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codeName="ThisWorkbook"/>
  <mc:AlternateContent xmlns:mc="http://schemas.openxmlformats.org/markup-compatibility/2006">
    <mc:Choice Requires="x15">
      <x15ac:absPath xmlns:x15ac="http://schemas.microsoft.com/office/spreadsheetml/2010/11/ac" url="C:\Users\Lenovo\Downloads\"/>
    </mc:Choice>
  </mc:AlternateContent>
  <xr:revisionPtr revIDLastSave="0" documentId="13_ncr:1_{C1606DD4-5602-4B9C-833E-2E56E7439410}" xr6:coauthVersionLast="47" xr6:coauthVersionMax="47" xr10:uidLastSave="{00000000-0000-0000-0000-000000000000}"/>
  <workbookProtection workbookAlgorithmName="SHA-512" workbookHashValue="HEivSDlfxIxOoa5aKHshSXVWZquas1L1Fz7R6H+RowrqhwBCv2VDOHT/Wb7qscc4XMbt9ianRfUNaNiAM8DDnw==" workbookSaltValue="H57qdVApCIbgzOfILEG1EA==" workbookSpinCount="100000" lockStructure="1"/>
  <bookViews>
    <workbookView xWindow="-108" yWindow="-108" windowWidth="23256" windowHeight="12456" xr2:uid="{00000000-000D-0000-FFFF-FFFF00000000}"/>
  </bookViews>
  <sheets>
    <sheet name="تعليمات التسجيل" sheetId="14" r:id="rId1"/>
    <sheet name="إدخال البيانات" sheetId="18" r:id="rId2"/>
    <sheet name="اختيار المقررات" sheetId="5" r:id="rId3"/>
    <sheet name="الإستمارة" sheetId="11" r:id="rId4"/>
    <sheet name="tra" sheetId="17" r:id="rId5"/>
    <sheet name="ورقة2" sheetId="4" state="hidden" r:id="rId6"/>
    <sheet name="ورقة4" sheetId="10" state="hidden" r:id="rId7"/>
  </sheets>
  <externalReferences>
    <externalReference r:id="rId8"/>
  </externalReferences>
  <definedNames>
    <definedName name="_xlnm._FilterDatabase" localSheetId="1" hidden="1">'إدخال البيانات'!$I$6:$I$21</definedName>
    <definedName name="_xlnm._FilterDatabase" localSheetId="5" hidden="1">ورقة2!$A$1:$BZ$5529</definedName>
    <definedName name="_xlnm._FilterDatabase" localSheetId="6" hidden="1">ورقة4!$A$1:$AU$1</definedName>
    <definedName name="_xlnm.Print_Area" localSheetId="3">الإستمارة!$A$1:$R$42</definedName>
  </definedNames>
  <calcPr calcId="181029"/>
</workbook>
</file>

<file path=xl/calcChain.xml><?xml version="1.0" encoding="utf-8"?>
<calcChain xmlns="http://schemas.openxmlformats.org/spreadsheetml/2006/main">
  <c r="AF4777" i="4" l="1"/>
  <c r="AF2341" i="4"/>
  <c r="AF2348" i="4"/>
  <c r="AF4771" i="4"/>
  <c r="AF4772" i="4"/>
  <c r="AF3620" i="4"/>
  <c r="AF2362" i="4"/>
  <c r="AF4769" i="4"/>
  <c r="AF4775" i="4"/>
  <c r="AF2347" i="4"/>
  <c r="AF4778" i="4"/>
  <c r="AF4779" i="4"/>
  <c r="AF4780" i="4"/>
  <c r="AF4781" i="4"/>
  <c r="AF4782" i="4"/>
  <c r="AF2363" i="4"/>
  <c r="AF4787" i="4"/>
  <c r="AF4765" i="4"/>
  <c r="AF795" i="4"/>
  <c r="AF4763" i="4"/>
  <c r="AF4761" i="4"/>
  <c r="AF4759" i="4"/>
  <c r="AF4758" i="4"/>
  <c r="AF4756" i="4"/>
  <c r="AF4753" i="4"/>
  <c r="AF4750" i="4"/>
  <c r="AF815" i="4"/>
  <c r="AF4740" i="4"/>
  <c r="AF4738" i="4"/>
  <c r="AF491" i="4"/>
  <c r="AF4770" i="4"/>
  <c r="AF3582" i="4"/>
  <c r="AF4783" i="4"/>
  <c r="AF3586" i="4"/>
  <c r="AF4809" i="4"/>
  <c r="AF4810" i="4"/>
  <c r="AF4811" i="4"/>
  <c r="AF4812" i="4"/>
  <c r="AF4805" i="4"/>
  <c r="AF4816" i="4"/>
  <c r="AF4804" i="4"/>
  <c r="AF4818" i="4"/>
  <c r="AF4820" i="4"/>
  <c r="AF726" i="4"/>
  <c r="AF4821" i="4"/>
  <c r="AF4823" i="4"/>
  <c r="AF2425" i="4"/>
  <c r="AF2370" i="4"/>
  <c r="AF3588" i="4"/>
  <c r="AF4801" i="4"/>
  <c r="AF3591" i="4"/>
  <c r="AF749" i="4"/>
  <c r="AF4799" i="4"/>
  <c r="AF4798" i="4"/>
  <c r="AF3598" i="4"/>
  <c r="AF4794" i="4"/>
  <c r="AF4793" i="4"/>
  <c r="AF3600" i="4"/>
  <c r="AF2385" i="4"/>
  <c r="AF4788" i="4"/>
  <c r="AF4736" i="4"/>
  <c r="AF4806" i="4"/>
  <c r="AF3648" i="4"/>
  <c r="AF4688" i="4"/>
  <c r="AF2297" i="4"/>
  <c r="AF903" i="4"/>
  <c r="AF2300" i="4"/>
  <c r="AF3653" i="4"/>
  <c r="AF900" i="4"/>
  <c r="AF3660" i="4"/>
  <c r="AF3649" i="4"/>
  <c r="AF4673" i="4"/>
  <c r="AF4682" i="4"/>
  <c r="AF2315" i="4"/>
  <c r="AF4684" i="4"/>
  <c r="AF893" i="4"/>
  <c r="AF2343" i="4"/>
  <c r="AF4680" i="4"/>
  <c r="AF4692" i="4"/>
  <c r="AF2290" i="4"/>
  <c r="AF922" i="4"/>
  <c r="AF4671" i="4"/>
  <c r="AF3667" i="4"/>
  <c r="AF4665" i="4"/>
  <c r="AF2282" i="4"/>
  <c r="AF933" i="4"/>
  <c r="AF3668" i="4"/>
  <c r="AF2273" i="4"/>
  <c r="AF2272" i="4"/>
  <c r="AF3674" i="4"/>
  <c r="AF4660" i="4"/>
  <c r="AF3675" i="4"/>
  <c r="AF4675" i="4"/>
  <c r="AF4705" i="4"/>
  <c r="AF4735" i="4"/>
  <c r="AF2340" i="4"/>
  <c r="AF2330" i="4"/>
  <c r="AF4729" i="4"/>
  <c r="AF4727" i="4"/>
  <c r="AF4726" i="4"/>
  <c r="AF844" i="4"/>
  <c r="AF4722" i="4"/>
  <c r="AF850" i="4"/>
  <c r="AF852" i="4"/>
  <c r="AF854" i="4"/>
  <c r="AF4717" i="4"/>
  <c r="AF4715" i="4"/>
  <c r="AF4687" i="4"/>
  <c r="AF4706" i="4"/>
  <c r="AF4826" i="4"/>
  <c r="AF4704" i="4"/>
  <c r="AF4703" i="4"/>
  <c r="AF4702" i="4"/>
  <c r="AF4700" i="4"/>
  <c r="AF2326" i="4"/>
  <c r="AF878" i="4"/>
  <c r="AF879" i="4"/>
  <c r="AF4697" i="4"/>
  <c r="AF2324" i="4"/>
  <c r="AF2323" i="4"/>
  <c r="AF4695" i="4"/>
  <c r="AF4693" i="4"/>
  <c r="AF4714" i="4"/>
  <c r="AF4962" i="4"/>
  <c r="AF4912" i="4"/>
  <c r="AF4946" i="4"/>
  <c r="AF4951" i="4"/>
  <c r="AF4952" i="4"/>
  <c r="AF4954" i="4"/>
  <c r="AF4956" i="4"/>
  <c r="AF4943" i="4"/>
  <c r="AF4960" i="4"/>
  <c r="AF4939" i="4"/>
  <c r="AF4964" i="4"/>
  <c r="AF4965" i="4"/>
  <c r="AF4966" i="4"/>
  <c r="AF4969" i="4"/>
  <c r="AF562" i="4"/>
  <c r="AF4959" i="4"/>
  <c r="AF559" i="4"/>
  <c r="AF2562" i="4"/>
  <c r="AF4938" i="4"/>
  <c r="AF4931" i="4"/>
  <c r="AF588" i="4"/>
  <c r="AF4928" i="4"/>
  <c r="AF4926" i="4"/>
  <c r="AF4925" i="4"/>
  <c r="AF4923" i="4"/>
  <c r="AF3506" i="4"/>
  <c r="AF4920" i="4"/>
  <c r="AF2547" i="4"/>
  <c r="AF4917" i="4"/>
  <c r="AF4824" i="4"/>
  <c r="AF4944" i="4"/>
  <c r="AF2574" i="4"/>
  <c r="AF4970" i="4"/>
  <c r="AF5012" i="4"/>
  <c r="AF5014" i="4"/>
  <c r="AF5016" i="4"/>
  <c r="AF5018" i="4"/>
  <c r="AF5019" i="4"/>
  <c r="AF5005" i="4"/>
  <c r="AF528" i="4"/>
  <c r="AF5001" i="4"/>
  <c r="AF5027" i="4"/>
  <c r="AF5029" i="4"/>
  <c r="AF5030" i="4"/>
  <c r="AF5031" i="4"/>
  <c r="AF5040" i="4"/>
  <c r="AF5020" i="4"/>
  <c r="AF4971" i="4"/>
  <c r="AF5000" i="4"/>
  <c r="AF4997" i="4"/>
  <c r="AF4995" i="4"/>
  <c r="AF4990" i="4"/>
  <c r="AF4988" i="4"/>
  <c r="AF4984" i="4"/>
  <c r="AF4983" i="4"/>
  <c r="AF4982" i="4"/>
  <c r="AF4981" i="4"/>
  <c r="AF4978" i="4"/>
  <c r="AF4977" i="4"/>
  <c r="AF4975" i="4"/>
  <c r="AF4910" i="4"/>
  <c r="AF2567" i="4"/>
  <c r="AF4862" i="4"/>
  <c r="AF4871" i="4"/>
  <c r="AF4850" i="4"/>
  <c r="AF3550" i="4"/>
  <c r="AF4852" i="4"/>
  <c r="AF4853" i="4"/>
  <c r="AF4855" i="4"/>
  <c r="AF4847" i="4"/>
  <c r="AF4860" i="4"/>
  <c r="AF4846" i="4"/>
  <c r="AF3543" i="4"/>
  <c r="AF4866" i="4"/>
  <c r="AF4867" i="4"/>
  <c r="AF4868" i="4"/>
  <c r="AF4916" i="4"/>
  <c r="AF2487" i="4"/>
  <c r="AF4872" i="4"/>
  <c r="AF2477" i="4"/>
  <c r="AF3557" i="4"/>
  <c r="AF4838" i="4"/>
  <c r="AF2457" i="4"/>
  <c r="AF3566" i="4"/>
  <c r="AF4835" i="4"/>
  <c r="AF4834" i="4"/>
  <c r="AF4832" i="4"/>
  <c r="AF712" i="4"/>
  <c r="AF713" i="4"/>
  <c r="AF3570" i="4"/>
  <c r="AF4827" i="4"/>
  <c r="AF2259" i="4"/>
  <c r="AF4849" i="4"/>
  <c r="AF4892" i="4"/>
  <c r="AF4909" i="4"/>
  <c r="AF4908" i="4"/>
  <c r="AF4907" i="4"/>
  <c r="AF4906" i="4"/>
  <c r="AF4904" i="4"/>
  <c r="AF2536" i="4"/>
  <c r="AF4902" i="4"/>
  <c r="AF3513" i="4"/>
  <c r="AF620" i="4"/>
  <c r="AF3514" i="4"/>
  <c r="AF4899" i="4"/>
  <c r="AF4897" i="4"/>
  <c r="AF4894" i="4"/>
  <c r="AF4869" i="4"/>
  <c r="AF630" i="4"/>
  <c r="AF2443" i="4"/>
  <c r="AF3518" i="4"/>
  <c r="AF4889" i="4"/>
  <c r="AF635" i="4"/>
  <c r="AF2521" i="4"/>
  <c r="AF4886" i="4"/>
  <c r="AF4885" i="4"/>
  <c r="AF2518" i="4"/>
  <c r="AF2516" i="4"/>
  <c r="AF4880" i="4"/>
  <c r="AF4878" i="4"/>
  <c r="AF3534" i="4"/>
  <c r="AF4876" i="4"/>
  <c r="AF2530" i="4"/>
  <c r="AF4415" i="4"/>
  <c r="AF1585" i="4"/>
  <c r="AF4409" i="4"/>
  <c r="AF4410" i="4"/>
  <c r="AF4154" i="4"/>
  <c r="AF4412" i="4"/>
  <c r="AF4413" i="4"/>
  <c r="AF4403" i="4"/>
  <c r="AF1650" i="4"/>
  <c r="AF1631" i="4"/>
  <c r="AF4149" i="4"/>
  <c r="AF4148" i="4"/>
  <c r="AF4420" i="4"/>
  <c r="AF1660" i="4"/>
  <c r="AF1192" i="4"/>
  <c r="AF4152" i="4"/>
  <c r="AF4132" i="4"/>
  <c r="AF4168" i="4"/>
  <c r="AF1616" i="4"/>
  <c r="AF4169" i="4"/>
  <c r="AF4170" i="4"/>
  <c r="AF4171" i="4"/>
  <c r="AF1607" i="4"/>
  <c r="AF4397" i="4"/>
  <c r="AF1605" i="4"/>
  <c r="AF4395" i="4"/>
  <c r="AF4179" i="4"/>
  <c r="AF4391" i="4"/>
  <c r="AF4387" i="4"/>
  <c r="AF2267" i="4"/>
  <c r="AF4407" i="4"/>
  <c r="AF4013" i="4"/>
  <c r="AF4143" i="4"/>
  <c r="AF1756" i="4"/>
  <c r="AF4049" i="4"/>
  <c r="AF4039" i="4"/>
  <c r="AF4027" i="4"/>
  <c r="AF4024" i="4"/>
  <c r="AF4441" i="4"/>
  <c r="AF4453" i="4"/>
  <c r="AF1732" i="4"/>
  <c r="AF1808" i="4"/>
  <c r="AF1810" i="4"/>
  <c r="AF3996" i="4"/>
  <c r="AF3993" i="4"/>
  <c r="AF4461" i="4"/>
  <c r="AF4452" i="4"/>
  <c r="AF1187" i="4"/>
  <c r="AF1168" i="4"/>
  <c r="AF1726" i="4"/>
  <c r="AF4112" i="4"/>
  <c r="AF4436" i="4"/>
  <c r="AF1707" i="4"/>
  <c r="AF4121" i="4"/>
  <c r="AF1701" i="4"/>
  <c r="AF4431" i="4"/>
  <c r="AF1695" i="4"/>
  <c r="AF1182" i="4"/>
  <c r="AF1686" i="4"/>
  <c r="AF4428" i="4"/>
  <c r="AF4384" i="4"/>
  <c r="AF1741" i="4"/>
  <c r="AF4330" i="4"/>
  <c r="AF4334" i="4"/>
  <c r="AF4252" i="4"/>
  <c r="AF1369" i="4"/>
  <c r="AF1364" i="4"/>
  <c r="AF4321" i="4"/>
  <c r="AF1485" i="4"/>
  <c r="AF1378" i="4"/>
  <c r="AF1353" i="4"/>
  <c r="AF4255" i="4"/>
  <c r="AF4331" i="4"/>
  <c r="AF1495" i="4"/>
  <c r="AF4238" i="4"/>
  <c r="AF1340" i="4"/>
  <c r="AF4386" i="4"/>
  <c r="AF4326" i="4"/>
  <c r="AF1507" i="4"/>
  <c r="AF1466" i="4"/>
  <c r="AF1381" i="4"/>
  <c r="AF4261" i="4"/>
  <c r="AF1389" i="4"/>
  <c r="AF4267" i="4"/>
  <c r="AF4306" i="4"/>
  <c r="AF4268" i="4"/>
  <c r="AF4305" i="4"/>
  <c r="AF4272" i="4"/>
  <c r="AF4274" i="4"/>
  <c r="AF1437" i="4"/>
  <c r="AF1435" i="4"/>
  <c r="AF4296" i="4"/>
  <c r="AF4254" i="4"/>
  <c r="AF4364" i="4"/>
  <c r="AF4188" i="4"/>
  <c r="AF4194" i="4"/>
  <c r="AF4196" i="4"/>
  <c r="AF1566" i="4"/>
  <c r="AF4376" i="4"/>
  <c r="AF4200" i="4"/>
  <c r="AF4203" i="4"/>
  <c r="AF1556" i="4"/>
  <c r="AF1271" i="4"/>
  <c r="AF4207" i="4"/>
  <c r="AF4368" i="4"/>
  <c r="AF1285" i="4"/>
  <c r="AF1286" i="4"/>
  <c r="AF4236" i="4"/>
  <c r="AF4210" i="4"/>
  <c r="AF4464" i="4"/>
  <c r="AF4216" i="4"/>
  <c r="AF1535" i="4"/>
  <c r="AF4357" i="4"/>
  <c r="AF1527" i="4"/>
  <c r="AF4223" i="4"/>
  <c r="AF1520" i="4"/>
  <c r="AF4350" i="4"/>
  <c r="AF4229" i="4"/>
  <c r="AF4232" i="4"/>
  <c r="AF1510" i="4"/>
  <c r="AF4233" i="4"/>
  <c r="AF4340" i="4"/>
  <c r="AF4367" i="4"/>
  <c r="AF3745" i="4"/>
  <c r="AF4539" i="4"/>
  <c r="AF1002" i="4"/>
  <c r="AF3753" i="4"/>
  <c r="AF3752" i="4"/>
  <c r="AF3750" i="4"/>
  <c r="AF4568" i="4"/>
  <c r="AF3761" i="4"/>
  <c r="AF4570" i="4"/>
  <c r="AF4562" i="4"/>
  <c r="AF4578" i="4"/>
  <c r="AF2165" i="4"/>
  <c r="AF3738" i="4"/>
  <c r="AF989" i="4"/>
  <c r="AF4587" i="4"/>
  <c r="AF2151" i="4"/>
  <c r="AF4594" i="4"/>
  <c r="AF4558" i="4"/>
  <c r="AF4557" i="4"/>
  <c r="AF2123" i="4"/>
  <c r="AF1011" i="4"/>
  <c r="AF2122" i="4"/>
  <c r="AF2120" i="4"/>
  <c r="AF2116" i="4"/>
  <c r="AF2109" i="4"/>
  <c r="AF4548" i="4"/>
  <c r="AF2096" i="4"/>
  <c r="AF4545" i="4"/>
  <c r="AF3785" i="4"/>
  <c r="AF3988" i="4"/>
  <c r="AF1003" i="4"/>
  <c r="AF953" i="4"/>
  <c r="AF3735" i="4"/>
  <c r="AF4636" i="4"/>
  <c r="AF2226" i="4"/>
  <c r="AF4639" i="4"/>
  <c r="AF2231" i="4"/>
  <c r="AF4643" i="4"/>
  <c r="AF3704" i="4"/>
  <c r="AF4649" i="4"/>
  <c r="AF2216" i="4"/>
  <c r="AF2237" i="4"/>
  <c r="AF2244" i="4"/>
  <c r="AF4654" i="4"/>
  <c r="AF2256" i="4"/>
  <c r="AF4833" i="4"/>
  <c r="AF4647" i="4"/>
  <c r="AF3729" i="4"/>
  <c r="AF4619" i="4"/>
  <c r="AF2205" i="4"/>
  <c r="AF4615" i="4"/>
  <c r="AF4614" i="4"/>
  <c r="AF2203" i="4"/>
  <c r="AF4612" i="4"/>
  <c r="AF3718" i="4"/>
  <c r="AF4607" i="4"/>
  <c r="AF2194" i="4"/>
  <c r="AF2190" i="4"/>
  <c r="AF2185" i="4"/>
  <c r="AF2181" i="4"/>
  <c r="AF2078" i="4"/>
  <c r="AF4632" i="4"/>
  <c r="AF1899" i="4"/>
  <c r="AF4499" i="4"/>
  <c r="AF1862" i="4"/>
  <c r="AF3931" i="4"/>
  <c r="AF4484" i="4"/>
  <c r="AF3924" i="4"/>
  <c r="AF1114" i="4"/>
  <c r="AF3943" i="4"/>
  <c r="AF1888" i="4"/>
  <c r="AF1853" i="4"/>
  <c r="AF1106" i="4"/>
  <c r="AF3902" i="4"/>
  <c r="AF4493" i="4"/>
  <c r="AF4494" i="4"/>
  <c r="AF2080" i="4"/>
  <c r="AF1877" i="4"/>
  <c r="AF3869" i="4"/>
  <c r="AF4479" i="4"/>
  <c r="AF3952" i="4"/>
  <c r="AF1850" i="4"/>
  <c r="AF3959" i="4"/>
  <c r="AF4473" i="4"/>
  <c r="AF3964" i="4"/>
  <c r="AF3967" i="4"/>
  <c r="AF4470" i="4"/>
  <c r="AF3970" i="4"/>
  <c r="AF3971" i="4"/>
  <c r="AF1824" i="4"/>
  <c r="AF3982" i="4"/>
  <c r="AF2263" i="4"/>
  <c r="AF3941" i="4"/>
  <c r="AF2052" i="4"/>
  <c r="AF4536" i="4"/>
  <c r="AF2075" i="4"/>
  <c r="AF3792" i="4"/>
  <c r="AF1044" i="4"/>
  <c r="AF4532" i="4"/>
  <c r="AF4531" i="4"/>
  <c r="AF2070" i="4"/>
  <c r="AF3800" i="4"/>
  <c r="AF2062" i="4"/>
  <c r="AF1052" i="4"/>
  <c r="AF4526" i="4"/>
  <c r="AF3804" i="4"/>
  <c r="AF3805" i="4"/>
  <c r="AF1928" i="4"/>
  <c r="AF4522" i="4"/>
  <c r="AF4463" i="4"/>
  <c r="AF3813" i="4"/>
  <c r="AF3815" i="4"/>
  <c r="AF4515" i="4"/>
  <c r="AF2024" i="4"/>
  <c r="AF3832" i="4"/>
  <c r="AF3833" i="4"/>
  <c r="AF2010" i="4"/>
  <c r="AF2005" i="4"/>
  <c r="AF4509" i="4"/>
  <c r="AF2001" i="4"/>
  <c r="AF4506" i="4"/>
  <c r="AF1974" i="4"/>
  <c r="AF3808" i="4"/>
  <c r="AF5274" i="4"/>
  <c r="AF3401" i="4"/>
  <c r="AF3402" i="4"/>
  <c r="AF2751" i="4"/>
  <c r="AF2745" i="4"/>
  <c r="AF2743" i="4"/>
  <c r="AF5287" i="4"/>
  <c r="AF2741" i="4"/>
  <c r="AF204" i="4"/>
  <c r="AF206" i="4"/>
  <c r="AF5285" i="4"/>
  <c r="AF5350" i="4"/>
  <c r="AF5282" i="4"/>
  <c r="AF2764" i="4"/>
  <c r="AF5273" i="4"/>
  <c r="AF2716" i="4"/>
  <c r="AF5270" i="4"/>
  <c r="AF3425" i="4"/>
  <c r="AF3426" i="4"/>
  <c r="AF2705" i="4"/>
  <c r="AF5262" i="4"/>
  <c r="AF2453" i="4"/>
  <c r="AF2696" i="4"/>
  <c r="AF5251" i="4"/>
  <c r="AF2730" i="4"/>
  <c r="AF5315" i="4"/>
  <c r="AF5139" i="4"/>
  <c r="AF5347" i="4"/>
  <c r="AF5344" i="4"/>
  <c r="AF2831" i="4"/>
  <c r="AF5340" i="4"/>
  <c r="AF5339" i="4"/>
  <c r="AF5335" i="4"/>
  <c r="AF2814" i="4"/>
  <c r="AF2809" i="4"/>
  <c r="AF2808" i="4"/>
  <c r="AF5294" i="4"/>
  <c r="AF5316" i="4"/>
  <c r="AF5297" i="4"/>
  <c r="AF3376" i="4"/>
  <c r="AF166" i="4"/>
  <c r="AF5312" i="4"/>
  <c r="AF174" i="4"/>
  <c r="AF5307" i="4"/>
  <c r="AF2775" i="4"/>
  <c r="AF2771" i="4"/>
  <c r="AF5302" i="4"/>
  <c r="AF5299" i="4"/>
  <c r="AF264" i="4"/>
  <c r="AF5317" i="4"/>
  <c r="AF5165" i="4"/>
  <c r="AF2627" i="4"/>
  <c r="AF2626" i="4"/>
  <c r="AF318" i="4"/>
  <c r="AF5190" i="4"/>
  <c r="AF3471" i="4"/>
  <c r="AF5185" i="4"/>
  <c r="AF2613" i="4"/>
  <c r="AF330" i="4"/>
  <c r="AF5180" i="4"/>
  <c r="AF332" i="4"/>
  <c r="AF2680" i="4"/>
  <c r="AF5166" i="4"/>
  <c r="AF2629" i="4"/>
  <c r="AF5162" i="4"/>
  <c r="AF5161" i="4"/>
  <c r="AF5159" i="4"/>
  <c r="AF5155" i="4"/>
  <c r="AF5154" i="4"/>
  <c r="AF5151" i="4"/>
  <c r="AF5150" i="4"/>
  <c r="AF5144" i="4"/>
  <c r="AF5143" i="4"/>
  <c r="AF5142" i="4"/>
  <c r="AF5175" i="4"/>
  <c r="AF2651" i="4"/>
  <c r="AF5351" i="4"/>
  <c r="AF5237" i="4"/>
  <c r="AF5236" i="4"/>
  <c r="AF5234" i="4"/>
  <c r="AF272" i="4"/>
  <c r="AF2662" i="4"/>
  <c r="AF2660" i="4"/>
  <c r="AF5225" i="4"/>
  <c r="AF5223" i="4"/>
  <c r="AF2657" i="4"/>
  <c r="AF3466" i="4"/>
  <c r="AF288" i="4"/>
  <c r="AF5196" i="4"/>
  <c r="AF3458" i="4"/>
  <c r="AF5214" i="4"/>
  <c r="AF5209" i="4"/>
  <c r="AF2641" i="4"/>
  <c r="AF3463" i="4"/>
  <c r="AF5205" i="4"/>
  <c r="AF308" i="4"/>
  <c r="AF5199" i="4"/>
  <c r="AF2631" i="4"/>
  <c r="AF259" i="4"/>
  <c r="AF3456" i="4"/>
  <c r="AF5412" i="4"/>
  <c r="AF5440" i="4"/>
  <c r="AF5437" i="4"/>
  <c r="AF3104" i="4"/>
  <c r="AF5430" i="4"/>
  <c r="AF5422" i="4"/>
  <c r="AF5421" i="4"/>
  <c r="AF3095" i="4"/>
  <c r="AF3169" i="4"/>
  <c r="AF3077" i="4"/>
  <c r="AF3071" i="4"/>
  <c r="AF5403" i="4"/>
  <c r="AF3181" i="4"/>
  <c r="AF5452" i="4"/>
  <c r="AF3063" i="4"/>
  <c r="AF3055" i="4"/>
  <c r="AF3188" i="4"/>
  <c r="AF3192" i="4"/>
  <c r="AF3047" i="4"/>
  <c r="AF5408" i="4"/>
  <c r="AF3200" i="4"/>
  <c r="AF5406" i="4"/>
  <c r="AF5405" i="4"/>
  <c r="AF5348" i="4"/>
  <c r="AF3070" i="4"/>
  <c r="AF5488" i="4"/>
  <c r="AF5526" i="4"/>
  <c r="AF5525" i="4"/>
  <c r="AF5524" i="4"/>
  <c r="AF3132" i="4"/>
  <c r="AF3119" i="4"/>
  <c r="AF3136" i="4"/>
  <c r="AF5517" i="4"/>
  <c r="AF5510" i="4"/>
  <c r="AF14" i="4"/>
  <c r="AF5503" i="4"/>
  <c r="AF5446" i="4"/>
  <c r="AF5494" i="4"/>
  <c r="AF5450" i="4"/>
  <c r="AF5484" i="4"/>
  <c r="AF5482" i="4"/>
  <c r="AF5479" i="4"/>
  <c r="AF3113" i="4"/>
  <c r="AF5478" i="4"/>
  <c r="AF5472" i="4"/>
  <c r="AF5469" i="4"/>
  <c r="AF5465" i="4"/>
  <c r="AF5453" i="4"/>
  <c r="AF5402" i="4"/>
  <c r="AF5500" i="4"/>
  <c r="AF2878" i="4"/>
  <c r="AF3203" i="4"/>
  <c r="AF2930" i="4"/>
  <c r="AF3288" i="4"/>
  <c r="AF2924" i="4"/>
  <c r="AF3290" i="4"/>
  <c r="AF3306" i="4"/>
  <c r="AF2903" i="4"/>
  <c r="AF2894" i="4"/>
  <c r="AF3316" i="4"/>
  <c r="AF3317" i="4"/>
  <c r="AF2945" i="4"/>
  <c r="AF3320" i="4"/>
  <c r="AF2946" i="4"/>
  <c r="AF2876" i="4"/>
  <c r="AF5366" i="4"/>
  <c r="AF2864" i="4"/>
  <c r="AF3331" i="4"/>
  <c r="AF3332" i="4"/>
  <c r="AF5357" i="4"/>
  <c r="AF5356" i="4"/>
  <c r="AF5355" i="4"/>
  <c r="AF2850" i="4"/>
  <c r="AF5353" i="4"/>
  <c r="AF2884" i="4"/>
  <c r="AF5391" i="4"/>
  <c r="AF5401" i="4"/>
  <c r="AF3029" i="4"/>
  <c r="AF5399" i="4"/>
  <c r="AF3024" i="4"/>
  <c r="AF3207" i="4"/>
  <c r="AF3213" i="4"/>
  <c r="AF3012" i="4"/>
  <c r="AF3216" i="4"/>
  <c r="AF3001" i="4"/>
  <c r="AF3225" i="4"/>
  <c r="AF3273" i="4"/>
  <c r="AF73" i="4"/>
  <c r="AF3433" i="4"/>
  <c r="AF5390" i="4"/>
  <c r="AF2982" i="4"/>
  <c r="AF2974" i="4"/>
  <c r="AF3245" i="4"/>
  <c r="AF2971" i="4"/>
  <c r="AF3263" i="4"/>
  <c r="AF2951" i="4"/>
  <c r="AF3269" i="4"/>
  <c r="AF84" i="4"/>
  <c r="AF2989" i="4"/>
  <c r="AF5094" i="4"/>
  <c r="AF5106" i="4"/>
  <c r="AF2585" i="4"/>
  <c r="AF5120" i="4"/>
  <c r="AF5129" i="4"/>
  <c r="AF2609" i="4"/>
  <c r="AF2584" i="4"/>
  <c r="AF395" i="4"/>
  <c r="AF5082" i="4"/>
  <c r="AF5083" i="4"/>
  <c r="AF5114" i="4"/>
  <c r="AF5084" i="4"/>
  <c r="AF2601" i="4"/>
  <c r="AF5062" i="4"/>
  <c r="AF5095" i="4"/>
  <c r="AF3479" i="4"/>
  <c r="AF5060" i="4"/>
  <c r="AF5124" i="4"/>
  <c r="AF5123" i="4"/>
  <c r="AF5089" i="4"/>
  <c r="AF5091" i="4"/>
  <c r="AF5054" i="4"/>
  <c r="AF5092" i="4"/>
  <c r="AF5055" i="4"/>
  <c r="AF5056" i="4"/>
  <c r="AF5109" i="4"/>
  <c r="AF5078" i="4"/>
  <c r="AF455" i="4"/>
  <c r="AF5071" i="4"/>
  <c r="AF2595" i="4"/>
  <c r="AF399" i="4"/>
  <c r="AF468" i="4"/>
  <c r="AF5070" i="4"/>
  <c r="AF5105" i="4"/>
  <c r="AF5102" i="4"/>
  <c r="AF3150" i="4"/>
  <c r="AF3148" i="4"/>
  <c r="AF3147" i="4"/>
  <c r="AF3149" i="4"/>
  <c r="AF3151" i="4"/>
  <c r="AF3145" i="4"/>
  <c r="AF3143" i="4"/>
  <c r="AF3152" i="4"/>
  <c r="AF3464" i="4"/>
  <c r="AF3189" i="4"/>
  <c r="AF3445" i="4"/>
  <c r="AF3142" i="4"/>
  <c r="AF3128" i="4"/>
  <c r="AF3130" i="4"/>
  <c r="AF3133" i="4"/>
  <c r="AF3157" i="4"/>
  <c r="AF3190" i="4"/>
  <c r="AF3191" i="4"/>
  <c r="AF3141" i="4"/>
  <c r="AF3140" i="4"/>
  <c r="AF3139" i="4"/>
  <c r="AF3138" i="4"/>
  <c r="AF3465" i="4"/>
  <c r="AF3193" i="4"/>
  <c r="AF3135" i="4"/>
  <c r="AF3187" i="4"/>
  <c r="AF3178" i="4"/>
  <c r="AF3182" i="4"/>
  <c r="AF3164" i="4"/>
  <c r="AF3459" i="4"/>
  <c r="AF3179" i="4"/>
  <c r="AF3167" i="4"/>
  <c r="AF3170" i="4"/>
  <c r="AF3154" i="4"/>
  <c r="AF3457" i="4"/>
  <c r="AF3184" i="4"/>
  <c r="AF3173" i="4"/>
  <c r="AF3455" i="4"/>
  <c r="AF3174" i="4"/>
  <c r="AF3175" i="4"/>
  <c r="AF3454" i="4"/>
  <c r="AF3171" i="4"/>
  <c r="AF3160" i="4"/>
  <c r="AF3153" i="4"/>
  <c r="AF3162" i="4"/>
  <c r="AF3156" i="4"/>
  <c r="AF3176" i="4"/>
  <c r="AF3186" i="4"/>
  <c r="AF3159" i="4"/>
  <c r="AF3183" i="4"/>
  <c r="AF3448" i="4"/>
  <c r="AF3163" i="4"/>
  <c r="AF3161" i="4"/>
  <c r="AF3460" i="4"/>
  <c r="AF3185" i="4"/>
  <c r="AF3243" i="4"/>
  <c r="AF3462" i="4"/>
  <c r="AF3447" i="4"/>
  <c r="AF3412" i="4"/>
  <c r="AF3407" i="4"/>
  <c r="AF3417" i="4"/>
  <c r="AF3314" i="4"/>
  <c r="AF3416" i="4"/>
  <c r="AF3315" i="4"/>
  <c r="AF3318" i="4"/>
  <c r="AF3319" i="4"/>
  <c r="AF3311" i="4"/>
  <c r="AF3323" i="4"/>
  <c r="AF3310" i="4"/>
  <c r="AF3411" i="4"/>
  <c r="AF3410" i="4"/>
  <c r="AF3326" i="4"/>
  <c r="AF3409" i="4"/>
  <c r="AF3329" i="4"/>
  <c r="AF3241" i="4"/>
  <c r="AF3321" i="4"/>
  <c r="AF3296" i="4"/>
  <c r="AF3285" i="4"/>
  <c r="AF3286" i="4"/>
  <c r="AF3287" i="4"/>
  <c r="AF3424" i="4"/>
  <c r="AF3291" i="4"/>
  <c r="AF3293" i="4"/>
  <c r="AF3313" i="4"/>
  <c r="AF3295" i="4"/>
  <c r="AF4661" i="4"/>
  <c r="AF3298" i="4"/>
  <c r="AF3300" i="4"/>
  <c r="AF3303" i="4"/>
  <c r="AF3304" i="4"/>
  <c r="AF3422" i="4"/>
  <c r="AF3309" i="4"/>
  <c r="AF3294" i="4"/>
  <c r="AF3367" i="4"/>
  <c r="AF3354" i="4"/>
  <c r="AF3355" i="4"/>
  <c r="AF3357" i="4"/>
  <c r="AF3388" i="4"/>
  <c r="AF3358" i="4"/>
  <c r="AF3359" i="4"/>
  <c r="AF3330" i="4"/>
  <c r="AF3364" i="4"/>
  <c r="AF3391" i="4"/>
  <c r="AF3386" i="4"/>
  <c r="AF3385" i="4"/>
  <c r="AF3384" i="4"/>
  <c r="AF3383" i="4"/>
  <c r="AF3378" i="4"/>
  <c r="AF3382" i="4"/>
  <c r="AF3363" i="4"/>
  <c r="AF3343" i="4"/>
  <c r="AF3405" i="4"/>
  <c r="AF3335" i="4"/>
  <c r="AF3336" i="4"/>
  <c r="AF3337" i="4"/>
  <c r="AF3399" i="4"/>
  <c r="AF3339" i="4"/>
  <c r="AF3390" i="4"/>
  <c r="AF3342" i="4"/>
  <c r="AF3352" i="4"/>
  <c r="AF3344" i="4"/>
  <c r="AF3396" i="4"/>
  <c r="AF3345" i="4"/>
  <c r="AF3394" i="4"/>
  <c r="AF3347" i="4"/>
  <c r="AF3279" i="4"/>
  <c r="AF3340" i="4"/>
  <c r="AF3221" i="4"/>
  <c r="AF3232" i="4"/>
  <c r="AF3437" i="4"/>
  <c r="AF3217" i="4"/>
  <c r="AF3436" i="4"/>
  <c r="AF3435" i="4"/>
  <c r="AF3218" i="4"/>
  <c r="AF3219" i="4"/>
  <c r="AF3214" i="4"/>
  <c r="AF3434" i="4"/>
  <c r="AF3212" i="4"/>
  <c r="AF3223" i="4"/>
  <c r="AF3432" i="4"/>
  <c r="AF3227" i="4"/>
  <c r="AF3229" i="4"/>
  <c r="AF3230" i="4"/>
  <c r="AF3283" i="4"/>
  <c r="AF3220" i="4"/>
  <c r="AF3440" i="4"/>
  <c r="AF3194" i="4"/>
  <c r="AF3197" i="4"/>
  <c r="AF3198" i="4"/>
  <c r="AF3201" i="4"/>
  <c r="AF3202" i="4"/>
  <c r="AF3442" i="4"/>
  <c r="AF3215" i="4"/>
  <c r="AF3205" i="4"/>
  <c r="AF3233" i="4"/>
  <c r="AF3206" i="4"/>
  <c r="AF3439" i="4"/>
  <c r="AF3208" i="4"/>
  <c r="AF3209" i="4"/>
  <c r="AF3210" i="4"/>
  <c r="AF3211" i="4"/>
  <c r="AF3204" i="4"/>
  <c r="AF3272" i="4"/>
  <c r="AF3259" i="4"/>
  <c r="AF3261" i="4"/>
  <c r="AF3262" i="4"/>
  <c r="AF3265" i="4"/>
  <c r="AF3266" i="4"/>
  <c r="AF3267" i="4"/>
  <c r="AF3231" i="4"/>
  <c r="AF3271" i="4"/>
  <c r="AF3253" i="4"/>
  <c r="AF3274" i="4"/>
  <c r="AF3275" i="4"/>
  <c r="AF3276" i="4"/>
  <c r="AF3277" i="4"/>
  <c r="AF3278" i="4"/>
  <c r="AF3444" i="4"/>
  <c r="AF3268" i="4"/>
  <c r="AF3246" i="4"/>
  <c r="AF3234" i="4"/>
  <c r="AF3236" i="4"/>
  <c r="AF3237" i="4"/>
  <c r="AF3430" i="4"/>
  <c r="AF3238" i="4"/>
  <c r="AF3333" i="4"/>
  <c r="AF3256" i="4"/>
  <c r="AF3379" i="4"/>
  <c r="AF3255" i="4"/>
  <c r="AF3247" i="4"/>
  <c r="AF3428" i="4"/>
  <c r="AF3248" i="4"/>
  <c r="AF3249" i="4"/>
  <c r="AF3251" i="4"/>
  <c r="AF3281" i="4"/>
  <c r="AF3242" i="4"/>
  <c r="AF4023" i="4"/>
  <c r="AF4012" i="4"/>
  <c r="AF4456" i="4"/>
  <c r="AF4455" i="4"/>
  <c r="AF4014" i="4"/>
  <c r="AF4454" i="4"/>
  <c r="AF4015" i="4"/>
  <c r="AF4040" i="4"/>
  <c r="AF4018" i="4"/>
  <c r="AF4006" i="4"/>
  <c r="AF4026" i="4"/>
  <c r="AF4031" i="4"/>
  <c r="AF4034" i="4"/>
  <c r="AF4036" i="4"/>
  <c r="AF3980" i="4"/>
  <c r="AF4016" i="4"/>
  <c r="AF3998" i="4"/>
  <c r="AF3856" i="4"/>
  <c r="AF3983" i="4"/>
  <c r="AF3985" i="4"/>
  <c r="AF3989" i="4"/>
  <c r="AF3990" i="4"/>
  <c r="AF3991" i="4"/>
  <c r="AF4009" i="4"/>
  <c r="AF4459" i="4"/>
  <c r="AF4008" i="4"/>
  <c r="AF3999" i="4"/>
  <c r="AF4000" i="4"/>
  <c r="AF4003" i="4"/>
  <c r="AF4005" i="4"/>
  <c r="AF4042" i="4"/>
  <c r="AF3995" i="4"/>
  <c r="AF4081" i="4"/>
  <c r="AF4038" i="4"/>
  <c r="AF4070" i="4"/>
  <c r="AF4071" i="4"/>
  <c r="AF4072" i="4"/>
  <c r="AF4073" i="4"/>
  <c r="AF4074" i="4"/>
  <c r="AF4068" i="4"/>
  <c r="AF4079" i="4"/>
  <c r="AF4066" i="4"/>
  <c r="AF4082" i="4"/>
  <c r="AF4445" i="4"/>
  <c r="AF4086" i="4"/>
  <c r="AF4090" i="4"/>
  <c r="AF4096" i="4"/>
  <c r="AF4077" i="4"/>
  <c r="AF3979" i="4"/>
  <c r="AF4063" i="4"/>
  <c r="AF4062" i="4"/>
  <c r="AF4061" i="4"/>
  <c r="AF4059" i="4"/>
  <c r="AF4058" i="4"/>
  <c r="AF4057" i="4"/>
  <c r="AF4055" i="4"/>
  <c r="AF4052" i="4"/>
  <c r="AF4050" i="4"/>
  <c r="AF4048" i="4"/>
  <c r="AF4047" i="4"/>
  <c r="AF4046" i="4"/>
  <c r="AF4044" i="4"/>
  <c r="AF4069" i="4"/>
  <c r="AF3892" i="4"/>
  <c r="AF3981" i="4"/>
  <c r="AF3884" i="4"/>
  <c r="AF3885" i="4"/>
  <c r="AF3886" i="4"/>
  <c r="AF3887" i="4"/>
  <c r="AF3888" i="4"/>
  <c r="AF3880" i="4"/>
  <c r="AF3890" i="4"/>
  <c r="AF3879" i="4"/>
  <c r="AF3893" i="4"/>
  <c r="AF3901" i="4"/>
  <c r="AF4491" i="4"/>
  <c r="AF3903" i="4"/>
  <c r="AF3905" i="4"/>
  <c r="AF3889" i="4"/>
  <c r="AF3913" i="4"/>
  <c r="AF3878" i="4"/>
  <c r="AF3876" i="4"/>
  <c r="AF3873" i="4"/>
  <c r="AF4501" i="4"/>
  <c r="AF4502" i="4"/>
  <c r="AF4503" i="4"/>
  <c r="AF3868" i="4"/>
  <c r="AF3867" i="4"/>
  <c r="AF3864" i="4"/>
  <c r="AF3862" i="4"/>
  <c r="AF3860" i="4"/>
  <c r="AF3859" i="4"/>
  <c r="AF3672" i="4"/>
  <c r="AF3883" i="4"/>
  <c r="AF3965" i="4"/>
  <c r="AF3911" i="4"/>
  <c r="AF3948" i="4"/>
  <c r="AF3949" i="4"/>
  <c r="AF4476" i="4"/>
  <c r="AF3953" i="4"/>
  <c r="AF3954" i="4"/>
  <c r="AF3946" i="4"/>
  <c r="AF3963" i="4"/>
  <c r="AF4482" i="4"/>
  <c r="AF3966" i="4"/>
  <c r="AF3968" i="4"/>
  <c r="AF4468" i="4"/>
  <c r="AF3975" i="4"/>
  <c r="AF3976" i="4"/>
  <c r="AF3958" i="4"/>
  <c r="AF3912" i="4"/>
  <c r="AF3939" i="4"/>
  <c r="AF3938" i="4"/>
  <c r="AF3937" i="4"/>
  <c r="AF3936" i="4"/>
  <c r="AF3934" i="4"/>
  <c r="AF3926" i="4"/>
  <c r="AF4486" i="4"/>
  <c r="AF3923" i="4"/>
  <c r="AF3922" i="4"/>
  <c r="AF3921" i="4"/>
  <c r="AF4487" i="4"/>
  <c r="AF3915" i="4"/>
  <c r="AF4102" i="4"/>
  <c r="AF3947" i="4"/>
  <c r="AF4332" i="4"/>
  <c r="AF4349" i="4"/>
  <c r="AF4347" i="4"/>
  <c r="AF4231" i="4"/>
  <c r="AF4342" i="4"/>
  <c r="AF4339" i="4"/>
  <c r="AF4338" i="4"/>
  <c r="AF4328" i="4"/>
  <c r="AF4333" i="4"/>
  <c r="AF4224" i="4"/>
  <c r="AF4237" i="4"/>
  <c r="AF4240" i="4"/>
  <c r="AF4241" i="4"/>
  <c r="AF4242" i="4"/>
  <c r="AF4379" i="4"/>
  <c r="AF4335" i="4"/>
  <c r="AF4215" i="4"/>
  <c r="AF4099" i="4"/>
  <c r="AF3126" i="4"/>
  <c r="AF2761" i="4"/>
  <c r="AF4374" i="4"/>
  <c r="AF4201" i="4"/>
  <c r="AF4202" i="4"/>
  <c r="AF4351" i="4"/>
  <c r="AF4370" i="4"/>
  <c r="AF4225" i="4"/>
  <c r="AF4361" i="4"/>
  <c r="AF4360" i="4"/>
  <c r="AF4359" i="4"/>
  <c r="AF4354" i="4"/>
  <c r="AF4327" i="4"/>
  <c r="AF4204" i="4"/>
  <c r="AF4284" i="4"/>
  <c r="AF4243" i="4"/>
  <c r="AF4276" i="4"/>
  <c r="AF4297" i="4"/>
  <c r="AF4294" i="4"/>
  <c r="AF4293" i="4"/>
  <c r="AF4281" i="4"/>
  <c r="AF4270" i="4"/>
  <c r="AF4283" i="4"/>
  <c r="AF4269" i="4"/>
  <c r="AF4285" i="4"/>
  <c r="AF4287" i="4"/>
  <c r="AF4288" i="4"/>
  <c r="AF4289" i="4"/>
  <c r="AF4290" i="4"/>
  <c r="AF4282" i="4"/>
  <c r="AF4195" i="4"/>
  <c r="AF4307" i="4"/>
  <c r="AF4308" i="4"/>
  <c r="AF4263" i="4"/>
  <c r="AF4310" i="4"/>
  <c r="AF4311" i="4"/>
  <c r="AF4259" i="4"/>
  <c r="AF4258" i="4"/>
  <c r="AF4256" i="4"/>
  <c r="AF4320" i="4"/>
  <c r="AF4247" i="4"/>
  <c r="AF4322" i="4"/>
  <c r="AF4246" i="4"/>
  <c r="AF4244" i="4"/>
  <c r="AF4302" i="4"/>
  <c r="AF4135" i="4"/>
  <c r="AF4378" i="4"/>
  <c r="AF4125" i="4"/>
  <c r="AF4430" i="4"/>
  <c r="AF4129" i="4"/>
  <c r="AF4130" i="4"/>
  <c r="AF4131" i="4"/>
  <c r="AF4122" i="4"/>
  <c r="AF4134" i="4"/>
  <c r="AF4120" i="4"/>
  <c r="AF4137" i="4"/>
  <c r="AF4138" i="4"/>
  <c r="AF4424" i="4"/>
  <c r="AF4140" i="4"/>
  <c r="AF4141" i="4"/>
  <c r="AF4426" i="4"/>
  <c r="AF4421" i="4"/>
  <c r="AF4118" i="4"/>
  <c r="AF4117" i="4"/>
  <c r="AF4114" i="4"/>
  <c r="AF4113" i="4"/>
  <c r="AF4111" i="4"/>
  <c r="AF4110" i="4"/>
  <c r="AF4109" i="4"/>
  <c r="AF4108" i="4"/>
  <c r="AF4107" i="4"/>
  <c r="AF4106" i="4"/>
  <c r="AF4104" i="4"/>
  <c r="AF4103" i="4"/>
  <c r="AF3854" i="4"/>
  <c r="AF4123" i="4"/>
  <c r="AF4385" i="4"/>
  <c r="AF4142" i="4"/>
  <c r="AF4175" i="4"/>
  <c r="AF4394" i="4"/>
  <c r="AF4178" i="4"/>
  <c r="AF4392" i="4"/>
  <c r="AF4390" i="4"/>
  <c r="AF4173" i="4"/>
  <c r="AF4388" i="4"/>
  <c r="AF4396" i="4"/>
  <c r="AF4186" i="4"/>
  <c r="AF4189" i="4"/>
  <c r="AF4383" i="4"/>
  <c r="AF4191" i="4"/>
  <c r="AF4381" i="4"/>
  <c r="AF4182" i="4"/>
  <c r="AF4145" i="4"/>
  <c r="AF4398" i="4"/>
  <c r="AF4399" i="4"/>
  <c r="AF4163" i="4"/>
  <c r="AF4162" i="4"/>
  <c r="AF4404" i="4"/>
  <c r="AF4158" i="4"/>
  <c r="AF4156" i="4"/>
  <c r="AF4153" i="4"/>
  <c r="AF4414" i="4"/>
  <c r="AF4417" i="4"/>
  <c r="AF4418" i="4"/>
  <c r="AF4147" i="4"/>
  <c r="AF4101" i="4"/>
  <c r="AF4174" i="4"/>
  <c r="AF3642" i="4"/>
  <c r="AF3622" i="4"/>
  <c r="AF3624" i="4"/>
  <c r="AF3625" i="4"/>
  <c r="AF3626" i="4"/>
  <c r="AF3628" i="4"/>
  <c r="AF3632" i="4"/>
  <c r="AF3655" i="4"/>
  <c r="AF3637" i="4"/>
  <c r="AF3612" i="4"/>
  <c r="AF3643" i="4"/>
  <c r="AF3646" i="4"/>
  <c r="AF3647" i="4"/>
  <c r="AF3651" i="4"/>
  <c r="AF3578" i="4"/>
  <c r="AF3633" i="4"/>
  <c r="AF3596" i="4"/>
  <c r="AF4626" i="4"/>
  <c r="AF3581" i="4"/>
  <c r="AF3583" i="4"/>
  <c r="AF3584" i="4"/>
  <c r="AF3589" i="4"/>
  <c r="AF3592" i="4"/>
  <c r="AF3617" i="4"/>
  <c r="AF3594" i="4"/>
  <c r="AF3616" i="4"/>
  <c r="AF3599" i="4"/>
  <c r="AF3602" i="4"/>
  <c r="AF3606" i="4"/>
  <c r="AF3609" i="4"/>
  <c r="AF3656" i="4"/>
  <c r="AF3593" i="4"/>
  <c r="AF3696" i="4"/>
  <c r="AF3654" i="4"/>
  <c r="AF3687" i="4"/>
  <c r="AF4653" i="4"/>
  <c r="AF3690" i="4"/>
  <c r="AF4651" i="4"/>
  <c r="AF4648" i="4"/>
  <c r="AF4655" i="4"/>
  <c r="AF4645" i="4"/>
  <c r="AF3683" i="4"/>
  <c r="AF3699" i="4"/>
  <c r="AF4638" i="4"/>
  <c r="AF3700" i="4"/>
  <c r="AF3701" i="4"/>
  <c r="AF3857" i="4"/>
  <c r="AF3695" i="4"/>
  <c r="AF3577" i="4"/>
  <c r="AF4657" i="4"/>
  <c r="AF3682" i="4"/>
  <c r="AF3678" i="4"/>
  <c r="AF3677" i="4"/>
  <c r="AF4659" i="4"/>
  <c r="AF3673" i="4"/>
  <c r="AF4662" i="4"/>
  <c r="AF4664" i="4"/>
  <c r="AF3666" i="4"/>
  <c r="AF3664" i="4"/>
  <c r="AF3662" i="4"/>
  <c r="AF3659" i="4"/>
  <c r="AF3658" i="4"/>
  <c r="AF3686" i="4"/>
  <c r="AF3503" i="4"/>
  <c r="AF3580" i="4"/>
  <c r="AF3496" i="4"/>
  <c r="AF3497" i="4"/>
  <c r="AF3498" i="4"/>
  <c r="AF3499" i="4"/>
  <c r="AF3500" i="4"/>
  <c r="AF3493" i="4"/>
  <c r="AF3502" i="4"/>
  <c r="AF3491" i="4"/>
  <c r="AF3507" i="4"/>
  <c r="AF3508" i="4"/>
  <c r="AF3509" i="4"/>
  <c r="AF3510" i="4"/>
  <c r="AF3511" i="4"/>
  <c r="AF3501" i="4"/>
  <c r="AF3521" i="4"/>
  <c r="AF3490" i="4"/>
  <c r="AF3489" i="4"/>
  <c r="AF3488" i="4"/>
  <c r="AF3487" i="4"/>
  <c r="AF3485" i="4"/>
  <c r="AF3484" i="4"/>
  <c r="AF3483" i="4"/>
  <c r="AF3481" i="4"/>
  <c r="AF3478" i="4"/>
  <c r="AF3477" i="4"/>
  <c r="AF3475" i="4"/>
  <c r="AF3473" i="4"/>
  <c r="AF3470" i="4"/>
  <c r="AF3494" i="4"/>
  <c r="AF3567" i="4"/>
  <c r="AF3516" i="4"/>
  <c r="AF3553" i="4"/>
  <c r="AF3555" i="4"/>
  <c r="AF3558" i="4"/>
  <c r="AF3560" i="4"/>
  <c r="AF3562" i="4"/>
  <c r="AF3551" i="4"/>
  <c r="AF3564" i="4"/>
  <c r="AF3548" i="4"/>
  <c r="AF3571" i="4"/>
  <c r="AF3572" i="4"/>
  <c r="AF3573" i="4"/>
  <c r="AF3574" i="4"/>
  <c r="AF3575" i="4"/>
  <c r="AF3563" i="4"/>
  <c r="AF3517" i="4"/>
  <c r="AF3542" i="4"/>
  <c r="AF3541" i="4"/>
  <c r="AF3539" i="4"/>
  <c r="AF3538" i="4"/>
  <c r="AF3535" i="4"/>
  <c r="AF3532" i="4"/>
  <c r="AF3531" i="4"/>
  <c r="AF3530" i="4"/>
  <c r="AF3528" i="4"/>
  <c r="AF3525" i="4"/>
  <c r="AF3524" i="4"/>
  <c r="AF3522" i="4"/>
  <c r="AF3705" i="4"/>
  <c r="AF3552" i="4"/>
  <c r="AF3797" i="4"/>
  <c r="AF3703" i="4"/>
  <c r="AF4538" i="4"/>
  <c r="AF4537" i="4"/>
  <c r="AF3791" i="4"/>
  <c r="AF4535" i="4"/>
  <c r="AF3793" i="4"/>
  <c r="AF3788" i="4"/>
  <c r="AF3796" i="4"/>
  <c r="AF4541" i="4"/>
  <c r="AF3799" i="4"/>
  <c r="AF3801" i="4"/>
  <c r="AF3802" i="4"/>
  <c r="AF4527" i="4"/>
  <c r="AF4525" i="4"/>
  <c r="AF4530" i="4"/>
  <c r="AF3810" i="4"/>
  <c r="AF3787" i="4"/>
  <c r="AF3786" i="4"/>
  <c r="AF3784" i="4"/>
  <c r="AF3783" i="4"/>
  <c r="AF3782" i="4"/>
  <c r="AF3780" i="4"/>
  <c r="AF3779" i="4"/>
  <c r="AF3778" i="4"/>
  <c r="AF4547" i="4"/>
  <c r="AF3776" i="4"/>
  <c r="AF3775" i="4"/>
  <c r="AF3773" i="4"/>
  <c r="AF3772" i="4"/>
  <c r="AF3789" i="4"/>
  <c r="AF4508" i="4"/>
  <c r="AF3806" i="4"/>
  <c r="AF3836" i="4"/>
  <c r="AF3837" i="4"/>
  <c r="AF3842" i="4"/>
  <c r="AF3843" i="4"/>
  <c r="AF3844" i="4"/>
  <c r="AF3834" i="4"/>
  <c r="AF3847" i="4"/>
  <c r="AF4512" i="4"/>
  <c r="AF3848" i="4"/>
  <c r="AF3849" i="4"/>
  <c r="AF3851" i="4"/>
  <c r="AF4507" i="4"/>
  <c r="AF3853" i="4"/>
  <c r="AF3845" i="4"/>
  <c r="AF4523" i="4"/>
  <c r="AF3830" i="4"/>
  <c r="AF3829" i="4"/>
  <c r="AF3828" i="4"/>
  <c r="AF3823" i="4"/>
  <c r="AF3822" i="4"/>
  <c r="AF3821" i="4"/>
  <c r="AF3819" i="4"/>
  <c r="AF3817" i="4"/>
  <c r="AF3816" i="4"/>
  <c r="AF4517" i="4"/>
  <c r="AF4519" i="4"/>
  <c r="AF3811" i="4"/>
  <c r="AF3768" i="4"/>
  <c r="AF4511" i="4"/>
  <c r="AF4593" i="4"/>
  <c r="AF3771" i="4"/>
  <c r="AF3723" i="4"/>
  <c r="AF3724" i="4"/>
  <c r="AF4600" i="4"/>
  <c r="AF4599" i="4"/>
  <c r="AF3726" i="4"/>
  <c r="AF4602" i="4"/>
  <c r="AF4597" i="4"/>
  <c r="AF3719" i="4"/>
  <c r="AF3733" i="4"/>
  <c r="AF3734" i="4"/>
  <c r="AF4591" i="4"/>
  <c r="AF3736" i="4"/>
  <c r="AF4590" i="4"/>
  <c r="AF3728" i="4"/>
  <c r="AF4582" i="4"/>
  <c r="AF4610" i="4"/>
  <c r="AF4611" i="4"/>
  <c r="AF3715" i="4"/>
  <c r="AF4616" i="4"/>
  <c r="AF3714" i="4"/>
  <c r="AF3713" i="4"/>
  <c r="AF3710" i="4"/>
  <c r="AF3709" i="4"/>
  <c r="AF4617" i="4"/>
  <c r="AF3708" i="4"/>
  <c r="AF4622" i="4"/>
  <c r="AF3707" i="4"/>
  <c r="AF3706" i="4"/>
  <c r="AF4601" i="4"/>
  <c r="AF4556" i="4"/>
  <c r="AF4585" i="4"/>
  <c r="AF3754" i="4"/>
  <c r="AF3756" i="4"/>
  <c r="AF4563" i="4"/>
  <c r="AF3758" i="4"/>
  <c r="AF3760" i="4"/>
  <c r="AF4566" i="4"/>
  <c r="AF3765" i="4"/>
  <c r="AF3751" i="4"/>
  <c r="AF4555" i="4"/>
  <c r="AF4554" i="4"/>
  <c r="AF4553" i="4"/>
  <c r="AF4552" i="4"/>
  <c r="AF3469" i="4"/>
  <c r="AF3763" i="4"/>
  <c r="AF4583" i="4"/>
  <c r="AF4567" i="4"/>
  <c r="AF3749" i="4"/>
  <c r="AF3748" i="4"/>
  <c r="AF3747" i="4"/>
  <c r="AF4569" i="4"/>
  <c r="AF3746" i="4"/>
  <c r="AF4573" i="4"/>
  <c r="AF4576" i="4"/>
  <c r="AF3741" i="4"/>
  <c r="AF4579" i="4"/>
  <c r="AF3740" i="4"/>
  <c r="AF3739" i="4"/>
  <c r="AF4551" i="4"/>
  <c r="AF4565" i="4"/>
  <c r="AF987" i="4"/>
  <c r="AF1001" i="4"/>
  <c r="AF1000" i="4"/>
  <c r="AF999" i="4"/>
  <c r="AF997" i="4"/>
  <c r="AF994" i="4"/>
  <c r="AF993" i="4"/>
  <c r="AF1025" i="4"/>
  <c r="AF988" i="4"/>
  <c r="AF1007" i="4"/>
  <c r="AF986" i="4"/>
  <c r="AF984" i="4"/>
  <c r="AF983" i="4"/>
  <c r="AF982" i="4"/>
  <c r="AF980" i="4"/>
  <c r="AF977" i="4"/>
  <c r="AF992" i="4"/>
  <c r="AF1014" i="4"/>
  <c r="AF1127" i="4"/>
  <c r="AF1022" i="4"/>
  <c r="AF1021" i="4"/>
  <c r="AF1020" i="4"/>
  <c r="AF1018" i="4"/>
  <c r="AF1017" i="4"/>
  <c r="AF1004" i="4"/>
  <c r="AF1015" i="4"/>
  <c r="AF1006" i="4"/>
  <c r="AF1013" i="4"/>
  <c r="AF1012" i="4"/>
  <c r="AF1010" i="4"/>
  <c r="AF1009" i="4"/>
  <c r="AF1008" i="4"/>
  <c r="AF973" i="4"/>
  <c r="AF1016" i="4"/>
  <c r="AF939" i="4"/>
  <c r="AF952" i="4"/>
  <c r="AF951" i="4"/>
  <c r="AF950" i="4"/>
  <c r="AF948" i="4"/>
  <c r="AF947" i="4"/>
  <c r="AF943" i="4"/>
  <c r="AF976" i="4"/>
  <c r="AF940" i="4"/>
  <c r="AF956" i="4"/>
  <c r="AF938" i="4"/>
  <c r="AF937" i="4"/>
  <c r="AF935" i="4"/>
  <c r="AF930" i="4"/>
  <c r="AF929" i="4"/>
  <c r="AF928" i="4"/>
  <c r="AF942" i="4"/>
  <c r="AF963" i="4"/>
  <c r="AF1027" i="4"/>
  <c r="AF971" i="4"/>
  <c r="AF970" i="4"/>
  <c r="AF969" i="4"/>
  <c r="AF968" i="4"/>
  <c r="AF967" i="4"/>
  <c r="AF954" i="4"/>
  <c r="AF965" i="4"/>
  <c r="AF955" i="4"/>
  <c r="AF962" i="4"/>
  <c r="AF961" i="4"/>
  <c r="AF960" i="4"/>
  <c r="AF958" i="4"/>
  <c r="AF957" i="4"/>
  <c r="AF974" i="4"/>
  <c r="AF966" i="4"/>
  <c r="AF1090" i="4"/>
  <c r="AF1100" i="4"/>
  <c r="AF1099" i="4"/>
  <c r="AF1098" i="4"/>
  <c r="AF1097" i="4"/>
  <c r="AF1094" i="4"/>
  <c r="AF1093" i="4"/>
  <c r="AF1079" i="4"/>
  <c r="AF1091" i="4"/>
  <c r="AF1104" i="4"/>
  <c r="AF1089" i="4"/>
  <c r="AF1088" i="4"/>
  <c r="AF1085" i="4"/>
  <c r="AF1083" i="4"/>
  <c r="AF1082" i="4"/>
  <c r="AF1023" i="4"/>
  <c r="AF1092" i="4"/>
  <c r="AF1116" i="4"/>
  <c r="AF725" i="4"/>
  <c r="AF1125" i="4"/>
  <c r="AF1124" i="4"/>
  <c r="AF1123" i="4"/>
  <c r="AF1121" i="4"/>
  <c r="AF1120" i="4"/>
  <c r="AF1101" i="4"/>
  <c r="AF1117" i="4"/>
  <c r="AF1103" i="4"/>
  <c r="AF1115" i="4"/>
  <c r="AF1113" i="4"/>
  <c r="AF1111" i="4"/>
  <c r="AF1107" i="4"/>
  <c r="AF1105" i="4"/>
  <c r="AF1078" i="4"/>
  <c r="AF1119" i="4"/>
  <c r="AF1039" i="4"/>
  <c r="AF1081" i="4"/>
  <c r="AF1050" i="4"/>
  <c r="AF1049" i="4"/>
  <c r="AF1047" i="4"/>
  <c r="AF1046" i="4"/>
  <c r="AF1045" i="4"/>
  <c r="AF1054" i="4"/>
  <c r="AF1040" i="4"/>
  <c r="AF1055" i="4"/>
  <c r="AF1038" i="4"/>
  <c r="AF1037" i="4"/>
  <c r="AF1036" i="4"/>
  <c r="AF1033" i="4"/>
  <c r="AF1029" i="4"/>
  <c r="AF1028" i="4"/>
  <c r="AF1041" i="4"/>
  <c r="AF1065" i="4"/>
  <c r="AF1076" i="4"/>
  <c r="AF1073" i="4"/>
  <c r="AF1071" i="4"/>
  <c r="AF1070" i="4"/>
  <c r="AF1069" i="4"/>
  <c r="AF1068" i="4"/>
  <c r="AF1053" i="4"/>
  <c r="AF1066" i="4"/>
  <c r="AF924" i="4"/>
  <c r="AF1064" i="4"/>
  <c r="AF1063" i="4"/>
  <c r="AF1062" i="4"/>
  <c r="AF1061" i="4"/>
  <c r="AF1057" i="4"/>
  <c r="AF1067" i="4"/>
  <c r="AF778" i="4"/>
  <c r="AF790" i="4"/>
  <c r="AF789" i="4"/>
  <c r="AF788" i="4"/>
  <c r="AF787" i="4"/>
  <c r="AF785" i="4"/>
  <c r="AF784" i="4"/>
  <c r="AF816" i="4"/>
  <c r="AF781" i="4"/>
  <c r="AF794" i="4"/>
  <c r="AF777" i="4"/>
  <c r="AF775" i="4"/>
  <c r="AF774" i="4"/>
  <c r="AF772" i="4"/>
  <c r="AF769" i="4"/>
  <c r="AF768" i="4"/>
  <c r="AF783" i="4"/>
  <c r="AF801" i="4"/>
  <c r="AF926" i="4"/>
  <c r="AF813" i="4"/>
  <c r="AF812" i="4"/>
  <c r="AF810" i="4"/>
  <c r="AF806" i="4"/>
  <c r="AF805" i="4"/>
  <c r="AF792" i="4"/>
  <c r="AF802" i="4"/>
  <c r="AF793" i="4"/>
  <c r="AF800" i="4"/>
  <c r="AF799" i="4"/>
  <c r="AF798" i="4"/>
  <c r="AF797" i="4"/>
  <c r="AF796" i="4"/>
  <c r="AF765" i="4"/>
  <c r="AF803" i="4"/>
  <c r="AF734" i="4"/>
  <c r="AF746" i="4"/>
  <c r="AF745" i="4"/>
  <c r="AF742" i="4"/>
  <c r="AF741" i="4"/>
  <c r="AF740" i="4"/>
  <c r="AF737" i="4"/>
  <c r="AF767" i="4"/>
  <c r="AF735" i="4"/>
  <c r="AF750" i="4"/>
  <c r="AF733" i="4"/>
  <c r="AF732" i="4"/>
  <c r="AF731" i="4"/>
  <c r="AF730" i="4"/>
  <c r="AF729" i="4"/>
  <c r="AF1582" i="4"/>
  <c r="AF736" i="4"/>
  <c r="AF756" i="4"/>
  <c r="AF817" i="4"/>
  <c r="AF763" i="4"/>
  <c r="AF762" i="4"/>
  <c r="AF761" i="4"/>
  <c r="AF760" i="4"/>
  <c r="AF759" i="4"/>
  <c r="AF747" i="4"/>
  <c r="AF757" i="4"/>
  <c r="AF748" i="4"/>
  <c r="AF755" i="4"/>
  <c r="AF754" i="4"/>
  <c r="AF753" i="4"/>
  <c r="AF752" i="4"/>
  <c r="AF751" i="4"/>
  <c r="AF766" i="4"/>
  <c r="AF758" i="4"/>
  <c r="AF872" i="4"/>
  <c r="AF888" i="4"/>
  <c r="AF887" i="4"/>
  <c r="AF881" i="4"/>
  <c r="AF880" i="4"/>
  <c r="AF877" i="4"/>
  <c r="AF875" i="4"/>
  <c r="AF864" i="4"/>
  <c r="AF873" i="4"/>
  <c r="AF894" i="4"/>
  <c r="AF871" i="4"/>
  <c r="AF870" i="4"/>
  <c r="AF869" i="4"/>
  <c r="AF867" i="4"/>
  <c r="AF866" i="4"/>
  <c r="AF814" i="4"/>
  <c r="AF874" i="4"/>
  <c r="AF902" i="4"/>
  <c r="AF1128" i="4"/>
  <c r="AF923" i="4"/>
  <c r="AF921" i="4"/>
  <c r="AF920" i="4"/>
  <c r="AF919" i="4"/>
  <c r="AF915" i="4"/>
  <c r="AF890" i="4"/>
  <c r="AF905" i="4"/>
  <c r="AF892" i="4"/>
  <c r="AF901" i="4"/>
  <c r="AF899" i="4"/>
  <c r="AF897" i="4"/>
  <c r="AF896" i="4"/>
  <c r="AF895" i="4"/>
  <c r="AF863" i="4"/>
  <c r="AF913" i="4"/>
  <c r="AF828" i="4"/>
  <c r="AF865" i="4"/>
  <c r="AF839" i="4"/>
  <c r="AF838" i="4"/>
  <c r="AF837" i="4"/>
  <c r="AF835" i="4"/>
  <c r="AF833" i="4"/>
  <c r="AF841" i="4"/>
  <c r="AF830" i="4"/>
  <c r="AF842" i="4"/>
  <c r="AF827" i="4"/>
  <c r="AF825" i="4"/>
  <c r="AF823" i="4"/>
  <c r="AF821" i="4"/>
  <c r="AF820" i="4"/>
  <c r="AF819" i="4"/>
  <c r="AF832" i="4"/>
  <c r="AF853" i="4"/>
  <c r="AF862" i="4"/>
  <c r="AF861" i="4"/>
  <c r="AF860" i="4"/>
  <c r="AF859" i="4"/>
  <c r="AF858" i="4"/>
  <c r="AF857" i="4"/>
  <c r="AF840" i="4"/>
  <c r="AF855" i="4"/>
  <c r="AF925" i="4"/>
  <c r="AF851" i="4"/>
  <c r="AF849" i="4"/>
  <c r="AF848" i="4"/>
  <c r="AF847" i="4"/>
  <c r="AF843" i="4"/>
  <c r="AF856" i="4"/>
  <c r="AF1429" i="4"/>
  <c r="AF1444" i="4"/>
  <c r="AF1441" i="4"/>
  <c r="AF1440" i="4"/>
  <c r="AF1439" i="4"/>
  <c r="AF1438" i="4"/>
  <c r="AF1434" i="4"/>
  <c r="AF1471" i="4"/>
  <c r="AF1431" i="4"/>
  <c r="AF1450" i="4"/>
  <c r="AF1428" i="4"/>
  <c r="AF1427" i="4"/>
  <c r="AF1426" i="4"/>
  <c r="AF1425" i="4"/>
  <c r="AF1424" i="4"/>
  <c r="AF1423" i="4"/>
  <c r="AF1433" i="4"/>
  <c r="AF1460" i="4"/>
  <c r="AF1363" i="4"/>
  <c r="AF1469" i="4"/>
  <c r="AF1467" i="4"/>
  <c r="AF1465" i="4"/>
  <c r="AF1464" i="4"/>
  <c r="AF1463" i="4"/>
  <c r="AF1445" i="4"/>
  <c r="AF1461" i="4"/>
  <c r="AF1448" i="4"/>
  <c r="AF1457" i="4"/>
  <c r="AF1456" i="4"/>
  <c r="AF1453" i="4"/>
  <c r="AF1452" i="4"/>
  <c r="AF1451" i="4"/>
  <c r="AF1419" i="4"/>
  <c r="AF1462" i="4"/>
  <c r="AF1377" i="4"/>
  <c r="AF1394" i="4"/>
  <c r="AF1391" i="4"/>
  <c r="AF1390" i="4"/>
  <c r="AF1387" i="4"/>
  <c r="AF1385" i="4"/>
  <c r="AF1383" i="4"/>
  <c r="AF1422" i="4"/>
  <c r="AF1379" i="4"/>
  <c r="AF1399" i="4"/>
  <c r="AF1376" i="4"/>
  <c r="AF1375" i="4"/>
  <c r="AF3125" i="4"/>
  <c r="AF1372" i="4"/>
  <c r="AF2763" i="4"/>
  <c r="AF1126" i="4"/>
  <c r="AF1380" i="4"/>
  <c r="AF1406" i="4"/>
  <c r="AF1472" i="4"/>
  <c r="AF1417" i="4"/>
  <c r="AF1416" i="4"/>
  <c r="AF1414" i="4"/>
  <c r="AF1412" i="4"/>
  <c r="AF1410" i="4"/>
  <c r="AF1395" i="4"/>
  <c r="AF1407" i="4"/>
  <c r="AF1396" i="4"/>
  <c r="AF1405" i="4"/>
  <c r="AF1404" i="4"/>
  <c r="AF1402" i="4"/>
  <c r="AF1401" i="4"/>
  <c r="AF1400" i="4"/>
  <c r="AF1420" i="4"/>
  <c r="AF1408" i="4"/>
  <c r="AF1543" i="4"/>
  <c r="AF1558" i="4"/>
  <c r="AF1557" i="4"/>
  <c r="AF1554" i="4"/>
  <c r="AF1552" i="4"/>
  <c r="AF1551" i="4"/>
  <c r="AF1546" i="4"/>
  <c r="AF1532" i="4"/>
  <c r="AF1544" i="4"/>
  <c r="AF1561" i="4"/>
  <c r="AF1541" i="4"/>
  <c r="AF1539" i="4"/>
  <c r="AF1538" i="4"/>
  <c r="AF1537" i="4"/>
  <c r="AF1536" i="4"/>
  <c r="AF1470" i="4"/>
  <c r="AF1545" i="4"/>
  <c r="AF1572" i="4"/>
  <c r="AF1581" i="4"/>
  <c r="AF1580" i="4"/>
  <c r="AF1579" i="4"/>
  <c r="AF1578" i="4"/>
  <c r="AF1577" i="4"/>
  <c r="AF1575" i="4"/>
  <c r="AF1559" i="4"/>
  <c r="AF1573" i="4"/>
  <c r="AF1560" i="4"/>
  <c r="AF1571" i="4"/>
  <c r="AF1568" i="4"/>
  <c r="AF1567" i="4"/>
  <c r="AF1565" i="4"/>
  <c r="AF1564" i="4"/>
  <c r="AF1531" i="4"/>
  <c r="AF1574" i="4"/>
  <c r="AF1487" i="4"/>
  <c r="AF1533" i="4"/>
  <c r="AF1500" i="4"/>
  <c r="AF1499" i="4"/>
  <c r="AF1498" i="4"/>
  <c r="AF1497" i="4"/>
  <c r="AF1496" i="4"/>
  <c r="AF1505" i="4"/>
  <c r="AF1491" i="4"/>
  <c r="AF1506" i="4"/>
  <c r="AF1484" i="4"/>
  <c r="AF1483" i="4"/>
  <c r="AF1477" i="4"/>
  <c r="AF1476" i="4"/>
  <c r="AF1475" i="4"/>
  <c r="AF1474" i="4"/>
  <c r="AF1493" i="4"/>
  <c r="AF1516" i="4"/>
  <c r="AF1530" i="4"/>
  <c r="AF1529" i="4"/>
  <c r="AF1528" i="4"/>
  <c r="AF1525" i="4"/>
  <c r="AF1524" i="4"/>
  <c r="AF1522" i="4"/>
  <c r="AF1503" i="4"/>
  <c r="AF1518" i="4"/>
  <c r="AF1359" i="4"/>
  <c r="AF1515" i="4"/>
  <c r="AF1514" i="4"/>
  <c r="AF1512" i="4"/>
  <c r="AF1511" i="4"/>
  <c r="AF1509" i="4"/>
  <c r="AF1521" i="4"/>
  <c r="AF1185" i="4"/>
  <c r="AF1197" i="4"/>
  <c r="AF1196" i="4"/>
  <c r="AF1195" i="4"/>
  <c r="AF1193" i="4"/>
  <c r="AF1191" i="4"/>
  <c r="AF1190" i="4"/>
  <c r="AF1172" i="4"/>
  <c r="AF1186" i="4"/>
  <c r="AF1201" i="4"/>
  <c r="AF1184" i="4"/>
  <c r="AF1179" i="4"/>
  <c r="AF1178" i="4"/>
  <c r="AF1176" i="4"/>
  <c r="AF1175" i="4"/>
  <c r="AF1367" i="4"/>
  <c r="AF1189" i="4"/>
  <c r="AF1212" i="4"/>
  <c r="AF1229" i="4"/>
  <c r="AF1228" i="4"/>
  <c r="AF1221" i="4"/>
  <c r="AF1219" i="4"/>
  <c r="AF1218" i="4"/>
  <c r="AF1217" i="4"/>
  <c r="AF1199" i="4"/>
  <c r="AF1213" i="4"/>
  <c r="AF1200" i="4"/>
  <c r="AF1209" i="4"/>
  <c r="AF1207" i="4"/>
  <c r="AF1206" i="4"/>
  <c r="AF1204" i="4"/>
  <c r="AF1202" i="4"/>
  <c r="AF1171" i="4"/>
  <c r="AF1216" i="4"/>
  <c r="AF1137" i="4"/>
  <c r="AF1174" i="4"/>
  <c r="AF1145" i="4"/>
  <c r="AF1144" i="4"/>
  <c r="AF1143" i="4"/>
  <c r="AF1142" i="4"/>
  <c r="AF1141" i="4"/>
  <c r="AF1148" i="4"/>
  <c r="AF1139" i="4"/>
  <c r="AF1149" i="4"/>
  <c r="AF1136" i="4"/>
  <c r="AF1135" i="4"/>
  <c r="AF1134" i="4"/>
  <c r="AF1133" i="4"/>
  <c r="AF1132" i="4"/>
  <c r="AF1129" i="4"/>
  <c r="AF1140" i="4"/>
  <c r="AF1159" i="4"/>
  <c r="AF1170" i="4"/>
  <c r="AF1167" i="4"/>
  <c r="AF1166" i="4"/>
  <c r="AF1165" i="4"/>
  <c r="AF1164" i="4"/>
  <c r="AF1163" i="4"/>
  <c r="AF1147" i="4"/>
  <c r="AF1160" i="4"/>
  <c r="AF1233" i="4"/>
  <c r="AF1157" i="4"/>
  <c r="AF1156" i="4"/>
  <c r="AF1153" i="4"/>
  <c r="AF1152" i="4"/>
  <c r="AF1151" i="4"/>
  <c r="AF1162" i="4"/>
  <c r="AF1315" i="4"/>
  <c r="AF1327" i="4"/>
  <c r="AF1326" i="4"/>
  <c r="AF1325" i="4"/>
  <c r="AF1324" i="4"/>
  <c r="AF1322" i="4"/>
  <c r="AF1320" i="4"/>
  <c r="AF1300" i="4"/>
  <c r="AF1317" i="4"/>
  <c r="AF1332" i="4"/>
  <c r="AF1311" i="4"/>
  <c r="AF1308" i="4"/>
  <c r="AF1307" i="4"/>
  <c r="AF1306" i="4"/>
  <c r="AF1304" i="4"/>
  <c r="AF1230" i="4"/>
  <c r="AF1318" i="4"/>
  <c r="AF1339" i="4"/>
  <c r="AF1357" i="4"/>
  <c r="AF1356" i="4"/>
  <c r="AF1355" i="4"/>
  <c r="AF1350" i="4"/>
  <c r="AF1349" i="4"/>
  <c r="AF1347" i="4"/>
  <c r="AF1328" i="4"/>
  <c r="AF1344" i="4"/>
  <c r="AF1331" i="4"/>
  <c r="AF1338" i="4"/>
  <c r="AF1336" i="4"/>
  <c r="AF1335" i="4"/>
  <c r="AF1334" i="4"/>
  <c r="AF1333" i="4"/>
  <c r="AF1294" i="4"/>
  <c r="AF1346" i="4"/>
  <c r="AF1241" i="4"/>
  <c r="AF1301" i="4"/>
  <c r="AF1257" i="4"/>
  <c r="AF1255" i="4"/>
  <c r="AF1252" i="4"/>
  <c r="AF1251" i="4"/>
  <c r="AF1248" i="4"/>
  <c r="AF1259" i="4"/>
  <c r="AF1244" i="4"/>
  <c r="AF1261" i="4"/>
  <c r="AF1240" i="4"/>
  <c r="AF1239" i="4"/>
  <c r="AF1238" i="4"/>
  <c r="AF1237" i="4"/>
  <c r="AF1236" i="4"/>
  <c r="AF724" i="4"/>
  <c r="AF1246" i="4"/>
  <c r="AF1270" i="4"/>
  <c r="AF1293" i="4"/>
  <c r="AF1292" i="4"/>
  <c r="AF1289" i="4"/>
  <c r="AF1284" i="4"/>
  <c r="AF1283" i="4"/>
  <c r="AF1281" i="4"/>
  <c r="AF1258" i="4"/>
  <c r="AF1272" i="4"/>
  <c r="AF1232" i="4"/>
  <c r="AF1268" i="4"/>
  <c r="AF1267" i="4"/>
  <c r="AF1266" i="4"/>
  <c r="AF1265" i="4"/>
  <c r="AF1263" i="4"/>
  <c r="AF1276" i="4"/>
  <c r="AF225" i="4"/>
  <c r="AF234" i="4"/>
  <c r="AF233" i="4"/>
  <c r="AF232" i="4"/>
  <c r="AF231" i="4"/>
  <c r="AF230" i="4"/>
  <c r="AF229" i="4"/>
  <c r="AF253" i="4"/>
  <c r="AF226" i="4"/>
  <c r="AF238" i="4"/>
  <c r="AF224" i="4"/>
  <c r="AF221" i="4"/>
  <c r="AF219" i="4"/>
  <c r="AF218" i="4"/>
  <c r="AF217" i="4"/>
  <c r="AF216" i="4"/>
  <c r="AF227" i="4"/>
  <c r="AF244" i="4"/>
  <c r="AF167" i="4"/>
  <c r="AF251" i="4"/>
  <c r="AF250" i="4"/>
  <c r="AF249" i="4"/>
  <c r="AF248" i="4"/>
  <c r="AF247" i="4"/>
  <c r="AF235" i="4"/>
  <c r="AF245" i="4"/>
  <c r="AF237" i="4"/>
  <c r="AF243" i="4"/>
  <c r="AF242" i="4"/>
  <c r="AF241" i="4"/>
  <c r="AF240" i="4"/>
  <c r="AF239" i="4"/>
  <c r="AF213" i="4"/>
  <c r="AF246" i="4"/>
  <c r="AF178" i="4"/>
  <c r="AF187" i="4"/>
  <c r="AF186" i="4"/>
  <c r="AF184" i="4"/>
  <c r="AF183" i="4"/>
  <c r="AF182" i="4"/>
  <c r="AF181" i="4"/>
  <c r="AF215" i="4"/>
  <c r="AF179" i="4"/>
  <c r="AF191" i="4"/>
  <c r="AF177" i="4"/>
  <c r="AF175" i="4"/>
  <c r="AF172" i="4"/>
  <c r="AF171" i="4"/>
  <c r="AF169" i="4"/>
  <c r="AF727" i="4"/>
  <c r="AF180" i="4"/>
  <c r="AF201" i="4"/>
  <c r="AF254" i="4"/>
  <c r="AF212" i="4"/>
  <c r="AF211" i="4"/>
  <c r="AF210" i="4"/>
  <c r="AF209" i="4"/>
  <c r="AF208" i="4"/>
  <c r="AF188" i="4"/>
  <c r="AF202" i="4"/>
  <c r="AF190" i="4"/>
  <c r="AF199" i="4"/>
  <c r="AF197" i="4"/>
  <c r="AF195" i="4"/>
  <c r="AF194" i="4"/>
  <c r="AF192" i="4"/>
  <c r="AF214" i="4"/>
  <c r="AF203" i="4"/>
  <c r="AF304" i="4"/>
  <c r="AF313" i="4"/>
  <c r="AF312" i="4"/>
  <c r="AF311" i="4"/>
  <c r="AF310" i="4"/>
  <c r="AF309" i="4"/>
  <c r="AF307" i="4"/>
  <c r="AF296" i="4"/>
  <c r="AF305" i="4"/>
  <c r="AF320" i="4"/>
  <c r="AF303" i="4"/>
  <c r="AF302" i="4"/>
  <c r="AF301" i="4"/>
  <c r="AF300" i="4"/>
  <c r="AF299" i="4"/>
  <c r="AF252" i="4"/>
  <c r="AF306" i="4"/>
  <c r="AF328" i="4"/>
  <c r="AF339" i="4"/>
  <c r="AF337" i="4"/>
  <c r="AF336" i="4"/>
  <c r="AF335" i="4"/>
  <c r="AF334" i="4"/>
  <c r="AF333" i="4"/>
  <c r="AF316" i="4"/>
  <c r="AF329" i="4"/>
  <c r="AF317" i="4"/>
  <c r="AF327" i="4"/>
  <c r="AF326" i="4"/>
  <c r="AF325" i="4"/>
  <c r="AF323" i="4"/>
  <c r="AF321" i="4"/>
  <c r="AF295" i="4"/>
  <c r="AF331" i="4"/>
  <c r="AF265" i="4"/>
  <c r="AF298" i="4"/>
  <c r="AF274" i="4"/>
  <c r="AF271" i="4"/>
  <c r="AF270" i="4"/>
  <c r="AF269" i="4"/>
  <c r="AF268" i="4"/>
  <c r="AF276" i="4"/>
  <c r="AF266" i="4"/>
  <c r="AF277" i="4"/>
  <c r="AF263" i="4"/>
  <c r="AF262" i="4"/>
  <c r="AF261" i="4"/>
  <c r="AF260" i="4"/>
  <c r="AF258" i="4"/>
  <c r="AF256" i="4"/>
  <c r="AF267" i="4"/>
  <c r="AF284" i="4"/>
  <c r="AF294" i="4"/>
  <c r="AF293" i="4"/>
  <c r="AF292" i="4"/>
  <c r="AF290" i="4"/>
  <c r="AF289" i="4"/>
  <c r="AF287" i="4"/>
  <c r="AF275" i="4"/>
  <c r="AF285" i="4"/>
  <c r="AF164" i="4"/>
  <c r="AF283" i="4"/>
  <c r="AF282" i="4"/>
  <c r="AF281" i="4"/>
  <c r="AF280" i="4"/>
  <c r="AF279" i="4"/>
  <c r="AF286" i="4"/>
  <c r="AF49" i="4"/>
  <c r="AF59" i="4"/>
  <c r="AF58" i="4"/>
  <c r="AF57" i="4"/>
  <c r="AF56" i="4"/>
  <c r="AF55" i="4"/>
  <c r="AF54" i="4"/>
  <c r="AF40" i="4"/>
  <c r="AF50" i="4"/>
  <c r="AF62" i="4"/>
  <c r="AF47" i="4"/>
  <c r="AF46" i="4"/>
  <c r="AF45" i="4"/>
  <c r="AF43" i="4"/>
  <c r="AF42" i="4"/>
  <c r="AF168" i="4"/>
  <c r="AF53" i="4"/>
  <c r="AF68" i="4"/>
  <c r="AF79" i="4"/>
  <c r="AF78" i="4"/>
  <c r="AF77" i="4"/>
  <c r="AF76" i="4"/>
  <c r="AF75" i="4"/>
  <c r="AF74" i="4"/>
  <c r="AF60" i="4"/>
  <c r="AF69" i="4"/>
  <c r="AF61" i="4"/>
  <c r="AF67" i="4"/>
  <c r="AF66" i="4"/>
  <c r="AF65" i="4"/>
  <c r="AF64" i="4"/>
  <c r="AF63" i="4"/>
  <c r="AF39" i="4"/>
  <c r="AF72" i="4"/>
  <c r="AF9" i="4"/>
  <c r="AF41" i="4"/>
  <c r="AF19" i="4"/>
  <c r="AF18" i="4"/>
  <c r="AF17" i="4"/>
  <c r="AF16" i="4"/>
  <c r="AF12" i="4"/>
  <c r="AF21" i="4"/>
  <c r="AF10" i="4"/>
  <c r="AF22" i="4"/>
  <c r="AF8" i="4"/>
  <c r="AF7" i="4"/>
  <c r="AF6" i="4"/>
  <c r="AF5" i="4"/>
  <c r="AF4" i="4"/>
  <c r="AF3" i="4"/>
  <c r="AF11" i="4"/>
  <c r="AF30" i="4"/>
  <c r="AF38" i="4"/>
  <c r="AF37" i="4"/>
  <c r="AF36" i="4"/>
  <c r="AF35" i="4"/>
  <c r="AF34" i="4"/>
  <c r="AF33" i="4"/>
  <c r="AF20" i="4"/>
  <c r="AF31" i="4"/>
  <c r="AF85" i="4"/>
  <c r="AF29" i="4"/>
  <c r="AF28" i="4"/>
  <c r="AF27" i="4"/>
  <c r="AF26" i="4"/>
  <c r="AF25" i="4"/>
  <c r="AF32" i="4"/>
  <c r="AF133" i="4"/>
  <c r="AF144" i="4"/>
  <c r="AF142" i="4"/>
  <c r="AF141" i="4"/>
  <c r="AF139" i="4"/>
  <c r="AF138" i="4"/>
  <c r="AF137" i="4"/>
  <c r="AF126" i="4"/>
  <c r="AF134" i="4"/>
  <c r="AF147" i="4"/>
  <c r="AF132" i="4"/>
  <c r="AF131" i="4"/>
  <c r="AF130" i="4"/>
  <c r="AF129" i="4"/>
  <c r="AF128" i="4"/>
  <c r="AF80" i="4"/>
  <c r="AF135" i="4"/>
  <c r="AF154" i="4"/>
  <c r="AF163" i="4"/>
  <c r="AF162" i="4"/>
  <c r="AF161" i="4"/>
  <c r="AF160" i="4"/>
  <c r="AF159" i="4"/>
  <c r="AF158" i="4"/>
  <c r="AF145" i="4"/>
  <c r="AF156" i="4"/>
  <c r="AF146" i="4"/>
  <c r="AF153" i="4"/>
  <c r="AF151" i="4"/>
  <c r="AF150" i="4"/>
  <c r="AF149" i="4"/>
  <c r="AF148" i="4"/>
  <c r="AF123" i="4"/>
  <c r="AF157" i="4"/>
  <c r="AF93" i="4"/>
  <c r="AF127" i="4"/>
  <c r="AF102" i="4"/>
  <c r="AF100" i="4"/>
  <c r="AF99" i="4"/>
  <c r="AF98" i="4"/>
  <c r="AF97" i="4"/>
  <c r="AF105" i="4"/>
  <c r="AF94" i="4"/>
  <c r="AF106" i="4"/>
  <c r="AF92" i="4"/>
  <c r="AF91" i="4"/>
  <c r="AF90" i="4"/>
  <c r="AF89" i="4"/>
  <c r="AF86" i="4"/>
  <c r="AF345" i="4"/>
  <c r="AF95" i="4"/>
  <c r="AF113" i="4"/>
  <c r="AF122" i="4"/>
  <c r="AF121" i="4"/>
  <c r="AF120" i="4"/>
  <c r="AF119" i="4"/>
  <c r="AF118" i="4"/>
  <c r="AF116" i="4"/>
  <c r="AF104" i="4"/>
  <c r="AF114" i="4"/>
  <c r="AF83" i="4"/>
  <c r="AF112" i="4"/>
  <c r="AF111" i="4"/>
  <c r="AF109" i="4"/>
  <c r="AF108" i="4"/>
  <c r="AF107" i="4"/>
  <c r="AF115" i="4"/>
  <c r="AF592" i="4"/>
  <c r="AF602" i="4"/>
  <c r="AF601" i="4"/>
  <c r="AF600" i="4"/>
  <c r="AF599" i="4"/>
  <c r="AF598" i="4"/>
  <c r="AF597" i="4"/>
  <c r="AF627" i="4"/>
  <c r="AF594" i="4"/>
  <c r="AF607" i="4"/>
  <c r="AF591" i="4"/>
  <c r="AF590" i="4"/>
  <c r="AF589" i="4"/>
  <c r="AF586" i="4"/>
  <c r="AF585" i="4"/>
  <c r="AF583" i="4"/>
  <c r="AF596" i="4"/>
  <c r="AF613" i="4"/>
  <c r="AF530" i="4"/>
  <c r="AF623" i="4"/>
  <c r="AF622" i="4"/>
  <c r="AF621" i="4"/>
  <c r="AF619" i="4"/>
  <c r="AF618" i="4"/>
  <c r="AF603" i="4"/>
  <c r="AF616" i="4"/>
  <c r="AF604" i="4"/>
  <c r="AF612" i="4"/>
  <c r="AF611" i="4"/>
  <c r="AF610" i="4"/>
  <c r="AF609" i="4"/>
  <c r="AF608" i="4"/>
  <c r="AF578" i="4"/>
  <c r="AF617" i="4"/>
  <c r="AF539" i="4"/>
  <c r="AF553" i="4"/>
  <c r="AF552" i="4"/>
  <c r="AF550" i="4"/>
  <c r="AF549" i="4"/>
  <c r="AF547" i="4"/>
  <c r="AF546" i="4"/>
  <c r="AF582" i="4"/>
  <c r="AF541" i="4"/>
  <c r="AF556" i="4"/>
  <c r="AF538" i="4"/>
  <c r="AF537" i="4"/>
  <c r="AF535" i="4"/>
  <c r="AF534" i="4"/>
  <c r="AF532" i="4"/>
  <c r="AF340" i="4"/>
  <c r="AF543" i="4"/>
  <c r="AF567" i="4"/>
  <c r="AF628" i="4"/>
  <c r="AF577" i="4"/>
  <c r="AF575" i="4"/>
  <c r="AF574" i="4"/>
  <c r="AF573" i="4"/>
  <c r="AF572" i="4"/>
  <c r="AF554" i="4"/>
  <c r="AF570" i="4"/>
  <c r="AF555" i="4"/>
  <c r="AF565" i="4"/>
  <c r="AF563" i="4"/>
  <c r="AF561" i="4"/>
  <c r="AF560" i="4"/>
  <c r="AF558" i="4"/>
  <c r="AF580" i="4"/>
  <c r="AF571" i="4"/>
  <c r="AF685" i="4"/>
  <c r="AF696" i="4"/>
  <c r="AF695" i="4"/>
  <c r="AF694" i="4"/>
  <c r="AF692" i="4"/>
  <c r="AF691" i="4"/>
  <c r="AF688" i="4"/>
  <c r="AF677" i="4"/>
  <c r="AF686" i="4"/>
  <c r="AF701" i="4"/>
  <c r="AF684" i="4"/>
  <c r="AF683" i="4"/>
  <c r="AF682" i="4"/>
  <c r="AF680" i="4"/>
  <c r="AF679" i="4"/>
  <c r="AF624" i="4"/>
  <c r="AF687" i="4"/>
  <c r="AF710" i="4"/>
  <c r="AF723" i="4"/>
  <c r="AF721" i="4"/>
  <c r="AF720" i="4"/>
  <c r="AF719" i="4"/>
  <c r="AF718" i="4"/>
  <c r="AF717" i="4"/>
  <c r="AF698" i="4"/>
  <c r="AF715" i="4"/>
  <c r="AF699" i="4"/>
  <c r="AF707" i="4"/>
  <c r="AF706" i="4"/>
  <c r="AF705" i="4"/>
  <c r="AF703" i="4"/>
  <c r="AF702" i="4"/>
  <c r="AF676" i="4"/>
  <c r="AF716" i="4"/>
  <c r="AF639" i="4"/>
  <c r="AF678" i="4"/>
  <c r="AF649" i="4"/>
  <c r="AF648" i="4"/>
  <c r="AF645" i="4"/>
  <c r="AF644" i="4"/>
  <c r="AF642" i="4"/>
  <c r="AF652" i="4"/>
  <c r="AF640" i="4"/>
  <c r="AF655" i="4"/>
  <c r="AF638" i="4"/>
  <c r="AF637" i="4"/>
  <c r="AF634" i="4"/>
  <c r="AF633" i="4"/>
  <c r="AF632" i="4"/>
  <c r="AF631" i="4"/>
  <c r="AF641" i="4"/>
  <c r="AF662" i="4"/>
  <c r="AF673" i="4"/>
  <c r="AF671" i="4"/>
  <c r="AF669" i="4"/>
  <c r="AF668" i="4"/>
  <c r="AF667" i="4"/>
  <c r="AF666" i="4"/>
  <c r="AF650" i="4"/>
  <c r="AF663" i="4"/>
  <c r="AF529" i="4"/>
  <c r="AF660" i="4"/>
  <c r="AF659" i="4"/>
  <c r="AF658" i="4"/>
  <c r="AF657" i="4"/>
  <c r="AF656" i="4"/>
  <c r="AF665" i="4"/>
  <c r="AF398" i="4"/>
  <c r="AF411" i="4"/>
  <c r="AF410" i="4"/>
  <c r="AF409" i="4"/>
  <c r="AF407" i="4"/>
  <c r="AF405" i="4"/>
  <c r="AF404" i="4"/>
  <c r="AF389" i="4"/>
  <c r="AF402" i="4"/>
  <c r="AF417" i="4"/>
  <c r="AF397" i="4"/>
  <c r="AF396" i="4"/>
  <c r="AF393" i="4"/>
  <c r="AF392" i="4"/>
  <c r="AF391" i="4"/>
  <c r="AF531" i="4"/>
  <c r="AF403" i="4"/>
  <c r="AF426" i="4"/>
  <c r="AF436" i="4"/>
  <c r="AF435" i="4"/>
  <c r="AF434" i="4"/>
  <c r="AF433" i="4"/>
  <c r="AF432" i="4"/>
  <c r="AF430" i="4"/>
  <c r="AF414" i="4"/>
  <c r="AF427" i="4"/>
  <c r="AF415" i="4"/>
  <c r="AF425" i="4"/>
  <c r="AF423" i="4"/>
  <c r="AF422" i="4"/>
  <c r="AF419" i="4"/>
  <c r="AF418" i="4"/>
  <c r="AF388" i="4"/>
  <c r="AF428" i="4"/>
  <c r="AF353" i="4"/>
  <c r="AF390" i="4"/>
  <c r="AF366" i="4"/>
  <c r="AF365" i="4"/>
  <c r="AF364" i="4"/>
  <c r="AF362" i="4"/>
  <c r="AF360" i="4"/>
  <c r="AF368" i="4"/>
  <c r="AF356" i="4"/>
  <c r="AF369" i="4"/>
  <c r="AF352" i="4"/>
  <c r="AF351" i="4"/>
  <c r="AF348" i="4"/>
  <c r="AF347" i="4"/>
  <c r="AF346" i="4"/>
  <c r="AF1374" i="4"/>
  <c r="AF358" i="4"/>
  <c r="AF376" i="4"/>
  <c r="AF387" i="4"/>
  <c r="AF386" i="4"/>
  <c r="AF384" i="4"/>
  <c r="AF383" i="4"/>
  <c r="AF380" i="4"/>
  <c r="AF379" i="4"/>
  <c r="AF367" i="4"/>
  <c r="AF377" i="4"/>
  <c r="AF439" i="4"/>
  <c r="AF375" i="4"/>
  <c r="AF374" i="4"/>
  <c r="AF372" i="4"/>
  <c r="AF371" i="4"/>
  <c r="AF370" i="4"/>
  <c r="AF378" i="4"/>
  <c r="AF497" i="4"/>
  <c r="AF506" i="4"/>
  <c r="AF505" i="4"/>
  <c r="AF503" i="4"/>
  <c r="AF502" i="4"/>
  <c r="AF501" i="4"/>
  <c r="AF500" i="4"/>
  <c r="AF486" i="4"/>
  <c r="AF498" i="4"/>
  <c r="AF510" i="4"/>
  <c r="AF493" i="4"/>
  <c r="AF492" i="4"/>
  <c r="AF490" i="4"/>
  <c r="AF489" i="4"/>
  <c r="AF488" i="4"/>
  <c r="AF437" i="4"/>
  <c r="AF499" i="4"/>
  <c r="AF518" i="4"/>
  <c r="AF527" i="4"/>
  <c r="AF526" i="4"/>
  <c r="AF524" i="4"/>
  <c r="AF523" i="4"/>
  <c r="AF522" i="4"/>
  <c r="AF521" i="4"/>
  <c r="AF507" i="4"/>
  <c r="AF519" i="4"/>
  <c r="AF508" i="4"/>
  <c r="AF517" i="4"/>
  <c r="AF516" i="4"/>
  <c r="AF515" i="4"/>
  <c r="AF514" i="4"/>
  <c r="AF512" i="4"/>
  <c r="AF485" i="4"/>
  <c r="AF520" i="4"/>
  <c r="AF447" i="4"/>
  <c r="AF487" i="4"/>
  <c r="AF460" i="4"/>
  <c r="AF459" i="4"/>
  <c r="AF456" i="4"/>
  <c r="AF454" i="4"/>
  <c r="AF453" i="4"/>
  <c r="AF462" i="4"/>
  <c r="AF449" i="4"/>
  <c r="AF464" i="4"/>
  <c r="AF446" i="4"/>
  <c r="AF445" i="4"/>
  <c r="AF444" i="4"/>
  <c r="AF443" i="4"/>
  <c r="AF441" i="4"/>
  <c r="AF344" i="4"/>
  <c r="AF452" i="4"/>
  <c r="AF473" i="4"/>
  <c r="AF484" i="4"/>
  <c r="AF483" i="4"/>
  <c r="AF481" i="4"/>
  <c r="AF479" i="4"/>
  <c r="AF478" i="4"/>
  <c r="AF477" i="4"/>
  <c r="AF461" i="4"/>
  <c r="AF474" i="4"/>
  <c r="AF438" i="4"/>
  <c r="AF471" i="4"/>
  <c r="AF469" i="4"/>
  <c r="AF467" i="4"/>
  <c r="AF466" i="4"/>
  <c r="AF465" i="4"/>
  <c r="AF476" i="4"/>
  <c r="AF2520" i="4"/>
  <c r="AF2532" i="4"/>
  <c r="AF2529" i="4"/>
  <c r="AF2527" i="4"/>
  <c r="AF2526" i="4"/>
  <c r="AF2525" i="4"/>
  <c r="AF2524" i="4"/>
  <c r="AF2509" i="4"/>
  <c r="AF2522" i="4"/>
  <c r="AF2541" i="4"/>
  <c r="AF2519" i="4"/>
  <c r="AF2517" i="4"/>
  <c r="AF2515" i="4"/>
  <c r="AF2514" i="4"/>
  <c r="AF2513" i="4"/>
  <c r="AF2446" i="4"/>
  <c r="AF2523" i="4"/>
  <c r="AF2551" i="4"/>
  <c r="AF2561" i="4"/>
  <c r="AF2559" i="4"/>
  <c r="AF2558" i="4"/>
  <c r="AF2557" i="4"/>
  <c r="AF2556" i="4"/>
  <c r="AF2555" i="4"/>
  <c r="AF2534" i="4"/>
  <c r="AF2552" i="4"/>
  <c r="AF2535" i="4"/>
  <c r="AF2550" i="4"/>
  <c r="AF2548" i="4"/>
  <c r="AF2545" i="4"/>
  <c r="AF2544" i="4"/>
  <c r="AF2543" i="4"/>
  <c r="AF2507" i="4"/>
  <c r="AF2554" i="4"/>
  <c r="AF2468" i="4"/>
  <c r="AF2510" i="4"/>
  <c r="AF2476" i="4"/>
  <c r="AF2475" i="4"/>
  <c r="AF2474" i="4"/>
  <c r="AF2472" i="4"/>
  <c r="AF2471" i="4"/>
  <c r="AF2480" i="4"/>
  <c r="AF2469" i="4"/>
  <c r="AF2482" i="4"/>
  <c r="AF2467" i="4"/>
  <c r="AF2464" i="4"/>
  <c r="AF2461" i="4"/>
  <c r="AF2460" i="4"/>
  <c r="AF2458" i="4"/>
  <c r="AF2695" i="4"/>
  <c r="AF2470" i="4"/>
  <c r="AF2491" i="4"/>
  <c r="AF2504" i="4"/>
  <c r="AF2503" i="4"/>
  <c r="AF2502" i="4"/>
  <c r="AF2501" i="4"/>
  <c r="AF2500" i="4"/>
  <c r="AF2497" i="4"/>
  <c r="AF2479" i="4"/>
  <c r="AF2493" i="4"/>
  <c r="AF2568" i="4"/>
  <c r="AF2489" i="4"/>
  <c r="AF2488" i="4"/>
  <c r="AF2486" i="4"/>
  <c r="AF2485" i="4"/>
  <c r="AF2483" i="4"/>
  <c r="AF2495" i="4"/>
  <c r="AF2649" i="4"/>
  <c r="AF2665" i="4"/>
  <c r="AF2661" i="4"/>
  <c r="AF2659" i="4"/>
  <c r="AF2658" i="4"/>
  <c r="AF2656" i="4"/>
  <c r="AF2654" i="4"/>
  <c r="AF2637" i="4"/>
  <c r="AF2650" i="4"/>
  <c r="AF2669" i="4"/>
  <c r="AF2648" i="4"/>
  <c r="AF2646" i="4"/>
  <c r="AF2645" i="4"/>
  <c r="AF2642" i="4"/>
  <c r="AF2640" i="4"/>
  <c r="AF2563" i="4"/>
  <c r="AF2652" i="4"/>
  <c r="AF2678" i="4"/>
  <c r="AF2157" i="4"/>
  <c r="AF2693" i="4"/>
  <c r="AF2690" i="4"/>
  <c r="AF2689" i="4"/>
  <c r="AF2687" i="4"/>
  <c r="AF2686" i="4"/>
  <c r="AF2666" i="4"/>
  <c r="AF2679" i="4"/>
  <c r="AF2668" i="4"/>
  <c r="AF2677" i="4"/>
  <c r="AF2676" i="4"/>
  <c r="AF2674" i="4"/>
  <c r="AF2672" i="4"/>
  <c r="AF2670" i="4"/>
  <c r="AF2630" i="4"/>
  <c r="AF2683" i="4"/>
  <c r="AF2581" i="4"/>
  <c r="AF2639" i="4"/>
  <c r="AF2594" i="4"/>
  <c r="AF2592" i="4"/>
  <c r="AF2591" i="4"/>
  <c r="AF2589" i="4"/>
  <c r="AF2587" i="4"/>
  <c r="AF2602" i="4"/>
  <c r="AF2583" i="4"/>
  <c r="AF2603" i="4"/>
  <c r="AF2580" i="4"/>
  <c r="AF2579" i="4"/>
  <c r="AF2576" i="4"/>
  <c r="AF2570" i="4"/>
  <c r="AF2569" i="4"/>
  <c r="AF2445" i="4"/>
  <c r="AF2586" i="4"/>
  <c r="AF2614" i="4"/>
  <c r="AF2628" i="4"/>
  <c r="AF2625" i="4"/>
  <c r="AF2624" i="4"/>
  <c r="AF2622" i="4"/>
  <c r="AF2621" i="4"/>
  <c r="AF2620" i="4"/>
  <c r="AF2600" i="4"/>
  <c r="AF2617" i="4"/>
  <c r="AF2565" i="4"/>
  <c r="AF2611" i="4"/>
  <c r="AF2610" i="4"/>
  <c r="AF2606" i="4"/>
  <c r="AF2605" i="4"/>
  <c r="AF2604" i="4"/>
  <c r="AF2618" i="4"/>
  <c r="AF2240" i="4"/>
  <c r="AF2255" i="4"/>
  <c r="AF2253" i="4"/>
  <c r="AF2252" i="4"/>
  <c r="AF2250" i="4"/>
  <c r="AF2248" i="4"/>
  <c r="AF2247" i="4"/>
  <c r="AF2227" i="4"/>
  <c r="AF2245" i="4"/>
  <c r="AF2260" i="4"/>
  <c r="AF2236" i="4"/>
  <c r="AF2235" i="4"/>
  <c r="AF2233" i="4"/>
  <c r="AF2230" i="4"/>
  <c r="AF2229" i="4"/>
  <c r="AF2288" i="4"/>
  <c r="AF2246" i="4"/>
  <c r="AF2271" i="4"/>
  <c r="AF2450" i="4"/>
  <c r="AF2286" i="4"/>
  <c r="AF2285" i="4"/>
  <c r="AF2284" i="4"/>
  <c r="AF2281" i="4"/>
  <c r="AF2278" i="4"/>
  <c r="AF2257" i="4"/>
  <c r="AF2275" i="4"/>
  <c r="AF2258" i="4"/>
  <c r="AF2270" i="4"/>
  <c r="AF2269" i="4"/>
  <c r="AF2268" i="4"/>
  <c r="AF2266" i="4"/>
  <c r="AF2265" i="4"/>
  <c r="AF2225" i="4"/>
  <c r="AF2276" i="4"/>
  <c r="AF2176" i="4"/>
  <c r="AF2228" i="4"/>
  <c r="AF2189" i="4"/>
  <c r="AF2188" i="4"/>
  <c r="AF2183" i="4"/>
  <c r="AF2182" i="4"/>
  <c r="AF2179" i="4"/>
  <c r="AF2193" i="4"/>
  <c r="AF2177" i="4"/>
  <c r="AF2195" i="4"/>
  <c r="AF2174" i="4"/>
  <c r="AF2167" i="4"/>
  <c r="AF2166" i="4"/>
  <c r="AF2164" i="4"/>
  <c r="AF2161" i="4"/>
  <c r="AF2159" i="4"/>
  <c r="AF2178" i="4"/>
  <c r="AF2209" i="4"/>
  <c r="AF2223" i="4"/>
  <c r="AF2222" i="4"/>
  <c r="AF2221" i="4"/>
  <c r="AF2220" i="4"/>
  <c r="AF2219" i="4"/>
  <c r="AF2217" i="4"/>
  <c r="AF2191" i="4"/>
  <c r="AF2213" i="4"/>
  <c r="AF2289" i="4"/>
  <c r="AF2206" i="4"/>
  <c r="AF2204" i="4"/>
  <c r="AF2202" i="4"/>
  <c r="AF2201" i="4"/>
  <c r="AF2197" i="4"/>
  <c r="AF2215" i="4"/>
  <c r="AF2373" i="4"/>
  <c r="AF2287" i="4"/>
  <c r="AF2393" i="4"/>
  <c r="AF2391" i="4"/>
  <c r="AF2381" i="4"/>
  <c r="AF2380" i="4"/>
  <c r="AF2379" i="4"/>
  <c r="AF2403" i="4"/>
  <c r="AF2374" i="4"/>
  <c r="AF2406" i="4"/>
  <c r="AF2371" i="4"/>
  <c r="AF2368" i="4"/>
  <c r="AF2366" i="4"/>
  <c r="AF2364" i="4"/>
  <c r="AF2361" i="4"/>
  <c r="AF2356" i="4"/>
  <c r="AF2376" i="4"/>
  <c r="AF2428" i="4"/>
  <c r="AF2442" i="4"/>
  <c r="AF2441" i="4"/>
  <c r="AF2439" i="4"/>
  <c r="AF2438" i="4"/>
  <c r="AF2437" i="4"/>
  <c r="AF2436" i="4"/>
  <c r="AF2399" i="4"/>
  <c r="AF2431" i="4"/>
  <c r="AF2351" i="4"/>
  <c r="AF2427" i="4"/>
  <c r="AF2424" i="4"/>
  <c r="AF2423" i="4"/>
  <c r="AF2418" i="4"/>
  <c r="AF2412" i="4"/>
  <c r="AF2434" i="4"/>
  <c r="AF2302" i="4"/>
  <c r="AF1584" i="4"/>
  <c r="AF2312" i="4"/>
  <c r="AF2311" i="4"/>
  <c r="AF2310" i="4"/>
  <c r="AF2309" i="4"/>
  <c r="AF2308" i="4"/>
  <c r="AF2314" i="4"/>
  <c r="AF2303" i="4"/>
  <c r="AF2317" i="4"/>
  <c r="AF2299" i="4"/>
  <c r="AF2298" i="4"/>
  <c r="AF2295" i="4"/>
  <c r="AF2293" i="4"/>
  <c r="AF2292" i="4"/>
  <c r="AF2291" i="4"/>
  <c r="AF2305" i="4"/>
  <c r="AF2331" i="4"/>
  <c r="AF2698" i="4"/>
  <c r="AF2350" i="4"/>
  <c r="AF2345" i="4"/>
  <c r="AF2342" i="4"/>
  <c r="AF2339" i="4"/>
  <c r="AF2336" i="4"/>
  <c r="AF2313" i="4"/>
  <c r="AF2332" i="4"/>
  <c r="AF2352" i="4"/>
  <c r="AF2325" i="4"/>
  <c r="AF2321" i="4"/>
  <c r="AF2320" i="4"/>
  <c r="AF2319" i="4"/>
  <c r="AF2318" i="4"/>
  <c r="AF2335" i="4"/>
  <c r="AF2973" i="4"/>
  <c r="AF2988" i="4"/>
  <c r="AF2987" i="4"/>
  <c r="AF2984" i="4"/>
  <c r="AF2983" i="4"/>
  <c r="AF2980" i="4"/>
  <c r="AF2977" i="4"/>
  <c r="AF2960" i="4"/>
  <c r="AF2975" i="4"/>
  <c r="AF2994" i="4"/>
  <c r="AF2967" i="4"/>
  <c r="AF2966" i="4"/>
  <c r="AF2965" i="4"/>
  <c r="AF2964" i="4"/>
  <c r="AF2962" i="4"/>
  <c r="AF3016" i="4"/>
  <c r="AF2976" i="4"/>
  <c r="AF3005" i="4"/>
  <c r="AF2694" i="4"/>
  <c r="AF3014" i="4"/>
  <c r="AF3013" i="4"/>
  <c r="AF3010" i="4"/>
  <c r="AF3009" i="4"/>
  <c r="AF3008" i="4"/>
  <c r="AF2992" i="4"/>
  <c r="AF3006" i="4"/>
  <c r="AF2993" i="4"/>
  <c r="AF3003" i="4"/>
  <c r="AF3000" i="4"/>
  <c r="AF2999" i="4"/>
  <c r="AF2998" i="4"/>
  <c r="AF2997" i="4"/>
  <c r="AF2959" i="4"/>
  <c r="AF3007" i="4"/>
  <c r="AF2922" i="4"/>
  <c r="AF2961" i="4"/>
  <c r="AF2934" i="4"/>
  <c r="AF2933" i="4"/>
  <c r="AF2932" i="4"/>
  <c r="AF2931" i="4"/>
  <c r="AF2927" i="4"/>
  <c r="AF2936" i="4"/>
  <c r="AF2925" i="4"/>
  <c r="AF2937" i="4"/>
  <c r="AF2921" i="4"/>
  <c r="AF2920" i="4"/>
  <c r="AF2919" i="4"/>
  <c r="AF2918" i="4"/>
  <c r="AF2917" i="4"/>
  <c r="AF2915" i="4"/>
  <c r="AF2926" i="4"/>
  <c r="AF2947" i="4"/>
  <c r="AF2958" i="4"/>
  <c r="AF2956" i="4"/>
  <c r="AF2954" i="4"/>
  <c r="AF2953" i="4"/>
  <c r="AF2952" i="4"/>
  <c r="AF2950" i="4"/>
  <c r="AF2935" i="4"/>
  <c r="AF2948" i="4"/>
  <c r="AF3017" i="4"/>
  <c r="AF2944" i="4"/>
  <c r="AF2942" i="4"/>
  <c r="AF2940" i="4"/>
  <c r="AF2939" i="4"/>
  <c r="AF2938" i="4"/>
  <c r="AF2949" i="4"/>
  <c r="AF3086" i="4"/>
  <c r="AF3015" i="4"/>
  <c r="AF3093" i="4"/>
  <c r="AF3092" i="4"/>
  <c r="AF3091" i="4"/>
  <c r="AF3090" i="4"/>
  <c r="AF3089" i="4"/>
  <c r="AF3097" i="4"/>
  <c r="AF3087" i="4"/>
  <c r="AF3098" i="4"/>
  <c r="AF3085" i="4"/>
  <c r="AF3084" i="4"/>
  <c r="AF3083" i="4"/>
  <c r="AF3082" i="4"/>
  <c r="AF3081" i="4"/>
  <c r="AF3078" i="4"/>
  <c r="AF3088" i="4"/>
  <c r="AF3109" i="4"/>
  <c r="AF3124" i="4"/>
  <c r="AF3122" i="4"/>
  <c r="AF3120" i="4"/>
  <c r="AF3117" i="4"/>
  <c r="AF3116" i="4"/>
  <c r="AF3115" i="4"/>
  <c r="AF3094" i="4"/>
  <c r="AF3110" i="4"/>
  <c r="AF3074" i="4"/>
  <c r="AF3108" i="4"/>
  <c r="AF3105" i="4"/>
  <c r="AF3103" i="4"/>
  <c r="AF3101" i="4"/>
  <c r="AF3099" i="4"/>
  <c r="AF3114" i="4"/>
  <c r="AF3033" i="4"/>
  <c r="AF3076" i="4"/>
  <c r="AF3045" i="4"/>
  <c r="AF3044" i="4"/>
  <c r="AF3043" i="4"/>
  <c r="AF3040" i="4"/>
  <c r="AF3038" i="4"/>
  <c r="AF3050" i="4"/>
  <c r="AF3035" i="4"/>
  <c r="AF3051" i="4"/>
  <c r="AF3032" i="4"/>
  <c r="AF3031" i="4"/>
  <c r="AF3023" i="4"/>
  <c r="AF3022" i="4"/>
  <c r="AF3020" i="4"/>
  <c r="AF3018" i="4"/>
  <c r="AF3037" i="4"/>
  <c r="AF3059" i="4"/>
  <c r="AF2911" i="4"/>
  <c r="AF3073" i="4"/>
  <c r="AF3069" i="4"/>
  <c r="AF3067" i="4"/>
  <c r="AF3066" i="4"/>
  <c r="AF3065" i="4"/>
  <c r="AF3049" i="4"/>
  <c r="AF3060" i="4"/>
  <c r="AF3075" i="4"/>
  <c r="AF3058" i="4"/>
  <c r="AF3056" i="4"/>
  <c r="AF3054" i="4"/>
  <c r="AF3053" i="4"/>
  <c r="AF3052" i="4"/>
  <c r="AF3062" i="4"/>
  <c r="AF2767" i="4"/>
  <c r="AF2781" i="4"/>
  <c r="AF2779" i="4"/>
  <c r="AF2777" i="4"/>
  <c r="AF2776" i="4"/>
  <c r="AF2773" i="4"/>
  <c r="AF2772" i="4"/>
  <c r="AF2756" i="4"/>
  <c r="AF2768" i="4"/>
  <c r="AF2784" i="4"/>
  <c r="AF2766" i="4"/>
  <c r="AF2765" i="4"/>
  <c r="AF2762" i="4"/>
  <c r="AF2" i="4"/>
  <c r="AF2758" i="4"/>
  <c r="AF2804" i="4"/>
  <c r="AF2770" i="4"/>
  <c r="AF2794" i="4"/>
  <c r="AF2914" i="4"/>
  <c r="AF2802" i="4"/>
  <c r="AF2801" i="4"/>
  <c r="AF2800" i="4"/>
  <c r="AF2799" i="4"/>
  <c r="AF2798" i="4"/>
  <c r="AF2782" i="4"/>
  <c r="AF2795" i="4"/>
  <c r="AF2783" i="4"/>
  <c r="AF2792" i="4"/>
  <c r="AF2790" i="4"/>
  <c r="AF2789" i="4"/>
  <c r="AF2787" i="4"/>
  <c r="AF2785" i="4"/>
  <c r="AF2755" i="4"/>
  <c r="AF2797" i="4"/>
  <c r="AF2710" i="4"/>
  <c r="AF2757" i="4"/>
  <c r="AF2722" i="4"/>
  <c r="AF2720" i="4"/>
  <c r="AF2719" i="4"/>
  <c r="AF2717" i="4"/>
  <c r="AF2715" i="4"/>
  <c r="AF2725" i="4"/>
  <c r="AF2711" i="4"/>
  <c r="AF2728" i="4"/>
  <c r="AF2709" i="4"/>
  <c r="AF2707" i="4"/>
  <c r="AF2706" i="4"/>
  <c r="AF2702" i="4"/>
  <c r="AF2700" i="4"/>
  <c r="AF2699" i="4"/>
  <c r="AF2713" i="4"/>
  <c r="AF2740" i="4"/>
  <c r="AF2754" i="4"/>
  <c r="AF2753" i="4"/>
  <c r="AF2752" i="4"/>
  <c r="AF2750" i="4"/>
  <c r="AF2749" i="4"/>
  <c r="AF2747" i="4"/>
  <c r="AF2723" i="4"/>
  <c r="AF2742" i="4"/>
  <c r="AF2805" i="4"/>
  <c r="AF2738" i="4"/>
  <c r="AF2736" i="4"/>
  <c r="AF2735" i="4"/>
  <c r="AF2732" i="4"/>
  <c r="AF2729" i="4"/>
  <c r="AF2744" i="4"/>
  <c r="AF2865" i="4"/>
  <c r="AF2803" i="4"/>
  <c r="AF2880" i="4"/>
  <c r="AF2877" i="4"/>
  <c r="AF2875" i="4"/>
  <c r="AF2872" i="4"/>
  <c r="AF2871" i="4"/>
  <c r="AF2885" i="4"/>
  <c r="AF2869" i="4"/>
  <c r="AF2886" i="4"/>
  <c r="AF2863" i="4"/>
  <c r="AF2861" i="4"/>
  <c r="AF2860" i="4"/>
  <c r="AF2859" i="4"/>
  <c r="AF2858" i="4"/>
  <c r="AF2857" i="4"/>
  <c r="AF2870" i="4"/>
  <c r="AF2900" i="4"/>
  <c r="AF2353" i="4"/>
  <c r="AF2910" i="4"/>
  <c r="AF2909" i="4"/>
  <c r="AF2908" i="4"/>
  <c r="AF2907" i="4"/>
  <c r="AF2906" i="4"/>
  <c r="AF2882" i="4"/>
  <c r="AF2902" i="4"/>
  <c r="AF2853" i="4"/>
  <c r="AF2896" i="4"/>
  <c r="AF2893" i="4"/>
  <c r="AF2892" i="4"/>
  <c r="AF2890" i="4"/>
  <c r="AF2889" i="4"/>
  <c r="AF2905" i="4"/>
  <c r="AF2818" i="4"/>
  <c r="AF2855" i="4"/>
  <c r="AF2825" i="4"/>
  <c r="AF2824" i="4"/>
  <c r="AF2823" i="4"/>
  <c r="AF2822" i="4"/>
  <c r="AF2821" i="4"/>
  <c r="AF2827" i="4"/>
  <c r="AF2819" i="4"/>
  <c r="AF2830" i="4"/>
  <c r="AF2817" i="4"/>
  <c r="AF2815" i="4"/>
  <c r="AF2812" i="4"/>
  <c r="AF2811" i="4"/>
  <c r="AF2810" i="4"/>
  <c r="AF2806" i="4"/>
  <c r="AF2820" i="4"/>
  <c r="AF2842" i="4"/>
  <c r="AF2913" i="4"/>
  <c r="AF2851" i="4"/>
  <c r="AF2849" i="4"/>
  <c r="AF2848" i="4"/>
  <c r="AF2847" i="4"/>
  <c r="AF2845" i="4"/>
  <c r="AF2826" i="4"/>
  <c r="AF2843" i="4"/>
  <c r="AF2854" i="4"/>
  <c r="AF2841" i="4"/>
  <c r="AF2838" i="4"/>
  <c r="AF2837" i="4"/>
  <c r="AF2835" i="4"/>
  <c r="AF2833" i="4"/>
  <c r="AF2844" i="4"/>
  <c r="AF1898" i="4"/>
  <c r="AF1831" i="4"/>
  <c r="AF1876" i="4"/>
  <c r="AF1878" i="4"/>
  <c r="AF1879" i="4"/>
  <c r="AF1880" i="4"/>
  <c r="AF1883" i="4"/>
  <c r="AF1885" i="4"/>
  <c r="AF1886" i="4"/>
  <c r="AF1887" i="4"/>
  <c r="AF1889" i="4"/>
  <c r="AF1890" i="4"/>
  <c r="AF1892" i="4"/>
  <c r="AF1894" i="4"/>
  <c r="AF1870" i="4"/>
  <c r="AF1896" i="4"/>
  <c r="AF1868" i="4"/>
  <c r="AF1900" i="4"/>
  <c r="AF1901" i="4"/>
  <c r="AF1902" i="4"/>
  <c r="AF1904" i="4"/>
  <c r="AF1906" i="4"/>
  <c r="AF1907" i="4"/>
  <c r="AF1908" i="4"/>
  <c r="AF1913" i="4"/>
  <c r="AF1915" i="4"/>
  <c r="AF1916" i="4"/>
  <c r="AF1917" i="4"/>
  <c r="AF1919" i="4"/>
  <c r="AF1895" i="4"/>
  <c r="AF1851" i="4"/>
  <c r="AF2015" i="4"/>
  <c r="AF1832" i="4"/>
  <c r="AF1629" i="4"/>
  <c r="AF1833" i="4"/>
  <c r="AF1835" i="4"/>
  <c r="AF1836" i="4"/>
  <c r="AF1838" i="4"/>
  <c r="AF1840" i="4"/>
  <c r="AF1626" i="4"/>
  <c r="AF1843" i="4"/>
  <c r="AF1844" i="4"/>
  <c r="AF1845" i="4"/>
  <c r="AF1872" i="4"/>
  <c r="AF1848" i="4"/>
  <c r="AF1925" i="4"/>
  <c r="AF1625" i="4"/>
  <c r="AF1852" i="4"/>
  <c r="AF1856" i="4"/>
  <c r="AF2357" i="4"/>
  <c r="AF1859" i="4"/>
  <c r="AF1860" i="4"/>
  <c r="AF1861" i="4"/>
  <c r="AF1863" i="4"/>
  <c r="AF1864" i="4"/>
  <c r="AF1865" i="4"/>
  <c r="AF1866" i="4"/>
  <c r="AF1867" i="4"/>
  <c r="AF1846" i="4"/>
  <c r="AF1618" i="4"/>
  <c r="AF1921" i="4"/>
  <c r="AF1977" i="4"/>
  <c r="AF1979" i="4"/>
  <c r="AF1981" i="4"/>
  <c r="AF1982" i="4"/>
  <c r="AF1984" i="4"/>
  <c r="AF1986" i="4"/>
  <c r="AF1988" i="4"/>
  <c r="AF1989" i="4"/>
  <c r="AF1991" i="4"/>
  <c r="AF1993" i="4"/>
  <c r="AF1994" i="4"/>
  <c r="AF1995" i="4"/>
  <c r="AF1972" i="4"/>
  <c r="AF1622" i="4"/>
  <c r="AF1971" i="4"/>
  <c r="AF1998" i="4"/>
  <c r="AF1999" i="4"/>
  <c r="AF2000" i="4"/>
  <c r="AF1615" i="4"/>
  <c r="AF2003" i="4"/>
  <c r="AF1614" i="4"/>
  <c r="AF1612" i="4"/>
  <c r="AF2004" i="4"/>
  <c r="AF2006" i="4"/>
  <c r="AF2007" i="4"/>
  <c r="AF2009" i="4"/>
  <c r="AF2012" i="4"/>
  <c r="AF1624" i="4"/>
  <c r="AF1949" i="4"/>
  <c r="AF1633" i="4"/>
  <c r="AF1926" i="4"/>
  <c r="AF1930" i="4"/>
  <c r="AF1935" i="4"/>
  <c r="AF1937" i="4"/>
  <c r="AF1938" i="4"/>
  <c r="AF1940" i="4"/>
  <c r="AF1941" i="4"/>
  <c r="AF1942" i="4"/>
  <c r="AF1943" i="4"/>
  <c r="AF1944" i="4"/>
  <c r="AF1946" i="4"/>
  <c r="AF1973" i="4"/>
  <c r="AF1948" i="4"/>
  <c r="AF1923" i="4"/>
  <c r="AF1950" i="4"/>
  <c r="AF1715" i="4"/>
  <c r="AF1952" i="4"/>
  <c r="AF1959" i="4"/>
  <c r="AF1961" i="4"/>
  <c r="AF1963" i="4"/>
  <c r="AF1964" i="4"/>
  <c r="AF1965" i="4"/>
  <c r="AF1967" i="4"/>
  <c r="AF1968" i="4"/>
  <c r="AF1969" i="4"/>
  <c r="AF1970" i="4"/>
  <c r="AF1947" i="4"/>
  <c r="AF1691" i="4"/>
  <c r="AF1777" i="4"/>
  <c r="AF1753" i="4"/>
  <c r="AF1754" i="4"/>
  <c r="AF1757" i="4"/>
  <c r="AF1760" i="4"/>
  <c r="AF1697" i="4"/>
  <c r="AF1761" i="4"/>
  <c r="AF1763" i="4"/>
  <c r="AF1765" i="4"/>
  <c r="AF1766" i="4"/>
  <c r="AF1767" i="4"/>
  <c r="AF1768" i="4"/>
  <c r="AF1696" i="4"/>
  <c r="AF1699" i="4"/>
  <c r="AF1692" i="4"/>
  <c r="AF1702" i="4"/>
  <c r="AF1690" i="4"/>
  <c r="AF1770" i="4"/>
  <c r="AF1689" i="4"/>
  <c r="AF1771" i="4"/>
  <c r="AF1682" i="4"/>
  <c r="AF1773" i="4"/>
  <c r="AF1680" i="4"/>
  <c r="AF1776" i="4"/>
  <c r="AF1679" i="4"/>
  <c r="AF1678" i="4"/>
  <c r="AF1677" i="4"/>
  <c r="AF1630" i="4"/>
  <c r="AF1694" i="4"/>
  <c r="AF1712" i="4"/>
  <c r="AF1714" i="4"/>
  <c r="AF1716" i="4"/>
  <c r="AF1717" i="4"/>
  <c r="AF1718" i="4"/>
  <c r="AF1720" i="4"/>
  <c r="AF1721" i="4"/>
  <c r="AF1722" i="4"/>
  <c r="AF1723" i="4"/>
  <c r="AF1725" i="4"/>
  <c r="AF1728" i="4"/>
  <c r="AF1730" i="4"/>
  <c r="AF1731" i="4"/>
  <c r="AF1698" i="4"/>
  <c r="AF1733" i="4"/>
  <c r="AF1675" i="4"/>
  <c r="AF1734" i="4"/>
  <c r="AF1711" i="4"/>
  <c r="AF1710" i="4"/>
  <c r="AF1738" i="4"/>
  <c r="AF1740" i="4"/>
  <c r="AF1743" i="4"/>
  <c r="AF1744" i="4"/>
  <c r="AF1709" i="4"/>
  <c r="AF1747" i="4"/>
  <c r="AF1708" i="4"/>
  <c r="AF1706" i="4"/>
  <c r="AF1749" i="4"/>
  <c r="AF1713" i="4"/>
  <c r="AF1817" i="4"/>
  <c r="AF1643" i="4"/>
  <c r="AF1801" i="4"/>
  <c r="AF1802" i="4"/>
  <c r="AF1803" i="4"/>
  <c r="AF1804" i="4"/>
  <c r="AF1805" i="4"/>
  <c r="AF1641" i="4"/>
  <c r="AF1640" i="4"/>
  <c r="AF1807" i="4"/>
  <c r="AF1809" i="4"/>
  <c r="AF1812" i="4"/>
  <c r="AF1639" i="4"/>
  <c r="AF1676" i="4"/>
  <c r="AF1816" i="4"/>
  <c r="AF1647" i="4"/>
  <c r="AF1818" i="4"/>
  <c r="AF1820" i="4"/>
  <c r="AF1821" i="4"/>
  <c r="AF1822" i="4"/>
  <c r="AF1823" i="4"/>
  <c r="AF1825" i="4"/>
  <c r="AF1826" i="4"/>
  <c r="AF1827" i="4"/>
  <c r="AF1638" i="4"/>
  <c r="AF1635" i="4"/>
  <c r="AF1828" i="4"/>
  <c r="AF1634" i="4"/>
  <c r="AF1814" i="4"/>
  <c r="AF1789" i="4"/>
  <c r="AF1778" i="4"/>
  <c r="AF1673" i="4"/>
  <c r="AF1781" i="4"/>
  <c r="AF1782" i="4"/>
  <c r="AF1672" i="4"/>
  <c r="AF1671" i="4"/>
  <c r="AF1670" i="4"/>
  <c r="AF1785" i="4"/>
  <c r="AF1786" i="4"/>
  <c r="AF1787" i="4"/>
  <c r="AF1669" i="4"/>
  <c r="AF1788" i="4"/>
  <c r="AF1799" i="4"/>
  <c r="AF1666" i="4"/>
  <c r="AF1644" i="4"/>
  <c r="AF1664" i="4"/>
  <c r="AF1659" i="4"/>
  <c r="AF1658" i="4"/>
  <c r="AF1657" i="4"/>
  <c r="AF1791" i="4"/>
  <c r="AF1792" i="4"/>
  <c r="AF1655" i="4"/>
  <c r="AF1794" i="4"/>
  <c r="AF1654" i="4"/>
  <c r="AF1653" i="4"/>
  <c r="AF1796" i="4"/>
  <c r="AF1953" i="4"/>
  <c r="AF1668" i="4"/>
  <c r="AF2115" i="4"/>
  <c r="AF2043" i="4"/>
  <c r="AF2057" i="4"/>
  <c r="AF2036" i="4"/>
  <c r="AF2049" i="4"/>
  <c r="AF2133" i="4"/>
  <c r="AF2067" i="4"/>
  <c r="AF2068" i="4"/>
  <c r="AF1951" i="4"/>
  <c r="AF2030" i="4"/>
  <c r="AF1591" i="4"/>
  <c r="AF1599" i="4"/>
  <c r="AF1601" i="4"/>
  <c r="AF1603" i="4"/>
  <c r="AF2041" i="4"/>
  <c r="AF2069" i="4"/>
  <c r="AF2055" i="4"/>
  <c r="AF2126" i="4"/>
  <c r="AF2137" i="4"/>
  <c r="AF2073" i="4"/>
  <c r="AF2119" i="4"/>
  <c r="AF2056" i="4"/>
  <c r="AF1598" i="4"/>
  <c r="AF2023" i="4"/>
  <c r="AF2141" i="4"/>
  <c r="AF2027" i="4"/>
  <c r="AF2063" i="4"/>
  <c r="AF2064" i="4"/>
  <c r="AF2142" i="4"/>
  <c r="AF2065" i="4"/>
  <c r="AF2143" i="4"/>
  <c r="AF2061" i="4"/>
  <c r="AF2132" i="4"/>
  <c r="AF2076" i="4"/>
  <c r="AF1597" i="4"/>
  <c r="AF2021" i="4"/>
  <c r="AF2020" i="4"/>
  <c r="AF2066" i="4"/>
  <c r="AF1592" i="4"/>
  <c r="AF2117" i="4"/>
  <c r="AF2059" i="4"/>
  <c r="AF2029" i="4"/>
  <c r="AF2144" i="4"/>
  <c r="AF2112" i="4"/>
  <c r="AF2018" i="4"/>
  <c r="AF2099" i="4"/>
  <c r="AF2050" i="4"/>
  <c r="AF1600" i="4"/>
  <c r="AF2148" i="4"/>
  <c r="AF2134" i="4"/>
  <c r="AF2100" i="4"/>
  <c r="AF2053" i="4"/>
  <c r="AF2074" i="4"/>
  <c r="AF2150" i="4"/>
  <c r="AF2095" i="4"/>
  <c r="AF2154" i="4"/>
  <c r="AF2101" i="4"/>
  <c r="AF2051" i="4"/>
  <c r="AF2032" i="4"/>
  <c r="AF2131" i="4"/>
  <c r="AF2105" i="4"/>
  <c r="AF2107" i="4"/>
  <c r="AF1608" i="4"/>
  <c r="AF1595" i="4"/>
  <c r="AF2082" i="4"/>
  <c r="AF2127" i="4"/>
  <c r="AF2136" i="4"/>
  <c r="AF2031" i="4"/>
  <c r="AF2034" i="4"/>
  <c r="AF2044" i="4"/>
  <c r="AF2033" i="4"/>
  <c r="AF2054" i="4"/>
  <c r="AF1602" i="4"/>
  <c r="AF2097" i="4"/>
  <c r="AF2081" i="4"/>
  <c r="AF2113" i="4"/>
  <c r="AF2085" i="4"/>
  <c r="AF2088" i="4"/>
  <c r="AF2130" i="4"/>
  <c r="AF2089" i="4"/>
  <c r="AF1588" i="4"/>
  <c r="AF2093" i="4"/>
  <c r="AF2114" i="4"/>
  <c r="AF2124" i="4"/>
  <c r="AF2079" i="4"/>
  <c r="AF5523" i="4"/>
  <c r="AF5521" i="4"/>
  <c r="AF5520" i="4"/>
  <c r="AF5519" i="4"/>
  <c r="AF5518" i="4"/>
  <c r="AF5435" i="4"/>
  <c r="AF5419" i="4"/>
  <c r="AF5418" i="4"/>
  <c r="AF5417" i="4"/>
  <c r="AF5416" i="4"/>
  <c r="AF5415" i="4"/>
  <c r="AF5414" i="4"/>
  <c r="AF5413" i="4"/>
  <c r="AF5411" i="4"/>
  <c r="AF5410" i="4"/>
  <c r="AF5409" i="4"/>
  <c r="AF5407" i="4"/>
  <c r="AF5404" i="4"/>
  <c r="AF5400" i="4"/>
  <c r="AF5398" i="4"/>
  <c r="AF5397" i="4"/>
  <c r="AF5396" i="4"/>
  <c r="AF5395" i="4"/>
  <c r="AF5394" i="4"/>
  <c r="AF5393" i="4"/>
  <c r="AF5392" i="4"/>
  <c r="AF5389" i="4"/>
  <c r="AF5388" i="4"/>
  <c r="AF5387" i="4"/>
  <c r="AF5386" i="4"/>
  <c r="AF5385" i="4"/>
  <c r="AF5384" i="4"/>
  <c r="AF5383" i="4"/>
  <c r="AF5382" i="4"/>
  <c r="AF5381" i="4"/>
  <c r="AF5380" i="4"/>
  <c r="AF5379" i="4"/>
  <c r="AF5378" i="4"/>
  <c r="AF5377" i="4"/>
  <c r="AF5376" i="4"/>
  <c r="AF5375" i="4"/>
  <c r="AF5374" i="4"/>
  <c r="AF5373" i="4"/>
  <c r="AF5372" i="4"/>
  <c r="AF5371" i="4"/>
  <c r="AF5370" i="4"/>
  <c r="AF5369" i="4"/>
  <c r="AF5368" i="4"/>
  <c r="AF5367" i="4"/>
  <c r="AF5365" i="4"/>
  <c r="AF5364" i="4"/>
  <c r="AF5363" i="4"/>
  <c r="AF5362" i="4"/>
  <c r="AF5361" i="4"/>
  <c r="AF5360" i="4"/>
  <c r="AF5359" i="4"/>
  <c r="AF5358" i="4"/>
  <c r="AF5354" i="4"/>
  <c r="AF5352" i="4"/>
  <c r="AF5349" i="4"/>
  <c r="AF5346" i="4"/>
  <c r="AF5345" i="4"/>
  <c r="AF5343" i="4"/>
  <c r="AF5342" i="4"/>
  <c r="AF5341" i="4"/>
  <c r="AF5338" i="4"/>
  <c r="AF5337" i="4"/>
  <c r="AF5336" i="4"/>
  <c r="AF5334" i="4"/>
  <c r="AF5333" i="4"/>
  <c r="AF5332" i="4"/>
  <c r="AF5331" i="4"/>
  <c r="AF5330" i="4"/>
  <c r="AF5329" i="4"/>
  <c r="AF5328" i="4"/>
  <c r="AF5327" i="4"/>
  <c r="AF5326" i="4"/>
  <c r="AF5325" i="4"/>
  <c r="AF5324" i="4"/>
  <c r="AF5323" i="4"/>
  <c r="AF5322" i="4"/>
  <c r="AF5321" i="4"/>
  <c r="AF5320" i="4"/>
  <c r="AF5319" i="4"/>
  <c r="AF5318" i="4"/>
  <c r="AF5314" i="4"/>
  <c r="AF5313" i="4"/>
  <c r="AF5311" i="4"/>
  <c r="AF5310" i="4"/>
  <c r="AF5309" i="4"/>
  <c r="AF5308" i="4"/>
  <c r="AF5306" i="4"/>
  <c r="AF5305" i="4"/>
  <c r="AF5304" i="4"/>
  <c r="AF5303" i="4"/>
  <c r="AF5301" i="4"/>
  <c r="AF5300" i="4"/>
  <c r="AF5298" i="4"/>
  <c r="AF5296" i="4"/>
  <c r="AF5295" i="4"/>
  <c r="AF5293" i="4"/>
  <c r="AF5292" i="4"/>
  <c r="AF5291" i="4"/>
  <c r="AF5290" i="4"/>
  <c r="AF5289" i="4"/>
  <c r="AF5288" i="4"/>
  <c r="AF5286" i="4"/>
  <c r="AF5284" i="4"/>
  <c r="AF5283" i="4"/>
  <c r="AF5281" i="4"/>
  <c r="AF5280" i="4"/>
  <c r="AF5279" i="4"/>
  <c r="AF5278" i="4"/>
  <c r="AF5277" i="4"/>
  <c r="AF5276" i="4"/>
  <c r="AF5275" i="4"/>
  <c r="AF5272" i="4"/>
  <c r="AF5271" i="4"/>
  <c r="AF5269" i="4"/>
  <c r="AF5268" i="4"/>
  <c r="AF5267" i="4"/>
  <c r="AF5266" i="4"/>
  <c r="AF5265" i="4"/>
  <c r="AF5264" i="4"/>
  <c r="AF5263" i="4"/>
  <c r="AF5261" i="4"/>
  <c r="AF5260" i="4"/>
  <c r="AF5259" i="4"/>
  <c r="AF5258" i="4"/>
  <c r="AF5257" i="4"/>
  <c r="AF5256" i="4"/>
  <c r="AF5255" i="4"/>
  <c r="AF5254" i="4"/>
  <c r="AF5253" i="4"/>
  <c r="AF5252" i="4"/>
  <c r="AF5250" i="4"/>
  <c r="AF5249" i="4"/>
  <c r="AF5248" i="4"/>
  <c r="AF5247" i="4"/>
  <c r="AF5246" i="4"/>
  <c r="AF5245" i="4"/>
  <c r="AF5244" i="4"/>
  <c r="AF5243" i="4"/>
  <c r="AF5242" i="4"/>
  <c r="AF5241" i="4"/>
  <c r="AF5240" i="4"/>
  <c r="AF5239" i="4"/>
  <c r="AF5238" i="4"/>
  <c r="AF5235" i="4"/>
  <c r="AF5233" i="4"/>
  <c r="AF5232" i="4"/>
  <c r="AF5231" i="4"/>
  <c r="AF5230" i="4"/>
  <c r="AF5229" i="4"/>
  <c r="AF5228" i="4"/>
  <c r="AF5227" i="4"/>
  <c r="AF5226" i="4"/>
  <c r="AF5224" i="4"/>
  <c r="AF5222" i="4"/>
  <c r="AF5221" i="4"/>
  <c r="AF5220" i="4"/>
  <c r="AF5219" i="4"/>
  <c r="AF5218" i="4"/>
  <c r="AF5216" i="4"/>
  <c r="AF5215" i="4"/>
  <c r="AF5213" i="4"/>
  <c r="AF5212" i="4"/>
  <c r="AF5211" i="4"/>
  <c r="AF5210" i="4"/>
  <c r="AF5208" i="4"/>
  <c r="AF5207" i="4"/>
  <c r="AF5206" i="4"/>
  <c r="AF5204" i="4"/>
  <c r="AF5203" i="4"/>
  <c r="AF5202" i="4"/>
  <c r="AF5201" i="4"/>
  <c r="AF5200" i="4"/>
  <c r="AF5198" i="4"/>
  <c r="AF5197" i="4"/>
  <c r="AF5195" i="4"/>
  <c r="AF5194" i="4"/>
  <c r="AF5193" i="4"/>
  <c r="AF5192" i="4"/>
  <c r="AF5191" i="4"/>
  <c r="AF5189" i="4"/>
  <c r="AF5188" i="4"/>
  <c r="AF5187" i="4"/>
  <c r="AF5186" i="4"/>
  <c r="AF5184" i="4"/>
  <c r="AF5183" i="4"/>
  <c r="AF5182" i="4"/>
  <c r="AF5181" i="4"/>
  <c r="AF5179" i="4"/>
  <c r="AF5178" i="4"/>
  <c r="AF5177" i="4"/>
  <c r="AF5176" i="4"/>
  <c r="AF5174" i="4"/>
  <c r="AF5173" i="4"/>
  <c r="AF5172" i="4"/>
  <c r="AF5171" i="4"/>
  <c r="AF5170" i="4"/>
  <c r="AF5169" i="4"/>
  <c r="AF5168" i="4"/>
  <c r="AF5167" i="4"/>
  <c r="AF5164" i="4"/>
  <c r="AF5163" i="4"/>
  <c r="AF5160" i="4"/>
  <c r="AF5158" i="4"/>
  <c r="AF5157" i="4"/>
  <c r="AF5156" i="4"/>
  <c r="AF5153" i="4"/>
  <c r="AF5152" i="4"/>
  <c r="AF5149" i="4"/>
  <c r="AF5148" i="4"/>
  <c r="AF5147" i="4"/>
  <c r="AF5146" i="4"/>
  <c r="AF5145" i="4"/>
  <c r="AF5141" i="4"/>
  <c r="AF5140" i="4"/>
  <c r="AF5138" i="4"/>
  <c r="AF5137" i="4"/>
  <c r="AF5136" i="4"/>
  <c r="AF5135" i="4"/>
  <c r="AF5134" i="4"/>
  <c r="AF5133" i="4"/>
  <c r="AF5132" i="4"/>
  <c r="AF5131" i="4"/>
  <c r="AF5130" i="4"/>
  <c r="AF5128" i="4"/>
  <c r="AF5127" i="4"/>
  <c r="AF5126" i="4"/>
  <c r="AF5125" i="4"/>
  <c r="AF5122" i="4"/>
  <c r="AF5121" i="4"/>
  <c r="AF5119" i="4"/>
  <c r="AF5118" i="4"/>
  <c r="AF5117" i="4"/>
  <c r="AF5116" i="4"/>
  <c r="AF5115" i="4"/>
  <c r="AF5113" i="4"/>
  <c r="AF5112" i="4"/>
  <c r="AF5111" i="4"/>
  <c r="AF5110" i="4"/>
  <c r="AF5108" i="4"/>
  <c r="AF5107" i="4"/>
  <c r="AF5104" i="4"/>
  <c r="AF5103" i="4"/>
  <c r="AF5101" i="4"/>
  <c r="AF5100" i="4"/>
  <c r="AF5099" i="4"/>
  <c r="AF5098" i="4"/>
  <c r="AF5097" i="4"/>
  <c r="AF5096" i="4"/>
  <c r="AF5093" i="4"/>
  <c r="AF5090" i="4"/>
  <c r="AF5088" i="4"/>
  <c r="AF5087" i="4"/>
  <c r="AF5086" i="4"/>
  <c r="AF5085" i="4"/>
  <c r="AF5081" i="4"/>
  <c r="AF5080" i="4"/>
  <c r="AF5079" i="4"/>
  <c r="AF5077" i="4"/>
  <c r="AF5076" i="4"/>
  <c r="AF5075" i="4"/>
  <c r="AF5074" i="4"/>
  <c r="AF5073" i="4"/>
  <c r="AF5072" i="4"/>
  <c r="AF5069" i="4"/>
  <c r="AF5068" i="4"/>
  <c r="AF5067" i="4"/>
  <c r="AF5066" i="4"/>
  <c r="AF5065" i="4"/>
  <c r="AF5064" i="4"/>
  <c r="AF5063" i="4"/>
  <c r="AF5061" i="4"/>
  <c r="AF5059" i="4"/>
  <c r="AF5058" i="4"/>
  <c r="AF5057" i="4"/>
  <c r="AF5053" i="4"/>
  <c r="AF5052" i="4"/>
  <c r="AF5051" i="4"/>
  <c r="AF5050" i="4"/>
  <c r="AF5049" i="4"/>
  <c r="AF5048" i="4"/>
  <c r="AF5047" i="4"/>
  <c r="AF5046" i="4"/>
  <c r="AF5045" i="4"/>
  <c r="AF5044" i="4"/>
  <c r="AF5043" i="4"/>
  <c r="AF5042" i="4"/>
  <c r="AF5041" i="4"/>
  <c r="AF5039" i="4"/>
  <c r="AF5038" i="4"/>
  <c r="AF5037" i="4"/>
  <c r="AF5036" i="4"/>
  <c r="AF5035" i="4"/>
  <c r="AF5034" i="4"/>
  <c r="AF5033" i="4"/>
  <c r="AF5032" i="4"/>
  <c r="AF5028" i="4"/>
  <c r="AF5026" i="4"/>
  <c r="AF5025" i="4"/>
  <c r="AF5024" i="4"/>
  <c r="AF5023" i="4"/>
  <c r="AF5022" i="4"/>
  <c r="AF5017" i="4"/>
  <c r="AF5015" i="4"/>
  <c r="AF5013" i="4"/>
  <c r="AF5011" i="4"/>
  <c r="AF5010" i="4"/>
  <c r="AF5008" i="4"/>
  <c r="AF5007" i="4"/>
  <c r="AF5006" i="4"/>
  <c r="AF4924" i="4"/>
  <c r="AF4922" i="4"/>
  <c r="AF4921" i="4"/>
  <c r="AF4919" i="4"/>
  <c r="AF4918" i="4"/>
  <c r="AF4915" i="4"/>
  <c r="AF4914" i="4"/>
  <c r="AF4913" i="4"/>
  <c r="AF4911" i="4"/>
  <c r="AF4905" i="4"/>
  <c r="AF4903" i="4"/>
  <c r="AF4901" i="4"/>
  <c r="AF4900" i="4"/>
  <c r="AF4898" i="4"/>
  <c r="AF4896" i="4"/>
  <c r="AF4895" i="4"/>
  <c r="AF4893" i="4"/>
  <c r="AF4891" i="4"/>
  <c r="AF4890" i="4"/>
  <c r="AF4888" i="4"/>
  <c r="AF4887" i="4"/>
  <c r="AF4884" i="4"/>
  <c r="AF4883" i="4"/>
  <c r="AF4882" i="4"/>
  <c r="AF4881" i="4"/>
  <c r="AF4879" i="4"/>
  <c r="AF4877" i="4"/>
  <c r="AF4875" i="4"/>
  <c r="AF4874" i="4"/>
  <c r="AF4873" i="4"/>
  <c r="AF4870" i="4"/>
  <c r="AF4865" i="4"/>
  <c r="AF4864" i="4"/>
  <c r="AF4863" i="4"/>
  <c r="AF4861" i="4"/>
  <c r="AF4859" i="4"/>
  <c r="AF4858" i="4"/>
  <c r="AF4857" i="4"/>
  <c r="AF4856" i="4"/>
  <c r="AF4854" i="4"/>
  <c r="AF4851" i="4"/>
  <c r="AF4848" i="4"/>
  <c r="AF4845" i="4"/>
  <c r="AF4844" i="4"/>
  <c r="AF4843" i="4"/>
  <c r="AF4842" i="4"/>
  <c r="AF4841" i="4"/>
  <c r="AF4840" i="4"/>
  <c r="AF4839" i="4"/>
  <c r="AF4837" i="4"/>
  <c r="AF4836" i="4"/>
  <c r="AF4831" i="4"/>
  <c r="AF4830" i="4"/>
  <c r="AF4829" i="4"/>
  <c r="AF4828" i="4"/>
  <c r="AF4825" i="4"/>
  <c r="AF4822" i="4"/>
  <c r="AF4819" i="4"/>
  <c r="AF4817" i="4"/>
  <c r="AF4815" i="4"/>
  <c r="AF4814" i="4"/>
  <c r="AF4813" i="4"/>
  <c r="AF4808" i="4"/>
  <c r="AF4807" i="4"/>
  <c r="AF4803" i="4"/>
  <c r="AF4802" i="4"/>
  <c r="AF4800" i="4"/>
  <c r="AF4797" i="4"/>
  <c r="AF4796" i="4"/>
  <c r="AF4795" i="4"/>
  <c r="AF4792" i="4"/>
  <c r="AF4791" i="4"/>
  <c r="AF4790" i="4"/>
  <c r="AF4789" i="4"/>
  <c r="AF4786" i="4"/>
  <c r="AF4785" i="4"/>
  <c r="AF4784" i="4"/>
  <c r="AF4776" i="4"/>
  <c r="AF4774" i="4"/>
  <c r="AF4773" i="4"/>
  <c r="AF4768" i="4"/>
  <c r="AF4767" i="4"/>
  <c r="AF4766" i="4"/>
  <c r="AF4764" i="4"/>
  <c r="AF4762" i="4"/>
  <c r="AF4760" i="4"/>
  <c r="AF4757" i="4"/>
  <c r="AF4755" i="4"/>
  <c r="AF4754" i="4"/>
  <c r="AF4752" i="4"/>
  <c r="AF4751" i="4"/>
  <c r="AF4749" i="4"/>
  <c r="AF4748" i="4"/>
  <c r="AF4747" i="4"/>
  <c r="AF4746" i="4"/>
  <c r="AF4745" i="4"/>
  <c r="AF4744" i="4"/>
  <c r="AF4743" i="4"/>
  <c r="AF4742" i="4"/>
  <c r="AF4741" i="4"/>
  <c r="AF4739" i="4"/>
  <c r="AF4737" i="4"/>
  <c r="AF4734" i="4"/>
  <c r="AF4733" i="4"/>
  <c r="AF4732" i="4"/>
  <c r="AF4731" i="4"/>
  <c r="AF4730" i="4"/>
  <c r="AF4728" i="4"/>
  <c r="AF4725" i="4"/>
  <c r="AF4724" i="4"/>
  <c r="AF4723" i="4"/>
  <c r="AF4721" i="4"/>
  <c r="AF4720" i="4"/>
  <c r="AF4719" i="4"/>
  <c r="AF4718" i="4"/>
  <c r="AF4716" i="4"/>
  <c r="AF4713" i="4"/>
  <c r="AF4712" i="4"/>
  <c r="AF4711" i="4"/>
  <c r="AF4710" i="4"/>
  <c r="AF4709" i="4"/>
  <c r="AF4708" i="4"/>
  <c r="AF4707" i="4"/>
  <c r="AF4701" i="4"/>
  <c r="AF4699" i="4"/>
  <c r="AF4698" i="4"/>
  <c r="AF4696" i="4"/>
  <c r="AF4694" i="4"/>
  <c r="AF4691" i="4"/>
  <c r="AF4690" i="4"/>
  <c r="AF4685" i="4"/>
  <c r="AF4683" i="4"/>
  <c r="AF4681" i="4"/>
  <c r="AF4679" i="4"/>
  <c r="AF4678" i="4"/>
  <c r="AF4677" i="4"/>
  <c r="AF4676" i="4"/>
  <c r="AF4674" i="4"/>
  <c r="AF4672" i="4"/>
  <c r="AF4670" i="4"/>
  <c r="AF4669" i="4"/>
  <c r="AF4668" i="4"/>
  <c r="AF4667" i="4"/>
  <c r="AF4666" i="4"/>
  <c r="AF4663" i="4"/>
  <c r="AF4658" i="4"/>
  <c r="AF4550" i="4"/>
  <c r="AF4549" i="4"/>
  <c r="AF4546" i="4"/>
  <c r="AF4544" i="4"/>
  <c r="AF4543" i="4"/>
  <c r="AF4542" i="4"/>
  <c r="AF4540" i="4"/>
  <c r="AF4534" i="4"/>
  <c r="AF4533" i="4"/>
  <c r="AF4529" i="4"/>
  <c r="AF4528" i="4"/>
  <c r="AF4524" i="4"/>
  <c r="AF4521" i="4"/>
  <c r="AF4520" i="4"/>
  <c r="AF4518" i="4"/>
  <c r="AF4516" i="4"/>
  <c r="AF4514" i="4"/>
  <c r="AF4513" i="4"/>
  <c r="AF4510" i="4"/>
  <c r="AF4505" i="4"/>
  <c r="AF4504" i="4"/>
  <c r="AF4500" i="4"/>
  <c r="AF4498" i="4"/>
  <c r="AF4497" i="4"/>
  <c r="AF4496" i="4"/>
  <c r="AF4495" i="4"/>
  <c r="AF4492" i="4"/>
  <c r="AF4490" i="4"/>
  <c r="AF4489" i="4"/>
  <c r="AF4488" i="4"/>
  <c r="AF4485" i="4"/>
  <c r="AF4483" i="4"/>
  <c r="AF4481" i="4"/>
  <c r="AF4480" i="4"/>
  <c r="AF4478" i="4"/>
  <c r="AF4477" i="4"/>
  <c r="AF4475" i="4"/>
  <c r="AF4474" i="4"/>
  <c r="AF4472" i="4"/>
  <c r="AF4471" i="4"/>
  <c r="AF4469" i="4"/>
  <c r="AF4467" i="4"/>
  <c r="AF4466" i="4"/>
  <c r="AF4465" i="4"/>
  <c r="AF4462" i="4"/>
  <c r="AF4460" i="4"/>
  <c r="AF4458" i="4"/>
  <c r="AF4457" i="4"/>
  <c r="AF4451" i="4"/>
  <c r="AF4450" i="4"/>
  <c r="AF4449" i="4"/>
  <c r="AF4448" i="4"/>
  <c r="AF4447" i="4"/>
  <c r="AF4446" i="4"/>
  <c r="AF4444" i="4"/>
  <c r="AF4443" i="4"/>
  <c r="AF4442" i="4"/>
  <c r="AF4440" i="4"/>
  <c r="AF4439" i="4"/>
  <c r="AF4438" i="4"/>
  <c r="AF4437" i="4"/>
  <c r="AF4435" i="4"/>
  <c r="AF4434" i="4"/>
  <c r="AF4433" i="4"/>
  <c r="AF4432" i="4"/>
  <c r="AF4429" i="4"/>
  <c r="AF4427" i="4"/>
  <c r="AF4425" i="4"/>
  <c r="AF4423" i="4"/>
  <c r="AF4422" i="4"/>
  <c r="AF4419" i="4"/>
  <c r="AF4416" i="4"/>
  <c r="AF4411" i="4"/>
  <c r="AF4408" i="4"/>
  <c r="AF4406" i="4"/>
  <c r="AF4405" i="4"/>
  <c r="AF4402" i="4"/>
  <c r="AF4401" i="4"/>
  <c r="AF4400" i="4"/>
  <c r="AF4393" i="4"/>
  <c r="AF4389" i="4"/>
  <c r="AF4382" i="4"/>
  <c r="AF4380" i="4"/>
  <c r="AF4377" i="4"/>
  <c r="AF4375" i="4"/>
  <c r="AF4373" i="4"/>
  <c r="AF4372" i="4"/>
  <c r="AF4371" i="4"/>
  <c r="AF4369" i="4"/>
  <c r="AF4366" i="4"/>
  <c r="AF4365" i="4"/>
  <c r="AF4363" i="4"/>
  <c r="AF4362" i="4"/>
  <c r="AF4358" i="4"/>
  <c r="AF4356" i="4"/>
  <c r="AF4355" i="4"/>
  <c r="AF4353" i="4"/>
  <c r="AF4352" i="4"/>
  <c r="AF4348" i="4"/>
  <c r="AF4346" i="4"/>
  <c r="AF4345" i="4"/>
  <c r="AF4344" i="4"/>
  <c r="AF4343" i="4"/>
  <c r="AF4341" i="4"/>
  <c r="AF4337" i="4"/>
  <c r="AF4336" i="4"/>
  <c r="AF4329" i="4"/>
  <c r="AF4325" i="4"/>
  <c r="AF4324" i="4"/>
  <c r="AF4323" i="4"/>
  <c r="AF4319" i="4"/>
  <c r="AF4318" i="4"/>
  <c r="AF4317" i="4"/>
  <c r="AF4316" i="4"/>
  <c r="AF4315" i="4"/>
  <c r="AF4314" i="4"/>
  <c r="AF4313" i="4"/>
  <c r="AF4312" i="4"/>
  <c r="AF4309" i="4"/>
  <c r="AF4304" i="4"/>
  <c r="AF4303" i="4"/>
  <c r="AF4301" i="4"/>
  <c r="AF4300" i="4"/>
  <c r="AF4299" i="4"/>
  <c r="AF4298" i="4"/>
  <c r="AF4295" i="4"/>
  <c r="AF4292" i="4"/>
  <c r="AF4291" i="4"/>
  <c r="AF4286" i="4"/>
  <c r="AF4280" i="4"/>
  <c r="AF4279" i="4"/>
  <c r="AF4278" i="4"/>
  <c r="AF4277" i="4"/>
  <c r="AF4275" i="4"/>
  <c r="AF4273" i="4"/>
  <c r="AF4271" i="4"/>
  <c r="AF4266" i="4"/>
  <c r="AF4265" i="4"/>
  <c r="AF4264" i="4"/>
  <c r="AF4262" i="4"/>
  <c r="AF4260" i="4"/>
  <c r="AF4257" i="4"/>
  <c r="AF4253" i="4"/>
  <c r="AF4251" i="4"/>
  <c r="AF4250" i="4"/>
  <c r="AF4249" i="4"/>
  <c r="AF4248" i="4"/>
  <c r="AF4245" i="4"/>
  <c r="AF4239" i="4"/>
  <c r="AF4235" i="4"/>
  <c r="AF4234" i="4"/>
  <c r="AF4230" i="4"/>
  <c r="AF4228" i="4"/>
  <c r="AF4227" i="4"/>
  <c r="AF4226" i="4"/>
  <c r="AF4222" i="4"/>
  <c r="AF4221" i="4"/>
  <c r="AF4220" i="4"/>
  <c r="AF4219" i="4"/>
  <c r="AF4218" i="4"/>
  <c r="AF4217" i="4"/>
  <c r="AF4214" i="4"/>
  <c r="AF4213" i="4"/>
  <c r="AF4212" i="4"/>
  <c r="AF4211" i="4"/>
  <c r="AF4209" i="4"/>
  <c r="AF4208" i="4"/>
  <c r="AF4206" i="4"/>
  <c r="AF4205" i="4"/>
  <c r="AF4199" i="4"/>
  <c r="AF4198" i="4"/>
  <c r="AF4197" i="4"/>
  <c r="AF4193" i="4"/>
  <c r="AF4192" i="4"/>
  <c r="AF4190" i="4"/>
  <c r="AF4187" i="4"/>
  <c r="AF4185" i="4"/>
  <c r="AF4184" i="4"/>
  <c r="AF4183" i="4"/>
  <c r="AF4181" i="4"/>
  <c r="AF4180" i="4"/>
  <c r="AF4177" i="4"/>
  <c r="AF4176" i="4"/>
  <c r="AF4172" i="4"/>
  <c r="AF4167" i="4"/>
  <c r="AF4166" i="4"/>
  <c r="AF4165" i="4"/>
  <c r="AF4164" i="4"/>
  <c r="AF4161" i="4"/>
  <c r="AF4160" i="4"/>
  <c r="AF4159" i="4"/>
  <c r="AF4157" i="4"/>
  <c r="AF4155" i="4"/>
  <c r="AF4151" i="4"/>
  <c r="AF4150" i="4"/>
  <c r="AF4146" i="4"/>
  <c r="AF4144" i="4"/>
  <c r="AF4139" i="4"/>
  <c r="AF4136" i="4"/>
  <c r="AF4133" i="4"/>
  <c r="AF4128" i="4"/>
  <c r="AF4127" i="4"/>
  <c r="AF4126" i="4"/>
  <c r="AF4124" i="4"/>
  <c r="AF4119" i="4"/>
  <c r="AF4116" i="4"/>
  <c r="AF4115" i="4"/>
  <c r="AF4105" i="4"/>
  <c r="AF4095" i="4"/>
  <c r="AF4092" i="4"/>
  <c r="AF4091" i="4"/>
  <c r="AF4089" i="4"/>
  <c r="AF4088" i="4"/>
  <c r="AF4087" i="4"/>
  <c r="AF4085" i="4"/>
  <c r="AF4084" i="4"/>
  <c r="AF4083" i="4"/>
  <c r="AF4080" i="4"/>
  <c r="AF4078" i="4"/>
  <c r="AF4076" i="4"/>
  <c r="AF4075" i="4"/>
  <c r="AF5529" i="4"/>
  <c r="AF3920" i="4"/>
  <c r="AF3919" i="4"/>
  <c r="AF3918" i="4"/>
  <c r="AF3917" i="4"/>
  <c r="AF3916" i="4"/>
  <c r="AF3914" i="4"/>
  <c r="AF3910" i="4"/>
  <c r="AF3909" i="4"/>
  <c r="AF3908" i="4"/>
  <c r="AF3907" i="4"/>
  <c r="AF3906" i="4"/>
  <c r="AF3904" i="4"/>
  <c r="AF3900" i="4"/>
  <c r="AF3899" i="4"/>
  <c r="AF3898" i="4"/>
  <c r="AF3897" i="4"/>
  <c r="AF3896" i="4"/>
  <c r="AF3895" i="4"/>
  <c r="AF3894" i="4"/>
  <c r="AF3891" i="4"/>
  <c r="AF3882" i="4"/>
  <c r="AF3881" i="4"/>
  <c r="AF3877" i="4"/>
  <c r="AF3875" i="4"/>
  <c r="AF3874" i="4"/>
  <c r="AF3872" i="4"/>
  <c r="AF3871" i="4"/>
  <c r="AF3870" i="4"/>
  <c r="AF3866" i="4"/>
  <c r="AF3865" i="4"/>
  <c r="AF3863" i="4"/>
  <c r="AF3861" i="4"/>
  <c r="AF3858" i="4"/>
  <c r="AF3855" i="4"/>
  <c r="AF3852" i="4"/>
  <c r="AF3850" i="4"/>
  <c r="AF3846" i="4"/>
  <c r="AF3841" i="4"/>
  <c r="AF3840" i="4"/>
  <c r="AF3839" i="4"/>
  <c r="AF3838" i="4"/>
  <c r="AF3835" i="4"/>
  <c r="AF3831" i="4"/>
  <c r="AF3827" i="4"/>
  <c r="AF3826" i="4"/>
  <c r="AF3825" i="4"/>
  <c r="AF3824" i="4"/>
  <c r="AF3820" i="4"/>
  <c r="AF3818" i="4"/>
  <c r="AF3814" i="4"/>
  <c r="AF3812" i="4"/>
  <c r="AF3809" i="4"/>
  <c r="AF3807" i="4"/>
  <c r="AF3803" i="4"/>
  <c r="AF3798" i="4"/>
  <c r="AF3795" i="4"/>
  <c r="AF3794" i="4"/>
  <c r="AF3790" i="4"/>
  <c r="AF3781" i="4"/>
  <c r="AF3777" i="4"/>
  <c r="AF3774" i="4"/>
  <c r="AF3770" i="4"/>
  <c r="AF3769" i="4"/>
  <c r="AF3767" i="4"/>
  <c r="AF3766" i="4"/>
  <c r="AF3764" i="4"/>
  <c r="AF3762" i="4"/>
  <c r="AF3759" i="4"/>
  <c r="AF3757" i="4"/>
  <c r="AF3755" i="4"/>
  <c r="AF3744" i="4"/>
  <c r="AF3743" i="4"/>
  <c r="AF3742" i="4"/>
  <c r="AF3737" i="4"/>
  <c r="AF3732" i="4"/>
  <c r="AF3731" i="4"/>
  <c r="AF3730" i="4"/>
  <c r="AF3727" i="4"/>
  <c r="AF3725" i="4"/>
  <c r="AF3722" i="4"/>
  <c r="AF3721" i="4"/>
  <c r="AF3720" i="4"/>
  <c r="AF3717" i="4"/>
  <c r="AF3716" i="4"/>
  <c r="AF3712" i="4"/>
  <c r="AF3711" i="4"/>
  <c r="AF3702" i="4"/>
  <c r="AF3698" i="4"/>
  <c r="AF3697" i="4"/>
  <c r="AF3694" i="4"/>
  <c r="AF3693" i="4"/>
  <c r="AF3692" i="4"/>
  <c r="AF3691" i="4"/>
  <c r="AF3689" i="4"/>
  <c r="AF3688" i="4"/>
  <c r="AF3685" i="4"/>
  <c r="AF3684" i="4"/>
  <c r="AF3681" i="4"/>
  <c r="AF3680" i="4"/>
  <c r="AF3679" i="4"/>
  <c r="AF3676" i="4"/>
  <c r="AF3671" i="4"/>
  <c r="AF3670" i="4"/>
  <c r="AF3669" i="4"/>
  <c r="AF3665" i="4"/>
  <c r="AF3663" i="4"/>
  <c r="AF3661" i="4"/>
  <c r="AF3657" i="4"/>
  <c r="AF3652" i="4"/>
  <c r="AF3650" i="4"/>
  <c r="AF3645" i="4"/>
  <c r="AF3644" i="4"/>
  <c r="AF3641" i="4"/>
  <c r="AF3640" i="4"/>
  <c r="AF3639" i="4"/>
  <c r="AF3638" i="4"/>
  <c r="AF3636" i="4"/>
  <c r="AF3635" i="4"/>
  <c r="AF3634" i="4"/>
  <c r="AF3631" i="4"/>
  <c r="AF3630" i="4"/>
  <c r="AF3629" i="4"/>
  <c r="AF3627" i="4"/>
  <c r="AF3623" i="4"/>
  <c r="AF3621" i="4"/>
  <c r="AF3619" i="4"/>
  <c r="AF3618" i="4"/>
  <c r="AF3615" i="4"/>
  <c r="AF3614" i="4"/>
  <c r="AF3613" i="4"/>
  <c r="AF3611" i="4"/>
  <c r="AF3610" i="4"/>
  <c r="AF3608" i="4"/>
  <c r="AF3607" i="4"/>
  <c r="AF3605" i="4"/>
  <c r="AF3604" i="4"/>
  <c r="AF3603" i="4"/>
  <c r="AF3601" i="4"/>
  <c r="AF3597" i="4"/>
  <c r="AF3595" i="4"/>
  <c r="AF3590" i="4"/>
  <c r="AF3587" i="4"/>
  <c r="AF3585" i="4"/>
  <c r="AF3579" i="4"/>
  <c r="AF3576" i="4"/>
  <c r="AF3569" i="4"/>
  <c r="AF3568" i="4"/>
  <c r="AF3565" i="4"/>
  <c r="AF3561" i="4"/>
  <c r="AF3559" i="4"/>
  <c r="AF3556" i="4"/>
  <c r="AF3554" i="4"/>
  <c r="AF3549" i="4"/>
  <c r="AF3547" i="4"/>
  <c r="AF3546" i="4"/>
  <c r="AF3545" i="4"/>
  <c r="AF3544" i="4"/>
  <c r="AF3540" i="4"/>
  <c r="AF3537" i="4"/>
  <c r="AF3536" i="4"/>
  <c r="AF3533" i="4"/>
  <c r="AF3529" i="4"/>
  <c r="AF3527" i="4"/>
  <c r="AF3526" i="4"/>
  <c r="AF3523" i="4"/>
  <c r="AF3520" i="4"/>
  <c r="AF3519" i="4"/>
  <c r="AF3515" i="4"/>
  <c r="AF3512" i="4"/>
  <c r="AF3505" i="4"/>
  <c r="AF3504" i="4"/>
  <c r="AF3495" i="4"/>
  <c r="AF3492" i="4"/>
  <c r="AF3486" i="4"/>
  <c r="AF3482" i="4"/>
  <c r="AF3480" i="4"/>
  <c r="AF3476" i="4"/>
  <c r="AF3474" i="4"/>
  <c r="AF3472" i="4"/>
  <c r="AF3468" i="4"/>
  <c r="AF3467" i="4"/>
  <c r="AF3461" i="4"/>
  <c r="AF3453" i="4"/>
  <c r="AF3452" i="4"/>
  <c r="AF3451" i="4"/>
  <c r="AF3450" i="4"/>
  <c r="AF3449" i="4"/>
  <c r="AF3446" i="4"/>
  <c r="AF3443" i="4"/>
  <c r="AF3441" i="4"/>
  <c r="AF3438" i="4"/>
  <c r="AF3431" i="4"/>
  <c r="AF3429" i="4"/>
  <c r="AF3427" i="4"/>
  <c r="AF3423" i="4"/>
  <c r="AF3421" i="4"/>
  <c r="AF3420" i="4"/>
  <c r="AF3419" i="4"/>
  <c r="AF3418" i="4"/>
  <c r="AF3415" i="4"/>
  <c r="AF3414" i="4"/>
  <c r="AF3413" i="4"/>
  <c r="AF3408" i="4"/>
  <c r="AF3406" i="4"/>
  <c r="AF3404" i="4"/>
  <c r="AF3403" i="4"/>
  <c r="AF3400" i="4"/>
  <c r="AF3398" i="4"/>
  <c r="AF3397" i="4"/>
  <c r="AF3395" i="4"/>
  <c r="AF3393" i="4"/>
  <c r="AF3392" i="4"/>
  <c r="AF3389" i="4"/>
  <c r="AF3387" i="4"/>
  <c r="AF3381" i="4"/>
  <c r="AF3380" i="4"/>
  <c r="AF3377" i="4"/>
  <c r="AF3375" i="4"/>
  <c r="AF3374" i="4"/>
  <c r="AF3373" i="4"/>
  <c r="AF3372" i="4"/>
  <c r="AF3371" i="4"/>
  <c r="AF3370" i="4"/>
  <c r="AF3369" i="4"/>
  <c r="AF3368" i="4"/>
  <c r="AF3366" i="4"/>
  <c r="AF3365" i="4"/>
  <c r="AF3362" i="4"/>
  <c r="AF3361" i="4"/>
  <c r="AF3360" i="4"/>
  <c r="AF3356" i="4"/>
  <c r="AF3353" i="4"/>
  <c r="AF3351" i="4"/>
  <c r="AF3350" i="4"/>
  <c r="AF3349" i="4"/>
  <c r="AF3348" i="4"/>
  <c r="AF3346" i="4"/>
  <c r="AF3341" i="4"/>
  <c r="AF3338" i="4"/>
  <c r="AF3334" i="4"/>
  <c r="AF3328" i="4"/>
  <c r="AF3327" i="4"/>
  <c r="AF3325" i="4"/>
  <c r="AF3324" i="4"/>
  <c r="AF3322" i="4"/>
  <c r="AF3312" i="4"/>
  <c r="AF3308" i="4"/>
  <c r="AF3307" i="4"/>
  <c r="AF3305" i="4"/>
  <c r="AF3112" i="4"/>
  <c r="AF3111" i="4"/>
  <c r="AF3107" i="4"/>
  <c r="AF3106" i="4"/>
  <c r="AF3102" i="4"/>
  <c r="AF3100" i="4"/>
  <c r="AF3096" i="4"/>
  <c r="AF3080" i="4"/>
  <c r="AF3079" i="4"/>
  <c r="AF3072" i="4"/>
  <c r="AF3068" i="4"/>
  <c r="AF3064" i="4"/>
  <c r="AF3061" i="4"/>
  <c r="AF3057" i="4"/>
  <c r="AF3048" i="4"/>
  <c r="AF3046" i="4"/>
  <c r="AF3042" i="4"/>
  <c r="AF3041" i="4"/>
  <c r="AF3039" i="4"/>
  <c r="AF3036" i="4"/>
  <c r="AF3034" i="4"/>
  <c r="AF3030" i="4"/>
  <c r="AF3028" i="4"/>
  <c r="AF3027" i="4"/>
  <c r="AF3026" i="4"/>
  <c r="AF3025" i="4"/>
  <c r="AF3021" i="4"/>
  <c r="AF3019" i="4"/>
  <c r="AF3011" i="4"/>
  <c r="AF3004" i="4"/>
  <c r="AF3002" i="4"/>
  <c r="AF2996" i="4"/>
  <c r="AF2995" i="4"/>
  <c r="AF2991" i="4"/>
  <c r="AF2990" i="4"/>
  <c r="AF2986" i="4"/>
  <c r="AF2985" i="4"/>
  <c r="AF2981" i="4"/>
  <c r="AF2979" i="4"/>
  <c r="AF2978" i="4"/>
  <c r="AF2972" i="4"/>
  <c r="AF2970" i="4"/>
  <c r="AF2969" i="4"/>
  <c r="AF2968" i="4"/>
  <c r="AF2963" i="4"/>
  <c r="AF2957" i="4"/>
  <c r="AF2955" i="4"/>
  <c r="AF2943" i="4"/>
  <c r="AF2941" i="4"/>
  <c r="AF2929" i="4"/>
  <c r="AF2928" i="4"/>
  <c r="AF2923" i="4"/>
  <c r="AF2916" i="4"/>
  <c r="AF2912" i="4"/>
  <c r="AF2904" i="4"/>
  <c r="AF2901" i="4"/>
  <c r="AF2899" i="4"/>
  <c r="AF2898" i="4"/>
  <c r="AF2897" i="4"/>
  <c r="AF2895" i="4"/>
  <c r="AF2891" i="4"/>
  <c r="AF2888" i="4"/>
  <c r="AF2887" i="4"/>
  <c r="AF2883" i="4"/>
  <c r="AF2881" i="4"/>
  <c r="AF2879" i="4"/>
  <c r="AF2874" i="4"/>
  <c r="AF2873" i="4"/>
  <c r="AF2868" i="4"/>
  <c r="AF2867" i="4"/>
  <c r="AF2866" i="4"/>
  <c r="AF2862" i="4"/>
  <c r="AF2856" i="4"/>
  <c r="AF2852" i="4"/>
  <c r="AF2846" i="4"/>
  <c r="AF2840" i="4"/>
  <c r="AF2839" i="4"/>
  <c r="AF2836" i="4"/>
  <c r="AF2834" i="4"/>
  <c r="AF2832" i="4"/>
  <c r="AF2829" i="4"/>
  <c r="AF2828" i="4"/>
  <c r="AF2816" i="4"/>
  <c r="AF2813" i="4"/>
  <c r="AF2807" i="4"/>
  <c r="AF2796" i="4"/>
  <c r="AF2793" i="4"/>
  <c r="AF2791" i="4"/>
  <c r="AF2788" i="4"/>
  <c r="AF2786" i="4"/>
  <c r="AF2780" i="4"/>
  <c r="AF2778" i="4"/>
  <c r="AF2774" i="4"/>
  <c r="AF2769" i="4"/>
  <c r="AF2760" i="4"/>
  <c r="AF2759" i="4"/>
  <c r="AF2748" i="4"/>
  <c r="AF2746" i="4"/>
  <c r="AF2739" i="4"/>
  <c r="AF2737" i="4"/>
  <c r="AF2734" i="4"/>
  <c r="AF2733" i="4"/>
  <c r="AF2731" i="4"/>
  <c r="AF2727" i="4"/>
  <c r="AF2726" i="4"/>
  <c r="AF2724" i="4"/>
  <c r="AF2721" i="4"/>
  <c r="AF2718" i="4"/>
  <c r="AF2714" i="4"/>
  <c r="AF2712" i="4"/>
  <c r="AF2708" i="4"/>
  <c r="AF2704" i="4"/>
  <c r="AF2703" i="4"/>
  <c r="AF2701" i="4"/>
  <c r="AF2697" i="4"/>
  <c r="AF2692" i="4"/>
  <c r="AF2691" i="4"/>
  <c r="AF2688" i="4"/>
  <c r="AF2685" i="4"/>
  <c r="AF2684" i="4"/>
  <c r="AF2682" i="4"/>
  <c r="AF2681" i="4"/>
  <c r="AF2675" i="4"/>
  <c r="AF2673" i="4"/>
  <c r="AF2671" i="4"/>
  <c r="AF2667" i="4"/>
  <c r="AF2664" i="4"/>
  <c r="AF2663" i="4"/>
  <c r="AF2655" i="4"/>
  <c r="AF2653" i="4"/>
  <c r="AF2647" i="4"/>
  <c r="AF2644" i="4"/>
  <c r="AF2643" i="4"/>
  <c r="AF2638" i="4"/>
  <c r="AF2636" i="4"/>
  <c r="AF2635" i="4"/>
  <c r="AF2634" i="4"/>
  <c r="AF2633" i="4"/>
  <c r="AF2632" i="4"/>
  <c r="AF2623" i="4"/>
  <c r="AF2619" i="4"/>
  <c r="AF2616" i="4"/>
  <c r="AF2615" i="4"/>
  <c r="AF2612" i="4"/>
  <c r="AF2608" i="4"/>
  <c r="AF2607" i="4"/>
  <c r="AF2599" i="4"/>
  <c r="AF2598" i="4"/>
  <c r="AF2597" i="4"/>
  <c r="AF2596" i="4"/>
  <c r="AF2593" i="4"/>
  <c r="AF2590" i="4"/>
  <c r="AF2588" i="4"/>
  <c r="AF2582" i="4"/>
  <c r="AF2578" i="4"/>
  <c r="AF2577" i="4"/>
  <c r="AF2575" i="4"/>
  <c r="AF2573" i="4"/>
  <c r="AF2572" i="4"/>
  <c r="AF2571" i="4"/>
  <c r="AF2566" i="4"/>
  <c r="AF2564" i="4"/>
  <c r="AF2560" i="4"/>
  <c r="AF2553" i="4"/>
  <c r="AF2549" i="4"/>
  <c r="AF2546" i="4"/>
  <c r="AF2542" i="4"/>
  <c r="AF2540" i="4"/>
  <c r="AF2539" i="4"/>
  <c r="AF2538" i="4"/>
  <c r="AF2537" i="4"/>
  <c r="AF2533" i="4"/>
  <c r="AF2531" i="4"/>
  <c r="AF2528" i="4"/>
  <c r="AF2512" i="4"/>
  <c r="AF2511" i="4"/>
  <c r="AF2508" i="4"/>
  <c r="AF2498" i="4"/>
  <c r="AF2496" i="4"/>
  <c r="AF2494" i="4"/>
  <c r="AF2492" i="4"/>
  <c r="AF2484" i="4"/>
  <c r="AF2481" i="4"/>
  <c r="AF2478" i="4"/>
  <c r="AF2473" i="4"/>
  <c r="AF2466" i="4"/>
  <c r="AF2465" i="4"/>
  <c r="AF2463" i="4"/>
  <c r="AF2462" i="4"/>
  <c r="AF2456" i="4"/>
  <c r="AF2455" i="4"/>
  <c r="AF2452" i="4"/>
  <c r="AF2449" i="4"/>
  <c r="AF2448" i="4"/>
  <c r="AF2447" i="4"/>
  <c r="AF2444" i="4"/>
  <c r="AF2440" i="4"/>
  <c r="AF2435" i="4"/>
  <c r="AF2430" i="4"/>
  <c r="AF2429" i="4"/>
  <c r="AF2426" i="4"/>
  <c r="AF2421" i="4"/>
  <c r="AF2420" i="4"/>
  <c r="AF2419" i="4"/>
  <c r="AF2417" i="4"/>
  <c r="AF2415" i="4"/>
  <c r="AF2414" i="4"/>
  <c r="AF2413" i="4"/>
  <c r="AF2411" i="4"/>
  <c r="AF2408" i="4"/>
  <c r="AF2405" i="4"/>
  <c r="AF2404" i="4"/>
  <c r="AF2402" i="4"/>
  <c r="AF2400" i="4"/>
  <c r="AF2397" i="4"/>
  <c r="AF2396" i="4"/>
  <c r="AF2394" i="4"/>
  <c r="AF2390" i="4"/>
  <c r="AF2389" i="4"/>
  <c r="AF2387" i="4"/>
  <c r="AF2386" i="4"/>
  <c r="AF2384" i="4"/>
  <c r="AF2383" i="4"/>
  <c r="AF2378" i="4"/>
  <c r="AF2372" i="4"/>
  <c r="AF2365" i="4"/>
  <c r="AF2358" i="4"/>
  <c r="AF2355" i="4"/>
  <c r="AF2354" i="4"/>
  <c r="AF2344" i="4"/>
  <c r="AF2338" i="4"/>
  <c r="AF2337" i="4"/>
  <c r="AF2334" i="4"/>
  <c r="AF2329" i="4"/>
  <c r="AF2328" i="4"/>
  <c r="AF2327" i="4"/>
  <c r="AF2322" i="4"/>
  <c r="AF2307" i="4"/>
  <c r="AF2306" i="4"/>
  <c r="AF2296" i="4"/>
  <c r="AF2283" i="4"/>
  <c r="AF2280" i="4"/>
  <c r="AF2279" i="4"/>
  <c r="AF2277" i="4"/>
  <c r="AF2274" i="4"/>
  <c r="AF2264" i="4"/>
  <c r="AF2261" i="4"/>
  <c r="AF2254" i="4"/>
  <c r="AF2251" i="4"/>
  <c r="AF2249" i="4"/>
  <c r="AF2241" i="4"/>
  <c r="AF2239" i="4"/>
  <c r="AF2234" i="4"/>
  <c r="AF2232" i="4"/>
  <c r="AF2214" i="4"/>
  <c r="AF2212" i="4"/>
  <c r="AF2208" i="4"/>
  <c r="AF2200" i="4"/>
  <c r="AF2199" i="4"/>
  <c r="AF2198" i="4"/>
  <c r="AF2192" i="4"/>
  <c r="AF2187" i="4"/>
  <c r="AF2180" i="4"/>
  <c r="AF2171" i="4"/>
  <c r="AF2170" i="4"/>
  <c r="AF2169" i="4"/>
  <c r="AF2168" i="4"/>
  <c r="AF2162" i="4"/>
  <c r="AF2160" i="4"/>
  <c r="AF2155" i="4"/>
  <c r="AF2153" i="4"/>
  <c r="AF2152" i="4"/>
  <c r="AF2149" i="4"/>
  <c r="AF2145" i="4"/>
  <c r="AF2140" i="4"/>
  <c r="AF2138" i="4"/>
  <c r="AF2135" i="4"/>
  <c r="AF2128" i="4"/>
  <c r="AF2125" i="4"/>
  <c r="AF2121" i="4"/>
  <c r="AF2110" i="4"/>
  <c r="AF2108" i="4"/>
  <c r="AF2104" i="4"/>
  <c r="AF2103" i="4"/>
  <c r="AF2102" i="4"/>
  <c r="AF2098" i="4"/>
  <c r="AF2092" i="4"/>
  <c r="AF2091" i="4"/>
  <c r="AF2090" i="4"/>
  <c r="AF2087" i="4"/>
  <c r="AF2086" i="4"/>
  <c r="AF2084" i="4"/>
  <c r="AF2083" i="4"/>
  <c r="AF2077" i="4"/>
  <c r="AF2072" i="4"/>
  <c r="AF2060" i="4"/>
  <c r="AF2058" i="4"/>
  <c r="AF2047" i="4"/>
  <c r="AF2046" i="4"/>
  <c r="AF2042" i="4"/>
  <c r="AF2039" i="4"/>
  <c r="AF2038" i="4"/>
  <c r="AF2037" i="4"/>
  <c r="AF2026" i="4"/>
  <c r="AF2025" i="4"/>
  <c r="AF2017" i="4"/>
  <c r="AF2016" i="4"/>
  <c r="AF2014" i="4"/>
  <c r="AF2013" i="4"/>
  <c r="AF2011" i="4"/>
  <c r="AF2008" i="4"/>
  <c r="AF1997" i="4"/>
  <c r="AF1996" i="4"/>
  <c r="AF1992" i="4"/>
  <c r="AF1990" i="4"/>
  <c r="AF1987" i="4"/>
  <c r="AF1985" i="4"/>
  <c r="AF1983" i="4"/>
  <c r="AF1978" i="4"/>
  <c r="AF1976" i="4"/>
  <c r="AF1975" i="4"/>
  <c r="AF1966" i="4"/>
  <c r="AF1962" i="4"/>
  <c r="AF1960" i="4"/>
  <c r="AF1958" i="4"/>
  <c r="AF1957" i="4"/>
  <c r="AF1956" i="4"/>
  <c r="AF1955" i="4"/>
  <c r="AF1954" i="4"/>
  <c r="AF1945" i="4"/>
  <c r="AF1939" i="4"/>
  <c r="AF1936" i="4"/>
  <c r="AF1934" i="4"/>
  <c r="AF1933" i="4"/>
  <c r="AF1932" i="4"/>
  <c r="AF1931" i="4"/>
  <c r="AF1927" i="4"/>
  <c r="AF1924" i="4"/>
  <c r="AF1920" i="4"/>
  <c r="AF1914" i="4"/>
  <c r="AF1911" i="4"/>
  <c r="AF1910" i="4"/>
  <c r="AF1909" i="4"/>
  <c r="AF1905" i="4"/>
  <c r="AF1903" i="4"/>
  <c r="AF1897" i="4"/>
  <c r="AF1893" i="4"/>
  <c r="AF1891" i="4"/>
  <c r="AF1884" i="4"/>
  <c r="AF1882" i="4"/>
  <c r="AF1881" i="4"/>
  <c r="AF1874" i="4"/>
  <c r="AF1873" i="4"/>
  <c r="AF1869" i="4"/>
  <c r="AF1855" i="4"/>
  <c r="AF1854" i="4"/>
  <c r="AF1849" i="4"/>
  <c r="AF1847" i="4"/>
  <c r="AF1842" i="4"/>
  <c r="AF1839" i="4"/>
  <c r="AF1837" i="4"/>
  <c r="AF1834" i="4"/>
  <c r="AF1830" i="4"/>
  <c r="AF1829" i="4"/>
  <c r="AF1742" i="4"/>
  <c r="AF1739" i="4"/>
  <c r="AF1737" i="4"/>
  <c r="AF1736" i="4"/>
  <c r="AF1735" i="4"/>
  <c r="AF1729" i="4"/>
  <c r="AF1727" i="4"/>
  <c r="AF1724" i="4"/>
  <c r="AF1719" i="4"/>
  <c r="AF1705" i="4"/>
  <c r="AF1704" i="4"/>
  <c r="AF1703" i="4"/>
  <c r="AF1700" i="4"/>
  <c r="AF1693" i="4"/>
  <c r="AF1688" i="4"/>
  <c r="AF1687" i="4"/>
  <c r="AF1685" i="4"/>
  <c r="AF1684" i="4"/>
  <c r="AF1683" i="4"/>
  <c r="AF1681" i="4"/>
  <c r="AF1674" i="4"/>
  <c r="AF1667" i="4"/>
  <c r="AF1665" i="4"/>
  <c r="AF1663" i="4"/>
  <c r="AF1662" i="4"/>
  <c r="AF1661" i="4"/>
  <c r="AF1656" i="4"/>
  <c r="AF1652" i="4"/>
  <c r="AF1651" i="4"/>
  <c r="AF1649" i="4"/>
  <c r="AF1648" i="4"/>
  <c r="AF1646" i="4"/>
  <c r="AF1645" i="4"/>
  <c r="AF1642" i="4"/>
  <c r="AF1637" i="4"/>
  <c r="AF1636" i="4"/>
  <c r="AF1632" i="4"/>
  <c r="AF1628" i="4"/>
  <c r="AF1627" i="4"/>
  <c r="AF1623" i="4"/>
  <c r="AF1621" i="4"/>
  <c r="AF1620" i="4"/>
  <c r="AF1619" i="4"/>
  <c r="AF1617" i="4"/>
  <c r="AF1613" i="4"/>
  <c r="AF1611" i="4"/>
  <c r="AF1610" i="4"/>
  <c r="AF1609" i="4"/>
  <c r="AF1606" i="4"/>
  <c r="AF1604" i="4"/>
  <c r="AF1596" i="4"/>
  <c r="AF1594" i="4"/>
  <c r="AF1593" i="4"/>
  <c r="AF1590" i="4"/>
  <c r="AF1589" i="4"/>
  <c r="AF1587" i="4"/>
  <c r="AF1586" i="4"/>
  <c r="AF1583" i="4"/>
  <c r="AF1576" i="4"/>
  <c r="AF1570" i="4"/>
  <c r="AF1569" i="4"/>
  <c r="AF1563" i="4"/>
  <c r="AF1562" i="4"/>
  <c r="AF1555" i="4"/>
  <c r="AF1553" i="4"/>
  <c r="AF1550" i="4"/>
  <c r="AF1549" i="4"/>
  <c r="AF1548" i="4"/>
  <c r="AF1547" i="4"/>
  <c r="AF1542" i="4"/>
  <c r="AF1540" i="4"/>
  <c r="AF1534" i="4"/>
  <c r="AF1526" i="4"/>
  <c r="AF1523" i="4"/>
  <c r="AF1519" i="4"/>
  <c r="AF1517" i="4"/>
  <c r="AF1513" i="4"/>
  <c r="AF1508" i="4"/>
  <c r="AF1504" i="4"/>
  <c r="AF1502" i="4"/>
  <c r="AF1501" i="4"/>
  <c r="AF1494" i="4"/>
  <c r="AF1492" i="4"/>
  <c r="AF1490" i="4"/>
  <c r="AF1489" i="4"/>
  <c r="AF1488" i="4"/>
  <c r="AF1486" i="4"/>
  <c r="AF1482" i="4"/>
  <c r="AF1481" i="4"/>
  <c r="AF1480" i="4"/>
  <c r="AF1479" i="4"/>
  <c r="AF1478" i="4"/>
  <c r="AF1473" i="4"/>
  <c r="AF1468" i="4"/>
  <c r="AF1459" i="4"/>
  <c r="AF1458" i="4"/>
  <c r="AF1455" i="4"/>
  <c r="AF1454" i="4"/>
  <c r="AF1449" i="4"/>
  <c r="AF1447" i="4"/>
  <c r="AF1446" i="4"/>
  <c r="AF1443" i="4"/>
  <c r="AF1442" i="4"/>
  <c r="AF1436" i="4"/>
  <c r="AF1432" i="4"/>
  <c r="AF1430" i="4"/>
  <c r="AF1421" i="4"/>
  <c r="AF1418" i="4"/>
  <c r="AF1415" i="4"/>
  <c r="AF1413" i="4"/>
  <c r="AF1411" i="4"/>
  <c r="AF1409" i="4"/>
  <c r="AF1398" i="4"/>
  <c r="AF1397" i="4"/>
  <c r="AF1393" i="4"/>
  <c r="AF1392" i="4"/>
  <c r="AF1386" i="4"/>
  <c r="AF1384" i="4"/>
  <c r="AF1382" i="4"/>
  <c r="AF1373" i="4"/>
  <c r="AF1371" i="4"/>
  <c r="AF1368" i="4"/>
  <c r="AF1366" i="4"/>
  <c r="AF1365" i="4"/>
  <c r="AF1362" i="4"/>
  <c r="AF1361" i="4"/>
  <c r="AF1360" i="4"/>
  <c r="AF1358" i="4"/>
  <c r="AF1352" i="4"/>
  <c r="AF1351" i="4"/>
  <c r="AF1348" i="4"/>
  <c r="AF1345" i="4"/>
  <c r="AF1343" i="4"/>
  <c r="AF1342" i="4"/>
  <c r="AF1341" i="4"/>
  <c r="AF1337" i="4"/>
  <c r="AF1330" i="4"/>
  <c r="AF1323" i="4"/>
  <c r="AF1321" i="4"/>
  <c r="AF1319" i="4"/>
  <c r="AF1305" i="4"/>
  <c r="AF1303" i="4"/>
  <c r="AF1302" i="4"/>
  <c r="AF1299" i="4"/>
  <c r="AF1298" i="4"/>
  <c r="AF1297" i="4"/>
  <c r="AF1296" i="4"/>
  <c r="AF1295" i="4"/>
  <c r="AF1291" i="4"/>
  <c r="AF1290" i="4"/>
  <c r="AF1288" i="4"/>
  <c r="AF1287" i="4"/>
  <c r="AF1282" i="4"/>
  <c r="AF1280" i="4"/>
  <c r="AF1279" i="4"/>
  <c r="AF1278" i="4"/>
  <c r="AF1277" i="4"/>
  <c r="AF1275" i="4"/>
  <c r="AF1274" i="4"/>
  <c r="AF1273" i="4"/>
  <c r="AF1269" i="4"/>
  <c r="AF1264" i="4"/>
  <c r="AF1262" i="4"/>
  <c r="AF1256" i="4"/>
  <c r="AF1254" i="4"/>
  <c r="AF1253" i="4"/>
  <c r="AF1250" i="4"/>
  <c r="AF1249" i="4"/>
  <c r="AF1247" i="4"/>
  <c r="AF1245" i="4"/>
  <c r="AF1243" i="4"/>
  <c r="AF1242" i="4"/>
  <c r="AF1231" i="4"/>
  <c r="AF1227" i="4"/>
  <c r="AF1226" i="4"/>
  <c r="AF1225" i="4"/>
  <c r="AF1224" i="4"/>
  <c r="AF1223" i="4"/>
  <c r="AF1222" i="4"/>
  <c r="AF1220" i="4"/>
  <c r="AF1215" i="4"/>
  <c r="AF1214" i="4"/>
  <c r="AF1211" i="4"/>
  <c r="AF1210" i="4"/>
  <c r="AF1208" i="4"/>
  <c r="AF1203" i="4"/>
  <c r="AF1198" i="4"/>
  <c r="AF1194" i="4"/>
  <c r="AF1183" i="4"/>
  <c r="AF1181" i="4"/>
  <c r="AF1180" i="4"/>
  <c r="AF1177" i="4"/>
  <c r="AF1138" i="4"/>
  <c r="AF1131" i="4"/>
  <c r="AF1130" i="4"/>
  <c r="AF1122" i="4"/>
  <c r="AF1118" i="4"/>
  <c r="AF1112" i="4"/>
  <c r="AF1110" i="4"/>
  <c r="AF1109" i="4"/>
  <c r="AF1108" i="4"/>
  <c r="AF1102" i="4"/>
  <c r="AF1096" i="4"/>
  <c r="AF1095" i="4"/>
  <c r="AF1087" i="4"/>
  <c r="AF1086" i="4"/>
  <c r="AF1084" i="4"/>
  <c r="AF1080" i="4"/>
  <c r="AF1077" i="4"/>
  <c r="AF1075" i="4"/>
  <c r="AF1074" i="4"/>
  <c r="AF1072" i="4"/>
  <c r="AF1060" i="4"/>
  <c r="AF1059" i="4"/>
  <c r="AF1058" i="4"/>
  <c r="AF1056" i="4"/>
  <c r="AF1051" i="4"/>
  <c r="AF1048" i="4"/>
  <c r="AF1043" i="4"/>
  <c r="AF1042" i="4"/>
  <c r="AF1035" i="4"/>
  <c r="AF1034" i="4"/>
  <c r="AF1032" i="4"/>
  <c r="AF1031" i="4"/>
  <c r="AF1030" i="4"/>
  <c r="AF1026" i="4"/>
  <c r="AF1024" i="4"/>
  <c r="AF1019" i="4"/>
  <c r="AF1005" i="4"/>
  <c r="AF975" i="4"/>
  <c r="AF972" i="4"/>
  <c r="AF964" i="4"/>
  <c r="AF959" i="4"/>
  <c r="AF949" i="4"/>
  <c r="AF946" i="4"/>
  <c r="AF945" i="4"/>
  <c r="AF944" i="4"/>
  <c r="AF941" i="4"/>
  <c r="AF936" i="4"/>
  <c r="AF934" i="4"/>
  <c r="AF932" i="4"/>
  <c r="AF931" i="4"/>
  <c r="AF927" i="4"/>
  <c r="AF918" i="4"/>
  <c r="AF917" i="4"/>
  <c r="AF916" i="4"/>
  <c r="AF914" i="4"/>
  <c r="AF912" i="4"/>
  <c r="AF911" i="4"/>
  <c r="AF910" i="4"/>
  <c r="AF909" i="4"/>
  <c r="AF908" i="4"/>
  <c r="AF907" i="4"/>
  <c r="AF906" i="4"/>
  <c r="AF904" i="4"/>
  <c r="AF898" i="4"/>
  <c r="AF883" i="4"/>
  <c r="AF882" i="4"/>
  <c r="AF876" i="4"/>
  <c r="AF868" i="4"/>
  <c r="AF846" i="4"/>
  <c r="AF845" i="4"/>
  <c r="AF836" i="4"/>
  <c r="AF834" i="4"/>
  <c r="AF831" i="4"/>
  <c r="AF829" i="4"/>
  <c r="AF826" i="4"/>
  <c r="AF824" i="4"/>
  <c r="AF818" i="4"/>
  <c r="AF791" i="4"/>
  <c r="AF786" i="4"/>
  <c r="AF782" i="4"/>
  <c r="AF780" i="4"/>
  <c r="AF779" i="4"/>
  <c r="AF776" i="4"/>
  <c r="AF773" i="4"/>
  <c r="AF771" i="4"/>
  <c r="AF770" i="4"/>
  <c r="AF728" i="4"/>
  <c r="AF722" i="4"/>
  <c r="AF714" i="4"/>
  <c r="AF711" i="4"/>
  <c r="AF709" i="4"/>
  <c r="AF708" i="4"/>
  <c r="AF704" i="4"/>
  <c r="AF700" i="4"/>
  <c r="AF697" i="4"/>
  <c r="AF693" i="4"/>
  <c r="AF681" i="4"/>
  <c r="AF675" i="4"/>
  <c r="AF674" i="4"/>
  <c r="AF672" i="4"/>
  <c r="AF654" i="4"/>
  <c r="AF653" i="4"/>
  <c r="AF651" i="4"/>
  <c r="AF647" i="4"/>
  <c r="AF646" i="4"/>
  <c r="AF643" i="4"/>
  <c r="AF636" i="4"/>
  <c r="AF629" i="4"/>
  <c r="AF606" i="4"/>
  <c r="AF605" i="4"/>
  <c r="AF595" i="4"/>
  <c r="AF593" i="4"/>
  <c r="AF587" i="4"/>
  <c r="AF584" i="4"/>
  <c r="AF581" i="4"/>
  <c r="AF579" i="4"/>
  <c r="AF576" i="4"/>
  <c r="AF569" i="4"/>
  <c r="AF568" i="4"/>
  <c r="AF566" i="4"/>
  <c r="AF557" i="4"/>
  <c r="AF525" i="4"/>
  <c r="AF513" i="4"/>
  <c r="AF511" i="4"/>
  <c r="AF509" i="4"/>
  <c r="AF504" i="4"/>
  <c r="AF496" i="4"/>
  <c r="AF495" i="4"/>
  <c r="AF494" i="4"/>
  <c r="AF482" i="4"/>
  <c r="AF480" i="4"/>
  <c r="AF472" i="4"/>
  <c r="AF470" i="4"/>
  <c r="AF463" i="4"/>
  <c r="AF458" i="4"/>
  <c r="AF457" i="4"/>
  <c r="AF451" i="4"/>
  <c r="AF450" i="4"/>
  <c r="AF448" i="4"/>
  <c r="AF429" i="4"/>
  <c r="AF424" i="4"/>
  <c r="AF421" i="4"/>
  <c r="AF420" i="4"/>
  <c r="AF416" i="4"/>
  <c r="AF413" i="4"/>
  <c r="AF412" i="4"/>
  <c r="AF408" i="4"/>
  <c r="AF406" i="4"/>
  <c r="AF401" i="4"/>
  <c r="AF400" i="4"/>
  <c r="AF394" i="4"/>
  <c r="AF385" i="4"/>
  <c r="AF382" i="4"/>
  <c r="AF381" i="4"/>
  <c r="AF291" i="4"/>
  <c r="AF278" i="4"/>
  <c r="AF273" i="4"/>
  <c r="AF257" i="4"/>
  <c r="AF236" i="4"/>
  <c r="AF228" i="4"/>
  <c r="AF223" i="4"/>
  <c r="AF222" i="4"/>
  <c r="AF207" i="4"/>
  <c r="AF205" i="4"/>
  <c r="AF200" i="4"/>
  <c r="AF198" i="4"/>
  <c r="AF196" i="4"/>
  <c r="AF193" i="4"/>
  <c r="AF189" i="4"/>
  <c r="AF185" i="4"/>
  <c r="AF176" i="4"/>
  <c r="AF173" i="4"/>
  <c r="AF170" i="4"/>
  <c r="AF155" i="4"/>
  <c r="AF152" i="4"/>
  <c r="AF143" i="4"/>
  <c r="AF136" i="4"/>
  <c r="AF125" i="4"/>
  <c r="AF124" i="4"/>
  <c r="AF88" i="4"/>
  <c r="AF87" i="4"/>
  <c r="AF81" i="4"/>
  <c r="AF71" i="4"/>
  <c r="AF70" i="4"/>
  <c r="AF52" i="4"/>
  <c r="AF51" i="4"/>
  <c r="AF48" i="4"/>
  <c r="AF44" i="4"/>
  <c r="AF24" i="4"/>
  <c r="AF13" i="4"/>
  <c r="AF5527" i="4"/>
  <c r="AF5522" i="4"/>
  <c r="AF5516" i="4"/>
  <c r="AF5515" i="4"/>
  <c r="AF5514" i="4"/>
  <c r="AF5513" i="4"/>
  <c r="AF5512" i="4"/>
  <c r="AF5511" i="4"/>
  <c r="AF5509" i="4"/>
  <c r="AF5508" i="4"/>
  <c r="AF5507" i="4"/>
  <c r="AF5506" i="4"/>
  <c r="AF5505" i="4"/>
  <c r="AF5504" i="4"/>
  <c r="AF5502" i="4"/>
  <c r="AF5501" i="4"/>
  <c r="AF5499" i="4"/>
  <c r="AF5498" i="4"/>
  <c r="AF5497" i="4"/>
  <c r="AF5496" i="4"/>
  <c r="AF5495" i="4"/>
  <c r="AF5493" i="4"/>
  <c r="AF5492" i="4"/>
  <c r="AF5491" i="4"/>
  <c r="AF5490" i="4"/>
  <c r="AF5489" i="4"/>
  <c r="AF5487" i="4"/>
  <c r="AF5486" i="4"/>
  <c r="AF5485" i="4"/>
  <c r="AF5483" i="4"/>
  <c r="AF5481" i="4"/>
  <c r="AF5480" i="4"/>
  <c r="AF5477" i="4"/>
  <c r="AF5476" i="4"/>
  <c r="AF5475" i="4"/>
  <c r="AF5474" i="4"/>
  <c r="AF5473" i="4"/>
  <c r="AF5471" i="4"/>
  <c r="AF5470" i="4"/>
  <c r="AF5468" i="4"/>
  <c r="AF5467" i="4"/>
  <c r="AF5466" i="4"/>
  <c r="AF5464" i="4"/>
  <c r="AF5463" i="4"/>
  <c r="AF5462" i="4"/>
  <c r="AF5461" i="4"/>
  <c r="AF5460" i="4"/>
  <c r="AF5459" i="4"/>
  <c r="AF5458" i="4"/>
  <c r="AF5457" i="4"/>
  <c r="AF5456" i="4"/>
  <c r="AF5455" i="4"/>
  <c r="AF5454" i="4"/>
  <c r="AF5451" i="4"/>
  <c r="AF5449" i="4"/>
  <c r="AF5448" i="4"/>
  <c r="AF5447" i="4"/>
  <c r="AF5445" i="4"/>
  <c r="AF5444" i="4"/>
  <c r="AF5443" i="4"/>
  <c r="AF5442" i="4"/>
  <c r="AF5441" i="4"/>
  <c r="AF5439" i="4"/>
  <c r="AF5438" i="4"/>
  <c r="AF5436" i="4"/>
  <c r="AF5434" i="4"/>
  <c r="AF5433" i="4"/>
  <c r="AF5432" i="4"/>
  <c r="AF5431" i="4"/>
  <c r="AF5429" i="4"/>
  <c r="AF5428" i="4"/>
  <c r="AF5427" i="4"/>
  <c r="AF5426" i="4"/>
  <c r="AF5425" i="4"/>
  <c r="AF5424" i="4"/>
  <c r="AF5423" i="4"/>
  <c r="AF5420" i="4"/>
  <c r="AF5217" i="4"/>
  <c r="AF5021" i="4"/>
  <c r="AF5009" i="4"/>
  <c r="AF5004" i="4"/>
  <c r="AF5003" i="4"/>
  <c r="AF5002" i="4"/>
  <c r="AF4999" i="4"/>
  <c r="AF4998" i="4"/>
  <c r="AF4996" i="4"/>
  <c r="AF4994" i="4"/>
  <c r="AF4993" i="4"/>
  <c r="AF4992" i="4"/>
  <c r="AF4991" i="4"/>
  <c r="AF4989" i="4"/>
  <c r="AF4987" i="4"/>
  <c r="AF4986" i="4"/>
  <c r="AF4985" i="4"/>
  <c r="AF4980" i="4"/>
  <c r="AF4979" i="4"/>
  <c r="AF4976" i="4"/>
  <c r="AF4974" i="4"/>
  <c r="AF4973" i="4"/>
  <c r="AF4972" i="4"/>
  <c r="AF4968" i="4"/>
  <c r="AF4967" i="4"/>
  <c r="AF4963" i="4"/>
  <c r="AF4961" i="4"/>
  <c r="AF4958" i="4"/>
  <c r="AF4957" i="4"/>
  <c r="AF4955" i="4"/>
  <c r="AF4953" i="4"/>
  <c r="AF4950" i="4"/>
  <c r="AF4949" i="4"/>
  <c r="AF4948" i="4"/>
  <c r="AF4947" i="4"/>
  <c r="AF4945" i="4"/>
  <c r="AF4942" i="4"/>
  <c r="AF4941" i="4"/>
  <c r="AF4940" i="4"/>
  <c r="AF4937" i="4"/>
  <c r="AF4936" i="4"/>
  <c r="AF4935" i="4"/>
  <c r="AF4934" i="4"/>
  <c r="AF4933" i="4"/>
  <c r="AF4932" i="4"/>
  <c r="AF4930" i="4"/>
  <c r="AF4929" i="4"/>
  <c r="AF4927" i="4"/>
  <c r="AF4689" i="4"/>
  <c r="AF4686" i="4"/>
  <c r="AF4656" i="4"/>
  <c r="AF4652" i="4"/>
  <c r="AF4650" i="4"/>
  <c r="AF4646" i="4"/>
  <c r="AF4644" i="4"/>
  <c r="AF4642" i="4"/>
  <c r="AF4641" i="4"/>
  <c r="AF4640" i="4"/>
  <c r="AF4637" i="4"/>
  <c r="AF4635" i="4"/>
  <c r="AF4634" i="4"/>
  <c r="AF4633" i="4"/>
  <c r="AF4631" i="4"/>
  <c r="AF4630" i="4"/>
  <c r="AF4629" i="4"/>
  <c r="AF4628" i="4"/>
  <c r="AF4627" i="4"/>
  <c r="AF4625" i="4"/>
  <c r="AF4624" i="4"/>
  <c r="AF4623" i="4"/>
  <c r="AF4621" i="4"/>
  <c r="AF4620" i="4"/>
  <c r="AF4618" i="4"/>
  <c r="AF4613" i="4"/>
  <c r="AF4609" i="4"/>
  <c r="AF4608" i="4"/>
  <c r="AF4606" i="4"/>
  <c r="AF4605" i="4"/>
  <c r="AF4604" i="4"/>
  <c r="AF4603" i="4"/>
  <c r="AF4598" i="4"/>
  <c r="AF4596" i="4"/>
  <c r="AF4595" i="4"/>
  <c r="AF4592" i="4"/>
  <c r="AF4589" i="4"/>
  <c r="AF4588" i="4"/>
  <c r="AF4586" i="4"/>
  <c r="AF4584" i="4"/>
  <c r="AF4581" i="4"/>
  <c r="AF4580" i="4"/>
  <c r="AF4577" i="4"/>
  <c r="AF4575" i="4"/>
  <c r="AF4574" i="4"/>
  <c r="AF4572" i="4"/>
  <c r="AF4571" i="4"/>
  <c r="AF4564" i="4"/>
  <c r="AF4561" i="4"/>
  <c r="AF4560" i="4"/>
  <c r="AF4559" i="4"/>
  <c r="AF4100" i="4"/>
  <c r="AF4098" i="4"/>
  <c r="AF4097" i="4"/>
  <c r="AF4094" i="4"/>
  <c r="AF4093" i="4"/>
  <c r="AF4067" i="4"/>
  <c r="AF4065" i="4"/>
  <c r="AF4064" i="4"/>
  <c r="AF4060" i="4"/>
  <c r="AF4056" i="4"/>
  <c r="AF4054" i="4"/>
  <c r="AF4053" i="4"/>
  <c r="AF4051" i="4"/>
  <c r="AF4045" i="4"/>
  <c r="AF4043" i="4"/>
  <c r="AF4041" i="4"/>
  <c r="AF4037" i="4"/>
  <c r="AF4035" i="4"/>
  <c r="AF4033" i="4"/>
  <c r="AF4032" i="4"/>
  <c r="AF4030" i="4"/>
  <c r="AF4029" i="4"/>
  <c r="AF4028" i="4"/>
  <c r="AF4025" i="4"/>
  <c r="AF4022" i="4"/>
  <c r="AF4021" i="4"/>
  <c r="AF4020" i="4"/>
  <c r="AF4019" i="4"/>
  <c r="AF4017" i="4"/>
  <c r="AF4011" i="4"/>
  <c r="AF4010" i="4"/>
  <c r="AF4007" i="4"/>
  <c r="AF4004" i="4"/>
  <c r="AF4002" i="4"/>
  <c r="AF4001" i="4"/>
  <c r="AF3997" i="4"/>
  <c r="AF3994" i="4"/>
  <c r="AF3992" i="4"/>
  <c r="AF3987" i="4"/>
  <c r="AF3986" i="4"/>
  <c r="AF3984" i="4"/>
  <c r="AF3978" i="4"/>
  <c r="AF3977" i="4"/>
  <c r="AF3974" i="4"/>
  <c r="AF3973" i="4"/>
  <c r="AF3972" i="4"/>
  <c r="AF3969" i="4"/>
  <c r="AF3962" i="4"/>
  <c r="AF3961" i="4"/>
  <c r="AF3960" i="4"/>
  <c r="AF3957" i="4"/>
  <c r="AF3956" i="4"/>
  <c r="AF3955" i="4"/>
  <c r="AF3951" i="4"/>
  <c r="AF3950" i="4"/>
  <c r="AF3945" i="4"/>
  <c r="AF3944" i="4"/>
  <c r="AF3942" i="4"/>
  <c r="AF3940" i="4"/>
  <c r="AF3935" i="4"/>
  <c r="AF3933" i="4"/>
  <c r="AF3932" i="4"/>
  <c r="AF3930" i="4"/>
  <c r="AF3929" i="4"/>
  <c r="AF3928" i="4"/>
  <c r="AF3927" i="4"/>
  <c r="AF3925" i="4"/>
  <c r="AF3302" i="4"/>
  <c r="AF3301" i="4"/>
  <c r="AF3299" i="4"/>
  <c r="AF3297" i="4"/>
  <c r="AF3292" i="4"/>
  <c r="AF3289" i="4"/>
  <c r="AF3284" i="4"/>
  <c r="AF3282" i="4"/>
  <c r="AF3280" i="4"/>
  <c r="AF3270" i="4"/>
  <c r="AF3264" i="4"/>
  <c r="AF3260" i="4"/>
  <c r="AF3258" i="4"/>
  <c r="AF3257" i="4"/>
  <c r="AF3254" i="4"/>
  <c r="AF3252" i="4"/>
  <c r="AF3250" i="4"/>
  <c r="AF3244" i="4"/>
  <c r="AF3240" i="4"/>
  <c r="AF3239" i="4"/>
  <c r="AF3235" i="4"/>
  <c r="AF3228" i="4"/>
  <c r="AF3226" i="4"/>
  <c r="AF3224" i="4"/>
  <c r="AF3222" i="4"/>
  <c r="AF3199" i="4"/>
  <c r="AF3196" i="4"/>
  <c r="AF3195" i="4"/>
  <c r="AF3180" i="4"/>
  <c r="AF3177" i="4"/>
  <c r="AF3172" i="4"/>
  <c r="AF3168" i="4"/>
  <c r="AF3166" i="4"/>
  <c r="AF3165" i="4"/>
  <c r="AF3158" i="4"/>
  <c r="AF3155" i="4"/>
  <c r="AF3146" i="4"/>
  <c r="AF3144" i="4"/>
  <c r="AF3137" i="4"/>
  <c r="AF3134" i="4"/>
  <c r="AF3131" i="4"/>
  <c r="AF3129" i="4"/>
  <c r="AF3127" i="4"/>
  <c r="AF3123" i="4"/>
  <c r="AF3121" i="4"/>
  <c r="AF3118" i="4"/>
  <c r="AF2506" i="4"/>
  <c r="AF2505" i="4"/>
  <c r="AF2499" i="4"/>
  <c r="AF2490" i="4"/>
  <c r="AF2459" i="4"/>
  <c r="AF2454" i="4"/>
  <c r="AF2451" i="4"/>
  <c r="AF2433" i="4"/>
  <c r="AF2432" i="4"/>
  <c r="AF2422" i="4"/>
  <c r="AF2416" i="4"/>
  <c r="AF2410" i="4"/>
  <c r="AF2409" i="4"/>
  <c r="AF2407" i="4"/>
  <c r="AF2401" i="4"/>
  <c r="AF2398" i="4"/>
  <c r="AF2395" i="4"/>
  <c r="AF2392" i="4"/>
  <c r="AF2388" i="4"/>
  <c r="AF2382" i="4"/>
  <c r="AF2377" i="4"/>
  <c r="AF2375" i="4"/>
  <c r="AF2369" i="4"/>
  <c r="AF2367" i="4"/>
  <c r="AF2360" i="4"/>
  <c r="AF2359" i="4"/>
  <c r="AF2349" i="4"/>
  <c r="AF2346" i="4"/>
  <c r="AF2333" i="4"/>
  <c r="AF2316" i="4"/>
  <c r="AF2304" i="4"/>
  <c r="AF2301" i="4"/>
  <c r="AF2294" i="4"/>
  <c r="AF2262" i="4"/>
  <c r="AF2243" i="4"/>
  <c r="AF2242" i="4"/>
  <c r="AF2238" i="4"/>
  <c r="AF2224" i="4"/>
  <c r="AF2218" i="4"/>
  <c r="AF2211" i="4"/>
  <c r="AF2210" i="4"/>
  <c r="AF2207" i="4"/>
  <c r="AF2196" i="4"/>
  <c r="AF2186" i="4"/>
  <c r="AF2184" i="4"/>
  <c r="AF2175" i="4"/>
  <c r="AF2173" i="4"/>
  <c r="AF2172" i="4"/>
  <c r="AF2163" i="4"/>
  <c r="AF2158" i="4"/>
  <c r="AF2156" i="4"/>
  <c r="AF2147" i="4"/>
  <c r="AF2146" i="4"/>
  <c r="AF2139" i="4"/>
  <c r="AF2129" i="4"/>
  <c r="AF2118" i="4"/>
  <c r="AF2111" i="4"/>
  <c r="AF2106" i="4"/>
  <c r="AF2094" i="4"/>
  <c r="AF2071" i="4"/>
  <c r="AF2048" i="4"/>
  <c r="AF2045" i="4"/>
  <c r="AF2040" i="4"/>
  <c r="AF2035" i="4"/>
  <c r="AF2028" i="4"/>
  <c r="AF2022" i="4"/>
  <c r="AF2019" i="4"/>
  <c r="AF2002" i="4"/>
  <c r="AF1980" i="4"/>
  <c r="AF1929" i="4"/>
  <c r="AF1922" i="4"/>
  <c r="AF1918" i="4"/>
  <c r="AF1912" i="4"/>
  <c r="AF1875" i="4"/>
  <c r="AF1871" i="4"/>
  <c r="AF1858" i="4"/>
  <c r="AF1857" i="4"/>
  <c r="AF1841" i="4"/>
  <c r="AF1819" i="4"/>
  <c r="AF1815" i="4"/>
  <c r="AF1813" i="4"/>
  <c r="AF1811" i="4"/>
  <c r="AF1806" i="4"/>
  <c r="AF1800" i="4"/>
  <c r="AF1798" i="4"/>
  <c r="AF1797" i="4"/>
  <c r="AF1795" i="4"/>
  <c r="AF1793" i="4"/>
  <c r="AF1790" i="4"/>
  <c r="AF1784" i="4"/>
  <c r="AF1783" i="4"/>
  <c r="AF1780" i="4"/>
  <c r="AF1779" i="4"/>
  <c r="AF1775" i="4"/>
  <c r="AF1774" i="4"/>
  <c r="AF1772" i="4"/>
  <c r="AF1769" i="4"/>
  <c r="AF1764" i="4"/>
  <c r="AF1762" i="4"/>
  <c r="AF1759" i="4"/>
  <c r="AF1758" i="4"/>
  <c r="AF1755" i="4"/>
  <c r="AF1752" i="4"/>
  <c r="AF1751" i="4"/>
  <c r="AF1750" i="4"/>
  <c r="AF1748" i="4"/>
  <c r="AF1746" i="4"/>
  <c r="AF1745" i="4"/>
  <c r="AF1403" i="4"/>
  <c r="AF1388" i="4"/>
  <c r="AF1370" i="4"/>
  <c r="AF1354" i="4"/>
  <c r="AF1329" i="4"/>
  <c r="AF1316" i="4"/>
  <c r="AF1314" i="4"/>
  <c r="AF1313" i="4"/>
  <c r="AF1312" i="4"/>
  <c r="AF1310" i="4"/>
  <c r="AF1309" i="4"/>
  <c r="AF1260" i="4"/>
  <c r="AF1235" i="4"/>
  <c r="AF1234" i="4"/>
  <c r="AF1205" i="4"/>
  <c r="AF1188" i="4"/>
  <c r="AF1173" i="4"/>
  <c r="AF1169" i="4"/>
  <c r="AF1161" i="4"/>
  <c r="AF1158" i="4"/>
  <c r="AF1155" i="4"/>
  <c r="AF1154" i="4"/>
  <c r="AF1150" i="4"/>
  <c r="AF1146" i="4"/>
  <c r="AF998" i="4"/>
  <c r="AF996" i="4"/>
  <c r="AF995" i="4"/>
  <c r="AF991" i="4"/>
  <c r="AF990" i="4"/>
  <c r="AF985" i="4"/>
  <c r="AF981" i="4"/>
  <c r="AF979" i="4"/>
  <c r="AF978" i="4"/>
  <c r="AF891" i="4"/>
  <c r="AF889" i="4"/>
  <c r="AF886" i="4"/>
  <c r="AF885" i="4"/>
  <c r="AF884" i="4"/>
  <c r="AF822" i="4"/>
  <c r="AF811" i="4"/>
  <c r="AF809" i="4"/>
  <c r="AF808" i="4"/>
  <c r="AF807" i="4"/>
  <c r="AF804" i="4"/>
  <c r="AF764" i="4"/>
  <c r="AF744" i="4"/>
  <c r="AF743" i="4"/>
  <c r="AF739" i="4"/>
  <c r="AF738" i="4"/>
  <c r="AF690" i="4"/>
  <c r="AF689" i="4"/>
  <c r="AF670" i="4"/>
  <c r="AF664" i="4"/>
  <c r="AF661" i="4"/>
  <c r="AF626" i="4"/>
  <c r="AF625" i="4"/>
  <c r="AF615" i="4"/>
  <c r="AF614" i="4"/>
  <c r="AF564" i="4"/>
  <c r="AF551" i="4"/>
  <c r="AF548" i="4"/>
  <c r="AF545" i="4"/>
  <c r="AF544" i="4"/>
  <c r="AF542" i="4"/>
  <c r="AF540" i="4"/>
  <c r="AF536" i="4"/>
  <c r="AF533" i="4"/>
  <c r="AF475" i="4"/>
  <c r="AF442" i="4"/>
  <c r="AF440" i="4"/>
  <c r="AF431" i="4"/>
  <c r="AF373" i="4"/>
  <c r="AF363" i="4"/>
  <c r="AF361" i="4"/>
  <c r="AF359" i="4"/>
  <c r="AF357" i="4"/>
  <c r="AF355" i="4"/>
  <c r="AF354" i="4"/>
  <c r="AF350" i="4"/>
  <c r="AF349" i="4"/>
  <c r="AF343" i="4"/>
  <c r="AF342" i="4"/>
  <c r="AF341" i="4"/>
  <c r="AF338" i="4"/>
  <c r="AF324" i="4"/>
  <c r="AF322" i="4"/>
  <c r="AF315" i="4"/>
  <c r="AF314" i="4"/>
  <c r="AF117" i="4"/>
  <c r="AF110" i="4"/>
  <c r="AF103" i="4"/>
  <c r="AF101" i="4"/>
  <c r="AF96" i="4"/>
  <c r="G10" i="18" l="1"/>
  <c r="F10" i="18"/>
  <c r="E10" i="18"/>
  <c r="D10" i="18"/>
  <c r="C10" i="18"/>
  <c r="B10" i="18"/>
  <c r="A10" i="18"/>
  <c r="B7" i="18"/>
  <c r="A7" i="18"/>
  <c r="DO5" i="17" l="1"/>
  <c r="DN5" i="17"/>
  <c r="DM5" i="17"/>
  <c r="DL5" i="17"/>
  <c r="DE5" i="17"/>
  <c r="CY5" i="17"/>
  <c r="G39" i="11"/>
  <c r="V31" i="11"/>
  <c r="V30" i="11"/>
  <c r="V29" i="11"/>
  <c r="V28" i="11"/>
  <c r="J25" i="11"/>
  <c r="AE22" i="11"/>
  <c r="E22" i="11"/>
  <c r="Z11" i="11"/>
  <c r="Y11" i="11" s="1"/>
  <c r="Z7" i="11"/>
  <c r="Y7" i="11" s="1"/>
  <c r="Z6" i="11"/>
  <c r="Y6" i="11" s="1"/>
  <c r="Z5" i="11"/>
  <c r="Y5" i="11" s="1"/>
  <c r="AD1" i="11"/>
  <c r="B1" i="11"/>
  <c r="AX45" i="5"/>
  <c r="AW45" i="5"/>
  <c r="AV45" i="5"/>
  <c r="AX44" i="5"/>
  <c r="AW44" i="5"/>
  <c r="AV44" i="5"/>
  <c r="AX43" i="5"/>
  <c r="AW43" i="5"/>
  <c r="AV43" i="5"/>
  <c r="AX42" i="5"/>
  <c r="AW42" i="5"/>
  <c r="AV42" i="5"/>
  <c r="AX41" i="5"/>
  <c r="AW41" i="5"/>
  <c r="AV41" i="5"/>
  <c r="AX40" i="5"/>
  <c r="AW40" i="5"/>
  <c r="AV40" i="5"/>
  <c r="AX39" i="5"/>
  <c r="AW39" i="5"/>
  <c r="AV39" i="5"/>
  <c r="AX38" i="5"/>
  <c r="AW38" i="5"/>
  <c r="AV38" i="5"/>
  <c r="AX37" i="5"/>
  <c r="AW37" i="5"/>
  <c r="AV37" i="5"/>
  <c r="AX36" i="5"/>
  <c r="AW36" i="5"/>
  <c r="AV36" i="5"/>
  <c r="AX35" i="5"/>
  <c r="AW35" i="5"/>
  <c r="AV35" i="5"/>
  <c r="AX34" i="5"/>
  <c r="AW34" i="5"/>
  <c r="AV34" i="5"/>
  <c r="AX33" i="5"/>
  <c r="AW33" i="5"/>
  <c r="AV33" i="5"/>
  <c r="AX32" i="5"/>
  <c r="AW32" i="5"/>
  <c r="AV32" i="5"/>
  <c r="AX31" i="5"/>
  <c r="AW31" i="5"/>
  <c r="AV31" i="5"/>
  <c r="AX30" i="5"/>
  <c r="AW30" i="5"/>
  <c r="AV30" i="5"/>
  <c r="AX29" i="5"/>
  <c r="AW29" i="5"/>
  <c r="AV29" i="5"/>
  <c r="AX28" i="5"/>
  <c r="AW28" i="5"/>
  <c r="AV28" i="5"/>
  <c r="AX26" i="5"/>
  <c r="AW26" i="5"/>
  <c r="AV26" i="5"/>
  <c r="AX25" i="5"/>
  <c r="AW25" i="5"/>
  <c r="AV25" i="5"/>
  <c r="AX24" i="5"/>
  <c r="AW24" i="5"/>
  <c r="AV24" i="5"/>
  <c r="AX23" i="5"/>
  <c r="AW23" i="5"/>
  <c r="AV23" i="5"/>
  <c r="AX22" i="5"/>
  <c r="AW22" i="5"/>
  <c r="AV22" i="5"/>
  <c r="AX21" i="5"/>
  <c r="AW21" i="5"/>
  <c r="AV21" i="5"/>
  <c r="AX20" i="5"/>
  <c r="AW20" i="5"/>
  <c r="AV20" i="5"/>
  <c r="AX19" i="5"/>
  <c r="AW19" i="5"/>
  <c r="AV19" i="5"/>
  <c r="AX18" i="5"/>
  <c r="AW18" i="5"/>
  <c r="AV18" i="5"/>
  <c r="AX17" i="5"/>
  <c r="AW17" i="5"/>
  <c r="AV17" i="5"/>
  <c r="AX16" i="5"/>
  <c r="AW16" i="5"/>
  <c r="AV16" i="5"/>
  <c r="AX15" i="5"/>
  <c r="AW15" i="5"/>
  <c r="AV15" i="5"/>
  <c r="AX14" i="5"/>
  <c r="AW14" i="5"/>
  <c r="AV14" i="5"/>
  <c r="AX13" i="5"/>
  <c r="AW13" i="5"/>
  <c r="AV13" i="5"/>
  <c r="AX12" i="5"/>
  <c r="AW12" i="5"/>
  <c r="AV12" i="5"/>
  <c r="AX11" i="5"/>
  <c r="AW11" i="5"/>
  <c r="AV11" i="5"/>
  <c r="AX10" i="5"/>
  <c r="AW10" i="5"/>
  <c r="AV10" i="5"/>
  <c r="AX9" i="5"/>
  <c r="AW9" i="5"/>
  <c r="AV9" i="5"/>
  <c r="AX8" i="5"/>
  <c r="AW8" i="5"/>
  <c r="AV8" i="5"/>
  <c r="AX7" i="5"/>
  <c r="AW7" i="5"/>
  <c r="AV7" i="5"/>
  <c r="AX6" i="5"/>
  <c r="AW6" i="5"/>
  <c r="AV6" i="5"/>
  <c r="AX5" i="5"/>
  <c r="AW5" i="5"/>
  <c r="AV5" i="5"/>
  <c r="AE4" i="5"/>
  <c r="O5" i="17" s="1"/>
  <c r="AB4" i="5"/>
  <c r="H7" i="11" s="1"/>
  <c r="Z21" i="11" s="1"/>
  <c r="Y21" i="11" s="1"/>
  <c r="W4" i="5"/>
  <c r="M5" i="17" s="1"/>
  <c r="AK2" i="5"/>
  <c r="E1" i="5"/>
  <c r="L3" i="5" s="1"/>
  <c r="Q4" i="5"/>
  <c r="K6" i="11" s="1"/>
  <c r="Z18" i="11" s="1"/>
  <c r="Y18" i="11" s="1"/>
  <c r="L4" i="5"/>
  <c r="E4" i="5"/>
  <c r="AE1" i="5"/>
  <c r="AB1" i="5"/>
  <c r="H4" i="11" s="1"/>
  <c r="Z9" i="11" s="1"/>
  <c r="Y9" i="11" s="1"/>
  <c r="W1" i="5"/>
  <c r="Q1" i="5"/>
  <c r="M2" i="11" s="1"/>
  <c r="Z3" i="11" s="1"/>
  <c r="Y3" i="11" s="1"/>
  <c r="F1" i="18"/>
  <c r="D1" i="18"/>
  <c r="E3" i="5" l="1"/>
  <c r="B36" i="5"/>
  <c r="C34" i="5" s="1"/>
  <c r="AG19" i="5"/>
  <c r="AA19" i="5" s="1"/>
  <c r="AG9" i="5"/>
  <c r="AA9" i="5" s="1"/>
  <c r="Y11" i="5"/>
  <c r="Q15" i="5"/>
  <c r="K15" i="5" s="1"/>
  <c r="I17" i="5"/>
  <c r="AY17" i="5" s="1"/>
  <c r="AG18" i="5"/>
  <c r="AG8" i="5"/>
  <c r="Y10" i="5"/>
  <c r="Q12" i="5"/>
  <c r="I16" i="5"/>
  <c r="B16" i="5" s="1"/>
  <c r="AG17" i="5"/>
  <c r="AA17" i="5" s="1"/>
  <c r="Y19" i="5"/>
  <c r="Y9" i="5"/>
  <c r="Q11" i="5"/>
  <c r="I15" i="5"/>
  <c r="AO5" i="17" s="1"/>
  <c r="AG16" i="5"/>
  <c r="Y18" i="5"/>
  <c r="S18" i="5" s="1"/>
  <c r="Y8" i="5"/>
  <c r="S8" i="5" s="1"/>
  <c r="Q10" i="5"/>
  <c r="I12" i="5"/>
  <c r="B12" i="5" s="1"/>
  <c r="AG15" i="5"/>
  <c r="Y17" i="5"/>
  <c r="Q19" i="5"/>
  <c r="K19" i="5" s="1"/>
  <c r="Q9" i="5"/>
  <c r="I11" i="5"/>
  <c r="A11" i="5" s="1"/>
  <c r="AL11" i="5" s="1"/>
  <c r="AG12" i="5"/>
  <c r="AA12" i="5" s="1"/>
  <c r="Y16" i="5"/>
  <c r="S16" i="5" s="1"/>
  <c r="Q18" i="5"/>
  <c r="K18" i="5" s="1"/>
  <c r="Q8" i="5"/>
  <c r="I10" i="5"/>
  <c r="Y5" i="17" s="1"/>
  <c r="AG11" i="5"/>
  <c r="AA11" i="5" s="1"/>
  <c r="Y15" i="5"/>
  <c r="S15" i="5" s="1"/>
  <c r="Q17" i="5"/>
  <c r="I19" i="5"/>
  <c r="AY19" i="5" s="1"/>
  <c r="I9" i="5"/>
  <c r="W5" i="17" s="1"/>
  <c r="AG10" i="5"/>
  <c r="AA10" i="5" s="1"/>
  <c r="Y12" i="5"/>
  <c r="Q16" i="5"/>
  <c r="I18" i="5"/>
  <c r="B18" i="5" s="1"/>
  <c r="I8" i="5"/>
  <c r="A8" i="5" s="1"/>
  <c r="AL8" i="5" s="1"/>
  <c r="A2" i="18"/>
  <c r="B19" i="11" s="1"/>
  <c r="K7" i="11"/>
  <c r="Z22" i="11" s="1"/>
  <c r="Y22" i="11" s="1"/>
  <c r="N5" i="17"/>
  <c r="B40" i="5"/>
  <c r="B42" i="5"/>
  <c r="B41" i="5"/>
  <c r="B43" i="5"/>
  <c r="B39" i="5"/>
  <c r="B38" i="5"/>
  <c r="B37" i="5"/>
  <c r="Q5" i="5"/>
  <c r="K22" i="11" s="1"/>
  <c r="AB5" i="5"/>
  <c r="V25" i="5" s="1"/>
  <c r="J23" i="11" s="1"/>
  <c r="E2" i="5"/>
  <c r="N26" i="5" s="1"/>
  <c r="W5" i="5"/>
  <c r="D7" i="11"/>
  <c r="Z20" i="11" s="1"/>
  <c r="Y20" i="11" s="1"/>
  <c r="A5" i="17"/>
  <c r="T6" i="5"/>
  <c r="D2" i="11"/>
  <c r="E34" i="11" s="1"/>
  <c r="E39" i="11" s="1"/>
  <c r="L1" i="5"/>
  <c r="H2" i="11" s="1"/>
  <c r="BI5" i="17"/>
  <c r="AY5" i="17"/>
  <c r="Q5" i="17"/>
  <c r="P6" i="11"/>
  <c r="Z19" i="11" s="1"/>
  <c r="Y19" i="11" s="1"/>
  <c r="P5" i="17"/>
  <c r="H6" i="11"/>
  <c r="Z17" i="11" s="1"/>
  <c r="Y17" i="11" s="1"/>
  <c r="E5" i="17"/>
  <c r="K4" i="11"/>
  <c r="Z10" i="11" s="1"/>
  <c r="Y10" i="11" s="1"/>
  <c r="AE3" i="5"/>
  <c r="W3" i="5"/>
  <c r="J5" i="17"/>
  <c r="D5" i="11"/>
  <c r="Z12" i="11" s="1"/>
  <c r="Y12" i="11" s="1"/>
  <c r="Q3" i="5"/>
  <c r="AB3" i="5"/>
  <c r="P2" i="11"/>
  <c r="Z4" i="11" s="1"/>
  <c r="Y4" i="11" s="1"/>
  <c r="D5" i="17"/>
  <c r="I5" i="17"/>
  <c r="C25" i="5"/>
  <c r="B27" i="11" s="1"/>
  <c r="D4" i="11"/>
  <c r="Y28" i="5"/>
  <c r="R27" i="5" s="1"/>
  <c r="F5" i="17"/>
  <c r="R5" i="17"/>
  <c r="C5" i="17"/>
  <c r="AY32" i="5" l="1"/>
  <c r="Z12" i="5"/>
  <c r="AL38" i="5" s="1"/>
  <c r="AY31" i="5"/>
  <c r="AA8" i="5"/>
  <c r="BA5" i="17"/>
  <c r="K16" i="5"/>
  <c r="R17" i="5"/>
  <c r="AL41" i="5" s="1"/>
  <c r="S17" i="5"/>
  <c r="AY13" i="5"/>
  <c r="K11" i="5"/>
  <c r="AY44" i="5"/>
  <c r="AA18" i="5"/>
  <c r="R12" i="5"/>
  <c r="AL33" i="5" s="1"/>
  <c r="S12" i="5"/>
  <c r="AE5" i="17"/>
  <c r="K8" i="5"/>
  <c r="Z15" i="5"/>
  <c r="AL44" i="5" s="1"/>
  <c r="AA15" i="5"/>
  <c r="BK5" i="17"/>
  <c r="S9" i="5"/>
  <c r="R19" i="5"/>
  <c r="AL43" i="5" s="1"/>
  <c r="S19" i="5"/>
  <c r="AY12" i="5"/>
  <c r="K10" i="5"/>
  <c r="R11" i="5"/>
  <c r="AL32" i="5" s="1"/>
  <c r="S11" i="5"/>
  <c r="J17" i="5"/>
  <c r="AL25" i="5" s="1"/>
  <c r="K17" i="5"/>
  <c r="AM5" i="17"/>
  <c r="K12" i="5"/>
  <c r="AY11" i="5"/>
  <c r="K9" i="5"/>
  <c r="Z16" i="5"/>
  <c r="AL45" i="5" s="1"/>
  <c r="AA16" i="5"/>
  <c r="AY28" i="5"/>
  <c r="S10" i="5"/>
  <c r="AY36" i="5"/>
  <c r="CC5" i="17"/>
  <c r="R15" i="5"/>
  <c r="AL39" i="5" s="1"/>
  <c r="AY43" i="5"/>
  <c r="Z17" i="5"/>
  <c r="AL46" i="5" s="1"/>
  <c r="CQ5" i="17"/>
  <c r="AY29" i="5"/>
  <c r="AY6" i="5"/>
  <c r="B9" i="5"/>
  <c r="A9" i="5"/>
  <c r="AL9" i="5" s="1"/>
  <c r="CK5" i="17"/>
  <c r="AY23" i="5"/>
  <c r="BE5" i="17"/>
  <c r="J18" i="5"/>
  <c r="AL26" i="5" s="1"/>
  <c r="B33" i="5"/>
  <c r="B28" i="5"/>
  <c r="B34" i="5"/>
  <c r="B32" i="5"/>
  <c r="B31" i="5"/>
  <c r="B29" i="5"/>
  <c r="B26" i="5"/>
  <c r="B30" i="5"/>
  <c r="B27" i="5"/>
  <c r="BO5" i="17"/>
  <c r="AY40" i="5"/>
  <c r="G1" i="18"/>
  <c r="AY14" i="5"/>
  <c r="CI5" i="17"/>
  <c r="U5" i="17"/>
  <c r="B8" i="5"/>
  <c r="J9" i="5"/>
  <c r="AL14" i="5" s="1"/>
  <c r="AS5" i="17"/>
  <c r="AG5" i="17"/>
  <c r="AY5" i="5"/>
  <c r="AQ5" i="17"/>
  <c r="A16" i="5"/>
  <c r="AL19" i="5" s="1"/>
  <c r="AY16" i="5"/>
  <c r="CV5" i="17"/>
  <c r="AY35" i="5"/>
  <c r="CA5" i="17"/>
  <c r="B11" i="5"/>
  <c r="CU5" i="17"/>
  <c r="Z19" i="5"/>
  <c r="AL48" i="5" s="1"/>
  <c r="AY45" i="5"/>
  <c r="AY8" i="5"/>
  <c r="AA5" i="17"/>
  <c r="B19" i="5"/>
  <c r="J12" i="5"/>
  <c r="AL17" i="5" s="1"/>
  <c r="CX5" i="17"/>
  <c r="R18" i="5"/>
  <c r="AL42" i="5" s="1"/>
  <c r="AY39" i="5"/>
  <c r="S5" i="17"/>
  <c r="D3" i="11"/>
  <c r="J24" i="11"/>
  <c r="B6" i="5"/>
  <c r="B8" i="11" s="1"/>
  <c r="AY42" i="5"/>
  <c r="CO5" i="17"/>
  <c r="A19" i="5"/>
  <c r="AL22" i="5" s="1"/>
  <c r="J10" i="5"/>
  <c r="AL15" i="5" s="1"/>
  <c r="AY30" i="5"/>
  <c r="AY34" i="5"/>
  <c r="AC5" i="17"/>
  <c r="Z11" i="5"/>
  <c r="AL37" i="5" s="1"/>
  <c r="BY5" i="17"/>
  <c r="AI5" i="17"/>
  <c r="R10" i="5"/>
  <c r="AL31" i="5" s="1"/>
  <c r="AY22" i="5"/>
  <c r="BM5" i="17"/>
  <c r="B17" i="5"/>
  <c r="A17" i="5"/>
  <c r="AL20" i="5" s="1"/>
  <c r="AY38" i="5"/>
  <c r="BS5" i="17"/>
  <c r="BQ5" i="17"/>
  <c r="Z8" i="5"/>
  <c r="AL34" i="5" s="1"/>
  <c r="BC5" i="17"/>
  <c r="CG5" i="17"/>
  <c r="AW5" i="17"/>
  <c r="AY41" i="5"/>
  <c r="CM5" i="17"/>
  <c r="AY7" i="5"/>
  <c r="H13" i="5"/>
  <c r="F13" i="5"/>
  <c r="A12" i="5"/>
  <c r="AL12" i="5" s="1"/>
  <c r="AY9" i="5"/>
  <c r="I13" i="5"/>
  <c r="AK5" i="17"/>
  <c r="J11" i="5"/>
  <c r="AL16" i="5" s="1"/>
  <c r="G13" i="5"/>
  <c r="Q24" i="5"/>
  <c r="A10" i="5"/>
  <c r="AL10" i="5" s="1"/>
  <c r="B10" i="5"/>
  <c r="AE20" i="5"/>
  <c r="J15" i="5"/>
  <c r="AL23" i="5" s="1"/>
  <c r="O13" i="5"/>
  <c r="AU5" i="17"/>
  <c r="AF20" i="5"/>
  <c r="BU5" i="17"/>
  <c r="AY26" i="5"/>
  <c r="J8" i="5"/>
  <c r="AL13" i="5" s="1"/>
  <c r="Z9" i="5"/>
  <c r="AL35" i="5" s="1"/>
  <c r="Q13" i="5"/>
  <c r="AG13" i="5"/>
  <c r="AY24" i="5"/>
  <c r="N20" i="5"/>
  <c r="V13" i="5"/>
  <c r="G20" i="5"/>
  <c r="O20" i="5"/>
  <c r="AY20" i="5"/>
  <c r="V20" i="5"/>
  <c r="AD20" i="5"/>
  <c r="Q20" i="5"/>
  <c r="N13" i="5"/>
  <c r="A18" i="5"/>
  <c r="AL21" i="5" s="1"/>
  <c r="Z10" i="5"/>
  <c r="AL36" i="5" s="1"/>
  <c r="CS5" i="17"/>
  <c r="BG5" i="17"/>
  <c r="R16" i="5"/>
  <c r="AL40" i="5" s="1"/>
  <c r="B15" i="5"/>
  <c r="H20" i="5"/>
  <c r="P20" i="5"/>
  <c r="X13" i="5"/>
  <c r="P13" i="5"/>
  <c r="J19" i="5"/>
  <c r="AL28" i="5" s="1"/>
  <c r="W13" i="5"/>
  <c r="Y20" i="5"/>
  <c r="Z18" i="5"/>
  <c r="AL47" i="5" s="1"/>
  <c r="AY18" i="5"/>
  <c r="Y13" i="5"/>
  <c r="R9" i="5"/>
  <c r="AL30" i="5" s="1"/>
  <c r="AY33" i="5"/>
  <c r="AY10" i="5"/>
  <c r="R8" i="5"/>
  <c r="AL29" i="5" s="1"/>
  <c r="AY15" i="5"/>
  <c r="AG20" i="5"/>
  <c r="AY25" i="5"/>
  <c r="AE13" i="5"/>
  <c r="AF13" i="5"/>
  <c r="J16" i="5"/>
  <c r="AL24" i="5" s="1"/>
  <c r="B5" i="17"/>
  <c r="X20" i="5"/>
  <c r="F20" i="5"/>
  <c r="AY21" i="5"/>
  <c r="A15" i="5"/>
  <c r="AL18" i="5" s="1"/>
  <c r="AD13" i="5"/>
  <c r="BW5" i="17"/>
  <c r="W20" i="5"/>
  <c r="CE5" i="17"/>
  <c r="I20" i="5"/>
  <c r="AY37" i="5"/>
  <c r="CW5" i="17"/>
  <c r="N22" i="11"/>
  <c r="P5" i="11"/>
  <c r="Z15" i="11" s="1"/>
  <c r="Y15" i="11" s="1"/>
  <c r="K5" i="17"/>
  <c r="DX5" i="17"/>
  <c r="H5" i="17"/>
  <c r="H5" i="11"/>
  <c r="Z13" i="11" s="1"/>
  <c r="Y13" i="11" s="1"/>
  <c r="L5" i="17"/>
  <c r="D6" i="11"/>
  <c r="Z16" i="11" s="1"/>
  <c r="Y16" i="11" s="1"/>
  <c r="B34" i="11"/>
  <c r="B39" i="11" s="1"/>
  <c r="Z8" i="11"/>
  <c r="Y8" i="11" s="1"/>
  <c r="H33" i="11"/>
  <c r="H38" i="11" s="1"/>
  <c r="K5" i="11"/>
  <c r="Z14" i="11" s="1"/>
  <c r="Y14" i="11" s="1"/>
  <c r="G5" i="17"/>
  <c r="K13" i="5" l="1"/>
  <c r="S20" i="5"/>
  <c r="C28" i="5"/>
  <c r="B29" i="11" s="1"/>
  <c r="C27" i="5"/>
  <c r="G28" i="11" s="1"/>
  <c r="C33" i="5"/>
  <c r="DW5" i="17" s="1"/>
  <c r="C29" i="5"/>
  <c r="DS5" i="17" s="1"/>
  <c r="C30" i="5"/>
  <c r="DT5" i="17" s="1"/>
  <c r="C32" i="5"/>
  <c r="DV5" i="17" s="1"/>
  <c r="C26" i="5"/>
  <c r="DP5" i="17" s="1"/>
  <c r="C31" i="5"/>
  <c r="G30" i="11" s="1"/>
  <c r="V20" i="11"/>
  <c r="J14" i="11" s="1"/>
  <c r="Q14" i="11" s="1"/>
  <c r="V12" i="11"/>
  <c r="B13" i="11" s="1"/>
  <c r="I13" i="11" s="1"/>
  <c r="V19" i="11"/>
  <c r="J13" i="11" s="1"/>
  <c r="K13" i="11" s="1"/>
  <c r="V13" i="11"/>
  <c r="B14" i="11" s="1"/>
  <c r="H14" i="11" s="1"/>
  <c r="B13" i="5"/>
  <c r="B20" i="5"/>
  <c r="AA12" i="11"/>
  <c r="AE12" i="11" s="1"/>
  <c r="DB5" i="17"/>
  <c r="AA13" i="5"/>
  <c r="V23" i="11"/>
  <c r="J17" i="11" s="1"/>
  <c r="P17" i="11" s="1"/>
  <c r="V14" i="11"/>
  <c r="B15" i="11" s="1"/>
  <c r="D15" i="11" s="1"/>
  <c r="S13" i="5"/>
  <c r="AA19" i="11"/>
  <c r="AE19" i="11" s="1"/>
  <c r="V18" i="11"/>
  <c r="J12" i="11" s="1"/>
  <c r="K12" i="11" s="1"/>
  <c r="AA15" i="11"/>
  <c r="AE15" i="11" s="1"/>
  <c r="AA6" i="11"/>
  <c r="AE6" i="11" s="1"/>
  <c r="AA14" i="11"/>
  <c r="AE14" i="11" s="1"/>
  <c r="AA5" i="11"/>
  <c r="AE5" i="11" s="1"/>
  <c r="AA18" i="11"/>
  <c r="AE18" i="11" s="1"/>
  <c r="AA10" i="11"/>
  <c r="AE10" i="11" s="1"/>
  <c r="AA16" i="11"/>
  <c r="AE16" i="11" s="1"/>
  <c r="AA8" i="11"/>
  <c r="AE8" i="11" s="1"/>
  <c r="V17" i="11"/>
  <c r="B18" i="11" s="1"/>
  <c r="D18" i="11" s="1"/>
  <c r="V21" i="11"/>
  <c r="J15" i="11" s="1"/>
  <c r="K15" i="11" s="1"/>
  <c r="AA7" i="11"/>
  <c r="AE7" i="11" s="1"/>
  <c r="V11" i="11"/>
  <c r="B12" i="11" s="1"/>
  <c r="I12" i="11" s="1"/>
  <c r="V22" i="11"/>
  <c r="J16" i="11" s="1"/>
  <c r="K16" i="11" s="1"/>
  <c r="AA3" i="11"/>
  <c r="AE3" i="11" s="1"/>
  <c r="AA17" i="11"/>
  <c r="AE17" i="11" s="1"/>
  <c r="AA11" i="11"/>
  <c r="AE11" i="11" s="1"/>
  <c r="AA9" i="11"/>
  <c r="AE9" i="11" s="1"/>
  <c r="AA20" i="5"/>
  <c r="AA21" i="11"/>
  <c r="AE21" i="11" s="1"/>
  <c r="V15" i="11"/>
  <c r="B16" i="11" s="1"/>
  <c r="H16" i="11" s="1"/>
  <c r="V24" i="11"/>
  <c r="J18" i="11" s="1"/>
  <c r="L18" i="11" s="1"/>
  <c r="K20" i="5"/>
  <c r="AA13" i="11"/>
  <c r="AE13" i="11" s="1"/>
  <c r="V16" i="11"/>
  <c r="B17" i="11" s="1"/>
  <c r="D17" i="11" s="1"/>
  <c r="AA4" i="11"/>
  <c r="AE4" i="11" s="1"/>
  <c r="AA20" i="11"/>
  <c r="AE20" i="11" s="1"/>
  <c r="AD25" i="5"/>
  <c r="AD26" i="5"/>
  <c r="DI5" i="17" s="1"/>
  <c r="Y27" i="5"/>
  <c r="M21" i="11" s="1"/>
  <c r="N27" i="5"/>
  <c r="N25" i="5" s="1"/>
  <c r="AD27" i="5"/>
  <c r="DQ5" i="17" l="1"/>
  <c r="DU5" i="17"/>
  <c r="G29" i="11"/>
  <c r="B28" i="11"/>
  <c r="B30" i="11"/>
  <c r="DR5" i="17"/>
  <c r="I14" i="11"/>
  <c r="C14" i="11"/>
  <c r="D14" i="11"/>
  <c r="Q13" i="11"/>
  <c r="D13" i="11"/>
  <c r="H13" i="11"/>
  <c r="T2" i="11" s="1"/>
  <c r="L14" i="11"/>
  <c r="L13" i="11"/>
  <c r="K14" i="11"/>
  <c r="P13" i="11"/>
  <c r="C13" i="11"/>
  <c r="P14" i="11"/>
  <c r="I18" i="11"/>
  <c r="P12" i="11"/>
  <c r="I17" i="11"/>
  <c r="C18" i="11"/>
  <c r="H18" i="11"/>
  <c r="I16" i="11"/>
  <c r="P16" i="11"/>
  <c r="I15" i="11"/>
  <c r="K17" i="11"/>
  <c r="C16" i="11"/>
  <c r="D12" i="11"/>
  <c r="Q17" i="11"/>
  <c r="P15" i="11"/>
  <c r="L15" i="11"/>
  <c r="Q18" i="11"/>
  <c r="Q15" i="11"/>
  <c r="C17" i="11"/>
  <c r="P18" i="11"/>
  <c r="D16" i="11"/>
  <c r="C15" i="11"/>
  <c r="C12" i="11"/>
  <c r="L12" i="11"/>
  <c r="L16" i="11"/>
  <c r="H12" i="11"/>
  <c r="T1" i="11" s="1"/>
  <c r="K18" i="11"/>
  <c r="H15" i="11"/>
  <c r="H17" i="11"/>
  <c r="L17" i="11"/>
  <c r="Q12" i="11"/>
  <c r="Q16" i="11"/>
  <c r="T21" i="5"/>
  <c r="N28" i="5" s="1"/>
  <c r="N29" i="5" s="1"/>
  <c r="AG29" i="5"/>
  <c r="K21" i="11"/>
  <c r="F21" i="11"/>
  <c r="DH5" i="17"/>
  <c r="DJ5" i="17"/>
  <c r="Q21" i="11"/>
  <c r="CZ5" i="17"/>
  <c r="E24" i="11"/>
  <c r="E25" i="11" l="1"/>
  <c r="BX5" i="17"/>
  <c r="CL5" i="17"/>
  <c r="Z5" i="17"/>
  <c r="AD5" i="17"/>
  <c r="BJ5" i="17"/>
  <c r="BF5" i="17"/>
  <c r="BT5" i="17"/>
  <c r="DC5" i="17"/>
  <c r="AN5" i="17"/>
  <c r="CH5" i="17"/>
  <c r="AR5" i="17"/>
  <c r="CP5" i="17"/>
  <c r="AV5" i="17"/>
  <c r="CB5" i="17"/>
  <c r="AH5" i="17"/>
  <c r="BN5" i="17"/>
  <c r="CT5" i="17"/>
  <c r="AZ5" i="17"/>
  <c r="AL5" i="17"/>
  <c r="BR5" i="17"/>
  <c r="T5" i="17"/>
  <c r="CF5" i="17"/>
  <c r="X5" i="17"/>
  <c r="BD5" i="17"/>
  <c r="CJ5" i="17"/>
  <c r="AP5" i="17"/>
  <c r="BV5" i="17"/>
  <c r="AB5" i="17"/>
  <c r="AT5" i="17"/>
  <c r="AF5" i="17"/>
  <c r="BL5" i="17"/>
  <c r="CR5" i="17"/>
  <c r="AX5" i="17"/>
  <c r="CD5" i="17"/>
  <c r="BH5" i="17"/>
  <c r="CN5" i="17"/>
  <c r="BZ5" i="17"/>
  <c r="AJ5" i="17"/>
  <c r="BP5" i="17"/>
  <c r="V5" i="17"/>
  <c r="BB5" i="17"/>
  <c r="DK5" i="17"/>
  <c r="DA5" i="17"/>
  <c r="E23" i="11"/>
  <c r="DD5" i="17" l="1"/>
  <c r="E26" i="11"/>
  <c r="F33" i="11" s="1"/>
  <c r="V29" i="5"/>
  <c r="DF5" i="17" s="1"/>
  <c r="AC29" i="5" l="1"/>
  <c r="DG5" i="17" l="1"/>
  <c r="F38" i="11"/>
</calcChain>
</file>

<file path=xl/sharedStrings.xml><?xml version="1.0" encoding="utf-8"?>
<sst xmlns="http://schemas.openxmlformats.org/spreadsheetml/2006/main" count="318126" uniqueCount="10432">
  <si>
    <t>تاريخه</t>
  </si>
  <si>
    <t>تدوير رسوم</t>
  </si>
  <si>
    <t>رقم الطالب</t>
  </si>
  <si>
    <t>الاسم والكنية:</t>
  </si>
  <si>
    <t>اسم الاب:</t>
  </si>
  <si>
    <t>اسم الام:</t>
  </si>
  <si>
    <t>مكان الميلاد</t>
  </si>
  <si>
    <t>عام الميلاد</t>
  </si>
  <si>
    <t>بطل الجمهورية</t>
  </si>
  <si>
    <t>السنة</t>
  </si>
  <si>
    <t>الجنسية</t>
  </si>
  <si>
    <t>الجنس</t>
  </si>
  <si>
    <t>نوع الشهادة</t>
  </si>
  <si>
    <t>عام الثانوية :</t>
  </si>
  <si>
    <t>محافظتها</t>
  </si>
  <si>
    <t>الطلاب الأوائل</t>
  </si>
  <si>
    <t>محافظة الهوية</t>
  </si>
  <si>
    <t>الفصل الأول</t>
  </si>
  <si>
    <t>الفصل الثاني</t>
  </si>
  <si>
    <t xml:space="preserve">الفصل الأول </t>
  </si>
  <si>
    <t>تقسيط</t>
  </si>
  <si>
    <t>مقررات السنة الثانية</t>
  </si>
  <si>
    <t xml:space="preserve">مقررات السنة الرابعة </t>
  </si>
  <si>
    <t>المبلغ المستحق</t>
  </si>
  <si>
    <t>القسط الأول</t>
  </si>
  <si>
    <t>رسم الشهادة</t>
  </si>
  <si>
    <t>القسط الثاني</t>
  </si>
  <si>
    <t>نوع الثانوية</t>
  </si>
  <si>
    <t>رمز المقرر</t>
  </si>
  <si>
    <t>اسم المقرر</t>
  </si>
  <si>
    <t xml:space="preserve">إلى المصرف العقاري </t>
  </si>
  <si>
    <t>يرجى قبض مبلغ  قدره</t>
  </si>
  <si>
    <t xml:space="preserve">وتحويله إلى حساب التعليم المفتوح رقم ck1-10173186 وتسليم إشعار القبض إلى صاحب العلاقة  </t>
  </si>
  <si>
    <t>المعلومات  الشخصية</t>
  </si>
  <si>
    <t>معلومات الشهادة</t>
  </si>
  <si>
    <t>مقررات السنة الأولى</t>
  </si>
  <si>
    <t>مقررات السنة الثالثة</t>
  </si>
  <si>
    <t>مقررات السنة الرابعة</t>
  </si>
  <si>
    <t>الإحصائية</t>
  </si>
  <si>
    <t>الاسم والنسبة</t>
  </si>
  <si>
    <t>الأب</t>
  </si>
  <si>
    <t>الام</t>
  </si>
  <si>
    <t>عام الثانوية</t>
  </si>
  <si>
    <t>رقمه</t>
  </si>
  <si>
    <t>المبلغ المدور</t>
  </si>
  <si>
    <t>عناصر الجيش وقوى الأمن الداخلي</t>
  </si>
  <si>
    <t>تقيسط</t>
  </si>
  <si>
    <t>عدد المواد الجديدة</t>
  </si>
  <si>
    <t>عدد الإجمالي للمواد</t>
  </si>
  <si>
    <t>الاب</t>
  </si>
  <si>
    <t>الأم</t>
  </si>
  <si>
    <t>تاريخ الميلاد</t>
  </si>
  <si>
    <t>الرقم الوطني</t>
  </si>
  <si>
    <t>سنة الشهادة</t>
  </si>
  <si>
    <t>محافظ الشهادة</t>
  </si>
  <si>
    <t>العنوان الدائم</t>
  </si>
  <si>
    <t>الاسم والنسبه</t>
  </si>
  <si>
    <t>المحافظة</t>
  </si>
  <si>
    <t>ذوي الشهداء وجرحى الجيش العربي السوري</t>
  </si>
  <si>
    <t>رقم تدوير رسوم</t>
  </si>
  <si>
    <t>تاريخ تدوير رسوم</t>
  </si>
  <si>
    <t>الرابعة</t>
  </si>
  <si>
    <t>حسين</t>
  </si>
  <si>
    <t>صالح</t>
  </si>
  <si>
    <t>عمر</t>
  </si>
  <si>
    <t>محمود</t>
  </si>
  <si>
    <t>مروان</t>
  </si>
  <si>
    <t>الرابعة حديث</t>
  </si>
  <si>
    <t>محمد</t>
  </si>
  <si>
    <t>عزت</t>
  </si>
  <si>
    <t>سالم</t>
  </si>
  <si>
    <t>عدنان</t>
  </si>
  <si>
    <t>علي</t>
  </si>
  <si>
    <t>يوسف</t>
  </si>
  <si>
    <t>جمال</t>
  </si>
  <si>
    <t>صلاح</t>
  </si>
  <si>
    <t>فائز</t>
  </si>
  <si>
    <t>محمد علي</t>
  </si>
  <si>
    <t>سليمان</t>
  </si>
  <si>
    <t>محمد فايز</t>
  </si>
  <si>
    <t>تيسير</t>
  </si>
  <si>
    <t>اسماعيل</t>
  </si>
  <si>
    <t>فواز</t>
  </si>
  <si>
    <t>بشير</t>
  </si>
  <si>
    <t>عبد الرحمن</t>
  </si>
  <si>
    <t>محسن</t>
  </si>
  <si>
    <t>جميل</t>
  </si>
  <si>
    <t>جورج</t>
  </si>
  <si>
    <t>عطيه</t>
  </si>
  <si>
    <t>بسام</t>
  </si>
  <si>
    <t>محي الدين</t>
  </si>
  <si>
    <t>رفيق</t>
  </si>
  <si>
    <t>غسان</t>
  </si>
  <si>
    <t>حسن</t>
  </si>
  <si>
    <t>عباس</t>
  </si>
  <si>
    <t>عبد الرزاق</t>
  </si>
  <si>
    <t>خضر</t>
  </si>
  <si>
    <t>ابراهيم</t>
  </si>
  <si>
    <t>انور</t>
  </si>
  <si>
    <t>فيصل</t>
  </si>
  <si>
    <t>محمد خير</t>
  </si>
  <si>
    <t>زياد</t>
  </si>
  <si>
    <t>سلمان</t>
  </si>
  <si>
    <t>عيسى</t>
  </si>
  <si>
    <t>ناصر</t>
  </si>
  <si>
    <t>نايف</t>
  </si>
  <si>
    <t>عصام</t>
  </si>
  <si>
    <t>توفيق</t>
  </si>
  <si>
    <t>موفق</t>
  </si>
  <si>
    <t>احمد</t>
  </si>
  <si>
    <t>يحيى</t>
  </si>
  <si>
    <t>خليل</t>
  </si>
  <si>
    <t>نذير</t>
  </si>
  <si>
    <t>منصور</t>
  </si>
  <si>
    <t>نزار</t>
  </si>
  <si>
    <t>فؤاد</t>
  </si>
  <si>
    <t>بشار</t>
  </si>
  <si>
    <t>حكمت</t>
  </si>
  <si>
    <t>نضال</t>
  </si>
  <si>
    <t>صباح</t>
  </si>
  <si>
    <t>خالد</t>
  </si>
  <si>
    <t>عبد العزيز</t>
  </si>
  <si>
    <t>عبد الله</t>
  </si>
  <si>
    <t>الياس</t>
  </si>
  <si>
    <t>منذر</t>
  </si>
  <si>
    <t>ماجد</t>
  </si>
  <si>
    <t>عبد المجيد</t>
  </si>
  <si>
    <t>مازن</t>
  </si>
  <si>
    <t>ايمن</t>
  </si>
  <si>
    <t>منير</t>
  </si>
  <si>
    <t>عبده</t>
  </si>
  <si>
    <t>يونس</t>
  </si>
  <si>
    <t>مصطفى</t>
  </si>
  <si>
    <t>نبيل</t>
  </si>
  <si>
    <t>معن</t>
  </si>
  <si>
    <t>عماد</t>
  </si>
  <si>
    <t>هشام</t>
  </si>
  <si>
    <t>عبد</t>
  </si>
  <si>
    <t>موسى</t>
  </si>
  <si>
    <t>حبيب</t>
  </si>
  <si>
    <t>محمد بشار</t>
  </si>
  <si>
    <t>نادر</t>
  </si>
  <si>
    <t>محمد شريف</t>
  </si>
  <si>
    <t>رضوان</t>
  </si>
  <si>
    <t>فريد</t>
  </si>
  <si>
    <t>وليد</t>
  </si>
  <si>
    <t>محمد باسم</t>
  </si>
  <si>
    <t>سمير</t>
  </si>
  <si>
    <t>كمال</t>
  </si>
  <si>
    <t>نزيه</t>
  </si>
  <si>
    <t>غازي</t>
  </si>
  <si>
    <t>عبدو</t>
  </si>
  <si>
    <t>ممدوح</t>
  </si>
  <si>
    <t>فايز</t>
  </si>
  <si>
    <t>نور الدين</t>
  </si>
  <si>
    <t>جابر</t>
  </si>
  <si>
    <t>رياض</t>
  </si>
  <si>
    <t>امين</t>
  </si>
  <si>
    <t>فاروق</t>
  </si>
  <si>
    <t>عادل</t>
  </si>
  <si>
    <t>سليم</t>
  </si>
  <si>
    <t>هيثم</t>
  </si>
  <si>
    <t>تركي</t>
  </si>
  <si>
    <t>شريف</t>
  </si>
  <si>
    <t>علاء الدين</t>
  </si>
  <si>
    <t>مفيد</t>
  </si>
  <si>
    <t>زهير</t>
  </si>
  <si>
    <t>محمد عيد</t>
  </si>
  <si>
    <t>سهيل</t>
  </si>
  <si>
    <t>جهاد</t>
  </si>
  <si>
    <t>عبد الكريم</t>
  </si>
  <si>
    <t>فهد</t>
  </si>
  <si>
    <t>عارف</t>
  </si>
  <si>
    <t>عبدالله</t>
  </si>
  <si>
    <t>عمار</t>
  </si>
  <si>
    <t>حسان</t>
  </si>
  <si>
    <t>سامي</t>
  </si>
  <si>
    <t>عبد اللطيف</t>
  </si>
  <si>
    <t>حمزه</t>
  </si>
  <si>
    <t>نصر</t>
  </si>
  <si>
    <t>برهان</t>
  </si>
  <si>
    <t>عاصم</t>
  </si>
  <si>
    <t>صفوان</t>
  </si>
  <si>
    <t>خميس</t>
  </si>
  <si>
    <t>لؤي</t>
  </si>
  <si>
    <t>عاطف</t>
  </si>
  <si>
    <t>فادي</t>
  </si>
  <si>
    <t>عبد الرحيم</t>
  </si>
  <si>
    <t>غانم</t>
  </si>
  <si>
    <t>محمد بسام</t>
  </si>
  <si>
    <t>حسام الدين</t>
  </si>
  <si>
    <t>انطون</t>
  </si>
  <si>
    <t>اسامه</t>
  </si>
  <si>
    <t>فوزي</t>
  </si>
  <si>
    <t>معتز</t>
  </si>
  <si>
    <t>عبد الغني</t>
  </si>
  <si>
    <t>نسيب</t>
  </si>
  <si>
    <t>باسل</t>
  </si>
  <si>
    <t>محمد عدنان</t>
  </si>
  <si>
    <t>نبيه</t>
  </si>
  <si>
    <t>محمد وليد</t>
  </si>
  <si>
    <t>عثمان</t>
  </si>
  <si>
    <t>سامر</t>
  </si>
  <si>
    <t>ميسر</t>
  </si>
  <si>
    <t>ياسين</t>
  </si>
  <si>
    <t>عفيف</t>
  </si>
  <si>
    <t>محمد اديب</t>
  </si>
  <si>
    <t>شعبان</t>
  </si>
  <si>
    <t>بلال</t>
  </si>
  <si>
    <t>عبد الحميد</t>
  </si>
  <si>
    <t>عرفان</t>
  </si>
  <si>
    <t>حمدي</t>
  </si>
  <si>
    <t>سهام</t>
  </si>
  <si>
    <t>بهاء الدين</t>
  </si>
  <si>
    <t>محمد ديب</t>
  </si>
  <si>
    <t>نهاد</t>
  </si>
  <si>
    <t>محمد منذر</t>
  </si>
  <si>
    <t>اتبع الخطوات التالية:</t>
  </si>
  <si>
    <t>الإستمارة وإطبع منها أربعة نسخ</t>
  </si>
  <si>
    <t xml:space="preserve">بعد الإنتهاء من عملية إختيار المقررات إنتقل إلى صفحة </t>
  </si>
  <si>
    <t>الموبايل</t>
  </si>
  <si>
    <t>الهاتف</t>
  </si>
  <si>
    <t>شعبة التجنيد</t>
  </si>
  <si>
    <t>العنوان :</t>
  </si>
  <si>
    <t>ر2</t>
  </si>
  <si>
    <t>ج</t>
  </si>
  <si>
    <t>ر1</t>
  </si>
  <si>
    <t>نوع الحسم</t>
  </si>
  <si>
    <t>نقابة معلمين</t>
  </si>
  <si>
    <t>ذوي إحتياجات الخاصة</t>
  </si>
  <si>
    <t>سجين</t>
  </si>
  <si>
    <t>رسم التسجيل</t>
  </si>
  <si>
    <t>عدد المقررات المسجلة لأول مرة</t>
  </si>
  <si>
    <t>عدد المقررات المسجلة للمرة الثانية</t>
  </si>
  <si>
    <t>عدد المواد الراسبة للمرة الأولى</t>
  </si>
  <si>
    <t>عدد المواد الراسبة للمرة الثانية</t>
  </si>
  <si>
    <t>مها</t>
  </si>
  <si>
    <t>ايمان</t>
  </si>
  <si>
    <t>سلوى</t>
  </si>
  <si>
    <t>مريم</t>
  </si>
  <si>
    <t>خلود</t>
  </si>
  <si>
    <t>سناء</t>
  </si>
  <si>
    <t>كوثر</t>
  </si>
  <si>
    <t>نجيبه</t>
  </si>
  <si>
    <t>وفاء</t>
  </si>
  <si>
    <t>ثناء</t>
  </si>
  <si>
    <t>يسرى</t>
  </si>
  <si>
    <t>ناديه</t>
  </si>
  <si>
    <t>رنده</t>
  </si>
  <si>
    <t>ميسون</t>
  </si>
  <si>
    <t>حليمه</t>
  </si>
  <si>
    <t>امال</t>
  </si>
  <si>
    <t>سميره</t>
  </si>
  <si>
    <t>هبه</t>
  </si>
  <si>
    <t>نجوى</t>
  </si>
  <si>
    <t>زبيده</t>
  </si>
  <si>
    <t>منى</t>
  </si>
  <si>
    <t>سمر</t>
  </si>
  <si>
    <t>جميله</t>
  </si>
  <si>
    <t>عليا</t>
  </si>
  <si>
    <t>فاتنه</t>
  </si>
  <si>
    <t>خديجه</t>
  </si>
  <si>
    <t>رجاء</t>
  </si>
  <si>
    <t>هند</t>
  </si>
  <si>
    <t>حنان</t>
  </si>
  <si>
    <t>فاتن</t>
  </si>
  <si>
    <t>نوال</t>
  </si>
  <si>
    <t>زينب</t>
  </si>
  <si>
    <t>ميساء</t>
  </si>
  <si>
    <t>وداد</t>
  </si>
  <si>
    <t>نديمه</t>
  </si>
  <si>
    <t>هناء</t>
  </si>
  <si>
    <t>دلال</t>
  </si>
  <si>
    <t>فاطمه</t>
  </si>
  <si>
    <t>محاسن</t>
  </si>
  <si>
    <t>سلام</t>
  </si>
  <si>
    <t>سحر</t>
  </si>
  <si>
    <t>منيره</t>
  </si>
  <si>
    <t>قمر</t>
  </si>
  <si>
    <t>فهيمه</t>
  </si>
  <si>
    <t>ندى</t>
  </si>
  <si>
    <t>هيام</t>
  </si>
  <si>
    <t>كوكب</t>
  </si>
  <si>
    <t>بدريه</t>
  </si>
  <si>
    <t>سعاد</t>
  </si>
  <si>
    <t>سكينه</t>
  </si>
  <si>
    <t>امينه</t>
  </si>
  <si>
    <t>سوسن</t>
  </si>
  <si>
    <t>حياه</t>
  </si>
  <si>
    <t>سميحه</t>
  </si>
  <si>
    <t>عبير</t>
  </si>
  <si>
    <t>رغداء</t>
  </si>
  <si>
    <t>صبحه</t>
  </si>
  <si>
    <t>اسماء</t>
  </si>
  <si>
    <t>هيفاء</t>
  </si>
  <si>
    <t>رتيبه</t>
  </si>
  <si>
    <t>فاطمة</t>
  </si>
  <si>
    <t>هدى</t>
  </si>
  <si>
    <t>مطيعه</t>
  </si>
  <si>
    <t>هاله</t>
  </si>
  <si>
    <t>زهره</t>
  </si>
  <si>
    <t>انتصار</t>
  </si>
  <si>
    <t>بديعه</t>
  </si>
  <si>
    <t>نعيمه</t>
  </si>
  <si>
    <t>اميره</t>
  </si>
  <si>
    <t>غاده</t>
  </si>
  <si>
    <t>لطيفه</t>
  </si>
  <si>
    <t>ربيعه</t>
  </si>
  <si>
    <t>صفاء</t>
  </si>
  <si>
    <t>باسمه</t>
  </si>
  <si>
    <t>ريما</t>
  </si>
  <si>
    <t>ابتسام</t>
  </si>
  <si>
    <t>سهيله</t>
  </si>
  <si>
    <t>الهام</t>
  </si>
  <si>
    <t>عائشه</t>
  </si>
  <si>
    <t>خوله</t>
  </si>
  <si>
    <t>بشرى</t>
  </si>
  <si>
    <t>هلا</t>
  </si>
  <si>
    <t>ليلى</t>
  </si>
  <si>
    <t>لينا</t>
  </si>
  <si>
    <t>نبيله</t>
  </si>
  <si>
    <t>نها</t>
  </si>
  <si>
    <t>سعده</t>
  </si>
  <si>
    <t>فطيم</t>
  </si>
  <si>
    <t>هديه</t>
  </si>
  <si>
    <t>فوزيه</t>
  </si>
  <si>
    <t>امل</t>
  </si>
  <si>
    <t>ناديا</t>
  </si>
  <si>
    <t>حميده</t>
  </si>
  <si>
    <t>عزيزه</t>
  </si>
  <si>
    <t>ملك</t>
  </si>
  <si>
    <t>امنه</t>
  </si>
  <si>
    <t>سليمه</t>
  </si>
  <si>
    <t>عبيده</t>
  </si>
  <si>
    <t>اسد</t>
  </si>
  <si>
    <t>مياده</t>
  </si>
  <si>
    <t>خالديه</t>
  </si>
  <si>
    <t>مي</t>
  </si>
  <si>
    <t>نعمت</t>
  </si>
  <si>
    <t>ناريمان</t>
  </si>
  <si>
    <t>روضه</t>
  </si>
  <si>
    <t>فريال</t>
  </si>
  <si>
    <t>رانيا</t>
  </si>
  <si>
    <t>سهير</t>
  </si>
  <si>
    <t>ساميه</t>
  </si>
  <si>
    <t>مامون</t>
  </si>
  <si>
    <t>رحاب</t>
  </si>
  <si>
    <t>نهله</t>
  </si>
  <si>
    <t>غصون</t>
  </si>
  <si>
    <t>مؤمنه</t>
  </si>
  <si>
    <t>منيفه</t>
  </si>
  <si>
    <t>اسمهان</t>
  </si>
  <si>
    <t>فاديا</t>
  </si>
  <si>
    <t>روعه</t>
  </si>
  <si>
    <t>مهى</t>
  </si>
  <si>
    <t>رنا</t>
  </si>
  <si>
    <t>فتحيه</t>
  </si>
  <si>
    <t>عائده</t>
  </si>
  <si>
    <t>هاجر</t>
  </si>
  <si>
    <t>ريم</t>
  </si>
  <si>
    <t>سوزان</t>
  </si>
  <si>
    <t>جهينه</t>
  </si>
  <si>
    <t>عفاف</t>
  </si>
  <si>
    <t>فريزه</t>
  </si>
  <si>
    <t>هناده</t>
  </si>
  <si>
    <t>لميس</t>
  </si>
  <si>
    <t>نوره</t>
  </si>
  <si>
    <t>سوريا</t>
  </si>
  <si>
    <t>رغده</t>
  </si>
  <si>
    <t>ازدهار</t>
  </si>
  <si>
    <t>انطوانيت</t>
  </si>
  <si>
    <t>بشيره</t>
  </si>
  <si>
    <t>فتاه</t>
  </si>
  <si>
    <t>انيسه</t>
  </si>
  <si>
    <t>عواطف</t>
  </si>
  <si>
    <t>حسناء</t>
  </si>
  <si>
    <t>رقيه</t>
  </si>
  <si>
    <t>نظيره</t>
  </si>
  <si>
    <t>ملكه</t>
  </si>
  <si>
    <t>شهيره</t>
  </si>
  <si>
    <t>نور</t>
  </si>
  <si>
    <t>كاسر</t>
  </si>
  <si>
    <t>وصفيه</t>
  </si>
  <si>
    <t>خالده</t>
  </si>
  <si>
    <t>محمد منير</t>
  </si>
  <si>
    <t>نداء</t>
  </si>
  <si>
    <t>زهور</t>
  </si>
  <si>
    <t>عدويه</t>
  </si>
  <si>
    <t>رفيقه</t>
  </si>
  <si>
    <t>فصل</t>
  </si>
  <si>
    <t>هيله</t>
  </si>
  <si>
    <t>المقرر المسجل للمرة الأولى</t>
  </si>
  <si>
    <t>المقرر المسجل للمرة الثانية</t>
  </si>
  <si>
    <t>المقرر المسجل لاكثر من مرة</t>
  </si>
  <si>
    <t/>
  </si>
  <si>
    <t>place of birth</t>
  </si>
  <si>
    <t>Mother Name</t>
  </si>
  <si>
    <t>Father Name</t>
  </si>
  <si>
    <t>Full Name</t>
  </si>
  <si>
    <t>مكان ورقم القيد</t>
  </si>
  <si>
    <t>لا</t>
  </si>
  <si>
    <t>نعم</t>
  </si>
  <si>
    <t>دمشق</t>
  </si>
  <si>
    <t>علمي</t>
  </si>
  <si>
    <t>ريف دمشق</t>
  </si>
  <si>
    <t>الاسم الكامل باللغة الإنكليزية</t>
  </si>
  <si>
    <t>اسم الأب باللغة الإنكليزية</t>
  </si>
  <si>
    <t>اسم الأم باللغة الإنكليزية</t>
  </si>
  <si>
    <t>مكان الميلاد باللغة الإنكليزية</t>
  </si>
  <si>
    <t>حلب</t>
  </si>
  <si>
    <t>حمص</t>
  </si>
  <si>
    <t>حماة</t>
  </si>
  <si>
    <t>اللاذقية</t>
  </si>
  <si>
    <t>رقم الموبايل</t>
  </si>
  <si>
    <t>طرطوس</t>
  </si>
  <si>
    <t>إدلب</t>
  </si>
  <si>
    <t>نوع الشهادة الثانوية</t>
  </si>
  <si>
    <t>السويداء</t>
  </si>
  <si>
    <t>القنيطرة</t>
  </si>
  <si>
    <t>درعا</t>
  </si>
  <si>
    <t>الحسكة</t>
  </si>
  <si>
    <t>دير الزور</t>
  </si>
  <si>
    <t>الرقة</t>
  </si>
  <si>
    <t>ذكر</t>
  </si>
  <si>
    <t>أنثى</t>
  </si>
  <si>
    <t>العربية السورية</t>
  </si>
  <si>
    <t>أدبي</t>
  </si>
  <si>
    <t>محمد كمال</t>
  </si>
  <si>
    <t>الفلسطينية السورية</t>
  </si>
  <si>
    <t>اللبنانية</t>
  </si>
  <si>
    <t>الأردنية</t>
  </si>
  <si>
    <t>العراقية</t>
  </si>
  <si>
    <t xml:space="preserve">تعليمات التسجيل </t>
  </si>
  <si>
    <t>يستفيد من الحسم</t>
  </si>
  <si>
    <t>نسبة الحسم</t>
  </si>
  <si>
    <t>تملئ صفحة إدخال البيانات بالمعلومات المطلوبة وبشكل دقيق وصحيح</t>
  </si>
  <si>
    <t>الانتقال إلى صفحة اختيار المقررات</t>
  </si>
  <si>
    <t>يكون اختيار المقررات المراد التسجيل عليها على الشكل التالي:</t>
  </si>
  <si>
    <t>الحاصيلن عل وسام بطل الجمهورية العربية السورية أو أحد أبنائهم</t>
  </si>
  <si>
    <t>عند اختيار المقررتضع بجانب اسم المقرر بالعمود الأزرق رقم /1/</t>
  </si>
  <si>
    <t>ذوي شهداء الجيش وقوى الأمن الداخلي والجرحى وابنائهم وأبناء المفقودين وازواجهم</t>
  </si>
  <si>
    <t xml:space="preserve">يسدد (500ل.س) فقط رسم كل مقرر </t>
  </si>
  <si>
    <t>عناصر الجيش العربي السوري وقوى الامن الداخلي</t>
  </si>
  <si>
    <t>أعضاء نقابة المعلمين وأبنائهم والعاملين المنتسبين لنقابة العمال في وزارة التعليم العالي والمؤسسات الهيئات والجامعات التابعة لها وأبنائهم</t>
  </si>
  <si>
    <t>ذوي الاحتياجات الخاصة</t>
  </si>
  <si>
    <t>الحاصلين على وثيقة وفاة من مكتب شؤون الشهداء والجرحى والمفقودين لأبناء و أزواج المتوفيين بالعمليات المشابهة للعمليات الحربية</t>
  </si>
  <si>
    <t>السجين</t>
  </si>
  <si>
    <t>التوجه إلى المصرف العقاري لدفع الرسوم</t>
  </si>
  <si>
    <t>ملاحظة :إن كنت من المستفيدين من الحسميات يجب عليك إحضار الوثيقة التي تثبت ذلك
مع الأوراق الثبوتية التي تقدم إلى النافذة</t>
  </si>
  <si>
    <t xml:space="preserve">ابراهيم </t>
  </si>
  <si>
    <t>حامد</t>
  </si>
  <si>
    <t>طه</t>
  </si>
  <si>
    <t xml:space="preserve">احمد </t>
  </si>
  <si>
    <t>مرفت</t>
  </si>
  <si>
    <t>خديجة</t>
  </si>
  <si>
    <t>ماري</t>
  </si>
  <si>
    <t>مزيد</t>
  </si>
  <si>
    <t>دعد</t>
  </si>
  <si>
    <t>احمد احمد</t>
  </si>
  <si>
    <t>فارس</t>
  </si>
  <si>
    <t>اكتمال</t>
  </si>
  <si>
    <t>نبيها</t>
  </si>
  <si>
    <t>تغريد</t>
  </si>
  <si>
    <t>اميرة</t>
  </si>
  <si>
    <t>محمد امين</t>
  </si>
  <si>
    <t>ياسر</t>
  </si>
  <si>
    <t>محمد ياسر</t>
  </si>
  <si>
    <t>غادة</t>
  </si>
  <si>
    <t>جورجيت</t>
  </si>
  <si>
    <t>محمد فواز</t>
  </si>
  <si>
    <t>عز الدين</t>
  </si>
  <si>
    <t>ثريا</t>
  </si>
  <si>
    <t>دنيا</t>
  </si>
  <si>
    <t>عائشة</t>
  </si>
  <si>
    <t>غالب</t>
  </si>
  <si>
    <t>فلك</t>
  </si>
  <si>
    <t>اكرم</t>
  </si>
  <si>
    <t>هايل</t>
  </si>
  <si>
    <t>حافظ</t>
  </si>
  <si>
    <t>صبحي</t>
  </si>
  <si>
    <t xml:space="preserve">محمد </t>
  </si>
  <si>
    <t>فايزة</t>
  </si>
  <si>
    <t>وحيد</t>
  </si>
  <si>
    <t>رمزيه</t>
  </si>
  <si>
    <t>رابعه</t>
  </si>
  <si>
    <t>حاتم</t>
  </si>
  <si>
    <t>جهان</t>
  </si>
  <si>
    <t>وفيق</t>
  </si>
  <si>
    <t>نواف</t>
  </si>
  <si>
    <t>فوزات</t>
  </si>
  <si>
    <t>نجاح</t>
  </si>
  <si>
    <t>اسعد</t>
  </si>
  <si>
    <t>طاهر</t>
  </si>
  <si>
    <t>لطفية</t>
  </si>
  <si>
    <t>خيريه</t>
  </si>
  <si>
    <t>فهميه</t>
  </si>
  <si>
    <t>حياة</t>
  </si>
  <si>
    <t>ايوب</t>
  </si>
  <si>
    <t>حسيبه</t>
  </si>
  <si>
    <t>ريمه</t>
  </si>
  <si>
    <t>سعيد</t>
  </si>
  <si>
    <t>نجيب</t>
  </si>
  <si>
    <t>نجم</t>
  </si>
  <si>
    <t>حسني</t>
  </si>
  <si>
    <t>رباح</t>
  </si>
  <si>
    <t>رشيد</t>
  </si>
  <si>
    <t>اكرام</t>
  </si>
  <si>
    <t>جيهان</t>
  </si>
  <si>
    <t>احلام</t>
  </si>
  <si>
    <t>رسميه</t>
  </si>
  <si>
    <t>زكريا</t>
  </si>
  <si>
    <t>منتهى</t>
  </si>
  <si>
    <t>نجود</t>
  </si>
  <si>
    <t>نهال</t>
  </si>
  <si>
    <t>محمد الخطيب</t>
  </si>
  <si>
    <t>حمزة</t>
  </si>
  <si>
    <t>هاني</t>
  </si>
  <si>
    <t>قاسم</t>
  </si>
  <si>
    <t>مأمون</t>
  </si>
  <si>
    <t>هنادي</t>
  </si>
  <si>
    <t>حمود</t>
  </si>
  <si>
    <t>زكيه</t>
  </si>
  <si>
    <t>نسرين</t>
  </si>
  <si>
    <t>نسيبه</t>
  </si>
  <si>
    <t>كفاح</t>
  </si>
  <si>
    <t>مهند</t>
  </si>
  <si>
    <t>اميمه</t>
  </si>
  <si>
    <t>رمضان</t>
  </si>
  <si>
    <t>جمانه</t>
  </si>
  <si>
    <t>جاسم</t>
  </si>
  <si>
    <t>حمده</t>
  </si>
  <si>
    <t>صبحيه</t>
  </si>
  <si>
    <t>عبد السلام</t>
  </si>
  <si>
    <t>نوري</t>
  </si>
  <si>
    <t>زهيه</t>
  </si>
  <si>
    <t>حسنه</t>
  </si>
  <si>
    <t>رائده</t>
  </si>
  <si>
    <t>لما</t>
  </si>
  <si>
    <t>الثالثة</t>
  </si>
  <si>
    <t>الأولى</t>
  </si>
  <si>
    <t>الثانية</t>
  </si>
  <si>
    <t>الثالثة حديث</t>
  </si>
  <si>
    <t>الثانية حديث</t>
  </si>
  <si>
    <t>تحسين</t>
  </si>
  <si>
    <t>خلف</t>
  </si>
  <si>
    <t>لودي</t>
  </si>
  <si>
    <t>صالحه</t>
  </si>
  <si>
    <t>مزنه</t>
  </si>
  <si>
    <t>سعيده</t>
  </si>
  <si>
    <t>نعيم</t>
  </si>
  <si>
    <t>صلاح الدين</t>
  </si>
  <si>
    <t>محمد حسن</t>
  </si>
  <si>
    <t>دعاء سليمان</t>
  </si>
  <si>
    <t>شمسه</t>
  </si>
  <si>
    <t>مرعي</t>
  </si>
  <si>
    <t>طلال</t>
  </si>
  <si>
    <t xml:space="preserve">علي </t>
  </si>
  <si>
    <t>احسان</t>
  </si>
  <si>
    <t>غازيه</t>
  </si>
  <si>
    <t>نسيمه</t>
  </si>
  <si>
    <t>اعتدال</t>
  </si>
  <si>
    <t>ناجيه</t>
  </si>
  <si>
    <t>اياد</t>
  </si>
  <si>
    <t>جاد الله</t>
  </si>
  <si>
    <t>زيدان</t>
  </si>
  <si>
    <t>لطفيه</t>
  </si>
  <si>
    <t>بهجت</t>
  </si>
  <si>
    <t>ماجده</t>
  </si>
  <si>
    <t>صابر</t>
  </si>
  <si>
    <t>مشهور</t>
  </si>
  <si>
    <t>انصاف</t>
  </si>
  <si>
    <t>اسيمه</t>
  </si>
  <si>
    <t>رفعت</t>
  </si>
  <si>
    <t>كامله</t>
  </si>
  <si>
    <t>بهيره</t>
  </si>
  <si>
    <t>رامز</t>
  </si>
  <si>
    <t>نوفل</t>
  </si>
  <si>
    <t>ماهر</t>
  </si>
  <si>
    <t>خلدون</t>
  </si>
  <si>
    <t>منال</t>
  </si>
  <si>
    <t>شبلي</t>
  </si>
  <si>
    <t>رويده</t>
  </si>
  <si>
    <t>طارق</t>
  </si>
  <si>
    <t>انعام</t>
  </si>
  <si>
    <t>نديم</t>
  </si>
  <si>
    <t>عطا الله</t>
  </si>
  <si>
    <t>وجيه</t>
  </si>
  <si>
    <t>رافت</t>
  </si>
  <si>
    <t>وائل</t>
  </si>
  <si>
    <t>راغده</t>
  </si>
  <si>
    <t>فريز</t>
  </si>
  <si>
    <t xml:space="preserve">عصام </t>
  </si>
  <si>
    <t>بثينه</t>
  </si>
  <si>
    <t>مازنه</t>
  </si>
  <si>
    <t>حمد</t>
  </si>
  <si>
    <t>هيسم</t>
  </si>
  <si>
    <t>لمى</t>
  </si>
  <si>
    <t>سميه</t>
  </si>
  <si>
    <t>رسلان</t>
  </si>
  <si>
    <t>فضل الله</t>
  </si>
  <si>
    <t>آمال</t>
  </si>
  <si>
    <t>امريه</t>
  </si>
  <si>
    <t>وسيم</t>
  </si>
  <si>
    <t>رضيه</t>
  </si>
  <si>
    <t>مفيده</t>
  </si>
  <si>
    <t>حسام</t>
  </si>
  <si>
    <t>مجد</t>
  </si>
  <si>
    <t>بيان</t>
  </si>
  <si>
    <t>وجيهه</t>
  </si>
  <si>
    <t>فضه</t>
  </si>
  <si>
    <t>باسم</t>
  </si>
  <si>
    <t>فيروز</t>
  </si>
  <si>
    <t>كنج</t>
  </si>
  <si>
    <t>ساميا</t>
  </si>
  <si>
    <t>فريده</t>
  </si>
  <si>
    <t>عامر</t>
  </si>
  <si>
    <t>سوريه</t>
  </si>
  <si>
    <t>ديب</t>
  </si>
  <si>
    <t>محمد غانم</t>
  </si>
  <si>
    <t>طالب</t>
  </si>
  <si>
    <t>رضا</t>
  </si>
  <si>
    <t>شما</t>
  </si>
  <si>
    <t>عيده</t>
  </si>
  <si>
    <t>فايزه</t>
  </si>
  <si>
    <t>بسمه</t>
  </si>
  <si>
    <t>وسام محمد</t>
  </si>
  <si>
    <t>شفيق</t>
  </si>
  <si>
    <t xml:space="preserve">فاطمه </t>
  </si>
  <si>
    <t xml:space="preserve">حسين </t>
  </si>
  <si>
    <t>علي علي</t>
  </si>
  <si>
    <t xml:space="preserve">مريم </t>
  </si>
  <si>
    <t>مسعود</t>
  </si>
  <si>
    <t>عدله</t>
  </si>
  <si>
    <t>بديع</t>
  </si>
  <si>
    <t>غياث</t>
  </si>
  <si>
    <t>رولا</t>
  </si>
  <si>
    <t>حسنا</t>
  </si>
  <si>
    <t>علي اسعد</t>
  </si>
  <si>
    <t>ثراء</t>
  </si>
  <si>
    <t>رانيه</t>
  </si>
  <si>
    <t>فراس</t>
  </si>
  <si>
    <t>وحيده</t>
  </si>
  <si>
    <t>نوار</t>
  </si>
  <si>
    <t>عقل</t>
  </si>
  <si>
    <t>كريستين يوسف</t>
  </si>
  <si>
    <t>يامن حسن</t>
  </si>
  <si>
    <t>وفيقه</t>
  </si>
  <si>
    <t>نبهان</t>
  </si>
  <si>
    <t xml:space="preserve">سامر </t>
  </si>
  <si>
    <t>حيدر</t>
  </si>
  <si>
    <t>هاشم</t>
  </si>
  <si>
    <t>انيس</t>
  </si>
  <si>
    <t>صبا</t>
  </si>
  <si>
    <t>هالا</t>
  </si>
  <si>
    <t>بتول</t>
  </si>
  <si>
    <t>مالك</t>
  </si>
  <si>
    <t>ظافر</t>
  </si>
  <si>
    <t>لمعه</t>
  </si>
  <si>
    <t>عبد الناصر</t>
  </si>
  <si>
    <t>فدوى</t>
  </si>
  <si>
    <t>أحمد</t>
  </si>
  <si>
    <t xml:space="preserve">مها </t>
  </si>
  <si>
    <t>رحمه</t>
  </si>
  <si>
    <t>ليلا</t>
  </si>
  <si>
    <t>ثائر</t>
  </si>
  <si>
    <t>عبد المنعم</t>
  </si>
  <si>
    <t>ورده</t>
  </si>
  <si>
    <t>آمنة</t>
  </si>
  <si>
    <t>أمل</t>
  </si>
  <si>
    <t>فطوم</t>
  </si>
  <si>
    <t>الاء المحاميد</t>
  </si>
  <si>
    <t>جمعه</t>
  </si>
  <si>
    <t>شاديه</t>
  </si>
  <si>
    <t>اسما</t>
  </si>
  <si>
    <t>لمياء</t>
  </si>
  <si>
    <t>غيداء</t>
  </si>
  <si>
    <t>ميرنا</t>
  </si>
  <si>
    <t>زكي</t>
  </si>
  <si>
    <t>عبدالمنعم</t>
  </si>
  <si>
    <t>انس</t>
  </si>
  <si>
    <t>عهد</t>
  </si>
  <si>
    <t>مريم اسماعيل</t>
  </si>
  <si>
    <t>هويدا</t>
  </si>
  <si>
    <t>كرم</t>
  </si>
  <si>
    <t>شذى</t>
  </si>
  <si>
    <t>مديحه</t>
  </si>
  <si>
    <t>لينده</t>
  </si>
  <si>
    <t>عبد الفتاح</t>
  </si>
  <si>
    <t>نور علي</t>
  </si>
  <si>
    <t>فاديه</t>
  </si>
  <si>
    <t>علي محمد</t>
  </si>
  <si>
    <t>تركيه</t>
  </si>
  <si>
    <t>عبدالكريم</t>
  </si>
  <si>
    <t>صفا</t>
  </si>
  <si>
    <t>احمد يوسف</t>
  </si>
  <si>
    <t>ريم مرهج</t>
  </si>
  <si>
    <t>سهيلا</t>
  </si>
  <si>
    <t>هلال</t>
  </si>
  <si>
    <t>ليندا</t>
  </si>
  <si>
    <t>غفران</t>
  </si>
  <si>
    <t>نجلا</t>
  </si>
  <si>
    <t>صخر</t>
  </si>
  <si>
    <t>رهام خلف</t>
  </si>
  <si>
    <t xml:space="preserve">سليمان </t>
  </si>
  <si>
    <t>أمين</t>
  </si>
  <si>
    <t>ديانا</t>
  </si>
  <si>
    <t xml:space="preserve">هويده </t>
  </si>
  <si>
    <t xml:space="preserve">مالك </t>
  </si>
  <si>
    <t xml:space="preserve">اسماعيل </t>
  </si>
  <si>
    <t xml:space="preserve">لينا </t>
  </si>
  <si>
    <t>جمال الدين</t>
  </si>
  <si>
    <t>ابتهاج</t>
  </si>
  <si>
    <t xml:space="preserve">ايمان </t>
  </si>
  <si>
    <t>زائده</t>
  </si>
  <si>
    <t>عايد</t>
  </si>
  <si>
    <t>معروف</t>
  </si>
  <si>
    <t>جهينا</t>
  </si>
  <si>
    <t>عبد الحكيم</t>
  </si>
  <si>
    <t>سيده</t>
  </si>
  <si>
    <t>عبدالسلام</t>
  </si>
  <si>
    <t>مشيل</t>
  </si>
  <si>
    <t>ختام</t>
  </si>
  <si>
    <t>ازهار</t>
  </si>
  <si>
    <t>حنا</t>
  </si>
  <si>
    <t>نعمات</t>
  </si>
  <si>
    <t>علياء</t>
  </si>
  <si>
    <t>عوض</t>
  </si>
  <si>
    <t xml:space="preserve">قاسم </t>
  </si>
  <si>
    <t>زيد</t>
  </si>
  <si>
    <t>عبد الرؤوف</t>
  </si>
  <si>
    <t>محمد زياد</t>
  </si>
  <si>
    <t>محمد اكرم</t>
  </si>
  <si>
    <t>نادره</t>
  </si>
  <si>
    <t>نمير</t>
  </si>
  <si>
    <t>نور الحمصي</t>
  </si>
  <si>
    <t>دريه</t>
  </si>
  <si>
    <t>محمد نبيل</t>
  </si>
  <si>
    <t>ناهد</t>
  </si>
  <si>
    <t>نهلا</t>
  </si>
  <si>
    <t>فداء</t>
  </si>
  <si>
    <t>فتون</t>
  </si>
  <si>
    <t>مصعب</t>
  </si>
  <si>
    <t>محمد زهير</t>
  </si>
  <si>
    <t>بارعه</t>
  </si>
  <si>
    <t>محمد صياح</t>
  </si>
  <si>
    <t>يسرا</t>
  </si>
  <si>
    <t>محمد هشام</t>
  </si>
  <si>
    <t>محمد ماهر</t>
  </si>
  <si>
    <t>غاليه</t>
  </si>
  <si>
    <t>محمد رضوان</t>
  </si>
  <si>
    <t>محمد ايمن</t>
  </si>
  <si>
    <t>محمد رمضان</t>
  </si>
  <si>
    <t>اماني</t>
  </si>
  <si>
    <t>محمد نزار</t>
  </si>
  <si>
    <t>اديب</t>
  </si>
  <si>
    <t xml:space="preserve">ريم </t>
  </si>
  <si>
    <t>وصال</t>
  </si>
  <si>
    <t>محمد غازي</t>
  </si>
  <si>
    <t xml:space="preserve">نور الدين </t>
  </si>
  <si>
    <t>محمد عمار</t>
  </si>
  <si>
    <t>محمد غالب</t>
  </si>
  <si>
    <t>محمد برهان</t>
  </si>
  <si>
    <t>رزان</t>
  </si>
  <si>
    <t xml:space="preserve">ابتسام </t>
  </si>
  <si>
    <t xml:space="preserve">عبد الرحمن </t>
  </si>
  <si>
    <t>ميرفت</t>
  </si>
  <si>
    <t>يسيره</t>
  </si>
  <si>
    <t>محمد نور الدين</t>
  </si>
  <si>
    <t xml:space="preserve">سوسن </t>
  </si>
  <si>
    <t>عنايه</t>
  </si>
  <si>
    <t>وجدان</t>
  </si>
  <si>
    <t>مرهف</t>
  </si>
  <si>
    <t>محمد ماجد</t>
  </si>
  <si>
    <t>جانيت</t>
  </si>
  <si>
    <t>دلال الحمد</t>
  </si>
  <si>
    <t>اسماء الاسعد</t>
  </si>
  <si>
    <t>روان قدوره</t>
  </si>
  <si>
    <t>افتكار</t>
  </si>
  <si>
    <t>سجيعه</t>
  </si>
  <si>
    <t>محمد معتز</t>
  </si>
  <si>
    <t>هزاع</t>
  </si>
  <si>
    <t>مياس</t>
  </si>
  <si>
    <t>عبد الرحمن الشماط</t>
  </si>
  <si>
    <t>فادي الخوري</t>
  </si>
  <si>
    <t>مؤمنات</t>
  </si>
  <si>
    <t>عريفه</t>
  </si>
  <si>
    <t>اسامة</t>
  </si>
  <si>
    <t>شحاده</t>
  </si>
  <si>
    <t xml:space="preserve">سمر </t>
  </si>
  <si>
    <t xml:space="preserve">ساره </t>
  </si>
  <si>
    <t>سعود</t>
  </si>
  <si>
    <t>محمد عمر</t>
  </si>
  <si>
    <t>نظميه</t>
  </si>
  <si>
    <t>ساريه</t>
  </si>
  <si>
    <t>محمد ابراهيم</t>
  </si>
  <si>
    <t>يارا ابراهيم</t>
  </si>
  <si>
    <t>نور محمد</t>
  </si>
  <si>
    <t>العبد</t>
  </si>
  <si>
    <t xml:space="preserve">سمير </t>
  </si>
  <si>
    <t xml:space="preserve">حنان </t>
  </si>
  <si>
    <t xml:space="preserve">منى </t>
  </si>
  <si>
    <t>ركان</t>
  </si>
  <si>
    <t>بسمة</t>
  </si>
  <si>
    <t>رندة</t>
  </si>
  <si>
    <t>ذكاء</t>
  </si>
  <si>
    <t xml:space="preserve">هيام </t>
  </si>
  <si>
    <t>التونسية</t>
  </si>
  <si>
    <t>فصل أول 2018-2019</t>
  </si>
  <si>
    <t>فصل ثاني 2018-2019</t>
  </si>
  <si>
    <t>فصل أول 2019-2020</t>
  </si>
  <si>
    <t>رسم فصول الانقطاع</t>
  </si>
  <si>
    <t>رسم المقررات</t>
  </si>
  <si>
    <t>ملاحظة: عن كل فصل انقطاع رسم /15000 ل.س/</t>
  </si>
  <si>
    <t>العاملين في وزارة التعليم العالي والمؤسسات والجامعات التابعة لها وأبنائهم</t>
  </si>
  <si>
    <t>وثيقة وفاة  صادرة عن مكتب الشهداء</t>
  </si>
  <si>
    <t>طابع هلال احمر
25  ل .س</t>
  </si>
  <si>
    <t xml:space="preserve">طابع مالي
 30  ل.س   </t>
  </si>
  <si>
    <t>رسم الانقطاع</t>
  </si>
  <si>
    <t>الفصل الثاني 2018-2019</t>
  </si>
  <si>
    <t>الفصول التي انقطع فيها عن التسجيل وسدد رسومها</t>
  </si>
  <si>
    <t>جميلة</t>
  </si>
  <si>
    <t>وطفه</t>
  </si>
  <si>
    <t xml:space="preserve">نعيمه </t>
  </si>
  <si>
    <t>احمد محمد</t>
  </si>
  <si>
    <t>هالة</t>
  </si>
  <si>
    <t xml:space="preserve">رياض </t>
  </si>
  <si>
    <t>اميمة</t>
  </si>
  <si>
    <t xml:space="preserve">عيسى </t>
  </si>
  <si>
    <t>حمزه العلي</t>
  </si>
  <si>
    <t xml:space="preserve">صالح </t>
  </si>
  <si>
    <t xml:space="preserve">اميره </t>
  </si>
  <si>
    <t>زينب حسن</t>
  </si>
  <si>
    <t>حمدة</t>
  </si>
  <si>
    <t>حمدان</t>
  </si>
  <si>
    <t xml:space="preserve">امنه </t>
  </si>
  <si>
    <t>صبري</t>
  </si>
  <si>
    <t>محمد السكري</t>
  </si>
  <si>
    <t>امنة</t>
  </si>
  <si>
    <t>بديعة</t>
  </si>
  <si>
    <t xml:space="preserve">فلك </t>
  </si>
  <si>
    <t xml:space="preserve">عبد الكريم </t>
  </si>
  <si>
    <t>نوى</t>
  </si>
  <si>
    <t>غير سورية</t>
  </si>
  <si>
    <t>شرعية</t>
  </si>
  <si>
    <t>فصل أول 2020-2021</t>
  </si>
  <si>
    <t>الفصل الأول 2018-2019</t>
  </si>
  <si>
    <t>الفصل الأول 2019-2020</t>
  </si>
  <si>
    <t>الفصل الثاني 2020-2021</t>
  </si>
  <si>
    <t>رسوم المحتفظ بها بسبب الإيقاف</t>
  </si>
  <si>
    <t>طابع بحث علمي
25ل.س</t>
  </si>
  <si>
    <t>ملاحظة: لا يعد الطالب مسجلاً إذا لم ينفذ تعليمات التسجيل كاملةً ويسلم أوراقه إلى القسم المختص  ، وهو مسؤول عن صحة المعلومات الواردة في هذه الاستمارة</t>
  </si>
  <si>
    <t>غيث</t>
  </si>
  <si>
    <t>عبد الوهاب</t>
  </si>
  <si>
    <t>راغب</t>
  </si>
  <si>
    <t>رمزه</t>
  </si>
  <si>
    <t>مستنفذ</t>
  </si>
  <si>
    <t>فصل ثاني 2020-2021</t>
  </si>
  <si>
    <t>الفصل الأول 2020-2021</t>
  </si>
  <si>
    <t>أدخل الرقم الإمتحاني</t>
  </si>
  <si>
    <t>الثانوية</t>
  </si>
  <si>
    <t>01</t>
  </si>
  <si>
    <t>02</t>
  </si>
  <si>
    <t>الأولى حديث</t>
  </si>
  <si>
    <t>03</t>
  </si>
  <si>
    <t>رقم جواز السفر لغير السوريين</t>
  </si>
  <si>
    <t>رقم الهاتف</t>
  </si>
  <si>
    <t>06</t>
  </si>
  <si>
    <t>04</t>
  </si>
  <si>
    <t>05</t>
  </si>
  <si>
    <t>07</t>
  </si>
  <si>
    <t>08</t>
  </si>
  <si>
    <t xml:space="preserve">اليمنية </t>
  </si>
  <si>
    <t>09</t>
  </si>
  <si>
    <t>10</t>
  </si>
  <si>
    <t>11</t>
  </si>
  <si>
    <t>12</t>
  </si>
  <si>
    <t>13</t>
  </si>
  <si>
    <t>14</t>
  </si>
  <si>
    <t>15</t>
  </si>
  <si>
    <t>16</t>
  </si>
  <si>
    <t>غير سوري</t>
  </si>
  <si>
    <t>رقم الإيقاف</t>
  </si>
  <si>
    <t>تدوير الرسوم</t>
  </si>
  <si>
    <t>الفلسطينية</t>
  </si>
  <si>
    <t>الإيرانية</t>
  </si>
  <si>
    <t>المصرية</t>
  </si>
  <si>
    <t>المغربية</t>
  </si>
  <si>
    <t>الأفغانية</t>
  </si>
  <si>
    <t>التركية</t>
  </si>
  <si>
    <t>سلوفاكية</t>
  </si>
  <si>
    <t>رقم الطالب:</t>
  </si>
  <si>
    <t>السنة:</t>
  </si>
  <si>
    <t>الجنس:</t>
  </si>
  <si>
    <t>تاريخ الميلاد:</t>
  </si>
  <si>
    <t>مكان الميلاد:</t>
  </si>
  <si>
    <t>الجنسية:</t>
  </si>
  <si>
    <t>الرقم الوطني:</t>
  </si>
  <si>
    <t>مكان ورقم القيد:</t>
  </si>
  <si>
    <t>المحافظة الدائمة:</t>
  </si>
  <si>
    <t>شعبة التجنيد:</t>
  </si>
  <si>
    <t>نوع الثانوية:</t>
  </si>
  <si>
    <t>محافظتها:</t>
  </si>
  <si>
    <t>عامها:</t>
  </si>
  <si>
    <t>الموبايل:</t>
  </si>
  <si>
    <t>الهاتف:</t>
  </si>
  <si>
    <t>الرسوم المدورة</t>
  </si>
  <si>
    <t>الرسوم</t>
  </si>
  <si>
    <t>البيانات باللغة الإنكليزية</t>
  </si>
  <si>
    <t>رسم فصل الانقطاع</t>
  </si>
  <si>
    <t>رسم تسجيل سنوي</t>
  </si>
  <si>
    <t>رنيم حمشو</t>
  </si>
  <si>
    <t>عليه</t>
  </si>
  <si>
    <t>محمد سليمان</t>
  </si>
  <si>
    <t>حسنيه</t>
  </si>
  <si>
    <t>محرز</t>
  </si>
  <si>
    <t>رغد سروجي</t>
  </si>
  <si>
    <t>محمد رفيق</t>
  </si>
  <si>
    <t>الجزائرية</t>
  </si>
  <si>
    <t>عبد الحي</t>
  </si>
  <si>
    <t>سحوم</t>
  </si>
  <si>
    <t>وزيره</t>
  </si>
  <si>
    <t>نظيرة</t>
  </si>
  <si>
    <t>عبدالرحمن</t>
  </si>
  <si>
    <t>السودانية</t>
  </si>
  <si>
    <t>رندا</t>
  </si>
  <si>
    <t>عمار احمد</t>
  </si>
  <si>
    <t>عبدالعزيز</t>
  </si>
  <si>
    <t>مليكا</t>
  </si>
  <si>
    <t>محمد طارق</t>
  </si>
  <si>
    <t>رانية</t>
  </si>
  <si>
    <t>ذوقان</t>
  </si>
  <si>
    <t>سلطانه</t>
  </si>
  <si>
    <t>اميه</t>
  </si>
  <si>
    <t>مركزان</t>
  </si>
  <si>
    <t>براءه يوسف</t>
  </si>
  <si>
    <r>
      <t xml:space="preserve">ثم تسليم استمارة التسجيل مع إيصال المصرف إلى شؤون طلاب الإعلام - كلية الإعلام - الطابق الثالثة خلال مدة أقصاها أسبوع من تاريخ إرسال الإيميل .
</t>
    </r>
    <r>
      <rPr>
        <b/>
        <sz val="14"/>
        <color theme="0"/>
        <rFont val="Sakkal Majalla"/>
      </rPr>
      <t>أو إرسالها عن طريق المؤسسة العامة للبريد إلى العنوان التالي :</t>
    </r>
    <r>
      <rPr>
        <sz val="14"/>
        <color theme="0"/>
        <rFont val="Sakkal Majalla"/>
      </rPr>
      <t xml:space="preserve">
 دمشق -مزة - مركز التعليم المفتوح - جانب المدينة الجامعية - ص ب/ 35063/</t>
    </r>
  </si>
  <si>
    <t>وعد الحريري</t>
  </si>
  <si>
    <t>محمد نذير</t>
  </si>
  <si>
    <t>ناهده</t>
  </si>
  <si>
    <t>وضحه</t>
  </si>
  <si>
    <t>كميل</t>
  </si>
  <si>
    <t>محمد المحمد</t>
  </si>
  <si>
    <t>بدور</t>
  </si>
  <si>
    <t>محمد صبحي</t>
  </si>
  <si>
    <t>نور السعودي</t>
  </si>
  <si>
    <t>ندوه</t>
  </si>
  <si>
    <t>محمد سعيد</t>
  </si>
  <si>
    <t>دانيه المصري</t>
  </si>
  <si>
    <t>محمد سالم</t>
  </si>
  <si>
    <t>غدير</t>
  </si>
  <si>
    <t>كامل</t>
  </si>
  <si>
    <t>سميرة</t>
  </si>
  <si>
    <t xml:space="preserve">فاديا </t>
  </si>
  <si>
    <t xml:space="preserve">ايمن </t>
  </si>
  <si>
    <t>مؤيد</t>
  </si>
  <si>
    <t xml:space="preserve">منال </t>
  </si>
  <si>
    <t xml:space="preserve">ريما </t>
  </si>
  <si>
    <t xml:space="preserve">الهام </t>
  </si>
  <si>
    <t xml:space="preserve">سعاد </t>
  </si>
  <si>
    <t>عيدة</t>
  </si>
  <si>
    <t>محمد سامر</t>
  </si>
  <si>
    <t xml:space="preserve">روضه </t>
  </si>
  <si>
    <t>عمران</t>
  </si>
  <si>
    <t xml:space="preserve"> </t>
  </si>
  <si>
    <t>رويدة</t>
  </si>
  <si>
    <t xml:space="preserve">عبير </t>
  </si>
  <si>
    <t>وديعه</t>
  </si>
  <si>
    <t>ناجي</t>
  </si>
  <si>
    <t>غزاله</t>
  </si>
  <si>
    <t>منار</t>
  </si>
  <si>
    <t>سلمى</t>
  </si>
  <si>
    <t>سلطان</t>
  </si>
  <si>
    <t>محمد حسام</t>
  </si>
  <si>
    <t>فاضل</t>
  </si>
  <si>
    <t>أيمن</t>
  </si>
  <si>
    <t>أنور</t>
  </si>
  <si>
    <t>فصل أول 2021-2022</t>
  </si>
  <si>
    <t>زلفه</t>
  </si>
  <si>
    <t>محمد ناصر</t>
  </si>
  <si>
    <t>ابتهال</t>
  </si>
  <si>
    <t>نور الهدى</t>
  </si>
  <si>
    <t>إبراهيم</t>
  </si>
  <si>
    <t>نجاة</t>
  </si>
  <si>
    <t xml:space="preserve">حسن </t>
  </si>
  <si>
    <t>ساهر</t>
  </si>
  <si>
    <t>ذياب</t>
  </si>
  <si>
    <t>كليمه</t>
  </si>
  <si>
    <t>لينه</t>
  </si>
  <si>
    <t>عندليب</t>
  </si>
  <si>
    <t>كاملة</t>
  </si>
  <si>
    <t>مرح سليمان</t>
  </si>
  <si>
    <t>لطيفة</t>
  </si>
  <si>
    <t>هنديه</t>
  </si>
  <si>
    <t xml:space="preserve">عماد </t>
  </si>
  <si>
    <t>ولاء ليلى</t>
  </si>
  <si>
    <t>A</t>
  </si>
  <si>
    <t>الفصل الأول 2021-2022</t>
  </si>
  <si>
    <t>في حال وجود أي خطأ يمكنك التعديل من هنا</t>
  </si>
  <si>
    <t>الاستنفاذ</t>
  </si>
  <si>
    <t>نمر</t>
  </si>
  <si>
    <t>معتصم</t>
  </si>
  <si>
    <t>عبد الستار</t>
  </si>
  <si>
    <t>بدر</t>
  </si>
  <si>
    <t xml:space="preserve">يسرى </t>
  </si>
  <si>
    <t>محمد مأمون</t>
  </si>
  <si>
    <t>ناهي</t>
  </si>
  <si>
    <t>شاهين</t>
  </si>
  <si>
    <t>بهيج</t>
  </si>
  <si>
    <t>جواهر</t>
  </si>
  <si>
    <t>نزيها</t>
  </si>
  <si>
    <t>ميشيل</t>
  </si>
  <si>
    <t>شكري</t>
  </si>
  <si>
    <t>هبا</t>
  </si>
  <si>
    <t>فندي</t>
  </si>
  <si>
    <t>ترفه</t>
  </si>
  <si>
    <t>عماد الدين</t>
  </si>
  <si>
    <t>سلامه</t>
  </si>
  <si>
    <t>نعمه</t>
  </si>
  <si>
    <t>محمد يحيى</t>
  </si>
  <si>
    <t>غيثاء</t>
  </si>
  <si>
    <t>فريحه</t>
  </si>
  <si>
    <t>صفيه</t>
  </si>
  <si>
    <t>ادهم</t>
  </si>
  <si>
    <t>خيرية</t>
  </si>
  <si>
    <t>راتب</t>
  </si>
  <si>
    <t>حرب</t>
  </si>
  <si>
    <t>محمد سمير</t>
  </si>
  <si>
    <t>مروه رمضان</t>
  </si>
  <si>
    <t>جومانه</t>
  </si>
  <si>
    <t>عبد الهادي</t>
  </si>
  <si>
    <t xml:space="preserve">هدى </t>
  </si>
  <si>
    <t>ياسمين</t>
  </si>
  <si>
    <t>تاج</t>
  </si>
  <si>
    <t>محمد رياض</t>
  </si>
  <si>
    <t>دياب</t>
  </si>
  <si>
    <t>محمد عادل</t>
  </si>
  <si>
    <t>فاطمه خولاني</t>
  </si>
  <si>
    <t>رافع</t>
  </si>
  <si>
    <t xml:space="preserve">فريال </t>
  </si>
  <si>
    <t xml:space="preserve">سلوى </t>
  </si>
  <si>
    <t>فاتح</t>
  </si>
  <si>
    <t>جعفر</t>
  </si>
  <si>
    <t>تريز</t>
  </si>
  <si>
    <t>زينه</t>
  </si>
  <si>
    <t>ملحم</t>
  </si>
  <si>
    <t>ماجدة</t>
  </si>
  <si>
    <t>محمد اسماعيل</t>
  </si>
  <si>
    <t>رغيد</t>
  </si>
  <si>
    <t>محمد خالد</t>
  </si>
  <si>
    <t>عبد القادر</t>
  </si>
  <si>
    <t xml:space="preserve">باسمه </t>
  </si>
  <si>
    <t>ربيع</t>
  </si>
  <si>
    <t>محمد راتب</t>
  </si>
  <si>
    <t>روضة</t>
  </si>
  <si>
    <t>معين</t>
  </si>
  <si>
    <t>عبد الحليم</t>
  </si>
  <si>
    <t>هديل</t>
  </si>
  <si>
    <t>علا سليمان</t>
  </si>
  <si>
    <t>رجاء غانم</t>
  </si>
  <si>
    <t>ناظم</t>
  </si>
  <si>
    <t>محمد توفيق</t>
  </si>
  <si>
    <t>شفيقه</t>
  </si>
  <si>
    <t>الاء المحمد</t>
  </si>
  <si>
    <t>هيام الخطيب</t>
  </si>
  <si>
    <t>نازك</t>
  </si>
  <si>
    <t>محمد بركات</t>
  </si>
  <si>
    <t>تهاني</t>
  </si>
  <si>
    <t>لطفي</t>
  </si>
  <si>
    <t>قصي</t>
  </si>
  <si>
    <t>ميلاد</t>
  </si>
  <si>
    <t>عمار يوسف</t>
  </si>
  <si>
    <t>ناصيف</t>
  </si>
  <si>
    <t>مطيع</t>
  </si>
  <si>
    <t>محمد فادي</t>
  </si>
  <si>
    <t>جريس</t>
  </si>
  <si>
    <t>فياض</t>
  </si>
  <si>
    <t>عبد المعين</t>
  </si>
  <si>
    <t>شاهر</t>
  </si>
  <si>
    <t>محمد عزام</t>
  </si>
  <si>
    <t>ريم السعدي</t>
  </si>
  <si>
    <t>محمد اسامه</t>
  </si>
  <si>
    <t>زهرية</t>
  </si>
  <si>
    <t>محمد شوقي</t>
  </si>
  <si>
    <t>نهى</t>
  </si>
  <si>
    <t>نصر الدين</t>
  </si>
  <si>
    <t>محمد حسان</t>
  </si>
  <si>
    <t>عبد الجليل</t>
  </si>
  <si>
    <t>محمد غياث</t>
  </si>
  <si>
    <t>خزامه</t>
  </si>
  <si>
    <t>محمد عماد</t>
  </si>
  <si>
    <t>محمد رشيد</t>
  </si>
  <si>
    <t>محمد ياسين</t>
  </si>
  <si>
    <t>رائد</t>
  </si>
  <si>
    <t>نسيم</t>
  </si>
  <si>
    <t>ثابت</t>
  </si>
  <si>
    <t>واصف</t>
  </si>
  <si>
    <t>خالدية</t>
  </si>
  <si>
    <t>شحادة</t>
  </si>
  <si>
    <t>زينب سليمان</t>
  </si>
  <si>
    <t>نعمان</t>
  </si>
  <si>
    <t>حنان مبارك</t>
  </si>
  <si>
    <t>سمعان</t>
  </si>
  <si>
    <t xml:space="preserve">سلمى </t>
  </si>
  <si>
    <t>محمد ممدوح</t>
  </si>
  <si>
    <t>شكيب</t>
  </si>
  <si>
    <t>جبر</t>
  </si>
  <si>
    <t>منيف</t>
  </si>
  <si>
    <t>محمد جمال</t>
  </si>
  <si>
    <t>نهيدة</t>
  </si>
  <si>
    <t>محمدخير</t>
  </si>
  <si>
    <t>فتحي</t>
  </si>
  <si>
    <t>منال علي</t>
  </si>
  <si>
    <t>كناز</t>
  </si>
  <si>
    <t>معاذ</t>
  </si>
  <si>
    <t>نصوح</t>
  </si>
  <si>
    <t>ضحى</t>
  </si>
  <si>
    <t>فطمه</t>
  </si>
  <si>
    <t>احمد راتب</t>
  </si>
  <si>
    <t>صيته</t>
  </si>
  <si>
    <t>زهريه</t>
  </si>
  <si>
    <t>محمد غسان</t>
  </si>
  <si>
    <t>شاكر</t>
  </si>
  <si>
    <t>لميا</t>
  </si>
  <si>
    <t>ولاء عربي</t>
  </si>
  <si>
    <t>بدر الدين</t>
  </si>
  <si>
    <t>رشاد</t>
  </si>
  <si>
    <t>امير</t>
  </si>
  <si>
    <t>حكمات</t>
  </si>
  <si>
    <t>محمد جواد</t>
  </si>
  <si>
    <t>شوقي</t>
  </si>
  <si>
    <t>عبد الحسيب</t>
  </si>
  <si>
    <t>كفاء</t>
  </si>
  <si>
    <t>ميريام</t>
  </si>
  <si>
    <t>رئيف</t>
  </si>
  <si>
    <t>ممتاز</t>
  </si>
  <si>
    <t>سلمه</t>
  </si>
  <si>
    <t>عيد</t>
  </si>
  <si>
    <t>اسيا</t>
  </si>
  <si>
    <t>نبال</t>
  </si>
  <si>
    <t>محمد سليم</t>
  </si>
  <si>
    <t>راشد</t>
  </si>
  <si>
    <t>وجيها</t>
  </si>
  <si>
    <t>سميحة</t>
  </si>
  <si>
    <t>جرجس</t>
  </si>
  <si>
    <t xml:space="preserve">محمود </t>
  </si>
  <si>
    <t>محمد نعيم</t>
  </si>
  <si>
    <t>مخائيل</t>
  </si>
  <si>
    <t>فرحان</t>
  </si>
  <si>
    <t>زاهيه</t>
  </si>
  <si>
    <t>ضياء</t>
  </si>
  <si>
    <t>نور السمكري</t>
  </si>
  <si>
    <t>شيرين</t>
  </si>
  <si>
    <t xml:space="preserve">سميرة </t>
  </si>
  <si>
    <t xml:space="preserve">صباح </t>
  </si>
  <si>
    <t>محمد مامون</t>
  </si>
  <si>
    <t>خجو</t>
  </si>
  <si>
    <t>محمد مازن</t>
  </si>
  <si>
    <t>محمد مروان</t>
  </si>
  <si>
    <t>زكية</t>
  </si>
  <si>
    <t>رهف حسن</t>
  </si>
  <si>
    <t>عايده</t>
  </si>
  <si>
    <t>نور اسماعيل</t>
  </si>
  <si>
    <t>دعاء المصري</t>
  </si>
  <si>
    <t>جمانة</t>
  </si>
  <si>
    <t>مهيب</t>
  </si>
  <si>
    <t>هناء الخطيب</t>
  </si>
  <si>
    <t xml:space="preserve">سليم </t>
  </si>
  <si>
    <t>محمد صالح</t>
  </si>
  <si>
    <t>هزار</t>
  </si>
  <si>
    <t xml:space="preserve">عليا </t>
  </si>
  <si>
    <t>مبروك</t>
  </si>
  <si>
    <t>سعدو</t>
  </si>
  <si>
    <t>شاميه</t>
  </si>
  <si>
    <t>صقر</t>
  </si>
  <si>
    <t>اصف</t>
  </si>
  <si>
    <t>علا علي</t>
  </si>
  <si>
    <t>عزيز</t>
  </si>
  <si>
    <t>سناء حسن</t>
  </si>
  <si>
    <t xml:space="preserve">ميسون </t>
  </si>
  <si>
    <t>وفاء ابراهيم</t>
  </si>
  <si>
    <t>تيريز</t>
  </si>
  <si>
    <t>رشا</t>
  </si>
  <si>
    <t>سعديه</t>
  </si>
  <si>
    <t>أسعد</t>
  </si>
  <si>
    <t>الارقم</t>
  </si>
  <si>
    <t>عالمه</t>
  </si>
  <si>
    <t>سميا</t>
  </si>
  <si>
    <t>راما البكري</t>
  </si>
  <si>
    <t>شمس الدين</t>
  </si>
  <si>
    <t>كوسر</t>
  </si>
  <si>
    <t>محمد سميح</t>
  </si>
  <si>
    <t>اديبه</t>
  </si>
  <si>
    <t>بنان</t>
  </si>
  <si>
    <t>فضيه</t>
  </si>
  <si>
    <t>اتحاد</t>
  </si>
  <si>
    <t>علا حسن</t>
  </si>
  <si>
    <t>اماني شحادة</t>
  </si>
  <si>
    <t>محمد انس</t>
  </si>
  <si>
    <t>مسلم</t>
  </si>
  <si>
    <t>يعرب</t>
  </si>
  <si>
    <t>عقاب</t>
  </si>
  <si>
    <t>ايناس</t>
  </si>
  <si>
    <t xml:space="preserve">اكرم </t>
  </si>
  <si>
    <t>هبه سليمان</t>
  </si>
  <si>
    <t>كريم</t>
  </si>
  <si>
    <t>محمد سامي</t>
  </si>
  <si>
    <t xml:space="preserve">بسام </t>
  </si>
  <si>
    <t>احمد رضوان</t>
  </si>
  <si>
    <t>حميدة</t>
  </si>
  <si>
    <t>حوريه</t>
  </si>
  <si>
    <t>مروه يوسف</t>
  </si>
  <si>
    <t>عزالدين</t>
  </si>
  <si>
    <t>نعيمة</t>
  </si>
  <si>
    <t>محمد نادر</t>
  </si>
  <si>
    <t>نهيله</t>
  </si>
  <si>
    <t xml:space="preserve">هالة </t>
  </si>
  <si>
    <t>هيفاء الحسين</t>
  </si>
  <si>
    <t>غدير سليمان</t>
  </si>
  <si>
    <t>سميع</t>
  </si>
  <si>
    <t>وهيبه</t>
  </si>
  <si>
    <t>نظير</t>
  </si>
  <si>
    <t>فتاح</t>
  </si>
  <si>
    <t>محمد صفوح</t>
  </si>
  <si>
    <t>محمد نبيه</t>
  </si>
  <si>
    <t>صديقه</t>
  </si>
  <si>
    <t>رنا عامر</t>
  </si>
  <si>
    <t>عزيزة</t>
  </si>
  <si>
    <t>نوف</t>
  </si>
  <si>
    <t>فوزية</t>
  </si>
  <si>
    <t>محمد شاهر</t>
  </si>
  <si>
    <t>شريفه</t>
  </si>
  <si>
    <t>فاتن خطاب</t>
  </si>
  <si>
    <t>زينب عباس</t>
  </si>
  <si>
    <t>منتصر</t>
  </si>
  <si>
    <t>احمد ماهر</t>
  </si>
  <si>
    <t>خدوج</t>
  </si>
  <si>
    <t>يعقوب</t>
  </si>
  <si>
    <t>عبد المسيح</t>
  </si>
  <si>
    <t>عمشه</t>
  </si>
  <si>
    <t>وهيب</t>
  </si>
  <si>
    <t>ميشلين الخوري</t>
  </si>
  <si>
    <t xml:space="preserve">عبيده </t>
  </si>
  <si>
    <t>فاطمه العلي</t>
  </si>
  <si>
    <t>مشايخ</t>
  </si>
  <si>
    <t>عبد الاله</t>
  </si>
  <si>
    <t>هزار محمد</t>
  </si>
  <si>
    <t>فائزه</t>
  </si>
  <si>
    <t>سكينة</t>
  </si>
  <si>
    <t>راضي</t>
  </si>
  <si>
    <t xml:space="preserve">امينه </t>
  </si>
  <si>
    <t>محمد تيسير</t>
  </si>
  <si>
    <t>طريف</t>
  </si>
  <si>
    <t>ايسر</t>
  </si>
  <si>
    <t xml:space="preserve">ليلى </t>
  </si>
  <si>
    <t>زعيله</t>
  </si>
  <si>
    <t xml:space="preserve">محمد حسان </t>
  </si>
  <si>
    <t>نايفة</t>
  </si>
  <si>
    <t>رمزي</t>
  </si>
  <si>
    <t>محمد هاني</t>
  </si>
  <si>
    <t>ريما محمد</t>
  </si>
  <si>
    <t>تمام</t>
  </si>
  <si>
    <t>محمد امير</t>
  </si>
  <si>
    <t>ميادة</t>
  </si>
  <si>
    <t>دانيا الابراهيم</t>
  </si>
  <si>
    <t>محمد هيثم</t>
  </si>
  <si>
    <t>امل الاحمد</t>
  </si>
  <si>
    <t>عبدالقادر</t>
  </si>
  <si>
    <t>نور عيسى</t>
  </si>
  <si>
    <t>سهام حسن</t>
  </si>
  <si>
    <t>فصل ثاني 2021-2022</t>
  </si>
  <si>
    <t>الفصل الثاني 2021-2022</t>
  </si>
  <si>
    <t>يزن غازي</t>
  </si>
  <si>
    <t>محمد خلدون</t>
  </si>
  <si>
    <t>علي الحسين</t>
  </si>
  <si>
    <t>غالب الجوابرة</t>
  </si>
  <si>
    <t>بهيه</t>
  </si>
  <si>
    <t>مشيرة ساعود</t>
  </si>
  <si>
    <t>غادة محسنة</t>
  </si>
  <si>
    <t>طارق جاسم</t>
  </si>
  <si>
    <t>أحمد شيخ</t>
  </si>
  <si>
    <t>حنان حسن</t>
  </si>
  <si>
    <t>آمنه</t>
  </si>
  <si>
    <t>رشا عفيف</t>
  </si>
  <si>
    <t>أحمد عدس شامي</t>
  </si>
  <si>
    <t>اسماء الزغلول</t>
  </si>
  <si>
    <t>محمدراتب</t>
  </si>
  <si>
    <t>عناية</t>
  </si>
  <si>
    <t>فادي موالي</t>
  </si>
  <si>
    <t>شايش</t>
  </si>
  <si>
    <t>فراس الجليلاتي</t>
  </si>
  <si>
    <t>منازل</t>
  </si>
  <si>
    <t>ظبيا</t>
  </si>
  <si>
    <t>محمد عماد الدين</t>
  </si>
  <si>
    <t>سيف الدين</t>
  </si>
  <si>
    <t>هنيه</t>
  </si>
  <si>
    <t>نورا</t>
  </si>
  <si>
    <t>نور مصطفى</t>
  </si>
  <si>
    <t>هندي</t>
  </si>
  <si>
    <t>نور حسون</t>
  </si>
  <si>
    <t>فاطر</t>
  </si>
  <si>
    <t>غزوان</t>
  </si>
  <si>
    <t>جاكلين</t>
  </si>
  <si>
    <t>عبد و</t>
  </si>
  <si>
    <t>عديله</t>
  </si>
  <si>
    <t>تميمه</t>
  </si>
  <si>
    <t>سعد الدين</t>
  </si>
  <si>
    <t>رفاه</t>
  </si>
  <si>
    <t>سلما</t>
  </si>
  <si>
    <t>شكريه</t>
  </si>
  <si>
    <t>محمد نافع</t>
  </si>
  <si>
    <t>خيره</t>
  </si>
  <si>
    <t>عبد الباسط العمر</t>
  </si>
  <si>
    <t>صفيه قاسم</t>
  </si>
  <si>
    <t>فاطمه عبد الفتاح</t>
  </si>
  <si>
    <t>محمد فريز</t>
  </si>
  <si>
    <t>سلمى طاهر</t>
  </si>
  <si>
    <t>نبيله عبد القادر</t>
  </si>
  <si>
    <t>مهيبه</t>
  </si>
  <si>
    <t>رؤى معلا</t>
  </si>
  <si>
    <t>روبرين قدور</t>
  </si>
  <si>
    <t>رنا احمد</t>
  </si>
  <si>
    <t>جليله</t>
  </si>
  <si>
    <t>رشا خضور</t>
  </si>
  <si>
    <t>نوفه</t>
  </si>
  <si>
    <t>اسعاف</t>
  </si>
  <si>
    <t>راميا حبيب</t>
  </si>
  <si>
    <t>صبريه</t>
  </si>
  <si>
    <t>رفعه</t>
  </si>
  <si>
    <t>بشرى الرفاعي</t>
  </si>
  <si>
    <t>سميره خير</t>
  </si>
  <si>
    <t>انعام المصطفى</t>
  </si>
  <si>
    <t>نوفه المصطفى</t>
  </si>
  <si>
    <t>جاد الكريم</t>
  </si>
  <si>
    <t>نجيدا</t>
  </si>
  <si>
    <t>نعمه مرعي</t>
  </si>
  <si>
    <t>احمد العبد الله</t>
  </si>
  <si>
    <t>فرح سلطان</t>
  </si>
  <si>
    <t>محمد اشرف</t>
  </si>
  <si>
    <t>نجاه</t>
  </si>
  <si>
    <t>هيا ابو شعر</t>
  </si>
  <si>
    <t>ساره السيد</t>
  </si>
  <si>
    <t>نبيلا</t>
  </si>
  <si>
    <t>رابيه</t>
  </si>
  <si>
    <t>مارلين</t>
  </si>
  <si>
    <t>رشا ابو فرح</t>
  </si>
  <si>
    <t>هبه الفتال</t>
  </si>
  <si>
    <t>فاديه كتابه</t>
  </si>
  <si>
    <t>لما الصفدي</t>
  </si>
  <si>
    <t>روان الحموي</t>
  </si>
  <si>
    <t xml:space="preserve">محمد فائز </t>
  </si>
  <si>
    <t>حميد</t>
  </si>
  <si>
    <t>نهيده</t>
  </si>
  <si>
    <t>لميه</t>
  </si>
  <si>
    <t>بتول الحبال</t>
  </si>
  <si>
    <t>يسره</t>
  </si>
  <si>
    <t>بشرى جامع</t>
  </si>
  <si>
    <t>ساره ابراهيم</t>
  </si>
  <si>
    <t>فوزه</t>
  </si>
  <si>
    <t>رؤى زاهر</t>
  </si>
  <si>
    <t>اروى</t>
  </si>
  <si>
    <t>هلاله</t>
  </si>
  <si>
    <t>هدى الساطي</t>
  </si>
  <si>
    <t>هبه محمد</t>
  </si>
  <si>
    <t>محمد فتحي</t>
  </si>
  <si>
    <t>منال ابراهيم</t>
  </si>
  <si>
    <t>منار الصمادي</t>
  </si>
  <si>
    <t>محمد بشير</t>
  </si>
  <si>
    <t>نايفه</t>
  </si>
  <si>
    <t>لبنى بكار</t>
  </si>
  <si>
    <t>لانا الخجا</t>
  </si>
  <si>
    <t>خضره</t>
  </si>
  <si>
    <t>شروق رباح</t>
  </si>
  <si>
    <t>كفينه</t>
  </si>
  <si>
    <t>رولا عليمي</t>
  </si>
  <si>
    <t>محمد منار</t>
  </si>
  <si>
    <t>لينا مشمش</t>
  </si>
  <si>
    <t>راما القسوات</t>
  </si>
  <si>
    <t>اخلاص</t>
  </si>
  <si>
    <t>جميله عاقل</t>
  </si>
  <si>
    <t>مسره</t>
  </si>
  <si>
    <t>فخريه</t>
  </si>
  <si>
    <t>ثنيه</t>
  </si>
  <si>
    <t>نور الخياط</t>
  </si>
  <si>
    <t>سماح الكردي</t>
  </si>
  <si>
    <t>ثلجه</t>
  </si>
  <si>
    <t>محمد غياث سراقبي</t>
  </si>
  <si>
    <t>ايمان غراء</t>
  </si>
  <si>
    <t>ميس ديب</t>
  </si>
  <si>
    <t>رغد حيدر</t>
  </si>
  <si>
    <t>براءه</t>
  </si>
  <si>
    <t>داليا الطير</t>
  </si>
  <si>
    <t>جولي الاشقر</t>
  </si>
  <si>
    <t>اوديت</t>
  </si>
  <si>
    <t>ضحوك ادريس</t>
  </si>
  <si>
    <t>صفوح</t>
  </si>
  <si>
    <t>دانيه ابو ارشيد</t>
  </si>
  <si>
    <t>دريا</t>
  </si>
  <si>
    <t>ليلاس شمندور</t>
  </si>
  <si>
    <t>رانيا شتيوي</t>
  </si>
  <si>
    <t>نزهه</t>
  </si>
  <si>
    <t>حلا</t>
  </si>
  <si>
    <t>رنيم نجيم</t>
  </si>
  <si>
    <t>راما معلا</t>
  </si>
  <si>
    <t>محمد عامر رحيم</t>
  </si>
  <si>
    <t>مروه عمران</t>
  </si>
  <si>
    <t>نيرمين سلامهبوبكري</t>
  </si>
  <si>
    <t>نور الهدى المعلم</t>
  </si>
  <si>
    <t>محمد يسار</t>
  </si>
  <si>
    <t>خطيره</t>
  </si>
  <si>
    <t>لمى مزاحم</t>
  </si>
  <si>
    <t>راويه</t>
  </si>
  <si>
    <t>عبد الله كوكي</t>
  </si>
  <si>
    <t>منى الحفار</t>
  </si>
  <si>
    <t>ايهاب</t>
  </si>
  <si>
    <t>منا</t>
  </si>
  <si>
    <t>ليزا سلوم</t>
  </si>
  <si>
    <t>غنى سفور</t>
  </si>
  <si>
    <t>نجوى الشلاح</t>
  </si>
  <si>
    <t>فيروزه</t>
  </si>
  <si>
    <t>محمد الحسين</t>
  </si>
  <si>
    <t>كنده ابو صعب</t>
  </si>
  <si>
    <t>صالحه الاعوج</t>
  </si>
  <si>
    <t>علا دوبا</t>
  </si>
  <si>
    <t>رسول</t>
  </si>
  <si>
    <t>ساهره</t>
  </si>
  <si>
    <t>الاء زهوه</t>
  </si>
  <si>
    <t>احمد باسل بدوي</t>
  </si>
  <si>
    <t>اريج اسماعيل</t>
  </si>
  <si>
    <t>مريم وهبي</t>
  </si>
  <si>
    <t>عبد القادر سواس</t>
  </si>
  <si>
    <t>بشرى شعبان</t>
  </si>
  <si>
    <t>سمر ابراهيم</t>
  </si>
  <si>
    <t>عبيده السمهر</t>
  </si>
  <si>
    <t>ذيبه</t>
  </si>
  <si>
    <t>هبه الله كمال الدين</t>
  </si>
  <si>
    <t>احمد مفيد</t>
  </si>
  <si>
    <t>نصره</t>
  </si>
  <si>
    <t>بشيرة</t>
  </si>
  <si>
    <t>نبيله المصري</t>
  </si>
  <si>
    <t>موريس</t>
  </si>
  <si>
    <t>مهند شام</t>
  </si>
  <si>
    <t>فاطمه بلعوص</t>
  </si>
  <si>
    <t>سيرين</t>
  </si>
  <si>
    <t>سوسن زهره</t>
  </si>
  <si>
    <t>رانيا السمان</t>
  </si>
  <si>
    <t>احمد نبيل</t>
  </si>
  <si>
    <t xml:space="preserve">ياسر </t>
  </si>
  <si>
    <t>اسعد عامر</t>
  </si>
  <si>
    <t>ثليج</t>
  </si>
  <si>
    <t>نهال اشيتي</t>
  </si>
  <si>
    <t>لمى توتنجي</t>
  </si>
  <si>
    <t>سميه حرب</t>
  </si>
  <si>
    <t>ديالا فلاحه</t>
  </si>
  <si>
    <t>ديالا ابو لبن</t>
  </si>
  <si>
    <t>هبه عبود</t>
  </si>
  <si>
    <t>نورا أبو أرشيد</t>
  </si>
  <si>
    <t>عبد القادر شرقاوي</t>
  </si>
  <si>
    <t>روان عبد الدائم</t>
  </si>
  <si>
    <t>هنادي الحاج حمود</t>
  </si>
  <si>
    <t>عبد الغني عنفوص</t>
  </si>
  <si>
    <t>فرحه</t>
  </si>
  <si>
    <t>رود حورانيه</t>
  </si>
  <si>
    <t>ولاء العجمي</t>
  </si>
  <si>
    <t>هبه الله الحنبلي</t>
  </si>
  <si>
    <t>منال المجركش</t>
  </si>
  <si>
    <t>غصون زغلول</t>
  </si>
  <si>
    <t>مكرم</t>
  </si>
  <si>
    <t>روان كلاوية</t>
  </si>
  <si>
    <t>بهجاه</t>
  </si>
  <si>
    <t>واصل</t>
  </si>
  <si>
    <t>همام الكسار العليوي</t>
  </si>
  <si>
    <t>هبه داود</t>
  </si>
  <si>
    <t>الاء السوادي</t>
  </si>
  <si>
    <t>محمد كمي</t>
  </si>
  <si>
    <t>اسامه شيباني</t>
  </si>
  <si>
    <t>سهاد</t>
  </si>
  <si>
    <t>محمد جميل</t>
  </si>
  <si>
    <t>فتحية</t>
  </si>
  <si>
    <t>هزار حاج علي</t>
  </si>
  <si>
    <t>زاد الخير</t>
  </si>
  <si>
    <t>نورا باكيرا</t>
  </si>
  <si>
    <t>مرام الوف</t>
  </si>
  <si>
    <t>عماد هركل</t>
  </si>
  <si>
    <t>شهرزاد</t>
  </si>
  <si>
    <t>ريمه حليمه</t>
  </si>
  <si>
    <t>هيفاء رحال</t>
  </si>
  <si>
    <t>امتثال</t>
  </si>
  <si>
    <t>عزو</t>
  </si>
  <si>
    <t>مياده الطعاني</t>
  </si>
  <si>
    <t>مي الحسين</t>
  </si>
  <si>
    <t>مرهف عقيل</t>
  </si>
  <si>
    <t>عقيل</t>
  </si>
  <si>
    <t>محمد ياسر سنوبر</t>
  </si>
  <si>
    <t>مصطفى عاصم</t>
  </si>
  <si>
    <t>محمد العياش</t>
  </si>
  <si>
    <t>محاسن الاباظه</t>
  </si>
  <si>
    <t>فداء محمود</t>
  </si>
  <si>
    <t>غسان الرفاعي</t>
  </si>
  <si>
    <t>غاندي حسن</t>
  </si>
  <si>
    <t>فهيم</t>
  </si>
  <si>
    <t>محمد عز الدين</t>
  </si>
  <si>
    <t>شاديه حمزه</t>
  </si>
  <si>
    <t>سنيه</t>
  </si>
  <si>
    <t>سامي الخالدي</t>
  </si>
  <si>
    <t>ريمه النصيرات</t>
  </si>
  <si>
    <t>عبد الغفور</t>
  </si>
  <si>
    <t>نجات</t>
  </si>
  <si>
    <t>رفاه الاحمد</t>
  </si>
  <si>
    <t>محمد رؤوف</t>
  </si>
  <si>
    <t>احمد حمزه</t>
  </si>
  <si>
    <t>يحيى الحريري</t>
  </si>
  <si>
    <t>نسرين عبد القادر</t>
  </si>
  <si>
    <t>ناهدى</t>
  </si>
  <si>
    <t>ميس الاعور</t>
  </si>
  <si>
    <t>عمر ابو زرد</t>
  </si>
  <si>
    <t>عبله دبوره</t>
  </si>
  <si>
    <t>صفيه واوي</t>
  </si>
  <si>
    <t>رشا غيه</t>
  </si>
  <si>
    <t>رزان المرهج</t>
  </si>
  <si>
    <t>منفي</t>
  </si>
  <si>
    <t>راميا حمدان</t>
  </si>
  <si>
    <t>نرميز</t>
  </si>
  <si>
    <t>باسمه مهايني</t>
  </si>
  <si>
    <t>فائزة</t>
  </si>
  <si>
    <t>ايليا</t>
  </si>
  <si>
    <t>محمد ادريس</t>
  </si>
  <si>
    <t>هديل صباغ</t>
  </si>
  <si>
    <t>اليكسي</t>
  </si>
  <si>
    <t>محمد جمعه</t>
  </si>
  <si>
    <t>دينا</t>
  </si>
  <si>
    <t>معاذ الحمود</t>
  </si>
  <si>
    <t>ساره مصلح</t>
  </si>
  <si>
    <t>اسماء عيسى</t>
  </si>
  <si>
    <t>اسراء</t>
  </si>
  <si>
    <t>اسراء ورده</t>
  </si>
  <si>
    <t>اريج الضمان</t>
  </si>
  <si>
    <t>علي شدود</t>
  </si>
  <si>
    <t>سامي القباني</t>
  </si>
  <si>
    <t>احمد حسن</t>
  </si>
  <si>
    <t>سيرينا صبيح</t>
  </si>
  <si>
    <t>جوهينه</t>
  </si>
  <si>
    <t>محمد فؤاد</t>
  </si>
  <si>
    <t>كاتيا نصر</t>
  </si>
  <si>
    <t>اسيا قريشي</t>
  </si>
  <si>
    <t>لينا محمد</t>
  </si>
  <si>
    <t>مروه الغافل</t>
  </si>
  <si>
    <t>بخيته</t>
  </si>
  <si>
    <t>عبد ه</t>
  </si>
  <si>
    <t>اسماء عرابي</t>
  </si>
  <si>
    <t>وفاء القضماني</t>
  </si>
  <si>
    <t>عبير عوده</t>
  </si>
  <si>
    <t>ليزا ابراهيم</t>
  </si>
  <si>
    <t>نذار</t>
  </si>
  <si>
    <t>خولا</t>
  </si>
  <si>
    <t>عصام الانكليزي</t>
  </si>
  <si>
    <t>سراء محمد</t>
  </si>
  <si>
    <t>دعاء راجحه</t>
  </si>
  <si>
    <t>جيهان رميح</t>
  </si>
  <si>
    <t>جودي رعدون</t>
  </si>
  <si>
    <t>زياد بكور</t>
  </si>
  <si>
    <t>عواش</t>
  </si>
  <si>
    <t>سعدي</t>
  </si>
  <si>
    <t>رنيم صالح</t>
  </si>
  <si>
    <t>عبد الفتاح شغليل</t>
  </si>
  <si>
    <t>محمد عزت</t>
  </si>
  <si>
    <t>منيه</t>
  </si>
  <si>
    <t>مجدي الشايب</t>
  </si>
  <si>
    <t>روعه شنشو</t>
  </si>
  <si>
    <t>ولاء مهره</t>
  </si>
  <si>
    <t>وفاء ركاب</t>
  </si>
  <si>
    <t>رفاه مهره</t>
  </si>
  <si>
    <t>مريم ابو عيشه</t>
  </si>
  <si>
    <t>الهام حموده</t>
  </si>
  <si>
    <t>هاله النحلاوي</t>
  </si>
  <si>
    <t>ابي العلاء</t>
  </si>
  <si>
    <t>نهاد الطيار</t>
  </si>
  <si>
    <t>محفوظ</t>
  </si>
  <si>
    <t>قمر السقا</t>
  </si>
  <si>
    <t>عبد المجيب</t>
  </si>
  <si>
    <t>دعاء ابو رياح</t>
  </si>
  <si>
    <t>ريم ملص</t>
  </si>
  <si>
    <t>اسماء مستو</t>
  </si>
  <si>
    <t>ناريمان السعدي</t>
  </si>
  <si>
    <t>محمد باسل السمكري</t>
  </si>
  <si>
    <t>هديل ابو طاره</t>
  </si>
  <si>
    <t>نسرين حصويه</t>
  </si>
  <si>
    <t>موسى ببيلي</t>
  </si>
  <si>
    <t>ملك غنام</t>
  </si>
  <si>
    <t>ملك عبد الواحد</t>
  </si>
  <si>
    <t>صفيه الطحان</t>
  </si>
  <si>
    <t>علياء عدوان</t>
  </si>
  <si>
    <t>شذا العجمي</t>
  </si>
  <si>
    <t>رحاب كلاس</t>
  </si>
  <si>
    <t>رامي العبار</t>
  </si>
  <si>
    <t>راما الكيال</t>
  </si>
  <si>
    <t>ايناس حواج</t>
  </si>
  <si>
    <t>ميس علي</t>
  </si>
  <si>
    <t>زينب احمد</t>
  </si>
  <si>
    <t>ربا محمد</t>
  </si>
  <si>
    <t>هناء سلما</t>
  </si>
  <si>
    <t>مهى غياض</t>
  </si>
  <si>
    <t>عرفات</t>
  </si>
  <si>
    <t>لبنى بشير</t>
  </si>
  <si>
    <t>غنى المنقل</t>
  </si>
  <si>
    <t>منور</t>
  </si>
  <si>
    <t>رولا حسن</t>
  </si>
  <si>
    <t>راما كعيكاتي</t>
  </si>
  <si>
    <t>ديما الحاج علي</t>
  </si>
  <si>
    <t>مكيه</t>
  </si>
  <si>
    <t>بتول كعوش</t>
  </si>
  <si>
    <t>اسماعيل مصطفى</t>
  </si>
  <si>
    <t>هبه الصبره</t>
  </si>
  <si>
    <t>رجاء رمضان</t>
  </si>
  <si>
    <t>منه</t>
  </si>
  <si>
    <t>غنى ضبيان</t>
  </si>
  <si>
    <t>عدنان القادري</t>
  </si>
  <si>
    <t>الفت</t>
  </si>
  <si>
    <t>روان منصور</t>
  </si>
  <si>
    <t>علاء نوفل</t>
  </si>
  <si>
    <t>حمدو</t>
  </si>
  <si>
    <t>ظافر العلي</t>
  </si>
  <si>
    <t>بارعه كركي اللحام</t>
  </si>
  <si>
    <t>ايناس الكردي</t>
  </si>
  <si>
    <t>ولاء قطيش</t>
  </si>
  <si>
    <t>منى قاسم</t>
  </si>
  <si>
    <t>صفا قاسم</t>
  </si>
  <si>
    <t>مرام جديد</t>
  </si>
  <si>
    <t>بتول ابو صعب</t>
  </si>
  <si>
    <t>الاء فاكياني</t>
  </si>
  <si>
    <t>صفاء الشيخ</t>
  </si>
  <si>
    <t>علا قرقوط</t>
  </si>
  <si>
    <t>هندا</t>
  </si>
  <si>
    <t>عفراء الصبره</t>
  </si>
  <si>
    <t>هيفاء المعراوي</t>
  </si>
  <si>
    <t>ميريه طوائفي</t>
  </si>
  <si>
    <t>دونيز</t>
  </si>
  <si>
    <t>مالك العلي</t>
  </si>
  <si>
    <t>ضحى يوسف</t>
  </si>
  <si>
    <t>رواد ناصر</t>
  </si>
  <si>
    <t>املين</t>
  </si>
  <si>
    <t>احمد جمال</t>
  </si>
  <si>
    <t>هيلين لطف الله</t>
  </si>
  <si>
    <t>ماريا</t>
  </si>
  <si>
    <t>مهند دبلو</t>
  </si>
  <si>
    <t>عامر الحداد</t>
  </si>
  <si>
    <t>سلام الاحمد</t>
  </si>
  <si>
    <t>فخري</t>
  </si>
  <si>
    <t>خلدون عزيزه</t>
  </si>
  <si>
    <t>شذى عيسى</t>
  </si>
  <si>
    <t>كناز عبيد</t>
  </si>
  <si>
    <t>كناز الطبل</t>
  </si>
  <si>
    <t>رشا صائمه</t>
  </si>
  <si>
    <t>بشار عوض</t>
  </si>
  <si>
    <t>افراح اللبان</t>
  </si>
  <si>
    <t>هيفي يوسف</t>
  </si>
  <si>
    <t>انشراح</t>
  </si>
  <si>
    <t>همسه حنانا</t>
  </si>
  <si>
    <t>هبه ناظيف</t>
  </si>
  <si>
    <t>نور عاصي</t>
  </si>
  <si>
    <t>نور الشعار</t>
  </si>
  <si>
    <t>نور السيد احمد</t>
  </si>
  <si>
    <t>ميس حرفوش</t>
  </si>
  <si>
    <t>ميس الغضبان</t>
  </si>
  <si>
    <t>منار حسون</t>
  </si>
  <si>
    <t>منار بكري</t>
  </si>
  <si>
    <t>مروه قاسم</t>
  </si>
  <si>
    <t>مروه عوض</t>
  </si>
  <si>
    <t>مرح طرابلسي</t>
  </si>
  <si>
    <t>رفيا</t>
  </si>
  <si>
    <t>مراد علي</t>
  </si>
  <si>
    <t>مجد الشوا</t>
  </si>
  <si>
    <t>عابده</t>
  </si>
  <si>
    <t>فائزه الغضبان</t>
  </si>
  <si>
    <t>رولا غازي</t>
  </si>
  <si>
    <t>رهف سليمان</t>
  </si>
  <si>
    <t>رنده العكاري</t>
  </si>
  <si>
    <t>ربيع بقدليه</t>
  </si>
  <si>
    <t>ربا مبارك</t>
  </si>
  <si>
    <t>خديجه عزمت</t>
  </si>
  <si>
    <t>جورجيت عنتابي</t>
  </si>
  <si>
    <t>كابي</t>
  </si>
  <si>
    <t>انشراح قذاح</t>
  </si>
  <si>
    <t>امتثال الطوير</t>
  </si>
  <si>
    <t>نجله</t>
  </si>
  <si>
    <t>الفت الهرباوي</t>
  </si>
  <si>
    <t>احمد كيوان</t>
  </si>
  <si>
    <t>احمد دالي</t>
  </si>
  <si>
    <t>فجر</t>
  </si>
  <si>
    <t>الطاف</t>
  </si>
  <si>
    <t>نداء عبد الله</t>
  </si>
  <si>
    <t>مصطفى ادلبي</t>
  </si>
  <si>
    <t>محمد احسان</t>
  </si>
  <si>
    <t>مريم قاسم</t>
  </si>
  <si>
    <t>محمد غزال</t>
  </si>
  <si>
    <t>عبد النبي</t>
  </si>
  <si>
    <t>محمد طارق القصاص</t>
  </si>
  <si>
    <t>عايشه</t>
  </si>
  <si>
    <t>لينا الصفدي</t>
  </si>
  <si>
    <t>رحاب حسن</t>
  </si>
  <si>
    <t>ايمان جبور</t>
  </si>
  <si>
    <t>حديثي</t>
  </si>
  <si>
    <t>محمد خير المحمود</t>
  </si>
  <si>
    <t>امل العفلق</t>
  </si>
  <si>
    <t>جابر نعيم</t>
  </si>
  <si>
    <t>اسماء موسى</t>
  </si>
  <si>
    <t>مجد جمول</t>
  </si>
  <si>
    <t>هيفاء خلف زين الدين</t>
  </si>
  <si>
    <t>رولا قطيش</t>
  </si>
  <si>
    <t>باسل حيدر</t>
  </si>
  <si>
    <t>أمان سليمان</t>
  </si>
  <si>
    <t>رغد عوض</t>
  </si>
  <si>
    <t>غفران المعلم</t>
  </si>
  <si>
    <t>لمى أبو آذان</t>
  </si>
  <si>
    <t>روند ابو السعود</t>
  </si>
  <si>
    <t>هيما</t>
  </si>
  <si>
    <t>رجاء السمان</t>
  </si>
  <si>
    <t>خيرو حاج حسن</t>
  </si>
  <si>
    <t>لمى القطريب</t>
  </si>
  <si>
    <t>وليده</t>
  </si>
  <si>
    <t>ميناس البيك</t>
  </si>
  <si>
    <t>اماني علي</t>
  </si>
  <si>
    <t>ميشلين نعمه</t>
  </si>
  <si>
    <t>هيام الخريشي</t>
  </si>
  <si>
    <t>هزار فياض</t>
  </si>
  <si>
    <t>منى الشريف</t>
  </si>
  <si>
    <t>حسام كنعان</t>
  </si>
  <si>
    <t>يوسف الحديدي</t>
  </si>
  <si>
    <t>يمنى الرجوله</t>
  </si>
  <si>
    <t>يمام الحشا</t>
  </si>
  <si>
    <t>يقين الشميط</t>
  </si>
  <si>
    <t>يثرب النعمان</t>
  </si>
  <si>
    <t>قنال</t>
  </si>
  <si>
    <t>ياسمين سلوم</t>
  </si>
  <si>
    <t>ياسمين حنتيته</t>
  </si>
  <si>
    <t>ياسر البيطار</t>
  </si>
  <si>
    <t>يارا طرابيه</t>
  </si>
  <si>
    <t>ولاء الشحادات</t>
  </si>
  <si>
    <t>ولاء الزيات</t>
  </si>
  <si>
    <t>ولاء ابوالهيجاء</t>
  </si>
  <si>
    <t>وفاء منصور</t>
  </si>
  <si>
    <t>وفاء مرعي</t>
  </si>
  <si>
    <t>مسرة</t>
  </si>
  <si>
    <t>وفاء عاشور</t>
  </si>
  <si>
    <t>وسيم عبد الصمد</t>
  </si>
  <si>
    <t>ورده الصوص</t>
  </si>
  <si>
    <t>وديان الحوشان</t>
  </si>
  <si>
    <t>وجدي معروف</t>
  </si>
  <si>
    <t>بسمات</t>
  </si>
  <si>
    <t>واعد عامر</t>
  </si>
  <si>
    <t>هيفاء كحل</t>
  </si>
  <si>
    <t>هيفاء قبلان</t>
  </si>
  <si>
    <t>هيام الشمالي</t>
  </si>
  <si>
    <t>هند وسوف</t>
  </si>
  <si>
    <t>هناده العش</t>
  </si>
  <si>
    <t>بدرية</t>
  </si>
  <si>
    <t>هلا نادر</t>
  </si>
  <si>
    <t>هلا غريبه</t>
  </si>
  <si>
    <t>هلا السيداحمد</t>
  </si>
  <si>
    <t>هزار القاق</t>
  </si>
  <si>
    <t>غيصان</t>
  </si>
  <si>
    <t>هديل محمود</t>
  </si>
  <si>
    <t>ذكي</t>
  </si>
  <si>
    <t>هديل علاء الدين</t>
  </si>
  <si>
    <t>هدى الرز</t>
  </si>
  <si>
    <t>هبه شاهين</t>
  </si>
  <si>
    <t>هبه الله موصلي</t>
  </si>
  <si>
    <t>هبه العوام</t>
  </si>
  <si>
    <t>هبه التشه</t>
  </si>
  <si>
    <t>هبه الأحمد</t>
  </si>
  <si>
    <t>هاني القبلان</t>
  </si>
  <si>
    <t>هاني الداهوك</t>
  </si>
  <si>
    <t>هالين فياض</t>
  </si>
  <si>
    <t>هاجر الخاير</t>
  </si>
  <si>
    <t>نورا الحسكي</t>
  </si>
  <si>
    <t>نور سيروان</t>
  </si>
  <si>
    <t>نور سعيد</t>
  </si>
  <si>
    <t>نور جنن</t>
  </si>
  <si>
    <t>محمدفهد</t>
  </si>
  <si>
    <t>نور باكير</t>
  </si>
  <si>
    <t>نور العمارين</t>
  </si>
  <si>
    <t>نور الزحيلي</t>
  </si>
  <si>
    <t>نور الدين الأفندي</t>
  </si>
  <si>
    <t>نهى ابو فاشة</t>
  </si>
  <si>
    <t>نهاد دعمش</t>
  </si>
  <si>
    <t>نصر الله الخلف</t>
  </si>
  <si>
    <t>مبارك</t>
  </si>
  <si>
    <t>نسرين قرقورا</t>
  </si>
  <si>
    <t>نسرين شاهين</t>
  </si>
  <si>
    <t>نسرين المحمد</t>
  </si>
  <si>
    <t>نسرين الفيل</t>
  </si>
  <si>
    <t>ندى العقباني</t>
  </si>
  <si>
    <t>نجيبه شاويش</t>
  </si>
  <si>
    <t>نجود الغجري</t>
  </si>
  <si>
    <t>نجاح الحسامي</t>
  </si>
  <si>
    <t>نتالي عباس</t>
  </si>
  <si>
    <t>نبراس ديوب</t>
  </si>
  <si>
    <t>لؤى</t>
  </si>
  <si>
    <t>ميسون الصالح الشوفي</t>
  </si>
  <si>
    <t>ميساء ديوب</t>
  </si>
  <si>
    <t>ميساء السوادي</t>
  </si>
  <si>
    <t>ضرار</t>
  </si>
  <si>
    <t>مهند بريبداني</t>
  </si>
  <si>
    <t>منيره بركات</t>
  </si>
  <si>
    <t>منى عبدالله</t>
  </si>
  <si>
    <t>شعيع</t>
  </si>
  <si>
    <t>منوليا فرح</t>
  </si>
  <si>
    <t>منال خيري الانام</t>
  </si>
  <si>
    <t>زومانه</t>
  </si>
  <si>
    <t>منار شحاده</t>
  </si>
  <si>
    <t>منار زيود</t>
  </si>
  <si>
    <t>مصطفى طه</t>
  </si>
  <si>
    <t>مريم عبود</t>
  </si>
  <si>
    <t>مروه سيد اسماعيل</t>
  </si>
  <si>
    <t>مروه سره</t>
  </si>
  <si>
    <t>مروه الكيلاني</t>
  </si>
  <si>
    <t>مروه الصباغ</t>
  </si>
  <si>
    <t>مروة رحيم</t>
  </si>
  <si>
    <t>مرح كحل</t>
  </si>
  <si>
    <t>مرح العبد الله</t>
  </si>
  <si>
    <t>محمود عباس</t>
  </si>
  <si>
    <t>محمد مهيار سلهب</t>
  </si>
  <si>
    <t>محمدرضا العلي</t>
  </si>
  <si>
    <t>محمدحسين الحسيني</t>
  </si>
  <si>
    <t>احمدسليم</t>
  </si>
  <si>
    <t>محمداغيد اسديه</t>
  </si>
  <si>
    <t>محمد قشقو</t>
  </si>
  <si>
    <t>زمزم</t>
  </si>
  <si>
    <t>محمد عبد العزيز المقصاتي</t>
  </si>
  <si>
    <t>محمد عبد الرحيم</t>
  </si>
  <si>
    <t>محمد حسن حيدر</t>
  </si>
  <si>
    <t>محمد تامر سليمان</t>
  </si>
  <si>
    <t>محمد الجيرودي</t>
  </si>
  <si>
    <t>محمد الجراد</t>
  </si>
  <si>
    <t>مجدالدين الصفدي</t>
  </si>
  <si>
    <t>مايا السلمان</t>
  </si>
  <si>
    <t>مالك الخيوتي</t>
  </si>
  <si>
    <t>ماريا الخليلي</t>
  </si>
  <si>
    <t>لينه كوكى</t>
  </si>
  <si>
    <t>لينا المقداد</t>
  </si>
  <si>
    <t>لينا البرتاوي</t>
  </si>
  <si>
    <t>لين نصر</t>
  </si>
  <si>
    <t>لين اسكندراني</t>
  </si>
  <si>
    <t>ليلى حمدان</t>
  </si>
  <si>
    <t>معذه</t>
  </si>
  <si>
    <t>ليث ابو ارشيد</t>
  </si>
  <si>
    <t>هويده</t>
  </si>
  <si>
    <t>ليالي الشوفي</t>
  </si>
  <si>
    <t>لولوه العبد</t>
  </si>
  <si>
    <t>لميس اليغشي</t>
  </si>
  <si>
    <t>لما سلوم</t>
  </si>
  <si>
    <t>لجين مستو</t>
  </si>
  <si>
    <t>لانا قرقور</t>
  </si>
  <si>
    <t>عبدالناصر</t>
  </si>
  <si>
    <t>مشاعل</t>
  </si>
  <si>
    <t>لانا عمايري</t>
  </si>
  <si>
    <t>لانا عثمان</t>
  </si>
  <si>
    <t>شذا</t>
  </si>
  <si>
    <t>لارا صالح</t>
  </si>
  <si>
    <t>كندا قاسم</t>
  </si>
  <si>
    <t>أمينة</t>
  </si>
  <si>
    <t>كريستين شحود</t>
  </si>
  <si>
    <t>كاترين بريك هنيدي</t>
  </si>
  <si>
    <t>قمر زين الدين</t>
  </si>
  <si>
    <t>بنيه</t>
  </si>
  <si>
    <t>قصي المحمد</t>
  </si>
  <si>
    <t>فيروز عيسى</t>
  </si>
  <si>
    <t>جناة</t>
  </si>
  <si>
    <t>فلسطين عزام</t>
  </si>
  <si>
    <t>فريده مطامير</t>
  </si>
  <si>
    <t>فريال الشيخه</t>
  </si>
  <si>
    <t>فرح عبد الحي</t>
  </si>
  <si>
    <t>فاطمه الجارودي</t>
  </si>
  <si>
    <t>محمدذيب</t>
  </si>
  <si>
    <t>فاطمه ابو حوى</t>
  </si>
  <si>
    <t>غيداء تميم</t>
  </si>
  <si>
    <t>غصون جمعة</t>
  </si>
  <si>
    <t>غصون الطرشان</t>
  </si>
  <si>
    <t>غدير محرز</t>
  </si>
  <si>
    <t>غاليه الاسطواني</t>
  </si>
  <si>
    <t>بشر</t>
  </si>
  <si>
    <t>غالية حمزه</t>
  </si>
  <si>
    <t>عهد الحسين</t>
  </si>
  <si>
    <t>عمار القصير</t>
  </si>
  <si>
    <t>عماد النحاس</t>
  </si>
  <si>
    <t>علياء شمس</t>
  </si>
  <si>
    <t>علي المحمود</t>
  </si>
  <si>
    <t>اعتماد</t>
  </si>
  <si>
    <t>علا كحله</t>
  </si>
  <si>
    <t>علا القباني</t>
  </si>
  <si>
    <t>علا الحمصي</t>
  </si>
  <si>
    <t>علا الحسين</t>
  </si>
  <si>
    <t>عز الدين البيرقدار</t>
  </si>
  <si>
    <t>عروبه الحبشي</t>
  </si>
  <si>
    <t>محمدبشير</t>
  </si>
  <si>
    <t>عدنان الديري</t>
  </si>
  <si>
    <t>محمد شكري</t>
  </si>
  <si>
    <t>عثمان أسديه</t>
  </si>
  <si>
    <t>عبير العجوري</t>
  </si>
  <si>
    <t>عبير التقي</t>
  </si>
  <si>
    <t>عبدالقادر تللوالنشواتي</t>
  </si>
  <si>
    <t>عبدالقادر الهلال</t>
  </si>
  <si>
    <t>عبدالجواد</t>
  </si>
  <si>
    <t>عبد الله النحاس</t>
  </si>
  <si>
    <t>صفاء الشيخه</t>
  </si>
  <si>
    <t>صفا زياده</t>
  </si>
  <si>
    <t>صباح سروجي</t>
  </si>
  <si>
    <t>ساجدة</t>
  </si>
  <si>
    <t>صباح بشاره</t>
  </si>
  <si>
    <t>شيرين اللحام</t>
  </si>
  <si>
    <t>شهد المنذر</t>
  </si>
  <si>
    <t>شمس عبد اللطيف</t>
  </si>
  <si>
    <t>شفاء العبدالرزاق</t>
  </si>
  <si>
    <t>شذى قطان</t>
  </si>
  <si>
    <t>شاميه الشنوان</t>
  </si>
  <si>
    <t>سيدرا مراد</t>
  </si>
  <si>
    <t>كاوا</t>
  </si>
  <si>
    <t>سوسن الجمله</t>
  </si>
  <si>
    <t>محمدمأمون</t>
  </si>
  <si>
    <t>سوزان سليمان</t>
  </si>
  <si>
    <t>سناء الشوا</t>
  </si>
  <si>
    <t>سمير أسعد</t>
  </si>
  <si>
    <t>لبنى</t>
  </si>
  <si>
    <t>سمر سليم</t>
  </si>
  <si>
    <t>سماح عثمان</t>
  </si>
  <si>
    <t>سعاد خازم</t>
  </si>
  <si>
    <t>وفيقة</t>
  </si>
  <si>
    <t>سحر الحلبي</t>
  </si>
  <si>
    <t>سحاب ابراهيم</t>
  </si>
  <si>
    <t>شهرو</t>
  </si>
  <si>
    <t>سالي سليمان</t>
  </si>
  <si>
    <t>ساريه بدران</t>
  </si>
  <si>
    <t>ساره جوديه</t>
  </si>
  <si>
    <t>ساره العظمه</t>
  </si>
  <si>
    <t>سارة المحمود</t>
  </si>
  <si>
    <t>ساجده زيدان</t>
  </si>
  <si>
    <t>محمد صلاح الدين</t>
  </si>
  <si>
    <t>زينب قلاوى</t>
  </si>
  <si>
    <t>زينب ضوا</t>
  </si>
  <si>
    <t>زينب العبدالله</t>
  </si>
  <si>
    <t>زينب الجاموس</t>
  </si>
  <si>
    <t>زكيه الخطيب</t>
  </si>
  <si>
    <t>امامه</t>
  </si>
  <si>
    <t>ريم غزال</t>
  </si>
  <si>
    <t>ريم عمر</t>
  </si>
  <si>
    <t>ريم الشرع</t>
  </si>
  <si>
    <t>ريم الشبلي</t>
  </si>
  <si>
    <t>ريم السيدأحمد</t>
  </si>
  <si>
    <t>روعة شيخاني</t>
  </si>
  <si>
    <t>روجين خلو</t>
  </si>
  <si>
    <t>بحري</t>
  </si>
  <si>
    <t>روان علامه</t>
  </si>
  <si>
    <t>رهف زين</t>
  </si>
  <si>
    <t>رهف أيوبي</t>
  </si>
  <si>
    <t>رهف ابوراس</t>
  </si>
  <si>
    <t>رهام ابراهيم</t>
  </si>
  <si>
    <t>نزيرة</t>
  </si>
  <si>
    <t>رنيم جابر</t>
  </si>
  <si>
    <t>رنيم الطيب</t>
  </si>
  <si>
    <t>رنيم الصلوع</t>
  </si>
  <si>
    <t>رنيم ابو نومه</t>
  </si>
  <si>
    <t>رنوه الغبره</t>
  </si>
  <si>
    <t>محمدانس</t>
  </si>
  <si>
    <t>رقية حسين</t>
  </si>
  <si>
    <t>رفاه عم علي</t>
  </si>
  <si>
    <t>خيرالدين</t>
  </si>
  <si>
    <t>رشا قطيش</t>
  </si>
  <si>
    <t>رشا الحجة</t>
  </si>
  <si>
    <t>رشا الاشقر</t>
  </si>
  <si>
    <t>رزان جدوع</t>
  </si>
  <si>
    <t>نسروان</t>
  </si>
  <si>
    <t>ربا علي</t>
  </si>
  <si>
    <t>ربا سهلي</t>
  </si>
  <si>
    <t>ربا سالم</t>
  </si>
  <si>
    <t>ربا بكر</t>
  </si>
  <si>
    <t>رانيا بغدادي</t>
  </si>
  <si>
    <t>رامه حاج حسن</t>
  </si>
  <si>
    <t>آسية</t>
  </si>
  <si>
    <t>راما القاق</t>
  </si>
  <si>
    <t>ديانا الحمصي</t>
  </si>
  <si>
    <t>دعاء شحاده</t>
  </si>
  <si>
    <t>دانة حمدان</t>
  </si>
  <si>
    <t>دالين طنطه</t>
  </si>
  <si>
    <t>محمدفايز</t>
  </si>
  <si>
    <t>داليا المحمد</t>
  </si>
  <si>
    <t>خوله الحسين</t>
  </si>
  <si>
    <t>خوله احمد</t>
  </si>
  <si>
    <t>خلود علي</t>
  </si>
  <si>
    <t>خلود الشاملي</t>
  </si>
  <si>
    <t>خالد حاطوم</t>
  </si>
  <si>
    <t>غزية</t>
  </si>
  <si>
    <t>حياة بزي</t>
  </si>
  <si>
    <t>حوراء اقرع</t>
  </si>
  <si>
    <t>حنان حنتوش</t>
  </si>
  <si>
    <t>أميمة</t>
  </si>
  <si>
    <t>حنان أحمد</t>
  </si>
  <si>
    <t>لوديا</t>
  </si>
  <si>
    <t>حمدي الخياط</t>
  </si>
  <si>
    <t>محمدشكيب</t>
  </si>
  <si>
    <t>حكمة</t>
  </si>
  <si>
    <t>حليمه الغالول</t>
  </si>
  <si>
    <t>حلا شباره</t>
  </si>
  <si>
    <t>حسناء بكر</t>
  </si>
  <si>
    <t>حسن فندي</t>
  </si>
  <si>
    <t>حسن عيسى</t>
  </si>
  <si>
    <t>حسان العربيد</t>
  </si>
  <si>
    <t>حسام الرجب</t>
  </si>
  <si>
    <t>حامد طياره</t>
  </si>
  <si>
    <t>جيهان بربور</t>
  </si>
  <si>
    <t>جوليا كامله</t>
  </si>
  <si>
    <t>جواهر الشيخ</t>
  </si>
  <si>
    <t>شعلة</t>
  </si>
  <si>
    <t>جهينه الغزاوي</t>
  </si>
  <si>
    <t>جنان عبدالحميد</t>
  </si>
  <si>
    <t>وزيرة قاسم</t>
  </si>
  <si>
    <t>جمعه الجمعه</t>
  </si>
  <si>
    <t>جلال كساب</t>
  </si>
  <si>
    <t>تيسير الاسعد</t>
  </si>
  <si>
    <t>تمام حديفه</t>
  </si>
  <si>
    <t>تماضر الحميدي</t>
  </si>
  <si>
    <t>تغريد الهندي</t>
  </si>
  <si>
    <t>تبارك نجلة</t>
  </si>
  <si>
    <t>هيلة</t>
  </si>
  <si>
    <t>بيان ياسين الصباغ</t>
  </si>
  <si>
    <t>بيان النجم</t>
  </si>
  <si>
    <t>بيان العوف</t>
  </si>
  <si>
    <t>بشرى عبيدي</t>
  </si>
  <si>
    <t>بشرى زيني</t>
  </si>
  <si>
    <t>بشار والي</t>
  </si>
  <si>
    <t>بدور ناقور</t>
  </si>
  <si>
    <t>نجمه</t>
  </si>
  <si>
    <t>بتول شمبورش</t>
  </si>
  <si>
    <t>بتول حسن</t>
  </si>
  <si>
    <t>باسل الأحمر</t>
  </si>
  <si>
    <t>آيه البوش</t>
  </si>
  <si>
    <t>آيه ارشيد</t>
  </si>
  <si>
    <t>آمنه الحريري</t>
  </si>
  <si>
    <t>آمنة بربور</t>
  </si>
  <si>
    <t>آلاء عثمان</t>
  </si>
  <si>
    <t>آلاء طحله</t>
  </si>
  <si>
    <t>آلاء حوش</t>
  </si>
  <si>
    <t>آلاء حكيم</t>
  </si>
  <si>
    <t>أيه عفوف</t>
  </si>
  <si>
    <t>بهذر</t>
  </si>
  <si>
    <t>أنعام الكلش</t>
  </si>
  <si>
    <t>أماني جاسم</t>
  </si>
  <si>
    <t>أسماء الفرخ</t>
  </si>
  <si>
    <t>أحمد حسون</t>
  </si>
  <si>
    <t>إهداء كلاس</t>
  </si>
  <si>
    <t>نسرين حيفاوي</t>
  </si>
  <si>
    <t>ايمان الخليفه</t>
  </si>
  <si>
    <t>ايلياء ابو حمدة</t>
  </si>
  <si>
    <t>ايات الاحمد</t>
  </si>
  <si>
    <t>انس مرسل</t>
  </si>
  <si>
    <t>انتصار خميس</t>
  </si>
  <si>
    <t>أمون</t>
  </si>
  <si>
    <t>اناس القاضي</t>
  </si>
  <si>
    <t>امينة رمضان</t>
  </si>
  <si>
    <t>امنه الفيحان</t>
  </si>
  <si>
    <t>امل عمراني كرندي</t>
  </si>
  <si>
    <t>امل المسالمه</t>
  </si>
  <si>
    <t>امل الجمعه</t>
  </si>
  <si>
    <t>امان البدوىالنجار</t>
  </si>
  <si>
    <t>دحام</t>
  </si>
  <si>
    <t>الاء الحاج علي</t>
  </si>
  <si>
    <t>اشرف رمضان المحسن</t>
  </si>
  <si>
    <t>اشراق الزعبي</t>
  </si>
  <si>
    <t>اسراء نسلي</t>
  </si>
  <si>
    <t>اسراء ميا</t>
  </si>
  <si>
    <t>اسامة معط الله</t>
  </si>
  <si>
    <t>ازدهار الرفاعي</t>
  </si>
  <si>
    <t>اريج زيتي</t>
  </si>
  <si>
    <t>اروى النحلاوي</t>
  </si>
  <si>
    <t>اخلاص سجاع</t>
  </si>
  <si>
    <t>احمد يونس</t>
  </si>
  <si>
    <t>حليمه يونس</t>
  </si>
  <si>
    <t>احمد الغضبان</t>
  </si>
  <si>
    <t>حسينه</t>
  </si>
  <si>
    <t>احمد ابراهيم</t>
  </si>
  <si>
    <t>ابراهيم مطر</t>
  </si>
  <si>
    <t>ابراهيم الخضور</t>
  </si>
  <si>
    <t>ابراهيم ابراهيم</t>
  </si>
  <si>
    <t>وفاء المرستاني</t>
  </si>
  <si>
    <t>هاني العواد</t>
  </si>
  <si>
    <t>نور الهدى الزامل</t>
  </si>
  <si>
    <t>رضوه</t>
  </si>
  <si>
    <t>ميسون الطرشان</t>
  </si>
  <si>
    <t>محمد عماد الحكيم</t>
  </si>
  <si>
    <t>خلود موسى</t>
  </si>
  <si>
    <t>ماري البلال</t>
  </si>
  <si>
    <t>لبانه محمد</t>
  </si>
  <si>
    <t>يمنا</t>
  </si>
  <si>
    <t>فيحاء سريول</t>
  </si>
  <si>
    <t>فاطمة العليان</t>
  </si>
  <si>
    <t>جروان</t>
  </si>
  <si>
    <t>فاتنه سويد</t>
  </si>
  <si>
    <t>عيسى عبدو</t>
  </si>
  <si>
    <t>اشواق</t>
  </si>
  <si>
    <t>علياء خزام</t>
  </si>
  <si>
    <t>حنيفه</t>
  </si>
  <si>
    <t>شام مهنا</t>
  </si>
  <si>
    <t>رولا المتني</t>
  </si>
  <si>
    <t>روان المسالمه</t>
  </si>
  <si>
    <t>حيدر علي</t>
  </si>
  <si>
    <t>بيان عباس</t>
  </si>
  <si>
    <t>أروى عفان</t>
  </si>
  <si>
    <t>امنه الرفاعي</t>
  </si>
  <si>
    <t>نورهان ابراهيم</t>
  </si>
  <si>
    <t>بلال الشيخ</t>
  </si>
  <si>
    <t>اسمه ركاب</t>
  </si>
  <si>
    <t>نور حجازي</t>
  </si>
  <si>
    <t>اسكندر عباس</t>
  </si>
  <si>
    <t>فاتن علوش</t>
  </si>
  <si>
    <t>ريم الحميدي</t>
  </si>
  <si>
    <t>سهام طيبة</t>
  </si>
  <si>
    <t>ربيحة</t>
  </si>
  <si>
    <t>يوسف العيسى</t>
  </si>
  <si>
    <t>مطيعة</t>
  </si>
  <si>
    <t>يمان العبيد</t>
  </si>
  <si>
    <t>يسرى الزعبي</t>
  </si>
  <si>
    <t>يزن عباس</t>
  </si>
  <si>
    <t>هولا</t>
  </si>
  <si>
    <t>يزن دباس</t>
  </si>
  <si>
    <t>ياسمين عتمه</t>
  </si>
  <si>
    <t>ياسمين حاتم</t>
  </si>
  <si>
    <t>مونده</t>
  </si>
  <si>
    <t>ياسمين الخريشى</t>
  </si>
  <si>
    <t>يارا فرج</t>
  </si>
  <si>
    <t>يارا خليفه</t>
  </si>
  <si>
    <t>ظلال</t>
  </si>
  <si>
    <t>ولاء المجذوب</t>
  </si>
  <si>
    <t>ولاء التركماني</t>
  </si>
  <si>
    <t>وفاء نعمان</t>
  </si>
  <si>
    <t>وعد ثمينه</t>
  </si>
  <si>
    <t>منيب</t>
  </si>
  <si>
    <t>وعد بدور</t>
  </si>
  <si>
    <t>وسام زحيمان</t>
  </si>
  <si>
    <t>وديعه حلاق</t>
  </si>
  <si>
    <t>هيام نحلى</t>
  </si>
  <si>
    <t>نزيهة</t>
  </si>
  <si>
    <t>هيا كبول</t>
  </si>
  <si>
    <t>هيا الخطيب</t>
  </si>
  <si>
    <t>هند محمد</t>
  </si>
  <si>
    <t>هنادي الحموي</t>
  </si>
  <si>
    <t>هلا عطاونه</t>
  </si>
  <si>
    <t>هلا الحفار</t>
  </si>
  <si>
    <t>هديه وهبي</t>
  </si>
  <si>
    <t>هديل عياش</t>
  </si>
  <si>
    <t>هديل حائك</t>
  </si>
  <si>
    <t xml:space="preserve">عبد السلام </t>
  </si>
  <si>
    <t>هدى شعبان</t>
  </si>
  <si>
    <t>هبه بركسيه</t>
  </si>
  <si>
    <t>هبه الشيخ قويدر</t>
  </si>
  <si>
    <t>هبه الشلبي</t>
  </si>
  <si>
    <t>هبه الخضور</t>
  </si>
  <si>
    <t>هبه احمد</t>
  </si>
  <si>
    <t>هبه ابو الفضل</t>
  </si>
  <si>
    <t>هبة محمود</t>
  </si>
  <si>
    <t>هبة الله وسوف</t>
  </si>
  <si>
    <t>هانيه خماش</t>
  </si>
  <si>
    <t xml:space="preserve">باسمة </t>
  </si>
  <si>
    <t>هالة بكر</t>
  </si>
  <si>
    <t>هاديا افندي</t>
  </si>
  <si>
    <t>هادي الماضي</t>
  </si>
  <si>
    <t>زهراء</t>
  </si>
  <si>
    <t>هادي اداري</t>
  </si>
  <si>
    <t>عفراء</t>
  </si>
  <si>
    <t>هاجر الشاهين</t>
  </si>
  <si>
    <t>جورية</t>
  </si>
  <si>
    <t>نيفين طقطق</t>
  </si>
  <si>
    <t>نيرمين مظفر</t>
  </si>
  <si>
    <t>نوره عرنوس</t>
  </si>
  <si>
    <t>نوره اللحام</t>
  </si>
  <si>
    <t xml:space="preserve">ياسين </t>
  </si>
  <si>
    <t>نوران عليان</t>
  </si>
  <si>
    <t>نورا ريحاوي</t>
  </si>
  <si>
    <t>نور عمران</t>
  </si>
  <si>
    <t>نور حماده</t>
  </si>
  <si>
    <t>نور ثابت</t>
  </si>
  <si>
    <t>رودينه</t>
  </si>
  <si>
    <t>نور الهزاع</t>
  </si>
  <si>
    <t>نور الهدى العياش</t>
  </si>
  <si>
    <t xml:space="preserve">مفيده </t>
  </si>
  <si>
    <t>نور الفرخ</t>
  </si>
  <si>
    <t>نذيره</t>
  </si>
  <si>
    <t>نور العبد</t>
  </si>
  <si>
    <t>نور الزعبي</t>
  </si>
  <si>
    <t xml:space="preserve">نور الخطيب </t>
  </si>
  <si>
    <t>نور الحمادي</t>
  </si>
  <si>
    <t>نوال الزير</t>
  </si>
  <si>
    <t>نوار دياب</t>
  </si>
  <si>
    <t>نوار العبيسي</t>
  </si>
  <si>
    <t>نهى حران</t>
  </si>
  <si>
    <t>بهلول</t>
  </si>
  <si>
    <t>حديد</t>
  </si>
  <si>
    <t>نهى حجازي</t>
  </si>
  <si>
    <t>نهى العبد الرحمن</t>
  </si>
  <si>
    <t>نوريه</t>
  </si>
  <si>
    <t>نغم ايوبه</t>
  </si>
  <si>
    <t>نعيمة شبلي</t>
  </si>
  <si>
    <t>نسمه حمدون</t>
  </si>
  <si>
    <t>نزيه حوراني</t>
  </si>
  <si>
    <t>محمد معاذ</t>
  </si>
  <si>
    <t>نرمين عنبر</t>
  </si>
  <si>
    <t>ندى نايفه</t>
  </si>
  <si>
    <t>ندى محمد</t>
  </si>
  <si>
    <t>كفى</t>
  </si>
  <si>
    <t>ندى الحمد</t>
  </si>
  <si>
    <t>نجود ديب</t>
  </si>
  <si>
    <t xml:space="preserve">اسيه </t>
  </si>
  <si>
    <t>ناديا سنقر</t>
  </si>
  <si>
    <t>محمد منيب</t>
  </si>
  <si>
    <t>ناتيل اليعقوب دارمانجيان</t>
  </si>
  <si>
    <t>غازار</t>
  </si>
  <si>
    <t>ميساء العبد الله</t>
  </si>
  <si>
    <t>ميساء الشرقاوي</t>
  </si>
  <si>
    <t>ميس الشيخ حسن عواد</t>
  </si>
  <si>
    <t>محمد الابرش</t>
  </si>
  <si>
    <t>ميرنا علي</t>
  </si>
  <si>
    <t>ميرنا سلمان</t>
  </si>
  <si>
    <t>لورى</t>
  </si>
  <si>
    <t>مياده جعمور</t>
  </si>
  <si>
    <t>ميادة معلم سلطان</t>
  </si>
  <si>
    <t>مي صافتلي</t>
  </si>
  <si>
    <t>مي خضور</t>
  </si>
  <si>
    <t>مؤيد المسوتي</t>
  </si>
  <si>
    <t>مها السيوفي</t>
  </si>
  <si>
    <t>مها احمد</t>
  </si>
  <si>
    <t>منال طفور</t>
  </si>
  <si>
    <t>منال زحميره</t>
  </si>
  <si>
    <t xml:space="preserve">منيف </t>
  </si>
  <si>
    <t xml:space="preserve">جميلة </t>
  </si>
  <si>
    <t>منال باشا</t>
  </si>
  <si>
    <t>منار زهره</t>
  </si>
  <si>
    <t>منار بوبس</t>
  </si>
  <si>
    <t>ملاك خضير</t>
  </si>
  <si>
    <t>عبد الجواد</t>
  </si>
  <si>
    <t>ملاك البطحيش</t>
  </si>
  <si>
    <t xml:space="preserve">حسام الدين </t>
  </si>
  <si>
    <t>معتصم يوسف</t>
  </si>
  <si>
    <t>مصطفى وانلي</t>
  </si>
  <si>
    <t>مريم ياسين</t>
  </si>
  <si>
    <t>مريم معسعس</t>
  </si>
  <si>
    <t>أميمه</t>
  </si>
  <si>
    <t>مريم سعد</t>
  </si>
  <si>
    <t>مريم الطه</t>
  </si>
  <si>
    <t>فاطمة العبيد الجاسم</t>
  </si>
  <si>
    <t>مريم السليمان</t>
  </si>
  <si>
    <t>مروه عبد الحي</t>
  </si>
  <si>
    <t>مروه العبد الرزاق</t>
  </si>
  <si>
    <t>مروه البكاوي</t>
  </si>
  <si>
    <t>مرح مان الدين</t>
  </si>
  <si>
    <t>مرح الصليبي</t>
  </si>
  <si>
    <t>مرح البكاوي</t>
  </si>
  <si>
    <t>مرام محمد</t>
  </si>
  <si>
    <t>مرام شحرور</t>
  </si>
  <si>
    <t>مرام سميد</t>
  </si>
  <si>
    <t>محمود زعتري</t>
  </si>
  <si>
    <t>محمد عصام</t>
  </si>
  <si>
    <t>محمود اسماعيل</t>
  </si>
  <si>
    <t>محمد يونس</t>
  </si>
  <si>
    <t>محمد يحيى عكاش</t>
  </si>
  <si>
    <t>محمد قربوز</t>
  </si>
  <si>
    <t>محمد فتحي الرفاعي</t>
  </si>
  <si>
    <t>محمد صوفان</t>
  </si>
  <si>
    <t>محمد سعيد شويكه</t>
  </si>
  <si>
    <t>محمد زينيه</t>
  </si>
  <si>
    <t>نهوة</t>
  </si>
  <si>
    <t>محمد زكريا مراد</t>
  </si>
  <si>
    <t>محمد دعاس</t>
  </si>
  <si>
    <t>محمد درويش</t>
  </si>
  <si>
    <t>محمد خنسه</t>
  </si>
  <si>
    <t>محمد حاج صالح</t>
  </si>
  <si>
    <t>محمد جبه</t>
  </si>
  <si>
    <t>محمد الهبود</t>
  </si>
  <si>
    <t>رسمي</t>
  </si>
  <si>
    <t>محمد النعسان</t>
  </si>
  <si>
    <t>محمد المصري</t>
  </si>
  <si>
    <t>محمد الحكيم</t>
  </si>
  <si>
    <t>محمد الحاج ياسين</t>
  </si>
  <si>
    <t>محمد اسامه قطان</t>
  </si>
  <si>
    <t xml:space="preserve">محمد علي </t>
  </si>
  <si>
    <t xml:space="preserve">محمد ابو بكر سنوبر </t>
  </si>
  <si>
    <t>باسله</t>
  </si>
  <si>
    <t>محمد ابراهيم الصفدي</t>
  </si>
  <si>
    <t>مجد الشمالي</t>
  </si>
  <si>
    <t>مجد الدين الخليل</t>
  </si>
  <si>
    <t>مجد الدمشقي</t>
  </si>
  <si>
    <t>مايا محمد</t>
  </si>
  <si>
    <t>مايا زينو</t>
  </si>
  <si>
    <t>مايا حامد</t>
  </si>
  <si>
    <t>مازن الحبش</t>
  </si>
  <si>
    <t>ماريا المسعد</t>
  </si>
  <si>
    <t>ليزا كره بتيان</t>
  </si>
  <si>
    <t>ماريا الشولي</t>
  </si>
  <si>
    <t>مادلين شاهين</t>
  </si>
  <si>
    <t>ماجده صافيه</t>
  </si>
  <si>
    <t>ماجد الكيلاني القادري</t>
  </si>
  <si>
    <t>هبة</t>
  </si>
  <si>
    <t>ماجد ابو راس</t>
  </si>
  <si>
    <t>لينه زيدان</t>
  </si>
  <si>
    <t xml:space="preserve">مديحة </t>
  </si>
  <si>
    <t>لينه العبار</t>
  </si>
  <si>
    <t>ليلى نعمان</t>
  </si>
  <si>
    <t>ليلاس سليمان</t>
  </si>
  <si>
    <t>عنان</t>
  </si>
  <si>
    <t>ليث العيد</t>
  </si>
  <si>
    <t>صديقا</t>
  </si>
  <si>
    <t>ليالي السمحان</t>
  </si>
  <si>
    <t>لورين الخطيب</t>
  </si>
  <si>
    <t>لمى يونس</t>
  </si>
  <si>
    <t>لمى مقداد</t>
  </si>
  <si>
    <t>لما يوسف</t>
  </si>
  <si>
    <t>لما ياسين</t>
  </si>
  <si>
    <t>زكاء</t>
  </si>
  <si>
    <t>لما ايوب</t>
  </si>
  <si>
    <t>لجين زغبي</t>
  </si>
  <si>
    <t>لبنى عيد</t>
  </si>
  <si>
    <t>لبنى حسن</t>
  </si>
  <si>
    <t>وزير</t>
  </si>
  <si>
    <t>لبنى الحجيري</t>
  </si>
  <si>
    <t>لبانه سليم</t>
  </si>
  <si>
    <t>لبانه الباسط</t>
  </si>
  <si>
    <t>لانا اسماعيل</t>
  </si>
  <si>
    <t>هدله</t>
  </si>
  <si>
    <t>لانا احمد</t>
  </si>
  <si>
    <t>جانسيت</t>
  </si>
  <si>
    <t>كنانه مريمه</t>
  </si>
  <si>
    <t xml:space="preserve">نذير </t>
  </si>
  <si>
    <t xml:space="preserve">بثينه </t>
  </si>
  <si>
    <t>كنانه عامود</t>
  </si>
  <si>
    <t>كريس كسواني</t>
  </si>
  <si>
    <t>حنه</t>
  </si>
  <si>
    <t>كاترين غصن</t>
  </si>
  <si>
    <t>قمر سيف الدين</t>
  </si>
  <si>
    <t>فوزية علوش</t>
  </si>
  <si>
    <t>فهيمه العلي</t>
  </si>
  <si>
    <t>خليف</t>
  </si>
  <si>
    <t>فتون ابو زيد</t>
  </si>
  <si>
    <t>فتحي غزاوي</t>
  </si>
  <si>
    <t xml:space="preserve">خالد </t>
  </si>
  <si>
    <t>فاطمه عبدو</t>
  </si>
  <si>
    <t>فاطمه ذياب</t>
  </si>
  <si>
    <t>فاطمه الناصوري</t>
  </si>
  <si>
    <t>فاطمة خضر</t>
  </si>
  <si>
    <t>حاكم</t>
  </si>
  <si>
    <t>فاطمة المصري</t>
  </si>
  <si>
    <t>فاطمة الزهراء العبيد</t>
  </si>
  <si>
    <t>فاديه ابو مغضب</t>
  </si>
  <si>
    <t>فاديا الحسين</t>
  </si>
  <si>
    <t>قادره</t>
  </si>
  <si>
    <t>فادي ابو صالح</t>
  </si>
  <si>
    <t>غمار عباس</t>
  </si>
  <si>
    <t>غفران الرفاعي</t>
  </si>
  <si>
    <t>غفار الشوم</t>
  </si>
  <si>
    <t>غصون دمراني</t>
  </si>
  <si>
    <t>غزل حسن</t>
  </si>
  <si>
    <t>هويدة</t>
  </si>
  <si>
    <t>غزل حجازي</t>
  </si>
  <si>
    <t>غدير ابو رشدان</t>
  </si>
  <si>
    <t>غاليه سوار</t>
  </si>
  <si>
    <t>غاليه ابو ذقن</t>
  </si>
  <si>
    <t>عيد محمد</t>
  </si>
  <si>
    <t>عهد العلي</t>
  </si>
  <si>
    <t>عمران عثمان</t>
  </si>
  <si>
    <t>عمر قاضي امين</t>
  </si>
  <si>
    <t>عمر الساعور</t>
  </si>
  <si>
    <t>بكري</t>
  </si>
  <si>
    <t>عمر الخلف</t>
  </si>
  <si>
    <t>عمر ادريس</t>
  </si>
  <si>
    <t>علياء الزعبي</t>
  </si>
  <si>
    <t>علي يحيى</t>
  </si>
  <si>
    <t>علي مسعود</t>
  </si>
  <si>
    <t>علي قربوز</t>
  </si>
  <si>
    <t>علي صقر</t>
  </si>
  <si>
    <t>علي شديد</t>
  </si>
  <si>
    <t>علي توفيق</t>
  </si>
  <si>
    <t>علا ميرعلم</t>
  </si>
  <si>
    <t>علا سوار الشهير بالشريف</t>
  </si>
  <si>
    <t xml:space="preserve">وليد </t>
  </si>
  <si>
    <t>علا جاموس</t>
  </si>
  <si>
    <t xml:space="preserve">عبد الناصر </t>
  </si>
  <si>
    <t>علا القداح</t>
  </si>
  <si>
    <t>علا السكري</t>
  </si>
  <si>
    <t>شيماء رشيد</t>
  </si>
  <si>
    <t>علا الخطيب</t>
  </si>
  <si>
    <t xml:space="preserve">عدنان </t>
  </si>
  <si>
    <t>علا البني</t>
  </si>
  <si>
    <t>علا ابراهيم</t>
  </si>
  <si>
    <t>عقبه مرشد</t>
  </si>
  <si>
    <t>عفراء سلوم</t>
  </si>
  <si>
    <t>عفاف شحاده</t>
  </si>
  <si>
    <t>عزيز العلي</t>
  </si>
  <si>
    <t>انيسة</t>
  </si>
  <si>
    <t>عزه يوسف</t>
  </si>
  <si>
    <t>عزه اسماعيل</t>
  </si>
  <si>
    <t>عدنان الاطرش</t>
  </si>
  <si>
    <t>عبير هاشم</t>
  </si>
  <si>
    <t xml:space="preserve">أميره </t>
  </si>
  <si>
    <t>عبير سليمان</t>
  </si>
  <si>
    <t>عبير المصري</t>
  </si>
  <si>
    <t>عبير الحموي</t>
  </si>
  <si>
    <t>عبدو زيدان</t>
  </si>
  <si>
    <t>زائد</t>
  </si>
  <si>
    <t xml:space="preserve">عروبه </t>
  </si>
  <si>
    <t>عبد المجيد الخليلي</t>
  </si>
  <si>
    <t>عبد الله مجركش</t>
  </si>
  <si>
    <t>عبد الله شمدين</t>
  </si>
  <si>
    <t>عبد الله بني المرجه</t>
  </si>
  <si>
    <t>عبد الفتاح شيخ عمر</t>
  </si>
  <si>
    <t>عبد الستار نابو ش</t>
  </si>
  <si>
    <t>عبد الرحمن كريم</t>
  </si>
  <si>
    <t>عبد الرحمن الشمالي</t>
  </si>
  <si>
    <t>عبد الرحمن الاحمر</t>
  </si>
  <si>
    <t>عائشه لجق</t>
  </si>
  <si>
    <t>عائشه كناكري</t>
  </si>
  <si>
    <t>عائشة سرور</t>
  </si>
  <si>
    <t>محمد بدر الدين</t>
  </si>
  <si>
    <t>عايده الدخيل النمير</t>
  </si>
  <si>
    <t xml:space="preserve">ليديا </t>
  </si>
  <si>
    <t>عامر النادر</t>
  </si>
  <si>
    <t>عاتكه الحمد</t>
  </si>
  <si>
    <t>ضحى الغزالي</t>
  </si>
  <si>
    <t>رستم</t>
  </si>
  <si>
    <t>ضحى الصحن</t>
  </si>
  <si>
    <t>صفاء السعيد</t>
  </si>
  <si>
    <t>صفاء ابراهيم الحلاق</t>
  </si>
  <si>
    <t>صفا الغريب</t>
  </si>
  <si>
    <t>مرزوق</t>
  </si>
  <si>
    <t>صفا الخبي</t>
  </si>
  <si>
    <t>صبا ابو حجيلة</t>
  </si>
  <si>
    <t xml:space="preserve">صالحه </t>
  </si>
  <si>
    <t>شهيره الحموره</t>
  </si>
  <si>
    <t>شفيقه الشامي</t>
  </si>
  <si>
    <t>شفان مصطفى</t>
  </si>
  <si>
    <t>ناشبعة</t>
  </si>
  <si>
    <t>شفاء سلامة</t>
  </si>
  <si>
    <t>شعبان خضور</t>
  </si>
  <si>
    <t>شذى عيروض</t>
  </si>
  <si>
    <t>شذى شبيب</t>
  </si>
  <si>
    <t>نهلا جاموس</t>
  </si>
  <si>
    <t>شذى المليحان</t>
  </si>
  <si>
    <t>شذا القلاب</t>
  </si>
  <si>
    <t>شام نصر الله</t>
  </si>
  <si>
    <t>شام اشريفه</t>
  </si>
  <si>
    <t>شادي سكر</t>
  </si>
  <si>
    <t>رغداء العميري</t>
  </si>
  <si>
    <t>سونيا فاضل</t>
  </si>
  <si>
    <t>سولين حسن</t>
  </si>
  <si>
    <t xml:space="preserve">أحمد </t>
  </si>
  <si>
    <t>سوزان منصور</t>
  </si>
  <si>
    <t>سوزان طعمه</t>
  </si>
  <si>
    <t>سوالين حمادى</t>
  </si>
  <si>
    <t xml:space="preserve">مصطفى </t>
  </si>
  <si>
    <t>سهى ياسين</t>
  </si>
  <si>
    <t>حفيظة</t>
  </si>
  <si>
    <t>سهام كمال الدين</t>
  </si>
  <si>
    <t>روسية</t>
  </si>
  <si>
    <t>سها علي</t>
  </si>
  <si>
    <t>سندس نعامه</t>
  </si>
  <si>
    <t>سنابل الصمادي</t>
  </si>
  <si>
    <t>سناء العوام</t>
  </si>
  <si>
    <t xml:space="preserve">فضل الله </t>
  </si>
  <si>
    <t xml:space="preserve">رسميه </t>
  </si>
  <si>
    <t>سناء العليوي</t>
  </si>
  <si>
    <t>سميه شريده</t>
  </si>
  <si>
    <t>سميه سيف</t>
  </si>
  <si>
    <t>سميه ابو بكر</t>
  </si>
  <si>
    <t>سمر عرب</t>
  </si>
  <si>
    <t>سمر عبد الحي</t>
  </si>
  <si>
    <t>سمر العياده</t>
  </si>
  <si>
    <t>سمر الحلبي</t>
  </si>
  <si>
    <t>سلمى سليمان</t>
  </si>
  <si>
    <t>سلام عباس</t>
  </si>
  <si>
    <t>سلام حلواني</t>
  </si>
  <si>
    <t>سعاد الصافي</t>
  </si>
  <si>
    <t>سعاد الرباعي</t>
  </si>
  <si>
    <t>إيمان</t>
  </si>
  <si>
    <t>سحر العاصي</t>
  </si>
  <si>
    <t xml:space="preserve">رافع </t>
  </si>
  <si>
    <t>حسنة</t>
  </si>
  <si>
    <t>ساندي حماد</t>
  </si>
  <si>
    <t>ساميه الحوراني</t>
  </si>
  <si>
    <t>سامي فياض</t>
  </si>
  <si>
    <t>سامر هادي</t>
  </si>
  <si>
    <t>سامر الخضري</t>
  </si>
  <si>
    <t>ساره لباد</t>
  </si>
  <si>
    <t>ساره قصار</t>
  </si>
  <si>
    <t>ساره شلبك</t>
  </si>
  <si>
    <t>ساره الرفاعي</t>
  </si>
  <si>
    <t>سارة مصطفى</t>
  </si>
  <si>
    <t xml:space="preserve">أكرم </t>
  </si>
  <si>
    <t xml:space="preserve">ساميه </t>
  </si>
  <si>
    <t>ساجده اسعد</t>
  </si>
  <si>
    <t>خديجه اسعد</t>
  </si>
  <si>
    <t>زينب جوريه</t>
  </si>
  <si>
    <t>زينب الطرشان</t>
  </si>
  <si>
    <t xml:space="preserve">عبد المنعم </t>
  </si>
  <si>
    <t>زهراء حرب</t>
  </si>
  <si>
    <t>زاهر كباره</t>
  </si>
  <si>
    <t>ريمه علم الدين</t>
  </si>
  <si>
    <t xml:space="preserve">ناصر </t>
  </si>
  <si>
    <t>ريمة كاسوحة</t>
  </si>
  <si>
    <t>ريم مسلماني</t>
  </si>
  <si>
    <t>ريم عربي</t>
  </si>
  <si>
    <t>أيوب</t>
  </si>
  <si>
    <t>ريم شحاده</t>
  </si>
  <si>
    <t>ريم حنون</t>
  </si>
  <si>
    <t>ريم العينيه</t>
  </si>
  <si>
    <t>ريم السيمجي</t>
  </si>
  <si>
    <t>ريم السمان</t>
  </si>
  <si>
    <t>ريم الجمال</t>
  </si>
  <si>
    <t>ريم الارغا</t>
  </si>
  <si>
    <t>ريم ابو عساف</t>
  </si>
  <si>
    <t>رؤى غنيم</t>
  </si>
  <si>
    <t>رولا غزال</t>
  </si>
  <si>
    <t>رولا شعبان</t>
  </si>
  <si>
    <t>أمال</t>
  </si>
  <si>
    <t>رولا المعايطه</t>
  </si>
  <si>
    <t>أحلام</t>
  </si>
  <si>
    <t>رولا العبد الله</t>
  </si>
  <si>
    <t>روده عز الدين</t>
  </si>
  <si>
    <t>رود الرفاعي</t>
  </si>
  <si>
    <t>روان شيخو</t>
  </si>
  <si>
    <t>روان العلي</t>
  </si>
  <si>
    <t>روان الشرع</t>
  </si>
  <si>
    <t>روان السلوم</t>
  </si>
  <si>
    <t>حايف</t>
  </si>
  <si>
    <t xml:space="preserve">جليلة </t>
  </si>
  <si>
    <t>روان الراوي</t>
  </si>
  <si>
    <t xml:space="preserve">عبد الحكيم </t>
  </si>
  <si>
    <t>رهف سوار</t>
  </si>
  <si>
    <t>رهف خيربك</t>
  </si>
  <si>
    <t>رهف الغجري</t>
  </si>
  <si>
    <t>رهام حمزات</t>
  </si>
  <si>
    <t>رنيم خليفة</t>
  </si>
  <si>
    <t>رنيم البدوي</t>
  </si>
  <si>
    <t>رنا يوسف</t>
  </si>
  <si>
    <t>آدمه</t>
  </si>
  <si>
    <t>رنا علبه</t>
  </si>
  <si>
    <t>رنا درويش</t>
  </si>
  <si>
    <t>نهلة</t>
  </si>
  <si>
    <t>رنا حميدان</t>
  </si>
  <si>
    <t>رنا السيد</t>
  </si>
  <si>
    <t>رنا الحرفوش</t>
  </si>
  <si>
    <t>رنا الباني</t>
  </si>
  <si>
    <t>رقيه الفلاح</t>
  </si>
  <si>
    <t>بثينة</t>
  </si>
  <si>
    <t>رقيه الطالب</t>
  </si>
  <si>
    <t>رغد صالح</t>
  </si>
  <si>
    <t>رغد الاسمر</t>
  </si>
  <si>
    <t>رشا عباسي</t>
  </si>
  <si>
    <t>رشا ديب</t>
  </si>
  <si>
    <t>مهدية</t>
  </si>
  <si>
    <t>رزان قطاش</t>
  </si>
  <si>
    <t>رزان المسالمه</t>
  </si>
  <si>
    <t>رزان العوا</t>
  </si>
  <si>
    <t>رحاب غانم</t>
  </si>
  <si>
    <t xml:space="preserve"> 
نايف</t>
  </si>
  <si>
    <t>ربيع مرتا</t>
  </si>
  <si>
    <t>ربى مزهر</t>
  </si>
  <si>
    <t>رانيه الحمامي</t>
  </si>
  <si>
    <t>رانيا الياس</t>
  </si>
  <si>
    <t xml:space="preserve">غالب </t>
  </si>
  <si>
    <t>رانى الغفري</t>
  </si>
  <si>
    <t>يسار</t>
  </si>
  <si>
    <t>غزوه</t>
  </si>
  <si>
    <t>رامي محمد</t>
  </si>
  <si>
    <t>شكر الله</t>
  </si>
  <si>
    <t>رامي سطاس</t>
  </si>
  <si>
    <t>رامي الهلال</t>
  </si>
  <si>
    <t>رامه الدنف</t>
  </si>
  <si>
    <t>فضيلة</t>
  </si>
  <si>
    <t>راما عبود</t>
  </si>
  <si>
    <t>راما شرف</t>
  </si>
  <si>
    <t>راما الهريسي</t>
  </si>
  <si>
    <t>راما الموصلي</t>
  </si>
  <si>
    <t>راما العلي</t>
  </si>
  <si>
    <t>راكان مقلد</t>
  </si>
  <si>
    <t xml:space="preserve">طرفه </t>
  </si>
  <si>
    <t>راشيل الذيب</t>
  </si>
  <si>
    <t>كارول</t>
  </si>
  <si>
    <t>ذو الفقار احمد</t>
  </si>
  <si>
    <t>ذكرى الحليبي</t>
  </si>
  <si>
    <t>ذكاء الدرويش</t>
  </si>
  <si>
    <t>صالحة</t>
  </si>
  <si>
    <t>دينا النجار</t>
  </si>
  <si>
    <t xml:space="preserve">مروه </t>
  </si>
  <si>
    <t>ديمه المعلم</t>
  </si>
  <si>
    <t>ديما حاج حسن</t>
  </si>
  <si>
    <t xml:space="preserve">حسنية </t>
  </si>
  <si>
    <t>ديانا بلحوس</t>
  </si>
  <si>
    <t xml:space="preserve">ديانا أبو علي </t>
  </si>
  <si>
    <t>ديانا العموري</t>
  </si>
  <si>
    <t>مجدلين</t>
  </si>
  <si>
    <t>دلال الطيار</t>
  </si>
  <si>
    <t>دعاء القادري</t>
  </si>
  <si>
    <t>دانيه بركات</t>
  </si>
  <si>
    <t>فهد محي الدين</t>
  </si>
  <si>
    <t>دانيه الدباس</t>
  </si>
  <si>
    <t>دانيا الحسكي</t>
  </si>
  <si>
    <t>داني الصغير</t>
  </si>
  <si>
    <t>دانه خماش</t>
  </si>
  <si>
    <t>دارم بقاعي</t>
  </si>
  <si>
    <t>خنساء مصطفى</t>
  </si>
  <si>
    <t>خلود قصيده</t>
  </si>
  <si>
    <t>زكو</t>
  </si>
  <si>
    <t>خزامه ابو دقه</t>
  </si>
  <si>
    <t>خير</t>
  </si>
  <si>
    <t>خالد حرب</t>
  </si>
  <si>
    <t>حياه السحل</t>
  </si>
  <si>
    <t>حوريه غنيم</t>
  </si>
  <si>
    <t>حنين محمد</t>
  </si>
  <si>
    <t>حنين الحريري</t>
  </si>
  <si>
    <t>حنان نادر</t>
  </si>
  <si>
    <t>حنان ضاهر</t>
  </si>
  <si>
    <t>حنان القسطي</t>
  </si>
  <si>
    <t xml:space="preserve">عبد الاله </t>
  </si>
  <si>
    <t>حنان الخياط</t>
  </si>
  <si>
    <t>حمزه رحال</t>
  </si>
  <si>
    <t>بوران</t>
  </si>
  <si>
    <t>حمد الحلال</t>
  </si>
  <si>
    <t>حلا العلي</t>
  </si>
  <si>
    <t>حسين قاسم</t>
  </si>
  <si>
    <t>حسين شهابي</t>
  </si>
  <si>
    <t>حسن قاروط</t>
  </si>
  <si>
    <t>حسن الرياحي</t>
  </si>
  <si>
    <t>لاريسا</t>
  </si>
  <si>
    <t>حسن ابراهيم</t>
  </si>
  <si>
    <t>جودي المرعشلي</t>
  </si>
  <si>
    <t xml:space="preserve">مازن </t>
  </si>
  <si>
    <t>جود عاروض</t>
  </si>
  <si>
    <t>جنى القيمه</t>
  </si>
  <si>
    <t>جنان صلان</t>
  </si>
  <si>
    <t>جمانه شاكر</t>
  </si>
  <si>
    <t>جمان نصير</t>
  </si>
  <si>
    <t>جاسر الجاسر الهوش</t>
  </si>
  <si>
    <t>ثراء صيبعه</t>
  </si>
  <si>
    <t>تيماء فرج</t>
  </si>
  <si>
    <t>تيما كمال</t>
  </si>
  <si>
    <t>نايل</t>
  </si>
  <si>
    <t>تهاني الهادي</t>
  </si>
  <si>
    <t>تقى عفاالرفاعي</t>
  </si>
  <si>
    <t>تغريد حروب</t>
  </si>
  <si>
    <t>تسنيم كريم</t>
  </si>
  <si>
    <t>تسنيم كريزان</t>
  </si>
  <si>
    <t>تسنيم طالب</t>
  </si>
  <si>
    <t>تسنيم دخان</t>
  </si>
  <si>
    <t>تاله عبيد</t>
  </si>
  <si>
    <t>تاله الراس</t>
  </si>
  <si>
    <t>جيداء</t>
  </si>
  <si>
    <t>بيان طه</t>
  </si>
  <si>
    <t>بيان جمعه</t>
  </si>
  <si>
    <t>بشير الحلبي</t>
  </si>
  <si>
    <t>بشرى هلال</t>
  </si>
  <si>
    <t>بسمه الميهوب</t>
  </si>
  <si>
    <t>بسمة بيضون</t>
  </si>
  <si>
    <t>براءه عره العينية</t>
  </si>
  <si>
    <t xml:space="preserve">امية </t>
  </si>
  <si>
    <t>براءه درويش</t>
  </si>
  <si>
    <t>اسيا السيد</t>
  </si>
  <si>
    <t>براءه احمد</t>
  </si>
  <si>
    <t>براءة العلي</t>
  </si>
  <si>
    <t>بدور الحكيم</t>
  </si>
  <si>
    <t>جلاء</t>
  </si>
  <si>
    <t>بثينه مليص</t>
  </si>
  <si>
    <t>بتول خيمي</t>
  </si>
  <si>
    <t>محمد مهند</t>
  </si>
  <si>
    <t>باسمة زعيزع</t>
  </si>
  <si>
    <t>ايه فارس</t>
  </si>
  <si>
    <t>ايه زيدان</t>
  </si>
  <si>
    <t>ايه المهايني</t>
  </si>
  <si>
    <t>محمد رشاد</t>
  </si>
  <si>
    <t>ايه الخيمي</t>
  </si>
  <si>
    <t>ايناس عزام</t>
  </si>
  <si>
    <t>اقبال</t>
  </si>
  <si>
    <t>ايناس الشامي</t>
  </si>
  <si>
    <t>ايليانا حكيمه</t>
  </si>
  <si>
    <t>اية اغا</t>
  </si>
  <si>
    <t xml:space="preserve">محمد عماد </t>
  </si>
  <si>
    <t>ايام شاكر</t>
  </si>
  <si>
    <t>غرناطه</t>
  </si>
  <si>
    <t>اياد ابو عيسى</t>
  </si>
  <si>
    <t>سهيلة</t>
  </si>
  <si>
    <t>ايات الهندي</t>
  </si>
  <si>
    <t>زينة</t>
  </si>
  <si>
    <t>اياب الخطيب</t>
  </si>
  <si>
    <t>انيسه العاسمي</t>
  </si>
  <si>
    <t>انغام طحطح</t>
  </si>
  <si>
    <t>انس الشامي</t>
  </si>
  <si>
    <t>اناس سرور</t>
  </si>
  <si>
    <t xml:space="preserve">فيصل </t>
  </si>
  <si>
    <t>امينه شرف</t>
  </si>
  <si>
    <t>امين شيخ محمد</t>
  </si>
  <si>
    <t>امين الجرف</t>
  </si>
  <si>
    <t>اميره الخلف العيسى</t>
  </si>
  <si>
    <t>امنه غزال فتح الله</t>
  </si>
  <si>
    <t>امنه سليمان</t>
  </si>
  <si>
    <t>امل شبيب</t>
  </si>
  <si>
    <t xml:space="preserve">محمد مأمون </t>
  </si>
  <si>
    <t>اماني يوسف</t>
  </si>
  <si>
    <t>اماني قطيط</t>
  </si>
  <si>
    <t>اماني قبوض</t>
  </si>
  <si>
    <t>اماني اليغشي</t>
  </si>
  <si>
    <t>امال خطاب</t>
  </si>
  <si>
    <t>النور سليمان</t>
  </si>
  <si>
    <t>العفراء النقري</t>
  </si>
  <si>
    <t>الاء هوين</t>
  </si>
  <si>
    <t>الاء قاسم</t>
  </si>
  <si>
    <t>عبد العظيم</t>
  </si>
  <si>
    <t>الاء فياض</t>
  </si>
  <si>
    <t>الاء عليا</t>
  </si>
  <si>
    <t>الاء شخاشيرو</t>
  </si>
  <si>
    <t>الاء رعد</t>
  </si>
  <si>
    <t>الاء ديوب</t>
  </si>
  <si>
    <t>الاء حاج موسى</t>
  </si>
  <si>
    <t>الاء النجم</t>
  </si>
  <si>
    <t>الاء العال</t>
  </si>
  <si>
    <t xml:space="preserve">بدور </t>
  </si>
  <si>
    <t>الاء الشريف</t>
  </si>
  <si>
    <t>الاء الابراهيم</t>
  </si>
  <si>
    <t>الاء اعرار</t>
  </si>
  <si>
    <t>اكرام جرودي</t>
  </si>
  <si>
    <t>اقبال سراي الدين</t>
  </si>
  <si>
    <t>جزاع</t>
  </si>
  <si>
    <t>اشرف المقداد</t>
  </si>
  <si>
    <t>اسيمه الهندي</t>
  </si>
  <si>
    <t>اسماعيل قنبر</t>
  </si>
  <si>
    <t>اسماعيل تركمان</t>
  </si>
  <si>
    <t>اسماء حسين</t>
  </si>
  <si>
    <t>اسماء الصمادي</t>
  </si>
  <si>
    <t>اسماء السليمان المنصور</t>
  </si>
  <si>
    <t>اسماء الخالدي</t>
  </si>
  <si>
    <t xml:space="preserve">عفاف  </t>
  </si>
  <si>
    <t>اسماء الحمدان</t>
  </si>
  <si>
    <t>اسراء سيروان</t>
  </si>
  <si>
    <t>اسراء الكنعان</t>
  </si>
  <si>
    <t>اسراء الطويل</t>
  </si>
  <si>
    <t>اسراء الحافظ</t>
  </si>
  <si>
    <t>اسراء ابراهيم</t>
  </si>
  <si>
    <t>رسمية</t>
  </si>
  <si>
    <t>أسامة يونس</t>
  </si>
  <si>
    <t>اسامه ابراهيم</t>
  </si>
  <si>
    <t>اريج جحا</t>
  </si>
  <si>
    <t>اريج المحمد الخليل</t>
  </si>
  <si>
    <t>اريج العواد</t>
  </si>
  <si>
    <t>اروى الزعبي</t>
  </si>
  <si>
    <t>أسماء</t>
  </si>
  <si>
    <t>اديل الخولي</t>
  </si>
  <si>
    <t>اخلاص كزالة</t>
  </si>
  <si>
    <t>احمد صنديد</t>
  </si>
  <si>
    <t>احمد شلوف</t>
  </si>
  <si>
    <t>احمد سطاس</t>
  </si>
  <si>
    <t>شاهيناز</t>
  </si>
  <si>
    <t>احمد الصفدي</t>
  </si>
  <si>
    <t>احمد السيد طه</t>
  </si>
  <si>
    <t>عبد تالوهاب</t>
  </si>
  <si>
    <t>احمد الحاج نعيمه</t>
  </si>
  <si>
    <t>ابراهيم علوش</t>
  </si>
  <si>
    <t>ابراهيم المطر</t>
  </si>
  <si>
    <t xml:space="preserve">خليل </t>
  </si>
  <si>
    <t>ابتهال شباط</t>
  </si>
  <si>
    <t>سلام مطاوع</t>
  </si>
  <si>
    <t>عهد النحاس</t>
  </si>
  <si>
    <t>سعاد طعمه</t>
  </si>
  <si>
    <t>طارق السعدي</t>
  </si>
  <si>
    <t>نصر زودة</t>
  </si>
  <si>
    <t>بهاء الدين الرفاعي</t>
  </si>
  <si>
    <t>مجد حبيب</t>
  </si>
  <si>
    <t>نغم عطيه</t>
  </si>
  <si>
    <t>دانيه نجيبه</t>
  </si>
  <si>
    <t>ديالا عبد الله</t>
  </si>
  <si>
    <t>نجوى الجبان</t>
  </si>
  <si>
    <t>آلاء محمود</t>
  </si>
  <si>
    <t>سحاب</t>
  </si>
  <si>
    <t>محمد راتب دكاك</t>
  </si>
  <si>
    <t>محمد نيسان</t>
  </si>
  <si>
    <t>وسام برزنجي الشهير بالنقشبندي</t>
  </si>
  <si>
    <t>محمد بخشيش</t>
  </si>
  <si>
    <t>سندس اسعد</t>
  </si>
  <si>
    <t>ريم الباشا</t>
  </si>
  <si>
    <t>هدايا عفا الرفاعي</t>
  </si>
  <si>
    <t>حلا الطباع</t>
  </si>
  <si>
    <t>منانة</t>
  </si>
  <si>
    <t>ورده العنيزي</t>
  </si>
  <si>
    <t>طارق خدوج</t>
  </si>
  <si>
    <t>ميساء بدور</t>
  </si>
  <si>
    <t>نعامه</t>
  </si>
  <si>
    <t>مها بدور</t>
  </si>
  <si>
    <t>نعامة</t>
  </si>
  <si>
    <t>موسى سلمان</t>
  </si>
  <si>
    <t>منى الاسدي</t>
  </si>
  <si>
    <t>غاندي</t>
  </si>
  <si>
    <t xml:space="preserve">مجد جبرة </t>
  </si>
  <si>
    <t xml:space="preserve">لوتس الزرزور </t>
  </si>
  <si>
    <t xml:space="preserve">زكريا </t>
  </si>
  <si>
    <t>عامر احمد</t>
  </si>
  <si>
    <t xml:space="preserve">شيرين صالح </t>
  </si>
  <si>
    <t xml:space="preserve">سيبال حقي </t>
  </si>
  <si>
    <t xml:space="preserve">رشا خضر </t>
  </si>
  <si>
    <t>محممدد</t>
  </si>
  <si>
    <t>ثناء فارس</t>
  </si>
  <si>
    <t>حسين اليوسف</t>
  </si>
  <si>
    <t>عبد الجبار</t>
  </si>
  <si>
    <t>جواهر كردي</t>
  </si>
  <si>
    <t xml:space="preserve">جنان سليمان </t>
  </si>
  <si>
    <t xml:space="preserve">رئيفة </t>
  </si>
  <si>
    <t>بشرى صقر</t>
  </si>
  <si>
    <t>باسل الخير</t>
  </si>
  <si>
    <t xml:space="preserve">أمل منصور </t>
  </si>
  <si>
    <t>ندا خضره</t>
  </si>
  <si>
    <t>نهى الطويل</t>
  </si>
  <si>
    <t>كلثوم</t>
  </si>
  <si>
    <t xml:space="preserve">لجين الحفار </t>
  </si>
  <si>
    <t>هاله خشامه</t>
  </si>
  <si>
    <t>شفاء البليلي</t>
  </si>
  <si>
    <t>اراهيم</t>
  </si>
  <si>
    <t>روان حبيب</t>
  </si>
  <si>
    <t>رازه زكريا</t>
  </si>
  <si>
    <t>بتول القاموع</t>
  </si>
  <si>
    <t>الاء اسماعيل</t>
  </si>
  <si>
    <t>يمامه زينو</t>
  </si>
  <si>
    <t>يزن العموري</t>
  </si>
  <si>
    <t>آيات</t>
  </si>
  <si>
    <t>ياسين محمد</t>
  </si>
  <si>
    <t>ياسين سعدا</t>
  </si>
  <si>
    <t>ياسمين الفريح</t>
  </si>
  <si>
    <t>ياسمين الغزالي</t>
  </si>
  <si>
    <t>عذرا</t>
  </si>
  <si>
    <t>ياسمين الشويش</t>
  </si>
  <si>
    <t>ياسمين الأشقر</t>
  </si>
  <si>
    <t>يارا عيسى</t>
  </si>
  <si>
    <t>يارا سريع</t>
  </si>
  <si>
    <t>راجح</t>
  </si>
  <si>
    <t>يارا زين العابدين</t>
  </si>
  <si>
    <t>هبة قتوت</t>
  </si>
  <si>
    <t>يارا الجبر</t>
  </si>
  <si>
    <t>يارا ابو ليل</t>
  </si>
  <si>
    <t>وليد علي</t>
  </si>
  <si>
    <t>ولاء نصر</t>
  </si>
  <si>
    <t>ولاء شعبان</t>
  </si>
  <si>
    <t>وفى شعبان</t>
  </si>
  <si>
    <t>جادالله</t>
  </si>
  <si>
    <t>وسام موعد</t>
  </si>
  <si>
    <t>وسام خليفة</t>
  </si>
  <si>
    <t>وسام الرز</t>
  </si>
  <si>
    <t>وسام الديوب</t>
  </si>
  <si>
    <t>يمن</t>
  </si>
  <si>
    <t>وائل العلوش</t>
  </si>
  <si>
    <t>وئام أيوب</t>
  </si>
  <si>
    <t>وئام ابراهيم</t>
  </si>
  <si>
    <t>حليمه صالح</t>
  </si>
  <si>
    <t>هيلين غزال</t>
  </si>
  <si>
    <t>هيلين حامد</t>
  </si>
  <si>
    <t>هيفاء العبود</t>
  </si>
  <si>
    <t>افطيم</t>
  </si>
  <si>
    <t>هيا زهير</t>
  </si>
  <si>
    <t>هنوف ابراهيم المحمد</t>
  </si>
  <si>
    <t>هند حرب</t>
  </si>
  <si>
    <t xml:space="preserve">فريد </t>
  </si>
  <si>
    <t xml:space="preserve">وحيده </t>
  </si>
  <si>
    <t>هناء شفوني</t>
  </si>
  <si>
    <t>هلا طربوش</t>
  </si>
  <si>
    <t>هلا سعيد</t>
  </si>
  <si>
    <t>هلا المشرف</t>
  </si>
  <si>
    <t>هزار نصر</t>
  </si>
  <si>
    <t>هزار فاكهاني</t>
  </si>
  <si>
    <t>كناز الفرا</t>
  </si>
  <si>
    <t>هديل عيد</t>
  </si>
  <si>
    <t>هدى عبسي</t>
  </si>
  <si>
    <t>هدى خشه</t>
  </si>
  <si>
    <t>هبه محمود</t>
  </si>
  <si>
    <t>امل الكراد</t>
  </si>
  <si>
    <t>هبه فتوته</t>
  </si>
  <si>
    <t>هبه عاصي</t>
  </si>
  <si>
    <t>هبه صعب</t>
  </si>
  <si>
    <t>هبه شجاع</t>
  </si>
  <si>
    <t>فتاة</t>
  </si>
  <si>
    <t>هبه خزاعي</t>
  </si>
  <si>
    <t xml:space="preserve">كرم </t>
  </si>
  <si>
    <t>هبه النديوي</t>
  </si>
  <si>
    <t>هبه الصفدي</t>
  </si>
  <si>
    <t>هبه ابوحسون</t>
  </si>
  <si>
    <t>هبة ميا</t>
  </si>
  <si>
    <t>رشا حموش</t>
  </si>
  <si>
    <t>هبة حبيب</t>
  </si>
  <si>
    <t>منيعا</t>
  </si>
  <si>
    <t>هبة الله مكحل</t>
  </si>
  <si>
    <t>هبا غزلان</t>
  </si>
  <si>
    <t>هايل رفاعه</t>
  </si>
  <si>
    <t>باسمة رفاعة</t>
  </si>
  <si>
    <t>هاله يونس</t>
  </si>
  <si>
    <t>هاجر ديوب</t>
  </si>
  <si>
    <t>هاجر الرفاعي</t>
  </si>
  <si>
    <t>نيفين باير</t>
  </si>
  <si>
    <t>نيفين أبومغضب</t>
  </si>
  <si>
    <t>نوره قلوش</t>
  </si>
  <si>
    <t>والدتهاساميه</t>
  </si>
  <si>
    <t>نوره جنود</t>
  </si>
  <si>
    <t>نورس شحادة</t>
  </si>
  <si>
    <t xml:space="preserve">شحادة </t>
  </si>
  <si>
    <t>نورس اسماعيل</t>
  </si>
  <si>
    <t>نوران اندوره</t>
  </si>
  <si>
    <t>سارة</t>
  </si>
  <si>
    <t>نوران ابو قبع</t>
  </si>
  <si>
    <t>نورا الطباع</t>
  </si>
  <si>
    <t>نور كريزان</t>
  </si>
  <si>
    <t>نور فاضل</t>
  </si>
  <si>
    <t>المفضل</t>
  </si>
  <si>
    <t>نور شامية</t>
  </si>
  <si>
    <t>ندى طه</t>
  </si>
  <si>
    <t>نور شاكر</t>
  </si>
  <si>
    <t>آمنه الأحمر</t>
  </si>
  <si>
    <t>نور سلام</t>
  </si>
  <si>
    <t>نور زغيب</t>
  </si>
  <si>
    <t>نور الهدى الطيلوني</t>
  </si>
  <si>
    <t>نور النابلسي</t>
  </si>
  <si>
    <t>نور الخليل</t>
  </si>
  <si>
    <t>نور الحروب</t>
  </si>
  <si>
    <t>نور الحرح</t>
  </si>
  <si>
    <t>سماح</t>
  </si>
  <si>
    <t>نوار عبد الحميد</t>
  </si>
  <si>
    <t>نوار خطاب</t>
  </si>
  <si>
    <t>نوار الشوفي</t>
  </si>
  <si>
    <t>نهيده عواطه</t>
  </si>
  <si>
    <t>نهيدة دياب</t>
  </si>
  <si>
    <t>نعمه مجاهد</t>
  </si>
  <si>
    <t>نعمت الخولي</t>
  </si>
  <si>
    <t>نصافه كلش</t>
  </si>
  <si>
    <t>نرمان عتمه</t>
  </si>
  <si>
    <t>ندى عطا</t>
  </si>
  <si>
    <t>محمدديب</t>
  </si>
  <si>
    <t>ندى الشويش</t>
  </si>
  <si>
    <t>نبال رحال</t>
  </si>
  <si>
    <t>نبال البهلول</t>
  </si>
  <si>
    <t>ناظم ديب</t>
  </si>
  <si>
    <t>نادين نعيم</t>
  </si>
  <si>
    <t>نادين الجنيدي</t>
  </si>
  <si>
    <t>نابغة كريم</t>
  </si>
  <si>
    <t>ميمونه الفهد</t>
  </si>
  <si>
    <t>ميساء يوسف</t>
  </si>
  <si>
    <t>ميساء الخطيب</t>
  </si>
  <si>
    <t>بشرى بلله</t>
  </si>
  <si>
    <t>ميس بلوخ</t>
  </si>
  <si>
    <t>محمود غاندي</t>
  </si>
  <si>
    <t>ميريه البدين</t>
  </si>
  <si>
    <t xml:space="preserve">فهيم </t>
  </si>
  <si>
    <t>لينة</t>
  </si>
  <si>
    <t>ميرفت ابراهيم</t>
  </si>
  <si>
    <t>مياده موسى</t>
  </si>
  <si>
    <t>منى الحراكي</t>
  </si>
  <si>
    <t>مي اسماعيل</t>
  </si>
  <si>
    <t>مهند الصفدي</t>
  </si>
  <si>
    <t>منيره قباوه</t>
  </si>
  <si>
    <t>منى الأشقر</t>
  </si>
  <si>
    <t>سعدالدين</t>
  </si>
  <si>
    <t>منال ابودقه</t>
  </si>
  <si>
    <t>ملك اليمامه القاري</t>
  </si>
  <si>
    <t>سامه</t>
  </si>
  <si>
    <t>مصطفى شايب</t>
  </si>
  <si>
    <t>مصطفى الفندي</t>
  </si>
  <si>
    <t>مريم غانم</t>
  </si>
  <si>
    <t>مريم شحادة</t>
  </si>
  <si>
    <t>مريم بشللي</t>
  </si>
  <si>
    <t xml:space="preserve">محمد بسام </t>
  </si>
  <si>
    <t>مريم الشوالي</t>
  </si>
  <si>
    <t>مريانا شعلان</t>
  </si>
  <si>
    <t>مروه صيداوي</t>
  </si>
  <si>
    <t>مروه جعفر</t>
  </si>
  <si>
    <t>مروه الحافي</t>
  </si>
  <si>
    <t>محمدبشار</t>
  </si>
  <si>
    <t>مرح وسوف</t>
  </si>
  <si>
    <t>غادة علوش</t>
  </si>
  <si>
    <t>فاطمة يوسف</t>
  </si>
  <si>
    <t>مرح سعود</t>
  </si>
  <si>
    <t>مرح زهر الدين</t>
  </si>
  <si>
    <t>مرح جمال</t>
  </si>
  <si>
    <t>رحاب حاج جمال</t>
  </si>
  <si>
    <t>مرح بسما</t>
  </si>
  <si>
    <t>مرح الصوص</t>
  </si>
  <si>
    <t>مرح السيد</t>
  </si>
  <si>
    <t>مرام زخور</t>
  </si>
  <si>
    <t>مرام حمود</t>
  </si>
  <si>
    <t>منور عثمان</t>
  </si>
  <si>
    <t>مرام حمصي</t>
  </si>
  <si>
    <t>مرام ابراهيم</t>
  </si>
  <si>
    <t>محمود الحمود</t>
  </si>
  <si>
    <t>محمد هزاع الشرعبي العنزي</t>
  </si>
  <si>
    <t>محمد نجم</t>
  </si>
  <si>
    <t>محمد موزي</t>
  </si>
  <si>
    <t>خديجه موزي</t>
  </si>
  <si>
    <t>محمد مهنا</t>
  </si>
  <si>
    <t>محمد فيصل الاشقر</t>
  </si>
  <si>
    <t>فادية</t>
  </si>
  <si>
    <t>محمد عماد عبد الرحمن</t>
  </si>
  <si>
    <t>محمد طحينه</t>
  </si>
  <si>
    <t>محمد ضرار عكيل</t>
  </si>
  <si>
    <t>محمد سلمان</t>
  </si>
  <si>
    <t>محمد خير دندشلي</t>
  </si>
  <si>
    <t>محمد نوار</t>
  </si>
  <si>
    <t>محمد خير ادريس</t>
  </si>
  <si>
    <t>محمد حسام الدين مرعي</t>
  </si>
  <si>
    <t>محمد ضياء الدين</t>
  </si>
  <si>
    <t>محمد بشير السادات</t>
  </si>
  <si>
    <t>محمد بشار عيسى</t>
  </si>
  <si>
    <t>محمد باسل الدباس</t>
  </si>
  <si>
    <t>عبدالغني</t>
  </si>
  <si>
    <t>محمد أوس الدهان</t>
  </si>
  <si>
    <t>محمد أله رشي</t>
  </si>
  <si>
    <t>محمد العطا</t>
  </si>
  <si>
    <t>محمد السلمان</t>
  </si>
  <si>
    <t>محمد احمد</t>
  </si>
  <si>
    <t>فايزه صبح</t>
  </si>
  <si>
    <t>مجدي التوماالبشاره</t>
  </si>
  <si>
    <t>مأمون الصالحاني</t>
  </si>
  <si>
    <t>مآثر احمد</t>
  </si>
  <si>
    <t>ماسه الحافظ</t>
  </si>
  <si>
    <t>ماريا جعمور</t>
  </si>
  <si>
    <t>ماري سلوم</t>
  </si>
  <si>
    <t>مارسيل الحداد</t>
  </si>
  <si>
    <t>بطرس</t>
  </si>
  <si>
    <t>ماجدولين الشقنين</t>
  </si>
  <si>
    <t>ماجده بطيح</t>
  </si>
  <si>
    <t>مؤمنه جمعه</t>
  </si>
  <si>
    <t>مؤمنه الويش</t>
  </si>
  <si>
    <t>مؤمنات صفايا</t>
  </si>
  <si>
    <t>مؤمنات برغله</t>
  </si>
  <si>
    <t>لينا تلمساني</t>
  </si>
  <si>
    <t>لينا المهدي</t>
  </si>
  <si>
    <t>لين زين العابدين</t>
  </si>
  <si>
    <t>لين الدوه جي</t>
  </si>
  <si>
    <t>لين ابوزينه</t>
  </si>
  <si>
    <t>ليلى نجد</t>
  </si>
  <si>
    <t>ليلى الحجلي</t>
  </si>
  <si>
    <t>ليلى الجنيد</t>
  </si>
  <si>
    <t>شاها</t>
  </si>
  <si>
    <t>ليلاف بلال</t>
  </si>
  <si>
    <t>هيفين</t>
  </si>
  <si>
    <t>ليلاس يوسف</t>
  </si>
  <si>
    <t>اغراء</t>
  </si>
  <si>
    <t>ليان الصفدي</t>
  </si>
  <si>
    <t>نشأت</t>
  </si>
  <si>
    <t>رزان قضماني</t>
  </si>
  <si>
    <t>لياح صالح</t>
  </si>
  <si>
    <t>لوريس ابوزيد</t>
  </si>
  <si>
    <t>لميس الحمصي</t>
  </si>
  <si>
    <t>لمياء فياض</t>
  </si>
  <si>
    <t>لمى موسى</t>
  </si>
  <si>
    <t>فبصل</t>
  </si>
  <si>
    <t>رويده عزوز</t>
  </si>
  <si>
    <t>لمى درنوح</t>
  </si>
  <si>
    <t>فهمية</t>
  </si>
  <si>
    <t>لمى داود</t>
  </si>
  <si>
    <t>لمى المصري</t>
  </si>
  <si>
    <t>لجين الجزار</t>
  </si>
  <si>
    <t>لبنى الدروبي</t>
  </si>
  <si>
    <t>لبانه عبد الرحمن</t>
  </si>
  <si>
    <t>لانا اللبابيدي</t>
  </si>
  <si>
    <t>لؤي مسعود</t>
  </si>
  <si>
    <t>كنانه ياسين الصباغ</t>
  </si>
  <si>
    <t>كنانه قنوت</t>
  </si>
  <si>
    <t>كفاء الحاج قنبر</t>
  </si>
  <si>
    <t>كريس واكيم</t>
  </si>
  <si>
    <t>سمر مهنا</t>
  </si>
  <si>
    <t>كرم شيا</t>
  </si>
  <si>
    <t>كرم سميا</t>
  </si>
  <si>
    <t>حسيبا</t>
  </si>
  <si>
    <t>قاسم اسعد</t>
  </si>
  <si>
    <t>عائدة العاصي</t>
  </si>
  <si>
    <t>فيان حسن</t>
  </si>
  <si>
    <t>كوركين</t>
  </si>
  <si>
    <t>شاهمان</t>
  </si>
  <si>
    <t>فرح ذلغنى</t>
  </si>
  <si>
    <t>فرح خضور</t>
  </si>
  <si>
    <t>فداء علي</t>
  </si>
  <si>
    <t>فاطمه منصور</t>
  </si>
  <si>
    <t>هدا</t>
  </si>
  <si>
    <t>فاطمه عطايا</t>
  </si>
  <si>
    <t>فاطمه العقله</t>
  </si>
  <si>
    <t>فاطمة ناصر</t>
  </si>
  <si>
    <t>فاطمة ريا</t>
  </si>
  <si>
    <t>فاديه الحريري</t>
  </si>
  <si>
    <t>فؤادكارلوس الياس</t>
  </si>
  <si>
    <t>سارغون</t>
  </si>
  <si>
    <t>يارا يازجي</t>
  </si>
  <si>
    <t>غيداء احمد</t>
  </si>
  <si>
    <t>غيث الرحمن القدسي</t>
  </si>
  <si>
    <t>شهناز البستاني</t>
  </si>
  <si>
    <t>غنى الشلاح</t>
  </si>
  <si>
    <t>بارعة</t>
  </si>
  <si>
    <t>غفران عيسى</t>
  </si>
  <si>
    <t>غفران شودب</t>
  </si>
  <si>
    <t>غفران البدراني</t>
  </si>
  <si>
    <t xml:space="preserve">خزنه </t>
  </si>
  <si>
    <t>غصون العايد</t>
  </si>
  <si>
    <t xml:space="preserve">عبد اللطيف </t>
  </si>
  <si>
    <t>غانم الحسن</t>
  </si>
  <si>
    <t>هيلانة</t>
  </si>
  <si>
    <t>غاده البكر</t>
  </si>
  <si>
    <t>غادة العلبي</t>
  </si>
  <si>
    <t>عنود علامه</t>
  </si>
  <si>
    <t>عمرو هنيدي</t>
  </si>
  <si>
    <t>عمرو الطرح</t>
  </si>
  <si>
    <t>عمر مريم</t>
  </si>
  <si>
    <t>عمار معروف</t>
  </si>
  <si>
    <t>عمار علي</t>
  </si>
  <si>
    <t>عماد تقاله</t>
  </si>
  <si>
    <t>علياء الخطيب</t>
  </si>
  <si>
    <t>علي سيف</t>
  </si>
  <si>
    <t>علي حماد</t>
  </si>
  <si>
    <t>علي القطريب</t>
  </si>
  <si>
    <t>علي اسماعيل</t>
  </si>
  <si>
    <t>علاء حمود</t>
  </si>
  <si>
    <t>علاء الدين الخطايبي</t>
  </si>
  <si>
    <t>علا حبمبم</t>
  </si>
  <si>
    <t>علا الجرمقاني</t>
  </si>
  <si>
    <t>علا اسماعيل</t>
  </si>
  <si>
    <t>رقية</t>
  </si>
  <si>
    <t>عفراء مرشد</t>
  </si>
  <si>
    <t>عطاء الديري</t>
  </si>
  <si>
    <t>عزت البكري</t>
  </si>
  <si>
    <t>انيسا</t>
  </si>
  <si>
    <t>عتبه الأغبر</t>
  </si>
  <si>
    <t>عتاب هزاع</t>
  </si>
  <si>
    <t>جلال الدين</t>
  </si>
  <si>
    <t>فريدة</t>
  </si>
  <si>
    <t>عبير عنبري</t>
  </si>
  <si>
    <t>عبير حمدو</t>
  </si>
  <si>
    <t>عبد الله ليلا</t>
  </si>
  <si>
    <t>عبد الله حتاحت</t>
  </si>
  <si>
    <t>محمد غزوان</t>
  </si>
  <si>
    <t>عبد الله الجمعات</t>
  </si>
  <si>
    <t>عبد العزيز الحفري</t>
  </si>
  <si>
    <t>عبد الرزاق شعيل</t>
  </si>
  <si>
    <t>هيلانه</t>
  </si>
  <si>
    <t>عبد الرحمن وهبه</t>
  </si>
  <si>
    <t>عبد الرحمن ألفا</t>
  </si>
  <si>
    <t>عبد الإله بكرى</t>
  </si>
  <si>
    <t>عباده حوزاني</t>
  </si>
  <si>
    <t>عبادة احمد</t>
  </si>
  <si>
    <t>عامر حسون</t>
  </si>
  <si>
    <t>طلال الفاعور بني العباس</t>
  </si>
  <si>
    <t>نائلة</t>
  </si>
  <si>
    <t>طريف الجيوش</t>
  </si>
  <si>
    <t>طارق عزام</t>
  </si>
  <si>
    <t>طارق المصري</t>
  </si>
  <si>
    <t>سوزان الطحان</t>
  </si>
  <si>
    <t>ضياء الدين المحمد</t>
  </si>
  <si>
    <t>صهيب مقصود</t>
  </si>
  <si>
    <t>صفاء طيجن</t>
  </si>
  <si>
    <t>صفاء سلامه</t>
  </si>
  <si>
    <t>صفاء جنود</t>
  </si>
  <si>
    <t>صفاء العطرات</t>
  </si>
  <si>
    <t>صبا حمامي</t>
  </si>
  <si>
    <t>شيماء علي</t>
  </si>
  <si>
    <t>شيم البكري</t>
  </si>
  <si>
    <t>شيرين اشريفه</t>
  </si>
  <si>
    <t>شهلا الشواف</t>
  </si>
  <si>
    <t>منهل</t>
  </si>
  <si>
    <t>شهد المقداد</t>
  </si>
  <si>
    <t>شرف الدين مزعل</t>
  </si>
  <si>
    <t>شذا العقله</t>
  </si>
  <si>
    <t>شام طعمه</t>
  </si>
  <si>
    <t>شادي الخطيب</t>
  </si>
  <si>
    <t>سومر عجيب</t>
  </si>
  <si>
    <t>سومر الديوب</t>
  </si>
  <si>
    <t>سوسن محسن</t>
  </si>
  <si>
    <t>أنيسه</t>
  </si>
  <si>
    <t>سوزان الجبر</t>
  </si>
  <si>
    <t>سوسم</t>
  </si>
  <si>
    <t>سهير الريشان</t>
  </si>
  <si>
    <t>سهى الخطيب</t>
  </si>
  <si>
    <t>سهاد العامر</t>
  </si>
  <si>
    <t>سهاد التيناوي</t>
  </si>
  <si>
    <t>محمدماجد</t>
  </si>
  <si>
    <t>سندس أبو حوى</t>
  </si>
  <si>
    <t>سناء رشيد الزغير</t>
  </si>
  <si>
    <t>سناء الزعبي</t>
  </si>
  <si>
    <t>سناء الحجوج</t>
  </si>
  <si>
    <t>سلامة</t>
  </si>
  <si>
    <t>محاسن محمد</t>
  </si>
  <si>
    <t>سميه الفارس</t>
  </si>
  <si>
    <t>سميره السلاخ</t>
  </si>
  <si>
    <t>امتياز</t>
  </si>
  <si>
    <t>سمر طربين</t>
  </si>
  <si>
    <t>سمر بدور</t>
  </si>
  <si>
    <t>سماح صالح</t>
  </si>
  <si>
    <t>سماح جمعه</t>
  </si>
  <si>
    <t>دعيبس</t>
  </si>
  <si>
    <t>سلمى حيدر</t>
  </si>
  <si>
    <t>مخزوم</t>
  </si>
  <si>
    <t>سلمى الحموي</t>
  </si>
  <si>
    <t>محمد فتحى</t>
  </si>
  <si>
    <t>سلمى ابو خزام</t>
  </si>
  <si>
    <t>سلام الحليبي</t>
  </si>
  <si>
    <t>عربي</t>
  </si>
  <si>
    <t>فاتنة</t>
  </si>
  <si>
    <t>سعيد الأحمر</t>
  </si>
  <si>
    <t>سعفان الشرع</t>
  </si>
  <si>
    <t>سعاد ناصر</t>
  </si>
  <si>
    <t>زلف</t>
  </si>
  <si>
    <t>سدره عباس</t>
  </si>
  <si>
    <t>سحر ميهوب</t>
  </si>
  <si>
    <t>سجود أبورافع</t>
  </si>
  <si>
    <t xml:space="preserve">زاكيه </t>
  </si>
  <si>
    <t>ساندي عيسى</t>
  </si>
  <si>
    <t>ساندرا منافيخي</t>
  </si>
  <si>
    <t>سامي ليلا</t>
  </si>
  <si>
    <t>فاطمة ليلا</t>
  </si>
  <si>
    <t>سام غندور</t>
  </si>
  <si>
    <t>سالي الحمادي كوسا</t>
  </si>
  <si>
    <t>فايدة حميرة</t>
  </si>
  <si>
    <t>ساشا نظيرقمافه</t>
  </si>
  <si>
    <t>ساره عواد</t>
  </si>
  <si>
    <t>ساره سلمان</t>
  </si>
  <si>
    <t>اسيه</t>
  </si>
  <si>
    <t>ساره النعسان</t>
  </si>
  <si>
    <t xml:space="preserve">باسمه رفيع </t>
  </si>
  <si>
    <t>ساره الحبال</t>
  </si>
  <si>
    <t>زينب خليل</t>
  </si>
  <si>
    <t>لحظة</t>
  </si>
  <si>
    <t>زينب العميان</t>
  </si>
  <si>
    <t>كفاء الحشيش</t>
  </si>
  <si>
    <t>زينب العليوي</t>
  </si>
  <si>
    <t>زينب الزعيم</t>
  </si>
  <si>
    <t>محمد زكريا الزعيم</t>
  </si>
  <si>
    <t>سميرة أوغلي</t>
  </si>
  <si>
    <t>زينب ابو شامه</t>
  </si>
  <si>
    <t>زويا عبد الكريم</t>
  </si>
  <si>
    <t>ينال</t>
  </si>
  <si>
    <t>زويا حاج حسن</t>
  </si>
  <si>
    <t>يدج</t>
  </si>
  <si>
    <t>زاروهي عبه جيان</t>
  </si>
  <si>
    <t>واهان</t>
  </si>
  <si>
    <t>ريمان جبيلي</t>
  </si>
  <si>
    <t>سميره حسون</t>
  </si>
  <si>
    <t>ريم مخلوف</t>
  </si>
  <si>
    <t>ريم عنقا</t>
  </si>
  <si>
    <t>ريم عمران</t>
  </si>
  <si>
    <t>ريم عبيسي</t>
  </si>
  <si>
    <t>ريم عاشور</t>
  </si>
  <si>
    <t>ريم طراب</t>
  </si>
  <si>
    <t>عائشة مامو</t>
  </si>
  <si>
    <t>ريم خضره</t>
  </si>
  <si>
    <t>أمجد</t>
  </si>
  <si>
    <t>ريم حمصي</t>
  </si>
  <si>
    <t>ريم حمزه</t>
  </si>
  <si>
    <t>ريم احمد</t>
  </si>
  <si>
    <t>عبد مناف</t>
  </si>
  <si>
    <t>ريتا خميسة</t>
  </si>
  <si>
    <t>رياض برازي</t>
  </si>
  <si>
    <t>رويده المسلم</t>
  </si>
  <si>
    <t xml:space="preserve">سوريه </t>
  </si>
  <si>
    <t>روعه ويحه</t>
  </si>
  <si>
    <t>روشان الحراكي</t>
  </si>
  <si>
    <t>روان فهد</t>
  </si>
  <si>
    <t>روان دركزنلي</t>
  </si>
  <si>
    <t xml:space="preserve">حسام </t>
  </si>
  <si>
    <t>روان الدره</t>
  </si>
  <si>
    <t>روان الحاج حسن</t>
  </si>
  <si>
    <t>رهف زغيب</t>
  </si>
  <si>
    <t>زهيره</t>
  </si>
  <si>
    <t>رهف حبي</t>
  </si>
  <si>
    <t>رهف الكفيري</t>
  </si>
  <si>
    <t>رهف الجرادات</t>
  </si>
  <si>
    <t>رهام مالك</t>
  </si>
  <si>
    <t>رهام شقير</t>
  </si>
  <si>
    <t>رهام درويش</t>
  </si>
  <si>
    <t>ردينة</t>
  </si>
  <si>
    <t>رهام خساره</t>
  </si>
  <si>
    <t>رهام العبد الله</t>
  </si>
  <si>
    <t>رهام السمان</t>
  </si>
  <si>
    <t>رهام الحنيطي</t>
  </si>
  <si>
    <t>رنيم ملحم</t>
  </si>
  <si>
    <t>رنيم عطايا</t>
  </si>
  <si>
    <t>رنيم دركزلي</t>
  </si>
  <si>
    <t>رنيم الغوثاني</t>
  </si>
  <si>
    <t>رنيم الحمد</t>
  </si>
  <si>
    <t>رنيم الحاج دياب</t>
  </si>
  <si>
    <t>رند غنوم</t>
  </si>
  <si>
    <t>رفاه ريحاوي</t>
  </si>
  <si>
    <t>رغده خنجر</t>
  </si>
  <si>
    <t>رغد عبيسي</t>
  </si>
  <si>
    <t>رغد حمدان</t>
  </si>
  <si>
    <t>رغد حتاحت</t>
  </si>
  <si>
    <t>محمدغزوان</t>
  </si>
  <si>
    <t>رغد برهان</t>
  </si>
  <si>
    <t>رغد الشاغوري</t>
  </si>
  <si>
    <t>رضيه البدوي</t>
  </si>
  <si>
    <t>رضى الحروب</t>
  </si>
  <si>
    <t>رشا فليحان</t>
  </si>
  <si>
    <t>رشا عبد الله</t>
  </si>
  <si>
    <t>رشا تركماني</t>
  </si>
  <si>
    <t>عزة</t>
  </si>
  <si>
    <t>رزان فرحات</t>
  </si>
  <si>
    <t>رزان شقيري</t>
  </si>
  <si>
    <t>رزان جربوع</t>
  </si>
  <si>
    <t>ايلدا</t>
  </si>
  <si>
    <t>رزان الضاهر</t>
  </si>
  <si>
    <t>ردينه نكاره</t>
  </si>
  <si>
    <t>رجاء ابولطيف</t>
  </si>
  <si>
    <t>مجلي</t>
  </si>
  <si>
    <t>ربى محمود</t>
  </si>
  <si>
    <t>ربى الجماس</t>
  </si>
  <si>
    <t>محمدأمين</t>
  </si>
  <si>
    <t>نرمين</t>
  </si>
  <si>
    <t>رباح سالم</t>
  </si>
  <si>
    <t>ربا قنوص</t>
  </si>
  <si>
    <t>العماد</t>
  </si>
  <si>
    <t>راوند الرز</t>
  </si>
  <si>
    <t>رانية عايش</t>
  </si>
  <si>
    <t>رانيا مسئلة</t>
  </si>
  <si>
    <t>فريزة</t>
  </si>
  <si>
    <t>رانيا المدني</t>
  </si>
  <si>
    <t>رانيا الزيات</t>
  </si>
  <si>
    <t>راميه مطلق</t>
  </si>
  <si>
    <t>راميا الزهنان</t>
  </si>
  <si>
    <t>رامي جربوع</t>
  </si>
  <si>
    <t>رامه زيتون</t>
  </si>
  <si>
    <t>عمر الفاروق</t>
  </si>
  <si>
    <t>رامه رمضان</t>
  </si>
  <si>
    <t>راما كنعان</t>
  </si>
  <si>
    <t>راما حبيب</t>
  </si>
  <si>
    <t>راما جبور</t>
  </si>
  <si>
    <t>رؤى عوض</t>
  </si>
  <si>
    <t>رؤى عماد</t>
  </si>
  <si>
    <t>هيلة عماد</t>
  </si>
  <si>
    <t>رؤى العر</t>
  </si>
  <si>
    <t>دينا الرواس</t>
  </si>
  <si>
    <t>ديمه هدد مغربي</t>
  </si>
  <si>
    <t>ديمه شحاده</t>
  </si>
  <si>
    <t>ديمه زرزر</t>
  </si>
  <si>
    <t>ديمه الحسين</t>
  </si>
  <si>
    <t xml:space="preserve">نصار </t>
  </si>
  <si>
    <t xml:space="preserve">غادية </t>
  </si>
  <si>
    <t>ديما شلغين</t>
  </si>
  <si>
    <t>ديانا بشونه</t>
  </si>
  <si>
    <t>نانسي</t>
  </si>
  <si>
    <t>ديانا الحاج علي</t>
  </si>
  <si>
    <t>هند حاج موسى</t>
  </si>
  <si>
    <t>ديالا غبره</t>
  </si>
  <si>
    <t>ديالا البياري</t>
  </si>
  <si>
    <t xml:space="preserve">معن </t>
  </si>
  <si>
    <t>ديالا احمد</t>
  </si>
  <si>
    <t xml:space="preserve">ابتسام  </t>
  </si>
  <si>
    <t>دعاء عكاشه</t>
  </si>
  <si>
    <t>دعاء برهان</t>
  </si>
  <si>
    <t>شرف الدين</t>
  </si>
  <si>
    <t>حياة التل</t>
  </si>
  <si>
    <t>دعاء النبواني</t>
  </si>
  <si>
    <t>دعاء الزهيري</t>
  </si>
  <si>
    <t>دجانه نابلسي</t>
  </si>
  <si>
    <t>محمد فتاح</t>
  </si>
  <si>
    <t>دانيه مسعود</t>
  </si>
  <si>
    <t>دانيه سعلوك</t>
  </si>
  <si>
    <t>دانية الطسه</t>
  </si>
  <si>
    <t>دانيا البديوي</t>
  </si>
  <si>
    <t>دانه عابدين</t>
  </si>
  <si>
    <t>دانه زريق</t>
  </si>
  <si>
    <t>داليه الخطيب</t>
  </si>
  <si>
    <t>محمدهيثم</t>
  </si>
  <si>
    <t>دارين سلمان</t>
  </si>
  <si>
    <t>فاطمه عليوي</t>
  </si>
  <si>
    <t>خليل الكردي</t>
  </si>
  <si>
    <t>خلود عزقول</t>
  </si>
  <si>
    <t>خضره بكر</t>
  </si>
  <si>
    <t>خزامى وسوف</t>
  </si>
  <si>
    <t>خديجه ورده</t>
  </si>
  <si>
    <t xml:space="preserve">عائشه ورده </t>
  </si>
  <si>
    <t>خديجه البيش</t>
  </si>
  <si>
    <t>خديجة البرادعي</t>
  </si>
  <si>
    <t>نهاد النور</t>
  </si>
  <si>
    <t>خانه حسين</t>
  </si>
  <si>
    <t>وضحة</t>
  </si>
  <si>
    <t>خالد احمد</t>
  </si>
  <si>
    <t>هنية حسين</t>
  </si>
  <si>
    <t>حيدر داود</t>
  </si>
  <si>
    <t>حيدر الحسن</t>
  </si>
  <si>
    <t>حنين يقظان</t>
  </si>
  <si>
    <t>حنين شعبان</t>
  </si>
  <si>
    <t>حنين دماره</t>
  </si>
  <si>
    <t>حنين بدران</t>
  </si>
  <si>
    <t xml:space="preserve">ديب </t>
  </si>
  <si>
    <t xml:space="preserve">نهى </t>
  </si>
  <si>
    <t>حنين الخطيب ابوفخر</t>
  </si>
  <si>
    <t>حنين الحريب</t>
  </si>
  <si>
    <t>نوال القداح</t>
  </si>
  <si>
    <t>حنان المبيض</t>
  </si>
  <si>
    <t>محمد حمدي</t>
  </si>
  <si>
    <t>حنان الشيخ</t>
  </si>
  <si>
    <t>حنان الزعبي</t>
  </si>
  <si>
    <t>حنان الخليف</t>
  </si>
  <si>
    <t>حمزه القراعزه</t>
  </si>
  <si>
    <t>حمده ابراهيم</t>
  </si>
  <si>
    <t>حمدة غصن</t>
  </si>
  <si>
    <t>حماد العرنوس</t>
  </si>
  <si>
    <t>حلا عيسى</t>
  </si>
  <si>
    <t>حفيظه جعنينه</t>
  </si>
  <si>
    <t>حسين سليمان</t>
  </si>
  <si>
    <t>مرتضى</t>
  </si>
  <si>
    <t>حسين العوض</t>
  </si>
  <si>
    <t>هويدا الزايد</t>
  </si>
  <si>
    <t>حسين العقله</t>
  </si>
  <si>
    <t>حسن الحسن</t>
  </si>
  <si>
    <t>حسان شرف الدين</t>
  </si>
  <si>
    <t>حسام ابراهيم</t>
  </si>
  <si>
    <t>حبيبه الأيوبي</t>
  </si>
  <si>
    <t>حبيب عبد المجيد</t>
  </si>
  <si>
    <t>حازم محمود</t>
  </si>
  <si>
    <t>شعلان</t>
  </si>
  <si>
    <t>جيني حسين</t>
  </si>
  <si>
    <t>نسرين محمد</t>
  </si>
  <si>
    <t>جيسيكا نخله</t>
  </si>
  <si>
    <t>جيانا ابوزيدان</t>
  </si>
  <si>
    <t>بعثه</t>
  </si>
  <si>
    <t>جورج قطاع</t>
  </si>
  <si>
    <t>تيودوره</t>
  </si>
  <si>
    <t>جورج ديب</t>
  </si>
  <si>
    <t>مارلين ديب</t>
  </si>
  <si>
    <t>جود بدوره</t>
  </si>
  <si>
    <t>جنان الخبيل</t>
  </si>
  <si>
    <t>جناده صالح</t>
  </si>
  <si>
    <t>جمانه عبدو</t>
  </si>
  <si>
    <t>نبراس</t>
  </si>
  <si>
    <t>جمانه احمد</t>
  </si>
  <si>
    <t>جمال الدين زعير</t>
  </si>
  <si>
    <t>جلنار أسعد</t>
  </si>
  <si>
    <t>جان وس صوقار</t>
  </si>
  <si>
    <t>جابر الحمدي الزعال</t>
  </si>
  <si>
    <t>فاطم</t>
  </si>
  <si>
    <t>ثواب جحى</t>
  </si>
  <si>
    <t>محمدعيد</t>
  </si>
  <si>
    <t>ثريا احمد</t>
  </si>
  <si>
    <t>ثائر السوادي</t>
  </si>
  <si>
    <t>حميدي</t>
  </si>
  <si>
    <t>تيما فرج</t>
  </si>
  <si>
    <t>تهاني عبد الكريم</t>
  </si>
  <si>
    <t>تماره فهيد</t>
  </si>
  <si>
    <t>تماره الصالح</t>
  </si>
  <si>
    <t>تقى سلعس</t>
  </si>
  <si>
    <t>تغريد مصطفى</t>
  </si>
  <si>
    <t>امنة موسى</t>
  </si>
  <si>
    <t>تغريد حيدر</t>
  </si>
  <si>
    <t>مفيه</t>
  </si>
  <si>
    <t>تغريد الحاج حمود</t>
  </si>
  <si>
    <t>تغريد ابوشريفه</t>
  </si>
  <si>
    <t>تبارك جاسم</t>
  </si>
  <si>
    <t>تالا صوان</t>
  </si>
  <si>
    <t>تالا دركل</t>
  </si>
  <si>
    <t>بيان قره طحان</t>
  </si>
  <si>
    <t>سامي قره طحان</t>
  </si>
  <si>
    <t>منال دعبول</t>
  </si>
  <si>
    <t>بيان النابلسي</t>
  </si>
  <si>
    <t>بيان ابو ذراع</t>
  </si>
  <si>
    <t>بنان شيباني</t>
  </si>
  <si>
    <t xml:space="preserve">محمد رجائي </t>
  </si>
  <si>
    <t>ندا</t>
  </si>
  <si>
    <t>بلقيس المسالمه</t>
  </si>
  <si>
    <t>بلقيس الحبش</t>
  </si>
  <si>
    <t>بلال رزق</t>
  </si>
  <si>
    <t>بشرى موسى العبد الله</t>
  </si>
  <si>
    <t>بشرى سويد</t>
  </si>
  <si>
    <t>بشرى الصالح</t>
  </si>
  <si>
    <t>فاطمه قصاب</t>
  </si>
  <si>
    <t>بشار الخضر</t>
  </si>
  <si>
    <t>بسام اسبر</t>
  </si>
  <si>
    <t>براعم نعانسه</t>
  </si>
  <si>
    <t>براءة صالح</t>
  </si>
  <si>
    <t>فاطمة احمد</t>
  </si>
  <si>
    <t>براءة بيطار</t>
  </si>
  <si>
    <t>بدور كامل</t>
  </si>
  <si>
    <t>بدور بنوت</t>
  </si>
  <si>
    <t>بثينه العواد الملحم</t>
  </si>
  <si>
    <t>مها الطعمه</t>
  </si>
  <si>
    <t>بتول صقر</t>
  </si>
  <si>
    <t>بتول الساطي</t>
  </si>
  <si>
    <t>بتول اسماعيل</t>
  </si>
  <si>
    <t>بانه الحمصي</t>
  </si>
  <si>
    <t>باسمه اسماعيل</t>
  </si>
  <si>
    <t>أنيس</t>
  </si>
  <si>
    <t>فضة</t>
  </si>
  <si>
    <t>إيمان خليفة</t>
  </si>
  <si>
    <t>إسراء الحلاق</t>
  </si>
  <si>
    <t>أيه بكداش</t>
  </si>
  <si>
    <t>أيسل الحموي</t>
  </si>
  <si>
    <t>رباح خيرزان</t>
  </si>
  <si>
    <t>أميره نديم</t>
  </si>
  <si>
    <t>محمد فراس</t>
  </si>
  <si>
    <t>ألاء الشويخ</t>
  </si>
  <si>
    <t>خطاب</t>
  </si>
  <si>
    <t>أسماء غبرا</t>
  </si>
  <si>
    <t>أسماء البحرى</t>
  </si>
  <si>
    <t>أرينا السماره</t>
  </si>
  <si>
    <t>مفتخر</t>
  </si>
  <si>
    <t>أريج نابلسي</t>
  </si>
  <si>
    <t>رباب نابلسي</t>
  </si>
  <si>
    <t>أريج جبر</t>
  </si>
  <si>
    <t>اميره جبر</t>
  </si>
  <si>
    <t>أحمد ضميريه</t>
  </si>
  <si>
    <t>أحمد رسلان</t>
  </si>
  <si>
    <t>أحلام أحمد</t>
  </si>
  <si>
    <t>آيه قلفه</t>
  </si>
  <si>
    <t>آيه طربيه</t>
  </si>
  <si>
    <t>آيه المسلم</t>
  </si>
  <si>
    <t>آيه الداهوك</t>
  </si>
  <si>
    <t>لايقة</t>
  </si>
  <si>
    <t>آية الشيخ محمد</t>
  </si>
  <si>
    <t>آيات خضره</t>
  </si>
  <si>
    <t>آيات بركات</t>
  </si>
  <si>
    <t>آيات الراعي</t>
  </si>
  <si>
    <t>آيات الحوراني</t>
  </si>
  <si>
    <t>آمنه الحصبه</t>
  </si>
  <si>
    <t>حسنه العرنوس</t>
  </si>
  <si>
    <t>آلاء يونس</t>
  </si>
  <si>
    <t>آلاء مقصود</t>
  </si>
  <si>
    <t>خالدية الشقه</t>
  </si>
  <si>
    <t>آلاء خفاجه</t>
  </si>
  <si>
    <t xml:space="preserve">افتكار </t>
  </si>
  <si>
    <t>آلاء تركماني</t>
  </si>
  <si>
    <t>صباح تركماني</t>
  </si>
  <si>
    <t>آلاء الفلاح</t>
  </si>
  <si>
    <t>عبدالإله</t>
  </si>
  <si>
    <t>ايه ميا</t>
  </si>
  <si>
    <t>ايه عبد الرحمن</t>
  </si>
  <si>
    <t xml:space="preserve">جائزة </t>
  </si>
  <si>
    <t>ايناس الحطاب</t>
  </si>
  <si>
    <t>ايناس الجرو</t>
  </si>
  <si>
    <t>ايمان الرفاعي</t>
  </si>
  <si>
    <t>ايمان الحاج</t>
  </si>
  <si>
    <t>ايمان ابو داود</t>
  </si>
  <si>
    <t>منى حورانية</t>
  </si>
  <si>
    <t>ايات خلف</t>
  </si>
  <si>
    <t>اوصاف حجيج</t>
  </si>
  <si>
    <t>نبيلة ظاهر</t>
  </si>
  <si>
    <t>انوار علوش</t>
  </si>
  <si>
    <t>انس الشوفي</t>
  </si>
  <si>
    <t>زهرالهيل</t>
  </si>
  <si>
    <t>اناس خساره</t>
  </si>
  <si>
    <t>عدويه الخطيب</t>
  </si>
  <si>
    <t>اناس السقال</t>
  </si>
  <si>
    <t>امنه الداغر</t>
  </si>
  <si>
    <t>امل العبود</t>
  </si>
  <si>
    <t xml:space="preserve">كامله </t>
  </si>
  <si>
    <t>اماني حبيب</t>
  </si>
  <si>
    <t>اماني أبوقيس</t>
  </si>
  <si>
    <t>بسيمة</t>
  </si>
  <si>
    <t>الين القواص</t>
  </si>
  <si>
    <t>الزهراء حيدر</t>
  </si>
  <si>
    <t>أميره</t>
  </si>
  <si>
    <t>الاء نعانسه</t>
  </si>
  <si>
    <t>الاء شعبان</t>
  </si>
  <si>
    <t>الاء الدعاس</t>
  </si>
  <si>
    <t>الاء الخنيفس</t>
  </si>
  <si>
    <t>الاء ابوعزام</t>
  </si>
  <si>
    <t>عبدالهادي</t>
  </si>
  <si>
    <t>الاء ابو قبع</t>
  </si>
  <si>
    <t>اعتدال ساسه</t>
  </si>
  <si>
    <t>اصاله حيدر</t>
  </si>
  <si>
    <t>عبدالحسين</t>
  </si>
  <si>
    <t>اشرف علي</t>
  </si>
  <si>
    <t>اسماء سيف الدين</t>
  </si>
  <si>
    <t>اسماء دمشقي</t>
  </si>
  <si>
    <t>اسماء المصطفى</t>
  </si>
  <si>
    <t xml:space="preserve">جمعة </t>
  </si>
  <si>
    <t>سته</t>
  </si>
  <si>
    <t>اسماء اللحام</t>
  </si>
  <si>
    <t>اسماء الكيلاني</t>
  </si>
  <si>
    <t>اسماء السباعي</t>
  </si>
  <si>
    <t>اسماء الرحيل</t>
  </si>
  <si>
    <t>خضره الحاج</t>
  </si>
  <si>
    <t>اسكندر الحسين</t>
  </si>
  <si>
    <t>اسراء محب الدين</t>
  </si>
  <si>
    <t>ابتسام الدنف</t>
  </si>
  <si>
    <t>اسراء رعد</t>
  </si>
  <si>
    <t>اسراء بدوي</t>
  </si>
  <si>
    <t>اسامة كنعان</t>
  </si>
  <si>
    <t>اسامة فياض</t>
  </si>
  <si>
    <t>ازدهار الشامي</t>
  </si>
  <si>
    <t>ازدهار المغربي</t>
  </si>
  <si>
    <t>اريج مراد</t>
  </si>
  <si>
    <t>محممد هشام</t>
  </si>
  <si>
    <t>اريج سعيد</t>
  </si>
  <si>
    <t>اخلاص الخطيب</t>
  </si>
  <si>
    <t>محمدتيسير</t>
  </si>
  <si>
    <t>احمد معلا</t>
  </si>
  <si>
    <t>بهجت معلا</t>
  </si>
  <si>
    <t>حنان حسين</t>
  </si>
  <si>
    <t>احمد مريشه</t>
  </si>
  <si>
    <t>احمد سلمو</t>
  </si>
  <si>
    <t xml:space="preserve">باسمه اسماعيل </t>
  </si>
  <si>
    <t>احمد اليونس</t>
  </si>
  <si>
    <t>احمد العبيد</t>
  </si>
  <si>
    <t>احمد الصالح</t>
  </si>
  <si>
    <t>احمد الحفار</t>
  </si>
  <si>
    <t>محمدرضا</t>
  </si>
  <si>
    <t>احمد البطين</t>
  </si>
  <si>
    <t>احمد الاسعد</t>
  </si>
  <si>
    <t>ابراهيم حافظ</t>
  </si>
  <si>
    <t>ابتسام اندراوس</t>
  </si>
  <si>
    <t>ريتا شوفان</t>
  </si>
  <si>
    <t>زينب سلامه</t>
  </si>
  <si>
    <t>اليسار الخوري</t>
  </si>
  <si>
    <t>رؤى ميا</t>
  </si>
  <si>
    <t>عبير الطحان</t>
  </si>
  <si>
    <t>مهيل</t>
  </si>
  <si>
    <t>نهاء</t>
  </si>
  <si>
    <t>يسرى قاسم</t>
  </si>
  <si>
    <t>يزن خرسه</t>
  </si>
  <si>
    <t>ياسمين الغلاييني</t>
  </si>
  <si>
    <t>سهى</t>
  </si>
  <si>
    <t>ياسمين الاسمر</t>
  </si>
  <si>
    <t>هزار الحميدي</t>
  </si>
  <si>
    <t>يارا جعفر</t>
  </si>
  <si>
    <t>يارا العراوي</t>
  </si>
  <si>
    <t>هيلين</t>
  </si>
  <si>
    <t>وئام المصري</t>
  </si>
  <si>
    <t>وليد عطيه</t>
  </si>
  <si>
    <t>ولاء فواز</t>
  </si>
  <si>
    <t>ولاء عاشور</t>
  </si>
  <si>
    <t>ولاء سليمان</t>
  </si>
  <si>
    <t>ولاء ادم</t>
  </si>
  <si>
    <t>وفاء عبد الخالق</t>
  </si>
  <si>
    <t>ركن الدين</t>
  </si>
  <si>
    <t>وعد اسطى</t>
  </si>
  <si>
    <t>وعد الحسين</t>
  </si>
  <si>
    <t>وسيم عامر</t>
  </si>
  <si>
    <t>وسن يوسف</t>
  </si>
  <si>
    <t>وسام عقله</t>
  </si>
  <si>
    <t>وسام الحالوش</t>
  </si>
  <si>
    <t>وداد الضحاك</t>
  </si>
  <si>
    <t>تيماء</t>
  </si>
  <si>
    <t>هيلين السيد</t>
  </si>
  <si>
    <t>هيفاء نقشه</t>
  </si>
  <si>
    <t>هنادي عبيد</t>
  </si>
  <si>
    <t>هنادي تلتلو</t>
  </si>
  <si>
    <t>هزار دعدع</t>
  </si>
  <si>
    <t>هدى غانم</t>
  </si>
  <si>
    <t>هدى حويشان</t>
  </si>
  <si>
    <t>هدى المقداد</t>
  </si>
  <si>
    <t>هدى ابراهيم</t>
  </si>
  <si>
    <t>هدى الخريش</t>
  </si>
  <si>
    <t>منى البوش</t>
  </si>
  <si>
    <t>هبه الشمعه</t>
  </si>
  <si>
    <t>هبه الحمود</t>
  </si>
  <si>
    <t>هبه بنيان</t>
  </si>
  <si>
    <t>مبينه</t>
  </si>
  <si>
    <t>هاني الحناوي</t>
  </si>
  <si>
    <t>هاجر الحمود</t>
  </si>
  <si>
    <t>نيكول ضاهر</t>
  </si>
  <si>
    <t>رالدا</t>
  </si>
  <si>
    <t>نورمان ابراهيم</t>
  </si>
  <si>
    <t>ديبه</t>
  </si>
  <si>
    <t>نورا كركوتلي</t>
  </si>
  <si>
    <t>نورا خداج</t>
  </si>
  <si>
    <t>نور قصيده</t>
  </si>
  <si>
    <t>نور سلطان</t>
  </si>
  <si>
    <t>نور الكناكري</t>
  </si>
  <si>
    <t>نور القلطقجي</t>
  </si>
  <si>
    <t>نور الصعيدي</t>
  </si>
  <si>
    <t>نور البردويل</t>
  </si>
  <si>
    <t>نور اشقير</t>
  </si>
  <si>
    <t>نميره الفحل</t>
  </si>
  <si>
    <t>نغم الارملي</t>
  </si>
  <si>
    <t>نضال الاحمر</t>
  </si>
  <si>
    <t>نسرين علي</t>
  </si>
  <si>
    <t>طيبات</t>
  </si>
  <si>
    <t>نسرين عاقل</t>
  </si>
  <si>
    <t>نسرين بارسيك</t>
  </si>
  <si>
    <t>رشدي</t>
  </si>
  <si>
    <t>نسرين الشاطر</t>
  </si>
  <si>
    <t>نجود برمو</t>
  </si>
  <si>
    <t>منار الاحمر</t>
  </si>
  <si>
    <t>نجاه الاسعد</t>
  </si>
  <si>
    <t>نبال يوسف</t>
  </si>
  <si>
    <t>نبال المرابع</t>
  </si>
  <si>
    <t>نادين شديد</t>
  </si>
  <si>
    <t>ندى الشدايده</t>
  </si>
  <si>
    <t>نادين المتني</t>
  </si>
  <si>
    <t>ميساء عوده</t>
  </si>
  <si>
    <t>ميس صفر</t>
  </si>
  <si>
    <t>قحطان</t>
  </si>
  <si>
    <t>ميثه العلي الحسن</t>
  </si>
  <si>
    <t>مي الاحمد</t>
  </si>
  <si>
    <t>مؤيد مخللاتي</t>
  </si>
  <si>
    <t>مؤمنه نخله</t>
  </si>
  <si>
    <t>مهران فروح</t>
  </si>
  <si>
    <t>مهد التوما البشاره</t>
  </si>
  <si>
    <t>مها حسن</t>
  </si>
  <si>
    <t>ديبه زينيه</t>
  </si>
  <si>
    <t>مها اليافي</t>
  </si>
  <si>
    <t>منى منيزل</t>
  </si>
  <si>
    <t>منى الرفاعي</t>
  </si>
  <si>
    <t>فاطمه الرفاعي</t>
  </si>
  <si>
    <t>منى الحرفوش</t>
  </si>
  <si>
    <t>منال سريول</t>
  </si>
  <si>
    <t>منال حسن امين</t>
  </si>
  <si>
    <t>منار كنعان</t>
  </si>
  <si>
    <t>منار الجدي</t>
  </si>
  <si>
    <t>محمد مختار</t>
  </si>
  <si>
    <t>ممدوح الفالح</t>
  </si>
  <si>
    <t>شراد</t>
  </si>
  <si>
    <t>ملاك تبان</t>
  </si>
  <si>
    <t>مقداد دياب</t>
  </si>
  <si>
    <t>سوسن دياب</t>
  </si>
  <si>
    <t>مفيده صفدي</t>
  </si>
  <si>
    <t>مريم عللوه</t>
  </si>
  <si>
    <t>مريم حسن</t>
  </si>
  <si>
    <t>مريم برغش</t>
  </si>
  <si>
    <t>مريم المصلا</t>
  </si>
  <si>
    <t>مريم اللطيف</t>
  </si>
  <si>
    <t>مريم العقله</t>
  </si>
  <si>
    <t>مروى عتمه</t>
  </si>
  <si>
    <t>مروه محيسن</t>
  </si>
  <si>
    <t>مروه شبيكه</t>
  </si>
  <si>
    <t>مروه سلطه جي</t>
  </si>
  <si>
    <t>فيحاء</t>
  </si>
  <si>
    <t>مروه حمدان</t>
  </si>
  <si>
    <t>ابتسام الشيخ</t>
  </si>
  <si>
    <t>مرح كابس</t>
  </si>
  <si>
    <t>مرح رافع</t>
  </si>
  <si>
    <t>رفيف</t>
  </si>
  <si>
    <t>محمد انس الحمصي</t>
  </si>
  <si>
    <t>محمد كرم غبش</t>
  </si>
  <si>
    <t>محمد سامر بركات</t>
  </si>
  <si>
    <t>محمد امين حموده</t>
  </si>
  <si>
    <t>مجيد الدعبل</t>
  </si>
  <si>
    <t>مجد الحلبي</t>
  </si>
  <si>
    <t>ورد الحمد</t>
  </si>
  <si>
    <t>مايا مرشد</t>
  </si>
  <si>
    <t>ماهر العبد</t>
  </si>
  <si>
    <t>ماجده الحريري</t>
  </si>
  <si>
    <t>لين الماوردي</t>
  </si>
  <si>
    <t>لين الحكيم</t>
  </si>
  <si>
    <t>لين الحداد</t>
  </si>
  <si>
    <t>اليانا</t>
  </si>
  <si>
    <t>لين التوما البشاره</t>
  </si>
  <si>
    <t>فداء قبلان</t>
  </si>
  <si>
    <t>ليلى الحسين</t>
  </si>
  <si>
    <t>ليلى اختيار</t>
  </si>
  <si>
    <t>شيخ محمد</t>
  </si>
  <si>
    <t>لورا علي</t>
  </si>
  <si>
    <t>لنا الشريف</t>
  </si>
  <si>
    <t>لميس قلعجي</t>
  </si>
  <si>
    <t>لميس ابو النعاج</t>
  </si>
  <si>
    <t>لمى محيسن</t>
  </si>
  <si>
    <t>لمى حجازي</t>
  </si>
  <si>
    <t>لمى جحا</t>
  </si>
  <si>
    <t>رفيده</t>
  </si>
  <si>
    <t>لما الصالح</t>
  </si>
  <si>
    <t>لجين مقداد</t>
  </si>
  <si>
    <t>لجين عاصي</t>
  </si>
  <si>
    <t>لبنا دعمش</t>
  </si>
  <si>
    <t>لانا نجيب</t>
  </si>
  <si>
    <t>كنزا سيركه</t>
  </si>
  <si>
    <t>كناز الشيخ علي</t>
  </si>
  <si>
    <t>كريستينا سماره</t>
  </si>
  <si>
    <t>كلير</t>
  </si>
  <si>
    <t>كريستين عيسى</t>
  </si>
  <si>
    <t>كريستين حجازي</t>
  </si>
  <si>
    <t>كلادس</t>
  </si>
  <si>
    <t>كارين الصيفي</t>
  </si>
  <si>
    <t>قصي الشنان</t>
  </si>
  <si>
    <t>رتيبه ابو رباح</t>
  </si>
  <si>
    <t>فؤاد العلي</t>
  </si>
  <si>
    <t>فوزه طرابلسي</t>
  </si>
  <si>
    <t>فضيله يوسفي</t>
  </si>
  <si>
    <t>فرح اللبواني</t>
  </si>
  <si>
    <t>فرح الشربجي</t>
  </si>
  <si>
    <t>فائزه الدالاتي</t>
  </si>
  <si>
    <t>فاطمه بصبوص</t>
  </si>
  <si>
    <t>فاطمه العينيه</t>
  </si>
  <si>
    <t>فاطمه التيناوي</t>
  </si>
  <si>
    <t>هند التيناوي</t>
  </si>
  <si>
    <t>فارعه سعود</t>
  </si>
  <si>
    <t>فارس صلاح الدين</t>
  </si>
  <si>
    <t>نوفليه</t>
  </si>
  <si>
    <t>فارس النمر</t>
  </si>
  <si>
    <t>فارس الزراد</t>
  </si>
  <si>
    <t>غيداء عرنوس</t>
  </si>
  <si>
    <t>غيداء حرزون</t>
  </si>
  <si>
    <t>غزل الصالحاني</t>
  </si>
  <si>
    <t>غزل الحسن</t>
  </si>
  <si>
    <t>غزل ابو عمار</t>
  </si>
  <si>
    <t>ارجوان</t>
  </si>
  <si>
    <t>غدير يوسف</t>
  </si>
  <si>
    <t>غدير ذيب</t>
  </si>
  <si>
    <t>ساجده</t>
  </si>
  <si>
    <t>غدير بصل</t>
  </si>
  <si>
    <t>عيوش</t>
  </si>
  <si>
    <t>غبون صقر</t>
  </si>
  <si>
    <t>قرنفله</t>
  </si>
  <si>
    <t>غاليه عوده</t>
  </si>
  <si>
    <t>عيسى ادريس</t>
  </si>
  <si>
    <t>مختار</t>
  </si>
  <si>
    <t>عمر قادريه</t>
  </si>
  <si>
    <t>علياء قورقماز</t>
  </si>
  <si>
    <t>علياء الكيلاني</t>
  </si>
  <si>
    <t>علي نجار</t>
  </si>
  <si>
    <t>علي عدبه</t>
  </si>
  <si>
    <t>علي الشيخ عمر</t>
  </si>
  <si>
    <t>علا كبريت</t>
  </si>
  <si>
    <t>علا عز</t>
  </si>
  <si>
    <t>علا رمزي</t>
  </si>
  <si>
    <t>علا الصياد</t>
  </si>
  <si>
    <t>علا البيك</t>
  </si>
  <si>
    <t>علا برنبو</t>
  </si>
  <si>
    <t>لينا بكداش</t>
  </si>
  <si>
    <t>عتاب فرج</t>
  </si>
  <si>
    <t>عبير هبود</t>
  </si>
  <si>
    <t>عبير عليوي</t>
  </si>
  <si>
    <t>اشتياق</t>
  </si>
  <si>
    <t>عبير المنجد</t>
  </si>
  <si>
    <t>عبير الخليل</t>
  </si>
  <si>
    <t>عبير الحسين الحميد</t>
  </si>
  <si>
    <t>شهاب</t>
  </si>
  <si>
    <t>عائشه الحلبي</t>
  </si>
  <si>
    <t>منى الحمصي</t>
  </si>
  <si>
    <t>عائشه الجغصي</t>
  </si>
  <si>
    <t>عامر تادروس</t>
  </si>
  <si>
    <t>غادا</t>
  </si>
  <si>
    <t>طاهر الفاضل</t>
  </si>
  <si>
    <t>ثامر</t>
  </si>
  <si>
    <t>صفاء عرفه</t>
  </si>
  <si>
    <t>صفا علال</t>
  </si>
  <si>
    <t>صبا سويد</t>
  </si>
  <si>
    <t>محمد عبد المنعم</t>
  </si>
  <si>
    <t>صالح رضا</t>
  </si>
  <si>
    <t>صابرين مصطفى</t>
  </si>
  <si>
    <t>صابرين الجلم</t>
  </si>
  <si>
    <t>شيماء ادم</t>
  </si>
  <si>
    <t>شيرين صادقه</t>
  </si>
  <si>
    <t>شيرين الابراهيم</t>
  </si>
  <si>
    <t>شيراز عبود</t>
  </si>
  <si>
    <t>شهد الجرمقاني</t>
  </si>
  <si>
    <t>اريام</t>
  </si>
  <si>
    <t>شغف ابو لبده</t>
  </si>
  <si>
    <t>احمد فايز</t>
  </si>
  <si>
    <t>شذى ابو لبده</t>
  </si>
  <si>
    <t>أميرة</t>
  </si>
  <si>
    <t>شذا السوادي</t>
  </si>
  <si>
    <t>شادي المعراوي</t>
  </si>
  <si>
    <t>محمد مفيد</t>
  </si>
  <si>
    <t>مروه</t>
  </si>
  <si>
    <t>شادي الحمدالمفرج</t>
  </si>
  <si>
    <t>خنساء</t>
  </si>
  <si>
    <t>سيدرا الخيمي</t>
  </si>
  <si>
    <t>سومر عباس</t>
  </si>
  <si>
    <t>سوزان محمود</t>
  </si>
  <si>
    <t>سوزان عوض</t>
  </si>
  <si>
    <t>سوزان حداد</t>
  </si>
  <si>
    <t>سناء الحاج علي</t>
  </si>
  <si>
    <t>سميه اللافي</t>
  </si>
  <si>
    <t>سمر معروف</t>
  </si>
  <si>
    <t>ابتسام ابراهيم</t>
  </si>
  <si>
    <t>سماح مظلوم</t>
  </si>
  <si>
    <t>سماح العباس</t>
  </si>
  <si>
    <t>سماح الحجلي</t>
  </si>
  <si>
    <t>سلوى دياب</t>
  </si>
  <si>
    <t>سلمان محمد</t>
  </si>
  <si>
    <t>سلام علايا</t>
  </si>
  <si>
    <t>سلام المصري</t>
  </si>
  <si>
    <t>سعاد الزعوقي</t>
  </si>
  <si>
    <t>سدره حورانيه</t>
  </si>
  <si>
    <t>سبال الخضر</t>
  </si>
  <si>
    <t>سانتا ابو زين الدين</t>
  </si>
  <si>
    <t>ساميه داوود</t>
  </si>
  <si>
    <t>ساره عبد الله</t>
  </si>
  <si>
    <t>ساره سكر</t>
  </si>
  <si>
    <t>ساره القده</t>
  </si>
  <si>
    <t>ساره الشديدي</t>
  </si>
  <si>
    <t>ساره الراشد</t>
  </si>
  <si>
    <t>ساره الخيمي</t>
  </si>
  <si>
    <t>ساره اكريم</t>
  </si>
  <si>
    <t>هرمين</t>
  </si>
  <si>
    <t>ساره نايفه</t>
  </si>
  <si>
    <t>ساره البرغلي</t>
  </si>
  <si>
    <t>سارا دعمش</t>
  </si>
  <si>
    <t>زينه سويدان</t>
  </si>
  <si>
    <t>زينب منصور</t>
  </si>
  <si>
    <t>زوده</t>
  </si>
  <si>
    <t>زينب ديوب</t>
  </si>
  <si>
    <t>زينا يوسف</t>
  </si>
  <si>
    <t>زهور اسماعيل</t>
  </si>
  <si>
    <t>بلقيس</t>
  </si>
  <si>
    <t>ريمه عطيه</t>
  </si>
  <si>
    <t>ريما ناصر</t>
  </si>
  <si>
    <t>ريما حويشان</t>
  </si>
  <si>
    <t>ريما فطوم</t>
  </si>
  <si>
    <t>ريم سماق</t>
  </si>
  <si>
    <t>عبد الغفار</t>
  </si>
  <si>
    <t>ريم النجلات</t>
  </si>
  <si>
    <t>ريم الفار</t>
  </si>
  <si>
    <t>ريم العريضي</t>
  </si>
  <si>
    <t>ريم النوري</t>
  </si>
  <si>
    <t>رشا النوري</t>
  </si>
  <si>
    <t>ريم الحرش</t>
  </si>
  <si>
    <t>امل الحرش</t>
  </si>
  <si>
    <t>ريزان محمود</t>
  </si>
  <si>
    <t>ريتا الذيب</t>
  </si>
  <si>
    <t>رؤى الدباك</t>
  </si>
  <si>
    <t>رويده الدره</t>
  </si>
  <si>
    <t>روعه الحافي</t>
  </si>
  <si>
    <t>رائده الجزار</t>
  </si>
  <si>
    <t>روضه عبد الله</t>
  </si>
  <si>
    <t>ميساء شاهين</t>
  </si>
  <si>
    <t>روز احمد</t>
  </si>
  <si>
    <t>روان مراد</t>
  </si>
  <si>
    <t>روان كركوتلي</t>
  </si>
  <si>
    <t>روان فياض</t>
  </si>
  <si>
    <t>روان عرنوس</t>
  </si>
  <si>
    <t>روان بيطار</t>
  </si>
  <si>
    <t>روان الشاويش</t>
  </si>
  <si>
    <t>رهف ديوب</t>
  </si>
  <si>
    <t>رهف دقاق</t>
  </si>
  <si>
    <t>رهف العكاري</t>
  </si>
  <si>
    <t>منيها</t>
  </si>
  <si>
    <t>رهف العبه جي</t>
  </si>
  <si>
    <t>رهف الصبي</t>
  </si>
  <si>
    <t>رهف الصباغ</t>
  </si>
  <si>
    <t>رهف الدريدي</t>
  </si>
  <si>
    <t>رهف الحرش</t>
  </si>
  <si>
    <t>رهام محمد</t>
  </si>
  <si>
    <t>رهام السروجي قناني</t>
  </si>
  <si>
    <t>رهاف اسبر</t>
  </si>
  <si>
    <t>رقيه عابده</t>
  </si>
  <si>
    <t>سطوف</t>
  </si>
  <si>
    <t>رفاه القلعجي</t>
  </si>
  <si>
    <t>رغد المجبر</t>
  </si>
  <si>
    <t>رضا شاهين</t>
  </si>
  <si>
    <t>رشا غريبي</t>
  </si>
  <si>
    <t>رشا المصطفى</t>
  </si>
  <si>
    <t>رشا العقاد</t>
  </si>
  <si>
    <t>رشا الشاغوري</t>
  </si>
  <si>
    <t>رزان النابلسي</t>
  </si>
  <si>
    <t>رحاب خيربك</t>
  </si>
  <si>
    <t>ربيعه الحايك</t>
  </si>
  <si>
    <t>ربى اكزم</t>
  </si>
  <si>
    <t>ربا طربوش</t>
  </si>
  <si>
    <t>ربا المصري</t>
  </si>
  <si>
    <t>ربا العمارين</t>
  </si>
  <si>
    <t>رائده الصباغ</t>
  </si>
  <si>
    <t>راميه حماده</t>
  </si>
  <si>
    <t>تغريد التلا</t>
  </si>
  <si>
    <t>رامي السيد</t>
  </si>
  <si>
    <t>رامي الدقاق</t>
  </si>
  <si>
    <t>رامي التويني</t>
  </si>
  <si>
    <t>حلومه</t>
  </si>
  <si>
    <t>رامي الاحمد الشيخ عطيه</t>
  </si>
  <si>
    <t>راما عيطه</t>
  </si>
  <si>
    <t>راما شمس الدين</t>
  </si>
  <si>
    <t>راما الدالاتي</t>
  </si>
  <si>
    <t>محمد الفالح</t>
  </si>
  <si>
    <t>مريم الدالاتي</t>
  </si>
  <si>
    <t>راما البزم</t>
  </si>
  <si>
    <t>كنانه</t>
  </si>
  <si>
    <t>راما جلال</t>
  </si>
  <si>
    <t>بنان الجلودي</t>
  </si>
  <si>
    <t>ذوالفقار علي</t>
  </si>
  <si>
    <t>ذهبيه الشامي</t>
  </si>
  <si>
    <t>نوال شهدا</t>
  </si>
  <si>
    <t>دينه درخباني</t>
  </si>
  <si>
    <t>محمد نصر الدين</t>
  </si>
  <si>
    <t>مفاز</t>
  </si>
  <si>
    <t>ديما قارح</t>
  </si>
  <si>
    <t>محمد راغب</t>
  </si>
  <si>
    <t>ديما بلان</t>
  </si>
  <si>
    <t>ديما النحاس</t>
  </si>
  <si>
    <t>ديانا زخم</t>
  </si>
  <si>
    <t>ديانا حسن</t>
  </si>
  <si>
    <t>دعاء قبي قولي</t>
  </si>
  <si>
    <t>دعاء عنقود</t>
  </si>
  <si>
    <t>نجاه العمر</t>
  </si>
  <si>
    <t>هاجره</t>
  </si>
  <si>
    <t>دعاء رجب</t>
  </si>
  <si>
    <t>عربيه عزام</t>
  </si>
  <si>
    <t>دعاء الشيخ</t>
  </si>
  <si>
    <t>دعاء الحنيني</t>
  </si>
  <si>
    <t>دعاء التجار</t>
  </si>
  <si>
    <t>دانيال الدقاق</t>
  </si>
  <si>
    <t>دانيا حمشو</t>
  </si>
  <si>
    <t>دانه الحمامي</t>
  </si>
  <si>
    <t>نائل</t>
  </si>
  <si>
    <t>دانه عطعوط</t>
  </si>
  <si>
    <t>دانا الخياط</t>
  </si>
  <si>
    <t>شكران</t>
  </si>
  <si>
    <t>خلود العربش</t>
  </si>
  <si>
    <t>محمد فاروق</t>
  </si>
  <si>
    <t>خديجه الحمصي</t>
  </si>
  <si>
    <t>ختام طعمه</t>
  </si>
  <si>
    <t>حياه الشلبي</t>
  </si>
  <si>
    <t>حنين عبد القدوس</t>
  </si>
  <si>
    <t>حاجه الحمدان</t>
  </si>
  <si>
    <t>حنان محفوض</t>
  </si>
  <si>
    <t>مدينا</t>
  </si>
  <si>
    <t>حنان سوسق</t>
  </si>
  <si>
    <t>حنان الهادي</t>
  </si>
  <si>
    <t>حمده الصايغ</t>
  </si>
  <si>
    <t>حلا سليمان</t>
  </si>
  <si>
    <t>حسني عابو</t>
  </si>
  <si>
    <t>سيدنافع</t>
  </si>
  <si>
    <t>حسان الريحاني</t>
  </si>
  <si>
    <t>محمد محروس</t>
  </si>
  <si>
    <t>حاتم الحسين</t>
  </si>
  <si>
    <t>جنان الكجو</t>
  </si>
  <si>
    <t>عواد</t>
  </si>
  <si>
    <t>سميره محمد</t>
  </si>
  <si>
    <t>جمانه الاحمر</t>
  </si>
  <si>
    <t>جلاء الحلبي</t>
  </si>
  <si>
    <t>ثناء قدور</t>
  </si>
  <si>
    <t>صفاء قدور</t>
  </si>
  <si>
    <t>ثريا العوض</t>
  </si>
  <si>
    <t>تيماء بحبوح</t>
  </si>
  <si>
    <t>تهامه السليمان</t>
  </si>
  <si>
    <t>عبير داود</t>
  </si>
  <si>
    <t>تماره انبوشه</t>
  </si>
  <si>
    <t>مياده المصري</t>
  </si>
  <si>
    <t>تقى خانم قطان</t>
  </si>
  <si>
    <t>تقى ابازيد</t>
  </si>
  <si>
    <t>تسنيم فره</t>
  </si>
  <si>
    <t>انترانيك</t>
  </si>
  <si>
    <t>تالا ظاظا</t>
  </si>
  <si>
    <t>تاج الورود درويش</t>
  </si>
  <si>
    <t>بيان غزاله</t>
  </si>
  <si>
    <t>جوان</t>
  </si>
  <si>
    <t>بيان خولاني</t>
  </si>
  <si>
    <t>بيان خلوف</t>
  </si>
  <si>
    <t>بيان تاجا</t>
  </si>
  <si>
    <t>احمد بسام</t>
  </si>
  <si>
    <t>بشرى حبيب</t>
  </si>
  <si>
    <t>بشار الشمالي</t>
  </si>
  <si>
    <t>بسمه السمان</t>
  </si>
  <si>
    <t>براءه هارون</t>
  </si>
  <si>
    <t>براءه العيد</t>
  </si>
  <si>
    <t>براءه الذياب</t>
  </si>
  <si>
    <t>فهيده</t>
  </si>
  <si>
    <t>براءه الفلاح</t>
  </si>
  <si>
    <t>بدريه الاحمد</t>
  </si>
  <si>
    <t>بتول اليوسف</t>
  </si>
  <si>
    <t>بتول السيدحسن</t>
  </si>
  <si>
    <t>بترا ابو صالح</t>
  </si>
  <si>
    <t>باسمه صعيوابو عراج</t>
  </si>
  <si>
    <t>باسمه خريبه</t>
  </si>
  <si>
    <t>عبد الخالق</t>
  </si>
  <si>
    <t>باسل عيزوق</t>
  </si>
  <si>
    <t>بارعه الغزي</t>
  </si>
  <si>
    <t>ايه مكنا</t>
  </si>
  <si>
    <t>ايه طالب</t>
  </si>
  <si>
    <t>ايه صافي</t>
  </si>
  <si>
    <t>ايه خطار</t>
  </si>
  <si>
    <t>ايه جمعه</t>
  </si>
  <si>
    <t>محمد بهاء الدين</t>
  </si>
  <si>
    <t>ايه العبود</t>
  </si>
  <si>
    <t>ايه الخطيب</t>
  </si>
  <si>
    <t>ايه الخضراء</t>
  </si>
  <si>
    <t>ايات صلاح</t>
  </si>
  <si>
    <t>ايات خادم السروجي</t>
  </si>
  <si>
    <t>ايات السليمان</t>
  </si>
  <si>
    <t>ايات الحاج علي</t>
  </si>
  <si>
    <t>الاء عربش</t>
  </si>
  <si>
    <t>الاء حصريه</t>
  </si>
  <si>
    <t>الاء حبيب</t>
  </si>
  <si>
    <t>امال بدور</t>
  </si>
  <si>
    <t>الاء بوابه</t>
  </si>
  <si>
    <t>الاء القزق</t>
  </si>
  <si>
    <t>الاء اليونس</t>
  </si>
  <si>
    <t>انوار بدوي</t>
  </si>
  <si>
    <t>انغام علوش</t>
  </si>
  <si>
    <t>هنيده</t>
  </si>
  <si>
    <t>انس عارفه</t>
  </si>
  <si>
    <t>اماني بكرو</t>
  </si>
  <si>
    <t>هيام العودات</t>
  </si>
  <si>
    <t>اشرف القصير</t>
  </si>
  <si>
    <t>اسامه البيبي</t>
  </si>
  <si>
    <t>ابي يوسف</t>
  </si>
  <si>
    <t>انعام المقري</t>
  </si>
  <si>
    <t>ايه عبيد</t>
  </si>
  <si>
    <t>ايناس جبري تبريزي</t>
  </si>
  <si>
    <t>ايمان مريود</t>
  </si>
  <si>
    <t>ايمان حميد</t>
  </si>
  <si>
    <t>اميره ناصيف</t>
  </si>
  <si>
    <t>اليسار نعال</t>
  </si>
  <si>
    <t>الهام خضير</t>
  </si>
  <si>
    <t>محمد تميم</t>
  </si>
  <si>
    <t>الهام الدنيفات</t>
  </si>
  <si>
    <t>الاء رحال</t>
  </si>
  <si>
    <t>عمشه السماعيل</t>
  </si>
  <si>
    <t>الاء درويش</t>
  </si>
  <si>
    <t>اغادير الفريج</t>
  </si>
  <si>
    <t>اصاله علم الدين</t>
  </si>
  <si>
    <t>اصاله حمره</t>
  </si>
  <si>
    <t>كحله</t>
  </si>
  <si>
    <t>اسمهان اوسو</t>
  </si>
  <si>
    <t>اسماء صفصف</t>
  </si>
  <si>
    <t>اسماء دعيبس</t>
  </si>
  <si>
    <t>اسماء الحماده</t>
  </si>
  <si>
    <t>اسماء ابو حمزه</t>
  </si>
  <si>
    <t>اسماء ظاظا</t>
  </si>
  <si>
    <t>اسراء الهاماني</t>
  </si>
  <si>
    <t>احمد سعدي</t>
  </si>
  <si>
    <t>احمد الشبلاق</t>
  </si>
  <si>
    <t>احمد الاوتاني</t>
  </si>
  <si>
    <t>احمد ادريس</t>
  </si>
  <si>
    <t>ابراهيم علي</t>
  </si>
  <si>
    <t>ابراهيم طيبا</t>
  </si>
  <si>
    <t>كفاح النصارى</t>
  </si>
  <si>
    <t>الاء عنداني سيرجيه</t>
  </si>
  <si>
    <t>منال ابو شاله</t>
  </si>
  <si>
    <t>منال الرز</t>
  </si>
  <si>
    <t>عبد المنعم الفرحان</t>
  </si>
  <si>
    <t>هلا الشيخ</t>
  </si>
  <si>
    <t>ساندرا جبيل</t>
  </si>
  <si>
    <t>شربل</t>
  </si>
  <si>
    <t>مادلين الصفدي</t>
  </si>
  <si>
    <t>شذى العربيد</t>
  </si>
  <si>
    <t>زينه الخالدي</t>
  </si>
  <si>
    <t>اسيد العباس</t>
  </si>
  <si>
    <t>ملهم</t>
  </si>
  <si>
    <t>نور الدوشه</t>
  </si>
  <si>
    <t>طارق قشوم</t>
  </si>
  <si>
    <t>احمد قلعه جي</t>
  </si>
  <si>
    <t>رازن</t>
  </si>
  <si>
    <t>امنه ادريس</t>
  </si>
  <si>
    <t>عمر قده</t>
  </si>
  <si>
    <t>اماني بحصاص</t>
  </si>
  <si>
    <t>عبد العزيز عوده</t>
  </si>
  <si>
    <t>بنان حسين</t>
  </si>
  <si>
    <t>نسرين صالحه</t>
  </si>
  <si>
    <t>محمد شهيد رحيباني</t>
  </si>
  <si>
    <t>عبد الجميل كفرجومي</t>
  </si>
  <si>
    <t>محمد عمرو</t>
  </si>
  <si>
    <t>رشا اسماعيل</t>
  </si>
  <si>
    <t>هيفاء ابراهيم</t>
  </si>
  <si>
    <t>اميره ديوب</t>
  </si>
  <si>
    <t>محمود تركيه</t>
  </si>
  <si>
    <t>عدي الذياب</t>
  </si>
  <si>
    <t>عماد الدين المنلا</t>
  </si>
  <si>
    <t>عزه طربوش</t>
  </si>
  <si>
    <t>ايه غنيمه</t>
  </si>
  <si>
    <t>نرمين سلامه</t>
  </si>
  <si>
    <t>عباده خدام الجامع</t>
  </si>
  <si>
    <t>ساره ملاعب</t>
  </si>
  <si>
    <t>دياتا</t>
  </si>
  <si>
    <t>اسراء الشيخ</t>
  </si>
  <si>
    <t>احمد قزويني</t>
  </si>
  <si>
    <t>سناء شحاده</t>
  </si>
  <si>
    <t>مروه البدوي</t>
  </si>
  <si>
    <t>هناء الجاموس</t>
  </si>
  <si>
    <t>غريس كلش</t>
  </si>
  <si>
    <t>اماني مجيد</t>
  </si>
  <si>
    <t>رغد الدجاني</t>
  </si>
  <si>
    <t>ميسون عزو</t>
  </si>
  <si>
    <t>امير دبا</t>
  </si>
  <si>
    <t>قمر صوان</t>
  </si>
  <si>
    <t>نور كبه</t>
  </si>
  <si>
    <t>هاني عربش</t>
  </si>
  <si>
    <t>صفاء العلام</t>
  </si>
  <si>
    <t>الاء قشتم</t>
  </si>
  <si>
    <t>محمد مازن الازون</t>
  </si>
  <si>
    <t>ندى الديب</t>
  </si>
  <si>
    <t>طنوس</t>
  </si>
  <si>
    <t>هنادى السمور</t>
  </si>
  <si>
    <t>لميس هزيمه</t>
  </si>
  <si>
    <t>عبير مطر</t>
  </si>
  <si>
    <t>بيان الشماع</t>
  </si>
  <si>
    <t>محمد موفق</t>
  </si>
  <si>
    <t>منى سيوفي</t>
  </si>
  <si>
    <t>ريما القباني</t>
  </si>
  <si>
    <t>مها ماردين</t>
  </si>
  <si>
    <t>دعاء شريدي</t>
  </si>
  <si>
    <t>اماني ابراهيم</t>
  </si>
  <si>
    <t>محمد علي حسن</t>
  </si>
  <si>
    <t>رزينه</t>
  </si>
  <si>
    <t>رندا عباسي</t>
  </si>
  <si>
    <t>نوال ابو زند</t>
  </si>
  <si>
    <t>هلا حسين</t>
  </si>
  <si>
    <t>كاتيا الفرح</t>
  </si>
  <si>
    <t>هبه صادق</t>
  </si>
  <si>
    <t>رهام ابو زينه</t>
  </si>
  <si>
    <t>روى الحلبي</t>
  </si>
  <si>
    <t>مجد الدين قصار</t>
  </si>
  <si>
    <t>اباء المنعم</t>
  </si>
  <si>
    <t>وفاء سرحان</t>
  </si>
  <si>
    <t>قمر الكجك</t>
  </si>
  <si>
    <t>اطلال</t>
  </si>
  <si>
    <t>هبه الله رجوح</t>
  </si>
  <si>
    <t>لانه دانش</t>
  </si>
  <si>
    <t>ريم الحاحي</t>
  </si>
  <si>
    <t>مميز الخولي</t>
  </si>
  <si>
    <t>امال زيون</t>
  </si>
  <si>
    <t>غيداء نظام</t>
  </si>
  <si>
    <t>منى البقلي</t>
  </si>
  <si>
    <t>عبير عنان</t>
  </si>
  <si>
    <t>صفا سحلول</t>
  </si>
  <si>
    <t>مريم عثمان</t>
  </si>
  <si>
    <t>مهند الحايك</t>
  </si>
  <si>
    <t>احمد المونس</t>
  </si>
  <si>
    <t>رنا اللهياني</t>
  </si>
  <si>
    <t>لوسيان صقر</t>
  </si>
  <si>
    <t>فيفيان فاهمه</t>
  </si>
  <si>
    <t>سلمى الكيلاني</t>
  </si>
  <si>
    <t>يسرى محمد</t>
  </si>
  <si>
    <t>عبطه</t>
  </si>
  <si>
    <t>ايه الصباغ</t>
  </si>
  <si>
    <t>محمد عبد المجيد</t>
  </si>
  <si>
    <t>كناز شيخ</t>
  </si>
  <si>
    <t>ساره عيسى</t>
  </si>
  <si>
    <t>احمد رامي</t>
  </si>
  <si>
    <t>وهيبه حموش</t>
  </si>
  <si>
    <t>نور زين العابدين</t>
  </si>
  <si>
    <t>ابتسام عايد</t>
  </si>
  <si>
    <t>دلال عصيده</t>
  </si>
  <si>
    <t>انوار ابراهيم</t>
  </si>
  <si>
    <t>محمد خير الله</t>
  </si>
  <si>
    <t>يمامه</t>
  </si>
  <si>
    <t>شروق ظاهر</t>
  </si>
  <si>
    <t>محمد ناصر كيلاني</t>
  </si>
  <si>
    <t>احمد اكرم</t>
  </si>
  <si>
    <t>هلا الدلال</t>
  </si>
  <si>
    <t>ليلى الصباغ</t>
  </si>
  <si>
    <t>يسرى حموده</t>
  </si>
  <si>
    <t>مها شرف الدين</t>
  </si>
  <si>
    <t>كرم الله</t>
  </si>
  <si>
    <t>نور الهدى عمر</t>
  </si>
  <si>
    <t>رؤى طعمه</t>
  </si>
  <si>
    <t>الزهراء الاعور</t>
  </si>
  <si>
    <t>محفوظ انيس</t>
  </si>
  <si>
    <t>فرح يوسف طرشا</t>
  </si>
  <si>
    <t>نوراي تشرتشي</t>
  </si>
  <si>
    <t>هكان</t>
  </si>
  <si>
    <t>ياسمين خلف</t>
  </si>
  <si>
    <t>لين محمد</t>
  </si>
  <si>
    <t>ايسال</t>
  </si>
  <si>
    <t>لوسين اكوب مانبوريان</t>
  </si>
  <si>
    <t>ساركيس</t>
  </si>
  <si>
    <t>هامست</t>
  </si>
  <si>
    <t>لينا الطويل</t>
  </si>
  <si>
    <t>سلام سيف</t>
  </si>
  <si>
    <t>سلمى الناطور</t>
  </si>
  <si>
    <t>بتول شموط</t>
  </si>
  <si>
    <t>صابرين جمال</t>
  </si>
  <si>
    <t>بشرى محمد</t>
  </si>
  <si>
    <t>محسن طعمه</t>
  </si>
  <si>
    <t>ياسمين علي ديب</t>
  </si>
  <si>
    <t>كنان البربور</t>
  </si>
  <si>
    <t>محمد صواف</t>
  </si>
  <si>
    <t>فاطمه السيروان</t>
  </si>
  <si>
    <t>محمد الرفاعي</t>
  </si>
  <si>
    <t>رنا بدور</t>
  </si>
  <si>
    <t>ديانا الصغير</t>
  </si>
  <si>
    <t>مريم عباس</t>
  </si>
  <si>
    <t>ريم عياش</t>
  </si>
  <si>
    <t>رنى</t>
  </si>
  <si>
    <t>ميريل موسى</t>
  </si>
  <si>
    <t>برونيا</t>
  </si>
  <si>
    <t>مي مهنا</t>
  </si>
  <si>
    <t>بشرى العيد</t>
  </si>
  <si>
    <t>عفراء سالم</t>
  </si>
  <si>
    <t>محمد كفاح</t>
  </si>
  <si>
    <t>تغريد المعلم</t>
  </si>
  <si>
    <t>نعمه كيشي</t>
  </si>
  <si>
    <t>لبنى حسين</t>
  </si>
  <si>
    <t>اميره النشواتي</t>
  </si>
  <si>
    <t>الاء حواصلي</t>
  </si>
  <si>
    <t>سعيد ادريس</t>
  </si>
  <si>
    <t>شهد ابو عسلي</t>
  </si>
  <si>
    <t>نور الدندل</t>
  </si>
  <si>
    <t>كطنه</t>
  </si>
  <si>
    <t>ندى عرمان</t>
  </si>
  <si>
    <t>سماح سرور</t>
  </si>
  <si>
    <t>اصلاح</t>
  </si>
  <si>
    <t>جيزيل الشحاده</t>
  </si>
  <si>
    <t>ماضي سكاف</t>
  </si>
  <si>
    <t>نور الحافظ</t>
  </si>
  <si>
    <t>ديما علي</t>
  </si>
  <si>
    <t>تامار طوقاتليان</t>
  </si>
  <si>
    <t>اوهانس</t>
  </si>
  <si>
    <t>هنرييت</t>
  </si>
  <si>
    <t>اماني عبد الحليم</t>
  </si>
  <si>
    <t>دعاء سالم</t>
  </si>
  <si>
    <t>نور الهدى صفر</t>
  </si>
  <si>
    <t>متلده</t>
  </si>
  <si>
    <t>فاديه احمد</t>
  </si>
  <si>
    <t>مفيضه</t>
  </si>
  <si>
    <t>الاء كركه</t>
  </si>
  <si>
    <t>الاء</t>
  </si>
  <si>
    <t>لانا ماميش</t>
  </si>
  <si>
    <t>ساره شموط</t>
  </si>
  <si>
    <t>منوه عليوي</t>
  </si>
  <si>
    <t>دانيا الصيداوي</t>
  </si>
  <si>
    <t>نوال زعرور</t>
  </si>
  <si>
    <t>هيام السلطي</t>
  </si>
  <si>
    <t>ايمان عبد العزيز</t>
  </si>
  <si>
    <t>حنان العبد</t>
  </si>
  <si>
    <t>لمى الشريفي</t>
  </si>
  <si>
    <t>علي حبيب</t>
  </si>
  <si>
    <t>الاء نقشبندي</t>
  </si>
  <si>
    <t>ريم فتوح</t>
  </si>
  <si>
    <t>الاء الطرح</t>
  </si>
  <si>
    <t>براءه يونس</t>
  </si>
  <si>
    <t>جمانه عيد</t>
  </si>
  <si>
    <t>ثريا الريش</t>
  </si>
  <si>
    <t>منى زين العابدين</t>
  </si>
  <si>
    <t>احمد غالب</t>
  </si>
  <si>
    <t>هبه شانرو</t>
  </si>
  <si>
    <t>احمد نامي</t>
  </si>
  <si>
    <t>عدي الحسين النايف</t>
  </si>
  <si>
    <t>محمد الويش</t>
  </si>
  <si>
    <t>رنيم دربي</t>
  </si>
  <si>
    <t>مرح شاهين</t>
  </si>
  <si>
    <t>اريج القاضي</t>
  </si>
  <si>
    <t>نجوا</t>
  </si>
  <si>
    <t>يسرى نقرش</t>
  </si>
  <si>
    <t>دلال غندور</t>
  </si>
  <si>
    <t>تهاني عباس</t>
  </si>
  <si>
    <t>زينب الحسين</t>
  </si>
  <si>
    <t>مائسه</t>
  </si>
  <si>
    <t>يسرى العبد</t>
  </si>
  <si>
    <t>نادين بسيسيني</t>
  </si>
  <si>
    <t>مرح درويش</t>
  </si>
  <si>
    <t>امام</t>
  </si>
  <si>
    <t>رانيه البداح</t>
  </si>
  <si>
    <t>وفاء رسلان</t>
  </si>
  <si>
    <t>عصماء جازيه</t>
  </si>
  <si>
    <t>فطين</t>
  </si>
  <si>
    <t>اسامه ظبيان</t>
  </si>
  <si>
    <t>نور الهدى الصالح</t>
  </si>
  <si>
    <t>دينا عبد الوهاب</t>
  </si>
  <si>
    <t>عصريه</t>
  </si>
  <si>
    <t>عباده الشيخ</t>
  </si>
  <si>
    <t>زينب حناوي</t>
  </si>
  <si>
    <t>ايه حسن</t>
  </si>
  <si>
    <t>حيان الشبل</t>
  </si>
  <si>
    <t>نارت الاسماعيل</t>
  </si>
  <si>
    <t>علا الدبس</t>
  </si>
  <si>
    <t>رند بركات</t>
  </si>
  <si>
    <t>يارا جريدي</t>
  </si>
  <si>
    <t>حنين حامد</t>
  </si>
  <si>
    <t>سميحه تركمان</t>
  </si>
  <si>
    <t>عبد الرحمن دقسي</t>
  </si>
  <si>
    <t>عبد الله الجاسم الموسى</t>
  </si>
  <si>
    <t>اسراء خليفه</t>
  </si>
  <si>
    <t>روان الشيخ عمر</t>
  </si>
  <si>
    <t>شانتال العسافين</t>
  </si>
  <si>
    <t>منى المهايني</t>
  </si>
  <si>
    <t>منار قويدر</t>
  </si>
  <si>
    <t>يزن اسبر</t>
  </si>
  <si>
    <t>روان البيرقدار</t>
  </si>
  <si>
    <t>هبه بلوط</t>
  </si>
  <si>
    <t>مايا هلال</t>
  </si>
  <si>
    <t>علا شعيريه</t>
  </si>
  <si>
    <t>بيان السعدي</t>
  </si>
  <si>
    <t>لما الحسين</t>
  </si>
  <si>
    <t>حنان نصر</t>
  </si>
  <si>
    <t>علي الحلبي</t>
  </si>
  <si>
    <t>دعاء الرفاعي</t>
  </si>
  <si>
    <t>احمد خليل الكيلاني</t>
  </si>
  <si>
    <t>نور كيكي</t>
  </si>
  <si>
    <t>تقى اشرفاتي</t>
  </si>
  <si>
    <t>عبد الرحمن مزاويه</t>
  </si>
  <si>
    <t>صادق</t>
  </si>
  <si>
    <t>وفاء نور الدين</t>
  </si>
  <si>
    <t>زاهيده كندي</t>
  </si>
  <si>
    <t>فريال تركو</t>
  </si>
  <si>
    <t>حمام</t>
  </si>
  <si>
    <t>محمد عليجيه</t>
  </si>
  <si>
    <t>مجد عيسى</t>
  </si>
  <si>
    <t>علوان</t>
  </si>
  <si>
    <t>اسراء غازيه</t>
  </si>
  <si>
    <t>همام حواط</t>
  </si>
  <si>
    <t>سبا ابو دحلوش</t>
  </si>
  <si>
    <t>ميسون شلحه</t>
  </si>
  <si>
    <t>رهف طفور</t>
  </si>
  <si>
    <t>زينب عامر</t>
  </si>
  <si>
    <t>امجد الصالح</t>
  </si>
  <si>
    <t>علي الحصوه</t>
  </si>
  <si>
    <t>نورا الدسوقي</t>
  </si>
  <si>
    <t>مرام البيات</t>
  </si>
  <si>
    <t>نور بشير</t>
  </si>
  <si>
    <t>دانيا حزام</t>
  </si>
  <si>
    <t>رهف جندلي</t>
  </si>
  <si>
    <t>حسام درويش</t>
  </si>
  <si>
    <t>نسرين زرزور</t>
  </si>
  <si>
    <t>يارا جزان</t>
  </si>
  <si>
    <t>بشرى قشلان</t>
  </si>
  <si>
    <t>ديانا الصموعه</t>
  </si>
  <si>
    <t>غصن</t>
  </si>
  <si>
    <t>مها زمنون</t>
  </si>
  <si>
    <t>فايزه الحبش</t>
  </si>
  <si>
    <t>سلمى يبرودي</t>
  </si>
  <si>
    <t>عبير البواب</t>
  </si>
  <si>
    <t>منال كردي</t>
  </si>
  <si>
    <t>لما الاكرمي</t>
  </si>
  <si>
    <t>مجد رشيدالشعراني</t>
  </si>
  <si>
    <t>هناء غوطاني</t>
  </si>
  <si>
    <t>نور تكله</t>
  </si>
  <si>
    <t>رغد العبار</t>
  </si>
  <si>
    <t>رهف دعدوش</t>
  </si>
  <si>
    <t>هبه المبخر</t>
  </si>
  <si>
    <t>غزل عرابي</t>
  </si>
  <si>
    <t>لانا الديركي</t>
  </si>
  <si>
    <t>حسناء المعراوي</t>
  </si>
  <si>
    <t>محمد يزن نجيب</t>
  </si>
  <si>
    <t>روان القصار</t>
  </si>
  <si>
    <t>نجاه صالح</t>
  </si>
  <si>
    <t>رهف سوسو</t>
  </si>
  <si>
    <t>امينه الزعبي</t>
  </si>
  <si>
    <t>راما جليلاتي</t>
  </si>
  <si>
    <t>نيروز ابو غازي</t>
  </si>
  <si>
    <t>جاكلين انجوق</t>
  </si>
  <si>
    <t>نشاه</t>
  </si>
  <si>
    <t>هنادي العقاد</t>
  </si>
  <si>
    <t>محمد رجائي</t>
  </si>
  <si>
    <t>عائشه عواد</t>
  </si>
  <si>
    <t>خديجه عطا الله</t>
  </si>
  <si>
    <t>مازن عبد الحميد</t>
  </si>
  <si>
    <t>سدره القدسي</t>
  </si>
  <si>
    <t>راما الجاجه</t>
  </si>
  <si>
    <t>اريج حمزه</t>
  </si>
  <si>
    <t>نور ابو شاهين</t>
  </si>
  <si>
    <t>رنيم الدبس</t>
  </si>
  <si>
    <t>محمد فائز</t>
  </si>
  <si>
    <t>سلوى السالم</t>
  </si>
  <si>
    <t>باسمه حسن ابو قوره</t>
  </si>
  <si>
    <t>لينه المامون</t>
  </si>
  <si>
    <t>موسى ميدع</t>
  </si>
  <si>
    <t>يارا الجمعه</t>
  </si>
  <si>
    <t>غاده شوربه</t>
  </si>
  <si>
    <t>خانم</t>
  </si>
  <si>
    <t>نغم العريضي</t>
  </si>
  <si>
    <t>هبه عصاصه</t>
  </si>
  <si>
    <t>بارعه الكفري</t>
  </si>
  <si>
    <t>ماسه سعد</t>
  </si>
  <si>
    <t>غفران حجازي</t>
  </si>
  <si>
    <t>علا جقميرة</t>
  </si>
  <si>
    <t>مروه داود</t>
  </si>
  <si>
    <t>ديما شرحه</t>
  </si>
  <si>
    <t>رانيا الاشمر</t>
  </si>
  <si>
    <t>اسراء الحوز</t>
  </si>
  <si>
    <t>اسمهان نجم</t>
  </si>
  <si>
    <t>عهد حيدر</t>
  </si>
  <si>
    <t>كليله</t>
  </si>
  <si>
    <t>البتول كركه</t>
  </si>
  <si>
    <t>خواطر</t>
  </si>
  <si>
    <t>اناس حوا</t>
  </si>
  <si>
    <t>هلا مللي</t>
  </si>
  <si>
    <t>فرزات</t>
  </si>
  <si>
    <t>الاء الصفدي</t>
  </si>
  <si>
    <t>هند قاضي امين</t>
  </si>
  <si>
    <t>وسام عريبي</t>
  </si>
  <si>
    <t>بشرى توتنجي</t>
  </si>
  <si>
    <t>مضرالعظيم عكام</t>
  </si>
  <si>
    <t>مرح قبيطري</t>
  </si>
  <si>
    <t>لمعات</t>
  </si>
  <si>
    <t>سهى نادر</t>
  </si>
  <si>
    <t>ايمان الزركلي</t>
  </si>
  <si>
    <t>امل حبي</t>
  </si>
  <si>
    <t>مهند العبيد</t>
  </si>
  <si>
    <t>ميس زيدان</t>
  </si>
  <si>
    <t>لينه سلامه</t>
  </si>
  <si>
    <t>بلندا علي</t>
  </si>
  <si>
    <t>دينه سلامه</t>
  </si>
  <si>
    <t>لين اسعد</t>
  </si>
  <si>
    <t>راما الحمصي</t>
  </si>
  <si>
    <t>ريتا القنطار</t>
  </si>
  <si>
    <t xml:space="preserve">داليا صومو </t>
  </si>
  <si>
    <t>آرام</t>
  </si>
  <si>
    <t>قمر زينه</t>
  </si>
  <si>
    <t>هبه طرودي</t>
  </si>
  <si>
    <t>مريم خطاب</t>
  </si>
  <si>
    <t>محمد مهدي</t>
  </si>
  <si>
    <t>موسى الدعاس</t>
  </si>
  <si>
    <t>صفاء تكتوك</t>
  </si>
  <si>
    <t>امينه مفلح</t>
  </si>
  <si>
    <t>اصاله صطوف</t>
  </si>
  <si>
    <t>يمنى ابو حمزه</t>
  </si>
  <si>
    <t>مجد الزعبي</t>
  </si>
  <si>
    <t>نسرين حنيفه</t>
  </si>
  <si>
    <t>اباء سليمان</t>
  </si>
  <si>
    <t>منيره العقاد</t>
  </si>
  <si>
    <t>سماح ارشيد</t>
  </si>
  <si>
    <t>رغد شرف</t>
  </si>
  <si>
    <t>جيسي توما</t>
  </si>
  <si>
    <t>رزان البيرقدار</t>
  </si>
  <si>
    <t>يمان سلام</t>
  </si>
  <si>
    <t>هدايا القادري</t>
  </si>
  <si>
    <t>مرام الحموي</t>
  </si>
  <si>
    <t>نذير السكاف</t>
  </si>
  <si>
    <t>ربى مهايني</t>
  </si>
  <si>
    <t>لورانس مارينا</t>
  </si>
  <si>
    <t>حسام الدين الابراهيم</t>
  </si>
  <si>
    <t>زهر حنتولي</t>
  </si>
  <si>
    <t>اكرام الكلاوي</t>
  </si>
  <si>
    <t>حسام نور الدين</t>
  </si>
  <si>
    <t>هديل كبول</t>
  </si>
  <si>
    <t>افين</t>
  </si>
  <si>
    <t>دعاء السعدي</t>
  </si>
  <si>
    <t>سالي حيدر</t>
  </si>
  <si>
    <t>وفاء شاهين</t>
  </si>
  <si>
    <t>شيرين البعلي</t>
  </si>
  <si>
    <t>رغد دياربكرلي</t>
  </si>
  <si>
    <t>اسماء بكر</t>
  </si>
  <si>
    <t>فاطمه حشري</t>
  </si>
  <si>
    <t>علا الكلاس</t>
  </si>
  <si>
    <t>قمر ذو الغنى</t>
  </si>
  <si>
    <t>مامون الصمادي</t>
  </si>
  <si>
    <t>سامر عدس</t>
  </si>
  <si>
    <t>اسامه حسين امين</t>
  </si>
  <si>
    <t>عبد الرحمن عبيد</t>
  </si>
  <si>
    <t>محمد باسل سعد الدين نفاخ</t>
  </si>
  <si>
    <t>محمد زين</t>
  </si>
  <si>
    <t>مارج محمود</t>
  </si>
  <si>
    <t>فاتن المغربي</t>
  </si>
  <si>
    <t>احلام دبول</t>
  </si>
  <si>
    <t>عماد زاهر الناعم</t>
  </si>
  <si>
    <t>عبيده الجراح</t>
  </si>
  <si>
    <t>ايمان بخو</t>
  </si>
  <si>
    <t>نهال المنلا</t>
  </si>
  <si>
    <t>امجاد غرلي</t>
  </si>
  <si>
    <t>وداد اسعد</t>
  </si>
  <si>
    <t>لمى خضور</t>
  </si>
  <si>
    <t>اسراء خالد</t>
  </si>
  <si>
    <t>شهد جمال الدين</t>
  </si>
  <si>
    <t>حمود رضوان</t>
  </si>
  <si>
    <t>دعاء قباقيبو</t>
  </si>
  <si>
    <t>ابرار عباس</t>
  </si>
  <si>
    <t>لين الخوجه</t>
  </si>
  <si>
    <t>دانا</t>
  </si>
  <si>
    <t>بتول بركات</t>
  </si>
  <si>
    <t>مريم السيد</t>
  </si>
  <si>
    <t>دعاء الخرفان</t>
  </si>
  <si>
    <t>دعاء غنام الحموي</t>
  </si>
  <si>
    <t>فاطمه قاسم</t>
  </si>
  <si>
    <t>يسرى طه</t>
  </si>
  <si>
    <t>رامي الاحمد</t>
  </si>
  <si>
    <t>كونه</t>
  </si>
  <si>
    <t>اسرار نصر</t>
  </si>
  <si>
    <t>ساجده السيد شريف</t>
  </si>
  <si>
    <t>راكان</t>
  </si>
  <si>
    <t>سوسن سكوتي</t>
  </si>
  <si>
    <t>رند المجذوب</t>
  </si>
  <si>
    <t>كلسن</t>
  </si>
  <si>
    <t>زهراء حيدري</t>
  </si>
  <si>
    <t>عبد الواسع</t>
  </si>
  <si>
    <t>براءه خشه</t>
  </si>
  <si>
    <t>رهام سعد الدين</t>
  </si>
  <si>
    <t>مروه ضاري</t>
  </si>
  <si>
    <t>بتول الحمد</t>
  </si>
  <si>
    <t>سمر فندي</t>
  </si>
  <si>
    <t>علا المصري</t>
  </si>
  <si>
    <t>امل اسامي</t>
  </si>
  <si>
    <t>مياده مصطفى</t>
  </si>
  <si>
    <t>لمى المنصوري</t>
  </si>
  <si>
    <t>راما جعاره</t>
  </si>
  <si>
    <t>سوسن مامون</t>
  </si>
  <si>
    <t>خضر قراجه</t>
  </si>
  <si>
    <t>اسمى</t>
  </si>
  <si>
    <t>ياسمين تكه جي</t>
  </si>
  <si>
    <t>هناء نفيسه</t>
  </si>
  <si>
    <t>ريمه سريول</t>
  </si>
  <si>
    <t>ربى شدود</t>
  </si>
  <si>
    <t>هبه سقه</t>
  </si>
  <si>
    <t>فتحيه الحاج علي</t>
  </si>
  <si>
    <t>رفاعيه</t>
  </si>
  <si>
    <t>حنان مصطفى</t>
  </si>
  <si>
    <t>نهى خضير</t>
  </si>
  <si>
    <t>ساره العقاد</t>
  </si>
  <si>
    <t>ساره النحاس</t>
  </si>
  <si>
    <t>انوار العلي</t>
  </si>
  <si>
    <t>اسماء قصيده</t>
  </si>
  <si>
    <t>ليديا الاطرش</t>
  </si>
  <si>
    <t>باسمه الحبابه</t>
  </si>
  <si>
    <t>نصر قموحي</t>
  </si>
  <si>
    <t>رقيه قبسي</t>
  </si>
  <si>
    <t>ميثه</t>
  </si>
  <si>
    <t>كلاديس عازار</t>
  </si>
  <si>
    <t>شام موسى</t>
  </si>
  <si>
    <t>هبه غزاله عينيه</t>
  </si>
  <si>
    <t>رغد فليطاني</t>
  </si>
  <si>
    <t>راما العبسه</t>
  </si>
  <si>
    <t>محمد شهير</t>
  </si>
  <si>
    <t>غاليه سلاله</t>
  </si>
  <si>
    <t>لطفيه اللحام</t>
  </si>
  <si>
    <t>ايدال الشما</t>
  </si>
  <si>
    <t>هيفاء شدود</t>
  </si>
  <si>
    <t>رغد ارناؤط</t>
  </si>
  <si>
    <t>دانا جانو</t>
  </si>
  <si>
    <t>اسماء شيخه</t>
  </si>
  <si>
    <t>ريم البرازي</t>
  </si>
  <si>
    <t>خلود كنفاني</t>
  </si>
  <si>
    <t>بشرى عفوف</t>
  </si>
  <si>
    <t>فاطمه ابو حشيش</t>
  </si>
  <si>
    <t>رانيا السيداحمد</t>
  </si>
  <si>
    <t>ياسمين جمعه</t>
  </si>
  <si>
    <t>جلى حمود</t>
  </si>
  <si>
    <t>احمد منصور</t>
  </si>
  <si>
    <t>رنا رمضان</t>
  </si>
  <si>
    <t>مريم عربش</t>
  </si>
  <si>
    <t>كرم الشيخ حسين</t>
  </si>
  <si>
    <t>مي قيسيه</t>
  </si>
  <si>
    <t>حجلة</t>
  </si>
  <si>
    <t>ولاء وكيل</t>
  </si>
  <si>
    <t>هديل العفلق</t>
  </si>
  <si>
    <t>ايمان البكر</t>
  </si>
  <si>
    <t>عمار معلا</t>
  </si>
  <si>
    <t>مرح القصاص</t>
  </si>
  <si>
    <t>محمد مالك</t>
  </si>
  <si>
    <t>منيرفا</t>
  </si>
  <si>
    <t>احمد بدر الدين تواتي</t>
  </si>
  <si>
    <t>عديلة المحمود</t>
  </si>
  <si>
    <t>راما خضور</t>
  </si>
  <si>
    <t>علي حجيره</t>
  </si>
  <si>
    <t>انتخاب</t>
  </si>
  <si>
    <t>نرمين تلي</t>
  </si>
  <si>
    <t>سلامه شاهين</t>
  </si>
  <si>
    <t>مرح دبانه</t>
  </si>
  <si>
    <t>راويه جمال الدين</t>
  </si>
  <si>
    <t>هاله الرفاعي</t>
  </si>
  <si>
    <t>شام الحمصي</t>
  </si>
  <si>
    <t>حلا المذيب</t>
  </si>
  <si>
    <t>رافع كنجو</t>
  </si>
  <si>
    <t>سامي زعتر</t>
  </si>
  <si>
    <t>يوسف الجوماني</t>
  </si>
  <si>
    <t>يمان عبيد</t>
  </si>
  <si>
    <t>عزه</t>
  </si>
  <si>
    <t>يسار منذر</t>
  </si>
  <si>
    <t>ياسين كنعان</t>
  </si>
  <si>
    <t>ياسمين قيروط</t>
  </si>
  <si>
    <t>ياسمين الخضري</t>
  </si>
  <si>
    <t>ياره حسن</t>
  </si>
  <si>
    <t>ولاء مدردس</t>
  </si>
  <si>
    <t>ولاء الناصر</t>
  </si>
  <si>
    <t>ولاء الدرويش</t>
  </si>
  <si>
    <t>وردالشام شاهين</t>
  </si>
  <si>
    <t>وديعه تعتوع</t>
  </si>
  <si>
    <t>وداد طبيش</t>
  </si>
  <si>
    <t>وائل الشلبي</t>
  </si>
  <si>
    <t>هيا عز الدين</t>
  </si>
  <si>
    <t>ميمون</t>
  </si>
  <si>
    <t>عفاف عز الدين</t>
  </si>
  <si>
    <t>هنادي طعمة</t>
  </si>
  <si>
    <t>هناء صبري</t>
  </si>
  <si>
    <t>هلا شهاب</t>
  </si>
  <si>
    <t>هبه الله العرجاوي</t>
  </si>
  <si>
    <t>هبه يحيى</t>
  </si>
  <si>
    <t>نورهان العمري</t>
  </si>
  <si>
    <t>نور الهدى الزعبي</t>
  </si>
  <si>
    <t>نور كعدان</t>
  </si>
  <si>
    <t>نور علم الدين</t>
  </si>
  <si>
    <t>نور شاميه</t>
  </si>
  <si>
    <t>نور الشمعه</t>
  </si>
  <si>
    <t>مميز</t>
  </si>
  <si>
    <t>نور السيد</t>
  </si>
  <si>
    <t>طيبه</t>
  </si>
  <si>
    <t>نور الحموي</t>
  </si>
  <si>
    <t>نور الحلبي الحموي الملقب</t>
  </si>
  <si>
    <t>محمدهشام</t>
  </si>
  <si>
    <t>نور البيك</t>
  </si>
  <si>
    <t>نور الاحمد</t>
  </si>
  <si>
    <t>نهى رمضان</t>
  </si>
  <si>
    <t>نهى الصعيدي</t>
  </si>
  <si>
    <t>نها حامد</t>
  </si>
  <si>
    <t>نها الاحمد</t>
  </si>
  <si>
    <t>نضال ابو السل</t>
  </si>
  <si>
    <t>ندى حبيب</t>
  </si>
  <si>
    <t>نجوى خليفه</t>
  </si>
  <si>
    <t>نادين تقي الدين</t>
  </si>
  <si>
    <t>تماضر</t>
  </si>
  <si>
    <t>ناديا بخش</t>
  </si>
  <si>
    <t>ميسون زين الدين</t>
  </si>
  <si>
    <t>خزاعيه</t>
  </si>
  <si>
    <t>ميرنا حنا</t>
  </si>
  <si>
    <t>ميرنا احمد</t>
  </si>
  <si>
    <t>مي كنجو</t>
  </si>
  <si>
    <t>منى كم الماز</t>
  </si>
  <si>
    <t>منى غزال</t>
  </si>
  <si>
    <t>منار زين الدين</t>
  </si>
  <si>
    <t>معاذ ابراهيم</t>
  </si>
  <si>
    <t>مروى قاسم</t>
  </si>
  <si>
    <t>مروه شيخو</t>
  </si>
  <si>
    <t>مروه العلاوي</t>
  </si>
  <si>
    <t>الماسة</t>
  </si>
  <si>
    <t>مروه الاقرع</t>
  </si>
  <si>
    <t>مروه الاحمد</t>
  </si>
  <si>
    <t>مروه قويدر</t>
  </si>
  <si>
    <t>مروان حسن</t>
  </si>
  <si>
    <t>مرح روماني</t>
  </si>
  <si>
    <t>مرام وهبي</t>
  </si>
  <si>
    <t>مرام البكور</t>
  </si>
  <si>
    <t>محمود عبد الله</t>
  </si>
  <si>
    <t>محمود حسين درويش</t>
  </si>
  <si>
    <t>محمود العقاد</t>
  </si>
  <si>
    <t>محمد هشام البغجاتي</t>
  </si>
  <si>
    <t>محمد رياض زرزور</t>
  </si>
  <si>
    <t>محمد رضوان الصوفي</t>
  </si>
  <si>
    <t>محمد يوسف اللبني</t>
  </si>
  <si>
    <t>ثمر</t>
  </si>
  <si>
    <t>محمد يوسف الدوامنه</t>
  </si>
  <si>
    <t>محمد مجد الدين الخطيب</t>
  </si>
  <si>
    <t>محمد بديع مسلمانيه حريره</t>
  </si>
  <si>
    <t>مجد شعبان</t>
  </si>
  <si>
    <t>ماسه شحاده اغا</t>
  </si>
  <si>
    <t>ماريا كبجيان</t>
  </si>
  <si>
    <t>ريتا</t>
  </si>
  <si>
    <t>ماريا امهان</t>
  </si>
  <si>
    <t>ماري فضول</t>
  </si>
  <si>
    <t>مخايل</t>
  </si>
  <si>
    <t>مارغريت كنعان</t>
  </si>
  <si>
    <t>لينا شعبان</t>
  </si>
  <si>
    <t>ليلاس الحلواني</t>
  </si>
  <si>
    <t>احمد ايهاب</t>
  </si>
  <si>
    <t>لميس حسنه</t>
  </si>
  <si>
    <t>مها التقي</t>
  </si>
  <si>
    <t>لميه رسلان</t>
  </si>
  <si>
    <t>لمى غزال</t>
  </si>
  <si>
    <t>زهيده</t>
  </si>
  <si>
    <t>لمى حربا</t>
  </si>
  <si>
    <t>لجين الماضي</t>
  </si>
  <si>
    <t>لبنه السنان</t>
  </si>
  <si>
    <t>السيد ابراهيم</t>
  </si>
  <si>
    <t>لانا مشعل</t>
  </si>
  <si>
    <t>لانا المصري</t>
  </si>
  <si>
    <t>كوثر ابراهيم العكل</t>
  </si>
  <si>
    <t>كلستان علي</t>
  </si>
  <si>
    <t>فراس هدله</t>
  </si>
  <si>
    <t>فاطمه العبد الله</t>
  </si>
  <si>
    <t>فاطمه الخوص</t>
  </si>
  <si>
    <t>فاطمه العزي النقشبندي</t>
  </si>
  <si>
    <t>غنوه حماده</t>
  </si>
  <si>
    <t>غفران شبلي</t>
  </si>
  <si>
    <t>عمر محمود</t>
  </si>
  <si>
    <t>علياء الملا</t>
  </si>
  <si>
    <t>علي قلوتك</t>
  </si>
  <si>
    <t>علاء الملقي</t>
  </si>
  <si>
    <t>علاء الدين ظليلو</t>
  </si>
  <si>
    <t>علا الحمزاوي</t>
  </si>
  <si>
    <t>عفيفه كحال</t>
  </si>
  <si>
    <t>عزيزه عبد الله</t>
  </si>
  <si>
    <t>عبير ابراهيم</t>
  </si>
  <si>
    <t>عبق احمد</t>
  </si>
  <si>
    <t>عبد السلام ابو قبع</t>
  </si>
  <si>
    <t>عبد الاله الاحمد</t>
  </si>
  <si>
    <t>فطومه</t>
  </si>
  <si>
    <t>عامر العجمي</t>
  </si>
  <si>
    <t>طارق العر</t>
  </si>
  <si>
    <t>هاديه مرعي</t>
  </si>
  <si>
    <t>شيماء الحاجي</t>
  </si>
  <si>
    <t>شيماء الاشقر الحموي</t>
  </si>
  <si>
    <t>نظمي</t>
  </si>
  <si>
    <t>شهد الحافي</t>
  </si>
  <si>
    <t>شمس الامل نجيبه</t>
  </si>
  <si>
    <t>شذا الخطيب</t>
  </si>
  <si>
    <t>اسامه الخطيب</t>
  </si>
  <si>
    <t>سوسن معتاد</t>
  </si>
  <si>
    <t>برهان الدين</t>
  </si>
  <si>
    <t>سوزان مدغمش</t>
  </si>
  <si>
    <t>سوزان قاسم</t>
  </si>
  <si>
    <t>سندس العاتكي</t>
  </si>
  <si>
    <t>سنا النابلسي</t>
  </si>
  <si>
    <t>سمر توتيه</t>
  </si>
  <si>
    <t>سليمه عقيل</t>
  </si>
  <si>
    <t>سليمه غالول</t>
  </si>
  <si>
    <t>سليمان زيدان</t>
  </si>
  <si>
    <t>سلام الزعبي</t>
  </si>
  <si>
    <t>سعاد جمعه</t>
  </si>
  <si>
    <t>سحر قاسم</t>
  </si>
  <si>
    <t>سدره الحلبي</t>
  </si>
  <si>
    <t>سامي عمران</t>
  </si>
  <si>
    <t>سامي آغا</t>
  </si>
  <si>
    <t>ساره نصر الله</t>
  </si>
  <si>
    <t>ساره عطايا</t>
  </si>
  <si>
    <t>سارة الصعيدي</t>
  </si>
  <si>
    <t>ريما خير</t>
  </si>
  <si>
    <t>ريم بوابيجي</t>
  </si>
  <si>
    <t>ريم الرفاعي</t>
  </si>
  <si>
    <t>رولان ابراهيم</t>
  </si>
  <si>
    <t>بعيته</t>
  </si>
  <si>
    <t>رهف الشماع</t>
  </si>
  <si>
    <t>رهام زهر الدين</t>
  </si>
  <si>
    <t>رهام الحمصي</t>
  </si>
  <si>
    <t>رنيم الجزايرلي</t>
  </si>
  <si>
    <t>رنده كحلوس</t>
  </si>
  <si>
    <t>رمزيه البقاعي</t>
  </si>
  <si>
    <t>رفيده هبا</t>
  </si>
  <si>
    <t>رغد سليق</t>
  </si>
  <si>
    <t>رشا فرج</t>
  </si>
  <si>
    <t>رزان فضه</t>
  </si>
  <si>
    <t>رزان الحجيرى</t>
  </si>
  <si>
    <t>ربا شاويش</t>
  </si>
  <si>
    <t>ربا تمساح</t>
  </si>
  <si>
    <t>عيشه ريحان</t>
  </si>
  <si>
    <t>رانيا البردان</t>
  </si>
  <si>
    <t>رامية قطشه</t>
  </si>
  <si>
    <t>رامي الميداني</t>
  </si>
  <si>
    <t>راما مصطفى</t>
  </si>
  <si>
    <t>رام هنيدي</t>
  </si>
  <si>
    <t>رؤى مسلم</t>
  </si>
  <si>
    <t>رؤى عبد الفتاح</t>
  </si>
  <si>
    <t>دينا العلبي</t>
  </si>
  <si>
    <t>ديمه حسين</t>
  </si>
  <si>
    <t>ديالا الماضي</t>
  </si>
  <si>
    <t>ديالا الغبره</t>
  </si>
  <si>
    <t>دانه الحكيم</t>
  </si>
  <si>
    <t>دانا عرموش</t>
  </si>
  <si>
    <t>محمد مهران</t>
  </si>
  <si>
    <t>خضر بدران</t>
  </si>
  <si>
    <t>حنين الانقر</t>
  </si>
  <si>
    <t>جيهان الذيبان</t>
  </si>
  <si>
    <t>جهاد يونس</t>
  </si>
  <si>
    <t>جمانه الجبان</t>
  </si>
  <si>
    <t>جمال العلي</t>
  </si>
  <si>
    <t>جلال الاحمد</t>
  </si>
  <si>
    <t>تيماء عرنوس</t>
  </si>
  <si>
    <t>تغريد عمران</t>
  </si>
  <si>
    <t>تسنيم فياض</t>
  </si>
  <si>
    <t>تسنيم السموري</t>
  </si>
  <si>
    <t>تامر ياسمينه</t>
  </si>
  <si>
    <t>بيان عبسي</t>
  </si>
  <si>
    <t>هدى شرف</t>
  </si>
  <si>
    <t>بيان خلقي</t>
  </si>
  <si>
    <t>محمد اكرام</t>
  </si>
  <si>
    <t>باسم عابدين</t>
  </si>
  <si>
    <t>باسل الناشف</t>
  </si>
  <si>
    <t>اليسا الاطرش</t>
  </si>
  <si>
    <t>لينا حاتم</t>
  </si>
  <si>
    <t>امل بتك</t>
  </si>
  <si>
    <t>اسعد دبور</t>
  </si>
  <si>
    <t>اسامه مصطفى محمود</t>
  </si>
  <si>
    <t>احمد السمان</t>
  </si>
  <si>
    <t>احمد الذياب</t>
  </si>
  <si>
    <t>ايه اللحام</t>
  </si>
  <si>
    <t>غاده ديواني</t>
  </si>
  <si>
    <t>الاء مراد</t>
  </si>
  <si>
    <t>الاء فلاحه</t>
  </si>
  <si>
    <t>الاء سوار</t>
  </si>
  <si>
    <t>الاء حمامي</t>
  </si>
  <si>
    <t>الاء بكداش</t>
  </si>
  <si>
    <t>ديما</t>
  </si>
  <si>
    <t>الاء الايوبي</t>
  </si>
  <si>
    <t>اديل خضور</t>
  </si>
  <si>
    <t>ايهاب مريم</t>
  </si>
  <si>
    <t>ايناس الاحمر</t>
  </si>
  <si>
    <t>ايمان بعلبكي</t>
  </si>
  <si>
    <t>انعام غالول</t>
  </si>
  <si>
    <t>اماني ضحى</t>
  </si>
  <si>
    <t>الين ابو السل</t>
  </si>
  <si>
    <t>الاء شرف الدين</t>
  </si>
  <si>
    <t>اسكندر خضر</t>
  </si>
  <si>
    <t>ينال كجك</t>
  </si>
  <si>
    <t>اسراء مروه</t>
  </si>
  <si>
    <t>اريج المرادني</t>
  </si>
  <si>
    <t>ارام عبد الولي</t>
  </si>
  <si>
    <t>احمد صبره</t>
  </si>
  <si>
    <t>لجين عربي</t>
  </si>
  <si>
    <t>لطيف</t>
  </si>
  <si>
    <t>منى عربي</t>
  </si>
  <si>
    <t>لانا كوبا</t>
  </si>
  <si>
    <t>علي رشه</t>
  </si>
  <si>
    <t>اسبيرو نجيب</t>
  </si>
  <si>
    <t>صابات</t>
  </si>
  <si>
    <t>روعه غيبور</t>
  </si>
  <si>
    <t>شيحه</t>
  </si>
  <si>
    <t>ساره مصا</t>
  </si>
  <si>
    <t>ديما ثمينه</t>
  </si>
  <si>
    <t>ايفون عصفور</t>
  </si>
  <si>
    <t>نورة</t>
  </si>
  <si>
    <t>شيماء طبيخ</t>
  </si>
  <si>
    <t>منار الفاضلي</t>
  </si>
  <si>
    <t>رولا الشطه</t>
  </si>
  <si>
    <t>عبد الهادي العكيل</t>
  </si>
  <si>
    <t>روضه حبشيه</t>
  </si>
  <si>
    <t>غفران المحاميد</t>
  </si>
  <si>
    <t>اياد زوبلو</t>
  </si>
  <si>
    <t>زهوه</t>
  </si>
  <si>
    <t>رنيم زيدان</t>
  </si>
  <si>
    <t>يارا الخطيب</t>
  </si>
  <si>
    <t>ثواب الاسماعيل</t>
  </si>
  <si>
    <t>ماريا الشيخو</t>
  </si>
  <si>
    <t>علا بلال</t>
  </si>
  <si>
    <t>سلمان جنبلاط</t>
  </si>
  <si>
    <t>وائل البندقجي</t>
  </si>
  <si>
    <t>هديان دغمش</t>
  </si>
  <si>
    <t>محمد فادي ابو حرب</t>
  </si>
  <si>
    <t>علا الدواليبي</t>
  </si>
  <si>
    <t>شفاء السقا</t>
  </si>
  <si>
    <t>عبد الاكرم</t>
  </si>
  <si>
    <t>شذى الشريطي</t>
  </si>
  <si>
    <t>محمد فارس الملحم</t>
  </si>
  <si>
    <t>عمار الشاطر</t>
  </si>
  <si>
    <t>يارا صلاح</t>
  </si>
  <si>
    <t>نور جمال</t>
  </si>
  <si>
    <t>مزنه السمان</t>
  </si>
  <si>
    <t>مازن بيلاني</t>
  </si>
  <si>
    <t>رامي ابو صالح</t>
  </si>
  <si>
    <t>ايه احمد</t>
  </si>
  <si>
    <t>نور الهدى مخللاتي</t>
  </si>
  <si>
    <t>نور الدين الحمود</t>
  </si>
  <si>
    <t>لين اسماعيل خليل</t>
  </si>
  <si>
    <t>فتون سنوبر</t>
  </si>
  <si>
    <t>رهف بدير</t>
  </si>
  <si>
    <t>دينا كنفش</t>
  </si>
  <si>
    <t>هبه العباس</t>
  </si>
  <si>
    <t>نوران توتنجي</t>
  </si>
  <si>
    <t>مرح العواد</t>
  </si>
  <si>
    <t>ساره الحجل</t>
  </si>
  <si>
    <t>زاهر سعسع</t>
  </si>
  <si>
    <t>سلافه</t>
  </si>
  <si>
    <t>باران اله رشي</t>
  </si>
  <si>
    <t>مجدولين رجب</t>
  </si>
  <si>
    <t>لانا ظاظا</t>
  </si>
  <si>
    <t>فراس موعد</t>
  </si>
  <si>
    <t>غدير الاعور</t>
  </si>
  <si>
    <t>صبريه سنيور</t>
  </si>
  <si>
    <t>سيما السيوفي</t>
  </si>
  <si>
    <t>سلام سويد</t>
  </si>
  <si>
    <t>عهود</t>
  </si>
  <si>
    <t>رهف هيلم</t>
  </si>
  <si>
    <t>كنان</t>
  </si>
  <si>
    <t>دانيا الحاج</t>
  </si>
  <si>
    <t>بتول الشيخ عبيد</t>
  </si>
  <si>
    <t>دانا عنيز</t>
  </si>
  <si>
    <t>ولاء مرزوق</t>
  </si>
  <si>
    <t>لمى المشكاوي</t>
  </si>
  <si>
    <t>فاطمه درغام</t>
  </si>
  <si>
    <t>سليمان ديوب</t>
  </si>
  <si>
    <t>ابراهيم خضر</t>
  </si>
  <si>
    <t>محمد سامر ازرار</t>
  </si>
  <si>
    <t>احمد فواز</t>
  </si>
  <si>
    <t>لين ناصر الدين</t>
  </si>
  <si>
    <t>عرين الذياب</t>
  </si>
  <si>
    <t>صفيه الهبالي</t>
  </si>
  <si>
    <t>شذى جوهر</t>
  </si>
  <si>
    <t>زكيه قسيس</t>
  </si>
  <si>
    <t>زبيده سويد</t>
  </si>
  <si>
    <t>رولا راضي خلوف</t>
  </si>
  <si>
    <t>الاء عبيسي</t>
  </si>
  <si>
    <t>هانيه المالكي</t>
  </si>
  <si>
    <t>محمد عمر العلبي</t>
  </si>
  <si>
    <t>غدير الكرسوح</t>
  </si>
  <si>
    <t>عمر رحمون</t>
  </si>
  <si>
    <t>فاضله</t>
  </si>
  <si>
    <t>علي عباس</t>
  </si>
  <si>
    <t>رشا المحني</t>
  </si>
  <si>
    <t>حسام جاروش</t>
  </si>
  <si>
    <t>يوسف حيدر</t>
  </si>
  <si>
    <t>هيفاء مارديني</t>
  </si>
  <si>
    <t>غثان</t>
  </si>
  <si>
    <t>هبه الصوص</t>
  </si>
  <si>
    <t>هبه الحسن العبد القادر</t>
  </si>
  <si>
    <t>نورشين يوسف</t>
  </si>
  <si>
    <t>مطيعه شاهين</t>
  </si>
  <si>
    <t>محمد خير بعلبكي</t>
  </si>
  <si>
    <t>لميس جوديه</t>
  </si>
  <si>
    <t>فهدي</t>
  </si>
  <si>
    <t>كنده النصار</t>
  </si>
  <si>
    <t>هنه</t>
  </si>
  <si>
    <t>فرح بايرلي</t>
  </si>
  <si>
    <t>علا قسام</t>
  </si>
  <si>
    <t>عبير البوش</t>
  </si>
  <si>
    <t>عبير قسام</t>
  </si>
  <si>
    <t>دره قسام</t>
  </si>
  <si>
    <t>ساره السمان</t>
  </si>
  <si>
    <t>دعاء الصباغ</t>
  </si>
  <si>
    <t>دانيه الصباغ</t>
  </si>
  <si>
    <t>تالا صراف</t>
  </si>
  <si>
    <t>مدلان</t>
  </si>
  <si>
    <t>الاء اوزون</t>
  </si>
  <si>
    <t>نورا النوري</t>
  </si>
  <si>
    <t>لينا الرفاعي</t>
  </si>
  <si>
    <t>الينا</t>
  </si>
  <si>
    <t>كارمن حاماتي</t>
  </si>
  <si>
    <t>غدير الشويكي</t>
  </si>
  <si>
    <t>عمار ابو سرحان</t>
  </si>
  <si>
    <t>اليان</t>
  </si>
  <si>
    <t>شهد هنداوي</t>
  </si>
  <si>
    <t>سها عمران</t>
  </si>
  <si>
    <t>رهف شماع</t>
  </si>
  <si>
    <t>رهف قلاجو</t>
  </si>
  <si>
    <t>رفاه همج</t>
  </si>
  <si>
    <t>ديالا القادري</t>
  </si>
  <si>
    <t xml:space="preserve">زهير </t>
  </si>
  <si>
    <t>اويس خطاب</t>
  </si>
  <si>
    <t>اسبيد مقدسيان</t>
  </si>
  <si>
    <t>اغوب</t>
  </si>
  <si>
    <t>زيبور</t>
  </si>
  <si>
    <t>هند الربداوي</t>
  </si>
  <si>
    <t>مرح كبتول</t>
  </si>
  <si>
    <t>غاليا معربوني</t>
  </si>
  <si>
    <t>عمار كيلاني</t>
  </si>
  <si>
    <t>حلا بدران</t>
  </si>
  <si>
    <t>براءه زغلوله</t>
  </si>
  <si>
    <t>ايهاب نور الدين</t>
  </si>
  <si>
    <t>جميله ناصر</t>
  </si>
  <si>
    <t>الاء كيفو</t>
  </si>
  <si>
    <t>هبه الكردي</t>
  </si>
  <si>
    <t>ندى الدمني</t>
  </si>
  <si>
    <t>ندى الخياط</t>
  </si>
  <si>
    <t>مياس كحيلان</t>
  </si>
  <si>
    <t>محمد السرغاني</t>
  </si>
  <si>
    <t>مجد الخطيب</t>
  </si>
  <si>
    <t>امجد</t>
  </si>
  <si>
    <t>لبنى عربش</t>
  </si>
  <si>
    <t>قمر رحال</t>
  </si>
  <si>
    <t>عبير معتوق</t>
  </si>
  <si>
    <t>شروق نقيب</t>
  </si>
  <si>
    <t>سلام المهايني</t>
  </si>
  <si>
    <t>رحاب محمود</t>
  </si>
  <si>
    <t>ربا الجنيدي</t>
  </si>
  <si>
    <t>دره</t>
  </si>
  <si>
    <t>دعاء بطيح</t>
  </si>
  <si>
    <t>تماره الشحاده</t>
  </si>
  <si>
    <t>تسنيم القزاز</t>
  </si>
  <si>
    <t>ايمان خضر</t>
  </si>
  <si>
    <t>هنا زهره</t>
  </si>
  <si>
    <t>اميره الحموي</t>
  </si>
  <si>
    <t>نور الصواف</t>
  </si>
  <si>
    <t>ميسان</t>
  </si>
  <si>
    <t>شذى حموده</t>
  </si>
  <si>
    <t>سلام العلبي</t>
  </si>
  <si>
    <t>رفعه فياض</t>
  </si>
  <si>
    <t>بشرى زيتون</t>
  </si>
  <si>
    <t>اسماء مخلوف</t>
  </si>
  <si>
    <t>نور الغراوي</t>
  </si>
  <si>
    <t>نهال القاسم</t>
  </si>
  <si>
    <t>ندى العبيد</t>
  </si>
  <si>
    <t>عهد العموري</t>
  </si>
  <si>
    <t>عليا محمد</t>
  </si>
  <si>
    <t>روان سفر</t>
  </si>
  <si>
    <t>غنى جنيات</t>
  </si>
  <si>
    <t>محمد عوني</t>
  </si>
  <si>
    <t>ساره محفوظ</t>
  </si>
  <si>
    <t>نجلا جاكلين الحلواني</t>
  </si>
  <si>
    <t>يمن عثمان</t>
  </si>
  <si>
    <t>يحيى الشيخ</t>
  </si>
  <si>
    <t>ياسين جديد</t>
  </si>
  <si>
    <t>نايله</t>
  </si>
  <si>
    <t>هيما سعيد</t>
  </si>
  <si>
    <t>هزار الشالاتي</t>
  </si>
  <si>
    <t>هبه ابو حمدان</t>
  </si>
  <si>
    <t>نصر الحسن العبد الله</t>
  </si>
  <si>
    <t>ميساء الشيخ احمد</t>
  </si>
  <si>
    <t>مياس منصور</t>
  </si>
  <si>
    <t>موفق الطرشان</t>
  </si>
  <si>
    <t>عبدالغفار</t>
  </si>
  <si>
    <t>منيره حلواني</t>
  </si>
  <si>
    <t>مروه اليوسف</t>
  </si>
  <si>
    <t>محمد فهد الدهان</t>
  </si>
  <si>
    <t>محمد فراس رحمون</t>
  </si>
  <si>
    <t>محمد قده</t>
  </si>
  <si>
    <t>محمد فنده</t>
  </si>
  <si>
    <t>محمد حسام جبريل</t>
  </si>
  <si>
    <t>لينا المعلم</t>
  </si>
  <si>
    <t>لينا الافغاني</t>
  </si>
  <si>
    <t>محمد صادق</t>
  </si>
  <si>
    <t>كريستين النصار</t>
  </si>
  <si>
    <t>دخيل</t>
  </si>
  <si>
    <t>منال العسافين</t>
  </si>
  <si>
    <t>فوزيه فقاش</t>
  </si>
  <si>
    <t>فرح سيف</t>
  </si>
  <si>
    <t>زعل</t>
  </si>
  <si>
    <t>غياث ابو ذقن</t>
  </si>
  <si>
    <t>عمر علي</t>
  </si>
  <si>
    <t>عمار العجوز</t>
  </si>
  <si>
    <t>عبدالعزيز مهره</t>
  </si>
  <si>
    <t>عاليه كريم</t>
  </si>
  <si>
    <t>عائشه كنعان</t>
  </si>
  <si>
    <t>طارق زياده</t>
  </si>
  <si>
    <t>محمد ثريا</t>
  </si>
  <si>
    <t>ضحى قاسم</t>
  </si>
  <si>
    <t>سناء رضوان</t>
  </si>
  <si>
    <t>شكرية</t>
  </si>
  <si>
    <t>سماح السقا</t>
  </si>
  <si>
    <t>سامر علي</t>
  </si>
  <si>
    <t>ساره الخباز</t>
  </si>
  <si>
    <t>زبيده الكاني</t>
  </si>
  <si>
    <t>رهف الزعيم</t>
  </si>
  <si>
    <t>رهام سحار</t>
  </si>
  <si>
    <t>رهام السيطي</t>
  </si>
  <si>
    <t>رقيه عباره</t>
  </si>
  <si>
    <t>محمد هايل</t>
  </si>
  <si>
    <t>رغده الميداني</t>
  </si>
  <si>
    <t>راغده محرز</t>
  </si>
  <si>
    <t>دلامه التقي</t>
  </si>
  <si>
    <t>محمد سعود</t>
  </si>
  <si>
    <t>دعاء البزر</t>
  </si>
  <si>
    <t>عبد ي</t>
  </si>
  <si>
    <t>دانيه سكر</t>
  </si>
  <si>
    <t>دانه سرايجي</t>
  </si>
  <si>
    <t>خالد محمد</t>
  </si>
  <si>
    <t>خالد المصري</t>
  </si>
  <si>
    <t>حذيفه خطاب</t>
  </si>
  <si>
    <t>جوليت الصالح</t>
  </si>
  <si>
    <t>جابر تقي</t>
  </si>
  <si>
    <t>تقي</t>
  </si>
  <si>
    <t>اميمه كلاس</t>
  </si>
  <si>
    <t>اميره الشربجي</t>
  </si>
  <si>
    <t>ايه شرف</t>
  </si>
  <si>
    <t>رفاعي</t>
  </si>
  <si>
    <t>ثوره</t>
  </si>
  <si>
    <t>فتح الله</t>
  </si>
  <si>
    <t>الاء الداغر</t>
  </si>
  <si>
    <t>ايلي فرح</t>
  </si>
  <si>
    <t>نور مارينا</t>
  </si>
  <si>
    <t>الهام الكردي</t>
  </si>
  <si>
    <t>اسمهان شدود</t>
  </si>
  <si>
    <t>سلمى قدو</t>
  </si>
  <si>
    <t>ديما مصطو</t>
  </si>
  <si>
    <t>دعاء شيخ حسن</t>
  </si>
  <si>
    <t>عبد الباري</t>
  </si>
  <si>
    <t>بديعه التركماني</t>
  </si>
  <si>
    <t>اسيد الملاح</t>
  </si>
  <si>
    <t>علاء ابو الشملات</t>
  </si>
  <si>
    <t>هازار فارس</t>
  </si>
  <si>
    <t>يزن عرابي</t>
  </si>
  <si>
    <t>ولاء محفوظ</t>
  </si>
  <si>
    <t>ولاء العاصي</t>
  </si>
  <si>
    <t>عائشه عاصي</t>
  </si>
  <si>
    <t>وائل ياسمينه</t>
  </si>
  <si>
    <t>وائله</t>
  </si>
  <si>
    <t>هيام بكداش</t>
  </si>
  <si>
    <t>هويده عليشه</t>
  </si>
  <si>
    <t>نور قريط</t>
  </si>
  <si>
    <t>نور الهدى البغدادي</t>
  </si>
  <si>
    <t>نجوى الرحال</t>
  </si>
  <si>
    <t>ميس الصباغ</t>
  </si>
  <si>
    <t>مرح ابو حطب</t>
  </si>
  <si>
    <t>محمد نور القباني</t>
  </si>
  <si>
    <t>محمد الحاج حسين</t>
  </si>
  <si>
    <t>ليلاس الجبان</t>
  </si>
  <si>
    <t>فؤاد الهندي</t>
  </si>
  <si>
    <t>فاطمه سعد الله</t>
  </si>
  <si>
    <t>عناية مهنا</t>
  </si>
  <si>
    <t>عبد الرحمن جزار</t>
  </si>
  <si>
    <t>عبد الحليم قبيسي</t>
  </si>
  <si>
    <t>صفيه الحلبي</t>
  </si>
  <si>
    <t>صبا الكسار العليوي</t>
  </si>
  <si>
    <t>سميرة ابراهيم</t>
  </si>
  <si>
    <t>شوهلة</t>
  </si>
  <si>
    <t>روشان مطر</t>
  </si>
  <si>
    <t>روزيت جرجس</t>
  </si>
  <si>
    <t>اناهيد</t>
  </si>
  <si>
    <t>رود الخطيب</t>
  </si>
  <si>
    <t>روان النص</t>
  </si>
  <si>
    <t>رهف الحراكي</t>
  </si>
  <si>
    <t>ثراء علاء الدين</t>
  </si>
  <si>
    <t>بتول العم</t>
  </si>
  <si>
    <t>باسم نور الدين</t>
  </si>
  <si>
    <t>حديجه</t>
  </si>
  <si>
    <t>امنه خضره</t>
  </si>
  <si>
    <t>الاء عبلا</t>
  </si>
  <si>
    <t>الاء المحمد العليوي</t>
  </si>
  <si>
    <t>الاء الفواخيري</t>
  </si>
  <si>
    <t>الاء العلي</t>
  </si>
  <si>
    <t>الاء ادريس</t>
  </si>
  <si>
    <t>رون</t>
  </si>
  <si>
    <t>احسان الجلودي</t>
  </si>
  <si>
    <t>سيتا كارلوزيان</t>
  </si>
  <si>
    <t>سركيس</t>
  </si>
  <si>
    <t>يوسف حجازي</t>
  </si>
  <si>
    <t>ماري الياس</t>
  </si>
  <si>
    <t>يمنى شريفه</t>
  </si>
  <si>
    <t>نور القصار</t>
  </si>
  <si>
    <t>نسرين حسحس</t>
  </si>
  <si>
    <t>ميسون الاحمر</t>
  </si>
  <si>
    <t>مي نصر</t>
  </si>
  <si>
    <t>محمد رمزي حبش</t>
  </si>
  <si>
    <t>مايا الغريب</t>
  </si>
  <si>
    <t>لبان الياس</t>
  </si>
  <si>
    <t>فاطمه سليمان</t>
  </si>
  <si>
    <t>فاطمه اختيار</t>
  </si>
  <si>
    <t>فاطمه غازي</t>
  </si>
  <si>
    <t>فاتن نزهه</t>
  </si>
  <si>
    <t>عدنان صريم</t>
  </si>
  <si>
    <t>شروق زينو</t>
  </si>
  <si>
    <t>سميره المدني</t>
  </si>
  <si>
    <t>سالي عباس</t>
  </si>
  <si>
    <t>روان الخليل</t>
  </si>
  <si>
    <t>روان البرادعي</t>
  </si>
  <si>
    <t>ليديا</t>
  </si>
  <si>
    <t>رهام رمضان</t>
  </si>
  <si>
    <t>ديمه برنيه</t>
  </si>
  <si>
    <t>جوليان عيسى</t>
  </si>
  <si>
    <t>حسين الغوثاني</t>
  </si>
  <si>
    <t>ثواب ياسين</t>
  </si>
  <si>
    <t>بدور محمود</t>
  </si>
  <si>
    <t>باسمه صوان</t>
  </si>
  <si>
    <t>خديجه صوان</t>
  </si>
  <si>
    <t>سماره طه</t>
  </si>
  <si>
    <t>ندى القاسم</t>
  </si>
  <si>
    <t>دارين محمد</t>
  </si>
  <si>
    <t>سعد العشا</t>
  </si>
  <si>
    <t>لينا طه</t>
  </si>
  <si>
    <t>زهراء موسى</t>
  </si>
  <si>
    <t>ضحا رزق</t>
  </si>
  <si>
    <t>اكرم خضر</t>
  </si>
  <si>
    <t>محمود النصار</t>
  </si>
  <si>
    <t>حنان الملا</t>
  </si>
  <si>
    <t>حيدر مصطفى</t>
  </si>
  <si>
    <t>حيان العمري</t>
  </si>
  <si>
    <t>ريما المحمد</t>
  </si>
  <si>
    <t>نورهان شريف</t>
  </si>
  <si>
    <t>نور الحلبي</t>
  </si>
  <si>
    <t>نيفين</t>
  </si>
  <si>
    <t>نهى صالح</t>
  </si>
  <si>
    <t>عزيمه</t>
  </si>
  <si>
    <t>نادر حنون</t>
  </si>
  <si>
    <t>محمود شوا</t>
  </si>
  <si>
    <t>محمد يوسف الخطيب</t>
  </si>
  <si>
    <t>ماري شاهين</t>
  </si>
  <si>
    <t>عمران الخلف</t>
  </si>
  <si>
    <t>ستارشا خليفه</t>
  </si>
  <si>
    <t>ريعان السواح</t>
  </si>
  <si>
    <t>دعاء الاحمد علي</t>
  </si>
  <si>
    <t>دانا يونس</t>
  </si>
  <si>
    <t>بشرى جمول</t>
  </si>
  <si>
    <t>ايناس خميره</t>
  </si>
  <si>
    <t>مزين</t>
  </si>
  <si>
    <t>نجود ابراهيم</t>
  </si>
  <si>
    <t>ناريمان عفاش</t>
  </si>
  <si>
    <t>مشهور الركابي</t>
  </si>
  <si>
    <t>لينه كلكوش</t>
  </si>
  <si>
    <t>ليال علم الدين الحصباني</t>
  </si>
  <si>
    <t>لميس الخطيب البعيني</t>
  </si>
  <si>
    <t>رضوان العليوي الشنتوت</t>
  </si>
  <si>
    <t>كريستين عيسى سمعان</t>
  </si>
  <si>
    <t>هبه ميا</t>
  </si>
  <si>
    <t>نهوند</t>
  </si>
  <si>
    <t>نادين ملحم</t>
  </si>
  <si>
    <t>ميساء فلوح</t>
  </si>
  <si>
    <t>مثنى حمد</t>
  </si>
  <si>
    <t>ليليان سلوم</t>
  </si>
  <si>
    <t>لما زوبته</t>
  </si>
  <si>
    <t>لانا المطر</t>
  </si>
  <si>
    <t>كامل حسين</t>
  </si>
  <si>
    <t>فاتن السهوي</t>
  </si>
  <si>
    <t>غزل بطحوش</t>
  </si>
  <si>
    <t>لوسي</t>
  </si>
  <si>
    <t>عمر فخري</t>
  </si>
  <si>
    <t>علا كناكريه</t>
  </si>
  <si>
    <t>علا عثمان</t>
  </si>
  <si>
    <t>ساريه الحوري الحمصي</t>
  </si>
  <si>
    <t>رويده بردان</t>
  </si>
  <si>
    <t>رهف حياريه</t>
  </si>
  <si>
    <t>ربا حافظ</t>
  </si>
  <si>
    <t>ربا الشامي</t>
  </si>
  <si>
    <t>خنساء عرموش</t>
  </si>
  <si>
    <t>صبحية</t>
  </si>
  <si>
    <t>بثينه عيسى</t>
  </si>
  <si>
    <t>الاء نصر الله</t>
  </si>
  <si>
    <t>الاء الخليوي</t>
  </si>
  <si>
    <t>احمد صفصف</t>
  </si>
  <si>
    <t>وفاء ابو عسلي</t>
  </si>
  <si>
    <t>هزار خويص</t>
  </si>
  <si>
    <t>مي الطرابلسي</t>
  </si>
  <si>
    <t>ماجدولين معمر</t>
  </si>
  <si>
    <t>روعه ابو حلا</t>
  </si>
  <si>
    <t>بنان اللهياني</t>
  </si>
  <si>
    <t>ابراهيم سليمان</t>
  </si>
  <si>
    <t>تناهيد</t>
  </si>
  <si>
    <t>هناء تركمان</t>
  </si>
  <si>
    <t>نوره ادريس</t>
  </si>
  <si>
    <t>نجوى نديون</t>
  </si>
  <si>
    <t>ناجد</t>
  </si>
  <si>
    <t>منال حموده</t>
  </si>
  <si>
    <t>عمار بيروا</t>
  </si>
  <si>
    <t>عبله</t>
  </si>
  <si>
    <t>عبد العزيز الشافعي</t>
  </si>
  <si>
    <t>سلام عزقول</t>
  </si>
  <si>
    <t>رغد الشربجي</t>
  </si>
  <si>
    <t>رامي زيدو</t>
  </si>
  <si>
    <t>دانيه البقاعي</t>
  </si>
  <si>
    <t>خالد الحمود</t>
  </si>
  <si>
    <t>مازن الشعبان</t>
  </si>
  <si>
    <t>فريال عميش</t>
  </si>
  <si>
    <t>ريم شربجي</t>
  </si>
  <si>
    <t>براءه الكراد</t>
  </si>
  <si>
    <t>يحيى البريدي</t>
  </si>
  <si>
    <t>وفاء علي</t>
  </si>
  <si>
    <t>هديل بدر الدين</t>
  </si>
  <si>
    <t>هبه طعمه</t>
  </si>
  <si>
    <t>عاطفه</t>
  </si>
  <si>
    <t>لوما</t>
  </si>
  <si>
    <t>ميساء الرباط</t>
  </si>
  <si>
    <t>مهران ابو فخر</t>
  </si>
  <si>
    <t>مريانا علام</t>
  </si>
  <si>
    <t>مروه حماده</t>
  </si>
  <si>
    <t>مايا شاهين</t>
  </si>
  <si>
    <t>ضياء ابو حطب</t>
  </si>
  <si>
    <t>شيرين الحسن</t>
  </si>
  <si>
    <t>جلود</t>
  </si>
  <si>
    <t>عنبه</t>
  </si>
  <si>
    <t>سراء الشموط</t>
  </si>
  <si>
    <t>ريم الجوخدار</t>
  </si>
  <si>
    <t>روى غيبه</t>
  </si>
  <si>
    <t>ديمة ابو الشامات</t>
  </si>
  <si>
    <t>خلود طه</t>
  </si>
  <si>
    <t>نجاه خرنوب</t>
  </si>
  <si>
    <t>جلنار جندل</t>
  </si>
  <si>
    <t>فرحه ديوب</t>
  </si>
  <si>
    <t>بشرى زينو</t>
  </si>
  <si>
    <t>اني اوهانسيان</t>
  </si>
  <si>
    <t>هامبارسوم</t>
  </si>
  <si>
    <t>انغام بشير</t>
  </si>
  <si>
    <t>الاء مزاز</t>
  </si>
  <si>
    <t>نضال الطحان</t>
  </si>
  <si>
    <t>مارلين زهره</t>
  </si>
  <si>
    <t>طارق نفاع</t>
  </si>
  <si>
    <t>سميره ارشيد</t>
  </si>
  <si>
    <t>باديا الريش</t>
  </si>
  <si>
    <t>هيفاء الكرخ</t>
  </si>
  <si>
    <t>هزار الشيخ</t>
  </si>
  <si>
    <t>هدى السنبج</t>
  </si>
  <si>
    <t>هبة ديب</t>
  </si>
  <si>
    <t>نورا طعمه</t>
  </si>
  <si>
    <t>نور الهدى ابو شعر</t>
  </si>
  <si>
    <t>منتها نقشبندي</t>
  </si>
  <si>
    <t>مرح زياده</t>
  </si>
  <si>
    <t>محمد الضامن</t>
  </si>
  <si>
    <t>ضيف الله</t>
  </si>
  <si>
    <t>فاتن النحاس</t>
  </si>
  <si>
    <t>غاده رفاعي</t>
  </si>
  <si>
    <t>علي نصر</t>
  </si>
  <si>
    <t>عبير حسين</t>
  </si>
  <si>
    <t>صالحه دعبول</t>
  </si>
  <si>
    <t>طرفه</t>
  </si>
  <si>
    <t>سوزدار حسين</t>
  </si>
  <si>
    <t>خبات</t>
  </si>
  <si>
    <t>ساندرا خليفه</t>
  </si>
  <si>
    <t>زاور حاج حسن</t>
  </si>
  <si>
    <t>بيبرد</t>
  </si>
  <si>
    <t>ريم كيوان</t>
  </si>
  <si>
    <t>شمعه</t>
  </si>
  <si>
    <t>ريم المحمد</t>
  </si>
  <si>
    <t>صبيح</t>
  </si>
  <si>
    <t>روعة صوفان</t>
  </si>
  <si>
    <t>رهام الحبال</t>
  </si>
  <si>
    <t>رشا ابو حمود</t>
  </si>
  <si>
    <t>رزان الصالح</t>
  </si>
  <si>
    <t>ربى نصر</t>
  </si>
  <si>
    <t>اعتدال خطار المحيثاوي</t>
  </si>
  <si>
    <t>ربا دراج</t>
  </si>
  <si>
    <t>تفيده</t>
  </si>
  <si>
    <t>خلود قدوره</t>
  </si>
  <si>
    <t>جنان عبود</t>
  </si>
  <si>
    <t>تغريد داغستاني</t>
  </si>
  <si>
    <t>تالار مارديروسيان</t>
  </si>
  <si>
    <t>ابراهام</t>
  </si>
  <si>
    <t>زوفينار</t>
  </si>
  <si>
    <t>اغاريد ابراهيم</t>
  </si>
  <si>
    <t>وائله حبشيه</t>
  </si>
  <si>
    <t>هناء طراف</t>
  </si>
  <si>
    <t>كفا</t>
  </si>
  <si>
    <t>ختام حاج يوسف</t>
  </si>
  <si>
    <t>احمد محي الدين</t>
  </si>
  <si>
    <t>ثناء الصحناوي</t>
  </si>
  <si>
    <t>اسمهان عيزوقي</t>
  </si>
  <si>
    <t>فاديا عرفات</t>
  </si>
  <si>
    <t>شيرين العوض</t>
  </si>
  <si>
    <t>رفيف العوض</t>
  </si>
  <si>
    <t>جديع</t>
  </si>
  <si>
    <t>مادلين جلول</t>
  </si>
  <si>
    <t>شذا النبهان</t>
  </si>
  <si>
    <t>صبيحة</t>
  </si>
  <si>
    <t>سوزان حنا</t>
  </si>
  <si>
    <t>راحيل</t>
  </si>
  <si>
    <t>راما دباغ</t>
  </si>
  <si>
    <t>خلود الطحان</t>
  </si>
  <si>
    <t>الاء كردي</t>
  </si>
  <si>
    <t>وسيم الصباغ</t>
  </si>
  <si>
    <t>هبه الكور</t>
  </si>
  <si>
    <t>نسيبه شاهين</t>
  </si>
  <si>
    <t>نبيل الحمامي</t>
  </si>
  <si>
    <t>محمد علاء الشيخ حمدون</t>
  </si>
  <si>
    <t>ليندا علي</t>
  </si>
  <si>
    <t>كنان الفلاح</t>
  </si>
  <si>
    <t>عواطف ابو مدين</t>
  </si>
  <si>
    <t>سوزان عبد الخالق</t>
  </si>
  <si>
    <t>سوزان كنعان</t>
  </si>
  <si>
    <t>سوار علي</t>
  </si>
  <si>
    <t>سلوى محمد</t>
  </si>
  <si>
    <t>ساميه دكه</t>
  </si>
  <si>
    <t>زينه محمد</t>
  </si>
  <si>
    <t>رودينه زهره</t>
  </si>
  <si>
    <t>رشا جبري</t>
  </si>
  <si>
    <t>رزان النقيب</t>
  </si>
  <si>
    <t>راما حسن</t>
  </si>
  <si>
    <t>ذكاء الشبلي</t>
  </si>
  <si>
    <t>جومرد ايزولي</t>
  </si>
  <si>
    <t>جلال مبارك</t>
  </si>
  <si>
    <t>اميره عنيسي</t>
  </si>
  <si>
    <t>امان باكير</t>
  </si>
  <si>
    <t>الحكم موعد</t>
  </si>
  <si>
    <t>موعد</t>
  </si>
  <si>
    <t>الاء كريم</t>
  </si>
  <si>
    <t>الاء الزالق</t>
  </si>
  <si>
    <t>اسماء خطاب</t>
  </si>
  <si>
    <t>نهاد الخطيب</t>
  </si>
  <si>
    <t>نيلي شلش</t>
  </si>
  <si>
    <t>يوسف الغانم</t>
  </si>
  <si>
    <t>ياسر الحميد</t>
  </si>
  <si>
    <t>ولاء الزين</t>
  </si>
  <si>
    <t>وصال البحره</t>
  </si>
  <si>
    <t>ورود الحاج علي</t>
  </si>
  <si>
    <t>هيا الجنادي</t>
  </si>
  <si>
    <t>هند ابو احمد</t>
  </si>
  <si>
    <t>هناء القاوي</t>
  </si>
  <si>
    <t>هدى العلبي</t>
  </si>
  <si>
    <t>هبه نعامه</t>
  </si>
  <si>
    <t>هبا الدوير</t>
  </si>
  <si>
    <t>نور صواف</t>
  </si>
  <si>
    <t>نور الاخرس</t>
  </si>
  <si>
    <t>احمد هدى</t>
  </si>
  <si>
    <t>نضال دخل الله</t>
  </si>
  <si>
    <t>نسرين شيخو</t>
  </si>
  <si>
    <t>نرمين الصالح</t>
  </si>
  <si>
    <t>نادين مطر</t>
  </si>
  <si>
    <t>ميس العقده</t>
  </si>
  <si>
    <t>مهران العبد</t>
  </si>
  <si>
    <t>مها عائشه</t>
  </si>
  <si>
    <t>منار تكله</t>
  </si>
  <si>
    <t>معن الحمود</t>
  </si>
  <si>
    <t>مصعب شتيوي</t>
  </si>
  <si>
    <t>مصطفى السباهي</t>
  </si>
  <si>
    <t>مريم حمدان</t>
  </si>
  <si>
    <t>مريم المظلوم</t>
  </si>
  <si>
    <t>مروه الايتوني</t>
  </si>
  <si>
    <t>محمد نزار جبر</t>
  </si>
  <si>
    <t>محمد ميسر العطار</t>
  </si>
  <si>
    <t>احمد حمدي</t>
  </si>
  <si>
    <t>محمد خير بك</t>
  </si>
  <si>
    <t>ماهر الحجه</t>
  </si>
  <si>
    <t>لينه سيده</t>
  </si>
  <si>
    <t>قحطان حبيب</t>
  </si>
  <si>
    <t>فيروز برادعي</t>
  </si>
  <si>
    <t>فرح منصور</t>
  </si>
  <si>
    <t>فادي عبود</t>
  </si>
  <si>
    <t>غاده عبد العزيز</t>
  </si>
  <si>
    <t>عنود خلوف</t>
  </si>
  <si>
    <t>عمار ادبيس</t>
  </si>
  <si>
    <t>علاء العطواني</t>
  </si>
  <si>
    <t>عبير ابو زلفه</t>
  </si>
  <si>
    <t>عبد الله برغله</t>
  </si>
  <si>
    <t>عبد الله المفلح</t>
  </si>
  <si>
    <t>شيرين محمد خيرايوبي</t>
  </si>
  <si>
    <t>سوزان سعد</t>
  </si>
  <si>
    <t>سميه مصطفى</t>
  </si>
  <si>
    <t>سماح محمد</t>
  </si>
  <si>
    <t>سامر ابو جويد</t>
  </si>
  <si>
    <t>سالم نصار</t>
  </si>
  <si>
    <t>زكريا الخطيب</t>
  </si>
  <si>
    <t>زعيم هايس</t>
  </si>
  <si>
    <t>ريما ديوب</t>
  </si>
  <si>
    <t>ريم مال</t>
  </si>
  <si>
    <t>ريم الشلي</t>
  </si>
  <si>
    <t>رشا مفتاح</t>
  </si>
  <si>
    <t>رشا حماد</t>
  </si>
  <si>
    <t>ربى كرباج</t>
  </si>
  <si>
    <t>راني جبلي</t>
  </si>
  <si>
    <t>ديما عبود</t>
  </si>
  <si>
    <t>ديدار عبد الله</t>
  </si>
  <si>
    <t>نفوسه</t>
  </si>
  <si>
    <t>دهاء محمود</t>
  </si>
  <si>
    <t>خلود غانم</t>
  </si>
  <si>
    <t>خلود البعيني</t>
  </si>
  <si>
    <t>فرحا</t>
  </si>
  <si>
    <t>خالد المصطفى</t>
  </si>
  <si>
    <t>حمد عطية</t>
  </si>
  <si>
    <t>بشرى سلامه</t>
  </si>
  <si>
    <t>ايمن عباس</t>
  </si>
  <si>
    <t>اهين النعمه</t>
  </si>
  <si>
    <t>امل العلي</t>
  </si>
  <si>
    <t>امال حسن</t>
  </si>
  <si>
    <t>اكرام المشكاوي</t>
  </si>
  <si>
    <t>نوح</t>
  </si>
  <si>
    <t>اصاله سلوم</t>
  </si>
  <si>
    <t>اسراء كيالي</t>
  </si>
  <si>
    <t>اسامه الاصفر</t>
  </si>
  <si>
    <t>احمد عيسى</t>
  </si>
  <si>
    <t>احمد الفقير</t>
  </si>
  <si>
    <t>ابراهيم الزعبي</t>
  </si>
  <si>
    <t>يوسف احمد</t>
  </si>
  <si>
    <t>وفاء الشلبي</t>
  </si>
  <si>
    <t>عبد الحفيظ</t>
  </si>
  <si>
    <t>وسام عماد</t>
  </si>
  <si>
    <t>هدى البدوي النجار</t>
  </si>
  <si>
    <t>نسرين المفعلاني</t>
  </si>
  <si>
    <t>نجوى حميدي</t>
  </si>
  <si>
    <t>نبال قاسم</t>
  </si>
  <si>
    <t>منى الكرش</t>
  </si>
  <si>
    <t>محمد خير السالم</t>
  </si>
  <si>
    <t>محمد النايف</t>
  </si>
  <si>
    <t>لميس الخطيب</t>
  </si>
  <si>
    <t>لؤي عيسى</t>
  </si>
  <si>
    <t>صارم</t>
  </si>
  <si>
    <t>فاتنه نعمه</t>
  </si>
  <si>
    <t>هتى</t>
  </si>
  <si>
    <t>غنوه حمزه</t>
  </si>
  <si>
    <t>عبير الدنيا</t>
  </si>
  <si>
    <t>عامر الحريري</t>
  </si>
  <si>
    <t>ريما ابو عساف</t>
  </si>
  <si>
    <t>ريم نعيمي</t>
  </si>
  <si>
    <t>ريتا صائغ</t>
  </si>
  <si>
    <t>رضا نعيمي</t>
  </si>
  <si>
    <t>لينا بدر</t>
  </si>
  <si>
    <t>تماضر تميم</t>
  </si>
  <si>
    <t>تماره الشنان</t>
  </si>
  <si>
    <t>ايمان الشومري</t>
  </si>
  <si>
    <t>نوار خضور</t>
  </si>
  <si>
    <t>نبيل ابو جيب</t>
  </si>
  <si>
    <t>لينا الحناوي</t>
  </si>
  <si>
    <t>شذى النقطة</t>
  </si>
  <si>
    <t>رنا عاجي</t>
  </si>
  <si>
    <t>حسن مصطفى</t>
  </si>
  <si>
    <t>جمانة سمعان</t>
  </si>
  <si>
    <t>جابر عباس</t>
  </si>
  <si>
    <t>احمد شيخاني</t>
  </si>
  <si>
    <t>دانيه سوده</t>
  </si>
  <si>
    <t>النحو على مستوى الجملة (عربي )</t>
  </si>
  <si>
    <t>القراءة والفهم ENG (1)</t>
  </si>
  <si>
    <t>النحو ENG (1)</t>
  </si>
  <si>
    <t>الترجمة الى العربية (1)</t>
  </si>
  <si>
    <t>مادة ثقافية (1)</t>
  </si>
  <si>
    <t>النحو على مستوى النص (عربي )</t>
  </si>
  <si>
    <t>النحو ENG (2)</t>
  </si>
  <si>
    <t>القراءة والفهم ENG (2)</t>
  </si>
  <si>
    <t>الترجمة الى العربية (2)</t>
  </si>
  <si>
    <t>مادة ثقافية (2)</t>
  </si>
  <si>
    <t>قراءة وتعبير (لغة عربية )(1)</t>
  </si>
  <si>
    <t>القراءة والفهم ENG (3)</t>
  </si>
  <si>
    <t>مقال ENG</t>
  </si>
  <si>
    <t>الترجمة من والى العربية (1)</t>
  </si>
  <si>
    <t xml:space="preserve">علم الترجمة  ENG </t>
  </si>
  <si>
    <t>قراءة وتعبير (لغة عربية )(2)</t>
  </si>
  <si>
    <t>مقال وقراءة وفهم ENG</t>
  </si>
  <si>
    <t xml:space="preserve">علم الصوتيات </t>
  </si>
  <si>
    <t>الترجمة من والى العربية (2)</t>
  </si>
  <si>
    <t xml:space="preserve">معاجم </t>
  </si>
  <si>
    <t xml:space="preserve">تدريبات في الاستماع والمناقشة باللغة العربية </t>
  </si>
  <si>
    <t>تدريبات في الاستماع والتعبير الشفوي ENG</t>
  </si>
  <si>
    <t xml:space="preserve">نصوص أدبية بالإنكليزية (1) </t>
  </si>
  <si>
    <t>ترجمة تتبعيه ومنظورة (1)</t>
  </si>
  <si>
    <t>نصوص ومصطلحات علمية باللغة الانكليزية</t>
  </si>
  <si>
    <t xml:space="preserve">تدريبات في كتابة المقال باللغة العربية </t>
  </si>
  <si>
    <t>المقال  ENG (1)</t>
  </si>
  <si>
    <t xml:space="preserve">لغويات مقارنة </t>
  </si>
  <si>
    <t xml:space="preserve">ترجمة تحريرية من والى العربية </t>
  </si>
  <si>
    <t>ترجمة فورية (1)(تدريب عملي )</t>
  </si>
  <si>
    <t>نصوص من الادب العربي المعاصر (1)</t>
  </si>
  <si>
    <t xml:space="preserve">علم اللغة (التراكيب والدلالة )باللغة الانكليزية </t>
  </si>
  <si>
    <t>نصوص أدبية بالإنكليزية (2)</t>
  </si>
  <si>
    <t>ترجمة تتبعيه ومنظورة (2)</t>
  </si>
  <si>
    <t xml:space="preserve">نصوص ومصطلحات سياسية باللغة الانكليزية  </t>
  </si>
  <si>
    <t>نصوص من الادب العربي المعاصر (2)</t>
  </si>
  <si>
    <t>المقال  ENG (2)</t>
  </si>
  <si>
    <t xml:space="preserve">مقدمة في تحليل النصوص بالإنكليزية </t>
  </si>
  <si>
    <t xml:space="preserve">ترجمة ادبية من والى العربية </t>
  </si>
  <si>
    <t>ترجمة فورية (2)(تدريب عملي )</t>
  </si>
  <si>
    <t>ح</t>
  </si>
  <si>
    <t>ر</t>
  </si>
  <si>
    <t>النحو على مستوى الجملة (عربي)</t>
  </si>
  <si>
    <t>القراءة والفهم  ENG 1</t>
  </si>
  <si>
    <t xml:space="preserve">النحو ENG </t>
  </si>
  <si>
    <t xml:space="preserve">مادة ثقافية </t>
  </si>
  <si>
    <t xml:space="preserve">النحو   2ENG  </t>
  </si>
  <si>
    <t>القراءة والفهم   2ENG</t>
  </si>
  <si>
    <t xml:space="preserve">القراءة والفهم  3ENG   </t>
  </si>
  <si>
    <t>مقال   ENG</t>
  </si>
  <si>
    <t>الترجمة من والى العربية (3)</t>
  </si>
  <si>
    <t>قراءة وتعبير (لغة عربية )</t>
  </si>
  <si>
    <t xml:space="preserve">الترجمة من والى العربية </t>
  </si>
  <si>
    <t xml:space="preserve">تدريبات في الاستماع والمناقشة بالغة العربية </t>
  </si>
  <si>
    <t xml:space="preserve">نصوص ادبية بلانكليزية </t>
  </si>
  <si>
    <t xml:space="preserve">ترجمة تتبعية ومنظورة </t>
  </si>
  <si>
    <t xml:space="preserve">نصوص ومصطلحات علمية باللغة الانكليزية </t>
  </si>
  <si>
    <t xml:space="preserve">نصوص من الادب العربي المعاصر </t>
  </si>
  <si>
    <t xml:space="preserve">نصوص ادبية بالانكليزية </t>
  </si>
  <si>
    <t xml:space="preserve">نصوص ومصطلحات سياسية باللغة الانكليزية </t>
  </si>
  <si>
    <t>المقال  ENG</t>
  </si>
  <si>
    <t xml:space="preserve">لغويات  مقارنة </t>
  </si>
  <si>
    <t>ترجمة فورية  1(تدريب عملي )</t>
  </si>
  <si>
    <t xml:space="preserve">مقدمة في تحليل النصوص بالانكليزية </t>
  </si>
  <si>
    <t>ترجمة فورية 2(تدريب عملي )</t>
  </si>
  <si>
    <t>الفصل الأول 2022-2023</t>
  </si>
  <si>
    <t xml:space="preserve">                                                المقررات المسجلة في الفصل الثاني للعام الدراسي 2022/ 2023
ملاحظة 1:تقع اختيار جميع هذه المقررات على مسؤولية الطالب.
ملاحظة 2 :لا تعدل هذه المقررات أو يضاف تسجيل أي مقرر بعد تسديد الرسوم وتثبيت التسجيل .</t>
  </si>
  <si>
    <t xml:space="preserve">  </t>
  </si>
  <si>
    <t>اباء بدور</t>
  </si>
  <si>
    <t>ابرار عيسى</t>
  </si>
  <si>
    <t>سعاد الايوبي</t>
  </si>
  <si>
    <t>الاولى</t>
  </si>
  <si>
    <t>ابراهيم الرفاعي</t>
  </si>
  <si>
    <t>ابراهيم الغلاييني</t>
  </si>
  <si>
    <t>ابراهيم إبراهيم</t>
  </si>
  <si>
    <t>ابراهيم صوماف</t>
  </si>
  <si>
    <t>اثار السالم</t>
  </si>
  <si>
    <t>اثير كحيل</t>
  </si>
  <si>
    <t>احسان بطحه</t>
  </si>
  <si>
    <t>احسان لحلوح</t>
  </si>
  <si>
    <t>احلام الحلبي</t>
  </si>
  <si>
    <t>احلام الخرسان</t>
  </si>
  <si>
    <t>نفل</t>
  </si>
  <si>
    <t>احلام الشعشاع</t>
  </si>
  <si>
    <t>داود</t>
  </si>
  <si>
    <t>هجينه</t>
  </si>
  <si>
    <t>احلام الصالح</t>
  </si>
  <si>
    <t>احلام غنوم</t>
  </si>
  <si>
    <t>احلام قريشي</t>
  </si>
  <si>
    <t>نصار</t>
  </si>
  <si>
    <t>عطره</t>
  </si>
  <si>
    <t>احلام محمود خليل</t>
  </si>
  <si>
    <t>عبد الحنان</t>
  </si>
  <si>
    <t>احمد افليس</t>
  </si>
  <si>
    <t>احمد البيرودي</t>
  </si>
  <si>
    <t>احمد الجزايرلي</t>
  </si>
  <si>
    <t>احمد الحاج بكري</t>
  </si>
  <si>
    <t>حلوم</t>
  </si>
  <si>
    <t>احمد الحمصي</t>
  </si>
  <si>
    <t>احمد الحميدي</t>
  </si>
  <si>
    <t>احمد الخوام</t>
  </si>
  <si>
    <t>احمد السلوم</t>
  </si>
  <si>
    <t>مرهج</t>
  </si>
  <si>
    <t>احمد السليمان</t>
  </si>
  <si>
    <t>مادج</t>
  </si>
  <si>
    <t>احمد العبدالله</t>
  </si>
  <si>
    <t>احمد العجيل</t>
  </si>
  <si>
    <t>احمد جقميري</t>
  </si>
  <si>
    <t>احمد زركان</t>
  </si>
  <si>
    <t>احمد صالح</t>
  </si>
  <si>
    <t>احمد ظاهر</t>
  </si>
  <si>
    <t>احمد عبد الله</t>
  </si>
  <si>
    <t>احمد علي</t>
  </si>
  <si>
    <t xml:space="preserve">فريدة </t>
  </si>
  <si>
    <t>احمد مكمل</t>
  </si>
  <si>
    <t>احمد هدهد</t>
  </si>
  <si>
    <t>ادريس ابو حمزه</t>
  </si>
  <si>
    <t>حليم</t>
  </si>
  <si>
    <t>ادهم الغزاوي</t>
  </si>
  <si>
    <t>اديبه وهبه</t>
  </si>
  <si>
    <t>اروى المحمد</t>
  </si>
  <si>
    <t>اريج السيد</t>
  </si>
  <si>
    <t>اريج الطحان الزعيم</t>
  </si>
  <si>
    <t xml:space="preserve">محمد أمير </t>
  </si>
  <si>
    <t xml:space="preserve">كارولين </t>
  </si>
  <si>
    <t>اريج نكد</t>
  </si>
  <si>
    <t>نزيره</t>
  </si>
  <si>
    <t>ازهار الحمدو الموسى</t>
  </si>
  <si>
    <t>اسامه ابو منذر</t>
  </si>
  <si>
    <t>اسامه الجشي</t>
  </si>
  <si>
    <t>اسامه المحمد</t>
  </si>
  <si>
    <t>اسامه صفر</t>
  </si>
  <si>
    <t>اسامه مكارم</t>
  </si>
  <si>
    <t>اسراء الصفدي</t>
  </si>
  <si>
    <t>اسراء خوله</t>
  </si>
  <si>
    <t>اسراء سكر</t>
  </si>
  <si>
    <t>غياث الدين</t>
  </si>
  <si>
    <t>خديجه الحفار</t>
  </si>
  <si>
    <t>اسراء طالب</t>
  </si>
  <si>
    <t>اسراء عبسي</t>
  </si>
  <si>
    <t>اسراء عثمان</t>
  </si>
  <si>
    <t>اسراء عكاشه</t>
  </si>
  <si>
    <t>اسراء عيسى</t>
  </si>
  <si>
    <t>اسراء مرعي</t>
  </si>
  <si>
    <t>اسراء نعمه</t>
  </si>
  <si>
    <t>انثى</t>
  </si>
  <si>
    <t>ساره</t>
  </si>
  <si>
    <t>اسماء الجنادي</t>
  </si>
  <si>
    <t>اسماء الحمد</t>
  </si>
  <si>
    <t>اسماء القوادري</t>
  </si>
  <si>
    <t>اسماء النداف</t>
  </si>
  <si>
    <t>اسماء خلف</t>
  </si>
  <si>
    <t>فاطمه سقر</t>
  </si>
  <si>
    <t>اسماء دقماق</t>
  </si>
  <si>
    <t>اسماء رحال</t>
  </si>
  <si>
    <t>ريمان ياسين</t>
  </si>
  <si>
    <t>اسماعيل الحسين</t>
  </si>
  <si>
    <t>ضحيه</t>
  </si>
  <si>
    <t>اسماعيل الزعبي</t>
  </si>
  <si>
    <t>اسيا البحري</t>
  </si>
  <si>
    <t xml:space="preserve">هاله </t>
  </si>
  <si>
    <t>اشرقت داهوك</t>
  </si>
  <si>
    <t>اصاله ابو شنب</t>
  </si>
  <si>
    <t>اصاله محي الدين</t>
  </si>
  <si>
    <t>امنه داري</t>
  </si>
  <si>
    <t>اكتمال مظلوم</t>
  </si>
  <si>
    <t>اكثم الحجار</t>
  </si>
  <si>
    <t>اكرام ابو سمره</t>
  </si>
  <si>
    <t>محمد هادي</t>
  </si>
  <si>
    <t>الاء ابراهيم</t>
  </si>
  <si>
    <t xml:space="preserve">بلال </t>
  </si>
  <si>
    <t>الاء الاحمد</t>
  </si>
  <si>
    <t>الاء البولاد</t>
  </si>
  <si>
    <t>محمدنذير</t>
  </si>
  <si>
    <t>الاء العبد و</t>
  </si>
  <si>
    <t>الاء العبود</t>
  </si>
  <si>
    <t>الاء العلبي</t>
  </si>
  <si>
    <t>الاء العلو</t>
  </si>
  <si>
    <t>خميسه</t>
  </si>
  <si>
    <t>الاء القهوجي</t>
  </si>
  <si>
    <t>الاء الكحاله</t>
  </si>
  <si>
    <t>الاء المسالمه</t>
  </si>
  <si>
    <t>الاء النفوري</t>
  </si>
  <si>
    <t>وسام</t>
  </si>
  <si>
    <t>الاء بركسيه</t>
  </si>
  <si>
    <t>الاء تلاوي</t>
  </si>
  <si>
    <t>الاء حبال</t>
  </si>
  <si>
    <t>الاء حجازي</t>
  </si>
  <si>
    <t>الاء حمد</t>
  </si>
  <si>
    <t>عياش</t>
  </si>
  <si>
    <t>الاء رمانه</t>
  </si>
  <si>
    <t>الاء سعيد</t>
  </si>
  <si>
    <t>الاء سلامه</t>
  </si>
  <si>
    <t>الاء شبيب</t>
  </si>
  <si>
    <t>الاء صالح</t>
  </si>
  <si>
    <t>الاء عباس</t>
  </si>
  <si>
    <t>الاء عثمان</t>
  </si>
  <si>
    <t>الاء عجاج</t>
  </si>
  <si>
    <t>الاء غازي</t>
  </si>
  <si>
    <t>الاء قابل</t>
  </si>
  <si>
    <t>الاء قيس</t>
  </si>
  <si>
    <t>الاء مرعي</t>
  </si>
  <si>
    <t>عبد المطلب</t>
  </si>
  <si>
    <t>الاء ميا</t>
  </si>
  <si>
    <t>الاء ناصر</t>
  </si>
  <si>
    <t>الاء نصر</t>
  </si>
  <si>
    <t>العنود جاموس</t>
  </si>
  <si>
    <t>الفت لطفيك</t>
  </si>
  <si>
    <t>رويدا</t>
  </si>
  <si>
    <t>المنذر عامر</t>
  </si>
  <si>
    <t>زياده</t>
  </si>
  <si>
    <t xml:space="preserve">المهدي الموسى </t>
  </si>
  <si>
    <t>الهام الجباصيني</t>
  </si>
  <si>
    <t>الهام قيروط</t>
  </si>
  <si>
    <t>الياس كاسوحة</t>
  </si>
  <si>
    <t>اليان تركيه</t>
  </si>
  <si>
    <t>اليس سويد</t>
  </si>
  <si>
    <t>روده</t>
  </si>
  <si>
    <t>الين حسن</t>
  </si>
  <si>
    <t>امال الجباوي</t>
  </si>
  <si>
    <t>اماني الاوتاني</t>
  </si>
  <si>
    <t>اماني الصلخدي</t>
  </si>
  <si>
    <t>اماني حنيفه</t>
  </si>
  <si>
    <t>اماني صابر</t>
  </si>
  <si>
    <t>ايمان كشكة</t>
  </si>
  <si>
    <t>اماني محفوض</t>
  </si>
  <si>
    <t>امجد الوادي</t>
  </si>
  <si>
    <t>امل ادم</t>
  </si>
  <si>
    <t>امل الجازية</t>
  </si>
  <si>
    <t>امل الحمصي</t>
  </si>
  <si>
    <t>امل الشام اللبابيدي</t>
  </si>
  <si>
    <t>امل الطويل</t>
  </si>
  <si>
    <t>امل المضحي</t>
  </si>
  <si>
    <t>قطنه</t>
  </si>
  <si>
    <t>امل النصيرات</t>
  </si>
  <si>
    <t>مذيب</t>
  </si>
  <si>
    <t>امل شام</t>
  </si>
  <si>
    <t>امل قضماني</t>
  </si>
  <si>
    <t>احمد زهير</t>
  </si>
  <si>
    <t>امنه الماضي</t>
  </si>
  <si>
    <t>امنه بركات</t>
  </si>
  <si>
    <t>امنه رجب</t>
  </si>
  <si>
    <t>رجب</t>
  </si>
  <si>
    <t>مريم كوبوج</t>
  </si>
  <si>
    <t>امنه زريق</t>
  </si>
  <si>
    <t>امون بلبل</t>
  </si>
  <si>
    <t>اميره نفوري</t>
  </si>
  <si>
    <t>امينه القصير</t>
  </si>
  <si>
    <t>امينه المقداد</t>
  </si>
  <si>
    <t>امينه الهندي</t>
  </si>
  <si>
    <t>اناس صالح</t>
  </si>
  <si>
    <t>اناغيم زين الدين</t>
  </si>
  <si>
    <t>انجي طحان</t>
  </si>
  <si>
    <t>انس الدويك</t>
  </si>
  <si>
    <t>انس العجمي</t>
  </si>
  <si>
    <t>رهف</t>
  </si>
  <si>
    <t>انس العربيد</t>
  </si>
  <si>
    <t>انس حاج عساف</t>
  </si>
  <si>
    <t>انس حمزه</t>
  </si>
  <si>
    <t xml:space="preserve">انس مشلح </t>
  </si>
  <si>
    <t>انس يونس</t>
  </si>
  <si>
    <t>انسام محمد</t>
  </si>
  <si>
    <t>انصاف احمد</t>
  </si>
  <si>
    <t>انصاف الجنيدي</t>
  </si>
  <si>
    <t>انصاف خديجه</t>
  </si>
  <si>
    <t>انعام الكور</t>
  </si>
  <si>
    <t>انغام حديد</t>
  </si>
  <si>
    <t>انفال الحسن</t>
  </si>
  <si>
    <t>انفال المشعان</t>
  </si>
  <si>
    <t>عيشه</t>
  </si>
  <si>
    <t>اوجين حكيمه</t>
  </si>
  <si>
    <t>اوصاف ناصر</t>
  </si>
  <si>
    <t>ايات الجازية</t>
  </si>
  <si>
    <t>ايات الطحان</t>
  </si>
  <si>
    <t>ايات دياب</t>
  </si>
  <si>
    <t>ايات محمد</t>
  </si>
  <si>
    <t>اياد ابو زيد</t>
  </si>
  <si>
    <t>اياد السهو</t>
  </si>
  <si>
    <t>اياد شتات</t>
  </si>
  <si>
    <t>اياد علي</t>
  </si>
  <si>
    <t>اية زراع</t>
  </si>
  <si>
    <t>ايثار عبد الحي</t>
  </si>
  <si>
    <t>ايسر اسعيد</t>
  </si>
  <si>
    <t>ايلا هدايا</t>
  </si>
  <si>
    <t>محمد وائل</t>
  </si>
  <si>
    <t>ايلزا قاسه</t>
  </si>
  <si>
    <t>ايلي خوري</t>
  </si>
  <si>
    <t>ايلي محمد</t>
  </si>
  <si>
    <t>ايلين زغيب</t>
  </si>
  <si>
    <t>ايمان ابواحمد</t>
  </si>
  <si>
    <t>زمرده</t>
  </si>
  <si>
    <t>ايمان الأذن</t>
  </si>
  <si>
    <t>ايمان البدوي</t>
  </si>
  <si>
    <t>ايمان الحمادي</t>
  </si>
  <si>
    <t>المعتصم بالله</t>
  </si>
  <si>
    <t>ايمان الحمصي</t>
  </si>
  <si>
    <t>ايمان الخطيب</t>
  </si>
  <si>
    <t>ايمان الدنفه</t>
  </si>
  <si>
    <t>ايمان السابق</t>
  </si>
  <si>
    <t>ايمان الشمدين الحاري</t>
  </si>
  <si>
    <t>طله</t>
  </si>
  <si>
    <t>ايمان العكاشه</t>
  </si>
  <si>
    <t>فهده</t>
  </si>
  <si>
    <t>ايمان الناطور</t>
  </si>
  <si>
    <t>ايمان خضره</t>
  </si>
  <si>
    <t>ايمان خطاب</t>
  </si>
  <si>
    <t>ايمان سره</t>
  </si>
  <si>
    <t>ايمان علي</t>
  </si>
  <si>
    <t>ايمان كوجان</t>
  </si>
  <si>
    <t>مصان</t>
  </si>
  <si>
    <t xml:space="preserve">نسيبه </t>
  </si>
  <si>
    <t>ايمان وادي</t>
  </si>
  <si>
    <t>ايمن كساب</t>
  </si>
  <si>
    <t>شيخا</t>
  </si>
  <si>
    <t>ايناس الداود</t>
  </si>
  <si>
    <t>رغيده</t>
  </si>
  <si>
    <t>ايناس خادم الجامع</t>
  </si>
  <si>
    <t>ايناس رحمه</t>
  </si>
  <si>
    <t>ايناس كوجان</t>
  </si>
  <si>
    <t>ايه ازرار</t>
  </si>
  <si>
    <t>ايه الرحمن الاسعد</t>
  </si>
  <si>
    <t>ايه العفلق</t>
  </si>
  <si>
    <t>ايه سره</t>
  </si>
  <si>
    <t>ايه سواس</t>
  </si>
  <si>
    <t>ايه شياح</t>
  </si>
  <si>
    <t>ايه طفيليه</t>
  </si>
  <si>
    <t>سلطانه عارف</t>
  </si>
  <si>
    <t>ايه عبد</t>
  </si>
  <si>
    <t>ايهاب الكردي</t>
  </si>
  <si>
    <t>ايهم المحمد</t>
  </si>
  <si>
    <t>ايهم كشيك</t>
  </si>
  <si>
    <t>إيناس الحجلي</t>
  </si>
  <si>
    <t>أبرار عرعار</t>
  </si>
  <si>
    <t>أحمد العلي</t>
  </si>
  <si>
    <t>أحمد أبو قبع</t>
  </si>
  <si>
    <t>علا</t>
  </si>
  <si>
    <t>أحمد خنيفس</t>
  </si>
  <si>
    <t>أحمد معتوق</t>
  </si>
  <si>
    <t>عبداللطيف</t>
  </si>
  <si>
    <t>أريج صقور</t>
  </si>
  <si>
    <t xml:space="preserve">طالب </t>
  </si>
  <si>
    <t>أسامه العلي</t>
  </si>
  <si>
    <t>أسامه محفوض</t>
  </si>
  <si>
    <t>أسماء بدوي</t>
  </si>
  <si>
    <t>أسماء ميبر</t>
  </si>
  <si>
    <t>أحمدلؤي</t>
  </si>
  <si>
    <t>أماني</t>
  </si>
  <si>
    <t>أصاله الحرفوش</t>
  </si>
  <si>
    <t>أمنه حمود</t>
  </si>
  <si>
    <t>أميره البني</t>
  </si>
  <si>
    <t>أمينه السيبي</t>
  </si>
  <si>
    <t>أناد احمد</t>
  </si>
  <si>
    <t>أنس البيش</t>
  </si>
  <si>
    <t>فمر</t>
  </si>
  <si>
    <t>أنس الرويشدي</t>
  </si>
  <si>
    <t>آلاء ابو شاله</t>
  </si>
  <si>
    <t>آلاء الخطيب</t>
  </si>
  <si>
    <t>نورهان</t>
  </si>
  <si>
    <t>آلاء حاج علي</t>
  </si>
  <si>
    <t>آلاء سعادات</t>
  </si>
  <si>
    <t>عطا</t>
  </si>
  <si>
    <t>آلاء عمار</t>
  </si>
  <si>
    <t>آلاء قريمزان</t>
  </si>
  <si>
    <t>آلاء يوسف</t>
  </si>
  <si>
    <t>آلان حسن</t>
  </si>
  <si>
    <t>روميش</t>
  </si>
  <si>
    <t>آمال سليك</t>
  </si>
  <si>
    <t>آمال فرحات</t>
  </si>
  <si>
    <t>آيات مرعي</t>
  </si>
  <si>
    <t>آية جروس</t>
  </si>
  <si>
    <t>آية شمس الدين</t>
  </si>
  <si>
    <t>آية ونوس</t>
  </si>
  <si>
    <t>آيه البني</t>
  </si>
  <si>
    <t>آيه بكور</t>
  </si>
  <si>
    <t>باتيك قيوريقيان</t>
  </si>
  <si>
    <t>هروتيون</t>
  </si>
  <si>
    <t>فالينه</t>
  </si>
  <si>
    <t>بارعه داود</t>
  </si>
  <si>
    <t>باسكال ثابت</t>
  </si>
  <si>
    <t>باسم الحنون</t>
  </si>
  <si>
    <t>باسمه قربان</t>
  </si>
  <si>
    <t>بانه السقا</t>
  </si>
  <si>
    <t>بتول الاسعد</t>
  </si>
  <si>
    <t>تمينه</t>
  </si>
  <si>
    <t>بتول الحاج علي</t>
  </si>
  <si>
    <t>بتول الحريري</t>
  </si>
  <si>
    <t>نارمان الحريري</t>
  </si>
  <si>
    <t>بتول الخطيب</t>
  </si>
  <si>
    <t>انتصار ضميريه</t>
  </si>
  <si>
    <t>بتول الرصيص</t>
  </si>
  <si>
    <t>بتول الريحاوي</t>
  </si>
  <si>
    <t>بتول الزين</t>
  </si>
  <si>
    <t>بتول الطه الحاج علي</t>
  </si>
  <si>
    <t>بتول المخيبر</t>
  </si>
  <si>
    <t>بتول النونو</t>
  </si>
  <si>
    <t>بتول حافظ</t>
  </si>
  <si>
    <t>بتول دريس</t>
  </si>
  <si>
    <t>بتول رشواني</t>
  </si>
  <si>
    <t>بتول رمضان</t>
  </si>
  <si>
    <t>سميعه</t>
  </si>
  <si>
    <t>بتول زيتوني</t>
  </si>
  <si>
    <t>بتول شريبا</t>
  </si>
  <si>
    <t xml:space="preserve">بتول شعبان </t>
  </si>
  <si>
    <t>بتول شمص</t>
  </si>
  <si>
    <t>بتول علي</t>
  </si>
  <si>
    <t>بتول عيد</t>
  </si>
  <si>
    <t>تمرة</t>
  </si>
  <si>
    <t>بتول كحلوس</t>
  </si>
  <si>
    <t>بتول محمد</t>
  </si>
  <si>
    <t>بتول هلال</t>
  </si>
  <si>
    <t>بثينه السويد</t>
  </si>
  <si>
    <t>بثينه النهار</t>
  </si>
  <si>
    <t>بثينه حبش</t>
  </si>
  <si>
    <t>بثينه حبقه</t>
  </si>
  <si>
    <t>بثينه ديبو</t>
  </si>
  <si>
    <t xml:space="preserve">بدور بركات </t>
  </si>
  <si>
    <t>بدور حسحس</t>
  </si>
  <si>
    <t>بدور عبد الرزاق</t>
  </si>
  <si>
    <t>بديعه جندالي</t>
  </si>
  <si>
    <t>براء سلام</t>
  </si>
  <si>
    <t>هدايه</t>
  </si>
  <si>
    <t>براءه المطلق</t>
  </si>
  <si>
    <t>براءه حنيفه</t>
  </si>
  <si>
    <t>براءه خضره</t>
  </si>
  <si>
    <t>فاطمه تباب</t>
  </si>
  <si>
    <t>براءه رضى</t>
  </si>
  <si>
    <t>دعاء</t>
  </si>
  <si>
    <t>براءه طلب</t>
  </si>
  <si>
    <t>نوره الشعار</t>
  </si>
  <si>
    <t>براءه عباس</t>
  </si>
  <si>
    <t>براسوز ابراهيم</t>
  </si>
  <si>
    <t>برزان عبد الكريم</t>
  </si>
  <si>
    <t>عبد الباقي</t>
  </si>
  <si>
    <t>بروج عمر</t>
  </si>
  <si>
    <t>محمدسمير</t>
  </si>
  <si>
    <t>تبارك</t>
  </si>
  <si>
    <t>بريفان حاجي</t>
  </si>
  <si>
    <t>هيفي</t>
  </si>
  <si>
    <t>بسام موكي</t>
  </si>
  <si>
    <t>بسمه مريم</t>
  </si>
  <si>
    <t>بشار الفاضل</t>
  </si>
  <si>
    <t>بشار غيبه</t>
  </si>
  <si>
    <t>بشرا المهايني</t>
  </si>
  <si>
    <t>مؤمنات نابلسي</t>
  </si>
  <si>
    <t>بشرى الحريري</t>
  </si>
  <si>
    <t>بشرى الحنش</t>
  </si>
  <si>
    <t>بشرى السواحي</t>
  </si>
  <si>
    <t>بشرى الشيخ علي</t>
  </si>
  <si>
    <t>بشرى القادري</t>
  </si>
  <si>
    <t>بشرى القاوي</t>
  </si>
  <si>
    <t>محمداحسان</t>
  </si>
  <si>
    <t>بشرى بلال</t>
  </si>
  <si>
    <t>هيام بلال</t>
  </si>
  <si>
    <t>بشرى حوريه</t>
  </si>
  <si>
    <t>بشرى رجب</t>
  </si>
  <si>
    <t>بشرى عبد الله</t>
  </si>
  <si>
    <t>بشرى ناصيف</t>
  </si>
  <si>
    <t>بشرى نعمان</t>
  </si>
  <si>
    <t>بشيره طليعه</t>
  </si>
  <si>
    <t>بشيره لكه</t>
  </si>
  <si>
    <t>بكر ضمان</t>
  </si>
  <si>
    <t>بلال خازم</t>
  </si>
  <si>
    <t>بلقيس الزعبي</t>
  </si>
  <si>
    <t>بنان الميداني</t>
  </si>
  <si>
    <t>بهاء حمدان</t>
  </si>
  <si>
    <t>بيان ابو هايله</t>
  </si>
  <si>
    <t>بيان البغجاتي</t>
  </si>
  <si>
    <t>بيان الشيخ</t>
  </si>
  <si>
    <t>بيان الطبجي</t>
  </si>
  <si>
    <t>بيان خطيب</t>
  </si>
  <si>
    <t>بيان خليل</t>
  </si>
  <si>
    <t>عمادالدين</t>
  </si>
  <si>
    <t>بيان خنشور</t>
  </si>
  <si>
    <t>بيان روميه</t>
  </si>
  <si>
    <t>وفاء زين</t>
  </si>
  <si>
    <t>بيان سكروجه</t>
  </si>
  <si>
    <t>تاج الدين دربيكه</t>
  </si>
  <si>
    <t>تالين بريك</t>
  </si>
  <si>
    <t>تبارك محمد</t>
  </si>
  <si>
    <t>عربية</t>
  </si>
  <si>
    <t>تركي مسعود</t>
  </si>
  <si>
    <t>تسنيم الحلبي</t>
  </si>
  <si>
    <t>تسنيم المصري</t>
  </si>
  <si>
    <t>اريج</t>
  </si>
  <si>
    <t>تسنيم شهوان</t>
  </si>
  <si>
    <t>تسنيم مطلق</t>
  </si>
  <si>
    <t>تغريد جندي</t>
  </si>
  <si>
    <t>مصلح</t>
  </si>
  <si>
    <t>كرمه</t>
  </si>
  <si>
    <t>تغريد شيحه</t>
  </si>
  <si>
    <t>زليخه</t>
  </si>
  <si>
    <t>تغريد عيسى</t>
  </si>
  <si>
    <t>بركات</t>
  </si>
  <si>
    <t>تغريد لطفي</t>
  </si>
  <si>
    <t>انطونيوس</t>
  </si>
  <si>
    <t>تقى اللبابيدي</t>
  </si>
  <si>
    <t>تقى قصبللي</t>
  </si>
  <si>
    <t>ايهم</t>
  </si>
  <si>
    <t>تماره حسون</t>
  </si>
  <si>
    <t>نوهال</t>
  </si>
  <si>
    <t>تهامه الفراج</t>
  </si>
  <si>
    <t>ضامن</t>
  </si>
  <si>
    <t>تهاني داوود</t>
  </si>
  <si>
    <t>تهاني طالب</t>
  </si>
  <si>
    <t>تهاني فاطمه</t>
  </si>
  <si>
    <t>تهاني يحيى</t>
  </si>
  <si>
    <t>تولين الكلاس</t>
  </si>
  <si>
    <t>غاده هدهد مغربي</t>
  </si>
  <si>
    <t>تولين خوري</t>
  </si>
  <si>
    <t>ريمون</t>
  </si>
  <si>
    <t>تيمه الغزي</t>
  </si>
  <si>
    <t>ثائر عمار</t>
  </si>
  <si>
    <t>ثائر وسوف</t>
  </si>
  <si>
    <t>ثراء كابر</t>
  </si>
  <si>
    <t>رئيفه</t>
  </si>
  <si>
    <t>ثراء مطر</t>
  </si>
  <si>
    <t>ثريده قسام</t>
  </si>
  <si>
    <t>صفاء الخطيب</t>
  </si>
  <si>
    <t>جابر الحمد</t>
  </si>
  <si>
    <t>سفيان</t>
  </si>
  <si>
    <t>رونق</t>
  </si>
  <si>
    <t>جابر الديري</t>
  </si>
  <si>
    <t>جاكلين ساعود</t>
  </si>
  <si>
    <t>جان بغدادي</t>
  </si>
  <si>
    <t>جعفر سليمان</t>
  </si>
  <si>
    <t>جلاء الجباعي</t>
  </si>
  <si>
    <t>جلاء خيو</t>
  </si>
  <si>
    <t>اجود</t>
  </si>
  <si>
    <t>جلاء مراد</t>
  </si>
  <si>
    <t>وجدي</t>
  </si>
  <si>
    <t>جلال الاورفه لي</t>
  </si>
  <si>
    <t>جلان صلاحي</t>
  </si>
  <si>
    <t>جلنار احمد</t>
  </si>
  <si>
    <t>آنف</t>
  </si>
  <si>
    <t>جمال اسعد</t>
  </si>
  <si>
    <t>جمال اسماعيل</t>
  </si>
  <si>
    <t>جمال الدين جاموس</t>
  </si>
  <si>
    <t>جمانه العبد الله</t>
  </si>
  <si>
    <t>المعتز بالله</t>
  </si>
  <si>
    <t>جمعه سوسق</t>
  </si>
  <si>
    <t>جميله الحاج علي</t>
  </si>
  <si>
    <t>جميله الحوري</t>
  </si>
  <si>
    <t>جميله سلهب</t>
  </si>
  <si>
    <t>جنا الصيفي</t>
  </si>
  <si>
    <t>سعدى</t>
  </si>
  <si>
    <t>جنان العمري</t>
  </si>
  <si>
    <t>يوسف  عبد الحميد</t>
  </si>
  <si>
    <t>جنى فخر الدين الشعراني</t>
  </si>
  <si>
    <t>جهاد جاسم</t>
  </si>
  <si>
    <t>جوانا ساعي</t>
  </si>
  <si>
    <t>جوانا مفرج</t>
  </si>
  <si>
    <t>لوسين</t>
  </si>
  <si>
    <t>جودت الطرابيشي</t>
  </si>
  <si>
    <t>جودت مبارك</t>
  </si>
  <si>
    <t>جورج دروج</t>
  </si>
  <si>
    <t>جولي الصالح</t>
  </si>
  <si>
    <t>جومانه الفلو</t>
  </si>
  <si>
    <t>جويل طحان</t>
  </si>
  <si>
    <t>ماريل</t>
  </si>
  <si>
    <t>جيسيكا اسمر</t>
  </si>
  <si>
    <t>كيندا</t>
  </si>
  <si>
    <t>جيسيكا الصايغ</t>
  </si>
  <si>
    <t>لوريس</t>
  </si>
  <si>
    <t>جيما يحصاص</t>
  </si>
  <si>
    <t>جيهان مطانس</t>
  </si>
  <si>
    <t>حازم الشيباني</t>
  </si>
  <si>
    <t>حسام الحاج</t>
  </si>
  <si>
    <t>حسام السرحان</t>
  </si>
  <si>
    <t>سعد الله</t>
  </si>
  <si>
    <t>حسام سليم</t>
  </si>
  <si>
    <t>غرجف</t>
  </si>
  <si>
    <t>حسان غانم</t>
  </si>
  <si>
    <t>حسن اسماعيل الخضر</t>
  </si>
  <si>
    <t>عبد المقصود</t>
  </si>
  <si>
    <t>حسن المراد</t>
  </si>
  <si>
    <t>حسن سعيد</t>
  </si>
  <si>
    <t>حسن كردي</t>
  </si>
  <si>
    <t>حسناء شبيكه</t>
  </si>
  <si>
    <t>حسين الخطيب</t>
  </si>
  <si>
    <t>حسين حناوي</t>
  </si>
  <si>
    <t>حسين سلوم</t>
  </si>
  <si>
    <t>حلا الحسين</t>
  </si>
  <si>
    <t>حلا العبدون الحسن</t>
  </si>
  <si>
    <t>حلا الميداني</t>
  </si>
  <si>
    <t>حلا اليوسف</t>
  </si>
  <si>
    <t>حلا عباس</t>
  </si>
  <si>
    <t>حمد المشهور</t>
  </si>
  <si>
    <t>رجه</t>
  </si>
  <si>
    <t>حمد خلف</t>
  </si>
  <si>
    <t>حمد نصر</t>
  </si>
  <si>
    <t>صدقي</t>
  </si>
  <si>
    <t>حمزة الصيدلي</t>
  </si>
  <si>
    <t>سهى سلامه</t>
  </si>
  <si>
    <t>حمزه الحمد</t>
  </si>
  <si>
    <t>حمزه الطحان</t>
  </si>
  <si>
    <t>محجم</t>
  </si>
  <si>
    <t>حمزه قطيفاني</t>
  </si>
  <si>
    <t>حنان ابو دقه</t>
  </si>
  <si>
    <t>حنان الاشهب</t>
  </si>
  <si>
    <t>حنان الدج</t>
  </si>
  <si>
    <t>موفيقة</t>
  </si>
  <si>
    <t>حنان الشرع</t>
  </si>
  <si>
    <t>حنان المزرعاني</t>
  </si>
  <si>
    <t>حنان بدور</t>
  </si>
  <si>
    <t>حنان توناشه</t>
  </si>
  <si>
    <t>حنان موسى</t>
  </si>
  <si>
    <t>حنان مولود</t>
  </si>
  <si>
    <t>امنه عبد النبي</t>
  </si>
  <si>
    <t>حنان نخله</t>
  </si>
  <si>
    <t>حنين ابو جيش</t>
  </si>
  <si>
    <t>ناهده الجاموس</t>
  </si>
  <si>
    <t>حنين حديفه</t>
  </si>
  <si>
    <t>حنين حسين</t>
  </si>
  <si>
    <t>حنين دكور</t>
  </si>
  <si>
    <t>حنين عثمان</t>
  </si>
  <si>
    <t>صبرين</t>
  </si>
  <si>
    <t>حنين عمر</t>
  </si>
  <si>
    <t>حواء بارافي</t>
  </si>
  <si>
    <t>حيان جاد الله</t>
  </si>
  <si>
    <t>حيان ونوس</t>
  </si>
  <si>
    <t>حياه الخطيب</t>
  </si>
  <si>
    <t>فهمي</t>
  </si>
  <si>
    <t>حيدر عباس</t>
  </si>
  <si>
    <t>خالد الخلف</t>
  </si>
  <si>
    <t>خالد السبيناتي</t>
  </si>
  <si>
    <t>محمدغسان</t>
  </si>
  <si>
    <t>خالد القوس</t>
  </si>
  <si>
    <t>خالد بوحمدان</t>
  </si>
  <si>
    <t>حازم</t>
  </si>
  <si>
    <t>خالد حجي</t>
  </si>
  <si>
    <t>خالد حديد</t>
  </si>
  <si>
    <t>خالد ديبره</t>
  </si>
  <si>
    <t>خالد زيتون</t>
  </si>
  <si>
    <t>خالد شعبان</t>
  </si>
  <si>
    <t>عين الحيات</t>
  </si>
  <si>
    <t>خالد عرابي</t>
  </si>
  <si>
    <t>زاهره</t>
  </si>
  <si>
    <t>خالد مالك</t>
  </si>
  <si>
    <t>خالد محايري</t>
  </si>
  <si>
    <t>نجم الدين</t>
  </si>
  <si>
    <t>خديجه البر</t>
  </si>
  <si>
    <t>خديجه السراقبي</t>
  </si>
  <si>
    <t>خديجه العلي الكدرو</t>
  </si>
  <si>
    <t>خديجه الملحم</t>
  </si>
  <si>
    <t>خديجه شومان</t>
  </si>
  <si>
    <t>خديجه طعمة</t>
  </si>
  <si>
    <t>مظهر</t>
  </si>
  <si>
    <t>خزامى الغزالي</t>
  </si>
  <si>
    <t>خلدون الطحان</t>
  </si>
  <si>
    <t>خلود الحاج علي</t>
  </si>
  <si>
    <t>خلود المحمد</t>
  </si>
  <si>
    <t>خلود زاهده</t>
  </si>
  <si>
    <t>خلود محمود</t>
  </si>
  <si>
    <t>محمد صلاح</t>
  </si>
  <si>
    <t>خليل ابو صعب</t>
  </si>
  <si>
    <t>نقولا</t>
  </si>
  <si>
    <t>خولة السويداني</t>
  </si>
  <si>
    <t>عيشة</t>
  </si>
  <si>
    <t>خوله المصري</t>
  </si>
  <si>
    <t>محمد نعمان</t>
  </si>
  <si>
    <t>خيرية الاغواني</t>
  </si>
  <si>
    <t>دارين الحسين</t>
  </si>
  <si>
    <t>داليا صوان</t>
  </si>
  <si>
    <t>ربا</t>
  </si>
  <si>
    <t>داليدا رضوان</t>
  </si>
  <si>
    <t>مرسل</t>
  </si>
  <si>
    <t>دالين الزامل</t>
  </si>
  <si>
    <t>دانا حفارحبال</t>
  </si>
  <si>
    <t>دانا ديبه</t>
  </si>
  <si>
    <t>دانا رمزي</t>
  </si>
  <si>
    <t>دانا سوقيه</t>
  </si>
  <si>
    <t>دانا ميرزا</t>
  </si>
  <si>
    <t>دانه ابوشعر</t>
  </si>
  <si>
    <t>دانه صباغ</t>
  </si>
  <si>
    <t>دانه عثمان</t>
  </si>
  <si>
    <t>دانه علايا</t>
  </si>
  <si>
    <t>نورس</t>
  </si>
  <si>
    <t>دانيا الابيض</t>
  </si>
  <si>
    <t>دانيا البرازي</t>
  </si>
  <si>
    <t>دانيه سنجاب</t>
  </si>
  <si>
    <t>دانيه شكر</t>
  </si>
  <si>
    <t>فاديا وهبه</t>
  </si>
  <si>
    <t>دريد النابلسي</t>
  </si>
  <si>
    <t>احمد منير</t>
  </si>
  <si>
    <t>دعاء ابو جبل</t>
  </si>
  <si>
    <t>دعاء البخاري</t>
  </si>
  <si>
    <t>دعاء الجاسم</t>
  </si>
  <si>
    <t>دعاء العمري</t>
  </si>
  <si>
    <t>دعاء العنيز</t>
  </si>
  <si>
    <t>خضير</t>
  </si>
  <si>
    <t>دعاء الواوي</t>
  </si>
  <si>
    <t>دعاء خزامه</t>
  </si>
  <si>
    <t>دعاء زين العابدين</t>
  </si>
  <si>
    <t>دعاء صادق</t>
  </si>
  <si>
    <t>أحمدراتب</t>
  </si>
  <si>
    <t>دعاء صالح</t>
  </si>
  <si>
    <t>دعاء ضاهر</t>
  </si>
  <si>
    <t>دعاء طلي</t>
  </si>
  <si>
    <t>زكوان</t>
  </si>
  <si>
    <t>دعاء عباس</t>
  </si>
  <si>
    <t>دعاء عسكر</t>
  </si>
  <si>
    <t>دعاء عكوري</t>
  </si>
  <si>
    <t>دعاء عمار</t>
  </si>
  <si>
    <t>دعاء عيدو</t>
  </si>
  <si>
    <t>دعاء كربوج</t>
  </si>
  <si>
    <t>دعاء محضر</t>
  </si>
  <si>
    <t>دعاء يونس</t>
  </si>
  <si>
    <t>دلال الشلبي</t>
  </si>
  <si>
    <t xml:space="preserve">غادة </t>
  </si>
  <si>
    <t>دلال علي</t>
  </si>
  <si>
    <t>خير الدين</t>
  </si>
  <si>
    <t>دلال يبرودي</t>
  </si>
  <si>
    <t>دلع سلطان</t>
  </si>
  <si>
    <t>دلفين حسن</t>
  </si>
  <si>
    <t>روجين</t>
  </si>
  <si>
    <t>دياب الجوابره</t>
  </si>
  <si>
    <t>ديالا خليفه</t>
  </si>
  <si>
    <t>ديانا النداف</t>
  </si>
  <si>
    <t>ديانا طه</t>
  </si>
  <si>
    <t>علاء</t>
  </si>
  <si>
    <t>دياناعبيسي</t>
  </si>
  <si>
    <t>ديانه اللحام</t>
  </si>
  <si>
    <t>ديما ابو النصر</t>
  </si>
  <si>
    <t>ديما سعد</t>
  </si>
  <si>
    <t>ديمة عبود</t>
  </si>
  <si>
    <t>ديمه بيازيد</t>
  </si>
  <si>
    <t>ديمه جليلاتي</t>
  </si>
  <si>
    <t>محمدسعيد</t>
  </si>
  <si>
    <t>ايمان ابولبده</t>
  </si>
  <si>
    <t>ديمه كحال</t>
  </si>
  <si>
    <t>ديمه كوكه</t>
  </si>
  <si>
    <t>هزار عثمان</t>
  </si>
  <si>
    <t>ديمه مطاوع</t>
  </si>
  <si>
    <t>ديمه يازجي</t>
  </si>
  <si>
    <t>ذياب الذياب</t>
  </si>
  <si>
    <t>رابح خليل</t>
  </si>
  <si>
    <t>رابرين مسطي</t>
  </si>
  <si>
    <t>فاطمه علي</t>
  </si>
  <si>
    <t>راتب المنصوري</t>
  </si>
  <si>
    <t>رادا الجندي</t>
  </si>
  <si>
    <t>اكثم</t>
  </si>
  <si>
    <t>راشا الاسود</t>
  </si>
  <si>
    <t>راغده الحسن</t>
  </si>
  <si>
    <t>راله عربش</t>
  </si>
  <si>
    <t>راما ابو منذر</t>
  </si>
  <si>
    <t>بشره</t>
  </si>
  <si>
    <t>راما البقاعي</t>
  </si>
  <si>
    <t>راما الخطيب</t>
  </si>
  <si>
    <t>راما الزاقوت</t>
  </si>
  <si>
    <t>فضيله</t>
  </si>
  <si>
    <t>راما تقي الدين</t>
  </si>
  <si>
    <t>راما دحبور</t>
  </si>
  <si>
    <t>راما دكدك</t>
  </si>
  <si>
    <t>سعد</t>
  </si>
  <si>
    <t>راما رزق</t>
  </si>
  <si>
    <t>راما زرزور</t>
  </si>
  <si>
    <t xml:space="preserve">راما زريقات </t>
  </si>
  <si>
    <t>راما سمهوري</t>
  </si>
  <si>
    <t>محمد ربيع</t>
  </si>
  <si>
    <t>راما شهاب</t>
  </si>
  <si>
    <t>راما صقر</t>
  </si>
  <si>
    <t>راما علوش</t>
  </si>
  <si>
    <t>راما فرزان</t>
  </si>
  <si>
    <t>راما قصار</t>
  </si>
  <si>
    <t>ياسر مصطفى</t>
  </si>
  <si>
    <t>راما قطيني</t>
  </si>
  <si>
    <t>راما مخللاتي</t>
  </si>
  <si>
    <t>راما وهبي</t>
  </si>
  <si>
    <t>رامز قولي</t>
  </si>
  <si>
    <t>رامه الأفندي</t>
  </si>
  <si>
    <t>رامه مسلم</t>
  </si>
  <si>
    <t>رامي الدريعي</t>
  </si>
  <si>
    <t>رامي العلوش</t>
  </si>
  <si>
    <t>رامي خولاني</t>
  </si>
  <si>
    <t>رامي محفوض</t>
  </si>
  <si>
    <t xml:space="preserve">مفيدة </t>
  </si>
  <si>
    <t>رامي ندور</t>
  </si>
  <si>
    <t>منى قريط</t>
  </si>
  <si>
    <t>مريم برهوم</t>
  </si>
  <si>
    <t>راميه ادريس</t>
  </si>
  <si>
    <t>هيام العلي</t>
  </si>
  <si>
    <t>رانيا ابو هدير</t>
  </si>
  <si>
    <t>بتلا</t>
  </si>
  <si>
    <t>رانيا الريحاوي</t>
  </si>
  <si>
    <t>رانيا الملحم</t>
  </si>
  <si>
    <t>رانيا النجار</t>
  </si>
  <si>
    <t>رانيا حيو</t>
  </si>
  <si>
    <t>رانيا عصيده</t>
  </si>
  <si>
    <t>رانيا عمار</t>
  </si>
  <si>
    <t>رانيا عمور</t>
  </si>
  <si>
    <t>رانيه الخلف</t>
  </si>
  <si>
    <t>راوية البرغلي</t>
  </si>
  <si>
    <t>راويه الشعار</t>
  </si>
  <si>
    <t>رائد صقور</t>
  </si>
  <si>
    <t>رائف العبود</t>
  </si>
  <si>
    <t>ربا الحاج رحمون</t>
  </si>
  <si>
    <t>ربا الدقة</t>
  </si>
  <si>
    <t>ربا العطا</t>
  </si>
  <si>
    <t>ربا المصطفى</t>
  </si>
  <si>
    <t>ربا المنصور</t>
  </si>
  <si>
    <t>ربا زعيم</t>
  </si>
  <si>
    <t>ربا زين الدين</t>
  </si>
  <si>
    <t>فوزيه شهيب</t>
  </si>
  <si>
    <t>ربا عوض</t>
  </si>
  <si>
    <t>ربا محجوب</t>
  </si>
  <si>
    <t>ربم سرور</t>
  </si>
  <si>
    <t>صفية</t>
  </si>
  <si>
    <t>ربيعه حسون</t>
  </si>
  <si>
    <t>ربيعه شربجي</t>
  </si>
  <si>
    <t>رجاء جوديه</t>
  </si>
  <si>
    <t>رحاب السليم</t>
  </si>
  <si>
    <t>سلامي بديوي</t>
  </si>
  <si>
    <t>رحاب القطان</t>
  </si>
  <si>
    <t>رحاب قطاش</t>
  </si>
  <si>
    <t>منيرة</t>
  </si>
  <si>
    <t>ردينه بركات</t>
  </si>
  <si>
    <t>ردينه سليق</t>
  </si>
  <si>
    <t>ميسون الجيرودي</t>
  </si>
  <si>
    <t>ردينه شتيوي</t>
  </si>
  <si>
    <t>شتيوي</t>
  </si>
  <si>
    <t>خضره السعيد</t>
  </si>
  <si>
    <t>ردينه عساف</t>
  </si>
  <si>
    <t>رزان ابو شاهين</t>
  </si>
  <si>
    <t>رزان البوش</t>
  </si>
  <si>
    <t>رزان التلي</t>
  </si>
  <si>
    <t>فبرونه</t>
  </si>
  <si>
    <t>رزان الشحرور</t>
  </si>
  <si>
    <t>رزان الصحناوي</t>
  </si>
  <si>
    <t>رزان العبد</t>
  </si>
  <si>
    <t>رزان العصيري</t>
  </si>
  <si>
    <t>رزان العلي الاحمد</t>
  </si>
  <si>
    <t>صهباء</t>
  </si>
  <si>
    <t>رزان خلو</t>
  </si>
  <si>
    <t>رزان سويد</t>
  </si>
  <si>
    <t>محمدنبيل</t>
  </si>
  <si>
    <t>رزان قابل</t>
  </si>
  <si>
    <t>محمد كامل</t>
  </si>
  <si>
    <t>رزان قرقورا</t>
  </si>
  <si>
    <t>رسلان الشعار</t>
  </si>
  <si>
    <t>حزنه</t>
  </si>
  <si>
    <t>رشا ابراهيم</t>
  </si>
  <si>
    <t>رشا ابو حمدان</t>
  </si>
  <si>
    <t>انعامي</t>
  </si>
  <si>
    <t>رشا الاصفر</t>
  </si>
  <si>
    <t>رشا الحجي</t>
  </si>
  <si>
    <t>رشا العبد الرجب</t>
  </si>
  <si>
    <t>رشا العبدالله</t>
  </si>
  <si>
    <t>شيخه</t>
  </si>
  <si>
    <t>رشا الفرج</t>
  </si>
  <si>
    <t>رشا المحمد</t>
  </si>
  <si>
    <t>رشا جقميرة</t>
  </si>
  <si>
    <t>محمدزهير</t>
  </si>
  <si>
    <t>رشا حجازي</t>
  </si>
  <si>
    <t>رشا سلامه</t>
  </si>
  <si>
    <t>محمدسليم</t>
  </si>
  <si>
    <t>رشا شكور</t>
  </si>
  <si>
    <t>رشا شموط</t>
  </si>
  <si>
    <t>عزات</t>
  </si>
  <si>
    <t>رشا عباس</t>
  </si>
  <si>
    <t>حمامه</t>
  </si>
  <si>
    <t>رشا عثمان</t>
  </si>
  <si>
    <t>رشا قره جولي</t>
  </si>
  <si>
    <t>رشا قنبور</t>
  </si>
  <si>
    <t>رشا محضر</t>
  </si>
  <si>
    <t>رشا مهدي</t>
  </si>
  <si>
    <t>رشا نصر الدين</t>
  </si>
  <si>
    <t>رشا يونس</t>
  </si>
  <si>
    <t>رشاد السيروان</t>
  </si>
  <si>
    <t>رشاد خرما</t>
  </si>
  <si>
    <t>منيعه</t>
  </si>
  <si>
    <t>رعد الحكيم</t>
  </si>
  <si>
    <t>رفاء</t>
  </si>
  <si>
    <t>رغد الجزماتي</t>
  </si>
  <si>
    <t>رغد الزعبي</t>
  </si>
  <si>
    <t>فرات</t>
  </si>
  <si>
    <t>رغد المحاسنه</t>
  </si>
  <si>
    <t>رغد تللو</t>
  </si>
  <si>
    <t>رغد حميدي</t>
  </si>
  <si>
    <t>رغد خالد</t>
  </si>
  <si>
    <t>محمد عبد الناصر</t>
  </si>
  <si>
    <t>رغد خليل</t>
  </si>
  <si>
    <t>رغد سعد</t>
  </si>
  <si>
    <t>رغد شمس</t>
  </si>
  <si>
    <t>رغد عبد الفتاح</t>
  </si>
  <si>
    <t>رغد عروس</t>
  </si>
  <si>
    <t xml:space="preserve">براءة </t>
  </si>
  <si>
    <t>رغد محمد</t>
  </si>
  <si>
    <t>رغد يوزغاتلي</t>
  </si>
  <si>
    <t>رغداء نصره</t>
  </si>
  <si>
    <t>محمد عبد الحق</t>
  </si>
  <si>
    <t>رغده الابري</t>
  </si>
  <si>
    <t>رغده المحيثاوي</t>
  </si>
  <si>
    <t xml:space="preserve">فوزية </t>
  </si>
  <si>
    <t>رغده زعتر</t>
  </si>
  <si>
    <t>سوهير</t>
  </si>
  <si>
    <t>رفاه كريدي</t>
  </si>
  <si>
    <t>رفيده العباس</t>
  </si>
  <si>
    <t>عبد المؤمن</t>
  </si>
  <si>
    <t>رقداء الاحمد</t>
  </si>
  <si>
    <t>رقيه المصري</t>
  </si>
  <si>
    <t>مرح</t>
  </si>
  <si>
    <t>رقيه علي</t>
  </si>
  <si>
    <t>رلا ابو حسين</t>
  </si>
  <si>
    <t>رنا ابو عقل</t>
  </si>
  <si>
    <t>نائله</t>
  </si>
  <si>
    <t>مفيضه خطار</t>
  </si>
  <si>
    <t>رنا الاحمد</t>
  </si>
  <si>
    <t>رنا الحسين</t>
  </si>
  <si>
    <t>هيجر</t>
  </si>
  <si>
    <t>رنا الغريب</t>
  </si>
  <si>
    <t>محمدشريف</t>
  </si>
  <si>
    <t>رنا المحمد المداد</t>
  </si>
  <si>
    <t>رنا المصري</t>
  </si>
  <si>
    <t>رنا خادم الجامع</t>
  </si>
  <si>
    <t>رنا عيون السود</t>
  </si>
  <si>
    <t>محمد فاتح</t>
  </si>
  <si>
    <t>رند سعد</t>
  </si>
  <si>
    <t>رنده قورقماز</t>
  </si>
  <si>
    <t>امون السيسي</t>
  </si>
  <si>
    <t>رنده محايري</t>
  </si>
  <si>
    <t>محمدايمن</t>
  </si>
  <si>
    <t>رنيم الدباس</t>
  </si>
  <si>
    <t>رنيم الرقوقي</t>
  </si>
  <si>
    <t>رنيم السمان</t>
  </si>
  <si>
    <t>رنيم الصيرفي</t>
  </si>
  <si>
    <t>رنيم العمارين</t>
  </si>
  <si>
    <t>رنيم الكرمي</t>
  </si>
  <si>
    <t>رنيم الكور</t>
  </si>
  <si>
    <t>رنيم اللحام</t>
  </si>
  <si>
    <t>رنيم المرابع</t>
  </si>
  <si>
    <t>ميساء ملقي</t>
  </si>
  <si>
    <t>رنيم بشيتي</t>
  </si>
  <si>
    <t>رنيم ذو الغنى</t>
  </si>
  <si>
    <t>رنيم زنبيله</t>
  </si>
  <si>
    <t>رنيم شيبوب</t>
  </si>
  <si>
    <t>رنيم طيب</t>
  </si>
  <si>
    <t>شهيرة</t>
  </si>
  <si>
    <t>رنيم نداف</t>
  </si>
  <si>
    <t>رهام ابو خميس</t>
  </si>
  <si>
    <t>رهام ابو غوش</t>
  </si>
  <si>
    <t>محمد فضيل</t>
  </si>
  <si>
    <t>رهام الحلبي</t>
  </si>
  <si>
    <t>رهام الزعبي</t>
  </si>
  <si>
    <t>رهام الزلم</t>
  </si>
  <si>
    <t>رهام العفلق</t>
  </si>
  <si>
    <t xml:space="preserve">رهام المصري </t>
  </si>
  <si>
    <t>رهام المنجد</t>
  </si>
  <si>
    <t>رهام ايوب</t>
  </si>
  <si>
    <t>رهام حسام الدين</t>
  </si>
  <si>
    <t>رهام ذيب</t>
  </si>
  <si>
    <t>رهف ابراهيم</t>
  </si>
  <si>
    <t>رهف ابو خميس</t>
  </si>
  <si>
    <t>رهف الاسدي</t>
  </si>
  <si>
    <t>رهف البيروتي</t>
  </si>
  <si>
    <t>رهف الزيبق</t>
  </si>
  <si>
    <t>رهف السيداحمد</t>
  </si>
  <si>
    <t>رهف الشجاع</t>
  </si>
  <si>
    <t>رهف القطاش</t>
  </si>
  <si>
    <t>رهف القويدر</t>
  </si>
  <si>
    <t>رهف المعتصم</t>
  </si>
  <si>
    <t>رهف الموصللي</t>
  </si>
  <si>
    <t>رهف اناي</t>
  </si>
  <si>
    <t>ناجو</t>
  </si>
  <si>
    <t>رهف جاسم</t>
  </si>
  <si>
    <t>رهف دريج</t>
  </si>
  <si>
    <t>رهف سويد</t>
  </si>
  <si>
    <t>محمدمصطفى</t>
  </si>
  <si>
    <t>رهف عبيد</t>
  </si>
  <si>
    <t>رواد عيسى</t>
  </si>
  <si>
    <t>روان الحمصي</t>
  </si>
  <si>
    <t>روان الطه</t>
  </si>
  <si>
    <t>ميمنة</t>
  </si>
  <si>
    <t>روان جوده</t>
  </si>
  <si>
    <t>روان سلمون</t>
  </si>
  <si>
    <t>روان عبد الحي</t>
  </si>
  <si>
    <t>روان غانم</t>
  </si>
  <si>
    <t>روان مخيبر</t>
  </si>
  <si>
    <t>احمد مازن</t>
  </si>
  <si>
    <t>روان مريدن</t>
  </si>
  <si>
    <t>روان ملص</t>
  </si>
  <si>
    <t>نور الرومللي</t>
  </si>
  <si>
    <t>روان يونس</t>
  </si>
  <si>
    <t>روجين ميقري</t>
  </si>
  <si>
    <t>روجين نعمان</t>
  </si>
  <si>
    <t>عوفه</t>
  </si>
  <si>
    <t>روز المهنا</t>
  </si>
  <si>
    <t>مارسيل</t>
  </si>
  <si>
    <t>روز جبر</t>
  </si>
  <si>
    <t>روضه الموصللي</t>
  </si>
  <si>
    <t>روعه ناصر</t>
  </si>
  <si>
    <t>رولا الرفاعي</t>
  </si>
  <si>
    <t xml:space="preserve">فندي </t>
  </si>
  <si>
    <t>رولا المصري</t>
  </si>
  <si>
    <t>رولا حباب</t>
  </si>
  <si>
    <t>محمد فرحت</t>
  </si>
  <si>
    <t>رولا حمدعزام</t>
  </si>
  <si>
    <t>رولا رشيد</t>
  </si>
  <si>
    <t>اولغيتسا</t>
  </si>
  <si>
    <t>رولا شريفة</t>
  </si>
  <si>
    <t>رولا ياسين الادلبي</t>
  </si>
  <si>
    <t>روني طالب</t>
  </si>
  <si>
    <t>هيفاء طالب</t>
  </si>
  <si>
    <t>رؤى ابو صعب</t>
  </si>
  <si>
    <t>ادال</t>
  </si>
  <si>
    <t>رؤى السهلي</t>
  </si>
  <si>
    <t>رؤى الطحان</t>
  </si>
  <si>
    <t>رؤى المهدي</t>
  </si>
  <si>
    <t>رؤى النصيرات</t>
  </si>
  <si>
    <t>رؤى خليفه</t>
  </si>
  <si>
    <t>رؤى رجب</t>
  </si>
  <si>
    <t>فريال السلامي</t>
  </si>
  <si>
    <t>رؤى سلوم</t>
  </si>
  <si>
    <t>رؤى مرقبي</t>
  </si>
  <si>
    <t>ميساء السيد</t>
  </si>
  <si>
    <t>رؤى موزه</t>
  </si>
  <si>
    <t>ريا مرشو</t>
  </si>
  <si>
    <t>رياض الرز</t>
  </si>
  <si>
    <t>رياض حي</t>
  </si>
  <si>
    <t>رياض سقرف</t>
  </si>
  <si>
    <t>ريام حيدر</t>
  </si>
  <si>
    <t>مضريه</t>
  </si>
  <si>
    <t>ريتا احمد</t>
  </si>
  <si>
    <t>منيره زهره</t>
  </si>
  <si>
    <t>ريتا الراعي</t>
  </si>
  <si>
    <t>ريتا بندر</t>
  </si>
  <si>
    <t>روبيه</t>
  </si>
  <si>
    <t>ريتا ريا</t>
  </si>
  <si>
    <t>ريتا سليمان</t>
  </si>
  <si>
    <t>ريتا عيسى</t>
  </si>
  <si>
    <t>ريتاج مرعي</t>
  </si>
  <si>
    <t>ريم الجلبي</t>
  </si>
  <si>
    <t>ريم الحسين</t>
  </si>
  <si>
    <t>ريم الشايب</t>
  </si>
  <si>
    <t>رئيسه</t>
  </si>
  <si>
    <t>ريم العيد</t>
  </si>
  <si>
    <t>ريم جري</t>
  </si>
  <si>
    <t>سجيع</t>
  </si>
  <si>
    <t>وحيدا</t>
  </si>
  <si>
    <t>ريم شربا</t>
  </si>
  <si>
    <t>ريم مرعي</t>
  </si>
  <si>
    <t>ريم منصور</t>
  </si>
  <si>
    <t>ريم مهنا</t>
  </si>
  <si>
    <t>ريم ميره</t>
  </si>
  <si>
    <t>ريم ورده</t>
  </si>
  <si>
    <t>ريما بدر</t>
  </si>
  <si>
    <t>ريما عامر</t>
  </si>
  <si>
    <t>سميره عامر</t>
  </si>
  <si>
    <t>ريما عليا</t>
  </si>
  <si>
    <t>ريمه الارغه</t>
  </si>
  <si>
    <t>روزيت</t>
  </si>
  <si>
    <t>زكي علي</t>
  </si>
  <si>
    <t>زهره اسعد</t>
  </si>
  <si>
    <t>زياد العلي المحمد</t>
  </si>
  <si>
    <t>زياد شعيب</t>
  </si>
  <si>
    <t>زلوخ</t>
  </si>
  <si>
    <t>زيكار عيسى</t>
  </si>
  <si>
    <t>زين العابدين الحمامي</t>
  </si>
  <si>
    <t>زين سلوم</t>
  </si>
  <si>
    <t>زينب ابراهيم</t>
  </si>
  <si>
    <t>سفير</t>
  </si>
  <si>
    <t>أنوار</t>
  </si>
  <si>
    <t>زينب ابو زيد</t>
  </si>
  <si>
    <t>زينب اسماعيل</t>
  </si>
  <si>
    <t>زينب البني</t>
  </si>
  <si>
    <t>ثناء سليمان</t>
  </si>
  <si>
    <t>زينب العبد الله</t>
  </si>
  <si>
    <t>زينب العتيري</t>
  </si>
  <si>
    <t>زينب الناصر</t>
  </si>
  <si>
    <t>زينب شمص</t>
  </si>
  <si>
    <t>زينب علي</t>
  </si>
  <si>
    <t>سابت</t>
  </si>
  <si>
    <t>سحري</t>
  </si>
  <si>
    <t>مدحت</t>
  </si>
  <si>
    <t>زينه اسماعيل</t>
  </si>
  <si>
    <t>زينه الحكيم</t>
  </si>
  <si>
    <t>زينه امين</t>
  </si>
  <si>
    <t>زينه خضيره</t>
  </si>
  <si>
    <t>زينه عبدالقادر</t>
  </si>
  <si>
    <t>زينه موعي</t>
  </si>
  <si>
    <t>ساره ابو خير</t>
  </si>
  <si>
    <t>اكارم</t>
  </si>
  <si>
    <t>ساره ابوحمدان</t>
  </si>
  <si>
    <t>ساره الاحمد الهادي</t>
  </si>
  <si>
    <t>مريم الشواخ</t>
  </si>
  <si>
    <t>ساره التشه</t>
  </si>
  <si>
    <t>ساره الحسين</t>
  </si>
  <si>
    <t xml:space="preserve">رويده </t>
  </si>
  <si>
    <t>ساره الزين</t>
  </si>
  <si>
    <t>ضحوك</t>
  </si>
  <si>
    <t>ساره العشاري</t>
  </si>
  <si>
    <t>ساره القاري</t>
  </si>
  <si>
    <t>ممتاز نصر</t>
  </si>
  <si>
    <t>ساره الكريم</t>
  </si>
  <si>
    <t>ساره الكل</t>
  </si>
  <si>
    <t>ساره جاد الله</t>
  </si>
  <si>
    <t>هنا صباح</t>
  </si>
  <si>
    <t>ساره جديد</t>
  </si>
  <si>
    <t>ساره جمعه</t>
  </si>
  <si>
    <t>ساره حجازي كيلاني</t>
  </si>
  <si>
    <t>ساره حيدر</t>
  </si>
  <si>
    <t xml:space="preserve">اسيمه </t>
  </si>
  <si>
    <t>ساره دامر</t>
  </si>
  <si>
    <t>ساره دحبور</t>
  </si>
  <si>
    <t>ساره سمحا</t>
  </si>
  <si>
    <t>ساره طه</t>
  </si>
  <si>
    <t>ساره ظاظا</t>
  </si>
  <si>
    <t>ساره عبد الحق</t>
  </si>
  <si>
    <t>ساره فندي</t>
  </si>
  <si>
    <t>ساره محمد</t>
  </si>
  <si>
    <t>سالي شيخه</t>
  </si>
  <si>
    <t>سالين دريوسي</t>
  </si>
  <si>
    <t xml:space="preserve">غيداء </t>
  </si>
  <si>
    <t>سامح برجاس</t>
  </si>
  <si>
    <t>سامح حماده</t>
  </si>
  <si>
    <t>سامح محي الدين</t>
  </si>
  <si>
    <t>سامر الخوالده</t>
  </si>
  <si>
    <t>سامر الزعبي</t>
  </si>
  <si>
    <t>سامر موسى</t>
  </si>
  <si>
    <t>سامي طرقجي</t>
  </si>
  <si>
    <t>ساميه خطاب</t>
  </si>
  <si>
    <t>حمديه</t>
  </si>
  <si>
    <t>سحر الحطاب</t>
  </si>
  <si>
    <t>سحر دخيل</t>
  </si>
  <si>
    <t>شمه</t>
  </si>
  <si>
    <t>سحر دعبول</t>
  </si>
  <si>
    <t>سحر عبد الحي</t>
  </si>
  <si>
    <t>سدرة بركات</t>
  </si>
  <si>
    <t>سدره العثمان</t>
  </si>
  <si>
    <t>عبد العليم</t>
  </si>
  <si>
    <t>نجف</t>
  </si>
  <si>
    <t>سدره العيسى</t>
  </si>
  <si>
    <t>سها</t>
  </si>
  <si>
    <t>سدره مرعي</t>
  </si>
  <si>
    <t>سراء الخباز</t>
  </si>
  <si>
    <t>عنايا</t>
  </si>
  <si>
    <t>سعاد المطاني</t>
  </si>
  <si>
    <t>اجنيدي</t>
  </si>
  <si>
    <t>غازية</t>
  </si>
  <si>
    <t>سكينه سنوبر</t>
  </si>
  <si>
    <t>رؤى</t>
  </si>
  <si>
    <t>سكينه شمص</t>
  </si>
  <si>
    <t>سلاف اسماعيل</t>
  </si>
  <si>
    <t>نايفة حسين</t>
  </si>
  <si>
    <t>سلاف خلوف</t>
  </si>
  <si>
    <t>سلاف فرج</t>
  </si>
  <si>
    <t>زلفة</t>
  </si>
  <si>
    <t>سلافه كف الغزال</t>
  </si>
  <si>
    <t>سلام ابو صعب</t>
  </si>
  <si>
    <t>سلام اسكندراني</t>
  </si>
  <si>
    <t>سلام الاحمد الهادي</t>
  </si>
  <si>
    <t>سلام الحاج ابراهيم</t>
  </si>
  <si>
    <t>سلام الحاج علي</t>
  </si>
  <si>
    <t>سلام الحلبي</t>
  </si>
  <si>
    <t>سلام الخبي</t>
  </si>
  <si>
    <t>سلام المعاليقي</t>
  </si>
  <si>
    <t>سلام برهوم</t>
  </si>
  <si>
    <t>سلام حامض</t>
  </si>
  <si>
    <t>سلام حسن</t>
  </si>
  <si>
    <t>سلام حمادية</t>
  </si>
  <si>
    <t>سلام دياب</t>
  </si>
  <si>
    <t>سلام راجح</t>
  </si>
  <si>
    <t>سلام عبد الله</t>
  </si>
  <si>
    <t>سلام غنيم</t>
  </si>
  <si>
    <t>عبد المالك</t>
  </si>
  <si>
    <t>سلام فوال</t>
  </si>
  <si>
    <t>سلام نصرالله</t>
  </si>
  <si>
    <t>سلسبيلا الرفاعي</t>
  </si>
  <si>
    <t>محمد مطاع</t>
  </si>
  <si>
    <t>سلمان سليمان</t>
  </si>
  <si>
    <t>سلوى الحصوه</t>
  </si>
  <si>
    <t>سلوى رزوق</t>
  </si>
  <si>
    <t>سلوى طباع</t>
  </si>
  <si>
    <t>سلوى عتمه</t>
  </si>
  <si>
    <t>معتز بالله</t>
  </si>
  <si>
    <t>سليمان الخطيب</t>
  </si>
  <si>
    <t>مفيده ابراهيم</t>
  </si>
  <si>
    <t>سليمان الشيخ</t>
  </si>
  <si>
    <t>الماس</t>
  </si>
  <si>
    <t>سليمان العماري</t>
  </si>
  <si>
    <t>سليمان خضر</t>
  </si>
  <si>
    <t>سليمان عيسى</t>
  </si>
  <si>
    <t>مصباح</t>
  </si>
  <si>
    <t>سماح الدبش</t>
  </si>
  <si>
    <t>سماح الزعبي</t>
  </si>
  <si>
    <t>وداع</t>
  </si>
  <si>
    <t>سماح العاسمي</t>
  </si>
  <si>
    <t>سماح الفاعور</t>
  </si>
  <si>
    <t>سماح الفحل</t>
  </si>
  <si>
    <t>سموحي</t>
  </si>
  <si>
    <t>سماح الهندي</t>
  </si>
  <si>
    <t>محمد نديم</t>
  </si>
  <si>
    <t>سماح الهواش</t>
  </si>
  <si>
    <t>سماح حمامي</t>
  </si>
  <si>
    <t>محمد خليل</t>
  </si>
  <si>
    <t>سماح طريش</t>
  </si>
  <si>
    <t>سماح كسر</t>
  </si>
  <si>
    <t>سمار سكريه</t>
  </si>
  <si>
    <t>سمارى ميهوب</t>
  </si>
  <si>
    <t>سمر جزائرلي</t>
  </si>
  <si>
    <t>سميره ديب</t>
  </si>
  <si>
    <t>عاليه</t>
  </si>
  <si>
    <t>سميه الضعيف</t>
  </si>
  <si>
    <t>محمدعلي</t>
  </si>
  <si>
    <t>سنا الطيب</t>
  </si>
  <si>
    <t>سناء سليمان</t>
  </si>
  <si>
    <t>سندس البوشي</t>
  </si>
  <si>
    <t>سندس يوسف</t>
  </si>
  <si>
    <t>سها فرزان</t>
  </si>
  <si>
    <t>سهى احمد</t>
  </si>
  <si>
    <t>هيفا</t>
  </si>
  <si>
    <t>سهى مولانا</t>
  </si>
  <si>
    <t>ساميه حبيشي</t>
  </si>
  <si>
    <t>سهير البقادله</t>
  </si>
  <si>
    <t>سهير المحمود</t>
  </si>
  <si>
    <t>سهير علم الدين</t>
  </si>
  <si>
    <t>مغيد</t>
  </si>
  <si>
    <t>فرنجيه</t>
  </si>
  <si>
    <t>سهيله خضر</t>
  </si>
  <si>
    <t>سوار الحميدي</t>
  </si>
  <si>
    <t>سوزان ابراهيم</t>
  </si>
  <si>
    <t>سوزان خزعل</t>
  </si>
  <si>
    <t>سوزان محيسن</t>
  </si>
  <si>
    <t>سوزان مفلح</t>
  </si>
  <si>
    <t>سوسن احمد</t>
  </si>
  <si>
    <t>سوسن العربينية</t>
  </si>
  <si>
    <t>سليمة</t>
  </si>
  <si>
    <t>سوسن معلا</t>
  </si>
  <si>
    <t>سونيا كوجك</t>
  </si>
  <si>
    <t>فرح</t>
  </si>
  <si>
    <t>سونيا ماجد</t>
  </si>
  <si>
    <t>سيدرا  فاخوري</t>
  </si>
  <si>
    <t>سيزار عيسى</t>
  </si>
  <si>
    <t>سيما عوده</t>
  </si>
  <si>
    <t>روان</t>
  </si>
  <si>
    <t>سيمونا بالوفا</t>
  </si>
  <si>
    <t>ميكولاش</t>
  </si>
  <si>
    <t>مارسيلا</t>
  </si>
  <si>
    <t>شادي أبوعدل</t>
  </si>
  <si>
    <t>شادي كيالي</t>
  </si>
  <si>
    <t>ليبدوفاتتيانا</t>
  </si>
  <si>
    <t>شادي مخول</t>
  </si>
  <si>
    <t>لوده</t>
  </si>
  <si>
    <t>شاديه حسين</t>
  </si>
  <si>
    <t xml:space="preserve">شام الدقر </t>
  </si>
  <si>
    <t xml:space="preserve">محمد حسني </t>
  </si>
  <si>
    <t>شام الشوالي الحريري</t>
  </si>
  <si>
    <t>شام الصواف</t>
  </si>
  <si>
    <t>وفاء نظير</t>
  </si>
  <si>
    <t>شام العبيد</t>
  </si>
  <si>
    <t>شام شبيب</t>
  </si>
  <si>
    <t>نوران</t>
  </si>
  <si>
    <t>شامل غوتوق</t>
  </si>
  <si>
    <t>تمارة</t>
  </si>
  <si>
    <t>سمر خليل</t>
  </si>
  <si>
    <t>شذا شداد</t>
  </si>
  <si>
    <t>حبوس</t>
  </si>
  <si>
    <t>شذى ادريس</t>
  </si>
  <si>
    <t>عبدالمعين</t>
  </si>
  <si>
    <t>شذى الحللي</t>
  </si>
  <si>
    <t>شذى الخليف</t>
  </si>
  <si>
    <t>رؤيه</t>
  </si>
  <si>
    <t>شذى الكيلاني</t>
  </si>
  <si>
    <t>شذى المحمد</t>
  </si>
  <si>
    <t>شذى زهره</t>
  </si>
  <si>
    <t>بدوي</t>
  </si>
  <si>
    <t>شروق ضاهر</t>
  </si>
  <si>
    <t>هنادا</t>
  </si>
  <si>
    <t>شروق طالب</t>
  </si>
  <si>
    <t>شروق عبد ربو</t>
  </si>
  <si>
    <t>شروق عبيدو</t>
  </si>
  <si>
    <t>كريمه</t>
  </si>
  <si>
    <t>شرين الحلبي</t>
  </si>
  <si>
    <t>شفاء الدمشقي</t>
  </si>
  <si>
    <t>شفاء الناصر</t>
  </si>
  <si>
    <t>جاد المولى</t>
  </si>
  <si>
    <t>شكران المصري</t>
  </si>
  <si>
    <t>شهد الشبل</t>
  </si>
  <si>
    <t>محمد منصور</t>
  </si>
  <si>
    <t>شهد العذبه</t>
  </si>
  <si>
    <t>رباب</t>
  </si>
  <si>
    <t>شهد العصيري</t>
  </si>
  <si>
    <t>شهد العوفي</t>
  </si>
  <si>
    <t>شهد النمر</t>
  </si>
  <si>
    <t>شهد تقلا</t>
  </si>
  <si>
    <t>شهد حسون</t>
  </si>
  <si>
    <t>ريحان</t>
  </si>
  <si>
    <t>شهد دله</t>
  </si>
  <si>
    <t>شهد سيد</t>
  </si>
  <si>
    <t>شهد غندور</t>
  </si>
  <si>
    <t>شهد محمد بركات</t>
  </si>
  <si>
    <t>محمد وهيب</t>
  </si>
  <si>
    <t>شهناز الحمود</t>
  </si>
  <si>
    <t>شهناز الخلف</t>
  </si>
  <si>
    <t>شيرين الاسعد</t>
  </si>
  <si>
    <t>شيرين المشوط</t>
  </si>
  <si>
    <t>شيرين شمه</t>
  </si>
  <si>
    <t>شيريهان سلوم</t>
  </si>
  <si>
    <t>شيريهان لبابيدي</t>
  </si>
  <si>
    <t>شيلان يونس</t>
  </si>
  <si>
    <t>نهاد شيخموس</t>
  </si>
  <si>
    <t>صبا الجرماني</t>
  </si>
  <si>
    <t>صبا القنطار</t>
  </si>
  <si>
    <t>صبا محمد</t>
  </si>
  <si>
    <t>صبا نصرالدين</t>
  </si>
  <si>
    <t>شوكت</t>
  </si>
  <si>
    <t>فوزيه سيف</t>
  </si>
  <si>
    <t>صبا يوسف</t>
  </si>
  <si>
    <t>ماويه</t>
  </si>
  <si>
    <t>صباح محمد</t>
  </si>
  <si>
    <t>سمعه</t>
  </si>
  <si>
    <t xml:space="preserve">صفاء ابراهيم </t>
  </si>
  <si>
    <t>صفاء الاحمد</t>
  </si>
  <si>
    <t>صفاء الحاجي امرير</t>
  </si>
  <si>
    <t>فكريه</t>
  </si>
  <si>
    <t>صفاء بلان</t>
  </si>
  <si>
    <t>عطاف</t>
  </si>
  <si>
    <t>صفاء جاروش</t>
  </si>
  <si>
    <t>صفاء شلش</t>
  </si>
  <si>
    <t>صفاء قاسم</t>
  </si>
  <si>
    <t>صفاء قبيعه</t>
  </si>
  <si>
    <t>سؤدد</t>
  </si>
  <si>
    <t>صفاء كناكريه</t>
  </si>
  <si>
    <t>صفاء يحيى</t>
  </si>
  <si>
    <t>صفوان الحمصي</t>
  </si>
  <si>
    <t>صفى اليونس</t>
  </si>
  <si>
    <t>صفية علي</t>
  </si>
  <si>
    <t>صفيه منينه</t>
  </si>
  <si>
    <t>صلاح الدين شهاب الأحمد</t>
  </si>
  <si>
    <t>ضحى صالح</t>
  </si>
  <si>
    <t>ضحى عيد</t>
  </si>
  <si>
    <t>روضه عبد الحميد</t>
  </si>
  <si>
    <t>ضياء غنيم</t>
  </si>
  <si>
    <t>ضيف الله عبد الحميد</t>
  </si>
  <si>
    <t>بلسم</t>
  </si>
  <si>
    <t>طارق الجيوش</t>
  </si>
  <si>
    <t>طارق الحسن</t>
  </si>
  <si>
    <t>طارق الحنيش</t>
  </si>
  <si>
    <t>طارق الكردي</t>
  </si>
  <si>
    <t>رابعة</t>
  </si>
  <si>
    <t>طارق المرزوقي</t>
  </si>
  <si>
    <t>منوه</t>
  </si>
  <si>
    <t>طراد النصيرات</t>
  </si>
  <si>
    <t>طلال حاج صطوف</t>
  </si>
  <si>
    <t>طلال شاهان</t>
  </si>
  <si>
    <t>طوني يوسف</t>
  </si>
  <si>
    <t>ظبيه اهدلي</t>
  </si>
  <si>
    <t>سميه امهان</t>
  </si>
  <si>
    <t>عارف البكور</t>
  </si>
  <si>
    <t>عبدالجبار</t>
  </si>
  <si>
    <t>عاطف مسعود</t>
  </si>
  <si>
    <t>عامر اسماعيل</t>
  </si>
  <si>
    <t xml:space="preserve">عامر مخول </t>
  </si>
  <si>
    <t xml:space="preserve">حنا </t>
  </si>
  <si>
    <t>عامر ويحا</t>
  </si>
  <si>
    <t>عائده شوباش</t>
  </si>
  <si>
    <t>عائشة عبدو</t>
  </si>
  <si>
    <t>عبدالحنان</t>
  </si>
  <si>
    <t>عائشه ابو زيد</t>
  </si>
  <si>
    <t>عائشه الرفاعي</t>
  </si>
  <si>
    <t>عائشه المقداد</t>
  </si>
  <si>
    <t>عائشه شرف الدين</t>
  </si>
  <si>
    <t>عائشه منصور</t>
  </si>
  <si>
    <t>عبادة ابوطوق</t>
  </si>
  <si>
    <t>صهيب</t>
  </si>
  <si>
    <t>باسله تكله</t>
  </si>
  <si>
    <t>عباده ابو دنف</t>
  </si>
  <si>
    <t>عباده الفروان</t>
  </si>
  <si>
    <t>عبد الباسط المكاوي</t>
  </si>
  <si>
    <t>عبد الرحمن شربجي</t>
  </si>
  <si>
    <t>عبد الرحمن عقميق</t>
  </si>
  <si>
    <t>عبد الرحمن مسلماني حريره</t>
  </si>
  <si>
    <t>عبد الرحيم حجازي</t>
  </si>
  <si>
    <t>عبد السلام المحمد الحجي حسين</t>
  </si>
  <si>
    <t>عبد السلام حمزه</t>
  </si>
  <si>
    <t>عبد السلام عبد الحليم</t>
  </si>
  <si>
    <t>عبد القادر المرعي</t>
  </si>
  <si>
    <t>عبد الكريم النوفل</t>
  </si>
  <si>
    <t>عبد الكريم حريدين</t>
  </si>
  <si>
    <t>عبد الكريم فرهود</t>
  </si>
  <si>
    <t>عبد الله الاحمر</t>
  </si>
  <si>
    <t>عبد الله الحمصي</t>
  </si>
  <si>
    <t>محمد ممتاز</t>
  </si>
  <si>
    <t>عبد الله الحيلاني</t>
  </si>
  <si>
    <t>عبد الله السهو</t>
  </si>
  <si>
    <t>عبد الله السيد</t>
  </si>
  <si>
    <t>محمد عز الرجال</t>
  </si>
  <si>
    <t>عبد الله القده</t>
  </si>
  <si>
    <t>عبد الله حمود</t>
  </si>
  <si>
    <t>عبد الله شبلي</t>
  </si>
  <si>
    <t>عبد الله صالحاني</t>
  </si>
  <si>
    <t>عبد الله كريم</t>
  </si>
  <si>
    <t>عبد الله مبري</t>
  </si>
  <si>
    <t>محمد نزيه</t>
  </si>
  <si>
    <t>عبيدة</t>
  </si>
  <si>
    <t>عبد الله نبعه</t>
  </si>
  <si>
    <t>عبد الهادي المنجد</t>
  </si>
  <si>
    <t>عبد الهادي منصور  جهاد</t>
  </si>
  <si>
    <t>عبدالكريم آقبيق</t>
  </si>
  <si>
    <t>محمدانور</t>
  </si>
  <si>
    <t>عبدالله المصطفى</t>
  </si>
  <si>
    <t>خزام</t>
  </si>
  <si>
    <t>خلفة</t>
  </si>
  <si>
    <t>عبدالله حاج حسن</t>
  </si>
  <si>
    <t>عبدالله عسكور</t>
  </si>
  <si>
    <t>يحيى الجراح</t>
  </si>
  <si>
    <t>عبيده شبلي</t>
  </si>
  <si>
    <t>عبير البودي</t>
  </si>
  <si>
    <t>عبير الخطيب</t>
  </si>
  <si>
    <t>عبير العقباني</t>
  </si>
  <si>
    <t>عبير النداف</t>
  </si>
  <si>
    <t>عبير بلال</t>
  </si>
  <si>
    <t>عبير خلف</t>
  </si>
  <si>
    <t>عبير رعد</t>
  </si>
  <si>
    <t>عبير سلما</t>
  </si>
  <si>
    <t>عبير شمس الدين</t>
  </si>
  <si>
    <t>عبير عاد</t>
  </si>
  <si>
    <t>عبير عاصي</t>
  </si>
  <si>
    <t>عائشه سوسق</t>
  </si>
  <si>
    <t>عبير عيبور</t>
  </si>
  <si>
    <t>عبير غازي</t>
  </si>
  <si>
    <t>عبير غريبه</t>
  </si>
  <si>
    <t>عبير غنيم</t>
  </si>
  <si>
    <t>عبير قصيده</t>
  </si>
  <si>
    <t>عبير كيوان</t>
  </si>
  <si>
    <t>ملكي</t>
  </si>
  <si>
    <t>عدنان حسن</t>
  </si>
  <si>
    <t>عدي الصفدي</t>
  </si>
  <si>
    <t>عدي سعيد</t>
  </si>
  <si>
    <t>عروبه العلي</t>
  </si>
  <si>
    <t>رقيبه</t>
  </si>
  <si>
    <t>عرين النصير</t>
  </si>
  <si>
    <t>جزوه</t>
  </si>
  <si>
    <t>عزت الغجري</t>
  </si>
  <si>
    <t>عزت حمامه</t>
  </si>
  <si>
    <t>عزيز ملحم</t>
  </si>
  <si>
    <t>عزيزه ابو عون</t>
  </si>
  <si>
    <t>عفاف الاشقر</t>
  </si>
  <si>
    <t>عفاف عبد و</t>
  </si>
  <si>
    <t>عفراء العباس</t>
  </si>
  <si>
    <t>عفراء زغبي</t>
  </si>
  <si>
    <t>علا ابوشقير</t>
  </si>
  <si>
    <t>فخريه العقله</t>
  </si>
  <si>
    <t>علا البيبي</t>
  </si>
  <si>
    <t>علا الجط</t>
  </si>
  <si>
    <t>علا الحلبي</t>
  </si>
  <si>
    <t>ربيحه</t>
  </si>
  <si>
    <t xml:space="preserve">عنان </t>
  </si>
  <si>
    <t>علا الرفاعي</t>
  </si>
  <si>
    <t>هديه الرفاعي</t>
  </si>
  <si>
    <t>علا الصفدي</t>
  </si>
  <si>
    <t>علا الغبره</t>
  </si>
  <si>
    <t>دانيه</t>
  </si>
  <si>
    <t xml:space="preserve">محمد صالح </t>
  </si>
  <si>
    <t>علا المحمد</t>
  </si>
  <si>
    <t>علا باشي</t>
  </si>
  <si>
    <t>سميح</t>
  </si>
  <si>
    <t>علا بسمار</t>
  </si>
  <si>
    <t>علا بني المرجه</t>
  </si>
  <si>
    <t>علا جمعه</t>
  </si>
  <si>
    <t>علا خضير</t>
  </si>
  <si>
    <t>علا داغستاني</t>
  </si>
  <si>
    <t>سرار</t>
  </si>
  <si>
    <t>علا صالح</t>
  </si>
  <si>
    <t>علا صوان</t>
  </si>
  <si>
    <t>علا ضو</t>
  </si>
  <si>
    <t>علا طبوش</t>
  </si>
  <si>
    <t>علا طراف</t>
  </si>
  <si>
    <t>تميم</t>
  </si>
  <si>
    <t>نواظر</t>
  </si>
  <si>
    <t>علا عاقله</t>
  </si>
  <si>
    <t>هانيه</t>
  </si>
  <si>
    <t>علا عنان</t>
  </si>
  <si>
    <t xml:space="preserve">سرى </t>
  </si>
  <si>
    <t>علا كحل</t>
  </si>
  <si>
    <t>علا يوسف</t>
  </si>
  <si>
    <t>علاء ابراهيم</t>
  </si>
  <si>
    <t>علاء ابو الذهب</t>
  </si>
  <si>
    <t>علاء الدين غازي</t>
  </si>
  <si>
    <t>علاء بنوت</t>
  </si>
  <si>
    <t>علاء حماده</t>
  </si>
  <si>
    <t>علاء سليمان</t>
  </si>
  <si>
    <t>جهيده</t>
  </si>
  <si>
    <t>علام القنطار</t>
  </si>
  <si>
    <t>علي احمد</t>
  </si>
  <si>
    <t>مفيدة</t>
  </si>
  <si>
    <t>علي الجهني</t>
  </si>
  <si>
    <t>علي الذياب</t>
  </si>
  <si>
    <t>احسين</t>
  </si>
  <si>
    <t>علي الطحان</t>
  </si>
  <si>
    <t>علي المنديل</t>
  </si>
  <si>
    <t>عليا الخلف</t>
  </si>
  <si>
    <t>علي النوري</t>
  </si>
  <si>
    <t>علي الهبج</t>
  </si>
  <si>
    <t>علي حجلي</t>
  </si>
  <si>
    <t>حلوه</t>
  </si>
  <si>
    <t>علي حسين</t>
  </si>
  <si>
    <t>علي سلمان</t>
  </si>
  <si>
    <t>علي سليمان</t>
  </si>
  <si>
    <t>علي عبدالقادر</t>
  </si>
  <si>
    <t>علي فخور</t>
  </si>
  <si>
    <t>علي محفوض</t>
  </si>
  <si>
    <t>كمال الدين</t>
  </si>
  <si>
    <t>عليا الاشقر</t>
  </si>
  <si>
    <t>عليا النادر</t>
  </si>
  <si>
    <t>عدنانا</t>
  </si>
  <si>
    <t>دهيش</t>
  </si>
  <si>
    <t>علياء الشماط</t>
  </si>
  <si>
    <t>جمال غيث</t>
  </si>
  <si>
    <t>علياء جديد</t>
  </si>
  <si>
    <t>رادا</t>
  </si>
  <si>
    <t>علياء حسن</t>
  </si>
  <si>
    <t>علياء زيدان</t>
  </si>
  <si>
    <t>علياء سفكوني</t>
  </si>
  <si>
    <t>علياء غبور</t>
  </si>
  <si>
    <t>عماد ابو طاقية</t>
  </si>
  <si>
    <t>عمار الحمصي</t>
  </si>
  <si>
    <t>سناء خلف</t>
  </si>
  <si>
    <t>عمار العموري</t>
  </si>
  <si>
    <t>عمار الماضي</t>
  </si>
  <si>
    <t>عمار زنجاني</t>
  </si>
  <si>
    <t>عمار صالح</t>
  </si>
  <si>
    <t>عمار فيوض</t>
  </si>
  <si>
    <t>عمار قرعوش</t>
  </si>
  <si>
    <t>عمار هوشي</t>
  </si>
  <si>
    <t>عمر الجلم</t>
  </si>
  <si>
    <t>جودات</t>
  </si>
  <si>
    <t>عمر الحريري</t>
  </si>
  <si>
    <t>عمر المهوس</t>
  </si>
  <si>
    <t>مطره</t>
  </si>
  <si>
    <t>عمر طبوش</t>
  </si>
  <si>
    <t>عبد الرؤف</t>
  </si>
  <si>
    <t>عمر طرابيشي</t>
  </si>
  <si>
    <t>عمر قاسم</t>
  </si>
  <si>
    <t>عمر نجيب</t>
  </si>
  <si>
    <t>عمرو ابو صعب</t>
  </si>
  <si>
    <t>عمرو طباش</t>
  </si>
  <si>
    <t>عهد شحود</t>
  </si>
  <si>
    <t>عهيده</t>
  </si>
  <si>
    <t>عيسى ابراهيم</t>
  </si>
  <si>
    <t>ناجح</t>
  </si>
  <si>
    <t>غاده قطان</t>
  </si>
  <si>
    <t>غاليا محفوض</t>
  </si>
  <si>
    <t>غالية الجاجة</t>
  </si>
  <si>
    <t>غالية شقير</t>
  </si>
  <si>
    <t>غالية عرقسوسي</t>
  </si>
  <si>
    <t>محمد أنس</t>
  </si>
  <si>
    <t>نائلة اق بيق</t>
  </si>
  <si>
    <t>غدير عرو</t>
  </si>
  <si>
    <t>وزيرة</t>
  </si>
  <si>
    <t>غدير يونس</t>
  </si>
  <si>
    <t>مدنيه</t>
  </si>
  <si>
    <t>غرام الرحال</t>
  </si>
  <si>
    <t>غرام الملحم</t>
  </si>
  <si>
    <t>راميا</t>
  </si>
  <si>
    <t>غرام النحال</t>
  </si>
  <si>
    <t>غزل القدوره</t>
  </si>
  <si>
    <t>غزل حديفه</t>
  </si>
  <si>
    <t>غفران بصل</t>
  </si>
  <si>
    <t>محمد سليم بصل</t>
  </si>
  <si>
    <t>هدى حمود</t>
  </si>
  <si>
    <t>غفران راعي البلها</t>
  </si>
  <si>
    <t>غفران سنون</t>
  </si>
  <si>
    <t>عبد النور</t>
  </si>
  <si>
    <t>غفران محمد حمزات</t>
  </si>
  <si>
    <t>غفران مهتدي</t>
  </si>
  <si>
    <t>غفران يونس</t>
  </si>
  <si>
    <t>عيد الستار</t>
  </si>
  <si>
    <t>غناء حمد</t>
  </si>
  <si>
    <t>غنى راشد</t>
  </si>
  <si>
    <t>غياث الحشيش</t>
  </si>
  <si>
    <t>غيث الدكاك</t>
  </si>
  <si>
    <t>غيث زين الدين</t>
  </si>
  <si>
    <t>غيث نمر</t>
  </si>
  <si>
    <t>نذهت</t>
  </si>
  <si>
    <t>غيث وجوخ</t>
  </si>
  <si>
    <t>غيداء الحسن</t>
  </si>
  <si>
    <t>غيداء الحموره</t>
  </si>
  <si>
    <t>غيداء الشوا</t>
  </si>
  <si>
    <t>غيفارا محمد</t>
  </si>
  <si>
    <t>فاتن بيطار</t>
  </si>
  <si>
    <t>فاتن ضميريه</t>
  </si>
  <si>
    <t>فاتن عز الدين</t>
  </si>
  <si>
    <t>فاتن فليحان</t>
  </si>
  <si>
    <t>فادي البرنوطي</t>
  </si>
  <si>
    <t>فادي البطرس</t>
  </si>
  <si>
    <t>ميشال</t>
  </si>
  <si>
    <t>سيسيل</t>
  </si>
  <si>
    <t>فادي الشدايده</t>
  </si>
  <si>
    <t>فادي العوا</t>
  </si>
  <si>
    <t>فادي الهرون</t>
  </si>
  <si>
    <t>امينة</t>
  </si>
  <si>
    <t>فادي بطيخ</t>
  </si>
  <si>
    <t>فادية الصعيدي</t>
  </si>
  <si>
    <t>فاديه الحمدان</t>
  </si>
  <si>
    <t>فارس محمد</t>
  </si>
  <si>
    <t>فاضل مسوح</t>
  </si>
  <si>
    <t>فاطمه اسماعيل</t>
  </si>
  <si>
    <t>فاطمه الحسين</t>
  </si>
  <si>
    <t>فاطمه الحلو</t>
  </si>
  <si>
    <t>ابو العلاء</t>
  </si>
  <si>
    <t>فاطمه الحمود</t>
  </si>
  <si>
    <t>فاطمه الدرع</t>
  </si>
  <si>
    <t>فاطمه السمير</t>
  </si>
  <si>
    <t>فاطمه الشامي</t>
  </si>
  <si>
    <t>فاطمه العبيد</t>
  </si>
  <si>
    <t>فاطمه جلال</t>
  </si>
  <si>
    <t>فاطمه خيطو</t>
  </si>
  <si>
    <t>فاطمه درويش</t>
  </si>
  <si>
    <t>وفاء الزيات</t>
  </si>
  <si>
    <t>فاطمه روميه</t>
  </si>
  <si>
    <t>فاطمه شعبان</t>
  </si>
  <si>
    <t>فاطمه صبري</t>
  </si>
  <si>
    <t>فاطمه عثمان</t>
  </si>
  <si>
    <t>فاطمه عمراني كرندي</t>
  </si>
  <si>
    <t>محمد رضا</t>
  </si>
  <si>
    <t>فاطمه عنقود</t>
  </si>
  <si>
    <t>فاطمه عيون</t>
  </si>
  <si>
    <t>فاطمه كناوي</t>
  </si>
  <si>
    <t>فاطمه هزاع</t>
  </si>
  <si>
    <t>صياح</t>
  </si>
  <si>
    <t>فايزه اسبير</t>
  </si>
  <si>
    <t>فايزه العبد</t>
  </si>
  <si>
    <t>فايزه المظلوم</t>
  </si>
  <si>
    <t>ىمال</t>
  </si>
  <si>
    <t>فداء المغربي</t>
  </si>
  <si>
    <t>اوميمة</t>
  </si>
  <si>
    <t>فدوه الفحام</t>
  </si>
  <si>
    <t>فراس حاج مصطفى</t>
  </si>
  <si>
    <t>فراس حاج معلا</t>
  </si>
  <si>
    <t>فراس قطان</t>
  </si>
  <si>
    <t>فرح الفحام</t>
  </si>
  <si>
    <t>فرح المصري</t>
  </si>
  <si>
    <t>فرح بركه</t>
  </si>
  <si>
    <t>فرح حموده</t>
  </si>
  <si>
    <t>فرح دك الباب</t>
  </si>
  <si>
    <t>فرح شريف</t>
  </si>
  <si>
    <t>فرح عبد الغفور</t>
  </si>
  <si>
    <t>امون</t>
  </si>
  <si>
    <t>فريال الحمامي</t>
  </si>
  <si>
    <t>فريال ضاهر</t>
  </si>
  <si>
    <t>فطمه سليمان</t>
  </si>
  <si>
    <t>فلا صقر</t>
  </si>
  <si>
    <t>فلك السليمان</t>
  </si>
  <si>
    <t>فلك عساكر</t>
  </si>
  <si>
    <t>فواز الجاحد</t>
  </si>
  <si>
    <t>فينوس سليمان</t>
  </si>
  <si>
    <t>مخلوف</t>
  </si>
  <si>
    <t>قاسم شحود</t>
  </si>
  <si>
    <t>قتيبه السيد احمد</t>
  </si>
  <si>
    <t>زيدانه</t>
  </si>
  <si>
    <t>قصي ابو زيدان</t>
  </si>
  <si>
    <t>قصي الكردي</t>
  </si>
  <si>
    <t>قمر ادريس</t>
  </si>
  <si>
    <t>قمر الزمان جمو</t>
  </si>
  <si>
    <t>قمر توبه</t>
  </si>
  <si>
    <t>قمر زغبي</t>
  </si>
  <si>
    <t>كارول جرجس</t>
  </si>
  <si>
    <t>بهاء</t>
  </si>
  <si>
    <t>كارولينا دره</t>
  </si>
  <si>
    <t>كارين تعتوع</t>
  </si>
  <si>
    <t>وهبة</t>
  </si>
  <si>
    <t>كامل زينه</t>
  </si>
  <si>
    <t>كامله اتمت</t>
  </si>
  <si>
    <t>محموده</t>
  </si>
  <si>
    <t>كرستين شاوي</t>
  </si>
  <si>
    <t>كرم ابو حمدان</t>
  </si>
  <si>
    <t>كرم عمر</t>
  </si>
  <si>
    <t>كريستل ساره</t>
  </si>
  <si>
    <t>كريستين شابو</t>
  </si>
  <si>
    <t>كابريل</t>
  </si>
  <si>
    <t>كريستين عوض</t>
  </si>
  <si>
    <t>كلاله سجفان</t>
  </si>
  <si>
    <t>كمال الفياض</t>
  </si>
  <si>
    <t>كنان ابراهيم</t>
  </si>
  <si>
    <t>كارم</t>
  </si>
  <si>
    <t>كنان سليط</t>
  </si>
  <si>
    <t>كنان يوسف</t>
  </si>
  <si>
    <t>كنانه اللحام</t>
  </si>
  <si>
    <t>مهد</t>
  </si>
  <si>
    <t>كنانه سريول</t>
  </si>
  <si>
    <t>كنانه عيسى</t>
  </si>
  <si>
    <t>كندة الأحمر</t>
  </si>
  <si>
    <t>ربال</t>
  </si>
  <si>
    <t>كنده ديب</t>
  </si>
  <si>
    <t>شادي</t>
  </si>
  <si>
    <t>دينيز</t>
  </si>
  <si>
    <t>كنده سعد الدين</t>
  </si>
  <si>
    <t>كوثر الرهوان</t>
  </si>
  <si>
    <t>كوثر النجار</t>
  </si>
  <si>
    <t>لارا حمود</t>
  </si>
  <si>
    <t>لارا عباس</t>
  </si>
  <si>
    <t>لارزاء ديوب</t>
  </si>
  <si>
    <t>مجيدا</t>
  </si>
  <si>
    <t>لانا البصار</t>
  </si>
  <si>
    <t>حسيب</t>
  </si>
  <si>
    <t>لانا الصمادي</t>
  </si>
  <si>
    <t>لانا العجه</t>
  </si>
  <si>
    <t>لانا الكيال</t>
  </si>
  <si>
    <t>لانا بركات</t>
  </si>
  <si>
    <t>مرام</t>
  </si>
  <si>
    <t>0</t>
  </si>
  <si>
    <t>لانا عيسى</t>
  </si>
  <si>
    <t>لانه سعد</t>
  </si>
  <si>
    <t>لبانة ابراهيم</t>
  </si>
  <si>
    <t>جودت</t>
  </si>
  <si>
    <t>لبانه عريج</t>
  </si>
  <si>
    <t>لبنى الابيض</t>
  </si>
  <si>
    <t>لبنى الاحمد</t>
  </si>
  <si>
    <t>لبنى الاشقر</t>
  </si>
  <si>
    <t>لبنى ديبه</t>
  </si>
  <si>
    <t>اسيا فياض</t>
  </si>
  <si>
    <t>لبنى شقير</t>
  </si>
  <si>
    <t>صالحه شقير</t>
  </si>
  <si>
    <t>لبنى صقور</t>
  </si>
  <si>
    <t>لبنى ناصيف</t>
  </si>
  <si>
    <t>لجين الحموي</t>
  </si>
  <si>
    <t>سمير الحموي</t>
  </si>
  <si>
    <t>رحاب دياب</t>
  </si>
  <si>
    <t>لجين الخليل</t>
  </si>
  <si>
    <t>لجين الطباخ</t>
  </si>
  <si>
    <t>لجين المقت</t>
  </si>
  <si>
    <t>لجين اليوسف</t>
  </si>
  <si>
    <t>لجين حنينه</t>
  </si>
  <si>
    <t>لجين دارب نصر</t>
  </si>
  <si>
    <t xml:space="preserve">سناء </t>
  </si>
  <si>
    <t>لجين زيتون</t>
  </si>
  <si>
    <t>سلوى اليوسف</t>
  </si>
  <si>
    <t>لجين سنوبر</t>
  </si>
  <si>
    <t>لجين مسعود</t>
  </si>
  <si>
    <t>لما الاعور</t>
  </si>
  <si>
    <t>برجس</t>
  </si>
  <si>
    <t>لما العقباني</t>
  </si>
  <si>
    <t>لما حشيش</t>
  </si>
  <si>
    <t>لما خلوف</t>
  </si>
  <si>
    <t>لما خولاني</t>
  </si>
  <si>
    <t>لما محمود</t>
  </si>
  <si>
    <t>لمى ابراهيم</t>
  </si>
  <si>
    <t>لمى الشيخ علي</t>
  </si>
  <si>
    <t>لمى المهايني</t>
  </si>
  <si>
    <t>لمى شاهين</t>
  </si>
  <si>
    <t>لمى محمود</t>
  </si>
  <si>
    <t>لمى نصر</t>
  </si>
  <si>
    <t>نصرية</t>
  </si>
  <si>
    <t>لمياء الفاضل</t>
  </si>
  <si>
    <t>لمياء صلاح الدين</t>
  </si>
  <si>
    <t>لميس احمد</t>
  </si>
  <si>
    <t>لميس عبد السلام</t>
  </si>
  <si>
    <t>صبحية بشار</t>
  </si>
  <si>
    <t>لميس منذر</t>
  </si>
  <si>
    <t>دخل الله</t>
  </si>
  <si>
    <t>نضيره</t>
  </si>
  <si>
    <t>لميس منصور</t>
  </si>
  <si>
    <t>لورين الخليل</t>
  </si>
  <si>
    <t>لورين حسين</t>
  </si>
  <si>
    <t>لورين ليلى</t>
  </si>
  <si>
    <t>لورين وانلي</t>
  </si>
  <si>
    <t>لوليا السباعي</t>
  </si>
  <si>
    <t>عزام</t>
  </si>
  <si>
    <t>لوليا هدايا</t>
  </si>
  <si>
    <t>لونه سابق</t>
  </si>
  <si>
    <t>ماسه</t>
  </si>
  <si>
    <t>لويس اندراوس</t>
  </si>
  <si>
    <t>لؤي النبكي</t>
  </si>
  <si>
    <t>ليال ابراهيم</t>
  </si>
  <si>
    <t>نافع</t>
  </si>
  <si>
    <t>ليال شيا</t>
  </si>
  <si>
    <t>ليالي المنا</t>
  </si>
  <si>
    <t>ليالي يحيى</t>
  </si>
  <si>
    <t>ليان عبد الله</t>
  </si>
  <si>
    <t>ليث شرقي</t>
  </si>
  <si>
    <t>ليلى الأسود</t>
  </si>
  <si>
    <t>ليلى حاطوم</t>
  </si>
  <si>
    <t>عفيفه</t>
  </si>
  <si>
    <t>ليلى حداد</t>
  </si>
  <si>
    <t>ليلى دخيل</t>
  </si>
  <si>
    <t>ليلى فاعور</t>
  </si>
  <si>
    <t>ليليا العسافين</t>
  </si>
  <si>
    <t>ليليان اللحام</t>
  </si>
  <si>
    <t>كلود</t>
  </si>
  <si>
    <t>ليليان اياسو</t>
  </si>
  <si>
    <t>لين الجزائري</t>
  </si>
  <si>
    <t>غسان ماهر</t>
  </si>
  <si>
    <t>لين الحلباوي</t>
  </si>
  <si>
    <t>أسامه</t>
  </si>
  <si>
    <t>لين الغزي</t>
  </si>
  <si>
    <t>دانيه بارودي</t>
  </si>
  <si>
    <t>لين النجم</t>
  </si>
  <si>
    <t>سهام العيد</t>
  </si>
  <si>
    <t>لين بنوت</t>
  </si>
  <si>
    <t>لين جندلي الرفاعي</t>
  </si>
  <si>
    <t>لين دانش</t>
  </si>
  <si>
    <t>لين قاسم</t>
  </si>
  <si>
    <t>لين محملجي</t>
  </si>
  <si>
    <t>لينا اسبير</t>
  </si>
  <si>
    <t>لينا البردان</t>
  </si>
  <si>
    <t>لينا الحلو</t>
  </si>
  <si>
    <t>جبرائيل</t>
  </si>
  <si>
    <t>لينا الفرا</t>
  </si>
  <si>
    <t>لينا المسوتي</t>
  </si>
  <si>
    <t>لينا خطارمسعود</t>
  </si>
  <si>
    <t>لينا دحدل</t>
  </si>
  <si>
    <t>عويسيه</t>
  </si>
  <si>
    <t>لينا رقيه</t>
  </si>
  <si>
    <t>لينا زند الحديد</t>
  </si>
  <si>
    <t>لينا عربي</t>
  </si>
  <si>
    <t>لينا فاعور</t>
  </si>
  <si>
    <t>لينا قطرنجي</t>
  </si>
  <si>
    <t>محمد مطيع</t>
  </si>
  <si>
    <t>لينا كرداس</t>
  </si>
  <si>
    <t>ليندا بكري قاسم</t>
  </si>
  <si>
    <t>ليندا حلو</t>
  </si>
  <si>
    <t>ليندا سويدان</t>
  </si>
  <si>
    <t>محمد حازم</t>
  </si>
  <si>
    <t>لينه الازهري</t>
  </si>
  <si>
    <t>ليونور خير الدين</t>
  </si>
  <si>
    <t>ماجده المحيميد</t>
  </si>
  <si>
    <t>ملوح</t>
  </si>
  <si>
    <t>نورية</t>
  </si>
  <si>
    <t>ماجده سيد</t>
  </si>
  <si>
    <t>هنوف النهار</t>
  </si>
  <si>
    <t>مادلين عباس</t>
  </si>
  <si>
    <t>مارلين العزو</t>
  </si>
  <si>
    <t>ماري الهريره</t>
  </si>
  <si>
    <t>ماريه الصغير</t>
  </si>
  <si>
    <t>محمدالبدر</t>
  </si>
  <si>
    <t>ماريو اندراوس</t>
  </si>
  <si>
    <t>مازن المجذوب</t>
  </si>
  <si>
    <t>باسمة</t>
  </si>
  <si>
    <t>مازن دياب</t>
  </si>
  <si>
    <t>ماسه الحمصي</t>
  </si>
  <si>
    <t>ماغي نجمه</t>
  </si>
  <si>
    <t>مالك الرفاعي</t>
  </si>
  <si>
    <t>مالك العايدي</t>
  </si>
  <si>
    <t>مالك مجمد</t>
  </si>
  <si>
    <t>ماهر الاحمد</t>
  </si>
  <si>
    <t>ماهر الخطيب</t>
  </si>
  <si>
    <t>ماهر القويدر</t>
  </si>
  <si>
    <t>ماهر جاروش</t>
  </si>
  <si>
    <t>ماويه جابر</t>
  </si>
  <si>
    <t>مايا الاشقر</t>
  </si>
  <si>
    <t>مايا أحمد</t>
  </si>
  <si>
    <t>مايا قشقش</t>
  </si>
  <si>
    <t>احمد صخر</t>
  </si>
  <si>
    <t>مايا يونس</t>
  </si>
  <si>
    <t>مايه النبهان</t>
  </si>
  <si>
    <t>مجد ابراهيم</t>
  </si>
  <si>
    <t>مجد ابو ركبه</t>
  </si>
  <si>
    <t>مجد السبيني</t>
  </si>
  <si>
    <t>مجد السلامه</t>
  </si>
  <si>
    <t>مجد صلاح الدين</t>
  </si>
  <si>
    <t>مجد علي</t>
  </si>
  <si>
    <t>معلا</t>
  </si>
  <si>
    <t>مجد قنبس</t>
  </si>
  <si>
    <t>مجد هلال</t>
  </si>
  <si>
    <t>سمره</t>
  </si>
  <si>
    <t>مجدولين جاويش</t>
  </si>
  <si>
    <t>مجدولين دكور</t>
  </si>
  <si>
    <t>محبه شاهين</t>
  </si>
  <si>
    <t>محمد ابو العلا عبد السلام</t>
  </si>
  <si>
    <t>محمد ابو حلاوه</t>
  </si>
  <si>
    <t>محمد اديب الشرع</t>
  </si>
  <si>
    <t>محمد اسامه نصري</t>
  </si>
  <si>
    <t>محمد اكرم شبعانيه</t>
  </si>
  <si>
    <t>محمد الاسعد</t>
  </si>
  <si>
    <t>محمد الجوساني</t>
  </si>
  <si>
    <t>عبد المعطي</t>
  </si>
  <si>
    <t>محمد الحاج</t>
  </si>
  <si>
    <t>محمد ساريه</t>
  </si>
  <si>
    <t>محمد الخلف</t>
  </si>
  <si>
    <t>هدله الجاسم</t>
  </si>
  <si>
    <t>محمد الدخل الله</t>
  </si>
  <si>
    <t>صافي</t>
  </si>
  <si>
    <t>محمد الزوباني</t>
  </si>
  <si>
    <t>سميرا</t>
  </si>
  <si>
    <t>محمد الشبؤون</t>
  </si>
  <si>
    <t>محمد رامز</t>
  </si>
  <si>
    <t>محمد الضابط</t>
  </si>
  <si>
    <t>محمد العباس</t>
  </si>
  <si>
    <t>محمد العبود</t>
  </si>
  <si>
    <t>محمد العمار</t>
  </si>
  <si>
    <t>محمد العوض</t>
  </si>
  <si>
    <t>محمد العيسى</t>
  </si>
  <si>
    <t>محمد القباني</t>
  </si>
  <si>
    <t>محمد القديمي</t>
  </si>
  <si>
    <t>محمد الكومي</t>
  </si>
  <si>
    <t>محمدعدنان</t>
  </si>
  <si>
    <t>محمد المصطفى</t>
  </si>
  <si>
    <t>محمد الموسى</t>
  </si>
  <si>
    <t>محمد انس شرف</t>
  </si>
  <si>
    <t>عبد المحسن</t>
  </si>
  <si>
    <t>محمد بدليس</t>
  </si>
  <si>
    <t>صفيناز</t>
  </si>
  <si>
    <t>محمد بسام الاشرف</t>
  </si>
  <si>
    <t>محمد بشر الزبيبي</t>
  </si>
  <si>
    <t>محمد بيان المحايري</t>
  </si>
  <si>
    <t>محمد ريسان</t>
  </si>
  <si>
    <t>محمد جميل عبود</t>
  </si>
  <si>
    <t>محمد حاجبه</t>
  </si>
  <si>
    <t>رامه</t>
  </si>
  <si>
    <t>محمد حسان نبعه</t>
  </si>
  <si>
    <t>إنعام</t>
  </si>
  <si>
    <t>محمد حسين</t>
  </si>
  <si>
    <t>محمد حمد</t>
  </si>
  <si>
    <t>محمد حمزه الصواف الشهير بالدوه جي</t>
  </si>
  <si>
    <t>محمد حيدر</t>
  </si>
  <si>
    <t>محمد خالد برنيه</t>
  </si>
  <si>
    <t>محمد خالد زمريق</t>
  </si>
  <si>
    <t>محمد خير الحواصلي</t>
  </si>
  <si>
    <t>محمد خير سمارة</t>
  </si>
  <si>
    <t>محمد رأفت حقي</t>
  </si>
  <si>
    <t>محمد رفعت المقداد</t>
  </si>
  <si>
    <t>محمد سعيد ابديري</t>
  </si>
  <si>
    <t>محمد سليم خشيفاتي</t>
  </si>
  <si>
    <t>محمد شادي عوده</t>
  </si>
  <si>
    <t>محمد شاكر الحنش</t>
  </si>
  <si>
    <t xml:space="preserve">محمد ضوى </t>
  </si>
  <si>
    <t>محمد طلال ادلبي</t>
  </si>
  <si>
    <t>محمد عجيب</t>
  </si>
  <si>
    <t>محمد عرفات</t>
  </si>
  <si>
    <t>محمد علي السلامه</t>
  </si>
  <si>
    <t>محمد علي الكرم</t>
  </si>
  <si>
    <t>محمد عاطف</t>
  </si>
  <si>
    <t>ردينه</t>
  </si>
  <si>
    <t>محمد علي المرستاني</t>
  </si>
  <si>
    <t>محمد عماره</t>
  </si>
  <si>
    <t>محمد عوض</t>
  </si>
  <si>
    <t xml:space="preserve">صبحي </t>
  </si>
  <si>
    <t xml:space="preserve">اعتدال </t>
  </si>
  <si>
    <t>محمد فراس اورفلي</t>
  </si>
  <si>
    <t>نفيسه</t>
  </si>
  <si>
    <t>محمد قويدر</t>
  </si>
  <si>
    <t>محمد كنان عبد الرؤوف</t>
  </si>
  <si>
    <t>محمد لؤي قويدر المعلم</t>
  </si>
  <si>
    <t>محمد ماهر ابو جهين</t>
  </si>
  <si>
    <t>محمد ماهر كلثوم</t>
  </si>
  <si>
    <t>هدى السبيعي</t>
  </si>
  <si>
    <t>محمد محمد</t>
  </si>
  <si>
    <t>محمد محي الدين</t>
  </si>
  <si>
    <t>محمد مرعي</t>
  </si>
  <si>
    <t>ساطي</t>
  </si>
  <si>
    <t>محمد ملحم</t>
  </si>
  <si>
    <t>محمد ممدوح نحلاوي</t>
  </si>
  <si>
    <t>محمد موسى</t>
  </si>
  <si>
    <t>محمد نضال جمعه</t>
  </si>
  <si>
    <t>محمد نعيم حسين</t>
  </si>
  <si>
    <t>محمد نور الحلواني</t>
  </si>
  <si>
    <t>محمد نور عاشور</t>
  </si>
  <si>
    <t>محمد همام الاسود</t>
  </si>
  <si>
    <t>محمدمجد انجو</t>
  </si>
  <si>
    <t>محمدوسام السن</t>
  </si>
  <si>
    <t>محمود الحافي</t>
  </si>
  <si>
    <t>محمود الشيخه</t>
  </si>
  <si>
    <t>محمود العيسى</t>
  </si>
  <si>
    <t>محمود المنفي</t>
  </si>
  <si>
    <t>محمود خير الله</t>
  </si>
  <si>
    <t>محمود عبد النبي علوان</t>
  </si>
  <si>
    <t>محمود علي</t>
  </si>
  <si>
    <t>محمود كنعان</t>
  </si>
  <si>
    <t xml:space="preserve">امنة </t>
  </si>
  <si>
    <t>محي الدين غنام</t>
  </si>
  <si>
    <t>محيا العش</t>
  </si>
  <si>
    <t>نور الهدى العش</t>
  </si>
  <si>
    <t>مدلين الشيخ علي</t>
  </si>
  <si>
    <t>مدى الازروني</t>
  </si>
  <si>
    <t>مديحه المنيني</t>
  </si>
  <si>
    <t>بادره</t>
  </si>
  <si>
    <t>مراد الاحمد</t>
  </si>
  <si>
    <t>مراد الجاحد</t>
  </si>
  <si>
    <t>مراد النزال</t>
  </si>
  <si>
    <t>مرام الاحمر</t>
  </si>
  <si>
    <t>مرام الحلاق</t>
  </si>
  <si>
    <t>مرام الخياط</t>
  </si>
  <si>
    <t>مرام زباد</t>
  </si>
  <si>
    <t>مرام شرف</t>
  </si>
  <si>
    <t>لينا شرف</t>
  </si>
  <si>
    <t>مرام ضاهر</t>
  </si>
  <si>
    <t>عائشه عمران</t>
  </si>
  <si>
    <t>مرام عبد الرحيم</t>
  </si>
  <si>
    <t>مرام مكيه</t>
  </si>
  <si>
    <t>سهيل محي الدين</t>
  </si>
  <si>
    <t>مرح ابراهيم</t>
  </si>
  <si>
    <t>سماهر</t>
  </si>
  <si>
    <t>مرح ابو فراج</t>
  </si>
  <si>
    <t>ريواد</t>
  </si>
  <si>
    <t>مرح الديري</t>
  </si>
  <si>
    <t>مرح المغربي</t>
  </si>
  <si>
    <t>روعة</t>
  </si>
  <si>
    <t>مرح بيطار</t>
  </si>
  <si>
    <t>مرح فرج</t>
  </si>
  <si>
    <t>ايات</t>
  </si>
  <si>
    <t>مرح قطيني</t>
  </si>
  <si>
    <t>مرح محمد</t>
  </si>
  <si>
    <t>مديح</t>
  </si>
  <si>
    <t>مرح مرعي</t>
  </si>
  <si>
    <t>مرفت امين</t>
  </si>
  <si>
    <t>مرفت فرهود</t>
  </si>
  <si>
    <t>مروا العجان</t>
  </si>
  <si>
    <t>مروان الأحمد</t>
  </si>
  <si>
    <t>مروان العبيد</t>
  </si>
  <si>
    <t>مروان قادري</t>
  </si>
  <si>
    <t>مروة المحاميد</t>
  </si>
  <si>
    <t>مروة عبيد</t>
  </si>
  <si>
    <t>مروه الجليلاتي</t>
  </si>
  <si>
    <t>مروه الحلاق</t>
  </si>
  <si>
    <t>محمد انور</t>
  </si>
  <si>
    <t>مروه الخطيب</t>
  </si>
  <si>
    <t>مروه الرميح</t>
  </si>
  <si>
    <t>متعبه</t>
  </si>
  <si>
    <t>مروه الشطه</t>
  </si>
  <si>
    <t>مروه الطرابيشي</t>
  </si>
  <si>
    <t>مروه الطويل</t>
  </si>
  <si>
    <t>مروه العزيزي</t>
  </si>
  <si>
    <t>مروه الفردوس العظم</t>
  </si>
  <si>
    <t>مروه القادري</t>
  </si>
  <si>
    <t>مروه القصار</t>
  </si>
  <si>
    <t>مروه المحمود</t>
  </si>
  <si>
    <t>مروه شلبي</t>
  </si>
  <si>
    <t>مروه شوقل</t>
  </si>
  <si>
    <t>مروه صباغ</t>
  </si>
  <si>
    <t>ثروت</t>
  </si>
  <si>
    <t>مروه مسلم</t>
  </si>
  <si>
    <t>مروى ابو ريشه</t>
  </si>
  <si>
    <t>مروى الخضراء</t>
  </si>
  <si>
    <t>محمد صابر</t>
  </si>
  <si>
    <t>مروى بطحه</t>
  </si>
  <si>
    <t>مروى زغيب</t>
  </si>
  <si>
    <t>مريم ابو قبع</t>
  </si>
  <si>
    <t>مريم البخاري</t>
  </si>
  <si>
    <t>مريم الحسن</t>
  </si>
  <si>
    <t>مريم الحلواني</t>
  </si>
  <si>
    <t>مريم الخطيب</t>
  </si>
  <si>
    <t>مريم الشيخ</t>
  </si>
  <si>
    <t>مريم الصيفي</t>
  </si>
  <si>
    <t>مريم الكتاني</t>
  </si>
  <si>
    <t>محمد المعتز بالله</t>
  </si>
  <si>
    <t>مريم النشواتي</t>
  </si>
  <si>
    <t>مريم شعبان</t>
  </si>
  <si>
    <t>مريم طيب</t>
  </si>
  <si>
    <t>مريم عابده</t>
  </si>
  <si>
    <t>مريم علويه</t>
  </si>
  <si>
    <t>مريم علي</t>
  </si>
  <si>
    <t>قنبر</t>
  </si>
  <si>
    <t>مريم عيسى</t>
  </si>
  <si>
    <t>مريم كيسيني</t>
  </si>
  <si>
    <t>مزنه الفهاد</t>
  </si>
  <si>
    <t>مزيد السلمان</t>
  </si>
  <si>
    <t>زريفي</t>
  </si>
  <si>
    <t>مصطفى الحوامده</t>
  </si>
  <si>
    <t>مصطفى كبور</t>
  </si>
  <si>
    <t>مصطفى محمد</t>
  </si>
  <si>
    <t>مصعب الرفاعي</t>
  </si>
  <si>
    <t>مصعب خلف</t>
  </si>
  <si>
    <t>مصعب ضاهر</t>
  </si>
  <si>
    <t>مصعب عبد العزيز</t>
  </si>
  <si>
    <t>مضاء النجم</t>
  </si>
  <si>
    <t>مضر الشاهين</t>
  </si>
  <si>
    <t>مضر خصروف</t>
  </si>
  <si>
    <t>مضر زكريا</t>
  </si>
  <si>
    <t>معاذ مظفر</t>
  </si>
  <si>
    <t>معاويه الحوراني</t>
  </si>
  <si>
    <t>معاويه المقداد</t>
  </si>
  <si>
    <t>معتز الحمدان</t>
  </si>
  <si>
    <t>معتز بالله الحبال</t>
  </si>
  <si>
    <t>معتز معرباتي</t>
  </si>
  <si>
    <t>معمر الخطيب</t>
  </si>
  <si>
    <t>مفيده طيان</t>
  </si>
  <si>
    <t>احمد ايمن</t>
  </si>
  <si>
    <t>ملاك النور</t>
  </si>
  <si>
    <t>ملك البلخي</t>
  </si>
  <si>
    <t>ملك الحاج مصطفى</t>
  </si>
  <si>
    <t>باسمه معراوي</t>
  </si>
  <si>
    <t>ممدوح درويش</t>
  </si>
  <si>
    <t>منار العبد</t>
  </si>
  <si>
    <t>منار العيد</t>
  </si>
  <si>
    <t>منار خضور</t>
  </si>
  <si>
    <t>حيات</t>
  </si>
  <si>
    <t>منار عبد الرحمن</t>
  </si>
  <si>
    <t>منار عراط</t>
  </si>
  <si>
    <t>منار علكو</t>
  </si>
  <si>
    <t>منار فاتح</t>
  </si>
  <si>
    <t>منار مكاري</t>
  </si>
  <si>
    <t>منال الغضبان</t>
  </si>
  <si>
    <t>دهام</t>
  </si>
  <si>
    <t>عجيبه</t>
  </si>
  <si>
    <t>منال بركات</t>
  </si>
  <si>
    <t>منال جلب</t>
  </si>
  <si>
    <t>منال سكيكر</t>
  </si>
  <si>
    <t>منال كيوان</t>
  </si>
  <si>
    <t>منال ناصيف</t>
  </si>
  <si>
    <t>هموم</t>
  </si>
  <si>
    <t>مناهل الشرقاوي</t>
  </si>
  <si>
    <t>منتهى الشعابين</t>
  </si>
  <si>
    <t>شتوه</t>
  </si>
  <si>
    <t>منتهى مطلق</t>
  </si>
  <si>
    <t>سعدة</t>
  </si>
  <si>
    <t>مندلين صقر</t>
  </si>
  <si>
    <t>منى الصالح</t>
  </si>
  <si>
    <t>منى الصيرفي النجار</t>
  </si>
  <si>
    <t>منى عمقي</t>
  </si>
  <si>
    <t>منى فاعور</t>
  </si>
  <si>
    <t>مها ابو سكه</t>
  </si>
  <si>
    <t>مها الابراهيم</t>
  </si>
  <si>
    <t>مها الزايد</t>
  </si>
  <si>
    <t>مها شيخ الزور</t>
  </si>
  <si>
    <t>مها ظاظا</t>
  </si>
  <si>
    <t>فالنتينا</t>
  </si>
  <si>
    <t>مها عبدالخالق</t>
  </si>
  <si>
    <t>مها عنيسي</t>
  </si>
  <si>
    <t>مهند المحمد</t>
  </si>
  <si>
    <t>مهند المصري</t>
  </si>
  <si>
    <t>مهند الناصرالعلي</t>
  </si>
  <si>
    <t>محيسن</t>
  </si>
  <si>
    <t>مهند النجم ابو درغم</t>
  </si>
  <si>
    <t>مهند حسن</t>
  </si>
  <si>
    <t>ذيب</t>
  </si>
  <si>
    <t>مهند زينه</t>
  </si>
  <si>
    <t>مهند طرابيه</t>
  </si>
  <si>
    <t>دارين</t>
  </si>
  <si>
    <t>مهند عيد</t>
  </si>
  <si>
    <t>جنات</t>
  </si>
  <si>
    <t>مؤمن حللي</t>
  </si>
  <si>
    <t>مؤمنة صالح</t>
  </si>
  <si>
    <t>مؤمنه الأمين</t>
  </si>
  <si>
    <t>مؤمنه الشيخ حسن</t>
  </si>
  <si>
    <t xml:space="preserve">عزت </t>
  </si>
  <si>
    <t>مي اسعد</t>
  </si>
  <si>
    <t>مي الخطيب</t>
  </si>
  <si>
    <t>مي شلش</t>
  </si>
  <si>
    <t>مي صباغ</t>
  </si>
  <si>
    <t>حموده</t>
  </si>
  <si>
    <t>مي مارديني</t>
  </si>
  <si>
    <t>مي مخلوف</t>
  </si>
  <si>
    <t>ميار غزاوي</t>
  </si>
  <si>
    <t>اسماء زراع</t>
  </si>
  <si>
    <t>ميار منون</t>
  </si>
  <si>
    <t>مياس الهاشمي</t>
  </si>
  <si>
    <t>مياس شاهين</t>
  </si>
  <si>
    <t>ميرا ابوصعب</t>
  </si>
  <si>
    <t>سيطان</t>
  </si>
  <si>
    <t>نهد</t>
  </si>
  <si>
    <t>ميرفت منذر</t>
  </si>
  <si>
    <t>ميرنا السرحان</t>
  </si>
  <si>
    <t>ميرنا عبدو</t>
  </si>
  <si>
    <t>ميرناحمره</t>
  </si>
  <si>
    <t>ميرناعلي</t>
  </si>
  <si>
    <t>ميرنه الدريد</t>
  </si>
  <si>
    <t>ميره فارس</t>
  </si>
  <si>
    <t>ميرهان الزالق</t>
  </si>
  <si>
    <t>ميريام كنج</t>
  </si>
  <si>
    <t>يمنى</t>
  </si>
  <si>
    <t>ميس ادريس</t>
  </si>
  <si>
    <t>ميس الفاعوري</t>
  </si>
  <si>
    <t>ميس جبوري</t>
  </si>
  <si>
    <t>ميس عبد الوهاب</t>
  </si>
  <si>
    <t>ميساء الآغا</t>
  </si>
  <si>
    <t>ميساء الحفار</t>
  </si>
  <si>
    <t>ميساء الديب</t>
  </si>
  <si>
    <t>ميساء العيسى</t>
  </si>
  <si>
    <t>زعيان</t>
  </si>
  <si>
    <t>وضحيه</t>
  </si>
  <si>
    <t>ميساء دباس</t>
  </si>
  <si>
    <t>ميساء عيسى</t>
  </si>
  <si>
    <t>ميسم خضره</t>
  </si>
  <si>
    <t>ميسم شموط</t>
  </si>
  <si>
    <t>اسلام</t>
  </si>
  <si>
    <t>ميسم مسلم</t>
  </si>
  <si>
    <t>ميسون الانكليزي</t>
  </si>
  <si>
    <t>زهار</t>
  </si>
  <si>
    <t>ميسون السيداه</t>
  </si>
  <si>
    <t>ميسون الملقي</t>
  </si>
  <si>
    <t>ميسون هزي</t>
  </si>
  <si>
    <t>ميشلين سمعان</t>
  </si>
  <si>
    <t>ميشيل الجط</t>
  </si>
  <si>
    <t>ميشيل سعد</t>
  </si>
  <si>
    <t>ميشيل طعمه</t>
  </si>
  <si>
    <t>ميلاد احمد</t>
  </si>
  <si>
    <t>ميلفي علم الدين</t>
  </si>
  <si>
    <t xml:space="preserve">مينوش رمضان </t>
  </si>
  <si>
    <t>ناتالي ابوزخم</t>
  </si>
  <si>
    <t>نادر الطايع</t>
  </si>
  <si>
    <t>نادر المحمد</t>
  </si>
  <si>
    <t>ناديا سوقيه</t>
  </si>
  <si>
    <t>ضياء الدين</t>
  </si>
  <si>
    <t>نادين حسن</t>
  </si>
  <si>
    <t>نادين خير</t>
  </si>
  <si>
    <t>ناديه ثليجان</t>
  </si>
  <si>
    <t>ناريمان ابو حمره</t>
  </si>
  <si>
    <t>نانسي العلي</t>
  </si>
  <si>
    <t>نانسي سليمان</t>
  </si>
  <si>
    <t>ناهد المحمد</t>
  </si>
  <si>
    <t>نائلة عقلة</t>
  </si>
  <si>
    <t>نبيلة</t>
  </si>
  <si>
    <t>نائله القداح</t>
  </si>
  <si>
    <t>نائله عموش</t>
  </si>
  <si>
    <t>نبال الدالاتي</t>
  </si>
  <si>
    <t>نبيله العمري</t>
  </si>
  <si>
    <t>نبيها سعد</t>
  </si>
  <si>
    <t>نبيهه الحميدي</t>
  </si>
  <si>
    <t>نبيهه عابده</t>
  </si>
  <si>
    <t>نجاة الحسين الزعبي</t>
  </si>
  <si>
    <t>نجلاء العلوي</t>
  </si>
  <si>
    <t>نجلاء علي</t>
  </si>
  <si>
    <t>نجوى الطويل</t>
  </si>
  <si>
    <t>نيره</t>
  </si>
  <si>
    <t>نجوى قطاش</t>
  </si>
  <si>
    <t>نجوى مظفر</t>
  </si>
  <si>
    <t>نجوى ناصر</t>
  </si>
  <si>
    <t>نجوى هدبه</t>
  </si>
  <si>
    <t>نجوى يونس</t>
  </si>
  <si>
    <t>ندى البغدادي الدركزللي</t>
  </si>
  <si>
    <t>ندى البهلول</t>
  </si>
  <si>
    <t>ندى الدره</t>
  </si>
  <si>
    <t>ندى العلبي</t>
  </si>
  <si>
    <t>ناصف</t>
  </si>
  <si>
    <t>ندى شربجي</t>
  </si>
  <si>
    <t>ندى كحلوس</t>
  </si>
  <si>
    <t>ندى هلال الدين</t>
  </si>
  <si>
    <t>نديمه الشيخه</t>
  </si>
  <si>
    <t>نرمين العبود</t>
  </si>
  <si>
    <t>صولا</t>
  </si>
  <si>
    <t>نسرين العلي</t>
  </si>
  <si>
    <t>نسرين أبوزيتون</t>
  </si>
  <si>
    <t>نسرين بي</t>
  </si>
  <si>
    <t>نسرين حسن</t>
  </si>
  <si>
    <t>نسرين حسين</t>
  </si>
  <si>
    <t>نسيبه الاغبر</t>
  </si>
  <si>
    <t>رغداء ابراهيم</t>
  </si>
  <si>
    <t>نصر الدين نصر الله</t>
  </si>
  <si>
    <t>نعمات الرفاعي</t>
  </si>
  <si>
    <t>نعمت علوش</t>
  </si>
  <si>
    <t>نعيمه تقوى</t>
  </si>
  <si>
    <t>نغم الابراهيم</t>
  </si>
  <si>
    <t>نغم بدران</t>
  </si>
  <si>
    <t>نها الناجي</t>
  </si>
  <si>
    <t>نهاد عيسى</t>
  </si>
  <si>
    <t>نهال مطر</t>
  </si>
  <si>
    <t>نهله الاحمد</t>
  </si>
  <si>
    <t>نهله فضو</t>
  </si>
  <si>
    <t>محمد نزير</t>
  </si>
  <si>
    <t>نهى القنواتي</t>
  </si>
  <si>
    <t>نوّار حجازي خلف</t>
  </si>
  <si>
    <t>نوار العظم</t>
  </si>
  <si>
    <t>نوار عيسى</t>
  </si>
  <si>
    <t>نوار منصور</t>
  </si>
  <si>
    <t>نوال المسالمه</t>
  </si>
  <si>
    <t>نور ابو العينين</t>
  </si>
  <si>
    <t>نور ابو عاصي</t>
  </si>
  <si>
    <t>نور ارمنازي</t>
  </si>
  <si>
    <t>نور اسعد</t>
  </si>
  <si>
    <t>ريداح</t>
  </si>
  <si>
    <t>نور الاحمر</t>
  </si>
  <si>
    <t>نور البديوي</t>
  </si>
  <si>
    <t>نور الحاج علي</t>
  </si>
  <si>
    <t>غصون دباغ</t>
  </si>
  <si>
    <t>نور الحبال</t>
  </si>
  <si>
    <t>غانيه</t>
  </si>
  <si>
    <t>نور الحكيم</t>
  </si>
  <si>
    <t>تفريد</t>
  </si>
  <si>
    <t>نور الخطيب</t>
  </si>
  <si>
    <t>نور الدين طرفه</t>
  </si>
  <si>
    <t>نور الدين محي الدين</t>
  </si>
  <si>
    <t>اغاريد</t>
  </si>
  <si>
    <t>نور السابق</t>
  </si>
  <si>
    <t>نور السوفاني</t>
  </si>
  <si>
    <t>نور الشريباتي</t>
  </si>
  <si>
    <t>نور الصلاحي</t>
  </si>
  <si>
    <t>نور الصوص</t>
  </si>
  <si>
    <t>محمدبهاء</t>
  </si>
  <si>
    <t>نور العقباني</t>
  </si>
  <si>
    <t>نور العلي</t>
  </si>
  <si>
    <t>سميرمصطفى</t>
  </si>
  <si>
    <t>نور العمر</t>
  </si>
  <si>
    <t>نور الكبرا</t>
  </si>
  <si>
    <t>صفيه الحجه</t>
  </si>
  <si>
    <t>نور اله رشي</t>
  </si>
  <si>
    <t>نور الهدى الخطيب</t>
  </si>
  <si>
    <t>صفاء دغمش</t>
  </si>
  <si>
    <t>نور الهدى المصري</t>
  </si>
  <si>
    <t>نور الهدى قزويني</t>
  </si>
  <si>
    <t>نور الهدى كوكش</t>
  </si>
  <si>
    <t>محمد صهيب</t>
  </si>
  <si>
    <t>نور الهدى يونس</t>
  </si>
  <si>
    <t>مجاهد</t>
  </si>
  <si>
    <t>نور بني المرجه</t>
  </si>
  <si>
    <t>نور جبري</t>
  </si>
  <si>
    <t>نور حبو</t>
  </si>
  <si>
    <t>نور خساره</t>
  </si>
  <si>
    <t>نور خضري بك</t>
  </si>
  <si>
    <t>نور سليمان</t>
  </si>
  <si>
    <t>نور شاهين</t>
  </si>
  <si>
    <t>نور شيخاني</t>
  </si>
  <si>
    <t>نور صلاح</t>
  </si>
  <si>
    <t>نور طيفور</t>
  </si>
  <si>
    <t>نور ظريفه</t>
  </si>
  <si>
    <t>نور عرنوس</t>
  </si>
  <si>
    <t>ادما</t>
  </si>
  <si>
    <t>نور علوش</t>
  </si>
  <si>
    <t>نور عياش</t>
  </si>
  <si>
    <t>نور كرنبه</t>
  </si>
  <si>
    <t>نور كويفاتي</t>
  </si>
  <si>
    <t>نور محفوظ</t>
  </si>
  <si>
    <t>محمد فاضل</t>
  </si>
  <si>
    <t>نور محمد زين الحسين</t>
  </si>
  <si>
    <t>نور مراد</t>
  </si>
  <si>
    <t>نور مرعي</t>
  </si>
  <si>
    <t>نور مسعود</t>
  </si>
  <si>
    <t>فدوه</t>
  </si>
  <si>
    <t>نور نادر</t>
  </si>
  <si>
    <t>نور ناصوري</t>
  </si>
  <si>
    <t>فاطمه يوسف</t>
  </si>
  <si>
    <t>نورا احمد</t>
  </si>
  <si>
    <t>مليا</t>
  </si>
  <si>
    <t>نورا الخوجه</t>
  </si>
  <si>
    <t>نورا الطير</t>
  </si>
  <si>
    <t>نورا متيني</t>
  </si>
  <si>
    <t>نوران جمو</t>
  </si>
  <si>
    <t>نورس جاسم</t>
  </si>
  <si>
    <t>هيله المنور</t>
  </si>
  <si>
    <t>نورس حكيمه</t>
  </si>
  <si>
    <t>نورما ابراهيم</t>
  </si>
  <si>
    <t>امطانيوس</t>
  </si>
  <si>
    <t>صونيه</t>
  </si>
  <si>
    <t>نوره الوزه</t>
  </si>
  <si>
    <t xml:space="preserve">الأولى </t>
  </si>
  <si>
    <t xml:space="preserve">محمد شريف </t>
  </si>
  <si>
    <t>نوزت دغوط</t>
  </si>
  <si>
    <t>نوفين جميل</t>
  </si>
  <si>
    <t>محمد صديق</t>
  </si>
  <si>
    <t>نيرمين ابو محمود</t>
  </si>
  <si>
    <t>نيرمين الشعار</t>
  </si>
  <si>
    <t>نيرمين خضر</t>
  </si>
  <si>
    <t>نيرمين قليح</t>
  </si>
  <si>
    <t>نيرمين محمد</t>
  </si>
  <si>
    <t>شفيعه</t>
  </si>
  <si>
    <t>نيروز الممساني</t>
  </si>
  <si>
    <t>نيفين حسن</t>
  </si>
  <si>
    <t>نيفين غزال</t>
  </si>
  <si>
    <t>هاجر شعبان</t>
  </si>
  <si>
    <t>هادي ابو عيشه</t>
  </si>
  <si>
    <t>هادية الخلف</t>
  </si>
  <si>
    <t>زهرة</t>
  </si>
  <si>
    <t>هاديه عوكر</t>
  </si>
  <si>
    <t>هالا غيبه</t>
  </si>
  <si>
    <t>هاله التركماني</t>
  </si>
  <si>
    <t>هاله فشخ ملاح</t>
  </si>
  <si>
    <t>ثروة</t>
  </si>
  <si>
    <t>هاله مكارم</t>
  </si>
  <si>
    <t>هاني هوله</t>
  </si>
  <si>
    <t>هايستان ملك</t>
  </si>
  <si>
    <t>لقمان</t>
  </si>
  <si>
    <t>هبا مزاويه</t>
  </si>
  <si>
    <t>هبة الشعار</t>
  </si>
  <si>
    <t>هبة الله عوض</t>
  </si>
  <si>
    <t>هبة باشا</t>
  </si>
  <si>
    <t>هبة حوارنة</t>
  </si>
  <si>
    <t>هبة قدورة</t>
  </si>
  <si>
    <t>هبة محمد</t>
  </si>
  <si>
    <t>هبه ابو القمر</t>
  </si>
  <si>
    <t>هبه افغاني</t>
  </si>
  <si>
    <t>هبه الحلاق</t>
  </si>
  <si>
    <t>هبه الحلبي</t>
  </si>
  <si>
    <t>هبه الصحناوي</t>
  </si>
  <si>
    <t>هبه العربيد</t>
  </si>
  <si>
    <t>هبه العرسالي</t>
  </si>
  <si>
    <t>هبه القباني</t>
  </si>
  <si>
    <t>هبه الله عرنوس</t>
  </si>
  <si>
    <t>هبه المحمد الاحمد</t>
  </si>
  <si>
    <t>هبه المصري</t>
  </si>
  <si>
    <t>هبه الموعد</t>
  </si>
  <si>
    <t>هبه النداف</t>
  </si>
  <si>
    <t>جميلا</t>
  </si>
  <si>
    <t>جميله مرجي</t>
  </si>
  <si>
    <t>هبه حلاوه</t>
  </si>
  <si>
    <t>هبه حماده الخليل</t>
  </si>
  <si>
    <t>خلفه</t>
  </si>
  <si>
    <t>هبه خوله</t>
  </si>
  <si>
    <t>هبه صيرفي</t>
  </si>
  <si>
    <t>هبه قضماني</t>
  </si>
  <si>
    <t xml:space="preserve">هبه نحلاوي </t>
  </si>
  <si>
    <t xml:space="preserve">عفيف </t>
  </si>
  <si>
    <t xml:space="preserve">ظفر </t>
  </si>
  <si>
    <t>هبه نسب</t>
  </si>
  <si>
    <t>هبه ويحه</t>
  </si>
  <si>
    <t>هبه يزبك</t>
  </si>
  <si>
    <t>هبه يوسف</t>
  </si>
  <si>
    <t>هبى سلامي</t>
  </si>
  <si>
    <t>هدى الحمود الهاشم</t>
  </si>
  <si>
    <t>سماره</t>
  </si>
  <si>
    <t>هدى العمري</t>
  </si>
  <si>
    <t>هدى المظلوم</t>
  </si>
  <si>
    <t>هدى سلاليمي</t>
  </si>
  <si>
    <t>هدى عبد العزيز</t>
  </si>
  <si>
    <t>هديل ابو صعب</t>
  </si>
  <si>
    <t>هديل ابوترابي</t>
  </si>
  <si>
    <t>هديل احمد</t>
  </si>
  <si>
    <t>هديل الدكاك</t>
  </si>
  <si>
    <t>هديل العلي</t>
  </si>
  <si>
    <t>هديل الفياض</t>
  </si>
  <si>
    <t>هديل بو دقه</t>
  </si>
  <si>
    <t>هديل حرفوش</t>
  </si>
  <si>
    <t>سفيرا</t>
  </si>
  <si>
    <t>هديل دراخ</t>
  </si>
  <si>
    <t>هديل شرف</t>
  </si>
  <si>
    <t>هديل صوان</t>
  </si>
  <si>
    <t>هديل عباس</t>
  </si>
  <si>
    <t>هديل عبد المجيد</t>
  </si>
  <si>
    <t>هاديا</t>
  </si>
  <si>
    <t>هديل علي</t>
  </si>
  <si>
    <t>هديل هاشم</t>
  </si>
  <si>
    <t>هديل يوسف</t>
  </si>
  <si>
    <t>هزار الحلاق</t>
  </si>
  <si>
    <t>هزار السمان</t>
  </si>
  <si>
    <t>هشام الخلف العويد</t>
  </si>
  <si>
    <t>هشام جمول</t>
  </si>
  <si>
    <t>هشام حجازي</t>
  </si>
  <si>
    <t>هشام شاميه</t>
  </si>
  <si>
    <t>هلا الجوابره</t>
  </si>
  <si>
    <t>هلا الخطيب</t>
  </si>
  <si>
    <t>مهند يوسف</t>
  </si>
  <si>
    <t xml:space="preserve">هلا المصري </t>
  </si>
  <si>
    <t>هلا بركه</t>
  </si>
  <si>
    <t xml:space="preserve">نبيل </t>
  </si>
  <si>
    <t>هلا سيد باكير</t>
  </si>
  <si>
    <t>مضر ملازي</t>
  </si>
  <si>
    <t>هلا عبيد</t>
  </si>
  <si>
    <t>محمد اسامة</t>
  </si>
  <si>
    <t>هلا غريواتي</t>
  </si>
  <si>
    <t>هلال محمود</t>
  </si>
  <si>
    <t>همسه عامر</t>
  </si>
  <si>
    <t>هنا الرفاعي</t>
  </si>
  <si>
    <t>هناء الحسين</t>
  </si>
  <si>
    <t>هناء العمار</t>
  </si>
  <si>
    <t>هناء المذيب</t>
  </si>
  <si>
    <t>رابحه</t>
  </si>
  <si>
    <t>هناء حمدان</t>
  </si>
  <si>
    <t>هناء داوود</t>
  </si>
  <si>
    <t>هناء سليمان</t>
  </si>
  <si>
    <t>هناء عليان</t>
  </si>
  <si>
    <t>هناء محمح</t>
  </si>
  <si>
    <t>هناء نصر</t>
  </si>
  <si>
    <t>هنادي الساميه</t>
  </si>
  <si>
    <t>هنادي بكيره</t>
  </si>
  <si>
    <t>هنادي خدام العسالي</t>
  </si>
  <si>
    <t>هنادي دله</t>
  </si>
  <si>
    <t>هنادي محسن</t>
  </si>
  <si>
    <t>هنادي مصري</t>
  </si>
  <si>
    <t>هند الجط</t>
  </si>
  <si>
    <t>هند الجلاب</t>
  </si>
  <si>
    <t>عتبه</t>
  </si>
  <si>
    <t>هند الغنيمه</t>
  </si>
  <si>
    <t>هند قوقس</t>
  </si>
  <si>
    <t>هوانا محمد</t>
  </si>
  <si>
    <t>هويدا نمر</t>
  </si>
  <si>
    <t>هيا الابراهيم</t>
  </si>
  <si>
    <t>هيا الشلاح</t>
  </si>
  <si>
    <t>هيا شقير</t>
  </si>
  <si>
    <t>هيا عبد الرحمن</t>
  </si>
  <si>
    <t>هيام عبود</t>
  </si>
  <si>
    <t>هيفاء الرفاعي</t>
  </si>
  <si>
    <t>هيفاء الهلاك</t>
  </si>
  <si>
    <t>شفاف</t>
  </si>
  <si>
    <t>هيفاء عليو</t>
  </si>
  <si>
    <t>هيفين حجي طالب</t>
  </si>
  <si>
    <t>هيلين ابراهيم</t>
  </si>
  <si>
    <t>زينات</t>
  </si>
  <si>
    <t>هيلين الحرفوش</t>
  </si>
  <si>
    <t>هيلين ديب</t>
  </si>
  <si>
    <t>هائل</t>
  </si>
  <si>
    <t>هيلين سلوم</t>
  </si>
  <si>
    <t>مناع</t>
  </si>
  <si>
    <t>وائل ابراهيم</t>
  </si>
  <si>
    <t>وائل ابو شوارب</t>
  </si>
  <si>
    <t>وائل الناصيف</t>
  </si>
  <si>
    <t>وائل النسر</t>
  </si>
  <si>
    <t>وائل قادري</t>
  </si>
  <si>
    <t>وجد اسبر</t>
  </si>
  <si>
    <t>عازار</t>
  </si>
  <si>
    <t>وجد مناع</t>
  </si>
  <si>
    <t>وداد صدقه</t>
  </si>
  <si>
    <t>ورده بدور</t>
  </si>
  <si>
    <t>وسام الاحمد</t>
  </si>
  <si>
    <t>وسام الأبرش</t>
  </si>
  <si>
    <t>وسام ركاب</t>
  </si>
  <si>
    <t>وسيم الكور</t>
  </si>
  <si>
    <t>وصال ابوحويه</t>
  </si>
  <si>
    <t>وعد البيطار</t>
  </si>
  <si>
    <t>وعد الحلبي</t>
  </si>
  <si>
    <t>وعد خشيني</t>
  </si>
  <si>
    <t>وفاء السعدي</t>
  </si>
  <si>
    <t>وفاء السلامه</t>
  </si>
  <si>
    <t>وفاء بعجانو</t>
  </si>
  <si>
    <t>شادية</t>
  </si>
  <si>
    <t>وفاء قابل</t>
  </si>
  <si>
    <t>ولاء الاسمر</t>
  </si>
  <si>
    <t>ولاء الايوبي</t>
  </si>
  <si>
    <t>ولاء الحاج</t>
  </si>
  <si>
    <t>ولاء الحمود</t>
  </si>
  <si>
    <t>ولاء الرهبان</t>
  </si>
  <si>
    <t>ولاء الصالحاني</t>
  </si>
  <si>
    <t>ولاء الصمادي</t>
  </si>
  <si>
    <t>ولاء الفيومي</t>
  </si>
  <si>
    <t>ولاء اللحام</t>
  </si>
  <si>
    <t>ولاء المحمد</t>
  </si>
  <si>
    <t>ولاء المفلح</t>
  </si>
  <si>
    <t>ولاء اناره</t>
  </si>
  <si>
    <t>هاديه</t>
  </si>
  <si>
    <t>ولاء بسمار</t>
  </si>
  <si>
    <t>ولاء تركمان</t>
  </si>
  <si>
    <t>ولاء حلاق</t>
  </si>
  <si>
    <t>ولاء خضر</t>
  </si>
  <si>
    <t>ولاء دركزنلي</t>
  </si>
  <si>
    <t>ولاء شمص</t>
  </si>
  <si>
    <t>ولاء طه</t>
  </si>
  <si>
    <t>ولاء عمار</t>
  </si>
  <si>
    <t>ولاء عيون</t>
  </si>
  <si>
    <t>ولاء محفوض</t>
  </si>
  <si>
    <t>ولاء مدخنه</t>
  </si>
  <si>
    <t>وليد الجناطي</t>
  </si>
  <si>
    <t>مهنديه</t>
  </si>
  <si>
    <t>وليد المصطفى</t>
  </si>
  <si>
    <t>وليم منيف</t>
  </si>
  <si>
    <t>هجر</t>
  </si>
  <si>
    <t>مشيره</t>
  </si>
  <si>
    <t>وهاد مخ</t>
  </si>
  <si>
    <t>وئام الجشي</t>
  </si>
  <si>
    <t>وئام العيساوي</t>
  </si>
  <si>
    <t>العاصفه</t>
  </si>
  <si>
    <t>وئام حسين</t>
  </si>
  <si>
    <t>وئام حموده</t>
  </si>
  <si>
    <t>يارا الجباعي</t>
  </si>
  <si>
    <t>يارا الصالح</t>
  </si>
  <si>
    <t>يارا العلي</t>
  </si>
  <si>
    <t>عطاالله</t>
  </si>
  <si>
    <t>يارا المحاميد</t>
  </si>
  <si>
    <t>يارا جمول</t>
  </si>
  <si>
    <t>يارا حسن</t>
  </si>
  <si>
    <t>ليمونه</t>
  </si>
  <si>
    <t>يارا خير بك</t>
  </si>
  <si>
    <t>يارا زاعور</t>
  </si>
  <si>
    <t>نرجس</t>
  </si>
  <si>
    <t>يارا يوسف</t>
  </si>
  <si>
    <t>ياسر الكسم</t>
  </si>
  <si>
    <t>ياسر المحمود</t>
  </si>
  <si>
    <t>سيد خليل</t>
  </si>
  <si>
    <t>ياسر صندوق</t>
  </si>
  <si>
    <t>مهدي</t>
  </si>
  <si>
    <t>مرشده</t>
  </si>
  <si>
    <t>ياسمين الحمد</t>
  </si>
  <si>
    <t>طلاع</t>
  </si>
  <si>
    <t>ياسمين الرفاعي</t>
  </si>
  <si>
    <t>ياسمين الفياض</t>
  </si>
  <si>
    <t>عربيه فلاح</t>
  </si>
  <si>
    <t>ياسمين القاضي</t>
  </si>
  <si>
    <t>ياسمين حسين</t>
  </si>
  <si>
    <t>عجوم</t>
  </si>
  <si>
    <t>بشرا سمسميه</t>
  </si>
  <si>
    <t>ياسمين رسلان</t>
  </si>
  <si>
    <t>ياسمين رشيد</t>
  </si>
  <si>
    <t>ياسمين عباس</t>
  </si>
  <si>
    <t>يامن بدر</t>
  </si>
  <si>
    <t>يانا دبوس</t>
  </si>
  <si>
    <t>يحيى بوظو</t>
  </si>
  <si>
    <t>يحيى راجح</t>
  </si>
  <si>
    <t>يحيى نجار</t>
  </si>
  <si>
    <t>يزن اللحام</t>
  </si>
  <si>
    <t>مياسه</t>
  </si>
  <si>
    <t>يزن ديب</t>
  </si>
  <si>
    <t>ريسام</t>
  </si>
  <si>
    <t>يزن سرحان</t>
  </si>
  <si>
    <t>يزن صقر</t>
  </si>
  <si>
    <t>يسرى الدرويش</t>
  </si>
  <si>
    <t>يسرى دعاس</t>
  </si>
  <si>
    <t>يسرى رمضان</t>
  </si>
  <si>
    <t>عبدالمعطي</t>
  </si>
  <si>
    <t>يعرب عيسى</t>
  </si>
  <si>
    <t>يمامة عبدالله</t>
  </si>
  <si>
    <t>يمامه المقداد</t>
  </si>
  <si>
    <t>يمان القبيطري</t>
  </si>
  <si>
    <t>يمان صباغ</t>
  </si>
  <si>
    <t>يوسف ابراهيم</t>
  </si>
  <si>
    <t>يوسف الحسن</t>
  </si>
  <si>
    <t>يوسف الحسين</t>
  </si>
  <si>
    <t>يوسف السعسعاني</t>
  </si>
  <si>
    <t>يوسف السودي</t>
  </si>
  <si>
    <t>يوسف القادري</t>
  </si>
  <si>
    <t>يوشع طرموش</t>
  </si>
  <si>
    <t>#N/A</t>
  </si>
  <si>
    <t>ديما حسون</t>
  </si>
  <si>
    <t>طارق الغراوي</t>
  </si>
  <si>
    <t>دانتي اسعد</t>
  </si>
  <si>
    <t>محمد نوار نصري</t>
  </si>
  <si>
    <t>إهاب زعرور</t>
  </si>
  <si>
    <t>محمد الفشتكي</t>
  </si>
  <si>
    <t>ريناد يعقوب</t>
  </si>
  <si>
    <t>روان باره</t>
  </si>
  <si>
    <t>عقوبة</t>
  </si>
  <si>
    <t>1</t>
  </si>
  <si>
    <t>ادبي</t>
  </si>
  <si>
    <t>شرعي</t>
  </si>
  <si>
    <t xml:space="preserve">ريف دمشق </t>
  </si>
  <si>
    <t xml:space="preserve"> علمي
</t>
  </si>
  <si>
    <t xml:space="preserve">السويداء </t>
  </si>
  <si>
    <t>جبلة</t>
  </si>
  <si>
    <t>يبرود</t>
  </si>
  <si>
    <t xml:space="preserve">دمشق </t>
  </si>
  <si>
    <t>عمان</t>
  </si>
  <si>
    <t>النشابية</t>
  </si>
  <si>
    <t xml:space="preserve">درعا </t>
  </si>
  <si>
    <t>الرياض</t>
  </si>
  <si>
    <t xml:space="preserve">حمص </t>
  </si>
  <si>
    <t>ادلب</t>
  </si>
  <si>
    <t>حماه</t>
  </si>
  <si>
    <t>الضمير</t>
  </si>
  <si>
    <t>الهويا</t>
  </si>
  <si>
    <t>تلدو</t>
  </si>
  <si>
    <t>غباغب</t>
  </si>
  <si>
    <t>جبا</t>
  </si>
  <si>
    <t>حزه</t>
  </si>
  <si>
    <t>قطنا</t>
  </si>
  <si>
    <t>هجين</t>
  </si>
  <si>
    <t>ازرع</t>
  </si>
  <si>
    <t>الكويت</t>
  </si>
  <si>
    <t>الكتيبة</t>
  </si>
  <si>
    <t xml:space="preserve">حلب </t>
  </si>
  <si>
    <t xml:space="preserve">خان ارنبة </t>
  </si>
  <si>
    <t>راس المعرة</t>
  </si>
  <si>
    <t>السجن</t>
  </si>
  <si>
    <t>كفير يبوس</t>
  </si>
  <si>
    <t>معضمية</t>
  </si>
  <si>
    <t>دبي</t>
  </si>
  <si>
    <t>اللاذقيه</t>
  </si>
  <si>
    <t>جرمانا</t>
  </si>
  <si>
    <t>الكسوة</t>
  </si>
  <si>
    <t>قبر الست</t>
  </si>
  <si>
    <t>السيدة زينب</t>
  </si>
  <si>
    <t xml:space="preserve">النبك </t>
  </si>
  <si>
    <t>القطيفة</t>
  </si>
  <si>
    <t>انخل</t>
  </si>
  <si>
    <t>معربا</t>
  </si>
  <si>
    <t>دروشا</t>
  </si>
  <si>
    <t>التل</t>
  </si>
  <si>
    <t>زبداني</t>
  </si>
  <si>
    <t>ريف دمشق ببيلا</t>
  </si>
  <si>
    <t>يرموك</t>
  </si>
  <si>
    <t>عربين</t>
  </si>
  <si>
    <t>السعن</t>
  </si>
  <si>
    <t>تلكلخ</t>
  </si>
  <si>
    <t>الرقه</t>
  </si>
  <si>
    <t>ريف دمشق-ببيلا</t>
  </si>
  <si>
    <t>القريتين</t>
  </si>
  <si>
    <t>ضمير</t>
  </si>
  <si>
    <t xml:space="preserve">القورية </t>
  </si>
  <si>
    <t>السحل</t>
  </si>
  <si>
    <t>المشرفة</t>
  </si>
  <si>
    <t xml:space="preserve">عربين </t>
  </si>
  <si>
    <t xml:space="preserve">المدينة المنورة </t>
  </si>
  <si>
    <t>المدينة المدينة</t>
  </si>
  <si>
    <t>داعل</t>
  </si>
  <si>
    <t>حضر</t>
  </si>
  <si>
    <t>راس العين</t>
  </si>
  <si>
    <t>مشفى درعا</t>
  </si>
  <si>
    <t>القصير</t>
  </si>
  <si>
    <t>شمسكين</t>
  </si>
  <si>
    <t>صحنايا</t>
  </si>
  <si>
    <t>الروضه</t>
  </si>
  <si>
    <t>دوما</t>
  </si>
  <si>
    <t>عين الشمس</t>
  </si>
  <si>
    <t>خان دنون</t>
  </si>
  <si>
    <t>حسيا</t>
  </si>
  <si>
    <t>نبع الصخر</t>
  </si>
  <si>
    <t>ابو ظبي</t>
  </si>
  <si>
    <t>صوران</t>
  </si>
  <si>
    <t xml:space="preserve">دوما </t>
  </si>
  <si>
    <t>مخيم اليرموك</t>
  </si>
  <si>
    <t>محجه</t>
  </si>
  <si>
    <t>العين</t>
  </si>
  <si>
    <t>بانياس</t>
  </si>
  <si>
    <t>مشفى دوما</t>
  </si>
  <si>
    <t>ناصرية</t>
  </si>
  <si>
    <t>الناصريه</t>
  </si>
  <si>
    <t>قرفا</t>
  </si>
  <si>
    <t>ليبيا</t>
  </si>
  <si>
    <t>ذكير</t>
  </si>
  <si>
    <t>الصنمين</t>
  </si>
  <si>
    <t>طرابلس</t>
  </si>
  <si>
    <t>ريف دمشق - جبل الشيخ-الريمه</t>
  </si>
  <si>
    <t>بنغازي</t>
  </si>
  <si>
    <t>داريا</t>
  </si>
  <si>
    <t>رحيبه</t>
  </si>
  <si>
    <t xml:space="preserve">عران </t>
  </si>
  <si>
    <t>السوسه</t>
  </si>
  <si>
    <t>القطعة</t>
  </si>
  <si>
    <t xml:space="preserve">الضمير </t>
  </si>
  <si>
    <t>سلميه</t>
  </si>
  <si>
    <t>جديدة عرطوز</t>
  </si>
  <si>
    <t>قارة</t>
  </si>
  <si>
    <t>صلخد</t>
  </si>
  <si>
    <t>شام</t>
  </si>
  <si>
    <t>مقيليبيه</t>
  </si>
  <si>
    <t>شقا</t>
  </si>
  <si>
    <t>النبك</t>
  </si>
  <si>
    <t>منين</t>
  </si>
  <si>
    <t xml:space="preserve">الصنمين </t>
  </si>
  <si>
    <t>الحجر الاسود</t>
  </si>
  <si>
    <t>المشتيه</t>
  </si>
  <si>
    <t>سوريا-حلب</t>
  </si>
  <si>
    <t>البوكمال</t>
  </si>
  <si>
    <t>معضميه</t>
  </si>
  <si>
    <t>عين النورية</t>
  </si>
  <si>
    <t>سعسع</t>
  </si>
  <si>
    <t>جب الصفا</t>
  </si>
  <si>
    <t>جباتا الخشب</t>
  </si>
  <si>
    <t>الجيزه</t>
  </si>
  <si>
    <t xml:space="preserve">دير الزور </t>
  </si>
  <si>
    <t>كسوة</t>
  </si>
  <si>
    <t xml:space="preserve">الرياض </t>
  </si>
  <si>
    <t>مصياف</t>
  </si>
  <si>
    <t>سرايه</t>
  </si>
  <si>
    <t>الزبداني</t>
  </si>
  <si>
    <t>عسال الورد</t>
  </si>
  <si>
    <t>سقبا</t>
  </si>
  <si>
    <t>خربة غزالة</t>
  </si>
  <si>
    <t>حرستا</t>
  </si>
  <si>
    <t>المنصورة</t>
  </si>
  <si>
    <t>رنكوس</t>
  </si>
  <si>
    <t>الشجر</t>
  </si>
  <si>
    <t>مرداش</t>
  </si>
  <si>
    <t>شهبا</t>
  </si>
  <si>
    <t>دير قانون</t>
  </si>
  <si>
    <t>غزلانيه</t>
  </si>
  <si>
    <t>بيت الشيخ يونس</t>
  </si>
  <si>
    <t>جديه</t>
  </si>
  <si>
    <t>دير شميل</t>
  </si>
  <si>
    <t>الرحيبة</t>
  </si>
  <si>
    <t>دربل</t>
  </si>
  <si>
    <t>ريف دمشق- جراجير</t>
  </si>
  <si>
    <t xml:space="preserve">التل </t>
  </si>
  <si>
    <t>ببيلا</t>
  </si>
  <si>
    <t>الشيخ مسكين</t>
  </si>
  <si>
    <t>مليحه</t>
  </si>
  <si>
    <t>جيرود</t>
  </si>
  <si>
    <t>متان</t>
  </si>
  <si>
    <t>سرغايا</t>
  </si>
  <si>
    <t>معره</t>
  </si>
  <si>
    <t>الرفيد</t>
  </si>
  <si>
    <t>خان شيخون</t>
  </si>
  <si>
    <t>الحجر الأسود</t>
  </si>
  <si>
    <t>دير ماما</t>
  </si>
  <si>
    <t>ميادين</t>
  </si>
  <si>
    <t>نشير</t>
  </si>
  <si>
    <t>سيدي مقداد</t>
  </si>
  <si>
    <t xml:space="preserve">مخيم اليرموك </t>
  </si>
  <si>
    <t>قامشلي</t>
  </si>
  <si>
    <t>خان أرنبة</t>
  </si>
  <si>
    <t>نصيب</t>
  </si>
  <si>
    <t xml:space="preserve">انخل </t>
  </si>
  <si>
    <t>ام حارتين</t>
  </si>
  <si>
    <t>حفير تحتا</t>
  </si>
  <si>
    <t>الطائف</t>
  </si>
  <si>
    <t>الروضة</t>
  </si>
  <si>
    <t>الديماس</t>
  </si>
  <si>
    <t>زمرين</t>
  </si>
  <si>
    <t>مهين</t>
  </si>
  <si>
    <t>الخبر</t>
  </si>
  <si>
    <t>بيت سحم</t>
  </si>
  <si>
    <t>ازرع المحطه</t>
  </si>
  <si>
    <t>المليحة الشرقية</t>
  </si>
  <si>
    <t>المرج</t>
  </si>
  <si>
    <t>كناكر</t>
  </si>
  <si>
    <t>دير ماكر</t>
  </si>
  <si>
    <t>نبك</t>
  </si>
  <si>
    <t>بيت عانا</t>
  </si>
  <si>
    <t>رحيبة</t>
  </si>
  <si>
    <t>المغاير</t>
  </si>
  <si>
    <t>تل التتن</t>
  </si>
  <si>
    <t>ضهر صفرا</t>
  </si>
  <si>
    <t>شين</t>
  </si>
  <si>
    <t>قنا شمالي</t>
  </si>
  <si>
    <t>عين منيب</t>
  </si>
  <si>
    <t>عرمان</t>
  </si>
  <si>
    <t>بصرى الشام</t>
  </si>
  <si>
    <t>الشارقة</t>
  </si>
  <si>
    <t>قطيفه</t>
  </si>
  <si>
    <t>الدمام</t>
  </si>
  <si>
    <t>المالكية</t>
  </si>
  <si>
    <t>زاكيه</t>
  </si>
  <si>
    <t>عين ترما</t>
  </si>
  <si>
    <t>هيجانه</t>
  </si>
  <si>
    <t>جلميدون</t>
  </si>
  <si>
    <t>جسرين</t>
  </si>
  <si>
    <t>موحسن</t>
  </si>
  <si>
    <t>الدوحة</t>
  </si>
  <si>
    <t>الدوحة - قطر</t>
  </si>
  <si>
    <t>غانا</t>
  </si>
  <si>
    <t>خيارة</t>
  </si>
  <si>
    <t>حصنان</t>
  </si>
  <si>
    <t xml:space="preserve">قامعة المضيق </t>
  </si>
  <si>
    <t>براك</t>
  </si>
  <si>
    <t>قدسيا</t>
  </si>
  <si>
    <t>طنجه المفرب</t>
  </si>
  <si>
    <t>دمشق/ الوحدة</t>
  </si>
  <si>
    <t>رأس المعرة</t>
  </si>
  <si>
    <t xml:space="preserve">جاسم </t>
  </si>
  <si>
    <t>بطيحة</t>
  </si>
  <si>
    <t>كسوه</t>
  </si>
  <si>
    <t>ترونشي/ فرنسا</t>
  </si>
  <si>
    <t>الجانودية</t>
  </si>
  <si>
    <t>الباب</t>
  </si>
  <si>
    <t>كفريا</t>
  </si>
  <si>
    <t>الضبعه</t>
  </si>
  <si>
    <t>جيزان</t>
  </si>
  <si>
    <t>المدينة المنورة</t>
  </si>
  <si>
    <t>سرسكيه</t>
  </si>
  <si>
    <t>الخرج</t>
  </si>
  <si>
    <t>درغامو</t>
  </si>
  <si>
    <t>مشفى السويداء</t>
  </si>
  <si>
    <t>بلي</t>
  </si>
  <si>
    <t xml:space="preserve">يبرود </t>
  </si>
  <si>
    <t>شمسين</t>
  </si>
  <si>
    <t>بسيمه</t>
  </si>
  <si>
    <t xml:space="preserve">موثبين </t>
  </si>
  <si>
    <t>حران العواميد</t>
  </si>
  <si>
    <t>ابطع</t>
  </si>
  <si>
    <t>بقعسم</t>
  </si>
  <si>
    <t>الدمام/ السعودية</t>
  </si>
  <si>
    <t>القريا</t>
  </si>
  <si>
    <t>اليرموك</t>
  </si>
  <si>
    <t>قرية البعث</t>
  </si>
  <si>
    <t>الاعوار</t>
  </si>
  <si>
    <t>بصر الحرير</t>
  </si>
  <si>
    <t>االيرموك</t>
  </si>
  <si>
    <t>الطيبة</t>
  </si>
  <si>
    <t>سيدي قداد</t>
  </si>
  <si>
    <t>راس المعره</t>
  </si>
  <si>
    <t>سلحب</t>
  </si>
  <si>
    <t>جسر الشغور</t>
  </si>
  <si>
    <t>صيدا</t>
  </si>
  <si>
    <t>جباب</t>
  </si>
  <si>
    <t>الشيخ علي</t>
  </si>
  <si>
    <t>أبو ظبي</t>
  </si>
  <si>
    <t>بسامس</t>
  </si>
  <si>
    <t>الاحساء</t>
  </si>
  <si>
    <t>صبورة</t>
  </si>
  <si>
    <t>جبله</t>
  </si>
  <si>
    <t>هامه</t>
  </si>
  <si>
    <t>السوق</t>
  </si>
  <si>
    <t>معاقب</t>
  </si>
  <si>
    <t>AA</t>
  </si>
  <si>
    <t>الرقم</t>
  </si>
  <si>
    <t>الفصل الثاني 2022-2023</t>
  </si>
  <si>
    <t>منقطع ف2 2024</t>
  </si>
  <si>
    <t>03-Apr-55</t>
  </si>
  <si>
    <t>330</t>
  </si>
  <si>
    <t>10-Nov-81</t>
  </si>
  <si>
    <t>563</t>
  </si>
  <si>
    <t>17-Aug-23</t>
  </si>
  <si>
    <t>06-Dec-76</t>
  </si>
  <si>
    <t>14-Jan-79</t>
  </si>
  <si>
    <t>30-Oct-67</t>
  </si>
  <si>
    <t>23-Jul-86</t>
  </si>
  <si>
    <t>مسرابا</t>
  </si>
  <si>
    <t>18-Aug-84</t>
  </si>
  <si>
    <t xml:space="preserve">حضر </t>
  </si>
  <si>
    <t>00-Jan-00</t>
  </si>
  <si>
    <t>1/0/1900</t>
  </si>
  <si>
    <t>05-May-85</t>
  </si>
  <si>
    <t>اشرفية الوادي</t>
  </si>
  <si>
    <t>09-Jan-84</t>
  </si>
  <si>
    <t>03-Feb-83</t>
  </si>
  <si>
    <t>01-Jun-85</t>
  </si>
  <si>
    <t>01-May-86</t>
  </si>
  <si>
    <t>01-Nov-85</t>
  </si>
  <si>
    <t>485</t>
  </si>
  <si>
    <t>10-Aug-23</t>
  </si>
  <si>
    <t>0غير سوري</t>
  </si>
  <si>
    <t>13-Jan-91</t>
  </si>
  <si>
    <t>10-Oct-83</t>
  </si>
  <si>
    <t>بكا</t>
  </si>
  <si>
    <t>05-Jun-78</t>
  </si>
  <si>
    <t>اشرفية صحنايا</t>
  </si>
  <si>
    <t>16-Jul-84</t>
  </si>
  <si>
    <t>22-Apr-71</t>
  </si>
  <si>
    <t>15-Mar-85</t>
  </si>
  <si>
    <t>درعا-جاسم</t>
  </si>
  <si>
    <t>مدينه</t>
  </si>
  <si>
    <t>10-Mar-88</t>
  </si>
  <si>
    <t>26-Sep-87</t>
  </si>
  <si>
    <t>382</t>
  </si>
  <si>
    <t>07-Aug-23</t>
  </si>
  <si>
    <t>11-Jul-88</t>
  </si>
  <si>
    <t>03-May-83</t>
  </si>
  <si>
    <t>01-Jan-89</t>
  </si>
  <si>
    <t xml:space="preserve">الميادين </t>
  </si>
  <si>
    <t>427</t>
  </si>
  <si>
    <t>08-Aug-23</t>
  </si>
  <si>
    <t>22-Apr-89</t>
  </si>
  <si>
    <t xml:space="preserve">صحنايا </t>
  </si>
  <si>
    <t>15-Aug-83</t>
  </si>
  <si>
    <t>399</t>
  </si>
  <si>
    <t>14-Jan-83</t>
  </si>
  <si>
    <t>دوير المشايخ</t>
  </si>
  <si>
    <t>21-Feb-89</t>
  </si>
  <si>
    <t>04-Jan-90</t>
  </si>
  <si>
    <t>19-May-90</t>
  </si>
  <si>
    <t>06-Jun-84</t>
  </si>
  <si>
    <t>07-Mar-88</t>
  </si>
  <si>
    <t>19-Jan-88</t>
  </si>
  <si>
    <t>08-Jan-84</t>
  </si>
  <si>
    <t>زبرقان</t>
  </si>
  <si>
    <t>01-Mar-67</t>
  </si>
  <si>
    <t>عتبوره</t>
  </si>
  <si>
    <t>01-Jan-80</t>
  </si>
  <si>
    <t>16-Mar-89</t>
  </si>
  <si>
    <t>527</t>
  </si>
  <si>
    <t>14-Aug-23</t>
  </si>
  <si>
    <t>15-Aug-91</t>
  </si>
  <si>
    <t>516</t>
  </si>
  <si>
    <t>15-Jan-84</t>
  </si>
  <si>
    <t>552</t>
  </si>
  <si>
    <t>16-Aug-23</t>
  </si>
  <si>
    <t>11-Nov-80</t>
  </si>
  <si>
    <t>07-Mar-85</t>
  </si>
  <si>
    <t>441</t>
  </si>
  <si>
    <t>07-Apr-94</t>
  </si>
  <si>
    <t>08-Mar-85</t>
  </si>
  <si>
    <t>06-Dec-77</t>
  </si>
  <si>
    <t>01-Jan-88</t>
  </si>
  <si>
    <t>01-Sep-95</t>
  </si>
  <si>
    <t>01-Jun-90</t>
  </si>
  <si>
    <t>10-Jun-93</t>
  </si>
  <si>
    <t>15-Jun-83</t>
  </si>
  <si>
    <t>339</t>
  </si>
  <si>
    <t>31-Jul-23</t>
  </si>
  <si>
    <t>01-Jan-95</t>
  </si>
  <si>
    <t>30-Jan-97</t>
  </si>
  <si>
    <t>15-Jun-96</t>
  </si>
  <si>
    <t>07-Apr-79</t>
  </si>
  <si>
    <t>بيت سابر</t>
  </si>
  <si>
    <t>04-Dec-69</t>
  </si>
  <si>
    <t>29-Oct-67</t>
  </si>
  <si>
    <t>07-Jan-85</t>
  </si>
  <si>
    <t>حاصور</t>
  </si>
  <si>
    <t>15-Jan-96</t>
  </si>
  <si>
    <t>16-Nov-70</t>
  </si>
  <si>
    <t>لودفكس هافن</t>
  </si>
  <si>
    <t>06-Apr-97</t>
  </si>
  <si>
    <t>22-Oct-90</t>
  </si>
  <si>
    <t>27-Jan-86</t>
  </si>
  <si>
    <t>31-Jan-98</t>
  </si>
  <si>
    <t>01-Jan-96</t>
  </si>
  <si>
    <t>421</t>
  </si>
  <si>
    <t>02-Mar-87</t>
  </si>
  <si>
    <t>30-Oct-90</t>
  </si>
  <si>
    <t>عدرا</t>
  </si>
  <si>
    <t>30-Jan-86</t>
  </si>
  <si>
    <t>459</t>
  </si>
  <si>
    <t>09-Aug-23</t>
  </si>
  <si>
    <t>18-May-90</t>
  </si>
  <si>
    <t>جمرايا</t>
  </si>
  <si>
    <t>12-Aug-95</t>
  </si>
  <si>
    <t>04-Jan-95</t>
  </si>
  <si>
    <t>فنزويلا</t>
  </si>
  <si>
    <t>01-Jan-91</t>
  </si>
  <si>
    <t>ناصريه</t>
  </si>
  <si>
    <t>01-Aug-97</t>
  </si>
  <si>
    <t>01-Nov-94</t>
  </si>
  <si>
    <t>20-Nov-92</t>
  </si>
  <si>
    <t>01-Jan-90</t>
  </si>
  <si>
    <t>01-Jul-85</t>
  </si>
  <si>
    <t>15-Mar-92</t>
  </si>
  <si>
    <t xml:space="preserve">الرابعة </t>
  </si>
  <si>
    <t>05-Jun-91</t>
  </si>
  <si>
    <t>01-Aug-95</t>
  </si>
  <si>
    <t>475</t>
  </si>
  <si>
    <t>29-Jan-94</t>
  </si>
  <si>
    <t>10-May-90</t>
  </si>
  <si>
    <t>01-Jul-84</t>
  </si>
  <si>
    <t>24-May-85</t>
  </si>
  <si>
    <t>10-Aug-91</t>
  </si>
  <si>
    <t>04-Mar-96</t>
  </si>
  <si>
    <t>22-May-98</t>
  </si>
  <si>
    <t>21-Mar-89</t>
  </si>
  <si>
    <t>13-Nov-00</t>
  </si>
  <si>
    <t>18-Mar-73</t>
  </si>
  <si>
    <t>31-Jan-89</t>
  </si>
  <si>
    <t>عبادة</t>
  </si>
  <si>
    <t>08-Aug-93</t>
  </si>
  <si>
    <t>19-Aug-92</t>
  </si>
  <si>
    <t>30-Nov-88</t>
  </si>
  <si>
    <t>06-Nov-87</t>
  </si>
  <si>
    <t>30-May-94</t>
  </si>
  <si>
    <t>أبو ظبي مشفى الكورنيش</t>
  </si>
  <si>
    <t>09-Jan-91</t>
  </si>
  <si>
    <t>01-Apr-93</t>
  </si>
  <si>
    <t>24-Apr-88</t>
  </si>
  <si>
    <t>02-Apr-90</t>
  </si>
  <si>
    <t>14-May-69</t>
  </si>
  <si>
    <t>كفرسوسه</t>
  </si>
  <si>
    <t>10-Jan-00</t>
  </si>
  <si>
    <t>30-Aug-97</t>
  </si>
  <si>
    <t>05-Jan-93</t>
  </si>
  <si>
    <t>الطيحه</t>
  </si>
  <si>
    <t>10-Jul-95</t>
  </si>
  <si>
    <t>08-Aug-92</t>
  </si>
  <si>
    <t>01-Jan-93</t>
  </si>
  <si>
    <t>26-Nov-89</t>
  </si>
  <si>
    <t>24-Jan-93</t>
  </si>
  <si>
    <t>15-Jul-99</t>
  </si>
  <si>
    <t>مسربا</t>
  </si>
  <si>
    <t>20-May-90</t>
  </si>
  <si>
    <t>10-Apr-87</t>
  </si>
  <si>
    <t>30-Oct-89</t>
  </si>
  <si>
    <t>442</t>
  </si>
  <si>
    <t>13-Jul-88</t>
  </si>
  <si>
    <t>قنوات</t>
  </si>
  <si>
    <t>11-Jan-90</t>
  </si>
  <si>
    <t>05-Mar-97</t>
  </si>
  <si>
    <t>05-Nov-77</t>
  </si>
  <si>
    <t>البريج</t>
  </si>
  <si>
    <t>05-Sep-95</t>
  </si>
  <si>
    <t>437</t>
  </si>
  <si>
    <t>462</t>
  </si>
  <si>
    <t>14-Nov-95</t>
  </si>
  <si>
    <t>10-Apr-98</t>
  </si>
  <si>
    <t>25-Mar-99</t>
  </si>
  <si>
    <t>11-Jan-99</t>
  </si>
  <si>
    <t>29-Apr-98</t>
  </si>
  <si>
    <t>رقه</t>
  </si>
  <si>
    <t>01-Feb-00</t>
  </si>
  <si>
    <t>قاموع</t>
  </si>
  <si>
    <t>460</t>
  </si>
  <si>
    <t>02-Jan-96</t>
  </si>
  <si>
    <t>04-Oct-70</t>
  </si>
  <si>
    <t>332</t>
  </si>
  <si>
    <t>27-Jul-23</t>
  </si>
  <si>
    <t>23-Mar-91</t>
  </si>
  <si>
    <t>زاكية</t>
  </si>
  <si>
    <t>10-Jan-97</t>
  </si>
  <si>
    <t>329</t>
  </si>
  <si>
    <t>26-Jul-23</t>
  </si>
  <si>
    <t>20-Jan-99</t>
  </si>
  <si>
    <t>20-Jan-00</t>
  </si>
  <si>
    <t>27-Jan-87</t>
  </si>
  <si>
    <t>01-Jan-99</t>
  </si>
  <si>
    <t xml:space="preserve"> التركية</t>
  </si>
  <si>
    <t>30-Jun-93</t>
  </si>
  <si>
    <t>21-Mar-93</t>
  </si>
  <si>
    <t>353</t>
  </si>
  <si>
    <t>01-Aug-23</t>
  </si>
  <si>
    <t>06-Jan-81</t>
  </si>
  <si>
    <t>21-Mar-96</t>
  </si>
  <si>
    <t>15-Oct-85</t>
  </si>
  <si>
    <t>خميس مشيط عسير</t>
  </si>
  <si>
    <t>20-Apr-80</t>
  </si>
  <si>
    <t>10-Jul-98</t>
  </si>
  <si>
    <t>03-Aug-92</t>
  </si>
  <si>
    <t>28-Jan-00</t>
  </si>
  <si>
    <t>28-Apr-98</t>
  </si>
  <si>
    <t>24-Jun-87</t>
  </si>
  <si>
    <t>01-Mar-86</t>
  </si>
  <si>
    <t>الرها</t>
  </si>
  <si>
    <t>12-Jan-82</t>
  </si>
  <si>
    <t>قصيبة</t>
  </si>
  <si>
    <t>30-Aug-88</t>
  </si>
  <si>
    <t>28-May-86</t>
  </si>
  <si>
    <t>01-Apr-75</t>
  </si>
  <si>
    <t>البارد</t>
  </si>
  <si>
    <t>12-May-79</t>
  </si>
  <si>
    <t>11-Jan-84</t>
  </si>
  <si>
    <t>05-Sep-84</t>
  </si>
  <si>
    <t>13-Jan-92</t>
  </si>
  <si>
    <t>30-Aug-98</t>
  </si>
  <si>
    <t>418</t>
  </si>
  <si>
    <t>02-Mar-93</t>
  </si>
  <si>
    <t>14-Jan-86</t>
  </si>
  <si>
    <t>504</t>
  </si>
  <si>
    <t>01-Sep-91</t>
  </si>
  <si>
    <t>رأس المعره</t>
  </si>
  <si>
    <t>13-Jan-98</t>
  </si>
  <si>
    <t>01-Aug-94</t>
  </si>
  <si>
    <t>04-Apr-86</t>
  </si>
  <si>
    <t>12-Apr-80</t>
  </si>
  <si>
    <t>الحراك</t>
  </si>
  <si>
    <t>20-May-92</t>
  </si>
  <si>
    <t>06-May-87</t>
  </si>
  <si>
    <t>08-Feb-78</t>
  </si>
  <si>
    <t>23-Sep-83</t>
  </si>
  <si>
    <t>مرانة</t>
  </si>
  <si>
    <t>525</t>
  </si>
  <si>
    <t>01-Sep-89</t>
  </si>
  <si>
    <t>الحلايف</t>
  </si>
  <si>
    <t>12-Jun-93</t>
  </si>
  <si>
    <t>04-Sep-92</t>
  </si>
  <si>
    <t>08-May-91</t>
  </si>
  <si>
    <t>غبد الرزاق</t>
  </si>
  <si>
    <t>03-Jul-81</t>
  </si>
  <si>
    <t>11-Aug-96</t>
  </si>
  <si>
    <t>26-Mar-88</t>
  </si>
  <si>
    <t>18-Jun-95</t>
  </si>
  <si>
    <t>بصر الشام</t>
  </si>
  <si>
    <t>29-Jan-93</t>
  </si>
  <si>
    <t>21-Jul-96</t>
  </si>
  <si>
    <t xml:space="preserve">علمي </t>
  </si>
  <si>
    <t>28-Jan-95</t>
  </si>
  <si>
    <t>تواني</t>
  </si>
  <si>
    <t>07-Jul-84</t>
  </si>
  <si>
    <t>14-Sep-92</t>
  </si>
  <si>
    <t>22-Jun-97</t>
  </si>
  <si>
    <t>06-May-91</t>
  </si>
  <si>
    <t>قاره</t>
  </si>
  <si>
    <t>زيانات</t>
  </si>
  <si>
    <t>23-Aug-88</t>
  </si>
  <si>
    <t>30-Jan-90</t>
  </si>
  <si>
    <t>28-Jan-96</t>
  </si>
  <si>
    <t>30-Jan-91</t>
  </si>
  <si>
    <t xml:space="preserve">رنكوس </t>
  </si>
  <si>
    <t>23-Jul-87</t>
  </si>
  <si>
    <t>05-Aug-83</t>
  </si>
  <si>
    <t>11-Jul-99</t>
  </si>
  <si>
    <t>سلمين</t>
  </si>
  <si>
    <t>16-Aug-98</t>
  </si>
  <si>
    <t>المقروصه</t>
  </si>
  <si>
    <t>05-Oct-87</t>
  </si>
  <si>
    <t>13-Jun-82</t>
  </si>
  <si>
    <t>23-Jan-00</t>
  </si>
  <si>
    <t>22-Jan-00</t>
  </si>
  <si>
    <t>مدينه البعث</t>
  </si>
  <si>
    <t>07-Jan-83</t>
  </si>
  <si>
    <t>01-Jan-94</t>
  </si>
  <si>
    <t>حسكة</t>
  </si>
  <si>
    <t>01-Jan-98</t>
  </si>
  <si>
    <t>فرزلا</t>
  </si>
  <si>
    <t>29-Aug-91</t>
  </si>
  <si>
    <t>549</t>
  </si>
  <si>
    <t>30-Apr-97</t>
  </si>
  <si>
    <t>23-Dec-83</t>
  </si>
  <si>
    <t>نبيهة</t>
  </si>
  <si>
    <t>19-Sep-82</t>
  </si>
  <si>
    <t>29-Jan-99</t>
  </si>
  <si>
    <t>03-Sep-95</t>
  </si>
  <si>
    <t>05-Feb-97</t>
  </si>
  <si>
    <t>03-Jul-62</t>
  </si>
  <si>
    <t>18-Mar-74</t>
  </si>
  <si>
    <t>20-Jul-82</t>
  </si>
  <si>
    <t>04-Mar-94</t>
  </si>
  <si>
    <t>سبع جفار</t>
  </si>
  <si>
    <t>05-Apr-88</t>
  </si>
  <si>
    <t>بيت عائشة</t>
  </si>
  <si>
    <t>12-Jan-97</t>
  </si>
  <si>
    <t>مزريب</t>
  </si>
  <si>
    <t>محمد مصطفى</t>
  </si>
  <si>
    <t>03-Feb-89</t>
  </si>
  <si>
    <t>27-Apr-98</t>
  </si>
  <si>
    <t>29-Apr-93</t>
  </si>
  <si>
    <t>الكسوه</t>
  </si>
  <si>
    <t xml:space="preserve">اديب </t>
  </si>
  <si>
    <t>30-Mar-94</t>
  </si>
  <si>
    <t>14-Apr-97</t>
  </si>
  <si>
    <t>24-Mar-80</t>
  </si>
  <si>
    <t>423</t>
  </si>
  <si>
    <t>05-Jan-91</t>
  </si>
  <si>
    <t>499</t>
  </si>
  <si>
    <t>18-Jun-93</t>
  </si>
  <si>
    <t>06-Sep-88</t>
  </si>
  <si>
    <t>12-Feb-95</t>
  </si>
  <si>
    <t>25-Aug-89</t>
  </si>
  <si>
    <t>457</t>
  </si>
  <si>
    <t>29-Mar-92</t>
  </si>
  <si>
    <t>24-Aug-98</t>
  </si>
  <si>
    <t>10-Jul-93</t>
  </si>
  <si>
    <t>08-May-96</t>
  </si>
  <si>
    <t>11-Mar-86</t>
  </si>
  <si>
    <t>355</t>
  </si>
  <si>
    <t>02-Aug-23</t>
  </si>
  <si>
    <t>17-Apr-89</t>
  </si>
  <si>
    <t>10-Jun-99</t>
  </si>
  <si>
    <t>10-Jan-94</t>
  </si>
  <si>
    <t>01-Apr-98</t>
  </si>
  <si>
    <t>05-Jan-92</t>
  </si>
  <si>
    <t>28-Mar-87</t>
  </si>
  <si>
    <t>08-Jan-85</t>
  </si>
  <si>
    <t>326</t>
  </si>
  <si>
    <t>عوش</t>
  </si>
  <si>
    <t xml:space="preserve">محمد ياسر </t>
  </si>
  <si>
    <t>منئ</t>
  </si>
  <si>
    <t>01-May-99</t>
  </si>
  <si>
    <t>29-Jun-90</t>
  </si>
  <si>
    <t>13-Jul-85</t>
  </si>
  <si>
    <t>ريمة اللحف</t>
  </si>
  <si>
    <t>01-Apr-95</t>
  </si>
  <si>
    <t>عدوية</t>
  </si>
  <si>
    <t>11-Nov-88</t>
  </si>
  <si>
    <t>مساكن غسوله</t>
  </si>
  <si>
    <t>02-Apr-76</t>
  </si>
  <si>
    <t>جده</t>
  </si>
  <si>
    <t>03-Jan-89</t>
  </si>
  <si>
    <t>22-May-91</t>
  </si>
  <si>
    <t>431</t>
  </si>
  <si>
    <t>27-Jan-93</t>
  </si>
  <si>
    <t>430</t>
  </si>
  <si>
    <t>05-Jan-88</t>
  </si>
  <si>
    <t>الداره</t>
  </si>
  <si>
    <t>04-Jul-93</t>
  </si>
  <si>
    <t>خميس مشيط</t>
  </si>
  <si>
    <t>25-Feb-99</t>
  </si>
  <si>
    <t>25-Jun-92</t>
  </si>
  <si>
    <t>14-Dec-84</t>
  </si>
  <si>
    <t>15-Dec-84</t>
  </si>
  <si>
    <t>12-Jan-76</t>
  </si>
  <si>
    <t>27-Jan-95</t>
  </si>
  <si>
    <t>22-Oct-80</t>
  </si>
  <si>
    <t>01-Jul-98</t>
  </si>
  <si>
    <t>04-Oct-76</t>
  </si>
  <si>
    <t>حرف رضوه</t>
  </si>
  <si>
    <t>01-Jan-85</t>
  </si>
  <si>
    <t>احمديه</t>
  </si>
  <si>
    <t>21-Aug-97</t>
  </si>
  <si>
    <t>27-Jun-96</t>
  </si>
  <si>
    <t xml:space="preserve">خس عجيل </t>
  </si>
  <si>
    <t>01-Nov-78</t>
  </si>
  <si>
    <t>07-Nov-00</t>
  </si>
  <si>
    <t>امريكا</t>
  </si>
  <si>
    <t>26-Jan-93</t>
  </si>
  <si>
    <t xml:space="preserve">معضمية </t>
  </si>
  <si>
    <t>15-Jan-87</t>
  </si>
  <si>
    <t>25-Mar-88</t>
  </si>
  <si>
    <t>17-Aug-89</t>
  </si>
  <si>
    <t>04-Apr-88</t>
  </si>
  <si>
    <t>كفرنبل</t>
  </si>
  <si>
    <t>20-Jan-82</t>
  </si>
  <si>
    <t>01-Apr-96</t>
  </si>
  <si>
    <t>12-Aug-96</t>
  </si>
  <si>
    <t>556</t>
  </si>
  <si>
    <t xml:space="preserve">حي الجلاء </t>
  </si>
  <si>
    <t>06-May-93</t>
  </si>
  <si>
    <t>24-Jan-91</t>
  </si>
  <si>
    <t>10-Feb-98</t>
  </si>
  <si>
    <t>04-Jul-99</t>
  </si>
  <si>
    <t>07-Jan-88</t>
  </si>
  <si>
    <t>16-Jun-92</t>
  </si>
  <si>
    <t>تاجوراء</t>
  </si>
  <si>
    <t>01-Apr-74</t>
  </si>
  <si>
    <t>السيال</t>
  </si>
  <si>
    <t>25-Jan-96</t>
  </si>
  <si>
    <t xml:space="preserve">دير عطية </t>
  </si>
  <si>
    <t>01-Jan-00</t>
  </si>
  <si>
    <t>18-Dec-87</t>
  </si>
  <si>
    <t>01-Nov-84</t>
  </si>
  <si>
    <t>الرقمة</t>
  </si>
  <si>
    <t>أحمد راتب</t>
  </si>
  <si>
    <t>بشرا البابا</t>
  </si>
  <si>
    <t>25-Jan-93</t>
  </si>
  <si>
    <t>03-Oct-89</t>
  </si>
  <si>
    <t>20-Aug-95</t>
  </si>
  <si>
    <t>09-Mar-94</t>
  </si>
  <si>
    <t>30-Mar-97</t>
  </si>
  <si>
    <t>27-Apr-89</t>
  </si>
  <si>
    <t>06-May-00</t>
  </si>
  <si>
    <t>10-Nov-90</t>
  </si>
  <si>
    <t>31-Mar-87</t>
  </si>
  <si>
    <t>الزهراء</t>
  </si>
  <si>
    <t>29-Jul-97</t>
  </si>
  <si>
    <t>دريكيش</t>
  </si>
  <si>
    <t>15-Apr-85</t>
  </si>
  <si>
    <t>جهينة</t>
  </si>
  <si>
    <t>15-Sep-83</t>
  </si>
  <si>
    <t>مرج معيربان</t>
  </si>
  <si>
    <t>05-May-89</t>
  </si>
  <si>
    <t>صما</t>
  </si>
  <si>
    <t>12-Mar-84</t>
  </si>
  <si>
    <t>عين الشرقية</t>
  </si>
  <si>
    <t>23-Aug-85</t>
  </si>
  <si>
    <t>24-Feb-94</t>
  </si>
  <si>
    <t>01-Jan-01</t>
  </si>
  <si>
    <t>11-Oct-84</t>
  </si>
  <si>
    <t>20-Sep-74</t>
  </si>
  <si>
    <t>05-Sep-00</t>
  </si>
  <si>
    <t>01-Apr-99</t>
  </si>
  <si>
    <t>01-Oct-83</t>
  </si>
  <si>
    <t>الثعله</t>
  </si>
  <si>
    <t>07-Sep-91</t>
  </si>
  <si>
    <t>15-Dec-86</t>
  </si>
  <si>
    <t>نظمية</t>
  </si>
  <si>
    <t>505</t>
  </si>
  <si>
    <t>07-Oct-85</t>
  </si>
  <si>
    <t>الجويبات</t>
  </si>
  <si>
    <t>28-Sep-73</t>
  </si>
  <si>
    <t>20-Feb-87</t>
  </si>
  <si>
    <t>01-Jan-87</t>
  </si>
  <si>
    <t>30-Oct-94</t>
  </si>
  <si>
    <t>10-Jun-97</t>
  </si>
  <si>
    <t xml:space="preserve">الهزاني </t>
  </si>
  <si>
    <t xml:space="preserve">راضي </t>
  </si>
  <si>
    <t>23-Jan-94</t>
  </si>
  <si>
    <t xml:space="preserve">حسكة </t>
  </si>
  <si>
    <t>20-Aug-88</t>
  </si>
  <si>
    <t>الدليبة</t>
  </si>
  <si>
    <t xml:space="preserve">نزير </t>
  </si>
  <si>
    <t>16-Mar-88</t>
  </si>
  <si>
    <t>14-Sep-01</t>
  </si>
  <si>
    <t>24-Nov-91</t>
  </si>
  <si>
    <t>05-Jun-99</t>
  </si>
  <si>
    <t>19-Sep-92</t>
  </si>
  <si>
    <t xml:space="preserve">طه </t>
  </si>
  <si>
    <t xml:space="preserve">نعيمة </t>
  </si>
  <si>
    <t>15-Feb-77</t>
  </si>
  <si>
    <t>03-Mar-99</t>
  </si>
  <si>
    <t>20-Jan-93</t>
  </si>
  <si>
    <t>عبدلله</t>
  </si>
  <si>
    <t>09-Sep-00</t>
  </si>
  <si>
    <t>البيضه</t>
  </si>
  <si>
    <t xml:space="preserve">ختام </t>
  </si>
  <si>
    <t>كرناز</t>
  </si>
  <si>
    <t>17-Jun-96</t>
  </si>
  <si>
    <t xml:space="preserve">المنزول </t>
  </si>
  <si>
    <t>558</t>
  </si>
  <si>
    <t>11-Jan-96</t>
  </si>
  <si>
    <t>15-Jan-89</t>
  </si>
  <si>
    <t>17-May-97</t>
  </si>
  <si>
    <t>26-Apr-94</t>
  </si>
  <si>
    <t>الرمادي</t>
  </si>
  <si>
    <t>358</t>
  </si>
  <si>
    <t>28-Jun-90</t>
  </si>
  <si>
    <t>01-Apr-81</t>
  </si>
  <si>
    <t>08-Sep-95</t>
  </si>
  <si>
    <t>محمد فيصل</t>
  </si>
  <si>
    <t>01-May-92</t>
  </si>
  <si>
    <t>04-Sep-96</t>
  </si>
  <si>
    <t>04-Feb-02</t>
  </si>
  <si>
    <t>16-Jan-91</t>
  </si>
  <si>
    <t>01-Jul-87</t>
  </si>
  <si>
    <t>تالين</t>
  </si>
  <si>
    <t>20-Jan-91</t>
  </si>
  <si>
    <t>01-Sep-97</t>
  </si>
  <si>
    <t>بشرئ</t>
  </si>
  <si>
    <t>09-Apr-97</t>
  </si>
  <si>
    <t>25-Jul-00</t>
  </si>
  <si>
    <t>23-Feb-91</t>
  </si>
  <si>
    <t>01-Jan-97</t>
  </si>
  <si>
    <t>06-Apr-00</t>
  </si>
  <si>
    <t>دمشق دوما</t>
  </si>
  <si>
    <t>22-Mar-86</t>
  </si>
  <si>
    <t>01-Jan-02</t>
  </si>
  <si>
    <t>المنطار</t>
  </si>
  <si>
    <t>30-Sep-96</t>
  </si>
  <si>
    <t>29-Aug-03</t>
  </si>
  <si>
    <t>بريطانيا</t>
  </si>
  <si>
    <t>01-Jan-03</t>
  </si>
  <si>
    <t>كفر بني</t>
  </si>
  <si>
    <t>23-Nov-91</t>
  </si>
  <si>
    <t>07-Mar-96</t>
  </si>
  <si>
    <t>فرنسا مرسيليا</t>
  </si>
  <si>
    <t>10-Oct-85</t>
  </si>
  <si>
    <t>11-Oct-89</t>
  </si>
  <si>
    <t>03-Feb-86</t>
  </si>
  <si>
    <t>01-Jan-92</t>
  </si>
  <si>
    <t>03-Jan-91</t>
  </si>
  <si>
    <t>07-Oct-00</t>
  </si>
  <si>
    <t>18-Jul-97</t>
  </si>
  <si>
    <t>03-Jan-92</t>
  </si>
  <si>
    <t>25-Sep-91</t>
  </si>
  <si>
    <t>06-Aug-87</t>
  </si>
  <si>
    <t>لاهثه</t>
  </si>
  <si>
    <t>18-Jan-89</t>
  </si>
  <si>
    <t>30-Jan-94</t>
  </si>
  <si>
    <t>يحيئ</t>
  </si>
  <si>
    <t>السكريه</t>
  </si>
  <si>
    <t>الخاتونيه</t>
  </si>
  <si>
    <t>28-Sep-70</t>
  </si>
  <si>
    <t>عدن</t>
  </si>
  <si>
    <t>16-Jan-90</t>
  </si>
  <si>
    <t>311</t>
  </si>
  <si>
    <t>25-Jul-23</t>
  </si>
  <si>
    <t>08-Feb-94</t>
  </si>
  <si>
    <t>02-Aug-82</t>
  </si>
  <si>
    <t>عين الدنانير</t>
  </si>
  <si>
    <t>24-Mar-96</t>
  </si>
  <si>
    <t>21-Sep-85</t>
  </si>
  <si>
    <t>31-Jan-78</t>
  </si>
  <si>
    <t xml:space="preserve">محمد عدنان </t>
  </si>
  <si>
    <t>08-Apr-91</t>
  </si>
  <si>
    <t>17-Apr-91</t>
  </si>
  <si>
    <t>11-Jun-03</t>
  </si>
  <si>
    <t>قرى الاسد</t>
  </si>
  <si>
    <t>18-Feb-91</t>
  </si>
  <si>
    <t>511</t>
  </si>
  <si>
    <t>23-Feb-81</t>
  </si>
  <si>
    <t>31-Jan-00</t>
  </si>
  <si>
    <t>12-Feb-93</t>
  </si>
  <si>
    <t>20-Jul-02</t>
  </si>
  <si>
    <t>29-Jan-91</t>
  </si>
  <si>
    <t>F5</t>
  </si>
  <si>
    <t>F6</t>
  </si>
  <si>
    <t>F7</t>
  </si>
  <si>
    <t>F8</t>
  </si>
  <si>
    <t>F17</t>
  </si>
  <si>
    <t>F14</t>
  </si>
  <si>
    <t>F13</t>
  </si>
  <si>
    <t>F18</t>
  </si>
  <si>
    <t>F2</t>
  </si>
  <si>
    <t>F24</t>
  </si>
  <si>
    <t>F25</t>
  </si>
  <si>
    <t>F26</t>
  </si>
  <si>
    <t>Field1</t>
  </si>
  <si>
    <t>F10</t>
  </si>
  <si>
    <t>F11</t>
  </si>
  <si>
    <t>F12</t>
  </si>
  <si>
    <t>ID</t>
  </si>
  <si>
    <t>F3</t>
  </si>
  <si>
    <t>F4</t>
  </si>
  <si>
    <t>F9</t>
  </si>
  <si>
    <t>07-May-83</t>
  </si>
  <si>
    <t>10-Mar-78</t>
  </si>
  <si>
    <t>09-Sep-84</t>
  </si>
  <si>
    <t>12-Jul-80</t>
  </si>
  <si>
    <t>559</t>
  </si>
  <si>
    <t>11-May-82</t>
  </si>
  <si>
    <t>18-May-85</t>
  </si>
  <si>
    <t>461</t>
  </si>
  <si>
    <t>21-Apr-66</t>
  </si>
  <si>
    <t>01-Jul-71</t>
  </si>
  <si>
    <t>01-Jan-82</t>
  </si>
  <si>
    <t>01-Apr-79</t>
  </si>
  <si>
    <t>عقوبه</t>
  </si>
  <si>
    <t>01-May-80</t>
  </si>
  <si>
    <t>15-Jul-87</t>
  </si>
  <si>
    <t>09-Jun-84</t>
  </si>
  <si>
    <t>عرطوز</t>
  </si>
  <si>
    <t>27-Jan-79</t>
  </si>
  <si>
    <t>04-Apr-87</t>
  </si>
  <si>
    <t>مشيرفة الشارة</t>
  </si>
  <si>
    <t>03-Sep-82</t>
  </si>
  <si>
    <t>08-Nov-86</t>
  </si>
  <si>
    <t>08-Oct-68</t>
  </si>
  <si>
    <t>30-Jul-85</t>
  </si>
  <si>
    <t>23-Dec-82</t>
  </si>
  <si>
    <t>415</t>
  </si>
  <si>
    <t>27-Jul-80</t>
  </si>
  <si>
    <t>29-Apr-86</t>
  </si>
  <si>
    <t>قلعة المضيق</t>
  </si>
  <si>
    <t>436</t>
  </si>
  <si>
    <t>13-Dec-85</t>
  </si>
  <si>
    <t>الاتارب</t>
  </si>
  <si>
    <t>345</t>
  </si>
  <si>
    <t>08-Aug-84</t>
  </si>
  <si>
    <t>12-Jan-85</t>
  </si>
  <si>
    <t>438</t>
  </si>
  <si>
    <t>20-Oct-79</t>
  </si>
  <si>
    <t>26-Jul-85</t>
  </si>
  <si>
    <t>معربة</t>
  </si>
  <si>
    <t>25-Jan-77</t>
  </si>
  <si>
    <t>02-Dec-83</t>
  </si>
  <si>
    <t>01-Jul-86</t>
  </si>
  <si>
    <t>570</t>
  </si>
  <si>
    <t>07-May-87</t>
  </si>
  <si>
    <t>06-Sep-85</t>
  </si>
  <si>
    <t>07-Apr-84</t>
  </si>
  <si>
    <t>01-Mar-87</t>
  </si>
  <si>
    <t>04-Jul-87</t>
  </si>
  <si>
    <t>01-Jan-83</t>
  </si>
  <si>
    <t>30-Apr-87</t>
  </si>
  <si>
    <t>31-Aug-86</t>
  </si>
  <si>
    <t>496</t>
  </si>
  <si>
    <t>11-Jun-71</t>
  </si>
  <si>
    <t xml:space="preserve">الرابعة  </t>
  </si>
  <si>
    <t>26-Jun-85</t>
  </si>
  <si>
    <t>469</t>
  </si>
  <si>
    <t>عبد الرزاق الشيخ فارس</t>
  </si>
  <si>
    <t>ماصونه</t>
  </si>
  <si>
    <t>01-Jun-83</t>
  </si>
  <si>
    <t>المصلخة</t>
  </si>
  <si>
    <t>388</t>
  </si>
  <si>
    <t>21-Sep-23</t>
  </si>
  <si>
    <t>20-Sep-81</t>
  </si>
  <si>
    <t>06-Sep-80</t>
  </si>
  <si>
    <t>01-May-72</t>
  </si>
  <si>
    <t>367</t>
  </si>
  <si>
    <t>03-Aug-23</t>
  </si>
  <si>
    <t>01-Aug-84</t>
  </si>
  <si>
    <t>مصيلف</t>
  </si>
  <si>
    <t>30-Sep-87</t>
  </si>
  <si>
    <t>551</t>
  </si>
  <si>
    <t>31-Mar-88</t>
  </si>
  <si>
    <t xml:space="preserve">هجبن </t>
  </si>
  <si>
    <t>الشدادي</t>
  </si>
  <si>
    <t>01-Sep-79</t>
  </si>
  <si>
    <t>352</t>
  </si>
  <si>
    <t xml:space="preserve">دير عطيه </t>
  </si>
  <si>
    <t>07-Feb-86</t>
  </si>
  <si>
    <t>15-Nov-87</t>
  </si>
  <si>
    <t>13-Feb-89</t>
  </si>
  <si>
    <t>16-Nov-87</t>
  </si>
  <si>
    <t>539</t>
  </si>
  <si>
    <t>15-Aug-23</t>
  </si>
  <si>
    <t>30-Nov-89</t>
  </si>
  <si>
    <t>08-Mar-89</t>
  </si>
  <si>
    <t>مدينه الثوره</t>
  </si>
  <si>
    <t>18-May-75</t>
  </si>
  <si>
    <t>28-Jul-89</t>
  </si>
  <si>
    <t>20-Nov-86</t>
  </si>
  <si>
    <t>04-Aug-83</t>
  </si>
  <si>
    <t>14-Jun-90</t>
  </si>
  <si>
    <t>24-Apr-89</t>
  </si>
  <si>
    <t>الشعفة</t>
  </si>
  <si>
    <t>05-Jan-89</t>
  </si>
  <si>
    <t>557</t>
  </si>
  <si>
    <t>29-Apr-92</t>
  </si>
  <si>
    <t>396</t>
  </si>
  <si>
    <t>23-Sep-88</t>
  </si>
  <si>
    <t>06-Sep-91</t>
  </si>
  <si>
    <t>10-Apr-83</t>
  </si>
  <si>
    <t>حموره</t>
  </si>
  <si>
    <t>30-Aug-90</t>
  </si>
  <si>
    <t>518</t>
  </si>
  <si>
    <t>01-Aug-87</t>
  </si>
  <si>
    <t>420</t>
  </si>
  <si>
    <t>18-Apr-91</t>
  </si>
  <si>
    <t>03-May-92</t>
  </si>
  <si>
    <t>18-Mar-91</t>
  </si>
  <si>
    <t>22-May-75</t>
  </si>
  <si>
    <t>بغداد</t>
  </si>
  <si>
    <t>23-Nov-97</t>
  </si>
  <si>
    <t>10-Mar-83</t>
  </si>
  <si>
    <t>04-Apr-92</t>
  </si>
  <si>
    <t>06-Oct-92</t>
  </si>
  <si>
    <t>375</t>
  </si>
  <si>
    <t>20-Jan-90</t>
  </si>
  <si>
    <t>19-Jul-89</t>
  </si>
  <si>
    <t>خازمة</t>
  </si>
  <si>
    <t>28-Sep-86</t>
  </si>
  <si>
    <t>19-Mar-85</t>
  </si>
  <si>
    <t>28-Jul-93</t>
  </si>
  <si>
    <t>17-Jan-95</t>
  </si>
  <si>
    <t>02-Jul-83</t>
  </si>
  <si>
    <t>09-Jun-90</t>
  </si>
  <si>
    <t>دمشق - سوريا</t>
  </si>
  <si>
    <t>اعزاز</t>
  </si>
  <si>
    <t>06-Sep-92</t>
  </si>
  <si>
    <t>01-Mar-94</t>
  </si>
  <si>
    <t>26-Jan-86</t>
  </si>
  <si>
    <t>28-Feb-90</t>
  </si>
  <si>
    <t>21-Mar-95</t>
  </si>
  <si>
    <t>14-Dec-88</t>
  </si>
  <si>
    <t>20-Jun-78</t>
  </si>
  <si>
    <t>24-Sep-94</t>
  </si>
  <si>
    <t>495</t>
  </si>
  <si>
    <t>12-Oct-86</t>
  </si>
  <si>
    <t>383</t>
  </si>
  <si>
    <t>07-Jan-91</t>
  </si>
  <si>
    <t>454</t>
  </si>
  <si>
    <t>25-Apr-84</t>
  </si>
  <si>
    <t>20-Apr-90</t>
  </si>
  <si>
    <t>29-Jan-84</t>
  </si>
  <si>
    <t>01-Jan-86</t>
  </si>
  <si>
    <t>02-May-85</t>
  </si>
  <si>
    <t>10-Aug-87</t>
  </si>
  <si>
    <t>20-Aug-93</t>
  </si>
  <si>
    <t>26-May-95</t>
  </si>
  <si>
    <t>01-May-84</t>
  </si>
  <si>
    <t>28-Jan-88</t>
  </si>
  <si>
    <t>01-Aug-77</t>
  </si>
  <si>
    <t>EBRAHEAM</t>
  </si>
  <si>
    <t>EBTISAM</t>
  </si>
  <si>
    <t>24-Feb-95</t>
  </si>
  <si>
    <t>DAMASCUS</t>
  </si>
  <si>
    <t>483</t>
  </si>
  <si>
    <t>06-Jan-90</t>
  </si>
  <si>
    <t>14-Nov-90</t>
  </si>
  <si>
    <t>19-Oct-82</t>
  </si>
  <si>
    <t>سلمة</t>
  </si>
  <si>
    <t>10-Oct-91</t>
  </si>
  <si>
    <t>جدرين</t>
  </si>
  <si>
    <t>564</t>
  </si>
  <si>
    <t>28-Jul-91</t>
  </si>
  <si>
    <t>12-Jan-91</t>
  </si>
  <si>
    <t>كفرسوسة</t>
  </si>
  <si>
    <t>362</t>
  </si>
  <si>
    <t>24-Jan-92</t>
  </si>
  <si>
    <t>529</t>
  </si>
  <si>
    <t>12-Apr-71</t>
  </si>
  <si>
    <t>16-Jun-94</t>
  </si>
  <si>
    <t>15-Jan-95</t>
  </si>
  <si>
    <t>06-Nov-90</t>
  </si>
  <si>
    <t>30-Jan-92</t>
  </si>
  <si>
    <t>24-Jun-92</t>
  </si>
  <si>
    <t>02-Dec-74</t>
  </si>
  <si>
    <t>523</t>
  </si>
  <si>
    <t>1/18/1989</t>
  </si>
  <si>
    <t>16-Apr-94</t>
  </si>
  <si>
    <t>10-Aug-95</t>
  </si>
  <si>
    <t>عين فيجة</t>
  </si>
  <si>
    <t>402</t>
  </si>
  <si>
    <t>15-Feb-90</t>
  </si>
  <si>
    <t>05-Jan-97</t>
  </si>
  <si>
    <t>30-Aug-92</t>
  </si>
  <si>
    <t>26-Mar-94</t>
  </si>
  <si>
    <t>03-Jan-90</t>
  </si>
  <si>
    <t>20-May-93</t>
  </si>
  <si>
    <t>17-Feb-91</t>
  </si>
  <si>
    <t>13-May-91</t>
  </si>
  <si>
    <t>14-Jun-93</t>
  </si>
  <si>
    <t>07-Mar-92</t>
  </si>
  <si>
    <t>27-Sep-90</t>
  </si>
  <si>
    <t>18-Oct-97</t>
  </si>
  <si>
    <t>316</t>
  </si>
  <si>
    <t>05-Oct-96</t>
  </si>
  <si>
    <t>02-Nov-94</t>
  </si>
  <si>
    <t>28-Jan-91</t>
  </si>
  <si>
    <t>17-May-95</t>
  </si>
  <si>
    <t xml:space="preserve">عين الفيجة </t>
  </si>
  <si>
    <t>10-Aug-97</t>
  </si>
  <si>
    <t>08-Jan-95</t>
  </si>
  <si>
    <t>08-Mar-94</t>
  </si>
  <si>
    <t>16-Jan-93</t>
  </si>
  <si>
    <t>26-Nov-95</t>
  </si>
  <si>
    <t>26-Jul-68</t>
  </si>
  <si>
    <t>31-Jan-94</t>
  </si>
  <si>
    <t>05-May-97</t>
  </si>
  <si>
    <t>434</t>
  </si>
  <si>
    <t>01-Jan-84</t>
  </si>
  <si>
    <t>01-Feb-91</t>
  </si>
  <si>
    <t>08-Aug-89</t>
  </si>
  <si>
    <t>08-Mar-97</t>
  </si>
  <si>
    <t>06-Nov-97</t>
  </si>
  <si>
    <t>04-Jan-85</t>
  </si>
  <si>
    <t>463</t>
  </si>
  <si>
    <t>16-Sep-92</t>
  </si>
  <si>
    <t>02-Jan-94</t>
  </si>
  <si>
    <t>المسميه</t>
  </si>
  <si>
    <t>08-Dec-87</t>
  </si>
  <si>
    <t>قيصما</t>
  </si>
  <si>
    <t>13-May-83</t>
  </si>
  <si>
    <t>الصبورة</t>
  </si>
  <si>
    <t>26-Apr-85</t>
  </si>
  <si>
    <t xml:space="preserve">Damascus </t>
  </si>
  <si>
    <t>04-Jul-95</t>
  </si>
  <si>
    <t>17-Aug-95</t>
  </si>
  <si>
    <t>07-Jan-98</t>
  </si>
  <si>
    <t>09-Aug-91</t>
  </si>
  <si>
    <t>]دمشق</t>
  </si>
  <si>
    <t>04-Jun-85</t>
  </si>
  <si>
    <t>03-Nov-97</t>
  </si>
  <si>
    <t>02-Sep-84</t>
  </si>
  <si>
    <t>30-Jan-95</t>
  </si>
  <si>
    <t>النيك</t>
  </si>
  <si>
    <t>394</t>
  </si>
  <si>
    <t>01-Aug-92</t>
  </si>
  <si>
    <t>01-May-93</t>
  </si>
  <si>
    <t>16-Feb-81</t>
  </si>
  <si>
    <t>01-Oct-94</t>
  </si>
  <si>
    <t>08-Aug-88</t>
  </si>
  <si>
    <t>مرشدا</t>
  </si>
  <si>
    <t>20-Jan-73</t>
  </si>
  <si>
    <t>12-Oct-97</t>
  </si>
  <si>
    <t>02-Mar-88</t>
  </si>
  <si>
    <t>06-Oct-97</t>
  </si>
  <si>
    <t>10-Nov-83</t>
  </si>
  <si>
    <t>دارايا</t>
  </si>
  <si>
    <t>04-Jan-89</t>
  </si>
  <si>
    <t>16-Jul-95</t>
  </si>
  <si>
    <t>اربعه كبير</t>
  </si>
  <si>
    <t>15-Jan-93</t>
  </si>
  <si>
    <t>صوفية</t>
  </si>
  <si>
    <t>26-Aug-77</t>
  </si>
  <si>
    <t>18-Feb-89</t>
  </si>
  <si>
    <t>برزة</t>
  </si>
  <si>
    <t>03-Feb-93</t>
  </si>
  <si>
    <t>10-Jan-88</t>
  </si>
  <si>
    <t>مخرم فوقاني</t>
  </si>
  <si>
    <t>503</t>
  </si>
  <si>
    <t>14-Aug-90</t>
  </si>
  <si>
    <t>30-Sep-82</t>
  </si>
  <si>
    <t>عقارب</t>
  </si>
  <si>
    <t>17-Sep-93</t>
  </si>
  <si>
    <t>الصفاء</t>
  </si>
  <si>
    <t>15-May-91</t>
  </si>
  <si>
    <t>15-May-95</t>
  </si>
  <si>
    <t>18-Mar-89</t>
  </si>
  <si>
    <t>28-Jan-99</t>
  </si>
  <si>
    <t>05-Jan-94</t>
  </si>
  <si>
    <t>31-Mar-94</t>
  </si>
  <si>
    <t>20-Oct-92</t>
  </si>
  <si>
    <t>14-Feb-92</t>
  </si>
  <si>
    <t>25-Apr-98</t>
  </si>
  <si>
    <t>16-May-98</t>
  </si>
  <si>
    <t>25-Jun-94</t>
  </si>
  <si>
    <t>29-Jan-95</t>
  </si>
  <si>
    <t>03-Aug-94</t>
  </si>
  <si>
    <t>08-Oct-97</t>
  </si>
  <si>
    <t>390</t>
  </si>
  <si>
    <t>15-Nov-98</t>
  </si>
  <si>
    <t>بدريه عبد الغني</t>
  </si>
  <si>
    <t>09-May-93</t>
  </si>
  <si>
    <t>452</t>
  </si>
  <si>
    <t>21-Jan-97</t>
  </si>
  <si>
    <t>جمله</t>
  </si>
  <si>
    <t>08-Aug-97</t>
  </si>
  <si>
    <t>06-Oct-94</t>
  </si>
  <si>
    <t>19-Sep-95</t>
  </si>
  <si>
    <t>22-Feb-88</t>
  </si>
  <si>
    <t>25-May-95</t>
  </si>
  <si>
    <t xml:space="preserve">  دمشق</t>
  </si>
  <si>
    <t>385</t>
  </si>
  <si>
    <t>30-Jan-98</t>
  </si>
  <si>
    <t>15-Jan-98</t>
  </si>
  <si>
    <t>02-Aug-97</t>
  </si>
  <si>
    <t>29-Apr-82</t>
  </si>
  <si>
    <t>477</t>
  </si>
  <si>
    <t>Ghassan</t>
  </si>
  <si>
    <t>Amera</t>
  </si>
  <si>
    <t>21-Jan-89</t>
  </si>
  <si>
    <t>08-Apr-98</t>
  </si>
  <si>
    <t>17-Dec-91</t>
  </si>
  <si>
    <t>05-Jul-91</t>
  </si>
  <si>
    <t>567</t>
  </si>
  <si>
    <t>24-Aug-78</t>
  </si>
  <si>
    <t>اي</t>
  </si>
  <si>
    <t>14-Oct-89</t>
  </si>
  <si>
    <t>14-Jun-88</t>
  </si>
  <si>
    <t>28-Aug-98</t>
  </si>
  <si>
    <t>25-May-92</t>
  </si>
  <si>
    <t>22-Apr-96</t>
  </si>
  <si>
    <t>30-Nov-98</t>
  </si>
  <si>
    <t>جدة</t>
  </si>
  <si>
    <t>15-Sep-90</t>
  </si>
  <si>
    <t>09-Jun-98</t>
  </si>
  <si>
    <t>كويت</t>
  </si>
  <si>
    <t>31-Jan-99</t>
  </si>
  <si>
    <t>07-Jan-89</t>
  </si>
  <si>
    <t>25-Jan-98</t>
  </si>
  <si>
    <t>26-Jan-99</t>
  </si>
  <si>
    <t>11-Mar-89</t>
  </si>
  <si>
    <t>21-Nov-86</t>
  </si>
  <si>
    <t>331</t>
  </si>
  <si>
    <t xml:space="preserve">مليحا </t>
  </si>
  <si>
    <t>15-May-88</t>
  </si>
  <si>
    <t>10-Jun-83</t>
  </si>
  <si>
    <t>14-Jun-98</t>
  </si>
  <si>
    <t>17-Nov-97</t>
  </si>
  <si>
    <t>04-Jan-97</t>
  </si>
  <si>
    <t>HGGH`RDM</t>
  </si>
  <si>
    <t>481</t>
  </si>
  <si>
    <t>02-Oct-90</t>
  </si>
  <si>
    <t>العشارة</t>
  </si>
  <si>
    <t>29-May-98</t>
  </si>
  <si>
    <t>مصر</t>
  </si>
  <si>
    <t>22-Jun-88</t>
  </si>
  <si>
    <t>15-Jan-67</t>
  </si>
  <si>
    <t>510</t>
  </si>
  <si>
    <t>19-Jan-99</t>
  </si>
  <si>
    <t>336</t>
  </si>
  <si>
    <t>15-Aug-96</t>
  </si>
  <si>
    <t>17-Sep-98</t>
  </si>
  <si>
    <t>27-Oct-93</t>
  </si>
  <si>
    <t>05-Feb-92</t>
  </si>
  <si>
    <t>451</t>
  </si>
  <si>
    <t>30-Nov-90</t>
  </si>
  <si>
    <t>22-Mar-79</t>
  </si>
  <si>
    <t>07-Aug-96</t>
  </si>
  <si>
    <t>25-Mar-95</t>
  </si>
  <si>
    <t>راس فلسقو</t>
  </si>
  <si>
    <t>دير شمبل</t>
  </si>
  <si>
    <t>05-Nov-92</t>
  </si>
  <si>
    <t>21-Jun-87</t>
  </si>
  <si>
    <t>01-Jun-94</t>
  </si>
  <si>
    <t>بعمره</t>
  </si>
  <si>
    <t>359</t>
  </si>
  <si>
    <t>16-Nov-74</t>
  </si>
  <si>
    <t>13-Aug-91</t>
  </si>
  <si>
    <t>10-Jul-90</t>
  </si>
  <si>
    <t>01-Apr-90</t>
  </si>
  <si>
    <t>07-Jan-99</t>
  </si>
  <si>
    <t>25-Jul-98</t>
  </si>
  <si>
    <t>21-Aug-83</t>
  </si>
  <si>
    <t>524</t>
  </si>
  <si>
    <t>05-Jun-96</t>
  </si>
  <si>
    <t>19-Mar-92</t>
  </si>
  <si>
    <t>01-Sep-75</t>
  </si>
  <si>
    <t>23-Jun-99</t>
  </si>
  <si>
    <t>06-Jul-86</t>
  </si>
  <si>
    <t>05-Jan-96</t>
  </si>
  <si>
    <t>20-May-95</t>
  </si>
  <si>
    <t>القزاز</t>
  </si>
  <si>
    <t>05-May-92</t>
  </si>
  <si>
    <t>31-Jan-93</t>
  </si>
  <si>
    <t>351</t>
  </si>
  <si>
    <t>28-Sep-84</t>
  </si>
  <si>
    <t>29-Apr-91</t>
  </si>
  <si>
    <t>19-Feb-90</t>
  </si>
  <si>
    <t>522</t>
  </si>
  <si>
    <t>13-Mar-96</t>
  </si>
  <si>
    <t>17-Apr-98</t>
  </si>
  <si>
    <t>01-Mar-84</t>
  </si>
  <si>
    <t>11-Sep-89</t>
  </si>
  <si>
    <t>02-Jan-84</t>
  </si>
  <si>
    <t>537</t>
  </si>
  <si>
    <t>01-Sep-88</t>
  </si>
  <si>
    <t>384</t>
  </si>
  <si>
    <t>09-Mar-97</t>
  </si>
  <si>
    <t>05-Jan-98</t>
  </si>
  <si>
    <t>طبريا</t>
  </si>
  <si>
    <t>20-Apr-99</t>
  </si>
  <si>
    <t>20-May-94</t>
  </si>
  <si>
    <t>560</t>
  </si>
  <si>
    <t>19-Jan-96</t>
  </si>
  <si>
    <t>جيدا دالاتي</t>
  </si>
  <si>
    <t>28-Jun-99</t>
  </si>
  <si>
    <t>06-Jan-00</t>
  </si>
  <si>
    <t>01-Nov-82</t>
  </si>
  <si>
    <t>25-May-84</t>
  </si>
  <si>
    <t>01-Jun-92</t>
  </si>
  <si>
    <t>07-Jan-93</t>
  </si>
  <si>
    <t>15-May-82</t>
  </si>
  <si>
    <t>الحسكه</t>
  </si>
  <si>
    <t>23-Nov-85</t>
  </si>
  <si>
    <t>18-Aug-92</t>
  </si>
  <si>
    <t>15-Aug-89</t>
  </si>
  <si>
    <t>19-May-87</t>
  </si>
  <si>
    <t>30-Oct-80</t>
  </si>
  <si>
    <t>23-Apr-96</t>
  </si>
  <si>
    <t>08-Jan-98</t>
  </si>
  <si>
    <t>13-Feb-94</t>
  </si>
  <si>
    <t>01-Mar-97</t>
  </si>
  <si>
    <t>19-Mar-76</t>
  </si>
  <si>
    <t>12-Aug-84</t>
  </si>
  <si>
    <t>23-Jan-96</t>
  </si>
  <si>
    <t>20-Jul-93</t>
  </si>
  <si>
    <t>05-May-87</t>
  </si>
  <si>
    <t>12-Jan-92</t>
  </si>
  <si>
    <t>27-May-85</t>
  </si>
  <si>
    <t>09-Jul-91</t>
  </si>
  <si>
    <t>05-Mar-93</t>
  </si>
  <si>
    <t>24-Apr-90</t>
  </si>
  <si>
    <t>05-Nov-86</t>
  </si>
  <si>
    <t>18-Sep-90</t>
  </si>
  <si>
    <t>22-Jan-96</t>
  </si>
  <si>
    <t>01-May-96</t>
  </si>
  <si>
    <t>26-Apr-92</t>
  </si>
  <si>
    <t>28-Jan-90</t>
  </si>
  <si>
    <t>08-Mar-96</t>
  </si>
  <si>
    <t>27-Jan-99</t>
  </si>
  <si>
    <t>07-Apr-98</t>
  </si>
  <si>
    <t>09-Apr-94</t>
  </si>
  <si>
    <t>07-Aug-99</t>
  </si>
  <si>
    <t>392</t>
  </si>
  <si>
    <t>15-Nov-94</t>
  </si>
  <si>
    <t>24-Jun-95</t>
  </si>
  <si>
    <t>الجبة</t>
  </si>
  <si>
    <t>06-Feb-96</t>
  </si>
  <si>
    <t>25-Oct-86</t>
  </si>
  <si>
    <t xml:space="preserve">مضايا </t>
  </si>
  <si>
    <t>31-Oct-93</t>
  </si>
  <si>
    <t>07-Jan-90</t>
  </si>
  <si>
    <t>387</t>
  </si>
  <si>
    <t>04-Jul-97</t>
  </si>
  <si>
    <t>02-Jan-92</t>
  </si>
  <si>
    <t>535</t>
  </si>
  <si>
    <t>براق</t>
  </si>
  <si>
    <t>14-May-90</t>
  </si>
  <si>
    <t>01-Jun-76</t>
  </si>
  <si>
    <t>472</t>
  </si>
  <si>
    <t>10-Sep-91</t>
  </si>
  <si>
    <t>314</t>
  </si>
  <si>
    <t>25-Oct-99</t>
  </si>
  <si>
    <t>02-Jan-95</t>
  </si>
  <si>
    <t>22-Aug-94</t>
  </si>
  <si>
    <t>24-Jun-99</t>
  </si>
  <si>
    <t>15-May-98</t>
  </si>
  <si>
    <t>10-Jan-95</t>
  </si>
  <si>
    <t>جبعدين</t>
  </si>
  <si>
    <t>01-Oct-95</t>
  </si>
  <si>
    <t>12-Nov-88</t>
  </si>
  <si>
    <t>20-Sep-75</t>
  </si>
  <si>
    <t>458</t>
  </si>
  <si>
    <t>08-Nov-97</t>
  </si>
  <si>
    <t>27-Jan-96</t>
  </si>
  <si>
    <t>357</t>
  </si>
  <si>
    <t>05-Mar-99</t>
  </si>
  <si>
    <t>04-Jan-94</t>
  </si>
  <si>
    <t>26-Oct-92</t>
  </si>
  <si>
    <t>470</t>
  </si>
  <si>
    <t>05-Oct-85</t>
  </si>
  <si>
    <t>14-Jan-00</t>
  </si>
  <si>
    <t>19-Jan-95</t>
  </si>
  <si>
    <t>21-Sep-91</t>
  </si>
  <si>
    <t>24-Apr-97</t>
  </si>
  <si>
    <t>08-Dec-92</t>
  </si>
  <si>
    <t>429</t>
  </si>
  <si>
    <t>04-Apr-81</t>
  </si>
  <si>
    <t>06-Apr-77</t>
  </si>
  <si>
    <t>04-Jan-92</t>
  </si>
  <si>
    <t>23-Apr-93</t>
  </si>
  <si>
    <t>455</t>
  </si>
  <si>
    <t>05-Sep-97</t>
  </si>
  <si>
    <t>464</t>
  </si>
  <si>
    <t>21-Dec-95</t>
  </si>
  <si>
    <t>24-Oct-95</t>
  </si>
  <si>
    <t>743</t>
  </si>
  <si>
    <t>05-Oct-93</t>
  </si>
  <si>
    <t>502</t>
  </si>
  <si>
    <t>25-May-98</t>
  </si>
  <si>
    <t>03-Jul-97</t>
  </si>
  <si>
    <t>07-Apr-86</t>
  </si>
  <si>
    <t>27-Jul-96</t>
  </si>
  <si>
    <t>01-Apr-89</t>
  </si>
  <si>
    <t>350</t>
  </si>
  <si>
    <t>16-Nov-95</t>
  </si>
  <si>
    <t>09-Jan-93</t>
  </si>
  <si>
    <t>16-Mar-92</t>
  </si>
  <si>
    <t>فاطمة الدالاتي</t>
  </si>
  <si>
    <t xml:space="preserve">ديرمقرن </t>
  </si>
  <si>
    <t>05-May-93</t>
  </si>
  <si>
    <t>02-Jan-91</t>
  </si>
  <si>
    <t>09-Mar-98</t>
  </si>
  <si>
    <t>23-Apr-98</t>
  </si>
  <si>
    <t>10-Jan-96</t>
  </si>
  <si>
    <t>15-Jul-97</t>
  </si>
  <si>
    <t>14-Mar-94</t>
  </si>
  <si>
    <t>12-Sep-96</t>
  </si>
  <si>
    <t>14-May-66</t>
  </si>
  <si>
    <t>06-Jan-99</t>
  </si>
  <si>
    <t>10-Apr-93</t>
  </si>
  <si>
    <t>22-Feb-86</t>
  </si>
  <si>
    <t>31-Aug-98</t>
  </si>
  <si>
    <t>31-Mar-91</t>
  </si>
  <si>
    <t>05-Jul-90</t>
  </si>
  <si>
    <t>361</t>
  </si>
  <si>
    <t>26-Jan-91</t>
  </si>
  <si>
    <t>08-Apr-93</t>
  </si>
  <si>
    <t>456</t>
  </si>
  <si>
    <t>01-Sep-93</t>
  </si>
  <si>
    <t>22-Feb-98</t>
  </si>
  <si>
    <t>27-Sep-94</t>
  </si>
  <si>
    <t>30-Jun-92</t>
  </si>
  <si>
    <t>01-Mar-85</t>
  </si>
  <si>
    <t>346</t>
  </si>
  <si>
    <t>439</t>
  </si>
  <si>
    <t>08-Mar-98</t>
  </si>
  <si>
    <t>07-Aug-94</t>
  </si>
  <si>
    <t>08-Dec-93</t>
  </si>
  <si>
    <t>28-Aug-94</t>
  </si>
  <si>
    <t>2/12/2233</t>
  </si>
  <si>
    <t>05-Jul-97</t>
  </si>
  <si>
    <t>28-Aug-96</t>
  </si>
  <si>
    <t>27-Feb-94</t>
  </si>
  <si>
    <t>565</t>
  </si>
  <si>
    <t>05-Jan-95</t>
  </si>
  <si>
    <t>02-Jan-99</t>
  </si>
  <si>
    <t>17-Apr-96</t>
  </si>
  <si>
    <t>21-Jan-86</t>
  </si>
  <si>
    <t>21-May-97</t>
  </si>
  <si>
    <t>15-Apr-96</t>
  </si>
  <si>
    <t>08-Nov-94</t>
  </si>
  <si>
    <t>17-Nov-83</t>
  </si>
  <si>
    <t>01-Jun-98</t>
  </si>
  <si>
    <t>307</t>
  </si>
  <si>
    <t>22-Jul-23</t>
  </si>
  <si>
    <t>22-Jun-84</t>
  </si>
  <si>
    <t>26-Feb-98</t>
  </si>
  <si>
    <t>01-Feb-95</t>
  </si>
  <si>
    <t>17-Apr-94</t>
  </si>
  <si>
    <t>13-Feb-97</t>
  </si>
  <si>
    <t>03-Mar-96</t>
  </si>
  <si>
    <t>01-Sep-85</t>
  </si>
  <si>
    <t>24-Sep-92</t>
  </si>
  <si>
    <t>517</t>
  </si>
  <si>
    <t>01-Feb-82</t>
  </si>
  <si>
    <t>06-May-98</t>
  </si>
  <si>
    <t>22-Jan-98</t>
  </si>
  <si>
    <t>24-May-88</t>
  </si>
  <si>
    <t>20-Jan-97</t>
  </si>
  <si>
    <t>12-Apr-92</t>
  </si>
  <si>
    <t>06-Oct-73</t>
  </si>
  <si>
    <t>15-Apr-94</t>
  </si>
  <si>
    <t>20-Jun-92</t>
  </si>
  <si>
    <t>10-Jan-92</t>
  </si>
  <si>
    <t>02-Oct-93</t>
  </si>
  <si>
    <t>26-Jan-96</t>
  </si>
  <si>
    <t>22-Jan-82</t>
  </si>
  <si>
    <t>17-Apr-95</t>
  </si>
  <si>
    <t>17-Jun-77</t>
  </si>
  <si>
    <t>01-Dec-89</t>
  </si>
  <si>
    <t>25-Jan-91</t>
  </si>
  <si>
    <t>حرف متور</t>
  </si>
  <si>
    <t>مليحا</t>
  </si>
  <si>
    <t>06-Jan-91</t>
  </si>
  <si>
    <t>14-Sep-98</t>
  </si>
  <si>
    <t>16-Mar-93</t>
  </si>
  <si>
    <t>31-Jul-91</t>
  </si>
  <si>
    <t>23-Feb-89</t>
  </si>
  <si>
    <t>21-Jan-95</t>
  </si>
  <si>
    <t>02-Jan-98</t>
  </si>
  <si>
    <t>487</t>
  </si>
  <si>
    <t>13-Aug-23</t>
  </si>
  <si>
    <t>13-Aug-95</t>
  </si>
  <si>
    <t>جرابلس</t>
  </si>
  <si>
    <t>12-May-94</t>
  </si>
  <si>
    <t>20-Aug-96</t>
  </si>
  <si>
    <t>قطيفة</t>
  </si>
  <si>
    <t>500</t>
  </si>
  <si>
    <t>08-Jul-88</t>
  </si>
  <si>
    <t>10-Apr-95</t>
  </si>
  <si>
    <t>02-May-97</t>
  </si>
  <si>
    <t>21-May-91</t>
  </si>
  <si>
    <t>29-Mar-87</t>
  </si>
  <si>
    <t>419</t>
  </si>
  <si>
    <t>25-Apr-86</t>
  </si>
  <si>
    <t>04-May-98</t>
  </si>
  <si>
    <t xml:space="preserve">تل </t>
  </si>
  <si>
    <t>440</t>
  </si>
  <si>
    <t>26-Jun-95</t>
  </si>
  <si>
    <t>04-Jul-92</t>
  </si>
  <si>
    <t xml:space="preserve">ابو ظبي </t>
  </si>
  <si>
    <t>17-Jun-72</t>
  </si>
  <si>
    <t>22-Nov-97</t>
  </si>
  <si>
    <t>الامارات العربية المتحدة</t>
  </si>
  <si>
    <t>01-May-90</t>
  </si>
  <si>
    <t>ضواهره</t>
  </si>
  <si>
    <t>الصورة الكبيرة</t>
  </si>
  <si>
    <t>10-Jun-95</t>
  </si>
  <si>
    <t>10-Feb-85</t>
  </si>
  <si>
    <t>310</t>
  </si>
  <si>
    <t>14-Jan-97</t>
  </si>
  <si>
    <t>05-Jun-83</t>
  </si>
  <si>
    <t>391</t>
  </si>
  <si>
    <t>06-Feb-98</t>
  </si>
  <si>
    <t>25-Sep-96</t>
  </si>
  <si>
    <t>562</t>
  </si>
  <si>
    <t>05-Aug-94</t>
  </si>
  <si>
    <t>09-Apr-80</t>
  </si>
  <si>
    <t>01-Jul-91</t>
  </si>
  <si>
    <t>27-Dec-80</t>
  </si>
  <si>
    <t>حيالين</t>
  </si>
  <si>
    <t>05-Dec-97</t>
  </si>
  <si>
    <t>حمدى</t>
  </si>
  <si>
    <t>حرنة</t>
  </si>
  <si>
    <t>01-Jun-91</t>
  </si>
  <si>
    <t>29-Sep-96</t>
  </si>
  <si>
    <t>01-Jun-93</t>
  </si>
  <si>
    <t>13-Jul-92</t>
  </si>
  <si>
    <t>04-Aug-91</t>
  </si>
  <si>
    <t>360</t>
  </si>
  <si>
    <t>24-Jul-92</t>
  </si>
  <si>
    <t>المرحه</t>
  </si>
  <si>
    <t>02-Jan-85</t>
  </si>
  <si>
    <t>544</t>
  </si>
  <si>
    <t>15-Aug-98</t>
  </si>
  <si>
    <t>06-Feb-94</t>
  </si>
  <si>
    <t>الثعلة</t>
  </si>
  <si>
    <t>23-Jul-94</t>
  </si>
  <si>
    <t>08-May-95</t>
  </si>
  <si>
    <t>المنيذره</t>
  </si>
  <si>
    <t>01-Sep-96</t>
  </si>
  <si>
    <t>18-Jul-83</t>
  </si>
  <si>
    <t>19-Aug-96</t>
  </si>
  <si>
    <t>28-Jul-88</t>
  </si>
  <si>
    <t>31-Jul-96</t>
  </si>
  <si>
    <t>05-Sep-98</t>
  </si>
  <si>
    <t>22-Jun-91</t>
  </si>
  <si>
    <t>غصم</t>
  </si>
  <si>
    <t>01-Sep-98</t>
  </si>
  <si>
    <t>05-Jan-99</t>
  </si>
  <si>
    <t>الجيد</t>
  </si>
  <si>
    <t>06-Sep-87</t>
  </si>
  <si>
    <t>07-Jan-82</t>
  </si>
  <si>
    <t>417</t>
  </si>
  <si>
    <t>04-Oct-85</t>
  </si>
  <si>
    <t>09-Feb-99</t>
  </si>
  <si>
    <t>513</t>
  </si>
  <si>
    <t>Ali</t>
  </si>
  <si>
    <t>Mariam</t>
  </si>
  <si>
    <t>13-Nov-99</t>
  </si>
  <si>
    <t>26-Mar-98</t>
  </si>
  <si>
    <t>20-Feb-96</t>
  </si>
  <si>
    <t>اي10-5-1998</t>
  </si>
  <si>
    <t>10-May-98</t>
  </si>
  <si>
    <t>07-Dec-94</t>
  </si>
  <si>
    <t>356</t>
  </si>
  <si>
    <t>21-Jul-93</t>
  </si>
  <si>
    <t>28-May-97</t>
  </si>
  <si>
    <t>23-Aug-95</t>
  </si>
  <si>
    <t>14-Jun-96</t>
  </si>
  <si>
    <t>26-Jun-99</t>
  </si>
  <si>
    <t>02-Oct-99</t>
  </si>
  <si>
    <t>22-Dec-96</t>
  </si>
  <si>
    <t>05-Jun-93</t>
  </si>
  <si>
    <t>16-Feb-87</t>
  </si>
  <si>
    <t>482</t>
  </si>
  <si>
    <t>18-Jan-98</t>
  </si>
  <si>
    <t>08-Jan-99</t>
  </si>
  <si>
    <t>10-Aug-92</t>
  </si>
  <si>
    <t>20-Jan-92</t>
  </si>
  <si>
    <t>30-Sep-98</t>
  </si>
  <si>
    <t>23-Aug-94</t>
  </si>
  <si>
    <t>11-Jan-89</t>
  </si>
  <si>
    <t>25-Jan-97</t>
  </si>
  <si>
    <t>17-Jul-99</t>
  </si>
  <si>
    <t>10-Apr-88</t>
  </si>
  <si>
    <t>08-Nov-96</t>
  </si>
  <si>
    <t>25-May-81</t>
  </si>
  <si>
    <t>02-Sep-97</t>
  </si>
  <si>
    <t>17-Apr-97</t>
  </si>
  <si>
    <t>386</t>
  </si>
  <si>
    <t>06-Jun-96</t>
  </si>
  <si>
    <t>11-May-98</t>
  </si>
  <si>
    <t>27-Jan-97</t>
  </si>
  <si>
    <t>407</t>
  </si>
  <si>
    <t>17-Sep-86</t>
  </si>
  <si>
    <t>01-Aug-99</t>
  </si>
  <si>
    <t>541</t>
  </si>
  <si>
    <t>10-May-83</t>
  </si>
  <si>
    <t>04-Nov-96</t>
  </si>
  <si>
    <t>15-Aug-77</t>
  </si>
  <si>
    <t>24-Oct-99</t>
  </si>
  <si>
    <t>20-Jan-96</t>
  </si>
  <si>
    <t>11-Jan-92</t>
  </si>
  <si>
    <t>488</t>
  </si>
  <si>
    <t>16-Nov-81</t>
  </si>
  <si>
    <t>21-Jul-97</t>
  </si>
  <si>
    <t>10-Sep-97</t>
  </si>
  <si>
    <t>20-Feb-90</t>
  </si>
  <si>
    <t>28-Mar-94</t>
  </si>
  <si>
    <t>06-Sep-95</t>
  </si>
  <si>
    <t>02-May-98</t>
  </si>
  <si>
    <t>11-Jun-98</t>
  </si>
  <si>
    <t>561</t>
  </si>
  <si>
    <t>23-Feb-97</t>
  </si>
  <si>
    <t>ahmed</t>
  </si>
  <si>
    <t>jihadih</t>
  </si>
  <si>
    <t>12-Feb-96</t>
  </si>
  <si>
    <t>09-Jan-00</t>
  </si>
  <si>
    <t>11-Apr-99</t>
  </si>
  <si>
    <t>26-Aug-93</t>
  </si>
  <si>
    <t>484</t>
  </si>
  <si>
    <t>01-Jun-00</t>
  </si>
  <si>
    <t>25-Jun-79</t>
  </si>
  <si>
    <t>21-Jan-98</t>
  </si>
  <si>
    <t>14-Jun-97</t>
  </si>
  <si>
    <t>13-Jan-86</t>
  </si>
  <si>
    <t>25-Aug-94</t>
  </si>
  <si>
    <t>538</t>
  </si>
  <si>
    <t>19-Apr-93</t>
  </si>
  <si>
    <t>02-Jun-92</t>
  </si>
  <si>
    <t>28-May-96</t>
  </si>
  <si>
    <t>22-Jun-96</t>
  </si>
  <si>
    <t>02-Jan-00</t>
  </si>
  <si>
    <t>23-May-96</t>
  </si>
  <si>
    <t>15-Jan-97</t>
  </si>
  <si>
    <t>30-May-97</t>
  </si>
  <si>
    <t>06-Jan-93</t>
  </si>
  <si>
    <t>16-Jun-85</t>
  </si>
  <si>
    <t xml:space="preserve">روضة </t>
  </si>
  <si>
    <t>10-May-96</t>
  </si>
  <si>
    <t>دريج</t>
  </si>
  <si>
    <t>05-Mar-98</t>
  </si>
  <si>
    <t>04-Aug-86</t>
  </si>
  <si>
    <t>07-Aug-87</t>
  </si>
  <si>
    <t>03-Sep-99</t>
  </si>
  <si>
    <t>19-Nov-95</t>
  </si>
  <si>
    <t>22-Jan-97</t>
  </si>
  <si>
    <t>02-Jun-99</t>
  </si>
  <si>
    <t>22-Aug-95</t>
  </si>
  <si>
    <t>12-Apr-85</t>
  </si>
  <si>
    <t>508</t>
  </si>
  <si>
    <t>18-Feb-96</t>
  </si>
  <si>
    <t>10-May-97</t>
  </si>
  <si>
    <t>12-May-98</t>
  </si>
  <si>
    <t>فضل</t>
  </si>
  <si>
    <t>29-Apr-97</t>
  </si>
  <si>
    <t>ذمار</t>
  </si>
  <si>
    <t>29-Apr-87</t>
  </si>
  <si>
    <t>11-Jun-95</t>
  </si>
  <si>
    <t>08-Jan-77</t>
  </si>
  <si>
    <t>19-Sep-90</t>
  </si>
  <si>
    <t>12-Oct-92</t>
  </si>
  <si>
    <t>534</t>
  </si>
  <si>
    <t>02-Nov-88</t>
  </si>
  <si>
    <t>خفية ابوقلقل</t>
  </si>
  <si>
    <t>01-Oct-00</t>
  </si>
  <si>
    <t>05-May-99</t>
  </si>
  <si>
    <t>16-Feb-96</t>
  </si>
  <si>
    <t>17-Aug-99</t>
  </si>
  <si>
    <t>قلعة جندل</t>
  </si>
  <si>
    <t>20-Jan-98</t>
  </si>
  <si>
    <t>338</t>
  </si>
  <si>
    <t>03-May-94</t>
  </si>
  <si>
    <t>22-Dec-78</t>
  </si>
  <si>
    <t>10-Oct-90</t>
  </si>
  <si>
    <t>مردك</t>
  </si>
  <si>
    <t>20-Jul-97</t>
  </si>
  <si>
    <t>23-Mar-89</t>
  </si>
  <si>
    <t>31-Jan-86</t>
  </si>
  <si>
    <t>سبينة</t>
  </si>
  <si>
    <t>501</t>
  </si>
  <si>
    <t>15-Oct-72</t>
  </si>
  <si>
    <t>23-Nov-86</t>
  </si>
  <si>
    <t>11-Apr-77</t>
  </si>
  <si>
    <t>02-Sep-93</t>
  </si>
  <si>
    <t>12-Oct-84</t>
  </si>
  <si>
    <t>الدريج</t>
  </si>
  <si>
    <t>03-Apr-98</t>
  </si>
  <si>
    <t>جديدة الخاص</t>
  </si>
  <si>
    <t>393</t>
  </si>
  <si>
    <t>16-Mar-99</t>
  </si>
  <si>
    <t>ربى</t>
  </si>
  <si>
    <t>06-Sep-98</t>
  </si>
  <si>
    <t>18-Jan-95</t>
  </si>
  <si>
    <t>15-Feb-96</t>
  </si>
  <si>
    <t>409</t>
  </si>
  <si>
    <t>ahmad</t>
  </si>
  <si>
    <t>12-Jun-99</t>
  </si>
  <si>
    <t>السعودية جدة</t>
  </si>
  <si>
    <t>03-Jan-00</t>
  </si>
  <si>
    <t>ميدان</t>
  </si>
  <si>
    <t>04-Aug-85</t>
  </si>
  <si>
    <t>443</t>
  </si>
  <si>
    <t>13-Aug-99</t>
  </si>
  <si>
    <t>01-Jul-96</t>
  </si>
  <si>
    <t>25-Jun-76</t>
  </si>
  <si>
    <t>476</t>
  </si>
  <si>
    <t>22-Jun-95</t>
  </si>
  <si>
    <t>02-Aug-00</t>
  </si>
  <si>
    <t>19-Apr-99</t>
  </si>
  <si>
    <t>10-Jan-83</t>
  </si>
  <si>
    <t>27-Jul-88</t>
  </si>
  <si>
    <t>29-Apr-89</t>
  </si>
  <si>
    <t>السعوديه</t>
  </si>
  <si>
    <t>31-Aug-96</t>
  </si>
  <si>
    <t>البصيره</t>
  </si>
  <si>
    <t>30-Sep-88</t>
  </si>
  <si>
    <t>05-Apr-99</t>
  </si>
  <si>
    <t>22-Jul-90</t>
  </si>
  <si>
    <t>03-Jan-88</t>
  </si>
  <si>
    <t>جب الاملس</t>
  </si>
  <si>
    <t>04-Sep-99</t>
  </si>
  <si>
    <t>01-Aug-85</t>
  </si>
  <si>
    <t>10-Oct-92</t>
  </si>
  <si>
    <t>11-Jul-93</t>
  </si>
  <si>
    <t>06-Jan-86</t>
  </si>
  <si>
    <t>02-Feb-85</t>
  </si>
  <si>
    <t>03-Feb-87</t>
  </si>
  <si>
    <t>شفيرين</t>
  </si>
  <si>
    <t>506</t>
  </si>
  <si>
    <t>05-Feb-98</t>
  </si>
  <si>
    <t xml:space="preserve">سرغايا </t>
  </si>
  <si>
    <t>30-Oct-96</t>
  </si>
  <si>
    <t>06-Sep-93</t>
  </si>
  <si>
    <t xml:space="preserve">بدر </t>
  </si>
  <si>
    <t>14-Jan-92</t>
  </si>
  <si>
    <t>خربا</t>
  </si>
  <si>
    <t>16-Jul-91</t>
  </si>
  <si>
    <t>542</t>
  </si>
  <si>
    <t>نوئ</t>
  </si>
  <si>
    <t>04-Apr-91</t>
  </si>
  <si>
    <t>ت</t>
  </si>
  <si>
    <t>04-Feb-97</t>
  </si>
  <si>
    <t>24-Jan-99</t>
  </si>
  <si>
    <t>عطنه</t>
  </si>
  <si>
    <t>السيسنية</t>
  </si>
  <si>
    <t>26-Jul-96</t>
  </si>
  <si>
    <t>10-Sep-98</t>
  </si>
  <si>
    <t>28-Sep-97</t>
  </si>
  <si>
    <t>21-Nov-65</t>
  </si>
  <si>
    <t>03-Jan-93</t>
  </si>
  <si>
    <t>28-Oct-78</t>
  </si>
  <si>
    <t>21-Sep-97</t>
  </si>
  <si>
    <t>15-Oct-97</t>
  </si>
  <si>
    <t>11-Jun-96</t>
  </si>
  <si>
    <t>مليحة العطش</t>
  </si>
  <si>
    <t>23-Sep-96</t>
  </si>
  <si>
    <t>22-Apr-92</t>
  </si>
  <si>
    <t>29-Sep-88</t>
  </si>
  <si>
    <t>ساروجة اعجام 89</t>
  </si>
  <si>
    <t>1010093398</t>
  </si>
  <si>
    <t>2005</t>
  </si>
  <si>
    <t>999700259</t>
  </si>
  <si>
    <t>10-Mar-96</t>
  </si>
  <si>
    <t>08-Sep-91</t>
  </si>
  <si>
    <t>02-Feb-87</t>
  </si>
  <si>
    <t>14-Jul-85</t>
  </si>
  <si>
    <t>12-Sep-91</t>
  </si>
  <si>
    <t>25-Aug-93</t>
  </si>
  <si>
    <t>الجبيبات333</t>
  </si>
  <si>
    <t>02-Jul-84</t>
  </si>
  <si>
    <t>فايرة</t>
  </si>
  <si>
    <t>28-Jan-94</t>
  </si>
  <si>
    <t>02-Jan-97</t>
  </si>
  <si>
    <t>15-Jul-98</t>
  </si>
  <si>
    <t>09-Apr-87</t>
  </si>
  <si>
    <t>05-Jul-88</t>
  </si>
  <si>
    <t>11-Jan-88</t>
  </si>
  <si>
    <t>23-Sep-90</t>
  </si>
  <si>
    <t>27-Jul-99</t>
  </si>
  <si>
    <t>10-Sep-95</t>
  </si>
  <si>
    <t>11-Jun-91</t>
  </si>
  <si>
    <t>10-Aug-88</t>
  </si>
  <si>
    <t>26-Jan-89</t>
  </si>
  <si>
    <t>01-Jun-75</t>
  </si>
  <si>
    <t>27-Jul-95</t>
  </si>
  <si>
    <t>08-Jul-87</t>
  </si>
  <si>
    <t>اسرار</t>
  </si>
  <si>
    <t xml:space="preserve">صحتايا </t>
  </si>
  <si>
    <t>11-Jun-70</t>
  </si>
  <si>
    <t>20-Sep-92</t>
  </si>
  <si>
    <t>20-Jul-00</t>
  </si>
  <si>
    <t>مخيم</t>
  </si>
  <si>
    <t>بشرى رغيس</t>
  </si>
  <si>
    <t>16-Aug-86</t>
  </si>
  <si>
    <t>10-Aug-89</t>
  </si>
  <si>
    <t>521</t>
  </si>
  <si>
    <t>20-Sep-96</t>
  </si>
  <si>
    <t>406</t>
  </si>
  <si>
    <t>28-Apr-00</t>
  </si>
  <si>
    <t>374</t>
  </si>
  <si>
    <t>19-Sep-98</t>
  </si>
  <si>
    <t>03-Jun-68</t>
  </si>
  <si>
    <t>24-Mar-74</t>
  </si>
  <si>
    <t>25-May-93</t>
  </si>
  <si>
    <t>25-Apr-88</t>
  </si>
  <si>
    <t>13-Jun-94</t>
  </si>
  <si>
    <t>عبداالطيف</t>
  </si>
  <si>
    <t xml:space="preserve">طرابلس </t>
  </si>
  <si>
    <t>19-Jul-00</t>
  </si>
  <si>
    <t>28-Jul-00</t>
  </si>
  <si>
    <t>566</t>
  </si>
  <si>
    <t>01-Nov-99</t>
  </si>
  <si>
    <t xml:space="preserve">صفوان </t>
  </si>
  <si>
    <t>عدنه</t>
  </si>
  <si>
    <t>25-Jun-95</t>
  </si>
  <si>
    <t>عبد المولى</t>
  </si>
  <si>
    <t>عثمانة</t>
  </si>
  <si>
    <t>24-Mar-95</t>
  </si>
  <si>
    <t>06-Nov-00</t>
  </si>
  <si>
    <t>25-Jan-84</t>
  </si>
  <si>
    <t>03-Apr-91</t>
  </si>
  <si>
    <t xml:space="preserve">ممدوح </t>
  </si>
  <si>
    <t>11-Dec-87</t>
  </si>
  <si>
    <t>25-Jul-99</t>
  </si>
  <si>
    <t>400</t>
  </si>
  <si>
    <t>22-Mar-96</t>
  </si>
  <si>
    <t xml:space="preserve">جبلة </t>
  </si>
  <si>
    <t>24-Nov-00</t>
  </si>
  <si>
    <t>29-Jul-84</t>
  </si>
  <si>
    <t>04-May-89</t>
  </si>
  <si>
    <t>20-Apr-97</t>
  </si>
  <si>
    <t>23-Jun-92</t>
  </si>
  <si>
    <t>389</t>
  </si>
  <si>
    <t>09-Jun-82</t>
  </si>
  <si>
    <t>08-Feb-82</t>
  </si>
  <si>
    <t>31-Aug-82</t>
  </si>
  <si>
    <t>25-Mar-92</t>
  </si>
  <si>
    <t>24-Apr-95</t>
  </si>
  <si>
    <t>30-Sep-97</t>
  </si>
  <si>
    <t>30-Jan-96</t>
  </si>
  <si>
    <t>01-Aug-89</t>
  </si>
  <si>
    <t>12-Jul-99</t>
  </si>
  <si>
    <t>09-Nov-87</t>
  </si>
  <si>
    <t>08-Mar-70</t>
  </si>
  <si>
    <t>11-May-87</t>
  </si>
  <si>
    <t>26-Feb-85</t>
  </si>
  <si>
    <t>14-Jul-98</t>
  </si>
  <si>
    <t>02-Jan-81</t>
  </si>
  <si>
    <t>05-Mar-95</t>
  </si>
  <si>
    <t>19-Oct-00</t>
  </si>
  <si>
    <t>24-Oct-84</t>
  </si>
  <si>
    <t>08-Nov-90</t>
  </si>
  <si>
    <t>15-Jun-94</t>
  </si>
  <si>
    <t>YOUSSEF</t>
  </si>
  <si>
    <t>THANAA</t>
  </si>
  <si>
    <t>15-Jun-00</t>
  </si>
  <si>
    <t>01-Mar-92</t>
  </si>
  <si>
    <t>منى العبد</t>
  </si>
  <si>
    <t>24-May-89</t>
  </si>
  <si>
    <t>عزميه</t>
  </si>
  <si>
    <t>16-Jun-98</t>
  </si>
  <si>
    <t>03-Mar-00</t>
  </si>
  <si>
    <t>23-May-75</t>
  </si>
  <si>
    <t>17-Jul-89</t>
  </si>
  <si>
    <t>21-Apr-95</t>
  </si>
  <si>
    <t>01-Aug-93</t>
  </si>
  <si>
    <t>17-Aug-81</t>
  </si>
  <si>
    <t>550</t>
  </si>
  <si>
    <t>03-Sep-88</t>
  </si>
  <si>
    <t>08-Aug-95</t>
  </si>
  <si>
    <t>10-May-69</t>
  </si>
  <si>
    <t>04-Aug-99</t>
  </si>
  <si>
    <t>01-Apr-82</t>
  </si>
  <si>
    <t>29-Sep-00</t>
  </si>
  <si>
    <t>01-Jun-99</t>
  </si>
  <si>
    <t>01-Feb-76</t>
  </si>
  <si>
    <t>494</t>
  </si>
  <si>
    <t>23-Dec-79</t>
  </si>
  <si>
    <t>569</t>
  </si>
  <si>
    <t>رشديه</t>
  </si>
  <si>
    <t>10-Aug-00</t>
  </si>
  <si>
    <t>03-Dec-95</t>
  </si>
  <si>
    <t>25-Jun-69</t>
  </si>
  <si>
    <t>20-Mar-95</t>
  </si>
  <si>
    <t>26-Sep-78</t>
  </si>
  <si>
    <t>05-Apr-94</t>
  </si>
  <si>
    <t>بيت احمد</t>
  </si>
  <si>
    <t xml:space="preserve">عبدالهادي </t>
  </si>
  <si>
    <t>هدئ</t>
  </si>
  <si>
    <t>05-Jun-89</t>
  </si>
  <si>
    <t>18-Jun-94</t>
  </si>
  <si>
    <t>06-Aug-85</t>
  </si>
  <si>
    <t>02-Jan-93</t>
  </si>
  <si>
    <t>02-Apr-84</t>
  </si>
  <si>
    <t>12-Jan-98</t>
  </si>
  <si>
    <t>25-Jan-95</t>
  </si>
  <si>
    <t>29-Jan-96</t>
  </si>
  <si>
    <t>08-Sep-92</t>
  </si>
  <si>
    <t>15-Jan-00</t>
  </si>
  <si>
    <t>03-Sep-89</t>
  </si>
  <si>
    <t>14-Sep-96</t>
  </si>
  <si>
    <t>عناب</t>
  </si>
  <si>
    <t>عامر سلوم</t>
  </si>
  <si>
    <t>أماني الصحن</t>
  </si>
  <si>
    <t>20-Oct-96</t>
  </si>
  <si>
    <t>25-Jan-94</t>
  </si>
  <si>
    <t>05-Nov-80</t>
  </si>
  <si>
    <t>478</t>
  </si>
  <si>
    <t>06-Feb-00</t>
  </si>
  <si>
    <t>28-Apr-94</t>
  </si>
  <si>
    <t>28-Jul-96</t>
  </si>
  <si>
    <t>365</t>
  </si>
  <si>
    <t>08-Nov-99</t>
  </si>
  <si>
    <t>14-Sep-94</t>
  </si>
  <si>
    <t>10-Nov-98</t>
  </si>
  <si>
    <t>10-Apr-84</t>
  </si>
  <si>
    <t>سلمية</t>
  </si>
  <si>
    <t>14-Jul-72</t>
  </si>
  <si>
    <t>سويسة</t>
  </si>
  <si>
    <t xml:space="preserve">عبد الغني </t>
  </si>
  <si>
    <t>سلمئ</t>
  </si>
  <si>
    <t>30-Jan-01</t>
  </si>
  <si>
    <t>22-Jun-93</t>
  </si>
  <si>
    <t>25-Feb-00</t>
  </si>
  <si>
    <t>كاف الجاع</t>
  </si>
  <si>
    <t>24-Jun-85</t>
  </si>
  <si>
    <t>04-Aug-95</t>
  </si>
  <si>
    <t>العشارنة</t>
  </si>
  <si>
    <t>22-Feb-91</t>
  </si>
  <si>
    <t>07-May-98</t>
  </si>
  <si>
    <t>دمشق- مخيم اليرموك</t>
  </si>
  <si>
    <t>10-Mar-95</t>
  </si>
  <si>
    <t>23-Jun-83</t>
  </si>
  <si>
    <t>05-Sep-99</t>
  </si>
  <si>
    <t>26-Jan-98</t>
  </si>
  <si>
    <t>05-Feb-91</t>
  </si>
  <si>
    <t>بلودان</t>
  </si>
  <si>
    <t>01-Oct-90</t>
  </si>
  <si>
    <t xml:space="preserve">زبداني </t>
  </si>
  <si>
    <t>05-Jul-89</t>
  </si>
  <si>
    <t>اللاذقية - جبلة</t>
  </si>
  <si>
    <t>08-Jan-97</t>
  </si>
  <si>
    <t>04-Jun-98</t>
  </si>
  <si>
    <t>01-Oct-01</t>
  </si>
  <si>
    <t>03-Nov-99</t>
  </si>
  <si>
    <t>توفيقة</t>
  </si>
  <si>
    <t>01-Aug-86</t>
  </si>
  <si>
    <t>حفير فوقا</t>
  </si>
  <si>
    <t>عفيفية</t>
  </si>
  <si>
    <t xml:space="preserve">كفريا </t>
  </si>
  <si>
    <t>17-May-85</t>
  </si>
  <si>
    <t>احمد حسام الدين</t>
  </si>
  <si>
    <t>15-Oct-89</t>
  </si>
  <si>
    <t>كفير الزيت</t>
  </si>
  <si>
    <t>01-Jun-95</t>
  </si>
  <si>
    <t>05-Aug-88</t>
  </si>
  <si>
    <t xml:space="preserve">ميادين </t>
  </si>
  <si>
    <t>30-Oct-97</t>
  </si>
  <si>
    <t>13-Oct-94</t>
  </si>
  <si>
    <t>02-Mar-95</t>
  </si>
  <si>
    <t>28-Nov-80</t>
  </si>
  <si>
    <t>17-Feb-83</t>
  </si>
  <si>
    <t>23-Oct-93</t>
  </si>
  <si>
    <t>MUNER</t>
  </si>
  <si>
    <t>FATMA</t>
  </si>
  <si>
    <t>17-Jun-00</t>
  </si>
  <si>
    <t>HAMA</t>
  </si>
  <si>
    <t>23-Jan-95</t>
  </si>
  <si>
    <t>صافيتا- الزويتيني</t>
  </si>
  <si>
    <t>486</t>
  </si>
  <si>
    <t>23-May-86</t>
  </si>
  <si>
    <t>13-Mar-81</t>
  </si>
  <si>
    <t>02-May-93</t>
  </si>
  <si>
    <t>حورية</t>
  </si>
  <si>
    <t>16-Jan-83</t>
  </si>
  <si>
    <t>22-Jan-90</t>
  </si>
  <si>
    <t>01-May-94</t>
  </si>
  <si>
    <t>16-Nov-90</t>
  </si>
  <si>
    <t>16-Feb-84</t>
  </si>
  <si>
    <t>01-Sep-99</t>
  </si>
  <si>
    <t>03-Jan-97</t>
  </si>
  <si>
    <t>09-Apr-96</t>
  </si>
  <si>
    <t>18-Feb-86</t>
  </si>
  <si>
    <t>01-Feb-99</t>
  </si>
  <si>
    <t>29-Jan-00</t>
  </si>
  <si>
    <t>03-Jan-96</t>
  </si>
  <si>
    <t>15-Feb-91</t>
  </si>
  <si>
    <t>11-Jan-86</t>
  </si>
  <si>
    <t>06-Apr-98</t>
  </si>
  <si>
    <t>03-Nov-67</t>
  </si>
  <si>
    <t>20-Apr-94</t>
  </si>
  <si>
    <t>474</t>
  </si>
  <si>
    <t>29-Jun-95</t>
  </si>
  <si>
    <t>548</t>
  </si>
  <si>
    <t>12-Jun-96</t>
  </si>
  <si>
    <t>20-Aug-87</t>
  </si>
  <si>
    <t>29-Mar-95</t>
  </si>
  <si>
    <t>17-Feb-02</t>
  </si>
  <si>
    <t>01-Feb-92</t>
  </si>
  <si>
    <t>15-Aug-99</t>
  </si>
  <si>
    <t>07-Sep-97</t>
  </si>
  <si>
    <t>07-Oct-96</t>
  </si>
  <si>
    <t>04-Oct-84</t>
  </si>
  <si>
    <t>10-Jul-65</t>
  </si>
  <si>
    <t>31-Jan-92</t>
  </si>
  <si>
    <t>15-Sep-75</t>
  </si>
  <si>
    <t>536</t>
  </si>
  <si>
    <t>12-May-88</t>
  </si>
  <si>
    <t>03-Oct-71</t>
  </si>
  <si>
    <t>26-Feb-89</t>
  </si>
  <si>
    <t>23-May-98</t>
  </si>
  <si>
    <t>408</t>
  </si>
  <si>
    <t>02-Jan-82</t>
  </si>
  <si>
    <t>14-Jul-82</t>
  </si>
  <si>
    <t>20-Apr-92</t>
  </si>
  <si>
    <t>01-Feb-97</t>
  </si>
  <si>
    <t>25-Apr-99</t>
  </si>
  <si>
    <t>06-Aug-01</t>
  </si>
  <si>
    <t>29-Sep-98</t>
  </si>
  <si>
    <t>03-Aug-90</t>
  </si>
  <si>
    <t>23-Oct-85</t>
  </si>
  <si>
    <t>11-Jan-76</t>
  </si>
  <si>
    <t>04-Nov-98</t>
  </si>
  <si>
    <t>01-Feb-85</t>
  </si>
  <si>
    <t>10-Aug-86</t>
  </si>
  <si>
    <t>21-Sep-88</t>
  </si>
  <si>
    <t>16-Mar-79</t>
  </si>
  <si>
    <t>14-Apr-89</t>
  </si>
  <si>
    <t>رمزية</t>
  </si>
  <si>
    <t>01-Nov-65</t>
  </si>
  <si>
    <t>471</t>
  </si>
  <si>
    <t>01-Feb-81</t>
  </si>
  <si>
    <t>18-Jun-83</t>
  </si>
  <si>
    <t>28-Jun-83</t>
  </si>
  <si>
    <t>02-Nov-80</t>
  </si>
  <si>
    <t>03-Oct-01</t>
  </si>
  <si>
    <t>20-Aug-81</t>
  </si>
  <si>
    <t>07-Mar-01</t>
  </si>
  <si>
    <t>14-Feb-81</t>
  </si>
  <si>
    <t>23-May-92</t>
  </si>
  <si>
    <t>21-Oct-84</t>
  </si>
  <si>
    <t>18-Apr-87</t>
  </si>
  <si>
    <t>509</t>
  </si>
  <si>
    <t>13-Apr-85</t>
  </si>
  <si>
    <t>25-Jan-01</t>
  </si>
  <si>
    <t>11-Mar-95</t>
  </si>
  <si>
    <t>07-Jan-69</t>
  </si>
  <si>
    <t>18-Dec-81</t>
  </si>
  <si>
    <t>امبنة</t>
  </si>
  <si>
    <t>1\2\1989</t>
  </si>
  <si>
    <t>25-Oct-01</t>
  </si>
  <si>
    <t>18-Aug-93</t>
  </si>
  <si>
    <t>424</t>
  </si>
  <si>
    <t>28-Jun-00</t>
  </si>
  <si>
    <t>20-Jan-80</t>
  </si>
  <si>
    <t>14-Aug-94</t>
  </si>
  <si>
    <t>08-Mar-88</t>
  </si>
  <si>
    <t>01-Jun-89</t>
  </si>
  <si>
    <t>09-Jan-85</t>
  </si>
  <si>
    <t>09-Jan-99</t>
  </si>
  <si>
    <t>14-Dec-87</t>
  </si>
  <si>
    <t>21-Aug-98</t>
  </si>
  <si>
    <t>422</t>
  </si>
  <si>
    <t>31-Jan-91</t>
  </si>
  <si>
    <t>29-Jun-88</t>
  </si>
  <si>
    <t>547</t>
  </si>
  <si>
    <t>15-Mar-81</t>
  </si>
  <si>
    <t>رحمه شوره</t>
  </si>
  <si>
    <t>01-Jul-95</t>
  </si>
  <si>
    <t>فرزدق</t>
  </si>
  <si>
    <t>27-Aug-98</t>
  </si>
  <si>
    <t>25-Jan-78</t>
  </si>
  <si>
    <t>المغرب ابن سليمان</t>
  </si>
  <si>
    <t xml:space="preserve">اللاذقية </t>
  </si>
  <si>
    <t>01-Aug-00</t>
  </si>
  <si>
    <t>30-Mar-96</t>
  </si>
  <si>
    <t>27-Jun-99</t>
  </si>
  <si>
    <t>02-Feb-82</t>
  </si>
  <si>
    <t>31-Mar-85</t>
  </si>
  <si>
    <t>25-Feb-71</t>
  </si>
  <si>
    <t>16-Apr-04</t>
  </si>
  <si>
    <t>01-Jul-00</t>
  </si>
  <si>
    <t>15-Jan-02</t>
  </si>
  <si>
    <t>09-May-85</t>
  </si>
  <si>
    <t>10-Feb-01</t>
  </si>
  <si>
    <t>22-Jan-99</t>
  </si>
  <si>
    <t>08-Mar-00</t>
  </si>
  <si>
    <t>09-Sep-90</t>
  </si>
  <si>
    <t>اجدابيا</t>
  </si>
  <si>
    <t xml:space="preserve">سجيعه </t>
  </si>
  <si>
    <t>20-Feb-86</t>
  </si>
  <si>
    <t>08-Oct-02</t>
  </si>
  <si>
    <t>09-Jun-88</t>
  </si>
  <si>
    <t>26-Jul-03</t>
  </si>
  <si>
    <t>11-Mar-02</t>
  </si>
  <si>
    <t>بسامض</t>
  </si>
  <si>
    <t>09-May-96</t>
  </si>
  <si>
    <t>22-Sep-78</t>
  </si>
  <si>
    <t>29-Nov-77</t>
  </si>
  <si>
    <t>07-Jul-98</t>
  </si>
  <si>
    <t>21-Jun-01</t>
  </si>
  <si>
    <t>05-Jan-85</t>
  </si>
  <si>
    <t>دير العصفير</t>
  </si>
  <si>
    <t>05-Jan-02</t>
  </si>
  <si>
    <t>15-Jan-80</t>
  </si>
  <si>
    <t>428</t>
  </si>
  <si>
    <t>17-Jan-05</t>
  </si>
  <si>
    <t>إناس السروجي</t>
  </si>
  <si>
    <t>21-May-03</t>
  </si>
  <si>
    <t>عبد الطيف</t>
  </si>
  <si>
    <t>31-Jan-96</t>
  </si>
  <si>
    <t xml:space="preserve">طلال </t>
  </si>
  <si>
    <t>11-Jan-00</t>
  </si>
  <si>
    <t xml:space="preserve">عطا </t>
  </si>
  <si>
    <t>10-Sep-01</t>
  </si>
  <si>
    <t>15-Jan-01</t>
  </si>
  <si>
    <t>لورم الجوز</t>
  </si>
  <si>
    <t>05-Aug-89</t>
  </si>
  <si>
    <t>426</t>
  </si>
  <si>
    <t>خربه غزاله</t>
  </si>
  <si>
    <t>10-Jun-01</t>
  </si>
  <si>
    <t>06-Jun-00</t>
  </si>
  <si>
    <t>13-Aug-81</t>
  </si>
  <si>
    <t>22-Apr-02</t>
  </si>
  <si>
    <t>14-Feb-79</t>
  </si>
  <si>
    <t>02-Jun-91</t>
  </si>
  <si>
    <t>444</t>
  </si>
  <si>
    <t>04-Jan-83</t>
  </si>
  <si>
    <t>13-Jun-98</t>
  </si>
  <si>
    <t>404</t>
  </si>
  <si>
    <t>02-Mar-96</t>
  </si>
  <si>
    <t>16-Jul-90</t>
  </si>
  <si>
    <t>نوفة</t>
  </si>
  <si>
    <t>17-Apr-82</t>
  </si>
  <si>
    <t>رضيمة اللواء</t>
  </si>
  <si>
    <t>04-Jul-00</t>
  </si>
  <si>
    <t>151</t>
  </si>
  <si>
    <t>مصطف كمال</t>
  </si>
  <si>
    <t>16-May-03</t>
  </si>
  <si>
    <t>13-Jan-03</t>
  </si>
  <si>
    <t>401</t>
  </si>
  <si>
    <t xml:space="preserve">ابتسام الريحاوي </t>
  </si>
  <si>
    <t>08-Aug-01</t>
  </si>
  <si>
    <t>21-Jan-03</t>
  </si>
  <si>
    <t>20-Jun-02</t>
  </si>
  <si>
    <t>26-Nov-98</t>
  </si>
  <si>
    <t>18-Aug-01</t>
  </si>
  <si>
    <t>12-Nov-79</t>
  </si>
  <si>
    <t>23-Oct-02</t>
  </si>
  <si>
    <t>09-Feb-81</t>
  </si>
  <si>
    <t>05-Mar-92</t>
  </si>
  <si>
    <t>23-May-87</t>
  </si>
  <si>
    <t>ام البنين احمد</t>
  </si>
  <si>
    <t>10-Jul-84</t>
  </si>
  <si>
    <t>01-Apr-02</t>
  </si>
  <si>
    <t>03-Mar-02</t>
  </si>
  <si>
    <t>28-May-99</t>
  </si>
  <si>
    <t>19-Feb-03</t>
  </si>
  <si>
    <t>04-Feb-03</t>
  </si>
  <si>
    <t>19-Aug-69</t>
  </si>
  <si>
    <t>09-Aug-02</t>
  </si>
  <si>
    <t>26-Aug-00</t>
  </si>
  <si>
    <t>11-Mar-04</t>
  </si>
  <si>
    <t>02-May-02</t>
  </si>
  <si>
    <t>19-May-04</t>
  </si>
  <si>
    <t>10-Oct-03</t>
  </si>
  <si>
    <t>بمنة</t>
  </si>
  <si>
    <t xml:space="preserve">فهمية </t>
  </si>
  <si>
    <t>26-May-94</t>
  </si>
  <si>
    <t>01-May-88</t>
  </si>
  <si>
    <t>09-May-87</t>
  </si>
  <si>
    <t>20-May-85</t>
  </si>
  <si>
    <t>245</t>
  </si>
  <si>
    <t>07-Apr-83</t>
  </si>
  <si>
    <t>25-Aug-90</t>
  </si>
  <si>
    <t>20-Aug-78</t>
  </si>
  <si>
    <t>26-Sep-94</t>
  </si>
  <si>
    <t>01-Jul-03</t>
  </si>
  <si>
    <t>14-Jan-91</t>
  </si>
  <si>
    <t>20-May-77</t>
  </si>
  <si>
    <t>09-May-94</t>
  </si>
  <si>
    <t>10-May-01</t>
  </si>
  <si>
    <t>موى</t>
  </si>
  <si>
    <t>13-Sep-87</t>
  </si>
  <si>
    <t>17-Nov-02</t>
  </si>
  <si>
    <t>15-Jan-99</t>
  </si>
  <si>
    <t>416</t>
  </si>
  <si>
    <t>20-Oct-88</t>
  </si>
  <si>
    <t>07-Feb-02</t>
  </si>
  <si>
    <t>18-May-98</t>
  </si>
  <si>
    <t>نشات</t>
  </si>
  <si>
    <t>31-Dec-03</t>
  </si>
  <si>
    <t>06-Jul-77</t>
  </si>
  <si>
    <t>10-Aug-01</t>
  </si>
  <si>
    <t>512</t>
  </si>
  <si>
    <t>20-Jan-01</t>
  </si>
  <si>
    <t>01-Sep-84</t>
  </si>
  <si>
    <t>520</t>
  </si>
  <si>
    <t>13-Apr-04</t>
  </si>
  <si>
    <t>يسرئ</t>
  </si>
  <si>
    <t>اللاقية</t>
  </si>
  <si>
    <t>14-Feb-01</t>
  </si>
  <si>
    <t>كليمة</t>
  </si>
  <si>
    <t>15-Jun-87</t>
  </si>
  <si>
    <t>09-Jan-98</t>
  </si>
  <si>
    <t>11-Aug-03</t>
  </si>
  <si>
    <t>27-Mar-99</t>
  </si>
  <si>
    <t>17-Aug-02</t>
  </si>
  <si>
    <t>18-Aug-97</t>
  </si>
  <si>
    <t>29-Jan-05</t>
  </si>
  <si>
    <t>12-Jun-90</t>
  </si>
  <si>
    <t>مومنة</t>
  </si>
  <si>
    <t>29-Aug-00</t>
  </si>
  <si>
    <t>395</t>
  </si>
  <si>
    <t>02-Sep-00</t>
  </si>
  <si>
    <t>23-Jan-88</t>
  </si>
  <si>
    <t>30-Apr-04</t>
  </si>
  <si>
    <t>06-Aug-92</t>
  </si>
  <si>
    <t xml:space="preserve">يسرة </t>
  </si>
  <si>
    <t>البراعم</t>
  </si>
  <si>
    <t>519</t>
  </si>
  <si>
    <t>13-Sep-88</t>
  </si>
  <si>
    <t>17-Apr-02</t>
  </si>
  <si>
    <t>ثمينة</t>
  </si>
  <si>
    <t>27-Jan-94</t>
  </si>
  <si>
    <t>قرداحة</t>
  </si>
  <si>
    <t>الحاره</t>
  </si>
  <si>
    <t>19-Jan-93</t>
  </si>
  <si>
    <t>20-Jan-94</t>
  </si>
  <si>
    <t xml:space="preserve">خان شيخون </t>
  </si>
  <si>
    <t>09-Aug-87</t>
  </si>
  <si>
    <t>حماة،بعرين</t>
  </si>
  <si>
    <t>06-May-99</t>
  </si>
  <si>
    <t>درعا _انخل</t>
  </si>
  <si>
    <t>15-Jul-02</t>
  </si>
  <si>
    <t>21-Mar-03</t>
  </si>
  <si>
    <t>20-Apr-98</t>
  </si>
  <si>
    <t>23-Jul-92</t>
  </si>
  <si>
    <t>03-Apr-95</t>
  </si>
  <si>
    <t xml:space="preserve">موفق </t>
  </si>
  <si>
    <t>04-May-90</t>
  </si>
  <si>
    <t>فايوة</t>
  </si>
  <si>
    <t>07-May-93</t>
  </si>
  <si>
    <t>453</t>
  </si>
  <si>
    <t>رابعه الخطيب</t>
  </si>
  <si>
    <t>04-Mar-03</t>
  </si>
  <si>
    <t>زبيدة</t>
  </si>
  <si>
    <t>12-May-01</t>
  </si>
  <si>
    <t>11/27/2240</t>
  </si>
  <si>
    <t>24-Jan-86</t>
  </si>
  <si>
    <t>25-Oct-97</t>
  </si>
  <si>
    <t>01-Apr-76</t>
  </si>
  <si>
    <t>12/7/2240</t>
  </si>
  <si>
    <t>14-Jul-02</t>
  </si>
  <si>
    <t>داما</t>
  </si>
  <si>
    <t>20-Jun-91</t>
  </si>
  <si>
    <t>المتن</t>
  </si>
  <si>
    <t>09-Jul-90</t>
  </si>
  <si>
    <t>طربلس</t>
  </si>
  <si>
    <t>سلوئ</t>
  </si>
  <si>
    <t>الرحيبه</t>
  </si>
  <si>
    <t>19-Jun-02</t>
  </si>
  <si>
    <t>10-Aug-03</t>
  </si>
  <si>
    <t xml:space="preserve">ندوة </t>
  </si>
  <si>
    <t>مخيم يرموك</t>
  </si>
  <si>
    <t>14-Sep-02</t>
  </si>
  <si>
    <t>15-Sep-98</t>
  </si>
  <si>
    <t>17-Apr-01</t>
  </si>
  <si>
    <t>03-Oct-97</t>
  </si>
  <si>
    <t>02-Jul-86</t>
  </si>
  <si>
    <t>07-Jul-96</t>
  </si>
  <si>
    <t xml:space="preserve">ديرعطية </t>
  </si>
  <si>
    <t>سورية</t>
  </si>
  <si>
    <t>18-Mar-03</t>
  </si>
  <si>
    <t>01-May-97</t>
  </si>
  <si>
    <t>جورين</t>
  </si>
  <si>
    <t>24-May-98</t>
  </si>
  <si>
    <t>يعفور</t>
  </si>
  <si>
    <t>17-May-01</t>
  </si>
  <si>
    <t>Sami</t>
  </si>
  <si>
    <t>Mariette</t>
  </si>
  <si>
    <t>03-Apr-03</t>
  </si>
  <si>
    <t>21-Oct-01</t>
  </si>
  <si>
    <t>16-Mar-98</t>
  </si>
  <si>
    <t>04-Sep-00</t>
  </si>
  <si>
    <t>نيجيريا ابوجا</t>
  </si>
  <si>
    <t>15-Oct-02</t>
  </si>
  <si>
    <t xml:space="preserve">ادلب </t>
  </si>
  <si>
    <t>حودت</t>
  </si>
  <si>
    <t>ووادي الشوف</t>
  </si>
  <si>
    <t>507</t>
  </si>
  <si>
    <t>Hassan</t>
  </si>
  <si>
    <t>Ftat</t>
  </si>
  <si>
    <t>30-Sep-90</t>
  </si>
  <si>
    <t>20-Jul-94</t>
  </si>
  <si>
    <t>كنيسة</t>
  </si>
  <si>
    <t>22-Feb-02</t>
  </si>
  <si>
    <t>27-Jun-00</t>
  </si>
  <si>
    <t>النعيريه</t>
  </si>
  <si>
    <t xml:space="preserve">نبيلة </t>
  </si>
  <si>
    <t>30-Mar-82</t>
  </si>
  <si>
    <t>البارة</t>
  </si>
  <si>
    <t>تل حديد</t>
  </si>
  <si>
    <t>01-Oct-92</t>
  </si>
  <si>
    <t>مرون</t>
  </si>
  <si>
    <t>13-Nov-01</t>
  </si>
  <si>
    <t>06-Nov-02</t>
  </si>
  <si>
    <t>20-Feb-01</t>
  </si>
  <si>
    <t>12-Oct-81</t>
  </si>
  <si>
    <t>السكري</t>
  </si>
  <si>
    <t>21-Mar-01</t>
  </si>
  <si>
    <t xml:space="preserve">محمد امير </t>
  </si>
  <si>
    <t>01-Nov-01</t>
  </si>
  <si>
    <t>13-Jan-59</t>
  </si>
  <si>
    <t>البطيحة</t>
  </si>
  <si>
    <t>15-Mar-79</t>
  </si>
  <si>
    <t>15-Jun-88</t>
  </si>
  <si>
    <t>مورك</t>
  </si>
  <si>
    <t>498</t>
  </si>
  <si>
    <t>01-Sep-01</t>
  </si>
  <si>
    <t>21-Mar-02</t>
  </si>
  <si>
    <t xml:space="preserve">رأس المعرة </t>
  </si>
  <si>
    <t>28-Feb-99</t>
  </si>
  <si>
    <t>01-Jul-97</t>
  </si>
  <si>
    <t>14-Jun-85</t>
  </si>
  <si>
    <t>25-Jun-97</t>
  </si>
  <si>
    <t>07-Jan-01</t>
  </si>
  <si>
    <t>عصام المحاميد</t>
  </si>
  <si>
    <t>فاطمة النابلسي</t>
  </si>
  <si>
    <t>05-Apr-96</t>
  </si>
  <si>
    <t>04-Jun-92</t>
  </si>
  <si>
    <t>03-Sep-85</t>
  </si>
  <si>
    <t xml:space="preserve">سميحة </t>
  </si>
  <si>
    <t>21-Feb-96</t>
  </si>
  <si>
    <t>20-Jun-76</t>
  </si>
  <si>
    <t>03-Aug-89</t>
  </si>
  <si>
    <t>محمد الحداوي</t>
  </si>
  <si>
    <t>اواب</t>
  </si>
  <si>
    <t>لبنى فخر الدين</t>
  </si>
  <si>
    <t>احمد جودت</t>
  </si>
  <si>
    <t>لواحظ</t>
  </si>
  <si>
    <t>هبة الله صالح</t>
  </si>
  <si>
    <t>عبد المجيد أبو البرغل</t>
  </si>
  <si>
    <t>فارس هلال</t>
  </si>
  <si>
    <t>نور عواد</t>
  </si>
  <si>
    <t>سوزان أبو عرب</t>
  </si>
  <si>
    <t>عبير الدوس</t>
  </si>
  <si>
    <t>علا الشامي</t>
  </si>
  <si>
    <t>محمد وسيم الصباغ</t>
  </si>
  <si>
    <t>وضاح</t>
  </si>
  <si>
    <t>معينه</t>
  </si>
  <si>
    <t>دانا عبدالرحيم</t>
  </si>
  <si>
    <t>محاكم</t>
  </si>
  <si>
    <t>محمد امين صوان</t>
  </si>
  <si>
    <t>اليس</t>
  </si>
  <si>
    <t>نادرة</t>
  </si>
  <si>
    <t>فنديه</t>
  </si>
  <si>
    <t>غزل</t>
  </si>
  <si>
    <t>نغم</t>
  </si>
  <si>
    <t>حسناء حسن</t>
  </si>
  <si>
    <t>خضرة</t>
  </si>
  <si>
    <t>حنين</t>
  </si>
  <si>
    <t>عليان</t>
  </si>
  <si>
    <t>امال داؤد</t>
  </si>
  <si>
    <t>عفاف احمد</t>
  </si>
  <si>
    <t>طالب رمضان</t>
  </si>
  <si>
    <t>أنغام رومية</t>
  </si>
  <si>
    <t>سميرة الحسين</t>
  </si>
  <si>
    <t>منبره</t>
  </si>
  <si>
    <t>تقى طيري</t>
  </si>
  <si>
    <t>محمد حاج أحمد</t>
  </si>
  <si>
    <t>نجلاء</t>
  </si>
  <si>
    <t>مطانس</t>
  </si>
  <si>
    <t>جمول</t>
  </si>
  <si>
    <t>ليليان ابراهيم</t>
  </si>
  <si>
    <t>لنور</t>
  </si>
  <si>
    <t>امونه</t>
  </si>
  <si>
    <t>مؤمن</t>
  </si>
  <si>
    <t>توفيقه</t>
  </si>
  <si>
    <t>زريف</t>
  </si>
  <si>
    <t>محمد بلال</t>
  </si>
  <si>
    <t>خيرات</t>
  </si>
  <si>
    <t>علوية</t>
  </si>
  <si>
    <t>نور الهدى الحام</t>
  </si>
  <si>
    <t>خنسه</t>
  </si>
  <si>
    <t>اسامه الحايك</t>
  </si>
  <si>
    <t>محمد عون</t>
  </si>
  <si>
    <t>خيرو</t>
  </si>
  <si>
    <t>رهف الشاعر</t>
  </si>
  <si>
    <t>21-Oct-79</t>
  </si>
  <si>
    <t>06-Jun-82</t>
  </si>
  <si>
    <t>2000</t>
  </si>
  <si>
    <t>2003</t>
  </si>
  <si>
    <t>17-Jan-87</t>
  </si>
  <si>
    <t>1998</t>
  </si>
  <si>
    <t>25-Apr-83</t>
  </si>
  <si>
    <t xml:space="preserve">درعا- الشيخ مسكين </t>
  </si>
  <si>
    <t>2004</t>
  </si>
  <si>
    <t>07-Sep-86</t>
  </si>
  <si>
    <t>قائمة الترجمة.ID</t>
  </si>
  <si>
    <t>وضع الطالب</t>
  </si>
  <si>
    <t>إستمارة برنامج الترجمة للفصل الأول للعام الدراسي 2024/2023</t>
  </si>
  <si>
    <t>إرسال ملف الإستمارة (Excel ) عبر البريد الإلكتروني إلى العنوان التالي :
traopenlearning117@ hotmail.com 
ويجب أن يكون موضوع الإيميل هو الرقم الإمتحاني للطالب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</si>
</sst>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1010000]yyyy/mm/dd;@"/>
    <numFmt numFmtId="165" formatCode="#,##0\ &quot;ل.س.‏&quot;"/>
    <numFmt numFmtId="166" formatCode="[$-1010000]d/m/yyyy;@"/>
    <numFmt numFmtId="167" formatCode="[$-2010000]yyyy/mm/dd;@"/>
  </numFmts>
  <fonts count="110" x14ac:knownFonts="1">
    <font>
      <sz val="11"/>
      <color theme="1"/>
      <name val="Calibri"/>
      <family val="2"/>
      <scheme val="minor"/>
    </font>
    <font>
      <b/>
      <sz val="10"/>
      <name val="Arial"/>
      <family val="2"/>
    </font>
    <font>
      <b/>
      <sz val="16"/>
      <name val="Arial"/>
      <family val="2"/>
    </font>
    <font>
      <b/>
      <sz val="12"/>
      <name val="Arial"/>
      <family val="2"/>
    </font>
    <font>
      <b/>
      <sz val="11"/>
      <name val="Arial"/>
      <family val="2"/>
    </font>
    <font>
      <sz val="11"/>
      <name val="Arial"/>
      <family val="2"/>
    </font>
    <font>
      <sz val="12"/>
      <name val="Arial"/>
      <family val="2"/>
    </font>
    <font>
      <sz val="10"/>
      <name val="Arial"/>
      <family val="2"/>
    </font>
    <font>
      <sz val="10"/>
      <name val="Traditional Arabic"/>
      <family val="1"/>
    </font>
    <font>
      <u/>
      <sz val="14"/>
      <name val="Arial"/>
      <family val="2"/>
    </font>
    <font>
      <sz val="11"/>
      <color theme="0"/>
      <name val="Calibri"/>
      <family val="2"/>
      <scheme val="minor"/>
    </font>
    <font>
      <u/>
      <sz val="10"/>
      <color theme="10"/>
      <name val="Arial"/>
      <family val="2"/>
    </font>
    <font>
      <sz val="11"/>
      <color rgb="FFFF0000"/>
      <name val="Calibri"/>
      <family val="2"/>
      <scheme val="minor"/>
    </font>
    <font>
      <b/>
      <sz val="10"/>
      <color rgb="FFFF0000"/>
      <name val="Arial"/>
      <family val="2"/>
    </font>
    <font>
      <sz val="10"/>
      <color rgb="FFFF0000"/>
      <name val="Arial"/>
      <family val="2"/>
    </font>
    <font>
      <b/>
      <sz val="14"/>
      <color rgb="FFFF0000"/>
      <name val="Arial"/>
      <family val="2"/>
    </font>
    <font>
      <u/>
      <sz val="10"/>
      <color rgb="FFFF0000"/>
      <name val="Arial"/>
      <family val="2"/>
    </font>
    <font>
      <sz val="11"/>
      <color rgb="FFFF0000"/>
      <name val="Arial"/>
      <family val="2"/>
    </font>
    <font>
      <b/>
      <sz val="11"/>
      <color rgb="FFFF0000"/>
      <name val="Arial"/>
      <family val="2"/>
    </font>
    <font>
      <b/>
      <sz val="16"/>
      <color rgb="FFFF0000"/>
      <name val="Arial"/>
      <family val="2"/>
    </font>
    <font>
      <b/>
      <sz val="8"/>
      <color rgb="FFFF0000"/>
      <name val="Arial"/>
      <family val="2"/>
    </font>
    <font>
      <b/>
      <sz val="12"/>
      <color rgb="FFFF0000"/>
      <name val="Arial"/>
      <family val="2"/>
    </font>
    <font>
      <sz val="12"/>
      <color rgb="FFFF0000"/>
      <name val="Arial"/>
      <family val="2"/>
    </font>
    <font>
      <sz val="10"/>
      <color rgb="FFFF0000"/>
      <name val="Traditional Arabic"/>
      <family val="1"/>
    </font>
    <font>
      <sz val="12"/>
      <color theme="1"/>
      <name val="Calibri"/>
      <family val="2"/>
      <scheme val="minor"/>
    </font>
    <font>
      <b/>
      <sz val="12"/>
      <color theme="1"/>
      <name val="Calibri"/>
      <family val="2"/>
      <scheme val="minor"/>
    </font>
    <font>
      <b/>
      <sz val="12"/>
      <color rgb="FFFF0000"/>
      <name val="Calibri"/>
      <family val="2"/>
      <scheme val="minor"/>
    </font>
    <font>
      <b/>
      <sz val="14"/>
      <color theme="1"/>
      <name val="Calibri"/>
      <family val="2"/>
      <scheme val="minor"/>
    </font>
    <font>
      <b/>
      <sz val="16"/>
      <color theme="0"/>
      <name val="Arial"/>
      <family val="2"/>
    </font>
    <font>
      <sz val="11"/>
      <name val="Calibri"/>
      <family val="2"/>
      <scheme val="minor"/>
    </font>
    <font>
      <b/>
      <sz val="14"/>
      <color theme="0"/>
      <name val="Calibri"/>
      <family val="2"/>
      <scheme val="minor"/>
    </font>
    <font>
      <b/>
      <sz val="14"/>
      <color theme="8" tint="-0.249977111117893"/>
      <name val="Calibri"/>
      <family val="2"/>
      <scheme val="minor"/>
    </font>
    <font>
      <b/>
      <sz val="16"/>
      <color theme="1"/>
      <name val="Calibri"/>
      <family val="2"/>
      <scheme val="minor"/>
    </font>
    <font>
      <sz val="14"/>
      <color theme="10"/>
      <name val="Arial"/>
      <family val="2"/>
    </font>
    <font>
      <b/>
      <sz val="14"/>
      <color theme="7" tint="0.59999389629810485"/>
      <name val="Calibri"/>
      <family val="2"/>
      <scheme val="minor"/>
    </font>
    <font>
      <b/>
      <u/>
      <sz val="12"/>
      <color theme="10"/>
      <name val="Arial"/>
      <family val="2"/>
    </font>
    <font>
      <b/>
      <sz val="14"/>
      <name val="Calibri"/>
      <family val="2"/>
      <scheme val="minor"/>
    </font>
    <font>
      <b/>
      <sz val="12"/>
      <color theme="0"/>
      <name val="Arial"/>
      <family val="2"/>
    </font>
    <font>
      <b/>
      <sz val="16"/>
      <color theme="0"/>
      <name val="Calibri"/>
      <family val="2"/>
      <scheme val="minor"/>
    </font>
    <font>
      <b/>
      <sz val="10"/>
      <color theme="0"/>
      <name val="Arial"/>
      <family val="2"/>
    </font>
    <font>
      <b/>
      <sz val="8"/>
      <name val="Arial"/>
      <family val="2"/>
    </font>
    <font>
      <sz val="8"/>
      <name val="Calibri"/>
      <family val="2"/>
      <scheme val="minor"/>
    </font>
    <font>
      <sz val="11"/>
      <color theme="5" tint="0.59999389629810485"/>
      <name val="Calibri"/>
      <family val="2"/>
      <scheme val="minor"/>
    </font>
    <font>
      <b/>
      <sz val="12"/>
      <color rgb="FFFF0000"/>
      <name val="Sakkal Majalla"/>
    </font>
    <font>
      <sz val="8"/>
      <name val="Arial"/>
      <family val="2"/>
    </font>
    <font>
      <b/>
      <sz val="12"/>
      <color theme="1"/>
      <name val="Sakkal Majalla"/>
    </font>
    <font>
      <b/>
      <sz val="16"/>
      <color theme="1"/>
      <name val="Sakkal Majalla"/>
    </font>
    <font>
      <sz val="11"/>
      <color theme="1"/>
      <name val="Sakkal Majalla"/>
    </font>
    <font>
      <b/>
      <sz val="18"/>
      <color theme="1"/>
      <name val="Sakkal Majalla"/>
    </font>
    <font>
      <b/>
      <sz val="14"/>
      <color rgb="FFFF0000"/>
      <name val="Sakkal Majalla"/>
    </font>
    <font>
      <b/>
      <sz val="14"/>
      <color theme="1"/>
      <name val="Sakkal Majalla"/>
    </font>
    <font>
      <b/>
      <sz val="18"/>
      <color rgb="FFFF0000"/>
      <name val="Sakkal Majalla"/>
    </font>
    <font>
      <b/>
      <sz val="14"/>
      <color theme="0"/>
      <name val="Sakkal Majalla"/>
    </font>
    <font>
      <b/>
      <u/>
      <sz val="14"/>
      <color theme="0"/>
      <name val="Sakkal Majalla"/>
    </font>
    <font>
      <sz val="14"/>
      <color theme="0"/>
      <name val="Sakkal Majalla"/>
    </font>
    <font>
      <sz val="11"/>
      <color theme="0"/>
      <name val="Sakkal Majalla"/>
    </font>
    <font>
      <b/>
      <u/>
      <sz val="16"/>
      <color theme="0"/>
      <name val="Sakkal Majalla"/>
    </font>
    <font>
      <sz val="14"/>
      <color theme="1"/>
      <name val="Sakkal Majalla"/>
    </font>
    <font>
      <b/>
      <sz val="16"/>
      <color rgb="FFFF0000"/>
      <name val="Sakkal Majalla"/>
    </font>
    <font>
      <b/>
      <u/>
      <sz val="12"/>
      <color theme="10"/>
      <name val="Sakkal Majalla"/>
    </font>
    <font>
      <b/>
      <sz val="11"/>
      <color theme="0"/>
      <name val="Calibri"/>
      <family val="2"/>
      <scheme val="minor"/>
    </font>
    <font>
      <b/>
      <sz val="16"/>
      <color theme="4" tint="-0.249977111117893"/>
      <name val="Calibri"/>
      <family val="2"/>
      <scheme val="minor"/>
    </font>
    <font>
      <b/>
      <sz val="12"/>
      <color theme="0"/>
      <name val="Calibri"/>
      <family val="2"/>
      <scheme val="minor"/>
    </font>
    <font>
      <b/>
      <sz val="12"/>
      <color theme="0"/>
      <name val="Sakkal Majalla"/>
    </font>
    <font>
      <b/>
      <sz val="12"/>
      <color rgb="FF002060"/>
      <name val="Calibri"/>
      <family val="2"/>
      <scheme val="minor"/>
    </font>
    <font>
      <b/>
      <sz val="16"/>
      <color rgb="FF002060"/>
      <name val="Calibri"/>
      <family val="2"/>
      <scheme val="minor"/>
    </font>
    <font>
      <sz val="12"/>
      <name val="Arial"/>
      <family val="2"/>
      <charset val="178"/>
    </font>
    <font>
      <sz val="12"/>
      <color rgb="FFFF0000"/>
      <name val="Calibri"/>
      <family val="2"/>
      <charset val="178"/>
      <scheme val="minor"/>
    </font>
    <font>
      <b/>
      <sz val="16"/>
      <color theme="1"/>
      <name val="Arial"/>
      <family val="2"/>
    </font>
    <font>
      <sz val="20"/>
      <color theme="1"/>
      <name val="Arial"/>
      <family val="2"/>
    </font>
    <font>
      <sz val="11"/>
      <color theme="1"/>
      <name val="Arial"/>
      <family val="2"/>
    </font>
    <font>
      <b/>
      <sz val="10"/>
      <color theme="1"/>
      <name val="Arial"/>
      <family val="2"/>
    </font>
    <font>
      <sz val="10"/>
      <color theme="1"/>
      <name val="Arial"/>
      <family val="2"/>
    </font>
    <font>
      <sz val="10"/>
      <color rgb="FF002060"/>
      <name val="Arial"/>
      <family val="2"/>
    </font>
    <font>
      <b/>
      <sz val="12"/>
      <name val="Sakkal Majalla"/>
    </font>
    <font>
      <b/>
      <sz val="16"/>
      <color theme="0"/>
      <name val="Sakkal Majalla"/>
    </font>
    <font>
      <sz val="14"/>
      <name val="Sakkal Majalla"/>
    </font>
    <font>
      <sz val="14"/>
      <color rgb="FFFF0000"/>
      <name val="Sakkal Majalla"/>
    </font>
    <font>
      <sz val="12"/>
      <color theme="0"/>
      <name val="Arial"/>
      <family val="2"/>
      <charset val="178"/>
    </font>
    <font>
      <u/>
      <sz val="12"/>
      <name val="Arial"/>
      <family val="2"/>
      <charset val="178"/>
    </font>
    <font>
      <sz val="12"/>
      <color theme="1"/>
      <name val="Calibri"/>
      <family val="2"/>
      <charset val="178"/>
      <scheme val="minor"/>
    </font>
    <font>
      <sz val="14"/>
      <name val="Arial"/>
      <family val="2"/>
      <charset val="178"/>
    </font>
    <font>
      <sz val="12"/>
      <color theme="0"/>
      <name val="Calibri"/>
      <family val="2"/>
      <charset val="178"/>
      <scheme val="minor"/>
    </font>
    <font>
      <sz val="12"/>
      <color theme="0"/>
      <name val="Sakkal Majalla"/>
    </font>
    <font>
      <u/>
      <sz val="12"/>
      <color rgb="FF0070C0"/>
      <name val="Arial"/>
      <family val="2"/>
      <charset val="178"/>
    </font>
    <font>
      <sz val="12"/>
      <color rgb="FFFF0000"/>
      <name val="Arial"/>
      <family val="2"/>
      <charset val="178"/>
    </font>
    <font>
      <sz val="12"/>
      <color rgb="FFFF0000"/>
      <name val="Calibri"/>
      <family val="2"/>
      <scheme val="minor"/>
    </font>
    <font>
      <sz val="10"/>
      <color theme="0"/>
      <name val="Arial"/>
      <family val="2"/>
    </font>
    <font>
      <sz val="9"/>
      <color theme="1"/>
      <name val="Arial"/>
      <family val="2"/>
    </font>
    <font>
      <sz val="9"/>
      <name val="Arial"/>
      <family val="2"/>
    </font>
    <font>
      <sz val="9"/>
      <color rgb="FF0070C0"/>
      <name val="Arial"/>
      <family val="2"/>
    </font>
    <font>
      <sz val="16"/>
      <color theme="1"/>
      <name val="Sakkal Majalla"/>
    </font>
    <font>
      <b/>
      <sz val="14"/>
      <name val="Arial"/>
      <family val="2"/>
    </font>
    <font>
      <sz val="14"/>
      <name val="Arial"/>
      <family val="2"/>
    </font>
    <font>
      <sz val="16"/>
      <name val="Calibri"/>
      <family val="2"/>
      <scheme val="minor"/>
    </font>
    <font>
      <sz val="16"/>
      <color rgb="FF7030A0"/>
      <name val="Calibri"/>
      <family val="2"/>
      <scheme val="minor"/>
    </font>
    <font>
      <sz val="11"/>
      <color theme="4" tint="-0.249977111117893"/>
      <name val="Calibri"/>
      <family val="2"/>
      <charset val="178"/>
      <scheme val="minor"/>
    </font>
    <font>
      <sz val="14"/>
      <color rgb="FFC00000"/>
      <name val="Sakkal Majalla"/>
    </font>
    <font>
      <sz val="10"/>
      <name val="Calibri"/>
      <family val="2"/>
      <scheme val="minor"/>
    </font>
    <font>
      <sz val="11"/>
      <color rgb="FF00B0F0"/>
      <name val="Calibri"/>
      <family val="2"/>
      <scheme val="minor"/>
    </font>
    <font>
      <sz val="12"/>
      <name val="Calibri"/>
      <family val="2"/>
      <scheme val="minor"/>
    </font>
    <font>
      <sz val="10"/>
      <color indexed="8"/>
      <name val="Arial"/>
      <family val="2"/>
    </font>
    <font>
      <sz val="11"/>
      <color indexed="8"/>
      <name val="Calibri"/>
      <family val="2"/>
    </font>
    <font>
      <b/>
      <sz val="18"/>
      <color theme="1"/>
      <name val="Calibri"/>
      <family val="2"/>
      <scheme val="minor"/>
    </font>
    <font>
      <sz val="10"/>
      <color indexed="8"/>
      <name val="Arial"/>
      <family val="2"/>
    </font>
    <font>
      <sz val="11"/>
      <color indexed="8"/>
      <name val="Calibri"/>
      <family val="2"/>
    </font>
    <font>
      <sz val="12"/>
      <color theme="1"/>
      <name val="Sakkal Majalla"/>
    </font>
    <font>
      <b/>
      <sz val="11"/>
      <color theme="0"/>
      <name val="Arial"/>
      <family val="2"/>
    </font>
    <font>
      <b/>
      <sz val="8"/>
      <color theme="0"/>
      <name val="Arial"/>
      <family val="2"/>
    </font>
    <font>
      <sz val="8"/>
      <color theme="0"/>
      <name val="Calibri"/>
      <family val="2"/>
      <scheme val="minor"/>
    </font>
  </fonts>
  <fills count="28">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1"/>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9"/>
        <bgColor indexed="64"/>
      </patternFill>
    </fill>
    <fill>
      <patternFill patternType="solid">
        <fgColor theme="6" tint="0.39997558519241921"/>
        <bgColor indexed="64"/>
      </patternFill>
    </fill>
    <fill>
      <patternFill patternType="solid">
        <fgColor rgb="FFFF0000"/>
        <bgColor indexed="64"/>
      </patternFill>
    </fill>
    <fill>
      <patternFill patternType="solid">
        <fgColor theme="3" tint="0.79998168889431442"/>
        <bgColor indexed="64"/>
      </patternFill>
    </fill>
    <fill>
      <patternFill patternType="solid">
        <fgColor theme="8"/>
        <bgColor indexed="64"/>
      </patternFill>
    </fill>
    <fill>
      <patternFill patternType="solid">
        <fgColor theme="4" tint="0.59999389629810485"/>
        <bgColor indexed="64"/>
      </patternFill>
    </fill>
    <fill>
      <patternFill patternType="solid">
        <fgColor rgb="FF002060"/>
        <bgColor indexed="64"/>
      </patternFill>
    </fill>
    <fill>
      <patternFill patternType="solid">
        <fgColor theme="0"/>
        <bgColor indexed="64"/>
      </patternFill>
    </fill>
    <fill>
      <patternFill patternType="solid">
        <fgColor theme="4" tint="0.39997558519241921"/>
        <bgColor indexed="64"/>
      </patternFill>
    </fill>
    <fill>
      <patternFill patternType="solid">
        <fgColor rgb="FF3855A6"/>
        <bgColor indexed="64"/>
      </patternFill>
    </fill>
    <fill>
      <patternFill patternType="solid">
        <fgColor rgb="FFC00000"/>
        <bgColor indexed="64"/>
      </patternFill>
    </fill>
    <fill>
      <patternFill patternType="solid">
        <fgColor indexed="22"/>
        <bgColor indexed="0"/>
      </patternFill>
    </fill>
    <fill>
      <patternFill patternType="solid">
        <fgColor rgb="FFFFFF00"/>
        <bgColor indexed="64"/>
      </patternFill>
    </fill>
  </fills>
  <borders count="164">
    <border>
      <left/>
      <right/>
      <top/>
      <bottom/>
      <diagonal/>
    </border>
    <border>
      <left style="thin">
        <color indexed="64"/>
      </left>
      <right/>
      <top/>
      <bottom style="thin">
        <color indexed="64"/>
      </bottom>
      <diagonal/>
    </border>
    <border>
      <left style="medium">
        <color indexed="64"/>
      </left>
      <right style="dashed">
        <color indexed="64"/>
      </right>
      <top style="thin">
        <color indexed="64"/>
      </top>
      <bottom style="medium">
        <color indexed="64"/>
      </bottom>
      <diagonal/>
    </border>
    <border>
      <left style="dashed">
        <color indexed="64"/>
      </left>
      <right style="medium">
        <color indexed="64"/>
      </right>
      <top style="medium">
        <color indexed="64"/>
      </top>
      <bottom style="thin">
        <color indexed="64"/>
      </bottom>
      <diagonal/>
    </border>
    <border>
      <left style="dashed">
        <color indexed="64"/>
      </left>
      <right style="medium">
        <color indexed="64"/>
      </right>
      <top/>
      <bottom style="thin">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dashed">
        <color indexed="64"/>
      </left>
      <right style="dashed">
        <color indexed="64"/>
      </right>
      <top style="medium">
        <color indexed="64"/>
      </top>
      <bottom style="thin">
        <color indexed="64"/>
      </bottom>
      <diagonal/>
    </border>
    <border>
      <left style="dashed">
        <color indexed="64"/>
      </left>
      <right style="dashed">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style="medium">
        <color indexed="64"/>
      </top>
      <bottom style="thin">
        <color indexed="64"/>
      </bottom>
      <diagonal/>
    </border>
    <border>
      <left style="dashed">
        <color indexed="64"/>
      </left>
      <right style="dashed">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dashed">
        <color indexed="64"/>
      </right>
      <top style="thin">
        <color indexed="64"/>
      </top>
      <bottom style="thin">
        <color indexed="64"/>
      </bottom>
      <diagonal/>
    </border>
    <border>
      <left style="medium">
        <color indexed="64"/>
      </left>
      <right style="dashed">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ashed">
        <color indexed="64"/>
      </left>
      <right/>
      <top style="medium">
        <color indexed="64"/>
      </top>
      <bottom style="thin">
        <color indexed="64"/>
      </bottom>
      <diagonal/>
    </border>
    <border>
      <left/>
      <right style="dashed">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top/>
      <bottom style="thick">
        <color theme="0"/>
      </bottom>
      <diagonal/>
    </border>
    <border>
      <left style="medium">
        <color indexed="64"/>
      </left>
      <right style="thick">
        <color theme="0"/>
      </right>
      <top/>
      <bottom/>
      <diagonal/>
    </border>
    <border>
      <left/>
      <right style="dashDot">
        <color theme="0"/>
      </right>
      <top/>
      <bottom/>
      <diagonal/>
    </border>
    <border>
      <left style="dashDot">
        <color theme="0"/>
      </left>
      <right style="dashDot">
        <color theme="0"/>
      </right>
      <top/>
      <bottom/>
      <diagonal/>
    </border>
    <border>
      <left style="dashDotDot">
        <color theme="0"/>
      </left>
      <right style="dashDotDot">
        <color theme="0"/>
      </right>
      <top style="thin">
        <color theme="0"/>
      </top>
      <bottom style="thin">
        <color theme="0"/>
      </bottom>
      <diagonal/>
    </border>
    <border>
      <left style="dashDotDot">
        <color theme="0"/>
      </left>
      <right style="double">
        <color indexed="64"/>
      </right>
      <top style="thin">
        <color theme="0"/>
      </top>
      <bottom style="thin">
        <color theme="0"/>
      </bottom>
      <diagonal/>
    </border>
    <border>
      <left style="double">
        <color indexed="64"/>
      </left>
      <right style="dashDotDot">
        <color theme="0"/>
      </right>
      <top style="thin">
        <color theme="0"/>
      </top>
      <bottom style="thin">
        <color theme="0"/>
      </bottom>
      <diagonal/>
    </border>
    <border>
      <left style="dashDot">
        <color theme="0"/>
      </left>
      <right style="dashDot">
        <color theme="0"/>
      </right>
      <top/>
      <bottom style="medium">
        <color theme="0"/>
      </bottom>
      <diagonal/>
    </border>
    <border>
      <left style="dashDot">
        <color theme="0"/>
      </left>
      <right/>
      <top/>
      <bottom/>
      <diagonal/>
    </border>
    <border>
      <left style="dashDot">
        <color theme="0"/>
      </left>
      <right/>
      <top/>
      <bottom style="medium">
        <color theme="0"/>
      </bottom>
      <diagonal/>
    </border>
    <border>
      <left/>
      <right style="thick">
        <color theme="0"/>
      </right>
      <top/>
      <bottom/>
      <diagonal/>
    </border>
    <border>
      <left/>
      <right/>
      <top style="medium">
        <color theme="0"/>
      </top>
      <bottom style="medium">
        <color theme="0"/>
      </bottom>
      <diagonal/>
    </border>
    <border>
      <left style="dashDotDot">
        <color theme="0"/>
      </left>
      <right/>
      <top style="thin">
        <color theme="0"/>
      </top>
      <bottom style="thin">
        <color theme="0"/>
      </bottom>
      <diagonal/>
    </border>
    <border>
      <left style="double">
        <color auto="1"/>
      </left>
      <right style="mediumDashDot">
        <color auto="1"/>
      </right>
      <top style="thin">
        <color auto="1"/>
      </top>
      <bottom style="medium">
        <color auto="1"/>
      </bottom>
      <diagonal/>
    </border>
    <border>
      <left style="mediumDashDot">
        <color auto="1"/>
      </left>
      <right style="mediumDashDot">
        <color auto="1"/>
      </right>
      <top style="thin">
        <color auto="1"/>
      </top>
      <bottom style="medium">
        <color auto="1"/>
      </bottom>
      <diagonal/>
    </border>
    <border>
      <left style="mediumDashDot">
        <color auto="1"/>
      </left>
      <right style="double">
        <color auto="1"/>
      </right>
      <top style="thin">
        <color auto="1"/>
      </top>
      <bottom style="medium">
        <color auto="1"/>
      </bottom>
      <diagonal/>
    </border>
    <border>
      <left style="double">
        <color auto="1"/>
      </left>
      <right style="mediumDashDot">
        <color auto="1"/>
      </right>
      <top style="medium">
        <color auto="1"/>
      </top>
      <bottom style="medium">
        <color auto="1"/>
      </bottom>
      <diagonal/>
    </border>
    <border>
      <left style="mediumDashDot">
        <color auto="1"/>
      </left>
      <right style="mediumDashDot">
        <color auto="1"/>
      </right>
      <top style="medium">
        <color auto="1"/>
      </top>
      <bottom style="medium">
        <color auto="1"/>
      </bottom>
      <diagonal/>
    </border>
    <border>
      <left style="mediumDashDot">
        <color auto="1"/>
      </left>
      <right style="double">
        <color auto="1"/>
      </right>
      <top style="medium">
        <color auto="1"/>
      </top>
      <bottom style="medium">
        <color auto="1"/>
      </bottom>
      <diagonal/>
    </border>
    <border>
      <left style="mediumDashDot">
        <color auto="1"/>
      </left>
      <right style="mediumDashDot">
        <color auto="1"/>
      </right>
      <top style="thin">
        <color auto="1"/>
      </top>
      <bottom/>
      <diagonal/>
    </border>
    <border>
      <left style="mediumDashDot">
        <color auto="1"/>
      </left>
      <right style="mediumDashDot">
        <color auto="1"/>
      </right>
      <top/>
      <bottom/>
      <diagonal/>
    </border>
    <border>
      <left style="mediumDashDot">
        <color auto="1"/>
      </left>
      <right style="mediumDashDot">
        <color auto="1"/>
      </right>
      <top/>
      <bottom style="medium">
        <color auto="1"/>
      </bottom>
      <diagonal/>
    </border>
    <border>
      <left/>
      <right/>
      <top/>
      <bottom style="thick">
        <color indexed="64"/>
      </bottom>
      <diagonal/>
    </border>
    <border>
      <left style="dashed">
        <color indexed="64"/>
      </left>
      <right style="medium">
        <color indexed="64"/>
      </right>
      <top style="thin">
        <color indexed="64"/>
      </top>
      <bottom style="thin">
        <color indexed="64"/>
      </bottom>
      <diagonal/>
    </border>
    <border>
      <left/>
      <right/>
      <top/>
      <bottom style="dashed">
        <color indexed="64"/>
      </bottom>
      <diagonal/>
    </border>
    <border>
      <left style="thick">
        <color theme="0"/>
      </left>
      <right/>
      <top style="medium">
        <color indexed="64"/>
      </top>
      <bottom style="medium">
        <color indexed="64"/>
      </bottom>
      <diagonal/>
    </border>
    <border>
      <left/>
      <right/>
      <top/>
      <bottom style="medium">
        <color theme="0"/>
      </bottom>
      <diagonal/>
    </border>
    <border>
      <left/>
      <right/>
      <top style="medium">
        <color theme="0"/>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style="medium">
        <color indexed="64"/>
      </left>
      <right style="dashed">
        <color indexed="64"/>
      </right>
      <top/>
      <bottom/>
      <diagonal/>
    </border>
    <border>
      <left style="dashed">
        <color indexed="64"/>
      </left>
      <right style="dashed">
        <color indexed="64"/>
      </right>
      <top/>
      <bottom/>
      <diagonal/>
    </border>
    <border>
      <left style="dashed">
        <color indexed="64"/>
      </left>
      <right style="medium">
        <color indexed="64"/>
      </right>
      <top style="thin">
        <color indexed="64"/>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right style="dashed">
        <color indexed="64"/>
      </right>
      <top style="thin">
        <color indexed="64"/>
      </top>
      <bottom style="thin">
        <color indexed="64"/>
      </bottom>
      <diagonal/>
    </border>
    <border>
      <left style="dashed">
        <color indexed="64"/>
      </left>
      <right/>
      <top style="thin">
        <color indexed="64"/>
      </top>
      <bottom style="medium">
        <color indexed="64"/>
      </bottom>
      <diagonal/>
    </border>
    <border>
      <left/>
      <right style="dashed">
        <color indexed="64"/>
      </right>
      <top style="thin">
        <color indexed="64"/>
      </top>
      <bottom style="medium">
        <color indexed="64"/>
      </bottom>
      <diagonal/>
    </border>
    <border>
      <left style="medium">
        <color theme="0"/>
      </left>
      <right style="thin">
        <color theme="0"/>
      </right>
      <top style="medium">
        <color theme="0"/>
      </top>
      <bottom style="dashed">
        <color theme="0"/>
      </bottom>
      <diagonal/>
    </border>
    <border>
      <left style="thin">
        <color theme="0"/>
      </left>
      <right style="thin">
        <color theme="0"/>
      </right>
      <top style="medium">
        <color theme="0"/>
      </top>
      <bottom style="dashed">
        <color theme="0"/>
      </bottom>
      <diagonal/>
    </border>
    <border>
      <left style="thin">
        <color theme="0"/>
      </left>
      <right/>
      <top style="medium">
        <color theme="0"/>
      </top>
      <bottom/>
      <diagonal/>
    </border>
    <border>
      <left/>
      <right style="medium">
        <color theme="0"/>
      </right>
      <top style="medium">
        <color theme="0"/>
      </top>
      <bottom/>
      <diagonal/>
    </border>
    <border>
      <left style="medium">
        <color indexed="64"/>
      </left>
      <right/>
      <top style="medium">
        <color indexed="64"/>
      </top>
      <bottom style="medium">
        <color theme="0"/>
      </bottom>
      <diagonal/>
    </border>
    <border>
      <left/>
      <right/>
      <top style="medium">
        <color indexed="64"/>
      </top>
      <bottom style="medium">
        <color theme="0"/>
      </bottom>
      <diagonal/>
    </border>
    <border>
      <left/>
      <right style="medium">
        <color indexed="64"/>
      </right>
      <top style="medium">
        <color indexed="64"/>
      </top>
      <bottom style="medium">
        <color theme="0"/>
      </bottom>
      <diagonal/>
    </border>
    <border>
      <left style="medium">
        <color theme="0"/>
      </left>
      <right style="thin">
        <color theme="0"/>
      </right>
      <top style="dashed">
        <color theme="0"/>
      </top>
      <bottom style="dashed">
        <color theme="0"/>
      </bottom>
      <diagonal/>
    </border>
    <border>
      <left style="thin">
        <color theme="0"/>
      </left>
      <right style="thin">
        <color theme="0"/>
      </right>
      <top style="dashed">
        <color theme="0"/>
      </top>
      <bottom style="dashed">
        <color theme="0"/>
      </bottom>
      <diagonal/>
    </border>
    <border>
      <left style="thin">
        <color theme="0"/>
      </left>
      <right/>
      <top/>
      <bottom style="dashed">
        <color theme="0"/>
      </bottom>
      <diagonal/>
    </border>
    <border>
      <left/>
      <right style="medium">
        <color theme="0"/>
      </right>
      <top/>
      <bottom style="dashed">
        <color theme="0"/>
      </bottom>
      <diagonal/>
    </border>
    <border>
      <left style="medium">
        <color indexed="64"/>
      </left>
      <right/>
      <top style="medium">
        <color theme="0"/>
      </top>
      <bottom style="medium">
        <color theme="0"/>
      </bottom>
      <diagonal/>
    </border>
    <border>
      <left/>
      <right style="medium">
        <color indexed="64"/>
      </right>
      <top style="medium">
        <color theme="0"/>
      </top>
      <bottom style="medium">
        <color theme="0"/>
      </bottom>
      <diagonal/>
    </border>
    <border>
      <left style="medium">
        <color theme="0"/>
      </left>
      <right/>
      <top style="dashed">
        <color theme="0"/>
      </top>
      <bottom style="dashed">
        <color theme="0"/>
      </bottom>
      <diagonal/>
    </border>
    <border>
      <left/>
      <right/>
      <top style="dashed">
        <color theme="0"/>
      </top>
      <bottom style="dashed">
        <color theme="0"/>
      </bottom>
      <diagonal/>
    </border>
    <border>
      <left/>
      <right style="thin">
        <color theme="0"/>
      </right>
      <top style="dashed">
        <color theme="0"/>
      </top>
      <bottom style="dashed">
        <color theme="0"/>
      </bottom>
      <diagonal/>
    </border>
    <border>
      <left style="thin">
        <color theme="0"/>
      </left>
      <right style="medium">
        <color theme="0"/>
      </right>
      <top style="dashed">
        <color theme="0"/>
      </top>
      <bottom style="dashed">
        <color theme="0"/>
      </bottom>
      <diagonal/>
    </border>
    <border>
      <left style="medium">
        <color theme="0"/>
      </left>
      <right/>
      <top style="dashed">
        <color theme="0"/>
      </top>
      <bottom style="medium">
        <color theme="0"/>
      </bottom>
      <diagonal/>
    </border>
    <border>
      <left/>
      <right/>
      <top style="dashed">
        <color theme="0"/>
      </top>
      <bottom style="medium">
        <color theme="0"/>
      </bottom>
      <diagonal/>
    </border>
    <border>
      <left/>
      <right style="thin">
        <color theme="0"/>
      </right>
      <top style="dashed">
        <color theme="0"/>
      </top>
      <bottom style="medium">
        <color theme="0"/>
      </bottom>
      <diagonal/>
    </border>
    <border>
      <left style="thin">
        <color theme="0"/>
      </left>
      <right style="thin">
        <color theme="0"/>
      </right>
      <top style="dashed">
        <color theme="0"/>
      </top>
      <bottom style="medium">
        <color theme="0"/>
      </bottom>
      <diagonal/>
    </border>
    <border>
      <left style="thin">
        <color theme="0"/>
      </left>
      <right style="medium">
        <color theme="0"/>
      </right>
      <top style="dashed">
        <color theme="0"/>
      </top>
      <bottom style="medium">
        <color theme="0"/>
      </bottom>
      <diagonal/>
    </border>
    <border>
      <left/>
      <right style="thin">
        <color indexed="64"/>
      </right>
      <top/>
      <bottom style="thin">
        <color indexed="64"/>
      </bottom>
      <diagonal/>
    </border>
    <border>
      <left/>
      <right style="thin">
        <color indexed="64"/>
      </right>
      <top/>
      <bottom/>
      <diagonal/>
    </border>
    <border>
      <left/>
      <right/>
      <top style="thin">
        <color theme="0"/>
      </top>
      <bottom style="thin">
        <color theme="0"/>
      </bottom>
      <diagonal/>
    </border>
    <border>
      <left style="thick">
        <color theme="0"/>
      </left>
      <right/>
      <top style="thin">
        <color theme="0"/>
      </top>
      <bottom style="thin">
        <color theme="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bottom style="thin">
        <color theme="0"/>
      </bottom>
      <diagonal/>
    </border>
    <border>
      <left style="thin">
        <color theme="0"/>
      </left>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double">
        <color indexed="64"/>
      </right>
      <top/>
      <bottom/>
      <diagonal/>
    </border>
    <border>
      <left/>
      <right style="dashed">
        <color indexed="64"/>
      </right>
      <top/>
      <bottom style="medium">
        <color indexed="64"/>
      </bottom>
      <diagonal/>
    </border>
    <border>
      <left style="dashed">
        <color indexed="64"/>
      </left>
      <right/>
      <top/>
      <bottom style="medium">
        <color indexed="64"/>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medium">
        <color indexed="64"/>
      </left>
      <right/>
      <top style="thin">
        <color indexed="64"/>
      </top>
      <bottom/>
      <diagonal/>
    </border>
    <border>
      <left/>
      <right style="medium">
        <color indexed="64"/>
      </right>
      <top style="thin">
        <color indexed="64"/>
      </top>
      <bottom/>
      <diagonal/>
    </border>
    <border>
      <left style="thick">
        <color rgb="FF3855A6"/>
      </left>
      <right/>
      <top style="thick">
        <color rgb="FF3855A6"/>
      </top>
      <bottom/>
      <diagonal/>
    </border>
    <border>
      <left/>
      <right/>
      <top style="thick">
        <color rgb="FF3855A6"/>
      </top>
      <bottom/>
      <diagonal/>
    </border>
    <border>
      <left/>
      <right style="thick">
        <color rgb="FF3855A6"/>
      </right>
      <top style="thick">
        <color rgb="FF3855A6"/>
      </top>
      <bottom/>
      <diagonal/>
    </border>
    <border>
      <left style="thick">
        <color rgb="FF3855A6"/>
      </left>
      <right/>
      <top/>
      <bottom style="thick">
        <color rgb="FF3855A6"/>
      </bottom>
      <diagonal/>
    </border>
    <border>
      <left/>
      <right/>
      <top/>
      <bottom style="thick">
        <color rgb="FF3855A6"/>
      </bottom>
      <diagonal/>
    </border>
    <border>
      <left/>
      <right style="thick">
        <color rgb="FF3855A6"/>
      </right>
      <top/>
      <bottom style="thick">
        <color rgb="FF3855A6"/>
      </bottom>
      <diagonal/>
    </border>
    <border>
      <left style="thick">
        <color auto="1"/>
      </left>
      <right/>
      <top/>
      <bottom/>
      <diagonal/>
    </border>
    <border>
      <left/>
      <right style="thick">
        <color auto="1"/>
      </right>
      <top/>
      <bottom/>
      <diagonal/>
    </border>
    <border>
      <left style="double">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auto="1"/>
      </right>
      <top style="medium">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auto="1"/>
      </top>
      <bottom style="thin">
        <color auto="1"/>
      </bottom>
      <diagonal/>
    </border>
    <border>
      <left style="thin">
        <color indexed="64"/>
      </left>
      <right style="double">
        <color auto="1"/>
      </right>
      <top style="thin">
        <color auto="1"/>
      </top>
      <bottom style="thin">
        <color auto="1"/>
      </bottom>
      <diagonal/>
    </border>
    <border>
      <left style="thick">
        <color auto="1"/>
      </left>
      <right/>
      <top/>
      <bottom style="medium">
        <color auto="1"/>
      </bottom>
      <diagonal/>
    </border>
    <border>
      <left/>
      <right style="double">
        <color auto="1"/>
      </right>
      <top/>
      <bottom style="medium">
        <color auto="1"/>
      </bottom>
      <diagonal/>
    </border>
    <border>
      <left/>
      <right style="thick">
        <color auto="1"/>
      </right>
      <top/>
      <bottom style="medium">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auto="1"/>
      </left>
      <right/>
      <top style="thin">
        <color theme="0"/>
      </top>
      <bottom style="thin">
        <color theme="0"/>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top style="medium">
        <color auto="1"/>
      </top>
      <bottom style="thin">
        <color auto="1"/>
      </bottom>
      <diagonal/>
    </border>
    <border>
      <left/>
      <right style="mediumDashDot">
        <color auto="1"/>
      </right>
      <top style="medium">
        <color auto="1"/>
      </top>
      <bottom style="thin">
        <color auto="1"/>
      </bottom>
      <diagonal/>
    </border>
    <border>
      <left style="mediumDashDot">
        <color indexed="64"/>
      </left>
      <right/>
      <top style="medium">
        <color indexed="64"/>
      </top>
      <bottom style="thin">
        <color indexed="64"/>
      </bottom>
      <diagonal/>
    </border>
    <border>
      <left/>
      <right style="double">
        <color auto="1"/>
      </right>
      <top style="medium">
        <color indexed="64"/>
      </top>
      <bottom style="thin">
        <color indexed="64"/>
      </bottom>
      <diagonal/>
    </border>
    <border>
      <left/>
      <right style="thick">
        <color auto="1"/>
      </right>
      <top style="medium">
        <color indexed="64"/>
      </top>
      <bottom style="thin">
        <color indexed="64"/>
      </bottom>
      <diagonal/>
    </border>
    <border>
      <left style="thin">
        <color indexed="64"/>
      </left>
      <right style="thin">
        <color indexed="64"/>
      </right>
      <top style="double">
        <color indexed="64"/>
      </top>
      <bottom style="dashed">
        <color indexed="64"/>
      </bottom>
      <diagonal/>
    </border>
    <border>
      <left style="thin">
        <color indexed="64"/>
      </left>
      <right style="double">
        <color indexed="64"/>
      </right>
      <top style="double">
        <color indexed="64"/>
      </top>
      <bottom style="dashed">
        <color indexed="64"/>
      </bottom>
      <diagonal/>
    </border>
    <border>
      <left style="thin">
        <color indexed="64"/>
      </left>
      <right style="thin">
        <color indexed="64"/>
      </right>
      <top style="dashed">
        <color indexed="64"/>
      </top>
      <bottom style="double">
        <color indexed="64"/>
      </bottom>
      <diagonal/>
    </border>
    <border>
      <left style="thin">
        <color indexed="64"/>
      </left>
      <right style="double">
        <color indexed="64"/>
      </right>
      <top style="dashed">
        <color indexed="64"/>
      </top>
      <bottom style="double">
        <color indexed="64"/>
      </bottom>
      <diagonal/>
    </border>
    <border>
      <left style="double">
        <color indexed="64"/>
      </left>
      <right style="thin">
        <color indexed="64"/>
      </right>
      <top/>
      <bottom style="dashed">
        <color indexed="64"/>
      </bottom>
      <diagonal/>
    </border>
    <border>
      <left style="thin">
        <color indexed="64"/>
      </left>
      <right style="thin">
        <color indexed="64"/>
      </right>
      <top/>
      <bottom style="dashed">
        <color indexed="64"/>
      </bottom>
      <diagonal/>
    </border>
    <border>
      <left style="thin">
        <color indexed="64"/>
      </left>
      <right style="double">
        <color indexed="64"/>
      </right>
      <top/>
      <bottom style="dashed">
        <color indexed="64"/>
      </bottom>
      <diagonal/>
    </border>
    <border>
      <left style="double">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double">
        <color indexed="64"/>
      </right>
      <top style="dashed">
        <color indexed="64"/>
      </top>
      <bottom style="dashed">
        <color indexed="64"/>
      </bottom>
      <diagonal/>
    </border>
    <border>
      <left style="double">
        <color indexed="64"/>
      </left>
      <right style="thin">
        <color indexed="64"/>
      </right>
      <top style="dashed">
        <color indexed="64"/>
      </top>
      <bottom style="double">
        <color indexed="64"/>
      </bottom>
      <diagonal/>
    </border>
    <border>
      <left style="double">
        <color indexed="64"/>
      </left>
      <right style="thin">
        <color indexed="64"/>
      </right>
      <top style="double">
        <color indexed="64"/>
      </top>
      <bottom style="dashed">
        <color indexed="64"/>
      </bottom>
      <diagonal/>
    </border>
    <border>
      <left style="double">
        <color indexed="64"/>
      </left>
      <right/>
      <top/>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dashDotDot">
        <color theme="0"/>
      </left>
      <right style="dashDotDot">
        <color theme="0"/>
      </right>
      <top style="thin">
        <color theme="0"/>
      </top>
      <bottom style="thin">
        <color indexed="64"/>
      </bottom>
      <diagonal/>
    </border>
    <border>
      <left/>
      <right/>
      <top style="thin">
        <color auto="1"/>
      </top>
      <bottom style="thin">
        <color auto="1"/>
      </bottom>
      <diagonal/>
    </border>
  </borders>
  <cellStyleXfs count="11">
    <xf numFmtId="0" fontId="0" fillId="0" borderId="0"/>
    <xf numFmtId="0" fontId="11" fillId="0" borderId="0" applyNumberFormat="0" applyFill="0" applyBorder="0" applyAlignment="0" applyProtection="0"/>
    <xf numFmtId="0" fontId="7" fillId="0" borderId="0"/>
    <xf numFmtId="0" fontId="8" fillId="0" borderId="0"/>
    <xf numFmtId="0" fontId="101" fillId="0" borderId="0"/>
    <xf numFmtId="0" fontId="101" fillId="0" borderId="0"/>
    <xf numFmtId="0" fontId="101" fillId="0" borderId="0"/>
    <xf numFmtId="0" fontId="104" fillId="0" borderId="0"/>
    <xf numFmtId="0" fontId="101" fillId="0" borderId="0"/>
    <xf numFmtId="0" fontId="101" fillId="0" borderId="0"/>
    <xf numFmtId="0" fontId="101" fillId="0" borderId="0"/>
  </cellStyleXfs>
  <cellXfs count="675">
    <xf numFmtId="0" fontId="0" fillId="0" borderId="0" xfId="0"/>
    <xf numFmtId="0" fontId="0" fillId="0" borderId="0" xfId="0" applyProtection="1">
      <protection hidden="1"/>
    </xf>
    <xf numFmtId="0" fontId="2" fillId="0" borderId="0" xfId="0" applyFont="1" applyProtection="1">
      <protection hidden="1"/>
    </xf>
    <xf numFmtId="0" fontId="12" fillId="0" borderId="0" xfId="0" applyFont="1" applyProtection="1">
      <protection hidden="1"/>
    </xf>
    <xf numFmtId="0" fontId="13" fillId="0" borderId="0" xfId="0" applyFont="1" applyAlignment="1" applyProtection="1">
      <alignment horizontal="center" vertical="center"/>
      <protection hidden="1"/>
    </xf>
    <xf numFmtId="0" fontId="13" fillId="0" borderId="0" xfId="0" applyFont="1" applyProtection="1">
      <protection hidden="1"/>
    </xf>
    <xf numFmtId="0" fontId="13" fillId="0" borderId="0" xfId="0" applyFont="1" applyAlignment="1" applyProtection="1">
      <alignment horizontal="center"/>
      <protection hidden="1"/>
    </xf>
    <xf numFmtId="0" fontId="15" fillId="0" borderId="0" xfId="0" applyFont="1" applyAlignment="1" applyProtection="1">
      <alignment vertical="center"/>
      <protection hidden="1"/>
    </xf>
    <xf numFmtId="0" fontId="15" fillId="0" borderId="0" xfId="0" applyFont="1" applyAlignment="1" applyProtection="1">
      <alignment horizontal="right" vertical="center"/>
      <protection hidden="1"/>
    </xf>
    <xf numFmtId="0" fontId="16" fillId="0" borderId="0" xfId="1" applyFont="1" applyFill="1" applyBorder="1" applyProtection="1">
      <protection hidden="1"/>
    </xf>
    <xf numFmtId="0" fontId="13" fillId="0" borderId="0" xfId="0" applyFont="1" applyAlignment="1" applyProtection="1">
      <alignment horizontal="center" vertical="center" wrapText="1"/>
      <protection hidden="1"/>
    </xf>
    <xf numFmtId="0" fontId="17" fillId="0" borderId="0" xfId="0" applyFont="1" applyAlignment="1" applyProtection="1">
      <alignment vertical="center"/>
      <protection hidden="1"/>
    </xf>
    <xf numFmtId="0" fontId="18" fillId="0" borderId="0" xfId="0" applyFont="1" applyAlignment="1" applyProtection="1">
      <alignment vertical="center"/>
      <protection hidden="1"/>
    </xf>
    <xf numFmtId="0" fontId="19" fillId="0" borderId="0" xfId="0" applyFont="1" applyAlignment="1" applyProtection="1">
      <alignment vertical="center"/>
      <protection hidden="1"/>
    </xf>
    <xf numFmtId="0" fontId="19" fillId="0" borderId="0" xfId="0" applyFont="1" applyAlignment="1" applyProtection="1">
      <alignment vertical="center" shrinkToFit="1"/>
      <protection hidden="1"/>
    </xf>
    <xf numFmtId="0" fontId="19" fillId="0" borderId="0" xfId="0" applyFont="1" applyAlignment="1" applyProtection="1">
      <alignment horizontal="center" vertical="center"/>
      <protection hidden="1"/>
    </xf>
    <xf numFmtId="0" fontId="19" fillId="0" borderId="0" xfId="0" applyFont="1" applyAlignment="1" applyProtection="1">
      <alignment horizontal="right"/>
      <protection hidden="1"/>
    </xf>
    <xf numFmtId="0" fontId="19" fillId="0" borderId="0" xfId="0" applyFont="1" applyAlignment="1" applyProtection="1">
      <alignment horizontal="center"/>
      <protection hidden="1"/>
    </xf>
    <xf numFmtId="0" fontId="20" fillId="0" borderId="0" xfId="0" applyFont="1" applyAlignment="1" applyProtection="1">
      <alignment horizontal="center"/>
      <protection hidden="1"/>
    </xf>
    <xf numFmtId="0" fontId="19" fillId="0" borderId="0" xfId="0" applyFont="1" applyProtection="1">
      <protection hidden="1"/>
    </xf>
    <xf numFmtId="0" fontId="13" fillId="0" borderId="0" xfId="0" applyFont="1" applyAlignment="1" applyProtection="1">
      <alignment horizontal="right"/>
      <protection hidden="1"/>
    </xf>
    <xf numFmtId="0" fontId="21" fillId="0" borderId="0" xfId="0" applyFont="1" applyProtection="1">
      <protection hidden="1"/>
    </xf>
    <xf numFmtId="0" fontId="21" fillId="0" borderId="0" xfId="0" applyFont="1" applyAlignment="1" applyProtection="1">
      <alignment vertical="center" textRotation="90"/>
      <protection hidden="1"/>
    </xf>
    <xf numFmtId="0" fontId="21" fillId="0" borderId="0" xfId="0" applyFont="1" applyAlignment="1" applyProtection="1">
      <alignment vertical="center"/>
      <protection hidden="1"/>
    </xf>
    <xf numFmtId="0" fontId="13" fillId="0" borderId="0" xfId="0" applyFont="1" applyAlignment="1" applyProtection="1">
      <alignment vertical="center" wrapText="1"/>
      <protection hidden="1"/>
    </xf>
    <xf numFmtId="0" fontId="22" fillId="0" borderId="0" xfId="0" applyFont="1" applyAlignment="1" applyProtection="1">
      <alignment shrinkToFit="1"/>
      <protection hidden="1"/>
    </xf>
    <xf numFmtId="0" fontId="23" fillId="0" borderId="0" xfId="0" applyFont="1" applyProtection="1">
      <protection hidden="1"/>
    </xf>
    <xf numFmtId="0" fontId="0" fillId="5" borderId="5" xfId="0" applyFill="1" applyBorder="1" applyAlignment="1">
      <alignment horizontal="center" vertical="center"/>
    </xf>
    <xf numFmtId="0" fontId="0" fillId="5" borderId="6" xfId="0" applyFill="1" applyBorder="1" applyAlignment="1">
      <alignment horizontal="center" vertical="center"/>
    </xf>
    <xf numFmtId="0" fontId="0" fillId="3" borderId="1" xfId="0" applyFill="1" applyBorder="1" applyAlignment="1">
      <alignment horizontal="center" vertical="center"/>
    </xf>
    <xf numFmtId="0" fontId="12" fillId="0" borderId="0" xfId="0" applyFont="1"/>
    <xf numFmtId="0" fontId="1" fillId="3" borderId="7" xfId="0" applyFont="1" applyFill="1" applyBorder="1" applyAlignment="1" applyProtection="1">
      <alignment horizontal="center" vertical="center"/>
      <protection hidden="1"/>
    </xf>
    <xf numFmtId="0" fontId="3" fillId="3" borderId="8" xfId="0" applyFont="1" applyFill="1" applyBorder="1" applyAlignment="1" applyProtection="1">
      <alignment horizontal="center" vertical="center"/>
      <protection hidden="1"/>
    </xf>
    <xf numFmtId="0" fontId="10" fillId="6" borderId="8" xfId="0" applyFont="1" applyFill="1" applyBorder="1" applyAlignment="1">
      <alignment horizontal="center" vertical="center"/>
    </xf>
    <xf numFmtId="0" fontId="24" fillId="0" borderId="0" xfId="0" applyFont="1" applyAlignment="1" applyProtection="1">
      <alignment horizontal="center" vertical="center"/>
      <protection hidden="1"/>
    </xf>
    <xf numFmtId="0" fontId="3" fillId="5" borderId="0" xfId="0" applyFont="1" applyFill="1" applyAlignment="1" applyProtection="1">
      <alignment horizontal="center" vertical="center"/>
      <protection hidden="1"/>
    </xf>
    <xf numFmtId="0" fontId="25" fillId="0" borderId="29" xfId="0" applyFont="1" applyBorder="1" applyAlignment="1">
      <alignment horizontal="center" vertical="center"/>
    </xf>
    <xf numFmtId="0" fontId="25" fillId="0" borderId="0" xfId="0" applyFont="1" applyAlignment="1">
      <alignment horizontal="center" vertical="center"/>
    </xf>
    <xf numFmtId="0" fontId="0" fillId="0" borderId="30" xfId="0" applyBorder="1" applyAlignment="1">
      <alignment vertical="center"/>
    </xf>
    <xf numFmtId="0" fontId="4" fillId="5" borderId="0" xfId="0" applyFont="1" applyFill="1" applyAlignment="1" applyProtection="1">
      <alignment horizontal="center" vertical="center"/>
      <protection hidden="1"/>
    </xf>
    <xf numFmtId="0" fontId="0" fillId="6" borderId="0" xfId="0" applyFill="1" applyAlignment="1">
      <alignment vertical="center"/>
    </xf>
    <xf numFmtId="0" fontId="0" fillId="0" borderId="0" xfId="0" applyAlignment="1" applyProtection="1">
      <alignment horizontal="center" vertical="center"/>
      <protection hidden="1"/>
    </xf>
    <xf numFmtId="0" fontId="4" fillId="6" borderId="0" xfId="0" applyFont="1" applyFill="1" applyAlignment="1" applyProtection="1">
      <alignment horizontal="center" vertical="center" textRotation="90"/>
      <protection hidden="1"/>
    </xf>
    <xf numFmtId="0" fontId="10" fillId="0" borderId="0" xfId="0" applyFont="1" applyProtection="1">
      <protection hidden="1"/>
    </xf>
    <xf numFmtId="0" fontId="0" fillId="0" borderId="0" xfId="0" applyAlignment="1">
      <alignment horizontal="center" vertical="center"/>
    </xf>
    <xf numFmtId="0" fontId="4" fillId="3" borderId="0" xfId="0" applyFont="1" applyFill="1" applyAlignment="1" applyProtection="1">
      <alignment horizontal="center" vertical="center"/>
      <protection hidden="1"/>
    </xf>
    <xf numFmtId="0" fontId="0" fillId="0" borderId="39" xfId="0" applyBorder="1" applyAlignment="1">
      <alignment vertical="center"/>
    </xf>
    <xf numFmtId="0" fontId="4" fillId="3" borderId="17" xfId="0" applyFont="1" applyFill="1" applyBorder="1" applyAlignment="1" applyProtection="1">
      <alignment vertical="center"/>
      <protection hidden="1"/>
    </xf>
    <xf numFmtId="0" fontId="4" fillId="3" borderId="0" xfId="0" applyFont="1" applyFill="1" applyAlignment="1" applyProtection="1">
      <alignment vertical="center"/>
      <protection hidden="1"/>
    </xf>
    <xf numFmtId="0" fontId="29" fillId="0" borderId="0" xfId="0" applyFont="1"/>
    <xf numFmtId="0" fontId="4" fillId="0" borderId="0" xfId="0" applyFont="1" applyAlignment="1" applyProtection="1">
      <alignment vertical="center"/>
      <protection hidden="1"/>
    </xf>
    <xf numFmtId="0" fontId="41" fillId="0" borderId="0" xfId="0" applyFont="1"/>
    <xf numFmtId="0" fontId="42" fillId="6" borderId="17" xfId="0" applyFont="1" applyFill="1" applyBorder="1" applyAlignment="1">
      <alignment vertical="center"/>
    </xf>
    <xf numFmtId="0" fontId="10" fillId="0" borderId="30" xfId="0" applyFont="1" applyBorder="1" applyAlignment="1">
      <alignment vertical="center"/>
    </xf>
    <xf numFmtId="0" fontId="3" fillId="0" borderId="0" xfId="0" applyFont="1" applyAlignment="1" applyProtection="1">
      <alignment horizontal="center" vertical="center"/>
      <protection hidden="1"/>
    </xf>
    <xf numFmtId="0" fontId="24" fillId="0" borderId="0" xfId="0" applyFont="1" applyAlignment="1">
      <alignment horizontal="center" vertical="center"/>
    </xf>
    <xf numFmtId="0" fontId="3" fillId="0" borderId="0" xfId="0" applyFont="1" applyAlignment="1" applyProtection="1">
      <alignment horizontal="center" vertical="center" textRotation="90"/>
      <protection hidden="1"/>
    </xf>
    <xf numFmtId="0" fontId="25" fillId="8" borderId="0" xfId="0" applyFont="1" applyFill="1" applyAlignment="1" applyProtection="1">
      <alignment horizontal="center" vertical="center"/>
      <protection hidden="1"/>
    </xf>
    <xf numFmtId="0" fontId="25" fillId="0" borderId="29" xfId="0" applyFont="1" applyBorder="1" applyAlignment="1" applyProtection="1">
      <alignment horizontal="center" vertical="center"/>
      <protection hidden="1"/>
    </xf>
    <xf numFmtId="0" fontId="25" fillId="0" borderId="0" xfId="0" applyFont="1" applyAlignment="1" applyProtection="1">
      <alignment horizontal="center" vertical="center"/>
      <protection hidden="1"/>
    </xf>
    <xf numFmtId="0" fontId="21" fillId="6" borderId="55" xfId="0" applyFont="1" applyFill="1" applyBorder="1" applyAlignment="1" applyProtection="1">
      <alignment vertical="center" shrinkToFit="1"/>
      <protection hidden="1"/>
    </xf>
    <xf numFmtId="0" fontId="3" fillId="3" borderId="60" xfId="0" applyFont="1" applyFill="1" applyBorder="1" applyAlignment="1">
      <alignment horizontal="center" vertical="center"/>
    </xf>
    <xf numFmtId="0" fontId="3" fillId="3" borderId="61" xfId="0" applyFont="1" applyFill="1" applyBorder="1" applyAlignment="1">
      <alignment horizontal="center" vertical="center"/>
    </xf>
    <xf numFmtId="0" fontId="3" fillId="3" borderId="63" xfId="0" applyFont="1" applyFill="1" applyBorder="1" applyAlignment="1" applyProtection="1">
      <alignment horizontal="center" vertical="center"/>
      <protection hidden="1"/>
    </xf>
    <xf numFmtId="0" fontId="3" fillId="3" borderId="64" xfId="0" applyFont="1" applyFill="1" applyBorder="1" applyAlignment="1" applyProtection="1">
      <alignment horizontal="center" vertical="center"/>
      <protection hidden="1"/>
    </xf>
    <xf numFmtId="0" fontId="47" fillId="0" borderId="0" xfId="0" applyFont="1"/>
    <xf numFmtId="0" fontId="50" fillId="0" borderId="0" xfId="0" applyFont="1" applyAlignment="1">
      <alignment horizontal="center"/>
    </xf>
    <xf numFmtId="0" fontId="50" fillId="0" borderId="0" xfId="0" applyFont="1"/>
    <xf numFmtId="0" fontId="53" fillId="12" borderId="80" xfId="1" applyFont="1" applyFill="1" applyBorder="1"/>
    <xf numFmtId="0" fontId="57" fillId="0" borderId="0" xfId="0" applyFont="1"/>
    <xf numFmtId="0" fontId="57" fillId="0" borderId="0" xfId="0" applyFont="1" applyAlignment="1">
      <alignment horizontal="center"/>
    </xf>
    <xf numFmtId="0" fontId="59" fillId="0" borderId="0" xfId="1" applyFont="1" applyFill="1" applyBorder="1" applyAlignment="1">
      <alignment vertical="center" wrapText="1"/>
    </xf>
    <xf numFmtId="0" fontId="59" fillId="0" borderId="0" xfId="1" applyFont="1" applyFill="1" applyAlignment="1"/>
    <xf numFmtId="0" fontId="61" fillId="18" borderId="23" xfId="0" applyFont="1" applyFill="1" applyBorder="1" applyAlignment="1" applyProtection="1">
      <alignment horizontal="center" vertical="center"/>
      <protection locked="0" hidden="1"/>
    </xf>
    <xf numFmtId="0" fontId="24" fillId="18" borderId="3" xfId="0" applyFont="1" applyFill="1" applyBorder="1" applyAlignment="1" applyProtection="1">
      <alignment horizontal="center" vertical="center"/>
      <protection hidden="1"/>
    </xf>
    <xf numFmtId="0" fontId="24" fillId="18" borderId="52" xfId="0" applyFont="1" applyFill="1" applyBorder="1" applyAlignment="1" applyProtection="1">
      <alignment horizontal="center" vertical="center"/>
      <protection hidden="1"/>
    </xf>
    <xf numFmtId="0" fontId="24" fillId="18" borderId="62" xfId="0" applyFont="1" applyFill="1" applyBorder="1" applyAlignment="1" applyProtection="1">
      <alignment horizontal="center" vertical="center"/>
      <protection hidden="1"/>
    </xf>
    <xf numFmtId="0" fontId="0" fillId="18" borderId="3" xfId="0" applyFill="1" applyBorder="1" applyAlignment="1" applyProtection="1">
      <alignment horizontal="center" vertical="center"/>
      <protection hidden="1"/>
    </xf>
    <xf numFmtId="0" fontId="0" fillId="18" borderId="52" xfId="0" applyFill="1" applyBorder="1" applyAlignment="1" applyProtection="1">
      <alignment horizontal="center" vertical="center"/>
      <protection hidden="1"/>
    </xf>
    <xf numFmtId="0" fontId="0" fillId="18" borderId="62" xfId="0" applyFill="1" applyBorder="1" applyAlignment="1" applyProtection="1">
      <alignment horizontal="center" vertical="center"/>
      <protection hidden="1"/>
    </xf>
    <xf numFmtId="0" fontId="29" fillId="11" borderId="0" xfId="0" applyFont="1" applyFill="1"/>
    <xf numFmtId="0" fontId="0" fillId="11" borderId="0" xfId="0" applyFill="1"/>
    <xf numFmtId="0" fontId="25" fillId="11" borderId="0" xfId="0" applyFont="1" applyFill="1"/>
    <xf numFmtId="0" fontId="25" fillId="11" borderId="0" xfId="0" applyFont="1" applyFill="1" applyAlignment="1" applyProtection="1">
      <alignment horizontal="center" vertical="center"/>
      <protection hidden="1"/>
    </xf>
    <xf numFmtId="0" fontId="10" fillId="0" borderId="16" xfId="0" applyFont="1" applyBorder="1" applyAlignment="1">
      <alignment vertical="center"/>
    </xf>
    <xf numFmtId="0" fontId="42" fillId="0" borderId="17" xfId="0" applyFont="1" applyBorder="1" applyAlignment="1">
      <alignment vertical="center"/>
    </xf>
    <xf numFmtId="0" fontId="0" fillId="0" borderId="16" xfId="0" applyBorder="1" applyAlignment="1">
      <alignment vertical="center"/>
    </xf>
    <xf numFmtId="0" fontId="10" fillId="0" borderId="17" xfId="0" applyFont="1" applyBorder="1" applyAlignment="1">
      <alignment vertical="center"/>
    </xf>
    <xf numFmtId="0" fontId="29" fillId="0" borderId="0" xfId="0" applyFont="1" applyProtection="1">
      <protection hidden="1"/>
    </xf>
    <xf numFmtId="0" fontId="0" fillId="0" borderId="0" xfId="0" applyAlignment="1" applyProtection="1">
      <alignment horizontal="center"/>
      <protection hidden="1"/>
    </xf>
    <xf numFmtId="0" fontId="24" fillId="7" borderId="10" xfId="0" applyFont="1" applyFill="1" applyBorder="1" applyAlignment="1">
      <alignment horizontal="center" vertical="center"/>
    </xf>
    <xf numFmtId="0" fontId="24" fillId="4" borderId="4" xfId="0" applyFont="1" applyFill="1" applyBorder="1" applyAlignment="1" applyProtection="1">
      <alignment horizontal="center" vertical="center"/>
      <protection hidden="1"/>
    </xf>
    <xf numFmtId="0" fontId="28" fillId="12" borderId="0" xfId="0" applyFont="1" applyFill="1" applyAlignment="1" applyProtection="1">
      <alignment vertical="center"/>
      <protection hidden="1"/>
    </xf>
    <xf numFmtId="0" fontId="55" fillId="21" borderId="100" xfId="0" applyFont="1" applyFill="1" applyBorder="1" applyAlignment="1" applyProtection="1">
      <alignment vertical="center"/>
      <protection hidden="1"/>
    </xf>
    <xf numFmtId="0" fontId="27" fillId="0" borderId="0" xfId="0" applyFont="1" applyAlignment="1" applyProtection="1">
      <alignment vertical="center"/>
      <protection hidden="1"/>
    </xf>
    <xf numFmtId="165" fontId="26" fillId="0" borderId="92" xfId="0" applyNumberFormat="1" applyFont="1" applyBorder="1" applyAlignment="1" applyProtection="1">
      <alignment vertical="center" shrinkToFit="1"/>
      <protection hidden="1"/>
    </xf>
    <xf numFmtId="0" fontId="0" fillId="0" borderId="92" xfId="0" applyBorder="1" applyProtection="1">
      <protection hidden="1"/>
    </xf>
    <xf numFmtId="0" fontId="62" fillId="0" borderId="92" xfId="0" applyFont="1" applyBorder="1" applyAlignment="1" applyProtection="1">
      <alignment vertical="center"/>
      <protection hidden="1"/>
    </xf>
    <xf numFmtId="165" fontId="64" fillId="0" borderId="92" xfId="0" applyNumberFormat="1" applyFont="1" applyBorder="1" applyAlignment="1" applyProtection="1">
      <alignment vertical="center" shrinkToFit="1"/>
      <protection hidden="1"/>
    </xf>
    <xf numFmtId="165" fontId="65" fillId="0" borderId="92" xfId="0" applyNumberFormat="1" applyFont="1" applyBorder="1" applyAlignment="1" applyProtection="1">
      <alignment vertical="center"/>
      <protection hidden="1"/>
    </xf>
    <xf numFmtId="165" fontId="25" fillId="0" borderId="92" xfId="0" applyNumberFormat="1" applyFont="1" applyBorder="1" applyAlignment="1" applyProtection="1">
      <alignment vertical="center" shrinkToFit="1"/>
      <protection hidden="1"/>
    </xf>
    <xf numFmtId="0" fontId="10" fillId="0" borderId="92" xfId="0" applyFont="1" applyBorder="1" applyAlignment="1" applyProtection="1">
      <alignment vertical="center"/>
      <protection hidden="1"/>
    </xf>
    <xf numFmtId="0" fontId="7" fillId="0" borderId="12" xfId="0" applyFont="1" applyBorder="1" applyAlignment="1" applyProtection="1">
      <alignment vertical="center" shrinkToFit="1"/>
      <protection hidden="1"/>
    </xf>
    <xf numFmtId="0" fontId="80" fillId="6" borderId="92" xfId="0" applyFont="1" applyFill="1" applyBorder="1" applyAlignment="1" applyProtection="1">
      <alignment horizontal="center" vertical="center" shrinkToFit="1"/>
      <protection hidden="1"/>
    </xf>
    <xf numFmtId="0" fontId="82" fillId="11" borderId="92" xfId="0" applyFont="1" applyFill="1" applyBorder="1" applyAlignment="1" applyProtection="1">
      <alignment horizontal="center" vertical="center" shrinkToFit="1"/>
      <protection hidden="1"/>
    </xf>
    <xf numFmtId="0" fontId="83" fillId="11" borderId="92" xfId="0" applyFont="1" applyFill="1" applyBorder="1" applyAlignment="1" applyProtection="1">
      <alignment horizontal="center" vertical="center" shrinkToFit="1"/>
      <protection hidden="1"/>
    </xf>
    <xf numFmtId="0" fontId="84" fillId="6" borderId="92" xfId="1" applyFont="1" applyFill="1" applyBorder="1" applyAlignment="1" applyProtection="1">
      <alignment horizontal="center" vertical="center" shrinkToFit="1"/>
      <protection hidden="1"/>
    </xf>
    <xf numFmtId="0" fontId="78" fillId="11" borderId="92" xfId="0" applyFont="1" applyFill="1" applyBorder="1" applyAlignment="1" applyProtection="1">
      <alignment horizontal="center" vertical="center" shrinkToFit="1"/>
      <protection hidden="1"/>
    </xf>
    <xf numFmtId="0" fontId="85" fillId="6" borderId="92" xfId="0" applyFont="1" applyFill="1" applyBorder="1" applyAlignment="1" applyProtection="1">
      <alignment horizontal="center" vertical="center" shrinkToFit="1"/>
      <protection hidden="1"/>
    </xf>
    <xf numFmtId="49" fontId="66" fillId="3" borderId="92" xfId="0" applyNumberFormat="1" applyFont="1" applyFill="1" applyBorder="1" applyAlignment="1" applyProtection="1">
      <alignment horizontal="center" vertical="center" shrinkToFit="1"/>
      <protection hidden="1"/>
    </xf>
    <xf numFmtId="164" fontId="66" fillId="3" borderId="92" xfId="0" applyNumberFormat="1" applyFont="1" applyFill="1" applyBorder="1" applyAlignment="1" applyProtection="1">
      <alignment horizontal="center" vertical="center" shrinkToFit="1"/>
      <protection hidden="1"/>
    </xf>
    <xf numFmtId="0" fontId="82" fillId="0" borderId="92" xfId="0" applyFont="1" applyBorder="1" applyAlignment="1" applyProtection="1">
      <alignment horizontal="center" vertical="center" shrinkToFit="1"/>
      <protection hidden="1"/>
    </xf>
    <xf numFmtId="14" fontId="67" fillId="0" borderId="92" xfId="0" applyNumberFormat="1" applyFont="1" applyBorder="1" applyAlignment="1" applyProtection="1">
      <alignment horizontal="center" vertical="center" shrinkToFit="1"/>
      <protection hidden="1"/>
    </xf>
    <xf numFmtId="0" fontId="66" fillId="3" borderId="92" xfId="1" applyFont="1" applyFill="1" applyBorder="1" applyAlignment="1" applyProtection="1">
      <alignment vertical="center" shrinkToFit="1"/>
      <protection hidden="1"/>
    </xf>
    <xf numFmtId="0" fontId="0" fillId="3" borderId="1" xfId="0" applyFill="1" applyBorder="1" applyAlignment="1">
      <alignment horizontal="center" vertical="center" shrinkToFit="1"/>
    </xf>
    <xf numFmtId="0" fontId="26" fillId="0" borderId="92" xfId="0" applyFont="1" applyBorder="1" applyAlignment="1" applyProtection="1">
      <alignment vertical="center"/>
      <protection hidden="1"/>
    </xf>
    <xf numFmtId="0" fontId="78" fillId="24" borderId="92" xfId="0" applyFont="1" applyFill="1" applyBorder="1" applyAlignment="1" applyProtection="1">
      <alignment horizontal="center" vertical="center" shrinkToFit="1"/>
      <protection hidden="1"/>
    </xf>
    <xf numFmtId="0" fontId="66" fillId="3" borderId="92" xfId="1" applyFont="1" applyFill="1" applyBorder="1" applyAlignment="1" applyProtection="1">
      <alignment horizontal="center" vertical="center" shrinkToFit="1"/>
      <protection hidden="1"/>
    </xf>
    <xf numFmtId="0" fontId="78" fillId="12" borderId="92" xfId="0" applyFont="1" applyFill="1" applyBorder="1" applyAlignment="1" applyProtection="1">
      <alignment horizontal="center" vertical="center" shrinkToFit="1"/>
      <protection hidden="1"/>
    </xf>
    <xf numFmtId="0" fontId="3" fillId="5" borderId="6" xfId="0" applyFont="1" applyFill="1" applyBorder="1" applyAlignment="1">
      <alignment horizontal="center" vertical="center"/>
    </xf>
    <xf numFmtId="0" fontId="66" fillId="3" borderId="92" xfId="0" applyFont="1" applyFill="1" applyBorder="1" applyAlignment="1" applyProtection="1">
      <alignment horizontal="center" vertical="center" shrinkToFit="1"/>
      <protection hidden="1"/>
    </xf>
    <xf numFmtId="0" fontId="28" fillId="11" borderId="8" xfId="0" applyFont="1" applyFill="1" applyBorder="1" applyAlignment="1">
      <alignment horizontal="center" vertical="center"/>
    </xf>
    <xf numFmtId="0" fontId="7" fillId="3" borderId="12" xfId="0" applyFont="1" applyFill="1" applyBorder="1" applyAlignment="1" applyProtection="1">
      <alignment horizontal="center" vertical="center" shrinkToFit="1"/>
      <protection hidden="1"/>
    </xf>
    <xf numFmtId="0" fontId="72" fillId="0" borderId="12" xfId="0" applyFont="1" applyBorder="1" applyAlignment="1" applyProtection="1">
      <alignment horizontal="center" vertical="center" shrinkToFit="1"/>
      <protection hidden="1"/>
    </xf>
    <xf numFmtId="0" fontId="4" fillId="3" borderId="19" xfId="0" applyFont="1" applyFill="1" applyBorder="1" applyAlignment="1" applyProtection="1">
      <alignment horizontal="center" vertical="center" shrinkToFit="1"/>
      <protection hidden="1"/>
    </xf>
    <xf numFmtId="0" fontId="4" fillId="3" borderId="18" xfId="0" applyFont="1" applyFill="1" applyBorder="1" applyAlignment="1" applyProtection="1">
      <alignment horizontal="center" vertical="center" shrinkToFit="1"/>
      <protection hidden="1"/>
    </xf>
    <xf numFmtId="0" fontId="4" fillId="3" borderId="2" xfId="0" applyFont="1" applyFill="1" applyBorder="1" applyAlignment="1" applyProtection="1">
      <alignment horizontal="center" vertical="center" shrinkToFit="1"/>
      <protection hidden="1"/>
    </xf>
    <xf numFmtId="0" fontId="40" fillId="2" borderId="19" xfId="0" applyFont="1" applyFill="1" applyBorder="1" applyAlignment="1" applyProtection="1">
      <alignment horizontal="center" vertical="center" wrapText="1"/>
      <protection hidden="1"/>
    </xf>
    <xf numFmtId="0" fontId="72" fillId="0" borderId="0" xfId="0" applyFont="1" applyProtection="1">
      <protection hidden="1"/>
    </xf>
    <xf numFmtId="0" fontId="72" fillId="3" borderId="1" xfId="0" applyFont="1" applyFill="1" applyBorder="1" applyAlignment="1" applyProtection="1">
      <alignment horizontal="center" vertical="center"/>
      <protection hidden="1"/>
    </xf>
    <xf numFmtId="0" fontId="72" fillId="24" borderId="0" xfId="0" applyFont="1" applyFill="1" applyAlignment="1" applyProtection="1">
      <alignment horizontal="center" vertical="center"/>
      <protection hidden="1"/>
    </xf>
    <xf numFmtId="0" fontId="72" fillId="24" borderId="0" xfId="0" applyFont="1" applyFill="1" applyProtection="1">
      <protection hidden="1"/>
    </xf>
    <xf numFmtId="0" fontId="71" fillId="0" borderId="29" xfId="0" applyFont="1" applyBorder="1" applyAlignment="1" applyProtection="1">
      <alignment horizontal="center" vertical="center"/>
      <protection hidden="1"/>
    </xf>
    <xf numFmtId="0" fontId="71" fillId="0" borderId="0" xfId="0" applyFont="1" applyAlignment="1" applyProtection="1">
      <alignment horizontal="center" vertical="center"/>
      <protection hidden="1"/>
    </xf>
    <xf numFmtId="0" fontId="1" fillId="0" borderId="0" xfId="0" applyFont="1" applyAlignment="1" applyProtection="1">
      <alignment vertical="center"/>
      <protection hidden="1"/>
    </xf>
    <xf numFmtId="0" fontId="72" fillId="0" borderId="0" xfId="0" applyFont="1" applyAlignment="1" applyProtection="1">
      <alignment horizontal="center" vertical="center"/>
      <protection hidden="1"/>
    </xf>
    <xf numFmtId="0" fontId="1" fillId="2" borderId="19" xfId="0" applyFont="1" applyFill="1" applyBorder="1" applyAlignment="1" applyProtection="1">
      <alignment horizontal="center" vertical="center" wrapText="1"/>
      <protection hidden="1"/>
    </xf>
    <xf numFmtId="0" fontId="1" fillId="2" borderId="9" xfId="0" applyFont="1" applyFill="1" applyBorder="1" applyAlignment="1" applyProtection="1">
      <alignment horizontal="center" vertical="center"/>
      <protection hidden="1"/>
    </xf>
    <xf numFmtId="0" fontId="1" fillId="2" borderId="3" xfId="0" applyFont="1" applyFill="1" applyBorder="1" applyAlignment="1" applyProtection="1">
      <alignment horizontal="center" vertical="center" shrinkToFit="1"/>
      <protection hidden="1"/>
    </xf>
    <xf numFmtId="0" fontId="1" fillId="2" borderId="3" xfId="0" applyFont="1" applyFill="1" applyBorder="1" applyAlignment="1" applyProtection="1">
      <alignment horizontal="center" vertical="center"/>
      <protection hidden="1"/>
    </xf>
    <xf numFmtId="0" fontId="1" fillId="2" borderId="0" xfId="0" applyFont="1" applyFill="1" applyAlignment="1" applyProtection="1">
      <alignment horizontal="center" vertical="center"/>
      <protection hidden="1"/>
    </xf>
    <xf numFmtId="0" fontId="1" fillId="0" borderId="0" xfId="0" applyFont="1" applyAlignment="1" applyProtection="1">
      <alignment vertical="center" shrinkToFit="1"/>
      <protection hidden="1"/>
    </xf>
    <xf numFmtId="0" fontId="1" fillId="0" borderId="0" xfId="0" applyFont="1" applyAlignment="1" applyProtection="1">
      <alignment horizontal="center" vertical="center" shrinkToFit="1"/>
      <protection hidden="1"/>
    </xf>
    <xf numFmtId="0" fontId="87" fillId="0" borderId="0" xfId="0" applyFont="1" applyAlignment="1" applyProtection="1">
      <alignment horizontal="center" vertical="center"/>
      <protection hidden="1"/>
    </xf>
    <xf numFmtId="0" fontId="72" fillId="0" borderId="23" xfId="0" applyFont="1" applyBorder="1" applyAlignment="1" applyProtection="1">
      <alignment horizontal="center" vertical="center"/>
      <protection hidden="1"/>
    </xf>
    <xf numFmtId="0" fontId="72" fillId="0" borderId="52" xfId="0" applyFont="1" applyBorder="1" applyAlignment="1" applyProtection="1">
      <alignment horizontal="center" vertical="center"/>
      <protection hidden="1"/>
    </xf>
    <xf numFmtId="0" fontId="1" fillId="0" borderId="0" xfId="0" applyFont="1" applyAlignment="1" applyProtection="1">
      <alignment horizontal="center" vertical="center"/>
      <protection hidden="1"/>
    </xf>
    <xf numFmtId="0" fontId="72" fillId="0" borderId="0" xfId="0" applyFont="1" applyAlignment="1" applyProtection="1">
      <alignment vertical="center"/>
      <protection hidden="1"/>
    </xf>
    <xf numFmtId="0" fontId="39" fillId="0" borderId="0" xfId="0" applyFont="1" applyAlignment="1" applyProtection="1">
      <alignment horizontal="center" vertical="center"/>
      <protection hidden="1"/>
    </xf>
    <xf numFmtId="0" fontId="72" fillId="0" borderId="0" xfId="0" applyFont="1" applyAlignment="1" applyProtection="1">
      <alignment vertical="center" wrapText="1"/>
      <protection hidden="1"/>
    </xf>
    <xf numFmtId="0" fontId="72" fillId="0" borderId="0" xfId="0" applyFont="1" applyAlignment="1" applyProtection="1">
      <alignment vertical="top" wrapText="1"/>
      <protection hidden="1"/>
    </xf>
    <xf numFmtId="0" fontId="89" fillId="0" borderId="14" xfId="0" applyFont="1" applyBorder="1" applyAlignment="1" applyProtection="1">
      <alignment horizontal="center" vertical="center" shrinkToFit="1"/>
      <protection hidden="1"/>
    </xf>
    <xf numFmtId="0" fontId="89" fillId="0" borderId="12" xfId="0" applyFont="1" applyBorder="1" applyAlignment="1" applyProtection="1">
      <alignment horizontal="right" vertical="center" shrinkToFit="1"/>
      <protection hidden="1"/>
    </xf>
    <xf numFmtId="0" fontId="89" fillId="0" borderId="12" xfId="0" applyFont="1" applyBorder="1" applyAlignment="1" applyProtection="1">
      <alignment horizontal="left" vertical="center" shrinkToFit="1"/>
      <protection hidden="1"/>
    </xf>
    <xf numFmtId="0" fontId="88" fillId="0" borderId="12" xfId="0" applyFont="1" applyBorder="1" applyAlignment="1" applyProtection="1">
      <alignment horizontal="right" vertical="center" shrinkToFit="1"/>
      <protection hidden="1"/>
    </xf>
    <xf numFmtId="0" fontId="88" fillId="0" borderId="13" xfId="0" applyFont="1" applyBorder="1" applyAlignment="1" applyProtection="1">
      <alignment horizontal="right" vertical="center" shrinkToFit="1"/>
      <protection hidden="1"/>
    </xf>
    <xf numFmtId="165" fontId="26" fillId="0" borderId="99" xfId="0" applyNumberFormat="1" applyFont="1" applyBorder="1" applyAlignment="1" applyProtection="1">
      <alignment vertical="center" shrinkToFit="1"/>
      <protection hidden="1"/>
    </xf>
    <xf numFmtId="0" fontId="26" fillId="0" borderId="99" xfId="0" applyFont="1" applyBorder="1" applyAlignment="1" applyProtection="1">
      <alignment vertical="center" shrinkToFit="1"/>
      <protection hidden="1"/>
    </xf>
    <xf numFmtId="0" fontId="14" fillId="24" borderId="0" xfId="0" applyFont="1" applyFill="1" applyProtection="1">
      <protection hidden="1"/>
    </xf>
    <xf numFmtId="0" fontId="7" fillId="0" borderId="18" xfId="0" applyFont="1" applyBorder="1" applyAlignment="1" applyProtection="1">
      <alignment horizontal="center" vertical="center"/>
      <protection hidden="1"/>
    </xf>
    <xf numFmtId="0" fontId="1" fillId="0" borderId="53" xfId="0" applyFont="1" applyBorder="1" applyAlignment="1" applyProtection="1">
      <alignment vertical="center" textRotation="90" shrinkToFit="1"/>
      <protection hidden="1"/>
    </xf>
    <xf numFmtId="0" fontId="1" fillId="0" borderId="53" xfId="0" applyFont="1" applyBorder="1" applyAlignment="1" applyProtection="1">
      <alignment horizontal="center" vertical="top" shrinkToFit="1"/>
      <protection hidden="1"/>
    </xf>
    <xf numFmtId="0" fontId="72" fillId="0" borderId="53" xfId="0" applyFont="1" applyBorder="1" applyAlignment="1" applyProtection="1">
      <alignment horizontal="center" vertical="center" shrinkToFit="1"/>
      <protection hidden="1"/>
    </xf>
    <xf numFmtId="0" fontId="69" fillId="5" borderId="20" xfId="0" applyFont="1" applyFill="1" applyBorder="1" applyAlignment="1" applyProtection="1">
      <alignment horizontal="center" vertical="center" wrapText="1"/>
      <protection locked="0" hidden="1"/>
    </xf>
    <xf numFmtId="0" fontId="69" fillId="0" borderId="58" xfId="0" applyFont="1" applyBorder="1" applyAlignment="1" applyProtection="1">
      <alignment horizontal="center" vertical="center"/>
      <protection hidden="1"/>
    </xf>
    <xf numFmtId="49" fontId="0" fillId="0" borderId="0" xfId="0" applyNumberFormat="1" applyProtection="1">
      <protection hidden="1"/>
    </xf>
    <xf numFmtId="0" fontId="45" fillId="10" borderId="146" xfId="0" applyFont="1" applyFill="1" applyBorder="1" applyAlignment="1" applyProtection="1">
      <alignment horizontal="center" vertical="center"/>
      <protection hidden="1"/>
    </xf>
    <xf numFmtId="49" fontId="45" fillId="10" borderId="146" xfId="0" applyNumberFormat="1" applyFont="1" applyFill="1" applyBorder="1" applyAlignment="1" applyProtection="1">
      <alignment horizontal="center" vertical="center"/>
      <protection hidden="1"/>
    </xf>
    <xf numFmtId="0" fontId="45" fillId="10" borderId="147" xfId="0" applyFont="1" applyFill="1" applyBorder="1" applyAlignment="1" applyProtection="1">
      <alignment horizontal="center" vertical="center"/>
      <protection hidden="1"/>
    </xf>
    <xf numFmtId="49" fontId="86" fillId="5" borderId="148" xfId="0" applyNumberFormat="1" applyFont="1" applyFill="1" applyBorder="1" applyAlignment="1" applyProtection="1">
      <alignment horizontal="center" vertical="center" shrinkToFit="1"/>
      <protection locked="0" hidden="1"/>
    </xf>
    <xf numFmtId="0" fontId="86" fillId="5" borderId="148" xfId="0" applyFont="1" applyFill="1" applyBorder="1" applyAlignment="1" applyProtection="1">
      <alignment horizontal="center" vertical="center" shrinkToFit="1"/>
      <protection locked="0" hidden="1"/>
    </xf>
    <xf numFmtId="0" fontId="86" fillId="5" borderId="149" xfId="0" applyFont="1" applyFill="1" applyBorder="1" applyAlignment="1" applyProtection="1">
      <alignment horizontal="center" vertical="center" shrinkToFit="1"/>
      <protection locked="0" hidden="1"/>
    </xf>
    <xf numFmtId="0" fontId="45" fillId="10" borderId="150" xfId="0" applyFont="1" applyFill="1" applyBorder="1" applyAlignment="1" applyProtection="1">
      <alignment horizontal="center" vertical="center"/>
      <protection hidden="1"/>
    </xf>
    <xf numFmtId="0" fontId="45" fillId="10" borderId="151" xfId="0" applyFont="1" applyFill="1" applyBorder="1" applyAlignment="1" applyProtection="1">
      <alignment horizontal="center" vertical="center"/>
      <protection hidden="1"/>
    </xf>
    <xf numFmtId="0" fontId="45" fillId="10" borderId="152" xfId="0" applyFont="1" applyFill="1" applyBorder="1" applyAlignment="1" applyProtection="1">
      <alignment horizontal="center" vertical="center"/>
      <protection hidden="1"/>
    </xf>
    <xf numFmtId="49" fontId="70" fillId="0" borderId="0" xfId="0" applyNumberFormat="1" applyFont="1" applyAlignment="1" applyProtection="1">
      <alignment shrinkToFit="1"/>
      <protection hidden="1"/>
    </xf>
    <xf numFmtId="0" fontId="86" fillId="5" borderId="154" xfId="0" applyFont="1" applyFill="1" applyBorder="1" applyAlignment="1" applyProtection="1">
      <alignment horizontal="center" vertical="center" shrinkToFit="1"/>
      <protection hidden="1"/>
    </xf>
    <xf numFmtId="0" fontId="0" fillId="0" borderId="0" xfId="0" applyAlignment="1" applyProtection="1">
      <alignment wrapText="1"/>
      <protection hidden="1"/>
    </xf>
    <xf numFmtId="0" fontId="86" fillId="5" borderId="156" xfId="0" applyFont="1" applyFill="1" applyBorder="1" applyAlignment="1" applyProtection="1">
      <alignment horizontal="center" vertical="center" shrinkToFit="1"/>
      <protection locked="0" hidden="1"/>
    </xf>
    <xf numFmtId="0" fontId="45" fillId="10" borderId="157" xfId="0" applyFont="1" applyFill="1" applyBorder="1" applyAlignment="1" applyProtection="1">
      <alignment horizontal="center" vertical="center"/>
      <protection hidden="1"/>
    </xf>
    <xf numFmtId="164" fontId="86" fillId="5" borderId="156" xfId="0" applyNumberFormat="1" applyFont="1" applyFill="1" applyBorder="1" applyAlignment="1" applyProtection="1">
      <alignment horizontal="center" vertical="center" shrinkToFit="1"/>
      <protection locked="0" hidden="1"/>
    </xf>
    <xf numFmtId="0" fontId="86" fillId="5" borderId="153" xfId="0" applyFont="1" applyFill="1" applyBorder="1" applyAlignment="1" applyProtection="1">
      <alignment horizontal="center" vertical="center" shrinkToFit="1"/>
      <protection hidden="1"/>
    </xf>
    <xf numFmtId="0" fontId="86" fillId="5" borderId="155" xfId="0" applyFont="1" applyFill="1" applyBorder="1" applyAlignment="1" applyProtection="1">
      <alignment horizontal="center" vertical="center" shrinkToFit="1"/>
      <protection hidden="1"/>
    </xf>
    <xf numFmtId="164" fontId="86" fillId="5" borderId="153" xfId="0" applyNumberFormat="1" applyFont="1" applyFill="1" applyBorder="1" applyAlignment="1" applyProtection="1">
      <alignment horizontal="center" vertical="center" shrinkToFit="1"/>
      <protection hidden="1"/>
    </xf>
    <xf numFmtId="0" fontId="27" fillId="0" borderId="0" xfId="0" applyFont="1" applyAlignment="1" applyProtection="1">
      <alignment horizontal="center" vertical="center"/>
      <protection hidden="1"/>
    </xf>
    <xf numFmtId="0" fontId="30" fillId="12" borderId="31" xfId="0" applyFont="1" applyFill="1" applyBorder="1" applyAlignment="1" applyProtection="1">
      <alignment horizontal="center" vertical="center"/>
      <protection hidden="1"/>
    </xf>
    <xf numFmtId="0" fontId="30" fillId="12" borderId="32" xfId="0" applyFont="1" applyFill="1" applyBorder="1" applyAlignment="1" applyProtection="1">
      <alignment horizontal="center" vertical="center"/>
      <protection hidden="1"/>
    </xf>
    <xf numFmtId="14" fontId="30" fillId="12" borderId="32" xfId="0" applyNumberFormat="1" applyFont="1" applyFill="1" applyBorder="1" applyAlignment="1" applyProtection="1">
      <alignment horizontal="center" vertical="center"/>
      <protection hidden="1"/>
    </xf>
    <xf numFmtId="0" fontId="26" fillId="0" borderId="29" xfId="0" applyFont="1" applyBorder="1" applyAlignment="1" applyProtection="1">
      <alignment vertical="center"/>
      <protection hidden="1"/>
    </xf>
    <xf numFmtId="0" fontId="31" fillId="12" borderId="31" xfId="0" applyFont="1" applyFill="1" applyBorder="1" applyAlignment="1" applyProtection="1">
      <alignment horizontal="center" vertical="center"/>
      <protection hidden="1"/>
    </xf>
    <xf numFmtId="0" fontId="31" fillId="12" borderId="32" xfId="0" applyFont="1" applyFill="1" applyBorder="1" applyAlignment="1" applyProtection="1">
      <alignment horizontal="center" vertical="center"/>
      <protection hidden="1"/>
    </xf>
    <xf numFmtId="14" fontId="31" fillId="12" borderId="32" xfId="0" applyNumberFormat="1" applyFont="1" applyFill="1" applyBorder="1" applyAlignment="1" applyProtection="1">
      <alignment horizontal="center" vertical="center"/>
      <protection hidden="1"/>
    </xf>
    <xf numFmtId="0" fontId="76" fillId="20" borderId="33" xfId="0" applyFont="1" applyFill="1" applyBorder="1" applyAlignment="1" applyProtection="1">
      <alignment horizontal="center"/>
      <protection hidden="1"/>
    </xf>
    <xf numFmtId="164" fontId="76" fillId="20" borderId="33" xfId="0" applyNumberFormat="1" applyFont="1" applyFill="1" applyBorder="1" applyAlignment="1" applyProtection="1">
      <alignment horizontal="center"/>
      <protection hidden="1"/>
    </xf>
    <xf numFmtId="49" fontId="76" fillId="20" borderId="33" xfId="0" applyNumberFormat="1" applyFont="1" applyFill="1" applyBorder="1" applyAlignment="1" applyProtection="1">
      <alignment horizontal="center"/>
      <protection hidden="1"/>
    </xf>
    <xf numFmtId="0" fontId="76" fillId="20" borderId="34" xfId="0" applyFont="1" applyFill="1" applyBorder="1" applyAlignment="1" applyProtection="1">
      <alignment horizontal="center"/>
      <protection hidden="1"/>
    </xf>
    <xf numFmtId="0" fontId="76" fillId="20" borderId="41" xfId="0" applyFont="1" applyFill="1" applyBorder="1" applyAlignment="1" applyProtection="1">
      <alignment horizontal="center"/>
      <protection hidden="1"/>
    </xf>
    <xf numFmtId="0" fontId="76" fillId="20" borderId="35" xfId="0" applyFont="1" applyFill="1" applyBorder="1" applyAlignment="1" applyProtection="1">
      <alignment horizontal="center"/>
      <protection hidden="1"/>
    </xf>
    <xf numFmtId="0" fontId="76" fillId="20" borderId="138" xfId="0" applyFont="1" applyFill="1" applyBorder="1" applyAlignment="1" applyProtection="1">
      <alignment horizontal="center"/>
      <protection hidden="1"/>
    </xf>
    <xf numFmtId="0" fontId="49" fillId="18" borderId="139" xfId="0" applyFont="1" applyFill="1" applyBorder="1" applyAlignment="1" applyProtection="1">
      <alignment horizontal="center" vertical="center"/>
      <protection hidden="1"/>
    </xf>
    <xf numFmtId="0" fontId="76" fillId="10" borderId="20" xfId="0" applyFont="1" applyFill="1" applyBorder="1" applyAlignment="1" applyProtection="1">
      <alignment horizontal="center" vertical="center"/>
      <protection hidden="1"/>
    </xf>
    <xf numFmtId="0" fontId="49" fillId="18" borderId="20" xfId="0" applyFont="1" applyFill="1" applyBorder="1" applyAlignment="1" applyProtection="1">
      <alignment horizontal="center" vertical="center"/>
      <protection hidden="1"/>
    </xf>
    <xf numFmtId="0" fontId="76" fillId="10" borderId="132" xfId="0" applyFont="1" applyFill="1" applyBorder="1" applyAlignment="1" applyProtection="1">
      <alignment horizontal="center" vertical="center"/>
      <protection hidden="1"/>
    </xf>
    <xf numFmtId="0" fontId="49" fillId="18" borderId="131" xfId="0" applyFont="1" applyFill="1" applyBorder="1" applyAlignment="1" applyProtection="1">
      <alignment horizontal="center" vertical="center"/>
      <protection hidden="1"/>
    </xf>
    <xf numFmtId="0" fontId="76" fillId="10" borderId="140" xfId="0" applyFont="1" applyFill="1" applyBorder="1" applyAlignment="1" applyProtection="1">
      <alignment horizontal="center" vertical="center"/>
      <protection hidden="1"/>
    </xf>
    <xf numFmtId="0" fontId="76" fillId="3" borderId="131" xfId="0" applyFont="1" applyFill="1" applyBorder="1" applyAlignment="1" applyProtection="1">
      <alignment horizontal="center" vertical="center"/>
      <protection hidden="1"/>
    </xf>
    <xf numFmtId="0" fontId="76" fillId="3" borderId="20" xfId="0" applyFont="1" applyFill="1" applyBorder="1" applyAlignment="1" applyProtection="1">
      <alignment horizontal="center" vertical="center"/>
      <protection hidden="1"/>
    </xf>
    <xf numFmtId="1" fontId="76" fillId="3" borderId="132" xfId="0" applyNumberFormat="1" applyFont="1" applyFill="1" applyBorder="1" applyAlignment="1" applyProtection="1">
      <alignment horizontal="center"/>
      <protection hidden="1"/>
    </xf>
    <xf numFmtId="0" fontId="76" fillId="3" borderId="132" xfId="0" applyFont="1" applyFill="1" applyBorder="1" applyAlignment="1" applyProtection="1">
      <alignment horizontal="center"/>
      <protection hidden="1"/>
    </xf>
    <xf numFmtId="0" fontId="76" fillId="3" borderId="131" xfId="0" applyFont="1" applyFill="1" applyBorder="1" applyAlignment="1" applyProtection="1">
      <alignment horizontal="center"/>
      <protection hidden="1"/>
    </xf>
    <xf numFmtId="0" fontId="76" fillId="3" borderId="20" xfId="0" applyFont="1" applyFill="1" applyBorder="1" applyAlignment="1" applyProtection="1">
      <alignment horizontal="center"/>
      <protection hidden="1"/>
    </xf>
    <xf numFmtId="0" fontId="77" fillId="3" borderId="20" xfId="0" applyFont="1" applyFill="1" applyBorder="1" applyAlignment="1" applyProtection="1">
      <alignment horizontal="center"/>
      <protection hidden="1"/>
    </xf>
    <xf numFmtId="0" fontId="76" fillId="3" borderId="20" xfId="0" applyFont="1" applyFill="1" applyBorder="1" applyProtection="1">
      <protection hidden="1"/>
    </xf>
    <xf numFmtId="0" fontId="76" fillId="3" borderId="132" xfId="0" applyFont="1" applyFill="1" applyBorder="1" applyAlignment="1" applyProtection="1">
      <alignment horizontal="center" vertical="center"/>
      <protection hidden="1"/>
    </xf>
    <xf numFmtId="0" fontId="29" fillId="0" borderId="20" xfId="0" applyFont="1" applyBorder="1" applyProtection="1">
      <protection hidden="1"/>
    </xf>
    <xf numFmtId="14" fontId="0" fillId="0" borderId="0" xfId="0" applyNumberFormat="1" applyProtection="1">
      <protection hidden="1"/>
    </xf>
    <xf numFmtId="0" fontId="1" fillId="0" borderId="0" xfId="0" applyFont="1" applyProtection="1">
      <protection hidden="1"/>
    </xf>
    <xf numFmtId="0" fontId="7" fillId="0" borderId="0" xfId="0" applyFont="1" applyProtection="1">
      <protection hidden="1"/>
    </xf>
    <xf numFmtId="0" fontId="3" fillId="0" borderId="0" xfId="0" applyFont="1" applyAlignment="1" applyProtection="1">
      <alignment vertical="center"/>
      <protection hidden="1"/>
    </xf>
    <xf numFmtId="0" fontId="92" fillId="0" borderId="0" xfId="0" applyFont="1" applyAlignment="1" applyProtection="1">
      <alignment vertical="center"/>
      <protection hidden="1"/>
    </xf>
    <xf numFmtId="0" fontId="92" fillId="0" borderId="0" xfId="0" applyFont="1" applyAlignment="1" applyProtection="1">
      <alignment horizontal="right" vertical="center"/>
      <protection hidden="1"/>
    </xf>
    <xf numFmtId="0" fontId="93" fillId="0" borderId="0" xfId="0" applyFont="1" applyAlignment="1" applyProtection="1">
      <alignment vertical="center"/>
      <protection hidden="1"/>
    </xf>
    <xf numFmtId="0" fontId="6" fillId="0" borderId="0" xfId="0" applyFont="1" applyAlignment="1" applyProtection="1">
      <alignment shrinkToFit="1"/>
      <protection hidden="1"/>
    </xf>
    <xf numFmtId="0" fontId="5" fillId="0" borderId="0" xfId="0" applyFont="1" applyAlignment="1" applyProtection="1">
      <alignment vertical="center"/>
      <protection hidden="1"/>
    </xf>
    <xf numFmtId="0" fontId="8" fillId="0" borderId="0" xfId="0" applyFont="1" applyProtection="1">
      <protection hidden="1"/>
    </xf>
    <xf numFmtId="0" fontId="2" fillId="0" borderId="0" xfId="0" applyFont="1" applyAlignment="1" applyProtection="1">
      <alignment vertical="center"/>
      <protection hidden="1"/>
    </xf>
    <xf numFmtId="0" fontId="2" fillId="0" borderId="0" xfId="0" applyFont="1" applyAlignment="1" applyProtection="1">
      <alignment vertical="center" shrinkToFit="1"/>
      <protection hidden="1"/>
    </xf>
    <xf numFmtId="0" fontId="2" fillId="0" borderId="0" xfId="0" applyFont="1" applyAlignment="1" applyProtection="1">
      <alignment horizontal="right"/>
      <protection hidden="1"/>
    </xf>
    <xf numFmtId="0" fontId="7" fillId="22" borderId="0" xfId="0" applyFont="1" applyFill="1" applyAlignment="1" applyProtection="1">
      <alignment horizontal="center" vertical="center"/>
      <protection hidden="1"/>
    </xf>
    <xf numFmtId="0" fontId="7" fillId="22" borderId="0" xfId="0" applyFont="1" applyFill="1" applyProtection="1">
      <protection hidden="1"/>
    </xf>
    <xf numFmtId="0" fontId="7" fillId="23" borderId="0" xfId="0" applyFont="1" applyFill="1" applyProtection="1">
      <protection hidden="1"/>
    </xf>
    <xf numFmtId="0" fontId="7" fillId="8" borderId="0" xfId="0" applyFont="1" applyFill="1" applyAlignment="1" applyProtection="1">
      <alignment horizontal="center" vertical="center" wrapText="1"/>
      <protection hidden="1"/>
    </xf>
    <xf numFmtId="0" fontId="94" fillId="0" borderId="95" xfId="2" applyFont="1" applyBorder="1" applyAlignment="1" applyProtection="1">
      <alignment horizontal="center"/>
      <protection hidden="1"/>
    </xf>
    <xf numFmtId="0" fontId="94" fillId="0" borderId="20" xfId="2" applyFont="1" applyBorder="1" applyAlignment="1" applyProtection="1">
      <alignment horizontal="center"/>
      <protection hidden="1"/>
    </xf>
    <xf numFmtId="166" fontId="0" fillId="0" borderId="0" xfId="0" applyNumberFormat="1"/>
    <xf numFmtId="14" fontId="0" fillId="0" borderId="0" xfId="0" applyNumberFormat="1"/>
    <xf numFmtId="0" fontId="94" fillId="0" borderId="94" xfId="2" applyFont="1" applyBorder="1" applyAlignment="1" applyProtection="1">
      <alignment horizontal="center"/>
      <protection hidden="1"/>
    </xf>
    <xf numFmtId="0" fontId="95" fillId="0" borderId="95" xfId="0" applyFont="1" applyBorder="1" applyAlignment="1">
      <alignment horizontal="center"/>
    </xf>
    <xf numFmtId="0" fontId="95" fillId="0" borderId="20" xfId="0" applyFont="1" applyBorder="1" applyAlignment="1">
      <alignment horizontal="center"/>
    </xf>
    <xf numFmtId="0" fontId="96" fillId="22" borderId="95" xfId="0" applyFont="1" applyFill="1" applyBorder="1" applyAlignment="1">
      <alignment horizontal="right"/>
    </xf>
    <xf numFmtId="0" fontId="76" fillId="22" borderId="20" xfId="0" applyFont="1" applyFill="1" applyBorder="1" applyAlignment="1">
      <alignment horizontal="center"/>
    </xf>
    <xf numFmtId="0" fontId="49" fillId="22" borderId="94" xfId="0" applyFont="1" applyFill="1" applyBorder="1" applyAlignment="1">
      <alignment horizontal="center" vertical="center"/>
    </xf>
    <xf numFmtId="0" fontId="97" fillId="22" borderId="95" xfId="0" applyFont="1" applyFill="1" applyBorder="1" applyAlignment="1">
      <alignment horizontal="center"/>
    </xf>
    <xf numFmtId="0" fontId="94" fillId="0" borderId="95" xfId="0" applyFont="1" applyBorder="1" applyAlignment="1">
      <alignment horizontal="center"/>
    </xf>
    <xf numFmtId="0" fontId="94" fillId="0" borderId="20" xfId="0" applyFont="1" applyBorder="1" applyAlignment="1">
      <alignment horizontal="center"/>
    </xf>
    <xf numFmtId="0" fontId="94" fillId="0" borderId="95" xfId="2" applyFont="1" applyBorder="1" applyAlignment="1" applyProtection="1">
      <alignment horizontal="right"/>
      <protection hidden="1"/>
    </xf>
    <xf numFmtId="0" fontId="94" fillId="0" borderId="20" xfId="2" applyFont="1" applyBorder="1" applyAlignment="1" applyProtection="1">
      <alignment horizontal="right"/>
      <protection hidden="1"/>
    </xf>
    <xf numFmtId="0" fontId="94" fillId="0" borderId="94" xfId="0" applyFont="1" applyBorder="1" applyAlignment="1">
      <alignment horizontal="right"/>
    </xf>
    <xf numFmtId="0" fontId="94" fillId="0" borderId="94" xfId="2" applyFont="1" applyBorder="1" applyAlignment="1" applyProtection="1">
      <alignment horizontal="right"/>
      <protection hidden="1"/>
    </xf>
    <xf numFmtId="0" fontId="77" fillId="22" borderId="95" xfId="0" applyFont="1" applyFill="1" applyBorder="1" applyAlignment="1">
      <alignment horizontal="center"/>
    </xf>
    <xf numFmtId="0" fontId="94" fillId="0" borderId="95" xfId="0" applyFont="1" applyBorder="1" applyAlignment="1">
      <alignment horizontal="right"/>
    </xf>
    <xf numFmtId="0" fontId="94" fillId="0" borderId="20" xfId="0" applyFont="1" applyBorder="1" applyAlignment="1">
      <alignment horizontal="right"/>
    </xf>
    <xf numFmtId="0" fontId="98" fillId="0" borderId="20" xfId="2" applyFont="1" applyBorder="1" applyAlignment="1" applyProtection="1">
      <alignment horizontal="center"/>
      <protection hidden="1"/>
    </xf>
    <xf numFmtId="0" fontId="41" fillId="0" borderId="20" xfId="2" applyFont="1" applyBorder="1" applyAlignment="1" applyProtection="1">
      <alignment horizontal="center"/>
      <protection hidden="1"/>
    </xf>
    <xf numFmtId="0" fontId="96" fillId="22" borderId="20" xfId="0" applyFont="1" applyFill="1" applyBorder="1" applyAlignment="1">
      <alignment horizontal="right"/>
    </xf>
    <xf numFmtId="0" fontId="49" fillId="22" borderId="20" xfId="0" applyFont="1" applyFill="1" applyBorder="1" applyAlignment="1">
      <alignment horizontal="center" vertical="center"/>
    </xf>
    <xf numFmtId="0" fontId="99" fillId="22" borderId="95" xfId="0" applyFont="1" applyFill="1" applyBorder="1"/>
    <xf numFmtId="0" fontId="94" fillId="0" borderId="20" xfId="2" applyFont="1" applyBorder="1" applyAlignment="1" applyProtection="1">
      <alignment horizontal="center" wrapText="1"/>
      <protection hidden="1"/>
    </xf>
    <xf numFmtId="0" fontId="29" fillId="0" borderId="20" xfId="2" applyFont="1" applyBorder="1" applyAlignment="1" applyProtection="1">
      <alignment horizontal="center"/>
      <protection hidden="1"/>
    </xf>
    <xf numFmtId="0" fontId="94" fillId="0" borderId="0" xfId="2" applyFont="1" applyAlignment="1" applyProtection="1">
      <alignment horizontal="center"/>
      <protection hidden="1"/>
    </xf>
    <xf numFmtId="0" fontId="94" fillId="0" borderId="58" xfId="2" applyFont="1" applyBorder="1" applyAlignment="1" applyProtection="1">
      <alignment horizontal="center"/>
      <protection hidden="1"/>
    </xf>
    <xf numFmtId="0" fontId="95" fillId="0" borderId="95" xfId="0" applyFont="1" applyBorder="1" applyAlignment="1">
      <alignment horizontal="right"/>
    </xf>
    <xf numFmtId="0" fontId="95" fillId="0" borderId="20" xfId="0" applyFont="1" applyBorder="1" applyAlignment="1">
      <alignment horizontal="right"/>
    </xf>
    <xf numFmtId="0" fontId="100" fillId="0" borderId="20" xfId="2" applyFont="1" applyBorder="1" applyAlignment="1" applyProtection="1">
      <alignment horizontal="center"/>
      <protection hidden="1"/>
    </xf>
    <xf numFmtId="0" fontId="102" fillId="0" borderId="95" xfId="4" applyFont="1" applyBorder="1" applyAlignment="1">
      <alignment horizontal="right" wrapText="1"/>
    </xf>
    <xf numFmtId="0" fontId="94" fillId="0" borderId="159" xfId="2" applyFont="1" applyBorder="1" applyAlignment="1" applyProtection="1">
      <alignment horizontal="center"/>
      <protection hidden="1"/>
    </xf>
    <xf numFmtId="0" fontId="102" fillId="0" borderId="20" xfId="4" applyFont="1" applyBorder="1" applyAlignment="1">
      <alignment wrapText="1"/>
    </xf>
    <xf numFmtId="167" fontId="0" fillId="0" borderId="0" xfId="0" applyNumberFormat="1"/>
    <xf numFmtId="0" fontId="76" fillId="22" borderId="159" xfId="0" applyFont="1" applyFill="1" applyBorder="1" applyAlignment="1">
      <alignment horizontal="center"/>
    </xf>
    <xf numFmtId="0" fontId="96" fillId="22" borderId="159" xfId="0" applyFont="1" applyFill="1" applyBorder="1" applyAlignment="1">
      <alignment horizontal="right"/>
    </xf>
    <xf numFmtId="0" fontId="102" fillId="0" borderId="20" xfId="4" applyFont="1" applyBorder="1" applyAlignment="1">
      <alignment horizontal="right" wrapText="1"/>
    </xf>
    <xf numFmtId="0" fontId="97" fillId="22" borderId="159" xfId="0" applyFont="1" applyFill="1" applyBorder="1" applyAlignment="1">
      <alignment horizontal="center"/>
    </xf>
    <xf numFmtId="0" fontId="102" fillId="0" borderId="94" xfId="4" applyFont="1" applyBorder="1" applyAlignment="1">
      <alignment wrapText="1"/>
    </xf>
    <xf numFmtId="0" fontId="49" fillId="22" borderId="159" xfId="0" applyFont="1" applyFill="1" applyBorder="1" applyAlignment="1">
      <alignment horizontal="center" vertical="center"/>
    </xf>
    <xf numFmtId="0" fontId="103" fillId="0" borderId="0" xfId="0" applyFont="1" applyProtection="1">
      <protection hidden="1"/>
    </xf>
    <xf numFmtId="0" fontId="102" fillId="0" borderId="160" xfId="5" applyFont="1" applyBorder="1" applyAlignment="1">
      <alignment horizontal="right" wrapText="1"/>
    </xf>
    <xf numFmtId="0" fontId="102" fillId="0" borderId="160" xfId="5" applyFont="1" applyBorder="1" applyAlignment="1">
      <alignment wrapText="1"/>
    </xf>
    <xf numFmtId="49" fontId="102" fillId="0" borderId="160" xfId="5" applyNumberFormat="1" applyFont="1" applyBorder="1" applyAlignment="1">
      <alignment wrapText="1"/>
    </xf>
    <xf numFmtId="0" fontId="102" fillId="0" borderId="160" xfId="6" applyFont="1" applyBorder="1" applyAlignment="1">
      <alignment horizontal="right" wrapText="1"/>
    </xf>
    <xf numFmtId="0" fontId="102" fillId="0" borderId="160" xfId="6" applyFont="1" applyBorder="1" applyAlignment="1">
      <alignment wrapText="1"/>
    </xf>
    <xf numFmtId="49" fontId="102" fillId="0" borderId="160" xfId="6" applyNumberFormat="1" applyFont="1" applyBorder="1" applyAlignment="1">
      <alignment wrapText="1"/>
    </xf>
    <xf numFmtId="0" fontId="101" fillId="0" borderId="0" xfId="6"/>
    <xf numFmtId="0" fontId="105" fillId="0" borderId="160" xfId="7" applyFont="1" applyBorder="1" applyAlignment="1">
      <alignment horizontal="right" wrapText="1"/>
    </xf>
    <xf numFmtId="0" fontId="105" fillId="0" borderId="160" xfId="7" applyFont="1" applyBorder="1" applyAlignment="1">
      <alignment wrapText="1"/>
    </xf>
    <xf numFmtId="0" fontId="102" fillId="26" borderId="161" xfId="8" applyFont="1" applyFill="1" applyBorder="1" applyAlignment="1">
      <alignment horizontal="center"/>
    </xf>
    <xf numFmtId="0" fontId="102" fillId="0" borderId="160" xfId="8" applyFont="1" applyBorder="1" applyAlignment="1">
      <alignment horizontal="right" wrapText="1"/>
    </xf>
    <xf numFmtId="0" fontId="102" fillId="0" borderId="160" xfId="8" applyFont="1" applyBorder="1" applyAlignment="1">
      <alignment wrapText="1"/>
    </xf>
    <xf numFmtId="0" fontId="0" fillId="27" borderId="0" xfId="0" applyFill="1"/>
    <xf numFmtId="0" fontId="76" fillId="20" borderId="160" xfId="0" applyFont="1" applyFill="1" applyBorder="1" applyAlignment="1">
      <alignment horizontal="center"/>
    </xf>
    <xf numFmtId="0" fontId="102" fillId="0" borderId="160" xfId="9" applyFont="1" applyBorder="1" applyAlignment="1">
      <alignment wrapText="1"/>
    </xf>
    <xf numFmtId="0" fontId="76" fillId="20" borderId="162" xfId="0" applyFont="1" applyFill="1" applyBorder="1" applyAlignment="1">
      <alignment horizontal="center"/>
    </xf>
    <xf numFmtId="0" fontId="76" fillId="20" borderId="0" xfId="0" applyFont="1" applyFill="1" applyAlignment="1">
      <alignment horizontal="center"/>
    </xf>
    <xf numFmtId="0" fontId="102" fillId="0" borderId="0" xfId="9" applyFont="1" applyAlignment="1">
      <alignment wrapText="1"/>
    </xf>
    <xf numFmtId="0" fontId="102" fillId="0" borderId="162" xfId="9" applyFont="1" applyBorder="1" applyAlignment="1">
      <alignment wrapText="1"/>
    </xf>
    <xf numFmtId="0" fontId="12" fillId="25" borderId="0" xfId="0" applyFont="1" applyFill="1"/>
    <xf numFmtId="0" fontId="76" fillId="10" borderId="163" xfId="0" applyFont="1" applyFill="1" applyBorder="1" applyAlignment="1">
      <alignment horizontal="center" vertical="center" shrinkToFit="1" readingOrder="2"/>
    </xf>
    <xf numFmtId="0" fontId="102" fillId="0" borderId="160" xfId="10" applyFont="1" applyBorder="1" applyAlignment="1">
      <alignment wrapText="1"/>
    </xf>
    <xf numFmtId="0" fontId="102" fillId="0" borderId="0" xfId="8" applyFont="1" applyAlignment="1">
      <alignment wrapText="1"/>
    </xf>
    <xf numFmtId="0" fontId="102" fillId="0" borderId="162" xfId="8" applyFont="1" applyBorder="1" applyAlignment="1">
      <alignment wrapText="1"/>
    </xf>
    <xf numFmtId="0" fontId="106" fillId="0" borderId="160" xfId="0" applyFont="1" applyBorder="1"/>
    <xf numFmtId="0" fontId="57" fillId="0" borderId="160" xfId="0" applyFont="1" applyBorder="1"/>
    <xf numFmtId="0" fontId="77" fillId="25" borderId="160" xfId="0" applyFont="1" applyFill="1" applyBorder="1" applyAlignment="1">
      <alignment horizontal="center"/>
    </xf>
    <xf numFmtId="0" fontId="102" fillId="0" borderId="163" xfId="10" applyFont="1" applyBorder="1" applyAlignment="1">
      <alignment wrapText="1"/>
    </xf>
    <xf numFmtId="0" fontId="0" fillId="0" borderId="160" xfId="0" applyBorder="1"/>
    <xf numFmtId="0" fontId="102" fillId="0" borderId="0" xfId="10" applyFont="1" applyAlignment="1">
      <alignment wrapText="1"/>
    </xf>
    <xf numFmtId="0" fontId="76" fillId="10" borderId="0" xfId="0" applyFont="1" applyFill="1" applyAlignment="1">
      <alignment horizontal="center" vertical="center" shrinkToFit="1" readingOrder="2"/>
    </xf>
    <xf numFmtId="0" fontId="0" fillId="0" borderId="163" xfId="0" applyBorder="1"/>
    <xf numFmtId="0" fontId="76" fillId="10" borderId="160" xfId="0" applyFont="1" applyFill="1" applyBorder="1" applyAlignment="1">
      <alignment horizontal="center" vertical="center" shrinkToFit="1" readingOrder="2"/>
    </xf>
    <xf numFmtId="0" fontId="102" fillId="26" borderId="0" xfId="10" applyFont="1" applyFill="1" applyAlignment="1">
      <alignment horizontal="center"/>
    </xf>
    <xf numFmtId="0" fontId="102" fillId="0" borderId="161" xfId="10" applyFont="1" applyBorder="1" applyAlignment="1">
      <alignment wrapText="1"/>
    </xf>
    <xf numFmtId="14" fontId="0" fillId="0" borderId="160" xfId="0" applyNumberFormat="1" applyBorder="1"/>
    <xf numFmtId="0" fontId="102" fillId="0" borderId="0" xfId="6" applyFont="1" applyAlignment="1">
      <alignment horizontal="right" wrapText="1"/>
    </xf>
    <xf numFmtId="0" fontId="101" fillId="0" borderId="160" xfId="6" applyBorder="1"/>
    <xf numFmtId="0" fontId="102" fillId="26" borderId="160" xfId="6" applyFont="1" applyFill="1" applyBorder="1" applyAlignment="1">
      <alignment horizontal="center"/>
    </xf>
    <xf numFmtId="0" fontId="102" fillId="0" borderId="161" xfId="6" applyFont="1" applyBorder="1" applyAlignment="1">
      <alignment horizontal="right" wrapText="1"/>
    </xf>
    <xf numFmtId="0" fontId="102" fillId="0" borderId="0" xfId="6" applyFont="1" applyAlignment="1">
      <alignment wrapText="1"/>
    </xf>
    <xf numFmtId="0" fontId="102" fillId="0" borderId="161" xfId="6" applyFont="1" applyBorder="1" applyAlignment="1">
      <alignment wrapText="1"/>
    </xf>
    <xf numFmtId="0" fontId="102" fillId="0" borderId="0" xfId="5" applyFont="1" applyAlignment="1">
      <alignment wrapText="1"/>
    </xf>
    <xf numFmtId="167" fontId="0" fillId="0" borderId="160" xfId="0" applyNumberFormat="1" applyBorder="1"/>
    <xf numFmtId="0" fontId="0" fillId="0" borderId="161" xfId="0" applyBorder="1"/>
    <xf numFmtId="0" fontId="102" fillId="26" borderId="0" xfId="6" applyFont="1" applyFill="1" applyAlignment="1">
      <alignment horizontal="center"/>
    </xf>
    <xf numFmtId="49" fontId="102" fillId="0" borderId="0" xfId="6" applyNumberFormat="1" applyFont="1" applyAlignment="1">
      <alignment wrapText="1"/>
    </xf>
    <xf numFmtId="0" fontId="101" fillId="0" borderId="160" xfId="5" applyBorder="1"/>
    <xf numFmtId="49" fontId="102" fillId="0" borderId="0" xfId="5" applyNumberFormat="1" applyFont="1" applyAlignment="1">
      <alignment wrapText="1"/>
    </xf>
    <xf numFmtId="0" fontId="62" fillId="0" borderId="29" xfId="0" applyFont="1" applyBorder="1" applyAlignment="1">
      <alignment horizontal="center" vertical="center"/>
    </xf>
    <xf numFmtId="0" fontId="10" fillId="0" borderId="0" xfId="0" applyFont="1"/>
    <xf numFmtId="0" fontId="62" fillId="22" borderId="0" xfId="0" applyFont="1" applyFill="1" applyAlignment="1" applyProtection="1">
      <alignment horizontal="center" vertical="center"/>
      <protection hidden="1"/>
    </xf>
    <xf numFmtId="0" fontId="107" fillId="22" borderId="0" xfId="0" applyFont="1" applyFill="1" applyAlignment="1" applyProtection="1">
      <alignment horizontal="center" vertical="center"/>
      <protection hidden="1"/>
    </xf>
    <xf numFmtId="0" fontId="107" fillId="22" borderId="0" xfId="0" applyFont="1" applyFill="1" applyAlignment="1" applyProtection="1">
      <alignment vertical="center"/>
      <protection hidden="1"/>
    </xf>
    <xf numFmtId="0" fontId="62" fillId="22" borderId="0" xfId="0" applyFont="1" applyFill="1" applyAlignment="1">
      <alignment horizontal="center" vertical="center"/>
    </xf>
    <xf numFmtId="0" fontId="10" fillId="22" borderId="0" xfId="0" applyFont="1" applyFill="1"/>
    <xf numFmtId="0" fontId="107" fillId="22" borderId="0" xfId="0" applyFont="1" applyFill="1" applyAlignment="1" applyProtection="1">
      <alignment horizontal="center" vertical="center" shrinkToFit="1"/>
      <protection hidden="1"/>
    </xf>
    <xf numFmtId="0" fontId="108" fillId="22" borderId="0" xfId="0" applyFont="1" applyFill="1" applyAlignment="1" applyProtection="1">
      <alignment vertical="center"/>
      <protection hidden="1"/>
    </xf>
    <xf numFmtId="0" fontId="109" fillId="22" borderId="0" xfId="0" applyFont="1" applyFill="1"/>
    <xf numFmtId="166" fontId="102" fillId="0" borderId="160" xfId="6" applyNumberFormat="1" applyFont="1" applyBorder="1" applyAlignment="1">
      <alignment wrapText="1"/>
    </xf>
    <xf numFmtId="0" fontId="53" fillId="12" borderId="79" xfId="1" applyFont="1" applyFill="1" applyBorder="1" applyAlignment="1">
      <alignment horizontal="right"/>
    </xf>
    <xf numFmtId="0" fontId="53" fillId="12" borderId="40" xfId="1" applyFont="1" applyFill="1" applyBorder="1" applyAlignment="1">
      <alignment horizontal="right"/>
    </xf>
    <xf numFmtId="0" fontId="53" fillId="12" borderId="80" xfId="1" applyFont="1" applyFill="1" applyBorder="1" applyAlignment="1">
      <alignment horizontal="right"/>
    </xf>
    <xf numFmtId="0" fontId="54" fillId="12" borderId="81" xfId="0" applyFont="1" applyFill="1" applyBorder="1" applyAlignment="1">
      <alignment horizontal="right" vertical="center"/>
    </xf>
    <xf numFmtId="0" fontId="54" fillId="12" borderId="82" xfId="0" applyFont="1" applyFill="1" applyBorder="1" applyAlignment="1">
      <alignment horizontal="right" vertical="center"/>
    </xf>
    <xf numFmtId="0" fontId="54" fillId="12" borderId="83" xfId="0" applyFont="1" applyFill="1" applyBorder="1" applyAlignment="1">
      <alignment horizontal="right" vertical="center"/>
    </xf>
    <xf numFmtId="9" fontId="54" fillId="12" borderId="76" xfId="1" applyNumberFormat="1" applyFont="1" applyFill="1" applyBorder="1" applyAlignment="1">
      <alignment horizontal="right" vertical="center"/>
    </xf>
    <xf numFmtId="0" fontId="54" fillId="12" borderId="84" xfId="1" applyFont="1" applyFill="1" applyBorder="1" applyAlignment="1">
      <alignment horizontal="right" vertical="center"/>
    </xf>
    <xf numFmtId="0" fontId="48" fillId="0" borderId="0" xfId="0" applyFont="1" applyAlignment="1">
      <alignment horizontal="center"/>
    </xf>
    <xf numFmtId="0" fontId="49" fillId="0" borderId="8" xfId="0" applyFont="1" applyBorder="1" applyAlignment="1">
      <alignment horizontal="right"/>
    </xf>
    <xf numFmtId="0" fontId="51" fillId="12" borderId="68" xfId="0" applyFont="1" applyFill="1" applyBorder="1" applyAlignment="1">
      <alignment horizontal="center" vertical="center"/>
    </xf>
    <xf numFmtId="0" fontId="52" fillId="12" borderId="69" xfId="0" applyFont="1" applyFill="1" applyBorder="1" applyAlignment="1">
      <alignment horizontal="center" vertical="center"/>
    </xf>
    <xf numFmtId="0" fontId="52" fillId="12" borderId="75" xfId="0" applyFont="1" applyFill="1" applyBorder="1" applyAlignment="1">
      <alignment horizontal="center" vertical="center"/>
    </xf>
    <xf numFmtId="0" fontId="52" fillId="12" borderId="76" xfId="0" applyFont="1" applyFill="1" applyBorder="1" applyAlignment="1">
      <alignment horizontal="center" vertical="center"/>
    </xf>
    <xf numFmtId="0" fontId="52" fillId="12" borderId="70" xfId="0" applyFont="1" applyFill="1" applyBorder="1" applyAlignment="1">
      <alignment horizontal="center" vertical="center"/>
    </xf>
    <xf numFmtId="0" fontId="52" fillId="12" borderId="71" xfId="0" applyFont="1" applyFill="1" applyBorder="1" applyAlignment="1">
      <alignment horizontal="center" vertical="center"/>
    </xf>
    <xf numFmtId="0" fontId="52" fillId="12" borderId="77" xfId="0" applyFont="1" applyFill="1" applyBorder="1" applyAlignment="1">
      <alignment horizontal="center" vertical="center"/>
    </xf>
    <xf numFmtId="0" fontId="52" fillId="12" borderId="78" xfId="0" applyFont="1" applyFill="1" applyBorder="1" applyAlignment="1">
      <alignment horizontal="center" vertical="center"/>
    </xf>
    <xf numFmtId="0" fontId="53" fillId="12" borderId="72" xfId="1" applyFont="1" applyFill="1" applyBorder="1" applyAlignment="1">
      <alignment horizontal="right"/>
    </xf>
    <xf numFmtId="0" fontId="53" fillId="12" borderId="73" xfId="1" applyFont="1" applyFill="1" applyBorder="1" applyAlignment="1">
      <alignment horizontal="right"/>
    </xf>
    <xf numFmtId="0" fontId="53" fillId="12" borderId="74" xfId="1" applyFont="1" applyFill="1" applyBorder="1" applyAlignment="1">
      <alignment horizontal="right"/>
    </xf>
    <xf numFmtId="0" fontId="54" fillId="12" borderId="79" xfId="0" applyFont="1" applyFill="1" applyBorder="1" applyAlignment="1">
      <alignment horizontal="center"/>
    </xf>
    <xf numFmtId="0" fontId="54" fillId="12" borderId="40" xfId="0" applyFont="1" applyFill="1" applyBorder="1" applyAlignment="1">
      <alignment horizontal="center"/>
    </xf>
    <xf numFmtId="0" fontId="54" fillId="12" borderId="75" xfId="0" applyFont="1" applyFill="1" applyBorder="1" applyAlignment="1">
      <alignment horizontal="right" vertical="center"/>
    </xf>
    <xf numFmtId="0" fontId="54" fillId="12" borderId="76" xfId="0" applyFont="1" applyFill="1" applyBorder="1" applyAlignment="1">
      <alignment horizontal="right" vertical="center"/>
    </xf>
    <xf numFmtId="0" fontId="54" fillId="12" borderId="79" xfId="0" applyFont="1" applyFill="1" applyBorder="1" applyAlignment="1">
      <alignment horizontal="right"/>
    </xf>
    <xf numFmtId="0" fontId="54" fillId="12" borderId="40" xfId="0" applyFont="1" applyFill="1" applyBorder="1" applyAlignment="1">
      <alignment horizontal="right"/>
    </xf>
    <xf numFmtId="0" fontId="54" fillId="12" borderId="80" xfId="0" applyFont="1" applyFill="1" applyBorder="1" applyAlignment="1">
      <alignment horizontal="right"/>
    </xf>
    <xf numFmtId="0" fontId="55" fillId="12" borderId="76" xfId="0" applyFont="1" applyFill="1" applyBorder="1" applyAlignment="1">
      <alignment horizontal="right" vertical="center"/>
    </xf>
    <xf numFmtId="0" fontId="55" fillId="12" borderId="84" xfId="0" applyFont="1" applyFill="1" applyBorder="1" applyAlignment="1">
      <alignment horizontal="right" vertical="center"/>
    </xf>
    <xf numFmtId="0" fontId="56" fillId="12" borderId="40" xfId="1" applyFont="1" applyFill="1" applyBorder="1" applyAlignment="1">
      <alignment horizontal="center"/>
    </xf>
    <xf numFmtId="0" fontId="56" fillId="12" borderId="80" xfId="1" applyFont="1" applyFill="1" applyBorder="1" applyAlignment="1">
      <alignment horizontal="center"/>
    </xf>
    <xf numFmtId="0" fontId="54" fillId="12" borderId="81" xfId="0" applyFont="1" applyFill="1" applyBorder="1" applyAlignment="1">
      <alignment horizontal="right"/>
    </xf>
    <xf numFmtId="0" fontId="54" fillId="12" borderId="82" xfId="0" applyFont="1" applyFill="1" applyBorder="1" applyAlignment="1">
      <alignment horizontal="right"/>
    </xf>
    <xf numFmtId="0" fontId="54" fillId="12" borderId="83" xfId="0" applyFont="1" applyFill="1" applyBorder="1" applyAlignment="1">
      <alignment horizontal="right"/>
    </xf>
    <xf numFmtId="9" fontId="54" fillId="12" borderId="76" xfId="0" applyNumberFormat="1" applyFont="1" applyFill="1" applyBorder="1" applyAlignment="1">
      <alignment horizontal="right" vertical="center"/>
    </xf>
    <xf numFmtId="0" fontId="54" fillId="12" borderId="84" xfId="0" applyFont="1" applyFill="1" applyBorder="1" applyAlignment="1">
      <alignment horizontal="right" vertical="center"/>
    </xf>
    <xf numFmtId="0" fontId="54" fillId="12" borderId="56" xfId="0" applyFont="1" applyFill="1" applyBorder="1" applyAlignment="1">
      <alignment horizontal="center" vertical="center" wrapText="1"/>
    </xf>
    <xf numFmtId="0" fontId="54" fillId="12" borderId="0" xfId="0" applyFont="1" applyFill="1" applyAlignment="1">
      <alignment horizontal="center" vertical="center" wrapText="1"/>
    </xf>
    <xf numFmtId="0" fontId="54" fillId="12" borderId="55" xfId="0" applyFont="1" applyFill="1" applyBorder="1" applyAlignment="1">
      <alignment horizontal="center" vertical="center" wrapText="1"/>
    </xf>
    <xf numFmtId="0" fontId="54" fillId="12" borderId="75" xfId="0" applyFont="1" applyFill="1" applyBorder="1" applyAlignment="1">
      <alignment horizontal="right" vertical="center" wrapText="1"/>
    </xf>
    <xf numFmtId="0" fontId="54" fillId="12" borderId="76" xfId="0" applyFont="1" applyFill="1" applyBorder="1" applyAlignment="1">
      <alignment horizontal="right" vertical="center" wrapText="1"/>
    </xf>
    <xf numFmtId="9" fontId="54" fillId="12" borderId="76" xfId="0" applyNumberFormat="1" applyFont="1" applyFill="1" applyBorder="1" applyAlignment="1">
      <alignment horizontal="right"/>
    </xf>
    <xf numFmtId="0" fontId="54" fillId="12" borderId="84" xfId="0" applyFont="1" applyFill="1" applyBorder="1" applyAlignment="1">
      <alignment horizontal="right"/>
    </xf>
    <xf numFmtId="0" fontId="54" fillId="12" borderId="76" xfId="0" applyFont="1" applyFill="1" applyBorder="1" applyAlignment="1">
      <alignment horizontal="right"/>
    </xf>
    <xf numFmtId="9" fontId="54" fillId="12" borderId="76" xfId="0" applyNumberFormat="1" applyFont="1" applyFill="1" applyBorder="1" applyAlignment="1">
      <alignment horizontal="right" vertical="center" wrapText="1"/>
    </xf>
    <xf numFmtId="0" fontId="54" fillId="12" borderId="84" xfId="0" applyFont="1" applyFill="1" applyBorder="1" applyAlignment="1">
      <alignment horizontal="right" vertical="center" wrapText="1"/>
    </xf>
    <xf numFmtId="0" fontId="54" fillId="12" borderId="81" xfId="0" applyFont="1" applyFill="1" applyBorder="1" applyAlignment="1">
      <alignment horizontal="right" wrapText="1"/>
    </xf>
    <xf numFmtId="0" fontId="54" fillId="12" borderId="82" xfId="0" applyFont="1" applyFill="1" applyBorder="1" applyAlignment="1">
      <alignment horizontal="right" wrapText="1"/>
    </xf>
    <xf numFmtId="0" fontId="54" fillId="12" borderId="83" xfId="0" applyFont="1" applyFill="1" applyBorder="1" applyAlignment="1">
      <alignment horizontal="right" wrapText="1"/>
    </xf>
    <xf numFmtId="0" fontId="54" fillId="12" borderId="85" xfId="0" applyFont="1" applyFill="1" applyBorder="1" applyAlignment="1">
      <alignment horizontal="right" vertical="center"/>
    </xf>
    <xf numFmtId="0" fontId="54" fillId="12" borderId="86" xfId="0" applyFont="1" applyFill="1" applyBorder="1" applyAlignment="1">
      <alignment horizontal="right" vertical="center"/>
    </xf>
    <xf numFmtId="0" fontId="54" fillId="12" borderId="87" xfId="0" applyFont="1" applyFill="1" applyBorder="1" applyAlignment="1">
      <alignment horizontal="right" vertical="center"/>
    </xf>
    <xf numFmtId="9" fontId="54" fillId="12" borderId="88" xfId="0" applyNumberFormat="1" applyFont="1" applyFill="1" applyBorder="1" applyAlignment="1">
      <alignment horizontal="right" vertical="center"/>
    </xf>
    <xf numFmtId="0" fontId="54" fillId="12" borderId="89" xfId="0" applyFont="1" applyFill="1" applyBorder="1" applyAlignment="1">
      <alignment horizontal="right" vertical="center"/>
    </xf>
    <xf numFmtId="0" fontId="54" fillId="12" borderId="79" xfId="0" applyFont="1" applyFill="1" applyBorder="1" applyAlignment="1">
      <alignment horizontal="right" wrapText="1"/>
    </xf>
    <xf numFmtId="0" fontId="54" fillId="12" borderId="40" xfId="0" applyFont="1" applyFill="1" applyBorder="1" applyAlignment="1">
      <alignment horizontal="right" wrapText="1"/>
    </xf>
    <xf numFmtId="0" fontId="54" fillId="12" borderId="80" xfId="0" applyFont="1" applyFill="1" applyBorder="1" applyAlignment="1">
      <alignment horizontal="right" wrapText="1"/>
    </xf>
    <xf numFmtId="0" fontId="58" fillId="0" borderId="0" xfId="0" applyFont="1" applyAlignment="1">
      <alignment horizontal="center" vertical="center" wrapText="1"/>
    </xf>
    <xf numFmtId="0" fontId="58" fillId="0" borderId="0" xfId="0" applyFont="1" applyAlignment="1">
      <alignment horizontal="center" vertical="center"/>
    </xf>
    <xf numFmtId="0" fontId="54" fillId="12" borderId="56" xfId="0" applyFont="1" applyFill="1" applyBorder="1" applyAlignment="1">
      <alignment horizontal="right" wrapText="1"/>
    </xf>
    <xf numFmtId="0" fontId="54" fillId="12" borderId="0" xfId="0" applyFont="1" applyFill="1" applyAlignment="1">
      <alignment horizontal="right" wrapText="1"/>
    </xf>
    <xf numFmtId="0" fontId="54" fillId="12" borderId="8" xfId="0" applyFont="1" applyFill="1" applyBorder="1" applyAlignment="1">
      <alignment horizontal="right" wrapText="1"/>
    </xf>
    <xf numFmtId="0" fontId="49" fillId="0" borderId="0" xfId="0" applyFont="1" applyAlignment="1">
      <alignment horizontal="right" vertical="center" wrapText="1"/>
    </xf>
    <xf numFmtId="0" fontId="49" fillId="0" borderId="0" xfId="0" applyFont="1" applyAlignment="1">
      <alignment horizontal="center"/>
    </xf>
    <xf numFmtId="0" fontId="91" fillId="0" borderId="0" xfId="0" applyFont="1" applyAlignment="1" applyProtection="1">
      <alignment horizontal="center" vertical="center"/>
      <protection hidden="1"/>
    </xf>
    <xf numFmtId="0" fontId="91" fillId="0" borderId="58" xfId="0" applyFont="1" applyBorder="1" applyAlignment="1" applyProtection="1">
      <alignment horizontal="center" vertical="center"/>
      <protection hidden="1"/>
    </xf>
    <xf numFmtId="0" fontId="0" fillId="0" borderId="0" xfId="0" applyAlignment="1" applyProtection="1">
      <alignment horizontal="center"/>
      <protection hidden="1"/>
    </xf>
    <xf numFmtId="0" fontId="68" fillId="23" borderId="0" xfId="0" applyFont="1" applyFill="1" applyAlignment="1" applyProtection="1">
      <alignment horizontal="right" vertical="center"/>
      <protection hidden="1"/>
    </xf>
    <xf numFmtId="0" fontId="86" fillId="0" borderId="0" xfId="0" applyFont="1" applyAlignment="1" applyProtection="1">
      <alignment horizontal="right" vertical="center" wrapText="1"/>
      <protection hidden="1"/>
    </xf>
    <xf numFmtId="0" fontId="3" fillId="6" borderId="0" xfId="0" applyFont="1" applyFill="1" applyAlignment="1" applyProtection="1">
      <alignment horizontal="center"/>
      <protection hidden="1"/>
    </xf>
    <xf numFmtId="0" fontId="5" fillId="3" borderId="66" xfId="0" applyFont="1" applyFill="1" applyBorder="1" applyAlignment="1" applyProtection="1">
      <alignment horizontal="center" vertical="center" shrinkToFit="1"/>
      <protection hidden="1"/>
    </xf>
    <xf numFmtId="0" fontId="5" fillId="3" borderId="22" xfId="0" applyFont="1" applyFill="1" applyBorder="1" applyAlignment="1" applyProtection="1">
      <alignment horizontal="center" vertical="center" shrinkToFit="1"/>
      <protection hidden="1"/>
    </xf>
    <xf numFmtId="0" fontId="5" fillId="3" borderId="67" xfId="0" applyFont="1" applyFill="1" applyBorder="1" applyAlignment="1" applyProtection="1">
      <alignment horizontal="center" vertical="center" shrinkToFit="1"/>
      <protection hidden="1"/>
    </xf>
    <xf numFmtId="0" fontId="60" fillId="0" borderId="92" xfId="0" applyFont="1" applyBorder="1" applyAlignment="1" applyProtection="1">
      <alignment horizontal="center"/>
      <protection hidden="1"/>
    </xf>
    <xf numFmtId="0" fontId="63" fillId="11" borderId="97" xfId="0" applyFont="1" applyFill="1" applyBorder="1" applyAlignment="1" applyProtection="1">
      <alignment horizontal="center" vertical="center" wrapText="1"/>
      <protection hidden="1"/>
    </xf>
    <xf numFmtId="0" fontId="63" fillId="11" borderId="97" xfId="0" applyFont="1" applyFill="1" applyBorder="1" applyAlignment="1" applyProtection="1">
      <alignment horizontal="center" vertical="center"/>
      <protection hidden="1"/>
    </xf>
    <xf numFmtId="0" fontId="63" fillId="21" borderId="101" xfId="0" applyFont="1" applyFill="1" applyBorder="1" applyAlignment="1" applyProtection="1">
      <alignment horizontal="center" vertical="center"/>
      <protection hidden="1"/>
    </xf>
    <xf numFmtId="0" fontId="63" fillId="21" borderId="0" xfId="0" applyFont="1" applyFill="1" applyAlignment="1" applyProtection="1">
      <alignment horizontal="center" vertical="center"/>
      <protection hidden="1"/>
    </xf>
    <xf numFmtId="0" fontId="5" fillId="3" borderId="15" xfId="0" applyFont="1" applyFill="1" applyBorder="1" applyAlignment="1" applyProtection="1">
      <alignment horizontal="center" vertical="center" shrinkToFit="1"/>
      <protection hidden="1"/>
    </xf>
    <xf numFmtId="165" fontId="26" fillId="13" borderId="92" xfId="0" applyNumberFormat="1" applyFont="1" applyFill="1" applyBorder="1" applyAlignment="1" applyProtection="1">
      <alignment horizontal="center" vertical="center" shrinkToFit="1"/>
      <protection hidden="1"/>
    </xf>
    <xf numFmtId="0" fontId="38" fillId="17" borderId="98" xfId="0" applyFont="1" applyFill="1" applyBorder="1" applyAlignment="1" applyProtection="1">
      <alignment horizontal="center" vertical="center"/>
      <protection hidden="1"/>
    </xf>
    <xf numFmtId="0" fontId="38" fillId="17" borderId="92" xfId="0" applyFont="1" applyFill="1" applyBorder="1" applyAlignment="1" applyProtection="1">
      <alignment horizontal="center" vertical="center"/>
      <protection hidden="1"/>
    </xf>
    <xf numFmtId="0" fontId="38" fillId="17" borderId="99" xfId="0" applyFont="1" applyFill="1" applyBorder="1" applyAlignment="1" applyProtection="1">
      <alignment horizontal="center" vertical="center"/>
      <protection hidden="1"/>
    </xf>
    <xf numFmtId="0" fontId="28" fillId="12" borderId="0" xfId="0" applyFont="1" applyFill="1" applyAlignment="1" applyProtection="1">
      <alignment horizontal="center" vertical="center"/>
      <protection hidden="1"/>
    </xf>
    <xf numFmtId="0" fontId="55" fillId="21" borderId="100" xfId="0" applyFont="1" applyFill="1" applyBorder="1" applyAlignment="1" applyProtection="1">
      <alignment horizontal="center" vertical="center"/>
      <protection hidden="1"/>
    </xf>
    <xf numFmtId="0" fontId="63" fillId="21" borderId="100" xfId="0" applyFont="1" applyFill="1" applyBorder="1" applyAlignment="1" applyProtection="1">
      <alignment horizontal="center" vertical="center"/>
      <protection hidden="1"/>
    </xf>
    <xf numFmtId="0" fontId="63" fillId="21" borderId="97" xfId="0" applyFont="1" applyFill="1" applyBorder="1" applyAlignment="1" applyProtection="1">
      <alignment horizontal="center" vertical="center"/>
      <protection hidden="1"/>
    </xf>
    <xf numFmtId="0" fontId="26" fillId="13" borderId="98" xfId="0" applyFont="1" applyFill="1" applyBorder="1" applyAlignment="1" applyProtection="1">
      <alignment horizontal="center" vertical="center"/>
      <protection locked="0" hidden="1"/>
    </xf>
    <xf numFmtId="0" fontId="26" fillId="13" borderId="92" xfId="0" applyFont="1" applyFill="1" applyBorder="1" applyAlignment="1" applyProtection="1">
      <alignment horizontal="center" vertical="center"/>
      <protection locked="0" hidden="1"/>
    </xf>
    <xf numFmtId="0" fontId="26" fillId="13" borderId="99" xfId="0" applyFont="1" applyFill="1" applyBorder="1" applyAlignment="1" applyProtection="1">
      <alignment horizontal="center" vertical="center"/>
      <protection locked="0" hidden="1"/>
    </xf>
    <xf numFmtId="0" fontId="43" fillId="22" borderId="98" xfId="0" applyFont="1" applyFill="1" applyBorder="1" applyAlignment="1" applyProtection="1">
      <alignment horizontal="center" vertical="center"/>
      <protection hidden="1"/>
    </xf>
    <xf numFmtId="0" fontId="43" fillId="22" borderId="92" xfId="0" applyFont="1" applyFill="1" applyBorder="1" applyAlignment="1" applyProtection="1">
      <alignment horizontal="center" vertical="center"/>
      <protection hidden="1"/>
    </xf>
    <xf numFmtId="0" fontId="43" fillId="22" borderId="99" xfId="0" applyFont="1" applyFill="1" applyBorder="1" applyAlignment="1" applyProtection="1">
      <alignment horizontal="center" vertical="center"/>
      <protection hidden="1"/>
    </xf>
    <xf numFmtId="0" fontId="10" fillId="0" borderId="92" xfId="0" applyFont="1" applyBorder="1" applyAlignment="1" applyProtection="1">
      <alignment horizontal="center" vertical="center"/>
      <protection hidden="1"/>
    </xf>
    <xf numFmtId="0" fontId="62" fillId="0" borderId="92" xfId="0" applyFont="1" applyBorder="1" applyAlignment="1" applyProtection="1">
      <alignment horizontal="center" vertical="center"/>
      <protection hidden="1"/>
    </xf>
    <xf numFmtId="0" fontId="39" fillId="0" borderId="92" xfId="0" applyFont="1" applyBorder="1" applyAlignment="1" applyProtection="1">
      <alignment horizontal="center" vertical="center"/>
      <protection hidden="1"/>
    </xf>
    <xf numFmtId="0" fontId="37" fillId="0" borderId="92" xfId="0" applyFont="1" applyBorder="1" applyAlignment="1" applyProtection="1">
      <alignment horizontal="center" vertical="center"/>
      <protection hidden="1"/>
    </xf>
    <xf numFmtId="165" fontId="25" fillId="13" borderId="98" xfId="0" applyNumberFormat="1" applyFont="1" applyFill="1" applyBorder="1" applyAlignment="1" applyProtection="1">
      <alignment horizontal="center" vertical="center" shrinkToFit="1"/>
      <protection hidden="1"/>
    </xf>
    <xf numFmtId="165" fontId="25" fillId="13" borderId="92" xfId="0" applyNumberFormat="1" applyFont="1" applyFill="1" applyBorder="1" applyAlignment="1" applyProtection="1">
      <alignment horizontal="center" vertical="center" shrinkToFit="1"/>
      <protection hidden="1"/>
    </xf>
    <xf numFmtId="165" fontId="25" fillId="13" borderId="99" xfId="0" applyNumberFormat="1" applyFont="1" applyFill="1" applyBorder="1" applyAlignment="1" applyProtection="1">
      <alignment horizontal="center" vertical="center" shrinkToFit="1"/>
      <protection hidden="1"/>
    </xf>
    <xf numFmtId="165" fontId="26" fillId="13" borderId="98" xfId="0" applyNumberFormat="1" applyFont="1" applyFill="1" applyBorder="1" applyAlignment="1" applyProtection="1">
      <alignment horizontal="center" vertical="center" shrinkToFit="1"/>
      <protection hidden="1"/>
    </xf>
    <xf numFmtId="165" fontId="26" fillId="13" borderId="99" xfId="0" applyNumberFormat="1" applyFont="1" applyFill="1" applyBorder="1" applyAlignment="1" applyProtection="1">
      <alignment horizontal="center" vertical="center" shrinkToFit="1"/>
      <protection hidden="1"/>
    </xf>
    <xf numFmtId="165" fontId="46" fillId="13" borderId="109" xfId="0" applyNumberFormat="1" applyFont="1" applyFill="1" applyBorder="1" applyAlignment="1" applyProtection="1">
      <alignment horizontal="center" vertical="center" shrinkToFit="1"/>
      <protection hidden="1"/>
    </xf>
    <xf numFmtId="165" fontId="46" fillId="13" borderId="110" xfId="0" applyNumberFormat="1" applyFont="1" applyFill="1" applyBorder="1" applyAlignment="1" applyProtection="1">
      <alignment horizontal="center" vertical="center" shrinkToFit="1"/>
      <protection hidden="1"/>
    </xf>
    <xf numFmtId="165" fontId="46" fillId="13" borderId="111" xfId="0" applyNumberFormat="1" applyFont="1" applyFill="1" applyBorder="1" applyAlignment="1" applyProtection="1">
      <alignment horizontal="center" vertical="center" shrinkToFit="1"/>
      <protection hidden="1"/>
    </xf>
    <xf numFmtId="165" fontId="46" fillId="13" borderId="101" xfId="0" applyNumberFormat="1" applyFont="1" applyFill="1" applyBorder="1" applyAlignment="1" applyProtection="1">
      <alignment horizontal="center" vertical="center" shrinkToFit="1"/>
      <protection hidden="1"/>
    </xf>
    <xf numFmtId="165" fontId="46" fillId="13" borderId="0" xfId="0" applyNumberFormat="1" applyFont="1" applyFill="1" applyAlignment="1" applyProtection="1">
      <alignment horizontal="center" vertical="center" shrinkToFit="1"/>
      <protection hidden="1"/>
    </xf>
    <xf numFmtId="165" fontId="46" fillId="13" borderId="112" xfId="0" applyNumberFormat="1" applyFont="1" applyFill="1" applyBorder="1" applyAlignment="1" applyProtection="1">
      <alignment horizontal="center" vertical="center" shrinkToFit="1"/>
      <protection hidden="1"/>
    </xf>
    <xf numFmtId="165" fontId="46" fillId="13" borderId="113" xfId="0" applyNumberFormat="1" applyFont="1" applyFill="1" applyBorder="1" applyAlignment="1" applyProtection="1">
      <alignment horizontal="center" vertical="center" shrinkToFit="1"/>
      <protection hidden="1"/>
    </xf>
    <xf numFmtId="165" fontId="46" fillId="13" borderId="100" xfId="0" applyNumberFormat="1" applyFont="1" applyFill="1" applyBorder="1" applyAlignment="1" applyProtection="1">
      <alignment horizontal="center" vertical="center" shrinkToFit="1"/>
      <protection hidden="1"/>
    </xf>
    <xf numFmtId="165" fontId="46" fillId="13" borderId="114" xfId="0" applyNumberFormat="1" applyFont="1" applyFill="1" applyBorder="1" applyAlignment="1" applyProtection="1">
      <alignment horizontal="center" vertical="center" shrinkToFit="1"/>
      <protection hidden="1"/>
    </xf>
    <xf numFmtId="0" fontId="63" fillId="21" borderId="109" xfId="0" applyFont="1" applyFill="1" applyBorder="1" applyAlignment="1" applyProtection="1">
      <alignment horizontal="center" vertical="center" shrinkToFit="1"/>
      <protection hidden="1"/>
    </xf>
    <xf numFmtId="0" fontId="63" fillId="21" borderId="110" xfId="0" applyFont="1" applyFill="1" applyBorder="1" applyAlignment="1" applyProtection="1">
      <alignment horizontal="center" vertical="center" shrinkToFit="1"/>
      <protection hidden="1"/>
    </xf>
    <xf numFmtId="0" fontId="63" fillId="21" borderId="111" xfId="0" applyFont="1" applyFill="1" applyBorder="1" applyAlignment="1" applyProtection="1">
      <alignment horizontal="center" vertical="center" shrinkToFit="1"/>
      <protection hidden="1"/>
    </xf>
    <xf numFmtId="0" fontId="63" fillId="21" borderId="101" xfId="0" applyFont="1" applyFill="1" applyBorder="1" applyAlignment="1" applyProtection="1">
      <alignment horizontal="center" vertical="center" shrinkToFit="1"/>
      <protection hidden="1"/>
    </xf>
    <xf numFmtId="0" fontId="63" fillId="21" borderId="0" xfId="0" applyFont="1" applyFill="1" applyAlignment="1" applyProtection="1">
      <alignment horizontal="center" vertical="center" shrinkToFit="1"/>
      <protection hidden="1"/>
    </xf>
    <xf numFmtId="0" fontId="63" fillId="21" borderId="112" xfId="0" applyFont="1" applyFill="1" applyBorder="1" applyAlignment="1" applyProtection="1">
      <alignment horizontal="center" vertical="center" shrinkToFit="1"/>
      <protection hidden="1"/>
    </xf>
    <xf numFmtId="0" fontId="63" fillId="21" borderId="113" xfId="0" applyFont="1" applyFill="1" applyBorder="1" applyAlignment="1" applyProtection="1">
      <alignment horizontal="center" vertical="center" shrinkToFit="1"/>
      <protection hidden="1"/>
    </xf>
    <xf numFmtId="0" fontId="63" fillId="21" borderId="100" xfId="0" applyFont="1" applyFill="1" applyBorder="1" applyAlignment="1" applyProtection="1">
      <alignment horizontal="center" vertical="center" shrinkToFit="1"/>
      <protection hidden="1"/>
    </xf>
    <xf numFmtId="0" fontId="63" fillId="21" borderId="114" xfId="0" applyFont="1" applyFill="1" applyBorder="1" applyAlignment="1" applyProtection="1">
      <alignment horizontal="center" vertical="center" shrinkToFit="1"/>
      <protection hidden="1"/>
    </xf>
    <xf numFmtId="0" fontId="37" fillId="0" borderId="93" xfId="0" applyFont="1" applyBorder="1" applyAlignment="1" applyProtection="1">
      <alignment horizontal="center" vertical="center"/>
      <protection hidden="1"/>
    </xf>
    <xf numFmtId="0" fontId="35" fillId="11" borderId="17" xfId="1" applyFont="1" applyFill="1" applyBorder="1" applyAlignment="1" applyProtection="1">
      <alignment horizontal="center" vertical="center"/>
    </xf>
    <xf numFmtId="0" fontId="35" fillId="11" borderId="0" xfId="1" applyFont="1" applyFill="1" applyBorder="1" applyAlignment="1" applyProtection="1">
      <alignment horizontal="center" vertical="center"/>
    </xf>
    <xf numFmtId="0" fontId="35" fillId="11" borderId="17" xfId="1" applyFont="1" applyFill="1" applyBorder="1" applyAlignment="1" applyProtection="1">
      <alignment horizontal="center" vertical="center" wrapText="1"/>
    </xf>
    <xf numFmtId="0" fontId="35" fillId="11" borderId="0" xfId="1" applyFont="1" applyFill="1" applyBorder="1" applyAlignment="1" applyProtection="1">
      <alignment horizontal="center" vertical="center" wrapText="1"/>
    </xf>
    <xf numFmtId="0" fontId="5" fillId="3" borderId="24" xfId="0" applyFont="1" applyFill="1" applyBorder="1" applyAlignment="1" applyProtection="1">
      <alignment horizontal="center" vertical="center" shrinkToFit="1"/>
      <protection hidden="1"/>
    </xf>
    <xf numFmtId="0" fontId="5" fillId="3" borderId="12" xfId="0" applyFont="1" applyFill="1" applyBorder="1" applyAlignment="1" applyProtection="1">
      <alignment horizontal="center" vertical="center" shrinkToFit="1"/>
      <protection hidden="1"/>
    </xf>
    <xf numFmtId="0" fontId="5" fillId="3" borderId="65" xfId="0" applyFont="1" applyFill="1" applyBorder="1" applyAlignment="1" applyProtection="1">
      <alignment horizontal="center" vertical="center" shrinkToFit="1"/>
      <protection hidden="1"/>
    </xf>
    <xf numFmtId="0" fontId="28" fillId="11" borderId="54" xfId="0" applyFont="1" applyFill="1" applyBorder="1" applyAlignment="1">
      <alignment horizontal="center" vertical="center"/>
    </xf>
    <xf numFmtId="0" fontId="28" fillId="11" borderId="6" xfId="0" applyFont="1" applyFill="1" applyBorder="1" applyAlignment="1">
      <alignment horizontal="center" vertical="center"/>
    </xf>
    <xf numFmtId="0" fontId="33" fillId="11" borderId="0" xfId="1" applyFont="1" applyFill="1" applyBorder="1" applyAlignment="1" applyProtection="1">
      <alignment horizontal="center" vertical="center" wrapText="1"/>
    </xf>
    <xf numFmtId="0" fontId="5" fillId="3" borderId="23" xfId="0" applyFont="1" applyFill="1" applyBorder="1" applyAlignment="1" applyProtection="1">
      <alignment horizontal="center" vertical="center" shrinkToFit="1"/>
      <protection hidden="1"/>
    </xf>
    <xf numFmtId="0" fontId="44" fillId="3" borderId="66" xfId="0" applyFont="1" applyFill="1" applyBorder="1" applyAlignment="1" applyProtection="1">
      <alignment horizontal="center" vertical="center" shrinkToFit="1"/>
      <protection hidden="1"/>
    </xf>
    <xf numFmtId="0" fontId="44" fillId="3" borderId="22" xfId="0" applyFont="1" applyFill="1" applyBorder="1" applyAlignment="1" applyProtection="1">
      <alignment horizontal="center" vertical="center" shrinkToFit="1"/>
      <protection hidden="1"/>
    </xf>
    <xf numFmtId="0" fontId="44" fillId="3" borderId="67" xfId="0" applyFont="1" applyFill="1" applyBorder="1" applyAlignment="1" applyProtection="1">
      <alignment horizontal="center" vertical="center" shrinkToFit="1"/>
      <protection hidden="1"/>
    </xf>
    <xf numFmtId="0" fontId="5" fillId="3" borderId="9" xfId="0" applyFont="1" applyFill="1" applyBorder="1" applyAlignment="1" applyProtection="1">
      <alignment horizontal="center" vertical="center" shrinkToFit="1"/>
      <protection hidden="1"/>
    </xf>
    <xf numFmtId="0" fontId="5" fillId="3" borderId="25" xfId="0" applyFont="1" applyFill="1" applyBorder="1" applyAlignment="1" applyProtection="1">
      <alignment horizontal="center" vertical="center" shrinkToFit="1"/>
      <protection hidden="1"/>
    </xf>
    <xf numFmtId="0" fontId="5" fillId="3" borderId="14" xfId="0" applyFont="1" applyFill="1" applyBorder="1" applyAlignment="1" applyProtection="1">
      <alignment horizontal="center" vertical="center" shrinkToFit="1"/>
      <protection hidden="1"/>
    </xf>
    <xf numFmtId="0" fontId="5" fillId="3" borderId="26" xfId="0" applyFont="1" applyFill="1" applyBorder="1" applyAlignment="1" applyProtection="1">
      <alignment horizontal="center" vertical="center" shrinkToFit="1"/>
      <protection hidden="1"/>
    </xf>
    <xf numFmtId="0" fontId="78" fillId="24" borderId="92" xfId="0" applyFont="1" applyFill="1" applyBorder="1" applyAlignment="1" applyProtection="1">
      <alignment horizontal="center" vertical="center" shrinkToFit="1"/>
      <protection hidden="1"/>
    </xf>
    <xf numFmtId="0" fontId="28" fillId="11" borderId="27" xfId="0" applyFont="1" applyFill="1" applyBorder="1" applyAlignment="1">
      <alignment horizontal="center" vertical="center"/>
    </xf>
    <xf numFmtId="0" fontId="78" fillId="12" borderId="92" xfId="0" applyFont="1" applyFill="1" applyBorder="1" applyAlignment="1" applyProtection="1">
      <alignment horizontal="center" vertical="center" shrinkToFit="1"/>
      <protection hidden="1"/>
    </xf>
    <xf numFmtId="0" fontId="66" fillId="3" borderId="92" xfId="1" applyFont="1" applyFill="1" applyBorder="1" applyAlignment="1" applyProtection="1">
      <alignment horizontal="center" vertical="center" shrinkToFit="1"/>
      <protection hidden="1"/>
    </xf>
    <xf numFmtId="0" fontId="28" fillId="11" borderId="6" xfId="0" applyFont="1" applyFill="1" applyBorder="1" applyAlignment="1">
      <alignment horizontal="center" vertical="center" wrapText="1"/>
    </xf>
    <xf numFmtId="0" fontId="28" fillId="11" borderId="8" xfId="0" applyFont="1" applyFill="1" applyBorder="1" applyAlignment="1">
      <alignment horizontal="center" vertical="center" wrapText="1"/>
    </xf>
    <xf numFmtId="0" fontId="28" fillId="11" borderId="28" xfId="0" applyFont="1" applyFill="1" applyBorder="1" applyAlignment="1">
      <alignment horizontal="center" vertical="center" wrapText="1"/>
    </xf>
    <xf numFmtId="0" fontId="3" fillId="5" borderId="6" xfId="0" applyFont="1" applyFill="1" applyBorder="1" applyAlignment="1">
      <alignment horizontal="center" vertical="center"/>
    </xf>
    <xf numFmtId="0" fontId="3" fillId="5" borderId="27" xfId="0" applyFont="1" applyFill="1" applyBorder="1" applyAlignment="1">
      <alignment horizontal="center" vertical="center"/>
    </xf>
    <xf numFmtId="0" fontId="3" fillId="5" borderId="21" xfId="0" applyFont="1" applyFill="1" applyBorder="1" applyAlignment="1">
      <alignment horizontal="center" vertical="center"/>
    </xf>
    <xf numFmtId="0" fontId="66" fillId="3" borderId="92" xfId="1" applyFont="1" applyFill="1" applyBorder="1" applyAlignment="1" applyProtection="1">
      <alignment horizontal="center" vertical="center" shrinkToFit="1"/>
      <protection locked="0" hidden="1"/>
    </xf>
    <xf numFmtId="0" fontId="32" fillId="5" borderId="21" xfId="0" applyFont="1" applyFill="1" applyBorder="1" applyAlignment="1">
      <alignment horizontal="center" vertical="center"/>
    </xf>
    <xf numFmtId="0" fontId="32" fillId="5" borderId="6" xfId="0" applyFont="1" applyFill="1" applyBorder="1" applyAlignment="1">
      <alignment horizontal="center" vertical="center"/>
    </xf>
    <xf numFmtId="0" fontId="32" fillId="5" borderId="27" xfId="0" applyFont="1" applyFill="1" applyBorder="1" applyAlignment="1">
      <alignment horizontal="center" vertical="center"/>
    </xf>
    <xf numFmtId="0" fontId="66" fillId="3" borderId="92" xfId="0" applyFont="1" applyFill="1" applyBorder="1" applyAlignment="1" applyProtection="1">
      <alignment horizontal="center" vertical="center" shrinkToFit="1"/>
      <protection hidden="1"/>
    </xf>
    <xf numFmtId="0" fontId="28" fillId="11" borderId="7" xfId="0" applyFont="1" applyFill="1" applyBorder="1" applyAlignment="1">
      <alignment horizontal="center" vertical="center"/>
    </xf>
    <xf numFmtId="0" fontId="28" fillId="11" borderId="8" xfId="0" applyFont="1" applyFill="1" applyBorder="1" applyAlignment="1">
      <alignment horizontal="center" vertical="center"/>
    </xf>
    <xf numFmtId="0" fontId="79" fillId="3" borderId="92" xfId="1" applyFont="1" applyFill="1" applyBorder="1" applyAlignment="1" applyProtection="1">
      <alignment horizontal="center" vertical="center" wrapText="1" shrinkToFit="1"/>
      <protection hidden="1"/>
    </xf>
    <xf numFmtId="0" fontId="79" fillId="3" borderId="92" xfId="1" applyFont="1" applyFill="1" applyBorder="1" applyAlignment="1" applyProtection="1">
      <alignment horizontal="center" vertical="center" shrinkToFit="1"/>
      <protection hidden="1"/>
    </xf>
    <xf numFmtId="49" fontId="66" fillId="3" borderId="92" xfId="1" applyNumberFormat="1" applyFont="1" applyFill="1" applyBorder="1" applyAlignment="1" applyProtection="1">
      <alignment horizontal="center" vertical="center" shrinkToFit="1"/>
      <protection hidden="1"/>
    </xf>
    <xf numFmtId="1" fontId="66" fillId="3" borderId="92" xfId="1" applyNumberFormat="1" applyFont="1" applyFill="1" applyBorder="1" applyAlignment="1" applyProtection="1">
      <alignment horizontal="center" vertical="center" shrinkToFit="1"/>
      <protection hidden="1"/>
    </xf>
    <xf numFmtId="0" fontId="66" fillId="3" borderId="92" xfId="0" applyFont="1" applyFill="1" applyBorder="1" applyAlignment="1" applyProtection="1">
      <alignment horizontal="right" vertical="center" shrinkToFit="1"/>
      <protection hidden="1"/>
    </xf>
    <xf numFmtId="0" fontId="78" fillId="25" borderId="92" xfId="0" applyFont="1" applyFill="1" applyBorder="1" applyAlignment="1" applyProtection="1">
      <alignment horizontal="center" vertical="center" shrinkToFit="1"/>
      <protection hidden="1"/>
    </xf>
    <xf numFmtId="0" fontId="66" fillId="0" borderId="92" xfId="1" applyFont="1" applyFill="1" applyBorder="1" applyAlignment="1" applyProtection="1">
      <alignment horizontal="right" vertical="center" shrinkToFit="1"/>
      <protection hidden="1"/>
    </xf>
    <xf numFmtId="0" fontId="25" fillId="0" borderId="92" xfId="0" applyFont="1" applyBorder="1" applyAlignment="1" applyProtection="1">
      <alignment horizontal="center" vertical="center"/>
      <protection hidden="1"/>
    </xf>
    <xf numFmtId="0" fontId="79" fillId="0" borderId="92" xfId="1" applyFont="1" applyFill="1" applyBorder="1" applyAlignment="1" applyProtection="1">
      <alignment horizontal="right" vertical="center" shrinkToFit="1"/>
      <protection hidden="1"/>
    </xf>
    <xf numFmtId="164" fontId="66" fillId="3" borderId="92" xfId="1" applyNumberFormat="1" applyFont="1" applyFill="1" applyBorder="1" applyAlignment="1" applyProtection="1">
      <alignment horizontal="center" vertical="center" shrinkToFit="1"/>
      <protection hidden="1"/>
    </xf>
    <xf numFmtId="0" fontId="66" fillId="0" borderId="92" xfId="0" applyFont="1" applyBorder="1" applyAlignment="1" applyProtection="1">
      <alignment horizontal="right" vertical="center" shrinkToFit="1"/>
      <protection hidden="1"/>
    </xf>
    <xf numFmtId="0" fontId="81" fillId="3" borderId="92" xfId="1" applyFont="1" applyFill="1" applyBorder="1" applyAlignment="1" applyProtection="1">
      <alignment horizontal="center" vertical="center" shrinkToFit="1"/>
      <protection hidden="1"/>
    </xf>
    <xf numFmtId="0" fontId="66" fillId="3" borderId="92" xfId="1" applyFont="1" applyFill="1" applyBorder="1" applyAlignment="1" applyProtection="1">
      <alignment horizontal="right" vertical="center" shrinkToFit="1"/>
      <protection hidden="1"/>
    </xf>
    <xf numFmtId="0" fontId="66" fillId="3" borderId="92" xfId="1" applyNumberFormat="1" applyFont="1" applyFill="1" applyBorder="1" applyAlignment="1" applyProtection="1">
      <alignment horizontal="center" vertical="center" shrinkToFit="1"/>
      <protection hidden="1"/>
    </xf>
    <xf numFmtId="0" fontId="7" fillId="0" borderId="94" xfId="0" applyFont="1" applyBorder="1" applyAlignment="1" applyProtection="1">
      <alignment horizontal="right" vertical="center" shrinkToFit="1"/>
      <protection hidden="1"/>
    </xf>
    <xf numFmtId="0" fontId="7" fillId="0" borderId="12" xfId="0" applyFont="1" applyBorder="1" applyAlignment="1" applyProtection="1">
      <alignment horizontal="right" vertical="center" shrinkToFit="1"/>
      <protection hidden="1"/>
    </xf>
    <xf numFmtId="0" fontId="71" fillId="3" borderId="12" xfId="0" applyFont="1" applyFill="1" applyBorder="1" applyAlignment="1" applyProtection="1">
      <alignment horizontal="right" vertical="center" shrinkToFit="1"/>
      <protection hidden="1"/>
    </xf>
    <xf numFmtId="0" fontId="71" fillId="3" borderId="95" xfId="0" applyFont="1" applyFill="1" applyBorder="1" applyAlignment="1" applyProtection="1">
      <alignment horizontal="right" vertical="center" shrinkToFit="1"/>
      <protection hidden="1"/>
    </xf>
    <xf numFmtId="0" fontId="72" fillId="3" borderId="12" xfId="0" applyFont="1" applyFill="1" applyBorder="1" applyAlignment="1" applyProtection="1">
      <alignment horizontal="center" vertical="center" shrinkToFit="1"/>
      <protection hidden="1"/>
    </xf>
    <xf numFmtId="0" fontId="72" fillId="0" borderId="12" xfId="0" applyFont="1" applyBorder="1" applyAlignment="1" applyProtection="1">
      <alignment horizontal="center" shrinkToFit="1"/>
      <protection hidden="1"/>
    </xf>
    <xf numFmtId="0" fontId="72" fillId="0" borderId="95" xfId="0" applyFont="1" applyBorder="1" applyAlignment="1" applyProtection="1">
      <alignment horizontal="center" shrinkToFit="1"/>
      <protection hidden="1"/>
    </xf>
    <xf numFmtId="0" fontId="89" fillId="0" borderId="12" xfId="0" applyFont="1" applyBorder="1" applyAlignment="1" applyProtection="1">
      <alignment horizontal="right" vertical="center" shrinkToFit="1"/>
      <protection hidden="1"/>
    </xf>
    <xf numFmtId="0" fontId="89" fillId="3" borderId="12" xfId="0" applyFont="1" applyFill="1" applyBorder="1" applyAlignment="1" applyProtection="1">
      <alignment horizontal="center" vertical="center" shrinkToFit="1"/>
      <protection hidden="1"/>
    </xf>
    <xf numFmtId="0" fontId="7" fillId="0" borderId="23" xfId="0" applyFont="1" applyBorder="1" applyAlignment="1" applyProtection="1">
      <alignment horizontal="center" vertical="center" shrinkToFit="1"/>
      <protection hidden="1"/>
    </xf>
    <xf numFmtId="0" fontId="1" fillId="2" borderId="25" xfId="0" applyFont="1" applyFill="1" applyBorder="1" applyAlignment="1" applyProtection="1">
      <alignment horizontal="center" vertical="center"/>
      <protection hidden="1"/>
    </xf>
    <xf numFmtId="0" fontId="1" fillId="2" borderId="14" xfId="0" applyFont="1" applyFill="1" applyBorder="1" applyAlignment="1" applyProtection="1">
      <alignment horizontal="center" vertical="center"/>
      <protection hidden="1"/>
    </xf>
    <xf numFmtId="0" fontId="1" fillId="2" borderId="26" xfId="0" applyFont="1" applyFill="1" applyBorder="1" applyAlignment="1" applyProtection="1">
      <alignment horizontal="center" vertical="center"/>
      <protection hidden="1"/>
    </xf>
    <xf numFmtId="0" fontId="71" fillId="0" borderId="51" xfId="0" applyFont="1" applyBorder="1" applyAlignment="1" applyProtection="1">
      <alignment horizontal="center" vertical="center" readingOrder="2"/>
      <protection hidden="1"/>
    </xf>
    <xf numFmtId="0" fontId="88" fillId="0" borderId="12" xfId="0" applyFont="1" applyBorder="1" applyAlignment="1" applyProtection="1">
      <alignment horizontal="right" vertical="center" shrinkToFit="1"/>
      <protection hidden="1"/>
    </xf>
    <xf numFmtId="0" fontId="89" fillId="3" borderId="14" xfId="0" applyFont="1" applyFill="1" applyBorder="1" applyAlignment="1" applyProtection="1">
      <alignment horizontal="center" vertical="center" shrinkToFit="1"/>
      <protection hidden="1"/>
    </xf>
    <xf numFmtId="0" fontId="89" fillId="3" borderId="103" xfId="0" applyFont="1" applyFill="1" applyBorder="1" applyAlignment="1" applyProtection="1">
      <alignment horizontal="center" vertical="center" shrinkToFit="1"/>
      <protection hidden="1"/>
    </xf>
    <xf numFmtId="0" fontId="88" fillId="3" borderId="12" xfId="0" applyFont="1" applyFill="1" applyBorder="1" applyAlignment="1" applyProtection="1">
      <alignment horizontal="center" vertical="center" shrinkToFit="1"/>
      <protection hidden="1"/>
    </xf>
    <xf numFmtId="0" fontId="88" fillId="0" borderId="12" xfId="0" applyFont="1" applyBorder="1" applyAlignment="1" applyProtection="1">
      <alignment horizontal="left" vertical="center" shrinkToFit="1"/>
      <protection hidden="1"/>
    </xf>
    <xf numFmtId="0" fontId="13" fillId="14" borderId="5" xfId="0" applyFont="1" applyFill="1" applyBorder="1" applyAlignment="1" applyProtection="1">
      <alignment horizontal="right" vertical="center" wrapText="1"/>
      <protection hidden="1"/>
    </xf>
    <xf numFmtId="0" fontId="13" fillId="14" borderId="0" xfId="0" applyFont="1" applyFill="1" applyAlignment="1" applyProtection="1">
      <alignment horizontal="right" vertical="center" wrapText="1"/>
      <protection hidden="1"/>
    </xf>
    <xf numFmtId="0" fontId="89" fillId="0" borderId="104" xfId="0" applyFont="1" applyBorder="1" applyAlignment="1" applyProtection="1">
      <alignment horizontal="right" vertical="center" shrinkToFit="1"/>
      <protection hidden="1"/>
    </xf>
    <xf numFmtId="0" fontId="88" fillId="3" borderId="105" xfId="0" applyFont="1" applyFill="1" applyBorder="1" applyAlignment="1" applyProtection="1">
      <alignment horizontal="center" vertical="center" shrinkToFit="1"/>
      <protection hidden="1"/>
    </xf>
    <xf numFmtId="0" fontId="88" fillId="0" borderId="115" xfId="0" applyFont="1" applyBorder="1" applyAlignment="1" applyProtection="1">
      <alignment horizontal="right" vertical="center" shrinkToFit="1"/>
      <protection hidden="1"/>
    </xf>
    <xf numFmtId="0" fontId="88" fillId="0" borderId="13" xfId="0" applyFont="1" applyBorder="1" applyAlignment="1" applyProtection="1">
      <alignment horizontal="right" vertical="center" shrinkToFit="1"/>
      <protection hidden="1"/>
    </xf>
    <xf numFmtId="0" fontId="88" fillId="0" borderId="104" xfId="0" applyFont="1" applyBorder="1" applyAlignment="1" applyProtection="1">
      <alignment horizontal="right" vertical="center" shrinkToFit="1"/>
      <protection hidden="1"/>
    </xf>
    <xf numFmtId="49" fontId="89" fillId="3" borderId="13" xfId="0" applyNumberFormat="1" applyFont="1" applyFill="1" applyBorder="1" applyAlignment="1" applyProtection="1">
      <alignment horizontal="center" vertical="center" shrinkToFit="1"/>
      <protection hidden="1"/>
    </xf>
    <xf numFmtId="0" fontId="89" fillId="3" borderId="13" xfId="0" applyFont="1" applyFill="1" applyBorder="1" applyAlignment="1" applyProtection="1">
      <alignment horizontal="center" vertical="center" shrinkToFit="1"/>
      <protection hidden="1"/>
    </xf>
    <xf numFmtId="49" fontId="88" fillId="3" borderId="13" xfId="0" applyNumberFormat="1" applyFont="1" applyFill="1" applyBorder="1" applyAlignment="1" applyProtection="1">
      <alignment horizontal="center" vertical="center" shrinkToFit="1"/>
      <protection hidden="1"/>
    </xf>
    <xf numFmtId="0" fontId="88" fillId="3" borderId="13" xfId="0" applyFont="1" applyFill="1" applyBorder="1" applyAlignment="1" applyProtection="1">
      <alignment horizontal="center" vertical="center" shrinkToFit="1"/>
      <protection hidden="1"/>
    </xf>
    <xf numFmtId="0" fontId="89" fillId="3" borderId="116" xfId="0" applyFont="1" applyFill="1" applyBorder="1" applyAlignment="1" applyProtection="1">
      <alignment horizontal="center" vertical="center" shrinkToFit="1"/>
      <protection hidden="1"/>
    </xf>
    <xf numFmtId="0" fontId="89" fillId="0" borderId="14" xfId="0" applyFont="1" applyBorder="1" applyAlignment="1" applyProtection="1">
      <alignment horizontal="center" vertical="center" shrinkToFit="1"/>
      <protection hidden="1"/>
    </xf>
    <xf numFmtId="0" fontId="89" fillId="0" borderId="12" xfId="0" applyFont="1" applyBorder="1" applyAlignment="1" applyProtection="1">
      <alignment horizontal="left" vertical="center" shrinkToFit="1"/>
      <protection hidden="1"/>
    </xf>
    <xf numFmtId="0" fontId="89" fillId="0" borderId="105" xfId="0" applyFont="1" applyBorder="1" applyAlignment="1" applyProtection="1">
      <alignment horizontal="left" vertical="center" shrinkToFit="1"/>
      <protection hidden="1"/>
    </xf>
    <xf numFmtId="0" fontId="88" fillId="0" borderId="105" xfId="0" applyFont="1" applyBorder="1" applyAlignment="1" applyProtection="1">
      <alignment horizontal="left" vertical="center" shrinkToFit="1"/>
      <protection hidden="1"/>
    </xf>
    <xf numFmtId="0" fontId="72" fillId="24" borderId="117" xfId="0" applyFont="1" applyFill="1" applyBorder="1" applyAlignment="1" applyProtection="1">
      <alignment horizontal="right" vertical="center" wrapText="1"/>
      <protection hidden="1"/>
    </xf>
    <xf numFmtId="0" fontId="72" fillId="24" borderId="118" xfId="0" applyFont="1" applyFill="1" applyBorder="1" applyAlignment="1" applyProtection="1">
      <alignment horizontal="right" vertical="center" wrapText="1"/>
      <protection hidden="1"/>
    </xf>
    <xf numFmtId="0" fontId="72" fillId="24" borderId="119" xfId="0" applyFont="1" applyFill="1" applyBorder="1" applyAlignment="1" applyProtection="1">
      <alignment horizontal="right" vertical="center" wrapText="1"/>
      <protection hidden="1"/>
    </xf>
    <xf numFmtId="0" fontId="72" fillId="24" borderId="120" xfId="0" applyFont="1" applyFill="1" applyBorder="1" applyAlignment="1" applyProtection="1">
      <alignment horizontal="right" vertical="center" wrapText="1"/>
      <protection hidden="1"/>
    </xf>
    <xf numFmtId="0" fontId="72" fillId="24" borderId="121" xfId="0" applyFont="1" applyFill="1" applyBorder="1" applyAlignment="1" applyProtection="1">
      <alignment horizontal="right" vertical="center" wrapText="1"/>
      <protection hidden="1"/>
    </xf>
    <xf numFmtId="0" fontId="72" fillId="24" borderId="122" xfId="0" applyFont="1" applyFill="1" applyBorder="1" applyAlignment="1" applyProtection="1">
      <alignment horizontal="right" vertical="center" wrapText="1"/>
      <protection hidden="1"/>
    </xf>
    <xf numFmtId="0" fontId="72" fillId="24" borderId="118" xfId="0" applyFont="1" applyFill="1" applyBorder="1" applyAlignment="1" applyProtection="1">
      <alignment horizontal="center" vertical="center"/>
      <protection hidden="1"/>
    </xf>
    <xf numFmtId="164" fontId="88" fillId="3" borderId="12" xfId="0" applyNumberFormat="1" applyFont="1" applyFill="1" applyBorder="1" applyAlignment="1" applyProtection="1">
      <alignment horizontal="center" vertical="center" shrinkToFit="1"/>
      <protection hidden="1"/>
    </xf>
    <xf numFmtId="22" fontId="71" fillId="0" borderId="51" xfId="0" applyNumberFormat="1" applyFont="1" applyBorder="1" applyAlignment="1" applyProtection="1">
      <alignment horizontal="center" vertical="center" readingOrder="2"/>
      <protection hidden="1"/>
    </xf>
    <xf numFmtId="0" fontId="89" fillId="0" borderId="102" xfId="0" applyFont="1" applyBorder="1" applyAlignment="1" applyProtection="1">
      <alignment horizontal="right" vertical="center" shrinkToFit="1"/>
      <protection hidden="1"/>
    </xf>
    <xf numFmtId="0" fontId="89" fillId="0" borderId="14" xfId="0" applyFont="1" applyBorder="1" applyAlignment="1" applyProtection="1">
      <alignment horizontal="right" vertical="center" shrinkToFit="1"/>
      <protection hidden="1"/>
    </xf>
    <xf numFmtId="0" fontId="90" fillId="3" borderId="14" xfId="1" applyNumberFormat="1" applyFont="1" applyFill="1" applyBorder="1" applyAlignment="1" applyProtection="1">
      <alignment horizontal="center" vertical="center" shrinkToFit="1"/>
      <protection hidden="1"/>
    </xf>
    <xf numFmtId="0" fontId="88" fillId="3" borderId="14" xfId="0" applyFont="1" applyFill="1" applyBorder="1" applyAlignment="1" applyProtection="1">
      <alignment horizontal="center" vertical="center" shrinkToFit="1"/>
      <protection hidden="1"/>
    </xf>
    <xf numFmtId="0" fontId="72" fillId="0" borderId="20" xfId="0" applyFont="1" applyBorder="1" applyAlignment="1" applyProtection="1">
      <alignment horizontal="center" vertical="center" shrinkToFit="1"/>
      <protection hidden="1"/>
    </xf>
    <xf numFmtId="0" fontId="13" fillId="0" borderId="0" xfId="0" applyFont="1" applyAlignment="1" applyProtection="1">
      <alignment horizontal="right" vertical="center" wrapText="1"/>
      <protection hidden="1"/>
    </xf>
    <xf numFmtId="0" fontId="13" fillId="0" borderId="11" xfId="0" applyFont="1" applyBorder="1" applyAlignment="1" applyProtection="1">
      <alignment horizontal="right" vertical="center" wrapText="1"/>
      <protection hidden="1"/>
    </xf>
    <xf numFmtId="0" fontId="7" fillId="0" borderId="94" xfId="0" applyFont="1" applyBorder="1" applyAlignment="1" applyProtection="1">
      <alignment horizontal="center" vertical="center" shrinkToFit="1"/>
      <protection hidden="1"/>
    </xf>
    <xf numFmtId="0" fontId="7" fillId="0" borderId="12" xfId="0" applyFont="1" applyBorder="1" applyAlignment="1" applyProtection="1">
      <alignment horizontal="center" vertical="center" shrinkToFit="1"/>
      <protection hidden="1"/>
    </xf>
    <xf numFmtId="164" fontId="72" fillId="3" borderId="12" xfId="0" applyNumberFormat="1" applyFont="1" applyFill="1" applyBorder="1" applyAlignment="1" applyProtection="1">
      <alignment horizontal="center" vertical="center" shrinkToFit="1"/>
      <protection hidden="1"/>
    </xf>
    <xf numFmtId="0" fontId="7" fillId="3" borderId="12" xfId="0" applyFont="1" applyFill="1" applyBorder="1" applyAlignment="1" applyProtection="1">
      <alignment horizontal="center" vertical="center" shrinkToFit="1"/>
      <protection hidden="1"/>
    </xf>
    <xf numFmtId="0" fontId="1" fillId="0" borderId="13" xfId="0" applyFont="1" applyBorder="1" applyAlignment="1" applyProtection="1">
      <alignment horizontal="center" vertical="center" shrinkToFit="1"/>
      <protection hidden="1"/>
    </xf>
    <xf numFmtId="0" fontId="72" fillId="0" borderId="59" xfId="0" applyFont="1" applyBorder="1" applyAlignment="1" applyProtection="1">
      <alignment horizontal="center" vertical="center" shrinkToFit="1"/>
      <protection hidden="1"/>
    </xf>
    <xf numFmtId="0" fontId="72" fillId="0" borderId="13" xfId="0" applyFont="1" applyBorder="1" applyAlignment="1" applyProtection="1">
      <alignment horizontal="center" vertical="center" shrinkToFit="1"/>
      <protection hidden="1"/>
    </xf>
    <xf numFmtId="165" fontId="7" fillId="3" borderId="13" xfId="0" applyNumberFormat="1" applyFont="1" applyFill="1" applyBorder="1" applyAlignment="1" applyProtection="1">
      <alignment horizontal="center" vertical="center" shrinkToFit="1"/>
      <protection hidden="1"/>
    </xf>
    <xf numFmtId="165" fontId="7" fillId="3" borderId="96" xfId="0" applyNumberFormat="1" applyFont="1" applyFill="1" applyBorder="1" applyAlignment="1" applyProtection="1">
      <alignment horizontal="center" vertical="center" shrinkToFit="1"/>
      <protection hidden="1"/>
    </xf>
    <xf numFmtId="0" fontId="72" fillId="0" borderId="58" xfId="0" applyFont="1" applyBorder="1" applyAlignment="1" applyProtection="1">
      <alignment horizontal="center" vertical="center" shrinkToFit="1"/>
      <protection hidden="1"/>
    </xf>
    <xf numFmtId="0" fontId="72" fillId="0" borderId="0" xfId="0" applyFont="1" applyAlignment="1" applyProtection="1">
      <alignment horizontal="center" vertical="center" shrinkToFit="1"/>
      <protection hidden="1"/>
    </xf>
    <xf numFmtId="165" fontId="72" fillId="3" borderId="12" xfId="0" applyNumberFormat="1" applyFont="1" applyFill="1" applyBorder="1" applyAlignment="1" applyProtection="1">
      <alignment horizontal="right" vertical="center" shrinkToFit="1"/>
      <protection hidden="1"/>
    </xf>
    <xf numFmtId="165" fontId="72" fillId="3" borderId="95" xfId="0" applyNumberFormat="1" applyFont="1" applyFill="1" applyBorder="1" applyAlignment="1" applyProtection="1">
      <alignment horizontal="right" vertical="center" shrinkToFit="1"/>
      <protection hidden="1"/>
    </xf>
    <xf numFmtId="0" fontId="72" fillId="0" borderId="94" xfId="0" applyFont="1" applyBorder="1" applyAlignment="1" applyProtection="1">
      <alignment horizontal="center" vertical="center" shrinkToFit="1"/>
      <protection hidden="1"/>
    </xf>
    <xf numFmtId="0" fontId="72" fillId="0" borderId="12" xfId="0" applyFont="1" applyBorder="1" applyAlignment="1" applyProtection="1">
      <alignment horizontal="center" vertical="center" shrinkToFit="1"/>
      <protection hidden="1"/>
    </xf>
    <xf numFmtId="0" fontId="73" fillId="6" borderId="59" xfId="0" applyFont="1" applyFill="1" applyBorder="1" applyAlignment="1" applyProtection="1">
      <alignment horizontal="center" shrinkToFit="1"/>
      <protection hidden="1"/>
    </xf>
    <xf numFmtId="0" fontId="73" fillId="6" borderId="13" xfId="0" applyFont="1" applyFill="1" applyBorder="1" applyAlignment="1" applyProtection="1">
      <alignment horizontal="center" shrinkToFit="1"/>
      <protection hidden="1"/>
    </xf>
    <xf numFmtId="0" fontId="73" fillId="6" borderId="96" xfId="0" applyFont="1" applyFill="1" applyBorder="1" applyAlignment="1" applyProtection="1">
      <alignment horizontal="center" shrinkToFit="1"/>
      <protection hidden="1"/>
    </xf>
    <xf numFmtId="0" fontId="73" fillId="6" borderId="58" xfId="0" applyFont="1" applyFill="1" applyBorder="1" applyAlignment="1" applyProtection="1">
      <alignment horizontal="center" vertical="center" shrinkToFit="1"/>
      <protection hidden="1"/>
    </xf>
    <xf numFmtId="0" fontId="73" fillId="6" borderId="0" xfId="0" applyFont="1" applyFill="1" applyAlignment="1" applyProtection="1">
      <alignment horizontal="center" vertical="center" shrinkToFit="1"/>
      <protection hidden="1"/>
    </xf>
    <xf numFmtId="0" fontId="73" fillId="6" borderId="91" xfId="0" applyFont="1" applyFill="1" applyBorder="1" applyAlignment="1" applyProtection="1">
      <alignment horizontal="center" vertical="center" shrinkToFit="1"/>
      <protection hidden="1"/>
    </xf>
    <xf numFmtId="0" fontId="73" fillId="6" borderId="11" xfId="0" applyFont="1" applyFill="1" applyBorder="1" applyAlignment="1" applyProtection="1">
      <alignment horizontal="center" vertical="center" shrinkToFit="1"/>
      <protection hidden="1"/>
    </xf>
    <xf numFmtId="0" fontId="73" fillId="6" borderId="90" xfId="0" applyFont="1" applyFill="1" applyBorder="1" applyAlignment="1" applyProtection="1">
      <alignment horizontal="center" vertical="center" shrinkToFit="1"/>
      <protection hidden="1"/>
    </xf>
    <xf numFmtId="0" fontId="7" fillId="3" borderId="95" xfId="0" applyFont="1" applyFill="1" applyBorder="1" applyAlignment="1" applyProtection="1">
      <alignment horizontal="center" vertical="center" shrinkToFit="1"/>
      <protection hidden="1"/>
    </xf>
    <xf numFmtId="0" fontId="72" fillId="0" borderId="94" xfId="0" applyFont="1" applyBorder="1" applyAlignment="1" applyProtection="1">
      <alignment horizontal="right" vertical="center" shrinkToFit="1"/>
      <protection hidden="1"/>
    </xf>
    <xf numFmtId="0" fontId="72" fillId="0" borderId="12" xfId="0" applyFont="1" applyBorder="1" applyAlignment="1" applyProtection="1">
      <alignment horizontal="right" vertical="center" shrinkToFit="1"/>
      <protection hidden="1"/>
    </xf>
    <xf numFmtId="165" fontId="72" fillId="3" borderId="12" xfId="0" applyNumberFormat="1" applyFont="1" applyFill="1" applyBorder="1" applyAlignment="1" applyProtection="1">
      <alignment horizontal="right" shrinkToFit="1"/>
      <protection hidden="1"/>
    </xf>
    <xf numFmtId="165" fontId="72" fillId="3" borderId="95" xfId="0" applyNumberFormat="1" applyFont="1" applyFill="1" applyBorder="1" applyAlignment="1" applyProtection="1">
      <alignment horizontal="right" shrinkToFit="1"/>
      <protection hidden="1"/>
    </xf>
    <xf numFmtId="0" fontId="73" fillId="6" borderId="1" xfId="0" applyFont="1" applyFill="1" applyBorder="1" applyAlignment="1" applyProtection="1">
      <alignment horizontal="center" vertical="center" shrinkToFit="1"/>
      <protection hidden="1"/>
    </xf>
    <xf numFmtId="0" fontId="6" fillId="0" borderId="0" xfId="0" applyFont="1" applyAlignment="1" applyProtection="1">
      <alignment horizontal="center" vertical="center" shrinkToFit="1"/>
      <protection hidden="1"/>
    </xf>
    <xf numFmtId="165" fontId="3" fillId="0" borderId="0" xfId="0" applyNumberFormat="1" applyFont="1" applyAlignment="1" applyProtection="1">
      <alignment horizontal="center" vertical="center" shrinkToFit="1"/>
      <protection hidden="1"/>
    </xf>
    <xf numFmtId="0" fontId="3" fillId="0" borderId="0" xfId="0" applyFont="1" applyAlignment="1" applyProtection="1">
      <alignment horizontal="center" vertical="center" shrinkToFit="1"/>
      <protection hidden="1"/>
    </xf>
    <xf numFmtId="0" fontId="6" fillId="0" borderId="0" xfId="0" applyFont="1" applyAlignment="1" applyProtection="1">
      <alignment horizontal="right" vertical="center" shrinkToFit="1"/>
      <protection hidden="1"/>
    </xf>
    <xf numFmtId="0" fontId="6" fillId="0" borderId="0" xfId="0" applyFont="1" applyAlignment="1" applyProtection="1">
      <alignment horizontal="center" shrinkToFit="1"/>
      <protection hidden="1"/>
    </xf>
    <xf numFmtId="0" fontId="3" fillId="0" borderId="0" xfId="0" applyFont="1" applyAlignment="1" applyProtection="1">
      <alignment horizontal="center" shrinkToFit="1"/>
      <protection hidden="1"/>
    </xf>
    <xf numFmtId="0" fontId="6" fillId="0" borderId="0" xfId="0" applyFont="1" applyAlignment="1" applyProtection="1">
      <alignment horizontal="right" shrinkToFit="1"/>
      <protection hidden="1"/>
    </xf>
    <xf numFmtId="0" fontId="72" fillId="3" borderId="95" xfId="0" applyFont="1" applyFill="1" applyBorder="1" applyAlignment="1" applyProtection="1">
      <alignment horizontal="center" vertical="center" shrinkToFit="1"/>
      <protection hidden="1"/>
    </xf>
    <xf numFmtId="165" fontId="71" fillId="20" borderId="12" xfId="0" applyNumberFormat="1" applyFont="1" applyFill="1" applyBorder="1" applyAlignment="1" applyProtection="1">
      <alignment horizontal="right" vertical="center" shrinkToFit="1"/>
      <protection hidden="1"/>
    </xf>
    <xf numFmtId="165" fontId="71" fillId="20" borderId="95" xfId="0" applyNumberFormat="1" applyFont="1" applyFill="1" applyBorder="1" applyAlignment="1" applyProtection="1">
      <alignment horizontal="right" vertical="center" shrinkToFit="1"/>
      <protection hidden="1"/>
    </xf>
    <xf numFmtId="0" fontId="6" fillId="0" borderId="13" xfId="0" applyFont="1" applyBorder="1" applyAlignment="1" applyProtection="1">
      <alignment horizontal="right" vertical="top" shrinkToFit="1"/>
      <protection hidden="1"/>
    </xf>
    <xf numFmtId="0" fontId="1" fillId="0" borderId="53" xfId="0" applyFont="1" applyBorder="1" applyAlignment="1" applyProtection="1">
      <alignment horizontal="center" vertical="top" shrinkToFit="1"/>
      <protection hidden="1"/>
    </xf>
    <xf numFmtId="0" fontId="72" fillId="0" borderId="11" xfId="0" applyFont="1" applyBorder="1" applyAlignment="1" applyProtection="1">
      <alignment horizontal="center" shrinkToFit="1"/>
      <protection hidden="1"/>
    </xf>
    <xf numFmtId="0" fontId="1" fillId="0" borderId="1" xfId="0" applyFont="1" applyBorder="1" applyAlignment="1" applyProtection="1">
      <alignment horizontal="right" vertical="center" shrinkToFit="1"/>
      <protection hidden="1"/>
    </xf>
    <xf numFmtId="0" fontId="1" fillId="0" borderId="11" xfId="0" applyFont="1" applyBorder="1" applyAlignment="1" applyProtection="1">
      <alignment horizontal="right" vertical="center" shrinkToFit="1"/>
      <protection hidden="1"/>
    </xf>
    <xf numFmtId="0" fontId="1" fillId="0" borderId="90" xfId="0" applyFont="1" applyBorder="1" applyAlignment="1" applyProtection="1">
      <alignment horizontal="right" vertical="center" shrinkToFit="1"/>
      <protection hidden="1"/>
    </xf>
    <xf numFmtId="0" fontId="71" fillId="20" borderId="59" xfId="0" applyFont="1" applyFill="1" applyBorder="1" applyAlignment="1" applyProtection="1">
      <alignment horizontal="center" vertical="center" shrinkToFit="1"/>
      <protection hidden="1"/>
    </xf>
    <xf numFmtId="0" fontId="71" fillId="20" borderId="13" xfId="0" applyFont="1" applyFill="1" applyBorder="1" applyAlignment="1" applyProtection="1">
      <alignment horizontal="center" vertical="center" shrinkToFit="1"/>
      <protection hidden="1"/>
    </xf>
    <xf numFmtId="0" fontId="27" fillId="0" borderId="125" xfId="0" applyFont="1" applyBorder="1" applyAlignment="1" applyProtection="1">
      <alignment horizontal="center" vertical="center"/>
      <protection hidden="1"/>
    </xf>
    <xf numFmtId="0" fontId="27" fillId="0" borderId="126" xfId="0" applyFont="1" applyBorder="1" applyAlignment="1" applyProtection="1">
      <alignment horizontal="center" vertical="center"/>
      <protection hidden="1"/>
    </xf>
    <xf numFmtId="0" fontId="27" fillId="0" borderId="127" xfId="0" applyFont="1" applyBorder="1" applyAlignment="1" applyProtection="1">
      <alignment horizontal="center" vertical="center"/>
      <protection hidden="1"/>
    </xf>
    <xf numFmtId="0" fontId="27" fillId="0" borderId="131" xfId="0" applyFont="1" applyBorder="1" applyAlignment="1" applyProtection="1">
      <alignment horizontal="center" vertical="center"/>
      <protection hidden="1"/>
    </xf>
    <xf numFmtId="0" fontId="27" fillId="0" borderId="20" xfId="0" applyFont="1" applyBorder="1" applyAlignment="1" applyProtection="1">
      <alignment horizontal="center" vertical="center"/>
      <protection hidden="1"/>
    </xf>
    <xf numFmtId="0" fontId="27" fillId="0" borderId="132" xfId="0" applyFont="1" applyBorder="1" applyAlignment="1" applyProtection="1">
      <alignment horizontal="center" vertical="center"/>
      <protection hidden="1"/>
    </xf>
    <xf numFmtId="0" fontId="27" fillId="0" borderId="128" xfId="0" applyFont="1" applyBorder="1" applyAlignment="1" applyProtection="1">
      <alignment horizontal="center" vertical="center"/>
      <protection hidden="1"/>
    </xf>
    <xf numFmtId="0" fontId="27" fillId="0" borderId="129" xfId="0" applyFont="1" applyBorder="1" applyAlignment="1" applyProtection="1">
      <alignment horizontal="center" vertical="center"/>
      <protection hidden="1"/>
    </xf>
    <xf numFmtId="0" fontId="27" fillId="0" borderId="130" xfId="0" applyFont="1" applyBorder="1" applyAlignment="1" applyProtection="1">
      <alignment horizontal="center" vertical="center"/>
      <protection hidden="1"/>
    </xf>
    <xf numFmtId="0" fontId="37" fillId="19" borderId="20" xfId="0" applyFont="1" applyFill="1" applyBorder="1" applyAlignment="1" applyProtection="1">
      <alignment horizontal="center" vertical="center"/>
      <protection hidden="1"/>
    </xf>
    <xf numFmtId="0" fontId="30" fillId="11" borderId="123" xfId="0" applyFont="1" applyFill="1" applyBorder="1" applyAlignment="1" applyProtection="1">
      <alignment horizontal="center" vertical="center"/>
      <protection hidden="1"/>
    </xf>
    <xf numFmtId="0" fontId="30" fillId="11" borderId="0" xfId="0" applyFont="1" applyFill="1" applyAlignment="1" applyProtection="1">
      <alignment horizontal="center" vertical="center"/>
      <protection hidden="1"/>
    </xf>
    <xf numFmtId="0" fontId="30" fillId="11" borderId="124" xfId="0" applyFont="1" applyFill="1" applyBorder="1" applyAlignment="1" applyProtection="1">
      <alignment horizontal="center" vertical="center"/>
      <protection hidden="1"/>
    </xf>
    <xf numFmtId="0" fontId="74" fillId="3" borderId="8" xfId="0" applyFont="1" applyFill="1" applyBorder="1" applyAlignment="1" applyProtection="1">
      <alignment horizontal="center" vertical="center" textRotation="90" wrapText="1"/>
      <protection hidden="1"/>
    </xf>
    <xf numFmtId="0" fontId="74" fillId="3" borderId="107" xfId="0" applyFont="1" applyFill="1" applyBorder="1" applyAlignment="1" applyProtection="1">
      <alignment horizontal="center" vertical="center" textRotation="90" wrapText="1"/>
      <protection hidden="1"/>
    </xf>
    <xf numFmtId="0" fontId="74" fillId="3" borderId="108" xfId="0" applyFont="1" applyFill="1" applyBorder="1" applyAlignment="1" applyProtection="1">
      <alignment horizontal="center" vertical="center" textRotation="90" wrapText="1"/>
      <protection hidden="1"/>
    </xf>
    <xf numFmtId="0" fontId="74" fillId="3" borderId="135" xfId="0" applyFont="1" applyFill="1" applyBorder="1" applyAlignment="1" applyProtection="1">
      <alignment horizontal="center" vertical="center" textRotation="90" wrapText="1"/>
      <protection hidden="1"/>
    </xf>
    <xf numFmtId="0" fontId="75" fillId="19" borderId="137" xfId="0" applyFont="1" applyFill="1" applyBorder="1" applyAlignment="1" applyProtection="1">
      <alignment horizontal="center" vertical="center"/>
      <protection hidden="1"/>
    </xf>
    <xf numFmtId="0" fontId="75" fillId="19" borderId="130" xfId="0" applyFont="1" applyFill="1" applyBorder="1" applyAlignment="1" applyProtection="1">
      <alignment horizontal="center" vertical="center"/>
      <protection hidden="1"/>
    </xf>
    <xf numFmtId="0" fontId="62" fillId="19" borderId="57" xfId="0" applyFont="1" applyFill="1" applyBorder="1" applyAlignment="1" applyProtection="1">
      <alignment horizontal="center" vertical="center" textRotation="90" wrapText="1"/>
      <protection hidden="1"/>
    </xf>
    <xf numFmtId="0" fontId="62" fillId="19" borderId="129" xfId="0" applyFont="1" applyFill="1" applyBorder="1" applyAlignment="1" applyProtection="1">
      <alignment horizontal="center" vertical="center" textRotation="90" wrapText="1"/>
      <protection hidden="1"/>
    </xf>
    <xf numFmtId="0" fontId="62" fillId="19" borderId="137" xfId="0" applyFont="1" applyFill="1" applyBorder="1" applyAlignment="1" applyProtection="1">
      <alignment horizontal="center" vertical="center" textRotation="90" wrapText="1"/>
      <protection hidden="1"/>
    </xf>
    <xf numFmtId="0" fontId="62" fillId="19" borderId="130" xfId="0" applyFont="1" applyFill="1" applyBorder="1" applyAlignment="1" applyProtection="1">
      <alignment horizontal="center" vertical="center" textRotation="90" wrapText="1"/>
      <protection hidden="1"/>
    </xf>
    <xf numFmtId="0" fontId="75" fillId="19" borderId="136" xfId="0" applyFont="1" applyFill="1" applyBorder="1" applyAlignment="1" applyProtection="1">
      <alignment horizontal="center" vertical="center"/>
      <protection hidden="1"/>
    </xf>
    <xf numFmtId="0" fontId="75" fillId="19" borderId="128" xfId="0" applyFont="1" applyFill="1" applyBorder="1" applyAlignment="1" applyProtection="1">
      <alignment horizontal="center" vertical="center"/>
      <protection hidden="1"/>
    </xf>
    <xf numFmtId="0" fontId="75" fillId="19" borderId="57" xfId="0" applyFont="1" applyFill="1" applyBorder="1" applyAlignment="1" applyProtection="1">
      <alignment horizontal="center" vertical="center"/>
      <protection hidden="1"/>
    </xf>
    <xf numFmtId="0" fontId="75" fillId="19" borderId="129" xfId="0" applyFont="1" applyFill="1" applyBorder="1" applyAlignment="1" applyProtection="1">
      <alignment horizontal="center" vertical="center"/>
      <protection hidden="1"/>
    </xf>
    <xf numFmtId="0" fontId="74" fillId="6" borderId="143" xfId="0" applyFont="1" applyFill="1" applyBorder="1" applyAlignment="1" applyProtection="1">
      <alignment horizontal="center" vertical="center"/>
      <protection hidden="1"/>
    </xf>
    <xf numFmtId="0" fontId="74" fillId="6" borderId="145" xfId="0" applyFont="1" applyFill="1" applyBorder="1" applyAlignment="1" applyProtection="1">
      <alignment horizontal="center" vertical="center"/>
      <protection hidden="1"/>
    </xf>
    <xf numFmtId="0" fontId="62" fillId="19" borderId="136" xfId="0" applyFont="1" applyFill="1" applyBorder="1" applyAlignment="1" applyProtection="1">
      <alignment horizontal="center" vertical="center" textRotation="90"/>
      <protection hidden="1"/>
    </xf>
    <xf numFmtId="0" fontId="62" fillId="19" borderId="128" xfId="0" applyFont="1" applyFill="1" applyBorder="1" applyAlignment="1" applyProtection="1">
      <alignment horizontal="center" vertical="center" textRotation="90"/>
      <protection hidden="1"/>
    </xf>
    <xf numFmtId="0" fontId="74" fillId="3" borderId="133" xfId="0" applyFont="1" applyFill="1" applyBorder="1" applyAlignment="1" applyProtection="1">
      <alignment horizontal="center" vertical="center" textRotation="90" wrapText="1"/>
      <protection hidden="1"/>
    </xf>
    <xf numFmtId="0" fontId="37" fillId="19" borderId="136" xfId="0" applyFont="1" applyFill="1" applyBorder="1" applyAlignment="1" applyProtection="1">
      <alignment horizontal="center" vertical="center" wrapText="1"/>
      <protection hidden="1"/>
    </xf>
    <xf numFmtId="0" fontId="37" fillId="19" borderId="128" xfId="0" applyFont="1" applyFill="1" applyBorder="1" applyAlignment="1" applyProtection="1">
      <alignment horizontal="center" vertical="center" wrapText="1"/>
      <protection hidden="1"/>
    </xf>
    <xf numFmtId="0" fontId="74" fillId="6" borderId="142" xfId="0" applyFont="1" applyFill="1" applyBorder="1" applyAlignment="1" applyProtection="1">
      <alignment horizontal="center" vertical="center"/>
      <protection hidden="1"/>
    </xf>
    <xf numFmtId="0" fontId="74" fillId="6" borderId="144" xfId="0" applyFont="1" applyFill="1" applyBorder="1" applyAlignment="1" applyProtection="1">
      <alignment horizontal="center" vertical="center"/>
      <protection hidden="1"/>
    </xf>
    <xf numFmtId="0" fontId="74" fillId="6" borderId="14" xfId="0" applyFont="1" applyFill="1" applyBorder="1" applyAlignment="1" applyProtection="1">
      <alignment horizontal="center" vertical="center"/>
      <protection hidden="1"/>
    </xf>
    <xf numFmtId="0" fontId="37" fillId="19" borderId="137" xfId="0" applyFont="1" applyFill="1" applyBorder="1" applyAlignment="1" applyProtection="1">
      <alignment horizontal="center" vertical="center" wrapText="1"/>
      <protection hidden="1"/>
    </xf>
    <xf numFmtId="0" fontId="37" fillId="19" borderId="130" xfId="0" applyFont="1" applyFill="1" applyBorder="1" applyAlignment="1" applyProtection="1">
      <alignment horizontal="center" vertical="center" wrapText="1"/>
      <protection hidden="1"/>
    </xf>
    <xf numFmtId="0" fontId="37" fillId="19" borderId="131" xfId="0" applyFont="1" applyFill="1" applyBorder="1" applyAlignment="1" applyProtection="1">
      <alignment horizontal="center" vertical="center" wrapText="1"/>
      <protection hidden="1"/>
    </xf>
    <xf numFmtId="0" fontId="62" fillId="19" borderId="20" xfId="0" applyFont="1" applyFill="1" applyBorder="1" applyAlignment="1" applyProtection="1">
      <alignment horizontal="center" vertical="center" wrapText="1"/>
      <protection hidden="1"/>
    </xf>
    <xf numFmtId="0" fontId="62" fillId="19" borderId="20" xfId="0" applyFont="1" applyFill="1" applyBorder="1" applyAlignment="1" applyProtection="1">
      <alignment horizontal="center" vertical="center"/>
      <protection hidden="1"/>
    </xf>
    <xf numFmtId="0" fontId="37" fillId="19" borderId="57" xfId="0" applyFont="1" applyFill="1" applyBorder="1" applyAlignment="1" applyProtection="1">
      <alignment horizontal="center" vertical="center" wrapText="1"/>
      <protection hidden="1"/>
    </xf>
    <xf numFmtId="0" fontId="37" fillId="19" borderId="129" xfId="0" applyFont="1" applyFill="1" applyBorder="1" applyAlignment="1" applyProtection="1">
      <alignment horizontal="center" vertical="center" wrapText="1"/>
      <protection hidden="1"/>
    </xf>
    <xf numFmtId="0" fontId="74" fillId="6" borderId="141" xfId="0" applyFont="1" applyFill="1" applyBorder="1" applyAlignment="1" applyProtection="1">
      <alignment horizontal="center" vertical="center"/>
      <protection hidden="1"/>
    </xf>
    <xf numFmtId="0" fontId="27" fillId="23" borderId="123" xfId="0" applyFont="1" applyFill="1" applyBorder="1" applyAlignment="1" applyProtection="1">
      <alignment horizontal="center" vertical="center"/>
      <protection hidden="1"/>
    </xf>
    <xf numFmtId="0" fontId="27" fillId="23" borderId="0" xfId="0" applyFont="1" applyFill="1" applyAlignment="1" applyProtection="1">
      <alignment horizontal="center" vertical="center"/>
      <protection hidden="1"/>
    </xf>
    <xf numFmtId="0" fontId="27" fillId="23" borderId="106" xfId="0" applyFont="1" applyFill="1" applyBorder="1" applyAlignment="1" applyProtection="1">
      <alignment horizontal="center" vertical="center"/>
      <protection hidden="1"/>
    </xf>
    <xf numFmtId="0" fontId="27" fillId="23" borderId="124" xfId="0" applyFont="1" applyFill="1" applyBorder="1" applyAlignment="1" applyProtection="1">
      <alignment horizontal="center" vertical="center"/>
      <protection hidden="1"/>
    </xf>
    <xf numFmtId="0" fontId="74" fillId="3" borderId="134" xfId="0" applyFont="1" applyFill="1" applyBorder="1" applyAlignment="1" applyProtection="1">
      <alignment horizontal="center" vertical="center" textRotation="90" wrapText="1"/>
      <protection hidden="1"/>
    </xf>
    <xf numFmtId="0" fontId="36" fillId="4" borderId="43" xfId="0" applyFont="1" applyFill="1" applyBorder="1" applyAlignment="1" applyProtection="1">
      <alignment horizontal="center" vertical="center"/>
      <protection hidden="1"/>
    </xf>
    <xf numFmtId="0" fontId="36" fillId="4" borderId="46" xfId="0" applyFont="1" applyFill="1" applyBorder="1" applyAlignment="1" applyProtection="1">
      <alignment horizontal="center" vertical="center"/>
      <protection hidden="1"/>
    </xf>
    <xf numFmtId="0" fontId="34" fillId="4" borderId="0" xfId="0" applyFont="1" applyFill="1" applyAlignment="1" applyProtection="1">
      <alignment horizontal="center" vertical="center"/>
      <protection hidden="1"/>
    </xf>
    <xf numFmtId="0" fontId="9" fillId="9" borderId="0" xfId="1" applyFont="1" applyFill="1" applyAlignment="1" applyProtection="1">
      <alignment horizontal="center" vertical="center"/>
      <protection hidden="1"/>
    </xf>
    <xf numFmtId="0" fontId="27" fillId="0" borderId="0" xfId="0" applyFont="1" applyAlignment="1" applyProtection="1">
      <alignment horizontal="center" vertical="center"/>
      <protection hidden="1"/>
    </xf>
    <xf numFmtId="0" fontId="36" fillId="4" borderId="42" xfId="0" applyFont="1" applyFill="1" applyBorder="1" applyAlignment="1" applyProtection="1">
      <alignment horizontal="center" vertical="center"/>
      <protection hidden="1"/>
    </xf>
    <xf numFmtId="0" fontId="36" fillId="4" borderId="45" xfId="0" applyFont="1" applyFill="1" applyBorder="1" applyAlignment="1" applyProtection="1">
      <alignment horizontal="center" vertical="center"/>
      <protection hidden="1"/>
    </xf>
    <xf numFmtId="0" fontId="36" fillId="4" borderId="48" xfId="0" applyFont="1" applyFill="1" applyBorder="1" applyAlignment="1" applyProtection="1">
      <alignment horizontal="center" vertical="center"/>
      <protection hidden="1"/>
    </xf>
    <xf numFmtId="0" fontId="36" fillId="4" borderId="49" xfId="0" applyFont="1" applyFill="1" applyBorder="1" applyAlignment="1" applyProtection="1">
      <alignment horizontal="center" vertical="center"/>
      <protection hidden="1"/>
    </xf>
    <xf numFmtId="0" fontId="36" fillId="4" borderId="50" xfId="0" applyFont="1" applyFill="1" applyBorder="1" applyAlignment="1" applyProtection="1">
      <alignment horizontal="center" vertical="center"/>
      <protection hidden="1"/>
    </xf>
    <xf numFmtId="0" fontId="36" fillId="4" borderId="44" xfId="0" applyFont="1" applyFill="1" applyBorder="1" applyAlignment="1" applyProtection="1">
      <alignment horizontal="center" vertical="center"/>
      <protection hidden="1"/>
    </xf>
    <xf numFmtId="0" fontId="36" fillId="4" borderId="47" xfId="0" applyFont="1" applyFill="1" applyBorder="1" applyAlignment="1" applyProtection="1">
      <alignment horizontal="center" vertical="center"/>
      <protection hidden="1"/>
    </xf>
    <xf numFmtId="0" fontId="30" fillId="15" borderId="0" xfId="0" applyFont="1" applyFill="1" applyAlignment="1" applyProtection="1">
      <alignment horizontal="center" vertical="center"/>
      <protection hidden="1"/>
    </xf>
    <xf numFmtId="0" fontId="30" fillId="15" borderId="29" xfId="0" applyFont="1" applyFill="1" applyBorder="1" applyAlignment="1" applyProtection="1">
      <alignment horizontal="center" vertical="center"/>
      <protection hidden="1"/>
    </xf>
    <xf numFmtId="0" fontId="27" fillId="16" borderId="32" xfId="0" applyFont="1" applyFill="1" applyBorder="1" applyAlignment="1" applyProtection="1">
      <alignment horizontal="center" vertical="center"/>
      <protection hidden="1"/>
    </xf>
    <xf numFmtId="0" fontId="27" fillId="16" borderId="36" xfId="0" applyFont="1" applyFill="1" applyBorder="1" applyAlignment="1" applyProtection="1">
      <alignment horizontal="center" vertical="center"/>
      <protection hidden="1"/>
    </xf>
    <xf numFmtId="0" fontId="27" fillId="16" borderId="37" xfId="0" applyFont="1" applyFill="1" applyBorder="1" applyAlignment="1" applyProtection="1">
      <alignment horizontal="center" vertical="center"/>
      <protection hidden="1"/>
    </xf>
    <xf numFmtId="0" fontId="27" fillId="16" borderId="38" xfId="0" applyFont="1" applyFill="1" applyBorder="1" applyAlignment="1" applyProtection="1">
      <alignment horizontal="center" vertical="center"/>
      <protection hidden="1"/>
    </xf>
    <xf numFmtId="0" fontId="46" fillId="10" borderId="158" xfId="0" applyFont="1" applyFill="1" applyBorder="1" applyAlignment="1" applyProtection="1">
      <alignment horizontal="center" vertical="center" wrapText="1"/>
      <protection hidden="1"/>
    </xf>
    <xf numFmtId="0" fontId="46" fillId="10" borderId="0" xfId="0" applyFont="1" applyFill="1" applyAlignment="1" applyProtection="1">
      <alignment horizontal="center" vertical="center" wrapText="1"/>
      <protection hidden="1"/>
    </xf>
    <xf numFmtId="0" fontId="26" fillId="0" borderId="29" xfId="0" applyFont="1" applyBorder="1" applyAlignment="1" applyProtection="1">
      <alignment horizontal="center" vertical="center"/>
      <protection hidden="1"/>
    </xf>
  </cellXfs>
  <cellStyles count="11">
    <cellStyle name="Normal 2" xfId="2" xr:uid="{00000000-0005-0000-0000-000002000000}"/>
    <cellStyle name="Normal 2 2" xfId="3" xr:uid="{00000000-0005-0000-0000-000003000000}"/>
    <cellStyle name="Normal_Sheet1" xfId="5" xr:uid="{00000000-0005-0000-0000-000004000000}"/>
    <cellStyle name="Normal_قوائم الترفع ترجمة للورقه2" xfId="4" xr:uid="{00000000-0005-0000-0000-000005000000}"/>
    <cellStyle name="Normal_معالجة التسجيل" xfId="9" xr:uid="{00000000-0005-0000-0000-000006000000}"/>
    <cellStyle name="Normal_معالجة التسجيل_2" xfId="8" xr:uid="{00000000-0005-0000-0000-000007000000}"/>
    <cellStyle name="Normal_ورقة2" xfId="7" xr:uid="{00000000-0005-0000-0000-000008000000}"/>
    <cellStyle name="Normal_ورقة2_1" xfId="6" xr:uid="{00000000-0005-0000-0000-000009000000}"/>
    <cellStyle name="ارتباط تشعبي" xfId="1" builtinId="8"/>
    <cellStyle name="عادي" xfId="0" builtinId="0"/>
    <cellStyle name="عادي_ورقه4_1" xfId="10" xr:uid="{00000000-0005-0000-0000-00000A000000}"/>
  </cellStyles>
  <dxfs count="217">
    <dxf>
      <fill>
        <patternFill>
          <bgColor rgb="FF7030A0"/>
        </patternFill>
      </fill>
    </dxf>
    <dxf>
      <font>
        <color rgb="FF9C0006"/>
      </font>
      <fill>
        <patternFill>
          <bgColor rgb="FFFFC7CE"/>
        </patternFill>
      </fill>
    </dxf>
    <dxf>
      <font>
        <color rgb="FF9C0006"/>
      </font>
      <fill>
        <patternFill>
          <bgColor rgb="FFFFC7CE"/>
        </patternFill>
      </fill>
    </dxf>
    <dxf>
      <font>
        <color rgb="FFFF0000"/>
      </font>
      <fill>
        <patternFill patternType="none">
          <bgColor auto="1"/>
        </patternFill>
      </fill>
    </dxf>
    <dxf>
      <font>
        <color rgb="FF002060"/>
      </font>
      <fill>
        <patternFill patternType="none">
          <bgColor auto="1"/>
        </patternFill>
      </fill>
    </dxf>
    <dxf>
      <font>
        <color rgb="FFFF0000"/>
      </font>
      <fill>
        <patternFill patternType="none">
          <bgColor auto="1"/>
        </patternFill>
      </fill>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top/>
        <bottom/>
        <vertical/>
        <horizontal/>
      </border>
    </dxf>
    <dxf>
      <font>
        <color theme="0"/>
      </font>
      <fill>
        <patternFill patternType="none">
          <bgColor auto="1"/>
        </patternFill>
      </fill>
      <border>
        <left/>
        <right/>
        <top/>
        <bottom/>
        <vertical/>
        <horizontal/>
      </border>
    </dxf>
    <dxf>
      <font>
        <color theme="0"/>
      </font>
      <border>
        <left/>
        <right/>
        <top/>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fill>
        <patternFill patternType="none">
          <bgColor auto="1"/>
        </patternFill>
      </fill>
      <border>
        <left/>
        <right/>
        <top/>
        <bottom/>
        <vertical/>
        <horizontal/>
      </border>
    </dxf>
    <dxf>
      <font>
        <color theme="0"/>
      </font>
      <border>
        <left/>
        <right/>
        <top/>
        <bottom/>
        <vertical/>
        <horizontal/>
      </border>
    </dxf>
    <dxf>
      <font>
        <color theme="0"/>
      </font>
      <border>
        <vertical/>
        <horizontal/>
      </border>
    </dxf>
    <dxf>
      <font>
        <color theme="0"/>
      </font>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rgb="FFFF0000"/>
      </font>
      <fill>
        <patternFill>
          <bgColor rgb="FFFF0000"/>
        </patternFill>
      </fill>
    </dxf>
    <dxf>
      <font>
        <color theme="0"/>
      </font>
      <fill>
        <patternFill>
          <bgColor theme="0"/>
        </patternFill>
      </fill>
    </dxf>
    <dxf>
      <font>
        <color theme="0"/>
      </font>
      <fill>
        <patternFill patternType="none">
          <bgColor auto="1"/>
        </patternFill>
      </fill>
      <border>
        <left/>
        <right/>
        <top/>
        <bottom/>
        <vertical/>
        <horizontal/>
      </border>
    </dxf>
    <dxf>
      <fill>
        <patternFill>
          <bgColor rgb="FFFF0000"/>
        </patternFill>
      </fill>
    </dxf>
    <dxf>
      <font>
        <color rgb="FF9C0006"/>
      </font>
      <fill>
        <patternFill>
          <bgColor rgb="FFFFC7CE"/>
        </patternFill>
      </fill>
    </dxf>
    <dxf>
      <font>
        <color theme="0"/>
      </font>
      <fill>
        <patternFill patternType="none">
          <bgColor auto="1"/>
        </patternFill>
      </fill>
      <border>
        <left/>
        <right/>
        <top/>
        <bottom/>
        <vertical/>
        <horizontal/>
      </border>
    </dxf>
    <dxf>
      <font>
        <color theme="0"/>
      </font>
      <fill>
        <patternFill>
          <bgColor theme="0"/>
        </patternFill>
      </fill>
    </dxf>
    <dxf>
      <font>
        <color rgb="FFFF0000"/>
      </font>
      <fill>
        <patternFill>
          <bgColor rgb="FFFF0000"/>
        </patternFill>
      </fill>
    </dxf>
    <dxf>
      <font>
        <color theme="0"/>
      </font>
      <fill>
        <patternFill patternType="none">
          <bgColor auto="1"/>
        </patternFill>
      </fill>
      <border>
        <left/>
        <right/>
        <top/>
        <bottom/>
        <vertical/>
        <horizontal/>
      </border>
    </dxf>
    <dxf>
      <font>
        <color rgb="FFFF000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693420</xdr:colOff>
      <xdr:row>0</xdr:row>
      <xdr:rowOff>60960</xdr:rowOff>
    </xdr:from>
    <xdr:to>
      <xdr:col>1</xdr:col>
      <xdr:colOff>1264920</xdr:colOff>
      <xdr:row>0</xdr:row>
      <xdr:rowOff>320040</xdr:rowOff>
    </xdr:to>
    <xdr:sp macro="" textlink="">
      <xdr:nvSpPr>
        <xdr:cNvPr id="2" name="سهم: لليسار 1">
          <a:extLst>
            <a:ext uri="{FF2B5EF4-FFF2-40B4-BE49-F238E27FC236}">
              <a16:creationId xmlns:a16="http://schemas.microsoft.com/office/drawing/2014/main" id="{409428C6-9DDA-4DCA-B705-4C106185FFC8}"/>
            </a:ext>
          </a:extLst>
        </xdr:cNvPr>
        <xdr:cNvSpPr/>
      </xdr:nvSpPr>
      <xdr:spPr>
        <a:xfrm>
          <a:off x="10101613020" y="60960"/>
          <a:ext cx="571500" cy="25908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sz="1100"/>
        </a:p>
      </xdr:txBody>
    </xdr:sp>
    <xdr:clientData/>
  </xdr:twoCellAnchor>
  <xdr:twoCellAnchor>
    <xdr:from>
      <xdr:col>35</xdr:col>
      <xdr:colOff>533400</xdr:colOff>
      <xdr:row>7</xdr:row>
      <xdr:rowOff>106680</xdr:rowOff>
    </xdr:from>
    <xdr:to>
      <xdr:col>36</xdr:col>
      <xdr:colOff>304800</xdr:colOff>
      <xdr:row>7</xdr:row>
      <xdr:rowOff>365760</xdr:rowOff>
    </xdr:to>
    <xdr:sp macro="" textlink="">
      <xdr:nvSpPr>
        <xdr:cNvPr id="3" name="سهم: لليسار 2">
          <a:extLst>
            <a:ext uri="{FF2B5EF4-FFF2-40B4-BE49-F238E27FC236}">
              <a16:creationId xmlns:a16="http://schemas.microsoft.com/office/drawing/2014/main" id="{A0C295FE-49D4-4542-B220-FDF17B35720F}"/>
            </a:ext>
          </a:extLst>
        </xdr:cNvPr>
        <xdr:cNvSpPr/>
      </xdr:nvSpPr>
      <xdr:spPr>
        <a:xfrm rot="10800000">
          <a:off x="10094739780" y="2651760"/>
          <a:ext cx="571500" cy="25908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sz="1100"/>
        </a:p>
      </xdr:txBody>
    </xdr:sp>
    <xdr:clientData/>
  </xdr:twoCellAnchor>
  <xdr:twoCellAnchor>
    <xdr:from>
      <xdr:col>35</xdr:col>
      <xdr:colOff>533400</xdr:colOff>
      <xdr:row>10</xdr:row>
      <xdr:rowOff>106680</xdr:rowOff>
    </xdr:from>
    <xdr:to>
      <xdr:col>36</xdr:col>
      <xdr:colOff>304800</xdr:colOff>
      <xdr:row>10</xdr:row>
      <xdr:rowOff>365760</xdr:rowOff>
    </xdr:to>
    <xdr:sp macro="" textlink="">
      <xdr:nvSpPr>
        <xdr:cNvPr id="4" name="سهم: لليسار 3">
          <a:extLst>
            <a:ext uri="{FF2B5EF4-FFF2-40B4-BE49-F238E27FC236}">
              <a16:creationId xmlns:a16="http://schemas.microsoft.com/office/drawing/2014/main" id="{736A2802-054B-4F84-ACC0-638BE1124E09}"/>
            </a:ext>
          </a:extLst>
        </xdr:cNvPr>
        <xdr:cNvSpPr/>
      </xdr:nvSpPr>
      <xdr:spPr>
        <a:xfrm rot="10800000">
          <a:off x="10103849066" y="3027680"/>
          <a:ext cx="389467" cy="25908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33</xdr:col>
      <xdr:colOff>19050</xdr:colOff>
      <xdr:row>7</xdr:row>
      <xdr:rowOff>38100</xdr:rowOff>
    </xdr:from>
    <xdr:to>
      <xdr:col>33</xdr:col>
      <xdr:colOff>19050</xdr:colOff>
      <xdr:row>9</xdr:row>
      <xdr:rowOff>238125</xdr:rowOff>
    </xdr:to>
    <xdr:pic>
      <xdr:nvPicPr>
        <xdr:cNvPr id="1030" name="صورة 1">
          <a:extLst>
            <a:ext uri="{FF2B5EF4-FFF2-40B4-BE49-F238E27FC236}">
              <a16:creationId xmlns:a16="http://schemas.microsoft.com/office/drawing/2014/main" id="{00000000-0008-0000-0200-0000060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978650" y="14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23115</xdr:colOff>
      <xdr:row>7</xdr:row>
      <xdr:rowOff>38879</xdr:rowOff>
    </xdr:from>
    <xdr:to>
      <xdr:col>33</xdr:col>
      <xdr:colOff>23115</xdr:colOff>
      <xdr:row>9</xdr:row>
      <xdr:rowOff>233654</xdr:rowOff>
    </xdr:to>
    <xdr:pic>
      <xdr:nvPicPr>
        <xdr:cNvPr id="3" name="صورة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13692710" y="1591454"/>
          <a:ext cx="0" cy="804375"/>
        </a:xfrm>
        <a:prstGeom prst="rect">
          <a:avLst/>
        </a:prstGeom>
      </xdr:spPr>
    </xdr:pic>
    <xdr:clientData/>
  </xdr:twoCellAnchor>
  <xdr:oneCellAnchor>
    <xdr:from>
      <xdr:col>33</xdr:col>
      <xdr:colOff>23115</xdr:colOff>
      <xdr:row>8</xdr:row>
      <xdr:rowOff>38879</xdr:rowOff>
    </xdr:from>
    <xdr:ext cx="0" cy="804375"/>
    <xdr:pic>
      <xdr:nvPicPr>
        <xdr:cNvPr id="4" name="صورة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13692710" y="1886729"/>
          <a:ext cx="0" cy="80437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39</xdr:row>
      <xdr:rowOff>114300</xdr:rowOff>
    </xdr:from>
    <xdr:to>
      <xdr:col>16</xdr:col>
      <xdr:colOff>70167</xdr:colOff>
      <xdr:row>41</xdr:row>
      <xdr:rowOff>213411</xdr:rowOff>
    </xdr:to>
    <xdr:pic>
      <xdr:nvPicPr>
        <xdr:cNvPr id="7" name="صورة 6">
          <a:extLst>
            <a:ext uri="{FF2B5EF4-FFF2-40B4-BE49-F238E27FC236}">
              <a16:creationId xmlns:a16="http://schemas.microsoft.com/office/drawing/2014/main" id="{056B22EC-B7BF-4EE8-A155-48089A2951B9}"/>
            </a:ext>
          </a:extLst>
        </xdr:cNvPr>
        <xdr:cNvPicPr>
          <a:picLocks noChangeAspect="1"/>
        </xdr:cNvPicPr>
      </xdr:nvPicPr>
      <xdr:blipFill>
        <a:blip xmlns:r="http://schemas.openxmlformats.org/officeDocument/2006/relationships" r:embed="rId1" cstate="print"/>
        <a:stretch>
          <a:fillRect/>
        </a:stretch>
      </xdr:blipFill>
      <xdr:spPr>
        <a:xfrm>
          <a:off x="17892713" y="9212580"/>
          <a:ext cx="6590347" cy="5791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1602;&#1608;&#1575;&#1574;&#1605;%20&#1601;1%202023-2024\&#1587;&#1580;&#1604;%20&#1575;&#1604;&#1578;&#1585;&#1580;&#1605;&#1577;%2024%20samah.xlsm" TargetMode="External"/><Relationship Id="rId1" Type="http://schemas.openxmlformats.org/officeDocument/2006/relationships/externalLinkPath" Target="file:///F:\&#1602;&#1608;&#1575;&#1574;&#1605;%20&#1601;1%202023-2024\&#1587;&#1580;&#1604;%20&#1575;&#1604;&#1578;&#1585;&#1580;&#1605;&#1577;%2024%20samah.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معالجة التسجيل"/>
      <sheetName val="ورقة2"/>
      <sheetName val="ربط العلامة مع التسجيل"/>
      <sheetName val="قوائم الترجمة"/>
      <sheetName val="ايقافات الترجمة"/>
      <sheetName val="ورقه4"/>
      <sheetName val="ورقة1"/>
    </sheetNames>
    <sheetDataSet>
      <sheetData sheetId="0"/>
      <sheetData sheetId="1"/>
      <sheetData sheetId="2"/>
      <sheetData sheetId="3">
        <row r="2">
          <cell r="AC2" t="str">
            <v>ID</v>
          </cell>
          <cell r="AD2" t="str">
            <v>F2</v>
          </cell>
        </row>
        <row r="3">
          <cell r="AC3">
            <v>124372</v>
          </cell>
          <cell r="AD3" t="str">
            <v>خيرية الاغواني</v>
          </cell>
        </row>
        <row r="4">
          <cell r="AC4">
            <v>111077</v>
          </cell>
          <cell r="AD4" t="str">
            <v>ساميه دكه</v>
          </cell>
        </row>
        <row r="5">
          <cell r="AC5">
            <v>123003</v>
          </cell>
          <cell r="AD5" t="str">
            <v>كفاء الحاج قنبر</v>
          </cell>
        </row>
        <row r="6">
          <cell r="AC6">
            <v>120299</v>
          </cell>
          <cell r="AD6" t="str">
            <v>شعيب الخالد</v>
          </cell>
        </row>
        <row r="7">
          <cell r="AC7">
            <v>123081</v>
          </cell>
          <cell r="AD7" t="str">
            <v>مرام ابراهيم</v>
          </cell>
        </row>
        <row r="8">
          <cell r="AC8">
            <v>122543</v>
          </cell>
          <cell r="AD8" t="str">
            <v>آيات خضره</v>
          </cell>
        </row>
        <row r="9">
          <cell r="AC9">
            <v>124482</v>
          </cell>
          <cell r="AD9" t="str">
            <v>سندس البوشي</v>
          </cell>
        </row>
        <row r="10">
          <cell r="AC10">
            <v>123113</v>
          </cell>
          <cell r="AD10" t="str">
            <v>مصعب الرفاعي</v>
          </cell>
        </row>
        <row r="11">
          <cell r="AC11">
            <v>124569</v>
          </cell>
          <cell r="AD11" t="str">
            <v>كنان سليط</v>
          </cell>
        </row>
        <row r="12">
          <cell r="AC12">
            <v>122594</v>
          </cell>
          <cell r="AD12" t="str">
            <v>بلال سلام</v>
          </cell>
        </row>
        <row r="13">
          <cell r="AC13">
            <v>123293</v>
          </cell>
          <cell r="AD13" t="str">
            <v xml:space="preserve">شيرين صالح </v>
          </cell>
        </row>
        <row r="14">
          <cell r="AC14">
            <v>120979</v>
          </cell>
          <cell r="AD14" t="str">
            <v>ساره الكيلاني</v>
          </cell>
        </row>
        <row r="15">
          <cell r="AC15">
            <v>124026</v>
          </cell>
          <cell r="AD15" t="str">
            <v>زكيه الخطيب</v>
          </cell>
        </row>
        <row r="16">
          <cell r="AC16">
            <v>124610</v>
          </cell>
          <cell r="AD16" t="str">
            <v>محمد المصري</v>
          </cell>
        </row>
        <row r="17">
          <cell r="AC17">
            <v>124388</v>
          </cell>
          <cell r="AD17" t="str">
            <v>راما ابو منذر</v>
          </cell>
        </row>
        <row r="18">
          <cell r="AC18">
            <v>123242</v>
          </cell>
          <cell r="AD18" t="str">
            <v>وئام أيوب</v>
          </cell>
        </row>
        <row r="19">
          <cell r="AC19">
            <v>122102</v>
          </cell>
          <cell r="AD19" t="str">
            <v>قصي الشنان</v>
          </cell>
        </row>
        <row r="20">
          <cell r="AC20">
            <v>123638</v>
          </cell>
          <cell r="AD20" t="str">
            <v>عبير المصري</v>
          </cell>
        </row>
        <row r="21">
          <cell r="AC21">
            <v>121937</v>
          </cell>
          <cell r="AD21" t="str">
            <v>سلوى الخياط</v>
          </cell>
        </row>
        <row r="22">
          <cell r="AC22">
            <v>123487</v>
          </cell>
          <cell r="AD22" t="str">
            <v>ذكرى الحليبي</v>
          </cell>
        </row>
        <row r="23">
          <cell r="AC23">
            <v>124155</v>
          </cell>
          <cell r="AD23" t="str">
            <v>نجيبه شاويش</v>
          </cell>
        </row>
        <row r="24">
          <cell r="AC24">
            <v>121439</v>
          </cell>
          <cell r="AD24" t="str">
            <v>عماد الدين المنلا</v>
          </cell>
        </row>
        <row r="25">
          <cell r="AC25">
            <v>124341</v>
          </cell>
          <cell r="AD25" t="str">
            <v>تقى قصبللي</v>
          </cell>
        </row>
        <row r="26">
          <cell r="AC26">
            <v>123402</v>
          </cell>
          <cell r="AD26" t="str">
            <v>انغام طحطح</v>
          </cell>
        </row>
        <row r="27">
          <cell r="AC27">
            <v>122534</v>
          </cell>
          <cell r="AD27" t="str">
            <v>آلاء شاهين</v>
          </cell>
        </row>
        <row r="28">
          <cell r="AC28">
            <v>123296</v>
          </cell>
          <cell r="AD28" t="str">
            <v xml:space="preserve">مجد جبرة </v>
          </cell>
        </row>
        <row r="29">
          <cell r="AC29">
            <v>124659</v>
          </cell>
          <cell r="AD29" t="str">
            <v>ميس جبوري</v>
          </cell>
        </row>
        <row r="30">
          <cell r="AC30">
            <v>119127</v>
          </cell>
          <cell r="AD30" t="str">
            <v>رامي ابو صالح</v>
          </cell>
        </row>
        <row r="31">
          <cell r="AC31">
            <v>121400</v>
          </cell>
          <cell r="AD31" t="str">
            <v>امير دبا</v>
          </cell>
        </row>
        <row r="32">
          <cell r="AC32">
            <v>116623</v>
          </cell>
          <cell r="AD32" t="str">
            <v>رهام محمد</v>
          </cell>
        </row>
        <row r="33">
          <cell r="AC33">
            <v>124355</v>
          </cell>
          <cell r="AD33" t="str">
            <v>جولي الصالح</v>
          </cell>
        </row>
        <row r="34">
          <cell r="AC34">
            <v>100796</v>
          </cell>
          <cell r="AD34" t="str">
            <v>لونار فرزات</v>
          </cell>
        </row>
        <row r="35">
          <cell r="AC35">
            <v>102618</v>
          </cell>
          <cell r="AD35" t="str">
            <v>محمد غزال</v>
          </cell>
        </row>
        <row r="36">
          <cell r="AC36">
            <v>123588</v>
          </cell>
          <cell r="AD36" t="str">
            <v>سناء العوام</v>
          </cell>
        </row>
        <row r="37">
          <cell r="AC37">
            <v>122086</v>
          </cell>
          <cell r="AD37" t="str">
            <v>فاطمه بصبوص</v>
          </cell>
        </row>
        <row r="38">
          <cell r="AC38">
            <v>123345</v>
          </cell>
          <cell r="AD38" t="str">
            <v>اخلاص كزالة</v>
          </cell>
        </row>
        <row r="39">
          <cell r="AC39">
            <v>123627</v>
          </cell>
          <cell r="AD39" t="str">
            <v>عبد الرحمن الشمالي</v>
          </cell>
        </row>
        <row r="40">
          <cell r="AC40">
            <v>118163</v>
          </cell>
          <cell r="AD40" t="str">
            <v>عاليه كريم</v>
          </cell>
        </row>
        <row r="41">
          <cell r="AC41">
            <v>123887</v>
          </cell>
          <cell r="AD41" t="str">
            <v xml:space="preserve">صفاء ابراهيم </v>
          </cell>
        </row>
        <row r="42">
          <cell r="AC42">
            <v>118665</v>
          </cell>
          <cell r="AD42" t="str">
            <v>ايمان خضر</v>
          </cell>
        </row>
        <row r="43">
          <cell r="AC43">
            <v>1</v>
          </cell>
          <cell r="AD43" t="str">
            <v>2</v>
          </cell>
        </row>
        <row r="44">
          <cell r="AC44">
            <v>123467</v>
          </cell>
          <cell r="AD44" t="str">
            <v>خالد حرب</v>
          </cell>
        </row>
        <row r="45">
          <cell r="AC45">
            <v>121456</v>
          </cell>
          <cell r="AD45" t="str">
            <v>محمد شهيد رحيباني</v>
          </cell>
        </row>
        <row r="46">
          <cell r="AC46">
            <v>124624</v>
          </cell>
          <cell r="AD46" t="str">
            <v>محمدوسام السن</v>
          </cell>
        </row>
        <row r="47">
          <cell r="AC47">
            <v>111124</v>
          </cell>
          <cell r="AD47" t="str">
            <v>سوزان كنعان</v>
          </cell>
        </row>
        <row r="48">
          <cell r="AC48">
            <v>122533</v>
          </cell>
          <cell r="AD48" t="str">
            <v>آلاء خفاجه</v>
          </cell>
        </row>
        <row r="49">
          <cell r="AC49">
            <v>123393</v>
          </cell>
          <cell r="AD49" t="str">
            <v>امل شبيب</v>
          </cell>
        </row>
        <row r="50">
          <cell r="AC50">
            <v>123633</v>
          </cell>
          <cell r="AD50" t="str">
            <v>عبد الله مبري</v>
          </cell>
        </row>
        <row r="51">
          <cell r="AC51">
            <v>123044</v>
          </cell>
          <cell r="AD51" t="str">
            <v>مارسيل الحداد</v>
          </cell>
        </row>
        <row r="52">
          <cell r="AC52">
            <v>124738</v>
          </cell>
          <cell r="AD52" t="str">
            <v>وفاء بعجانو</v>
          </cell>
        </row>
        <row r="53">
          <cell r="AC53">
            <v>120588</v>
          </cell>
          <cell r="AD53" t="str">
            <v>نهال المنلا</v>
          </cell>
        </row>
        <row r="54">
          <cell r="AC54">
            <v>123395</v>
          </cell>
          <cell r="AD54" t="str">
            <v>امنه غزال فتح الله</v>
          </cell>
        </row>
        <row r="55">
          <cell r="AC55">
            <v>121314</v>
          </cell>
          <cell r="AD55" t="str">
            <v>فيفيان فاهمه</v>
          </cell>
        </row>
        <row r="56">
          <cell r="AC56">
            <v>124044</v>
          </cell>
          <cell r="AD56" t="str">
            <v>سناء الشوا</v>
          </cell>
        </row>
        <row r="57">
          <cell r="AC57">
            <v>123772</v>
          </cell>
          <cell r="AD57" t="str">
            <v>منار بوبس</v>
          </cell>
        </row>
        <row r="58">
          <cell r="AC58">
            <v>120056</v>
          </cell>
          <cell r="AD58" t="str">
            <v>مي كنجو</v>
          </cell>
        </row>
        <row r="59">
          <cell r="AC59">
            <v>121203</v>
          </cell>
          <cell r="AD59" t="str">
            <v>عفراء سالم</v>
          </cell>
        </row>
        <row r="60">
          <cell r="AC60">
            <v>121739</v>
          </cell>
          <cell r="AD60" t="str">
            <v>دانيال الدقاق</v>
          </cell>
        </row>
        <row r="61">
          <cell r="AC61">
            <v>120593</v>
          </cell>
          <cell r="AD61" t="str">
            <v>مارج محمود</v>
          </cell>
        </row>
        <row r="62">
          <cell r="AC62">
            <v>123929</v>
          </cell>
          <cell r="AD62" t="str">
            <v>ايات الاحمد</v>
          </cell>
        </row>
        <row r="63">
          <cell r="AC63">
            <v>123575</v>
          </cell>
          <cell r="AD63" t="str">
            <v>سعاد الصافي</v>
          </cell>
        </row>
        <row r="64">
          <cell r="AC64">
            <v>122508</v>
          </cell>
          <cell r="AD64" t="str">
            <v>اماني أبوقيس</v>
          </cell>
        </row>
        <row r="65">
          <cell r="AC65">
            <v>122100</v>
          </cell>
          <cell r="AD65" t="str">
            <v>فؤاد العلي</v>
          </cell>
        </row>
        <row r="66">
          <cell r="AC66">
            <v>112766</v>
          </cell>
          <cell r="AD66" t="str">
            <v>دانيا الابراهيم</v>
          </cell>
        </row>
        <row r="67">
          <cell r="AC67">
            <v>122465</v>
          </cell>
          <cell r="AD67" t="str">
            <v>احمد علي</v>
          </cell>
        </row>
        <row r="68">
          <cell r="AC68">
            <v>124013</v>
          </cell>
          <cell r="AD68" t="str">
            <v>رهف ابوراس</v>
          </cell>
        </row>
        <row r="69">
          <cell r="AC69">
            <v>120883</v>
          </cell>
          <cell r="AD69" t="str">
            <v>لما الاكرمي</v>
          </cell>
        </row>
        <row r="70">
          <cell r="AC70">
            <v>124279</v>
          </cell>
          <cell r="AD70" t="str">
            <v>ايمان وادي</v>
          </cell>
        </row>
        <row r="71">
          <cell r="AC71">
            <v>120883</v>
          </cell>
          <cell r="AD71" t="str">
            <v>لما الاكرمي</v>
          </cell>
        </row>
        <row r="72">
          <cell r="AC72">
            <v>120301</v>
          </cell>
          <cell r="AD72" t="str">
            <v>راما خضور</v>
          </cell>
        </row>
        <row r="73">
          <cell r="AC73">
            <v>124587</v>
          </cell>
          <cell r="AD73" t="str">
            <v>لورين حسين</v>
          </cell>
        </row>
        <row r="74">
          <cell r="AC74">
            <v>121604</v>
          </cell>
          <cell r="AD74" t="str">
            <v>اشرف القصير</v>
          </cell>
        </row>
        <row r="75">
          <cell r="AC75">
            <v>123108</v>
          </cell>
          <cell r="AD75" t="str">
            <v>مريم شحادة</v>
          </cell>
        </row>
        <row r="76">
          <cell r="AC76">
            <v>124363</v>
          </cell>
          <cell r="AD76" t="str">
            <v>حمزه قطيفاني</v>
          </cell>
        </row>
        <row r="77">
          <cell r="AC77">
            <v>123073</v>
          </cell>
          <cell r="AD77" t="str">
            <v>محمد قطان</v>
          </cell>
        </row>
        <row r="78">
          <cell r="AC78">
            <v>124739</v>
          </cell>
          <cell r="AD78" t="str">
            <v>رهام الحلبي</v>
          </cell>
        </row>
        <row r="79">
          <cell r="AC79">
            <v>124557</v>
          </cell>
          <cell r="AD79" t="str">
            <v>فرح حموده</v>
          </cell>
        </row>
        <row r="80">
          <cell r="AC80">
            <v>124117</v>
          </cell>
          <cell r="AD80" t="str">
            <v>محمد الجراد</v>
          </cell>
        </row>
        <row r="81">
          <cell r="AC81">
            <v>121933</v>
          </cell>
          <cell r="AD81" t="str">
            <v>سلام علايا</v>
          </cell>
        </row>
        <row r="82">
          <cell r="AC82">
            <v>124516</v>
          </cell>
          <cell r="AD82" t="str">
            <v>عبد الهادي المنجد</v>
          </cell>
        </row>
        <row r="83">
          <cell r="AC83">
            <v>123997</v>
          </cell>
          <cell r="AD83" t="str">
            <v>ربا سالم</v>
          </cell>
        </row>
        <row r="84">
          <cell r="AC84">
            <v>121939</v>
          </cell>
          <cell r="AD84" t="str">
            <v>سماح الحجلي</v>
          </cell>
        </row>
        <row r="85">
          <cell r="AC85">
            <v>124727</v>
          </cell>
          <cell r="AD85" t="str">
            <v>يحيى نجار</v>
          </cell>
        </row>
        <row r="86">
          <cell r="AC86">
            <v>124689</v>
          </cell>
          <cell r="AD86" t="str">
            <v>نور طيفور</v>
          </cell>
        </row>
        <row r="87">
          <cell r="AC87">
            <v>122097</v>
          </cell>
          <cell r="AD87" t="str">
            <v>فرح وسوف</v>
          </cell>
        </row>
        <row r="88">
          <cell r="AC88">
            <v>119933</v>
          </cell>
          <cell r="AD88" t="str">
            <v>لينا شعبان</v>
          </cell>
        </row>
        <row r="89">
          <cell r="AC89">
            <v>120641</v>
          </cell>
          <cell r="AD89" t="str">
            <v>دعاء السعدي</v>
          </cell>
        </row>
        <row r="90">
          <cell r="AC90">
            <v>115319</v>
          </cell>
          <cell r="AD90" t="str">
            <v>الاء نصر الله</v>
          </cell>
        </row>
        <row r="91">
          <cell r="AC91">
            <v>123661</v>
          </cell>
          <cell r="AD91" t="str">
            <v>علي يحيى</v>
          </cell>
        </row>
        <row r="92">
          <cell r="AC92">
            <v>123432</v>
          </cell>
          <cell r="AD92" t="str">
            <v>تسنيم دخان</v>
          </cell>
        </row>
        <row r="93">
          <cell r="AC93">
            <v>124428</v>
          </cell>
          <cell r="AD93" t="str">
            <v>رهف الاسدي</v>
          </cell>
        </row>
        <row r="94">
          <cell r="AC94">
            <v>123645</v>
          </cell>
          <cell r="AD94" t="str">
            <v>عفاف شحاده</v>
          </cell>
        </row>
        <row r="95">
          <cell r="AC95">
            <v>123551</v>
          </cell>
          <cell r="AD95" t="str">
            <v>ريم شحاده</v>
          </cell>
        </row>
        <row r="96">
          <cell r="AC96">
            <v>123843</v>
          </cell>
          <cell r="AD96" t="str">
            <v>هديل عياش</v>
          </cell>
        </row>
        <row r="97">
          <cell r="AC97">
            <v>122207</v>
          </cell>
          <cell r="AD97" t="str">
            <v>مرفت فرهود</v>
          </cell>
        </row>
        <row r="98">
          <cell r="AC98">
            <v>124054</v>
          </cell>
          <cell r="AD98" t="str">
            <v>صباح بشاره</v>
          </cell>
        </row>
        <row r="99">
          <cell r="AC99">
            <v>101668</v>
          </cell>
          <cell r="AD99" t="str">
            <v>رشا عفيف</v>
          </cell>
        </row>
        <row r="100">
          <cell r="AC100">
            <v>118693</v>
          </cell>
          <cell r="AD100" t="str">
            <v>شروق نقيب</v>
          </cell>
        </row>
        <row r="101">
          <cell r="AC101">
            <v>121143</v>
          </cell>
          <cell r="AD101" t="str">
            <v>ريم زرزور</v>
          </cell>
        </row>
        <row r="102">
          <cell r="AC102">
            <v>123791</v>
          </cell>
          <cell r="AD102" t="str">
            <v>ناديا سنقر</v>
          </cell>
        </row>
        <row r="103">
          <cell r="AC103">
            <v>123149</v>
          </cell>
          <cell r="AD103" t="str">
            <v>نجوى هدبه</v>
          </cell>
        </row>
        <row r="104">
          <cell r="AC104">
            <v>123118</v>
          </cell>
          <cell r="AD104" t="str">
            <v>منتهى الابراهيم</v>
          </cell>
        </row>
        <row r="105">
          <cell r="AC105">
            <v>124138</v>
          </cell>
          <cell r="AD105" t="str">
            <v>مريم عبود</v>
          </cell>
        </row>
        <row r="106">
          <cell r="AC106">
            <v>124401</v>
          </cell>
          <cell r="AD106" t="str">
            <v>رزان الشحرور</v>
          </cell>
        </row>
        <row r="107">
          <cell r="AC107">
            <v>120987</v>
          </cell>
          <cell r="AD107" t="str">
            <v>يزن اسبر</v>
          </cell>
        </row>
        <row r="108">
          <cell r="AC108">
            <v>124268</v>
          </cell>
          <cell r="AD108" t="str">
            <v>ايمان ابواحمد</v>
          </cell>
        </row>
        <row r="109">
          <cell r="AC109">
            <v>124396</v>
          </cell>
          <cell r="AD109" t="str">
            <v>رانيا عمور</v>
          </cell>
        </row>
        <row r="110">
          <cell r="AC110">
            <v>123502</v>
          </cell>
          <cell r="AD110" t="str">
            <v>رانيه الحمامي</v>
          </cell>
        </row>
        <row r="111">
          <cell r="AC111">
            <v>119798</v>
          </cell>
          <cell r="AD111" t="str">
            <v>عصام الانكليزي</v>
          </cell>
        </row>
        <row r="112">
          <cell r="AC112">
            <v>121735</v>
          </cell>
          <cell r="AD112" t="str">
            <v>دانه الحمامي</v>
          </cell>
        </row>
        <row r="113">
          <cell r="AC113">
            <v>124288</v>
          </cell>
          <cell r="AD113" t="str">
            <v>أحمد معتوق</v>
          </cell>
        </row>
        <row r="114">
          <cell r="AC114">
            <v>124223</v>
          </cell>
          <cell r="AD114" t="str">
            <v>عبدالله عسكور</v>
          </cell>
        </row>
        <row r="115">
          <cell r="AC115">
            <v>124483</v>
          </cell>
          <cell r="AD115" t="str">
            <v>سندس يوسف</v>
          </cell>
        </row>
        <row r="116">
          <cell r="AC116">
            <v>121141</v>
          </cell>
          <cell r="AD116" t="str">
            <v>نور الهدى صفر</v>
          </cell>
        </row>
        <row r="117">
          <cell r="AC117">
            <v>121304</v>
          </cell>
          <cell r="AD117" t="str">
            <v>ساره عيسى</v>
          </cell>
        </row>
        <row r="118">
          <cell r="AC118">
            <v>120810</v>
          </cell>
          <cell r="AD118" t="str">
            <v>خديجه عطا الله</v>
          </cell>
        </row>
        <row r="119">
          <cell r="AC119">
            <v>110983</v>
          </cell>
          <cell r="AD119" t="str">
            <v>رشا جبري</v>
          </cell>
        </row>
        <row r="120">
          <cell r="AC120">
            <v>124213</v>
          </cell>
          <cell r="AD120" t="str">
            <v>يوسف الحديدي</v>
          </cell>
        </row>
        <row r="121">
          <cell r="AC121">
            <v>123847</v>
          </cell>
          <cell r="AD121" t="str">
            <v>هنادي الحموي</v>
          </cell>
        </row>
        <row r="122">
          <cell r="AC122">
            <v>123444</v>
          </cell>
          <cell r="AD122" t="str">
            <v>جمانه شاكر</v>
          </cell>
        </row>
        <row r="123">
          <cell r="AC123">
            <v>118828</v>
          </cell>
          <cell r="AD123" t="str">
            <v>شهد هنداوي</v>
          </cell>
        </row>
        <row r="124">
          <cell r="AC124">
            <v>122772</v>
          </cell>
          <cell r="AD124" t="str">
            <v>رنيم الحمد</v>
          </cell>
        </row>
        <row r="125">
          <cell r="AC125">
            <v>124723</v>
          </cell>
          <cell r="AD125" t="str">
            <v>ولاء طه</v>
          </cell>
        </row>
        <row r="126">
          <cell r="AC126">
            <v>124658</v>
          </cell>
          <cell r="AD126" t="str">
            <v>ميريام كنج</v>
          </cell>
        </row>
        <row r="127">
          <cell r="AC127">
            <v>123964</v>
          </cell>
          <cell r="AD127" t="str">
            <v>جمعه الجمعه</v>
          </cell>
        </row>
        <row r="128">
          <cell r="AC128">
            <v>123800</v>
          </cell>
          <cell r="AD128" t="str">
            <v>نعيمة شبلي</v>
          </cell>
        </row>
        <row r="129">
          <cell r="AC129">
            <v>122500</v>
          </cell>
          <cell r="AD129" t="str">
            <v>الاء شعبان</v>
          </cell>
        </row>
        <row r="130">
          <cell r="AC130">
            <v>123095</v>
          </cell>
          <cell r="AD130" t="str">
            <v>مرح وسوف</v>
          </cell>
        </row>
        <row r="131">
          <cell r="AC131">
            <v>120557</v>
          </cell>
          <cell r="AD131" t="str">
            <v>فاطمه السلطان العلي</v>
          </cell>
        </row>
        <row r="132">
          <cell r="AC132">
            <v>118696</v>
          </cell>
          <cell r="AD132" t="str">
            <v>عبد الهادي منصور  جهاد</v>
          </cell>
        </row>
        <row r="133">
          <cell r="AC133">
            <v>123865</v>
          </cell>
          <cell r="AD133" t="str">
            <v>ياسمين عتمه</v>
          </cell>
        </row>
        <row r="134">
          <cell r="AC134">
            <v>123154</v>
          </cell>
          <cell r="AD134" t="str">
            <v>نسرين أبوزيتون</v>
          </cell>
        </row>
        <row r="135">
          <cell r="AC135">
            <v>123539</v>
          </cell>
          <cell r="AD135" t="str">
            <v>رولا العبد الله</v>
          </cell>
        </row>
        <row r="136">
          <cell r="AC136">
            <v>123751</v>
          </cell>
          <cell r="AD136" t="str">
            <v>محمد يونس</v>
          </cell>
        </row>
        <row r="137">
          <cell r="AC137">
            <v>123709</v>
          </cell>
          <cell r="AD137" t="str">
            <v>لمى يونس</v>
          </cell>
        </row>
        <row r="138">
          <cell r="AC138">
            <v>122697</v>
          </cell>
          <cell r="AD138" t="str">
            <v>دعاء الدرويش</v>
          </cell>
        </row>
        <row r="139">
          <cell r="AC139">
            <v>123461</v>
          </cell>
          <cell r="AD139" t="str">
            <v>حنان ضاهر</v>
          </cell>
        </row>
        <row r="140">
          <cell r="AC140">
            <v>102601</v>
          </cell>
          <cell r="AD140" t="str">
            <v>محمد طارق القصاص</v>
          </cell>
        </row>
        <row r="141">
          <cell r="AC141">
            <v>121834</v>
          </cell>
          <cell r="AD141" t="str">
            <v>رهام محمد</v>
          </cell>
        </row>
        <row r="142">
          <cell r="AC142">
            <v>121923</v>
          </cell>
          <cell r="AD142" t="str">
            <v>سبال الخضر</v>
          </cell>
        </row>
        <row r="143">
          <cell r="AC143">
            <v>122767</v>
          </cell>
          <cell r="AD143" t="str">
            <v>رفيده العباس</v>
          </cell>
        </row>
        <row r="144">
          <cell r="AC144">
            <v>123142</v>
          </cell>
          <cell r="AD144" t="str">
            <v>نادين الجنيدي</v>
          </cell>
        </row>
        <row r="145">
          <cell r="AC145">
            <v>114531</v>
          </cell>
          <cell r="AD145" t="str">
            <v>حسام سليم</v>
          </cell>
        </row>
        <row r="146">
          <cell r="AC146">
            <v>124353</v>
          </cell>
          <cell r="AD146" t="str">
            <v>جودت مبارك</v>
          </cell>
        </row>
        <row r="147">
          <cell r="AC147">
            <v>124609</v>
          </cell>
          <cell r="AD147" t="str">
            <v>محمد العوض</v>
          </cell>
        </row>
        <row r="148">
          <cell r="AC148">
            <v>121983</v>
          </cell>
          <cell r="AD148" t="str">
            <v>صابرين مصطفى</v>
          </cell>
        </row>
        <row r="149">
          <cell r="AC149">
            <v>118106</v>
          </cell>
          <cell r="AD149" t="str">
            <v>سامر علي</v>
          </cell>
        </row>
        <row r="150">
          <cell r="AC150">
            <v>118106</v>
          </cell>
          <cell r="AD150" t="str">
            <v>سامر علي</v>
          </cell>
        </row>
        <row r="151">
          <cell r="AC151">
            <v>123798</v>
          </cell>
          <cell r="AD151" t="str">
            <v>نزيه حوراني</v>
          </cell>
        </row>
        <row r="152">
          <cell r="AC152">
            <v>115361</v>
          </cell>
          <cell r="AD152" t="str">
            <v>بثينه عيسى</v>
          </cell>
        </row>
        <row r="153">
          <cell r="AC153">
            <v>123460</v>
          </cell>
          <cell r="AD153" t="str">
            <v>حنان القسطي</v>
          </cell>
        </row>
        <row r="154">
          <cell r="AC154">
            <v>124430</v>
          </cell>
          <cell r="AD154" t="str">
            <v>رهف اناي</v>
          </cell>
        </row>
        <row r="155">
          <cell r="AC155">
            <v>123903</v>
          </cell>
          <cell r="AD155" t="str">
            <v>ابراهيم ابراهيم</v>
          </cell>
        </row>
        <row r="156">
          <cell r="AC156">
            <v>124676</v>
          </cell>
          <cell r="AD156" t="str">
            <v>نغم الابراهيم</v>
          </cell>
        </row>
        <row r="157">
          <cell r="AC157">
            <v>123770</v>
          </cell>
          <cell r="AD157" t="str">
            <v>ملاك البطحيش</v>
          </cell>
        </row>
        <row r="158">
          <cell r="AC158">
            <v>123566</v>
          </cell>
          <cell r="AD158" t="str">
            <v>ساره قصار</v>
          </cell>
        </row>
        <row r="159">
          <cell r="AC159">
            <v>124524</v>
          </cell>
          <cell r="AD159" t="str">
            <v>علا عنان</v>
          </cell>
        </row>
        <row r="160">
          <cell r="AC160">
            <v>124541</v>
          </cell>
          <cell r="AD160" t="str">
            <v>غالية عرقسوسي</v>
          </cell>
        </row>
        <row r="161">
          <cell r="AC161">
            <v>123055</v>
          </cell>
          <cell r="AD161" t="str">
            <v>محمد الصعيو</v>
          </cell>
        </row>
        <row r="162">
          <cell r="AC162">
            <v>122969</v>
          </cell>
          <cell r="AD162" t="str">
            <v>غصون العايد</v>
          </cell>
        </row>
        <row r="163">
          <cell r="AC163">
            <v>124079</v>
          </cell>
          <cell r="AD163" t="str">
            <v>غاليه الاسطواني</v>
          </cell>
        </row>
        <row r="164">
          <cell r="AC164">
            <v>124520</v>
          </cell>
          <cell r="AD164" t="str">
            <v>عبير خلف</v>
          </cell>
        </row>
        <row r="165">
          <cell r="AC165">
            <v>124404</v>
          </cell>
          <cell r="AD165" t="str">
            <v>رزان سويد</v>
          </cell>
        </row>
        <row r="166">
          <cell r="AC166">
            <v>118497</v>
          </cell>
          <cell r="AD166" t="str">
            <v>هيا قيمه</v>
          </cell>
        </row>
        <row r="167">
          <cell r="AC167">
            <v>124505</v>
          </cell>
          <cell r="AD167" t="str">
            <v>ضياء غنيم</v>
          </cell>
        </row>
        <row r="168">
          <cell r="AC168">
            <v>121159</v>
          </cell>
          <cell r="AD168" t="str">
            <v>ماضي سكاف</v>
          </cell>
        </row>
        <row r="169">
          <cell r="AC169">
            <v>123692</v>
          </cell>
          <cell r="AD169" t="str">
            <v>قمر سيف الدين</v>
          </cell>
        </row>
        <row r="170">
          <cell r="AC170">
            <v>124712</v>
          </cell>
          <cell r="AD170" t="str">
            <v>هناء المذيب</v>
          </cell>
        </row>
        <row r="171">
          <cell r="AC171">
            <v>124735</v>
          </cell>
          <cell r="AD171" t="str">
            <v>مريم كيسيني</v>
          </cell>
        </row>
        <row r="172">
          <cell r="AC172">
            <v>124539</v>
          </cell>
          <cell r="AD172" t="str">
            <v>غالية الجاجة</v>
          </cell>
        </row>
        <row r="173">
          <cell r="AC173">
            <v>124408</v>
          </cell>
          <cell r="AD173" t="str">
            <v>رشا حجازي</v>
          </cell>
        </row>
        <row r="174">
          <cell r="AC174">
            <v>119477</v>
          </cell>
          <cell r="AD174" t="str">
            <v>جودي كمال الدين الشماط</v>
          </cell>
        </row>
        <row r="175">
          <cell r="AC175">
            <v>124042</v>
          </cell>
          <cell r="AD175" t="str">
            <v>سمر سليم</v>
          </cell>
        </row>
        <row r="176">
          <cell r="AC176">
            <v>124258</v>
          </cell>
          <cell r="AD176" t="str">
            <v>امل المضحي</v>
          </cell>
        </row>
        <row r="177">
          <cell r="AC177">
            <v>105646</v>
          </cell>
          <cell r="AD177" t="str">
            <v>رهف سليمان</v>
          </cell>
        </row>
        <row r="178">
          <cell r="AC178">
            <v>121843</v>
          </cell>
          <cell r="AD178" t="str">
            <v>رهف دقاق</v>
          </cell>
        </row>
        <row r="179">
          <cell r="AC179">
            <v>123914</v>
          </cell>
          <cell r="AD179" t="str">
            <v>اسراء ميا</v>
          </cell>
        </row>
        <row r="180">
          <cell r="AC180">
            <v>120275</v>
          </cell>
          <cell r="AD180" t="str">
            <v>مرح دبانه</v>
          </cell>
        </row>
        <row r="181">
          <cell r="AC181">
            <v>124547</v>
          </cell>
          <cell r="AD181" t="str">
            <v>غيداء الحموره</v>
          </cell>
        </row>
        <row r="182">
          <cell r="AC182">
            <v>124560</v>
          </cell>
          <cell r="AD182" t="str">
            <v>فلك السليمان</v>
          </cell>
        </row>
        <row r="183">
          <cell r="AC183">
            <v>120041</v>
          </cell>
          <cell r="AD183" t="str">
            <v>منار الصمادي</v>
          </cell>
        </row>
        <row r="184">
          <cell r="AC184">
            <v>122849</v>
          </cell>
          <cell r="AD184" t="str">
            <v>ساندي عيسى</v>
          </cell>
        </row>
        <row r="185">
          <cell r="AC185">
            <v>121822</v>
          </cell>
          <cell r="AD185" t="str">
            <v>رقيه عابده</v>
          </cell>
        </row>
        <row r="186">
          <cell r="AC186">
            <v>123841</v>
          </cell>
          <cell r="AD186" t="str">
            <v>هدى شعبان</v>
          </cell>
        </row>
        <row r="187">
          <cell r="AC187">
            <v>124125</v>
          </cell>
          <cell r="AD187" t="str">
            <v>محمداغيد اسديه</v>
          </cell>
        </row>
        <row r="188">
          <cell r="AC188">
            <v>118792</v>
          </cell>
          <cell r="AD188" t="str">
            <v>هند الربداوي</v>
          </cell>
        </row>
        <row r="189">
          <cell r="AC189">
            <v>123257</v>
          </cell>
          <cell r="AD189" t="str">
            <v>ولاء شعبان</v>
          </cell>
        </row>
        <row r="190">
          <cell r="AC190">
            <v>110210</v>
          </cell>
          <cell r="AD190" t="str">
            <v>هيفي يوسف</v>
          </cell>
        </row>
        <row r="191">
          <cell r="AC191">
            <v>114948</v>
          </cell>
          <cell r="AD191" t="str">
            <v>عمار بيروا</v>
          </cell>
        </row>
        <row r="192">
          <cell r="AC192">
            <v>121178</v>
          </cell>
          <cell r="AD192" t="str">
            <v>نور الدندل</v>
          </cell>
        </row>
        <row r="193">
          <cell r="AC193">
            <v>123833</v>
          </cell>
          <cell r="AD193" t="str">
            <v>هبة محمود</v>
          </cell>
        </row>
        <row r="194">
          <cell r="AC194">
            <v>122410</v>
          </cell>
          <cell r="AD194" t="str">
            <v>وليد عطيه</v>
          </cell>
        </row>
        <row r="195">
          <cell r="AC195">
            <v>104178</v>
          </cell>
          <cell r="AD195" t="str">
            <v>ايمن عباس</v>
          </cell>
        </row>
        <row r="196">
          <cell r="AC196">
            <v>123259</v>
          </cell>
          <cell r="AD196" t="str">
            <v>ولاء محفوض</v>
          </cell>
        </row>
        <row r="197">
          <cell r="AC197">
            <v>103187</v>
          </cell>
          <cell r="AD197" t="str">
            <v>يوسف احمد</v>
          </cell>
        </row>
        <row r="198">
          <cell r="AC198">
            <v>123846</v>
          </cell>
          <cell r="AD198" t="str">
            <v>هلا عطاونه</v>
          </cell>
        </row>
        <row r="199">
          <cell r="AC199">
            <v>121773</v>
          </cell>
          <cell r="AD199" t="str">
            <v>راما الدالاتي</v>
          </cell>
        </row>
        <row r="200">
          <cell r="AC200">
            <v>117665</v>
          </cell>
          <cell r="AD200" t="str">
            <v>نور قريط</v>
          </cell>
        </row>
        <row r="201">
          <cell r="AC201">
            <v>124253</v>
          </cell>
          <cell r="AD201" t="str">
            <v>الهام قيروط</v>
          </cell>
        </row>
        <row r="202">
          <cell r="AC202">
            <v>124266</v>
          </cell>
          <cell r="AD202" t="str">
            <v>ايسر اسعيد</v>
          </cell>
        </row>
        <row r="203">
          <cell r="AC203">
            <v>122589</v>
          </cell>
          <cell r="AD203" t="str">
            <v>بشرى العقباني</v>
          </cell>
        </row>
        <row r="204">
          <cell r="AC204">
            <v>121633</v>
          </cell>
          <cell r="AD204" t="str">
            <v>ايه خطار</v>
          </cell>
        </row>
        <row r="205">
          <cell r="AC205">
            <v>119850</v>
          </cell>
          <cell r="AD205" t="str">
            <v>غفران شبلي</v>
          </cell>
        </row>
        <row r="206">
          <cell r="AC206">
            <v>124425</v>
          </cell>
          <cell r="AD206" t="str">
            <v>رنيم العمارين</v>
          </cell>
        </row>
        <row r="207">
          <cell r="AC207">
            <v>120466</v>
          </cell>
          <cell r="AD207" t="str">
            <v>خضر قراجه</v>
          </cell>
        </row>
        <row r="208">
          <cell r="AC208">
            <v>119797</v>
          </cell>
          <cell r="AD208" t="str">
            <v>عزيزه عبد الله</v>
          </cell>
        </row>
        <row r="209">
          <cell r="AC209">
            <v>116856</v>
          </cell>
          <cell r="AD209" t="str">
            <v>سماح سنقر</v>
          </cell>
        </row>
        <row r="210">
          <cell r="AC210">
            <v>122943</v>
          </cell>
          <cell r="AD210" t="str">
            <v>علا ابوشقير</v>
          </cell>
        </row>
        <row r="211">
          <cell r="AC211">
            <v>124016</v>
          </cell>
          <cell r="AD211" t="str">
            <v>رهف زين</v>
          </cell>
        </row>
        <row r="212">
          <cell r="AC212">
            <v>124578</v>
          </cell>
          <cell r="AD212" t="str">
            <v>لبنى الاحمد</v>
          </cell>
        </row>
        <row r="213">
          <cell r="AC213">
            <v>120001</v>
          </cell>
          <cell r="AD213" t="str">
            <v>محمود العقاد</v>
          </cell>
        </row>
        <row r="214">
          <cell r="AC214">
            <v>124480</v>
          </cell>
          <cell r="AD214" t="str">
            <v>سنا الطيب</v>
          </cell>
        </row>
        <row r="215">
          <cell r="AC215">
            <v>124526</v>
          </cell>
          <cell r="AD215" t="str">
            <v>علاء ابراهيم</v>
          </cell>
        </row>
        <row r="216">
          <cell r="AC216">
            <v>122111</v>
          </cell>
          <cell r="AD216" t="str">
            <v>كريستين يوسف</v>
          </cell>
        </row>
        <row r="217">
          <cell r="AC217">
            <v>123123</v>
          </cell>
          <cell r="AD217" t="str">
            <v>مهند المحمد</v>
          </cell>
        </row>
        <row r="218">
          <cell r="AC218">
            <v>123755</v>
          </cell>
          <cell r="AD218" t="str">
            <v>مرام شحرور</v>
          </cell>
        </row>
        <row r="219">
          <cell r="AC219">
            <v>124102</v>
          </cell>
          <cell r="AD219" t="str">
            <v>لما سلوم</v>
          </cell>
        </row>
        <row r="220">
          <cell r="AC220">
            <v>124641</v>
          </cell>
          <cell r="AD220" t="str">
            <v>منار خضور</v>
          </cell>
        </row>
        <row r="221">
          <cell r="AC221">
            <v>124538</v>
          </cell>
          <cell r="AD221" t="str">
            <v>غاده قطان</v>
          </cell>
        </row>
        <row r="222">
          <cell r="AC222">
            <v>122091</v>
          </cell>
          <cell r="AD222" t="str">
            <v>فائزه الدالاتي</v>
          </cell>
        </row>
        <row r="223">
          <cell r="AC223">
            <v>122865</v>
          </cell>
          <cell r="AD223" t="str">
            <v>سلمى حيدر</v>
          </cell>
        </row>
        <row r="224">
          <cell r="AC224">
            <v>123562</v>
          </cell>
          <cell r="AD224" t="str">
            <v>ساجده اسعد</v>
          </cell>
        </row>
        <row r="225">
          <cell r="AC225">
            <v>123369</v>
          </cell>
          <cell r="AD225" t="str">
            <v>اقبال سراي الدين</v>
          </cell>
        </row>
        <row r="226">
          <cell r="AC226">
            <v>122854</v>
          </cell>
          <cell r="AD226" t="str">
            <v>سدره مرعي</v>
          </cell>
        </row>
        <row r="227">
          <cell r="AC227">
            <v>119346</v>
          </cell>
          <cell r="AD227" t="str">
            <v>الاء شرف الدين</v>
          </cell>
        </row>
        <row r="228">
          <cell r="AC228">
            <v>123335</v>
          </cell>
          <cell r="AD228" t="str">
            <v>ابراهيم علوش</v>
          </cell>
        </row>
        <row r="229">
          <cell r="AC229">
            <v>121927</v>
          </cell>
          <cell r="AD229" t="str">
            <v>سعاد الزعوقي</v>
          </cell>
        </row>
        <row r="230">
          <cell r="AC230">
            <v>123840</v>
          </cell>
          <cell r="AD230" t="str">
            <v>هبه قضماني</v>
          </cell>
        </row>
        <row r="231">
          <cell r="AC231">
            <v>121901</v>
          </cell>
          <cell r="AD231" t="str">
            <v>سارا دعمش</v>
          </cell>
        </row>
        <row r="232">
          <cell r="AC232">
            <v>121724</v>
          </cell>
          <cell r="AD232" t="str">
            <v>خديجه الحمصي</v>
          </cell>
        </row>
        <row r="233">
          <cell r="AC233">
            <v>122002</v>
          </cell>
          <cell r="AD233" t="str">
            <v>عائشه الحلبي</v>
          </cell>
        </row>
        <row r="234">
          <cell r="AC234">
            <v>123181</v>
          </cell>
          <cell r="AD234" t="str">
            <v>نور كويفاتي</v>
          </cell>
        </row>
        <row r="235">
          <cell r="AC235">
            <v>122575</v>
          </cell>
          <cell r="AD235" t="str">
            <v>بتول الزين</v>
          </cell>
        </row>
        <row r="236">
          <cell r="AC236">
            <v>124070</v>
          </cell>
          <cell r="AD236" t="str">
            <v>علا القباني</v>
          </cell>
        </row>
        <row r="237">
          <cell r="AC237">
            <v>124056</v>
          </cell>
          <cell r="AD237" t="str">
            <v>صفا زياده</v>
          </cell>
        </row>
        <row r="238">
          <cell r="AC238">
            <v>124690</v>
          </cell>
          <cell r="AD238" t="str">
            <v>نور ظريفه</v>
          </cell>
        </row>
        <row r="239">
          <cell r="AC239">
            <v>123438</v>
          </cell>
          <cell r="AD239" t="str">
            <v>تهاني الهادي</v>
          </cell>
        </row>
        <row r="240">
          <cell r="AC240">
            <v>121333</v>
          </cell>
          <cell r="AD240" t="str">
            <v>مميز الخولي</v>
          </cell>
        </row>
        <row r="241">
          <cell r="AC241">
            <v>124263</v>
          </cell>
          <cell r="AD241" t="str">
            <v>انس حمزه</v>
          </cell>
        </row>
        <row r="242">
          <cell r="AC242">
            <v>121780</v>
          </cell>
          <cell r="AD242" t="str">
            <v>رامي الاحمد الشيخ عطيه</v>
          </cell>
        </row>
        <row r="243">
          <cell r="AC243">
            <v>121242</v>
          </cell>
          <cell r="AD243" t="str">
            <v>مفيده طيان</v>
          </cell>
        </row>
        <row r="244">
          <cell r="AC244">
            <v>116024</v>
          </cell>
          <cell r="AD244" t="str">
            <v>اسماء الزغلول</v>
          </cell>
        </row>
        <row r="245">
          <cell r="AC245">
            <v>123014</v>
          </cell>
          <cell r="AD245" t="str">
            <v>لمى داود</v>
          </cell>
        </row>
        <row r="246">
          <cell r="AC246">
            <v>122998</v>
          </cell>
          <cell r="AD246" t="str">
            <v>كارول جرجس</v>
          </cell>
        </row>
        <row r="247">
          <cell r="AC247">
            <v>120931</v>
          </cell>
          <cell r="AD247" t="str">
            <v>نور بشير</v>
          </cell>
        </row>
        <row r="248">
          <cell r="AC248">
            <v>109345</v>
          </cell>
          <cell r="AD248" t="str">
            <v>مي الحسين</v>
          </cell>
        </row>
        <row r="249">
          <cell r="AC249">
            <v>121777</v>
          </cell>
          <cell r="AD249" t="str">
            <v>راما عيطه</v>
          </cell>
        </row>
        <row r="250">
          <cell r="AC250">
            <v>124077</v>
          </cell>
          <cell r="AD250" t="str">
            <v>عهد الحسين</v>
          </cell>
        </row>
        <row r="251">
          <cell r="AC251">
            <v>120970</v>
          </cell>
          <cell r="AD251" t="str">
            <v>علي الحلبي</v>
          </cell>
        </row>
        <row r="252">
          <cell r="AC252">
            <v>117418</v>
          </cell>
          <cell r="AD252" t="str">
            <v>عبد القادر الحمود</v>
          </cell>
        </row>
        <row r="253">
          <cell r="AC253">
            <v>123651</v>
          </cell>
          <cell r="AD253" t="str">
            <v>علا السكري</v>
          </cell>
        </row>
        <row r="254">
          <cell r="AC254">
            <v>124471</v>
          </cell>
          <cell r="AD254" t="str">
            <v>سلام حامض</v>
          </cell>
        </row>
        <row r="255">
          <cell r="AC255">
            <v>112815</v>
          </cell>
          <cell r="AD255" t="str">
            <v>ربا دراج</v>
          </cell>
        </row>
        <row r="256">
          <cell r="AC256">
            <v>117694</v>
          </cell>
          <cell r="AD256" t="str">
            <v>هويده عليشه</v>
          </cell>
        </row>
        <row r="257">
          <cell r="AC257">
            <v>122841</v>
          </cell>
          <cell r="AD257" t="str">
            <v>ساره شاكر</v>
          </cell>
        </row>
        <row r="258">
          <cell r="AC258">
            <v>122939</v>
          </cell>
          <cell r="AD258" t="str">
            <v>عزت حمامه</v>
          </cell>
        </row>
        <row r="259">
          <cell r="AC259">
            <v>124375</v>
          </cell>
          <cell r="AD259" t="str">
            <v>دالين الزامل</v>
          </cell>
        </row>
        <row r="260">
          <cell r="AC260">
            <v>124434</v>
          </cell>
          <cell r="AD260" t="str">
            <v>روان الطه</v>
          </cell>
        </row>
        <row r="261">
          <cell r="AC261">
            <v>119941</v>
          </cell>
          <cell r="AD261" t="str">
            <v>ماريا امهان</v>
          </cell>
        </row>
        <row r="262">
          <cell r="AC262">
            <v>121903</v>
          </cell>
          <cell r="AD262" t="str">
            <v>ساره البرغلي</v>
          </cell>
        </row>
        <row r="263">
          <cell r="AC263">
            <v>119719</v>
          </cell>
          <cell r="AD263" t="str">
            <v>سنا النابلسي</v>
          </cell>
        </row>
        <row r="264">
          <cell r="AC264">
            <v>124010</v>
          </cell>
          <cell r="AD264" t="str">
            <v>رنيم جابر</v>
          </cell>
        </row>
        <row r="265">
          <cell r="AC265">
            <v>123188</v>
          </cell>
          <cell r="AD265" t="str">
            <v>نورس ابوعاصي</v>
          </cell>
        </row>
        <row r="266">
          <cell r="AC266">
            <v>123554</v>
          </cell>
          <cell r="AD266" t="str">
            <v>ريمة كاسوحة</v>
          </cell>
        </row>
        <row r="267">
          <cell r="AC267">
            <v>123583</v>
          </cell>
          <cell r="AD267" t="str">
            <v>سمر عرب</v>
          </cell>
        </row>
        <row r="268">
          <cell r="AC268">
            <v>124373</v>
          </cell>
          <cell r="AD268" t="str">
            <v>دارين الحسين</v>
          </cell>
        </row>
        <row r="269">
          <cell r="AC269">
            <v>124613</v>
          </cell>
          <cell r="AD269" t="str">
            <v>محمد حمد</v>
          </cell>
        </row>
        <row r="270">
          <cell r="AC270">
            <v>119563</v>
          </cell>
          <cell r="AD270" t="str">
            <v>رامية قطشه</v>
          </cell>
        </row>
        <row r="271">
          <cell r="AC271">
            <v>121448</v>
          </cell>
          <cell r="AD271" t="str">
            <v>محمد عمرو</v>
          </cell>
        </row>
        <row r="272">
          <cell r="AC272">
            <v>124702</v>
          </cell>
          <cell r="AD272" t="str">
            <v>هبة حوارنة</v>
          </cell>
        </row>
        <row r="273">
          <cell r="AC273">
            <v>116427</v>
          </cell>
          <cell r="AD273" t="str">
            <v>ندى ادلبي</v>
          </cell>
        </row>
        <row r="274">
          <cell r="AC274">
            <v>118062</v>
          </cell>
          <cell r="AD274" t="str">
            <v>رهام سحار</v>
          </cell>
        </row>
        <row r="275">
          <cell r="AC275">
            <v>124383</v>
          </cell>
          <cell r="AD275" t="str">
            <v>دلال يبرودي</v>
          </cell>
        </row>
        <row r="276">
          <cell r="AC276">
            <v>122385</v>
          </cell>
          <cell r="AD276" t="str">
            <v>وسام الحالوش</v>
          </cell>
        </row>
        <row r="277">
          <cell r="AC277">
            <v>120555</v>
          </cell>
          <cell r="AD277" t="str">
            <v>روان باره</v>
          </cell>
        </row>
        <row r="278">
          <cell r="AC278">
            <v>123525</v>
          </cell>
          <cell r="AD278" t="str">
            <v>رنيم البدوي</v>
          </cell>
        </row>
        <row r="279">
          <cell r="AC279">
            <v>123947</v>
          </cell>
          <cell r="AD279" t="str">
            <v>بتول حسن</v>
          </cell>
        </row>
        <row r="280">
          <cell r="AC280">
            <v>124342</v>
          </cell>
          <cell r="AD280" t="str">
            <v>تهاني داوود</v>
          </cell>
        </row>
        <row r="281">
          <cell r="AC281">
            <v>119251</v>
          </cell>
          <cell r="AD281" t="str">
            <v>روضه حبشيه</v>
          </cell>
        </row>
        <row r="282">
          <cell r="AC282">
            <v>123616</v>
          </cell>
          <cell r="AD282" t="str">
            <v>صفاء السعيد</v>
          </cell>
        </row>
        <row r="283">
          <cell r="AC283">
            <v>122573</v>
          </cell>
          <cell r="AD283" t="str">
            <v>بانه الحمصي</v>
          </cell>
        </row>
        <row r="284">
          <cell r="AC284">
            <v>123496</v>
          </cell>
          <cell r="AD284" t="str">
            <v>رامه الدنف</v>
          </cell>
        </row>
        <row r="285">
          <cell r="AC285">
            <v>120546</v>
          </cell>
          <cell r="AD285" t="str">
            <v>لين الخوجه</v>
          </cell>
        </row>
        <row r="286">
          <cell r="AC286">
            <v>120538</v>
          </cell>
          <cell r="AD286" t="str">
            <v>دعاء الخرفان</v>
          </cell>
        </row>
        <row r="287">
          <cell r="AC287">
            <v>123957</v>
          </cell>
          <cell r="AD287" t="str">
            <v>بيان ياسين الصباغ</v>
          </cell>
        </row>
        <row r="288">
          <cell r="AC288">
            <v>122745</v>
          </cell>
          <cell r="AD288" t="str">
            <v>رزان ابو شاهين</v>
          </cell>
        </row>
        <row r="289">
          <cell r="AC289">
            <v>123169</v>
          </cell>
          <cell r="AD289" t="str">
            <v>نور النابلسي</v>
          </cell>
        </row>
        <row r="290">
          <cell r="AC290">
            <v>124360</v>
          </cell>
          <cell r="AD290" t="str">
            <v>حلا الميداني</v>
          </cell>
        </row>
        <row r="291">
          <cell r="AC291">
            <v>121845</v>
          </cell>
          <cell r="AD291" t="str">
            <v>رهف سليمان</v>
          </cell>
        </row>
        <row r="292">
          <cell r="AC292">
            <v>124467</v>
          </cell>
          <cell r="AD292" t="str">
            <v>سكينه سنوبر</v>
          </cell>
        </row>
        <row r="293">
          <cell r="AC293">
            <v>119869</v>
          </cell>
          <cell r="AD293" t="str">
            <v>فاطمه الدنيفات</v>
          </cell>
        </row>
        <row r="294">
          <cell r="AC294">
            <v>124721</v>
          </cell>
          <cell r="AD294" t="str">
            <v>ولاء خضر</v>
          </cell>
        </row>
        <row r="295">
          <cell r="AC295">
            <v>122599</v>
          </cell>
          <cell r="AD295" t="str">
            <v>بيان الطبجي</v>
          </cell>
        </row>
        <row r="296">
          <cell r="AC296">
            <v>122530</v>
          </cell>
          <cell r="AD296" t="str">
            <v>آلاء ابو شاله</v>
          </cell>
        </row>
        <row r="297">
          <cell r="AC297">
            <v>112025</v>
          </cell>
          <cell r="AD297" t="str">
            <v>فرج الباجي</v>
          </cell>
        </row>
        <row r="298">
          <cell r="AC298">
            <v>123871</v>
          </cell>
          <cell r="AD298" t="str">
            <v>سهام طيبة</v>
          </cell>
        </row>
        <row r="299">
          <cell r="AC299">
            <v>121709</v>
          </cell>
          <cell r="AD299" t="str">
            <v>حلا سليمان</v>
          </cell>
        </row>
        <row r="300">
          <cell r="AC300">
            <v>123816</v>
          </cell>
          <cell r="AD300" t="str">
            <v>نور ثابت</v>
          </cell>
        </row>
        <row r="301">
          <cell r="AC301">
            <v>124703</v>
          </cell>
          <cell r="AD301" t="str">
            <v>هبه الموعد</v>
          </cell>
        </row>
        <row r="302">
          <cell r="AC302">
            <v>120927</v>
          </cell>
          <cell r="AD302" t="str">
            <v>فرح سلطان</v>
          </cell>
        </row>
        <row r="303">
          <cell r="AC303">
            <v>105825</v>
          </cell>
          <cell r="AD303" t="str">
            <v>ريم مال</v>
          </cell>
        </row>
        <row r="304">
          <cell r="AC304">
            <v>121642</v>
          </cell>
          <cell r="AD304" t="str">
            <v>باسمه خريبه</v>
          </cell>
        </row>
        <row r="305">
          <cell r="AC305">
            <v>117872</v>
          </cell>
          <cell r="AD305" t="str">
            <v>امنه غزال فتح الله</v>
          </cell>
        </row>
        <row r="306">
          <cell r="AC306">
            <v>122079</v>
          </cell>
          <cell r="AD306" t="str">
            <v>فاطمه التيناوي</v>
          </cell>
        </row>
        <row r="307">
          <cell r="AC307">
            <v>120907</v>
          </cell>
          <cell r="AD307" t="str">
            <v>ديانا الصموعه</v>
          </cell>
        </row>
        <row r="308">
          <cell r="AC308">
            <v>120921</v>
          </cell>
          <cell r="AD308" t="str">
            <v>حسام درويش</v>
          </cell>
        </row>
        <row r="309">
          <cell r="AC309">
            <v>123509</v>
          </cell>
          <cell r="AD309" t="str">
            <v>رشا ديب</v>
          </cell>
        </row>
        <row r="310">
          <cell r="AC310">
            <v>122746</v>
          </cell>
          <cell r="AD310" t="str">
            <v>رزان اصفر</v>
          </cell>
        </row>
        <row r="311">
          <cell r="AC311">
            <v>123739</v>
          </cell>
          <cell r="AD311" t="str">
            <v>محمد جبه</v>
          </cell>
        </row>
        <row r="312">
          <cell r="AC312">
            <v>117623</v>
          </cell>
          <cell r="AD312" t="str">
            <v>ميس الصباغ</v>
          </cell>
        </row>
        <row r="313">
          <cell r="AC313">
            <v>121144</v>
          </cell>
          <cell r="AD313" t="str">
            <v>دعاء سالم</v>
          </cell>
        </row>
        <row r="314">
          <cell r="AC314">
            <v>120023</v>
          </cell>
          <cell r="AD314" t="str">
            <v>مروه الاقرع</v>
          </cell>
        </row>
        <row r="315">
          <cell r="AC315">
            <v>122780</v>
          </cell>
          <cell r="AD315" t="str">
            <v>رهام الحنيطي</v>
          </cell>
        </row>
        <row r="316">
          <cell r="AC316">
            <v>115156</v>
          </cell>
          <cell r="AD316" t="str">
            <v>مايا وهبه</v>
          </cell>
        </row>
        <row r="317">
          <cell r="AC317">
            <v>122792</v>
          </cell>
          <cell r="AD317" t="str">
            <v>رهف حبي</v>
          </cell>
        </row>
        <row r="318">
          <cell r="AC318">
            <v>120781</v>
          </cell>
          <cell r="AD318" t="str">
            <v>ديما شرحه</v>
          </cell>
        </row>
        <row r="319">
          <cell r="AC319">
            <v>120453</v>
          </cell>
          <cell r="AD319" t="str">
            <v>هبه سقه</v>
          </cell>
        </row>
        <row r="320">
          <cell r="AC320">
            <v>121391</v>
          </cell>
          <cell r="AD320" t="str">
            <v>صفاء العلام</v>
          </cell>
        </row>
        <row r="321">
          <cell r="AC321">
            <v>122712</v>
          </cell>
          <cell r="AD321" t="str">
            <v>ديمه الحسين</v>
          </cell>
        </row>
        <row r="322">
          <cell r="AC322">
            <v>124612</v>
          </cell>
          <cell r="AD322" t="str">
            <v>محمد بدليس</v>
          </cell>
        </row>
        <row r="323">
          <cell r="AC323">
            <v>121748</v>
          </cell>
          <cell r="AD323" t="str">
            <v>دعاء رجب</v>
          </cell>
        </row>
        <row r="324">
          <cell r="AC324">
            <v>122316</v>
          </cell>
          <cell r="AD324" t="str">
            <v>نور علي</v>
          </cell>
        </row>
        <row r="325">
          <cell r="AC325">
            <v>119152</v>
          </cell>
          <cell r="AD325" t="str">
            <v>مزنه السمان</v>
          </cell>
        </row>
        <row r="326">
          <cell r="AC326">
            <v>124171</v>
          </cell>
          <cell r="AD326" t="str">
            <v>نور سيروان</v>
          </cell>
        </row>
        <row r="327">
          <cell r="AC327">
            <v>123270</v>
          </cell>
          <cell r="AD327" t="str">
            <v>ياسمين الفريح</v>
          </cell>
        </row>
        <row r="328">
          <cell r="AC328">
            <v>122143</v>
          </cell>
          <cell r="AD328" t="str">
            <v>ليلى الحسين</v>
          </cell>
        </row>
        <row r="329">
          <cell r="AC329">
            <v>119129</v>
          </cell>
          <cell r="AD329" t="str">
            <v>رغد حيدر</v>
          </cell>
        </row>
        <row r="330">
          <cell r="AC330">
            <v>118666</v>
          </cell>
          <cell r="AD330" t="str">
            <v>احمد بالو</v>
          </cell>
        </row>
        <row r="331">
          <cell r="AC331">
            <v>124651</v>
          </cell>
          <cell r="AD331" t="str">
            <v>مؤمنه الأمين</v>
          </cell>
        </row>
        <row r="332">
          <cell r="AC332">
            <v>124188</v>
          </cell>
          <cell r="AD332" t="str">
            <v>هلا نادر</v>
          </cell>
        </row>
        <row r="333">
          <cell r="AC333">
            <v>121271</v>
          </cell>
          <cell r="AD333" t="str">
            <v>رؤى طعمه</v>
          </cell>
        </row>
        <row r="334">
          <cell r="AC334">
            <v>121536</v>
          </cell>
          <cell r="AD334" t="str">
            <v>ابراهيم طيبا</v>
          </cell>
        </row>
        <row r="335">
          <cell r="AC335">
            <v>115540</v>
          </cell>
          <cell r="AD335" t="str">
            <v>سميه حرب</v>
          </cell>
        </row>
        <row r="336">
          <cell r="AC336">
            <v>120311</v>
          </cell>
          <cell r="AD336" t="str">
            <v>عمار معلا</v>
          </cell>
        </row>
        <row r="337">
          <cell r="AC337">
            <v>121034</v>
          </cell>
          <cell r="AD337" t="str">
            <v>وفاء رسلان</v>
          </cell>
        </row>
        <row r="338">
          <cell r="AC338">
            <v>113082</v>
          </cell>
          <cell r="AD338" t="str">
            <v>فاتن النحاس</v>
          </cell>
        </row>
        <row r="339">
          <cell r="AC339">
            <v>121283</v>
          </cell>
          <cell r="AD339" t="str">
            <v>هلا الدلال</v>
          </cell>
        </row>
        <row r="340">
          <cell r="AC340">
            <v>121499</v>
          </cell>
          <cell r="AD340" t="str">
            <v>الاء السمير</v>
          </cell>
        </row>
        <row r="341">
          <cell r="AC341">
            <v>123281</v>
          </cell>
          <cell r="AD341" t="str">
            <v xml:space="preserve">لجين الحفار </v>
          </cell>
        </row>
        <row r="342">
          <cell r="AC342">
            <v>122893</v>
          </cell>
          <cell r="AD342" t="str">
            <v>شامل غوتوق</v>
          </cell>
        </row>
        <row r="343">
          <cell r="AC343">
            <v>117187</v>
          </cell>
          <cell r="AD343" t="str">
            <v>باسم نور الدين</v>
          </cell>
        </row>
        <row r="344">
          <cell r="AC344">
            <v>120517</v>
          </cell>
          <cell r="AD344" t="str">
            <v>رند المجذوب</v>
          </cell>
        </row>
        <row r="345">
          <cell r="AC345">
            <v>123586</v>
          </cell>
          <cell r="AD345" t="str">
            <v>سميه شريده</v>
          </cell>
        </row>
        <row r="346">
          <cell r="AC346">
            <v>122684</v>
          </cell>
          <cell r="AD346" t="str">
            <v>خلود عزقول</v>
          </cell>
        </row>
        <row r="347">
          <cell r="AC347">
            <v>124678</v>
          </cell>
          <cell r="AD347" t="str">
            <v>نور الحلبي</v>
          </cell>
        </row>
        <row r="348">
          <cell r="AC348">
            <v>123576</v>
          </cell>
          <cell r="AD348" t="str">
            <v>سلام حلواني</v>
          </cell>
        </row>
        <row r="349">
          <cell r="AC349">
            <v>124389</v>
          </cell>
          <cell r="AD349" t="str">
            <v>راما دحبور</v>
          </cell>
        </row>
        <row r="350">
          <cell r="AC350">
            <v>119689</v>
          </cell>
          <cell r="AD350" t="str">
            <v>سدره الحلبي</v>
          </cell>
        </row>
        <row r="351">
          <cell r="AC351">
            <v>119804</v>
          </cell>
          <cell r="AD351" t="str">
            <v>علا الحمصي</v>
          </cell>
        </row>
        <row r="352">
          <cell r="AC352">
            <v>124402</v>
          </cell>
          <cell r="AD352" t="str">
            <v>رزان العصيري</v>
          </cell>
        </row>
        <row r="353">
          <cell r="AC353">
            <v>124459</v>
          </cell>
          <cell r="AD353" t="str">
            <v>ساره الكل</v>
          </cell>
        </row>
        <row r="354">
          <cell r="AC354">
            <v>124240</v>
          </cell>
          <cell r="AD354" t="str">
            <v>ابرار عيسى</v>
          </cell>
        </row>
        <row r="355">
          <cell r="AC355">
            <v>124283</v>
          </cell>
          <cell r="AD355" t="str">
            <v>ايناس كوجان</v>
          </cell>
        </row>
        <row r="356">
          <cell r="AC356">
            <v>124278</v>
          </cell>
          <cell r="AD356" t="str">
            <v>ايمان كوجان</v>
          </cell>
        </row>
        <row r="357">
          <cell r="AC357">
            <v>122398</v>
          </cell>
          <cell r="AD357" t="str">
            <v>ولاء الاسمر</v>
          </cell>
        </row>
        <row r="358">
          <cell r="AC358">
            <v>123979</v>
          </cell>
          <cell r="AD358" t="str">
            <v>حنان أحمد</v>
          </cell>
        </row>
        <row r="359">
          <cell r="AC359">
            <v>124608</v>
          </cell>
          <cell r="AD359" t="str">
            <v>محمد العمار</v>
          </cell>
        </row>
        <row r="360">
          <cell r="AC360">
            <v>123229</v>
          </cell>
          <cell r="AD360" t="str">
            <v>هلا طربوش</v>
          </cell>
        </row>
        <row r="361">
          <cell r="AC361">
            <v>122970</v>
          </cell>
          <cell r="AD361" t="str">
            <v>غفران احمد</v>
          </cell>
        </row>
        <row r="362">
          <cell r="AC362">
            <v>119005</v>
          </cell>
          <cell r="AD362" t="str">
            <v>ابراهيم خضر</v>
          </cell>
        </row>
        <row r="363">
          <cell r="AC363">
            <v>124444</v>
          </cell>
          <cell r="AD363" t="str">
            <v>رؤى النصيرات</v>
          </cell>
        </row>
        <row r="364">
          <cell r="AC364">
            <v>121949</v>
          </cell>
          <cell r="AD364" t="str">
            <v>سميه اللافي</v>
          </cell>
        </row>
        <row r="365">
          <cell r="AC365">
            <v>123837</v>
          </cell>
          <cell r="AD365" t="str">
            <v>هبه الشلبي</v>
          </cell>
        </row>
        <row r="366">
          <cell r="AC366">
            <v>123470</v>
          </cell>
          <cell r="AD366" t="str">
            <v>خنساء مصطفى</v>
          </cell>
        </row>
        <row r="367">
          <cell r="AC367">
            <v>122489</v>
          </cell>
          <cell r="AD367" t="str">
            <v>اسماء سيف الدين</v>
          </cell>
        </row>
        <row r="368">
          <cell r="AC368">
            <v>118590</v>
          </cell>
          <cell r="AD368" t="str">
            <v>روان سفر</v>
          </cell>
        </row>
        <row r="369">
          <cell r="AC369">
            <v>124470</v>
          </cell>
          <cell r="AD369" t="str">
            <v>سلام الحلبي</v>
          </cell>
        </row>
        <row r="370">
          <cell r="AC370">
            <v>103671</v>
          </cell>
          <cell r="AD370" t="str">
            <v>اكرام المشكاوي</v>
          </cell>
        </row>
        <row r="371">
          <cell r="AC371">
            <v>118735</v>
          </cell>
          <cell r="AD371" t="str">
            <v>ايهاب نور الدين</v>
          </cell>
        </row>
        <row r="372">
          <cell r="AC372">
            <v>123600</v>
          </cell>
          <cell r="AD372" t="str">
            <v>شاديه حسين</v>
          </cell>
        </row>
        <row r="373">
          <cell r="AC373">
            <v>123977</v>
          </cell>
          <cell r="AD373" t="str">
            <v>حليمه الغالول</v>
          </cell>
        </row>
        <row r="374">
          <cell r="AC374">
            <v>122070</v>
          </cell>
          <cell r="AD374" t="str">
            <v>غيداء حرزون</v>
          </cell>
        </row>
        <row r="375">
          <cell r="AC375">
            <v>122429</v>
          </cell>
          <cell r="AD375" t="str">
            <v>يزن سرحان</v>
          </cell>
        </row>
        <row r="376">
          <cell r="AC376">
            <v>123568</v>
          </cell>
          <cell r="AD376" t="str">
            <v>سامر الخضري</v>
          </cell>
        </row>
        <row r="377">
          <cell r="AC377">
            <v>124361</v>
          </cell>
          <cell r="AD377" t="str">
            <v>حلا اليوسف</v>
          </cell>
        </row>
        <row r="378">
          <cell r="AC378">
            <v>123386</v>
          </cell>
          <cell r="AD378" t="str">
            <v>النور سليمان</v>
          </cell>
        </row>
        <row r="379">
          <cell r="AC379">
            <v>106815</v>
          </cell>
          <cell r="AD379" t="str">
            <v>عبد الله المفلح</v>
          </cell>
        </row>
        <row r="380">
          <cell r="AC380">
            <v>121323</v>
          </cell>
          <cell r="AD380" t="str">
            <v>عبير عنان</v>
          </cell>
        </row>
        <row r="381">
          <cell r="AC381">
            <v>123421</v>
          </cell>
          <cell r="AD381" t="str">
            <v>براءه احمد</v>
          </cell>
        </row>
        <row r="382">
          <cell r="AC382">
            <v>121851</v>
          </cell>
          <cell r="AD382" t="str">
            <v>روان عرنوس</v>
          </cell>
        </row>
        <row r="383">
          <cell r="AC383">
            <v>121050</v>
          </cell>
          <cell r="AD383" t="str">
            <v>تهاني عباس</v>
          </cell>
        </row>
        <row r="384">
          <cell r="AC384">
            <v>120996</v>
          </cell>
          <cell r="AD384" t="str">
            <v>اسراء خليفه</v>
          </cell>
        </row>
        <row r="385">
          <cell r="AC385">
            <v>102201</v>
          </cell>
          <cell r="AD385" t="str">
            <v>عمر ابو زرد</v>
          </cell>
        </row>
        <row r="386">
          <cell r="AC386">
            <v>118643</v>
          </cell>
          <cell r="AD386" t="str">
            <v>مروه عمران</v>
          </cell>
        </row>
        <row r="387">
          <cell r="AC387">
            <v>123660</v>
          </cell>
          <cell r="AD387" t="str">
            <v>علي مسعود</v>
          </cell>
        </row>
        <row r="388">
          <cell r="AC388">
            <v>120211</v>
          </cell>
          <cell r="AD388" t="str">
            <v>ولاء الناصر</v>
          </cell>
        </row>
        <row r="389">
          <cell r="AC389">
            <v>124643</v>
          </cell>
          <cell r="AD389" t="str">
            <v>منال الغضبان</v>
          </cell>
        </row>
        <row r="390">
          <cell r="AC390">
            <v>123005</v>
          </cell>
          <cell r="AD390" t="str">
            <v>كنانه ياسين الصباغ</v>
          </cell>
        </row>
        <row r="391">
          <cell r="AC391">
            <v>110830</v>
          </cell>
          <cell r="AD391" t="str">
            <v>جاسر الخلف</v>
          </cell>
        </row>
        <row r="392">
          <cell r="AC392">
            <v>121651</v>
          </cell>
          <cell r="AD392" t="str">
            <v>بدريه الاحمد</v>
          </cell>
        </row>
        <row r="393">
          <cell r="AC393">
            <v>121534</v>
          </cell>
          <cell r="AD393" t="str">
            <v>ابتسام المصري</v>
          </cell>
        </row>
        <row r="394">
          <cell r="AC394">
            <v>123584</v>
          </cell>
          <cell r="AD394" t="str">
            <v>سميه ابو بكر</v>
          </cell>
        </row>
        <row r="395">
          <cell r="AC395">
            <v>119234</v>
          </cell>
          <cell r="AD395" t="str">
            <v>اياد زوبلو</v>
          </cell>
        </row>
        <row r="396">
          <cell r="AC396">
            <v>124218</v>
          </cell>
          <cell r="AD396" t="str">
            <v>ميشلين نعمه</v>
          </cell>
        </row>
        <row r="397">
          <cell r="AC397">
            <v>122691</v>
          </cell>
          <cell r="AD397" t="str">
            <v>دانيا البديوي</v>
          </cell>
        </row>
        <row r="398">
          <cell r="AC398">
            <v>124484</v>
          </cell>
          <cell r="AD398" t="str">
            <v>سهير البقادله</v>
          </cell>
        </row>
        <row r="399">
          <cell r="AC399">
            <v>124634</v>
          </cell>
          <cell r="AD399" t="str">
            <v>مريم البخاري</v>
          </cell>
        </row>
        <row r="400">
          <cell r="AC400">
            <v>123289</v>
          </cell>
          <cell r="AD400" t="str">
            <v>جواهر كردي</v>
          </cell>
        </row>
        <row r="401">
          <cell r="AC401">
            <v>124181</v>
          </cell>
          <cell r="AD401" t="str">
            <v>هبه شاهين</v>
          </cell>
        </row>
        <row r="402">
          <cell r="AC402">
            <v>120965</v>
          </cell>
          <cell r="AD402" t="str">
            <v>احمد خليل الكيلاني</v>
          </cell>
        </row>
        <row r="403">
          <cell r="AC403">
            <v>123221</v>
          </cell>
          <cell r="AD403" t="str">
            <v>هديل ابوترابي</v>
          </cell>
        </row>
        <row r="404">
          <cell r="AC404">
            <v>123721</v>
          </cell>
          <cell r="AD404" t="str">
            <v>ماريا الشولي</v>
          </cell>
        </row>
        <row r="405">
          <cell r="AC405">
            <v>123707</v>
          </cell>
          <cell r="AD405" t="str">
            <v>لما يوسف</v>
          </cell>
        </row>
        <row r="406">
          <cell r="AC406">
            <v>124642</v>
          </cell>
          <cell r="AD406" t="str">
            <v>منار عراط</v>
          </cell>
        </row>
        <row r="407">
          <cell r="AC407">
            <v>117397</v>
          </cell>
          <cell r="AD407" t="str">
            <v>صفيه الحلبي</v>
          </cell>
        </row>
        <row r="408">
          <cell r="AC408">
            <v>124294</v>
          </cell>
          <cell r="AD408" t="str">
            <v>أميره البني</v>
          </cell>
        </row>
        <row r="409">
          <cell r="AC409">
            <v>124109</v>
          </cell>
          <cell r="AD409" t="str">
            <v>لين نصر</v>
          </cell>
        </row>
        <row r="410">
          <cell r="AC410">
            <v>124332</v>
          </cell>
          <cell r="AD410" t="str">
            <v>بلال خازم</v>
          </cell>
        </row>
        <row r="411">
          <cell r="AC411">
            <v>124492</v>
          </cell>
          <cell r="AD411" t="str">
            <v>شروق عبيدو</v>
          </cell>
        </row>
        <row r="412">
          <cell r="AC412">
            <v>120888</v>
          </cell>
          <cell r="AD412" t="str">
            <v>سلمى يبرودي</v>
          </cell>
        </row>
        <row r="413">
          <cell r="AC413">
            <v>118700</v>
          </cell>
          <cell r="AD413" t="str">
            <v>قمر السقا</v>
          </cell>
        </row>
        <row r="414">
          <cell r="AC414">
            <v>124128</v>
          </cell>
          <cell r="AD414" t="str">
            <v>محمد مهيار سلهب</v>
          </cell>
        </row>
        <row r="415">
          <cell r="AC415">
            <v>123084</v>
          </cell>
          <cell r="AD415" t="str">
            <v>مرام زخور</v>
          </cell>
        </row>
        <row r="416">
          <cell r="AC416">
            <v>124087</v>
          </cell>
          <cell r="AD416" t="str">
            <v>فرح عبد الحي</v>
          </cell>
        </row>
        <row r="417">
          <cell r="AC417">
            <v>124039</v>
          </cell>
          <cell r="AD417" t="str">
            <v>سحر الحلبي</v>
          </cell>
        </row>
        <row r="418">
          <cell r="AC418">
            <v>122135</v>
          </cell>
          <cell r="AD418" t="str">
            <v>لميس قلعجي</v>
          </cell>
        </row>
        <row r="419">
          <cell r="AC419">
            <v>119221</v>
          </cell>
          <cell r="AD419" t="str">
            <v>ثواب الاسماعيل</v>
          </cell>
        </row>
        <row r="420">
          <cell r="AC420">
            <v>123959</v>
          </cell>
          <cell r="AD420" t="str">
            <v>تغريد الهندي</v>
          </cell>
        </row>
        <row r="421">
          <cell r="AC421">
            <v>123945</v>
          </cell>
          <cell r="AD421" t="str">
            <v>آيه البوش</v>
          </cell>
        </row>
        <row r="422">
          <cell r="AC422">
            <v>124005</v>
          </cell>
          <cell r="AD422" t="str">
            <v>رقية حسين</v>
          </cell>
        </row>
        <row r="423">
          <cell r="AC423">
            <v>123268</v>
          </cell>
          <cell r="AD423" t="str">
            <v>ياسمين الشويش</v>
          </cell>
        </row>
        <row r="424">
          <cell r="AC424">
            <v>118905</v>
          </cell>
          <cell r="AD424" t="str">
            <v>لميس جوديه</v>
          </cell>
        </row>
        <row r="425">
          <cell r="AC425">
            <v>124504</v>
          </cell>
          <cell r="AD425" t="str">
            <v>صلاح الدين شهاب الأحمد</v>
          </cell>
        </row>
        <row r="426">
          <cell r="AC426">
            <v>120886</v>
          </cell>
          <cell r="AD426" t="str">
            <v>عبير البواب</v>
          </cell>
        </row>
        <row r="427">
          <cell r="AC427">
            <v>124146</v>
          </cell>
          <cell r="AD427" t="str">
            <v>مهند بريبداني</v>
          </cell>
        </row>
        <row r="428">
          <cell r="AC428">
            <v>124392</v>
          </cell>
          <cell r="AD428" t="str">
            <v>راما سمهوري</v>
          </cell>
        </row>
        <row r="429">
          <cell r="AC429">
            <v>121791</v>
          </cell>
          <cell r="AD429" t="str">
            <v>ربا طربوش</v>
          </cell>
        </row>
        <row r="430">
          <cell r="AC430">
            <v>122864</v>
          </cell>
          <cell r="AD430" t="str">
            <v>سلمى الحموي</v>
          </cell>
        </row>
        <row r="431">
          <cell r="AC431">
            <v>124221</v>
          </cell>
          <cell r="AD431" t="str">
            <v>رحمه شوره</v>
          </cell>
        </row>
        <row r="432">
          <cell r="AC432">
            <v>123523</v>
          </cell>
          <cell r="AD432" t="str">
            <v>رنا علبه</v>
          </cell>
        </row>
        <row r="433">
          <cell r="AC433">
            <v>124558</v>
          </cell>
          <cell r="AD433" t="str">
            <v>فريال الحمامي</v>
          </cell>
        </row>
        <row r="434">
          <cell r="AC434">
            <v>123658</v>
          </cell>
          <cell r="AD434" t="str">
            <v>علي صقر</v>
          </cell>
        </row>
        <row r="435">
          <cell r="AC435">
            <v>119414</v>
          </cell>
          <cell r="AD435" t="str">
            <v>اليسا الاطرش</v>
          </cell>
        </row>
        <row r="436">
          <cell r="AC436">
            <v>124164</v>
          </cell>
          <cell r="AD436" t="str">
            <v>نور الدين الأفندي</v>
          </cell>
        </row>
        <row r="437">
          <cell r="AC437">
            <v>118955</v>
          </cell>
          <cell r="AD437" t="str">
            <v>يزن غازي</v>
          </cell>
        </row>
        <row r="438">
          <cell r="AC438">
            <v>123732</v>
          </cell>
          <cell r="AD438" t="str">
            <v>محمد اسامه قطان</v>
          </cell>
        </row>
        <row r="439">
          <cell r="AC439">
            <v>121681</v>
          </cell>
          <cell r="AD439" t="str">
            <v>تقى خانم قطان</v>
          </cell>
        </row>
        <row r="440">
          <cell r="AC440">
            <v>122796</v>
          </cell>
          <cell r="AD440" t="str">
            <v>رواء السلامي</v>
          </cell>
        </row>
        <row r="441">
          <cell r="AC441">
            <v>123682</v>
          </cell>
          <cell r="AD441" t="str">
            <v>فاطمة الزهراء العبيد</v>
          </cell>
        </row>
        <row r="442">
          <cell r="AC442">
            <v>119034</v>
          </cell>
          <cell r="AD442" t="str">
            <v>بتول الشيخ عبيد</v>
          </cell>
        </row>
        <row r="443">
          <cell r="AC443">
            <v>115447</v>
          </cell>
          <cell r="AD443" t="str">
            <v>ربا الشامي</v>
          </cell>
        </row>
        <row r="444">
          <cell r="AC444">
            <v>120729</v>
          </cell>
          <cell r="AD444" t="str">
            <v>انوار محمد</v>
          </cell>
        </row>
        <row r="445">
          <cell r="AC445">
            <v>124580</v>
          </cell>
          <cell r="AD445" t="str">
            <v>لجين المقت</v>
          </cell>
        </row>
        <row r="446">
          <cell r="AC446">
            <v>119781</v>
          </cell>
          <cell r="AD446" t="str">
            <v>عبد السلام ابو قبع</v>
          </cell>
        </row>
        <row r="447">
          <cell r="AC447">
            <v>121722</v>
          </cell>
          <cell r="AD447" t="str">
            <v>ختام طعمه</v>
          </cell>
        </row>
        <row r="448">
          <cell r="AC448">
            <v>122018</v>
          </cell>
          <cell r="AD448" t="str">
            <v>عبير هبود</v>
          </cell>
        </row>
        <row r="449">
          <cell r="AC449">
            <v>123889</v>
          </cell>
          <cell r="AD449" t="str">
            <v>علي علي</v>
          </cell>
        </row>
        <row r="450">
          <cell r="AC450">
            <v>123882</v>
          </cell>
          <cell r="AD450" t="str">
            <v>حيدر علي</v>
          </cell>
        </row>
        <row r="451">
          <cell r="AC451">
            <v>123356</v>
          </cell>
          <cell r="AD451" t="str">
            <v>اسراء الحافظ</v>
          </cell>
        </row>
        <row r="452">
          <cell r="AC452">
            <v>121497</v>
          </cell>
          <cell r="AD452" t="str">
            <v>نور الدوشه</v>
          </cell>
        </row>
        <row r="453">
          <cell r="AC453">
            <v>117082</v>
          </cell>
          <cell r="AD453" t="str">
            <v>رفاه كريدي</v>
          </cell>
        </row>
        <row r="454">
          <cell r="AC454">
            <v>120689</v>
          </cell>
          <cell r="AD454" t="str">
            <v>يمنى ابو حمزه</v>
          </cell>
        </row>
        <row r="455">
          <cell r="AC455">
            <v>116214</v>
          </cell>
          <cell r="AD455" t="str">
            <v>سوسن زهره</v>
          </cell>
        </row>
        <row r="456">
          <cell r="AC456">
            <v>123842</v>
          </cell>
          <cell r="AD456" t="str">
            <v>هديل حائك</v>
          </cell>
        </row>
        <row r="457">
          <cell r="AC457">
            <v>124057</v>
          </cell>
          <cell r="AD457" t="str">
            <v>صفاء الشيخه</v>
          </cell>
        </row>
        <row r="458">
          <cell r="AC458">
            <v>117318</v>
          </cell>
          <cell r="AD458" t="str">
            <v>رهف الحراكي</v>
          </cell>
        </row>
        <row r="459">
          <cell r="AC459">
            <v>120627</v>
          </cell>
          <cell r="AD459" t="str">
            <v>هبه الفتال</v>
          </cell>
        </row>
        <row r="460">
          <cell r="AC460">
            <v>123488</v>
          </cell>
          <cell r="AD460" t="str">
            <v>ذو الفقار احمد</v>
          </cell>
        </row>
        <row r="461">
          <cell r="AC461">
            <v>119637</v>
          </cell>
          <cell r="AD461" t="str">
            <v>رولان ابراهيم</v>
          </cell>
        </row>
        <row r="462">
          <cell r="AC462">
            <v>119915</v>
          </cell>
          <cell r="AD462" t="str">
            <v>لمى غزال</v>
          </cell>
        </row>
        <row r="463">
          <cell r="AC463">
            <v>124590</v>
          </cell>
          <cell r="AD463" t="str">
            <v>لؤي النبكي</v>
          </cell>
        </row>
        <row r="464">
          <cell r="AC464">
            <v>123821</v>
          </cell>
          <cell r="AD464" t="str">
            <v>نوره اللحام</v>
          </cell>
        </row>
        <row r="465">
          <cell r="AC465">
            <v>119051</v>
          </cell>
          <cell r="AD465" t="str">
            <v>غدير الاعور</v>
          </cell>
        </row>
        <row r="466">
          <cell r="AC466">
            <v>120804</v>
          </cell>
          <cell r="AD466" t="str">
            <v>نور ابو شاهين</v>
          </cell>
        </row>
        <row r="467">
          <cell r="AC467">
            <v>123107</v>
          </cell>
          <cell r="AD467" t="str">
            <v>مريم بشللي</v>
          </cell>
        </row>
        <row r="468">
          <cell r="AC468">
            <v>123937</v>
          </cell>
          <cell r="AD468" t="str">
            <v>أيه عفوف</v>
          </cell>
        </row>
        <row r="469">
          <cell r="AC469">
            <v>123655</v>
          </cell>
          <cell r="AD469" t="str">
            <v>علا ميرعلم</v>
          </cell>
        </row>
        <row r="470">
          <cell r="AC470">
            <v>120649</v>
          </cell>
          <cell r="AD470" t="str">
            <v>لورانس مارينا</v>
          </cell>
        </row>
        <row r="471">
          <cell r="AC471">
            <v>123143</v>
          </cell>
          <cell r="AD471" t="str">
            <v>نادين خير</v>
          </cell>
        </row>
        <row r="472">
          <cell r="AC472">
            <v>124525</v>
          </cell>
          <cell r="AD472" t="str">
            <v>علا يوسف</v>
          </cell>
        </row>
        <row r="473">
          <cell r="AC473">
            <v>121966</v>
          </cell>
          <cell r="AD473" t="str">
            <v>شذا السوادي</v>
          </cell>
        </row>
        <row r="474">
          <cell r="AC474">
            <v>120596</v>
          </cell>
          <cell r="AD474" t="str">
            <v>محمد باسل سعد الدين نفاخ</v>
          </cell>
        </row>
        <row r="475">
          <cell r="AC475">
            <v>121913</v>
          </cell>
          <cell r="AD475" t="str">
            <v>ساره العسلي</v>
          </cell>
        </row>
        <row r="476">
          <cell r="AC476">
            <v>124084</v>
          </cell>
          <cell r="AD476" t="str">
            <v>فاطمه ابو حوى</v>
          </cell>
        </row>
        <row r="477">
          <cell r="AC477">
            <v>123106</v>
          </cell>
          <cell r="AD477" t="str">
            <v>مريم الشوالي</v>
          </cell>
        </row>
        <row r="478">
          <cell r="AC478">
            <v>118931</v>
          </cell>
          <cell r="AD478" t="str">
            <v>وفاء ركاب</v>
          </cell>
        </row>
        <row r="479">
          <cell r="AC479">
            <v>124549</v>
          </cell>
          <cell r="AD479" t="str">
            <v>غيفارا محمد</v>
          </cell>
        </row>
        <row r="480">
          <cell r="AC480">
            <v>122681</v>
          </cell>
          <cell r="AD480" t="str">
            <v>خديجه ورده</v>
          </cell>
        </row>
        <row r="481">
          <cell r="AC481">
            <v>124319</v>
          </cell>
          <cell r="AD481" t="str">
            <v>بتول عيد</v>
          </cell>
        </row>
        <row r="482">
          <cell r="AC482">
            <v>124501</v>
          </cell>
          <cell r="AD482" t="str">
            <v>صفاء قاسم</v>
          </cell>
        </row>
        <row r="483">
          <cell r="AC483">
            <v>124655</v>
          </cell>
          <cell r="AD483" t="str">
            <v>ميرا ابوصعب</v>
          </cell>
        </row>
        <row r="484">
          <cell r="AC484">
            <v>123646</v>
          </cell>
          <cell r="AD484" t="str">
            <v>عفراء سلوم</v>
          </cell>
        </row>
        <row r="485">
          <cell r="AC485">
            <v>124182</v>
          </cell>
          <cell r="AD485" t="str">
            <v>هدى الرز</v>
          </cell>
        </row>
        <row r="486">
          <cell r="AC486">
            <v>123534</v>
          </cell>
          <cell r="AD486" t="str">
            <v>روان الشرع</v>
          </cell>
        </row>
        <row r="487">
          <cell r="AC487">
            <v>123298</v>
          </cell>
          <cell r="AD487" t="str">
            <v>موسى سلمان</v>
          </cell>
        </row>
        <row r="488">
          <cell r="AC488">
            <v>122060</v>
          </cell>
          <cell r="AD488" t="str">
            <v>غبون صقر</v>
          </cell>
        </row>
        <row r="489">
          <cell r="AC489">
            <v>124671</v>
          </cell>
          <cell r="AD489" t="str">
            <v>نبيهه الحميدي</v>
          </cell>
        </row>
        <row r="490">
          <cell r="AC490">
            <v>119709</v>
          </cell>
          <cell r="AD490" t="str">
            <v>سليمه عقيل</v>
          </cell>
        </row>
        <row r="491">
          <cell r="AC491">
            <v>121761</v>
          </cell>
          <cell r="AD491" t="str">
            <v>ديما النحاس</v>
          </cell>
        </row>
        <row r="492">
          <cell r="AC492">
            <v>124417</v>
          </cell>
          <cell r="AD492" t="str">
            <v>رقداء الاحمد</v>
          </cell>
        </row>
        <row r="493">
          <cell r="AC493">
            <v>120059</v>
          </cell>
          <cell r="AD493" t="str">
            <v>ميرنا حنا</v>
          </cell>
        </row>
        <row r="494">
          <cell r="AC494">
            <v>118817</v>
          </cell>
          <cell r="AD494" t="str">
            <v>ديالا القادري</v>
          </cell>
        </row>
        <row r="495">
          <cell r="AC495">
            <v>117637</v>
          </cell>
          <cell r="AD495" t="str">
            <v>نجوى الرحال</v>
          </cell>
        </row>
        <row r="496">
          <cell r="AC496">
            <v>124701</v>
          </cell>
          <cell r="AD496" t="str">
            <v>هبة باشا</v>
          </cell>
        </row>
        <row r="497">
          <cell r="AC497">
            <v>124228</v>
          </cell>
          <cell r="AD497" t="str">
            <v xml:space="preserve">محمد ضوى </v>
          </cell>
        </row>
        <row r="498">
          <cell r="AC498">
            <v>122692</v>
          </cell>
          <cell r="AD498" t="str">
            <v>دانية الطسه</v>
          </cell>
        </row>
        <row r="499">
          <cell r="AC499">
            <v>113378</v>
          </cell>
          <cell r="AD499" t="str">
            <v>هديل سليمان</v>
          </cell>
        </row>
        <row r="500">
          <cell r="AC500">
            <v>121672</v>
          </cell>
          <cell r="AD500" t="str">
            <v>تاج الورود درويش</v>
          </cell>
        </row>
        <row r="501">
          <cell r="AC501">
            <v>119403</v>
          </cell>
          <cell r="AD501" t="str">
            <v>اسامه مصطفى محمود</v>
          </cell>
        </row>
        <row r="502">
          <cell r="AC502">
            <v>124731</v>
          </cell>
          <cell r="AD502" t="str">
            <v>يعرب عيسى</v>
          </cell>
        </row>
        <row r="503">
          <cell r="AC503">
            <v>118755</v>
          </cell>
          <cell r="AD503" t="str">
            <v>رنيم نجيم</v>
          </cell>
        </row>
        <row r="504">
          <cell r="AC504">
            <v>120353</v>
          </cell>
          <cell r="AD504" t="str">
            <v>ريما محمد</v>
          </cell>
        </row>
        <row r="505">
          <cell r="AC505">
            <v>122273</v>
          </cell>
          <cell r="AD505" t="str">
            <v>نبيها سعد</v>
          </cell>
        </row>
        <row r="506">
          <cell r="AC506">
            <v>124448</v>
          </cell>
          <cell r="AD506" t="str">
            <v>ريتاج مرعي</v>
          </cell>
        </row>
        <row r="507">
          <cell r="AC507">
            <v>124709</v>
          </cell>
          <cell r="AD507" t="str">
            <v>هلا بركه</v>
          </cell>
        </row>
        <row r="508">
          <cell r="AC508">
            <v>121632</v>
          </cell>
          <cell r="AD508" t="str">
            <v>ايه جمعه</v>
          </cell>
        </row>
        <row r="509">
          <cell r="AC509">
            <v>123119</v>
          </cell>
          <cell r="AD509" t="str">
            <v>منى الأشقر</v>
          </cell>
        </row>
        <row r="510">
          <cell r="AC510">
            <v>121053</v>
          </cell>
          <cell r="AD510" t="str">
            <v>رهف حسن</v>
          </cell>
        </row>
        <row r="511">
          <cell r="AC511">
            <v>123126</v>
          </cell>
          <cell r="AD511" t="str">
            <v>مي صباغ</v>
          </cell>
        </row>
        <row r="512">
          <cell r="AC512">
            <v>123082</v>
          </cell>
          <cell r="AD512" t="str">
            <v>مرام حمصي</v>
          </cell>
        </row>
        <row r="513">
          <cell r="AC513">
            <v>122515</v>
          </cell>
          <cell r="AD513" t="str">
            <v>اناس السقال</v>
          </cell>
        </row>
        <row r="514">
          <cell r="AC514">
            <v>120535</v>
          </cell>
          <cell r="AD514" t="str">
            <v>فاطمه قاسم</v>
          </cell>
        </row>
        <row r="515">
          <cell r="AC515">
            <v>122486</v>
          </cell>
          <cell r="AD515" t="str">
            <v>اسماء اللحام</v>
          </cell>
        </row>
        <row r="516">
          <cell r="AC516">
            <v>106241</v>
          </cell>
          <cell r="AD516" t="str">
            <v>سناء عمايري</v>
          </cell>
        </row>
        <row r="517">
          <cell r="AC517">
            <v>124650</v>
          </cell>
          <cell r="AD517" t="str">
            <v>مهند طرابيه</v>
          </cell>
        </row>
        <row r="518">
          <cell r="AC518">
            <v>121108</v>
          </cell>
          <cell r="AD518" t="str">
            <v>حنان العبد</v>
          </cell>
        </row>
        <row r="519">
          <cell r="AC519">
            <v>121060</v>
          </cell>
          <cell r="AD519" t="str">
            <v>اريج القاضي</v>
          </cell>
        </row>
        <row r="520">
          <cell r="AC520">
            <v>123676</v>
          </cell>
          <cell r="AD520" t="str">
            <v>غفار الشوم</v>
          </cell>
        </row>
        <row r="521">
          <cell r="AC521">
            <v>122561</v>
          </cell>
          <cell r="AD521" t="str">
            <v>ألاء الشويخ</v>
          </cell>
        </row>
        <row r="522">
          <cell r="AC522">
            <v>123428</v>
          </cell>
          <cell r="AD522" t="str">
            <v>بيان جمعه</v>
          </cell>
        </row>
        <row r="523">
          <cell r="AC523">
            <v>121377</v>
          </cell>
          <cell r="AD523" t="str">
            <v>عبير مطر</v>
          </cell>
        </row>
        <row r="524">
          <cell r="AC524">
            <v>124567</v>
          </cell>
          <cell r="AD524" t="str">
            <v>كريستل ساره</v>
          </cell>
        </row>
        <row r="525">
          <cell r="AC525">
            <v>123890</v>
          </cell>
          <cell r="AD525" t="str">
            <v>علياء خزام</v>
          </cell>
        </row>
        <row r="526">
          <cell r="AC526">
            <v>123944</v>
          </cell>
          <cell r="AD526" t="str">
            <v>آيه ارشيد</v>
          </cell>
        </row>
        <row r="527">
          <cell r="AC527">
            <v>118941</v>
          </cell>
          <cell r="AD527" t="str">
            <v>دانيه ابو ارشيد</v>
          </cell>
        </row>
        <row r="528">
          <cell r="AC528">
            <v>124469</v>
          </cell>
          <cell r="AD528" t="str">
            <v>سلام الحاج ابراهيم</v>
          </cell>
        </row>
        <row r="529">
          <cell r="AC529">
            <v>118285</v>
          </cell>
          <cell r="AD529" t="str">
            <v>لينا المعلم</v>
          </cell>
        </row>
        <row r="530">
          <cell r="AC530">
            <v>118974</v>
          </cell>
          <cell r="AD530" t="str">
            <v>زبيده سويد</v>
          </cell>
        </row>
        <row r="531">
          <cell r="AC531">
            <v>124319</v>
          </cell>
          <cell r="AD531" t="str">
            <v>بتول عيد</v>
          </cell>
        </row>
        <row r="532">
          <cell r="AC532">
            <v>120315</v>
          </cell>
          <cell r="AD532" t="str">
            <v>ولاء وكيل</v>
          </cell>
        </row>
        <row r="533">
          <cell r="AC533">
            <v>117492</v>
          </cell>
          <cell r="AD533" t="str">
            <v>كابريل نور</v>
          </cell>
        </row>
        <row r="534">
          <cell r="AC534">
            <v>120490</v>
          </cell>
          <cell r="AD534" t="str">
            <v>سمر فندي</v>
          </cell>
        </row>
        <row r="535">
          <cell r="AC535">
            <v>123965</v>
          </cell>
          <cell r="AD535" t="str">
            <v>جنان عبدالحميد</v>
          </cell>
        </row>
        <row r="536">
          <cell r="AC536">
            <v>122479</v>
          </cell>
          <cell r="AD536" t="str">
            <v>اسراء محب الدين</v>
          </cell>
        </row>
        <row r="537">
          <cell r="AC537">
            <v>124009</v>
          </cell>
          <cell r="AD537" t="str">
            <v>رنيم الطيب</v>
          </cell>
        </row>
        <row r="538">
          <cell r="AC538">
            <v>114909</v>
          </cell>
          <cell r="AD538" t="str">
            <v>صفاء الشيخ</v>
          </cell>
        </row>
        <row r="539">
          <cell r="AC539">
            <v>123825</v>
          </cell>
          <cell r="AD539" t="str">
            <v>هاجر الشاهين</v>
          </cell>
        </row>
        <row r="540">
          <cell r="AC540">
            <v>120606</v>
          </cell>
          <cell r="AD540" t="str">
            <v>اسامه حسين امين</v>
          </cell>
        </row>
        <row r="541">
          <cell r="AC541">
            <v>119981</v>
          </cell>
          <cell r="AD541" t="str">
            <v>محمد سعيد ابديري</v>
          </cell>
        </row>
        <row r="542">
          <cell r="AC542">
            <v>123689</v>
          </cell>
          <cell r="AD542" t="str">
            <v>فتون ابو زيد</v>
          </cell>
        </row>
        <row r="543">
          <cell r="AC543">
            <v>124415</v>
          </cell>
          <cell r="AD543" t="str">
            <v>رغد محمد</v>
          </cell>
        </row>
        <row r="544">
          <cell r="AC544">
            <v>124592</v>
          </cell>
          <cell r="AD544" t="str">
            <v>ليالي يحيى</v>
          </cell>
        </row>
        <row r="545">
          <cell r="AC545">
            <v>124343</v>
          </cell>
          <cell r="AD545" t="str">
            <v>تهاني يحيى</v>
          </cell>
        </row>
        <row r="546">
          <cell r="AC546">
            <v>124112</v>
          </cell>
          <cell r="AD546" t="str">
            <v>لينه كوكى</v>
          </cell>
        </row>
        <row r="547">
          <cell r="AC547">
            <v>104914</v>
          </cell>
          <cell r="AD547" t="str">
            <v>خلود غانم</v>
          </cell>
        </row>
        <row r="548">
          <cell r="AC548">
            <v>124586</v>
          </cell>
          <cell r="AD548" t="str">
            <v>لميس منصور</v>
          </cell>
        </row>
        <row r="549">
          <cell r="AC549">
            <v>122089</v>
          </cell>
          <cell r="AD549" t="str">
            <v>فاطمه غزال</v>
          </cell>
        </row>
        <row r="550">
          <cell r="AC550">
            <v>123472</v>
          </cell>
          <cell r="AD550" t="str">
            <v>دانه خماش</v>
          </cell>
        </row>
        <row r="551">
          <cell r="AC551">
            <v>123830</v>
          </cell>
          <cell r="AD551" t="str">
            <v>هانيه خماش</v>
          </cell>
        </row>
        <row r="552">
          <cell r="AC552">
            <v>122590</v>
          </cell>
          <cell r="AD552" t="str">
            <v>بشرى القاوي</v>
          </cell>
        </row>
        <row r="553">
          <cell r="AC553">
            <v>120459</v>
          </cell>
          <cell r="AD553" t="str">
            <v>هناء نفيسه</v>
          </cell>
        </row>
        <row r="554">
          <cell r="AC554">
            <v>124062</v>
          </cell>
          <cell r="AD554" t="str">
            <v>عبير التقي</v>
          </cell>
        </row>
        <row r="555">
          <cell r="AC555">
            <v>124316</v>
          </cell>
          <cell r="AD555" t="str">
            <v>بتول زيتوني</v>
          </cell>
        </row>
        <row r="556">
          <cell r="AC556">
            <v>123162</v>
          </cell>
          <cell r="AD556" t="str">
            <v>نوار عبد الحميد</v>
          </cell>
        </row>
        <row r="557">
          <cell r="AC557">
            <v>123375</v>
          </cell>
          <cell r="AD557" t="str">
            <v>الاء العال</v>
          </cell>
        </row>
        <row r="558">
          <cell r="AC558">
            <v>123894</v>
          </cell>
          <cell r="AD558" t="str">
            <v>فاطمة العليان</v>
          </cell>
        </row>
        <row r="559">
          <cell r="AC559">
            <v>124561</v>
          </cell>
          <cell r="AD559" t="str">
            <v>فلك عساكر</v>
          </cell>
        </row>
        <row r="560">
          <cell r="AC560">
            <v>118703</v>
          </cell>
          <cell r="AD560" t="str">
            <v>لبنى عربش</v>
          </cell>
        </row>
        <row r="561">
          <cell r="AC561">
            <v>112873</v>
          </cell>
          <cell r="AD561" t="str">
            <v>ريم المحمد</v>
          </cell>
        </row>
        <row r="562">
          <cell r="AC562">
            <v>119949</v>
          </cell>
          <cell r="AD562" t="str">
            <v>مجد بلان</v>
          </cell>
        </row>
        <row r="563">
          <cell r="AC563">
            <v>123307</v>
          </cell>
          <cell r="AD563" t="str">
            <v>ورده العنيزي</v>
          </cell>
        </row>
        <row r="564">
          <cell r="AC564">
            <v>122282</v>
          </cell>
          <cell r="AD564" t="str">
            <v>نسرين الشاطر</v>
          </cell>
        </row>
        <row r="565">
          <cell r="AC565">
            <v>113279</v>
          </cell>
          <cell r="AD565" t="str">
            <v>مهند دبلو</v>
          </cell>
        </row>
        <row r="566">
          <cell r="AC566">
            <v>122795</v>
          </cell>
          <cell r="AD566" t="str">
            <v>رهف عبيد</v>
          </cell>
        </row>
        <row r="567">
          <cell r="AC567">
            <v>110166</v>
          </cell>
          <cell r="AD567" t="str">
            <v>هند ابو احمد</v>
          </cell>
        </row>
        <row r="568">
          <cell r="AC568">
            <v>116586</v>
          </cell>
          <cell r="AD568" t="str">
            <v>ضحا رزق</v>
          </cell>
        </row>
        <row r="569">
          <cell r="AC569">
            <v>119148</v>
          </cell>
          <cell r="AD569" t="str">
            <v>مجدي الشايب</v>
          </cell>
        </row>
        <row r="570">
          <cell r="AC570">
            <v>123483</v>
          </cell>
          <cell r="AD570" t="str">
            <v>ديما حاج حسن</v>
          </cell>
        </row>
        <row r="571">
          <cell r="AC571">
            <v>120367</v>
          </cell>
          <cell r="AD571" t="str">
            <v>ريم البرازي</v>
          </cell>
        </row>
        <row r="572">
          <cell r="AC572">
            <v>121898</v>
          </cell>
          <cell r="AD572" t="str">
            <v>زينب منصور</v>
          </cell>
        </row>
        <row r="573">
          <cell r="AC573">
            <v>123899</v>
          </cell>
          <cell r="AD573" t="str">
            <v>ميسون الطرشان</v>
          </cell>
        </row>
        <row r="574">
          <cell r="AC574">
            <v>124201</v>
          </cell>
          <cell r="AD574" t="str">
            <v>وفاء منصور</v>
          </cell>
        </row>
        <row r="575">
          <cell r="AC575">
            <v>121706</v>
          </cell>
          <cell r="AD575" t="str">
            <v>حسن اصفهاني زاده</v>
          </cell>
        </row>
        <row r="576">
          <cell r="AC576">
            <v>122046</v>
          </cell>
          <cell r="AD576" t="str">
            <v>علي نجار</v>
          </cell>
        </row>
        <row r="577">
          <cell r="AC577">
            <v>117616</v>
          </cell>
          <cell r="AD577" t="str">
            <v>مهى غياض</v>
          </cell>
        </row>
        <row r="578">
          <cell r="AC578">
            <v>124274</v>
          </cell>
          <cell r="AD578" t="str">
            <v>ايمان العكاشه</v>
          </cell>
        </row>
        <row r="579">
          <cell r="AC579">
            <v>123962</v>
          </cell>
          <cell r="AD579" t="str">
            <v>تيسير الاسعد</v>
          </cell>
        </row>
        <row r="580">
          <cell r="AC580">
            <v>124601</v>
          </cell>
          <cell r="AD580" t="str">
            <v>ماسه الحمصي</v>
          </cell>
        </row>
        <row r="581">
          <cell r="AC581">
            <v>124267</v>
          </cell>
          <cell r="AD581" t="str">
            <v>ايلزا قاسه</v>
          </cell>
        </row>
        <row r="582">
          <cell r="AC582">
            <v>123436</v>
          </cell>
          <cell r="AD582" t="str">
            <v>تغريد حروب</v>
          </cell>
        </row>
        <row r="583">
          <cell r="AC583">
            <v>124574</v>
          </cell>
          <cell r="AD583" t="str">
            <v>لارا عباس</v>
          </cell>
        </row>
        <row r="584">
          <cell r="AC584">
            <v>124724</v>
          </cell>
          <cell r="AD584" t="str">
            <v>ولاء عيون</v>
          </cell>
        </row>
        <row r="585">
          <cell r="AC585">
            <v>119733</v>
          </cell>
          <cell r="AD585" t="str">
            <v>شام الميداني</v>
          </cell>
        </row>
        <row r="586">
          <cell r="AC586">
            <v>123604</v>
          </cell>
          <cell r="AD586" t="str">
            <v>شذى المليحان</v>
          </cell>
        </row>
        <row r="587">
          <cell r="AC587">
            <v>122770</v>
          </cell>
          <cell r="AD587" t="str">
            <v>رنده محايري</v>
          </cell>
        </row>
        <row r="588">
          <cell r="AC588">
            <v>124683</v>
          </cell>
          <cell r="AD588" t="str">
            <v>نور العمر</v>
          </cell>
        </row>
        <row r="589">
          <cell r="AC589">
            <v>124705</v>
          </cell>
          <cell r="AD589" t="str">
            <v>هديل دراخ</v>
          </cell>
        </row>
        <row r="590">
          <cell r="AC590">
            <v>121566</v>
          </cell>
          <cell r="AD590" t="str">
            <v>اغادير الفريج</v>
          </cell>
        </row>
        <row r="591">
          <cell r="AC591">
            <v>122383</v>
          </cell>
          <cell r="AD591" t="str">
            <v>وحيد عبود</v>
          </cell>
        </row>
        <row r="592">
          <cell r="AC592">
            <v>122387</v>
          </cell>
          <cell r="AD592" t="str">
            <v>وسام عقله</v>
          </cell>
        </row>
        <row r="593">
          <cell r="AC593">
            <v>122105</v>
          </cell>
          <cell r="AD593" t="str">
            <v>كاترين العين</v>
          </cell>
        </row>
        <row r="594">
          <cell r="AC594">
            <v>122476</v>
          </cell>
          <cell r="AD594" t="str">
            <v>اسامه المحمد</v>
          </cell>
        </row>
        <row r="595">
          <cell r="AC595">
            <v>123783</v>
          </cell>
          <cell r="AD595" t="str">
            <v>ميادة معلم سلطان</v>
          </cell>
        </row>
        <row r="596">
          <cell r="AC596">
            <v>123155</v>
          </cell>
          <cell r="AD596" t="str">
            <v>نصافه كلش</v>
          </cell>
        </row>
        <row r="597">
          <cell r="AC597">
            <v>118582</v>
          </cell>
          <cell r="AD597" t="str">
            <v>ساره محفوظ</v>
          </cell>
        </row>
        <row r="598">
          <cell r="AC598">
            <v>103049</v>
          </cell>
          <cell r="AD598" t="str">
            <v>هدى البدوي النجار</v>
          </cell>
        </row>
        <row r="599">
          <cell r="AC599">
            <v>124028</v>
          </cell>
          <cell r="AD599" t="str">
            <v>زينب العبدالله</v>
          </cell>
        </row>
        <row r="600">
          <cell r="AC600">
            <v>124711</v>
          </cell>
          <cell r="AD600" t="str">
            <v>هناء الحسين</v>
          </cell>
        </row>
        <row r="601">
          <cell r="AC601">
            <v>123105</v>
          </cell>
          <cell r="AD601" t="str">
            <v>مريم الخطيب</v>
          </cell>
        </row>
        <row r="602">
          <cell r="AC602">
            <v>123556</v>
          </cell>
          <cell r="AD602" t="str">
            <v>زاهر كباره</v>
          </cell>
        </row>
        <row r="603">
          <cell r="AC603">
            <v>123970</v>
          </cell>
          <cell r="AD603" t="str">
            <v>حامد طياره</v>
          </cell>
        </row>
        <row r="604">
          <cell r="AC604">
            <v>122611</v>
          </cell>
          <cell r="AD604" t="str">
            <v>تغريد مصطفى</v>
          </cell>
        </row>
        <row r="605">
          <cell r="AC605">
            <v>119250</v>
          </cell>
          <cell r="AD605" t="str">
            <v>عبد الفتاح شغليل</v>
          </cell>
        </row>
        <row r="606">
          <cell r="AC606">
            <v>123622</v>
          </cell>
          <cell r="AD606" t="str">
            <v>عايده الدخيل النمير</v>
          </cell>
        </row>
        <row r="607">
          <cell r="AC607">
            <v>121759</v>
          </cell>
          <cell r="AD607" t="str">
            <v>ديانا زخم</v>
          </cell>
        </row>
        <row r="608">
          <cell r="AC608">
            <v>121744</v>
          </cell>
          <cell r="AD608" t="str">
            <v>دعاء الحنيني</v>
          </cell>
        </row>
        <row r="609">
          <cell r="AC609">
            <v>123415</v>
          </cell>
          <cell r="AD609" t="str">
            <v>ايه فارس</v>
          </cell>
        </row>
        <row r="610">
          <cell r="AC610">
            <v>122421</v>
          </cell>
          <cell r="AD610" t="str">
            <v>ياسمين الغلاييني</v>
          </cell>
        </row>
        <row r="611">
          <cell r="AC611">
            <v>124364</v>
          </cell>
          <cell r="AD611" t="str">
            <v>حنان بدور</v>
          </cell>
        </row>
        <row r="612">
          <cell r="AC612">
            <v>124713</v>
          </cell>
          <cell r="AD612" t="str">
            <v>هناء داوود</v>
          </cell>
        </row>
        <row r="613">
          <cell r="AC613">
            <v>121352</v>
          </cell>
          <cell r="AD613" t="str">
            <v>رانيا مستوكرديه</v>
          </cell>
        </row>
        <row r="614">
          <cell r="AC614">
            <v>123481</v>
          </cell>
          <cell r="AD614" t="str">
            <v xml:space="preserve">ديانا أبو علي </v>
          </cell>
        </row>
        <row r="615">
          <cell r="AC615">
            <v>122584</v>
          </cell>
          <cell r="AD615" t="str">
            <v>براعم نعانسه</v>
          </cell>
        </row>
        <row r="616">
          <cell r="AC616">
            <v>123489</v>
          </cell>
          <cell r="AD616" t="str">
            <v>راشيل الذيب</v>
          </cell>
        </row>
        <row r="617">
          <cell r="AC617">
            <v>124441</v>
          </cell>
          <cell r="AD617" t="str">
            <v>رولا المصري</v>
          </cell>
        </row>
        <row r="618">
          <cell r="AC618">
            <v>121349</v>
          </cell>
          <cell r="AD618" t="str">
            <v>كاتيا الفرح</v>
          </cell>
        </row>
        <row r="619">
          <cell r="AC619">
            <v>119885</v>
          </cell>
          <cell r="AD619" t="str">
            <v>فراس هدله</v>
          </cell>
        </row>
        <row r="620">
          <cell r="AC620">
            <v>120864</v>
          </cell>
          <cell r="AD620" t="str">
            <v>حسناء المعراوي</v>
          </cell>
        </row>
        <row r="621">
          <cell r="AC621">
            <v>106467</v>
          </cell>
          <cell r="AD621" t="str">
            <v>شيرين محمد خيرايوبي</v>
          </cell>
        </row>
        <row r="622">
          <cell r="AC622">
            <v>124021</v>
          </cell>
          <cell r="AD622" t="str">
            <v>ريم السيدأحمد</v>
          </cell>
        </row>
        <row r="623">
          <cell r="AC623">
            <v>124326</v>
          </cell>
          <cell r="AD623" t="str">
            <v>بشرى الحنش</v>
          </cell>
        </row>
        <row r="624">
          <cell r="AC624">
            <v>124397</v>
          </cell>
          <cell r="AD624" t="str">
            <v>ربا الدقة</v>
          </cell>
        </row>
        <row r="625">
          <cell r="AC625">
            <v>119111</v>
          </cell>
          <cell r="AD625" t="str">
            <v>لين اسماعيل خليل</v>
          </cell>
        </row>
        <row r="626">
          <cell r="AC626">
            <v>118598</v>
          </cell>
          <cell r="AD626" t="str">
            <v>عهد العموري</v>
          </cell>
        </row>
        <row r="627">
          <cell r="AC627">
            <v>119043</v>
          </cell>
          <cell r="AD627" t="str">
            <v>رهف هيلم</v>
          </cell>
        </row>
        <row r="628">
          <cell r="AC628">
            <v>121289</v>
          </cell>
          <cell r="AD628" t="str">
            <v>ايلسا عصفوره</v>
          </cell>
        </row>
        <row r="629">
          <cell r="AC629">
            <v>123247</v>
          </cell>
          <cell r="AD629" t="str">
            <v>وسام الرز</v>
          </cell>
        </row>
        <row r="630">
          <cell r="AC630">
            <v>124674</v>
          </cell>
          <cell r="AD630" t="str">
            <v>نرمين العبود</v>
          </cell>
        </row>
        <row r="631">
          <cell r="AC631">
            <v>124101</v>
          </cell>
          <cell r="AD631" t="str">
            <v>لجين مستو</v>
          </cell>
        </row>
        <row r="632">
          <cell r="AC632">
            <v>123028</v>
          </cell>
          <cell r="AD632" t="str">
            <v>ليليان ابوعسلي</v>
          </cell>
        </row>
        <row r="633">
          <cell r="AC633">
            <v>121609</v>
          </cell>
          <cell r="AD633" t="str">
            <v>انغام علوش</v>
          </cell>
        </row>
        <row r="634">
          <cell r="AC634">
            <v>119287</v>
          </cell>
          <cell r="AD634" t="str">
            <v>روعه غيبور</v>
          </cell>
        </row>
        <row r="635">
          <cell r="AC635">
            <v>124257</v>
          </cell>
          <cell r="AD635" t="str">
            <v>امل الجازية</v>
          </cell>
        </row>
        <row r="636">
          <cell r="AC636">
            <v>124462</v>
          </cell>
          <cell r="AD636" t="str">
            <v>سالي شيخه</v>
          </cell>
        </row>
        <row r="637">
          <cell r="AC637">
            <v>122449</v>
          </cell>
          <cell r="AD637" t="str">
            <v>زينب سلامه</v>
          </cell>
        </row>
        <row r="638">
          <cell r="AC638">
            <v>124114</v>
          </cell>
          <cell r="AD638" t="str">
            <v>مالك الخيوتي</v>
          </cell>
        </row>
        <row r="639">
          <cell r="AC639">
            <v>124265</v>
          </cell>
          <cell r="AD639" t="str">
            <v>ايات الجازية</v>
          </cell>
        </row>
        <row r="640">
          <cell r="AC640">
            <v>124249</v>
          </cell>
          <cell r="AD640" t="str">
            <v>اكثم الحجار</v>
          </cell>
        </row>
        <row r="641">
          <cell r="AC641">
            <v>123961</v>
          </cell>
          <cell r="AD641" t="str">
            <v>تمام حديفه</v>
          </cell>
        </row>
        <row r="642">
          <cell r="AC642">
            <v>124105</v>
          </cell>
          <cell r="AD642" t="str">
            <v>ليالي الشوفي</v>
          </cell>
        </row>
        <row r="643">
          <cell r="AC643">
            <v>123018</v>
          </cell>
          <cell r="AD643" t="str">
            <v>لميس الحمصي</v>
          </cell>
        </row>
        <row r="644">
          <cell r="AC644">
            <v>124251</v>
          </cell>
          <cell r="AD644" t="str">
            <v>الاء البولاد</v>
          </cell>
        </row>
        <row r="645">
          <cell r="AC645">
            <v>124487</v>
          </cell>
          <cell r="AD645" t="str">
            <v>سوسن العربينية</v>
          </cell>
        </row>
        <row r="646">
          <cell r="AC646">
            <v>121980</v>
          </cell>
          <cell r="AD646" t="str">
            <v>شيماء ادم</v>
          </cell>
        </row>
        <row r="647">
          <cell r="AC647">
            <v>123968</v>
          </cell>
          <cell r="AD647" t="str">
            <v>جوليا كامله</v>
          </cell>
        </row>
        <row r="648">
          <cell r="AC648">
            <v>124693</v>
          </cell>
          <cell r="AD648" t="str">
            <v>نور مرعي</v>
          </cell>
        </row>
        <row r="649">
          <cell r="AC649">
            <v>123896</v>
          </cell>
          <cell r="AD649" t="str">
            <v>لبانه محمد</v>
          </cell>
        </row>
        <row r="650">
          <cell r="AC650">
            <v>123397</v>
          </cell>
          <cell r="AD650" t="str">
            <v>امين الجرف</v>
          </cell>
        </row>
        <row r="651">
          <cell r="AC651">
            <v>124368</v>
          </cell>
          <cell r="AD651" t="str">
            <v>خالد السبيناتي</v>
          </cell>
        </row>
        <row r="652">
          <cell r="AC652">
            <v>123522</v>
          </cell>
          <cell r="AD652" t="str">
            <v>رنا عامر</v>
          </cell>
        </row>
        <row r="653">
          <cell r="AC653">
            <v>123227</v>
          </cell>
          <cell r="AD653" t="str">
            <v>هلا خشيفاتي</v>
          </cell>
        </row>
        <row r="654">
          <cell r="AC654">
            <v>123371</v>
          </cell>
          <cell r="AD654" t="str">
            <v>اكرام جرودي</v>
          </cell>
        </row>
        <row r="655">
          <cell r="AC655">
            <v>123190</v>
          </cell>
          <cell r="AD655" t="str">
            <v>نورس شحادة</v>
          </cell>
        </row>
        <row r="656">
          <cell r="AC656">
            <v>123848</v>
          </cell>
          <cell r="AD656" t="str">
            <v>هند محمد</v>
          </cell>
        </row>
        <row r="657">
          <cell r="AC657">
            <v>121193</v>
          </cell>
          <cell r="AD657" t="str">
            <v>فاطمه القادري</v>
          </cell>
        </row>
        <row r="658">
          <cell r="AC658">
            <v>121715</v>
          </cell>
          <cell r="AD658" t="str">
            <v>حنان سوسق</v>
          </cell>
        </row>
        <row r="659">
          <cell r="AC659">
            <v>124479</v>
          </cell>
          <cell r="AD659" t="str">
            <v>سميه الضعيف</v>
          </cell>
        </row>
        <row r="660">
          <cell r="AC660">
            <v>124697</v>
          </cell>
          <cell r="AD660" t="str">
            <v>نيروز الممساني</v>
          </cell>
        </row>
        <row r="661">
          <cell r="AC661">
            <v>122974</v>
          </cell>
          <cell r="AD661" t="str">
            <v>غفران عيسى</v>
          </cell>
        </row>
        <row r="662">
          <cell r="AC662">
            <v>120393</v>
          </cell>
          <cell r="AD662" t="str">
            <v>لطفيه اللحام</v>
          </cell>
        </row>
        <row r="663">
          <cell r="AC663">
            <v>121985</v>
          </cell>
          <cell r="AD663" t="str">
            <v>صبا سويد</v>
          </cell>
        </row>
        <row r="664">
          <cell r="AC664">
            <v>124518</v>
          </cell>
          <cell r="AD664" t="str">
            <v>عبدالله حاج حسن</v>
          </cell>
        </row>
        <row r="665">
          <cell r="AC665">
            <v>124239</v>
          </cell>
          <cell r="AD665" t="str">
            <v>جابر نعيم</v>
          </cell>
        </row>
        <row r="666">
          <cell r="AC666">
            <v>120570</v>
          </cell>
          <cell r="AD666" t="str">
            <v>اسراء خالد</v>
          </cell>
        </row>
        <row r="667">
          <cell r="AC667">
            <v>123147</v>
          </cell>
          <cell r="AD667" t="str">
            <v>نبال رحال</v>
          </cell>
        </row>
        <row r="668">
          <cell r="AC668">
            <v>122365</v>
          </cell>
          <cell r="AD668" t="str">
            <v>هناء عليان</v>
          </cell>
        </row>
        <row r="669">
          <cell r="AC669">
            <v>122794</v>
          </cell>
          <cell r="AD669" t="str">
            <v>رهف زغيب</v>
          </cell>
        </row>
        <row r="670">
          <cell r="AC670">
            <v>120345</v>
          </cell>
          <cell r="AD670" t="str">
            <v>احمد منصور</v>
          </cell>
        </row>
        <row r="671">
          <cell r="AC671">
            <v>123039</v>
          </cell>
          <cell r="AD671" t="str">
            <v>مؤمنه الشيخ حسن</v>
          </cell>
        </row>
        <row r="672">
          <cell r="AC672">
            <v>124027</v>
          </cell>
          <cell r="AD672" t="str">
            <v>زينب الجاموس</v>
          </cell>
        </row>
        <row r="673">
          <cell r="AC673">
            <v>124059</v>
          </cell>
          <cell r="AD673" t="str">
            <v>عبد الله النحاس</v>
          </cell>
        </row>
        <row r="674">
          <cell r="AC674">
            <v>123459</v>
          </cell>
          <cell r="AD674" t="str">
            <v>حنان الخياط</v>
          </cell>
        </row>
        <row r="675">
          <cell r="AC675">
            <v>121040</v>
          </cell>
          <cell r="AD675" t="str">
            <v>محمد حسين الياسين</v>
          </cell>
        </row>
        <row r="676">
          <cell r="AC676">
            <v>124394</v>
          </cell>
          <cell r="AD676" t="str">
            <v>راما علوش</v>
          </cell>
        </row>
        <row r="677">
          <cell r="AC677">
            <v>124535</v>
          </cell>
          <cell r="AD677" t="str">
            <v>علياء حسن</v>
          </cell>
        </row>
        <row r="678">
          <cell r="AC678">
            <v>124426</v>
          </cell>
          <cell r="AD678" t="str">
            <v>رنيم زنبيله</v>
          </cell>
        </row>
        <row r="679">
          <cell r="AC679">
            <v>122521</v>
          </cell>
          <cell r="AD679" t="str">
            <v>ايات خلف</v>
          </cell>
        </row>
        <row r="680">
          <cell r="AC680">
            <v>118688</v>
          </cell>
          <cell r="AD680" t="str">
            <v>سلام المهايني</v>
          </cell>
        </row>
        <row r="681">
          <cell r="AC681">
            <v>123519</v>
          </cell>
          <cell r="AD681" t="str">
            <v>رنا السيد</v>
          </cell>
        </row>
        <row r="682">
          <cell r="AC682">
            <v>119645</v>
          </cell>
          <cell r="AD682" t="str">
            <v>ريم الرفاعي</v>
          </cell>
        </row>
        <row r="683">
          <cell r="AC683">
            <v>103396</v>
          </cell>
          <cell r="AD683" t="str">
            <v>احمد حمزه</v>
          </cell>
        </row>
        <row r="684">
          <cell r="AC684">
            <v>110731</v>
          </cell>
          <cell r="AD684" t="str">
            <v>الاء كريم</v>
          </cell>
        </row>
        <row r="685">
          <cell r="AC685">
            <v>111676</v>
          </cell>
          <cell r="AD685" t="str">
            <v>هزار حاج علي</v>
          </cell>
        </row>
        <row r="686">
          <cell r="AC686">
            <v>120702</v>
          </cell>
          <cell r="AD686" t="str">
            <v>موسى الدعاس</v>
          </cell>
        </row>
        <row r="687">
          <cell r="AC687">
            <v>122510</v>
          </cell>
          <cell r="AD687" t="str">
            <v>اماني صابر</v>
          </cell>
        </row>
        <row r="688">
          <cell r="AC688">
            <v>122674</v>
          </cell>
          <cell r="AD688" t="str">
            <v>حيان جاد الله</v>
          </cell>
        </row>
        <row r="689">
          <cell r="AC689">
            <v>120664</v>
          </cell>
          <cell r="AD689" t="str">
            <v>جيدا دالاتي</v>
          </cell>
        </row>
        <row r="690">
          <cell r="AC690">
            <v>122593</v>
          </cell>
          <cell r="AD690" t="str">
            <v>بلال رزق</v>
          </cell>
        </row>
        <row r="691">
          <cell r="AC691">
            <v>123892</v>
          </cell>
          <cell r="AD691" t="str">
            <v>عيسى عبدو</v>
          </cell>
        </row>
        <row r="692">
          <cell r="AC692">
            <v>123117</v>
          </cell>
          <cell r="AD692" t="str">
            <v>منال ابودقه</v>
          </cell>
        </row>
        <row r="693">
          <cell r="AC693">
            <v>124436</v>
          </cell>
          <cell r="AD693" t="str">
            <v>روان مريدن</v>
          </cell>
        </row>
        <row r="694">
          <cell r="AC694">
            <v>124322</v>
          </cell>
          <cell r="AD694" t="str">
            <v>بثينه حبقه</v>
          </cell>
        </row>
        <row r="695">
          <cell r="AC695">
            <v>123885</v>
          </cell>
          <cell r="AD695" t="str">
            <v>رولا المتني</v>
          </cell>
        </row>
        <row r="696">
          <cell r="AC696">
            <v>124045</v>
          </cell>
          <cell r="AD696" t="str">
            <v>سوزان سليمان</v>
          </cell>
        </row>
        <row r="697">
          <cell r="AC697">
            <v>120227</v>
          </cell>
          <cell r="AD697" t="str">
            <v>ياسمين حماديه</v>
          </cell>
        </row>
        <row r="698">
          <cell r="AC698">
            <v>123427</v>
          </cell>
          <cell r="AD698" t="str">
            <v>بشير الحلبي</v>
          </cell>
        </row>
        <row r="699">
          <cell r="AC699">
            <v>120316</v>
          </cell>
          <cell r="AD699" t="str">
            <v>ظافر ديبو</v>
          </cell>
        </row>
        <row r="700">
          <cell r="AC700">
            <v>121320</v>
          </cell>
          <cell r="AD700" t="str">
            <v>احمد المونس</v>
          </cell>
        </row>
        <row r="701">
          <cell r="AC701">
            <v>123244</v>
          </cell>
          <cell r="AD701" t="str">
            <v>ورود البارودي</v>
          </cell>
        </row>
        <row r="702">
          <cell r="AC702">
            <v>123677</v>
          </cell>
          <cell r="AD702" t="str">
            <v>غفران الرفاعي</v>
          </cell>
        </row>
        <row r="703">
          <cell r="AC703">
            <v>124496</v>
          </cell>
          <cell r="AD703" t="str">
            <v>شهد النمر</v>
          </cell>
        </row>
        <row r="704">
          <cell r="AC704">
            <v>124585</v>
          </cell>
          <cell r="AD704" t="str">
            <v>لمى شاهين</v>
          </cell>
        </row>
        <row r="705">
          <cell r="AC705">
            <v>121569</v>
          </cell>
          <cell r="AD705" t="str">
            <v>الاء رحال</v>
          </cell>
        </row>
        <row r="706">
          <cell r="AC706">
            <v>122763</v>
          </cell>
          <cell r="AD706" t="str">
            <v>رغد حمدان</v>
          </cell>
        </row>
        <row r="707">
          <cell r="AC707">
            <v>119905</v>
          </cell>
          <cell r="AD707" t="str">
            <v>لبنه السنان</v>
          </cell>
        </row>
        <row r="708">
          <cell r="AC708">
            <v>121616</v>
          </cell>
          <cell r="AD708" t="str">
            <v>الاء القزق</v>
          </cell>
        </row>
        <row r="709">
          <cell r="AC709">
            <v>118228</v>
          </cell>
          <cell r="AD709" t="str">
            <v>فاطمه صبري</v>
          </cell>
        </row>
        <row r="710">
          <cell r="AC710">
            <v>120051</v>
          </cell>
          <cell r="AD710" t="str">
            <v>منى غزال</v>
          </cell>
        </row>
        <row r="711">
          <cell r="AC711">
            <v>117984</v>
          </cell>
          <cell r="AD711" t="str">
            <v>دانه سرايجي</v>
          </cell>
        </row>
        <row r="712">
          <cell r="AC712">
            <v>124450</v>
          </cell>
          <cell r="AD712" t="str">
            <v>ريم منصور</v>
          </cell>
        </row>
        <row r="713">
          <cell r="AC713">
            <v>119179</v>
          </cell>
          <cell r="AD713" t="str">
            <v>تيمه الغزي</v>
          </cell>
        </row>
        <row r="714">
          <cell r="AC714">
            <v>123202</v>
          </cell>
          <cell r="AD714" t="str">
            <v>هبة قدورة</v>
          </cell>
        </row>
        <row r="715">
          <cell r="AC715">
            <v>123775</v>
          </cell>
          <cell r="AD715" t="str">
            <v>منال زحميره</v>
          </cell>
        </row>
        <row r="716">
          <cell r="AC716">
            <v>124386</v>
          </cell>
          <cell r="AD716" t="str">
            <v>ديمه مطاوع</v>
          </cell>
        </row>
        <row r="717">
          <cell r="AC717">
            <v>122230</v>
          </cell>
          <cell r="AD717" t="str">
            <v>مفيده صفدي</v>
          </cell>
        </row>
        <row r="718">
          <cell r="AC718">
            <v>123225</v>
          </cell>
          <cell r="AD718" t="str">
            <v>هزار نصر</v>
          </cell>
        </row>
        <row r="719">
          <cell r="AC719">
            <v>115174</v>
          </cell>
          <cell r="AD719" t="str">
            <v>ابراهيم سليمان</v>
          </cell>
        </row>
        <row r="720">
          <cell r="AC720">
            <v>122868</v>
          </cell>
          <cell r="AD720" t="str">
            <v>سمر بدور</v>
          </cell>
        </row>
        <row r="721">
          <cell r="AC721">
            <v>123514</v>
          </cell>
          <cell r="AD721" t="str">
            <v>رقيه الفلاح</v>
          </cell>
        </row>
        <row r="722">
          <cell r="AC722">
            <v>124003</v>
          </cell>
          <cell r="AD722" t="str">
            <v>رشا قطيش</v>
          </cell>
        </row>
        <row r="723">
          <cell r="AC723">
            <v>123508</v>
          </cell>
          <cell r="AD723" t="str">
            <v>رزان قطاش</v>
          </cell>
        </row>
        <row r="724">
          <cell r="AC724">
            <v>123653</v>
          </cell>
          <cell r="AD724" t="str">
            <v>علا جاموس</v>
          </cell>
        </row>
        <row r="725">
          <cell r="AC725">
            <v>124579</v>
          </cell>
          <cell r="AD725" t="str">
            <v>لبنى صقور</v>
          </cell>
        </row>
        <row r="726">
          <cell r="AC726">
            <v>123902</v>
          </cell>
          <cell r="AD726" t="str">
            <v>وفاء المرستاني</v>
          </cell>
        </row>
        <row r="727">
          <cell r="AC727">
            <v>121668</v>
          </cell>
          <cell r="AD727" t="str">
            <v>بيان خلوف</v>
          </cell>
        </row>
        <row r="728">
          <cell r="AC728">
            <v>122766</v>
          </cell>
          <cell r="AD728" t="str">
            <v>رفاه ريحاوي</v>
          </cell>
        </row>
        <row r="729">
          <cell r="AC729">
            <v>124096</v>
          </cell>
          <cell r="AD729" t="str">
            <v>كندا قاسم</v>
          </cell>
        </row>
        <row r="730">
          <cell r="AC730">
            <v>110262</v>
          </cell>
          <cell r="AD730" t="str">
            <v>ورود الحاج علي</v>
          </cell>
        </row>
        <row r="731">
          <cell r="AC731">
            <v>122775</v>
          </cell>
          <cell r="AD731" t="str">
            <v>رنيم اللحام</v>
          </cell>
        </row>
        <row r="732">
          <cell r="AC732">
            <v>117132</v>
          </cell>
          <cell r="AD732" t="str">
            <v>الاء ادريس</v>
          </cell>
        </row>
        <row r="733">
          <cell r="AC733">
            <v>124315</v>
          </cell>
          <cell r="AD733" t="str">
            <v>بتول رشواني</v>
          </cell>
        </row>
        <row r="734">
          <cell r="AC734">
            <v>123954</v>
          </cell>
          <cell r="AD734" t="str">
            <v>بشرى عبيدي</v>
          </cell>
        </row>
        <row r="735">
          <cell r="AC735">
            <v>119615</v>
          </cell>
          <cell r="AD735" t="str">
            <v>رهام الحمصي</v>
          </cell>
        </row>
        <row r="736">
          <cell r="AC736">
            <v>123115</v>
          </cell>
          <cell r="AD736" t="str">
            <v>معتصم شحاده</v>
          </cell>
        </row>
        <row r="737">
          <cell r="AC737">
            <v>120475</v>
          </cell>
          <cell r="AD737" t="str">
            <v>راما جعاره</v>
          </cell>
        </row>
        <row r="738">
          <cell r="AC738">
            <v>110133</v>
          </cell>
          <cell r="AD738" t="str">
            <v>همسه حنانا</v>
          </cell>
        </row>
        <row r="739">
          <cell r="AC739">
            <v>124465</v>
          </cell>
          <cell r="AD739" t="str">
            <v>سدره العثمان</v>
          </cell>
        </row>
        <row r="740">
          <cell r="AC740">
            <v>121736</v>
          </cell>
          <cell r="AD740" t="str">
            <v>دانه ذوالغنى</v>
          </cell>
        </row>
        <row r="741">
          <cell r="AC741">
            <v>121941</v>
          </cell>
          <cell r="AD741" t="str">
            <v>سماح العباس</v>
          </cell>
        </row>
        <row r="742">
          <cell r="AC742">
            <v>123782</v>
          </cell>
          <cell r="AD742" t="str">
            <v>مي صافتلي</v>
          </cell>
        </row>
        <row r="743">
          <cell r="AC743">
            <v>124292</v>
          </cell>
          <cell r="AD743" t="str">
            <v>أصاله الحرفوش</v>
          </cell>
        </row>
        <row r="744">
          <cell r="AC744">
            <v>119826</v>
          </cell>
          <cell r="AD744" t="str">
            <v>علياء الملا</v>
          </cell>
        </row>
        <row r="745">
          <cell r="AC745">
            <v>120506</v>
          </cell>
          <cell r="AD745" t="str">
            <v>رهام سعد الدين</v>
          </cell>
        </row>
        <row r="746">
          <cell r="AC746">
            <v>121475</v>
          </cell>
          <cell r="AD746" t="str">
            <v>اماني بحصاص</v>
          </cell>
        </row>
        <row r="747">
          <cell r="AC747">
            <v>119994</v>
          </cell>
          <cell r="AD747" t="str">
            <v>محمد رضوان الصوفي</v>
          </cell>
        </row>
        <row r="748">
          <cell r="AC748">
            <v>124495</v>
          </cell>
          <cell r="AD748" t="str">
            <v>شهد العذبه</v>
          </cell>
        </row>
        <row r="749">
          <cell r="AC749">
            <v>121564</v>
          </cell>
          <cell r="AD749" t="str">
            <v>اصاله حمره</v>
          </cell>
        </row>
        <row r="750">
          <cell r="AC750">
            <v>121957</v>
          </cell>
          <cell r="AD750" t="str">
            <v>سوزان محمود</v>
          </cell>
        </row>
        <row r="751">
          <cell r="AC751">
            <v>124318</v>
          </cell>
          <cell r="AD751" t="str">
            <v>بتول علي</v>
          </cell>
        </row>
        <row r="752">
          <cell r="AC752">
            <v>121980</v>
          </cell>
          <cell r="AD752" t="str">
            <v>شيماء ادم</v>
          </cell>
        </row>
        <row r="753">
          <cell r="AC753">
            <v>124148</v>
          </cell>
          <cell r="AD753" t="str">
            <v>ميساء السوادي</v>
          </cell>
        </row>
        <row r="754">
          <cell r="AC754">
            <v>122408</v>
          </cell>
          <cell r="AD754" t="str">
            <v>ولاء فواز</v>
          </cell>
        </row>
        <row r="755">
          <cell r="AC755">
            <v>124472</v>
          </cell>
          <cell r="AD755" t="str">
            <v>سلام نصرالله</v>
          </cell>
        </row>
        <row r="756">
          <cell r="AC756">
            <v>118560</v>
          </cell>
          <cell r="AD756" t="str">
            <v>نجلا جاكلين الحلواني</v>
          </cell>
        </row>
        <row r="757">
          <cell r="AC757">
            <v>119465</v>
          </cell>
          <cell r="AD757" t="str">
            <v>جمال العلي</v>
          </cell>
        </row>
        <row r="758">
          <cell r="AC758">
            <v>123093</v>
          </cell>
          <cell r="AD758" t="str">
            <v>مرح سليمان</v>
          </cell>
        </row>
        <row r="759">
          <cell r="AC759">
            <v>124346</v>
          </cell>
          <cell r="AD759" t="str">
            <v>جلاء خيو</v>
          </cell>
        </row>
        <row r="760">
          <cell r="AC760">
            <v>121873</v>
          </cell>
          <cell r="AD760" t="str">
            <v>ريزان محمود</v>
          </cell>
        </row>
        <row r="761">
          <cell r="AC761">
            <v>122714</v>
          </cell>
          <cell r="AD761" t="str">
            <v>ديمه شحاده</v>
          </cell>
        </row>
        <row r="762">
          <cell r="AC762">
            <v>122301</v>
          </cell>
          <cell r="AD762" t="str">
            <v>نور اشقير</v>
          </cell>
        </row>
        <row r="763">
          <cell r="AC763">
            <v>124638</v>
          </cell>
          <cell r="AD763" t="str">
            <v>معتز بالله الحبال</v>
          </cell>
        </row>
        <row r="764">
          <cell r="AC764">
            <v>120798</v>
          </cell>
          <cell r="AD764" t="str">
            <v>لينه المامون</v>
          </cell>
        </row>
        <row r="765">
          <cell r="AC765">
            <v>121853</v>
          </cell>
          <cell r="AD765" t="str">
            <v>روان كركوتلي</v>
          </cell>
        </row>
        <row r="766">
          <cell r="AC766">
            <v>120066</v>
          </cell>
          <cell r="AD766" t="str">
            <v>ناديا بخش</v>
          </cell>
        </row>
        <row r="767">
          <cell r="AC767">
            <v>108027</v>
          </cell>
          <cell r="AD767" t="str">
            <v>مؤمنة صالح</v>
          </cell>
        </row>
        <row r="768">
          <cell r="AC768">
            <v>120057</v>
          </cell>
          <cell r="AD768" t="str">
            <v>ميرنا احمد</v>
          </cell>
        </row>
        <row r="769">
          <cell r="AC769">
            <v>122741</v>
          </cell>
          <cell r="AD769" t="str">
            <v>ربى بعيرة</v>
          </cell>
        </row>
        <row r="770">
          <cell r="AC770">
            <v>122801</v>
          </cell>
          <cell r="AD770" t="str">
            <v>روان فهد</v>
          </cell>
        </row>
        <row r="771">
          <cell r="AC771">
            <v>119475</v>
          </cell>
          <cell r="AD771" t="str">
            <v>جودي رعدون</v>
          </cell>
        </row>
        <row r="772">
          <cell r="AC772">
            <v>119829</v>
          </cell>
          <cell r="AD772" t="str">
            <v>عماد ابو طاقية</v>
          </cell>
        </row>
        <row r="773">
          <cell r="AC773">
            <v>121734</v>
          </cell>
          <cell r="AD773" t="str">
            <v>دانه عطعوط</v>
          </cell>
        </row>
        <row r="774">
          <cell r="AC774">
            <v>120776</v>
          </cell>
          <cell r="AD774" t="str">
            <v>اسراء الحوز</v>
          </cell>
        </row>
        <row r="775">
          <cell r="AC775">
            <v>105238</v>
          </cell>
          <cell r="AD775" t="str">
            <v>رانيا ابو هدير</v>
          </cell>
        </row>
        <row r="776">
          <cell r="AC776">
            <v>113997</v>
          </cell>
          <cell r="AD776" t="str">
            <v>سميره ديب</v>
          </cell>
        </row>
        <row r="777">
          <cell r="AC777">
            <v>122622</v>
          </cell>
          <cell r="AD777" t="str">
            <v>جابر الحمدي الزعال</v>
          </cell>
        </row>
        <row r="778">
          <cell r="AC778">
            <v>122765</v>
          </cell>
          <cell r="AD778" t="str">
            <v>رغده خنجر</v>
          </cell>
        </row>
        <row r="779">
          <cell r="AC779">
            <v>115241</v>
          </cell>
          <cell r="AD779" t="str">
            <v>ماجدولين معمر</v>
          </cell>
        </row>
        <row r="780">
          <cell r="AC780">
            <v>119818</v>
          </cell>
          <cell r="AD780" t="str">
            <v>علي سعيد</v>
          </cell>
        </row>
        <row r="781">
          <cell r="AC781">
            <v>124687</v>
          </cell>
          <cell r="AD781" t="str">
            <v>نور شاهين</v>
          </cell>
        </row>
        <row r="782">
          <cell r="AC782">
            <v>124147</v>
          </cell>
          <cell r="AD782" t="str">
            <v>ميس ديب</v>
          </cell>
        </row>
        <row r="783">
          <cell r="AC783">
            <v>121917</v>
          </cell>
          <cell r="AD783" t="str">
            <v>ساره عبد الله</v>
          </cell>
        </row>
        <row r="784">
          <cell r="AC784">
            <v>120808</v>
          </cell>
          <cell r="AD784" t="str">
            <v>راما الجاجه</v>
          </cell>
        </row>
        <row r="785">
          <cell r="AC785">
            <v>120102</v>
          </cell>
          <cell r="AD785" t="str">
            <v>نور الحلبي الحموي الملقب</v>
          </cell>
        </row>
        <row r="786">
          <cell r="AC786">
            <v>118591</v>
          </cell>
          <cell r="AD786" t="str">
            <v>اسماء مستو</v>
          </cell>
        </row>
        <row r="787">
          <cell r="AC787">
            <v>122789</v>
          </cell>
          <cell r="AD787" t="str">
            <v>رهف القطاش</v>
          </cell>
        </row>
        <row r="788">
          <cell r="AC788">
            <v>120111</v>
          </cell>
          <cell r="AD788" t="str">
            <v>نور شاميه</v>
          </cell>
        </row>
        <row r="789">
          <cell r="AC789">
            <v>119049</v>
          </cell>
          <cell r="AD789" t="str">
            <v>صبريه سنيور</v>
          </cell>
        </row>
        <row r="790">
          <cell r="AC790">
            <v>120352</v>
          </cell>
          <cell r="AD790" t="str">
            <v>رانيا السيداحمد</v>
          </cell>
        </row>
        <row r="791">
          <cell r="AC791">
            <v>124460</v>
          </cell>
          <cell r="AD791" t="str">
            <v>ساره حجازي كيلاني</v>
          </cell>
        </row>
        <row r="792">
          <cell r="AC792">
            <v>124144</v>
          </cell>
          <cell r="AD792" t="str">
            <v>منى عبدالله</v>
          </cell>
        </row>
        <row r="793">
          <cell r="AC793">
            <v>120591</v>
          </cell>
          <cell r="AD793" t="str">
            <v>احلام دبول</v>
          </cell>
        </row>
        <row r="794">
          <cell r="AC794">
            <v>124172</v>
          </cell>
          <cell r="AD794" t="str">
            <v>نورا الحسكي</v>
          </cell>
        </row>
        <row r="795">
          <cell r="AC795">
            <v>120706</v>
          </cell>
          <cell r="AD795" t="str">
            <v>مريم خطاب</v>
          </cell>
        </row>
        <row r="796">
          <cell r="AC796">
            <v>121655</v>
          </cell>
          <cell r="AD796" t="str">
            <v>براءه العيد</v>
          </cell>
        </row>
        <row r="797">
          <cell r="AC797">
            <v>122903</v>
          </cell>
          <cell r="AD797" t="str">
            <v>صبا القنطار</v>
          </cell>
        </row>
        <row r="798">
          <cell r="AC798">
            <v>119770</v>
          </cell>
          <cell r="AD798" t="str">
            <v>عامر حليمه</v>
          </cell>
        </row>
        <row r="799">
          <cell r="AC799">
            <v>123933</v>
          </cell>
          <cell r="AD799" t="str">
            <v>أحمد حسون</v>
          </cell>
        </row>
        <row r="800">
          <cell r="AC800">
            <v>124156</v>
          </cell>
          <cell r="AD800" t="str">
            <v>ندى العقباني</v>
          </cell>
        </row>
        <row r="801">
          <cell r="AC801">
            <v>114244</v>
          </cell>
          <cell r="AD801" t="str">
            <v>مايا شاهين</v>
          </cell>
        </row>
        <row r="802">
          <cell r="AC802">
            <v>123907</v>
          </cell>
          <cell r="AD802" t="str">
            <v>احمد الغضبان</v>
          </cell>
        </row>
        <row r="803">
          <cell r="AC803">
            <v>124432</v>
          </cell>
          <cell r="AD803" t="str">
            <v>يوسف الحسن</v>
          </cell>
        </row>
        <row r="804">
          <cell r="AC804">
            <v>120992</v>
          </cell>
          <cell r="AD804" t="str">
            <v>شانتال العسافين</v>
          </cell>
        </row>
        <row r="805">
          <cell r="AC805">
            <v>122181</v>
          </cell>
          <cell r="AD805" t="str">
            <v>محمد سليم خشيفاتي</v>
          </cell>
        </row>
        <row r="806">
          <cell r="AC806">
            <v>121982</v>
          </cell>
          <cell r="AD806" t="str">
            <v>صابرين الجلم</v>
          </cell>
        </row>
        <row r="807">
          <cell r="AC807">
            <v>119057</v>
          </cell>
          <cell r="AD807" t="str">
            <v>لانا ظاظا</v>
          </cell>
        </row>
        <row r="808">
          <cell r="AC808">
            <v>123853</v>
          </cell>
          <cell r="AD808" t="str">
            <v>وسام زحيمان</v>
          </cell>
        </row>
        <row r="809">
          <cell r="AC809">
            <v>120768</v>
          </cell>
          <cell r="AD809" t="str">
            <v>حشمه ابراهيم</v>
          </cell>
        </row>
        <row r="810">
          <cell r="AC810">
            <v>122955</v>
          </cell>
          <cell r="AD810" t="str">
            <v>علياء الخطيب</v>
          </cell>
        </row>
        <row r="811">
          <cell r="AC811">
            <v>124254</v>
          </cell>
          <cell r="AD811" t="str">
            <v>الياس كاسوحة</v>
          </cell>
        </row>
        <row r="812">
          <cell r="AC812">
            <v>111329</v>
          </cell>
          <cell r="AD812" t="str">
            <v>كناز عبيد</v>
          </cell>
        </row>
        <row r="813">
          <cell r="AC813">
            <v>123659</v>
          </cell>
          <cell r="AD813" t="str">
            <v>علي قربوز</v>
          </cell>
        </row>
        <row r="814">
          <cell r="AC814">
            <v>123706</v>
          </cell>
          <cell r="AD814" t="str">
            <v>لما ياسين</v>
          </cell>
        </row>
        <row r="815">
          <cell r="AC815">
            <v>123838</v>
          </cell>
          <cell r="AD815" t="str">
            <v>هبه الشيخ قويدر</v>
          </cell>
        </row>
        <row r="816">
          <cell r="AC816">
            <v>124528</v>
          </cell>
          <cell r="AD816" t="str">
            <v>علام القنطار</v>
          </cell>
        </row>
        <row r="817">
          <cell r="AC817">
            <v>124474</v>
          </cell>
          <cell r="AD817" t="str">
            <v>سلمان سليمان</v>
          </cell>
        </row>
        <row r="818">
          <cell r="AC818">
            <v>123485</v>
          </cell>
          <cell r="AD818" t="str">
            <v>دينا النجار</v>
          </cell>
        </row>
        <row r="819">
          <cell r="AC819">
            <v>118887</v>
          </cell>
          <cell r="AD819" t="str">
            <v>ساره ابراهيم</v>
          </cell>
        </row>
        <row r="820">
          <cell r="AC820">
            <v>122535</v>
          </cell>
          <cell r="AD820" t="str">
            <v>آلاء مقصود</v>
          </cell>
        </row>
        <row r="821">
          <cell r="AC821">
            <v>123912</v>
          </cell>
          <cell r="AD821" t="str">
            <v>ازدهار الرفاعي</v>
          </cell>
        </row>
        <row r="822">
          <cell r="AC822">
            <v>123267</v>
          </cell>
          <cell r="AD822" t="str">
            <v>ياسمين الأشقر</v>
          </cell>
        </row>
        <row r="823">
          <cell r="AC823">
            <v>119534</v>
          </cell>
          <cell r="AD823" t="str">
            <v>ديمه حسين</v>
          </cell>
        </row>
        <row r="824">
          <cell r="AC824">
            <v>122514</v>
          </cell>
          <cell r="AD824" t="str">
            <v>امون بلبل</v>
          </cell>
        </row>
        <row r="825">
          <cell r="AC825">
            <v>123430</v>
          </cell>
          <cell r="AD825" t="str">
            <v>تاله الراس</v>
          </cell>
        </row>
        <row r="826">
          <cell r="AC826">
            <v>116111</v>
          </cell>
          <cell r="AD826" t="str">
            <v>دانا يونس</v>
          </cell>
        </row>
        <row r="827">
          <cell r="AC827">
            <v>123565</v>
          </cell>
          <cell r="AD827" t="str">
            <v>ساره شلبك</v>
          </cell>
        </row>
        <row r="828">
          <cell r="AC828">
            <v>123053</v>
          </cell>
          <cell r="AD828" t="str">
            <v>محمد احمد</v>
          </cell>
        </row>
        <row r="829">
          <cell r="AC829">
            <v>118678</v>
          </cell>
          <cell r="AD829" t="str">
            <v>دعاء شحاده</v>
          </cell>
        </row>
        <row r="830">
          <cell r="AC830">
            <v>124403</v>
          </cell>
          <cell r="AD830" t="str">
            <v>رزان العلي الاحمد</v>
          </cell>
        </row>
        <row r="831">
          <cell r="AC831">
            <v>116433</v>
          </cell>
          <cell r="AD831" t="str">
            <v>نهى صالح</v>
          </cell>
        </row>
        <row r="832">
          <cell r="AC832">
            <v>123424</v>
          </cell>
          <cell r="AD832" t="str">
            <v>بسمة بيضون</v>
          </cell>
        </row>
        <row r="833">
          <cell r="AC833">
            <v>118802</v>
          </cell>
          <cell r="AD833" t="str">
            <v>الهام حموده</v>
          </cell>
        </row>
        <row r="834">
          <cell r="AC834">
            <v>123573</v>
          </cell>
          <cell r="AD834" t="str">
            <v>سحر العاصي</v>
          </cell>
        </row>
        <row r="835">
          <cell r="AC835">
            <v>124030</v>
          </cell>
          <cell r="AD835" t="str">
            <v>زينب قلاوى</v>
          </cell>
        </row>
        <row r="836">
          <cell r="AC836">
            <v>124536</v>
          </cell>
          <cell r="AD836" t="str">
            <v>علياء غبور</v>
          </cell>
        </row>
        <row r="837">
          <cell r="AC837">
            <v>124597</v>
          </cell>
          <cell r="AD837" t="str">
            <v>لينا رقيه</v>
          </cell>
        </row>
        <row r="838">
          <cell r="AC838">
            <v>110315</v>
          </cell>
          <cell r="AD838" t="str">
            <v>وصال البحره</v>
          </cell>
        </row>
        <row r="839">
          <cell r="AC839">
            <v>111567</v>
          </cell>
          <cell r="AD839" t="str">
            <v>نبيل الحمامي</v>
          </cell>
        </row>
        <row r="840">
          <cell r="AC840">
            <v>121261</v>
          </cell>
          <cell r="AD840" t="str">
            <v>ميسم فريجه</v>
          </cell>
        </row>
        <row r="841">
          <cell r="AC841">
            <v>123231</v>
          </cell>
          <cell r="AD841" t="str">
            <v>هناء العمار</v>
          </cell>
        </row>
        <row r="842">
          <cell r="AC842">
            <v>117331</v>
          </cell>
          <cell r="AD842" t="str">
            <v>رولا حسن</v>
          </cell>
        </row>
        <row r="843">
          <cell r="AC843">
            <v>118831</v>
          </cell>
          <cell r="AD843" t="str">
            <v>عمار ابو سرحان</v>
          </cell>
        </row>
        <row r="844">
          <cell r="AC844">
            <v>122078</v>
          </cell>
          <cell r="AD844" t="str">
            <v>فارعه سعود</v>
          </cell>
        </row>
        <row r="845">
          <cell r="AC845">
            <v>124199</v>
          </cell>
          <cell r="AD845" t="str">
            <v>وفاء عاشور</v>
          </cell>
        </row>
        <row r="846">
          <cell r="AC846">
            <v>121606</v>
          </cell>
          <cell r="AD846" t="str">
            <v>اماني بكرو</v>
          </cell>
        </row>
        <row r="847">
          <cell r="AC847">
            <v>124628</v>
          </cell>
          <cell r="AD847" t="str">
            <v>مرام الحلاق</v>
          </cell>
        </row>
        <row r="848">
          <cell r="AC848">
            <v>123881</v>
          </cell>
          <cell r="AD848" t="str">
            <v>بيان عباس</v>
          </cell>
        </row>
        <row r="849">
          <cell r="AC849">
            <v>123010</v>
          </cell>
          <cell r="AD849" t="str">
            <v>لجين الجزار</v>
          </cell>
        </row>
        <row r="850">
          <cell r="AC850">
            <v>122151</v>
          </cell>
          <cell r="AD850" t="str">
            <v>لين الماوردي</v>
          </cell>
        </row>
        <row r="851">
          <cell r="AC851">
            <v>124302</v>
          </cell>
          <cell r="AD851" t="str">
            <v>آلاء عمار</v>
          </cell>
        </row>
        <row r="852">
          <cell r="AC852">
            <v>117483</v>
          </cell>
          <cell r="AD852" t="str">
            <v>فاطمه سعد الله</v>
          </cell>
        </row>
        <row r="853">
          <cell r="AC853">
            <v>121981</v>
          </cell>
          <cell r="AD853" t="str">
            <v>شيماء بلليش</v>
          </cell>
        </row>
        <row r="854">
          <cell r="AC854">
            <v>113711</v>
          </cell>
          <cell r="AD854" t="str">
            <v xml:space="preserve">انس مشلح </v>
          </cell>
        </row>
        <row r="855">
          <cell r="AC855">
            <v>117940</v>
          </cell>
          <cell r="AD855" t="str">
            <v>جوليت الصالح</v>
          </cell>
        </row>
        <row r="856">
          <cell r="AC856">
            <v>123630</v>
          </cell>
          <cell r="AD856" t="str">
            <v>عبد الفتاح شيخ عمر</v>
          </cell>
        </row>
        <row r="857">
          <cell r="AC857">
            <v>117818</v>
          </cell>
          <cell r="AD857" t="str">
            <v>احمد طناطره</v>
          </cell>
        </row>
        <row r="858">
          <cell r="AC858">
            <v>122942</v>
          </cell>
          <cell r="AD858" t="str">
            <v>عفراء مرشد</v>
          </cell>
        </row>
        <row r="859">
          <cell r="AC859">
            <v>121537</v>
          </cell>
          <cell r="AD859" t="str">
            <v>ابراهيم علي</v>
          </cell>
        </row>
        <row r="860">
          <cell r="AC860">
            <v>123634</v>
          </cell>
          <cell r="AD860" t="str">
            <v>عبد الله مجركش</v>
          </cell>
        </row>
        <row r="861">
          <cell r="AC861">
            <v>123761</v>
          </cell>
          <cell r="AD861" t="str">
            <v>مروه العبد الرزاق</v>
          </cell>
        </row>
        <row r="862">
          <cell r="AC862">
            <v>122916</v>
          </cell>
          <cell r="AD862" t="str">
            <v>طريف الجيوش</v>
          </cell>
        </row>
        <row r="863">
          <cell r="AC863">
            <v>115787</v>
          </cell>
          <cell r="AD863" t="str">
            <v>نهال اشيتي</v>
          </cell>
        </row>
        <row r="864">
          <cell r="AC864">
            <v>124513</v>
          </cell>
          <cell r="AD864" t="str">
            <v>عبد السلام عبد الحليم</v>
          </cell>
        </row>
        <row r="865">
          <cell r="AC865">
            <v>124141</v>
          </cell>
          <cell r="AD865" t="str">
            <v>منار شحاده</v>
          </cell>
        </row>
        <row r="866">
          <cell r="AC866">
            <v>124431</v>
          </cell>
          <cell r="AD866" t="str">
            <v>رهف سويد</v>
          </cell>
        </row>
        <row r="867">
          <cell r="AC867">
            <v>119264</v>
          </cell>
          <cell r="AD867" t="str">
            <v>مصطفى الشيخ</v>
          </cell>
        </row>
        <row r="868">
          <cell r="AC868">
            <v>124680</v>
          </cell>
          <cell r="AD868" t="str">
            <v>نور السابق</v>
          </cell>
        </row>
        <row r="869">
          <cell r="AC869">
            <v>122704</v>
          </cell>
          <cell r="AD869" t="str">
            <v>ديالا البياري</v>
          </cell>
        </row>
        <row r="870">
          <cell r="AC870">
            <v>119383</v>
          </cell>
          <cell r="AD870" t="str">
            <v>الاء سوار</v>
          </cell>
        </row>
        <row r="871">
          <cell r="AC871">
            <v>122441</v>
          </cell>
          <cell r="AD871" t="str">
            <v>عبير الطحان</v>
          </cell>
        </row>
        <row r="872">
          <cell r="AC872">
            <v>123593</v>
          </cell>
          <cell r="AD872" t="str">
            <v>سهى ياسين</v>
          </cell>
        </row>
        <row r="873">
          <cell r="AC873">
            <v>124072</v>
          </cell>
          <cell r="AD873" t="str">
            <v>علي المحمود</v>
          </cell>
        </row>
        <row r="874">
          <cell r="AC874">
            <v>120637</v>
          </cell>
          <cell r="AD874" t="str">
            <v>شيرين البعلي</v>
          </cell>
        </row>
        <row r="875">
          <cell r="AC875">
            <v>120785</v>
          </cell>
          <cell r="AD875" t="str">
            <v>غفران حجازي</v>
          </cell>
        </row>
        <row r="876">
          <cell r="AC876">
            <v>124435</v>
          </cell>
          <cell r="AD876" t="str">
            <v>روان غانم</v>
          </cell>
        </row>
        <row r="877">
          <cell r="AC877">
            <v>115449</v>
          </cell>
          <cell r="AD877" t="str">
            <v>ربا حافظ</v>
          </cell>
        </row>
        <row r="878">
          <cell r="AC878">
            <v>123558</v>
          </cell>
          <cell r="AD878" t="str">
            <v>زينب الطرشان</v>
          </cell>
        </row>
        <row r="879">
          <cell r="AC879">
            <v>124371</v>
          </cell>
          <cell r="AD879" t="str">
            <v>خلود الحاج علي</v>
          </cell>
        </row>
        <row r="880">
          <cell r="AC880">
            <v>121960</v>
          </cell>
          <cell r="AD880" t="str">
            <v>سومر عباس</v>
          </cell>
        </row>
        <row r="881">
          <cell r="AC881">
            <v>122951</v>
          </cell>
          <cell r="AD881" t="str">
            <v>علي القطريب</v>
          </cell>
        </row>
        <row r="882">
          <cell r="AC882">
            <v>118239</v>
          </cell>
          <cell r="AD882" t="str">
            <v>فوزيه فقاش</v>
          </cell>
        </row>
        <row r="883">
          <cell r="AC883">
            <v>124718</v>
          </cell>
          <cell r="AD883" t="str">
            <v>وصال ابوحويه</v>
          </cell>
        </row>
        <row r="884">
          <cell r="AC884">
            <v>123920</v>
          </cell>
          <cell r="AD884" t="str">
            <v>امان البدوىالنجار</v>
          </cell>
        </row>
        <row r="885">
          <cell r="AC885">
            <v>123490</v>
          </cell>
          <cell r="AD885" t="str">
            <v>راكان مقلد</v>
          </cell>
        </row>
        <row r="886">
          <cell r="AC886">
            <v>123387</v>
          </cell>
          <cell r="AD886" t="str">
            <v>امال خطاب</v>
          </cell>
        </row>
        <row r="887">
          <cell r="AC887">
            <v>123449</v>
          </cell>
          <cell r="AD887" t="str">
            <v>حسن ابراهيم</v>
          </cell>
        </row>
        <row r="888">
          <cell r="AC888">
            <v>113494</v>
          </cell>
          <cell r="AD888" t="str">
            <v>باديا الريش</v>
          </cell>
        </row>
        <row r="889">
          <cell r="AC889">
            <v>102813</v>
          </cell>
          <cell r="AD889" t="str">
            <v>ميس الاعور</v>
          </cell>
        </row>
        <row r="890">
          <cell r="AC890">
            <v>123505</v>
          </cell>
          <cell r="AD890" t="str">
            <v>رحاب غانم</v>
          </cell>
        </row>
        <row r="891">
          <cell r="AC891">
            <v>124154</v>
          </cell>
          <cell r="AD891" t="str">
            <v>نجود الغجري</v>
          </cell>
        </row>
        <row r="892">
          <cell r="AC892">
            <v>119135</v>
          </cell>
          <cell r="AD892" t="str">
            <v>ساره السيد</v>
          </cell>
        </row>
        <row r="893">
          <cell r="AC893">
            <v>122811</v>
          </cell>
          <cell r="AD893" t="str">
            <v>ريتا عيسى</v>
          </cell>
        </row>
        <row r="894">
          <cell r="AC894">
            <v>122577</v>
          </cell>
          <cell r="AD894" t="str">
            <v>بتول شمص</v>
          </cell>
        </row>
        <row r="895">
          <cell r="AC895">
            <v>114345</v>
          </cell>
          <cell r="AD895" t="str">
            <v>مهران ابو فخر</v>
          </cell>
        </row>
        <row r="896">
          <cell r="AC896">
            <v>115602</v>
          </cell>
          <cell r="AD896" t="str">
            <v>عمر فخري</v>
          </cell>
        </row>
        <row r="897">
          <cell r="AC897">
            <v>118891</v>
          </cell>
          <cell r="AD897" t="str">
            <v>عبير قسام</v>
          </cell>
        </row>
        <row r="898">
          <cell r="AC898">
            <v>121102</v>
          </cell>
          <cell r="AD898" t="str">
            <v>ريم فتوح</v>
          </cell>
        </row>
        <row r="899">
          <cell r="AC899">
            <v>123205</v>
          </cell>
          <cell r="AD899" t="str">
            <v>هبه الحلاق</v>
          </cell>
        </row>
        <row r="900">
          <cell r="AC900">
            <v>122889</v>
          </cell>
          <cell r="AD900" t="str">
            <v>سومر يوسف</v>
          </cell>
        </row>
        <row r="901">
          <cell r="AC901">
            <v>122618</v>
          </cell>
          <cell r="AD901" t="str">
            <v>تيما فرج</v>
          </cell>
        </row>
        <row r="902">
          <cell r="AC902">
            <v>112310</v>
          </cell>
          <cell r="AD902" t="str">
            <v>ايمن شهاب</v>
          </cell>
        </row>
        <row r="903">
          <cell r="AC903">
            <v>124312</v>
          </cell>
          <cell r="AD903" t="str">
            <v>بتول المخيبر</v>
          </cell>
        </row>
        <row r="904">
          <cell r="AC904">
            <v>120754</v>
          </cell>
          <cell r="AD904" t="str">
            <v>بشرى توتنجي</v>
          </cell>
        </row>
        <row r="905">
          <cell r="AC905">
            <v>121372</v>
          </cell>
          <cell r="AD905" t="str">
            <v>بيان الشماع</v>
          </cell>
        </row>
        <row r="906">
          <cell r="AC906">
            <v>105526</v>
          </cell>
          <cell r="AD906" t="str">
            <v>رفاه الاحمد</v>
          </cell>
        </row>
        <row r="907">
          <cell r="AC907">
            <v>124515</v>
          </cell>
          <cell r="AD907" t="str">
            <v>عبد الله صالحاني</v>
          </cell>
        </row>
        <row r="908">
          <cell r="AC908">
            <v>123844</v>
          </cell>
          <cell r="AD908" t="str">
            <v>هديه وهبي</v>
          </cell>
        </row>
        <row r="909">
          <cell r="AC909">
            <v>122501</v>
          </cell>
          <cell r="AD909" t="str">
            <v>الاء نصر</v>
          </cell>
        </row>
        <row r="910">
          <cell r="AC910">
            <v>122756</v>
          </cell>
          <cell r="AD910" t="str">
            <v>رضى الحروب</v>
          </cell>
        </row>
        <row r="911">
          <cell r="AC911">
            <v>124540</v>
          </cell>
          <cell r="AD911" t="str">
            <v>غالية شقير</v>
          </cell>
        </row>
        <row r="912">
          <cell r="AC912">
            <v>121232</v>
          </cell>
          <cell r="AD912" t="str">
            <v>كاتيا نصر</v>
          </cell>
        </row>
        <row r="913">
          <cell r="AC913">
            <v>122670</v>
          </cell>
          <cell r="AD913" t="str">
            <v>حنين بدران</v>
          </cell>
        </row>
        <row r="914">
          <cell r="AC914">
            <v>124725</v>
          </cell>
          <cell r="AD914" t="str">
            <v>ياسر المحمود</v>
          </cell>
        </row>
        <row r="915">
          <cell r="AC915">
            <v>118841</v>
          </cell>
          <cell r="AD915" t="str">
            <v>لينا الرفاعي</v>
          </cell>
        </row>
        <row r="916">
          <cell r="AC916">
            <v>121673</v>
          </cell>
          <cell r="AD916" t="str">
            <v>تالا ظاظا</v>
          </cell>
        </row>
        <row r="917">
          <cell r="AC917">
            <v>120939</v>
          </cell>
          <cell r="AD917" t="str">
            <v>زينب عامر</v>
          </cell>
        </row>
        <row r="918">
          <cell r="AC918">
            <v>123654</v>
          </cell>
          <cell r="AD918" t="str">
            <v>علا سوار الشهير بالشريف</v>
          </cell>
        </row>
        <row r="919">
          <cell r="AC919">
            <v>124280</v>
          </cell>
          <cell r="AD919" t="str">
            <v>ايناس الداود</v>
          </cell>
        </row>
        <row r="920">
          <cell r="AC920">
            <v>123650</v>
          </cell>
          <cell r="AD920" t="str">
            <v>علا الخطيب</v>
          </cell>
        </row>
        <row r="921">
          <cell r="AC921">
            <v>123699</v>
          </cell>
          <cell r="AD921" t="str">
            <v>لبانه الباسط</v>
          </cell>
        </row>
        <row r="922">
          <cell r="AC922">
            <v>117591</v>
          </cell>
          <cell r="AD922" t="str">
            <v>مرح ابو حطب</v>
          </cell>
        </row>
        <row r="923">
          <cell r="AC923">
            <v>122128</v>
          </cell>
          <cell r="AD923" t="str">
            <v>لما الصفدي</v>
          </cell>
        </row>
        <row r="924">
          <cell r="AC924">
            <v>123526</v>
          </cell>
          <cell r="AD924" t="str">
            <v>رنيم خليفة</v>
          </cell>
        </row>
        <row r="925">
          <cell r="AC925">
            <v>124177</v>
          </cell>
          <cell r="AD925" t="str">
            <v>هبه الأحمد</v>
          </cell>
        </row>
        <row r="926">
          <cell r="AC926">
            <v>121199</v>
          </cell>
          <cell r="AD926" t="str">
            <v>تغريد المعلم</v>
          </cell>
        </row>
        <row r="927">
          <cell r="AC927">
            <v>119319</v>
          </cell>
          <cell r="AD927" t="str">
            <v>لجين عربي</v>
          </cell>
        </row>
        <row r="928">
          <cell r="AC928">
            <v>120901</v>
          </cell>
          <cell r="AD928" t="str">
            <v>مها زمنون</v>
          </cell>
        </row>
        <row r="929">
          <cell r="AC929">
            <v>124110</v>
          </cell>
          <cell r="AD929" t="str">
            <v>لينا البرتاوي</v>
          </cell>
        </row>
        <row r="930">
          <cell r="AC930">
            <v>124224</v>
          </cell>
          <cell r="AD930" t="str">
            <v>ميناس البيك</v>
          </cell>
        </row>
        <row r="931">
          <cell r="AC931">
            <v>121346</v>
          </cell>
          <cell r="AD931" t="str">
            <v>رهام ابو زينه</v>
          </cell>
        </row>
        <row r="932">
          <cell r="AC932">
            <v>123648</v>
          </cell>
          <cell r="AD932" t="str">
            <v>علا ابراهيم</v>
          </cell>
        </row>
        <row r="933">
          <cell r="AC933">
            <v>123305</v>
          </cell>
          <cell r="AD933" t="str">
            <v>ميساء بدور</v>
          </cell>
        </row>
        <row r="934">
          <cell r="AC934">
            <v>123304</v>
          </cell>
          <cell r="AD934" t="str">
            <v>مها بدور</v>
          </cell>
        </row>
        <row r="935">
          <cell r="AC935">
            <v>121879</v>
          </cell>
          <cell r="AD935" t="str">
            <v>ريم الفار</v>
          </cell>
        </row>
        <row r="936">
          <cell r="AC936">
            <v>120799</v>
          </cell>
          <cell r="AD936" t="str">
            <v>باسمه حسن ابو قوره</v>
          </cell>
        </row>
        <row r="937">
          <cell r="AC937">
            <v>120946</v>
          </cell>
          <cell r="AD937" t="str">
            <v>همام حواط</v>
          </cell>
        </row>
        <row r="938">
          <cell r="AC938">
            <v>124602</v>
          </cell>
          <cell r="AD938" t="str">
            <v>ماغي نجمه</v>
          </cell>
        </row>
        <row r="939">
          <cell r="AC939">
            <v>118945</v>
          </cell>
          <cell r="AD939" t="str">
            <v>علي عباس</v>
          </cell>
        </row>
        <row r="940">
          <cell r="AC940">
            <v>123731</v>
          </cell>
          <cell r="AD940" t="str">
            <v xml:space="preserve">محمد ابو بكر سنوبر </v>
          </cell>
        </row>
        <row r="941">
          <cell r="AC941">
            <v>122930</v>
          </cell>
          <cell r="AD941" t="str">
            <v>عبير العقباني</v>
          </cell>
        </row>
        <row r="942">
          <cell r="AC942">
            <v>122484</v>
          </cell>
          <cell r="AD942" t="str">
            <v>اسماء السباعي</v>
          </cell>
        </row>
        <row r="943">
          <cell r="AC943">
            <v>123370</v>
          </cell>
          <cell r="AD943" t="str">
            <v>اكتمال مظلوم</v>
          </cell>
        </row>
        <row r="944">
          <cell r="AC944">
            <v>115767</v>
          </cell>
          <cell r="AD944" t="str">
            <v>نادين ملحم</v>
          </cell>
        </row>
        <row r="945">
          <cell r="AC945">
            <v>120775</v>
          </cell>
          <cell r="AD945" t="str">
            <v>اسمهان نجم</v>
          </cell>
        </row>
        <row r="946">
          <cell r="AC946">
            <v>124476</v>
          </cell>
          <cell r="AD946" t="str">
            <v>سليمان خضر</v>
          </cell>
        </row>
        <row r="947">
          <cell r="AC947">
            <v>105512</v>
          </cell>
          <cell r="AD947" t="str">
            <v>رغد سكري</v>
          </cell>
        </row>
        <row r="948">
          <cell r="AC948">
            <v>116889</v>
          </cell>
          <cell r="AD948" t="str">
            <v>عدنان صريم</v>
          </cell>
        </row>
        <row r="949">
          <cell r="AC949">
            <v>120934</v>
          </cell>
          <cell r="AD949" t="str">
            <v>نورا الدسوقي</v>
          </cell>
        </row>
        <row r="950">
          <cell r="AC950">
            <v>122511</v>
          </cell>
          <cell r="AD950" t="str">
            <v>امل الحمصي</v>
          </cell>
        </row>
        <row r="951">
          <cell r="AC951">
            <v>124328</v>
          </cell>
          <cell r="AD951" t="str">
            <v>بشرى رجب</v>
          </cell>
        </row>
        <row r="952">
          <cell r="AC952">
            <v>121154</v>
          </cell>
          <cell r="AD952" t="str">
            <v>نور الحافظ</v>
          </cell>
        </row>
        <row r="953">
          <cell r="AC953">
            <v>122071</v>
          </cell>
          <cell r="AD953" t="str">
            <v>غيداء عرنوس</v>
          </cell>
        </row>
        <row r="954">
          <cell r="AC954">
            <v>119720</v>
          </cell>
          <cell r="AD954" t="str">
            <v>سندس العاتكي</v>
          </cell>
        </row>
        <row r="955">
          <cell r="AC955">
            <v>124226</v>
          </cell>
          <cell r="AD955" t="str">
            <v>خيرو حاج حسن</v>
          </cell>
        </row>
        <row r="956">
          <cell r="AC956">
            <v>123475</v>
          </cell>
          <cell r="AD956" t="str">
            <v>دانيه الدباس</v>
          </cell>
        </row>
        <row r="957">
          <cell r="AC957">
            <v>119458</v>
          </cell>
          <cell r="AD957" t="str">
            <v>تيماء عرنوس</v>
          </cell>
        </row>
        <row r="958">
          <cell r="AC958">
            <v>121041</v>
          </cell>
          <cell r="AD958" t="str">
            <v>يسرى العبد</v>
          </cell>
        </row>
        <row r="959">
          <cell r="AC959">
            <v>124478</v>
          </cell>
          <cell r="AD959" t="str">
            <v>سمارى ميهوب</v>
          </cell>
        </row>
        <row r="960">
          <cell r="AC960">
            <v>123836</v>
          </cell>
          <cell r="AD960" t="str">
            <v>هبه الخضور</v>
          </cell>
        </row>
        <row r="961">
          <cell r="AC961">
            <v>122688</v>
          </cell>
          <cell r="AD961" t="str">
            <v>دانه ابوشعر</v>
          </cell>
        </row>
        <row r="962">
          <cell r="AC962">
            <v>122824</v>
          </cell>
          <cell r="AD962" t="str">
            <v>ريمان جبيلي</v>
          </cell>
        </row>
        <row r="963">
          <cell r="AC963">
            <v>123696</v>
          </cell>
          <cell r="AD963" t="str">
            <v>كنانه مريمه</v>
          </cell>
        </row>
        <row r="964">
          <cell r="AC964">
            <v>120259</v>
          </cell>
          <cell r="AD964" t="str">
            <v>حلا المذيب</v>
          </cell>
        </row>
        <row r="965">
          <cell r="AC965">
            <v>118826</v>
          </cell>
          <cell r="AD965" t="str">
            <v>سها عمران</v>
          </cell>
        </row>
        <row r="966">
          <cell r="AC966">
            <v>123955</v>
          </cell>
          <cell r="AD966" t="str">
            <v>بيان العوف</v>
          </cell>
        </row>
        <row r="967">
          <cell r="AC967">
            <v>122724</v>
          </cell>
          <cell r="AD967" t="str">
            <v>راما حبيب</v>
          </cell>
        </row>
        <row r="968">
          <cell r="AC968">
            <v>115429</v>
          </cell>
          <cell r="AD968" t="str">
            <v>ديالا ابو لبن</v>
          </cell>
        </row>
        <row r="969">
          <cell r="AC969">
            <v>123820</v>
          </cell>
          <cell r="AD969" t="str">
            <v>نوران عليان</v>
          </cell>
        </row>
        <row r="970">
          <cell r="AC970">
            <v>115860</v>
          </cell>
          <cell r="AD970" t="str">
            <v>ولاء قطيش</v>
          </cell>
        </row>
        <row r="971">
          <cell r="AC971">
            <v>118716</v>
          </cell>
          <cell r="AD971" t="str">
            <v>ندى الخياط</v>
          </cell>
        </row>
        <row r="972">
          <cell r="AC972">
            <v>122984</v>
          </cell>
          <cell r="AD972" t="str">
            <v>فاطمة ريا</v>
          </cell>
        </row>
        <row r="973">
          <cell r="AC973">
            <v>123572</v>
          </cell>
          <cell r="AD973" t="str">
            <v>ساندي حماد</v>
          </cell>
        </row>
        <row r="974">
          <cell r="AC974">
            <v>121754</v>
          </cell>
          <cell r="AD974" t="str">
            <v>دعاء قبي قولي</v>
          </cell>
        </row>
        <row r="975">
          <cell r="AC975">
            <v>123815</v>
          </cell>
          <cell r="AD975" t="str">
            <v>نور الهزاع</v>
          </cell>
        </row>
        <row r="976">
          <cell r="AC976">
            <v>124447</v>
          </cell>
          <cell r="AD976" t="str">
            <v>ريتا ريا</v>
          </cell>
        </row>
        <row r="977">
          <cell r="AC977">
            <v>122551</v>
          </cell>
          <cell r="AD977" t="str">
            <v>أحمد خنيفس</v>
          </cell>
        </row>
        <row r="978">
          <cell r="AC978">
            <v>123174</v>
          </cell>
          <cell r="AD978" t="str">
            <v>نور سلام</v>
          </cell>
        </row>
        <row r="979">
          <cell r="AC979">
            <v>124295</v>
          </cell>
          <cell r="AD979" t="str">
            <v>أمينه السيبي</v>
          </cell>
        </row>
        <row r="980">
          <cell r="AC980">
            <v>124442</v>
          </cell>
          <cell r="AD980" t="str">
            <v>رؤى الطحان</v>
          </cell>
        </row>
        <row r="981">
          <cell r="AC981">
            <v>111949</v>
          </cell>
          <cell r="AD981" t="str">
            <v>شذا النبهان</v>
          </cell>
        </row>
        <row r="982">
          <cell r="AC982">
            <v>122224</v>
          </cell>
          <cell r="AD982" t="str">
            <v>مريم حسن</v>
          </cell>
        </row>
        <row r="983">
          <cell r="AC983">
            <v>124632</v>
          </cell>
          <cell r="AD983" t="str">
            <v>مروة عبيد</v>
          </cell>
        </row>
        <row r="984">
          <cell r="AC984">
            <v>118125</v>
          </cell>
          <cell r="AD984" t="str">
            <v>سناء رضوان</v>
          </cell>
        </row>
        <row r="985">
          <cell r="AC985">
            <v>122701</v>
          </cell>
          <cell r="AD985" t="str">
            <v>دعاء صادق</v>
          </cell>
        </row>
        <row r="986">
          <cell r="AC986">
            <v>123419</v>
          </cell>
          <cell r="AD986" t="str">
            <v>بدور الحكيم</v>
          </cell>
        </row>
        <row r="987">
          <cell r="AC987">
            <v>121719</v>
          </cell>
          <cell r="AD987" t="str">
            <v>حنين عبد القدوس</v>
          </cell>
        </row>
        <row r="988">
          <cell r="AC988">
            <v>124413</v>
          </cell>
          <cell r="AD988" t="str">
            <v>رشاد خرما</v>
          </cell>
        </row>
        <row r="989">
          <cell r="AC989">
            <v>124409</v>
          </cell>
          <cell r="AD989" t="str">
            <v>رشا سلامه</v>
          </cell>
        </row>
        <row r="990">
          <cell r="AC990">
            <v>124020</v>
          </cell>
          <cell r="AD990" t="str">
            <v>ريم السعدي</v>
          </cell>
        </row>
        <row r="991">
          <cell r="AC991">
            <v>120712</v>
          </cell>
          <cell r="AD991" t="str">
            <v>هبه طرودي</v>
          </cell>
        </row>
        <row r="992">
          <cell r="AC992">
            <v>104538</v>
          </cell>
          <cell r="AD992" t="str">
            <v>جمانه معضماني</v>
          </cell>
        </row>
        <row r="993">
          <cell r="AC993">
            <v>110723</v>
          </cell>
          <cell r="AD993" t="str">
            <v>الاء الزالق</v>
          </cell>
        </row>
        <row r="994">
          <cell r="AC994">
            <v>124232</v>
          </cell>
          <cell r="AD994" t="str">
            <v>رغد عوض</v>
          </cell>
        </row>
        <row r="995">
          <cell r="AC995">
            <v>120193</v>
          </cell>
          <cell r="AD995" t="str">
            <v>وداد طبيش</v>
          </cell>
        </row>
        <row r="996">
          <cell r="AC996">
            <v>121340</v>
          </cell>
          <cell r="AD996" t="str">
            <v>اباء المنعم</v>
          </cell>
        </row>
        <row r="997">
          <cell r="AC997">
            <v>111126</v>
          </cell>
          <cell r="AD997" t="str">
            <v>سوزان عبد الخالق</v>
          </cell>
        </row>
        <row r="998">
          <cell r="AC998">
            <v>124594</v>
          </cell>
          <cell r="AD998" t="str">
            <v>ليلى دخيل</v>
          </cell>
        </row>
        <row r="999">
          <cell r="AC999">
            <v>123898</v>
          </cell>
          <cell r="AD999" t="str">
            <v>محمد عماد الحكيم</v>
          </cell>
        </row>
        <row r="1000">
          <cell r="AC1000">
            <v>121128</v>
          </cell>
          <cell r="AD1000" t="str">
            <v>ندى المصطفى</v>
          </cell>
        </row>
        <row r="1001">
          <cell r="AC1001">
            <v>123132</v>
          </cell>
          <cell r="AD1001" t="str">
            <v>ميرناحمره</v>
          </cell>
        </row>
        <row r="1002">
          <cell r="AC1002">
            <v>122776</v>
          </cell>
          <cell r="AD1002" t="str">
            <v>رنيم دركزلي</v>
          </cell>
        </row>
        <row r="1003">
          <cell r="AC1003">
            <v>124486</v>
          </cell>
          <cell r="AD1003" t="str">
            <v>سوزان مفلح</v>
          </cell>
        </row>
        <row r="1004">
          <cell r="AC1004">
            <v>120784</v>
          </cell>
          <cell r="AD1004" t="str">
            <v>علا جقميرة</v>
          </cell>
        </row>
        <row r="1005">
          <cell r="AC1005">
            <v>122462</v>
          </cell>
          <cell r="AD1005" t="str">
            <v>احمد اليونس</v>
          </cell>
        </row>
        <row r="1006">
          <cell r="AC1006">
            <v>119354</v>
          </cell>
          <cell r="AD1006" t="str">
            <v>الين ابو السل</v>
          </cell>
        </row>
        <row r="1007">
          <cell r="AC1007">
            <v>123771</v>
          </cell>
          <cell r="AD1007" t="str">
            <v>ملاك خضير</v>
          </cell>
        </row>
        <row r="1008">
          <cell r="AC1008">
            <v>123582</v>
          </cell>
          <cell r="AD1008" t="str">
            <v>سمر عبد الحي</v>
          </cell>
        </row>
        <row r="1009">
          <cell r="AC1009">
            <v>116998</v>
          </cell>
          <cell r="AD1009" t="str">
            <v>مي نصر</v>
          </cell>
        </row>
        <row r="1010">
          <cell r="AC1010">
            <v>123613</v>
          </cell>
          <cell r="AD1010" t="str">
            <v>صفا الخبي</v>
          </cell>
        </row>
        <row r="1011">
          <cell r="AC1011">
            <v>124464</v>
          </cell>
          <cell r="AD1011" t="str">
            <v>سدرة بركات</v>
          </cell>
        </row>
        <row r="1012">
          <cell r="AC1012">
            <v>124163</v>
          </cell>
          <cell r="AD1012" t="str">
            <v>نهى ابو فاشة</v>
          </cell>
        </row>
        <row r="1013">
          <cell r="AC1013">
            <v>112762</v>
          </cell>
          <cell r="AD1013" t="str">
            <v>خلود قدوره</v>
          </cell>
        </row>
        <row r="1014">
          <cell r="AC1014">
            <v>113852</v>
          </cell>
          <cell r="AD1014" t="str">
            <v>ديمة ابو الشامات</v>
          </cell>
        </row>
        <row r="1015">
          <cell r="AC1015">
            <v>122991</v>
          </cell>
          <cell r="AD1015" t="str">
            <v>فراس قطان</v>
          </cell>
        </row>
        <row r="1016">
          <cell r="AC1016">
            <v>121342</v>
          </cell>
          <cell r="AD1016" t="str">
            <v>روى الحلبي</v>
          </cell>
        </row>
        <row r="1017">
          <cell r="AC1017">
            <v>123956</v>
          </cell>
          <cell r="AD1017" t="str">
            <v>بيان النجم</v>
          </cell>
        </row>
        <row r="1018">
          <cell r="AC1018">
            <v>124635</v>
          </cell>
          <cell r="AD1018" t="str">
            <v>مضاء النجم</v>
          </cell>
        </row>
        <row r="1019">
          <cell r="AC1019">
            <v>123563</v>
          </cell>
          <cell r="AD1019" t="str">
            <v>سارة مصطفى</v>
          </cell>
        </row>
        <row r="1020">
          <cell r="AC1020">
            <v>124665</v>
          </cell>
          <cell r="AD1020" t="str">
            <v>ناتالي ابوزخم</v>
          </cell>
        </row>
        <row r="1021">
          <cell r="AC1021">
            <v>124300</v>
          </cell>
          <cell r="AD1021" t="str">
            <v>زين العابدين الحمامي</v>
          </cell>
        </row>
        <row r="1022">
          <cell r="AC1022">
            <v>124611</v>
          </cell>
          <cell r="AD1022" t="str">
            <v>محمد المصطفى</v>
          </cell>
        </row>
        <row r="1023">
          <cell r="AC1023">
            <v>117921</v>
          </cell>
          <cell r="AD1023" t="str">
            <v>بيان حمدان</v>
          </cell>
        </row>
        <row r="1024">
          <cell r="AC1024">
            <v>122935</v>
          </cell>
          <cell r="AD1024" t="str">
            <v>عبير كيوان</v>
          </cell>
        </row>
        <row r="1025">
          <cell r="AC1025">
            <v>122986</v>
          </cell>
          <cell r="AD1025" t="str">
            <v>فاطمه الدرع</v>
          </cell>
        </row>
        <row r="1026">
          <cell r="AC1026">
            <v>120536</v>
          </cell>
          <cell r="AD1026" t="str">
            <v>دعاء غنام الحموي</v>
          </cell>
        </row>
        <row r="1027">
          <cell r="AC1027">
            <v>119900</v>
          </cell>
          <cell r="AD1027" t="str">
            <v>كوثر ابراهيم العكل</v>
          </cell>
        </row>
        <row r="1028">
          <cell r="AC1028">
            <v>111873</v>
          </cell>
          <cell r="AD1028" t="str">
            <v>رانيا النجار</v>
          </cell>
        </row>
        <row r="1029">
          <cell r="AC1029">
            <v>119028</v>
          </cell>
          <cell r="AD1029" t="str">
            <v>ولاء مرزوق</v>
          </cell>
        </row>
        <row r="1030">
          <cell r="AC1030">
            <v>121555</v>
          </cell>
          <cell r="AD1030" t="str">
            <v>اسماء ظاظا</v>
          </cell>
        </row>
        <row r="1031">
          <cell r="AC1031">
            <v>122260</v>
          </cell>
          <cell r="AD1031" t="str">
            <v>ميس صفر</v>
          </cell>
        </row>
        <row r="1032">
          <cell r="AC1032">
            <v>120487</v>
          </cell>
          <cell r="AD1032" t="str">
            <v>علا المصري</v>
          </cell>
        </row>
        <row r="1033">
          <cell r="AC1033">
            <v>123580</v>
          </cell>
          <cell r="AD1033" t="str">
            <v>سمر الحلبي</v>
          </cell>
        </row>
        <row r="1034">
          <cell r="AC1034">
            <v>124684</v>
          </cell>
          <cell r="AD1034" t="str">
            <v>نور الهدى يونس</v>
          </cell>
        </row>
        <row r="1035">
          <cell r="AC1035">
            <v>117140</v>
          </cell>
          <cell r="AD1035" t="str">
            <v>الاء العلي</v>
          </cell>
        </row>
        <row r="1036">
          <cell r="AC1036">
            <v>124534</v>
          </cell>
          <cell r="AD1036" t="str">
            <v>علياء جديد</v>
          </cell>
        </row>
        <row r="1037">
          <cell r="AC1037">
            <v>120956</v>
          </cell>
          <cell r="AD1037" t="str">
            <v>عبد الرحمن مزاويه</v>
          </cell>
        </row>
        <row r="1038">
          <cell r="AC1038">
            <v>120086</v>
          </cell>
          <cell r="AD1038" t="str">
            <v>نضال ابو السل</v>
          </cell>
        </row>
        <row r="1039">
          <cell r="AC1039">
            <v>122034</v>
          </cell>
          <cell r="AD1039" t="str">
            <v>علا الصياد</v>
          </cell>
        </row>
        <row r="1040">
          <cell r="AC1040">
            <v>121444</v>
          </cell>
          <cell r="AD1040" t="str">
            <v>هيفاء ابراهيم</v>
          </cell>
        </row>
        <row r="1041">
          <cell r="AC1041">
            <v>124631</v>
          </cell>
          <cell r="AD1041" t="str">
            <v>مروة المحاميد</v>
          </cell>
        </row>
        <row r="1042">
          <cell r="AC1042">
            <v>123981</v>
          </cell>
          <cell r="AD1042" t="str">
            <v>حوراء اقرع</v>
          </cell>
        </row>
        <row r="1043">
          <cell r="AC1043">
            <v>123064</v>
          </cell>
          <cell r="AD1043" t="str">
            <v>محمد خير ادريس</v>
          </cell>
        </row>
        <row r="1044">
          <cell r="AC1044">
            <v>121962</v>
          </cell>
          <cell r="AD1044" t="str">
            <v>شادي الحمدالمفرج</v>
          </cell>
        </row>
        <row r="1045">
          <cell r="AC1045">
            <v>111483</v>
          </cell>
          <cell r="AD1045" t="str">
            <v>مرام الوف</v>
          </cell>
        </row>
        <row r="1046">
          <cell r="AC1046">
            <v>117999</v>
          </cell>
          <cell r="AD1046" t="str">
            <v>دلامه التقي</v>
          </cell>
        </row>
        <row r="1047">
          <cell r="AC1047">
            <v>124095</v>
          </cell>
          <cell r="AD1047" t="str">
            <v>كريستين شحود</v>
          </cell>
        </row>
        <row r="1048">
          <cell r="AC1048">
            <v>116178</v>
          </cell>
          <cell r="AD1048" t="str">
            <v>ريعان السواح</v>
          </cell>
        </row>
        <row r="1049">
          <cell r="AC1049">
            <v>123422</v>
          </cell>
          <cell r="AD1049" t="str">
            <v>براءه درويش</v>
          </cell>
        </row>
        <row r="1050">
          <cell r="AC1050">
            <v>121279</v>
          </cell>
          <cell r="AD1050" t="str">
            <v>مها شرف الدين</v>
          </cell>
        </row>
        <row r="1051">
          <cell r="AC1051">
            <v>122235</v>
          </cell>
          <cell r="AD1051" t="str">
            <v>منار الجدي</v>
          </cell>
        </row>
        <row r="1052">
          <cell r="AC1052">
            <v>124296</v>
          </cell>
          <cell r="AD1052" t="str">
            <v>أناد احمد</v>
          </cell>
        </row>
        <row r="1053">
          <cell r="AC1053">
            <v>123810</v>
          </cell>
          <cell r="AD1053" t="str">
            <v xml:space="preserve">نور الخطيب </v>
          </cell>
        </row>
        <row r="1054">
          <cell r="AC1054">
            <v>121503</v>
          </cell>
          <cell r="AD1054" t="str">
            <v>اسيد العباس</v>
          </cell>
        </row>
        <row r="1055">
          <cell r="AC1055">
            <v>123688</v>
          </cell>
          <cell r="AD1055" t="str">
            <v>فتحي غزاوي</v>
          </cell>
        </row>
        <row r="1056">
          <cell r="AC1056">
            <v>120432</v>
          </cell>
          <cell r="AD1056" t="str">
            <v>ساره النحاس</v>
          </cell>
        </row>
        <row r="1057">
          <cell r="AC1057">
            <v>112192</v>
          </cell>
          <cell r="AD1057" t="str">
            <v>شيرين العوض</v>
          </cell>
        </row>
        <row r="1058">
          <cell r="AC1058">
            <v>112188</v>
          </cell>
          <cell r="AD1058" t="str">
            <v>رفيف العوض</v>
          </cell>
        </row>
        <row r="1059">
          <cell r="AC1059">
            <v>120533</v>
          </cell>
          <cell r="AD1059" t="str">
            <v>رامي الاحمد</v>
          </cell>
        </row>
        <row r="1060">
          <cell r="AC1060">
            <v>124422</v>
          </cell>
          <cell r="AD1060" t="str">
            <v>رنا رمضان</v>
          </cell>
        </row>
        <row r="1061">
          <cell r="AC1061">
            <v>124406</v>
          </cell>
          <cell r="AD1061" t="str">
            <v>رشا المحمد</v>
          </cell>
        </row>
        <row r="1062">
          <cell r="AC1062">
            <v>122142</v>
          </cell>
          <cell r="AD1062" t="str">
            <v>ليلى اختيار</v>
          </cell>
        </row>
        <row r="1063">
          <cell r="AC1063">
            <v>118365</v>
          </cell>
          <cell r="AD1063" t="str">
            <v>محمد فهد الدهان</v>
          </cell>
        </row>
        <row r="1064">
          <cell r="AC1064">
            <v>110984</v>
          </cell>
          <cell r="AD1064" t="str">
            <v>رشا صائمه</v>
          </cell>
        </row>
        <row r="1065">
          <cell r="AC1065">
            <v>119803</v>
          </cell>
          <cell r="AD1065" t="str">
            <v>علا الحمزاوي</v>
          </cell>
        </row>
        <row r="1066">
          <cell r="AC1066">
            <v>123703</v>
          </cell>
          <cell r="AD1066" t="str">
            <v>لبنى عيد</v>
          </cell>
        </row>
        <row r="1067">
          <cell r="AC1067">
            <v>119741</v>
          </cell>
          <cell r="AD1067" t="str">
            <v>شروق رباح</v>
          </cell>
        </row>
        <row r="1068">
          <cell r="AC1068">
            <v>124340</v>
          </cell>
          <cell r="AD1068" t="str">
            <v>تغريد عيسى</v>
          </cell>
        </row>
        <row r="1069">
          <cell r="AC1069">
            <v>113866</v>
          </cell>
          <cell r="AD1069" t="str">
            <v>رامي محفوض</v>
          </cell>
        </row>
        <row r="1070">
          <cell r="AC1070">
            <v>115512</v>
          </cell>
          <cell r="AD1070" t="str">
            <v>ساره الكسم</v>
          </cell>
        </row>
        <row r="1071">
          <cell r="AC1071">
            <v>111969</v>
          </cell>
          <cell r="AD1071" t="str">
            <v>عبد الشواخ</v>
          </cell>
        </row>
        <row r="1072">
          <cell r="AC1072">
            <v>121525</v>
          </cell>
          <cell r="AD1072" t="str">
            <v>منال الرز</v>
          </cell>
        </row>
        <row r="1073">
          <cell r="AC1073">
            <v>122126</v>
          </cell>
          <cell r="AD1073" t="str">
            <v>لجين مقداد</v>
          </cell>
        </row>
        <row r="1074">
          <cell r="AC1074">
            <v>123708</v>
          </cell>
          <cell r="AD1074" t="str">
            <v>لمى مقداد</v>
          </cell>
        </row>
        <row r="1075">
          <cell r="AC1075">
            <v>120164</v>
          </cell>
          <cell r="AD1075" t="str">
            <v>هديل محمود</v>
          </cell>
        </row>
        <row r="1076">
          <cell r="AC1076">
            <v>124210</v>
          </cell>
          <cell r="AD1076" t="str">
            <v>يقين الشميط</v>
          </cell>
        </row>
        <row r="1077">
          <cell r="AC1077">
            <v>117665</v>
          </cell>
          <cell r="AD1077" t="str">
            <v>نور قريط</v>
          </cell>
        </row>
        <row r="1078">
          <cell r="AC1078">
            <v>120078</v>
          </cell>
          <cell r="AD1078" t="str">
            <v>ندى حبيب</v>
          </cell>
        </row>
        <row r="1079">
          <cell r="AC1079">
            <v>123925</v>
          </cell>
          <cell r="AD1079" t="str">
            <v>امينة رمضان</v>
          </cell>
        </row>
        <row r="1080">
          <cell r="AC1080">
            <v>120005</v>
          </cell>
          <cell r="AD1080" t="str">
            <v>محمود عبد الله</v>
          </cell>
        </row>
        <row r="1081">
          <cell r="AC1081">
            <v>123079</v>
          </cell>
          <cell r="AD1081" t="str">
            <v>محمود الشيخه</v>
          </cell>
        </row>
        <row r="1082">
          <cell r="AC1082">
            <v>123153</v>
          </cell>
          <cell r="AD1082" t="str">
            <v>نرمان عتمه</v>
          </cell>
        </row>
        <row r="1083">
          <cell r="AC1083">
            <v>123501</v>
          </cell>
          <cell r="AD1083" t="str">
            <v>رانيا الياس</v>
          </cell>
        </row>
        <row r="1084">
          <cell r="AC1084">
            <v>122343</v>
          </cell>
          <cell r="AD1084" t="str">
            <v>هبه خوله</v>
          </cell>
        </row>
        <row r="1085">
          <cell r="AC1085">
            <v>124410</v>
          </cell>
          <cell r="AD1085" t="str">
            <v>رشا قنبور</v>
          </cell>
        </row>
        <row r="1086">
          <cell r="AC1086">
            <v>124186</v>
          </cell>
          <cell r="AD1086" t="str">
            <v>هلا السيداحمد</v>
          </cell>
        </row>
        <row r="1087">
          <cell r="AC1087">
            <v>121910</v>
          </cell>
          <cell r="AD1087" t="str">
            <v>ساره الراشد</v>
          </cell>
        </row>
        <row r="1088">
          <cell r="AC1088">
            <v>121076</v>
          </cell>
          <cell r="AD1088" t="str">
            <v>هبه شانرو</v>
          </cell>
        </row>
        <row r="1089">
          <cell r="AC1089">
            <v>124439</v>
          </cell>
          <cell r="AD1089" t="str">
            <v>روز جبر</v>
          </cell>
        </row>
        <row r="1090">
          <cell r="AC1090">
            <v>124599</v>
          </cell>
          <cell r="AD1090" t="str">
            <v>ليونور خير الدين</v>
          </cell>
        </row>
        <row r="1091">
          <cell r="AC1091">
            <v>118837</v>
          </cell>
          <cell r="AD1091" t="str">
            <v>كارمن حاماتي</v>
          </cell>
        </row>
        <row r="1092">
          <cell r="AC1092">
            <v>123801</v>
          </cell>
          <cell r="AD1092" t="str">
            <v>نغم ايوبه</v>
          </cell>
        </row>
        <row r="1093">
          <cell r="AC1093">
            <v>124730</v>
          </cell>
          <cell r="AD1093" t="str">
            <v>يسرى رمضان</v>
          </cell>
        </row>
        <row r="1094">
          <cell r="AC1094">
            <v>124660</v>
          </cell>
          <cell r="AD1094" t="str">
            <v>ميساء العيسى</v>
          </cell>
        </row>
        <row r="1095">
          <cell r="AC1095">
            <v>123850</v>
          </cell>
          <cell r="AD1095" t="str">
            <v>هيا كبول</v>
          </cell>
        </row>
        <row r="1096">
          <cell r="AC1096">
            <v>120715</v>
          </cell>
          <cell r="AD1096" t="str">
            <v xml:space="preserve">داليا صومو </v>
          </cell>
        </row>
        <row r="1097">
          <cell r="AC1097">
            <v>124578</v>
          </cell>
          <cell r="AD1097" t="str">
            <v>لبنى الاحمد</v>
          </cell>
        </row>
        <row r="1098">
          <cell r="AC1098">
            <v>124468</v>
          </cell>
          <cell r="AD1098" t="str">
            <v>سلام اسكندراني</v>
          </cell>
        </row>
        <row r="1099">
          <cell r="AC1099">
            <v>124261</v>
          </cell>
          <cell r="AD1099" t="str">
            <v>انجي طحان</v>
          </cell>
        </row>
        <row r="1100">
          <cell r="AC1100">
            <v>122915</v>
          </cell>
          <cell r="AD1100" t="str">
            <v>طارق عزام</v>
          </cell>
        </row>
        <row r="1101">
          <cell r="AC1101">
            <v>121882</v>
          </cell>
          <cell r="AD1101" t="str">
            <v>ريم سماق</v>
          </cell>
        </row>
        <row r="1102">
          <cell r="AC1102">
            <v>122648</v>
          </cell>
          <cell r="AD1102" t="str">
            <v>حسن الحسن</v>
          </cell>
        </row>
        <row r="1103">
          <cell r="AC1103">
            <v>124091</v>
          </cell>
          <cell r="AD1103" t="str">
            <v>فيروز عيسى</v>
          </cell>
        </row>
        <row r="1104">
          <cell r="AC1104">
            <v>122149</v>
          </cell>
          <cell r="AD1104" t="str">
            <v>لين الحداد</v>
          </cell>
        </row>
        <row r="1105">
          <cell r="AC1105">
            <v>123120</v>
          </cell>
          <cell r="AD1105" t="str">
            <v>منى الصيرفي النجار</v>
          </cell>
        </row>
        <row r="1106">
          <cell r="AC1106">
            <v>122888</v>
          </cell>
          <cell r="AD1106" t="str">
            <v>سومر عجيب</v>
          </cell>
        </row>
        <row r="1107">
          <cell r="AC1107">
            <v>119385</v>
          </cell>
          <cell r="AD1107" t="str">
            <v>الاء فلاحه</v>
          </cell>
        </row>
        <row r="1108">
          <cell r="AC1108">
            <v>112413</v>
          </cell>
          <cell r="AD1108" t="str">
            <v>صفيه واوي</v>
          </cell>
        </row>
        <row r="1109">
          <cell r="AC1109">
            <v>122346</v>
          </cell>
          <cell r="AD1109" t="str">
            <v>هبه يوسف</v>
          </cell>
        </row>
        <row r="1110">
          <cell r="AC1110">
            <v>124498</v>
          </cell>
          <cell r="AD1110" t="str">
            <v>شيرين المشوط</v>
          </cell>
        </row>
        <row r="1111">
          <cell r="AC1111">
            <v>124607</v>
          </cell>
          <cell r="AD1111" t="str">
            <v>محمد الخطيب</v>
          </cell>
        </row>
        <row r="1112">
          <cell r="AC1112">
            <v>122832</v>
          </cell>
          <cell r="AD1112" t="str">
            <v>زينب العميان</v>
          </cell>
        </row>
        <row r="1113">
          <cell r="AC1113">
            <v>122048</v>
          </cell>
          <cell r="AD1113" t="str">
            <v>علياء قورقماز</v>
          </cell>
        </row>
        <row r="1114">
          <cell r="AC1114">
            <v>122996</v>
          </cell>
          <cell r="AD1114" t="str">
            <v>فينوس سليمان</v>
          </cell>
        </row>
        <row r="1115">
          <cell r="AC1115">
            <v>123437</v>
          </cell>
          <cell r="AD1115" t="str">
            <v>تقى عفاالرفاعي</v>
          </cell>
        </row>
        <row r="1116">
          <cell r="AC1116">
            <v>121353</v>
          </cell>
          <cell r="AD1116" t="str">
            <v>نوال ابو زند</v>
          </cell>
        </row>
        <row r="1117">
          <cell r="AC1117">
            <v>124542</v>
          </cell>
          <cell r="AD1117" t="str">
            <v>غدير عرو</v>
          </cell>
        </row>
        <row r="1118">
          <cell r="AC1118">
            <v>121362</v>
          </cell>
          <cell r="AD1118" t="str">
            <v>محمد علي حسن</v>
          </cell>
        </row>
        <row r="1119">
          <cell r="AC1119">
            <v>122129</v>
          </cell>
          <cell r="AD1119" t="str">
            <v>لمى جحا</v>
          </cell>
        </row>
        <row r="1120">
          <cell r="AC1120">
            <v>123199</v>
          </cell>
          <cell r="AD1120" t="str">
            <v>هبا غزلان</v>
          </cell>
        </row>
        <row r="1121">
          <cell r="AC1121">
            <v>122556</v>
          </cell>
          <cell r="AD1121" t="str">
            <v>أرينا السماره</v>
          </cell>
        </row>
        <row r="1122">
          <cell r="AC1122">
            <v>123348</v>
          </cell>
          <cell r="AD1122" t="str">
            <v>اريج العواد</v>
          </cell>
        </row>
        <row r="1123">
          <cell r="AC1123">
            <v>121003</v>
          </cell>
          <cell r="AD1123" t="str">
            <v>يارا جريدي</v>
          </cell>
        </row>
        <row r="1124">
          <cell r="AC1124">
            <v>116558</v>
          </cell>
          <cell r="AD1124" t="str">
            <v>هديل هاشم</v>
          </cell>
        </row>
        <row r="1125">
          <cell r="AC1125">
            <v>120895</v>
          </cell>
          <cell r="AD1125" t="str">
            <v>فايزه الحبش</v>
          </cell>
        </row>
        <row r="1126">
          <cell r="AC1126">
            <v>108184</v>
          </cell>
          <cell r="AD1126" t="str">
            <v>مجد الشوا</v>
          </cell>
        </row>
        <row r="1127">
          <cell r="AC1127">
            <v>122287</v>
          </cell>
          <cell r="AD1127" t="str">
            <v>نسمة مللي</v>
          </cell>
        </row>
        <row r="1128">
          <cell r="AC1128">
            <v>124132</v>
          </cell>
          <cell r="AD1128" t="str">
            <v>مروة رحيم</v>
          </cell>
        </row>
        <row r="1129">
          <cell r="AC1129">
            <v>122563</v>
          </cell>
          <cell r="AD1129" t="str">
            <v>أميره نديم</v>
          </cell>
        </row>
        <row r="1130">
          <cell r="AC1130">
            <v>124629</v>
          </cell>
          <cell r="AD1130" t="str">
            <v>مرام الخياط</v>
          </cell>
        </row>
        <row r="1131">
          <cell r="AC1131">
            <v>118903</v>
          </cell>
          <cell r="AD1131" t="str">
            <v>كنده النصار</v>
          </cell>
        </row>
        <row r="1132">
          <cell r="AC1132">
            <v>124732</v>
          </cell>
          <cell r="AD1132" t="str">
            <v>يمامة عبدالله</v>
          </cell>
        </row>
        <row r="1133">
          <cell r="AC1133">
            <v>118747</v>
          </cell>
          <cell r="AD1133" t="str">
            <v>حلا بدران</v>
          </cell>
        </row>
        <row r="1134">
          <cell r="AC1134">
            <v>114484</v>
          </cell>
          <cell r="AD1134" t="str">
            <v>وفاء علي</v>
          </cell>
        </row>
        <row r="1135">
          <cell r="AC1135">
            <v>118206</v>
          </cell>
          <cell r="AD1135" t="str">
            <v>علياء عدوان</v>
          </cell>
        </row>
        <row r="1136">
          <cell r="AC1136">
            <v>123474</v>
          </cell>
          <cell r="AD1136" t="str">
            <v>دانيا الحسكي</v>
          </cell>
        </row>
        <row r="1137">
          <cell r="AC1137">
            <v>122603</v>
          </cell>
          <cell r="AD1137" t="str">
            <v>بيان هلال</v>
          </cell>
        </row>
        <row r="1138">
          <cell r="AC1138">
            <v>112977</v>
          </cell>
          <cell r="AD1138" t="str">
            <v>طارق الحسن</v>
          </cell>
        </row>
        <row r="1139">
          <cell r="AC1139">
            <v>122791</v>
          </cell>
          <cell r="AD1139" t="str">
            <v>رهف الماهر</v>
          </cell>
        </row>
        <row r="1140">
          <cell r="AC1140">
            <v>120813</v>
          </cell>
          <cell r="AD1140" t="str">
            <v>نور الحمصي</v>
          </cell>
        </row>
        <row r="1141">
          <cell r="AC1141">
            <v>122682</v>
          </cell>
          <cell r="AD1141" t="str">
            <v>خزامى وسوف</v>
          </cell>
        </row>
        <row r="1142">
          <cell r="AC1142">
            <v>124159</v>
          </cell>
          <cell r="AD1142" t="str">
            <v>نسرين شاهين</v>
          </cell>
        </row>
        <row r="1143">
          <cell r="AC1143">
            <v>122735</v>
          </cell>
          <cell r="AD1143" t="str">
            <v>رانيا مسئلة</v>
          </cell>
        </row>
        <row r="1144">
          <cell r="AC1144">
            <v>123727</v>
          </cell>
          <cell r="AD1144" t="str">
            <v>مجد الدمشقي</v>
          </cell>
        </row>
        <row r="1145">
          <cell r="AC1145">
            <v>119653</v>
          </cell>
          <cell r="AD1145" t="str">
            <v>ريما علاء الدين</v>
          </cell>
        </row>
        <row r="1146">
          <cell r="AC1146">
            <v>113610</v>
          </cell>
          <cell r="AD1146" t="str">
            <v>نضال الطحان</v>
          </cell>
        </row>
        <row r="1147">
          <cell r="AC1147">
            <v>124333</v>
          </cell>
          <cell r="AD1147" t="str">
            <v>بيان البغجاتي</v>
          </cell>
        </row>
        <row r="1148">
          <cell r="AC1148">
            <v>124058</v>
          </cell>
          <cell r="AD1148" t="str">
            <v>ضحى يوسف</v>
          </cell>
        </row>
        <row r="1149">
          <cell r="AC1149">
            <v>123711</v>
          </cell>
          <cell r="AD1149" t="str">
            <v>ليالي السمحان</v>
          </cell>
        </row>
        <row r="1150">
          <cell r="AC1150">
            <v>122384</v>
          </cell>
          <cell r="AD1150" t="str">
            <v>وداد الضحاك</v>
          </cell>
        </row>
        <row r="1151">
          <cell r="AC1151">
            <v>123042</v>
          </cell>
          <cell r="AD1151" t="str">
            <v>ماجده بطيح</v>
          </cell>
        </row>
        <row r="1152">
          <cell r="AC1152">
            <v>123724</v>
          </cell>
          <cell r="AD1152" t="str">
            <v>مايا حامد</v>
          </cell>
        </row>
        <row r="1153">
          <cell r="AC1153">
            <v>120660</v>
          </cell>
          <cell r="AD1153" t="str">
            <v>يمان سلام</v>
          </cell>
        </row>
        <row r="1154">
          <cell r="AC1154">
            <v>123445</v>
          </cell>
          <cell r="AD1154" t="str">
            <v>جنان صلان</v>
          </cell>
        </row>
        <row r="1155">
          <cell r="AC1155">
            <v>121612</v>
          </cell>
          <cell r="AD1155" t="str">
            <v>الاء اليونس</v>
          </cell>
        </row>
        <row r="1156">
          <cell r="AC1156">
            <v>124511</v>
          </cell>
          <cell r="AD1156" t="str">
            <v>عباده الفروان</v>
          </cell>
        </row>
        <row r="1157">
          <cell r="AC1157">
            <v>122137</v>
          </cell>
          <cell r="AD1157" t="str">
            <v>لورا علي</v>
          </cell>
        </row>
        <row r="1158">
          <cell r="AC1158">
            <v>118775</v>
          </cell>
          <cell r="AD1158" t="str">
            <v>مرح كبتول</v>
          </cell>
        </row>
        <row r="1159">
          <cell r="AC1159">
            <v>120616</v>
          </cell>
          <cell r="AD1159" t="str">
            <v>قمر ذو الغنى</v>
          </cell>
        </row>
        <row r="1160">
          <cell r="AC1160">
            <v>124546</v>
          </cell>
          <cell r="AD1160" t="str">
            <v>غيث زين الدين</v>
          </cell>
        </row>
        <row r="1161">
          <cell r="AC1161">
            <v>123869</v>
          </cell>
          <cell r="AD1161" t="str">
            <v>يمان العبيد</v>
          </cell>
        </row>
        <row r="1162">
          <cell r="AC1162">
            <v>123880</v>
          </cell>
          <cell r="AD1162" t="str">
            <v>أروى عفان</v>
          </cell>
        </row>
        <row r="1163">
          <cell r="AC1163">
            <v>118717</v>
          </cell>
          <cell r="AD1163" t="str">
            <v>ندى الدمني</v>
          </cell>
        </row>
        <row r="1164">
          <cell r="AC1164">
            <v>122654</v>
          </cell>
          <cell r="AD1164" t="str">
            <v>حلا العمر</v>
          </cell>
        </row>
        <row r="1165">
          <cell r="AC1165">
            <v>123678</v>
          </cell>
          <cell r="AD1165" t="str">
            <v>غمار عباس</v>
          </cell>
        </row>
        <row r="1166">
          <cell r="AC1166">
            <v>124150</v>
          </cell>
          <cell r="AD1166" t="str">
            <v>ميسون الصالح الشوفي</v>
          </cell>
        </row>
        <row r="1167">
          <cell r="AC1167">
            <v>123617</v>
          </cell>
          <cell r="AD1167" t="str">
            <v>صفاء جاروش</v>
          </cell>
        </row>
        <row r="1168">
          <cell r="AC1168">
            <v>118938</v>
          </cell>
          <cell r="AD1168" t="str">
            <v>حسام جاروش</v>
          </cell>
        </row>
        <row r="1169">
          <cell r="AC1169">
            <v>123909</v>
          </cell>
          <cell r="AD1169" t="str">
            <v>اخلاص سجاع</v>
          </cell>
        </row>
        <row r="1170">
          <cell r="AC1170">
            <v>124418</v>
          </cell>
          <cell r="AD1170" t="str">
            <v>رقيه المصري</v>
          </cell>
        </row>
        <row r="1171">
          <cell r="AC1171">
            <v>124008</v>
          </cell>
          <cell r="AD1171" t="str">
            <v>رنيم الصلوع</v>
          </cell>
        </row>
        <row r="1172">
          <cell r="AC1172">
            <v>124595</v>
          </cell>
          <cell r="AD1172" t="str">
            <v>ليليان اياسو</v>
          </cell>
        </row>
        <row r="1173">
          <cell r="AC1173">
            <v>121950</v>
          </cell>
          <cell r="AD1173" t="str">
            <v>سناء الحاج علي</v>
          </cell>
        </row>
        <row r="1174">
          <cell r="AC1174">
            <v>120126</v>
          </cell>
          <cell r="AD1174" t="str">
            <v>نورهان العمري</v>
          </cell>
        </row>
        <row r="1175">
          <cell r="AC1175">
            <v>124352</v>
          </cell>
          <cell r="AD1175" t="str">
            <v>جهاد جاسم</v>
          </cell>
        </row>
        <row r="1176">
          <cell r="AC1176">
            <v>123941</v>
          </cell>
          <cell r="AD1176" t="str">
            <v>آلاء عثمان</v>
          </cell>
        </row>
        <row r="1177">
          <cell r="AC1177">
            <v>124677</v>
          </cell>
          <cell r="AD1177" t="str">
            <v>نهله فضو</v>
          </cell>
        </row>
        <row r="1178">
          <cell r="AC1178">
            <v>121358</v>
          </cell>
          <cell r="AD1178" t="str">
            <v>رندا عباسي</v>
          </cell>
        </row>
        <row r="1179">
          <cell r="AC1179">
            <v>120440</v>
          </cell>
          <cell r="AD1179" t="str">
            <v>حنان مصطفى</v>
          </cell>
        </row>
        <row r="1180">
          <cell r="AC1180">
            <v>120697</v>
          </cell>
          <cell r="AD1180" t="str">
            <v>رشا ابو فرح</v>
          </cell>
        </row>
        <row r="1181">
          <cell r="AC1181">
            <v>120990</v>
          </cell>
          <cell r="AD1181" t="str">
            <v>منى المهايني</v>
          </cell>
        </row>
        <row r="1182">
          <cell r="AC1182">
            <v>124626</v>
          </cell>
          <cell r="AD1182" t="str">
            <v>مدلين الشيخ علي</v>
          </cell>
        </row>
        <row r="1183">
          <cell r="AC1183">
            <v>123292</v>
          </cell>
          <cell r="AD1183" t="str">
            <v xml:space="preserve">سيبال حقي </v>
          </cell>
        </row>
        <row r="1184">
          <cell r="AC1184">
            <v>122528</v>
          </cell>
          <cell r="AD1184" t="str">
            <v>ايه عبد الرحمن</v>
          </cell>
        </row>
        <row r="1185">
          <cell r="AC1185">
            <v>122427</v>
          </cell>
          <cell r="AD1185" t="str">
            <v>يزن خرسه</v>
          </cell>
        </row>
        <row r="1186">
          <cell r="AC1186">
            <v>117192</v>
          </cell>
          <cell r="AD1186" t="str">
            <v>بتول كعوش</v>
          </cell>
        </row>
        <row r="1187">
          <cell r="AC1187">
            <v>122487</v>
          </cell>
          <cell r="AD1187" t="str">
            <v>اسماء المصطفى</v>
          </cell>
        </row>
        <row r="1188">
          <cell r="AC1188">
            <v>124107</v>
          </cell>
          <cell r="AD1188" t="str">
            <v>ليلى حمدان</v>
          </cell>
        </row>
        <row r="1189">
          <cell r="AC1189">
            <v>123987</v>
          </cell>
          <cell r="AD1189" t="str">
            <v>خوله الحسين</v>
          </cell>
        </row>
        <row r="1190">
          <cell r="AC1190">
            <v>122145</v>
          </cell>
          <cell r="AD1190" t="str">
            <v>ليلى حمو</v>
          </cell>
        </row>
        <row r="1191">
          <cell r="AC1191">
            <v>120753</v>
          </cell>
          <cell r="AD1191" t="str">
            <v>مضرالعظيم عكام</v>
          </cell>
        </row>
        <row r="1192">
          <cell r="AC1192">
            <v>124193</v>
          </cell>
          <cell r="AD1192" t="str">
            <v>هيفاء كحل</v>
          </cell>
        </row>
        <row r="1193">
          <cell r="AC1193">
            <v>124337</v>
          </cell>
          <cell r="AD1193" t="str">
            <v>تبارك محمد</v>
          </cell>
        </row>
        <row r="1194">
          <cell r="AC1194">
            <v>123649</v>
          </cell>
          <cell r="AD1194" t="str">
            <v>علا البني</v>
          </cell>
        </row>
        <row r="1195">
          <cell r="AC1195">
            <v>120357</v>
          </cell>
          <cell r="AD1195" t="str">
            <v>وفاء القضماني</v>
          </cell>
        </row>
        <row r="1196">
          <cell r="AC1196">
            <v>124241</v>
          </cell>
          <cell r="AD1196" t="str">
            <v>اثير كحيل</v>
          </cell>
        </row>
        <row r="1197">
          <cell r="AC1197">
            <v>124503</v>
          </cell>
          <cell r="AD1197" t="str">
            <v>صفيه منينه</v>
          </cell>
        </row>
        <row r="1198">
          <cell r="AC1198">
            <v>124004</v>
          </cell>
          <cell r="AD1198" t="str">
            <v>رفاه عم علي</v>
          </cell>
        </row>
        <row r="1199">
          <cell r="AC1199">
            <v>120416</v>
          </cell>
          <cell r="AD1199" t="str">
            <v>رقيه قبسي</v>
          </cell>
        </row>
        <row r="1200">
          <cell r="AC1200">
            <v>123921</v>
          </cell>
          <cell r="AD1200" t="str">
            <v>امل الجمعه</v>
          </cell>
        </row>
        <row r="1201">
          <cell r="AC1201">
            <v>122659</v>
          </cell>
          <cell r="AD1201" t="str">
            <v>حمزة الصيدلي</v>
          </cell>
        </row>
        <row r="1202">
          <cell r="AC1202">
            <v>123418</v>
          </cell>
          <cell r="AD1202" t="str">
            <v>بثينه مليص</v>
          </cell>
        </row>
        <row r="1203">
          <cell r="AC1203">
            <v>122964</v>
          </cell>
          <cell r="AD1203" t="str">
            <v>غادة العلبي</v>
          </cell>
        </row>
        <row r="1204">
          <cell r="AC1204">
            <v>123686</v>
          </cell>
          <cell r="AD1204" t="str">
            <v>فاطمه ذياب</v>
          </cell>
        </row>
        <row r="1205">
          <cell r="AC1205">
            <v>123754</v>
          </cell>
          <cell r="AD1205" t="str">
            <v>مرام سميد</v>
          </cell>
        </row>
        <row r="1206">
          <cell r="AC1206">
            <v>122937</v>
          </cell>
          <cell r="AD1206" t="str">
            <v>عتبه الأغبر</v>
          </cell>
        </row>
        <row r="1207">
          <cell r="AC1207">
            <v>123760</v>
          </cell>
          <cell r="AD1207" t="str">
            <v>مروه البكاوي</v>
          </cell>
        </row>
        <row r="1208">
          <cell r="AC1208">
            <v>124654</v>
          </cell>
          <cell r="AD1208" t="str">
            <v>مياس الهاشمي</v>
          </cell>
        </row>
        <row r="1209">
          <cell r="AC1209">
            <v>122348</v>
          </cell>
          <cell r="AD1209" t="str">
            <v>هدى ابراهيم</v>
          </cell>
        </row>
        <row r="1210">
          <cell r="AC1210">
            <v>123513</v>
          </cell>
          <cell r="AD1210" t="str">
            <v>رقيه الطالب</v>
          </cell>
        </row>
        <row r="1211">
          <cell r="AC1211">
            <v>123391</v>
          </cell>
          <cell r="AD1211" t="str">
            <v>اماني قطيط</v>
          </cell>
        </row>
        <row r="1212">
          <cell r="AC1212">
            <v>120120</v>
          </cell>
          <cell r="AD1212" t="str">
            <v>نور الهدى الزعبي</v>
          </cell>
        </row>
        <row r="1213">
          <cell r="AC1213">
            <v>122568</v>
          </cell>
          <cell r="AD1213" t="str">
            <v>إسراء الحلاق</v>
          </cell>
        </row>
        <row r="1214">
          <cell r="AC1214">
            <v>123855</v>
          </cell>
          <cell r="AD1214" t="str">
            <v>وعد بدور</v>
          </cell>
        </row>
        <row r="1215">
          <cell r="AC1215">
            <v>123137</v>
          </cell>
          <cell r="AD1215" t="str">
            <v>ميساء دباس</v>
          </cell>
        </row>
        <row r="1216">
          <cell r="AC1216">
            <v>118392</v>
          </cell>
          <cell r="AD1216" t="str">
            <v>مروه اليوسف</v>
          </cell>
        </row>
        <row r="1217">
          <cell r="AC1217">
            <v>123725</v>
          </cell>
          <cell r="AD1217" t="str">
            <v>مايا زينو</v>
          </cell>
        </row>
        <row r="1218">
          <cell r="AC1218">
            <v>119099</v>
          </cell>
          <cell r="AD1218" t="str">
            <v>رهف بدير</v>
          </cell>
        </row>
        <row r="1219">
          <cell r="AC1219">
            <v>123332</v>
          </cell>
          <cell r="AD1219" t="str">
            <v>ابتهال شباط</v>
          </cell>
        </row>
        <row r="1220">
          <cell r="AC1220">
            <v>119038</v>
          </cell>
          <cell r="AD1220" t="str">
            <v>دانيا الحاج</v>
          </cell>
        </row>
        <row r="1221">
          <cell r="AC1221">
            <v>124225</v>
          </cell>
          <cell r="AD1221" t="str">
            <v>لمى القطريب</v>
          </cell>
        </row>
        <row r="1222">
          <cell r="AC1222">
            <v>119625</v>
          </cell>
          <cell r="AD1222" t="str">
            <v>روان الحموي</v>
          </cell>
        </row>
        <row r="1223">
          <cell r="AC1223">
            <v>123757</v>
          </cell>
          <cell r="AD1223" t="str">
            <v>مرح البكاوي</v>
          </cell>
        </row>
        <row r="1224">
          <cell r="AC1224">
            <v>117028</v>
          </cell>
          <cell r="AD1224" t="str">
            <v>وائل النسر</v>
          </cell>
        </row>
        <row r="1225">
          <cell r="AC1225">
            <v>113508</v>
          </cell>
          <cell r="AD1225" t="str">
            <v>خليل ذيب</v>
          </cell>
        </row>
        <row r="1226">
          <cell r="AC1226">
            <v>123458</v>
          </cell>
          <cell r="AD1226" t="str">
            <v>حمزه رحال</v>
          </cell>
        </row>
        <row r="1227">
          <cell r="AC1227">
            <v>123671</v>
          </cell>
          <cell r="AD1227" t="str">
            <v>غاليه سوار</v>
          </cell>
        </row>
        <row r="1228">
          <cell r="AC1228">
            <v>120966</v>
          </cell>
          <cell r="AD1228" t="str">
            <v>دعاء الرفاعي</v>
          </cell>
        </row>
        <row r="1229">
          <cell r="AC1229">
            <v>123998</v>
          </cell>
          <cell r="AD1229" t="str">
            <v>ربا سهلي</v>
          </cell>
        </row>
        <row r="1230">
          <cell r="AC1230">
            <v>109683</v>
          </cell>
          <cell r="AD1230" t="str">
            <v>نغم بدران</v>
          </cell>
        </row>
        <row r="1231">
          <cell r="AC1231">
            <v>124385</v>
          </cell>
          <cell r="AD1231" t="str">
            <v>ديمة عبود</v>
          </cell>
        </row>
        <row r="1232">
          <cell r="AC1232">
            <v>123946</v>
          </cell>
          <cell r="AD1232" t="str">
            <v>باسل الأحمر</v>
          </cell>
        </row>
        <row r="1233">
          <cell r="AC1233">
            <v>124260</v>
          </cell>
          <cell r="AD1233" t="str">
            <v>امينه المقداد</v>
          </cell>
        </row>
        <row r="1234">
          <cell r="AC1234">
            <v>124127</v>
          </cell>
          <cell r="AD1234" t="str">
            <v>محمدرضا العلي</v>
          </cell>
        </row>
        <row r="1235">
          <cell r="AC1235">
            <v>120484</v>
          </cell>
          <cell r="AD1235" t="str">
            <v>امل اسامي</v>
          </cell>
        </row>
        <row r="1236">
          <cell r="AC1236">
            <v>124543</v>
          </cell>
          <cell r="AD1236" t="str">
            <v>غرام الرحال</v>
          </cell>
        </row>
        <row r="1237">
          <cell r="AC1237">
            <v>124256</v>
          </cell>
          <cell r="AD1237" t="str">
            <v>اماني محفوض</v>
          </cell>
        </row>
        <row r="1238">
          <cell r="AC1238">
            <v>124115</v>
          </cell>
          <cell r="AD1238" t="str">
            <v>مايا السلمان</v>
          </cell>
        </row>
        <row r="1239">
          <cell r="AC1239">
            <v>120309</v>
          </cell>
          <cell r="AD1239" t="str">
            <v>ديانا خفاجي</v>
          </cell>
        </row>
        <row r="1240">
          <cell r="AC1240">
            <v>123097</v>
          </cell>
          <cell r="AD1240" t="str">
            <v>مروه الحافي</v>
          </cell>
        </row>
        <row r="1241">
          <cell r="AC1241">
            <v>123960</v>
          </cell>
          <cell r="AD1241" t="str">
            <v>تماضر الحميدي</v>
          </cell>
        </row>
        <row r="1242">
          <cell r="AC1242">
            <v>122188</v>
          </cell>
          <cell r="AD1242" t="str">
            <v>محمد شادي عوده</v>
          </cell>
        </row>
        <row r="1243">
          <cell r="AC1243">
            <v>124073</v>
          </cell>
          <cell r="AD1243" t="str">
            <v>علياء شمس</v>
          </cell>
        </row>
        <row r="1244">
          <cell r="AC1244">
            <v>124002</v>
          </cell>
          <cell r="AD1244" t="str">
            <v>رشا الحجة</v>
          </cell>
        </row>
        <row r="1245">
          <cell r="AC1245">
            <v>124015</v>
          </cell>
          <cell r="AD1245" t="str">
            <v>رهف أيوبي</v>
          </cell>
        </row>
        <row r="1246">
          <cell r="AC1246">
            <v>121506</v>
          </cell>
          <cell r="AD1246" t="str">
            <v>زينه الخالدي</v>
          </cell>
        </row>
        <row r="1247">
          <cell r="AC1247">
            <v>122061</v>
          </cell>
          <cell r="AD1247" t="str">
            <v>غدير بصل</v>
          </cell>
        </row>
        <row r="1248">
          <cell r="AC1248">
            <v>120622</v>
          </cell>
          <cell r="AD1248" t="str">
            <v>علا الكلاس</v>
          </cell>
        </row>
        <row r="1249">
          <cell r="AC1249">
            <v>119530</v>
          </cell>
          <cell r="AD1249" t="str">
            <v>ديالا الغبره</v>
          </cell>
        </row>
        <row r="1250">
          <cell r="AC1250">
            <v>122241</v>
          </cell>
          <cell r="AD1250" t="str">
            <v>منال سريول</v>
          </cell>
        </row>
        <row r="1251">
          <cell r="AC1251">
            <v>124619</v>
          </cell>
          <cell r="AD1251" t="str">
            <v>محمد عمار</v>
          </cell>
        </row>
        <row r="1252">
          <cell r="AC1252">
            <v>120433</v>
          </cell>
          <cell r="AD1252" t="str">
            <v>ساره العقاد</v>
          </cell>
        </row>
        <row r="1253">
          <cell r="AC1253">
            <v>121710</v>
          </cell>
          <cell r="AD1253" t="str">
            <v>حمده الصايغ</v>
          </cell>
        </row>
        <row r="1254">
          <cell r="AC1254">
            <v>122540</v>
          </cell>
          <cell r="AD1254" t="str">
            <v>آيات الراعي</v>
          </cell>
        </row>
        <row r="1255">
          <cell r="AC1255">
            <v>122928</v>
          </cell>
          <cell r="AD1255" t="str">
            <v>عبد الله حتاحت</v>
          </cell>
        </row>
        <row r="1256">
          <cell r="AC1256">
            <v>122233</v>
          </cell>
          <cell r="AD1256" t="str">
            <v>ملك الحاج مصطفى</v>
          </cell>
        </row>
        <row r="1257">
          <cell r="AC1257">
            <v>121858</v>
          </cell>
          <cell r="AD1257" t="str">
            <v>روز احمد</v>
          </cell>
        </row>
        <row r="1258">
          <cell r="AC1258">
            <v>122270</v>
          </cell>
          <cell r="AD1258" t="str">
            <v>نائله القداح</v>
          </cell>
        </row>
        <row r="1259">
          <cell r="AC1259">
            <v>122432</v>
          </cell>
          <cell r="AD1259" t="str">
            <v>يمامه المقداد</v>
          </cell>
        </row>
        <row r="1260">
          <cell r="AC1260">
            <v>123683</v>
          </cell>
          <cell r="AD1260" t="str">
            <v>فاطمة المصري</v>
          </cell>
        </row>
        <row r="1261">
          <cell r="AC1261">
            <v>120643</v>
          </cell>
          <cell r="AD1261" t="str">
            <v>اكرام الكلاوي</v>
          </cell>
        </row>
        <row r="1262">
          <cell r="AC1262">
            <v>123700</v>
          </cell>
          <cell r="AD1262" t="str">
            <v>لبانه سليم</v>
          </cell>
        </row>
        <row r="1263">
          <cell r="AC1263">
            <v>123166</v>
          </cell>
          <cell r="AD1263" t="str">
            <v>نور الخليل</v>
          </cell>
        </row>
        <row r="1264">
          <cell r="AC1264">
            <v>122466</v>
          </cell>
          <cell r="AD1264" t="str">
            <v>احمد محمد</v>
          </cell>
        </row>
        <row r="1265">
          <cell r="AC1265">
            <v>123429</v>
          </cell>
          <cell r="AD1265" t="str">
            <v>بيان طه</v>
          </cell>
        </row>
        <row r="1266">
          <cell r="AC1266">
            <v>118918</v>
          </cell>
          <cell r="AD1266" t="str">
            <v>منار قويدر</v>
          </cell>
        </row>
        <row r="1267">
          <cell r="AC1267">
            <v>118761</v>
          </cell>
          <cell r="AD1267" t="str">
            <v xml:space="preserve">شام الدقر </v>
          </cell>
        </row>
        <row r="1268">
          <cell r="AC1268">
            <v>124282</v>
          </cell>
          <cell r="AD1268" t="str">
            <v>ايناس رحمه</v>
          </cell>
        </row>
        <row r="1269">
          <cell r="AC1269">
            <v>123192</v>
          </cell>
          <cell r="AD1269" t="str">
            <v>نوره قلوش</v>
          </cell>
        </row>
        <row r="1270">
          <cell r="AC1270">
            <v>118430</v>
          </cell>
          <cell r="AD1270" t="str">
            <v>ميساء ابو شقير</v>
          </cell>
        </row>
        <row r="1271">
          <cell r="AC1271">
            <v>124133</v>
          </cell>
          <cell r="AD1271" t="str">
            <v>مروه الصباغ</v>
          </cell>
        </row>
        <row r="1272">
          <cell r="AC1272">
            <v>123786</v>
          </cell>
          <cell r="AD1272" t="str">
            <v>ميرناعلي</v>
          </cell>
        </row>
        <row r="1273">
          <cell r="AC1273">
            <v>123121</v>
          </cell>
          <cell r="AD1273" t="str">
            <v>منيره قباوه</v>
          </cell>
        </row>
        <row r="1274">
          <cell r="AC1274">
            <v>122900</v>
          </cell>
          <cell r="AD1274" t="str">
            <v>شيرين اشريفه</v>
          </cell>
        </row>
        <row r="1275">
          <cell r="AC1275">
            <v>123431</v>
          </cell>
          <cell r="AD1275" t="str">
            <v>تاله عبيد</v>
          </cell>
        </row>
        <row r="1276">
          <cell r="AC1276">
            <v>123528</v>
          </cell>
          <cell r="AD1276" t="str">
            <v>رهام خلف</v>
          </cell>
        </row>
        <row r="1277">
          <cell r="AC1277">
            <v>123859</v>
          </cell>
          <cell r="AD1277" t="str">
            <v>ولاء المجذوب</v>
          </cell>
        </row>
        <row r="1278">
          <cell r="AC1278">
            <v>122703</v>
          </cell>
          <cell r="AD1278" t="str">
            <v>ديالا احمد</v>
          </cell>
        </row>
        <row r="1279">
          <cell r="AC1279">
            <v>124458</v>
          </cell>
          <cell r="AD1279" t="str">
            <v>ساره الكريم</v>
          </cell>
        </row>
        <row r="1280">
          <cell r="AC1280">
            <v>124598</v>
          </cell>
          <cell r="AD1280" t="str">
            <v>ليندا حلو</v>
          </cell>
        </row>
        <row r="1281">
          <cell r="AC1281">
            <v>124327</v>
          </cell>
          <cell r="AD1281" t="str">
            <v>بشرى رجب</v>
          </cell>
        </row>
        <row r="1282">
          <cell r="AC1282">
            <v>124456</v>
          </cell>
          <cell r="AD1282" t="str">
            <v>زينب منصور</v>
          </cell>
        </row>
        <row r="1283">
          <cell r="AC1283">
            <v>123729</v>
          </cell>
          <cell r="AD1283" t="str">
            <v>مجد الشمالي</v>
          </cell>
        </row>
        <row r="1284">
          <cell r="AC1284">
            <v>123931</v>
          </cell>
          <cell r="AD1284" t="str">
            <v>ايمان الخليفه</v>
          </cell>
        </row>
        <row r="1285">
          <cell r="AC1285">
            <v>124412</v>
          </cell>
          <cell r="AD1285" t="str">
            <v>رشاد السيروان</v>
          </cell>
        </row>
        <row r="1286">
          <cell r="AC1286">
            <v>124104</v>
          </cell>
          <cell r="AD1286" t="str">
            <v>لولوه العبد</v>
          </cell>
        </row>
        <row r="1287">
          <cell r="AC1287">
            <v>123883</v>
          </cell>
          <cell r="AD1287" t="str">
            <v>رغد سروجي</v>
          </cell>
        </row>
        <row r="1288">
          <cell r="AC1288">
            <v>123416</v>
          </cell>
          <cell r="AD1288" t="str">
            <v>باسمة زعيزع</v>
          </cell>
        </row>
        <row r="1289">
          <cell r="AC1289">
            <v>124600</v>
          </cell>
          <cell r="AD1289" t="str">
            <v>ماجده المحيميد</v>
          </cell>
        </row>
        <row r="1290">
          <cell r="AC1290">
            <v>119582</v>
          </cell>
          <cell r="AD1290" t="str">
            <v>رزان فضه</v>
          </cell>
        </row>
        <row r="1291">
          <cell r="AC1291">
            <v>124220</v>
          </cell>
          <cell r="AD1291" t="str">
            <v>اماني علي</v>
          </cell>
        </row>
        <row r="1292">
          <cell r="AC1292">
            <v>121647</v>
          </cell>
          <cell r="AD1292" t="str">
            <v>بتول السيدحسن</v>
          </cell>
        </row>
        <row r="1293">
          <cell r="AC1293">
            <v>124407</v>
          </cell>
          <cell r="AD1293" t="str">
            <v>رشا جقميرة</v>
          </cell>
        </row>
        <row r="1294">
          <cell r="AC1294">
            <v>122759</v>
          </cell>
          <cell r="AD1294" t="str">
            <v>رغد الشاغوري</v>
          </cell>
        </row>
        <row r="1295">
          <cell r="AC1295">
            <v>121010</v>
          </cell>
          <cell r="AD1295" t="str">
            <v>نارت الاسماعيل</v>
          </cell>
        </row>
        <row r="1296">
          <cell r="AC1296">
            <v>121968</v>
          </cell>
          <cell r="AD1296" t="str">
            <v>شذى ابو لبده</v>
          </cell>
        </row>
        <row r="1297">
          <cell r="AC1297">
            <v>121972</v>
          </cell>
          <cell r="AD1297" t="str">
            <v>شغف ابو لبده</v>
          </cell>
        </row>
        <row r="1298">
          <cell r="AC1298">
            <v>117006</v>
          </cell>
          <cell r="AD1298" t="str">
            <v>نسرين حسحس</v>
          </cell>
        </row>
        <row r="1299">
          <cell r="AC1299">
            <v>121793</v>
          </cell>
          <cell r="AD1299" t="str">
            <v>ربى اكزم</v>
          </cell>
        </row>
        <row r="1300">
          <cell r="AC1300">
            <v>123407</v>
          </cell>
          <cell r="AD1300" t="str">
            <v>ايام شاكر</v>
          </cell>
        </row>
        <row r="1301">
          <cell r="AC1301">
            <v>119904</v>
          </cell>
          <cell r="AD1301" t="str">
            <v>لانا مشعل</v>
          </cell>
        </row>
        <row r="1302">
          <cell r="AC1302">
            <v>124672</v>
          </cell>
          <cell r="AD1302" t="str">
            <v>نجوى مظفر</v>
          </cell>
        </row>
        <row r="1303">
          <cell r="AC1303">
            <v>122566</v>
          </cell>
          <cell r="AD1303" t="str">
            <v>أيسل الحموي</v>
          </cell>
        </row>
        <row r="1304">
          <cell r="AC1304">
            <v>124208</v>
          </cell>
          <cell r="AD1304" t="str">
            <v>ياسمين سلوم</v>
          </cell>
        </row>
        <row r="1305">
          <cell r="AC1305">
            <v>118270</v>
          </cell>
          <cell r="AD1305" t="str">
            <v>لمى مزاحم</v>
          </cell>
        </row>
        <row r="1306">
          <cell r="AC1306">
            <v>123236</v>
          </cell>
          <cell r="AD1306" t="str">
            <v>هيا زهير</v>
          </cell>
        </row>
        <row r="1307">
          <cell r="AC1307">
            <v>123958</v>
          </cell>
          <cell r="AD1307" t="str">
            <v>تبارك نجلة</v>
          </cell>
        </row>
        <row r="1308">
          <cell r="AC1308">
            <v>123408</v>
          </cell>
          <cell r="AD1308" t="str">
            <v>اية اغا</v>
          </cell>
        </row>
        <row r="1309">
          <cell r="AC1309">
            <v>122678</v>
          </cell>
          <cell r="AD1309" t="str">
            <v>خانه حسين</v>
          </cell>
        </row>
        <row r="1310">
          <cell r="AC1310">
            <v>122539</v>
          </cell>
          <cell r="AD1310" t="str">
            <v>آيات الحوراني</v>
          </cell>
        </row>
        <row r="1311">
          <cell r="AC1311">
            <v>123360</v>
          </cell>
          <cell r="AD1311" t="str">
            <v>اسماء الحمدان</v>
          </cell>
        </row>
        <row r="1312">
          <cell r="AC1312">
            <v>124455</v>
          </cell>
          <cell r="AD1312" t="str">
            <v>زينب الناصر</v>
          </cell>
        </row>
        <row r="1313">
          <cell r="AC1313">
            <v>123934</v>
          </cell>
          <cell r="AD1313" t="str">
            <v>أسماء الفرخ</v>
          </cell>
        </row>
        <row r="1314">
          <cell r="AC1314">
            <v>124521</v>
          </cell>
          <cell r="AD1314" t="str">
            <v>علا خضير</v>
          </cell>
        </row>
        <row r="1315">
          <cell r="AC1315">
            <v>105600</v>
          </cell>
          <cell r="AD1315" t="str">
            <v>رنده العكاري</v>
          </cell>
        </row>
        <row r="1316">
          <cell r="AC1316">
            <v>124303</v>
          </cell>
          <cell r="AD1316" t="str">
            <v>آلاء قريمزان</v>
          </cell>
        </row>
        <row r="1317">
          <cell r="AC1317">
            <v>122213</v>
          </cell>
          <cell r="AD1317" t="str">
            <v>مروه شبيكه</v>
          </cell>
        </row>
        <row r="1318">
          <cell r="AC1318">
            <v>121590</v>
          </cell>
          <cell r="AD1318" t="str">
            <v>ايمان حميد</v>
          </cell>
        </row>
        <row r="1319">
          <cell r="AC1319">
            <v>124305</v>
          </cell>
          <cell r="AD1319" t="str">
            <v>آمال سليك</v>
          </cell>
        </row>
        <row r="1320">
          <cell r="AC1320">
            <v>113394</v>
          </cell>
          <cell r="AD1320" t="str">
            <v>همام الكسار العليوي</v>
          </cell>
        </row>
        <row r="1321">
          <cell r="AC1321">
            <v>124706</v>
          </cell>
          <cell r="AD1321" t="str">
            <v>هديل صوان</v>
          </cell>
        </row>
        <row r="1322">
          <cell r="AC1322">
            <v>123337</v>
          </cell>
          <cell r="AD1322" t="str">
            <v>احمد الحاج نعيمه</v>
          </cell>
        </row>
        <row r="1323">
          <cell r="AC1323">
            <v>124290</v>
          </cell>
          <cell r="AD1323" t="str">
            <v>أسماء بدوي</v>
          </cell>
        </row>
        <row r="1324">
          <cell r="AC1324">
            <v>123078</v>
          </cell>
          <cell r="AD1324" t="str">
            <v>محمود الحمود</v>
          </cell>
        </row>
        <row r="1325">
          <cell r="AC1325">
            <v>119117</v>
          </cell>
          <cell r="AD1325" t="str">
            <v>نور الدين الحمود</v>
          </cell>
        </row>
        <row r="1326">
          <cell r="AC1326">
            <v>117573</v>
          </cell>
          <cell r="AD1326" t="str">
            <v>محمد نور القباني</v>
          </cell>
        </row>
        <row r="1327">
          <cell r="AC1327">
            <v>124707</v>
          </cell>
          <cell r="AD1327" t="str">
            <v>هشام الخلف العويد</v>
          </cell>
        </row>
        <row r="1328">
          <cell r="AC1328">
            <v>124161</v>
          </cell>
          <cell r="AD1328" t="str">
            <v>نصر الله الخلف</v>
          </cell>
        </row>
        <row r="1329">
          <cell r="AC1329">
            <v>116914</v>
          </cell>
          <cell r="AD1329" t="str">
            <v>فاطمه سليمان</v>
          </cell>
        </row>
        <row r="1330">
          <cell r="AC1330">
            <v>120298</v>
          </cell>
          <cell r="AD1330" t="str">
            <v>عبير عوده</v>
          </cell>
        </row>
        <row r="1331">
          <cell r="AC1331">
            <v>122805</v>
          </cell>
          <cell r="AD1331" t="str">
            <v>رولا شريفة</v>
          </cell>
        </row>
        <row r="1332">
          <cell r="AC1332">
            <v>119107</v>
          </cell>
          <cell r="AD1332" t="str">
            <v>فتون سنوبر</v>
          </cell>
        </row>
        <row r="1333">
          <cell r="AC1333">
            <v>124250</v>
          </cell>
          <cell r="AD1333" t="str">
            <v>الاء الاحمد</v>
          </cell>
        </row>
        <row r="1334">
          <cell r="AC1334">
            <v>106300</v>
          </cell>
          <cell r="AD1334" t="str">
            <v>سوزان سعد</v>
          </cell>
        </row>
        <row r="1335">
          <cell r="AC1335">
            <v>123891</v>
          </cell>
          <cell r="AD1335" t="str">
            <v>عمار يوسف</v>
          </cell>
        </row>
        <row r="1336">
          <cell r="AC1336">
            <v>123256</v>
          </cell>
          <cell r="AD1336" t="str">
            <v>ولاء بسمار</v>
          </cell>
        </row>
        <row r="1337">
          <cell r="AC1337">
            <v>123932</v>
          </cell>
          <cell r="AD1337" t="str">
            <v>إهداء كلاس</v>
          </cell>
        </row>
        <row r="1338">
          <cell r="AC1338">
            <v>124399</v>
          </cell>
          <cell r="AD1338" t="str">
            <v>ربا عوض</v>
          </cell>
        </row>
        <row r="1339">
          <cell r="AC1339">
            <v>123555</v>
          </cell>
          <cell r="AD1339" t="str">
            <v>ريمه علم الدين</v>
          </cell>
        </row>
        <row r="1340">
          <cell r="AC1340">
            <v>124533</v>
          </cell>
          <cell r="AD1340" t="str">
            <v>علي محمد</v>
          </cell>
        </row>
        <row r="1341">
          <cell r="AC1341">
            <v>120105</v>
          </cell>
          <cell r="AD1341" t="str">
            <v>نور السيد</v>
          </cell>
        </row>
        <row r="1342">
          <cell r="AC1342">
            <v>124314</v>
          </cell>
          <cell r="AD1342" t="str">
            <v>بتول دريس</v>
          </cell>
        </row>
        <row r="1343">
          <cell r="AC1343">
            <v>124490</v>
          </cell>
          <cell r="AD1343" t="str">
            <v>شذى ادريس</v>
          </cell>
        </row>
        <row r="1344">
          <cell r="AC1344">
            <v>124398</v>
          </cell>
          <cell r="AD1344" t="str">
            <v>ربا العطا</v>
          </cell>
        </row>
        <row r="1345">
          <cell r="AC1345">
            <v>118701</v>
          </cell>
          <cell r="AD1345" t="str">
            <v>قمر رحال</v>
          </cell>
        </row>
        <row r="1346">
          <cell r="AC1346">
            <v>116372</v>
          </cell>
          <cell r="AD1346" t="str">
            <v>مرام خويص</v>
          </cell>
        </row>
        <row r="1347">
          <cell r="AC1347">
            <v>124331</v>
          </cell>
          <cell r="AD1347" t="str">
            <v>بكر ضمان</v>
          </cell>
        </row>
        <row r="1348">
          <cell r="AC1348">
            <v>122506</v>
          </cell>
          <cell r="AD1348" t="str">
            <v>اليس سويد</v>
          </cell>
        </row>
        <row r="1349">
          <cell r="AC1349">
            <v>121084</v>
          </cell>
          <cell r="AD1349" t="str">
            <v>حلا وسوف</v>
          </cell>
        </row>
        <row r="1350">
          <cell r="AC1350">
            <v>102101</v>
          </cell>
          <cell r="AD1350" t="str">
            <v>عبير الدنيا</v>
          </cell>
        </row>
        <row r="1351">
          <cell r="AC1351">
            <v>123342</v>
          </cell>
          <cell r="AD1351" t="str">
            <v>احمد سطاس</v>
          </cell>
        </row>
        <row r="1352">
          <cell r="AC1352">
            <v>123342</v>
          </cell>
          <cell r="AD1352" t="str">
            <v>احمد سطاس</v>
          </cell>
        </row>
        <row r="1353">
          <cell r="AC1353">
            <v>123529</v>
          </cell>
          <cell r="AD1353" t="str">
            <v>رهف الغجري</v>
          </cell>
        </row>
        <row r="1354">
          <cell r="AC1354">
            <v>101517</v>
          </cell>
          <cell r="AD1354" t="str">
            <v>دانتي اسعد</v>
          </cell>
        </row>
        <row r="1355">
          <cell r="AC1355">
            <v>122894</v>
          </cell>
          <cell r="AD1355" t="str">
            <v>شذا العقله</v>
          </cell>
        </row>
        <row r="1356">
          <cell r="AC1356">
            <v>122494</v>
          </cell>
          <cell r="AD1356" t="str">
            <v>الاء ابو قبع</v>
          </cell>
        </row>
        <row r="1357">
          <cell r="AC1357">
            <v>124461</v>
          </cell>
          <cell r="AD1357" t="str">
            <v>ساره ظاظا</v>
          </cell>
        </row>
        <row r="1358">
          <cell r="AC1358">
            <v>124068</v>
          </cell>
          <cell r="AD1358" t="str">
            <v>علا الحسين</v>
          </cell>
        </row>
        <row r="1359">
          <cell r="AC1359">
            <v>123006</v>
          </cell>
          <cell r="AD1359" t="str">
            <v>لؤي مسعود</v>
          </cell>
        </row>
        <row r="1360">
          <cell r="AC1360">
            <v>121105</v>
          </cell>
          <cell r="AD1360" t="str">
            <v>مروه الغافل</v>
          </cell>
        </row>
        <row r="1361">
          <cell r="AC1361">
            <v>121350</v>
          </cell>
          <cell r="AD1361" t="str">
            <v>هلا حسين</v>
          </cell>
        </row>
        <row r="1362">
          <cell r="AC1362">
            <v>121182</v>
          </cell>
          <cell r="AD1362" t="str">
            <v>رغد غضبان</v>
          </cell>
        </row>
        <row r="1363">
          <cell r="AC1363">
            <v>118917</v>
          </cell>
          <cell r="AD1363" t="str">
            <v>مطيعه شاهين</v>
          </cell>
        </row>
        <row r="1364">
          <cell r="AC1364">
            <v>123657</v>
          </cell>
          <cell r="AD1364" t="str">
            <v>علي شديد</v>
          </cell>
        </row>
        <row r="1365">
          <cell r="AC1365">
            <v>124454</v>
          </cell>
          <cell r="AD1365" t="str">
            <v>زينب العتيري</v>
          </cell>
        </row>
        <row r="1366">
          <cell r="AC1366">
            <v>124119</v>
          </cell>
          <cell r="AD1366" t="str">
            <v>محمد تامر سليمان</v>
          </cell>
        </row>
        <row r="1367">
          <cell r="AC1367">
            <v>124433</v>
          </cell>
          <cell r="AD1367" t="str">
            <v>روان الحمصي</v>
          </cell>
        </row>
        <row r="1368">
          <cell r="AC1368">
            <v>122630</v>
          </cell>
          <cell r="AD1368" t="str">
            <v>جناده صالح</v>
          </cell>
        </row>
        <row r="1369">
          <cell r="AC1369">
            <v>123691</v>
          </cell>
          <cell r="AD1369" t="str">
            <v>فوزية علوش</v>
          </cell>
        </row>
        <row r="1370">
          <cell r="AC1370">
            <v>123217</v>
          </cell>
          <cell r="AD1370" t="str">
            <v>هبه محمود</v>
          </cell>
        </row>
        <row r="1371">
          <cell r="AC1371">
            <v>120929</v>
          </cell>
          <cell r="AD1371" t="str">
            <v>دانيا حزام</v>
          </cell>
        </row>
        <row r="1372">
          <cell r="AC1372">
            <v>121327</v>
          </cell>
          <cell r="AD1372" t="str">
            <v>منى البقلي</v>
          </cell>
        </row>
        <row r="1373">
          <cell r="AC1373">
            <v>122460</v>
          </cell>
          <cell r="AD1373" t="str">
            <v>احمد الصالح</v>
          </cell>
        </row>
        <row r="1374">
          <cell r="AC1374">
            <v>122549</v>
          </cell>
          <cell r="AD1374" t="str">
            <v>آيه قلفه</v>
          </cell>
        </row>
        <row r="1375">
          <cell r="AC1375">
            <v>124556</v>
          </cell>
          <cell r="AD1375" t="str">
            <v>فرح المصري</v>
          </cell>
        </row>
        <row r="1376">
          <cell r="AC1376">
            <v>124097</v>
          </cell>
          <cell r="AD1376" t="str">
            <v>لارا صالح</v>
          </cell>
        </row>
        <row r="1377">
          <cell r="AC1377">
            <v>123673</v>
          </cell>
          <cell r="AD1377" t="str">
            <v>غزل حجازي</v>
          </cell>
        </row>
        <row r="1378">
          <cell r="AC1378">
            <v>116982</v>
          </cell>
          <cell r="AD1378" t="str">
            <v>مريم وهبي</v>
          </cell>
        </row>
        <row r="1379">
          <cell r="AC1379">
            <v>122364</v>
          </cell>
          <cell r="AD1379" t="str">
            <v>هنا الرفاعي</v>
          </cell>
        </row>
        <row r="1380">
          <cell r="AC1380">
            <v>124098</v>
          </cell>
          <cell r="AD1380" t="str">
            <v>لانا عثمان</v>
          </cell>
        </row>
        <row r="1381">
          <cell r="AC1381">
            <v>124463</v>
          </cell>
          <cell r="AD1381" t="str">
            <v>سالين دريوسي</v>
          </cell>
        </row>
        <row r="1382">
          <cell r="AC1382">
            <v>122850</v>
          </cell>
          <cell r="AD1382" t="str">
            <v>سجود أبورافع</v>
          </cell>
        </row>
        <row r="1383">
          <cell r="AC1383">
            <v>120280</v>
          </cell>
          <cell r="AD1383" t="str">
            <v>علا اسماعيل</v>
          </cell>
        </row>
        <row r="1384">
          <cell r="AC1384">
            <v>124736</v>
          </cell>
          <cell r="AD1384" t="str">
            <v>محمد ملحم</v>
          </cell>
        </row>
        <row r="1385">
          <cell r="AC1385">
            <v>121209</v>
          </cell>
          <cell r="AD1385" t="str">
            <v>مرح طهماز</v>
          </cell>
        </row>
        <row r="1386">
          <cell r="AC1386">
            <v>121039</v>
          </cell>
          <cell r="AD1386" t="str">
            <v>نادين بسيسيني</v>
          </cell>
        </row>
        <row r="1387">
          <cell r="AC1387">
            <v>121622</v>
          </cell>
          <cell r="AD1387" t="str">
            <v>الاء عربش</v>
          </cell>
        </row>
        <row r="1388">
          <cell r="AC1388">
            <v>124529</v>
          </cell>
          <cell r="AD1388" t="str">
            <v>علي الحسين</v>
          </cell>
        </row>
        <row r="1389">
          <cell r="AC1389">
            <v>123680</v>
          </cell>
          <cell r="AD1389" t="str">
            <v>فاديا الحسين</v>
          </cell>
        </row>
        <row r="1390">
          <cell r="AC1390">
            <v>122738</v>
          </cell>
          <cell r="AD1390" t="str">
            <v>ربا قنوص</v>
          </cell>
        </row>
        <row r="1391">
          <cell r="AC1391">
            <v>118928</v>
          </cell>
          <cell r="AD1391" t="str">
            <v>هبه الصوص</v>
          </cell>
        </row>
        <row r="1392">
          <cell r="AC1392">
            <v>119940</v>
          </cell>
          <cell r="AD1392" t="str">
            <v>ماري فضول</v>
          </cell>
        </row>
        <row r="1393">
          <cell r="AC1393">
            <v>119678</v>
          </cell>
          <cell r="AD1393" t="str">
            <v>سالي عثمان</v>
          </cell>
        </row>
        <row r="1394">
          <cell r="AC1394">
            <v>122167</v>
          </cell>
          <cell r="AD1394" t="str">
            <v>مايا مرشد</v>
          </cell>
        </row>
        <row r="1395">
          <cell r="AC1395">
            <v>123923</v>
          </cell>
          <cell r="AD1395" t="str">
            <v>امل عمراني كرندي</v>
          </cell>
        </row>
        <row r="1396">
          <cell r="AC1396">
            <v>121309</v>
          </cell>
          <cell r="AD1396" t="str">
            <v>سلمى الكيلاني</v>
          </cell>
        </row>
        <row r="1397">
          <cell r="AC1397">
            <v>117971</v>
          </cell>
          <cell r="AD1397" t="str">
            <v>خالد محمد</v>
          </cell>
        </row>
        <row r="1398">
          <cell r="AC1398">
            <v>124053</v>
          </cell>
          <cell r="AD1398" t="str">
            <v>شيرين اللحام</v>
          </cell>
        </row>
        <row r="1399">
          <cell r="AC1399">
            <v>124162</v>
          </cell>
          <cell r="AD1399" t="str">
            <v>نهاد دعمش</v>
          </cell>
        </row>
        <row r="1400">
          <cell r="AC1400">
            <v>121771</v>
          </cell>
          <cell r="AD1400" t="str">
            <v>راما البزم</v>
          </cell>
        </row>
        <row r="1401">
          <cell r="AC1401">
            <v>118443</v>
          </cell>
          <cell r="AD1401" t="str">
            <v>نسرين حصويه</v>
          </cell>
        </row>
        <row r="1402">
          <cell r="AC1402">
            <v>123986</v>
          </cell>
          <cell r="AD1402" t="str">
            <v>خوله احمد</v>
          </cell>
        </row>
        <row r="1403">
          <cell r="AC1403">
            <v>123807</v>
          </cell>
          <cell r="AD1403" t="str">
            <v>نوال الزير</v>
          </cell>
        </row>
        <row r="1404">
          <cell r="AC1404">
            <v>122085</v>
          </cell>
          <cell r="AD1404" t="str">
            <v>فاطمه العينيه</v>
          </cell>
        </row>
        <row r="1405">
          <cell r="AC1405">
            <v>122802</v>
          </cell>
          <cell r="AD1405" t="str">
            <v>روشان الحراكي</v>
          </cell>
        </row>
        <row r="1406">
          <cell r="AC1406">
            <v>120262</v>
          </cell>
          <cell r="AD1406" t="str">
            <v>شام الحمصي</v>
          </cell>
        </row>
        <row r="1407">
          <cell r="AC1407">
            <v>122520</v>
          </cell>
          <cell r="AD1407" t="str">
            <v>اوصاف حجيج</v>
          </cell>
        </row>
        <row r="1408">
          <cell r="AC1408">
            <v>123209</v>
          </cell>
          <cell r="AD1408" t="str">
            <v>هبه سليمان</v>
          </cell>
        </row>
        <row r="1409">
          <cell r="AC1409">
            <v>120576</v>
          </cell>
          <cell r="AD1409" t="str">
            <v>لمى خضور</v>
          </cell>
        </row>
        <row r="1410">
          <cell r="AC1410">
            <v>122940</v>
          </cell>
          <cell r="AD1410" t="str">
            <v>عزيزه ابو عون</v>
          </cell>
        </row>
        <row r="1411">
          <cell r="AC1411">
            <v>123611</v>
          </cell>
          <cell r="AD1411" t="str">
            <v>شهيره الحموره</v>
          </cell>
        </row>
        <row r="1412">
          <cell r="AC1412">
            <v>112979</v>
          </cell>
          <cell r="AD1412" t="str">
            <v>طارق يونس</v>
          </cell>
        </row>
        <row r="1413">
          <cell r="AC1413">
            <v>120156</v>
          </cell>
          <cell r="AD1413" t="str">
            <v>هدى الساطي</v>
          </cell>
        </row>
        <row r="1414">
          <cell r="AC1414">
            <v>123208</v>
          </cell>
          <cell r="AD1414" t="str">
            <v>هبه خزاعي</v>
          </cell>
        </row>
        <row r="1415">
          <cell r="AC1415">
            <v>120391</v>
          </cell>
          <cell r="AD1415" t="str">
            <v>ايدال الشما</v>
          </cell>
        </row>
        <row r="1416">
          <cell r="AC1416">
            <v>119294</v>
          </cell>
          <cell r="AD1416" t="str">
            <v>كرم اسماعيل</v>
          </cell>
        </row>
        <row r="1417">
          <cell r="AC1417">
            <v>124416</v>
          </cell>
          <cell r="AD1417" t="str">
            <v>رغد يوزغاتلي</v>
          </cell>
        </row>
        <row r="1418">
          <cell r="AC1418">
            <v>124544</v>
          </cell>
          <cell r="AD1418" t="str">
            <v>غرام الملحم</v>
          </cell>
        </row>
        <row r="1419">
          <cell r="AC1419">
            <v>109368</v>
          </cell>
          <cell r="AD1419" t="str">
            <v>مياده الطعاني</v>
          </cell>
        </row>
        <row r="1420">
          <cell r="AC1420">
            <v>123052</v>
          </cell>
          <cell r="AD1420" t="str">
            <v>مجدي التوماالبشاره</v>
          </cell>
        </row>
        <row r="1421">
          <cell r="AC1421">
            <v>124577</v>
          </cell>
          <cell r="AD1421" t="str">
            <v>لبانه عريج</v>
          </cell>
        </row>
        <row r="1422">
          <cell r="AC1422">
            <v>121998</v>
          </cell>
          <cell r="AD1422" t="str">
            <v>عامر تادروس</v>
          </cell>
        </row>
        <row r="1423">
          <cell r="AC1423">
            <v>120793</v>
          </cell>
          <cell r="AD1423" t="str">
            <v>غاده شوربه</v>
          </cell>
        </row>
        <row r="1424">
          <cell r="AC1424">
            <v>121624</v>
          </cell>
          <cell r="AD1424" t="str">
            <v>ايات الحاج علي</v>
          </cell>
        </row>
        <row r="1425">
          <cell r="AC1425">
            <v>113327</v>
          </cell>
          <cell r="AD1425" t="str">
            <v>نور السعودي</v>
          </cell>
        </row>
        <row r="1426">
          <cell r="AC1426">
            <v>123640</v>
          </cell>
          <cell r="AD1426" t="str">
            <v>عبير هاشم</v>
          </cell>
        </row>
        <row r="1427">
          <cell r="AC1427">
            <v>117152</v>
          </cell>
          <cell r="AD1427" t="str">
            <v>الاء عبلا</v>
          </cell>
        </row>
        <row r="1428">
          <cell r="AC1428">
            <v>117189</v>
          </cell>
          <cell r="AD1428" t="str">
            <v>بتول العم</v>
          </cell>
        </row>
        <row r="1429">
          <cell r="AC1429">
            <v>123533</v>
          </cell>
          <cell r="AD1429" t="str">
            <v>روان السلوم</v>
          </cell>
        </row>
        <row r="1430">
          <cell r="AC1430">
            <v>124252</v>
          </cell>
          <cell r="AD1430" t="str">
            <v xml:space="preserve">المهدي الموسى </v>
          </cell>
        </row>
        <row r="1431">
          <cell r="AC1431">
            <v>124537</v>
          </cell>
          <cell r="AD1431" t="str">
            <v>عمر المهوس</v>
          </cell>
        </row>
        <row r="1432">
          <cell r="AC1432">
            <v>124391</v>
          </cell>
          <cell r="AD1432" t="str">
            <v xml:space="preserve">راما زريقات </v>
          </cell>
        </row>
        <row r="1433">
          <cell r="AC1433">
            <v>124348</v>
          </cell>
          <cell r="AD1433" t="str">
            <v>جلنار احمد</v>
          </cell>
        </row>
        <row r="1434">
          <cell r="AC1434">
            <v>122512</v>
          </cell>
          <cell r="AD1434" t="str">
            <v>امل العبود</v>
          </cell>
        </row>
        <row r="1435">
          <cell r="AC1435">
            <v>124729</v>
          </cell>
          <cell r="AD1435" t="str">
            <v>يسرى دعاس</v>
          </cell>
        </row>
        <row r="1436">
          <cell r="AC1436">
            <v>122810</v>
          </cell>
          <cell r="AD1436" t="str">
            <v>ريتا سليمان</v>
          </cell>
        </row>
        <row r="1437">
          <cell r="AC1437">
            <v>119192</v>
          </cell>
          <cell r="AD1437" t="str">
            <v>شفاء السقا</v>
          </cell>
        </row>
        <row r="1438">
          <cell r="AC1438">
            <v>124089</v>
          </cell>
          <cell r="AD1438" t="str">
            <v>فريده مطامير</v>
          </cell>
        </row>
        <row r="1439">
          <cell r="AC1439">
            <v>124313</v>
          </cell>
          <cell r="AD1439" t="str">
            <v>بتول حافظ</v>
          </cell>
        </row>
        <row r="1440">
          <cell r="AC1440">
            <v>124552</v>
          </cell>
          <cell r="AD1440" t="str">
            <v>فاطمه درويش</v>
          </cell>
        </row>
        <row r="1441">
          <cell r="AC1441">
            <v>124237</v>
          </cell>
          <cell r="AD1441" t="str">
            <v>مجد جمول</v>
          </cell>
        </row>
        <row r="1442">
          <cell r="AC1442">
            <v>123535</v>
          </cell>
          <cell r="AD1442" t="str">
            <v>روان العلي</v>
          </cell>
        </row>
        <row r="1443">
          <cell r="AC1443">
            <v>122819</v>
          </cell>
          <cell r="AD1443" t="str">
            <v>ريم عبيسي</v>
          </cell>
        </row>
        <row r="1444">
          <cell r="AC1444">
            <v>122488</v>
          </cell>
          <cell r="AD1444" t="str">
            <v>اسماء دمشقي</v>
          </cell>
        </row>
        <row r="1445">
          <cell r="AC1445">
            <v>121440</v>
          </cell>
          <cell r="AD1445" t="str">
            <v>سامي القباني</v>
          </cell>
        </row>
        <row r="1446">
          <cell r="AC1446">
            <v>119514</v>
          </cell>
          <cell r="AD1446" t="str">
            <v>دانا عرموش</v>
          </cell>
        </row>
        <row r="1447">
          <cell r="AC1447">
            <v>117409</v>
          </cell>
          <cell r="AD1447" t="str">
            <v xml:space="preserve">عامر مخول </v>
          </cell>
        </row>
        <row r="1448">
          <cell r="AC1448">
            <v>124187</v>
          </cell>
          <cell r="AD1448" t="str">
            <v>هلا غريبه</v>
          </cell>
        </row>
        <row r="1449">
          <cell r="AC1449">
            <v>123753</v>
          </cell>
          <cell r="AD1449" t="str">
            <v>محمود زعتري</v>
          </cell>
        </row>
        <row r="1450">
          <cell r="AC1450">
            <v>118984</v>
          </cell>
          <cell r="AD1450" t="str">
            <v>عرين الذياب</v>
          </cell>
        </row>
        <row r="1451">
          <cell r="AC1451">
            <v>124129</v>
          </cell>
          <cell r="AD1451" t="str">
            <v>محمود عباس</v>
          </cell>
        </row>
        <row r="1452">
          <cell r="AC1452">
            <v>124387</v>
          </cell>
          <cell r="AD1452" t="str">
            <v>راشا الاسود</v>
          </cell>
        </row>
        <row r="1453">
          <cell r="AC1453">
            <v>121447</v>
          </cell>
          <cell r="AD1453" t="str">
            <v>رشا اسماعيل</v>
          </cell>
        </row>
        <row r="1454">
          <cell r="AC1454">
            <v>121364</v>
          </cell>
          <cell r="AD1454" t="str">
            <v>دعاء شريدي</v>
          </cell>
        </row>
        <row r="1455">
          <cell r="AC1455">
            <v>121416</v>
          </cell>
          <cell r="AD1455" t="str">
            <v>اسراء الشيخ</v>
          </cell>
        </row>
        <row r="1456">
          <cell r="AC1456">
            <v>121631</v>
          </cell>
          <cell r="AD1456" t="str">
            <v>ايه العبود</v>
          </cell>
        </row>
        <row r="1457">
          <cell r="AC1457">
            <v>123857</v>
          </cell>
          <cell r="AD1457" t="str">
            <v>وفاء نعمان</v>
          </cell>
        </row>
        <row r="1458">
          <cell r="AC1458">
            <v>123032</v>
          </cell>
          <cell r="AD1458" t="str">
            <v>لينا اسبير</v>
          </cell>
        </row>
        <row r="1459">
          <cell r="AC1459">
            <v>123017</v>
          </cell>
          <cell r="AD1459" t="str">
            <v>لمياء فياض</v>
          </cell>
        </row>
        <row r="1460">
          <cell r="AC1460">
            <v>117267</v>
          </cell>
          <cell r="AD1460" t="str">
            <v>ديما الحاج علي</v>
          </cell>
        </row>
        <row r="1461">
          <cell r="AC1461">
            <v>117327</v>
          </cell>
          <cell r="AD1461" t="str">
            <v>روزيت جرجس</v>
          </cell>
        </row>
        <row r="1462">
          <cell r="AC1462">
            <v>124382</v>
          </cell>
          <cell r="AD1462" t="str">
            <v>دعاء يونس</v>
          </cell>
        </row>
        <row r="1463">
          <cell r="AC1463">
            <v>124728</v>
          </cell>
          <cell r="AD1463" t="str">
            <v>يزن صقر</v>
          </cell>
        </row>
        <row r="1464">
          <cell r="AC1464">
            <v>124722</v>
          </cell>
          <cell r="AD1464" t="str">
            <v>ولاء شمص</v>
          </cell>
        </row>
        <row r="1465">
          <cell r="AC1465">
            <v>122751</v>
          </cell>
          <cell r="AD1465" t="str">
            <v>رزان فرحات</v>
          </cell>
        </row>
        <row r="1466">
          <cell r="AC1466">
            <v>122948</v>
          </cell>
          <cell r="AD1466" t="str">
            <v>علاء الدين الخطايبي</v>
          </cell>
        </row>
        <row r="1467">
          <cell r="AC1467">
            <v>124575</v>
          </cell>
          <cell r="AD1467" t="str">
            <v>لانا بركات</v>
          </cell>
        </row>
        <row r="1468">
          <cell r="AC1468">
            <v>122320</v>
          </cell>
          <cell r="AD1468" t="str">
            <v>نورا خداج</v>
          </cell>
        </row>
        <row r="1469">
          <cell r="AC1469">
            <v>123904</v>
          </cell>
          <cell r="AD1469" t="str">
            <v>ابراهيم الخضور</v>
          </cell>
        </row>
        <row r="1470">
          <cell r="AC1470">
            <v>119017</v>
          </cell>
          <cell r="AD1470" t="str">
            <v>فاطمه درغام</v>
          </cell>
        </row>
        <row r="1471">
          <cell r="AC1471">
            <v>124507</v>
          </cell>
          <cell r="AD1471" t="str">
            <v>طارق الحنيش</v>
          </cell>
        </row>
        <row r="1472">
          <cell r="AC1472">
            <v>120655</v>
          </cell>
          <cell r="AD1472" t="str">
            <v>نذير السكاف</v>
          </cell>
        </row>
        <row r="1473">
          <cell r="AC1473">
            <v>124663</v>
          </cell>
          <cell r="AD1473" t="str">
            <v>ميشيل سعد</v>
          </cell>
        </row>
        <row r="1474">
          <cell r="AC1474">
            <v>120887</v>
          </cell>
          <cell r="AD1474" t="str">
            <v>رانيا العبد</v>
          </cell>
        </row>
        <row r="1475">
          <cell r="AC1475">
            <v>123694</v>
          </cell>
          <cell r="AD1475" t="str">
            <v>كريس كسواني</v>
          </cell>
        </row>
        <row r="1476">
          <cell r="AC1476">
            <v>123644</v>
          </cell>
          <cell r="AD1476" t="str">
            <v>عزيز العلي</v>
          </cell>
        </row>
        <row r="1477">
          <cell r="AC1477">
            <v>124393</v>
          </cell>
          <cell r="AD1477" t="str">
            <v>راما صقر</v>
          </cell>
        </row>
        <row r="1478">
          <cell r="AC1478">
            <v>122509</v>
          </cell>
          <cell r="AD1478" t="str">
            <v>اماني حبيب</v>
          </cell>
        </row>
        <row r="1479">
          <cell r="AC1479">
            <v>122624</v>
          </cell>
          <cell r="AD1479" t="str">
            <v>جلاء مراد</v>
          </cell>
        </row>
        <row r="1480">
          <cell r="AC1480">
            <v>121738</v>
          </cell>
          <cell r="AD1480" t="str">
            <v>دانيا حمشو</v>
          </cell>
        </row>
        <row r="1481">
          <cell r="AC1481">
            <v>124583</v>
          </cell>
          <cell r="AD1481" t="str">
            <v>لما محمود</v>
          </cell>
        </row>
        <row r="1482">
          <cell r="AC1482">
            <v>124043</v>
          </cell>
          <cell r="AD1482" t="str">
            <v>سمير أسعد</v>
          </cell>
        </row>
        <row r="1483">
          <cell r="AC1483">
            <v>122989</v>
          </cell>
          <cell r="AD1483" t="str">
            <v>فاطمه منصور</v>
          </cell>
        </row>
        <row r="1484">
          <cell r="AC1484">
            <v>123063</v>
          </cell>
          <cell r="AD1484" t="str">
            <v>محمد حسام الدين مرعي</v>
          </cell>
        </row>
        <row r="1485">
          <cell r="AC1485">
            <v>118982</v>
          </cell>
          <cell r="AD1485" t="str">
            <v>صفيه الهبالي</v>
          </cell>
        </row>
        <row r="1486">
          <cell r="AC1486">
            <v>123403</v>
          </cell>
          <cell r="AD1486" t="str">
            <v>انيسه العاسمي</v>
          </cell>
        </row>
        <row r="1487">
          <cell r="AC1487">
            <v>124715</v>
          </cell>
          <cell r="AD1487" t="str">
            <v>هوانا محمد</v>
          </cell>
        </row>
        <row r="1488">
          <cell r="AC1488">
            <v>120021</v>
          </cell>
          <cell r="AD1488" t="str">
            <v>مروه قويدر</v>
          </cell>
        </row>
        <row r="1489">
          <cell r="AC1489">
            <v>124508</v>
          </cell>
          <cell r="AD1489" t="str">
            <v>عامر ويحا</v>
          </cell>
        </row>
        <row r="1490">
          <cell r="AC1490">
            <v>124093</v>
          </cell>
          <cell r="AD1490" t="str">
            <v>قمر زين الدين</v>
          </cell>
        </row>
        <row r="1491">
          <cell r="AC1491">
            <v>124205</v>
          </cell>
          <cell r="AD1491" t="str">
            <v>يارا طرابيه</v>
          </cell>
        </row>
        <row r="1492">
          <cell r="AC1492">
            <v>121905</v>
          </cell>
          <cell r="AD1492" t="str">
            <v>ساره نايفه</v>
          </cell>
        </row>
        <row r="1493">
          <cell r="AC1493">
            <v>124545</v>
          </cell>
          <cell r="AD1493" t="str">
            <v>غفران محمد حمزات</v>
          </cell>
        </row>
        <row r="1494">
          <cell r="AC1494">
            <v>124308</v>
          </cell>
          <cell r="AD1494" t="str">
            <v>آية ونوس</v>
          </cell>
        </row>
        <row r="1495">
          <cell r="AC1495">
            <v>124334</v>
          </cell>
          <cell r="AD1495" t="str">
            <v>بيان خليل</v>
          </cell>
        </row>
        <row r="1496">
          <cell r="AC1496">
            <v>124167</v>
          </cell>
          <cell r="AD1496" t="str">
            <v>نور باكير</v>
          </cell>
        </row>
        <row r="1497">
          <cell r="AC1497">
            <v>121565</v>
          </cell>
          <cell r="AD1497" t="str">
            <v>اصاله علم الدين</v>
          </cell>
        </row>
        <row r="1498">
          <cell r="AC1498">
            <v>121132</v>
          </cell>
          <cell r="AD1498" t="str">
            <v>نورهان شمس الدين</v>
          </cell>
        </row>
        <row r="1499">
          <cell r="AC1499">
            <v>121249</v>
          </cell>
          <cell r="AD1499" t="str">
            <v>لينا الطويل</v>
          </cell>
        </row>
        <row r="1500">
          <cell r="AC1500">
            <v>123636</v>
          </cell>
          <cell r="AD1500" t="str">
            <v>عبدو زيدان</v>
          </cell>
        </row>
        <row r="1501">
          <cell r="AC1501">
            <v>122239</v>
          </cell>
          <cell r="AD1501" t="str">
            <v>منار كنعان</v>
          </cell>
        </row>
        <row r="1502">
          <cell r="AC1502">
            <v>123973</v>
          </cell>
          <cell r="AD1502" t="str">
            <v>حسن عيسى</v>
          </cell>
        </row>
        <row r="1503">
          <cell r="AC1503">
            <v>124194</v>
          </cell>
          <cell r="AD1503" t="str">
            <v>واعد عامر</v>
          </cell>
        </row>
        <row r="1504">
          <cell r="AC1504">
            <v>124615</v>
          </cell>
          <cell r="AD1504" t="str">
            <v>محمد رأفت حقي</v>
          </cell>
        </row>
        <row r="1505">
          <cell r="AC1505">
            <v>119581</v>
          </cell>
          <cell r="AD1505" t="str">
            <v>رزان الحجيرى</v>
          </cell>
        </row>
        <row r="1506">
          <cell r="AC1506">
            <v>124630</v>
          </cell>
          <cell r="AD1506" t="str">
            <v>مرح المغربي</v>
          </cell>
        </row>
        <row r="1507">
          <cell r="AC1507">
            <v>122777</v>
          </cell>
          <cell r="AD1507" t="str">
            <v>رنيم طيب</v>
          </cell>
        </row>
        <row r="1508">
          <cell r="AC1508">
            <v>118988</v>
          </cell>
          <cell r="AD1508" t="str">
            <v>لين ناصر الدين</v>
          </cell>
        </row>
        <row r="1509">
          <cell r="AC1509">
            <v>124652</v>
          </cell>
          <cell r="AD1509" t="str">
            <v>مي اسعد</v>
          </cell>
        </row>
        <row r="1510">
          <cell r="AC1510">
            <v>124367</v>
          </cell>
          <cell r="AD1510" t="str">
            <v>حنين عثمان</v>
          </cell>
        </row>
        <row r="1511">
          <cell r="AC1511">
            <v>124649</v>
          </cell>
          <cell r="AD1511" t="str">
            <v>مها عبدالخالق</v>
          </cell>
        </row>
        <row r="1512">
          <cell r="AC1512">
            <v>124259</v>
          </cell>
          <cell r="AD1512" t="str">
            <v>امينه القصير</v>
          </cell>
        </row>
        <row r="1513">
          <cell r="AC1513">
            <v>124481</v>
          </cell>
          <cell r="AD1513" t="str">
            <v>سناء سليمان</v>
          </cell>
        </row>
        <row r="1514">
          <cell r="AC1514">
            <v>121652</v>
          </cell>
          <cell r="AD1514" t="str">
            <v>براءه الفلاح</v>
          </cell>
        </row>
        <row r="1515">
          <cell r="AC1515">
            <v>123148</v>
          </cell>
          <cell r="AD1515" t="str">
            <v>نجوى ناصر</v>
          </cell>
        </row>
        <row r="1516">
          <cell r="AC1516">
            <v>121213</v>
          </cell>
          <cell r="AD1516" t="str">
            <v>ريم عياش</v>
          </cell>
        </row>
        <row r="1517">
          <cell r="AC1517">
            <v>124216</v>
          </cell>
          <cell r="AD1517" t="str">
            <v>هزار فياض</v>
          </cell>
        </row>
        <row r="1518">
          <cell r="AC1518">
            <v>120098</v>
          </cell>
          <cell r="AD1518" t="str">
            <v>نور الاحمد</v>
          </cell>
        </row>
        <row r="1519">
          <cell r="AC1519">
            <v>122675</v>
          </cell>
          <cell r="AD1519" t="str">
            <v>حيدر الحسن</v>
          </cell>
        </row>
        <row r="1520">
          <cell r="AC1520">
            <v>123952</v>
          </cell>
          <cell r="AD1520" t="str">
            <v>بشرى الرفاعي</v>
          </cell>
        </row>
        <row r="1521">
          <cell r="AC1521">
            <v>122598</v>
          </cell>
          <cell r="AD1521" t="str">
            <v>بيان ابو ذراع</v>
          </cell>
        </row>
        <row r="1522">
          <cell r="AC1522">
            <v>122250</v>
          </cell>
          <cell r="AD1522" t="str">
            <v>مهد التوما البشاره</v>
          </cell>
        </row>
        <row r="1523">
          <cell r="AC1523">
            <v>124692</v>
          </cell>
          <cell r="AD1523" t="str">
            <v>نور كرنبه</v>
          </cell>
        </row>
        <row r="1524">
          <cell r="AC1524">
            <v>123911</v>
          </cell>
          <cell r="AD1524" t="str">
            <v>اريج زيتي</v>
          </cell>
        </row>
        <row r="1525">
          <cell r="AC1525">
            <v>122189</v>
          </cell>
          <cell r="AD1525" t="str">
            <v>محمد ممدوح نحلاوي</v>
          </cell>
        </row>
        <row r="1526">
          <cell r="AC1526">
            <v>122378</v>
          </cell>
          <cell r="AD1526" t="str">
            <v>هيفاء نقشه</v>
          </cell>
        </row>
        <row r="1527">
          <cell r="AC1527">
            <v>124682</v>
          </cell>
          <cell r="AD1527" t="str">
            <v>نور الصوص</v>
          </cell>
        </row>
        <row r="1528">
          <cell r="AC1528">
            <v>121799</v>
          </cell>
          <cell r="AD1528" t="str">
            <v>رزان النابلسي</v>
          </cell>
        </row>
        <row r="1529">
          <cell r="AC1529">
            <v>120231</v>
          </cell>
          <cell r="AD1529" t="str">
            <v>ياسمين قيروط</v>
          </cell>
        </row>
        <row r="1530">
          <cell r="AC1530">
            <v>124582</v>
          </cell>
          <cell r="AD1530" t="str">
            <v>لما حشيش</v>
          </cell>
        </row>
        <row r="1531">
          <cell r="AC1531">
            <v>124499</v>
          </cell>
          <cell r="AD1531" t="str">
            <v>شيريهان لبابيدي</v>
          </cell>
        </row>
        <row r="1532">
          <cell r="AC1532">
            <v>123297</v>
          </cell>
          <cell r="AD1532" t="str">
            <v>منى الاسدي</v>
          </cell>
        </row>
        <row r="1533">
          <cell r="AC1533">
            <v>123376</v>
          </cell>
          <cell r="AD1533" t="str">
            <v>الاء النجم</v>
          </cell>
        </row>
        <row r="1534">
          <cell r="AC1534">
            <v>124696</v>
          </cell>
          <cell r="AD1534" t="str">
            <v>نوره الوزه</v>
          </cell>
        </row>
        <row r="1535">
          <cell r="AC1535">
            <v>118458</v>
          </cell>
          <cell r="AD1535" t="str">
            <v>نور الهدى المعلم</v>
          </cell>
        </row>
        <row r="1536">
          <cell r="AC1536">
            <v>110818</v>
          </cell>
          <cell r="AD1536" t="str">
            <v>تغريد الرفاعي</v>
          </cell>
        </row>
        <row r="1537">
          <cell r="AC1537">
            <v>124378</v>
          </cell>
          <cell r="AD1537" t="str">
            <v>دعاء الواوي</v>
          </cell>
        </row>
        <row r="1538">
          <cell r="AC1538">
            <v>124446</v>
          </cell>
          <cell r="AD1538" t="str">
            <v>رؤى موزه</v>
          </cell>
        </row>
        <row r="1539">
          <cell r="AC1539">
            <v>124673</v>
          </cell>
          <cell r="AD1539" t="str">
            <v>ندى الدره</v>
          </cell>
        </row>
        <row r="1540">
          <cell r="AC1540">
            <v>124065</v>
          </cell>
          <cell r="AD1540" t="str">
            <v>عدنان الديري</v>
          </cell>
        </row>
        <row r="1541">
          <cell r="AC1541">
            <v>121150</v>
          </cell>
          <cell r="AD1541" t="str">
            <v>نعمه مرعي</v>
          </cell>
        </row>
        <row r="1542">
          <cell r="AC1542">
            <v>124345</v>
          </cell>
          <cell r="AD1542" t="str">
            <v>جابر الديري</v>
          </cell>
        </row>
        <row r="1543">
          <cell r="AC1543">
            <v>109975</v>
          </cell>
          <cell r="AD1543" t="str">
            <v>هبه نعامه</v>
          </cell>
        </row>
        <row r="1544">
          <cell r="AC1544">
            <v>123019</v>
          </cell>
          <cell r="AD1544" t="str">
            <v>لميس عبد السلام</v>
          </cell>
        </row>
        <row r="1545">
          <cell r="AC1545">
            <v>118634</v>
          </cell>
          <cell r="AD1545" t="str">
            <v>سلام العلبي</v>
          </cell>
        </row>
        <row r="1546">
          <cell r="AC1546">
            <v>124633</v>
          </cell>
          <cell r="AD1546" t="str">
            <v>مروه القصار</v>
          </cell>
        </row>
        <row r="1547">
          <cell r="AC1547">
            <v>124625</v>
          </cell>
          <cell r="AD1547" t="str">
            <v>محمود عبد النبي علوان</v>
          </cell>
        </row>
        <row r="1548">
          <cell r="AC1548">
            <v>119771</v>
          </cell>
          <cell r="AD1548" t="str">
            <v>عبد القادر الخاوندي</v>
          </cell>
        </row>
        <row r="1549">
          <cell r="AC1549">
            <v>124510</v>
          </cell>
          <cell r="AD1549" t="str">
            <v>عبادة ابوطوق</v>
          </cell>
        </row>
        <row r="1550">
          <cell r="AC1550">
            <v>123926</v>
          </cell>
          <cell r="AD1550" t="str">
            <v>اناس القاضي</v>
          </cell>
        </row>
        <row r="1551">
          <cell r="AC1551">
            <v>124272</v>
          </cell>
          <cell r="AD1551" t="str">
            <v>ايمان السابق</v>
          </cell>
        </row>
        <row r="1552">
          <cell r="AC1552">
            <v>124494</v>
          </cell>
          <cell r="AD1552" t="str">
            <v>شهد الشبل</v>
          </cell>
        </row>
        <row r="1553">
          <cell r="AC1553">
            <v>123476</v>
          </cell>
          <cell r="AD1553" t="str">
            <v>دانيه بركات</v>
          </cell>
        </row>
        <row r="1554">
          <cell r="AC1554">
            <v>120436</v>
          </cell>
          <cell r="AD1554" t="str">
            <v>نهى خضير</v>
          </cell>
        </row>
        <row r="1555">
          <cell r="AC1555">
            <v>124088</v>
          </cell>
          <cell r="AD1555" t="str">
            <v>فريال الشيخه</v>
          </cell>
        </row>
        <row r="1556">
          <cell r="AC1556">
            <v>124553</v>
          </cell>
          <cell r="AD1556" t="str">
            <v>فاطمه شعبان</v>
          </cell>
        </row>
        <row r="1557">
          <cell r="AC1557">
            <v>114239</v>
          </cell>
          <cell r="AD1557" t="str">
            <v>مالك العلي</v>
          </cell>
        </row>
        <row r="1558">
          <cell r="AC1558">
            <v>119691</v>
          </cell>
          <cell r="AD1558" t="str">
            <v>سراء محمد</v>
          </cell>
        </row>
        <row r="1559">
          <cell r="AC1559">
            <v>122491</v>
          </cell>
          <cell r="AD1559" t="str">
            <v>اشرقت داهوك</v>
          </cell>
        </row>
        <row r="1560">
          <cell r="AC1560">
            <v>119444</v>
          </cell>
          <cell r="AD1560" t="str">
            <v>بيان عبسي</v>
          </cell>
        </row>
        <row r="1561">
          <cell r="AC1561">
            <v>121643</v>
          </cell>
          <cell r="AD1561" t="str">
            <v>باسمه صعيوابو عراج</v>
          </cell>
        </row>
        <row r="1562">
          <cell r="AC1562">
            <v>122617</v>
          </cell>
          <cell r="AD1562" t="str">
            <v>تولين الكلاس</v>
          </cell>
        </row>
        <row r="1563">
          <cell r="AC1563">
            <v>122705</v>
          </cell>
          <cell r="AD1563" t="str">
            <v>ديالا حميره</v>
          </cell>
        </row>
        <row r="1564">
          <cell r="AC1564">
            <v>123367</v>
          </cell>
          <cell r="AD1564" t="str">
            <v>اسيمه الهندي</v>
          </cell>
        </row>
        <row r="1565">
          <cell r="AC1565">
            <v>124151</v>
          </cell>
          <cell r="AD1565" t="str">
            <v>نبراس ديوب</v>
          </cell>
        </row>
        <row r="1566">
          <cell r="AC1566">
            <v>124584</v>
          </cell>
          <cell r="AD1566" t="str">
            <v>لمى الشيخ علي</v>
          </cell>
        </row>
        <row r="1567">
          <cell r="AC1567">
            <v>124603</v>
          </cell>
          <cell r="AD1567" t="str">
            <v>مايا الاشقر</v>
          </cell>
        </row>
        <row r="1568">
          <cell r="AC1568">
            <v>111707</v>
          </cell>
          <cell r="AD1568" t="str">
            <v>وسيم الصباغ</v>
          </cell>
        </row>
        <row r="1569">
          <cell r="AC1569">
            <v>124149</v>
          </cell>
          <cell r="AD1569" t="str">
            <v>ميساء ديوب</v>
          </cell>
        </row>
        <row r="1570">
          <cell r="AC1570">
            <v>124291</v>
          </cell>
          <cell r="AD1570" t="str">
            <v>أسماء ميبر</v>
          </cell>
        </row>
        <row r="1571">
          <cell r="AC1571">
            <v>121331</v>
          </cell>
          <cell r="AD1571" t="str">
            <v>امال زيون</v>
          </cell>
        </row>
        <row r="1572">
          <cell r="AC1572">
            <v>122431</v>
          </cell>
          <cell r="AD1572" t="str">
            <v>يسرى قاسم</v>
          </cell>
        </row>
        <row r="1573">
          <cell r="AC1573">
            <v>120846</v>
          </cell>
          <cell r="AD1573" t="str">
            <v>رهف سوسو</v>
          </cell>
        </row>
        <row r="1574">
          <cell r="AC1574">
            <v>123879</v>
          </cell>
          <cell r="AD1574" t="str">
            <v>امنه الرفاعي</v>
          </cell>
        </row>
        <row r="1575">
          <cell r="AC1575">
            <v>121113</v>
          </cell>
          <cell r="AD1575" t="str">
            <v>دانيا الصيداوي</v>
          </cell>
        </row>
        <row r="1576">
          <cell r="AC1576">
            <v>121480</v>
          </cell>
          <cell r="AD1576" t="str">
            <v>عمر قده</v>
          </cell>
        </row>
        <row r="1577">
          <cell r="AC1577">
            <v>123863</v>
          </cell>
          <cell r="AD1577" t="str">
            <v>ياسمين الخريشى</v>
          </cell>
        </row>
        <row r="1578">
          <cell r="AC1578">
            <v>124347</v>
          </cell>
          <cell r="AD1578" t="str">
            <v>جلان صلاحي</v>
          </cell>
        </row>
        <row r="1579">
          <cell r="AC1579">
            <v>124325</v>
          </cell>
          <cell r="AD1579" t="str">
            <v>بشرى الحريري</v>
          </cell>
        </row>
        <row r="1580">
          <cell r="AC1580">
            <v>121395</v>
          </cell>
          <cell r="AD1580" t="str">
            <v>نور كبه</v>
          </cell>
        </row>
        <row r="1581">
          <cell r="AC1581">
            <v>121224</v>
          </cell>
          <cell r="AD1581" t="str">
            <v>رنا بدور</v>
          </cell>
        </row>
        <row r="1582">
          <cell r="AC1582">
            <v>117019</v>
          </cell>
          <cell r="AD1582" t="str">
            <v>هبه الصبره</v>
          </cell>
        </row>
        <row r="1583">
          <cell r="AC1583">
            <v>123989</v>
          </cell>
          <cell r="AD1583" t="str">
            <v>دالين طنطه</v>
          </cell>
        </row>
        <row r="1584">
          <cell r="AC1584">
            <v>121339</v>
          </cell>
          <cell r="AD1584" t="str">
            <v>وفاء سرحان</v>
          </cell>
        </row>
        <row r="1585">
          <cell r="AC1585">
            <v>122830</v>
          </cell>
          <cell r="AD1585" t="str">
            <v>زينب الزعيم</v>
          </cell>
        </row>
        <row r="1586">
          <cell r="AC1586">
            <v>124311</v>
          </cell>
          <cell r="AD1586" t="str">
            <v>بتول الطه الحاج علي</v>
          </cell>
        </row>
        <row r="1587">
          <cell r="AC1587">
            <v>124248</v>
          </cell>
          <cell r="AD1587" t="str">
            <v>اصاله ابو شنب</v>
          </cell>
        </row>
        <row r="1588">
          <cell r="AC1588">
            <v>124645</v>
          </cell>
          <cell r="AD1588" t="str">
            <v>منال ناصيف</v>
          </cell>
        </row>
        <row r="1589">
          <cell r="AC1589">
            <v>123938</v>
          </cell>
          <cell r="AD1589" t="str">
            <v>آلاء حكيم</v>
          </cell>
        </row>
        <row r="1590">
          <cell r="AC1590">
            <v>122846</v>
          </cell>
          <cell r="AD1590" t="str">
            <v>سام غندور</v>
          </cell>
        </row>
        <row r="1591">
          <cell r="AC1591">
            <v>122120</v>
          </cell>
          <cell r="AD1591" t="str">
            <v>لانا نجيب</v>
          </cell>
        </row>
        <row r="1592">
          <cell r="AC1592">
            <v>122807</v>
          </cell>
          <cell r="AD1592" t="str">
            <v>رويده المسلم</v>
          </cell>
        </row>
        <row r="1593">
          <cell r="AC1593">
            <v>124206</v>
          </cell>
          <cell r="AD1593" t="str">
            <v>ياسر البيطار</v>
          </cell>
        </row>
        <row r="1594">
          <cell r="AC1594">
            <v>123793</v>
          </cell>
          <cell r="AD1594" t="str">
            <v>نجود ديب</v>
          </cell>
        </row>
        <row r="1595">
          <cell r="AC1595">
            <v>124445</v>
          </cell>
          <cell r="AD1595" t="str">
            <v>رؤى خليفه</v>
          </cell>
        </row>
        <row r="1596">
          <cell r="AC1596">
            <v>119785</v>
          </cell>
          <cell r="AD1596" t="str">
            <v>عبق احمد</v>
          </cell>
        </row>
        <row r="1597">
          <cell r="AC1597">
            <v>124379</v>
          </cell>
          <cell r="AD1597" t="str">
            <v>دعاء طلي</v>
          </cell>
        </row>
        <row r="1598">
          <cell r="AC1598">
            <v>124190</v>
          </cell>
          <cell r="AD1598" t="str">
            <v>هند وسوف</v>
          </cell>
        </row>
        <row r="1599">
          <cell r="AC1599">
            <v>124604</v>
          </cell>
          <cell r="AD1599" t="str">
            <v>مايا أحمد</v>
          </cell>
        </row>
        <row r="1600">
          <cell r="AC1600">
            <v>124717</v>
          </cell>
          <cell r="AD1600" t="str">
            <v>وجد اسبر</v>
          </cell>
        </row>
        <row r="1601">
          <cell r="AC1601">
            <v>119188</v>
          </cell>
          <cell r="AD1601" t="str">
            <v>سلام حمادية</v>
          </cell>
        </row>
        <row r="1602">
          <cell r="AC1602">
            <v>119758</v>
          </cell>
          <cell r="AD1602" t="str">
            <v>صفاء كناكريه</v>
          </cell>
        </row>
        <row r="1603">
          <cell r="AC1603">
            <v>122546</v>
          </cell>
          <cell r="AD1603" t="str">
            <v>آيه الداهوك</v>
          </cell>
        </row>
        <row r="1604">
          <cell r="AC1604">
            <v>120668</v>
          </cell>
          <cell r="AD1604" t="str">
            <v>منيره العقاد</v>
          </cell>
        </row>
        <row r="1605">
          <cell r="AC1605">
            <v>123299</v>
          </cell>
          <cell r="AD1605" t="str">
            <v xml:space="preserve">رهام المصري </v>
          </cell>
        </row>
        <row r="1606">
          <cell r="AC1606">
            <v>119726</v>
          </cell>
          <cell r="AD1606" t="str">
            <v>سوزان مدغمش</v>
          </cell>
        </row>
        <row r="1607">
          <cell r="AC1607">
            <v>116759</v>
          </cell>
          <cell r="AD1607" t="str">
            <v>بدور محمود</v>
          </cell>
        </row>
        <row r="1608">
          <cell r="AC1608">
            <v>116577</v>
          </cell>
          <cell r="AD1608" t="str">
            <v>محمود النصار</v>
          </cell>
        </row>
        <row r="1609">
          <cell r="AC1609">
            <v>124679</v>
          </cell>
          <cell r="AD1609" t="str">
            <v>نور الدين محي الدين</v>
          </cell>
        </row>
        <row r="1610">
          <cell r="AC1610">
            <v>120932</v>
          </cell>
          <cell r="AD1610" t="str">
            <v>هناء الخطيب</v>
          </cell>
        </row>
        <row r="1611">
          <cell r="AC1611">
            <v>122358</v>
          </cell>
          <cell r="AD1611" t="str">
            <v>هديل علي</v>
          </cell>
        </row>
        <row r="1612">
          <cell r="AC1612">
            <v>123999</v>
          </cell>
          <cell r="AD1612" t="str">
            <v>ربا علي</v>
          </cell>
        </row>
        <row r="1613">
          <cell r="AC1613">
            <v>122917</v>
          </cell>
          <cell r="AD1613" t="str">
            <v>طلال الفاعور بني العباس</v>
          </cell>
        </row>
        <row r="1614">
          <cell r="AC1614">
            <v>120428</v>
          </cell>
          <cell r="AD1614" t="str">
            <v xml:space="preserve">بدور بركات </v>
          </cell>
        </row>
        <row r="1615">
          <cell r="AC1615">
            <v>122728</v>
          </cell>
          <cell r="AD1615" t="str">
            <v>رامه رمضان</v>
          </cell>
        </row>
        <row r="1616">
          <cell r="AC1616">
            <v>123715</v>
          </cell>
          <cell r="AD1616" t="str">
            <v>لينه العبار</v>
          </cell>
        </row>
        <row r="1617">
          <cell r="AC1617">
            <v>123553</v>
          </cell>
          <cell r="AD1617" t="str">
            <v>ريم مسلماني</v>
          </cell>
        </row>
        <row r="1618">
          <cell r="AC1618">
            <v>124247</v>
          </cell>
          <cell r="AD1618" t="str">
            <v>اسماء دقماق</v>
          </cell>
        </row>
        <row r="1619">
          <cell r="AC1619">
            <v>118874</v>
          </cell>
          <cell r="AD1619" t="str">
            <v>دانيه الصباغ</v>
          </cell>
        </row>
        <row r="1620">
          <cell r="AC1620">
            <v>118875</v>
          </cell>
          <cell r="AD1620" t="str">
            <v>دعاء الصباغ</v>
          </cell>
        </row>
        <row r="1621">
          <cell r="AC1621">
            <v>123668</v>
          </cell>
          <cell r="AD1621" t="str">
            <v>عهد العلي</v>
          </cell>
        </row>
        <row r="1622">
          <cell r="AC1622">
            <v>124686</v>
          </cell>
          <cell r="AD1622" t="str">
            <v>نور سليمان</v>
          </cell>
        </row>
        <row r="1623">
          <cell r="AC1623">
            <v>123114</v>
          </cell>
          <cell r="AD1623" t="str">
            <v>معتز ابظلي</v>
          </cell>
        </row>
        <row r="1624">
          <cell r="AC1624">
            <v>116765</v>
          </cell>
          <cell r="AD1624" t="str">
            <v>بشرى شعبان</v>
          </cell>
        </row>
        <row r="1625">
          <cell r="AC1625">
            <v>124639</v>
          </cell>
          <cell r="AD1625" t="str">
            <v>ملاك النور</v>
          </cell>
        </row>
        <row r="1626">
          <cell r="AC1626">
            <v>123591</v>
          </cell>
          <cell r="AD1626" t="str">
            <v>سها علي</v>
          </cell>
        </row>
        <row r="1627">
          <cell r="AC1627">
            <v>104823</v>
          </cell>
          <cell r="AD1627" t="str">
            <v>خالد المصطفى</v>
          </cell>
        </row>
        <row r="1628">
          <cell r="AC1628">
            <v>124301</v>
          </cell>
          <cell r="AD1628" t="str">
            <v>آلاء سعادات</v>
          </cell>
        </row>
        <row r="1629">
          <cell r="AC1629">
            <v>120982</v>
          </cell>
          <cell r="AD1629" t="str">
            <v>هبه بلوط</v>
          </cell>
        </row>
        <row r="1630">
          <cell r="AC1630">
            <v>117428</v>
          </cell>
          <cell r="AD1630" t="str">
            <v>علا دوبا</v>
          </cell>
        </row>
        <row r="1631">
          <cell r="AC1631">
            <v>123943</v>
          </cell>
          <cell r="AD1631" t="str">
            <v>آمنه الحريري</v>
          </cell>
        </row>
        <row r="1632">
          <cell r="AC1632">
            <v>123390</v>
          </cell>
          <cell r="AD1632" t="str">
            <v>اماني قبوض</v>
          </cell>
        </row>
        <row r="1633">
          <cell r="AC1633">
            <v>110140</v>
          </cell>
          <cell r="AD1633" t="str">
            <v>هناء القاوي</v>
          </cell>
        </row>
        <row r="1634">
          <cell r="AC1634">
            <v>123090</v>
          </cell>
          <cell r="AD1634" t="str">
            <v>مرح جمال</v>
          </cell>
        </row>
        <row r="1635">
          <cell r="AC1635">
            <v>121797</v>
          </cell>
          <cell r="AD1635" t="str">
            <v>رحاب خيربك</v>
          </cell>
        </row>
        <row r="1636">
          <cell r="AC1636">
            <v>124362</v>
          </cell>
          <cell r="AD1636" t="str">
            <v>حلا عباس</v>
          </cell>
        </row>
        <row r="1637">
          <cell r="AC1637">
            <v>124203</v>
          </cell>
          <cell r="AD1637" t="str">
            <v>ولاء الزيات</v>
          </cell>
        </row>
        <row r="1638">
          <cell r="AC1638">
            <v>122806</v>
          </cell>
          <cell r="AD1638" t="str">
            <v>روني طالب</v>
          </cell>
        </row>
        <row r="1639">
          <cell r="AC1639">
            <v>122412</v>
          </cell>
          <cell r="AD1639" t="str">
            <v>وئام المصري</v>
          </cell>
        </row>
        <row r="1640">
          <cell r="AC1640">
            <v>123796</v>
          </cell>
          <cell r="AD1640" t="str">
            <v>ندى نايفه</v>
          </cell>
        </row>
        <row r="1641">
          <cell r="AC1641">
            <v>118119</v>
          </cell>
          <cell r="AD1641" t="str">
            <v>سماح السقا</v>
          </cell>
        </row>
        <row r="1642">
          <cell r="AC1642">
            <v>121682</v>
          </cell>
          <cell r="AD1642" t="str">
            <v>تماره انبوشه</v>
          </cell>
        </row>
        <row r="1643">
          <cell r="AC1643">
            <v>121766</v>
          </cell>
          <cell r="AD1643" t="str">
            <v>ذوالفقار علي</v>
          </cell>
        </row>
        <row r="1644">
          <cell r="AC1644">
            <v>114634</v>
          </cell>
          <cell r="AD1644" t="str">
            <v>مازن الشعبان</v>
          </cell>
        </row>
        <row r="1645">
          <cell r="AC1645">
            <v>124349</v>
          </cell>
          <cell r="AD1645" t="str">
            <v>جمانه العبد الله</v>
          </cell>
        </row>
        <row r="1646">
          <cell r="AC1646">
            <v>122290</v>
          </cell>
          <cell r="AD1646" t="str">
            <v>نضال الاحمر</v>
          </cell>
        </row>
        <row r="1647">
          <cell r="AC1647">
            <v>122727</v>
          </cell>
          <cell r="AD1647" t="str">
            <v>رامه الأفندي</v>
          </cell>
        </row>
        <row r="1648">
          <cell r="AC1648">
            <v>124212</v>
          </cell>
          <cell r="AD1648" t="str">
            <v>يمنى الرجوله</v>
          </cell>
        </row>
        <row r="1649">
          <cell r="AC1649">
            <v>122369</v>
          </cell>
          <cell r="AD1649" t="str">
            <v>هنادي دله</v>
          </cell>
        </row>
        <row r="1650">
          <cell r="AC1650">
            <v>123075</v>
          </cell>
          <cell r="AD1650" t="str">
            <v>محمد موزي</v>
          </cell>
        </row>
        <row r="1651">
          <cell r="AC1651">
            <v>123175</v>
          </cell>
          <cell r="AD1651" t="str">
            <v>نور شاكر</v>
          </cell>
        </row>
        <row r="1652">
          <cell r="AC1652">
            <v>116454</v>
          </cell>
          <cell r="AD1652" t="str">
            <v>نورهان شريف</v>
          </cell>
        </row>
        <row r="1653">
          <cell r="AC1653">
            <v>121529</v>
          </cell>
          <cell r="AD1653" t="str">
            <v>الاء عنداني سيرجيه</v>
          </cell>
        </row>
        <row r="1654">
          <cell r="AC1654">
            <v>122910</v>
          </cell>
          <cell r="AD1654" t="str">
            <v>صفاء يحيى</v>
          </cell>
        </row>
        <row r="1655">
          <cell r="AC1655">
            <v>124230</v>
          </cell>
          <cell r="AD1655" t="str">
            <v>لمى أبو آذان</v>
          </cell>
        </row>
        <row r="1656">
          <cell r="AC1656">
            <v>124230</v>
          </cell>
          <cell r="AD1656" t="str">
            <v>لمى أبو آذان</v>
          </cell>
        </row>
        <row r="1657">
          <cell r="AC1657">
            <v>122054</v>
          </cell>
          <cell r="AD1657" t="str">
            <v>عمر قادريه</v>
          </cell>
        </row>
        <row r="1658">
          <cell r="AC1658">
            <v>123547</v>
          </cell>
          <cell r="AD1658" t="str">
            <v>ريم السمان</v>
          </cell>
        </row>
        <row r="1659">
          <cell r="AC1659">
            <v>118010</v>
          </cell>
          <cell r="AD1659" t="str">
            <v>راغده محرز</v>
          </cell>
        </row>
        <row r="1660">
          <cell r="AC1660">
            <v>122748</v>
          </cell>
          <cell r="AD1660" t="str">
            <v>رزان الضاهر</v>
          </cell>
        </row>
        <row r="1661">
          <cell r="AC1661">
            <v>124548</v>
          </cell>
          <cell r="AD1661" t="str">
            <v>غيداء الشوا</v>
          </cell>
        </row>
        <row r="1662">
          <cell r="AC1662">
            <v>124670</v>
          </cell>
          <cell r="AD1662" t="str">
            <v>نبيله العمري</v>
          </cell>
        </row>
        <row r="1663">
          <cell r="AC1663">
            <v>124453</v>
          </cell>
          <cell r="AD1663" t="str">
            <v>زينب البني</v>
          </cell>
        </row>
        <row r="1664">
          <cell r="AC1664">
            <v>123668</v>
          </cell>
          <cell r="AD1664" t="str">
            <v>عهد العلي</v>
          </cell>
        </row>
        <row r="1665">
          <cell r="AC1665">
            <v>124323</v>
          </cell>
          <cell r="AD1665" t="str">
            <v>براءه رضى</v>
          </cell>
        </row>
        <row r="1666">
          <cell r="AC1666">
            <v>123423</v>
          </cell>
          <cell r="AD1666" t="str">
            <v>براءه عره العينية</v>
          </cell>
        </row>
        <row r="1667">
          <cell r="AC1667">
            <v>123510</v>
          </cell>
          <cell r="AD1667" t="str">
            <v>رشا عباسي</v>
          </cell>
        </row>
        <row r="1668">
          <cell r="AC1668">
            <v>124419</v>
          </cell>
          <cell r="AD1668" t="str">
            <v>رقيه علي</v>
          </cell>
        </row>
        <row r="1669">
          <cell r="AC1669">
            <v>123365</v>
          </cell>
          <cell r="AD1669" t="str">
            <v>اسماعيل تركمان</v>
          </cell>
        </row>
        <row r="1670">
          <cell r="AC1670">
            <v>124036</v>
          </cell>
          <cell r="AD1670" t="str">
            <v>ساريه بدران</v>
          </cell>
        </row>
        <row r="1671">
          <cell r="AC1671">
            <v>121394</v>
          </cell>
          <cell r="AD1671" t="str">
            <v>هاني عربش</v>
          </cell>
        </row>
        <row r="1672">
          <cell r="AC1672">
            <v>120604</v>
          </cell>
          <cell r="AD1672" t="str">
            <v>عبد الرحمن عبيد</v>
          </cell>
        </row>
        <row r="1673">
          <cell r="AC1673">
            <v>120828</v>
          </cell>
          <cell r="AD1673" t="str">
            <v>هنادي العقاد</v>
          </cell>
        </row>
        <row r="1674">
          <cell r="AC1674">
            <v>122463</v>
          </cell>
          <cell r="AD1674" t="str">
            <v>احمد حسن</v>
          </cell>
        </row>
        <row r="1675">
          <cell r="AC1675">
            <v>123527</v>
          </cell>
          <cell r="AD1675" t="str">
            <v>رهام حمزات</v>
          </cell>
        </row>
        <row r="1676">
          <cell r="AC1676">
            <v>124491</v>
          </cell>
          <cell r="AD1676" t="str">
            <v>شذى المحمد</v>
          </cell>
        </row>
        <row r="1677">
          <cell r="AC1677">
            <v>120879</v>
          </cell>
          <cell r="AD1677" t="str">
            <v>رغد العبار</v>
          </cell>
        </row>
        <row r="1678">
          <cell r="AC1678">
            <v>119291</v>
          </cell>
          <cell r="AD1678" t="str">
            <v>فدوه الفحام</v>
          </cell>
        </row>
        <row r="1679">
          <cell r="AC1679">
            <v>121747</v>
          </cell>
          <cell r="AD1679" t="str">
            <v>دعاء المصري</v>
          </cell>
        </row>
        <row r="1680">
          <cell r="AC1680">
            <v>104862</v>
          </cell>
          <cell r="AD1680" t="str">
            <v>خديجه عزمت</v>
          </cell>
        </row>
        <row r="1681">
          <cell r="AC1681">
            <v>124437</v>
          </cell>
          <cell r="AD1681" t="str">
            <v>روز المهنا</v>
          </cell>
        </row>
        <row r="1682">
          <cell r="AC1682">
            <v>124350</v>
          </cell>
          <cell r="AD1682" t="str">
            <v>جنان العمري</v>
          </cell>
        </row>
        <row r="1683">
          <cell r="AC1683">
            <v>122720</v>
          </cell>
          <cell r="AD1683" t="str">
            <v>رؤى العر</v>
          </cell>
        </row>
        <row r="1684">
          <cell r="AC1684">
            <v>119763</v>
          </cell>
          <cell r="AD1684" t="str">
            <v>طارق العر</v>
          </cell>
        </row>
        <row r="1685">
          <cell r="AC1685">
            <v>119261</v>
          </cell>
          <cell r="AD1685" t="str">
            <v>رولا الشطه</v>
          </cell>
        </row>
        <row r="1686">
          <cell r="AC1686">
            <v>110014</v>
          </cell>
          <cell r="AD1686" t="str">
            <v>هبه ناظيف</v>
          </cell>
        </row>
        <row r="1687">
          <cell r="AC1687">
            <v>117663</v>
          </cell>
          <cell r="AD1687" t="str">
            <v>نور عاصي</v>
          </cell>
        </row>
        <row r="1688">
          <cell r="AC1688">
            <v>118104</v>
          </cell>
          <cell r="AD1688" t="str">
            <v>سامر الفياض</v>
          </cell>
        </row>
        <row r="1689">
          <cell r="AC1689">
            <v>122667</v>
          </cell>
          <cell r="AD1689" t="str">
            <v>حنين ابو جيش</v>
          </cell>
        </row>
        <row r="1690">
          <cell r="AC1690">
            <v>122645</v>
          </cell>
          <cell r="AD1690" t="str">
            <v>حبيبه الأيوبي</v>
          </cell>
        </row>
        <row r="1691">
          <cell r="AC1691">
            <v>124273</v>
          </cell>
          <cell r="AD1691" t="str">
            <v>ايمان الشمدين الحاري</v>
          </cell>
        </row>
        <row r="1692">
          <cell r="AC1692">
            <v>122418</v>
          </cell>
          <cell r="AD1692" t="str">
            <v>يارا يوسف</v>
          </cell>
        </row>
        <row r="1693">
          <cell r="AC1693">
            <v>118607</v>
          </cell>
          <cell r="AD1693" t="str">
            <v>نهال القاسم</v>
          </cell>
        </row>
        <row r="1694">
          <cell r="AC1694">
            <v>120482</v>
          </cell>
          <cell r="AD1694" t="str">
            <v>مياده مصطفى</v>
          </cell>
        </row>
        <row r="1695">
          <cell r="AC1695">
            <v>124699</v>
          </cell>
          <cell r="AD1695" t="str">
            <v>هادية الخلف</v>
          </cell>
        </row>
        <row r="1696">
          <cell r="AC1696">
            <v>123394</v>
          </cell>
          <cell r="AD1696" t="str">
            <v>امنه سليمان</v>
          </cell>
        </row>
        <row r="1697">
          <cell r="AC1697">
            <v>124667</v>
          </cell>
          <cell r="AD1697" t="str">
            <v>نادين حسن</v>
          </cell>
        </row>
        <row r="1698">
          <cell r="AC1698">
            <v>124473</v>
          </cell>
          <cell r="AD1698" t="str">
            <v>سلسبيلا الرفاعي</v>
          </cell>
        </row>
        <row r="1699">
          <cell r="AC1699">
            <v>124135</v>
          </cell>
          <cell r="AD1699" t="str">
            <v>مروه سره</v>
          </cell>
        </row>
        <row r="1700">
          <cell r="AC1700">
            <v>121211</v>
          </cell>
          <cell r="AD1700" t="str">
            <v>ميريل موسى</v>
          </cell>
        </row>
        <row r="1701">
          <cell r="AC1701">
            <v>117698</v>
          </cell>
          <cell r="AD1701" t="str">
            <v>هيام بكداش</v>
          </cell>
        </row>
        <row r="1702">
          <cell r="AC1702">
            <v>122472</v>
          </cell>
          <cell r="AD1702" t="str">
            <v>اريج مراد</v>
          </cell>
        </row>
        <row r="1703">
          <cell r="AC1703">
            <v>121405</v>
          </cell>
          <cell r="AD1703" t="str">
            <v>غريس كلش</v>
          </cell>
        </row>
        <row r="1704">
          <cell r="AC1704">
            <v>118869</v>
          </cell>
          <cell r="AD1704" t="str">
            <v>الاء اوزون</v>
          </cell>
        </row>
        <row r="1705">
          <cell r="AC1705">
            <v>123278</v>
          </cell>
          <cell r="AD1705" t="str">
            <v>روان حبيب</v>
          </cell>
        </row>
        <row r="1706">
          <cell r="AC1706">
            <v>124287</v>
          </cell>
          <cell r="AD1706" t="str">
            <v>أحمد أبو قبع</v>
          </cell>
        </row>
        <row r="1707">
          <cell r="AC1707">
            <v>124262</v>
          </cell>
          <cell r="AD1707" t="str">
            <v>انس العجمي</v>
          </cell>
        </row>
        <row r="1708">
          <cell r="AC1708">
            <v>122626</v>
          </cell>
          <cell r="AD1708" t="str">
            <v>جمال اسعد</v>
          </cell>
        </row>
        <row r="1709">
          <cell r="AC1709">
            <v>123788</v>
          </cell>
          <cell r="AD1709" t="str">
            <v>ميساء الشرقاوي</v>
          </cell>
        </row>
        <row r="1710">
          <cell r="AC1710">
            <v>124143</v>
          </cell>
          <cell r="AD1710" t="str">
            <v>منوليا فرح</v>
          </cell>
        </row>
        <row r="1711">
          <cell r="AC1711">
            <v>121573</v>
          </cell>
          <cell r="AD1711" t="str">
            <v>الهام الدنيفات</v>
          </cell>
        </row>
        <row r="1712">
          <cell r="AC1712">
            <v>123047</v>
          </cell>
          <cell r="AD1712" t="str">
            <v>مازن المجذوب</v>
          </cell>
        </row>
        <row r="1713">
          <cell r="AC1713">
            <v>112545</v>
          </cell>
          <cell r="AD1713" t="str">
            <v>هناء طراف</v>
          </cell>
        </row>
        <row r="1714">
          <cell r="AC1714">
            <v>123004</v>
          </cell>
          <cell r="AD1714" t="str">
            <v>كنانه قنوت</v>
          </cell>
        </row>
        <row r="1715">
          <cell r="AC1715">
            <v>122537</v>
          </cell>
          <cell r="AD1715" t="str">
            <v>آلان حسن</v>
          </cell>
        </row>
        <row r="1716">
          <cell r="AC1716">
            <v>122223</v>
          </cell>
          <cell r="AD1716" t="str">
            <v>مريم برغش</v>
          </cell>
        </row>
        <row r="1717">
          <cell r="AC1717">
            <v>123950</v>
          </cell>
          <cell r="AD1717" t="str">
            <v>براءه يوسف</v>
          </cell>
        </row>
        <row r="1718">
          <cell r="AC1718">
            <v>122597</v>
          </cell>
          <cell r="AD1718" t="str">
            <v>بنان شيباني</v>
          </cell>
        </row>
        <row r="1719">
          <cell r="AC1719">
            <v>122513</v>
          </cell>
          <cell r="AD1719" t="str">
            <v>امنه الداغر</v>
          </cell>
        </row>
        <row r="1720">
          <cell r="AC1720">
            <v>117863</v>
          </cell>
          <cell r="AD1720" t="str">
            <v>الاء الداغر</v>
          </cell>
        </row>
        <row r="1721">
          <cell r="AC1721">
            <v>124336</v>
          </cell>
          <cell r="AD1721" t="str">
            <v>تاج الدين دربيكه</v>
          </cell>
        </row>
        <row r="1722">
          <cell r="AC1722">
            <v>121234</v>
          </cell>
          <cell r="AD1722" t="str">
            <v>ياسمين علي ديب</v>
          </cell>
        </row>
        <row r="1723">
          <cell r="AC1723">
            <v>124475</v>
          </cell>
          <cell r="AD1723" t="str">
            <v>سليمان العماري</v>
          </cell>
        </row>
        <row r="1724">
          <cell r="AC1724">
            <v>124734</v>
          </cell>
          <cell r="AD1724" t="str">
            <v>ايمان الأذن</v>
          </cell>
        </row>
        <row r="1725">
          <cell r="AC1725">
            <v>105336</v>
          </cell>
          <cell r="AD1725" t="str">
            <v>ربيع بقدليه</v>
          </cell>
        </row>
        <row r="1726">
          <cell r="AC1726">
            <v>119750</v>
          </cell>
          <cell r="AD1726" t="str">
            <v>شيماء الحاجي</v>
          </cell>
        </row>
        <row r="1727">
          <cell r="AC1727">
            <v>124589</v>
          </cell>
          <cell r="AD1727" t="str">
            <v>الاء ابراهيم</v>
          </cell>
        </row>
        <row r="1728">
          <cell r="AC1728">
            <v>123183</v>
          </cell>
          <cell r="AD1728" t="str">
            <v>نور مصطفى</v>
          </cell>
        </row>
        <row r="1729">
          <cell r="AC1729">
            <v>123922</v>
          </cell>
          <cell r="AD1729" t="str">
            <v>امل المسالمه</v>
          </cell>
        </row>
        <row r="1730">
          <cell r="AC1730">
            <v>124564</v>
          </cell>
          <cell r="AD1730" t="str">
            <v>قمر زغبي</v>
          </cell>
        </row>
        <row r="1731">
          <cell r="AC1731">
            <v>120213</v>
          </cell>
          <cell r="AD1731" t="str">
            <v>ولاء مدردس</v>
          </cell>
        </row>
        <row r="1732">
          <cell r="AC1732">
            <v>123745</v>
          </cell>
          <cell r="AD1732" t="str">
            <v>محمد زينيه</v>
          </cell>
        </row>
        <row r="1733">
          <cell r="AC1733">
            <v>123400</v>
          </cell>
          <cell r="AD1733" t="str">
            <v>اناس سرور</v>
          </cell>
        </row>
        <row r="1734">
          <cell r="AC1734">
            <v>117508</v>
          </cell>
          <cell r="AD1734" t="str">
            <v>لما صقر</v>
          </cell>
        </row>
        <row r="1735">
          <cell r="AC1735">
            <v>121692</v>
          </cell>
          <cell r="AD1735" t="str">
            <v>جلاء الحلبي</v>
          </cell>
        </row>
        <row r="1736">
          <cell r="AC1736">
            <v>122017</v>
          </cell>
          <cell r="AD1736" t="str">
            <v>عبير عليوي</v>
          </cell>
        </row>
        <row r="1737">
          <cell r="AC1737">
            <v>122162</v>
          </cell>
          <cell r="AD1737" t="str">
            <v>ماهر العبد</v>
          </cell>
        </row>
        <row r="1738">
          <cell r="AC1738">
            <v>123685</v>
          </cell>
          <cell r="AD1738" t="str">
            <v>فاطمه الناصوري</v>
          </cell>
        </row>
        <row r="1739">
          <cell r="AC1739">
            <v>100805</v>
          </cell>
          <cell r="AD1739" t="str">
            <v>لينا الحناوي</v>
          </cell>
        </row>
        <row r="1740">
          <cell r="AC1740">
            <v>123854</v>
          </cell>
          <cell r="AD1740" t="str">
            <v>وعد الحريري</v>
          </cell>
        </row>
        <row r="1741">
          <cell r="AC1741">
            <v>123463</v>
          </cell>
          <cell r="AD1741" t="str">
            <v>حنين الحريري</v>
          </cell>
        </row>
        <row r="1742">
          <cell r="AC1742">
            <v>122813</v>
          </cell>
          <cell r="AD1742" t="str">
            <v>ريم الحسين</v>
          </cell>
        </row>
        <row r="1743">
          <cell r="AC1743">
            <v>124657</v>
          </cell>
          <cell r="AD1743" t="str">
            <v>ميرنا علي</v>
          </cell>
        </row>
        <row r="1744">
          <cell r="AC1744">
            <v>124644</v>
          </cell>
          <cell r="AD1744" t="str">
            <v>منال باشا</v>
          </cell>
        </row>
        <row r="1745">
          <cell r="AC1745">
            <v>120868</v>
          </cell>
          <cell r="AD1745" t="str">
            <v>غزل عرابي</v>
          </cell>
        </row>
        <row r="1746">
          <cell r="AC1746">
            <v>102414</v>
          </cell>
          <cell r="AD1746" t="str">
            <v>لميس الخطيب</v>
          </cell>
        </row>
        <row r="1747">
          <cell r="AC1747">
            <v>120042</v>
          </cell>
          <cell r="AD1747" t="str">
            <v>منار زين الدين</v>
          </cell>
        </row>
        <row r="1748">
          <cell r="AC1748">
            <v>123195</v>
          </cell>
          <cell r="AD1748" t="str">
            <v>هاجر الرفاعي</v>
          </cell>
        </row>
        <row r="1749">
          <cell r="AC1749">
            <v>119076</v>
          </cell>
          <cell r="AD1749" t="str">
            <v>ساره الحجل</v>
          </cell>
        </row>
        <row r="1750">
          <cell r="AC1750">
            <v>124443</v>
          </cell>
          <cell r="AD1750" t="str">
            <v>رؤى المهدي</v>
          </cell>
        </row>
        <row r="1751">
          <cell r="AC1751">
            <v>123083</v>
          </cell>
          <cell r="AD1751" t="str">
            <v>مرام حمود</v>
          </cell>
        </row>
        <row r="1752">
          <cell r="AC1752">
            <v>118989</v>
          </cell>
          <cell r="AD1752" t="str">
            <v>لينا الرباعي</v>
          </cell>
        </row>
        <row r="1753">
          <cell r="AC1753">
            <v>123669</v>
          </cell>
          <cell r="AD1753" t="str">
            <v>عيد محمد</v>
          </cell>
        </row>
        <row r="1754">
          <cell r="AC1754">
            <v>121938</v>
          </cell>
          <cell r="AD1754" t="str">
            <v>سلوى دياب</v>
          </cell>
        </row>
        <row r="1755">
          <cell r="AC1755">
            <v>121156</v>
          </cell>
          <cell r="AD1755" t="str">
            <v>فاتن غياض</v>
          </cell>
        </row>
        <row r="1756">
          <cell r="AC1756">
            <v>119071</v>
          </cell>
          <cell r="AD1756" t="str">
            <v>ولاء مهره</v>
          </cell>
        </row>
        <row r="1757">
          <cell r="AC1757">
            <v>122859</v>
          </cell>
          <cell r="AD1757" t="str">
            <v>سعيد الأحمر</v>
          </cell>
        </row>
        <row r="1758">
          <cell r="AC1758">
            <v>123230</v>
          </cell>
          <cell r="AD1758" t="str">
            <v>هلا عبيد</v>
          </cell>
        </row>
        <row r="1759">
          <cell r="AC1759">
            <v>123323</v>
          </cell>
          <cell r="AD1759" t="str">
            <v>مجد حبيب</v>
          </cell>
        </row>
        <row r="1760">
          <cell r="AC1760">
            <v>123735</v>
          </cell>
          <cell r="AD1760" t="str">
            <v>محمد الحكيم</v>
          </cell>
        </row>
        <row r="1761">
          <cell r="AC1761">
            <v>121260</v>
          </cell>
          <cell r="AD1761" t="str">
            <v>منال جمال</v>
          </cell>
        </row>
        <row r="1762">
          <cell r="AC1762">
            <v>120348</v>
          </cell>
          <cell r="AD1762" t="str">
            <v>ياسمين جمعه</v>
          </cell>
        </row>
        <row r="1763">
          <cell r="AC1763">
            <v>123409</v>
          </cell>
          <cell r="AD1763" t="str">
            <v>ايليانا حكيمه</v>
          </cell>
        </row>
        <row r="1764">
          <cell r="AC1764">
            <v>124264</v>
          </cell>
          <cell r="AD1764" t="str">
            <v>اوجين حكيمه</v>
          </cell>
        </row>
        <row r="1765">
          <cell r="AC1765">
            <v>124714</v>
          </cell>
          <cell r="AD1765" t="str">
            <v>هناء سليمان</v>
          </cell>
        </row>
        <row r="1766">
          <cell r="AC1766">
            <v>122874</v>
          </cell>
          <cell r="AD1766" t="str">
            <v>سناء الحجوج</v>
          </cell>
        </row>
        <row r="1767">
          <cell r="AC1767">
            <v>116066</v>
          </cell>
          <cell r="AD1767" t="str">
            <v>بارعه كركي اللحام</v>
          </cell>
        </row>
        <row r="1768">
          <cell r="AC1768">
            <v>120696</v>
          </cell>
          <cell r="AD1768" t="str">
            <v>امينه مفلح</v>
          </cell>
        </row>
        <row r="1769">
          <cell r="AC1769">
            <v>116281</v>
          </cell>
          <cell r="AD1769" t="str">
            <v>فاطمه بلعوص</v>
          </cell>
        </row>
        <row r="1770">
          <cell r="AC1770">
            <v>122517</v>
          </cell>
          <cell r="AD1770" t="str">
            <v>اناغيم زين الدين</v>
          </cell>
        </row>
        <row r="1771">
          <cell r="AC1771">
            <v>123546</v>
          </cell>
          <cell r="AD1771" t="str">
            <v>ريم الجمال</v>
          </cell>
        </row>
        <row r="1772">
          <cell r="AC1772">
            <v>124236</v>
          </cell>
          <cell r="AD1772" t="str">
            <v>هيفاء خلف زين الدين</v>
          </cell>
        </row>
        <row r="1773">
          <cell r="AC1773">
            <v>124169</v>
          </cell>
          <cell r="AD1773" t="str">
            <v>نور حسون</v>
          </cell>
        </row>
        <row r="1774">
          <cell r="AC1774">
            <v>122317</v>
          </cell>
          <cell r="AD1774" t="str">
            <v>نور قصيده</v>
          </cell>
        </row>
        <row r="1775">
          <cell r="AC1775">
            <v>124330</v>
          </cell>
          <cell r="AD1775" t="str">
            <v>بشيره طليعه</v>
          </cell>
        </row>
        <row r="1776">
          <cell r="AC1776">
            <v>119271</v>
          </cell>
          <cell r="AD1776" t="str">
            <v>علا يوسف</v>
          </cell>
        </row>
        <row r="1777">
          <cell r="AC1777">
            <v>121223</v>
          </cell>
          <cell r="AD1777" t="str">
            <v>ديانا الصغير</v>
          </cell>
        </row>
        <row r="1778">
          <cell r="AC1778">
            <v>123051</v>
          </cell>
          <cell r="AD1778" t="str">
            <v>مجد صلاح الدين</v>
          </cell>
        </row>
        <row r="1779">
          <cell r="AC1779">
            <v>121483</v>
          </cell>
          <cell r="AD1779" t="str">
            <v>امنه ادريس</v>
          </cell>
        </row>
        <row r="1780">
          <cell r="AC1780">
            <v>115191</v>
          </cell>
          <cell r="AD1780" t="str">
            <v>بنان اللهياني</v>
          </cell>
        </row>
        <row r="1781">
          <cell r="AC1781">
            <v>124423</v>
          </cell>
          <cell r="AD1781" t="str">
            <v>رنا عيون السود</v>
          </cell>
        </row>
        <row r="1782">
          <cell r="AC1782">
            <v>123834</v>
          </cell>
          <cell r="AD1782" t="str">
            <v>هبه ابو الفضل</v>
          </cell>
        </row>
        <row r="1783">
          <cell r="AC1783">
            <v>123234</v>
          </cell>
          <cell r="AD1783" t="str">
            <v>هند حرب</v>
          </cell>
        </row>
        <row r="1784">
          <cell r="AC1784">
            <v>122804</v>
          </cell>
          <cell r="AD1784" t="str">
            <v>رولا حمدعزام</v>
          </cell>
        </row>
        <row r="1785">
          <cell r="AC1785">
            <v>123612</v>
          </cell>
          <cell r="AD1785" t="str">
            <v>صبا ابو حجيلة</v>
          </cell>
        </row>
        <row r="1786">
          <cell r="AC1786">
            <v>123057</v>
          </cell>
          <cell r="AD1786" t="str">
            <v>محمد الكومي</v>
          </cell>
        </row>
        <row r="1787">
          <cell r="AC1787">
            <v>122883</v>
          </cell>
          <cell r="AD1787" t="str">
            <v>سهير علم الدين</v>
          </cell>
        </row>
        <row r="1788">
          <cell r="AC1788">
            <v>119159</v>
          </cell>
          <cell r="AD1788" t="str">
            <v>يارا صلاح</v>
          </cell>
        </row>
        <row r="1789">
          <cell r="AC1789">
            <v>124596</v>
          </cell>
          <cell r="AD1789" t="str">
            <v>لين الحلباوي</v>
          </cell>
        </row>
        <row r="1790">
          <cell r="AC1790">
            <v>120870</v>
          </cell>
          <cell r="AD1790" t="str">
            <v>رهف دعدوش</v>
          </cell>
        </row>
        <row r="1791">
          <cell r="AC1791">
            <v>124276</v>
          </cell>
          <cell r="AD1791" t="str">
            <v>ايمان خطاب</v>
          </cell>
        </row>
        <row r="1792">
          <cell r="AC1792">
            <v>119902</v>
          </cell>
          <cell r="AD1792" t="str">
            <v>لانا الخجا</v>
          </cell>
        </row>
        <row r="1793">
          <cell r="AC1793">
            <v>123740</v>
          </cell>
          <cell r="AD1793" t="str">
            <v>محمد حاج صالح</v>
          </cell>
        </row>
        <row r="1794">
          <cell r="AC1794">
            <v>116618</v>
          </cell>
          <cell r="AD1794" t="str">
            <v>لينا طه</v>
          </cell>
        </row>
        <row r="1795">
          <cell r="AC1795">
            <v>118892</v>
          </cell>
          <cell r="AD1795" t="str">
            <v>عبير البوش</v>
          </cell>
        </row>
        <row r="1796">
          <cell r="AC1796">
            <v>121434</v>
          </cell>
          <cell r="AD1796" t="str">
            <v>ايه غنيمه</v>
          </cell>
        </row>
        <row r="1797">
          <cell r="AC1797">
            <v>120962</v>
          </cell>
          <cell r="AD1797" t="str">
            <v>نور كيكي</v>
          </cell>
        </row>
        <row r="1798">
          <cell r="AC1798">
            <v>122904</v>
          </cell>
          <cell r="AD1798" t="str">
            <v>صبا حمامي</v>
          </cell>
        </row>
        <row r="1799">
          <cell r="AC1799">
            <v>122504</v>
          </cell>
          <cell r="AD1799" t="str">
            <v>العنود جاموس</v>
          </cell>
        </row>
        <row r="1800">
          <cell r="AC1800">
            <v>121363</v>
          </cell>
          <cell r="AD1800" t="str">
            <v>اماني ابراهيم</v>
          </cell>
        </row>
        <row r="1801">
          <cell r="AC1801">
            <v>122781</v>
          </cell>
          <cell r="AD1801" t="str">
            <v>رهام السمان</v>
          </cell>
        </row>
        <row r="1802">
          <cell r="AC1802">
            <v>123643</v>
          </cell>
          <cell r="AD1802" t="str">
            <v>عزه يوسف</v>
          </cell>
        </row>
        <row r="1803">
          <cell r="AC1803">
            <v>124691</v>
          </cell>
          <cell r="AD1803" t="str">
            <v>نور عرنوس</v>
          </cell>
        </row>
        <row r="1804">
          <cell r="AC1804">
            <v>120182</v>
          </cell>
          <cell r="AD1804" t="str">
            <v>هيام الخطيب</v>
          </cell>
        </row>
        <row r="1805">
          <cell r="AC1805">
            <v>124243</v>
          </cell>
          <cell r="AD1805" t="str">
            <v>احمد العبدالله</v>
          </cell>
        </row>
        <row r="1806">
          <cell r="AC1806">
            <v>120651</v>
          </cell>
          <cell r="AD1806" t="str">
            <v>ربى مهايني</v>
          </cell>
        </row>
        <row r="1807">
          <cell r="AC1807">
            <v>121627</v>
          </cell>
          <cell r="AD1807" t="str">
            <v>ايات صلاح</v>
          </cell>
        </row>
        <row r="1808">
          <cell r="AC1808">
            <v>122547</v>
          </cell>
          <cell r="AD1808" t="str">
            <v>آيه المسلم</v>
          </cell>
        </row>
        <row r="1809">
          <cell r="AC1809">
            <v>123326</v>
          </cell>
          <cell r="AD1809" t="str">
            <v>طارق السعدي</v>
          </cell>
        </row>
        <row r="1810">
          <cell r="AC1810">
            <v>123808</v>
          </cell>
          <cell r="AD1810" t="str">
            <v>نور اسماعيل</v>
          </cell>
        </row>
        <row r="1811">
          <cell r="AC1811">
            <v>118708</v>
          </cell>
          <cell r="AD1811" t="str">
            <v>محمد عامر رحيم</v>
          </cell>
        </row>
        <row r="1812">
          <cell r="AC1812">
            <v>123662</v>
          </cell>
          <cell r="AD1812" t="str">
            <v>علياء الزعبي</v>
          </cell>
        </row>
        <row r="1813">
          <cell r="AC1813">
            <v>124675</v>
          </cell>
          <cell r="AD1813" t="str">
            <v>نعمت علوش</v>
          </cell>
        </row>
        <row r="1814">
          <cell r="AC1814">
            <v>123046</v>
          </cell>
          <cell r="AD1814" t="str">
            <v>ماريا جعمور</v>
          </cell>
        </row>
        <row r="1815">
          <cell r="AC1815">
            <v>123817</v>
          </cell>
          <cell r="AD1815" t="str">
            <v>نور حماده</v>
          </cell>
        </row>
        <row r="1816">
          <cell r="AC1816">
            <v>123025</v>
          </cell>
          <cell r="AD1816" t="str">
            <v>ليلى الجنيد</v>
          </cell>
        </row>
        <row r="1817">
          <cell r="AC1817">
            <v>123254</v>
          </cell>
          <cell r="AD1817" t="str">
            <v>ولاء المحمد</v>
          </cell>
        </row>
        <row r="1818">
          <cell r="AC1818">
            <v>121379</v>
          </cell>
          <cell r="AD1818" t="str">
            <v>هنادى السمور</v>
          </cell>
        </row>
        <row r="1819">
          <cell r="AC1819">
            <v>115487</v>
          </cell>
          <cell r="AD1819" t="str">
            <v>رهف حياريه</v>
          </cell>
        </row>
        <row r="1820">
          <cell r="AC1820">
            <v>121670</v>
          </cell>
          <cell r="AD1820" t="str">
            <v>بيان غزاله</v>
          </cell>
        </row>
        <row r="1821">
          <cell r="AC1821">
            <v>124647</v>
          </cell>
          <cell r="AD1821" t="str">
            <v>منى الصالح</v>
          </cell>
        </row>
        <row r="1822">
          <cell r="AC1822">
            <v>119400</v>
          </cell>
          <cell r="AD1822" t="str">
            <v>احمد السمان</v>
          </cell>
        </row>
        <row r="1823">
          <cell r="AC1823">
            <v>119509</v>
          </cell>
          <cell r="AD1823" t="str">
            <v>خضر بدران</v>
          </cell>
        </row>
        <row r="1824">
          <cell r="AC1824">
            <v>105440</v>
          </cell>
          <cell r="AD1824" t="str">
            <v>رشا حماد</v>
          </cell>
        </row>
        <row r="1825">
          <cell r="AC1825">
            <v>103986</v>
          </cell>
          <cell r="AD1825" t="str">
            <v>اهين النعمه</v>
          </cell>
        </row>
        <row r="1826">
          <cell r="AC1826">
            <v>120880</v>
          </cell>
          <cell r="AD1826" t="str">
            <v>نور تكله</v>
          </cell>
        </row>
        <row r="1827">
          <cell r="AC1827">
            <v>121428</v>
          </cell>
          <cell r="AD1827" t="str">
            <v>نرمين سلامه</v>
          </cell>
        </row>
        <row r="1828">
          <cell r="AC1828">
            <v>124175</v>
          </cell>
          <cell r="AD1828" t="str">
            <v>هاني الداهوك</v>
          </cell>
        </row>
        <row r="1829">
          <cell r="AC1829">
            <v>123167</v>
          </cell>
          <cell r="AD1829" t="str">
            <v>نور الصلاحي</v>
          </cell>
        </row>
        <row r="1830">
          <cell r="AC1830">
            <v>124622</v>
          </cell>
          <cell r="AD1830" t="str">
            <v>محمد همام الاسود</v>
          </cell>
        </row>
        <row r="1831">
          <cell r="AC1831">
            <v>124593</v>
          </cell>
          <cell r="AD1831" t="str">
            <v>ليلى الأسود</v>
          </cell>
        </row>
        <row r="1832">
          <cell r="AC1832">
            <v>124055</v>
          </cell>
          <cell r="AD1832" t="str">
            <v>صباح سروجي</v>
          </cell>
        </row>
        <row r="1833">
          <cell r="AC1833">
            <v>123975</v>
          </cell>
          <cell r="AD1833" t="str">
            <v>حسناء بكر</v>
          </cell>
        </row>
        <row r="1834">
          <cell r="AC1834">
            <v>120492</v>
          </cell>
          <cell r="AD1834" t="str">
            <v>بتول الحمد</v>
          </cell>
        </row>
        <row r="1835">
          <cell r="AC1835">
            <v>122785</v>
          </cell>
          <cell r="AD1835" t="str">
            <v>رهام درويش</v>
          </cell>
        </row>
        <row r="1836">
          <cell r="AC1836">
            <v>123263</v>
          </cell>
          <cell r="AD1836" t="str">
            <v>يارا الجبر</v>
          </cell>
        </row>
        <row r="1837">
          <cell r="AC1837">
            <v>121107</v>
          </cell>
          <cell r="AD1837" t="str">
            <v>لمى الشريفي</v>
          </cell>
        </row>
        <row r="1838">
          <cell r="AC1838">
            <v>120647</v>
          </cell>
          <cell r="AD1838" t="str">
            <v>زهر حنتولي</v>
          </cell>
        </row>
        <row r="1839">
          <cell r="AC1839">
            <v>116133</v>
          </cell>
          <cell r="AD1839" t="str">
            <v>رانيا السمان</v>
          </cell>
        </row>
        <row r="1840">
          <cell r="AC1840">
            <v>103815</v>
          </cell>
          <cell r="AD1840" t="str">
            <v>امتثال الطوير</v>
          </cell>
        </row>
        <row r="1841">
          <cell r="AC1841">
            <v>122600</v>
          </cell>
          <cell r="AD1841" t="str">
            <v>بيان النابلسي</v>
          </cell>
        </row>
        <row r="1842">
          <cell r="AC1842">
            <v>122391</v>
          </cell>
          <cell r="AD1842" t="str">
            <v>وعد الحسين</v>
          </cell>
        </row>
        <row r="1843">
          <cell r="AC1843">
            <v>118882</v>
          </cell>
          <cell r="AD1843" t="str">
            <v>رفاه مهره</v>
          </cell>
        </row>
        <row r="1844">
          <cell r="AC1844">
            <v>122837</v>
          </cell>
          <cell r="AD1844" t="str">
            <v>ساره النعسان</v>
          </cell>
        </row>
        <row r="1845">
          <cell r="AC1845">
            <v>124576</v>
          </cell>
          <cell r="AD1845" t="str">
            <v>لبانة ابراهيم</v>
          </cell>
        </row>
        <row r="1846">
          <cell r="AC1846">
            <v>124493</v>
          </cell>
          <cell r="AD1846" t="str">
            <v>شفاء الناصر</v>
          </cell>
        </row>
        <row r="1847">
          <cell r="AC1847">
            <v>121909</v>
          </cell>
          <cell r="AD1847" t="str">
            <v>ساره الخيمي</v>
          </cell>
        </row>
        <row r="1848">
          <cell r="AC1848">
            <v>120780</v>
          </cell>
          <cell r="AD1848" t="str">
            <v>رانيا الاشمر</v>
          </cell>
        </row>
        <row r="1849">
          <cell r="AC1849">
            <v>124078</v>
          </cell>
          <cell r="AD1849" t="str">
            <v>غالية حمزه</v>
          </cell>
        </row>
        <row r="1850">
          <cell r="AC1850">
            <v>122783</v>
          </cell>
          <cell r="AD1850" t="str">
            <v>رهام حسام الدين</v>
          </cell>
        </row>
        <row r="1851">
          <cell r="AC1851">
            <v>123382</v>
          </cell>
          <cell r="AD1851" t="str">
            <v>الاء فياض</v>
          </cell>
        </row>
        <row r="1852">
          <cell r="AC1852">
            <v>119072</v>
          </cell>
          <cell r="AD1852" t="str">
            <v>باران اله رشي</v>
          </cell>
        </row>
        <row r="1853">
          <cell r="AC1853">
            <v>123818</v>
          </cell>
          <cell r="AD1853" t="str">
            <v>نور عمران</v>
          </cell>
        </row>
        <row r="1854">
          <cell r="AC1854">
            <v>124661</v>
          </cell>
          <cell r="AD1854" t="str">
            <v>ميشلين سمعان</v>
          </cell>
        </row>
        <row r="1855">
          <cell r="AC1855">
            <v>123377</v>
          </cell>
          <cell r="AD1855" t="str">
            <v>الاء حاج موسى</v>
          </cell>
        </row>
        <row r="1856">
          <cell r="AC1856">
            <v>121437</v>
          </cell>
          <cell r="AD1856" t="str">
            <v xml:space="preserve">هبه نحلاوي </v>
          </cell>
        </row>
        <row r="1857">
          <cell r="AC1857">
            <v>124457</v>
          </cell>
          <cell r="AD1857" t="str">
            <v>ساره الحسين</v>
          </cell>
        </row>
        <row r="1858">
          <cell r="AC1858">
            <v>124551</v>
          </cell>
          <cell r="AD1858" t="str">
            <v>فاطمه الحسين</v>
          </cell>
        </row>
        <row r="1859">
          <cell r="AC1859">
            <v>124217</v>
          </cell>
          <cell r="AD1859" t="str">
            <v>هيام الخريشي</v>
          </cell>
        </row>
        <row r="1860">
          <cell r="AC1860">
            <v>122971</v>
          </cell>
          <cell r="AD1860" t="str">
            <v>غفران البدراني</v>
          </cell>
        </row>
        <row r="1861">
          <cell r="AC1861">
            <v>118822</v>
          </cell>
          <cell r="AD1861" t="str">
            <v>رهف قلاجو</v>
          </cell>
        </row>
        <row r="1862">
          <cell r="AC1862">
            <v>122380</v>
          </cell>
          <cell r="AD1862" t="str">
            <v>هيلين السيد</v>
          </cell>
        </row>
        <row r="1863">
          <cell r="AC1863">
            <v>111330</v>
          </cell>
          <cell r="AD1863" t="str">
            <v>كنان الفلاح</v>
          </cell>
        </row>
        <row r="1864">
          <cell r="AC1864">
            <v>119285</v>
          </cell>
          <cell r="AD1864" t="str">
            <v>ساره مصا</v>
          </cell>
        </row>
        <row r="1865">
          <cell r="AC1865">
            <v>124591</v>
          </cell>
          <cell r="AD1865" t="str">
            <v>ليال شيا</v>
          </cell>
        </row>
        <row r="1866">
          <cell r="AC1866">
            <v>123455</v>
          </cell>
          <cell r="AD1866" t="str">
            <v>حلا العلي</v>
          </cell>
        </row>
        <row r="1867">
          <cell r="AC1867">
            <v>119355</v>
          </cell>
          <cell r="AD1867" t="str">
            <v>اماني ضحى</v>
          </cell>
        </row>
        <row r="1868">
          <cell r="AC1868">
            <v>122707</v>
          </cell>
          <cell r="AD1868" t="str">
            <v>ديانا الحاج علي</v>
          </cell>
        </row>
        <row r="1869">
          <cell r="AC1869">
            <v>122376</v>
          </cell>
          <cell r="AD1869" t="str">
            <v>هيفاء الرفاعي</v>
          </cell>
        </row>
        <row r="1870">
          <cell r="AC1870">
            <v>124351</v>
          </cell>
          <cell r="AD1870" t="str">
            <v>جنى فخر الدين الشعراني</v>
          </cell>
        </row>
        <row r="1871">
          <cell r="AC1871">
            <v>118872</v>
          </cell>
          <cell r="AD1871" t="str">
            <v>تالا صراف</v>
          </cell>
        </row>
        <row r="1872">
          <cell r="AC1872">
            <v>124664</v>
          </cell>
          <cell r="AD1872" t="str">
            <v>ميلفي علم الدين</v>
          </cell>
        </row>
        <row r="1873">
          <cell r="AC1873">
            <v>122863</v>
          </cell>
          <cell r="AD1873" t="str">
            <v>سلمى ابو خزام</v>
          </cell>
        </row>
        <row r="1874">
          <cell r="AC1874">
            <v>121302</v>
          </cell>
          <cell r="AD1874" t="str">
            <v>وهيبه حموش</v>
          </cell>
        </row>
        <row r="1875">
          <cell r="AC1875">
            <v>124289</v>
          </cell>
          <cell r="AD1875" t="str">
            <v>أريج صقور</v>
          </cell>
        </row>
        <row r="1876">
          <cell r="AC1876">
            <v>124720</v>
          </cell>
          <cell r="AD1876" t="str">
            <v>ولاء الصالحاني</v>
          </cell>
        </row>
        <row r="1877">
          <cell r="AC1877">
            <v>123744</v>
          </cell>
          <cell r="AD1877" t="str">
            <v>محمد زكريا مراد</v>
          </cell>
        </row>
        <row r="1878">
          <cell r="AC1878">
            <v>124421</v>
          </cell>
          <cell r="AD1878" t="str">
            <v>رنا المصري</v>
          </cell>
        </row>
        <row r="1879">
          <cell r="AC1879">
            <v>124708</v>
          </cell>
          <cell r="AD1879" t="str">
            <v xml:space="preserve">هلا المصري </v>
          </cell>
        </row>
        <row r="1880">
          <cell r="AC1880">
            <v>113714</v>
          </cell>
          <cell r="AD1880" t="str">
            <v>انغام بشير</v>
          </cell>
        </row>
        <row r="1881">
          <cell r="AC1881">
            <v>115162</v>
          </cell>
          <cell r="AD1881" t="str">
            <v>هنادي الحاج حمود</v>
          </cell>
        </row>
        <row r="1882">
          <cell r="AC1882">
            <v>124200</v>
          </cell>
          <cell r="AD1882" t="str">
            <v>وفاء مرعي</v>
          </cell>
        </row>
        <row r="1883">
          <cell r="AC1883">
            <v>121081</v>
          </cell>
          <cell r="AD1883" t="str">
            <v>انصاف خديجه</v>
          </cell>
        </row>
        <row r="1884">
          <cell r="AC1884">
            <v>105867</v>
          </cell>
          <cell r="AD1884" t="str">
            <v>ريمه النصيرات</v>
          </cell>
        </row>
        <row r="1885">
          <cell r="AC1885">
            <v>119531</v>
          </cell>
          <cell r="AD1885" t="str">
            <v>ديالا الماضي</v>
          </cell>
        </row>
        <row r="1886">
          <cell r="AC1886">
            <v>124737</v>
          </cell>
          <cell r="AD1886" t="str">
            <v>جيما يحصاص</v>
          </cell>
        </row>
        <row r="1887">
          <cell r="AC1887">
            <v>124032</v>
          </cell>
          <cell r="AD1887" t="str">
            <v>سارة المحمود</v>
          </cell>
        </row>
        <row r="1888">
          <cell r="AC1888">
            <v>123981</v>
          </cell>
          <cell r="AD1888" t="str">
            <v>حوراء اقرع</v>
          </cell>
        </row>
        <row r="1889">
          <cell r="AC1889">
            <v>116438</v>
          </cell>
          <cell r="AD1889" t="str">
            <v>نور الحلبي</v>
          </cell>
        </row>
        <row r="1890">
          <cell r="AC1890">
            <v>122817</v>
          </cell>
          <cell r="AD1890" t="str">
            <v>ريم طراب</v>
          </cell>
        </row>
        <row r="1891">
          <cell r="AC1891">
            <v>123716</v>
          </cell>
          <cell r="AD1891" t="str">
            <v>لينه زيدان</v>
          </cell>
        </row>
        <row r="1892">
          <cell r="AC1892">
            <v>123220</v>
          </cell>
          <cell r="AD1892" t="str">
            <v>هدى عبسي</v>
          </cell>
        </row>
        <row r="1893">
          <cell r="AC1893">
            <v>113924</v>
          </cell>
          <cell r="AD1893" t="str">
            <v>رواد ناصر</v>
          </cell>
        </row>
        <row r="1894">
          <cell r="AC1894">
            <v>121576</v>
          </cell>
          <cell r="AD1894" t="str">
            <v>اليسار نعال</v>
          </cell>
        </row>
        <row r="1895">
          <cell r="AC1895">
            <v>123134</v>
          </cell>
          <cell r="AD1895" t="str">
            <v>ميريه البدين</v>
          </cell>
        </row>
        <row r="1896">
          <cell r="AC1896">
            <v>121856</v>
          </cell>
          <cell r="AD1896" t="str">
            <v>روبرين قدور</v>
          </cell>
        </row>
        <row r="1897">
          <cell r="AC1897">
            <v>124523</v>
          </cell>
          <cell r="AD1897" t="str">
            <v>علا عثمان</v>
          </cell>
        </row>
        <row r="1898">
          <cell r="AC1898">
            <v>113665</v>
          </cell>
          <cell r="AD1898" t="str">
            <v>اسماء عيسى</v>
          </cell>
        </row>
        <row r="1899">
          <cell r="AC1899">
            <v>123312</v>
          </cell>
          <cell r="AD1899" t="str">
            <v>محمد بخشيش</v>
          </cell>
        </row>
        <row r="1900">
          <cell r="AC1900">
            <v>119635</v>
          </cell>
          <cell r="AD1900" t="str">
            <v>رولا عليمي</v>
          </cell>
        </row>
        <row r="1901">
          <cell r="AC1901">
            <v>109129</v>
          </cell>
          <cell r="AD1901" t="str">
            <v>منار حسون</v>
          </cell>
        </row>
        <row r="1902">
          <cell r="AC1902">
            <v>123440</v>
          </cell>
          <cell r="AD1902" t="str">
            <v>تيماء فرج</v>
          </cell>
        </row>
        <row r="1903">
          <cell r="AC1903">
            <v>121897</v>
          </cell>
          <cell r="AD1903" t="str">
            <v>زينب ديوب</v>
          </cell>
        </row>
        <row r="1904">
          <cell r="AC1904">
            <v>124051</v>
          </cell>
          <cell r="AD1904" t="str">
            <v>شمس عبد اللطيف</v>
          </cell>
        </row>
        <row r="1905">
          <cell r="AC1905">
            <v>122696</v>
          </cell>
          <cell r="AD1905" t="str">
            <v>دجانه نابلسي</v>
          </cell>
        </row>
        <row r="1906">
          <cell r="AC1906">
            <v>120899</v>
          </cell>
          <cell r="AD1906" t="str">
            <v>نور شاكر</v>
          </cell>
        </row>
        <row r="1907">
          <cell r="AC1907">
            <v>121861</v>
          </cell>
          <cell r="AD1907" t="str">
            <v>روعه الحافي</v>
          </cell>
        </row>
        <row r="1908">
          <cell r="AC1908">
            <v>123924</v>
          </cell>
          <cell r="AD1908" t="str">
            <v>امنه الفيحان</v>
          </cell>
        </row>
        <row r="1909">
          <cell r="AC1909">
            <v>123804</v>
          </cell>
          <cell r="AD1909" t="str">
            <v>نهى حران</v>
          </cell>
        </row>
        <row r="1910">
          <cell r="AC1910">
            <v>120943</v>
          </cell>
          <cell r="AD1910" t="str">
            <v>ميسون شلحه</v>
          </cell>
        </row>
        <row r="1911">
          <cell r="AC1911">
            <v>115079</v>
          </cell>
          <cell r="AD1911" t="str">
            <v>نوره ادريس</v>
          </cell>
        </row>
        <row r="1912">
          <cell r="AC1912">
            <v>123785</v>
          </cell>
          <cell r="AD1912" t="str">
            <v>ميرنا سلمان</v>
          </cell>
        </row>
        <row r="1913">
          <cell r="AC1913">
            <v>106274</v>
          </cell>
          <cell r="AD1913" t="str">
            <v>سهى مولانا</v>
          </cell>
        </row>
        <row r="1914">
          <cell r="AC1914">
            <v>121794</v>
          </cell>
          <cell r="AD1914" t="str">
            <v>ربيعه الحايك</v>
          </cell>
        </row>
        <row r="1915">
          <cell r="AC1915">
            <v>121386</v>
          </cell>
          <cell r="AD1915" t="str">
            <v>غزل الحمصي الطويل</v>
          </cell>
        </row>
        <row r="1916">
          <cell r="AC1916">
            <v>114355</v>
          </cell>
          <cell r="AD1916" t="str">
            <v>ميريه طوائفي</v>
          </cell>
        </row>
        <row r="1917">
          <cell r="AC1917">
            <v>113342</v>
          </cell>
          <cell r="AD1917" t="str">
            <v>نورا طعمه</v>
          </cell>
        </row>
        <row r="1918">
          <cell r="AC1918">
            <v>123059</v>
          </cell>
          <cell r="AD1918" t="str">
            <v>محمد أوس الدهان</v>
          </cell>
        </row>
        <row r="1919">
          <cell r="AC1919">
            <v>122062</v>
          </cell>
          <cell r="AD1919" t="str">
            <v>غدير ذيب</v>
          </cell>
        </row>
        <row r="1920">
          <cell r="AC1920">
            <v>124648</v>
          </cell>
          <cell r="AD1920" t="str">
            <v>مها الزايد</v>
          </cell>
        </row>
        <row r="1921">
          <cell r="AC1921">
            <v>123876</v>
          </cell>
          <cell r="AD1921" t="str">
            <v>اسمه ركاب</v>
          </cell>
        </row>
        <row r="1922">
          <cell r="AC1922">
            <v>120881</v>
          </cell>
          <cell r="AD1922" t="str">
            <v>هناء غوطاني</v>
          </cell>
        </row>
        <row r="1923">
          <cell r="AC1923">
            <v>119021</v>
          </cell>
          <cell r="AD1923" t="str">
            <v>لمى المشكاوي</v>
          </cell>
        </row>
        <row r="1924">
          <cell r="AC1924">
            <v>118419</v>
          </cell>
          <cell r="AD1924" t="str">
            <v>منيره حلواني</v>
          </cell>
        </row>
        <row r="1925">
          <cell r="AC1925">
            <v>123124</v>
          </cell>
          <cell r="AD1925" t="str">
            <v>مهند الناصرالعلي</v>
          </cell>
        </row>
        <row r="1926">
          <cell r="AC1926">
            <v>120787</v>
          </cell>
          <cell r="AD1926" t="str">
            <v>ماسه سعد</v>
          </cell>
        </row>
        <row r="1927">
          <cell r="AC1927">
            <v>102869</v>
          </cell>
          <cell r="AD1927" t="str">
            <v>نبال قاسم</v>
          </cell>
        </row>
        <row r="1928">
          <cell r="AC1928">
            <v>122773</v>
          </cell>
          <cell r="AD1928" t="str">
            <v>رنيم السمان</v>
          </cell>
        </row>
        <row r="1929">
          <cell r="AC1929">
            <v>123136</v>
          </cell>
          <cell r="AD1929" t="str">
            <v>ميساء الخطيب</v>
          </cell>
        </row>
        <row r="1930">
          <cell r="AC1930">
            <v>122064</v>
          </cell>
          <cell r="AD1930" t="str">
            <v>غزل ابو عمار</v>
          </cell>
        </row>
        <row r="1931">
          <cell r="AC1931">
            <v>120113</v>
          </cell>
          <cell r="AD1931" t="str">
            <v>نور علم الدين</v>
          </cell>
        </row>
        <row r="1932">
          <cell r="AC1932">
            <v>115267</v>
          </cell>
          <cell r="AD1932" t="str">
            <v>هزار خويص</v>
          </cell>
        </row>
        <row r="1933">
          <cell r="AC1933">
            <v>124427</v>
          </cell>
          <cell r="AD1933" t="str">
            <v>رهام العفلق</v>
          </cell>
        </row>
        <row r="1934">
          <cell r="AC1934">
            <v>123287</v>
          </cell>
          <cell r="AD1934" t="str">
            <v>بشرى صقر</v>
          </cell>
        </row>
        <row r="1935">
          <cell r="AC1935">
            <v>122800</v>
          </cell>
          <cell r="AD1935" t="str">
            <v>روان دركزنلي</v>
          </cell>
        </row>
        <row r="1936">
          <cell r="AC1936">
            <v>118833</v>
          </cell>
          <cell r="AD1936" t="str">
            <v>غدير الشويكي</v>
          </cell>
        </row>
        <row r="1937">
          <cell r="AC1937">
            <v>123020</v>
          </cell>
          <cell r="AD1937" t="str">
            <v>لوريس ابوزيد</v>
          </cell>
        </row>
        <row r="1938">
          <cell r="AC1938">
            <v>123361</v>
          </cell>
          <cell r="AD1938" t="str">
            <v>اسماء الخالدي</v>
          </cell>
        </row>
        <row r="1939">
          <cell r="AC1939">
            <v>124075</v>
          </cell>
          <cell r="AD1939" t="str">
            <v>عمار احمد</v>
          </cell>
        </row>
        <row r="1940">
          <cell r="AC1940">
            <v>120145</v>
          </cell>
          <cell r="AD1940" t="str">
            <v>هبه الله العرجاوي</v>
          </cell>
        </row>
        <row r="1941">
          <cell r="AC1941">
            <v>122632</v>
          </cell>
          <cell r="AD1941" t="str">
            <v>جوانا مفرج</v>
          </cell>
        </row>
        <row r="1942">
          <cell r="AC1942">
            <v>119544</v>
          </cell>
          <cell r="AD1942" t="str">
            <v>رؤى مسلم</v>
          </cell>
        </row>
        <row r="1943">
          <cell r="AC1943">
            <v>120540</v>
          </cell>
          <cell r="AD1943" t="str">
            <v>بتول بركات</v>
          </cell>
        </row>
        <row r="1944">
          <cell r="AC1944">
            <v>101593</v>
          </cell>
          <cell r="AD1944" t="str">
            <v>راميا حمدان</v>
          </cell>
        </row>
        <row r="1945">
          <cell r="AC1945">
            <v>123092</v>
          </cell>
          <cell r="AD1945" t="str">
            <v>مرح سعود</v>
          </cell>
        </row>
        <row r="1946">
          <cell r="AC1946">
            <v>123511</v>
          </cell>
          <cell r="AD1946" t="str">
            <v>رغد الاسمر</v>
          </cell>
        </row>
        <row r="1947">
          <cell r="AC1947">
            <v>124136</v>
          </cell>
          <cell r="AD1947" t="str">
            <v>مروه سيد اسماعيل</v>
          </cell>
        </row>
        <row r="1948">
          <cell r="AC1948">
            <v>123030</v>
          </cell>
          <cell r="AD1948" t="str">
            <v>لين الدوه جي</v>
          </cell>
        </row>
        <row r="1949">
          <cell r="AC1949">
            <v>117168</v>
          </cell>
          <cell r="AD1949" t="str">
            <v>انصاف الجنيدي</v>
          </cell>
        </row>
        <row r="1950">
          <cell r="AC1950">
            <v>118018</v>
          </cell>
          <cell r="AD1950" t="str">
            <v>رامي العبار</v>
          </cell>
        </row>
        <row r="1951">
          <cell r="AC1951">
            <v>124573</v>
          </cell>
          <cell r="AD1951" t="str">
            <v>لارا حمود</v>
          </cell>
        </row>
        <row r="1952">
          <cell r="AC1952">
            <v>116406</v>
          </cell>
          <cell r="AD1952" t="str">
            <v>مهند شام</v>
          </cell>
        </row>
        <row r="1953">
          <cell r="AC1953">
            <v>123104</v>
          </cell>
          <cell r="AD1953" t="str">
            <v>مريم الحلواني</v>
          </cell>
        </row>
        <row r="1954">
          <cell r="AC1954">
            <v>107358</v>
          </cell>
          <cell r="AD1954" t="str">
            <v>غسان الرفاعي</v>
          </cell>
        </row>
        <row r="1955">
          <cell r="AC1955">
            <v>117745</v>
          </cell>
          <cell r="AD1955" t="str">
            <v>علاء ابو الشملات</v>
          </cell>
        </row>
        <row r="1956">
          <cell r="AC1956">
            <v>116058</v>
          </cell>
          <cell r="AD1956" t="str">
            <v>ايناس الكردي</v>
          </cell>
        </row>
        <row r="1957">
          <cell r="AC1957">
            <v>123936</v>
          </cell>
          <cell r="AD1957" t="str">
            <v>أنعام الكلش</v>
          </cell>
        </row>
        <row r="1958">
          <cell r="AC1958">
            <v>113812</v>
          </cell>
          <cell r="AD1958" t="str">
            <v>خلود طه</v>
          </cell>
        </row>
        <row r="1959">
          <cell r="AC1959">
            <v>124071</v>
          </cell>
          <cell r="AD1959" t="str">
            <v>علا كحله</v>
          </cell>
        </row>
        <row r="1960">
          <cell r="AC1960">
            <v>119693</v>
          </cell>
          <cell r="AD1960" t="str">
            <v>سعاد جمعه</v>
          </cell>
        </row>
        <row r="1961">
          <cell r="AC1961">
            <v>124384</v>
          </cell>
          <cell r="AD1961" t="str">
            <v>ديانا طه</v>
          </cell>
        </row>
        <row r="1962">
          <cell r="AC1962">
            <v>108525</v>
          </cell>
          <cell r="AD1962" t="str">
            <v>محمد خير بك</v>
          </cell>
        </row>
        <row r="1963">
          <cell r="AC1963">
            <v>121321</v>
          </cell>
          <cell r="AD1963" t="str">
            <v>مهند الحايك</v>
          </cell>
        </row>
        <row r="1964">
          <cell r="AC1964">
            <v>100470</v>
          </cell>
          <cell r="AD1964" t="str">
            <v>ديما حسون</v>
          </cell>
        </row>
        <row r="1965">
          <cell r="AC1965">
            <v>120282</v>
          </cell>
          <cell r="AD1965" t="str">
            <v>سلامه شاهين</v>
          </cell>
        </row>
        <row r="1966">
          <cell r="AC1966">
            <v>121787</v>
          </cell>
          <cell r="AD1966" t="str">
            <v>رائده الصباغ</v>
          </cell>
        </row>
        <row r="1967">
          <cell r="AC1967">
            <v>101636</v>
          </cell>
          <cell r="AD1967" t="str">
            <v>رزان المرهج</v>
          </cell>
        </row>
        <row r="1968">
          <cell r="AC1968">
            <v>115656</v>
          </cell>
          <cell r="AD1968" t="str">
            <v>لمى توتنجي</v>
          </cell>
        </row>
        <row r="1969">
          <cell r="AC1969">
            <v>119683</v>
          </cell>
          <cell r="AD1969" t="str">
            <v>سامي آغا</v>
          </cell>
        </row>
        <row r="1970">
          <cell r="AC1970">
            <v>123980</v>
          </cell>
          <cell r="AD1970" t="str">
            <v>حنان حنتوش</v>
          </cell>
        </row>
        <row r="1971">
          <cell r="AC1971">
            <v>123967</v>
          </cell>
          <cell r="AD1971" t="str">
            <v>جواهر الشيخ</v>
          </cell>
        </row>
        <row r="1972">
          <cell r="AC1972">
            <v>121264</v>
          </cell>
          <cell r="AD1972" t="str">
            <v>نوراي تشرتشي</v>
          </cell>
        </row>
        <row r="1973">
          <cell r="AC1973">
            <v>123701</v>
          </cell>
          <cell r="AD1973" t="str">
            <v>لبنى الحجيري</v>
          </cell>
        </row>
        <row r="1974">
          <cell r="AC1974">
            <v>124238</v>
          </cell>
          <cell r="AD1974" t="str">
            <v>اسماء موسى</v>
          </cell>
        </row>
        <row r="1975">
          <cell r="AC1975">
            <v>123524</v>
          </cell>
          <cell r="AD1975" t="str">
            <v>رنا يوسف</v>
          </cell>
        </row>
        <row r="1976">
          <cell r="AC1976">
            <v>124050</v>
          </cell>
          <cell r="AD1976" t="str">
            <v>شفاء العبدالرزاق</v>
          </cell>
        </row>
        <row r="1977">
          <cell r="AC1977">
            <v>113767</v>
          </cell>
          <cell r="AD1977" t="str">
            <v>جلاء الجباعي</v>
          </cell>
        </row>
        <row r="1978">
          <cell r="AC1978">
            <v>124588</v>
          </cell>
          <cell r="AD1978" t="str">
            <v>لونه سابق</v>
          </cell>
        </row>
        <row r="1979">
          <cell r="AC1979">
            <v>115037</v>
          </cell>
          <cell r="AD1979" t="str">
            <v>منال حموده</v>
          </cell>
        </row>
        <row r="1980">
          <cell r="AC1980">
            <v>111247</v>
          </cell>
          <cell r="AD1980" t="str">
            <v>عماد هركل</v>
          </cell>
        </row>
        <row r="1981">
          <cell r="AC1981">
            <v>121160</v>
          </cell>
          <cell r="AD1981" t="str">
            <v>لينا محمد</v>
          </cell>
        </row>
        <row r="1982">
          <cell r="AC1982">
            <v>124519</v>
          </cell>
          <cell r="AD1982" t="str">
            <v>عبير البودي</v>
          </cell>
        </row>
        <row r="1983">
          <cell r="AC1983">
            <v>122702</v>
          </cell>
          <cell r="AD1983" t="str">
            <v>دعاء عكاشه</v>
          </cell>
        </row>
        <row r="1984">
          <cell r="AC1984">
            <v>124506</v>
          </cell>
          <cell r="AD1984" t="str">
            <v>طارق الجيوش</v>
          </cell>
        </row>
        <row r="1985">
          <cell r="AC1985">
            <v>119942</v>
          </cell>
          <cell r="AD1985" t="str">
            <v>ماريا كبجيان</v>
          </cell>
        </row>
        <row r="1986">
          <cell r="AC1986">
            <v>124284</v>
          </cell>
          <cell r="AD1986" t="str">
            <v>إناس السروجي</v>
          </cell>
        </row>
        <row r="1987">
          <cell r="AC1987">
            <v>123374</v>
          </cell>
          <cell r="AD1987" t="str">
            <v>الاء الشريف</v>
          </cell>
        </row>
        <row r="1988">
          <cell r="AC1988">
            <v>123619</v>
          </cell>
          <cell r="AD1988" t="str">
            <v>ضحى الغزالي</v>
          </cell>
        </row>
        <row r="1989">
          <cell r="AC1989">
            <v>119812</v>
          </cell>
          <cell r="AD1989" t="str">
            <v>علاء الملقي</v>
          </cell>
        </row>
        <row r="1990">
          <cell r="AC1990">
            <v>123200</v>
          </cell>
          <cell r="AD1990" t="str">
            <v>هبة الله مكحل</v>
          </cell>
        </row>
        <row r="1991">
          <cell r="AC1991">
            <v>116431</v>
          </cell>
          <cell r="AD1991" t="str">
            <v>نضال الخطيب</v>
          </cell>
        </row>
        <row r="1992">
          <cell r="AC1992">
            <v>121669</v>
          </cell>
          <cell r="AD1992" t="str">
            <v>بيان خولاني</v>
          </cell>
        </row>
        <row r="1993">
          <cell r="AC1993">
            <v>122439</v>
          </cell>
          <cell r="AD1993" t="str">
            <v>محمد احمد</v>
          </cell>
        </row>
        <row r="1994">
          <cell r="AC1994">
            <v>124356</v>
          </cell>
          <cell r="AD1994" t="str">
            <v>حازم الشيباني</v>
          </cell>
        </row>
        <row r="1995">
          <cell r="AC1995">
            <v>109368</v>
          </cell>
          <cell r="AD1995" t="str">
            <v>مياده الطعاني</v>
          </cell>
        </row>
        <row r="1996">
          <cell r="AC1996">
            <v>121319</v>
          </cell>
          <cell r="AD1996" t="str">
            <v>رنا اللهياني</v>
          </cell>
        </row>
        <row r="1997">
          <cell r="AC1997">
            <v>118234</v>
          </cell>
          <cell r="AD1997" t="str">
            <v>فرح سيف</v>
          </cell>
        </row>
        <row r="1998">
          <cell r="AC1998">
            <v>121806</v>
          </cell>
          <cell r="AD1998" t="str">
            <v>رشا خضور</v>
          </cell>
        </row>
        <row r="1999">
          <cell r="AC1999">
            <v>123085</v>
          </cell>
          <cell r="AD1999" t="str">
            <v>مرام عثمان</v>
          </cell>
        </row>
        <row r="2000">
          <cell r="AC2000">
            <v>118799</v>
          </cell>
          <cell r="AD2000" t="str">
            <v>اسبيد مقدسيان</v>
          </cell>
        </row>
        <row r="2001">
          <cell r="AC2001">
            <v>124207</v>
          </cell>
          <cell r="AD2001" t="str">
            <v>ياسمين حنتيته</v>
          </cell>
        </row>
        <row r="2002">
          <cell r="AC2002">
            <v>111096</v>
          </cell>
          <cell r="AD2002" t="str">
            <v>سلوى محمد</v>
          </cell>
        </row>
        <row r="2003">
          <cell r="AC2003">
            <v>118931</v>
          </cell>
          <cell r="AD2003" t="str">
            <v>وفاء ركاب</v>
          </cell>
        </row>
        <row r="2004">
          <cell r="AC2004">
            <v>116564</v>
          </cell>
          <cell r="AD2004" t="str">
            <v>ريناد يعقوب</v>
          </cell>
        </row>
        <row r="2005">
          <cell r="AC2005">
            <v>102694</v>
          </cell>
          <cell r="AD2005" t="str">
            <v>مصطفى ادلبي</v>
          </cell>
        </row>
        <row r="2006">
          <cell r="AC2006">
            <v>123056</v>
          </cell>
          <cell r="AD2006" t="str">
            <v>محمد العطا</v>
          </cell>
        </row>
        <row r="2007">
          <cell r="AC2007">
            <v>119429</v>
          </cell>
          <cell r="AD2007" t="str">
            <v>بدريه عبد الغني</v>
          </cell>
        </row>
        <row r="2008">
          <cell r="AC2008">
            <v>121676</v>
          </cell>
          <cell r="AD2008" t="str">
            <v>تسنيم فره</v>
          </cell>
        </row>
        <row r="2009">
          <cell r="AC2009">
            <v>119855</v>
          </cell>
          <cell r="AD2009" t="str">
            <v>غنوه حماده</v>
          </cell>
        </row>
        <row r="2010">
          <cell r="AC2010">
            <v>124281</v>
          </cell>
          <cell r="AD2010" t="str">
            <v>ايناس خادم الجامع</v>
          </cell>
        </row>
        <row r="2011">
          <cell r="AC2011">
            <v>111968</v>
          </cell>
          <cell r="AD2011" t="str">
            <v>عبد الرزاق الشيخ فارس</v>
          </cell>
        </row>
        <row r="2012">
          <cell r="AC2012">
            <v>123071</v>
          </cell>
          <cell r="AD2012" t="str">
            <v>محمد غاوي</v>
          </cell>
        </row>
        <row r="2013">
          <cell r="AC2013">
            <v>121947</v>
          </cell>
          <cell r="AD2013" t="str">
            <v>سمر جبرؤوتي</v>
          </cell>
        </row>
        <row r="2014">
          <cell r="AC2014">
            <v>122638</v>
          </cell>
          <cell r="AD2014" t="str">
            <v>جورجيت أوهانيس</v>
          </cell>
        </row>
        <row r="2015">
          <cell r="AC2015">
            <v>121206</v>
          </cell>
          <cell r="AD2015" t="str">
            <v>بشرى العيد</v>
          </cell>
        </row>
        <row r="2016">
          <cell r="AC2016">
            <v>120947</v>
          </cell>
          <cell r="AD2016" t="str">
            <v>اسراء غازيه</v>
          </cell>
        </row>
        <row r="2017">
          <cell r="AC2017">
            <v>121839</v>
          </cell>
          <cell r="AD2017" t="str">
            <v>رهف العبه جي</v>
          </cell>
        </row>
        <row r="2018">
          <cell r="AC2018">
            <v>123295</v>
          </cell>
          <cell r="AD2018" t="str">
            <v xml:space="preserve">لوتس الزرزور </v>
          </cell>
        </row>
        <row r="2019">
          <cell r="AC2019">
            <v>118473</v>
          </cell>
          <cell r="AD2019" t="str">
            <v>هبه عبود</v>
          </cell>
        </row>
        <row r="2020">
          <cell r="AC2020">
            <v>116478</v>
          </cell>
          <cell r="AD2020" t="str">
            <v>هيفين محمود</v>
          </cell>
        </row>
        <row r="2021">
          <cell r="AC2021">
            <v>121035</v>
          </cell>
          <cell r="AD2021" t="str">
            <v>رانيه البداح</v>
          </cell>
        </row>
        <row r="2022">
          <cell r="AC2022">
            <v>117160</v>
          </cell>
          <cell r="AD2022" t="str">
            <v>امنه خضره</v>
          </cell>
        </row>
        <row r="2023">
          <cell r="AC2023">
            <v>119364</v>
          </cell>
          <cell r="AD2023" t="str">
            <v>ايلسي الهامس</v>
          </cell>
        </row>
        <row r="2024">
          <cell r="AC2024">
            <v>105261</v>
          </cell>
          <cell r="AD2024" t="str">
            <v>رانيا سليمان</v>
          </cell>
        </row>
        <row r="2025">
          <cell r="AC2025">
            <v>119222</v>
          </cell>
          <cell r="AD2025" t="str">
            <v>ندى حوراني</v>
          </cell>
        </row>
        <row r="2026">
          <cell r="AC2026">
            <v>121685</v>
          </cell>
          <cell r="AD2026" t="str">
            <v>تيماء بحبوح</v>
          </cell>
        </row>
        <row r="2027">
          <cell r="AC2027">
            <v>116541</v>
          </cell>
          <cell r="AD2027" t="str">
            <v>حيدر مصطفى</v>
          </cell>
        </row>
        <row r="2028">
          <cell r="AC2028">
            <v>121385</v>
          </cell>
          <cell r="AD2028" t="str">
            <v>محمد مازن الازون</v>
          </cell>
        </row>
        <row r="2029">
          <cell r="AC2029">
            <v>123172</v>
          </cell>
          <cell r="AD2029" t="str">
            <v>نور ريما</v>
          </cell>
        </row>
        <row r="2030">
          <cell r="AC2030">
            <v>119333</v>
          </cell>
          <cell r="AD2030" t="str">
            <v>اريج المرادني</v>
          </cell>
        </row>
        <row r="2031">
          <cell r="AC2031">
            <v>118540</v>
          </cell>
          <cell r="AD2031" t="str">
            <v>يامن حسن</v>
          </cell>
        </row>
        <row r="2032">
          <cell r="AC2032">
            <v>120495</v>
          </cell>
          <cell r="AD2032" t="str">
            <v>مروه ضاري</v>
          </cell>
        </row>
        <row r="2033">
          <cell r="AC2033">
            <v>121598</v>
          </cell>
          <cell r="AD2033" t="str">
            <v>انعام المقري</v>
          </cell>
        </row>
        <row r="2034">
          <cell r="AC2034">
            <v>122558</v>
          </cell>
          <cell r="AD2034" t="str">
            <v>أسامه محفوض</v>
          </cell>
        </row>
        <row r="2035">
          <cell r="AC2035">
            <v>122296</v>
          </cell>
          <cell r="AD2035" t="str">
            <v>نوار عيسى</v>
          </cell>
        </row>
        <row r="2036">
          <cell r="AC2036">
            <v>123036</v>
          </cell>
          <cell r="AD2036" t="str">
            <v>ليندا منذر</v>
          </cell>
        </row>
        <row r="2037">
          <cell r="AC2037">
            <v>123233</v>
          </cell>
          <cell r="AD2037" t="str">
            <v>هند الجط</v>
          </cell>
        </row>
        <row r="2038">
          <cell r="AC2038">
            <v>118363</v>
          </cell>
          <cell r="AD2038" t="str">
            <v>محمد فراس رحمون</v>
          </cell>
        </row>
        <row r="2039">
          <cell r="AC2039">
            <v>120177</v>
          </cell>
          <cell r="AD2039" t="str">
            <v>هنادي طعمة</v>
          </cell>
        </row>
        <row r="2040">
          <cell r="AC2040">
            <v>111359</v>
          </cell>
          <cell r="AD2040" t="str">
            <v>ليندا علي</v>
          </cell>
        </row>
        <row r="2041">
          <cell r="AC2041">
            <v>118712</v>
          </cell>
          <cell r="AD2041" t="str">
            <v>موفق وهبه</v>
          </cell>
        </row>
        <row r="2042">
          <cell r="AC2042">
            <v>109773</v>
          </cell>
          <cell r="AD2042" t="str">
            <v>نور صواف</v>
          </cell>
        </row>
        <row r="2043">
          <cell r="AC2043">
            <v>119365</v>
          </cell>
          <cell r="AD2043" t="str">
            <v>ايمان الرفاعي</v>
          </cell>
        </row>
        <row r="2044">
          <cell r="AC2044">
            <v>121714</v>
          </cell>
          <cell r="AD2044" t="str">
            <v>حنان رخيص</v>
          </cell>
        </row>
        <row r="2045">
          <cell r="AC2045">
            <v>118780</v>
          </cell>
          <cell r="AD2045" t="str">
            <v>ملاذ احمد</v>
          </cell>
        </row>
        <row r="2046">
          <cell r="AC2046">
            <v>120665</v>
          </cell>
          <cell r="AD2046" t="str">
            <v>جيسي توما</v>
          </cell>
        </row>
        <row r="2047">
          <cell r="AC2047">
            <v>121161</v>
          </cell>
          <cell r="AD2047" t="str">
            <v>عبد الرحمن السعدي</v>
          </cell>
        </row>
        <row r="2048">
          <cell r="AC2048">
            <v>121630</v>
          </cell>
          <cell r="AD2048" t="str">
            <v>ايه الخطيب</v>
          </cell>
        </row>
        <row r="2049">
          <cell r="AC2049">
            <v>121977</v>
          </cell>
          <cell r="AD2049" t="str">
            <v>شيرين الابراهيم</v>
          </cell>
        </row>
        <row r="2050">
          <cell r="AC2050">
            <v>122032</v>
          </cell>
          <cell r="AD2050" t="str">
            <v>علا الخطيب</v>
          </cell>
        </row>
        <row r="2051">
          <cell r="AC2051">
            <v>122170</v>
          </cell>
          <cell r="AD2051" t="str">
            <v>مجيد الدعبل</v>
          </cell>
        </row>
        <row r="2052">
          <cell r="AC2052">
            <v>122454</v>
          </cell>
          <cell r="AD2052" t="str">
            <v>احلام الشهاب</v>
          </cell>
        </row>
        <row r="2053">
          <cell r="AC2053">
            <v>116388</v>
          </cell>
          <cell r="AD2053" t="str">
            <v>مفيده حسين</v>
          </cell>
        </row>
        <row r="2054">
          <cell r="AC2054">
            <v>115271</v>
          </cell>
          <cell r="AD2054" t="str">
            <v>وفاء ابو عسلي</v>
          </cell>
        </row>
        <row r="2055">
          <cell r="AC2055">
            <v>118618</v>
          </cell>
          <cell r="AD2055" t="str">
            <v xml:space="preserve">بتول شعبان </v>
          </cell>
        </row>
        <row r="2056">
          <cell r="AC2056">
            <v>121821</v>
          </cell>
          <cell r="AD2056" t="str">
            <v>رفاه القلعجي</v>
          </cell>
        </row>
        <row r="2057">
          <cell r="AC2057">
            <v>119674</v>
          </cell>
          <cell r="AD2057" t="str">
            <v>ساره عطايا</v>
          </cell>
        </row>
        <row r="2058">
          <cell r="AC2058">
            <v>120420</v>
          </cell>
          <cell r="AD2058" t="str">
            <v>باسمه الحبابه</v>
          </cell>
        </row>
        <row r="2059">
          <cell r="AC2059">
            <v>119723</v>
          </cell>
          <cell r="AD2059" t="str">
            <v>سوزان عز الدين</v>
          </cell>
        </row>
        <row r="2060">
          <cell r="AC2060">
            <v>122174</v>
          </cell>
          <cell r="AD2060" t="str">
            <v>محمد الضابط</v>
          </cell>
        </row>
        <row r="2061">
          <cell r="AC2061">
            <v>121527</v>
          </cell>
          <cell r="AD2061" t="str">
            <v>نسرين المسوتي</v>
          </cell>
        </row>
        <row r="2062">
          <cell r="AC2062">
            <v>119205</v>
          </cell>
          <cell r="AD2062" t="str">
            <v>محمد فادي ابو حرب</v>
          </cell>
        </row>
        <row r="2063">
          <cell r="AC2063">
            <v>123002</v>
          </cell>
          <cell r="AD2063" t="str">
            <v>كريمه الدالي</v>
          </cell>
        </row>
        <row r="2064">
          <cell r="AC2064">
            <v>122564</v>
          </cell>
          <cell r="AD2064" t="str">
            <v>أميمة الهلو</v>
          </cell>
        </row>
        <row r="2065">
          <cell r="AC2065">
            <v>118738</v>
          </cell>
          <cell r="AD2065" t="str">
            <v>براءه زغلوله</v>
          </cell>
        </row>
        <row r="2066">
          <cell r="AC2066">
            <v>122244</v>
          </cell>
          <cell r="AD2066" t="str">
            <v>منى الرفاعي</v>
          </cell>
        </row>
        <row r="2067">
          <cell r="AC2067">
            <v>117819</v>
          </cell>
          <cell r="AD2067" t="str">
            <v>احمد عباس</v>
          </cell>
        </row>
        <row r="2068">
          <cell r="AC2068">
            <v>120841</v>
          </cell>
          <cell r="AD2068" t="str">
            <v>امينه الزعبي</v>
          </cell>
        </row>
        <row r="2069">
          <cell r="AC2069">
            <v>117831</v>
          </cell>
          <cell r="AD2069" t="str">
            <v>اسمهان شدود</v>
          </cell>
        </row>
        <row r="2070">
          <cell r="AC2070">
            <v>121989</v>
          </cell>
          <cell r="AD2070" t="str">
            <v>صفاء عرفه</v>
          </cell>
        </row>
        <row r="2071">
          <cell r="AC2071">
            <v>112596</v>
          </cell>
          <cell r="AD2071" t="str">
            <v>اسامه شيباني</v>
          </cell>
        </row>
        <row r="2072">
          <cell r="AC2072">
            <v>119351</v>
          </cell>
          <cell r="AD2072" t="str">
            <v>الياس الحنا</v>
          </cell>
        </row>
        <row r="2073">
          <cell r="AC2073">
            <v>121412</v>
          </cell>
          <cell r="AD2073" t="str">
            <v>سناء شحاده</v>
          </cell>
        </row>
        <row r="2074">
          <cell r="AC2074">
            <v>122601</v>
          </cell>
          <cell r="AD2074" t="str">
            <v>بيان سكروجه</v>
          </cell>
        </row>
        <row r="2075">
          <cell r="AC2075">
            <v>117151</v>
          </cell>
          <cell r="AD2075" t="str">
            <v>الاء زهوه</v>
          </cell>
        </row>
        <row r="2076">
          <cell r="AC2076">
            <v>119542</v>
          </cell>
          <cell r="AD2076" t="str">
            <v>رؤى عبد الفتاح</v>
          </cell>
        </row>
        <row r="2077">
          <cell r="AC2077">
            <v>120789</v>
          </cell>
          <cell r="AD2077" t="str">
            <v>هبه عصاصه</v>
          </cell>
        </row>
        <row r="2078">
          <cell r="AC2078">
            <v>123331</v>
          </cell>
          <cell r="AD2078" t="str">
            <v>اباء محمود</v>
          </cell>
        </row>
        <row r="2079">
          <cell r="AC2079">
            <v>118049</v>
          </cell>
          <cell r="AD2079" t="str">
            <v>رقيه عباره</v>
          </cell>
        </row>
        <row r="2080">
          <cell r="AC2080">
            <v>119652</v>
          </cell>
          <cell r="AD2080" t="str">
            <v>ريما خير</v>
          </cell>
        </row>
        <row r="2081">
          <cell r="AC2081">
            <v>117113</v>
          </cell>
          <cell r="AD2081" t="str">
            <v>احمد باسل بدوي</v>
          </cell>
        </row>
        <row r="2082">
          <cell r="AC2082">
            <v>119871</v>
          </cell>
          <cell r="AD2082" t="str">
            <v>فاطمه العبد الله</v>
          </cell>
        </row>
        <row r="2083">
          <cell r="AC2083">
            <v>122715</v>
          </cell>
          <cell r="AD2083" t="str">
            <v>ديمه كبور</v>
          </cell>
        </row>
        <row r="2084">
          <cell r="AC2084">
            <v>121578</v>
          </cell>
          <cell r="AD2084" t="str">
            <v>اماني الطبجي</v>
          </cell>
        </row>
        <row r="2085">
          <cell r="AC2085">
            <v>113405</v>
          </cell>
          <cell r="AD2085" t="str">
            <v>هيلين لطف الله</v>
          </cell>
        </row>
        <row r="2086">
          <cell r="AC2086">
            <v>122131</v>
          </cell>
          <cell r="AD2086" t="str">
            <v>لمى محيسن</v>
          </cell>
        </row>
        <row r="2087">
          <cell r="AC2087">
            <v>123210</v>
          </cell>
          <cell r="AD2087" t="str">
            <v>هبه شاميه</v>
          </cell>
        </row>
        <row r="2088">
          <cell r="AC2088">
            <v>121378</v>
          </cell>
          <cell r="AD2088" t="str">
            <v>لميس هزيمه</v>
          </cell>
        </row>
        <row r="2089">
          <cell r="AC2089">
            <v>113256</v>
          </cell>
          <cell r="AD2089" t="str">
            <v>مشيرة ساعود</v>
          </cell>
        </row>
        <row r="2090">
          <cell r="AC2090">
            <v>117323</v>
          </cell>
          <cell r="AD2090" t="str">
            <v>روان النص</v>
          </cell>
        </row>
        <row r="2091">
          <cell r="AC2091">
            <v>123129</v>
          </cell>
          <cell r="AD2091" t="str">
            <v>ميار ابو شبلي</v>
          </cell>
        </row>
        <row r="2092">
          <cell r="AC2092">
            <v>122660</v>
          </cell>
          <cell r="AD2092" t="str">
            <v>حمزه الحمد</v>
          </cell>
        </row>
        <row r="2093">
          <cell r="AC2093">
            <v>116177</v>
          </cell>
          <cell r="AD2093" t="str">
            <v>ريتا افتيموس</v>
          </cell>
        </row>
        <row r="2094">
          <cell r="AC2094">
            <v>116962</v>
          </cell>
          <cell r="AD2094" t="str">
            <v>محمد رمزي حبش</v>
          </cell>
        </row>
        <row r="2095">
          <cell r="AC2095">
            <v>121494</v>
          </cell>
          <cell r="AD2095" t="str">
            <v>اسامه الامام</v>
          </cell>
        </row>
        <row r="2096">
          <cell r="AC2096">
            <v>120312</v>
          </cell>
          <cell r="AD2096" t="str">
            <v>ايمان البكر</v>
          </cell>
        </row>
        <row r="2097">
          <cell r="AC2097">
            <v>122905</v>
          </cell>
          <cell r="AD2097" t="str">
            <v>صبا محمد</v>
          </cell>
        </row>
        <row r="2098">
          <cell r="AC2098">
            <v>119449</v>
          </cell>
          <cell r="AD2098" t="str">
            <v>تسنيم السموري</v>
          </cell>
        </row>
        <row r="2099">
          <cell r="AC2099">
            <v>113979</v>
          </cell>
          <cell r="AD2099" t="str">
            <v>سراء الشموط</v>
          </cell>
        </row>
        <row r="2100">
          <cell r="AC2100">
            <v>117712</v>
          </cell>
          <cell r="AD2100" t="str">
            <v>ولاء العاصي</v>
          </cell>
        </row>
        <row r="2101">
          <cell r="AC2101">
            <v>123168</v>
          </cell>
          <cell r="AD2101" t="str">
            <v>نور الغضبان</v>
          </cell>
        </row>
        <row r="2102">
          <cell r="AC2102">
            <v>115591</v>
          </cell>
          <cell r="AD2102" t="str">
            <v>علا عثمان</v>
          </cell>
        </row>
        <row r="2103">
          <cell r="AC2103">
            <v>114326</v>
          </cell>
          <cell r="AD2103" t="str">
            <v>مكزون علي</v>
          </cell>
        </row>
        <row r="2104">
          <cell r="AC2104">
            <v>123170</v>
          </cell>
          <cell r="AD2104" t="str">
            <v>نور الهدى الباشا</v>
          </cell>
        </row>
        <row r="2105">
          <cell r="AC2105">
            <v>119896</v>
          </cell>
          <cell r="AD2105" t="str">
            <v>كلستان علي</v>
          </cell>
        </row>
        <row r="2106">
          <cell r="AC2106">
            <v>121694</v>
          </cell>
          <cell r="AD2106" t="str">
            <v>جمانه الاحمر</v>
          </cell>
        </row>
        <row r="2107">
          <cell r="AC2107">
            <v>121940</v>
          </cell>
          <cell r="AD2107" t="str">
            <v>سماح الخربوطلي</v>
          </cell>
        </row>
        <row r="2108">
          <cell r="AC2108">
            <v>121322</v>
          </cell>
          <cell r="AD2108" t="str">
            <v>صفا سحلول</v>
          </cell>
        </row>
        <row r="2109">
          <cell r="AC2109">
            <v>119828</v>
          </cell>
          <cell r="AD2109" t="str">
            <v>عماد الطيان</v>
          </cell>
        </row>
        <row r="2110">
          <cell r="AC2110">
            <v>121513</v>
          </cell>
          <cell r="AD2110" t="str">
            <v>هلا الشيخ</v>
          </cell>
        </row>
        <row r="2111">
          <cell r="AC2111">
            <v>123334</v>
          </cell>
          <cell r="AD2111" t="str">
            <v>ابراهيم حمودي</v>
          </cell>
        </row>
        <row r="2112">
          <cell r="AC2112">
            <v>119381</v>
          </cell>
          <cell r="AD2112" t="str">
            <v>الاء حمامي</v>
          </cell>
        </row>
        <row r="2113">
          <cell r="AC2113">
            <v>121170</v>
          </cell>
          <cell r="AD2113" t="str">
            <v>لبنى الهندي</v>
          </cell>
        </row>
        <row r="2114">
          <cell r="AC2114">
            <v>122262</v>
          </cell>
          <cell r="AD2114" t="str">
            <v>ميساء الكنعان</v>
          </cell>
        </row>
        <row r="2115">
          <cell r="AC2115">
            <v>122862</v>
          </cell>
          <cell r="AD2115" t="str">
            <v>سلام راجح</v>
          </cell>
        </row>
        <row r="2116">
          <cell r="AC2116">
            <v>122718</v>
          </cell>
          <cell r="AD2116" t="str">
            <v>ديمه يازجي</v>
          </cell>
        </row>
        <row r="2117">
          <cell r="AC2117">
            <v>122283</v>
          </cell>
          <cell r="AD2117" t="str">
            <v>نسرين بارسيك</v>
          </cell>
        </row>
        <row r="2118">
          <cell r="AC2118">
            <v>121674</v>
          </cell>
          <cell r="AD2118" t="str">
            <v>تالين عرضحالجيان</v>
          </cell>
        </row>
        <row r="2119">
          <cell r="AC2119">
            <v>121558</v>
          </cell>
          <cell r="AD2119" t="str">
            <v>اسماء دعيبس</v>
          </cell>
        </row>
        <row r="2120">
          <cell r="AC2120">
            <v>121550</v>
          </cell>
          <cell r="AD2120" t="str">
            <v>اسراء دعيبس</v>
          </cell>
        </row>
        <row r="2121">
          <cell r="AC2121">
            <v>121605</v>
          </cell>
          <cell r="AD2121" t="str">
            <v>الاء المحاميد</v>
          </cell>
        </row>
        <row r="2122">
          <cell r="AC2122">
            <v>123291</v>
          </cell>
          <cell r="AD2122" t="str">
            <v xml:space="preserve">رشا خضر </v>
          </cell>
        </row>
        <row r="2123">
          <cell r="AC2123">
            <v>110753</v>
          </cell>
          <cell r="AD2123" t="str">
            <v>اميره عنيسي</v>
          </cell>
        </row>
        <row r="2124">
          <cell r="AC2124">
            <v>122851</v>
          </cell>
          <cell r="AD2124" t="str">
            <v>سحر الحطاب</v>
          </cell>
        </row>
        <row r="2125">
          <cell r="AC2125">
            <v>123322</v>
          </cell>
          <cell r="AD2125" t="str">
            <v>مريم علويه</v>
          </cell>
        </row>
        <row r="2126">
          <cell r="AC2126">
            <v>122769</v>
          </cell>
          <cell r="AD2126" t="str">
            <v>رنده قورقماز</v>
          </cell>
        </row>
        <row r="2127">
          <cell r="AC2127">
            <v>119742</v>
          </cell>
          <cell r="AD2127" t="str">
            <v>شمس الامل نجيبه</v>
          </cell>
        </row>
        <row r="2128">
          <cell r="AC2128">
            <v>112609</v>
          </cell>
          <cell r="AD2128" t="str">
            <v>الاء السوادي</v>
          </cell>
        </row>
        <row r="2129">
          <cell r="AC2129">
            <v>112481</v>
          </cell>
          <cell r="AD2129" t="str">
            <v>محمد المحمد</v>
          </cell>
        </row>
        <row r="2130">
          <cell r="AC2130">
            <v>116594</v>
          </cell>
          <cell r="AD2130" t="str">
            <v>زهراء موسى</v>
          </cell>
        </row>
        <row r="2131">
          <cell r="AC2131">
            <v>114788</v>
          </cell>
          <cell r="AD2131" t="str">
            <v>دانيه البقاعي</v>
          </cell>
        </row>
        <row r="2132">
          <cell r="AC2132">
            <v>122351</v>
          </cell>
          <cell r="AD2132" t="str">
            <v>هدى المقداد</v>
          </cell>
        </row>
        <row r="2133">
          <cell r="AC2133">
            <v>121611</v>
          </cell>
          <cell r="AD2133" t="str">
            <v>انوار بدوي</v>
          </cell>
        </row>
        <row r="2134">
          <cell r="AC2134">
            <v>123086</v>
          </cell>
          <cell r="AD2134" t="str">
            <v>مرح السبيريج</v>
          </cell>
        </row>
        <row r="2135">
          <cell r="AC2135">
            <v>119231</v>
          </cell>
          <cell r="AD2135" t="str">
            <v>سماح الكردي</v>
          </cell>
        </row>
        <row r="2136">
          <cell r="AC2136">
            <v>100904</v>
          </cell>
          <cell r="AD2136" t="str">
            <v>منتهى المحمود</v>
          </cell>
        </row>
        <row r="2137">
          <cell r="AC2137">
            <v>118911</v>
          </cell>
          <cell r="AD2137" t="str">
            <v>محمد خير بعلبكي</v>
          </cell>
        </row>
        <row r="2138">
          <cell r="AC2138">
            <v>119000</v>
          </cell>
          <cell r="AD2138" t="str">
            <v>نعيم الحمصي</v>
          </cell>
        </row>
        <row r="2139">
          <cell r="AC2139">
            <v>118823</v>
          </cell>
          <cell r="AD2139" t="str">
            <v>رهف شماع</v>
          </cell>
        </row>
        <row r="2140">
          <cell r="AC2140">
            <v>117841</v>
          </cell>
          <cell r="AD2140" t="str">
            <v>الهام الكردي</v>
          </cell>
        </row>
        <row r="2141">
          <cell r="AC2141">
            <v>121390</v>
          </cell>
          <cell r="AD2141" t="str">
            <v>الاء قشتم</v>
          </cell>
        </row>
        <row r="2142">
          <cell r="AC2142">
            <v>118766</v>
          </cell>
          <cell r="AD2142" t="str">
            <v>غاليا معربوني</v>
          </cell>
        </row>
        <row r="2143">
          <cell r="AC2143">
            <v>120457</v>
          </cell>
          <cell r="AD2143" t="str">
            <v>ريمه سريول</v>
          </cell>
        </row>
        <row r="2144">
          <cell r="AC2144">
            <v>119037</v>
          </cell>
          <cell r="AD2144" t="str">
            <v>داليا الطير</v>
          </cell>
        </row>
        <row r="2145">
          <cell r="AC2145">
            <v>123336</v>
          </cell>
          <cell r="AD2145" t="str">
            <v>احلام الصالح</v>
          </cell>
        </row>
        <row r="2146">
          <cell r="AC2146">
            <v>118162</v>
          </cell>
          <cell r="AD2146" t="str">
            <v>عائشه كنعان</v>
          </cell>
        </row>
        <row r="2147">
          <cell r="AC2147">
            <v>122845</v>
          </cell>
          <cell r="AD2147" t="str">
            <v>سالي السعدي</v>
          </cell>
        </row>
        <row r="2148">
          <cell r="AC2148">
            <v>123251</v>
          </cell>
          <cell r="AD2148" t="str">
            <v>وعد داوود</v>
          </cell>
        </row>
        <row r="2149">
          <cell r="AC2149">
            <v>122898</v>
          </cell>
          <cell r="AD2149" t="str">
            <v>شهد غندور</v>
          </cell>
        </row>
        <row r="2150">
          <cell r="AC2150">
            <v>119786</v>
          </cell>
          <cell r="AD2150" t="str">
            <v>عبير ابراهيم</v>
          </cell>
        </row>
        <row r="2151">
          <cell r="AC2151">
            <v>117513</v>
          </cell>
          <cell r="AD2151" t="str">
            <v>ليلاس الجبان</v>
          </cell>
        </row>
        <row r="2152">
          <cell r="AC2152">
            <v>117843</v>
          </cell>
          <cell r="AD2152" t="str">
            <v>اماني السعدي</v>
          </cell>
        </row>
        <row r="2153">
          <cell r="AC2153">
            <v>118983</v>
          </cell>
          <cell r="AD2153" t="str">
            <v>ضحوك ادريس</v>
          </cell>
        </row>
        <row r="2154">
          <cell r="AC2154">
            <v>123100</v>
          </cell>
          <cell r="AD2154" t="str">
            <v>مروه نصر الدين</v>
          </cell>
        </row>
        <row r="2155">
          <cell r="AC2155">
            <v>115413</v>
          </cell>
          <cell r="AD2155" t="str">
            <v>خوله شمعه</v>
          </cell>
        </row>
        <row r="2156">
          <cell r="AC2156">
            <v>119122</v>
          </cell>
          <cell r="AD2156" t="str">
            <v>الاء قباني</v>
          </cell>
        </row>
        <row r="2157">
          <cell r="AC2157">
            <v>122839</v>
          </cell>
          <cell r="AD2157" t="str">
            <v>ساره دامر</v>
          </cell>
        </row>
        <row r="2158">
          <cell r="AC2158">
            <v>120713</v>
          </cell>
          <cell r="AD2158" t="str">
            <v>قمر زينه</v>
          </cell>
        </row>
        <row r="2159">
          <cell r="AC2159">
            <v>122855</v>
          </cell>
          <cell r="AD2159" t="str">
            <v>سعاد المطاني</v>
          </cell>
        </row>
        <row r="2160">
          <cell r="AC2160">
            <v>121334</v>
          </cell>
          <cell r="AD2160" t="str">
            <v>ريم الحاحي</v>
          </cell>
        </row>
        <row r="2161">
          <cell r="AC2161">
            <v>121022</v>
          </cell>
          <cell r="AD2161" t="str">
            <v>دينا عبد الوهاب</v>
          </cell>
        </row>
        <row r="2162">
          <cell r="AC2162">
            <v>117876</v>
          </cell>
          <cell r="AD2162" t="str">
            <v>ايه شرف</v>
          </cell>
        </row>
        <row r="2163">
          <cell r="AC2163">
            <v>119838</v>
          </cell>
          <cell r="AD2163" t="str">
            <v>عمر محمود</v>
          </cell>
        </row>
        <row r="2164">
          <cell r="AC2164">
            <v>122219</v>
          </cell>
          <cell r="AD2164" t="str">
            <v>مريم العقله</v>
          </cell>
        </row>
        <row r="2165">
          <cell r="AC2165">
            <v>118893</v>
          </cell>
          <cell r="AD2165" t="str">
            <v>علا قسام</v>
          </cell>
        </row>
        <row r="2166">
          <cell r="AC2166">
            <v>123238</v>
          </cell>
          <cell r="AD2166" t="str">
            <v>هيفاء الهلاك</v>
          </cell>
        </row>
        <row r="2167">
          <cell r="AC2167">
            <v>121785</v>
          </cell>
          <cell r="AD2167" t="str">
            <v>راميه حماده</v>
          </cell>
        </row>
        <row r="2168">
          <cell r="AC2168">
            <v>112940</v>
          </cell>
          <cell r="AD2168" t="str">
            <v>سوزدار حسين</v>
          </cell>
        </row>
        <row r="2169">
          <cell r="AC2169">
            <v>121026</v>
          </cell>
          <cell r="AD2169" t="str">
            <v>علي محمد</v>
          </cell>
        </row>
        <row r="2170">
          <cell r="AC2170">
            <v>101883</v>
          </cell>
          <cell r="AD2170" t="str">
            <v>سلاف المغوش</v>
          </cell>
        </row>
        <row r="2171">
          <cell r="AC2171">
            <v>122834</v>
          </cell>
          <cell r="AD2171" t="str">
            <v>زينه الهجري</v>
          </cell>
        </row>
        <row r="2172">
          <cell r="AC2172">
            <v>121659</v>
          </cell>
          <cell r="AD2172" t="str">
            <v>براءه هارون</v>
          </cell>
        </row>
        <row r="2173">
          <cell r="AC2173">
            <v>122979</v>
          </cell>
          <cell r="AD2173" t="str">
            <v>فائز غانم</v>
          </cell>
        </row>
        <row r="2174">
          <cell r="AC2174">
            <v>122635</v>
          </cell>
          <cell r="AD2174" t="str">
            <v>جورج المسبر</v>
          </cell>
        </row>
        <row r="2175">
          <cell r="AC2175">
            <v>123288</v>
          </cell>
          <cell r="AD2175" t="str">
            <v xml:space="preserve">جنان سليمان </v>
          </cell>
        </row>
        <row r="2176">
          <cell r="AC2176">
            <v>116737</v>
          </cell>
          <cell r="AD2176" t="str">
            <v>الاء الاحمر</v>
          </cell>
        </row>
        <row r="2177">
          <cell r="AC2177">
            <v>117001</v>
          </cell>
          <cell r="AD2177" t="str">
            <v>ميسون الاحمر</v>
          </cell>
        </row>
        <row r="2178">
          <cell r="AC2178">
            <v>122074</v>
          </cell>
          <cell r="AD2178" t="str">
            <v>فارس الزراد</v>
          </cell>
        </row>
        <row r="2179">
          <cell r="AC2179">
            <v>120286</v>
          </cell>
          <cell r="AD2179" t="str">
            <v>بشرى جامع</v>
          </cell>
        </row>
        <row r="2180">
          <cell r="AC2180">
            <v>122994</v>
          </cell>
          <cell r="AD2180" t="str">
            <v>فرح عثمان</v>
          </cell>
        </row>
        <row r="2181">
          <cell r="AC2181">
            <v>118426</v>
          </cell>
          <cell r="AD2181" t="str">
            <v>مياس منصور</v>
          </cell>
        </row>
        <row r="2182">
          <cell r="AC2182">
            <v>118812</v>
          </cell>
          <cell r="AD2182" t="str">
            <v>جوزفين وسوف</v>
          </cell>
        </row>
        <row r="2183">
          <cell r="AC2183">
            <v>119647</v>
          </cell>
          <cell r="AD2183" t="str">
            <v>ريم بوابيجي</v>
          </cell>
        </row>
        <row r="2184">
          <cell r="AC2184">
            <v>119399</v>
          </cell>
          <cell r="AD2184" t="str">
            <v>احمد الذياب</v>
          </cell>
        </row>
        <row r="2185">
          <cell r="AC2185">
            <v>122799</v>
          </cell>
          <cell r="AD2185" t="str">
            <v>روان دركزنلي</v>
          </cell>
        </row>
        <row r="2186">
          <cell r="AC2186">
            <v>116002</v>
          </cell>
          <cell r="AD2186" t="str">
            <v>ابراهيم حموليلا</v>
          </cell>
        </row>
        <row r="2187">
          <cell r="AC2187">
            <v>122127</v>
          </cell>
          <cell r="AD2187" t="str">
            <v>لما الصالح</v>
          </cell>
        </row>
        <row r="2188">
          <cell r="AC2188">
            <v>118672</v>
          </cell>
          <cell r="AD2188" t="str">
            <v>تماره الشحاده</v>
          </cell>
        </row>
        <row r="2189">
          <cell r="AC2189">
            <v>121393</v>
          </cell>
          <cell r="AD2189" t="str">
            <v>نبال العرمي</v>
          </cell>
        </row>
        <row r="2190">
          <cell r="AC2190">
            <v>122869</v>
          </cell>
          <cell r="AD2190" t="str">
            <v>سمر جزائرلي</v>
          </cell>
        </row>
        <row r="2191">
          <cell r="AC2191">
            <v>122562</v>
          </cell>
          <cell r="AD2191" t="str">
            <v>أمل خشانه</v>
          </cell>
        </row>
        <row r="2192">
          <cell r="AC2192">
            <v>120031</v>
          </cell>
          <cell r="AD2192" t="str">
            <v>مروى قاسم</v>
          </cell>
        </row>
        <row r="2193">
          <cell r="AC2193">
            <v>121595</v>
          </cell>
          <cell r="AD2193" t="str">
            <v>ايه عبيد</v>
          </cell>
        </row>
        <row r="2194">
          <cell r="AC2194">
            <v>118923</v>
          </cell>
          <cell r="AD2194" t="str">
            <v>نجلاء غره</v>
          </cell>
        </row>
        <row r="2195">
          <cell r="AC2195">
            <v>121432</v>
          </cell>
          <cell r="AD2195" t="str">
            <v>هبه باراوي</v>
          </cell>
        </row>
        <row r="2196">
          <cell r="AC2196">
            <v>118957</v>
          </cell>
          <cell r="AD2196" t="str">
            <v>الاء عبيسي</v>
          </cell>
        </row>
        <row r="2197">
          <cell r="AC2197">
            <v>123080</v>
          </cell>
          <cell r="AD2197" t="str">
            <v>محمود كنعان</v>
          </cell>
        </row>
        <row r="2198">
          <cell r="AC2198">
            <v>123222</v>
          </cell>
          <cell r="AD2198" t="str">
            <v>هديل شرف</v>
          </cell>
        </row>
        <row r="2199">
          <cell r="AC2199">
            <v>122895</v>
          </cell>
          <cell r="AD2199" t="str">
            <v>شذى زهره</v>
          </cell>
        </row>
        <row r="2200">
          <cell r="AC2200">
            <v>122872</v>
          </cell>
          <cell r="AD2200" t="str">
            <v>سميره الشايطه</v>
          </cell>
        </row>
        <row r="2201">
          <cell r="AC2201">
            <v>121248</v>
          </cell>
          <cell r="AD2201" t="str">
            <v>سلام سيف</v>
          </cell>
        </row>
        <row r="2202">
          <cell r="AC2202">
            <v>122291</v>
          </cell>
          <cell r="AD2202" t="str">
            <v>نعمت الهندي</v>
          </cell>
        </row>
        <row r="2203">
          <cell r="AC2203">
            <v>123219</v>
          </cell>
          <cell r="AD2203" t="str">
            <v>هدى سلاليمي</v>
          </cell>
        </row>
        <row r="2204">
          <cell r="AC2204">
            <v>110331</v>
          </cell>
          <cell r="AD2204" t="str">
            <v>وعد مسلماني</v>
          </cell>
        </row>
        <row r="2205">
          <cell r="AC2205">
            <v>119697</v>
          </cell>
          <cell r="AD2205" t="str">
            <v>سلام الزعبي</v>
          </cell>
        </row>
        <row r="2206">
          <cell r="AC2206">
            <v>123245</v>
          </cell>
          <cell r="AD2206" t="str">
            <v>وسام الأبرش</v>
          </cell>
        </row>
        <row r="2207">
          <cell r="AC2207">
            <v>122653</v>
          </cell>
          <cell r="AD2207" t="str">
            <v>حكمت خضور</v>
          </cell>
        </row>
        <row r="2208">
          <cell r="AC2208">
            <v>121398</v>
          </cell>
          <cell r="AD2208" t="str">
            <v>مروه كريم</v>
          </cell>
        </row>
        <row r="2209">
          <cell r="AC2209">
            <v>117894</v>
          </cell>
          <cell r="AD2209" t="str">
            <v>اميمه كلاس</v>
          </cell>
        </row>
        <row r="2210">
          <cell r="AC2210">
            <v>116521</v>
          </cell>
          <cell r="AD2210" t="str">
            <v>ميس ورده</v>
          </cell>
        </row>
        <row r="2211">
          <cell r="AC2211">
            <v>109767</v>
          </cell>
          <cell r="AD2211" t="str">
            <v>نور الشعار</v>
          </cell>
        </row>
        <row r="2212">
          <cell r="AC2212">
            <v>121891</v>
          </cell>
          <cell r="AD2212" t="str">
            <v>زاهر حوراني</v>
          </cell>
        </row>
        <row r="2213">
          <cell r="AC2213">
            <v>120983</v>
          </cell>
          <cell r="AD2213" t="str">
            <v>روان البيرقدار</v>
          </cell>
        </row>
        <row r="2214">
          <cell r="AC2214">
            <v>121296</v>
          </cell>
          <cell r="AD2214" t="str">
            <v>نور زين العابدين</v>
          </cell>
        </row>
        <row r="2215">
          <cell r="AC2215">
            <v>120738</v>
          </cell>
          <cell r="AD2215" t="str">
            <v>لينه سلامه</v>
          </cell>
        </row>
        <row r="2216">
          <cell r="AC2216">
            <v>120736</v>
          </cell>
          <cell r="AD2216" t="str">
            <v>دينه سلامه</v>
          </cell>
        </row>
        <row r="2217">
          <cell r="AC2217">
            <v>122218</v>
          </cell>
          <cell r="AD2217" t="str">
            <v>مريم الصيفي</v>
          </cell>
        </row>
        <row r="2218">
          <cell r="AC2218">
            <v>122122</v>
          </cell>
          <cell r="AD2218" t="str">
            <v>لبنا دعمش</v>
          </cell>
        </row>
        <row r="2219">
          <cell r="AC2219">
            <v>122140</v>
          </cell>
          <cell r="AD2219" t="str">
            <v>ليالي المنا</v>
          </cell>
        </row>
        <row r="2220">
          <cell r="AC2220">
            <v>103747</v>
          </cell>
          <cell r="AD2220" t="str">
            <v>الفت الهرباوي</v>
          </cell>
        </row>
        <row r="2221">
          <cell r="AC2221">
            <v>122607</v>
          </cell>
          <cell r="AD2221" t="str">
            <v>تسنيم المنجد السماك</v>
          </cell>
        </row>
        <row r="2222">
          <cell r="AC2222">
            <v>121262</v>
          </cell>
          <cell r="AD2222" t="str">
            <v>ياسمين خلف</v>
          </cell>
        </row>
        <row r="2223">
          <cell r="AC2223">
            <v>121369</v>
          </cell>
          <cell r="AD2223" t="str">
            <v>ريما القباني</v>
          </cell>
        </row>
        <row r="2224">
          <cell r="AC2224">
            <v>118752</v>
          </cell>
          <cell r="AD2224" t="str">
            <v>راما معلا</v>
          </cell>
        </row>
        <row r="2225">
          <cell r="AC2225">
            <v>121188</v>
          </cell>
          <cell r="AD2225" t="str">
            <v>الاء حواصلي</v>
          </cell>
        </row>
        <row r="2226">
          <cell r="AC2226">
            <v>105740</v>
          </cell>
          <cell r="AD2226" t="str">
            <v>رويدا سلطان</v>
          </cell>
        </row>
        <row r="2227">
          <cell r="AC2227">
            <v>120174</v>
          </cell>
          <cell r="AD2227" t="str">
            <v>هناء صبري</v>
          </cell>
        </row>
        <row r="2228">
          <cell r="AC2228">
            <v>122344</v>
          </cell>
          <cell r="AD2228" t="str">
            <v>هبه شرف الدين</v>
          </cell>
        </row>
        <row r="2229">
          <cell r="AC2229">
            <v>121336</v>
          </cell>
          <cell r="AD2229" t="str">
            <v>هبه الله رجوح</v>
          </cell>
        </row>
        <row r="2230">
          <cell r="AC2230">
            <v>114843</v>
          </cell>
          <cell r="AD2230" t="str">
            <v>روان صبيح</v>
          </cell>
        </row>
        <row r="2231">
          <cell r="AC2231">
            <v>118671</v>
          </cell>
          <cell r="AD2231" t="str">
            <v>تسنيم القزاز</v>
          </cell>
        </row>
        <row r="2232">
          <cell r="AC2232">
            <v>123102</v>
          </cell>
          <cell r="AD2232" t="str">
            <v>مروى بطحه</v>
          </cell>
        </row>
        <row r="2233">
          <cell r="AC2233">
            <v>122932</v>
          </cell>
          <cell r="AD2233" t="str">
            <v>عبير عاصي</v>
          </cell>
        </row>
        <row r="2234">
          <cell r="AC2234">
            <v>122565</v>
          </cell>
          <cell r="AD2234" t="str">
            <v>أنس الرويشدي</v>
          </cell>
        </row>
        <row r="2235">
          <cell r="AC2235">
            <v>119560</v>
          </cell>
          <cell r="AD2235" t="str">
            <v>رامي الميداني</v>
          </cell>
        </row>
        <row r="2236">
          <cell r="AC2236">
            <v>118061</v>
          </cell>
          <cell r="AD2236" t="str">
            <v>رهام السيطي</v>
          </cell>
        </row>
        <row r="2237">
          <cell r="AC2237">
            <v>122838</v>
          </cell>
          <cell r="AD2237" t="str">
            <v>ساره حيدر</v>
          </cell>
        </row>
        <row r="2238">
          <cell r="AC2238">
            <v>122890</v>
          </cell>
          <cell r="AD2238" t="str">
            <v>سونيا ماجد</v>
          </cell>
        </row>
        <row r="2239">
          <cell r="AC2239">
            <v>109765</v>
          </cell>
          <cell r="AD2239" t="str">
            <v>نور السيد احمد</v>
          </cell>
        </row>
        <row r="2240">
          <cell r="AC2240">
            <v>117141</v>
          </cell>
          <cell r="AD2240" t="str">
            <v>الاء الفواخيري</v>
          </cell>
        </row>
        <row r="2241">
          <cell r="AC2241">
            <v>121762</v>
          </cell>
          <cell r="AD2241" t="str">
            <v>ديما بلان</v>
          </cell>
        </row>
        <row r="2242">
          <cell r="AC2242">
            <v>123300</v>
          </cell>
          <cell r="AD2242" t="str">
            <v>رهام نوح</v>
          </cell>
        </row>
        <row r="2243">
          <cell r="AC2243">
            <v>114485</v>
          </cell>
          <cell r="AD2243" t="str">
            <v>ولاء العجمي</v>
          </cell>
        </row>
        <row r="2244">
          <cell r="AC2244">
            <v>118014</v>
          </cell>
          <cell r="AD2244" t="str">
            <v>راما الكيال</v>
          </cell>
        </row>
        <row r="2245">
          <cell r="AC2245">
            <v>121468</v>
          </cell>
          <cell r="AD2245" t="str">
            <v>علي شدود</v>
          </cell>
        </row>
        <row r="2246">
          <cell r="AC2246">
            <v>122639</v>
          </cell>
          <cell r="AD2246" t="str">
            <v>جويل طحان</v>
          </cell>
        </row>
        <row r="2247">
          <cell r="AC2247">
            <v>120849</v>
          </cell>
          <cell r="AD2247" t="str">
            <v>نجاه صالح</v>
          </cell>
        </row>
        <row r="2248">
          <cell r="AC2248">
            <v>117887</v>
          </cell>
          <cell r="AD2248" t="str">
            <v>اليسار العلي العباس</v>
          </cell>
        </row>
        <row r="2249">
          <cell r="AC2249">
            <v>117375</v>
          </cell>
          <cell r="AD2249" t="str">
            <v>سميرة ابراهيم</v>
          </cell>
        </row>
        <row r="2250">
          <cell r="AC2250">
            <v>113364</v>
          </cell>
          <cell r="AD2250" t="str">
            <v>هبة ديب</v>
          </cell>
        </row>
        <row r="2251">
          <cell r="AC2251">
            <v>100745</v>
          </cell>
          <cell r="AD2251" t="str">
            <v>فادي موالي</v>
          </cell>
        </row>
        <row r="2252">
          <cell r="AC2252">
            <v>114823</v>
          </cell>
          <cell r="AD2252" t="str">
            <v>رغد الشربجي</v>
          </cell>
        </row>
        <row r="2253">
          <cell r="AC2253">
            <v>120719</v>
          </cell>
          <cell r="AD2253" t="str">
            <v>مروه الهيبي</v>
          </cell>
        </row>
        <row r="2254">
          <cell r="AC2254">
            <v>118765</v>
          </cell>
          <cell r="AD2254" t="str">
            <v>عمار كيلاني</v>
          </cell>
        </row>
        <row r="2255">
          <cell r="AC2255">
            <v>121526</v>
          </cell>
          <cell r="AD2255" t="str">
            <v>منال ابو شاله</v>
          </cell>
        </row>
        <row r="2256">
          <cell r="AC2256">
            <v>122695</v>
          </cell>
          <cell r="AD2256" t="str">
            <v>دايانا الكردي</v>
          </cell>
        </row>
        <row r="2257">
          <cell r="AC2257">
            <v>122557</v>
          </cell>
          <cell r="AD2257" t="str">
            <v>أسامه العلي</v>
          </cell>
        </row>
        <row r="2258">
          <cell r="AC2258">
            <v>119296</v>
          </cell>
          <cell r="AD2258" t="str">
            <v>علي رشه</v>
          </cell>
        </row>
        <row r="2259">
          <cell r="AC2259">
            <v>119259</v>
          </cell>
          <cell r="AD2259" t="str">
            <v>عبد الهادي العكيل</v>
          </cell>
        </row>
        <row r="2260">
          <cell r="AC2260">
            <v>121423</v>
          </cell>
          <cell r="AD2260" t="str">
            <v>عباده خدام الجامع</v>
          </cell>
        </row>
        <row r="2261">
          <cell r="AC2261">
            <v>122211</v>
          </cell>
          <cell r="AD2261" t="str">
            <v>مروه العزيزي</v>
          </cell>
        </row>
        <row r="2262">
          <cell r="AC2262">
            <v>117392</v>
          </cell>
          <cell r="AD2262" t="str">
            <v>صبا الكسار العليوي</v>
          </cell>
        </row>
        <row r="2263">
          <cell r="AC2263">
            <v>119196</v>
          </cell>
          <cell r="AD2263" t="str">
            <v>علا الدواليبي</v>
          </cell>
        </row>
        <row r="2264">
          <cell r="AC2264">
            <v>115978</v>
          </cell>
          <cell r="AD2264" t="str">
            <v>نجود ابراهيم</v>
          </cell>
        </row>
        <row r="2265">
          <cell r="AC2265">
            <v>112279</v>
          </cell>
          <cell r="AD2265" t="str">
            <v>فاديا عرفات</v>
          </cell>
        </row>
        <row r="2266">
          <cell r="AC2266">
            <v>119373</v>
          </cell>
          <cell r="AD2266" t="str">
            <v>اديل خضور</v>
          </cell>
        </row>
        <row r="2267">
          <cell r="AC2267">
            <v>123094</v>
          </cell>
          <cell r="AD2267" t="str">
            <v>مرح عبد الباقي</v>
          </cell>
        </row>
        <row r="2268">
          <cell r="AC2268">
            <v>120911</v>
          </cell>
          <cell r="AD2268" t="str">
            <v>يارا جزان</v>
          </cell>
        </row>
        <row r="2269">
          <cell r="AC2269">
            <v>120314</v>
          </cell>
          <cell r="AD2269" t="str">
            <v>هديل العفلق</v>
          </cell>
        </row>
        <row r="2270">
          <cell r="AC2270">
            <v>122884</v>
          </cell>
          <cell r="AD2270" t="str">
            <v>سهيله خضر</v>
          </cell>
        </row>
        <row r="2271">
          <cell r="AC2271">
            <v>106173</v>
          </cell>
          <cell r="AD2271" t="str">
            <v>سماح محمد</v>
          </cell>
        </row>
        <row r="2272">
          <cell r="AC2272">
            <v>119621</v>
          </cell>
          <cell r="AD2272" t="str">
            <v>رهف الشماع</v>
          </cell>
        </row>
        <row r="2273">
          <cell r="AC2273">
            <v>103412</v>
          </cell>
          <cell r="AD2273" t="str">
            <v>احمد دالي</v>
          </cell>
        </row>
        <row r="2274">
          <cell r="AC2274">
            <v>121028</v>
          </cell>
          <cell r="AD2274" t="str">
            <v>اسامه ظبيان</v>
          </cell>
        </row>
        <row r="2275">
          <cell r="AC2275">
            <v>122092</v>
          </cell>
          <cell r="AD2275" t="str">
            <v>فرح الشربجي</v>
          </cell>
        </row>
        <row r="2276">
          <cell r="AC2276">
            <v>110934</v>
          </cell>
          <cell r="AD2276" t="str">
            <v>ذكاء الشبلي</v>
          </cell>
        </row>
        <row r="2277">
          <cell r="AC2277">
            <v>120089</v>
          </cell>
          <cell r="AD2277" t="str">
            <v>نها الاحمد</v>
          </cell>
        </row>
        <row r="2278">
          <cell r="AC2278">
            <v>117609</v>
          </cell>
          <cell r="AD2278" t="str">
            <v>منال ابراهيم</v>
          </cell>
        </row>
        <row r="2279">
          <cell r="AC2279">
            <v>122542</v>
          </cell>
          <cell r="AD2279" t="str">
            <v>آيات حبيب</v>
          </cell>
        </row>
        <row r="2280">
          <cell r="AC2280">
            <v>119379</v>
          </cell>
          <cell r="AD2280" t="str">
            <v>الاء بكداش</v>
          </cell>
        </row>
        <row r="2281">
          <cell r="AC2281">
            <v>118808</v>
          </cell>
          <cell r="AD2281" t="str">
            <v>بشرى الحسيان</v>
          </cell>
        </row>
        <row r="2282">
          <cell r="AC2282">
            <v>119335</v>
          </cell>
          <cell r="AD2282" t="str">
            <v>اسراء الخليف</v>
          </cell>
        </row>
        <row r="2283">
          <cell r="AC2283">
            <v>121348</v>
          </cell>
          <cell r="AD2283" t="str">
            <v>هبه صادق</v>
          </cell>
        </row>
        <row r="2284">
          <cell r="AC2284">
            <v>120025</v>
          </cell>
          <cell r="AD2284" t="str">
            <v>مروه العلاوي</v>
          </cell>
        </row>
        <row r="2285">
          <cell r="AC2285">
            <v>122247</v>
          </cell>
          <cell r="AD2285" t="str">
            <v>مها اليافي</v>
          </cell>
        </row>
        <row r="2286">
          <cell r="AC2286">
            <v>120766</v>
          </cell>
          <cell r="AD2286" t="str">
            <v>الاء الصفدي</v>
          </cell>
        </row>
        <row r="2287">
          <cell r="AC2287">
            <v>118927</v>
          </cell>
          <cell r="AD2287" t="str">
            <v>هبه الحسن العبد القادر</v>
          </cell>
        </row>
        <row r="2288">
          <cell r="AC2288">
            <v>122499</v>
          </cell>
          <cell r="AD2288" t="str">
            <v>الاء النفوري</v>
          </cell>
        </row>
        <row r="2289">
          <cell r="AC2289">
            <v>121560</v>
          </cell>
          <cell r="AD2289" t="str">
            <v>اسماء صفصف</v>
          </cell>
        </row>
        <row r="2290">
          <cell r="AC2290">
            <v>110609</v>
          </cell>
          <cell r="AD2290" t="str">
            <v>هيفاء رحال</v>
          </cell>
        </row>
        <row r="2291">
          <cell r="AC2291">
            <v>107318</v>
          </cell>
          <cell r="AD2291" t="str">
            <v>غاده عبد العزيز</v>
          </cell>
        </row>
        <row r="2292">
          <cell r="AC2292">
            <v>120369</v>
          </cell>
          <cell r="AD2292" t="str">
            <v>اسماء شيخه</v>
          </cell>
        </row>
        <row r="2293">
          <cell r="AC2293">
            <v>121292</v>
          </cell>
          <cell r="AD2293" t="str">
            <v>انوار ابراهيم</v>
          </cell>
        </row>
        <row r="2294">
          <cell r="AC2294">
            <v>121430</v>
          </cell>
          <cell r="AD2294" t="str">
            <v>حنان وديع</v>
          </cell>
        </row>
        <row r="2295">
          <cell r="AC2295">
            <v>120716</v>
          </cell>
          <cell r="AD2295" t="str">
            <v>هديل الدكاك</v>
          </cell>
        </row>
        <row r="2296">
          <cell r="AC2296">
            <v>116536</v>
          </cell>
          <cell r="AD2296" t="str">
            <v>حلا طويل</v>
          </cell>
        </row>
        <row r="2297">
          <cell r="AC2297">
            <v>121512</v>
          </cell>
          <cell r="AD2297" t="str">
            <v>ساندرا جبيل</v>
          </cell>
        </row>
        <row r="2298">
          <cell r="AC2298">
            <v>123152</v>
          </cell>
          <cell r="AD2298" t="str">
            <v>ندى محفوض</v>
          </cell>
        </row>
        <row r="2299">
          <cell r="AC2299">
            <v>122587</v>
          </cell>
          <cell r="AD2299" t="str">
            <v>بشرا المهايني</v>
          </cell>
        </row>
        <row r="2300">
          <cell r="AC2300">
            <v>116248</v>
          </cell>
          <cell r="AD2300" t="str">
            <v>علا حسن</v>
          </cell>
        </row>
        <row r="2301">
          <cell r="AC2301">
            <v>114930</v>
          </cell>
          <cell r="AD2301" t="str">
            <v>عبد الغني عنفوص</v>
          </cell>
        </row>
        <row r="2302">
          <cell r="AC2302">
            <v>120075</v>
          </cell>
          <cell r="AD2302" t="str">
            <v>نجوى خليفه</v>
          </cell>
        </row>
        <row r="2303">
          <cell r="AC2303">
            <v>119535</v>
          </cell>
          <cell r="AD2303" t="str">
            <v>دينا العلبي</v>
          </cell>
        </row>
        <row r="2304">
          <cell r="AC2304">
            <v>123284</v>
          </cell>
          <cell r="AD2304" t="str">
            <v xml:space="preserve">أمل منصور </v>
          </cell>
        </row>
        <row r="2305">
          <cell r="AC2305">
            <v>118654</v>
          </cell>
          <cell r="AD2305" t="str">
            <v>وفاء زرزور</v>
          </cell>
        </row>
        <row r="2306">
          <cell r="AC2306">
            <v>120406</v>
          </cell>
          <cell r="AD2306" t="str">
            <v>رغد فليطاني</v>
          </cell>
        </row>
        <row r="2307">
          <cell r="AC2307">
            <v>121808</v>
          </cell>
          <cell r="AD2307" t="str">
            <v>رشا غريبي</v>
          </cell>
        </row>
        <row r="2308">
          <cell r="AC2308">
            <v>122154</v>
          </cell>
          <cell r="AD2308" t="str">
            <v>لينا اسعد</v>
          </cell>
        </row>
        <row r="2309">
          <cell r="AC2309">
            <v>120800</v>
          </cell>
          <cell r="AD2309" t="str">
            <v>سلوى السالم</v>
          </cell>
        </row>
        <row r="2310">
          <cell r="AC2310">
            <v>109126</v>
          </cell>
          <cell r="AD2310" t="str">
            <v>منار تكله</v>
          </cell>
        </row>
        <row r="2311">
          <cell r="AC2311">
            <v>122572</v>
          </cell>
          <cell r="AD2311" t="str">
            <v>بانة البعاج</v>
          </cell>
        </row>
        <row r="2312">
          <cell r="AC2312">
            <v>121338</v>
          </cell>
          <cell r="AD2312" t="str">
            <v>قمر الكجك</v>
          </cell>
        </row>
        <row r="2313">
          <cell r="AC2313">
            <v>123184</v>
          </cell>
          <cell r="AD2313" t="str">
            <v>نورا الخوجه</v>
          </cell>
        </row>
        <row r="2314">
          <cell r="AC2314">
            <v>123579</v>
          </cell>
          <cell r="AD2314" t="str">
            <v>سليمى الخربوطلي</v>
          </cell>
        </row>
        <row r="2315">
          <cell r="AC2315">
            <v>123035</v>
          </cell>
          <cell r="AD2315" t="str">
            <v>لينا عربي</v>
          </cell>
        </row>
        <row r="2316">
          <cell r="AC2316">
            <v>118743</v>
          </cell>
          <cell r="AD2316" t="str">
            <v>تهاني سكيكر</v>
          </cell>
        </row>
        <row r="2317">
          <cell r="AC2317">
            <v>118677</v>
          </cell>
          <cell r="AD2317" t="str">
            <v>دعاء بطيح</v>
          </cell>
        </row>
        <row r="2318">
          <cell r="AC2318">
            <v>120910</v>
          </cell>
          <cell r="AD2318" t="str">
            <v>بشرى قشلان</v>
          </cell>
        </row>
        <row r="2319">
          <cell r="AC2319">
            <v>121581</v>
          </cell>
          <cell r="AD2319" t="str">
            <v>اميره ناصيف</v>
          </cell>
        </row>
        <row r="2320">
          <cell r="AC2320">
            <v>109264</v>
          </cell>
          <cell r="AD2320" t="str">
            <v>مهران العبد</v>
          </cell>
        </row>
        <row r="2321">
          <cell r="AC2321">
            <v>121367</v>
          </cell>
          <cell r="AD2321" t="str">
            <v xml:space="preserve">مينوش رمضان </v>
          </cell>
        </row>
        <row r="2322">
          <cell r="AC2322">
            <v>122857</v>
          </cell>
          <cell r="AD2322" t="str">
            <v>سعد الدين البرازي</v>
          </cell>
        </row>
        <row r="2323">
          <cell r="AC2323">
            <v>119716</v>
          </cell>
          <cell r="AD2323" t="str">
            <v>سمر توتيه</v>
          </cell>
        </row>
        <row r="2324">
          <cell r="AC2324">
            <v>118926</v>
          </cell>
          <cell r="AD2324" t="str">
            <v>نورشين يوسف</v>
          </cell>
        </row>
        <row r="2325">
          <cell r="AC2325">
            <v>120285</v>
          </cell>
          <cell r="AD2325" t="str">
            <v>نرمين تلي</v>
          </cell>
        </row>
        <row r="2326">
          <cell r="AC2326">
            <v>122860</v>
          </cell>
          <cell r="AD2326" t="str">
            <v>سلاف اسماعيل</v>
          </cell>
        </row>
        <row r="2327">
          <cell r="AC2327">
            <v>117798</v>
          </cell>
          <cell r="AD2327" t="str">
            <v>لؤي العوا</v>
          </cell>
        </row>
        <row r="2328">
          <cell r="AC2328">
            <v>115849</v>
          </cell>
          <cell r="AD2328" t="str">
            <v>وفاء ابراهيم</v>
          </cell>
        </row>
        <row r="2329">
          <cell r="AC2329">
            <v>120586</v>
          </cell>
          <cell r="AD2329" t="str">
            <v>امجاد غرلي</v>
          </cell>
        </row>
        <row r="2330">
          <cell r="AC2330">
            <v>121509</v>
          </cell>
          <cell r="AD2330" t="str">
            <v>مادلين الصفدي</v>
          </cell>
        </row>
        <row r="2331">
          <cell r="AC2331">
            <v>115188</v>
          </cell>
          <cell r="AD2331" t="str">
            <v>بتول ابو صعب</v>
          </cell>
        </row>
        <row r="2332">
          <cell r="AC2332">
            <v>119601</v>
          </cell>
          <cell r="AD2332" t="str">
            <v>رمزيه البقاعي</v>
          </cell>
        </row>
        <row r="2333">
          <cell r="AC2333">
            <v>123279</v>
          </cell>
          <cell r="AD2333" t="str">
            <v>ساره عبد الحق</v>
          </cell>
        </row>
        <row r="2334">
          <cell r="AC2334">
            <v>122527</v>
          </cell>
          <cell r="AD2334" t="str">
            <v>ايه جبري</v>
          </cell>
        </row>
        <row r="2335">
          <cell r="AC2335">
            <v>121567</v>
          </cell>
          <cell r="AD2335" t="str">
            <v>الاء درويش</v>
          </cell>
        </row>
        <row r="2336">
          <cell r="AC2336">
            <v>120176</v>
          </cell>
          <cell r="AD2336" t="str">
            <v>هناده فهد</v>
          </cell>
        </row>
        <row r="2337">
          <cell r="AC2337">
            <v>121783</v>
          </cell>
          <cell r="AD2337" t="str">
            <v>رامي السيد</v>
          </cell>
        </row>
        <row r="2338">
          <cell r="AC2338">
            <v>122980</v>
          </cell>
          <cell r="AD2338" t="str">
            <v>فاتن بيطار</v>
          </cell>
        </row>
        <row r="2339">
          <cell r="AC2339">
            <v>122442</v>
          </cell>
          <cell r="AD2339" t="str">
            <v>فراس الجليلاتي</v>
          </cell>
        </row>
        <row r="2340">
          <cell r="AC2340">
            <v>121455</v>
          </cell>
          <cell r="AD2340" t="str">
            <v>عبد الجميل كفرجومي</v>
          </cell>
        </row>
        <row r="2341">
          <cell r="AC2341">
            <v>122828</v>
          </cell>
          <cell r="AD2341" t="str">
            <v>زياد العلي المحمد</v>
          </cell>
        </row>
        <row r="2342">
          <cell r="AC2342">
            <v>117929</v>
          </cell>
          <cell r="AD2342" t="str">
            <v>جابر تقي</v>
          </cell>
        </row>
        <row r="2343">
          <cell r="AC2343">
            <v>121074</v>
          </cell>
          <cell r="AD2343" t="str">
            <v>عدي الحسين النايف</v>
          </cell>
        </row>
        <row r="2344">
          <cell r="AC2344">
            <v>118449</v>
          </cell>
          <cell r="AD2344" t="str">
            <v>نصر الحسن العبد الله</v>
          </cell>
        </row>
        <row r="2345">
          <cell r="AC2345">
            <v>121381</v>
          </cell>
          <cell r="AD2345" t="str">
            <v>منال قطيمان</v>
          </cell>
        </row>
        <row r="2346">
          <cell r="AC2346">
            <v>119219</v>
          </cell>
          <cell r="AD2346" t="str">
            <v>ماريا الشيخو</v>
          </cell>
        </row>
        <row r="2347">
          <cell r="AC2347">
            <v>106142</v>
          </cell>
          <cell r="AD2347" t="str">
            <v>سلمى خالدي</v>
          </cell>
        </row>
        <row r="2348">
          <cell r="AC2348">
            <v>108775</v>
          </cell>
          <cell r="AD2348" t="str">
            <v>محمد نزار جبر</v>
          </cell>
        </row>
        <row r="2349">
          <cell r="AC2349">
            <v>115130</v>
          </cell>
          <cell r="AD2349" t="str">
            <v xml:space="preserve">رولا حسن </v>
          </cell>
        </row>
        <row r="2350">
          <cell r="AC2350">
            <v>123354</v>
          </cell>
          <cell r="AD2350" t="str">
            <v>أسامة يونس</v>
          </cell>
        </row>
        <row r="2351">
          <cell r="AC2351">
            <v>102448</v>
          </cell>
          <cell r="AD2351" t="str">
            <v>لينا الصفدي</v>
          </cell>
        </row>
        <row r="2352">
          <cell r="AC2352">
            <v>120530</v>
          </cell>
          <cell r="AD2352" t="str">
            <v>اسرار نصر</v>
          </cell>
        </row>
        <row r="2353">
          <cell r="AC2353">
            <v>123163</v>
          </cell>
          <cell r="AD2353" t="str">
            <v>نوال الدندن</v>
          </cell>
        </row>
        <row r="2354">
          <cell r="AC2354">
            <v>120106</v>
          </cell>
          <cell r="AD2354" t="str">
            <v>نور الشمعه</v>
          </cell>
        </row>
        <row r="2355">
          <cell r="AC2355">
            <v>120434</v>
          </cell>
          <cell r="AD2355" t="str">
            <v>عائقه الطحان</v>
          </cell>
        </row>
        <row r="2356">
          <cell r="AC2356">
            <v>118698</v>
          </cell>
          <cell r="AD2356" t="str">
            <v>عبير معتوق</v>
          </cell>
        </row>
        <row r="2357">
          <cell r="AC2357">
            <v>120832</v>
          </cell>
          <cell r="AD2357" t="str">
            <v>دانيه المصري</v>
          </cell>
        </row>
        <row r="2358">
          <cell r="AC2358">
            <v>123213</v>
          </cell>
          <cell r="AD2358" t="str">
            <v>هبه صيرفي</v>
          </cell>
        </row>
        <row r="2359">
          <cell r="AC2359">
            <v>118886</v>
          </cell>
          <cell r="AD2359" t="str">
            <v>ساره السمان</v>
          </cell>
        </row>
        <row r="2360">
          <cell r="AC2360">
            <v>112368</v>
          </cell>
          <cell r="AD2360" t="str">
            <v>رضاب المطر</v>
          </cell>
        </row>
        <row r="2361">
          <cell r="AC2361">
            <v>122505</v>
          </cell>
          <cell r="AD2361" t="str">
            <v>الليث صبوح</v>
          </cell>
        </row>
        <row r="2362">
          <cell r="AC2362">
            <v>119362</v>
          </cell>
          <cell r="AD2362" t="str">
            <v>انعام غالول</v>
          </cell>
        </row>
        <row r="2363">
          <cell r="AC2363">
            <v>121038</v>
          </cell>
          <cell r="AD2363" t="str">
            <v>مرح درويش</v>
          </cell>
        </row>
        <row r="2364">
          <cell r="AC2364">
            <v>117801</v>
          </cell>
          <cell r="AD2364" t="str">
            <v>ليزا سلوم</v>
          </cell>
        </row>
        <row r="2365">
          <cell r="AC2365">
            <v>120869</v>
          </cell>
          <cell r="AD2365" t="str">
            <v>هبه المبخر</v>
          </cell>
        </row>
        <row r="2366">
          <cell r="AC2366">
            <v>116423</v>
          </cell>
          <cell r="AD2366" t="str">
            <v>نبيله المصري</v>
          </cell>
        </row>
        <row r="2367">
          <cell r="AC2367">
            <v>116059</v>
          </cell>
          <cell r="AD2367" t="str">
            <v>ايناس خميره</v>
          </cell>
        </row>
        <row r="2368">
          <cell r="AC2368">
            <v>121417</v>
          </cell>
          <cell r="AD2368" t="str">
            <v>ساره ملاعب</v>
          </cell>
        </row>
        <row r="2369">
          <cell r="AC2369">
            <v>120371</v>
          </cell>
          <cell r="AD2369" t="str">
            <v>دانا جانو</v>
          </cell>
        </row>
        <row r="2370">
          <cell r="AC2370">
            <v>120928</v>
          </cell>
          <cell r="AD2370" t="str">
            <v>رهف جندلي</v>
          </cell>
        </row>
        <row r="2371">
          <cell r="AC2371">
            <v>121883</v>
          </cell>
          <cell r="AD2371" t="str">
            <v>ريم عقده</v>
          </cell>
        </row>
        <row r="2372">
          <cell r="AC2372">
            <v>120302</v>
          </cell>
          <cell r="AD2372" t="str">
            <v>شيرين عطار</v>
          </cell>
        </row>
        <row r="2373">
          <cell r="AC2373">
            <v>121308</v>
          </cell>
          <cell r="AD2373" t="str">
            <v>يسرى محمد</v>
          </cell>
        </row>
        <row r="2374">
          <cell r="AC2374">
            <v>121335</v>
          </cell>
          <cell r="AD2374" t="str">
            <v>لانه دانش</v>
          </cell>
        </row>
        <row r="2375">
          <cell r="AC2375">
            <v>120698</v>
          </cell>
          <cell r="AD2375" t="str">
            <v>صفاء تكتوك</v>
          </cell>
        </row>
        <row r="2376">
          <cell r="AC2376">
            <v>121258</v>
          </cell>
          <cell r="AD2376" t="str">
            <v>لين محمد</v>
          </cell>
        </row>
        <row r="2377">
          <cell r="AC2377">
            <v>119171</v>
          </cell>
          <cell r="AD2377" t="str">
            <v>محمد فارس الملحم</v>
          </cell>
        </row>
        <row r="2378">
          <cell r="AC2378">
            <v>122285</v>
          </cell>
          <cell r="AD2378" t="str">
            <v>نسرين عاقل</v>
          </cell>
        </row>
        <row r="2379">
          <cell r="AC2379">
            <v>123096</v>
          </cell>
          <cell r="AD2379" t="str">
            <v>مروان العبيد</v>
          </cell>
        </row>
        <row r="2380">
          <cell r="AC2380">
            <v>122011</v>
          </cell>
          <cell r="AD2380" t="str">
            <v>عبير الحسين الحميد</v>
          </cell>
        </row>
        <row r="2381">
          <cell r="AC2381">
            <v>120223</v>
          </cell>
          <cell r="AD2381" t="str">
            <v>ياره حسن</v>
          </cell>
        </row>
        <row r="2382">
          <cell r="AC2382">
            <v>118065</v>
          </cell>
          <cell r="AD2382" t="str">
            <v>رهف الزعيم</v>
          </cell>
        </row>
        <row r="2383">
          <cell r="AC2383">
            <v>104747</v>
          </cell>
          <cell r="AD2383" t="str">
            <v>حمد المشهور</v>
          </cell>
        </row>
        <row r="2384">
          <cell r="AC2384">
            <v>121318</v>
          </cell>
          <cell r="AD2384" t="str">
            <v>عنايه الرز</v>
          </cell>
        </row>
        <row r="2385">
          <cell r="AC2385">
            <v>115302</v>
          </cell>
          <cell r="AD2385" t="str">
            <v>الاء الخليوي</v>
          </cell>
        </row>
        <row r="2386">
          <cell r="AC2386">
            <v>117892</v>
          </cell>
          <cell r="AD2386" t="str">
            <v>اميره الشربجي</v>
          </cell>
        </row>
        <row r="2387">
          <cell r="AC2387">
            <v>118222</v>
          </cell>
          <cell r="AD2387" t="str">
            <v>غياث ابو ذقن</v>
          </cell>
        </row>
        <row r="2388">
          <cell r="AC2388">
            <v>118085</v>
          </cell>
          <cell r="AD2388" t="str">
            <v>زبيده الكاني</v>
          </cell>
        </row>
        <row r="2389">
          <cell r="AC2389">
            <v>117142</v>
          </cell>
          <cell r="AD2389" t="str">
            <v>الاء المحمد العليوي</v>
          </cell>
        </row>
        <row r="2390">
          <cell r="AC2390">
            <v>118652</v>
          </cell>
          <cell r="AD2390" t="str">
            <v>هنا زهره</v>
          </cell>
        </row>
        <row r="2391">
          <cell r="AC2391">
            <v>119378</v>
          </cell>
          <cell r="AD2391" t="str">
            <v>الاء بكداش</v>
          </cell>
        </row>
        <row r="2392">
          <cell r="AC2392">
            <v>121492</v>
          </cell>
          <cell r="AD2392" t="str">
            <v>سندس البحري</v>
          </cell>
        </row>
        <row r="2393">
          <cell r="AC2393">
            <v>112965</v>
          </cell>
          <cell r="AD2393" t="str">
            <v>صالحه دعبول</v>
          </cell>
        </row>
        <row r="2394">
          <cell r="AC2394">
            <v>113370</v>
          </cell>
          <cell r="AD2394" t="str">
            <v>هدى السنبج</v>
          </cell>
        </row>
        <row r="2395">
          <cell r="AC2395">
            <v>120022</v>
          </cell>
          <cell r="AD2395" t="str">
            <v>مروه الاحمد</v>
          </cell>
        </row>
        <row r="2396">
          <cell r="AC2396">
            <v>114844</v>
          </cell>
          <cell r="AD2396" t="str">
            <v>رود حورانيه</v>
          </cell>
        </row>
        <row r="2397">
          <cell r="AC2397">
            <v>122258</v>
          </cell>
          <cell r="AD2397" t="str">
            <v>ميثه العلي الحسن</v>
          </cell>
        </row>
      </sheetData>
      <sheetData sheetId="4"/>
      <sheetData sheetId="5"/>
      <sheetData sheetId="6"/>
    </sheetDataSet>
  </externalBook>
</externalLink>
</file>

<file path=xl/theme/theme1.xml><?xml version="1.0" encoding="utf-8"?>
<a:theme xmlns:a="http://schemas.openxmlformats.org/drawingml/2006/main" name="نسق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file:///F:\GS\AppData\Roaming\Microsoft\AppData\Roaming\hp92\AppData\Roaming\user\&#1571;&#1587;&#1578;&#1582;&#1604;&#1575;&#1589;%20&#1575;&#1604;&#1602;&#1608;&#1575;&#1574;&#1605;\&#1575;&#1587;&#1578;&#1605;&#1575;&#1585;&#1607;%20&#1576;&#1585;&#1606;&#1575;&#1605;&#1580;%20&#1575;&#1604;&#1605;&#1581;&#1575;&#1587;&#1576;&#1607;.xlsx"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file:///F:\GS\AppData\Roaming\Microsoft\AppData\Roaming\Microsoft\&#1575;&#1587;&#1578;&#1605;&#1575;&#1585;&#1575;&#1578;%20&#1575;&#1604;&#1601;&#1589;&#1604;%20&#1575;&#1604;&#1575;&#1608;&#1604;%202019-2020\Users\Users\TOSHIBA\waccache\Local%20Settings\My%20Documents\&#1575;&#1604;&#1578;&#1617;&#1606;&#1586;&#1610;&#1604;&#1575;&#1578;\&#1587;&#1580;&#1604;%20&#1575;&#1604;&#1605;&#1587;&#1580;&#1604;&#1610;&#1606;%20&#1583;&#1585;&#1575;&#1587;&#1575;&#1578;%20&#1583;&#1608;&#1604;&#1610;&#1607;%20&#1608;&#1583;&#1576;&#1604;&#1608;&#1605;&#1575;&#1587;&#1610;&#1607;.xlsm"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20"/>
  <sheetViews>
    <sheetView showGridLines="0" rightToLeft="1" tabSelected="1" workbookViewId="0"/>
  </sheetViews>
  <sheetFormatPr defaultColWidth="9" defaultRowHeight="16.8" x14ac:dyDescent="0.5"/>
  <cols>
    <col min="1" max="1" width="2.21875" style="65" customWidth="1"/>
    <col min="2" max="2" width="4.33203125" style="65" customWidth="1"/>
    <col min="3" max="6" width="9" style="65"/>
    <col min="7" max="7" width="1.33203125" style="65" customWidth="1"/>
    <col min="8" max="8" width="12.77734375" style="65" customWidth="1"/>
    <col min="9" max="9" width="16.88671875" style="65" customWidth="1"/>
    <col min="10" max="10" width="5" style="65" customWidth="1"/>
    <col min="11" max="11" width="9" style="65" customWidth="1"/>
    <col min="12" max="12" width="2.77734375" style="65" customWidth="1"/>
    <col min="13" max="13" width="9" style="65"/>
    <col min="14" max="14" width="9" style="65" customWidth="1"/>
    <col min="15" max="15" width="3.33203125" style="65" customWidth="1"/>
    <col min="16" max="17" width="9" style="65"/>
    <col min="18" max="18" width="4.77734375" style="65" customWidth="1"/>
    <col min="19" max="19" width="2" style="65" customWidth="1"/>
    <col min="20" max="20" width="8.88671875" style="65" customWidth="1"/>
    <col min="21" max="21" width="15.33203125" style="65" customWidth="1"/>
    <col min="22" max="16384" width="9" style="65"/>
  </cols>
  <sheetData>
    <row r="1" spans="1:22" ht="27" thickBot="1" x14ac:dyDescent="0.75">
      <c r="B1" s="343" t="s">
        <v>432</v>
      </c>
      <c r="C1" s="343"/>
      <c r="D1" s="343"/>
      <c r="E1" s="343"/>
      <c r="F1" s="343"/>
      <c r="G1" s="343"/>
      <c r="H1" s="343"/>
      <c r="I1" s="343"/>
      <c r="J1" s="343"/>
      <c r="K1" s="343"/>
      <c r="L1" s="343"/>
      <c r="M1" s="343"/>
      <c r="N1" s="343"/>
      <c r="O1" s="343"/>
      <c r="P1" s="343"/>
      <c r="Q1" s="343"/>
      <c r="R1" s="343"/>
      <c r="S1" s="343"/>
      <c r="T1" s="343"/>
      <c r="U1" s="343"/>
    </row>
    <row r="2" spans="1:22" ht="19.5" customHeight="1" thickBot="1" x14ac:dyDescent="0.7">
      <c r="B2" s="344" t="s">
        <v>217</v>
      </c>
      <c r="C2" s="344"/>
      <c r="D2" s="344"/>
      <c r="E2" s="344"/>
      <c r="F2" s="344"/>
      <c r="G2" s="344"/>
      <c r="H2" s="344"/>
      <c r="I2" s="344"/>
      <c r="J2" s="66"/>
      <c r="K2" s="345" t="s">
        <v>433</v>
      </c>
      <c r="L2" s="346"/>
      <c r="M2" s="346"/>
      <c r="N2" s="346"/>
      <c r="O2" s="346"/>
      <c r="P2" s="346"/>
      <c r="Q2" s="346"/>
      <c r="R2" s="346"/>
      <c r="S2" s="346"/>
      <c r="T2" s="349" t="s">
        <v>434</v>
      </c>
      <c r="U2" s="350"/>
    </row>
    <row r="3" spans="1:22" ht="22.5" customHeight="1" thickBot="1" x14ac:dyDescent="0.7">
      <c r="A3" s="67">
        <v>1</v>
      </c>
      <c r="B3" s="353" t="s">
        <v>435</v>
      </c>
      <c r="C3" s="354"/>
      <c r="D3" s="354"/>
      <c r="E3" s="354"/>
      <c r="F3" s="354"/>
      <c r="G3" s="354"/>
      <c r="H3" s="354"/>
      <c r="I3" s="355"/>
      <c r="K3" s="347"/>
      <c r="L3" s="348"/>
      <c r="M3" s="348"/>
      <c r="N3" s="348"/>
      <c r="O3" s="348"/>
      <c r="P3" s="348"/>
      <c r="Q3" s="348"/>
      <c r="R3" s="348"/>
      <c r="S3" s="348"/>
      <c r="T3" s="351"/>
      <c r="U3" s="352"/>
    </row>
    <row r="4" spans="1:22" ht="22.5" customHeight="1" thickBot="1" x14ac:dyDescent="0.7">
      <c r="A4" s="67">
        <v>2</v>
      </c>
      <c r="B4" s="335" t="s">
        <v>436</v>
      </c>
      <c r="C4" s="336"/>
      <c r="D4" s="336"/>
      <c r="E4" s="336"/>
      <c r="F4" s="336"/>
      <c r="G4" s="336"/>
      <c r="H4" s="336"/>
      <c r="I4" s="337"/>
      <c r="K4" s="338" t="s">
        <v>15</v>
      </c>
      <c r="L4" s="339"/>
      <c r="M4" s="339"/>
      <c r="N4" s="339"/>
      <c r="O4" s="339"/>
      <c r="P4" s="339"/>
      <c r="Q4" s="339"/>
      <c r="R4" s="339"/>
      <c r="S4" s="340"/>
      <c r="T4" s="341">
        <v>1</v>
      </c>
      <c r="U4" s="342"/>
    </row>
    <row r="5" spans="1:22" ht="22.5" customHeight="1" thickBot="1" x14ac:dyDescent="0.7">
      <c r="A5" s="67"/>
      <c r="B5" s="356" t="s">
        <v>437</v>
      </c>
      <c r="C5" s="357"/>
      <c r="D5" s="357"/>
      <c r="E5" s="357"/>
      <c r="F5" s="357"/>
      <c r="G5" s="357"/>
      <c r="H5" s="357"/>
      <c r="I5" s="68"/>
      <c r="K5" s="358" t="s">
        <v>438</v>
      </c>
      <c r="L5" s="359"/>
      <c r="M5" s="359"/>
      <c r="N5" s="359"/>
      <c r="O5" s="359"/>
      <c r="P5" s="359"/>
      <c r="Q5" s="359"/>
      <c r="R5" s="359"/>
      <c r="S5" s="359"/>
      <c r="T5" s="341">
        <v>1</v>
      </c>
      <c r="U5" s="342"/>
    </row>
    <row r="6" spans="1:22" ht="22.5" customHeight="1" thickBot="1" x14ac:dyDescent="0.7">
      <c r="A6" s="67"/>
      <c r="B6" s="360" t="s">
        <v>439</v>
      </c>
      <c r="C6" s="361"/>
      <c r="D6" s="361"/>
      <c r="E6" s="361"/>
      <c r="F6" s="361"/>
      <c r="G6" s="361"/>
      <c r="H6" s="361"/>
      <c r="I6" s="362"/>
      <c r="K6" s="358" t="s">
        <v>440</v>
      </c>
      <c r="L6" s="359"/>
      <c r="M6" s="359"/>
      <c r="N6" s="359"/>
      <c r="O6" s="359"/>
      <c r="P6" s="359"/>
      <c r="Q6" s="359"/>
      <c r="R6" s="359"/>
      <c r="S6" s="359"/>
      <c r="T6" s="363" t="s">
        <v>441</v>
      </c>
      <c r="U6" s="364"/>
    </row>
    <row r="7" spans="1:22" ht="22.5" customHeight="1" thickBot="1" x14ac:dyDescent="0.75">
      <c r="A7" s="67">
        <v>3</v>
      </c>
      <c r="B7" s="356" t="s">
        <v>219</v>
      </c>
      <c r="C7" s="357"/>
      <c r="D7" s="357"/>
      <c r="E7" s="357"/>
      <c r="F7" s="357"/>
      <c r="G7" s="357"/>
      <c r="H7" s="365" t="s">
        <v>218</v>
      </c>
      <c r="I7" s="366"/>
      <c r="K7" s="367" t="s">
        <v>442</v>
      </c>
      <c r="L7" s="368"/>
      <c r="M7" s="368"/>
      <c r="N7" s="368"/>
      <c r="O7" s="368"/>
      <c r="P7" s="368"/>
      <c r="Q7" s="368"/>
      <c r="R7" s="368"/>
      <c r="S7" s="369"/>
      <c r="T7" s="370">
        <v>0.5</v>
      </c>
      <c r="U7" s="371"/>
      <c r="V7" s="69"/>
    </row>
    <row r="8" spans="1:22" ht="22.5" customHeight="1" x14ac:dyDescent="0.65">
      <c r="A8" s="67">
        <v>4</v>
      </c>
      <c r="B8" s="372" t="s">
        <v>10431</v>
      </c>
      <c r="C8" s="372"/>
      <c r="D8" s="372"/>
      <c r="E8" s="372"/>
      <c r="F8" s="372"/>
      <c r="G8" s="372"/>
      <c r="H8" s="372"/>
      <c r="I8" s="372"/>
      <c r="J8" s="69"/>
      <c r="K8" s="375" t="s">
        <v>443</v>
      </c>
      <c r="L8" s="376"/>
      <c r="M8" s="376"/>
      <c r="N8" s="376"/>
      <c r="O8" s="376"/>
      <c r="P8" s="376"/>
      <c r="Q8" s="376"/>
      <c r="R8" s="376"/>
      <c r="S8" s="376"/>
      <c r="T8" s="377">
        <v>0.2</v>
      </c>
      <c r="U8" s="378"/>
    </row>
    <row r="9" spans="1:22" ht="22.5" customHeight="1" x14ac:dyDescent="0.65">
      <c r="A9" s="67"/>
      <c r="B9" s="373"/>
      <c r="C9" s="373"/>
      <c r="D9" s="373"/>
      <c r="E9" s="373"/>
      <c r="F9" s="373"/>
      <c r="G9" s="373"/>
      <c r="H9" s="373"/>
      <c r="I9" s="373"/>
      <c r="J9" s="70"/>
      <c r="K9" s="375"/>
      <c r="L9" s="376"/>
      <c r="M9" s="376"/>
      <c r="N9" s="376"/>
      <c r="O9" s="376"/>
      <c r="P9" s="376"/>
      <c r="Q9" s="376"/>
      <c r="R9" s="376"/>
      <c r="S9" s="376"/>
      <c r="T9" s="379"/>
      <c r="U9" s="378"/>
    </row>
    <row r="10" spans="1:22" ht="22.5" customHeight="1" x14ac:dyDescent="0.65">
      <c r="A10" s="67"/>
      <c r="B10" s="373"/>
      <c r="C10" s="373"/>
      <c r="D10" s="373"/>
      <c r="E10" s="373"/>
      <c r="F10" s="373"/>
      <c r="G10" s="373"/>
      <c r="H10" s="373"/>
      <c r="I10" s="373"/>
      <c r="K10" s="338" t="s">
        <v>444</v>
      </c>
      <c r="L10" s="339"/>
      <c r="M10" s="339"/>
      <c r="N10" s="339"/>
      <c r="O10" s="339"/>
      <c r="P10" s="339"/>
      <c r="Q10" s="339"/>
      <c r="R10" s="339"/>
      <c r="S10" s="340"/>
      <c r="T10" s="380">
        <v>0.2</v>
      </c>
      <c r="U10" s="381"/>
    </row>
    <row r="11" spans="1:22" ht="45" customHeight="1" x14ac:dyDescent="0.65">
      <c r="A11" s="67"/>
      <c r="B11" s="373"/>
      <c r="C11" s="373"/>
      <c r="D11" s="373"/>
      <c r="E11" s="373"/>
      <c r="F11" s="373"/>
      <c r="G11" s="373"/>
      <c r="H11" s="373"/>
      <c r="I11" s="373"/>
      <c r="K11" s="382" t="s">
        <v>445</v>
      </c>
      <c r="L11" s="383"/>
      <c r="M11" s="383"/>
      <c r="N11" s="383"/>
      <c r="O11" s="383"/>
      <c r="P11" s="383"/>
      <c r="Q11" s="383"/>
      <c r="R11" s="383"/>
      <c r="S11" s="384"/>
      <c r="T11" s="380">
        <v>0.2</v>
      </c>
      <c r="U11" s="381"/>
    </row>
    <row r="12" spans="1:22" ht="22.5" customHeight="1" thickBot="1" x14ac:dyDescent="0.7">
      <c r="A12" s="67"/>
      <c r="B12" s="374"/>
      <c r="C12" s="374"/>
      <c r="D12" s="374"/>
      <c r="E12" s="374"/>
      <c r="F12" s="374"/>
      <c r="G12" s="374"/>
      <c r="H12" s="374"/>
      <c r="I12" s="374"/>
      <c r="K12" s="385" t="s">
        <v>446</v>
      </c>
      <c r="L12" s="386"/>
      <c r="M12" s="386"/>
      <c r="N12" s="386"/>
      <c r="O12" s="386"/>
      <c r="P12" s="386"/>
      <c r="Q12" s="386"/>
      <c r="R12" s="386"/>
      <c r="S12" s="387"/>
      <c r="T12" s="388">
        <v>0.5</v>
      </c>
      <c r="U12" s="389"/>
    </row>
    <row r="13" spans="1:22" ht="22.5" customHeight="1" thickBot="1" x14ac:dyDescent="0.7">
      <c r="A13" s="67">
        <v>5</v>
      </c>
      <c r="B13" s="390" t="s">
        <v>447</v>
      </c>
      <c r="C13" s="391"/>
      <c r="D13" s="391"/>
      <c r="E13" s="391"/>
      <c r="F13" s="391"/>
      <c r="G13" s="391"/>
      <c r="H13" s="391"/>
      <c r="I13" s="392"/>
      <c r="K13" s="393" t="s">
        <v>448</v>
      </c>
      <c r="L13" s="394"/>
      <c r="M13" s="394"/>
      <c r="N13" s="394"/>
      <c r="O13" s="394"/>
      <c r="P13" s="394"/>
      <c r="Q13" s="394"/>
      <c r="R13" s="394"/>
      <c r="S13" s="394"/>
      <c r="T13" s="394"/>
      <c r="U13" s="394"/>
    </row>
    <row r="14" spans="1:22" ht="22.5" customHeight="1" x14ac:dyDescent="0.65">
      <c r="A14" s="67"/>
      <c r="B14" s="395" t="s">
        <v>935</v>
      </c>
      <c r="C14" s="395"/>
      <c r="D14" s="395"/>
      <c r="E14" s="395"/>
      <c r="F14" s="395"/>
      <c r="G14" s="395"/>
      <c r="H14" s="395"/>
      <c r="I14" s="395"/>
      <c r="K14" s="394"/>
      <c r="L14" s="394"/>
      <c r="M14" s="394"/>
      <c r="N14" s="394"/>
      <c r="O14" s="394"/>
      <c r="P14" s="394"/>
      <c r="Q14" s="394"/>
      <c r="R14" s="394"/>
      <c r="S14" s="394"/>
      <c r="T14" s="394"/>
      <c r="U14" s="394"/>
    </row>
    <row r="15" spans="1:22" ht="3.75" customHeight="1" x14ac:dyDescent="0.65">
      <c r="A15" s="67"/>
      <c r="B15" s="396"/>
      <c r="C15" s="396"/>
      <c r="D15" s="396"/>
      <c r="E15" s="396"/>
      <c r="F15" s="396"/>
      <c r="G15" s="396"/>
      <c r="H15" s="396"/>
      <c r="I15" s="396"/>
      <c r="K15" s="398"/>
      <c r="L15" s="398"/>
      <c r="M15" s="398"/>
      <c r="N15" s="398"/>
      <c r="O15" s="398"/>
      <c r="P15" s="398"/>
      <c r="Q15" s="398"/>
      <c r="R15" s="398"/>
      <c r="S15" s="398"/>
      <c r="T15" s="398"/>
      <c r="U15" s="398"/>
    </row>
    <row r="16" spans="1:22" ht="26.25" customHeight="1" x14ac:dyDescent="0.65">
      <c r="A16" s="67">
        <v>6</v>
      </c>
      <c r="B16" s="396"/>
      <c r="C16" s="396"/>
      <c r="D16" s="396"/>
      <c r="E16" s="396"/>
      <c r="F16" s="396"/>
      <c r="G16" s="396"/>
      <c r="H16" s="396"/>
      <c r="I16" s="396"/>
      <c r="K16" s="398"/>
      <c r="L16" s="398"/>
      <c r="M16" s="398"/>
      <c r="N16" s="398"/>
      <c r="O16" s="398"/>
      <c r="P16" s="398"/>
      <c r="Q16" s="398"/>
      <c r="R16" s="398"/>
      <c r="S16" s="398"/>
      <c r="T16" s="398"/>
      <c r="U16" s="398"/>
    </row>
    <row r="17" spans="2:21" ht="19.5" customHeight="1" x14ac:dyDescent="0.5">
      <c r="B17" s="396"/>
      <c r="C17" s="396"/>
      <c r="D17" s="396"/>
      <c r="E17" s="396"/>
      <c r="F17" s="396"/>
      <c r="G17" s="396"/>
      <c r="H17" s="396"/>
      <c r="I17" s="396"/>
      <c r="K17" s="398"/>
      <c r="L17" s="398"/>
      <c r="M17" s="398"/>
      <c r="N17" s="398"/>
      <c r="O17" s="398"/>
      <c r="P17" s="398"/>
      <c r="Q17" s="398"/>
      <c r="R17" s="398"/>
      <c r="S17" s="398"/>
      <c r="T17" s="398"/>
      <c r="U17" s="398"/>
    </row>
    <row r="18" spans="2:21" ht="19.5" customHeight="1" x14ac:dyDescent="0.65">
      <c r="B18" s="396"/>
      <c r="C18" s="396"/>
      <c r="D18" s="396"/>
      <c r="E18" s="396"/>
      <c r="F18" s="396"/>
      <c r="G18" s="396"/>
      <c r="H18" s="396"/>
      <c r="I18" s="396"/>
      <c r="K18" s="71"/>
      <c r="M18" s="398"/>
      <c r="N18" s="398"/>
      <c r="O18" s="398"/>
      <c r="P18" s="72"/>
      <c r="Q18" s="399"/>
      <c r="R18" s="399"/>
      <c r="S18" s="71"/>
      <c r="T18" s="71"/>
      <c r="U18" s="71"/>
    </row>
    <row r="19" spans="2:21" ht="21.75" customHeight="1" thickBot="1" x14ac:dyDescent="0.55000000000000004">
      <c r="B19" s="397"/>
      <c r="C19" s="397"/>
      <c r="D19" s="397"/>
      <c r="E19" s="397"/>
      <c r="F19" s="397"/>
      <c r="G19" s="397"/>
      <c r="H19" s="397"/>
      <c r="I19" s="397"/>
    </row>
    <row r="20" spans="2:21" ht="3.75" customHeight="1" x14ac:dyDescent="0.5"/>
  </sheetData>
  <mergeCells count="33">
    <mergeCell ref="B13:I13"/>
    <mergeCell ref="K13:U14"/>
    <mergeCell ref="B14:I19"/>
    <mergeCell ref="K15:U17"/>
    <mergeCell ref="M18:O18"/>
    <mergeCell ref="Q18:R18"/>
    <mergeCell ref="B7:G7"/>
    <mergeCell ref="H7:I7"/>
    <mergeCell ref="K7:S7"/>
    <mergeCell ref="T7:U7"/>
    <mergeCell ref="B8:I12"/>
    <mergeCell ref="K8:S9"/>
    <mergeCell ref="T8:U9"/>
    <mergeCell ref="K10:S10"/>
    <mergeCell ref="T10:U10"/>
    <mergeCell ref="K11:S11"/>
    <mergeCell ref="T11:U11"/>
    <mergeCell ref="K12:S12"/>
    <mergeCell ref="T12:U12"/>
    <mergeCell ref="B5:H5"/>
    <mergeCell ref="K5:S5"/>
    <mergeCell ref="T5:U5"/>
    <mergeCell ref="B6:I6"/>
    <mergeCell ref="K6:S6"/>
    <mergeCell ref="T6:U6"/>
    <mergeCell ref="B4:I4"/>
    <mergeCell ref="K4:S4"/>
    <mergeCell ref="T4:U4"/>
    <mergeCell ref="B1:U1"/>
    <mergeCell ref="B2:I2"/>
    <mergeCell ref="K2:S3"/>
    <mergeCell ref="T2:U3"/>
    <mergeCell ref="B3:I3"/>
  </mergeCells>
  <hyperlinks>
    <hyperlink ref="B3" r:id="rId1" location="'إدخال البيانات'!D2" display="المخصص" xr:uid="{00000000-0004-0000-0000-000000000000}"/>
    <hyperlink ref="H7" location="الإستمارة!Q1" display="الإستمارة وإطبع منها أربعة نسخ" xr:uid="{00000000-0004-0000-0000-000001000000}"/>
    <hyperlink ref="B3:C3" location="'إدخال البيانات'!D2" display="اضغط هنا" xr:uid="{00000000-0004-0000-0000-000002000000}"/>
    <hyperlink ref="B3:I3" location="'إدخال البيانات'!B2" display="تملئ صفحة إدخال البيانات بالمعلومات المطلوبة وبشكل دقيق وصحيح" xr:uid="{00000000-0004-0000-0000-000003000000}"/>
    <hyperlink ref="B4:I4" location="'اختيار المقررات'!E1" display="الانتقال إلى صفحة اختيار المقررات" xr:uid="{00000000-0004-0000-0000-000004000000}"/>
    <hyperlink ref="H7:I7" location="الإستمارة!Q1" display="الإستمارة وإطبع منها أربعة نسخ" xr:uid="{00000000-0004-0000-0000-000005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S76"/>
  <sheetViews>
    <sheetView showGridLines="0" rightToLeft="1" zoomScaleNormal="100" workbookViewId="0">
      <selection activeCell="C1" sqref="C1"/>
    </sheetView>
  </sheetViews>
  <sheetFormatPr defaultColWidth="9" defaultRowHeight="14.4" x14ac:dyDescent="0.3"/>
  <cols>
    <col min="1" max="1" width="13.88671875" style="1" bestFit="1" customWidth="1"/>
    <col min="2" max="2" width="22.21875" style="1" customWidth="1"/>
    <col min="3" max="3" width="18.88671875" style="1" customWidth="1"/>
    <col min="4" max="4" width="26" style="1" customWidth="1"/>
    <col min="5" max="5" width="20.33203125" style="1" customWidth="1"/>
    <col min="6" max="6" width="20" style="1" customWidth="1"/>
    <col min="7" max="7" width="11.21875" style="1" bestFit="1" customWidth="1"/>
    <col min="8" max="8" width="18.88671875" style="1" hidden="1" customWidth="1"/>
    <col min="9" max="9" width="3.21875" style="1" hidden="1" customWidth="1"/>
    <col min="10" max="10" width="14.21875" style="1" hidden="1" customWidth="1"/>
    <col min="11" max="11" width="11" style="1" hidden="1" customWidth="1"/>
    <col min="12" max="12" width="3.21875" style="1" hidden="1" customWidth="1"/>
    <col min="13" max="13" width="9" style="1" hidden="1" customWidth="1"/>
    <col min="14" max="14" width="20" style="165" hidden="1" customWidth="1"/>
    <col min="15" max="15" width="3" style="165" hidden="1" customWidth="1"/>
    <col min="16" max="16" width="13.77734375" style="1" hidden="1" customWidth="1"/>
    <col min="17" max="18" width="9" style="1" hidden="1" customWidth="1"/>
    <col min="19" max="19" width="2.21875" style="1" hidden="1" customWidth="1"/>
    <col min="20" max="20" width="5.21875" style="1" hidden="1" customWidth="1"/>
    <col min="21" max="21" width="2.21875" style="1" hidden="1" customWidth="1"/>
    <col min="22" max="22" width="3.77734375" style="1" hidden="1" customWidth="1"/>
    <col min="23" max="23" width="2.21875" style="1" hidden="1" customWidth="1"/>
    <col min="24" max="24" width="10.33203125" style="1" hidden="1" customWidth="1"/>
    <col min="25" max="26" width="0" style="1" hidden="1" customWidth="1"/>
    <col min="27" max="27" width="3.21875" style="1" hidden="1" customWidth="1"/>
    <col min="28" max="28" width="5.33203125" style="1" hidden="1" customWidth="1"/>
    <col min="29" max="35" width="0" style="1" hidden="1" customWidth="1"/>
    <col min="36" max="16384" width="9" style="1"/>
  </cols>
  <sheetData>
    <row r="1" spans="1:45" ht="50.25" customHeight="1" x14ac:dyDescent="0.45">
      <c r="A1" s="403" t="s">
        <v>858</v>
      </c>
      <c r="B1" s="403"/>
      <c r="C1" s="163"/>
      <c r="D1" s="164" t="e">
        <f>VLOOKUP(C1,ورقة2!A3:B8170,2,0)</f>
        <v>#N/A</v>
      </c>
      <c r="F1" s="177" t="e">
        <f>IF(VLOOKUP(C1,ورقة2!A2:AC6591,29,0)="","",VLOOKUP(C1,ورقة2!A2:AC6591,29,0))</f>
        <v>#N/A</v>
      </c>
      <c r="G1" s="274" t="e">
        <f>IF('اختيار المقررات'!E2="معاقب","معاقب","")</f>
        <v>#N/A</v>
      </c>
    </row>
    <row r="2" spans="1:45" ht="52.95" customHeight="1" x14ac:dyDescent="0.3">
      <c r="A2" s="404" t="e">
        <f>IF(F1="","",IF(F1="ضعف الرسوم","ستسدد ضعف الرسوم بناءً على قرار مجلس التعليم العالي رقم268 تاريخ"&amp;2021&amp;"/"&amp;8&amp;"/"&amp;11,"لقد"&amp;" "&amp;F1&amp;" "&amp;"وعليك أن تسجل خلال موعد أقصاه نهاية فترة التسجيل في الفصل الأول للعام الدراسي الحالي حيث تم منحك عام إضافي واحد لاتمام دراستك بموجب قرار مجلس التعليم العالي رقم 150 تاريخ "&amp;2022&amp;"/"&amp;3&amp;"/"&amp;27&amp;" "&amp;"وعليه يتم تسديد رسم أي مقرر 35000 ليرة سورية "))</f>
        <v>#N/A</v>
      </c>
      <c r="B2" s="404"/>
      <c r="C2" s="404"/>
      <c r="D2" s="404"/>
      <c r="E2" s="404"/>
      <c r="F2" s="404"/>
      <c r="G2" s="404"/>
    </row>
    <row r="3" spans="1:45" ht="15" thickBot="1" x14ac:dyDescent="0.35">
      <c r="I3" s="402" t="s">
        <v>10</v>
      </c>
      <c r="J3" s="402"/>
      <c r="L3" s="402" t="s">
        <v>57</v>
      </c>
      <c r="M3" s="402"/>
      <c r="N3" s="1"/>
      <c r="O3" s="402"/>
      <c r="P3" s="402"/>
      <c r="S3" s="402" t="s">
        <v>859</v>
      </c>
      <c r="T3" s="402"/>
      <c r="U3" s="402" t="s">
        <v>11</v>
      </c>
      <c r="V3" s="402"/>
      <c r="X3" s="1" t="s">
        <v>9</v>
      </c>
      <c r="AA3" s="1">
        <v>1</v>
      </c>
      <c r="AB3" s="1">
        <v>1950</v>
      </c>
    </row>
    <row r="4" spans="1:45" ht="34.200000000000003" customHeight="1" thickTop="1" x14ac:dyDescent="0.3">
      <c r="A4" s="166" t="s">
        <v>52</v>
      </c>
      <c r="B4" s="166" t="s">
        <v>864</v>
      </c>
      <c r="C4" s="166" t="s">
        <v>399</v>
      </c>
      <c r="D4" s="167" t="s">
        <v>865</v>
      </c>
      <c r="E4" s="167" t="s">
        <v>413</v>
      </c>
      <c r="F4" s="166" t="s">
        <v>55</v>
      </c>
      <c r="G4" s="168" t="s">
        <v>222</v>
      </c>
      <c r="I4" s="89"/>
      <c r="J4" s="89"/>
      <c r="L4" s="89"/>
      <c r="M4" s="89"/>
      <c r="N4" s="1"/>
      <c r="O4" s="89"/>
      <c r="P4" s="89"/>
      <c r="S4" s="89"/>
      <c r="T4" s="89"/>
      <c r="U4" s="89"/>
      <c r="V4" s="89"/>
    </row>
    <row r="5" spans="1:45" ht="34.200000000000003" customHeight="1" thickBot="1" x14ac:dyDescent="0.35">
      <c r="A5" s="169"/>
      <c r="B5" s="170"/>
      <c r="C5" s="170"/>
      <c r="D5" s="169"/>
      <c r="E5" s="169"/>
      <c r="F5" s="170"/>
      <c r="G5" s="171"/>
      <c r="I5" s="89"/>
      <c r="J5" s="89"/>
      <c r="L5" s="89"/>
      <c r="M5" s="89"/>
      <c r="N5" s="1"/>
      <c r="O5" s="89"/>
      <c r="P5" s="89"/>
      <c r="S5" s="89"/>
      <c r="T5" s="89"/>
      <c r="U5" s="89"/>
      <c r="V5" s="89"/>
    </row>
    <row r="6" spans="1:45" ht="34.200000000000003" customHeight="1" thickTop="1" x14ac:dyDescent="0.3">
      <c r="A6" s="172" t="s">
        <v>49</v>
      </c>
      <c r="B6" s="173" t="s">
        <v>50</v>
      </c>
      <c r="C6" s="173"/>
      <c r="D6" s="173"/>
      <c r="E6" s="173"/>
      <c r="F6" s="174"/>
      <c r="I6" s="1">
        <v>1</v>
      </c>
      <c r="J6" s="1" t="s">
        <v>425</v>
      </c>
      <c r="L6" s="175" t="s">
        <v>860</v>
      </c>
      <c r="M6" s="1" t="s">
        <v>402</v>
      </c>
      <c r="N6" s="1"/>
      <c r="S6" s="1">
        <v>1</v>
      </c>
      <c r="T6" s="1" t="s">
        <v>403</v>
      </c>
      <c r="U6" s="1">
        <v>1</v>
      </c>
      <c r="V6" s="1" t="s">
        <v>423</v>
      </c>
      <c r="W6" s="1">
        <v>1</v>
      </c>
      <c r="X6" s="1" t="s">
        <v>539</v>
      </c>
      <c r="AA6" s="1">
        <v>2</v>
      </c>
      <c r="AB6" s="1">
        <v>1951</v>
      </c>
    </row>
    <row r="7" spans="1:45" s="177" customFormat="1" ht="34.200000000000003" customHeight="1" x14ac:dyDescent="0.3">
      <c r="A7" s="181" t="e">
        <f>IF(A8&lt;&gt;"",A8,VLOOKUP($C$1,ورقة2!$A$4:$L$5992,3,0))</f>
        <v>#N/A</v>
      </c>
      <c r="B7" s="176" t="e">
        <f>IF(B8&lt;&gt;"",B8,VLOOKUP($C$1,ورقة2!$A$4:$L$5992,4,0))</f>
        <v>#N/A</v>
      </c>
      <c r="C7" s="176"/>
      <c r="D7" s="176"/>
      <c r="E7" s="176"/>
      <c r="F7" s="182"/>
      <c r="I7" s="1">
        <v>2</v>
      </c>
      <c r="J7" s="1" t="s">
        <v>428</v>
      </c>
      <c r="L7" s="175" t="s">
        <v>861</v>
      </c>
      <c r="M7" s="1" t="s">
        <v>409</v>
      </c>
      <c r="N7" s="1"/>
      <c r="O7" s="165"/>
      <c r="P7" s="1"/>
      <c r="Q7" s="1"/>
      <c r="R7" s="1"/>
      <c r="S7" s="1">
        <v>2</v>
      </c>
      <c r="T7" s="1" t="s">
        <v>426</v>
      </c>
      <c r="U7" s="1">
        <v>2</v>
      </c>
      <c r="V7" s="1" t="s">
        <v>424</v>
      </c>
      <c r="W7" s="1">
        <v>2</v>
      </c>
      <c r="X7" s="1" t="s">
        <v>862</v>
      </c>
      <c r="Y7" s="1"/>
      <c r="AA7" s="1">
        <v>3</v>
      </c>
      <c r="AB7" s="1">
        <v>1952</v>
      </c>
    </row>
    <row r="8" spans="1:45" ht="34.200000000000003" customHeight="1" thickBot="1" x14ac:dyDescent="0.35">
      <c r="A8" s="178"/>
      <c r="B8" s="170"/>
      <c r="C8" s="170"/>
      <c r="D8" s="170"/>
      <c r="E8" s="170"/>
      <c r="F8" s="171"/>
      <c r="I8" s="1">
        <v>3</v>
      </c>
      <c r="J8" s="1" t="s">
        <v>883</v>
      </c>
      <c r="L8" s="175" t="s">
        <v>863</v>
      </c>
      <c r="M8" s="1" t="s">
        <v>404</v>
      </c>
      <c r="N8" s="1"/>
      <c r="S8" s="1">
        <v>6</v>
      </c>
      <c r="T8" s="1" t="s">
        <v>843</v>
      </c>
      <c r="W8" s="1">
        <v>3</v>
      </c>
      <c r="X8" s="1" t="s">
        <v>540</v>
      </c>
      <c r="AA8" s="1">
        <v>4</v>
      </c>
      <c r="AB8" s="1">
        <v>1953</v>
      </c>
      <c r="AJ8" s="400" t="s">
        <v>997</v>
      </c>
      <c r="AK8" s="400"/>
      <c r="AL8" s="400"/>
      <c r="AM8" s="400"/>
      <c r="AN8" s="400"/>
      <c r="AO8" s="400"/>
      <c r="AP8" s="400"/>
      <c r="AQ8" s="400"/>
      <c r="AR8" s="400"/>
      <c r="AS8" s="400"/>
    </row>
    <row r="9" spans="1:45" ht="34.200000000000003" customHeight="1" thickTop="1" x14ac:dyDescent="0.3">
      <c r="A9" s="179" t="s">
        <v>51</v>
      </c>
      <c r="B9" s="166" t="s">
        <v>6</v>
      </c>
      <c r="C9" s="166" t="s">
        <v>10</v>
      </c>
      <c r="D9" s="168" t="s">
        <v>11</v>
      </c>
      <c r="E9" s="179" t="s">
        <v>416</v>
      </c>
      <c r="F9" s="166" t="s">
        <v>53</v>
      </c>
      <c r="G9" s="168" t="s">
        <v>54</v>
      </c>
      <c r="I9" s="1">
        <v>4</v>
      </c>
      <c r="J9" s="1" t="s">
        <v>430</v>
      </c>
      <c r="L9" s="175" t="s">
        <v>867</v>
      </c>
      <c r="M9" s="1" t="s">
        <v>410</v>
      </c>
      <c r="N9" s="1"/>
      <c r="S9" s="165"/>
      <c r="W9" s="1">
        <v>4</v>
      </c>
      <c r="X9" s="1" t="s">
        <v>542</v>
      </c>
      <c r="AA9" s="1">
        <v>5</v>
      </c>
      <c r="AB9" s="1">
        <v>1954</v>
      </c>
    </row>
    <row r="10" spans="1:45" ht="34.200000000000003" customHeight="1" x14ac:dyDescent="0.3">
      <c r="A10" s="183" t="e">
        <f>IF(A11&lt;&gt;"",A11,VLOOKUP($C$1,ورقة2!$A$4:$L$5992,6,0))</f>
        <v>#N/A</v>
      </c>
      <c r="B10" s="176" t="e">
        <f>IF(B11&lt;&gt;"",B11,VLOOKUP($C$1,ورقة2!$A$4:$L$5992,7,0))</f>
        <v>#N/A</v>
      </c>
      <c r="C10" s="176" t="e">
        <f>IF(C11&lt;&gt;"",C11,VLOOKUP($C$1,ورقة2!$A$4:$L$5992,8,0))</f>
        <v>#N/A</v>
      </c>
      <c r="D10" s="182" t="e">
        <f>IF(D11&lt;&gt;"",D11,VLOOKUP($C$1,ورقة2!$A$4:$L$5992,5,0))</f>
        <v>#N/A</v>
      </c>
      <c r="E10" s="181" t="e">
        <f>IF(E11&lt;&gt;"",E11,VLOOKUP($C$1,ورقة2!$A$4:$L$5992,10,0))</f>
        <v>#N/A</v>
      </c>
      <c r="F10" s="176" t="e">
        <f>IF(F11&lt;&gt;"",F11,VLOOKUP($C$1,ورقة2!$A$4:$L$5992,11,0))</f>
        <v>#N/A</v>
      </c>
      <c r="G10" s="182" t="e">
        <f>IF(G11&lt;&gt;"",G11,VLOOKUP($C$1,ورقة2!$A$4:$L$5992,12,0))</f>
        <v>#N/A</v>
      </c>
      <c r="I10" s="1">
        <v>5</v>
      </c>
      <c r="J10" s="1" t="s">
        <v>429</v>
      </c>
      <c r="L10" s="175" t="s">
        <v>868</v>
      </c>
      <c r="M10" s="1" t="s">
        <v>411</v>
      </c>
      <c r="N10" s="1"/>
      <c r="S10" s="165"/>
      <c r="W10" s="1">
        <v>5</v>
      </c>
      <c r="X10" s="1" t="s">
        <v>538</v>
      </c>
      <c r="AA10" s="1">
        <v>6</v>
      </c>
      <c r="AB10" s="1">
        <v>1955</v>
      </c>
    </row>
    <row r="11" spans="1:45" ht="34.200000000000003" customHeight="1" thickBot="1" x14ac:dyDescent="0.35">
      <c r="A11" s="180"/>
      <c r="B11" s="170"/>
      <c r="C11" s="170"/>
      <c r="D11" s="171"/>
      <c r="E11" s="178"/>
      <c r="F11" s="170"/>
      <c r="G11" s="171"/>
      <c r="I11" s="1">
        <v>6</v>
      </c>
      <c r="J11" s="1" t="s">
        <v>431</v>
      </c>
      <c r="L11" s="175" t="s">
        <v>866</v>
      </c>
      <c r="M11" s="1" t="s">
        <v>412</v>
      </c>
      <c r="N11" s="1"/>
      <c r="W11" s="1">
        <v>6</v>
      </c>
      <c r="X11" s="1" t="s">
        <v>541</v>
      </c>
      <c r="AA11" s="1">
        <v>7</v>
      </c>
      <c r="AB11" s="1">
        <v>1956</v>
      </c>
      <c r="AJ11" s="401" t="s">
        <v>997</v>
      </c>
      <c r="AK11" s="400"/>
      <c r="AL11" s="400"/>
      <c r="AM11" s="400"/>
      <c r="AN11" s="400"/>
      <c r="AO11" s="400"/>
      <c r="AP11" s="400"/>
      <c r="AQ11" s="400"/>
      <c r="AR11" s="400"/>
      <c r="AS11" s="400"/>
    </row>
    <row r="12" spans="1:45" ht="23.25" customHeight="1" thickTop="1" x14ac:dyDescent="0.3">
      <c r="I12" s="1">
        <v>7</v>
      </c>
      <c r="J12" s="1" t="s">
        <v>806</v>
      </c>
      <c r="L12" s="175" t="s">
        <v>869</v>
      </c>
      <c r="M12" s="1" t="s">
        <v>415</v>
      </c>
      <c r="N12" s="1"/>
      <c r="W12" s="1">
        <v>7</v>
      </c>
      <c r="X12" s="1" t="s">
        <v>61</v>
      </c>
      <c r="AA12" s="1">
        <v>8</v>
      </c>
      <c r="AB12" s="1">
        <v>1957</v>
      </c>
    </row>
    <row r="13" spans="1:45" ht="33.75" customHeight="1" x14ac:dyDescent="0.3">
      <c r="I13" s="1">
        <v>8</v>
      </c>
      <c r="J13" s="1" t="s">
        <v>871</v>
      </c>
      <c r="L13" s="175" t="s">
        <v>870</v>
      </c>
      <c r="M13" s="1" t="s">
        <v>420</v>
      </c>
      <c r="N13" s="1"/>
      <c r="W13" s="1">
        <v>8</v>
      </c>
      <c r="X13" s="1" t="s">
        <v>67</v>
      </c>
      <c r="AA13" s="1">
        <v>9</v>
      </c>
      <c r="AB13" s="1">
        <v>1958</v>
      </c>
    </row>
    <row r="14" spans="1:45" ht="23.25" customHeight="1" x14ac:dyDescent="0.3">
      <c r="I14" s="1">
        <v>9</v>
      </c>
      <c r="J14" s="1" t="s">
        <v>884</v>
      </c>
      <c r="L14" s="175" t="s">
        <v>872</v>
      </c>
      <c r="M14" s="1" t="s">
        <v>421</v>
      </c>
      <c r="N14" s="1"/>
      <c r="O14" s="1"/>
      <c r="W14" s="1">
        <v>9</v>
      </c>
      <c r="X14" s="1" t="s">
        <v>855</v>
      </c>
      <c r="AA14" s="1">
        <v>10</v>
      </c>
      <c r="AB14" s="1">
        <v>1959</v>
      </c>
    </row>
    <row r="15" spans="1:45" ht="33.75" customHeight="1" x14ac:dyDescent="0.3">
      <c r="I15" s="1">
        <v>10</v>
      </c>
      <c r="J15" s="1" t="s">
        <v>885</v>
      </c>
      <c r="L15" s="175" t="s">
        <v>873</v>
      </c>
      <c r="M15" s="1" t="s">
        <v>414</v>
      </c>
      <c r="N15" s="1"/>
      <c r="O15" s="1"/>
      <c r="AA15" s="1">
        <v>11</v>
      </c>
      <c r="AB15" s="1">
        <v>1960</v>
      </c>
    </row>
    <row r="16" spans="1:45" x14ac:dyDescent="0.3">
      <c r="I16" s="1">
        <v>11</v>
      </c>
      <c r="J16" s="1" t="s">
        <v>886</v>
      </c>
      <c r="L16" s="175" t="s">
        <v>874</v>
      </c>
      <c r="M16" s="1" t="s">
        <v>422</v>
      </c>
      <c r="N16" s="1"/>
      <c r="O16" s="1"/>
      <c r="AA16" s="1">
        <v>12</v>
      </c>
      <c r="AB16" s="1">
        <v>1961</v>
      </c>
    </row>
    <row r="17" spans="7:28" x14ac:dyDescent="0.3">
      <c r="I17" s="1">
        <v>12</v>
      </c>
      <c r="J17" s="1" t="s">
        <v>887</v>
      </c>
      <c r="L17" s="175" t="s">
        <v>875</v>
      </c>
      <c r="M17" s="1" t="s">
        <v>419</v>
      </c>
      <c r="N17" s="1"/>
      <c r="O17" s="1"/>
      <c r="AA17" s="1">
        <v>13</v>
      </c>
      <c r="AB17" s="1">
        <v>1962</v>
      </c>
    </row>
    <row r="18" spans="7:28" x14ac:dyDescent="0.3">
      <c r="I18" s="1">
        <v>13</v>
      </c>
      <c r="J18" s="1" t="s">
        <v>888</v>
      </c>
      <c r="L18" s="175" t="s">
        <v>876</v>
      </c>
      <c r="M18" s="1" t="s">
        <v>417</v>
      </c>
      <c r="N18" s="1"/>
      <c r="O18" s="1"/>
      <c r="AA18" s="1">
        <v>14</v>
      </c>
      <c r="AB18" s="1">
        <v>1963</v>
      </c>
    </row>
    <row r="19" spans="7:28" x14ac:dyDescent="0.3">
      <c r="I19" s="1">
        <v>14</v>
      </c>
      <c r="J19" s="1" t="s">
        <v>889</v>
      </c>
      <c r="L19" s="175" t="s">
        <v>877</v>
      </c>
      <c r="M19" s="1" t="s">
        <v>418</v>
      </c>
      <c r="N19" s="1"/>
      <c r="O19" s="1"/>
      <c r="AA19" s="1">
        <v>15</v>
      </c>
      <c r="AB19" s="1">
        <v>1964</v>
      </c>
    </row>
    <row r="20" spans="7:28" x14ac:dyDescent="0.3">
      <c r="I20" s="1">
        <v>15</v>
      </c>
      <c r="J20" s="1" t="s">
        <v>917</v>
      </c>
      <c r="L20" s="175" t="s">
        <v>878</v>
      </c>
      <c r="M20" s="1" t="s">
        <v>842</v>
      </c>
      <c r="AA20" s="1">
        <v>16</v>
      </c>
      <c r="AB20" s="1">
        <v>1965</v>
      </c>
    </row>
    <row r="21" spans="7:28" x14ac:dyDescent="0.3">
      <c r="I21" s="1">
        <v>16</v>
      </c>
      <c r="J21" s="1" t="s">
        <v>923</v>
      </c>
      <c r="L21" s="175" t="s">
        <v>879</v>
      </c>
      <c r="M21" s="1" t="s">
        <v>880</v>
      </c>
      <c r="AA21" s="1">
        <v>17</v>
      </c>
      <c r="AB21" s="1">
        <v>1966</v>
      </c>
    </row>
    <row r="22" spans="7:28" x14ac:dyDescent="0.3">
      <c r="AA22" s="1">
        <v>18</v>
      </c>
      <c r="AB22" s="1">
        <v>1967</v>
      </c>
    </row>
    <row r="23" spans="7:28" x14ac:dyDescent="0.3">
      <c r="G23" s="43" t="s">
        <v>423</v>
      </c>
      <c r="AA23" s="1">
        <v>19</v>
      </c>
      <c r="AB23" s="1">
        <v>1968</v>
      </c>
    </row>
    <row r="24" spans="7:28" x14ac:dyDescent="0.3">
      <c r="G24" s="43" t="s">
        <v>424</v>
      </c>
      <c r="AA24" s="1">
        <v>20</v>
      </c>
      <c r="AB24" s="1">
        <v>1969</v>
      </c>
    </row>
    <row r="25" spans="7:28" x14ac:dyDescent="0.3">
      <c r="AA25" s="1">
        <v>21</v>
      </c>
      <c r="AB25" s="1">
        <v>1970</v>
      </c>
    </row>
    <row r="26" spans="7:28" x14ac:dyDescent="0.3">
      <c r="AA26" s="1">
        <v>22</v>
      </c>
      <c r="AB26" s="1">
        <v>1971</v>
      </c>
    </row>
    <row r="27" spans="7:28" x14ac:dyDescent="0.3">
      <c r="AA27" s="1">
        <v>23</v>
      </c>
      <c r="AB27" s="1">
        <v>1972</v>
      </c>
    </row>
    <row r="28" spans="7:28" x14ac:dyDescent="0.3">
      <c r="AA28" s="1">
        <v>24</v>
      </c>
      <c r="AB28" s="1">
        <v>1973</v>
      </c>
    </row>
    <row r="29" spans="7:28" x14ac:dyDescent="0.3">
      <c r="AA29" s="1">
        <v>25</v>
      </c>
      <c r="AB29" s="1">
        <v>1974</v>
      </c>
    </row>
    <row r="30" spans="7:28" x14ac:dyDescent="0.3">
      <c r="AA30" s="1">
        <v>26</v>
      </c>
      <c r="AB30" s="1">
        <v>1975</v>
      </c>
    </row>
    <row r="31" spans="7:28" x14ac:dyDescent="0.3">
      <c r="AA31" s="1">
        <v>27</v>
      </c>
      <c r="AB31" s="1">
        <v>1976</v>
      </c>
    </row>
    <row r="32" spans="7:28" x14ac:dyDescent="0.3">
      <c r="AA32" s="1">
        <v>28</v>
      </c>
      <c r="AB32" s="1">
        <v>1977</v>
      </c>
    </row>
    <row r="33" spans="27:28" x14ac:dyDescent="0.3">
      <c r="AA33" s="1">
        <v>29</v>
      </c>
      <c r="AB33" s="1">
        <v>1978</v>
      </c>
    </row>
    <row r="34" spans="27:28" x14ac:dyDescent="0.3">
      <c r="AA34" s="1">
        <v>30</v>
      </c>
      <c r="AB34" s="1">
        <v>1979</v>
      </c>
    </row>
    <row r="35" spans="27:28" x14ac:dyDescent="0.3">
      <c r="AA35" s="1">
        <v>31</v>
      </c>
      <c r="AB35" s="1">
        <v>1980</v>
      </c>
    </row>
    <row r="36" spans="27:28" x14ac:dyDescent="0.3">
      <c r="AA36" s="1">
        <v>32</v>
      </c>
      <c r="AB36" s="1">
        <v>1981</v>
      </c>
    </row>
    <row r="37" spans="27:28" x14ac:dyDescent="0.3">
      <c r="AA37" s="1">
        <v>33</v>
      </c>
      <c r="AB37" s="1">
        <v>1982</v>
      </c>
    </row>
    <row r="38" spans="27:28" x14ac:dyDescent="0.3">
      <c r="AA38" s="1">
        <v>34</v>
      </c>
      <c r="AB38" s="1">
        <v>1983</v>
      </c>
    </row>
    <row r="39" spans="27:28" x14ac:dyDescent="0.3">
      <c r="AA39" s="1">
        <v>35</v>
      </c>
      <c r="AB39" s="1">
        <v>1984</v>
      </c>
    </row>
    <row r="40" spans="27:28" x14ac:dyDescent="0.3">
      <c r="AA40" s="1">
        <v>36</v>
      </c>
      <c r="AB40" s="1">
        <v>1985</v>
      </c>
    </row>
    <row r="41" spans="27:28" x14ac:dyDescent="0.3">
      <c r="AA41" s="1">
        <v>37</v>
      </c>
      <c r="AB41" s="1">
        <v>1986</v>
      </c>
    </row>
    <row r="42" spans="27:28" x14ac:dyDescent="0.3">
      <c r="AA42" s="1">
        <v>38</v>
      </c>
      <c r="AB42" s="1">
        <v>1987</v>
      </c>
    </row>
    <row r="43" spans="27:28" x14ac:dyDescent="0.3">
      <c r="AA43" s="1">
        <v>39</v>
      </c>
      <c r="AB43" s="1">
        <v>1988</v>
      </c>
    </row>
    <row r="44" spans="27:28" x14ac:dyDescent="0.3">
      <c r="AA44" s="1">
        <v>40</v>
      </c>
      <c r="AB44" s="1">
        <v>1989</v>
      </c>
    </row>
    <row r="45" spans="27:28" x14ac:dyDescent="0.3">
      <c r="AA45" s="1">
        <v>41</v>
      </c>
      <c r="AB45" s="1">
        <v>1990</v>
      </c>
    </row>
    <row r="46" spans="27:28" x14ac:dyDescent="0.3">
      <c r="AA46" s="1">
        <v>42</v>
      </c>
      <c r="AB46" s="1">
        <v>1991</v>
      </c>
    </row>
    <row r="47" spans="27:28" x14ac:dyDescent="0.3">
      <c r="AA47" s="1">
        <v>43</v>
      </c>
      <c r="AB47" s="1">
        <v>1992</v>
      </c>
    </row>
    <row r="48" spans="27:28" x14ac:dyDescent="0.3">
      <c r="AA48" s="1">
        <v>44</v>
      </c>
      <c r="AB48" s="1">
        <v>1993</v>
      </c>
    </row>
    <row r="49" spans="27:28" x14ac:dyDescent="0.3">
      <c r="AA49" s="1">
        <v>45</v>
      </c>
      <c r="AB49" s="1">
        <v>1994</v>
      </c>
    </row>
    <row r="50" spans="27:28" x14ac:dyDescent="0.3">
      <c r="AA50" s="1">
        <v>46</v>
      </c>
      <c r="AB50" s="1">
        <v>1995</v>
      </c>
    </row>
    <row r="51" spans="27:28" x14ac:dyDescent="0.3">
      <c r="AA51" s="1">
        <v>47</v>
      </c>
      <c r="AB51" s="1">
        <v>1996</v>
      </c>
    </row>
    <row r="52" spans="27:28" x14ac:dyDescent="0.3">
      <c r="AA52" s="1">
        <v>48</v>
      </c>
      <c r="AB52" s="1">
        <v>1997</v>
      </c>
    </row>
    <row r="53" spans="27:28" x14ac:dyDescent="0.3">
      <c r="AA53" s="1">
        <v>49</v>
      </c>
      <c r="AB53" s="1">
        <v>1998</v>
      </c>
    </row>
    <row r="54" spans="27:28" x14ac:dyDescent="0.3">
      <c r="AA54" s="1">
        <v>50</v>
      </c>
      <c r="AB54" s="1">
        <v>1999</v>
      </c>
    </row>
    <row r="55" spans="27:28" x14ac:dyDescent="0.3">
      <c r="AA55" s="1">
        <v>51</v>
      </c>
      <c r="AB55" s="1">
        <v>2000</v>
      </c>
    </row>
    <row r="56" spans="27:28" x14ac:dyDescent="0.3">
      <c r="AA56" s="1">
        <v>52</v>
      </c>
      <c r="AB56" s="1">
        <v>2001</v>
      </c>
    </row>
    <row r="57" spans="27:28" x14ac:dyDescent="0.3">
      <c r="AA57" s="1">
        <v>53</v>
      </c>
      <c r="AB57" s="1">
        <v>2002</v>
      </c>
    </row>
    <row r="58" spans="27:28" x14ac:dyDescent="0.3">
      <c r="AA58" s="1">
        <v>54</v>
      </c>
      <c r="AB58" s="1">
        <v>2003</v>
      </c>
    </row>
    <row r="59" spans="27:28" x14ac:dyDescent="0.3">
      <c r="AA59" s="1">
        <v>55</v>
      </c>
      <c r="AB59" s="1">
        <v>2004</v>
      </c>
    </row>
    <row r="60" spans="27:28" x14ac:dyDescent="0.3">
      <c r="AA60" s="1">
        <v>56</v>
      </c>
      <c r="AB60" s="1">
        <v>2005</v>
      </c>
    </row>
    <row r="61" spans="27:28" x14ac:dyDescent="0.3">
      <c r="AA61" s="1">
        <v>57</v>
      </c>
      <c r="AB61" s="1">
        <v>2006</v>
      </c>
    </row>
    <row r="62" spans="27:28" x14ac:dyDescent="0.3">
      <c r="AA62" s="1">
        <v>58</v>
      </c>
      <c r="AB62" s="1">
        <v>2007</v>
      </c>
    </row>
    <row r="63" spans="27:28" x14ac:dyDescent="0.3">
      <c r="AA63" s="1">
        <v>59</v>
      </c>
      <c r="AB63" s="1">
        <v>2008</v>
      </c>
    </row>
    <row r="64" spans="27:28" x14ac:dyDescent="0.3">
      <c r="AA64" s="1">
        <v>60</v>
      </c>
      <c r="AB64" s="1">
        <v>2009</v>
      </c>
    </row>
    <row r="65" spans="27:28" x14ac:dyDescent="0.3">
      <c r="AA65" s="1">
        <v>61</v>
      </c>
      <c r="AB65" s="1">
        <v>2010</v>
      </c>
    </row>
    <row r="66" spans="27:28" x14ac:dyDescent="0.3">
      <c r="AA66" s="1">
        <v>62</v>
      </c>
      <c r="AB66" s="1">
        <v>2011</v>
      </c>
    </row>
    <row r="67" spans="27:28" x14ac:dyDescent="0.3">
      <c r="AA67" s="1">
        <v>63</v>
      </c>
      <c r="AB67" s="1">
        <v>2012</v>
      </c>
    </row>
    <row r="68" spans="27:28" x14ac:dyDescent="0.3">
      <c r="AA68" s="1">
        <v>64</v>
      </c>
      <c r="AB68" s="1">
        <v>2013</v>
      </c>
    </row>
    <row r="69" spans="27:28" x14ac:dyDescent="0.3">
      <c r="AA69" s="1">
        <v>65</v>
      </c>
      <c r="AB69" s="1">
        <v>2014</v>
      </c>
    </row>
    <row r="70" spans="27:28" x14ac:dyDescent="0.3">
      <c r="AA70" s="1">
        <v>66</v>
      </c>
      <c r="AB70" s="1">
        <v>2015</v>
      </c>
    </row>
    <row r="71" spans="27:28" x14ac:dyDescent="0.3">
      <c r="AA71" s="1">
        <v>67</v>
      </c>
      <c r="AB71" s="1">
        <v>2016</v>
      </c>
    </row>
    <row r="72" spans="27:28" x14ac:dyDescent="0.3">
      <c r="AA72" s="1">
        <v>68</v>
      </c>
      <c r="AB72" s="1">
        <v>2017</v>
      </c>
    </row>
    <row r="73" spans="27:28" x14ac:dyDescent="0.3">
      <c r="AA73" s="1">
        <v>69</v>
      </c>
      <c r="AB73" s="1">
        <v>2018</v>
      </c>
    </row>
    <row r="74" spans="27:28" x14ac:dyDescent="0.3">
      <c r="AA74" s="1">
        <v>70</v>
      </c>
      <c r="AB74" s="1">
        <v>2019</v>
      </c>
    </row>
    <row r="75" spans="27:28" x14ac:dyDescent="0.3">
      <c r="AA75" s="1">
        <v>71</v>
      </c>
      <c r="AB75" s="1">
        <v>2020</v>
      </c>
    </row>
    <row r="76" spans="27:28" x14ac:dyDescent="0.3">
      <c r="AA76" s="1">
        <v>72</v>
      </c>
      <c r="AB76" s="1">
        <v>2021</v>
      </c>
    </row>
  </sheetData>
  <sheetProtection algorithmName="SHA-512" hashValue="P3DvjvqmWRK04PR+pgejZ4EU4TiHaYlVAdbsGemrBYlmAA0p2t3c3EqJCPxhWz0aXtmqoS+XtG/xfYSJV5bPkQ==" saltValue="89QjZK1rW7omrHUXeyFSQg==" spinCount="100000" sheet="1" selectLockedCells="1"/>
  <mergeCells count="9">
    <mergeCell ref="AJ8:AS8"/>
    <mergeCell ref="AJ11:AS11"/>
    <mergeCell ref="I3:J3"/>
    <mergeCell ref="U3:V3"/>
    <mergeCell ref="A1:B1"/>
    <mergeCell ref="L3:M3"/>
    <mergeCell ref="O3:P3"/>
    <mergeCell ref="S3:T3"/>
    <mergeCell ref="A2:G2"/>
  </mergeCells>
  <phoneticPr fontId="41" type="noConversion"/>
  <conditionalFormatting sqref="J3:J21">
    <cfRule type="duplicateValues" dxfId="33" priority="5"/>
  </conditionalFormatting>
  <dataValidations count="12">
    <dataValidation type="list" allowBlank="1" showInputMessage="1" showErrorMessage="1" sqref="E11" xr:uid="{00000000-0002-0000-0100-000000000000}">
      <formula1>$T$6:$T$8</formula1>
    </dataValidation>
    <dataValidation type="list" allowBlank="1" showInputMessage="1" showErrorMessage="1" sqref="G11" xr:uid="{00000000-0002-0000-0100-000001000000}">
      <formula1>$M$6:$M$20</formula1>
    </dataValidation>
    <dataValidation type="list" allowBlank="1" showInputMessage="1" showErrorMessage="1" sqref="C11" xr:uid="{00000000-0002-0000-0100-000002000000}">
      <formula1>$J$6:$J$21</formula1>
    </dataValidation>
    <dataValidation type="custom" allowBlank="1" showInputMessage="1" showErrorMessage="1" errorTitle="خطأ" error="الرقم الوطني خطأ في حال لم تكن تحمل الجنسية السورية أو الفلسطينية السورية عليك إدخال رقم جواز السفر أو رقمك القومي في الحقل المخصص" promptTitle="الرقم الوطني" prompt="يجب أن تدخل الرقم الوطني من اليسار إلى اليمين_x000a_في حال لم تكن تحمل الجنسية السورية عليك إدخال رقم جواز سفرك أو رقمك القومي" sqref="A5" xr:uid="{00000000-0002-0000-0100-000003000000}">
      <formula1>AND(OR(LEFT(A5,1)="0",LEFT(A5,1)="1",LEFT(A5,1)="9"),LEFT(A5,2)&lt;&gt;"00",LEN(A5)=11)</formula1>
    </dataValidation>
    <dataValidation type="list" allowBlank="1" showInputMessage="1" showErrorMessage="1" sqref="D11" xr:uid="{00000000-0002-0000-0100-000004000000}">
      <formula1>$V$6:$V$7</formula1>
    </dataValidation>
    <dataValidation type="custom" allowBlank="1" showInputMessage="1" showErrorMessage="1" errorTitle="خطأ" error="رقم الموبايل غير صحيح" sqref="E5" xr:uid="{00000000-0002-0000-0100-000005000000}">
      <formula1>AND(LEFT(E5,2)="09",LEN(E5)=10)</formula1>
    </dataValidation>
    <dataValidation type="custom" allowBlank="1" showInputMessage="1" showErrorMessage="1" errorTitle="خطأ" error="رقم الهاتف غير صحيح_x000a_يجب كتابة نداء المحافظة ثم رقم الهاتف_x000a_" sqref="D5" xr:uid="{00000000-0002-0000-0100-000006000000}">
      <formula1>AND(LEFT(D5,1)="0",AND(LEN(D5)&gt;8,LEN(D5)&lt;12))</formula1>
    </dataValidation>
    <dataValidation type="date" allowBlank="1" showInputMessage="1" showErrorMessage="1" promptTitle="يجب أن يكون التاريخ " prompt="يوم / شهر / سنة" sqref="A11" xr:uid="{00000000-0002-0000-0100-000007000000}">
      <formula1>18264</formula1>
      <formula2>37986</formula2>
    </dataValidation>
    <dataValidation allowBlank="1" showInputMessage="1" showErrorMessage="1" promptTitle="اسم الأب باللغة الانكليزية" prompt="يجب أن يكون صحيح لأن سيتم إعتماده في جميع الوثائق الجامعية" sqref="D8" xr:uid="{00000000-0002-0000-0100-000008000000}"/>
    <dataValidation allowBlank="1" showInputMessage="1" showErrorMessage="1" promptTitle="اسم الأم باللغة الانكليزية" prompt="يجب أن يكون صحيح لأن سيتم إعتماده في جميع الوثائق الجامعية" sqref="E8" xr:uid="{00000000-0002-0000-0100-000009000000}"/>
    <dataValidation allowBlank="1" showInputMessage="1" showErrorMessage="1" promptTitle="مكان الميلاد باللغة الانكليزية" prompt="يجب أن يكون صحيح لأن سيتم إعتماده في جميع الوثائق الجامعية" sqref="F8" xr:uid="{00000000-0002-0000-0100-00000A000000}"/>
    <dataValidation type="whole" allowBlank="1" showInputMessage="1" showErrorMessage="1" sqref="F11" xr:uid="{00000000-0002-0000-0100-00000B000000}">
      <formula1>1950</formula1>
      <formula2>2021</formula2>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7" id="{C9ACA561-13C8-43A4-8420-96171E9D6890}">
            <xm:f>'اختيار المقررات'!$E$2="مستنفذ"</xm:f>
            <x14:dxf>
              <font>
                <color rgb="FFFF0000"/>
              </font>
              <fill>
                <patternFill>
                  <bgColor rgb="FFFF0000"/>
                </patternFill>
              </fill>
            </x14:dxf>
          </x14:cfRule>
          <xm:sqref>A2</xm:sqref>
        </x14:conditionalFormatting>
        <x14:conditionalFormatting xmlns:xm="http://schemas.microsoft.com/office/excel/2006/main">
          <x14:cfRule type="expression" priority="3" id="{96ACED6E-203D-432F-91AB-984217317AB2}">
            <xm:f>'اختيار المقررات'!$E$2="مستنفذ"</xm:f>
            <x14:dxf>
              <font>
                <color theme="0"/>
              </font>
              <fill>
                <patternFill patternType="none">
                  <bgColor auto="1"/>
                </patternFill>
              </fill>
              <border>
                <left/>
                <right/>
                <top/>
                <bottom/>
                <vertical/>
                <horizontal/>
              </border>
            </x14:dxf>
          </x14:cfRule>
          <xm:sqref>A4:F8 A9:G11 C14:F15</xm:sqref>
        </x14:conditionalFormatting>
        <x14:conditionalFormatting xmlns:xm="http://schemas.microsoft.com/office/excel/2006/main">
          <x14:cfRule type="expression" priority="2" id="{0C9EFB9F-5AD1-490C-AD31-C8B27D92815C}">
            <xm:f>'اختيار المقررات'!$E$2="معاقب"</xm:f>
            <x14:dxf>
              <font>
                <color rgb="FFFF0000"/>
              </font>
              <fill>
                <patternFill>
                  <bgColor rgb="FFFF0000"/>
                </patternFill>
              </fill>
            </x14:dxf>
          </x14:cfRule>
          <xm:sqref>A2:G3</xm:sqref>
        </x14:conditionalFormatting>
        <x14:conditionalFormatting xmlns:xm="http://schemas.microsoft.com/office/excel/2006/main">
          <x14:cfRule type="expression" priority="1" id="{513FF9B1-9505-4FE5-B3D4-3398BA802CA9}">
            <xm:f>'اختيار المقررات'!$E$2="معاقب"</xm:f>
            <x14:dxf>
              <font>
                <color theme="0"/>
              </font>
              <fill>
                <patternFill>
                  <bgColor theme="0"/>
                </patternFill>
              </fill>
            </x14:dxf>
          </x14:cfRule>
          <xm:sqref>A4:G11</xm:sqref>
        </x14:conditionalFormatting>
        <x14:conditionalFormatting xmlns:xm="http://schemas.microsoft.com/office/excel/2006/main">
          <x14:cfRule type="expression" priority="4" id="{A23FFF88-6BBC-48F6-B996-9D9C5A2E1A98}">
            <xm:f>'اختيار المقررات'!$E$2="مستنفذ"</xm:f>
            <x14:dxf>
              <font>
                <color theme="0"/>
              </font>
              <fill>
                <patternFill patternType="none">
                  <bgColor auto="1"/>
                </patternFill>
              </fill>
              <border>
                <left/>
                <right/>
                <top/>
                <bottom/>
                <vertical/>
                <horizontal/>
              </border>
            </x14:dxf>
          </x14:cfRule>
          <xm:sqref>G4:G5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ورقة4"/>
  <dimension ref="A1:BD58"/>
  <sheetViews>
    <sheetView showGridLines="0" rightToLeft="1" topLeftCell="C1" zoomScale="102" zoomScaleNormal="102" workbookViewId="0">
      <selection activeCell="P9" sqref="P9"/>
    </sheetView>
  </sheetViews>
  <sheetFormatPr defaultColWidth="4" defaultRowHeight="14.25" customHeight="1" x14ac:dyDescent="0.3"/>
  <cols>
    <col min="1" max="1" width="5.21875" hidden="1" customWidth="1"/>
    <col min="2" max="2" width="3.33203125" hidden="1" customWidth="1"/>
    <col min="7" max="7" width="10.109375" customWidth="1"/>
    <col min="9" max="9" width="11.109375" customWidth="1"/>
    <col min="10" max="10" width="1.44140625" customWidth="1"/>
    <col min="11" max="11" width="4" hidden="1" customWidth="1"/>
    <col min="14" max="14" width="10.33203125" customWidth="1"/>
    <col min="16" max="16" width="5.6640625" customWidth="1"/>
    <col min="17" max="17" width="5.33203125" customWidth="1"/>
    <col min="18" max="19" width="4" hidden="1" customWidth="1"/>
    <col min="23" max="23" width="14.77734375" customWidth="1"/>
    <col min="25" max="25" width="6.21875" customWidth="1"/>
    <col min="26" max="27" width="4" hidden="1" customWidth="1"/>
    <col min="31" max="31" width="12.33203125" customWidth="1"/>
    <col min="33" max="33" width="6.21875" customWidth="1"/>
    <col min="38" max="38" width="5.88671875" bestFit="1" customWidth="1"/>
    <col min="39" max="39" width="4.109375" bestFit="1" customWidth="1"/>
    <col min="47" max="47" width="4.109375" style="49" bestFit="1" customWidth="1"/>
    <col min="48" max="48" width="4.44140625" style="49" bestFit="1" customWidth="1"/>
    <col min="49" max="49" width="4" style="51"/>
    <col min="50" max="50" width="4.109375" style="49" bestFit="1" customWidth="1"/>
    <col min="51" max="51" width="5.88671875" style="49" bestFit="1" customWidth="1"/>
    <col min="52" max="54" width="4" style="49"/>
  </cols>
  <sheetData>
    <row r="1" spans="1:56" s="58" customFormat="1" ht="21" customHeight="1" thickBot="1" x14ac:dyDescent="0.35">
      <c r="B1" s="118"/>
      <c r="C1" s="477" t="s">
        <v>2</v>
      </c>
      <c r="D1" s="477"/>
      <c r="E1" s="492">
        <f>'إدخال البيانات'!C1</f>
        <v>0</v>
      </c>
      <c r="F1" s="493"/>
      <c r="G1" s="493"/>
      <c r="H1" s="477" t="s">
        <v>3</v>
      </c>
      <c r="I1" s="477"/>
      <c r="J1" s="477"/>
      <c r="K1" s="103"/>
      <c r="L1" s="503" t="str">
        <f>IFERROR(VLOOKUP($E$1,ورقة2!$A$3:$Y$6948,2,0),"")</f>
        <v/>
      </c>
      <c r="M1" s="503"/>
      <c r="N1" s="503"/>
      <c r="O1" s="475" t="s">
        <v>4</v>
      </c>
      <c r="P1" s="475"/>
      <c r="Q1" s="478" t="e">
        <f>'إدخال البيانات'!A7</f>
        <v>#N/A</v>
      </c>
      <c r="R1" s="478"/>
      <c r="S1" s="478"/>
      <c r="T1" s="478"/>
      <c r="U1" s="475" t="s">
        <v>5</v>
      </c>
      <c r="V1" s="475"/>
      <c r="W1" s="117" t="e">
        <f>'إدخال البيانات'!B7</f>
        <v>#N/A</v>
      </c>
      <c r="X1" s="475" t="s">
        <v>51</v>
      </c>
      <c r="Y1" s="475"/>
      <c r="Z1" s="475"/>
      <c r="AA1" s="104"/>
      <c r="AB1" s="501" t="e">
        <f>'إدخال البيانات'!A10</f>
        <v>#N/A</v>
      </c>
      <c r="AC1" s="501"/>
      <c r="AD1" s="116" t="s">
        <v>6</v>
      </c>
      <c r="AE1" s="504" t="e">
        <f>'إدخال البيانات'!B10</f>
        <v>#N/A</v>
      </c>
      <c r="AF1" s="504"/>
      <c r="AG1" s="504"/>
      <c r="AH1" s="500"/>
      <c r="AI1" s="500"/>
      <c r="AJ1"/>
      <c r="AK1" s="83"/>
      <c r="AL1" s="57"/>
      <c r="AO1" s="58" t="s">
        <v>228</v>
      </c>
      <c r="AU1" s="326"/>
      <c r="AV1" s="326"/>
      <c r="AW1" s="326"/>
      <c r="AX1" s="326"/>
      <c r="AY1" s="326"/>
      <c r="AZ1" s="326"/>
      <c r="BA1" s="326"/>
      <c r="BB1" s="326"/>
      <c r="BC1" s="326"/>
      <c r="BD1" s="326"/>
    </row>
    <row r="2" spans="1:56" s="59" customFormat="1" ht="21" customHeight="1" thickTop="1" x14ac:dyDescent="0.3">
      <c r="B2" s="118"/>
      <c r="C2" s="477" t="s">
        <v>9</v>
      </c>
      <c r="D2" s="477"/>
      <c r="E2" s="478" t="e">
        <f>VLOOKUP($E$1,ورقة2!A3:Z6948,9,0)</f>
        <v>#N/A</v>
      </c>
      <c r="F2" s="478"/>
      <c r="G2" s="478"/>
      <c r="H2" s="499"/>
      <c r="I2" s="499"/>
      <c r="J2" s="499"/>
      <c r="K2" s="113"/>
      <c r="L2" s="478"/>
      <c r="M2" s="478"/>
      <c r="N2" s="478"/>
      <c r="O2" s="475"/>
      <c r="P2" s="475"/>
      <c r="Q2" s="478"/>
      <c r="R2" s="478"/>
      <c r="S2" s="478"/>
      <c r="T2" s="478"/>
      <c r="U2" s="475"/>
      <c r="V2" s="475"/>
      <c r="W2" s="117"/>
      <c r="X2" s="475"/>
      <c r="Y2" s="475"/>
      <c r="Z2" s="475"/>
      <c r="AA2" s="105"/>
      <c r="AB2" s="501"/>
      <c r="AC2" s="501"/>
      <c r="AD2" s="116"/>
      <c r="AE2" s="498"/>
      <c r="AF2" s="498"/>
      <c r="AG2" s="498"/>
      <c r="AH2" s="500"/>
      <c r="AI2" s="500"/>
      <c r="AJ2"/>
      <c r="AK2" s="83">
        <f>الإستمارة!AJ1</f>
        <v>0</v>
      </c>
      <c r="AO2" s="59" t="s">
        <v>229</v>
      </c>
      <c r="AU2" s="326"/>
      <c r="AV2" s="326"/>
      <c r="AW2" s="326"/>
      <c r="AX2" s="326"/>
      <c r="AY2" s="326"/>
      <c r="AZ2" s="326"/>
      <c r="BA2" s="326"/>
      <c r="BB2" s="326"/>
      <c r="BC2" s="326"/>
      <c r="BD2" s="326"/>
    </row>
    <row r="3" spans="1:56" s="59" customFormat="1" ht="21" customHeight="1" x14ac:dyDescent="0.3">
      <c r="B3" s="477" t="s">
        <v>11</v>
      </c>
      <c r="C3" s="477"/>
      <c r="D3" s="477"/>
      <c r="E3" s="489" t="str">
        <f>IFERROR(IF('إدخال البيانات'!D10&lt;&gt;"",'إدخال البيانات'!D10,VLOOKUP($E$1,ورقة2!A3:Z6948,8,0)),"")</f>
        <v/>
      </c>
      <c r="F3" s="489"/>
      <c r="G3" s="489"/>
      <c r="H3" s="477" t="s">
        <v>10</v>
      </c>
      <c r="I3" s="477"/>
      <c r="J3" s="477"/>
      <c r="K3" s="106"/>
      <c r="L3" s="478" t="str">
        <f>IFERROR(IF('إدخال البيانات'!C10&lt;&gt;"",'إدخال البيانات'!C10,VLOOKUP($E$1,ورقة2!A3:Z6948,8,0)),"")</f>
        <v/>
      </c>
      <c r="M3" s="478"/>
      <c r="N3" s="478"/>
      <c r="O3" s="475" t="s">
        <v>52</v>
      </c>
      <c r="P3" s="475"/>
      <c r="Q3" s="478">
        <f>IF(OR(L3='إدخال البيانات'!J6,'اختيار المقررات'!L3='إدخال البيانات'!J7),'إدخال البيانات'!A5,'إدخال البيانات'!B5)</f>
        <v>0</v>
      </c>
      <c r="R3" s="478"/>
      <c r="S3" s="478"/>
      <c r="T3" s="478"/>
      <c r="U3" s="475" t="s">
        <v>16</v>
      </c>
      <c r="V3" s="475"/>
      <c r="W3" s="120" t="str">
        <f>IFERROR(IF(L3&lt;&gt;'إدخال البيانات'!J6,'إدخال البيانات'!M21,VLOOKUP(LEFT('إدخال البيانات'!A5,2),'إدخال البيانات'!L6:M21,2,0)),"")</f>
        <v>غير سوري</v>
      </c>
      <c r="X3" s="475" t="s">
        <v>399</v>
      </c>
      <c r="Y3" s="475"/>
      <c r="Z3" s="475"/>
      <c r="AA3" s="107"/>
      <c r="AB3" s="505" t="str">
        <f>IF(L3&lt;&gt;'إدخال البيانات'!J6,"غير سوري",'إدخال البيانات'!C5)</f>
        <v>غير سوري</v>
      </c>
      <c r="AC3" s="505"/>
      <c r="AD3" s="116" t="s">
        <v>222</v>
      </c>
      <c r="AE3" s="496" t="str">
        <f>IF(AND(OR(L3="العربية السورية",L3="الفلسطينية السورية"),E3="ذكر"),'إدخال البيانات'!G5,"لايوجد")</f>
        <v>لايوجد</v>
      </c>
      <c r="AF3" s="496"/>
      <c r="AG3" s="496"/>
      <c r="AH3" s="502"/>
      <c r="AI3" s="502"/>
      <c r="AJ3"/>
      <c r="AK3" s="83"/>
      <c r="AL3" s="57"/>
      <c r="AO3" s="59" t="s">
        <v>45</v>
      </c>
      <c r="AU3" s="326"/>
      <c r="AV3" s="326"/>
      <c r="AW3" s="326"/>
      <c r="AX3" s="326"/>
      <c r="AY3" s="326"/>
      <c r="AZ3" s="326"/>
      <c r="BA3" s="326"/>
      <c r="BB3" s="326"/>
      <c r="BC3" s="326"/>
      <c r="BD3" s="326"/>
    </row>
    <row r="4" spans="1:56" s="59" customFormat="1" ht="21" customHeight="1" thickBot="1" x14ac:dyDescent="0.35">
      <c r="B4" s="118"/>
      <c r="C4" s="477" t="s">
        <v>12</v>
      </c>
      <c r="D4" s="477"/>
      <c r="E4" s="489" t="e">
        <f>'إدخال البيانات'!E10</f>
        <v>#N/A</v>
      </c>
      <c r="F4" s="489"/>
      <c r="G4" s="489"/>
      <c r="H4" s="477" t="s">
        <v>13</v>
      </c>
      <c r="I4" s="477"/>
      <c r="J4" s="477"/>
      <c r="K4" s="108"/>
      <c r="L4" s="478" t="e">
        <f>'إدخال البيانات'!F10</f>
        <v>#N/A</v>
      </c>
      <c r="M4" s="478"/>
      <c r="N4" s="478"/>
      <c r="O4" s="475" t="s">
        <v>14</v>
      </c>
      <c r="P4" s="475"/>
      <c r="Q4" s="478" t="e">
        <f>'إدخال البيانات'!G10</f>
        <v>#N/A</v>
      </c>
      <c r="R4" s="478"/>
      <c r="S4" s="478"/>
      <c r="T4" s="478"/>
      <c r="U4" s="475" t="s">
        <v>220</v>
      </c>
      <c r="V4" s="475"/>
      <c r="W4" s="109">
        <f>'إدخال البيانات'!E5</f>
        <v>0</v>
      </c>
      <c r="X4" s="475" t="s">
        <v>221</v>
      </c>
      <c r="Y4" s="475"/>
      <c r="Z4" s="475"/>
      <c r="AA4" s="107"/>
      <c r="AB4" s="494">
        <f>'إدخال البيانات'!D5</f>
        <v>0</v>
      </c>
      <c r="AC4" s="494"/>
      <c r="AD4" s="116" t="s">
        <v>55</v>
      </c>
      <c r="AE4" s="496">
        <f>'إدخال البيانات'!F5</f>
        <v>0</v>
      </c>
      <c r="AF4" s="496"/>
      <c r="AG4" s="496"/>
      <c r="AH4" s="496"/>
      <c r="AI4" s="496"/>
      <c r="AJ4"/>
      <c r="AK4" s="83"/>
      <c r="AM4" s="58"/>
      <c r="AO4" s="54" t="s">
        <v>58</v>
      </c>
      <c r="AU4" s="326"/>
      <c r="AV4" s="326"/>
      <c r="AW4" s="326"/>
      <c r="AX4" s="326"/>
      <c r="AY4" s="326"/>
      <c r="AZ4" s="326"/>
      <c r="BA4" s="326"/>
      <c r="BB4" s="326"/>
      <c r="BC4" s="326" t="s">
        <v>400</v>
      </c>
      <c r="BD4" s="326"/>
    </row>
    <row r="5" spans="1:56" s="59" customFormat="1" ht="21" customHeight="1" thickTop="1" thickBot="1" x14ac:dyDescent="0.35">
      <c r="B5" s="107"/>
      <c r="C5" s="497" t="s">
        <v>227</v>
      </c>
      <c r="D5" s="497"/>
      <c r="E5" s="497"/>
      <c r="F5" s="485"/>
      <c r="G5" s="485"/>
      <c r="H5" s="485"/>
      <c r="I5" s="485"/>
      <c r="J5" s="485"/>
      <c r="K5" s="485"/>
      <c r="L5" s="485"/>
      <c r="M5" s="485"/>
      <c r="N5" s="485"/>
      <c r="O5" s="475" t="s">
        <v>881</v>
      </c>
      <c r="P5" s="475"/>
      <c r="Q5" s="478" t="e">
        <f>VLOOKUP($E$1,ورقة2!$A$3:$Y$6948,14,0)</f>
        <v>#N/A</v>
      </c>
      <c r="R5" s="478"/>
      <c r="S5" s="478"/>
      <c r="T5" s="478"/>
      <c r="U5" s="475" t="s">
        <v>0</v>
      </c>
      <c r="V5" s="475"/>
      <c r="W5" s="110" t="e">
        <f>VLOOKUP($E$1,ورقة2!$A$3:$Y$6948,15,0)</f>
        <v>#N/A</v>
      </c>
      <c r="X5" s="475" t="s">
        <v>882</v>
      </c>
      <c r="Y5" s="475"/>
      <c r="Z5" s="475"/>
      <c r="AA5" s="107"/>
      <c r="AB5" s="495" t="e">
        <f>IF(VLOOKUP($E$1,ورقة2!$A$3:$Y$6948,16,0)=" ",0,VLOOKUP($E$1,ورقة2!$A$3:$Y$6948,16,0))</f>
        <v>#N/A</v>
      </c>
      <c r="AC5" s="495"/>
      <c r="AD5" s="111"/>
      <c r="AE5" s="112"/>
      <c r="AF5" s="112"/>
      <c r="AG5" s="112"/>
      <c r="AH5" s="111"/>
      <c r="AI5" s="111"/>
      <c r="AJ5"/>
      <c r="AK5" s="83"/>
      <c r="AL5" s="60"/>
      <c r="AO5" s="59" t="s">
        <v>813</v>
      </c>
      <c r="AU5" s="326">
        <v>1</v>
      </c>
      <c r="AV5" s="327">
        <f t="shared" ref="AV5:AW9" si="0">C8</f>
        <v>111</v>
      </c>
      <c r="AW5" s="328" t="str">
        <f t="shared" si="0"/>
        <v>النحو على مستوى الجملة (عربي )</v>
      </c>
      <c r="AX5" s="329">
        <f t="shared" ref="AX5:AY9" si="1">H8</f>
        <v>0</v>
      </c>
      <c r="AY5" s="329" t="e">
        <f t="shared" si="1"/>
        <v>#N/A</v>
      </c>
      <c r="AZ5" s="328"/>
      <c r="BA5" s="328"/>
      <c r="BB5" s="326"/>
      <c r="BC5" s="326" t="s">
        <v>401</v>
      </c>
      <c r="BD5" s="326"/>
    </row>
    <row r="6" spans="1:56" ht="43.5" customHeight="1" thickBot="1" x14ac:dyDescent="0.35">
      <c r="B6" s="479" t="e">
        <f>IF(E2="مستنفذ","استنفذت فرص التسجيل في برنامج الترجمة بسبب رسوبك لمدة ثلاث سنوات متتالية","مقررات السنة الأولى")</f>
        <v>#N/A</v>
      </c>
      <c r="C6" s="480"/>
      <c r="D6" s="480"/>
      <c r="E6" s="480"/>
      <c r="F6" s="480"/>
      <c r="G6" s="480"/>
      <c r="H6" s="480"/>
      <c r="I6" s="480"/>
      <c r="J6" s="480"/>
      <c r="K6" s="480"/>
      <c r="L6" s="480"/>
      <c r="M6" s="480"/>
      <c r="N6" s="480"/>
      <c r="O6" s="480"/>
      <c r="P6" s="480"/>
      <c r="Q6" s="481"/>
      <c r="R6" s="46"/>
      <c r="S6" s="121"/>
      <c r="T6" s="490" t="str">
        <f>IF(E1&lt;&gt;"","مقررات السنة الثالثة","لايحق لك تعديل الاستمارة بعد ارسال الايميل تحت طائلة إلغاء التسجيل")</f>
        <v>مقررات السنة الثالثة</v>
      </c>
      <c r="U6" s="491"/>
      <c r="V6" s="491"/>
      <c r="W6" s="491"/>
      <c r="X6" s="491"/>
      <c r="Y6" s="491"/>
      <c r="Z6" s="491"/>
      <c r="AA6" s="491"/>
      <c r="AB6" s="491"/>
      <c r="AC6" s="491"/>
      <c r="AD6" s="491"/>
      <c r="AE6" s="491"/>
      <c r="AF6" s="491"/>
      <c r="AG6" s="491"/>
      <c r="AH6" s="80"/>
      <c r="AI6" s="80"/>
      <c r="AJ6" s="80"/>
      <c r="AK6" s="81"/>
      <c r="AL6" s="36"/>
      <c r="AO6" s="59" t="s">
        <v>814</v>
      </c>
      <c r="AU6" s="327">
        <v>2</v>
      </c>
      <c r="AV6" s="327">
        <f t="shared" si="0"/>
        <v>112</v>
      </c>
      <c r="AW6" s="328" t="str">
        <f t="shared" si="0"/>
        <v>القراءة والفهم ENG (1)</v>
      </c>
      <c r="AX6" s="329">
        <f t="shared" si="1"/>
        <v>0</v>
      </c>
      <c r="AY6" s="329" t="e">
        <f t="shared" si="1"/>
        <v>#N/A</v>
      </c>
      <c r="AZ6" s="330"/>
      <c r="BA6" s="330"/>
      <c r="BB6" s="327"/>
      <c r="BC6" s="327"/>
      <c r="BD6" s="327"/>
    </row>
    <row r="7" spans="1:56" ht="23.25" customHeight="1" thickBot="1" x14ac:dyDescent="0.35">
      <c r="B7" s="482" t="s">
        <v>17</v>
      </c>
      <c r="C7" s="482"/>
      <c r="D7" s="482"/>
      <c r="E7" s="482"/>
      <c r="F7" s="482"/>
      <c r="G7" s="482"/>
      <c r="H7" s="482"/>
      <c r="I7" s="483"/>
      <c r="J7" s="86"/>
      <c r="K7" s="119"/>
      <c r="L7" s="484" t="s">
        <v>18</v>
      </c>
      <c r="M7" s="482"/>
      <c r="N7" s="482"/>
      <c r="O7" s="482"/>
      <c r="P7" s="482"/>
      <c r="Q7" s="483"/>
      <c r="R7" s="38"/>
      <c r="S7" s="27"/>
      <c r="T7" s="486" t="s">
        <v>19</v>
      </c>
      <c r="U7" s="487"/>
      <c r="V7" s="487"/>
      <c r="W7" s="487"/>
      <c r="X7" s="487"/>
      <c r="Y7" s="488"/>
      <c r="Z7" s="84"/>
      <c r="AA7" s="28"/>
      <c r="AB7" s="486" t="s">
        <v>18</v>
      </c>
      <c r="AC7" s="487"/>
      <c r="AD7" s="487"/>
      <c r="AE7" s="487"/>
      <c r="AF7" s="487"/>
      <c r="AG7" s="488"/>
      <c r="AH7" s="80"/>
      <c r="AI7" s="80"/>
      <c r="AJ7" s="80"/>
      <c r="AK7" s="81"/>
      <c r="AL7" s="37"/>
      <c r="AO7" s="59" t="s">
        <v>230</v>
      </c>
      <c r="AU7" s="327">
        <v>3</v>
      </c>
      <c r="AV7" s="327">
        <f t="shared" si="0"/>
        <v>113</v>
      </c>
      <c r="AW7" s="328" t="str">
        <f t="shared" si="0"/>
        <v>النحو ENG (1)</v>
      </c>
      <c r="AX7" s="329">
        <f t="shared" si="1"/>
        <v>0</v>
      </c>
      <c r="AY7" s="329" t="e">
        <f t="shared" si="1"/>
        <v>#N/A</v>
      </c>
      <c r="AZ7" s="330"/>
      <c r="BA7" s="330"/>
      <c r="BB7" s="327"/>
      <c r="BC7" s="327"/>
      <c r="BD7" s="327"/>
    </row>
    <row r="8" spans="1:56" ht="24" customHeight="1" thickBot="1" x14ac:dyDescent="0.35">
      <c r="A8" t="e">
        <f>IF(AND(I8&lt;&gt;"",H8=1),1,"")</f>
        <v>#N/A</v>
      </c>
      <c r="B8" s="114" t="e">
        <f>IF(AND(I8="A",H8=1),35000,IF(OR(I8="ج",I8="ر1",I8="ر2"),IF(H8=1,IF(OR($F$5=$AO$8,$F$5=$AO$9),0,IF(OR($F$5=$AO$1,$F$5=$AO$2,$F$5=$AO$5,$F$5=$AO$6),IF(I8="ج",8000,IF(I8="ر1",12000,IF(I8="ر2",16000,""))),IF(OR($F$5=$AO$3,$F$5=$AO$7),IF(I8="ج",5000,IF(I8="ر1",7500,IF(I8="ر2",10000,""))),IF($F$5=$AO$4,500,IF(I8="ج",10000,IF(I8="ر1",15000,IF(I8="ر2",20000,""))))))))))</f>
        <v>#N/A</v>
      </c>
      <c r="C8" s="124">
        <v>111</v>
      </c>
      <c r="D8" s="471" t="s">
        <v>5515</v>
      </c>
      <c r="E8" s="471"/>
      <c r="F8" s="471"/>
      <c r="G8" s="471"/>
      <c r="H8" s="73"/>
      <c r="I8" s="74" t="e">
        <f>IF(VLOOKUP(E1,ورقة4!A1:AR7000,3,0)=0,"",VLOOKUP(E1,ورقة4!A1:AR7000,3,0))</f>
        <v>#N/A</v>
      </c>
      <c r="J8" s="85" t="e">
        <f>IF(AND(Q8&lt;&gt;"",P8=1),6,"")</f>
        <v>#N/A</v>
      </c>
      <c r="K8" s="114" t="e">
        <f>IF(AND(Q8="A",P8=1),35000,IF(OR(Q8="ج",Q8="ر1",Q8="ر2"),IF(P8=1,IF(OR($F$5=$AO$8,$F$5=$AO$9),0,IF(OR($F$5=$AO$1,$F$5=$AO$2,$F$5=$AO$5,$F$5=$AO$6),IF(Q8="ج",8000,IF(Q8="ر1",12000,IF(Q8="ر2",16000,""))),IF(OR($F$5=$AO$3,$F$5=$AO$7),IF(Q8="ج",5000,IF(Q8="ر1",7500,IF(Q8="ر2",10000,""))),IF($F$5=$AO$4,500,IF(Q8="ج",10000,IF(Q8="ر1",15000,IF(Q8="ر2",20000,""))))))))))</f>
        <v>#N/A</v>
      </c>
      <c r="L8" s="124">
        <v>121</v>
      </c>
      <c r="M8" s="471" t="s">
        <v>5520</v>
      </c>
      <c r="N8" s="471"/>
      <c r="O8" s="471"/>
      <c r="P8" s="73"/>
      <c r="Q8" s="74" t="e">
        <f>IF(VLOOKUP(E1,ورقة4!$A$1:$AR$7000,8,0)=0,"",VLOOKUP(E1,ورقة4!$A$1:$AR$7000,8,0))</f>
        <v>#N/A</v>
      </c>
      <c r="R8" s="53" t="e">
        <f>IF(AND(Y8&lt;&gt;"",X8=1),21,"")</f>
        <v>#N/A</v>
      </c>
      <c r="S8" s="114" t="e">
        <f>IF(AND(Y8="A",X8=1),35000,IF(OR(Y8="ج",Y8="ر1",Y8="ر2"),IF(X8=1,IF(OR($F$5=$AO$8,$F$5=$AO$9),0,IF(OR($F$5=$AO$1,$F$5=$AO$2,$F$5=$AO$5,$F$5=$AO$6),IF(Y8="ج",8000,IF(Y8="ر1",12000,IF(Y8="ر2",16000,""))),IF(OR($F$5=$AO$3,$F$5=$AO$7),IF(Y8="ج",5000,IF(Y8="ر1",7500,IF(Y8="ر2",10000,""))),IF($F$5=$AO$4,500,IF(Y8="ج",10000,IF(Y8="ر1",15000,IF(Y8="ر2",20000,""))))))))))</f>
        <v>#N/A</v>
      </c>
      <c r="T8" s="124">
        <v>311</v>
      </c>
      <c r="U8" s="472" t="s">
        <v>5535</v>
      </c>
      <c r="V8" s="473"/>
      <c r="W8" s="474"/>
      <c r="X8" s="73"/>
      <c r="Y8" s="74" t="e">
        <f>IF(VLOOKUP(E1,ورقة4!$A$1:$AR$7000,23,0)=0,"",VLOOKUP(E1,ورقة4!$A$1:$AR$7000,23,0))</f>
        <v>#N/A</v>
      </c>
      <c r="Z8" s="87" t="e">
        <f>IF(AND(AG8&lt;&gt;"",AF8=1),26,"")</f>
        <v>#N/A</v>
      </c>
      <c r="AA8" s="114" t="e">
        <f>IF(AND(AG8="A",AF8=1),35000,IF(OR(AG8="ج",AG8="ر1",AG8="ر2"),IF(AF8=1,IF(OR($F$5=$AO$8,$F$5=$AO$9),0,IF(OR($F$5=$AO$1,$F$5=$AO$2,$F$5=$AO$5,$F$5=$AO$6),IF(AG8="ج",8000,IF(AG8="ر1",12000,IF(AG8="ر2",16000,""))),IF(OR($F$5=$AO$3,$F$5=$AO$7),IF(AG8="ج",5000,IF(AG8="ر1",7500,IF(AG8="ر2",10000,""))),IF($F$5=$AO$4,500,IF(AG8="ج",10000,IF(AG8="ر1",15000,IF(AG8="ر2",20000,""))))))))))</f>
        <v>#N/A</v>
      </c>
      <c r="AB8" s="124">
        <v>321</v>
      </c>
      <c r="AC8" s="472" t="s">
        <v>5545</v>
      </c>
      <c r="AD8" s="473"/>
      <c r="AE8" s="474"/>
      <c r="AF8" s="73"/>
      <c r="AG8" s="74" t="e">
        <f>IF(VLOOKUP(E1,ورقة4!$A$1:$AR$7000,28,0)=0,"",VLOOKUP(E1,ورقة4!$A$1:$AR$7000,28,0))</f>
        <v>#N/A</v>
      </c>
      <c r="AH8" s="82"/>
      <c r="AI8" s="82"/>
      <c r="AJ8" s="82"/>
      <c r="AK8" s="81"/>
      <c r="AL8" s="324" t="e">
        <f>IF(A8&lt;&gt;"",A8,"")</f>
        <v>#N/A</v>
      </c>
      <c r="AM8" s="325">
        <v>1</v>
      </c>
      <c r="AO8" s="59" t="s">
        <v>8</v>
      </c>
      <c r="AU8" s="327">
        <v>4</v>
      </c>
      <c r="AV8" s="327">
        <f t="shared" si="0"/>
        <v>114</v>
      </c>
      <c r="AW8" s="328" t="str">
        <f t="shared" si="0"/>
        <v>الترجمة الى العربية (1)</v>
      </c>
      <c r="AX8" s="329">
        <f t="shared" si="1"/>
        <v>0</v>
      </c>
      <c r="AY8" s="329" t="e">
        <f t="shared" si="1"/>
        <v>#N/A</v>
      </c>
      <c r="AZ8" s="330"/>
      <c r="BA8" s="330"/>
      <c r="BB8" s="327"/>
      <c r="BC8" s="327"/>
      <c r="BD8" s="327"/>
    </row>
    <row r="9" spans="1:56" ht="24" customHeight="1" thickTop="1" thickBot="1" x14ac:dyDescent="0.35">
      <c r="A9" t="e">
        <f>IF(AND(I9&lt;&gt;"",H9=1),2,"")</f>
        <v>#N/A</v>
      </c>
      <c r="B9" s="114" t="e">
        <f>IF(AND(I9="A",H9=1),35000,IF(OR(I9="ج",I9="ر1",I9="ر2"),IF(H9=1,IF(OR($F$5=$AO$8,$F$5=$AO$9),0,IF(OR($F$5=$AO$1,$F$5=$AO$2,$F$5=$AO$5,$F$5=$AO$6),IF(I9="ج",8000,IF(I9="ر1",12000,IF(I9="ر2",16000,""))),IF(OR($F$5=$AO$3,$F$5=$AO$7),IF(I9="ج",5000,IF(I9="ر1",7500,IF(I9="ر2",10000,""))),IF($F$5=$AO$4,500,IF(I9="ج",10000,IF(I9="ر1",15000,IF(I9="ر2",20000,""))))))))))</f>
        <v>#N/A</v>
      </c>
      <c r="C9" s="125">
        <v>112</v>
      </c>
      <c r="D9" s="467" t="s">
        <v>5516</v>
      </c>
      <c r="E9" s="467"/>
      <c r="F9" s="467"/>
      <c r="G9" s="467"/>
      <c r="H9" s="73"/>
      <c r="I9" s="75" t="e">
        <f>IF(VLOOKUP(E1,ورقة4!A1:AR7000,4,0)=0,"",VLOOKUP(E1,ورقة4!A1:AR7000,4,0))</f>
        <v>#N/A</v>
      </c>
      <c r="J9" s="85" t="e">
        <f>IF(AND(Q9&lt;&gt;"",P9=1),7,"")</f>
        <v>#N/A</v>
      </c>
      <c r="K9" s="114" t="e">
        <f t="shared" ref="K9:K19" si="2">IF(AND(Q9="A",P9=1),35000,IF(OR(Q9="ج",Q9="ر1",Q9="ر2"),IF(P9=1,IF(OR($F$5=$AO$8,$F$5=$AO$9),0,IF(OR($F$5=$AO$1,$F$5=$AO$2,$F$5=$AO$5,$F$5=$AO$6),IF(Q9="ج",8000,IF(Q9="ر1",12000,IF(Q9="ر2",16000,""))),IF(OR($F$5=$AO$3,$F$5=$AO$7),IF(Q9="ج",5000,IF(Q9="ر1",7500,IF(Q9="ر2",10000,""))),IF($F$5=$AO$4,500,IF(Q9="ج",10000,IF(Q9="ر1",15000,IF(Q9="ر2",20000,""))))))))))</f>
        <v>#N/A</v>
      </c>
      <c r="L9" s="125">
        <v>122</v>
      </c>
      <c r="M9" s="467" t="s">
        <v>5521</v>
      </c>
      <c r="N9" s="467"/>
      <c r="O9" s="467"/>
      <c r="P9" s="73"/>
      <c r="Q9" s="75" t="e">
        <f>IF(VLOOKUP(E1,ورقة4!$A$1:$AR$7000,9,0)=0,"",VLOOKUP(E1,ورقة4!$A$1:$AR$7000,9,0))</f>
        <v>#N/A</v>
      </c>
      <c r="R9" s="53" t="e">
        <f>IF(AND(Y9&lt;&gt;"",X9=1),22,"")</f>
        <v>#N/A</v>
      </c>
      <c r="S9" s="114" t="e">
        <f t="shared" ref="S9:S12" si="3">IF(AND(Y9="A",X9=1),35000,IF(OR(Y9="ج",Y9="ر1",Y9="ر2"),IF(X9=1,IF(OR($F$5=$AO$8,$F$5=$AO$9),0,IF(OR($F$5=$AO$1,$F$5=$AO$2,$F$5=$AO$5,$F$5=$AO$6),IF(Y9="ج",8000,IF(Y9="ر1",12000,IF(Y9="ر2",16000,""))),IF(OR($F$5=$AO$3,$F$5=$AO$7),IF(Y9="ج",5000,IF(Y9="ر1",7500,IF(Y9="ر2",10000,""))),IF($F$5=$AO$4,500,IF(Y9="ج",10000,IF(Y9="ر1",15000,IF(Y9="ر2",20000,""))))))))))</f>
        <v>#N/A</v>
      </c>
      <c r="T9" s="125">
        <v>312</v>
      </c>
      <c r="U9" s="461" t="s">
        <v>5536</v>
      </c>
      <c r="V9" s="462"/>
      <c r="W9" s="463"/>
      <c r="X9" s="73"/>
      <c r="Y9" s="75" t="e">
        <f>IF(VLOOKUP(E1,ورقة4!$A$1:$AR$7000,24,0)=0,"",VLOOKUP(E1,ورقة4!$A$1:$AR$7000,24,0))</f>
        <v>#N/A</v>
      </c>
      <c r="Z9" s="87" t="e">
        <f>IF(AND(AG9&lt;&gt;"",AF9=1),27,"")</f>
        <v>#N/A</v>
      </c>
      <c r="AA9" s="114" t="e">
        <f t="shared" ref="AA9:AA12" si="4">IF(AND(AG9="A",AF9=1),35000,IF(OR(AG9="ج",AG9="ر1",AG9="ر2"),IF(AF9=1,IF(OR($F$5=$AO$8,$F$5=$AO$9),0,IF(OR($F$5=$AO$1,$F$5=$AO$2,$F$5=$AO$5,$F$5=$AO$6),IF(AG9="ج",8000,IF(AG9="ر1",12000,IF(AG9="ر2",16000,""))),IF(OR($F$5=$AO$3,$F$5=$AO$7),IF(AG9="ج",5000,IF(AG9="ر1",7500,IF(AG9="ر2",10000,""))),IF($F$5=$AO$4,500,IF(AG9="ج",10000,IF(AG9="ر1",15000,IF(AG9="ر2",20000,""))))))))))</f>
        <v>#N/A</v>
      </c>
      <c r="AB9" s="125">
        <v>322</v>
      </c>
      <c r="AC9" s="461" t="s">
        <v>5546</v>
      </c>
      <c r="AD9" s="462"/>
      <c r="AE9" s="463"/>
      <c r="AF9" s="73"/>
      <c r="AG9" s="75" t="e">
        <f>IF(VLOOKUP(E1,ورقة4!$A$1:$AR$7000,29,0)=0,"",VLOOKUP(E1,ورقة4!$A$1:$AR$7000,29,0))</f>
        <v>#N/A</v>
      </c>
      <c r="AH9" s="457"/>
      <c r="AI9" s="458"/>
      <c r="AJ9" s="458"/>
      <c r="AK9" s="81"/>
      <c r="AL9" s="324" t="e">
        <f>IF(A9&lt;&gt;"",A9,"")</f>
        <v>#N/A</v>
      </c>
      <c r="AM9" s="325">
        <v>2</v>
      </c>
      <c r="AO9" s="89" t="s">
        <v>15</v>
      </c>
      <c r="AU9" s="327">
        <v>5</v>
      </c>
      <c r="AV9" s="327">
        <f t="shared" si="0"/>
        <v>115</v>
      </c>
      <c r="AW9" s="328" t="str">
        <f t="shared" si="0"/>
        <v>مادة ثقافية (1)</v>
      </c>
      <c r="AX9" s="329">
        <f t="shared" si="1"/>
        <v>0</v>
      </c>
      <c r="AY9" s="329" t="e">
        <f t="shared" si="1"/>
        <v>#N/A</v>
      </c>
      <c r="AZ9" s="330"/>
      <c r="BA9" s="330"/>
      <c r="BB9" s="327"/>
      <c r="BC9" s="327"/>
      <c r="BD9" s="327"/>
    </row>
    <row r="10" spans="1:56" ht="24" customHeight="1" thickTop="1" thickBot="1" x14ac:dyDescent="0.35">
      <c r="A10" t="e">
        <f>IF(AND(I10&lt;&gt;"",H10=1),3,"")</f>
        <v>#N/A</v>
      </c>
      <c r="B10" s="114" t="e">
        <f>IF(AND(I10="A",H10=1),35000,IF(OR(I10="ج",I10="ر1",I10="ر2"),IF(H10=1,IF(OR($F$5=$AO$8,$F$5=$AO$9),0,IF(OR($F$5=$AO$1,$F$5=$AO$2,$F$5=$AO$5,$F$5=$AO$6),IF(I10="ج",8000,IF(I10="ر1",12000,IF(I10="ر2",16000,""))),IF(OR($F$5=$AO$3,$F$5=$AO$7),IF(I10="ج",5000,IF(I10="ر1",7500,IF(I10="ر2",10000,""))),IF($F$5=$AO$4,500,IF(I10="ج",10000,IF(I10="ر1",15000,IF(I10="ر2",20000,""))))))))))</f>
        <v>#N/A</v>
      </c>
      <c r="C10" s="125">
        <v>113</v>
      </c>
      <c r="D10" s="467" t="s">
        <v>5517</v>
      </c>
      <c r="E10" s="467"/>
      <c r="F10" s="467"/>
      <c r="G10" s="467"/>
      <c r="H10" s="73"/>
      <c r="I10" s="75" t="e">
        <f>IF(VLOOKUP(E1,ورقة4!$A$1:$AR$7000,5,0)=0,"",VLOOKUP(E1,ورقة4!$A$1:$AR$7000,5,0))</f>
        <v>#N/A</v>
      </c>
      <c r="J10" s="85" t="e">
        <f>IF(AND(Q10&lt;&gt;"",P10=1),8,"")</f>
        <v>#N/A</v>
      </c>
      <c r="K10" s="114" t="e">
        <f t="shared" si="2"/>
        <v>#N/A</v>
      </c>
      <c r="L10" s="125">
        <v>123</v>
      </c>
      <c r="M10" s="467" t="s">
        <v>5522</v>
      </c>
      <c r="N10" s="467"/>
      <c r="O10" s="467"/>
      <c r="P10" s="73"/>
      <c r="Q10" s="75" t="e">
        <f>IF(VLOOKUP(E1,ورقة4!$A$1:$AR$7000,10,0)=0,"",VLOOKUP(E1,ورقة4!$A$1:$AR$7000,10,0))</f>
        <v>#N/A</v>
      </c>
      <c r="R10" s="53" t="e">
        <f>IF(AND(Y10&lt;&gt;"",X10=1),23,"")</f>
        <v>#N/A</v>
      </c>
      <c r="S10" s="114" t="e">
        <f t="shared" si="3"/>
        <v>#N/A</v>
      </c>
      <c r="T10" s="125">
        <v>313</v>
      </c>
      <c r="U10" s="461" t="s">
        <v>5537</v>
      </c>
      <c r="V10" s="462"/>
      <c r="W10" s="463"/>
      <c r="X10" s="73"/>
      <c r="Y10" s="75" t="e">
        <f>IF(VLOOKUP(E1,ورقة4!$A$1:$AR$7000,25,0)=0,"",VLOOKUP(E1,ورقة4!$A$1:$AR$7000,25,0))</f>
        <v>#N/A</v>
      </c>
      <c r="Z10" s="87" t="e">
        <f>IF(AND(AG10&lt;&gt;"",AF10=1),28,"")</f>
        <v>#N/A</v>
      </c>
      <c r="AA10" s="114" t="e">
        <f t="shared" si="4"/>
        <v>#N/A</v>
      </c>
      <c r="AB10" s="125">
        <v>323</v>
      </c>
      <c r="AC10" s="461" t="s">
        <v>5547</v>
      </c>
      <c r="AD10" s="462"/>
      <c r="AE10" s="463"/>
      <c r="AF10" s="73"/>
      <c r="AG10" s="75" t="e">
        <f>IF(VLOOKUP(E1,ورقة4!$A$1:$AR$7000,30,0)=0,"",VLOOKUP(E1,ورقة4!$A$1:$AR$7000,30,0))</f>
        <v>#N/A</v>
      </c>
      <c r="AH10" s="459"/>
      <c r="AI10" s="460"/>
      <c r="AJ10" s="460"/>
      <c r="AK10" s="81"/>
      <c r="AL10" s="324" t="e">
        <f>IF(A10&lt;&gt;"",A10,"")</f>
        <v>#N/A</v>
      </c>
      <c r="AM10" s="325">
        <v>3</v>
      </c>
      <c r="AU10" s="327">
        <v>6</v>
      </c>
      <c r="AV10" s="327">
        <f t="shared" ref="AV10:AW14" si="5">L8</f>
        <v>121</v>
      </c>
      <c r="AW10" s="331" t="str">
        <f t="shared" si="5"/>
        <v>النحو على مستوى النص (عربي )</v>
      </c>
      <c r="AX10" s="329">
        <f t="shared" ref="AX10:AY14" si="6">P8</f>
        <v>0</v>
      </c>
      <c r="AY10" s="329" t="e">
        <f t="shared" si="6"/>
        <v>#N/A</v>
      </c>
      <c r="AZ10" s="330"/>
      <c r="BA10" s="330"/>
      <c r="BB10" s="331"/>
      <c r="BC10" s="331"/>
      <c r="BD10" s="330"/>
    </row>
    <row r="11" spans="1:56" ht="24" customHeight="1" thickTop="1" thickBot="1" x14ac:dyDescent="0.35">
      <c r="A11" t="e">
        <f>IF(AND(I11&lt;&gt;"",H11=1),4,"")</f>
        <v>#N/A</v>
      </c>
      <c r="B11" s="114" t="e">
        <f>IF(AND(I11="A",H11=1),35000,IF(OR(I11="ج",I11="ر1",I11="ر2"),IF(H11=1,IF(OR($F$5=$AO$8,$F$5=$AO$9),0,IF(OR($F$5=$AO$1,$F$5=$AO$2,$F$5=$AO$5,$F$5=$AO$6),IF(I11="ج",8000,IF(I11="ر1",12000,IF(I11="ر2",16000,""))),IF(OR($F$5=$AO$3,$F$5=$AO$7),IF(I11="ج",5000,IF(I11="ر1",7500,IF(I11="ر2",10000,""))),IF($F$5=$AO$4,500,IF(I11="ج",10000,IF(I11="ر1",15000,IF(I11="ر2",20000,""))))))))))</f>
        <v>#N/A</v>
      </c>
      <c r="C11" s="125">
        <v>114</v>
      </c>
      <c r="D11" s="467" t="s">
        <v>5518</v>
      </c>
      <c r="E11" s="467"/>
      <c r="F11" s="467"/>
      <c r="G11" s="467"/>
      <c r="H11" s="73"/>
      <c r="I11" s="75" t="e">
        <f>IF(VLOOKUP(E1,ورقة4!$A$1:$AR$7000,6,0)=0,"",VLOOKUP(E1,ورقة4!$A$1:$AR$7000,6,0))</f>
        <v>#N/A</v>
      </c>
      <c r="J11" s="85" t="e">
        <f>IF(AND(Q11&lt;&gt;"",P11=1),9,"")</f>
        <v>#N/A</v>
      </c>
      <c r="K11" s="114" t="e">
        <f t="shared" si="2"/>
        <v>#N/A</v>
      </c>
      <c r="L11" s="125">
        <v>124</v>
      </c>
      <c r="M11" s="467" t="s">
        <v>5523</v>
      </c>
      <c r="N11" s="467"/>
      <c r="O11" s="467"/>
      <c r="P11" s="73"/>
      <c r="Q11" s="75" t="e">
        <f>IF(VLOOKUP(E1,ورقة4!$A$1:$AR$7000,11,0)=0,"",VLOOKUP(E1,ورقة4!$A$1:$AR$7000,11,0))</f>
        <v>#N/A</v>
      </c>
      <c r="R11" s="53" t="e">
        <f>IF(AND(Y11&lt;&gt;"",X11=1),24,"")</f>
        <v>#N/A</v>
      </c>
      <c r="S11" s="114" t="e">
        <f t="shared" si="3"/>
        <v>#N/A</v>
      </c>
      <c r="T11" s="125">
        <v>314</v>
      </c>
      <c r="U11" s="461" t="s">
        <v>5538</v>
      </c>
      <c r="V11" s="462"/>
      <c r="W11" s="463"/>
      <c r="X11" s="73"/>
      <c r="Y11" s="75" t="e">
        <f>IF(VLOOKUP(E1,ورقة4!$A$1:$AR$7000,26,0)=0,"",VLOOKUP(E1,ورقة4!$A$1:$AR$7000,26,0))</f>
        <v>#N/A</v>
      </c>
      <c r="Z11" s="87" t="e">
        <f>IF(AND(AG11&lt;&gt;"",AF11=1),29,"")</f>
        <v>#N/A</v>
      </c>
      <c r="AA11" s="114" t="e">
        <f t="shared" si="4"/>
        <v>#N/A</v>
      </c>
      <c r="AB11" s="125">
        <v>324</v>
      </c>
      <c r="AC11" s="461" t="s">
        <v>5548</v>
      </c>
      <c r="AD11" s="462"/>
      <c r="AE11" s="463"/>
      <c r="AF11" s="73"/>
      <c r="AG11" s="75" t="e">
        <f>IF(VLOOKUP(E1,ورقة4!$A$1:$AR$7000,31,0)=0,"",VLOOKUP(E1,ورقة4!$A$1:$AR$7000,31,0))</f>
        <v>#N/A</v>
      </c>
      <c r="AH11" s="459"/>
      <c r="AI11" s="460"/>
      <c r="AJ11" s="460"/>
      <c r="AK11" s="81"/>
      <c r="AL11" s="324" t="e">
        <f>IF(A11&lt;&gt;"",A11,"")</f>
        <v>#N/A</v>
      </c>
      <c r="AM11" s="325">
        <v>4</v>
      </c>
      <c r="AU11" s="327">
        <v>7</v>
      </c>
      <c r="AV11" s="327">
        <f t="shared" si="5"/>
        <v>122</v>
      </c>
      <c r="AW11" s="331" t="str">
        <f t="shared" si="5"/>
        <v>النحو ENG (2)</v>
      </c>
      <c r="AX11" s="329">
        <f t="shared" si="6"/>
        <v>0</v>
      </c>
      <c r="AY11" s="329" t="e">
        <f t="shared" si="6"/>
        <v>#N/A</v>
      </c>
      <c r="AZ11" s="330"/>
      <c r="BA11" s="330"/>
      <c r="BB11" s="327"/>
      <c r="BC11" s="327"/>
      <c r="BD11" s="330"/>
    </row>
    <row r="12" spans="1:56" ht="22.2" thickTop="1" thickBot="1" x14ac:dyDescent="0.35">
      <c r="A12" t="e">
        <f>IF(AND(I12&lt;&gt;"",H12=1),5,"")</f>
        <v>#N/A</v>
      </c>
      <c r="B12" s="114" t="e">
        <f>IF(AND(I12="A",H12=1),35000,IF(OR(I12="ج",I12="ر1",I12="ر2"),IF(H12=1,IF(OR($F$5=$AO$8,$F$5=$AO$9),0,IF(OR($F$5=$AO$1,$F$5=$AO$2,$F$5=$AO$5,$F$5=$AO$6),IF(I12="ج",8000,IF(I12="ر1",12000,IF(I12="ر2",16000,""))),IF(OR($F$5=$AO$3,$F$5=$AO$7),IF(I12="ج",5000,IF(I12="ر1",7500,IF(I12="ر2",10000,""))),IF($F$5=$AO$4,500,IF(I12="ج",10000,IF(I12="ر1",15000,IF(I12="ر2",20000,""))))))))))</f>
        <v>#N/A</v>
      </c>
      <c r="C12" s="126">
        <v>115</v>
      </c>
      <c r="D12" s="414" t="s">
        <v>5519</v>
      </c>
      <c r="E12" s="414"/>
      <c r="F12" s="414"/>
      <c r="G12" s="414"/>
      <c r="H12" s="73"/>
      <c r="I12" s="76" t="e">
        <f>IF(VLOOKUP(E1,ورقة4!$A$1:$AR$7000,7,0)=0,"",VLOOKUP(E1,ورقة4!$A$1:$AR$7000,7,0))</f>
        <v>#N/A</v>
      </c>
      <c r="J12" s="85" t="e">
        <f>IF(AND(Q12&lt;&gt;"",P12=1),10,"")</f>
        <v>#N/A</v>
      </c>
      <c r="K12" s="114" t="e">
        <f t="shared" si="2"/>
        <v>#N/A</v>
      </c>
      <c r="L12" s="126">
        <v>125</v>
      </c>
      <c r="M12" s="414" t="s">
        <v>5524</v>
      </c>
      <c r="N12" s="414"/>
      <c r="O12" s="414"/>
      <c r="P12" s="73"/>
      <c r="Q12" s="76" t="e">
        <f>IF(VLOOKUP(E1,ورقة4!$A$1:$AR$7000,12,0)=0,"",VLOOKUP(E1,ورقة4!$A$1:$AR$7000,12,0))</f>
        <v>#N/A</v>
      </c>
      <c r="R12" s="53" t="e">
        <f>IF(AND(Y12&lt;&gt;"",X12=1),25,"")</f>
        <v>#N/A</v>
      </c>
      <c r="S12" s="114" t="e">
        <f t="shared" si="3"/>
        <v>#N/A</v>
      </c>
      <c r="T12" s="126">
        <v>315</v>
      </c>
      <c r="U12" s="406" t="s">
        <v>5539</v>
      </c>
      <c r="V12" s="407"/>
      <c r="W12" s="408"/>
      <c r="X12" s="73"/>
      <c r="Y12" s="76" t="e">
        <f>IF(VLOOKUP(E1,ورقة4!$A$1:$AR$7000,27,0)=0,"",VLOOKUP(E1,ورقة4!$A$1:$AR$7000,27,0))</f>
        <v>#N/A</v>
      </c>
      <c r="Z12" s="87" t="e">
        <f>IF(AND(AG12&lt;&gt;"",AF12=1),30,"")</f>
        <v>#N/A</v>
      </c>
      <c r="AA12" s="114" t="e">
        <f t="shared" si="4"/>
        <v>#N/A</v>
      </c>
      <c r="AB12" s="126">
        <v>325</v>
      </c>
      <c r="AC12" s="468" t="s">
        <v>5549</v>
      </c>
      <c r="AD12" s="469"/>
      <c r="AE12" s="470"/>
      <c r="AF12" s="73"/>
      <c r="AG12" s="76" t="e">
        <f>IF(VLOOKUP(E1,ورقة4!$A$1:$AR$7000,32,0)=0,"",VLOOKUP(E1,ورقة4!$A$1:$AR$7000,32,0))</f>
        <v>#N/A</v>
      </c>
      <c r="AH12" s="466"/>
      <c r="AI12" s="466"/>
      <c r="AJ12" s="466"/>
      <c r="AK12" s="81"/>
      <c r="AL12" s="324" t="e">
        <f>IF(A12&lt;&gt;"",A12,"")</f>
        <v>#N/A</v>
      </c>
      <c r="AM12" s="325">
        <v>5</v>
      </c>
      <c r="AU12" s="327">
        <v>8</v>
      </c>
      <c r="AV12" s="327">
        <f t="shared" si="5"/>
        <v>123</v>
      </c>
      <c r="AW12" s="331" t="str">
        <f t="shared" si="5"/>
        <v>القراءة والفهم ENG (2)</v>
      </c>
      <c r="AX12" s="329">
        <f t="shared" si="6"/>
        <v>0</v>
      </c>
      <c r="AY12" s="329" t="e">
        <f t="shared" si="6"/>
        <v>#N/A</v>
      </c>
      <c r="AZ12" s="330"/>
      <c r="BA12" s="330"/>
      <c r="BB12" s="327"/>
      <c r="BC12" s="327"/>
      <c r="BD12" s="330"/>
    </row>
    <row r="13" spans="1:56" ht="16.2" hidden="1" thickBot="1" x14ac:dyDescent="0.35">
      <c r="B13" s="29" t="e">
        <f>SUM(B8:B12)</f>
        <v>#N/A</v>
      </c>
      <c r="C13" s="61"/>
      <c r="D13" s="62"/>
      <c r="E13" s="62"/>
      <c r="F13" s="62">
        <f>COUNTIFS(I8:I12,"A",H8:H12,1)</f>
        <v>0</v>
      </c>
      <c r="G13" s="62">
        <f>COUNTIFS(I8:I12,$Q$30,H8:H12,1)</f>
        <v>0</v>
      </c>
      <c r="H13" s="90">
        <f>COUNTIFS(I8:I12,$W$30,H8:H12,1)</f>
        <v>0</v>
      </c>
      <c r="I13" s="91">
        <f>COUNTIFS(I8:I12,$AE$30,H8:H12,1)</f>
        <v>0</v>
      </c>
      <c r="J13" s="52"/>
      <c r="K13" s="114" t="e">
        <f>K8+K9+K10+K11+K12</f>
        <v>#N/A</v>
      </c>
      <c r="L13" s="63"/>
      <c r="M13" s="64"/>
      <c r="N13" s="62">
        <f>COUNTIFS(Q8:Q12,"A",P8:P12,1)</f>
        <v>0</v>
      </c>
      <c r="O13" s="62">
        <f>COUNTIFS(Q8:Q12,$Q$30,P8:P12,1)</f>
        <v>0</v>
      </c>
      <c r="P13" s="90">
        <f>COUNTIFS(Q8:Q12,$W$30,P8:P12,1)</f>
        <v>0</v>
      </c>
      <c r="Q13" s="91">
        <f>COUNTIFS(Q8:Q12,$AE$30,P8:P12,1)</f>
        <v>0</v>
      </c>
      <c r="R13" s="53"/>
      <c r="S13" s="29" t="e">
        <f>SUM(S8:S12)</f>
        <v>#N/A</v>
      </c>
      <c r="T13" s="31"/>
      <c r="U13" s="32"/>
      <c r="V13" s="62">
        <f>COUNTIFS(Y8:Y12,"A",X8:X12,1)</f>
        <v>0</v>
      </c>
      <c r="W13" s="62">
        <f>COUNTIFS(Y8:Y12,$Q$30,X8:X12,1)</f>
        <v>0</v>
      </c>
      <c r="X13" s="90">
        <f>COUNTIFS(Y8:Y12,$W$30,X8:X12,1)</f>
        <v>0</v>
      </c>
      <c r="Y13" s="91">
        <f>COUNTIFS(Y8:Y12,$AE$30,X8:X12,1)</f>
        <v>0</v>
      </c>
      <c r="Z13" s="33"/>
      <c r="AA13" s="34" t="e">
        <f>SUM(AA8:AA12)</f>
        <v>#N/A</v>
      </c>
      <c r="AB13" s="32"/>
      <c r="AC13" s="32"/>
      <c r="AD13" s="62">
        <f>COUNTIFS(AG8:AG12,"A",AF8:AF12,1)</f>
        <v>0</v>
      </c>
      <c r="AE13" s="62">
        <f>COUNTIFS(AG8:AG12,$Q$30,AF8:AF12,1)</f>
        <v>0</v>
      </c>
      <c r="AF13" s="90">
        <f>COUNTIFS(AG8:AG12,$W$30,AF8:AF12,1)</f>
        <v>0</v>
      </c>
      <c r="AG13" s="91">
        <f>COUNTIFS(AG8:AG12,$AE$30,AF8:AF12,1)</f>
        <v>0</v>
      </c>
      <c r="AH13" s="466"/>
      <c r="AI13" s="466"/>
      <c r="AJ13" s="466"/>
      <c r="AK13" s="81"/>
      <c r="AL13" s="324" t="e">
        <f>IF(J8&lt;&gt;"",J8,"")</f>
        <v>#N/A</v>
      </c>
      <c r="AM13" s="325">
        <v>6</v>
      </c>
      <c r="AU13" s="327">
        <v>9</v>
      </c>
      <c r="AV13" s="327">
        <f t="shared" si="5"/>
        <v>124</v>
      </c>
      <c r="AW13" s="331" t="str">
        <f t="shared" si="5"/>
        <v>الترجمة الى العربية (2)</v>
      </c>
      <c r="AX13" s="329">
        <f t="shared" si="6"/>
        <v>0</v>
      </c>
      <c r="AY13" s="329" t="e">
        <f t="shared" si="6"/>
        <v>#N/A</v>
      </c>
      <c r="AZ13" s="330"/>
      <c r="BA13" s="330"/>
      <c r="BB13" s="327"/>
      <c r="BC13" s="327"/>
      <c r="BD13" s="330"/>
    </row>
    <row r="14" spans="1:56" ht="21.6" thickBot="1" x14ac:dyDescent="0.35">
      <c r="B14" s="465" t="s">
        <v>21</v>
      </c>
      <c r="C14" s="465"/>
      <c r="D14" s="465"/>
      <c r="E14" s="465"/>
      <c r="F14" s="465"/>
      <c r="G14" s="465"/>
      <c r="H14" s="465"/>
      <c r="I14" s="465"/>
      <c r="J14" s="465"/>
      <c r="K14" s="465"/>
      <c r="L14" s="465"/>
      <c r="M14" s="465"/>
      <c r="N14" s="465"/>
      <c r="O14" s="465"/>
      <c r="P14" s="465"/>
      <c r="Q14" s="476"/>
      <c r="R14" s="38"/>
      <c r="S14" s="464" t="s">
        <v>22</v>
      </c>
      <c r="T14" s="465"/>
      <c r="U14" s="465"/>
      <c r="V14" s="465"/>
      <c r="W14" s="465"/>
      <c r="X14" s="465"/>
      <c r="Y14" s="465"/>
      <c r="Z14" s="465"/>
      <c r="AA14" s="465"/>
      <c r="AB14" s="465"/>
      <c r="AC14" s="465"/>
      <c r="AD14" s="465"/>
      <c r="AE14" s="465"/>
      <c r="AF14" s="465"/>
      <c r="AG14" s="465"/>
      <c r="AH14" s="466"/>
      <c r="AI14" s="466"/>
      <c r="AJ14" s="466"/>
      <c r="AK14" s="81"/>
      <c r="AL14" s="324" t="e">
        <f>IF(J9&lt;&gt;"",J9,"")</f>
        <v>#N/A</v>
      </c>
      <c r="AM14" s="325">
        <v>7</v>
      </c>
      <c r="AU14" s="327">
        <v>10</v>
      </c>
      <c r="AV14" s="327">
        <f t="shared" si="5"/>
        <v>125</v>
      </c>
      <c r="AW14" s="331" t="str">
        <f t="shared" si="5"/>
        <v>مادة ثقافية (2)</v>
      </c>
      <c r="AX14" s="329">
        <f t="shared" si="6"/>
        <v>0</v>
      </c>
      <c r="AY14" s="329" t="e">
        <f t="shared" si="6"/>
        <v>#N/A</v>
      </c>
      <c r="AZ14" s="330"/>
      <c r="BA14" s="330"/>
      <c r="BB14" s="327"/>
      <c r="BC14" s="327"/>
      <c r="BD14" s="330"/>
    </row>
    <row r="15" spans="1:56" ht="24" customHeight="1" thickBot="1" x14ac:dyDescent="0.35">
      <c r="A15" t="e">
        <f>IF(AND(I15&lt;&gt;"",H15=1),11,"")</f>
        <v>#N/A</v>
      </c>
      <c r="B15" s="114" t="e">
        <f>IF(AND(I15="A",H15=1),35000,IF(OR(I15="ج",I15="ر1",I15="ر2"),IF(H15=1,IF(OR($F$5=$AO$8,$F$5=$AO$9),0,IF(OR($F$5=$AO$1,$F$5=$AO$2,$F$5=$AO$5,$F$5=$AO$6),IF(I15="ج",8000,IF(I15="ر1",12000,IF(I15="ر2",16000,""))),IF(OR($F$5=$AO$3,$F$5=$AO$7),IF(I15="ج",5000,IF(I15="ر1",7500,IF(I15="ر2",10000,""))),IF($F$5=$AO$4,500,IF(I15="ج",10000,IF(I15="ر1",15000,IF(I15="ر2",20000,""))))))))))</f>
        <v>#N/A</v>
      </c>
      <c r="C15" s="124">
        <v>211</v>
      </c>
      <c r="D15" s="472" t="s">
        <v>5525</v>
      </c>
      <c r="E15" s="473"/>
      <c r="F15" s="473"/>
      <c r="G15" s="474"/>
      <c r="H15" s="73"/>
      <c r="I15" s="77" t="e">
        <f>IF(VLOOKUP(E1,ورقة4!$A$1:$AR$7000,13,0)=0,"",VLOOKUP(E1,ورقة4!$A$1:$AR$7000,13,0))</f>
        <v>#N/A</v>
      </c>
      <c r="J15" s="85" t="e">
        <f>IF(AND(Q15&lt;&gt;"",P15=1),16,"")</f>
        <v>#N/A</v>
      </c>
      <c r="K15" s="114" t="e">
        <f t="shared" si="2"/>
        <v>#N/A</v>
      </c>
      <c r="L15" s="124">
        <v>221</v>
      </c>
      <c r="M15" s="471" t="s">
        <v>5530</v>
      </c>
      <c r="N15" s="471"/>
      <c r="O15" s="471"/>
      <c r="P15" s="73"/>
      <c r="Q15" s="77" t="e">
        <f>IF(VLOOKUP(E1,ورقة4!$A$1:$AR$7000,18,0)=0,"",VLOOKUP(E1,ورقة4!$A$1:$AR$7000,18,0))</f>
        <v>#N/A</v>
      </c>
      <c r="R15" s="53" t="e">
        <f>IF(AND(Y15&lt;&gt;"",X15=1),31,"")</f>
        <v>#N/A</v>
      </c>
      <c r="S15" s="114" t="e">
        <f t="shared" ref="S15:S19" si="7">IF(AND(Y15="A",X15=1),35000,IF(OR(Y15="ج",Y15="ر1",Y15="ر2"),IF(X15=1,IF(OR($F$5=$AO$8,$F$5=$AO$9),0,IF(OR($F$5=$AO$1,$F$5=$AO$2,$F$5=$AO$5,$F$5=$AO$6),IF(Y15="ج",8000,IF(Y15="ر1",12000,IF(Y15="ر2",16000,""))),IF(OR($F$5=$AO$3,$F$5=$AO$7),IF(Y15="ج",5000,IF(Y15="ر1",7500,IF(Y15="ر2",10000,""))),IF($F$5=$AO$4,500,IF(Y15="ج",10000,IF(Y15="ر1",15000,IF(Y15="ر2",20000,""))))))))))</f>
        <v>#N/A</v>
      </c>
      <c r="T15" s="124">
        <v>411</v>
      </c>
      <c r="U15" s="471" t="s">
        <v>5540</v>
      </c>
      <c r="V15" s="471"/>
      <c r="W15" s="471"/>
      <c r="X15" s="73"/>
      <c r="Y15" s="77" t="e">
        <f>IF(VLOOKUP(E1,ورقة4!$A$1:$AR$7000,33,0)=0,"",VLOOKUP(E1,ورقة4!$A$1:$AR$7000,33,0))</f>
        <v>#N/A</v>
      </c>
      <c r="Z15" s="87" t="e">
        <f>IF(AND(AG15&lt;&gt;"",AF15=1),36,"")</f>
        <v>#N/A</v>
      </c>
      <c r="AA15" s="114" t="e">
        <f t="shared" ref="AA15:AA19" si="8">IF(AND(AG15="A",AF15=1),35000,IF(OR(AG15="ج",AG15="ر1",AG15="ر2"),IF(AF15=1,IF(OR($F$5=$AO$8,$F$5=$AO$9),0,IF(OR($F$5=$AO$1,$F$5=$AO$2,$F$5=$AO$5,$F$5=$AO$6),IF(AG15="ج",8000,IF(AG15="ر1",12000,IF(AG15="ر2",16000,""))),IF(OR($F$5=$AO$3,$F$5=$AO$7),IF(AG15="ج",5000,IF(AG15="ر1",7500,IF(AG15="ر2",10000,""))),IF($F$5=$AO$4,500,IF(AG15="ج",10000,IF(AG15="ر1",15000,IF(AG15="ر2",20000,""))))))))))</f>
        <v>#N/A</v>
      </c>
      <c r="AB15" s="124">
        <v>421</v>
      </c>
      <c r="AC15" s="472" t="s">
        <v>5550</v>
      </c>
      <c r="AD15" s="473"/>
      <c r="AE15" s="474"/>
      <c r="AF15" s="73"/>
      <c r="AG15" s="74" t="e">
        <f>IF(VLOOKUP(E1,ورقة4!$A$1:$AR$7000,38,0)=0,"",VLOOKUP(E1,ورقة4!$A$1:$AR$7000,38,0))</f>
        <v>#N/A</v>
      </c>
      <c r="AH15" s="466"/>
      <c r="AI15" s="466"/>
      <c r="AJ15" s="466"/>
      <c r="AK15" s="81"/>
      <c r="AL15" s="324" t="e">
        <f>IF(J10&lt;&gt;"",J10,"")</f>
        <v>#N/A</v>
      </c>
      <c r="AM15" s="325">
        <v>8</v>
      </c>
      <c r="AU15" s="327">
        <v>11</v>
      </c>
      <c r="AV15" s="327">
        <f t="shared" ref="AV15:AW19" si="9">C15</f>
        <v>211</v>
      </c>
      <c r="AW15" s="327" t="str">
        <f t="shared" si="9"/>
        <v>قراءة وتعبير (لغة عربية )(1)</v>
      </c>
      <c r="AX15" s="329">
        <f t="shared" ref="AX15:AY19" si="10">H15</f>
        <v>0</v>
      </c>
      <c r="AY15" s="329" t="e">
        <f t="shared" si="10"/>
        <v>#N/A</v>
      </c>
      <c r="AZ15" s="330"/>
      <c r="BA15" s="330"/>
      <c r="BB15" s="327"/>
      <c r="BC15" s="327"/>
      <c r="BD15" s="327"/>
    </row>
    <row r="16" spans="1:56" ht="24" customHeight="1" thickTop="1" thickBot="1" x14ac:dyDescent="0.35">
      <c r="A16" t="e">
        <f>IF(AND(I16&lt;&gt;"",H16=1),12,"")</f>
        <v>#N/A</v>
      </c>
      <c r="B16" s="114" t="e">
        <f>IF(AND(I16="A",H16=1),35000,IF(OR(I16="ج",I16="ر1",I16="ر2"),IF(H16=1,IF(OR($F$5=$AO$8,$F$5=$AO$9),0,IF(OR($F$5=$AO$1,$F$5=$AO$2,$F$5=$AO$5,$F$5=$AO$6),IF(I16="ج",8000,IF(I16="ر1",12000,IF(I16="ر2",16000,""))),IF(OR($F$5=$AO$3,$F$5=$AO$7),IF(I16="ج",5000,IF(I16="ر1",7500,IF(I16="ر2",10000,""))),IF($F$5=$AO$4,500,IF(I16="ج",10000,IF(I16="ر1",15000,IF(I16="ر2",20000,""))))))))))</f>
        <v>#N/A</v>
      </c>
      <c r="C16" s="125">
        <v>212</v>
      </c>
      <c r="D16" s="461" t="s">
        <v>5526</v>
      </c>
      <c r="E16" s="462"/>
      <c r="F16" s="462"/>
      <c r="G16" s="463"/>
      <c r="H16" s="73"/>
      <c r="I16" s="78" t="e">
        <f>IF(VLOOKUP(E1,ورقة4!$A$1:$AR$7000,14,0)=0,"",VLOOKUP(E1,ورقة4!$A$1:$AR$7000,14,0))</f>
        <v>#N/A</v>
      </c>
      <c r="J16" s="85" t="e">
        <f>IF(AND(Q16&lt;&gt;"",P16=1),17,"")</f>
        <v>#N/A</v>
      </c>
      <c r="K16" s="114" t="e">
        <f t="shared" si="2"/>
        <v>#N/A</v>
      </c>
      <c r="L16" s="125">
        <v>222</v>
      </c>
      <c r="M16" s="467" t="s">
        <v>5531</v>
      </c>
      <c r="N16" s="467"/>
      <c r="O16" s="467"/>
      <c r="P16" s="73"/>
      <c r="Q16" s="78" t="e">
        <f>IF(VLOOKUP(E1,ورقة4!$A$1:$AR$7000,19,0)=0,"",VLOOKUP(E1,ورقة4!$A$1:$AR$7000,19,0))</f>
        <v>#N/A</v>
      </c>
      <c r="R16" s="53" t="e">
        <f>IF(AND(Y16&lt;&gt;"",X16=1),32,"")</f>
        <v>#N/A</v>
      </c>
      <c r="S16" s="114" t="e">
        <f t="shared" si="7"/>
        <v>#N/A</v>
      </c>
      <c r="T16" s="125">
        <v>412</v>
      </c>
      <c r="U16" s="467" t="s">
        <v>5541</v>
      </c>
      <c r="V16" s="467"/>
      <c r="W16" s="467"/>
      <c r="X16" s="73"/>
      <c r="Y16" s="78" t="e">
        <f>IF(VLOOKUP(E1,ورقة4!$A$1:$AR$7000,34,0)=0,"",VLOOKUP(E1,ورقة4!$A$1:$AR$7000,34,0))</f>
        <v>#N/A</v>
      </c>
      <c r="Z16" s="87" t="e">
        <f>IF(AND(AG16&lt;&gt;"",AF16=1),37,"")</f>
        <v>#N/A</v>
      </c>
      <c r="AA16" s="114" t="e">
        <f t="shared" si="8"/>
        <v>#N/A</v>
      </c>
      <c r="AB16" s="125">
        <v>422</v>
      </c>
      <c r="AC16" s="461" t="s">
        <v>5551</v>
      </c>
      <c r="AD16" s="462"/>
      <c r="AE16" s="463"/>
      <c r="AF16" s="73"/>
      <c r="AG16" s="75" t="e">
        <f>IF(VLOOKUP(E1,ورقة4!$A$1:$AR$7000,39,0)=0,"",VLOOKUP(E1,ورقة4!$A$1:$AR$7000,39,0))</f>
        <v>#N/A</v>
      </c>
      <c r="AH16" s="466"/>
      <c r="AI16" s="466"/>
      <c r="AJ16" s="466"/>
      <c r="AK16" s="81"/>
      <c r="AL16" s="324" t="e">
        <f>IF(J11&lt;&gt;"",J11,"")</f>
        <v>#N/A</v>
      </c>
      <c r="AM16" s="325">
        <v>9</v>
      </c>
      <c r="AU16" s="327">
        <v>12</v>
      </c>
      <c r="AV16" s="327">
        <f t="shared" si="9"/>
        <v>212</v>
      </c>
      <c r="AW16" s="327" t="str">
        <f t="shared" si="9"/>
        <v>القراءة والفهم ENG (3)</v>
      </c>
      <c r="AX16" s="329">
        <f t="shared" si="10"/>
        <v>0</v>
      </c>
      <c r="AY16" s="329" t="e">
        <f t="shared" si="10"/>
        <v>#N/A</v>
      </c>
      <c r="AZ16" s="330"/>
      <c r="BA16" s="330"/>
      <c r="BB16" s="327"/>
      <c r="BC16" s="327"/>
      <c r="BD16" s="327"/>
    </row>
    <row r="17" spans="1:56" ht="24" customHeight="1" thickTop="1" thickBot="1" x14ac:dyDescent="0.35">
      <c r="A17" t="e">
        <f>IF(AND(I17&lt;&gt;"",H17=1),13,"")</f>
        <v>#N/A</v>
      </c>
      <c r="B17" s="114" t="e">
        <f>IF(AND(I17="A",H17=1),35000,IF(OR(I17="ج",I17="ر1",I17="ر2"),IF(H17=1,IF(OR($F$5=$AO$8,$F$5=$AO$9),0,IF(OR($F$5=$AO$1,$F$5=$AO$2,$F$5=$AO$5,$F$5=$AO$6),IF(I17="ج",8000,IF(I17="ر1",12000,IF(I17="ر2",16000,""))),IF(OR($F$5=$AO$3,$F$5=$AO$7),IF(I17="ج",5000,IF(I17="ر1",7500,IF(I17="ر2",10000,""))),IF($F$5=$AO$4,500,IF(I17="ج",10000,IF(I17="ر1",15000,IF(I17="ر2",20000,""))))))))))</f>
        <v>#N/A</v>
      </c>
      <c r="C17" s="125">
        <v>213</v>
      </c>
      <c r="D17" s="461" t="s">
        <v>5527</v>
      </c>
      <c r="E17" s="462"/>
      <c r="F17" s="462"/>
      <c r="G17" s="463"/>
      <c r="H17" s="73"/>
      <c r="I17" s="78" t="e">
        <f>IF(VLOOKUP(E1,ورقة4!$A$1:$AR$7000,15,0)=0,"",VLOOKUP(E1,ورقة4!$A$1:$AR$7000,15,0))</f>
        <v>#N/A</v>
      </c>
      <c r="J17" s="85" t="e">
        <f>IF(AND(Q17&lt;&gt;"",P17=1),18,"")</f>
        <v>#N/A</v>
      </c>
      <c r="K17" s="114" t="e">
        <f t="shared" si="2"/>
        <v>#N/A</v>
      </c>
      <c r="L17" s="125">
        <v>223</v>
      </c>
      <c r="M17" s="467" t="s">
        <v>5532</v>
      </c>
      <c r="N17" s="467"/>
      <c r="O17" s="467"/>
      <c r="P17" s="73"/>
      <c r="Q17" s="78" t="e">
        <f>IF(VLOOKUP(E1,ورقة4!$A$1:$AR$7000,20,0)=0,"",VLOOKUP(E1,ورقة4!$A$1:$AR$7000,20,0))</f>
        <v>#N/A</v>
      </c>
      <c r="R17" s="53" t="e">
        <f>IF(AND(Y17&lt;&gt;"",X17=1),33,"")</f>
        <v>#N/A</v>
      </c>
      <c r="S17" s="114" t="e">
        <f t="shared" si="7"/>
        <v>#N/A</v>
      </c>
      <c r="T17" s="125">
        <v>413</v>
      </c>
      <c r="U17" s="467" t="s">
        <v>5542</v>
      </c>
      <c r="V17" s="467"/>
      <c r="W17" s="467"/>
      <c r="X17" s="73"/>
      <c r="Y17" s="78" t="e">
        <f>IF(VLOOKUP(E1,ورقة4!$A$1:$AR$7000,35,0)=0,"",VLOOKUP(E1,ورقة4!$A$1:$AR$7000,35,0))</f>
        <v>#N/A</v>
      </c>
      <c r="Z17" s="87" t="e">
        <f>IF(AND(AG17&lt;&gt;"",AF17=1),38,"")</f>
        <v>#N/A</v>
      </c>
      <c r="AA17" s="114" t="e">
        <f t="shared" si="8"/>
        <v>#N/A</v>
      </c>
      <c r="AB17" s="125">
        <v>423</v>
      </c>
      <c r="AC17" s="461" t="s">
        <v>5552</v>
      </c>
      <c r="AD17" s="462"/>
      <c r="AE17" s="463"/>
      <c r="AF17" s="73"/>
      <c r="AG17" s="75" t="e">
        <f>IF(VLOOKUP(E1,ورقة4!$A$1:$AR$7000,40,0)=0,"",VLOOKUP(E1,ورقة4!$A$1:$AR$7000,40,0))</f>
        <v>#N/A</v>
      </c>
      <c r="AH17" s="466"/>
      <c r="AI17" s="466"/>
      <c r="AJ17" s="466"/>
      <c r="AK17" s="81"/>
      <c r="AL17" s="324" t="e">
        <f>IF(J12&lt;&gt;"",J12,"")</f>
        <v>#N/A</v>
      </c>
      <c r="AM17" s="325">
        <v>10</v>
      </c>
      <c r="AU17" s="327">
        <v>13</v>
      </c>
      <c r="AV17" s="327">
        <f t="shared" si="9"/>
        <v>213</v>
      </c>
      <c r="AW17" s="327" t="str">
        <f t="shared" si="9"/>
        <v>مقال ENG</v>
      </c>
      <c r="AX17" s="329">
        <f t="shared" si="10"/>
        <v>0</v>
      </c>
      <c r="AY17" s="329" t="e">
        <f t="shared" si="10"/>
        <v>#N/A</v>
      </c>
      <c r="AZ17" s="330"/>
      <c r="BA17" s="330"/>
      <c r="BB17" s="327"/>
      <c r="BC17" s="327"/>
      <c r="BD17" s="327"/>
    </row>
    <row r="18" spans="1:56" ht="24" customHeight="1" thickTop="1" thickBot="1" x14ac:dyDescent="0.35">
      <c r="A18" t="e">
        <f>IF(AND(I18&lt;&gt;"",H18=1),14,"")</f>
        <v>#N/A</v>
      </c>
      <c r="B18" s="114" t="e">
        <f>IF(AND(I18="A",H18=1),35000,IF(OR(I18="ج",I18="ر1",I18="ر2"),IF(H18=1,IF(OR($F$5=$AO$8,$F$5=$AO$9),0,IF(OR($F$5=$AO$1,$F$5=$AO$2,$F$5=$AO$5,$F$5=$AO$6),IF(I18="ج",8000,IF(I18="ر1",12000,IF(I18="ر2",16000,""))),IF(OR($F$5=$AO$3,$F$5=$AO$7),IF(I18="ج",5000,IF(I18="ر1",7500,IF(I18="ر2",10000,""))),IF($F$5=$AO$4,500,IF(I18="ج",10000,IF(I18="ر1",15000,IF(I18="ر2",20000,""))))))))))</f>
        <v>#N/A</v>
      </c>
      <c r="C18" s="125">
        <v>214</v>
      </c>
      <c r="D18" s="461" t="s">
        <v>5528</v>
      </c>
      <c r="E18" s="462"/>
      <c r="F18" s="462"/>
      <c r="G18" s="463"/>
      <c r="H18" s="73"/>
      <c r="I18" s="78" t="e">
        <f>IF(VLOOKUP(E1,ورقة4!$A$1:$AR$7000,16,0)=0,"",VLOOKUP(E1,ورقة4!$A$1:$AR$7000,16,0))</f>
        <v>#N/A</v>
      </c>
      <c r="J18" s="85" t="e">
        <f>IF(AND(Q18&lt;&gt;"",P18=1),19,"")</f>
        <v>#N/A</v>
      </c>
      <c r="K18" s="114" t="e">
        <f t="shared" si="2"/>
        <v>#N/A</v>
      </c>
      <c r="L18" s="125">
        <v>224</v>
      </c>
      <c r="M18" s="467" t="s">
        <v>5533</v>
      </c>
      <c r="N18" s="467"/>
      <c r="O18" s="467"/>
      <c r="P18" s="73"/>
      <c r="Q18" s="78" t="e">
        <f>IF(VLOOKUP(E1,ورقة4!$A$1:$AR$7000,21,0)=0,"",VLOOKUP(E1,ورقة4!$A$1:$AR$7000,21,0))</f>
        <v>#N/A</v>
      </c>
      <c r="R18" s="53" t="e">
        <f>IF(AND(Y18&lt;&gt;"",X18=1),34,"")</f>
        <v>#N/A</v>
      </c>
      <c r="S18" s="114" t="e">
        <f t="shared" si="7"/>
        <v>#N/A</v>
      </c>
      <c r="T18" s="125">
        <v>414</v>
      </c>
      <c r="U18" s="467" t="s">
        <v>5543</v>
      </c>
      <c r="V18" s="467"/>
      <c r="W18" s="467"/>
      <c r="X18" s="73"/>
      <c r="Y18" s="78" t="e">
        <f>IF(VLOOKUP(E1,ورقة4!$A$1:$AR$7000,36,0)=0,"",VLOOKUP(E1,ورقة4!$A$1:$AR$7000,36,0))</f>
        <v>#N/A</v>
      </c>
      <c r="Z18" s="87" t="e">
        <f>IF(AND(AG18&lt;&gt;"",AF18=1),39,"")</f>
        <v>#N/A</v>
      </c>
      <c r="AA18" s="114" t="e">
        <f t="shared" si="8"/>
        <v>#N/A</v>
      </c>
      <c r="AB18" s="125">
        <v>424</v>
      </c>
      <c r="AC18" s="461" t="s">
        <v>5553</v>
      </c>
      <c r="AD18" s="462"/>
      <c r="AE18" s="463"/>
      <c r="AF18" s="73"/>
      <c r="AG18" s="75" t="e">
        <f>IF(VLOOKUP(E1,ورقة4!$A$1:$AR$7000,41,0)=0,"",VLOOKUP(E1,ورقة4!$A$1:$AR$7000,41,0))</f>
        <v>#N/A</v>
      </c>
      <c r="AH18" s="466"/>
      <c r="AI18" s="466"/>
      <c r="AJ18" s="466"/>
      <c r="AK18" s="81"/>
      <c r="AL18" s="324" t="e">
        <f>IF(A15&lt;&gt;"",A15,"")</f>
        <v>#N/A</v>
      </c>
      <c r="AM18" s="325">
        <v>11</v>
      </c>
      <c r="AU18" s="327">
        <v>14</v>
      </c>
      <c r="AV18" s="327">
        <f t="shared" si="9"/>
        <v>214</v>
      </c>
      <c r="AW18" s="327" t="str">
        <f t="shared" si="9"/>
        <v>الترجمة من والى العربية (1)</v>
      </c>
      <c r="AX18" s="329">
        <f t="shared" si="10"/>
        <v>0</v>
      </c>
      <c r="AY18" s="329" t="e">
        <f t="shared" si="10"/>
        <v>#N/A</v>
      </c>
      <c r="AZ18" s="330"/>
      <c r="BA18" s="330"/>
      <c r="BB18" s="327"/>
      <c r="BC18" s="327"/>
      <c r="BD18" s="327"/>
    </row>
    <row r="19" spans="1:56" ht="22.2" thickTop="1" thickBot="1" x14ac:dyDescent="0.35">
      <c r="A19" t="e">
        <f>IF(AND(I19&lt;&gt;"",H19=1),15,"")</f>
        <v>#N/A</v>
      </c>
      <c r="B19" s="114" t="e">
        <f>IF(AND(I19="A",H19=1),35000,IF(OR(I19="ج",I19="ر1",I19="ر2"),IF(H19=1,IF(OR($F$5=$AO$8,$F$5=$AO$9),0,IF(OR($F$5=$AO$1,$F$5=$AO$2,$F$5=$AO$5,$F$5=$AO$6),IF(I19="ج",8000,IF(I19="ر1",12000,IF(I19="ر2",16000,""))),IF(OR($F$5=$AO$3,$F$5=$AO$7),IF(I19="ج",5000,IF(I19="ر1",7500,IF(I19="ر2",10000,""))),IF($F$5=$AO$4,500,IF(I19="ج",10000,IF(I19="ر1",15000,IF(I19="ر2",20000,""))))))))))</f>
        <v>#N/A</v>
      </c>
      <c r="C19" s="126">
        <v>215</v>
      </c>
      <c r="D19" s="406" t="s">
        <v>5529</v>
      </c>
      <c r="E19" s="407"/>
      <c r="F19" s="407"/>
      <c r="G19" s="408"/>
      <c r="H19" s="73"/>
      <c r="I19" s="79" t="e">
        <f>IF(VLOOKUP(E1,ورقة4!$A$1:$AR$7000,17,0)=0,"",VLOOKUP(E1,ورقة4!$A$1:$AR$7000,17,0))</f>
        <v>#N/A</v>
      </c>
      <c r="J19" s="85" t="e">
        <f>IF(AND(Q19&lt;&gt;"",P19=1),20,"")</f>
        <v>#N/A</v>
      </c>
      <c r="K19" s="114" t="e">
        <f t="shared" si="2"/>
        <v>#N/A</v>
      </c>
      <c r="L19" s="126">
        <v>225</v>
      </c>
      <c r="M19" s="414" t="s">
        <v>5534</v>
      </c>
      <c r="N19" s="414"/>
      <c r="O19" s="414"/>
      <c r="P19" s="73"/>
      <c r="Q19" s="79" t="e">
        <f>IF(VLOOKUP(E1,ورقة4!$A$1:$AR$7000,22,0)=0,"",VLOOKUP(E1,ورقة4!$A$1:$AR$7000,22,0))</f>
        <v>#N/A</v>
      </c>
      <c r="R19" s="53" t="e">
        <f>IF(AND(Y19&lt;&gt;"",X19=1),35,"")</f>
        <v>#N/A</v>
      </c>
      <c r="S19" s="114" t="e">
        <f t="shared" si="7"/>
        <v>#N/A</v>
      </c>
      <c r="T19" s="126">
        <v>415</v>
      </c>
      <c r="U19" s="414" t="s">
        <v>5544</v>
      </c>
      <c r="V19" s="414"/>
      <c r="W19" s="414"/>
      <c r="X19" s="73"/>
      <c r="Y19" s="79" t="e">
        <f>IF(VLOOKUP(E1,ورقة4!$A$1:$AR$7000,37,0)=0,"",VLOOKUP(E1,ورقة4!$A$1:$AR$7000,37,0))</f>
        <v>#N/A</v>
      </c>
      <c r="Z19" s="87" t="e">
        <f>IF(AND(AG19&lt;&gt;"",AF19=1),40,"")</f>
        <v>#N/A</v>
      </c>
      <c r="AA19" s="114" t="e">
        <f t="shared" si="8"/>
        <v>#N/A</v>
      </c>
      <c r="AB19" s="126">
        <v>425</v>
      </c>
      <c r="AC19" s="406" t="s">
        <v>5554</v>
      </c>
      <c r="AD19" s="407"/>
      <c r="AE19" s="408"/>
      <c r="AF19" s="73"/>
      <c r="AG19" s="76" t="e">
        <f>IF(VLOOKUP(E1,ورقة4!$A$1:$AR$7000,42,0)=0,"",VLOOKUP(E1,ورقة4!$A$1:$AR$7000,42,0))</f>
        <v>#N/A</v>
      </c>
      <c r="AH19" s="82"/>
      <c r="AI19" s="82"/>
      <c r="AJ19" s="82"/>
      <c r="AK19" s="81"/>
      <c r="AL19" s="324" t="e">
        <f>IF(A16&lt;&gt;"",A16,"")</f>
        <v>#N/A</v>
      </c>
      <c r="AM19" s="325">
        <v>12</v>
      </c>
      <c r="AU19" s="327">
        <v>15</v>
      </c>
      <c r="AV19" s="327">
        <f t="shared" si="9"/>
        <v>215</v>
      </c>
      <c r="AW19" s="327" t="str">
        <f t="shared" si="9"/>
        <v xml:space="preserve">علم الترجمة  ENG </v>
      </c>
      <c r="AX19" s="329">
        <f t="shared" si="10"/>
        <v>0</v>
      </c>
      <c r="AY19" s="329" t="e">
        <f t="shared" si="10"/>
        <v>#N/A</v>
      </c>
      <c r="AZ19" s="330"/>
      <c r="BA19" s="330"/>
      <c r="BB19" s="327"/>
      <c r="BC19" s="327"/>
      <c r="BD19" s="327"/>
    </row>
    <row r="20" spans="1:56" ht="16.2" hidden="1" thickBot="1" x14ac:dyDescent="0.35">
      <c r="B20" s="29" t="e">
        <f>SUM(B15:B19)</f>
        <v>#N/A</v>
      </c>
      <c r="C20" s="47"/>
      <c r="D20" s="48"/>
      <c r="E20" s="48"/>
      <c r="F20" s="62">
        <f>COUNTIFS(I15:I19,"A",H15:H19,1)</f>
        <v>0</v>
      </c>
      <c r="G20" s="62">
        <f>COUNTIFS(I15:I19,$Q$30,H15:H19,1)</f>
        <v>0</v>
      </c>
      <c r="H20" s="90">
        <f>COUNTIFS(I15:I19,$W$30,H15:H19,1)</f>
        <v>0</v>
      </c>
      <c r="I20" s="91">
        <f>COUNTIFS(I15:I19,$AE$30,H15:H19,1)</f>
        <v>0</v>
      </c>
      <c r="J20" s="40"/>
      <c r="K20" s="29" t="e">
        <f>SUM(K15:K19)</f>
        <v>#N/A</v>
      </c>
      <c r="L20" s="47"/>
      <c r="M20" s="48"/>
      <c r="N20" s="62">
        <f>COUNTIFS(Q15:Q19,"A",P15:P19,1)</f>
        <v>0</v>
      </c>
      <c r="O20" s="62">
        <f>COUNTIFS(Q15:Q19,$Q$30,P15:P19,1)</f>
        <v>0</v>
      </c>
      <c r="P20" s="90">
        <f>COUNTIFS(Q15:Q19,$W$30,P15:P19,1)</f>
        <v>0</v>
      </c>
      <c r="Q20" s="91">
        <f>COUNTIFS(Q15:Q19,$AE$30,P15:P19,1)</f>
        <v>0</v>
      </c>
      <c r="R20" s="53"/>
      <c r="S20" s="41" t="e">
        <f>SUM(S15:S19)</f>
        <v>#N/A</v>
      </c>
      <c r="T20" s="39"/>
      <c r="U20" s="45"/>
      <c r="V20" s="62">
        <f>COUNTIFS(Y15:Y19,"A",X15:X19,1)</f>
        <v>0</v>
      </c>
      <c r="W20" s="62">
        <f>COUNTIFS(Y15:Y19,$Q$30,X15:X19,1)</f>
        <v>0</v>
      </c>
      <c r="X20" s="90">
        <f>COUNTIFS(Y15:Y19,$W$30,X15:X19,1)</f>
        <v>0</v>
      </c>
      <c r="Y20" s="91">
        <f>COUNTIFS(Y15:Y19,$AE$30,X15:X19,1)</f>
        <v>0</v>
      </c>
      <c r="Z20" s="42"/>
      <c r="AA20" s="41" t="e">
        <f>SUM(AA15:AA19)</f>
        <v>#N/A</v>
      </c>
      <c r="AB20" s="45"/>
      <c r="AC20" s="45"/>
      <c r="AD20" s="62">
        <f>COUNTIFS(AG15:AG19,"A",AF15:AF19,1)</f>
        <v>0</v>
      </c>
      <c r="AE20" s="62">
        <f>COUNTIFS(AG15:AG19,$Q$30,AF15:AF19,1)</f>
        <v>0</v>
      </c>
      <c r="AF20" s="90">
        <f>COUNTIFS(AG15:AG19,$W$30,AF15:AF19,1)</f>
        <v>0</v>
      </c>
      <c r="AG20" s="91">
        <f>COUNTIFS(AG15:AG19,$AE$30,AF15:AF19,1)</f>
        <v>0</v>
      </c>
      <c r="AH20" s="82"/>
      <c r="AI20" s="82"/>
      <c r="AJ20" s="82"/>
      <c r="AK20" s="81"/>
      <c r="AL20" s="324" t="e">
        <f>IF(A17&lt;&gt;"",A17,"")</f>
        <v>#N/A</v>
      </c>
      <c r="AM20" s="325">
        <v>13</v>
      </c>
      <c r="AU20" s="327">
        <v>16</v>
      </c>
      <c r="AV20" s="327">
        <f t="shared" ref="AV20:AW24" si="11">L15</f>
        <v>221</v>
      </c>
      <c r="AW20" s="327" t="str">
        <f t="shared" si="11"/>
        <v>قراءة وتعبير (لغة عربية )(2)</v>
      </c>
      <c r="AX20" s="329">
        <f t="shared" ref="AX20:AY24" si="12">P15</f>
        <v>0</v>
      </c>
      <c r="AY20" s="329" t="e">
        <f t="shared" si="12"/>
        <v>#N/A</v>
      </c>
      <c r="AZ20" s="330"/>
      <c r="BA20" s="330"/>
      <c r="BB20" s="327"/>
      <c r="BC20" s="327"/>
      <c r="BD20" s="330"/>
    </row>
    <row r="21" spans="1:56" ht="16.2" hidden="1" thickBot="1" x14ac:dyDescent="0.35">
      <c r="T21" s="35" t="e">
        <f>B13+B20+K13+K20+S13+S20+AA13+AA20</f>
        <v>#N/A</v>
      </c>
      <c r="AH21" s="82"/>
      <c r="AI21" s="82"/>
      <c r="AJ21" s="82"/>
      <c r="AK21" s="81"/>
      <c r="AL21" s="324" t="e">
        <f>IF(A18&lt;&gt;"",A18,"")</f>
        <v>#N/A</v>
      </c>
      <c r="AM21" s="325">
        <v>14</v>
      </c>
      <c r="AU21" s="327">
        <v>17</v>
      </c>
      <c r="AV21" s="327">
        <f t="shared" si="11"/>
        <v>222</v>
      </c>
      <c r="AW21" s="327" t="str">
        <f t="shared" si="11"/>
        <v>مقال وقراءة وفهم ENG</v>
      </c>
      <c r="AX21" s="329">
        <f t="shared" si="12"/>
        <v>0</v>
      </c>
      <c r="AY21" s="329" t="e">
        <f t="shared" si="12"/>
        <v>#N/A</v>
      </c>
      <c r="AZ21" s="330"/>
      <c r="BA21" s="330"/>
      <c r="BB21" s="327"/>
      <c r="BC21" s="327"/>
      <c r="BD21" s="330"/>
    </row>
    <row r="22" spans="1:56" ht="16.2" hidden="1" thickBot="1" x14ac:dyDescent="0.35">
      <c r="R22" s="44"/>
      <c r="S22" s="41"/>
      <c r="U22" s="54"/>
      <c r="V22" s="54"/>
      <c r="W22" s="54"/>
      <c r="X22" s="55"/>
      <c r="Y22" s="34"/>
      <c r="Z22" s="56"/>
      <c r="AA22" s="41"/>
      <c r="AB22" s="54"/>
      <c r="AC22" s="54"/>
      <c r="AD22" s="54"/>
      <c r="AE22" s="54"/>
      <c r="AF22" s="55"/>
      <c r="AG22" s="34"/>
      <c r="AH22" s="82"/>
      <c r="AI22" s="82"/>
      <c r="AJ22" s="82"/>
      <c r="AK22" s="81"/>
      <c r="AL22" s="324" t="e">
        <f>IF(A19&lt;&gt;"",A19,"")</f>
        <v>#N/A</v>
      </c>
      <c r="AM22" s="325">
        <v>15</v>
      </c>
      <c r="AU22" s="327">
        <v>18</v>
      </c>
      <c r="AV22" s="327">
        <f t="shared" si="11"/>
        <v>223</v>
      </c>
      <c r="AW22" s="327" t="str">
        <f t="shared" si="11"/>
        <v xml:space="preserve">علم الصوتيات </v>
      </c>
      <c r="AX22" s="329">
        <f t="shared" si="12"/>
        <v>0</v>
      </c>
      <c r="AY22" s="329" t="e">
        <f t="shared" si="12"/>
        <v>#N/A</v>
      </c>
      <c r="AZ22" s="330"/>
      <c r="BA22" s="330"/>
      <c r="BB22" s="327"/>
      <c r="BC22" s="327"/>
      <c r="BD22" s="330"/>
    </row>
    <row r="23" spans="1:56" ht="16.2" hidden="1" thickBot="1" x14ac:dyDescent="0.35">
      <c r="B23" s="21"/>
      <c r="D23" s="21"/>
      <c r="E23" s="21"/>
      <c r="F23" s="21"/>
      <c r="G23" s="21"/>
      <c r="H23" s="21"/>
      <c r="I23" s="21"/>
      <c r="J23" s="21"/>
      <c r="K23" s="44"/>
      <c r="P23" s="55"/>
      <c r="Q23" s="34"/>
      <c r="R23" s="44"/>
      <c r="AH23" s="82"/>
      <c r="AI23" s="82"/>
      <c r="AJ23" s="82"/>
      <c r="AK23" s="81"/>
      <c r="AL23" s="324" t="e">
        <f>IF(J15&lt;&gt;"",J15,"")</f>
        <v>#N/A</v>
      </c>
      <c r="AM23" s="325">
        <v>16</v>
      </c>
      <c r="AU23" s="327">
        <v>19</v>
      </c>
      <c r="AV23" s="327">
        <f t="shared" si="11"/>
        <v>224</v>
      </c>
      <c r="AW23" s="327" t="str">
        <f t="shared" si="11"/>
        <v>الترجمة من والى العربية (2)</v>
      </c>
      <c r="AX23" s="329">
        <f t="shared" si="12"/>
        <v>0</v>
      </c>
      <c r="AY23" s="329" t="e">
        <f t="shared" si="12"/>
        <v>#N/A</v>
      </c>
      <c r="AZ23" s="330"/>
      <c r="BA23" s="330"/>
      <c r="BB23" s="327"/>
      <c r="BC23" s="327"/>
      <c r="BD23" s="330"/>
    </row>
    <row r="24" spans="1:56" ht="16.2" thickBot="1" x14ac:dyDescent="0.35">
      <c r="Q24">
        <f>COUNTIF(I8:I12,"A")</f>
        <v>0</v>
      </c>
      <c r="AH24" s="81"/>
      <c r="AI24" s="81"/>
      <c r="AJ24" s="81"/>
      <c r="AK24" s="81"/>
      <c r="AL24" s="324" t="e">
        <f>IF(J16&lt;&gt;"",J16,"")</f>
        <v>#N/A</v>
      </c>
      <c r="AM24" s="325">
        <v>17</v>
      </c>
      <c r="AU24" s="327">
        <v>20</v>
      </c>
      <c r="AV24" s="327">
        <f t="shared" si="11"/>
        <v>225</v>
      </c>
      <c r="AW24" s="327" t="str">
        <f t="shared" si="11"/>
        <v xml:space="preserve">معاجم </v>
      </c>
      <c r="AX24" s="329">
        <f t="shared" si="12"/>
        <v>0</v>
      </c>
      <c r="AY24" s="329" t="e">
        <f t="shared" si="12"/>
        <v>#N/A</v>
      </c>
      <c r="AZ24" s="330"/>
      <c r="BA24" s="330"/>
      <c r="BB24" s="327"/>
      <c r="BC24" s="327"/>
      <c r="BD24" s="330"/>
    </row>
    <row r="25" spans="1:56" ht="24.75" customHeight="1" thickTop="1" thickBot="1" x14ac:dyDescent="0.35">
      <c r="B25" s="1"/>
      <c r="C25" s="405" t="str">
        <f>IF(E3="أنثى","منقطعة عن التسجيل في","منقطع عن التسجيل في")</f>
        <v>منقطع عن التسجيل في</v>
      </c>
      <c r="D25" s="405"/>
      <c r="E25" s="405"/>
      <c r="F25" s="405"/>
      <c r="G25" s="405"/>
      <c r="H25" s="405"/>
      <c r="I25" s="1"/>
      <c r="J25" s="1"/>
      <c r="K25" s="412" t="s">
        <v>231</v>
      </c>
      <c r="L25" s="413"/>
      <c r="M25" s="413"/>
      <c r="N25" s="415" t="e">
        <f>IF(N27&gt;0,14000,6000)</f>
        <v>#N/A</v>
      </c>
      <c r="O25" s="415"/>
      <c r="P25" s="415"/>
      <c r="Q25" s="415"/>
      <c r="R25" s="156"/>
      <c r="S25" s="447" t="s">
        <v>848</v>
      </c>
      <c r="T25" s="448"/>
      <c r="U25" s="449"/>
      <c r="V25" s="438" t="e">
        <f>AB5</f>
        <v>#N/A</v>
      </c>
      <c r="W25" s="439"/>
      <c r="X25" s="440"/>
      <c r="Y25" s="410" t="s">
        <v>232</v>
      </c>
      <c r="Z25" s="410"/>
      <c r="AA25" s="410"/>
      <c r="AB25" s="410"/>
      <c r="AC25" s="410"/>
      <c r="AD25" s="417">
        <f>G13+G20+O13+O20+W13+W20+AE13+AE20</f>
        <v>0</v>
      </c>
      <c r="AE25" s="417"/>
      <c r="AF25" s="417"/>
      <c r="AH25" s="81"/>
      <c r="AI25" s="81"/>
      <c r="AJ25" s="81"/>
      <c r="AK25" s="81"/>
      <c r="AL25" s="324" t="e">
        <f>IF(J17&lt;&gt;"",J17,"")</f>
        <v>#N/A</v>
      </c>
      <c r="AM25" s="325">
        <v>18</v>
      </c>
      <c r="AU25" s="327">
        <v>21</v>
      </c>
      <c r="AV25" s="327">
        <f>T8</f>
        <v>311</v>
      </c>
      <c r="AW25" s="331" t="str">
        <f>U8</f>
        <v xml:space="preserve">تدريبات في الاستماع والمناقشة باللغة العربية </v>
      </c>
      <c r="AX25" s="329">
        <f>X8</f>
        <v>0</v>
      </c>
      <c r="AY25" s="329" t="e">
        <f>Y8</f>
        <v>#N/A</v>
      </c>
      <c r="AZ25" s="330"/>
      <c r="BA25" s="330"/>
      <c r="BB25" s="331"/>
      <c r="BC25" s="331"/>
      <c r="BD25" s="330"/>
    </row>
    <row r="26" spans="1:56" ht="23.25" customHeight="1" thickTop="1" thickBot="1" x14ac:dyDescent="0.35">
      <c r="B26" s="88" t="str">
        <f>IFERROR(SMALL($B$36:$B$44,'اختيار المقررات'!AM8),"")</f>
        <v/>
      </c>
      <c r="C26" s="405" t="str">
        <f>IFERROR(VLOOKUP(B26,C$45:D$53,2,0),"")</f>
        <v/>
      </c>
      <c r="D26" s="405"/>
      <c r="E26" s="405"/>
      <c r="F26" s="405"/>
      <c r="G26" s="405"/>
      <c r="H26" s="405"/>
      <c r="I26" s="1"/>
      <c r="J26" s="1"/>
      <c r="K26" s="412" t="s">
        <v>25</v>
      </c>
      <c r="L26" s="413"/>
      <c r="M26" s="413"/>
      <c r="N26" s="415" t="e">
        <f>IF(E2="الرابعة حديث",28000,0)</f>
        <v>#N/A</v>
      </c>
      <c r="O26" s="415"/>
      <c r="P26" s="415"/>
      <c r="Q26" s="415"/>
      <c r="R26" s="156"/>
      <c r="S26" s="450"/>
      <c r="T26" s="451"/>
      <c r="U26" s="452"/>
      <c r="V26" s="441"/>
      <c r="W26" s="442"/>
      <c r="X26" s="443"/>
      <c r="Y26" s="411" t="s">
        <v>233</v>
      </c>
      <c r="Z26" s="411"/>
      <c r="AA26" s="411"/>
      <c r="AB26" s="411"/>
      <c r="AC26" s="411"/>
      <c r="AD26" s="416">
        <f>H13+H20+P13+P20+X13+X20+AF13+AF20</f>
        <v>0</v>
      </c>
      <c r="AE26" s="417"/>
      <c r="AF26" s="418"/>
      <c r="AH26" s="81"/>
      <c r="AI26" s="81"/>
      <c r="AJ26" s="81"/>
      <c r="AK26" s="81"/>
      <c r="AL26" s="324" t="e">
        <f>IF(J18&lt;&gt;"",J18,"")</f>
        <v>#N/A</v>
      </c>
      <c r="AM26" s="325">
        <v>19</v>
      </c>
      <c r="AU26" s="327">
        <v>22</v>
      </c>
      <c r="AV26" s="327">
        <f>T9</f>
        <v>312</v>
      </c>
      <c r="AW26" s="331" t="str">
        <f>U9</f>
        <v>تدريبات في الاستماع والتعبير الشفوي ENG</v>
      </c>
      <c r="AX26" s="329">
        <f>X9</f>
        <v>0</v>
      </c>
      <c r="AY26" s="329" t="e">
        <f>Y9</f>
        <v>#N/A</v>
      </c>
      <c r="AZ26" s="330"/>
      <c r="BA26" s="330"/>
      <c r="BB26" s="331"/>
      <c r="BC26" s="331"/>
      <c r="BD26" s="330"/>
    </row>
    <row r="27" spans="1:56" ht="23.25" customHeight="1" thickTop="1" thickBot="1" x14ac:dyDescent="0.35">
      <c r="B27" s="88" t="str">
        <f>IFERROR(SMALL($B$36:$B$44,'اختيار المقررات'!AM9),"")</f>
        <v/>
      </c>
      <c r="C27" s="405" t="str">
        <f>IFERROR(VLOOKUP(B27,C$45:D$53,2,0),"")</f>
        <v/>
      </c>
      <c r="D27" s="405"/>
      <c r="E27" s="405"/>
      <c r="F27" s="405"/>
      <c r="G27" s="405"/>
      <c r="H27" s="405"/>
      <c r="I27" s="1"/>
      <c r="J27" s="1"/>
      <c r="K27" s="412" t="s">
        <v>810</v>
      </c>
      <c r="L27" s="413"/>
      <c r="M27" s="413"/>
      <c r="N27" s="415" t="e">
        <f>IF(R27=1,COUNT(B26:B31)*15000,IF(F5=AO4,COUNT(B26:B31)*15000,IF(OR(F5=AO1,F5=AO2,F5=AO6,F5=AO5),COUNT(B26:B31)*15000,IF(OR(F5=AO3,F5=AO7),COUNT(B26:B31)*15000,COUNT(B26:B31)*15000))))</f>
        <v>#N/A</v>
      </c>
      <c r="O27" s="415"/>
      <c r="P27" s="415"/>
      <c r="Q27" s="415"/>
      <c r="R27" s="157" t="e">
        <f>IF(AND(Y28&lt;&gt;"",Y28&lt;&gt;"ضعف الرسوم"),1,0)</f>
        <v>#N/A</v>
      </c>
      <c r="S27" s="453"/>
      <c r="T27" s="454"/>
      <c r="U27" s="455"/>
      <c r="V27" s="444"/>
      <c r="W27" s="445"/>
      <c r="X27" s="446"/>
      <c r="Y27" s="411" t="e">
        <f>IF(R27=1,"عدد المقررات المسجلة","عدد المقررات المسجلة لأكثر من مرتين")</f>
        <v>#N/A</v>
      </c>
      <c r="Z27" s="411"/>
      <c r="AA27" s="411"/>
      <c r="AB27" s="411"/>
      <c r="AC27" s="411"/>
      <c r="AD27" s="416" t="e">
        <f>IF(R27=1,SUM(F13,N13,V13,AD13,AD20,V20,N20,F20),I13+I20+Q13+Q20+Y13+Y20+AG13+AG20)</f>
        <v>#N/A</v>
      </c>
      <c r="AE27" s="417"/>
      <c r="AF27" s="418"/>
      <c r="AL27" s="324"/>
      <c r="AM27" s="325"/>
      <c r="AU27" s="327"/>
      <c r="AV27" s="327"/>
      <c r="AW27" s="331"/>
      <c r="AX27" s="329"/>
      <c r="AY27" s="329"/>
      <c r="AZ27" s="330"/>
      <c r="BA27" s="330"/>
      <c r="BB27" s="331"/>
      <c r="BC27" s="331"/>
      <c r="BD27" s="330"/>
    </row>
    <row r="28" spans="1:56" ht="19.5" customHeight="1" thickTop="1" thickBot="1" x14ac:dyDescent="0.35">
      <c r="B28" s="88" t="str">
        <f>IFERROR(SMALL($B$36:$B$44,'اختيار المقررات'!AM10),"")</f>
        <v/>
      </c>
      <c r="C28" s="405" t="str">
        <f>IFERROR(VLOOKUP(B28,C$45:D$53,2,0),"")</f>
        <v/>
      </c>
      <c r="D28" s="405"/>
      <c r="E28" s="405"/>
      <c r="F28" s="405"/>
      <c r="G28" s="405"/>
      <c r="H28" s="405"/>
      <c r="I28" s="1"/>
      <c r="J28" s="1"/>
      <c r="K28" s="412" t="s">
        <v>811</v>
      </c>
      <c r="L28" s="413"/>
      <c r="M28" s="413"/>
      <c r="N28" s="415" t="e">
        <f>IF(Y28="ضعف الرسوم",T21*2,T21)</f>
        <v>#N/A</v>
      </c>
      <c r="O28" s="415"/>
      <c r="P28" s="415"/>
      <c r="Q28" s="415"/>
      <c r="R28" s="156"/>
      <c r="S28" s="422" t="s">
        <v>20</v>
      </c>
      <c r="T28" s="422"/>
      <c r="U28" s="422"/>
      <c r="V28" s="423" t="s">
        <v>400</v>
      </c>
      <c r="W28" s="424"/>
      <c r="X28" s="425"/>
      <c r="Y28" s="426" t="e">
        <f>'إدخال البيانات'!F1</f>
        <v>#N/A</v>
      </c>
      <c r="Z28" s="427"/>
      <c r="AA28" s="427"/>
      <c r="AB28" s="427"/>
      <c r="AC28" s="427"/>
      <c r="AD28" s="427"/>
      <c r="AE28" s="427"/>
      <c r="AF28" s="428"/>
      <c r="AL28" s="324" t="e">
        <f>IF(J19&lt;&gt;"",J19,"")</f>
        <v>#N/A</v>
      </c>
      <c r="AM28" s="325">
        <v>20</v>
      </c>
      <c r="AU28" s="327">
        <v>23</v>
      </c>
      <c r="AV28" s="327">
        <f t="shared" ref="AV28:AW30" si="13">T10</f>
        <v>313</v>
      </c>
      <c r="AW28" s="331" t="str">
        <f t="shared" si="13"/>
        <v xml:space="preserve">نصوص أدبية بالإنكليزية (1) </v>
      </c>
      <c r="AX28" s="329">
        <f t="shared" ref="AX28:AY30" si="14">X10</f>
        <v>0</v>
      </c>
      <c r="AY28" s="329" t="e">
        <f t="shared" si="14"/>
        <v>#N/A</v>
      </c>
      <c r="AZ28" s="330"/>
      <c r="BA28" s="330"/>
      <c r="BB28" s="327"/>
      <c r="BC28" s="327"/>
      <c r="BD28" s="330"/>
    </row>
    <row r="29" spans="1:56" ht="23.25" customHeight="1" thickTop="1" thickBot="1" x14ac:dyDescent="0.35">
      <c r="B29" s="88" t="str">
        <f>IFERROR(SMALL($B$36:$B$44,'اختيار المقررات'!AM11),"")</f>
        <v/>
      </c>
      <c r="C29" s="405" t="str">
        <f>IFERROR(VLOOKUP(B29,C$45:D$53,2,0)," ")</f>
        <v xml:space="preserve"> </v>
      </c>
      <c r="D29" s="405"/>
      <c r="E29" s="405"/>
      <c r="F29" s="405"/>
      <c r="G29" s="405"/>
      <c r="H29" s="405"/>
      <c r="I29" s="1"/>
      <c r="J29" s="1"/>
      <c r="K29" s="412" t="s">
        <v>23</v>
      </c>
      <c r="L29" s="413"/>
      <c r="M29" s="413"/>
      <c r="N29" s="415" t="e">
        <f>SUM(N25:Q28)-V25</f>
        <v>#N/A</v>
      </c>
      <c r="O29" s="415"/>
      <c r="P29" s="415"/>
      <c r="Q29" s="415"/>
      <c r="R29" s="156"/>
      <c r="S29" s="422" t="s">
        <v>24</v>
      </c>
      <c r="T29" s="422"/>
      <c r="U29" s="422"/>
      <c r="V29" s="433" t="e">
        <f>IF(N29&lt;10000,N29,IF(V28="نعم",(الإستمارة!T1+الإستمارة!T2)+N25+(N29-(الإستمارة!T1+الإستمارة!T2)-N25)/2,N29))</f>
        <v>#N/A</v>
      </c>
      <c r="W29" s="434"/>
      <c r="X29" s="435"/>
      <c r="Y29" s="422" t="s">
        <v>26</v>
      </c>
      <c r="Z29" s="422"/>
      <c r="AA29" s="422"/>
      <c r="AB29" s="422"/>
      <c r="AC29" s="436" t="e">
        <f>N29-V29</f>
        <v>#N/A</v>
      </c>
      <c r="AD29" s="415"/>
      <c r="AE29" s="415"/>
      <c r="AF29" s="437"/>
      <c r="AG29" t="e">
        <f>SUM(AD25:AF27)</f>
        <v>#N/A</v>
      </c>
      <c r="AL29" s="324" t="e">
        <f>IF(R8&lt;&gt;"",R8,"")</f>
        <v>#N/A</v>
      </c>
      <c r="AM29" s="325">
        <v>21</v>
      </c>
      <c r="AU29" s="327">
        <v>24</v>
      </c>
      <c r="AV29" s="327">
        <f t="shared" si="13"/>
        <v>314</v>
      </c>
      <c r="AW29" s="331" t="str">
        <f t="shared" si="13"/>
        <v>ترجمة تتبعيه ومنظورة (1)</v>
      </c>
      <c r="AX29" s="329">
        <f t="shared" si="14"/>
        <v>0</v>
      </c>
      <c r="AY29" s="329" t="e">
        <f t="shared" si="14"/>
        <v>#N/A</v>
      </c>
      <c r="AZ29" s="330"/>
      <c r="BA29" s="330"/>
      <c r="BB29" s="327"/>
      <c r="BC29" s="327"/>
      <c r="BD29" s="330"/>
    </row>
    <row r="30" spans="1:56" s="30" customFormat="1" ht="17.25" customHeight="1" thickTop="1" thickBot="1" x14ac:dyDescent="0.35">
      <c r="B30" s="88" t="str">
        <f>IFERROR(SMALL($B$36:$B$44,'اختيار المقررات'!AM12),"")</f>
        <v/>
      </c>
      <c r="C30" s="405" t="str">
        <f>IFERROR(VLOOKUP(B30,C$45:D$53,2,0),"")</f>
        <v/>
      </c>
      <c r="D30" s="405"/>
      <c r="E30" s="405"/>
      <c r="F30" s="405"/>
      <c r="G30" s="405"/>
      <c r="H30" s="405"/>
      <c r="I30" s="92"/>
      <c r="J30" s="92"/>
      <c r="K30" s="420" t="s">
        <v>391</v>
      </c>
      <c r="L30" s="420"/>
      <c r="M30" s="420"/>
      <c r="N30" s="420"/>
      <c r="O30" s="420"/>
      <c r="P30" s="420"/>
      <c r="Q30" s="421" t="s">
        <v>225</v>
      </c>
      <c r="R30" s="421"/>
      <c r="S30" s="421"/>
      <c r="T30" s="420" t="s">
        <v>392</v>
      </c>
      <c r="U30" s="420"/>
      <c r="V30" s="420"/>
      <c r="W30" s="420" t="s">
        <v>226</v>
      </c>
      <c r="X30" s="420"/>
      <c r="Y30" s="420" t="s">
        <v>393</v>
      </c>
      <c r="Z30" s="420"/>
      <c r="AA30" s="420"/>
      <c r="AB30" s="420"/>
      <c r="AC30" s="420"/>
      <c r="AD30" s="420"/>
      <c r="AE30" s="93" t="s">
        <v>224</v>
      </c>
      <c r="AF30" s="93"/>
      <c r="AG30" s="92"/>
      <c r="AL30" s="324" t="e">
        <f>IF(R9&lt;&gt;"",R9,"")</f>
        <v>#N/A</v>
      </c>
      <c r="AM30" s="325">
        <v>22</v>
      </c>
      <c r="AU30" s="327">
        <v>25</v>
      </c>
      <c r="AV30" s="327">
        <f t="shared" si="13"/>
        <v>315</v>
      </c>
      <c r="AW30" s="331" t="str">
        <f t="shared" si="13"/>
        <v>نصوص ومصطلحات علمية باللغة الانكليزية</v>
      </c>
      <c r="AX30" s="329">
        <f t="shared" si="14"/>
        <v>0</v>
      </c>
      <c r="AY30" s="329" t="e">
        <f t="shared" si="14"/>
        <v>#N/A</v>
      </c>
      <c r="AZ30" s="330"/>
      <c r="BA30" s="330"/>
      <c r="BB30" s="327"/>
      <c r="BC30" s="327"/>
      <c r="BD30" s="330"/>
    </row>
    <row r="31" spans="1:56" s="30" customFormat="1" ht="24.75" customHeight="1" thickTop="1" thickBot="1" x14ac:dyDescent="0.35">
      <c r="B31" s="88" t="str">
        <f>IFERROR(SMALL($B$36:$B$44,'اختيار المقررات'!AM13),"")</f>
        <v/>
      </c>
      <c r="C31" s="405" t="str">
        <f>IFERROR(VLOOKUP(B31,C$45:D$53,2,0),"")</f>
        <v/>
      </c>
      <c r="D31" s="405"/>
      <c r="E31" s="405"/>
      <c r="F31" s="405"/>
      <c r="G31" s="405"/>
      <c r="H31" s="405"/>
      <c r="I31" s="92"/>
      <c r="J31" s="92"/>
      <c r="K31" s="419" t="s">
        <v>812</v>
      </c>
      <c r="L31" s="419"/>
      <c r="M31" s="419"/>
      <c r="N31" s="419"/>
      <c r="O31" s="419"/>
      <c r="P31" s="419"/>
      <c r="Q31" s="419"/>
      <c r="R31" s="419"/>
      <c r="S31" s="419"/>
      <c r="T31" s="419"/>
      <c r="U31" s="419"/>
      <c r="V31" s="419"/>
      <c r="W31" s="419"/>
      <c r="X31" s="419"/>
      <c r="Y31" s="419"/>
      <c r="Z31" s="419"/>
      <c r="AA31" s="419"/>
      <c r="AB31" s="419"/>
      <c r="AC31" s="419"/>
      <c r="AD31" s="419"/>
      <c r="AE31" s="419"/>
      <c r="AF31" s="419"/>
      <c r="AG31" s="419"/>
      <c r="AL31" s="324" t="e">
        <f>IF(R10&lt;&gt;"",R10,"")</f>
        <v>#N/A</v>
      </c>
      <c r="AM31" s="325">
        <v>23</v>
      </c>
      <c r="AU31" s="327">
        <v>26</v>
      </c>
      <c r="AV31" s="327">
        <f t="shared" ref="AV31:AW35" si="15">AB8</f>
        <v>321</v>
      </c>
      <c r="AW31" s="327" t="str">
        <f t="shared" si="15"/>
        <v>نصوص من الادب العربي المعاصر (1)</v>
      </c>
      <c r="AX31" s="329">
        <f t="shared" ref="AX31:AY35" si="16">AF8</f>
        <v>0</v>
      </c>
      <c r="AY31" s="329" t="e">
        <f t="shared" si="16"/>
        <v>#N/A</v>
      </c>
      <c r="AZ31" s="330"/>
      <c r="BA31" s="330"/>
      <c r="BB31" s="327"/>
      <c r="BC31" s="327"/>
      <c r="BD31" s="330"/>
    </row>
    <row r="32" spans="1:56" s="30" customFormat="1" ht="16.8" thickTop="1" thickBot="1" x14ac:dyDescent="0.35">
      <c r="B32" s="88" t="str">
        <f>IFERROR(SMALL($B$36:$B$44,'اختيار المقررات'!AM14),"")</f>
        <v/>
      </c>
      <c r="C32" s="405" t="str">
        <f>IFERROR(VLOOKUP(B32,C$45:D$53,2,0),"")</f>
        <v/>
      </c>
      <c r="D32" s="405"/>
      <c r="E32" s="405"/>
      <c r="F32" s="405"/>
      <c r="G32" s="405"/>
      <c r="H32" s="405"/>
      <c r="I32" s="3"/>
      <c r="J32" s="3"/>
      <c r="K32" s="3"/>
      <c r="L32" s="3"/>
      <c r="M32" s="3"/>
      <c r="N32" s="3"/>
      <c r="O32" s="3"/>
      <c r="P32" s="3"/>
      <c r="Q32" s="3"/>
      <c r="R32" s="3"/>
      <c r="S32" s="3"/>
      <c r="T32" s="3"/>
      <c r="U32" s="3"/>
      <c r="V32" s="3"/>
      <c r="W32" s="3"/>
      <c r="X32" s="3"/>
      <c r="Y32" s="3"/>
      <c r="Z32" s="3"/>
      <c r="AA32" s="3"/>
      <c r="AB32" s="3"/>
      <c r="AC32" s="3"/>
      <c r="AD32" s="3"/>
      <c r="AE32" s="3"/>
      <c r="AF32" s="3"/>
      <c r="AG32" s="3"/>
      <c r="AL32" s="324" t="e">
        <f>IF(R11&lt;&gt;"",R11,"")</f>
        <v>#N/A</v>
      </c>
      <c r="AM32" s="325">
        <v>24</v>
      </c>
      <c r="AU32" s="327">
        <v>27</v>
      </c>
      <c r="AV32" s="327">
        <f t="shared" si="15"/>
        <v>322</v>
      </c>
      <c r="AW32" s="327" t="str">
        <f t="shared" si="15"/>
        <v xml:space="preserve">علم اللغة (التراكيب والدلالة )باللغة الانكليزية </v>
      </c>
      <c r="AX32" s="329">
        <f t="shared" si="16"/>
        <v>0</v>
      </c>
      <c r="AY32" s="329" t="e">
        <f t="shared" si="16"/>
        <v>#N/A</v>
      </c>
      <c r="AZ32" s="330"/>
      <c r="BA32" s="330"/>
      <c r="BB32" s="331"/>
      <c r="BC32" s="331"/>
      <c r="BD32" s="330"/>
    </row>
    <row r="33" spans="2:56" s="30" customFormat="1" ht="17.25" customHeight="1" thickTop="1" thickBot="1" x14ac:dyDescent="0.35">
      <c r="B33" s="3" t="str">
        <f>IFERROR(SMALL($B$36:$B$44,'اختيار المقررات'!AM15),"")</f>
        <v/>
      </c>
      <c r="C33" s="405" t="str">
        <f>IFERROR(VLOOKUP(B33,C$45:D$53,2,0),"")</f>
        <v/>
      </c>
      <c r="D33" s="405"/>
      <c r="E33" s="405"/>
      <c r="F33" s="405"/>
      <c r="G33" s="405"/>
      <c r="H33" s="405"/>
      <c r="I33" s="3"/>
      <c r="J33" s="3"/>
      <c r="K33" s="3"/>
      <c r="L33" s="3"/>
      <c r="M33" s="3"/>
      <c r="N33" s="3"/>
      <c r="O33" s="3"/>
      <c r="P33" s="3"/>
      <c r="Q33" s="3"/>
      <c r="R33" s="3"/>
      <c r="S33" s="3"/>
      <c r="T33" s="3"/>
      <c r="U33" s="3"/>
      <c r="V33" s="3"/>
      <c r="W33" s="3"/>
      <c r="X33" s="3"/>
      <c r="Y33" s="3"/>
      <c r="Z33" s="3"/>
      <c r="AA33" s="3"/>
      <c r="AB33" s="3"/>
      <c r="AC33" s="3"/>
      <c r="AD33" s="3"/>
      <c r="AE33" s="3"/>
      <c r="AF33" s="3"/>
      <c r="AG33" s="3"/>
      <c r="AL33" s="324" t="e">
        <f>IF(R12&lt;&gt;"",R12,"")</f>
        <v>#N/A</v>
      </c>
      <c r="AM33" s="325">
        <v>25</v>
      </c>
      <c r="AU33" s="327">
        <v>28</v>
      </c>
      <c r="AV33" s="327">
        <f t="shared" si="15"/>
        <v>323</v>
      </c>
      <c r="AW33" s="327" t="str">
        <f t="shared" si="15"/>
        <v>نصوص أدبية بالإنكليزية (2)</v>
      </c>
      <c r="AX33" s="329">
        <f t="shared" si="16"/>
        <v>0</v>
      </c>
      <c r="AY33" s="329" t="e">
        <f t="shared" si="16"/>
        <v>#N/A</v>
      </c>
      <c r="AZ33" s="330"/>
      <c r="BA33" s="330"/>
      <c r="BB33" s="327"/>
      <c r="BC33" s="327"/>
      <c r="BD33" s="330"/>
    </row>
    <row r="34" spans="2:56" s="30" customFormat="1" ht="16.8" thickTop="1" thickBot="1" x14ac:dyDescent="0.35">
      <c r="B34" s="3" t="str">
        <f>IFERROR(SMALL($B$36:$B$44,'اختيار المقررات'!AM16),"")</f>
        <v/>
      </c>
      <c r="C34" s="405" t="str">
        <f>IFERROR(VLOOKUP(B36,C$45:D$53,2,0),"")</f>
        <v/>
      </c>
      <c r="D34" s="405"/>
      <c r="E34" s="405"/>
      <c r="F34" s="405"/>
      <c r="G34" s="405"/>
      <c r="H34" s="405"/>
      <c r="I34" s="21"/>
      <c r="J34" s="21"/>
      <c r="K34" s="21"/>
      <c r="L34" s="21"/>
      <c r="M34" s="21"/>
      <c r="N34" s="21"/>
      <c r="O34" s="21"/>
      <c r="P34" s="21"/>
      <c r="Q34" s="21"/>
      <c r="R34" s="3"/>
      <c r="S34" s="3"/>
      <c r="T34" s="3"/>
      <c r="U34" s="3"/>
      <c r="V34" s="3"/>
      <c r="W34" s="3"/>
      <c r="X34" s="3"/>
      <c r="Y34" s="3"/>
      <c r="Z34" s="3"/>
      <c r="AA34" s="3"/>
      <c r="AB34" s="3"/>
      <c r="AC34" s="3"/>
      <c r="AD34" s="3"/>
      <c r="AE34" s="3"/>
      <c r="AF34" s="3"/>
      <c r="AG34" s="3"/>
      <c r="AL34" s="324" t="e">
        <f>IF(Z8&lt;&gt;"",Z8,"")</f>
        <v>#N/A</v>
      </c>
      <c r="AM34" s="325">
        <v>26</v>
      </c>
      <c r="AU34" s="327">
        <v>29</v>
      </c>
      <c r="AV34" s="327">
        <f t="shared" si="15"/>
        <v>324</v>
      </c>
      <c r="AW34" s="327" t="str">
        <f t="shared" si="15"/>
        <v>ترجمة تتبعيه ومنظورة (2)</v>
      </c>
      <c r="AX34" s="329">
        <f t="shared" si="16"/>
        <v>0</v>
      </c>
      <c r="AY34" s="329" t="e">
        <f t="shared" si="16"/>
        <v>#N/A</v>
      </c>
      <c r="AZ34" s="330"/>
      <c r="BA34" s="330"/>
      <c r="BB34" s="327"/>
      <c r="BC34" s="327"/>
      <c r="BD34" s="330"/>
    </row>
    <row r="35" spans="2:56" s="30" customFormat="1" ht="16.8" thickTop="1" thickBot="1" x14ac:dyDescent="0.35">
      <c r="C35" s="146"/>
      <c r="D35" s="216"/>
      <c r="E35" s="216"/>
      <c r="F35" s="216"/>
      <c r="G35" s="216"/>
      <c r="H35" s="88"/>
      <c r="I35" s="3"/>
      <c r="J35" s="22"/>
      <c r="K35" s="3"/>
      <c r="L35" s="4"/>
      <c r="M35" s="5"/>
      <c r="N35" s="5"/>
      <c r="O35" s="5"/>
      <c r="P35" s="3"/>
      <c r="Q35" s="3"/>
      <c r="R35" s="3"/>
      <c r="S35" s="3"/>
      <c r="T35" s="3"/>
      <c r="U35" s="3"/>
      <c r="V35" s="3"/>
      <c r="W35" s="3"/>
      <c r="X35" s="3"/>
      <c r="Y35" s="3"/>
      <c r="Z35" s="3"/>
      <c r="AA35" s="3"/>
      <c r="AB35" s="3"/>
      <c r="AC35" s="3"/>
      <c r="AD35" s="3"/>
      <c r="AE35" s="3"/>
      <c r="AF35" s="3"/>
      <c r="AG35" s="3"/>
      <c r="AL35" s="324" t="e">
        <f>IF(Z9&lt;&gt;"",Z9,"")</f>
        <v>#N/A</v>
      </c>
      <c r="AM35" s="325">
        <v>27</v>
      </c>
      <c r="AU35" s="327">
        <v>30</v>
      </c>
      <c r="AV35" s="327">
        <f t="shared" si="15"/>
        <v>325</v>
      </c>
      <c r="AW35" s="327" t="str">
        <f t="shared" si="15"/>
        <v xml:space="preserve">نصوص ومصطلحات سياسية باللغة الانكليزية  </v>
      </c>
      <c r="AX35" s="329">
        <f t="shared" si="16"/>
        <v>0</v>
      </c>
      <c r="AY35" s="329" t="e">
        <f t="shared" si="16"/>
        <v>#N/A</v>
      </c>
      <c r="AZ35" s="330"/>
      <c r="BA35" s="330"/>
      <c r="BB35" s="327"/>
      <c r="BC35" s="327"/>
      <c r="BD35" s="330"/>
    </row>
    <row r="36" spans="2:56" s="30" customFormat="1" ht="16.8" thickTop="1" thickBot="1" x14ac:dyDescent="0.35">
      <c r="B36" s="3" t="e">
        <f>IF(VLOOKUP($E$1,ورقة2!$A$2:$AF$6068,22,0)&lt;&gt;"",1,"")</f>
        <v>#N/A</v>
      </c>
      <c r="C36" s="146"/>
      <c r="D36" s="216"/>
      <c r="E36" s="216"/>
      <c r="F36" s="216"/>
      <c r="G36" s="216"/>
      <c r="H36" s="88"/>
      <c r="I36" s="3"/>
      <c r="J36" s="22"/>
      <c r="K36" s="3"/>
      <c r="L36" s="4"/>
      <c r="M36" s="5"/>
      <c r="N36" s="5"/>
      <c r="O36" s="5"/>
      <c r="P36" s="3"/>
      <c r="Q36" s="3"/>
      <c r="R36" s="3"/>
      <c r="S36" s="3"/>
      <c r="T36" s="3"/>
      <c r="U36" s="3"/>
      <c r="V36" s="3"/>
      <c r="W36" s="3"/>
      <c r="X36" s="3"/>
      <c r="Y36" s="3"/>
      <c r="Z36" s="3"/>
      <c r="AA36" s="3"/>
      <c r="AB36" s="3"/>
      <c r="AC36" s="3"/>
      <c r="AD36" s="3"/>
      <c r="AE36" s="3"/>
      <c r="AF36" s="3"/>
      <c r="AG36" s="3"/>
      <c r="AL36" s="324" t="e">
        <f>IF(Z10&lt;&gt;"",Z10,"")</f>
        <v>#N/A</v>
      </c>
      <c r="AM36" s="325">
        <v>28</v>
      </c>
      <c r="AU36" s="327">
        <v>31</v>
      </c>
      <c r="AV36" s="327">
        <f t="shared" ref="AV36:AW40" si="17">T15</f>
        <v>411</v>
      </c>
      <c r="AW36" s="327" t="str">
        <f t="shared" si="17"/>
        <v xml:space="preserve">تدريبات في كتابة المقال باللغة العربية </v>
      </c>
      <c r="AX36" s="330">
        <f t="shared" ref="AX36:AY40" si="18">X15</f>
        <v>0</v>
      </c>
      <c r="AY36" s="330" t="e">
        <f t="shared" si="18"/>
        <v>#N/A</v>
      </c>
      <c r="AZ36" s="330"/>
      <c r="BA36" s="330"/>
      <c r="BB36" s="327"/>
      <c r="BC36" s="327"/>
      <c r="BD36" s="330"/>
    </row>
    <row r="37" spans="2:56" s="30" customFormat="1" ht="16.8" thickTop="1" thickBot="1" x14ac:dyDescent="0.35">
      <c r="B37" s="3" t="e">
        <f>IF(VLOOKUP($E$1,ورقة2!$A$2:$AF$6068,23,0)&lt;&gt;"",2,"")</f>
        <v>#N/A</v>
      </c>
      <c r="C37" s="146"/>
      <c r="D37" s="216"/>
      <c r="E37" s="216"/>
      <c r="F37" s="216"/>
      <c r="G37" s="216"/>
      <c r="H37" s="88"/>
      <c r="I37" s="3"/>
      <c r="J37" s="22"/>
      <c r="K37" s="3"/>
      <c r="L37" s="4"/>
      <c r="M37" s="5"/>
      <c r="N37" s="5"/>
      <c r="O37" s="5"/>
      <c r="P37" s="3"/>
      <c r="Q37" s="3"/>
      <c r="R37" s="3"/>
      <c r="S37" s="3"/>
      <c r="T37" s="3"/>
      <c r="U37" s="3"/>
      <c r="V37" s="3"/>
      <c r="W37" s="3"/>
      <c r="X37" s="3"/>
      <c r="Y37" s="3"/>
      <c r="Z37" s="3"/>
      <c r="AA37" s="3"/>
      <c r="AB37" s="3"/>
      <c r="AC37" s="3"/>
      <c r="AD37" s="3"/>
      <c r="AE37" s="3"/>
      <c r="AF37" s="3"/>
      <c r="AG37" s="3"/>
      <c r="AL37" s="324" t="e">
        <f>IF(Z11&lt;&gt;"",Z11,"")</f>
        <v>#N/A</v>
      </c>
      <c r="AM37" s="325">
        <v>29</v>
      </c>
      <c r="AU37" s="327">
        <v>32</v>
      </c>
      <c r="AV37" s="327">
        <f t="shared" si="17"/>
        <v>412</v>
      </c>
      <c r="AW37" s="327" t="str">
        <f t="shared" si="17"/>
        <v>المقال  ENG (1)</v>
      </c>
      <c r="AX37" s="330">
        <f t="shared" si="18"/>
        <v>0</v>
      </c>
      <c r="AY37" s="330" t="e">
        <f t="shared" si="18"/>
        <v>#N/A</v>
      </c>
      <c r="AZ37" s="330"/>
      <c r="BA37" s="330"/>
      <c r="BB37" s="327"/>
      <c r="BC37" s="327"/>
      <c r="BD37" s="330"/>
    </row>
    <row r="38" spans="2:56" s="30" customFormat="1" ht="16.8" thickTop="1" thickBot="1" x14ac:dyDescent="0.35">
      <c r="B38" s="3" t="e">
        <f>IF(VLOOKUP($E$1,ورقة2!$A$2:$AF$6068,24,0)&lt;&gt;"",3,"")</f>
        <v>#N/A</v>
      </c>
      <c r="C38" s="146"/>
      <c r="D38" s="216"/>
      <c r="E38" s="216"/>
      <c r="F38" s="216"/>
      <c r="G38" s="216"/>
      <c r="H38" s="88"/>
      <c r="I38" s="3"/>
      <c r="J38" s="22"/>
      <c r="K38" s="3"/>
      <c r="L38" s="430"/>
      <c r="M38" s="430"/>
      <c r="O38" s="95"/>
      <c r="P38" s="95"/>
      <c r="Q38" s="95"/>
      <c r="R38" s="95"/>
      <c r="S38" s="96"/>
      <c r="T38" s="97"/>
      <c r="U38" s="97"/>
      <c r="V38" s="97"/>
      <c r="X38" s="95"/>
      <c r="Y38" s="95"/>
      <c r="Z38" s="97"/>
      <c r="AA38" s="97"/>
      <c r="AB38" s="97"/>
      <c r="AC38" s="97"/>
      <c r="AE38" s="95"/>
      <c r="AF38" s="95"/>
      <c r="AG38" s="95"/>
      <c r="AL38" s="324" t="e">
        <f>IF(Z12&lt;&gt;"",Z12,"")</f>
        <v>#N/A</v>
      </c>
      <c r="AM38" s="325">
        <v>30</v>
      </c>
      <c r="AU38" s="327">
        <v>33</v>
      </c>
      <c r="AV38" s="327">
        <f t="shared" si="17"/>
        <v>413</v>
      </c>
      <c r="AW38" s="327" t="str">
        <f t="shared" si="17"/>
        <v xml:space="preserve">لغويات مقارنة </v>
      </c>
      <c r="AX38" s="330">
        <f t="shared" si="18"/>
        <v>0</v>
      </c>
      <c r="AY38" s="330" t="e">
        <f t="shared" si="18"/>
        <v>#N/A</v>
      </c>
      <c r="AZ38" s="330"/>
      <c r="BA38" s="330"/>
      <c r="BB38" s="327"/>
      <c r="BC38" s="327"/>
      <c r="BD38" s="330"/>
    </row>
    <row r="39" spans="2:56" s="30" customFormat="1" ht="22.2" thickTop="1" thickBot="1" x14ac:dyDescent="0.35">
      <c r="B39" s="3" t="e">
        <f>IF(VLOOKUP($E$1,ورقة2!$A$2:$AF$6068,25,0)&lt;&gt;"",4,"")</f>
        <v>#N/A</v>
      </c>
      <c r="C39" s="146"/>
      <c r="D39" s="216"/>
      <c r="E39" s="216"/>
      <c r="F39" s="216"/>
      <c r="G39" s="216"/>
      <c r="H39" s="88"/>
      <c r="I39" s="3"/>
      <c r="J39" s="22"/>
      <c r="K39" s="3"/>
      <c r="L39" s="409"/>
      <c r="M39" s="409"/>
      <c r="O39" s="95"/>
      <c r="P39" s="95"/>
      <c r="Q39" s="95"/>
      <c r="R39" s="95"/>
      <c r="S39" s="96"/>
      <c r="T39" s="97"/>
      <c r="U39" s="97"/>
      <c r="V39" s="97"/>
      <c r="X39" s="98"/>
      <c r="Y39" s="99"/>
      <c r="Z39" s="99"/>
      <c r="AA39" s="99"/>
      <c r="AB39" s="99"/>
      <c r="AC39" s="99"/>
      <c r="AD39" s="99"/>
      <c r="AE39" s="99"/>
      <c r="AF39" s="99"/>
      <c r="AG39" s="99"/>
      <c r="AL39" s="324" t="e">
        <f>IF(R15&lt;&gt;"",R15,"")</f>
        <v>#N/A</v>
      </c>
      <c r="AM39" s="325">
        <v>31</v>
      </c>
      <c r="AU39" s="327">
        <v>34</v>
      </c>
      <c r="AV39" s="327">
        <f t="shared" si="17"/>
        <v>414</v>
      </c>
      <c r="AW39" s="327" t="str">
        <f t="shared" si="17"/>
        <v xml:space="preserve">ترجمة تحريرية من والى العربية </v>
      </c>
      <c r="AX39" s="330">
        <f t="shared" si="18"/>
        <v>0</v>
      </c>
      <c r="AY39" s="330" t="e">
        <f t="shared" si="18"/>
        <v>#N/A</v>
      </c>
      <c r="AZ39" s="330"/>
      <c r="BA39" s="330"/>
      <c r="BB39" s="327"/>
      <c r="BC39" s="327"/>
      <c r="BD39" s="330"/>
    </row>
    <row r="40" spans="2:56" s="30" customFormat="1" ht="16.8" thickTop="1" thickBot="1" x14ac:dyDescent="0.35">
      <c r="B40" s="3" t="e">
        <f>IF(VLOOKUP($E$1,ورقة2!$A$2:$AF$6068,26,0)&lt;&gt;"",5,"")</f>
        <v>#N/A</v>
      </c>
      <c r="C40" s="146"/>
      <c r="D40" s="216"/>
      <c r="E40" s="216"/>
      <c r="F40" s="216"/>
      <c r="G40" s="216"/>
      <c r="H40" s="88"/>
      <c r="I40" s="3"/>
      <c r="J40" s="22"/>
      <c r="K40" s="3"/>
      <c r="L40" s="430"/>
      <c r="M40" s="430"/>
      <c r="O40" s="115"/>
      <c r="P40" s="115"/>
      <c r="Q40" s="115"/>
      <c r="R40" s="115"/>
      <c r="S40" s="96"/>
      <c r="T40" s="97"/>
      <c r="U40" s="97"/>
      <c r="V40" s="97"/>
      <c r="X40" s="100"/>
      <c r="Y40" s="100"/>
      <c r="Z40" s="97"/>
      <c r="AA40" s="97"/>
      <c r="AB40" s="97"/>
      <c r="AC40" s="97"/>
      <c r="AE40" s="95"/>
      <c r="AF40" s="95"/>
      <c r="AG40" s="95"/>
      <c r="AL40" s="324" t="e">
        <f>IF(R16&lt;&gt;"",R16,"")</f>
        <v>#N/A</v>
      </c>
      <c r="AM40" s="325">
        <v>32</v>
      </c>
      <c r="AU40" s="327">
        <v>35</v>
      </c>
      <c r="AV40" s="327">
        <f t="shared" si="17"/>
        <v>415</v>
      </c>
      <c r="AW40" s="327" t="str">
        <f t="shared" si="17"/>
        <v>ترجمة فورية (1)(تدريب عملي )</v>
      </c>
      <c r="AX40" s="330">
        <f t="shared" si="18"/>
        <v>0</v>
      </c>
      <c r="AY40" s="330" t="e">
        <f t="shared" si="18"/>
        <v>#N/A</v>
      </c>
      <c r="AZ40" s="330"/>
      <c r="BA40" s="330"/>
      <c r="BB40" s="327"/>
      <c r="BC40" s="327"/>
      <c r="BD40" s="330"/>
    </row>
    <row r="41" spans="2:56" s="30" customFormat="1" ht="16.8" thickTop="1" thickBot="1" x14ac:dyDescent="0.35">
      <c r="B41" s="3" t="e">
        <f>IF(VLOOKUP($E$1,ورقة2!$A$2:$AF$6068,27,0)&lt;&gt;"",6,"")</f>
        <v>#N/A</v>
      </c>
      <c r="C41" s="216"/>
      <c r="D41" s="216"/>
      <c r="E41" s="217"/>
      <c r="F41" s="88"/>
      <c r="G41" s="88"/>
      <c r="H41" s="218"/>
      <c r="I41" s="23"/>
      <c r="J41" s="23"/>
      <c r="K41" s="23"/>
      <c r="L41" s="456"/>
      <c r="M41" s="432"/>
      <c r="N41" s="432"/>
      <c r="O41" s="432"/>
      <c r="P41" s="432"/>
      <c r="Q41" s="432"/>
      <c r="U41" s="431"/>
      <c r="V41" s="431"/>
      <c r="W41" s="431"/>
      <c r="Z41" s="432"/>
      <c r="AA41" s="432"/>
      <c r="AB41" s="432"/>
      <c r="AC41" s="432"/>
      <c r="AD41" s="432"/>
      <c r="AE41" s="432"/>
      <c r="AL41" s="324" t="e">
        <f>IF(R17&lt;&gt;"",R17,"")</f>
        <v>#N/A</v>
      </c>
      <c r="AM41" s="325">
        <v>33</v>
      </c>
      <c r="AU41" s="327">
        <v>36</v>
      </c>
      <c r="AV41" s="327">
        <f t="shared" ref="AV41:AW45" si="19">AB15</f>
        <v>421</v>
      </c>
      <c r="AW41" s="331" t="str">
        <f t="shared" si="19"/>
        <v>نصوص من الادب العربي المعاصر (2)</v>
      </c>
      <c r="AX41" s="330">
        <f t="shared" ref="AX41:AY45" si="20">AF15</f>
        <v>0</v>
      </c>
      <c r="AY41" s="330" t="e">
        <f t="shared" si="20"/>
        <v>#N/A</v>
      </c>
      <c r="AZ41" s="330"/>
      <c r="BA41" s="330"/>
      <c r="BB41" s="331"/>
      <c r="BC41" s="331"/>
      <c r="BD41" s="330"/>
    </row>
    <row r="42" spans="2:56" s="30" customFormat="1" ht="18.600000000000001" thickTop="1" thickBot="1" x14ac:dyDescent="0.35">
      <c r="B42" s="3" t="e">
        <f>IF(VLOOKUP($E$1,ورقة2!$A$2:$AF$6068,28,0)&lt;&gt;"",7,"")</f>
        <v>#N/A</v>
      </c>
      <c r="C42" s="219"/>
      <c r="D42" s="216"/>
      <c r="E42" s="216"/>
      <c r="F42" s="216"/>
      <c r="G42" s="88"/>
      <c r="H42" s="218"/>
      <c r="I42" s="23"/>
      <c r="J42" s="23"/>
      <c r="K42" s="23"/>
      <c r="L42" s="429"/>
      <c r="M42" s="429"/>
      <c r="N42" s="429"/>
      <c r="O42" s="429"/>
      <c r="P42" s="429"/>
      <c r="Q42" s="429"/>
      <c r="R42" s="432"/>
      <c r="S42" s="432"/>
      <c r="T42" s="432"/>
      <c r="U42" s="429"/>
      <c r="V42" s="429"/>
      <c r="W42" s="429"/>
      <c r="X42" s="429"/>
      <c r="Y42" s="429"/>
      <c r="Z42" s="429"/>
      <c r="AA42" s="429"/>
      <c r="AB42" s="429"/>
      <c r="AC42" s="429"/>
      <c r="AD42" s="429"/>
      <c r="AE42" s="429"/>
      <c r="AF42" s="101"/>
      <c r="AG42" s="101"/>
      <c r="AL42" s="324" t="e">
        <f>IF(R18&lt;&gt;"",R18,"")</f>
        <v>#N/A</v>
      </c>
      <c r="AM42" s="325">
        <v>34</v>
      </c>
      <c r="AU42" s="327">
        <v>37</v>
      </c>
      <c r="AV42" s="327">
        <f t="shared" si="19"/>
        <v>422</v>
      </c>
      <c r="AW42" s="331" t="str">
        <f t="shared" si="19"/>
        <v>المقال  ENG (2)</v>
      </c>
      <c r="AX42" s="330">
        <f t="shared" si="20"/>
        <v>0</v>
      </c>
      <c r="AY42" s="330" t="e">
        <f t="shared" si="20"/>
        <v>#N/A</v>
      </c>
      <c r="AZ42" s="330"/>
      <c r="BA42" s="330"/>
      <c r="BB42" s="331"/>
      <c r="BC42" s="331"/>
      <c r="BD42" s="330"/>
    </row>
    <row r="43" spans="2:56" s="30" customFormat="1" ht="18.600000000000001" thickTop="1" thickBot="1" x14ac:dyDescent="0.35">
      <c r="B43" s="3" t="e">
        <f>IF(VLOOKUP($E$1,ورقة2!$A$2:$AF$6068,30,0)&lt;&gt;"",8,"")</f>
        <v>#N/A</v>
      </c>
      <c r="C43" s="220"/>
      <c r="D43" s="220"/>
      <c r="E43" s="220"/>
      <c r="F43" s="220"/>
      <c r="G43" s="221"/>
      <c r="H43" s="219"/>
      <c r="I43" s="7"/>
      <c r="J43" s="7"/>
      <c r="K43" s="7"/>
      <c r="L43" s="5"/>
      <c r="M43" s="5"/>
      <c r="N43" s="24"/>
      <c r="O43" s="24"/>
      <c r="P43" s="24"/>
      <c r="Q43" s="24"/>
      <c r="AL43" s="324" t="e">
        <f>IF(R19&lt;&gt;"",R19,"")</f>
        <v>#N/A</v>
      </c>
      <c r="AM43" s="325">
        <v>35</v>
      </c>
      <c r="AU43" s="327">
        <v>38</v>
      </c>
      <c r="AV43" s="327">
        <f t="shared" si="19"/>
        <v>423</v>
      </c>
      <c r="AW43" s="331" t="str">
        <f t="shared" si="19"/>
        <v xml:space="preserve">مقدمة في تحليل النصوص بالإنكليزية </v>
      </c>
      <c r="AX43" s="330">
        <f t="shared" si="20"/>
        <v>0</v>
      </c>
      <c r="AY43" s="330" t="e">
        <f t="shared" si="20"/>
        <v>#N/A</v>
      </c>
      <c r="AZ43" s="330"/>
      <c r="BA43" s="330"/>
      <c r="BB43" s="331"/>
      <c r="BC43" s="331"/>
      <c r="BD43" s="330"/>
    </row>
    <row r="44" spans="2:56" s="30" customFormat="1" ht="16.8" thickTop="1" thickBot="1" x14ac:dyDescent="0.35">
      <c r="B44" s="3"/>
      <c r="C44" s="216"/>
      <c r="D44" s="216"/>
      <c r="E44" s="88"/>
      <c r="F44" s="88"/>
      <c r="G44" s="216"/>
      <c r="H44" s="216"/>
      <c r="I44" s="5"/>
      <c r="J44" s="5"/>
      <c r="K44" s="5"/>
      <c r="L44" s="5"/>
      <c r="M44" s="9"/>
      <c r="N44" s="24"/>
      <c r="O44" s="24"/>
      <c r="P44" s="24"/>
      <c r="Q44" s="24"/>
      <c r="AL44" s="324" t="e">
        <f>IF(Z15&lt;&gt;"",Z15,"")</f>
        <v>#N/A</v>
      </c>
      <c r="AM44" s="325">
        <v>36</v>
      </c>
      <c r="AU44" s="327">
        <v>39</v>
      </c>
      <c r="AV44" s="327">
        <f t="shared" si="19"/>
        <v>424</v>
      </c>
      <c r="AW44" s="331" t="str">
        <f t="shared" si="19"/>
        <v xml:space="preserve">ترجمة ادبية من والى العربية </v>
      </c>
      <c r="AX44" s="330">
        <f t="shared" si="20"/>
        <v>0</v>
      </c>
      <c r="AY44" s="330" t="e">
        <f t="shared" si="20"/>
        <v>#N/A</v>
      </c>
      <c r="AZ44" s="330"/>
      <c r="BA44" s="330"/>
      <c r="BB44" s="331"/>
      <c r="BC44" s="331"/>
      <c r="BD44" s="330"/>
    </row>
    <row r="45" spans="2:56" s="30" customFormat="1" ht="19.5" customHeight="1" thickTop="1" thickBot="1" x14ac:dyDescent="0.35">
      <c r="B45" s="7"/>
      <c r="C45" s="49">
        <v>1</v>
      </c>
      <c r="D45" s="49" t="s">
        <v>845</v>
      </c>
      <c r="E45" s="49"/>
      <c r="F45" s="221"/>
      <c r="G45" s="216"/>
      <c r="H45" s="216"/>
      <c r="I45" s="5"/>
      <c r="J45" s="5"/>
      <c r="K45" s="5"/>
      <c r="L45" s="5"/>
      <c r="M45" s="6"/>
      <c r="N45" s="6"/>
      <c r="O45" s="10"/>
      <c r="P45" s="10"/>
      <c r="Q45" s="10"/>
      <c r="AL45" s="324" t="e">
        <f>IF(Z16&lt;&gt;"",Z16,"")</f>
        <v>#N/A</v>
      </c>
      <c r="AM45" s="325">
        <v>37</v>
      </c>
      <c r="AU45" s="327">
        <v>40</v>
      </c>
      <c r="AV45" s="327">
        <f t="shared" si="19"/>
        <v>425</v>
      </c>
      <c r="AW45" s="331" t="str">
        <f t="shared" si="19"/>
        <v>ترجمة فورية (2)(تدريب عملي )</v>
      </c>
      <c r="AX45" s="330">
        <f t="shared" si="20"/>
        <v>0</v>
      </c>
      <c r="AY45" s="330" t="e">
        <f t="shared" si="20"/>
        <v>#N/A</v>
      </c>
      <c r="AZ45" s="330"/>
      <c r="BA45" s="330"/>
      <c r="BB45" s="331"/>
      <c r="BC45" s="331"/>
      <c r="BD45" s="330"/>
    </row>
    <row r="46" spans="2:56" s="30" customFormat="1" ht="16.8" thickTop="1" thickBot="1" x14ac:dyDescent="0.35">
      <c r="C46" s="49">
        <v>2</v>
      </c>
      <c r="D46" s="49" t="s">
        <v>818</v>
      </c>
      <c r="E46" s="49"/>
      <c r="F46" s="49"/>
      <c r="G46" s="49"/>
      <c r="H46" s="49"/>
      <c r="AL46" s="324" t="e">
        <f>IF(Z17&lt;&gt;"",Z17,"")</f>
        <v>#N/A</v>
      </c>
      <c r="AM46" s="325">
        <v>38</v>
      </c>
      <c r="AU46" s="327"/>
      <c r="AV46" s="330"/>
      <c r="AW46" s="330"/>
      <c r="AX46" s="330"/>
      <c r="AY46" s="330"/>
      <c r="AZ46" s="328"/>
      <c r="BA46" s="330"/>
      <c r="BB46" s="330"/>
      <c r="BC46" s="330"/>
      <c r="BD46" s="330"/>
    </row>
    <row r="47" spans="2:56" s="30" customFormat="1" ht="16.8" thickTop="1" thickBot="1" x14ac:dyDescent="0.35">
      <c r="B47" s="25"/>
      <c r="C47" s="49">
        <v>3</v>
      </c>
      <c r="D47" s="49" t="s">
        <v>846</v>
      </c>
      <c r="E47" s="49"/>
      <c r="F47" s="222"/>
      <c r="G47" s="222"/>
      <c r="H47" s="222"/>
      <c r="I47" s="25"/>
      <c r="J47" s="25"/>
      <c r="K47" s="25"/>
      <c r="L47" s="25"/>
      <c r="M47" s="25"/>
      <c r="N47" s="25"/>
      <c r="O47" s="25"/>
      <c r="P47" s="25"/>
      <c r="Q47" s="25"/>
      <c r="AL47" s="324" t="e">
        <f>IF(Z18&lt;&gt;"",Z18,"")</f>
        <v>#N/A</v>
      </c>
      <c r="AM47" s="325">
        <v>39</v>
      </c>
      <c r="AU47" s="327"/>
      <c r="AV47" s="327"/>
      <c r="AW47" s="332"/>
      <c r="AX47" s="330"/>
      <c r="AY47" s="330"/>
      <c r="AZ47" s="328"/>
      <c r="BA47" s="330"/>
      <c r="BB47" s="330"/>
      <c r="BC47" s="330"/>
      <c r="BD47" s="330"/>
    </row>
    <row r="48" spans="2:56" s="30" customFormat="1" ht="16.8" thickTop="1" thickBot="1" x14ac:dyDescent="0.35">
      <c r="B48" s="25"/>
      <c r="C48" s="49">
        <v>4</v>
      </c>
      <c r="D48" s="49" t="s">
        <v>857</v>
      </c>
      <c r="E48" s="49"/>
      <c r="F48" s="222"/>
      <c r="G48" s="222"/>
      <c r="H48" s="222"/>
      <c r="I48" s="25"/>
      <c r="J48" s="25"/>
      <c r="K48" s="25"/>
      <c r="L48" s="25"/>
      <c r="M48" s="25"/>
      <c r="N48" s="25"/>
      <c r="O48" s="25"/>
      <c r="P48" s="25"/>
      <c r="Q48" s="25"/>
      <c r="AL48" s="324" t="e">
        <f>IF(Z19&lt;&gt;"",Z19,"")</f>
        <v>#N/A</v>
      </c>
      <c r="AM48" s="325">
        <v>40</v>
      </c>
      <c r="AU48" s="327"/>
      <c r="AV48" s="327"/>
      <c r="AW48" s="332"/>
      <c r="AX48" s="330"/>
      <c r="AY48" s="330"/>
      <c r="AZ48" s="328"/>
      <c r="BA48" s="330"/>
      <c r="BB48" s="330"/>
      <c r="BC48" s="330"/>
      <c r="BD48" s="330"/>
    </row>
    <row r="49" spans="2:56" s="30" customFormat="1" ht="18.600000000000001" thickTop="1" thickBot="1" x14ac:dyDescent="0.35">
      <c r="B49" s="11"/>
      <c r="C49" s="49">
        <v>5</v>
      </c>
      <c r="D49" s="49" t="s">
        <v>847</v>
      </c>
      <c r="E49" s="49"/>
      <c r="F49" s="223"/>
      <c r="G49" s="223"/>
      <c r="H49" s="50"/>
      <c r="I49" s="12"/>
      <c r="J49" s="12"/>
      <c r="K49" s="7"/>
      <c r="L49" s="7"/>
      <c r="M49" s="12"/>
      <c r="N49" s="12"/>
      <c r="O49" s="11"/>
      <c r="P49" s="11"/>
      <c r="Q49" s="11"/>
      <c r="AL49" s="36"/>
      <c r="AM49"/>
      <c r="AU49" s="327"/>
      <c r="AV49" s="327"/>
      <c r="AW49" s="332"/>
      <c r="AX49" s="330"/>
      <c r="AY49" s="330"/>
      <c r="AZ49" s="328"/>
      <c r="BA49" s="330"/>
      <c r="BB49" s="330"/>
      <c r="BC49" s="330"/>
      <c r="BD49" s="330"/>
    </row>
    <row r="50" spans="2:56" s="30" customFormat="1" ht="16.8" thickTop="1" thickBot="1" x14ac:dyDescent="0.35">
      <c r="B50" s="12"/>
      <c r="C50" s="49">
        <v>6</v>
      </c>
      <c r="D50" s="49" t="s">
        <v>996</v>
      </c>
      <c r="E50" s="50"/>
      <c r="F50" s="50"/>
      <c r="G50" s="50"/>
      <c r="H50" s="88"/>
      <c r="I50" s="3"/>
      <c r="J50" s="3"/>
      <c r="K50" s="3"/>
      <c r="L50" s="3"/>
      <c r="M50" s="3"/>
      <c r="N50" s="3"/>
      <c r="O50" s="12"/>
      <c r="P50" s="12"/>
      <c r="Q50" s="12"/>
      <c r="AL50" s="36"/>
      <c r="AM50"/>
      <c r="AU50" s="327"/>
      <c r="AV50" s="327"/>
      <c r="AW50" s="332"/>
      <c r="AX50" s="330"/>
      <c r="AY50" s="330"/>
      <c r="AZ50" s="328"/>
      <c r="BA50" s="330"/>
      <c r="BB50" s="330"/>
      <c r="BC50" s="330"/>
      <c r="BD50" s="330"/>
    </row>
    <row r="51" spans="2:56" s="30" customFormat="1" ht="21.75" customHeight="1" thickTop="1" x14ac:dyDescent="0.6">
      <c r="B51" s="26"/>
      <c r="C51" s="49">
        <v>7</v>
      </c>
      <c r="D51" s="49" t="s">
        <v>1270</v>
      </c>
      <c r="E51" s="50"/>
      <c r="F51" s="50"/>
      <c r="G51" s="224"/>
      <c r="H51" s="224"/>
      <c r="I51" s="26"/>
      <c r="J51" s="26"/>
      <c r="K51" s="26"/>
      <c r="L51" s="26"/>
      <c r="M51" s="26"/>
      <c r="N51" s="26"/>
      <c r="O51" s="26"/>
      <c r="P51" s="26"/>
      <c r="Q51" s="26"/>
      <c r="AM51"/>
      <c r="AU51" s="327"/>
      <c r="AV51" s="327"/>
      <c r="AW51" s="332"/>
      <c r="AX51" s="330"/>
      <c r="AY51" s="330"/>
      <c r="AZ51" s="328"/>
      <c r="BA51" s="330"/>
      <c r="BB51" s="330"/>
      <c r="BC51" s="330"/>
      <c r="BD51" s="330"/>
    </row>
    <row r="52" spans="2:56" s="30" customFormat="1" ht="21.6" thickBot="1" x14ac:dyDescent="0.35">
      <c r="B52" s="13"/>
      <c r="C52" s="225">
        <v>8</v>
      </c>
      <c r="D52" s="225" t="s">
        <v>5580</v>
      </c>
      <c r="E52" s="225"/>
      <c r="F52" s="225"/>
      <c r="G52" s="225"/>
      <c r="H52" s="225"/>
      <c r="I52" s="13"/>
      <c r="J52" s="13"/>
      <c r="K52" s="13"/>
      <c r="L52" s="13"/>
      <c r="M52" s="13"/>
      <c r="N52" s="7"/>
      <c r="O52" s="7"/>
      <c r="P52" s="7"/>
      <c r="Q52" s="7"/>
      <c r="AL52" s="36"/>
      <c r="AM52"/>
      <c r="AU52" s="327"/>
      <c r="AV52" s="327"/>
      <c r="AW52" s="332"/>
      <c r="AX52" s="330"/>
      <c r="AY52" s="330"/>
      <c r="AZ52" s="328"/>
      <c r="BA52" s="330"/>
      <c r="BB52" s="330"/>
      <c r="BC52" s="330"/>
      <c r="BD52" s="330"/>
    </row>
    <row r="53" spans="2:56" s="30" customFormat="1" ht="22.2" thickTop="1" thickBot="1" x14ac:dyDescent="0.35">
      <c r="B53" s="14"/>
      <c r="C53" s="226">
        <v>9</v>
      </c>
      <c r="D53" s="225" t="s">
        <v>8364</v>
      </c>
      <c r="E53" s="225"/>
      <c r="F53" s="226"/>
      <c r="G53" s="226"/>
      <c r="H53" s="226"/>
      <c r="I53" s="14"/>
      <c r="J53" s="14"/>
      <c r="K53" s="14"/>
      <c r="L53" s="14"/>
      <c r="M53" s="14"/>
      <c r="N53" s="8"/>
      <c r="O53" s="8"/>
      <c r="P53" s="8"/>
      <c r="Q53" s="8"/>
      <c r="AL53" s="36"/>
      <c r="AM53"/>
      <c r="AU53" s="327"/>
      <c r="AV53" s="327"/>
      <c r="AW53" s="332"/>
      <c r="AX53" s="330"/>
      <c r="AY53" s="330"/>
      <c r="AZ53" s="328"/>
      <c r="BA53" s="330"/>
      <c r="BB53" s="330"/>
      <c r="BC53" s="330"/>
      <c r="BD53" s="330"/>
    </row>
    <row r="54" spans="2:56" s="30" customFormat="1" ht="22.2" thickTop="1" thickBot="1" x14ac:dyDescent="0.45">
      <c r="B54" s="15"/>
      <c r="C54" s="2"/>
      <c r="D54" s="2"/>
      <c r="E54" s="2"/>
      <c r="F54" s="2"/>
      <c r="G54" s="2"/>
      <c r="H54" s="2"/>
      <c r="I54" s="15"/>
      <c r="J54" s="15"/>
      <c r="K54" s="16"/>
      <c r="L54" s="17"/>
      <c r="M54" s="17"/>
      <c r="N54" s="18"/>
      <c r="O54" s="18"/>
      <c r="P54" s="18"/>
      <c r="Q54" s="18"/>
      <c r="AL54" s="36"/>
      <c r="AM54"/>
      <c r="AU54" s="327"/>
      <c r="AV54" s="330"/>
      <c r="AW54" s="333"/>
      <c r="AX54" s="330"/>
      <c r="AY54" s="330"/>
      <c r="AZ54" s="330"/>
      <c r="BA54" s="330"/>
      <c r="BB54" s="330"/>
      <c r="BC54" s="330"/>
      <c r="BD54" s="330"/>
    </row>
    <row r="55" spans="2:56" s="30" customFormat="1" ht="22.2" thickTop="1" thickBot="1" x14ac:dyDescent="0.45">
      <c r="B55" s="16"/>
      <c r="C55" s="227"/>
      <c r="D55" s="227"/>
      <c r="E55" s="227"/>
      <c r="F55" s="227"/>
      <c r="G55" s="227"/>
      <c r="H55" s="2"/>
      <c r="I55" s="19"/>
      <c r="J55" s="19"/>
      <c r="K55" s="19"/>
      <c r="L55" s="19"/>
      <c r="M55" s="19"/>
      <c r="N55" s="3"/>
      <c r="O55" s="20"/>
      <c r="P55" s="20"/>
      <c r="Q55" s="20"/>
      <c r="AL55" s="36"/>
      <c r="AM55"/>
      <c r="AU55" s="330"/>
      <c r="AV55" s="330"/>
      <c r="AW55" s="333"/>
      <c r="AX55" s="330"/>
      <c r="AY55" s="330"/>
      <c r="AZ55" s="330"/>
      <c r="BA55" s="330"/>
      <c r="BB55" s="330"/>
      <c r="BC55" s="330"/>
      <c r="BD55" s="330"/>
    </row>
    <row r="56" spans="2:56" ht="22.2" thickTop="1" thickBot="1" x14ac:dyDescent="0.45">
      <c r="B56" s="19"/>
      <c r="C56" s="2"/>
      <c r="D56" s="2"/>
      <c r="E56" s="2"/>
      <c r="F56" s="2"/>
      <c r="G56" s="2"/>
      <c r="H56" s="2"/>
      <c r="I56" s="19"/>
      <c r="J56" s="2"/>
      <c r="K56" s="2"/>
      <c r="L56" s="2"/>
      <c r="M56" s="2"/>
      <c r="N56" s="1"/>
      <c r="O56" s="1"/>
      <c r="P56" s="1"/>
      <c r="Q56" s="1"/>
      <c r="AL56" s="36"/>
      <c r="AU56" s="330"/>
      <c r="AV56" s="330"/>
      <c r="AW56" s="333"/>
      <c r="AX56" s="330"/>
      <c r="AY56" s="330"/>
      <c r="AZ56" s="330"/>
      <c r="BA56" s="330"/>
      <c r="BB56" s="330"/>
      <c r="BC56" s="330"/>
      <c r="BD56" s="330"/>
    </row>
    <row r="57" spans="2:56" ht="14.25" customHeight="1" thickTop="1" x14ac:dyDescent="0.3">
      <c r="B57" s="30"/>
      <c r="C57" s="49"/>
      <c r="D57" s="49"/>
      <c r="E57" s="49"/>
      <c r="F57" s="49"/>
      <c r="G57" s="49"/>
      <c r="H57" s="49"/>
      <c r="I57" s="30"/>
      <c r="AU57" s="330"/>
      <c r="AV57" s="330"/>
      <c r="AW57" s="333"/>
      <c r="AX57" s="330"/>
      <c r="AY57" s="330"/>
      <c r="AZ57" s="330"/>
      <c r="BA57" s="330"/>
      <c r="BB57" s="330"/>
      <c r="BC57" s="330"/>
      <c r="BD57" s="330"/>
    </row>
    <row r="58" spans="2:56" ht="14.25" customHeight="1" x14ac:dyDescent="0.3">
      <c r="C58" s="49"/>
      <c r="D58" s="49"/>
      <c r="E58" s="49"/>
      <c r="F58" s="49"/>
      <c r="G58" s="49"/>
      <c r="H58" s="49"/>
    </row>
  </sheetData>
  <sheetProtection algorithmName="SHA-512" hashValue="ddUyZs2+n8u0395cfdGOhrO7w55Rgrbtq02vG9BbMILRAhlfZl5Op1pnBESxO2jNpBSU5GSObnuYXCVyDjZ1cw==" saltValue="JhhJhclj51PAjq0hHlEw2g==" spinCount="100000" sheet="1" selectLockedCells="1"/>
  <mergeCells count="153">
    <mergeCell ref="AH1:AI1"/>
    <mergeCell ref="X2:Z2"/>
    <mergeCell ref="AB2:AC2"/>
    <mergeCell ref="AH2:AI2"/>
    <mergeCell ref="X3:Z3"/>
    <mergeCell ref="AH3:AI3"/>
    <mergeCell ref="X4:Z4"/>
    <mergeCell ref="AE4:AI4"/>
    <mergeCell ref="H1:J1"/>
    <mergeCell ref="L1:N1"/>
    <mergeCell ref="U1:V1"/>
    <mergeCell ref="AE1:AG1"/>
    <mergeCell ref="AB1:AC1"/>
    <mergeCell ref="U2:V2"/>
    <mergeCell ref="Q1:T1"/>
    <mergeCell ref="O2:P2"/>
    <mergeCell ref="O1:P1"/>
    <mergeCell ref="Q2:T2"/>
    <mergeCell ref="AB3:AC3"/>
    <mergeCell ref="X1:Z1"/>
    <mergeCell ref="E1:G1"/>
    <mergeCell ref="AB7:AG7"/>
    <mergeCell ref="AB4:AC4"/>
    <mergeCell ref="AB5:AC5"/>
    <mergeCell ref="AE3:AG3"/>
    <mergeCell ref="L4:N4"/>
    <mergeCell ref="O4:P4"/>
    <mergeCell ref="Q4:T4"/>
    <mergeCell ref="U4:V4"/>
    <mergeCell ref="C5:E5"/>
    <mergeCell ref="AE2:AG2"/>
    <mergeCell ref="H2:J2"/>
    <mergeCell ref="C1:D1"/>
    <mergeCell ref="B3:D3"/>
    <mergeCell ref="E3:G3"/>
    <mergeCell ref="C2:D2"/>
    <mergeCell ref="E2:G2"/>
    <mergeCell ref="Q3:T3"/>
    <mergeCell ref="U3:V3"/>
    <mergeCell ref="L2:N2"/>
    <mergeCell ref="D18:G18"/>
    <mergeCell ref="D15:G15"/>
    <mergeCell ref="M18:O18"/>
    <mergeCell ref="C25:H25"/>
    <mergeCell ref="D19:G19"/>
    <mergeCell ref="M8:O8"/>
    <mergeCell ref="M9:O9"/>
    <mergeCell ref="O3:P3"/>
    <mergeCell ref="M10:O10"/>
    <mergeCell ref="H3:J3"/>
    <mergeCell ref="L3:N3"/>
    <mergeCell ref="D8:G8"/>
    <mergeCell ref="D9:G9"/>
    <mergeCell ref="B6:Q6"/>
    <mergeCell ref="B7:I7"/>
    <mergeCell ref="L7:Q7"/>
    <mergeCell ref="F5:N5"/>
    <mergeCell ref="O5:P5"/>
    <mergeCell ref="Q5:T5"/>
    <mergeCell ref="T7:Y7"/>
    <mergeCell ref="C4:D4"/>
    <mergeCell ref="E4:G4"/>
    <mergeCell ref="H4:J4"/>
    <mergeCell ref="T6:AG6"/>
    <mergeCell ref="AC15:AE15"/>
    <mergeCell ref="AC9:AE9"/>
    <mergeCell ref="D10:G10"/>
    <mergeCell ref="M12:O12"/>
    <mergeCell ref="D17:G17"/>
    <mergeCell ref="M17:O17"/>
    <mergeCell ref="D16:G16"/>
    <mergeCell ref="U5:V5"/>
    <mergeCell ref="X5:Z5"/>
    <mergeCell ref="M15:O15"/>
    <mergeCell ref="M16:O16"/>
    <mergeCell ref="B14:Q14"/>
    <mergeCell ref="D11:G11"/>
    <mergeCell ref="D12:G12"/>
    <mergeCell ref="M11:O11"/>
    <mergeCell ref="U8:W8"/>
    <mergeCell ref="AC8:AE8"/>
    <mergeCell ref="C31:H31"/>
    <mergeCell ref="N27:Q27"/>
    <mergeCell ref="N28:Q28"/>
    <mergeCell ref="N29:Q29"/>
    <mergeCell ref="C27:H27"/>
    <mergeCell ref="S29:U29"/>
    <mergeCell ref="AH9:AJ9"/>
    <mergeCell ref="AH10:AJ11"/>
    <mergeCell ref="U11:W11"/>
    <mergeCell ref="U12:W12"/>
    <mergeCell ref="S14:AG14"/>
    <mergeCell ref="U9:W9"/>
    <mergeCell ref="AH12:AJ18"/>
    <mergeCell ref="AC11:AE11"/>
    <mergeCell ref="U16:W16"/>
    <mergeCell ref="AC18:AE18"/>
    <mergeCell ref="AC10:AE10"/>
    <mergeCell ref="AC12:AE12"/>
    <mergeCell ref="AC16:AE16"/>
    <mergeCell ref="AC17:AE17"/>
    <mergeCell ref="U10:W10"/>
    <mergeCell ref="U17:W17"/>
    <mergeCell ref="U18:W18"/>
    <mergeCell ref="U15:W15"/>
    <mergeCell ref="Y28:AF28"/>
    <mergeCell ref="C30:H30"/>
    <mergeCell ref="Z42:AE42"/>
    <mergeCell ref="L40:M40"/>
    <mergeCell ref="L38:M38"/>
    <mergeCell ref="K26:M26"/>
    <mergeCell ref="U41:W41"/>
    <mergeCell ref="Z41:AE41"/>
    <mergeCell ref="Y26:AC26"/>
    <mergeCell ref="N26:Q26"/>
    <mergeCell ref="U42:W42"/>
    <mergeCell ref="X42:Y42"/>
    <mergeCell ref="V29:X29"/>
    <mergeCell ref="Y29:AB29"/>
    <mergeCell ref="AC29:AF29"/>
    <mergeCell ref="V25:X27"/>
    <mergeCell ref="S25:U27"/>
    <mergeCell ref="L41:Q41"/>
    <mergeCell ref="AD25:AF25"/>
    <mergeCell ref="K25:M25"/>
    <mergeCell ref="K29:M29"/>
    <mergeCell ref="L42:Q42"/>
    <mergeCell ref="R42:T42"/>
    <mergeCell ref="C29:H29"/>
    <mergeCell ref="C34:H34"/>
    <mergeCell ref="C33:H33"/>
    <mergeCell ref="AC19:AE19"/>
    <mergeCell ref="C26:H26"/>
    <mergeCell ref="L39:M39"/>
    <mergeCell ref="Y25:AC25"/>
    <mergeCell ref="Y27:AC27"/>
    <mergeCell ref="K27:M27"/>
    <mergeCell ref="K28:M28"/>
    <mergeCell ref="U19:W19"/>
    <mergeCell ref="M19:O19"/>
    <mergeCell ref="N25:Q25"/>
    <mergeCell ref="C32:H32"/>
    <mergeCell ref="C28:H28"/>
    <mergeCell ref="AD26:AF26"/>
    <mergeCell ref="K31:AG31"/>
    <mergeCell ref="K30:P30"/>
    <mergeCell ref="Q30:S30"/>
    <mergeCell ref="T30:V30"/>
    <mergeCell ref="W30:X30"/>
    <mergeCell ref="Y30:AD30"/>
    <mergeCell ref="AD27:AF27"/>
    <mergeCell ref="S28:U28"/>
    <mergeCell ref="V28:X28"/>
  </mergeCells>
  <conditionalFormatting sqref="B6:Q6">
    <cfRule type="expression" dxfId="32" priority="12">
      <formula>$E$2="مستنفذ"</formula>
    </cfRule>
  </conditionalFormatting>
  <conditionalFormatting sqref="B7:Q7 B8:B12 H8:K12 P8:Q12 S8:S12 X8:AA12 AF8:AG12 K9:K13 B13:Q14 S13:AG14 B15:B19 H15:K19 P15:Q19 S15:S19 X15:AA19 AF15:AG19 F20:I20">
    <cfRule type="expression" dxfId="31" priority="6">
      <formula>$E$2="مستنفذ"</formula>
    </cfRule>
  </conditionalFormatting>
  <conditionalFormatting sqref="B7:AG19">
    <cfRule type="expression" dxfId="30" priority="1">
      <formula>$E$2="معاقب"</formula>
    </cfRule>
  </conditionalFormatting>
  <conditionalFormatting sqref="B6:AJ6">
    <cfRule type="expression" dxfId="29" priority="2">
      <formula>$E$2="معاقب"</formula>
    </cfRule>
  </conditionalFormatting>
  <conditionalFormatting sqref="N20:Q20">
    <cfRule type="expression" dxfId="28" priority="5">
      <formula>$E$2="مستنفذ"</formula>
    </cfRule>
  </conditionalFormatting>
  <conditionalFormatting sqref="S6:AG7">
    <cfRule type="expression" dxfId="27" priority="11">
      <formula>$E$2="مستنفذ"</formula>
    </cfRule>
  </conditionalFormatting>
  <conditionalFormatting sqref="V20:Y20">
    <cfRule type="expression" dxfId="26" priority="4">
      <formula>$E$2="مستنفذ"</formula>
    </cfRule>
  </conditionalFormatting>
  <conditionalFormatting sqref="AD20:AG20">
    <cfRule type="expression" dxfId="25" priority="3">
      <formula>$E$2="مستنفذ"</formula>
    </cfRule>
  </conditionalFormatting>
  <dataValidations count="4">
    <dataValidation type="list" allowBlank="1" showInputMessage="1" showErrorMessage="1" sqref="V28" xr:uid="{00000000-0002-0000-0200-000000000000}">
      <formula1>$BC$4:$BC$5</formula1>
    </dataValidation>
    <dataValidation type="list" allowBlank="1" showInputMessage="1" showErrorMessage="1" sqref="F5:N5" xr:uid="{00000000-0002-0000-0200-000001000000}">
      <formula1>$AO$1:$AO$9</formula1>
    </dataValidation>
    <dataValidation type="custom" errorStyle="information" allowBlank="1" showInputMessage="1" showErrorMessage="1" error="يجب أن تتأكد أولاً بأن جميع البيانات المطلوبة ممتلئة بالمعلومات الصحيحة دون أية نقص، ثم اضغط على الرقم (1) لتتمكن من اختيار المقرر، أو أنك قد تجاوزت عدد المقررات المسموح تسجيلها_x000a_" sqref="AF8:AF12 H8 H10:H12 H15:H19 P15:P19 P8:P12 X8:X12 X15:X19 AF15:AF19" xr:uid="{00000000-0002-0000-0200-000002000000}">
      <formula1>AND($AK$2=0,$AG$29&lt;=14,H8=1)</formula1>
    </dataValidation>
    <dataValidation type="custom" errorStyle="information" allowBlank="1" showInputMessage="1" showErrorMessage="1" error="يجب أن تتأكد أولاً بأن جميع البيانات المطلوبة ممتلئة بالمعلومات الصحيحة دون أية نقص، ثم اضغط على الرقم (1) لتتمكن من اختيار المقرر، أو أنك قد تجاوزت عدد المقررات المسموح تسجيلها_x000a_" sqref="H9" xr:uid="{00000000-0002-0000-0200-000003000000}">
      <formula1>AND($AG$29&lt;=14,H9=1)</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ورقة8"/>
  <dimension ref="B1:AS44"/>
  <sheetViews>
    <sheetView rightToLeft="1" zoomScale="90" zoomScaleNormal="90" workbookViewId="0">
      <selection activeCell="J13" sqref="J13"/>
    </sheetView>
  </sheetViews>
  <sheetFormatPr defaultColWidth="9" defaultRowHeight="13.2" x14ac:dyDescent="0.25"/>
  <cols>
    <col min="1" max="1" width="2.33203125" style="128" customWidth="1"/>
    <col min="2" max="2" width="5.109375" style="128" customWidth="1"/>
    <col min="3" max="3" width="5.77734375" style="128" bestFit="1" customWidth="1"/>
    <col min="4" max="4" width="4.109375" style="128" customWidth="1"/>
    <col min="5" max="5" width="8" style="128" customWidth="1"/>
    <col min="6" max="6" width="7.109375" style="128" customWidth="1"/>
    <col min="7" max="7" width="4.77734375" style="128" customWidth="1"/>
    <col min="8" max="8" width="5.33203125" style="128" customWidth="1"/>
    <col min="9" max="9" width="5.21875" style="128" customWidth="1"/>
    <col min="10" max="10" width="9.88671875" style="128" bestFit="1" customWidth="1"/>
    <col min="11" max="11" width="5.88671875" style="128" customWidth="1"/>
    <col min="12" max="12" width="3.33203125" style="128" customWidth="1"/>
    <col min="13" max="13" width="7.109375" style="128" customWidth="1"/>
    <col min="14" max="14" width="8.33203125" style="128" customWidth="1"/>
    <col min="15" max="15" width="7.109375" style="128" customWidth="1"/>
    <col min="16" max="16" width="5.21875" style="128" customWidth="1"/>
    <col min="17" max="18" width="4.77734375" style="128" customWidth="1"/>
    <col min="19" max="19" width="9" style="128" customWidth="1"/>
    <col min="20" max="20" width="6.77734375" style="128" hidden="1" customWidth="1"/>
    <col min="21" max="21" width="8.21875" style="128" hidden="1" customWidth="1"/>
    <col min="22" max="22" width="3.21875" style="128" hidden="1" customWidth="1"/>
    <col min="23" max="23" width="8.88671875" style="128" hidden="1" customWidth="1"/>
    <col min="24" max="24" width="3.21875" style="128" hidden="1" customWidth="1"/>
    <col min="25" max="25" width="5.77734375" style="128" hidden="1" customWidth="1"/>
    <col min="26" max="28" width="8.88671875" style="128" hidden="1" customWidth="1"/>
    <col min="29" max="34" width="12.21875" style="128" hidden="1" customWidth="1"/>
    <col min="35" max="35" width="12.21875" style="229" hidden="1" customWidth="1"/>
    <col min="36" max="37" width="8.88671875" style="128" hidden="1" customWidth="1"/>
    <col min="38" max="38" width="8.88671875" style="128" customWidth="1"/>
    <col min="39" max="41" width="8.88671875" style="128" hidden="1" customWidth="1"/>
    <col min="42" max="42" width="57.109375" style="128" hidden="1" customWidth="1"/>
    <col min="43" max="45" width="9" style="128" hidden="1" customWidth="1"/>
    <col min="46" max="16383" width="9" style="128" customWidth="1"/>
    <col min="16384" max="16384" width="9" style="128"/>
  </cols>
  <sheetData>
    <row r="1" spans="2:42" ht="14.4" thickTop="1" thickBot="1" x14ac:dyDescent="0.3">
      <c r="B1" s="549">
        <f ca="1">NOW()</f>
        <v>45329.87005208333</v>
      </c>
      <c r="C1" s="549"/>
      <c r="D1" s="549"/>
      <c r="E1" s="549"/>
      <c r="F1" s="519" t="s">
        <v>10430</v>
      </c>
      <c r="G1" s="519"/>
      <c r="H1" s="519"/>
      <c r="I1" s="519"/>
      <c r="J1" s="519"/>
      <c r="K1" s="519"/>
      <c r="L1" s="519"/>
      <c r="M1" s="519"/>
      <c r="N1" s="519"/>
      <c r="O1" s="519"/>
      <c r="P1" s="519"/>
      <c r="Q1" s="519"/>
      <c r="R1" s="519"/>
      <c r="T1" s="129" t="b">
        <f>IF(AND(I12="A",H12=1),35000,IF(OR(I12="ج",I12="ر1",I12="ر2"),IF(H12=1,IF(OR($E$22=$AP$8,$E$22=$AP$9),0,IF($E$22=$AP$2,IF(I12="ج",4000,IF(I12="ر1",5200,IF(I12="ر2",6000,""))),IF(OR($E$22=$AP$3,$E$22=$AP$7),IF(I12="ج",2500,IF(I12="ر1",3250,IF(I12="ر2",3750,""))),IF($E$22=$AP$4,500,IF(OR($E$22=$AP$1,$E$22=$AP$5,$E$22=$AP$6),IF(I12="ج",4000,IF(I12="ر1",5500,IF(I12="ر2",6500,""))),IF(I12="ج",5000,IF(I12="ر1",6500,IF(I12="ر2",7500,"")))))))))))</f>
        <v>0</v>
      </c>
      <c r="AC1" s="130"/>
      <c r="AD1" s="541" t="str">
        <f>IF(AJ1&gt;0,"يجب عليك ادخال البيانات المطلوبة أدناه بالمعلومات الصحيحة في صفحة إدخال البيانات لتتمكن من طباعة استمارة المقررات بشكل صحيح","")</f>
        <v/>
      </c>
      <c r="AE1" s="542"/>
      <c r="AF1" s="542"/>
      <c r="AG1" s="542"/>
      <c r="AH1" s="543"/>
      <c r="AI1" s="228"/>
      <c r="AJ1" s="158">
        <v>0</v>
      </c>
      <c r="AP1" s="132" t="s">
        <v>228</v>
      </c>
    </row>
    <row r="2" spans="2:42" ht="17.25" customHeight="1" thickTop="1" thickBot="1" x14ac:dyDescent="0.3">
      <c r="B2" s="550" t="s">
        <v>890</v>
      </c>
      <c r="C2" s="551"/>
      <c r="D2" s="552">
        <f>'اختيار المقررات'!E1</f>
        <v>0</v>
      </c>
      <c r="E2" s="552"/>
      <c r="F2" s="537" t="s">
        <v>3</v>
      </c>
      <c r="G2" s="537"/>
      <c r="H2" s="553" t="str">
        <f>'اختيار المقررات'!L1</f>
        <v/>
      </c>
      <c r="I2" s="553"/>
      <c r="J2" s="553"/>
      <c r="K2" s="537" t="s">
        <v>4</v>
      </c>
      <c r="L2" s="537"/>
      <c r="M2" s="521" t="e">
        <f>'اختيار المقررات'!Q1</f>
        <v>#N/A</v>
      </c>
      <c r="N2" s="521"/>
      <c r="O2" s="151" t="s">
        <v>5</v>
      </c>
      <c r="P2" s="521" t="e">
        <f>'اختيار المقررات'!W1</f>
        <v>#N/A</v>
      </c>
      <c r="Q2" s="521"/>
      <c r="R2" s="522"/>
      <c r="T2" s="129" t="b">
        <f>IF(AND(I13="A",H13=1),35000,IF(OR(I13="ج",I13="ر1",I13="ر2"),IF(H13=1,IF(OR($E$22=$AP$8,$E$22=$AP$9),0,IF($E$22=$AP$2,IF(I13="ج",4000,IF(I13="ر1",5200,IF(I13="ر2",6000,""))),IF(OR($E$22=$AP$3,$E$22=$AP$7),IF(I13="ج",2500,IF(I13="ر1",3250,IF(I13="ر2",3750,""))),IF($E$22=$AP$4,500,IF(OR($E$22=$AP$1,$E$22=$AP$5,$E$22=$AP$6),IF(I13="ج",4000,IF(I13="ر1",5500,IF(I13="ر2",6500,""))),IF(I13="ج",5000,IF(I13="ر1",6500,IF(I13="ر2",7500,"")))))))))))</f>
        <v>0</v>
      </c>
      <c r="AC2" s="130"/>
      <c r="AD2" s="544"/>
      <c r="AE2" s="545"/>
      <c r="AF2" s="545"/>
      <c r="AG2" s="545"/>
      <c r="AH2" s="546"/>
      <c r="AI2" s="231" t="s">
        <v>5581</v>
      </c>
      <c r="AP2" s="133" t="s">
        <v>229</v>
      </c>
    </row>
    <row r="3" spans="2:42" ht="18.75" customHeight="1" thickTop="1" thickBot="1" x14ac:dyDescent="0.3">
      <c r="B3" s="527" t="s">
        <v>891</v>
      </c>
      <c r="C3" s="513"/>
      <c r="D3" s="514" t="e">
        <f>'اختيار المقررات'!E2</f>
        <v>#N/A</v>
      </c>
      <c r="E3" s="514"/>
      <c r="F3" s="523"/>
      <c r="G3" s="523"/>
      <c r="H3" s="524"/>
      <c r="I3" s="524"/>
      <c r="J3" s="523"/>
      <c r="K3" s="523"/>
      <c r="L3" s="523"/>
      <c r="M3" s="153"/>
      <c r="N3" s="514"/>
      <c r="O3" s="514"/>
      <c r="P3" s="514"/>
      <c r="Q3" s="538"/>
      <c r="R3" s="539"/>
      <c r="X3" s="128">
        <v>1</v>
      </c>
      <c r="Y3" s="128" t="e">
        <f>IF(Z3&lt;&gt;"",X3,"")</f>
        <v>#N/A</v>
      </c>
      <c r="Z3" s="128" t="e">
        <f>IF(LEN(M2)&lt;2,K2,"")</f>
        <v>#N/A</v>
      </c>
      <c r="AA3" s="128" t="str">
        <f>IFERROR(SMALL($Y$3:$Y$22,X3),"")</f>
        <v/>
      </c>
      <c r="AC3" s="131"/>
      <c r="AD3" s="131"/>
      <c r="AE3" s="547" t="str">
        <f>IFERROR(VLOOKUP(AA3,$X$3:$Z$22,3,0),"")</f>
        <v/>
      </c>
      <c r="AF3" s="547"/>
      <c r="AG3" s="547"/>
      <c r="AH3" s="131"/>
      <c r="AI3" s="230"/>
      <c r="AP3" s="133" t="s">
        <v>45</v>
      </c>
    </row>
    <row r="4" spans="2:42" ht="14.4" thickTop="1" thickBot="1" x14ac:dyDescent="0.3">
      <c r="B4" s="527" t="s">
        <v>892</v>
      </c>
      <c r="C4" s="513"/>
      <c r="D4" s="523" t="str">
        <f>'اختيار المقررات'!E3</f>
        <v/>
      </c>
      <c r="E4" s="523"/>
      <c r="F4" s="520" t="s">
        <v>893</v>
      </c>
      <c r="G4" s="520"/>
      <c r="H4" s="548" t="e">
        <f>'اختيار المقررات'!AB1</f>
        <v>#N/A</v>
      </c>
      <c r="I4" s="548"/>
      <c r="J4" s="154" t="s">
        <v>894</v>
      </c>
      <c r="K4" s="523" t="e">
        <f>'اختيار المقررات'!AE1</f>
        <v>#N/A</v>
      </c>
      <c r="L4" s="523"/>
      <c r="M4" s="523"/>
      <c r="N4" s="514"/>
      <c r="O4" s="514"/>
      <c r="P4" s="514"/>
      <c r="Q4" s="524"/>
      <c r="R4" s="540"/>
      <c r="X4" s="128">
        <v>2</v>
      </c>
      <c r="Y4" s="128" t="e">
        <f t="shared" ref="Y4:Y22" si="0">IF(Z4&lt;&gt;"",X4,"")</f>
        <v>#N/A</v>
      </c>
      <c r="Z4" s="128" t="e">
        <f>IF(LEN(P2)&lt;2,O2,"")</f>
        <v>#N/A</v>
      </c>
      <c r="AA4" s="128" t="str">
        <f t="shared" ref="AA4:AA21" si="1">IFERROR(SMALL($Y$3:$Y$22,X4),"")</f>
        <v/>
      </c>
      <c r="AC4" s="131"/>
      <c r="AD4" s="131"/>
      <c r="AE4" s="547" t="str">
        <f t="shared" ref="AE4:AE22" si="2">IFERROR(VLOOKUP(AA4,$X$3:$Z$22,3,0),"")</f>
        <v/>
      </c>
      <c r="AF4" s="547"/>
      <c r="AG4" s="547"/>
      <c r="AH4" s="131"/>
      <c r="AP4" s="134" t="s">
        <v>58</v>
      </c>
    </row>
    <row r="5" spans="2:42" ht="15.75" customHeight="1" thickTop="1" thickBot="1" x14ac:dyDescent="0.3">
      <c r="B5" s="527" t="s">
        <v>895</v>
      </c>
      <c r="C5" s="513"/>
      <c r="D5" s="523" t="str">
        <f>'اختيار المقررات'!L3</f>
        <v/>
      </c>
      <c r="E5" s="523"/>
      <c r="F5" s="513" t="s">
        <v>896</v>
      </c>
      <c r="G5" s="513"/>
      <c r="H5" s="514">
        <f>'اختيار المقررات'!Q3</f>
        <v>0</v>
      </c>
      <c r="I5" s="514"/>
      <c r="J5" s="154" t="s">
        <v>897</v>
      </c>
      <c r="K5" s="514" t="str">
        <f>'اختيار المقررات'!AB3</f>
        <v>غير سوري</v>
      </c>
      <c r="L5" s="514"/>
      <c r="M5" s="514"/>
      <c r="N5" s="513" t="s">
        <v>898</v>
      </c>
      <c r="O5" s="513"/>
      <c r="P5" s="523" t="str">
        <f>'اختيار المقررات'!W3</f>
        <v>غير سوري</v>
      </c>
      <c r="Q5" s="523"/>
      <c r="R5" s="528"/>
      <c r="X5" s="128">
        <v>3</v>
      </c>
      <c r="Y5" s="128">
        <f t="shared" si="0"/>
        <v>3</v>
      </c>
      <c r="Z5" s="128">
        <f>IF(LEN(N3)&lt;2,Q3,"")</f>
        <v>0</v>
      </c>
      <c r="AA5" s="128" t="str">
        <f t="shared" si="1"/>
        <v/>
      </c>
      <c r="AC5" s="131"/>
      <c r="AD5" s="131"/>
      <c r="AE5" s="547" t="str">
        <f t="shared" si="2"/>
        <v/>
      </c>
      <c r="AF5" s="547"/>
      <c r="AG5" s="547"/>
      <c r="AH5" s="131"/>
      <c r="AP5" s="133" t="s">
        <v>813</v>
      </c>
    </row>
    <row r="6" spans="2:42" ht="15.75" customHeight="1" thickTop="1" thickBot="1" x14ac:dyDescent="0.3">
      <c r="B6" s="531" t="s">
        <v>899</v>
      </c>
      <c r="C6" s="520"/>
      <c r="D6" s="523" t="str">
        <f>'اختيار المقررات'!AE3</f>
        <v>لايوجد</v>
      </c>
      <c r="E6" s="523"/>
      <c r="F6" s="520" t="s">
        <v>900</v>
      </c>
      <c r="G6" s="520"/>
      <c r="H6" s="523" t="e">
        <f>'اختيار المقررات'!E4</f>
        <v>#N/A</v>
      </c>
      <c r="I6" s="523"/>
      <c r="J6" s="152" t="s">
        <v>901</v>
      </c>
      <c r="K6" s="514" t="e">
        <f>'اختيار المقررات'!Q4</f>
        <v>#N/A</v>
      </c>
      <c r="L6" s="514"/>
      <c r="M6" s="514"/>
      <c r="N6" s="520" t="s">
        <v>902</v>
      </c>
      <c r="O6" s="520"/>
      <c r="P6" s="523" t="e">
        <f>'اختيار المقررات'!L4</f>
        <v>#N/A</v>
      </c>
      <c r="Q6" s="523"/>
      <c r="R6" s="528"/>
      <c r="X6" s="128">
        <v>4</v>
      </c>
      <c r="Y6" s="128">
        <f t="shared" si="0"/>
        <v>4</v>
      </c>
      <c r="Z6" s="128">
        <f>IF(LEN(J3)&lt;2,M3,"")</f>
        <v>0</v>
      </c>
      <c r="AA6" s="128" t="str">
        <f t="shared" si="1"/>
        <v/>
      </c>
      <c r="AC6" s="131"/>
      <c r="AD6" s="131"/>
      <c r="AE6" s="547" t="str">
        <f t="shared" si="2"/>
        <v/>
      </c>
      <c r="AF6" s="547"/>
      <c r="AG6" s="547"/>
      <c r="AH6" s="131"/>
      <c r="AP6" s="133" t="s">
        <v>814</v>
      </c>
    </row>
    <row r="7" spans="2:42" ht="15" customHeight="1" thickTop="1" thickBot="1" x14ac:dyDescent="0.3">
      <c r="B7" s="529" t="s">
        <v>903</v>
      </c>
      <c r="C7" s="530"/>
      <c r="D7" s="532">
        <f>'اختيار المقررات'!W4</f>
        <v>0</v>
      </c>
      <c r="E7" s="533"/>
      <c r="F7" s="530" t="s">
        <v>904</v>
      </c>
      <c r="G7" s="530"/>
      <c r="H7" s="534">
        <f>'اختيار المقررات'!AB4</f>
        <v>0</v>
      </c>
      <c r="I7" s="535"/>
      <c r="J7" s="155" t="s">
        <v>223</v>
      </c>
      <c r="K7" s="533">
        <f>'اختيار المقررات'!AE4</f>
        <v>0</v>
      </c>
      <c r="L7" s="533"/>
      <c r="M7" s="533"/>
      <c r="N7" s="533"/>
      <c r="O7" s="533"/>
      <c r="P7" s="533"/>
      <c r="Q7" s="533"/>
      <c r="R7" s="536"/>
      <c r="X7" s="128">
        <v>5</v>
      </c>
      <c r="Y7" s="128">
        <f t="shared" si="0"/>
        <v>5</v>
      </c>
      <c r="Z7" s="128">
        <f>IF(LEN(F3)&lt;2,H3,"")</f>
        <v>0</v>
      </c>
      <c r="AA7" s="128" t="str">
        <f t="shared" si="1"/>
        <v/>
      </c>
      <c r="AC7" s="131"/>
      <c r="AD7" s="131"/>
      <c r="AE7" s="547" t="str">
        <f t="shared" si="2"/>
        <v/>
      </c>
      <c r="AF7" s="547"/>
      <c r="AG7" s="547"/>
      <c r="AH7" s="131"/>
      <c r="AP7" s="133" t="s">
        <v>230</v>
      </c>
    </row>
    <row r="8" spans="2:42" ht="19.95" customHeight="1" thickTop="1" thickBot="1" x14ac:dyDescent="0.3">
      <c r="B8" s="525" t="e">
        <f>IF('اختيار المقررات'!E2="مستنفذ",'اختيار المقررات'!B6,IF(AD1&lt;&gt;"",AD1,AI2))</f>
        <v>#N/A</v>
      </c>
      <c r="C8" s="525"/>
      <c r="D8" s="525"/>
      <c r="E8" s="525"/>
      <c r="F8" s="525"/>
      <c r="G8" s="525"/>
      <c r="H8" s="525"/>
      <c r="I8" s="525"/>
      <c r="J8" s="525"/>
      <c r="K8" s="525"/>
      <c r="L8" s="525"/>
      <c r="M8" s="525"/>
      <c r="N8" s="525"/>
      <c r="O8" s="525"/>
      <c r="P8" s="525"/>
      <c r="Q8" s="525"/>
      <c r="R8" s="525"/>
      <c r="X8" s="128">
        <v>6</v>
      </c>
      <c r="Y8" s="128">
        <f>IF(Z8&lt;&gt;"",X8,"")</f>
        <v>6</v>
      </c>
      <c r="Z8" s="128" t="str">
        <f>IF(LEN(D4)&lt;2,B4,"")</f>
        <v>الجنس:</v>
      </c>
      <c r="AA8" s="128" t="str">
        <f t="shared" si="1"/>
        <v/>
      </c>
      <c r="AC8" s="131"/>
      <c r="AD8" s="131"/>
      <c r="AE8" s="547" t="str">
        <f t="shared" si="2"/>
        <v/>
      </c>
      <c r="AF8" s="547"/>
      <c r="AG8" s="547"/>
      <c r="AH8" s="131"/>
      <c r="AP8" s="133" t="s">
        <v>8</v>
      </c>
    </row>
    <row r="9" spans="2:42" ht="19.95" customHeight="1" thickTop="1" thickBot="1" x14ac:dyDescent="0.3">
      <c r="B9" s="526"/>
      <c r="C9" s="526"/>
      <c r="D9" s="526"/>
      <c r="E9" s="526"/>
      <c r="F9" s="526"/>
      <c r="G9" s="526"/>
      <c r="H9" s="526"/>
      <c r="I9" s="526"/>
      <c r="J9" s="526"/>
      <c r="K9" s="526"/>
      <c r="L9" s="526"/>
      <c r="M9" s="526"/>
      <c r="N9" s="526"/>
      <c r="O9" s="526"/>
      <c r="P9" s="526"/>
      <c r="Q9" s="526"/>
      <c r="R9" s="526"/>
      <c r="S9" s="134"/>
      <c r="T9" s="134"/>
      <c r="U9" s="134"/>
      <c r="X9" s="128">
        <v>7</v>
      </c>
      <c r="Y9" s="128" t="e">
        <f t="shared" si="0"/>
        <v>#N/A</v>
      </c>
      <c r="Z9" s="128" t="e">
        <f>IF(LEN(H4)&lt;2,F4,"")</f>
        <v>#N/A</v>
      </c>
      <c r="AA9" s="128" t="str">
        <f t="shared" si="1"/>
        <v/>
      </c>
      <c r="AC9" s="131"/>
      <c r="AD9" s="131"/>
      <c r="AE9" s="547" t="str">
        <f t="shared" si="2"/>
        <v/>
      </c>
      <c r="AF9" s="547"/>
      <c r="AG9" s="547"/>
      <c r="AH9" s="131"/>
      <c r="AP9" s="128" t="s">
        <v>15</v>
      </c>
    </row>
    <row r="10" spans="2:42" ht="19.95" customHeight="1" thickTop="1" thickBot="1" x14ac:dyDescent="0.3">
      <c r="B10" s="526"/>
      <c r="C10" s="526"/>
      <c r="D10" s="526"/>
      <c r="E10" s="526"/>
      <c r="F10" s="526"/>
      <c r="G10" s="526"/>
      <c r="H10" s="526"/>
      <c r="I10" s="526"/>
      <c r="J10" s="526"/>
      <c r="K10" s="526"/>
      <c r="L10" s="526"/>
      <c r="M10" s="526"/>
      <c r="N10" s="526"/>
      <c r="O10" s="526"/>
      <c r="P10" s="526"/>
      <c r="Q10" s="526"/>
      <c r="R10" s="526"/>
      <c r="S10" s="134"/>
      <c r="T10" s="134"/>
      <c r="U10" s="134"/>
      <c r="X10" s="128">
        <v>8</v>
      </c>
      <c r="Y10" s="128" t="e">
        <f t="shared" si="0"/>
        <v>#N/A</v>
      </c>
      <c r="Z10" s="128" t="e">
        <f>IF(LEN(K4)&lt;2,J4,"")</f>
        <v>#N/A</v>
      </c>
      <c r="AA10" s="128" t="str">
        <f t="shared" si="1"/>
        <v/>
      </c>
      <c r="AC10" s="131"/>
      <c r="AD10" s="131"/>
      <c r="AE10" s="547" t="str">
        <f t="shared" si="2"/>
        <v/>
      </c>
      <c r="AF10" s="547"/>
      <c r="AG10" s="547"/>
      <c r="AH10" s="131"/>
    </row>
    <row r="11" spans="2:42" ht="24" customHeight="1" thickTop="1" thickBot="1" x14ac:dyDescent="0.3">
      <c r="B11" s="135"/>
      <c r="C11" s="127" t="s">
        <v>28</v>
      </c>
      <c r="D11" s="516" t="s">
        <v>29</v>
      </c>
      <c r="E11" s="517"/>
      <c r="F11" s="517"/>
      <c r="G11" s="518"/>
      <c r="H11" s="137"/>
      <c r="I11" s="138"/>
      <c r="J11" s="135"/>
      <c r="K11" s="136" t="s">
        <v>28</v>
      </c>
      <c r="L11" s="516" t="s">
        <v>29</v>
      </c>
      <c r="M11" s="517"/>
      <c r="N11" s="517"/>
      <c r="O11" s="518"/>
      <c r="P11" s="137"/>
      <c r="Q11" s="139"/>
      <c r="R11" s="140"/>
      <c r="S11" s="141"/>
      <c r="T11" s="141"/>
      <c r="U11" s="142"/>
      <c r="V11" s="128" t="str">
        <f>IFERROR(SMALL('اختيار المقررات'!$AL$8:$AL$56,'اختيار المقررات'!AM8),"")</f>
        <v/>
      </c>
      <c r="X11" s="128">
        <v>9</v>
      </c>
      <c r="Y11" s="128">
        <f t="shared" si="0"/>
        <v>9</v>
      </c>
      <c r="Z11" s="128">
        <f>IF(LEN(N4)&lt;2,Q4,"")</f>
        <v>0</v>
      </c>
      <c r="AA11" s="128" t="str">
        <f t="shared" si="1"/>
        <v/>
      </c>
      <c r="AC11" s="131"/>
      <c r="AD11" s="131"/>
      <c r="AE11" s="547" t="str">
        <f t="shared" si="2"/>
        <v/>
      </c>
      <c r="AF11" s="547"/>
      <c r="AG11" s="547"/>
      <c r="AH11" s="131"/>
    </row>
    <row r="12" spans="2:42" ht="15.6" customHeight="1" thickTop="1" thickBot="1" x14ac:dyDescent="0.3">
      <c r="B12" s="143" t="str">
        <f t="shared" ref="B12:B18" si="3">IF($AJ$1&gt;0,"",V11)</f>
        <v/>
      </c>
      <c r="C12" s="159" t="str">
        <f>IFERROR(VLOOKUP(B12,'اختيار المقررات'!AU5:BP53,2,0),"")</f>
        <v/>
      </c>
      <c r="D12" s="515" t="str">
        <f>IFERROR(VLOOKUP(B12,'اختيار المقررات'!AU5:BP53,3,0),"")</f>
        <v/>
      </c>
      <c r="E12" s="515"/>
      <c r="F12" s="515"/>
      <c r="G12" s="515"/>
      <c r="H12" s="144" t="str">
        <f>IFERROR(VLOOKUP(B12,'اختيار المقررات'!AU5:BP53,4,0),"")</f>
        <v/>
      </c>
      <c r="I12" s="145" t="str">
        <f>IFERROR(VLOOKUP(B12,'اختيار المقررات'!AU5:BP53,5,0),"")</f>
        <v/>
      </c>
      <c r="J12" s="143" t="str">
        <f>IF($AJ$1&gt;0,"",V18)</f>
        <v/>
      </c>
      <c r="K12" s="159" t="str">
        <f>IFERROR(VLOOKUP(J12,'اختيار المقررات'!AU5:BP53,2,0),"")</f>
        <v/>
      </c>
      <c r="L12" s="515" t="str">
        <f>IFERROR(VLOOKUP(J12,'اختيار المقررات'!AU5:BP53,3,0),"")</f>
        <v/>
      </c>
      <c r="M12" s="515"/>
      <c r="N12" s="515"/>
      <c r="O12" s="515"/>
      <c r="P12" s="144" t="str">
        <f>IFERROR(VLOOKUP(J12,'اختيار المقررات'!AU5:BP53,4,0),"")</f>
        <v/>
      </c>
      <c r="Q12" s="145" t="str">
        <f>IFERROR(VLOOKUP(J12,'اختيار المقررات'!AU5:BP53,5,0),"")</f>
        <v/>
      </c>
      <c r="R12" s="146"/>
      <c r="T12" s="147"/>
      <c r="V12" s="128" t="str">
        <f>IFERROR(SMALL('اختيار المقررات'!$AL$8:$AL$56,'اختيار المقررات'!AM9),"")</f>
        <v/>
      </c>
      <c r="X12" s="128">
        <v>10</v>
      </c>
      <c r="Y12" s="128">
        <f t="shared" si="0"/>
        <v>10</v>
      </c>
      <c r="Z12" s="128" t="str">
        <f>IF(LEN(D5)&lt;2,B5,"")</f>
        <v>الجنسية:</v>
      </c>
      <c r="AA12" s="128" t="str">
        <f t="shared" si="1"/>
        <v/>
      </c>
      <c r="AC12" s="131"/>
      <c r="AD12" s="131"/>
      <c r="AE12" s="547" t="str">
        <f t="shared" si="2"/>
        <v/>
      </c>
      <c r="AF12" s="547"/>
      <c r="AG12" s="547"/>
      <c r="AH12" s="131"/>
    </row>
    <row r="13" spans="2:42" ht="15.6" customHeight="1" thickTop="1" thickBot="1" x14ac:dyDescent="0.3">
      <c r="B13" s="143" t="str">
        <f t="shared" si="3"/>
        <v/>
      </c>
      <c r="C13" s="159" t="str">
        <f>IFERROR(VLOOKUP(B13,'اختيار المقررات'!AU6:BP54,2,0),"")</f>
        <v/>
      </c>
      <c r="D13" s="515" t="str">
        <f>IFERROR(VLOOKUP(B13,'اختيار المقررات'!AU6:BP54,3,0),"")</f>
        <v/>
      </c>
      <c r="E13" s="515"/>
      <c r="F13" s="515"/>
      <c r="G13" s="515"/>
      <c r="H13" s="144" t="str">
        <f>IFERROR(VLOOKUP(B13,'اختيار المقررات'!AU6:BP54,4,0),"")</f>
        <v/>
      </c>
      <c r="I13" s="145" t="str">
        <f>IFERROR(VLOOKUP(B13,'اختيار المقررات'!AU6:BP54,5,0),"")</f>
        <v/>
      </c>
      <c r="J13" s="143" t="str">
        <f t="shared" ref="J13:J18" si="4">IF($AJ$1&gt;0,"",V19)</f>
        <v/>
      </c>
      <c r="K13" s="159" t="str">
        <f>IFERROR(VLOOKUP(J13,'اختيار المقررات'!AU6:BP54,2,0),"")</f>
        <v/>
      </c>
      <c r="L13" s="515" t="str">
        <f>IFERROR(VLOOKUP(J13,'اختيار المقررات'!AU6:BP54,3,0),"")</f>
        <v/>
      </c>
      <c r="M13" s="515"/>
      <c r="N13" s="515"/>
      <c r="O13" s="515"/>
      <c r="P13" s="144" t="str">
        <f>IFERROR(VLOOKUP(J13,'اختيار المقررات'!AU6:BP54,4,0),"")</f>
        <v/>
      </c>
      <c r="Q13" s="145" t="str">
        <f>IFERROR(VLOOKUP(J13,'اختيار المقررات'!AU6:BP54,5,0),"")</f>
        <v/>
      </c>
      <c r="R13" s="146"/>
      <c r="S13" s="147"/>
      <c r="T13" s="147"/>
      <c r="U13" s="135"/>
      <c r="V13" s="128" t="str">
        <f>IFERROR(SMALL('اختيار المقررات'!$AL$8:$AL$56,'اختيار المقررات'!AM10),"")</f>
        <v/>
      </c>
      <c r="X13" s="128">
        <v>11</v>
      </c>
      <c r="Y13" s="128">
        <f t="shared" si="0"/>
        <v>11</v>
      </c>
      <c r="Z13" s="128" t="str">
        <f>IF(LEN(H5)&lt;2,F5,"")</f>
        <v>الرقم الوطني:</v>
      </c>
      <c r="AA13" s="128" t="str">
        <f t="shared" si="1"/>
        <v/>
      </c>
      <c r="AC13" s="131"/>
      <c r="AD13" s="131"/>
      <c r="AE13" s="547" t="str">
        <f t="shared" si="2"/>
        <v/>
      </c>
      <c r="AF13" s="547"/>
      <c r="AG13" s="547"/>
      <c r="AH13" s="131"/>
    </row>
    <row r="14" spans="2:42" ht="15.6" customHeight="1" thickTop="1" thickBot="1" x14ac:dyDescent="0.3">
      <c r="B14" s="143" t="str">
        <f t="shared" si="3"/>
        <v/>
      </c>
      <c r="C14" s="159" t="str">
        <f>IFERROR(VLOOKUP(B14,'اختيار المقررات'!AU7:BP55,2,0),"")</f>
        <v/>
      </c>
      <c r="D14" s="515" t="str">
        <f>IFERROR(VLOOKUP(B14,'اختيار المقررات'!AU7:BP55,3,0),"")</f>
        <v/>
      </c>
      <c r="E14" s="515"/>
      <c r="F14" s="515"/>
      <c r="G14" s="515"/>
      <c r="H14" s="144" t="str">
        <f>IFERROR(VLOOKUP(B14,'اختيار المقررات'!AU7:BP55,4,0),"")</f>
        <v/>
      </c>
      <c r="I14" s="145" t="str">
        <f>IFERROR(VLOOKUP(B14,'اختيار المقررات'!AU7:BP55,5,0),"")</f>
        <v/>
      </c>
      <c r="J14" s="143" t="str">
        <f t="shared" si="4"/>
        <v/>
      </c>
      <c r="K14" s="159" t="str">
        <f>IFERROR(VLOOKUP(J14,'اختيار المقررات'!AU7:BP55,2,0),"")</f>
        <v/>
      </c>
      <c r="L14" s="515" t="str">
        <f>IFERROR(VLOOKUP(J14,'اختيار المقررات'!AU7:BP55,3,0),"")</f>
        <v/>
      </c>
      <c r="M14" s="515"/>
      <c r="N14" s="515"/>
      <c r="O14" s="515"/>
      <c r="P14" s="144" t="str">
        <f>IFERROR(VLOOKUP(J14,'اختيار المقررات'!AU7:BP55,4,0),"")</f>
        <v/>
      </c>
      <c r="Q14" s="145" t="str">
        <f>IFERROR(VLOOKUP(J14,'اختيار المقررات'!AU7:BP55,5,0),"")</f>
        <v/>
      </c>
      <c r="R14" s="146"/>
      <c r="S14" s="147"/>
      <c r="T14" s="147"/>
      <c r="U14" s="135"/>
      <c r="V14" s="128" t="str">
        <f>IFERROR(SMALL('اختيار المقررات'!$AL$8:$AL$56,'اختيار المقررات'!AM11),"")</f>
        <v/>
      </c>
      <c r="X14" s="128">
        <v>12</v>
      </c>
      <c r="Y14" s="128" t="str">
        <f t="shared" si="0"/>
        <v/>
      </c>
      <c r="Z14" s="128" t="str">
        <f>IF(LEN(K5)&lt;2,J5,"")</f>
        <v/>
      </c>
      <c r="AA14" s="128" t="str">
        <f t="shared" si="1"/>
        <v/>
      </c>
      <c r="AC14" s="131"/>
      <c r="AD14" s="131"/>
      <c r="AE14" s="547" t="str">
        <f t="shared" si="2"/>
        <v/>
      </c>
      <c r="AF14" s="547"/>
      <c r="AG14" s="547"/>
      <c r="AH14" s="131"/>
    </row>
    <row r="15" spans="2:42" ht="15.6" customHeight="1" thickTop="1" thickBot="1" x14ac:dyDescent="0.3">
      <c r="B15" s="143" t="str">
        <f t="shared" si="3"/>
        <v/>
      </c>
      <c r="C15" s="159" t="str">
        <f>IFERROR(VLOOKUP(B15,'اختيار المقررات'!AU8:BP56,2,0),"")</f>
        <v/>
      </c>
      <c r="D15" s="515" t="str">
        <f>IFERROR(VLOOKUP(B15,'اختيار المقررات'!AU8:BP56,3,0),"")</f>
        <v/>
      </c>
      <c r="E15" s="515"/>
      <c r="F15" s="515"/>
      <c r="G15" s="515"/>
      <c r="H15" s="144" t="str">
        <f>IFERROR(VLOOKUP(B15,'اختيار المقررات'!AU8:BP56,4,0),"")</f>
        <v/>
      </c>
      <c r="I15" s="145" t="str">
        <f>IFERROR(VLOOKUP(B15,'اختيار المقررات'!AU8:BP56,5,0),"")</f>
        <v/>
      </c>
      <c r="J15" s="143" t="str">
        <f t="shared" si="4"/>
        <v/>
      </c>
      <c r="K15" s="159" t="str">
        <f>IFERROR(VLOOKUP(J15,'اختيار المقررات'!AU8:BP56,2,0),"")</f>
        <v/>
      </c>
      <c r="L15" s="515" t="str">
        <f>IFERROR(VLOOKUP(J15,'اختيار المقررات'!AU8:BP56,3,0),"")</f>
        <v/>
      </c>
      <c r="M15" s="515"/>
      <c r="N15" s="515"/>
      <c r="O15" s="515"/>
      <c r="P15" s="144" t="str">
        <f>IFERROR(VLOOKUP(J15,'اختيار المقررات'!AU8:BP56,4,0),"")</f>
        <v/>
      </c>
      <c r="Q15" s="145" t="str">
        <f>IFERROR(VLOOKUP(J15,'اختيار المقررات'!AU8:BP56,5,0),"")</f>
        <v/>
      </c>
      <c r="R15" s="146"/>
      <c r="S15" s="147"/>
      <c r="T15" s="147"/>
      <c r="U15" s="135"/>
      <c r="V15" s="128" t="str">
        <f>IFERROR(SMALL('اختيار المقررات'!$AL$8:$AL$56,'اختيار المقررات'!AM12),"")</f>
        <v/>
      </c>
      <c r="X15" s="128">
        <v>13</v>
      </c>
      <c r="Y15" s="128" t="str">
        <f t="shared" si="0"/>
        <v/>
      </c>
      <c r="Z15" s="128" t="str">
        <f>IF(LEN(P5)&lt;2,N5,"")</f>
        <v/>
      </c>
      <c r="AA15" s="128" t="str">
        <f t="shared" si="1"/>
        <v/>
      </c>
      <c r="AC15" s="131"/>
      <c r="AD15" s="131"/>
      <c r="AE15" s="547" t="str">
        <f t="shared" si="2"/>
        <v/>
      </c>
      <c r="AF15" s="547"/>
      <c r="AG15" s="547"/>
      <c r="AH15" s="131"/>
    </row>
    <row r="16" spans="2:42" ht="15.6" customHeight="1" thickTop="1" thickBot="1" x14ac:dyDescent="0.3">
      <c r="B16" s="143" t="str">
        <f t="shared" si="3"/>
        <v/>
      </c>
      <c r="C16" s="159" t="str">
        <f>IFERROR(VLOOKUP(B16,'اختيار المقررات'!AU9:BP57,2,0),"")</f>
        <v/>
      </c>
      <c r="D16" s="515" t="str">
        <f>IFERROR(VLOOKUP(B16,'اختيار المقررات'!AU9:BP57,3,0),"")</f>
        <v/>
      </c>
      <c r="E16" s="515"/>
      <c r="F16" s="515"/>
      <c r="G16" s="515"/>
      <c r="H16" s="144" t="str">
        <f>IFERROR(VLOOKUP(B16,'اختيار المقررات'!AU9:BP57,4,0),"")</f>
        <v/>
      </c>
      <c r="I16" s="145" t="str">
        <f>IFERROR(VLOOKUP(B16,'اختيار المقررات'!AU9:BP57,5,0),"")</f>
        <v/>
      </c>
      <c r="J16" s="143" t="str">
        <f t="shared" si="4"/>
        <v/>
      </c>
      <c r="K16" s="159" t="str">
        <f>IFERROR(VLOOKUP(J16,'اختيار المقررات'!AU9:BP57,2,0),"")</f>
        <v/>
      </c>
      <c r="L16" s="515" t="str">
        <f>IFERROR(VLOOKUP(J16,'اختيار المقررات'!AU9:BP57,3,0),"")</f>
        <v/>
      </c>
      <c r="M16" s="515"/>
      <c r="N16" s="515"/>
      <c r="O16" s="515"/>
      <c r="P16" s="144" t="str">
        <f>IFERROR(VLOOKUP(J16,'اختيار المقررات'!AU9:BP57,4,0),"")</f>
        <v/>
      </c>
      <c r="Q16" s="145" t="str">
        <f>IFERROR(VLOOKUP(J16,'اختيار المقررات'!AU9:BP57,5,0),"")</f>
        <v/>
      </c>
      <c r="R16" s="146"/>
      <c r="S16" s="147"/>
      <c r="T16" s="147"/>
      <c r="U16" s="135"/>
      <c r="V16" s="128" t="str">
        <f>IFERROR(SMALL('اختيار المقررات'!$AL$8:$AL$56,'اختيار المقررات'!AM13),"")</f>
        <v/>
      </c>
      <c r="X16" s="128">
        <v>14</v>
      </c>
      <c r="Y16" s="128" t="str">
        <f t="shared" si="0"/>
        <v/>
      </c>
      <c r="Z16" s="128" t="str">
        <f>IF(LEN(D6)&lt;2,B6,"")</f>
        <v/>
      </c>
      <c r="AA16" s="128" t="str">
        <f t="shared" si="1"/>
        <v/>
      </c>
      <c r="AC16" s="131"/>
      <c r="AD16" s="131"/>
      <c r="AE16" s="547" t="str">
        <f t="shared" si="2"/>
        <v/>
      </c>
      <c r="AF16" s="547"/>
      <c r="AG16" s="547"/>
      <c r="AH16" s="131"/>
    </row>
    <row r="17" spans="2:34" ht="15.6" customHeight="1" thickTop="1" thickBot="1" x14ac:dyDescent="0.3">
      <c r="B17" s="143" t="str">
        <f t="shared" si="3"/>
        <v/>
      </c>
      <c r="C17" s="159" t="str">
        <f>IFERROR(VLOOKUP(B17,'اختيار المقررات'!AU10:BP58,2,0),"")</f>
        <v/>
      </c>
      <c r="D17" s="515" t="str">
        <f>IFERROR(VLOOKUP(B17,'اختيار المقررات'!AU10:BP58,3,0),"")</f>
        <v/>
      </c>
      <c r="E17" s="515"/>
      <c r="F17" s="515"/>
      <c r="G17" s="515"/>
      <c r="H17" s="144" t="str">
        <f>IFERROR(VLOOKUP(B17,'اختيار المقررات'!AU10:BP58,4,0),"")</f>
        <v/>
      </c>
      <c r="I17" s="145" t="str">
        <f>IFERROR(VLOOKUP(B17,'اختيار المقررات'!AU10:BP58,5,0),"")</f>
        <v/>
      </c>
      <c r="J17" s="143" t="str">
        <f t="shared" si="4"/>
        <v/>
      </c>
      <c r="K17" s="159" t="str">
        <f>IFERROR(VLOOKUP(J17,'اختيار المقررات'!AU10:BP58,2,0),"")</f>
        <v/>
      </c>
      <c r="L17" s="515" t="str">
        <f>IFERROR(VLOOKUP(J17,'اختيار المقررات'!AU10:BP58,3,0),"")</f>
        <v/>
      </c>
      <c r="M17" s="515"/>
      <c r="N17" s="515"/>
      <c r="O17" s="515"/>
      <c r="P17" s="144" t="str">
        <f>IFERROR(VLOOKUP(J17,'اختيار المقررات'!AU10:BP58,4,0),"")</f>
        <v/>
      </c>
      <c r="Q17" s="145" t="str">
        <f>IFERROR(VLOOKUP(J17,'اختيار المقررات'!AU10:BP58,5,0),"")</f>
        <v/>
      </c>
      <c r="R17" s="146"/>
      <c r="S17" s="147"/>
      <c r="T17" s="147"/>
      <c r="U17" s="135"/>
      <c r="V17" s="128" t="str">
        <f>IFERROR(SMALL('اختيار المقررات'!$AL$8:$AL$56,'اختيار المقررات'!AM14),"")</f>
        <v/>
      </c>
      <c r="X17" s="128">
        <v>15</v>
      </c>
      <c r="Y17" s="128" t="e">
        <f t="shared" si="0"/>
        <v>#N/A</v>
      </c>
      <c r="Z17" s="128" t="e">
        <f>IF(LEN(H6)&lt;2,F6,"")</f>
        <v>#N/A</v>
      </c>
      <c r="AA17" s="128" t="str">
        <f t="shared" si="1"/>
        <v/>
      </c>
      <c r="AC17" s="131"/>
      <c r="AD17" s="131"/>
      <c r="AE17" s="547" t="str">
        <f t="shared" si="2"/>
        <v/>
      </c>
      <c r="AF17" s="547"/>
      <c r="AG17" s="547"/>
      <c r="AH17" s="131"/>
    </row>
    <row r="18" spans="2:34" ht="15.6" customHeight="1" thickTop="1" thickBot="1" x14ac:dyDescent="0.3">
      <c r="B18" s="143" t="str">
        <f t="shared" si="3"/>
        <v/>
      </c>
      <c r="C18" s="159" t="str">
        <f>IFERROR(VLOOKUP(B18,'اختيار المقررات'!AU11:BP59,2,0),"")</f>
        <v/>
      </c>
      <c r="D18" s="515" t="str">
        <f>IFERROR(VLOOKUP(B18,'اختيار المقررات'!AU11:BP59,3,0),"")</f>
        <v/>
      </c>
      <c r="E18" s="515"/>
      <c r="F18" s="515"/>
      <c r="G18" s="515"/>
      <c r="H18" s="144" t="str">
        <f>IFERROR(VLOOKUP(B18,'اختيار المقررات'!AU11:BP59,4,0),"")</f>
        <v/>
      </c>
      <c r="I18" s="145" t="str">
        <f>IFERROR(VLOOKUP(B18,'اختيار المقررات'!AU11:BP59,5,0),"")</f>
        <v/>
      </c>
      <c r="J18" s="143" t="str">
        <f t="shared" si="4"/>
        <v/>
      </c>
      <c r="K18" s="159" t="str">
        <f>IFERROR(VLOOKUP(J18,'اختيار المقررات'!AU11:BP59,2,0),"")</f>
        <v/>
      </c>
      <c r="L18" s="515" t="str">
        <f>IFERROR(VLOOKUP(J18,'اختيار المقررات'!AU11:BP59,3,0),"")</f>
        <v/>
      </c>
      <c r="M18" s="515"/>
      <c r="N18" s="515"/>
      <c r="O18" s="515"/>
      <c r="P18" s="144" t="str">
        <f>IFERROR(VLOOKUP(J18,'اختيار المقررات'!AU11:BP59,4,0),"")</f>
        <v/>
      </c>
      <c r="Q18" s="145" t="str">
        <f>IFERROR(VLOOKUP(J18,'اختيار المقررات'!AU11:BP59,5,0),"")</f>
        <v/>
      </c>
      <c r="R18" s="146"/>
      <c r="S18" s="147"/>
      <c r="T18" s="147"/>
      <c r="U18" s="135"/>
      <c r="V18" s="128" t="str">
        <f>IFERROR(SMALL('اختيار المقررات'!$AL$8:$AL$56,'اختيار المقررات'!AM15),"")</f>
        <v/>
      </c>
      <c r="X18" s="128">
        <v>16</v>
      </c>
      <c r="Y18" s="128" t="e">
        <f t="shared" si="0"/>
        <v>#N/A</v>
      </c>
      <c r="Z18" s="128" t="e">
        <f>IF(LEN(K6)&lt;2,J6,"")</f>
        <v>#N/A</v>
      </c>
      <c r="AA18" s="128" t="str">
        <f t="shared" si="1"/>
        <v/>
      </c>
      <c r="AC18" s="131"/>
      <c r="AD18" s="131"/>
      <c r="AE18" s="547" t="str">
        <f t="shared" si="2"/>
        <v/>
      </c>
      <c r="AF18" s="547"/>
      <c r="AG18" s="547"/>
      <c r="AH18" s="131"/>
    </row>
    <row r="19" spans="2:34" ht="15.6" customHeight="1" thickTop="1" thickBot="1" x14ac:dyDescent="0.3">
      <c r="B19" s="555" t="e">
        <f>'إدخال البيانات'!A2</f>
        <v>#N/A</v>
      </c>
      <c r="C19" s="555"/>
      <c r="D19" s="555"/>
      <c r="E19" s="555"/>
      <c r="F19" s="555"/>
      <c r="G19" s="555"/>
      <c r="H19" s="555"/>
      <c r="I19" s="555"/>
      <c r="J19" s="555"/>
      <c r="K19" s="555"/>
      <c r="L19" s="555"/>
      <c r="M19" s="555"/>
      <c r="N19" s="555"/>
      <c r="O19" s="555"/>
      <c r="P19" s="555"/>
      <c r="Q19" s="555"/>
      <c r="R19" s="555"/>
      <c r="S19" s="147"/>
      <c r="T19" s="147"/>
      <c r="U19" s="135"/>
      <c r="V19" s="128" t="str">
        <f>IFERROR(SMALL('اختيار المقررات'!$AL$8:$AL$56,'اختيار المقررات'!AM16),"")</f>
        <v/>
      </c>
      <c r="X19" s="128">
        <v>17</v>
      </c>
      <c r="Y19" s="128" t="e">
        <f t="shared" si="0"/>
        <v>#N/A</v>
      </c>
      <c r="Z19" s="128" t="e">
        <f>IF(LEN(P6)&lt;2,N6,"")</f>
        <v>#N/A</v>
      </c>
      <c r="AA19" s="128" t="str">
        <f t="shared" si="1"/>
        <v/>
      </c>
      <c r="AC19" s="131"/>
      <c r="AD19" s="131"/>
      <c r="AE19" s="547" t="str">
        <f t="shared" si="2"/>
        <v/>
      </c>
      <c r="AF19" s="547"/>
      <c r="AG19" s="547"/>
      <c r="AH19" s="131"/>
    </row>
    <row r="20" spans="2:34" ht="15.6" customHeight="1" thickTop="1" thickBot="1" x14ac:dyDescent="0.3">
      <c r="B20" s="556"/>
      <c r="C20" s="556"/>
      <c r="D20" s="556"/>
      <c r="E20" s="556"/>
      <c r="F20" s="556"/>
      <c r="G20" s="556"/>
      <c r="H20" s="556"/>
      <c r="I20" s="556"/>
      <c r="J20" s="556"/>
      <c r="K20" s="556"/>
      <c r="L20" s="556"/>
      <c r="M20" s="556"/>
      <c r="N20" s="556"/>
      <c r="O20" s="556"/>
      <c r="P20" s="556"/>
      <c r="Q20" s="556"/>
      <c r="R20" s="556"/>
      <c r="S20" s="147"/>
      <c r="T20" s="147"/>
      <c r="U20" s="135"/>
      <c r="V20" s="128" t="str">
        <f>IFERROR(SMALL('اختيار المقررات'!$AL$8:$AL$56,'اختيار المقررات'!AM17),"")</f>
        <v/>
      </c>
      <c r="X20" s="128">
        <v>18</v>
      </c>
      <c r="Y20" s="128">
        <f t="shared" si="0"/>
        <v>18</v>
      </c>
      <c r="Z20" s="128" t="str">
        <f>IF(LEN(D7)&lt;2,B7,"")</f>
        <v>الموبايل:</v>
      </c>
      <c r="AA20" s="128" t="str">
        <f t="shared" si="1"/>
        <v/>
      </c>
      <c r="AC20" s="131"/>
      <c r="AD20" s="131"/>
      <c r="AE20" s="547" t="str">
        <f t="shared" si="2"/>
        <v/>
      </c>
      <c r="AF20" s="547"/>
      <c r="AG20" s="547"/>
      <c r="AH20" s="131"/>
    </row>
    <row r="21" spans="2:34" ht="15.6" customHeight="1" thickTop="1" thickBot="1" x14ac:dyDescent="0.3">
      <c r="B21" s="557" t="s">
        <v>232</v>
      </c>
      <c r="C21" s="558"/>
      <c r="D21" s="558"/>
      <c r="E21" s="558"/>
      <c r="F21" s="122">
        <f>'اختيار المقررات'!AD25</f>
        <v>0</v>
      </c>
      <c r="G21" s="558" t="s">
        <v>233</v>
      </c>
      <c r="H21" s="558"/>
      <c r="I21" s="558"/>
      <c r="J21" s="558"/>
      <c r="K21" s="560">
        <f>'اختيار المقررات'!AD26</f>
        <v>0</v>
      </c>
      <c r="L21" s="560"/>
      <c r="M21" s="558" t="e">
        <f>'اختيار المقررات'!Y27</f>
        <v>#N/A</v>
      </c>
      <c r="N21" s="558"/>
      <c r="O21" s="558"/>
      <c r="P21" s="558"/>
      <c r="Q21" s="560" t="e">
        <f>'اختيار المقررات'!AD27</f>
        <v>#N/A</v>
      </c>
      <c r="R21" s="580"/>
      <c r="S21" s="148"/>
      <c r="V21" s="128" t="str">
        <f>IFERROR(SMALL('اختيار المقررات'!$AL$8:$AL$56,'اختيار المقررات'!AM18),"")</f>
        <v/>
      </c>
      <c r="X21" s="128">
        <v>19</v>
      </c>
      <c r="Y21" s="128">
        <f t="shared" si="0"/>
        <v>19</v>
      </c>
      <c r="Z21" s="128" t="str">
        <f>IF(LEN(H7)&lt;2,F7,"")</f>
        <v>الهاتف:</v>
      </c>
      <c r="AA21" s="128" t="str">
        <f t="shared" si="1"/>
        <v/>
      </c>
      <c r="AC21" s="131"/>
      <c r="AD21" s="131"/>
      <c r="AE21" s="547" t="str">
        <f t="shared" si="2"/>
        <v/>
      </c>
      <c r="AF21" s="547"/>
      <c r="AG21" s="547"/>
      <c r="AH21" s="131"/>
    </row>
    <row r="22" spans="2:34" ht="15.6" customHeight="1" thickTop="1" x14ac:dyDescent="0.25">
      <c r="B22" s="506" t="s">
        <v>227</v>
      </c>
      <c r="C22" s="507"/>
      <c r="D22" s="507"/>
      <c r="E22" s="508">
        <f>'اختيار المقررات'!F5</f>
        <v>0</v>
      </c>
      <c r="F22" s="508"/>
      <c r="G22" s="508"/>
      <c r="H22" s="508"/>
      <c r="I22" s="509"/>
      <c r="J22" s="102" t="s">
        <v>59</v>
      </c>
      <c r="K22" s="510" t="e">
        <f>'اختيار المقررات'!Q5</f>
        <v>#N/A</v>
      </c>
      <c r="L22" s="510"/>
      <c r="M22" s="123" t="s">
        <v>0</v>
      </c>
      <c r="N22" s="559" t="e">
        <f>'اختيار المقررات'!W5</f>
        <v>#N/A</v>
      </c>
      <c r="O22" s="559"/>
      <c r="P22" s="511"/>
      <c r="Q22" s="511"/>
      <c r="R22" s="512"/>
      <c r="V22" s="128" t="str">
        <f>IFERROR(SMALL('اختيار المقررات'!$AL$8:$AL$56,'اختيار المقررات'!AM19),"")</f>
        <v/>
      </c>
      <c r="X22" s="128">
        <v>20</v>
      </c>
      <c r="Y22" s="128">
        <f t="shared" si="0"/>
        <v>20</v>
      </c>
      <c r="Z22" s="128" t="str">
        <f>IF(LEN(K7)&lt;2,J7,"")</f>
        <v>العنوان :</v>
      </c>
      <c r="AC22" s="131"/>
      <c r="AD22" s="131"/>
      <c r="AE22" s="547" t="str">
        <f t="shared" si="2"/>
        <v/>
      </c>
      <c r="AF22" s="547"/>
      <c r="AG22" s="547"/>
      <c r="AH22" s="131"/>
    </row>
    <row r="23" spans="2:34" ht="15.6" customHeight="1" x14ac:dyDescent="0.25">
      <c r="B23" s="581" t="s">
        <v>231</v>
      </c>
      <c r="C23" s="582"/>
      <c r="D23" s="582"/>
      <c r="E23" s="583" t="e">
        <f>'اختيار المقررات'!N25</f>
        <v>#N/A</v>
      </c>
      <c r="F23" s="583"/>
      <c r="G23" s="584"/>
      <c r="H23" s="562" t="s">
        <v>905</v>
      </c>
      <c r="I23" s="563"/>
      <c r="J23" s="564" t="e">
        <f>'اختيار المقررات'!V25</f>
        <v>#N/A</v>
      </c>
      <c r="K23" s="564"/>
      <c r="L23" s="565"/>
      <c r="M23" s="554" t="s">
        <v>815</v>
      </c>
      <c r="N23" s="554"/>
      <c r="O23" s="554" t="s">
        <v>816</v>
      </c>
      <c r="P23" s="554"/>
      <c r="Q23" s="554" t="s">
        <v>849</v>
      </c>
      <c r="R23" s="554"/>
      <c r="V23" s="128" t="str">
        <f>IFERROR(SMALL('اختيار المقررات'!$AL$8:$AL$56,'اختيار المقررات'!AM20),"")</f>
        <v/>
      </c>
    </row>
    <row r="24" spans="2:34" ht="15.6" customHeight="1" x14ac:dyDescent="0.25">
      <c r="B24" s="581" t="s">
        <v>817</v>
      </c>
      <c r="C24" s="582"/>
      <c r="D24" s="582"/>
      <c r="E24" s="568" t="e">
        <f>'اختيار المقررات'!N27</f>
        <v>#N/A</v>
      </c>
      <c r="F24" s="568"/>
      <c r="G24" s="569"/>
      <c r="H24" s="566" t="s">
        <v>25</v>
      </c>
      <c r="I24" s="567"/>
      <c r="J24" s="568" t="e">
        <f>'اختيار المقررات'!N26</f>
        <v>#N/A</v>
      </c>
      <c r="K24" s="568"/>
      <c r="L24" s="569"/>
      <c r="M24" s="554"/>
      <c r="N24" s="554"/>
      <c r="O24" s="554"/>
      <c r="P24" s="554"/>
      <c r="Q24" s="554"/>
      <c r="R24" s="554"/>
      <c r="V24" s="128" t="str">
        <f>IFERROR(SMALL('اختيار المقررات'!$AL$8:$AL$56,'اختيار المقررات'!AM21),"")</f>
        <v/>
      </c>
    </row>
    <row r="25" spans="2:34" ht="15.6" customHeight="1" x14ac:dyDescent="0.25">
      <c r="B25" s="581" t="s">
        <v>811</v>
      </c>
      <c r="C25" s="582"/>
      <c r="D25" s="582"/>
      <c r="E25" s="568" t="e">
        <f>'اختيار المقررات'!N28</f>
        <v>#N/A</v>
      </c>
      <c r="F25" s="568"/>
      <c r="G25" s="569"/>
      <c r="H25" s="570" t="s">
        <v>20</v>
      </c>
      <c r="I25" s="571"/>
      <c r="J25" s="510" t="str">
        <f>'اختيار المقررات'!V28</f>
        <v>لا</v>
      </c>
      <c r="K25" s="510"/>
      <c r="L25" s="593"/>
      <c r="M25" s="554"/>
      <c r="N25" s="554"/>
      <c r="O25" s="554"/>
      <c r="P25" s="554"/>
      <c r="Q25" s="554"/>
      <c r="R25" s="554"/>
    </row>
    <row r="26" spans="2:34" ht="15.6" customHeight="1" x14ac:dyDescent="0.25">
      <c r="B26" s="602" t="s">
        <v>23</v>
      </c>
      <c r="C26" s="603"/>
      <c r="D26" s="603"/>
      <c r="E26" s="594" t="e">
        <f>IF(AJ1&gt;0,"",'اختيار المقررات'!N29)</f>
        <v>#N/A</v>
      </c>
      <c r="F26" s="594"/>
      <c r="G26" s="594"/>
      <c r="H26" s="594"/>
      <c r="I26" s="594"/>
      <c r="J26" s="594"/>
      <c r="K26" s="594"/>
      <c r="L26" s="595"/>
      <c r="M26" s="554"/>
      <c r="N26" s="554"/>
      <c r="O26" s="554"/>
      <c r="P26" s="554"/>
      <c r="Q26" s="554"/>
      <c r="R26" s="554"/>
    </row>
    <row r="27" spans="2:34" ht="15.6" customHeight="1" x14ac:dyDescent="0.25">
      <c r="B27" s="572" t="str">
        <f>'اختيار المقررات'!C25</f>
        <v>منقطع عن التسجيل في</v>
      </c>
      <c r="C27" s="573"/>
      <c r="D27" s="573"/>
      <c r="E27" s="573"/>
      <c r="F27" s="573"/>
      <c r="G27" s="573"/>
      <c r="H27" s="573"/>
      <c r="I27" s="573"/>
      <c r="J27" s="573"/>
      <c r="K27" s="573"/>
      <c r="L27" s="574"/>
      <c r="M27" s="554"/>
      <c r="N27" s="554"/>
      <c r="O27" s="554"/>
      <c r="P27" s="554"/>
      <c r="Q27" s="554"/>
      <c r="R27" s="554"/>
    </row>
    <row r="28" spans="2:34" ht="15.6" customHeight="1" x14ac:dyDescent="0.25">
      <c r="B28" s="575" t="str">
        <f>'اختيار المقررات'!C26</f>
        <v/>
      </c>
      <c r="C28" s="576"/>
      <c r="D28" s="576"/>
      <c r="E28" s="576"/>
      <c r="F28" s="576"/>
      <c r="G28" s="576" t="str">
        <f>'اختيار المقررات'!C27</f>
        <v/>
      </c>
      <c r="H28" s="576"/>
      <c r="I28" s="576"/>
      <c r="J28" s="576"/>
      <c r="K28" s="576"/>
      <c r="L28" s="577"/>
      <c r="M28" s="554"/>
      <c r="N28" s="554"/>
      <c r="O28" s="554"/>
      <c r="P28" s="554"/>
      <c r="Q28" s="554"/>
      <c r="R28" s="554"/>
      <c r="V28" s="128" t="str">
        <f>IFERROR(SMALL('اختيار المقررات'!$U$10:$U$30,'اختيار المقررات'!V39),"")</f>
        <v/>
      </c>
    </row>
    <row r="29" spans="2:34" ht="15.6" customHeight="1" x14ac:dyDescent="0.25">
      <c r="B29" s="575" t="str">
        <f>'اختيار المقررات'!C28</f>
        <v/>
      </c>
      <c r="C29" s="576"/>
      <c r="D29" s="576"/>
      <c r="E29" s="576"/>
      <c r="F29" s="576"/>
      <c r="G29" s="576" t="str">
        <f>'اختيار المقررات'!C29</f>
        <v xml:space="preserve"> </v>
      </c>
      <c r="H29" s="576"/>
      <c r="I29" s="576"/>
      <c r="J29" s="576"/>
      <c r="K29" s="576"/>
      <c r="L29" s="577"/>
      <c r="M29" s="554"/>
      <c r="N29" s="554"/>
      <c r="O29" s="554"/>
      <c r="P29" s="554"/>
      <c r="Q29" s="554"/>
      <c r="R29" s="554"/>
      <c r="V29" s="128" t="str">
        <f>IFERROR(SMALL('اختيار المقررات'!$U$10:$U$30,'اختيار المقررات'!V41),"")</f>
        <v/>
      </c>
    </row>
    <row r="30" spans="2:34" ht="15.6" customHeight="1" x14ac:dyDescent="0.25">
      <c r="B30" s="585" t="str">
        <f>'اختيار المقررات'!C30</f>
        <v/>
      </c>
      <c r="C30" s="578"/>
      <c r="D30" s="578"/>
      <c r="E30" s="578"/>
      <c r="F30" s="578"/>
      <c r="G30" s="578" t="str">
        <f>'اختيار المقررات'!C31</f>
        <v/>
      </c>
      <c r="H30" s="578"/>
      <c r="I30" s="578"/>
      <c r="J30" s="578"/>
      <c r="K30" s="578"/>
      <c r="L30" s="579"/>
      <c r="M30" s="554"/>
      <c r="N30" s="554"/>
      <c r="O30" s="554"/>
      <c r="P30" s="554"/>
      <c r="Q30" s="554"/>
      <c r="R30" s="554"/>
      <c r="V30" s="128" t="str">
        <f>IFERROR(SMALL('اختيار المقررات'!$U$10:$U$30,'اختيار المقررات'!V42),"")</f>
        <v/>
      </c>
    </row>
    <row r="31" spans="2:34" ht="15.6" customHeight="1" x14ac:dyDescent="0.25">
      <c r="B31" s="599" t="s">
        <v>850</v>
      </c>
      <c r="C31" s="600"/>
      <c r="D31" s="600"/>
      <c r="E31" s="600"/>
      <c r="F31" s="600"/>
      <c r="G31" s="600"/>
      <c r="H31" s="600"/>
      <c r="I31" s="600"/>
      <c r="J31" s="600"/>
      <c r="K31" s="600"/>
      <c r="L31" s="600"/>
      <c r="M31" s="600"/>
      <c r="N31" s="600"/>
      <c r="O31" s="600"/>
      <c r="P31" s="600"/>
      <c r="Q31" s="600"/>
      <c r="R31" s="601"/>
      <c r="V31" s="128" t="str">
        <f>IFERROR(SMALL('اختيار المقررات'!$U$10:$U$30,'اختيار المقررات'!V30),"")</f>
        <v/>
      </c>
    </row>
    <row r="32" spans="2:34" ht="15.6" customHeight="1" x14ac:dyDescent="0.25">
      <c r="B32" s="561" t="s">
        <v>30</v>
      </c>
      <c r="C32" s="561"/>
      <c r="D32" s="561"/>
      <c r="E32" s="561"/>
      <c r="F32" s="561"/>
      <c r="G32" s="561"/>
      <c r="H32" s="561"/>
      <c r="I32" s="561"/>
      <c r="J32" s="561"/>
      <c r="K32" s="561"/>
      <c r="L32" s="561"/>
      <c r="M32" s="561"/>
      <c r="N32" s="561"/>
      <c r="O32" s="561"/>
      <c r="P32" s="561"/>
      <c r="Q32" s="561"/>
      <c r="R32" s="561"/>
    </row>
    <row r="33" spans="2:18" ht="15.6" customHeight="1" x14ac:dyDescent="0.25">
      <c r="B33" s="586" t="s">
        <v>31</v>
      </c>
      <c r="C33" s="586"/>
      <c r="D33" s="586"/>
      <c r="E33" s="586"/>
      <c r="F33" s="587" t="e">
        <f>IF(AJ1=0,E26,"لم يتم التسجيل")</f>
        <v>#N/A</v>
      </c>
      <c r="G33" s="588"/>
      <c r="H33" s="596" t="str">
        <f>IF(D4="أنثى","ليرة سورية فقط لا غير من الطالبة","ليرة سورية فقط لا غير من الطالب")&amp;" "&amp;H2</f>
        <v xml:space="preserve">ليرة سورية فقط لا غير من الطالب </v>
      </c>
      <c r="I33" s="596"/>
      <c r="J33" s="596"/>
      <c r="K33" s="596"/>
      <c r="L33" s="596"/>
      <c r="M33" s="596"/>
      <c r="N33" s="596"/>
      <c r="O33" s="596"/>
      <c r="P33" s="596"/>
      <c r="Q33" s="596"/>
      <c r="R33" s="596"/>
    </row>
    <row r="34" spans="2:18" ht="15.6" customHeight="1" x14ac:dyDescent="0.25">
      <c r="B34" s="586" t="str">
        <f>IF(D4="أنثى","رقمها الامتحاني","رقمه الامتحاني")</f>
        <v>رقمه الامتحاني</v>
      </c>
      <c r="C34" s="586"/>
      <c r="D34" s="586"/>
      <c r="E34" s="588">
        <f>D2</f>
        <v>0</v>
      </c>
      <c r="F34" s="588"/>
      <c r="G34" s="586" t="s">
        <v>32</v>
      </c>
      <c r="H34" s="586"/>
      <c r="I34" s="586"/>
      <c r="J34" s="586"/>
      <c r="K34" s="586"/>
      <c r="L34" s="586"/>
      <c r="M34" s="586"/>
      <c r="N34" s="586"/>
      <c r="O34" s="586"/>
      <c r="P34" s="586"/>
      <c r="Q34" s="586"/>
      <c r="R34" s="586"/>
    </row>
    <row r="35" spans="2:18" ht="15.6" customHeight="1" x14ac:dyDescent="0.25">
      <c r="B35" s="160"/>
      <c r="C35" s="161"/>
      <c r="D35" s="597"/>
      <c r="E35" s="597"/>
      <c r="F35" s="597"/>
      <c r="G35" s="597"/>
      <c r="H35" s="597"/>
      <c r="I35" s="162"/>
      <c r="J35" s="162"/>
      <c r="K35" s="160"/>
      <c r="L35" s="161"/>
      <c r="M35" s="597"/>
      <c r="N35" s="597"/>
      <c r="O35" s="597"/>
      <c r="P35" s="597"/>
      <c r="Q35" s="162"/>
      <c r="R35" s="162"/>
    </row>
    <row r="36" spans="2:18" ht="24" customHeight="1" x14ac:dyDescent="0.25">
      <c r="B36" s="598" t="s">
        <v>26</v>
      </c>
      <c r="C36" s="598"/>
      <c r="D36" s="598"/>
      <c r="E36" s="598"/>
      <c r="F36" s="598"/>
      <c r="G36" s="598"/>
      <c r="H36" s="598"/>
      <c r="I36" s="598"/>
      <c r="J36" s="598"/>
      <c r="K36" s="598"/>
      <c r="L36" s="598"/>
      <c r="M36" s="598"/>
      <c r="N36" s="598"/>
      <c r="O36" s="598"/>
      <c r="P36" s="598"/>
      <c r="Q36" s="598"/>
      <c r="R36" s="598"/>
    </row>
    <row r="37" spans="2:18" ht="24" customHeight="1" x14ac:dyDescent="0.25">
      <c r="B37" s="561" t="s">
        <v>30</v>
      </c>
      <c r="C37" s="561"/>
      <c r="D37" s="561"/>
      <c r="E37" s="561"/>
      <c r="F37" s="561"/>
      <c r="G37" s="561"/>
      <c r="H37" s="561"/>
      <c r="I37" s="561"/>
      <c r="J37" s="561"/>
      <c r="K37" s="561"/>
      <c r="L37" s="561"/>
      <c r="M37" s="561"/>
      <c r="N37" s="561"/>
      <c r="O37" s="561"/>
      <c r="P37" s="561"/>
      <c r="Q37" s="561"/>
      <c r="R37" s="561"/>
    </row>
    <row r="38" spans="2:18" ht="24" customHeight="1" x14ac:dyDescent="0.25">
      <c r="B38" s="586" t="s">
        <v>31</v>
      </c>
      <c r="C38" s="586"/>
      <c r="D38" s="586"/>
      <c r="E38" s="586"/>
      <c r="F38" s="587" t="e">
        <f>IF(AJ1&lt;&gt;0,F33,'اختيار المقررات'!AC29)</f>
        <v>#N/A</v>
      </c>
      <c r="G38" s="588"/>
      <c r="H38" s="589" t="str">
        <f>H33</f>
        <v xml:space="preserve">ليرة سورية فقط لا غير من الطالب </v>
      </c>
      <c r="I38" s="589"/>
      <c r="J38" s="589"/>
      <c r="K38" s="589"/>
      <c r="L38" s="589"/>
      <c r="M38" s="589"/>
      <c r="N38" s="589"/>
      <c r="O38" s="589"/>
      <c r="P38" s="589"/>
      <c r="Q38" s="589"/>
      <c r="R38" s="589"/>
    </row>
    <row r="39" spans="2:18" ht="24" customHeight="1" x14ac:dyDescent="0.3">
      <c r="B39" s="590" t="str">
        <f>B34</f>
        <v>رقمه الامتحاني</v>
      </c>
      <c r="C39" s="590"/>
      <c r="D39" s="590"/>
      <c r="E39" s="591">
        <f>E34</f>
        <v>0</v>
      </c>
      <c r="F39" s="591"/>
      <c r="G39" s="592" t="str">
        <f>G34</f>
        <v xml:space="preserve">وتحويله إلى حساب التعليم المفتوح رقم ck1-10173186 وتسليم إشعار القبض إلى صاحب العلاقة  </v>
      </c>
      <c r="H39" s="592"/>
      <c r="I39" s="592"/>
      <c r="J39" s="592"/>
      <c r="K39" s="592"/>
      <c r="L39" s="592"/>
      <c r="M39" s="592"/>
      <c r="N39" s="592"/>
      <c r="O39" s="592"/>
      <c r="P39" s="592"/>
      <c r="Q39" s="592"/>
      <c r="R39" s="592"/>
    </row>
    <row r="40" spans="2:18" ht="15.75" customHeight="1" x14ac:dyDescent="0.25"/>
    <row r="41" spans="2:18" ht="22.5" customHeight="1" x14ac:dyDescent="0.25"/>
    <row r="42" spans="2:18" ht="22.5" customHeight="1" x14ac:dyDescent="0.25">
      <c r="C42" s="149"/>
      <c r="D42" s="149"/>
      <c r="E42" s="149"/>
      <c r="F42" s="149"/>
      <c r="G42" s="149"/>
    </row>
    <row r="43" spans="2:18" ht="26.25" customHeight="1" x14ac:dyDescent="0.25">
      <c r="C43" s="149"/>
      <c r="D43" s="149"/>
      <c r="E43" s="149"/>
      <c r="F43" s="149"/>
      <c r="G43" s="149"/>
      <c r="H43" s="150"/>
      <c r="I43" s="150"/>
      <c r="J43" s="150"/>
      <c r="K43" s="150"/>
      <c r="L43" s="150"/>
      <c r="M43" s="150"/>
      <c r="N43" s="150"/>
      <c r="O43" s="150"/>
      <c r="P43" s="150"/>
      <c r="Q43" s="150"/>
      <c r="R43" s="150"/>
    </row>
    <row r="44" spans="2:18" x14ac:dyDescent="0.25">
      <c r="C44" s="149"/>
      <c r="D44" s="149"/>
      <c r="E44" s="149"/>
      <c r="F44" s="149"/>
      <c r="G44" s="149"/>
      <c r="H44" s="150"/>
      <c r="I44" s="150"/>
      <c r="J44" s="150"/>
      <c r="K44" s="150"/>
      <c r="L44" s="150"/>
      <c r="M44" s="150"/>
      <c r="N44" s="150"/>
      <c r="O44" s="150"/>
      <c r="P44" s="150"/>
      <c r="Q44" s="150"/>
      <c r="R44" s="150"/>
    </row>
  </sheetData>
  <sheetProtection algorithmName="SHA-512" hashValue="0TOt1DRBJCVDtGIyKt36mILZffhBr4PeJHOmbUNRmjoqkADOw8CuqsQHTuB8vsSr2wUdqNIfJd9NXZa431BkCw==" saltValue="J5mff+kRXwsw5EZxz4edtA==" spinCount="100000" sheet="1" selectLockedCells="1" selectUnlockedCells="1"/>
  <mergeCells count="133">
    <mergeCell ref="B33:E33"/>
    <mergeCell ref="B24:D24"/>
    <mergeCell ref="E24:G24"/>
    <mergeCell ref="B25:D25"/>
    <mergeCell ref="B38:E38"/>
    <mergeCell ref="F38:G38"/>
    <mergeCell ref="H38:R38"/>
    <mergeCell ref="B39:D39"/>
    <mergeCell ref="E39:F39"/>
    <mergeCell ref="G39:R39"/>
    <mergeCell ref="J25:L25"/>
    <mergeCell ref="E26:L26"/>
    <mergeCell ref="F33:G33"/>
    <mergeCell ref="H33:R33"/>
    <mergeCell ref="B34:D34"/>
    <mergeCell ref="E34:F34"/>
    <mergeCell ref="G34:R34"/>
    <mergeCell ref="D35:H35"/>
    <mergeCell ref="M35:P35"/>
    <mergeCell ref="B36:R36"/>
    <mergeCell ref="B37:R37"/>
    <mergeCell ref="B31:R31"/>
    <mergeCell ref="E25:G25"/>
    <mergeCell ref="B26:D26"/>
    <mergeCell ref="B32:R32"/>
    <mergeCell ref="AE17:AG17"/>
    <mergeCell ref="AE18:AG18"/>
    <mergeCell ref="AE19:AG19"/>
    <mergeCell ref="AE20:AG20"/>
    <mergeCell ref="AE21:AG21"/>
    <mergeCell ref="AE22:AG22"/>
    <mergeCell ref="H23:I23"/>
    <mergeCell ref="J23:L23"/>
    <mergeCell ref="M23:N30"/>
    <mergeCell ref="H24:I24"/>
    <mergeCell ref="J24:L24"/>
    <mergeCell ref="H25:I25"/>
    <mergeCell ref="B27:L27"/>
    <mergeCell ref="B28:F28"/>
    <mergeCell ref="G28:L28"/>
    <mergeCell ref="G29:L29"/>
    <mergeCell ref="G30:L30"/>
    <mergeCell ref="Q21:R21"/>
    <mergeCell ref="B23:D23"/>
    <mergeCell ref="E23:G23"/>
    <mergeCell ref="B29:F29"/>
    <mergeCell ref="B30:F30"/>
    <mergeCell ref="O23:P30"/>
    <mergeCell ref="Q23:R30"/>
    <mergeCell ref="AE8:AG8"/>
    <mergeCell ref="AE9:AG9"/>
    <mergeCell ref="AE10:AG10"/>
    <mergeCell ref="AE11:AG11"/>
    <mergeCell ref="AE12:AG12"/>
    <mergeCell ref="AE13:AG13"/>
    <mergeCell ref="AE14:AG14"/>
    <mergeCell ref="AE15:AG15"/>
    <mergeCell ref="AE16:AG16"/>
    <mergeCell ref="B19:R20"/>
    <mergeCell ref="D17:G17"/>
    <mergeCell ref="L17:O17"/>
    <mergeCell ref="D12:G12"/>
    <mergeCell ref="L12:O12"/>
    <mergeCell ref="D16:G16"/>
    <mergeCell ref="L16:O16"/>
    <mergeCell ref="D18:G18"/>
    <mergeCell ref="L18:O18"/>
    <mergeCell ref="B21:E21"/>
    <mergeCell ref="N22:O22"/>
    <mergeCell ref="G21:J21"/>
    <mergeCell ref="K21:L21"/>
    <mergeCell ref="M21:P21"/>
    <mergeCell ref="AD1:AH2"/>
    <mergeCell ref="AE3:AG3"/>
    <mergeCell ref="AE4:AG4"/>
    <mergeCell ref="AE5:AG5"/>
    <mergeCell ref="AE6:AG6"/>
    <mergeCell ref="AE7:AG7"/>
    <mergeCell ref="D6:E6"/>
    <mergeCell ref="F6:G6"/>
    <mergeCell ref="H6:I6"/>
    <mergeCell ref="K6:M6"/>
    <mergeCell ref="D4:E4"/>
    <mergeCell ref="F4:G4"/>
    <mergeCell ref="H4:I4"/>
    <mergeCell ref="K4:M4"/>
    <mergeCell ref="D5:E5"/>
    <mergeCell ref="B1:E1"/>
    <mergeCell ref="B2:C2"/>
    <mergeCell ref="D2:E2"/>
    <mergeCell ref="F2:G2"/>
    <mergeCell ref="H2:J2"/>
    <mergeCell ref="M2:N2"/>
    <mergeCell ref="B3:C3"/>
    <mergeCell ref="D3:E3"/>
    <mergeCell ref="N3:P3"/>
    <mergeCell ref="F1:R1"/>
    <mergeCell ref="D14:G14"/>
    <mergeCell ref="L14:O14"/>
    <mergeCell ref="N5:O5"/>
    <mergeCell ref="N6:O6"/>
    <mergeCell ref="P2:R2"/>
    <mergeCell ref="F3:G3"/>
    <mergeCell ref="H3:I3"/>
    <mergeCell ref="B8:R10"/>
    <mergeCell ref="B5:C5"/>
    <mergeCell ref="P6:R6"/>
    <mergeCell ref="B7:C7"/>
    <mergeCell ref="B6:C6"/>
    <mergeCell ref="P5:R5"/>
    <mergeCell ref="D7:E7"/>
    <mergeCell ref="F7:G7"/>
    <mergeCell ref="H7:I7"/>
    <mergeCell ref="K7:R7"/>
    <mergeCell ref="K2:L2"/>
    <mergeCell ref="Q3:R3"/>
    <mergeCell ref="J3:L3"/>
    <mergeCell ref="B4:C4"/>
    <mergeCell ref="N4:P4"/>
    <mergeCell ref="Q4:R4"/>
    <mergeCell ref="B22:D22"/>
    <mergeCell ref="E22:I22"/>
    <mergeCell ref="K22:L22"/>
    <mergeCell ref="P22:R22"/>
    <mergeCell ref="F5:G5"/>
    <mergeCell ref="H5:I5"/>
    <mergeCell ref="K5:M5"/>
    <mergeCell ref="D13:G13"/>
    <mergeCell ref="L13:O13"/>
    <mergeCell ref="D11:G11"/>
    <mergeCell ref="L11:O11"/>
    <mergeCell ref="D15:G15"/>
    <mergeCell ref="L15:O15"/>
  </mergeCells>
  <conditionalFormatting sqref="B32:R32">
    <cfRule type="expression" dxfId="24" priority="2">
      <formula>$K$25="لا"</formula>
    </cfRule>
  </conditionalFormatting>
  <conditionalFormatting sqref="B35:R35">
    <cfRule type="expression" dxfId="23" priority="3">
      <formula>#REF!="لا"</formula>
    </cfRule>
  </conditionalFormatting>
  <conditionalFormatting sqref="B36:R37 B38:E38 H38 B39:R39">
    <cfRule type="expression" dxfId="22" priority="4">
      <formula>$K$25="لا"</formula>
    </cfRule>
  </conditionalFormatting>
  <conditionalFormatting sqref="B36:R37 B38:E38 H38:R38 B39:R39">
    <cfRule type="expression" dxfId="21" priority="1">
      <formula>$J$25="لا"</formula>
    </cfRule>
  </conditionalFormatting>
  <conditionalFormatting sqref="C13:I18">
    <cfRule type="expression" dxfId="20" priority="29">
      <formula>$C$13=""</formula>
    </cfRule>
  </conditionalFormatting>
  <conditionalFormatting sqref="C14:I18">
    <cfRule type="expression" dxfId="19" priority="28">
      <formula>$C$14=""</formula>
    </cfRule>
  </conditionalFormatting>
  <conditionalFormatting sqref="C15:I18">
    <cfRule type="expression" dxfId="18" priority="27">
      <formula>$C$15=""</formula>
    </cfRule>
  </conditionalFormatting>
  <conditionalFormatting sqref="C16:I18">
    <cfRule type="expression" dxfId="17" priority="26">
      <formula>$C$16=""</formula>
    </cfRule>
  </conditionalFormatting>
  <conditionalFormatting sqref="C17:I18">
    <cfRule type="expression" dxfId="16" priority="25">
      <formula>$C$17=""</formula>
    </cfRule>
  </conditionalFormatting>
  <conditionalFormatting sqref="C18:I18">
    <cfRule type="expression" dxfId="15" priority="24">
      <formula>$C$18=""</formula>
    </cfRule>
  </conditionalFormatting>
  <conditionalFormatting sqref="C11:Q18">
    <cfRule type="expression" dxfId="14" priority="30">
      <formula>$C$12=""</formula>
    </cfRule>
  </conditionalFormatting>
  <conditionalFormatting sqref="C43:R44">
    <cfRule type="expression" dxfId="13" priority="5">
      <formula>$K$26="لا"</formula>
    </cfRule>
  </conditionalFormatting>
  <conditionalFormatting sqref="K11:Q18">
    <cfRule type="expression" dxfId="12" priority="22">
      <formula>$K$12=""</formula>
    </cfRule>
  </conditionalFormatting>
  <conditionalFormatting sqref="K13:Q18">
    <cfRule type="expression" dxfId="11" priority="21">
      <formula>$K$13=""</formula>
    </cfRule>
  </conditionalFormatting>
  <conditionalFormatting sqref="K14:Q18">
    <cfRule type="expression" dxfId="10" priority="20">
      <formula>$K$14=""</formula>
    </cfRule>
  </conditionalFormatting>
  <conditionalFormatting sqref="K15:Q18">
    <cfRule type="expression" dxfId="9" priority="19">
      <formula>$K$15=""</formula>
    </cfRule>
  </conditionalFormatting>
  <conditionalFormatting sqref="K16:Q18">
    <cfRule type="expression" dxfId="8" priority="18">
      <formula>$K$16=""</formula>
    </cfRule>
  </conditionalFormatting>
  <conditionalFormatting sqref="K17:Q18">
    <cfRule type="expression" dxfId="7" priority="17">
      <formula>$K$17=""</formula>
    </cfRule>
  </conditionalFormatting>
  <conditionalFormatting sqref="K18:Q18">
    <cfRule type="expression" dxfId="6" priority="16">
      <formula>$K$18=""</formula>
    </cfRule>
  </conditionalFormatting>
  <conditionalFormatting sqref="AC1">
    <cfRule type="expression" dxfId="5" priority="7">
      <formula>AC1&lt;&gt;""</formula>
    </cfRule>
  </conditionalFormatting>
  <conditionalFormatting sqref="AD1:AH2">
    <cfRule type="expression" dxfId="4" priority="6">
      <formula>$AD$1&lt;&gt;""</formula>
    </cfRule>
  </conditionalFormatting>
  <conditionalFormatting sqref="AE3:AE22">
    <cfRule type="expression" dxfId="3" priority="8">
      <formula>AE3&lt;&gt;""</formula>
    </cfRule>
  </conditionalFormatting>
  <printOptions horizontalCentered="1" verticalCentered="1"/>
  <pageMargins left="0.19685039370078741" right="0.19685039370078741" top="0.19685039370078741" bottom="0.19685039370078741" header="0.11811023622047245" footer="0.11811023622047245"/>
  <pageSetup scale="9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A1:DY5"/>
  <sheetViews>
    <sheetView showGridLines="0" rightToLeft="1" zoomScale="98" zoomScaleNormal="98" workbookViewId="0">
      <pane ySplit="4" topLeftCell="A5" activePane="bottomLeft" state="frozen"/>
      <selection pane="bottomLeft" activeCell="E28" sqref="E28"/>
    </sheetView>
  </sheetViews>
  <sheetFormatPr defaultColWidth="9" defaultRowHeight="14.4" x14ac:dyDescent="0.3"/>
  <cols>
    <col min="1" max="1" width="13.88671875" style="1" customWidth="1"/>
    <col min="2" max="2" width="10.88671875" style="1" bestFit="1" customWidth="1"/>
    <col min="3" max="4" width="9" style="1"/>
    <col min="5" max="5" width="10.109375" style="1" bestFit="1" customWidth="1"/>
    <col min="6" max="6" width="11.33203125" style="215" bestFit="1" customWidth="1"/>
    <col min="7" max="7" width="11.33203125" style="215" customWidth="1"/>
    <col min="8" max="8" width="13.33203125" style="1" customWidth="1"/>
    <col min="9" max="9" width="10.33203125" style="1" bestFit="1" customWidth="1"/>
    <col min="10" max="10" width="11.77734375" style="1" bestFit="1" customWidth="1"/>
    <col min="11" max="11" width="21.88671875" style="1" customWidth="1"/>
    <col min="12" max="12" width="24.33203125" style="1" customWidth="1"/>
    <col min="13" max="13" width="17.77734375" style="1" customWidth="1"/>
    <col min="14" max="14" width="20.109375" style="1" customWidth="1"/>
    <col min="15" max="15" width="31.77734375" style="1" customWidth="1"/>
    <col min="16" max="17" width="14.77734375" style="1" customWidth="1"/>
    <col min="18" max="18" width="19.109375" style="1" customWidth="1"/>
    <col min="19" max="19" width="14.109375" style="1" customWidth="1"/>
    <col min="20" max="20" width="6.88671875" style="1" bestFit="1" customWidth="1"/>
    <col min="21" max="48" width="4.33203125" style="1" customWidth="1"/>
    <col min="49" max="49" width="4" style="1" customWidth="1"/>
    <col min="50" max="58" width="4.33203125" style="1" customWidth="1"/>
    <col min="59" max="59" width="4.21875" style="1" customWidth="1"/>
    <col min="60" max="99" width="4.33203125" style="1" customWidth="1"/>
    <col min="100" max="100" width="9.109375" style="1" bestFit="1" customWidth="1"/>
    <col min="101" max="101" width="11.33203125" style="1" bestFit="1" customWidth="1"/>
    <col min="102" max="102" width="9.109375" style="1" bestFit="1" customWidth="1"/>
    <col min="103" max="103" width="9.109375" style="1" customWidth="1"/>
    <col min="104" max="105" width="9" style="1"/>
    <col min="106" max="106" width="10.109375" style="1" bestFit="1" customWidth="1"/>
    <col min="107" max="107" width="10.109375" style="1" customWidth="1"/>
    <col min="108" max="108" width="11.33203125" style="1" bestFit="1" customWidth="1"/>
    <col min="109" max="109" width="10.77734375" style="1" bestFit="1" customWidth="1"/>
    <col min="110" max="110" width="13.33203125" style="1" bestFit="1" customWidth="1"/>
    <col min="111" max="111" width="9.21875" style="1" bestFit="1" customWidth="1"/>
    <col min="112" max="112" width="9.21875" style="1" customWidth="1"/>
    <col min="113" max="113" width="6.33203125" style="1" bestFit="1" customWidth="1"/>
    <col min="114" max="117" width="9" style="1"/>
    <col min="118" max="118" width="12.33203125" style="1" bestFit="1" customWidth="1"/>
    <col min="119" max="119" width="13.33203125" style="1" bestFit="1" customWidth="1"/>
    <col min="120" max="16384" width="9" style="1"/>
  </cols>
  <sheetData>
    <row r="1" spans="1:129" s="184" customFormat="1" ht="18.600000000000001" thickBot="1" x14ac:dyDescent="0.35">
      <c r="A1" s="656"/>
      <c r="B1" s="657">
        <v>9999</v>
      </c>
      <c r="C1" s="658" t="s">
        <v>33</v>
      </c>
      <c r="D1" s="658"/>
      <c r="E1" s="658"/>
      <c r="F1" s="658"/>
      <c r="G1" s="658"/>
      <c r="H1" s="658"/>
      <c r="I1" s="658"/>
      <c r="J1" s="658"/>
      <c r="K1" s="659" t="s">
        <v>16</v>
      </c>
      <c r="L1" s="661" t="s">
        <v>222</v>
      </c>
      <c r="M1" s="654" t="s">
        <v>220</v>
      </c>
      <c r="N1" s="654" t="s">
        <v>221</v>
      </c>
      <c r="O1" s="664" t="s">
        <v>55</v>
      </c>
      <c r="P1" s="658" t="s">
        <v>34</v>
      </c>
      <c r="Q1" s="658"/>
      <c r="R1" s="658"/>
      <c r="S1" s="666" t="s">
        <v>9</v>
      </c>
      <c r="T1" s="614" t="s">
        <v>35</v>
      </c>
      <c r="U1" s="615"/>
      <c r="V1" s="615"/>
      <c r="W1" s="615"/>
      <c r="X1" s="615"/>
      <c r="Y1" s="615"/>
      <c r="Z1" s="615"/>
      <c r="AA1" s="615"/>
      <c r="AB1" s="615"/>
      <c r="AC1" s="615"/>
      <c r="AD1" s="615"/>
      <c r="AE1" s="615"/>
      <c r="AF1" s="615"/>
      <c r="AG1" s="615"/>
      <c r="AH1" s="615"/>
      <c r="AI1" s="615"/>
      <c r="AJ1" s="615"/>
      <c r="AK1" s="615"/>
      <c r="AL1" s="615"/>
      <c r="AM1" s="616"/>
      <c r="AN1" s="614" t="s">
        <v>21</v>
      </c>
      <c r="AO1" s="615"/>
      <c r="AP1" s="615"/>
      <c r="AQ1" s="615"/>
      <c r="AR1" s="615"/>
      <c r="AS1" s="615"/>
      <c r="AT1" s="615"/>
      <c r="AU1" s="615"/>
      <c r="AV1" s="615"/>
      <c r="AW1" s="615"/>
      <c r="AX1" s="615"/>
      <c r="AY1" s="615"/>
      <c r="AZ1" s="615"/>
      <c r="BA1" s="615"/>
      <c r="BB1" s="615"/>
      <c r="BC1" s="615"/>
      <c r="BD1" s="615"/>
      <c r="BE1" s="615"/>
      <c r="BF1" s="615"/>
      <c r="BG1" s="616"/>
      <c r="BH1" s="614" t="s">
        <v>36</v>
      </c>
      <c r="BI1" s="615"/>
      <c r="BJ1" s="615"/>
      <c r="BK1" s="615"/>
      <c r="BL1" s="615"/>
      <c r="BM1" s="615"/>
      <c r="BN1" s="615"/>
      <c r="BO1" s="615"/>
      <c r="BP1" s="615"/>
      <c r="BQ1" s="615"/>
      <c r="BR1" s="615"/>
      <c r="BS1" s="615"/>
      <c r="BT1" s="615"/>
      <c r="BU1" s="615"/>
      <c r="BV1" s="615"/>
      <c r="BW1" s="615"/>
      <c r="BX1" s="615"/>
      <c r="BY1" s="615"/>
      <c r="BZ1" s="615"/>
      <c r="CA1" s="616"/>
      <c r="CB1" s="614" t="s">
        <v>37</v>
      </c>
      <c r="CC1" s="615"/>
      <c r="CD1" s="615"/>
      <c r="CE1" s="615"/>
      <c r="CF1" s="615"/>
      <c r="CG1" s="615"/>
      <c r="CH1" s="615"/>
      <c r="CI1" s="615"/>
      <c r="CJ1" s="615"/>
      <c r="CK1" s="615"/>
      <c r="CL1" s="615"/>
      <c r="CM1" s="615"/>
      <c r="CN1" s="615"/>
      <c r="CO1" s="615"/>
      <c r="CP1" s="615"/>
      <c r="CQ1" s="615"/>
      <c r="CR1" s="615"/>
      <c r="CS1" s="615"/>
      <c r="CT1" s="615"/>
      <c r="CU1" s="616"/>
      <c r="CV1" s="604" t="s">
        <v>1</v>
      </c>
      <c r="CW1" s="605"/>
      <c r="CX1" s="606"/>
      <c r="CY1" s="606"/>
      <c r="CZ1" s="610" t="s">
        <v>906</v>
      </c>
      <c r="DA1" s="611"/>
      <c r="DB1" s="611"/>
      <c r="DC1" s="611"/>
      <c r="DD1" s="611"/>
      <c r="DE1" s="611"/>
      <c r="DF1" s="611"/>
      <c r="DG1" s="611"/>
      <c r="DH1" s="610" t="s">
        <v>38</v>
      </c>
      <c r="DI1" s="611"/>
      <c r="DJ1" s="611"/>
      <c r="DK1" s="612"/>
      <c r="DL1" s="610" t="s">
        <v>907</v>
      </c>
      <c r="DM1" s="611"/>
      <c r="DN1" s="611"/>
      <c r="DO1" s="612"/>
      <c r="DP1" s="94"/>
      <c r="DQ1" s="94"/>
      <c r="DR1" s="94"/>
      <c r="DS1" s="94"/>
    </row>
    <row r="2" spans="1:129" s="184" customFormat="1" ht="18.600000000000001" thickBot="1" x14ac:dyDescent="0.35">
      <c r="A2" s="656"/>
      <c r="B2" s="657"/>
      <c r="C2" s="658"/>
      <c r="D2" s="658"/>
      <c r="E2" s="658"/>
      <c r="F2" s="658"/>
      <c r="G2" s="658"/>
      <c r="H2" s="658"/>
      <c r="I2" s="658"/>
      <c r="J2" s="658"/>
      <c r="K2" s="660"/>
      <c r="L2" s="662"/>
      <c r="M2" s="655"/>
      <c r="N2" s="655"/>
      <c r="O2" s="665"/>
      <c r="P2" s="658"/>
      <c r="Q2" s="658"/>
      <c r="R2" s="658"/>
      <c r="S2" s="666"/>
      <c r="T2" s="649" t="s">
        <v>17</v>
      </c>
      <c r="U2" s="650"/>
      <c r="V2" s="650"/>
      <c r="W2" s="650"/>
      <c r="X2" s="650"/>
      <c r="Y2" s="650"/>
      <c r="Z2" s="650"/>
      <c r="AA2" s="650"/>
      <c r="AB2" s="650"/>
      <c r="AC2" s="651"/>
      <c r="AD2" s="650" t="s">
        <v>18</v>
      </c>
      <c r="AE2" s="650"/>
      <c r="AF2" s="650"/>
      <c r="AG2" s="650"/>
      <c r="AH2" s="650"/>
      <c r="AI2" s="650"/>
      <c r="AJ2" s="650"/>
      <c r="AK2" s="650"/>
      <c r="AL2" s="650"/>
      <c r="AM2" s="652"/>
      <c r="AN2" s="649" t="s">
        <v>17</v>
      </c>
      <c r="AO2" s="650"/>
      <c r="AP2" s="650"/>
      <c r="AQ2" s="650"/>
      <c r="AR2" s="650"/>
      <c r="AS2" s="650"/>
      <c r="AT2" s="650"/>
      <c r="AU2" s="650"/>
      <c r="AV2" s="650"/>
      <c r="AW2" s="651"/>
      <c r="AX2" s="650" t="s">
        <v>18</v>
      </c>
      <c r="AY2" s="650"/>
      <c r="AZ2" s="650"/>
      <c r="BA2" s="650"/>
      <c r="BB2" s="650"/>
      <c r="BC2" s="650"/>
      <c r="BD2" s="650"/>
      <c r="BE2" s="650"/>
      <c r="BF2" s="650"/>
      <c r="BG2" s="652"/>
      <c r="BH2" s="649" t="s">
        <v>17</v>
      </c>
      <c r="BI2" s="650"/>
      <c r="BJ2" s="650"/>
      <c r="BK2" s="650"/>
      <c r="BL2" s="650"/>
      <c r="BM2" s="650"/>
      <c r="BN2" s="650"/>
      <c r="BO2" s="650"/>
      <c r="BP2" s="650"/>
      <c r="BQ2" s="651"/>
      <c r="BR2" s="650" t="s">
        <v>18</v>
      </c>
      <c r="BS2" s="650"/>
      <c r="BT2" s="650"/>
      <c r="BU2" s="650"/>
      <c r="BV2" s="650"/>
      <c r="BW2" s="650"/>
      <c r="BX2" s="650"/>
      <c r="BY2" s="650"/>
      <c r="BZ2" s="650"/>
      <c r="CA2" s="652"/>
      <c r="CB2" s="649" t="s">
        <v>17</v>
      </c>
      <c r="CC2" s="650"/>
      <c r="CD2" s="650"/>
      <c r="CE2" s="650"/>
      <c r="CF2" s="650"/>
      <c r="CG2" s="650"/>
      <c r="CH2" s="650"/>
      <c r="CI2" s="650"/>
      <c r="CJ2" s="650"/>
      <c r="CK2" s="651"/>
      <c r="CL2" s="650" t="s">
        <v>18</v>
      </c>
      <c r="CM2" s="650"/>
      <c r="CN2" s="650"/>
      <c r="CO2" s="650"/>
      <c r="CP2" s="650"/>
      <c r="CQ2" s="650"/>
      <c r="CR2" s="650"/>
      <c r="CS2" s="650"/>
      <c r="CT2" s="650"/>
      <c r="CU2" s="652"/>
      <c r="CV2" s="607"/>
      <c r="CW2" s="608"/>
      <c r="CX2" s="609"/>
      <c r="CY2" s="609"/>
      <c r="CZ2" s="607"/>
      <c r="DA2" s="608"/>
      <c r="DB2" s="608"/>
      <c r="DC2" s="608"/>
      <c r="DD2" s="608"/>
      <c r="DE2" s="608"/>
      <c r="DF2" s="608"/>
      <c r="DG2" s="608"/>
      <c r="DH2" s="607"/>
      <c r="DI2" s="608"/>
      <c r="DJ2" s="608"/>
      <c r="DK2" s="609"/>
      <c r="DL2" s="607"/>
      <c r="DM2" s="608"/>
      <c r="DN2" s="608"/>
      <c r="DO2" s="609"/>
      <c r="DP2" s="94"/>
      <c r="DQ2" s="94"/>
      <c r="DR2" s="94"/>
      <c r="DS2" s="94"/>
    </row>
    <row r="3" spans="1:129" ht="80.25" customHeight="1" thickBot="1" x14ac:dyDescent="0.35">
      <c r="A3" s="185" t="s">
        <v>2</v>
      </c>
      <c r="B3" s="186" t="s">
        <v>39</v>
      </c>
      <c r="C3" s="186" t="s">
        <v>40</v>
      </c>
      <c r="D3" s="186" t="s">
        <v>41</v>
      </c>
      <c r="E3" s="186" t="s">
        <v>6</v>
      </c>
      <c r="F3" s="187" t="s">
        <v>7</v>
      </c>
      <c r="G3" s="187" t="s">
        <v>399</v>
      </c>
      <c r="H3" s="186" t="s">
        <v>52</v>
      </c>
      <c r="I3" s="186" t="s">
        <v>11</v>
      </c>
      <c r="J3" s="186" t="s">
        <v>10</v>
      </c>
      <c r="K3" s="660"/>
      <c r="L3" s="662"/>
      <c r="M3" s="655"/>
      <c r="N3" s="655"/>
      <c r="O3" s="665"/>
      <c r="P3" s="668" t="s">
        <v>27</v>
      </c>
      <c r="Q3" s="668" t="s">
        <v>42</v>
      </c>
      <c r="R3" s="670" t="s">
        <v>14</v>
      </c>
      <c r="S3" s="666"/>
      <c r="T3" s="635" t="s">
        <v>5557</v>
      </c>
      <c r="U3" s="618"/>
      <c r="V3" s="619" t="s">
        <v>5558</v>
      </c>
      <c r="W3" s="618"/>
      <c r="X3" s="619" t="s">
        <v>5559</v>
      </c>
      <c r="Y3" s="618"/>
      <c r="Z3" s="619" t="s">
        <v>5518</v>
      </c>
      <c r="AA3" s="618"/>
      <c r="AB3" s="619" t="s">
        <v>5560</v>
      </c>
      <c r="AC3" s="653"/>
      <c r="AD3" s="617" t="s">
        <v>5520</v>
      </c>
      <c r="AE3" s="618"/>
      <c r="AF3" s="619" t="s">
        <v>5561</v>
      </c>
      <c r="AG3" s="618"/>
      <c r="AH3" s="619" t="s">
        <v>5562</v>
      </c>
      <c r="AI3" s="618"/>
      <c r="AJ3" s="619" t="s">
        <v>5523</v>
      </c>
      <c r="AK3" s="618"/>
      <c r="AL3" s="619" t="s">
        <v>5560</v>
      </c>
      <c r="AM3" s="620"/>
      <c r="AN3" s="635" t="s">
        <v>5525</v>
      </c>
      <c r="AO3" s="618"/>
      <c r="AP3" s="619" t="s">
        <v>5563</v>
      </c>
      <c r="AQ3" s="618"/>
      <c r="AR3" s="619" t="s">
        <v>5564</v>
      </c>
      <c r="AS3" s="618"/>
      <c r="AT3" s="619" t="s">
        <v>5565</v>
      </c>
      <c r="AU3" s="618"/>
      <c r="AV3" s="619" t="s">
        <v>5529</v>
      </c>
      <c r="AW3" s="653"/>
      <c r="AX3" s="617" t="s">
        <v>5566</v>
      </c>
      <c r="AY3" s="618"/>
      <c r="AZ3" s="619" t="s">
        <v>5531</v>
      </c>
      <c r="BA3" s="618"/>
      <c r="BB3" s="619" t="s">
        <v>5532</v>
      </c>
      <c r="BC3" s="618"/>
      <c r="BD3" s="619" t="s">
        <v>5567</v>
      </c>
      <c r="BE3" s="618"/>
      <c r="BF3" s="619" t="s">
        <v>5534</v>
      </c>
      <c r="BG3" s="620"/>
      <c r="BH3" s="635" t="s">
        <v>5568</v>
      </c>
      <c r="BI3" s="618"/>
      <c r="BJ3" s="619" t="s">
        <v>5536</v>
      </c>
      <c r="BK3" s="618"/>
      <c r="BL3" s="619" t="s">
        <v>5569</v>
      </c>
      <c r="BM3" s="618"/>
      <c r="BN3" s="619" t="s">
        <v>5570</v>
      </c>
      <c r="BO3" s="618"/>
      <c r="BP3" s="619" t="s">
        <v>5571</v>
      </c>
      <c r="BQ3" s="653"/>
      <c r="BR3" s="617" t="s">
        <v>5572</v>
      </c>
      <c r="BS3" s="618"/>
      <c r="BT3" s="619" t="s">
        <v>5546</v>
      </c>
      <c r="BU3" s="618"/>
      <c r="BV3" s="619" t="s">
        <v>5573</v>
      </c>
      <c r="BW3" s="618"/>
      <c r="BX3" s="619" t="s">
        <v>5570</v>
      </c>
      <c r="BY3" s="618"/>
      <c r="BZ3" s="619" t="s">
        <v>5574</v>
      </c>
      <c r="CA3" s="620"/>
      <c r="CB3" s="635" t="s">
        <v>5540</v>
      </c>
      <c r="CC3" s="618"/>
      <c r="CD3" s="619" t="s">
        <v>5575</v>
      </c>
      <c r="CE3" s="618"/>
      <c r="CF3" s="619" t="s">
        <v>5576</v>
      </c>
      <c r="CG3" s="618"/>
      <c r="CH3" s="619" t="s">
        <v>5543</v>
      </c>
      <c r="CI3" s="618"/>
      <c r="CJ3" s="619" t="s">
        <v>5577</v>
      </c>
      <c r="CK3" s="653"/>
      <c r="CL3" s="617" t="s">
        <v>5572</v>
      </c>
      <c r="CM3" s="618"/>
      <c r="CN3" s="619" t="s">
        <v>5575</v>
      </c>
      <c r="CO3" s="618"/>
      <c r="CP3" s="619" t="s">
        <v>5578</v>
      </c>
      <c r="CQ3" s="618"/>
      <c r="CR3" s="619" t="s">
        <v>5553</v>
      </c>
      <c r="CS3" s="618"/>
      <c r="CT3" s="619" t="s">
        <v>5579</v>
      </c>
      <c r="CU3" s="620"/>
      <c r="CV3" s="636" t="s">
        <v>43</v>
      </c>
      <c r="CW3" s="646" t="s">
        <v>0</v>
      </c>
      <c r="CX3" s="641" t="s">
        <v>44</v>
      </c>
      <c r="CY3" s="641" t="s">
        <v>227</v>
      </c>
      <c r="CZ3" s="643" t="s">
        <v>908</v>
      </c>
      <c r="DA3" s="644" t="s">
        <v>909</v>
      </c>
      <c r="DB3" s="645" t="s">
        <v>25</v>
      </c>
      <c r="DC3" s="645" t="s">
        <v>811</v>
      </c>
      <c r="DD3" s="645" t="s">
        <v>23</v>
      </c>
      <c r="DE3" s="645" t="s">
        <v>46</v>
      </c>
      <c r="DF3" s="613" t="s">
        <v>24</v>
      </c>
      <c r="DG3" s="613" t="s">
        <v>26</v>
      </c>
      <c r="DH3" s="633" t="s">
        <v>47</v>
      </c>
      <c r="DI3" s="623" t="s">
        <v>234</v>
      </c>
      <c r="DJ3" s="623" t="s">
        <v>235</v>
      </c>
      <c r="DK3" s="625" t="s">
        <v>48</v>
      </c>
      <c r="DL3" s="627" t="s">
        <v>398</v>
      </c>
      <c r="DM3" s="629" t="s">
        <v>397</v>
      </c>
      <c r="DN3" s="629" t="s">
        <v>396</v>
      </c>
      <c r="DO3" s="621" t="s">
        <v>395</v>
      </c>
      <c r="DP3" s="672" t="s">
        <v>819</v>
      </c>
      <c r="DQ3" s="673"/>
      <c r="DR3" s="673"/>
      <c r="DS3" s="673"/>
      <c r="DT3" s="673"/>
      <c r="DU3" s="673"/>
      <c r="DV3" s="674" t="s">
        <v>998</v>
      </c>
      <c r="DW3" s="188"/>
      <c r="DX3" s="188"/>
      <c r="DY3" s="58"/>
    </row>
    <row r="4" spans="1:129" s="59" customFormat="1" ht="24.9" customHeight="1" thickBot="1" x14ac:dyDescent="0.35">
      <c r="A4" s="189" t="s">
        <v>2</v>
      </c>
      <c r="B4" s="190" t="s">
        <v>39</v>
      </c>
      <c r="C4" s="190" t="s">
        <v>40</v>
      </c>
      <c r="D4" s="190" t="s">
        <v>41</v>
      </c>
      <c r="E4" s="190" t="s">
        <v>6</v>
      </c>
      <c r="F4" s="191" t="s">
        <v>7</v>
      </c>
      <c r="G4" s="191"/>
      <c r="H4" s="190"/>
      <c r="I4" s="190" t="s">
        <v>11</v>
      </c>
      <c r="J4" s="190" t="s">
        <v>10</v>
      </c>
      <c r="K4" s="660"/>
      <c r="L4" s="663"/>
      <c r="M4" s="655"/>
      <c r="N4" s="655"/>
      <c r="O4" s="665"/>
      <c r="P4" s="669"/>
      <c r="Q4" s="669"/>
      <c r="R4" s="671"/>
      <c r="S4" s="667"/>
      <c r="T4" s="648">
        <v>111</v>
      </c>
      <c r="U4" s="638"/>
      <c r="V4" s="631">
        <v>112</v>
      </c>
      <c r="W4" s="638"/>
      <c r="X4" s="631">
        <v>113</v>
      </c>
      <c r="Y4" s="638"/>
      <c r="Z4" s="631">
        <v>114</v>
      </c>
      <c r="AA4" s="638"/>
      <c r="AB4" s="631">
        <v>115</v>
      </c>
      <c r="AC4" s="639"/>
      <c r="AD4" s="640">
        <v>121</v>
      </c>
      <c r="AE4" s="638"/>
      <c r="AF4" s="631">
        <v>122</v>
      </c>
      <c r="AG4" s="638"/>
      <c r="AH4" s="631">
        <v>123</v>
      </c>
      <c r="AI4" s="638"/>
      <c r="AJ4" s="631">
        <v>124</v>
      </c>
      <c r="AK4" s="638"/>
      <c r="AL4" s="631">
        <v>125</v>
      </c>
      <c r="AM4" s="632"/>
      <c r="AN4" s="648">
        <v>211</v>
      </c>
      <c r="AO4" s="638"/>
      <c r="AP4" s="631">
        <v>212</v>
      </c>
      <c r="AQ4" s="638"/>
      <c r="AR4" s="631">
        <v>213</v>
      </c>
      <c r="AS4" s="638"/>
      <c r="AT4" s="631">
        <v>214</v>
      </c>
      <c r="AU4" s="638"/>
      <c r="AV4" s="631">
        <v>215</v>
      </c>
      <c r="AW4" s="639"/>
      <c r="AX4" s="640">
        <v>221</v>
      </c>
      <c r="AY4" s="638"/>
      <c r="AZ4" s="631">
        <v>222</v>
      </c>
      <c r="BA4" s="638"/>
      <c r="BB4" s="631">
        <v>223</v>
      </c>
      <c r="BC4" s="638"/>
      <c r="BD4" s="631">
        <v>224</v>
      </c>
      <c r="BE4" s="638"/>
      <c r="BF4" s="631">
        <v>225</v>
      </c>
      <c r="BG4" s="632"/>
      <c r="BH4" s="648">
        <v>311</v>
      </c>
      <c r="BI4" s="638"/>
      <c r="BJ4" s="631">
        <v>312</v>
      </c>
      <c r="BK4" s="638"/>
      <c r="BL4" s="631">
        <v>313</v>
      </c>
      <c r="BM4" s="638"/>
      <c r="BN4" s="631">
        <v>314</v>
      </c>
      <c r="BO4" s="638"/>
      <c r="BP4" s="631">
        <v>315</v>
      </c>
      <c r="BQ4" s="639"/>
      <c r="BR4" s="640">
        <v>321</v>
      </c>
      <c r="BS4" s="638"/>
      <c r="BT4" s="631">
        <v>322</v>
      </c>
      <c r="BU4" s="638"/>
      <c r="BV4" s="631">
        <v>323</v>
      </c>
      <c r="BW4" s="638"/>
      <c r="BX4" s="631">
        <v>324</v>
      </c>
      <c r="BY4" s="638"/>
      <c r="BZ4" s="631">
        <v>325</v>
      </c>
      <c r="CA4" s="632"/>
      <c r="CB4" s="648">
        <v>411</v>
      </c>
      <c r="CC4" s="638"/>
      <c r="CD4" s="631">
        <v>412</v>
      </c>
      <c r="CE4" s="638"/>
      <c r="CF4" s="631">
        <v>413</v>
      </c>
      <c r="CG4" s="638"/>
      <c r="CH4" s="631">
        <v>414</v>
      </c>
      <c r="CI4" s="638"/>
      <c r="CJ4" s="631">
        <v>415</v>
      </c>
      <c r="CK4" s="639"/>
      <c r="CL4" s="640">
        <v>421</v>
      </c>
      <c r="CM4" s="638"/>
      <c r="CN4" s="631">
        <v>422</v>
      </c>
      <c r="CO4" s="638"/>
      <c r="CP4" s="631">
        <v>423</v>
      </c>
      <c r="CQ4" s="638"/>
      <c r="CR4" s="631">
        <v>424</v>
      </c>
      <c r="CS4" s="638"/>
      <c r="CT4" s="631">
        <v>425</v>
      </c>
      <c r="CU4" s="632"/>
      <c r="CV4" s="637"/>
      <c r="CW4" s="647"/>
      <c r="CX4" s="642"/>
      <c r="CY4" s="642"/>
      <c r="CZ4" s="643"/>
      <c r="DA4" s="644"/>
      <c r="DB4" s="645"/>
      <c r="DC4" s="645"/>
      <c r="DD4" s="645"/>
      <c r="DE4" s="645"/>
      <c r="DF4" s="613"/>
      <c r="DG4" s="613"/>
      <c r="DH4" s="634"/>
      <c r="DI4" s="624"/>
      <c r="DJ4" s="624"/>
      <c r="DK4" s="626"/>
      <c r="DL4" s="628"/>
      <c r="DM4" s="630"/>
      <c r="DN4" s="630"/>
      <c r="DO4" s="622"/>
      <c r="DP4" s="672"/>
      <c r="DQ4" s="673"/>
      <c r="DR4" s="673"/>
      <c r="DS4" s="673"/>
      <c r="DT4" s="673"/>
      <c r="DU4" s="673"/>
      <c r="DV4" s="674"/>
    </row>
    <row r="5" spans="1:129" s="88" customFormat="1" ht="24.9" customHeight="1" x14ac:dyDescent="0.65">
      <c r="A5" s="192">
        <f>'اختيار المقررات'!E1</f>
        <v>0</v>
      </c>
      <c r="B5" s="192" t="str">
        <f>'اختيار المقررات'!L1</f>
        <v/>
      </c>
      <c r="C5" s="192" t="e">
        <f>'اختيار المقررات'!Q1</f>
        <v>#N/A</v>
      </c>
      <c r="D5" s="192" t="e">
        <f>'اختيار المقررات'!W1</f>
        <v>#N/A</v>
      </c>
      <c r="E5" s="192" t="e">
        <f>'اختيار المقررات'!AE1</f>
        <v>#N/A</v>
      </c>
      <c r="F5" s="193" t="e">
        <f>'اختيار المقررات'!AB1</f>
        <v>#N/A</v>
      </c>
      <c r="G5" s="192" t="str">
        <f>'اختيار المقررات'!AB3</f>
        <v>غير سوري</v>
      </c>
      <c r="H5" s="194">
        <f>'اختيار المقررات'!Q3</f>
        <v>0</v>
      </c>
      <c r="I5" s="192" t="str">
        <f>'اختيار المقررات'!E3</f>
        <v/>
      </c>
      <c r="J5" s="195" t="str">
        <f>'اختيار المقررات'!L3</f>
        <v/>
      </c>
      <c r="K5" s="196" t="str">
        <f>'اختيار المقررات'!W3</f>
        <v>غير سوري</v>
      </c>
      <c r="L5" s="196" t="str">
        <f>'اختيار المقررات'!AE3</f>
        <v>لايوجد</v>
      </c>
      <c r="M5" s="196">
        <f>'اختيار المقررات'!W4</f>
        <v>0</v>
      </c>
      <c r="N5" s="196">
        <f>'اختيار المقررات'!AB4</f>
        <v>0</v>
      </c>
      <c r="O5" s="195">
        <f>'اختيار المقررات'!AE4</f>
        <v>0</v>
      </c>
      <c r="P5" s="197" t="e">
        <f>'اختيار المقررات'!E4</f>
        <v>#N/A</v>
      </c>
      <c r="Q5" s="192" t="e">
        <f>'اختيار المقررات'!L4</f>
        <v>#N/A</v>
      </c>
      <c r="R5" s="195" t="e">
        <f>'اختيار المقررات'!Q4</f>
        <v>#N/A</v>
      </c>
      <c r="S5" s="198" t="e">
        <f>'اختيار المقررات'!E2</f>
        <v>#N/A</v>
      </c>
      <c r="T5" s="199" t="str">
        <f>IFERROR(IF(OR(T4=الإستمارة!$C$12,T4=الإستمارة!$C$13,T4=الإستمارة!$C$14,T4=الإستمارة!$C$15,T4=الإستمارة!$C$16,T4=الإستمارة!$C$17,T4=الإستمارة!$C$18),VLOOKUP(T4,الإستمارة!$C$12:$H$19,6,0),VLOOKUP(T4,الإستمارة!$K$12:$P$19,6,0)),"")</f>
        <v/>
      </c>
      <c r="U5" s="200" t="e">
        <f>'اختيار المقررات'!I8</f>
        <v>#N/A</v>
      </c>
      <c r="V5" s="199" t="str">
        <f>IFERROR(IF(OR(V4=الإستمارة!$C$12,V4=الإستمارة!$C$13,V4=الإستمارة!$C$14,V4=الإستمارة!$C$15,V4=الإستمارة!$C$16,V4=الإستمارة!$C$17,V4=الإستمارة!$C$18),VLOOKUP(V4,الإستمارة!$C$12:$H$19,6,0),VLOOKUP(V4,الإستمارة!$K$12:$P$19,6,0)),"")</f>
        <v/>
      </c>
      <c r="W5" s="200" t="e">
        <f>'اختيار المقررات'!I9</f>
        <v>#N/A</v>
      </c>
      <c r="X5" s="199" t="str">
        <f>IFERROR(IF(OR(X4=الإستمارة!$C$12,X4=الإستمارة!$C$13,X4=الإستمارة!$C$14,X4=الإستمارة!$C$15,X4=الإستمارة!$C$16,X4=الإستمارة!$C$17,X4=الإستمارة!$C$18),VLOOKUP(X4,الإستمارة!$C$12:$H$19,6,0),VLOOKUP(X4,الإستمارة!$K$12:$P$19,6,0)),"")</f>
        <v/>
      </c>
      <c r="Y5" s="200" t="e">
        <f>'اختيار المقررات'!I10</f>
        <v>#N/A</v>
      </c>
      <c r="Z5" s="199" t="str">
        <f>IFERROR(IF(OR(Z4=الإستمارة!$C$12,Z4=الإستمارة!$C$13,Z4=الإستمارة!$C$14,Z4=الإستمارة!$C$15,Z4=الإستمارة!$C$16,Z4=الإستمارة!$C$17,Z4=الإستمارة!$C$18),VLOOKUP(Z4,الإستمارة!$C$12:$H$19,6,0),VLOOKUP(Z4,الإستمارة!$K$12:$P$19,6,0)),"")</f>
        <v/>
      </c>
      <c r="AA5" s="200" t="e">
        <f>'اختيار المقررات'!I11</f>
        <v>#N/A</v>
      </c>
      <c r="AB5" s="199" t="str">
        <f>IFERROR(IF(OR(AB4=الإستمارة!$C$12,AB4=الإستمارة!$C$13,AB4=الإستمارة!$C$14,AB4=الإستمارة!$C$15,AB4=الإستمارة!$C$16,AB4=الإستمارة!$C$17,AB4=الإستمارة!$C$18),VLOOKUP(AB4,الإستمارة!$C$12:$H$19,6,0),VLOOKUP(AB4,الإستمارة!$K$12:$P$19,6,0)),"")</f>
        <v/>
      </c>
      <c r="AC5" s="200" t="e">
        <f>'اختيار المقررات'!I12</f>
        <v>#N/A</v>
      </c>
      <c r="AD5" s="201" t="str">
        <f>IFERROR(IF(OR(AD4=الإستمارة!$C$12,AD4=الإستمارة!$C$13,AD4=الإستمارة!$C$14,AD4=الإستمارة!$C$15,AD4=الإستمارة!$C$16,AD4=الإستمارة!$C$17,AD4=الإستمارة!$C$18),VLOOKUP(AD4,الإستمارة!$C$12:$H$19,6,0),VLOOKUP(AD4,الإستمارة!$K$12:$P$19,6,0)),"")</f>
        <v/>
      </c>
      <c r="AE5" s="202" t="e">
        <f>'اختيار المقررات'!Q8</f>
        <v>#N/A</v>
      </c>
      <c r="AF5" s="203" t="str">
        <f>IFERROR(IF(OR(AF4=الإستمارة!$C$12,AF4=الإستمارة!$C$13,AF4=الإستمارة!$C$14,AF4=الإستمارة!$C$15,AF4=الإستمارة!$C$16,AF4=الإستمارة!$C$17,AF4=الإستمارة!$C$18),VLOOKUP(AF4,الإستمارة!$C$12:$H$19,6,0),VLOOKUP(AF4,الإستمارة!$K$12:$P$19,6,0)),"")</f>
        <v/>
      </c>
      <c r="AG5" s="200" t="e">
        <f>'اختيار المقررات'!Q9</f>
        <v>#N/A</v>
      </c>
      <c r="AH5" s="201" t="str">
        <f>IFERROR(IF(OR(AH4=الإستمارة!$C$12,AH4=الإستمارة!$C$13,AH4=الإستمارة!$C$14,AH4=الإستمارة!$C$15,AH4=الإستمارة!$C$16,AH4=الإستمارة!$C$17,AH4=الإستمارة!$C$18),VLOOKUP(AH4,الإستمارة!$C$12:$H$19,6,0),VLOOKUP(AH4,الإستمارة!$K$12:$P$19,6,0)),"")</f>
        <v/>
      </c>
      <c r="AI5" s="200" t="e">
        <f>'اختيار المقررات'!Q10</f>
        <v>#N/A</v>
      </c>
      <c r="AJ5" s="201" t="str">
        <f>IFERROR(IF(OR(AJ4=الإستمارة!$C$12,AJ4=الإستمارة!$C$13,AJ4=الإستمارة!$C$14,AJ4=الإستمارة!$C$15,AJ4=الإستمارة!$C$16,AJ4=الإستمارة!$C$17,AJ4=الإستمارة!$C$18),VLOOKUP(AJ4,الإستمارة!$C$12:$H$19,6,0),VLOOKUP(AJ4,الإستمارة!$K$12:$P$19,6,0)),"")</f>
        <v/>
      </c>
      <c r="AK5" s="200" t="e">
        <f>'اختيار المقررات'!Q11</f>
        <v>#N/A</v>
      </c>
      <c r="AL5" s="201" t="str">
        <f>IFERROR(IF(OR(AL4=الإستمارة!$C$12,AL4=الإستمارة!$C$13,AL4=الإستمارة!$C$14,AL4=الإستمارة!$C$15,AL4=الإستمارة!$C$16,AL4=الإستمارة!$C$17,AL4=الإستمارة!$C$18),VLOOKUP(AL4,الإستمارة!$C$12:$H$19,6,0),VLOOKUP(AL4,الإستمارة!$K$12:$P$19,6,0)),"")</f>
        <v/>
      </c>
      <c r="AM5" s="200" t="e">
        <f>'اختيار المقررات'!Q12</f>
        <v>#N/A</v>
      </c>
      <c r="AN5" s="201" t="str">
        <f>IFERROR(IF(OR(AN4=الإستمارة!$C$12,AN4=الإستمارة!$C$13,AN4=الإستمارة!$C$14,AN4=الإستمارة!$C$15,AN4=الإستمارة!$C$16,AN4=الإستمارة!$C$17,AN4=الإستمارة!$C$18),VLOOKUP(AN4,الإستمارة!$C$12:$H$19,6,0),VLOOKUP(AN4,الإستمارة!$K$12:$P$19,6,0)),"")</f>
        <v/>
      </c>
      <c r="AO5" s="200" t="e">
        <f>'اختيار المقررات'!I15</f>
        <v>#N/A</v>
      </c>
      <c r="AP5" s="201" t="str">
        <f>IFERROR(IF(OR(AP4=الإستمارة!$C$12,AP4=الإستمارة!$C$13,AP4=الإستمارة!$C$14,AP4=الإستمارة!$C$15,AP4=الإستمارة!$C$16,AP4=الإستمارة!$C$17,AP4=الإستمارة!$C$18),VLOOKUP(AP4,الإستمارة!$C$12:$H$19,6,0),VLOOKUP(AP4,الإستمارة!$K$12:$P$19,6,0)),"")</f>
        <v/>
      </c>
      <c r="AQ5" s="204" t="e">
        <f>'اختيار المقررات'!I16</f>
        <v>#N/A</v>
      </c>
      <c r="AR5" s="199" t="str">
        <f>IFERROR(IF(OR(AR4=الإستمارة!$C$12,AR4=الإستمارة!$C$13,AR4=الإستمارة!$C$14,AR4=الإستمارة!$C$15,AR4=الإستمارة!$C$16,AR4=الإستمارة!$C$17,AR4=الإستمارة!$C$18),VLOOKUP(AR4,الإستمارة!$C$12:$H$19,6,0),VLOOKUP(AR4,الإستمارة!$K$12:$P$19,6,0)),"")</f>
        <v/>
      </c>
      <c r="AS5" s="200" t="e">
        <f>'اختيار المقررات'!I17</f>
        <v>#N/A</v>
      </c>
      <c r="AT5" s="201" t="str">
        <f>IFERROR(IF(OR(AT4=الإستمارة!$C$12,AT4=الإستمارة!$C$13,AT4=الإستمارة!$C$14,AT4=الإستمارة!$C$15,AT4=الإستمارة!$C$16,AT4=الإستمارة!$C$17,AT4=الإستمارة!$C$18),VLOOKUP(AT4,الإستمارة!$C$12:$H$19,6,0),VLOOKUP(AT4,الإستمارة!$K$12:$P$19,6,0)),"")</f>
        <v/>
      </c>
      <c r="AU5" s="200" t="e">
        <f>'اختيار المقررات'!I18</f>
        <v>#N/A</v>
      </c>
      <c r="AV5" s="201" t="str">
        <f>IFERROR(IF(OR(AV4=الإستمارة!$C$12,AV4=الإستمارة!$C$13,AV4=الإستمارة!$C$14,AV4=الإستمارة!$C$15,AV4=الإستمارة!$C$16,AV4=الإستمارة!$C$17,AV4=الإستمارة!$C$18),VLOOKUP(AV4,الإستمارة!$C$12:$H$19,6,0),VLOOKUP(AV4,الإستمارة!$K$12:$P$19,6,0)),"")</f>
        <v/>
      </c>
      <c r="AW5" s="200" t="e">
        <f>'اختيار المقررات'!I19</f>
        <v>#N/A</v>
      </c>
      <c r="AX5" s="201" t="str">
        <f>IFERROR(IF(OR(AX4=الإستمارة!$C$12,AX4=الإستمارة!$C$13,AX4=الإستمارة!$C$14,AX4=الإستمارة!$C$15,AX4=الإستمارة!$C$16,AX4=الإستمارة!$C$17,AX4=الإستمارة!$C$18),VLOOKUP(AX4,الإستمارة!$C$12:$H$19,6,0),VLOOKUP(AX4,الإستمارة!$K$12:$P$19,6,0)),"")</f>
        <v/>
      </c>
      <c r="AY5" s="200" t="e">
        <f>'اختيار المقررات'!Q15</f>
        <v>#N/A</v>
      </c>
      <c r="AZ5" s="201" t="str">
        <f>IFERROR(IF(OR(AZ4=الإستمارة!$C$12,AZ4=الإستمارة!$C$13,AZ4=الإستمارة!$C$14,AZ4=الإستمارة!$C$15,AZ4=الإستمارة!$C$16,AZ4=الإستمارة!$C$17,AZ4=الإستمارة!$C$18),VLOOKUP(AZ4,الإستمارة!$C$12:$H$19,6,0),VLOOKUP(AZ4,الإستمارة!$K$12:$P$19,6,0)),"")</f>
        <v/>
      </c>
      <c r="BA5" s="200" t="e">
        <f>'اختيار المقررات'!Q16</f>
        <v>#N/A</v>
      </c>
      <c r="BB5" s="201" t="str">
        <f>IFERROR(IF(OR(BB4=الإستمارة!$C$12,BB4=الإستمارة!$C$13,BB4=الإستمارة!$C$14,BB4=الإستمارة!$C$15,BB4=الإستمارة!$C$16,BB4=الإستمارة!$C$17,BB4=الإستمارة!$C$18),VLOOKUP(BB4,الإستمارة!$C$12:$H$19,6,0),VLOOKUP(BB4,الإستمارة!$K$12:$P$19,6,0)),"")</f>
        <v/>
      </c>
      <c r="BC5" s="202" t="e">
        <f>'اختيار المقررات'!Q17</f>
        <v>#N/A</v>
      </c>
      <c r="BD5" s="203" t="str">
        <f>IFERROR(IF(OR(BD4=الإستمارة!$C$12,BD4=الإستمارة!$C$13,BD4=الإستمارة!$C$14,BD4=الإستمارة!$C$15,BD4=الإستمارة!$C$16,BD4=الإستمارة!$C$17,BD4=الإستمارة!$C$18),VLOOKUP(BD4,الإستمارة!$C$12:$H$19,6,0),VLOOKUP(BD4,الإستمارة!$K$12:$P$19,6,0)),"")</f>
        <v/>
      </c>
      <c r="BE5" s="200" t="e">
        <f>'اختيار المقررات'!Q18</f>
        <v>#N/A</v>
      </c>
      <c r="BF5" s="201" t="str">
        <f>IFERROR(IF(OR(BF4=الإستمارة!$C$12,BF4=الإستمارة!$C$13,BF4=الإستمارة!$C$14,BF4=الإستمارة!$C$15,BF4=الإستمارة!$C$16,BF4=الإستمارة!$C$17,BF4=الإستمارة!$C$18),VLOOKUP(BF4,الإستمارة!$C$12:$H$19,6,0),VLOOKUP(BF4,الإستمارة!$K$12:$P$19,6,0)),"")</f>
        <v/>
      </c>
      <c r="BG5" s="200" t="e">
        <f>'اختيار المقررات'!Q19</f>
        <v>#N/A</v>
      </c>
      <c r="BH5" s="201" t="str">
        <f>IFERROR(IF(OR(BH4=الإستمارة!$C$12,BH4=الإستمارة!$C$13,BH4=الإستمارة!$C$14,BH4=الإستمارة!$C$15,BH4=الإستمارة!$C$16,BH4=الإستمارة!$C$17,BH4=الإستمارة!$C$18),VLOOKUP(BH4,الإستمارة!$C$12:$H$19,6,0),VLOOKUP(BH4,الإستمارة!$K$12:$P$19,6,0)),"")</f>
        <v/>
      </c>
      <c r="BI5" s="200" t="e">
        <f>'اختيار المقررات'!Y8</f>
        <v>#N/A</v>
      </c>
      <c r="BJ5" s="201" t="str">
        <f>IFERROR(IF(OR(BJ4=الإستمارة!$C$12,BJ4=الإستمارة!$C$13,BJ4=الإستمارة!$C$14,BJ4=الإستمارة!$C$15,BJ4=الإستمارة!$C$16,BJ4=الإستمارة!$C$17,BJ4=الإستمارة!$C$18),VLOOKUP(BJ4,الإستمارة!$C$12:$H$19,6,0),VLOOKUP(BJ4,الإستمارة!$K$12:$P$19,6,0)),"")</f>
        <v/>
      </c>
      <c r="BK5" s="200" t="e">
        <f>'اختيار المقررات'!Y9</f>
        <v>#N/A</v>
      </c>
      <c r="BL5" s="201" t="str">
        <f>IFERROR(IF(OR(BL4=الإستمارة!$C$12,BL4=الإستمارة!$C$13,BL4=الإستمارة!$C$14,BL4=الإستمارة!$C$15,BL4=الإستمارة!$C$16,BL4=الإستمارة!$C$17,BL4=الإستمارة!$C$18),VLOOKUP(BL4,الإستمارة!$C$12:$H$19,6,0),VLOOKUP(BL4,الإستمارة!$K$12:$P$19,6,0)),"")</f>
        <v/>
      </c>
      <c r="BM5" s="200" t="e">
        <f>'اختيار المقررات'!Y10</f>
        <v>#N/A</v>
      </c>
      <c r="BN5" s="201" t="str">
        <f>IFERROR(IF(OR(BN4=الإستمارة!$C$12,BN4=الإستمارة!$C$13,BN4=الإستمارة!$C$14,BN4=الإستمارة!$C$15,BN4=الإستمارة!$C$16,BN4=الإستمارة!$C$17,BN4=الإستمارة!$C$18),VLOOKUP(BN4,الإستمارة!$C$12:$H$19,6,0),VLOOKUP(BN4,الإستمارة!$K$12:$P$19,6,0)),"")</f>
        <v/>
      </c>
      <c r="BO5" s="204" t="e">
        <f>'اختيار المقررات'!Y11</f>
        <v>#N/A</v>
      </c>
      <c r="BP5" s="199" t="str">
        <f>IFERROR(IF(OR(BP4=الإستمارة!$C$12,BP4=الإستمارة!$C$13,BP4=الإستمارة!$C$14,BP4=الإستمارة!$C$15,BP4=الإستمارة!$C$16,BP4=الإستمارة!$C$17,BP4=الإستمارة!$C$18),VLOOKUP(BP4,الإستمارة!$C$12:$H$19,6,0),VLOOKUP(BP4,الإستمارة!$K$12:$P$19,6,0)),"")</f>
        <v/>
      </c>
      <c r="BQ5" s="200" t="e">
        <f>'اختيار المقررات'!Y12</f>
        <v>#N/A</v>
      </c>
      <c r="BR5" s="201" t="str">
        <f>IFERROR(IF(OR(BR4=الإستمارة!$C$12,BR4=الإستمارة!$C$13,BR4=الإستمارة!$C$14,BR4=الإستمارة!$C$15,BR4=الإستمارة!$C$16,BR4=الإستمارة!$C$17,BR4=الإستمارة!$C$18),VLOOKUP(BR4,الإستمارة!$C$12:$H$19,6,0),VLOOKUP(BR4,الإستمارة!$K$12:$P$19,6,0)),"")</f>
        <v/>
      </c>
      <c r="BS5" s="200" t="e">
        <f>'اختيار المقررات'!AG8</f>
        <v>#N/A</v>
      </c>
      <c r="BT5" s="201" t="str">
        <f>IFERROR(IF(OR(BT4=الإستمارة!$C$12,BT4=الإستمارة!$C$13,BT4=الإستمارة!$C$14,BT4=الإستمارة!$C$15,BT4=الإستمارة!$C$16,BT4=الإستمارة!$C$17,BT4=الإستمارة!$C$18),VLOOKUP(BT4,الإستمارة!$C$12:$H$19,6,0),VLOOKUP(BT4,الإستمارة!$K$12:$P$19,6,0)),"")</f>
        <v/>
      </c>
      <c r="BU5" s="200" t="e">
        <f>'اختيار المقررات'!AG9</f>
        <v>#N/A</v>
      </c>
      <c r="BV5" s="201" t="str">
        <f>IFERROR(IF(OR(BV4=الإستمارة!$C$12,BV4=الإستمارة!$C$13,BV4=الإستمارة!$C$14,BV4=الإستمارة!$C$15,BV4=الإستمارة!$C$16,BV4=الإستمارة!$C$17,BV4=الإستمارة!$C$18),VLOOKUP(BV4,الإستمارة!$C$12:$H$19,6,0),VLOOKUP(BV4,الإستمارة!$K$12:$P$19,6,0)),"")</f>
        <v/>
      </c>
      <c r="BW5" s="200" t="e">
        <f>'اختيار المقررات'!AG10</f>
        <v>#N/A</v>
      </c>
      <c r="BX5" s="201" t="str">
        <f>IFERROR(IF(OR(BX4=الإستمارة!$C$12,BX4=الإستمارة!$C$13,BX4=الإستمارة!$C$14,BX4=الإستمارة!$C$15,BX4=الإستمارة!$C$16,BX4=الإستمارة!$C$17,BX4=الإستمارة!$C$18),VLOOKUP(BX4,الإستمارة!$C$12:$H$19,6,0),VLOOKUP(BX4,الإستمارة!$K$12:$P$19,6,0)),"")</f>
        <v/>
      </c>
      <c r="BY5" s="200" t="e">
        <f>'اختيار المقررات'!AG11</f>
        <v>#N/A</v>
      </c>
      <c r="BZ5" s="201" t="str">
        <f>IFERROR(IF(OR(BZ4=الإستمارة!$C$12,BZ4=الإستمارة!$C$13,BZ4=الإستمارة!$C$14,BZ4=الإستمارة!$C$15,BZ4=الإستمارة!$C$16,BZ4=الإستمارة!$C$17,BZ4=الإستمارة!$C$18),VLOOKUP(BZ4,الإستمارة!$C$12:$H$19,6,0),VLOOKUP(BZ4,الإستمارة!$K$12:$P$19,6,0)),"")</f>
        <v/>
      </c>
      <c r="CA5" s="202" t="e">
        <f>'اختيار المقررات'!AG12</f>
        <v>#N/A</v>
      </c>
      <c r="CB5" s="203" t="str">
        <f>IFERROR(IF(OR(CB4=الإستمارة!$C$12,CB4=الإستمارة!$C$13,CB4=الإستمارة!$C$14,CB4=الإستمارة!$C$15,CB4=الإستمارة!$C$16,CB4=الإستمارة!$C$17,CB4=الإستمارة!$C$18),VLOOKUP(CB4,الإستمارة!$C$12:$H$19,6,0),VLOOKUP(CB4,الإستمارة!$K$12:$P$19,6,0)),"")</f>
        <v/>
      </c>
      <c r="CC5" s="200" t="e">
        <f>'اختيار المقررات'!Y15</f>
        <v>#N/A</v>
      </c>
      <c r="CD5" s="201" t="str">
        <f>IFERROR(IF(OR(CD4=الإستمارة!$C$12,CD4=الإستمارة!$C$13,CD4=الإستمارة!$C$14,CD4=الإستمارة!$C$15,CD4=الإستمارة!$C$16,CD4=الإستمارة!$C$17,CD4=الإستمارة!$C$18),VLOOKUP(CD4,الإستمارة!$C$12:$H$19,6,0),VLOOKUP(CD4,الإستمارة!$K$12:$P$19,6,0)),"")</f>
        <v/>
      </c>
      <c r="CE5" s="200" t="e">
        <f>'اختيار المقررات'!Y16</f>
        <v>#N/A</v>
      </c>
      <c r="CF5" s="201" t="str">
        <f>IFERROR(IF(OR(CF4=الإستمارة!$C$12,CF4=الإستمارة!$C$13,CF4=الإستمارة!$C$14,CF4=الإستمارة!$C$15,CF4=الإستمارة!$C$16,CF4=الإستمارة!$C$17,CF4=الإستمارة!$C$18),VLOOKUP(CF4,الإستمارة!$C$12:$H$19,6,0),VLOOKUP(CF4,الإستمارة!$K$12:$P$19,6,0)),"")</f>
        <v/>
      </c>
      <c r="CG5" s="200" t="e">
        <f>'اختيار المقررات'!Y17</f>
        <v>#N/A</v>
      </c>
      <c r="CH5" s="201" t="str">
        <f>IFERROR(IF(OR(CH4=الإستمارة!$C$12,CH4=الإستمارة!$C$13,CH4=الإستمارة!$C$14,CH4=الإستمارة!$C$15,CH4=الإستمارة!$C$16,CH4=الإستمارة!$C$17,CH4=الإستمارة!$C$18),VLOOKUP(CH4,الإستمارة!$C$12:$H$19,6,0),VLOOKUP(CH4,الإستمارة!$K$12:$P$19,6,0)),"")</f>
        <v/>
      </c>
      <c r="CI5" s="200" t="e">
        <f>'اختيار المقررات'!Y18</f>
        <v>#N/A</v>
      </c>
      <c r="CJ5" s="201" t="str">
        <f>IFERROR(IF(OR(CJ4=الإستمارة!$C$12,CJ4=الإستمارة!$C$13,CJ4=الإستمارة!$C$14,CJ4=الإستمارة!$C$15,CJ4=الإستمارة!$C$16,CJ4=الإستمارة!$C$17,CJ4=الإستمارة!$C$18),VLOOKUP(CJ4,الإستمارة!$C$12:$H$19,6,0),VLOOKUP(CJ4,الإستمارة!$K$12:$P$19,6,0)),"")</f>
        <v/>
      </c>
      <c r="CK5" s="200" t="e">
        <f>'اختيار المقررات'!Y19</f>
        <v>#N/A</v>
      </c>
      <c r="CL5" s="201" t="str">
        <f>IFERROR(IF(OR(CL4=الإستمارة!$C$12,CL4=الإستمارة!$C$13,CL4=الإستمارة!$C$14,CL4=الإستمارة!$C$15,CL4=الإستمارة!$C$16,CL4=الإستمارة!$C$17,CL4=الإستمارة!$C$18),VLOOKUP(CL4,الإستمارة!$C$12:$H$19,6,0),VLOOKUP(CL4,الإستمارة!$K$12:$P$19,6,0)),"")</f>
        <v/>
      </c>
      <c r="CM5" s="204" t="e">
        <f>'اختيار المقررات'!AG15</f>
        <v>#N/A</v>
      </c>
      <c r="CN5" s="199" t="str">
        <f>IFERROR(IF(OR(CN4=الإستمارة!$C$12,CN4=الإستمارة!$C$13,CN4=الإستمارة!$C$14,CN4=الإستمارة!$C$15,CN4=الإستمارة!$C$16,CN4=الإستمارة!$C$17,CN4=الإستمارة!$C$18),VLOOKUP(CN4,الإستمارة!$C$12:$H$19,6,0),VLOOKUP(CN4,الإستمارة!$K$12:$P$19,6,0)),"")</f>
        <v/>
      </c>
      <c r="CO5" s="200" t="e">
        <f>'اختيار المقررات'!AG16</f>
        <v>#N/A</v>
      </c>
      <c r="CP5" s="201" t="str">
        <f>IFERROR(IF(OR(CP4=الإستمارة!$C$12,CP4=الإستمارة!$C$13,CP4=الإستمارة!$C$14,CP4=الإستمارة!$C$15,CP4=الإستمارة!$C$16,CP4=الإستمارة!$C$17,CP4=الإستمارة!$C$18),VLOOKUP(CP4,الإستمارة!$C$12:$H$19,6,0),VLOOKUP(CP4,الإستمارة!$K$12:$P$19,6,0)),"")</f>
        <v/>
      </c>
      <c r="CQ5" s="200" t="e">
        <f>'اختيار المقررات'!AG17</f>
        <v>#N/A</v>
      </c>
      <c r="CR5" s="201" t="str">
        <f>IFERROR(IF(OR(CR4=الإستمارة!$C$12,CR4=الإستمارة!$C$13,CR4=الإستمارة!$C$14,CR4=الإستمارة!$C$15,CR4=الإستمارة!$C$16,CR4=الإستمارة!$C$17,CR4=الإستمارة!$C$18),VLOOKUP(CR4,الإستمارة!$C$12:$H$19,6,0),VLOOKUP(CR4,الإستمارة!$K$12:$P$19,6,0)),"")</f>
        <v/>
      </c>
      <c r="CS5" s="200" t="e">
        <f>'اختيار المقررات'!AG18</f>
        <v>#N/A</v>
      </c>
      <c r="CT5" s="201" t="str">
        <f>IFERROR(IF(OR(CT4=الإستمارة!$C$12,CT4=الإستمارة!$C$13,CT4=الإستمارة!$C$14,CT4=الإستمارة!$C$15,CT4=الإستمارة!$C$16,CT4=الإستمارة!$C$17,CT4=الإستمارة!$C$18),VLOOKUP(CT4,الإستمارة!$C$12:$H$19,6,0),VLOOKUP(CT4,الإستمارة!$K$12:$P$19,6,0)),"")</f>
        <v/>
      </c>
      <c r="CU5" s="200" t="e">
        <f>'اختيار المقررات'!AG19</f>
        <v>#N/A</v>
      </c>
      <c r="CV5" s="205" t="e">
        <f>'اختيار المقررات'!Q5</f>
        <v>#N/A</v>
      </c>
      <c r="CW5" s="206" t="e">
        <f>'اختيار المقررات'!W5</f>
        <v>#N/A</v>
      </c>
      <c r="CX5" s="207" t="e">
        <f>'اختيار المقررات'!AB5</f>
        <v>#N/A</v>
      </c>
      <c r="CY5" s="208">
        <f>'اختيار المقررات'!F5</f>
        <v>0</v>
      </c>
      <c r="CZ5" s="209" t="e">
        <f>'اختيار المقررات'!N27</f>
        <v>#N/A</v>
      </c>
      <c r="DA5" s="210" t="e">
        <f>'اختيار المقررات'!N25</f>
        <v>#N/A</v>
      </c>
      <c r="DB5" s="210" t="e">
        <f>'اختيار المقررات'!N26</f>
        <v>#N/A</v>
      </c>
      <c r="DC5" s="210" t="e">
        <f>'اختيار المقررات'!N28</f>
        <v>#N/A</v>
      </c>
      <c r="DD5" s="211" t="e">
        <f>'اختيار المقررات'!N29</f>
        <v>#N/A</v>
      </c>
      <c r="DE5" s="210" t="str">
        <f>'اختيار المقررات'!V28</f>
        <v>لا</v>
      </c>
      <c r="DF5" s="210" t="e">
        <f>'اختيار المقررات'!V29</f>
        <v>#N/A</v>
      </c>
      <c r="DG5" s="210" t="e">
        <f>'اختيار المقررات'!AC29</f>
        <v>#N/A</v>
      </c>
      <c r="DH5" s="205">
        <f>'اختيار المقررات'!AD25</f>
        <v>0</v>
      </c>
      <c r="DI5" s="212">
        <f>'اختيار المقررات'!AD26</f>
        <v>0</v>
      </c>
      <c r="DJ5" s="210" t="e">
        <f>'اختيار المقررات'!AD27</f>
        <v>#N/A</v>
      </c>
      <c r="DK5" s="213" t="e">
        <f>SUM(DH5:DJ5)</f>
        <v>#N/A</v>
      </c>
      <c r="DL5" s="205">
        <f>'اختيار المقررات'!AB2</f>
        <v>0</v>
      </c>
      <c r="DM5" s="206">
        <f>'اختيار المقررات'!W2</f>
        <v>0</v>
      </c>
      <c r="DN5" s="206">
        <f>'اختيار المقررات'!Q2</f>
        <v>0</v>
      </c>
      <c r="DO5" s="213">
        <f>'اختيار المقررات'!L2</f>
        <v>0</v>
      </c>
      <c r="DP5" s="214" t="str">
        <f>'اختيار المقررات'!C26</f>
        <v/>
      </c>
      <c r="DQ5" s="214" t="str">
        <f>'اختيار المقررات'!C27</f>
        <v/>
      </c>
      <c r="DR5" s="214" t="str">
        <f>'اختيار المقررات'!C28</f>
        <v/>
      </c>
      <c r="DS5" s="214" t="str">
        <f>'اختيار المقررات'!C29</f>
        <v xml:space="preserve"> </v>
      </c>
      <c r="DT5" s="214" t="str">
        <f>'اختيار المقررات'!C30</f>
        <v/>
      </c>
      <c r="DU5" s="214" t="str">
        <f>'اختيار المقررات'!C31</f>
        <v/>
      </c>
      <c r="DV5" s="88" t="str">
        <f>'اختيار المقررات'!C32</f>
        <v/>
      </c>
      <c r="DW5" s="88" t="str">
        <f>'اختيار المقررات'!C33</f>
        <v/>
      </c>
      <c r="DX5" s="214" t="e">
        <f>'اختيار المقررات'!Y28</f>
        <v>#N/A</v>
      </c>
    </row>
  </sheetData>
  <sheetProtection algorithmName="SHA-512" hashValue="k1aBvdZwK9mw9Fq9N7AtQ5W7oSQGASPwG41qeBNsJj05xkNc30p1I6I3k2tjdksH5626+s0XbtZs6ZIz+zL/8Q==" saltValue="9Qo0YW9Nmi3g0w2IE8J+OQ==" spinCount="100000" sheet="1" objects="1" scenarios="1"/>
  <mergeCells count="132">
    <mergeCell ref="DP3:DU4"/>
    <mergeCell ref="DV3:DV4"/>
    <mergeCell ref="AP4:AQ4"/>
    <mergeCell ref="X3:Y3"/>
    <mergeCell ref="Z3:AA3"/>
    <mergeCell ref="AB3:AC3"/>
    <mergeCell ref="AD3:AE3"/>
    <mergeCell ref="AF3:AG3"/>
    <mergeCell ref="AR3:AS3"/>
    <mergeCell ref="AT3:AU3"/>
    <mergeCell ref="AV3:AW3"/>
    <mergeCell ref="AV4:AW4"/>
    <mergeCell ref="AR4:AS4"/>
    <mergeCell ref="AT4:AU4"/>
    <mergeCell ref="CN4:CO4"/>
    <mergeCell ref="CP4:CQ4"/>
    <mergeCell ref="BV3:BW3"/>
    <mergeCell ref="BX3:BY3"/>
    <mergeCell ref="BZ3:CA3"/>
    <mergeCell ref="BB3:BC3"/>
    <mergeCell ref="BD3:BE3"/>
    <mergeCell ref="BF3:BG3"/>
    <mergeCell ref="BT4:BU4"/>
    <mergeCell ref="CF4:CG4"/>
    <mergeCell ref="S1:S4"/>
    <mergeCell ref="T1:AM1"/>
    <mergeCell ref="T2:AC2"/>
    <mergeCell ref="AD2:AM2"/>
    <mergeCell ref="X4:Y4"/>
    <mergeCell ref="BH2:BQ2"/>
    <mergeCell ref="P3:P4"/>
    <mergeCell ref="Z4:AA4"/>
    <mergeCell ref="AB4:AC4"/>
    <mergeCell ref="AD4:AE4"/>
    <mergeCell ref="Q3:Q4"/>
    <mergeCell ref="R3:R4"/>
    <mergeCell ref="T4:U4"/>
    <mergeCell ref="V4:W4"/>
    <mergeCell ref="T3:U3"/>
    <mergeCell ref="V3:W3"/>
    <mergeCell ref="BF4:BG4"/>
    <mergeCell ref="BH4:BI4"/>
    <mergeCell ref="BJ4:BK4"/>
    <mergeCell ref="AF4:AG4"/>
    <mergeCell ref="AH4:AI4"/>
    <mergeCell ref="AJ4:AK4"/>
    <mergeCell ref="AL4:AM4"/>
    <mergeCell ref="AN4:AO4"/>
    <mergeCell ref="M1:M4"/>
    <mergeCell ref="A1:A2"/>
    <mergeCell ref="B1:B2"/>
    <mergeCell ref="C1:J2"/>
    <mergeCell ref="K1:K4"/>
    <mergeCell ref="L1:L4"/>
    <mergeCell ref="N1:N4"/>
    <mergeCell ref="O1:O4"/>
    <mergeCell ref="P1:R2"/>
    <mergeCell ref="AZ4:BA4"/>
    <mergeCell ref="BB4:BC4"/>
    <mergeCell ref="BD4:BE4"/>
    <mergeCell ref="BL4:BM4"/>
    <mergeCell ref="BX4:BY4"/>
    <mergeCell ref="BZ4:CA4"/>
    <mergeCell ref="BN4:BO4"/>
    <mergeCell ref="AX3:AY3"/>
    <mergeCell ref="BH3:BI3"/>
    <mergeCell ref="BJ3:BK3"/>
    <mergeCell ref="BP4:BQ4"/>
    <mergeCell ref="BR4:BS4"/>
    <mergeCell ref="BV4:BW4"/>
    <mergeCell ref="AN1:BG1"/>
    <mergeCell ref="AN2:AW2"/>
    <mergeCell ref="AX2:BG2"/>
    <mergeCell ref="BR2:CA2"/>
    <mergeCell ref="CB2:CK2"/>
    <mergeCell ref="CL2:CU2"/>
    <mergeCell ref="BH1:CA1"/>
    <mergeCell ref="AP3:AQ3"/>
    <mergeCell ref="CF3:CG3"/>
    <mergeCell ref="CH3:CI3"/>
    <mergeCell ref="CJ3:CK3"/>
    <mergeCell ref="BL3:BM3"/>
    <mergeCell ref="BN3:BO3"/>
    <mergeCell ref="BP3:BQ3"/>
    <mergeCell ref="BR3:BS3"/>
    <mergeCell ref="BT3:BU3"/>
    <mergeCell ref="AZ3:BA3"/>
    <mergeCell ref="AH3:AI3"/>
    <mergeCell ref="AJ3:AK3"/>
    <mergeCell ref="AL3:AM3"/>
    <mergeCell ref="AN3:AO3"/>
    <mergeCell ref="CV3:CV4"/>
    <mergeCell ref="DF3:DF4"/>
    <mergeCell ref="CR4:CS4"/>
    <mergeCell ref="CB3:CC3"/>
    <mergeCell ref="CD3:CE3"/>
    <mergeCell ref="CJ4:CK4"/>
    <mergeCell ref="CL4:CM4"/>
    <mergeCell ref="CY3:CY4"/>
    <mergeCell ref="CZ3:CZ4"/>
    <mergeCell ref="DA3:DA4"/>
    <mergeCell ref="DB3:DB4"/>
    <mergeCell ref="DD3:DD4"/>
    <mergeCell ref="DE3:DE4"/>
    <mergeCell ref="DC3:DC4"/>
    <mergeCell ref="CW3:CW4"/>
    <mergeCell ref="CX3:CX4"/>
    <mergeCell ref="CB4:CC4"/>
    <mergeCell ref="CD4:CE4"/>
    <mergeCell ref="AX4:AY4"/>
    <mergeCell ref="CH4:CI4"/>
    <mergeCell ref="CV1:CX2"/>
    <mergeCell ref="CY1:CY2"/>
    <mergeCell ref="CZ1:DG2"/>
    <mergeCell ref="DH1:DK2"/>
    <mergeCell ref="DG3:DG4"/>
    <mergeCell ref="CB1:CU1"/>
    <mergeCell ref="DL1:DO2"/>
    <mergeCell ref="CL3:CM3"/>
    <mergeCell ref="CN3:CO3"/>
    <mergeCell ref="CP3:CQ3"/>
    <mergeCell ref="CR3:CS3"/>
    <mergeCell ref="CT3:CU3"/>
    <mergeCell ref="DO3:DO4"/>
    <mergeCell ref="DI3:DI4"/>
    <mergeCell ref="DJ3:DJ4"/>
    <mergeCell ref="DK3:DK4"/>
    <mergeCell ref="DL3:DL4"/>
    <mergeCell ref="DM3:DM4"/>
    <mergeCell ref="DN3:DN4"/>
    <mergeCell ref="CT4:CU4"/>
    <mergeCell ref="DH3:DH4"/>
  </mergeCells>
  <conditionalFormatting sqref="A5">
    <cfRule type="duplicateValues" dxfId="2" priority="1"/>
    <cfRule type="duplicateValues" dxfId="1" priority="2"/>
  </conditionalFormatting>
  <hyperlinks>
    <hyperlink ref="B1:B2" r:id="rId1" location="'السجل العام'!A1" display="سجل المسجلين دراسات دوليه ودبلوماسيه.xlsm - 'السجل العام'!A1" xr:uid="{00000000-0004-0000-0400-000000000000}"/>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ورقة5"/>
  <dimension ref="A1:BZ5816"/>
  <sheetViews>
    <sheetView rightToLeft="1" workbookViewId="0">
      <pane ySplit="1" topLeftCell="A2" activePane="bottomLeft" state="frozen"/>
      <selection pane="bottomLeft" activeCell="A17" sqref="A17"/>
    </sheetView>
  </sheetViews>
  <sheetFormatPr defaultColWidth="9" defaultRowHeight="14.4" x14ac:dyDescent="0.3"/>
  <cols>
    <col min="1" max="1" width="10.77734375" bestFit="1" customWidth="1"/>
    <col min="2" max="2" width="22.33203125" bestFit="1" customWidth="1"/>
    <col min="3" max="3" width="13.21875" bestFit="1" customWidth="1"/>
    <col min="4" max="4" width="20.77734375" bestFit="1" customWidth="1"/>
    <col min="5" max="5" width="7.77734375" bestFit="1" customWidth="1"/>
    <col min="6" max="6" width="11.21875" style="267" bestFit="1" customWidth="1"/>
    <col min="7" max="7" width="19.77734375" bestFit="1" customWidth="1"/>
    <col min="8" max="8" width="13.77734375" bestFit="1" customWidth="1"/>
    <col min="9" max="9" width="9.77734375" bestFit="1" customWidth="1"/>
    <col min="10" max="10" width="10.33203125" bestFit="1" customWidth="1"/>
    <col min="11" max="11" width="11.109375" bestFit="1" customWidth="1"/>
    <col min="12" max="12" width="13.21875" bestFit="1" customWidth="1"/>
    <col min="13" max="13" width="9.33203125" bestFit="1" customWidth="1"/>
    <col min="14" max="14" width="13.21875" bestFit="1" customWidth="1"/>
    <col min="15" max="15" width="14.77734375" bestFit="1" customWidth="1"/>
    <col min="16" max="16" width="11.77734375" bestFit="1" customWidth="1"/>
    <col min="17" max="17" width="12.21875" bestFit="1" customWidth="1"/>
    <col min="18" max="18" width="39.77734375" bestFit="1" customWidth="1"/>
    <col min="19" max="19" width="22.33203125" bestFit="1" customWidth="1"/>
    <col min="20" max="20" width="21" bestFit="1" customWidth="1"/>
    <col min="21" max="21" width="23.109375" bestFit="1" customWidth="1"/>
    <col min="22" max="27" width="18.33203125" bestFit="1" customWidth="1"/>
    <col min="28" max="28" width="18.33203125" customWidth="1"/>
    <col min="29" max="29" width="40.21875" bestFit="1" customWidth="1"/>
    <col min="31" max="31" width="28.77734375" customWidth="1"/>
    <col min="32" max="32" width="13.77734375" customWidth="1"/>
  </cols>
  <sheetData>
    <row r="1" spans="1:78" x14ac:dyDescent="0.3">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row>
    <row r="2" spans="1:78" x14ac:dyDescent="0.3">
      <c r="A2" s="311">
        <v>100055</v>
      </c>
      <c r="B2" s="315" t="s">
        <v>5514</v>
      </c>
      <c r="C2" s="315" t="s">
        <v>111</v>
      </c>
      <c r="D2" s="315" t="s">
        <v>297</v>
      </c>
      <c r="E2" s="315" t="s">
        <v>394</v>
      </c>
      <c r="F2"/>
      <c r="H2" s="315" t="s">
        <v>394</v>
      </c>
      <c r="I2" s="315" t="s">
        <v>61</v>
      </c>
      <c r="J2" s="315" t="s">
        <v>394</v>
      </c>
      <c r="K2" s="315" t="s">
        <v>394</v>
      </c>
      <c r="L2" s="315" t="s">
        <v>394</v>
      </c>
      <c r="M2" s="315" t="s">
        <v>394</v>
      </c>
      <c r="N2" s="315" t="s">
        <v>394</v>
      </c>
      <c r="O2" s="315" t="s">
        <v>394</v>
      </c>
      <c r="P2" s="315">
        <v>0</v>
      </c>
      <c r="Q2" s="315" t="s">
        <v>394</v>
      </c>
      <c r="R2" s="315" t="s">
        <v>394</v>
      </c>
      <c r="S2" s="315" t="s">
        <v>394</v>
      </c>
      <c r="T2" s="315" t="s">
        <v>394</v>
      </c>
      <c r="U2" s="315" t="s">
        <v>394</v>
      </c>
      <c r="V2" s="315" t="s">
        <v>394</v>
      </c>
      <c r="W2" s="315" t="s">
        <v>394</v>
      </c>
      <c r="X2" s="315" t="s">
        <v>394</v>
      </c>
      <c r="Y2" s="281"/>
      <c r="Z2" s="315" t="s">
        <v>394</v>
      </c>
      <c r="AA2" s="315" t="s">
        <v>394</v>
      </c>
      <c r="AB2" s="281"/>
      <c r="AC2" s="315" t="s">
        <v>855</v>
      </c>
      <c r="AF2" s="317" t="str">
        <f>IFERROR(VLOOKUP(A2,'[1]قوائم الترجمة'!AC$2:AD$2397,1,0),"م")</f>
        <v>م</v>
      </c>
      <c r="AG2">
        <v>1</v>
      </c>
      <c r="AH2">
        <v>2</v>
      </c>
      <c r="AI2">
        <v>3</v>
      </c>
      <c r="AJ2">
        <v>4</v>
      </c>
      <c r="AK2">
        <v>5</v>
      </c>
      <c r="AL2">
        <v>6</v>
      </c>
      <c r="AM2">
        <v>7</v>
      </c>
      <c r="AN2">
        <v>8</v>
      </c>
      <c r="AO2">
        <v>9</v>
      </c>
      <c r="AP2">
        <v>10</v>
      </c>
      <c r="AQ2">
        <v>11</v>
      </c>
      <c r="AR2">
        <v>12</v>
      </c>
      <c r="AS2">
        <v>13</v>
      </c>
      <c r="AT2">
        <v>14</v>
      </c>
      <c r="AU2">
        <v>15</v>
      </c>
      <c r="AV2">
        <v>16</v>
      </c>
      <c r="AW2">
        <v>17</v>
      </c>
      <c r="AX2">
        <v>18</v>
      </c>
      <c r="AY2">
        <v>19</v>
      </c>
      <c r="AZ2">
        <v>20</v>
      </c>
      <c r="BA2">
        <v>21</v>
      </c>
      <c r="BB2">
        <v>22</v>
      </c>
      <c r="BC2">
        <v>23</v>
      </c>
      <c r="BD2">
        <v>24</v>
      </c>
      <c r="BE2">
        <v>25</v>
      </c>
      <c r="BF2">
        <v>26</v>
      </c>
      <c r="BG2">
        <v>27</v>
      </c>
      <c r="BH2">
        <v>28</v>
      </c>
      <c r="BI2">
        <v>29</v>
      </c>
      <c r="BJ2">
        <v>30</v>
      </c>
      <c r="BK2">
        <v>31</v>
      </c>
      <c r="BL2">
        <v>32</v>
      </c>
      <c r="BM2">
        <v>33</v>
      </c>
      <c r="BN2">
        <v>34</v>
      </c>
      <c r="BO2">
        <v>35</v>
      </c>
      <c r="BP2">
        <v>36</v>
      </c>
      <c r="BQ2">
        <v>37</v>
      </c>
      <c r="BR2">
        <v>38</v>
      </c>
      <c r="BS2">
        <v>39</v>
      </c>
      <c r="BT2">
        <v>40</v>
      </c>
      <c r="BU2">
        <v>41</v>
      </c>
      <c r="BV2">
        <v>42</v>
      </c>
      <c r="BW2">
        <v>43</v>
      </c>
      <c r="BX2">
        <v>44</v>
      </c>
      <c r="BY2">
        <v>45</v>
      </c>
      <c r="BZ2">
        <v>46</v>
      </c>
    </row>
    <row r="3" spans="1:78" ht="33.75" customHeight="1" x14ac:dyDescent="0.3">
      <c r="A3" s="278">
        <v>100175</v>
      </c>
      <c r="B3" s="279" t="s">
        <v>7320</v>
      </c>
      <c r="C3" s="279" t="s">
        <v>835</v>
      </c>
      <c r="D3" s="279" t="s">
        <v>326</v>
      </c>
      <c r="E3" s="279" t="s">
        <v>394</v>
      </c>
      <c r="F3" s="303"/>
      <c r="G3" s="303"/>
      <c r="H3" s="279" t="s">
        <v>394</v>
      </c>
      <c r="I3" s="279" t="s">
        <v>61</v>
      </c>
      <c r="J3" s="279" t="s">
        <v>394</v>
      </c>
      <c r="K3" s="279" t="s">
        <v>394</v>
      </c>
      <c r="L3" s="279" t="s">
        <v>394</v>
      </c>
      <c r="M3" s="315" t="s">
        <v>394</v>
      </c>
      <c r="N3" s="279" t="s">
        <v>394</v>
      </c>
      <c r="O3" s="279" t="s">
        <v>394</v>
      </c>
      <c r="P3" s="315">
        <v>0</v>
      </c>
      <c r="Q3" s="315" t="s">
        <v>394</v>
      </c>
      <c r="R3" s="279" t="s">
        <v>394</v>
      </c>
      <c r="S3" s="279" t="s">
        <v>394</v>
      </c>
      <c r="T3" s="315" t="s">
        <v>394</v>
      </c>
      <c r="U3" s="315" t="s">
        <v>394</v>
      </c>
      <c r="V3" s="315" t="s">
        <v>394</v>
      </c>
      <c r="W3" s="315" t="s">
        <v>394</v>
      </c>
      <c r="X3" s="315" t="s">
        <v>394</v>
      </c>
      <c r="Y3" s="281"/>
      <c r="Z3" s="315" t="s">
        <v>394</v>
      </c>
      <c r="AA3" s="315" t="s">
        <v>394</v>
      </c>
      <c r="AB3" s="281"/>
      <c r="AC3" s="279" t="s">
        <v>855</v>
      </c>
      <c r="AF3" s="276" t="str">
        <f>IFERROR(VLOOKUP(A3,'[1]قوائم الترجمة'!AC$2:AD$2397,1,0),"م")</f>
        <v>م</v>
      </c>
      <c r="AL3" s="267"/>
    </row>
    <row r="4" spans="1:78" ht="21" x14ac:dyDescent="0.4">
      <c r="A4" s="278">
        <v>100286</v>
      </c>
      <c r="B4" s="279" t="s">
        <v>5513</v>
      </c>
      <c r="C4" s="279" t="s">
        <v>68</v>
      </c>
      <c r="D4" s="279" t="s">
        <v>297</v>
      </c>
      <c r="E4" s="279" t="s">
        <v>394</v>
      </c>
      <c r="F4" s="303"/>
      <c r="G4" s="303"/>
      <c r="H4" s="279" t="s">
        <v>394</v>
      </c>
      <c r="I4" s="279" t="s">
        <v>61</v>
      </c>
      <c r="J4" s="279" t="s">
        <v>394</v>
      </c>
      <c r="K4" s="279" t="s">
        <v>394</v>
      </c>
      <c r="L4" s="279" t="s">
        <v>394</v>
      </c>
      <c r="M4" s="315" t="s">
        <v>394</v>
      </c>
      <c r="N4" s="279" t="s">
        <v>394</v>
      </c>
      <c r="O4" s="279" t="s">
        <v>394</v>
      </c>
      <c r="P4" s="315">
        <v>0</v>
      </c>
      <c r="Q4" s="315" t="s">
        <v>394</v>
      </c>
      <c r="R4" s="279" t="s">
        <v>394</v>
      </c>
      <c r="S4" s="279" t="s">
        <v>394</v>
      </c>
      <c r="T4" s="315" t="s">
        <v>394</v>
      </c>
      <c r="U4" s="315" t="s">
        <v>394</v>
      </c>
      <c r="V4" s="315" t="s">
        <v>394</v>
      </c>
      <c r="W4" s="315" t="s">
        <v>394</v>
      </c>
      <c r="X4" s="315" t="s">
        <v>394</v>
      </c>
      <c r="Y4" s="281"/>
      <c r="Z4" s="315" t="s">
        <v>394</v>
      </c>
      <c r="AA4" s="315" t="s">
        <v>394</v>
      </c>
      <c r="AB4" s="281"/>
      <c r="AC4" s="279" t="s">
        <v>855</v>
      </c>
      <c r="AF4" s="276" t="str">
        <f>IFERROR(VLOOKUP(A4,'[1]قوائم الترجمة'!AC$2:AD$2397,1,0),"م")</f>
        <v>م</v>
      </c>
      <c r="AG4" s="232"/>
      <c r="AH4" s="233"/>
      <c r="AI4" s="233"/>
      <c r="AJ4" s="233"/>
      <c r="AL4" s="267"/>
      <c r="AM4" s="235"/>
      <c r="AO4" s="236"/>
      <c r="AU4" s="234"/>
    </row>
    <row r="5" spans="1:78" ht="21" x14ac:dyDescent="0.4">
      <c r="A5" s="278">
        <v>100323</v>
      </c>
      <c r="B5" s="279" t="s">
        <v>1702</v>
      </c>
      <c r="C5" s="279" t="s">
        <v>477</v>
      </c>
      <c r="D5" s="279" t="s">
        <v>1172</v>
      </c>
      <c r="E5" s="279" t="s">
        <v>394</v>
      </c>
      <c r="F5" s="303"/>
      <c r="G5" s="303"/>
      <c r="H5" s="279" t="s">
        <v>394</v>
      </c>
      <c r="I5" s="279" t="s">
        <v>61</v>
      </c>
      <c r="J5" s="279" t="s">
        <v>394</v>
      </c>
      <c r="K5" s="279" t="s">
        <v>394</v>
      </c>
      <c r="L5" s="279" t="s">
        <v>394</v>
      </c>
      <c r="M5" s="315" t="s">
        <v>394</v>
      </c>
      <c r="N5" s="279" t="s">
        <v>394</v>
      </c>
      <c r="O5" s="279" t="s">
        <v>394</v>
      </c>
      <c r="P5" s="315">
        <v>0</v>
      </c>
      <c r="Q5" s="315" t="s">
        <v>394</v>
      </c>
      <c r="R5" s="279" t="s">
        <v>394</v>
      </c>
      <c r="S5" s="279" t="s">
        <v>394</v>
      </c>
      <c r="T5" s="315" t="s">
        <v>394</v>
      </c>
      <c r="U5" s="315" t="s">
        <v>394</v>
      </c>
      <c r="V5" s="315" t="s">
        <v>394</v>
      </c>
      <c r="W5" s="315" t="s">
        <v>394</v>
      </c>
      <c r="X5" s="315" t="s">
        <v>394</v>
      </c>
      <c r="Y5" s="281"/>
      <c r="Z5" s="315" t="s">
        <v>394</v>
      </c>
      <c r="AA5" s="315" t="s">
        <v>394</v>
      </c>
      <c r="AB5" s="281"/>
      <c r="AC5" s="279" t="s">
        <v>855</v>
      </c>
      <c r="AF5" s="276" t="str">
        <f>IFERROR(VLOOKUP(A5,'[1]قوائم الترجمة'!AC$2:AD$2397,1,0),"م")</f>
        <v>م</v>
      </c>
      <c r="AG5" s="232"/>
      <c r="AH5" s="233"/>
      <c r="AI5" s="233"/>
      <c r="AJ5" s="233"/>
      <c r="AL5" s="267"/>
      <c r="AM5" s="235"/>
      <c r="AO5" s="236"/>
      <c r="AU5" s="234"/>
    </row>
    <row r="6" spans="1:78" ht="21" x14ac:dyDescent="0.4">
      <c r="A6" s="278">
        <v>100336</v>
      </c>
      <c r="B6" s="279" t="s">
        <v>5775</v>
      </c>
      <c r="C6" s="279" t="s">
        <v>68</v>
      </c>
      <c r="D6" s="279" t="s">
        <v>266</v>
      </c>
      <c r="E6" s="279" t="s">
        <v>394</v>
      </c>
      <c r="F6" s="303"/>
      <c r="G6" s="303"/>
      <c r="H6" s="279" t="s">
        <v>394</v>
      </c>
      <c r="I6" s="279" t="s">
        <v>61</v>
      </c>
      <c r="J6" s="279" t="s">
        <v>394</v>
      </c>
      <c r="K6" s="279" t="s">
        <v>394</v>
      </c>
      <c r="L6" s="279" t="s">
        <v>394</v>
      </c>
      <c r="M6" s="315" t="s">
        <v>394</v>
      </c>
      <c r="N6" s="279" t="s">
        <v>394</v>
      </c>
      <c r="O6" s="279" t="s">
        <v>394</v>
      </c>
      <c r="P6" s="315">
        <v>0</v>
      </c>
      <c r="Q6" s="315" t="s">
        <v>394</v>
      </c>
      <c r="R6" s="279" t="s">
        <v>394</v>
      </c>
      <c r="S6" s="279" t="s">
        <v>394</v>
      </c>
      <c r="T6" s="315" t="s">
        <v>394</v>
      </c>
      <c r="U6" s="315" t="s">
        <v>394</v>
      </c>
      <c r="V6" s="315" t="s">
        <v>394</v>
      </c>
      <c r="W6" s="315" t="s">
        <v>394</v>
      </c>
      <c r="X6" s="315" t="s">
        <v>394</v>
      </c>
      <c r="Y6" s="281"/>
      <c r="Z6" s="315" t="s">
        <v>394</v>
      </c>
      <c r="AA6" s="315" t="s">
        <v>394</v>
      </c>
      <c r="AB6" s="281"/>
      <c r="AC6" s="279" t="s">
        <v>855</v>
      </c>
      <c r="AF6" s="276" t="str">
        <f>IFERROR(VLOOKUP(A6,'[1]قوائم الترجمة'!AC$2:AD$2397,1,0),"م")</f>
        <v>م</v>
      </c>
      <c r="AG6" s="232"/>
      <c r="AH6" s="233"/>
      <c r="AI6" s="233"/>
      <c r="AJ6" s="233"/>
      <c r="AL6" s="267"/>
      <c r="AM6" s="235"/>
      <c r="AO6" s="236"/>
      <c r="AU6" s="234"/>
    </row>
    <row r="7" spans="1:78" ht="21" x14ac:dyDescent="0.4">
      <c r="A7" s="278">
        <v>100387</v>
      </c>
      <c r="B7" s="279" t="s">
        <v>5992</v>
      </c>
      <c r="C7" s="279" t="s">
        <v>1524</v>
      </c>
      <c r="D7" s="279" t="s">
        <v>691</v>
      </c>
      <c r="E7" s="279" t="s">
        <v>394</v>
      </c>
      <c r="F7" s="303"/>
      <c r="G7" s="303"/>
      <c r="H7" s="279" t="s">
        <v>394</v>
      </c>
      <c r="I7" s="279" t="s">
        <v>61</v>
      </c>
      <c r="J7" s="279" t="s">
        <v>394</v>
      </c>
      <c r="K7" s="279" t="s">
        <v>394</v>
      </c>
      <c r="L7" s="279" t="s">
        <v>394</v>
      </c>
      <c r="M7" s="315" t="s">
        <v>394</v>
      </c>
      <c r="N7" s="279" t="s">
        <v>394</v>
      </c>
      <c r="O7" s="279" t="s">
        <v>394</v>
      </c>
      <c r="P7" s="315">
        <v>0</v>
      </c>
      <c r="Q7" s="315" t="s">
        <v>394</v>
      </c>
      <c r="R7" s="279" t="s">
        <v>394</v>
      </c>
      <c r="S7" s="279" t="s">
        <v>394</v>
      </c>
      <c r="T7" s="315" t="s">
        <v>394</v>
      </c>
      <c r="U7" s="315" t="s">
        <v>394</v>
      </c>
      <c r="V7" s="315" t="s">
        <v>394</v>
      </c>
      <c r="W7" s="315" t="s">
        <v>394</v>
      </c>
      <c r="X7" s="315" t="s">
        <v>394</v>
      </c>
      <c r="Y7" s="281"/>
      <c r="Z7" s="315" t="s">
        <v>394</v>
      </c>
      <c r="AA7" s="315" t="s">
        <v>394</v>
      </c>
      <c r="AB7" s="281"/>
      <c r="AC7" s="279" t="s">
        <v>855</v>
      </c>
      <c r="AF7" s="276" t="str">
        <f>IFERROR(VLOOKUP(A7,'[1]قوائم الترجمة'!AC$2:AD$2397,1,0),"م")</f>
        <v>م</v>
      </c>
      <c r="AG7" s="232"/>
      <c r="AH7" s="233"/>
      <c r="AI7" s="233"/>
      <c r="AJ7" s="233"/>
      <c r="AL7" s="267"/>
      <c r="AM7" s="235"/>
      <c r="AO7" s="236"/>
      <c r="AU7" s="234"/>
    </row>
    <row r="8" spans="1:78" ht="21" x14ac:dyDescent="0.4">
      <c r="A8" s="278">
        <v>100395</v>
      </c>
      <c r="B8" s="279" t="s">
        <v>5512</v>
      </c>
      <c r="C8" s="279" t="s">
        <v>109</v>
      </c>
      <c r="D8" s="279" t="s">
        <v>322</v>
      </c>
      <c r="E8" s="279" t="s">
        <v>394</v>
      </c>
      <c r="F8" s="303"/>
      <c r="G8" s="303"/>
      <c r="H8" s="279" t="s">
        <v>394</v>
      </c>
      <c r="I8" s="279" t="s">
        <v>538</v>
      </c>
      <c r="J8" s="279" t="s">
        <v>394</v>
      </c>
      <c r="K8" s="279" t="s">
        <v>394</v>
      </c>
      <c r="L8" s="279" t="s">
        <v>394</v>
      </c>
      <c r="M8" s="315" t="s">
        <v>394</v>
      </c>
      <c r="N8" s="279" t="s">
        <v>394</v>
      </c>
      <c r="O8" s="279" t="s">
        <v>394</v>
      </c>
      <c r="P8" s="315">
        <v>0</v>
      </c>
      <c r="Q8" s="315" t="s">
        <v>394</v>
      </c>
      <c r="R8" s="279" t="s">
        <v>394</v>
      </c>
      <c r="S8" s="279" t="s">
        <v>394</v>
      </c>
      <c r="T8" s="315" t="s">
        <v>394</v>
      </c>
      <c r="U8" s="315" t="s">
        <v>394</v>
      </c>
      <c r="V8" s="315" t="s">
        <v>394</v>
      </c>
      <c r="W8" s="315" t="s">
        <v>394</v>
      </c>
      <c r="X8" s="315" t="s">
        <v>394</v>
      </c>
      <c r="Y8" s="281"/>
      <c r="Z8" s="315" t="s">
        <v>394</v>
      </c>
      <c r="AA8" s="315" t="s">
        <v>394</v>
      </c>
      <c r="AB8" s="281"/>
      <c r="AC8" s="279" t="s">
        <v>855</v>
      </c>
      <c r="AF8" s="276" t="str">
        <f>IFERROR(VLOOKUP(A8,'[1]قوائم الترجمة'!AC$2:AD$2397,1,0),"م")</f>
        <v>م</v>
      </c>
      <c r="AG8" s="232"/>
      <c r="AH8" s="233"/>
      <c r="AI8" s="233"/>
      <c r="AJ8" s="233"/>
      <c r="AL8" s="267"/>
      <c r="AM8" s="235"/>
      <c r="AO8" s="236"/>
      <c r="AU8" s="234"/>
    </row>
    <row r="9" spans="1:78" ht="21" x14ac:dyDescent="0.4">
      <c r="A9" s="278">
        <v>100400</v>
      </c>
      <c r="B9" s="279" t="s">
        <v>5511</v>
      </c>
      <c r="C9" s="279" t="s">
        <v>133</v>
      </c>
      <c r="D9" s="279" t="s">
        <v>4701</v>
      </c>
      <c r="E9" s="279" t="s">
        <v>394</v>
      </c>
      <c r="F9" s="303"/>
      <c r="G9" s="303"/>
      <c r="H9" s="279" t="s">
        <v>394</v>
      </c>
      <c r="I9" s="279" t="s">
        <v>61</v>
      </c>
      <c r="J9" s="279" t="s">
        <v>394</v>
      </c>
      <c r="K9" s="279" t="s">
        <v>394</v>
      </c>
      <c r="L9" s="279" t="s">
        <v>394</v>
      </c>
      <c r="M9" s="315" t="s">
        <v>394</v>
      </c>
      <c r="N9" s="279" t="s">
        <v>394</v>
      </c>
      <c r="O9" s="279" t="s">
        <v>394</v>
      </c>
      <c r="P9" s="315">
        <v>0</v>
      </c>
      <c r="Q9" s="315" t="s">
        <v>394</v>
      </c>
      <c r="R9" s="279" t="s">
        <v>394</v>
      </c>
      <c r="S9" s="279" t="s">
        <v>394</v>
      </c>
      <c r="T9" s="315" t="s">
        <v>394</v>
      </c>
      <c r="U9" s="315" t="s">
        <v>394</v>
      </c>
      <c r="V9" s="315" t="s">
        <v>394</v>
      </c>
      <c r="W9" s="315" t="s">
        <v>394</v>
      </c>
      <c r="X9" s="315" t="s">
        <v>394</v>
      </c>
      <c r="Y9" s="281"/>
      <c r="Z9" s="315" t="s">
        <v>394</v>
      </c>
      <c r="AA9" s="315" t="s">
        <v>394</v>
      </c>
      <c r="AB9" s="281"/>
      <c r="AC9" s="279" t="s">
        <v>855</v>
      </c>
      <c r="AF9" s="276" t="str">
        <f>IFERROR(VLOOKUP(A9,'[1]قوائم الترجمة'!AC$2:AD$2397,1,0),"م")</f>
        <v>م</v>
      </c>
      <c r="AG9" s="232"/>
      <c r="AH9" s="233"/>
      <c r="AI9" s="233"/>
      <c r="AJ9" s="233"/>
      <c r="AL9" s="267"/>
      <c r="AM9" s="235"/>
      <c r="AO9" s="236"/>
      <c r="AU9" s="234"/>
    </row>
    <row r="10" spans="1:78" ht="21" x14ac:dyDescent="0.4">
      <c r="A10" s="278">
        <v>100415</v>
      </c>
      <c r="B10" s="279" t="s">
        <v>5510</v>
      </c>
      <c r="C10" s="279" t="s">
        <v>97</v>
      </c>
      <c r="D10" s="279" t="s">
        <v>521</v>
      </c>
      <c r="E10" s="279" t="s">
        <v>394</v>
      </c>
      <c r="F10" s="303"/>
      <c r="G10" s="303"/>
      <c r="H10" s="279" t="s">
        <v>394</v>
      </c>
      <c r="I10" s="279" t="s">
        <v>61</v>
      </c>
      <c r="J10" s="279" t="s">
        <v>394</v>
      </c>
      <c r="K10" s="279" t="s">
        <v>394</v>
      </c>
      <c r="L10" s="279" t="s">
        <v>394</v>
      </c>
      <c r="M10" s="315" t="s">
        <v>394</v>
      </c>
      <c r="N10" s="279" t="s">
        <v>394</v>
      </c>
      <c r="O10" s="279" t="s">
        <v>394</v>
      </c>
      <c r="P10" s="315">
        <v>0</v>
      </c>
      <c r="Q10" s="315" t="s">
        <v>394</v>
      </c>
      <c r="R10" s="279" t="s">
        <v>394</v>
      </c>
      <c r="S10" s="279" t="s">
        <v>394</v>
      </c>
      <c r="T10" s="315" t="s">
        <v>394</v>
      </c>
      <c r="U10" s="315" t="s">
        <v>394</v>
      </c>
      <c r="V10" s="315" t="s">
        <v>394</v>
      </c>
      <c r="W10" s="315" t="s">
        <v>394</v>
      </c>
      <c r="X10" s="315" t="s">
        <v>394</v>
      </c>
      <c r="Y10" s="281"/>
      <c r="Z10" s="315" t="s">
        <v>394</v>
      </c>
      <c r="AA10" s="315" t="s">
        <v>394</v>
      </c>
      <c r="AB10" s="281"/>
      <c r="AC10" s="279" t="s">
        <v>855</v>
      </c>
      <c r="AF10" s="276" t="str">
        <f>IFERROR(VLOOKUP(A10,'[1]قوائم الترجمة'!AC$2:AD$2397,1,0),"م")</f>
        <v>م</v>
      </c>
      <c r="AG10" s="232"/>
      <c r="AH10" s="233"/>
      <c r="AI10" s="233"/>
      <c r="AJ10" s="233"/>
      <c r="AL10" s="267"/>
      <c r="AM10" s="235"/>
      <c r="AO10" s="236"/>
      <c r="AU10" s="234"/>
    </row>
    <row r="11" spans="1:78" ht="21" x14ac:dyDescent="0.4">
      <c r="A11" s="278">
        <v>100446</v>
      </c>
      <c r="B11" s="279" t="s">
        <v>6183</v>
      </c>
      <c r="C11" s="279" t="s">
        <v>108</v>
      </c>
      <c r="D11" s="279" t="s">
        <v>604</v>
      </c>
      <c r="E11" s="279" t="s">
        <v>394</v>
      </c>
      <c r="F11" s="303"/>
      <c r="G11" s="303"/>
      <c r="H11" s="279" t="s">
        <v>394</v>
      </c>
      <c r="I11" s="279" t="s">
        <v>61</v>
      </c>
      <c r="J11" s="279" t="s">
        <v>394</v>
      </c>
      <c r="K11" s="279" t="s">
        <v>394</v>
      </c>
      <c r="L11" s="279" t="s">
        <v>394</v>
      </c>
      <c r="M11" s="315" t="s">
        <v>394</v>
      </c>
      <c r="N11" s="279" t="s">
        <v>394</v>
      </c>
      <c r="O11" s="279" t="s">
        <v>394</v>
      </c>
      <c r="P11" s="315">
        <v>0</v>
      </c>
      <c r="Q11" s="315" t="s">
        <v>394</v>
      </c>
      <c r="R11" s="279" t="s">
        <v>394</v>
      </c>
      <c r="S11" s="279" t="s">
        <v>394</v>
      </c>
      <c r="T11" s="315" t="s">
        <v>394</v>
      </c>
      <c r="U11" s="315" t="s">
        <v>394</v>
      </c>
      <c r="V11" s="315" t="s">
        <v>394</v>
      </c>
      <c r="W11" s="315" t="s">
        <v>394</v>
      </c>
      <c r="X11" s="315" t="s">
        <v>394</v>
      </c>
      <c r="Y11" s="281"/>
      <c r="Z11" s="315" t="s">
        <v>394</v>
      </c>
      <c r="AA11" s="315" t="s">
        <v>394</v>
      </c>
      <c r="AB11" s="281"/>
      <c r="AC11" s="279" t="s">
        <v>855</v>
      </c>
      <c r="AF11" s="276" t="str">
        <f>IFERROR(VLOOKUP(A11,'[1]قوائم الترجمة'!AC$2:AD$2397,1,0),"م")</f>
        <v>م</v>
      </c>
      <c r="AG11" s="232"/>
      <c r="AH11" s="233"/>
      <c r="AI11" s="233"/>
      <c r="AJ11" s="233"/>
      <c r="AL11" s="267"/>
      <c r="AM11" s="235"/>
      <c r="AO11" s="236"/>
      <c r="AU11" s="234"/>
    </row>
    <row r="12" spans="1:78" ht="21" x14ac:dyDescent="0.4">
      <c r="A12" s="278">
        <v>100469</v>
      </c>
      <c r="B12" s="279" t="s">
        <v>6240</v>
      </c>
      <c r="C12" s="279" t="s">
        <v>1363</v>
      </c>
      <c r="D12" s="279" t="s">
        <v>264</v>
      </c>
      <c r="E12" s="279" t="s">
        <v>394</v>
      </c>
      <c r="F12" s="303"/>
      <c r="G12" s="303"/>
      <c r="H12" s="279" t="s">
        <v>394</v>
      </c>
      <c r="I12" s="279" t="s">
        <v>61</v>
      </c>
      <c r="J12" s="279" t="s">
        <v>394</v>
      </c>
      <c r="K12" s="279" t="s">
        <v>394</v>
      </c>
      <c r="L12" s="279" t="s">
        <v>394</v>
      </c>
      <c r="M12" s="315" t="s">
        <v>394</v>
      </c>
      <c r="N12" s="279" t="s">
        <v>394</v>
      </c>
      <c r="O12" s="279" t="s">
        <v>394</v>
      </c>
      <c r="P12" s="315">
        <v>0</v>
      </c>
      <c r="Q12" s="315" t="s">
        <v>394</v>
      </c>
      <c r="R12" s="279" t="s">
        <v>394</v>
      </c>
      <c r="S12" s="279" t="s">
        <v>394</v>
      </c>
      <c r="T12" s="315" t="s">
        <v>394</v>
      </c>
      <c r="U12" s="315" t="s">
        <v>394</v>
      </c>
      <c r="V12" s="315" t="s">
        <v>394</v>
      </c>
      <c r="W12" s="315" t="s">
        <v>394</v>
      </c>
      <c r="X12" s="315" t="s">
        <v>394</v>
      </c>
      <c r="Y12" s="281"/>
      <c r="Z12" s="315" t="s">
        <v>394</v>
      </c>
      <c r="AA12" s="315" t="s">
        <v>394</v>
      </c>
      <c r="AB12" s="281"/>
      <c r="AC12" s="279" t="s">
        <v>855</v>
      </c>
      <c r="AF12" s="276" t="str">
        <f>IFERROR(VLOOKUP(A12,'[1]قوائم الترجمة'!AC$2:AD$2397,1,0),"م")</f>
        <v>م</v>
      </c>
      <c r="AG12" s="232"/>
      <c r="AH12" s="233"/>
      <c r="AI12" s="233"/>
      <c r="AJ12" s="233"/>
      <c r="AL12" s="267"/>
      <c r="AM12" s="235"/>
      <c r="AO12" s="236"/>
      <c r="AU12" s="234"/>
    </row>
    <row r="13" spans="1:78" ht="21" x14ac:dyDescent="0.4">
      <c r="A13" s="278">
        <v>100470</v>
      </c>
      <c r="B13" s="279" t="s">
        <v>8102</v>
      </c>
      <c r="C13" s="279" t="s">
        <v>156</v>
      </c>
      <c r="D13" s="279" t="s">
        <v>826</v>
      </c>
      <c r="E13" s="279" t="s">
        <v>5660</v>
      </c>
      <c r="F13" s="279" t="s">
        <v>8926</v>
      </c>
      <c r="G13" s="279" t="s">
        <v>8340</v>
      </c>
      <c r="H13" s="279" t="s">
        <v>425</v>
      </c>
      <c r="I13" s="279" t="s">
        <v>61</v>
      </c>
      <c r="J13" s="279" t="s">
        <v>8112</v>
      </c>
      <c r="K13" s="280">
        <v>2005</v>
      </c>
      <c r="L13" s="279" t="s">
        <v>417</v>
      </c>
      <c r="M13" s="315" t="s">
        <v>394</v>
      </c>
      <c r="N13" s="279" t="s">
        <v>394</v>
      </c>
      <c r="O13" s="279" t="s">
        <v>394</v>
      </c>
      <c r="P13" s="315">
        <v>0</v>
      </c>
      <c r="Q13" s="311"/>
      <c r="R13" s="303"/>
      <c r="S13" s="279" t="s">
        <v>394</v>
      </c>
      <c r="T13" s="315" t="s">
        <v>394</v>
      </c>
      <c r="AC13" s="279" t="s">
        <v>855</v>
      </c>
      <c r="AF13" s="276">
        <f>IFERROR(VLOOKUP(A13,'[1]قوائم الترجمة'!AC$2:AD$2397,1,0),"م")</f>
        <v>100470</v>
      </c>
      <c r="AG13" s="232"/>
      <c r="AH13" s="233"/>
      <c r="AI13" s="233"/>
      <c r="AJ13" s="233"/>
      <c r="AL13" s="267"/>
      <c r="AM13" s="235"/>
      <c r="AO13" s="236"/>
      <c r="AU13" s="234"/>
    </row>
    <row r="14" spans="1:78" ht="21" x14ac:dyDescent="0.4">
      <c r="A14" s="278">
        <v>100475</v>
      </c>
      <c r="B14" s="279" t="s">
        <v>1287</v>
      </c>
      <c r="C14" s="279" t="s">
        <v>1288</v>
      </c>
      <c r="D14" s="279" t="s">
        <v>394</v>
      </c>
      <c r="E14" s="279" t="s">
        <v>394</v>
      </c>
      <c r="F14" s="303"/>
      <c r="G14" s="303"/>
      <c r="H14" s="279" t="s">
        <v>394</v>
      </c>
      <c r="I14" s="279" t="s">
        <v>61</v>
      </c>
      <c r="J14" s="279" t="s">
        <v>394</v>
      </c>
      <c r="K14" s="279" t="s">
        <v>394</v>
      </c>
      <c r="L14" s="279" t="s">
        <v>394</v>
      </c>
      <c r="M14" s="315" t="s">
        <v>394</v>
      </c>
      <c r="N14" s="279" t="s">
        <v>394</v>
      </c>
      <c r="O14" s="279" t="s">
        <v>394</v>
      </c>
      <c r="P14" s="315">
        <v>0</v>
      </c>
      <c r="Q14" s="315" t="s">
        <v>394</v>
      </c>
      <c r="R14" s="279" t="s">
        <v>394</v>
      </c>
      <c r="S14" s="279" t="s">
        <v>394</v>
      </c>
      <c r="T14" s="315" t="s">
        <v>394</v>
      </c>
      <c r="U14" s="315" t="s">
        <v>394</v>
      </c>
      <c r="V14" s="315" t="s">
        <v>394</v>
      </c>
      <c r="W14" s="315" t="s">
        <v>394</v>
      </c>
      <c r="X14" s="315" t="s">
        <v>394</v>
      </c>
      <c r="Y14" s="281"/>
      <c r="Z14" s="315" t="s">
        <v>394</v>
      </c>
      <c r="AA14" s="315" t="s">
        <v>394</v>
      </c>
      <c r="AB14" s="281"/>
      <c r="AC14" s="279" t="s">
        <v>394</v>
      </c>
      <c r="AF14" s="276" t="str">
        <f>IFERROR(VLOOKUP(A14,'[1]قوائم الترجمة'!AC$2:AD$2397,1,0),"م")</f>
        <v>م</v>
      </c>
      <c r="AG14" s="232"/>
      <c r="AH14" s="233"/>
      <c r="AI14" s="233"/>
      <c r="AJ14" s="233"/>
      <c r="AL14" s="267"/>
      <c r="AM14" s="235"/>
      <c r="AO14" s="236"/>
      <c r="AU14" s="234"/>
    </row>
    <row r="15" spans="1:78" x14ac:dyDescent="0.3">
      <c r="A15" s="282">
        <v>100475</v>
      </c>
      <c r="B15" s="283" t="s">
        <v>1287</v>
      </c>
      <c r="C15" s="283" t="s">
        <v>1288</v>
      </c>
      <c r="D15" s="283" t="s">
        <v>266</v>
      </c>
      <c r="E15" s="283" t="s">
        <v>423</v>
      </c>
      <c r="F15" s="283" t="s">
        <v>10418</v>
      </c>
      <c r="G15" s="283" t="s">
        <v>402</v>
      </c>
      <c r="H15" s="283" t="s">
        <v>428</v>
      </c>
      <c r="I15" s="303" t="s">
        <v>61</v>
      </c>
      <c r="J15" s="283" t="s">
        <v>7215</v>
      </c>
      <c r="K15" s="283" t="s">
        <v>7215</v>
      </c>
      <c r="L15" s="283" t="s">
        <v>7215</v>
      </c>
      <c r="N15" s="303"/>
      <c r="O15" s="303"/>
      <c r="P15" s="315">
        <v>0</v>
      </c>
      <c r="R15" s="303"/>
      <c r="S15" s="303"/>
      <c r="AC15" s="303">
        <v>0</v>
      </c>
      <c r="AF15" s="303"/>
      <c r="AG15" s="264"/>
      <c r="AH15" s="266"/>
      <c r="AI15" s="266"/>
      <c r="AJ15" s="266"/>
      <c r="AL15" s="267"/>
      <c r="AM15" s="235"/>
      <c r="AO15" s="272"/>
      <c r="AU15" s="234"/>
    </row>
    <row r="16" spans="1:78" ht="21" x14ac:dyDescent="0.4">
      <c r="A16" s="278">
        <v>100507</v>
      </c>
      <c r="B16" s="279" t="s">
        <v>6371</v>
      </c>
      <c r="C16" s="279" t="s">
        <v>6372</v>
      </c>
      <c r="D16" s="279" t="s">
        <v>114</v>
      </c>
      <c r="E16" s="279" t="s">
        <v>394</v>
      </c>
      <c r="F16" s="303"/>
      <c r="G16" s="303"/>
      <c r="H16" s="279" t="s">
        <v>394</v>
      </c>
      <c r="I16" s="279" t="s">
        <v>61</v>
      </c>
      <c r="J16" s="279" t="s">
        <v>394</v>
      </c>
      <c r="K16" s="279" t="s">
        <v>394</v>
      </c>
      <c r="L16" s="279" t="s">
        <v>394</v>
      </c>
      <c r="M16" s="315" t="s">
        <v>394</v>
      </c>
      <c r="N16" s="279" t="s">
        <v>394</v>
      </c>
      <c r="O16" s="279" t="s">
        <v>394</v>
      </c>
      <c r="P16" s="315">
        <v>0</v>
      </c>
      <c r="Q16" s="315" t="s">
        <v>394</v>
      </c>
      <c r="R16" s="279" t="s">
        <v>394</v>
      </c>
      <c r="S16" s="279" t="s">
        <v>394</v>
      </c>
      <c r="T16" s="315" t="s">
        <v>394</v>
      </c>
      <c r="U16" s="315" t="s">
        <v>394</v>
      </c>
      <c r="V16" s="315" t="s">
        <v>394</v>
      </c>
      <c r="W16" s="315" t="s">
        <v>394</v>
      </c>
      <c r="X16" s="315" t="s">
        <v>394</v>
      </c>
      <c r="Y16" s="281"/>
      <c r="Z16" s="315" t="s">
        <v>394</v>
      </c>
      <c r="AA16" s="315" t="s">
        <v>394</v>
      </c>
      <c r="AB16" s="281"/>
      <c r="AC16" s="279" t="s">
        <v>855</v>
      </c>
      <c r="AF16" s="276" t="str">
        <f>IFERROR(VLOOKUP(A16,'[1]قوائم الترجمة'!AC$2:AD$2397,1,0),"م")</f>
        <v>م</v>
      </c>
      <c r="AG16" s="232"/>
      <c r="AH16" s="233"/>
      <c r="AI16" s="233"/>
      <c r="AJ16" s="233"/>
      <c r="AL16" s="267"/>
      <c r="AM16" s="235"/>
      <c r="AO16" s="236"/>
      <c r="AU16" s="234"/>
    </row>
    <row r="17" spans="1:47" x14ac:dyDescent="0.3">
      <c r="A17" s="278">
        <v>100527</v>
      </c>
      <c r="B17" s="279" t="s">
        <v>5509</v>
      </c>
      <c r="C17" s="279" t="s">
        <v>148</v>
      </c>
      <c r="D17" s="279" t="s">
        <v>269</v>
      </c>
      <c r="E17" s="279" t="s">
        <v>394</v>
      </c>
      <c r="F17" s="303"/>
      <c r="G17" s="303"/>
      <c r="H17" s="279" t="s">
        <v>394</v>
      </c>
      <c r="I17" s="279" t="s">
        <v>61</v>
      </c>
      <c r="J17" s="279" t="s">
        <v>394</v>
      </c>
      <c r="K17" s="279" t="s">
        <v>394</v>
      </c>
      <c r="L17" s="279" t="s">
        <v>394</v>
      </c>
      <c r="M17" s="315" t="s">
        <v>394</v>
      </c>
      <c r="N17" s="279" t="s">
        <v>394</v>
      </c>
      <c r="O17" s="279" t="s">
        <v>394</v>
      </c>
      <c r="P17" s="315">
        <v>0</v>
      </c>
      <c r="Q17" s="315" t="s">
        <v>394</v>
      </c>
      <c r="R17" s="279" t="s">
        <v>394</v>
      </c>
      <c r="S17" s="279" t="s">
        <v>394</v>
      </c>
      <c r="T17" s="315" t="s">
        <v>394</v>
      </c>
      <c r="U17" s="315" t="s">
        <v>394</v>
      </c>
      <c r="V17" s="315" t="s">
        <v>394</v>
      </c>
      <c r="W17" s="315" t="s">
        <v>394</v>
      </c>
      <c r="X17" s="315" t="s">
        <v>394</v>
      </c>
      <c r="Y17" s="281"/>
      <c r="Z17" s="315" t="s">
        <v>394</v>
      </c>
      <c r="AA17" s="315" t="s">
        <v>394</v>
      </c>
      <c r="AB17" s="281"/>
      <c r="AC17" s="279" t="s">
        <v>855</v>
      </c>
      <c r="AF17" s="276" t="str">
        <f>IFERROR(VLOOKUP(A17,'[1]قوائم الترجمة'!AC$2:AD$2397,1,0),"م")</f>
        <v>م</v>
      </c>
      <c r="AG17" s="264"/>
      <c r="AH17" s="266"/>
      <c r="AI17" s="266"/>
      <c r="AJ17" s="266"/>
      <c r="AL17" s="267"/>
      <c r="AM17" s="235"/>
      <c r="AO17" s="272"/>
      <c r="AU17" s="234"/>
    </row>
    <row r="18" spans="1:47" ht="21" x14ac:dyDescent="0.4">
      <c r="A18" s="278">
        <v>100608</v>
      </c>
      <c r="B18" s="279" t="s">
        <v>6702</v>
      </c>
      <c r="C18" s="279" t="s">
        <v>6703</v>
      </c>
      <c r="D18" s="279" t="s">
        <v>294</v>
      </c>
      <c r="E18" s="279" t="s">
        <v>394</v>
      </c>
      <c r="F18" s="303"/>
      <c r="G18" s="303"/>
      <c r="H18" s="279" t="s">
        <v>394</v>
      </c>
      <c r="I18" s="279" t="s">
        <v>61</v>
      </c>
      <c r="J18" s="279" t="s">
        <v>394</v>
      </c>
      <c r="K18" s="279" t="s">
        <v>394</v>
      </c>
      <c r="L18" s="279" t="s">
        <v>394</v>
      </c>
      <c r="M18" s="315" t="s">
        <v>394</v>
      </c>
      <c r="N18" s="279" t="s">
        <v>394</v>
      </c>
      <c r="O18" s="279" t="s">
        <v>394</v>
      </c>
      <c r="P18" s="315">
        <v>0</v>
      </c>
      <c r="Q18" s="315" t="s">
        <v>394</v>
      </c>
      <c r="R18" s="279" t="s">
        <v>394</v>
      </c>
      <c r="S18" s="279" t="s">
        <v>394</v>
      </c>
      <c r="T18" s="315" t="s">
        <v>394</v>
      </c>
      <c r="U18" s="315" t="s">
        <v>394</v>
      </c>
      <c r="V18" s="315" t="s">
        <v>394</v>
      </c>
      <c r="W18" s="315" t="s">
        <v>394</v>
      </c>
      <c r="X18" s="315" t="s">
        <v>394</v>
      </c>
      <c r="Y18" s="281"/>
      <c r="Z18" s="315" t="s">
        <v>394</v>
      </c>
      <c r="AA18" s="315" t="s">
        <v>394</v>
      </c>
      <c r="AB18" s="281"/>
      <c r="AC18" s="279" t="s">
        <v>855</v>
      </c>
      <c r="AF18" s="276" t="str">
        <f>IFERROR(VLOOKUP(A18,'[1]قوائم الترجمة'!AC$2:AD$2397,1,0),"م")</f>
        <v>م</v>
      </c>
      <c r="AG18" s="232"/>
      <c r="AH18" s="233"/>
      <c r="AI18" s="233"/>
      <c r="AJ18" s="233"/>
      <c r="AL18" s="267"/>
      <c r="AM18" s="235"/>
      <c r="AO18" s="236"/>
      <c r="AU18" s="234"/>
    </row>
    <row r="19" spans="1:47" ht="21" x14ac:dyDescent="0.4">
      <c r="A19" s="278">
        <v>100644</v>
      </c>
      <c r="B19" s="279" t="s">
        <v>5508</v>
      </c>
      <c r="C19" s="279" t="s">
        <v>213</v>
      </c>
      <c r="D19" s="279" t="s">
        <v>982</v>
      </c>
      <c r="E19" s="279" t="s">
        <v>394</v>
      </c>
      <c r="F19" s="303"/>
      <c r="G19" s="303"/>
      <c r="H19" s="279" t="s">
        <v>394</v>
      </c>
      <c r="I19" s="279" t="s">
        <v>61</v>
      </c>
      <c r="J19" s="279" t="s">
        <v>394</v>
      </c>
      <c r="K19" s="279" t="s">
        <v>394</v>
      </c>
      <c r="L19" s="279" t="s">
        <v>394</v>
      </c>
      <c r="M19" s="315" t="s">
        <v>394</v>
      </c>
      <c r="N19" s="279" t="s">
        <v>394</v>
      </c>
      <c r="O19" s="279" t="s">
        <v>394</v>
      </c>
      <c r="P19" s="315">
        <v>0</v>
      </c>
      <c r="Q19" s="315" t="s">
        <v>394</v>
      </c>
      <c r="R19" s="279" t="s">
        <v>394</v>
      </c>
      <c r="S19" s="279" t="s">
        <v>394</v>
      </c>
      <c r="T19" s="315" t="s">
        <v>394</v>
      </c>
      <c r="U19" s="315" t="s">
        <v>394</v>
      </c>
      <c r="V19" s="315" t="s">
        <v>394</v>
      </c>
      <c r="W19" s="315" t="s">
        <v>394</v>
      </c>
      <c r="X19" s="315" t="s">
        <v>394</v>
      </c>
      <c r="Y19" s="281"/>
      <c r="Z19" s="315" t="s">
        <v>394</v>
      </c>
      <c r="AA19" s="315" t="s">
        <v>394</v>
      </c>
      <c r="AB19" s="281"/>
      <c r="AC19" s="279" t="s">
        <v>855</v>
      </c>
      <c r="AF19" s="276" t="str">
        <f>IFERROR(VLOOKUP(A19,'[1]قوائم الترجمة'!AC$2:AD$2397,1,0),"م")</f>
        <v>م</v>
      </c>
      <c r="AG19" s="232"/>
      <c r="AH19" s="233"/>
      <c r="AI19" s="233"/>
      <c r="AJ19" s="233"/>
      <c r="AL19" s="267"/>
      <c r="AM19" s="235"/>
      <c r="AO19" s="236"/>
      <c r="AU19" s="234"/>
    </row>
    <row r="20" spans="1:47" ht="21" x14ac:dyDescent="0.4">
      <c r="A20" s="278">
        <v>100663</v>
      </c>
      <c r="B20" s="279" t="s">
        <v>8103</v>
      </c>
      <c r="C20" s="279" t="s">
        <v>394</v>
      </c>
      <c r="D20" s="279" t="s">
        <v>394</v>
      </c>
      <c r="E20" s="279" t="s">
        <v>394</v>
      </c>
      <c r="F20" s="303"/>
      <c r="G20" s="303"/>
      <c r="H20" s="279" t="s">
        <v>394</v>
      </c>
      <c r="I20" s="279" t="s">
        <v>61</v>
      </c>
      <c r="J20" s="279" t="s">
        <v>394</v>
      </c>
      <c r="K20" s="279" t="s">
        <v>394</v>
      </c>
      <c r="L20" s="279" t="s">
        <v>394</v>
      </c>
      <c r="M20" s="315" t="s">
        <v>394</v>
      </c>
      <c r="N20" s="279" t="s">
        <v>394</v>
      </c>
      <c r="O20" s="279" t="s">
        <v>394</v>
      </c>
      <c r="P20" s="315">
        <v>0</v>
      </c>
      <c r="Q20" s="315" t="s">
        <v>394</v>
      </c>
      <c r="R20" s="279" t="s">
        <v>394</v>
      </c>
      <c r="S20" s="279" t="s">
        <v>394</v>
      </c>
      <c r="T20" s="315" t="s">
        <v>394</v>
      </c>
      <c r="U20" s="315" t="s">
        <v>394</v>
      </c>
      <c r="V20" s="315" t="s">
        <v>394</v>
      </c>
      <c r="W20" s="315" t="s">
        <v>394</v>
      </c>
      <c r="X20" s="315" t="s">
        <v>394</v>
      </c>
      <c r="Y20" s="281"/>
      <c r="Z20" s="315" t="s">
        <v>394</v>
      </c>
      <c r="AA20" s="315" t="s">
        <v>394</v>
      </c>
      <c r="AB20" s="281"/>
      <c r="AC20" s="279" t="s">
        <v>855</v>
      </c>
      <c r="AF20" s="276" t="str">
        <f>IFERROR(VLOOKUP(A20,'[1]قوائم الترجمة'!AC$2:AD$2397,1,0),"م")</f>
        <v>م</v>
      </c>
      <c r="AG20" s="232"/>
      <c r="AH20" s="233"/>
      <c r="AI20" s="233"/>
      <c r="AJ20" s="233"/>
      <c r="AL20" s="267"/>
      <c r="AM20" s="235"/>
      <c r="AO20" s="236"/>
      <c r="AU20" s="234"/>
    </row>
    <row r="21" spans="1:47" ht="21" x14ac:dyDescent="0.4">
      <c r="A21" s="278">
        <v>100667</v>
      </c>
      <c r="B21" s="279" t="s">
        <v>6858</v>
      </c>
      <c r="C21" s="279" t="s">
        <v>127</v>
      </c>
      <c r="D21" s="279" t="s">
        <v>653</v>
      </c>
      <c r="E21" s="279" t="s">
        <v>394</v>
      </c>
      <c r="F21" s="303"/>
      <c r="G21" s="303"/>
      <c r="H21" s="279" t="s">
        <v>394</v>
      </c>
      <c r="I21" s="279" t="s">
        <v>61</v>
      </c>
      <c r="J21" s="279" t="s">
        <v>394</v>
      </c>
      <c r="K21" s="279" t="s">
        <v>394</v>
      </c>
      <c r="L21" s="279" t="s">
        <v>394</v>
      </c>
      <c r="M21" s="315" t="s">
        <v>394</v>
      </c>
      <c r="N21" s="279" t="s">
        <v>394</v>
      </c>
      <c r="O21" s="279" t="s">
        <v>394</v>
      </c>
      <c r="P21" s="315">
        <v>0</v>
      </c>
      <c r="Q21" s="315" t="s">
        <v>394</v>
      </c>
      <c r="R21" s="279" t="s">
        <v>394</v>
      </c>
      <c r="S21" s="279" t="s">
        <v>394</v>
      </c>
      <c r="T21" s="315" t="s">
        <v>394</v>
      </c>
      <c r="U21" s="315" t="s">
        <v>394</v>
      </c>
      <c r="V21" s="315" t="s">
        <v>394</v>
      </c>
      <c r="W21" s="315" t="s">
        <v>394</v>
      </c>
      <c r="X21" s="315" t="s">
        <v>394</v>
      </c>
      <c r="Y21" s="281"/>
      <c r="Z21" s="315" t="s">
        <v>394</v>
      </c>
      <c r="AA21" s="315" t="s">
        <v>394</v>
      </c>
      <c r="AB21" s="281"/>
      <c r="AC21" s="279" t="s">
        <v>855</v>
      </c>
      <c r="AF21" s="276" t="str">
        <f>IFERROR(VLOOKUP(A21,'[1]قوائم الترجمة'!AC$2:AD$2397,1,0),"م")</f>
        <v>م</v>
      </c>
      <c r="AG21" s="232"/>
      <c r="AH21" s="233"/>
      <c r="AI21" s="233"/>
      <c r="AJ21" s="233"/>
      <c r="AL21" s="267"/>
      <c r="AM21" s="235"/>
      <c r="AO21" s="236"/>
      <c r="AU21" s="234"/>
    </row>
    <row r="22" spans="1:47" x14ac:dyDescent="0.3">
      <c r="A22" s="278">
        <v>100704</v>
      </c>
      <c r="B22" s="279" t="s">
        <v>6979</v>
      </c>
      <c r="C22" s="279" t="s">
        <v>105</v>
      </c>
      <c r="D22" s="279" t="s">
        <v>394</v>
      </c>
      <c r="E22" s="279" t="s">
        <v>394</v>
      </c>
      <c r="F22" s="303"/>
      <c r="G22" s="303"/>
      <c r="H22" s="279" t="s">
        <v>394</v>
      </c>
      <c r="I22" s="279" t="s">
        <v>61</v>
      </c>
      <c r="J22" s="279" t="s">
        <v>394</v>
      </c>
      <c r="K22" s="279" t="s">
        <v>394</v>
      </c>
      <c r="L22" s="279" t="s">
        <v>394</v>
      </c>
      <c r="M22" s="315" t="s">
        <v>394</v>
      </c>
      <c r="N22" s="279" t="s">
        <v>394</v>
      </c>
      <c r="O22" s="279" t="s">
        <v>394</v>
      </c>
      <c r="P22" s="315">
        <v>0</v>
      </c>
      <c r="Q22" s="315" t="s">
        <v>394</v>
      </c>
      <c r="R22" s="279" t="s">
        <v>394</v>
      </c>
      <c r="S22" s="279" t="s">
        <v>394</v>
      </c>
      <c r="T22" s="315" t="s">
        <v>394</v>
      </c>
      <c r="U22" s="315" t="s">
        <v>394</v>
      </c>
      <c r="V22" s="315" t="s">
        <v>394</v>
      </c>
      <c r="W22" s="315" t="s">
        <v>394</v>
      </c>
      <c r="X22" s="315" t="s">
        <v>394</v>
      </c>
      <c r="Y22" s="281"/>
      <c r="Z22" s="315" t="s">
        <v>394</v>
      </c>
      <c r="AA22" s="315" t="s">
        <v>394</v>
      </c>
      <c r="AB22" s="281"/>
      <c r="AC22" s="279" t="s">
        <v>855</v>
      </c>
      <c r="AF22" s="276" t="str">
        <f>IFERROR(VLOOKUP(A22,'[1]قوائم الترجمة'!AC$2:AD$2397,1,0),"م")</f>
        <v>م</v>
      </c>
      <c r="AG22" s="264"/>
      <c r="AH22" s="266"/>
      <c r="AI22" s="266"/>
      <c r="AJ22" s="266"/>
      <c r="AL22" s="267"/>
      <c r="AM22" s="235"/>
      <c r="AO22" s="272"/>
      <c r="AU22" s="234"/>
    </row>
    <row r="23" spans="1:47" ht="21" x14ac:dyDescent="0.4">
      <c r="A23" s="282">
        <v>100745</v>
      </c>
      <c r="B23" s="283" t="s">
        <v>1287</v>
      </c>
      <c r="C23" s="283" t="s">
        <v>1288</v>
      </c>
      <c r="D23" s="283" t="s">
        <v>266</v>
      </c>
      <c r="E23" s="283" t="s">
        <v>423</v>
      </c>
      <c r="F23" s="283" t="s">
        <v>10418</v>
      </c>
      <c r="G23" s="283" t="s">
        <v>402</v>
      </c>
      <c r="H23" s="283" t="s">
        <v>428</v>
      </c>
      <c r="I23" s="303" t="s">
        <v>61</v>
      </c>
      <c r="J23" s="283" t="s">
        <v>7215</v>
      </c>
      <c r="K23" s="283" t="s">
        <v>7215</v>
      </c>
      <c r="L23" s="283" t="s">
        <v>7215</v>
      </c>
      <c r="N23" s="303"/>
      <c r="O23" s="303"/>
      <c r="P23" s="315">
        <v>0</v>
      </c>
      <c r="R23" s="303"/>
      <c r="S23" s="303"/>
      <c r="AC23" s="303" t="s">
        <v>855</v>
      </c>
      <c r="AF23" s="303"/>
      <c r="AG23" s="232"/>
      <c r="AH23" s="233"/>
      <c r="AI23" s="233"/>
      <c r="AJ23" s="233"/>
      <c r="AL23" s="267"/>
      <c r="AM23" s="235"/>
      <c r="AO23" s="236"/>
      <c r="AU23" s="234"/>
    </row>
    <row r="24" spans="1:47" ht="21" x14ac:dyDescent="0.4">
      <c r="A24" s="278">
        <v>100805</v>
      </c>
      <c r="B24" s="279" t="s">
        <v>5507</v>
      </c>
      <c r="C24" s="279" t="s">
        <v>171</v>
      </c>
      <c r="D24" s="279" t="s">
        <v>523</v>
      </c>
      <c r="E24" s="279" t="s">
        <v>424</v>
      </c>
      <c r="F24" s="279" t="s">
        <v>8927</v>
      </c>
      <c r="G24" s="279" t="s">
        <v>417</v>
      </c>
      <c r="H24" s="279" t="s">
        <v>425</v>
      </c>
      <c r="I24" s="279" t="s">
        <v>61</v>
      </c>
      <c r="J24" s="279" t="s">
        <v>403</v>
      </c>
      <c r="K24" s="280">
        <v>1997</v>
      </c>
      <c r="L24" s="279" t="s">
        <v>417</v>
      </c>
      <c r="M24" s="315" t="s">
        <v>394</v>
      </c>
      <c r="N24" s="279" t="s">
        <v>394</v>
      </c>
      <c r="O24" s="279" t="s">
        <v>394</v>
      </c>
      <c r="P24" s="315">
        <v>0</v>
      </c>
      <c r="Q24" s="311"/>
      <c r="R24" s="303"/>
      <c r="S24" s="279" t="s">
        <v>394</v>
      </c>
      <c r="T24" s="315" t="s">
        <v>394</v>
      </c>
      <c r="AC24" s="279" t="s">
        <v>855</v>
      </c>
      <c r="AF24" s="276">
        <f>IFERROR(VLOOKUP(A24,'[1]قوائم الترجمة'!AC$2:AD$2397,1,0),"م")</f>
        <v>100805</v>
      </c>
      <c r="AG24" s="232"/>
      <c r="AH24" s="233"/>
      <c r="AI24" s="233"/>
      <c r="AJ24" s="233"/>
      <c r="AL24" s="267"/>
      <c r="AM24" s="235"/>
      <c r="AO24" s="236"/>
      <c r="AU24" s="234"/>
    </row>
    <row r="25" spans="1:47" ht="21" x14ac:dyDescent="0.4">
      <c r="A25" s="278">
        <v>100845</v>
      </c>
      <c r="B25" s="279" t="s">
        <v>1701</v>
      </c>
      <c r="C25" s="279" t="s">
        <v>81</v>
      </c>
      <c r="D25" s="279" t="s">
        <v>558</v>
      </c>
      <c r="E25" s="279" t="s">
        <v>394</v>
      </c>
      <c r="F25" s="303"/>
      <c r="G25" s="303"/>
      <c r="H25" s="279" t="s">
        <v>394</v>
      </c>
      <c r="I25" s="279" t="s">
        <v>61</v>
      </c>
      <c r="J25" s="279" t="s">
        <v>394</v>
      </c>
      <c r="K25" s="279" t="s">
        <v>394</v>
      </c>
      <c r="L25" s="279" t="s">
        <v>394</v>
      </c>
      <c r="M25" s="315" t="s">
        <v>394</v>
      </c>
      <c r="N25" s="279" t="s">
        <v>394</v>
      </c>
      <c r="O25" s="279" t="s">
        <v>394</v>
      </c>
      <c r="P25" s="315">
        <v>0</v>
      </c>
      <c r="Q25" s="315" t="s">
        <v>394</v>
      </c>
      <c r="R25" s="279" t="s">
        <v>394</v>
      </c>
      <c r="S25" s="279" t="s">
        <v>394</v>
      </c>
      <c r="T25" s="315" t="s">
        <v>394</v>
      </c>
      <c r="U25" s="315" t="s">
        <v>394</v>
      </c>
      <c r="V25" s="315" t="s">
        <v>394</v>
      </c>
      <c r="W25" s="315" t="s">
        <v>394</v>
      </c>
      <c r="X25" s="315" t="s">
        <v>394</v>
      </c>
      <c r="Y25" s="281"/>
      <c r="Z25" s="315" t="s">
        <v>394</v>
      </c>
      <c r="AA25" s="315" t="s">
        <v>394</v>
      </c>
      <c r="AB25" s="281"/>
      <c r="AC25" s="279" t="s">
        <v>855</v>
      </c>
      <c r="AF25" s="276" t="str">
        <f>IFERROR(VLOOKUP(A25,'[1]قوائم الترجمة'!AC$2:AD$2397,1,0),"م")</f>
        <v>م</v>
      </c>
      <c r="AG25" s="232"/>
      <c r="AH25" s="233"/>
      <c r="AI25" s="233"/>
      <c r="AJ25" s="233"/>
      <c r="AL25" s="267"/>
      <c r="AM25" s="235"/>
      <c r="AO25" s="236"/>
      <c r="AU25" s="234"/>
    </row>
    <row r="26" spans="1:47" ht="21" x14ac:dyDescent="0.4">
      <c r="A26" s="278">
        <v>100870</v>
      </c>
      <c r="B26" s="279" t="s">
        <v>7457</v>
      </c>
      <c r="C26" s="279" t="s">
        <v>176</v>
      </c>
      <c r="D26" s="279" t="s">
        <v>307</v>
      </c>
      <c r="E26" s="279" t="s">
        <v>394</v>
      </c>
      <c r="F26" s="303"/>
      <c r="G26" s="303"/>
      <c r="H26" s="279" t="s">
        <v>394</v>
      </c>
      <c r="I26" s="279" t="s">
        <v>61</v>
      </c>
      <c r="J26" s="279" t="s">
        <v>394</v>
      </c>
      <c r="K26" s="279" t="s">
        <v>394</v>
      </c>
      <c r="L26" s="279" t="s">
        <v>394</v>
      </c>
      <c r="M26" s="315" t="s">
        <v>394</v>
      </c>
      <c r="N26" s="279" t="s">
        <v>394</v>
      </c>
      <c r="O26" s="279" t="s">
        <v>394</v>
      </c>
      <c r="P26" s="315">
        <v>0</v>
      </c>
      <c r="Q26" s="315" t="s">
        <v>394</v>
      </c>
      <c r="R26" s="279" t="s">
        <v>394</v>
      </c>
      <c r="S26" s="279" t="s">
        <v>394</v>
      </c>
      <c r="T26" s="315" t="s">
        <v>394</v>
      </c>
      <c r="U26" s="315" t="s">
        <v>394</v>
      </c>
      <c r="V26" s="315" t="s">
        <v>394</v>
      </c>
      <c r="W26" s="315" t="s">
        <v>394</v>
      </c>
      <c r="X26" s="315" t="s">
        <v>394</v>
      </c>
      <c r="Y26" s="281"/>
      <c r="Z26" s="315" t="s">
        <v>394</v>
      </c>
      <c r="AA26" s="315" t="s">
        <v>394</v>
      </c>
      <c r="AB26" s="281"/>
      <c r="AC26" s="279" t="s">
        <v>855</v>
      </c>
      <c r="AF26" s="276" t="str">
        <f>IFERROR(VLOOKUP(A26,'[1]قوائم الترجمة'!AC$2:AD$2397,1,0),"م")</f>
        <v>م</v>
      </c>
      <c r="AG26" s="232"/>
      <c r="AH26" s="233"/>
      <c r="AI26" s="233"/>
      <c r="AJ26" s="233"/>
      <c r="AL26" s="267"/>
      <c r="AM26" s="235"/>
      <c r="AO26" s="236"/>
      <c r="AU26" s="234"/>
    </row>
    <row r="27" spans="1:47" ht="21" x14ac:dyDescent="0.4">
      <c r="A27" s="278">
        <v>100936</v>
      </c>
      <c r="B27" s="279" t="s">
        <v>5506</v>
      </c>
      <c r="C27" s="279" t="s">
        <v>66</v>
      </c>
      <c r="D27" s="279" t="s">
        <v>1020</v>
      </c>
      <c r="E27" s="279" t="s">
        <v>394</v>
      </c>
      <c r="F27" s="303"/>
      <c r="G27" s="303"/>
      <c r="H27" s="279" t="s">
        <v>394</v>
      </c>
      <c r="I27" s="279" t="s">
        <v>61</v>
      </c>
      <c r="J27" s="279" t="s">
        <v>394</v>
      </c>
      <c r="K27" s="279" t="s">
        <v>394</v>
      </c>
      <c r="L27" s="279" t="s">
        <v>394</v>
      </c>
      <c r="M27" s="315" t="s">
        <v>394</v>
      </c>
      <c r="N27" s="279" t="s">
        <v>394</v>
      </c>
      <c r="O27" s="279" t="s">
        <v>394</v>
      </c>
      <c r="P27" s="315">
        <v>0</v>
      </c>
      <c r="Q27" s="315" t="s">
        <v>394</v>
      </c>
      <c r="R27" s="279" t="s">
        <v>394</v>
      </c>
      <c r="S27" s="279" t="s">
        <v>394</v>
      </c>
      <c r="T27" s="315" t="s">
        <v>394</v>
      </c>
      <c r="U27" s="315" t="s">
        <v>394</v>
      </c>
      <c r="V27" s="315" t="s">
        <v>394</v>
      </c>
      <c r="W27" s="315" t="s">
        <v>394</v>
      </c>
      <c r="X27" s="315" t="s">
        <v>394</v>
      </c>
      <c r="Y27" s="281"/>
      <c r="Z27" s="315" t="s">
        <v>394</v>
      </c>
      <c r="AA27" s="315" t="s">
        <v>394</v>
      </c>
      <c r="AB27" s="281"/>
      <c r="AC27" s="279" t="s">
        <v>855</v>
      </c>
      <c r="AF27" s="276" t="str">
        <f>IFERROR(VLOOKUP(A27,'[1]قوائم الترجمة'!AC$2:AD$2397,1,0),"م")</f>
        <v>م</v>
      </c>
      <c r="AG27" s="232"/>
      <c r="AH27" s="233"/>
      <c r="AI27" s="233"/>
      <c r="AJ27" s="233"/>
      <c r="AL27" s="267"/>
      <c r="AM27" s="235"/>
      <c r="AO27" s="236"/>
      <c r="AU27" s="234"/>
    </row>
    <row r="28" spans="1:47" ht="21" x14ac:dyDescent="0.4">
      <c r="A28" s="278">
        <v>100957</v>
      </c>
      <c r="B28" s="279" t="s">
        <v>7750</v>
      </c>
      <c r="C28" s="279" t="s">
        <v>166</v>
      </c>
      <c r="D28" s="279" t="s">
        <v>264</v>
      </c>
      <c r="E28" s="279" t="s">
        <v>394</v>
      </c>
      <c r="F28" s="303"/>
      <c r="G28" s="303"/>
      <c r="H28" s="279" t="s">
        <v>394</v>
      </c>
      <c r="I28" s="279" t="s">
        <v>61</v>
      </c>
      <c r="J28" s="279" t="s">
        <v>394</v>
      </c>
      <c r="K28" s="279" t="s">
        <v>394</v>
      </c>
      <c r="L28" s="279" t="s">
        <v>394</v>
      </c>
      <c r="M28" s="315" t="s">
        <v>394</v>
      </c>
      <c r="N28" s="279" t="s">
        <v>394</v>
      </c>
      <c r="O28" s="279" t="s">
        <v>394</v>
      </c>
      <c r="P28" s="315">
        <v>0</v>
      </c>
      <c r="Q28" s="315" t="s">
        <v>394</v>
      </c>
      <c r="R28" s="279" t="s">
        <v>394</v>
      </c>
      <c r="S28" s="279" t="s">
        <v>394</v>
      </c>
      <c r="T28" s="315" t="s">
        <v>394</v>
      </c>
      <c r="U28" s="315" t="s">
        <v>394</v>
      </c>
      <c r="V28" s="315" t="s">
        <v>394</v>
      </c>
      <c r="W28" s="315" t="s">
        <v>394</v>
      </c>
      <c r="X28" s="315" t="s">
        <v>394</v>
      </c>
      <c r="Y28" s="281"/>
      <c r="Z28" s="315" t="s">
        <v>394</v>
      </c>
      <c r="AA28" s="315" t="s">
        <v>394</v>
      </c>
      <c r="AB28" s="281"/>
      <c r="AC28" s="279" t="s">
        <v>855</v>
      </c>
      <c r="AF28" s="276" t="str">
        <f>IFERROR(VLOOKUP(A28,'[1]قوائم الترجمة'!AC$2:AD$2397,1,0),"م")</f>
        <v>م</v>
      </c>
      <c r="AG28" s="232"/>
      <c r="AH28" s="233"/>
      <c r="AI28" s="233"/>
      <c r="AJ28" s="233"/>
      <c r="AL28" s="267"/>
      <c r="AM28" s="235"/>
      <c r="AO28" s="236"/>
      <c r="AU28" s="234"/>
    </row>
    <row r="29" spans="1:47" ht="21" x14ac:dyDescent="0.4">
      <c r="A29" s="278">
        <v>100958</v>
      </c>
      <c r="B29" s="279" t="s">
        <v>7756</v>
      </c>
      <c r="C29" s="279" t="s">
        <v>145</v>
      </c>
      <c r="D29" s="279" t="s">
        <v>241</v>
      </c>
      <c r="E29" s="279" t="s">
        <v>394</v>
      </c>
      <c r="F29" s="303"/>
      <c r="G29" s="303"/>
      <c r="H29" s="279" t="s">
        <v>394</v>
      </c>
      <c r="I29" s="279" t="s">
        <v>61</v>
      </c>
      <c r="J29" s="279" t="s">
        <v>394</v>
      </c>
      <c r="K29" s="279" t="s">
        <v>394</v>
      </c>
      <c r="L29" s="279" t="s">
        <v>394</v>
      </c>
      <c r="M29" s="315" t="s">
        <v>394</v>
      </c>
      <c r="N29" s="279" t="s">
        <v>394</v>
      </c>
      <c r="O29" s="279" t="s">
        <v>394</v>
      </c>
      <c r="P29" s="315">
        <v>0</v>
      </c>
      <c r="Q29" s="315" t="s">
        <v>394</v>
      </c>
      <c r="R29" s="279" t="s">
        <v>394</v>
      </c>
      <c r="S29" s="279" t="s">
        <v>394</v>
      </c>
      <c r="T29" s="315" t="s">
        <v>394</v>
      </c>
      <c r="U29" s="315" t="s">
        <v>394</v>
      </c>
      <c r="V29" s="315" t="s">
        <v>394</v>
      </c>
      <c r="W29" s="315" t="s">
        <v>394</v>
      </c>
      <c r="X29" s="315" t="s">
        <v>394</v>
      </c>
      <c r="Y29" s="281"/>
      <c r="Z29" s="315" t="s">
        <v>394</v>
      </c>
      <c r="AA29" s="315" t="s">
        <v>394</v>
      </c>
      <c r="AB29" s="281"/>
      <c r="AC29" s="279" t="s">
        <v>855</v>
      </c>
      <c r="AF29" s="276" t="str">
        <f>IFERROR(VLOOKUP(A29,'[1]قوائم الترجمة'!AC$2:AD$2397,1,0),"م")</f>
        <v>م</v>
      </c>
      <c r="AG29" s="232"/>
      <c r="AH29" s="233"/>
      <c r="AI29" s="233"/>
      <c r="AJ29" s="233"/>
      <c r="AL29" s="267"/>
      <c r="AM29" s="235"/>
      <c r="AO29" s="236"/>
      <c r="AU29" s="234"/>
    </row>
    <row r="30" spans="1:47" ht="21" x14ac:dyDescent="0.4">
      <c r="A30" s="278">
        <v>100959</v>
      </c>
      <c r="B30" s="279" t="s">
        <v>5505</v>
      </c>
      <c r="C30" s="279" t="s">
        <v>93</v>
      </c>
      <c r="D30" s="279" t="s">
        <v>277</v>
      </c>
      <c r="E30" s="279" t="s">
        <v>394</v>
      </c>
      <c r="F30" s="303"/>
      <c r="G30" s="303"/>
      <c r="H30" s="279" t="s">
        <v>394</v>
      </c>
      <c r="I30" s="279" t="s">
        <v>61</v>
      </c>
      <c r="J30" s="279" t="s">
        <v>394</v>
      </c>
      <c r="K30" s="279" t="s">
        <v>394</v>
      </c>
      <c r="L30" s="279" t="s">
        <v>394</v>
      </c>
      <c r="M30" s="315" t="s">
        <v>394</v>
      </c>
      <c r="N30" s="279" t="s">
        <v>394</v>
      </c>
      <c r="O30" s="279" t="s">
        <v>394</v>
      </c>
      <c r="P30" s="315">
        <v>0</v>
      </c>
      <c r="Q30" s="315" t="s">
        <v>394</v>
      </c>
      <c r="R30" s="279" t="s">
        <v>394</v>
      </c>
      <c r="S30" s="279" t="s">
        <v>394</v>
      </c>
      <c r="T30" s="315" t="s">
        <v>394</v>
      </c>
      <c r="U30" s="315" t="s">
        <v>394</v>
      </c>
      <c r="V30" s="315" t="s">
        <v>394</v>
      </c>
      <c r="W30" s="315" t="s">
        <v>394</v>
      </c>
      <c r="X30" s="315" t="s">
        <v>394</v>
      </c>
      <c r="Y30" s="281"/>
      <c r="Z30" s="315" t="s">
        <v>394</v>
      </c>
      <c r="AA30" s="315" t="s">
        <v>394</v>
      </c>
      <c r="AB30" s="281"/>
      <c r="AC30" s="279" t="s">
        <v>855</v>
      </c>
      <c r="AF30" s="276" t="str">
        <f>IFERROR(VLOOKUP(A30,'[1]قوائم الترجمة'!AC$2:AD$2397,1,0),"م")</f>
        <v>م</v>
      </c>
      <c r="AG30" s="232"/>
      <c r="AH30" s="233"/>
      <c r="AI30" s="233"/>
      <c r="AJ30" s="233"/>
      <c r="AL30" s="267"/>
      <c r="AM30" s="235"/>
      <c r="AO30" s="236"/>
      <c r="AU30" s="234"/>
    </row>
    <row r="31" spans="1:47" ht="21" x14ac:dyDescent="0.4">
      <c r="A31" s="278">
        <v>100970</v>
      </c>
      <c r="B31" s="279" t="s">
        <v>7792</v>
      </c>
      <c r="C31" s="279" t="s">
        <v>65</v>
      </c>
      <c r="D31" s="279" t="s">
        <v>257</v>
      </c>
      <c r="E31" s="279" t="s">
        <v>394</v>
      </c>
      <c r="F31" s="303"/>
      <c r="G31" s="303"/>
      <c r="H31" s="279" t="s">
        <v>394</v>
      </c>
      <c r="I31" s="279" t="s">
        <v>61</v>
      </c>
      <c r="J31" s="279" t="s">
        <v>394</v>
      </c>
      <c r="K31" s="279" t="s">
        <v>394</v>
      </c>
      <c r="L31" s="279" t="s">
        <v>394</v>
      </c>
      <c r="M31" s="315" t="s">
        <v>394</v>
      </c>
      <c r="N31" s="279" t="s">
        <v>394</v>
      </c>
      <c r="O31" s="279" t="s">
        <v>394</v>
      </c>
      <c r="P31" s="315">
        <v>0</v>
      </c>
      <c r="Q31" s="315" t="s">
        <v>394</v>
      </c>
      <c r="R31" s="279" t="s">
        <v>394</v>
      </c>
      <c r="S31" s="279" t="s">
        <v>394</v>
      </c>
      <c r="T31" s="315" t="s">
        <v>394</v>
      </c>
      <c r="U31" s="315" t="s">
        <v>394</v>
      </c>
      <c r="V31" s="315" t="s">
        <v>394</v>
      </c>
      <c r="W31" s="315" t="s">
        <v>394</v>
      </c>
      <c r="X31" s="315" t="s">
        <v>394</v>
      </c>
      <c r="Y31" s="281"/>
      <c r="Z31" s="315" t="s">
        <v>394</v>
      </c>
      <c r="AA31" s="315" t="s">
        <v>394</v>
      </c>
      <c r="AB31" s="281"/>
      <c r="AC31" s="279" t="s">
        <v>855</v>
      </c>
      <c r="AF31" s="276" t="str">
        <f>IFERROR(VLOOKUP(A31,'[1]قوائم الترجمة'!AC$2:AD$2397,1,0),"م")</f>
        <v>م</v>
      </c>
      <c r="AG31" s="232"/>
      <c r="AH31" s="233"/>
      <c r="AI31" s="233"/>
      <c r="AJ31" s="233"/>
      <c r="AL31" s="267"/>
      <c r="AM31" s="235"/>
      <c r="AO31" s="236"/>
      <c r="AU31" s="234"/>
    </row>
    <row r="32" spans="1:47" ht="21" x14ac:dyDescent="0.4">
      <c r="A32" s="278">
        <v>101010</v>
      </c>
      <c r="B32" s="279" t="s">
        <v>7925</v>
      </c>
      <c r="C32" s="279" t="s">
        <v>65</v>
      </c>
      <c r="D32" s="279" t="s">
        <v>117</v>
      </c>
      <c r="E32" s="279" t="s">
        <v>394</v>
      </c>
      <c r="F32" s="303"/>
      <c r="G32" s="303"/>
      <c r="H32" s="279" t="s">
        <v>394</v>
      </c>
      <c r="I32" s="279" t="s">
        <v>61</v>
      </c>
      <c r="J32" s="279" t="s">
        <v>394</v>
      </c>
      <c r="K32" s="279" t="s">
        <v>394</v>
      </c>
      <c r="L32" s="279" t="s">
        <v>394</v>
      </c>
      <c r="M32" s="315" t="s">
        <v>394</v>
      </c>
      <c r="N32" s="279" t="s">
        <v>394</v>
      </c>
      <c r="O32" s="279" t="s">
        <v>394</v>
      </c>
      <c r="P32" s="315">
        <v>0</v>
      </c>
      <c r="Q32" s="315" t="s">
        <v>394</v>
      </c>
      <c r="R32" s="279" t="s">
        <v>394</v>
      </c>
      <c r="S32" s="279" t="s">
        <v>394</v>
      </c>
      <c r="T32" s="315" t="s">
        <v>394</v>
      </c>
      <c r="U32" s="315" t="s">
        <v>394</v>
      </c>
      <c r="V32" s="315" t="s">
        <v>394</v>
      </c>
      <c r="W32" s="315" t="s">
        <v>394</v>
      </c>
      <c r="X32" s="315" t="s">
        <v>394</v>
      </c>
      <c r="Y32" s="281"/>
      <c r="Z32" s="315" t="s">
        <v>394</v>
      </c>
      <c r="AA32" s="315" t="s">
        <v>394</v>
      </c>
      <c r="AB32" s="281"/>
      <c r="AC32" s="279" t="s">
        <v>855</v>
      </c>
      <c r="AF32" s="276" t="str">
        <f>IFERROR(VLOOKUP(A32,'[1]قوائم الترجمة'!AC$2:AD$2397,1,0),"م")</f>
        <v>م</v>
      </c>
      <c r="AG32" s="232"/>
      <c r="AH32" s="233"/>
      <c r="AI32" s="233"/>
      <c r="AJ32" s="233"/>
      <c r="AL32" s="267"/>
      <c r="AM32" s="235"/>
      <c r="AO32" s="236"/>
      <c r="AU32" s="234"/>
    </row>
    <row r="33" spans="1:47" ht="21" x14ac:dyDescent="0.4">
      <c r="A33" s="278">
        <v>101065</v>
      </c>
      <c r="B33" s="279" t="s">
        <v>5588</v>
      </c>
      <c r="C33" s="279" t="s">
        <v>551</v>
      </c>
      <c r="D33" s="279" t="s">
        <v>239</v>
      </c>
      <c r="E33" s="279" t="s">
        <v>394</v>
      </c>
      <c r="F33" s="303"/>
      <c r="G33" s="303"/>
      <c r="H33" s="279" t="s">
        <v>394</v>
      </c>
      <c r="I33" s="279" t="s">
        <v>61</v>
      </c>
      <c r="J33" s="279" t="s">
        <v>394</v>
      </c>
      <c r="K33" s="279" t="s">
        <v>394</v>
      </c>
      <c r="L33" s="279" t="s">
        <v>394</v>
      </c>
      <c r="M33" s="315" t="s">
        <v>394</v>
      </c>
      <c r="N33" s="279" t="s">
        <v>394</v>
      </c>
      <c r="O33" s="279" t="s">
        <v>394</v>
      </c>
      <c r="P33" s="315">
        <v>0</v>
      </c>
      <c r="Q33" s="315" t="s">
        <v>394</v>
      </c>
      <c r="R33" s="279" t="s">
        <v>394</v>
      </c>
      <c r="S33" s="279" t="s">
        <v>394</v>
      </c>
      <c r="T33" s="315" t="s">
        <v>394</v>
      </c>
      <c r="U33" s="315" t="s">
        <v>394</v>
      </c>
      <c r="V33" s="315" t="s">
        <v>394</v>
      </c>
      <c r="W33" s="315" t="s">
        <v>394</v>
      </c>
      <c r="X33" s="315" t="s">
        <v>394</v>
      </c>
      <c r="Y33" s="281"/>
      <c r="Z33" s="315" t="s">
        <v>394</v>
      </c>
      <c r="AA33" s="315" t="s">
        <v>394</v>
      </c>
      <c r="AB33" s="281"/>
      <c r="AC33" s="279" t="s">
        <v>855</v>
      </c>
      <c r="AF33" s="276" t="str">
        <f>IFERROR(VLOOKUP(A33,'[1]قوائم الترجمة'!AC$2:AD$2397,1,0),"م")</f>
        <v>م</v>
      </c>
      <c r="AG33" s="232"/>
      <c r="AH33" s="233"/>
      <c r="AI33" s="233"/>
      <c r="AJ33" s="233"/>
      <c r="AL33" s="267"/>
      <c r="AM33" s="235"/>
      <c r="AO33" s="236"/>
      <c r="AU33" s="234"/>
    </row>
    <row r="34" spans="1:47" ht="21" x14ac:dyDescent="0.4">
      <c r="A34" s="278">
        <v>101114</v>
      </c>
      <c r="B34" s="279" t="s">
        <v>1283</v>
      </c>
      <c r="C34" s="279" t="s">
        <v>394</v>
      </c>
      <c r="D34" s="279" t="s">
        <v>394</v>
      </c>
      <c r="E34" s="279" t="s">
        <v>394</v>
      </c>
      <c r="F34" s="303"/>
      <c r="G34" s="303"/>
      <c r="H34" s="279" t="s">
        <v>394</v>
      </c>
      <c r="I34" s="279" t="s">
        <v>61</v>
      </c>
      <c r="J34" s="279" t="s">
        <v>394</v>
      </c>
      <c r="K34" s="279" t="s">
        <v>394</v>
      </c>
      <c r="L34" s="279" t="s">
        <v>394</v>
      </c>
      <c r="M34" s="315" t="s">
        <v>394</v>
      </c>
      <c r="N34" s="279" t="s">
        <v>394</v>
      </c>
      <c r="O34" s="279" t="s">
        <v>394</v>
      </c>
      <c r="P34" s="315">
        <v>0</v>
      </c>
      <c r="Q34" s="315" t="s">
        <v>394</v>
      </c>
      <c r="R34" s="279" t="s">
        <v>394</v>
      </c>
      <c r="S34" s="279" t="s">
        <v>394</v>
      </c>
      <c r="T34" s="315" t="s">
        <v>394</v>
      </c>
      <c r="U34" s="315" t="s">
        <v>394</v>
      </c>
      <c r="V34" s="315" t="s">
        <v>394</v>
      </c>
      <c r="W34" s="315" t="s">
        <v>394</v>
      </c>
      <c r="X34" s="315" t="s">
        <v>394</v>
      </c>
      <c r="Y34" s="281"/>
      <c r="Z34" s="315" t="s">
        <v>394</v>
      </c>
      <c r="AA34" s="315" t="s">
        <v>394</v>
      </c>
      <c r="AB34" s="281"/>
      <c r="AC34" s="279" t="s">
        <v>855</v>
      </c>
      <c r="AF34" s="276" t="str">
        <f>IFERROR(VLOOKUP(A34,'[1]قوائم الترجمة'!AC$2:AD$2397,1,0),"م")</f>
        <v>م</v>
      </c>
      <c r="AG34" s="232"/>
      <c r="AH34" s="233"/>
      <c r="AI34" s="233"/>
      <c r="AJ34" s="233"/>
      <c r="AL34" s="267"/>
      <c r="AM34" s="235"/>
      <c r="AO34" s="236"/>
      <c r="AU34" s="234"/>
    </row>
    <row r="35" spans="1:47" ht="21" x14ac:dyDescent="0.4">
      <c r="A35" s="278">
        <v>101194</v>
      </c>
      <c r="B35" s="279" t="s">
        <v>5882</v>
      </c>
      <c r="C35" s="279" t="s">
        <v>660</v>
      </c>
      <c r="D35" s="279" t="s">
        <v>1523</v>
      </c>
      <c r="E35" s="279" t="s">
        <v>394</v>
      </c>
      <c r="F35" s="303"/>
      <c r="G35" s="303"/>
      <c r="H35" s="279" t="s">
        <v>394</v>
      </c>
      <c r="I35" s="279" t="s">
        <v>61</v>
      </c>
      <c r="J35" s="279" t="s">
        <v>394</v>
      </c>
      <c r="K35" s="279" t="s">
        <v>394</v>
      </c>
      <c r="L35" s="279" t="s">
        <v>394</v>
      </c>
      <c r="M35" s="315" t="s">
        <v>394</v>
      </c>
      <c r="N35" s="279" t="s">
        <v>394</v>
      </c>
      <c r="O35" s="279" t="s">
        <v>394</v>
      </c>
      <c r="P35" s="315">
        <v>0</v>
      </c>
      <c r="Q35" s="315" t="s">
        <v>394</v>
      </c>
      <c r="R35" s="279" t="s">
        <v>394</v>
      </c>
      <c r="S35" s="279" t="s">
        <v>394</v>
      </c>
      <c r="T35" s="315" t="s">
        <v>394</v>
      </c>
      <c r="U35" s="315" t="s">
        <v>394</v>
      </c>
      <c r="V35" s="315" t="s">
        <v>394</v>
      </c>
      <c r="W35" s="315" t="s">
        <v>394</v>
      </c>
      <c r="X35" s="315" t="s">
        <v>394</v>
      </c>
      <c r="Y35" s="281"/>
      <c r="Z35" s="315" t="s">
        <v>394</v>
      </c>
      <c r="AA35" s="315" t="s">
        <v>394</v>
      </c>
      <c r="AB35" s="281"/>
      <c r="AC35" s="279" t="s">
        <v>855</v>
      </c>
      <c r="AF35" s="276" t="str">
        <f>IFERROR(VLOOKUP(A35,'[1]قوائم الترجمة'!AC$2:AD$2397,1,0),"م")</f>
        <v>م</v>
      </c>
      <c r="AG35" s="232"/>
      <c r="AH35" s="233"/>
      <c r="AI35" s="233"/>
      <c r="AJ35" s="233"/>
      <c r="AL35" s="267"/>
      <c r="AM35" s="235"/>
      <c r="AO35" s="236"/>
      <c r="AU35" s="234"/>
    </row>
    <row r="36" spans="1:47" ht="21" x14ac:dyDescent="0.4">
      <c r="A36" s="278">
        <v>101282</v>
      </c>
      <c r="B36" s="279" t="s">
        <v>5504</v>
      </c>
      <c r="C36" s="279" t="s">
        <v>169</v>
      </c>
      <c r="D36" s="279" t="s">
        <v>1214</v>
      </c>
      <c r="E36" s="279" t="s">
        <v>394</v>
      </c>
      <c r="F36" s="303"/>
      <c r="G36" s="303"/>
      <c r="H36" s="279" t="s">
        <v>394</v>
      </c>
      <c r="I36" s="279" t="s">
        <v>538</v>
      </c>
      <c r="J36" s="279" t="s">
        <v>394</v>
      </c>
      <c r="K36" s="279" t="s">
        <v>394</v>
      </c>
      <c r="L36" s="279" t="s">
        <v>394</v>
      </c>
      <c r="M36" s="315" t="s">
        <v>394</v>
      </c>
      <c r="N36" s="279" t="s">
        <v>394</v>
      </c>
      <c r="O36" s="279" t="s">
        <v>394</v>
      </c>
      <c r="P36" s="315">
        <v>0</v>
      </c>
      <c r="Q36" s="315" t="s">
        <v>394</v>
      </c>
      <c r="R36" s="279" t="s">
        <v>394</v>
      </c>
      <c r="S36" s="279" t="s">
        <v>394</v>
      </c>
      <c r="T36" s="315" t="s">
        <v>394</v>
      </c>
      <c r="U36" s="315" t="s">
        <v>394</v>
      </c>
      <c r="V36" s="315" t="s">
        <v>394</v>
      </c>
      <c r="W36" s="315" t="s">
        <v>394</v>
      </c>
      <c r="X36" s="315" t="s">
        <v>394</v>
      </c>
      <c r="Y36" s="281"/>
      <c r="Z36" s="315" t="s">
        <v>394</v>
      </c>
      <c r="AA36" s="315" t="s">
        <v>394</v>
      </c>
      <c r="AB36" s="281"/>
      <c r="AC36" s="279" t="s">
        <v>855</v>
      </c>
      <c r="AF36" s="276" t="str">
        <f>IFERROR(VLOOKUP(A36,'[1]قوائم الترجمة'!AC$2:AD$2397,1,0),"م")</f>
        <v>م</v>
      </c>
      <c r="AG36" s="232"/>
      <c r="AH36" s="233"/>
      <c r="AI36" s="233"/>
      <c r="AJ36" s="233"/>
      <c r="AL36" s="267"/>
      <c r="AM36" s="235"/>
      <c r="AO36" s="236"/>
      <c r="AU36" s="234"/>
    </row>
    <row r="37" spans="1:47" ht="21" x14ac:dyDescent="0.4">
      <c r="A37" s="278">
        <v>101286</v>
      </c>
      <c r="B37" s="279" t="s">
        <v>1699</v>
      </c>
      <c r="C37" s="279" t="s">
        <v>1700</v>
      </c>
      <c r="D37" s="279" t="s">
        <v>266</v>
      </c>
      <c r="E37" s="279" t="s">
        <v>394</v>
      </c>
      <c r="F37" s="303"/>
      <c r="G37" s="303"/>
      <c r="H37" s="279" t="s">
        <v>394</v>
      </c>
      <c r="I37" s="279" t="s">
        <v>61</v>
      </c>
      <c r="J37" s="279" t="s">
        <v>394</v>
      </c>
      <c r="K37" s="279" t="s">
        <v>394</v>
      </c>
      <c r="L37" s="279" t="s">
        <v>394</v>
      </c>
      <c r="M37" s="315" t="s">
        <v>394</v>
      </c>
      <c r="N37" s="279" t="s">
        <v>394</v>
      </c>
      <c r="O37" s="279" t="s">
        <v>394</v>
      </c>
      <c r="P37" s="315">
        <v>0</v>
      </c>
      <c r="Q37" s="315" t="s">
        <v>394</v>
      </c>
      <c r="R37" s="279" t="s">
        <v>394</v>
      </c>
      <c r="S37" s="279" t="s">
        <v>394</v>
      </c>
      <c r="T37" s="315" t="s">
        <v>394</v>
      </c>
      <c r="U37" s="315" t="s">
        <v>394</v>
      </c>
      <c r="V37" s="315" t="s">
        <v>394</v>
      </c>
      <c r="W37" s="315" t="s">
        <v>394</v>
      </c>
      <c r="X37" s="315" t="s">
        <v>394</v>
      </c>
      <c r="Y37" s="281"/>
      <c r="Z37" s="315" t="s">
        <v>394</v>
      </c>
      <c r="AA37" s="315" t="s">
        <v>394</v>
      </c>
      <c r="AB37" s="281"/>
      <c r="AC37" s="279" t="s">
        <v>855</v>
      </c>
      <c r="AF37" s="276" t="str">
        <f>IFERROR(VLOOKUP(A37,'[1]قوائم الترجمة'!AC$2:AD$2397,1,0),"م")</f>
        <v>م</v>
      </c>
      <c r="AG37" s="232"/>
      <c r="AH37" s="233"/>
      <c r="AI37" s="233"/>
      <c r="AJ37" s="233"/>
      <c r="AL37" s="267"/>
      <c r="AM37" s="235"/>
      <c r="AU37" s="234"/>
    </row>
    <row r="38" spans="1:47" ht="21" x14ac:dyDescent="0.4">
      <c r="A38" s="278">
        <v>101322</v>
      </c>
      <c r="B38" s="279" t="s">
        <v>1522</v>
      </c>
      <c r="C38" s="279" t="s">
        <v>687</v>
      </c>
      <c r="D38" s="279" t="s">
        <v>238</v>
      </c>
      <c r="E38" s="279" t="s">
        <v>394</v>
      </c>
      <c r="F38" s="303"/>
      <c r="G38" s="303"/>
      <c r="H38" s="279" t="s">
        <v>394</v>
      </c>
      <c r="I38" s="279" t="s">
        <v>61</v>
      </c>
      <c r="J38" s="279" t="s">
        <v>394</v>
      </c>
      <c r="K38" s="279" t="s">
        <v>394</v>
      </c>
      <c r="L38" s="279" t="s">
        <v>394</v>
      </c>
      <c r="M38" s="315" t="s">
        <v>394</v>
      </c>
      <c r="N38" s="279" t="s">
        <v>394</v>
      </c>
      <c r="O38" s="279" t="s">
        <v>394</v>
      </c>
      <c r="P38" s="315">
        <v>0</v>
      </c>
      <c r="Q38" s="315" t="s">
        <v>394</v>
      </c>
      <c r="R38" s="279" t="s">
        <v>394</v>
      </c>
      <c r="S38" s="279" t="s">
        <v>394</v>
      </c>
      <c r="T38" s="315" t="s">
        <v>394</v>
      </c>
      <c r="U38" s="315" t="s">
        <v>394</v>
      </c>
      <c r="V38" s="315" t="s">
        <v>394</v>
      </c>
      <c r="W38" s="315" t="s">
        <v>394</v>
      </c>
      <c r="X38" s="315" t="s">
        <v>394</v>
      </c>
      <c r="Y38" s="281"/>
      <c r="Z38" s="315" t="s">
        <v>394</v>
      </c>
      <c r="AA38" s="315" t="s">
        <v>394</v>
      </c>
      <c r="AB38" s="281"/>
      <c r="AC38" s="279" t="s">
        <v>855</v>
      </c>
      <c r="AF38" s="276" t="str">
        <f>IFERROR(VLOOKUP(A38,'[1]قوائم الترجمة'!AC$2:AD$2397,1,0),"م")</f>
        <v>م</v>
      </c>
      <c r="AG38" s="232"/>
      <c r="AH38" s="233"/>
      <c r="AI38" s="233"/>
      <c r="AJ38" s="233"/>
      <c r="AL38" s="267"/>
      <c r="AM38" s="235"/>
      <c r="AO38" s="236"/>
      <c r="AU38" s="234"/>
    </row>
    <row r="39" spans="1:47" ht="21" x14ac:dyDescent="0.4">
      <c r="A39" s="278">
        <v>101378</v>
      </c>
      <c r="B39" s="279" t="s">
        <v>5503</v>
      </c>
      <c r="C39" s="279" t="s">
        <v>159</v>
      </c>
      <c r="D39" s="279" t="s">
        <v>257</v>
      </c>
      <c r="E39" s="279" t="s">
        <v>394</v>
      </c>
      <c r="F39" s="303"/>
      <c r="G39" s="303"/>
      <c r="H39" s="279" t="s">
        <v>394</v>
      </c>
      <c r="I39" s="279" t="s">
        <v>61</v>
      </c>
      <c r="J39" s="279" t="s">
        <v>394</v>
      </c>
      <c r="K39" s="279" t="s">
        <v>394</v>
      </c>
      <c r="L39" s="279" t="s">
        <v>394</v>
      </c>
      <c r="M39" s="315" t="s">
        <v>394</v>
      </c>
      <c r="N39" s="279" t="s">
        <v>394</v>
      </c>
      <c r="O39" s="279" t="s">
        <v>394</v>
      </c>
      <c r="P39" s="315">
        <v>0</v>
      </c>
      <c r="Q39" s="315" t="s">
        <v>394</v>
      </c>
      <c r="R39" s="279" t="s">
        <v>394</v>
      </c>
      <c r="S39" s="279" t="s">
        <v>394</v>
      </c>
      <c r="T39" s="315" t="s">
        <v>394</v>
      </c>
      <c r="U39" s="315" t="s">
        <v>394</v>
      </c>
      <c r="V39" s="315" t="s">
        <v>394</v>
      </c>
      <c r="W39" s="315" t="s">
        <v>394</v>
      </c>
      <c r="X39" s="315" t="s">
        <v>394</v>
      </c>
      <c r="Y39" s="281"/>
      <c r="Z39" s="315" t="s">
        <v>394</v>
      </c>
      <c r="AA39" s="315" t="s">
        <v>394</v>
      </c>
      <c r="AB39" s="281"/>
      <c r="AC39" s="279" t="s">
        <v>855</v>
      </c>
      <c r="AF39" s="276" t="str">
        <f>IFERROR(VLOOKUP(A39,'[1]قوائم الترجمة'!AC$2:AD$2397,1,0),"م")</f>
        <v>م</v>
      </c>
      <c r="AG39" s="232"/>
      <c r="AH39" s="233"/>
      <c r="AI39" s="233"/>
      <c r="AJ39" s="233"/>
      <c r="AL39" s="267"/>
      <c r="AM39" s="235"/>
      <c r="AO39" s="236"/>
      <c r="AU39" s="234"/>
    </row>
    <row r="40" spans="1:47" ht="21" x14ac:dyDescent="0.4">
      <c r="A40" s="278">
        <v>101379</v>
      </c>
      <c r="B40" s="279" t="s">
        <v>5502</v>
      </c>
      <c r="C40" s="279" t="s">
        <v>68</v>
      </c>
      <c r="D40" s="279" t="s">
        <v>272</v>
      </c>
      <c r="E40" s="279" t="s">
        <v>394</v>
      </c>
      <c r="F40" s="303"/>
      <c r="G40" s="303"/>
      <c r="H40" s="279" t="s">
        <v>394</v>
      </c>
      <c r="I40" s="279" t="s">
        <v>61</v>
      </c>
      <c r="J40" s="279" t="s">
        <v>394</v>
      </c>
      <c r="K40" s="279" t="s">
        <v>394</v>
      </c>
      <c r="L40" s="279" t="s">
        <v>394</v>
      </c>
      <c r="M40" s="315" t="s">
        <v>394</v>
      </c>
      <c r="N40" s="279" t="s">
        <v>394</v>
      </c>
      <c r="O40" s="279" t="s">
        <v>394</v>
      </c>
      <c r="P40" s="315">
        <v>0</v>
      </c>
      <c r="Q40" s="315" t="s">
        <v>394</v>
      </c>
      <c r="R40" s="279" t="s">
        <v>394</v>
      </c>
      <c r="S40" s="279" t="s">
        <v>394</v>
      </c>
      <c r="T40" s="315" t="s">
        <v>394</v>
      </c>
      <c r="U40" s="315" t="s">
        <v>394</v>
      </c>
      <c r="V40" s="315" t="s">
        <v>394</v>
      </c>
      <c r="W40" s="315" t="s">
        <v>394</v>
      </c>
      <c r="X40" s="315" t="s">
        <v>394</v>
      </c>
      <c r="Y40" s="281"/>
      <c r="Z40" s="315" t="s">
        <v>394</v>
      </c>
      <c r="AA40" s="315" t="s">
        <v>394</v>
      </c>
      <c r="AB40" s="281"/>
      <c r="AC40" s="279" t="s">
        <v>855</v>
      </c>
      <c r="AF40" s="276" t="str">
        <f>IFERROR(VLOOKUP(A40,'[1]قوائم الترجمة'!AC$2:AD$2397,1,0),"م")</f>
        <v>م</v>
      </c>
      <c r="AG40" s="232"/>
      <c r="AH40" s="233"/>
      <c r="AI40" s="233"/>
      <c r="AJ40" s="233"/>
      <c r="AL40" s="267"/>
      <c r="AM40" s="235"/>
      <c r="AO40" s="236"/>
      <c r="AU40" s="234"/>
    </row>
    <row r="41" spans="1:47" ht="21" x14ac:dyDescent="0.4">
      <c r="A41" s="278">
        <v>101476</v>
      </c>
      <c r="B41" s="279" t="s">
        <v>6152</v>
      </c>
      <c r="C41" s="279" t="s">
        <v>105</v>
      </c>
      <c r="D41" s="279" t="s">
        <v>314</v>
      </c>
      <c r="E41" s="279" t="s">
        <v>394</v>
      </c>
      <c r="F41" s="303"/>
      <c r="G41" s="303"/>
      <c r="H41" s="279" t="s">
        <v>394</v>
      </c>
      <c r="I41" s="279" t="s">
        <v>61</v>
      </c>
      <c r="J41" s="279" t="s">
        <v>394</v>
      </c>
      <c r="K41" s="279" t="s">
        <v>394</v>
      </c>
      <c r="L41" s="279" t="s">
        <v>394</v>
      </c>
      <c r="M41" s="315" t="s">
        <v>394</v>
      </c>
      <c r="N41" s="279" t="s">
        <v>394</v>
      </c>
      <c r="O41" s="279" t="s">
        <v>394</v>
      </c>
      <c r="P41" s="315">
        <v>0</v>
      </c>
      <c r="Q41" s="315" t="s">
        <v>394</v>
      </c>
      <c r="R41" s="279" t="s">
        <v>394</v>
      </c>
      <c r="S41" s="279" t="s">
        <v>394</v>
      </c>
      <c r="T41" s="315" t="s">
        <v>394</v>
      </c>
      <c r="U41" s="315" t="s">
        <v>394</v>
      </c>
      <c r="V41" s="315" t="s">
        <v>394</v>
      </c>
      <c r="W41" s="315" t="s">
        <v>394</v>
      </c>
      <c r="X41" s="315" t="s">
        <v>394</v>
      </c>
      <c r="Y41" s="281"/>
      <c r="Z41" s="315" t="s">
        <v>394</v>
      </c>
      <c r="AA41" s="315" t="s">
        <v>394</v>
      </c>
      <c r="AB41" s="281"/>
      <c r="AC41" s="279" t="s">
        <v>855</v>
      </c>
      <c r="AF41" s="276" t="str">
        <f>IFERROR(VLOOKUP(A41,'[1]قوائم الترجمة'!AC$2:AD$2397,1,0),"م")</f>
        <v>م</v>
      </c>
      <c r="AG41" s="232"/>
      <c r="AH41" s="233"/>
      <c r="AI41" s="233"/>
      <c r="AJ41" s="233"/>
      <c r="AL41" s="267"/>
      <c r="AM41" s="235"/>
      <c r="AO41" s="236"/>
      <c r="AU41" s="234"/>
    </row>
    <row r="42" spans="1:47" ht="21" x14ac:dyDescent="0.4">
      <c r="A42" s="278">
        <v>101485</v>
      </c>
      <c r="B42" s="279" t="s">
        <v>6163</v>
      </c>
      <c r="C42" s="279" t="s">
        <v>179</v>
      </c>
      <c r="D42" s="279" t="s">
        <v>1521</v>
      </c>
      <c r="E42" s="279" t="s">
        <v>394</v>
      </c>
      <c r="F42" s="303"/>
      <c r="G42" s="303"/>
      <c r="H42" s="279" t="s">
        <v>394</v>
      </c>
      <c r="I42" s="279" t="s">
        <v>538</v>
      </c>
      <c r="J42" s="279" t="s">
        <v>394</v>
      </c>
      <c r="K42" s="279" t="s">
        <v>394</v>
      </c>
      <c r="L42" s="279" t="s">
        <v>394</v>
      </c>
      <c r="M42" s="315" t="s">
        <v>394</v>
      </c>
      <c r="N42" s="279" t="s">
        <v>394</v>
      </c>
      <c r="O42" s="279" t="s">
        <v>394</v>
      </c>
      <c r="P42" s="315">
        <v>0</v>
      </c>
      <c r="Q42" s="315" t="s">
        <v>394</v>
      </c>
      <c r="R42" s="279" t="s">
        <v>394</v>
      </c>
      <c r="S42" s="279" t="s">
        <v>394</v>
      </c>
      <c r="T42" s="315" t="s">
        <v>394</v>
      </c>
      <c r="U42" s="315" t="s">
        <v>394</v>
      </c>
      <c r="V42" s="315" t="s">
        <v>394</v>
      </c>
      <c r="W42" s="315" t="s">
        <v>394</v>
      </c>
      <c r="X42" s="315" t="s">
        <v>394</v>
      </c>
      <c r="Y42" s="281"/>
      <c r="Z42" s="315" t="s">
        <v>394</v>
      </c>
      <c r="AA42" s="315" t="s">
        <v>394</v>
      </c>
      <c r="AB42" s="281"/>
      <c r="AC42" s="279" t="s">
        <v>855</v>
      </c>
      <c r="AF42" s="276" t="str">
        <f>IFERROR(VLOOKUP(A42,'[1]قوائم الترجمة'!AC$2:AD$2397,1,0),"م")</f>
        <v>م</v>
      </c>
      <c r="AG42" s="232"/>
      <c r="AH42" s="233"/>
      <c r="AI42" s="233"/>
      <c r="AJ42" s="233"/>
      <c r="AL42" s="267"/>
      <c r="AM42" s="235"/>
      <c r="AO42" s="236"/>
      <c r="AU42" s="234"/>
    </row>
    <row r="43" spans="1:47" ht="21" x14ac:dyDescent="0.4">
      <c r="A43" s="278">
        <v>101493</v>
      </c>
      <c r="B43" s="279" t="s">
        <v>6169</v>
      </c>
      <c r="C43" s="279" t="s">
        <v>6170</v>
      </c>
      <c r="D43" s="279" t="s">
        <v>252</v>
      </c>
      <c r="E43" s="279" t="s">
        <v>394</v>
      </c>
      <c r="F43" s="303"/>
      <c r="G43" s="303"/>
      <c r="H43" s="279" t="s">
        <v>394</v>
      </c>
      <c r="I43" s="279" t="s">
        <v>61</v>
      </c>
      <c r="J43" s="279" t="s">
        <v>394</v>
      </c>
      <c r="K43" s="279" t="s">
        <v>394</v>
      </c>
      <c r="L43" s="279" t="s">
        <v>394</v>
      </c>
      <c r="M43" s="315" t="s">
        <v>394</v>
      </c>
      <c r="N43" s="279" t="s">
        <v>394</v>
      </c>
      <c r="O43" s="279" t="s">
        <v>394</v>
      </c>
      <c r="P43" s="315">
        <v>0</v>
      </c>
      <c r="Q43" s="315" t="s">
        <v>394</v>
      </c>
      <c r="R43" s="279" t="s">
        <v>394</v>
      </c>
      <c r="S43" s="279" t="s">
        <v>394</v>
      </c>
      <c r="T43" s="315" t="s">
        <v>394</v>
      </c>
      <c r="U43" s="315" t="s">
        <v>394</v>
      </c>
      <c r="V43" s="315" t="s">
        <v>394</v>
      </c>
      <c r="W43" s="315" t="s">
        <v>394</v>
      </c>
      <c r="X43" s="315" t="s">
        <v>394</v>
      </c>
      <c r="Y43" s="281"/>
      <c r="Z43" s="315" t="s">
        <v>394</v>
      </c>
      <c r="AA43" s="315" t="s">
        <v>394</v>
      </c>
      <c r="AB43" s="281"/>
      <c r="AC43" s="279" t="s">
        <v>855</v>
      </c>
      <c r="AF43" s="276" t="str">
        <f>IFERROR(VLOOKUP(A43,'[1]قوائم الترجمة'!AC$2:AD$2397,1,0),"م")</f>
        <v>م</v>
      </c>
      <c r="AG43" s="232"/>
      <c r="AH43" s="233"/>
      <c r="AI43" s="233"/>
      <c r="AJ43" s="233"/>
      <c r="AL43" s="267"/>
      <c r="AM43" s="235"/>
      <c r="AO43" s="236"/>
      <c r="AU43" s="234"/>
    </row>
    <row r="44" spans="1:47" ht="21" x14ac:dyDescent="0.4">
      <c r="A44" s="278">
        <v>101517</v>
      </c>
      <c r="B44" s="279" t="s">
        <v>8104</v>
      </c>
      <c r="C44" s="279" t="s">
        <v>99</v>
      </c>
      <c r="D44" s="279" t="s">
        <v>597</v>
      </c>
      <c r="E44" s="279" t="s">
        <v>423</v>
      </c>
      <c r="F44" s="279" t="s">
        <v>8928</v>
      </c>
      <c r="G44" s="279" t="s">
        <v>402</v>
      </c>
      <c r="H44" s="279" t="s">
        <v>425</v>
      </c>
      <c r="I44" s="279" t="s">
        <v>67</v>
      </c>
      <c r="J44" s="279" t="s">
        <v>403</v>
      </c>
      <c r="K44" s="280">
        <v>2002</v>
      </c>
      <c r="L44" s="279" t="s">
        <v>418</v>
      </c>
      <c r="M44" s="315" t="s">
        <v>394</v>
      </c>
      <c r="N44" s="279" t="s">
        <v>394</v>
      </c>
      <c r="O44" s="279" t="s">
        <v>394</v>
      </c>
      <c r="P44" s="315">
        <v>0</v>
      </c>
      <c r="Q44" s="311"/>
      <c r="R44" s="303"/>
      <c r="S44" s="279" t="s">
        <v>394</v>
      </c>
      <c r="T44" s="315" t="s">
        <v>394</v>
      </c>
      <c r="AC44" s="279" t="s">
        <v>855</v>
      </c>
      <c r="AF44" s="276">
        <f>IFERROR(VLOOKUP(A44,'[1]قوائم الترجمة'!AC$2:AD$2397,1,0),"م")</f>
        <v>101517</v>
      </c>
      <c r="AG44" s="232"/>
      <c r="AH44" s="233"/>
      <c r="AI44" s="233"/>
      <c r="AJ44" s="233"/>
      <c r="AL44" s="267"/>
      <c r="AM44" s="235"/>
      <c r="AO44" s="236"/>
      <c r="AU44" s="234"/>
    </row>
    <row r="45" spans="1:47" ht="21" x14ac:dyDescent="0.4">
      <c r="A45" s="278">
        <v>101546</v>
      </c>
      <c r="B45" s="279" t="s">
        <v>6238</v>
      </c>
      <c r="C45" s="279" t="s">
        <v>147</v>
      </c>
      <c r="D45" s="279" t="s">
        <v>274</v>
      </c>
      <c r="E45" s="279" t="s">
        <v>394</v>
      </c>
      <c r="F45" s="303"/>
      <c r="G45" s="303"/>
      <c r="H45" s="279" t="s">
        <v>394</v>
      </c>
      <c r="I45" s="279" t="s">
        <v>61</v>
      </c>
      <c r="J45" s="279" t="s">
        <v>394</v>
      </c>
      <c r="K45" s="279" t="s">
        <v>394</v>
      </c>
      <c r="L45" s="279" t="s">
        <v>394</v>
      </c>
      <c r="M45" s="315" t="s">
        <v>394</v>
      </c>
      <c r="N45" s="279" t="s">
        <v>394</v>
      </c>
      <c r="O45" s="279" t="s">
        <v>394</v>
      </c>
      <c r="P45" s="315">
        <v>0</v>
      </c>
      <c r="Q45" s="315" t="s">
        <v>394</v>
      </c>
      <c r="R45" s="279" t="s">
        <v>394</v>
      </c>
      <c r="S45" s="279" t="s">
        <v>394</v>
      </c>
      <c r="T45" s="315" t="s">
        <v>394</v>
      </c>
      <c r="U45" s="315" t="s">
        <v>394</v>
      </c>
      <c r="V45" s="315" t="s">
        <v>394</v>
      </c>
      <c r="W45" s="315" t="s">
        <v>394</v>
      </c>
      <c r="X45" s="315" t="s">
        <v>394</v>
      </c>
      <c r="Y45" s="281"/>
      <c r="Z45" s="315" t="s">
        <v>394</v>
      </c>
      <c r="AA45" s="315" t="s">
        <v>394</v>
      </c>
      <c r="AB45" s="281"/>
      <c r="AC45" s="279" t="s">
        <v>855</v>
      </c>
      <c r="AF45" s="276" t="str">
        <f>IFERROR(VLOOKUP(A45,'[1]قوائم الترجمة'!AC$2:AD$2397,1,0),"م")</f>
        <v>م</v>
      </c>
      <c r="AG45" s="232"/>
      <c r="AH45" s="233"/>
      <c r="AI45" s="233"/>
      <c r="AJ45" s="233"/>
      <c r="AL45" s="267"/>
      <c r="AM45" s="235"/>
      <c r="AO45" s="236"/>
      <c r="AU45" s="234"/>
    </row>
    <row r="46" spans="1:47" ht="21" x14ac:dyDescent="0.4">
      <c r="A46" s="278">
        <v>101585</v>
      </c>
      <c r="B46" s="279" t="s">
        <v>6283</v>
      </c>
      <c r="C46" s="279" t="s">
        <v>1033</v>
      </c>
      <c r="D46" s="279" t="s">
        <v>614</v>
      </c>
      <c r="E46" s="279" t="s">
        <v>394</v>
      </c>
      <c r="F46" s="303"/>
      <c r="G46" s="303"/>
      <c r="H46" s="279" t="s">
        <v>394</v>
      </c>
      <c r="I46" s="279" t="s">
        <v>538</v>
      </c>
      <c r="J46" s="279" t="s">
        <v>394</v>
      </c>
      <c r="K46" s="279" t="s">
        <v>394</v>
      </c>
      <c r="L46" s="279" t="s">
        <v>394</v>
      </c>
      <c r="M46" s="315" t="s">
        <v>394</v>
      </c>
      <c r="N46" s="279" t="s">
        <v>394</v>
      </c>
      <c r="O46" s="279" t="s">
        <v>394</v>
      </c>
      <c r="P46" s="315">
        <v>0</v>
      </c>
      <c r="Q46" s="315" t="s">
        <v>394</v>
      </c>
      <c r="R46" s="279" t="s">
        <v>394</v>
      </c>
      <c r="S46" s="279" t="s">
        <v>394</v>
      </c>
      <c r="T46" s="315" t="s">
        <v>394</v>
      </c>
      <c r="U46" s="315" t="s">
        <v>394</v>
      </c>
      <c r="V46" s="315" t="s">
        <v>394</v>
      </c>
      <c r="W46" s="315" t="s">
        <v>394</v>
      </c>
      <c r="X46" s="315" t="s">
        <v>394</v>
      </c>
      <c r="Y46" s="281"/>
      <c r="Z46" s="315" t="s">
        <v>394</v>
      </c>
      <c r="AA46" s="315" t="s">
        <v>394</v>
      </c>
      <c r="AB46" s="281"/>
      <c r="AC46" s="279" t="s">
        <v>855</v>
      </c>
      <c r="AF46" s="276" t="str">
        <f>IFERROR(VLOOKUP(A46,'[1]قوائم الترجمة'!AC$2:AD$2397,1,0),"م")</f>
        <v>م</v>
      </c>
      <c r="AG46" s="232"/>
      <c r="AH46" s="233"/>
      <c r="AI46" s="233"/>
      <c r="AJ46" s="233"/>
      <c r="AL46" s="267"/>
      <c r="AM46" s="235"/>
      <c r="AU46" s="234"/>
    </row>
    <row r="47" spans="1:47" ht="21" x14ac:dyDescent="0.4">
      <c r="A47" s="278">
        <v>101587</v>
      </c>
      <c r="B47" s="279" t="s">
        <v>6286</v>
      </c>
      <c r="C47" s="279" t="s">
        <v>262</v>
      </c>
      <c r="D47" s="279" t="s">
        <v>263</v>
      </c>
      <c r="E47" s="279" t="s">
        <v>394</v>
      </c>
      <c r="F47" s="303"/>
      <c r="G47" s="303"/>
      <c r="H47" s="279" t="s">
        <v>394</v>
      </c>
      <c r="I47" s="279" t="s">
        <v>538</v>
      </c>
      <c r="J47" s="279" t="s">
        <v>394</v>
      </c>
      <c r="K47" s="279" t="s">
        <v>394</v>
      </c>
      <c r="L47" s="279" t="s">
        <v>394</v>
      </c>
      <c r="M47" s="315" t="s">
        <v>394</v>
      </c>
      <c r="N47" s="279" t="s">
        <v>394</v>
      </c>
      <c r="O47" s="279" t="s">
        <v>394</v>
      </c>
      <c r="P47" s="315">
        <v>0</v>
      </c>
      <c r="Q47" s="315" t="s">
        <v>394</v>
      </c>
      <c r="R47" s="279" t="s">
        <v>394</v>
      </c>
      <c r="S47" s="279" t="s">
        <v>394</v>
      </c>
      <c r="T47" s="315" t="s">
        <v>394</v>
      </c>
      <c r="U47" s="315" t="s">
        <v>394</v>
      </c>
      <c r="V47" s="315" t="s">
        <v>394</v>
      </c>
      <c r="W47" s="315" t="s">
        <v>394</v>
      </c>
      <c r="X47" s="315" t="s">
        <v>394</v>
      </c>
      <c r="Y47" s="281"/>
      <c r="Z47" s="315" t="s">
        <v>394</v>
      </c>
      <c r="AA47" s="315" t="s">
        <v>394</v>
      </c>
      <c r="AB47" s="281"/>
      <c r="AC47" s="279" t="s">
        <v>855</v>
      </c>
      <c r="AF47" s="276" t="str">
        <f>IFERROR(VLOOKUP(A47,'[1]قوائم الترجمة'!AC$2:AD$2397,1,0),"م")</f>
        <v>م</v>
      </c>
      <c r="AG47" s="232"/>
      <c r="AH47" s="233"/>
      <c r="AI47" s="233"/>
      <c r="AJ47" s="233"/>
      <c r="AL47" s="267"/>
      <c r="AM47" s="235"/>
      <c r="AU47" s="234"/>
    </row>
    <row r="48" spans="1:47" x14ac:dyDescent="0.3">
      <c r="A48" s="278">
        <v>101593</v>
      </c>
      <c r="B48" s="279" t="s">
        <v>1520</v>
      </c>
      <c r="C48" s="279" t="s">
        <v>102</v>
      </c>
      <c r="D48" s="279" t="s">
        <v>977</v>
      </c>
      <c r="E48" s="279" t="s">
        <v>424</v>
      </c>
      <c r="F48" s="279" t="s">
        <v>8929</v>
      </c>
      <c r="G48" s="279" t="s">
        <v>8340</v>
      </c>
      <c r="H48" s="279" t="s">
        <v>425</v>
      </c>
      <c r="I48" s="279" t="s">
        <v>61</v>
      </c>
      <c r="J48" s="279" t="s">
        <v>426</v>
      </c>
      <c r="K48" s="280">
        <v>2002</v>
      </c>
      <c r="L48" s="279" t="s">
        <v>417</v>
      </c>
      <c r="M48" s="315" t="s">
        <v>394</v>
      </c>
      <c r="N48" s="279" t="s">
        <v>8930</v>
      </c>
      <c r="O48" s="279" t="s">
        <v>8370</v>
      </c>
      <c r="P48" s="279">
        <v>70000</v>
      </c>
      <c r="Q48" s="311"/>
      <c r="R48" s="303"/>
      <c r="S48" s="279" t="s">
        <v>394</v>
      </c>
      <c r="T48" s="315"/>
      <c r="AC48" s="279" t="s">
        <v>855</v>
      </c>
      <c r="AF48" s="276">
        <f>IFERROR(VLOOKUP(A48,'[1]قوائم الترجمة'!AC$2:AD$2397,1,0),"م")</f>
        <v>101593</v>
      </c>
      <c r="AG48" s="264"/>
      <c r="AH48" s="266"/>
      <c r="AI48" s="266"/>
      <c r="AJ48" s="266"/>
      <c r="AL48" s="267"/>
      <c r="AM48" s="235"/>
      <c r="AO48" s="272"/>
      <c r="AU48" s="234"/>
    </row>
    <row r="49" spans="1:47" ht="21" x14ac:dyDescent="0.4">
      <c r="A49" s="278">
        <v>101627</v>
      </c>
      <c r="B49" s="279" t="s">
        <v>1698</v>
      </c>
      <c r="C49" s="279" t="s">
        <v>68</v>
      </c>
      <c r="D49" s="279" t="s">
        <v>246</v>
      </c>
      <c r="E49" s="279" t="s">
        <v>394</v>
      </c>
      <c r="F49" s="303"/>
      <c r="G49" s="303"/>
      <c r="H49" s="279" t="s">
        <v>394</v>
      </c>
      <c r="I49" s="279" t="s">
        <v>61</v>
      </c>
      <c r="J49" s="279" t="s">
        <v>394</v>
      </c>
      <c r="K49" s="279" t="s">
        <v>394</v>
      </c>
      <c r="L49" s="279" t="s">
        <v>394</v>
      </c>
      <c r="M49" s="315" t="s">
        <v>394</v>
      </c>
      <c r="N49" s="279" t="s">
        <v>394</v>
      </c>
      <c r="O49" s="279" t="s">
        <v>394</v>
      </c>
      <c r="P49" s="315">
        <v>0</v>
      </c>
      <c r="Q49" s="315" t="s">
        <v>394</v>
      </c>
      <c r="R49" s="279" t="s">
        <v>394</v>
      </c>
      <c r="S49" s="279" t="s">
        <v>394</v>
      </c>
      <c r="T49" s="315" t="s">
        <v>394</v>
      </c>
      <c r="U49" s="315" t="s">
        <v>394</v>
      </c>
      <c r="V49" s="315" t="s">
        <v>394</v>
      </c>
      <c r="W49" s="315" t="s">
        <v>394</v>
      </c>
      <c r="X49" s="315" t="s">
        <v>394</v>
      </c>
      <c r="Y49" s="281"/>
      <c r="Z49" s="315" t="s">
        <v>394</v>
      </c>
      <c r="AA49" s="315" t="s">
        <v>394</v>
      </c>
      <c r="AB49" s="281"/>
      <c r="AC49" s="279" t="s">
        <v>855</v>
      </c>
      <c r="AF49" s="276" t="str">
        <f>IFERROR(VLOOKUP(A49,'[1]قوائم الترجمة'!AC$2:AD$2397,1,0),"م")</f>
        <v>م</v>
      </c>
      <c r="AG49" s="232"/>
      <c r="AH49" s="233"/>
      <c r="AI49" s="233"/>
      <c r="AJ49" s="233"/>
      <c r="AL49" s="267"/>
      <c r="AM49" s="235"/>
      <c r="AO49" s="236"/>
      <c r="AU49" s="234"/>
    </row>
    <row r="50" spans="1:47" ht="21" x14ac:dyDescent="0.4">
      <c r="A50" s="278">
        <v>101628</v>
      </c>
      <c r="B50" s="279" t="s">
        <v>6336</v>
      </c>
      <c r="C50" s="279" t="s">
        <v>93</v>
      </c>
      <c r="D50" s="279" t="s">
        <v>1342</v>
      </c>
      <c r="E50" s="279" t="s">
        <v>394</v>
      </c>
      <c r="F50" s="303"/>
      <c r="G50" s="303"/>
      <c r="H50" s="279" t="s">
        <v>394</v>
      </c>
      <c r="I50" s="279" t="s">
        <v>61</v>
      </c>
      <c r="J50" s="279" t="s">
        <v>394</v>
      </c>
      <c r="K50" s="279" t="s">
        <v>394</v>
      </c>
      <c r="L50" s="279" t="s">
        <v>394</v>
      </c>
      <c r="M50" s="315" t="s">
        <v>394</v>
      </c>
      <c r="N50" s="279" t="s">
        <v>394</v>
      </c>
      <c r="O50" s="279" t="s">
        <v>394</v>
      </c>
      <c r="P50" s="315">
        <v>0</v>
      </c>
      <c r="Q50" s="315" t="s">
        <v>394</v>
      </c>
      <c r="R50" s="279" t="s">
        <v>394</v>
      </c>
      <c r="S50" s="279" t="s">
        <v>394</v>
      </c>
      <c r="T50" s="315" t="s">
        <v>394</v>
      </c>
      <c r="U50" s="315" t="s">
        <v>394</v>
      </c>
      <c r="V50" s="315" t="s">
        <v>394</v>
      </c>
      <c r="W50" s="315" t="s">
        <v>394</v>
      </c>
      <c r="X50" s="315" t="s">
        <v>394</v>
      </c>
      <c r="Y50" s="281"/>
      <c r="Z50" s="315" t="s">
        <v>394</v>
      </c>
      <c r="AA50" s="315" t="s">
        <v>394</v>
      </c>
      <c r="AB50" s="281"/>
      <c r="AC50" s="279" t="s">
        <v>855</v>
      </c>
      <c r="AF50" s="276" t="str">
        <f>IFERROR(VLOOKUP(A50,'[1]قوائم الترجمة'!AC$2:AD$2397,1,0),"م")</f>
        <v>م</v>
      </c>
      <c r="AG50" s="232"/>
      <c r="AH50" s="233"/>
      <c r="AI50" s="233"/>
      <c r="AJ50" s="233"/>
      <c r="AL50" s="267"/>
      <c r="AM50" s="235"/>
      <c r="AO50" s="236"/>
      <c r="AU50" s="234"/>
    </row>
    <row r="51" spans="1:47" ht="21" x14ac:dyDescent="0.4">
      <c r="A51" s="278">
        <v>101636</v>
      </c>
      <c r="B51" s="279" t="s">
        <v>1518</v>
      </c>
      <c r="C51" s="279" t="s">
        <v>1519</v>
      </c>
      <c r="D51" s="279" t="s">
        <v>237</v>
      </c>
      <c r="E51" s="279" t="s">
        <v>424</v>
      </c>
      <c r="F51" s="279" t="s">
        <v>8378</v>
      </c>
      <c r="G51" s="279" t="s">
        <v>8379</v>
      </c>
      <c r="H51" s="279" t="s">
        <v>7215</v>
      </c>
      <c r="I51" s="279" t="s">
        <v>61</v>
      </c>
      <c r="J51" s="279" t="s">
        <v>7215</v>
      </c>
      <c r="K51" s="280">
        <v>0</v>
      </c>
      <c r="L51" s="279" t="s">
        <v>7215</v>
      </c>
      <c r="M51" s="315" t="s">
        <v>394</v>
      </c>
      <c r="N51" s="279" t="s">
        <v>394</v>
      </c>
      <c r="O51" s="279" t="s">
        <v>394</v>
      </c>
      <c r="P51" s="315">
        <v>0</v>
      </c>
      <c r="Q51" s="311"/>
      <c r="R51" s="303"/>
      <c r="S51" s="279" t="s">
        <v>394</v>
      </c>
      <c r="T51" s="315" t="s">
        <v>394</v>
      </c>
      <c r="AC51" s="279" t="s">
        <v>855</v>
      </c>
      <c r="AF51" s="276">
        <f>IFERROR(VLOOKUP(A51,'[1]قوائم الترجمة'!AC$2:AD$2397,1,0),"م")</f>
        <v>101636</v>
      </c>
      <c r="AG51" s="232"/>
      <c r="AH51" s="233"/>
      <c r="AI51" s="233"/>
      <c r="AJ51" s="233"/>
      <c r="AL51" s="267"/>
      <c r="AM51" s="235"/>
      <c r="AU51" s="234"/>
    </row>
    <row r="52" spans="1:47" ht="21" x14ac:dyDescent="0.4">
      <c r="A52" s="278">
        <v>101668</v>
      </c>
      <c r="B52" s="279" t="s">
        <v>1282</v>
      </c>
      <c r="C52" s="279" t="s">
        <v>160</v>
      </c>
      <c r="D52" s="279" t="s">
        <v>297</v>
      </c>
      <c r="E52" s="279" t="s">
        <v>5660</v>
      </c>
      <c r="F52" s="279" t="s">
        <v>8931</v>
      </c>
      <c r="G52" s="279" t="s">
        <v>402</v>
      </c>
      <c r="H52" s="279" t="s">
        <v>425</v>
      </c>
      <c r="I52" s="279" t="s">
        <v>61</v>
      </c>
      <c r="J52" s="279" t="s">
        <v>8112</v>
      </c>
      <c r="K52" s="280">
        <v>2000</v>
      </c>
      <c r="L52" s="279" t="s">
        <v>412</v>
      </c>
      <c r="M52" s="315" t="s">
        <v>394</v>
      </c>
      <c r="N52" s="279" t="s">
        <v>394</v>
      </c>
      <c r="O52" s="279" t="s">
        <v>394</v>
      </c>
      <c r="P52" s="315">
        <v>0</v>
      </c>
      <c r="Q52" s="311"/>
      <c r="R52" s="303"/>
      <c r="S52" s="279" t="s">
        <v>394</v>
      </c>
      <c r="T52" s="315" t="s">
        <v>394</v>
      </c>
      <c r="AC52" s="279" t="s">
        <v>855</v>
      </c>
      <c r="AF52" s="276">
        <f>IFERROR(VLOOKUP(A52,'[1]قوائم الترجمة'!AC$2:AD$2397,1,0),"م")</f>
        <v>101668</v>
      </c>
      <c r="AG52" s="232"/>
      <c r="AH52" s="233"/>
      <c r="AI52" s="233"/>
      <c r="AJ52" s="233"/>
      <c r="AL52" s="267"/>
      <c r="AM52" s="235"/>
      <c r="AO52" s="236"/>
      <c r="AU52" s="234"/>
    </row>
    <row r="53" spans="1:47" ht="21" x14ac:dyDescent="0.4">
      <c r="A53" s="278">
        <v>101670</v>
      </c>
      <c r="B53" s="279" t="s">
        <v>1517</v>
      </c>
      <c r="C53" s="279" t="s">
        <v>109</v>
      </c>
      <c r="D53" s="279" t="s">
        <v>504</v>
      </c>
      <c r="E53" s="279" t="s">
        <v>394</v>
      </c>
      <c r="F53" s="303"/>
      <c r="G53" s="303"/>
      <c r="H53" s="279" t="s">
        <v>394</v>
      </c>
      <c r="I53" s="279" t="s">
        <v>61</v>
      </c>
      <c r="J53" s="279" t="s">
        <v>394</v>
      </c>
      <c r="K53" s="279" t="s">
        <v>394</v>
      </c>
      <c r="L53" s="279" t="s">
        <v>394</v>
      </c>
      <c r="M53" s="315" t="s">
        <v>394</v>
      </c>
      <c r="N53" s="279" t="s">
        <v>394</v>
      </c>
      <c r="O53" s="279" t="s">
        <v>394</v>
      </c>
      <c r="P53" s="315">
        <v>0</v>
      </c>
      <c r="Q53" s="315" t="s">
        <v>394</v>
      </c>
      <c r="R53" s="279" t="s">
        <v>394</v>
      </c>
      <c r="S53" s="279" t="s">
        <v>394</v>
      </c>
      <c r="T53" s="315" t="s">
        <v>394</v>
      </c>
      <c r="U53" s="315" t="s">
        <v>394</v>
      </c>
      <c r="V53" s="315" t="s">
        <v>394</v>
      </c>
      <c r="W53" s="315" t="s">
        <v>394</v>
      </c>
      <c r="X53" s="315" t="s">
        <v>394</v>
      </c>
      <c r="Y53" s="281"/>
      <c r="Z53" s="315" t="s">
        <v>394</v>
      </c>
      <c r="AA53" s="315" t="s">
        <v>394</v>
      </c>
      <c r="AB53" s="281"/>
      <c r="AC53" s="279" t="s">
        <v>855</v>
      </c>
      <c r="AF53" s="276" t="str">
        <f>IFERROR(VLOOKUP(A53,'[1]قوائم الترجمة'!AC$2:AD$2397,1,0),"م")</f>
        <v>م</v>
      </c>
      <c r="AG53" s="232"/>
      <c r="AH53" s="233"/>
      <c r="AI53" s="233"/>
      <c r="AJ53" s="233"/>
      <c r="AL53" s="267"/>
      <c r="AM53" s="235"/>
      <c r="AO53" s="236"/>
      <c r="AU53" s="234"/>
    </row>
    <row r="54" spans="1:47" ht="21" x14ac:dyDescent="0.4">
      <c r="A54" s="278">
        <v>101676</v>
      </c>
      <c r="B54" s="279" t="s">
        <v>6380</v>
      </c>
      <c r="C54" s="279" t="s">
        <v>89</v>
      </c>
      <c r="D54" s="279" t="s">
        <v>309</v>
      </c>
      <c r="E54" s="279" t="s">
        <v>394</v>
      </c>
      <c r="F54" s="303"/>
      <c r="G54" s="303"/>
      <c r="H54" s="279" t="s">
        <v>394</v>
      </c>
      <c r="I54" s="279" t="s">
        <v>61</v>
      </c>
      <c r="J54" s="279" t="s">
        <v>394</v>
      </c>
      <c r="K54" s="279" t="s">
        <v>394</v>
      </c>
      <c r="L54" s="279" t="s">
        <v>394</v>
      </c>
      <c r="M54" s="315" t="s">
        <v>394</v>
      </c>
      <c r="N54" s="279" t="s">
        <v>394</v>
      </c>
      <c r="O54" s="279" t="s">
        <v>394</v>
      </c>
      <c r="P54" s="315">
        <v>0</v>
      </c>
      <c r="Q54" s="315" t="s">
        <v>394</v>
      </c>
      <c r="R54" s="279" t="s">
        <v>394</v>
      </c>
      <c r="S54" s="279" t="s">
        <v>394</v>
      </c>
      <c r="T54" s="315" t="s">
        <v>394</v>
      </c>
      <c r="U54" s="315" t="s">
        <v>394</v>
      </c>
      <c r="V54" s="315" t="s">
        <v>394</v>
      </c>
      <c r="W54" s="315" t="s">
        <v>394</v>
      </c>
      <c r="X54" s="315" t="s">
        <v>394</v>
      </c>
      <c r="Y54" s="281"/>
      <c r="Z54" s="315" t="s">
        <v>394</v>
      </c>
      <c r="AA54" s="315" t="s">
        <v>394</v>
      </c>
      <c r="AB54" s="281"/>
      <c r="AC54" s="279" t="s">
        <v>855</v>
      </c>
      <c r="AF54" s="276" t="str">
        <f>IFERROR(VLOOKUP(A54,'[1]قوائم الترجمة'!AC$2:AD$2397,1,0),"م")</f>
        <v>م</v>
      </c>
      <c r="AG54" s="232"/>
      <c r="AH54" s="233"/>
      <c r="AI54" s="233"/>
      <c r="AJ54" s="233"/>
      <c r="AL54" s="267"/>
      <c r="AM54" s="235"/>
      <c r="AO54" s="236"/>
      <c r="AU54" s="234"/>
    </row>
    <row r="55" spans="1:47" ht="21" x14ac:dyDescent="0.4">
      <c r="A55" s="278">
        <v>101681</v>
      </c>
      <c r="B55" s="279" t="s">
        <v>5500</v>
      </c>
      <c r="C55" s="279" t="s">
        <v>133</v>
      </c>
      <c r="D55" s="279" t="s">
        <v>5501</v>
      </c>
      <c r="E55" s="279" t="s">
        <v>394</v>
      </c>
      <c r="F55" s="303"/>
      <c r="G55" s="303"/>
      <c r="H55" s="279" t="s">
        <v>394</v>
      </c>
      <c r="I55" s="279" t="s">
        <v>61</v>
      </c>
      <c r="J55" s="279" t="s">
        <v>394</v>
      </c>
      <c r="K55" s="279" t="s">
        <v>394</v>
      </c>
      <c r="L55" s="279" t="s">
        <v>394</v>
      </c>
      <c r="M55" s="315" t="s">
        <v>394</v>
      </c>
      <c r="N55" s="279" t="s">
        <v>394</v>
      </c>
      <c r="O55" s="279" t="s">
        <v>394</v>
      </c>
      <c r="P55" s="315">
        <v>0</v>
      </c>
      <c r="Q55" s="315" t="s">
        <v>394</v>
      </c>
      <c r="R55" s="279" t="s">
        <v>394</v>
      </c>
      <c r="S55" s="279" t="s">
        <v>394</v>
      </c>
      <c r="T55" s="315" t="s">
        <v>394</v>
      </c>
      <c r="U55" s="315" t="s">
        <v>394</v>
      </c>
      <c r="V55" s="315" t="s">
        <v>394</v>
      </c>
      <c r="W55" s="315" t="s">
        <v>394</v>
      </c>
      <c r="X55" s="315" t="s">
        <v>394</v>
      </c>
      <c r="Y55" s="281"/>
      <c r="Z55" s="315" t="s">
        <v>394</v>
      </c>
      <c r="AA55" s="315" t="s">
        <v>394</v>
      </c>
      <c r="AB55" s="281"/>
      <c r="AC55" s="279" t="s">
        <v>855</v>
      </c>
      <c r="AF55" s="276" t="str">
        <f>IFERROR(VLOOKUP(A55,'[1]قوائم الترجمة'!AC$2:AD$2397,1,0),"م")</f>
        <v>م</v>
      </c>
      <c r="AG55" s="232"/>
      <c r="AH55" s="233"/>
      <c r="AI55" s="233"/>
      <c r="AJ55" s="233"/>
      <c r="AL55" s="267"/>
      <c r="AM55" s="235"/>
      <c r="AO55" s="236"/>
      <c r="AU55" s="234"/>
    </row>
    <row r="56" spans="1:47" ht="21" x14ac:dyDescent="0.4">
      <c r="A56" s="278">
        <v>101772</v>
      </c>
      <c r="B56" s="279" t="s">
        <v>5499</v>
      </c>
      <c r="C56" s="279" t="s">
        <v>1075</v>
      </c>
      <c r="D56" s="279" t="s">
        <v>238</v>
      </c>
      <c r="E56" s="279" t="s">
        <v>394</v>
      </c>
      <c r="F56" s="303"/>
      <c r="G56" s="303"/>
      <c r="H56" s="279" t="s">
        <v>394</v>
      </c>
      <c r="I56" s="279" t="s">
        <v>61</v>
      </c>
      <c r="J56" s="279" t="s">
        <v>394</v>
      </c>
      <c r="K56" s="279" t="s">
        <v>394</v>
      </c>
      <c r="L56" s="279" t="s">
        <v>394</v>
      </c>
      <c r="M56" s="315" t="s">
        <v>394</v>
      </c>
      <c r="N56" s="279" t="s">
        <v>394</v>
      </c>
      <c r="O56" s="279" t="s">
        <v>394</v>
      </c>
      <c r="P56" s="315">
        <v>0</v>
      </c>
      <c r="Q56" s="315" t="s">
        <v>394</v>
      </c>
      <c r="R56" s="279" t="s">
        <v>394</v>
      </c>
      <c r="S56" s="279" t="s">
        <v>394</v>
      </c>
      <c r="T56" s="315" t="s">
        <v>394</v>
      </c>
      <c r="U56" s="315" t="s">
        <v>394</v>
      </c>
      <c r="V56" s="315" t="s">
        <v>394</v>
      </c>
      <c r="W56" s="315" t="s">
        <v>394</v>
      </c>
      <c r="X56" s="315" t="s">
        <v>394</v>
      </c>
      <c r="Y56" s="281"/>
      <c r="Z56" s="315" t="s">
        <v>394</v>
      </c>
      <c r="AA56" s="315" t="s">
        <v>394</v>
      </c>
      <c r="AB56" s="281"/>
      <c r="AC56" s="279" t="s">
        <v>855</v>
      </c>
      <c r="AF56" s="276" t="str">
        <f>IFERROR(VLOOKUP(A56,'[1]قوائم الترجمة'!AC$2:AD$2397,1,0),"م")</f>
        <v>م</v>
      </c>
      <c r="AG56" s="232"/>
      <c r="AH56" s="233"/>
      <c r="AI56" s="233"/>
      <c r="AJ56" s="233"/>
      <c r="AL56" s="267"/>
      <c r="AM56" s="235"/>
      <c r="AO56" s="236"/>
      <c r="AU56" s="234"/>
    </row>
    <row r="57" spans="1:47" ht="21" x14ac:dyDescent="0.4">
      <c r="A57" s="278">
        <v>101776</v>
      </c>
      <c r="B57" s="279" t="s">
        <v>6545</v>
      </c>
      <c r="C57" s="279" t="s">
        <v>101</v>
      </c>
      <c r="D57" s="279" t="s">
        <v>278</v>
      </c>
      <c r="E57" s="279" t="s">
        <v>394</v>
      </c>
      <c r="F57" s="303"/>
      <c r="G57" s="303"/>
      <c r="H57" s="279" t="s">
        <v>394</v>
      </c>
      <c r="I57" s="279" t="s">
        <v>538</v>
      </c>
      <c r="J57" s="279" t="s">
        <v>394</v>
      </c>
      <c r="K57" s="279" t="s">
        <v>394</v>
      </c>
      <c r="L57" s="279" t="s">
        <v>394</v>
      </c>
      <c r="M57" s="315" t="s">
        <v>394</v>
      </c>
      <c r="N57" s="279" t="s">
        <v>394</v>
      </c>
      <c r="O57" s="279" t="s">
        <v>394</v>
      </c>
      <c r="P57" s="315">
        <v>0</v>
      </c>
      <c r="Q57" s="315" t="s">
        <v>394</v>
      </c>
      <c r="R57" s="279" t="s">
        <v>394</v>
      </c>
      <c r="S57" s="279" t="s">
        <v>394</v>
      </c>
      <c r="T57" s="315" t="s">
        <v>394</v>
      </c>
      <c r="U57" s="315" t="s">
        <v>394</v>
      </c>
      <c r="V57" s="315" t="s">
        <v>394</v>
      </c>
      <c r="W57" s="315" t="s">
        <v>394</v>
      </c>
      <c r="X57" s="315" t="s">
        <v>394</v>
      </c>
      <c r="Y57" s="281"/>
      <c r="Z57" s="315" t="s">
        <v>394</v>
      </c>
      <c r="AA57" s="315" t="s">
        <v>394</v>
      </c>
      <c r="AB57" s="281"/>
      <c r="AC57" s="279" t="s">
        <v>855</v>
      </c>
      <c r="AF57" s="276" t="str">
        <f>IFERROR(VLOOKUP(A57,'[1]قوائم الترجمة'!AC$2:AD$2397,1,0),"م")</f>
        <v>م</v>
      </c>
      <c r="AG57" s="232"/>
      <c r="AH57" s="233"/>
      <c r="AI57" s="233"/>
      <c r="AJ57" s="233"/>
      <c r="AL57" s="267"/>
      <c r="AM57" s="235"/>
      <c r="AU57" s="234"/>
    </row>
    <row r="58" spans="1:47" ht="21" x14ac:dyDescent="0.4">
      <c r="A58" s="278">
        <v>101800</v>
      </c>
      <c r="B58" s="279" t="s">
        <v>6556</v>
      </c>
      <c r="C58" s="279" t="s">
        <v>107</v>
      </c>
      <c r="D58" s="279" t="s">
        <v>394</v>
      </c>
      <c r="E58" s="279" t="s">
        <v>394</v>
      </c>
      <c r="F58" s="303"/>
      <c r="G58" s="303"/>
      <c r="H58" s="279" t="s">
        <v>394</v>
      </c>
      <c r="I58" s="279" t="s">
        <v>61</v>
      </c>
      <c r="J58" s="279" t="s">
        <v>394</v>
      </c>
      <c r="K58" s="279" t="s">
        <v>394</v>
      </c>
      <c r="L58" s="279" t="s">
        <v>394</v>
      </c>
      <c r="M58" s="315" t="s">
        <v>394</v>
      </c>
      <c r="N58" s="279" t="s">
        <v>394</v>
      </c>
      <c r="O58" s="279" t="s">
        <v>394</v>
      </c>
      <c r="P58" s="315">
        <v>0</v>
      </c>
      <c r="Q58" s="315" t="s">
        <v>394</v>
      </c>
      <c r="R58" s="279" t="s">
        <v>394</v>
      </c>
      <c r="S58" s="279" t="s">
        <v>394</v>
      </c>
      <c r="T58" s="315" t="s">
        <v>394</v>
      </c>
      <c r="U58" s="315" t="s">
        <v>394</v>
      </c>
      <c r="V58" s="315" t="s">
        <v>394</v>
      </c>
      <c r="W58" s="315" t="s">
        <v>394</v>
      </c>
      <c r="X58" s="315" t="s">
        <v>394</v>
      </c>
      <c r="Y58" s="281"/>
      <c r="Z58" s="315" t="s">
        <v>394</v>
      </c>
      <c r="AA58" s="315" t="s">
        <v>394</v>
      </c>
      <c r="AB58" s="281"/>
      <c r="AC58" s="279" t="s">
        <v>855</v>
      </c>
      <c r="AF58" s="276" t="str">
        <f>IFERROR(VLOOKUP(A58,'[1]قوائم الترجمة'!AC$2:AD$2397,1,0),"م")</f>
        <v>م</v>
      </c>
      <c r="AG58" s="232"/>
      <c r="AH58" s="233"/>
      <c r="AI58" s="233"/>
      <c r="AJ58" s="233"/>
      <c r="AL58" s="267"/>
      <c r="AM58" s="235"/>
      <c r="AO58" s="236"/>
      <c r="AU58" s="234"/>
    </row>
    <row r="59" spans="1:47" ht="21" x14ac:dyDescent="0.4">
      <c r="A59" s="278">
        <v>101801</v>
      </c>
      <c r="B59" s="279" t="s">
        <v>5498</v>
      </c>
      <c r="C59" s="279" t="s">
        <v>68</v>
      </c>
      <c r="D59" s="279" t="s">
        <v>273</v>
      </c>
      <c r="E59" s="279" t="s">
        <v>394</v>
      </c>
      <c r="F59" s="303"/>
      <c r="G59" s="303"/>
      <c r="H59" s="279" t="s">
        <v>394</v>
      </c>
      <c r="I59" s="279" t="s">
        <v>61</v>
      </c>
      <c r="J59" s="279" t="s">
        <v>394</v>
      </c>
      <c r="K59" s="279" t="s">
        <v>394</v>
      </c>
      <c r="L59" s="279" t="s">
        <v>394</v>
      </c>
      <c r="M59" s="315" t="s">
        <v>394</v>
      </c>
      <c r="N59" s="279" t="s">
        <v>394</v>
      </c>
      <c r="O59" s="279" t="s">
        <v>394</v>
      </c>
      <c r="P59" s="315">
        <v>0</v>
      </c>
      <c r="Q59" s="315" t="s">
        <v>394</v>
      </c>
      <c r="R59" s="279" t="s">
        <v>394</v>
      </c>
      <c r="S59" s="279" t="s">
        <v>394</v>
      </c>
      <c r="T59" s="315" t="s">
        <v>394</v>
      </c>
      <c r="U59" s="315" t="s">
        <v>394</v>
      </c>
      <c r="V59" s="315" t="s">
        <v>394</v>
      </c>
      <c r="W59" s="315" t="s">
        <v>394</v>
      </c>
      <c r="X59" s="315" t="s">
        <v>394</v>
      </c>
      <c r="Y59" s="281"/>
      <c r="Z59" s="315" t="s">
        <v>394</v>
      </c>
      <c r="AA59" s="315" t="s">
        <v>394</v>
      </c>
      <c r="AB59" s="281"/>
      <c r="AC59" s="279" t="s">
        <v>855</v>
      </c>
      <c r="AF59" s="276" t="str">
        <f>IFERROR(VLOOKUP(A59,'[1]قوائم الترجمة'!AC$2:AD$2397,1,0),"م")</f>
        <v>م</v>
      </c>
      <c r="AG59" s="232"/>
      <c r="AH59" s="233"/>
      <c r="AI59" s="233"/>
      <c r="AJ59" s="233"/>
      <c r="AL59" s="267"/>
      <c r="AM59" s="235"/>
      <c r="AO59" s="236"/>
      <c r="AU59" s="234"/>
    </row>
    <row r="60" spans="1:47" ht="21" x14ac:dyDescent="0.4">
      <c r="A60" s="278">
        <v>101802</v>
      </c>
      <c r="B60" s="279" t="s">
        <v>5497</v>
      </c>
      <c r="C60" s="279" t="s">
        <v>109</v>
      </c>
      <c r="D60" s="279" t="s">
        <v>490</v>
      </c>
      <c r="E60" s="279" t="s">
        <v>394</v>
      </c>
      <c r="F60" s="303"/>
      <c r="G60" s="303"/>
      <c r="H60" s="279" t="s">
        <v>394</v>
      </c>
      <c r="I60" s="279" t="s">
        <v>61</v>
      </c>
      <c r="J60" s="279" t="s">
        <v>394</v>
      </c>
      <c r="K60" s="279" t="s">
        <v>394</v>
      </c>
      <c r="L60" s="279" t="s">
        <v>394</v>
      </c>
      <c r="M60" s="315" t="s">
        <v>394</v>
      </c>
      <c r="N60" s="279" t="s">
        <v>394</v>
      </c>
      <c r="O60" s="279" t="s">
        <v>394</v>
      </c>
      <c r="P60" s="315">
        <v>0</v>
      </c>
      <c r="Q60" s="315" t="s">
        <v>394</v>
      </c>
      <c r="R60" s="279" t="s">
        <v>394</v>
      </c>
      <c r="S60" s="279" t="s">
        <v>394</v>
      </c>
      <c r="T60" s="315" t="s">
        <v>394</v>
      </c>
      <c r="U60" s="315" t="s">
        <v>394</v>
      </c>
      <c r="V60" s="315" t="s">
        <v>394</v>
      </c>
      <c r="W60" s="315" t="s">
        <v>394</v>
      </c>
      <c r="X60" s="315" t="s">
        <v>394</v>
      </c>
      <c r="Y60" s="281"/>
      <c r="Z60" s="315" t="s">
        <v>394</v>
      </c>
      <c r="AA60" s="315" t="s">
        <v>394</v>
      </c>
      <c r="AB60" s="281"/>
      <c r="AC60" s="279" t="s">
        <v>855</v>
      </c>
      <c r="AF60" s="276" t="str">
        <f>IFERROR(VLOOKUP(A60,'[1]قوائم الترجمة'!AC$2:AD$2397,1,0),"م")</f>
        <v>م</v>
      </c>
      <c r="AG60" s="232"/>
      <c r="AH60" s="233"/>
      <c r="AI60" s="233"/>
      <c r="AJ60" s="233"/>
      <c r="AL60" s="267"/>
      <c r="AM60" s="235"/>
      <c r="AO60" s="236"/>
      <c r="AU60" s="234"/>
    </row>
    <row r="61" spans="1:47" ht="21" x14ac:dyDescent="0.4">
      <c r="A61" s="278">
        <v>101807</v>
      </c>
      <c r="B61" s="279" t="s">
        <v>6559</v>
      </c>
      <c r="C61" s="279" t="s">
        <v>950</v>
      </c>
      <c r="D61" s="279" t="s">
        <v>347</v>
      </c>
      <c r="E61" s="279" t="s">
        <v>394</v>
      </c>
      <c r="F61" s="303"/>
      <c r="G61" s="303"/>
      <c r="H61" s="279" t="s">
        <v>394</v>
      </c>
      <c r="I61" s="279" t="s">
        <v>61</v>
      </c>
      <c r="J61" s="279" t="s">
        <v>394</v>
      </c>
      <c r="K61" s="279" t="s">
        <v>394</v>
      </c>
      <c r="L61" s="279" t="s">
        <v>394</v>
      </c>
      <c r="M61" s="315" t="s">
        <v>394</v>
      </c>
      <c r="N61" s="279" t="s">
        <v>394</v>
      </c>
      <c r="O61" s="279" t="s">
        <v>394</v>
      </c>
      <c r="P61" s="315">
        <v>0</v>
      </c>
      <c r="Q61" s="315" t="s">
        <v>394</v>
      </c>
      <c r="R61" s="279" t="s">
        <v>394</v>
      </c>
      <c r="S61" s="279" t="s">
        <v>394</v>
      </c>
      <c r="T61" s="315" t="s">
        <v>394</v>
      </c>
      <c r="U61" s="315" t="s">
        <v>394</v>
      </c>
      <c r="V61" s="315" t="s">
        <v>394</v>
      </c>
      <c r="W61" s="315" t="s">
        <v>394</v>
      </c>
      <c r="X61" s="315" t="s">
        <v>394</v>
      </c>
      <c r="Y61" s="281"/>
      <c r="Z61" s="315" t="s">
        <v>394</v>
      </c>
      <c r="AA61" s="315" t="s">
        <v>394</v>
      </c>
      <c r="AB61" s="281"/>
      <c r="AC61" s="279" t="s">
        <v>855</v>
      </c>
      <c r="AF61" s="276" t="str">
        <f>IFERROR(VLOOKUP(A61,'[1]قوائم الترجمة'!AC$2:AD$2397,1,0),"م")</f>
        <v>م</v>
      </c>
      <c r="AG61" s="232"/>
      <c r="AH61" s="233"/>
      <c r="AI61" s="233"/>
      <c r="AJ61" s="233"/>
      <c r="AL61" s="267"/>
      <c r="AM61" s="235"/>
      <c r="AO61" s="236"/>
      <c r="AU61" s="234"/>
    </row>
    <row r="62" spans="1:47" ht="21" x14ac:dyDescent="0.4">
      <c r="A62" s="278">
        <v>101810</v>
      </c>
      <c r="B62" s="279" t="s">
        <v>6560</v>
      </c>
      <c r="C62" s="279" t="s">
        <v>1006</v>
      </c>
      <c r="D62" s="279" t="s">
        <v>6561</v>
      </c>
      <c r="E62" s="279" t="s">
        <v>394</v>
      </c>
      <c r="F62" s="303"/>
      <c r="G62" s="303"/>
      <c r="H62" s="279" t="s">
        <v>394</v>
      </c>
      <c r="I62" s="279" t="s">
        <v>61</v>
      </c>
      <c r="J62" s="279" t="s">
        <v>394</v>
      </c>
      <c r="K62" s="279" t="s">
        <v>394</v>
      </c>
      <c r="L62" s="279" t="s">
        <v>394</v>
      </c>
      <c r="M62" s="315" t="s">
        <v>394</v>
      </c>
      <c r="N62" s="279" t="s">
        <v>394</v>
      </c>
      <c r="O62" s="279" t="s">
        <v>394</v>
      </c>
      <c r="P62" s="315">
        <v>0</v>
      </c>
      <c r="Q62" s="315" t="s">
        <v>394</v>
      </c>
      <c r="R62" s="279" t="s">
        <v>394</v>
      </c>
      <c r="S62" s="279" t="s">
        <v>394</v>
      </c>
      <c r="T62" s="315" t="s">
        <v>394</v>
      </c>
      <c r="U62" s="315" t="s">
        <v>394</v>
      </c>
      <c r="V62" s="315" t="s">
        <v>394</v>
      </c>
      <c r="W62" s="315" t="s">
        <v>394</v>
      </c>
      <c r="X62" s="315" t="s">
        <v>394</v>
      </c>
      <c r="Y62" s="281"/>
      <c r="Z62" s="315" t="s">
        <v>394</v>
      </c>
      <c r="AA62" s="315" t="s">
        <v>394</v>
      </c>
      <c r="AB62" s="281"/>
      <c r="AC62" s="279" t="s">
        <v>855</v>
      </c>
      <c r="AF62" s="276" t="str">
        <f>IFERROR(VLOOKUP(A62,'[1]قوائم الترجمة'!AC$2:AD$2397,1,0),"م")</f>
        <v>م</v>
      </c>
      <c r="AG62" s="232"/>
      <c r="AH62" s="233"/>
      <c r="AI62" s="233"/>
      <c r="AJ62" s="233"/>
      <c r="AL62" s="267"/>
      <c r="AM62" s="235"/>
      <c r="AO62" s="236"/>
      <c r="AU62" s="234"/>
    </row>
    <row r="63" spans="1:47" ht="21" x14ac:dyDescent="0.4">
      <c r="A63" s="278">
        <v>101888</v>
      </c>
      <c r="B63" s="279" t="s">
        <v>6668</v>
      </c>
      <c r="C63" s="279" t="s">
        <v>73</v>
      </c>
      <c r="D63" s="279" t="s">
        <v>314</v>
      </c>
      <c r="E63" s="279" t="s">
        <v>394</v>
      </c>
      <c r="F63" s="303"/>
      <c r="G63" s="303"/>
      <c r="H63" s="279" t="s">
        <v>394</v>
      </c>
      <c r="I63" s="279" t="s">
        <v>61</v>
      </c>
      <c r="J63" s="279" t="s">
        <v>394</v>
      </c>
      <c r="K63" s="279" t="s">
        <v>394</v>
      </c>
      <c r="L63" s="279" t="s">
        <v>394</v>
      </c>
      <c r="M63" s="315" t="s">
        <v>394</v>
      </c>
      <c r="N63" s="279" t="s">
        <v>394</v>
      </c>
      <c r="O63" s="279" t="s">
        <v>394</v>
      </c>
      <c r="P63" s="315">
        <v>0</v>
      </c>
      <c r="Q63" s="315" t="s">
        <v>394</v>
      </c>
      <c r="R63" s="279" t="s">
        <v>394</v>
      </c>
      <c r="S63" s="279" t="s">
        <v>394</v>
      </c>
      <c r="T63" s="315" t="s">
        <v>394</v>
      </c>
      <c r="U63" s="315" t="s">
        <v>394</v>
      </c>
      <c r="V63" s="315" t="s">
        <v>394</v>
      </c>
      <c r="W63" s="315" t="s">
        <v>394</v>
      </c>
      <c r="X63" s="315" t="s">
        <v>394</v>
      </c>
      <c r="Y63" s="281"/>
      <c r="Z63" s="315" t="s">
        <v>394</v>
      </c>
      <c r="AA63" s="315" t="s">
        <v>394</v>
      </c>
      <c r="AB63" s="281"/>
      <c r="AC63" s="279" t="s">
        <v>855</v>
      </c>
      <c r="AF63" s="276" t="str">
        <f>IFERROR(VLOOKUP(A63,'[1]قوائم الترجمة'!AC$2:AD$2397,1,0),"م")</f>
        <v>م</v>
      </c>
      <c r="AG63" s="232"/>
      <c r="AH63" s="233"/>
      <c r="AI63" s="233"/>
      <c r="AJ63" s="233"/>
      <c r="AL63" s="267"/>
      <c r="AM63" s="235"/>
      <c r="AO63" s="236"/>
      <c r="AU63" s="234"/>
    </row>
    <row r="64" spans="1:47" ht="21" x14ac:dyDescent="0.4">
      <c r="A64" s="278">
        <v>101908</v>
      </c>
      <c r="B64" s="279" t="s">
        <v>6700</v>
      </c>
      <c r="C64" s="279" t="s">
        <v>68</v>
      </c>
      <c r="D64" s="279" t="s">
        <v>1437</v>
      </c>
      <c r="E64" s="279" t="s">
        <v>394</v>
      </c>
      <c r="F64" s="303"/>
      <c r="G64" s="303"/>
      <c r="H64" s="279" t="s">
        <v>394</v>
      </c>
      <c r="I64" s="279" t="s">
        <v>61</v>
      </c>
      <c r="J64" s="279" t="s">
        <v>394</v>
      </c>
      <c r="K64" s="279" t="s">
        <v>394</v>
      </c>
      <c r="L64" s="279" t="s">
        <v>394</v>
      </c>
      <c r="M64" s="315" t="s">
        <v>394</v>
      </c>
      <c r="N64" s="279" t="s">
        <v>394</v>
      </c>
      <c r="O64" s="279" t="s">
        <v>394</v>
      </c>
      <c r="P64" s="315">
        <v>0</v>
      </c>
      <c r="Q64" s="315" t="s">
        <v>394</v>
      </c>
      <c r="R64" s="279" t="s">
        <v>394</v>
      </c>
      <c r="S64" s="279" t="s">
        <v>394</v>
      </c>
      <c r="T64" s="315" t="s">
        <v>394</v>
      </c>
      <c r="U64" s="315" t="s">
        <v>394</v>
      </c>
      <c r="V64" s="315" t="s">
        <v>394</v>
      </c>
      <c r="W64" s="315" t="s">
        <v>394</v>
      </c>
      <c r="X64" s="315" t="s">
        <v>394</v>
      </c>
      <c r="Y64" s="281"/>
      <c r="Z64" s="315" t="s">
        <v>394</v>
      </c>
      <c r="AA64" s="315" t="s">
        <v>394</v>
      </c>
      <c r="AB64" s="281"/>
      <c r="AC64" s="279" t="s">
        <v>855</v>
      </c>
      <c r="AF64" s="276" t="str">
        <f>IFERROR(VLOOKUP(A64,'[1]قوائم الترجمة'!AC$2:AD$2397,1,0),"م")</f>
        <v>م</v>
      </c>
      <c r="AG64" s="232"/>
      <c r="AH64" s="233"/>
      <c r="AI64" s="233"/>
      <c r="AJ64" s="233"/>
      <c r="AL64" s="267"/>
      <c r="AM64" s="235"/>
      <c r="AO64" s="236"/>
      <c r="AU64" s="234"/>
    </row>
    <row r="65" spans="1:47" ht="21" x14ac:dyDescent="0.4">
      <c r="A65" s="278">
        <v>101955</v>
      </c>
      <c r="B65" s="279" t="s">
        <v>10374</v>
      </c>
      <c r="C65" s="279" t="s">
        <v>102</v>
      </c>
      <c r="D65" s="279" t="s">
        <v>460</v>
      </c>
      <c r="E65" s="279" t="s">
        <v>394</v>
      </c>
      <c r="F65" s="303"/>
      <c r="G65" s="303"/>
      <c r="H65" s="279" t="s">
        <v>394</v>
      </c>
      <c r="I65" s="279" t="s">
        <v>61</v>
      </c>
      <c r="J65" s="279" t="s">
        <v>394</v>
      </c>
      <c r="K65" s="279" t="s">
        <v>394</v>
      </c>
      <c r="L65" s="279" t="s">
        <v>394</v>
      </c>
      <c r="M65" s="315" t="s">
        <v>394</v>
      </c>
      <c r="N65" s="279" t="s">
        <v>394</v>
      </c>
      <c r="O65" s="279" t="s">
        <v>394</v>
      </c>
      <c r="P65" s="315">
        <v>0</v>
      </c>
      <c r="Q65" s="315" t="s">
        <v>394</v>
      </c>
      <c r="R65" s="279" t="s">
        <v>394</v>
      </c>
      <c r="S65" s="279" t="s">
        <v>394</v>
      </c>
      <c r="T65" s="315" t="s">
        <v>394</v>
      </c>
      <c r="U65" s="315" t="s">
        <v>394</v>
      </c>
      <c r="V65" s="315" t="s">
        <v>394</v>
      </c>
      <c r="W65" s="315" t="s">
        <v>394</v>
      </c>
      <c r="X65" s="315" t="s">
        <v>394</v>
      </c>
      <c r="Y65" s="281"/>
      <c r="Z65" s="315" t="s">
        <v>394</v>
      </c>
      <c r="AA65" s="315" t="s">
        <v>394</v>
      </c>
      <c r="AB65" s="281"/>
      <c r="AC65" s="279" t="s">
        <v>855</v>
      </c>
      <c r="AF65" s="276" t="str">
        <f>IFERROR(VLOOKUP(A65,'[1]قوائم الترجمة'!AC$2:AD$2397,1,0),"م")</f>
        <v>م</v>
      </c>
      <c r="AG65" s="232"/>
      <c r="AH65" s="233"/>
      <c r="AI65" s="233"/>
      <c r="AJ65" s="233"/>
      <c r="AL65" s="267"/>
      <c r="AM65" s="235"/>
      <c r="AO65" s="236"/>
      <c r="AU65" s="234"/>
    </row>
    <row r="66" spans="1:47" ht="21" x14ac:dyDescent="0.4">
      <c r="A66" s="278">
        <v>102007</v>
      </c>
      <c r="B66" s="279" t="s">
        <v>6813</v>
      </c>
      <c r="C66" s="279" t="s">
        <v>198</v>
      </c>
      <c r="D66" s="279" t="s">
        <v>6814</v>
      </c>
      <c r="E66" s="279" t="s">
        <v>394</v>
      </c>
      <c r="F66" s="303"/>
      <c r="G66" s="303"/>
      <c r="H66" s="279" t="s">
        <v>394</v>
      </c>
      <c r="I66" s="279" t="s">
        <v>61</v>
      </c>
      <c r="J66" s="279" t="s">
        <v>394</v>
      </c>
      <c r="K66" s="279" t="s">
        <v>394</v>
      </c>
      <c r="L66" s="279" t="s">
        <v>394</v>
      </c>
      <c r="M66" s="315" t="s">
        <v>394</v>
      </c>
      <c r="N66" s="279" t="s">
        <v>394</v>
      </c>
      <c r="O66" s="279" t="s">
        <v>394</v>
      </c>
      <c r="P66" s="315">
        <v>0</v>
      </c>
      <c r="Q66" s="315" t="s">
        <v>394</v>
      </c>
      <c r="R66" s="279" t="s">
        <v>394</v>
      </c>
      <c r="S66" s="279" t="s">
        <v>394</v>
      </c>
      <c r="T66" s="315" t="s">
        <v>394</v>
      </c>
      <c r="U66" s="315" t="s">
        <v>394</v>
      </c>
      <c r="V66" s="315" t="s">
        <v>394</v>
      </c>
      <c r="W66" s="315" t="s">
        <v>394</v>
      </c>
      <c r="X66" s="315" t="s">
        <v>394</v>
      </c>
      <c r="Y66" s="281"/>
      <c r="Z66" s="315" t="s">
        <v>394</v>
      </c>
      <c r="AA66" s="315" t="s">
        <v>394</v>
      </c>
      <c r="AB66" s="281"/>
      <c r="AC66" s="279" t="s">
        <v>855</v>
      </c>
      <c r="AF66" s="276" t="str">
        <f>IFERROR(VLOOKUP(A66,'[1]قوائم الترجمة'!AC$2:AD$2397,1,0),"م")</f>
        <v>م</v>
      </c>
      <c r="AG66" s="232"/>
      <c r="AH66" s="233"/>
      <c r="AI66" s="233"/>
      <c r="AJ66" s="233"/>
      <c r="AL66" s="267"/>
      <c r="AM66" s="235"/>
      <c r="AO66" s="236"/>
      <c r="AU66" s="234"/>
    </row>
    <row r="67" spans="1:47" ht="21" x14ac:dyDescent="0.4">
      <c r="A67" s="278">
        <v>102032</v>
      </c>
      <c r="B67" s="279" t="s">
        <v>1516</v>
      </c>
      <c r="C67" s="279" t="s">
        <v>97</v>
      </c>
      <c r="D67" s="279" t="s">
        <v>303</v>
      </c>
      <c r="E67" s="279" t="s">
        <v>394</v>
      </c>
      <c r="F67" s="303"/>
      <c r="G67" s="303"/>
      <c r="H67" s="279" t="s">
        <v>394</v>
      </c>
      <c r="I67" s="279" t="s">
        <v>61</v>
      </c>
      <c r="J67" s="279" t="s">
        <v>394</v>
      </c>
      <c r="K67" s="279" t="s">
        <v>394</v>
      </c>
      <c r="L67" s="279" t="s">
        <v>394</v>
      </c>
      <c r="M67" s="315" t="s">
        <v>394</v>
      </c>
      <c r="N67" s="279" t="s">
        <v>394</v>
      </c>
      <c r="O67" s="279" t="s">
        <v>394</v>
      </c>
      <c r="P67" s="315">
        <v>0</v>
      </c>
      <c r="Q67" s="315" t="s">
        <v>394</v>
      </c>
      <c r="R67" s="279" t="s">
        <v>394</v>
      </c>
      <c r="S67" s="279" t="s">
        <v>394</v>
      </c>
      <c r="T67" s="315" t="s">
        <v>394</v>
      </c>
      <c r="U67" s="315" t="s">
        <v>394</v>
      </c>
      <c r="V67" s="315" t="s">
        <v>394</v>
      </c>
      <c r="W67" s="315" t="s">
        <v>394</v>
      </c>
      <c r="X67" s="315" t="s">
        <v>394</v>
      </c>
      <c r="Y67" s="281"/>
      <c r="Z67" s="315" t="s">
        <v>394</v>
      </c>
      <c r="AA67" s="315" t="s">
        <v>394</v>
      </c>
      <c r="AB67" s="281"/>
      <c r="AC67" s="279" t="s">
        <v>855</v>
      </c>
      <c r="AF67" s="276" t="str">
        <f>IFERROR(VLOOKUP(A67,'[1]قوائم الترجمة'!AC$2:AD$2397,1,0),"م")</f>
        <v>م</v>
      </c>
      <c r="AG67" s="232"/>
      <c r="AH67" s="233"/>
      <c r="AI67" s="233"/>
      <c r="AJ67" s="233"/>
      <c r="AL67" s="267"/>
      <c r="AM67" s="235"/>
      <c r="AO67" s="236"/>
      <c r="AU67" s="234"/>
    </row>
    <row r="68" spans="1:47" ht="21" x14ac:dyDescent="0.4">
      <c r="A68" s="278">
        <v>102062</v>
      </c>
      <c r="B68" s="279" t="s">
        <v>5496</v>
      </c>
      <c r="C68" s="279" t="s">
        <v>488</v>
      </c>
      <c r="D68" s="279" t="s">
        <v>1324</v>
      </c>
      <c r="E68" s="279" t="s">
        <v>394</v>
      </c>
      <c r="F68" s="303"/>
      <c r="G68" s="303"/>
      <c r="H68" s="279" t="s">
        <v>394</v>
      </c>
      <c r="I68" s="279" t="s">
        <v>61</v>
      </c>
      <c r="J68" s="279" t="s">
        <v>394</v>
      </c>
      <c r="K68" s="279" t="s">
        <v>394</v>
      </c>
      <c r="L68" s="279" t="s">
        <v>394</v>
      </c>
      <c r="M68" s="315" t="s">
        <v>394</v>
      </c>
      <c r="N68" s="279" t="s">
        <v>394</v>
      </c>
      <c r="O68" s="279" t="s">
        <v>394</v>
      </c>
      <c r="P68" s="315">
        <v>0</v>
      </c>
      <c r="Q68" s="315" t="s">
        <v>394</v>
      </c>
      <c r="R68" s="279" t="s">
        <v>394</v>
      </c>
      <c r="S68" s="279" t="s">
        <v>394</v>
      </c>
      <c r="T68" s="315" t="s">
        <v>394</v>
      </c>
      <c r="U68" s="315" t="s">
        <v>394</v>
      </c>
      <c r="V68" s="315" t="s">
        <v>394</v>
      </c>
      <c r="W68" s="315" t="s">
        <v>394</v>
      </c>
      <c r="X68" s="315" t="s">
        <v>394</v>
      </c>
      <c r="Y68" s="281"/>
      <c r="Z68" s="315" t="s">
        <v>394</v>
      </c>
      <c r="AA68" s="315" t="s">
        <v>394</v>
      </c>
      <c r="AB68" s="281"/>
      <c r="AC68" s="279" t="s">
        <v>855</v>
      </c>
      <c r="AF68" s="276" t="str">
        <f>IFERROR(VLOOKUP(A68,'[1]قوائم الترجمة'!AC$2:AD$2397,1,0),"م")</f>
        <v>م</v>
      </c>
      <c r="AG68" s="232"/>
      <c r="AH68" s="233"/>
      <c r="AI68" s="233"/>
      <c r="AJ68" s="233"/>
      <c r="AL68" s="267"/>
      <c r="AM68" s="235"/>
      <c r="AO68" s="236"/>
      <c r="AU68" s="234"/>
    </row>
    <row r="69" spans="1:47" ht="21" x14ac:dyDescent="0.4">
      <c r="A69" s="278">
        <v>102091</v>
      </c>
      <c r="B69" s="279" t="s">
        <v>1515</v>
      </c>
      <c r="C69" s="279" t="s">
        <v>946</v>
      </c>
      <c r="D69" s="279" t="s">
        <v>738</v>
      </c>
      <c r="E69" s="279" t="s">
        <v>394</v>
      </c>
      <c r="F69" s="303"/>
      <c r="G69" s="303"/>
      <c r="H69" s="279" t="s">
        <v>394</v>
      </c>
      <c r="I69" s="279" t="s">
        <v>61</v>
      </c>
      <c r="J69" s="279" t="s">
        <v>394</v>
      </c>
      <c r="K69" s="279" t="s">
        <v>394</v>
      </c>
      <c r="L69" s="279" t="s">
        <v>394</v>
      </c>
      <c r="M69" s="315" t="s">
        <v>394</v>
      </c>
      <c r="N69" s="279" t="s">
        <v>394</v>
      </c>
      <c r="O69" s="279" t="s">
        <v>394</v>
      </c>
      <c r="P69" s="315">
        <v>0</v>
      </c>
      <c r="Q69" s="315" t="s">
        <v>394</v>
      </c>
      <c r="R69" s="279" t="s">
        <v>394</v>
      </c>
      <c r="S69" s="279" t="s">
        <v>394</v>
      </c>
      <c r="T69" s="315" t="s">
        <v>394</v>
      </c>
      <c r="U69" s="315" t="s">
        <v>394</v>
      </c>
      <c r="V69" s="315" t="s">
        <v>394</v>
      </c>
      <c r="W69" s="315" t="s">
        <v>394</v>
      </c>
      <c r="X69" s="315" t="s">
        <v>394</v>
      </c>
      <c r="Y69" s="281"/>
      <c r="Z69" s="315" t="s">
        <v>394</v>
      </c>
      <c r="AA69" s="315" t="s">
        <v>394</v>
      </c>
      <c r="AB69" s="281"/>
      <c r="AC69" s="279" t="s">
        <v>855</v>
      </c>
      <c r="AF69" s="276" t="str">
        <f>IFERROR(VLOOKUP(A69,'[1]قوائم الترجمة'!AC$2:AD$2397,1,0),"م")</f>
        <v>م</v>
      </c>
      <c r="AG69" s="232"/>
      <c r="AH69" s="233"/>
      <c r="AI69" s="233"/>
      <c r="AJ69" s="233"/>
      <c r="AL69" s="267"/>
      <c r="AM69" s="235"/>
      <c r="AO69" s="236"/>
      <c r="AU69" s="234"/>
    </row>
    <row r="70" spans="1:47" ht="21" x14ac:dyDescent="0.4">
      <c r="A70" s="278">
        <v>102101</v>
      </c>
      <c r="B70" s="279" t="s">
        <v>5495</v>
      </c>
      <c r="C70" s="279" t="s">
        <v>126</v>
      </c>
      <c r="D70" s="279" t="s">
        <v>328</v>
      </c>
      <c r="E70" s="279" t="s">
        <v>5660</v>
      </c>
      <c r="F70" s="279" t="s">
        <v>8932</v>
      </c>
      <c r="G70" s="279" t="s">
        <v>402</v>
      </c>
      <c r="H70" s="279" t="s">
        <v>425</v>
      </c>
      <c r="I70" s="279" t="s">
        <v>61</v>
      </c>
      <c r="J70" s="279" t="s">
        <v>8112</v>
      </c>
      <c r="K70" s="280">
        <v>2004</v>
      </c>
      <c r="L70" s="279" t="s">
        <v>402</v>
      </c>
      <c r="M70" s="315" t="s">
        <v>394</v>
      </c>
      <c r="N70" s="279" t="s">
        <v>8933</v>
      </c>
      <c r="O70" s="279" t="s">
        <v>8471</v>
      </c>
      <c r="P70" s="279">
        <v>30000</v>
      </c>
      <c r="Q70" s="311"/>
      <c r="R70" s="303"/>
      <c r="S70" s="279" t="s">
        <v>394</v>
      </c>
      <c r="T70" s="315"/>
      <c r="AC70" s="279" t="s">
        <v>394</v>
      </c>
      <c r="AF70" s="276">
        <f>IFERROR(VLOOKUP(A70,'[1]قوائم الترجمة'!AC$2:AD$2397,1,0),"م")</f>
        <v>102101</v>
      </c>
      <c r="AG70" s="232"/>
      <c r="AH70" s="233"/>
      <c r="AI70" s="233"/>
      <c r="AJ70" s="233"/>
      <c r="AL70" s="267"/>
      <c r="AM70" s="235"/>
      <c r="AO70" s="236"/>
      <c r="AU70" s="234"/>
    </row>
    <row r="71" spans="1:47" ht="21" x14ac:dyDescent="0.4">
      <c r="A71" s="278">
        <v>102201</v>
      </c>
      <c r="B71" s="279" t="s">
        <v>1514</v>
      </c>
      <c r="C71" s="279" t="s">
        <v>68</v>
      </c>
      <c r="D71" s="279" t="s">
        <v>573</v>
      </c>
      <c r="E71" s="279" t="s">
        <v>423</v>
      </c>
      <c r="F71" s="279" t="s">
        <v>8934</v>
      </c>
      <c r="G71" s="279" t="s">
        <v>8326</v>
      </c>
      <c r="H71" s="279" t="s">
        <v>428</v>
      </c>
      <c r="I71" s="279" t="s">
        <v>61</v>
      </c>
      <c r="J71" s="279" t="s">
        <v>403</v>
      </c>
      <c r="K71" s="280">
        <v>1982</v>
      </c>
      <c r="L71" s="279" t="s">
        <v>402</v>
      </c>
      <c r="M71" s="315" t="s">
        <v>394</v>
      </c>
      <c r="N71" s="279" t="s">
        <v>394</v>
      </c>
      <c r="O71" s="279" t="s">
        <v>394</v>
      </c>
      <c r="P71" s="315">
        <v>0</v>
      </c>
      <c r="Q71" s="311"/>
      <c r="R71" s="303"/>
      <c r="S71" s="279" t="s">
        <v>394</v>
      </c>
      <c r="T71" s="315" t="s">
        <v>394</v>
      </c>
      <c r="AC71" s="279" t="s">
        <v>855</v>
      </c>
      <c r="AF71" s="276">
        <f>IFERROR(VLOOKUP(A71,'[1]قوائم الترجمة'!AC$2:AD$2397,1,0),"م")</f>
        <v>102201</v>
      </c>
      <c r="AG71" s="232"/>
      <c r="AH71" s="233"/>
      <c r="AI71" s="233"/>
      <c r="AJ71" s="233"/>
      <c r="AL71" s="267"/>
      <c r="AM71" s="235"/>
      <c r="AO71" s="236"/>
      <c r="AU71" s="234"/>
    </row>
    <row r="72" spans="1:47" ht="21" x14ac:dyDescent="0.4">
      <c r="A72" s="278">
        <v>102210</v>
      </c>
      <c r="B72" s="279" t="s">
        <v>7046</v>
      </c>
      <c r="C72" s="279" t="s">
        <v>1154</v>
      </c>
      <c r="D72" s="279" t="s">
        <v>1424</v>
      </c>
      <c r="E72" s="279" t="s">
        <v>394</v>
      </c>
      <c r="F72" s="303"/>
      <c r="G72" s="303"/>
      <c r="H72" s="279" t="s">
        <v>394</v>
      </c>
      <c r="I72" s="279" t="s">
        <v>61</v>
      </c>
      <c r="J72" s="279" t="s">
        <v>394</v>
      </c>
      <c r="K72" s="279" t="s">
        <v>394</v>
      </c>
      <c r="L72" s="279" t="s">
        <v>394</v>
      </c>
      <c r="M72" s="315" t="s">
        <v>394</v>
      </c>
      <c r="N72" s="279" t="s">
        <v>394</v>
      </c>
      <c r="O72" s="279" t="s">
        <v>394</v>
      </c>
      <c r="P72" s="315">
        <v>0</v>
      </c>
      <c r="Q72" s="315" t="s">
        <v>394</v>
      </c>
      <c r="R72" s="279" t="s">
        <v>394</v>
      </c>
      <c r="S72" s="279" t="s">
        <v>394</v>
      </c>
      <c r="T72" s="315" t="s">
        <v>394</v>
      </c>
      <c r="U72" s="315" t="s">
        <v>394</v>
      </c>
      <c r="V72" s="315" t="s">
        <v>394</v>
      </c>
      <c r="W72" s="315" t="s">
        <v>394</v>
      </c>
      <c r="X72" s="315" t="s">
        <v>394</v>
      </c>
      <c r="Y72" s="281"/>
      <c r="Z72" s="315" t="s">
        <v>394</v>
      </c>
      <c r="AA72" s="315" t="s">
        <v>394</v>
      </c>
      <c r="AB72" s="281"/>
      <c r="AC72" s="279" t="s">
        <v>855</v>
      </c>
      <c r="AF72" s="276" t="str">
        <f>IFERROR(VLOOKUP(A72,'[1]قوائم الترجمة'!AC$2:AD$2397,1,0),"م")</f>
        <v>م</v>
      </c>
      <c r="AG72" s="232"/>
      <c r="AH72" s="233"/>
      <c r="AI72" s="233"/>
      <c r="AJ72" s="233"/>
      <c r="AL72" s="267"/>
      <c r="AM72" s="235"/>
      <c r="AO72" s="236"/>
      <c r="AU72" s="234"/>
    </row>
    <row r="73" spans="1:47" ht="21" x14ac:dyDescent="0.4">
      <c r="A73" s="278">
        <v>102240</v>
      </c>
      <c r="B73" s="279" t="s">
        <v>551</v>
      </c>
      <c r="C73" s="279" t="s">
        <v>1505</v>
      </c>
      <c r="D73" s="279" t="s">
        <v>1281</v>
      </c>
      <c r="E73" s="279" t="s">
        <v>394</v>
      </c>
      <c r="F73" s="303"/>
      <c r="G73" s="303"/>
      <c r="H73" s="279" t="s">
        <v>394</v>
      </c>
      <c r="I73" s="279" t="s">
        <v>538</v>
      </c>
      <c r="J73" s="279" t="s">
        <v>394</v>
      </c>
      <c r="K73" s="279" t="s">
        <v>394</v>
      </c>
      <c r="L73" s="279" t="s">
        <v>394</v>
      </c>
      <c r="M73" s="315" t="s">
        <v>394</v>
      </c>
      <c r="N73" s="279" t="s">
        <v>394</v>
      </c>
      <c r="O73" s="279" t="s">
        <v>394</v>
      </c>
      <c r="P73" s="315">
        <v>0</v>
      </c>
      <c r="Q73" s="315" t="s">
        <v>394</v>
      </c>
      <c r="R73" s="279" t="s">
        <v>394</v>
      </c>
      <c r="S73" s="279" t="s">
        <v>394</v>
      </c>
      <c r="T73" s="315" t="s">
        <v>394</v>
      </c>
      <c r="U73" s="315" t="s">
        <v>394</v>
      </c>
      <c r="V73" s="315" t="s">
        <v>394</v>
      </c>
      <c r="W73" s="315" t="s">
        <v>394</v>
      </c>
      <c r="X73" s="315" t="s">
        <v>394</v>
      </c>
      <c r="Y73" s="281"/>
      <c r="Z73" s="315" t="s">
        <v>394</v>
      </c>
      <c r="AA73" s="315" t="s">
        <v>394</v>
      </c>
      <c r="AB73" s="281"/>
      <c r="AC73" s="279" t="s">
        <v>394</v>
      </c>
      <c r="AF73" s="276" t="str">
        <f>IFERROR(VLOOKUP(A73,'[1]قوائم الترجمة'!AC$2:AD$2397,1,0),"م")</f>
        <v>م</v>
      </c>
      <c r="AG73" s="232"/>
      <c r="AH73" s="233"/>
      <c r="AI73" s="233"/>
      <c r="AJ73" s="233"/>
      <c r="AL73" s="267"/>
      <c r="AM73" s="235"/>
      <c r="AO73" s="236"/>
      <c r="AU73" s="234"/>
    </row>
    <row r="74" spans="1:47" ht="21" x14ac:dyDescent="0.4">
      <c r="A74" s="278">
        <v>102247</v>
      </c>
      <c r="B74" s="279" t="s">
        <v>5494</v>
      </c>
      <c r="C74" s="279" t="s">
        <v>93</v>
      </c>
      <c r="D74" s="279" t="s">
        <v>335</v>
      </c>
      <c r="E74" s="279" t="s">
        <v>394</v>
      </c>
      <c r="F74" s="303"/>
      <c r="G74" s="303"/>
      <c r="H74" s="279" t="s">
        <v>394</v>
      </c>
      <c r="I74" s="279" t="s">
        <v>61</v>
      </c>
      <c r="J74" s="279" t="s">
        <v>394</v>
      </c>
      <c r="K74" s="279" t="s">
        <v>394</v>
      </c>
      <c r="L74" s="279" t="s">
        <v>394</v>
      </c>
      <c r="M74" s="315" t="s">
        <v>394</v>
      </c>
      <c r="N74" s="279" t="s">
        <v>394</v>
      </c>
      <c r="O74" s="279" t="s">
        <v>394</v>
      </c>
      <c r="P74" s="315">
        <v>0</v>
      </c>
      <c r="Q74" s="315" t="s">
        <v>394</v>
      </c>
      <c r="R74" s="279" t="s">
        <v>394</v>
      </c>
      <c r="S74" s="279" t="s">
        <v>394</v>
      </c>
      <c r="T74" s="315" t="s">
        <v>394</v>
      </c>
      <c r="U74" s="315" t="s">
        <v>394</v>
      </c>
      <c r="V74" s="315" t="s">
        <v>394</v>
      </c>
      <c r="W74" s="315" t="s">
        <v>394</v>
      </c>
      <c r="X74" s="315" t="s">
        <v>394</v>
      </c>
      <c r="Y74" s="281"/>
      <c r="Z74" s="315" t="s">
        <v>394</v>
      </c>
      <c r="AA74" s="315" t="s">
        <v>394</v>
      </c>
      <c r="AB74" s="281"/>
      <c r="AC74" s="279" t="s">
        <v>855</v>
      </c>
      <c r="AF74" s="276" t="str">
        <f>IFERROR(VLOOKUP(A74,'[1]قوائم الترجمة'!AC$2:AD$2397,1,0),"م")</f>
        <v>م</v>
      </c>
      <c r="AG74" s="232"/>
      <c r="AH74" s="233"/>
      <c r="AI74" s="233"/>
      <c r="AJ74" s="233"/>
      <c r="AL74" s="267"/>
      <c r="AM74" s="235"/>
      <c r="AO74" s="236"/>
      <c r="AU74" s="234"/>
    </row>
    <row r="75" spans="1:47" ht="21" x14ac:dyDescent="0.4">
      <c r="A75" s="278">
        <v>102265</v>
      </c>
      <c r="B75" s="279" t="s">
        <v>5492</v>
      </c>
      <c r="C75" s="279" t="s">
        <v>1541</v>
      </c>
      <c r="D75" s="279" t="s">
        <v>5493</v>
      </c>
      <c r="E75" s="279" t="s">
        <v>394</v>
      </c>
      <c r="F75" s="303"/>
      <c r="G75" s="303"/>
      <c r="H75" s="279" t="s">
        <v>394</v>
      </c>
      <c r="I75" s="279" t="s">
        <v>61</v>
      </c>
      <c r="J75" s="279" t="s">
        <v>394</v>
      </c>
      <c r="K75" s="279" t="s">
        <v>394</v>
      </c>
      <c r="L75" s="279" t="s">
        <v>394</v>
      </c>
      <c r="M75" s="315" t="s">
        <v>394</v>
      </c>
      <c r="N75" s="279" t="s">
        <v>394</v>
      </c>
      <c r="O75" s="279" t="s">
        <v>394</v>
      </c>
      <c r="P75" s="315">
        <v>0</v>
      </c>
      <c r="Q75" s="315" t="s">
        <v>394</v>
      </c>
      <c r="R75" s="279" t="s">
        <v>394</v>
      </c>
      <c r="S75" s="279" t="s">
        <v>394</v>
      </c>
      <c r="T75" s="315" t="s">
        <v>394</v>
      </c>
      <c r="U75" s="315" t="s">
        <v>394</v>
      </c>
      <c r="V75" s="315" t="s">
        <v>394</v>
      </c>
      <c r="W75" s="315" t="s">
        <v>394</v>
      </c>
      <c r="X75" s="315" t="s">
        <v>394</v>
      </c>
      <c r="Y75" s="281"/>
      <c r="Z75" s="315" t="s">
        <v>394</v>
      </c>
      <c r="AA75" s="315" t="s">
        <v>394</v>
      </c>
      <c r="AB75" s="281"/>
      <c r="AC75" s="279" t="s">
        <v>855</v>
      </c>
      <c r="AF75" s="276" t="str">
        <f>IFERROR(VLOOKUP(A75,'[1]قوائم الترجمة'!AC$2:AD$2397,1,0),"م")</f>
        <v>م</v>
      </c>
      <c r="AG75" s="232"/>
      <c r="AH75" s="233"/>
      <c r="AI75" s="233"/>
      <c r="AJ75" s="233"/>
      <c r="AL75" s="267"/>
      <c r="AM75" s="235"/>
      <c r="AO75" s="236"/>
      <c r="AU75" s="234"/>
    </row>
    <row r="76" spans="1:47" ht="21" x14ac:dyDescent="0.4">
      <c r="A76" s="278">
        <v>102280</v>
      </c>
      <c r="B76" s="279" t="s">
        <v>7110</v>
      </c>
      <c r="C76" s="279" t="s">
        <v>1143</v>
      </c>
      <c r="D76" s="279" t="s">
        <v>275</v>
      </c>
      <c r="E76" s="279" t="s">
        <v>394</v>
      </c>
      <c r="F76" s="303"/>
      <c r="G76" s="303"/>
      <c r="H76" s="279" t="s">
        <v>394</v>
      </c>
      <c r="I76" s="279" t="s">
        <v>61</v>
      </c>
      <c r="J76" s="279" t="s">
        <v>394</v>
      </c>
      <c r="K76" s="279" t="s">
        <v>394</v>
      </c>
      <c r="L76" s="279" t="s">
        <v>394</v>
      </c>
      <c r="M76" s="315" t="s">
        <v>394</v>
      </c>
      <c r="N76" s="279" t="s">
        <v>394</v>
      </c>
      <c r="O76" s="279" t="s">
        <v>394</v>
      </c>
      <c r="P76" s="315">
        <v>0</v>
      </c>
      <c r="Q76" s="315" t="s">
        <v>394</v>
      </c>
      <c r="R76" s="279" t="s">
        <v>394</v>
      </c>
      <c r="S76" s="279" t="s">
        <v>394</v>
      </c>
      <c r="T76" s="315" t="s">
        <v>394</v>
      </c>
      <c r="U76" s="315" t="s">
        <v>394</v>
      </c>
      <c r="V76" s="315" t="s">
        <v>394</v>
      </c>
      <c r="W76" s="315" t="s">
        <v>394</v>
      </c>
      <c r="X76" s="315" t="s">
        <v>394</v>
      </c>
      <c r="Y76" s="281"/>
      <c r="Z76" s="315" t="s">
        <v>394</v>
      </c>
      <c r="AA76" s="315" t="s">
        <v>394</v>
      </c>
      <c r="AB76" s="281"/>
      <c r="AC76" s="279" t="s">
        <v>855</v>
      </c>
      <c r="AF76" s="276" t="str">
        <f>IFERROR(VLOOKUP(A76,'[1]قوائم الترجمة'!AC$2:AD$2397,1,0),"م")</f>
        <v>م</v>
      </c>
      <c r="AG76" s="232"/>
      <c r="AH76" s="233"/>
      <c r="AI76" s="233"/>
      <c r="AJ76" s="233"/>
      <c r="AL76" s="267"/>
      <c r="AM76" s="235"/>
      <c r="AO76" s="236"/>
      <c r="AU76" s="234"/>
    </row>
    <row r="77" spans="1:47" ht="21" x14ac:dyDescent="0.4">
      <c r="A77" s="278">
        <v>102286</v>
      </c>
      <c r="B77" s="279" t="s">
        <v>7121</v>
      </c>
      <c r="C77" s="279" t="s">
        <v>62</v>
      </c>
      <c r="D77" s="279" t="s">
        <v>484</v>
      </c>
      <c r="E77" s="279" t="s">
        <v>394</v>
      </c>
      <c r="F77" s="303"/>
      <c r="G77" s="303"/>
      <c r="H77" s="279" t="s">
        <v>394</v>
      </c>
      <c r="I77" s="279" t="s">
        <v>61</v>
      </c>
      <c r="J77" s="279" t="s">
        <v>394</v>
      </c>
      <c r="K77" s="279" t="s">
        <v>394</v>
      </c>
      <c r="L77" s="279" t="s">
        <v>394</v>
      </c>
      <c r="M77" s="315" t="s">
        <v>394</v>
      </c>
      <c r="N77" s="279" t="s">
        <v>394</v>
      </c>
      <c r="O77" s="279" t="s">
        <v>394</v>
      </c>
      <c r="P77" s="315">
        <v>0</v>
      </c>
      <c r="Q77" s="315" t="s">
        <v>394</v>
      </c>
      <c r="R77" s="279" t="s">
        <v>394</v>
      </c>
      <c r="S77" s="279" t="s">
        <v>394</v>
      </c>
      <c r="T77" s="315" t="s">
        <v>394</v>
      </c>
      <c r="U77" s="315" t="s">
        <v>394</v>
      </c>
      <c r="V77" s="315" t="s">
        <v>394</v>
      </c>
      <c r="W77" s="315" t="s">
        <v>394</v>
      </c>
      <c r="X77" s="315" t="s">
        <v>394</v>
      </c>
      <c r="Y77" s="281"/>
      <c r="Z77" s="315" t="s">
        <v>394</v>
      </c>
      <c r="AA77" s="315" t="s">
        <v>394</v>
      </c>
      <c r="AB77" s="281"/>
      <c r="AC77" s="279" t="s">
        <v>855</v>
      </c>
      <c r="AF77" s="276" t="str">
        <f>IFERROR(VLOOKUP(A77,'[1]قوائم الترجمة'!AC$2:AD$2397,1,0),"م")</f>
        <v>م</v>
      </c>
      <c r="AG77" s="232"/>
      <c r="AH77" s="233"/>
      <c r="AI77" s="233"/>
      <c r="AJ77" s="233"/>
      <c r="AL77" s="267"/>
      <c r="AM77" s="235"/>
      <c r="AO77" s="236"/>
      <c r="AU77" s="234"/>
    </row>
    <row r="78" spans="1:47" ht="21" x14ac:dyDescent="0.4">
      <c r="A78" s="278">
        <v>102364</v>
      </c>
      <c r="B78" s="279" t="s">
        <v>7201</v>
      </c>
      <c r="C78" s="279" t="s">
        <v>1302</v>
      </c>
      <c r="D78" s="279" t="s">
        <v>970</v>
      </c>
      <c r="E78" s="279" t="s">
        <v>394</v>
      </c>
      <c r="F78" s="303"/>
      <c r="G78" s="303"/>
      <c r="H78" s="279" t="s">
        <v>394</v>
      </c>
      <c r="I78" s="279" t="s">
        <v>538</v>
      </c>
      <c r="J78" s="279" t="s">
        <v>394</v>
      </c>
      <c r="K78" s="279" t="s">
        <v>394</v>
      </c>
      <c r="L78" s="279" t="s">
        <v>394</v>
      </c>
      <c r="M78" s="315" t="s">
        <v>394</v>
      </c>
      <c r="N78" s="279" t="s">
        <v>394</v>
      </c>
      <c r="O78" s="279" t="s">
        <v>394</v>
      </c>
      <c r="P78" s="315">
        <v>0</v>
      </c>
      <c r="Q78" s="315" t="s">
        <v>394</v>
      </c>
      <c r="R78" s="279" t="s">
        <v>394</v>
      </c>
      <c r="S78" s="279" t="s">
        <v>394</v>
      </c>
      <c r="T78" s="315" t="s">
        <v>394</v>
      </c>
      <c r="U78" s="315" t="s">
        <v>394</v>
      </c>
      <c r="V78" s="315" t="s">
        <v>394</v>
      </c>
      <c r="W78" s="315" t="s">
        <v>394</v>
      </c>
      <c r="X78" s="315" t="s">
        <v>394</v>
      </c>
      <c r="Y78" s="281"/>
      <c r="Z78" s="315" t="s">
        <v>394</v>
      </c>
      <c r="AA78" s="315" t="s">
        <v>394</v>
      </c>
      <c r="AB78" s="281"/>
      <c r="AC78" s="279" t="s">
        <v>855</v>
      </c>
      <c r="AF78" s="276" t="str">
        <f>IFERROR(VLOOKUP(A78,'[1]قوائم الترجمة'!AC$2:AD$2397,1,0),"م")</f>
        <v>م</v>
      </c>
      <c r="AG78" s="232"/>
      <c r="AH78" s="233"/>
      <c r="AI78" s="233"/>
      <c r="AJ78" s="233"/>
      <c r="AL78" s="267"/>
      <c r="AM78" s="235"/>
      <c r="AO78" s="236"/>
      <c r="AU78" s="234"/>
    </row>
    <row r="79" spans="1:47" ht="21" x14ac:dyDescent="0.4">
      <c r="A79" s="278">
        <v>102380</v>
      </c>
      <c r="B79" s="279" t="s">
        <v>5490</v>
      </c>
      <c r="C79" s="279" t="s">
        <v>5491</v>
      </c>
      <c r="D79" s="279" t="s">
        <v>250</v>
      </c>
      <c r="E79" s="279" t="s">
        <v>394</v>
      </c>
      <c r="F79" s="303"/>
      <c r="G79" s="303"/>
      <c r="H79" s="279" t="s">
        <v>394</v>
      </c>
      <c r="I79" s="279" t="s">
        <v>61</v>
      </c>
      <c r="J79" s="279" t="s">
        <v>394</v>
      </c>
      <c r="K79" s="279" t="s">
        <v>394</v>
      </c>
      <c r="L79" s="279" t="s">
        <v>394</v>
      </c>
      <c r="M79" s="315" t="s">
        <v>394</v>
      </c>
      <c r="N79" s="279" t="s">
        <v>394</v>
      </c>
      <c r="O79" s="279" t="s">
        <v>394</v>
      </c>
      <c r="P79" s="315">
        <v>0</v>
      </c>
      <c r="Q79" s="315" t="s">
        <v>394</v>
      </c>
      <c r="R79" s="279" t="s">
        <v>394</v>
      </c>
      <c r="S79" s="279" t="s">
        <v>394</v>
      </c>
      <c r="T79" s="315" t="s">
        <v>394</v>
      </c>
      <c r="U79" s="315" t="s">
        <v>394</v>
      </c>
      <c r="V79" s="315" t="s">
        <v>394</v>
      </c>
      <c r="W79" s="315" t="s">
        <v>394</v>
      </c>
      <c r="X79" s="315" t="s">
        <v>394</v>
      </c>
      <c r="Y79" s="281"/>
      <c r="Z79" s="315" t="s">
        <v>394</v>
      </c>
      <c r="AA79" s="315" t="s">
        <v>394</v>
      </c>
      <c r="AB79" s="281"/>
      <c r="AC79" s="279" t="s">
        <v>855</v>
      </c>
      <c r="AF79" s="276" t="str">
        <f>IFERROR(VLOOKUP(A79,'[1]قوائم الترجمة'!AC$2:AD$2397,1,0),"م")</f>
        <v>م</v>
      </c>
      <c r="AG79" s="232"/>
      <c r="AH79" s="233"/>
      <c r="AI79" s="233"/>
      <c r="AJ79" s="233"/>
      <c r="AL79" s="267"/>
      <c r="AM79" s="235"/>
      <c r="AO79" s="236"/>
      <c r="AU79" s="234"/>
    </row>
    <row r="80" spans="1:47" ht="21" x14ac:dyDescent="0.4">
      <c r="A80" s="278">
        <v>102402</v>
      </c>
      <c r="B80" s="279" t="s">
        <v>7251</v>
      </c>
      <c r="C80" s="279" t="s">
        <v>204</v>
      </c>
      <c r="D80" s="279" t="s">
        <v>7215</v>
      </c>
      <c r="E80" s="279" t="s">
        <v>394</v>
      </c>
      <c r="F80" s="303"/>
      <c r="G80" s="303"/>
      <c r="H80" s="279" t="s">
        <v>394</v>
      </c>
      <c r="I80" s="279" t="s">
        <v>61</v>
      </c>
      <c r="J80" s="279" t="s">
        <v>394</v>
      </c>
      <c r="K80" s="279" t="s">
        <v>394</v>
      </c>
      <c r="L80" s="279" t="s">
        <v>394</v>
      </c>
      <c r="M80" s="315" t="s">
        <v>394</v>
      </c>
      <c r="N80" s="279" t="s">
        <v>394</v>
      </c>
      <c r="O80" s="279" t="s">
        <v>394</v>
      </c>
      <c r="P80" s="315">
        <v>0</v>
      </c>
      <c r="Q80" s="315" t="s">
        <v>394</v>
      </c>
      <c r="R80" s="279" t="s">
        <v>394</v>
      </c>
      <c r="S80" s="279" t="s">
        <v>394</v>
      </c>
      <c r="T80" s="315" t="s">
        <v>394</v>
      </c>
      <c r="U80" s="315" t="s">
        <v>394</v>
      </c>
      <c r="V80" s="315" t="s">
        <v>394</v>
      </c>
      <c r="W80" s="315" t="s">
        <v>394</v>
      </c>
      <c r="X80" s="315" t="s">
        <v>394</v>
      </c>
      <c r="Y80" s="281"/>
      <c r="Z80" s="315" t="s">
        <v>394</v>
      </c>
      <c r="AA80" s="315" t="s">
        <v>394</v>
      </c>
      <c r="AB80" s="281"/>
      <c r="AC80" s="279" t="s">
        <v>855</v>
      </c>
      <c r="AF80" s="276" t="str">
        <f>IFERROR(VLOOKUP(A80,'[1]قوائم الترجمة'!AC$2:AD$2397,1,0),"م")</f>
        <v>م</v>
      </c>
      <c r="AG80" s="232"/>
      <c r="AH80" s="233"/>
      <c r="AI80" s="233"/>
      <c r="AJ80" s="233"/>
      <c r="AL80" s="267"/>
      <c r="AM80" s="235"/>
      <c r="AU80" s="234"/>
    </row>
    <row r="81" spans="1:47" ht="21" x14ac:dyDescent="0.4">
      <c r="A81" s="278">
        <v>102414</v>
      </c>
      <c r="B81" s="279" t="s">
        <v>5489</v>
      </c>
      <c r="C81" s="279" t="s">
        <v>556</v>
      </c>
      <c r="D81" s="279" t="s">
        <v>267</v>
      </c>
      <c r="E81" s="279" t="s">
        <v>424</v>
      </c>
      <c r="F81" s="279" t="s">
        <v>8935</v>
      </c>
      <c r="G81" s="279" t="s">
        <v>8208</v>
      </c>
      <c r="H81" s="279" t="s">
        <v>425</v>
      </c>
      <c r="I81" s="279" t="s">
        <v>61</v>
      </c>
      <c r="J81" s="279" t="s">
        <v>403</v>
      </c>
      <c r="K81" s="280">
        <v>1989</v>
      </c>
      <c r="L81" s="279" t="s">
        <v>411</v>
      </c>
      <c r="M81" s="315" t="s">
        <v>394</v>
      </c>
      <c r="N81" s="279" t="s">
        <v>394</v>
      </c>
      <c r="O81" s="279" t="s">
        <v>394</v>
      </c>
      <c r="P81" s="315">
        <v>0</v>
      </c>
      <c r="Q81" s="311"/>
      <c r="R81" s="303"/>
      <c r="S81" s="279" t="s">
        <v>394</v>
      </c>
      <c r="T81" s="315" t="s">
        <v>394</v>
      </c>
      <c r="AC81" s="279" t="s">
        <v>394</v>
      </c>
      <c r="AF81" s="276">
        <f>IFERROR(VLOOKUP(A81,'[1]قوائم الترجمة'!AC$2:AD$2397,1,0),"م")</f>
        <v>102414</v>
      </c>
      <c r="AG81" s="232"/>
      <c r="AH81" s="233"/>
      <c r="AI81" s="233"/>
      <c r="AJ81" s="233"/>
      <c r="AL81" s="267"/>
      <c r="AM81" s="235"/>
      <c r="AO81" s="236"/>
      <c r="AU81" s="234"/>
    </row>
    <row r="82" spans="1:47" ht="21" x14ac:dyDescent="0.4">
      <c r="A82" s="282">
        <v>102448</v>
      </c>
      <c r="B82" s="283" t="s">
        <v>1697</v>
      </c>
      <c r="C82" s="283" t="s">
        <v>107</v>
      </c>
      <c r="D82" s="283" t="s">
        <v>546</v>
      </c>
      <c r="E82" s="283" t="s">
        <v>424</v>
      </c>
      <c r="F82" s="283" t="s">
        <v>10419</v>
      </c>
      <c r="G82" s="283" t="s">
        <v>417</v>
      </c>
      <c r="H82" s="283" t="s">
        <v>425</v>
      </c>
      <c r="I82" s="303" t="s">
        <v>61</v>
      </c>
      <c r="J82" s="283" t="s">
        <v>426</v>
      </c>
      <c r="K82" s="283" t="s">
        <v>10420</v>
      </c>
      <c r="L82" s="283" t="s">
        <v>417</v>
      </c>
      <c r="N82" s="303"/>
      <c r="O82" s="303"/>
      <c r="P82" s="315">
        <v>0</v>
      </c>
      <c r="R82" s="303"/>
      <c r="S82" s="303"/>
      <c r="AC82" s="303" t="s">
        <v>855</v>
      </c>
      <c r="AF82" s="303"/>
      <c r="AG82" s="232"/>
      <c r="AH82" s="233"/>
      <c r="AI82" s="233"/>
      <c r="AJ82" s="233"/>
      <c r="AL82" s="267"/>
      <c r="AM82" s="235"/>
      <c r="AO82" s="236"/>
      <c r="AU82" s="234"/>
    </row>
    <row r="83" spans="1:47" ht="21" x14ac:dyDescent="0.4">
      <c r="A83" s="278">
        <v>102490</v>
      </c>
      <c r="B83" s="279" t="s">
        <v>7346</v>
      </c>
      <c r="C83" s="279" t="s">
        <v>170</v>
      </c>
      <c r="D83" s="279" t="s">
        <v>261</v>
      </c>
      <c r="E83" s="279" t="s">
        <v>394</v>
      </c>
      <c r="F83" s="303"/>
      <c r="G83" s="303"/>
      <c r="H83" s="279" t="s">
        <v>394</v>
      </c>
      <c r="I83" s="279" t="s">
        <v>61</v>
      </c>
      <c r="J83" s="279" t="s">
        <v>394</v>
      </c>
      <c r="K83" s="279" t="s">
        <v>394</v>
      </c>
      <c r="L83" s="279" t="s">
        <v>394</v>
      </c>
      <c r="M83" s="315" t="s">
        <v>394</v>
      </c>
      <c r="N83" s="279" t="s">
        <v>394</v>
      </c>
      <c r="O83" s="279" t="s">
        <v>394</v>
      </c>
      <c r="P83" s="315">
        <v>0</v>
      </c>
      <c r="Q83" s="315" t="s">
        <v>394</v>
      </c>
      <c r="R83" s="279" t="s">
        <v>394</v>
      </c>
      <c r="S83" s="279" t="s">
        <v>394</v>
      </c>
      <c r="T83" s="315" t="s">
        <v>394</v>
      </c>
      <c r="U83" s="315" t="s">
        <v>394</v>
      </c>
      <c r="V83" s="315" t="s">
        <v>394</v>
      </c>
      <c r="W83" s="315" t="s">
        <v>394</v>
      </c>
      <c r="X83" s="315" t="s">
        <v>394</v>
      </c>
      <c r="Y83" s="281"/>
      <c r="Z83" s="315" t="s">
        <v>394</v>
      </c>
      <c r="AA83" s="315" t="s">
        <v>394</v>
      </c>
      <c r="AB83" s="281"/>
      <c r="AC83" s="279" t="s">
        <v>855</v>
      </c>
      <c r="AF83" s="276" t="str">
        <f>IFERROR(VLOOKUP(A83,'[1]قوائم الترجمة'!AC$2:AD$2397,1,0),"م")</f>
        <v>م</v>
      </c>
      <c r="AG83" s="232"/>
      <c r="AH83" s="233"/>
      <c r="AI83" s="233"/>
      <c r="AJ83" s="233"/>
      <c r="AL83" s="267"/>
      <c r="AM83" s="235"/>
      <c r="AO83" s="236"/>
      <c r="AU83" s="234"/>
    </row>
    <row r="84" spans="1:47" ht="21" x14ac:dyDescent="0.4">
      <c r="A84" s="278">
        <v>102552</v>
      </c>
      <c r="B84" s="279" t="s">
        <v>5488</v>
      </c>
      <c r="C84" s="279" t="s">
        <v>502</v>
      </c>
      <c r="D84" s="279" t="s">
        <v>267</v>
      </c>
      <c r="E84" s="279" t="s">
        <v>394</v>
      </c>
      <c r="F84" s="303"/>
      <c r="G84" s="303"/>
      <c r="H84" s="279" t="s">
        <v>394</v>
      </c>
      <c r="I84" s="279" t="s">
        <v>538</v>
      </c>
      <c r="J84" s="279" t="s">
        <v>394</v>
      </c>
      <c r="K84" s="279" t="s">
        <v>394</v>
      </c>
      <c r="L84" s="279" t="s">
        <v>394</v>
      </c>
      <c r="M84" s="315" t="s">
        <v>394</v>
      </c>
      <c r="N84" s="279" t="s">
        <v>394</v>
      </c>
      <c r="O84" s="279" t="s">
        <v>394</v>
      </c>
      <c r="P84" s="315">
        <v>0</v>
      </c>
      <c r="Q84" s="315" t="s">
        <v>394</v>
      </c>
      <c r="R84" s="279" t="s">
        <v>394</v>
      </c>
      <c r="S84" s="279" t="s">
        <v>394</v>
      </c>
      <c r="T84" s="315" t="s">
        <v>394</v>
      </c>
      <c r="U84" s="315" t="s">
        <v>394</v>
      </c>
      <c r="V84" s="315" t="s">
        <v>394</v>
      </c>
      <c r="W84" s="315" t="s">
        <v>394</v>
      </c>
      <c r="X84" s="315" t="s">
        <v>394</v>
      </c>
      <c r="Y84" s="281"/>
      <c r="Z84" s="315" t="s">
        <v>394</v>
      </c>
      <c r="AA84" s="315" t="s">
        <v>394</v>
      </c>
      <c r="AB84" s="281"/>
      <c r="AC84" s="279" t="s">
        <v>394</v>
      </c>
      <c r="AF84" s="276" t="str">
        <f>IFERROR(VLOOKUP(A84,'[1]قوائم الترجمة'!AC$2:AD$2397,1,0),"م")</f>
        <v>م</v>
      </c>
      <c r="AG84" s="232"/>
      <c r="AH84" s="233"/>
      <c r="AI84" s="233"/>
      <c r="AJ84" s="233"/>
      <c r="AL84" s="267"/>
      <c r="AM84" s="235"/>
      <c r="AO84" s="236"/>
      <c r="AU84" s="234"/>
    </row>
    <row r="85" spans="1:47" ht="21" x14ac:dyDescent="0.4">
      <c r="A85" s="278">
        <v>102557</v>
      </c>
      <c r="B85" s="279" t="s">
        <v>7403</v>
      </c>
      <c r="C85" s="279" t="s">
        <v>7404</v>
      </c>
      <c r="D85" s="279" t="s">
        <v>1194</v>
      </c>
      <c r="E85" s="279" t="s">
        <v>394</v>
      </c>
      <c r="F85" s="303"/>
      <c r="G85" s="303"/>
      <c r="H85" s="279" t="s">
        <v>394</v>
      </c>
      <c r="I85" s="279" t="s">
        <v>61</v>
      </c>
      <c r="J85" s="279" t="s">
        <v>394</v>
      </c>
      <c r="K85" s="279" t="s">
        <v>394</v>
      </c>
      <c r="L85" s="279" t="s">
        <v>394</v>
      </c>
      <c r="M85" s="315" t="s">
        <v>394</v>
      </c>
      <c r="N85" s="279" t="s">
        <v>394</v>
      </c>
      <c r="O85" s="279" t="s">
        <v>394</v>
      </c>
      <c r="P85" s="315">
        <v>0</v>
      </c>
      <c r="Q85" s="315" t="s">
        <v>394</v>
      </c>
      <c r="R85" s="279" t="s">
        <v>394</v>
      </c>
      <c r="S85" s="279" t="s">
        <v>394</v>
      </c>
      <c r="T85" s="315" t="s">
        <v>394</v>
      </c>
      <c r="U85" s="315" t="s">
        <v>394</v>
      </c>
      <c r="V85" s="315" t="s">
        <v>394</v>
      </c>
      <c r="W85" s="315" t="s">
        <v>394</v>
      </c>
      <c r="X85" s="315" t="s">
        <v>394</v>
      </c>
      <c r="Y85" s="281"/>
      <c r="Z85" s="315" t="s">
        <v>394</v>
      </c>
      <c r="AA85" s="315" t="s">
        <v>394</v>
      </c>
      <c r="AB85" s="281"/>
      <c r="AC85" s="279" t="s">
        <v>855</v>
      </c>
      <c r="AF85" s="276" t="str">
        <f>IFERROR(VLOOKUP(A85,'[1]قوائم الترجمة'!AC$2:AD$2397,1,0),"م")</f>
        <v>م</v>
      </c>
      <c r="AG85" s="232"/>
      <c r="AH85" s="233"/>
      <c r="AI85" s="233"/>
      <c r="AJ85" s="233"/>
      <c r="AL85" s="267"/>
      <c r="AM85" s="235"/>
      <c r="AO85" s="236"/>
      <c r="AU85" s="234"/>
    </row>
    <row r="86" spans="1:47" ht="21" x14ac:dyDescent="0.4">
      <c r="A86" s="278">
        <v>102584</v>
      </c>
      <c r="B86" s="279" t="s">
        <v>5487</v>
      </c>
      <c r="C86" s="279" t="s">
        <v>72</v>
      </c>
      <c r="D86" s="279" t="s">
        <v>273</v>
      </c>
      <c r="E86" s="279" t="s">
        <v>394</v>
      </c>
      <c r="F86" s="303"/>
      <c r="G86" s="303"/>
      <c r="H86" s="279" t="s">
        <v>394</v>
      </c>
      <c r="I86" s="279" t="s">
        <v>538</v>
      </c>
      <c r="J86" s="279" t="s">
        <v>394</v>
      </c>
      <c r="K86" s="279" t="s">
        <v>394</v>
      </c>
      <c r="L86" s="279" t="s">
        <v>394</v>
      </c>
      <c r="M86" s="315" t="s">
        <v>394</v>
      </c>
      <c r="N86" s="279" t="s">
        <v>394</v>
      </c>
      <c r="O86" s="279" t="s">
        <v>394</v>
      </c>
      <c r="P86" s="315">
        <v>0</v>
      </c>
      <c r="Q86" s="315" t="s">
        <v>394</v>
      </c>
      <c r="R86" s="279" t="s">
        <v>394</v>
      </c>
      <c r="S86" s="279" t="s">
        <v>394</v>
      </c>
      <c r="T86" s="315" t="s">
        <v>394</v>
      </c>
      <c r="U86" s="315" t="s">
        <v>394</v>
      </c>
      <c r="V86" s="315" t="s">
        <v>394</v>
      </c>
      <c r="W86" s="315" t="s">
        <v>394</v>
      </c>
      <c r="X86" s="315" t="s">
        <v>394</v>
      </c>
      <c r="Y86" s="281"/>
      <c r="Z86" s="315" t="s">
        <v>394</v>
      </c>
      <c r="AA86" s="315" t="s">
        <v>394</v>
      </c>
      <c r="AB86" s="281"/>
      <c r="AC86" s="279" t="s">
        <v>855</v>
      </c>
      <c r="AF86" s="276" t="str">
        <f>IFERROR(VLOOKUP(A86,'[1]قوائم الترجمة'!AC$2:AD$2397,1,0),"م")</f>
        <v>م</v>
      </c>
      <c r="AG86" s="232"/>
      <c r="AH86" s="233"/>
      <c r="AI86" s="233"/>
      <c r="AJ86" s="233"/>
      <c r="AL86" s="267"/>
      <c r="AM86" s="235"/>
      <c r="AO86" s="236"/>
      <c r="AU86" s="234"/>
    </row>
    <row r="87" spans="1:47" ht="21" x14ac:dyDescent="0.4">
      <c r="A87" s="278">
        <v>102601</v>
      </c>
      <c r="B87" s="279" t="s">
        <v>1695</v>
      </c>
      <c r="C87" s="279" t="s">
        <v>166</v>
      </c>
      <c r="D87" s="279" t="s">
        <v>596</v>
      </c>
      <c r="E87" s="279" t="s">
        <v>423</v>
      </c>
      <c r="F87" s="279" t="s">
        <v>8936</v>
      </c>
      <c r="G87" s="279" t="s">
        <v>8119</v>
      </c>
      <c r="H87" s="279" t="s">
        <v>425</v>
      </c>
      <c r="I87" s="279" t="s">
        <v>61</v>
      </c>
      <c r="J87" s="279" t="s">
        <v>7215</v>
      </c>
      <c r="K87" s="280">
        <v>0</v>
      </c>
      <c r="L87" s="279" t="s">
        <v>7215</v>
      </c>
      <c r="M87" s="315" t="s">
        <v>394</v>
      </c>
      <c r="N87" s="279" t="s">
        <v>394</v>
      </c>
      <c r="O87" s="279" t="s">
        <v>394</v>
      </c>
      <c r="P87" s="315">
        <v>0</v>
      </c>
      <c r="Q87" s="311"/>
      <c r="R87" s="303"/>
      <c r="S87" s="279" t="s">
        <v>394</v>
      </c>
      <c r="T87" s="315" t="s">
        <v>394</v>
      </c>
      <c r="AC87" s="279" t="s">
        <v>855</v>
      </c>
      <c r="AF87" s="276">
        <f>IFERROR(VLOOKUP(A87,'[1]قوائم الترجمة'!AC$2:AD$2397,1,0),"م")</f>
        <v>102601</v>
      </c>
      <c r="AG87" s="232"/>
      <c r="AH87" s="233"/>
      <c r="AI87" s="233"/>
      <c r="AJ87" s="233"/>
      <c r="AL87" s="267"/>
      <c r="AM87" s="235"/>
      <c r="AO87" s="236"/>
      <c r="AU87" s="234"/>
    </row>
    <row r="88" spans="1:47" ht="21" x14ac:dyDescent="0.4">
      <c r="A88" s="278">
        <v>102618</v>
      </c>
      <c r="B88" s="279" t="s">
        <v>1693</v>
      </c>
      <c r="C88" s="279" t="s">
        <v>1694</v>
      </c>
      <c r="D88" s="279" t="s">
        <v>380</v>
      </c>
      <c r="E88" s="279" t="s">
        <v>423</v>
      </c>
      <c r="F88" s="279" t="s">
        <v>8937</v>
      </c>
      <c r="G88" s="279" t="s">
        <v>8252</v>
      </c>
      <c r="H88" s="279" t="s">
        <v>425</v>
      </c>
      <c r="I88" s="279" t="s">
        <v>8361</v>
      </c>
      <c r="J88" s="279" t="s">
        <v>403</v>
      </c>
      <c r="K88" s="280">
        <v>1999</v>
      </c>
      <c r="L88" s="279" t="s">
        <v>402</v>
      </c>
      <c r="M88" s="315" t="s">
        <v>394</v>
      </c>
      <c r="N88" s="279" t="s">
        <v>394</v>
      </c>
      <c r="O88" s="279" t="s">
        <v>394</v>
      </c>
      <c r="P88" s="315">
        <v>0</v>
      </c>
      <c r="Q88" s="311"/>
      <c r="R88" s="303"/>
      <c r="S88" s="279" t="s">
        <v>8938</v>
      </c>
      <c r="T88" s="315" t="s">
        <v>394</v>
      </c>
      <c r="AC88" s="279" t="s">
        <v>855</v>
      </c>
      <c r="AF88" s="276">
        <f>IFERROR(VLOOKUP(A88,'[1]قوائم الترجمة'!AC$2:AD$2397,1,0),"م")</f>
        <v>102618</v>
      </c>
      <c r="AG88" s="232"/>
      <c r="AH88" s="233"/>
      <c r="AI88" s="233"/>
      <c r="AJ88" s="233"/>
      <c r="AL88" s="267"/>
      <c r="AM88" s="235"/>
      <c r="AU88" s="234"/>
    </row>
    <row r="89" spans="1:47" ht="21" x14ac:dyDescent="0.4">
      <c r="A89" s="278">
        <v>102630</v>
      </c>
      <c r="B89" s="279" t="s">
        <v>7446</v>
      </c>
      <c r="C89" s="279" t="s">
        <v>108</v>
      </c>
      <c r="D89" s="279" t="s">
        <v>330</v>
      </c>
      <c r="E89" s="279" t="s">
        <v>394</v>
      </c>
      <c r="F89" s="303"/>
      <c r="G89" s="303"/>
      <c r="H89" s="279" t="s">
        <v>394</v>
      </c>
      <c r="I89" s="279" t="s">
        <v>61</v>
      </c>
      <c r="J89" s="279" t="s">
        <v>394</v>
      </c>
      <c r="K89" s="279" t="s">
        <v>394</v>
      </c>
      <c r="L89" s="279" t="s">
        <v>394</v>
      </c>
      <c r="M89" s="315" t="s">
        <v>394</v>
      </c>
      <c r="N89" s="279" t="s">
        <v>394</v>
      </c>
      <c r="O89" s="279" t="s">
        <v>394</v>
      </c>
      <c r="P89" s="315">
        <v>0</v>
      </c>
      <c r="Q89" s="315" t="s">
        <v>394</v>
      </c>
      <c r="R89" s="279" t="s">
        <v>394</v>
      </c>
      <c r="S89" s="279" t="s">
        <v>394</v>
      </c>
      <c r="T89" s="315" t="s">
        <v>394</v>
      </c>
      <c r="U89" s="315" t="s">
        <v>394</v>
      </c>
      <c r="V89" s="315" t="s">
        <v>394</v>
      </c>
      <c r="W89" s="315" t="s">
        <v>394</v>
      </c>
      <c r="X89" s="315" t="s">
        <v>394</v>
      </c>
      <c r="Y89" s="281"/>
      <c r="Z89" s="315" t="s">
        <v>394</v>
      </c>
      <c r="AA89" s="315" t="s">
        <v>394</v>
      </c>
      <c r="AB89" s="281"/>
      <c r="AC89" s="279" t="s">
        <v>855</v>
      </c>
      <c r="AF89" s="276" t="str">
        <f>IFERROR(VLOOKUP(A89,'[1]قوائم الترجمة'!AC$2:AD$2397,1,0),"م")</f>
        <v>م</v>
      </c>
      <c r="AG89" s="232"/>
      <c r="AH89" s="233"/>
      <c r="AI89" s="233"/>
      <c r="AJ89" s="233"/>
      <c r="AL89" s="267"/>
      <c r="AM89" s="235"/>
      <c r="AO89" s="236"/>
      <c r="AU89" s="234"/>
    </row>
    <row r="90" spans="1:47" ht="21" x14ac:dyDescent="0.4">
      <c r="A90" s="278">
        <v>102632</v>
      </c>
      <c r="B90" s="279" t="s">
        <v>7447</v>
      </c>
      <c r="C90" s="279" t="s">
        <v>65</v>
      </c>
      <c r="D90" s="279" t="s">
        <v>604</v>
      </c>
      <c r="E90" s="279" t="s">
        <v>394</v>
      </c>
      <c r="F90" s="303"/>
      <c r="G90" s="303"/>
      <c r="H90" s="279" t="s">
        <v>394</v>
      </c>
      <c r="I90" s="279" t="s">
        <v>61</v>
      </c>
      <c r="J90" s="279" t="s">
        <v>394</v>
      </c>
      <c r="K90" s="279" t="s">
        <v>394</v>
      </c>
      <c r="L90" s="279" t="s">
        <v>394</v>
      </c>
      <c r="M90" s="315" t="s">
        <v>394</v>
      </c>
      <c r="N90" s="279" t="s">
        <v>394</v>
      </c>
      <c r="O90" s="279" t="s">
        <v>394</v>
      </c>
      <c r="P90" s="315">
        <v>0</v>
      </c>
      <c r="Q90" s="315" t="s">
        <v>394</v>
      </c>
      <c r="R90" s="279" t="s">
        <v>394</v>
      </c>
      <c r="S90" s="279" t="s">
        <v>394</v>
      </c>
      <c r="T90" s="315" t="s">
        <v>394</v>
      </c>
      <c r="U90" s="315" t="s">
        <v>394</v>
      </c>
      <c r="V90" s="315" t="s">
        <v>394</v>
      </c>
      <c r="W90" s="315" t="s">
        <v>394</v>
      </c>
      <c r="X90" s="315" t="s">
        <v>394</v>
      </c>
      <c r="Y90" s="281"/>
      <c r="Z90" s="315" t="s">
        <v>394</v>
      </c>
      <c r="AA90" s="315" t="s">
        <v>394</v>
      </c>
      <c r="AB90" s="281"/>
      <c r="AC90" s="279" t="s">
        <v>855</v>
      </c>
      <c r="AF90" s="276" t="str">
        <f>IFERROR(VLOOKUP(A90,'[1]قوائم الترجمة'!AC$2:AD$2397,1,0),"م")</f>
        <v>م</v>
      </c>
      <c r="AG90" s="232"/>
      <c r="AH90" s="233"/>
      <c r="AI90" s="233"/>
      <c r="AJ90" s="233"/>
      <c r="AL90" s="267"/>
      <c r="AM90" s="235"/>
      <c r="AO90" s="236"/>
      <c r="AU90" s="234"/>
    </row>
    <row r="91" spans="1:47" ht="21" x14ac:dyDescent="0.4">
      <c r="A91" s="278">
        <v>102645</v>
      </c>
      <c r="B91" s="279" t="s">
        <v>7458</v>
      </c>
      <c r="C91" s="279" t="s">
        <v>106</v>
      </c>
      <c r="D91" s="279" t="s">
        <v>567</v>
      </c>
      <c r="E91" s="279" t="s">
        <v>394</v>
      </c>
      <c r="F91" s="303"/>
      <c r="G91" s="303"/>
      <c r="H91" s="279" t="s">
        <v>394</v>
      </c>
      <c r="I91" s="279" t="s">
        <v>61</v>
      </c>
      <c r="J91" s="279" t="s">
        <v>394</v>
      </c>
      <c r="K91" s="279" t="s">
        <v>394</v>
      </c>
      <c r="L91" s="279" t="s">
        <v>394</v>
      </c>
      <c r="M91" s="315" t="s">
        <v>394</v>
      </c>
      <c r="N91" s="279" t="s">
        <v>394</v>
      </c>
      <c r="O91" s="279" t="s">
        <v>394</v>
      </c>
      <c r="P91" s="315">
        <v>0</v>
      </c>
      <c r="Q91" s="315" t="s">
        <v>394</v>
      </c>
      <c r="R91" s="279" t="s">
        <v>394</v>
      </c>
      <c r="S91" s="279" t="s">
        <v>394</v>
      </c>
      <c r="T91" s="315" t="s">
        <v>394</v>
      </c>
      <c r="U91" s="315" t="s">
        <v>394</v>
      </c>
      <c r="V91" s="315" t="s">
        <v>394</v>
      </c>
      <c r="W91" s="315" t="s">
        <v>394</v>
      </c>
      <c r="X91" s="315" t="s">
        <v>394</v>
      </c>
      <c r="Y91" s="281"/>
      <c r="Z91" s="315" t="s">
        <v>394</v>
      </c>
      <c r="AA91" s="315" t="s">
        <v>394</v>
      </c>
      <c r="AB91" s="281"/>
      <c r="AC91" s="279" t="s">
        <v>855</v>
      </c>
      <c r="AF91" s="276" t="str">
        <f>IFERROR(VLOOKUP(A91,'[1]قوائم الترجمة'!AC$2:AD$2397,1,0),"م")</f>
        <v>م</v>
      </c>
      <c r="AG91" s="232"/>
      <c r="AH91" s="233"/>
      <c r="AI91" s="233"/>
      <c r="AJ91" s="233"/>
      <c r="AL91" s="267"/>
      <c r="AM91" s="235"/>
      <c r="AO91" s="236"/>
      <c r="AU91" s="234"/>
    </row>
    <row r="92" spans="1:47" ht="21" x14ac:dyDescent="0.4">
      <c r="A92" s="278">
        <v>102646</v>
      </c>
      <c r="B92" s="279" t="s">
        <v>8105</v>
      </c>
      <c r="C92" s="279" t="s">
        <v>394</v>
      </c>
      <c r="D92" s="279" t="s">
        <v>394</v>
      </c>
      <c r="E92" s="279" t="s">
        <v>394</v>
      </c>
      <c r="F92" s="303"/>
      <c r="G92" s="303"/>
      <c r="H92" s="279" t="s">
        <v>394</v>
      </c>
      <c r="I92" s="279" t="s">
        <v>538</v>
      </c>
      <c r="J92" s="279" t="s">
        <v>394</v>
      </c>
      <c r="K92" s="279" t="s">
        <v>394</v>
      </c>
      <c r="L92" s="279" t="s">
        <v>394</v>
      </c>
      <c r="M92" s="315" t="s">
        <v>394</v>
      </c>
      <c r="N92" s="279" t="s">
        <v>394</v>
      </c>
      <c r="O92" s="279" t="s">
        <v>394</v>
      </c>
      <c r="P92" s="315">
        <v>0</v>
      </c>
      <c r="Q92" s="315" t="s">
        <v>394</v>
      </c>
      <c r="R92" s="279" t="s">
        <v>394</v>
      </c>
      <c r="S92" s="279" t="s">
        <v>394</v>
      </c>
      <c r="T92" s="315" t="s">
        <v>394</v>
      </c>
      <c r="U92" s="315" t="s">
        <v>394</v>
      </c>
      <c r="V92" s="315" t="s">
        <v>394</v>
      </c>
      <c r="W92" s="315" t="s">
        <v>394</v>
      </c>
      <c r="X92" s="315" t="s">
        <v>394</v>
      </c>
      <c r="Y92" s="281"/>
      <c r="Z92" s="315" t="s">
        <v>394</v>
      </c>
      <c r="AA92" s="315" t="s">
        <v>394</v>
      </c>
      <c r="AB92" s="281"/>
      <c r="AC92" s="279" t="s">
        <v>855</v>
      </c>
      <c r="AF92" s="276" t="str">
        <f>IFERROR(VLOOKUP(A92,'[1]قوائم الترجمة'!AC$2:AD$2397,1,0),"م")</f>
        <v>م</v>
      </c>
      <c r="AG92" s="232"/>
      <c r="AH92" s="233"/>
      <c r="AI92" s="233"/>
      <c r="AJ92" s="233"/>
      <c r="AL92" s="267"/>
      <c r="AM92" s="235"/>
      <c r="AO92" s="236"/>
      <c r="AU92" s="234"/>
    </row>
    <row r="93" spans="1:47" ht="21" x14ac:dyDescent="0.4">
      <c r="A93" s="278">
        <v>102647</v>
      </c>
      <c r="B93" s="279" t="s">
        <v>7460</v>
      </c>
      <c r="C93" s="279" t="s">
        <v>136</v>
      </c>
      <c r="D93" s="279" t="s">
        <v>305</v>
      </c>
      <c r="E93" s="279" t="s">
        <v>394</v>
      </c>
      <c r="F93" s="303"/>
      <c r="G93" s="303"/>
      <c r="H93" s="279" t="s">
        <v>394</v>
      </c>
      <c r="I93" s="279" t="s">
        <v>61</v>
      </c>
      <c r="J93" s="279" t="s">
        <v>394</v>
      </c>
      <c r="K93" s="279" t="s">
        <v>394</v>
      </c>
      <c r="L93" s="279" t="s">
        <v>394</v>
      </c>
      <c r="M93" s="315" t="s">
        <v>394</v>
      </c>
      <c r="N93" s="279" t="s">
        <v>394</v>
      </c>
      <c r="O93" s="279" t="s">
        <v>394</v>
      </c>
      <c r="P93" s="315">
        <v>0</v>
      </c>
      <c r="Q93" s="315" t="s">
        <v>394</v>
      </c>
      <c r="R93" s="279" t="s">
        <v>394</v>
      </c>
      <c r="S93" s="279" t="s">
        <v>394</v>
      </c>
      <c r="T93" s="315" t="s">
        <v>394</v>
      </c>
      <c r="U93" s="315" t="s">
        <v>394</v>
      </c>
      <c r="V93" s="315" t="s">
        <v>394</v>
      </c>
      <c r="W93" s="315" t="s">
        <v>394</v>
      </c>
      <c r="X93" s="315" t="s">
        <v>394</v>
      </c>
      <c r="Y93" s="281"/>
      <c r="Z93" s="315" t="s">
        <v>394</v>
      </c>
      <c r="AA93" s="315" t="s">
        <v>394</v>
      </c>
      <c r="AB93" s="281"/>
      <c r="AC93" s="279" t="s">
        <v>855</v>
      </c>
      <c r="AF93" s="276" t="str">
        <f>IFERROR(VLOOKUP(A93,'[1]قوائم الترجمة'!AC$2:AD$2397,1,0),"م")</f>
        <v>م</v>
      </c>
      <c r="AG93" s="232"/>
      <c r="AH93" s="233"/>
      <c r="AI93" s="233"/>
      <c r="AJ93" s="233"/>
      <c r="AL93" s="267"/>
      <c r="AM93" s="235"/>
      <c r="AO93" s="236"/>
      <c r="AU93" s="234"/>
    </row>
    <row r="94" spans="1:47" ht="21" x14ac:dyDescent="0.4">
      <c r="A94" s="278">
        <v>102668</v>
      </c>
      <c r="B94" s="279" t="s">
        <v>7474</v>
      </c>
      <c r="C94" s="279" t="s">
        <v>550</v>
      </c>
      <c r="D94" s="279" t="s">
        <v>236</v>
      </c>
      <c r="E94" s="279" t="s">
        <v>394</v>
      </c>
      <c r="F94" s="303"/>
      <c r="G94" s="303"/>
      <c r="H94" s="279" t="s">
        <v>394</v>
      </c>
      <c r="I94" s="279" t="s">
        <v>538</v>
      </c>
      <c r="J94" s="279" t="s">
        <v>394</v>
      </c>
      <c r="K94" s="279" t="s">
        <v>394</v>
      </c>
      <c r="L94" s="279" t="s">
        <v>394</v>
      </c>
      <c r="M94" s="315" t="s">
        <v>394</v>
      </c>
      <c r="N94" s="279" t="s">
        <v>394</v>
      </c>
      <c r="O94" s="279" t="s">
        <v>394</v>
      </c>
      <c r="P94" s="315">
        <v>0</v>
      </c>
      <c r="Q94" s="315" t="s">
        <v>394</v>
      </c>
      <c r="R94" s="279" t="s">
        <v>394</v>
      </c>
      <c r="S94" s="279" t="s">
        <v>394</v>
      </c>
      <c r="T94" s="315" t="s">
        <v>394</v>
      </c>
      <c r="U94" s="315" t="s">
        <v>394</v>
      </c>
      <c r="V94" s="315" t="s">
        <v>394</v>
      </c>
      <c r="W94" s="315" t="s">
        <v>394</v>
      </c>
      <c r="X94" s="315" t="s">
        <v>394</v>
      </c>
      <c r="Y94" s="281"/>
      <c r="Z94" s="315" t="s">
        <v>394</v>
      </c>
      <c r="AA94" s="315" t="s">
        <v>394</v>
      </c>
      <c r="AB94" s="281"/>
      <c r="AC94" s="279" t="s">
        <v>855</v>
      </c>
      <c r="AF94" s="276" t="str">
        <f>IFERROR(VLOOKUP(A94,'[1]قوائم الترجمة'!AC$2:AD$2397,1,0),"م")</f>
        <v>م</v>
      </c>
      <c r="AG94" s="232"/>
      <c r="AH94" s="233"/>
      <c r="AI94" s="233"/>
      <c r="AJ94" s="233"/>
      <c r="AL94" s="267"/>
      <c r="AM94" s="235"/>
      <c r="AU94" s="234"/>
    </row>
    <row r="95" spans="1:47" ht="21" x14ac:dyDescent="0.4">
      <c r="A95" s="278">
        <v>102690</v>
      </c>
      <c r="B95" s="279" t="s">
        <v>1692</v>
      </c>
      <c r="C95" s="279" t="s">
        <v>159</v>
      </c>
      <c r="D95" s="279" t="s">
        <v>494</v>
      </c>
      <c r="E95" s="279" t="s">
        <v>394</v>
      </c>
      <c r="F95" s="303"/>
      <c r="G95" s="303"/>
      <c r="H95" s="279" t="s">
        <v>394</v>
      </c>
      <c r="I95" s="279" t="s">
        <v>61</v>
      </c>
      <c r="J95" s="279" t="s">
        <v>394</v>
      </c>
      <c r="K95" s="279" t="s">
        <v>394</v>
      </c>
      <c r="L95" s="279" t="s">
        <v>394</v>
      </c>
      <c r="M95" s="315" t="s">
        <v>394</v>
      </c>
      <c r="N95" s="279" t="s">
        <v>394</v>
      </c>
      <c r="O95" s="279" t="s">
        <v>394</v>
      </c>
      <c r="P95" s="315">
        <v>0</v>
      </c>
      <c r="Q95" s="315" t="s">
        <v>394</v>
      </c>
      <c r="R95" s="279" t="s">
        <v>394</v>
      </c>
      <c r="S95" s="279" t="s">
        <v>394</v>
      </c>
      <c r="T95" s="315" t="s">
        <v>394</v>
      </c>
      <c r="U95" s="315" t="s">
        <v>394</v>
      </c>
      <c r="V95" s="315" t="s">
        <v>394</v>
      </c>
      <c r="W95" s="315" t="s">
        <v>394</v>
      </c>
      <c r="X95" s="315" t="s">
        <v>394</v>
      </c>
      <c r="Y95" s="281"/>
      <c r="Z95" s="315" t="s">
        <v>394</v>
      </c>
      <c r="AA95" s="315" t="s">
        <v>394</v>
      </c>
      <c r="AB95" s="281"/>
      <c r="AC95" s="279" t="s">
        <v>855</v>
      </c>
      <c r="AF95" s="276" t="str">
        <f>IFERROR(VLOOKUP(A95,'[1]قوائم الترجمة'!AC$2:AD$2397,1,0),"م")</f>
        <v>م</v>
      </c>
      <c r="AG95" s="232"/>
      <c r="AH95" s="233"/>
      <c r="AI95" s="233"/>
      <c r="AJ95" s="233"/>
      <c r="AL95" s="267"/>
      <c r="AM95" s="235"/>
      <c r="AO95" s="236"/>
      <c r="AU95" s="234"/>
    </row>
    <row r="96" spans="1:47" ht="21" x14ac:dyDescent="0.4">
      <c r="A96" s="275">
        <v>102694</v>
      </c>
      <c r="B96" s="276" t="s">
        <v>1690</v>
      </c>
      <c r="C96" s="276" t="s">
        <v>1691</v>
      </c>
      <c r="D96" s="276" t="s">
        <v>494</v>
      </c>
      <c r="E96" s="276" t="s">
        <v>423</v>
      </c>
      <c r="F96" s="276" t="s">
        <v>8366</v>
      </c>
      <c r="G96" s="276" t="s">
        <v>402</v>
      </c>
      <c r="H96" s="276" t="s">
        <v>425</v>
      </c>
      <c r="I96" s="276" t="s">
        <v>61</v>
      </c>
      <c r="J96" s="276" t="s">
        <v>403</v>
      </c>
      <c r="K96" s="277">
        <v>1980</v>
      </c>
      <c r="L96" s="276" t="s">
        <v>402</v>
      </c>
      <c r="N96" s="276" t="s">
        <v>8367</v>
      </c>
      <c r="O96" s="276" t="s">
        <v>394</v>
      </c>
      <c r="P96" s="276">
        <v>175000</v>
      </c>
      <c r="R96" s="276" t="s">
        <v>394</v>
      </c>
      <c r="S96" s="276"/>
      <c r="AC96" s="276" t="s">
        <v>855</v>
      </c>
      <c r="AF96" s="276">
        <f>IFERROR(VLOOKUP(A96,'[1]قوائم الترجمة'!AC$2:AD$2397,1,0),"م")</f>
        <v>102694</v>
      </c>
      <c r="AG96" s="232"/>
      <c r="AH96" s="233"/>
      <c r="AI96" s="233"/>
      <c r="AJ96" s="233"/>
      <c r="AL96" s="267"/>
      <c r="AM96" s="235"/>
      <c r="AO96" s="236"/>
      <c r="AU96" s="234"/>
    </row>
    <row r="97" spans="1:47" x14ac:dyDescent="0.3">
      <c r="A97" s="278">
        <v>102745</v>
      </c>
      <c r="B97" s="279" t="s">
        <v>7601</v>
      </c>
      <c r="C97" s="279" t="s">
        <v>83</v>
      </c>
      <c r="D97" s="279" t="s">
        <v>254</v>
      </c>
      <c r="E97" s="279" t="s">
        <v>394</v>
      </c>
      <c r="F97" s="303"/>
      <c r="G97" s="303"/>
      <c r="H97" s="279" t="s">
        <v>394</v>
      </c>
      <c r="I97" s="279" t="s">
        <v>61</v>
      </c>
      <c r="J97" s="279" t="s">
        <v>394</v>
      </c>
      <c r="K97" s="279" t="s">
        <v>394</v>
      </c>
      <c r="L97" s="279" t="s">
        <v>394</v>
      </c>
      <c r="M97" s="315" t="s">
        <v>394</v>
      </c>
      <c r="N97" s="279" t="s">
        <v>394</v>
      </c>
      <c r="O97" s="279" t="s">
        <v>394</v>
      </c>
      <c r="P97" s="315">
        <v>0</v>
      </c>
      <c r="Q97" s="315" t="s">
        <v>394</v>
      </c>
      <c r="R97" s="279" t="s">
        <v>394</v>
      </c>
      <c r="S97" s="279" t="s">
        <v>394</v>
      </c>
      <c r="T97" s="315" t="s">
        <v>394</v>
      </c>
      <c r="U97" s="315" t="s">
        <v>394</v>
      </c>
      <c r="V97" s="315" t="s">
        <v>394</v>
      </c>
      <c r="W97" s="315" t="s">
        <v>394</v>
      </c>
      <c r="X97" s="315" t="s">
        <v>394</v>
      </c>
      <c r="Y97" s="281"/>
      <c r="Z97" s="315" t="s">
        <v>394</v>
      </c>
      <c r="AA97" s="315" t="s">
        <v>394</v>
      </c>
      <c r="AB97" s="281"/>
      <c r="AC97" s="279" t="s">
        <v>855</v>
      </c>
      <c r="AF97" s="276" t="str">
        <f>IFERROR(VLOOKUP(A97,'[1]قوائم الترجمة'!AC$2:AD$2397,1,0),"م")</f>
        <v>م</v>
      </c>
      <c r="AG97" s="264"/>
      <c r="AH97" s="266"/>
      <c r="AI97" s="266"/>
      <c r="AJ97" s="266"/>
      <c r="AL97" s="267"/>
      <c r="AM97" s="235"/>
      <c r="AO97" s="272"/>
      <c r="AU97" s="234"/>
    </row>
    <row r="98" spans="1:47" ht="21" x14ac:dyDescent="0.4">
      <c r="A98" s="278">
        <v>102759</v>
      </c>
      <c r="B98" s="279" t="s">
        <v>5486</v>
      </c>
      <c r="C98" s="279" t="s">
        <v>112</v>
      </c>
      <c r="D98" s="279" t="s">
        <v>674</v>
      </c>
      <c r="E98" s="279" t="s">
        <v>394</v>
      </c>
      <c r="F98" s="303"/>
      <c r="G98" s="303"/>
      <c r="H98" s="279" t="s">
        <v>394</v>
      </c>
      <c r="I98" s="279" t="s">
        <v>61</v>
      </c>
      <c r="J98" s="279" t="s">
        <v>394</v>
      </c>
      <c r="K98" s="279" t="s">
        <v>394</v>
      </c>
      <c r="L98" s="279" t="s">
        <v>394</v>
      </c>
      <c r="M98" s="315" t="s">
        <v>394</v>
      </c>
      <c r="N98" s="279" t="s">
        <v>394</v>
      </c>
      <c r="O98" s="279" t="s">
        <v>394</v>
      </c>
      <c r="P98" s="315">
        <v>0</v>
      </c>
      <c r="Q98" s="315" t="s">
        <v>394</v>
      </c>
      <c r="R98" s="279" t="s">
        <v>394</v>
      </c>
      <c r="S98" s="279" t="s">
        <v>394</v>
      </c>
      <c r="T98" s="315" t="s">
        <v>394</v>
      </c>
      <c r="U98" s="315" t="s">
        <v>394</v>
      </c>
      <c r="V98" s="315" t="s">
        <v>394</v>
      </c>
      <c r="W98" s="315" t="s">
        <v>394</v>
      </c>
      <c r="X98" s="315" t="s">
        <v>394</v>
      </c>
      <c r="Y98" s="281"/>
      <c r="Z98" s="315" t="s">
        <v>394</v>
      </c>
      <c r="AA98" s="315" t="s">
        <v>394</v>
      </c>
      <c r="AB98" s="281"/>
      <c r="AC98" s="279" t="s">
        <v>855</v>
      </c>
      <c r="AF98" s="276" t="str">
        <f>IFERROR(VLOOKUP(A98,'[1]قوائم الترجمة'!AC$2:AD$2397,1,0),"م")</f>
        <v>م</v>
      </c>
      <c r="AG98" s="232"/>
      <c r="AH98" s="233"/>
      <c r="AI98" s="233"/>
      <c r="AJ98" s="233"/>
      <c r="AL98" s="267"/>
      <c r="AM98" s="235"/>
      <c r="AO98" s="236"/>
      <c r="AU98" s="234"/>
    </row>
    <row r="99" spans="1:47" ht="21" x14ac:dyDescent="0.4">
      <c r="A99" s="278">
        <v>102762</v>
      </c>
      <c r="B99" s="279" t="s">
        <v>7615</v>
      </c>
      <c r="C99" s="279" t="s">
        <v>1007</v>
      </c>
      <c r="D99" s="279" t="s">
        <v>570</v>
      </c>
      <c r="E99" s="279" t="s">
        <v>394</v>
      </c>
      <c r="F99" s="303"/>
      <c r="G99" s="303"/>
      <c r="H99" s="279" t="s">
        <v>394</v>
      </c>
      <c r="I99" s="279" t="s">
        <v>61</v>
      </c>
      <c r="J99" s="279" t="s">
        <v>394</v>
      </c>
      <c r="K99" s="279" t="s">
        <v>394</v>
      </c>
      <c r="L99" s="279" t="s">
        <v>394</v>
      </c>
      <c r="M99" s="315" t="s">
        <v>394</v>
      </c>
      <c r="N99" s="279" t="s">
        <v>394</v>
      </c>
      <c r="O99" s="279" t="s">
        <v>394</v>
      </c>
      <c r="P99" s="315">
        <v>0</v>
      </c>
      <c r="Q99" s="315" t="s">
        <v>394</v>
      </c>
      <c r="R99" s="279" t="s">
        <v>394</v>
      </c>
      <c r="S99" s="279" t="s">
        <v>394</v>
      </c>
      <c r="T99" s="315" t="s">
        <v>394</v>
      </c>
      <c r="U99" s="315" t="s">
        <v>394</v>
      </c>
      <c r="V99" s="315" t="s">
        <v>394</v>
      </c>
      <c r="W99" s="315" t="s">
        <v>394</v>
      </c>
      <c r="X99" s="315" t="s">
        <v>394</v>
      </c>
      <c r="Y99" s="281"/>
      <c r="Z99" s="315" t="s">
        <v>394</v>
      </c>
      <c r="AA99" s="315" t="s">
        <v>394</v>
      </c>
      <c r="AB99" s="281"/>
      <c r="AC99" s="279" t="s">
        <v>855</v>
      </c>
      <c r="AF99" s="276" t="str">
        <f>IFERROR(VLOOKUP(A99,'[1]قوائم الترجمة'!AC$2:AD$2397,1,0),"م")</f>
        <v>م</v>
      </c>
      <c r="AG99" s="232"/>
      <c r="AH99" s="233"/>
      <c r="AI99" s="233"/>
      <c r="AJ99" s="233"/>
      <c r="AL99" s="267"/>
      <c r="AM99" s="235"/>
      <c r="AO99" s="236"/>
      <c r="AU99" s="234"/>
    </row>
    <row r="100" spans="1:47" ht="21" x14ac:dyDescent="0.4">
      <c r="A100" s="278">
        <v>102786</v>
      </c>
      <c r="B100" s="279" t="s">
        <v>7633</v>
      </c>
      <c r="C100" s="279" t="s">
        <v>65</v>
      </c>
      <c r="D100" s="279" t="s">
        <v>7634</v>
      </c>
      <c r="E100" s="279" t="s">
        <v>394</v>
      </c>
      <c r="F100" s="303"/>
      <c r="G100" s="303"/>
      <c r="H100" s="279" t="s">
        <v>394</v>
      </c>
      <c r="I100" s="279" t="s">
        <v>61</v>
      </c>
      <c r="J100" s="279" t="s">
        <v>394</v>
      </c>
      <c r="K100" s="279" t="s">
        <v>394</v>
      </c>
      <c r="L100" s="279" t="s">
        <v>394</v>
      </c>
      <c r="M100" s="315" t="s">
        <v>394</v>
      </c>
      <c r="N100" s="279" t="s">
        <v>394</v>
      </c>
      <c r="O100" s="279" t="s">
        <v>394</v>
      </c>
      <c r="P100" s="315">
        <v>0</v>
      </c>
      <c r="Q100" s="315" t="s">
        <v>394</v>
      </c>
      <c r="R100" s="279" t="s">
        <v>394</v>
      </c>
      <c r="S100" s="279" t="s">
        <v>394</v>
      </c>
      <c r="T100" s="315" t="s">
        <v>394</v>
      </c>
      <c r="U100" s="315" t="s">
        <v>394</v>
      </c>
      <c r="V100" s="315" t="s">
        <v>394</v>
      </c>
      <c r="W100" s="315" t="s">
        <v>394</v>
      </c>
      <c r="X100" s="315" t="s">
        <v>394</v>
      </c>
      <c r="Y100" s="281"/>
      <c r="Z100" s="315" t="s">
        <v>394</v>
      </c>
      <c r="AA100" s="315" t="s">
        <v>394</v>
      </c>
      <c r="AB100" s="281"/>
      <c r="AC100" s="279" t="s">
        <v>855</v>
      </c>
      <c r="AF100" s="276" t="str">
        <f>IFERROR(VLOOKUP(A100,'[1]قوائم الترجمة'!AC$2:AD$2397,1,0),"م")</f>
        <v>م</v>
      </c>
      <c r="AG100" s="232"/>
      <c r="AH100" s="233"/>
      <c r="AI100" s="233"/>
      <c r="AJ100" s="233"/>
      <c r="AL100" s="267"/>
      <c r="AM100" s="235"/>
      <c r="AO100" s="236"/>
      <c r="AU100" s="234"/>
    </row>
    <row r="101" spans="1:47" ht="21" x14ac:dyDescent="0.4">
      <c r="A101" s="275">
        <v>102813</v>
      </c>
      <c r="B101" s="276" t="s">
        <v>1513</v>
      </c>
      <c r="C101" s="276" t="s">
        <v>555</v>
      </c>
      <c r="D101" s="276" t="s">
        <v>558</v>
      </c>
      <c r="E101" s="276" t="s">
        <v>424</v>
      </c>
      <c r="F101" s="276" t="s">
        <v>8368</v>
      </c>
      <c r="G101" s="276" t="s">
        <v>417</v>
      </c>
      <c r="H101" s="276" t="s">
        <v>425</v>
      </c>
      <c r="I101" s="276" t="s">
        <v>538</v>
      </c>
      <c r="J101" s="276" t="s">
        <v>426</v>
      </c>
      <c r="K101" s="277">
        <v>1999</v>
      </c>
      <c r="L101" s="276" t="s">
        <v>417</v>
      </c>
      <c r="N101" s="276" t="s">
        <v>8369</v>
      </c>
      <c r="O101" s="276" t="s">
        <v>8370</v>
      </c>
      <c r="P101" s="276">
        <v>105000</v>
      </c>
      <c r="R101" s="276" t="s">
        <v>394</v>
      </c>
      <c r="S101" s="276"/>
      <c r="AC101" s="276" t="s">
        <v>855</v>
      </c>
      <c r="AF101" s="276">
        <f>IFERROR(VLOOKUP(A101,'[1]قوائم الترجمة'!AC$2:AD$2397,1,0),"م")</f>
        <v>102813</v>
      </c>
      <c r="AG101" s="232"/>
      <c r="AH101" s="233"/>
      <c r="AI101" s="233"/>
      <c r="AJ101" s="233"/>
      <c r="AL101" s="267"/>
      <c r="AM101" s="235"/>
      <c r="AO101" s="236"/>
      <c r="AU101" s="234"/>
    </row>
    <row r="102" spans="1:47" ht="21" x14ac:dyDescent="0.4">
      <c r="A102" s="278">
        <v>102835</v>
      </c>
      <c r="B102" s="279" t="s">
        <v>7681</v>
      </c>
      <c r="C102" s="279" t="s">
        <v>730</v>
      </c>
      <c r="D102" s="279" t="s">
        <v>7682</v>
      </c>
      <c r="E102" s="279" t="s">
        <v>394</v>
      </c>
      <c r="F102" s="303"/>
      <c r="G102" s="303"/>
      <c r="H102" s="279" t="s">
        <v>394</v>
      </c>
      <c r="I102" s="279" t="s">
        <v>538</v>
      </c>
      <c r="J102" s="279" t="s">
        <v>394</v>
      </c>
      <c r="K102" s="279" t="s">
        <v>394</v>
      </c>
      <c r="L102" s="279" t="s">
        <v>394</v>
      </c>
      <c r="M102" s="315" t="s">
        <v>394</v>
      </c>
      <c r="N102" s="279" t="s">
        <v>394</v>
      </c>
      <c r="O102" s="279" t="s">
        <v>394</v>
      </c>
      <c r="P102" s="315">
        <v>0</v>
      </c>
      <c r="Q102" s="315" t="s">
        <v>394</v>
      </c>
      <c r="R102" s="279" t="s">
        <v>394</v>
      </c>
      <c r="S102" s="279" t="s">
        <v>394</v>
      </c>
      <c r="T102" s="315" t="s">
        <v>394</v>
      </c>
      <c r="U102" s="315" t="s">
        <v>394</v>
      </c>
      <c r="V102" s="315" t="s">
        <v>394</v>
      </c>
      <c r="W102" s="315" t="s">
        <v>394</v>
      </c>
      <c r="X102" s="315" t="s">
        <v>394</v>
      </c>
      <c r="Y102" s="281"/>
      <c r="Z102" s="315" t="s">
        <v>394</v>
      </c>
      <c r="AA102" s="315" t="s">
        <v>394</v>
      </c>
      <c r="AB102" s="281"/>
      <c r="AC102" s="279" t="s">
        <v>855</v>
      </c>
      <c r="AF102" s="276" t="str">
        <f>IFERROR(VLOOKUP(A102,'[1]قوائم الترجمة'!AC$2:AD$2397,1,0),"م")</f>
        <v>م</v>
      </c>
      <c r="AG102" s="232"/>
      <c r="AH102" s="233"/>
      <c r="AI102" s="233"/>
      <c r="AJ102" s="233"/>
      <c r="AL102" s="267"/>
      <c r="AM102" s="235"/>
      <c r="AU102" s="234"/>
    </row>
    <row r="103" spans="1:47" ht="21" x14ac:dyDescent="0.4">
      <c r="A103" s="275">
        <v>102869</v>
      </c>
      <c r="B103" s="276" t="s">
        <v>5485</v>
      </c>
      <c r="C103" s="276" t="s">
        <v>109</v>
      </c>
      <c r="D103" s="276" t="s">
        <v>279</v>
      </c>
      <c r="E103" s="276" t="s">
        <v>5660</v>
      </c>
      <c r="F103" s="276" t="s">
        <v>8371</v>
      </c>
      <c r="G103" s="276" t="s">
        <v>402</v>
      </c>
      <c r="H103" s="276" t="s">
        <v>425</v>
      </c>
      <c r="I103" s="276" t="s">
        <v>538</v>
      </c>
      <c r="J103" s="276" t="s">
        <v>8112</v>
      </c>
      <c r="K103" s="277">
        <v>0</v>
      </c>
      <c r="L103" s="276" t="s">
        <v>7215</v>
      </c>
      <c r="N103" s="276" t="s">
        <v>394</v>
      </c>
      <c r="O103" s="276" t="s">
        <v>394</v>
      </c>
      <c r="P103" s="315">
        <v>0</v>
      </c>
      <c r="R103" s="276" t="s">
        <v>394</v>
      </c>
      <c r="S103" s="276" t="s">
        <v>394</v>
      </c>
      <c r="AC103" s="276" t="s">
        <v>394</v>
      </c>
      <c r="AF103" s="276">
        <f>IFERROR(VLOOKUP(A103,'[1]قوائم الترجمة'!AC$2:AD$2397,1,0),"م")</f>
        <v>102869</v>
      </c>
      <c r="AG103" s="232"/>
      <c r="AH103" s="233"/>
      <c r="AI103" s="233"/>
      <c r="AJ103" s="233"/>
      <c r="AL103" s="267"/>
      <c r="AM103" s="235"/>
      <c r="AO103" s="236"/>
      <c r="AU103" s="234"/>
    </row>
    <row r="104" spans="1:47" ht="21" x14ac:dyDescent="0.4">
      <c r="A104" s="278">
        <v>102885</v>
      </c>
      <c r="B104" s="279" t="s">
        <v>5484</v>
      </c>
      <c r="C104" s="279" t="s">
        <v>985</v>
      </c>
      <c r="D104" s="279" t="s">
        <v>674</v>
      </c>
      <c r="E104" s="279" t="s">
        <v>394</v>
      </c>
      <c r="F104" s="303"/>
      <c r="G104" s="303"/>
      <c r="H104" s="279" t="s">
        <v>394</v>
      </c>
      <c r="I104" s="279" t="s">
        <v>61</v>
      </c>
      <c r="J104" s="279" t="s">
        <v>394</v>
      </c>
      <c r="K104" s="279" t="s">
        <v>394</v>
      </c>
      <c r="L104" s="279" t="s">
        <v>394</v>
      </c>
      <c r="M104" s="315" t="s">
        <v>394</v>
      </c>
      <c r="N104" s="279" t="s">
        <v>394</v>
      </c>
      <c r="O104" s="279" t="s">
        <v>394</v>
      </c>
      <c r="P104" s="315">
        <v>0</v>
      </c>
      <c r="Q104" s="315" t="s">
        <v>394</v>
      </c>
      <c r="R104" s="279" t="s">
        <v>394</v>
      </c>
      <c r="S104" s="279" t="s">
        <v>394</v>
      </c>
      <c r="T104" s="315" t="s">
        <v>394</v>
      </c>
      <c r="U104" s="315" t="s">
        <v>394</v>
      </c>
      <c r="V104" s="315" t="s">
        <v>394</v>
      </c>
      <c r="W104" s="315" t="s">
        <v>394</v>
      </c>
      <c r="X104" s="315" t="s">
        <v>394</v>
      </c>
      <c r="Y104" s="281"/>
      <c r="Z104" s="315" t="s">
        <v>394</v>
      </c>
      <c r="AA104" s="315" t="s">
        <v>394</v>
      </c>
      <c r="AB104" s="281"/>
      <c r="AC104" s="279" t="s">
        <v>855</v>
      </c>
      <c r="AF104" s="276" t="str">
        <f>IFERROR(VLOOKUP(A104,'[1]قوائم الترجمة'!AC$2:AD$2397,1,0),"م")</f>
        <v>م</v>
      </c>
      <c r="AG104" s="232"/>
      <c r="AH104" s="233"/>
      <c r="AI104" s="233"/>
      <c r="AJ104" s="233"/>
      <c r="AL104" s="267"/>
      <c r="AM104" s="235"/>
      <c r="AO104" s="236"/>
      <c r="AU104" s="234"/>
    </row>
    <row r="105" spans="1:47" ht="21" x14ac:dyDescent="0.4">
      <c r="A105" s="278">
        <v>102890</v>
      </c>
      <c r="B105" s="279" t="s">
        <v>1689</v>
      </c>
      <c r="C105" s="279" t="s">
        <v>71</v>
      </c>
      <c r="D105" s="279" t="s">
        <v>249</v>
      </c>
      <c r="E105" s="279" t="s">
        <v>394</v>
      </c>
      <c r="F105" s="303"/>
      <c r="G105" s="303"/>
      <c r="H105" s="279" t="s">
        <v>394</v>
      </c>
      <c r="I105" s="279" t="s">
        <v>61</v>
      </c>
      <c r="J105" s="279" t="s">
        <v>394</v>
      </c>
      <c r="K105" s="279" t="s">
        <v>394</v>
      </c>
      <c r="L105" s="279" t="s">
        <v>394</v>
      </c>
      <c r="M105" s="315" t="s">
        <v>394</v>
      </c>
      <c r="N105" s="279" t="s">
        <v>394</v>
      </c>
      <c r="O105" s="279" t="s">
        <v>394</v>
      </c>
      <c r="P105" s="315">
        <v>0</v>
      </c>
      <c r="Q105" s="315" t="s">
        <v>394</v>
      </c>
      <c r="R105" s="279" t="s">
        <v>394</v>
      </c>
      <c r="S105" s="279" t="s">
        <v>394</v>
      </c>
      <c r="T105" s="315" t="s">
        <v>394</v>
      </c>
      <c r="U105" s="315" t="s">
        <v>394</v>
      </c>
      <c r="V105" s="315" t="s">
        <v>394</v>
      </c>
      <c r="W105" s="315" t="s">
        <v>394</v>
      </c>
      <c r="X105" s="315" t="s">
        <v>394</v>
      </c>
      <c r="Y105" s="281"/>
      <c r="Z105" s="315" t="s">
        <v>394</v>
      </c>
      <c r="AA105" s="315" t="s">
        <v>394</v>
      </c>
      <c r="AB105" s="281"/>
      <c r="AC105" s="279" t="s">
        <v>855</v>
      </c>
      <c r="AF105" s="276" t="str">
        <f>IFERROR(VLOOKUP(A105,'[1]قوائم الترجمة'!AC$2:AD$2397,1,0),"م")</f>
        <v>م</v>
      </c>
      <c r="AG105" s="232"/>
      <c r="AH105" s="233"/>
      <c r="AI105" s="233"/>
      <c r="AJ105" s="233"/>
      <c r="AL105" s="267"/>
      <c r="AM105" s="235"/>
      <c r="AO105" s="236"/>
      <c r="AU105" s="234"/>
    </row>
    <row r="106" spans="1:47" ht="21" x14ac:dyDescent="0.4">
      <c r="A106" s="278">
        <v>102908</v>
      </c>
      <c r="B106" s="279" t="s">
        <v>5483</v>
      </c>
      <c r="C106" s="279" t="s">
        <v>82</v>
      </c>
      <c r="D106" s="279" t="s">
        <v>328</v>
      </c>
      <c r="E106" s="279" t="s">
        <v>394</v>
      </c>
      <c r="F106" s="303"/>
      <c r="G106" s="303"/>
      <c r="H106" s="279" t="s">
        <v>394</v>
      </c>
      <c r="I106" s="279" t="s">
        <v>61</v>
      </c>
      <c r="J106" s="279" t="s">
        <v>394</v>
      </c>
      <c r="K106" s="279" t="s">
        <v>394</v>
      </c>
      <c r="L106" s="279" t="s">
        <v>394</v>
      </c>
      <c r="M106" s="315" t="s">
        <v>394</v>
      </c>
      <c r="N106" s="279" t="s">
        <v>394</v>
      </c>
      <c r="O106" s="279" t="s">
        <v>394</v>
      </c>
      <c r="P106" s="315">
        <v>0</v>
      </c>
      <c r="Q106" s="315" t="s">
        <v>394</v>
      </c>
      <c r="R106" s="279" t="s">
        <v>394</v>
      </c>
      <c r="S106" s="279" t="s">
        <v>394</v>
      </c>
      <c r="T106" s="315" t="s">
        <v>394</v>
      </c>
      <c r="U106" s="315" t="s">
        <v>394</v>
      </c>
      <c r="V106" s="315" t="s">
        <v>394</v>
      </c>
      <c r="W106" s="315" t="s">
        <v>394</v>
      </c>
      <c r="X106" s="315" t="s">
        <v>394</v>
      </c>
      <c r="Y106" s="281"/>
      <c r="Z106" s="315" t="s">
        <v>394</v>
      </c>
      <c r="AA106" s="315" t="s">
        <v>394</v>
      </c>
      <c r="AB106" s="281"/>
      <c r="AC106" s="279" t="s">
        <v>855</v>
      </c>
      <c r="AF106" s="276" t="str">
        <f>IFERROR(VLOOKUP(A106,'[1]قوائم الترجمة'!AC$2:AD$2397,1,0),"م")</f>
        <v>م</v>
      </c>
      <c r="AG106" s="232"/>
      <c r="AH106" s="233"/>
      <c r="AI106" s="233"/>
      <c r="AJ106" s="233"/>
      <c r="AL106" s="267"/>
      <c r="AM106" s="235"/>
      <c r="AO106" s="236"/>
      <c r="AU106" s="234"/>
    </row>
    <row r="107" spans="1:47" ht="21" x14ac:dyDescent="0.4">
      <c r="A107" s="278">
        <v>102921</v>
      </c>
      <c r="B107" s="279" t="s">
        <v>1511</v>
      </c>
      <c r="C107" s="279" t="s">
        <v>1049</v>
      </c>
      <c r="D107" s="279" t="s">
        <v>1512</v>
      </c>
      <c r="E107" s="279" t="s">
        <v>394</v>
      </c>
      <c r="F107" s="303"/>
      <c r="G107" s="303"/>
      <c r="H107" s="279" t="s">
        <v>394</v>
      </c>
      <c r="I107" s="279" t="s">
        <v>61</v>
      </c>
      <c r="J107" s="279" t="s">
        <v>394</v>
      </c>
      <c r="K107" s="279" t="s">
        <v>394</v>
      </c>
      <c r="L107" s="279" t="s">
        <v>394</v>
      </c>
      <c r="M107" s="315" t="s">
        <v>394</v>
      </c>
      <c r="N107" s="279" t="s">
        <v>394</v>
      </c>
      <c r="O107" s="279" t="s">
        <v>394</v>
      </c>
      <c r="P107" s="315">
        <v>0</v>
      </c>
      <c r="Q107" s="315" t="s">
        <v>394</v>
      </c>
      <c r="R107" s="279" t="s">
        <v>394</v>
      </c>
      <c r="S107" s="279" t="s">
        <v>394</v>
      </c>
      <c r="T107" s="315" t="s">
        <v>394</v>
      </c>
      <c r="U107" s="315" t="s">
        <v>394</v>
      </c>
      <c r="V107" s="315" t="s">
        <v>394</v>
      </c>
      <c r="W107" s="315" t="s">
        <v>394</v>
      </c>
      <c r="X107" s="315" t="s">
        <v>394</v>
      </c>
      <c r="Y107" s="281"/>
      <c r="Z107" s="315" t="s">
        <v>394</v>
      </c>
      <c r="AA107" s="315" t="s">
        <v>394</v>
      </c>
      <c r="AB107" s="281"/>
      <c r="AC107" s="279" t="s">
        <v>855</v>
      </c>
      <c r="AF107" s="276" t="str">
        <f>IFERROR(VLOOKUP(A107,'[1]قوائم الترجمة'!AC$2:AD$2397,1,0),"م")</f>
        <v>م</v>
      </c>
      <c r="AG107" s="232"/>
      <c r="AH107" s="233"/>
      <c r="AI107" s="233"/>
      <c r="AJ107" s="233"/>
      <c r="AL107" s="267"/>
      <c r="AM107" s="235"/>
      <c r="AO107" s="236"/>
      <c r="AU107" s="234"/>
    </row>
    <row r="108" spans="1:47" ht="21" x14ac:dyDescent="0.4">
      <c r="A108" s="278">
        <v>102945</v>
      </c>
      <c r="B108" s="279" t="s">
        <v>7749</v>
      </c>
      <c r="C108" s="279" t="s">
        <v>155</v>
      </c>
      <c r="D108" s="279" t="s">
        <v>284</v>
      </c>
      <c r="E108" s="279" t="s">
        <v>394</v>
      </c>
      <c r="F108" s="303"/>
      <c r="G108" s="303"/>
      <c r="H108" s="279" t="s">
        <v>394</v>
      </c>
      <c r="I108" s="279" t="s">
        <v>538</v>
      </c>
      <c r="J108" s="279" t="s">
        <v>394</v>
      </c>
      <c r="K108" s="279" t="s">
        <v>394</v>
      </c>
      <c r="L108" s="279" t="s">
        <v>394</v>
      </c>
      <c r="M108" s="315" t="s">
        <v>394</v>
      </c>
      <c r="N108" s="279" t="s">
        <v>394</v>
      </c>
      <c r="O108" s="279" t="s">
        <v>394</v>
      </c>
      <c r="P108" s="315">
        <v>0</v>
      </c>
      <c r="Q108" s="315" t="s">
        <v>394</v>
      </c>
      <c r="R108" s="279" t="s">
        <v>394</v>
      </c>
      <c r="S108" s="279" t="s">
        <v>394</v>
      </c>
      <c r="T108" s="315" t="s">
        <v>394</v>
      </c>
      <c r="U108" s="315" t="s">
        <v>394</v>
      </c>
      <c r="V108" s="315" t="s">
        <v>394</v>
      </c>
      <c r="W108" s="315" t="s">
        <v>394</v>
      </c>
      <c r="X108" s="315" t="s">
        <v>394</v>
      </c>
      <c r="Y108" s="281"/>
      <c r="Z108" s="315" t="s">
        <v>394</v>
      </c>
      <c r="AA108" s="315" t="s">
        <v>394</v>
      </c>
      <c r="AB108" s="281"/>
      <c r="AC108" s="279" t="s">
        <v>855</v>
      </c>
      <c r="AF108" s="276" t="str">
        <f>IFERROR(VLOOKUP(A108,'[1]قوائم الترجمة'!AC$2:AD$2397,1,0),"م")</f>
        <v>م</v>
      </c>
      <c r="AG108" s="232"/>
      <c r="AH108" s="233"/>
      <c r="AI108" s="233"/>
      <c r="AJ108" s="233"/>
      <c r="AL108" s="267"/>
      <c r="AM108" s="235"/>
      <c r="AO108" s="236"/>
      <c r="AU108" s="234"/>
    </row>
    <row r="109" spans="1:47" ht="21" x14ac:dyDescent="0.4">
      <c r="A109" s="278">
        <v>103003</v>
      </c>
      <c r="B109" s="279" t="s">
        <v>7834</v>
      </c>
      <c r="C109" s="279" t="s">
        <v>7835</v>
      </c>
      <c r="D109" s="279" t="s">
        <v>7836</v>
      </c>
      <c r="E109" s="279" t="s">
        <v>394</v>
      </c>
      <c r="F109" s="303"/>
      <c r="G109" s="303"/>
      <c r="H109" s="279" t="s">
        <v>394</v>
      </c>
      <c r="I109" s="279" t="s">
        <v>61</v>
      </c>
      <c r="J109" s="279" t="s">
        <v>394</v>
      </c>
      <c r="K109" s="279" t="s">
        <v>394</v>
      </c>
      <c r="L109" s="279" t="s">
        <v>394</v>
      </c>
      <c r="M109" s="315" t="s">
        <v>394</v>
      </c>
      <c r="N109" s="279" t="s">
        <v>394</v>
      </c>
      <c r="O109" s="279" t="s">
        <v>394</v>
      </c>
      <c r="P109" s="315">
        <v>0</v>
      </c>
      <c r="Q109" s="315" t="s">
        <v>394</v>
      </c>
      <c r="R109" s="279" t="s">
        <v>394</v>
      </c>
      <c r="S109" s="279" t="s">
        <v>394</v>
      </c>
      <c r="T109" s="315" t="s">
        <v>394</v>
      </c>
      <c r="U109" s="315" t="s">
        <v>394</v>
      </c>
      <c r="V109" s="315" t="s">
        <v>394</v>
      </c>
      <c r="W109" s="315" t="s">
        <v>394</v>
      </c>
      <c r="X109" s="315" t="s">
        <v>394</v>
      </c>
      <c r="Y109" s="281"/>
      <c r="Z109" s="315" t="s">
        <v>394</v>
      </c>
      <c r="AA109" s="315" t="s">
        <v>394</v>
      </c>
      <c r="AB109" s="281"/>
      <c r="AC109" s="279" t="s">
        <v>855</v>
      </c>
      <c r="AF109" s="276" t="str">
        <f>IFERROR(VLOOKUP(A109,'[1]قوائم الترجمة'!AC$2:AD$2397,1,0),"م")</f>
        <v>م</v>
      </c>
      <c r="AG109" s="232"/>
      <c r="AH109" s="233"/>
      <c r="AI109" s="233"/>
      <c r="AJ109" s="233"/>
      <c r="AL109" s="267"/>
      <c r="AM109" s="235"/>
      <c r="AU109" s="234"/>
    </row>
    <row r="110" spans="1:47" ht="21" x14ac:dyDescent="0.4">
      <c r="A110" s="275">
        <v>103049</v>
      </c>
      <c r="B110" s="276" t="s">
        <v>5482</v>
      </c>
      <c r="C110" s="276" t="s">
        <v>74</v>
      </c>
      <c r="D110" s="276" t="s">
        <v>357</v>
      </c>
      <c r="E110" s="276" t="s">
        <v>5660</v>
      </c>
      <c r="F110" s="276" t="s">
        <v>8372</v>
      </c>
      <c r="G110" s="276" t="s">
        <v>8199</v>
      </c>
      <c r="H110" s="276" t="s">
        <v>429</v>
      </c>
      <c r="I110" s="276" t="s">
        <v>61</v>
      </c>
      <c r="J110" s="276" t="s">
        <v>403</v>
      </c>
      <c r="K110" s="277">
        <v>1998</v>
      </c>
      <c r="L110" s="276" t="s">
        <v>402</v>
      </c>
      <c r="N110" s="276" t="s">
        <v>394</v>
      </c>
      <c r="O110" s="276" t="s">
        <v>394</v>
      </c>
      <c r="P110" s="315">
        <v>0</v>
      </c>
      <c r="R110" s="276" t="s">
        <v>394</v>
      </c>
      <c r="S110" s="276" t="s">
        <v>394</v>
      </c>
      <c r="AC110" s="276" t="s">
        <v>855</v>
      </c>
      <c r="AF110" s="276">
        <f>IFERROR(VLOOKUP(A110,'[1]قوائم الترجمة'!AC$2:AD$2397,1,0),"م")</f>
        <v>103049</v>
      </c>
      <c r="AG110" s="232"/>
      <c r="AH110" s="233"/>
      <c r="AI110" s="233"/>
      <c r="AJ110" s="233"/>
      <c r="AL110" s="267"/>
      <c r="AM110" s="235"/>
      <c r="AO110" s="236"/>
      <c r="AU110" s="234"/>
    </row>
    <row r="111" spans="1:47" ht="21" x14ac:dyDescent="0.4">
      <c r="A111" s="278">
        <v>103089</v>
      </c>
      <c r="B111" s="279" t="s">
        <v>7957</v>
      </c>
      <c r="C111" s="279" t="s">
        <v>63</v>
      </c>
      <c r="D111" s="279" t="s">
        <v>330</v>
      </c>
      <c r="E111" s="279" t="s">
        <v>394</v>
      </c>
      <c r="F111" s="303"/>
      <c r="G111" s="303"/>
      <c r="H111" s="279" t="s">
        <v>394</v>
      </c>
      <c r="I111" s="279" t="s">
        <v>538</v>
      </c>
      <c r="J111" s="279" t="s">
        <v>394</v>
      </c>
      <c r="K111" s="279" t="s">
        <v>394</v>
      </c>
      <c r="L111" s="279" t="s">
        <v>394</v>
      </c>
      <c r="M111" s="315" t="s">
        <v>394</v>
      </c>
      <c r="N111" s="279" t="s">
        <v>394</v>
      </c>
      <c r="O111" s="279" t="s">
        <v>394</v>
      </c>
      <c r="P111" s="315">
        <v>0</v>
      </c>
      <c r="Q111" s="315" t="s">
        <v>394</v>
      </c>
      <c r="R111" s="279" t="s">
        <v>394</v>
      </c>
      <c r="S111" s="279" t="s">
        <v>394</v>
      </c>
      <c r="T111" s="315" t="s">
        <v>394</v>
      </c>
      <c r="U111" s="315" t="s">
        <v>394</v>
      </c>
      <c r="V111" s="315" t="s">
        <v>394</v>
      </c>
      <c r="W111" s="315" t="s">
        <v>394</v>
      </c>
      <c r="X111" s="315" t="s">
        <v>394</v>
      </c>
      <c r="Y111" s="281"/>
      <c r="Z111" s="315" t="s">
        <v>394</v>
      </c>
      <c r="AA111" s="315" t="s">
        <v>394</v>
      </c>
      <c r="AB111" s="281"/>
      <c r="AC111" s="279" t="s">
        <v>855</v>
      </c>
      <c r="AF111" s="276" t="str">
        <f>IFERROR(VLOOKUP(A111,'[1]قوائم الترجمة'!AC$2:AD$2397,1,0),"م")</f>
        <v>م</v>
      </c>
      <c r="AG111" s="232"/>
      <c r="AH111" s="233"/>
      <c r="AI111" s="233"/>
      <c r="AJ111" s="233"/>
      <c r="AL111" s="267"/>
      <c r="AM111" s="235"/>
      <c r="AO111" s="236"/>
      <c r="AU111" s="234"/>
    </row>
    <row r="112" spans="1:47" ht="21" x14ac:dyDescent="0.4">
      <c r="A112" s="278">
        <v>103095</v>
      </c>
      <c r="B112" s="279" t="s">
        <v>7970</v>
      </c>
      <c r="C112" s="279" t="s">
        <v>502</v>
      </c>
      <c r="D112" s="279" t="s">
        <v>1061</v>
      </c>
      <c r="E112" s="279" t="s">
        <v>394</v>
      </c>
      <c r="F112" s="303"/>
      <c r="G112" s="303"/>
      <c r="H112" s="279" t="s">
        <v>394</v>
      </c>
      <c r="I112" s="279" t="s">
        <v>61</v>
      </c>
      <c r="J112" s="279" t="s">
        <v>394</v>
      </c>
      <c r="K112" s="279" t="s">
        <v>394</v>
      </c>
      <c r="L112" s="279" t="s">
        <v>394</v>
      </c>
      <c r="M112" s="315" t="s">
        <v>394</v>
      </c>
      <c r="N112" s="279" t="s">
        <v>394</v>
      </c>
      <c r="O112" s="279" t="s">
        <v>394</v>
      </c>
      <c r="P112" s="315">
        <v>0</v>
      </c>
      <c r="Q112" s="315" t="s">
        <v>394</v>
      </c>
      <c r="R112" s="279" t="s">
        <v>394</v>
      </c>
      <c r="S112" s="279" t="s">
        <v>394</v>
      </c>
      <c r="T112" s="315" t="s">
        <v>394</v>
      </c>
      <c r="U112" s="315" t="s">
        <v>394</v>
      </c>
      <c r="V112" s="315" t="s">
        <v>394</v>
      </c>
      <c r="W112" s="315" t="s">
        <v>394</v>
      </c>
      <c r="X112" s="315" t="s">
        <v>394</v>
      </c>
      <c r="Y112" s="281"/>
      <c r="Z112" s="315" t="s">
        <v>394</v>
      </c>
      <c r="AA112" s="315" t="s">
        <v>394</v>
      </c>
      <c r="AB112" s="281"/>
      <c r="AC112" s="279" t="s">
        <v>855</v>
      </c>
      <c r="AF112" s="276" t="str">
        <f>IFERROR(VLOOKUP(A112,'[1]قوائم الترجمة'!AC$2:AD$2397,1,0),"م")</f>
        <v>م</v>
      </c>
      <c r="AG112" s="232"/>
      <c r="AH112" s="233"/>
      <c r="AI112" s="233"/>
      <c r="AJ112" s="233"/>
      <c r="AL112" s="267"/>
      <c r="AM112" s="235"/>
      <c r="AO112" s="236"/>
      <c r="AU112" s="234"/>
    </row>
    <row r="113" spans="1:47" ht="21" x14ac:dyDescent="0.4">
      <c r="A113" s="278">
        <v>103123</v>
      </c>
      <c r="B113" s="279" t="s">
        <v>5481</v>
      </c>
      <c r="C113" s="279" t="s">
        <v>619</v>
      </c>
      <c r="D113" s="279" t="s">
        <v>247</v>
      </c>
      <c r="E113" s="279" t="s">
        <v>394</v>
      </c>
      <c r="F113" s="303"/>
      <c r="G113" s="303"/>
      <c r="H113" s="279" t="s">
        <v>394</v>
      </c>
      <c r="I113" s="279" t="s">
        <v>61</v>
      </c>
      <c r="J113" s="279" t="s">
        <v>394</v>
      </c>
      <c r="K113" s="279" t="s">
        <v>394</v>
      </c>
      <c r="L113" s="279" t="s">
        <v>394</v>
      </c>
      <c r="M113" s="315" t="s">
        <v>394</v>
      </c>
      <c r="N113" s="279" t="s">
        <v>394</v>
      </c>
      <c r="O113" s="279" t="s">
        <v>394</v>
      </c>
      <c r="P113" s="315">
        <v>0</v>
      </c>
      <c r="Q113" s="315" t="s">
        <v>394</v>
      </c>
      <c r="R113" s="279" t="s">
        <v>394</v>
      </c>
      <c r="S113" s="279" t="s">
        <v>394</v>
      </c>
      <c r="T113" s="315" t="s">
        <v>394</v>
      </c>
      <c r="U113" s="315" t="s">
        <v>394</v>
      </c>
      <c r="V113" s="315" t="s">
        <v>394</v>
      </c>
      <c r="W113" s="315" t="s">
        <v>394</v>
      </c>
      <c r="X113" s="315" t="s">
        <v>394</v>
      </c>
      <c r="Y113" s="281"/>
      <c r="Z113" s="315" t="s">
        <v>394</v>
      </c>
      <c r="AA113" s="315" t="s">
        <v>394</v>
      </c>
      <c r="AB113" s="281"/>
      <c r="AC113" s="279" t="s">
        <v>855</v>
      </c>
      <c r="AF113" s="276" t="str">
        <f>IFERROR(VLOOKUP(A113,'[1]قوائم الترجمة'!AC$2:AD$2397,1,0),"م")</f>
        <v>م</v>
      </c>
      <c r="AG113" s="232"/>
      <c r="AH113" s="233"/>
      <c r="AI113" s="233"/>
      <c r="AJ113" s="233"/>
      <c r="AL113" s="267"/>
      <c r="AM113" s="235"/>
      <c r="AU113" s="234"/>
    </row>
    <row r="114" spans="1:47" ht="21" x14ac:dyDescent="0.4">
      <c r="A114" s="278">
        <v>103142</v>
      </c>
      <c r="B114" s="279" t="s">
        <v>5479</v>
      </c>
      <c r="C114" s="279" t="s">
        <v>5480</v>
      </c>
      <c r="D114" s="279" t="s">
        <v>324</v>
      </c>
      <c r="E114" s="279" t="s">
        <v>394</v>
      </c>
      <c r="F114" s="303"/>
      <c r="G114" s="303"/>
      <c r="H114" s="279" t="s">
        <v>394</v>
      </c>
      <c r="I114" s="279" t="s">
        <v>61</v>
      </c>
      <c r="J114" s="279" t="s">
        <v>394</v>
      </c>
      <c r="K114" s="279" t="s">
        <v>394</v>
      </c>
      <c r="L114" s="279" t="s">
        <v>394</v>
      </c>
      <c r="M114" s="315" t="s">
        <v>394</v>
      </c>
      <c r="N114" s="279" t="s">
        <v>394</v>
      </c>
      <c r="O114" s="279" t="s">
        <v>394</v>
      </c>
      <c r="P114" s="315">
        <v>0</v>
      </c>
      <c r="Q114" s="315" t="s">
        <v>394</v>
      </c>
      <c r="R114" s="279" t="s">
        <v>394</v>
      </c>
      <c r="S114" s="279" t="s">
        <v>394</v>
      </c>
      <c r="T114" s="315" t="s">
        <v>394</v>
      </c>
      <c r="U114" s="315" t="s">
        <v>394</v>
      </c>
      <c r="V114" s="315" t="s">
        <v>394</v>
      </c>
      <c r="W114" s="315" t="s">
        <v>394</v>
      </c>
      <c r="X114" s="315" t="s">
        <v>394</v>
      </c>
      <c r="Y114" s="281"/>
      <c r="Z114" s="315" t="s">
        <v>394</v>
      </c>
      <c r="AA114" s="315" t="s">
        <v>394</v>
      </c>
      <c r="AB114" s="281"/>
      <c r="AC114" s="279" t="s">
        <v>855</v>
      </c>
      <c r="AF114" s="276" t="str">
        <f>IFERROR(VLOOKUP(A114,'[1]قوائم الترجمة'!AC$2:AD$2397,1,0),"م")</f>
        <v>م</v>
      </c>
      <c r="AG114" s="232"/>
      <c r="AH114" s="233"/>
      <c r="AI114" s="233"/>
      <c r="AJ114" s="233"/>
      <c r="AL114" s="267"/>
      <c r="AM114" s="235"/>
      <c r="AU114" s="234"/>
    </row>
    <row r="115" spans="1:47" ht="21" x14ac:dyDescent="0.4">
      <c r="A115" s="278">
        <v>103153</v>
      </c>
      <c r="B115" s="279" t="s">
        <v>8031</v>
      </c>
      <c r="C115" s="279" t="s">
        <v>74</v>
      </c>
      <c r="D115" s="279" t="s">
        <v>268</v>
      </c>
      <c r="E115" s="279" t="s">
        <v>394</v>
      </c>
      <c r="F115" s="303"/>
      <c r="G115" s="303"/>
      <c r="H115" s="279" t="s">
        <v>394</v>
      </c>
      <c r="I115" s="279" t="s">
        <v>61</v>
      </c>
      <c r="J115" s="279" t="s">
        <v>394</v>
      </c>
      <c r="K115" s="279" t="s">
        <v>394</v>
      </c>
      <c r="L115" s="279" t="s">
        <v>394</v>
      </c>
      <c r="M115" s="315" t="s">
        <v>394</v>
      </c>
      <c r="N115" s="279" t="s">
        <v>394</v>
      </c>
      <c r="O115" s="279" t="s">
        <v>394</v>
      </c>
      <c r="P115" s="315">
        <v>0</v>
      </c>
      <c r="Q115" s="315" t="s">
        <v>394</v>
      </c>
      <c r="R115" s="279" t="s">
        <v>394</v>
      </c>
      <c r="S115" s="279" t="s">
        <v>394</v>
      </c>
      <c r="T115" s="315" t="s">
        <v>394</v>
      </c>
      <c r="U115" s="315" t="s">
        <v>394</v>
      </c>
      <c r="V115" s="315" t="s">
        <v>394</v>
      </c>
      <c r="W115" s="315" t="s">
        <v>394</v>
      </c>
      <c r="X115" s="315" t="s">
        <v>394</v>
      </c>
      <c r="Y115" s="281"/>
      <c r="Z115" s="315" t="s">
        <v>394</v>
      </c>
      <c r="AA115" s="315" t="s">
        <v>394</v>
      </c>
      <c r="AB115" s="281"/>
      <c r="AC115" s="279" t="s">
        <v>855</v>
      </c>
      <c r="AF115" s="276" t="str">
        <f>IFERROR(VLOOKUP(A115,'[1]قوائم الترجمة'!AC$2:AD$2397,1,0),"م")</f>
        <v>م</v>
      </c>
      <c r="AG115" s="232"/>
      <c r="AH115" s="233"/>
      <c r="AI115" s="233"/>
      <c r="AJ115" s="233"/>
      <c r="AL115" s="267"/>
      <c r="AM115" s="235"/>
      <c r="AU115" s="234"/>
    </row>
    <row r="116" spans="1:47" ht="21" x14ac:dyDescent="0.4">
      <c r="A116" s="278">
        <v>103178</v>
      </c>
      <c r="B116" s="279" t="s">
        <v>1510</v>
      </c>
      <c r="C116" s="279" t="s">
        <v>93</v>
      </c>
      <c r="D116" s="279" t="s">
        <v>1118</v>
      </c>
      <c r="E116" s="279" t="s">
        <v>394</v>
      </c>
      <c r="F116" s="303"/>
      <c r="G116" s="303"/>
      <c r="H116" s="279" t="s">
        <v>394</v>
      </c>
      <c r="I116" s="279" t="s">
        <v>61</v>
      </c>
      <c r="J116" s="279" t="s">
        <v>394</v>
      </c>
      <c r="K116" s="279" t="s">
        <v>394</v>
      </c>
      <c r="L116" s="279" t="s">
        <v>394</v>
      </c>
      <c r="M116" s="315" t="s">
        <v>394</v>
      </c>
      <c r="N116" s="279" t="s">
        <v>394</v>
      </c>
      <c r="O116" s="279" t="s">
        <v>394</v>
      </c>
      <c r="P116" s="315">
        <v>0</v>
      </c>
      <c r="Q116" s="315" t="s">
        <v>394</v>
      </c>
      <c r="R116" s="279" t="s">
        <v>394</v>
      </c>
      <c r="S116" s="279" t="s">
        <v>394</v>
      </c>
      <c r="T116" s="315" t="s">
        <v>394</v>
      </c>
      <c r="U116" s="315" t="s">
        <v>394</v>
      </c>
      <c r="V116" s="315" t="s">
        <v>394</v>
      </c>
      <c r="W116" s="315" t="s">
        <v>394</v>
      </c>
      <c r="X116" s="315" t="s">
        <v>394</v>
      </c>
      <c r="Y116" s="281"/>
      <c r="Z116" s="315" t="s">
        <v>394</v>
      </c>
      <c r="AA116" s="315" t="s">
        <v>394</v>
      </c>
      <c r="AB116" s="281"/>
      <c r="AC116" s="279" t="s">
        <v>855</v>
      </c>
      <c r="AF116" s="276" t="str">
        <f>IFERROR(VLOOKUP(A116,'[1]قوائم الترجمة'!AC$2:AD$2397,1,0),"م")</f>
        <v>م</v>
      </c>
      <c r="AG116" s="232"/>
      <c r="AH116" s="233"/>
      <c r="AI116" s="233"/>
      <c r="AJ116" s="233"/>
      <c r="AL116" s="267"/>
      <c r="AM116" s="235"/>
      <c r="AU116" s="234"/>
    </row>
    <row r="117" spans="1:47" ht="21" x14ac:dyDescent="0.4">
      <c r="A117" s="275">
        <v>103187</v>
      </c>
      <c r="B117" s="276" t="s">
        <v>5478</v>
      </c>
      <c r="C117" s="276" t="s">
        <v>68</v>
      </c>
      <c r="D117" s="276" t="s">
        <v>609</v>
      </c>
      <c r="E117" s="276" t="s">
        <v>5660</v>
      </c>
      <c r="F117" s="276" t="s">
        <v>8373</v>
      </c>
      <c r="G117" s="276" t="s">
        <v>402</v>
      </c>
      <c r="H117" s="276" t="s">
        <v>428</v>
      </c>
      <c r="I117" s="276" t="s">
        <v>61</v>
      </c>
      <c r="J117" s="276" t="s">
        <v>403</v>
      </c>
      <c r="K117" s="277">
        <v>1986</v>
      </c>
      <c r="L117" s="276" t="s">
        <v>402</v>
      </c>
      <c r="N117" s="276" t="s">
        <v>394</v>
      </c>
      <c r="O117" s="276" t="s">
        <v>394</v>
      </c>
      <c r="P117" s="315">
        <v>0</v>
      </c>
      <c r="R117" s="276" t="s">
        <v>394</v>
      </c>
      <c r="S117" s="276" t="s">
        <v>394</v>
      </c>
      <c r="AC117" s="276" t="s">
        <v>855</v>
      </c>
      <c r="AF117" s="276">
        <f>IFERROR(VLOOKUP(A117,'[1]قوائم الترجمة'!AC$2:AD$2397,1,0),"م")</f>
        <v>103187</v>
      </c>
      <c r="AG117" s="232"/>
      <c r="AH117" s="233"/>
      <c r="AI117" s="233"/>
      <c r="AJ117" s="233"/>
      <c r="AL117" s="267"/>
      <c r="AM117" s="235"/>
      <c r="AU117" s="234"/>
    </row>
    <row r="118" spans="1:47" ht="21" x14ac:dyDescent="0.4">
      <c r="A118" s="278">
        <v>103190</v>
      </c>
      <c r="B118" s="279" t="s">
        <v>8098</v>
      </c>
      <c r="C118" s="279" t="s">
        <v>492</v>
      </c>
      <c r="D118" s="279" t="s">
        <v>1360</v>
      </c>
      <c r="E118" s="279" t="s">
        <v>394</v>
      </c>
      <c r="F118" s="303"/>
      <c r="G118" s="303"/>
      <c r="H118" s="279" t="s">
        <v>394</v>
      </c>
      <c r="I118" s="279" t="s">
        <v>61</v>
      </c>
      <c r="J118" s="279" t="s">
        <v>394</v>
      </c>
      <c r="K118" s="279" t="s">
        <v>394</v>
      </c>
      <c r="L118" s="279" t="s">
        <v>394</v>
      </c>
      <c r="M118" s="315" t="s">
        <v>394</v>
      </c>
      <c r="N118" s="279" t="s">
        <v>394</v>
      </c>
      <c r="O118" s="279" t="s">
        <v>394</v>
      </c>
      <c r="P118" s="315">
        <v>0</v>
      </c>
      <c r="Q118" s="315" t="s">
        <v>394</v>
      </c>
      <c r="R118" s="279" t="s">
        <v>394</v>
      </c>
      <c r="S118" s="279" t="s">
        <v>394</v>
      </c>
      <c r="T118" s="315" t="s">
        <v>394</v>
      </c>
      <c r="U118" s="315" t="s">
        <v>394</v>
      </c>
      <c r="V118" s="315" t="s">
        <v>394</v>
      </c>
      <c r="W118" s="315" t="s">
        <v>394</v>
      </c>
      <c r="X118" s="315" t="s">
        <v>394</v>
      </c>
      <c r="Y118" s="281"/>
      <c r="Z118" s="315" t="s">
        <v>394</v>
      </c>
      <c r="AA118" s="315" t="s">
        <v>394</v>
      </c>
      <c r="AB118" s="281"/>
      <c r="AC118" s="279" t="s">
        <v>855</v>
      </c>
      <c r="AF118" s="276" t="str">
        <f>IFERROR(VLOOKUP(A118,'[1]قوائم الترجمة'!AC$2:AD$2397,1,0),"م")</f>
        <v>م</v>
      </c>
      <c r="AG118" s="232"/>
      <c r="AH118" s="233"/>
      <c r="AI118" s="233"/>
      <c r="AJ118" s="233"/>
      <c r="AL118" s="267"/>
      <c r="AM118" s="235"/>
      <c r="AU118" s="234"/>
    </row>
    <row r="119" spans="1:47" ht="21" x14ac:dyDescent="0.4">
      <c r="A119" s="278">
        <v>103220</v>
      </c>
      <c r="B119" s="279" t="s">
        <v>5477</v>
      </c>
      <c r="C119" s="279" t="s">
        <v>68</v>
      </c>
      <c r="D119" s="279" t="s">
        <v>1367</v>
      </c>
      <c r="E119" s="279" t="s">
        <v>394</v>
      </c>
      <c r="F119" s="303"/>
      <c r="G119" s="303"/>
      <c r="H119" s="279" t="s">
        <v>394</v>
      </c>
      <c r="I119" s="279" t="s">
        <v>61</v>
      </c>
      <c r="J119" s="279" t="s">
        <v>394</v>
      </c>
      <c r="K119" s="279" t="s">
        <v>394</v>
      </c>
      <c r="L119" s="279" t="s">
        <v>394</v>
      </c>
      <c r="M119" s="315" t="s">
        <v>394</v>
      </c>
      <c r="N119" s="279" t="s">
        <v>394</v>
      </c>
      <c r="O119" s="279" t="s">
        <v>394</v>
      </c>
      <c r="P119" s="315">
        <v>0</v>
      </c>
      <c r="Q119" s="315" t="s">
        <v>394</v>
      </c>
      <c r="R119" s="279" t="s">
        <v>394</v>
      </c>
      <c r="S119" s="279" t="s">
        <v>394</v>
      </c>
      <c r="T119" s="315" t="s">
        <v>394</v>
      </c>
      <c r="U119" s="315" t="s">
        <v>394</v>
      </c>
      <c r="V119" s="315" t="s">
        <v>394</v>
      </c>
      <c r="W119" s="315" t="s">
        <v>394</v>
      </c>
      <c r="X119" s="315" t="s">
        <v>394</v>
      </c>
      <c r="Y119" s="281"/>
      <c r="Z119" s="315" t="s">
        <v>394</v>
      </c>
      <c r="AA119" s="315" t="s">
        <v>394</v>
      </c>
      <c r="AB119" s="281"/>
      <c r="AC119" s="279" t="s">
        <v>855</v>
      </c>
      <c r="AF119" s="276" t="str">
        <f>IFERROR(VLOOKUP(A119,'[1]قوائم الترجمة'!AC$2:AD$2397,1,0),"م")</f>
        <v>م</v>
      </c>
      <c r="AG119" s="232"/>
      <c r="AH119" s="233"/>
      <c r="AI119" s="233"/>
      <c r="AJ119" s="233"/>
      <c r="AL119" s="267"/>
      <c r="AM119" s="235"/>
      <c r="AO119" s="236"/>
      <c r="AU119" s="234"/>
    </row>
    <row r="120" spans="1:47" ht="21" x14ac:dyDescent="0.4">
      <c r="A120" s="278">
        <v>103251</v>
      </c>
      <c r="B120" s="279" t="s">
        <v>5593</v>
      </c>
      <c r="C120" s="279" t="s">
        <v>517</v>
      </c>
      <c r="D120" s="279" t="s">
        <v>250</v>
      </c>
      <c r="E120" s="279" t="s">
        <v>394</v>
      </c>
      <c r="F120" s="303"/>
      <c r="G120" s="303"/>
      <c r="H120" s="279" t="s">
        <v>394</v>
      </c>
      <c r="I120" s="279" t="s">
        <v>61</v>
      </c>
      <c r="J120" s="279" t="s">
        <v>394</v>
      </c>
      <c r="K120" s="279" t="s">
        <v>394</v>
      </c>
      <c r="L120" s="279" t="s">
        <v>394</v>
      </c>
      <c r="M120" s="315" t="s">
        <v>394</v>
      </c>
      <c r="N120" s="279" t="s">
        <v>394</v>
      </c>
      <c r="O120" s="279" t="s">
        <v>394</v>
      </c>
      <c r="P120" s="315">
        <v>0</v>
      </c>
      <c r="Q120" s="315" t="s">
        <v>394</v>
      </c>
      <c r="R120" s="279" t="s">
        <v>394</v>
      </c>
      <c r="S120" s="279" t="s">
        <v>394</v>
      </c>
      <c r="T120" s="315" t="s">
        <v>394</v>
      </c>
      <c r="U120" s="315" t="s">
        <v>394</v>
      </c>
      <c r="V120" s="315" t="s">
        <v>394</v>
      </c>
      <c r="W120" s="315" t="s">
        <v>394</v>
      </c>
      <c r="X120" s="315" t="s">
        <v>394</v>
      </c>
      <c r="Y120" s="281"/>
      <c r="Z120" s="315" t="s">
        <v>394</v>
      </c>
      <c r="AA120" s="315" t="s">
        <v>394</v>
      </c>
      <c r="AB120" s="281"/>
      <c r="AC120" s="279" t="s">
        <v>855</v>
      </c>
      <c r="AF120" s="276" t="str">
        <f>IFERROR(VLOOKUP(A120,'[1]قوائم الترجمة'!AC$2:AD$2397,1,0),"م")</f>
        <v>م</v>
      </c>
      <c r="AG120" s="232"/>
      <c r="AH120" s="233"/>
      <c r="AI120" s="233"/>
      <c r="AJ120" s="233"/>
      <c r="AL120" s="267"/>
      <c r="AM120" s="235"/>
      <c r="AO120" s="236"/>
      <c r="AU120" s="234"/>
    </row>
    <row r="121" spans="1:47" ht="21" x14ac:dyDescent="0.4">
      <c r="A121" s="278">
        <v>103257</v>
      </c>
      <c r="B121" s="279" t="s">
        <v>5595</v>
      </c>
      <c r="C121" s="279" t="s">
        <v>607</v>
      </c>
      <c r="D121" s="279" t="s">
        <v>1688</v>
      </c>
      <c r="E121" s="279" t="s">
        <v>394</v>
      </c>
      <c r="F121" s="303"/>
      <c r="G121" s="303"/>
      <c r="H121" s="279" t="s">
        <v>394</v>
      </c>
      <c r="I121" s="279" t="s">
        <v>538</v>
      </c>
      <c r="J121" s="279" t="s">
        <v>394</v>
      </c>
      <c r="K121" s="279" t="s">
        <v>394</v>
      </c>
      <c r="L121" s="279" t="s">
        <v>394</v>
      </c>
      <c r="M121" s="315" t="s">
        <v>394</v>
      </c>
      <c r="N121" s="279" t="s">
        <v>394</v>
      </c>
      <c r="O121" s="279" t="s">
        <v>394</v>
      </c>
      <c r="P121" s="315">
        <v>0</v>
      </c>
      <c r="Q121" s="315" t="s">
        <v>394</v>
      </c>
      <c r="R121" s="279" t="s">
        <v>394</v>
      </c>
      <c r="S121" s="279" t="s">
        <v>394</v>
      </c>
      <c r="T121" s="315" t="s">
        <v>394</v>
      </c>
      <c r="U121" s="315" t="s">
        <v>394</v>
      </c>
      <c r="V121" s="315" t="s">
        <v>394</v>
      </c>
      <c r="W121" s="315" t="s">
        <v>394</v>
      </c>
      <c r="X121" s="315" t="s">
        <v>394</v>
      </c>
      <c r="Y121" s="281"/>
      <c r="Z121" s="315" t="s">
        <v>394</v>
      </c>
      <c r="AA121" s="315" t="s">
        <v>394</v>
      </c>
      <c r="AB121" s="281"/>
      <c r="AC121" s="279" t="s">
        <v>855</v>
      </c>
      <c r="AF121" s="276" t="str">
        <f>IFERROR(VLOOKUP(A121,'[1]قوائم الترجمة'!AC$2:AD$2397,1,0),"م")</f>
        <v>م</v>
      </c>
      <c r="AG121" s="232"/>
      <c r="AH121" s="233"/>
      <c r="AI121" s="233"/>
      <c r="AJ121" s="233"/>
      <c r="AL121" s="267"/>
      <c r="AM121" s="235"/>
      <c r="AU121" s="234"/>
    </row>
    <row r="122" spans="1:47" ht="21" x14ac:dyDescent="0.4">
      <c r="A122" s="278">
        <v>103326</v>
      </c>
      <c r="B122" s="279" t="s">
        <v>5616</v>
      </c>
      <c r="C122" s="279" t="s">
        <v>1687</v>
      </c>
      <c r="D122" s="279" t="s">
        <v>5617</v>
      </c>
      <c r="E122" s="279" t="s">
        <v>394</v>
      </c>
      <c r="F122" s="303"/>
      <c r="G122" s="303"/>
      <c r="H122" s="279" t="s">
        <v>394</v>
      </c>
      <c r="I122" s="279" t="s">
        <v>540</v>
      </c>
      <c r="J122" s="279" t="s">
        <v>394</v>
      </c>
      <c r="K122" s="279" t="s">
        <v>394</v>
      </c>
      <c r="L122" s="279" t="s">
        <v>394</v>
      </c>
      <c r="M122" s="315" t="s">
        <v>394</v>
      </c>
      <c r="N122" s="279" t="s">
        <v>394</v>
      </c>
      <c r="O122" s="279" t="s">
        <v>394</v>
      </c>
      <c r="P122" s="315">
        <v>0</v>
      </c>
      <c r="Q122" s="315" t="s">
        <v>394</v>
      </c>
      <c r="R122" s="279" t="s">
        <v>394</v>
      </c>
      <c r="S122" s="279" t="s">
        <v>394</v>
      </c>
      <c r="T122" s="315" t="s">
        <v>394</v>
      </c>
      <c r="U122" s="315" t="s">
        <v>394</v>
      </c>
      <c r="V122" s="315" t="s">
        <v>394</v>
      </c>
      <c r="W122" s="315" t="s">
        <v>394</v>
      </c>
      <c r="X122" s="315" t="s">
        <v>394</v>
      </c>
      <c r="Y122" s="281"/>
      <c r="Z122" s="315" t="s">
        <v>394</v>
      </c>
      <c r="AA122" s="315" t="s">
        <v>394</v>
      </c>
      <c r="AB122" s="281"/>
      <c r="AC122" s="279" t="s">
        <v>855</v>
      </c>
      <c r="AF122" s="276" t="str">
        <f>IFERROR(VLOOKUP(A122,'[1]قوائم الترجمة'!AC$2:AD$2397,1,0),"م")</f>
        <v>م</v>
      </c>
      <c r="AG122" s="232"/>
      <c r="AH122" s="233"/>
      <c r="AI122" s="233"/>
      <c r="AJ122" s="233"/>
      <c r="AL122" s="267"/>
      <c r="AM122" s="235"/>
      <c r="AU122" s="234"/>
    </row>
    <row r="123" spans="1:47" ht="21" x14ac:dyDescent="0.4">
      <c r="A123" s="278">
        <v>103347</v>
      </c>
      <c r="B123" s="279" t="s">
        <v>5476</v>
      </c>
      <c r="C123" s="279" t="s">
        <v>81</v>
      </c>
      <c r="D123" s="279" t="s">
        <v>329</v>
      </c>
      <c r="E123" s="279" t="s">
        <v>394</v>
      </c>
      <c r="F123" s="303"/>
      <c r="G123" s="303"/>
      <c r="H123" s="279" t="s">
        <v>394</v>
      </c>
      <c r="I123" s="279" t="s">
        <v>61</v>
      </c>
      <c r="J123" s="279" t="s">
        <v>394</v>
      </c>
      <c r="K123" s="279" t="s">
        <v>394</v>
      </c>
      <c r="L123" s="279" t="s">
        <v>394</v>
      </c>
      <c r="M123" s="315" t="s">
        <v>394</v>
      </c>
      <c r="N123" s="279" t="s">
        <v>394</v>
      </c>
      <c r="O123" s="279" t="s">
        <v>394</v>
      </c>
      <c r="P123" s="315">
        <v>0</v>
      </c>
      <c r="Q123" s="315" t="s">
        <v>394</v>
      </c>
      <c r="R123" s="279" t="s">
        <v>394</v>
      </c>
      <c r="S123" s="279" t="s">
        <v>394</v>
      </c>
      <c r="T123" s="315" t="s">
        <v>394</v>
      </c>
      <c r="U123" s="315" t="s">
        <v>394</v>
      </c>
      <c r="V123" s="315" t="s">
        <v>394</v>
      </c>
      <c r="W123" s="315" t="s">
        <v>394</v>
      </c>
      <c r="X123" s="315" t="s">
        <v>394</v>
      </c>
      <c r="Y123" s="281"/>
      <c r="Z123" s="315" t="s">
        <v>394</v>
      </c>
      <c r="AA123" s="315" t="s">
        <v>394</v>
      </c>
      <c r="AB123" s="281"/>
      <c r="AC123" s="279" t="s">
        <v>855</v>
      </c>
      <c r="AF123" s="276" t="str">
        <f>IFERROR(VLOOKUP(A123,'[1]قوائم الترجمة'!AC$2:AD$2397,1,0),"م")</f>
        <v>م</v>
      </c>
      <c r="AG123" s="232"/>
      <c r="AH123" s="233"/>
      <c r="AI123" s="233"/>
      <c r="AJ123" s="233"/>
      <c r="AL123" s="267"/>
      <c r="AM123" s="235"/>
      <c r="AU123" s="234"/>
    </row>
    <row r="124" spans="1:47" ht="21" x14ac:dyDescent="0.4">
      <c r="A124" s="278">
        <v>103396</v>
      </c>
      <c r="B124" s="279" t="s">
        <v>1509</v>
      </c>
      <c r="C124" s="279" t="s">
        <v>68</v>
      </c>
      <c r="D124" s="279" t="s">
        <v>669</v>
      </c>
      <c r="E124" s="279" t="s">
        <v>423</v>
      </c>
      <c r="F124" s="279" t="s">
        <v>8939</v>
      </c>
      <c r="G124" s="279" t="s">
        <v>404</v>
      </c>
      <c r="H124" s="279" t="s">
        <v>425</v>
      </c>
      <c r="I124" s="279" t="s">
        <v>67</v>
      </c>
      <c r="J124" s="279" t="s">
        <v>403</v>
      </c>
      <c r="K124" s="280">
        <v>2001</v>
      </c>
      <c r="L124" s="279" t="s">
        <v>402</v>
      </c>
      <c r="M124" s="315" t="s">
        <v>394</v>
      </c>
      <c r="N124" s="279" t="s">
        <v>394</v>
      </c>
      <c r="O124" s="279" t="s">
        <v>394</v>
      </c>
      <c r="P124" s="315">
        <v>0</v>
      </c>
      <c r="Q124" s="311"/>
      <c r="R124" s="303"/>
      <c r="S124" s="279" t="s">
        <v>394</v>
      </c>
      <c r="T124" s="315" t="s">
        <v>394</v>
      </c>
      <c r="AC124" s="279" t="s">
        <v>855</v>
      </c>
      <c r="AF124" s="276">
        <f>IFERROR(VLOOKUP(A124,'[1]قوائم الترجمة'!AC$2:AD$2397,1,0),"م")</f>
        <v>103396</v>
      </c>
      <c r="AG124" s="232"/>
      <c r="AH124" s="233"/>
      <c r="AI124" s="233"/>
      <c r="AJ124" s="233"/>
      <c r="AL124" s="267"/>
      <c r="AM124" s="235"/>
      <c r="AU124" s="234"/>
    </row>
    <row r="125" spans="1:47" ht="21" x14ac:dyDescent="0.4">
      <c r="A125" s="278">
        <v>103412</v>
      </c>
      <c r="B125" s="279" t="s">
        <v>1686</v>
      </c>
      <c r="C125" s="279" t="s">
        <v>120</v>
      </c>
      <c r="D125" s="279" t="s">
        <v>311</v>
      </c>
      <c r="E125" s="279" t="s">
        <v>423</v>
      </c>
      <c r="F125" s="279" t="s">
        <v>8940</v>
      </c>
      <c r="G125" s="279" t="s">
        <v>8126</v>
      </c>
      <c r="H125" s="279" t="s">
        <v>425</v>
      </c>
      <c r="I125" s="279" t="s">
        <v>61</v>
      </c>
      <c r="J125" s="279" t="s">
        <v>426</v>
      </c>
      <c r="K125" s="280">
        <v>2005</v>
      </c>
      <c r="L125" s="279" t="s">
        <v>402</v>
      </c>
      <c r="M125" s="315" t="s">
        <v>394</v>
      </c>
      <c r="N125" s="279"/>
      <c r="O125" s="279" t="s">
        <v>394</v>
      </c>
      <c r="P125" s="315">
        <v>0</v>
      </c>
      <c r="Q125" s="311"/>
      <c r="R125" s="303"/>
      <c r="S125" s="279" t="s">
        <v>394</v>
      </c>
      <c r="T125" s="315" t="s">
        <v>394</v>
      </c>
      <c r="AC125" s="279" t="s">
        <v>855</v>
      </c>
      <c r="AF125" s="276">
        <f>IFERROR(VLOOKUP(A125,'[1]قوائم الترجمة'!AC$2:AD$2397,1,0),"م")</f>
        <v>103412</v>
      </c>
      <c r="AG125" s="232"/>
      <c r="AH125" s="233"/>
      <c r="AI125" s="233"/>
      <c r="AJ125" s="233"/>
      <c r="AL125" s="267"/>
      <c r="AM125" s="235"/>
      <c r="AU125" s="234"/>
    </row>
    <row r="126" spans="1:47" ht="21" x14ac:dyDescent="0.4">
      <c r="A126" s="278">
        <v>103453</v>
      </c>
      <c r="B126" s="279" t="s">
        <v>5475</v>
      </c>
      <c r="C126" s="279" t="s">
        <v>651</v>
      </c>
      <c r="D126" s="279" t="s">
        <v>970</v>
      </c>
      <c r="E126" s="279" t="s">
        <v>394</v>
      </c>
      <c r="F126" s="303"/>
      <c r="G126" s="303"/>
      <c r="H126" s="279" t="s">
        <v>394</v>
      </c>
      <c r="I126" s="279" t="s">
        <v>61</v>
      </c>
      <c r="J126" s="279" t="s">
        <v>394</v>
      </c>
      <c r="K126" s="279" t="s">
        <v>394</v>
      </c>
      <c r="L126" s="279" t="s">
        <v>394</v>
      </c>
      <c r="M126" s="315" t="s">
        <v>394</v>
      </c>
      <c r="N126" s="279" t="s">
        <v>394</v>
      </c>
      <c r="O126" s="279" t="s">
        <v>394</v>
      </c>
      <c r="P126" s="315">
        <v>0</v>
      </c>
      <c r="Q126" s="315" t="s">
        <v>394</v>
      </c>
      <c r="R126" s="279" t="s">
        <v>394</v>
      </c>
      <c r="S126" s="279" t="s">
        <v>394</v>
      </c>
      <c r="T126" s="315" t="s">
        <v>394</v>
      </c>
      <c r="U126" s="315" t="s">
        <v>394</v>
      </c>
      <c r="V126" s="315" t="s">
        <v>394</v>
      </c>
      <c r="W126" s="315" t="s">
        <v>394</v>
      </c>
      <c r="X126" s="315" t="s">
        <v>394</v>
      </c>
      <c r="Y126" s="281"/>
      <c r="Z126" s="315" t="s">
        <v>394</v>
      </c>
      <c r="AA126" s="315" t="s">
        <v>394</v>
      </c>
      <c r="AB126" s="281"/>
      <c r="AC126" s="279" t="s">
        <v>855</v>
      </c>
      <c r="AF126" s="276" t="str">
        <f>IFERROR(VLOOKUP(A126,'[1]قوائم الترجمة'!AC$2:AD$2397,1,0),"م")</f>
        <v>م</v>
      </c>
      <c r="AG126" s="232"/>
      <c r="AH126" s="233"/>
      <c r="AI126" s="233"/>
      <c r="AJ126" s="233"/>
      <c r="AL126" s="267"/>
      <c r="AM126" s="235"/>
      <c r="AO126" s="236"/>
      <c r="AU126" s="234"/>
    </row>
    <row r="127" spans="1:47" ht="21" x14ac:dyDescent="0.4">
      <c r="A127" s="278">
        <v>103463</v>
      </c>
      <c r="B127" s="279" t="s">
        <v>1685</v>
      </c>
      <c r="C127" s="279" t="s">
        <v>967</v>
      </c>
      <c r="D127" s="279" t="s">
        <v>662</v>
      </c>
      <c r="E127" s="279" t="s">
        <v>394</v>
      </c>
      <c r="F127" s="303"/>
      <c r="G127" s="303"/>
      <c r="H127" s="279" t="s">
        <v>394</v>
      </c>
      <c r="I127" s="279" t="s">
        <v>61</v>
      </c>
      <c r="J127" s="279" t="s">
        <v>394</v>
      </c>
      <c r="K127" s="279" t="s">
        <v>394</v>
      </c>
      <c r="L127" s="279" t="s">
        <v>394</v>
      </c>
      <c r="M127" s="315" t="s">
        <v>394</v>
      </c>
      <c r="N127" s="279" t="s">
        <v>394</v>
      </c>
      <c r="O127" s="279" t="s">
        <v>394</v>
      </c>
      <c r="P127" s="315">
        <v>0</v>
      </c>
      <c r="Q127" s="315" t="s">
        <v>394</v>
      </c>
      <c r="R127" s="279" t="s">
        <v>394</v>
      </c>
      <c r="S127" s="279" t="s">
        <v>394</v>
      </c>
      <c r="T127" s="315" t="s">
        <v>394</v>
      </c>
      <c r="U127" s="315" t="s">
        <v>394</v>
      </c>
      <c r="V127" s="315" t="s">
        <v>394</v>
      </c>
      <c r="W127" s="315" t="s">
        <v>394</v>
      </c>
      <c r="X127" s="315" t="s">
        <v>394</v>
      </c>
      <c r="Y127" s="281"/>
      <c r="Z127" s="315" t="s">
        <v>394</v>
      </c>
      <c r="AA127" s="315" t="s">
        <v>394</v>
      </c>
      <c r="AB127" s="281"/>
      <c r="AC127" s="279" t="s">
        <v>855</v>
      </c>
      <c r="AF127" s="276" t="str">
        <f>IFERROR(VLOOKUP(A127,'[1]قوائم الترجمة'!AC$2:AD$2397,1,0),"م")</f>
        <v>م</v>
      </c>
      <c r="AG127" s="232"/>
      <c r="AH127" s="233"/>
      <c r="AI127" s="233"/>
      <c r="AJ127" s="233"/>
      <c r="AL127" s="267"/>
      <c r="AM127" s="235"/>
      <c r="AU127" s="234"/>
    </row>
    <row r="128" spans="1:47" ht="21" x14ac:dyDescent="0.4">
      <c r="A128" s="278">
        <v>103503</v>
      </c>
      <c r="B128" s="279" t="s">
        <v>5633</v>
      </c>
      <c r="C128" s="279" t="s">
        <v>104</v>
      </c>
      <c r="D128" s="279" t="s">
        <v>328</v>
      </c>
      <c r="E128" s="279" t="s">
        <v>394</v>
      </c>
      <c r="F128" s="303"/>
      <c r="G128" s="303"/>
      <c r="H128" s="279" t="s">
        <v>394</v>
      </c>
      <c r="I128" s="279" t="s">
        <v>61</v>
      </c>
      <c r="J128" s="279" t="s">
        <v>394</v>
      </c>
      <c r="K128" s="279" t="s">
        <v>394</v>
      </c>
      <c r="L128" s="279" t="s">
        <v>394</v>
      </c>
      <c r="M128" s="315" t="s">
        <v>394</v>
      </c>
      <c r="N128" s="279" t="s">
        <v>394</v>
      </c>
      <c r="O128" s="279" t="s">
        <v>394</v>
      </c>
      <c r="P128" s="315">
        <v>0</v>
      </c>
      <c r="Q128" s="315" t="s">
        <v>394</v>
      </c>
      <c r="R128" s="279" t="s">
        <v>394</v>
      </c>
      <c r="S128" s="279" t="s">
        <v>394</v>
      </c>
      <c r="T128" s="315" t="s">
        <v>394</v>
      </c>
      <c r="U128" s="315" t="s">
        <v>394</v>
      </c>
      <c r="V128" s="315" t="s">
        <v>394</v>
      </c>
      <c r="W128" s="315" t="s">
        <v>394</v>
      </c>
      <c r="X128" s="315" t="s">
        <v>394</v>
      </c>
      <c r="Y128" s="281"/>
      <c r="Z128" s="315" t="s">
        <v>394</v>
      </c>
      <c r="AA128" s="315" t="s">
        <v>394</v>
      </c>
      <c r="AB128" s="281"/>
      <c r="AC128" s="279" t="s">
        <v>855</v>
      </c>
      <c r="AF128" s="276" t="str">
        <f>IFERROR(VLOOKUP(A128,'[1]قوائم الترجمة'!AC$2:AD$2397,1,0),"م")</f>
        <v>م</v>
      </c>
      <c r="AG128" s="232"/>
      <c r="AH128" s="233"/>
      <c r="AI128" s="233"/>
      <c r="AJ128" s="233"/>
      <c r="AL128" s="267"/>
      <c r="AM128" s="235"/>
      <c r="AU128" s="234"/>
    </row>
    <row r="129" spans="1:47" ht="21" x14ac:dyDescent="0.4">
      <c r="A129" s="278">
        <v>103532</v>
      </c>
      <c r="B129" s="279" t="s">
        <v>5640</v>
      </c>
      <c r="C129" s="279" t="s">
        <v>65</v>
      </c>
      <c r="D129" s="279" t="s">
        <v>5641</v>
      </c>
      <c r="E129" s="279" t="s">
        <v>394</v>
      </c>
      <c r="F129" s="303"/>
      <c r="G129" s="303"/>
      <c r="H129" s="279" t="s">
        <v>394</v>
      </c>
      <c r="I129" s="279" t="s">
        <v>61</v>
      </c>
      <c r="J129" s="279" t="s">
        <v>394</v>
      </c>
      <c r="K129" s="279" t="s">
        <v>394</v>
      </c>
      <c r="L129" s="279" t="s">
        <v>394</v>
      </c>
      <c r="M129" s="315" t="s">
        <v>394</v>
      </c>
      <c r="N129" s="279" t="s">
        <v>394</v>
      </c>
      <c r="O129" s="279" t="s">
        <v>394</v>
      </c>
      <c r="P129" s="315">
        <v>0</v>
      </c>
      <c r="Q129" s="315" t="s">
        <v>394</v>
      </c>
      <c r="R129" s="279" t="s">
        <v>394</v>
      </c>
      <c r="S129" s="279" t="s">
        <v>394</v>
      </c>
      <c r="T129" s="315" t="s">
        <v>394</v>
      </c>
      <c r="U129" s="315" t="s">
        <v>394</v>
      </c>
      <c r="V129" s="315" t="s">
        <v>394</v>
      </c>
      <c r="W129" s="315" t="s">
        <v>394</v>
      </c>
      <c r="X129" s="315" t="s">
        <v>394</v>
      </c>
      <c r="Y129" s="281"/>
      <c r="Z129" s="315" t="s">
        <v>394</v>
      </c>
      <c r="AA129" s="315" t="s">
        <v>394</v>
      </c>
      <c r="AB129" s="281"/>
      <c r="AC129" s="279" t="s">
        <v>855</v>
      </c>
      <c r="AF129" s="276" t="str">
        <f>IFERROR(VLOOKUP(A129,'[1]قوائم الترجمة'!AC$2:AD$2397,1,0),"م")</f>
        <v>م</v>
      </c>
      <c r="AG129" s="232"/>
      <c r="AH129" s="233"/>
      <c r="AI129" s="233"/>
      <c r="AJ129" s="233"/>
      <c r="AL129" s="267"/>
      <c r="AM129" s="235"/>
      <c r="AU129" s="234"/>
    </row>
    <row r="130" spans="1:47" ht="21" x14ac:dyDescent="0.4">
      <c r="A130" s="278">
        <v>103564</v>
      </c>
      <c r="B130" s="279" t="s">
        <v>5474</v>
      </c>
      <c r="C130" s="279" t="s">
        <v>145</v>
      </c>
      <c r="D130" s="279" t="s">
        <v>298</v>
      </c>
      <c r="E130" s="279" t="s">
        <v>394</v>
      </c>
      <c r="F130" s="303"/>
      <c r="G130" s="303"/>
      <c r="H130" s="279" t="s">
        <v>394</v>
      </c>
      <c r="I130" s="279" t="s">
        <v>61</v>
      </c>
      <c r="J130" s="279" t="s">
        <v>394</v>
      </c>
      <c r="K130" s="279" t="s">
        <v>394</v>
      </c>
      <c r="L130" s="279" t="s">
        <v>394</v>
      </c>
      <c r="M130" s="315" t="s">
        <v>394</v>
      </c>
      <c r="N130" s="279" t="s">
        <v>394</v>
      </c>
      <c r="O130" s="279" t="s">
        <v>394</v>
      </c>
      <c r="P130" s="315">
        <v>0</v>
      </c>
      <c r="Q130" s="315" t="s">
        <v>394</v>
      </c>
      <c r="R130" s="279" t="s">
        <v>394</v>
      </c>
      <c r="S130" s="279" t="s">
        <v>394</v>
      </c>
      <c r="T130" s="315" t="s">
        <v>394</v>
      </c>
      <c r="U130" s="315" t="s">
        <v>394</v>
      </c>
      <c r="V130" s="315" t="s">
        <v>394</v>
      </c>
      <c r="W130" s="315" t="s">
        <v>394</v>
      </c>
      <c r="X130" s="315" t="s">
        <v>394</v>
      </c>
      <c r="Y130" s="281"/>
      <c r="Z130" s="315" t="s">
        <v>394</v>
      </c>
      <c r="AA130" s="315" t="s">
        <v>394</v>
      </c>
      <c r="AB130" s="281"/>
      <c r="AC130" s="279" t="s">
        <v>855</v>
      </c>
      <c r="AF130" s="276" t="str">
        <f>IFERROR(VLOOKUP(A130,'[1]قوائم الترجمة'!AC$2:AD$2397,1,0),"م")</f>
        <v>م</v>
      </c>
      <c r="AG130" s="232"/>
      <c r="AH130" s="233"/>
      <c r="AI130" s="233"/>
      <c r="AJ130" s="233"/>
      <c r="AL130" s="267"/>
      <c r="AM130" s="235"/>
      <c r="AO130" s="236"/>
      <c r="AU130" s="234"/>
    </row>
    <row r="131" spans="1:47" ht="21" x14ac:dyDescent="0.4">
      <c r="A131" s="278">
        <v>103598</v>
      </c>
      <c r="B131" s="279" t="s">
        <v>5657</v>
      </c>
      <c r="C131" s="279" t="s">
        <v>105</v>
      </c>
      <c r="D131" s="279" t="s">
        <v>531</v>
      </c>
      <c r="E131" s="279" t="s">
        <v>394</v>
      </c>
      <c r="F131" s="303"/>
      <c r="G131" s="303"/>
      <c r="H131" s="279" t="s">
        <v>394</v>
      </c>
      <c r="I131" s="279" t="s">
        <v>61</v>
      </c>
      <c r="J131" s="279" t="s">
        <v>394</v>
      </c>
      <c r="K131" s="279" t="s">
        <v>394</v>
      </c>
      <c r="L131" s="279" t="s">
        <v>394</v>
      </c>
      <c r="M131" s="315" t="s">
        <v>394</v>
      </c>
      <c r="N131" s="279" t="s">
        <v>394</v>
      </c>
      <c r="O131" s="279" t="s">
        <v>394</v>
      </c>
      <c r="P131" s="315">
        <v>0</v>
      </c>
      <c r="Q131" s="315" t="s">
        <v>394</v>
      </c>
      <c r="R131" s="279" t="s">
        <v>394</v>
      </c>
      <c r="S131" s="279" t="s">
        <v>394</v>
      </c>
      <c r="T131" s="315" t="s">
        <v>394</v>
      </c>
      <c r="U131" s="315" t="s">
        <v>394</v>
      </c>
      <c r="V131" s="315" t="s">
        <v>394</v>
      </c>
      <c r="W131" s="315" t="s">
        <v>394</v>
      </c>
      <c r="X131" s="315" t="s">
        <v>394</v>
      </c>
      <c r="Y131" s="281"/>
      <c r="Z131" s="315" t="s">
        <v>394</v>
      </c>
      <c r="AA131" s="315" t="s">
        <v>394</v>
      </c>
      <c r="AB131" s="281"/>
      <c r="AC131" s="279" t="s">
        <v>855</v>
      </c>
      <c r="AF131" s="276" t="str">
        <f>IFERROR(VLOOKUP(A131,'[1]قوائم الترجمة'!AC$2:AD$2397,1,0),"م")</f>
        <v>م</v>
      </c>
      <c r="AG131" s="232"/>
      <c r="AH131" s="233"/>
      <c r="AI131" s="233"/>
      <c r="AJ131" s="233"/>
      <c r="AL131" s="267"/>
      <c r="AM131" s="235"/>
      <c r="AU131" s="234"/>
    </row>
    <row r="132" spans="1:47" ht="21" x14ac:dyDescent="0.4">
      <c r="A132" s="278">
        <v>103599</v>
      </c>
      <c r="B132" s="279" t="s">
        <v>5473</v>
      </c>
      <c r="C132" s="279" t="s">
        <v>68</v>
      </c>
      <c r="D132" s="279" t="s">
        <v>254</v>
      </c>
      <c r="E132" s="279" t="s">
        <v>394</v>
      </c>
      <c r="F132" s="303"/>
      <c r="G132" s="303"/>
      <c r="H132" s="279" t="s">
        <v>394</v>
      </c>
      <c r="I132" s="279" t="s">
        <v>538</v>
      </c>
      <c r="J132" s="279" t="s">
        <v>394</v>
      </c>
      <c r="K132" s="279" t="s">
        <v>394</v>
      </c>
      <c r="L132" s="279" t="s">
        <v>394</v>
      </c>
      <c r="M132" s="315" t="s">
        <v>394</v>
      </c>
      <c r="N132" s="279" t="s">
        <v>394</v>
      </c>
      <c r="O132" s="279" t="s">
        <v>394</v>
      </c>
      <c r="P132" s="315">
        <v>0</v>
      </c>
      <c r="Q132" s="315" t="s">
        <v>394</v>
      </c>
      <c r="R132" s="279" t="s">
        <v>394</v>
      </c>
      <c r="S132" s="279" t="s">
        <v>394</v>
      </c>
      <c r="T132" s="315" t="s">
        <v>394</v>
      </c>
      <c r="U132" s="315" t="s">
        <v>394</v>
      </c>
      <c r="V132" s="315" t="s">
        <v>394</v>
      </c>
      <c r="W132" s="315" t="s">
        <v>394</v>
      </c>
      <c r="X132" s="315" t="s">
        <v>394</v>
      </c>
      <c r="Y132" s="281"/>
      <c r="Z132" s="315" t="s">
        <v>394</v>
      </c>
      <c r="AA132" s="315" t="s">
        <v>394</v>
      </c>
      <c r="AB132" s="281"/>
      <c r="AC132" s="279" t="s">
        <v>855</v>
      </c>
      <c r="AF132" s="276" t="str">
        <f>IFERROR(VLOOKUP(A132,'[1]قوائم الترجمة'!AC$2:AD$2397,1,0),"م")</f>
        <v>م</v>
      </c>
      <c r="AG132" s="232"/>
      <c r="AH132" s="233"/>
      <c r="AI132" s="233"/>
      <c r="AJ132" s="233"/>
      <c r="AL132" s="267"/>
      <c r="AM132" s="235"/>
      <c r="AO132" s="236"/>
      <c r="AU132" s="234"/>
    </row>
    <row r="133" spans="1:47" ht="21" x14ac:dyDescent="0.4">
      <c r="A133" s="278">
        <v>103609</v>
      </c>
      <c r="B133" s="279" t="s">
        <v>5663</v>
      </c>
      <c r="C133" s="279" t="s">
        <v>93</v>
      </c>
      <c r="D133" s="279" t="s">
        <v>558</v>
      </c>
      <c r="E133" s="279" t="s">
        <v>394</v>
      </c>
      <c r="F133" s="303"/>
      <c r="G133" s="303"/>
      <c r="H133" s="279" t="s">
        <v>394</v>
      </c>
      <c r="I133" s="279" t="s">
        <v>61</v>
      </c>
      <c r="J133" s="279" t="s">
        <v>394</v>
      </c>
      <c r="K133" s="279" t="s">
        <v>394</v>
      </c>
      <c r="L133" s="279" t="s">
        <v>394</v>
      </c>
      <c r="M133" s="315" t="s">
        <v>394</v>
      </c>
      <c r="N133" s="279" t="s">
        <v>394</v>
      </c>
      <c r="O133" s="279" t="s">
        <v>394</v>
      </c>
      <c r="P133" s="315">
        <v>0</v>
      </c>
      <c r="Q133" s="315" t="s">
        <v>394</v>
      </c>
      <c r="R133" s="279" t="s">
        <v>394</v>
      </c>
      <c r="S133" s="279" t="s">
        <v>394</v>
      </c>
      <c r="T133" s="315" t="s">
        <v>394</v>
      </c>
      <c r="U133" s="315" t="s">
        <v>394</v>
      </c>
      <c r="V133" s="315" t="s">
        <v>394</v>
      </c>
      <c r="W133" s="315" t="s">
        <v>394</v>
      </c>
      <c r="X133" s="315" t="s">
        <v>394</v>
      </c>
      <c r="Y133" s="281"/>
      <c r="Z133" s="315" t="s">
        <v>394</v>
      </c>
      <c r="AA133" s="315" t="s">
        <v>394</v>
      </c>
      <c r="AB133" s="281"/>
      <c r="AC133" s="279" t="s">
        <v>855</v>
      </c>
      <c r="AF133" s="276" t="str">
        <f>IFERROR(VLOOKUP(A133,'[1]قوائم الترجمة'!AC$2:AD$2397,1,0),"م")</f>
        <v>م</v>
      </c>
      <c r="AG133" s="232"/>
      <c r="AH133" s="233"/>
      <c r="AI133" s="233"/>
      <c r="AJ133" s="233"/>
      <c r="AL133" s="267"/>
      <c r="AM133" s="235"/>
      <c r="AO133" s="236"/>
      <c r="AU133" s="234"/>
    </row>
    <row r="134" spans="1:47" ht="21" x14ac:dyDescent="0.4">
      <c r="A134" s="278">
        <v>103655</v>
      </c>
      <c r="B134" s="279" t="s">
        <v>5472</v>
      </c>
      <c r="C134" s="279" t="s">
        <v>569</v>
      </c>
      <c r="D134" s="279" t="s">
        <v>1243</v>
      </c>
      <c r="E134" s="279" t="s">
        <v>394</v>
      </c>
      <c r="F134" s="303"/>
      <c r="G134" s="303"/>
      <c r="H134" s="279" t="s">
        <v>394</v>
      </c>
      <c r="I134" s="279" t="s">
        <v>61</v>
      </c>
      <c r="J134" s="279" t="s">
        <v>394</v>
      </c>
      <c r="K134" s="279" t="s">
        <v>394</v>
      </c>
      <c r="L134" s="279" t="s">
        <v>394</v>
      </c>
      <c r="M134" s="315" t="s">
        <v>394</v>
      </c>
      <c r="N134" s="279" t="s">
        <v>394</v>
      </c>
      <c r="O134" s="279" t="s">
        <v>394</v>
      </c>
      <c r="P134" s="315">
        <v>0</v>
      </c>
      <c r="Q134" s="315" t="s">
        <v>394</v>
      </c>
      <c r="R134" s="279" t="s">
        <v>394</v>
      </c>
      <c r="S134" s="279" t="s">
        <v>394</v>
      </c>
      <c r="T134" s="315" t="s">
        <v>394</v>
      </c>
      <c r="U134" s="315" t="s">
        <v>394</v>
      </c>
      <c r="V134" s="315" t="s">
        <v>394</v>
      </c>
      <c r="W134" s="315" t="s">
        <v>394</v>
      </c>
      <c r="X134" s="315" t="s">
        <v>394</v>
      </c>
      <c r="Y134" s="281"/>
      <c r="Z134" s="315" t="s">
        <v>394</v>
      </c>
      <c r="AA134" s="315" t="s">
        <v>394</v>
      </c>
      <c r="AB134" s="281"/>
      <c r="AC134" s="279" t="s">
        <v>855</v>
      </c>
      <c r="AF134" s="276" t="str">
        <f>IFERROR(VLOOKUP(A134,'[1]قوائم الترجمة'!AC$2:AD$2397,1,0),"م")</f>
        <v>م</v>
      </c>
      <c r="AG134" s="232"/>
      <c r="AH134" s="233"/>
      <c r="AI134" s="233"/>
      <c r="AJ134" s="233"/>
      <c r="AL134" s="267"/>
      <c r="AM134" s="235"/>
      <c r="AU134" s="234"/>
    </row>
    <row r="135" spans="1:47" ht="21" x14ac:dyDescent="0.4">
      <c r="A135" s="278">
        <v>103669</v>
      </c>
      <c r="B135" s="279" t="s">
        <v>5682</v>
      </c>
      <c r="C135" s="279" t="s">
        <v>5683</v>
      </c>
      <c r="D135" s="279" t="s">
        <v>567</v>
      </c>
      <c r="E135" s="279" t="s">
        <v>394</v>
      </c>
      <c r="F135" s="303"/>
      <c r="G135" s="303"/>
      <c r="H135" s="279" t="s">
        <v>394</v>
      </c>
      <c r="I135" s="279" t="s">
        <v>538</v>
      </c>
      <c r="J135" s="279" t="s">
        <v>394</v>
      </c>
      <c r="K135" s="279" t="s">
        <v>394</v>
      </c>
      <c r="L135" s="279" t="s">
        <v>394</v>
      </c>
      <c r="M135" s="315" t="s">
        <v>394</v>
      </c>
      <c r="N135" s="279" t="s">
        <v>394</v>
      </c>
      <c r="O135" s="279" t="s">
        <v>394</v>
      </c>
      <c r="P135" s="315">
        <v>0</v>
      </c>
      <c r="Q135" s="315" t="s">
        <v>394</v>
      </c>
      <c r="R135" s="279" t="s">
        <v>394</v>
      </c>
      <c r="S135" s="279" t="s">
        <v>394</v>
      </c>
      <c r="T135" s="315" t="s">
        <v>394</v>
      </c>
      <c r="U135" s="315" t="s">
        <v>394</v>
      </c>
      <c r="V135" s="315" t="s">
        <v>394</v>
      </c>
      <c r="W135" s="315" t="s">
        <v>394</v>
      </c>
      <c r="X135" s="315" t="s">
        <v>394</v>
      </c>
      <c r="Y135" s="281"/>
      <c r="Z135" s="315" t="s">
        <v>394</v>
      </c>
      <c r="AA135" s="315" t="s">
        <v>394</v>
      </c>
      <c r="AB135" s="281"/>
      <c r="AC135" s="279" t="s">
        <v>855</v>
      </c>
      <c r="AF135" s="276" t="str">
        <f>IFERROR(VLOOKUP(A135,'[1]قوائم الترجمة'!AC$2:AD$2397,1,0),"م")</f>
        <v>م</v>
      </c>
      <c r="AG135" s="232"/>
      <c r="AH135" s="233"/>
      <c r="AI135" s="233"/>
      <c r="AJ135" s="233"/>
      <c r="AL135" s="267"/>
      <c r="AM135" s="235"/>
      <c r="AU135" s="234"/>
    </row>
    <row r="136" spans="1:47" ht="21" x14ac:dyDescent="0.4">
      <c r="A136" s="278">
        <v>103671</v>
      </c>
      <c r="B136" s="279" t="s">
        <v>5470</v>
      </c>
      <c r="C136" s="279" t="s">
        <v>5471</v>
      </c>
      <c r="D136" s="279" t="s">
        <v>1058</v>
      </c>
      <c r="E136" s="279" t="s">
        <v>5660</v>
      </c>
      <c r="F136" s="279" t="s">
        <v>8941</v>
      </c>
      <c r="G136" s="279" t="s">
        <v>8942</v>
      </c>
      <c r="H136" s="279" t="s">
        <v>425</v>
      </c>
      <c r="I136" s="279" t="s">
        <v>61</v>
      </c>
      <c r="J136" s="279" t="s">
        <v>8112</v>
      </c>
      <c r="K136" s="280">
        <v>2005</v>
      </c>
      <c r="L136" s="279" t="s">
        <v>404</v>
      </c>
      <c r="M136" s="315" t="s">
        <v>394</v>
      </c>
      <c r="N136" s="279" t="s">
        <v>394</v>
      </c>
      <c r="O136" s="279" t="s">
        <v>394</v>
      </c>
      <c r="P136" s="315">
        <v>0</v>
      </c>
      <c r="Q136" s="311"/>
      <c r="R136" s="303"/>
      <c r="S136" s="279" t="s">
        <v>394</v>
      </c>
      <c r="T136" s="315" t="s">
        <v>394</v>
      </c>
      <c r="AC136" s="279" t="s">
        <v>394</v>
      </c>
      <c r="AF136" s="276">
        <f>IFERROR(VLOOKUP(A136,'[1]قوائم الترجمة'!AC$2:AD$2397,1,0),"م")</f>
        <v>103671</v>
      </c>
      <c r="AG136" s="232"/>
      <c r="AH136" s="233"/>
      <c r="AI136" s="233"/>
      <c r="AJ136" s="233"/>
      <c r="AL136" s="267"/>
      <c r="AM136" s="235"/>
      <c r="AO136" s="236"/>
      <c r="AU136" s="234"/>
    </row>
    <row r="137" spans="1:47" ht="21" x14ac:dyDescent="0.4">
      <c r="A137" s="278">
        <v>103691</v>
      </c>
      <c r="B137" s="279" t="s">
        <v>1472</v>
      </c>
      <c r="C137" s="279" t="s">
        <v>1500</v>
      </c>
      <c r="D137" s="279" t="s">
        <v>273</v>
      </c>
      <c r="E137" s="279" t="s">
        <v>394</v>
      </c>
      <c r="F137" s="303"/>
      <c r="G137" s="303"/>
      <c r="H137" s="279" t="s">
        <v>394</v>
      </c>
      <c r="I137" s="279" t="s">
        <v>538</v>
      </c>
      <c r="J137" s="279" t="s">
        <v>394</v>
      </c>
      <c r="K137" s="279" t="s">
        <v>394</v>
      </c>
      <c r="L137" s="279" t="s">
        <v>394</v>
      </c>
      <c r="M137" s="315" t="s">
        <v>394</v>
      </c>
      <c r="N137" s="279" t="s">
        <v>394</v>
      </c>
      <c r="O137" s="279" t="s">
        <v>394</v>
      </c>
      <c r="P137" s="315">
        <v>0</v>
      </c>
      <c r="Q137" s="315" t="s">
        <v>394</v>
      </c>
      <c r="R137" s="279" t="s">
        <v>394</v>
      </c>
      <c r="S137" s="279" t="s">
        <v>394</v>
      </c>
      <c r="T137" s="315" t="s">
        <v>394</v>
      </c>
      <c r="U137" s="315" t="s">
        <v>394</v>
      </c>
      <c r="V137" s="315" t="s">
        <v>394</v>
      </c>
      <c r="W137" s="315" t="s">
        <v>394</v>
      </c>
      <c r="X137" s="315" t="s">
        <v>394</v>
      </c>
      <c r="Y137" s="281"/>
      <c r="Z137" s="315" t="s">
        <v>394</v>
      </c>
      <c r="AA137" s="315" t="s">
        <v>394</v>
      </c>
      <c r="AB137" s="281"/>
      <c r="AC137" s="279" t="s">
        <v>855</v>
      </c>
      <c r="AF137" s="276" t="str">
        <f>IFERROR(VLOOKUP(A137,'[1]قوائم الترجمة'!AC$2:AD$2397,1,0),"م")</f>
        <v>م</v>
      </c>
      <c r="AG137" s="232"/>
      <c r="AH137" s="233"/>
      <c r="AI137" s="233"/>
      <c r="AJ137" s="233"/>
      <c r="AL137" s="267"/>
      <c r="AM137" s="235"/>
      <c r="AU137" s="234"/>
    </row>
    <row r="138" spans="1:47" ht="21" x14ac:dyDescent="0.4">
      <c r="A138" s="278">
        <v>103696</v>
      </c>
      <c r="B138" s="279" t="s">
        <v>5695</v>
      </c>
      <c r="C138" s="279" t="s">
        <v>562</v>
      </c>
      <c r="D138" s="279" t="s">
        <v>297</v>
      </c>
      <c r="E138" s="279" t="s">
        <v>394</v>
      </c>
      <c r="F138" s="303"/>
      <c r="G138" s="303"/>
      <c r="H138" s="279" t="s">
        <v>394</v>
      </c>
      <c r="I138" s="279" t="s">
        <v>538</v>
      </c>
      <c r="J138" s="279" t="s">
        <v>394</v>
      </c>
      <c r="K138" s="279" t="s">
        <v>394</v>
      </c>
      <c r="L138" s="279" t="s">
        <v>394</v>
      </c>
      <c r="M138" s="315" t="s">
        <v>394</v>
      </c>
      <c r="N138" s="279" t="s">
        <v>394</v>
      </c>
      <c r="O138" s="279" t="s">
        <v>394</v>
      </c>
      <c r="P138" s="315">
        <v>0</v>
      </c>
      <c r="Q138" s="315" t="s">
        <v>394</v>
      </c>
      <c r="R138" s="279" t="s">
        <v>394</v>
      </c>
      <c r="S138" s="279" t="s">
        <v>394</v>
      </c>
      <c r="T138" s="315" t="s">
        <v>394</v>
      </c>
      <c r="U138" s="315" t="s">
        <v>394</v>
      </c>
      <c r="V138" s="315" t="s">
        <v>394</v>
      </c>
      <c r="W138" s="315" t="s">
        <v>394</v>
      </c>
      <c r="X138" s="315" t="s">
        <v>394</v>
      </c>
      <c r="Y138" s="281"/>
      <c r="Z138" s="315" t="s">
        <v>394</v>
      </c>
      <c r="AA138" s="315" t="s">
        <v>394</v>
      </c>
      <c r="AB138" s="281"/>
      <c r="AC138" s="279" t="s">
        <v>855</v>
      </c>
      <c r="AF138" s="276" t="str">
        <f>IFERROR(VLOOKUP(A138,'[1]قوائم الترجمة'!AC$2:AD$2397,1,0),"م")</f>
        <v>م</v>
      </c>
      <c r="AG138" s="232"/>
      <c r="AH138" s="233"/>
      <c r="AI138" s="233"/>
      <c r="AJ138" s="233"/>
      <c r="AL138" s="267"/>
      <c r="AM138" s="235"/>
      <c r="AO138" s="236"/>
      <c r="AU138" s="234"/>
    </row>
    <row r="139" spans="1:47" ht="21" x14ac:dyDescent="0.4">
      <c r="A139" s="278">
        <v>103718</v>
      </c>
      <c r="B139" s="279" t="s">
        <v>5709</v>
      </c>
      <c r="C139" s="279" t="s">
        <v>125</v>
      </c>
      <c r="D139" s="279" t="s">
        <v>297</v>
      </c>
      <c r="E139" s="279" t="s">
        <v>394</v>
      </c>
      <c r="F139" s="303"/>
      <c r="G139" s="303"/>
      <c r="H139" s="279" t="s">
        <v>394</v>
      </c>
      <c r="I139" s="279" t="s">
        <v>61</v>
      </c>
      <c r="J139" s="279" t="s">
        <v>394</v>
      </c>
      <c r="K139" s="279" t="s">
        <v>394</v>
      </c>
      <c r="L139" s="279" t="s">
        <v>394</v>
      </c>
      <c r="M139" s="315" t="s">
        <v>394</v>
      </c>
      <c r="N139" s="279" t="s">
        <v>394</v>
      </c>
      <c r="O139" s="279" t="s">
        <v>394</v>
      </c>
      <c r="P139" s="315">
        <v>0</v>
      </c>
      <c r="Q139" s="315" t="s">
        <v>394</v>
      </c>
      <c r="R139" s="279" t="s">
        <v>394</v>
      </c>
      <c r="S139" s="279" t="s">
        <v>394</v>
      </c>
      <c r="T139" s="315" t="s">
        <v>394</v>
      </c>
      <c r="U139" s="315" t="s">
        <v>394</v>
      </c>
      <c r="V139" s="315" t="s">
        <v>394</v>
      </c>
      <c r="W139" s="315" t="s">
        <v>394</v>
      </c>
      <c r="X139" s="315" t="s">
        <v>394</v>
      </c>
      <c r="Y139" s="281"/>
      <c r="Z139" s="315" t="s">
        <v>394</v>
      </c>
      <c r="AA139" s="315" t="s">
        <v>394</v>
      </c>
      <c r="AB139" s="281"/>
      <c r="AC139" s="279" t="s">
        <v>855</v>
      </c>
      <c r="AF139" s="276" t="str">
        <f>IFERROR(VLOOKUP(A139,'[1]قوائم الترجمة'!AC$2:AD$2397,1,0),"م")</f>
        <v>م</v>
      </c>
      <c r="AG139" s="232"/>
      <c r="AH139" s="233"/>
      <c r="AI139" s="233"/>
      <c r="AJ139" s="233"/>
      <c r="AL139" s="267"/>
      <c r="AM139" s="235"/>
      <c r="AO139" s="236"/>
      <c r="AU139" s="234"/>
    </row>
    <row r="140" spans="1:47" ht="21" x14ac:dyDescent="0.4">
      <c r="A140" s="282">
        <v>103747</v>
      </c>
      <c r="B140" s="283" t="s">
        <v>1684</v>
      </c>
      <c r="C140" s="283" t="s">
        <v>112</v>
      </c>
      <c r="D140" s="283" t="s">
        <v>327</v>
      </c>
      <c r="E140" s="283" t="s">
        <v>424</v>
      </c>
      <c r="F140" s="283" t="s">
        <v>10130</v>
      </c>
      <c r="G140" s="283" t="s">
        <v>8159</v>
      </c>
      <c r="H140" s="283" t="s">
        <v>425</v>
      </c>
      <c r="I140" s="303" t="s">
        <v>61</v>
      </c>
      <c r="J140" s="283" t="s">
        <v>8112</v>
      </c>
      <c r="K140" s="283" t="s">
        <v>10421</v>
      </c>
      <c r="L140" s="283" t="s">
        <v>404</v>
      </c>
      <c r="N140" s="303"/>
      <c r="O140" s="303"/>
      <c r="P140" s="315">
        <v>0</v>
      </c>
      <c r="R140" s="303"/>
      <c r="S140" s="303"/>
      <c r="AC140" s="303" t="s">
        <v>855</v>
      </c>
      <c r="AF140" s="303"/>
      <c r="AG140" s="232"/>
      <c r="AH140" s="233"/>
      <c r="AI140" s="233"/>
      <c r="AJ140" s="233"/>
      <c r="AL140" s="267"/>
      <c r="AM140" s="235"/>
      <c r="AU140" s="234"/>
    </row>
    <row r="141" spans="1:47" ht="21" x14ac:dyDescent="0.4">
      <c r="A141" s="278">
        <v>103784</v>
      </c>
      <c r="B141" s="279" t="s">
        <v>5469</v>
      </c>
      <c r="C141" s="279" t="s">
        <v>185</v>
      </c>
      <c r="D141" s="279" t="s">
        <v>266</v>
      </c>
      <c r="E141" s="279" t="s">
        <v>394</v>
      </c>
      <c r="F141" s="303"/>
      <c r="G141" s="303"/>
      <c r="H141" s="279" t="s">
        <v>394</v>
      </c>
      <c r="I141" s="279" t="s">
        <v>61</v>
      </c>
      <c r="J141" s="279" t="s">
        <v>394</v>
      </c>
      <c r="K141" s="279" t="s">
        <v>394</v>
      </c>
      <c r="L141" s="279" t="s">
        <v>394</v>
      </c>
      <c r="M141" s="315" t="s">
        <v>394</v>
      </c>
      <c r="N141" s="279" t="s">
        <v>394</v>
      </c>
      <c r="O141" s="279" t="s">
        <v>394</v>
      </c>
      <c r="P141" s="315">
        <v>0</v>
      </c>
      <c r="Q141" s="315" t="s">
        <v>394</v>
      </c>
      <c r="R141" s="279" t="s">
        <v>394</v>
      </c>
      <c r="S141" s="279" t="s">
        <v>394</v>
      </c>
      <c r="T141" s="315" t="s">
        <v>394</v>
      </c>
      <c r="U141" s="315" t="s">
        <v>394</v>
      </c>
      <c r="V141" s="315" t="s">
        <v>394</v>
      </c>
      <c r="W141" s="315" t="s">
        <v>394</v>
      </c>
      <c r="X141" s="315" t="s">
        <v>394</v>
      </c>
      <c r="Y141" s="281"/>
      <c r="Z141" s="315" t="s">
        <v>394</v>
      </c>
      <c r="AA141" s="315" t="s">
        <v>394</v>
      </c>
      <c r="AB141" s="281"/>
      <c r="AC141" s="279" t="s">
        <v>855</v>
      </c>
      <c r="AF141" s="276" t="str">
        <f>IFERROR(VLOOKUP(A141,'[1]قوائم الترجمة'!AC$2:AD$2397,1,0),"م")</f>
        <v>م</v>
      </c>
      <c r="AG141" s="232"/>
      <c r="AH141" s="233"/>
      <c r="AI141" s="233"/>
      <c r="AJ141" s="233"/>
      <c r="AL141" s="267"/>
      <c r="AM141" s="235"/>
      <c r="AU141" s="234"/>
    </row>
    <row r="142" spans="1:47" ht="21" x14ac:dyDescent="0.4">
      <c r="A142" s="278">
        <v>103795</v>
      </c>
      <c r="B142" s="279" t="s">
        <v>5736</v>
      </c>
      <c r="C142" s="279" t="s">
        <v>109</v>
      </c>
      <c r="D142" s="279" t="s">
        <v>273</v>
      </c>
      <c r="E142" s="279" t="s">
        <v>394</v>
      </c>
      <c r="F142" s="303"/>
      <c r="G142" s="303"/>
      <c r="H142" s="279" t="s">
        <v>394</v>
      </c>
      <c r="I142" s="279" t="s">
        <v>61</v>
      </c>
      <c r="J142" s="279" t="s">
        <v>394</v>
      </c>
      <c r="K142" s="279" t="s">
        <v>394</v>
      </c>
      <c r="L142" s="279" t="s">
        <v>394</v>
      </c>
      <c r="M142" s="315" t="s">
        <v>394</v>
      </c>
      <c r="N142" s="279" t="s">
        <v>394</v>
      </c>
      <c r="O142" s="279" t="s">
        <v>394</v>
      </c>
      <c r="P142" s="315">
        <v>0</v>
      </c>
      <c r="Q142" s="315" t="s">
        <v>394</v>
      </c>
      <c r="R142" s="279" t="s">
        <v>394</v>
      </c>
      <c r="S142" s="279" t="s">
        <v>394</v>
      </c>
      <c r="T142" s="315" t="s">
        <v>394</v>
      </c>
      <c r="U142" s="315" t="s">
        <v>394</v>
      </c>
      <c r="V142" s="315" t="s">
        <v>394</v>
      </c>
      <c r="W142" s="315" t="s">
        <v>394</v>
      </c>
      <c r="X142" s="315" t="s">
        <v>394</v>
      </c>
      <c r="Y142" s="281"/>
      <c r="Z142" s="315" t="s">
        <v>394</v>
      </c>
      <c r="AA142" s="315" t="s">
        <v>394</v>
      </c>
      <c r="AB142" s="281"/>
      <c r="AC142" s="279" t="s">
        <v>855</v>
      </c>
      <c r="AF142" s="276" t="str">
        <f>IFERROR(VLOOKUP(A142,'[1]قوائم الترجمة'!AC$2:AD$2397,1,0),"م")</f>
        <v>م</v>
      </c>
      <c r="AG142" s="232"/>
      <c r="AH142" s="233"/>
      <c r="AI142" s="233"/>
      <c r="AJ142" s="233"/>
      <c r="AL142" s="267"/>
      <c r="AM142" s="235"/>
      <c r="AU142" s="234"/>
    </row>
    <row r="143" spans="1:47" ht="21" x14ac:dyDescent="0.4">
      <c r="A143" s="278">
        <v>103815</v>
      </c>
      <c r="B143" s="279" t="s">
        <v>1682</v>
      </c>
      <c r="C143" s="279" t="s">
        <v>139</v>
      </c>
      <c r="D143" s="279" t="s">
        <v>1683</v>
      </c>
      <c r="E143" s="279" t="s">
        <v>5660</v>
      </c>
      <c r="F143" s="279" t="s">
        <v>8943</v>
      </c>
      <c r="G143" s="279" t="s">
        <v>402</v>
      </c>
      <c r="H143" s="279" t="s">
        <v>425</v>
      </c>
      <c r="I143" s="279" t="s">
        <v>8485</v>
      </c>
      <c r="J143" s="279" t="s">
        <v>7215</v>
      </c>
      <c r="K143" s="280">
        <v>0</v>
      </c>
      <c r="L143" s="279" t="s">
        <v>7215</v>
      </c>
      <c r="M143" s="315" t="s">
        <v>394</v>
      </c>
      <c r="N143" s="279" t="s">
        <v>394</v>
      </c>
      <c r="O143" s="279" t="s">
        <v>394</v>
      </c>
      <c r="P143" s="315">
        <v>0</v>
      </c>
      <c r="Q143" s="311"/>
      <c r="R143" s="303"/>
      <c r="S143" s="279" t="s">
        <v>394</v>
      </c>
      <c r="T143" s="315" t="s">
        <v>394</v>
      </c>
      <c r="AC143" s="279" t="s">
        <v>855</v>
      </c>
      <c r="AF143" s="276">
        <f>IFERROR(VLOOKUP(A143,'[1]قوائم الترجمة'!AC$2:AD$2397,1,0),"م")</f>
        <v>103815</v>
      </c>
      <c r="AG143" s="245"/>
      <c r="AH143" s="246"/>
      <c r="AI143" s="246"/>
      <c r="AJ143" s="246"/>
      <c r="AL143" s="267"/>
      <c r="AM143" s="235"/>
      <c r="AU143" s="234"/>
    </row>
    <row r="144" spans="1:47" ht="21" x14ac:dyDescent="0.4">
      <c r="A144" s="278">
        <v>103838</v>
      </c>
      <c r="B144" s="279" t="s">
        <v>5468</v>
      </c>
      <c r="C144" s="279" t="s">
        <v>63</v>
      </c>
      <c r="D144" s="279" t="s">
        <v>333</v>
      </c>
      <c r="E144" s="279" t="s">
        <v>394</v>
      </c>
      <c r="F144" s="303"/>
      <c r="G144" s="303"/>
      <c r="H144" s="279" t="s">
        <v>394</v>
      </c>
      <c r="I144" s="279" t="s">
        <v>61</v>
      </c>
      <c r="J144" s="279" t="s">
        <v>394</v>
      </c>
      <c r="K144" s="279" t="s">
        <v>394</v>
      </c>
      <c r="L144" s="279" t="s">
        <v>394</v>
      </c>
      <c r="M144" s="315" t="s">
        <v>394</v>
      </c>
      <c r="N144" s="279" t="s">
        <v>394</v>
      </c>
      <c r="O144" s="279" t="s">
        <v>394</v>
      </c>
      <c r="P144" s="315">
        <v>0</v>
      </c>
      <c r="Q144" s="315" t="s">
        <v>394</v>
      </c>
      <c r="R144" s="279" t="s">
        <v>394</v>
      </c>
      <c r="S144" s="279" t="s">
        <v>394</v>
      </c>
      <c r="T144" s="315" t="s">
        <v>394</v>
      </c>
      <c r="U144" s="315" t="s">
        <v>394</v>
      </c>
      <c r="V144" s="315" t="s">
        <v>394</v>
      </c>
      <c r="W144" s="315" t="s">
        <v>394</v>
      </c>
      <c r="X144" s="315" t="s">
        <v>394</v>
      </c>
      <c r="Y144" s="281"/>
      <c r="Z144" s="315" t="s">
        <v>394</v>
      </c>
      <c r="AA144" s="315" t="s">
        <v>394</v>
      </c>
      <c r="AB144" s="281"/>
      <c r="AC144" s="279" t="s">
        <v>855</v>
      </c>
      <c r="AF144" s="276" t="str">
        <f>IFERROR(VLOOKUP(A144,'[1]قوائم الترجمة'!AC$2:AD$2397,1,0),"م")</f>
        <v>م</v>
      </c>
      <c r="AG144" s="232"/>
      <c r="AH144" s="233"/>
      <c r="AI144" s="233"/>
      <c r="AJ144" s="233"/>
      <c r="AL144" s="267"/>
      <c r="AM144" s="235"/>
      <c r="AO144" s="236"/>
      <c r="AU144" s="234"/>
    </row>
    <row r="145" spans="1:47" ht="21" x14ac:dyDescent="0.4">
      <c r="A145" s="278">
        <v>103882</v>
      </c>
      <c r="B145" s="279" t="s">
        <v>5761</v>
      </c>
      <c r="C145" s="279" t="s">
        <v>135</v>
      </c>
      <c r="D145" s="279" t="s">
        <v>471</v>
      </c>
      <c r="E145" s="279" t="s">
        <v>394</v>
      </c>
      <c r="F145" s="303"/>
      <c r="G145" s="303"/>
      <c r="H145" s="279" t="s">
        <v>394</v>
      </c>
      <c r="I145" s="279" t="s">
        <v>61</v>
      </c>
      <c r="J145" s="279" t="s">
        <v>394</v>
      </c>
      <c r="K145" s="279" t="s">
        <v>394</v>
      </c>
      <c r="L145" s="279" t="s">
        <v>394</v>
      </c>
      <c r="M145" s="315" t="s">
        <v>394</v>
      </c>
      <c r="N145" s="279" t="s">
        <v>394</v>
      </c>
      <c r="O145" s="279" t="s">
        <v>394</v>
      </c>
      <c r="P145" s="315">
        <v>0</v>
      </c>
      <c r="Q145" s="315" t="s">
        <v>394</v>
      </c>
      <c r="R145" s="279" t="s">
        <v>394</v>
      </c>
      <c r="S145" s="279" t="s">
        <v>394</v>
      </c>
      <c r="T145" s="315" t="s">
        <v>394</v>
      </c>
      <c r="U145" s="315" t="s">
        <v>394</v>
      </c>
      <c r="V145" s="315" t="s">
        <v>394</v>
      </c>
      <c r="W145" s="315" t="s">
        <v>394</v>
      </c>
      <c r="X145" s="315" t="s">
        <v>394</v>
      </c>
      <c r="Y145" s="281"/>
      <c r="Z145" s="315" t="s">
        <v>394</v>
      </c>
      <c r="AA145" s="315" t="s">
        <v>394</v>
      </c>
      <c r="AB145" s="281"/>
      <c r="AC145" s="279" t="s">
        <v>855</v>
      </c>
      <c r="AF145" s="276" t="str">
        <f>IFERROR(VLOOKUP(A145,'[1]قوائم الترجمة'!AC$2:AD$2397,1,0),"م")</f>
        <v>م</v>
      </c>
      <c r="AG145" s="232"/>
      <c r="AH145" s="233"/>
      <c r="AI145" s="233"/>
      <c r="AJ145" s="233"/>
      <c r="AL145" s="267"/>
      <c r="AM145" s="235"/>
      <c r="AO145" s="236"/>
      <c r="AU145" s="234"/>
    </row>
    <row r="146" spans="1:47" ht="21" x14ac:dyDescent="0.4">
      <c r="A146" s="278">
        <v>103894</v>
      </c>
      <c r="B146" s="279" t="s">
        <v>5764</v>
      </c>
      <c r="C146" s="279" t="s">
        <v>180</v>
      </c>
      <c r="D146" s="279" t="s">
        <v>276</v>
      </c>
      <c r="E146" s="279" t="s">
        <v>394</v>
      </c>
      <c r="F146" s="303"/>
      <c r="G146" s="303"/>
      <c r="H146" s="279" t="s">
        <v>394</v>
      </c>
      <c r="I146" s="279" t="s">
        <v>61</v>
      </c>
      <c r="J146" s="279" t="s">
        <v>394</v>
      </c>
      <c r="K146" s="279" t="s">
        <v>394</v>
      </c>
      <c r="L146" s="279" t="s">
        <v>394</v>
      </c>
      <c r="M146" s="315" t="s">
        <v>394</v>
      </c>
      <c r="N146" s="279" t="s">
        <v>394</v>
      </c>
      <c r="O146" s="279" t="s">
        <v>394</v>
      </c>
      <c r="P146" s="315">
        <v>0</v>
      </c>
      <c r="Q146" s="315" t="s">
        <v>394</v>
      </c>
      <c r="R146" s="279" t="s">
        <v>394</v>
      </c>
      <c r="S146" s="279" t="s">
        <v>394</v>
      </c>
      <c r="T146" s="315" t="s">
        <v>394</v>
      </c>
      <c r="U146" s="315" t="s">
        <v>394</v>
      </c>
      <c r="V146" s="315" t="s">
        <v>394</v>
      </c>
      <c r="W146" s="315" t="s">
        <v>394</v>
      </c>
      <c r="X146" s="315" t="s">
        <v>394</v>
      </c>
      <c r="Y146" s="281"/>
      <c r="Z146" s="315" t="s">
        <v>394</v>
      </c>
      <c r="AA146" s="315" t="s">
        <v>394</v>
      </c>
      <c r="AB146" s="281"/>
      <c r="AC146" s="279" t="s">
        <v>855</v>
      </c>
      <c r="AF146" s="276" t="str">
        <f>IFERROR(VLOOKUP(A146,'[1]قوائم الترجمة'!AC$2:AD$2397,1,0),"م")</f>
        <v>م</v>
      </c>
      <c r="AG146" s="232"/>
      <c r="AH146" s="233"/>
      <c r="AI146" s="233"/>
      <c r="AJ146" s="233"/>
      <c r="AL146" s="267"/>
      <c r="AM146" s="235"/>
      <c r="AU146" s="234"/>
    </row>
    <row r="147" spans="1:47" ht="21" x14ac:dyDescent="0.4">
      <c r="A147" s="278">
        <v>103927</v>
      </c>
      <c r="B147" s="279" t="s">
        <v>5768</v>
      </c>
      <c r="C147" s="279" t="s">
        <v>950</v>
      </c>
      <c r="D147" s="279" t="s">
        <v>247</v>
      </c>
      <c r="E147" s="279" t="s">
        <v>394</v>
      </c>
      <c r="F147" s="303"/>
      <c r="G147" s="303"/>
      <c r="H147" s="279" t="s">
        <v>394</v>
      </c>
      <c r="I147" s="279" t="s">
        <v>61</v>
      </c>
      <c r="J147" s="279" t="s">
        <v>394</v>
      </c>
      <c r="K147" s="279" t="s">
        <v>394</v>
      </c>
      <c r="L147" s="279" t="s">
        <v>394</v>
      </c>
      <c r="M147" s="315" t="s">
        <v>394</v>
      </c>
      <c r="N147" s="279" t="s">
        <v>394</v>
      </c>
      <c r="O147" s="279" t="s">
        <v>394</v>
      </c>
      <c r="P147" s="315">
        <v>0</v>
      </c>
      <c r="Q147" s="315" t="s">
        <v>394</v>
      </c>
      <c r="R147" s="279" t="s">
        <v>394</v>
      </c>
      <c r="S147" s="279" t="s">
        <v>394</v>
      </c>
      <c r="T147" s="315" t="s">
        <v>394</v>
      </c>
      <c r="U147" s="315" t="s">
        <v>394</v>
      </c>
      <c r="V147" s="315" t="s">
        <v>394</v>
      </c>
      <c r="W147" s="315" t="s">
        <v>394</v>
      </c>
      <c r="X147" s="315" t="s">
        <v>394</v>
      </c>
      <c r="Y147" s="281"/>
      <c r="Z147" s="315" t="s">
        <v>394</v>
      </c>
      <c r="AA147" s="315" t="s">
        <v>394</v>
      </c>
      <c r="AB147" s="281"/>
      <c r="AC147" s="279" t="s">
        <v>855</v>
      </c>
      <c r="AF147" s="276" t="str">
        <f>IFERROR(VLOOKUP(A147,'[1]قوائم الترجمة'!AC$2:AD$2397,1,0),"م")</f>
        <v>م</v>
      </c>
      <c r="AG147" s="232"/>
      <c r="AH147" s="233"/>
      <c r="AI147" s="233"/>
      <c r="AJ147" s="233"/>
      <c r="AL147" s="267"/>
      <c r="AM147" s="235"/>
      <c r="AO147" s="236"/>
      <c r="AU147" s="234"/>
    </row>
    <row r="148" spans="1:47" ht="21" x14ac:dyDescent="0.4">
      <c r="A148" s="278">
        <v>103965</v>
      </c>
      <c r="B148" s="279" t="s">
        <v>5776</v>
      </c>
      <c r="C148" s="279" t="s">
        <v>109</v>
      </c>
      <c r="D148" s="279" t="s">
        <v>288</v>
      </c>
      <c r="E148" s="279" t="s">
        <v>394</v>
      </c>
      <c r="F148" s="303"/>
      <c r="G148" s="303"/>
      <c r="H148" s="279" t="s">
        <v>394</v>
      </c>
      <c r="I148" s="279" t="s">
        <v>61</v>
      </c>
      <c r="J148" s="279" t="s">
        <v>394</v>
      </c>
      <c r="K148" s="279" t="s">
        <v>394</v>
      </c>
      <c r="L148" s="279" t="s">
        <v>394</v>
      </c>
      <c r="M148" s="315" t="s">
        <v>394</v>
      </c>
      <c r="N148" s="279" t="s">
        <v>394</v>
      </c>
      <c r="O148" s="279" t="s">
        <v>394</v>
      </c>
      <c r="P148" s="315">
        <v>0</v>
      </c>
      <c r="Q148" s="315" t="s">
        <v>394</v>
      </c>
      <c r="R148" s="279" t="s">
        <v>394</v>
      </c>
      <c r="S148" s="279" t="s">
        <v>394</v>
      </c>
      <c r="T148" s="315" t="s">
        <v>394</v>
      </c>
      <c r="U148" s="315" t="s">
        <v>394</v>
      </c>
      <c r="V148" s="315" t="s">
        <v>394</v>
      </c>
      <c r="W148" s="315" t="s">
        <v>394</v>
      </c>
      <c r="X148" s="315" t="s">
        <v>394</v>
      </c>
      <c r="Y148" s="281"/>
      <c r="Z148" s="315" t="s">
        <v>394</v>
      </c>
      <c r="AA148" s="315" t="s">
        <v>394</v>
      </c>
      <c r="AB148" s="281"/>
      <c r="AC148" s="279" t="s">
        <v>855</v>
      </c>
      <c r="AF148" s="276" t="str">
        <f>IFERROR(VLOOKUP(A148,'[1]قوائم الترجمة'!AC$2:AD$2397,1,0),"م")</f>
        <v>م</v>
      </c>
      <c r="AG148" s="232"/>
      <c r="AH148" s="233"/>
      <c r="AI148" s="233"/>
      <c r="AJ148" s="233"/>
      <c r="AL148" s="267"/>
      <c r="AM148" s="235"/>
      <c r="AO148" s="236"/>
      <c r="AU148" s="234"/>
    </row>
    <row r="149" spans="1:47" ht="21" x14ac:dyDescent="0.4">
      <c r="A149" s="278">
        <v>103966</v>
      </c>
      <c r="B149" s="279" t="s">
        <v>1681</v>
      </c>
      <c r="C149" s="279" t="s">
        <v>65</v>
      </c>
      <c r="D149" s="279" t="s">
        <v>239</v>
      </c>
      <c r="E149" s="279" t="s">
        <v>394</v>
      </c>
      <c r="F149" s="303"/>
      <c r="G149" s="303"/>
      <c r="H149" s="279" t="s">
        <v>394</v>
      </c>
      <c r="I149" s="279" t="s">
        <v>61</v>
      </c>
      <c r="J149" s="279" t="s">
        <v>394</v>
      </c>
      <c r="K149" s="279" t="s">
        <v>394</v>
      </c>
      <c r="L149" s="279" t="s">
        <v>394</v>
      </c>
      <c r="M149" s="315" t="s">
        <v>394</v>
      </c>
      <c r="N149" s="279" t="s">
        <v>394</v>
      </c>
      <c r="O149" s="279" t="s">
        <v>394</v>
      </c>
      <c r="P149" s="315">
        <v>0</v>
      </c>
      <c r="Q149" s="315" t="s">
        <v>394</v>
      </c>
      <c r="R149" s="279" t="s">
        <v>394</v>
      </c>
      <c r="S149" s="279" t="s">
        <v>394</v>
      </c>
      <c r="T149" s="315" t="s">
        <v>394</v>
      </c>
      <c r="U149" s="315" t="s">
        <v>394</v>
      </c>
      <c r="V149" s="315" t="s">
        <v>394</v>
      </c>
      <c r="W149" s="315" t="s">
        <v>394</v>
      </c>
      <c r="X149" s="315" t="s">
        <v>394</v>
      </c>
      <c r="Y149" s="281"/>
      <c r="Z149" s="315" t="s">
        <v>394</v>
      </c>
      <c r="AA149" s="315" t="s">
        <v>394</v>
      </c>
      <c r="AB149" s="281"/>
      <c r="AC149" s="279" t="s">
        <v>855</v>
      </c>
      <c r="AF149" s="276" t="str">
        <f>IFERROR(VLOOKUP(A149,'[1]قوائم الترجمة'!AC$2:AD$2397,1,0),"م")</f>
        <v>م</v>
      </c>
      <c r="AG149" s="232"/>
      <c r="AH149" s="233"/>
      <c r="AI149" s="233"/>
      <c r="AJ149" s="233"/>
      <c r="AL149" s="267"/>
      <c r="AM149" s="235"/>
      <c r="AO149" s="236"/>
      <c r="AU149" s="234"/>
    </row>
    <row r="150" spans="1:47" ht="21" x14ac:dyDescent="0.4">
      <c r="A150" s="278">
        <v>103967</v>
      </c>
      <c r="B150" s="279" t="s">
        <v>5777</v>
      </c>
      <c r="C150" s="279" t="s">
        <v>459</v>
      </c>
      <c r="D150" s="279" t="s">
        <v>553</v>
      </c>
      <c r="E150" s="279" t="s">
        <v>394</v>
      </c>
      <c r="F150" s="303"/>
      <c r="G150" s="303"/>
      <c r="H150" s="279" t="s">
        <v>394</v>
      </c>
      <c r="I150" s="279" t="s">
        <v>61</v>
      </c>
      <c r="J150" s="279" t="s">
        <v>394</v>
      </c>
      <c r="K150" s="279" t="s">
        <v>394</v>
      </c>
      <c r="L150" s="279" t="s">
        <v>394</v>
      </c>
      <c r="M150" s="315" t="s">
        <v>394</v>
      </c>
      <c r="N150" s="279" t="s">
        <v>394</v>
      </c>
      <c r="O150" s="279" t="s">
        <v>394</v>
      </c>
      <c r="P150" s="315">
        <v>0</v>
      </c>
      <c r="Q150" s="315" t="s">
        <v>394</v>
      </c>
      <c r="R150" s="279" t="s">
        <v>394</v>
      </c>
      <c r="S150" s="279" t="s">
        <v>394</v>
      </c>
      <c r="T150" s="315" t="s">
        <v>394</v>
      </c>
      <c r="U150" s="315" t="s">
        <v>394</v>
      </c>
      <c r="V150" s="315" t="s">
        <v>394</v>
      </c>
      <c r="W150" s="315" t="s">
        <v>394</v>
      </c>
      <c r="X150" s="315" t="s">
        <v>394</v>
      </c>
      <c r="Y150" s="281"/>
      <c r="Z150" s="315" t="s">
        <v>394</v>
      </c>
      <c r="AA150" s="315" t="s">
        <v>394</v>
      </c>
      <c r="AB150" s="281"/>
      <c r="AC150" s="279" t="s">
        <v>855</v>
      </c>
      <c r="AF150" s="276" t="str">
        <f>IFERROR(VLOOKUP(A150,'[1]قوائم الترجمة'!AC$2:AD$2397,1,0),"م")</f>
        <v>م</v>
      </c>
      <c r="AG150" s="232"/>
      <c r="AH150" s="233"/>
      <c r="AI150" s="233"/>
      <c r="AJ150" s="233"/>
      <c r="AL150" s="267"/>
      <c r="AM150" s="235"/>
      <c r="AU150" s="234"/>
    </row>
    <row r="151" spans="1:47" ht="21" x14ac:dyDescent="0.4">
      <c r="A151" s="278">
        <v>103985</v>
      </c>
      <c r="B151" s="279" t="s">
        <v>8106</v>
      </c>
      <c r="C151" s="279" t="s">
        <v>394</v>
      </c>
      <c r="D151" s="279" t="s">
        <v>394</v>
      </c>
      <c r="E151" s="279" t="s">
        <v>394</v>
      </c>
      <c r="F151" s="303"/>
      <c r="G151" s="303"/>
      <c r="H151" s="279" t="s">
        <v>394</v>
      </c>
      <c r="I151" s="279" t="s">
        <v>538</v>
      </c>
      <c r="J151" s="279" t="s">
        <v>394</v>
      </c>
      <c r="K151" s="279" t="s">
        <v>394</v>
      </c>
      <c r="L151" s="279" t="s">
        <v>394</v>
      </c>
      <c r="M151" s="315" t="s">
        <v>394</v>
      </c>
      <c r="N151" s="279" t="s">
        <v>394</v>
      </c>
      <c r="O151" s="279" t="s">
        <v>394</v>
      </c>
      <c r="P151" s="315">
        <v>0</v>
      </c>
      <c r="Q151" s="315" t="s">
        <v>394</v>
      </c>
      <c r="R151" s="279" t="s">
        <v>394</v>
      </c>
      <c r="S151" s="279" t="s">
        <v>394</v>
      </c>
      <c r="T151" s="315" t="s">
        <v>394</v>
      </c>
      <c r="U151" s="315" t="s">
        <v>394</v>
      </c>
      <c r="V151" s="315" t="s">
        <v>394</v>
      </c>
      <c r="W151" s="315" t="s">
        <v>394</v>
      </c>
      <c r="X151" s="315" t="s">
        <v>394</v>
      </c>
      <c r="Y151" s="281"/>
      <c r="Z151" s="315" t="s">
        <v>394</v>
      </c>
      <c r="AA151" s="315" t="s">
        <v>394</v>
      </c>
      <c r="AB151" s="281"/>
      <c r="AC151" s="279" t="s">
        <v>855</v>
      </c>
      <c r="AF151" s="276" t="str">
        <f>IFERROR(VLOOKUP(A151,'[1]قوائم الترجمة'!AC$2:AD$2397,1,0),"م")</f>
        <v>م</v>
      </c>
      <c r="AG151" s="232"/>
      <c r="AH151" s="233"/>
      <c r="AI151" s="233"/>
      <c r="AJ151" s="233"/>
      <c r="AL151" s="267"/>
      <c r="AM151" s="235"/>
      <c r="AO151" s="236"/>
      <c r="AU151" s="234"/>
    </row>
    <row r="152" spans="1:47" ht="21" x14ac:dyDescent="0.4">
      <c r="A152" s="278">
        <v>103986</v>
      </c>
      <c r="B152" s="279" t="s">
        <v>5467</v>
      </c>
      <c r="C152" s="279" t="s">
        <v>946</v>
      </c>
      <c r="D152" s="279" t="s">
        <v>273</v>
      </c>
      <c r="E152" s="279" t="s">
        <v>5660</v>
      </c>
      <c r="F152" s="279" t="s">
        <v>8944</v>
      </c>
      <c r="G152" s="279" t="s">
        <v>8945</v>
      </c>
      <c r="H152" s="279" t="s">
        <v>425</v>
      </c>
      <c r="I152" s="279" t="s">
        <v>67</v>
      </c>
      <c r="J152" s="279" t="s">
        <v>8112</v>
      </c>
      <c r="K152" s="280">
        <v>2004</v>
      </c>
      <c r="L152" s="279" t="s">
        <v>402</v>
      </c>
      <c r="M152" s="315" t="s">
        <v>394</v>
      </c>
      <c r="N152" s="279" t="s">
        <v>394</v>
      </c>
      <c r="O152" s="279" t="s">
        <v>394</v>
      </c>
      <c r="P152" s="315">
        <v>0</v>
      </c>
      <c r="Q152" s="311"/>
      <c r="R152" s="303"/>
      <c r="S152" s="279" t="s">
        <v>394</v>
      </c>
      <c r="T152" s="315" t="s">
        <v>394</v>
      </c>
      <c r="AC152" s="279" t="s">
        <v>855</v>
      </c>
      <c r="AF152" s="276">
        <f>IFERROR(VLOOKUP(A152,'[1]قوائم الترجمة'!AC$2:AD$2397,1,0),"م")</f>
        <v>103986</v>
      </c>
      <c r="AG152" s="232"/>
      <c r="AH152" s="233"/>
      <c r="AI152" s="233"/>
      <c r="AJ152" s="233"/>
      <c r="AL152" s="267"/>
      <c r="AM152" s="235"/>
      <c r="AO152" s="236"/>
      <c r="AU152" s="234"/>
    </row>
    <row r="153" spans="1:47" ht="21" x14ac:dyDescent="0.4">
      <c r="A153" s="278">
        <v>104000</v>
      </c>
      <c r="B153" s="279" t="s">
        <v>5792</v>
      </c>
      <c r="C153" s="279" t="s">
        <v>135</v>
      </c>
      <c r="D153" s="279" t="s">
        <v>339</v>
      </c>
      <c r="E153" s="279" t="s">
        <v>394</v>
      </c>
      <c r="F153" s="303"/>
      <c r="G153" s="303"/>
      <c r="H153" s="279" t="s">
        <v>394</v>
      </c>
      <c r="I153" s="279" t="s">
        <v>61</v>
      </c>
      <c r="J153" s="279" t="s">
        <v>394</v>
      </c>
      <c r="K153" s="279" t="s">
        <v>394</v>
      </c>
      <c r="L153" s="279" t="s">
        <v>394</v>
      </c>
      <c r="M153" s="315" t="s">
        <v>394</v>
      </c>
      <c r="N153" s="279" t="s">
        <v>394</v>
      </c>
      <c r="O153" s="279" t="s">
        <v>394</v>
      </c>
      <c r="P153" s="315">
        <v>0</v>
      </c>
      <c r="Q153" s="315" t="s">
        <v>394</v>
      </c>
      <c r="R153" s="279" t="s">
        <v>394</v>
      </c>
      <c r="S153" s="279" t="s">
        <v>394</v>
      </c>
      <c r="T153" s="315" t="s">
        <v>394</v>
      </c>
      <c r="U153" s="315" t="s">
        <v>394</v>
      </c>
      <c r="V153" s="315" t="s">
        <v>394</v>
      </c>
      <c r="W153" s="315" t="s">
        <v>394</v>
      </c>
      <c r="X153" s="315" t="s">
        <v>394</v>
      </c>
      <c r="Y153" s="281"/>
      <c r="Z153" s="315" t="s">
        <v>394</v>
      </c>
      <c r="AA153" s="315" t="s">
        <v>394</v>
      </c>
      <c r="AB153" s="281"/>
      <c r="AC153" s="279" t="s">
        <v>855</v>
      </c>
      <c r="AF153" s="276" t="str">
        <f>IFERROR(VLOOKUP(A153,'[1]قوائم الترجمة'!AC$2:AD$2397,1,0),"م")</f>
        <v>م</v>
      </c>
      <c r="AG153" s="232"/>
      <c r="AH153" s="233"/>
      <c r="AI153" s="233"/>
      <c r="AJ153" s="233"/>
      <c r="AL153" s="267"/>
      <c r="AM153" s="235"/>
      <c r="AO153" s="236"/>
      <c r="AU153" s="234"/>
    </row>
    <row r="154" spans="1:47" ht="21" x14ac:dyDescent="0.4">
      <c r="A154" s="278">
        <v>104114</v>
      </c>
      <c r="B154" s="279" t="s">
        <v>5827</v>
      </c>
      <c r="C154" s="279" t="s">
        <v>482</v>
      </c>
      <c r="D154" s="279" t="s">
        <v>5828</v>
      </c>
      <c r="E154" s="279" t="s">
        <v>394</v>
      </c>
      <c r="F154" s="303"/>
      <c r="G154" s="303"/>
      <c r="H154" s="279" t="s">
        <v>394</v>
      </c>
      <c r="I154" s="279" t="s">
        <v>539</v>
      </c>
      <c r="J154" s="279" t="s">
        <v>394</v>
      </c>
      <c r="K154" s="279" t="s">
        <v>394</v>
      </c>
      <c r="L154" s="279" t="s">
        <v>394</v>
      </c>
      <c r="M154" s="315" t="s">
        <v>394</v>
      </c>
      <c r="N154" s="279" t="s">
        <v>394</v>
      </c>
      <c r="O154" s="279" t="s">
        <v>394</v>
      </c>
      <c r="P154" s="315">
        <v>0</v>
      </c>
      <c r="Q154" s="315" t="s">
        <v>394</v>
      </c>
      <c r="R154" s="279" t="s">
        <v>394</v>
      </c>
      <c r="S154" s="279" t="s">
        <v>394</v>
      </c>
      <c r="T154" s="315" t="s">
        <v>394</v>
      </c>
      <c r="U154" s="315" t="s">
        <v>394</v>
      </c>
      <c r="V154" s="315" t="s">
        <v>394</v>
      </c>
      <c r="W154" s="315" t="s">
        <v>394</v>
      </c>
      <c r="X154" s="315" t="s">
        <v>394</v>
      </c>
      <c r="Y154" s="281"/>
      <c r="Z154" s="315" t="s">
        <v>394</v>
      </c>
      <c r="AA154" s="315" t="s">
        <v>394</v>
      </c>
      <c r="AB154" s="281"/>
      <c r="AC154" s="279" t="s">
        <v>855</v>
      </c>
      <c r="AF154" s="276" t="str">
        <f>IFERROR(VLOOKUP(A154,'[1]قوائم الترجمة'!AC$2:AD$2397,1,0),"م")</f>
        <v>م</v>
      </c>
      <c r="AG154" s="232"/>
      <c r="AH154" s="233"/>
      <c r="AI154" s="233"/>
      <c r="AJ154" s="233"/>
      <c r="AL154" s="267"/>
      <c r="AM154" s="235"/>
      <c r="AU154" s="234"/>
    </row>
    <row r="155" spans="1:47" ht="21" x14ac:dyDescent="0.4">
      <c r="A155" s="278">
        <v>104178</v>
      </c>
      <c r="B155" s="279" t="s">
        <v>5466</v>
      </c>
      <c r="C155" s="279" t="s">
        <v>111</v>
      </c>
      <c r="D155" s="279" t="s">
        <v>237</v>
      </c>
      <c r="E155" s="279" t="s">
        <v>423</v>
      </c>
      <c r="F155" s="279" t="s">
        <v>8946</v>
      </c>
      <c r="G155" s="279" t="s">
        <v>402</v>
      </c>
      <c r="H155" s="279" t="s">
        <v>428</v>
      </c>
      <c r="I155" s="279" t="s">
        <v>67</v>
      </c>
      <c r="J155" s="279" t="s">
        <v>403</v>
      </c>
      <c r="K155" s="280">
        <v>2000</v>
      </c>
      <c r="L155" s="279" t="s">
        <v>402</v>
      </c>
      <c r="M155" s="315" t="s">
        <v>394</v>
      </c>
      <c r="N155" s="279" t="s">
        <v>394</v>
      </c>
      <c r="O155" s="279" t="s">
        <v>394</v>
      </c>
      <c r="P155" s="315">
        <v>0</v>
      </c>
      <c r="Q155" s="311"/>
      <c r="R155" s="303"/>
      <c r="S155" s="279" t="s">
        <v>394</v>
      </c>
      <c r="T155" s="315" t="s">
        <v>394</v>
      </c>
      <c r="AC155" s="279" t="s">
        <v>855</v>
      </c>
      <c r="AF155" s="276">
        <f>IFERROR(VLOOKUP(A155,'[1]قوائم الترجمة'!AC$2:AD$2397,1,0),"م")</f>
        <v>104178</v>
      </c>
      <c r="AG155" s="232"/>
      <c r="AH155" s="233"/>
      <c r="AI155" s="233"/>
      <c r="AJ155" s="233"/>
      <c r="AL155" s="267"/>
      <c r="AM155" s="235"/>
      <c r="AU155" s="234"/>
    </row>
    <row r="156" spans="1:47" ht="21" x14ac:dyDescent="0.4">
      <c r="A156" s="278">
        <v>104234</v>
      </c>
      <c r="B156" s="279" t="s">
        <v>5896</v>
      </c>
      <c r="C156" s="279" t="s">
        <v>742</v>
      </c>
      <c r="D156" s="279" t="s">
        <v>245</v>
      </c>
      <c r="E156" s="279" t="s">
        <v>394</v>
      </c>
      <c r="F156" s="303"/>
      <c r="G156" s="303"/>
      <c r="H156" s="279" t="s">
        <v>394</v>
      </c>
      <c r="I156" s="279" t="s">
        <v>538</v>
      </c>
      <c r="J156" s="279" t="s">
        <v>394</v>
      </c>
      <c r="K156" s="279" t="s">
        <v>394</v>
      </c>
      <c r="L156" s="279" t="s">
        <v>394</v>
      </c>
      <c r="M156" s="315" t="s">
        <v>394</v>
      </c>
      <c r="N156" s="279" t="s">
        <v>394</v>
      </c>
      <c r="O156" s="279" t="s">
        <v>394</v>
      </c>
      <c r="P156" s="315">
        <v>0</v>
      </c>
      <c r="Q156" s="315" t="s">
        <v>394</v>
      </c>
      <c r="R156" s="279" t="s">
        <v>394</v>
      </c>
      <c r="S156" s="279" t="s">
        <v>394</v>
      </c>
      <c r="T156" s="315" t="s">
        <v>394</v>
      </c>
      <c r="U156" s="315" t="s">
        <v>394</v>
      </c>
      <c r="V156" s="315" t="s">
        <v>394</v>
      </c>
      <c r="W156" s="315" t="s">
        <v>394</v>
      </c>
      <c r="X156" s="315" t="s">
        <v>394</v>
      </c>
      <c r="Y156" s="281"/>
      <c r="Z156" s="315" t="s">
        <v>394</v>
      </c>
      <c r="AA156" s="315" t="s">
        <v>394</v>
      </c>
      <c r="AB156" s="281"/>
      <c r="AC156" s="279" t="s">
        <v>855</v>
      </c>
      <c r="AF156" s="276" t="str">
        <f>IFERROR(VLOOKUP(A156,'[1]قوائم الترجمة'!AC$2:AD$2397,1,0),"م")</f>
        <v>م</v>
      </c>
      <c r="AG156" s="232"/>
      <c r="AH156" s="233"/>
      <c r="AI156" s="233"/>
      <c r="AJ156" s="233"/>
      <c r="AL156" s="267"/>
      <c r="AM156" s="235"/>
      <c r="AO156" s="236"/>
      <c r="AU156" s="234"/>
    </row>
    <row r="157" spans="1:47" ht="21" x14ac:dyDescent="0.4">
      <c r="A157" s="278">
        <v>104345</v>
      </c>
      <c r="B157" s="279" t="s">
        <v>5465</v>
      </c>
      <c r="C157" s="279" t="s">
        <v>566</v>
      </c>
      <c r="D157" s="279" t="s">
        <v>379</v>
      </c>
      <c r="E157" s="279" t="s">
        <v>394</v>
      </c>
      <c r="F157" s="303"/>
      <c r="G157" s="303"/>
      <c r="H157" s="279" t="s">
        <v>394</v>
      </c>
      <c r="I157" s="279" t="s">
        <v>538</v>
      </c>
      <c r="J157" s="279" t="s">
        <v>394</v>
      </c>
      <c r="K157" s="279" t="s">
        <v>394</v>
      </c>
      <c r="L157" s="279" t="s">
        <v>394</v>
      </c>
      <c r="M157" s="315" t="s">
        <v>394</v>
      </c>
      <c r="N157" s="279" t="s">
        <v>394</v>
      </c>
      <c r="O157" s="279" t="s">
        <v>394</v>
      </c>
      <c r="P157" s="315">
        <v>0</v>
      </c>
      <c r="Q157" s="315" t="s">
        <v>394</v>
      </c>
      <c r="R157" s="279" t="s">
        <v>394</v>
      </c>
      <c r="S157" s="279" t="s">
        <v>394</v>
      </c>
      <c r="T157" s="315" t="s">
        <v>394</v>
      </c>
      <c r="U157" s="315" t="s">
        <v>394</v>
      </c>
      <c r="V157" s="315" t="s">
        <v>394</v>
      </c>
      <c r="W157" s="315" t="s">
        <v>394</v>
      </c>
      <c r="X157" s="315" t="s">
        <v>394</v>
      </c>
      <c r="Y157" s="281"/>
      <c r="Z157" s="315" t="s">
        <v>394</v>
      </c>
      <c r="AA157" s="315" t="s">
        <v>394</v>
      </c>
      <c r="AB157" s="281"/>
      <c r="AC157" s="279" t="s">
        <v>855</v>
      </c>
      <c r="AF157" s="276" t="str">
        <f>IFERROR(VLOOKUP(A157,'[1]قوائم الترجمة'!AC$2:AD$2397,1,0),"م")</f>
        <v>م</v>
      </c>
      <c r="AG157" s="232"/>
      <c r="AH157" s="233"/>
      <c r="AI157" s="233"/>
      <c r="AJ157" s="233"/>
      <c r="AL157" s="267"/>
      <c r="AM157" s="235"/>
      <c r="AU157" s="234"/>
    </row>
    <row r="158" spans="1:47" x14ac:dyDescent="0.3">
      <c r="A158" s="278">
        <v>104389</v>
      </c>
      <c r="B158" s="279" t="s">
        <v>5979</v>
      </c>
      <c r="C158" s="279" t="s">
        <v>97</v>
      </c>
      <c r="D158" s="279" t="s">
        <v>1230</v>
      </c>
      <c r="E158" s="279" t="s">
        <v>394</v>
      </c>
      <c r="F158" s="303"/>
      <c r="G158" s="303"/>
      <c r="H158" s="279" t="s">
        <v>394</v>
      </c>
      <c r="I158" s="279" t="s">
        <v>61</v>
      </c>
      <c r="J158" s="279" t="s">
        <v>394</v>
      </c>
      <c r="K158" s="279" t="s">
        <v>394</v>
      </c>
      <c r="L158" s="279" t="s">
        <v>394</v>
      </c>
      <c r="M158" s="315" t="s">
        <v>394</v>
      </c>
      <c r="N158" s="279" t="s">
        <v>394</v>
      </c>
      <c r="O158" s="279" t="s">
        <v>394</v>
      </c>
      <c r="P158" s="315">
        <v>0</v>
      </c>
      <c r="Q158" s="315" t="s">
        <v>394</v>
      </c>
      <c r="R158" s="279" t="s">
        <v>394</v>
      </c>
      <c r="S158" s="279" t="s">
        <v>394</v>
      </c>
      <c r="T158" s="315" t="s">
        <v>394</v>
      </c>
      <c r="U158" s="315" t="s">
        <v>394</v>
      </c>
      <c r="V158" s="315" t="s">
        <v>394</v>
      </c>
      <c r="W158" s="315" t="s">
        <v>394</v>
      </c>
      <c r="X158" s="315" t="s">
        <v>394</v>
      </c>
      <c r="Y158" s="281"/>
      <c r="Z158" s="315" t="s">
        <v>394</v>
      </c>
      <c r="AA158" s="315" t="s">
        <v>394</v>
      </c>
      <c r="AB158" s="281"/>
      <c r="AC158" s="279" t="s">
        <v>855</v>
      </c>
      <c r="AF158" s="276" t="str">
        <f>IFERROR(VLOOKUP(A158,'[1]قوائم الترجمة'!AC$2:AD$2397,1,0),"م")</f>
        <v>م</v>
      </c>
      <c r="AG158" s="264"/>
      <c r="AH158" s="266"/>
      <c r="AI158" s="266"/>
      <c r="AJ158" s="266"/>
      <c r="AL158" s="267"/>
      <c r="AM158" s="235"/>
      <c r="AO158" s="272"/>
      <c r="AU158" s="234"/>
    </row>
    <row r="159" spans="1:47" ht="21" x14ac:dyDescent="0.4">
      <c r="A159" s="278">
        <v>104424</v>
      </c>
      <c r="B159" s="279" t="s">
        <v>6004</v>
      </c>
      <c r="C159" s="279" t="s">
        <v>93</v>
      </c>
      <c r="D159" s="279" t="s">
        <v>6005</v>
      </c>
      <c r="E159" s="279" t="s">
        <v>394</v>
      </c>
      <c r="F159" s="303"/>
      <c r="G159" s="303"/>
      <c r="H159" s="279" t="s">
        <v>394</v>
      </c>
      <c r="I159" s="279" t="s">
        <v>61</v>
      </c>
      <c r="J159" s="279" t="s">
        <v>394</v>
      </c>
      <c r="K159" s="279" t="s">
        <v>394</v>
      </c>
      <c r="L159" s="279" t="s">
        <v>394</v>
      </c>
      <c r="M159" s="315" t="s">
        <v>394</v>
      </c>
      <c r="N159" s="279" t="s">
        <v>394</v>
      </c>
      <c r="O159" s="279" t="s">
        <v>394</v>
      </c>
      <c r="P159" s="315">
        <v>0</v>
      </c>
      <c r="Q159" s="315" t="s">
        <v>394</v>
      </c>
      <c r="R159" s="279" t="s">
        <v>394</v>
      </c>
      <c r="S159" s="279" t="s">
        <v>394</v>
      </c>
      <c r="T159" s="315" t="s">
        <v>394</v>
      </c>
      <c r="U159" s="315" t="s">
        <v>394</v>
      </c>
      <c r="V159" s="315" t="s">
        <v>394</v>
      </c>
      <c r="W159" s="315" t="s">
        <v>394</v>
      </c>
      <c r="X159" s="315" t="s">
        <v>394</v>
      </c>
      <c r="Y159" s="281"/>
      <c r="Z159" s="315" t="s">
        <v>394</v>
      </c>
      <c r="AA159" s="315" t="s">
        <v>394</v>
      </c>
      <c r="AB159" s="281"/>
      <c r="AC159" s="279" t="s">
        <v>855</v>
      </c>
      <c r="AF159" s="276" t="str">
        <f>IFERROR(VLOOKUP(A159,'[1]قوائم الترجمة'!AC$2:AD$2397,1,0),"م")</f>
        <v>م</v>
      </c>
      <c r="AG159" s="232"/>
      <c r="AH159" s="233"/>
      <c r="AI159" s="233"/>
      <c r="AJ159" s="233"/>
      <c r="AL159" s="267"/>
      <c r="AM159" s="235"/>
      <c r="AO159" s="236"/>
      <c r="AU159" s="234"/>
    </row>
    <row r="160" spans="1:47" ht="21" x14ac:dyDescent="0.4">
      <c r="A160" s="278">
        <v>104449</v>
      </c>
      <c r="B160" s="279" t="s">
        <v>6015</v>
      </c>
      <c r="C160" s="279" t="s">
        <v>6016</v>
      </c>
      <c r="D160" s="279" t="s">
        <v>314</v>
      </c>
      <c r="E160" s="279" t="s">
        <v>394</v>
      </c>
      <c r="F160" s="303"/>
      <c r="G160" s="303"/>
      <c r="H160" s="279" t="s">
        <v>394</v>
      </c>
      <c r="I160" s="279" t="s">
        <v>61</v>
      </c>
      <c r="J160" s="279" t="s">
        <v>394</v>
      </c>
      <c r="K160" s="279" t="s">
        <v>394</v>
      </c>
      <c r="L160" s="279" t="s">
        <v>394</v>
      </c>
      <c r="M160" s="315" t="s">
        <v>394</v>
      </c>
      <c r="N160" s="279" t="s">
        <v>394</v>
      </c>
      <c r="O160" s="279" t="s">
        <v>394</v>
      </c>
      <c r="P160" s="315">
        <v>0</v>
      </c>
      <c r="Q160" s="315" t="s">
        <v>394</v>
      </c>
      <c r="R160" s="279" t="s">
        <v>394</v>
      </c>
      <c r="S160" s="279" t="s">
        <v>394</v>
      </c>
      <c r="T160" s="315" t="s">
        <v>394</v>
      </c>
      <c r="U160" s="315" t="s">
        <v>394</v>
      </c>
      <c r="V160" s="315" t="s">
        <v>394</v>
      </c>
      <c r="W160" s="315" t="s">
        <v>394</v>
      </c>
      <c r="X160" s="315" t="s">
        <v>394</v>
      </c>
      <c r="Y160" s="281"/>
      <c r="Z160" s="315" t="s">
        <v>394</v>
      </c>
      <c r="AA160" s="315" t="s">
        <v>394</v>
      </c>
      <c r="AB160" s="281"/>
      <c r="AC160" s="279" t="s">
        <v>855</v>
      </c>
      <c r="AF160" s="276" t="str">
        <f>IFERROR(VLOOKUP(A160,'[1]قوائم الترجمة'!AC$2:AD$2397,1,0),"م")</f>
        <v>م</v>
      </c>
      <c r="AG160" s="232"/>
      <c r="AH160" s="233"/>
      <c r="AI160" s="233"/>
      <c r="AJ160" s="233"/>
      <c r="AL160" s="267"/>
      <c r="AM160" s="235"/>
      <c r="AU160" s="234"/>
    </row>
    <row r="161" spans="1:47" ht="21" x14ac:dyDescent="0.4">
      <c r="A161" s="278">
        <v>104489</v>
      </c>
      <c r="B161" s="279" t="s">
        <v>6028</v>
      </c>
      <c r="C161" s="279" t="s">
        <v>73</v>
      </c>
      <c r="D161" s="279" t="s">
        <v>6029</v>
      </c>
      <c r="E161" s="279" t="s">
        <v>394</v>
      </c>
      <c r="F161" s="303"/>
      <c r="G161" s="303"/>
      <c r="H161" s="279" t="s">
        <v>394</v>
      </c>
      <c r="I161" s="279" t="s">
        <v>61</v>
      </c>
      <c r="J161" s="279" t="s">
        <v>394</v>
      </c>
      <c r="K161" s="279" t="s">
        <v>394</v>
      </c>
      <c r="L161" s="279" t="s">
        <v>394</v>
      </c>
      <c r="M161" s="315" t="s">
        <v>394</v>
      </c>
      <c r="N161" s="279" t="s">
        <v>394</v>
      </c>
      <c r="O161" s="279" t="s">
        <v>394</v>
      </c>
      <c r="P161" s="315">
        <v>0</v>
      </c>
      <c r="Q161" s="315" t="s">
        <v>394</v>
      </c>
      <c r="R161" s="279" t="s">
        <v>394</v>
      </c>
      <c r="S161" s="279" t="s">
        <v>394</v>
      </c>
      <c r="T161" s="315" t="s">
        <v>394</v>
      </c>
      <c r="U161" s="315" t="s">
        <v>394</v>
      </c>
      <c r="V161" s="315" t="s">
        <v>394</v>
      </c>
      <c r="W161" s="315" t="s">
        <v>394</v>
      </c>
      <c r="X161" s="315" t="s">
        <v>394</v>
      </c>
      <c r="Y161" s="281"/>
      <c r="Z161" s="315" t="s">
        <v>394</v>
      </c>
      <c r="AA161" s="315" t="s">
        <v>394</v>
      </c>
      <c r="AB161" s="281"/>
      <c r="AC161" s="279" t="s">
        <v>855</v>
      </c>
      <c r="AF161" s="276" t="str">
        <f>IFERROR(VLOOKUP(A161,'[1]قوائم الترجمة'!AC$2:AD$2397,1,0),"م")</f>
        <v>م</v>
      </c>
      <c r="AG161" s="232"/>
      <c r="AH161" s="233"/>
      <c r="AI161" s="233"/>
      <c r="AJ161" s="233"/>
      <c r="AL161" s="267"/>
      <c r="AM161" s="235"/>
      <c r="AU161" s="234"/>
    </row>
    <row r="162" spans="1:47" ht="21" x14ac:dyDescent="0.4">
      <c r="A162" s="278">
        <v>104502</v>
      </c>
      <c r="B162" s="279" t="s">
        <v>6039</v>
      </c>
      <c r="C162" s="279" t="s">
        <v>68</v>
      </c>
      <c r="D162" s="279" t="s">
        <v>1324</v>
      </c>
      <c r="E162" s="279" t="s">
        <v>394</v>
      </c>
      <c r="F162" s="303"/>
      <c r="G162" s="303"/>
      <c r="H162" s="279" t="s">
        <v>394</v>
      </c>
      <c r="I162" s="279" t="s">
        <v>540</v>
      </c>
      <c r="J162" s="279" t="s">
        <v>394</v>
      </c>
      <c r="K162" s="279" t="s">
        <v>394</v>
      </c>
      <c r="L162" s="279" t="s">
        <v>394</v>
      </c>
      <c r="M162" s="315" t="s">
        <v>394</v>
      </c>
      <c r="N162" s="279" t="s">
        <v>394</v>
      </c>
      <c r="O162" s="279" t="s">
        <v>394</v>
      </c>
      <c r="P162" s="315">
        <v>0</v>
      </c>
      <c r="Q162" s="315" t="s">
        <v>394</v>
      </c>
      <c r="R162" s="279" t="s">
        <v>394</v>
      </c>
      <c r="S162" s="279" t="s">
        <v>394</v>
      </c>
      <c r="T162" s="315" t="s">
        <v>394</v>
      </c>
      <c r="U162" s="315" t="s">
        <v>394</v>
      </c>
      <c r="V162" s="315" t="s">
        <v>394</v>
      </c>
      <c r="W162" s="315" t="s">
        <v>394</v>
      </c>
      <c r="X162" s="315" t="s">
        <v>394</v>
      </c>
      <c r="Y162" s="281"/>
      <c r="Z162" s="315" t="s">
        <v>394</v>
      </c>
      <c r="AA162" s="315" t="s">
        <v>394</v>
      </c>
      <c r="AB162" s="281"/>
      <c r="AC162" s="279" t="s">
        <v>855</v>
      </c>
      <c r="AF162" s="276" t="str">
        <f>IFERROR(VLOOKUP(A162,'[1]قوائم الترجمة'!AC$2:AD$2397,1,0),"م")</f>
        <v>م</v>
      </c>
      <c r="AG162" s="232"/>
      <c r="AH162" s="233"/>
      <c r="AI162" s="233"/>
      <c r="AJ162" s="233"/>
      <c r="AL162" s="267"/>
      <c r="AM162" s="235"/>
      <c r="AU162" s="234"/>
    </row>
    <row r="163" spans="1:47" ht="21" x14ac:dyDescent="0.4">
      <c r="A163" s="278">
        <v>104577</v>
      </c>
      <c r="B163" s="279" t="s">
        <v>1679</v>
      </c>
      <c r="C163" s="279" t="s">
        <v>1680</v>
      </c>
      <c r="D163" s="279" t="s">
        <v>573</v>
      </c>
      <c r="E163" s="279" t="s">
        <v>394</v>
      </c>
      <c r="F163" s="303"/>
      <c r="G163" s="303"/>
      <c r="H163" s="279" t="s">
        <v>394</v>
      </c>
      <c r="I163" s="279" t="s">
        <v>61</v>
      </c>
      <c r="J163" s="279" t="s">
        <v>394</v>
      </c>
      <c r="K163" s="279" t="s">
        <v>394</v>
      </c>
      <c r="L163" s="279" t="s">
        <v>394</v>
      </c>
      <c r="M163" s="315" t="s">
        <v>394</v>
      </c>
      <c r="N163" s="279" t="s">
        <v>394</v>
      </c>
      <c r="O163" s="279" t="s">
        <v>394</v>
      </c>
      <c r="P163" s="315">
        <v>0</v>
      </c>
      <c r="Q163" s="315" t="s">
        <v>394</v>
      </c>
      <c r="R163" s="279" t="s">
        <v>394</v>
      </c>
      <c r="S163" s="279" t="s">
        <v>394</v>
      </c>
      <c r="T163" s="315" t="s">
        <v>394</v>
      </c>
      <c r="U163" s="315" t="s">
        <v>394</v>
      </c>
      <c r="V163" s="315" t="s">
        <v>394</v>
      </c>
      <c r="W163" s="315" t="s">
        <v>394</v>
      </c>
      <c r="X163" s="315" t="s">
        <v>394</v>
      </c>
      <c r="Y163" s="281"/>
      <c r="Z163" s="315" t="s">
        <v>394</v>
      </c>
      <c r="AA163" s="315" t="s">
        <v>394</v>
      </c>
      <c r="AB163" s="281"/>
      <c r="AC163" s="279" t="s">
        <v>855</v>
      </c>
      <c r="AF163" s="276" t="str">
        <f>IFERROR(VLOOKUP(A163,'[1]قوائم الترجمة'!AC$2:AD$2397,1,0),"م")</f>
        <v>م</v>
      </c>
      <c r="AG163" s="232"/>
      <c r="AH163" s="233"/>
      <c r="AI163" s="233"/>
      <c r="AJ163" s="233"/>
      <c r="AL163" s="267"/>
      <c r="AM163" s="235"/>
      <c r="AO163" s="236"/>
      <c r="AU163" s="234"/>
    </row>
    <row r="164" spans="1:47" ht="21" x14ac:dyDescent="0.4">
      <c r="A164" s="278">
        <v>104653</v>
      </c>
      <c r="B164" s="279" t="s">
        <v>6082</v>
      </c>
      <c r="C164" s="279" t="s">
        <v>6083</v>
      </c>
      <c r="D164" s="279" t="s">
        <v>252</v>
      </c>
      <c r="E164" s="279" t="s">
        <v>394</v>
      </c>
      <c r="F164" s="303"/>
      <c r="G164" s="303"/>
      <c r="H164" s="279" t="s">
        <v>394</v>
      </c>
      <c r="I164" s="279" t="s">
        <v>61</v>
      </c>
      <c r="J164" s="279" t="s">
        <v>394</v>
      </c>
      <c r="K164" s="279" t="s">
        <v>394</v>
      </c>
      <c r="L164" s="279" t="s">
        <v>394</v>
      </c>
      <c r="M164" s="315" t="s">
        <v>394</v>
      </c>
      <c r="N164" s="279" t="s">
        <v>394</v>
      </c>
      <c r="O164" s="279" t="s">
        <v>394</v>
      </c>
      <c r="P164" s="315">
        <v>0</v>
      </c>
      <c r="Q164" s="315" t="s">
        <v>394</v>
      </c>
      <c r="R164" s="279" t="s">
        <v>394</v>
      </c>
      <c r="S164" s="279" t="s">
        <v>394</v>
      </c>
      <c r="T164" s="315" t="s">
        <v>394</v>
      </c>
      <c r="U164" s="315" t="s">
        <v>394</v>
      </c>
      <c r="V164" s="315" t="s">
        <v>394</v>
      </c>
      <c r="W164" s="315" t="s">
        <v>394</v>
      </c>
      <c r="X164" s="315" t="s">
        <v>394</v>
      </c>
      <c r="Y164" s="281"/>
      <c r="Z164" s="315" t="s">
        <v>394</v>
      </c>
      <c r="AA164" s="315" t="s">
        <v>394</v>
      </c>
      <c r="AB164" s="281"/>
      <c r="AC164" s="279" t="s">
        <v>855</v>
      </c>
      <c r="AF164" s="276" t="str">
        <f>IFERROR(VLOOKUP(A164,'[1]قوائم الترجمة'!AC$2:AD$2397,1,0),"م")</f>
        <v>م</v>
      </c>
      <c r="AG164" s="232"/>
      <c r="AH164" s="233"/>
      <c r="AI164" s="233"/>
      <c r="AJ164" s="233"/>
      <c r="AL164" s="267"/>
      <c r="AM164" s="235"/>
      <c r="AU164" s="234"/>
    </row>
    <row r="165" spans="1:47" ht="21" x14ac:dyDescent="0.4">
      <c r="A165" s="282">
        <v>104747</v>
      </c>
      <c r="B165" s="283" t="s">
        <v>6101</v>
      </c>
      <c r="C165" s="283" t="s">
        <v>6102</v>
      </c>
      <c r="D165" s="283" t="s">
        <v>6102</v>
      </c>
      <c r="E165" s="283" t="s">
        <v>423</v>
      </c>
      <c r="F165" s="283" t="s">
        <v>8378</v>
      </c>
      <c r="G165" s="283" t="s">
        <v>8379</v>
      </c>
      <c r="H165" s="283" t="s">
        <v>7215</v>
      </c>
      <c r="I165" s="303" t="s">
        <v>61</v>
      </c>
      <c r="J165" s="283" t="s">
        <v>7215</v>
      </c>
      <c r="K165" s="283" t="s">
        <v>7215</v>
      </c>
      <c r="L165" s="283" t="s">
        <v>7215</v>
      </c>
      <c r="N165" s="303"/>
      <c r="O165" s="303"/>
      <c r="P165" s="315">
        <v>0</v>
      </c>
      <c r="R165" s="303"/>
      <c r="S165" s="303"/>
      <c r="AC165" s="303" t="s">
        <v>855</v>
      </c>
      <c r="AF165" s="303"/>
      <c r="AG165" s="232"/>
      <c r="AH165" s="233"/>
      <c r="AI165" s="233"/>
      <c r="AJ165" s="233"/>
      <c r="AL165" s="267"/>
      <c r="AM165" s="235"/>
      <c r="AO165" s="236"/>
      <c r="AU165" s="234"/>
    </row>
    <row r="166" spans="1:47" ht="21" x14ac:dyDescent="0.4">
      <c r="A166" s="278">
        <v>104749</v>
      </c>
      <c r="B166" s="279" t="s">
        <v>5464</v>
      </c>
      <c r="C166" s="279" t="s">
        <v>81</v>
      </c>
      <c r="D166" s="279" t="s">
        <v>820</v>
      </c>
      <c r="E166" s="279" t="s">
        <v>394</v>
      </c>
      <c r="F166" s="303"/>
      <c r="G166" s="303"/>
      <c r="H166" s="279" t="s">
        <v>394</v>
      </c>
      <c r="I166" s="279" t="s">
        <v>539</v>
      </c>
      <c r="J166" s="279" t="s">
        <v>394</v>
      </c>
      <c r="K166" s="279" t="s">
        <v>394</v>
      </c>
      <c r="L166" s="279" t="s">
        <v>394</v>
      </c>
      <c r="M166" s="315" t="s">
        <v>394</v>
      </c>
      <c r="N166" s="279" t="s">
        <v>394</v>
      </c>
      <c r="O166" s="279" t="s">
        <v>394</v>
      </c>
      <c r="P166" s="315">
        <v>0</v>
      </c>
      <c r="Q166" s="315" t="s">
        <v>394</v>
      </c>
      <c r="R166" s="279" t="s">
        <v>394</v>
      </c>
      <c r="S166" s="279" t="s">
        <v>394</v>
      </c>
      <c r="T166" s="315" t="s">
        <v>394</v>
      </c>
      <c r="U166" s="315" t="s">
        <v>394</v>
      </c>
      <c r="V166" s="315" t="s">
        <v>394</v>
      </c>
      <c r="W166" s="315" t="s">
        <v>394</v>
      </c>
      <c r="X166" s="315" t="s">
        <v>394</v>
      </c>
      <c r="Y166" s="281"/>
      <c r="Z166" s="315" t="s">
        <v>394</v>
      </c>
      <c r="AA166" s="315" t="s">
        <v>394</v>
      </c>
      <c r="AB166" s="281"/>
      <c r="AC166" s="279" t="s">
        <v>394</v>
      </c>
      <c r="AF166" s="276" t="str">
        <f>IFERROR(VLOOKUP(A166,'[1]قوائم الترجمة'!AC$2:AD$2397,1,0),"م")</f>
        <v>م</v>
      </c>
      <c r="AG166" s="232"/>
      <c r="AH166" s="233"/>
      <c r="AI166" s="233"/>
      <c r="AJ166" s="233"/>
      <c r="AL166" s="267"/>
      <c r="AM166" s="235"/>
      <c r="AU166" s="234"/>
    </row>
    <row r="167" spans="1:47" ht="21" x14ac:dyDescent="0.4">
      <c r="A167" s="278">
        <v>104751</v>
      </c>
      <c r="B167" s="279" t="s">
        <v>6104</v>
      </c>
      <c r="C167" s="279" t="s">
        <v>6105</v>
      </c>
      <c r="D167" s="279" t="s">
        <v>546</v>
      </c>
      <c r="E167" s="279" t="s">
        <v>394</v>
      </c>
      <c r="F167" s="303"/>
      <c r="G167" s="303"/>
      <c r="H167" s="279" t="s">
        <v>394</v>
      </c>
      <c r="I167" s="279" t="s">
        <v>61</v>
      </c>
      <c r="J167" s="279" t="s">
        <v>394</v>
      </c>
      <c r="K167" s="279" t="s">
        <v>394</v>
      </c>
      <c r="L167" s="279" t="s">
        <v>394</v>
      </c>
      <c r="M167" s="315" t="s">
        <v>394</v>
      </c>
      <c r="N167" s="279" t="s">
        <v>394</v>
      </c>
      <c r="O167" s="279" t="s">
        <v>394</v>
      </c>
      <c r="P167" s="315">
        <v>0</v>
      </c>
      <c r="Q167" s="315" t="s">
        <v>394</v>
      </c>
      <c r="R167" s="279" t="s">
        <v>394</v>
      </c>
      <c r="S167" s="279" t="s">
        <v>394</v>
      </c>
      <c r="T167" s="315" t="s">
        <v>394</v>
      </c>
      <c r="U167" s="315" t="s">
        <v>394</v>
      </c>
      <c r="V167" s="315" t="s">
        <v>394</v>
      </c>
      <c r="W167" s="315" t="s">
        <v>394</v>
      </c>
      <c r="X167" s="315" t="s">
        <v>394</v>
      </c>
      <c r="Y167" s="281"/>
      <c r="Z167" s="315" t="s">
        <v>394</v>
      </c>
      <c r="AA167" s="315" t="s">
        <v>394</v>
      </c>
      <c r="AB167" s="281"/>
      <c r="AC167" s="279" t="s">
        <v>855</v>
      </c>
      <c r="AF167" s="276" t="str">
        <f>IFERROR(VLOOKUP(A167,'[1]قوائم الترجمة'!AC$2:AD$2397,1,0),"م")</f>
        <v>م</v>
      </c>
      <c r="AG167" s="232"/>
      <c r="AH167" s="233"/>
      <c r="AI167" s="233"/>
      <c r="AJ167" s="233"/>
      <c r="AL167" s="267"/>
      <c r="AM167" s="235"/>
      <c r="AU167" s="234"/>
    </row>
    <row r="168" spans="1:47" ht="21" x14ac:dyDescent="0.4">
      <c r="A168" s="278">
        <v>104769</v>
      </c>
      <c r="B168" s="279" t="s">
        <v>6116</v>
      </c>
      <c r="C168" s="279" t="s">
        <v>68</v>
      </c>
      <c r="D168" s="279" t="s">
        <v>307</v>
      </c>
      <c r="E168" s="279" t="s">
        <v>394</v>
      </c>
      <c r="F168" s="303"/>
      <c r="G168" s="303"/>
      <c r="H168" s="279" t="s">
        <v>394</v>
      </c>
      <c r="I168" s="279" t="s">
        <v>61</v>
      </c>
      <c r="J168" s="279" t="s">
        <v>394</v>
      </c>
      <c r="K168" s="279" t="s">
        <v>394</v>
      </c>
      <c r="L168" s="279" t="s">
        <v>394</v>
      </c>
      <c r="M168" s="315" t="s">
        <v>394</v>
      </c>
      <c r="N168" s="279" t="s">
        <v>394</v>
      </c>
      <c r="O168" s="279" t="s">
        <v>394</v>
      </c>
      <c r="P168" s="315">
        <v>0</v>
      </c>
      <c r="Q168" s="315" t="s">
        <v>394</v>
      </c>
      <c r="R168" s="279" t="s">
        <v>394</v>
      </c>
      <c r="S168" s="279" t="s">
        <v>394</v>
      </c>
      <c r="T168" s="315" t="s">
        <v>394</v>
      </c>
      <c r="U168" s="315" t="s">
        <v>394</v>
      </c>
      <c r="V168" s="315" t="s">
        <v>394</v>
      </c>
      <c r="W168" s="315" t="s">
        <v>394</v>
      </c>
      <c r="X168" s="315" t="s">
        <v>394</v>
      </c>
      <c r="Y168" s="281"/>
      <c r="Z168" s="315" t="s">
        <v>394</v>
      </c>
      <c r="AA168" s="315" t="s">
        <v>394</v>
      </c>
      <c r="AB168" s="281"/>
      <c r="AC168" s="279" t="s">
        <v>855</v>
      </c>
      <c r="AF168" s="276" t="str">
        <f>IFERROR(VLOOKUP(A168,'[1]قوائم الترجمة'!AC$2:AD$2397,1,0),"م")</f>
        <v>م</v>
      </c>
      <c r="AG168" s="232"/>
      <c r="AH168" s="233"/>
      <c r="AI168" s="233"/>
      <c r="AJ168" s="233"/>
      <c r="AL168" s="267"/>
      <c r="AM168" s="235"/>
      <c r="AU168" s="234"/>
    </row>
    <row r="169" spans="1:47" ht="21" x14ac:dyDescent="0.4">
      <c r="A169" s="278">
        <v>104778</v>
      </c>
      <c r="B169" s="279" t="s">
        <v>1280</v>
      </c>
      <c r="C169" s="279" t="s">
        <v>120</v>
      </c>
      <c r="D169" s="279" t="s">
        <v>1281</v>
      </c>
      <c r="E169" s="279" t="s">
        <v>394</v>
      </c>
      <c r="F169" s="303"/>
      <c r="G169" s="303"/>
      <c r="H169" s="279" t="s">
        <v>394</v>
      </c>
      <c r="I169" s="279" t="s">
        <v>538</v>
      </c>
      <c r="J169" s="279" t="s">
        <v>394</v>
      </c>
      <c r="K169" s="279" t="s">
        <v>394</v>
      </c>
      <c r="L169" s="279" t="s">
        <v>394</v>
      </c>
      <c r="M169" s="315" t="s">
        <v>394</v>
      </c>
      <c r="N169" s="279" t="s">
        <v>394</v>
      </c>
      <c r="O169" s="279" t="s">
        <v>394</v>
      </c>
      <c r="P169" s="315">
        <v>0</v>
      </c>
      <c r="Q169" s="315" t="s">
        <v>394</v>
      </c>
      <c r="R169" s="279" t="s">
        <v>394</v>
      </c>
      <c r="S169" s="279" t="s">
        <v>394</v>
      </c>
      <c r="T169" s="315" t="s">
        <v>394</v>
      </c>
      <c r="U169" s="315" t="s">
        <v>394</v>
      </c>
      <c r="V169" s="315" t="s">
        <v>394</v>
      </c>
      <c r="W169" s="315" t="s">
        <v>394</v>
      </c>
      <c r="X169" s="315" t="s">
        <v>394</v>
      </c>
      <c r="Y169" s="281"/>
      <c r="Z169" s="315" t="s">
        <v>394</v>
      </c>
      <c r="AA169" s="315" t="s">
        <v>394</v>
      </c>
      <c r="AB169" s="281"/>
      <c r="AC169" s="279" t="s">
        <v>855</v>
      </c>
      <c r="AF169" s="276" t="str">
        <f>IFERROR(VLOOKUP(A169,'[1]قوائم الترجمة'!AC$2:AD$2397,1,0),"م")</f>
        <v>م</v>
      </c>
      <c r="AG169" s="232"/>
      <c r="AH169" s="233"/>
      <c r="AI169" s="233"/>
      <c r="AJ169" s="233"/>
      <c r="AL169" s="267"/>
      <c r="AM169" s="235"/>
      <c r="AO169" s="236"/>
      <c r="AU169" s="234"/>
    </row>
    <row r="170" spans="1:47" ht="21" x14ac:dyDescent="0.4">
      <c r="A170" s="278">
        <v>104823</v>
      </c>
      <c r="B170" s="279" t="s">
        <v>5463</v>
      </c>
      <c r="C170" s="279" t="s">
        <v>74</v>
      </c>
      <c r="D170" s="279" t="s">
        <v>264</v>
      </c>
      <c r="E170" s="279" t="s">
        <v>423</v>
      </c>
      <c r="F170" s="279" t="s">
        <v>8947</v>
      </c>
      <c r="G170" s="279" t="s">
        <v>418</v>
      </c>
      <c r="H170" s="279" t="s">
        <v>425</v>
      </c>
      <c r="I170" s="279" t="s">
        <v>61</v>
      </c>
      <c r="J170" s="279" t="s">
        <v>7215</v>
      </c>
      <c r="K170" s="280">
        <v>0</v>
      </c>
      <c r="L170" s="279" t="s">
        <v>7215</v>
      </c>
      <c r="M170" s="315" t="s">
        <v>394</v>
      </c>
      <c r="N170" s="279" t="s">
        <v>394</v>
      </c>
      <c r="O170" s="279" t="s">
        <v>394</v>
      </c>
      <c r="P170" s="315">
        <v>0</v>
      </c>
      <c r="Q170" s="311"/>
      <c r="R170" s="303"/>
      <c r="S170" s="279" t="s">
        <v>394</v>
      </c>
      <c r="T170" s="315" t="s">
        <v>394</v>
      </c>
      <c r="AC170" s="279" t="s">
        <v>855</v>
      </c>
      <c r="AF170" s="276">
        <f>IFERROR(VLOOKUP(A170,'[1]قوائم الترجمة'!AC$2:AD$2397,1,0),"م")</f>
        <v>104823</v>
      </c>
      <c r="AG170" s="232"/>
      <c r="AH170" s="233"/>
      <c r="AI170" s="233"/>
      <c r="AJ170" s="233"/>
      <c r="AL170" s="267"/>
      <c r="AM170" s="235"/>
      <c r="AO170" s="236"/>
      <c r="AU170" s="234"/>
    </row>
    <row r="171" spans="1:47" ht="21" x14ac:dyDescent="0.4">
      <c r="A171" s="278">
        <v>104836</v>
      </c>
      <c r="B171" s="279" t="s">
        <v>6147</v>
      </c>
      <c r="C171" s="279" t="s">
        <v>78</v>
      </c>
      <c r="D171" s="279" t="s">
        <v>1370</v>
      </c>
      <c r="E171" s="279" t="s">
        <v>394</v>
      </c>
      <c r="F171" s="303"/>
      <c r="G171" s="303"/>
      <c r="H171" s="279" t="s">
        <v>394</v>
      </c>
      <c r="I171" s="279" t="s">
        <v>61</v>
      </c>
      <c r="J171" s="279" t="s">
        <v>394</v>
      </c>
      <c r="K171" s="279" t="s">
        <v>394</v>
      </c>
      <c r="L171" s="279" t="s">
        <v>394</v>
      </c>
      <c r="M171" s="315" t="s">
        <v>394</v>
      </c>
      <c r="N171" s="279" t="s">
        <v>394</v>
      </c>
      <c r="O171" s="279" t="s">
        <v>394</v>
      </c>
      <c r="P171" s="315">
        <v>0</v>
      </c>
      <c r="Q171" s="315" t="s">
        <v>394</v>
      </c>
      <c r="R171" s="279" t="s">
        <v>394</v>
      </c>
      <c r="S171" s="279" t="s">
        <v>394</v>
      </c>
      <c r="T171" s="315" t="s">
        <v>394</v>
      </c>
      <c r="U171" s="315" t="s">
        <v>394</v>
      </c>
      <c r="V171" s="315" t="s">
        <v>394</v>
      </c>
      <c r="W171" s="315" t="s">
        <v>394</v>
      </c>
      <c r="X171" s="315" t="s">
        <v>394</v>
      </c>
      <c r="Y171" s="281"/>
      <c r="Z171" s="315" t="s">
        <v>394</v>
      </c>
      <c r="AA171" s="315" t="s">
        <v>394</v>
      </c>
      <c r="AB171" s="281"/>
      <c r="AC171" s="279" t="s">
        <v>855</v>
      </c>
      <c r="AF171" s="276" t="str">
        <f>IFERROR(VLOOKUP(A171,'[1]قوائم الترجمة'!AC$2:AD$2397,1,0),"م")</f>
        <v>م</v>
      </c>
      <c r="AG171" s="232"/>
      <c r="AH171" s="233"/>
      <c r="AI171" s="233"/>
      <c r="AJ171" s="233"/>
      <c r="AL171" s="267"/>
      <c r="AM171" s="235"/>
      <c r="AO171" s="236"/>
      <c r="AU171" s="234"/>
    </row>
    <row r="172" spans="1:47" ht="21" x14ac:dyDescent="0.4">
      <c r="A172" s="278">
        <v>104847</v>
      </c>
      <c r="B172" s="279" t="s">
        <v>6153</v>
      </c>
      <c r="C172" s="279" t="s">
        <v>6154</v>
      </c>
      <c r="D172" s="279" t="s">
        <v>319</v>
      </c>
      <c r="E172" s="279" t="s">
        <v>394</v>
      </c>
      <c r="F172" s="303"/>
      <c r="G172" s="303"/>
      <c r="H172" s="279" t="s">
        <v>394</v>
      </c>
      <c r="I172" s="279" t="s">
        <v>61</v>
      </c>
      <c r="J172" s="279" t="s">
        <v>394</v>
      </c>
      <c r="K172" s="279" t="s">
        <v>394</v>
      </c>
      <c r="L172" s="279" t="s">
        <v>394</v>
      </c>
      <c r="M172" s="315" t="s">
        <v>394</v>
      </c>
      <c r="N172" s="279" t="s">
        <v>394</v>
      </c>
      <c r="O172" s="279" t="s">
        <v>394</v>
      </c>
      <c r="P172" s="315">
        <v>0</v>
      </c>
      <c r="Q172" s="315" t="s">
        <v>394</v>
      </c>
      <c r="R172" s="279" t="s">
        <v>394</v>
      </c>
      <c r="S172" s="279" t="s">
        <v>394</v>
      </c>
      <c r="T172" s="315" t="s">
        <v>394</v>
      </c>
      <c r="U172" s="315" t="s">
        <v>394</v>
      </c>
      <c r="V172" s="315" t="s">
        <v>394</v>
      </c>
      <c r="W172" s="315" t="s">
        <v>394</v>
      </c>
      <c r="X172" s="315" t="s">
        <v>394</v>
      </c>
      <c r="Y172" s="281"/>
      <c r="Z172" s="315" t="s">
        <v>394</v>
      </c>
      <c r="AA172" s="315" t="s">
        <v>394</v>
      </c>
      <c r="AB172" s="281"/>
      <c r="AC172" s="279" t="s">
        <v>855</v>
      </c>
      <c r="AF172" s="276" t="str">
        <f>IFERROR(VLOOKUP(A172,'[1]قوائم الترجمة'!AC$2:AD$2397,1,0),"م")</f>
        <v>م</v>
      </c>
      <c r="AG172" s="232"/>
      <c r="AH172" s="233"/>
      <c r="AI172" s="233"/>
      <c r="AJ172" s="233"/>
      <c r="AL172" s="267"/>
      <c r="AM172" s="235"/>
      <c r="AU172" s="234"/>
    </row>
    <row r="173" spans="1:47" ht="21" x14ac:dyDescent="0.4">
      <c r="A173" s="278">
        <v>104862</v>
      </c>
      <c r="B173" s="279" t="s">
        <v>1678</v>
      </c>
      <c r="C173" s="279" t="s">
        <v>835</v>
      </c>
      <c r="D173" s="279" t="s">
        <v>314</v>
      </c>
      <c r="E173" s="279" t="s">
        <v>424</v>
      </c>
      <c r="F173" s="279" t="s">
        <v>8948</v>
      </c>
      <c r="G173" s="279" t="s">
        <v>8188</v>
      </c>
      <c r="H173" s="279" t="s">
        <v>425</v>
      </c>
      <c r="I173" s="279" t="s">
        <v>541</v>
      </c>
      <c r="J173" s="279" t="s">
        <v>426</v>
      </c>
      <c r="K173" s="280">
        <v>2003</v>
      </c>
      <c r="L173" s="279" t="s">
        <v>404</v>
      </c>
      <c r="M173" s="315" t="s">
        <v>394</v>
      </c>
      <c r="N173" s="279" t="s">
        <v>394</v>
      </c>
      <c r="O173" s="279" t="s">
        <v>394</v>
      </c>
      <c r="P173" s="315">
        <v>0</v>
      </c>
      <c r="Q173" s="311"/>
      <c r="R173" s="303"/>
      <c r="S173" s="279" t="s">
        <v>394</v>
      </c>
      <c r="T173" s="315" t="s">
        <v>394</v>
      </c>
      <c r="AC173" s="279" t="s">
        <v>855</v>
      </c>
      <c r="AF173" s="276">
        <f>IFERROR(VLOOKUP(A173,'[1]قوائم الترجمة'!AC$2:AD$2397,1,0),"م")</f>
        <v>104862</v>
      </c>
      <c r="AG173" s="232"/>
      <c r="AH173" s="233"/>
      <c r="AI173" s="233"/>
      <c r="AJ173" s="233"/>
      <c r="AL173" s="267"/>
      <c r="AM173" s="235"/>
      <c r="AU173" s="234"/>
    </row>
    <row r="174" spans="1:47" ht="21" x14ac:dyDescent="0.4">
      <c r="A174" s="278">
        <v>104892</v>
      </c>
      <c r="B174" s="279" t="s">
        <v>5461</v>
      </c>
      <c r="C174" s="279" t="s">
        <v>930</v>
      </c>
      <c r="D174" s="279" t="s">
        <v>5462</v>
      </c>
      <c r="E174" s="279" t="s">
        <v>394</v>
      </c>
      <c r="F174" s="303"/>
      <c r="G174" s="303"/>
      <c r="H174" s="279" t="s">
        <v>394</v>
      </c>
      <c r="I174" s="279" t="s">
        <v>61</v>
      </c>
      <c r="J174" s="279" t="s">
        <v>394</v>
      </c>
      <c r="K174" s="279" t="s">
        <v>394</v>
      </c>
      <c r="L174" s="279" t="s">
        <v>394</v>
      </c>
      <c r="M174" s="315" t="s">
        <v>394</v>
      </c>
      <c r="N174" s="279" t="s">
        <v>394</v>
      </c>
      <c r="O174" s="279" t="s">
        <v>394</v>
      </c>
      <c r="P174" s="315">
        <v>0</v>
      </c>
      <c r="Q174" s="315" t="s">
        <v>394</v>
      </c>
      <c r="R174" s="279" t="s">
        <v>394</v>
      </c>
      <c r="S174" s="279" t="s">
        <v>394</v>
      </c>
      <c r="T174" s="315" t="s">
        <v>394</v>
      </c>
      <c r="U174" s="315" t="s">
        <v>394</v>
      </c>
      <c r="V174" s="315" t="s">
        <v>394</v>
      </c>
      <c r="W174" s="315" t="s">
        <v>394</v>
      </c>
      <c r="X174" s="315" t="s">
        <v>394</v>
      </c>
      <c r="Y174" s="281"/>
      <c r="Z174" s="315" t="s">
        <v>394</v>
      </c>
      <c r="AA174" s="315" t="s">
        <v>394</v>
      </c>
      <c r="AB174" s="281"/>
      <c r="AC174" s="279" t="s">
        <v>394</v>
      </c>
      <c r="AF174" s="276" t="str">
        <f>IFERROR(VLOOKUP(A174,'[1]قوائم الترجمة'!AC$2:AD$2397,1,0),"م")</f>
        <v>م</v>
      </c>
      <c r="AG174" s="232"/>
      <c r="AH174" s="233"/>
      <c r="AI174" s="233"/>
      <c r="AJ174" s="233"/>
      <c r="AL174" s="267"/>
      <c r="AM174" s="235"/>
      <c r="AU174" s="234"/>
    </row>
    <row r="175" spans="1:47" ht="21" x14ac:dyDescent="0.4">
      <c r="A175" s="278">
        <v>104902</v>
      </c>
      <c r="B175" s="279" t="s">
        <v>6165</v>
      </c>
      <c r="C175" s="279" t="s">
        <v>104</v>
      </c>
      <c r="D175" s="279" t="s">
        <v>119</v>
      </c>
      <c r="E175" s="279" t="s">
        <v>394</v>
      </c>
      <c r="F175" s="303"/>
      <c r="G175" s="303"/>
      <c r="H175" s="279" t="s">
        <v>394</v>
      </c>
      <c r="I175" s="279" t="s">
        <v>61</v>
      </c>
      <c r="J175" s="279" t="s">
        <v>394</v>
      </c>
      <c r="K175" s="279" t="s">
        <v>394</v>
      </c>
      <c r="L175" s="279" t="s">
        <v>394</v>
      </c>
      <c r="M175" s="315" t="s">
        <v>394</v>
      </c>
      <c r="N175" s="279" t="s">
        <v>394</v>
      </c>
      <c r="O175" s="279" t="s">
        <v>394</v>
      </c>
      <c r="P175" s="315">
        <v>0</v>
      </c>
      <c r="Q175" s="315" t="s">
        <v>394</v>
      </c>
      <c r="R175" s="279" t="s">
        <v>394</v>
      </c>
      <c r="S175" s="279" t="s">
        <v>394</v>
      </c>
      <c r="T175" s="315" t="s">
        <v>394</v>
      </c>
      <c r="U175" s="315" t="s">
        <v>394</v>
      </c>
      <c r="V175" s="315" t="s">
        <v>394</v>
      </c>
      <c r="W175" s="315" t="s">
        <v>394</v>
      </c>
      <c r="X175" s="315" t="s">
        <v>394</v>
      </c>
      <c r="Y175" s="281"/>
      <c r="Z175" s="315" t="s">
        <v>394</v>
      </c>
      <c r="AA175" s="315" t="s">
        <v>394</v>
      </c>
      <c r="AB175" s="281"/>
      <c r="AC175" s="279" t="s">
        <v>855</v>
      </c>
      <c r="AF175" s="276" t="str">
        <f>IFERROR(VLOOKUP(A175,'[1]قوائم الترجمة'!AC$2:AD$2397,1,0),"م")</f>
        <v>م</v>
      </c>
      <c r="AG175" s="232"/>
      <c r="AH175" s="233"/>
      <c r="AI175" s="233"/>
      <c r="AJ175" s="233"/>
      <c r="AL175" s="267"/>
      <c r="AM175" s="235"/>
      <c r="AO175" s="236"/>
      <c r="AU175" s="234"/>
    </row>
    <row r="176" spans="1:47" ht="21" x14ac:dyDescent="0.4">
      <c r="A176" s="278">
        <v>104914</v>
      </c>
      <c r="B176" s="279" t="s">
        <v>5460</v>
      </c>
      <c r="C176" s="279" t="s">
        <v>72</v>
      </c>
      <c r="D176" s="279" t="s">
        <v>256</v>
      </c>
      <c r="E176" s="279" t="s">
        <v>424</v>
      </c>
      <c r="F176" s="279" t="s">
        <v>8949</v>
      </c>
      <c r="G176" s="279" t="s">
        <v>8156</v>
      </c>
      <c r="H176" s="279" t="s">
        <v>425</v>
      </c>
      <c r="I176" s="279" t="s">
        <v>61</v>
      </c>
      <c r="J176" s="279" t="s">
        <v>403</v>
      </c>
      <c r="K176" s="280">
        <v>2004</v>
      </c>
      <c r="L176" s="279" t="s">
        <v>404</v>
      </c>
      <c r="M176" s="315" t="s">
        <v>394</v>
      </c>
      <c r="N176" s="279" t="s">
        <v>394</v>
      </c>
      <c r="O176" s="279" t="s">
        <v>394</v>
      </c>
      <c r="P176" s="315">
        <v>0</v>
      </c>
      <c r="Q176" s="311"/>
      <c r="R176" s="303"/>
      <c r="S176" s="279" t="s">
        <v>394</v>
      </c>
      <c r="T176" s="315" t="s">
        <v>394</v>
      </c>
      <c r="AC176" s="279" t="s">
        <v>855</v>
      </c>
      <c r="AF176" s="276">
        <f>IFERROR(VLOOKUP(A176,'[1]قوائم الترجمة'!AC$2:AD$2397,1,0),"م")</f>
        <v>104914</v>
      </c>
      <c r="AG176" s="232"/>
      <c r="AH176" s="233"/>
      <c r="AI176" s="233"/>
      <c r="AJ176" s="233"/>
      <c r="AL176" s="267"/>
      <c r="AM176" s="235"/>
      <c r="AU176" s="234"/>
    </row>
    <row r="177" spans="1:47" ht="21" x14ac:dyDescent="0.4">
      <c r="A177" s="278">
        <v>104932</v>
      </c>
      <c r="B177" s="279" t="s">
        <v>6171</v>
      </c>
      <c r="C177" s="279" t="s">
        <v>510</v>
      </c>
      <c r="D177" s="279" t="s">
        <v>6172</v>
      </c>
      <c r="E177" s="279" t="s">
        <v>394</v>
      </c>
      <c r="F177" s="303"/>
      <c r="G177" s="303"/>
      <c r="H177" s="279" t="s">
        <v>394</v>
      </c>
      <c r="I177" s="279" t="s">
        <v>540</v>
      </c>
      <c r="J177" s="279" t="s">
        <v>394</v>
      </c>
      <c r="K177" s="279" t="s">
        <v>394</v>
      </c>
      <c r="L177" s="279" t="s">
        <v>394</v>
      </c>
      <c r="M177" s="315" t="s">
        <v>394</v>
      </c>
      <c r="N177" s="279" t="s">
        <v>394</v>
      </c>
      <c r="O177" s="279" t="s">
        <v>394</v>
      </c>
      <c r="P177" s="315">
        <v>0</v>
      </c>
      <c r="Q177" s="315" t="s">
        <v>394</v>
      </c>
      <c r="R177" s="279" t="s">
        <v>394</v>
      </c>
      <c r="S177" s="279" t="s">
        <v>394</v>
      </c>
      <c r="T177" s="315" t="s">
        <v>394</v>
      </c>
      <c r="U177" s="315" t="s">
        <v>394</v>
      </c>
      <c r="V177" s="315" t="s">
        <v>394</v>
      </c>
      <c r="W177" s="315" t="s">
        <v>394</v>
      </c>
      <c r="X177" s="315" t="s">
        <v>394</v>
      </c>
      <c r="Y177" s="281"/>
      <c r="Z177" s="315" t="s">
        <v>394</v>
      </c>
      <c r="AA177" s="315" t="s">
        <v>394</v>
      </c>
      <c r="AB177" s="281"/>
      <c r="AC177" s="279" t="s">
        <v>855</v>
      </c>
      <c r="AF177" s="276" t="str">
        <f>IFERROR(VLOOKUP(A177,'[1]قوائم الترجمة'!AC$2:AD$2397,1,0),"م")</f>
        <v>م</v>
      </c>
      <c r="AG177" s="232"/>
      <c r="AH177" s="233"/>
      <c r="AI177" s="233"/>
      <c r="AJ177" s="233"/>
      <c r="AL177" s="267"/>
      <c r="AM177" s="235"/>
      <c r="AO177" s="236"/>
      <c r="AU177" s="234"/>
    </row>
    <row r="178" spans="1:47" ht="21" x14ac:dyDescent="0.4">
      <c r="A178" s="278">
        <v>105037</v>
      </c>
      <c r="B178" s="279" t="s">
        <v>5459</v>
      </c>
      <c r="C178" s="279" t="s">
        <v>660</v>
      </c>
      <c r="D178" s="279" t="s">
        <v>454</v>
      </c>
      <c r="E178" s="279" t="s">
        <v>394</v>
      </c>
      <c r="F178" s="303"/>
      <c r="G178" s="303"/>
      <c r="H178" s="279" t="s">
        <v>394</v>
      </c>
      <c r="I178" s="279" t="s">
        <v>61</v>
      </c>
      <c r="J178" s="279" t="s">
        <v>394</v>
      </c>
      <c r="K178" s="279" t="s">
        <v>394</v>
      </c>
      <c r="L178" s="279" t="s">
        <v>394</v>
      </c>
      <c r="M178" s="315" t="s">
        <v>394</v>
      </c>
      <c r="N178" s="279" t="s">
        <v>394</v>
      </c>
      <c r="O178" s="279" t="s">
        <v>394</v>
      </c>
      <c r="P178" s="315">
        <v>0</v>
      </c>
      <c r="Q178" s="315" t="s">
        <v>394</v>
      </c>
      <c r="R178" s="279" t="s">
        <v>394</v>
      </c>
      <c r="S178" s="279" t="s">
        <v>394</v>
      </c>
      <c r="T178" s="315" t="s">
        <v>394</v>
      </c>
      <c r="U178" s="315" t="s">
        <v>394</v>
      </c>
      <c r="V178" s="315" t="s">
        <v>394</v>
      </c>
      <c r="W178" s="315" t="s">
        <v>394</v>
      </c>
      <c r="X178" s="315" t="s">
        <v>394</v>
      </c>
      <c r="Y178" s="281"/>
      <c r="Z178" s="315" t="s">
        <v>394</v>
      </c>
      <c r="AA178" s="315" t="s">
        <v>394</v>
      </c>
      <c r="AB178" s="281"/>
      <c r="AC178" s="279" t="s">
        <v>855</v>
      </c>
      <c r="AF178" s="276" t="str">
        <f>IFERROR(VLOOKUP(A178,'[1]قوائم الترجمة'!AC$2:AD$2397,1,0),"م")</f>
        <v>م</v>
      </c>
      <c r="AG178" s="232"/>
      <c r="AH178" s="233"/>
      <c r="AI178" s="233"/>
      <c r="AJ178" s="233"/>
      <c r="AL178" s="267"/>
      <c r="AM178" s="235"/>
      <c r="AU178" s="234"/>
    </row>
    <row r="179" spans="1:47" ht="21" x14ac:dyDescent="0.4">
      <c r="A179" s="278">
        <v>105053</v>
      </c>
      <c r="B179" s="279" t="s">
        <v>5457</v>
      </c>
      <c r="C179" s="279" t="s">
        <v>73</v>
      </c>
      <c r="D179" s="279" t="s">
        <v>5458</v>
      </c>
      <c r="E179" s="279" t="s">
        <v>394</v>
      </c>
      <c r="F179" s="303"/>
      <c r="G179" s="303"/>
      <c r="H179" s="279" t="s">
        <v>394</v>
      </c>
      <c r="I179" s="279" t="s">
        <v>61</v>
      </c>
      <c r="J179" s="279" t="s">
        <v>394</v>
      </c>
      <c r="K179" s="279" t="s">
        <v>394</v>
      </c>
      <c r="L179" s="279" t="s">
        <v>394</v>
      </c>
      <c r="M179" s="315" t="s">
        <v>394</v>
      </c>
      <c r="N179" s="279" t="s">
        <v>394</v>
      </c>
      <c r="O179" s="279" t="s">
        <v>394</v>
      </c>
      <c r="P179" s="315">
        <v>0</v>
      </c>
      <c r="Q179" s="315" t="s">
        <v>394</v>
      </c>
      <c r="R179" s="279" t="s">
        <v>394</v>
      </c>
      <c r="S179" s="279" t="s">
        <v>394</v>
      </c>
      <c r="T179" s="315" t="s">
        <v>394</v>
      </c>
      <c r="U179" s="315" t="s">
        <v>394</v>
      </c>
      <c r="V179" s="315" t="s">
        <v>394</v>
      </c>
      <c r="W179" s="315" t="s">
        <v>394</v>
      </c>
      <c r="X179" s="315" t="s">
        <v>394</v>
      </c>
      <c r="Y179" s="281"/>
      <c r="Z179" s="315" t="s">
        <v>394</v>
      </c>
      <c r="AA179" s="315" t="s">
        <v>394</v>
      </c>
      <c r="AB179" s="281"/>
      <c r="AC179" s="279" t="s">
        <v>855</v>
      </c>
      <c r="AF179" s="276" t="str">
        <f>IFERROR(VLOOKUP(A179,'[1]قوائم الترجمة'!AC$2:AD$2397,1,0),"م")</f>
        <v>م</v>
      </c>
      <c r="AG179" s="232"/>
      <c r="AH179" s="233"/>
      <c r="AI179" s="233"/>
      <c r="AJ179" s="233"/>
      <c r="AL179" s="267"/>
      <c r="AM179" s="235"/>
      <c r="AO179" s="236"/>
      <c r="AU179" s="234"/>
    </row>
    <row r="180" spans="1:47" ht="21" x14ac:dyDescent="0.4">
      <c r="A180" s="278">
        <v>105075</v>
      </c>
      <c r="B180" s="279" t="s">
        <v>5456</v>
      </c>
      <c r="C180" s="279" t="s">
        <v>72</v>
      </c>
      <c r="D180" s="279" t="s">
        <v>293</v>
      </c>
      <c r="E180" s="279" t="s">
        <v>394</v>
      </c>
      <c r="F180" s="303"/>
      <c r="G180" s="303"/>
      <c r="H180" s="279" t="s">
        <v>394</v>
      </c>
      <c r="I180" s="279" t="s">
        <v>540</v>
      </c>
      <c r="J180" s="279" t="s">
        <v>394</v>
      </c>
      <c r="K180" s="279" t="s">
        <v>394</v>
      </c>
      <c r="L180" s="279" t="s">
        <v>394</v>
      </c>
      <c r="M180" s="315" t="s">
        <v>394</v>
      </c>
      <c r="N180" s="279" t="s">
        <v>394</v>
      </c>
      <c r="O180" s="279" t="s">
        <v>394</v>
      </c>
      <c r="P180" s="315">
        <v>0</v>
      </c>
      <c r="Q180" s="315" t="s">
        <v>394</v>
      </c>
      <c r="R180" s="279" t="s">
        <v>394</v>
      </c>
      <c r="S180" s="279" t="s">
        <v>394</v>
      </c>
      <c r="T180" s="315" t="s">
        <v>394</v>
      </c>
      <c r="U180" s="315" t="s">
        <v>394</v>
      </c>
      <c r="V180" s="315" t="s">
        <v>394</v>
      </c>
      <c r="W180" s="315" t="s">
        <v>394</v>
      </c>
      <c r="X180" s="315" t="s">
        <v>394</v>
      </c>
      <c r="Y180" s="281"/>
      <c r="Z180" s="315" t="s">
        <v>394</v>
      </c>
      <c r="AA180" s="315" t="s">
        <v>394</v>
      </c>
      <c r="AB180" s="281"/>
      <c r="AC180" s="279" t="s">
        <v>855</v>
      </c>
      <c r="AF180" s="276" t="str">
        <f>IFERROR(VLOOKUP(A180,'[1]قوائم الترجمة'!AC$2:AD$2397,1,0),"م")</f>
        <v>م</v>
      </c>
      <c r="AG180" s="232"/>
      <c r="AH180" s="233"/>
      <c r="AI180" s="233"/>
      <c r="AJ180" s="233"/>
      <c r="AL180" s="267"/>
      <c r="AM180" s="235"/>
      <c r="AU180" s="234"/>
    </row>
    <row r="181" spans="1:47" ht="21" x14ac:dyDescent="0.4">
      <c r="A181" s="278">
        <v>105090</v>
      </c>
      <c r="B181" s="279" t="s">
        <v>6244</v>
      </c>
      <c r="C181" s="279" t="s">
        <v>500</v>
      </c>
      <c r="D181" s="279" t="s">
        <v>271</v>
      </c>
      <c r="E181" s="279" t="s">
        <v>394</v>
      </c>
      <c r="F181" s="303"/>
      <c r="G181" s="303"/>
      <c r="H181" s="279" t="s">
        <v>394</v>
      </c>
      <c r="I181" s="279" t="s">
        <v>538</v>
      </c>
      <c r="J181" s="279" t="s">
        <v>394</v>
      </c>
      <c r="K181" s="279" t="s">
        <v>394</v>
      </c>
      <c r="L181" s="279" t="s">
        <v>394</v>
      </c>
      <c r="M181" s="315" t="s">
        <v>394</v>
      </c>
      <c r="N181" s="279" t="s">
        <v>394</v>
      </c>
      <c r="O181" s="279" t="s">
        <v>394</v>
      </c>
      <c r="P181" s="315">
        <v>0</v>
      </c>
      <c r="Q181" s="315" t="s">
        <v>394</v>
      </c>
      <c r="R181" s="279" t="s">
        <v>394</v>
      </c>
      <c r="S181" s="279" t="s">
        <v>394</v>
      </c>
      <c r="T181" s="315" t="s">
        <v>394</v>
      </c>
      <c r="U181" s="315" t="s">
        <v>394</v>
      </c>
      <c r="V181" s="315" t="s">
        <v>394</v>
      </c>
      <c r="W181" s="315" t="s">
        <v>394</v>
      </c>
      <c r="X181" s="315" t="s">
        <v>394</v>
      </c>
      <c r="Y181" s="281"/>
      <c r="Z181" s="315" t="s">
        <v>394</v>
      </c>
      <c r="AA181" s="315" t="s">
        <v>394</v>
      </c>
      <c r="AB181" s="281"/>
      <c r="AC181" s="279" t="s">
        <v>855</v>
      </c>
      <c r="AF181" s="276" t="str">
        <f>IFERROR(VLOOKUP(A181,'[1]قوائم الترجمة'!AC$2:AD$2397,1,0),"م")</f>
        <v>م</v>
      </c>
      <c r="AG181" s="232"/>
      <c r="AH181" s="233"/>
      <c r="AI181" s="233"/>
      <c r="AJ181" s="233"/>
      <c r="AL181" s="267"/>
      <c r="AM181" s="235"/>
      <c r="AU181" s="234"/>
    </row>
    <row r="182" spans="1:47" ht="21" x14ac:dyDescent="0.4">
      <c r="A182" s="278">
        <v>105167</v>
      </c>
      <c r="B182" s="279" t="s">
        <v>6269</v>
      </c>
      <c r="C182" s="279" t="s">
        <v>62</v>
      </c>
      <c r="D182" s="279" t="s">
        <v>264</v>
      </c>
      <c r="E182" s="279" t="s">
        <v>394</v>
      </c>
      <c r="F182" s="303"/>
      <c r="G182" s="303"/>
      <c r="H182" s="279" t="s">
        <v>394</v>
      </c>
      <c r="I182" s="279" t="s">
        <v>538</v>
      </c>
      <c r="J182" s="279" t="s">
        <v>394</v>
      </c>
      <c r="K182" s="279" t="s">
        <v>394</v>
      </c>
      <c r="L182" s="279" t="s">
        <v>394</v>
      </c>
      <c r="M182" s="315" t="s">
        <v>394</v>
      </c>
      <c r="N182" s="279" t="s">
        <v>394</v>
      </c>
      <c r="O182" s="279" t="s">
        <v>394</v>
      </c>
      <c r="P182" s="315">
        <v>0</v>
      </c>
      <c r="Q182" s="315" t="s">
        <v>394</v>
      </c>
      <c r="R182" s="279" t="s">
        <v>394</v>
      </c>
      <c r="S182" s="279" t="s">
        <v>394</v>
      </c>
      <c r="T182" s="315" t="s">
        <v>394</v>
      </c>
      <c r="U182" s="315" t="s">
        <v>394</v>
      </c>
      <c r="V182" s="315" t="s">
        <v>394</v>
      </c>
      <c r="W182" s="315" t="s">
        <v>394</v>
      </c>
      <c r="X182" s="315" t="s">
        <v>394</v>
      </c>
      <c r="Y182" s="281"/>
      <c r="Z182" s="315" t="s">
        <v>394</v>
      </c>
      <c r="AA182" s="315" t="s">
        <v>394</v>
      </c>
      <c r="AB182" s="281"/>
      <c r="AC182" s="279" t="s">
        <v>855</v>
      </c>
      <c r="AF182" s="276" t="str">
        <f>IFERROR(VLOOKUP(A182,'[1]قوائم الترجمة'!AC$2:AD$2397,1,0),"م")</f>
        <v>م</v>
      </c>
      <c r="AG182" s="232"/>
      <c r="AH182" s="233"/>
      <c r="AI182" s="233"/>
      <c r="AJ182" s="233"/>
      <c r="AL182" s="267"/>
      <c r="AM182" s="235"/>
      <c r="AU182" s="234"/>
    </row>
    <row r="183" spans="1:47" ht="21" x14ac:dyDescent="0.4">
      <c r="A183" s="278">
        <v>105168</v>
      </c>
      <c r="B183" s="279" t="s">
        <v>6270</v>
      </c>
      <c r="C183" s="279" t="s">
        <v>101</v>
      </c>
      <c r="D183" s="279" t="s">
        <v>504</v>
      </c>
      <c r="E183" s="279" t="s">
        <v>394</v>
      </c>
      <c r="F183" s="303"/>
      <c r="G183" s="303"/>
      <c r="H183" s="279" t="s">
        <v>394</v>
      </c>
      <c r="I183" s="279" t="s">
        <v>538</v>
      </c>
      <c r="J183" s="279" t="s">
        <v>394</v>
      </c>
      <c r="K183" s="279" t="s">
        <v>394</v>
      </c>
      <c r="L183" s="279" t="s">
        <v>394</v>
      </c>
      <c r="M183" s="315" t="s">
        <v>394</v>
      </c>
      <c r="N183" s="279" t="s">
        <v>394</v>
      </c>
      <c r="O183" s="279" t="s">
        <v>394</v>
      </c>
      <c r="P183" s="315">
        <v>0</v>
      </c>
      <c r="Q183" s="315" t="s">
        <v>394</v>
      </c>
      <c r="R183" s="279" t="s">
        <v>394</v>
      </c>
      <c r="S183" s="279" t="s">
        <v>394</v>
      </c>
      <c r="T183" s="315" t="s">
        <v>394</v>
      </c>
      <c r="U183" s="315" t="s">
        <v>394</v>
      </c>
      <c r="V183" s="315" t="s">
        <v>394</v>
      </c>
      <c r="W183" s="315" t="s">
        <v>394</v>
      </c>
      <c r="X183" s="315" t="s">
        <v>394</v>
      </c>
      <c r="Y183" s="281"/>
      <c r="Z183" s="315" t="s">
        <v>394</v>
      </c>
      <c r="AA183" s="315" t="s">
        <v>394</v>
      </c>
      <c r="AB183" s="281"/>
      <c r="AC183" s="279" t="s">
        <v>855</v>
      </c>
      <c r="AF183" s="276" t="str">
        <f>IFERROR(VLOOKUP(A183,'[1]قوائم الترجمة'!AC$2:AD$2397,1,0),"م")</f>
        <v>م</v>
      </c>
      <c r="AG183" s="232"/>
      <c r="AH183" s="233"/>
      <c r="AI183" s="233"/>
      <c r="AJ183" s="233"/>
      <c r="AL183" s="267"/>
      <c r="AM183" s="235"/>
      <c r="AU183" s="234"/>
    </row>
    <row r="184" spans="1:47" ht="21" x14ac:dyDescent="0.4">
      <c r="A184" s="278">
        <v>105235</v>
      </c>
      <c r="B184" s="279" t="s">
        <v>5455</v>
      </c>
      <c r="C184" s="279" t="s">
        <v>87</v>
      </c>
      <c r="D184" s="279" t="s">
        <v>272</v>
      </c>
      <c r="E184" s="279" t="s">
        <v>394</v>
      </c>
      <c r="F184" s="303"/>
      <c r="G184" s="303"/>
      <c r="H184" s="279" t="s">
        <v>394</v>
      </c>
      <c r="I184" s="279" t="s">
        <v>61</v>
      </c>
      <c r="J184" s="279" t="s">
        <v>394</v>
      </c>
      <c r="K184" s="279" t="s">
        <v>394</v>
      </c>
      <c r="L184" s="279" t="s">
        <v>394</v>
      </c>
      <c r="M184" s="315" t="s">
        <v>394</v>
      </c>
      <c r="N184" s="279" t="s">
        <v>394</v>
      </c>
      <c r="O184" s="279" t="s">
        <v>394</v>
      </c>
      <c r="P184" s="315">
        <v>0</v>
      </c>
      <c r="Q184" s="315" t="s">
        <v>394</v>
      </c>
      <c r="R184" s="279" t="s">
        <v>394</v>
      </c>
      <c r="S184" s="279" t="s">
        <v>394</v>
      </c>
      <c r="T184" s="315" t="s">
        <v>394</v>
      </c>
      <c r="U184" s="315" t="s">
        <v>394</v>
      </c>
      <c r="V184" s="315" t="s">
        <v>394</v>
      </c>
      <c r="W184" s="315" t="s">
        <v>394</v>
      </c>
      <c r="X184" s="315" t="s">
        <v>394</v>
      </c>
      <c r="Y184" s="281"/>
      <c r="Z184" s="315" t="s">
        <v>394</v>
      </c>
      <c r="AA184" s="315" t="s">
        <v>394</v>
      </c>
      <c r="AB184" s="281"/>
      <c r="AC184" s="279" t="s">
        <v>855</v>
      </c>
      <c r="AF184" s="276" t="str">
        <f>IFERROR(VLOOKUP(A184,'[1]قوائم الترجمة'!AC$2:AD$2397,1,0),"م")</f>
        <v>م</v>
      </c>
      <c r="AG184" s="232"/>
      <c r="AH184" s="233"/>
      <c r="AI184" s="233"/>
      <c r="AJ184" s="233"/>
      <c r="AL184" s="267"/>
      <c r="AM184" s="235"/>
      <c r="AU184" s="234"/>
    </row>
    <row r="185" spans="1:47" ht="21" x14ac:dyDescent="0.4">
      <c r="A185" s="278">
        <v>105238</v>
      </c>
      <c r="B185" s="279" t="s">
        <v>6296</v>
      </c>
      <c r="C185" s="279" t="s">
        <v>68</v>
      </c>
      <c r="D185" s="279" t="s">
        <v>6297</v>
      </c>
      <c r="E185" s="279" t="s">
        <v>5660</v>
      </c>
      <c r="F185" s="279" t="s">
        <v>8950</v>
      </c>
      <c r="G185" s="279" t="s">
        <v>8340</v>
      </c>
      <c r="H185" s="279" t="s">
        <v>425</v>
      </c>
      <c r="I185" s="279" t="s">
        <v>61</v>
      </c>
      <c r="J185" s="279" t="s">
        <v>8112</v>
      </c>
      <c r="K185" s="280">
        <v>2000</v>
      </c>
      <c r="L185" s="279" t="s">
        <v>417</v>
      </c>
      <c r="M185" s="315" t="s">
        <v>394</v>
      </c>
      <c r="N185" s="279" t="s">
        <v>8951</v>
      </c>
      <c r="O185" s="279" t="s">
        <v>8409</v>
      </c>
      <c r="P185" s="279">
        <v>105000</v>
      </c>
      <c r="Q185" s="311"/>
      <c r="R185" s="303"/>
      <c r="S185" s="279" t="s">
        <v>394</v>
      </c>
      <c r="T185" s="315"/>
      <c r="AC185" s="279" t="s">
        <v>855</v>
      </c>
      <c r="AF185" s="276">
        <f>IFERROR(VLOOKUP(A185,'[1]قوائم الترجمة'!AC$2:AD$2397,1,0),"م")</f>
        <v>105238</v>
      </c>
      <c r="AG185" s="232"/>
      <c r="AH185" s="233"/>
      <c r="AI185" s="233"/>
      <c r="AJ185" s="233"/>
      <c r="AL185" s="267"/>
      <c r="AM185" s="235"/>
      <c r="AU185" s="234"/>
    </row>
    <row r="186" spans="1:47" ht="21" x14ac:dyDescent="0.4">
      <c r="A186" s="278">
        <v>105245</v>
      </c>
      <c r="B186" s="279" t="s">
        <v>6298</v>
      </c>
      <c r="C186" s="279" t="s">
        <v>100</v>
      </c>
      <c r="D186" s="279" t="s">
        <v>294</v>
      </c>
      <c r="E186" s="279" t="s">
        <v>394</v>
      </c>
      <c r="F186" s="303"/>
      <c r="G186" s="303"/>
      <c r="H186" s="279" t="s">
        <v>394</v>
      </c>
      <c r="I186" s="279" t="s">
        <v>61</v>
      </c>
      <c r="J186" s="279" t="s">
        <v>394</v>
      </c>
      <c r="K186" s="279" t="s">
        <v>394</v>
      </c>
      <c r="L186" s="279" t="s">
        <v>394</v>
      </c>
      <c r="M186" s="315" t="s">
        <v>394</v>
      </c>
      <c r="N186" s="279" t="s">
        <v>394</v>
      </c>
      <c r="O186" s="279" t="s">
        <v>394</v>
      </c>
      <c r="P186" s="315">
        <v>0</v>
      </c>
      <c r="Q186" s="315" t="s">
        <v>394</v>
      </c>
      <c r="R186" s="279" t="s">
        <v>394</v>
      </c>
      <c r="S186" s="279" t="s">
        <v>394</v>
      </c>
      <c r="T186" s="315" t="s">
        <v>394</v>
      </c>
      <c r="U186" s="315" t="s">
        <v>394</v>
      </c>
      <c r="V186" s="315" t="s">
        <v>394</v>
      </c>
      <c r="W186" s="315" t="s">
        <v>394</v>
      </c>
      <c r="X186" s="315" t="s">
        <v>394</v>
      </c>
      <c r="Y186" s="281"/>
      <c r="Z186" s="315" t="s">
        <v>394</v>
      </c>
      <c r="AA186" s="315" t="s">
        <v>394</v>
      </c>
      <c r="AB186" s="281"/>
      <c r="AC186" s="279" t="s">
        <v>855</v>
      </c>
      <c r="AF186" s="276" t="str">
        <f>IFERROR(VLOOKUP(A186,'[1]قوائم الترجمة'!AC$2:AD$2397,1,0),"م")</f>
        <v>م</v>
      </c>
      <c r="AG186" s="232"/>
      <c r="AH186" s="233"/>
      <c r="AI186" s="233"/>
      <c r="AJ186" s="233"/>
      <c r="AL186" s="267"/>
      <c r="AM186" s="235"/>
      <c r="AU186" s="234"/>
    </row>
    <row r="187" spans="1:47" ht="21" x14ac:dyDescent="0.4">
      <c r="A187" s="278">
        <v>105310</v>
      </c>
      <c r="B187" s="279" t="s">
        <v>1677</v>
      </c>
      <c r="C187" s="279" t="s">
        <v>73</v>
      </c>
      <c r="D187" s="279" t="s">
        <v>372</v>
      </c>
      <c r="E187" s="279" t="s">
        <v>394</v>
      </c>
      <c r="F187" s="303"/>
      <c r="G187" s="303"/>
      <c r="H187" s="279" t="s">
        <v>394</v>
      </c>
      <c r="I187" s="279" t="s">
        <v>61</v>
      </c>
      <c r="J187" s="279" t="s">
        <v>394</v>
      </c>
      <c r="K187" s="279" t="s">
        <v>394</v>
      </c>
      <c r="L187" s="279" t="s">
        <v>394</v>
      </c>
      <c r="M187" s="315" t="s">
        <v>394</v>
      </c>
      <c r="N187" s="279" t="s">
        <v>394</v>
      </c>
      <c r="O187" s="279" t="s">
        <v>394</v>
      </c>
      <c r="P187" s="315">
        <v>0</v>
      </c>
      <c r="Q187" s="315" t="s">
        <v>394</v>
      </c>
      <c r="R187" s="279" t="s">
        <v>394</v>
      </c>
      <c r="S187" s="279" t="s">
        <v>394</v>
      </c>
      <c r="T187" s="315" t="s">
        <v>394</v>
      </c>
      <c r="U187" s="315" t="s">
        <v>394</v>
      </c>
      <c r="V187" s="315" t="s">
        <v>394</v>
      </c>
      <c r="W187" s="315" t="s">
        <v>394</v>
      </c>
      <c r="X187" s="315" t="s">
        <v>394</v>
      </c>
      <c r="Y187" s="281"/>
      <c r="Z187" s="315" t="s">
        <v>394</v>
      </c>
      <c r="AA187" s="315" t="s">
        <v>394</v>
      </c>
      <c r="AB187" s="281"/>
      <c r="AC187" s="279" t="s">
        <v>855</v>
      </c>
      <c r="AF187" s="276" t="str">
        <f>IFERROR(VLOOKUP(A187,'[1]قوائم الترجمة'!AC$2:AD$2397,1,0),"م")</f>
        <v>م</v>
      </c>
      <c r="AG187" s="232"/>
      <c r="AH187" s="233"/>
      <c r="AI187" s="233"/>
      <c r="AJ187" s="233"/>
      <c r="AL187" s="267"/>
      <c r="AM187" s="235"/>
      <c r="AO187" s="236"/>
      <c r="AU187" s="234"/>
    </row>
    <row r="188" spans="1:47" ht="21" x14ac:dyDescent="0.4">
      <c r="A188" s="278">
        <v>105330</v>
      </c>
      <c r="B188" s="279" t="s">
        <v>5454</v>
      </c>
      <c r="C188" s="279" t="s">
        <v>175</v>
      </c>
      <c r="D188" s="279" t="s">
        <v>297</v>
      </c>
      <c r="E188" s="279" t="s">
        <v>394</v>
      </c>
      <c r="F188" s="303"/>
      <c r="G188" s="303"/>
      <c r="H188" s="279" t="s">
        <v>394</v>
      </c>
      <c r="I188" s="279" t="s">
        <v>61</v>
      </c>
      <c r="J188" s="279" t="s">
        <v>394</v>
      </c>
      <c r="K188" s="279" t="s">
        <v>394</v>
      </c>
      <c r="L188" s="279" t="s">
        <v>394</v>
      </c>
      <c r="M188" s="315" t="s">
        <v>394</v>
      </c>
      <c r="N188" s="279" t="s">
        <v>394</v>
      </c>
      <c r="O188" s="279" t="s">
        <v>394</v>
      </c>
      <c r="P188" s="315">
        <v>0</v>
      </c>
      <c r="Q188" s="315" t="s">
        <v>394</v>
      </c>
      <c r="R188" s="279" t="s">
        <v>394</v>
      </c>
      <c r="S188" s="279" t="s">
        <v>394</v>
      </c>
      <c r="T188" s="315" t="s">
        <v>394</v>
      </c>
      <c r="U188" s="315" t="s">
        <v>394</v>
      </c>
      <c r="V188" s="315" t="s">
        <v>394</v>
      </c>
      <c r="W188" s="315" t="s">
        <v>394</v>
      </c>
      <c r="X188" s="315" t="s">
        <v>394</v>
      </c>
      <c r="Y188" s="281"/>
      <c r="Z188" s="315" t="s">
        <v>394</v>
      </c>
      <c r="AA188" s="315" t="s">
        <v>394</v>
      </c>
      <c r="AB188" s="281"/>
      <c r="AC188" s="279" t="s">
        <v>855</v>
      </c>
      <c r="AF188" s="276" t="str">
        <f>IFERROR(VLOOKUP(A188,'[1]قوائم الترجمة'!AC$2:AD$2397,1,0),"م")</f>
        <v>م</v>
      </c>
      <c r="AG188" s="232"/>
      <c r="AH188" s="233"/>
      <c r="AI188" s="233"/>
      <c r="AJ188" s="233"/>
      <c r="AL188" s="267"/>
      <c r="AM188" s="235"/>
      <c r="AO188" s="236"/>
      <c r="AU188" s="234"/>
    </row>
    <row r="189" spans="1:47" ht="21" x14ac:dyDescent="0.4">
      <c r="A189" s="278">
        <v>105336</v>
      </c>
      <c r="B189" s="279" t="s">
        <v>1676</v>
      </c>
      <c r="C189" s="279" t="s">
        <v>94</v>
      </c>
      <c r="D189" s="279" t="s">
        <v>314</v>
      </c>
      <c r="E189" s="279" t="s">
        <v>423</v>
      </c>
      <c r="F189" s="279" t="s">
        <v>8952</v>
      </c>
      <c r="G189" s="279" t="s">
        <v>8119</v>
      </c>
      <c r="H189" s="279" t="s">
        <v>425</v>
      </c>
      <c r="I189" s="279" t="s">
        <v>61</v>
      </c>
      <c r="J189" s="279" t="s">
        <v>7215</v>
      </c>
      <c r="K189" s="280">
        <v>0</v>
      </c>
      <c r="L189" s="279" t="s">
        <v>7215</v>
      </c>
      <c r="M189" s="315" t="s">
        <v>394</v>
      </c>
      <c r="N189" s="279" t="s">
        <v>394</v>
      </c>
      <c r="O189" s="279" t="s">
        <v>394</v>
      </c>
      <c r="P189" s="315">
        <v>0</v>
      </c>
      <c r="Q189" s="311"/>
      <c r="R189" s="303"/>
      <c r="S189" s="279" t="s">
        <v>394</v>
      </c>
      <c r="T189" s="315" t="s">
        <v>394</v>
      </c>
      <c r="AC189" s="279" t="s">
        <v>855</v>
      </c>
      <c r="AF189" s="276">
        <f>IFERROR(VLOOKUP(A189,'[1]قوائم الترجمة'!AC$2:AD$2397,1,0),"م")</f>
        <v>105336</v>
      </c>
      <c r="AG189" s="232"/>
      <c r="AH189" s="233"/>
      <c r="AI189" s="233"/>
      <c r="AJ189" s="233"/>
      <c r="AL189" s="267"/>
      <c r="AM189" s="235"/>
      <c r="AO189" s="236"/>
      <c r="AU189" s="234"/>
    </row>
    <row r="190" spans="1:47" ht="21" x14ac:dyDescent="0.4">
      <c r="A190" s="278">
        <v>105348</v>
      </c>
      <c r="B190" s="279" t="s">
        <v>6327</v>
      </c>
      <c r="C190" s="279" t="s">
        <v>62</v>
      </c>
      <c r="D190" s="279" t="s">
        <v>394</v>
      </c>
      <c r="E190" s="279" t="s">
        <v>394</v>
      </c>
      <c r="F190" s="303"/>
      <c r="G190" s="303"/>
      <c r="H190" s="279" t="s">
        <v>394</v>
      </c>
      <c r="I190" s="279" t="s">
        <v>61</v>
      </c>
      <c r="J190" s="279" t="s">
        <v>394</v>
      </c>
      <c r="K190" s="279" t="s">
        <v>394</v>
      </c>
      <c r="L190" s="279" t="s">
        <v>394</v>
      </c>
      <c r="M190" s="315" t="s">
        <v>394</v>
      </c>
      <c r="N190" s="279" t="s">
        <v>394</v>
      </c>
      <c r="O190" s="279" t="s">
        <v>394</v>
      </c>
      <c r="P190" s="315">
        <v>0</v>
      </c>
      <c r="Q190" s="315" t="s">
        <v>394</v>
      </c>
      <c r="R190" s="279" t="s">
        <v>394</v>
      </c>
      <c r="S190" s="279" t="s">
        <v>394</v>
      </c>
      <c r="T190" s="315" t="s">
        <v>394</v>
      </c>
      <c r="U190" s="315" t="s">
        <v>394</v>
      </c>
      <c r="V190" s="315" t="s">
        <v>394</v>
      </c>
      <c r="W190" s="315" t="s">
        <v>394</v>
      </c>
      <c r="X190" s="315" t="s">
        <v>394</v>
      </c>
      <c r="Y190" s="281"/>
      <c r="Z190" s="315" t="s">
        <v>394</v>
      </c>
      <c r="AA190" s="315" t="s">
        <v>394</v>
      </c>
      <c r="AB190" s="281"/>
      <c r="AC190" s="279" t="s">
        <v>855</v>
      </c>
      <c r="AF190" s="276" t="str">
        <f>IFERROR(VLOOKUP(A190,'[1]قوائم الترجمة'!AC$2:AD$2397,1,0),"م")</f>
        <v>م</v>
      </c>
      <c r="AG190" s="232"/>
      <c r="AH190" s="233"/>
      <c r="AI190" s="233"/>
      <c r="AJ190" s="233"/>
      <c r="AL190" s="267"/>
      <c r="AM190" s="235"/>
      <c r="AU190" s="234"/>
    </row>
    <row r="191" spans="1:47" ht="21" x14ac:dyDescent="0.4">
      <c r="A191" s="278">
        <v>105362</v>
      </c>
      <c r="B191" s="279" t="s">
        <v>6339</v>
      </c>
      <c r="C191" s="279" t="s">
        <v>87</v>
      </c>
      <c r="D191" s="279" t="s">
        <v>6340</v>
      </c>
      <c r="E191" s="279" t="s">
        <v>394</v>
      </c>
      <c r="F191" s="303"/>
      <c r="G191" s="303"/>
      <c r="H191" s="279" t="s">
        <v>394</v>
      </c>
      <c r="I191" s="279" t="s">
        <v>61</v>
      </c>
      <c r="J191" s="279" t="s">
        <v>394</v>
      </c>
      <c r="K191" s="279" t="s">
        <v>394</v>
      </c>
      <c r="L191" s="279" t="s">
        <v>394</v>
      </c>
      <c r="M191" s="315" t="s">
        <v>394</v>
      </c>
      <c r="N191" s="279" t="s">
        <v>394</v>
      </c>
      <c r="O191" s="279" t="s">
        <v>394</v>
      </c>
      <c r="P191" s="315">
        <v>0</v>
      </c>
      <c r="Q191" s="315" t="s">
        <v>394</v>
      </c>
      <c r="R191" s="279" t="s">
        <v>394</v>
      </c>
      <c r="S191" s="279" t="s">
        <v>394</v>
      </c>
      <c r="T191" s="315" t="s">
        <v>394</v>
      </c>
      <c r="U191" s="315" t="s">
        <v>394</v>
      </c>
      <c r="V191" s="315" t="s">
        <v>394</v>
      </c>
      <c r="W191" s="315" t="s">
        <v>394</v>
      </c>
      <c r="X191" s="315" t="s">
        <v>394</v>
      </c>
      <c r="Y191" s="281"/>
      <c r="Z191" s="315" t="s">
        <v>394</v>
      </c>
      <c r="AA191" s="315" t="s">
        <v>394</v>
      </c>
      <c r="AB191" s="281"/>
      <c r="AC191" s="279" t="s">
        <v>855</v>
      </c>
      <c r="AF191" s="276" t="str">
        <f>IFERROR(VLOOKUP(A191,'[1]قوائم الترجمة'!AC$2:AD$2397,1,0),"م")</f>
        <v>م</v>
      </c>
      <c r="AG191" s="232"/>
      <c r="AH191" s="233"/>
      <c r="AI191" s="233"/>
      <c r="AJ191" s="233"/>
      <c r="AL191" s="267"/>
      <c r="AM191" s="235"/>
      <c r="AO191" s="236"/>
      <c r="AU191" s="234"/>
    </row>
    <row r="192" spans="1:47" ht="21" x14ac:dyDescent="0.4">
      <c r="A192" s="278">
        <v>105396</v>
      </c>
      <c r="B192" s="279" t="s">
        <v>6356</v>
      </c>
      <c r="C192" s="279" t="s">
        <v>555</v>
      </c>
      <c r="D192" s="279" t="s">
        <v>6357</v>
      </c>
      <c r="E192" s="279" t="s">
        <v>394</v>
      </c>
      <c r="F192" s="303"/>
      <c r="G192" s="303"/>
      <c r="H192" s="279" t="s">
        <v>394</v>
      </c>
      <c r="I192" s="279" t="s">
        <v>540</v>
      </c>
      <c r="J192" s="279" t="s">
        <v>394</v>
      </c>
      <c r="K192" s="279" t="s">
        <v>394</v>
      </c>
      <c r="L192" s="279" t="s">
        <v>394</v>
      </c>
      <c r="M192" s="315" t="s">
        <v>394</v>
      </c>
      <c r="N192" s="279" t="s">
        <v>394</v>
      </c>
      <c r="O192" s="279" t="s">
        <v>394</v>
      </c>
      <c r="P192" s="315">
        <v>0</v>
      </c>
      <c r="Q192" s="315" t="s">
        <v>394</v>
      </c>
      <c r="R192" s="279" t="s">
        <v>394</v>
      </c>
      <c r="S192" s="279" t="s">
        <v>394</v>
      </c>
      <c r="T192" s="315" t="s">
        <v>394</v>
      </c>
      <c r="U192" s="315" t="s">
        <v>394</v>
      </c>
      <c r="V192" s="315" t="s">
        <v>394</v>
      </c>
      <c r="W192" s="315" t="s">
        <v>394</v>
      </c>
      <c r="X192" s="315" t="s">
        <v>394</v>
      </c>
      <c r="Y192" s="281"/>
      <c r="Z192" s="315" t="s">
        <v>394</v>
      </c>
      <c r="AA192" s="315" t="s">
        <v>394</v>
      </c>
      <c r="AB192" s="281"/>
      <c r="AC192" s="279" t="s">
        <v>855</v>
      </c>
      <c r="AF192" s="276" t="str">
        <f>IFERROR(VLOOKUP(A192,'[1]قوائم الترجمة'!AC$2:AD$2397,1,0),"م")</f>
        <v>م</v>
      </c>
      <c r="AG192" s="232"/>
      <c r="AH192" s="233"/>
      <c r="AI192" s="233"/>
      <c r="AJ192" s="233"/>
      <c r="AL192" s="267"/>
      <c r="AM192" s="235"/>
      <c r="AO192" s="236"/>
      <c r="AU192" s="234"/>
    </row>
    <row r="193" spans="1:47" ht="21" x14ac:dyDescent="0.4">
      <c r="A193" s="278">
        <v>105440</v>
      </c>
      <c r="B193" s="279" t="s">
        <v>5453</v>
      </c>
      <c r="C193" s="279" t="s">
        <v>188</v>
      </c>
      <c r="D193" s="279" t="s">
        <v>1061</v>
      </c>
      <c r="E193" s="279" t="s">
        <v>5660</v>
      </c>
      <c r="F193" s="279" t="s">
        <v>8397</v>
      </c>
      <c r="G193" s="279" t="s">
        <v>402</v>
      </c>
      <c r="H193" s="279" t="s">
        <v>425</v>
      </c>
      <c r="I193" s="279" t="s">
        <v>538</v>
      </c>
      <c r="J193" s="279" t="s">
        <v>7215</v>
      </c>
      <c r="K193" s="280">
        <v>0</v>
      </c>
      <c r="L193" s="279" t="s">
        <v>7215</v>
      </c>
      <c r="M193" s="315" t="s">
        <v>394</v>
      </c>
      <c r="N193" s="279" t="s">
        <v>394</v>
      </c>
      <c r="O193" s="279" t="s">
        <v>394</v>
      </c>
      <c r="P193" s="315">
        <v>0</v>
      </c>
      <c r="Q193" s="311"/>
      <c r="R193" s="303"/>
      <c r="S193" s="279" t="s">
        <v>394</v>
      </c>
      <c r="T193" s="315" t="s">
        <v>394</v>
      </c>
      <c r="AC193" s="279" t="s">
        <v>855</v>
      </c>
      <c r="AF193" s="276">
        <f>IFERROR(VLOOKUP(A193,'[1]قوائم الترجمة'!AC$2:AD$2397,1,0),"م")</f>
        <v>105440</v>
      </c>
      <c r="AG193" s="232"/>
      <c r="AH193" s="233"/>
      <c r="AI193" s="233"/>
      <c r="AJ193" s="233"/>
      <c r="AL193" s="267"/>
      <c r="AM193" s="235"/>
      <c r="AU193" s="234"/>
    </row>
    <row r="194" spans="1:47" ht="21" x14ac:dyDescent="0.4">
      <c r="A194" s="278">
        <v>105467</v>
      </c>
      <c r="B194" s="279" t="s">
        <v>6376</v>
      </c>
      <c r="C194" s="279" t="s">
        <v>205</v>
      </c>
      <c r="D194" s="279" t="s">
        <v>205</v>
      </c>
      <c r="E194" s="279" t="s">
        <v>394</v>
      </c>
      <c r="F194" s="303"/>
      <c r="G194" s="303"/>
      <c r="H194" s="279" t="s">
        <v>394</v>
      </c>
      <c r="I194" s="279" t="s">
        <v>61</v>
      </c>
      <c r="J194" s="279" t="s">
        <v>394</v>
      </c>
      <c r="K194" s="279" t="s">
        <v>394</v>
      </c>
      <c r="L194" s="279" t="s">
        <v>394</v>
      </c>
      <c r="M194" s="315" t="s">
        <v>394</v>
      </c>
      <c r="N194" s="279" t="s">
        <v>394</v>
      </c>
      <c r="O194" s="279" t="s">
        <v>394</v>
      </c>
      <c r="P194" s="315">
        <v>0</v>
      </c>
      <c r="Q194" s="315" t="s">
        <v>394</v>
      </c>
      <c r="R194" s="279" t="s">
        <v>394</v>
      </c>
      <c r="S194" s="279" t="s">
        <v>394</v>
      </c>
      <c r="T194" s="315" t="s">
        <v>394</v>
      </c>
      <c r="U194" s="315" t="s">
        <v>394</v>
      </c>
      <c r="V194" s="315" t="s">
        <v>394</v>
      </c>
      <c r="W194" s="315" t="s">
        <v>394</v>
      </c>
      <c r="X194" s="315" t="s">
        <v>394</v>
      </c>
      <c r="Y194" s="281"/>
      <c r="Z194" s="315" t="s">
        <v>394</v>
      </c>
      <c r="AA194" s="315" t="s">
        <v>394</v>
      </c>
      <c r="AB194" s="281"/>
      <c r="AC194" s="279" t="s">
        <v>855</v>
      </c>
      <c r="AF194" s="276" t="str">
        <f>IFERROR(VLOOKUP(A194,'[1]قوائم الترجمة'!AC$2:AD$2397,1,0),"م")</f>
        <v>م</v>
      </c>
      <c r="AG194" s="232"/>
      <c r="AH194" s="233"/>
      <c r="AI194" s="233"/>
      <c r="AJ194" s="233"/>
      <c r="AL194" s="267"/>
      <c r="AM194" s="235"/>
      <c r="AU194" s="234"/>
    </row>
    <row r="195" spans="1:47" ht="21" x14ac:dyDescent="0.4">
      <c r="A195" s="278">
        <v>105483</v>
      </c>
      <c r="B195" s="279" t="s">
        <v>5452</v>
      </c>
      <c r="C195" s="279" t="s">
        <v>744</v>
      </c>
      <c r="D195" s="279" t="s">
        <v>203</v>
      </c>
      <c r="E195" s="279" t="s">
        <v>394</v>
      </c>
      <c r="F195" s="303"/>
      <c r="G195" s="303"/>
      <c r="H195" s="279" t="s">
        <v>394</v>
      </c>
      <c r="I195" s="279" t="s">
        <v>61</v>
      </c>
      <c r="J195" s="279" t="s">
        <v>394</v>
      </c>
      <c r="K195" s="279" t="s">
        <v>394</v>
      </c>
      <c r="L195" s="279" t="s">
        <v>394</v>
      </c>
      <c r="M195" s="315" t="s">
        <v>394</v>
      </c>
      <c r="N195" s="279" t="s">
        <v>394</v>
      </c>
      <c r="O195" s="279" t="s">
        <v>394</v>
      </c>
      <c r="P195" s="315">
        <v>0</v>
      </c>
      <c r="Q195" s="315" t="s">
        <v>394</v>
      </c>
      <c r="R195" s="279" t="s">
        <v>394</v>
      </c>
      <c r="S195" s="279" t="s">
        <v>394</v>
      </c>
      <c r="T195" s="315" t="s">
        <v>394</v>
      </c>
      <c r="U195" s="315" t="s">
        <v>394</v>
      </c>
      <c r="V195" s="315" t="s">
        <v>394</v>
      </c>
      <c r="W195" s="315" t="s">
        <v>394</v>
      </c>
      <c r="X195" s="315" t="s">
        <v>394</v>
      </c>
      <c r="Y195" s="281"/>
      <c r="Z195" s="315" t="s">
        <v>394</v>
      </c>
      <c r="AA195" s="315" t="s">
        <v>394</v>
      </c>
      <c r="AB195" s="281"/>
      <c r="AC195" s="279" t="s">
        <v>855</v>
      </c>
      <c r="AF195" s="276" t="str">
        <f>IFERROR(VLOOKUP(A195,'[1]قوائم الترجمة'!AC$2:AD$2397,1,0),"م")</f>
        <v>م</v>
      </c>
      <c r="AG195" s="232"/>
      <c r="AH195" s="233"/>
      <c r="AI195" s="233"/>
      <c r="AJ195" s="233"/>
      <c r="AL195" s="267"/>
      <c r="AM195" s="235"/>
      <c r="AU195" s="234"/>
    </row>
    <row r="196" spans="1:47" ht="21" x14ac:dyDescent="0.4">
      <c r="A196" s="278">
        <v>105526</v>
      </c>
      <c r="B196" s="279" t="s">
        <v>1507</v>
      </c>
      <c r="C196" s="279" t="s">
        <v>1508</v>
      </c>
      <c r="D196" s="279" t="s">
        <v>262</v>
      </c>
      <c r="E196" s="279" t="s">
        <v>424</v>
      </c>
      <c r="F196" s="279" t="s">
        <v>8953</v>
      </c>
      <c r="G196" s="279" t="s">
        <v>8954</v>
      </c>
      <c r="H196" s="279" t="s">
        <v>425</v>
      </c>
      <c r="I196" s="279" t="s">
        <v>61</v>
      </c>
      <c r="J196" s="279" t="s">
        <v>426</v>
      </c>
      <c r="K196" s="280">
        <v>2003</v>
      </c>
      <c r="L196" s="279" t="s">
        <v>402</v>
      </c>
      <c r="M196" s="315" t="s">
        <v>394</v>
      </c>
      <c r="N196" s="279" t="s">
        <v>8955</v>
      </c>
      <c r="O196" s="279" t="s">
        <v>8409</v>
      </c>
      <c r="P196" s="279">
        <v>140000</v>
      </c>
      <c r="Q196" s="311"/>
      <c r="R196" s="303"/>
      <c r="S196" s="279" t="s">
        <v>394</v>
      </c>
      <c r="T196" s="315"/>
      <c r="AC196" s="279" t="s">
        <v>855</v>
      </c>
      <c r="AF196" s="276">
        <f>IFERROR(VLOOKUP(A196,'[1]قوائم الترجمة'!AC$2:AD$2397,1,0),"م")</f>
        <v>105526</v>
      </c>
      <c r="AG196" s="232"/>
      <c r="AH196" s="233"/>
      <c r="AI196" s="233"/>
      <c r="AJ196" s="233"/>
      <c r="AL196" s="267"/>
      <c r="AM196" s="235"/>
      <c r="AU196" s="234"/>
    </row>
    <row r="197" spans="1:47" ht="21" x14ac:dyDescent="0.4">
      <c r="A197" s="278">
        <v>105551</v>
      </c>
      <c r="B197" s="279" t="s">
        <v>6421</v>
      </c>
      <c r="C197" s="279" t="s">
        <v>154</v>
      </c>
      <c r="D197" s="279" t="s">
        <v>251</v>
      </c>
      <c r="E197" s="279" t="s">
        <v>394</v>
      </c>
      <c r="F197" s="303"/>
      <c r="G197" s="303"/>
      <c r="H197" s="279" t="s">
        <v>394</v>
      </c>
      <c r="I197" s="279" t="s">
        <v>61</v>
      </c>
      <c r="J197" s="279" t="s">
        <v>394</v>
      </c>
      <c r="K197" s="279" t="s">
        <v>394</v>
      </c>
      <c r="L197" s="279" t="s">
        <v>394</v>
      </c>
      <c r="M197" s="315" t="s">
        <v>394</v>
      </c>
      <c r="N197" s="279" t="s">
        <v>394</v>
      </c>
      <c r="O197" s="279" t="s">
        <v>394</v>
      </c>
      <c r="P197" s="315">
        <v>0</v>
      </c>
      <c r="Q197" s="315" t="s">
        <v>394</v>
      </c>
      <c r="R197" s="279" t="s">
        <v>394</v>
      </c>
      <c r="S197" s="279" t="s">
        <v>394</v>
      </c>
      <c r="T197" s="315" t="s">
        <v>394</v>
      </c>
      <c r="U197" s="315" t="s">
        <v>394</v>
      </c>
      <c r="V197" s="315" t="s">
        <v>394</v>
      </c>
      <c r="W197" s="315" t="s">
        <v>394</v>
      </c>
      <c r="X197" s="315" t="s">
        <v>394</v>
      </c>
      <c r="Y197" s="281"/>
      <c r="Z197" s="315" t="s">
        <v>394</v>
      </c>
      <c r="AA197" s="315" t="s">
        <v>394</v>
      </c>
      <c r="AB197" s="281"/>
      <c r="AC197" s="279" t="s">
        <v>855</v>
      </c>
      <c r="AF197" s="276" t="str">
        <f>IFERROR(VLOOKUP(A197,'[1]قوائم الترجمة'!AC$2:AD$2397,1,0),"م")</f>
        <v>م</v>
      </c>
      <c r="AG197" s="232"/>
      <c r="AH197" s="233"/>
      <c r="AI197" s="233"/>
      <c r="AJ197" s="233"/>
      <c r="AL197" s="267"/>
      <c r="AM197" s="235"/>
      <c r="AO197" s="236"/>
      <c r="AU197" s="234"/>
    </row>
    <row r="198" spans="1:47" ht="21" x14ac:dyDescent="0.4">
      <c r="A198" s="278">
        <v>105600</v>
      </c>
      <c r="B198" s="279" t="s">
        <v>1675</v>
      </c>
      <c r="C198" s="279" t="s">
        <v>532</v>
      </c>
      <c r="D198" s="279" t="s">
        <v>326</v>
      </c>
      <c r="E198" s="279" t="s">
        <v>424</v>
      </c>
      <c r="F198" s="279" t="s">
        <v>8378</v>
      </c>
      <c r="G198" s="279" t="s">
        <v>402</v>
      </c>
      <c r="H198" s="279" t="s">
        <v>425</v>
      </c>
      <c r="I198" s="279" t="s">
        <v>61</v>
      </c>
      <c r="J198" s="279" t="s">
        <v>403</v>
      </c>
      <c r="K198" s="280">
        <v>0</v>
      </c>
      <c r="L198" s="279" t="s">
        <v>402</v>
      </c>
      <c r="M198" s="315" t="s">
        <v>394</v>
      </c>
      <c r="N198" s="279" t="s">
        <v>394</v>
      </c>
      <c r="O198" s="279" t="s">
        <v>394</v>
      </c>
      <c r="P198" s="315">
        <v>0</v>
      </c>
      <c r="Q198" s="311"/>
      <c r="R198" s="303"/>
      <c r="S198" s="279" t="s">
        <v>394</v>
      </c>
      <c r="T198" s="315" t="s">
        <v>394</v>
      </c>
      <c r="AC198" s="279" t="s">
        <v>855</v>
      </c>
      <c r="AF198" s="276">
        <f>IFERROR(VLOOKUP(A198,'[1]قوائم الترجمة'!AC$2:AD$2397,1,0),"م")</f>
        <v>105600</v>
      </c>
      <c r="AG198" s="232"/>
      <c r="AH198" s="233"/>
      <c r="AI198" s="233"/>
      <c r="AJ198" s="233"/>
      <c r="AL198" s="267"/>
      <c r="AM198" s="235"/>
      <c r="AO198" s="236"/>
      <c r="AU198" s="234"/>
    </row>
    <row r="199" spans="1:47" ht="21" x14ac:dyDescent="0.4">
      <c r="A199" s="278">
        <v>105639</v>
      </c>
      <c r="B199" s="279" t="s">
        <v>6475</v>
      </c>
      <c r="C199" s="279" t="s">
        <v>1024</v>
      </c>
      <c r="D199" s="279" t="s">
        <v>280</v>
      </c>
      <c r="E199" s="279" t="s">
        <v>394</v>
      </c>
      <c r="F199" s="303"/>
      <c r="G199" s="303"/>
      <c r="H199" s="279" t="s">
        <v>394</v>
      </c>
      <c r="I199" s="279" t="s">
        <v>61</v>
      </c>
      <c r="J199" s="279" t="s">
        <v>394</v>
      </c>
      <c r="K199" s="279" t="s">
        <v>394</v>
      </c>
      <c r="L199" s="279" t="s">
        <v>394</v>
      </c>
      <c r="M199" s="315" t="s">
        <v>394</v>
      </c>
      <c r="N199" s="279" t="s">
        <v>394</v>
      </c>
      <c r="O199" s="279" t="s">
        <v>394</v>
      </c>
      <c r="P199" s="315">
        <v>0</v>
      </c>
      <c r="Q199" s="315" t="s">
        <v>394</v>
      </c>
      <c r="R199" s="279" t="s">
        <v>394</v>
      </c>
      <c r="S199" s="279" t="s">
        <v>394</v>
      </c>
      <c r="T199" s="315" t="s">
        <v>394</v>
      </c>
      <c r="U199" s="315" t="s">
        <v>394</v>
      </c>
      <c r="V199" s="315" t="s">
        <v>394</v>
      </c>
      <c r="W199" s="315" t="s">
        <v>394</v>
      </c>
      <c r="X199" s="315" t="s">
        <v>394</v>
      </c>
      <c r="Y199" s="281"/>
      <c r="Z199" s="315" t="s">
        <v>394</v>
      </c>
      <c r="AA199" s="315" t="s">
        <v>394</v>
      </c>
      <c r="AB199" s="281"/>
      <c r="AC199" s="279" t="s">
        <v>855</v>
      </c>
      <c r="AF199" s="276" t="str">
        <f>IFERROR(VLOOKUP(A199,'[1]قوائم الترجمة'!AC$2:AD$2397,1,0),"م")</f>
        <v>م</v>
      </c>
      <c r="AG199" s="232"/>
      <c r="AH199" s="233"/>
      <c r="AI199" s="233"/>
      <c r="AJ199" s="233"/>
      <c r="AL199" s="267"/>
      <c r="AM199" s="235"/>
      <c r="AU199" s="234"/>
    </row>
    <row r="200" spans="1:47" ht="21" x14ac:dyDescent="0.4">
      <c r="A200" s="278">
        <v>105646</v>
      </c>
      <c r="B200" s="279" t="s">
        <v>1674</v>
      </c>
      <c r="C200" s="279" t="s">
        <v>120</v>
      </c>
      <c r="D200" s="279" t="s">
        <v>245</v>
      </c>
      <c r="E200" s="279" t="s">
        <v>5660</v>
      </c>
      <c r="F200" s="279" t="s">
        <v>8956</v>
      </c>
      <c r="G200" s="279" t="s">
        <v>8957</v>
      </c>
      <c r="H200" s="279" t="s">
        <v>425</v>
      </c>
      <c r="I200" s="279" t="s">
        <v>538</v>
      </c>
      <c r="J200" s="279" t="s">
        <v>403</v>
      </c>
      <c r="K200" s="280">
        <v>2004</v>
      </c>
      <c r="L200" s="279" t="s">
        <v>402</v>
      </c>
      <c r="M200" s="315" t="s">
        <v>394</v>
      </c>
      <c r="N200" s="279" t="s">
        <v>394</v>
      </c>
      <c r="O200" s="279" t="s">
        <v>394</v>
      </c>
      <c r="P200" s="315">
        <v>0</v>
      </c>
      <c r="Q200" s="311"/>
      <c r="R200" s="303"/>
      <c r="S200" s="279" t="s">
        <v>394</v>
      </c>
      <c r="T200" s="315" t="s">
        <v>394</v>
      </c>
      <c r="AC200" s="279" t="s">
        <v>855</v>
      </c>
      <c r="AF200" s="276">
        <f>IFERROR(VLOOKUP(A200,'[1]قوائم الترجمة'!AC$2:AD$2397,1,0),"م")</f>
        <v>105646</v>
      </c>
      <c r="AG200" s="232"/>
      <c r="AH200" s="233"/>
      <c r="AI200" s="233"/>
      <c r="AJ200" s="233"/>
      <c r="AL200" s="267"/>
      <c r="AM200" s="235"/>
      <c r="AO200" s="236"/>
      <c r="AU200" s="234"/>
    </row>
    <row r="201" spans="1:47" ht="21" x14ac:dyDescent="0.4">
      <c r="A201" s="278">
        <v>105725</v>
      </c>
      <c r="B201" s="279" t="s">
        <v>1673</v>
      </c>
      <c r="C201" s="279" t="s">
        <v>491</v>
      </c>
      <c r="D201" s="279" t="s">
        <v>273</v>
      </c>
      <c r="E201" s="279" t="s">
        <v>394</v>
      </c>
      <c r="F201" s="303"/>
      <c r="G201" s="303"/>
      <c r="H201" s="279" t="s">
        <v>394</v>
      </c>
      <c r="I201" s="279" t="s">
        <v>61</v>
      </c>
      <c r="J201" s="279" t="s">
        <v>394</v>
      </c>
      <c r="K201" s="279" t="s">
        <v>394</v>
      </c>
      <c r="L201" s="279" t="s">
        <v>394</v>
      </c>
      <c r="M201" s="315" t="s">
        <v>394</v>
      </c>
      <c r="N201" s="279" t="s">
        <v>394</v>
      </c>
      <c r="O201" s="279" t="s">
        <v>394</v>
      </c>
      <c r="P201" s="315">
        <v>0</v>
      </c>
      <c r="Q201" s="315" t="s">
        <v>394</v>
      </c>
      <c r="R201" s="279" t="s">
        <v>394</v>
      </c>
      <c r="S201" s="279" t="s">
        <v>394</v>
      </c>
      <c r="T201" s="315" t="s">
        <v>394</v>
      </c>
      <c r="U201" s="315" t="s">
        <v>394</v>
      </c>
      <c r="V201" s="315" t="s">
        <v>394</v>
      </c>
      <c r="W201" s="315" t="s">
        <v>394</v>
      </c>
      <c r="X201" s="315" t="s">
        <v>394</v>
      </c>
      <c r="Y201" s="281"/>
      <c r="Z201" s="315" t="s">
        <v>394</v>
      </c>
      <c r="AA201" s="315" t="s">
        <v>394</v>
      </c>
      <c r="AB201" s="281"/>
      <c r="AC201" s="279" t="s">
        <v>855</v>
      </c>
      <c r="AF201" s="276" t="str">
        <f>IFERROR(VLOOKUP(A201,'[1]قوائم الترجمة'!AC$2:AD$2397,1,0),"م")</f>
        <v>م</v>
      </c>
      <c r="AG201" s="232"/>
      <c r="AH201" s="233"/>
      <c r="AI201" s="233"/>
      <c r="AJ201" s="233"/>
      <c r="AL201" s="267"/>
      <c r="AM201" s="235"/>
      <c r="AU201" s="234"/>
    </row>
    <row r="202" spans="1:47" ht="21" x14ac:dyDescent="0.4">
      <c r="A202" s="278">
        <v>105727</v>
      </c>
      <c r="B202" s="279" t="s">
        <v>6514</v>
      </c>
      <c r="C202" s="279" t="s">
        <v>1505</v>
      </c>
      <c r="D202" s="279" t="s">
        <v>1506</v>
      </c>
      <c r="E202" s="279" t="s">
        <v>394</v>
      </c>
      <c r="F202" s="303"/>
      <c r="G202" s="303"/>
      <c r="H202" s="279" t="s">
        <v>394</v>
      </c>
      <c r="I202" s="279" t="s">
        <v>61</v>
      </c>
      <c r="J202" s="279" t="s">
        <v>394</v>
      </c>
      <c r="K202" s="279" t="s">
        <v>394</v>
      </c>
      <c r="L202" s="279" t="s">
        <v>394</v>
      </c>
      <c r="M202" s="315" t="s">
        <v>394</v>
      </c>
      <c r="N202" s="279" t="s">
        <v>394</v>
      </c>
      <c r="O202" s="279" t="s">
        <v>394</v>
      </c>
      <c r="P202" s="315">
        <v>0</v>
      </c>
      <c r="Q202" s="315" t="s">
        <v>394</v>
      </c>
      <c r="R202" s="279" t="s">
        <v>394</v>
      </c>
      <c r="S202" s="279" t="s">
        <v>394</v>
      </c>
      <c r="T202" s="315" t="s">
        <v>394</v>
      </c>
      <c r="U202" s="315" t="s">
        <v>394</v>
      </c>
      <c r="V202" s="315" t="s">
        <v>394</v>
      </c>
      <c r="W202" s="315" t="s">
        <v>394</v>
      </c>
      <c r="X202" s="315" t="s">
        <v>394</v>
      </c>
      <c r="Y202" s="281"/>
      <c r="Z202" s="315" t="s">
        <v>394</v>
      </c>
      <c r="AA202" s="315" t="s">
        <v>394</v>
      </c>
      <c r="AB202" s="281"/>
      <c r="AC202" s="279" t="s">
        <v>855</v>
      </c>
      <c r="AF202" s="276" t="str">
        <f>IFERROR(VLOOKUP(A202,'[1]قوائم الترجمة'!AC$2:AD$2397,1,0),"م")</f>
        <v>م</v>
      </c>
      <c r="AG202" s="232"/>
      <c r="AH202" s="233"/>
      <c r="AI202" s="233"/>
      <c r="AJ202" s="233"/>
      <c r="AL202" s="267"/>
      <c r="AM202" s="235"/>
      <c r="AU202" s="234"/>
    </row>
    <row r="203" spans="1:47" ht="21" x14ac:dyDescent="0.4">
      <c r="A203" s="278">
        <v>105778</v>
      </c>
      <c r="B203" s="279" t="s">
        <v>5451</v>
      </c>
      <c r="C203" s="279" t="s">
        <v>754</v>
      </c>
      <c r="D203" s="279" t="s">
        <v>284</v>
      </c>
      <c r="E203" s="279" t="s">
        <v>394</v>
      </c>
      <c r="F203" s="303"/>
      <c r="G203" s="303"/>
      <c r="H203" s="279" t="s">
        <v>394</v>
      </c>
      <c r="I203" s="279" t="s">
        <v>540</v>
      </c>
      <c r="J203" s="279" t="s">
        <v>394</v>
      </c>
      <c r="K203" s="279" t="s">
        <v>394</v>
      </c>
      <c r="L203" s="279" t="s">
        <v>394</v>
      </c>
      <c r="M203" s="315" t="s">
        <v>394</v>
      </c>
      <c r="N203" s="279" t="s">
        <v>394</v>
      </c>
      <c r="O203" s="279" t="s">
        <v>394</v>
      </c>
      <c r="P203" s="315">
        <v>0</v>
      </c>
      <c r="Q203" s="315" t="s">
        <v>394</v>
      </c>
      <c r="R203" s="279" t="s">
        <v>394</v>
      </c>
      <c r="S203" s="279" t="s">
        <v>394</v>
      </c>
      <c r="T203" s="315" t="s">
        <v>394</v>
      </c>
      <c r="U203" s="315" t="s">
        <v>394</v>
      </c>
      <c r="V203" s="315" t="s">
        <v>394</v>
      </c>
      <c r="W203" s="315" t="s">
        <v>394</v>
      </c>
      <c r="X203" s="315" t="s">
        <v>394</v>
      </c>
      <c r="Y203" s="281"/>
      <c r="Z203" s="315" t="s">
        <v>394</v>
      </c>
      <c r="AA203" s="315" t="s">
        <v>394</v>
      </c>
      <c r="AB203" s="281"/>
      <c r="AC203" s="279" t="s">
        <v>855</v>
      </c>
      <c r="AF203" s="276" t="str">
        <f>IFERROR(VLOOKUP(A203,'[1]قوائم الترجمة'!AC$2:AD$2397,1,0),"م")</f>
        <v>م</v>
      </c>
      <c r="AG203" s="232"/>
      <c r="AH203" s="233"/>
      <c r="AI203" s="233"/>
      <c r="AJ203" s="233"/>
      <c r="AL203" s="267"/>
      <c r="AM203" s="235"/>
      <c r="AU203" s="234"/>
    </row>
    <row r="204" spans="1:47" ht="21" x14ac:dyDescent="0.4">
      <c r="A204" s="278">
        <v>105807</v>
      </c>
      <c r="B204" s="279" t="s">
        <v>6320</v>
      </c>
      <c r="C204" s="279" t="s">
        <v>1107</v>
      </c>
      <c r="D204" s="279" t="s">
        <v>6321</v>
      </c>
      <c r="E204" s="279" t="s">
        <v>394</v>
      </c>
      <c r="F204" s="303"/>
      <c r="G204" s="303"/>
      <c r="H204" s="279" t="s">
        <v>394</v>
      </c>
      <c r="I204" s="279" t="s">
        <v>61</v>
      </c>
      <c r="J204" s="279" t="s">
        <v>394</v>
      </c>
      <c r="K204" s="279" t="s">
        <v>394</v>
      </c>
      <c r="L204" s="279" t="s">
        <v>394</v>
      </c>
      <c r="M204" s="315" t="s">
        <v>394</v>
      </c>
      <c r="N204" s="279" t="s">
        <v>394</v>
      </c>
      <c r="O204" s="279" t="s">
        <v>394</v>
      </c>
      <c r="P204" s="315">
        <v>0</v>
      </c>
      <c r="Q204" s="315" t="s">
        <v>394</v>
      </c>
      <c r="R204" s="279" t="s">
        <v>394</v>
      </c>
      <c r="S204" s="279" t="s">
        <v>394</v>
      </c>
      <c r="T204" s="315" t="s">
        <v>394</v>
      </c>
      <c r="U204" s="315" t="s">
        <v>394</v>
      </c>
      <c r="V204" s="315" t="s">
        <v>394</v>
      </c>
      <c r="W204" s="315" t="s">
        <v>394</v>
      </c>
      <c r="X204" s="315" t="s">
        <v>394</v>
      </c>
      <c r="Y204" s="281"/>
      <c r="Z204" s="315" t="s">
        <v>394</v>
      </c>
      <c r="AA204" s="315" t="s">
        <v>394</v>
      </c>
      <c r="AB204" s="281"/>
      <c r="AC204" s="279" t="s">
        <v>394</v>
      </c>
      <c r="AF204" s="276" t="str">
        <f>IFERROR(VLOOKUP(A204,'[1]قوائم الترجمة'!AC$2:AD$2397,1,0),"م")</f>
        <v>م</v>
      </c>
      <c r="AG204" s="232"/>
      <c r="AH204" s="233"/>
      <c r="AI204" s="233"/>
      <c r="AJ204" s="233"/>
      <c r="AL204" s="267"/>
      <c r="AM204" s="235"/>
      <c r="AU204" s="234"/>
    </row>
    <row r="205" spans="1:47" ht="21" x14ac:dyDescent="0.4">
      <c r="A205" s="278">
        <v>105825</v>
      </c>
      <c r="B205" s="279" t="s">
        <v>5450</v>
      </c>
      <c r="C205" s="279" t="s">
        <v>1258</v>
      </c>
      <c r="D205" s="279" t="s">
        <v>256</v>
      </c>
      <c r="E205" s="279" t="s">
        <v>424</v>
      </c>
      <c r="F205" s="279" t="s">
        <v>8378</v>
      </c>
      <c r="G205" s="279" t="s">
        <v>8379</v>
      </c>
      <c r="H205" s="279" t="s">
        <v>425</v>
      </c>
      <c r="I205" s="279" t="s">
        <v>61</v>
      </c>
      <c r="J205" s="279" t="s">
        <v>403</v>
      </c>
      <c r="K205" s="280">
        <v>2002</v>
      </c>
      <c r="L205" s="279" t="s">
        <v>404</v>
      </c>
      <c r="M205" s="315" t="s">
        <v>394</v>
      </c>
      <c r="N205" s="279" t="s">
        <v>8958</v>
      </c>
      <c r="O205" s="279" t="s">
        <v>8563</v>
      </c>
      <c r="P205" s="279">
        <v>55000</v>
      </c>
      <c r="Q205" s="311"/>
      <c r="R205" s="303"/>
      <c r="S205" s="279" t="s">
        <v>394</v>
      </c>
      <c r="T205" s="315"/>
      <c r="AC205" s="279" t="s">
        <v>394</v>
      </c>
      <c r="AF205" s="276">
        <f>IFERROR(VLOOKUP(A205,'[1]قوائم الترجمة'!AC$2:AD$2397,1,0),"م")</f>
        <v>105825</v>
      </c>
      <c r="AG205" s="232"/>
      <c r="AH205" s="233"/>
      <c r="AI205" s="233"/>
      <c r="AJ205" s="233"/>
      <c r="AL205" s="267"/>
      <c r="AM205" s="235"/>
      <c r="AO205" s="236"/>
      <c r="AU205" s="234"/>
    </row>
    <row r="206" spans="1:47" x14ac:dyDescent="0.3">
      <c r="A206" s="278">
        <v>105849</v>
      </c>
      <c r="B206" s="279" t="s">
        <v>5449</v>
      </c>
      <c r="C206" s="279" t="s">
        <v>470</v>
      </c>
      <c r="D206" s="279" t="s">
        <v>212</v>
      </c>
      <c r="E206" s="279" t="s">
        <v>394</v>
      </c>
      <c r="F206" s="303"/>
      <c r="G206" s="303"/>
      <c r="H206" s="279" t="s">
        <v>394</v>
      </c>
      <c r="I206" s="279" t="s">
        <v>61</v>
      </c>
      <c r="J206" s="279" t="s">
        <v>394</v>
      </c>
      <c r="K206" s="279" t="s">
        <v>394</v>
      </c>
      <c r="L206" s="279" t="s">
        <v>394</v>
      </c>
      <c r="M206" s="315" t="s">
        <v>394</v>
      </c>
      <c r="N206" s="279" t="s">
        <v>394</v>
      </c>
      <c r="O206" s="279" t="s">
        <v>394</v>
      </c>
      <c r="P206" s="315">
        <v>0</v>
      </c>
      <c r="Q206" s="315" t="s">
        <v>394</v>
      </c>
      <c r="R206" s="279" t="s">
        <v>394</v>
      </c>
      <c r="S206" s="279" t="s">
        <v>394</v>
      </c>
      <c r="T206" s="315" t="s">
        <v>394</v>
      </c>
      <c r="U206" s="315" t="s">
        <v>394</v>
      </c>
      <c r="V206" s="315" t="s">
        <v>394</v>
      </c>
      <c r="W206" s="315" t="s">
        <v>394</v>
      </c>
      <c r="X206" s="315" t="s">
        <v>394</v>
      </c>
      <c r="Y206" s="281"/>
      <c r="Z206" s="315" t="s">
        <v>394</v>
      </c>
      <c r="AA206" s="315" t="s">
        <v>394</v>
      </c>
      <c r="AB206" s="281"/>
      <c r="AC206" s="279" t="s">
        <v>394</v>
      </c>
      <c r="AF206" s="276" t="str">
        <f>IFERROR(VLOOKUP(A206,'[1]قوائم الترجمة'!AC$2:AD$2397,1,0),"م")</f>
        <v>م</v>
      </c>
      <c r="AG206" s="264"/>
      <c r="AH206" s="266"/>
      <c r="AI206" s="266"/>
      <c r="AJ206" s="266"/>
      <c r="AL206" s="267"/>
      <c r="AM206" s="235"/>
      <c r="AO206" s="272"/>
      <c r="AU206" s="234"/>
    </row>
    <row r="207" spans="1:47" ht="21" x14ac:dyDescent="0.4">
      <c r="A207" s="278">
        <v>105867</v>
      </c>
      <c r="B207" s="279" t="s">
        <v>1504</v>
      </c>
      <c r="C207" s="279" t="s">
        <v>85</v>
      </c>
      <c r="D207" s="279" t="s">
        <v>250</v>
      </c>
      <c r="E207" s="279" t="s">
        <v>424</v>
      </c>
      <c r="F207" s="279" t="s">
        <v>8378</v>
      </c>
      <c r="G207" s="279" t="s">
        <v>8379</v>
      </c>
      <c r="H207" s="279" t="s">
        <v>425</v>
      </c>
      <c r="I207" s="279" t="s">
        <v>540</v>
      </c>
      <c r="J207" s="279" t="s">
        <v>426</v>
      </c>
      <c r="K207" s="280">
        <v>2010</v>
      </c>
      <c r="L207" s="279" t="s">
        <v>419</v>
      </c>
      <c r="M207" s="315" t="s">
        <v>394</v>
      </c>
      <c r="N207" s="279" t="s">
        <v>394</v>
      </c>
      <c r="O207" s="279" t="s">
        <v>394</v>
      </c>
      <c r="P207" s="315">
        <v>0</v>
      </c>
      <c r="Q207" s="311"/>
      <c r="R207" s="303"/>
      <c r="S207" s="279" t="s">
        <v>394</v>
      </c>
      <c r="T207" s="315" t="s">
        <v>394</v>
      </c>
      <c r="AC207" s="279" t="s">
        <v>855</v>
      </c>
      <c r="AF207" s="276">
        <f>IFERROR(VLOOKUP(A207,'[1]قوائم الترجمة'!AC$2:AD$2397,1,0),"م")</f>
        <v>105867</v>
      </c>
      <c r="AG207" s="232"/>
      <c r="AH207" s="233"/>
      <c r="AI207" s="233"/>
      <c r="AJ207" s="233"/>
      <c r="AL207" s="267"/>
      <c r="AM207" s="235"/>
      <c r="AO207" s="236"/>
      <c r="AU207" s="234"/>
    </row>
    <row r="208" spans="1:47" ht="21" x14ac:dyDescent="0.4">
      <c r="A208" s="278">
        <v>105886</v>
      </c>
      <c r="B208" s="279" t="s">
        <v>5448</v>
      </c>
      <c r="C208" s="279" t="s">
        <v>544</v>
      </c>
      <c r="D208" s="279" t="s">
        <v>1696</v>
      </c>
      <c r="E208" s="279" t="s">
        <v>394</v>
      </c>
      <c r="F208" s="303"/>
      <c r="G208" s="303"/>
      <c r="H208" s="279" t="s">
        <v>394</v>
      </c>
      <c r="I208" s="279" t="s">
        <v>61</v>
      </c>
      <c r="J208" s="279" t="s">
        <v>394</v>
      </c>
      <c r="K208" s="279" t="s">
        <v>394</v>
      </c>
      <c r="L208" s="279" t="s">
        <v>394</v>
      </c>
      <c r="M208" s="315" t="s">
        <v>394</v>
      </c>
      <c r="N208" s="279" t="s">
        <v>394</v>
      </c>
      <c r="O208" s="279" t="s">
        <v>394</v>
      </c>
      <c r="P208" s="315">
        <v>0</v>
      </c>
      <c r="Q208" s="315" t="s">
        <v>394</v>
      </c>
      <c r="R208" s="279" t="s">
        <v>394</v>
      </c>
      <c r="S208" s="279" t="s">
        <v>394</v>
      </c>
      <c r="T208" s="315" t="s">
        <v>394</v>
      </c>
      <c r="U208" s="315" t="s">
        <v>394</v>
      </c>
      <c r="V208" s="315" t="s">
        <v>394</v>
      </c>
      <c r="W208" s="315" t="s">
        <v>394</v>
      </c>
      <c r="X208" s="315" t="s">
        <v>394</v>
      </c>
      <c r="Y208" s="281"/>
      <c r="Z208" s="315" t="s">
        <v>394</v>
      </c>
      <c r="AA208" s="315" t="s">
        <v>394</v>
      </c>
      <c r="AB208" s="281"/>
      <c r="AC208" s="279" t="s">
        <v>855</v>
      </c>
      <c r="AF208" s="276" t="str">
        <f>IFERROR(VLOOKUP(A208,'[1]قوائم الترجمة'!AC$2:AD$2397,1,0),"م")</f>
        <v>م</v>
      </c>
      <c r="AG208" s="232"/>
      <c r="AH208" s="233"/>
      <c r="AI208" s="233"/>
      <c r="AJ208" s="233"/>
      <c r="AL208" s="267"/>
      <c r="AM208" s="235"/>
      <c r="AO208" s="236"/>
      <c r="AU208" s="234"/>
    </row>
    <row r="209" spans="1:47" ht="21" x14ac:dyDescent="0.4">
      <c r="A209" s="278">
        <v>105887</v>
      </c>
      <c r="B209" s="279" t="s">
        <v>5447</v>
      </c>
      <c r="C209" s="279" t="s">
        <v>110</v>
      </c>
      <c r="D209" s="279" t="s">
        <v>484</v>
      </c>
      <c r="E209" s="279" t="s">
        <v>394</v>
      </c>
      <c r="F209" s="303"/>
      <c r="G209" s="303"/>
      <c r="H209" s="279" t="s">
        <v>394</v>
      </c>
      <c r="I209" s="279" t="s">
        <v>538</v>
      </c>
      <c r="J209" s="279" t="s">
        <v>394</v>
      </c>
      <c r="K209" s="279" t="s">
        <v>394</v>
      </c>
      <c r="L209" s="279" t="s">
        <v>394</v>
      </c>
      <c r="M209" s="315" t="s">
        <v>394</v>
      </c>
      <c r="N209" s="279" t="s">
        <v>394</v>
      </c>
      <c r="O209" s="279" t="s">
        <v>394</v>
      </c>
      <c r="P209" s="315">
        <v>0</v>
      </c>
      <c r="Q209" s="315" t="s">
        <v>394</v>
      </c>
      <c r="R209" s="279" t="s">
        <v>394</v>
      </c>
      <c r="S209" s="279" t="s">
        <v>394</v>
      </c>
      <c r="T209" s="315" t="s">
        <v>394</v>
      </c>
      <c r="U209" s="315" t="s">
        <v>394</v>
      </c>
      <c r="V209" s="315" t="s">
        <v>394</v>
      </c>
      <c r="W209" s="315" t="s">
        <v>394</v>
      </c>
      <c r="X209" s="315" t="s">
        <v>394</v>
      </c>
      <c r="Y209" s="281"/>
      <c r="Z209" s="315" t="s">
        <v>394</v>
      </c>
      <c r="AA209" s="315" t="s">
        <v>394</v>
      </c>
      <c r="AB209" s="281"/>
      <c r="AC209" s="279" t="s">
        <v>855</v>
      </c>
      <c r="AF209" s="276" t="str">
        <f>IFERROR(VLOOKUP(A209,'[1]قوائم الترجمة'!AC$2:AD$2397,1,0),"م")</f>
        <v>م</v>
      </c>
      <c r="AG209" s="232"/>
      <c r="AH209" s="233"/>
      <c r="AI209" s="233"/>
      <c r="AJ209" s="233"/>
      <c r="AL209" s="267"/>
      <c r="AM209" s="235"/>
      <c r="AO209" s="236"/>
      <c r="AU209" s="234"/>
    </row>
    <row r="210" spans="1:47" ht="21" x14ac:dyDescent="0.4">
      <c r="A210" s="278">
        <v>105927</v>
      </c>
      <c r="B210" s="279" t="s">
        <v>6568</v>
      </c>
      <c r="C210" s="279" t="s">
        <v>68</v>
      </c>
      <c r="D210" s="279" t="s">
        <v>6569</v>
      </c>
      <c r="E210" s="279" t="s">
        <v>394</v>
      </c>
      <c r="F210" s="303"/>
      <c r="G210" s="303"/>
      <c r="H210" s="279" t="s">
        <v>394</v>
      </c>
      <c r="I210" s="279" t="s">
        <v>538</v>
      </c>
      <c r="J210" s="279" t="s">
        <v>394</v>
      </c>
      <c r="K210" s="279" t="s">
        <v>394</v>
      </c>
      <c r="L210" s="279" t="s">
        <v>394</v>
      </c>
      <c r="M210" s="315" t="s">
        <v>394</v>
      </c>
      <c r="N210" s="279" t="s">
        <v>394</v>
      </c>
      <c r="O210" s="279" t="s">
        <v>394</v>
      </c>
      <c r="P210" s="315">
        <v>0</v>
      </c>
      <c r="Q210" s="315" t="s">
        <v>394</v>
      </c>
      <c r="R210" s="279" t="s">
        <v>394</v>
      </c>
      <c r="S210" s="279" t="s">
        <v>394</v>
      </c>
      <c r="T210" s="315" t="s">
        <v>394</v>
      </c>
      <c r="U210" s="315" t="s">
        <v>394</v>
      </c>
      <c r="V210" s="315" t="s">
        <v>394</v>
      </c>
      <c r="W210" s="315" t="s">
        <v>394</v>
      </c>
      <c r="X210" s="315" t="s">
        <v>394</v>
      </c>
      <c r="Y210" s="281"/>
      <c r="Z210" s="315" t="s">
        <v>394</v>
      </c>
      <c r="AA210" s="315" t="s">
        <v>394</v>
      </c>
      <c r="AB210" s="281"/>
      <c r="AC210" s="279" t="s">
        <v>855</v>
      </c>
      <c r="AF210" s="276" t="str">
        <f>IFERROR(VLOOKUP(A210,'[1]قوائم الترجمة'!AC$2:AD$2397,1,0),"م")</f>
        <v>م</v>
      </c>
      <c r="AG210" s="232"/>
      <c r="AH210" s="233"/>
      <c r="AI210" s="233"/>
      <c r="AJ210" s="233"/>
      <c r="AL210" s="267"/>
      <c r="AM210" s="235"/>
      <c r="AO210" s="236"/>
      <c r="AU210" s="234"/>
    </row>
    <row r="211" spans="1:47" ht="21" x14ac:dyDescent="0.4">
      <c r="A211" s="278">
        <v>105982</v>
      </c>
      <c r="B211" s="279" t="s">
        <v>5446</v>
      </c>
      <c r="C211" s="279" t="s">
        <v>62</v>
      </c>
      <c r="D211" s="279" t="s">
        <v>306</v>
      </c>
      <c r="E211" s="279" t="s">
        <v>394</v>
      </c>
      <c r="F211" s="303"/>
      <c r="G211" s="303"/>
      <c r="H211" s="279" t="s">
        <v>394</v>
      </c>
      <c r="I211" s="279" t="s">
        <v>61</v>
      </c>
      <c r="J211" s="279" t="s">
        <v>394</v>
      </c>
      <c r="K211" s="279" t="s">
        <v>394</v>
      </c>
      <c r="L211" s="279" t="s">
        <v>394</v>
      </c>
      <c r="M211" s="315" t="s">
        <v>394</v>
      </c>
      <c r="N211" s="279" t="s">
        <v>394</v>
      </c>
      <c r="O211" s="279" t="s">
        <v>394</v>
      </c>
      <c r="P211" s="315">
        <v>0</v>
      </c>
      <c r="Q211" s="315" t="s">
        <v>394</v>
      </c>
      <c r="R211" s="279" t="s">
        <v>394</v>
      </c>
      <c r="S211" s="279" t="s">
        <v>394</v>
      </c>
      <c r="T211" s="315" t="s">
        <v>394</v>
      </c>
      <c r="U211" s="315" t="s">
        <v>394</v>
      </c>
      <c r="V211" s="315" t="s">
        <v>394</v>
      </c>
      <c r="W211" s="315" t="s">
        <v>394</v>
      </c>
      <c r="X211" s="315" t="s">
        <v>394</v>
      </c>
      <c r="Y211" s="281"/>
      <c r="Z211" s="315" t="s">
        <v>394</v>
      </c>
      <c r="AA211" s="315" t="s">
        <v>394</v>
      </c>
      <c r="AB211" s="281"/>
      <c r="AC211" s="279" t="s">
        <v>855</v>
      </c>
      <c r="AF211" s="276" t="str">
        <f>IFERROR(VLOOKUP(A211,'[1]قوائم الترجمة'!AC$2:AD$2397,1,0),"م")</f>
        <v>م</v>
      </c>
      <c r="AG211" s="232"/>
      <c r="AH211" s="233"/>
      <c r="AI211" s="233"/>
      <c r="AJ211" s="233"/>
      <c r="AL211" s="267"/>
      <c r="AM211" s="235"/>
      <c r="AO211" s="236"/>
      <c r="AU211" s="234"/>
    </row>
    <row r="212" spans="1:47" ht="21" x14ac:dyDescent="0.4">
      <c r="A212" s="278">
        <v>105990</v>
      </c>
      <c r="B212" s="279" t="s">
        <v>6629</v>
      </c>
      <c r="C212" s="279" t="s">
        <v>510</v>
      </c>
      <c r="D212" s="279" t="s">
        <v>272</v>
      </c>
      <c r="E212" s="279" t="s">
        <v>394</v>
      </c>
      <c r="F212" s="303"/>
      <c r="G212" s="303"/>
      <c r="H212" s="279" t="s">
        <v>394</v>
      </c>
      <c r="I212" s="279" t="s">
        <v>61</v>
      </c>
      <c r="J212" s="279" t="s">
        <v>394</v>
      </c>
      <c r="K212" s="279" t="s">
        <v>394</v>
      </c>
      <c r="L212" s="279" t="s">
        <v>394</v>
      </c>
      <c r="M212" s="315" t="s">
        <v>394</v>
      </c>
      <c r="N212" s="279" t="s">
        <v>394</v>
      </c>
      <c r="O212" s="279" t="s">
        <v>394</v>
      </c>
      <c r="P212" s="315">
        <v>0</v>
      </c>
      <c r="Q212" s="315" t="s">
        <v>394</v>
      </c>
      <c r="R212" s="279" t="s">
        <v>394</v>
      </c>
      <c r="S212" s="279" t="s">
        <v>394</v>
      </c>
      <c r="T212" s="315" t="s">
        <v>394</v>
      </c>
      <c r="U212" s="315" t="s">
        <v>394</v>
      </c>
      <c r="V212" s="315" t="s">
        <v>394</v>
      </c>
      <c r="W212" s="315" t="s">
        <v>394</v>
      </c>
      <c r="X212" s="315" t="s">
        <v>394</v>
      </c>
      <c r="Y212" s="281"/>
      <c r="Z212" s="315" t="s">
        <v>394</v>
      </c>
      <c r="AA212" s="315" t="s">
        <v>394</v>
      </c>
      <c r="AB212" s="281"/>
      <c r="AC212" s="279" t="s">
        <v>855</v>
      </c>
      <c r="AF212" s="276" t="str">
        <f>IFERROR(VLOOKUP(A212,'[1]قوائم الترجمة'!AC$2:AD$2397,1,0),"م")</f>
        <v>م</v>
      </c>
      <c r="AG212" s="232"/>
      <c r="AH212" s="233"/>
      <c r="AI212" s="233"/>
      <c r="AJ212" s="233"/>
      <c r="AL212" s="267"/>
      <c r="AM212" s="235"/>
      <c r="AU212" s="234"/>
    </row>
    <row r="213" spans="1:47" ht="21" x14ac:dyDescent="0.4">
      <c r="A213" s="278">
        <v>105992</v>
      </c>
      <c r="B213" s="279" t="s">
        <v>5445</v>
      </c>
      <c r="C213" s="279" t="s">
        <v>65</v>
      </c>
      <c r="D213" s="279" t="s">
        <v>246</v>
      </c>
      <c r="E213" s="279" t="s">
        <v>394</v>
      </c>
      <c r="F213" s="303"/>
      <c r="G213" s="303"/>
      <c r="H213" s="279" t="s">
        <v>394</v>
      </c>
      <c r="I213" s="279" t="s">
        <v>539</v>
      </c>
      <c r="J213" s="279" t="s">
        <v>394</v>
      </c>
      <c r="K213" s="279" t="s">
        <v>394</v>
      </c>
      <c r="L213" s="279" t="s">
        <v>394</v>
      </c>
      <c r="M213" s="315" t="s">
        <v>394</v>
      </c>
      <c r="N213" s="279" t="s">
        <v>394</v>
      </c>
      <c r="O213" s="279" t="s">
        <v>394</v>
      </c>
      <c r="P213" s="315">
        <v>0</v>
      </c>
      <c r="Q213" s="315" t="s">
        <v>394</v>
      </c>
      <c r="R213" s="279" t="s">
        <v>394</v>
      </c>
      <c r="S213" s="279" t="s">
        <v>394</v>
      </c>
      <c r="T213" s="315" t="s">
        <v>394</v>
      </c>
      <c r="U213" s="315" t="s">
        <v>394</v>
      </c>
      <c r="V213" s="315" t="s">
        <v>394</v>
      </c>
      <c r="W213" s="315" t="s">
        <v>394</v>
      </c>
      <c r="X213" s="315" t="s">
        <v>394</v>
      </c>
      <c r="Y213" s="281"/>
      <c r="Z213" s="315" t="s">
        <v>394</v>
      </c>
      <c r="AA213" s="315" t="s">
        <v>394</v>
      </c>
      <c r="AB213" s="281"/>
      <c r="AC213" s="279" t="s">
        <v>855</v>
      </c>
      <c r="AF213" s="276" t="str">
        <f>IFERROR(VLOOKUP(A213,'[1]قوائم الترجمة'!AC$2:AD$2397,1,0),"م")</f>
        <v>م</v>
      </c>
      <c r="AG213" s="232"/>
      <c r="AH213" s="233"/>
      <c r="AI213" s="233"/>
      <c r="AJ213" s="233"/>
      <c r="AL213" s="267"/>
      <c r="AM213" s="235"/>
      <c r="AU213" s="234"/>
    </row>
    <row r="214" spans="1:47" ht="21" x14ac:dyDescent="0.4">
      <c r="A214" s="278">
        <v>106002</v>
      </c>
      <c r="B214" s="279" t="s">
        <v>6630</v>
      </c>
      <c r="C214" s="279" t="s">
        <v>68</v>
      </c>
      <c r="D214" s="279" t="s">
        <v>261</v>
      </c>
      <c r="E214" s="279" t="s">
        <v>394</v>
      </c>
      <c r="F214" s="303"/>
      <c r="G214" s="303"/>
      <c r="H214" s="279" t="s">
        <v>394</v>
      </c>
      <c r="I214" s="279" t="s">
        <v>61</v>
      </c>
      <c r="J214" s="279" t="s">
        <v>394</v>
      </c>
      <c r="K214" s="279" t="s">
        <v>394</v>
      </c>
      <c r="L214" s="279" t="s">
        <v>394</v>
      </c>
      <c r="M214" s="315" t="s">
        <v>394</v>
      </c>
      <c r="N214" s="279" t="s">
        <v>394</v>
      </c>
      <c r="O214" s="279" t="s">
        <v>394</v>
      </c>
      <c r="P214" s="315">
        <v>0</v>
      </c>
      <c r="Q214" s="315" t="s">
        <v>394</v>
      </c>
      <c r="R214" s="279" t="s">
        <v>394</v>
      </c>
      <c r="S214" s="279" t="s">
        <v>394</v>
      </c>
      <c r="T214" s="315" t="s">
        <v>394</v>
      </c>
      <c r="U214" s="315" t="s">
        <v>394</v>
      </c>
      <c r="V214" s="315" t="s">
        <v>394</v>
      </c>
      <c r="W214" s="315" t="s">
        <v>394</v>
      </c>
      <c r="X214" s="315" t="s">
        <v>394</v>
      </c>
      <c r="Y214" s="281"/>
      <c r="Z214" s="315" t="s">
        <v>394</v>
      </c>
      <c r="AA214" s="315" t="s">
        <v>394</v>
      </c>
      <c r="AB214" s="281"/>
      <c r="AC214" s="279" t="s">
        <v>855</v>
      </c>
      <c r="AF214" s="276" t="str">
        <f>IFERROR(VLOOKUP(A214,'[1]قوائم الترجمة'!AC$2:AD$2397,1,0),"م")</f>
        <v>م</v>
      </c>
      <c r="AG214" s="232"/>
      <c r="AH214" s="233"/>
      <c r="AI214" s="233"/>
      <c r="AJ214" s="233"/>
      <c r="AL214" s="267"/>
      <c r="AM214" s="235"/>
      <c r="AU214" s="234"/>
    </row>
    <row r="215" spans="1:47" ht="21" x14ac:dyDescent="0.4">
      <c r="A215" s="278">
        <v>106033</v>
      </c>
      <c r="B215" s="279" t="s">
        <v>1503</v>
      </c>
      <c r="C215" s="279" t="s">
        <v>72</v>
      </c>
      <c r="D215" s="279" t="s">
        <v>284</v>
      </c>
      <c r="E215" s="279" t="s">
        <v>394</v>
      </c>
      <c r="F215" s="303"/>
      <c r="G215" s="303"/>
      <c r="H215" s="279" t="s">
        <v>394</v>
      </c>
      <c r="I215" s="279" t="s">
        <v>61</v>
      </c>
      <c r="J215" s="279" t="s">
        <v>394</v>
      </c>
      <c r="K215" s="279" t="s">
        <v>394</v>
      </c>
      <c r="L215" s="279" t="s">
        <v>394</v>
      </c>
      <c r="M215" s="315" t="s">
        <v>394</v>
      </c>
      <c r="N215" s="279" t="s">
        <v>394</v>
      </c>
      <c r="O215" s="279" t="s">
        <v>394</v>
      </c>
      <c r="P215" s="315">
        <v>0</v>
      </c>
      <c r="Q215" s="315" t="s">
        <v>394</v>
      </c>
      <c r="R215" s="279" t="s">
        <v>394</v>
      </c>
      <c r="S215" s="279" t="s">
        <v>394</v>
      </c>
      <c r="T215" s="315" t="s">
        <v>394</v>
      </c>
      <c r="U215" s="315" t="s">
        <v>394</v>
      </c>
      <c r="V215" s="315" t="s">
        <v>394</v>
      </c>
      <c r="W215" s="315" t="s">
        <v>394</v>
      </c>
      <c r="X215" s="315" t="s">
        <v>394</v>
      </c>
      <c r="Y215" s="281"/>
      <c r="Z215" s="315" t="s">
        <v>394</v>
      </c>
      <c r="AA215" s="315" t="s">
        <v>394</v>
      </c>
      <c r="AB215" s="281"/>
      <c r="AC215" s="279" t="s">
        <v>855</v>
      </c>
      <c r="AF215" s="276" t="str">
        <f>IFERROR(VLOOKUP(A215,'[1]قوائم الترجمة'!AC$2:AD$2397,1,0),"م")</f>
        <v>م</v>
      </c>
      <c r="AG215" s="232"/>
      <c r="AH215" s="233"/>
      <c r="AI215" s="233"/>
      <c r="AJ215" s="233"/>
      <c r="AL215" s="267"/>
      <c r="AM215" s="235"/>
      <c r="AO215" s="236"/>
      <c r="AU215" s="234"/>
    </row>
    <row r="216" spans="1:47" ht="21" x14ac:dyDescent="0.4">
      <c r="A216" s="278">
        <v>106116</v>
      </c>
      <c r="B216" s="279" t="s">
        <v>6662</v>
      </c>
      <c r="C216" s="279" t="s">
        <v>75</v>
      </c>
      <c r="D216" s="279" t="s">
        <v>1502</v>
      </c>
      <c r="E216" s="279" t="s">
        <v>394</v>
      </c>
      <c r="F216" s="303"/>
      <c r="G216" s="303"/>
      <c r="H216" s="279" t="s">
        <v>394</v>
      </c>
      <c r="I216" s="279" t="s">
        <v>61</v>
      </c>
      <c r="J216" s="279" t="s">
        <v>394</v>
      </c>
      <c r="K216" s="279" t="s">
        <v>394</v>
      </c>
      <c r="L216" s="279" t="s">
        <v>394</v>
      </c>
      <c r="M216" s="315" t="s">
        <v>394</v>
      </c>
      <c r="N216" s="279" t="s">
        <v>394</v>
      </c>
      <c r="O216" s="279" t="s">
        <v>394</v>
      </c>
      <c r="P216" s="315">
        <v>0</v>
      </c>
      <c r="Q216" s="315" t="s">
        <v>394</v>
      </c>
      <c r="R216" s="279" t="s">
        <v>394</v>
      </c>
      <c r="S216" s="279" t="s">
        <v>394</v>
      </c>
      <c r="T216" s="315" t="s">
        <v>394</v>
      </c>
      <c r="U216" s="315" t="s">
        <v>394</v>
      </c>
      <c r="V216" s="315" t="s">
        <v>394</v>
      </c>
      <c r="W216" s="315" t="s">
        <v>394</v>
      </c>
      <c r="X216" s="315" t="s">
        <v>394</v>
      </c>
      <c r="Y216" s="281"/>
      <c r="Z216" s="315" t="s">
        <v>394</v>
      </c>
      <c r="AA216" s="315" t="s">
        <v>394</v>
      </c>
      <c r="AB216" s="281"/>
      <c r="AC216" s="279" t="s">
        <v>855</v>
      </c>
      <c r="AF216" s="276" t="str">
        <f>IFERROR(VLOOKUP(A216,'[1]قوائم الترجمة'!AC$2:AD$2397,1,0),"م")</f>
        <v>م</v>
      </c>
      <c r="AG216" s="232"/>
      <c r="AH216" s="233"/>
      <c r="AI216" s="233"/>
      <c r="AJ216" s="233"/>
      <c r="AL216" s="267"/>
      <c r="AM216" s="235"/>
      <c r="AU216" s="234"/>
    </row>
    <row r="217" spans="1:47" ht="21" x14ac:dyDescent="0.4">
      <c r="A217" s="278">
        <v>106125</v>
      </c>
      <c r="B217" s="279" t="s">
        <v>6676</v>
      </c>
      <c r="C217" s="279" t="s">
        <v>754</v>
      </c>
      <c r="D217" s="279" t="s">
        <v>282</v>
      </c>
      <c r="E217" s="279" t="s">
        <v>394</v>
      </c>
      <c r="F217" s="303"/>
      <c r="G217" s="303"/>
      <c r="H217" s="279" t="s">
        <v>394</v>
      </c>
      <c r="I217" s="279" t="s">
        <v>61</v>
      </c>
      <c r="J217" s="279" t="s">
        <v>394</v>
      </c>
      <c r="K217" s="279" t="s">
        <v>394</v>
      </c>
      <c r="L217" s="279" t="s">
        <v>394</v>
      </c>
      <c r="M217" s="315" t="s">
        <v>394</v>
      </c>
      <c r="N217" s="279" t="s">
        <v>394</v>
      </c>
      <c r="O217" s="279" t="s">
        <v>394</v>
      </c>
      <c r="P217" s="315">
        <v>0</v>
      </c>
      <c r="Q217" s="315" t="s">
        <v>394</v>
      </c>
      <c r="R217" s="279" t="s">
        <v>394</v>
      </c>
      <c r="S217" s="279" t="s">
        <v>394</v>
      </c>
      <c r="T217" s="315" t="s">
        <v>394</v>
      </c>
      <c r="U217" s="315" t="s">
        <v>394</v>
      </c>
      <c r="V217" s="315" t="s">
        <v>394</v>
      </c>
      <c r="W217" s="315" t="s">
        <v>394</v>
      </c>
      <c r="X217" s="315" t="s">
        <v>394</v>
      </c>
      <c r="Y217" s="281"/>
      <c r="Z217" s="315" t="s">
        <v>394</v>
      </c>
      <c r="AA217" s="315" t="s">
        <v>394</v>
      </c>
      <c r="AB217" s="281"/>
      <c r="AC217" s="279" t="s">
        <v>855</v>
      </c>
      <c r="AF217" s="276" t="str">
        <f>IFERROR(VLOOKUP(A217,'[1]قوائم الترجمة'!AC$2:AD$2397,1,0),"م")</f>
        <v>م</v>
      </c>
      <c r="AG217" s="232"/>
      <c r="AH217" s="233"/>
      <c r="AI217" s="233"/>
      <c r="AJ217" s="233"/>
      <c r="AL217" s="267"/>
      <c r="AM217" s="235"/>
      <c r="AO217" s="236"/>
      <c r="AU217" s="234"/>
    </row>
    <row r="218" spans="1:47" ht="21" x14ac:dyDescent="0.4">
      <c r="A218" s="278">
        <v>106147</v>
      </c>
      <c r="B218" s="279" t="s">
        <v>6687</v>
      </c>
      <c r="C218" s="279" t="s">
        <v>6688</v>
      </c>
      <c r="D218" s="279" t="s">
        <v>475</v>
      </c>
      <c r="E218" s="279" t="s">
        <v>394</v>
      </c>
      <c r="F218" s="303"/>
      <c r="G218" s="303"/>
      <c r="H218" s="279" t="s">
        <v>394</v>
      </c>
      <c r="I218" s="279" t="s">
        <v>538</v>
      </c>
      <c r="J218" s="279" t="s">
        <v>394</v>
      </c>
      <c r="K218" s="279" t="s">
        <v>394</v>
      </c>
      <c r="L218" s="279" t="s">
        <v>394</v>
      </c>
      <c r="M218" s="315" t="s">
        <v>394</v>
      </c>
      <c r="N218" s="279" t="s">
        <v>394</v>
      </c>
      <c r="O218" s="279" t="s">
        <v>394</v>
      </c>
      <c r="P218" s="315">
        <v>0</v>
      </c>
      <c r="Q218" s="315" t="s">
        <v>394</v>
      </c>
      <c r="R218" s="279" t="s">
        <v>394</v>
      </c>
      <c r="S218" s="279" t="s">
        <v>394</v>
      </c>
      <c r="T218" s="315" t="s">
        <v>394</v>
      </c>
      <c r="U218" s="315" t="s">
        <v>394</v>
      </c>
      <c r="V218" s="315" t="s">
        <v>394</v>
      </c>
      <c r="W218" s="315" t="s">
        <v>394</v>
      </c>
      <c r="X218" s="315" t="s">
        <v>394</v>
      </c>
      <c r="Y218" s="281"/>
      <c r="Z218" s="315" t="s">
        <v>394</v>
      </c>
      <c r="AA218" s="315" t="s">
        <v>394</v>
      </c>
      <c r="AB218" s="281"/>
      <c r="AC218" s="279" t="s">
        <v>855</v>
      </c>
      <c r="AF218" s="276" t="str">
        <f>IFERROR(VLOOKUP(A218,'[1]قوائم الترجمة'!AC$2:AD$2397,1,0),"م")</f>
        <v>م</v>
      </c>
      <c r="AG218" s="245"/>
      <c r="AH218" s="246"/>
      <c r="AI218" s="246"/>
      <c r="AJ218" s="246"/>
      <c r="AL218" s="267"/>
      <c r="AM218" s="235"/>
      <c r="AU218" s="234"/>
    </row>
    <row r="219" spans="1:47" ht="21" x14ac:dyDescent="0.4">
      <c r="A219" s="278">
        <v>106167</v>
      </c>
      <c r="B219" s="279" t="s">
        <v>6704</v>
      </c>
      <c r="C219" s="279" t="s">
        <v>6705</v>
      </c>
      <c r="D219" s="279" t="s">
        <v>276</v>
      </c>
      <c r="E219" s="279" t="s">
        <v>394</v>
      </c>
      <c r="F219" s="303"/>
      <c r="G219" s="303"/>
      <c r="H219" s="279" t="s">
        <v>394</v>
      </c>
      <c r="I219" s="279" t="s">
        <v>540</v>
      </c>
      <c r="J219" s="279" t="s">
        <v>394</v>
      </c>
      <c r="K219" s="279" t="s">
        <v>394</v>
      </c>
      <c r="L219" s="279" t="s">
        <v>394</v>
      </c>
      <c r="M219" s="315" t="s">
        <v>394</v>
      </c>
      <c r="N219" s="279" t="s">
        <v>394</v>
      </c>
      <c r="O219" s="279" t="s">
        <v>394</v>
      </c>
      <c r="P219" s="315">
        <v>0</v>
      </c>
      <c r="Q219" s="315" t="s">
        <v>394</v>
      </c>
      <c r="R219" s="279" t="s">
        <v>394</v>
      </c>
      <c r="S219" s="279" t="s">
        <v>394</v>
      </c>
      <c r="T219" s="315" t="s">
        <v>394</v>
      </c>
      <c r="U219" s="315" t="s">
        <v>394</v>
      </c>
      <c r="V219" s="315" t="s">
        <v>394</v>
      </c>
      <c r="W219" s="315" t="s">
        <v>394</v>
      </c>
      <c r="X219" s="315" t="s">
        <v>394</v>
      </c>
      <c r="Y219" s="281"/>
      <c r="Z219" s="315" t="s">
        <v>394</v>
      </c>
      <c r="AA219" s="315" t="s">
        <v>394</v>
      </c>
      <c r="AB219" s="281"/>
      <c r="AC219" s="279" t="s">
        <v>855</v>
      </c>
      <c r="AF219" s="276" t="str">
        <f>IFERROR(VLOOKUP(A219,'[1]قوائم الترجمة'!AC$2:AD$2397,1,0),"م")</f>
        <v>م</v>
      </c>
      <c r="AG219" s="232"/>
      <c r="AH219" s="233"/>
      <c r="AI219" s="233"/>
      <c r="AJ219" s="233"/>
      <c r="AL219" s="267"/>
      <c r="AM219" s="235"/>
      <c r="AO219" s="236"/>
      <c r="AU219" s="234"/>
    </row>
    <row r="220" spans="1:47" ht="21" x14ac:dyDescent="0.4">
      <c r="A220" s="282">
        <v>106173</v>
      </c>
      <c r="B220" s="283" t="s">
        <v>5444</v>
      </c>
      <c r="C220" s="283" t="s">
        <v>113</v>
      </c>
      <c r="D220" s="283" t="s">
        <v>589</v>
      </c>
      <c r="E220" s="283" t="s">
        <v>5660</v>
      </c>
      <c r="F220" s="283" t="s">
        <v>10422</v>
      </c>
      <c r="G220" s="283" t="s">
        <v>402</v>
      </c>
      <c r="H220" s="283" t="s">
        <v>7215</v>
      </c>
      <c r="I220" s="303" t="s">
        <v>61</v>
      </c>
      <c r="J220" s="283" t="s">
        <v>7215</v>
      </c>
      <c r="K220" s="283" t="s">
        <v>7215</v>
      </c>
      <c r="L220" s="283" t="s">
        <v>7215</v>
      </c>
      <c r="N220" s="303"/>
      <c r="O220" s="303"/>
      <c r="P220" s="315">
        <v>0</v>
      </c>
      <c r="R220" s="303"/>
      <c r="S220" s="303"/>
      <c r="AC220" s="303">
        <v>0</v>
      </c>
      <c r="AF220" s="303"/>
      <c r="AG220" s="232"/>
      <c r="AH220" s="233"/>
      <c r="AI220" s="233"/>
      <c r="AJ220" s="233"/>
      <c r="AL220" s="267"/>
      <c r="AM220" s="235"/>
      <c r="AU220" s="234"/>
    </row>
    <row r="221" spans="1:47" ht="21" x14ac:dyDescent="0.4">
      <c r="A221" s="278">
        <v>106224</v>
      </c>
      <c r="B221" s="279" t="s">
        <v>5443</v>
      </c>
      <c r="C221" s="279" t="s">
        <v>65</v>
      </c>
      <c r="D221" s="279" t="s">
        <v>261</v>
      </c>
      <c r="E221" s="279" t="s">
        <v>394</v>
      </c>
      <c r="F221" s="303"/>
      <c r="G221" s="303"/>
      <c r="H221" s="279" t="s">
        <v>394</v>
      </c>
      <c r="I221" s="279" t="s">
        <v>61</v>
      </c>
      <c r="J221" s="279" t="s">
        <v>394</v>
      </c>
      <c r="K221" s="279" t="s">
        <v>394</v>
      </c>
      <c r="L221" s="279" t="s">
        <v>394</v>
      </c>
      <c r="M221" s="315" t="s">
        <v>394</v>
      </c>
      <c r="N221" s="279" t="s">
        <v>394</v>
      </c>
      <c r="O221" s="279" t="s">
        <v>394</v>
      </c>
      <c r="P221" s="315">
        <v>0</v>
      </c>
      <c r="Q221" s="315" t="s">
        <v>394</v>
      </c>
      <c r="R221" s="279" t="s">
        <v>394</v>
      </c>
      <c r="S221" s="279" t="s">
        <v>394</v>
      </c>
      <c r="T221" s="315" t="s">
        <v>394</v>
      </c>
      <c r="U221" s="315" t="s">
        <v>394</v>
      </c>
      <c r="V221" s="315" t="s">
        <v>394</v>
      </c>
      <c r="W221" s="315" t="s">
        <v>394</v>
      </c>
      <c r="X221" s="315" t="s">
        <v>394</v>
      </c>
      <c r="Y221" s="281"/>
      <c r="Z221" s="315" t="s">
        <v>394</v>
      </c>
      <c r="AA221" s="315" t="s">
        <v>394</v>
      </c>
      <c r="AB221" s="281"/>
      <c r="AC221" s="279" t="s">
        <v>855</v>
      </c>
      <c r="AF221" s="276" t="str">
        <f>IFERROR(VLOOKUP(A221,'[1]قوائم الترجمة'!AC$2:AD$2397,1,0),"م")</f>
        <v>م</v>
      </c>
      <c r="AG221" s="232"/>
      <c r="AH221" s="233"/>
      <c r="AI221" s="233"/>
      <c r="AJ221" s="233"/>
      <c r="AL221" s="267"/>
      <c r="AM221" s="235"/>
      <c r="AO221" s="236"/>
      <c r="AU221" s="234"/>
    </row>
    <row r="222" spans="1:47" ht="21" x14ac:dyDescent="0.4">
      <c r="A222" s="278">
        <v>106274</v>
      </c>
      <c r="B222" s="279" t="s">
        <v>6725</v>
      </c>
      <c r="C222" s="279" t="s">
        <v>68</v>
      </c>
      <c r="D222" s="279" t="s">
        <v>6726</v>
      </c>
      <c r="E222" s="279" t="s">
        <v>424</v>
      </c>
      <c r="F222" s="279" t="s">
        <v>8959</v>
      </c>
      <c r="G222" s="279" t="s">
        <v>402</v>
      </c>
      <c r="H222" s="279" t="s">
        <v>425</v>
      </c>
      <c r="I222" s="279" t="s">
        <v>61</v>
      </c>
      <c r="J222" s="279" t="s">
        <v>426</v>
      </c>
      <c r="K222" s="280">
        <v>2004</v>
      </c>
      <c r="L222" s="279" t="s">
        <v>402</v>
      </c>
      <c r="M222" s="315" t="s">
        <v>394</v>
      </c>
      <c r="N222" s="279" t="s">
        <v>394</v>
      </c>
      <c r="O222" s="279" t="s">
        <v>394</v>
      </c>
      <c r="P222" s="315">
        <v>0</v>
      </c>
      <c r="Q222" s="311"/>
      <c r="R222" s="303"/>
      <c r="S222" s="279" t="s">
        <v>394</v>
      </c>
      <c r="T222" s="315" t="s">
        <v>394</v>
      </c>
      <c r="AC222" s="279" t="s">
        <v>855</v>
      </c>
      <c r="AF222" s="276">
        <f>IFERROR(VLOOKUP(A222,'[1]قوائم الترجمة'!AC$2:AD$2397,1,0),"م")</f>
        <v>106274</v>
      </c>
      <c r="AG222" s="232"/>
      <c r="AH222" s="233"/>
      <c r="AI222" s="233"/>
      <c r="AJ222" s="233"/>
      <c r="AL222" s="267"/>
      <c r="AM222" s="235"/>
      <c r="AO222" s="236"/>
      <c r="AU222" s="234"/>
    </row>
    <row r="223" spans="1:47" ht="21" x14ac:dyDescent="0.4">
      <c r="A223" s="278">
        <v>106300</v>
      </c>
      <c r="B223" s="279" t="s">
        <v>5442</v>
      </c>
      <c r="C223" s="279" t="s">
        <v>1213</v>
      </c>
      <c r="D223" s="279" t="s">
        <v>824</v>
      </c>
      <c r="E223" s="279" t="s">
        <v>5660</v>
      </c>
      <c r="F223" s="279" t="s">
        <v>8960</v>
      </c>
      <c r="G223" s="279" t="s">
        <v>402</v>
      </c>
      <c r="H223" s="279" t="s">
        <v>425</v>
      </c>
      <c r="I223" s="279" t="s">
        <v>61</v>
      </c>
      <c r="J223" s="279" t="s">
        <v>403</v>
      </c>
      <c r="K223" s="280">
        <v>0</v>
      </c>
      <c r="L223" s="279" t="s">
        <v>7215</v>
      </c>
      <c r="M223" s="315" t="s">
        <v>394</v>
      </c>
      <c r="N223" s="279" t="s">
        <v>8961</v>
      </c>
      <c r="O223" s="279" t="s">
        <v>8409</v>
      </c>
      <c r="P223" s="279">
        <v>35000</v>
      </c>
      <c r="Q223" s="311"/>
      <c r="R223" s="303"/>
      <c r="S223" s="279" t="s">
        <v>394</v>
      </c>
      <c r="T223" s="315"/>
      <c r="AC223" s="279" t="s">
        <v>394</v>
      </c>
      <c r="AF223" s="276">
        <f>IFERROR(VLOOKUP(A223,'[1]قوائم الترجمة'!AC$2:AD$2397,1,0),"م")</f>
        <v>106300</v>
      </c>
      <c r="AG223" s="232"/>
      <c r="AH223" s="233"/>
      <c r="AI223" s="233"/>
      <c r="AJ223" s="233"/>
      <c r="AL223" s="267"/>
      <c r="AM223" s="235"/>
      <c r="AO223" s="236"/>
      <c r="AU223" s="234"/>
    </row>
    <row r="224" spans="1:47" ht="21" x14ac:dyDescent="0.4">
      <c r="A224" s="278">
        <v>106384</v>
      </c>
      <c r="B224" s="279" t="s">
        <v>1501</v>
      </c>
      <c r="C224" s="279" t="s">
        <v>80</v>
      </c>
      <c r="D224" s="279" t="s">
        <v>314</v>
      </c>
      <c r="E224" s="279" t="s">
        <v>394</v>
      </c>
      <c r="F224" s="303"/>
      <c r="G224" s="303"/>
      <c r="H224" s="279" t="s">
        <v>394</v>
      </c>
      <c r="I224" s="279" t="s">
        <v>67</v>
      </c>
      <c r="J224" s="279" t="s">
        <v>394</v>
      </c>
      <c r="K224" s="279" t="s">
        <v>394</v>
      </c>
      <c r="L224" s="279" t="s">
        <v>394</v>
      </c>
      <c r="M224" s="315" t="s">
        <v>394</v>
      </c>
      <c r="N224" s="279" t="s">
        <v>394</v>
      </c>
      <c r="O224" s="279" t="s">
        <v>394</v>
      </c>
      <c r="P224" s="315">
        <v>0</v>
      </c>
      <c r="Q224" s="315" t="s">
        <v>394</v>
      </c>
      <c r="R224" s="279" t="s">
        <v>394</v>
      </c>
      <c r="S224" s="279" t="s">
        <v>394</v>
      </c>
      <c r="T224" s="315" t="s">
        <v>394</v>
      </c>
      <c r="U224" s="315" t="s">
        <v>394</v>
      </c>
      <c r="V224" s="315" t="s">
        <v>394</v>
      </c>
      <c r="W224" s="315" t="s">
        <v>394</v>
      </c>
      <c r="X224" s="315" t="s">
        <v>394</v>
      </c>
      <c r="Y224" s="281"/>
      <c r="Z224" s="315" t="s">
        <v>394</v>
      </c>
      <c r="AA224" s="315" t="s">
        <v>394</v>
      </c>
      <c r="AB224" s="281"/>
      <c r="AC224" s="279" t="s">
        <v>855</v>
      </c>
      <c r="AF224" s="276" t="str">
        <f>IFERROR(VLOOKUP(A224,'[1]قوائم الترجمة'!AC$2:AD$2397,1,0),"م")</f>
        <v>م</v>
      </c>
      <c r="AG224" s="232"/>
      <c r="AH224" s="233"/>
      <c r="AI224" s="233"/>
      <c r="AJ224" s="233"/>
      <c r="AL224" s="267"/>
      <c r="AM224" s="235"/>
      <c r="AU224" s="234"/>
    </row>
    <row r="225" spans="1:47" ht="21" x14ac:dyDescent="0.4">
      <c r="A225" s="278">
        <v>106397</v>
      </c>
      <c r="B225" s="279" t="s">
        <v>6769</v>
      </c>
      <c r="C225" s="279" t="s">
        <v>84</v>
      </c>
      <c r="D225" s="279" t="s">
        <v>6770</v>
      </c>
      <c r="E225" s="279" t="s">
        <v>394</v>
      </c>
      <c r="F225" s="303"/>
      <c r="G225" s="303"/>
      <c r="H225" s="279" t="s">
        <v>394</v>
      </c>
      <c r="I225" s="279" t="s">
        <v>540</v>
      </c>
      <c r="J225" s="279" t="s">
        <v>394</v>
      </c>
      <c r="K225" s="279" t="s">
        <v>394</v>
      </c>
      <c r="L225" s="279" t="s">
        <v>394</v>
      </c>
      <c r="M225" s="315" t="s">
        <v>394</v>
      </c>
      <c r="N225" s="279" t="s">
        <v>394</v>
      </c>
      <c r="O225" s="279" t="s">
        <v>394</v>
      </c>
      <c r="P225" s="315">
        <v>0</v>
      </c>
      <c r="Q225" s="315" t="s">
        <v>394</v>
      </c>
      <c r="R225" s="279" t="s">
        <v>394</v>
      </c>
      <c r="S225" s="279" t="s">
        <v>394</v>
      </c>
      <c r="T225" s="315" t="s">
        <v>394</v>
      </c>
      <c r="U225" s="315" t="s">
        <v>394</v>
      </c>
      <c r="V225" s="315" t="s">
        <v>394</v>
      </c>
      <c r="W225" s="315" t="s">
        <v>394</v>
      </c>
      <c r="X225" s="315" t="s">
        <v>394</v>
      </c>
      <c r="Y225" s="281"/>
      <c r="Z225" s="315" t="s">
        <v>394</v>
      </c>
      <c r="AA225" s="315" t="s">
        <v>394</v>
      </c>
      <c r="AB225" s="281"/>
      <c r="AC225" s="279" t="s">
        <v>855</v>
      </c>
      <c r="AF225" s="276" t="str">
        <f>IFERROR(VLOOKUP(A225,'[1]قوائم الترجمة'!AC$2:AD$2397,1,0),"م")</f>
        <v>م</v>
      </c>
      <c r="AG225" s="232"/>
      <c r="AH225" s="233"/>
      <c r="AI225" s="233"/>
      <c r="AJ225" s="233"/>
      <c r="AL225" s="267"/>
      <c r="AM225" s="235"/>
      <c r="AO225" s="236"/>
      <c r="AU225" s="234"/>
    </row>
    <row r="226" spans="1:47" ht="21" x14ac:dyDescent="0.4">
      <c r="A226" s="278">
        <v>106431</v>
      </c>
      <c r="B226" s="279" t="s">
        <v>6806</v>
      </c>
      <c r="C226" s="279" t="s">
        <v>93</v>
      </c>
      <c r="D226" s="279" t="s">
        <v>1021</v>
      </c>
      <c r="E226" s="279" t="s">
        <v>394</v>
      </c>
      <c r="F226" s="303"/>
      <c r="G226" s="303"/>
      <c r="H226" s="279" t="s">
        <v>394</v>
      </c>
      <c r="I226" s="279" t="s">
        <v>61</v>
      </c>
      <c r="J226" s="279" t="s">
        <v>394</v>
      </c>
      <c r="K226" s="279" t="s">
        <v>394</v>
      </c>
      <c r="L226" s="279" t="s">
        <v>394</v>
      </c>
      <c r="M226" s="315" t="s">
        <v>394</v>
      </c>
      <c r="N226" s="279" t="s">
        <v>394</v>
      </c>
      <c r="O226" s="279" t="s">
        <v>394</v>
      </c>
      <c r="P226" s="315">
        <v>0</v>
      </c>
      <c r="Q226" s="315" t="s">
        <v>394</v>
      </c>
      <c r="R226" s="279" t="s">
        <v>394</v>
      </c>
      <c r="S226" s="279" t="s">
        <v>394</v>
      </c>
      <c r="T226" s="315" t="s">
        <v>394</v>
      </c>
      <c r="U226" s="315" t="s">
        <v>394</v>
      </c>
      <c r="V226" s="315" t="s">
        <v>394</v>
      </c>
      <c r="W226" s="315" t="s">
        <v>394</v>
      </c>
      <c r="X226" s="315" t="s">
        <v>394</v>
      </c>
      <c r="Y226" s="281"/>
      <c r="Z226" s="315" t="s">
        <v>394</v>
      </c>
      <c r="AA226" s="315" t="s">
        <v>394</v>
      </c>
      <c r="AB226" s="281"/>
      <c r="AC226" s="279" t="s">
        <v>855</v>
      </c>
      <c r="AF226" s="276" t="str">
        <f>IFERROR(VLOOKUP(A226,'[1]قوائم الترجمة'!AC$2:AD$2397,1,0),"م")</f>
        <v>م</v>
      </c>
      <c r="AG226" s="232"/>
      <c r="AH226" s="233"/>
      <c r="AI226" s="233"/>
      <c r="AJ226" s="233"/>
      <c r="AL226" s="267"/>
      <c r="AM226" s="235"/>
      <c r="AO226" s="236"/>
      <c r="AU226" s="234"/>
    </row>
    <row r="227" spans="1:47" ht="21" x14ac:dyDescent="0.4">
      <c r="A227" s="278">
        <v>106432</v>
      </c>
      <c r="B227" s="279" t="s">
        <v>6807</v>
      </c>
      <c r="C227" s="279" t="s">
        <v>82</v>
      </c>
      <c r="D227" s="279" t="s">
        <v>331</v>
      </c>
      <c r="E227" s="279" t="s">
        <v>394</v>
      </c>
      <c r="F227" s="303"/>
      <c r="G227" s="303"/>
      <c r="H227" s="279" t="s">
        <v>394</v>
      </c>
      <c r="I227" s="279" t="s">
        <v>61</v>
      </c>
      <c r="J227" s="279" t="s">
        <v>394</v>
      </c>
      <c r="K227" s="279" t="s">
        <v>394</v>
      </c>
      <c r="L227" s="279" t="s">
        <v>394</v>
      </c>
      <c r="M227" s="315" t="s">
        <v>394</v>
      </c>
      <c r="N227" s="279" t="s">
        <v>394</v>
      </c>
      <c r="O227" s="279" t="s">
        <v>394</v>
      </c>
      <c r="P227" s="315">
        <v>0</v>
      </c>
      <c r="Q227" s="315" t="s">
        <v>394</v>
      </c>
      <c r="R227" s="279" t="s">
        <v>394</v>
      </c>
      <c r="S227" s="279" t="s">
        <v>394</v>
      </c>
      <c r="T227" s="315" t="s">
        <v>394</v>
      </c>
      <c r="U227" s="315" t="s">
        <v>394</v>
      </c>
      <c r="V227" s="315" t="s">
        <v>394</v>
      </c>
      <c r="W227" s="315" t="s">
        <v>394</v>
      </c>
      <c r="X227" s="315" t="s">
        <v>394</v>
      </c>
      <c r="Y227" s="281"/>
      <c r="Z227" s="315" t="s">
        <v>394</v>
      </c>
      <c r="AA227" s="315" t="s">
        <v>394</v>
      </c>
      <c r="AB227" s="281"/>
      <c r="AC227" s="279" t="s">
        <v>855</v>
      </c>
      <c r="AF227" s="276" t="str">
        <f>IFERROR(VLOOKUP(A227,'[1]قوائم الترجمة'!AC$2:AD$2397,1,0),"م")</f>
        <v>م</v>
      </c>
      <c r="AG227" s="232"/>
      <c r="AH227" s="233"/>
      <c r="AI227" s="233"/>
      <c r="AJ227" s="233"/>
      <c r="AL227" s="267"/>
      <c r="AM227" s="235"/>
      <c r="AU227" s="234"/>
    </row>
    <row r="228" spans="1:47" ht="21" x14ac:dyDescent="0.4">
      <c r="A228" s="278">
        <v>106467</v>
      </c>
      <c r="B228" s="279" t="s">
        <v>5441</v>
      </c>
      <c r="C228" s="279" t="s">
        <v>109</v>
      </c>
      <c r="D228" s="279" t="s">
        <v>623</v>
      </c>
      <c r="E228" s="279" t="s">
        <v>424</v>
      </c>
      <c r="F228" s="279" t="s">
        <v>8962</v>
      </c>
      <c r="G228" s="279" t="s">
        <v>402</v>
      </c>
      <c r="H228" s="279" t="s">
        <v>425</v>
      </c>
      <c r="I228" s="279" t="s">
        <v>538</v>
      </c>
      <c r="J228" s="279" t="s">
        <v>403</v>
      </c>
      <c r="K228" s="280">
        <v>2000</v>
      </c>
      <c r="L228" s="279" t="s">
        <v>842</v>
      </c>
      <c r="M228" s="315" t="s">
        <v>394</v>
      </c>
      <c r="N228" s="279" t="s">
        <v>394</v>
      </c>
      <c r="O228" s="279" t="s">
        <v>394</v>
      </c>
      <c r="P228" s="315">
        <v>0</v>
      </c>
      <c r="Q228" s="311"/>
      <c r="R228" s="303"/>
      <c r="S228" s="279" t="s">
        <v>394</v>
      </c>
      <c r="T228" s="315" t="s">
        <v>394</v>
      </c>
      <c r="AC228" s="279" t="s">
        <v>394</v>
      </c>
      <c r="AF228" s="276">
        <f>IFERROR(VLOOKUP(A228,'[1]قوائم الترجمة'!AC$2:AD$2397,1,0),"م")</f>
        <v>106467</v>
      </c>
      <c r="AG228" s="232"/>
      <c r="AH228" s="233"/>
      <c r="AI228" s="233"/>
      <c r="AJ228" s="233"/>
      <c r="AL228" s="267"/>
      <c r="AM228" s="235"/>
      <c r="AU228" s="234"/>
    </row>
    <row r="229" spans="1:47" ht="21" x14ac:dyDescent="0.4">
      <c r="A229" s="278">
        <v>106472</v>
      </c>
      <c r="B229" s="279" t="s">
        <v>6811</v>
      </c>
      <c r="C229" s="279" t="s">
        <v>82</v>
      </c>
      <c r="D229" s="279" t="s">
        <v>256</v>
      </c>
      <c r="E229" s="279" t="s">
        <v>394</v>
      </c>
      <c r="F229" s="303"/>
      <c r="G229" s="303"/>
      <c r="H229" s="279" t="s">
        <v>394</v>
      </c>
      <c r="I229" s="279" t="s">
        <v>540</v>
      </c>
      <c r="J229" s="279" t="s">
        <v>394</v>
      </c>
      <c r="K229" s="279" t="s">
        <v>394</v>
      </c>
      <c r="L229" s="279" t="s">
        <v>394</v>
      </c>
      <c r="M229" s="315" t="s">
        <v>394</v>
      </c>
      <c r="N229" s="279" t="s">
        <v>394</v>
      </c>
      <c r="O229" s="279" t="s">
        <v>394</v>
      </c>
      <c r="P229" s="315">
        <v>0</v>
      </c>
      <c r="Q229" s="315" t="s">
        <v>394</v>
      </c>
      <c r="R229" s="279" t="s">
        <v>394</v>
      </c>
      <c r="S229" s="279" t="s">
        <v>394</v>
      </c>
      <c r="T229" s="315" t="s">
        <v>394</v>
      </c>
      <c r="U229" s="315" t="s">
        <v>394</v>
      </c>
      <c r="V229" s="315" t="s">
        <v>394</v>
      </c>
      <c r="W229" s="315" t="s">
        <v>394</v>
      </c>
      <c r="X229" s="315" t="s">
        <v>394</v>
      </c>
      <c r="Y229" s="281"/>
      <c r="Z229" s="315" t="s">
        <v>394</v>
      </c>
      <c r="AA229" s="315" t="s">
        <v>394</v>
      </c>
      <c r="AB229" s="281"/>
      <c r="AC229" s="279" t="s">
        <v>855</v>
      </c>
      <c r="AF229" s="276" t="str">
        <f>IFERROR(VLOOKUP(A229,'[1]قوائم الترجمة'!AC$2:AD$2397,1,0),"م")</f>
        <v>م</v>
      </c>
      <c r="AG229" s="232"/>
      <c r="AH229" s="233"/>
      <c r="AI229" s="233"/>
      <c r="AJ229" s="233"/>
      <c r="AL229" s="267"/>
      <c r="AM229" s="235"/>
      <c r="AO229" s="236"/>
      <c r="AU229" s="234"/>
    </row>
    <row r="230" spans="1:47" ht="21" x14ac:dyDescent="0.4">
      <c r="A230" s="278">
        <v>106531</v>
      </c>
      <c r="B230" s="279" t="s">
        <v>6832</v>
      </c>
      <c r="C230" s="279" t="s">
        <v>82</v>
      </c>
      <c r="D230" s="279" t="s">
        <v>284</v>
      </c>
      <c r="E230" s="279" t="s">
        <v>394</v>
      </c>
      <c r="F230" s="303"/>
      <c r="G230" s="303"/>
      <c r="H230" s="279" t="s">
        <v>394</v>
      </c>
      <c r="I230" s="279" t="s">
        <v>61</v>
      </c>
      <c r="J230" s="279" t="s">
        <v>394</v>
      </c>
      <c r="K230" s="279" t="s">
        <v>394</v>
      </c>
      <c r="L230" s="279" t="s">
        <v>394</v>
      </c>
      <c r="M230" s="315" t="s">
        <v>394</v>
      </c>
      <c r="N230" s="279" t="s">
        <v>394</v>
      </c>
      <c r="O230" s="279" t="s">
        <v>394</v>
      </c>
      <c r="P230" s="315">
        <v>0</v>
      </c>
      <c r="Q230" s="315" t="s">
        <v>394</v>
      </c>
      <c r="R230" s="279" t="s">
        <v>394</v>
      </c>
      <c r="S230" s="279" t="s">
        <v>394</v>
      </c>
      <c r="T230" s="315" t="s">
        <v>394</v>
      </c>
      <c r="U230" s="315" t="s">
        <v>394</v>
      </c>
      <c r="V230" s="315" t="s">
        <v>394</v>
      </c>
      <c r="W230" s="315" t="s">
        <v>394</v>
      </c>
      <c r="X230" s="315" t="s">
        <v>394</v>
      </c>
      <c r="Y230" s="281"/>
      <c r="Z230" s="315" t="s">
        <v>394</v>
      </c>
      <c r="AA230" s="315" t="s">
        <v>394</v>
      </c>
      <c r="AB230" s="281"/>
      <c r="AC230" s="279" t="s">
        <v>855</v>
      </c>
      <c r="AF230" s="276" t="str">
        <f>IFERROR(VLOOKUP(A230,'[1]قوائم الترجمة'!AC$2:AD$2397,1,0),"م")</f>
        <v>م</v>
      </c>
      <c r="AG230" s="232"/>
      <c r="AH230" s="233"/>
      <c r="AI230" s="233"/>
      <c r="AJ230" s="233"/>
      <c r="AL230" s="267"/>
      <c r="AM230" s="235"/>
      <c r="AO230" s="236"/>
      <c r="AU230" s="234"/>
    </row>
    <row r="231" spans="1:47" ht="21" x14ac:dyDescent="0.4">
      <c r="A231" s="278">
        <v>106566</v>
      </c>
      <c r="B231" s="279" t="s">
        <v>6844</v>
      </c>
      <c r="C231" s="279" t="s">
        <v>1500</v>
      </c>
      <c r="D231" s="279" t="s">
        <v>6845</v>
      </c>
      <c r="E231" s="279" t="s">
        <v>394</v>
      </c>
      <c r="F231" s="303"/>
      <c r="G231" s="303"/>
      <c r="H231" s="279" t="s">
        <v>394</v>
      </c>
      <c r="I231" s="279" t="s">
        <v>61</v>
      </c>
      <c r="J231" s="279" t="s">
        <v>394</v>
      </c>
      <c r="K231" s="279" t="s">
        <v>394</v>
      </c>
      <c r="L231" s="279" t="s">
        <v>394</v>
      </c>
      <c r="M231" s="315" t="s">
        <v>394</v>
      </c>
      <c r="N231" s="279" t="s">
        <v>394</v>
      </c>
      <c r="O231" s="279" t="s">
        <v>394</v>
      </c>
      <c r="P231" s="315">
        <v>0</v>
      </c>
      <c r="Q231" s="315" t="s">
        <v>394</v>
      </c>
      <c r="R231" s="279" t="s">
        <v>394</v>
      </c>
      <c r="S231" s="279" t="s">
        <v>394</v>
      </c>
      <c r="T231" s="315" t="s">
        <v>394</v>
      </c>
      <c r="U231" s="315" t="s">
        <v>394</v>
      </c>
      <c r="V231" s="315" t="s">
        <v>394</v>
      </c>
      <c r="W231" s="315" t="s">
        <v>394</v>
      </c>
      <c r="X231" s="315" t="s">
        <v>394</v>
      </c>
      <c r="Y231" s="281"/>
      <c r="Z231" s="315" t="s">
        <v>394</v>
      </c>
      <c r="AA231" s="315" t="s">
        <v>394</v>
      </c>
      <c r="AB231" s="281"/>
      <c r="AC231" s="279" t="s">
        <v>855</v>
      </c>
      <c r="AF231" s="276" t="str">
        <f>IFERROR(VLOOKUP(A231,'[1]قوائم الترجمة'!AC$2:AD$2397,1,0),"م")</f>
        <v>م</v>
      </c>
      <c r="AG231" s="232"/>
      <c r="AH231" s="233"/>
      <c r="AI231" s="233"/>
      <c r="AJ231" s="233"/>
      <c r="AL231" s="267"/>
      <c r="AM231" s="235"/>
      <c r="AO231" s="236"/>
      <c r="AU231" s="234"/>
    </row>
    <row r="232" spans="1:47" ht="21" x14ac:dyDescent="0.4">
      <c r="A232" s="278">
        <v>106609</v>
      </c>
      <c r="B232" s="279" t="s">
        <v>6852</v>
      </c>
      <c r="C232" s="279" t="s">
        <v>68</v>
      </c>
      <c r="D232" s="279" t="s">
        <v>6853</v>
      </c>
      <c r="E232" s="279" t="s">
        <v>394</v>
      </c>
      <c r="F232" s="303"/>
      <c r="G232" s="303"/>
      <c r="H232" s="279" t="s">
        <v>394</v>
      </c>
      <c r="I232" s="279" t="s">
        <v>540</v>
      </c>
      <c r="J232" s="279" t="s">
        <v>394</v>
      </c>
      <c r="K232" s="279" t="s">
        <v>394</v>
      </c>
      <c r="L232" s="279" t="s">
        <v>394</v>
      </c>
      <c r="M232" s="315" t="s">
        <v>394</v>
      </c>
      <c r="N232" s="279" t="s">
        <v>394</v>
      </c>
      <c r="O232" s="279" t="s">
        <v>394</v>
      </c>
      <c r="P232" s="315">
        <v>0</v>
      </c>
      <c r="Q232" s="315" t="s">
        <v>394</v>
      </c>
      <c r="R232" s="279" t="s">
        <v>394</v>
      </c>
      <c r="S232" s="279" t="s">
        <v>394</v>
      </c>
      <c r="T232" s="315" t="s">
        <v>394</v>
      </c>
      <c r="U232" s="315" t="s">
        <v>394</v>
      </c>
      <c r="V232" s="315" t="s">
        <v>394</v>
      </c>
      <c r="W232" s="315" t="s">
        <v>394</v>
      </c>
      <c r="X232" s="315" t="s">
        <v>394</v>
      </c>
      <c r="Y232" s="281"/>
      <c r="Z232" s="315" t="s">
        <v>394</v>
      </c>
      <c r="AA232" s="315" t="s">
        <v>394</v>
      </c>
      <c r="AB232" s="281"/>
      <c r="AC232" s="279" t="s">
        <v>855</v>
      </c>
      <c r="AF232" s="276" t="str">
        <f>IFERROR(VLOOKUP(A232,'[1]قوائم الترجمة'!AC$2:AD$2397,1,0),"م")</f>
        <v>م</v>
      </c>
      <c r="AG232" s="232"/>
      <c r="AH232" s="233"/>
      <c r="AI232" s="233"/>
      <c r="AJ232" s="233"/>
      <c r="AL232" s="267"/>
      <c r="AM232" s="235"/>
      <c r="AU232" s="234"/>
    </row>
    <row r="233" spans="1:47" ht="21" x14ac:dyDescent="0.4">
      <c r="A233" s="278">
        <v>106662</v>
      </c>
      <c r="B233" s="279" t="s">
        <v>6869</v>
      </c>
      <c r="C233" s="279" t="s">
        <v>109</v>
      </c>
      <c r="D233" s="279" t="s">
        <v>951</v>
      </c>
      <c r="E233" s="279" t="s">
        <v>394</v>
      </c>
      <c r="F233" s="303"/>
      <c r="G233" s="303"/>
      <c r="H233" s="279" t="s">
        <v>394</v>
      </c>
      <c r="I233" s="279" t="s">
        <v>538</v>
      </c>
      <c r="J233" s="279" t="s">
        <v>394</v>
      </c>
      <c r="K233" s="279" t="s">
        <v>394</v>
      </c>
      <c r="L233" s="279" t="s">
        <v>394</v>
      </c>
      <c r="M233" s="315" t="s">
        <v>394</v>
      </c>
      <c r="N233" s="279" t="s">
        <v>394</v>
      </c>
      <c r="O233" s="279" t="s">
        <v>394</v>
      </c>
      <c r="P233" s="315">
        <v>0</v>
      </c>
      <c r="Q233" s="315" t="s">
        <v>394</v>
      </c>
      <c r="R233" s="279" t="s">
        <v>394</v>
      </c>
      <c r="S233" s="279" t="s">
        <v>394</v>
      </c>
      <c r="T233" s="315" t="s">
        <v>394</v>
      </c>
      <c r="U233" s="315" t="s">
        <v>394</v>
      </c>
      <c r="V233" s="315" t="s">
        <v>394</v>
      </c>
      <c r="W233" s="315" t="s">
        <v>394</v>
      </c>
      <c r="X233" s="315" t="s">
        <v>394</v>
      </c>
      <c r="Y233" s="281"/>
      <c r="Z233" s="315" t="s">
        <v>394</v>
      </c>
      <c r="AA233" s="315" t="s">
        <v>394</v>
      </c>
      <c r="AB233" s="281"/>
      <c r="AC233" s="279" t="s">
        <v>855</v>
      </c>
      <c r="AF233" s="276" t="str">
        <f>IFERROR(VLOOKUP(A233,'[1]قوائم الترجمة'!AC$2:AD$2397,1,0),"م")</f>
        <v>م</v>
      </c>
      <c r="AG233" s="245"/>
      <c r="AH233" s="246"/>
      <c r="AI233" s="246"/>
      <c r="AJ233" s="246"/>
      <c r="AL233" s="267"/>
      <c r="AM233" s="235"/>
      <c r="AU233" s="234"/>
    </row>
    <row r="234" spans="1:47" ht="21" x14ac:dyDescent="0.4">
      <c r="A234" s="278">
        <v>106794</v>
      </c>
      <c r="B234" s="279" t="s">
        <v>6892</v>
      </c>
      <c r="C234" s="279" t="s">
        <v>68</v>
      </c>
      <c r="D234" s="279" t="s">
        <v>239</v>
      </c>
      <c r="E234" s="279" t="s">
        <v>394</v>
      </c>
      <c r="F234" s="303"/>
      <c r="G234" s="303"/>
      <c r="H234" s="279" t="s">
        <v>394</v>
      </c>
      <c r="I234" s="279" t="s">
        <v>538</v>
      </c>
      <c r="J234" s="279" t="s">
        <v>394</v>
      </c>
      <c r="K234" s="279" t="s">
        <v>394</v>
      </c>
      <c r="L234" s="279" t="s">
        <v>394</v>
      </c>
      <c r="M234" s="315" t="s">
        <v>394</v>
      </c>
      <c r="N234" s="279" t="s">
        <v>394</v>
      </c>
      <c r="O234" s="279" t="s">
        <v>394</v>
      </c>
      <c r="P234" s="315">
        <v>0</v>
      </c>
      <c r="Q234" s="315" t="s">
        <v>394</v>
      </c>
      <c r="R234" s="279" t="s">
        <v>394</v>
      </c>
      <c r="S234" s="279" t="s">
        <v>394</v>
      </c>
      <c r="T234" s="315" t="s">
        <v>394</v>
      </c>
      <c r="U234" s="315" t="s">
        <v>394</v>
      </c>
      <c r="V234" s="315" t="s">
        <v>394</v>
      </c>
      <c r="W234" s="315" t="s">
        <v>394</v>
      </c>
      <c r="X234" s="315" t="s">
        <v>394</v>
      </c>
      <c r="Y234" s="281"/>
      <c r="Z234" s="315" t="s">
        <v>394</v>
      </c>
      <c r="AA234" s="315" t="s">
        <v>394</v>
      </c>
      <c r="AB234" s="281"/>
      <c r="AC234" s="279" t="s">
        <v>855</v>
      </c>
      <c r="AF234" s="276" t="str">
        <f>IFERROR(VLOOKUP(A234,'[1]قوائم الترجمة'!AC$2:AD$2397,1,0),"م")</f>
        <v>م</v>
      </c>
      <c r="AG234" s="232"/>
      <c r="AH234" s="233"/>
      <c r="AI234" s="233"/>
      <c r="AJ234" s="233"/>
      <c r="AL234" s="267"/>
      <c r="AM234" s="235"/>
      <c r="AO234" s="236"/>
      <c r="AU234" s="234"/>
    </row>
    <row r="235" spans="1:47" ht="21" x14ac:dyDescent="0.4">
      <c r="A235" s="278">
        <v>106797</v>
      </c>
      <c r="B235" s="279" t="s">
        <v>6893</v>
      </c>
      <c r="C235" s="279" t="s">
        <v>109</v>
      </c>
      <c r="D235" s="279" t="s">
        <v>674</v>
      </c>
      <c r="E235" s="279" t="s">
        <v>394</v>
      </c>
      <c r="F235" s="303"/>
      <c r="G235" s="303"/>
      <c r="H235" s="279" t="s">
        <v>394</v>
      </c>
      <c r="I235" s="279" t="s">
        <v>61</v>
      </c>
      <c r="J235" s="279" t="s">
        <v>394</v>
      </c>
      <c r="K235" s="279" t="s">
        <v>394</v>
      </c>
      <c r="L235" s="279" t="s">
        <v>394</v>
      </c>
      <c r="M235" s="315" t="s">
        <v>394</v>
      </c>
      <c r="N235" s="279" t="s">
        <v>394</v>
      </c>
      <c r="O235" s="279" t="s">
        <v>394</v>
      </c>
      <c r="P235" s="315">
        <v>0</v>
      </c>
      <c r="Q235" s="315" t="s">
        <v>394</v>
      </c>
      <c r="R235" s="279" t="s">
        <v>394</v>
      </c>
      <c r="S235" s="279" t="s">
        <v>394</v>
      </c>
      <c r="T235" s="315" t="s">
        <v>394</v>
      </c>
      <c r="U235" s="315" t="s">
        <v>394</v>
      </c>
      <c r="V235" s="315" t="s">
        <v>394</v>
      </c>
      <c r="W235" s="315" t="s">
        <v>394</v>
      </c>
      <c r="X235" s="315" t="s">
        <v>394</v>
      </c>
      <c r="Y235" s="281"/>
      <c r="Z235" s="315" t="s">
        <v>394</v>
      </c>
      <c r="AA235" s="315" t="s">
        <v>394</v>
      </c>
      <c r="AB235" s="281"/>
      <c r="AC235" s="279" t="s">
        <v>855</v>
      </c>
      <c r="AF235" s="276" t="str">
        <f>IFERROR(VLOOKUP(A235,'[1]قوائم الترجمة'!AC$2:AD$2397,1,0),"م")</f>
        <v>م</v>
      </c>
      <c r="AG235" s="232"/>
      <c r="AH235" s="233"/>
      <c r="AI235" s="233"/>
      <c r="AJ235" s="233"/>
      <c r="AL235" s="267"/>
      <c r="AM235" s="235"/>
      <c r="AU235" s="234"/>
    </row>
    <row r="236" spans="1:47" ht="21" x14ac:dyDescent="0.4">
      <c r="A236" s="278">
        <v>106815</v>
      </c>
      <c r="B236" s="279" t="s">
        <v>5440</v>
      </c>
      <c r="C236" s="279" t="s">
        <v>84</v>
      </c>
      <c r="D236" s="279" t="s">
        <v>979</v>
      </c>
      <c r="E236" s="279" t="s">
        <v>423</v>
      </c>
      <c r="F236" s="279" t="s">
        <v>8963</v>
      </c>
      <c r="G236" s="279" t="s">
        <v>8964</v>
      </c>
      <c r="H236" s="279" t="s">
        <v>425</v>
      </c>
      <c r="I236" s="279" t="s">
        <v>61</v>
      </c>
      <c r="J236" s="279" t="s">
        <v>8112</v>
      </c>
      <c r="K236" s="280">
        <v>2003</v>
      </c>
      <c r="L236" s="279" t="s">
        <v>419</v>
      </c>
      <c r="M236" s="315" t="s">
        <v>394</v>
      </c>
      <c r="N236" s="279" t="s">
        <v>394</v>
      </c>
      <c r="O236" s="279" t="s">
        <v>394</v>
      </c>
      <c r="P236" s="315">
        <v>0</v>
      </c>
      <c r="Q236" s="311"/>
      <c r="R236" s="303"/>
      <c r="S236" s="279" t="s">
        <v>394</v>
      </c>
      <c r="T236" s="315" t="s">
        <v>394</v>
      </c>
      <c r="AC236" s="279" t="s">
        <v>855</v>
      </c>
      <c r="AF236" s="276">
        <f>IFERROR(VLOOKUP(A236,'[1]قوائم الترجمة'!AC$2:AD$2397,1,0),"م")</f>
        <v>106815</v>
      </c>
      <c r="AG236" s="232"/>
      <c r="AH236" s="233"/>
      <c r="AI236" s="233"/>
      <c r="AJ236" s="233"/>
      <c r="AL236" s="267"/>
      <c r="AM236" s="235"/>
      <c r="AU236" s="234"/>
    </row>
    <row r="237" spans="1:47" ht="21" x14ac:dyDescent="0.4">
      <c r="A237" s="278">
        <v>106817</v>
      </c>
      <c r="B237" s="279" t="s">
        <v>5439</v>
      </c>
      <c r="C237" s="279" t="s">
        <v>204</v>
      </c>
      <c r="D237" s="279" t="s">
        <v>309</v>
      </c>
      <c r="E237" s="279" t="s">
        <v>394</v>
      </c>
      <c r="F237" s="303"/>
      <c r="G237" s="303"/>
      <c r="H237" s="279" t="s">
        <v>394</v>
      </c>
      <c r="I237" s="279" t="s">
        <v>61</v>
      </c>
      <c r="J237" s="279" t="s">
        <v>394</v>
      </c>
      <c r="K237" s="279" t="s">
        <v>394</v>
      </c>
      <c r="L237" s="279" t="s">
        <v>394</v>
      </c>
      <c r="M237" s="315" t="s">
        <v>394</v>
      </c>
      <c r="N237" s="279" t="s">
        <v>394</v>
      </c>
      <c r="O237" s="279" t="s">
        <v>394</v>
      </c>
      <c r="P237" s="315">
        <v>0</v>
      </c>
      <c r="Q237" s="315" t="s">
        <v>394</v>
      </c>
      <c r="R237" s="279" t="s">
        <v>394</v>
      </c>
      <c r="S237" s="279" t="s">
        <v>394</v>
      </c>
      <c r="T237" s="315" t="s">
        <v>394</v>
      </c>
      <c r="U237" s="315" t="s">
        <v>394</v>
      </c>
      <c r="V237" s="315" t="s">
        <v>394</v>
      </c>
      <c r="W237" s="315" t="s">
        <v>394</v>
      </c>
      <c r="X237" s="315" t="s">
        <v>394</v>
      </c>
      <c r="Y237" s="281"/>
      <c r="Z237" s="315" t="s">
        <v>394</v>
      </c>
      <c r="AA237" s="315" t="s">
        <v>394</v>
      </c>
      <c r="AB237" s="281"/>
      <c r="AC237" s="279" t="s">
        <v>855</v>
      </c>
      <c r="AF237" s="276" t="str">
        <f>IFERROR(VLOOKUP(A237,'[1]قوائم الترجمة'!AC$2:AD$2397,1,0),"م")</f>
        <v>م</v>
      </c>
      <c r="AG237" s="232"/>
      <c r="AH237" s="233"/>
      <c r="AI237" s="233"/>
      <c r="AJ237" s="233"/>
      <c r="AL237" s="267"/>
      <c r="AM237" s="235"/>
      <c r="AO237" s="236"/>
      <c r="AU237" s="234"/>
    </row>
    <row r="238" spans="1:47" ht="21" x14ac:dyDescent="0.4">
      <c r="A238" s="278">
        <v>106863</v>
      </c>
      <c r="B238" s="279" t="s">
        <v>6920</v>
      </c>
      <c r="C238" s="279" t="s">
        <v>549</v>
      </c>
      <c r="D238" s="279" t="s">
        <v>283</v>
      </c>
      <c r="E238" s="279" t="s">
        <v>394</v>
      </c>
      <c r="F238" s="303"/>
      <c r="G238" s="303"/>
      <c r="H238" s="279" t="s">
        <v>394</v>
      </c>
      <c r="I238" s="279" t="s">
        <v>61</v>
      </c>
      <c r="J238" s="279" t="s">
        <v>394</v>
      </c>
      <c r="K238" s="279" t="s">
        <v>394</v>
      </c>
      <c r="L238" s="279" t="s">
        <v>394</v>
      </c>
      <c r="M238" s="315" t="s">
        <v>394</v>
      </c>
      <c r="N238" s="279" t="s">
        <v>394</v>
      </c>
      <c r="O238" s="279" t="s">
        <v>394</v>
      </c>
      <c r="P238" s="315">
        <v>0</v>
      </c>
      <c r="Q238" s="315" t="s">
        <v>394</v>
      </c>
      <c r="R238" s="279" t="s">
        <v>394</v>
      </c>
      <c r="S238" s="279" t="s">
        <v>394</v>
      </c>
      <c r="T238" s="315" t="s">
        <v>394</v>
      </c>
      <c r="U238" s="315" t="s">
        <v>394</v>
      </c>
      <c r="V238" s="315" t="s">
        <v>394</v>
      </c>
      <c r="W238" s="315" t="s">
        <v>394</v>
      </c>
      <c r="X238" s="315" t="s">
        <v>394</v>
      </c>
      <c r="Y238" s="281"/>
      <c r="Z238" s="315" t="s">
        <v>394</v>
      </c>
      <c r="AA238" s="315" t="s">
        <v>394</v>
      </c>
      <c r="AB238" s="281"/>
      <c r="AC238" s="279" t="s">
        <v>855</v>
      </c>
      <c r="AF238" s="276" t="str">
        <f>IFERROR(VLOOKUP(A238,'[1]قوائم الترجمة'!AC$2:AD$2397,1,0),"م")</f>
        <v>م</v>
      </c>
      <c r="AG238" s="232"/>
      <c r="AH238" s="233"/>
      <c r="AI238" s="233"/>
      <c r="AJ238" s="233"/>
      <c r="AL238" s="267"/>
      <c r="AM238" s="235"/>
      <c r="AO238" s="236"/>
      <c r="AU238" s="234"/>
    </row>
    <row r="239" spans="1:47" ht="21" x14ac:dyDescent="0.4">
      <c r="A239" s="278">
        <v>106864</v>
      </c>
      <c r="B239" s="279" t="s">
        <v>5438</v>
      </c>
      <c r="C239" s="279" t="s">
        <v>193</v>
      </c>
      <c r="D239" s="279" t="s">
        <v>1008</v>
      </c>
      <c r="E239" s="279" t="s">
        <v>394</v>
      </c>
      <c r="F239" s="303"/>
      <c r="G239" s="303"/>
      <c r="H239" s="279" t="s">
        <v>394</v>
      </c>
      <c r="I239" s="279" t="s">
        <v>61</v>
      </c>
      <c r="J239" s="279" t="s">
        <v>394</v>
      </c>
      <c r="K239" s="279" t="s">
        <v>394</v>
      </c>
      <c r="L239" s="279" t="s">
        <v>394</v>
      </c>
      <c r="M239" s="315" t="s">
        <v>394</v>
      </c>
      <c r="N239" s="279" t="s">
        <v>394</v>
      </c>
      <c r="O239" s="279" t="s">
        <v>394</v>
      </c>
      <c r="P239" s="315">
        <v>0</v>
      </c>
      <c r="Q239" s="315" t="s">
        <v>394</v>
      </c>
      <c r="R239" s="279" t="s">
        <v>394</v>
      </c>
      <c r="S239" s="279" t="s">
        <v>394</v>
      </c>
      <c r="T239" s="315" t="s">
        <v>394</v>
      </c>
      <c r="U239" s="315" t="s">
        <v>394</v>
      </c>
      <c r="V239" s="315" t="s">
        <v>394</v>
      </c>
      <c r="W239" s="315" t="s">
        <v>394</v>
      </c>
      <c r="X239" s="315" t="s">
        <v>394</v>
      </c>
      <c r="Y239" s="281"/>
      <c r="Z239" s="315" t="s">
        <v>394</v>
      </c>
      <c r="AA239" s="315" t="s">
        <v>394</v>
      </c>
      <c r="AB239" s="281"/>
      <c r="AC239" s="279" t="s">
        <v>855</v>
      </c>
      <c r="AF239" s="276" t="str">
        <f>IFERROR(VLOOKUP(A239,'[1]قوائم الترجمة'!AC$2:AD$2397,1,0),"م")</f>
        <v>م</v>
      </c>
      <c r="AG239" s="232"/>
      <c r="AH239" s="233"/>
      <c r="AI239" s="233"/>
      <c r="AJ239" s="233"/>
      <c r="AL239" s="267"/>
      <c r="AM239" s="235"/>
      <c r="AU239" s="234"/>
    </row>
    <row r="240" spans="1:47" ht="21" x14ac:dyDescent="0.4">
      <c r="A240" s="278">
        <v>106875</v>
      </c>
      <c r="B240" s="279" t="s">
        <v>10375</v>
      </c>
      <c r="C240" s="279" t="s">
        <v>697</v>
      </c>
      <c r="D240" s="279" t="s">
        <v>267</v>
      </c>
      <c r="E240" s="279" t="s">
        <v>394</v>
      </c>
      <c r="F240" s="303"/>
      <c r="G240" s="303"/>
      <c r="H240" s="279" t="s">
        <v>394</v>
      </c>
      <c r="I240" s="279" t="s">
        <v>538</v>
      </c>
      <c r="J240" s="279" t="s">
        <v>394</v>
      </c>
      <c r="K240" s="279" t="s">
        <v>394</v>
      </c>
      <c r="L240" s="279" t="s">
        <v>394</v>
      </c>
      <c r="M240" s="315" t="s">
        <v>394</v>
      </c>
      <c r="N240" s="279" t="s">
        <v>394</v>
      </c>
      <c r="O240" s="279" t="s">
        <v>394</v>
      </c>
      <c r="P240" s="315">
        <v>0</v>
      </c>
      <c r="Q240" s="315" t="s">
        <v>394</v>
      </c>
      <c r="R240" s="279" t="s">
        <v>394</v>
      </c>
      <c r="S240" s="279" t="s">
        <v>394</v>
      </c>
      <c r="T240" s="315" t="s">
        <v>394</v>
      </c>
      <c r="U240" s="315" t="s">
        <v>394</v>
      </c>
      <c r="V240" s="315" t="s">
        <v>394</v>
      </c>
      <c r="W240" s="315" t="s">
        <v>394</v>
      </c>
      <c r="X240" s="315" t="s">
        <v>394</v>
      </c>
      <c r="Y240" s="281"/>
      <c r="Z240" s="315" t="s">
        <v>394</v>
      </c>
      <c r="AA240" s="315" t="s">
        <v>394</v>
      </c>
      <c r="AB240" s="281"/>
      <c r="AC240" s="279" t="s">
        <v>855</v>
      </c>
      <c r="AF240" s="276" t="str">
        <f>IFERROR(VLOOKUP(A240,'[1]قوائم الترجمة'!AC$2:AD$2397,1,0),"م")</f>
        <v>م</v>
      </c>
      <c r="AG240" s="232"/>
      <c r="AH240" s="233"/>
      <c r="AI240" s="233"/>
      <c r="AJ240" s="233"/>
      <c r="AL240" s="267"/>
      <c r="AM240" s="235"/>
      <c r="AO240" s="236"/>
      <c r="AU240" s="234"/>
    </row>
    <row r="241" spans="1:47" ht="21" x14ac:dyDescent="0.4">
      <c r="A241" s="278">
        <v>106884</v>
      </c>
      <c r="B241" s="279" t="s">
        <v>6924</v>
      </c>
      <c r="C241" s="279" t="s">
        <v>284</v>
      </c>
      <c r="D241" s="279" t="s">
        <v>557</v>
      </c>
      <c r="E241" s="279" t="s">
        <v>394</v>
      </c>
      <c r="F241" s="303"/>
      <c r="G241" s="303"/>
      <c r="H241" s="279" t="s">
        <v>394</v>
      </c>
      <c r="I241" s="279" t="s">
        <v>61</v>
      </c>
      <c r="J241" s="279" t="s">
        <v>394</v>
      </c>
      <c r="K241" s="279" t="s">
        <v>394</v>
      </c>
      <c r="L241" s="279" t="s">
        <v>394</v>
      </c>
      <c r="M241" s="315" t="s">
        <v>394</v>
      </c>
      <c r="N241" s="279" t="s">
        <v>394</v>
      </c>
      <c r="O241" s="279" t="s">
        <v>394</v>
      </c>
      <c r="P241" s="315">
        <v>0</v>
      </c>
      <c r="Q241" s="315" t="s">
        <v>394</v>
      </c>
      <c r="R241" s="279" t="s">
        <v>394</v>
      </c>
      <c r="S241" s="279" t="s">
        <v>394</v>
      </c>
      <c r="T241" s="315" t="s">
        <v>394</v>
      </c>
      <c r="U241" s="315" t="s">
        <v>394</v>
      </c>
      <c r="V241" s="315" t="s">
        <v>394</v>
      </c>
      <c r="W241" s="315" t="s">
        <v>394</v>
      </c>
      <c r="X241" s="315" t="s">
        <v>394</v>
      </c>
      <c r="Y241" s="281"/>
      <c r="Z241" s="315" t="s">
        <v>394</v>
      </c>
      <c r="AA241" s="315" t="s">
        <v>394</v>
      </c>
      <c r="AB241" s="281"/>
      <c r="AC241" s="279" t="s">
        <v>855</v>
      </c>
      <c r="AF241" s="276" t="str">
        <f>IFERROR(VLOOKUP(A241,'[1]قوائم الترجمة'!AC$2:AD$2397,1,0),"م")</f>
        <v>م</v>
      </c>
      <c r="AG241" s="232"/>
      <c r="AH241" s="233"/>
      <c r="AI241" s="233"/>
      <c r="AJ241" s="233"/>
      <c r="AL241" s="267"/>
      <c r="AM241" s="235"/>
      <c r="AU241" s="234"/>
    </row>
    <row r="242" spans="1:47" ht="21" x14ac:dyDescent="0.4">
      <c r="A242" s="278">
        <v>106890</v>
      </c>
      <c r="B242" s="279" t="s">
        <v>6930</v>
      </c>
      <c r="C242" s="279" t="s">
        <v>87</v>
      </c>
      <c r="D242" s="279" t="s">
        <v>1323</v>
      </c>
      <c r="E242" s="279" t="s">
        <v>394</v>
      </c>
      <c r="F242" s="303"/>
      <c r="G242" s="303"/>
      <c r="H242" s="279" t="s">
        <v>394</v>
      </c>
      <c r="I242" s="279" t="s">
        <v>61</v>
      </c>
      <c r="J242" s="279" t="s">
        <v>394</v>
      </c>
      <c r="K242" s="279" t="s">
        <v>394</v>
      </c>
      <c r="L242" s="279" t="s">
        <v>394</v>
      </c>
      <c r="M242" s="315" t="s">
        <v>394</v>
      </c>
      <c r="N242" s="279" t="s">
        <v>394</v>
      </c>
      <c r="O242" s="279" t="s">
        <v>394</v>
      </c>
      <c r="P242" s="315">
        <v>0</v>
      </c>
      <c r="Q242" s="315" t="s">
        <v>394</v>
      </c>
      <c r="R242" s="279" t="s">
        <v>394</v>
      </c>
      <c r="S242" s="279" t="s">
        <v>394</v>
      </c>
      <c r="T242" s="315" t="s">
        <v>394</v>
      </c>
      <c r="U242" s="315" t="s">
        <v>394</v>
      </c>
      <c r="V242" s="315" t="s">
        <v>394</v>
      </c>
      <c r="W242" s="315" t="s">
        <v>394</v>
      </c>
      <c r="X242" s="315" t="s">
        <v>394</v>
      </c>
      <c r="Y242" s="281"/>
      <c r="Z242" s="315" t="s">
        <v>394</v>
      </c>
      <c r="AA242" s="315" t="s">
        <v>394</v>
      </c>
      <c r="AB242" s="281"/>
      <c r="AC242" s="279" t="s">
        <v>855</v>
      </c>
      <c r="AF242" s="276" t="str">
        <f>IFERROR(VLOOKUP(A242,'[1]قوائم الترجمة'!AC$2:AD$2397,1,0),"م")</f>
        <v>م</v>
      </c>
      <c r="AG242" s="232"/>
      <c r="AH242" s="233"/>
      <c r="AI242" s="233"/>
      <c r="AJ242" s="233"/>
      <c r="AL242" s="267"/>
      <c r="AM242" s="235"/>
      <c r="AU242" s="234"/>
    </row>
    <row r="243" spans="1:47" ht="21" x14ac:dyDescent="0.4">
      <c r="A243" s="278">
        <v>106895</v>
      </c>
      <c r="B243" s="279" t="s">
        <v>6937</v>
      </c>
      <c r="C243" s="279" t="s">
        <v>1366</v>
      </c>
      <c r="D243" s="279" t="s">
        <v>252</v>
      </c>
      <c r="E243" s="279" t="s">
        <v>394</v>
      </c>
      <c r="F243" s="303"/>
      <c r="G243" s="303"/>
      <c r="H243" s="279" t="s">
        <v>394</v>
      </c>
      <c r="I243" s="279" t="s">
        <v>539</v>
      </c>
      <c r="J243" s="279" t="s">
        <v>394</v>
      </c>
      <c r="K243" s="279" t="s">
        <v>394</v>
      </c>
      <c r="L243" s="279" t="s">
        <v>394</v>
      </c>
      <c r="M243" s="315" t="s">
        <v>394</v>
      </c>
      <c r="N243" s="279" t="s">
        <v>394</v>
      </c>
      <c r="O243" s="279" t="s">
        <v>394</v>
      </c>
      <c r="P243" s="315">
        <v>0</v>
      </c>
      <c r="Q243" s="315" t="s">
        <v>394</v>
      </c>
      <c r="R243" s="279" t="s">
        <v>394</v>
      </c>
      <c r="S243" s="279" t="s">
        <v>394</v>
      </c>
      <c r="T243" s="315" t="s">
        <v>394</v>
      </c>
      <c r="U243" s="315" t="s">
        <v>394</v>
      </c>
      <c r="V243" s="315" t="s">
        <v>394</v>
      </c>
      <c r="W243" s="315" t="s">
        <v>394</v>
      </c>
      <c r="X243" s="315" t="s">
        <v>394</v>
      </c>
      <c r="Y243" s="281"/>
      <c r="Z243" s="315" t="s">
        <v>394</v>
      </c>
      <c r="AA243" s="315" t="s">
        <v>394</v>
      </c>
      <c r="AB243" s="281"/>
      <c r="AC243" s="279" t="s">
        <v>855</v>
      </c>
      <c r="AF243" s="276" t="str">
        <f>IFERROR(VLOOKUP(A243,'[1]قوائم الترجمة'!AC$2:AD$2397,1,0),"م")</f>
        <v>م</v>
      </c>
      <c r="AG243" s="232"/>
      <c r="AH243" s="233"/>
      <c r="AI243" s="233"/>
      <c r="AJ243" s="233"/>
      <c r="AL243" s="267"/>
      <c r="AM243" s="235"/>
      <c r="AO243" s="236"/>
      <c r="AU243" s="234"/>
    </row>
    <row r="244" spans="1:47" ht="21" x14ac:dyDescent="0.4">
      <c r="A244" s="278">
        <v>106939</v>
      </c>
      <c r="B244" s="279" t="s">
        <v>6943</v>
      </c>
      <c r="C244" s="279" t="s">
        <v>129</v>
      </c>
      <c r="D244" s="279" t="s">
        <v>6944</v>
      </c>
      <c r="E244" s="279" t="s">
        <v>394</v>
      </c>
      <c r="F244" s="303"/>
      <c r="G244" s="303"/>
      <c r="H244" s="279" t="s">
        <v>394</v>
      </c>
      <c r="I244" s="279" t="s">
        <v>61</v>
      </c>
      <c r="J244" s="279" t="s">
        <v>394</v>
      </c>
      <c r="K244" s="279" t="s">
        <v>394</v>
      </c>
      <c r="L244" s="279" t="s">
        <v>394</v>
      </c>
      <c r="M244" s="315" t="s">
        <v>394</v>
      </c>
      <c r="N244" s="279" t="s">
        <v>394</v>
      </c>
      <c r="O244" s="279" t="s">
        <v>394</v>
      </c>
      <c r="P244" s="315">
        <v>0</v>
      </c>
      <c r="Q244" s="315" t="s">
        <v>394</v>
      </c>
      <c r="R244" s="279" t="s">
        <v>394</v>
      </c>
      <c r="S244" s="279" t="s">
        <v>394</v>
      </c>
      <c r="T244" s="315" t="s">
        <v>394</v>
      </c>
      <c r="U244" s="315" t="s">
        <v>394</v>
      </c>
      <c r="V244" s="315" t="s">
        <v>394</v>
      </c>
      <c r="W244" s="315" t="s">
        <v>394</v>
      </c>
      <c r="X244" s="315" t="s">
        <v>394</v>
      </c>
      <c r="Y244" s="281"/>
      <c r="Z244" s="315" t="s">
        <v>394</v>
      </c>
      <c r="AA244" s="315" t="s">
        <v>394</v>
      </c>
      <c r="AB244" s="281"/>
      <c r="AC244" s="279" t="s">
        <v>855</v>
      </c>
      <c r="AF244" s="276" t="str">
        <f>IFERROR(VLOOKUP(A244,'[1]قوائم الترجمة'!AC$2:AD$2397,1,0),"م")</f>
        <v>م</v>
      </c>
      <c r="AG244" s="232"/>
      <c r="AH244" s="233"/>
      <c r="AI244" s="233"/>
      <c r="AJ244" s="233"/>
      <c r="AL244" s="267"/>
      <c r="AM244" s="235"/>
      <c r="AO244" s="236"/>
      <c r="AU244" s="234"/>
    </row>
    <row r="245" spans="1:47" ht="21" x14ac:dyDescent="0.4">
      <c r="A245" s="278">
        <v>106994</v>
      </c>
      <c r="B245" s="279" t="s">
        <v>10376</v>
      </c>
      <c r="C245" s="279" t="s">
        <v>767</v>
      </c>
      <c r="D245" s="279" t="s">
        <v>699</v>
      </c>
      <c r="E245" s="279" t="s">
        <v>394</v>
      </c>
      <c r="F245" s="303"/>
      <c r="G245" s="303"/>
      <c r="H245" s="279" t="s">
        <v>394</v>
      </c>
      <c r="I245" s="279" t="s">
        <v>61</v>
      </c>
      <c r="J245" s="279" t="s">
        <v>394</v>
      </c>
      <c r="K245" s="279" t="s">
        <v>394</v>
      </c>
      <c r="L245" s="279" t="s">
        <v>394</v>
      </c>
      <c r="M245" s="315" t="s">
        <v>394</v>
      </c>
      <c r="N245" s="279" t="s">
        <v>394</v>
      </c>
      <c r="O245" s="279" t="s">
        <v>394</v>
      </c>
      <c r="P245" s="315">
        <v>0</v>
      </c>
      <c r="Q245" s="315" t="s">
        <v>394</v>
      </c>
      <c r="R245" s="279" t="s">
        <v>394</v>
      </c>
      <c r="S245" s="279" t="s">
        <v>394</v>
      </c>
      <c r="T245" s="315" t="s">
        <v>394</v>
      </c>
      <c r="U245" s="315" t="s">
        <v>394</v>
      </c>
      <c r="V245" s="315" t="s">
        <v>394</v>
      </c>
      <c r="W245" s="315" t="s">
        <v>394</v>
      </c>
      <c r="X245" s="315" t="s">
        <v>394</v>
      </c>
      <c r="Y245" s="281"/>
      <c r="Z245" s="315" t="s">
        <v>394</v>
      </c>
      <c r="AA245" s="315" t="s">
        <v>394</v>
      </c>
      <c r="AB245" s="281"/>
      <c r="AC245" s="279" t="s">
        <v>855</v>
      </c>
      <c r="AF245" s="276" t="str">
        <f>IFERROR(VLOOKUP(A245,'[1]قوائم الترجمة'!AC$2:AD$2397,1,0),"م")</f>
        <v>م</v>
      </c>
      <c r="AG245" s="232"/>
      <c r="AH245" s="233"/>
      <c r="AI245" s="233"/>
      <c r="AJ245" s="233"/>
      <c r="AL245" s="267"/>
      <c r="AM245" s="235"/>
      <c r="AU245" s="234"/>
    </row>
    <row r="246" spans="1:47" ht="21" x14ac:dyDescent="0.4">
      <c r="A246" s="278">
        <v>106996</v>
      </c>
      <c r="B246" s="279" t="s">
        <v>6964</v>
      </c>
      <c r="C246" s="279" t="s">
        <v>1499</v>
      </c>
      <c r="D246" s="279" t="s">
        <v>244</v>
      </c>
      <c r="E246" s="279" t="s">
        <v>394</v>
      </c>
      <c r="F246" s="303"/>
      <c r="G246" s="303"/>
      <c r="H246" s="279" t="s">
        <v>394</v>
      </c>
      <c r="I246" s="279" t="s">
        <v>61</v>
      </c>
      <c r="J246" s="279" t="s">
        <v>394</v>
      </c>
      <c r="K246" s="279" t="s">
        <v>394</v>
      </c>
      <c r="L246" s="279" t="s">
        <v>394</v>
      </c>
      <c r="M246" s="315" t="s">
        <v>394</v>
      </c>
      <c r="N246" s="279" t="s">
        <v>394</v>
      </c>
      <c r="O246" s="279" t="s">
        <v>394</v>
      </c>
      <c r="P246" s="315">
        <v>0</v>
      </c>
      <c r="Q246" s="315" t="s">
        <v>394</v>
      </c>
      <c r="R246" s="279" t="s">
        <v>394</v>
      </c>
      <c r="S246" s="279" t="s">
        <v>394</v>
      </c>
      <c r="T246" s="315" t="s">
        <v>394</v>
      </c>
      <c r="U246" s="315" t="s">
        <v>394</v>
      </c>
      <c r="V246" s="315" t="s">
        <v>394</v>
      </c>
      <c r="W246" s="315" t="s">
        <v>394</v>
      </c>
      <c r="X246" s="315" t="s">
        <v>394</v>
      </c>
      <c r="Y246" s="281"/>
      <c r="Z246" s="315" t="s">
        <v>394</v>
      </c>
      <c r="AA246" s="315" t="s">
        <v>394</v>
      </c>
      <c r="AB246" s="281"/>
      <c r="AC246" s="279" t="s">
        <v>855</v>
      </c>
      <c r="AF246" s="276" t="str">
        <f>IFERROR(VLOOKUP(A246,'[1]قوائم الترجمة'!AC$2:AD$2397,1,0),"م")</f>
        <v>م</v>
      </c>
      <c r="AG246" s="232"/>
      <c r="AH246" s="233"/>
      <c r="AI246" s="233"/>
      <c r="AJ246" s="233"/>
      <c r="AL246" s="267"/>
      <c r="AM246" s="235"/>
      <c r="AO246" s="236"/>
      <c r="AU246" s="234"/>
    </row>
    <row r="247" spans="1:47" ht="21" x14ac:dyDescent="0.4">
      <c r="A247" s="278">
        <v>107004</v>
      </c>
      <c r="B247" s="279" t="s">
        <v>6971</v>
      </c>
      <c r="C247" s="279" t="s">
        <v>384</v>
      </c>
      <c r="D247" s="279" t="s">
        <v>284</v>
      </c>
      <c r="E247" s="279" t="s">
        <v>394</v>
      </c>
      <c r="F247" s="303"/>
      <c r="G247" s="303"/>
      <c r="H247" s="279" t="s">
        <v>394</v>
      </c>
      <c r="I247" s="279" t="s">
        <v>61</v>
      </c>
      <c r="J247" s="279" t="s">
        <v>394</v>
      </c>
      <c r="K247" s="279" t="s">
        <v>394</v>
      </c>
      <c r="L247" s="279" t="s">
        <v>394</v>
      </c>
      <c r="M247" s="315" t="s">
        <v>394</v>
      </c>
      <c r="N247" s="279" t="s">
        <v>394</v>
      </c>
      <c r="O247" s="279" t="s">
        <v>394</v>
      </c>
      <c r="P247" s="315">
        <v>0</v>
      </c>
      <c r="Q247" s="315" t="s">
        <v>394</v>
      </c>
      <c r="R247" s="279" t="s">
        <v>394</v>
      </c>
      <c r="S247" s="279" t="s">
        <v>394</v>
      </c>
      <c r="T247" s="315" t="s">
        <v>394</v>
      </c>
      <c r="U247" s="315" t="s">
        <v>394</v>
      </c>
      <c r="V247" s="315" t="s">
        <v>394</v>
      </c>
      <c r="W247" s="315" t="s">
        <v>394</v>
      </c>
      <c r="X247" s="315" t="s">
        <v>394</v>
      </c>
      <c r="Y247" s="281"/>
      <c r="Z247" s="315" t="s">
        <v>394</v>
      </c>
      <c r="AA247" s="315" t="s">
        <v>394</v>
      </c>
      <c r="AB247" s="281"/>
      <c r="AC247" s="279" t="s">
        <v>855</v>
      </c>
      <c r="AF247" s="276" t="str">
        <f>IFERROR(VLOOKUP(A247,'[1]قوائم الترجمة'!AC$2:AD$2397,1,0),"م")</f>
        <v>م</v>
      </c>
      <c r="AG247" s="232"/>
      <c r="AH247" s="233"/>
      <c r="AI247" s="233"/>
      <c r="AJ247" s="233"/>
      <c r="AL247" s="267"/>
      <c r="AM247" s="235"/>
      <c r="AU247" s="234"/>
    </row>
    <row r="248" spans="1:47" ht="21" x14ac:dyDescent="0.4">
      <c r="A248" s="278">
        <v>107007</v>
      </c>
      <c r="B248" s="279" t="s">
        <v>6973</v>
      </c>
      <c r="C248" s="279" t="s">
        <v>175</v>
      </c>
      <c r="D248" s="279" t="s">
        <v>257</v>
      </c>
      <c r="E248" s="279" t="s">
        <v>394</v>
      </c>
      <c r="F248" s="303"/>
      <c r="G248" s="303"/>
      <c r="H248" s="279" t="s">
        <v>394</v>
      </c>
      <c r="I248" s="279" t="s">
        <v>61</v>
      </c>
      <c r="J248" s="279" t="s">
        <v>394</v>
      </c>
      <c r="K248" s="279" t="s">
        <v>394</v>
      </c>
      <c r="L248" s="279" t="s">
        <v>394</v>
      </c>
      <c r="M248" s="315" t="s">
        <v>394</v>
      </c>
      <c r="N248" s="279" t="s">
        <v>394</v>
      </c>
      <c r="O248" s="279" t="s">
        <v>394</v>
      </c>
      <c r="P248" s="315">
        <v>0</v>
      </c>
      <c r="Q248" s="315" t="s">
        <v>394</v>
      </c>
      <c r="R248" s="279" t="s">
        <v>394</v>
      </c>
      <c r="S248" s="279" t="s">
        <v>394</v>
      </c>
      <c r="T248" s="315" t="s">
        <v>394</v>
      </c>
      <c r="U248" s="315" t="s">
        <v>394</v>
      </c>
      <c r="V248" s="315" t="s">
        <v>394</v>
      </c>
      <c r="W248" s="315" t="s">
        <v>394</v>
      </c>
      <c r="X248" s="315" t="s">
        <v>394</v>
      </c>
      <c r="Y248" s="281"/>
      <c r="Z248" s="315" t="s">
        <v>394</v>
      </c>
      <c r="AA248" s="315" t="s">
        <v>394</v>
      </c>
      <c r="AB248" s="281"/>
      <c r="AC248" s="279" t="s">
        <v>855</v>
      </c>
      <c r="AF248" s="276" t="str">
        <f>IFERROR(VLOOKUP(A248,'[1]قوائم الترجمة'!AC$2:AD$2397,1,0),"م")</f>
        <v>م</v>
      </c>
      <c r="AG248" s="232"/>
      <c r="AH248" s="233"/>
      <c r="AI248" s="233"/>
      <c r="AJ248" s="233"/>
      <c r="AL248" s="267"/>
      <c r="AM248" s="235"/>
      <c r="AU248" s="234"/>
    </row>
    <row r="249" spans="1:47" ht="21" x14ac:dyDescent="0.4">
      <c r="A249" s="278">
        <v>107036</v>
      </c>
      <c r="B249" s="279" t="s">
        <v>6991</v>
      </c>
      <c r="C249" s="279" t="s">
        <v>192</v>
      </c>
      <c r="D249" s="279" t="s">
        <v>268</v>
      </c>
      <c r="E249" s="279" t="s">
        <v>394</v>
      </c>
      <c r="F249" s="303"/>
      <c r="G249" s="303"/>
      <c r="H249" s="279" t="s">
        <v>394</v>
      </c>
      <c r="I249" s="279" t="s">
        <v>61</v>
      </c>
      <c r="J249" s="279" t="s">
        <v>394</v>
      </c>
      <c r="K249" s="279" t="s">
        <v>394</v>
      </c>
      <c r="L249" s="279" t="s">
        <v>394</v>
      </c>
      <c r="M249" s="315" t="s">
        <v>394</v>
      </c>
      <c r="N249" s="279" t="s">
        <v>394</v>
      </c>
      <c r="O249" s="279" t="s">
        <v>394</v>
      </c>
      <c r="P249" s="315">
        <v>0</v>
      </c>
      <c r="Q249" s="315" t="s">
        <v>394</v>
      </c>
      <c r="R249" s="279" t="s">
        <v>394</v>
      </c>
      <c r="S249" s="279" t="s">
        <v>394</v>
      </c>
      <c r="T249" s="315" t="s">
        <v>394</v>
      </c>
      <c r="U249" s="315" t="s">
        <v>394</v>
      </c>
      <c r="V249" s="315" t="s">
        <v>394</v>
      </c>
      <c r="W249" s="315" t="s">
        <v>394</v>
      </c>
      <c r="X249" s="315" t="s">
        <v>394</v>
      </c>
      <c r="Y249" s="281"/>
      <c r="Z249" s="315" t="s">
        <v>394</v>
      </c>
      <c r="AA249" s="315" t="s">
        <v>394</v>
      </c>
      <c r="AB249" s="281"/>
      <c r="AC249" s="279" t="s">
        <v>855</v>
      </c>
      <c r="AF249" s="276" t="str">
        <f>IFERROR(VLOOKUP(A249,'[1]قوائم الترجمة'!AC$2:AD$2397,1,0),"م")</f>
        <v>م</v>
      </c>
      <c r="AG249" s="232"/>
      <c r="AH249" s="233"/>
      <c r="AI249" s="233"/>
      <c r="AJ249" s="233"/>
      <c r="AL249" s="267"/>
      <c r="AM249" s="235"/>
      <c r="AU249" s="234"/>
    </row>
    <row r="250" spans="1:47" ht="21" x14ac:dyDescent="0.4">
      <c r="A250" s="278">
        <v>107069</v>
      </c>
      <c r="B250" s="279" t="s">
        <v>5437</v>
      </c>
      <c r="C250" s="279" t="s">
        <v>489</v>
      </c>
      <c r="D250" s="279" t="s">
        <v>1317</v>
      </c>
      <c r="E250" s="279" t="s">
        <v>394</v>
      </c>
      <c r="F250" s="303"/>
      <c r="G250" s="303"/>
      <c r="H250" s="279" t="s">
        <v>394</v>
      </c>
      <c r="I250" s="279" t="s">
        <v>61</v>
      </c>
      <c r="J250" s="279" t="s">
        <v>394</v>
      </c>
      <c r="K250" s="279" t="s">
        <v>394</v>
      </c>
      <c r="L250" s="279" t="s">
        <v>394</v>
      </c>
      <c r="M250" s="315" t="s">
        <v>394</v>
      </c>
      <c r="N250" s="279" t="s">
        <v>394</v>
      </c>
      <c r="O250" s="279" t="s">
        <v>394</v>
      </c>
      <c r="P250" s="315">
        <v>0</v>
      </c>
      <c r="Q250" s="315" t="s">
        <v>394</v>
      </c>
      <c r="R250" s="279" t="s">
        <v>394</v>
      </c>
      <c r="S250" s="279" t="s">
        <v>394</v>
      </c>
      <c r="T250" s="315" t="s">
        <v>394</v>
      </c>
      <c r="U250" s="315" t="s">
        <v>394</v>
      </c>
      <c r="V250" s="315" t="s">
        <v>394</v>
      </c>
      <c r="W250" s="315" t="s">
        <v>394</v>
      </c>
      <c r="X250" s="315" t="s">
        <v>394</v>
      </c>
      <c r="Y250" s="281"/>
      <c r="Z250" s="315" t="s">
        <v>394</v>
      </c>
      <c r="AA250" s="315" t="s">
        <v>394</v>
      </c>
      <c r="AB250" s="281"/>
      <c r="AC250" s="279" t="s">
        <v>855</v>
      </c>
      <c r="AF250" s="276" t="str">
        <f>IFERROR(VLOOKUP(A250,'[1]قوائم الترجمة'!AC$2:AD$2397,1,0),"م")</f>
        <v>م</v>
      </c>
      <c r="AG250" s="232"/>
      <c r="AH250" s="233"/>
      <c r="AI250" s="233"/>
      <c r="AJ250" s="233"/>
      <c r="AL250" s="267"/>
      <c r="AM250" s="235"/>
      <c r="AU250" s="234"/>
    </row>
    <row r="251" spans="1:47" ht="21" x14ac:dyDescent="0.4">
      <c r="A251" s="278">
        <v>107200</v>
      </c>
      <c r="B251" s="279" t="s">
        <v>5436</v>
      </c>
      <c r="C251" s="279" t="s">
        <v>1541</v>
      </c>
      <c r="D251" s="279" t="s">
        <v>273</v>
      </c>
      <c r="E251" s="279" t="s">
        <v>394</v>
      </c>
      <c r="F251" s="303"/>
      <c r="G251" s="303"/>
      <c r="H251" s="279" t="s">
        <v>394</v>
      </c>
      <c r="I251" s="279" t="s">
        <v>61</v>
      </c>
      <c r="J251" s="279" t="s">
        <v>394</v>
      </c>
      <c r="K251" s="279" t="s">
        <v>394</v>
      </c>
      <c r="L251" s="279" t="s">
        <v>394</v>
      </c>
      <c r="M251" s="315" t="s">
        <v>394</v>
      </c>
      <c r="N251" s="279" t="s">
        <v>394</v>
      </c>
      <c r="O251" s="279" t="s">
        <v>394</v>
      </c>
      <c r="P251" s="315">
        <v>0</v>
      </c>
      <c r="Q251" s="315" t="s">
        <v>394</v>
      </c>
      <c r="R251" s="279" t="s">
        <v>394</v>
      </c>
      <c r="S251" s="279" t="s">
        <v>394</v>
      </c>
      <c r="T251" s="315" t="s">
        <v>394</v>
      </c>
      <c r="U251" s="315" t="s">
        <v>394</v>
      </c>
      <c r="V251" s="315" t="s">
        <v>394</v>
      </c>
      <c r="W251" s="315" t="s">
        <v>394</v>
      </c>
      <c r="X251" s="315" t="s">
        <v>394</v>
      </c>
      <c r="Y251" s="281"/>
      <c r="Z251" s="315" t="s">
        <v>394</v>
      </c>
      <c r="AA251" s="315" t="s">
        <v>394</v>
      </c>
      <c r="AB251" s="281"/>
      <c r="AC251" s="279" t="s">
        <v>855</v>
      </c>
      <c r="AF251" s="276" t="str">
        <f>IFERROR(VLOOKUP(A251,'[1]قوائم الترجمة'!AC$2:AD$2397,1,0),"م")</f>
        <v>م</v>
      </c>
      <c r="AG251" s="232"/>
      <c r="AH251" s="233"/>
      <c r="AI251" s="233"/>
      <c r="AJ251" s="233"/>
      <c r="AL251" s="267"/>
      <c r="AM251" s="235"/>
      <c r="AO251" s="236"/>
      <c r="AU251" s="234"/>
    </row>
    <row r="252" spans="1:47" ht="21" x14ac:dyDescent="0.4">
      <c r="A252" s="278">
        <v>107212</v>
      </c>
      <c r="B252" s="279" t="s">
        <v>7033</v>
      </c>
      <c r="C252" s="279" t="s">
        <v>65</v>
      </c>
      <c r="D252" s="279" t="s">
        <v>335</v>
      </c>
      <c r="E252" s="279" t="s">
        <v>394</v>
      </c>
      <c r="F252" s="303"/>
      <c r="G252" s="303"/>
      <c r="H252" s="279" t="s">
        <v>394</v>
      </c>
      <c r="I252" s="279" t="s">
        <v>538</v>
      </c>
      <c r="J252" s="279" t="s">
        <v>394</v>
      </c>
      <c r="K252" s="279" t="s">
        <v>394</v>
      </c>
      <c r="L252" s="279" t="s">
        <v>394</v>
      </c>
      <c r="M252" s="315" t="s">
        <v>394</v>
      </c>
      <c r="N252" s="279" t="s">
        <v>394</v>
      </c>
      <c r="O252" s="279" t="s">
        <v>394</v>
      </c>
      <c r="P252" s="315">
        <v>0</v>
      </c>
      <c r="Q252" s="315" t="s">
        <v>394</v>
      </c>
      <c r="R252" s="279" t="s">
        <v>394</v>
      </c>
      <c r="S252" s="279" t="s">
        <v>394</v>
      </c>
      <c r="T252" s="315" t="s">
        <v>394</v>
      </c>
      <c r="U252" s="315" t="s">
        <v>394</v>
      </c>
      <c r="V252" s="315" t="s">
        <v>394</v>
      </c>
      <c r="W252" s="315" t="s">
        <v>394</v>
      </c>
      <c r="X252" s="315" t="s">
        <v>394</v>
      </c>
      <c r="Y252" s="281"/>
      <c r="Z252" s="315" t="s">
        <v>394</v>
      </c>
      <c r="AA252" s="315" t="s">
        <v>394</v>
      </c>
      <c r="AB252" s="281"/>
      <c r="AC252" s="279" t="s">
        <v>855</v>
      </c>
      <c r="AF252" s="276" t="str">
        <f>IFERROR(VLOOKUP(A252,'[1]قوائم الترجمة'!AC$2:AD$2397,1,0),"م")</f>
        <v>م</v>
      </c>
      <c r="AG252" s="232"/>
      <c r="AH252" s="233"/>
      <c r="AI252" s="233"/>
      <c r="AJ252" s="233"/>
      <c r="AL252" s="267"/>
      <c r="AM252" s="235"/>
      <c r="AO252" s="236"/>
      <c r="AU252" s="234"/>
    </row>
    <row r="253" spans="1:47" ht="21" x14ac:dyDescent="0.4">
      <c r="A253" s="278">
        <v>107282</v>
      </c>
      <c r="B253" s="279" t="s">
        <v>7050</v>
      </c>
      <c r="C253" s="279" t="s">
        <v>109</v>
      </c>
      <c r="D253" s="279" t="s">
        <v>654</v>
      </c>
      <c r="E253" s="279" t="s">
        <v>394</v>
      </c>
      <c r="F253" s="303"/>
      <c r="G253" s="303"/>
      <c r="H253" s="279" t="s">
        <v>394</v>
      </c>
      <c r="I253" s="279" t="s">
        <v>538</v>
      </c>
      <c r="J253" s="279" t="s">
        <v>394</v>
      </c>
      <c r="K253" s="279" t="s">
        <v>394</v>
      </c>
      <c r="L253" s="279" t="s">
        <v>394</v>
      </c>
      <c r="M253" s="315" t="s">
        <v>394</v>
      </c>
      <c r="N253" s="279" t="s">
        <v>394</v>
      </c>
      <c r="O253" s="279" t="s">
        <v>394</v>
      </c>
      <c r="P253" s="315">
        <v>0</v>
      </c>
      <c r="Q253" s="315" t="s">
        <v>394</v>
      </c>
      <c r="R253" s="279" t="s">
        <v>394</v>
      </c>
      <c r="S253" s="279" t="s">
        <v>394</v>
      </c>
      <c r="T253" s="315" t="s">
        <v>394</v>
      </c>
      <c r="U253" s="315" t="s">
        <v>394</v>
      </c>
      <c r="V253" s="315" t="s">
        <v>394</v>
      </c>
      <c r="W253" s="315" t="s">
        <v>394</v>
      </c>
      <c r="X253" s="315" t="s">
        <v>394</v>
      </c>
      <c r="Y253" s="281"/>
      <c r="Z253" s="315" t="s">
        <v>394</v>
      </c>
      <c r="AA253" s="315" t="s">
        <v>394</v>
      </c>
      <c r="AB253" s="281"/>
      <c r="AC253" s="279" t="s">
        <v>855</v>
      </c>
      <c r="AF253" s="276" t="str">
        <f>IFERROR(VLOOKUP(A253,'[1]قوائم الترجمة'!AC$2:AD$2397,1,0),"م")</f>
        <v>م</v>
      </c>
      <c r="AG253" s="232"/>
      <c r="AH253" s="233"/>
      <c r="AI253" s="233"/>
      <c r="AJ253" s="233"/>
      <c r="AL253" s="267"/>
      <c r="AM253" s="235"/>
      <c r="AO253" s="236"/>
      <c r="AU253" s="234"/>
    </row>
    <row r="254" spans="1:47" ht="21" x14ac:dyDescent="0.4">
      <c r="A254" s="278">
        <v>107291</v>
      </c>
      <c r="B254" s="279" t="s">
        <v>5435</v>
      </c>
      <c r="C254" s="279" t="s">
        <v>170</v>
      </c>
      <c r="D254" s="279" t="s">
        <v>530</v>
      </c>
      <c r="E254" s="279" t="s">
        <v>394</v>
      </c>
      <c r="F254" s="303"/>
      <c r="G254" s="303"/>
      <c r="H254" s="279" t="s">
        <v>394</v>
      </c>
      <c r="I254" s="279" t="s">
        <v>61</v>
      </c>
      <c r="J254" s="279" t="s">
        <v>394</v>
      </c>
      <c r="K254" s="279" t="s">
        <v>394</v>
      </c>
      <c r="L254" s="279" t="s">
        <v>394</v>
      </c>
      <c r="M254" s="315" t="s">
        <v>394</v>
      </c>
      <c r="N254" s="279" t="s">
        <v>394</v>
      </c>
      <c r="O254" s="279" t="s">
        <v>394</v>
      </c>
      <c r="P254" s="315">
        <v>0</v>
      </c>
      <c r="Q254" s="315" t="s">
        <v>394</v>
      </c>
      <c r="R254" s="279" t="s">
        <v>394</v>
      </c>
      <c r="S254" s="279" t="s">
        <v>394</v>
      </c>
      <c r="T254" s="315" t="s">
        <v>394</v>
      </c>
      <c r="U254" s="315" t="s">
        <v>394</v>
      </c>
      <c r="V254" s="315" t="s">
        <v>394</v>
      </c>
      <c r="W254" s="315" t="s">
        <v>394</v>
      </c>
      <c r="X254" s="315" t="s">
        <v>394</v>
      </c>
      <c r="Y254" s="281"/>
      <c r="Z254" s="315" t="s">
        <v>394</v>
      </c>
      <c r="AA254" s="315" t="s">
        <v>394</v>
      </c>
      <c r="AB254" s="281"/>
      <c r="AC254" s="279" t="s">
        <v>855</v>
      </c>
      <c r="AF254" s="276" t="str">
        <f>IFERROR(VLOOKUP(A254,'[1]قوائم الترجمة'!AC$2:AD$2397,1,0),"م")</f>
        <v>م</v>
      </c>
      <c r="AG254" s="232"/>
      <c r="AH254" s="233"/>
      <c r="AI254" s="233"/>
      <c r="AJ254" s="233"/>
      <c r="AL254" s="267"/>
      <c r="AM254" s="235"/>
      <c r="AO254" s="236"/>
      <c r="AU254" s="234"/>
    </row>
    <row r="255" spans="1:47" ht="21" x14ac:dyDescent="0.4">
      <c r="A255" s="282">
        <v>107318</v>
      </c>
      <c r="B255" s="283" t="s">
        <v>5434</v>
      </c>
      <c r="C255" s="283" t="s">
        <v>584</v>
      </c>
      <c r="D255" s="283" t="s">
        <v>252</v>
      </c>
      <c r="E255" s="283" t="s">
        <v>424</v>
      </c>
      <c r="F255" s="283" t="s">
        <v>8378</v>
      </c>
      <c r="G255" s="283" t="s">
        <v>8118</v>
      </c>
      <c r="H255" s="283" t="s">
        <v>425</v>
      </c>
      <c r="I255" s="303" t="s">
        <v>61</v>
      </c>
      <c r="J255" s="283" t="s">
        <v>403</v>
      </c>
      <c r="K255" s="283" t="s">
        <v>10423</v>
      </c>
      <c r="L255" s="283" t="s">
        <v>404</v>
      </c>
      <c r="N255" s="303"/>
      <c r="O255" s="303"/>
      <c r="P255" s="315">
        <v>0</v>
      </c>
      <c r="R255" s="303"/>
      <c r="S255" s="303"/>
      <c r="AC255" s="303" t="s">
        <v>855</v>
      </c>
      <c r="AF255" s="303"/>
      <c r="AG255" s="232"/>
      <c r="AH255" s="233"/>
      <c r="AI255" s="233"/>
      <c r="AJ255" s="233"/>
      <c r="AL255" s="267"/>
      <c r="AM255" s="235"/>
      <c r="AO255" s="236"/>
      <c r="AU255" s="234"/>
    </row>
    <row r="256" spans="1:47" ht="21" x14ac:dyDescent="0.4">
      <c r="A256" s="278">
        <v>107337</v>
      </c>
      <c r="B256" s="279" t="s">
        <v>1498</v>
      </c>
      <c r="C256" s="279" t="s">
        <v>159</v>
      </c>
      <c r="D256" s="279" t="s">
        <v>119</v>
      </c>
      <c r="E256" s="279" t="s">
        <v>394</v>
      </c>
      <c r="F256" s="303"/>
      <c r="G256" s="303"/>
      <c r="H256" s="279" t="s">
        <v>394</v>
      </c>
      <c r="I256" s="279" t="s">
        <v>61</v>
      </c>
      <c r="J256" s="279" t="s">
        <v>394</v>
      </c>
      <c r="K256" s="279" t="s">
        <v>394</v>
      </c>
      <c r="L256" s="279" t="s">
        <v>394</v>
      </c>
      <c r="M256" s="315" t="s">
        <v>394</v>
      </c>
      <c r="N256" s="279" t="s">
        <v>394</v>
      </c>
      <c r="O256" s="279" t="s">
        <v>394</v>
      </c>
      <c r="P256" s="315">
        <v>0</v>
      </c>
      <c r="Q256" s="315" t="s">
        <v>394</v>
      </c>
      <c r="R256" s="279" t="s">
        <v>394</v>
      </c>
      <c r="S256" s="279" t="s">
        <v>394</v>
      </c>
      <c r="T256" s="315" t="s">
        <v>394</v>
      </c>
      <c r="U256" s="315" t="s">
        <v>394</v>
      </c>
      <c r="V256" s="315" t="s">
        <v>394</v>
      </c>
      <c r="W256" s="315" t="s">
        <v>394</v>
      </c>
      <c r="X256" s="315" t="s">
        <v>394</v>
      </c>
      <c r="Y256" s="281"/>
      <c r="Z256" s="315" t="s">
        <v>394</v>
      </c>
      <c r="AA256" s="315" t="s">
        <v>394</v>
      </c>
      <c r="AB256" s="281"/>
      <c r="AC256" s="279" t="s">
        <v>855</v>
      </c>
      <c r="AF256" s="276" t="str">
        <f>IFERROR(VLOOKUP(A256,'[1]قوائم الترجمة'!AC$2:AD$2397,1,0),"م")</f>
        <v>م</v>
      </c>
      <c r="AG256" s="232"/>
      <c r="AH256" s="233"/>
      <c r="AI256" s="233"/>
      <c r="AJ256" s="233"/>
      <c r="AL256" s="267"/>
      <c r="AM256" s="235"/>
      <c r="AU256" s="234"/>
    </row>
    <row r="257" spans="1:47" ht="21" x14ac:dyDescent="0.4">
      <c r="A257" s="278">
        <v>107358</v>
      </c>
      <c r="B257" s="279" t="s">
        <v>1497</v>
      </c>
      <c r="C257" s="279" t="s">
        <v>109</v>
      </c>
      <c r="D257" s="279" t="s">
        <v>250</v>
      </c>
      <c r="E257" s="279" t="s">
        <v>423</v>
      </c>
      <c r="F257" s="279" t="s">
        <v>8965</v>
      </c>
      <c r="G257" s="279" t="s">
        <v>402</v>
      </c>
      <c r="H257" s="279" t="s">
        <v>425</v>
      </c>
      <c r="I257" s="279" t="s">
        <v>540</v>
      </c>
      <c r="J257" s="279" t="s">
        <v>7215</v>
      </c>
      <c r="K257" s="280">
        <v>0</v>
      </c>
      <c r="L257" s="279" t="s">
        <v>7215</v>
      </c>
      <c r="M257" s="315" t="s">
        <v>394</v>
      </c>
      <c r="N257" s="279" t="s">
        <v>394</v>
      </c>
      <c r="O257" s="279" t="s">
        <v>394</v>
      </c>
      <c r="P257" s="315">
        <v>0</v>
      </c>
      <c r="Q257" s="311"/>
      <c r="R257" s="303"/>
      <c r="S257" s="279" t="s">
        <v>394</v>
      </c>
      <c r="T257" s="315" t="s">
        <v>394</v>
      </c>
      <c r="AC257" s="279" t="s">
        <v>855</v>
      </c>
      <c r="AF257" s="276">
        <f>IFERROR(VLOOKUP(A257,'[1]قوائم الترجمة'!AC$2:AD$2397,1,0),"م")</f>
        <v>107358</v>
      </c>
      <c r="AG257" s="232"/>
      <c r="AH257" s="233"/>
      <c r="AI257" s="233"/>
      <c r="AJ257" s="233"/>
      <c r="AL257" s="267"/>
      <c r="AM257" s="235"/>
      <c r="AU257" s="234"/>
    </row>
    <row r="258" spans="1:47" ht="21" x14ac:dyDescent="0.4">
      <c r="A258" s="278">
        <v>107408</v>
      </c>
      <c r="B258" s="279" t="s">
        <v>1672</v>
      </c>
      <c r="C258" s="279" t="s">
        <v>451</v>
      </c>
      <c r="D258" s="279" t="s">
        <v>252</v>
      </c>
      <c r="E258" s="279" t="s">
        <v>394</v>
      </c>
      <c r="F258" s="303"/>
      <c r="G258" s="303"/>
      <c r="H258" s="279" t="s">
        <v>394</v>
      </c>
      <c r="I258" s="279" t="s">
        <v>61</v>
      </c>
      <c r="J258" s="279" t="s">
        <v>394</v>
      </c>
      <c r="K258" s="279" t="s">
        <v>394</v>
      </c>
      <c r="L258" s="279" t="s">
        <v>394</v>
      </c>
      <c r="M258" s="315" t="s">
        <v>394</v>
      </c>
      <c r="N258" s="279" t="s">
        <v>394</v>
      </c>
      <c r="O258" s="279" t="s">
        <v>394</v>
      </c>
      <c r="P258" s="315">
        <v>0</v>
      </c>
      <c r="Q258" s="315" t="s">
        <v>394</v>
      </c>
      <c r="R258" s="279" t="s">
        <v>394</v>
      </c>
      <c r="S258" s="279" t="s">
        <v>394</v>
      </c>
      <c r="T258" s="315" t="s">
        <v>394</v>
      </c>
      <c r="U258" s="315" t="s">
        <v>394</v>
      </c>
      <c r="V258" s="315" t="s">
        <v>394</v>
      </c>
      <c r="W258" s="315" t="s">
        <v>394</v>
      </c>
      <c r="X258" s="315" t="s">
        <v>394</v>
      </c>
      <c r="Y258" s="281"/>
      <c r="Z258" s="315" t="s">
        <v>394</v>
      </c>
      <c r="AA258" s="315" t="s">
        <v>394</v>
      </c>
      <c r="AB258" s="281"/>
      <c r="AC258" s="279" t="s">
        <v>855</v>
      </c>
      <c r="AF258" s="276" t="str">
        <f>IFERROR(VLOOKUP(A258,'[1]قوائم الترجمة'!AC$2:AD$2397,1,0),"م")</f>
        <v>م</v>
      </c>
      <c r="AG258" s="232"/>
      <c r="AH258" s="233"/>
      <c r="AI258" s="233"/>
      <c r="AJ258" s="233"/>
      <c r="AL258" s="267"/>
      <c r="AM258" s="235"/>
      <c r="AO258" s="236"/>
      <c r="AU258" s="234"/>
    </row>
    <row r="259" spans="1:47" ht="21" x14ac:dyDescent="0.4">
      <c r="A259" s="278">
        <v>107456</v>
      </c>
      <c r="B259" s="279" t="s">
        <v>5433</v>
      </c>
      <c r="C259" s="279" t="s">
        <v>91</v>
      </c>
      <c r="D259" s="279" t="s">
        <v>1639</v>
      </c>
      <c r="E259" s="279" t="s">
        <v>394</v>
      </c>
      <c r="F259" s="303"/>
      <c r="G259" s="303"/>
      <c r="H259" s="279" t="s">
        <v>394</v>
      </c>
      <c r="I259" s="279" t="s">
        <v>540</v>
      </c>
      <c r="J259" s="279" t="s">
        <v>394</v>
      </c>
      <c r="K259" s="279" t="s">
        <v>394</v>
      </c>
      <c r="L259" s="279" t="s">
        <v>394</v>
      </c>
      <c r="M259" s="315" t="s">
        <v>394</v>
      </c>
      <c r="N259" s="279" t="s">
        <v>394</v>
      </c>
      <c r="O259" s="279" t="s">
        <v>394</v>
      </c>
      <c r="P259" s="315">
        <v>0</v>
      </c>
      <c r="Q259" s="315" t="s">
        <v>394</v>
      </c>
      <c r="R259" s="279" t="s">
        <v>394</v>
      </c>
      <c r="S259" s="279" t="s">
        <v>394</v>
      </c>
      <c r="T259" s="315" t="s">
        <v>394</v>
      </c>
      <c r="U259" s="315" t="s">
        <v>394</v>
      </c>
      <c r="V259" s="315" t="s">
        <v>394</v>
      </c>
      <c r="W259" s="315" t="s">
        <v>394</v>
      </c>
      <c r="X259" s="315" t="s">
        <v>394</v>
      </c>
      <c r="Y259" s="281"/>
      <c r="Z259" s="315" t="s">
        <v>394</v>
      </c>
      <c r="AA259" s="315" t="s">
        <v>394</v>
      </c>
      <c r="AB259" s="281"/>
      <c r="AC259" s="279" t="s">
        <v>394</v>
      </c>
      <c r="AF259" s="276" t="str">
        <f>IFERROR(VLOOKUP(A259,'[1]قوائم الترجمة'!AC$2:AD$2397,1,0),"م")</f>
        <v>م</v>
      </c>
      <c r="AG259" s="232"/>
      <c r="AH259" s="233"/>
      <c r="AI259" s="233"/>
      <c r="AJ259" s="233"/>
      <c r="AL259" s="267"/>
      <c r="AM259" s="235"/>
      <c r="AU259" s="234"/>
    </row>
    <row r="260" spans="1:47" ht="21" x14ac:dyDescent="0.4">
      <c r="A260" s="278">
        <v>107475</v>
      </c>
      <c r="B260" s="279" t="s">
        <v>7108</v>
      </c>
      <c r="C260" s="279" t="s">
        <v>833</v>
      </c>
      <c r="D260" s="279" t="s">
        <v>530</v>
      </c>
      <c r="E260" s="279" t="s">
        <v>394</v>
      </c>
      <c r="F260" s="303"/>
      <c r="G260" s="303"/>
      <c r="H260" s="279" t="s">
        <v>394</v>
      </c>
      <c r="I260" s="279" t="s">
        <v>538</v>
      </c>
      <c r="J260" s="279" t="s">
        <v>394</v>
      </c>
      <c r="K260" s="279" t="s">
        <v>394</v>
      </c>
      <c r="L260" s="279" t="s">
        <v>394</v>
      </c>
      <c r="M260" s="315" t="s">
        <v>394</v>
      </c>
      <c r="N260" s="279" t="s">
        <v>394</v>
      </c>
      <c r="O260" s="279" t="s">
        <v>394</v>
      </c>
      <c r="P260" s="315">
        <v>0</v>
      </c>
      <c r="Q260" s="315" t="s">
        <v>394</v>
      </c>
      <c r="R260" s="279" t="s">
        <v>394</v>
      </c>
      <c r="S260" s="279" t="s">
        <v>394</v>
      </c>
      <c r="T260" s="315" t="s">
        <v>394</v>
      </c>
      <c r="U260" s="315" t="s">
        <v>394</v>
      </c>
      <c r="V260" s="315" t="s">
        <v>394</v>
      </c>
      <c r="W260" s="315" t="s">
        <v>394</v>
      </c>
      <c r="X260" s="315" t="s">
        <v>394</v>
      </c>
      <c r="Y260" s="281"/>
      <c r="Z260" s="315" t="s">
        <v>394</v>
      </c>
      <c r="AA260" s="315" t="s">
        <v>394</v>
      </c>
      <c r="AB260" s="281"/>
      <c r="AC260" s="279" t="s">
        <v>855</v>
      </c>
      <c r="AF260" s="276" t="str">
        <f>IFERROR(VLOOKUP(A260,'[1]قوائم الترجمة'!AC$2:AD$2397,1,0),"م")</f>
        <v>م</v>
      </c>
      <c r="AG260" s="232"/>
      <c r="AH260" s="233"/>
      <c r="AI260" s="233"/>
      <c r="AJ260" s="233"/>
      <c r="AL260" s="267"/>
      <c r="AM260" s="235"/>
      <c r="AU260" s="234"/>
    </row>
    <row r="261" spans="1:47" ht="21" x14ac:dyDescent="0.4">
      <c r="A261" s="278">
        <v>107510</v>
      </c>
      <c r="B261" s="279" t="s">
        <v>7113</v>
      </c>
      <c r="C261" s="279" t="s">
        <v>7114</v>
      </c>
      <c r="D261" s="279" t="s">
        <v>236</v>
      </c>
      <c r="E261" s="279" t="s">
        <v>394</v>
      </c>
      <c r="F261" s="303"/>
      <c r="G261" s="303"/>
      <c r="H261" s="279" t="s">
        <v>394</v>
      </c>
      <c r="I261" s="279" t="s">
        <v>61</v>
      </c>
      <c r="J261" s="279" t="s">
        <v>394</v>
      </c>
      <c r="K261" s="279" t="s">
        <v>394</v>
      </c>
      <c r="L261" s="279" t="s">
        <v>394</v>
      </c>
      <c r="M261" s="315" t="s">
        <v>394</v>
      </c>
      <c r="N261" s="279" t="s">
        <v>394</v>
      </c>
      <c r="O261" s="279" t="s">
        <v>394</v>
      </c>
      <c r="P261" s="315">
        <v>0</v>
      </c>
      <c r="Q261" s="315" t="s">
        <v>394</v>
      </c>
      <c r="R261" s="279" t="s">
        <v>394</v>
      </c>
      <c r="S261" s="279" t="s">
        <v>394</v>
      </c>
      <c r="T261" s="315" t="s">
        <v>394</v>
      </c>
      <c r="U261" s="315" t="s">
        <v>394</v>
      </c>
      <c r="V261" s="315" t="s">
        <v>394</v>
      </c>
      <c r="W261" s="315" t="s">
        <v>394</v>
      </c>
      <c r="X261" s="315" t="s">
        <v>394</v>
      </c>
      <c r="Y261" s="281"/>
      <c r="Z261" s="315" t="s">
        <v>394</v>
      </c>
      <c r="AA261" s="315" t="s">
        <v>394</v>
      </c>
      <c r="AB261" s="281"/>
      <c r="AC261" s="279" t="s">
        <v>855</v>
      </c>
      <c r="AF261" s="276" t="str">
        <f>IFERROR(VLOOKUP(A261,'[1]قوائم الترجمة'!AC$2:AD$2397,1,0),"م")</f>
        <v>م</v>
      </c>
      <c r="AG261" s="232"/>
      <c r="AH261" s="233"/>
      <c r="AI261" s="233"/>
      <c r="AJ261" s="233"/>
      <c r="AL261" s="267"/>
      <c r="AM261" s="235"/>
      <c r="AU261" s="234"/>
    </row>
    <row r="262" spans="1:47" ht="21" x14ac:dyDescent="0.4">
      <c r="A262" s="278">
        <v>107546</v>
      </c>
      <c r="B262" s="279" t="s">
        <v>1496</v>
      </c>
      <c r="C262" s="279" t="s">
        <v>121</v>
      </c>
      <c r="D262" s="279" t="s">
        <v>273</v>
      </c>
      <c r="E262" s="279" t="s">
        <v>394</v>
      </c>
      <c r="F262" s="303"/>
      <c r="G262" s="303"/>
      <c r="H262" s="279" t="s">
        <v>394</v>
      </c>
      <c r="I262" s="279" t="s">
        <v>61</v>
      </c>
      <c r="J262" s="279" t="s">
        <v>394</v>
      </c>
      <c r="K262" s="279" t="s">
        <v>394</v>
      </c>
      <c r="L262" s="279" t="s">
        <v>394</v>
      </c>
      <c r="M262" s="315" t="s">
        <v>394</v>
      </c>
      <c r="N262" s="279" t="s">
        <v>394</v>
      </c>
      <c r="O262" s="279" t="s">
        <v>394</v>
      </c>
      <c r="P262" s="315">
        <v>0</v>
      </c>
      <c r="Q262" s="315" t="s">
        <v>394</v>
      </c>
      <c r="R262" s="279" t="s">
        <v>394</v>
      </c>
      <c r="S262" s="279" t="s">
        <v>394</v>
      </c>
      <c r="T262" s="315" t="s">
        <v>394</v>
      </c>
      <c r="U262" s="315" t="s">
        <v>394</v>
      </c>
      <c r="V262" s="315" t="s">
        <v>394</v>
      </c>
      <c r="W262" s="315" t="s">
        <v>394</v>
      </c>
      <c r="X262" s="315" t="s">
        <v>394</v>
      </c>
      <c r="Y262" s="281"/>
      <c r="Z262" s="315" t="s">
        <v>394</v>
      </c>
      <c r="AA262" s="315" t="s">
        <v>394</v>
      </c>
      <c r="AB262" s="281"/>
      <c r="AC262" s="279" t="s">
        <v>855</v>
      </c>
      <c r="AF262" s="276" t="str">
        <f>IFERROR(VLOOKUP(A262,'[1]قوائم الترجمة'!AC$2:AD$2397,1,0),"م")</f>
        <v>م</v>
      </c>
      <c r="AG262" s="232"/>
      <c r="AH262" s="233"/>
      <c r="AI262" s="233"/>
      <c r="AJ262" s="233"/>
      <c r="AL262" s="267"/>
      <c r="AM262" s="235"/>
      <c r="AU262" s="234"/>
    </row>
    <row r="263" spans="1:47" ht="21" x14ac:dyDescent="0.4">
      <c r="A263" s="278">
        <v>107581</v>
      </c>
      <c r="B263" s="279" t="s">
        <v>7143</v>
      </c>
      <c r="C263" s="279" t="s">
        <v>170</v>
      </c>
      <c r="D263" s="279" t="s">
        <v>322</v>
      </c>
      <c r="E263" s="279" t="s">
        <v>394</v>
      </c>
      <c r="F263" s="303"/>
      <c r="G263" s="303"/>
      <c r="H263" s="279" t="s">
        <v>394</v>
      </c>
      <c r="I263" s="279" t="s">
        <v>61</v>
      </c>
      <c r="J263" s="279" t="s">
        <v>394</v>
      </c>
      <c r="K263" s="279" t="s">
        <v>394</v>
      </c>
      <c r="L263" s="279" t="s">
        <v>394</v>
      </c>
      <c r="M263" s="315" t="s">
        <v>394</v>
      </c>
      <c r="N263" s="279" t="s">
        <v>394</v>
      </c>
      <c r="O263" s="279" t="s">
        <v>394</v>
      </c>
      <c r="P263" s="315">
        <v>0</v>
      </c>
      <c r="Q263" s="315" t="s">
        <v>394</v>
      </c>
      <c r="R263" s="279" t="s">
        <v>394</v>
      </c>
      <c r="S263" s="279" t="s">
        <v>394</v>
      </c>
      <c r="T263" s="315" t="s">
        <v>394</v>
      </c>
      <c r="U263" s="315" t="s">
        <v>394</v>
      </c>
      <c r="V263" s="315" t="s">
        <v>394</v>
      </c>
      <c r="W263" s="315" t="s">
        <v>394</v>
      </c>
      <c r="X263" s="315" t="s">
        <v>394</v>
      </c>
      <c r="Y263" s="281"/>
      <c r="Z263" s="315" t="s">
        <v>394</v>
      </c>
      <c r="AA263" s="315" t="s">
        <v>394</v>
      </c>
      <c r="AB263" s="281"/>
      <c r="AC263" s="279" t="s">
        <v>855</v>
      </c>
      <c r="AF263" s="276" t="str">
        <f>IFERROR(VLOOKUP(A263,'[1]قوائم الترجمة'!AC$2:AD$2397,1,0),"م")</f>
        <v>م</v>
      </c>
      <c r="AG263" s="232"/>
      <c r="AH263" s="233"/>
      <c r="AI263" s="233"/>
      <c r="AJ263" s="233"/>
      <c r="AL263" s="267"/>
      <c r="AM263" s="235"/>
      <c r="AO263" s="236"/>
      <c r="AU263" s="234"/>
    </row>
    <row r="264" spans="1:47" ht="21" x14ac:dyDescent="0.4">
      <c r="A264" s="278">
        <v>107620</v>
      </c>
      <c r="B264" s="279" t="s">
        <v>5432</v>
      </c>
      <c r="C264" s="279" t="s">
        <v>394</v>
      </c>
      <c r="D264" s="279" t="s">
        <v>394</v>
      </c>
      <c r="E264" s="279" t="s">
        <v>394</v>
      </c>
      <c r="F264" s="303"/>
      <c r="G264" s="303"/>
      <c r="H264" s="279" t="s">
        <v>394</v>
      </c>
      <c r="I264" s="279" t="s">
        <v>61</v>
      </c>
      <c r="J264" s="279" t="s">
        <v>394</v>
      </c>
      <c r="K264" s="279" t="s">
        <v>394</v>
      </c>
      <c r="L264" s="279" t="s">
        <v>394</v>
      </c>
      <c r="M264" s="315" t="s">
        <v>394</v>
      </c>
      <c r="N264" s="279" t="s">
        <v>394</v>
      </c>
      <c r="O264" s="279" t="s">
        <v>394</v>
      </c>
      <c r="P264" s="315">
        <v>0</v>
      </c>
      <c r="Q264" s="315" t="s">
        <v>394</v>
      </c>
      <c r="R264" s="279" t="s">
        <v>394</v>
      </c>
      <c r="S264" s="279" t="s">
        <v>394</v>
      </c>
      <c r="T264" s="315" t="s">
        <v>394</v>
      </c>
      <c r="U264" s="315" t="s">
        <v>394</v>
      </c>
      <c r="V264" s="315" t="s">
        <v>394</v>
      </c>
      <c r="W264" s="315" t="s">
        <v>394</v>
      </c>
      <c r="X264" s="315" t="s">
        <v>394</v>
      </c>
      <c r="Y264" s="281"/>
      <c r="Z264" s="315" t="s">
        <v>394</v>
      </c>
      <c r="AA264" s="315" t="s">
        <v>394</v>
      </c>
      <c r="AB264" s="281"/>
      <c r="AC264" s="279" t="s">
        <v>394</v>
      </c>
      <c r="AF264" s="276" t="str">
        <f>IFERROR(VLOOKUP(A264,'[1]قوائم الترجمة'!AC$2:AD$2397,1,0),"م")</f>
        <v>م</v>
      </c>
      <c r="AG264" s="232"/>
      <c r="AH264" s="233"/>
      <c r="AI264" s="233"/>
      <c r="AJ264" s="233"/>
      <c r="AL264" s="267"/>
      <c r="AM264" s="235"/>
      <c r="AO264" s="236"/>
      <c r="AU264" s="234"/>
    </row>
    <row r="265" spans="1:47" ht="21" x14ac:dyDescent="0.4">
      <c r="A265" s="278">
        <v>107667</v>
      </c>
      <c r="B265" s="279" t="s">
        <v>5431</v>
      </c>
      <c r="C265" s="279" t="s">
        <v>166</v>
      </c>
      <c r="D265" s="279" t="s">
        <v>945</v>
      </c>
      <c r="E265" s="279" t="s">
        <v>394</v>
      </c>
      <c r="F265" s="303"/>
      <c r="G265" s="303"/>
      <c r="H265" s="279" t="s">
        <v>394</v>
      </c>
      <c r="I265" s="279" t="s">
        <v>61</v>
      </c>
      <c r="J265" s="279" t="s">
        <v>394</v>
      </c>
      <c r="K265" s="315" t="s">
        <v>394</v>
      </c>
      <c r="L265" s="279" t="s">
        <v>394</v>
      </c>
      <c r="M265" s="315" t="s">
        <v>394</v>
      </c>
      <c r="N265" s="279" t="s">
        <v>394</v>
      </c>
      <c r="O265" s="279" t="s">
        <v>394</v>
      </c>
      <c r="P265" s="315">
        <v>0</v>
      </c>
      <c r="Q265" s="315" t="s">
        <v>394</v>
      </c>
      <c r="R265" s="279" t="s">
        <v>394</v>
      </c>
      <c r="S265" s="279" t="s">
        <v>394</v>
      </c>
      <c r="T265" s="315" t="s">
        <v>394</v>
      </c>
      <c r="U265" s="315" t="s">
        <v>394</v>
      </c>
      <c r="V265" s="315" t="s">
        <v>394</v>
      </c>
      <c r="W265" s="315" t="s">
        <v>394</v>
      </c>
      <c r="X265" s="315" t="s">
        <v>394</v>
      </c>
      <c r="Y265" s="281"/>
      <c r="Z265" s="315" t="s">
        <v>394</v>
      </c>
      <c r="AA265" s="315" t="s">
        <v>394</v>
      </c>
      <c r="AB265" s="281"/>
      <c r="AC265" s="279" t="s">
        <v>855</v>
      </c>
      <c r="AF265" s="276" t="str">
        <f>IFERROR(VLOOKUP(A265,'[1]قوائم الترجمة'!AC$2:AD$2397,1,0),"م")</f>
        <v>م</v>
      </c>
      <c r="AG265" s="232"/>
      <c r="AH265" s="233"/>
      <c r="AI265" s="233"/>
      <c r="AJ265" s="233"/>
      <c r="AL265" s="267"/>
      <c r="AM265" s="235"/>
      <c r="AU265" s="234"/>
    </row>
    <row r="266" spans="1:47" ht="21" x14ac:dyDescent="0.4">
      <c r="A266" s="278">
        <v>107702</v>
      </c>
      <c r="B266" s="279" t="s">
        <v>5430</v>
      </c>
      <c r="C266" s="279" t="s">
        <v>72</v>
      </c>
      <c r="D266" s="279" t="s">
        <v>766</v>
      </c>
      <c r="E266" s="279" t="s">
        <v>394</v>
      </c>
      <c r="F266" s="303"/>
      <c r="G266" s="303"/>
      <c r="H266" s="279" t="s">
        <v>394</v>
      </c>
      <c r="I266" s="279" t="s">
        <v>61</v>
      </c>
      <c r="J266" s="279" t="s">
        <v>394</v>
      </c>
      <c r="K266" s="279" t="s">
        <v>394</v>
      </c>
      <c r="L266" s="279" t="s">
        <v>394</v>
      </c>
      <c r="M266" s="315" t="s">
        <v>394</v>
      </c>
      <c r="N266" s="279" t="s">
        <v>394</v>
      </c>
      <c r="O266" s="279" t="s">
        <v>394</v>
      </c>
      <c r="P266" s="315">
        <v>0</v>
      </c>
      <c r="Q266" s="315" t="s">
        <v>394</v>
      </c>
      <c r="R266" s="279" t="s">
        <v>394</v>
      </c>
      <c r="S266" s="279" t="s">
        <v>394</v>
      </c>
      <c r="T266" s="315" t="s">
        <v>394</v>
      </c>
      <c r="U266" s="315" t="s">
        <v>394</v>
      </c>
      <c r="V266" s="315" t="s">
        <v>394</v>
      </c>
      <c r="W266" s="315" t="s">
        <v>394</v>
      </c>
      <c r="X266" s="315" t="s">
        <v>394</v>
      </c>
      <c r="Y266" s="281"/>
      <c r="Z266" s="315" t="s">
        <v>394</v>
      </c>
      <c r="AA266" s="315" t="s">
        <v>394</v>
      </c>
      <c r="AB266" s="281"/>
      <c r="AC266" s="279" t="s">
        <v>855</v>
      </c>
      <c r="AF266" s="276" t="str">
        <f>IFERROR(VLOOKUP(A266,'[1]قوائم الترجمة'!AC$2:AD$2397,1,0),"م")</f>
        <v>م</v>
      </c>
      <c r="AG266" s="232"/>
      <c r="AH266" s="233"/>
      <c r="AI266" s="233"/>
      <c r="AJ266" s="233"/>
      <c r="AL266" s="267"/>
      <c r="AM266" s="235"/>
      <c r="AO266" s="236"/>
      <c r="AU266" s="234"/>
    </row>
    <row r="267" spans="1:47" ht="21" x14ac:dyDescent="0.4">
      <c r="A267" s="278">
        <v>107844</v>
      </c>
      <c r="B267" s="279" t="s">
        <v>7226</v>
      </c>
      <c r="C267" s="279" t="s">
        <v>7134</v>
      </c>
      <c r="D267" s="279" t="s">
        <v>7227</v>
      </c>
      <c r="E267" s="279" t="s">
        <v>394</v>
      </c>
      <c r="F267" s="303"/>
      <c r="G267" s="303"/>
      <c r="H267" s="279" t="s">
        <v>394</v>
      </c>
      <c r="I267" s="279" t="s">
        <v>61</v>
      </c>
      <c r="J267" s="279" t="s">
        <v>394</v>
      </c>
      <c r="K267" s="279" t="s">
        <v>394</v>
      </c>
      <c r="L267" s="279" t="s">
        <v>394</v>
      </c>
      <c r="M267" s="315" t="s">
        <v>394</v>
      </c>
      <c r="N267" s="279" t="s">
        <v>394</v>
      </c>
      <c r="O267" s="279" t="s">
        <v>394</v>
      </c>
      <c r="P267" s="315">
        <v>0</v>
      </c>
      <c r="Q267" s="315" t="s">
        <v>394</v>
      </c>
      <c r="R267" s="279" t="s">
        <v>394</v>
      </c>
      <c r="S267" s="279" t="s">
        <v>394</v>
      </c>
      <c r="T267" s="315" t="s">
        <v>394</v>
      </c>
      <c r="U267" s="315" t="s">
        <v>394</v>
      </c>
      <c r="V267" s="315" t="s">
        <v>394</v>
      </c>
      <c r="W267" s="315" t="s">
        <v>394</v>
      </c>
      <c r="X267" s="315" t="s">
        <v>394</v>
      </c>
      <c r="Y267" s="281"/>
      <c r="Z267" s="315" t="s">
        <v>394</v>
      </c>
      <c r="AA267" s="315" t="s">
        <v>394</v>
      </c>
      <c r="AB267" s="281"/>
      <c r="AC267" s="279" t="s">
        <v>855</v>
      </c>
      <c r="AF267" s="276" t="str">
        <f>IFERROR(VLOOKUP(A267,'[1]قوائم الترجمة'!AC$2:AD$2397,1,0),"م")</f>
        <v>م</v>
      </c>
      <c r="AG267" s="232"/>
      <c r="AH267" s="233"/>
      <c r="AI267" s="233"/>
      <c r="AJ267" s="233"/>
      <c r="AL267" s="267"/>
      <c r="AM267" s="235"/>
      <c r="AO267" s="236"/>
      <c r="AU267" s="234"/>
    </row>
    <row r="268" spans="1:47" ht="21" x14ac:dyDescent="0.4">
      <c r="A268" s="278">
        <v>107895</v>
      </c>
      <c r="B268" s="279" t="s">
        <v>7256</v>
      </c>
      <c r="C268" s="279" t="s">
        <v>459</v>
      </c>
      <c r="D268" s="279" t="s">
        <v>7257</v>
      </c>
      <c r="E268" s="279" t="s">
        <v>394</v>
      </c>
      <c r="F268" s="303"/>
      <c r="G268" s="303"/>
      <c r="H268" s="279" t="s">
        <v>394</v>
      </c>
      <c r="I268" s="279" t="s">
        <v>540</v>
      </c>
      <c r="J268" s="279" t="s">
        <v>394</v>
      </c>
      <c r="K268" s="279" t="s">
        <v>394</v>
      </c>
      <c r="L268" s="279" t="s">
        <v>394</v>
      </c>
      <c r="M268" s="315" t="s">
        <v>394</v>
      </c>
      <c r="N268" s="279" t="s">
        <v>394</v>
      </c>
      <c r="O268" s="279" t="s">
        <v>394</v>
      </c>
      <c r="P268" s="315">
        <v>0</v>
      </c>
      <c r="Q268" s="315" t="s">
        <v>394</v>
      </c>
      <c r="R268" s="279" t="s">
        <v>394</v>
      </c>
      <c r="S268" s="279" t="s">
        <v>394</v>
      </c>
      <c r="T268" s="315" t="s">
        <v>394</v>
      </c>
      <c r="U268" s="315" t="s">
        <v>394</v>
      </c>
      <c r="V268" s="315" t="s">
        <v>394</v>
      </c>
      <c r="W268" s="315" t="s">
        <v>394</v>
      </c>
      <c r="X268" s="315" t="s">
        <v>394</v>
      </c>
      <c r="Y268" s="281"/>
      <c r="Z268" s="315" t="s">
        <v>394</v>
      </c>
      <c r="AA268" s="315" t="s">
        <v>394</v>
      </c>
      <c r="AB268" s="281"/>
      <c r="AC268" s="279" t="s">
        <v>855</v>
      </c>
      <c r="AF268" s="276" t="str">
        <f>IFERROR(VLOOKUP(A268,'[1]قوائم الترجمة'!AC$2:AD$2397,1,0),"م")</f>
        <v>م</v>
      </c>
      <c r="AG268" s="232"/>
      <c r="AH268" s="233"/>
      <c r="AI268" s="233"/>
      <c r="AJ268" s="233"/>
      <c r="AL268" s="267"/>
      <c r="AM268" s="235"/>
      <c r="AO268" s="236"/>
      <c r="AU268" s="234"/>
    </row>
    <row r="269" spans="1:47" ht="21" x14ac:dyDescent="0.4">
      <c r="A269" s="278">
        <v>107971</v>
      </c>
      <c r="B269" s="279" t="s">
        <v>7309</v>
      </c>
      <c r="C269" s="279" t="s">
        <v>68</v>
      </c>
      <c r="D269" s="279" t="s">
        <v>247</v>
      </c>
      <c r="E269" s="279" t="s">
        <v>394</v>
      </c>
      <c r="F269" s="303"/>
      <c r="G269" s="303"/>
      <c r="H269" s="279" t="s">
        <v>394</v>
      </c>
      <c r="I269" s="279" t="s">
        <v>61</v>
      </c>
      <c r="J269" s="279" t="s">
        <v>394</v>
      </c>
      <c r="K269" s="279" t="s">
        <v>394</v>
      </c>
      <c r="L269" s="279" t="s">
        <v>394</v>
      </c>
      <c r="M269" s="315" t="s">
        <v>394</v>
      </c>
      <c r="N269" s="279" t="s">
        <v>394</v>
      </c>
      <c r="O269" s="279" t="s">
        <v>394</v>
      </c>
      <c r="P269" s="315">
        <v>0</v>
      </c>
      <c r="Q269" s="315" t="s">
        <v>394</v>
      </c>
      <c r="R269" s="279" t="s">
        <v>394</v>
      </c>
      <c r="S269" s="279" t="s">
        <v>394</v>
      </c>
      <c r="T269" s="315" t="s">
        <v>394</v>
      </c>
      <c r="U269" s="315" t="s">
        <v>394</v>
      </c>
      <c r="V269" s="315" t="s">
        <v>394</v>
      </c>
      <c r="W269" s="315" t="s">
        <v>394</v>
      </c>
      <c r="X269" s="315" t="s">
        <v>394</v>
      </c>
      <c r="Y269" s="281"/>
      <c r="Z269" s="315" t="s">
        <v>394</v>
      </c>
      <c r="AA269" s="315" t="s">
        <v>394</v>
      </c>
      <c r="AB269" s="281"/>
      <c r="AC269" s="279" t="s">
        <v>855</v>
      </c>
      <c r="AF269" s="276" t="str">
        <f>IFERROR(VLOOKUP(A269,'[1]قوائم الترجمة'!AC$2:AD$2397,1,0),"م")</f>
        <v>م</v>
      </c>
      <c r="AG269" s="232"/>
      <c r="AH269" s="233"/>
      <c r="AI269" s="233"/>
      <c r="AJ269" s="233"/>
      <c r="AL269" s="267"/>
      <c r="AM269" s="235"/>
      <c r="AU269" s="234"/>
    </row>
    <row r="270" spans="1:47" ht="21" x14ac:dyDescent="0.4">
      <c r="A270" s="278">
        <v>107986</v>
      </c>
      <c r="B270" s="279" t="s">
        <v>7312</v>
      </c>
      <c r="C270" s="279" t="s">
        <v>101</v>
      </c>
      <c r="D270" s="279" t="s">
        <v>264</v>
      </c>
      <c r="E270" s="279" t="s">
        <v>394</v>
      </c>
      <c r="F270" s="303"/>
      <c r="G270" s="303"/>
      <c r="H270" s="279" t="s">
        <v>394</v>
      </c>
      <c r="I270" s="279" t="s">
        <v>61</v>
      </c>
      <c r="J270" s="279" t="s">
        <v>394</v>
      </c>
      <c r="K270" s="279" t="s">
        <v>394</v>
      </c>
      <c r="L270" s="279" t="s">
        <v>394</v>
      </c>
      <c r="M270" s="315" t="s">
        <v>394</v>
      </c>
      <c r="N270" s="279" t="s">
        <v>394</v>
      </c>
      <c r="O270" s="279" t="s">
        <v>394</v>
      </c>
      <c r="P270" s="315">
        <v>0</v>
      </c>
      <c r="Q270" s="315" t="s">
        <v>394</v>
      </c>
      <c r="R270" s="279" t="s">
        <v>394</v>
      </c>
      <c r="S270" s="279" t="s">
        <v>394</v>
      </c>
      <c r="T270" s="315" t="s">
        <v>394</v>
      </c>
      <c r="U270" s="315" t="s">
        <v>394</v>
      </c>
      <c r="V270" s="315" t="s">
        <v>394</v>
      </c>
      <c r="W270" s="315" t="s">
        <v>394</v>
      </c>
      <c r="X270" s="315" t="s">
        <v>394</v>
      </c>
      <c r="Y270" s="281"/>
      <c r="Z270" s="315" t="s">
        <v>394</v>
      </c>
      <c r="AA270" s="315" t="s">
        <v>394</v>
      </c>
      <c r="AB270" s="281"/>
      <c r="AC270" s="279" t="s">
        <v>855</v>
      </c>
      <c r="AF270" s="276" t="str">
        <f>IFERROR(VLOOKUP(A270,'[1]قوائم الترجمة'!AC$2:AD$2397,1,0),"م")</f>
        <v>م</v>
      </c>
      <c r="AG270" s="232"/>
      <c r="AH270" s="233"/>
      <c r="AI270" s="233"/>
      <c r="AJ270" s="233"/>
      <c r="AL270" s="267"/>
      <c r="AM270" s="235"/>
      <c r="AO270" s="236"/>
      <c r="AU270" s="234"/>
    </row>
    <row r="271" spans="1:47" ht="33.75" customHeight="1" x14ac:dyDescent="0.4">
      <c r="A271" s="278">
        <v>107995</v>
      </c>
      <c r="B271" s="279" t="s">
        <v>7315</v>
      </c>
      <c r="C271" s="279" t="s">
        <v>497</v>
      </c>
      <c r="D271" s="279" t="s">
        <v>7316</v>
      </c>
      <c r="E271" s="279" t="s">
        <v>394</v>
      </c>
      <c r="F271" s="303"/>
      <c r="G271" s="303"/>
      <c r="H271" s="279" t="s">
        <v>394</v>
      </c>
      <c r="I271" s="279" t="s">
        <v>540</v>
      </c>
      <c r="J271" s="279" t="s">
        <v>394</v>
      </c>
      <c r="K271" s="279" t="s">
        <v>394</v>
      </c>
      <c r="L271" s="279" t="s">
        <v>394</v>
      </c>
      <c r="M271" s="315" t="s">
        <v>394</v>
      </c>
      <c r="N271" s="279" t="s">
        <v>394</v>
      </c>
      <c r="O271" s="279" t="s">
        <v>394</v>
      </c>
      <c r="P271" s="315">
        <v>0</v>
      </c>
      <c r="Q271" s="315" t="s">
        <v>394</v>
      </c>
      <c r="R271" s="279" t="s">
        <v>394</v>
      </c>
      <c r="S271" s="279" t="s">
        <v>394</v>
      </c>
      <c r="T271" s="315" t="s">
        <v>394</v>
      </c>
      <c r="U271" s="315" t="s">
        <v>394</v>
      </c>
      <c r="V271" s="315" t="s">
        <v>394</v>
      </c>
      <c r="W271" s="315" t="s">
        <v>394</v>
      </c>
      <c r="X271" s="315" t="s">
        <v>394</v>
      </c>
      <c r="Y271" s="281"/>
      <c r="Z271" s="315" t="s">
        <v>394</v>
      </c>
      <c r="AA271" s="315" t="s">
        <v>394</v>
      </c>
      <c r="AB271" s="281"/>
      <c r="AC271" s="279" t="s">
        <v>855</v>
      </c>
      <c r="AF271" s="276" t="str">
        <f>IFERROR(VLOOKUP(A271,'[1]قوائم الترجمة'!AC$2:AD$2397,1,0),"م")</f>
        <v>م</v>
      </c>
      <c r="AG271" s="232"/>
      <c r="AH271" s="233"/>
      <c r="AI271" s="233"/>
      <c r="AJ271" s="233"/>
      <c r="AL271" s="267"/>
      <c r="AM271" s="235"/>
      <c r="AU271" s="234"/>
    </row>
    <row r="272" spans="1:47" ht="21" x14ac:dyDescent="0.4">
      <c r="A272" s="278">
        <v>108018</v>
      </c>
      <c r="B272" s="279" t="s">
        <v>5429</v>
      </c>
      <c r="C272" s="279" t="s">
        <v>195</v>
      </c>
      <c r="D272" s="279" t="s">
        <v>272</v>
      </c>
      <c r="E272" s="279" t="s">
        <v>394</v>
      </c>
      <c r="F272" s="303"/>
      <c r="G272" s="303"/>
      <c r="H272" s="279" t="s">
        <v>394</v>
      </c>
      <c r="I272" s="279" t="s">
        <v>61</v>
      </c>
      <c r="J272" s="279" t="s">
        <v>394</v>
      </c>
      <c r="K272" s="315" t="s">
        <v>394</v>
      </c>
      <c r="L272" s="279" t="s">
        <v>394</v>
      </c>
      <c r="M272" s="315" t="s">
        <v>394</v>
      </c>
      <c r="N272" s="279" t="s">
        <v>394</v>
      </c>
      <c r="O272" s="279" t="s">
        <v>394</v>
      </c>
      <c r="P272" s="315">
        <v>0</v>
      </c>
      <c r="Q272" s="315" t="s">
        <v>394</v>
      </c>
      <c r="R272" s="279" t="s">
        <v>394</v>
      </c>
      <c r="S272" s="279" t="s">
        <v>394</v>
      </c>
      <c r="T272" s="315" t="s">
        <v>394</v>
      </c>
      <c r="U272" s="315" t="s">
        <v>394</v>
      </c>
      <c r="V272" s="315" t="s">
        <v>394</v>
      </c>
      <c r="W272" s="315" t="s">
        <v>394</v>
      </c>
      <c r="X272" s="315" t="s">
        <v>394</v>
      </c>
      <c r="Y272" s="281"/>
      <c r="Z272" s="315" t="s">
        <v>394</v>
      </c>
      <c r="AA272" s="315" t="s">
        <v>394</v>
      </c>
      <c r="AB272" s="281"/>
      <c r="AC272" s="279" t="s">
        <v>394</v>
      </c>
      <c r="AF272" s="276" t="str">
        <f>IFERROR(VLOOKUP(A272,'[1]قوائم الترجمة'!AC$2:AD$2397,1,0),"م")</f>
        <v>م</v>
      </c>
      <c r="AG272" s="232"/>
      <c r="AH272" s="233"/>
      <c r="AI272" s="233"/>
      <c r="AJ272" s="233"/>
      <c r="AL272" s="267"/>
      <c r="AM272" s="235"/>
      <c r="AO272" s="236"/>
      <c r="AU272" s="234"/>
    </row>
    <row r="273" spans="1:47" ht="21" x14ac:dyDescent="0.4">
      <c r="A273" s="278">
        <v>108027</v>
      </c>
      <c r="B273" s="279" t="s">
        <v>7636</v>
      </c>
      <c r="C273" s="279" t="s">
        <v>6708</v>
      </c>
      <c r="D273" s="279" t="s">
        <v>267</v>
      </c>
      <c r="E273" s="279" t="s">
        <v>5660</v>
      </c>
      <c r="F273" s="279" t="s">
        <v>8966</v>
      </c>
      <c r="G273" s="279" t="s">
        <v>8298</v>
      </c>
      <c r="H273" s="279" t="s">
        <v>425</v>
      </c>
      <c r="I273" s="279" t="s">
        <v>541</v>
      </c>
      <c r="J273" s="279" t="s">
        <v>8112</v>
      </c>
      <c r="K273" s="280">
        <v>2005</v>
      </c>
      <c r="L273" s="279" t="s">
        <v>404</v>
      </c>
      <c r="M273" s="315" t="s">
        <v>394</v>
      </c>
      <c r="N273" s="279" t="s">
        <v>394</v>
      </c>
      <c r="O273" s="279" t="s">
        <v>394</v>
      </c>
      <c r="P273" s="315">
        <v>0</v>
      </c>
      <c r="Q273" s="311"/>
      <c r="R273" s="303"/>
      <c r="S273" s="279" t="s">
        <v>394</v>
      </c>
      <c r="T273" s="315" t="s">
        <v>394</v>
      </c>
      <c r="AC273" s="279" t="s">
        <v>855</v>
      </c>
      <c r="AF273" s="276">
        <f>IFERROR(VLOOKUP(A273,'[1]قوائم الترجمة'!AC$2:AD$2397,1,0),"م")</f>
        <v>108027</v>
      </c>
      <c r="AG273" s="232"/>
      <c r="AH273" s="233"/>
      <c r="AI273" s="233"/>
      <c r="AJ273" s="233"/>
      <c r="AL273" s="267"/>
      <c r="AM273" s="235"/>
      <c r="AU273" s="234"/>
    </row>
    <row r="274" spans="1:47" ht="21" x14ac:dyDescent="0.4">
      <c r="A274" s="278">
        <v>108063</v>
      </c>
      <c r="B274" s="279" t="s">
        <v>7336</v>
      </c>
      <c r="C274" s="279" t="s">
        <v>170</v>
      </c>
      <c r="D274" s="279" t="s">
        <v>344</v>
      </c>
      <c r="E274" s="279" t="s">
        <v>394</v>
      </c>
      <c r="F274" s="303"/>
      <c r="G274" s="303"/>
      <c r="H274" s="279" t="s">
        <v>394</v>
      </c>
      <c r="I274" s="279" t="s">
        <v>538</v>
      </c>
      <c r="J274" s="279" t="s">
        <v>394</v>
      </c>
      <c r="K274" s="315" t="s">
        <v>394</v>
      </c>
      <c r="L274" s="279" t="s">
        <v>394</v>
      </c>
      <c r="M274" s="315" t="s">
        <v>394</v>
      </c>
      <c r="N274" s="279" t="s">
        <v>394</v>
      </c>
      <c r="O274" s="279" t="s">
        <v>394</v>
      </c>
      <c r="P274" s="315">
        <v>0</v>
      </c>
      <c r="Q274" s="315" t="s">
        <v>394</v>
      </c>
      <c r="R274" s="279" t="s">
        <v>394</v>
      </c>
      <c r="S274" s="279" t="s">
        <v>394</v>
      </c>
      <c r="T274" s="315" t="s">
        <v>394</v>
      </c>
      <c r="U274" s="315" t="s">
        <v>394</v>
      </c>
      <c r="V274" s="315" t="s">
        <v>394</v>
      </c>
      <c r="W274" s="315" t="s">
        <v>394</v>
      </c>
      <c r="X274" s="315" t="s">
        <v>394</v>
      </c>
      <c r="Y274" s="281"/>
      <c r="Z274" s="315" t="s">
        <v>394</v>
      </c>
      <c r="AA274" s="315" t="s">
        <v>394</v>
      </c>
      <c r="AB274" s="281"/>
      <c r="AC274" s="279" t="s">
        <v>855</v>
      </c>
      <c r="AF274" s="276" t="str">
        <f>IFERROR(VLOOKUP(A274,'[1]قوائم الترجمة'!AC$2:AD$2397,1,0),"م")</f>
        <v>م</v>
      </c>
      <c r="AG274" s="232"/>
      <c r="AH274" s="233"/>
      <c r="AI274" s="233"/>
      <c r="AJ274" s="233"/>
      <c r="AL274" s="267"/>
      <c r="AM274" s="235"/>
      <c r="AU274" s="234"/>
    </row>
    <row r="275" spans="1:47" ht="21" x14ac:dyDescent="0.4">
      <c r="A275" s="278">
        <v>108142</v>
      </c>
      <c r="B275" s="279" t="s">
        <v>5428</v>
      </c>
      <c r="C275" s="279" t="s">
        <v>68</v>
      </c>
      <c r="D275" s="279" t="s">
        <v>278</v>
      </c>
      <c r="E275" s="279" t="s">
        <v>394</v>
      </c>
      <c r="F275" s="303"/>
      <c r="G275" s="303"/>
      <c r="H275" s="279" t="s">
        <v>394</v>
      </c>
      <c r="I275" s="279" t="s">
        <v>539</v>
      </c>
      <c r="J275" s="279" t="s">
        <v>394</v>
      </c>
      <c r="K275" s="279" t="s">
        <v>394</v>
      </c>
      <c r="L275" s="279" t="s">
        <v>394</v>
      </c>
      <c r="M275" s="315" t="s">
        <v>394</v>
      </c>
      <c r="N275" s="279" t="s">
        <v>394</v>
      </c>
      <c r="O275" s="279" t="s">
        <v>394</v>
      </c>
      <c r="P275" s="315">
        <v>0</v>
      </c>
      <c r="Q275" s="315" t="s">
        <v>394</v>
      </c>
      <c r="R275" s="279" t="s">
        <v>394</v>
      </c>
      <c r="S275" s="279" t="s">
        <v>394</v>
      </c>
      <c r="T275" s="315" t="s">
        <v>394</v>
      </c>
      <c r="U275" s="315" t="s">
        <v>394</v>
      </c>
      <c r="V275" s="315" t="s">
        <v>394</v>
      </c>
      <c r="W275" s="315" t="s">
        <v>394</v>
      </c>
      <c r="X275" s="315" t="s">
        <v>394</v>
      </c>
      <c r="Y275" s="281"/>
      <c r="Z275" s="315" t="s">
        <v>394</v>
      </c>
      <c r="AA275" s="315" t="s">
        <v>394</v>
      </c>
      <c r="AB275" s="281"/>
      <c r="AC275" s="279" t="s">
        <v>855</v>
      </c>
      <c r="AF275" s="276" t="str">
        <f>IFERROR(VLOOKUP(A275,'[1]قوائم الترجمة'!AC$2:AD$2397,1,0),"م")</f>
        <v>م</v>
      </c>
      <c r="AG275" s="232"/>
      <c r="AH275" s="233"/>
      <c r="AI275" s="233"/>
      <c r="AJ275" s="233"/>
      <c r="AL275" s="267"/>
      <c r="AM275" s="235"/>
      <c r="AU275" s="234"/>
    </row>
    <row r="276" spans="1:47" ht="21" x14ac:dyDescent="0.4">
      <c r="A276" s="278">
        <v>108153</v>
      </c>
      <c r="B276" s="279" t="s">
        <v>7351</v>
      </c>
      <c r="C276" s="279" t="s">
        <v>62</v>
      </c>
      <c r="D276" s="279" t="s">
        <v>261</v>
      </c>
      <c r="E276" s="279" t="s">
        <v>394</v>
      </c>
      <c r="F276" s="303"/>
      <c r="G276" s="303"/>
      <c r="H276" s="279" t="s">
        <v>394</v>
      </c>
      <c r="I276" s="279" t="s">
        <v>538</v>
      </c>
      <c r="J276" s="279" t="s">
        <v>394</v>
      </c>
      <c r="K276" s="279" t="s">
        <v>394</v>
      </c>
      <c r="L276" s="279" t="s">
        <v>394</v>
      </c>
      <c r="M276" s="315" t="s">
        <v>394</v>
      </c>
      <c r="N276" s="279" t="s">
        <v>394</v>
      </c>
      <c r="O276" s="279" t="s">
        <v>394</v>
      </c>
      <c r="P276" s="315">
        <v>0</v>
      </c>
      <c r="Q276" s="315" t="s">
        <v>394</v>
      </c>
      <c r="R276" s="279" t="s">
        <v>394</v>
      </c>
      <c r="S276" s="279" t="s">
        <v>394</v>
      </c>
      <c r="T276" s="315" t="s">
        <v>394</v>
      </c>
      <c r="U276" s="315" t="s">
        <v>394</v>
      </c>
      <c r="V276" s="315" t="s">
        <v>394</v>
      </c>
      <c r="W276" s="315" t="s">
        <v>394</v>
      </c>
      <c r="X276" s="315" t="s">
        <v>394</v>
      </c>
      <c r="Y276" s="281"/>
      <c r="Z276" s="315" t="s">
        <v>394</v>
      </c>
      <c r="AA276" s="315" t="s">
        <v>394</v>
      </c>
      <c r="AB276" s="281"/>
      <c r="AC276" s="279" t="s">
        <v>855</v>
      </c>
      <c r="AF276" s="276" t="str">
        <f>IFERROR(VLOOKUP(A276,'[1]قوائم الترجمة'!AC$2:AD$2397,1,0),"م")</f>
        <v>م</v>
      </c>
      <c r="AG276" s="232"/>
      <c r="AH276" s="233"/>
      <c r="AI276" s="233"/>
      <c r="AJ276" s="233"/>
      <c r="AL276" s="267"/>
      <c r="AM276" s="235"/>
      <c r="AU276" s="234"/>
    </row>
    <row r="277" spans="1:47" ht="21" x14ac:dyDescent="0.4">
      <c r="A277" s="278">
        <v>108183</v>
      </c>
      <c r="B277" s="279" t="s">
        <v>7362</v>
      </c>
      <c r="C277" s="279" t="s">
        <v>1089</v>
      </c>
      <c r="D277" s="279" t="s">
        <v>257</v>
      </c>
      <c r="E277" s="279" t="s">
        <v>394</v>
      </c>
      <c r="F277" s="303"/>
      <c r="G277" s="303"/>
      <c r="H277" s="279" t="s">
        <v>394</v>
      </c>
      <c r="I277" s="279" t="s">
        <v>61</v>
      </c>
      <c r="J277" s="279" t="s">
        <v>394</v>
      </c>
      <c r="K277" s="315" t="s">
        <v>394</v>
      </c>
      <c r="L277" s="279" t="s">
        <v>394</v>
      </c>
      <c r="M277" s="315" t="s">
        <v>394</v>
      </c>
      <c r="N277" s="279" t="s">
        <v>394</v>
      </c>
      <c r="O277" s="279" t="s">
        <v>394</v>
      </c>
      <c r="P277" s="315">
        <v>0</v>
      </c>
      <c r="Q277" s="315" t="s">
        <v>394</v>
      </c>
      <c r="R277" s="279" t="s">
        <v>394</v>
      </c>
      <c r="S277" s="279" t="s">
        <v>394</v>
      </c>
      <c r="T277" s="315" t="s">
        <v>394</v>
      </c>
      <c r="U277" s="315" t="s">
        <v>394</v>
      </c>
      <c r="V277" s="315" t="s">
        <v>394</v>
      </c>
      <c r="W277" s="315" t="s">
        <v>394</v>
      </c>
      <c r="X277" s="315" t="s">
        <v>394</v>
      </c>
      <c r="Y277" s="281"/>
      <c r="Z277" s="315" t="s">
        <v>394</v>
      </c>
      <c r="AA277" s="315" t="s">
        <v>394</v>
      </c>
      <c r="AB277" s="281"/>
      <c r="AC277" s="279" t="s">
        <v>855</v>
      </c>
      <c r="AF277" s="276" t="str">
        <f>IFERROR(VLOOKUP(A277,'[1]قوائم الترجمة'!AC$2:AD$2397,1,0),"م")</f>
        <v>م</v>
      </c>
      <c r="AG277" s="232"/>
      <c r="AH277" s="233"/>
      <c r="AI277" s="233"/>
      <c r="AJ277" s="233"/>
      <c r="AL277" s="267"/>
      <c r="AM277" s="235"/>
      <c r="AU277" s="234"/>
    </row>
    <row r="278" spans="1:47" ht="21" x14ac:dyDescent="0.4">
      <c r="A278" s="278">
        <v>108184</v>
      </c>
      <c r="B278" s="279" t="s">
        <v>1670</v>
      </c>
      <c r="C278" s="279" t="s">
        <v>65</v>
      </c>
      <c r="D278" s="279" t="s">
        <v>352</v>
      </c>
      <c r="E278" s="279" t="s">
        <v>424</v>
      </c>
      <c r="F278" s="279" t="s">
        <v>8967</v>
      </c>
      <c r="G278" s="279" t="s">
        <v>402</v>
      </c>
      <c r="H278" s="279" t="s">
        <v>425</v>
      </c>
      <c r="I278" s="279" t="s">
        <v>61</v>
      </c>
      <c r="J278" s="279" t="s">
        <v>403</v>
      </c>
      <c r="K278" s="280">
        <v>2005</v>
      </c>
      <c r="L278" s="279" t="s">
        <v>402</v>
      </c>
      <c r="M278" s="315" t="s">
        <v>394</v>
      </c>
      <c r="N278" s="279" t="s">
        <v>394</v>
      </c>
      <c r="O278" s="279" t="s">
        <v>394</v>
      </c>
      <c r="P278" s="315">
        <v>0</v>
      </c>
      <c r="Q278" s="311"/>
      <c r="R278" s="303"/>
      <c r="S278" s="279" t="s">
        <v>394</v>
      </c>
      <c r="T278" s="315" t="s">
        <v>394</v>
      </c>
      <c r="AC278" s="279" t="s">
        <v>855</v>
      </c>
      <c r="AF278" s="276">
        <f>IFERROR(VLOOKUP(A278,'[1]قوائم الترجمة'!AC$2:AD$2397,1,0),"م")</f>
        <v>108184</v>
      </c>
      <c r="AG278" s="232"/>
      <c r="AH278" s="233"/>
      <c r="AI278" s="233"/>
      <c r="AJ278" s="233"/>
      <c r="AL278" s="267"/>
      <c r="AM278" s="235"/>
      <c r="AU278" s="234"/>
    </row>
    <row r="279" spans="1:47" ht="21" x14ac:dyDescent="0.4">
      <c r="A279" s="278">
        <v>108196</v>
      </c>
      <c r="B279" s="279" t="s">
        <v>7368</v>
      </c>
      <c r="C279" s="279" t="s">
        <v>205</v>
      </c>
      <c r="D279" s="279" t="s">
        <v>7369</v>
      </c>
      <c r="E279" s="279" t="s">
        <v>394</v>
      </c>
      <c r="F279" s="303"/>
      <c r="G279" s="303"/>
      <c r="H279" s="279" t="s">
        <v>394</v>
      </c>
      <c r="I279" s="279" t="s">
        <v>538</v>
      </c>
      <c r="J279" s="279" t="s">
        <v>394</v>
      </c>
      <c r="K279" s="279" t="s">
        <v>394</v>
      </c>
      <c r="L279" s="279" t="s">
        <v>394</v>
      </c>
      <c r="M279" s="315" t="s">
        <v>394</v>
      </c>
      <c r="N279" s="279" t="s">
        <v>394</v>
      </c>
      <c r="O279" s="279" t="s">
        <v>394</v>
      </c>
      <c r="P279" s="315">
        <v>0</v>
      </c>
      <c r="Q279" s="315" t="s">
        <v>394</v>
      </c>
      <c r="R279" s="279" t="s">
        <v>394</v>
      </c>
      <c r="S279" s="279" t="s">
        <v>394</v>
      </c>
      <c r="T279" s="315" t="s">
        <v>394</v>
      </c>
      <c r="U279" s="315" t="s">
        <v>394</v>
      </c>
      <c r="V279" s="315" t="s">
        <v>394</v>
      </c>
      <c r="W279" s="315" t="s">
        <v>394</v>
      </c>
      <c r="X279" s="315" t="s">
        <v>394</v>
      </c>
      <c r="Y279" s="281"/>
      <c r="Z279" s="315" t="s">
        <v>394</v>
      </c>
      <c r="AA279" s="315" t="s">
        <v>394</v>
      </c>
      <c r="AB279" s="281"/>
      <c r="AC279" s="279" t="s">
        <v>855</v>
      </c>
      <c r="AF279" s="276" t="str">
        <f>IFERROR(VLOOKUP(A279,'[1]قوائم الترجمة'!AC$2:AD$2397,1,0),"م")</f>
        <v>م</v>
      </c>
      <c r="AG279" s="232"/>
      <c r="AH279" s="233"/>
      <c r="AI279" s="233"/>
      <c r="AJ279" s="233"/>
      <c r="AL279" s="267"/>
      <c r="AM279" s="235"/>
      <c r="AO279" s="236"/>
      <c r="AU279" s="234"/>
    </row>
    <row r="280" spans="1:47" ht="21" x14ac:dyDescent="0.4">
      <c r="A280" s="278">
        <v>108206</v>
      </c>
      <c r="B280" s="279" t="s">
        <v>1495</v>
      </c>
      <c r="C280" s="279" t="s">
        <v>154</v>
      </c>
      <c r="D280" s="279" t="s">
        <v>1002</v>
      </c>
      <c r="E280" s="279" t="s">
        <v>394</v>
      </c>
      <c r="F280" s="303"/>
      <c r="G280" s="303"/>
      <c r="H280" s="279" t="s">
        <v>394</v>
      </c>
      <c r="I280" s="279" t="s">
        <v>61</v>
      </c>
      <c r="J280" s="279" t="s">
        <v>394</v>
      </c>
      <c r="K280" s="279" t="s">
        <v>394</v>
      </c>
      <c r="L280" s="279" t="s">
        <v>394</v>
      </c>
      <c r="M280" s="315" t="s">
        <v>394</v>
      </c>
      <c r="N280" s="279" t="s">
        <v>394</v>
      </c>
      <c r="O280" s="279" t="s">
        <v>394</v>
      </c>
      <c r="P280" s="315">
        <v>0</v>
      </c>
      <c r="Q280" s="315" t="s">
        <v>394</v>
      </c>
      <c r="R280" s="279" t="s">
        <v>394</v>
      </c>
      <c r="S280" s="279" t="s">
        <v>394</v>
      </c>
      <c r="T280" s="315" t="s">
        <v>394</v>
      </c>
      <c r="U280" s="315" t="s">
        <v>394</v>
      </c>
      <c r="V280" s="315" t="s">
        <v>394</v>
      </c>
      <c r="W280" s="315" t="s">
        <v>394</v>
      </c>
      <c r="X280" s="315" t="s">
        <v>394</v>
      </c>
      <c r="Y280" s="281"/>
      <c r="Z280" s="315" t="s">
        <v>394</v>
      </c>
      <c r="AA280" s="315" t="s">
        <v>394</v>
      </c>
      <c r="AB280" s="281"/>
      <c r="AC280" s="279" t="s">
        <v>855</v>
      </c>
      <c r="AF280" s="276" t="str">
        <f>IFERROR(VLOOKUP(A280,'[1]قوائم الترجمة'!AC$2:AD$2397,1,0),"م")</f>
        <v>م</v>
      </c>
      <c r="AG280" s="232"/>
      <c r="AH280" s="233"/>
      <c r="AI280" s="233"/>
      <c r="AJ280" s="233"/>
      <c r="AL280" s="267"/>
      <c r="AM280" s="235"/>
      <c r="AO280" s="236"/>
      <c r="AU280" s="234"/>
    </row>
    <row r="281" spans="1:47" ht="21" x14ac:dyDescent="0.4">
      <c r="A281" s="278">
        <v>108227</v>
      </c>
      <c r="B281" s="279" t="s">
        <v>7375</v>
      </c>
      <c r="C281" s="279" t="s">
        <v>109</v>
      </c>
      <c r="D281" s="279" t="s">
        <v>5784</v>
      </c>
      <c r="E281" s="279" t="s">
        <v>394</v>
      </c>
      <c r="F281" s="303"/>
      <c r="G281" s="303"/>
      <c r="H281" s="279" t="s">
        <v>394</v>
      </c>
      <c r="I281" s="279" t="s">
        <v>538</v>
      </c>
      <c r="J281" s="279" t="s">
        <v>394</v>
      </c>
      <c r="K281" s="315" t="s">
        <v>394</v>
      </c>
      <c r="L281" s="279" t="s">
        <v>394</v>
      </c>
      <c r="M281" s="315" t="s">
        <v>394</v>
      </c>
      <c r="N281" s="279" t="s">
        <v>394</v>
      </c>
      <c r="O281" s="279" t="s">
        <v>394</v>
      </c>
      <c r="P281" s="315">
        <v>0</v>
      </c>
      <c r="Q281" s="315" t="s">
        <v>394</v>
      </c>
      <c r="R281" s="279" t="s">
        <v>394</v>
      </c>
      <c r="S281" s="279" t="s">
        <v>394</v>
      </c>
      <c r="T281" s="315" t="s">
        <v>394</v>
      </c>
      <c r="U281" s="315" t="s">
        <v>394</v>
      </c>
      <c r="V281" s="315" t="s">
        <v>394</v>
      </c>
      <c r="W281" s="315" t="s">
        <v>394</v>
      </c>
      <c r="X281" s="315" t="s">
        <v>394</v>
      </c>
      <c r="Y281" s="281"/>
      <c r="Z281" s="315" t="s">
        <v>394</v>
      </c>
      <c r="AA281" s="315" t="s">
        <v>394</v>
      </c>
      <c r="AB281" s="281"/>
      <c r="AC281" s="279" t="s">
        <v>855</v>
      </c>
      <c r="AF281" s="276" t="str">
        <f>IFERROR(VLOOKUP(A281,'[1]قوائم الترجمة'!AC$2:AD$2397,1,0),"م")</f>
        <v>م</v>
      </c>
      <c r="AG281" s="232"/>
      <c r="AH281" s="233"/>
      <c r="AI281" s="233"/>
      <c r="AJ281" s="233"/>
      <c r="AL281" s="267"/>
      <c r="AM281" s="235"/>
      <c r="AU281" s="234"/>
    </row>
    <row r="282" spans="1:47" ht="21" x14ac:dyDescent="0.4">
      <c r="A282" s="278">
        <v>108234</v>
      </c>
      <c r="B282" s="279" t="s">
        <v>7376</v>
      </c>
      <c r="C282" s="279" t="s">
        <v>65</v>
      </c>
      <c r="D282" s="279" t="s">
        <v>287</v>
      </c>
      <c r="E282" s="279" t="s">
        <v>394</v>
      </c>
      <c r="F282" s="303"/>
      <c r="G282" s="303"/>
      <c r="H282" s="279" t="s">
        <v>394</v>
      </c>
      <c r="I282" s="279" t="s">
        <v>538</v>
      </c>
      <c r="J282" s="279" t="s">
        <v>394</v>
      </c>
      <c r="K282" s="279" t="s">
        <v>394</v>
      </c>
      <c r="L282" s="279" t="s">
        <v>394</v>
      </c>
      <c r="M282" s="315" t="s">
        <v>394</v>
      </c>
      <c r="N282" s="279" t="s">
        <v>394</v>
      </c>
      <c r="O282" s="279" t="s">
        <v>394</v>
      </c>
      <c r="P282" s="315">
        <v>0</v>
      </c>
      <c r="Q282" s="315" t="s">
        <v>394</v>
      </c>
      <c r="R282" s="279" t="s">
        <v>394</v>
      </c>
      <c r="S282" s="279" t="s">
        <v>394</v>
      </c>
      <c r="T282" s="315" t="s">
        <v>394</v>
      </c>
      <c r="U282" s="315" t="s">
        <v>394</v>
      </c>
      <c r="V282" s="315" t="s">
        <v>394</v>
      </c>
      <c r="W282" s="315" t="s">
        <v>394</v>
      </c>
      <c r="X282" s="315" t="s">
        <v>394</v>
      </c>
      <c r="Y282" s="281"/>
      <c r="Z282" s="315" t="s">
        <v>394</v>
      </c>
      <c r="AA282" s="315" t="s">
        <v>394</v>
      </c>
      <c r="AB282" s="281"/>
      <c r="AC282" s="279" t="s">
        <v>855</v>
      </c>
      <c r="AF282" s="276" t="str">
        <f>IFERROR(VLOOKUP(A282,'[1]قوائم الترجمة'!AC$2:AD$2397,1,0),"م")</f>
        <v>م</v>
      </c>
      <c r="AG282" s="232"/>
      <c r="AH282" s="233"/>
      <c r="AI282" s="233"/>
      <c r="AJ282" s="233"/>
      <c r="AL282" s="267"/>
      <c r="AM282" s="235"/>
      <c r="AO282" s="236"/>
      <c r="AU282" s="234"/>
    </row>
    <row r="283" spans="1:47" ht="21" x14ac:dyDescent="0.4">
      <c r="A283" s="278">
        <v>108274</v>
      </c>
      <c r="B283" s="279" t="s">
        <v>1419</v>
      </c>
      <c r="C283" s="279" t="s">
        <v>199</v>
      </c>
      <c r="D283" s="279" t="s">
        <v>320</v>
      </c>
      <c r="E283" s="279" t="s">
        <v>394</v>
      </c>
      <c r="F283" s="303"/>
      <c r="G283" s="303"/>
      <c r="H283" s="279" t="s">
        <v>394</v>
      </c>
      <c r="I283" s="279" t="s">
        <v>61</v>
      </c>
      <c r="J283" s="279" t="s">
        <v>394</v>
      </c>
      <c r="K283" s="279" t="s">
        <v>394</v>
      </c>
      <c r="L283" s="279" t="s">
        <v>394</v>
      </c>
      <c r="M283" s="315" t="s">
        <v>394</v>
      </c>
      <c r="N283" s="279" t="s">
        <v>394</v>
      </c>
      <c r="O283" s="279" t="s">
        <v>394</v>
      </c>
      <c r="P283" s="315">
        <v>0</v>
      </c>
      <c r="Q283" s="315" t="s">
        <v>394</v>
      </c>
      <c r="R283" s="279" t="s">
        <v>394</v>
      </c>
      <c r="S283" s="279" t="s">
        <v>394</v>
      </c>
      <c r="T283" s="315" t="s">
        <v>394</v>
      </c>
      <c r="U283" s="315" t="s">
        <v>394</v>
      </c>
      <c r="V283" s="315" t="s">
        <v>394</v>
      </c>
      <c r="W283" s="315" t="s">
        <v>394</v>
      </c>
      <c r="X283" s="315" t="s">
        <v>394</v>
      </c>
      <c r="Y283" s="281"/>
      <c r="Z283" s="315" t="s">
        <v>394</v>
      </c>
      <c r="AA283" s="315" t="s">
        <v>394</v>
      </c>
      <c r="AB283" s="281"/>
      <c r="AC283" s="279" t="s">
        <v>855</v>
      </c>
      <c r="AF283" s="276" t="str">
        <f>IFERROR(VLOOKUP(A283,'[1]قوائم الترجمة'!AC$2:AD$2397,1,0),"م")</f>
        <v>م</v>
      </c>
      <c r="AG283" s="232"/>
      <c r="AH283" s="233"/>
      <c r="AI283" s="233"/>
      <c r="AJ283" s="233"/>
      <c r="AL283" s="267"/>
      <c r="AM283" s="235"/>
      <c r="AO283" s="236"/>
      <c r="AU283" s="234"/>
    </row>
    <row r="284" spans="1:47" ht="21" x14ac:dyDescent="0.4">
      <c r="A284" s="278">
        <v>108275</v>
      </c>
      <c r="B284" s="279" t="s">
        <v>1419</v>
      </c>
      <c r="C284" s="279" t="s">
        <v>101</v>
      </c>
      <c r="D284" s="279" t="s">
        <v>311</v>
      </c>
      <c r="E284" s="279" t="s">
        <v>394</v>
      </c>
      <c r="F284" s="303"/>
      <c r="G284" s="303"/>
      <c r="H284" s="279" t="s">
        <v>394</v>
      </c>
      <c r="I284" s="279" t="s">
        <v>61</v>
      </c>
      <c r="J284" s="279" t="s">
        <v>394</v>
      </c>
      <c r="K284" s="279" t="s">
        <v>394</v>
      </c>
      <c r="L284" s="279" t="s">
        <v>394</v>
      </c>
      <c r="M284" s="315" t="s">
        <v>394</v>
      </c>
      <c r="N284" s="279" t="s">
        <v>394</v>
      </c>
      <c r="O284" s="279" t="s">
        <v>394</v>
      </c>
      <c r="P284" s="315">
        <v>0</v>
      </c>
      <c r="Q284" s="315" t="s">
        <v>394</v>
      </c>
      <c r="R284" s="279" t="s">
        <v>394</v>
      </c>
      <c r="S284" s="279" t="s">
        <v>394</v>
      </c>
      <c r="T284" s="315" t="s">
        <v>394</v>
      </c>
      <c r="U284" s="315" t="s">
        <v>394</v>
      </c>
      <c r="V284" s="315" t="s">
        <v>394</v>
      </c>
      <c r="W284" s="315" t="s">
        <v>394</v>
      </c>
      <c r="X284" s="315" t="s">
        <v>394</v>
      </c>
      <c r="Y284" s="281"/>
      <c r="Z284" s="315" t="s">
        <v>394</v>
      </c>
      <c r="AA284" s="315" t="s">
        <v>394</v>
      </c>
      <c r="AB284" s="281"/>
      <c r="AC284" s="279" t="s">
        <v>855</v>
      </c>
      <c r="AF284" s="276" t="str">
        <f>IFERROR(VLOOKUP(A284,'[1]قوائم الترجمة'!AC$2:AD$2397,1,0),"م")</f>
        <v>م</v>
      </c>
      <c r="AG284" s="232"/>
      <c r="AH284" s="233"/>
      <c r="AI284" s="233"/>
      <c r="AJ284" s="233"/>
      <c r="AL284" s="267"/>
      <c r="AM284" s="235"/>
      <c r="AU284" s="234"/>
    </row>
    <row r="285" spans="1:47" ht="21" x14ac:dyDescent="0.4">
      <c r="A285" s="278">
        <v>108341</v>
      </c>
      <c r="B285" s="279" t="s">
        <v>1494</v>
      </c>
      <c r="C285" s="279" t="s">
        <v>101</v>
      </c>
      <c r="D285" s="279" t="s">
        <v>374</v>
      </c>
      <c r="E285" s="279" t="s">
        <v>394</v>
      </c>
      <c r="F285" s="303"/>
      <c r="G285" s="303"/>
      <c r="H285" s="279" t="s">
        <v>394</v>
      </c>
      <c r="I285" s="279" t="s">
        <v>61</v>
      </c>
      <c r="J285" s="279" t="s">
        <v>394</v>
      </c>
      <c r="K285" s="279" t="s">
        <v>394</v>
      </c>
      <c r="L285" s="279" t="s">
        <v>394</v>
      </c>
      <c r="M285" s="315" t="s">
        <v>394</v>
      </c>
      <c r="N285" s="279" t="s">
        <v>394</v>
      </c>
      <c r="O285" s="279" t="s">
        <v>394</v>
      </c>
      <c r="P285" s="315">
        <v>0</v>
      </c>
      <c r="Q285" s="315" t="s">
        <v>394</v>
      </c>
      <c r="R285" s="279" t="s">
        <v>394</v>
      </c>
      <c r="S285" s="279" t="s">
        <v>394</v>
      </c>
      <c r="T285" s="315" t="s">
        <v>394</v>
      </c>
      <c r="U285" s="315" t="s">
        <v>394</v>
      </c>
      <c r="V285" s="315" t="s">
        <v>394</v>
      </c>
      <c r="W285" s="315" t="s">
        <v>394</v>
      </c>
      <c r="X285" s="315" t="s">
        <v>394</v>
      </c>
      <c r="Y285" s="281"/>
      <c r="Z285" s="315" t="s">
        <v>394</v>
      </c>
      <c r="AA285" s="315" t="s">
        <v>394</v>
      </c>
      <c r="AB285" s="281"/>
      <c r="AC285" s="279" t="s">
        <v>855</v>
      </c>
      <c r="AF285" s="276" t="str">
        <f>IFERROR(VLOOKUP(A285,'[1]قوائم الترجمة'!AC$2:AD$2397,1,0),"م")</f>
        <v>م</v>
      </c>
      <c r="AG285" s="232"/>
      <c r="AH285" s="233"/>
      <c r="AI285" s="233"/>
      <c r="AJ285" s="233"/>
      <c r="AL285" s="267"/>
      <c r="AM285" s="235"/>
      <c r="AU285" s="234"/>
    </row>
    <row r="286" spans="1:47" ht="21" x14ac:dyDescent="0.4">
      <c r="A286" s="278">
        <v>108343</v>
      </c>
      <c r="B286" s="279" t="s">
        <v>7396</v>
      </c>
      <c r="C286" s="279" t="s">
        <v>93</v>
      </c>
      <c r="D286" s="279" t="s">
        <v>530</v>
      </c>
      <c r="E286" s="279" t="s">
        <v>394</v>
      </c>
      <c r="F286" s="303"/>
      <c r="G286" s="303"/>
      <c r="H286" s="279" t="s">
        <v>394</v>
      </c>
      <c r="I286" s="279" t="s">
        <v>61</v>
      </c>
      <c r="J286" s="279" t="s">
        <v>394</v>
      </c>
      <c r="K286" s="279" t="s">
        <v>394</v>
      </c>
      <c r="L286" s="279" t="s">
        <v>394</v>
      </c>
      <c r="M286" s="315" t="s">
        <v>394</v>
      </c>
      <c r="N286" s="279" t="s">
        <v>394</v>
      </c>
      <c r="O286" s="279" t="s">
        <v>394</v>
      </c>
      <c r="P286" s="315">
        <v>0</v>
      </c>
      <c r="Q286" s="315" t="s">
        <v>394</v>
      </c>
      <c r="R286" s="279" t="s">
        <v>394</v>
      </c>
      <c r="S286" s="279" t="s">
        <v>394</v>
      </c>
      <c r="T286" s="315" t="s">
        <v>394</v>
      </c>
      <c r="U286" s="315" t="s">
        <v>394</v>
      </c>
      <c r="V286" s="315" t="s">
        <v>394</v>
      </c>
      <c r="W286" s="315" t="s">
        <v>394</v>
      </c>
      <c r="X286" s="315" t="s">
        <v>394</v>
      </c>
      <c r="Y286" s="281"/>
      <c r="Z286" s="315" t="s">
        <v>394</v>
      </c>
      <c r="AA286" s="315" t="s">
        <v>394</v>
      </c>
      <c r="AB286" s="281"/>
      <c r="AC286" s="279" t="s">
        <v>855</v>
      </c>
      <c r="AF286" s="276" t="str">
        <f>IFERROR(VLOOKUP(A286,'[1]قوائم الترجمة'!AC$2:AD$2397,1,0),"م")</f>
        <v>م</v>
      </c>
      <c r="AG286" s="232"/>
      <c r="AH286" s="233"/>
      <c r="AI286" s="233"/>
      <c r="AJ286" s="233"/>
      <c r="AL286" s="267"/>
      <c r="AM286" s="235"/>
      <c r="AU286" s="234"/>
    </row>
    <row r="287" spans="1:47" ht="21.6" x14ac:dyDescent="0.65">
      <c r="A287" s="278">
        <v>108350</v>
      </c>
      <c r="B287" s="279" t="s">
        <v>7397</v>
      </c>
      <c r="C287" s="279" t="s">
        <v>83</v>
      </c>
      <c r="D287" s="279" t="s">
        <v>579</v>
      </c>
      <c r="E287" s="279" t="s">
        <v>394</v>
      </c>
      <c r="F287" s="303"/>
      <c r="G287" s="303"/>
      <c r="H287" s="279" t="s">
        <v>394</v>
      </c>
      <c r="I287" s="279" t="s">
        <v>61</v>
      </c>
      <c r="J287" s="279" t="s">
        <v>394</v>
      </c>
      <c r="K287" s="279" t="s">
        <v>394</v>
      </c>
      <c r="L287" s="279" t="s">
        <v>394</v>
      </c>
      <c r="M287" s="315" t="s">
        <v>394</v>
      </c>
      <c r="N287" s="279" t="s">
        <v>394</v>
      </c>
      <c r="O287" s="279" t="s">
        <v>394</v>
      </c>
      <c r="P287" s="315">
        <v>0</v>
      </c>
      <c r="Q287" s="315" t="s">
        <v>394</v>
      </c>
      <c r="R287" s="279" t="s">
        <v>394</v>
      </c>
      <c r="S287" s="279" t="s">
        <v>394</v>
      </c>
      <c r="T287" s="315" t="s">
        <v>394</v>
      </c>
      <c r="U287" s="315" t="s">
        <v>394</v>
      </c>
      <c r="V287" s="315" t="s">
        <v>394</v>
      </c>
      <c r="W287" s="315" t="s">
        <v>394</v>
      </c>
      <c r="X287" s="315" t="s">
        <v>394</v>
      </c>
      <c r="Y287" s="281"/>
      <c r="Z287" s="315" t="s">
        <v>394</v>
      </c>
      <c r="AA287" s="315" t="s">
        <v>394</v>
      </c>
      <c r="AB287" s="281"/>
      <c r="AC287" s="279" t="s">
        <v>855</v>
      </c>
      <c r="AF287" s="276" t="str">
        <f>IFERROR(VLOOKUP(A287,'[1]قوائم الترجمة'!AC$2:AD$2397,1,0),"م")</f>
        <v>م</v>
      </c>
      <c r="AG287" s="242"/>
      <c r="AH287" s="240"/>
      <c r="AI287" s="240"/>
      <c r="AJ287" s="240"/>
      <c r="AL287" s="267"/>
      <c r="AM287" s="235"/>
      <c r="AU287" s="234"/>
    </row>
    <row r="288" spans="1:47" ht="21" x14ac:dyDescent="0.4">
      <c r="A288" s="278">
        <v>108465</v>
      </c>
      <c r="B288" s="279" t="s">
        <v>10399</v>
      </c>
      <c r="C288" s="279" t="s">
        <v>6708</v>
      </c>
      <c r="D288" s="279" t="s">
        <v>10400</v>
      </c>
      <c r="E288" s="279" t="s">
        <v>394</v>
      </c>
      <c r="F288" s="303"/>
      <c r="G288" s="303"/>
      <c r="H288" s="279" t="s">
        <v>394</v>
      </c>
      <c r="I288" s="279" t="s">
        <v>61</v>
      </c>
      <c r="J288" s="279" t="s">
        <v>394</v>
      </c>
      <c r="K288" s="279" t="s">
        <v>394</v>
      </c>
      <c r="L288" s="279" t="s">
        <v>394</v>
      </c>
      <c r="M288" s="315" t="s">
        <v>394</v>
      </c>
      <c r="N288" s="279" t="s">
        <v>394</v>
      </c>
      <c r="O288" s="279" t="s">
        <v>394</v>
      </c>
      <c r="P288" s="315">
        <v>0</v>
      </c>
      <c r="Q288" s="315" t="s">
        <v>394</v>
      </c>
      <c r="R288" s="279" t="s">
        <v>394</v>
      </c>
      <c r="S288" s="279" t="s">
        <v>394</v>
      </c>
      <c r="T288" s="315" t="s">
        <v>394</v>
      </c>
      <c r="U288" s="315" t="s">
        <v>394</v>
      </c>
      <c r="V288" s="315" t="s">
        <v>394</v>
      </c>
      <c r="W288" s="315" t="s">
        <v>394</v>
      </c>
      <c r="X288" s="315" t="s">
        <v>394</v>
      </c>
      <c r="Y288" s="281"/>
      <c r="Z288" s="315" t="s">
        <v>394</v>
      </c>
      <c r="AA288" s="315" t="s">
        <v>394</v>
      </c>
      <c r="AB288" s="281"/>
      <c r="AC288" s="279" t="s">
        <v>394</v>
      </c>
      <c r="AF288" s="276" t="str">
        <f>IFERROR(VLOOKUP(A288,'[1]قوائم الترجمة'!AC$2:AD$2397,1,0),"م")</f>
        <v>م</v>
      </c>
      <c r="AG288" s="232"/>
      <c r="AH288" s="233"/>
      <c r="AI288" s="233"/>
      <c r="AJ288" s="233"/>
      <c r="AL288" s="267"/>
      <c r="AM288" s="235"/>
      <c r="AU288" s="234"/>
    </row>
    <row r="289" spans="1:47" ht="21" x14ac:dyDescent="0.4">
      <c r="A289" s="278">
        <v>108498</v>
      </c>
      <c r="B289" s="279" t="s">
        <v>7420</v>
      </c>
      <c r="C289" s="279" t="s">
        <v>136</v>
      </c>
      <c r="D289" s="279" t="s">
        <v>1399</v>
      </c>
      <c r="E289" s="279" t="s">
        <v>394</v>
      </c>
      <c r="F289" s="303"/>
      <c r="G289" s="303"/>
      <c r="H289" s="279" t="s">
        <v>394</v>
      </c>
      <c r="I289" s="279" t="s">
        <v>61</v>
      </c>
      <c r="J289" s="279" t="s">
        <v>394</v>
      </c>
      <c r="K289" s="279" t="s">
        <v>394</v>
      </c>
      <c r="L289" s="279" t="s">
        <v>394</v>
      </c>
      <c r="M289" s="315" t="s">
        <v>394</v>
      </c>
      <c r="N289" s="279" t="s">
        <v>394</v>
      </c>
      <c r="O289" s="279" t="s">
        <v>394</v>
      </c>
      <c r="P289" s="315">
        <v>0</v>
      </c>
      <c r="Q289" s="315" t="s">
        <v>394</v>
      </c>
      <c r="R289" s="279" t="s">
        <v>394</v>
      </c>
      <c r="S289" s="279" t="s">
        <v>394</v>
      </c>
      <c r="T289" s="315" t="s">
        <v>394</v>
      </c>
      <c r="U289" s="315" t="s">
        <v>394</v>
      </c>
      <c r="V289" s="315" t="s">
        <v>394</v>
      </c>
      <c r="W289" s="315" t="s">
        <v>394</v>
      </c>
      <c r="X289" s="315" t="s">
        <v>394</v>
      </c>
      <c r="Y289" s="281"/>
      <c r="Z289" s="315" t="s">
        <v>394</v>
      </c>
      <c r="AA289" s="315" t="s">
        <v>394</v>
      </c>
      <c r="AB289" s="281"/>
      <c r="AC289" s="279" t="s">
        <v>855</v>
      </c>
      <c r="AF289" s="276" t="str">
        <f>IFERROR(VLOOKUP(A289,'[1]قوائم الترجمة'!AC$2:AD$2397,1,0),"م")</f>
        <v>م</v>
      </c>
      <c r="AG289" s="232"/>
      <c r="AH289" s="233"/>
      <c r="AI289" s="233"/>
      <c r="AJ289" s="233"/>
      <c r="AL289" s="267"/>
      <c r="AM289" s="235"/>
      <c r="AU289" s="234"/>
    </row>
    <row r="290" spans="1:47" ht="21" x14ac:dyDescent="0.4">
      <c r="A290" s="278">
        <v>108500</v>
      </c>
      <c r="B290" s="279" t="s">
        <v>7421</v>
      </c>
      <c r="C290" s="279" t="s">
        <v>154</v>
      </c>
      <c r="D290" s="279" t="s">
        <v>273</v>
      </c>
      <c r="E290" s="279" t="s">
        <v>394</v>
      </c>
      <c r="F290" s="303"/>
      <c r="G290" s="303"/>
      <c r="H290" s="279" t="s">
        <v>394</v>
      </c>
      <c r="I290" s="279" t="s">
        <v>538</v>
      </c>
      <c r="J290" s="279" t="s">
        <v>394</v>
      </c>
      <c r="K290" s="315" t="s">
        <v>394</v>
      </c>
      <c r="L290" s="279" t="s">
        <v>394</v>
      </c>
      <c r="M290" s="315" t="s">
        <v>394</v>
      </c>
      <c r="N290" s="279" t="s">
        <v>394</v>
      </c>
      <c r="O290" s="279" t="s">
        <v>394</v>
      </c>
      <c r="P290" s="315">
        <v>0</v>
      </c>
      <c r="Q290" s="315" t="s">
        <v>394</v>
      </c>
      <c r="R290" s="279" t="s">
        <v>394</v>
      </c>
      <c r="S290" s="279" t="s">
        <v>394</v>
      </c>
      <c r="T290" s="315" t="s">
        <v>394</v>
      </c>
      <c r="U290" s="315" t="s">
        <v>394</v>
      </c>
      <c r="V290" s="315" t="s">
        <v>394</v>
      </c>
      <c r="W290" s="315" t="s">
        <v>394</v>
      </c>
      <c r="X290" s="315" t="s">
        <v>394</v>
      </c>
      <c r="Y290" s="281"/>
      <c r="Z290" s="315" t="s">
        <v>394</v>
      </c>
      <c r="AA290" s="315" t="s">
        <v>394</v>
      </c>
      <c r="AB290" s="281"/>
      <c r="AC290" s="279" t="s">
        <v>855</v>
      </c>
      <c r="AF290" s="276" t="str">
        <f>IFERROR(VLOOKUP(A290,'[1]قوائم الترجمة'!AC$2:AD$2397,1,0),"م")</f>
        <v>م</v>
      </c>
      <c r="AG290" s="232"/>
      <c r="AH290" s="233"/>
      <c r="AI290" s="233"/>
      <c r="AJ290" s="233"/>
      <c r="AL290" s="267"/>
      <c r="AM290" s="235"/>
      <c r="AU290" s="234"/>
    </row>
    <row r="291" spans="1:47" ht="21" x14ac:dyDescent="0.4">
      <c r="A291" s="278">
        <v>108525</v>
      </c>
      <c r="B291" s="279" t="s">
        <v>5427</v>
      </c>
      <c r="C291" s="279" t="s">
        <v>71</v>
      </c>
      <c r="D291" s="279" t="s">
        <v>313</v>
      </c>
      <c r="E291" s="279" t="s">
        <v>423</v>
      </c>
      <c r="F291" s="279" t="s">
        <v>8378</v>
      </c>
      <c r="G291" s="279" t="s">
        <v>8379</v>
      </c>
      <c r="H291" s="279" t="s">
        <v>7215</v>
      </c>
      <c r="I291" s="279" t="s">
        <v>61</v>
      </c>
      <c r="J291" s="279" t="s">
        <v>7215</v>
      </c>
      <c r="K291" s="280">
        <v>0</v>
      </c>
      <c r="L291" s="279" t="s">
        <v>7215</v>
      </c>
      <c r="M291" s="315" t="s">
        <v>394</v>
      </c>
      <c r="N291" s="279" t="s">
        <v>8968</v>
      </c>
      <c r="O291" s="279" t="s">
        <v>8370</v>
      </c>
      <c r="P291" s="279">
        <v>2500</v>
      </c>
      <c r="Q291" s="311"/>
      <c r="R291" s="303"/>
      <c r="S291" s="279" t="s">
        <v>394</v>
      </c>
      <c r="T291" s="315"/>
      <c r="AC291" s="279" t="s">
        <v>394</v>
      </c>
      <c r="AF291" s="276">
        <f>IFERROR(VLOOKUP(A291,'[1]قوائم الترجمة'!AC$2:AD$2397,1,0),"م")</f>
        <v>108525</v>
      </c>
      <c r="AG291" s="232"/>
      <c r="AH291" s="233"/>
      <c r="AI291" s="233"/>
      <c r="AJ291" s="233"/>
      <c r="AL291" s="267"/>
      <c r="AM291" s="235"/>
      <c r="AU291" s="234"/>
    </row>
    <row r="292" spans="1:47" ht="21" x14ac:dyDescent="0.4">
      <c r="A292" s="278">
        <v>108694</v>
      </c>
      <c r="B292" s="279" t="s">
        <v>7440</v>
      </c>
      <c r="C292" s="279" t="s">
        <v>120</v>
      </c>
      <c r="D292" s="279" t="s">
        <v>1323</v>
      </c>
      <c r="E292" s="279" t="s">
        <v>394</v>
      </c>
      <c r="F292" s="303"/>
      <c r="G292" s="303"/>
      <c r="H292" s="279" t="s">
        <v>394</v>
      </c>
      <c r="I292" s="279" t="s">
        <v>61</v>
      </c>
      <c r="J292" s="279" t="s">
        <v>394</v>
      </c>
      <c r="K292" s="279" t="s">
        <v>394</v>
      </c>
      <c r="L292" s="279" t="s">
        <v>394</v>
      </c>
      <c r="M292" s="315" t="s">
        <v>394</v>
      </c>
      <c r="N292" s="279" t="s">
        <v>394</v>
      </c>
      <c r="O292" s="279" t="s">
        <v>394</v>
      </c>
      <c r="P292" s="315">
        <v>0</v>
      </c>
      <c r="Q292" s="315" t="s">
        <v>394</v>
      </c>
      <c r="R292" s="279" t="s">
        <v>394</v>
      </c>
      <c r="S292" s="279" t="s">
        <v>394</v>
      </c>
      <c r="T292" s="315" t="s">
        <v>394</v>
      </c>
      <c r="U292" s="315" t="s">
        <v>394</v>
      </c>
      <c r="V292" s="315" t="s">
        <v>394</v>
      </c>
      <c r="W292" s="315" t="s">
        <v>394</v>
      </c>
      <c r="X292" s="315" t="s">
        <v>394</v>
      </c>
      <c r="Y292" s="281"/>
      <c r="Z292" s="315" t="s">
        <v>394</v>
      </c>
      <c r="AA292" s="315" t="s">
        <v>394</v>
      </c>
      <c r="AB292" s="281"/>
      <c r="AC292" s="279" t="s">
        <v>855</v>
      </c>
      <c r="AF292" s="276" t="str">
        <f>IFERROR(VLOOKUP(A292,'[1]قوائم الترجمة'!AC$2:AD$2397,1,0),"م")</f>
        <v>م</v>
      </c>
      <c r="AG292" s="232"/>
      <c r="AH292" s="233"/>
      <c r="AI292" s="233"/>
      <c r="AJ292" s="233"/>
      <c r="AL292" s="267"/>
      <c r="AM292" s="235"/>
      <c r="AO292" s="236"/>
      <c r="AU292" s="234"/>
    </row>
    <row r="293" spans="1:47" ht="21" x14ac:dyDescent="0.4">
      <c r="A293" s="278">
        <v>108711</v>
      </c>
      <c r="B293" s="279" t="s">
        <v>7443</v>
      </c>
      <c r="C293" s="279" t="s">
        <v>1120</v>
      </c>
      <c r="D293" s="279" t="s">
        <v>7444</v>
      </c>
      <c r="E293" s="279" t="s">
        <v>394</v>
      </c>
      <c r="F293" s="303"/>
      <c r="G293" s="303"/>
      <c r="H293" s="279" t="s">
        <v>394</v>
      </c>
      <c r="I293" s="279" t="s">
        <v>61</v>
      </c>
      <c r="J293" s="279" t="s">
        <v>394</v>
      </c>
      <c r="K293" s="279" t="s">
        <v>394</v>
      </c>
      <c r="L293" s="279" t="s">
        <v>394</v>
      </c>
      <c r="M293" s="315" t="s">
        <v>394</v>
      </c>
      <c r="N293" s="279" t="s">
        <v>394</v>
      </c>
      <c r="O293" s="279" t="s">
        <v>394</v>
      </c>
      <c r="P293" s="315">
        <v>0</v>
      </c>
      <c r="Q293" s="315" t="s">
        <v>394</v>
      </c>
      <c r="R293" s="279" t="s">
        <v>394</v>
      </c>
      <c r="S293" s="279" t="s">
        <v>394</v>
      </c>
      <c r="T293" s="315" t="s">
        <v>394</v>
      </c>
      <c r="U293" s="315" t="s">
        <v>394</v>
      </c>
      <c r="V293" s="315" t="s">
        <v>394</v>
      </c>
      <c r="W293" s="315" t="s">
        <v>394</v>
      </c>
      <c r="X293" s="315" t="s">
        <v>394</v>
      </c>
      <c r="Y293" s="281"/>
      <c r="Z293" s="315" t="s">
        <v>394</v>
      </c>
      <c r="AA293" s="315" t="s">
        <v>394</v>
      </c>
      <c r="AB293" s="281"/>
      <c r="AC293" s="279" t="s">
        <v>855</v>
      </c>
      <c r="AF293" s="276" t="str">
        <f>IFERROR(VLOOKUP(A293,'[1]قوائم الترجمة'!AC$2:AD$2397,1,0),"م")</f>
        <v>م</v>
      </c>
      <c r="AG293" s="232"/>
      <c r="AH293" s="233"/>
      <c r="AI293" s="233"/>
      <c r="AJ293" s="233"/>
      <c r="AL293" s="267"/>
      <c r="AM293" s="235"/>
      <c r="AU293" s="234"/>
    </row>
    <row r="294" spans="1:47" ht="21" x14ac:dyDescent="0.4">
      <c r="A294" s="278">
        <v>108735</v>
      </c>
      <c r="B294" s="279" t="s">
        <v>7448</v>
      </c>
      <c r="C294" s="279" t="s">
        <v>65</v>
      </c>
      <c r="D294" s="279" t="s">
        <v>347</v>
      </c>
      <c r="E294" s="279" t="s">
        <v>394</v>
      </c>
      <c r="F294" s="303"/>
      <c r="G294" s="303"/>
      <c r="H294" s="279" t="s">
        <v>394</v>
      </c>
      <c r="I294" s="279" t="s">
        <v>61</v>
      </c>
      <c r="J294" s="279" t="s">
        <v>394</v>
      </c>
      <c r="K294" s="279" t="s">
        <v>394</v>
      </c>
      <c r="L294" s="279" t="s">
        <v>394</v>
      </c>
      <c r="M294" s="315" t="s">
        <v>394</v>
      </c>
      <c r="N294" s="279" t="s">
        <v>394</v>
      </c>
      <c r="O294" s="279" t="s">
        <v>394</v>
      </c>
      <c r="P294" s="315">
        <v>0</v>
      </c>
      <c r="Q294" s="315" t="s">
        <v>394</v>
      </c>
      <c r="R294" s="279" t="s">
        <v>394</v>
      </c>
      <c r="S294" s="279" t="s">
        <v>394</v>
      </c>
      <c r="T294" s="315" t="s">
        <v>394</v>
      </c>
      <c r="U294" s="315" t="s">
        <v>394</v>
      </c>
      <c r="V294" s="315" t="s">
        <v>394</v>
      </c>
      <c r="W294" s="315" t="s">
        <v>394</v>
      </c>
      <c r="X294" s="315" t="s">
        <v>394</v>
      </c>
      <c r="Y294" s="281"/>
      <c r="Z294" s="315" t="s">
        <v>394</v>
      </c>
      <c r="AA294" s="315" t="s">
        <v>394</v>
      </c>
      <c r="AB294" s="281"/>
      <c r="AC294" s="279" t="s">
        <v>855</v>
      </c>
      <c r="AF294" s="276" t="str">
        <f>IFERROR(VLOOKUP(A294,'[1]قوائم الترجمة'!AC$2:AD$2397,1,0),"م")</f>
        <v>م</v>
      </c>
      <c r="AG294" s="232"/>
      <c r="AH294" s="233"/>
      <c r="AI294" s="233"/>
      <c r="AJ294" s="233"/>
      <c r="AL294" s="267"/>
      <c r="AM294" s="235"/>
      <c r="AU294" s="234"/>
    </row>
    <row r="295" spans="1:47" ht="21" x14ac:dyDescent="0.4">
      <c r="A295" s="278">
        <v>108745</v>
      </c>
      <c r="B295" s="279" t="s">
        <v>7453</v>
      </c>
      <c r="C295" s="279" t="s">
        <v>7454</v>
      </c>
      <c r="D295" s="279" t="s">
        <v>301</v>
      </c>
      <c r="E295" s="279" t="s">
        <v>394</v>
      </c>
      <c r="F295" s="303"/>
      <c r="G295" s="303"/>
      <c r="H295" s="279" t="s">
        <v>394</v>
      </c>
      <c r="I295" s="279" t="s">
        <v>61</v>
      </c>
      <c r="J295" s="279" t="s">
        <v>394</v>
      </c>
      <c r="K295" s="315" t="s">
        <v>394</v>
      </c>
      <c r="L295" s="279" t="s">
        <v>394</v>
      </c>
      <c r="M295" s="315" t="s">
        <v>394</v>
      </c>
      <c r="N295" s="279" t="s">
        <v>394</v>
      </c>
      <c r="O295" s="279" t="s">
        <v>394</v>
      </c>
      <c r="P295" s="315">
        <v>0</v>
      </c>
      <c r="Q295" s="315" t="s">
        <v>394</v>
      </c>
      <c r="R295" s="279" t="s">
        <v>394</v>
      </c>
      <c r="S295" s="279" t="s">
        <v>394</v>
      </c>
      <c r="T295" s="315" t="s">
        <v>394</v>
      </c>
      <c r="U295" s="315" t="s">
        <v>394</v>
      </c>
      <c r="V295" s="315" t="s">
        <v>394</v>
      </c>
      <c r="W295" s="315" t="s">
        <v>394</v>
      </c>
      <c r="X295" s="315" t="s">
        <v>394</v>
      </c>
      <c r="Y295" s="281"/>
      <c r="Z295" s="315" t="s">
        <v>394</v>
      </c>
      <c r="AA295" s="315" t="s">
        <v>394</v>
      </c>
      <c r="AB295" s="281"/>
      <c r="AC295" s="279" t="s">
        <v>855</v>
      </c>
      <c r="AF295" s="276" t="str">
        <f>IFERROR(VLOOKUP(A295,'[1]قوائم الترجمة'!AC$2:AD$2397,1,0),"م")</f>
        <v>م</v>
      </c>
      <c r="AG295" s="232"/>
      <c r="AH295" s="233"/>
      <c r="AI295" s="233"/>
      <c r="AJ295" s="233"/>
      <c r="AL295" s="267"/>
      <c r="AM295" s="235"/>
      <c r="AO295" s="236"/>
      <c r="AU295" s="234"/>
    </row>
    <row r="296" spans="1:47" ht="21" x14ac:dyDescent="0.4">
      <c r="A296" s="278">
        <v>108767</v>
      </c>
      <c r="B296" s="279" t="s">
        <v>5425</v>
      </c>
      <c r="C296" s="279" t="s">
        <v>5426</v>
      </c>
      <c r="D296" s="279" t="s">
        <v>1338</v>
      </c>
      <c r="E296" s="279" t="s">
        <v>394</v>
      </c>
      <c r="F296" s="303"/>
      <c r="G296" s="303"/>
      <c r="H296" s="279" t="s">
        <v>394</v>
      </c>
      <c r="I296" s="279" t="s">
        <v>61</v>
      </c>
      <c r="J296" s="279" t="s">
        <v>394</v>
      </c>
      <c r="K296" s="279" t="s">
        <v>394</v>
      </c>
      <c r="L296" s="279" t="s">
        <v>394</v>
      </c>
      <c r="M296" s="315" t="s">
        <v>394</v>
      </c>
      <c r="N296" s="279" t="s">
        <v>394</v>
      </c>
      <c r="O296" s="279" t="s">
        <v>394</v>
      </c>
      <c r="P296" s="315">
        <v>0</v>
      </c>
      <c r="Q296" s="315" t="s">
        <v>394</v>
      </c>
      <c r="R296" s="279" t="s">
        <v>394</v>
      </c>
      <c r="S296" s="279" t="s">
        <v>394</v>
      </c>
      <c r="T296" s="315" t="s">
        <v>394</v>
      </c>
      <c r="U296" s="315" t="s">
        <v>394</v>
      </c>
      <c r="V296" s="315" t="s">
        <v>394</v>
      </c>
      <c r="W296" s="315" t="s">
        <v>394</v>
      </c>
      <c r="X296" s="315" t="s">
        <v>394</v>
      </c>
      <c r="Y296" s="281"/>
      <c r="Z296" s="315" t="s">
        <v>394</v>
      </c>
      <c r="AA296" s="315" t="s">
        <v>394</v>
      </c>
      <c r="AB296" s="281"/>
      <c r="AC296" s="279" t="s">
        <v>855</v>
      </c>
      <c r="AF296" s="276" t="str">
        <f>IFERROR(VLOOKUP(A296,'[1]قوائم الترجمة'!AC$2:AD$2397,1,0),"م")</f>
        <v>م</v>
      </c>
      <c r="AG296" s="232"/>
      <c r="AH296" s="233"/>
      <c r="AI296" s="233"/>
      <c r="AJ296" s="233"/>
      <c r="AL296" s="267"/>
      <c r="AM296" s="235"/>
      <c r="AO296" s="236"/>
      <c r="AU296" s="234"/>
    </row>
    <row r="297" spans="1:47" ht="21" x14ac:dyDescent="0.4">
      <c r="A297" s="282">
        <v>108775</v>
      </c>
      <c r="B297" s="283" t="s">
        <v>5424</v>
      </c>
      <c r="C297" s="283" t="s">
        <v>65</v>
      </c>
      <c r="D297" s="283" t="s">
        <v>1260</v>
      </c>
      <c r="E297" s="283" t="s">
        <v>423</v>
      </c>
      <c r="F297" s="283" t="s">
        <v>10424</v>
      </c>
      <c r="G297" s="283" t="s">
        <v>10425</v>
      </c>
      <c r="H297" s="283" t="s">
        <v>425</v>
      </c>
      <c r="I297" s="303" t="s">
        <v>61</v>
      </c>
      <c r="J297" s="283" t="s">
        <v>403</v>
      </c>
      <c r="K297" s="283" t="s">
        <v>10426</v>
      </c>
      <c r="L297" s="283" t="s">
        <v>419</v>
      </c>
      <c r="N297" s="303"/>
      <c r="O297" s="303"/>
      <c r="P297" s="315">
        <v>0</v>
      </c>
      <c r="R297" s="303"/>
      <c r="S297" s="303"/>
      <c r="AC297" s="303" t="s">
        <v>855</v>
      </c>
      <c r="AF297" s="303"/>
      <c r="AG297" s="232"/>
      <c r="AH297" s="233"/>
      <c r="AI297" s="233"/>
      <c r="AJ297" s="233"/>
      <c r="AL297" s="267"/>
      <c r="AM297" s="235"/>
      <c r="AU297" s="234"/>
    </row>
    <row r="298" spans="1:47" ht="21" x14ac:dyDescent="0.4">
      <c r="A298" s="278">
        <v>108814</v>
      </c>
      <c r="B298" s="279" t="s">
        <v>1492</v>
      </c>
      <c r="C298" s="279" t="s">
        <v>1493</v>
      </c>
      <c r="D298" s="279" t="s">
        <v>980</v>
      </c>
      <c r="E298" s="279" t="s">
        <v>394</v>
      </c>
      <c r="F298" s="303"/>
      <c r="G298" s="303"/>
      <c r="H298" s="279" t="s">
        <v>394</v>
      </c>
      <c r="I298" s="279" t="s">
        <v>61</v>
      </c>
      <c r="J298" s="279" t="s">
        <v>394</v>
      </c>
      <c r="K298" s="279" t="s">
        <v>394</v>
      </c>
      <c r="L298" s="279" t="s">
        <v>394</v>
      </c>
      <c r="M298" s="315" t="s">
        <v>394</v>
      </c>
      <c r="N298" s="279" t="s">
        <v>394</v>
      </c>
      <c r="O298" s="279" t="s">
        <v>394</v>
      </c>
      <c r="P298" s="315">
        <v>0</v>
      </c>
      <c r="Q298" s="315" t="s">
        <v>394</v>
      </c>
      <c r="R298" s="279" t="s">
        <v>394</v>
      </c>
      <c r="S298" s="279" t="s">
        <v>394</v>
      </c>
      <c r="T298" s="315" t="s">
        <v>394</v>
      </c>
      <c r="U298" s="315" t="s">
        <v>394</v>
      </c>
      <c r="V298" s="315" t="s">
        <v>394</v>
      </c>
      <c r="W298" s="315" t="s">
        <v>394</v>
      </c>
      <c r="X298" s="315" t="s">
        <v>394</v>
      </c>
      <c r="Y298" s="281"/>
      <c r="Z298" s="315" t="s">
        <v>394</v>
      </c>
      <c r="AA298" s="315" t="s">
        <v>394</v>
      </c>
      <c r="AB298" s="281"/>
      <c r="AC298" s="279" t="s">
        <v>855</v>
      </c>
      <c r="AF298" s="276" t="str">
        <f>IFERROR(VLOOKUP(A298,'[1]قوائم الترجمة'!AC$2:AD$2397,1,0),"م")</f>
        <v>م</v>
      </c>
      <c r="AG298" s="232"/>
      <c r="AH298" s="233"/>
      <c r="AI298" s="233"/>
      <c r="AJ298" s="233"/>
      <c r="AL298" s="267"/>
      <c r="AM298" s="235"/>
      <c r="AO298" s="236"/>
      <c r="AU298" s="234"/>
    </row>
    <row r="299" spans="1:47" ht="21" x14ac:dyDescent="0.4">
      <c r="A299" s="278">
        <v>108907</v>
      </c>
      <c r="B299" s="279" t="s">
        <v>1669</v>
      </c>
      <c r="C299" s="279" t="s">
        <v>1176</v>
      </c>
      <c r="D299" s="279" t="s">
        <v>361</v>
      </c>
      <c r="E299" s="279" t="s">
        <v>394</v>
      </c>
      <c r="F299" s="303"/>
      <c r="G299" s="303"/>
      <c r="H299" s="279" t="s">
        <v>394</v>
      </c>
      <c r="I299" s="279" t="s">
        <v>61</v>
      </c>
      <c r="J299" s="279" t="s">
        <v>394</v>
      </c>
      <c r="K299" s="279" t="s">
        <v>394</v>
      </c>
      <c r="L299" s="279" t="s">
        <v>394</v>
      </c>
      <c r="M299" s="315" t="s">
        <v>394</v>
      </c>
      <c r="N299" s="279" t="s">
        <v>394</v>
      </c>
      <c r="O299" s="279" t="s">
        <v>394</v>
      </c>
      <c r="P299" s="315">
        <v>0</v>
      </c>
      <c r="Q299" s="315" t="s">
        <v>394</v>
      </c>
      <c r="R299" s="279" t="s">
        <v>394</v>
      </c>
      <c r="S299" s="279" t="s">
        <v>394</v>
      </c>
      <c r="T299" s="315" t="s">
        <v>394</v>
      </c>
      <c r="U299" s="315" t="s">
        <v>394</v>
      </c>
      <c r="V299" s="315" t="s">
        <v>394</v>
      </c>
      <c r="W299" s="315" t="s">
        <v>394</v>
      </c>
      <c r="X299" s="315" t="s">
        <v>394</v>
      </c>
      <c r="Y299" s="281"/>
      <c r="Z299" s="315" t="s">
        <v>394</v>
      </c>
      <c r="AA299" s="315" t="s">
        <v>394</v>
      </c>
      <c r="AB299" s="281"/>
      <c r="AC299" s="279" t="s">
        <v>855</v>
      </c>
      <c r="AF299" s="276" t="str">
        <f>IFERROR(VLOOKUP(A299,'[1]قوائم الترجمة'!AC$2:AD$2397,1,0),"م")</f>
        <v>م</v>
      </c>
      <c r="AG299" s="232"/>
      <c r="AH299" s="233"/>
      <c r="AI299" s="233"/>
      <c r="AJ299" s="233"/>
      <c r="AL299" s="267"/>
      <c r="AM299" s="235"/>
      <c r="AO299" s="236"/>
      <c r="AU299" s="234"/>
    </row>
    <row r="300" spans="1:47" ht="21" x14ac:dyDescent="0.4">
      <c r="A300" s="278">
        <v>108922</v>
      </c>
      <c r="B300" s="279" t="s">
        <v>1667</v>
      </c>
      <c r="C300" s="279" t="s">
        <v>459</v>
      </c>
      <c r="D300" s="279" t="s">
        <v>1668</v>
      </c>
      <c r="E300" s="279" t="s">
        <v>394</v>
      </c>
      <c r="F300" s="303"/>
      <c r="G300" s="303"/>
      <c r="H300" s="279" t="s">
        <v>394</v>
      </c>
      <c r="I300" s="279" t="s">
        <v>538</v>
      </c>
      <c r="J300" s="279" t="s">
        <v>394</v>
      </c>
      <c r="K300" s="279" t="s">
        <v>394</v>
      </c>
      <c r="L300" s="279" t="s">
        <v>394</v>
      </c>
      <c r="M300" s="315" t="s">
        <v>394</v>
      </c>
      <c r="N300" s="279" t="s">
        <v>394</v>
      </c>
      <c r="O300" s="279" t="s">
        <v>394</v>
      </c>
      <c r="P300" s="315">
        <v>0</v>
      </c>
      <c r="Q300" s="315" t="s">
        <v>394</v>
      </c>
      <c r="R300" s="279" t="s">
        <v>394</v>
      </c>
      <c r="S300" s="279" t="s">
        <v>394</v>
      </c>
      <c r="T300" s="315" t="s">
        <v>394</v>
      </c>
      <c r="U300" s="315" t="s">
        <v>394</v>
      </c>
      <c r="V300" s="315" t="s">
        <v>394</v>
      </c>
      <c r="W300" s="315" t="s">
        <v>394</v>
      </c>
      <c r="X300" s="315" t="s">
        <v>394</v>
      </c>
      <c r="Y300" s="281"/>
      <c r="Z300" s="315" t="s">
        <v>394</v>
      </c>
      <c r="AA300" s="315" t="s">
        <v>394</v>
      </c>
      <c r="AB300" s="281"/>
      <c r="AC300" s="279" t="s">
        <v>855</v>
      </c>
      <c r="AF300" s="276" t="str">
        <f>IFERROR(VLOOKUP(A300,'[1]قوائم الترجمة'!AC$2:AD$2397,1,0),"م")</f>
        <v>م</v>
      </c>
      <c r="AG300" s="232"/>
      <c r="AH300" s="233"/>
      <c r="AI300" s="233"/>
      <c r="AJ300" s="233"/>
      <c r="AL300" s="267"/>
      <c r="AM300" s="235"/>
      <c r="AO300" s="236"/>
      <c r="AU300" s="234"/>
    </row>
    <row r="301" spans="1:47" ht="21" x14ac:dyDescent="0.4">
      <c r="A301" s="278">
        <v>108924</v>
      </c>
      <c r="B301" s="279" t="s">
        <v>7509</v>
      </c>
      <c r="C301" s="279" t="s">
        <v>491</v>
      </c>
      <c r="D301" s="279" t="s">
        <v>273</v>
      </c>
      <c r="E301" s="279" t="s">
        <v>394</v>
      </c>
      <c r="F301" s="303"/>
      <c r="G301" s="303"/>
      <c r="H301" s="279" t="s">
        <v>394</v>
      </c>
      <c r="I301" s="279" t="s">
        <v>61</v>
      </c>
      <c r="J301" s="279" t="s">
        <v>394</v>
      </c>
      <c r="K301" s="279" t="s">
        <v>394</v>
      </c>
      <c r="L301" s="279" t="s">
        <v>394</v>
      </c>
      <c r="M301" s="315" t="s">
        <v>394</v>
      </c>
      <c r="N301" s="279" t="s">
        <v>394</v>
      </c>
      <c r="O301" s="279" t="s">
        <v>394</v>
      </c>
      <c r="P301" s="315">
        <v>0</v>
      </c>
      <c r="Q301" s="315" t="s">
        <v>394</v>
      </c>
      <c r="R301" s="279" t="s">
        <v>394</v>
      </c>
      <c r="S301" s="279" t="s">
        <v>394</v>
      </c>
      <c r="T301" s="315" t="s">
        <v>394</v>
      </c>
      <c r="U301" s="315" t="s">
        <v>394</v>
      </c>
      <c r="V301" s="315" t="s">
        <v>394</v>
      </c>
      <c r="W301" s="315" t="s">
        <v>394</v>
      </c>
      <c r="X301" s="315" t="s">
        <v>394</v>
      </c>
      <c r="Y301" s="281"/>
      <c r="Z301" s="315" t="s">
        <v>394</v>
      </c>
      <c r="AA301" s="315" t="s">
        <v>394</v>
      </c>
      <c r="AB301" s="281"/>
      <c r="AC301" s="279" t="s">
        <v>855</v>
      </c>
      <c r="AF301" s="276" t="str">
        <f>IFERROR(VLOOKUP(A301,'[1]قوائم الترجمة'!AC$2:AD$2397,1,0),"م")</f>
        <v>م</v>
      </c>
      <c r="AG301" s="232"/>
      <c r="AH301" s="233"/>
      <c r="AI301" s="233"/>
      <c r="AJ301" s="233"/>
      <c r="AL301" s="267"/>
      <c r="AM301" s="235"/>
      <c r="AU301" s="234"/>
    </row>
    <row r="302" spans="1:47" ht="21" x14ac:dyDescent="0.4">
      <c r="A302" s="278">
        <v>108926</v>
      </c>
      <c r="B302" s="279" t="s">
        <v>1490</v>
      </c>
      <c r="C302" s="279" t="s">
        <v>1491</v>
      </c>
      <c r="D302" s="279" t="s">
        <v>305</v>
      </c>
      <c r="E302" s="279" t="s">
        <v>394</v>
      </c>
      <c r="F302" s="303"/>
      <c r="G302" s="303"/>
      <c r="H302" s="279" t="s">
        <v>394</v>
      </c>
      <c r="I302" s="279" t="s">
        <v>61</v>
      </c>
      <c r="J302" s="279" t="s">
        <v>394</v>
      </c>
      <c r="K302" s="279" t="s">
        <v>394</v>
      </c>
      <c r="L302" s="279" t="s">
        <v>394</v>
      </c>
      <c r="M302" s="315" t="s">
        <v>394</v>
      </c>
      <c r="N302" s="279" t="s">
        <v>394</v>
      </c>
      <c r="O302" s="279" t="s">
        <v>394</v>
      </c>
      <c r="P302" s="315">
        <v>0</v>
      </c>
      <c r="Q302" s="315" t="s">
        <v>394</v>
      </c>
      <c r="R302" s="279" t="s">
        <v>394</v>
      </c>
      <c r="S302" s="279" t="s">
        <v>394</v>
      </c>
      <c r="T302" s="315" t="s">
        <v>394</v>
      </c>
      <c r="U302" s="315" t="s">
        <v>394</v>
      </c>
      <c r="V302" s="315" t="s">
        <v>394</v>
      </c>
      <c r="W302" s="315" t="s">
        <v>394</v>
      </c>
      <c r="X302" s="315" t="s">
        <v>394</v>
      </c>
      <c r="Y302" s="281"/>
      <c r="Z302" s="315" t="s">
        <v>394</v>
      </c>
      <c r="AA302" s="315" t="s">
        <v>394</v>
      </c>
      <c r="AB302" s="281"/>
      <c r="AC302" s="279" t="s">
        <v>855</v>
      </c>
      <c r="AF302" s="276" t="str">
        <f>IFERROR(VLOOKUP(A302,'[1]قوائم الترجمة'!AC$2:AD$2397,1,0),"م")</f>
        <v>م</v>
      </c>
      <c r="AG302" s="232"/>
      <c r="AH302" s="233"/>
      <c r="AI302" s="233"/>
      <c r="AJ302" s="233"/>
      <c r="AL302" s="267"/>
      <c r="AM302" s="235"/>
      <c r="AO302" s="236"/>
      <c r="AU302" s="234"/>
    </row>
    <row r="303" spans="1:47" ht="21" x14ac:dyDescent="0.4">
      <c r="A303" s="278">
        <v>108940</v>
      </c>
      <c r="B303" s="279" t="s">
        <v>5423</v>
      </c>
      <c r="C303" s="279" t="s">
        <v>69</v>
      </c>
      <c r="D303" s="279" t="s">
        <v>938</v>
      </c>
      <c r="E303" s="279" t="s">
        <v>394</v>
      </c>
      <c r="F303" s="303"/>
      <c r="G303" s="303"/>
      <c r="H303" s="279" t="s">
        <v>394</v>
      </c>
      <c r="I303" s="279" t="s">
        <v>61</v>
      </c>
      <c r="J303" s="279" t="s">
        <v>394</v>
      </c>
      <c r="K303" s="279" t="s">
        <v>394</v>
      </c>
      <c r="L303" s="279" t="s">
        <v>394</v>
      </c>
      <c r="M303" s="315" t="s">
        <v>394</v>
      </c>
      <c r="N303" s="279" t="s">
        <v>394</v>
      </c>
      <c r="O303" s="279" t="s">
        <v>394</v>
      </c>
      <c r="P303" s="315">
        <v>0</v>
      </c>
      <c r="Q303" s="315" t="s">
        <v>394</v>
      </c>
      <c r="R303" s="279" t="s">
        <v>394</v>
      </c>
      <c r="S303" s="279" t="s">
        <v>394</v>
      </c>
      <c r="T303" s="315" t="s">
        <v>394</v>
      </c>
      <c r="U303" s="315" t="s">
        <v>394</v>
      </c>
      <c r="V303" s="315" t="s">
        <v>394</v>
      </c>
      <c r="W303" s="315" t="s">
        <v>394</v>
      </c>
      <c r="X303" s="315" t="s">
        <v>394</v>
      </c>
      <c r="Y303" s="281"/>
      <c r="Z303" s="315" t="s">
        <v>394</v>
      </c>
      <c r="AA303" s="315" t="s">
        <v>394</v>
      </c>
      <c r="AB303" s="281"/>
      <c r="AC303" s="279" t="s">
        <v>855</v>
      </c>
      <c r="AF303" s="276" t="str">
        <f>IFERROR(VLOOKUP(A303,'[1]قوائم الترجمة'!AC$2:AD$2397,1,0),"م")</f>
        <v>م</v>
      </c>
      <c r="AG303" s="232"/>
      <c r="AH303" s="233"/>
      <c r="AI303" s="233"/>
      <c r="AJ303" s="233"/>
      <c r="AL303" s="267"/>
      <c r="AM303" s="235"/>
      <c r="AO303" s="236"/>
      <c r="AU303" s="234"/>
    </row>
    <row r="304" spans="1:47" ht="21" x14ac:dyDescent="0.4">
      <c r="A304" s="278">
        <v>108948</v>
      </c>
      <c r="B304" s="279" t="s">
        <v>1666</v>
      </c>
      <c r="C304" s="279" t="s">
        <v>1114</v>
      </c>
      <c r="D304" s="279" t="s">
        <v>483</v>
      </c>
      <c r="E304" s="279" t="s">
        <v>394</v>
      </c>
      <c r="F304" s="303"/>
      <c r="G304" s="303"/>
      <c r="H304" s="279" t="s">
        <v>394</v>
      </c>
      <c r="I304" s="279" t="s">
        <v>61</v>
      </c>
      <c r="J304" s="279" t="s">
        <v>394</v>
      </c>
      <c r="K304" s="279" t="s">
        <v>394</v>
      </c>
      <c r="L304" s="279" t="s">
        <v>394</v>
      </c>
      <c r="M304" s="315" t="s">
        <v>394</v>
      </c>
      <c r="N304" s="279" t="s">
        <v>394</v>
      </c>
      <c r="O304" s="279" t="s">
        <v>394</v>
      </c>
      <c r="P304" s="315">
        <v>0</v>
      </c>
      <c r="Q304" s="315" t="s">
        <v>394</v>
      </c>
      <c r="R304" s="279" t="s">
        <v>394</v>
      </c>
      <c r="S304" s="279" t="s">
        <v>394</v>
      </c>
      <c r="T304" s="315" t="s">
        <v>394</v>
      </c>
      <c r="U304" s="315" t="s">
        <v>394</v>
      </c>
      <c r="V304" s="315" t="s">
        <v>394</v>
      </c>
      <c r="W304" s="315" t="s">
        <v>394</v>
      </c>
      <c r="X304" s="315" t="s">
        <v>394</v>
      </c>
      <c r="Y304" s="281"/>
      <c r="Z304" s="315" t="s">
        <v>394</v>
      </c>
      <c r="AA304" s="315" t="s">
        <v>394</v>
      </c>
      <c r="AB304" s="281"/>
      <c r="AC304" s="279" t="s">
        <v>855</v>
      </c>
      <c r="AF304" s="276" t="str">
        <f>IFERROR(VLOOKUP(A304,'[1]قوائم الترجمة'!AC$2:AD$2397,1,0),"م")</f>
        <v>م</v>
      </c>
      <c r="AG304" s="232"/>
      <c r="AH304" s="233"/>
      <c r="AI304" s="233"/>
      <c r="AJ304" s="233"/>
      <c r="AL304" s="267"/>
      <c r="AM304" s="235"/>
      <c r="AU304" s="234"/>
    </row>
    <row r="305" spans="1:47" ht="21" x14ac:dyDescent="0.4">
      <c r="A305" s="278">
        <v>108963</v>
      </c>
      <c r="B305" s="279" t="s">
        <v>1665</v>
      </c>
      <c r="C305" s="279" t="s">
        <v>90</v>
      </c>
      <c r="D305" s="279" t="s">
        <v>7534</v>
      </c>
      <c r="E305" s="279" t="s">
        <v>394</v>
      </c>
      <c r="F305" s="303"/>
      <c r="G305" s="303"/>
      <c r="H305" s="279" t="s">
        <v>394</v>
      </c>
      <c r="I305" s="279" t="s">
        <v>61</v>
      </c>
      <c r="J305" s="279" t="s">
        <v>394</v>
      </c>
      <c r="K305" s="279" t="s">
        <v>394</v>
      </c>
      <c r="L305" s="279" t="s">
        <v>394</v>
      </c>
      <c r="M305" s="315" t="s">
        <v>394</v>
      </c>
      <c r="N305" s="279" t="s">
        <v>394</v>
      </c>
      <c r="O305" s="279" t="s">
        <v>394</v>
      </c>
      <c r="P305" s="315">
        <v>0</v>
      </c>
      <c r="Q305" s="315" t="s">
        <v>394</v>
      </c>
      <c r="R305" s="279" t="s">
        <v>394</v>
      </c>
      <c r="S305" s="279" t="s">
        <v>394</v>
      </c>
      <c r="T305" s="315" t="s">
        <v>394</v>
      </c>
      <c r="U305" s="315" t="s">
        <v>394</v>
      </c>
      <c r="V305" s="315" t="s">
        <v>394</v>
      </c>
      <c r="W305" s="315" t="s">
        <v>394</v>
      </c>
      <c r="X305" s="315" t="s">
        <v>394</v>
      </c>
      <c r="Y305" s="281"/>
      <c r="Z305" s="315" t="s">
        <v>394</v>
      </c>
      <c r="AA305" s="315" t="s">
        <v>394</v>
      </c>
      <c r="AB305" s="281"/>
      <c r="AC305" s="279" t="s">
        <v>855</v>
      </c>
      <c r="AF305" s="276" t="str">
        <f>IFERROR(VLOOKUP(A305,'[1]قوائم الترجمة'!AC$2:AD$2397,1,0),"م")</f>
        <v>م</v>
      </c>
      <c r="AG305" s="232"/>
      <c r="AH305" s="233"/>
      <c r="AI305" s="233"/>
      <c r="AJ305" s="233"/>
      <c r="AL305" s="267"/>
      <c r="AM305" s="235"/>
      <c r="AO305" s="236"/>
      <c r="AU305" s="234"/>
    </row>
    <row r="306" spans="1:47" ht="21" x14ac:dyDescent="0.4">
      <c r="A306" s="278">
        <v>108972</v>
      </c>
      <c r="B306" s="279" t="s">
        <v>5422</v>
      </c>
      <c r="C306" s="279" t="s">
        <v>510</v>
      </c>
      <c r="D306" s="279" t="s">
        <v>363</v>
      </c>
      <c r="E306" s="279" t="s">
        <v>394</v>
      </c>
      <c r="F306" s="303"/>
      <c r="G306" s="303"/>
      <c r="H306" s="279" t="s">
        <v>394</v>
      </c>
      <c r="I306" s="279" t="s">
        <v>61</v>
      </c>
      <c r="J306" s="279" t="s">
        <v>394</v>
      </c>
      <c r="K306" s="279" t="s">
        <v>394</v>
      </c>
      <c r="L306" s="279" t="s">
        <v>394</v>
      </c>
      <c r="M306" s="315" t="s">
        <v>394</v>
      </c>
      <c r="N306" s="279" t="s">
        <v>394</v>
      </c>
      <c r="O306" s="279" t="s">
        <v>394</v>
      </c>
      <c r="P306" s="315">
        <v>0</v>
      </c>
      <c r="Q306" s="315" t="s">
        <v>394</v>
      </c>
      <c r="R306" s="279" t="s">
        <v>394</v>
      </c>
      <c r="S306" s="279" t="s">
        <v>394</v>
      </c>
      <c r="T306" s="315" t="s">
        <v>394</v>
      </c>
      <c r="U306" s="315" t="s">
        <v>394</v>
      </c>
      <c r="V306" s="315" t="s">
        <v>394</v>
      </c>
      <c r="W306" s="315" t="s">
        <v>394</v>
      </c>
      <c r="X306" s="315" t="s">
        <v>394</v>
      </c>
      <c r="Y306" s="281"/>
      <c r="Z306" s="315" t="s">
        <v>394</v>
      </c>
      <c r="AA306" s="315" t="s">
        <v>394</v>
      </c>
      <c r="AB306" s="281"/>
      <c r="AC306" s="279" t="s">
        <v>855</v>
      </c>
      <c r="AF306" s="276" t="str">
        <f>IFERROR(VLOOKUP(A306,'[1]قوائم الترجمة'!AC$2:AD$2397,1,0),"م")</f>
        <v>م</v>
      </c>
      <c r="AG306" s="232"/>
      <c r="AH306" s="233"/>
      <c r="AI306" s="233"/>
      <c r="AJ306" s="233"/>
      <c r="AL306" s="267"/>
      <c r="AM306" s="235"/>
      <c r="AU306" s="234"/>
    </row>
    <row r="307" spans="1:47" ht="21" x14ac:dyDescent="0.4">
      <c r="A307" s="278">
        <v>108979</v>
      </c>
      <c r="B307" s="279" t="s">
        <v>5421</v>
      </c>
      <c r="C307" s="279" t="s">
        <v>109</v>
      </c>
      <c r="D307" s="279" t="s">
        <v>273</v>
      </c>
      <c r="E307" s="279" t="s">
        <v>394</v>
      </c>
      <c r="F307" s="303"/>
      <c r="G307" s="303"/>
      <c r="H307" s="279" t="s">
        <v>394</v>
      </c>
      <c r="I307" s="279" t="s">
        <v>61</v>
      </c>
      <c r="J307" s="279" t="s">
        <v>394</v>
      </c>
      <c r="K307" s="279" t="s">
        <v>394</v>
      </c>
      <c r="L307" s="279" t="s">
        <v>394</v>
      </c>
      <c r="M307" s="315" t="s">
        <v>394</v>
      </c>
      <c r="N307" s="279" t="s">
        <v>394</v>
      </c>
      <c r="O307" s="279" t="s">
        <v>394</v>
      </c>
      <c r="P307" s="315">
        <v>0</v>
      </c>
      <c r="Q307" s="315" t="s">
        <v>394</v>
      </c>
      <c r="R307" s="279" t="s">
        <v>394</v>
      </c>
      <c r="S307" s="279" t="s">
        <v>394</v>
      </c>
      <c r="T307" s="315" t="s">
        <v>394</v>
      </c>
      <c r="U307" s="315" t="s">
        <v>394</v>
      </c>
      <c r="V307" s="315" t="s">
        <v>394</v>
      </c>
      <c r="W307" s="315" t="s">
        <v>394</v>
      </c>
      <c r="X307" s="315" t="s">
        <v>394</v>
      </c>
      <c r="Y307" s="281"/>
      <c r="Z307" s="315" t="s">
        <v>394</v>
      </c>
      <c r="AA307" s="315" t="s">
        <v>394</v>
      </c>
      <c r="AB307" s="281"/>
      <c r="AC307" s="279" t="s">
        <v>855</v>
      </c>
      <c r="AF307" s="276" t="str">
        <f>IFERROR(VLOOKUP(A307,'[1]قوائم الترجمة'!AC$2:AD$2397,1,0),"م")</f>
        <v>م</v>
      </c>
      <c r="AG307" s="232"/>
      <c r="AH307" s="233"/>
      <c r="AI307" s="233"/>
      <c r="AJ307" s="233"/>
      <c r="AL307" s="267"/>
      <c r="AM307" s="235"/>
      <c r="AO307" s="236"/>
      <c r="AU307" s="234"/>
    </row>
    <row r="308" spans="1:47" ht="21" x14ac:dyDescent="0.4">
      <c r="A308" s="278">
        <v>109008</v>
      </c>
      <c r="B308" s="279" t="s">
        <v>5420</v>
      </c>
      <c r="C308" s="279" t="s">
        <v>68</v>
      </c>
      <c r="D308" s="279" t="s">
        <v>496</v>
      </c>
      <c r="E308" s="279" t="s">
        <v>394</v>
      </c>
      <c r="F308" s="303"/>
      <c r="G308" s="303"/>
      <c r="H308" s="279" t="s">
        <v>394</v>
      </c>
      <c r="I308" s="279" t="s">
        <v>540</v>
      </c>
      <c r="J308" s="279" t="s">
        <v>394</v>
      </c>
      <c r="K308" s="315" t="s">
        <v>394</v>
      </c>
      <c r="L308" s="279" t="s">
        <v>394</v>
      </c>
      <c r="M308" s="315" t="s">
        <v>394</v>
      </c>
      <c r="N308" s="279" t="s">
        <v>394</v>
      </c>
      <c r="O308" s="279" t="s">
        <v>394</v>
      </c>
      <c r="P308" s="315">
        <v>0</v>
      </c>
      <c r="Q308" s="315" t="s">
        <v>394</v>
      </c>
      <c r="R308" s="279" t="s">
        <v>394</v>
      </c>
      <c r="S308" s="279" t="s">
        <v>394</v>
      </c>
      <c r="T308" s="315" t="s">
        <v>394</v>
      </c>
      <c r="U308" s="315" t="s">
        <v>394</v>
      </c>
      <c r="V308" s="315" t="s">
        <v>394</v>
      </c>
      <c r="W308" s="315" t="s">
        <v>394</v>
      </c>
      <c r="X308" s="315" t="s">
        <v>394</v>
      </c>
      <c r="Y308" s="281"/>
      <c r="Z308" s="315" t="s">
        <v>394</v>
      </c>
      <c r="AA308" s="315" t="s">
        <v>394</v>
      </c>
      <c r="AB308" s="281"/>
      <c r="AC308" s="279" t="s">
        <v>394</v>
      </c>
      <c r="AF308" s="276" t="str">
        <f>IFERROR(VLOOKUP(A308,'[1]قوائم الترجمة'!AC$2:AD$2397,1,0),"م")</f>
        <v>م</v>
      </c>
      <c r="AG308" s="232"/>
      <c r="AH308" s="233"/>
      <c r="AI308" s="233"/>
      <c r="AJ308" s="233"/>
      <c r="AL308" s="267"/>
      <c r="AM308" s="235"/>
      <c r="AU308" s="234"/>
    </row>
    <row r="309" spans="1:47" ht="21" x14ac:dyDescent="0.4">
      <c r="A309" s="278">
        <v>109024</v>
      </c>
      <c r="B309" s="279" t="s">
        <v>7564</v>
      </c>
      <c r="C309" s="279" t="s">
        <v>72</v>
      </c>
      <c r="D309" s="279" t="s">
        <v>394</v>
      </c>
      <c r="E309" s="279" t="s">
        <v>394</v>
      </c>
      <c r="F309" s="303"/>
      <c r="G309" s="303"/>
      <c r="H309" s="279" t="s">
        <v>394</v>
      </c>
      <c r="I309" s="279" t="s">
        <v>61</v>
      </c>
      <c r="J309" s="279" t="s">
        <v>394</v>
      </c>
      <c r="K309" s="279" t="s">
        <v>394</v>
      </c>
      <c r="L309" s="279" t="s">
        <v>394</v>
      </c>
      <c r="M309" s="315" t="s">
        <v>394</v>
      </c>
      <c r="N309" s="279" t="s">
        <v>394</v>
      </c>
      <c r="O309" s="279" t="s">
        <v>394</v>
      </c>
      <c r="P309" s="315">
        <v>0</v>
      </c>
      <c r="Q309" s="315" t="s">
        <v>394</v>
      </c>
      <c r="R309" s="279" t="s">
        <v>394</v>
      </c>
      <c r="S309" s="279" t="s">
        <v>394</v>
      </c>
      <c r="T309" s="315" t="s">
        <v>394</v>
      </c>
      <c r="U309" s="315" t="s">
        <v>394</v>
      </c>
      <c r="V309" s="315" t="s">
        <v>394</v>
      </c>
      <c r="W309" s="315" t="s">
        <v>394</v>
      </c>
      <c r="X309" s="315" t="s">
        <v>394</v>
      </c>
      <c r="Y309" s="281"/>
      <c r="Z309" s="315" t="s">
        <v>394</v>
      </c>
      <c r="AA309" s="315" t="s">
        <v>394</v>
      </c>
      <c r="AB309" s="281"/>
      <c r="AC309" s="279" t="s">
        <v>855</v>
      </c>
      <c r="AF309" s="276" t="str">
        <f>IFERROR(VLOOKUP(A309,'[1]قوائم الترجمة'!AC$2:AD$2397,1,0),"م")</f>
        <v>م</v>
      </c>
      <c r="AG309" s="232"/>
      <c r="AH309" s="233"/>
      <c r="AI309" s="233"/>
      <c r="AJ309" s="233"/>
      <c r="AL309" s="267"/>
      <c r="AM309" s="235"/>
      <c r="AU309" s="234"/>
    </row>
    <row r="310" spans="1:47" ht="21" x14ac:dyDescent="0.4">
      <c r="A310" s="278">
        <v>109035</v>
      </c>
      <c r="B310" s="279" t="s">
        <v>5419</v>
      </c>
      <c r="C310" s="279" t="s">
        <v>120</v>
      </c>
      <c r="D310" s="279" t="s">
        <v>939</v>
      </c>
      <c r="E310" s="279" t="s">
        <v>394</v>
      </c>
      <c r="F310" s="303"/>
      <c r="G310" s="303"/>
      <c r="H310" s="279" t="s">
        <v>394</v>
      </c>
      <c r="I310" s="279" t="s">
        <v>540</v>
      </c>
      <c r="J310" s="279" t="s">
        <v>394</v>
      </c>
      <c r="K310" s="279" t="s">
        <v>394</v>
      </c>
      <c r="L310" s="279" t="s">
        <v>394</v>
      </c>
      <c r="M310" s="315" t="s">
        <v>394</v>
      </c>
      <c r="N310" s="279" t="s">
        <v>394</v>
      </c>
      <c r="O310" s="279" t="s">
        <v>394</v>
      </c>
      <c r="P310" s="315">
        <v>0</v>
      </c>
      <c r="Q310" s="315" t="s">
        <v>394</v>
      </c>
      <c r="R310" s="279" t="s">
        <v>394</v>
      </c>
      <c r="S310" s="279" t="s">
        <v>394</v>
      </c>
      <c r="T310" s="315" t="s">
        <v>394</v>
      </c>
      <c r="U310" s="315" t="s">
        <v>394</v>
      </c>
      <c r="V310" s="315" t="s">
        <v>394</v>
      </c>
      <c r="W310" s="315" t="s">
        <v>394</v>
      </c>
      <c r="X310" s="315" t="s">
        <v>394</v>
      </c>
      <c r="Y310" s="281"/>
      <c r="Z310" s="315" t="s">
        <v>394</v>
      </c>
      <c r="AA310" s="315" t="s">
        <v>394</v>
      </c>
      <c r="AB310" s="281"/>
      <c r="AC310" s="279" t="s">
        <v>855</v>
      </c>
      <c r="AF310" s="276" t="str">
        <f>IFERROR(VLOOKUP(A310,'[1]قوائم الترجمة'!AC$2:AD$2397,1,0),"م")</f>
        <v>م</v>
      </c>
      <c r="AG310" s="232"/>
      <c r="AH310" s="233"/>
      <c r="AI310" s="233"/>
      <c r="AJ310" s="233"/>
      <c r="AL310" s="267"/>
      <c r="AM310" s="235"/>
      <c r="AU310" s="234"/>
    </row>
    <row r="311" spans="1:47" ht="21" x14ac:dyDescent="0.4">
      <c r="A311" s="278">
        <v>109063</v>
      </c>
      <c r="B311" s="279" t="s">
        <v>7575</v>
      </c>
      <c r="C311" s="279" t="s">
        <v>1033</v>
      </c>
      <c r="D311" s="279" t="s">
        <v>273</v>
      </c>
      <c r="E311" s="279" t="s">
        <v>394</v>
      </c>
      <c r="F311" s="303"/>
      <c r="G311" s="303"/>
      <c r="H311" s="279" t="s">
        <v>394</v>
      </c>
      <c r="I311" s="279" t="s">
        <v>538</v>
      </c>
      <c r="J311" s="279" t="s">
        <v>394</v>
      </c>
      <c r="K311" s="279" t="s">
        <v>394</v>
      </c>
      <c r="L311" s="279" t="s">
        <v>394</v>
      </c>
      <c r="M311" s="315" t="s">
        <v>394</v>
      </c>
      <c r="N311" s="279" t="s">
        <v>394</v>
      </c>
      <c r="O311" s="279" t="s">
        <v>394</v>
      </c>
      <c r="P311" s="315">
        <v>0</v>
      </c>
      <c r="Q311" s="315" t="s">
        <v>394</v>
      </c>
      <c r="R311" s="279" t="s">
        <v>394</v>
      </c>
      <c r="S311" s="279" t="s">
        <v>394</v>
      </c>
      <c r="T311" s="315" t="s">
        <v>394</v>
      </c>
      <c r="U311" s="315" t="s">
        <v>394</v>
      </c>
      <c r="V311" s="315" t="s">
        <v>394</v>
      </c>
      <c r="W311" s="315" t="s">
        <v>394</v>
      </c>
      <c r="X311" s="315" t="s">
        <v>394</v>
      </c>
      <c r="Y311" s="281"/>
      <c r="Z311" s="315" t="s">
        <v>394</v>
      </c>
      <c r="AA311" s="315" t="s">
        <v>394</v>
      </c>
      <c r="AB311" s="281"/>
      <c r="AC311" s="279" t="s">
        <v>855</v>
      </c>
      <c r="AF311" s="276" t="str">
        <f>IFERROR(VLOOKUP(A311,'[1]قوائم الترجمة'!AC$2:AD$2397,1,0),"م")</f>
        <v>م</v>
      </c>
      <c r="AG311" s="232"/>
      <c r="AH311" s="233"/>
      <c r="AI311" s="233"/>
      <c r="AJ311" s="233"/>
      <c r="AL311" s="267"/>
      <c r="AM311" s="235"/>
      <c r="AU311" s="234"/>
    </row>
    <row r="312" spans="1:47" ht="21" x14ac:dyDescent="0.4">
      <c r="A312" s="278">
        <v>109084</v>
      </c>
      <c r="B312" s="279" t="s">
        <v>5418</v>
      </c>
      <c r="C312" s="279" t="s">
        <v>122</v>
      </c>
      <c r="D312" s="279" t="s">
        <v>565</v>
      </c>
      <c r="E312" s="279" t="s">
        <v>394</v>
      </c>
      <c r="F312" s="303"/>
      <c r="G312" s="303"/>
      <c r="H312" s="279" t="s">
        <v>394</v>
      </c>
      <c r="I312" s="279" t="s">
        <v>540</v>
      </c>
      <c r="J312" s="279" t="s">
        <v>394</v>
      </c>
      <c r="K312" s="279" t="s">
        <v>394</v>
      </c>
      <c r="L312" s="279" t="s">
        <v>394</v>
      </c>
      <c r="M312" s="315" t="s">
        <v>394</v>
      </c>
      <c r="N312" s="279" t="s">
        <v>394</v>
      </c>
      <c r="O312" s="279" t="s">
        <v>394</v>
      </c>
      <c r="P312" s="315">
        <v>0</v>
      </c>
      <c r="Q312" s="315" t="s">
        <v>394</v>
      </c>
      <c r="R312" s="279" t="s">
        <v>394</v>
      </c>
      <c r="S312" s="279" t="s">
        <v>394</v>
      </c>
      <c r="T312" s="315" t="s">
        <v>394</v>
      </c>
      <c r="U312" s="315" t="s">
        <v>394</v>
      </c>
      <c r="V312" s="315" t="s">
        <v>394</v>
      </c>
      <c r="W312" s="315" t="s">
        <v>394</v>
      </c>
      <c r="X312" s="315" t="s">
        <v>394</v>
      </c>
      <c r="Y312" s="281"/>
      <c r="Z312" s="315" t="s">
        <v>394</v>
      </c>
      <c r="AA312" s="315" t="s">
        <v>394</v>
      </c>
      <c r="AB312" s="281"/>
      <c r="AC312" s="279" t="s">
        <v>855</v>
      </c>
      <c r="AF312" s="276" t="str">
        <f>IFERROR(VLOOKUP(A312,'[1]قوائم الترجمة'!AC$2:AD$2397,1,0),"م")</f>
        <v>م</v>
      </c>
      <c r="AG312" s="232"/>
      <c r="AH312" s="233"/>
      <c r="AI312" s="233"/>
      <c r="AJ312" s="233"/>
      <c r="AL312" s="267"/>
      <c r="AM312" s="235"/>
      <c r="AU312" s="234"/>
    </row>
    <row r="313" spans="1:47" ht="21" x14ac:dyDescent="0.4">
      <c r="A313" s="278">
        <v>109125</v>
      </c>
      <c r="B313" s="279" t="s">
        <v>1664</v>
      </c>
      <c r="C313" s="279" t="s">
        <v>106</v>
      </c>
      <c r="D313" s="279" t="s">
        <v>7215</v>
      </c>
      <c r="E313" s="279" t="s">
        <v>394</v>
      </c>
      <c r="F313" s="303"/>
      <c r="G313" s="303"/>
      <c r="H313" s="279" t="s">
        <v>394</v>
      </c>
      <c r="I313" s="279" t="s">
        <v>61</v>
      </c>
      <c r="J313" s="279" t="s">
        <v>394</v>
      </c>
      <c r="K313" s="279" t="s">
        <v>394</v>
      </c>
      <c r="L313" s="279" t="s">
        <v>394</v>
      </c>
      <c r="M313" s="315" t="s">
        <v>394</v>
      </c>
      <c r="N313" s="279" t="s">
        <v>394</v>
      </c>
      <c r="O313" s="279" t="s">
        <v>394</v>
      </c>
      <c r="P313" s="315">
        <v>0</v>
      </c>
      <c r="Q313" s="315" t="s">
        <v>394</v>
      </c>
      <c r="R313" s="279" t="s">
        <v>394</v>
      </c>
      <c r="S313" s="279" t="s">
        <v>394</v>
      </c>
      <c r="T313" s="315" t="s">
        <v>394</v>
      </c>
      <c r="U313" s="315" t="s">
        <v>394</v>
      </c>
      <c r="V313" s="315" t="s">
        <v>394</v>
      </c>
      <c r="W313" s="315" t="s">
        <v>394</v>
      </c>
      <c r="X313" s="315" t="s">
        <v>394</v>
      </c>
      <c r="Y313" s="281"/>
      <c r="Z313" s="315" t="s">
        <v>394</v>
      </c>
      <c r="AA313" s="315" t="s">
        <v>394</v>
      </c>
      <c r="AB313" s="281"/>
      <c r="AC313" s="279" t="s">
        <v>855</v>
      </c>
      <c r="AF313" s="276" t="str">
        <f>IFERROR(VLOOKUP(A313,'[1]قوائم الترجمة'!AC$2:AD$2397,1,0),"م")</f>
        <v>م</v>
      </c>
      <c r="AG313" s="232"/>
      <c r="AH313" s="233"/>
      <c r="AI313" s="233"/>
      <c r="AJ313" s="233"/>
      <c r="AL313" s="267"/>
      <c r="AM313" s="235"/>
      <c r="AU313" s="234"/>
    </row>
    <row r="314" spans="1:47" ht="21" x14ac:dyDescent="0.4">
      <c r="A314" s="275">
        <v>109126</v>
      </c>
      <c r="B314" s="276" t="s">
        <v>5417</v>
      </c>
      <c r="C314" s="276" t="s">
        <v>106</v>
      </c>
      <c r="D314" s="276" t="s">
        <v>262</v>
      </c>
      <c r="E314" s="276" t="s">
        <v>5660</v>
      </c>
      <c r="F314" s="276" t="s">
        <v>8374</v>
      </c>
      <c r="G314" s="276" t="s">
        <v>8375</v>
      </c>
      <c r="H314" s="276" t="s">
        <v>425</v>
      </c>
      <c r="I314" s="276" t="s">
        <v>61</v>
      </c>
      <c r="J314" s="276" t="s">
        <v>7215</v>
      </c>
      <c r="K314" s="277">
        <v>0</v>
      </c>
      <c r="L314" s="276" t="s">
        <v>7215</v>
      </c>
      <c r="N314" s="276"/>
      <c r="O314" s="276" t="s">
        <v>394</v>
      </c>
      <c r="P314" s="315">
        <v>0</v>
      </c>
      <c r="R314" s="276" t="s">
        <v>394</v>
      </c>
      <c r="S314" s="276" t="s">
        <v>394</v>
      </c>
      <c r="AC314" s="276" t="s">
        <v>855</v>
      </c>
      <c r="AF314" s="276">
        <f>IFERROR(VLOOKUP(A314,'[1]قوائم الترجمة'!AC$2:AD$2397,1,0),"م")</f>
        <v>109126</v>
      </c>
      <c r="AG314" s="232"/>
      <c r="AH314" s="233"/>
      <c r="AI314" s="233"/>
      <c r="AJ314" s="233"/>
      <c r="AL314" s="267"/>
      <c r="AM314" s="235"/>
      <c r="AU314" s="234"/>
    </row>
    <row r="315" spans="1:47" ht="21" x14ac:dyDescent="0.4">
      <c r="A315" s="275">
        <v>109129</v>
      </c>
      <c r="B315" s="276" t="s">
        <v>1663</v>
      </c>
      <c r="C315" s="276" t="s">
        <v>1067</v>
      </c>
      <c r="D315" s="276" t="s">
        <v>212</v>
      </c>
      <c r="E315" s="276" t="s">
        <v>424</v>
      </c>
      <c r="F315" s="276" t="s">
        <v>8376</v>
      </c>
      <c r="G315" s="276" t="s">
        <v>8377</v>
      </c>
      <c r="H315" s="276" t="s">
        <v>425</v>
      </c>
      <c r="I315" s="276" t="s">
        <v>538</v>
      </c>
      <c r="J315" s="276" t="s">
        <v>403</v>
      </c>
      <c r="K315" s="277">
        <v>2006</v>
      </c>
      <c r="L315" s="276" t="s">
        <v>404</v>
      </c>
      <c r="N315" s="276" t="s">
        <v>394</v>
      </c>
      <c r="O315" s="276" t="s">
        <v>394</v>
      </c>
      <c r="P315" s="315">
        <v>0</v>
      </c>
      <c r="R315" s="276" t="s">
        <v>394</v>
      </c>
      <c r="S315" s="276" t="s">
        <v>394</v>
      </c>
      <c r="AC315" s="276" t="s">
        <v>855</v>
      </c>
      <c r="AF315" s="276">
        <f>IFERROR(VLOOKUP(A315,'[1]قوائم الترجمة'!AC$2:AD$2397,1,0),"م")</f>
        <v>109129</v>
      </c>
      <c r="AG315" s="232"/>
      <c r="AH315" s="233"/>
      <c r="AI315" s="233"/>
      <c r="AJ315" s="233"/>
      <c r="AL315" s="267"/>
      <c r="AM315" s="235"/>
      <c r="AO315" s="236"/>
      <c r="AU315" s="234"/>
    </row>
    <row r="316" spans="1:47" ht="21" x14ac:dyDescent="0.4">
      <c r="A316" s="278">
        <v>109192</v>
      </c>
      <c r="B316" s="279" t="s">
        <v>7606</v>
      </c>
      <c r="C316" s="279" t="s">
        <v>68</v>
      </c>
      <c r="D316" s="279" t="s">
        <v>7607</v>
      </c>
      <c r="E316" s="279" t="s">
        <v>394</v>
      </c>
      <c r="F316" s="303"/>
      <c r="G316" s="303"/>
      <c r="H316" s="279" t="s">
        <v>394</v>
      </c>
      <c r="I316" s="279" t="s">
        <v>61</v>
      </c>
      <c r="J316" s="279" t="s">
        <v>394</v>
      </c>
      <c r="K316" s="279" t="s">
        <v>394</v>
      </c>
      <c r="L316" s="279" t="s">
        <v>394</v>
      </c>
      <c r="M316" s="315" t="s">
        <v>394</v>
      </c>
      <c r="N316" s="279" t="s">
        <v>394</v>
      </c>
      <c r="O316" s="279" t="s">
        <v>394</v>
      </c>
      <c r="P316" s="315">
        <v>0</v>
      </c>
      <c r="Q316" s="315" t="s">
        <v>394</v>
      </c>
      <c r="R316" s="279" t="s">
        <v>394</v>
      </c>
      <c r="S316" s="279" t="s">
        <v>394</v>
      </c>
      <c r="T316" s="315" t="s">
        <v>394</v>
      </c>
      <c r="U316" s="315" t="s">
        <v>394</v>
      </c>
      <c r="V316" s="315" t="s">
        <v>394</v>
      </c>
      <c r="W316" s="315" t="s">
        <v>394</v>
      </c>
      <c r="X316" s="315" t="s">
        <v>394</v>
      </c>
      <c r="Y316" s="281"/>
      <c r="Z316" s="315" t="s">
        <v>394</v>
      </c>
      <c r="AA316" s="315" t="s">
        <v>394</v>
      </c>
      <c r="AB316" s="281"/>
      <c r="AC316" s="279" t="s">
        <v>855</v>
      </c>
      <c r="AF316" s="276" t="str">
        <f>IFERROR(VLOOKUP(A316,'[1]قوائم الترجمة'!AC$2:AD$2397,1,0),"م")</f>
        <v>م</v>
      </c>
      <c r="AG316" s="232"/>
      <c r="AH316" s="233"/>
      <c r="AI316" s="233"/>
      <c r="AJ316" s="233"/>
      <c r="AL316" s="267"/>
      <c r="AM316" s="235"/>
      <c r="AU316" s="234"/>
    </row>
    <row r="317" spans="1:47" ht="21" x14ac:dyDescent="0.4">
      <c r="A317" s="278">
        <v>109220</v>
      </c>
      <c r="B317" s="279" t="s">
        <v>7614</v>
      </c>
      <c r="C317" s="279" t="s">
        <v>1015</v>
      </c>
      <c r="D317" s="279" t="s">
        <v>277</v>
      </c>
      <c r="E317" s="279" t="s">
        <v>394</v>
      </c>
      <c r="F317" s="303"/>
      <c r="G317" s="303"/>
      <c r="H317" s="279" t="s">
        <v>394</v>
      </c>
      <c r="I317" s="279" t="s">
        <v>538</v>
      </c>
      <c r="J317" s="279" t="s">
        <v>394</v>
      </c>
      <c r="K317" s="279" t="s">
        <v>394</v>
      </c>
      <c r="L317" s="279" t="s">
        <v>394</v>
      </c>
      <c r="M317" s="315" t="s">
        <v>394</v>
      </c>
      <c r="N317" s="279" t="s">
        <v>394</v>
      </c>
      <c r="O317" s="279" t="s">
        <v>394</v>
      </c>
      <c r="P317" s="315">
        <v>0</v>
      </c>
      <c r="Q317" s="315" t="s">
        <v>394</v>
      </c>
      <c r="R317" s="279" t="s">
        <v>394</v>
      </c>
      <c r="S317" s="279" t="s">
        <v>394</v>
      </c>
      <c r="T317" s="315" t="s">
        <v>394</v>
      </c>
      <c r="U317" s="315" t="s">
        <v>394</v>
      </c>
      <c r="V317" s="315" t="s">
        <v>394</v>
      </c>
      <c r="W317" s="315" t="s">
        <v>394</v>
      </c>
      <c r="X317" s="315" t="s">
        <v>394</v>
      </c>
      <c r="Y317" s="281"/>
      <c r="Z317" s="315" t="s">
        <v>394</v>
      </c>
      <c r="AA317" s="315" t="s">
        <v>394</v>
      </c>
      <c r="AB317" s="281"/>
      <c r="AC317" s="279" t="s">
        <v>855</v>
      </c>
      <c r="AF317" s="276" t="str">
        <f>IFERROR(VLOOKUP(A317,'[1]قوائم الترجمة'!AC$2:AD$2397,1,0),"م")</f>
        <v>م</v>
      </c>
      <c r="AG317" s="232"/>
      <c r="AH317" s="233"/>
      <c r="AI317" s="233"/>
      <c r="AJ317" s="233"/>
      <c r="AL317" s="267"/>
      <c r="AM317" s="235"/>
      <c r="AU317" s="234"/>
    </row>
    <row r="318" spans="1:47" ht="21" x14ac:dyDescent="0.4">
      <c r="A318" s="278">
        <v>109249</v>
      </c>
      <c r="B318" s="279" t="s">
        <v>5416</v>
      </c>
      <c r="C318" s="279" t="s">
        <v>122</v>
      </c>
      <c r="D318" s="279" t="s">
        <v>266</v>
      </c>
      <c r="E318" s="279" t="s">
        <v>394</v>
      </c>
      <c r="F318" s="303"/>
      <c r="G318" s="303"/>
      <c r="H318" s="279" t="s">
        <v>394</v>
      </c>
      <c r="I318" s="279" t="s">
        <v>61</v>
      </c>
      <c r="J318" s="279" t="s">
        <v>394</v>
      </c>
      <c r="K318" s="279" t="s">
        <v>394</v>
      </c>
      <c r="L318" s="279" t="s">
        <v>394</v>
      </c>
      <c r="M318" s="315" t="s">
        <v>394</v>
      </c>
      <c r="N318" s="279" t="s">
        <v>394</v>
      </c>
      <c r="O318" s="279" t="s">
        <v>394</v>
      </c>
      <c r="P318" s="315">
        <v>0</v>
      </c>
      <c r="Q318" s="315" t="s">
        <v>394</v>
      </c>
      <c r="R318" s="279" t="s">
        <v>394</v>
      </c>
      <c r="S318" s="279" t="s">
        <v>394</v>
      </c>
      <c r="T318" s="315" t="s">
        <v>394</v>
      </c>
      <c r="U318" s="315" t="s">
        <v>394</v>
      </c>
      <c r="V318" s="315" t="s">
        <v>394</v>
      </c>
      <c r="W318" s="315" t="s">
        <v>394</v>
      </c>
      <c r="X318" s="315" t="s">
        <v>394</v>
      </c>
      <c r="Y318" s="281"/>
      <c r="Z318" s="315" t="s">
        <v>394</v>
      </c>
      <c r="AA318" s="315" t="s">
        <v>394</v>
      </c>
      <c r="AB318" s="281"/>
      <c r="AC318" s="279" t="s">
        <v>394</v>
      </c>
      <c r="AF318" s="276" t="str">
        <f>IFERROR(VLOOKUP(A318,'[1]قوائم الترجمة'!AC$2:AD$2397,1,0),"م")</f>
        <v>م</v>
      </c>
      <c r="AG318" s="232"/>
      <c r="AH318" s="233"/>
      <c r="AI318" s="233"/>
      <c r="AJ318" s="233"/>
      <c r="AL318" s="267"/>
      <c r="AM318" s="235"/>
      <c r="AO318" s="236"/>
      <c r="AU318" s="234"/>
    </row>
    <row r="319" spans="1:47" ht="21" x14ac:dyDescent="0.4">
      <c r="A319" s="282">
        <v>109264</v>
      </c>
      <c r="B319" s="283" t="s">
        <v>5415</v>
      </c>
      <c r="C319" s="283" t="s">
        <v>145</v>
      </c>
      <c r="D319" s="283" t="s">
        <v>2230</v>
      </c>
      <c r="E319" s="283" t="s">
        <v>423</v>
      </c>
      <c r="F319" s="283" t="s">
        <v>10427</v>
      </c>
      <c r="G319" s="283" t="s">
        <v>8285</v>
      </c>
      <c r="H319" s="283" t="s">
        <v>425</v>
      </c>
      <c r="I319" s="303" t="s">
        <v>61</v>
      </c>
      <c r="J319" s="283" t="s">
        <v>7215</v>
      </c>
      <c r="K319" s="283" t="s">
        <v>7215</v>
      </c>
      <c r="L319" s="283" t="s">
        <v>7215</v>
      </c>
      <c r="N319" s="303"/>
      <c r="O319" s="303"/>
      <c r="P319" s="315">
        <v>0</v>
      </c>
      <c r="R319" s="303"/>
      <c r="S319" s="303"/>
      <c r="AC319" s="303">
        <v>0</v>
      </c>
      <c r="AF319" s="303"/>
      <c r="AG319" s="232"/>
      <c r="AH319" s="233"/>
      <c r="AI319" s="233"/>
      <c r="AJ319" s="233"/>
      <c r="AL319" s="267"/>
      <c r="AM319" s="235"/>
      <c r="AO319" s="236"/>
      <c r="AU319" s="234"/>
    </row>
    <row r="320" spans="1:47" ht="21" x14ac:dyDescent="0.4">
      <c r="A320" s="278">
        <v>109294</v>
      </c>
      <c r="B320" s="279" t="s">
        <v>7627</v>
      </c>
      <c r="C320" s="279" t="s">
        <v>563</v>
      </c>
      <c r="D320" s="279" t="s">
        <v>215</v>
      </c>
      <c r="E320" s="279" t="s">
        <v>394</v>
      </c>
      <c r="F320" s="303"/>
      <c r="G320" s="303"/>
      <c r="H320" s="279" t="s">
        <v>394</v>
      </c>
      <c r="I320" s="279" t="s">
        <v>61</v>
      </c>
      <c r="J320" s="279" t="s">
        <v>394</v>
      </c>
      <c r="K320" s="279" t="s">
        <v>394</v>
      </c>
      <c r="L320" s="279" t="s">
        <v>394</v>
      </c>
      <c r="M320" s="315" t="s">
        <v>394</v>
      </c>
      <c r="N320" s="279" t="s">
        <v>394</v>
      </c>
      <c r="O320" s="279" t="s">
        <v>394</v>
      </c>
      <c r="P320" s="315">
        <v>0</v>
      </c>
      <c r="Q320" s="315" t="s">
        <v>394</v>
      </c>
      <c r="R320" s="279" t="s">
        <v>394</v>
      </c>
      <c r="S320" s="279" t="s">
        <v>394</v>
      </c>
      <c r="T320" s="315" t="s">
        <v>394</v>
      </c>
      <c r="U320" s="315" t="s">
        <v>394</v>
      </c>
      <c r="V320" s="315" t="s">
        <v>394</v>
      </c>
      <c r="W320" s="315" t="s">
        <v>394</v>
      </c>
      <c r="X320" s="315" t="s">
        <v>394</v>
      </c>
      <c r="Y320" s="281"/>
      <c r="Z320" s="315" t="s">
        <v>394</v>
      </c>
      <c r="AA320" s="315" t="s">
        <v>394</v>
      </c>
      <c r="AB320" s="281"/>
      <c r="AC320" s="279" t="s">
        <v>855</v>
      </c>
      <c r="AF320" s="276" t="str">
        <f>IFERROR(VLOOKUP(A320,'[1]قوائم الترجمة'!AC$2:AD$2397,1,0),"م")</f>
        <v>م</v>
      </c>
      <c r="AG320" s="232"/>
      <c r="AH320" s="233"/>
      <c r="AI320" s="233"/>
      <c r="AJ320" s="233"/>
      <c r="AL320" s="267"/>
      <c r="AM320" s="235"/>
      <c r="AU320" s="234"/>
    </row>
    <row r="321" spans="1:47" ht="21" x14ac:dyDescent="0.4">
      <c r="A321" s="278">
        <v>109302</v>
      </c>
      <c r="B321" s="279" t="s">
        <v>7628</v>
      </c>
      <c r="C321" s="279" t="s">
        <v>7629</v>
      </c>
      <c r="D321" s="279" t="s">
        <v>535</v>
      </c>
      <c r="E321" s="279" t="s">
        <v>394</v>
      </c>
      <c r="F321" s="303"/>
      <c r="G321" s="303"/>
      <c r="H321" s="279" t="s">
        <v>394</v>
      </c>
      <c r="I321" s="279" t="s">
        <v>61</v>
      </c>
      <c r="J321" s="279" t="s">
        <v>394</v>
      </c>
      <c r="K321" s="279" t="s">
        <v>394</v>
      </c>
      <c r="L321" s="279" t="s">
        <v>394</v>
      </c>
      <c r="M321" s="315" t="s">
        <v>394</v>
      </c>
      <c r="N321" s="279" t="s">
        <v>394</v>
      </c>
      <c r="O321" s="279" t="s">
        <v>394</v>
      </c>
      <c r="P321" s="315">
        <v>0</v>
      </c>
      <c r="Q321" s="315" t="s">
        <v>394</v>
      </c>
      <c r="R321" s="279" t="s">
        <v>394</v>
      </c>
      <c r="S321" s="279" t="s">
        <v>394</v>
      </c>
      <c r="T321" s="315" t="s">
        <v>394</v>
      </c>
      <c r="U321" s="315" t="s">
        <v>394</v>
      </c>
      <c r="V321" s="315" t="s">
        <v>394</v>
      </c>
      <c r="W321" s="315" t="s">
        <v>394</v>
      </c>
      <c r="X321" s="315" t="s">
        <v>394</v>
      </c>
      <c r="Y321" s="281"/>
      <c r="Z321" s="315" t="s">
        <v>394</v>
      </c>
      <c r="AA321" s="315" t="s">
        <v>394</v>
      </c>
      <c r="AB321" s="281"/>
      <c r="AC321" s="279" t="s">
        <v>855</v>
      </c>
      <c r="AF321" s="276" t="str">
        <f>IFERROR(VLOOKUP(A321,'[1]قوائم الترجمة'!AC$2:AD$2397,1,0),"م")</f>
        <v>م</v>
      </c>
      <c r="AG321" s="232"/>
      <c r="AH321" s="233"/>
      <c r="AI321" s="233"/>
      <c r="AJ321" s="233"/>
      <c r="AL321" s="267"/>
      <c r="AM321" s="235"/>
      <c r="AO321" s="236"/>
      <c r="AU321" s="234"/>
    </row>
    <row r="322" spans="1:47" ht="21" x14ac:dyDescent="0.4">
      <c r="A322" s="275">
        <v>109345</v>
      </c>
      <c r="B322" s="276" t="s">
        <v>1489</v>
      </c>
      <c r="C322" s="276" t="s">
        <v>100</v>
      </c>
      <c r="D322" s="276" t="s">
        <v>268</v>
      </c>
      <c r="E322" s="276" t="s">
        <v>424</v>
      </c>
      <c r="F322" s="276" t="s">
        <v>8378</v>
      </c>
      <c r="G322" s="276" t="s">
        <v>8379</v>
      </c>
      <c r="H322" s="276" t="s">
        <v>7215</v>
      </c>
      <c r="I322" s="276" t="s">
        <v>61</v>
      </c>
      <c r="J322" s="276" t="s">
        <v>426</v>
      </c>
      <c r="K322" s="277">
        <v>2006</v>
      </c>
      <c r="L322" s="276" t="s">
        <v>419</v>
      </c>
      <c r="N322" s="276" t="s">
        <v>394</v>
      </c>
      <c r="O322" s="276" t="s">
        <v>394</v>
      </c>
      <c r="P322" s="315">
        <v>0</v>
      </c>
      <c r="R322" s="276" t="s">
        <v>394</v>
      </c>
      <c r="S322" s="276" t="s">
        <v>394</v>
      </c>
      <c r="AC322" s="276" t="s">
        <v>855</v>
      </c>
      <c r="AF322" s="276">
        <f>IFERROR(VLOOKUP(A322,'[1]قوائم الترجمة'!AC$2:AD$2397,1,0),"م")</f>
        <v>109345</v>
      </c>
      <c r="AG322" s="232"/>
      <c r="AH322" s="233"/>
      <c r="AI322" s="233"/>
      <c r="AJ322" s="233"/>
      <c r="AL322" s="267"/>
      <c r="AM322" s="235"/>
      <c r="AO322" s="236"/>
      <c r="AU322" s="234"/>
    </row>
    <row r="323" spans="1:47" ht="21" x14ac:dyDescent="0.4">
      <c r="A323" s="278">
        <v>109359</v>
      </c>
      <c r="B323" s="279" t="s">
        <v>7645</v>
      </c>
      <c r="C323" s="279" t="s">
        <v>112</v>
      </c>
      <c r="D323" s="279" t="s">
        <v>335</v>
      </c>
      <c r="E323" s="279" t="s">
        <v>394</v>
      </c>
      <c r="F323" s="303"/>
      <c r="G323" s="303"/>
      <c r="H323" s="279" t="s">
        <v>394</v>
      </c>
      <c r="I323" s="279" t="s">
        <v>540</v>
      </c>
      <c r="J323" s="279" t="s">
        <v>394</v>
      </c>
      <c r="K323" s="279" t="s">
        <v>394</v>
      </c>
      <c r="L323" s="279" t="s">
        <v>394</v>
      </c>
      <c r="M323" s="315" t="s">
        <v>394</v>
      </c>
      <c r="N323" s="279" t="s">
        <v>394</v>
      </c>
      <c r="O323" s="279" t="s">
        <v>394</v>
      </c>
      <c r="P323" s="315">
        <v>0</v>
      </c>
      <c r="Q323" s="315" t="s">
        <v>394</v>
      </c>
      <c r="R323" s="279" t="s">
        <v>394</v>
      </c>
      <c r="S323" s="279" t="s">
        <v>394</v>
      </c>
      <c r="T323" s="315" t="s">
        <v>394</v>
      </c>
      <c r="U323" s="315" t="s">
        <v>394</v>
      </c>
      <c r="V323" s="315" t="s">
        <v>394</v>
      </c>
      <c r="W323" s="315" t="s">
        <v>394</v>
      </c>
      <c r="X323" s="315" t="s">
        <v>394</v>
      </c>
      <c r="Y323" s="281"/>
      <c r="Z323" s="315" t="s">
        <v>394</v>
      </c>
      <c r="AA323" s="315" t="s">
        <v>394</v>
      </c>
      <c r="AB323" s="281"/>
      <c r="AC323" s="279" t="s">
        <v>855</v>
      </c>
      <c r="AF323" s="276" t="str">
        <f>IFERROR(VLOOKUP(A323,'[1]قوائم الترجمة'!AC$2:AD$2397,1,0),"م")</f>
        <v>م</v>
      </c>
      <c r="AG323" s="232"/>
      <c r="AH323" s="233"/>
      <c r="AI323" s="233"/>
      <c r="AJ323" s="233"/>
      <c r="AL323" s="267"/>
      <c r="AM323" s="235"/>
      <c r="AU323" s="234"/>
    </row>
    <row r="324" spans="1:47" ht="21" x14ac:dyDescent="0.4">
      <c r="A324" s="275">
        <v>109368</v>
      </c>
      <c r="B324" s="276" t="s">
        <v>1488</v>
      </c>
      <c r="C324" s="276" t="s">
        <v>71</v>
      </c>
      <c r="D324" s="276" t="s">
        <v>236</v>
      </c>
      <c r="E324" s="276" t="s">
        <v>424</v>
      </c>
      <c r="F324" s="276" t="s">
        <v>8378</v>
      </c>
      <c r="G324" s="276" t="s">
        <v>8379</v>
      </c>
      <c r="H324" s="276" t="s">
        <v>7215</v>
      </c>
      <c r="I324" s="276" t="s">
        <v>67</v>
      </c>
      <c r="J324" s="276" t="s">
        <v>7215</v>
      </c>
      <c r="K324" s="323">
        <v>0</v>
      </c>
      <c r="L324" s="276" t="s">
        <v>7215</v>
      </c>
      <c r="N324" s="276" t="s">
        <v>394</v>
      </c>
      <c r="O324" s="276" t="s">
        <v>394</v>
      </c>
      <c r="P324" s="315">
        <v>0</v>
      </c>
      <c r="R324" s="276" t="s">
        <v>394</v>
      </c>
      <c r="S324" s="276" t="s">
        <v>394</v>
      </c>
      <c r="AC324" s="276" t="s">
        <v>855</v>
      </c>
      <c r="AF324" s="276">
        <f>IFERROR(VLOOKUP(A324,'[1]قوائم الترجمة'!AC$2:AD$2397,1,0),"م")</f>
        <v>109368</v>
      </c>
      <c r="AG324" s="232"/>
      <c r="AH324" s="233"/>
      <c r="AI324" s="233"/>
      <c r="AJ324" s="233"/>
      <c r="AL324" s="267"/>
      <c r="AM324" s="235"/>
      <c r="AU324" s="234"/>
    </row>
    <row r="325" spans="1:47" ht="21" x14ac:dyDescent="0.4">
      <c r="A325" s="278">
        <v>109400</v>
      </c>
      <c r="B325" s="279" t="s">
        <v>5414</v>
      </c>
      <c r="C325" s="279" t="s">
        <v>198</v>
      </c>
      <c r="D325" s="279" t="s">
        <v>119</v>
      </c>
      <c r="E325" s="279" t="s">
        <v>394</v>
      </c>
      <c r="F325" s="303"/>
      <c r="G325" s="303"/>
      <c r="H325" s="279" t="s">
        <v>394</v>
      </c>
      <c r="I325" s="279" t="s">
        <v>61</v>
      </c>
      <c r="J325" s="279" t="s">
        <v>394</v>
      </c>
      <c r="K325" s="279" t="s">
        <v>394</v>
      </c>
      <c r="L325" s="279" t="s">
        <v>394</v>
      </c>
      <c r="M325" s="315" t="s">
        <v>394</v>
      </c>
      <c r="N325" s="279" t="s">
        <v>394</v>
      </c>
      <c r="O325" s="279" t="s">
        <v>394</v>
      </c>
      <c r="P325" s="315">
        <v>0</v>
      </c>
      <c r="Q325" s="315" t="s">
        <v>394</v>
      </c>
      <c r="R325" s="279" t="s">
        <v>394</v>
      </c>
      <c r="S325" s="279" t="s">
        <v>394</v>
      </c>
      <c r="T325" s="315" t="s">
        <v>394</v>
      </c>
      <c r="U325" s="315" t="s">
        <v>394</v>
      </c>
      <c r="V325" s="315" t="s">
        <v>394</v>
      </c>
      <c r="W325" s="315" t="s">
        <v>394</v>
      </c>
      <c r="X325" s="315" t="s">
        <v>394</v>
      </c>
      <c r="Y325" s="281"/>
      <c r="Z325" s="315" t="s">
        <v>394</v>
      </c>
      <c r="AA325" s="315" t="s">
        <v>394</v>
      </c>
      <c r="AB325" s="281"/>
      <c r="AC325" s="279" t="s">
        <v>855</v>
      </c>
      <c r="AF325" s="276" t="str">
        <f>IFERROR(VLOOKUP(A325,'[1]قوائم الترجمة'!AC$2:AD$2397,1,0),"م")</f>
        <v>م</v>
      </c>
      <c r="AG325" s="232"/>
      <c r="AH325" s="233"/>
      <c r="AI325" s="233"/>
      <c r="AJ325" s="233"/>
      <c r="AL325" s="267"/>
      <c r="AM325" s="235"/>
      <c r="AO325" s="236"/>
      <c r="AU325" s="234"/>
    </row>
    <row r="326" spans="1:47" ht="21" x14ac:dyDescent="0.4">
      <c r="A326" s="278">
        <v>109401</v>
      </c>
      <c r="B326" s="279" t="s">
        <v>1662</v>
      </c>
      <c r="C326" s="279" t="s">
        <v>451</v>
      </c>
      <c r="D326" s="279" t="s">
        <v>252</v>
      </c>
      <c r="E326" s="279" t="s">
        <v>394</v>
      </c>
      <c r="F326" s="303"/>
      <c r="G326" s="303"/>
      <c r="H326" s="279" t="s">
        <v>394</v>
      </c>
      <c r="I326" s="279" t="s">
        <v>538</v>
      </c>
      <c r="J326" s="279" t="s">
        <v>394</v>
      </c>
      <c r="K326" s="279" t="s">
        <v>394</v>
      </c>
      <c r="L326" s="279" t="s">
        <v>394</v>
      </c>
      <c r="M326" s="315" t="s">
        <v>394</v>
      </c>
      <c r="N326" s="279" t="s">
        <v>394</v>
      </c>
      <c r="O326" s="279" t="s">
        <v>394</v>
      </c>
      <c r="P326" s="315">
        <v>0</v>
      </c>
      <c r="Q326" s="315" t="s">
        <v>394</v>
      </c>
      <c r="R326" s="279" t="s">
        <v>394</v>
      </c>
      <c r="S326" s="279" t="s">
        <v>394</v>
      </c>
      <c r="T326" s="315" t="s">
        <v>394</v>
      </c>
      <c r="U326" s="315" t="s">
        <v>394</v>
      </c>
      <c r="V326" s="315" t="s">
        <v>394</v>
      </c>
      <c r="W326" s="315" t="s">
        <v>394</v>
      </c>
      <c r="X326" s="315" t="s">
        <v>394</v>
      </c>
      <c r="Y326" s="281"/>
      <c r="Z326" s="315" t="s">
        <v>394</v>
      </c>
      <c r="AA326" s="315" t="s">
        <v>394</v>
      </c>
      <c r="AB326" s="281"/>
      <c r="AC326" s="279" t="s">
        <v>855</v>
      </c>
      <c r="AF326" s="276" t="str">
        <f>IFERROR(VLOOKUP(A326,'[1]قوائم الترجمة'!AC$2:AD$2397,1,0),"م")</f>
        <v>م</v>
      </c>
      <c r="AG326" s="232"/>
      <c r="AH326" s="233"/>
      <c r="AI326" s="233"/>
      <c r="AJ326" s="233"/>
      <c r="AL326" s="267"/>
      <c r="AM326" s="235"/>
      <c r="AO326" s="236"/>
      <c r="AU326" s="234"/>
    </row>
    <row r="327" spans="1:47" ht="21" x14ac:dyDescent="0.4">
      <c r="A327" s="278">
        <v>109407</v>
      </c>
      <c r="B327" s="279" t="s">
        <v>1661</v>
      </c>
      <c r="C327" s="279" t="s">
        <v>161</v>
      </c>
      <c r="D327" s="279" t="s">
        <v>212</v>
      </c>
      <c r="E327" s="279" t="s">
        <v>394</v>
      </c>
      <c r="F327" s="303"/>
      <c r="G327" s="303"/>
      <c r="H327" s="279" t="s">
        <v>394</v>
      </c>
      <c r="I327" s="279" t="s">
        <v>61</v>
      </c>
      <c r="J327" s="279" t="s">
        <v>394</v>
      </c>
      <c r="K327" s="279" t="s">
        <v>394</v>
      </c>
      <c r="L327" s="279" t="s">
        <v>394</v>
      </c>
      <c r="M327" s="315" t="s">
        <v>394</v>
      </c>
      <c r="N327" s="279" t="s">
        <v>394</v>
      </c>
      <c r="O327" s="279" t="s">
        <v>394</v>
      </c>
      <c r="P327" s="315">
        <v>0</v>
      </c>
      <c r="Q327" s="315" t="s">
        <v>394</v>
      </c>
      <c r="R327" s="279" t="s">
        <v>394</v>
      </c>
      <c r="S327" s="279" t="s">
        <v>394</v>
      </c>
      <c r="T327" s="315" t="s">
        <v>394</v>
      </c>
      <c r="U327" s="315" t="s">
        <v>394</v>
      </c>
      <c r="V327" s="315" t="s">
        <v>394</v>
      </c>
      <c r="W327" s="315" t="s">
        <v>394</v>
      </c>
      <c r="X327" s="315" t="s">
        <v>394</v>
      </c>
      <c r="Y327" s="281"/>
      <c r="Z327" s="315" t="s">
        <v>394</v>
      </c>
      <c r="AA327" s="315" t="s">
        <v>394</v>
      </c>
      <c r="AB327" s="281"/>
      <c r="AC327" s="279" t="s">
        <v>855</v>
      </c>
      <c r="AF327" s="276" t="str">
        <f>IFERROR(VLOOKUP(A327,'[1]قوائم الترجمة'!AC$2:AD$2397,1,0),"م")</f>
        <v>م</v>
      </c>
      <c r="AG327" s="232"/>
      <c r="AH327" s="233"/>
      <c r="AI327" s="233"/>
      <c r="AJ327" s="233"/>
      <c r="AL327" s="267"/>
      <c r="AM327" s="235"/>
      <c r="AU327" s="234"/>
    </row>
    <row r="328" spans="1:47" ht="21" x14ac:dyDescent="0.4">
      <c r="A328" s="278">
        <v>109417</v>
      </c>
      <c r="B328" s="279" t="s">
        <v>7669</v>
      </c>
      <c r="C328" s="279" t="s">
        <v>120</v>
      </c>
      <c r="D328" s="279" t="s">
        <v>721</v>
      </c>
      <c r="E328" s="279" t="s">
        <v>394</v>
      </c>
      <c r="F328" s="303"/>
      <c r="G328" s="303"/>
      <c r="H328" s="279" t="s">
        <v>394</v>
      </c>
      <c r="I328" s="279" t="s">
        <v>61</v>
      </c>
      <c r="J328" s="279" t="s">
        <v>394</v>
      </c>
      <c r="K328" s="279" t="s">
        <v>394</v>
      </c>
      <c r="L328" s="279" t="s">
        <v>394</v>
      </c>
      <c r="M328" s="315" t="s">
        <v>394</v>
      </c>
      <c r="N328" s="279" t="s">
        <v>394</v>
      </c>
      <c r="O328" s="279" t="s">
        <v>394</v>
      </c>
      <c r="P328" s="315">
        <v>0</v>
      </c>
      <c r="Q328" s="315" t="s">
        <v>394</v>
      </c>
      <c r="R328" s="279" t="s">
        <v>394</v>
      </c>
      <c r="S328" s="279" t="s">
        <v>394</v>
      </c>
      <c r="T328" s="315" t="s">
        <v>394</v>
      </c>
      <c r="U328" s="315" t="s">
        <v>394</v>
      </c>
      <c r="V328" s="315" t="s">
        <v>394</v>
      </c>
      <c r="W328" s="315" t="s">
        <v>394</v>
      </c>
      <c r="X328" s="315" t="s">
        <v>394</v>
      </c>
      <c r="Y328" s="281"/>
      <c r="Z328" s="315" t="s">
        <v>394</v>
      </c>
      <c r="AA328" s="315" t="s">
        <v>394</v>
      </c>
      <c r="AB328" s="281"/>
      <c r="AC328" s="279" t="s">
        <v>855</v>
      </c>
      <c r="AF328" s="276" t="str">
        <f>IFERROR(VLOOKUP(A328,'[1]قوائم الترجمة'!AC$2:AD$2397,1,0),"م")</f>
        <v>م</v>
      </c>
      <c r="AG328" s="232"/>
      <c r="AH328" s="233"/>
      <c r="AI328" s="233"/>
      <c r="AJ328" s="233"/>
      <c r="AL328" s="267"/>
      <c r="AM328" s="235"/>
      <c r="AU328" s="234"/>
    </row>
    <row r="329" spans="1:47" ht="21" x14ac:dyDescent="0.4">
      <c r="A329" s="278">
        <v>109451</v>
      </c>
      <c r="B329" s="279" t="s">
        <v>7684</v>
      </c>
      <c r="C329" s="279" t="s">
        <v>110</v>
      </c>
      <c r="D329" s="279" t="s">
        <v>273</v>
      </c>
      <c r="E329" s="279" t="s">
        <v>394</v>
      </c>
      <c r="F329" s="303"/>
      <c r="G329" s="303"/>
      <c r="H329" s="279" t="s">
        <v>394</v>
      </c>
      <c r="I329" s="279" t="s">
        <v>540</v>
      </c>
      <c r="J329" s="279" t="s">
        <v>394</v>
      </c>
      <c r="K329" s="279" t="s">
        <v>394</v>
      </c>
      <c r="L329" s="279" t="s">
        <v>394</v>
      </c>
      <c r="M329" s="315" t="s">
        <v>394</v>
      </c>
      <c r="N329" s="279" t="s">
        <v>394</v>
      </c>
      <c r="O329" s="279" t="s">
        <v>394</v>
      </c>
      <c r="P329" s="315">
        <v>0</v>
      </c>
      <c r="Q329" s="315" t="s">
        <v>394</v>
      </c>
      <c r="R329" s="279" t="s">
        <v>394</v>
      </c>
      <c r="S329" s="279" t="s">
        <v>394</v>
      </c>
      <c r="T329" s="315" t="s">
        <v>394</v>
      </c>
      <c r="U329" s="315" t="s">
        <v>394</v>
      </c>
      <c r="V329" s="315" t="s">
        <v>394</v>
      </c>
      <c r="W329" s="315" t="s">
        <v>394</v>
      </c>
      <c r="X329" s="315" t="s">
        <v>394</v>
      </c>
      <c r="Y329" s="281"/>
      <c r="Z329" s="315" t="s">
        <v>394</v>
      </c>
      <c r="AA329" s="315" t="s">
        <v>394</v>
      </c>
      <c r="AB329" s="281"/>
      <c r="AC329" s="279" t="s">
        <v>855</v>
      </c>
      <c r="AF329" s="276" t="str">
        <f>IFERROR(VLOOKUP(A329,'[1]قوائم الترجمة'!AC$2:AD$2397,1,0),"م")</f>
        <v>م</v>
      </c>
      <c r="AG329" s="232"/>
      <c r="AH329" s="233"/>
      <c r="AI329" s="233"/>
      <c r="AJ329" s="233"/>
      <c r="AL329" s="267"/>
      <c r="AM329" s="235"/>
      <c r="AU329" s="234"/>
    </row>
    <row r="330" spans="1:47" ht="21" x14ac:dyDescent="0.4">
      <c r="A330" s="278">
        <v>109458</v>
      </c>
      <c r="B330" s="279" t="s">
        <v>1240</v>
      </c>
      <c r="C330" s="279" t="s">
        <v>474</v>
      </c>
      <c r="D330" s="279" t="s">
        <v>1301</v>
      </c>
      <c r="E330" s="279" t="s">
        <v>394</v>
      </c>
      <c r="F330" s="303"/>
      <c r="G330" s="303"/>
      <c r="H330" s="279" t="s">
        <v>394</v>
      </c>
      <c r="I330" s="279" t="s">
        <v>538</v>
      </c>
      <c r="J330" s="279" t="s">
        <v>394</v>
      </c>
      <c r="K330" s="279" t="s">
        <v>394</v>
      </c>
      <c r="L330" s="279" t="s">
        <v>394</v>
      </c>
      <c r="M330" s="315" t="s">
        <v>394</v>
      </c>
      <c r="N330" s="279" t="s">
        <v>394</v>
      </c>
      <c r="O330" s="279" t="s">
        <v>394</v>
      </c>
      <c r="P330" s="315">
        <v>0</v>
      </c>
      <c r="Q330" s="315" t="s">
        <v>394</v>
      </c>
      <c r="R330" s="279" t="s">
        <v>394</v>
      </c>
      <c r="S330" s="279" t="s">
        <v>394</v>
      </c>
      <c r="T330" s="315" t="s">
        <v>394</v>
      </c>
      <c r="U330" s="315" t="s">
        <v>394</v>
      </c>
      <c r="V330" s="315" t="s">
        <v>394</v>
      </c>
      <c r="W330" s="315" t="s">
        <v>394</v>
      </c>
      <c r="X330" s="315" t="s">
        <v>394</v>
      </c>
      <c r="Y330" s="281"/>
      <c r="Z330" s="315" t="s">
        <v>394</v>
      </c>
      <c r="AA330" s="315" t="s">
        <v>394</v>
      </c>
      <c r="AB330" s="281"/>
      <c r="AC330" s="279" t="s">
        <v>394</v>
      </c>
      <c r="AF330" s="276" t="str">
        <f>IFERROR(VLOOKUP(A330,'[1]قوائم الترجمة'!AC$2:AD$2397,1,0),"م")</f>
        <v>م</v>
      </c>
      <c r="AG330" s="232"/>
      <c r="AH330" s="233"/>
      <c r="AI330" s="233"/>
      <c r="AJ330" s="233"/>
      <c r="AL330" s="267"/>
      <c r="AM330" s="235"/>
      <c r="AU330" s="234"/>
    </row>
    <row r="331" spans="1:47" ht="21" x14ac:dyDescent="0.4">
      <c r="A331" s="278">
        <v>109477</v>
      </c>
      <c r="B331" s="279" t="s">
        <v>7695</v>
      </c>
      <c r="C331" s="279" t="s">
        <v>93</v>
      </c>
      <c r="D331" s="279" t="s">
        <v>494</v>
      </c>
      <c r="E331" s="279" t="s">
        <v>394</v>
      </c>
      <c r="F331" s="303"/>
      <c r="G331" s="303"/>
      <c r="H331" s="279" t="s">
        <v>394</v>
      </c>
      <c r="I331" s="279" t="s">
        <v>538</v>
      </c>
      <c r="J331" s="279" t="s">
        <v>394</v>
      </c>
      <c r="K331" s="279" t="s">
        <v>394</v>
      </c>
      <c r="L331" s="279" t="s">
        <v>394</v>
      </c>
      <c r="M331" s="315" t="s">
        <v>394</v>
      </c>
      <c r="N331" s="279" t="s">
        <v>394</v>
      </c>
      <c r="O331" s="279" t="s">
        <v>394</v>
      </c>
      <c r="P331" s="315">
        <v>0</v>
      </c>
      <c r="Q331" s="315" t="s">
        <v>394</v>
      </c>
      <c r="R331" s="279" t="s">
        <v>394</v>
      </c>
      <c r="S331" s="279" t="s">
        <v>394</v>
      </c>
      <c r="T331" s="315" t="s">
        <v>394</v>
      </c>
      <c r="U331" s="315" t="s">
        <v>394</v>
      </c>
      <c r="V331" s="315" t="s">
        <v>394</v>
      </c>
      <c r="W331" s="315" t="s">
        <v>394</v>
      </c>
      <c r="X331" s="315" t="s">
        <v>394</v>
      </c>
      <c r="Y331" s="281"/>
      <c r="Z331" s="315" t="s">
        <v>394</v>
      </c>
      <c r="AA331" s="315" t="s">
        <v>394</v>
      </c>
      <c r="AB331" s="281"/>
      <c r="AC331" s="279" t="s">
        <v>855</v>
      </c>
      <c r="AF331" s="276" t="str">
        <f>IFERROR(VLOOKUP(A331,'[1]قوائم الترجمة'!AC$2:AD$2397,1,0),"م")</f>
        <v>م</v>
      </c>
      <c r="AG331" s="232"/>
      <c r="AH331" s="233"/>
      <c r="AI331" s="233"/>
      <c r="AJ331" s="233"/>
      <c r="AL331" s="267"/>
      <c r="AM331" s="235"/>
      <c r="AU331" s="234"/>
    </row>
    <row r="332" spans="1:47" ht="21" x14ac:dyDescent="0.4">
      <c r="A332" s="278">
        <v>109497</v>
      </c>
      <c r="B332" s="279" t="s">
        <v>5413</v>
      </c>
      <c r="C332" s="279" t="s">
        <v>68</v>
      </c>
      <c r="D332" s="279" t="s">
        <v>326</v>
      </c>
      <c r="E332" s="279" t="s">
        <v>394</v>
      </c>
      <c r="F332" s="303"/>
      <c r="G332" s="303"/>
      <c r="H332" s="279" t="s">
        <v>394</v>
      </c>
      <c r="I332" s="279" t="s">
        <v>61</v>
      </c>
      <c r="J332" s="279" t="s">
        <v>394</v>
      </c>
      <c r="K332" s="279" t="s">
        <v>394</v>
      </c>
      <c r="L332" s="279" t="s">
        <v>394</v>
      </c>
      <c r="M332" s="315" t="s">
        <v>394</v>
      </c>
      <c r="N332" s="279" t="s">
        <v>394</v>
      </c>
      <c r="O332" s="279" t="s">
        <v>394</v>
      </c>
      <c r="P332" s="315">
        <v>0</v>
      </c>
      <c r="Q332" s="315" t="s">
        <v>394</v>
      </c>
      <c r="R332" s="279" t="s">
        <v>394</v>
      </c>
      <c r="S332" s="279" t="s">
        <v>394</v>
      </c>
      <c r="T332" s="315" t="s">
        <v>394</v>
      </c>
      <c r="U332" s="315" t="s">
        <v>394</v>
      </c>
      <c r="V332" s="315" t="s">
        <v>394</v>
      </c>
      <c r="W332" s="315" t="s">
        <v>394</v>
      </c>
      <c r="X332" s="315" t="s">
        <v>394</v>
      </c>
      <c r="Y332" s="281"/>
      <c r="Z332" s="315" t="s">
        <v>394</v>
      </c>
      <c r="AA332" s="315" t="s">
        <v>394</v>
      </c>
      <c r="AB332" s="281"/>
      <c r="AC332" s="279" t="s">
        <v>394</v>
      </c>
      <c r="AF332" s="276" t="str">
        <f>IFERROR(VLOOKUP(A332,'[1]قوائم الترجمة'!AC$2:AD$2397,1,0),"م")</f>
        <v>م</v>
      </c>
      <c r="AG332" s="232"/>
      <c r="AH332" s="233"/>
      <c r="AI332" s="233"/>
      <c r="AJ332" s="233"/>
      <c r="AL332" s="267"/>
      <c r="AM332" s="235"/>
      <c r="AU332" s="234"/>
    </row>
    <row r="333" spans="1:47" ht="21" x14ac:dyDescent="0.4">
      <c r="A333" s="278">
        <v>109499</v>
      </c>
      <c r="B333" s="279" t="s">
        <v>7700</v>
      </c>
      <c r="C333" s="279" t="s">
        <v>109</v>
      </c>
      <c r="D333" s="279" t="s">
        <v>239</v>
      </c>
      <c r="E333" s="279" t="s">
        <v>394</v>
      </c>
      <c r="F333" s="303"/>
      <c r="G333" s="303"/>
      <c r="H333" s="279" t="s">
        <v>394</v>
      </c>
      <c r="I333" s="279" t="s">
        <v>538</v>
      </c>
      <c r="J333" s="279" t="s">
        <v>394</v>
      </c>
      <c r="K333" s="315" t="s">
        <v>394</v>
      </c>
      <c r="L333" s="279" t="s">
        <v>394</v>
      </c>
      <c r="M333" s="315" t="s">
        <v>394</v>
      </c>
      <c r="N333" s="279" t="s">
        <v>394</v>
      </c>
      <c r="O333" s="279" t="s">
        <v>394</v>
      </c>
      <c r="P333" s="315">
        <v>0</v>
      </c>
      <c r="Q333" s="315" t="s">
        <v>394</v>
      </c>
      <c r="R333" s="279" t="s">
        <v>394</v>
      </c>
      <c r="S333" s="279" t="s">
        <v>394</v>
      </c>
      <c r="T333" s="315" t="s">
        <v>394</v>
      </c>
      <c r="U333" s="315" t="s">
        <v>394</v>
      </c>
      <c r="V333" s="315" t="s">
        <v>394</v>
      </c>
      <c r="W333" s="315" t="s">
        <v>394</v>
      </c>
      <c r="X333" s="315" t="s">
        <v>394</v>
      </c>
      <c r="Y333" s="281"/>
      <c r="Z333" s="315" t="s">
        <v>394</v>
      </c>
      <c r="AA333" s="315" t="s">
        <v>394</v>
      </c>
      <c r="AB333" s="281"/>
      <c r="AC333" s="279" t="s">
        <v>855</v>
      </c>
      <c r="AF333" s="276" t="str">
        <f>IFERROR(VLOOKUP(A333,'[1]قوائم الترجمة'!AC$2:AD$2397,1,0),"م")</f>
        <v>م</v>
      </c>
      <c r="AG333" s="245"/>
      <c r="AH333" s="246"/>
      <c r="AI333" s="246"/>
      <c r="AJ333" s="246"/>
      <c r="AL333" s="267"/>
      <c r="AM333" s="235"/>
      <c r="AU333" s="234"/>
    </row>
    <row r="334" spans="1:47" ht="21" x14ac:dyDescent="0.4">
      <c r="A334" s="278">
        <v>109580</v>
      </c>
      <c r="B334" s="279" t="s">
        <v>7730</v>
      </c>
      <c r="C334" s="279" t="s">
        <v>1487</v>
      </c>
      <c r="D334" s="279" t="s">
        <v>307</v>
      </c>
      <c r="E334" s="279" t="s">
        <v>394</v>
      </c>
      <c r="F334" s="303"/>
      <c r="G334" s="303"/>
      <c r="H334" s="279" t="s">
        <v>394</v>
      </c>
      <c r="I334" s="279" t="s">
        <v>538</v>
      </c>
      <c r="J334" s="279" t="s">
        <v>394</v>
      </c>
      <c r="K334" s="315" t="s">
        <v>394</v>
      </c>
      <c r="L334" s="279" t="s">
        <v>394</v>
      </c>
      <c r="M334" s="315" t="s">
        <v>394</v>
      </c>
      <c r="N334" s="279" t="s">
        <v>394</v>
      </c>
      <c r="O334" s="279" t="s">
        <v>394</v>
      </c>
      <c r="P334" s="315">
        <v>0</v>
      </c>
      <c r="Q334" s="315" t="s">
        <v>394</v>
      </c>
      <c r="R334" s="279" t="s">
        <v>394</v>
      </c>
      <c r="S334" s="279" t="s">
        <v>394</v>
      </c>
      <c r="T334" s="315" t="s">
        <v>394</v>
      </c>
      <c r="U334" s="315" t="s">
        <v>394</v>
      </c>
      <c r="V334" s="315" t="s">
        <v>394</v>
      </c>
      <c r="W334" s="315" t="s">
        <v>394</v>
      </c>
      <c r="X334" s="315" t="s">
        <v>394</v>
      </c>
      <c r="Y334" s="281"/>
      <c r="Z334" s="315" t="s">
        <v>394</v>
      </c>
      <c r="AA334" s="315" t="s">
        <v>394</v>
      </c>
      <c r="AB334" s="281"/>
      <c r="AC334" s="279" t="s">
        <v>855</v>
      </c>
      <c r="AF334" s="276" t="str">
        <f>IFERROR(VLOOKUP(A334,'[1]قوائم الترجمة'!AC$2:AD$2397,1,0),"م")</f>
        <v>م</v>
      </c>
      <c r="AG334" s="232"/>
      <c r="AH334" s="233"/>
      <c r="AI334" s="233"/>
      <c r="AJ334" s="233"/>
      <c r="AL334" s="267"/>
      <c r="AM334" s="235"/>
      <c r="AU334" s="234"/>
    </row>
    <row r="335" spans="1:47" ht="21" x14ac:dyDescent="0.4">
      <c r="A335" s="278">
        <v>109594</v>
      </c>
      <c r="B335" s="279" t="s">
        <v>5412</v>
      </c>
      <c r="C335" s="279" t="s">
        <v>89</v>
      </c>
      <c r="D335" s="279" t="s">
        <v>271</v>
      </c>
      <c r="E335" s="279" t="s">
        <v>394</v>
      </c>
      <c r="F335" s="303"/>
      <c r="G335" s="303"/>
      <c r="H335" s="279" t="s">
        <v>394</v>
      </c>
      <c r="I335" s="279" t="s">
        <v>538</v>
      </c>
      <c r="J335" s="279" t="s">
        <v>394</v>
      </c>
      <c r="K335" s="279" t="s">
        <v>394</v>
      </c>
      <c r="L335" s="279" t="s">
        <v>394</v>
      </c>
      <c r="M335" s="315" t="s">
        <v>394</v>
      </c>
      <c r="N335" s="279" t="s">
        <v>394</v>
      </c>
      <c r="O335" s="279" t="s">
        <v>394</v>
      </c>
      <c r="P335" s="315">
        <v>0</v>
      </c>
      <c r="Q335" s="315" t="s">
        <v>394</v>
      </c>
      <c r="R335" s="279" t="s">
        <v>394</v>
      </c>
      <c r="S335" s="279" t="s">
        <v>394</v>
      </c>
      <c r="T335" s="315" t="s">
        <v>394</v>
      </c>
      <c r="U335" s="315" t="s">
        <v>394</v>
      </c>
      <c r="V335" s="315" t="s">
        <v>394</v>
      </c>
      <c r="W335" s="315" t="s">
        <v>394</v>
      </c>
      <c r="X335" s="315" t="s">
        <v>394</v>
      </c>
      <c r="Y335" s="281"/>
      <c r="Z335" s="315" t="s">
        <v>394</v>
      </c>
      <c r="AA335" s="315" t="s">
        <v>394</v>
      </c>
      <c r="AB335" s="281"/>
      <c r="AC335" s="279" t="s">
        <v>855</v>
      </c>
      <c r="AF335" s="276" t="str">
        <f>IFERROR(VLOOKUP(A335,'[1]قوائم الترجمة'!AC$2:AD$2397,1,0),"م")</f>
        <v>م</v>
      </c>
      <c r="AG335" s="232"/>
      <c r="AH335" s="233"/>
      <c r="AI335" s="233"/>
      <c r="AJ335" s="233"/>
      <c r="AL335" s="267"/>
      <c r="AM335" s="235"/>
      <c r="AU335" s="234"/>
    </row>
    <row r="336" spans="1:47" ht="21" x14ac:dyDescent="0.4">
      <c r="A336" s="278">
        <v>109639</v>
      </c>
      <c r="B336" s="279" t="s">
        <v>5411</v>
      </c>
      <c r="C336" s="279" t="s">
        <v>1167</v>
      </c>
      <c r="D336" s="279" t="s">
        <v>302</v>
      </c>
      <c r="E336" s="279" t="s">
        <v>394</v>
      </c>
      <c r="F336" s="303"/>
      <c r="G336" s="303"/>
      <c r="H336" s="279" t="s">
        <v>394</v>
      </c>
      <c r="I336" s="279" t="s">
        <v>61</v>
      </c>
      <c r="J336" s="279" t="s">
        <v>394</v>
      </c>
      <c r="K336" s="315" t="s">
        <v>394</v>
      </c>
      <c r="L336" s="279" t="s">
        <v>394</v>
      </c>
      <c r="M336" s="315" t="s">
        <v>394</v>
      </c>
      <c r="N336" s="279" t="s">
        <v>394</v>
      </c>
      <c r="O336" s="279" t="s">
        <v>394</v>
      </c>
      <c r="P336" s="315">
        <v>0</v>
      </c>
      <c r="Q336" s="315" t="s">
        <v>394</v>
      </c>
      <c r="R336" s="279" t="s">
        <v>394</v>
      </c>
      <c r="S336" s="279" t="s">
        <v>394</v>
      </c>
      <c r="T336" s="315" t="s">
        <v>394</v>
      </c>
      <c r="U336" s="315" t="s">
        <v>394</v>
      </c>
      <c r="V336" s="315" t="s">
        <v>394</v>
      </c>
      <c r="W336" s="315" t="s">
        <v>394</v>
      </c>
      <c r="X336" s="315" t="s">
        <v>394</v>
      </c>
      <c r="Y336" s="281"/>
      <c r="Z336" s="315" t="s">
        <v>394</v>
      </c>
      <c r="AA336" s="315" t="s">
        <v>394</v>
      </c>
      <c r="AB336" s="281"/>
      <c r="AC336" s="279" t="s">
        <v>855</v>
      </c>
      <c r="AF336" s="276" t="str">
        <f>IFERROR(VLOOKUP(A336,'[1]قوائم الترجمة'!AC$2:AD$2397,1,0),"م")</f>
        <v>م</v>
      </c>
      <c r="AG336" s="232"/>
      <c r="AH336" s="233"/>
      <c r="AI336" s="233"/>
      <c r="AJ336" s="233"/>
      <c r="AL336" s="267"/>
      <c r="AM336" s="235"/>
      <c r="AU336" s="234"/>
    </row>
    <row r="337" spans="1:47" ht="21" x14ac:dyDescent="0.4">
      <c r="A337" s="278">
        <v>109669</v>
      </c>
      <c r="B337" s="279" t="s">
        <v>5410</v>
      </c>
      <c r="C337" s="279" t="s">
        <v>109</v>
      </c>
      <c r="D337" s="279" t="s">
        <v>273</v>
      </c>
      <c r="E337" s="279" t="s">
        <v>394</v>
      </c>
      <c r="F337" s="303"/>
      <c r="G337" s="303"/>
      <c r="H337" s="279" t="s">
        <v>394</v>
      </c>
      <c r="I337" s="279" t="s">
        <v>61</v>
      </c>
      <c r="J337" s="279" t="s">
        <v>394</v>
      </c>
      <c r="K337" s="279" t="s">
        <v>394</v>
      </c>
      <c r="L337" s="279" t="s">
        <v>394</v>
      </c>
      <c r="M337" s="315" t="s">
        <v>394</v>
      </c>
      <c r="N337" s="279" t="s">
        <v>394</v>
      </c>
      <c r="O337" s="279" t="s">
        <v>394</v>
      </c>
      <c r="P337" s="315">
        <v>0</v>
      </c>
      <c r="Q337" s="315" t="s">
        <v>394</v>
      </c>
      <c r="R337" s="279" t="s">
        <v>394</v>
      </c>
      <c r="S337" s="279" t="s">
        <v>394</v>
      </c>
      <c r="T337" s="315" t="s">
        <v>394</v>
      </c>
      <c r="U337" s="315" t="s">
        <v>394</v>
      </c>
      <c r="V337" s="315" t="s">
        <v>394</v>
      </c>
      <c r="W337" s="315" t="s">
        <v>394</v>
      </c>
      <c r="X337" s="315" t="s">
        <v>394</v>
      </c>
      <c r="Y337" s="281"/>
      <c r="Z337" s="315" t="s">
        <v>394</v>
      </c>
      <c r="AA337" s="315" t="s">
        <v>394</v>
      </c>
      <c r="AB337" s="281"/>
      <c r="AC337" s="279" t="s">
        <v>855</v>
      </c>
      <c r="AF337" s="276" t="str">
        <f>IFERROR(VLOOKUP(A337,'[1]قوائم الترجمة'!AC$2:AD$2397,1,0),"م")</f>
        <v>م</v>
      </c>
      <c r="AG337" s="232"/>
      <c r="AH337" s="233"/>
      <c r="AI337" s="233"/>
      <c r="AJ337" s="233"/>
      <c r="AL337" s="267"/>
      <c r="AM337" s="235"/>
      <c r="AO337" s="236"/>
      <c r="AU337" s="234"/>
    </row>
    <row r="338" spans="1:47" ht="21" x14ac:dyDescent="0.4">
      <c r="A338" s="275">
        <v>109683</v>
      </c>
      <c r="B338" s="276" t="s">
        <v>7747</v>
      </c>
      <c r="C338" s="276" t="s">
        <v>6273</v>
      </c>
      <c r="D338" s="276" t="s">
        <v>326</v>
      </c>
      <c r="E338" s="276" t="s">
        <v>424</v>
      </c>
      <c r="F338" s="276" t="s">
        <v>8380</v>
      </c>
      <c r="G338" s="276" t="s">
        <v>8381</v>
      </c>
      <c r="H338" s="276" t="s">
        <v>425</v>
      </c>
      <c r="I338" s="276" t="s">
        <v>61</v>
      </c>
      <c r="J338" s="276" t="s">
        <v>403</v>
      </c>
      <c r="K338" s="277">
        <v>2003</v>
      </c>
      <c r="L338" s="276" t="s">
        <v>404</v>
      </c>
      <c r="N338" s="276" t="s">
        <v>394</v>
      </c>
      <c r="O338" s="276" t="s">
        <v>394</v>
      </c>
      <c r="P338" s="315">
        <v>0</v>
      </c>
      <c r="R338" s="276" t="s">
        <v>394</v>
      </c>
      <c r="S338" s="276" t="s">
        <v>394</v>
      </c>
      <c r="AC338" s="276" t="s">
        <v>855</v>
      </c>
      <c r="AF338" s="276">
        <f>IFERROR(VLOOKUP(A338,'[1]قوائم الترجمة'!AC$2:AD$2397,1,0),"م")</f>
        <v>109683</v>
      </c>
      <c r="AG338" s="232"/>
      <c r="AH338" s="233"/>
      <c r="AI338" s="233"/>
      <c r="AJ338" s="233"/>
      <c r="AL338" s="267"/>
      <c r="AM338" s="235"/>
      <c r="AU338" s="234"/>
    </row>
    <row r="339" spans="1:47" ht="21" x14ac:dyDescent="0.4">
      <c r="A339" s="278">
        <v>109734</v>
      </c>
      <c r="B339" s="279" t="s">
        <v>5408</v>
      </c>
      <c r="C339" s="279" t="s">
        <v>5409</v>
      </c>
      <c r="D339" s="279" t="s">
        <v>3746</v>
      </c>
      <c r="E339" s="279" t="s">
        <v>394</v>
      </c>
      <c r="F339" s="303"/>
      <c r="G339" s="303"/>
      <c r="H339" s="279" t="s">
        <v>394</v>
      </c>
      <c r="I339" s="279" t="s">
        <v>540</v>
      </c>
      <c r="J339" s="279" t="s">
        <v>394</v>
      </c>
      <c r="K339" s="279" t="s">
        <v>394</v>
      </c>
      <c r="L339" s="279" t="s">
        <v>394</v>
      </c>
      <c r="M339" s="315" t="s">
        <v>394</v>
      </c>
      <c r="N339" s="279" t="s">
        <v>394</v>
      </c>
      <c r="O339" s="279" t="s">
        <v>394</v>
      </c>
      <c r="P339" s="315">
        <v>0</v>
      </c>
      <c r="Q339" s="315" t="s">
        <v>394</v>
      </c>
      <c r="R339" s="279" t="s">
        <v>394</v>
      </c>
      <c r="S339" s="279" t="s">
        <v>394</v>
      </c>
      <c r="T339" s="315" t="s">
        <v>394</v>
      </c>
      <c r="U339" s="315" t="s">
        <v>394</v>
      </c>
      <c r="V339" s="315" t="s">
        <v>394</v>
      </c>
      <c r="W339" s="315" t="s">
        <v>394</v>
      </c>
      <c r="X339" s="315" t="s">
        <v>394</v>
      </c>
      <c r="Y339" s="281"/>
      <c r="Z339" s="315" t="s">
        <v>394</v>
      </c>
      <c r="AA339" s="315" t="s">
        <v>394</v>
      </c>
      <c r="AB339" s="281"/>
      <c r="AC339" s="279" t="s">
        <v>855</v>
      </c>
      <c r="AF339" s="276" t="str">
        <f>IFERROR(VLOOKUP(A339,'[1]قوائم الترجمة'!AC$2:AD$2397,1,0),"م")</f>
        <v>م</v>
      </c>
      <c r="AG339" s="232"/>
      <c r="AH339" s="233"/>
      <c r="AI339" s="233"/>
      <c r="AJ339" s="233"/>
      <c r="AL339" s="267"/>
      <c r="AM339" s="235"/>
      <c r="AO339" s="236"/>
      <c r="AU339" s="234"/>
    </row>
    <row r="340" spans="1:47" ht="21" x14ac:dyDescent="0.4">
      <c r="A340" s="278">
        <v>109757</v>
      </c>
      <c r="B340" s="279" t="s">
        <v>7774</v>
      </c>
      <c r="C340" s="279" t="s">
        <v>177</v>
      </c>
      <c r="D340" s="279" t="s">
        <v>335</v>
      </c>
      <c r="E340" s="279" t="s">
        <v>394</v>
      </c>
      <c r="F340" s="303"/>
      <c r="G340" s="303"/>
      <c r="H340" s="279" t="s">
        <v>394</v>
      </c>
      <c r="I340" s="279" t="s">
        <v>538</v>
      </c>
      <c r="J340" s="279" t="s">
        <v>394</v>
      </c>
      <c r="K340" s="315" t="s">
        <v>394</v>
      </c>
      <c r="L340" s="279" t="s">
        <v>394</v>
      </c>
      <c r="M340" s="315" t="s">
        <v>394</v>
      </c>
      <c r="N340" s="279" t="s">
        <v>394</v>
      </c>
      <c r="O340" s="279" t="s">
        <v>394</v>
      </c>
      <c r="P340" s="315">
        <v>0</v>
      </c>
      <c r="Q340" s="315" t="s">
        <v>394</v>
      </c>
      <c r="R340" s="279" t="s">
        <v>394</v>
      </c>
      <c r="S340" s="279" t="s">
        <v>394</v>
      </c>
      <c r="T340" s="315" t="s">
        <v>394</v>
      </c>
      <c r="U340" s="315" t="s">
        <v>394</v>
      </c>
      <c r="V340" s="315" t="s">
        <v>394</v>
      </c>
      <c r="W340" s="315" t="s">
        <v>394</v>
      </c>
      <c r="X340" s="315" t="s">
        <v>394</v>
      </c>
      <c r="Y340" s="281"/>
      <c r="Z340" s="315" t="s">
        <v>394</v>
      </c>
      <c r="AA340" s="315" t="s">
        <v>394</v>
      </c>
      <c r="AB340" s="281"/>
      <c r="AC340" s="279" t="s">
        <v>855</v>
      </c>
      <c r="AF340" s="276" t="str">
        <f>IFERROR(VLOOKUP(A340,'[1]قوائم الترجمة'!AC$2:AD$2397,1,0),"م")</f>
        <v>م</v>
      </c>
      <c r="AG340" s="232"/>
      <c r="AH340" s="233"/>
      <c r="AI340" s="233"/>
      <c r="AJ340" s="233"/>
      <c r="AL340" s="267"/>
      <c r="AM340" s="235"/>
      <c r="AO340" s="236"/>
      <c r="AU340" s="234"/>
    </row>
    <row r="341" spans="1:47" ht="21" x14ac:dyDescent="0.4">
      <c r="A341" s="275">
        <v>109765</v>
      </c>
      <c r="B341" s="276" t="s">
        <v>1660</v>
      </c>
      <c r="C341" s="276" t="s">
        <v>81</v>
      </c>
      <c r="D341" s="276" t="s">
        <v>352</v>
      </c>
      <c r="E341" s="276" t="s">
        <v>424</v>
      </c>
      <c r="F341" s="276" t="s">
        <v>8382</v>
      </c>
      <c r="G341" s="276" t="s">
        <v>8203</v>
      </c>
      <c r="H341" s="276" t="s">
        <v>425</v>
      </c>
      <c r="I341" s="276" t="s">
        <v>61</v>
      </c>
      <c r="J341" s="276" t="s">
        <v>426</v>
      </c>
      <c r="K341" s="277">
        <v>2003</v>
      </c>
      <c r="L341" s="276" t="s">
        <v>404</v>
      </c>
      <c r="N341" s="276"/>
      <c r="O341" s="276" t="s">
        <v>394</v>
      </c>
      <c r="P341" s="315">
        <v>0</v>
      </c>
      <c r="R341" s="276" t="s">
        <v>394</v>
      </c>
      <c r="S341" s="276" t="s">
        <v>394</v>
      </c>
      <c r="AC341" s="276" t="s">
        <v>855</v>
      </c>
      <c r="AF341" s="276">
        <f>IFERROR(VLOOKUP(A341,'[1]قوائم الترجمة'!AC$2:AD$2397,1,0),"م")</f>
        <v>109765</v>
      </c>
      <c r="AG341" s="232"/>
      <c r="AH341" s="233"/>
      <c r="AI341" s="233"/>
      <c r="AJ341" s="233"/>
      <c r="AL341" s="267"/>
      <c r="AM341" s="235"/>
      <c r="AU341" s="234"/>
    </row>
    <row r="342" spans="1:47" ht="21" x14ac:dyDescent="0.4">
      <c r="A342" s="275">
        <v>109767</v>
      </c>
      <c r="B342" s="276" t="s">
        <v>1659</v>
      </c>
      <c r="C342" s="276" t="s">
        <v>133</v>
      </c>
      <c r="D342" s="276" t="s">
        <v>272</v>
      </c>
      <c r="E342" s="276" t="s">
        <v>424</v>
      </c>
      <c r="F342" s="276" t="s">
        <v>8383</v>
      </c>
      <c r="G342" s="276" t="s">
        <v>402</v>
      </c>
      <c r="H342" s="276" t="s">
        <v>425</v>
      </c>
      <c r="I342" s="276" t="s">
        <v>61</v>
      </c>
      <c r="J342" s="276" t="s">
        <v>403</v>
      </c>
      <c r="K342" s="277">
        <v>2001</v>
      </c>
      <c r="L342" s="276" t="s">
        <v>419</v>
      </c>
      <c r="N342" s="276"/>
      <c r="O342" s="276" t="s">
        <v>394</v>
      </c>
      <c r="P342" s="315">
        <v>0</v>
      </c>
      <c r="R342" s="276" t="s">
        <v>394</v>
      </c>
      <c r="S342" s="276" t="s">
        <v>394</v>
      </c>
      <c r="AC342" s="276" t="s">
        <v>855</v>
      </c>
      <c r="AF342" s="276">
        <f>IFERROR(VLOOKUP(A342,'[1]قوائم الترجمة'!AC$2:AD$2397,1,0),"م")</f>
        <v>109767</v>
      </c>
      <c r="AG342" s="232"/>
      <c r="AH342" s="233"/>
      <c r="AI342" s="233"/>
      <c r="AJ342" s="233"/>
      <c r="AL342" s="267"/>
      <c r="AM342" s="235"/>
      <c r="AU342" s="234"/>
    </row>
    <row r="343" spans="1:47" ht="21" x14ac:dyDescent="0.4">
      <c r="A343" s="275">
        <v>109773</v>
      </c>
      <c r="B343" s="276" t="s">
        <v>5407</v>
      </c>
      <c r="C343" s="276" t="s">
        <v>79</v>
      </c>
      <c r="D343" s="276" t="s">
        <v>1168</v>
      </c>
      <c r="E343" s="276" t="s">
        <v>424</v>
      </c>
      <c r="F343" s="276" t="s">
        <v>8384</v>
      </c>
      <c r="G343" s="276" t="s">
        <v>402</v>
      </c>
      <c r="H343" s="276" t="s">
        <v>425</v>
      </c>
      <c r="I343" s="276" t="s">
        <v>61</v>
      </c>
      <c r="J343" s="276" t="s">
        <v>403</v>
      </c>
      <c r="K343" s="277">
        <v>2001</v>
      </c>
      <c r="L343" s="276" t="s">
        <v>402</v>
      </c>
      <c r="N343" s="276"/>
      <c r="O343" s="276" t="s">
        <v>394</v>
      </c>
      <c r="P343" s="315">
        <v>0</v>
      </c>
      <c r="R343" s="276" t="s">
        <v>394</v>
      </c>
      <c r="S343" s="276" t="s">
        <v>394</v>
      </c>
      <c r="AC343" s="276" t="s">
        <v>855</v>
      </c>
      <c r="AF343" s="276">
        <f>IFERROR(VLOOKUP(A343,'[1]قوائم الترجمة'!AC$2:AD$2397,1,0),"م")</f>
        <v>109773</v>
      </c>
      <c r="AG343" s="232"/>
      <c r="AH343" s="233"/>
      <c r="AI343" s="233"/>
      <c r="AJ343" s="233"/>
      <c r="AL343" s="267"/>
      <c r="AM343" s="235"/>
      <c r="AU343" s="234"/>
    </row>
    <row r="344" spans="1:47" ht="21" x14ac:dyDescent="0.4">
      <c r="A344" s="278">
        <v>109818</v>
      </c>
      <c r="B344" s="279" t="s">
        <v>1658</v>
      </c>
      <c r="C344" s="279" t="s">
        <v>68</v>
      </c>
      <c r="D344" s="279" t="s">
        <v>273</v>
      </c>
      <c r="E344" s="279" t="s">
        <v>394</v>
      </c>
      <c r="F344" s="303"/>
      <c r="G344" s="303"/>
      <c r="H344" s="279" t="s">
        <v>394</v>
      </c>
      <c r="I344" s="279" t="s">
        <v>538</v>
      </c>
      <c r="J344" s="279" t="s">
        <v>394</v>
      </c>
      <c r="K344" s="279" t="s">
        <v>394</v>
      </c>
      <c r="L344" s="279" t="s">
        <v>394</v>
      </c>
      <c r="M344" s="315" t="s">
        <v>394</v>
      </c>
      <c r="N344" s="279" t="s">
        <v>394</v>
      </c>
      <c r="O344" s="279" t="s">
        <v>394</v>
      </c>
      <c r="P344" s="315">
        <v>0</v>
      </c>
      <c r="Q344" s="315" t="s">
        <v>394</v>
      </c>
      <c r="R344" s="279" t="s">
        <v>394</v>
      </c>
      <c r="S344" s="279" t="s">
        <v>394</v>
      </c>
      <c r="T344" s="315" t="s">
        <v>394</v>
      </c>
      <c r="U344" s="315" t="s">
        <v>394</v>
      </c>
      <c r="V344" s="315" t="s">
        <v>394</v>
      </c>
      <c r="W344" s="315" t="s">
        <v>394</v>
      </c>
      <c r="X344" s="315" t="s">
        <v>394</v>
      </c>
      <c r="Y344" s="281"/>
      <c r="Z344" s="315" t="s">
        <v>394</v>
      </c>
      <c r="AA344" s="315" t="s">
        <v>394</v>
      </c>
      <c r="AB344" s="281"/>
      <c r="AC344" s="279" t="s">
        <v>855</v>
      </c>
      <c r="AF344" s="276" t="str">
        <f>IFERROR(VLOOKUP(A344,'[1]قوائم الترجمة'!AC$2:AD$2397,1,0),"م")</f>
        <v>م</v>
      </c>
      <c r="AG344" s="232"/>
      <c r="AH344" s="233"/>
      <c r="AI344" s="233"/>
      <c r="AJ344" s="233"/>
      <c r="AL344" s="267"/>
      <c r="AM344" s="235"/>
      <c r="AU344" s="234"/>
    </row>
    <row r="345" spans="1:47" ht="21" x14ac:dyDescent="0.4">
      <c r="A345" s="278">
        <v>109827</v>
      </c>
      <c r="B345" s="279" t="s">
        <v>10373</v>
      </c>
      <c r="C345" s="279" t="s">
        <v>582</v>
      </c>
      <c r="D345" s="279" t="s">
        <v>256</v>
      </c>
      <c r="E345" s="279" t="s">
        <v>394</v>
      </c>
      <c r="F345" s="303"/>
      <c r="G345" s="303"/>
      <c r="H345" s="279" t="s">
        <v>394</v>
      </c>
      <c r="I345" s="279" t="s">
        <v>61</v>
      </c>
      <c r="J345" s="279" t="s">
        <v>394</v>
      </c>
      <c r="K345" s="279" t="s">
        <v>394</v>
      </c>
      <c r="L345" s="279" t="s">
        <v>394</v>
      </c>
      <c r="M345" s="315" t="s">
        <v>394</v>
      </c>
      <c r="N345" s="279" t="s">
        <v>394</v>
      </c>
      <c r="O345" s="279" t="s">
        <v>394</v>
      </c>
      <c r="P345" s="315">
        <v>0</v>
      </c>
      <c r="Q345" s="315" t="s">
        <v>394</v>
      </c>
      <c r="R345" s="279" t="s">
        <v>394</v>
      </c>
      <c r="S345" s="279" t="s">
        <v>394</v>
      </c>
      <c r="T345" s="315" t="s">
        <v>394</v>
      </c>
      <c r="U345" s="315" t="s">
        <v>394</v>
      </c>
      <c r="V345" s="315" t="s">
        <v>394</v>
      </c>
      <c r="W345" s="315" t="s">
        <v>394</v>
      </c>
      <c r="X345" s="315" t="s">
        <v>394</v>
      </c>
      <c r="Y345" s="281"/>
      <c r="Z345" s="315" t="s">
        <v>394</v>
      </c>
      <c r="AA345" s="315" t="s">
        <v>394</v>
      </c>
      <c r="AB345" s="281"/>
      <c r="AC345" s="279" t="s">
        <v>855</v>
      </c>
      <c r="AF345" s="276" t="str">
        <f>IFERROR(VLOOKUP(A345,'[1]قوائم الترجمة'!AC$2:AD$2397,1,0),"م")</f>
        <v>م</v>
      </c>
      <c r="AG345" s="232"/>
      <c r="AH345" s="233"/>
      <c r="AI345" s="233"/>
      <c r="AJ345" s="233"/>
      <c r="AL345" s="267"/>
      <c r="AM345" s="235"/>
      <c r="AU345" s="234"/>
    </row>
    <row r="346" spans="1:47" ht="21" x14ac:dyDescent="0.4">
      <c r="A346" s="278">
        <v>109909</v>
      </c>
      <c r="B346" s="279" t="s">
        <v>7857</v>
      </c>
      <c r="C346" s="279" t="s">
        <v>73</v>
      </c>
      <c r="D346" s="279" t="s">
        <v>281</v>
      </c>
      <c r="E346" s="279" t="s">
        <v>394</v>
      </c>
      <c r="F346" s="303"/>
      <c r="G346" s="303"/>
      <c r="H346" s="279" t="s">
        <v>394</v>
      </c>
      <c r="I346" s="279" t="s">
        <v>61</v>
      </c>
      <c r="J346" s="279" t="s">
        <v>394</v>
      </c>
      <c r="K346" s="315" t="s">
        <v>394</v>
      </c>
      <c r="L346" s="279" t="s">
        <v>394</v>
      </c>
      <c r="M346" s="315" t="s">
        <v>394</v>
      </c>
      <c r="N346" s="279" t="s">
        <v>394</v>
      </c>
      <c r="O346" s="279" t="s">
        <v>394</v>
      </c>
      <c r="P346" s="315">
        <v>0</v>
      </c>
      <c r="Q346" s="315" t="s">
        <v>394</v>
      </c>
      <c r="R346" s="279" t="s">
        <v>394</v>
      </c>
      <c r="S346" s="279" t="s">
        <v>394</v>
      </c>
      <c r="T346" s="315" t="s">
        <v>394</v>
      </c>
      <c r="U346" s="315" t="s">
        <v>394</v>
      </c>
      <c r="V346" s="315" t="s">
        <v>394</v>
      </c>
      <c r="W346" s="315" t="s">
        <v>394</v>
      </c>
      <c r="X346" s="315" t="s">
        <v>394</v>
      </c>
      <c r="Y346" s="281"/>
      <c r="Z346" s="315" t="s">
        <v>394</v>
      </c>
      <c r="AA346" s="315" t="s">
        <v>394</v>
      </c>
      <c r="AB346" s="281"/>
      <c r="AC346" s="279" t="s">
        <v>855</v>
      </c>
      <c r="AF346" s="276" t="str">
        <f>IFERROR(VLOOKUP(A346,'[1]قوائم الترجمة'!AC$2:AD$2397,1,0),"م")</f>
        <v>م</v>
      </c>
      <c r="AG346" s="232"/>
      <c r="AH346" s="233"/>
      <c r="AI346" s="233"/>
      <c r="AJ346" s="233"/>
      <c r="AL346" s="267"/>
      <c r="AM346" s="235"/>
      <c r="AU346" s="234"/>
    </row>
    <row r="347" spans="1:47" ht="21" x14ac:dyDescent="0.4">
      <c r="A347" s="278">
        <v>109946</v>
      </c>
      <c r="B347" s="279" t="s">
        <v>5406</v>
      </c>
      <c r="C347" s="279" t="s">
        <v>106</v>
      </c>
      <c r="D347" s="279" t="s">
        <v>309</v>
      </c>
      <c r="E347" s="279" t="s">
        <v>394</v>
      </c>
      <c r="F347" s="303"/>
      <c r="G347" s="303"/>
      <c r="H347" s="279" t="s">
        <v>394</v>
      </c>
      <c r="I347" s="279" t="s">
        <v>61</v>
      </c>
      <c r="J347" s="279" t="s">
        <v>394</v>
      </c>
      <c r="K347" s="279" t="s">
        <v>394</v>
      </c>
      <c r="L347" s="279" t="s">
        <v>394</v>
      </c>
      <c r="M347" s="315" t="s">
        <v>394</v>
      </c>
      <c r="N347" s="279" t="s">
        <v>394</v>
      </c>
      <c r="O347" s="279" t="s">
        <v>394</v>
      </c>
      <c r="P347" s="315">
        <v>0</v>
      </c>
      <c r="Q347" s="315" t="s">
        <v>394</v>
      </c>
      <c r="R347" s="279" t="s">
        <v>394</v>
      </c>
      <c r="S347" s="279" t="s">
        <v>394</v>
      </c>
      <c r="T347" s="315" t="s">
        <v>394</v>
      </c>
      <c r="U347" s="315" t="s">
        <v>394</v>
      </c>
      <c r="V347" s="315" t="s">
        <v>394</v>
      </c>
      <c r="W347" s="315" t="s">
        <v>394</v>
      </c>
      <c r="X347" s="315" t="s">
        <v>394</v>
      </c>
      <c r="Y347" s="281"/>
      <c r="Z347" s="315" t="s">
        <v>394</v>
      </c>
      <c r="AA347" s="315" t="s">
        <v>394</v>
      </c>
      <c r="AB347" s="281"/>
      <c r="AC347" s="279" t="s">
        <v>855</v>
      </c>
      <c r="AF347" s="276" t="str">
        <f>IFERROR(VLOOKUP(A347,'[1]قوائم الترجمة'!AC$2:AD$2397,1,0),"م")</f>
        <v>م</v>
      </c>
      <c r="AG347" s="245"/>
      <c r="AH347" s="246"/>
      <c r="AI347" s="246"/>
      <c r="AJ347" s="246"/>
      <c r="AL347" s="267"/>
      <c r="AM347" s="235"/>
      <c r="AU347" s="234"/>
    </row>
    <row r="348" spans="1:47" ht="21" x14ac:dyDescent="0.4">
      <c r="A348" s="278">
        <v>109957</v>
      </c>
      <c r="B348" s="279" t="s">
        <v>7872</v>
      </c>
      <c r="C348" s="279" t="s">
        <v>68</v>
      </c>
      <c r="D348" s="279" t="s">
        <v>236</v>
      </c>
      <c r="E348" s="279" t="s">
        <v>394</v>
      </c>
      <c r="F348" s="303"/>
      <c r="G348" s="303"/>
      <c r="H348" s="279" t="s">
        <v>394</v>
      </c>
      <c r="I348" s="279" t="s">
        <v>540</v>
      </c>
      <c r="J348" s="279" t="s">
        <v>394</v>
      </c>
      <c r="K348" s="279" t="s">
        <v>394</v>
      </c>
      <c r="L348" s="279" t="s">
        <v>394</v>
      </c>
      <c r="M348" s="315" t="s">
        <v>394</v>
      </c>
      <c r="N348" s="279" t="s">
        <v>394</v>
      </c>
      <c r="O348" s="279" t="s">
        <v>394</v>
      </c>
      <c r="P348" s="315">
        <v>0</v>
      </c>
      <c r="Q348" s="315" t="s">
        <v>394</v>
      </c>
      <c r="R348" s="279" t="s">
        <v>394</v>
      </c>
      <c r="S348" s="279" t="s">
        <v>394</v>
      </c>
      <c r="T348" s="315" t="s">
        <v>394</v>
      </c>
      <c r="U348" s="315" t="s">
        <v>394</v>
      </c>
      <c r="V348" s="315" t="s">
        <v>394</v>
      </c>
      <c r="W348" s="315" t="s">
        <v>394</v>
      </c>
      <c r="X348" s="315" t="s">
        <v>394</v>
      </c>
      <c r="Y348" s="281"/>
      <c r="Z348" s="315" t="s">
        <v>394</v>
      </c>
      <c r="AA348" s="315" t="s">
        <v>394</v>
      </c>
      <c r="AB348" s="281"/>
      <c r="AC348" s="279" t="s">
        <v>855</v>
      </c>
      <c r="AF348" s="276" t="str">
        <f>IFERROR(VLOOKUP(A348,'[1]قوائم الترجمة'!AC$2:AD$2397,1,0),"م")</f>
        <v>م</v>
      </c>
      <c r="AG348" s="232"/>
      <c r="AH348" s="233"/>
      <c r="AI348" s="233"/>
      <c r="AJ348" s="233"/>
      <c r="AL348" s="267"/>
      <c r="AM348" s="235"/>
      <c r="AU348" s="234"/>
    </row>
    <row r="349" spans="1:47" ht="21" x14ac:dyDescent="0.4">
      <c r="A349" s="275">
        <v>109975</v>
      </c>
      <c r="B349" s="276" t="s">
        <v>5405</v>
      </c>
      <c r="C349" s="276" t="s">
        <v>586</v>
      </c>
      <c r="D349" s="276" t="s">
        <v>693</v>
      </c>
      <c r="E349" s="276" t="s">
        <v>5660</v>
      </c>
      <c r="F349" s="276" t="s">
        <v>8385</v>
      </c>
      <c r="G349" s="276" t="s">
        <v>402</v>
      </c>
      <c r="H349" s="276" t="s">
        <v>425</v>
      </c>
      <c r="I349" s="276" t="s">
        <v>67</v>
      </c>
      <c r="J349" s="276" t="s">
        <v>7215</v>
      </c>
      <c r="K349" s="277">
        <v>0</v>
      </c>
      <c r="L349" s="276" t="s">
        <v>7215</v>
      </c>
      <c r="N349" s="276" t="s">
        <v>394</v>
      </c>
      <c r="O349" s="276" t="s">
        <v>394</v>
      </c>
      <c r="P349" s="315">
        <v>0</v>
      </c>
      <c r="R349" s="276" t="s">
        <v>394</v>
      </c>
      <c r="S349" s="276" t="s">
        <v>394</v>
      </c>
      <c r="AC349" s="276" t="s">
        <v>855</v>
      </c>
      <c r="AF349" s="276">
        <f>IFERROR(VLOOKUP(A349,'[1]قوائم الترجمة'!AC$2:AD$2397,1,0),"م")</f>
        <v>109975</v>
      </c>
      <c r="AG349" s="232"/>
      <c r="AH349" s="233"/>
      <c r="AI349" s="233"/>
      <c r="AJ349" s="233"/>
      <c r="AL349" s="267"/>
      <c r="AM349" s="235"/>
      <c r="AU349" s="234"/>
    </row>
    <row r="350" spans="1:47" ht="21" x14ac:dyDescent="0.4">
      <c r="A350" s="275">
        <v>110014</v>
      </c>
      <c r="B350" s="276" t="s">
        <v>1657</v>
      </c>
      <c r="C350" s="276" t="s">
        <v>68</v>
      </c>
      <c r="D350" s="276" t="s">
        <v>267</v>
      </c>
      <c r="E350" s="276" t="s">
        <v>5660</v>
      </c>
      <c r="F350" s="276" t="s">
        <v>8386</v>
      </c>
      <c r="G350" s="276" t="s">
        <v>402</v>
      </c>
      <c r="H350" s="276" t="s">
        <v>425</v>
      </c>
      <c r="I350" s="276" t="s">
        <v>61</v>
      </c>
      <c r="J350" s="276" t="s">
        <v>7215</v>
      </c>
      <c r="K350" s="277">
        <v>0</v>
      </c>
      <c r="L350" s="276" t="s">
        <v>7215</v>
      </c>
      <c r="N350" s="276" t="s">
        <v>8387</v>
      </c>
      <c r="O350" s="276" t="s">
        <v>8388</v>
      </c>
      <c r="P350" s="276">
        <v>105000</v>
      </c>
      <c r="R350" s="276" t="s">
        <v>394</v>
      </c>
      <c r="S350" s="276"/>
      <c r="AC350" s="276" t="s">
        <v>855</v>
      </c>
      <c r="AF350" s="276">
        <f>IFERROR(VLOOKUP(A350,'[1]قوائم الترجمة'!AC$2:AD$2397,1,0),"م")</f>
        <v>110014</v>
      </c>
      <c r="AG350" s="232"/>
      <c r="AH350" s="233"/>
      <c r="AI350" s="233"/>
      <c r="AJ350" s="233"/>
      <c r="AL350" s="267"/>
      <c r="AM350" s="235"/>
      <c r="AO350" s="236"/>
      <c r="AU350" s="234"/>
    </row>
    <row r="351" spans="1:47" ht="21" x14ac:dyDescent="0.4">
      <c r="A351" s="278">
        <v>110034</v>
      </c>
      <c r="B351" s="279" t="s">
        <v>5404</v>
      </c>
      <c r="C351" s="279" t="s">
        <v>68</v>
      </c>
      <c r="D351" s="279" t="s">
        <v>352</v>
      </c>
      <c r="E351" s="279" t="s">
        <v>394</v>
      </c>
      <c r="F351" s="303"/>
      <c r="G351" s="303"/>
      <c r="H351" s="279" t="s">
        <v>394</v>
      </c>
      <c r="I351" s="279" t="s">
        <v>538</v>
      </c>
      <c r="J351" s="279" t="s">
        <v>394</v>
      </c>
      <c r="K351" s="279" t="s">
        <v>394</v>
      </c>
      <c r="L351" s="279" t="s">
        <v>394</v>
      </c>
      <c r="M351" s="315" t="s">
        <v>394</v>
      </c>
      <c r="N351" s="279" t="s">
        <v>394</v>
      </c>
      <c r="O351" s="279" t="s">
        <v>394</v>
      </c>
      <c r="P351" s="315">
        <v>0</v>
      </c>
      <c r="Q351" s="315" t="s">
        <v>394</v>
      </c>
      <c r="R351" s="279" t="s">
        <v>394</v>
      </c>
      <c r="S351" s="279" t="s">
        <v>394</v>
      </c>
      <c r="T351" s="315" t="s">
        <v>394</v>
      </c>
      <c r="U351" s="315" t="s">
        <v>394</v>
      </c>
      <c r="V351" s="315" t="s">
        <v>394</v>
      </c>
      <c r="W351" s="315" t="s">
        <v>394</v>
      </c>
      <c r="X351" s="315" t="s">
        <v>394</v>
      </c>
      <c r="Y351" s="281"/>
      <c r="Z351" s="315" t="s">
        <v>394</v>
      </c>
      <c r="AA351" s="315" t="s">
        <v>394</v>
      </c>
      <c r="AB351" s="281"/>
      <c r="AC351" s="279" t="s">
        <v>855</v>
      </c>
      <c r="AF351" s="276" t="str">
        <f>IFERROR(VLOOKUP(A351,'[1]قوائم الترجمة'!AC$2:AD$2397,1,0),"م")</f>
        <v>م</v>
      </c>
      <c r="AG351" s="232"/>
      <c r="AH351" s="233"/>
      <c r="AI351" s="233"/>
      <c r="AJ351" s="233"/>
      <c r="AL351" s="267"/>
      <c r="AM351" s="235"/>
      <c r="AU351" s="234"/>
    </row>
    <row r="352" spans="1:47" ht="21" x14ac:dyDescent="0.4">
      <c r="A352" s="278">
        <v>110094</v>
      </c>
      <c r="B352" s="279" t="s">
        <v>7928</v>
      </c>
      <c r="C352" s="279" t="s">
        <v>1104</v>
      </c>
      <c r="D352" s="279" t="s">
        <v>7821</v>
      </c>
      <c r="E352" s="279" t="s">
        <v>394</v>
      </c>
      <c r="F352" s="303"/>
      <c r="G352" s="303"/>
      <c r="H352" s="279" t="s">
        <v>394</v>
      </c>
      <c r="I352" s="279" t="s">
        <v>61</v>
      </c>
      <c r="J352" s="279" t="s">
        <v>394</v>
      </c>
      <c r="K352" s="279" t="s">
        <v>394</v>
      </c>
      <c r="L352" s="279" t="s">
        <v>394</v>
      </c>
      <c r="M352" s="315" t="s">
        <v>394</v>
      </c>
      <c r="N352" s="279" t="s">
        <v>394</v>
      </c>
      <c r="O352" s="279" t="s">
        <v>394</v>
      </c>
      <c r="P352" s="315">
        <v>0</v>
      </c>
      <c r="Q352" s="315" t="s">
        <v>394</v>
      </c>
      <c r="R352" s="279" t="s">
        <v>394</v>
      </c>
      <c r="S352" s="279" t="s">
        <v>394</v>
      </c>
      <c r="T352" s="315" t="s">
        <v>394</v>
      </c>
      <c r="U352" s="315" t="s">
        <v>394</v>
      </c>
      <c r="V352" s="315" t="s">
        <v>394</v>
      </c>
      <c r="W352" s="315" t="s">
        <v>394</v>
      </c>
      <c r="X352" s="315" t="s">
        <v>394</v>
      </c>
      <c r="Y352" s="281"/>
      <c r="Z352" s="315" t="s">
        <v>394</v>
      </c>
      <c r="AA352" s="315" t="s">
        <v>394</v>
      </c>
      <c r="AB352" s="281"/>
      <c r="AC352" s="279" t="s">
        <v>855</v>
      </c>
      <c r="AF352" s="276" t="str">
        <f>IFERROR(VLOOKUP(A352,'[1]قوائم الترجمة'!AC$2:AD$2397,1,0),"م")</f>
        <v>م</v>
      </c>
      <c r="AG352" s="232"/>
      <c r="AH352" s="233"/>
      <c r="AI352" s="233"/>
      <c r="AJ352" s="233"/>
      <c r="AL352" s="267"/>
      <c r="AM352" s="235"/>
      <c r="AO352" s="236"/>
      <c r="AU352" s="234"/>
    </row>
    <row r="353" spans="1:47" ht="21" x14ac:dyDescent="0.4">
      <c r="A353" s="278">
        <v>110097</v>
      </c>
      <c r="B353" s="279" t="s">
        <v>7930</v>
      </c>
      <c r="C353" s="279" t="s">
        <v>138</v>
      </c>
      <c r="D353" s="279" t="s">
        <v>294</v>
      </c>
      <c r="E353" s="279" t="s">
        <v>394</v>
      </c>
      <c r="F353" s="303"/>
      <c r="G353" s="303"/>
      <c r="H353" s="279" t="s">
        <v>394</v>
      </c>
      <c r="I353" s="279" t="s">
        <v>61</v>
      </c>
      <c r="J353" s="279" t="s">
        <v>394</v>
      </c>
      <c r="K353" s="279" t="s">
        <v>394</v>
      </c>
      <c r="L353" s="279" t="s">
        <v>394</v>
      </c>
      <c r="M353" s="315" t="s">
        <v>394</v>
      </c>
      <c r="N353" s="279" t="s">
        <v>394</v>
      </c>
      <c r="O353" s="279" t="s">
        <v>394</v>
      </c>
      <c r="P353" s="315">
        <v>0</v>
      </c>
      <c r="Q353" s="315" t="s">
        <v>394</v>
      </c>
      <c r="R353" s="279" t="s">
        <v>394</v>
      </c>
      <c r="S353" s="279" t="s">
        <v>394</v>
      </c>
      <c r="T353" s="315" t="s">
        <v>394</v>
      </c>
      <c r="U353" s="315" t="s">
        <v>394</v>
      </c>
      <c r="V353" s="315" t="s">
        <v>394</v>
      </c>
      <c r="W353" s="315" t="s">
        <v>394</v>
      </c>
      <c r="X353" s="315" t="s">
        <v>394</v>
      </c>
      <c r="Y353" s="281"/>
      <c r="Z353" s="315" t="s">
        <v>394</v>
      </c>
      <c r="AA353" s="315" t="s">
        <v>394</v>
      </c>
      <c r="AB353" s="281"/>
      <c r="AC353" s="279" t="s">
        <v>855</v>
      </c>
      <c r="AF353" s="276" t="str">
        <f>IFERROR(VLOOKUP(A353,'[1]قوائم الترجمة'!AC$2:AD$2397,1,0),"م")</f>
        <v>م</v>
      </c>
      <c r="AG353" s="232"/>
      <c r="AH353" s="233"/>
      <c r="AI353" s="233"/>
      <c r="AJ353" s="233"/>
      <c r="AL353" s="267"/>
      <c r="AM353" s="235"/>
      <c r="AU353" s="234"/>
    </row>
    <row r="354" spans="1:47" ht="21" x14ac:dyDescent="0.4">
      <c r="A354" s="275">
        <v>110133</v>
      </c>
      <c r="B354" s="276" t="s">
        <v>1656</v>
      </c>
      <c r="C354" s="276" t="s">
        <v>761</v>
      </c>
      <c r="D354" s="276" t="s">
        <v>264</v>
      </c>
      <c r="E354" s="276" t="s">
        <v>424</v>
      </c>
      <c r="F354" s="276" t="s">
        <v>8378</v>
      </c>
      <c r="G354" s="276" t="s">
        <v>8379</v>
      </c>
      <c r="H354" s="276" t="s">
        <v>8389</v>
      </c>
      <c r="I354" s="276" t="s">
        <v>61</v>
      </c>
      <c r="J354" s="276" t="s">
        <v>7215</v>
      </c>
      <c r="K354" s="277">
        <v>0</v>
      </c>
      <c r="L354" s="276" t="s">
        <v>7215</v>
      </c>
      <c r="N354" s="276" t="s">
        <v>394</v>
      </c>
      <c r="O354" s="276" t="s">
        <v>394</v>
      </c>
      <c r="P354" s="315">
        <v>0</v>
      </c>
      <c r="R354" s="276" t="s">
        <v>394</v>
      </c>
      <c r="S354" s="276" t="s">
        <v>394</v>
      </c>
      <c r="AC354" s="276" t="s">
        <v>855</v>
      </c>
      <c r="AF354" s="276">
        <f>IFERROR(VLOOKUP(A354,'[1]قوائم الترجمة'!AC$2:AD$2397,1,0),"م")</f>
        <v>110133</v>
      </c>
      <c r="AG354" s="232"/>
      <c r="AH354" s="233"/>
      <c r="AI354" s="233"/>
      <c r="AJ354" s="233"/>
      <c r="AL354" s="267"/>
      <c r="AM354" s="235"/>
      <c r="AO354" s="236"/>
      <c r="AU354" s="234"/>
    </row>
    <row r="355" spans="1:47" ht="21" x14ac:dyDescent="0.4">
      <c r="A355" s="275">
        <v>110140</v>
      </c>
      <c r="B355" s="276" t="s">
        <v>5403</v>
      </c>
      <c r="C355" s="276" t="s">
        <v>1190</v>
      </c>
      <c r="D355" s="276" t="s">
        <v>297</v>
      </c>
      <c r="E355" s="276" t="s">
        <v>424</v>
      </c>
      <c r="F355" s="276" t="s">
        <v>8390</v>
      </c>
      <c r="G355" s="276" t="s">
        <v>8119</v>
      </c>
      <c r="H355" s="276" t="s">
        <v>425</v>
      </c>
      <c r="I355" s="276" t="s">
        <v>61</v>
      </c>
      <c r="J355" s="276" t="s">
        <v>7215</v>
      </c>
      <c r="K355" s="277">
        <v>0</v>
      </c>
      <c r="L355" s="276" t="s">
        <v>7215</v>
      </c>
      <c r="N355" s="276" t="s">
        <v>394</v>
      </c>
      <c r="O355" s="276" t="s">
        <v>394</v>
      </c>
      <c r="P355" s="315">
        <v>0</v>
      </c>
      <c r="R355" s="276" t="s">
        <v>394</v>
      </c>
      <c r="S355" s="276" t="s">
        <v>394</v>
      </c>
      <c r="AC355" s="276" t="s">
        <v>855</v>
      </c>
      <c r="AF355" s="276">
        <f>IFERROR(VLOOKUP(A355,'[1]قوائم الترجمة'!AC$2:AD$2397,1,0),"م")</f>
        <v>110140</v>
      </c>
      <c r="AG355" s="232"/>
      <c r="AH355" s="233"/>
      <c r="AI355" s="233"/>
      <c r="AJ355" s="233"/>
      <c r="AL355" s="267"/>
      <c r="AM355" s="235"/>
      <c r="AU355" s="234"/>
    </row>
    <row r="356" spans="1:47" ht="21" x14ac:dyDescent="0.4">
      <c r="A356" s="278">
        <v>110162</v>
      </c>
      <c r="B356" s="279" t="s">
        <v>7960</v>
      </c>
      <c r="C356" s="279" t="s">
        <v>177</v>
      </c>
      <c r="D356" s="279" t="s">
        <v>377</v>
      </c>
      <c r="E356" s="279" t="s">
        <v>394</v>
      </c>
      <c r="F356" s="303"/>
      <c r="G356" s="303"/>
      <c r="H356" s="279" t="s">
        <v>394</v>
      </c>
      <c r="I356" s="279" t="s">
        <v>61</v>
      </c>
      <c r="J356" s="279" t="s">
        <v>394</v>
      </c>
      <c r="K356" s="279" t="s">
        <v>394</v>
      </c>
      <c r="L356" s="279" t="s">
        <v>394</v>
      </c>
      <c r="M356" s="315" t="s">
        <v>394</v>
      </c>
      <c r="N356" s="279" t="s">
        <v>394</v>
      </c>
      <c r="O356" s="279" t="s">
        <v>394</v>
      </c>
      <c r="P356" s="315">
        <v>0</v>
      </c>
      <c r="Q356" s="315" t="s">
        <v>394</v>
      </c>
      <c r="R356" s="279" t="s">
        <v>394</v>
      </c>
      <c r="S356" s="279" t="s">
        <v>394</v>
      </c>
      <c r="T356" s="315" t="s">
        <v>394</v>
      </c>
      <c r="U356" s="315" t="s">
        <v>394</v>
      </c>
      <c r="V356" s="315" t="s">
        <v>394</v>
      </c>
      <c r="W356" s="315" t="s">
        <v>394</v>
      </c>
      <c r="X356" s="315" t="s">
        <v>394</v>
      </c>
      <c r="Y356" s="281"/>
      <c r="Z356" s="315" t="s">
        <v>394</v>
      </c>
      <c r="AA356" s="315" t="s">
        <v>394</v>
      </c>
      <c r="AB356" s="281"/>
      <c r="AC356" s="279" t="s">
        <v>855</v>
      </c>
      <c r="AF356" s="276" t="str">
        <f>IFERROR(VLOOKUP(A356,'[1]قوائم الترجمة'!AC$2:AD$2397,1,0),"م")</f>
        <v>م</v>
      </c>
      <c r="AG356" s="232"/>
      <c r="AH356" s="233"/>
      <c r="AI356" s="233"/>
      <c r="AJ356" s="233"/>
      <c r="AL356" s="267"/>
      <c r="AM356" s="235"/>
      <c r="AO356" s="236"/>
      <c r="AU356" s="234"/>
    </row>
    <row r="357" spans="1:47" ht="21" x14ac:dyDescent="0.4">
      <c r="A357" s="275">
        <v>110166</v>
      </c>
      <c r="B357" s="276" t="s">
        <v>5402</v>
      </c>
      <c r="C357" s="276" t="s">
        <v>193</v>
      </c>
      <c r="D357" s="276" t="s">
        <v>2674</v>
      </c>
      <c r="E357" s="276" t="s">
        <v>5660</v>
      </c>
      <c r="F357" s="276" t="s">
        <v>8391</v>
      </c>
      <c r="G357" s="276" t="s">
        <v>8392</v>
      </c>
      <c r="H357" s="276" t="s">
        <v>425</v>
      </c>
      <c r="I357" s="276" t="s">
        <v>61</v>
      </c>
      <c r="J357" s="276" t="s">
        <v>8112</v>
      </c>
      <c r="K357" s="277">
        <v>2004</v>
      </c>
      <c r="L357" s="276" t="s">
        <v>417</v>
      </c>
      <c r="N357" s="276" t="s">
        <v>394</v>
      </c>
      <c r="O357" s="276" t="s">
        <v>394</v>
      </c>
      <c r="P357" s="315">
        <v>0</v>
      </c>
      <c r="R357" s="276" t="s">
        <v>394</v>
      </c>
      <c r="S357" s="276" t="s">
        <v>394</v>
      </c>
      <c r="AC357" s="276" t="s">
        <v>394</v>
      </c>
      <c r="AF357" s="276">
        <f>IFERROR(VLOOKUP(A357,'[1]قوائم الترجمة'!AC$2:AD$2397,1,0),"م")</f>
        <v>110166</v>
      </c>
      <c r="AG357" s="232"/>
      <c r="AH357" s="233"/>
      <c r="AI357" s="233"/>
      <c r="AJ357" s="233"/>
      <c r="AL357" s="267"/>
      <c r="AM357" s="235"/>
      <c r="AU357" s="234"/>
    </row>
    <row r="358" spans="1:47" ht="21" x14ac:dyDescent="0.4">
      <c r="A358" s="278">
        <v>110183</v>
      </c>
      <c r="B358" s="279" t="s">
        <v>5401</v>
      </c>
      <c r="C358" s="279" t="s">
        <v>156</v>
      </c>
      <c r="D358" s="279" t="s">
        <v>326</v>
      </c>
      <c r="E358" s="279" t="s">
        <v>394</v>
      </c>
      <c r="F358" s="303"/>
      <c r="G358" s="303"/>
      <c r="H358" s="279" t="s">
        <v>394</v>
      </c>
      <c r="I358" s="279" t="s">
        <v>61</v>
      </c>
      <c r="J358" s="279" t="s">
        <v>394</v>
      </c>
      <c r="K358" s="315" t="s">
        <v>394</v>
      </c>
      <c r="L358" s="279" t="s">
        <v>394</v>
      </c>
      <c r="M358" s="315" t="s">
        <v>394</v>
      </c>
      <c r="N358" s="279" t="s">
        <v>394</v>
      </c>
      <c r="O358" s="279" t="s">
        <v>394</v>
      </c>
      <c r="P358" s="315">
        <v>0</v>
      </c>
      <c r="Q358" s="315" t="s">
        <v>394</v>
      </c>
      <c r="R358" s="279" t="s">
        <v>394</v>
      </c>
      <c r="S358" s="279" t="s">
        <v>394</v>
      </c>
      <c r="T358" s="315" t="s">
        <v>394</v>
      </c>
      <c r="U358" s="315" t="s">
        <v>394</v>
      </c>
      <c r="V358" s="315" t="s">
        <v>394</v>
      </c>
      <c r="W358" s="315" t="s">
        <v>394</v>
      </c>
      <c r="X358" s="315" t="s">
        <v>394</v>
      </c>
      <c r="Y358" s="281"/>
      <c r="Z358" s="315" t="s">
        <v>394</v>
      </c>
      <c r="AA358" s="315" t="s">
        <v>394</v>
      </c>
      <c r="AB358" s="281"/>
      <c r="AC358" s="279" t="s">
        <v>855</v>
      </c>
      <c r="AF358" s="276" t="str">
        <f>IFERROR(VLOOKUP(A358,'[1]قوائم الترجمة'!AC$2:AD$2397,1,0),"م")</f>
        <v>م</v>
      </c>
      <c r="AG358" s="232"/>
      <c r="AH358" s="233"/>
      <c r="AI358" s="233"/>
      <c r="AJ358" s="233"/>
      <c r="AL358" s="267"/>
      <c r="AM358" s="235"/>
      <c r="AU358" s="234"/>
    </row>
    <row r="359" spans="1:47" ht="21" x14ac:dyDescent="0.4">
      <c r="A359" s="275">
        <v>110210</v>
      </c>
      <c r="B359" s="276" t="s">
        <v>1654</v>
      </c>
      <c r="C359" s="276" t="s">
        <v>1176</v>
      </c>
      <c r="D359" s="276" t="s">
        <v>273</v>
      </c>
      <c r="E359" s="276" t="s">
        <v>424</v>
      </c>
      <c r="F359" s="276" t="s">
        <v>8378</v>
      </c>
      <c r="G359" s="276" t="s">
        <v>8379</v>
      </c>
      <c r="H359" s="276" t="s">
        <v>7215</v>
      </c>
      <c r="I359" s="276" t="s">
        <v>61</v>
      </c>
      <c r="J359" s="276" t="s">
        <v>7215</v>
      </c>
      <c r="K359" s="277">
        <v>0</v>
      </c>
      <c r="L359" s="276" t="s">
        <v>7215</v>
      </c>
      <c r="N359" s="276" t="s">
        <v>394</v>
      </c>
      <c r="O359" s="276" t="s">
        <v>394</v>
      </c>
      <c r="P359" s="315">
        <v>0</v>
      </c>
      <c r="R359" s="276" t="s">
        <v>394</v>
      </c>
      <c r="S359" s="276" t="s">
        <v>394</v>
      </c>
      <c r="AC359" s="276" t="s">
        <v>855</v>
      </c>
      <c r="AF359" s="276">
        <f>IFERROR(VLOOKUP(A359,'[1]قوائم الترجمة'!AC$2:AD$2397,1,0),"م")</f>
        <v>110210</v>
      </c>
      <c r="AG359" s="232"/>
      <c r="AH359" s="233"/>
      <c r="AI359" s="233"/>
      <c r="AJ359" s="233"/>
      <c r="AL359" s="267"/>
      <c r="AM359" s="235"/>
      <c r="AU359" s="234"/>
    </row>
    <row r="360" spans="1:47" ht="21" x14ac:dyDescent="0.4">
      <c r="A360" s="278">
        <v>110246</v>
      </c>
      <c r="B360" s="279" t="s">
        <v>7989</v>
      </c>
      <c r="C360" s="279" t="s">
        <v>109</v>
      </c>
      <c r="D360" s="279" t="s">
        <v>1486</v>
      </c>
      <c r="E360" s="279" t="s">
        <v>394</v>
      </c>
      <c r="F360" s="303"/>
      <c r="G360" s="303"/>
      <c r="H360" s="279" t="s">
        <v>394</v>
      </c>
      <c r="I360" s="279" t="s">
        <v>540</v>
      </c>
      <c r="J360" s="279" t="s">
        <v>394</v>
      </c>
      <c r="K360" s="279" t="s">
        <v>394</v>
      </c>
      <c r="L360" s="279" t="s">
        <v>394</v>
      </c>
      <c r="M360" s="315" t="s">
        <v>394</v>
      </c>
      <c r="N360" s="279" t="s">
        <v>394</v>
      </c>
      <c r="O360" s="279" t="s">
        <v>394</v>
      </c>
      <c r="P360" s="315">
        <v>0</v>
      </c>
      <c r="Q360" s="315" t="s">
        <v>394</v>
      </c>
      <c r="R360" s="279" t="s">
        <v>394</v>
      </c>
      <c r="S360" s="279" t="s">
        <v>394</v>
      </c>
      <c r="T360" s="315" t="s">
        <v>394</v>
      </c>
      <c r="U360" s="315" t="s">
        <v>394</v>
      </c>
      <c r="V360" s="315" t="s">
        <v>394</v>
      </c>
      <c r="W360" s="315" t="s">
        <v>394</v>
      </c>
      <c r="X360" s="315" t="s">
        <v>394</v>
      </c>
      <c r="Y360" s="281"/>
      <c r="Z360" s="315" t="s">
        <v>394</v>
      </c>
      <c r="AA360" s="315" t="s">
        <v>394</v>
      </c>
      <c r="AB360" s="281"/>
      <c r="AC360" s="279" t="s">
        <v>855</v>
      </c>
      <c r="AF360" s="276" t="str">
        <f>IFERROR(VLOOKUP(A360,'[1]قوائم الترجمة'!AC$2:AD$2397,1,0),"م")</f>
        <v>م</v>
      </c>
      <c r="AG360" s="232"/>
      <c r="AH360" s="233"/>
      <c r="AI360" s="233"/>
      <c r="AJ360" s="233"/>
      <c r="AL360" s="267"/>
      <c r="AM360" s="235"/>
      <c r="AU360" s="234"/>
    </row>
    <row r="361" spans="1:47" ht="21" x14ac:dyDescent="0.4">
      <c r="A361" s="275">
        <v>110262</v>
      </c>
      <c r="B361" s="276" t="s">
        <v>5400</v>
      </c>
      <c r="C361" s="276" t="s">
        <v>108</v>
      </c>
      <c r="D361" s="276" t="s">
        <v>377</v>
      </c>
      <c r="E361" s="276" t="s">
        <v>424</v>
      </c>
      <c r="F361" s="276" t="s">
        <v>8393</v>
      </c>
      <c r="G361" s="276" t="s">
        <v>8394</v>
      </c>
      <c r="H361" s="276" t="s">
        <v>425</v>
      </c>
      <c r="I361" s="276" t="s">
        <v>61</v>
      </c>
      <c r="J361" s="276" t="s">
        <v>426</v>
      </c>
      <c r="K361" s="277">
        <v>1996</v>
      </c>
      <c r="L361" s="276" t="s">
        <v>404</v>
      </c>
      <c r="N361" s="276" t="s">
        <v>394</v>
      </c>
      <c r="O361" s="276" t="s">
        <v>394</v>
      </c>
      <c r="P361" s="315">
        <v>0</v>
      </c>
      <c r="R361" s="276" t="s">
        <v>394</v>
      </c>
      <c r="S361" s="276" t="s">
        <v>394</v>
      </c>
      <c r="AC361" s="276" t="s">
        <v>855</v>
      </c>
      <c r="AF361" s="276">
        <f>IFERROR(VLOOKUP(A361,'[1]قوائم الترجمة'!AC$2:AD$2397,1,0),"م")</f>
        <v>110262</v>
      </c>
      <c r="AG361" s="232"/>
      <c r="AH361" s="233"/>
      <c r="AI361" s="233"/>
      <c r="AJ361" s="233"/>
      <c r="AL361" s="267"/>
      <c r="AM361" s="235"/>
      <c r="AU361" s="234"/>
    </row>
    <row r="362" spans="1:47" ht="21" x14ac:dyDescent="0.4">
      <c r="A362" s="278">
        <v>110265</v>
      </c>
      <c r="B362" s="279" t="s">
        <v>7995</v>
      </c>
      <c r="C362" s="279" t="s">
        <v>83</v>
      </c>
      <c r="D362" s="279" t="s">
        <v>369</v>
      </c>
      <c r="E362" s="279" t="s">
        <v>394</v>
      </c>
      <c r="F362" s="303"/>
      <c r="G362" s="303"/>
      <c r="H362" s="279" t="s">
        <v>394</v>
      </c>
      <c r="I362" s="279" t="s">
        <v>538</v>
      </c>
      <c r="J362" s="279" t="s">
        <v>394</v>
      </c>
      <c r="K362" s="279" t="s">
        <v>394</v>
      </c>
      <c r="L362" s="279" t="s">
        <v>394</v>
      </c>
      <c r="M362" s="315" t="s">
        <v>394</v>
      </c>
      <c r="N362" s="279" t="s">
        <v>394</v>
      </c>
      <c r="O362" s="279" t="s">
        <v>394</v>
      </c>
      <c r="P362" s="315">
        <v>0</v>
      </c>
      <c r="Q362" s="315" t="s">
        <v>394</v>
      </c>
      <c r="R362" s="279" t="s">
        <v>394</v>
      </c>
      <c r="S362" s="279" t="s">
        <v>394</v>
      </c>
      <c r="T362" s="315" t="s">
        <v>394</v>
      </c>
      <c r="U362" s="315" t="s">
        <v>394</v>
      </c>
      <c r="V362" s="315" t="s">
        <v>394</v>
      </c>
      <c r="W362" s="315" t="s">
        <v>394</v>
      </c>
      <c r="X362" s="315" t="s">
        <v>394</v>
      </c>
      <c r="Y362" s="281"/>
      <c r="Z362" s="315" t="s">
        <v>394</v>
      </c>
      <c r="AA362" s="315" t="s">
        <v>394</v>
      </c>
      <c r="AB362" s="281"/>
      <c r="AC362" s="279" t="s">
        <v>855</v>
      </c>
      <c r="AF362" s="276" t="str">
        <f>IFERROR(VLOOKUP(A362,'[1]قوائم الترجمة'!AC$2:AD$2397,1,0),"م")</f>
        <v>م</v>
      </c>
      <c r="AG362" s="232"/>
      <c r="AH362" s="233"/>
      <c r="AI362" s="233"/>
      <c r="AJ362" s="233"/>
      <c r="AL362" s="267"/>
      <c r="AM362" s="235"/>
      <c r="AO362" s="236"/>
      <c r="AU362" s="234"/>
    </row>
    <row r="363" spans="1:47" ht="21" x14ac:dyDescent="0.4">
      <c r="A363" s="275">
        <v>110315</v>
      </c>
      <c r="B363" s="276" t="s">
        <v>5399</v>
      </c>
      <c r="C363" s="276" t="s">
        <v>1223</v>
      </c>
      <c r="D363" s="276" t="s">
        <v>326</v>
      </c>
      <c r="E363" s="276" t="s">
        <v>5660</v>
      </c>
      <c r="F363" s="276" t="s">
        <v>8395</v>
      </c>
      <c r="G363" s="276" t="s">
        <v>402</v>
      </c>
      <c r="H363" s="276" t="s">
        <v>425</v>
      </c>
      <c r="I363" s="276" t="s">
        <v>538</v>
      </c>
      <c r="J363" s="276" t="s">
        <v>8112</v>
      </c>
      <c r="K363" s="323">
        <v>2004</v>
      </c>
      <c r="L363" s="276" t="s">
        <v>402</v>
      </c>
      <c r="N363" s="276" t="s">
        <v>394</v>
      </c>
      <c r="O363" s="276" t="s">
        <v>394</v>
      </c>
      <c r="P363" s="315">
        <v>0</v>
      </c>
      <c r="R363" s="276" t="s">
        <v>394</v>
      </c>
      <c r="S363" s="276" t="s">
        <v>394</v>
      </c>
      <c r="AC363" s="276" t="s">
        <v>855</v>
      </c>
      <c r="AF363" s="276">
        <f>IFERROR(VLOOKUP(A363,'[1]قوائم الترجمة'!AC$2:AD$2397,1,0),"م")</f>
        <v>110315</v>
      </c>
      <c r="AG363" s="232"/>
      <c r="AH363" s="233"/>
      <c r="AI363" s="233"/>
      <c r="AJ363" s="233"/>
      <c r="AL363" s="267"/>
      <c r="AM363" s="235"/>
      <c r="AU363" s="234"/>
    </row>
    <row r="364" spans="1:47" ht="21" x14ac:dyDescent="0.4">
      <c r="A364" s="278">
        <v>110360</v>
      </c>
      <c r="B364" s="279" t="s">
        <v>5398</v>
      </c>
      <c r="C364" s="279" t="s">
        <v>148</v>
      </c>
      <c r="D364" s="279" t="s">
        <v>244</v>
      </c>
      <c r="E364" s="279" t="s">
        <v>394</v>
      </c>
      <c r="F364" s="303"/>
      <c r="G364" s="303"/>
      <c r="H364" s="279" t="s">
        <v>394</v>
      </c>
      <c r="I364" s="279" t="s">
        <v>538</v>
      </c>
      <c r="J364" s="279" t="s">
        <v>394</v>
      </c>
      <c r="K364" s="279" t="s">
        <v>394</v>
      </c>
      <c r="L364" s="279" t="s">
        <v>394</v>
      </c>
      <c r="M364" s="315" t="s">
        <v>394</v>
      </c>
      <c r="N364" s="279" t="s">
        <v>394</v>
      </c>
      <c r="O364" s="279" t="s">
        <v>394</v>
      </c>
      <c r="P364" s="315">
        <v>0</v>
      </c>
      <c r="Q364" s="315" t="s">
        <v>394</v>
      </c>
      <c r="R364" s="279" t="s">
        <v>394</v>
      </c>
      <c r="S364" s="279" t="s">
        <v>394</v>
      </c>
      <c r="T364" s="315" t="s">
        <v>394</v>
      </c>
      <c r="U364" s="315" t="s">
        <v>394</v>
      </c>
      <c r="V364" s="315" t="s">
        <v>394</v>
      </c>
      <c r="W364" s="315" t="s">
        <v>394</v>
      </c>
      <c r="X364" s="315" t="s">
        <v>394</v>
      </c>
      <c r="Y364" s="281"/>
      <c r="Z364" s="315" t="s">
        <v>394</v>
      </c>
      <c r="AA364" s="315" t="s">
        <v>394</v>
      </c>
      <c r="AB364" s="281"/>
      <c r="AC364" s="279" t="s">
        <v>855</v>
      </c>
      <c r="AF364" s="276" t="str">
        <f>IFERROR(VLOOKUP(A364,'[1]قوائم الترجمة'!AC$2:AD$2397,1,0),"م")</f>
        <v>م</v>
      </c>
      <c r="AG364" s="232"/>
      <c r="AH364" s="233"/>
      <c r="AI364" s="233"/>
      <c r="AJ364" s="233"/>
      <c r="AL364" s="267"/>
      <c r="AM364" s="235"/>
      <c r="AU364" s="234"/>
    </row>
    <row r="365" spans="1:47" ht="21" x14ac:dyDescent="0.4">
      <c r="A365" s="278">
        <v>110382</v>
      </c>
      <c r="B365" s="279" t="s">
        <v>8034</v>
      </c>
      <c r="C365" s="279" t="s">
        <v>132</v>
      </c>
      <c r="D365" s="279" t="s">
        <v>318</v>
      </c>
      <c r="E365" s="279" t="s">
        <v>394</v>
      </c>
      <c r="F365" s="303"/>
      <c r="G365" s="303"/>
      <c r="H365" s="279" t="s">
        <v>394</v>
      </c>
      <c r="I365" s="279" t="s">
        <v>540</v>
      </c>
      <c r="J365" s="279" t="s">
        <v>394</v>
      </c>
      <c r="K365" s="279" t="s">
        <v>394</v>
      </c>
      <c r="L365" s="279" t="s">
        <v>394</v>
      </c>
      <c r="M365" s="315" t="s">
        <v>394</v>
      </c>
      <c r="N365" s="279" t="s">
        <v>394</v>
      </c>
      <c r="O365" s="279" t="s">
        <v>394</v>
      </c>
      <c r="P365" s="315">
        <v>0</v>
      </c>
      <c r="Q365" s="315" t="s">
        <v>394</v>
      </c>
      <c r="R365" s="279" t="s">
        <v>394</v>
      </c>
      <c r="S365" s="279" t="s">
        <v>394</v>
      </c>
      <c r="T365" s="315" t="s">
        <v>394</v>
      </c>
      <c r="U365" s="315" t="s">
        <v>394</v>
      </c>
      <c r="V365" s="315" t="s">
        <v>394</v>
      </c>
      <c r="W365" s="315" t="s">
        <v>394</v>
      </c>
      <c r="X365" s="315" t="s">
        <v>394</v>
      </c>
      <c r="Y365" s="281"/>
      <c r="Z365" s="315" t="s">
        <v>394</v>
      </c>
      <c r="AA365" s="315" t="s">
        <v>394</v>
      </c>
      <c r="AB365" s="281"/>
      <c r="AC365" s="279" t="s">
        <v>855</v>
      </c>
      <c r="AF365" s="276" t="str">
        <f>IFERROR(VLOOKUP(A365,'[1]قوائم الترجمة'!AC$2:AD$2397,1,0),"م")</f>
        <v>م</v>
      </c>
      <c r="AG365" s="232"/>
      <c r="AH365" s="233"/>
      <c r="AI365" s="233"/>
      <c r="AJ365" s="233"/>
      <c r="AL365" s="267"/>
      <c r="AM365" s="235"/>
      <c r="AO365" s="236"/>
      <c r="AU365" s="234"/>
    </row>
    <row r="366" spans="1:47" ht="21" x14ac:dyDescent="0.4">
      <c r="A366" s="278">
        <v>110389</v>
      </c>
      <c r="B366" s="279" t="s">
        <v>8038</v>
      </c>
      <c r="C366" s="279" t="s">
        <v>123</v>
      </c>
      <c r="D366" s="279" t="s">
        <v>352</v>
      </c>
      <c r="E366" s="279" t="s">
        <v>394</v>
      </c>
      <c r="F366" s="303"/>
      <c r="G366" s="303"/>
      <c r="H366" s="279" t="s">
        <v>394</v>
      </c>
      <c r="I366" s="279" t="s">
        <v>61</v>
      </c>
      <c r="J366" s="279" t="s">
        <v>394</v>
      </c>
      <c r="K366" s="279" t="s">
        <v>394</v>
      </c>
      <c r="L366" s="279" t="s">
        <v>394</v>
      </c>
      <c r="M366" s="315" t="s">
        <v>394</v>
      </c>
      <c r="N366" s="279" t="s">
        <v>394</v>
      </c>
      <c r="O366" s="279" t="s">
        <v>394</v>
      </c>
      <c r="P366" s="315">
        <v>0</v>
      </c>
      <c r="Q366" s="315" t="s">
        <v>394</v>
      </c>
      <c r="R366" s="279" t="s">
        <v>394</v>
      </c>
      <c r="S366" s="279" t="s">
        <v>394</v>
      </c>
      <c r="T366" s="315" t="s">
        <v>394</v>
      </c>
      <c r="U366" s="315" t="s">
        <v>394</v>
      </c>
      <c r="V366" s="315" t="s">
        <v>394</v>
      </c>
      <c r="W366" s="315" t="s">
        <v>394</v>
      </c>
      <c r="X366" s="315" t="s">
        <v>394</v>
      </c>
      <c r="Y366" s="281"/>
      <c r="Z366" s="315" t="s">
        <v>394</v>
      </c>
      <c r="AA366" s="315" t="s">
        <v>394</v>
      </c>
      <c r="AB366" s="281"/>
      <c r="AC366" s="279" t="s">
        <v>855</v>
      </c>
      <c r="AF366" s="276" t="str">
        <f>IFERROR(VLOOKUP(A366,'[1]قوائم الترجمة'!AC$2:AD$2397,1,0),"م")</f>
        <v>م</v>
      </c>
      <c r="AG366" s="232"/>
      <c r="AH366" s="233"/>
      <c r="AI366" s="233"/>
      <c r="AJ366" s="233"/>
      <c r="AL366" s="267"/>
      <c r="AM366" s="235"/>
      <c r="AO366" s="236"/>
      <c r="AU366" s="234"/>
    </row>
    <row r="367" spans="1:47" ht="21" x14ac:dyDescent="0.4">
      <c r="A367" s="278">
        <v>110399</v>
      </c>
      <c r="B367" s="279" t="s">
        <v>5397</v>
      </c>
      <c r="C367" s="279" t="s">
        <v>717</v>
      </c>
      <c r="D367" s="279" t="s">
        <v>777</v>
      </c>
      <c r="E367" s="279" t="s">
        <v>394</v>
      </c>
      <c r="F367" s="303"/>
      <c r="G367" s="303"/>
      <c r="H367" s="279" t="s">
        <v>394</v>
      </c>
      <c r="I367" s="279" t="s">
        <v>540</v>
      </c>
      <c r="J367" s="279" t="s">
        <v>394</v>
      </c>
      <c r="K367" s="279" t="s">
        <v>394</v>
      </c>
      <c r="L367" s="279" t="s">
        <v>394</v>
      </c>
      <c r="M367" s="315" t="s">
        <v>394</v>
      </c>
      <c r="N367" s="279" t="s">
        <v>394</v>
      </c>
      <c r="O367" s="279" t="s">
        <v>394</v>
      </c>
      <c r="P367" s="315">
        <v>0</v>
      </c>
      <c r="Q367" s="315" t="s">
        <v>394</v>
      </c>
      <c r="R367" s="279" t="s">
        <v>394</v>
      </c>
      <c r="S367" s="279" t="s">
        <v>394</v>
      </c>
      <c r="T367" s="315" t="s">
        <v>394</v>
      </c>
      <c r="U367" s="315" t="s">
        <v>394</v>
      </c>
      <c r="V367" s="315" t="s">
        <v>394</v>
      </c>
      <c r="W367" s="315" t="s">
        <v>394</v>
      </c>
      <c r="X367" s="315" t="s">
        <v>394</v>
      </c>
      <c r="Y367" s="281"/>
      <c r="Z367" s="315" t="s">
        <v>394</v>
      </c>
      <c r="AA367" s="315" t="s">
        <v>394</v>
      </c>
      <c r="AB367" s="281"/>
      <c r="AC367" s="279" t="s">
        <v>855</v>
      </c>
      <c r="AF367" s="276" t="str">
        <f>IFERROR(VLOOKUP(A367,'[1]قوائم الترجمة'!AC$2:AD$2397,1,0),"م")</f>
        <v>م</v>
      </c>
      <c r="AG367" s="232"/>
      <c r="AH367" s="233"/>
      <c r="AI367" s="233"/>
      <c r="AJ367" s="233"/>
      <c r="AL367" s="267"/>
      <c r="AM367" s="235"/>
      <c r="AU367" s="234"/>
    </row>
    <row r="368" spans="1:47" ht="21" x14ac:dyDescent="0.4">
      <c r="A368" s="278">
        <v>110467</v>
      </c>
      <c r="B368" s="279" t="s">
        <v>8077</v>
      </c>
      <c r="C368" s="279" t="s">
        <v>158</v>
      </c>
      <c r="D368" s="279" t="s">
        <v>363</v>
      </c>
      <c r="E368" s="279" t="s">
        <v>394</v>
      </c>
      <c r="F368" s="303"/>
      <c r="G368" s="303"/>
      <c r="H368" s="279" t="s">
        <v>394</v>
      </c>
      <c r="I368" s="279" t="s">
        <v>540</v>
      </c>
      <c r="J368" s="279" t="s">
        <v>394</v>
      </c>
      <c r="K368" s="279" t="s">
        <v>394</v>
      </c>
      <c r="L368" s="279" t="s">
        <v>394</v>
      </c>
      <c r="M368" s="315" t="s">
        <v>394</v>
      </c>
      <c r="N368" s="279" t="s">
        <v>394</v>
      </c>
      <c r="O368" s="279" t="s">
        <v>394</v>
      </c>
      <c r="P368" s="315">
        <v>0</v>
      </c>
      <c r="Q368" s="315" t="s">
        <v>394</v>
      </c>
      <c r="R368" s="279" t="s">
        <v>394</v>
      </c>
      <c r="S368" s="279" t="s">
        <v>394</v>
      </c>
      <c r="T368" s="315" t="s">
        <v>394</v>
      </c>
      <c r="U368" s="315" t="s">
        <v>394</v>
      </c>
      <c r="V368" s="315" t="s">
        <v>394</v>
      </c>
      <c r="W368" s="315" t="s">
        <v>394</v>
      </c>
      <c r="X368" s="315" t="s">
        <v>394</v>
      </c>
      <c r="Y368" s="281"/>
      <c r="Z368" s="315" t="s">
        <v>394</v>
      </c>
      <c r="AA368" s="315" t="s">
        <v>394</v>
      </c>
      <c r="AB368" s="281"/>
      <c r="AC368" s="279" t="s">
        <v>855</v>
      </c>
      <c r="AF368" s="276" t="str">
        <f>IFERROR(VLOOKUP(A368,'[1]قوائم الترجمة'!AC$2:AD$2397,1,0),"م")</f>
        <v>م</v>
      </c>
      <c r="AG368" s="232"/>
      <c r="AH368" s="233"/>
      <c r="AI368" s="233"/>
      <c r="AJ368" s="233"/>
      <c r="AL368" s="267"/>
      <c r="AM368" s="235"/>
      <c r="AO368" s="236"/>
      <c r="AU368" s="234"/>
    </row>
    <row r="369" spans="1:47" ht="21" x14ac:dyDescent="0.4">
      <c r="A369" s="278">
        <v>110501</v>
      </c>
      <c r="B369" s="279" t="s">
        <v>5396</v>
      </c>
      <c r="C369" s="279" t="s">
        <v>153</v>
      </c>
      <c r="D369" s="279" t="s">
        <v>281</v>
      </c>
      <c r="E369" s="279" t="s">
        <v>394</v>
      </c>
      <c r="F369" s="303"/>
      <c r="G369" s="303"/>
      <c r="H369" s="279" t="s">
        <v>394</v>
      </c>
      <c r="I369" s="279" t="s">
        <v>61</v>
      </c>
      <c r="J369" s="279" t="s">
        <v>394</v>
      </c>
      <c r="K369" s="279" t="s">
        <v>394</v>
      </c>
      <c r="L369" s="279" t="s">
        <v>394</v>
      </c>
      <c r="M369" s="315" t="s">
        <v>394</v>
      </c>
      <c r="N369" s="279" t="s">
        <v>394</v>
      </c>
      <c r="O369" s="279" t="s">
        <v>394</v>
      </c>
      <c r="P369" s="315">
        <v>0</v>
      </c>
      <c r="Q369" s="315" t="s">
        <v>394</v>
      </c>
      <c r="R369" s="279" t="s">
        <v>394</v>
      </c>
      <c r="S369" s="279" t="s">
        <v>394</v>
      </c>
      <c r="T369" s="315" t="s">
        <v>394</v>
      </c>
      <c r="U369" s="315" t="s">
        <v>394</v>
      </c>
      <c r="V369" s="315" t="s">
        <v>394</v>
      </c>
      <c r="W369" s="315" t="s">
        <v>394</v>
      </c>
      <c r="X369" s="315" t="s">
        <v>394</v>
      </c>
      <c r="Y369" s="281"/>
      <c r="Z369" s="315" t="s">
        <v>394</v>
      </c>
      <c r="AA369" s="315" t="s">
        <v>394</v>
      </c>
      <c r="AB369" s="281"/>
      <c r="AC369" s="279" t="s">
        <v>855</v>
      </c>
      <c r="AF369" s="276" t="str">
        <f>IFERROR(VLOOKUP(A369,'[1]قوائم الترجمة'!AC$2:AD$2397,1,0),"م")</f>
        <v>م</v>
      </c>
      <c r="AG369" s="232"/>
      <c r="AH369" s="233"/>
      <c r="AI369" s="233"/>
      <c r="AJ369" s="233"/>
      <c r="AL369" s="267"/>
      <c r="AM369" s="235"/>
      <c r="AO369" s="236"/>
      <c r="AU369" s="234"/>
    </row>
    <row r="370" spans="1:47" ht="21" x14ac:dyDescent="0.4">
      <c r="A370" s="278">
        <v>110537</v>
      </c>
      <c r="B370" s="279" t="s">
        <v>5395</v>
      </c>
      <c r="C370" s="279" t="s">
        <v>73</v>
      </c>
      <c r="D370" s="279" t="s">
        <v>375</v>
      </c>
      <c r="E370" s="279" t="s">
        <v>394</v>
      </c>
      <c r="F370" s="303"/>
      <c r="G370" s="303"/>
      <c r="H370" s="279" t="s">
        <v>394</v>
      </c>
      <c r="I370" s="279" t="s">
        <v>538</v>
      </c>
      <c r="J370" s="279" t="s">
        <v>394</v>
      </c>
      <c r="K370" s="279" t="s">
        <v>394</v>
      </c>
      <c r="L370" s="279" t="s">
        <v>394</v>
      </c>
      <c r="M370" s="315" t="s">
        <v>394</v>
      </c>
      <c r="N370" s="279" t="s">
        <v>394</v>
      </c>
      <c r="O370" s="279" t="s">
        <v>394</v>
      </c>
      <c r="P370" s="315">
        <v>0</v>
      </c>
      <c r="Q370" s="315" t="s">
        <v>394</v>
      </c>
      <c r="R370" s="279" t="s">
        <v>394</v>
      </c>
      <c r="S370" s="279" t="s">
        <v>394</v>
      </c>
      <c r="T370" s="315" t="s">
        <v>394</v>
      </c>
      <c r="U370" s="315" t="s">
        <v>394</v>
      </c>
      <c r="V370" s="315" t="s">
        <v>394</v>
      </c>
      <c r="W370" s="315" t="s">
        <v>394</v>
      </c>
      <c r="X370" s="315" t="s">
        <v>394</v>
      </c>
      <c r="Y370" s="281"/>
      <c r="Z370" s="315" t="s">
        <v>394</v>
      </c>
      <c r="AA370" s="315" t="s">
        <v>394</v>
      </c>
      <c r="AB370" s="281"/>
      <c r="AC370" s="279" t="s">
        <v>855</v>
      </c>
      <c r="AF370" s="276" t="str">
        <f>IFERROR(VLOOKUP(A370,'[1]قوائم الترجمة'!AC$2:AD$2397,1,0),"م")</f>
        <v>م</v>
      </c>
      <c r="AG370" s="232"/>
      <c r="AH370" s="233"/>
      <c r="AI370" s="233"/>
      <c r="AJ370" s="233"/>
      <c r="AL370" s="267"/>
      <c r="AM370" s="235"/>
      <c r="AO370" s="236"/>
      <c r="AU370" s="234"/>
    </row>
    <row r="371" spans="1:47" ht="21" x14ac:dyDescent="0.4">
      <c r="A371" s="278">
        <v>110539</v>
      </c>
      <c r="B371" s="279" t="s">
        <v>5931</v>
      </c>
      <c r="C371" s="279" t="s">
        <v>64</v>
      </c>
      <c r="D371" s="279" t="s">
        <v>756</v>
      </c>
      <c r="E371" s="279" t="s">
        <v>394</v>
      </c>
      <c r="F371" s="303"/>
      <c r="G371" s="303"/>
      <c r="H371" s="279" t="s">
        <v>394</v>
      </c>
      <c r="I371" s="279" t="s">
        <v>61</v>
      </c>
      <c r="J371" s="279" t="s">
        <v>394</v>
      </c>
      <c r="K371" s="279" t="s">
        <v>394</v>
      </c>
      <c r="L371" s="279" t="s">
        <v>394</v>
      </c>
      <c r="M371" s="315" t="s">
        <v>394</v>
      </c>
      <c r="N371" s="279" t="s">
        <v>394</v>
      </c>
      <c r="O371" s="279" t="s">
        <v>394</v>
      </c>
      <c r="P371" s="315">
        <v>0</v>
      </c>
      <c r="Q371" s="315" t="s">
        <v>394</v>
      </c>
      <c r="R371" s="279" t="s">
        <v>394</v>
      </c>
      <c r="S371" s="279" t="s">
        <v>394</v>
      </c>
      <c r="T371" s="315" t="s">
        <v>394</v>
      </c>
      <c r="U371" s="315" t="s">
        <v>394</v>
      </c>
      <c r="V371" s="315" t="s">
        <v>394</v>
      </c>
      <c r="W371" s="315" t="s">
        <v>394</v>
      </c>
      <c r="X371" s="315" t="s">
        <v>394</v>
      </c>
      <c r="Y371" s="281"/>
      <c r="Z371" s="315" t="s">
        <v>394</v>
      </c>
      <c r="AA371" s="315" t="s">
        <v>394</v>
      </c>
      <c r="AB371" s="281"/>
      <c r="AC371" s="279" t="s">
        <v>855</v>
      </c>
      <c r="AF371" s="276" t="str">
        <f>IFERROR(VLOOKUP(A371,'[1]قوائم الترجمة'!AC$2:AD$2397,1,0),"م")</f>
        <v>م</v>
      </c>
      <c r="AG371" s="232"/>
      <c r="AH371" s="233"/>
      <c r="AI371" s="233"/>
      <c r="AJ371" s="233"/>
      <c r="AL371" s="267"/>
      <c r="AM371" s="235"/>
      <c r="AU371" s="234"/>
    </row>
    <row r="372" spans="1:47" ht="21" x14ac:dyDescent="0.4">
      <c r="A372" s="278">
        <v>110561</v>
      </c>
      <c r="B372" s="279" t="s">
        <v>5394</v>
      </c>
      <c r="C372" s="279" t="s">
        <v>1065</v>
      </c>
      <c r="D372" s="279" t="s">
        <v>267</v>
      </c>
      <c r="E372" s="279" t="s">
        <v>394</v>
      </c>
      <c r="F372" s="303"/>
      <c r="G372" s="303"/>
      <c r="H372" s="279" t="s">
        <v>394</v>
      </c>
      <c r="I372" s="279" t="s">
        <v>61</v>
      </c>
      <c r="J372" s="279" t="s">
        <v>394</v>
      </c>
      <c r="K372" s="279" t="s">
        <v>394</v>
      </c>
      <c r="L372" s="279" t="s">
        <v>394</v>
      </c>
      <c r="M372" s="315" t="s">
        <v>394</v>
      </c>
      <c r="N372" s="279" t="s">
        <v>394</v>
      </c>
      <c r="O372" s="279" t="s">
        <v>394</v>
      </c>
      <c r="P372" s="315">
        <v>0</v>
      </c>
      <c r="Q372" s="315" t="s">
        <v>394</v>
      </c>
      <c r="R372" s="279" t="s">
        <v>394</v>
      </c>
      <c r="S372" s="279" t="s">
        <v>394</v>
      </c>
      <c r="T372" s="315" t="s">
        <v>394</v>
      </c>
      <c r="U372" s="315" t="s">
        <v>394</v>
      </c>
      <c r="V372" s="315" t="s">
        <v>394</v>
      </c>
      <c r="W372" s="315" t="s">
        <v>394</v>
      </c>
      <c r="X372" s="315" t="s">
        <v>394</v>
      </c>
      <c r="Y372" s="281"/>
      <c r="Z372" s="315" t="s">
        <v>394</v>
      </c>
      <c r="AA372" s="315" t="s">
        <v>394</v>
      </c>
      <c r="AB372" s="281"/>
      <c r="AC372" s="279" t="s">
        <v>855</v>
      </c>
      <c r="AF372" s="276" t="str">
        <f>IFERROR(VLOOKUP(A372,'[1]قوائم الترجمة'!AC$2:AD$2397,1,0),"م")</f>
        <v>م</v>
      </c>
      <c r="AG372" s="232"/>
      <c r="AH372" s="233"/>
      <c r="AI372" s="233"/>
      <c r="AJ372" s="233"/>
      <c r="AL372" s="267"/>
      <c r="AM372" s="235"/>
      <c r="AO372" s="236"/>
      <c r="AU372" s="234"/>
    </row>
    <row r="373" spans="1:47" ht="21" x14ac:dyDescent="0.4">
      <c r="A373" s="275">
        <v>110609</v>
      </c>
      <c r="B373" s="276" t="s">
        <v>1485</v>
      </c>
      <c r="C373" s="276" t="s">
        <v>65</v>
      </c>
      <c r="D373" s="276" t="s">
        <v>1360</v>
      </c>
      <c r="E373" s="276" t="s">
        <v>424</v>
      </c>
      <c r="F373" s="276" t="s">
        <v>8378</v>
      </c>
      <c r="G373" s="276" t="s">
        <v>8379</v>
      </c>
      <c r="H373" s="276" t="s">
        <v>425</v>
      </c>
      <c r="I373" s="276" t="s">
        <v>61</v>
      </c>
      <c r="J373" s="276" t="s">
        <v>403</v>
      </c>
      <c r="K373" s="277">
        <v>0</v>
      </c>
      <c r="L373" s="276" t="s">
        <v>404</v>
      </c>
      <c r="N373" s="276"/>
      <c r="O373" s="276" t="s">
        <v>394</v>
      </c>
      <c r="P373" s="315">
        <v>0</v>
      </c>
      <c r="R373" s="276" t="s">
        <v>394</v>
      </c>
      <c r="S373" s="276" t="s">
        <v>394</v>
      </c>
      <c r="AC373" s="276" t="s">
        <v>855</v>
      </c>
      <c r="AF373" s="276">
        <f>IFERROR(VLOOKUP(A373,'[1]قوائم الترجمة'!AC$2:AD$2397,1,0),"م")</f>
        <v>110609</v>
      </c>
      <c r="AG373" s="232"/>
      <c r="AH373" s="233"/>
      <c r="AI373" s="233"/>
      <c r="AJ373" s="233"/>
      <c r="AL373" s="267"/>
      <c r="AM373" s="235"/>
      <c r="AU373" s="234"/>
    </row>
    <row r="374" spans="1:47" ht="21" x14ac:dyDescent="0.4">
      <c r="A374" s="278">
        <v>110617</v>
      </c>
      <c r="B374" s="279" t="s">
        <v>7859</v>
      </c>
      <c r="C374" s="279" t="s">
        <v>557</v>
      </c>
      <c r="D374" s="279" t="s">
        <v>7860</v>
      </c>
      <c r="E374" s="279" t="s">
        <v>394</v>
      </c>
      <c r="F374" s="303"/>
      <c r="G374" s="303"/>
      <c r="H374" s="279" t="s">
        <v>394</v>
      </c>
      <c r="I374" s="279" t="s">
        <v>538</v>
      </c>
      <c r="J374" s="279" t="s">
        <v>394</v>
      </c>
      <c r="K374" s="279" t="s">
        <v>394</v>
      </c>
      <c r="L374" s="279" t="s">
        <v>394</v>
      </c>
      <c r="M374" s="315" t="s">
        <v>394</v>
      </c>
      <c r="N374" s="279" t="s">
        <v>394</v>
      </c>
      <c r="O374" s="279" t="s">
        <v>394</v>
      </c>
      <c r="P374" s="315">
        <v>0</v>
      </c>
      <c r="Q374" s="315" t="s">
        <v>394</v>
      </c>
      <c r="R374" s="279" t="s">
        <v>394</v>
      </c>
      <c r="S374" s="279" t="s">
        <v>394</v>
      </c>
      <c r="T374" s="315" t="s">
        <v>394</v>
      </c>
      <c r="U374" s="315" t="s">
        <v>394</v>
      </c>
      <c r="V374" s="315" t="s">
        <v>394</v>
      </c>
      <c r="W374" s="315" t="s">
        <v>394</v>
      </c>
      <c r="X374" s="315" t="s">
        <v>394</v>
      </c>
      <c r="Y374" s="281"/>
      <c r="Z374" s="315" t="s">
        <v>394</v>
      </c>
      <c r="AA374" s="315" t="s">
        <v>394</v>
      </c>
      <c r="AB374" s="281"/>
      <c r="AC374" s="279" t="s">
        <v>855</v>
      </c>
      <c r="AF374" s="276" t="str">
        <f>IFERROR(VLOOKUP(A374,'[1]قوائم الترجمة'!AC$2:AD$2397,1,0),"م")</f>
        <v>م</v>
      </c>
      <c r="AG374" s="232"/>
      <c r="AH374" s="233"/>
      <c r="AI374" s="233"/>
      <c r="AJ374" s="233"/>
      <c r="AL374" s="267"/>
      <c r="AM374" s="235"/>
      <c r="AO374" s="236"/>
      <c r="AU374" s="234"/>
    </row>
    <row r="375" spans="1:47" ht="21" x14ac:dyDescent="0.4">
      <c r="A375" s="278">
        <v>110659</v>
      </c>
      <c r="B375" s="279" t="s">
        <v>5613</v>
      </c>
      <c r="C375" s="279" t="s">
        <v>198</v>
      </c>
      <c r="D375" s="279" t="s">
        <v>287</v>
      </c>
      <c r="E375" s="279" t="s">
        <v>394</v>
      </c>
      <c r="F375" s="303"/>
      <c r="G375" s="303"/>
      <c r="H375" s="279" t="s">
        <v>394</v>
      </c>
      <c r="I375" s="279" t="s">
        <v>538</v>
      </c>
      <c r="J375" s="279" t="s">
        <v>394</v>
      </c>
      <c r="K375" s="279" t="s">
        <v>394</v>
      </c>
      <c r="L375" s="279" t="s">
        <v>394</v>
      </c>
      <c r="M375" s="315" t="s">
        <v>394</v>
      </c>
      <c r="N375" s="279" t="s">
        <v>394</v>
      </c>
      <c r="O375" s="279" t="s">
        <v>394</v>
      </c>
      <c r="P375" s="315">
        <v>0</v>
      </c>
      <c r="Q375" s="315" t="s">
        <v>394</v>
      </c>
      <c r="R375" s="279" t="s">
        <v>394</v>
      </c>
      <c r="S375" s="279" t="s">
        <v>394</v>
      </c>
      <c r="T375" s="315" t="s">
        <v>394</v>
      </c>
      <c r="U375" s="315" t="s">
        <v>394</v>
      </c>
      <c r="V375" s="315" t="s">
        <v>394</v>
      </c>
      <c r="W375" s="315" t="s">
        <v>394</v>
      </c>
      <c r="X375" s="315" t="s">
        <v>394</v>
      </c>
      <c r="Y375" s="281"/>
      <c r="Z375" s="315" t="s">
        <v>394</v>
      </c>
      <c r="AA375" s="315" t="s">
        <v>394</v>
      </c>
      <c r="AB375" s="281"/>
      <c r="AC375" s="279" t="s">
        <v>855</v>
      </c>
      <c r="AF375" s="276" t="str">
        <f>IFERROR(VLOOKUP(A375,'[1]قوائم الترجمة'!AC$2:AD$2397,1,0),"م")</f>
        <v>م</v>
      </c>
      <c r="AG375" s="232"/>
      <c r="AH375" s="233"/>
      <c r="AI375" s="233"/>
      <c r="AJ375" s="233"/>
      <c r="AL375" s="267"/>
      <c r="AM375" s="235"/>
      <c r="AO375" s="236"/>
      <c r="AU375" s="234"/>
    </row>
    <row r="376" spans="1:47" ht="21" x14ac:dyDescent="0.4">
      <c r="A376" s="278">
        <v>110698</v>
      </c>
      <c r="B376" s="279" t="s">
        <v>5636</v>
      </c>
      <c r="C376" s="279" t="s">
        <v>501</v>
      </c>
      <c r="D376" s="279" t="s">
        <v>581</v>
      </c>
      <c r="E376" s="279" t="s">
        <v>394</v>
      </c>
      <c r="F376" s="303"/>
      <c r="G376" s="303"/>
      <c r="H376" s="279" t="s">
        <v>394</v>
      </c>
      <c r="I376" s="279" t="s">
        <v>61</v>
      </c>
      <c r="J376" s="279" t="s">
        <v>394</v>
      </c>
      <c r="K376" s="279" t="s">
        <v>394</v>
      </c>
      <c r="L376" s="279" t="s">
        <v>394</v>
      </c>
      <c r="M376" s="315" t="s">
        <v>394</v>
      </c>
      <c r="N376" s="279" t="s">
        <v>394</v>
      </c>
      <c r="O376" s="279" t="s">
        <v>394</v>
      </c>
      <c r="P376" s="315">
        <v>0</v>
      </c>
      <c r="Q376" s="315" t="s">
        <v>394</v>
      </c>
      <c r="R376" s="279" t="s">
        <v>394</v>
      </c>
      <c r="S376" s="279" t="s">
        <v>394</v>
      </c>
      <c r="T376" s="315" t="s">
        <v>394</v>
      </c>
      <c r="U376" s="315" t="s">
        <v>394</v>
      </c>
      <c r="V376" s="315" t="s">
        <v>394</v>
      </c>
      <c r="W376" s="315" t="s">
        <v>394</v>
      </c>
      <c r="X376" s="315" t="s">
        <v>394</v>
      </c>
      <c r="Y376" s="281"/>
      <c r="Z376" s="315" t="s">
        <v>394</v>
      </c>
      <c r="AA376" s="315" t="s">
        <v>394</v>
      </c>
      <c r="AB376" s="281"/>
      <c r="AC376" s="279" t="s">
        <v>855</v>
      </c>
      <c r="AF376" s="276" t="str">
        <f>IFERROR(VLOOKUP(A376,'[1]قوائم الترجمة'!AC$2:AD$2397,1,0),"م")</f>
        <v>م</v>
      </c>
      <c r="AG376" s="232"/>
      <c r="AH376" s="233"/>
      <c r="AI376" s="233"/>
      <c r="AJ376" s="233"/>
      <c r="AL376" s="267"/>
      <c r="AM376" s="235"/>
      <c r="AU376" s="234"/>
    </row>
    <row r="377" spans="1:47" ht="21" x14ac:dyDescent="0.4">
      <c r="A377" s="278">
        <v>110699</v>
      </c>
      <c r="B377" s="279" t="s">
        <v>5637</v>
      </c>
      <c r="C377" s="279" t="s">
        <v>730</v>
      </c>
      <c r="D377" s="279" t="s">
        <v>249</v>
      </c>
      <c r="E377" s="279" t="s">
        <v>394</v>
      </c>
      <c r="F377" s="303"/>
      <c r="G377" s="303"/>
      <c r="H377" s="279" t="s">
        <v>394</v>
      </c>
      <c r="I377" s="279" t="s">
        <v>61</v>
      </c>
      <c r="J377" s="279" t="s">
        <v>394</v>
      </c>
      <c r="K377" s="279" t="s">
        <v>394</v>
      </c>
      <c r="L377" s="279" t="s">
        <v>394</v>
      </c>
      <c r="M377" s="315" t="s">
        <v>394</v>
      </c>
      <c r="N377" s="279" t="s">
        <v>394</v>
      </c>
      <c r="O377" s="279" t="s">
        <v>394</v>
      </c>
      <c r="P377" s="315">
        <v>0</v>
      </c>
      <c r="Q377" s="315" t="s">
        <v>394</v>
      </c>
      <c r="R377" s="279" t="s">
        <v>394</v>
      </c>
      <c r="S377" s="279" t="s">
        <v>394</v>
      </c>
      <c r="T377" s="315" t="s">
        <v>394</v>
      </c>
      <c r="U377" s="315" t="s">
        <v>394</v>
      </c>
      <c r="V377" s="315" t="s">
        <v>394</v>
      </c>
      <c r="W377" s="315" t="s">
        <v>394</v>
      </c>
      <c r="X377" s="315" t="s">
        <v>394</v>
      </c>
      <c r="Y377" s="281"/>
      <c r="Z377" s="315" t="s">
        <v>394</v>
      </c>
      <c r="AA377" s="315" t="s">
        <v>394</v>
      </c>
      <c r="AB377" s="281"/>
      <c r="AC377" s="279" t="s">
        <v>855</v>
      </c>
      <c r="AF377" s="276" t="str">
        <f>IFERROR(VLOOKUP(A377,'[1]قوائم الترجمة'!AC$2:AD$2397,1,0),"م")</f>
        <v>م</v>
      </c>
      <c r="AG377" s="232"/>
      <c r="AH377" s="233"/>
      <c r="AI377" s="233"/>
      <c r="AJ377" s="233"/>
      <c r="AL377" s="267"/>
      <c r="AM377" s="235"/>
      <c r="AU377" s="234"/>
    </row>
    <row r="378" spans="1:47" ht="21" x14ac:dyDescent="0.4">
      <c r="A378" s="278">
        <v>110713</v>
      </c>
      <c r="B378" s="279" t="s">
        <v>5393</v>
      </c>
      <c r="C378" s="279" t="s">
        <v>64</v>
      </c>
      <c r="D378" s="279" t="s">
        <v>1017</v>
      </c>
      <c r="E378" s="279" t="s">
        <v>394</v>
      </c>
      <c r="F378" s="303"/>
      <c r="G378" s="303"/>
      <c r="H378" s="279" t="s">
        <v>394</v>
      </c>
      <c r="I378" s="279" t="s">
        <v>61</v>
      </c>
      <c r="J378" s="279" t="s">
        <v>394</v>
      </c>
      <c r="K378" s="279" t="s">
        <v>394</v>
      </c>
      <c r="L378" s="279" t="s">
        <v>394</v>
      </c>
      <c r="M378" s="315" t="s">
        <v>394</v>
      </c>
      <c r="N378" s="279" t="s">
        <v>394</v>
      </c>
      <c r="O378" s="279" t="s">
        <v>394</v>
      </c>
      <c r="P378" s="315">
        <v>0</v>
      </c>
      <c r="Q378" s="315" t="s">
        <v>394</v>
      </c>
      <c r="R378" s="279" t="s">
        <v>394</v>
      </c>
      <c r="S378" s="279" t="s">
        <v>394</v>
      </c>
      <c r="T378" s="315" t="s">
        <v>394</v>
      </c>
      <c r="U378" s="315" t="s">
        <v>394</v>
      </c>
      <c r="V378" s="315" t="s">
        <v>394</v>
      </c>
      <c r="W378" s="315" t="s">
        <v>394</v>
      </c>
      <c r="X378" s="315" t="s">
        <v>394</v>
      </c>
      <c r="Y378" s="281"/>
      <c r="Z378" s="315" t="s">
        <v>394</v>
      </c>
      <c r="AA378" s="315" t="s">
        <v>394</v>
      </c>
      <c r="AB378" s="281"/>
      <c r="AC378" s="279" t="s">
        <v>855</v>
      </c>
      <c r="AF378" s="276" t="str">
        <f>IFERROR(VLOOKUP(A378,'[1]قوائم الترجمة'!AC$2:AD$2397,1,0),"م")</f>
        <v>م</v>
      </c>
      <c r="AG378" s="232"/>
      <c r="AH378" s="233"/>
      <c r="AI378" s="233"/>
      <c r="AJ378" s="233"/>
      <c r="AL378" s="267"/>
      <c r="AM378" s="235"/>
      <c r="AU378" s="234"/>
    </row>
    <row r="379" spans="1:47" ht="21" x14ac:dyDescent="0.4">
      <c r="A379" s="278">
        <v>110716</v>
      </c>
      <c r="B379" s="279" t="s">
        <v>5673</v>
      </c>
      <c r="C379" s="279" t="s">
        <v>68</v>
      </c>
      <c r="D379" s="279" t="s">
        <v>535</v>
      </c>
      <c r="E379" s="279" t="s">
        <v>394</v>
      </c>
      <c r="F379" s="303"/>
      <c r="G379" s="303"/>
      <c r="H379" s="279" t="s">
        <v>394</v>
      </c>
      <c r="I379" s="279" t="s">
        <v>61</v>
      </c>
      <c r="J379" s="279" t="s">
        <v>394</v>
      </c>
      <c r="K379" s="279" t="s">
        <v>394</v>
      </c>
      <c r="L379" s="279" t="s">
        <v>394</v>
      </c>
      <c r="M379" s="315" t="s">
        <v>394</v>
      </c>
      <c r="N379" s="279" t="s">
        <v>394</v>
      </c>
      <c r="O379" s="279" t="s">
        <v>394</v>
      </c>
      <c r="P379" s="315">
        <v>0</v>
      </c>
      <c r="Q379" s="315" t="s">
        <v>394</v>
      </c>
      <c r="R379" s="279" t="s">
        <v>394</v>
      </c>
      <c r="S379" s="279" t="s">
        <v>394</v>
      </c>
      <c r="T379" s="315" t="s">
        <v>394</v>
      </c>
      <c r="U379" s="315" t="s">
        <v>394</v>
      </c>
      <c r="V379" s="315" t="s">
        <v>394</v>
      </c>
      <c r="W379" s="315" t="s">
        <v>394</v>
      </c>
      <c r="X379" s="315" t="s">
        <v>394</v>
      </c>
      <c r="Y379" s="281"/>
      <c r="Z379" s="315" t="s">
        <v>394</v>
      </c>
      <c r="AA379" s="315" t="s">
        <v>394</v>
      </c>
      <c r="AB379" s="281"/>
      <c r="AC379" s="279" t="s">
        <v>855</v>
      </c>
      <c r="AF379" s="276" t="str">
        <f>IFERROR(VLOOKUP(A379,'[1]قوائم الترجمة'!AC$2:AD$2397,1,0),"م")</f>
        <v>م</v>
      </c>
      <c r="AG379" s="232"/>
      <c r="AH379" s="233"/>
      <c r="AI379" s="233"/>
      <c r="AJ379" s="233"/>
      <c r="AL379" s="267"/>
      <c r="AM379" s="235"/>
      <c r="AU379" s="234"/>
    </row>
    <row r="380" spans="1:47" ht="21" x14ac:dyDescent="0.4">
      <c r="A380" s="278">
        <v>110721</v>
      </c>
      <c r="B380" s="279" t="s">
        <v>1653</v>
      </c>
      <c r="C380" s="279" t="s">
        <v>65</v>
      </c>
      <c r="D380" s="279" t="s">
        <v>246</v>
      </c>
      <c r="E380" s="279" t="s">
        <v>394</v>
      </c>
      <c r="F380" s="303"/>
      <c r="G380" s="303"/>
      <c r="H380" s="279" t="s">
        <v>394</v>
      </c>
      <c r="I380" s="279" t="s">
        <v>61</v>
      </c>
      <c r="J380" s="279" t="s">
        <v>394</v>
      </c>
      <c r="K380" s="279" t="s">
        <v>394</v>
      </c>
      <c r="L380" s="279" t="s">
        <v>394</v>
      </c>
      <c r="M380" s="315" t="s">
        <v>394</v>
      </c>
      <c r="N380" s="279" t="s">
        <v>394</v>
      </c>
      <c r="O380" s="279" t="s">
        <v>394</v>
      </c>
      <c r="P380" s="315">
        <v>0</v>
      </c>
      <c r="Q380" s="315" t="s">
        <v>394</v>
      </c>
      <c r="R380" s="279" t="s">
        <v>394</v>
      </c>
      <c r="S380" s="279" t="s">
        <v>394</v>
      </c>
      <c r="T380" s="315" t="s">
        <v>394</v>
      </c>
      <c r="U380" s="315" t="s">
        <v>394</v>
      </c>
      <c r="V380" s="315" t="s">
        <v>394</v>
      </c>
      <c r="W380" s="315" t="s">
        <v>394</v>
      </c>
      <c r="X380" s="315" t="s">
        <v>394</v>
      </c>
      <c r="Y380" s="281"/>
      <c r="Z380" s="315" t="s">
        <v>394</v>
      </c>
      <c r="AA380" s="315" t="s">
        <v>394</v>
      </c>
      <c r="AB380" s="281"/>
      <c r="AC380" s="279" t="s">
        <v>855</v>
      </c>
      <c r="AF380" s="276" t="str">
        <f>IFERROR(VLOOKUP(A380,'[1]قوائم الترجمة'!AC$2:AD$2397,1,0),"م")</f>
        <v>م</v>
      </c>
      <c r="AG380" s="232"/>
      <c r="AH380" s="233"/>
      <c r="AI380" s="233"/>
      <c r="AJ380" s="233"/>
      <c r="AL380" s="267"/>
      <c r="AM380" s="235"/>
      <c r="AO380" s="236"/>
      <c r="AU380" s="234"/>
    </row>
    <row r="381" spans="1:47" ht="21" x14ac:dyDescent="0.4">
      <c r="A381" s="278">
        <v>110723</v>
      </c>
      <c r="B381" s="279" t="s">
        <v>5392</v>
      </c>
      <c r="C381" s="279" t="s">
        <v>1107</v>
      </c>
      <c r="D381" s="279" t="s">
        <v>268</v>
      </c>
      <c r="E381" s="279" t="s">
        <v>424</v>
      </c>
      <c r="F381" s="279" t="s">
        <v>8378</v>
      </c>
      <c r="G381" s="279" t="s">
        <v>402</v>
      </c>
      <c r="H381" s="279" t="s">
        <v>425</v>
      </c>
      <c r="I381" s="279" t="s">
        <v>67</v>
      </c>
      <c r="J381" s="279" t="s">
        <v>426</v>
      </c>
      <c r="K381" s="280">
        <v>0</v>
      </c>
      <c r="L381" s="279" t="s">
        <v>402</v>
      </c>
      <c r="M381" s="315" t="s">
        <v>394</v>
      </c>
      <c r="N381" s="279" t="s">
        <v>394</v>
      </c>
      <c r="O381" s="279" t="s">
        <v>394</v>
      </c>
      <c r="P381" s="315">
        <v>0</v>
      </c>
      <c r="Q381" s="311"/>
      <c r="R381" s="303"/>
      <c r="S381" s="279" t="s">
        <v>394</v>
      </c>
      <c r="T381" s="315" t="s">
        <v>394</v>
      </c>
      <c r="AC381" s="279" t="s">
        <v>394</v>
      </c>
      <c r="AF381" s="276">
        <f>IFERROR(VLOOKUP(A381,'[1]قوائم الترجمة'!AC$2:AD$2397,1,0),"م")</f>
        <v>110723</v>
      </c>
      <c r="AG381" s="232"/>
      <c r="AH381" s="233"/>
      <c r="AI381" s="233"/>
      <c r="AJ381" s="233"/>
      <c r="AL381" s="267"/>
      <c r="AM381" s="235"/>
      <c r="AU381" s="234"/>
    </row>
    <row r="382" spans="1:47" ht="21" x14ac:dyDescent="0.4">
      <c r="A382" s="278">
        <v>110731</v>
      </c>
      <c r="B382" s="279" t="s">
        <v>5391</v>
      </c>
      <c r="C382" s="279" t="s">
        <v>83</v>
      </c>
      <c r="D382" s="279" t="s">
        <v>1088</v>
      </c>
      <c r="E382" s="279" t="s">
        <v>5660</v>
      </c>
      <c r="F382" s="279" t="s">
        <v>8969</v>
      </c>
      <c r="G382" s="279" t="s">
        <v>8180</v>
      </c>
      <c r="H382" s="279" t="s">
        <v>425</v>
      </c>
      <c r="I382" s="279" t="s">
        <v>61</v>
      </c>
      <c r="J382" s="279" t="s">
        <v>403</v>
      </c>
      <c r="K382" s="280">
        <v>2006</v>
      </c>
      <c r="L382" s="279" t="s">
        <v>404</v>
      </c>
      <c r="M382" s="315" t="s">
        <v>394</v>
      </c>
      <c r="N382" s="279" t="s">
        <v>394</v>
      </c>
      <c r="O382" s="279" t="s">
        <v>394</v>
      </c>
      <c r="P382" s="315">
        <v>0</v>
      </c>
      <c r="Q382" s="311"/>
      <c r="R382" s="303"/>
      <c r="S382" s="279" t="s">
        <v>394</v>
      </c>
      <c r="T382" s="315" t="s">
        <v>394</v>
      </c>
      <c r="AC382" s="279" t="s">
        <v>394</v>
      </c>
      <c r="AF382" s="276">
        <f>IFERROR(VLOOKUP(A382,'[1]قوائم الترجمة'!AC$2:AD$2397,1,0),"م")</f>
        <v>110731</v>
      </c>
      <c r="AG382" s="232"/>
      <c r="AH382" s="233"/>
      <c r="AI382" s="233"/>
      <c r="AJ382" s="233"/>
      <c r="AL382" s="267"/>
      <c r="AM382" s="235"/>
      <c r="AU382" s="234"/>
    </row>
    <row r="383" spans="1:47" ht="33.75" customHeight="1" x14ac:dyDescent="0.4">
      <c r="A383" s="278">
        <v>110735</v>
      </c>
      <c r="B383" s="279" t="s">
        <v>5389</v>
      </c>
      <c r="C383" s="279" t="s">
        <v>5390</v>
      </c>
      <c r="D383" s="279" t="s">
        <v>3837</v>
      </c>
      <c r="E383" s="279" t="s">
        <v>394</v>
      </c>
      <c r="F383" s="303"/>
      <c r="G383" s="303"/>
      <c r="H383" s="279" t="s">
        <v>394</v>
      </c>
      <c r="I383" s="279" t="s">
        <v>61</v>
      </c>
      <c r="J383" s="279" t="s">
        <v>394</v>
      </c>
      <c r="K383" s="279" t="s">
        <v>394</v>
      </c>
      <c r="L383" s="279" t="s">
        <v>394</v>
      </c>
      <c r="M383" s="315" t="s">
        <v>394</v>
      </c>
      <c r="N383" s="279" t="s">
        <v>394</v>
      </c>
      <c r="O383" s="279" t="s">
        <v>394</v>
      </c>
      <c r="P383" s="315">
        <v>0</v>
      </c>
      <c r="Q383" s="315" t="s">
        <v>394</v>
      </c>
      <c r="R383" s="279" t="s">
        <v>394</v>
      </c>
      <c r="S383" s="279" t="s">
        <v>394</v>
      </c>
      <c r="T383" s="315" t="s">
        <v>394</v>
      </c>
      <c r="U383" s="315" t="s">
        <v>394</v>
      </c>
      <c r="V383" s="315" t="s">
        <v>394</v>
      </c>
      <c r="W383" s="315" t="s">
        <v>394</v>
      </c>
      <c r="X383" s="315" t="s">
        <v>394</v>
      </c>
      <c r="Y383" s="281"/>
      <c r="Z383" s="315" t="s">
        <v>394</v>
      </c>
      <c r="AA383" s="315" t="s">
        <v>394</v>
      </c>
      <c r="AB383" s="281"/>
      <c r="AC383" s="279" t="s">
        <v>855</v>
      </c>
      <c r="AF383" s="276" t="str">
        <f>IFERROR(VLOOKUP(A383,'[1]قوائم الترجمة'!AC$2:AD$2397,1,0),"م")</f>
        <v>م</v>
      </c>
      <c r="AG383" s="232"/>
      <c r="AH383" s="233"/>
      <c r="AI383" s="233"/>
      <c r="AJ383" s="233"/>
      <c r="AL383" s="267"/>
      <c r="AM383" s="235"/>
      <c r="AU383" s="234"/>
    </row>
    <row r="384" spans="1:47" ht="21" x14ac:dyDescent="0.4">
      <c r="A384" s="278">
        <v>110736</v>
      </c>
      <c r="B384" s="279" t="s">
        <v>5388</v>
      </c>
      <c r="C384" s="279" t="s">
        <v>106</v>
      </c>
      <c r="D384" s="279" t="s">
        <v>499</v>
      </c>
      <c r="E384" s="279" t="s">
        <v>394</v>
      </c>
      <c r="F384" s="303"/>
      <c r="G384" s="303"/>
      <c r="H384" s="279" t="s">
        <v>394</v>
      </c>
      <c r="I384" s="279" t="s">
        <v>540</v>
      </c>
      <c r="J384" s="279" t="s">
        <v>394</v>
      </c>
      <c r="K384" s="279" t="s">
        <v>394</v>
      </c>
      <c r="L384" s="279" t="s">
        <v>394</v>
      </c>
      <c r="M384" s="315" t="s">
        <v>394</v>
      </c>
      <c r="N384" s="279" t="s">
        <v>394</v>
      </c>
      <c r="O384" s="279" t="s">
        <v>394</v>
      </c>
      <c r="P384" s="315">
        <v>0</v>
      </c>
      <c r="Q384" s="315" t="s">
        <v>394</v>
      </c>
      <c r="R384" s="279" t="s">
        <v>394</v>
      </c>
      <c r="S384" s="279" t="s">
        <v>394</v>
      </c>
      <c r="T384" s="315" t="s">
        <v>394</v>
      </c>
      <c r="U384" s="315" t="s">
        <v>394</v>
      </c>
      <c r="V384" s="315" t="s">
        <v>394</v>
      </c>
      <c r="W384" s="315" t="s">
        <v>394</v>
      </c>
      <c r="X384" s="315" t="s">
        <v>394</v>
      </c>
      <c r="Y384" s="281"/>
      <c r="Z384" s="315" t="s">
        <v>394</v>
      </c>
      <c r="AA384" s="315" t="s">
        <v>394</v>
      </c>
      <c r="AB384" s="281"/>
      <c r="AC384" s="279" t="s">
        <v>855</v>
      </c>
      <c r="AF384" s="276" t="str">
        <f>IFERROR(VLOOKUP(A384,'[1]قوائم الترجمة'!AC$2:AD$2397,1,0),"م")</f>
        <v>م</v>
      </c>
      <c r="AG384" s="232"/>
      <c r="AH384" s="233"/>
      <c r="AI384" s="233"/>
      <c r="AJ384" s="233"/>
      <c r="AL384" s="267"/>
      <c r="AM384" s="235"/>
      <c r="AU384" s="234"/>
    </row>
    <row r="385" spans="1:47" ht="21" x14ac:dyDescent="0.4">
      <c r="A385" s="278">
        <v>110753</v>
      </c>
      <c r="B385" s="279" t="s">
        <v>5387</v>
      </c>
      <c r="C385" s="279" t="s">
        <v>113</v>
      </c>
      <c r="D385" s="279" t="s">
        <v>386</v>
      </c>
      <c r="E385" s="279" t="s">
        <v>424</v>
      </c>
      <c r="F385" s="279" t="s">
        <v>8970</v>
      </c>
      <c r="G385" s="279" t="s">
        <v>402</v>
      </c>
      <c r="H385" s="279" t="s">
        <v>428</v>
      </c>
      <c r="I385" s="279" t="s">
        <v>61</v>
      </c>
      <c r="J385" s="279" t="s">
        <v>7215</v>
      </c>
      <c r="K385" s="280">
        <v>0</v>
      </c>
      <c r="L385" s="279" t="s">
        <v>7215</v>
      </c>
      <c r="M385" s="315" t="s">
        <v>394</v>
      </c>
      <c r="N385" s="279"/>
      <c r="O385" s="279" t="s">
        <v>394</v>
      </c>
      <c r="P385" s="315">
        <v>0</v>
      </c>
      <c r="Q385" s="311"/>
      <c r="R385" s="303"/>
      <c r="S385" s="279" t="s">
        <v>394</v>
      </c>
      <c r="T385" s="315" t="s">
        <v>394</v>
      </c>
      <c r="AC385" s="279" t="s">
        <v>394</v>
      </c>
      <c r="AF385" s="276">
        <f>IFERROR(VLOOKUP(A385,'[1]قوائم الترجمة'!AC$2:AD$2397,1,0),"م")</f>
        <v>110753</v>
      </c>
      <c r="AG385" s="232"/>
      <c r="AH385" s="233"/>
      <c r="AI385" s="233"/>
      <c r="AJ385" s="233"/>
      <c r="AL385" s="267"/>
      <c r="AM385" s="235"/>
      <c r="AO385" s="236"/>
      <c r="AU385" s="234"/>
    </row>
    <row r="386" spans="1:47" ht="21" x14ac:dyDescent="0.4">
      <c r="A386" s="278">
        <v>110804</v>
      </c>
      <c r="B386" s="279" t="s">
        <v>1652</v>
      </c>
      <c r="C386" s="279" t="s">
        <v>726</v>
      </c>
      <c r="D386" s="279" t="s">
        <v>1275</v>
      </c>
      <c r="E386" s="279" t="s">
        <v>394</v>
      </c>
      <c r="F386" s="303"/>
      <c r="G386" s="303"/>
      <c r="H386" s="279" t="s">
        <v>394</v>
      </c>
      <c r="I386" s="279" t="s">
        <v>61</v>
      </c>
      <c r="J386" s="279" t="s">
        <v>394</v>
      </c>
      <c r="K386" s="279" t="s">
        <v>394</v>
      </c>
      <c r="L386" s="279" t="s">
        <v>394</v>
      </c>
      <c r="M386" s="315" t="s">
        <v>394</v>
      </c>
      <c r="N386" s="279" t="s">
        <v>394</v>
      </c>
      <c r="O386" s="279" t="s">
        <v>394</v>
      </c>
      <c r="P386" s="315">
        <v>0</v>
      </c>
      <c r="Q386" s="315" t="s">
        <v>394</v>
      </c>
      <c r="R386" s="279" t="s">
        <v>394</v>
      </c>
      <c r="S386" s="279" t="s">
        <v>394</v>
      </c>
      <c r="T386" s="315" t="s">
        <v>394</v>
      </c>
      <c r="U386" s="315" t="s">
        <v>394</v>
      </c>
      <c r="V386" s="315" t="s">
        <v>394</v>
      </c>
      <c r="W386" s="315" t="s">
        <v>394</v>
      </c>
      <c r="X386" s="315" t="s">
        <v>394</v>
      </c>
      <c r="Y386" s="281"/>
      <c r="Z386" s="315" t="s">
        <v>394</v>
      </c>
      <c r="AA386" s="315" t="s">
        <v>394</v>
      </c>
      <c r="AB386" s="281"/>
      <c r="AC386" s="279" t="s">
        <v>855</v>
      </c>
      <c r="AF386" s="276" t="str">
        <f>IFERROR(VLOOKUP(A386,'[1]قوائم الترجمة'!AC$2:AD$2397,1,0),"م")</f>
        <v>م</v>
      </c>
      <c r="AG386" s="232"/>
      <c r="AH386" s="233"/>
      <c r="AI386" s="233"/>
      <c r="AJ386" s="233"/>
      <c r="AL386" s="267"/>
      <c r="AM386" s="235"/>
      <c r="AU386" s="234"/>
    </row>
    <row r="387" spans="1:47" ht="21" x14ac:dyDescent="0.4">
      <c r="A387" s="278">
        <v>110833</v>
      </c>
      <c r="B387" s="279" t="s">
        <v>5386</v>
      </c>
      <c r="C387" s="279" t="s">
        <v>517</v>
      </c>
      <c r="D387" s="279" t="s">
        <v>273</v>
      </c>
      <c r="E387" s="279" t="s">
        <v>394</v>
      </c>
      <c r="F387" s="303"/>
      <c r="G387" s="303"/>
      <c r="H387" s="279" t="s">
        <v>394</v>
      </c>
      <c r="I387" s="279" t="s">
        <v>538</v>
      </c>
      <c r="J387" s="279" t="s">
        <v>394</v>
      </c>
      <c r="K387" s="279" t="s">
        <v>394</v>
      </c>
      <c r="L387" s="279" t="s">
        <v>394</v>
      </c>
      <c r="M387" s="315" t="s">
        <v>394</v>
      </c>
      <c r="N387" s="279" t="s">
        <v>394</v>
      </c>
      <c r="O387" s="279" t="s">
        <v>394</v>
      </c>
      <c r="P387" s="315">
        <v>0</v>
      </c>
      <c r="Q387" s="315" t="s">
        <v>394</v>
      </c>
      <c r="R387" s="279" t="s">
        <v>394</v>
      </c>
      <c r="S387" s="279" t="s">
        <v>394</v>
      </c>
      <c r="T387" s="315" t="s">
        <v>394</v>
      </c>
      <c r="U387" s="315" t="s">
        <v>394</v>
      </c>
      <c r="V387" s="315" t="s">
        <v>394</v>
      </c>
      <c r="W387" s="315" t="s">
        <v>394</v>
      </c>
      <c r="X387" s="315" t="s">
        <v>394</v>
      </c>
      <c r="Y387" s="281"/>
      <c r="Z387" s="315" t="s">
        <v>394</v>
      </c>
      <c r="AA387" s="315" t="s">
        <v>394</v>
      </c>
      <c r="AB387" s="281"/>
      <c r="AC387" s="279" t="s">
        <v>855</v>
      </c>
      <c r="AF387" s="276" t="str">
        <f>IFERROR(VLOOKUP(A387,'[1]قوائم الترجمة'!AC$2:AD$2397,1,0),"م")</f>
        <v>م</v>
      </c>
      <c r="AG387" s="232"/>
      <c r="AH387" s="233"/>
      <c r="AI387" s="233"/>
      <c r="AJ387" s="233"/>
      <c r="AL387" s="267"/>
      <c r="AM387" s="235"/>
      <c r="AO387" s="236"/>
      <c r="AU387" s="234"/>
    </row>
    <row r="388" spans="1:47" ht="21" x14ac:dyDescent="0.4">
      <c r="A388" s="278">
        <v>110843</v>
      </c>
      <c r="B388" s="279" t="s">
        <v>5385</v>
      </c>
      <c r="C388" s="279" t="s">
        <v>68</v>
      </c>
      <c r="D388" s="279" t="s">
        <v>1856</v>
      </c>
      <c r="E388" s="279" t="s">
        <v>394</v>
      </c>
      <c r="F388" s="303"/>
      <c r="G388" s="303"/>
      <c r="H388" s="279" t="s">
        <v>394</v>
      </c>
      <c r="I388" s="279" t="s">
        <v>61</v>
      </c>
      <c r="J388" s="279" t="s">
        <v>394</v>
      </c>
      <c r="K388" s="279" t="s">
        <v>394</v>
      </c>
      <c r="L388" s="279" t="s">
        <v>394</v>
      </c>
      <c r="M388" s="315" t="s">
        <v>394</v>
      </c>
      <c r="N388" s="279" t="s">
        <v>394</v>
      </c>
      <c r="O388" s="279" t="s">
        <v>394</v>
      </c>
      <c r="P388" s="315">
        <v>0</v>
      </c>
      <c r="Q388" s="315" t="s">
        <v>394</v>
      </c>
      <c r="R388" s="279" t="s">
        <v>394</v>
      </c>
      <c r="S388" s="279" t="s">
        <v>394</v>
      </c>
      <c r="T388" s="315" t="s">
        <v>394</v>
      </c>
      <c r="U388" s="315" t="s">
        <v>394</v>
      </c>
      <c r="V388" s="315" t="s">
        <v>394</v>
      </c>
      <c r="W388" s="315" t="s">
        <v>394</v>
      </c>
      <c r="X388" s="315" t="s">
        <v>394</v>
      </c>
      <c r="Y388" s="281"/>
      <c r="Z388" s="315" t="s">
        <v>394</v>
      </c>
      <c r="AA388" s="315" t="s">
        <v>394</v>
      </c>
      <c r="AB388" s="281"/>
      <c r="AC388" s="279" t="s">
        <v>855</v>
      </c>
      <c r="AF388" s="276" t="str">
        <f>IFERROR(VLOOKUP(A388,'[1]قوائم الترجمة'!AC$2:AD$2397,1,0),"م")</f>
        <v>م</v>
      </c>
      <c r="AG388" s="232"/>
      <c r="AH388" s="233"/>
      <c r="AI388" s="233"/>
      <c r="AJ388" s="233"/>
      <c r="AL388" s="267"/>
      <c r="AM388" s="235"/>
      <c r="AU388" s="234"/>
    </row>
    <row r="389" spans="1:47" ht="21" x14ac:dyDescent="0.4">
      <c r="A389" s="278">
        <v>110850</v>
      </c>
      <c r="B389" s="279" t="s">
        <v>6079</v>
      </c>
      <c r="C389" s="279" t="s">
        <v>71</v>
      </c>
      <c r="D389" s="279" t="s">
        <v>509</v>
      </c>
      <c r="E389" s="279" t="s">
        <v>394</v>
      </c>
      <c r="F389" s="303"/>
      <c r="G389" s="303"/>
      <c r="H389" s="279" t="s">
        <v>394</v>
      </c>
      <c r="I389" s="279" t="s">
        <v>61</v>
      </c>
      <c r="J389" s="279" t="s">
        <v>394</v>
      </c>
      <c r="K389" s="315" t="s">
        <v>394</v>
      </c>
      <c r="L389" s="279" t="s">
        <v>394</v>
      </c>
      <c r="M389" s="315" t="s">
        <v>394</v>
      </c>
      <c r="N389" s="279" t="s">
        <v>394</v>
      </c>
      <c r="O389" s="279" t="s">
        <v>394</v>
      </c>
      <c r="P389" s="315">
        <v>0</v>
      </c>
      <c r="Q389" s="315" t="s">
        <v>394</v>
      </c>
      <c r="R389" s="279" t="s">
        <v>394</v>
      </c>
      <c r="S389" s="279" t="s">
        <v>394</v>
      </c>
      <c r="T389" s="315" t="s">
        <v>394</v>
      </c>
      <c r="U389" s="315" t="s">
        <v>394</v>
      </c>
      <c r="V389" s="315" t="s">
        <v>394</v>
      </c>
      <c r="W389" s="315" t="s">
        <v>394</v>
      </c>
      <c r="X389" s="315" t="s">
        <v>394</v>
      </c>
      <c r="Y389" s="281"/>
      <c r="Z389" s="315" t="s">
        <v>394</v>
      </c>
      <c r="AA389" s="315" t="s">
        <v>394</v>
      </c>
      <c r="AB389" s="281"/>
      <c r="AC389" s="279" t="s">
        <v>855</v>
      </c>
      <c r="AF389" s="276" t="str">
        <f>IFERROR(VLOOKUP(A389,'[1]قوائم الترجمة'!AC$2:AD$2397,1,0),"م")</f>
        <v>م</v>
      </c>
      <c r="AG389" s="232"/>
      <c r="AH389" s="233"/>
      <c r="AI389" s="233"/>
      <c r="AJ389" s="233"/>
      <c r="AL389" s="267"/>
      <c r="AM389" s="235"/>
      <c r="AO389" s="236"/>
      <c r="AU389" s="234"/>
    </row>
    <row r="390" spans="1:47" ht="21" x14ac:dyDescent="0.4">
      <c r="A390" s="278">
        <v>110872</v>
      </c>
      <c r="B390" s="279" t="s">
        <v>6113</v>
      </c>
      <c r="C390" s="279" t="s">
        <v>150</v>
      </c>
      <c r="D390" s="279" t="s">
        <v>327</v>
      </c>
      <c r="E390" s="279" t="s">
        <v>394</v>
      </c>
      <c r="F390" s="303"/>
      <c r="G390" s="303"/>
      <c r="H390" s="279" t="s">
        <v>394</v>
      </c>
      <c r="I390" s="279" t="s">
        <v>61</v>
      </c>
      <c r="J390" s="279" t="s">
        <v>394</v>
      </c>
      <c r="K390" s="279" t="s">
        <v>394</v>
      </c>
      <c r="L390" s="279" t="s">
        <v>394</v>
      </c>
      <c r="M390" s="315" t="s">
        <v>394</v>
      </c>
      <c r="N390" s="279" t="s">
        <v>394</v>
      </c>
      <c r="O390" s="279" t="s">
        <v>394</v>
      </c>
      <c r="P390" s="315">
        <v>0</v>
      </c>
      <c r="Q390" s="315" t="s">
        <v>394</v>
      </c>
      <c r="R390" s="279" t="s">
        <v>394</v>
      </c>
      <c r="S390" s="279" t="s">
        <v>394</v>
      </c>
      <c r="T390" s="315" t="s">
        <v>394</v>
      </c>
      <c r="U390" s="315" t="s">
        <v>394</v>
      </c>
      <c r="V390" s="315" t="s">
        <v>394</v>
      </c>
      <c r="W390" s="315" t="s">
        <v>394</v>
      </c>
      <c r="X390" s="315" t="s">
        <v>394</v>
      </c>
      <c r="Y390" s="281"/>
      <c r="Z390" s="315" t="s">
        <v>394</v>
      </c>
      <c r="AA390" s="315" t="s">
        <v>394</v>
      </c>
      <c r="AB390" s="281"/>
      <c r="AC390" s="279" t="s">
        <v>855</v>
      </c>
      <c r="AF390" s="276" t="str">
        <f>IFERROR(VLOOKUP(A390,'[1]قوائم الترجمة'!AC$2:AD$2397,1,0),"م")</f>
        <v>م</v>
      </c>
      <c r="AG390" s="232"/>
      <c r="AH390" s="233"/>
      <c r="AI390" s="233"/>
      <c r="AJ390" s="233"/>
      <c r="AL390" s="267"/>
      <c r="AM390" s="235"/>
      <c r="AO390" s="236"/>
      <c r="AU390" s="234"/>
    </row>
    <row r="391" spans="1:47" ht="21" x14ac:dyDescent="0.4">
      <c r="A391" s="278">
        <v>110886</v>
      </c>
      <c r="B391" s="279" t="s">
        <v>6156</v>
      </c>
      <c r="C391" s="279" t="s">
        <v>100</v>
      </c>
      <c r="D391" s="279" t="s">
        <v>304</v>
      </c>
      <c r="E391" s="279" t="s">
        <v>394</v>
      </c>
      <c r="F391" s="303"/>
      <c r="G391" s="303"/>
      <c r="H391" s="279" t="s">
        <v>394</v>
      </c>
      <c r="I391" s="279" t="s">
        <v>540</v>
      </c>
      <c r="J391" s="279" t="s">
        <v>394</v>
      </c>
      <c r="K391" s="279" t="s">
        <v>394</v>
      </c>
      <c r="L391" s="279" t="s">
        <v>394</v>
      </c>
      <c r="M391" s="315" t="s">
        <v>394</v>
      </c>
      <c r="N391" s="279" t="s">
        <v>394</v>
      </c>
      <c r="O391" s="279" t="s">
        <v>394</v>
      </c>
      <c r="P391" s="315">
        <v>0</v>
      </c>
      <c r="Q391" s="315" t="s">
        <v>394</v>
      </c>
      <c r="R391" s="279" t="s">
        <v>394</v>
      </c>
      <c r="S391" s="279" t="s">
        <v>394</v>
      </c>
      <c r="T391" s="315" t="s">
        <v>394</v>
      </c>
      <c r="U391" s="315" t="s">
        <v>394</v>
      </c>
      <c r="V391" s="315" t="s">
        <v>394</v>
      </c>
      <c r="W391" s="315" t="s">
        <v>394</v>
      </c>
      <c r="X391" s="315" t="s">
        <v>394</v>
      </c>
      <c r="Y391" s="281"/>
      <c r="Z391" s="315" t="s">
        <v>394</v>
      </c>
      <c r="AA391" s="315" t="s">
        <v>394</v>
      </c>
      <c r="AB391" s="281"/>
      <c r="AC391" s="279" t="s">
        <v>855</v>
      </c>
      <c r="AF391" s="276" t="str">
        <f>IFERROR(VLOOKUP(A391,'[1]قوائم الترجمة'!AC$2:AD$2397,1,0),"م")</f>
        <v>م</v>
      </c>
      <c r="AG391" s="232"/>
      <c r="AH391" s="233"/>
      <c r="AI391" s="233"/>
      <c r="AJ391" s="233"/>
      <c r="AL391" s="267"/>
      <c r="AM391" s="235"/>
      <c r="AO391" s="236"/>
      <c r="AU391" s="234"/>
    </row>
    <row r="392" spans="1:47" ht="21" x14ac:dyDescent="0.4">
      <c r="A392" s="278">
        <v>110901</v>
      </c>
      <c r="B392" s="279" t="s">
        <v>6186</v>
      </c>
      <c r="C392" s="279" t="s">
        <v>103</v>
      </c>
      <c r="D392" s="279" t="s">
        <v>359</v>
      </c>
      <c r="E392" s="279" t="s">
        <v>394</v>
      </c>
      <c r="F392" s="303"/>
      <c r="G392" s="303"/>
      <c r="H392" s="279" t="s">
        <v>394</v>
      </c>
      <c r="I392" s="279" t="s">
        <v>538</v>
      </c>
      <c r="J392" s="279" t="s">
        <v>394</v>
      </c>
      <c r="K392" s="279" t="s">
        <v>394</v>
      </c>
      <c r="L392" s="279" t="s">
        <v>394</v>
      </c>
      <c r="M392" s="315" t="s">
        <v>394</v>
      </c>
      <c r="N392" s="279" t="s">
        <v>394</v>
      </c>
      <c r="O392" s="279" t="s">
        <v>394</v>
      </c>
      <c r="P392" s="315">
        <v>0</v>
      </c>
      <c r="Q392" s="315" t="s">
        <v>394</v>
      </c>
      <c r="R392" s="279" t="s">
        <v>394</v>
      </c>
      <c r="S392" s="279" t="s">
        <v>394</v>
      </c>
      <c r="T392" s="315" t="s">
        <v>394</v>
      </c>
      <c r="U392" s="315" t="s">
        <v>394</v>
      </c>
      <c r="V392" s="315" t="s">
        <v>394</v>
      </c>
      <c r="W392" s="315" t="s">
        <v>394</v>
      </c>
      <c r="X392" s="315" t="s">
        <v>394</v>
      </c>
      <c r="Y392" s="281"/>
      <c r="Z392" s="315" t="s">
        <v>394</v>
      </c>
      <c r="AA392" s="315" t="s">
        <v>394</v>
      </c>
      <c r="AB392" s="281"/>
      <c r="AC392" s="279" t="s">
        <v>855</v>
      </c>
      <c r="AF392" s="276" t="str">
        <f>IFERROR(VLOOKUP(A392,'[1]قوائم الترجمة'!AC$2:AD$2397,1,0),"م")</f>
        <v>م</v>
      </c>
      <c r="AG392" s="232"/>
      <c r="AH392" s="233"/>
      <c r="AI392" s="233"/>
      <c r="AJ392" s="233"/>
      <c r="AL392" s="267"/>
      <c r="AM392" s="235"/>
      <c r="AO392" s="236"/>
      <c r="AU392" s="234"/>
    </row>
    <row r="393" spans="1:47" ht="21" x14ac:dyDescent="0.4">
      <c r="A393" s="278">
        <v>110906</v>
      </c>
      <c r="B393" s="279" t="s">
        <v>6194</v>
      </c>
      <c r="C393" s="279" t="s">
        <v>1154</v>
      </c>
      <c r="D393" s="279" t="s">
        <v>244</v>
      </c>
      <c r="E393" s="279" t="s">
        <v>394</v>
      </c>
      <c r="F393" s="303"/>
      <c r="G393" s="303"/>
      <c r="H393" s="279" t="s">
        <v>394</v>
      </c>
      <c r="I393" s="279" t="s">
        <v>61</v>
      </c>
      <c r="J393" s="279" t="s">
        <v>394</v>
      </c>
      <c r="K393" s="279" t="s">
        <v>394</v>
      </c>
      <c r="L393" s="279" t="s">
        <v>394</v>
      </c>
      <c r="M393" s="315" t="s">
        <v>394</v>
      </c>
      <c r="N393" s="279" t="s">
        <v>394</v>
      </c>
      <c r="O393" s="279" t="s">
        <v>394</v>
      </c>
      <c r="P393" s="315">
        <v>0</v>
      </c>
      <c r="Q393" s="315" t="s">
        <v>394</v>
      </c>
      <c r="R393" s="279" t="s">
        <v>394</v>
      </c>
      <c r="S393" s="279" t="s">
        <v>394</v>
      </c>
      <c r="T393" s="315" t="s">
        <v>394</v>
      </c>
      <c r="U393" s="315" t="s">
        <v>394</v>
      </c>
      <c r="V393" s="315" t="s">
        <v>394</v>
      </c>
      <c r="W393" s="315" t="s">
        <v>394</v>
      </c>
      <c r="X393" s="315" t="s">
        <v>394</v>
      </c>
      <c r="Y393" s="281"/>
      <c r="Z393" s="315" t="s">
        <v>394</v>
      </c>
      <c r="AA393" s="315" t="s">
        <v>394</v>
      </c>
      <c r="AB393" s="281"/>
      <c r="AC393" s="279" t="s">
        <v>855</v>
      </c>
      <c r="AF393" s="276" t="str">
        <f>IFERROR(VLOOKUP(A393,'[1]قوائم الترجمة'!AC$2:AD$2397,1,0),"م")</f>
        <v>م</v>
      </c>
      <c r="AG393" s="232"/>
      <c r="AH393" s="233"/>
      <c r="AI393" s="233"/>
      <c r="AJ393" s="233"/>
      <c r="AL393" s="267"/>
      <c r="AM393" s="235"/>
      <c r="AU393" s="234"/>
    </row>
    <row r="394" spans="1:47" ht="21" x14ac:dyDescent="0.4">
      <c r="A394" s="278">
        <v>110934</v>
      </c>
      <c r="B394" s="279" t="s">
        <v>5384</v>
      </c>
      <c r="C394" s="279" t="s">
        <v>72</v>
      </c>
      <c r="D394" s="279" t="s">
        <v>311</v>
      </c>
      <c r="E394" s="279" t="s">
        <v>424</v>
      </c>
      <c r="F394" s="279" t="s">
        <v>8971</v>
      </c>
      <c r="G394" s="279" t="s">
        <v>8159</v>
      </c>
      <c r="H394" s="279" t="s">
        <v>425</v>
      </c>
      <c r="I394" s="279" t="s">
        <v>61</v>
      </c>
      <c r="J394" s="279" t="s">
        <v>426</v>
      </c>
      <c r="K394" s="280">
        <v>0</v>
      </c>
      <c r="L394" s="279" t="s">
        <v>404</v>
      </c>
      <c r="M394" s="315" t="s">
        <v>394</v>
      </c>
      <c r="N394" s="279"/>
      <c r="O394" s="279" t="s">
        <v>394</v>
      </c>
      <c r="P394" s="315">
        <v>0</v>
      </c>
      <c r="Q394" s="311"/>
      <c r="R394" s="303"/>
      <c r="S394" s="279" t="s">
        <v>394</v>
      </c>
      <c r="T394" s="315" t="s">
        <v>394</v>
      </c>
      <c r="AC394" s="279" t="s">
        <v>394</v>
      </c>
      <c r="AF394" s="276">
        <f>IFERROR(VLOOKUP(A394,'[1]قوائم الترجمة'!AC$2:AD$2397,1,0),"م")</f>
        <v>110934</v>
      </c>
      <c r="AG394" s="232"/>
      <c r="AH394" s="233"/>
      <c r="AI394" s="233"/>
      <c r="AJ394" s="233"/>
      <c r="AL394" s="267"/>
      <c r="AM394" s="235"/>
      <c r="AU394" s="234"/>
    </row>
    <row r="395" spans="1:47" ht="21" x14ac:dyDescent="0.4">
      <c r="A395" s="278">
        <v>110935</v>
      </c>
      <c r="B395" s="279" t="s">
        <v>6308</v>
      </c>
      <c r="C395" s="279" t="s">
        <v>159</v>
      </c>
      <c r="D395" s="279" t="s">
        <v>318</v>
      </c>
      <c r="E395" s="279" t="s">
        <v>394</v>
      </c>
      <c r="F395" s="303"/>
      <c r="G395" s="303"/>
      <c r="H395" s="279" t="s">
        <v>394</v>
      </c>
      <c r="I395" s="279" t="s">
        <v>538</v>
      </c>
      <c r="J395" s="279" t="s">
        <v>394</v>
      </c>
      <c r="K395" s="279" t="s">
        <v>394</v>
      </c>
      <c r="L395" s="279" t="s">
        <v>394</v>
      </c>
      <c r="M395" s="315" t="s">
        <v>394</v>
      </c>
      <c r="N395" s="279" t="s">
        <v>394</v>
      </c>
      <c r="O395" s="279" t="s">
        <v>394</v>
      </c>
      <c r="P395" s="315">
        <v>0</v>
      </c>
      <c r="Q395" s="315" t="s">
        <v>394</v>
      </c>
      <c r="R395" s="279" t="s">
        <v>394</v>
      </c>
      <c r="S395" s="279" t="s">
        <v>394</v>
      </c>
      <c r="T395" s="315" t="s">
        <v>394</v>
      </c>
      <c r="U395" s="315" t="s">
        <v>394</v>
      </c>
      <c r="V395" s="315" t="s">
        <v>394</v>
      </c>
      <c r="W395" s="315" t="s">
        <v>394</v>
      </c>
      <c r="X395" s="315" t="s">
        <v>394</v>
      </c>
      <c r="Y395" s="281"/>
      <c r="Z395" s="315" t="s">
        <v>394</v>
      </c>
      <c r="AA395" s="315" t="s">
        <v>394</v>
      </c>
      <c r="AB395" s="281"/>
      <c r="AC395" s="279" t="s">
        <v>394</v>
      </c>
      <c r="AF395" s="276" t="str">
        <f>IFERROR(VLOOKUP(A395,'[1]قوائم الترجمة'!AC$2:AD$2397,1,0),"م")</f>
        <v>م</v>
      </c>
      <c r="AG395" s="232"/>
      <c r="AH395" s="233"/>
      <c r="AI395" s="233"/>
      <c r="AJ395" s="233"/>
      <c r="AL395" s="267"/>
      <c r="AM395" s="235"/>
      <c r="AU395" s="234"/>
    </row>
    <row r="396" spans="1:47" ht="21" x14ac:dyDescent="0.4">
      <c r="A396" s="278">
        <v>110944</v>
      </c>
      <c r="B396" s="279" t="s">
        <v>5383</v>
      </c>
      <c r="C396" s="279" t="s">
        <v>1127</v>
      </c>
      <c r="D396" s="279" t="s">
        <v>256</v>
      </c>
      <c r="E396" s="279" t="s">
        <v>394</v>
      </c>
      <c r="F396" s="303"/>
      <c r="G396" s="303"/>
      <c r="H396" s="279" t="s">
        <v>394</v>
      </c>
      <c r="I396" s="279" t="s">
        <v>61</v>
      </c>
      <c r="J396" s="279" t="s">
        <v>394</v>
      </c>
      <c r="K396" s="279" t="s">
        <v>394</v>
      </c>
      <c r="L396" s="279" t="s">
        <v>394</v>
      </c>
      <c r="M396" s="315" t="s">
        <v>394</v>
      </c>
      <c r="N396" s="279" t="s">
        <v>394</v>
      </c>
      <c r="O396" s="279" t="s">
        <v>394</v>
      </c>
      <c r="P396" s="315">
        <v>0</v>
      </c>
      <c r="Q396" s="315" t="s">
        <v>394</v>
      </c>
      <c r="R396" s="279" t="s">
        <v>394</v>
      </c>
      <c r="S396" s="279" t="s">
        <v>394</v>
      </c>
      <c r="T396" s="315" t="s">
        <v>394</v>
      </c>
      <c r="U396" s="315" t="s">
        <v>394</v>
      </c>
      <c r="V396" s="315" t="s">
        <v>394</v>
      </c>
      <c r="W396" s="315" t="s">
        <v>394</v>
      </c>
      <c r="X396" s="315" t="s">
        <v>394</v>
      </c>
      <c r="Y396" s="281"/>
      <c r="Z396" s="315" t="s">
        <v>394</v>
      </c>
      <c r="AA396" s="315" t="s">
        <v>394</v>
      </c>
      <c r="AB396" s="281"/>
      <c r="AC396" s="279" t="s">
        <v>855</v>
      </c>
      <c r="AF396" s="276" t="str">
        <f>IFERROR(VLOOKUP(A396,'[1]قوائم الترجمة'!AC$2:AD$2397,1,0),"م")</f>
        <v>م</v>
      </c>
      <c r="AG396" s="232"/>
      <c r="AH396" s="233"/>
      <c r="AI396" s="233"/>
      <c r="AJ396" s="233"/>
      <c r="AL396" s="267"/>
      <c r="AM396" s="235"/>
      <c r="AO396" s="236"/>
      <c r="AU396" s="234"/>
    </row>
    <row r="397" spans="1:47" ht="21" x14ac:dyDescent="0.4">
      <c r="A397" s="278">
        <v>110956</v>
      </c>
      <c r="B397" s="279" t="s">
        <v>6305</v>
      </c>
      <c r="C397" s="279" t="s">
        <v>82</v>
      </c>
      <c r="D397" s="279" t="s">
        <v>331</v>
      </c>
      <c r="E397" s="279" t="s">
        <v>394</v>
      </c>
      <c r="F397" s="303"/>
      <c r="G397" s="303"/>
      <c r="H397" s="279" t="s">
        <v>394</v>
      </c>
      <c r="I397" s="279" t="s">
        <v>540</v>
      </c>
      <c r="J397" s="279" t="s">
        <v>394</v>
      </c>
      <c r="K397" s="279" t="s">
        <v>394</v>
      </c>
      <c r="L397" s="279" t="s">
        <v>394</v>
      </c>
      <c r="M397" s="315" t="s">
        <v>394</v>
      </c>
      <c r="N397" s="279" t="s">
        <v>394</v>
      </c>
      <c r="O397" s="279" t="s">
        <v>394</v>
      </c>
      <c r="P397" s="315">
        <v>0</v>
      </c>
      <c r="Q397" s="315" t="s">
        <v>394</v>
      </c>
      <c r="R397" s="279" t="s">
        <v>394</v>
      </c>
      <c r="S397" s="279" t="s">
        <v>394</v>
      </c>
      <c r="T397" s="315" t="s">
        <v>394</v>
      </c>
      <c r="U397" s="315" t="s">
        <v>394</v>
      </c>
      <c r="V397" s="315" t="s">
        <v>394</v>
      </c>
      <c r="W397" s="315" t="s">
        <v>394</v>
      </c>
      <c r="X397" s="315" t="s">
        <v>394</v>
      </c>
      <c r="Y397" s="281"/>
      <c r="Z397" s="315" t="s">
        <v>394</v>
      </c>
      <c r="AA397" s="315" t="s">
        <v>394</v>
      </c>
      <c r="AB397" s="281"/>
      <c r="AC397" s="279" t="s">
        <v>855</v>
      </c>
      <c r="AF397" s="276" t="str">
        <f>IFERROR(VLOOKUP(A397,'[1]قوائم الترجمة'!AC$2:AD$2397,1,0),"م")</f>
        <v>م</v>
      </c>
      <c r="AG397" s="232"/>
      <c r="AH397" s="233"/>
      <c r="AI397" s="233"/>
      <c r="AJ397" s="233"/>
      <c r="AL397" s="267"/>
      <c r="AM397" s="235"/>
      <c r="AO397" s="236"/>
      <c r="AU397" s="234"/>
    </row>
    <row r="398" spans="1:47" ht="21" x14ac:dyDescent="0.4">
      <c r="A398" s="278">
        <v>110971</v>
      </c>
      <c r="B398" s="279" t="s">
        <v>6338</v>
      </c>
      <c r="C398" s="279" t="s">
        <v>135</v>
      </c>
      <c r="D398" s="279" t="s">
        <v>314</v>
      </c>
      <c r="E398" s="279" t="s">
        <v>394</v>
      </c>
      <c r="F398" s="303"/>
      <c r="G398" s="303"/>
      <c r="H398" s="279" t="s">
        <v>394</v>
      </c>
      <c r="I398" s="279" t="s">
        <v>61</v>
      </c>
      <c r="J398" s="279" t="s">
        <v>394</v>
      </c>
      <c r="K398" s="315" t="s">
        <v>394</v>
      </c>
      <c r="L398" s="279" t="s">
        <v>394</v>
      </c>
      <c r="M398" s="315" t="s">
        <v>394</v>
      </c>
      <c r="N398" s="279" t="s">
        <v>394</v>
      </c>
      <c r="O398" s="279" t="s">
        <v>394</v>
      </c>
      <c r="P398" s="315">
        <v>0</v>
      </c>
      <c r="Q398" s="315" t="s">
        <v>394</v>
      </c>
      <c r="R398" s="279" t="s">
        <v>394</v>
      </c>
      <c r="S398" s="279" t="s">
        <v>394</v>
      </c>
      <c r="T398" s="315" t="s">
        <v>394</v>
      </c>
      <c r="U398" s="315" t="s">
        <v>394</v>
      </c>
      <c r="V398" s="315" t="s">
        <v>394</v>
      </c>
      <c r="W398" s="315" t="s">
        <v>394</v>
      </c>
      <c r="X398" s="315" t="s">
        <v>394</v>
      </c>
      <c r="Y398" s="281"/>
      <c r="Z398" s="315" t="s">
        <v>394</v>
      </c>
      <c r="AA398" s="315" t="s">
        <v>394</v>
      </c>
      <c r="AB398" s="281"/>
      <c r="AC398" s="279" t="s">
        <v>855</v>
      </c>
      <c r="AF398" s="276" t="str">
        <f>IFERROR(VLOOKUP(A398,'[1]قوائم الترجمة'!AC$2:AD$2397,1,0),"م")</f>
        <v>م</v>
      </c>
      <c r="AG398" s="232"/>
      <c r="AH398" s="233"/>
      <c r="AI398" s="233"/>
      <c r="AJ398" s="233"/>
      <c r="AL398" s="267"/>
      <c r="AM398" s="235"/>
      <c r="AU398" s="234"/>
    </row>
    <row r="399" spans="1:47" ht="21" x14ac:dyDescent="0.4">
      <c r="A399" s="278">
        <v>110972</v>
      </c>
      <c r="B399" s="279" t="s">
        <v>5382</v>
      </c>
      <c r="C399" s="279" t="s">
        <v>510</v>
      </c>
      <c r="D399" s="279" t="s">
        <v>301</v>
      </c>
      <c r="E399" s="279" t="s">
        <v>394</v>
      </c>
      <c r="F399" s="303"/>
      <c r="G399" s="303"/>
      <c r="H399" s="279" t="s">
        <v>394</v>
      </c>
      <c r="I399" s="279" t="s">
        <v>61</v>
      </c>
      <c r="J399" s="279" t="s">
        <v>394</v>
      </c>
      <c r="K399" s="315" t="s">
        <v>394</v>
      </c>
      <c r="L399" s="279" t="s">
        <v>394</v>
      </c>
      <c r="M399" s="315" t="s">
        <v>394</v>
      </c>
      <c r="N399" s="279" t="s">
        <v>394</v>
      </c>
      <c r="O399" s="279" t="s">
        <v>394</v>
      </c>
      <c r="P399" s="315">
        <v>0</v>
      </c>
      <c r="Q399" s="315" t="s">
        <v>394</v>
      </c>
      <c r="R399" s="279" t="s">
        <v>394</v>
      </c>
      <c r="S399" s="279" t="s">
        <v>394</v>
      </c>
      <c r="T399" s="315" t="s">
        <v>394</v>
      </c>
      <c r="U399" s="315" t="s">
        <v>394</v>
      </c>
      <c r="V399" s="315" t="s">
        <v>394</v>
      </c>
      <c r="W399" s="315" t="s">
        <v>394</v>
      </c>
      <c r="X399" s="315" t="s">
        <v>394</v>
      </c>
      <c r="Y399" s="281"/>
      <c r="Z399" s="315" t="s">
        <v>394</v>
      </c>
      <c r="AA399" s="315" t="s">
        <v>394</v>
      </c>
      <c r="AB399" s="281"/>
      <c r="AC399" s="279" t="s">
        <v>394</v>
      </c>
      <c r="AF399" s="276" t="str">
        <f>IFERROR(VLOOKUP(A399,'[1]قوائم الترجمة'!AC$2:AD$2397,1,0),"م")</f>
        <v>م</v>
      </c>
      <c r="AG399" s="232"/>
      <c r="AH399" s="233"/>
      <c r="AI399" s="233"/>
      <c r="AJ399" s="233"/>
      <c r="AL399" s="267"/>
      <c r="AM399" s="235"/>
      <c r="AO399" s="236"/>
      <c r="AU399" s="234"/>
    </row>
    <row r="400" spans="1:47" ht="21" x14ac:dyDescent="0.4">
      <c r="A400" s="278">
        <v>110983</v>
      </c>
      <c r="B400" s="279" t="s">
        <v>5381</v>
      </c>
      <c r="C400" s="279" t="s">
        <v>791</v>
      </c>
      <c r="D400" s="279" t="s">
        <v>239</v>
      </c>
      <c r="E400" s="279" t="s">
        <v>424</v>
      </c>
      <c r="F400" s="279" t="s">
        <v>8378</v>
      </c>
      <c r="G400" s="279" t="s">
        <v>8379</v>
      </c>
      <c r="H400" s="279" t="s">
        <v>7215</v>
      </c>
      <c r="I400" s="279" t="s">
        <v>541</v>
      </c>
      <c r="J400" s="279" t="s">
        <v>7215</v>
      </c>
      <c r="K400" s="321">
        <v>0</v>
      </c>
      <c r="L400" s="279" t="s">
        <v>7215</v>
      </c>
      <c r="M400" s="315" t="s">
        <v>394</v>
      </c>
      <c r="N400" s="279" t="s">
        <v>394</v>
      </c>
      <c r="O400" s="279" t="s">
        <v>394</v>
      </c>
      <c r="P400" s="315">
        <v>0</v>
      </c>
      <c r="Q400" s="311"/>
      <c r="R400" s="303"/>
      <c r="S400" s="279" t="s">
        <v>394</v>
      </c>
      <c r="T400" s="315" t="s">
        <v>394</v>
      </c>
      <c r="AC400" s="279" t="s">
        <v>855</v>
      </c>
      <c r="AF400" s="276">
        <f>IFERROR(VLOOKUP(A400,'[1]قوائم الترجمة'!AC$2:AD$2397,1,0),"م")</f>
        <v>110983</v>
      </c>
      <c r="AG400" s="232"/>
      <c r="AH400" s="233"/>
      <c r="AI400" s="233"/>
      <c r="AJ400" s="233"/>
      <c r="AL400" s="267"/>
      <c r="AM400" s="235"/>
      <c r="AO400" s="236"/>
      <c r="AU400" s="234"/>
    </row>
    <row r="401" spans="1:47" ht="21" x14ac:dyDescent="0.4">
      <c r="A401" s="278">
        <v>110984</v>
      </c>
      <c r="B401" s="279" t="s">
        <v>1651</v>
      </c>
      <c r="C401" s="279" t="s">
        <v>76</v>
      </c>
      <c r="D401" s="279" t="s">
        <v>305</v>
      </c>
      <c r="E401" s="279" t="s">
        <v>424</v>
      </c>
      <c r="F401" s="279" t="s">
        <v>8972</v>
      </c>
      <c r="G401" s="279" t="s">
        <v>402</v>
      </c>
      <c r="H401" s="279" t="s">
        <v>425</v>
      </c>
      <c r="I401" s="279" t="s">
        <v>8485</v>
      </c>
      <c r="J401" s="279" t="s">
        <v>7215</v>
      </c>
      <c r="K401" s="280">
        <v>0</v>
      </c>
      <c r="L401" s="279" t="s">
        <v>7215</v>
      </c>
      <c r="M401" s="315" t="s">
        <v>394</v>
      </c>
      <c r="N401" s="279" t="s">
        <v>394</v>
      </c>
      <c r="O401" s="279" t="s">
        <v>394</v>
      </c>
      <c r="P401" s="315">
        <v>0</v>
      </c>
      <c r="Q401" s="311"/>
      <c r="R401" s="303"/>
      <c r="S401" s="279" t="s">
        <v>394</v>
      </c>
      <c r="T401" s="315" t="s">
        <v>394</v>
      </c>
      <c r="AC401" s="279" t="s">
        <v>855</v>
      </c>
      <c r="AF401" s="276">
        <f>IFERROR(VLOOKUP(A401,'[1]قوائم الترجمة'!AC$2:AD$2397,1,0),"م")</f>
        <v>110984</v>
      </c>
      <c r="AG401" s="232"/>
      <c r="AH401" s="233"/>
      <c r="AI401" s="233"/>
      <c r="AJ401" s="233"/>
      <c r="AL401" s="267"/>
      <c r="AM401" s="235"/>
      <c r="AO401" s="236"/>
      <c r="AU401" s="234"/>
    </row>
    <row r="402" spans="1:47" ht="21" x14ac:dyDescent="0.4">
      <c r="A402" s="278">
        <v>111016</v>
      </c>
      <c r="B402" s="279" t="s">
        <v>6489</v>
      </c>
      <c r="C402" s="279" t="s">
        <v>68</v>
      </c>
      <c r="D402" s="279" t="s">
        <v>297</v>
      </c>
      <c r="E402" s="279" t="s">
        <v>394</v>
      </c>
      <c r="F402" s="303"/>
      <c r="G402" s="303"/>
      <c r="H402" s="279" t="s">
        <v>394</v>
      </c>
      <c r="I402" s="279" t="s">
        <v>540</v>
      </c>
      <c r="J402" s="279" t="s">
        <v>394</v>
      </c>
      <c r="K402" s="279" t="s">
        <v>394</v>
      </c>
      <c r="L402" s="279" t="s">
        <v>394</v>
      </c>
      <c r="M402" s="315" t="s">
        <v>394</v>
      </c>
      <c r="N402" s="279" t="s">
        <v>394</v>
      </c>
      <c r="O402" s="279" t="s">
        <v>394</v>
      </c>
      <c r="P402" s="315">
        <v>0</v>
      </c>
      <c r="Q402" s="315" t="s">
        <v>394</v>
      </c>
      <c r="R402" s="279" t="s">
        <v>394</v>
      </c>
      <c r="S402" s="279" t="s">
        <v>394</v>
      </c>
      <c r="T402" s="315" t="s">
        <v>394</v>
      </c>
      <c r="U402" s="315" t="s">
        <v>394</v>
      </c>
      <c r="V402" s="315" t="s">
        <v>394</v>
      </c>
      <c r="W402" s="315" t="s">
        <v>394</v>
      </c>
      <c r="X402" s="315" t="s">
        <v>394</v>
      </c>
      <c r="Y402" s="281"/>
      <c r="Z402" s="315" t="s">
        <v>394</v>
      </c>
      <c r="AA402" s="315" t="s">
        <v>394</v>
      </c>
      <c r="AB402" s="281"/>
      <c r="AC402" s="279" t="s">
        <v>855</v>
      </c>
      <c r="AF402" s="276" t="str">
        <f>IFERROR(VLOOKUP(A402,'[1]قوائم الترجمة'!AC$2:AD$2397,1,0),"م")</f>
        <v>م</v>
      </c>
      <c r="AG402" s="232"/>
      <c r="AH402" s="233"/>
      <c r="AI402" s="233"/>
      <c r="AJ402" s="233"/>
      <c r="AL402" s="267"/>
      <c r="AM402" s="235"/>
      <c r="AO402" s="236"/>
      <c r="AU402" s="234"/>
    </row>
    <row r="403" spans="1:47" ht="21" x14ac:dyDescent="0.4">
      <c r="A403" s="278">
        <v>111018</v>
      </c>
      <c r="B403" s="279" t="s">
        <v>5380</v>
      </c>
      <c r="C403" s="279" t="s">
        <v>65</v>
      </c>
      <c r="D403" s="279" t="s">
        <v>1115</v>
      </c>
      <c r="E403" s="279" t="s">
        <v>394</v>
      </c>
      <c r="F403" s="303"/>
      <c r="G403" s="303"/>
      <c r="H403" s="279" t="s">
        <v>394</v>
      </c>
      <c r="I403" s="279" t="s">
        <v>61</v>
      </c>
      <c r="J403" s="279" t="s">
        <v>394</v>
      </c>
      <c r="K403" s="279" t="s">
        <v>394</v>
      </c>
      <c r="L403" s="279" t="s">
        <v>394</v>
      </c>
      <c r="M403" s="315" t="s">
        <v>394</v>
      </c>
      <c r="N403" s="279" t="s">
        <v>394</v>
      </c>
      <c r="O403" s="279" t="s">
        <v>394</v>
      </c>
      <c r="P403" s="315">
        <v>0</v>
      </c>
      <c r="Q403" s="315" t="s">
        <v>394</v>
      </c>
      <c r="R403" s="279" t="s">
        <v>394</v>
      </c>
      <c r="S403" s="279" t="s">
        <v>394</v>
      </c>
      <c r="T403" s="315" t="s">
        <v>394</v>
      </c>
      <c r="U403" s="315" t="s">
        <v>394</v>
      </c>
      <c r="V403" s="315" t="s">
        <v>394</v>
      </c>
      <c r="W403" s="315" t="s">
        <v>394</v>
      </c>
      <c r="X403" s="315" t="s">
        <v>394</v>
      </c>
      <c r="Y403" s="281"/>
      <c r="Z403" s="315" t="s">
        <v>394</v>
      </c>
      <c r="AA403" s="315" t="s">
        <v>394</v>
      </c>
      <c r="AB403" s="281"/>
      <c r="AC403" s="279" t="s">
        <v>855</v>
      </c>
      <c r="AF403" s="276" t="str">
        <f>IFERROR(VLOOKUP(A403,'[1]قوائم الترجمة'!AC$2:AD$2397,1,0),"م")</f>
        <v>م</v>
      </c>
      <c r="AG403" s="232"/>
      <c r="AH403" s="233"/>
      <c r="AI403" s="233"/>
      <c r="AJ403" s="233"/>
      <c r="AL403" s="267"/>
      <c r="AM403" s="235"/>
      <c r="AO403" s="236"/>
      <c r="AU403" s="234"/>
    </row>
    <row r="404" spans="1:47" ht="21" x14ac:dyDescent="0.4">
      <c r="A404" s="278">
        <v>111043</v>
      </c>
      <c r="B404" s="279" t="s">
        <v>1484</v>
      </c>
      <c r="C404" s="279" t="s">
        <v>550</v>
      </c>
      <c r="D404" s="279" t="s">
        <v>2540</v>
      </c>
      <c r="E404" s="279" t="s">
        <v>394</v>
      </c>
      <c r="F404" s="303"/>
      <c r="G404" s="303"/>
      <c r="H404" s="279" t="s">
        <v>394</v>
      </c>
      <c r="I404" s="279" t="s">
        <v>61</v>
      </c>
      <c r="J404" s="279" t="s">
        <v>394</v>
      </c>
      <c r="K404" s="279" t="s">
        <v>394</v>
      </c>
      <c r="L404" s="279" t="s">
        <v>394</v>
      </c>
      <c r="M404" s="315" t="s">
        <v>394</v>
      </c>
      <c r="N404" s="279" t="s">
        <v>394</v>
      </c>
      <c r="O404" s="279" t="s">
        <v>394</v>
      </c>
      <c r="P404" s="315">
        <v>0</v>
      </c>
      <c r="Q404" s="315" t="s">
        <v>394</v>
      </c>
      <c r="R404" s="279" t="s">
        <v>394</v>
      </c>
      <c r="S404" s="279" t="s">
        <v>394</v>
      </c>
      <c r="T404" s="315" t="s">
        <v>394</v>
      </c>
      <c r="U404" s="315" t="s">
        <v>394</v>
      </c>
      <c r="V404" s="315" t="s">
        <v>394</v>
      </c>
      <c r="W404" s="315" t="s">
        <v>394</v>
      </c>
      <c r="X404" s="315" t="s">
        <v>394</v>
      </c>
      <c r="Y404" s="281"/>
      <c r="Z404" s="315" t="s">
        <v>394</v>
      </c>
      <c r="AA404" s="315" t="s">
        <v>394</v>
      </c>
      <c r="AB404" s="281"/>
      <c r="AC404" s="279" t="s">
        <v>855</v>
      </c>
      <c r="AF404" s="276" t="str">
        <f>IFERROR(VLOOKUP(A404,'[1]قوائم الترجمة'!AC$2:AD$2397,1,0),"م")</f>
        <v>م</v>
      </c>
      <c r="AG404" s="232"/>
      <c r="AH404" s="233"/>
      <c r="AI404" s="233"/>
      <c r="AJ404" s="233"/>
      <c r="AL404" s="267"/>
      <c r="AM404" s="235"/>
      <c r="AU404" s="234"/>
    </row>
    <row r="405" spans="1:47" ht="21" x14ac:dyDescent="0.4">
      <c r="A405" s="278">
        <v>111058</v>
      </c>
      <c r="B405" s="279" t="s">
        <v>5379</v>
      </c>
      <c r="C405" s="279" t="s">
        <v>109</v>
      </c>
      <c r="D405" s="279" t="s">
        <v>756</v>
      </c>
      <c r="E405" s="279" t="s">
        <v>394</v>
      </c>
      <c r="F405" s="303"/>
      <c r="G405" s="303"/>
      <c r="H405" s="279" t="s">
        <v>394</v>
      </c>
      <c r="I405" s="279" t="s">
        <v>540</v>
      </c>
      <c r="J405" s="279" t="s">
        <v>394</v>
      </c>
      <c r="K405" s="279" t="s">
        <v>394</v>
      </c>
      <c r="L405" s="279" t="s">
        <v>394</v>
      </c>
      <c r="M405" s="315" t="s">
        <v>394</v>
      </c>
      <c r="N405" s="279" t="s">
        <v>394</v>
      </c>
      <c r="O405" s="279" t="s">
        <v>394</v>
      </c>
      <c r="P405" s="315">
        <v>0</v>
      </c>
      <c r="Q405" s="315" t="s">
        <v>394</v>
      </c>
      <c r="R405" s="279" t="s">
        <v>394</v>
      </c>
      <c r="S405" s="279" t="s">
        <v>394</v>
      </c>
      <c r="T405" s="315" t="s">
        <v>394</v>
      </c>
      <c r="U405" s="315" t="s">
        <v>394</v>
      </c>
      <c r="V405" s="315" t="s">
        <v>394</v>
      </c>
      <c r="W405" s="315" t="s">
        <v>394</v>
      </c>
      <c r="X405" s="315" t="s">
        <v>394</v>
      </c>
      <c r="Y405" s="281"/>
      <c r="Z405" s="315" t="s">
        <v>394</v>
      </c>
      <c r="AA405" s="315" t="s">
        <v>394</v>
      </c>
      <c r="AB405" s="281"/>
      <c r="AC405" s="279" t="s">
        <v>855</v>
      </c>
      <c r="AF405" s="276" t="str">
        <f>IFERROR(VLOOKUP(A405,'[1]قوائم الترجمة'!AC$2:AD$2397,1,0),"م")</f>
        <v>م</v>
      </c>
      <c r="AG405" s="232"/>
      <c r="AH405" s="233"/>
      <c r="AI405" s="233"/>
      <c r="AJ405" s="233"/>
      <c r="AL405" s="267"/>
      <c r="AM405" s="235"/>
      <c r="AO405" s="236"/>
      <c r="AU405" s="234"/>
    </row>
    <row r="406" spans="1:47" ht="21" x14ac:dyDescent="0.4">
      <c r="A406" s="278">
        <v>111077</v>
      </c>
      <c r="B406" s="279" t="s">
        <v>5378</v>
      </c>
      <c r="C406" s="279" t="s">
        <v>132</v>
      </c>
      <c r="D406" s="279" t="s">
        <v>257</v>
      </c>
      <c r="E406" s="279" t="s">
        <v>424</v>
      </c>
      <c r="F406" s="279" t="s">
        <v>8973</v>
      </c>
      <c r="G406" s="279" t="s">
        <v>402</v>
      </c>
      <c r="H406" s="279" t="s">
        <v>425</v>
      </c>
      <c r="I406" s="279" t="s">
        <v>67</v>
      </c>
      <c r="J406" s="279" t="s">
        <v>403</v>
      </c>
      <c r="K406" s="280">
        <v>2006</v>
      </c>
      <c r="L406" s="279" t="s">
        <v>402</v>
      </c>
      <c r="M406" s="315" t="s">
        <v>394</v>
      </c>
      <c r="N406" s="279" t="s">
        <v>394</v>
      </c>
      <c r="O406" s="279" t="s">
        <v>394</v>
      </c>
      <c r="P406" s="315">
        <v>0</v>
      </c>
      <c r="Q406" s="311"/>
      <c r="R406" s="303"/>
      <c r="S406" s="279" t="s">
        <v>394</v>
      </c>
      <c r="T406" s="315" t="s">
        <v>394</v>
      </c>
      <c r="AC406" s="279" t="s">
        <v>394</v>
      </c>
      <c r="AF406" s="276">
        <f>IFERROR(VLOOKUP(A406,'[1]قوائم الترجمة'!AC$2:AD$2397,1,0),"م")</f>
        <v>111077</v>
      </c>
      <c r="AG406" s="232"/>
      <c r="AH406" s="233"/>
      <c r="AI406" s="233"/>
      <c r="AJ406" s="233"/>
      <c r="AL406" s="267"/>
      <c r="AM406" s="235"/>
      <c r="AU406" s="234"/>
    </row>
    <row r="407" spans="1:47" ht="21" x14ac:dyDescent="0.4">
      <c r="A407" s="278">
        <v>111081</v>
      </c>
      <c r="B407" s="279" t="s">
        <v>6637</v>
      </c>
      <c r="C407" s="279" t="s">
        <v>65</v>
      </c>
      <c r="D407" s="279" t="s">
        <v>6638</v>
      </c>
      <c r="E407" s="279" t="s">
        <v>394</v>
      </c>
      <c r="F407" s="303"/>
      <c r="G407" s="303"/>
      <c r="H407" s="279" t="s">
        <v>394</v>
      </c>
      <c r="I407" s="279" t="s">
        <v>540</v>
      </c>
      <c r="J407" s="279" t="s">
        <v>394</v>
      </c>
      <c r="K407" s="279" t="s">
        <v>394</v>
      </c>
      <c r="L407" s="279" t="s">
        <v>394</v>
      </c>
      <c r="M407" s="315" t="s">
        <v>394</v>
      </c>
      <c r="N407" s="279" t="s">
        <v>394</v>
      </c>
      <c r="O407" s="279" t="s">
        <v>394</v>
      </c>
      <c r="P407" s="315">
        <v>0</v>
      </c>
      <c r="Q407" s="315" t="s">
        <v>394</v>
      </c>
      <c r="R407" s="279" t="s">
        <v>394</v>
      </c>
      <c r="S407" s="279" t="s">
        <v>394</v>
      </c>
      <c r="T407" s="315" t="s">
        <v>394</v>
      </c>
      <c r="U407" s="315" t="s">
        <v>394</v>
      </c>
      <c r="V407" s="315" t="s">
        <v>394</v>
      </c>
      <c r="W407" s="315" t="s">
        <v>394</v>
      </c>
      <c r="X407" s="315" t="s">
        <v>394</v>
      </c>
      <c r="Y407" s="281"/>
      <c r="Z407" s="315" t="s">
        <v>394</v>
      </c>
      <c r="AA407" s="315" t="s">
        <v>394</v>
      </c>
      <c r="AB407" s="281"/>
      <c r="AC407" s="279" t="s">
        <v>855</v>
      </c>
      <c r="AF407" s="276" t="str">
        <f>IFERROR(VLOOKUP(A407,'[1]قوائم الترجمة'!AC$2:AD$2397,1,0),"م")</f>
        <v>م</v>
      </c>
      <c r="AG407" s="232"/>
      <c r="AH407" s="233"/>
      <c r="AI407" s="233"/>
      <c r="AJ407" s="233"/>
      <c r="AL407" s="267"/>
      <c r="AM407" s="235"/>
      <c r="AU407" s="234"/>
    </row>
    <row r="408" spans="1:47" ht="21" x14ac:dyDescent="0.4">
      <c r="A408" s="278">
        <v>111096</v>
      </c>
      <c r="B408" s="279" t="s">
        <v>5377</v>
      </c>
      <c r="C408" s="279" t="s">
        <v>138</v>
      </c>
      <c r="D408" s="279" t="s">
        <v>2230</v>
      </c>
      <c r="E408" s="279" t="s">
        <v>424</v>
      </c>
      <c r="F408" s="279" t="s">
        <v>8378</v>
      </c>
      <c r="G408" s="279" t="s">
        <v>8379</v>
      </c>
      <c r="H408" s="279" t="s">
        <v>7215</v>
      </c>
      <c r="I408" s="279" t="s">
        <v>61</v>
      </c>
      <c r="J408" s="279" t="s">
        <v>7215</v>
      </c>
      <c r="K408" s="280">
        <v>0</v>
      </c>
      <c r="L408" s="279" t="s">
        <v>7215</v>
      </c>
      <c r="M408" s="315" t="s">
        <v>394</v>
      </c>
      <c r="N408" s="279" t="s">
        <v>394</v>
      </c>
      <c r="O408" s="279" t="s">
        <v>394</v>
      </c>
      <c r="P408" s="315">
        <v>0</v>
      </c>
      <c r="Q408" s="311"/>
      <c r="R408" s="303"/>
      <c r="S408" s="279" t="s">
        <v>394</v>
      </c>
      <c r="T408" s="315" t="s">
        <v>394</v>
      </c>
      <c r="AC408" s="279" t="s">
        <v>855</v>
      </c>
      <c r="AF408" s="276">
        <f>IFERROR(VLOOKUP(A408,'[1]قوائم الترجمة'!AC$2:AD$2397,1,0),"م")</f>
        <v>111096</v>
      </c>
      <c r="AG408" s="232"/>
      <c r="AH408" s="233"/>
      <c r="AI408" s="233"/>
      <c r="AJ408" s="233"/>
      <c r="AL408" s="267"/>
      <c r="AM408" s="235"/>
      <c r="AU408" s="234"/>
    </row>
    <row r="409" spans="1:47" ht="21" x14ac:dyDescent="0.4">
      <c r="A409" s="278">
        <v>111098</v>
      </c>
      <c r="B409" s="279" t="s">
        <v>6689</v>
      </c>
      <c r="C409" s="279" t="s">
        <v>120</v>
      </c>
      <c r="D409" s="279" t="s">
        <v>6690</v>
      </c>
      <c r="E409" s="279" t="s">
        <v>394</v>
      </c>
      <c r="F409" s="303"/>
      <c r="G409" s="303"/>
      <c r="H409" s="279" t="s">
        <v>394</v>
      </c>
      <c r="I409" s="279" t="s">
        <v>538</v>
      </c>
      <c r="J409" s="279" t="s">
        <v>394</v>
      </c>
      <c r="K409" s="279" t="s">
        <v>394</v>
      </c>
      <c r="L409" s="279" t="s">
        <v>394</v>
      </c>
      <c r="M409" s="315" t="s">
        <v>394</v>
      </c>
      <c r="N409" s="279" t="s">
        <v>394</v>
      </c>
      <c r="O409" s="279" t="s">
        <v>394</v>
      </c>
      <c r="P409" s="315">
        <v>0</v>
      </c>
      <c r="Q409" s="315" t="s">
        <v>394</v>
      </c>
      <c r="R409" s="279" t="s">
        <v>394</v>
      </c>
      <c r="S409" s="279" t="s">
        <v>394</v>
      </c>
      <c r="T409" s="315" t="s">
        <v>394</v>
      </c>
      <c r="U409" s="315" t="s">
        <v>394</v>
      </c>
      <c r="V409" s="315" t="s">
        <v>394</v>
      </c>
      <c r="W409" s="315" t="s">
        <v>394</v>
      </c>
      <c r="X409" s="315" t="s">
        <v>394</v>
      </c>
      <c r="Y409" s="281"/>
      <c r="Z409" s="315" t="s">
        <v>394</v>
      </c>
      <c r="AA409" s="315" t="s">
        <v>394</v>
      </c>
      <c r="AB409" s="281"/>
      <c r="AC409" s="279" t="s">
        <v>855</v>
      </c>
      <c r="AF409" s="276" t="str">
        <f>IFERROR(VLOOKUP(A409,'[1]قوائم الترجمة'!AC$2:AD$2397,1,0),"م")</f>
        <v>م</v>
      </c>
      <c r="AG409" s="232"/>
      <c r="AH409" s="233"/>
      <c r="AI409" s="233"/>
      <c r="AJ409" s="233"/>
      <c r="AL409" s="267"/>
      <c r="AM409" s="235"/>
      <c r="AO409" s="236"/>
      <c r="AU409" s="234"/>
    </row>
    <row r="410" spans="1:47" ht="21" x14ac:dyDescent="0.4">
      <c r="A410" s="278">
        <v>111101</v>
      </c>
      <c r="B410" s="279" t="s">
        <v>6701</v>
      </c>
      <c r="C410" s="279" t="s">
        <v>835</v>
      </c>
      <c r="D410" s="279" t="s">
        <v>326</v>
      </c>
      <c r="E410" s="279" t="s">
        <v>394</v>
      </c>
      <c r="F410" s="303"/>
      <c r="G410" s="303"/>
      <c r="H410" s="279" t="s">
        <v>394</v>
      </c>
      <c r="I410" s="279" t="s">
        <v>61</v>
      </c>
      <c r="J410" s="279" t="s">
        <v>394</v>
      </c>
      <c r="K410" s="315" t="s">
        <v>394</v>
      </c>
      <c r="L410" s="279" t="s">
        <v>394</v>
      </c>
      <c r="M410" s="315" t="s">
        <v>394</v>
      </c>
      <c r="N410" s="279" t="s">
        <v>394</v>
      </c>
      <c r="O410" s="279" t="s">
        <v>394</v>
      </c>
      <c r="P410" s="315">
        <v>0</v>
      </c>
      <c r="Q410" s="315" t="s">
        <v>394</v>
      </c>
      <c r="R410" s="279" t="s">
        <v>394</v>
      </c>
      <c r="S410" s="279" t="s">
        <v>394</v>
      </c>
      <c r="T410" s="315" t="s">
        <v>394</v>
      </c>
      <c r="U410" s="315" t="s">
        <v>394</v>
      </c>
      <c r="V410" s="315" t="s">
        <v>394</v>
      </c>
      <c r="W410" s="315" t="s">
        <v>394</v>
      </c>
      <c r="X410" s="315" t="s">
        <v>394</v>
      </c>
      <c r="Y410" s="281"/>
      <c r="Z410" s="315" t="s">
        <v>394</v>
      </c>
      <c r="AA410" s="315" t="s">
        <v>394</v>
      </c>
      <c r="AB410" s="281"/>
      <c r="AC410" s="279" t="s">
        <v>855</v>
      </c>
      <c r="AF410" s="276" t="str">
        <f>IFERROR(VLOOKUP(A410,'[1]قوائم الترجمة'!AC$2:AD$2397,1,0),"م")</f>
        <v>م</v>
      </c>
      <c r="AG410" s="232"/>
      <c r="AH410" s="233"/>
      <c r="AI410" s="233"/>
      <c r="AJ410" s="233"/>
      <c r="AL410" s="267"/>
      <c r="AM410" s="235"/>
      <c r="AO410" s="236"/>
      <c r="AU410" s="234"/>
    </row>
    <row r="411" spans="1:47" ht="21" x14ac:dyDescent="0.4">
      <c r="A411" s="278">
        <v>111123</v>
      </c>
      <c r="B411" s="279" t="s">
        <v>5376</v>
      </c>
      <c r="C411" s="279" t="s">
        <v>68</v>
      </c>
      <c r="D411" s="279" t="s">
        <v>266</v>
      </c>
      <c r="E411" s="279" t="s">
        <v>394</v>
      </c>
      <c r="F411" s="303"/>
      <c r="G411" s="303"/>
      <c r="H411" s="279" t="s">
        <v>394</v>
      </c>
      <c r="I411" s="279" t="s">
        <v>61</v>
      </c>
      <c r="J411" s="279" t="s">
        <v>394</v>
      </c>
      <c r="K411" s="279" t="s">
        <v>394</v>
      </c>
      <c r="L411" s="279" t="s">
        <v>394</v>
      </c>
      <c r="M411" s="315" t="s">
        <v>394</v>
      </c>
      <c r="N411" s="279" t="s">
        <v>394</v>
      </c>
      <c r="O411" s="279" t="s">
        <v>394</v>
      </c>
      <c r="P411" s="315">
        <v>0</v>
      </c>
      <c r="Q411" s="315" t="s">
        <v>394</v>
      </c>
      <c r="R411" s="279" t="s">
        <v>394</v>
      </c>
      <c r="S411" s="279" t="s">
        <v>394</v>
      </c>
      <c r="T411" s="315" t="s">
        <v>394</v>
      </c>
      <c r="U411" s="315" t="s">
        <v>394</v>
      </c>
      <c r="V411" s="315" t="s">
        <v>394</v>
      </c>
      <c r="W411" s="315" t="s">
        <v>394</v>
      </c>
      <c r="X411" s="315" t="s">
        <v>394</v>
      </c>
      <c r="Y411" s="281"/>
      <c r="Z411" s="315" t="s">
        <v>394</v>
      </c>
      <c r="AA411" s="315" t="s">
        <v>394</v>
      </c>
      <c r="AB411" s="281"/>
      <c r="AC411" s="279" t="s">
        <v>855</v>
      </c>
      <c r="AF411" s="276" t="str">
        <f>IFERROR(VLOOKUP(A411,'[1]قوائم الترجمة'!AC$2:AD$2397,1,0),"م")</f>
        <v>م</v>
      </c>
      <c r="AG411" s="232"/>
      <c r="AH411" s="233"/>
      <c r="AI411" s="233"/>
      <c r="AJ411" s="233"/>
      <c r="AL411" s="267"/>
      <c r="AM411" s="235"/>
      <c r="AO411" s="236"/>
      <c r="AU411" s="234"/>
    </row>
    <row r="412" spans="1:47" ht="21" x14ac:dyDescent="0.4">
      <c r="A412" s="278">
        <v>111124</v>
      </c>
      <c r="B412" s="279" t="s">
        <v>5375</v>
      </c>
      <c r="C412" s="279" t="s">
        <v>1487</v>
      </c>
      <c r="D412" s="279" t="s">
        <v>349</v>
      </c>
      <c r="E412" s="279" t="s">
        <v>424</v>
      </c>
      <c r="F412" s="279" t="s">
        <v>8974</v>
      </c>
      <c r="G412" s="279" t="s">
        <v>402</v>
      </c>
      <c r="H412" s="279" t="s">
        <v>425</v>
      </c>
      <c r="I412" s="279" t="s">
        <v>538</v>
      </c>
      <c r="J412" s="279" t="s">
        <v>403</v>
      </c>
      <c r="K412" s="280">
        <v>2001</v>
      </c>
      <c r="L412" s="279" t="s">
        <v>402</v>
      </c>
      <c r="M412" s="315" t="s">
        <v>394</v>
      </c>
      <c r="N412" s="279" t="s">
        <v>394</v>
      </c>
      <c r="O412" s="279" t="s">
        <v>394</v>
      </c>
      <c r="P412" s="315">
        <v>0</v>
      </c>
      <c r="Q412" s="311"/>
      <c r="R412" s="303"/>
      <c r="S412" s="279" t="s">
        <v>394</v>
      </c>
      <c r="T412" s="315" t="s">
        <v>394</v>
      </c>
      <c r="AC412" s="279" t="s">
        <v>394</v>
      </c>
      <c r="AF412" s="276">
        <f>IFERROR(VLOOKUP(A412,'[1]قوائم الترجمة'!AC$2:AD$2397,1,0),"م")</f>
        <v>111124</v>
      </c>
      <c r="AG412" s="232"/>
      <c r="AH412" s="233"/>
      <c r="AI412" s="233"/>
      <c r="AJ412" s="233"/>
      <c r="AL412" s="267"/>
      <c r="AM412" s="235"/>
      <c r="AU412" s="234"/>
    </row>
    <row r="413" spans="1:47" ht="21" x14ac:dyDescent="0.4">
      <c r="A413" s="278">
        <v>111126</v>
      </c>
      <c r="B413" s="279" t="s">
        <v>5374</v>
      </c>
      <c r="C413" s="279" t="s">
        <v>91</v>
      </c>
      <c r="D413" s="279" t="s">
        <v>332</v>
      </c>
      <c r="E413" s="279" t="s">
        <v>424</v>
      </c>
      <c r="F413" s="279" t="s">
        <v>8378</v>
      </c>
      <c r="G413" s="279" t="s">
        <v>8379</v>
      </c>
      <c r="H413" s="279" t="s">
        <v>7215</v>
      </c>
      <c r="I413" s="279" t="s">
        <v>61</v>
      </c>
      <c r="J413" s="279" t="s">
        <v>7215</v>
      </c>
      <c r="K413" s="280">
        <v>0</v>
      </c>
      <c r="L413" s="279" t="s">
        <v>7215</v>
      </c>
      <c r="M413" s="315" t="s">
        <v>394</v>
      </c>
      <c r="N413" s="279" t="s">
        <v>394</v>
      </c>
      <c r="O413" s="279" t="s">
        <v>394</v>
      </c>
      <c r="P413" s="315">
        <v>0</v>
      </c>
      <c r="Q413" s="311"/>
      <c r="R413" s="303"/>
      <c r="S413" s="279" t="s">
        <v>394</v>
      </c>
      <c r="T413" s="315" t="s">
        <v>394</v>
      </c>
      <c r="AC413" s="279" t="s">
        <v>855</v>
      </c>
      <c r="AF413" s="276">
        <f>IFERROR(VLOOKUP(A413,'[1]قوائم الترجمة'!AC$2:AD$2397,1,0),"م")</f>
        <v>111126</v>
      </c>
      <c r="AG413" s="232"/>
      <c r="AH413" s="233"/>
      <c r="AI413" s="233"/>
      <c r="AJ413" s="233"/>
      <c r="AL413" s="267"/>
      <c r="AM413" s="235"/>
      <c r="AU413" s="234"/>
    </row>
    <row r="414" spans="1:47" ht="21" x14ac:dyDescent="0.4">
      <c r="A414" s="278">
        <v>111188</v>
      </c>
      <c r="B414" s="279" t="s">
        <v>6888</v>
      </c>
      <c r="C414" s="279" t="s">
        <v>132</v>
      </c>
      <c r="D414" s="279" t="s">
        <v>1483</v>
      </c>
      <c r="E414" s="279" t="s">
        <v>394</v>
      </c>
      <c r="F414" s="303"/>
      <c r="G414" s="303"/>
      <c r="H414" s="279" t="s">
        <v>394</v>
      </c>
      <c r="I414" s="279" t="s">
        <v>540</v>
      </c>
      <c r="J414" s="279" t="s">
        <v>394</v>
      </c>
      <c r="K414" s="279" t="s">
        <v>394</v>
      </c>
      <c r="L414" s="279" t="s">
        <v>394</v>
      </c>
      <c r="M414" s="315" t="s">
        <v>394</v>
      </c>
      <c r="N414" s="279" t="s">
        <v>394</v>
      </c>
      <c r="O414" s="279" t="s">
        <v>394</v>
      </c>
      <c r="P414" s="315">
        <v>0</v>
      </c>
      <c r="Q414" s="315" t="s">
        <v>394</v>
      </c>
      <c r="R414" s="279" t="s">
        <v>394</v>
      </c>
      <c r="S414" s="279" t="s">
        <v>394</v>
      </c>
      <c r="T414" s="315" t="s">
        <v>394</v>
      </c>
      <c r="U414" s="315" t="s">
        <v>394</v>
      </c>
      <c r="V414" s="315" t="s">
        <v>394</v>
      </c>
      <c r="W414" s="315" t="s">
        <v>394</v>
      </c>
      <c r="X414" s="315" t="s">
        <v>394</v>
      </c>
      <c r="Y414" s="281"/>
      <c r="Z414" s="315" t="s">
        <v>394</v>
      </c>
      <c r="AA414" s="315" t="s">
        <v>394</v>
      </c>
      <c r="AB414" s="281"/>
      <c r="AC414" s="279" t="s">
        <v>855</v>
      </c>
      <c r="AF414" s="276" t="str">
        <f>IFERROR(VLOOKUP(A414,'[1]قوائم الترجمة'!AC$2:AD$2397,1,0),"م")</f>
        <v>م</v>
      </c>
      <c r="AG414" s="232"/>
      <c r="AH414" s="233"/>
      <c r="AI414" s="233"/>
      <c r="AJ414" s="233"/>
      <c r="AL414" s="267"/>
      <c r="AM414" s="235"/>
      <c r="AU414" s="234"/>
    </row>
    <row r="415" spans="1:47" ht="21" x14ac:dyDescent="0.4">
      <c r="A415" s="278">
        <v>111206</v>
      </c>
      <c r="B415" s="279" t="s">
        <v>6947</v>
      </c>
      <c r="C415" s="279" t="s">
        <v>69</v>
      </c>
      <c r="D415" s="279" t="s">
        <v>236</v>
      </c>
      <c r="E415" s="279" t="s">
        <v>394</v>
      </c>
      <c r="F415" s="303"/>
      <c r="G415" s="303"/>
      <c r="H415" s="279" t="s">
        <v>394</v>
      </c>
      <c r="I415" s="279" t="s">
        <v>61</v>
      </c>
      <c r="J415" s="279" t="s">
        <v>394</v>
      </c>
      <c r="K415" s="279" t="s">
        <v>394</v>
      </c>
      <c r="L415" s="279" t="s">
        <v>394</v>
      </c>
      <c r="M415" s="315" t="s">
        <v>394</v>
      </c>
      <c r="N415" s="279" t="s">
        <v>394</v>
      </c>
      <c r="O415" s="279" t="s">
        <v>394</v>
      </c>
      <c r="P415" s="315">
        <v>0</v>
      </c>
      <c r="Q415" s="315" t="s">
        <v>394</v>
      </c>
      <c r="R415" s="279" t="s">
        <v>394</v>
      </c>
      <c r="S415" s="279" t="s">
        <v>394</v>
      </c>
      <c r="T415" s="315" t="s">
        <v>394</v>
      </c>
      <c r="U415" s="315" t="s">
        <v>394</v>
      </c>
      <c r="V415" s="315" t="s">
        <v>394</v>
      </c>
      <c r="W415" s="315" t="s">
        <v>394</v>
      </c>
      <c r="X415" s="315" t="s">
        <v>394</v>
      </c>
      <c r="Y415" s="281"/>
      <c r="Z415" s="315" t="s">
        <v>394</v>
      </c>
      <c r="AA415" s="315" t="s">
        <v>394</v>
      </c>
      <c r="AB415" s="281"/>
      <c r="AC415" s="279" t="s">
        <v>855</v>
      </c>
      <c r="AF415" s="276" t="str">
        <f>IFERROR(VLOOKUP(A415,'[1]قوائم الترجمة'!AC$2:AD$2397,1,0),"م")</f>
        <v>م</v>
      </c>
      <c r="AG415" s="232"/>
      <c r="AH415" s="233"/>
      <c r="AI415" s="233"/>
      <c r="AJ415" s="233"/>
      <c r="AL415" s="267"/>
      <c r="AM415" s="235"/>
      <c r="AO415" s="236"/>
      <c r="AU415" s="234"/>
    </row>
    <row r="416" spans="1:47" ht="21" x14ac:dyDescent="0.4">
      <c r="A416" s="278">
        <v>111247</v>
      </c>
      <c r="B416" s="279" t="s">
        <v>1482</v>
      </c>
      <c r="C416" s="279" t="s">
        <v>115</v>
      </c>
      <c r="D416" s="279" t="s">
        <v>263</v>
      </c>
      <c r="E416" s="279" t="s">
        <v>423</v>
      </c>
      <c r="F416" s="279" t="s">
        <v>8378</v>
      </c>
      <c r="G416" s="279" t="s">
        <v>8379</v>
      </c>
      <c r="H416" s="279" t="s">
        <v>7215</v>
      </c>
      <c r="I416" s="279" t="s">
        <v>67</v>
      </c>
      <c r="J416" s="279" t="s">
        <v>7215</v>
      </c>
      <c r="K416" s="280">
        <v>0</v>
      </c>
      <c r="L416" s="279" t="s">
        <v>7215</v>
      </c>
      <c r="M416" s="315" t="s">
        <v>394</v>
      </c>
      <c r="N416" s="279" t="s">
        <v>394</v>
      </c>
      <c r="O416" s="279" t="s">
        <v>394</v>
      </c>
      <c r="P416" s="315">
        <v>0</v>
      </c>
      <c r="Q416" s="311"/>
      <c r="R416" s="303"/>
      <c r="S416" s="279" t="s">
        <v>394</v>
      </c>
      <c r="T416" s="315" t="s">
        <v>394</v>
      </c>
      <c r="AC416" s="279" t="s">
        <v>855</v>
      </c>
      <c r="AF416" s="276">
        <f>IFERROR(VLOOKUP(A416,'[1]قوائم الترجمة'!AC$2:AD$2397,1,0),"م")</f>
        <v>111247</v>
      </c>
      <c r="AG416" s="232"/>
      <c r="AH416" s="233"/>
      <c r="AI416" s="233"/>
      <c r="AJ416" s="233"/>
      <c r="AL416" s="267"/>
      <c r="AM416" s="235"/>
      <c r="AU416" s="234"/>
    </row>
    <row r="417" spans="1:47" ht="21" x14ac:dyDescent="0.4">
      <c r="A417" s="278">
        <v>111265</v>
      </c>
      <c r="B417" s="279" t="s">
        <v>5373</v>
      </c>
      <c r="C417" s="279" t="s">
        <v>133</v>
      </c>
      <c r="D417" s="279" t="s">
        <v>371</v>
      </c>
      <c r="E417" s="279" t="s">
        <v>394</v>
      </c>
      <c r="F417" s="303"/>
      <c r="G417" s="303"/>
      <c r="H417" s="279" t="s">
        <v>394</v>
      </c>
      <c r="I417" s="279" t="s">
        <v>61</v>
      </c>
      <c r="J417" s="279" t="s">
        <v>394</v>
      </c>
      <c r="K417" s="279" t="s">
        <v>394</v>
      </c>
      <c r="L417" s="279" t="s">
        <v>394</v>
      </c>
      <c r="M417" s="315" t="s">
        <v>394</v>
      </c>
      <c r="N417" s="279" t="s">
        <v>394</v>
      </c>
      <c r="O417" s="279" t="s">
        <v>394</v>
      </c>
      <c r="P417" s="315">
        <v>0</v>
      </c>
      <c r="Q417" s="315" t="s">
        <v>394</v>
      </c>
      <c r="R417" s="279" t="s">
        <v>394</v>
      </c>
      <c r="S417" s="279" t="s">
        <v>394</v>
      </c>
      <c r="T417" s="315" t="s">
        <v>394</v>
      </c>
      <c r="U417" s="315" t="s">
        <v>394</v>
      </c>
      <c r="V417" s="315" t="s">
        <v>394</v>
      </c>
      <c r="W417" s="315" t="s">
        <v>394</v>
      </c>
      <c r="X417" s="315" t="s">
        <v>394</v>
      </c>
      <c r="Y417" s="281"/>
      <c r="Z417" s="315" t="s">
        <v>394</v>
      </c>
      <c r="AA417" s="315" t="s">
        <v>394</v>
      </c>
      <c r="AB417" s="281"/>
      <c r="AC417" s="279" t="s">
        <v>855</v>
      </c>
      <c r="AF417" s="276" t="str">
        <f>IFERROR(VLOOKUP(A417,'[1]قوائم الترجمة'!AC$2:AD$2397,1,0),"م")</f>
        <v>م</v>
      </c>
      <c r="AG417" s="232"/>
      <c r="AH417" s="233"/>
      <c r="AI417" s="233"/>
      <c r="AJ417" s="233"/>
      <c r="AL417" s="267"/>
      <c r="AM417" s="235"/>
      <c r="AO417" s="236"/>
      <c r="AU417" s="234"/>
    </row>
    <row r="418" spans="1:47" ht="21" x14ac:dyDescent="0.4">
      <c r="A418" s="278">
        <v>111325</v>
      </c>
      <c r="B418" s="279" t="s">
        <v>7181</v>
      </c>
      <c r="C418" s="279" t="s">
        <v>92</v>
      </c>
      <c r="D418" s="279" t="s">
        <v>343</v>
      </c>
      <c r="E418" s="279" t="s">
        <v>394</v>
      </c>
      <c r="F418" s="303"/>
      <c r="G418" s="303"/>
      <c r="H418" s="279" t="s">
        <v>394</v>
      </c>
      <c r="I418" s="279" t="s">
        <v>538</v>
      </c>
      <c r="J418" s="279" t="s">
        <v>394</v>
      </c>
      <c r="K418" s="279" t="s">
        <v>394</v>
      </c>
      <c r="L418" s="279" t="s">
        <v>394</v>
      </c>
      <c r="M418" s="315" t="s">
        <v>394</v>
      </c>
      <c r="N418" s="279" t="s">
        <v>394</v>
      </c>
      <c r="O418" s="279" t="s">
        <v>394</v>
      </c>
      <c r="P418" s="315">
        <v>0</v>
      </c>
      <c r="Q418" s="315" t="s">
        <v>394</v>
      </c>
      <c r="R418" s="279" t="s">
        <v>394</v>
      </c>
      <c r="S418" s="279" t="s">
        <v>394</v>
      </c>
      <c r="T418" s="315" t="s">
        <v>394</v>
      </c>
      <c r="U418" s="315" t="s">
        <v>394</v>
      </c>
      <c r="V418" s="315" t="s">
        <v>394</v>
      </c>
      <c r="W418" s="315" t="s">
        <v>394</v>
      </c>
      <c r="X418" s="315" t="s">
        <v>394</v>
      </c>
      <c r="Y418" s="281"/>
      <c r="Z418" s="315" t="s">
        <v>394</v>
      </c>
      <c r="AA418" s="315" t="s">
        <v>394</v>
      </c>
      <c r="AB418" s="281"/>
      <c r="AC418" s="279" t="s">
        <v>855</v>
      </c>
      <c r="AF418" s="276" t="str">
        <f>IFERROR(VLOOKUP(A418,'[1]قوائم الترجمة'!AC$2:AD$2397,1,0),"م")</f>
        <v>م</v>
      </c>
      <c r="AG418" s="232"/>
      <c r="AH418" s="233"/>
      <c r="AI418" s="233"/>
      <c r="AJ418" s="233"/>
      <c r="AL418" s="267"/>
      <c r="AM418" s="235"/>
      <c r="AU418" s="234"/>
    </row>
    <row r="419" spans="1:47" ht="21" x14ac:dyDescent="0.4">
      <c r="A419" s="278">
        <v>111328</v>
      </c>
      <c r="B419" s="279" t="s">
        <v>1650</v>
      </c>
      <c r="C419" s="279" t="s">
        <v>68</v>
      </c>
      <c r="D419" s="279" t="s">
        <v>531</v>
      </c>
      <c r="E419" s="279" t="s">
        <v>394</v>
      </c>
      <c r="F419" s="303"/>
      <c r="G419" s="303"/>
      <c r="H419" s="279" t="s">
        <v>394</v>
      </c>
      <c r="I419" s="279" t="s">
        <v>538</v>
      </c>
      <c r="J419" s="279" t="s">
        <v>394</v>
      </c>
      <c r="K419" s="279" t="s">
        <v>394</v>
      </c>
      <c r="L419" s="279" t="s">
        <v>394</v>
      </c>
      <c r="M419" s="315" t="s">
        <v>394</v>
      </c>
      <c r="N419" s="279" t="s">
        <v>394</v>
      </c>
      <c r="O419" s="279" t="s">
        <v>394</v>
      </c>
      <c r="P419" s="315">
        <v>0</v>
      </c>
      <c r="Q419" s="315" t="s">
        <v>394</v>
      </c>
      <c r="R419" s="279" t="s">
        <v>394</v>
      </c>
      <c r="S419" s="279" t="s">
        <v>394</v>
      </c>
      <c r="T419" s="315" t="s">
        <v>394</v>
      </c>
      <c r="U419" s="315" t="s">
        <v>394</v>
      </c>
      <c r="V419" s="315" t="s">
        <v>394</v>
      </c>
      <c r="W419" s="315" t="s">
        <v>394</v>
      </c>
      <c r="X419" s="315" t="s">
        <v>394</v>
      </c>
      <c r="Y419" s="281"/>
      <c r="Z419" s="315" t="s">
        <v>394</v>
      </c>
      <c r="AA419" s="315" t="s">
        <v>394</v>
      </c>
      <c r="AB419" s="281"/>
      <c r="AC419" s="279" t="s">
        <v>855</v>
      </c>
      <c r="AF419" s="276" t="str">
        <f>IFERROR(VLOOKUP(A419,'[1]قوائم الترجمة'!AC$2:AD$2397,1,0),"م")</f>
        <v>م</v>
      </c>
      <c r="AG419" s="232"/>
      <c r="AH419" s="233"/>
      <c r="AI419" s="233"/>
      <c r="AJ419" s="233"/>
      <c r="AL419" s="267"/>
      <c r="AM419" s="235"/>
      <c r="AU419" s="234"/>
    </row>
    <row r="420" spans="1:47" ht="21" x14ac:dyDescent="0.4">
      <c r="A420" s="278">
        <v>111329</v>
      </c>
      <c r="B420" s="279" t="s">
        <v>1649</v>
      </c>
      <c r="C420" s="279" t="s">
        <v>204</v>
      </c>
      <c r="D420" s="279" t="s">
        <v>256</v>
      </c>
      <c r="E420" s="279" t="s">
        <v>5660</v>
      </c>
      <c r="F420" s="279" t="s">
        <v>8975</v>
      </c>
      <c r="G420" s="279" t="s">
        <v>8155</v>
      </c>
      <c r="H420" s="279" t="s">
        <v>425</v>
      </c>
      <c r="I420" s="279" t="s">
        <v>61</v>
      </c>
      <c r="J420" s="279" t="s">
        <v>403</v>
      </c>
      <c r="K420" s="280">
        <v>2004</v>
      </c>
      <c r="L420" s="279" t="s">
        <v>404</v>
      </c>
      <c r="M420" s="315" t="s">
        <v>394</v>
      </c>
      <c r="N420" s="279" t="s">
        <v>394</v>
      </c>
      <c r="O420" s="279" t="s">
        <v>394</v>
      </c>
      <c r="P420" s="315">
        <v>0</v>
      </c>
      <c r="Q420" s="311"/>
      <c r="R420" s="303"/>
      <c r="S420" s="279" t="s">
        <v>394</v>
      </c>
      <c r="T420" s="315" t="s">
        <v>394</v>
      </c>
      <c r="AC420" s="279" t="s">
        <v>855</v>
      </c>
      <c r="AF420" s="276">
        <f>IFERROR(VLOOKUP(A420,'[1]قوائم الترجمة'!AC$2:AD$2397,1,0),"م")</f>
        <v>111329</v>
      </c>
      <c r="AG420" s="232"/>
      <c r="AH420" s="233"/>
      <c r="AI420" s="233"/>
      <c r="AJ420" s="233"/>
      <c r="AL420" s="267"/>
      <c r="AM420" s="235"/>
      <c r="AU420" s="234"/>
    </row>
    <row r="421" spans="1:47" ht="21" x14ac:dyDescent="0.4">
      <c r="A421" s="278">
        <v>111330</v>
      </c>
      <c r="B421" s="279" t="s">
        <v>5372</v>
      </c>
      <c r="C421" s="279" t="s">
        <v>179</v>
      </c>
      <c r="D421" s="279" t="s">
        <v>249</v>
      </c>
      <c r="E421" s="279" t="s">
        <v>423</v>
      </c>
      <c r="F421" s="279" t="s">
        <v>8976</v>
      </c>
      <c r="G421" s="279" t="s">
        <v>402</v>
      </c>
      <c r="H421" s="279" t="s">
        <v>425</v>
      </c>
      <c r="I421" s="279" t="s">
        <v>538</v>
      </c>
      <c r="J421" s="279" t="s">
        <v>426</v>
      </c>
      <c r="K421" s="280">
        <v>2006</v>
      </c>
      <c r="L421" s="279" t="s">
        <v>402</v>
      </c>
      <c r="M421" s="315" t="s">
        <v>394</v>
      </c>
      <c r="N421" s="279" t="s">
        <v>8977</v>
      </c>
      <c r="O421" s="279" t="s">
        <v>8429</v>
      </c>
      <c r="P421" s="279">
        <v>105000</v>
      </c>
      <c r="Q421" s="311"/>
      <c r="R421" s="303"/>
      <c r="S421" s="279" t="s">
        <v>394</v>
      </c>
      <c r="T421" s="315"/>
      <c r="AC421" s="279" t="s">
        <v>394</v>
      </c>
      <c r="AF421" s="276">
        <f>IFERROR(VLOOKUP(A421,'[1]قوائم الترجمة'!AC$2:AD$2397,1,0),"م")</f>
        <v>111330</v>
      </c>
      <c r="AG421" s="232"/>
      <c r="AH421" s="233"/>
      <c r="AI421" s="233"/>
      <c r="AJ421" s="233"/>
      <c r="AL421" s="267"/>
      <c r="AM421" s="235"/>
      <c r="AU421" s="234"/>
    </row>
    <row r="422" spans="1:47" ht="21" x14ac:dyDescent="0.4">
      <c r="A422" s="278">
        <v>111333</v>
      </c>
      <c r="B422" s="279" t="s">
        <v>7192</v>
      </c>
      <c r="C422" s="279" t="s">
        <v>736</v>
      </c>
      <c r="D422" s="279" t="s">
        <v>7193</v>
      </c>
      <c r="E422" s="279" t="s">
        <v>394</v>
      </c>
      <c r="F422" s="303"/>
      <c r="G422" s="303"/>
      <c r="H422" s="279" t="s">
        <v>394</v>
      </c>
      <c r="I422" s="279" t="s">
        <v>61</v>
      </c>
      <c r="J422" s="279" t="s">
        <v>394</v>
      </c>
      <c r="K422" s="279" t="s">
        <v>394</v>
      </c>
      <c r="L422" s="279" t="s">
        <v>394</v>
      </c>
      <c r="M422" s="315" t="s">
        <v>394</v>
      </c>
      <c r="N422" s="279" t="s">
        <v>394</v>
      </c>
      <c r="O422" s="279" t="s">
        <v>394</v>
      </c>
      <c r="P422" s="315">
        <v>0</v>
      </c>
      <c r="Q422" s="315" t="s">
        <v>394</v>
      </c>
      <c r="R422" s="279" t="s">
        <v>394</v>
      </c>
      <c r="S422" s="279" t="s">
        <v>394</v>
      </c>
      <c r="T422" s="315" t="s">
        <v>394</v>
      </c>
      <c r="U422" s="315" t="s">
        <v>394</v>
      </c>
      <c r="V422" s="315" t="s">
        <v>394</v>
      </c>
      <c r="W422" s="315" t="s">
        <v>394</v>
      </c>
      <c r="X422" s="315" t="s">
        <v>394</v>
      </c>
      <c r="Y422" s="281"/>
      <c r="Z422" s="315" t="s">
        <v>394</v>
      </c>
      <c r="AA422" s="315" t="s">
        <v>394</v>
      </c>
      <c r="AB422" s="281"/>
      <c r="AC422" s="279" t="s">
        <v>855</v>
      </c>
      <c r="AF422" s="276" t="str">
        <f>IFERROR(VLOOKUP(A422,'[1]قوائم الترجمة'!AC$2:AD$2397,1,0),"م")</f>
        <v>م</v>
      </c>
      <c r="AG422" s="232"/>
      <c r="AH422" s="233"/>
      <c r="AI422" s="233"/>
      <c r="AJ422" s="233"/>
      <c r="AL422" s="267"/>
      <c r="AM422" s="235"/>
      <c r="AO422" s="236"/>
      <c r="AU422" s="234"/>
    </row>
    <row r="423" spans="1:47" ht="21" x14ac:dyDescent="0.4">
      <c r="A423" s="278">
        <v>111348</v>
      </c>
      <c r="B423" s="279" t="s">
        <v>7246</v>
      </c>
      <c r="C423" s="279" t="s">
        <v>80</v>
      </c>
      <c r="D423" s="279" t="s">
        <v>603</v>
      </c>
      <c r="E423" s="279" t="s">
        <v>394</v>
      </c>
      <c r="F423" s="303"/>
      <c r="G423" s="303"/>
      <c r="H423" s="279" t="s">
        <v>394</v>
      </c>
      <c r="I423" s="279" t="s">
        <v>61</v>
      </c>
      <c r="J423" s="279" t="s">
        <v>394</v>
      </c>
      <c r="K423" s="315" t="s">
        <v>394</v>
      </c>
      <c r="L423" s="279" t="s">
        <v>394</v>
      </c>
      <c r="M423" s="315" t="s">
        <v>394</v>
      </c>
      <c r="N423" s="279" t="s">
        <v>394</v>
      </c>
      <c r="O423" s="279" t="s">
        <v>394</v>
      </c>
      <c r="P423" s="315">
        <v>0</v>
      </c>
      <c r="Q423" s="315" t="s">
        <v>394</v>
      </c>
      <c r="R423" s="279" t="s">
        <v>394</v>
      </c>
      <c r="S423" s="279" t="s">
        <v>394</v>
      </c>
      <c r="T423" s="315" t="s">
        <v>394</v>
      </c>
      <c r="U423" s="315" t="s">
        <v>394</v>
      </c>
      <c r="V423" s="315" t="s">
        <v>394</v>
      </c>
      <c r="W423" s="315" t="s">
        <v>394</v>
      </c>
      <c r="X423" s="315" t="s">
        <v>394</v>
      </c>
      <c r="Y423" s="281"/>
      <c r="Z423" s="315" t="s">
        <v>394</v>
      </c>
      <c r="AA423" s="315" t="s">
        <v>394</v>
      </c>
      <c r="AB423" s="281"/>
      <c r="AC423" s="279" t="s">
        <v>855</v>
      </c>
      <c r="AF423" s="276" t="str">
        <f>IFERROR(VLOOKUP(A423,'[1]قوائم الترجمة'!AC$2:AD$2397,1,0),"م")</f>
        <v>م</v>
      </c>
      <c r="AG423" s="232"/>
      <c r="AH423" s="233"/>
      <c r="AI423" s="233"/>
      <c r="AJ423" s="233"/>
      <c r="AL423" s="267"/>
      <c r="AM423" s="235"/>
      <c r="AO423" s="236"/>
      <c r="AU423" s="234"/>
    </row>
    <row r="424" spans="1:47" ht="21" x14ac:dyDescent="0.4">
      <c r="A424" s="278">
        <v>111359</v>
      </c>
      <c r="B424" s="279" t="s">
        <v>5371</v>
      </c>
      <c r="C424" s="279" t="s">
        <v>93</v>
      </c>
      <c r="D424" s="279" t="s">
        <v>1226</v>
      </c>
      <c r="E424" s="279" t="s">
        <v>5660</v>
      </c>
      <c r="F424" s="279" t="s">
        <v>8978</v>
      </c>
      <c r="G424" s="279" t="s">
        <v>402</v>
      </c>
      <c r="H424" s="279" t="s">
        <v>425</v>
      </c>
      <c r="I424" s="279" t="s">
        <v>61</v>
      </c>
      <c r="J424" s="279" t="s">
        <v>7215</v>
      </c>
      <c r="K424" s="280">
        <v>0</v>
      </c>
      <c r="L424" s="279" t="s">
        <v>7215</v>
      </c>
      <c r="M424" s="315" t="s">
        <v>394</v>
      </c>
      <c r="N424" s="279"/>
      <c r="O424" s="279" t="s">
        <v>394</v>
      </c>
      <c r="P424" s="315">
        <v>0</v>
      </c>
      <c r="Q424" s="311"/>
      <c r="R424" s="303"/>
      <c r="S424" s="279" t="s">
        <v>394</v>
      </c>
      <c r="T424" s="315" t="s">
        <v>394</v>
      </c>
      <c r="AC424" s="279" t="s">
        <v>394</v>
      </c>
      <c r="AF424" s="276">
        <f>IFERROR(VLOOKUP(A424,'[1]قوائم الترجمة'!AC$2:AD$2397,1,0),"م")</f>
        <v>111359</v>
      </c>
      <c r="AG424" s="232"/>
      <c r="AH424" s="233"/>
      <c r="AI424" s="233"/>
      <c r="AJ424" s="233"/>
      <c r="AL424" s="267"/>
      <c r="AM424" s="235"/>
      <c r="AU424" s="234"/>
    </row>
    <row r="425" spans="1:47" ht="21" x14ac:dyDescent="0.4">
      <c r="A425" s="278">
        <v>111377</v>
      </c>
      <c r="B425" s="279" t="s">
        <v>7343</v>
      </c>
      <c r="C425" s="279" t="s">
        <v>166</v>
      </c>
      <c r="D425" s="279" t="s">
        <v>327</v>
      </c>
      <c r="E425" s="279" t="s">
        <v>394</v>
      </c>
      <c r="F425" s="303"/>
      <c r="G425" s="303"/>
      <c r="H425" s="279" t="s">
        <v>394</v>
      </c>
      <c r="I425" s="279" t="s">
        <v>61</v>
      </c>
      <c r="J425" s="279" t="s">
        <v>394</v>
      </c>
      <c r="K425" s="315" t="s">
        <v>394</v>
      </c>
      <c r="L425" s="279" t="s">
        <v>394</v>
      </c>
      <c r="M425" s="315" t="s">
        <v>394</v>
      </c>
      <c r="N425" s="279" t="s">
        <v>394</v>
      </c>
      <c r="O425" s="279" t="s">
        <v>394</v>
      </c>
      <c r="P425" s="315">
        <v>0</v>
      </c>
      <c r="Q425" s="315" t="s">
        <v>394</v>
      </c>
      <c r="R425" s="279" t="s">
        <v>394</v>
      </c>
      <c r="S425" s="279" t="s">
        <v>394</v>
      </c>
      <c r="T425" s="315" t="s">
        <v>394</v>
      </c>
      <c r="U425" s="315" t="s">
        <v>394</v>
      </c>
      <c r="V425" s="315" t="s">
        <v>394</v>
      </c>
      <c r="W425" s="315" t="s">
        <v>394</v>
      </c>
      <c r="X425" s="315" t="s">
        <v>394</v>
      </c>
      <c r="Y425" s="281"/>
      <c r="Z425" s="315" t="s">
        <v>394</v>
      </c>
      <c r="AA425" s="315" t="s">
        <v>394</v>
      </c>
      <c r="AB425" s="281"/>
      <c r="AC425" s="279" t="s">
        <v>855</v>
      </c>
      <c r="AF425" s="276" t="str">
        <f>IFERROR(VLOOKUP(A425,'[1]قوائم الترجمة'!AC$2:AD$2397,1,0),"م")</f>
        <v>م</v>
      </c>
      <c r="AG425" s="232"/>
      <c r="AH425" s="233"/>
      <c r="AI425" s="233"/>
      <c r="AJ425" s="233"/>
      <c r="AL425" s="267"/>
      <c r="AM425" s="235"/>
      <c r="AO425" s="236"/>
      <c r="AU425" s="234"/>
    </row>
    <row r="426" spans="1:47" ht="21" x14ac:dyDescent="0.4">
      <c r="A426" s="278">
        <v>111420</v>
      </c>
      <c r="B426" s="279" t="s">
        <v>7398</v>
      </c>
      <c r="C426" s="279" t="s">
        <v>62</v>
      </c>
      <c r="D426" s="279" t="s">
        <v>239</v>
      </c>
      <c r="E426" s="279" t="s">
        <v>394</v>
      </c>
      <c r="F426" s="303"/>
      <c r="G426" s="303"/>
      <c r="H426" s="279" t="s">
        <v>394</v>
      </c>
      <c r="I426" s="279" t="s">
        <v>540</v>
      </c>
      <c r="J426" s="279" t="s">
        <v>394</v>
      </c>
      <c r="K426" s="279" t="s">
        <v>394</v>
      </c>
      <c r="L426" s="279" t="s">
        <v>394</v>
      </c>
      <c r="M426" s="315" t="s">
        <v>394</v>
      </c>
      <c r="N426" s="279" t="s">
        <v>394</v>
      </c>
      <c r="O426" s="279" t="s">
        <v>394</v>
      </c>
      <c r="P426" s="315">
        <v>0</v>
      </c>
      <c r="Q426" s="315" t="s">
        <v>394</v>
      </c>
      <c r="R426" s="279" t="s">
        <v>394</v>
      </c>
      <c r="S426" s="279" t="s">
        <v>394</v>
      </c>
      <c r="T426" s="315" t="s">
        <v>394</v>
      </c>
      <c r="U426" s="315" t="s">
        <v>394</v>
      </c>
      <c r="V426" s="315" t="s">
        <v>394</v>
      </c>
      <c r="W426" s="315" t="s">
        <v>394</v>
      </c>
      <c r="X426" s="315" t="s">
        <v>394</v>
      </c>
      <c r="Y426" s="281"/>
      <c r="Z426" s="315" t="s">
        <v>394</v>
      </c>
      <c r="AA426" s="315" t="s">
        <v>394</v>
      </c>
      <c r="AB426" s="281"/>
      <c r="AC426" s="279" t="s">
        <v>855</v>
      </c>
      <c r="AF426" s="276" t="str">
        <f>IFERROR(VLOOKUP(A426,'[1]قوائم الترجمة'!AC$2:AD$2397,1,0),"م")</f>
        <v>م</v>
      </c>
      <c r="AG426" s="232"/>
      <c r="AH426" s="233"/>
      <c r="AI426" s="233"/>
      <c r="AJ426" s="233"/>
      <c r="AL426" s="267"/>
      <c r="AM426" s="235"/>
      <c r="AU426" s="234"/>
    </row>
    <row r="427" spans="1:47" ht="21" x14ac:dyDescent="0.4">
      <c r="A427" s="278">
        <v>111439</v>
      </c>
      <c r="B427" s="279" t="s">
        <v>7419</v>
      </c>
      <c r="C427" s="279" t="s">
        <v>109</v>
      </c>
      <c r="D427" s="279" t="s">
        <v>262</v>
      </c>
      <c r="E427" s="279" t="s">
        <v>394</v>
      </c>
      <c r="F427" s="303"/>
      <c r="G427" s="303"/>
      <c r="H427" s="279" t="s">
        <v>394</v>
      </c>
      <c r="I427" s="279" t="s">
        <v>538</v>
      </c>
      <c r="J427" s="279" t="s">
        <v>394</v>
      </c>
      <c r="K427" s="279" t="s">
        <v>394</v>
      </c>
      <c r="L427" s="279" t="s">
        <v>394</v>
      </c>
      <c r="M427" s="315" t="s">
        <v>394</v>
      </c>
      <c r="N427" s="279" t="s">
        <v>394</v>
      </c>
      <c r="O427" s="279" t="s">
        <v>394</v>
      </c>
      <c r="P427" s="315">
        <v>0</v>
      </c>
      <c r="Q427" s="315" t="s">
        <v>394</v>
      </c>
      <c r="R427" s="279" t="s">
        <v>394</v>
      </c>
      <c r="S427" s="279" t="s">
        <v>394</v>
      </c>
      <c r="T427" s="315" t="s">
        <v>394</v>
      </c>
      <c r="U427" s="315" t="s">
        <v>394</v>
      </c>
      <c r="V427" s="315" t="s">
        <v>394</v>
      </c>
      <c r="W427" s="315" t="s">
        <v>394</v>
      </c>
      <c r="X427" s="315" t="s">
        <v>394</v>
      </c>
      <c r="Y427" s="281"/>
      <c r="Z427" s="315" t="s">
        <v>394</v>
      </c>
      <c r="AA427" s="315" t="s">
        <v>394</v>
      </c>
      <c r="AB427" s="281"/>
      <c r="AC427" s="279" t="s">
        <v>855</v>
      </c>
      <c r="AF427" s="276" t="str">
        <f>IFERROR(VLOOKUP(A427,'[1]قوائم الترجمة'!AC$2:AD$2397,1,0),"م")</f>
        <v>م</v>
      </c>
      <c r="AG427" s="232"/>
      <c r="AH427" s="233"/>
      <c r="AI427" s="233"/>
      <c r="AJ427" s="233"/>
      <c r="AL427" s="267"/>
      <c r="AM427" s="235"/>
      <c r="AO427" s="236"/>
      <c r="AU427" s="234"/>
    </row>
    <row r="428" spans="1:47" ht="21" x14ac:dyDescent="0.4">
      <c r="A428" s="278">
        <v>111455</v>
      </c>
      <c r="B428" s="279" t="s">
        <v>5370</v>
      </c>
      <c r="C428" s="279" t="s">
        <v>127</v>
      </c>
      <c r="D428" s="279" t="s">
        <v>354</v>
      </c>
      <c r="E428" s="279" t="s">
        <v>394</v>
      </c>
      <c r="F428" s="303"/>
      <c r="G428" s="303"/>
      <c r="H428" s="279" t="s">
        <v>394</v>
      </c>
      <c r="I428" s="279" t="s">
        <v>61</v>
      </c>
      <c r="J428" s="279" t="s">
        <v>394</v>
      </c>
      <c r="K428" s="315" t="s">
        <v>394</v>
      </c>
      <c r="L428" s="279" t="s">
        <v>394</v>
      </c>
      <c r="M428" s="315" t="s">
        <v>394</v>
      </c>
      <c r="N428" s="279" t="s">
        <v>394</v>
      </c>
      <c r="O428" s="279" t="s">
        <v>394</v>
      </c>
      <c r="P428" s="315">
        <v>0</v>
      </c>
      <c r="Q428" s="315" t="s">
        <v>394</v>
      </c>
      <c r="R428" s="279" t="s">
        <v>394</v>
      </c>
      <c r="S428" s="279" t="s">
        <v>394</v>
      </c>
      <c r="T428" s="315" t="s">
        <v>394</v>
      </c>
      <c r="U428" s="315" t="s">
        <v>394</v>
      </c>
      <c r="V428" s="315" t="s">
        <v>394</v>
      </c>
      <c r="W428" s="315" t="s">
        <v>394</v>
      </c>
      <c r="X428" s="315" t="s">
        <v>394</v>
      </c>
      <c r="Y428" s="281"/>
      <c r="Z428" s="315" t="s">
        <v>394</v>
      </c>
      <c r="AA428" s="315" t="s">
        <v>394</v>
      </c>
      <c r="AB428" s="281"/>
      <c r="AC428" s="279" t="s">
        <v>855</v>
      </c>
      <c r="AF428" s="276" t="str">
        <f>IFERROR(VLOOKUP(A428,'[1]قوائم الترجمة'!AC$2:AD$2397,1,0),"م")</f>
        <v>م</v>
      </c>
      <c r="AG428" s="232"/>
      <c r="AH428" s="233"/>
      <c r="AI428" s="233"/>
      <c r="AJ428" s="233"/>
      <c r="AL428" s="267"/>
      <c r="AM428" s="235"/>
      <c r="AO428" s="236"/>
      <c r="AU428" s="234"/>
    </row>
    <row r="429" spans="1:47" ht="21" x14ac:dyDescent="0.4">
      <c r="A429" s="278">
        <v>111483</v>
      </c>
      <c r="B429" s="279" t="s">
        <v>1481</v>
      </c>
      <c r="C429" s="279" t="s">
        <v>109</v>
      </c>
      <c r="D429" s="279" t="s">
        <v>282</v>
      </c>
      <c r="E429" s="279" t="s">
        <v>424</v>
      </c>
      <c r="F429" s="279" t="s">
        <v>8378</v>
      </c>
      <c r="G429" s="279" t="s">
        <v>8379</v>
      </c>
      <c r="H429" s="279" t="s">
        <v>7215</v>
      </c>
      <c r="I429" s="279" t="s">
        <v>61</v>
      </c>
      <c r="J429" s="279" t="s">
        <v>7215</v>
      </c>
      <c r="K429" s="280">
        <v>0</v>
      </c>
      <c r="L429" s="279" t="s">
        <v>7215</v>
      </c>
      <c r="M429" s="315" t="s">
        <v>394</v>
      </c>
      <c r="N429" s="279" t="s">
        <v>394</v>
      </c>
      <c r="O429" s="279" t="s">
        <v>394</v>
      </c>
      <c r="P429" s="315">
        <v>0</v>
      </c>
      <c r="Q429" s="311"/>
      <c r="R429" s="303"/>
      <c r="S429" s="279" t="s">
        <v>394</v>
      </c>
      <c r="T429" s="315" t="s">
        <v>394</v>
      </c>
      <c r="AC429" s="279" t="s">
        <v>855</v>
      </c>
      <c r="AF429" s="276">
        <f>IFERROR(VLOOKUP(A429,'[1]قوائم الترجمة'!AC$2:AD$2397,1,0),"م")</f>
        <v>111483</v>
      </c>
      <c r="AG429" s="232"/>
      <c r="AH429" s="233"/>
      <c r="AI429" s="233"/>
      <c r="AJ429" s="233"/>
      <c r="AL429" s="267"/>
      <c r="AM429" s="235"/>
      <c r="AU429" s="234"/>
    </row>
    <row r="430" spans="1:47" ht="21" x14ac:dyDescent="0.4">
      <c r="A430" s="278">
        <v>111532</v>
      </c>
      <c r="B430" s="279" t="s">
        <v>7642</v>
      </c>
      <c r="C430" s="279" t="s">
        <v>138</v>
      </c>
      <c r="D430" s="279" t="s">
        <v>10369</v>
      </c>
      <c r="E430" s="279" t="s">
        <v>394</v>
      </c>
      <c r="F430" s="303"/>
      <c r="G430" s="303"/>
      <c r="H430" s="279" t="s">
        <v>394</v>
      </c>
      <c r="I430" s="279" t="s">
        <v>540</v>
      </c>
      <c r="J430" s="279" t="s">
        <v>394</v>
      </c>
      <c r="K430" s="279" t="s">
        <v>394</v>
      </c>
      <c r="L430" s="279" t="s">
        <v>394</v>
      </c>
      <c r="M430" s="315" t="s">
        <v>394</v>
      </c>
      <c r="N430" s="279" t="s">
        <v>394</v>
      </c>
      <c r="O430" s="279" t="s">
        <v>394</v>
      </c>
      <c r="P430" s="315">
        <v>0</v>
      </c>
      <c r="Q430" s="315" t="s">
        <v>394</v>
      </c>
      <c r="R430" s="279" t="s">
        <v>394</v>
      </c>
      <c r="S430" s="279" t="s">
        <v>394</v>
      </c>
      <c r="T430" s="315" t="s">
        <v>394</v>
      </c>
      <c r="U430" s="315" t="s">
        <v>394</v>
      </c>
      <c r="V430" s="315" t="s">
        <v>394</v>
      </c>
      <c r="W430" s="315" t="s">
        <v>394</v>
      </c>
      <c r="X430" s="315" t="s">
        <v>394</v>
      </c>
      <c r="Y430" s="281"/>
      <c r="Z430" s="315" t="s">
        <v>394</v>
      </c>
      <c r="AA430" s="315" t="s">
        <v>394</v>
      </c>
      <c r="AB430" s="281"/>
      <c r="AC430" s="279" t="s">
        <v>855</v>
      </c>
      <c r="AF430" s="276" t="str">
        <f>IFERROR(VLOOKUP(A430,'[1]قوائم الترجمة'!AC$2:AD$2397,1,0),"م")</f>
        <v>م</v>
      </c>
      <c r="AG430" s="232"/>
      <c r="AH430" s="233"/>
      <c r="AI430" s="233"/>
      <c r="AJ430" s="233"/>
      <c r="AL430" s="267"/>
      <c r="AM430" s="235"/>
      <c r="AU430" s="234"/>
    </row>
    <row r="431" spans="1:47" ht="21" x14ac:dyDescent="0.4">
      <c r="A431" s="275">
        <v>111567</v>
      </c>
      <c r="B431" s="276" t="s">
        <v>5369</v>
      </c>
      <c r="C431" s="276" t="s">
        <v>75</v>
      </c>
      <c r="D431" s="276" t="s">
        <v>1304</v>
      </c>
      <c r="E431" s="276" t="s">
        <v>423</v>
      </c>
      <c r="F431" s="276" t="s">
        <v>8396</v>
      </c>
      <c r="G431" s="276" t="s">
        <v>402</v>
      </c>
      <c r="H431" s="276" t="s">
        <v>425</v>
      </c>
      <c r="I431" s="276" t="s">
        <v>61</v>
      </c>
      <c r="J431" s="276" t="s">
        <v>403</v>
      </c>
      <c r="K431" s="323">
        <v>1988</v>
      </c>
      <c r="L431" s="276" t="s">
        <v>402</v>
      </c>
      <c r="N431" s="276" t="s">
        <v>394</v>
      </c>
      <c r="O431" s="276" t="s">
        <v>394</v>
      </c>
      <c r="P431" s="315">
        <v>0</v>
      </c>
      <c r="R431" s="276" t="s">
        <v>394</v>
      </c>
      <c r="S431" s="276" t="s">
        <v>394</v>
      </c>
      <c r="AC431" s="276" t="s">
        <v>394</v>
      </c>
      <c r="AF431" s="276">
        <f>IFERROR(VLOOKUP(A431,'[1]قوائم الترجمة'!AC$2:AD$2397,1,0),"م")</f>
        <v>111567</v>
      </c>
      <c r="AG431" s="232"/>
      <c r="AH431" s="233"/>
      <c r="AI431" s="233"/>
      <c r="AJ431" s="233"/>
      <c r="AL431" s="267"/>
      <c r="AM431" s="235"/>
      <c r="AO431" s="236"/>
      <c r="AU431" s="234"/>
    </row>
    <row r="432" spans="1:47" ht="21" x14ac:dyDescent="0.4">
      <c r="A432" s="278">
        <v>111568</v>
      </c>
      <c r="B432" s="279" t="s">
        <v>7714</v>
      </c>
      <c r="C432" s="279" t="s">
        <v>726</v>
      </c>
      <c r="D432" s="279" t="s">
        <v>215</v>
      </c>
      <c r="E432" s="279" t="s">
        <v>394</v>
      </c>
      <c r="F432" s="303"/>
      <c r="G432" s="303"/>
      <c r="H432" s="279" t="s">
        <v>394</v>
      </c>
      <c r="I432" s="279" t="s">
        <v>61</v>
      </c>
      <c r="J432" s="279" t="s">
        <v>394</v>
      </c>
      <c r="K432" s="279" t="s">
        <v>394</v>
      </c>
      <c r="L432" s="279" t="s">
        <v>394</v>
      </c>
      <c r="M432" s="315" t="s">
        <v>394</v>
      </c>
      <c r="N432" s="279" t="s">
        <v>394</v>
      </c>
      <c r="O432" s="279" t="s">
        <v>394</v>
      </c>
      <c r="P432" s="315">
        <v>0</v>
      </c>
      <c r="Q432" s="315" t="s">
        <v>394</v>
      </c>
      <c r="R432" s="279" t="s">
        <v>394</v>
      </c>
      <c r="S432" s="279" t="s">
        <v>394</v>
      </c>
      <c r="T432" s="315" t="s">
        <v>394</v>
      </c>
      <c r="U432" s="315" t="s">
        <v>394</v>
      </c>
      <c r="V432" s="315" t="s">
        <v>394</v>
      </c>
      <c r="W432" s="315" t="s">
        <v>394</v>
      </c>
      <c r="X432" s="315" t="s">
        <v>394</v>
      </c>
      <c r="Y432" s="281"/>
      <c r="Z432" s="315" t="s">
        <v>394</v>
      </c>
      <c r="AA432" s="315" t="s">
        <v>394</v>
      </c>
      <c r="AB432" s="281"/>
      <c r="AC432" s="279" t="s">
        <v>855</v>
      </c>
      <c r="AF432" s="276" t="str">
        <f>IFERROR(VLOOKUP(A432,'[1]قوائم الترجمة'!AC$2:AD$2397,1,0),"م")</f>
        <v>م</v>
      </c>
      <c r="AG432" s="232"/>
      <c r="AH432" s="233"/>
      <c r="AI432" s="233"/>
      <c r="AJ432" s="233"/>
      <c r="AL432" s="267"/>
      <c r="AM432" s="235"/>
      <c r="AO432" s="236"/>
      <c r="AU432" s="234"/>
    </row>
    <row r="433" spans="1:47" ht="21" x14ac:dyDescent="0.4">
      <c r="A433" s="278">
        <v>111582</v>
      </c>
      <c r="B433" s="279" t="s">
        <v>5368</v>
      </c>
      <c r="C433" s="279" t="s">
        <v>1025</v>
      </c>
      <c r="D433" s="279" t="s">
        <v>376</v>
      </c>
      <c r="E433" s="279" t="s">
        <v>394</v>
      </c>
      <c r="F433" s="303"/>
      <c r="G433" s="303"/>
      <c r="H433" s="279" t="s">
        <v>394</v>
      </c>
      <c r="I433" s="279" t="s">
        <v>61</v>
      </c>
      <c r="J433" s="279" t="s">
        <v>394</v>
      </c>
      <c r="K433" s="279" t="s">
        <v>394</v>
      </c>
      <c r="L433" s="279" t="s">
        <v>394</v>
      </c>
      <c r="M433" s="315" t="s">
        <v>394</v>
      </c>
      <c r="N433" s="279" t="s">
        <v>394</v>
      </c>
      <c r="O433" s="279" t="s">
        <v>394</v>
      </c>
      <c r="P433" s="315">
        <v>0</v>
      </c>
      <c r="Q433" s="315" t="s">
        <v>394</v>
      </c>
      <c r="R433" s="279" t="s">
        <v>394</v>
      </c>
      <c r="S433" s="279" t="s">
        <v>394</v>
      </c>
      <c r="T433" s="315" t="s">
        <v>394</v>
      </c>
      <c r="U433" s="315" t="s">
        <v>394</v>
      </c>
      <c r="V433" s="315" t="s">
        <v>394</v>
      </c>
      <c r="W433" s="315" t="s">
        <v>394</v>
      </c>
      <c r="X433" s="315" t="s">
        <v>394</v>
      </c>
      <c r="Y433" s="281"/>
      <c r="Z433" s="315" t="s">
        <v>394</v>
      </c>
      <c r="AA433" s="315" t="s">
        <v>394</v>
      </c>
      <c r="AB433" s="281"/>
      <c r="AC433" s="279" t="s">
        <v>855</v>
      </c>
      <c r="AF433" s="276" t="str">
        <f>IFERROR(VLOOKUP(A433,'[1]قوائم الترجمة'!AC$2:AD$2397,1,0),"م")</f>
        <v>م</v>
      </c>
      <c r="AG433" s="232"/>
      <c r="AH433" s="233"/>
      <c r="AI433" s="233"/>
      <c r="AJ433" s="233"/>
      <c r="AL433" s="267"/>
      <c r="AM433" s="235"/>
      <c r="AU433" s="234"/>
    </row>
    <row r="434" spans="1:47" ht="21" x14ac:dyDescent="0.4">
      <c r="A434" s="278">
        <v>111595</v>
      </c>
      <c r="B434" s="279" t="s">
        <v>7766</v>
      </c>
      <c r="C434" s="279" t="s">
        <v>133</v>
      </c>
      <c r="D434" s="279" t="s">
        <v>239</v>
      </c>
      <c r="E434" s="279" t="s">
        <v>394</v>
      </c>
      <c r="F434" s="303"/>
      <c r="G434" s="303"/>
      <c r="H434" s="279" t="s">
        <v>394</v>
      </c>
      <c r="I434" s="279" t="s">
        <v>538</v>
      </c>
      <c r="J434" s="279" t="s">
        <v>394</v>
      </c>
      <c r="K434" s="279" t="s">
        <v>394</v>
      </c>
      <c r="L434" s="279" t="s">
        <v>394</v>
      </c>
      <c r="M434" s="315" t="s">
        <v>394</v>
      </c>
      <c r="N434" s="279" t="s">
        <v>394</v>
      </c>
      <c r="O434" s="279" t="s">
        <v>394</v>
      </c>
      <c r="P434" s="315">
        <v>0</v>
      </c>
      <c r="Q434" s="315" t="s">
        <v>394</v>
      </c>
      <c r="R434" s="279" t="s">
        <v>394</v>
      </c>
      <c r="S434" s="279" t="s">
        <v>394</v>
      </c>
      <c r="T434" s="315" t="s">
        <v>394</v>
      </c>
      <c r="U434" s="315" t="s">
        <v>394</v>
      </c>
      <c r="V434" s="315" t="s">
        <v>394</v>
      </c>
      <c r="W434" s="315" t="s">
        <v>394</v>
      </c>
      <c r="X434" s="315" t="s">
        <v>394</v>
      </c>
      <c r="Y434" s="281"/>
      <c r="Z434" s="315" t="s">
        <v>394</v>
      </c>
      <c r="AA434" s="315" t="s">
        <v>394</v>
      </c>
      <c r="AB434" s="281"/>
      <c r="AC434" s="279" t="s">
        <v>855</v>
      </c>
      <c r="AF434" s="276" t="str">
        <f>IFERROR(VLOOKUP(A434,'[1]قوائم الترجمة'!AC$2:AD$2397,1,0),"م")</f>
        <v>م</v>
      </c>
      <c r="AG434" s="232"/>
      <c r="AH434" s="233"/>
      <c r="AI434" s="233"/>
      <c r="AJ434" s="233"/>
      <c r="AL434" s="267"/>
      <c r="AM434" s="235"/>
      <c r="AU434" s="234"/>
    </row>
    <row r="435" spans="1:47" ht="21" x14ac:dyDescent="0.4">
      <c r="A435" s="278">
        <v>111617</v>
      </c>
      <c r="B435" s="279" t="s">
        <v>7815</v>
      </c>
      <c r="C435" s="279" t="s">
        <v>7816</v>
      </c>
      <c r="D435" s="279" t="s">
        <v>394</v>
      </c>
      <c r="E435" s="279" t="s">
        <v>394</v>
      </c>
      <c r="F435" s="303"/>
      <c r="G435" s="303"/>
      <c r="H435" s="279" t="s">
        <v>394</v>
      </c>
      <c r="I435" s="279" t="s">
        <v>538</v>
      </c>
      <c r="J435" s="279" t="s">
        <v>394</v>
      </c>
      <c r="K435" s="279" t="s">
        <v>394</v>
      </c>
      <c r="L435" s="279" t="s">
        <v>394</v>
      </c>
      <c r="M435" s="315" t="s">
        <v>394</v>
      </c>
      <c r="N435" s="279" t="s">
        <v>394</v>
      </c>
      <c r="O435" s="279" t="s">
        <v>394</v>
      </c>
      <c r="P435" s="315">
        <v>0</v>
      </c>
      <c r="Q435" s="315" t="s">
        <v>394</v>
      </c>
      <c r="R435" s="279" t="s">
        <v>394</v>
      </c>
      <c r="S435" s="279" t="s">
        <v>394</v>
      </c>
      <c r="T435" s="315" t="s">
        <v>394</v>
      </c>
      <c r="U435" s="315" t="s">
        <v>394</v>
      </c>
      <c r="V435" s="315" t="s">
        <v>394</v>
      </c>
      <c r="W435" s="315" t="s">
        <v>394</v>
      </c>
      <c r="X435" s="315" t="s">
        <v>394</v>
      </c>
      <c r="Y435" s="281"/>
      <c r="Z435" s="315" t="s">
        <v>394</v>
      </c>
      <c r="AA435" s="315" t="s">
        <v>394</v>
      </c>
      <c r="AB435" s="281"/>
      <c r="AC435" s="279" t="s">
        <v>855</v>
      </c>
      <c r="AF435" s="276" t="str">
        <f>IFERROR(VLOOKUP(A435,'[1]قوائم الترجمة'!AC$2:AD$2397,1,0),"م")</f>
        <v>م</v>
      </c>
      <c r="AG435" s="232"/>
      <c r="AH435" s="233"/>
      <c r="AI435" s="233"/>
      <c r="AJ435" s="233"/>
      <c r="AL435" s="267"/>
      <c r="AM435" s="235"/>
      <c r="AO435" s="236"/>
      <c r="AU435" s="234"/>
    </row>
    <row r="436" spans="1:47" ht="21" x14ac:dyDescent="0.4">
      <c r="A436" s="278">
        <v>111618</v>
      </c>
      <c r="B436" s="279" t="s">
        <v>7818</v>
      </c>
      <c r="C436" s="279" t="s">
        <v>394</v>
      </c>
      <c r="D436" s="279" t="s">
        <v>394</v>
      </c>
      <c r="E436" s="279" t="s">
        <v>394</v>
      </c>
      <c r="F436" s="303"/>
      <c r="G436" s="303"/>
      <c r="H436" s="279" t="s">
        <v>394</v>
      </c>
      <c r="I436" s="279" t="s">
        <v>61</v>
      </c>
      <c r="J436" s="279" t="s">
        <v>394</v>
      </c>
      <c r="K436" s="315" t="s">
        <v>394</v>
      </c>
      <c r="L436" s="279" t="s">
        <v>394</v>
      </c>
      <c r="M436" s="315" t="s">
        <v>394</v>
      </c>
      <c r="N436" s="279" t="s">
        <v>394</v>
      </c>
      <c r="O436" s="279" t="s">
        <v>394</v>
      </c>
      <c r="P436" s="315">
        <v>0</v>
      </c>
      <c r="Q436" s="315" t="s">
        <v>394</v>
      </c>
      <c r="R436" s="279" t="s">
        <v>394</v>
      </c>
      <c r="S436" s="279" t="s">
        <v>394</v>
      </c>
      <c r="T436" s="315" t="s">
        <v>394</v>
      </c>
      <c r="U436" s="315" t="s">
        <v>394</v>
      </c>
      <c r="V436" s="315" t="s">
        <v>394</v>
      </c>
      <c r="W436" s="315" t="s">
        <v>394</v>
      </c>
      <c r="X436" s="315" t="s">
        <v>394</v>
      </c>
      <c r="Y436" s="281"/>
      <c r="Z436" s="315" t="s">
        <v>394</v>
      </c>
      <c r="AA436" s="315" t="s">
        <v>394</v>
      </c>
      <c r="AB436" s="281"/>
      <c r="AC436" s="279" t="s">
        <v>855</v>
      </c>
      <c r="AF436" s="276" t="str">
        <f>IFERROR(VLOOKUP(A436,'[1]قوائم الترجمة'!AC$2:AD$2397,1,0),"م")</f>
        <v>م</v>
      </c>
      <c r="AG436" s="232"/>
      <c r="AH436" s="233"/>
      <c r="AI436" s="233"/>
      <c r="AJ436" s="233"/>
      <c r="AL436" s="267"/>
      <c r="AM436" s="235"/>
      <c r="AU436" s="234"/>
    </row>
    <row r="437" spans="1:47" ht="21" x14ac:dyDescent="0.4">
      <c r="A437" s="278">
        <v>111623</v>
      </c>
      <c r="B437" s="279" t="s">
        <v>1480</v>
      </c>
      <c r="C437" s="279" t="s">
        <v>106</v>
      </c>
      <c r="D437" s="279" t="s">
        <v>499</v>
      </c>
      <c r="E437" s="279" t="s">
        <v>394</v>
      </c>
      <c r="F437" s="303"/>
      <c r="G437" s="303"/>
      <c r="H437" s="279" t="s">
        <v>394</v>
      </c>
      <c r="I437" s="279" t="s">
        <v>61</v>
      </c>
      <c r="J437" s="279" t="s">
        <v>394</v>
      </c>
      <c r="K437" s="279" t="s">
        <v>394</v>
      </c>
      <c r="L437" s="279" t="s">
        <v>394</v>
      </c>
      <c r="M437" s="315" t="s">
        <v>394</v>
      </c>
      <c r="N437" s="279" t="s">
        <v>394</v>
      </c>
      <c r="O437" s="279" t="s">
        <v>394</v>
      </c>
      <c r="P437" s="315">
        <v>0</v>
      </c>
      <c r="Q437" s="315" t="s">
        <v>394</v>
      </c>
      <c r="R437" s="279" t="s">
        <v>394</v>
      </c>
      <c r="S437" s="279" t="s">
        <v>394</v>
      </c>
      <c r="T437" s="315" t="s">
        <v>394</v>
      </c>
      <c r="U437" s="315" t="s">
        <v>394</v>
      </c>
      <c r="V437" s="315" t="s">
        <v>394</v>
      </c>
      <c r="W437" s="315" t="s">
        <v>394</v>
      </c>
      <c r="X437" s="315" t="s">
        <v>394</v>
      </c>
      <c r="Y437" s="281"/>
      <c r="Z437" s="315" t="s">
        <v>394</v>
      </c>
      <c r="AA437" s="315" t="s">
        <v>394</v>
      </c>
      <c r="AB437" s="281"/>
      <c r="AC437" s="279" t="s">
        <v>855</v>
      </c>
      <c r="AF437" s="276" t="str">
        <f>IFERROR(VLOOKUP(A437,'[1]قوائم الترجمة'!AC$2:AD$2397,1,0),"م")</f>
        <v>م</v>
      </c>
      <c r="AG437" s="232"/>
      <c r="AH437" s="233"/>
      <c r="AI437" s="233"/>
      <c r="AJ437" s="233"/>
      <c r="AL437" s="267"/>
      <c r="AM437" s="235"/>
      <c r="AO437" s="236"/>
      <c r="AU437" s="234"/>
    </row>
    <row r="438" spans="1:47" ht="21" x14ac:dyDescent="0.4">
      <c r="A438" s="278">
        <v>111656</v>
      </c>
      <c r="B438" s="279" t="s">
        <v>5367</v>
      </c>
      <c r="C438" s="279" t="s">
        <v>161</v>
      </c>
      <c r="D438" s="279" t="s">
        <v>1056</v>
      </c>
      <c r="E438" s="279" t="s">
        <v>394</v>
      </c>
      <c r="F438" s="303"/>
      <c r="G438" s="303"/>
      <c r="H438" s="279" t="s">
        <v>394</v>
      </c>
      <c r="I438" s="279" t="s">
        <v>61</v>
      </c>
      <c r="J438" s="279" t="s">
        <v>394</v>
      </c>
      <c r="K438" s="315" t="s">
        <v>394</v>
      </c>
      <c r="L438" s="279" t="s">
        <v>394</v>
      </c>
      <c r="M438" s="315" t="s">
        <v>394</v>
      </c>
      <c r="N438" s="279" t="s">
        <v>394</v>
      </c>
      <c r="O438" s="279" t="s">
        <v>394</v>
      </c>
      <c r="P438" s="315">
        <v>0</v>
      </c>
      <c r="Q438" s="315" t="s">
        <v>394</v>
      </c>
      <c r="R438" s="279" t="s">
        <v>394</v>
      </c>
      <c r="S438" s="279" t="s">
        <v>394</v>
      </c>
      <c r="T438" s="315" t="s">
        <v>394</v>
      </c>
      <c r="U438" s="315" t="s">
        <v>394</v>
      </c>
      <c r="V438" s="315" t="s">
        <v>394</v>
      </c>
      <c r="W438" s="315" t="s">
        <v>394</v>
      </c>
      <c r="X438" s="315" t="s">
        <v>394</v>
      </c>
      <c r="Y438" s="281"/>
      <c r="Z438" s="315" t="s">
        <v>394</v>
      </c>
      <c r="AA438" s="315" t="s">
        <v>394</v>
      </c>
      <c r="AB438" s="281"/>
      <c r="AC438" s="279" t="s">
        <v>855</v>
      </c>
      <c r="AF438" s="276" t="str">
        <f>IFERROR(VLOOKUP(A438,'[1]قوائم الترجمة'!AC$2:AD$2397,1,0),"م")</f>
        <v>م</v>
      </c>
      <c r="AG438" s="232"/>
      <c r="AH438" s="233"/>
      <c r="AI438" s="233"/>
      <c r="AJ438" s="233"/>
      <c r="AL438" s="267"/>
      <c r="AM438" s="235"/>
      <c r="AU438" s="234"/>
    </row>
    <row r="439" spans="1:47" ht="21" x14ac:dyDescent="0.4">
      <c r="A439" s="278">
        <v>111672</v>
      </c>
      <c r="B439" s="279" t="s">
        <v>7919</v>
      </c>
      <c r="C439" s="279" t="s">
        <v>68</v>
      </c>
      <c r="D439" s="279" t="s">
        <v>256</v>
      </c>
      <c r="E439" s="279" t="s">
        <v>394</v>
      </c>
      <c r="F439" s="303"/>
      <c r="G439" s="303"/>
      <c r="H439" s="279" t="s">
        <v>394</v>
      </c>
      <c r="I439" s="279" t="s">
        <v>61</v>
      </c>
      <c r="J439" s="279" t="s">
        <v>394</v>
      </c>
      <c r="K439" s="279" t="s">
        <v>394</v>
      </c>
      <c r="L439" s="279" t="s">
        <v>394</v>
      </c>
      <c r="M439" s="315" t="s">
        <v>394</v>
      </c>
      <c r="N439" s="279" t="s">
        <v>394</v>
      </c>
      <c r="O439" s="279" t="s">
        <v>394</v>
      </c>
      <c r="P439" s="315">
        <v>0</v>
      </c>
      <c r="Q439" s="315" t="s">
        <v>394</v>
      </c>
      <c r="R439" s="279" t="s">
        <v>394</v>
      </c>
      <c r="S439" s="279" t="s">
        <v>394</v>
      </c>
      <c r="T439" s="315" t="s">
        <v>394</v>
      </c>
      <c r="U439" s="315" t="s">
        <v>394</v>
      </c>
      <c r="V439" s="315" t="s">
        <v>394</v>
      </c>
      <c r="W439" s="315" t="s">
        <v>394</v>
      </c>
      <c r="X439" s="315" t="s">
        <v>394</v>
      </c>
      <c r="Y439" s="281"/>
      <c r="Z439" s="315" t="s">
        <v>394</v>
      </c>
      <c r="AA439" s="315" t="s">
        <v>394</v>
      </c>
      <c r="AB439" s="281"/>
      <c r="AC439" s="279" t="s">
        <v>855</v>
      </c>
      <c r="AF439" s="276" t="str">
        <f>IFERROR(VLOOKUP(A439,'[1]قوائم الترجمة'!AC$2:AD$2397,1,0),"م")</f>
        <v>م</v>
      </c>
      <c r="AG439" s="232"/>
      <c r="AH439" s="233"/>
      <c r="AI439" s="233"/>
      <c r="AJ439" s="233"/>
      <c r="AL439" s="267"/>
      <c r="AM439" s="235"/>
      <c r="AU439" s="234"/>
    </row>
    <row r="440" spans="1:47" ht="21" x14ac:dyDescent="0.4">
      <c r="A440" s="275">
        <v>111676</v>
      </c>
      <c r="B440" s="276" t="s">
        <v>1478</v>
      </c>
      <c r="C440" s="276" t="s">
        <v>1067</v>
      </c>
      <c r="D440" s="276" t="s">
        <v>1479</v>
      </c>
      <c r="E440" s="276" t="s">
        <v>424</v>
      </c>
      <c r="F440" s="276" t="s">
        <v>8397</v>
      </c>
      <c r="G440" s="276" t="s">
        <v>8398</v>
      </c>
      <c r="H440" s="276" t="s">
        <v>425</v>
      </c>
      <c r="I440" s="276" t="s">
        <v>61</v>
      </c>
      <c r="J440" s="276" t="s">
        <v>403</v>
      </c>
      <c r="K440" s="323">
        <v>2005</v>
      </c>
      <c r="L440" s="276" t="s">
        <v>419</v>
      </c>
      <c r="N440" s="276" t="s">
        <v>394</v>
      </c>
      <c r="O440" s="276" t="s">
        <v>394</v>
      </c>
      <c r="P440" s="315">
        <v>0</v>
      </c>
      <c r="R440" s="276" t="s">
        <v>394</v>
      </c>
      <c r="S440" s="276" t="s">
        <v>394</v>
      </c>
      <c r="AC440" s="276" t="s">
        <v>855</v>
      </c>
      <c r="AF440" s="276">
        <f>IFERROR(VLOOKUP(A440,'[1]قوائم الترجمة'!AC$2:AD$2397,1,0),"م")</f>
        <v>111676</v>
      </c>
      <c r="AG440" s="232"/>
      <c r="AH440" s="233"/>
      <c r="AI440" s="233"/>
      <c r="AJ440" s="233"/>
      <c r="AL440" s="267"/>
      <c r="AM440" s="235"/>
      <c r="AU440" s="234"/>
    </row>
    <row r="441" spans="1:47" ht="21" x14ac:dyDescent="0.4">
      <c r="A441" s="278">
        <v>111684</v>
      </c>
      <c r="B441" s="279" t="s">
        <v>7955</v>
      </c>
      <c r="C441" s="279" t="s">
        <v>72</v>
      </c>
      <c r="D441" s="279" t="s">
        <v>273</v>
      </c>
      <c r="E441" s="279" t="s">
        <v>394</v>
      </c>
      <c r="F441" s="303"/>
      <c r="G441" s="303"/>
      <c r="H441" s="279" t="s">
        <v>394</v>
      </c>
      <c r="I441" s="279" t="s">
        <v>540</v>
      </c>
      <c r="J441" s="279" t="s">
        <v>394</v>
      </c>
      <c r="K441" s="279" t="s">
        <v>394</v>
      </c>
      <c r="L441" s="279" t="s">
        <v>394</v>
      </c>
      <c r="M441" s="315" t="s">
        <v>394</v>
      </c>
      <c r="N441" s="279" t="s">
        <v>394</v>
      </c>
      <c r="O441" s="279" t="s">
        <v>394</v>
      </c>
      <c r="P441" s="315">
        <v>0</v>
      </c>
      <c r="Q441" s="315" t="s">
        <v>394</v>
      </c>
      <c r="R441" s="279" t="s">
        <v>394</v>
      </c>
      <c r="S441" s="279" t="s">
        <v>394</v>
      </c>
      <c r="T441" s="315" t="s">
        <v>394</v>
      </c>
      <c r="U441" s="315" t="s">
        <v>394</v>
      </c>
      <c r="V441" s="315" t="s">
        <v>394</v>
      </c>
      <c r="W441" s="315" t="s">
        <v>394</v>
      </c>
      <c r="X441" s="315" t="s">
        <v>394</v>
      </c>
      <c r="Y441" s="281"/>
      <c r="Z441" s="315" t="s">
        <v>394</v>
      </c>
      <c r="AA441" s="315" t="s">
        <v>394</v>
      </c>
      <c r="AB441" s="281"/>
      <c r="AC441" s="279" t="s">
        <v>855</v>
      </c>
      <c r="AF441" s="276" t="str">
        <f>IFERROR(VLOOKUP(A441,'[1]قوائم الترجمة'!AC$2:AD$2397,1,0),"م")</f>
        <v>م</v>
      </c>
      <c r="AG441" s="232"/>
      <c r="AH441" s="233"/>
      <c r="AI441" s="233"/>
      <c r="AJ441" s="233"/>
      <c r="AL441" s="267"/>
      <c r="AM441" s="235"/>
      <c r="AO441" s="236"/>
      <c r="AU441" s="234"/>
    </row>
    <row r="442" spans="1:47" ht="21" x14ac:dyDescent="0.4">
      <c r="A442" s="275">
        <v>111707</v>
      </c>
      <c r="B442" s="276" t="s">
        <v>5366</v>
      </c>
      <c r="C442" s="276" t="s">
        <v>161</v>
      </c>
      <c r="D442" s="276" t="s">
        <v>246</v>
      </c>
      <c r="E442" s="276" t="s">
        <v>423</v>
      </c>
      <c r="F442" s="276" t="s">
        <v>8378</v>
      </c>
      <c r="G442" s="276" t="s">
        <v>8379</v>
      </c>
      <c r="H442" s="276" t="s">
        <v>7215</v>
      </c>
      <c r="I442" s="276" t="s">
        <v>61</v>
      </c>
      <c r="J442" s="276" t="s">
        <v>7215</v>
      </c>
      <c r="K442" s="277">
        <v>0</v>
      </c>
      <c r="L442" s="276" t="s">
        <v>7215</v>
      </c>
      <c r="N442" s="276" t="s">
        <v>394</v>
      </c>
      <c r="O442" s="276" t="s">
        <v>394</v>
      </c>
      <c r="P442" s="315">
        <v>0</v>
      </c>
      <c r="R442" s="276" t="s">
        <v>394</v>
      </c>
      <c r="S442" s="276" t="s">
        <v>394</v>
      </c>
      <c r="AC442" s="276" t="s">
        <v>394</v>
      </c>
      <c r="AF442" s="276">
        <f>IFERROR(VLOOKUP(A442,'[1]قوائم الترجمة'!AC$2:AD$2397,1,0),"م")</f>
        <v>111707</v>
      </c>
      <c r="AG442" s="232"/>
      <c r="AH442" s="233"/>
      <c r="AI442" s="233"/>
      <c r="AJ442" s="233"/>
      <c r="AL442" s="267"/>
      <c r="AM442" s="235"/>
      <c r="AU442" s="234"/>
    </row>
    <row r="443" spans="1:47" ht="21" x14ac:dyDescent="0.4">
      <c r="A443" s="278">
        <v>111721</v>
      </c>
      <c r="B443" s="279" t="s">
        <v>8053</v>
      </c>
      <c r="C443" s="279" t="s">
        <v>101</v>
      </c>
      <c r="D443" s="279" t="s">
        <v>8054</v>
      </c>
      <c r="E443" s="279" t="s">
        <v>394</v>
      </c>
      <c r="F443" s="303"/>
      <c r="G443" s="303"/>
      <c r="H443" s="279" t="s">
        <v>394</v>
      </c>
      <c r="I443" s="279" t="s">
        <v>538</v>
      </c>
      <c r="J443" s="279" t="s">
        <v>394</v>
      </c>
      <c r="K443" s="315" t="s">
        <v>394</v>
      </c>
      <c r="L443" s="279" t="s">
        <v>394</v>
      </c>
      <c r="M443" s="315" t="s">
        <v>394</v>
      </c>
      <c r="N443" s="279" t="s">
        <v>394</v>
      </c>
      <c r="O443" s="279" t="s">
        <v>394</v>
      </c>
      <c r="P443" s="315">
        <v>0</v>
      </c>
      <c r="Q443" s="315" t="s">
        <v>394</v>
      </c>
      <c r="R443" s="279" t="s">
        <v>394</v>
      </c>
      <c r="S443" s="279" t="s">
        <v>394</v>
      </c>
      <c r="T443" s="315" t="s">
        <v>394</v>
      </c>
      <c r="U443" s="315" t="s">
        <v>394</v>
      </c>
      <c r="V443" s="315" t="s">
        <v>394</v>
      </c>
      <c r="W443" s="315" t="s">
        <v>394</v>
      </c>
      <c r="X443" s="315" t="s">
        <v>394</v>
      </c>
      <c r="Y443" s="281"/>
      <c r="Z443" s="315" t="s">
        <v>394</v>
      </c>
      <c r="AA443" s="315" t="s">
        <v>394</v>
      </c>
      <c r="AB443" s="281"/>
      <c r="AC443" s="279" t="s">
        <v>855</v>
      </c>
      <c r="AF443" s="276" t="str">
        <f>IFERROR(VLOOKUP(A443,'[1]قوائم الترجمة'!AC$2:AD$2397,1,0),"م")</f>
        <v>م</v>
      </c>
      <c r="AG443" s="232"/>
      <c r="AH443" s="233"/>
      <c r="AI443" s="233"/>
      <c r="AJ443" s="233"/>
      <c r="AL443" s="267"/>
      <c r="AM443" s="235"/>
      <c r="AO443" s="236"/>
      <c r="AU443" s="234"/>
    </row>
    <row r="444" spans="1:47" ht="21" x14ac:dyDescent="0.4">
      <c r="A444" s="278">
        <v>111763</v>
      </c>
      <c r="B444" s="279" t="s">
        <v>5365</v>
      </c>
      <c r="C444" s="279" t="s">
        <v>132</v>
      </c>
      <c r="D444" s="279" t="s">
        <v>352</v>
      </c>
      <c r="E444" s="279" t="s">
        <v>394</v>
      </c>
      <c r="F444" s="303"/>
      <c r="G444" s="303"/>
      <c r="H444" s="279" t="s">
        <v>394</v>
      </c>
      <c r="I444" s="279" t="s">
        <v>61</v>
      </c>
      <c r="J444" s="279" t="s">
        <v>394</v>
      </c>
      <c r="K444" s="279" t="s">
        <v>394</v>
      </c>
      <c r="L444" s="279" t="s">
        <v>394</v>
      </c>
      <c r="M444" s="315" t="s">
        <v>394</v>
      </c>
      <c r="N444" s="279" t="s">
        <v>394</v>
      </c>
      <c r="O444" s="279" t="s">
        <v>394</v>
      </c>
      <c r="P444" s="315">
        <v>0</v>
      </c>
      <c r="Q444" s="315" t="s">
        <v>394</v>
      </c>
      <c r="R444" s="279" t="s">
        <v>394</v>
      </c>
      <c r="S444" s="279" t="s">
        <v>394</v>
      </c>
      <c r="T444" s="315" t="s">
        <v>394</v>
      </c>
      <c r="U444" s="315" t="s">
        <v>394</v>
      </c>
      <c r="V444" s="315" t="s">
        <v>394</v>
      </c>
      <c r="W444" s="315" t="s">
        <v>394</v>
      </c>
      <c r="X444" s="315" t="s">
        <v>394</v>
      </c>
      <c r="Y444" s="281"/>
      <c r="Z444" s="315" t="s">
        <v>394</v>
      </c>
      <c r="AA444" s="315" t="s">
        <v>394</v>
      </c>
      <c r="AB444" s="281"/>
      <c r="AC444" s="279" t="s">
        <v>855</v>
      </c>
      <c r="AF444" s="276" t="str">
        <f>IFERROR(VLOOKUP(A444,'[1]قوائم الترجمة'!AC$2:AD$2397,1,0),"م")</f>
        <v>م</v>
      </c>
      <c r="AG444" s="232"/>
      <c r="AH444" s="233"/>
      <c r="AI444" s="233"/>
      <c r="AJ444" s="233"/>
      <c r="AL444" s="267"/>
      <c r="AM444" s="235"/>
      <c r="AU444" s="234"/>
    </row>
    <row r="445" spans="1:47" ht="21" x14ac:dyDescent="0.4">
      <c r="A445" s="278">
        <v>111841</v>
      </c>
      <c r="B445" s="279" t="s">
        <v>6138</v>
      </c>
      <c r="C445" s="279" t="s">
        <v>529</v>
      </c>
      <c r="D445" s="279" t="s">
        <v>1477</v>
      </c>
      <c r="E445" s="279" t="s">
        <v>394</v>
      </c>
      <c r="F445" s="303"/>
      <c r="G445" s="303"/>
      <c r="H445" s="279" t="s">
        <v>394</v>
      </c>
      <c r="I445" s="279" t="s">
        <v>538</v>
      </c>
      <c r="J445" s="279" t="s">
        <v>394</v>
      </c>
      <c r="K445" s="279" t="s">
        <v>394</v>
      </c>
      <c r="L445" s="279" t="s">
        <v>394</v>
      </c>
      <c r="M445" s="315" t="s">
        <v>394</v>
      </c>
      <c r="N445" s="279" t="s">
        <v>394</v>
      </c>
      <c r="O445" s="279" t="s">
        <v>394</v>
      </c>
      <c r="P445" s="315">
        <v>0</v>
      </c>
      <c r="Q445" s="315" t="s">
        <v>394</v>
      </c>
      <c r="R445" s="279" t="s">
        <v>394</v>
      </c>
      <c r="S445" s="279" t="s">
        <v>394</v>
      </c>
      <c r="T445" s="315" t="s">
        <v>394</v>
      </c>
      <c r="U445" s="315" t="s">
        <v>394</v>
      </c>
      <c r="V445" s="315" t="s">
        <v>394</v>
      </c>
      <c r="W445" s="315" t="s">
        <v>394</v>
      </c>
      <c r="X445" s="315" t="s">
        <v>394</v>
      </c>
      <c r="Y445" s="281"/>
      <c r="Z445" s="315" t="s">
        <v>394</v>
      </c>
      <c r="AA445" s="315" t="s">
        <v>394</v>
      </c>
      <c r="AB445" s="281"/>
      <c r="AC445" s="279" t="s">
        <v>855</v>
      </c>
      <c r="AF445" s="276" t="str">
        <f>IFERROR(VLOOKUP(A445,'[1]قوائم الترجمة'!AC$2:AD$2397,1,0),"م")</f>
        <v>م</v>
      </c>
      <c r="AG445" s="232"/>
      <c r="AH445" s="233"/>
      <c r="AI445" s="233"/>
      <c r="AJ445" s="233"/>
      <c r="AL445" s="267"/>
      <c r="AM445" s="235"/>
      <c r="AU445" s="234"/>
    </row>
    <row r="446" spans="1:47" ht="21" x14ac:dyDescent="0.4">
      <c r="A446" s="278">
        <v>111850</v>
      </c>
      <c r="B446" s="279" t="s">
        <v>5364</v>
      </c>
      <c r="C446" s="279" t="s">
        <v>179</v>
      </c>
      <c r="D446" s="279" t="s">
        <v>1521</v>
      </c>
      <c r="E446" s="279" t="s">
        <v>394</v>
      </c>
      <c r="F446" s="303"/>
      <c r="G446" s="303"/>
      <c r="H446" s="279" t="s">
        <v>394</v>
      </c>
      <c r="I446" s="279" t="s">
        <v>538</v>
      </c>
      <c r="J446" s="279" t="s">
        <v>394</v>
      </c>
      <c r="K446" s="279" t="s">
        <v>394</v>
      </c>
      <c r="L446" s="279" t="s">
        <v>394</v>
      </c>
      <c r="M446" s="315" t="s">
        <v>394</v>
      </c>
      <c r="N446" s="279" t="s">
        <v>394</v>
      </c>
      <c r="O446" s="279" t="s">
        <v>394</v>
      </c>
      <c r="P446" s="315">
        <v>0</v>
      </c>
      <c r="Q446" s="315" t="s">
        <v>394</v>
      </c>
      <c r="R446" s="279" t="s">
        <v>394</v>
      </c>
      <c r="S446" s="279" t="s">
        <v>394</v>
      </c>
      <c r="T446" s="315" t="s">
        <v>394</v>
      </c>
      <c r="U446" s="315" t="s">
        <v>394</v>
      </c>
      <c r="V446" s="315" t="s">
        <v>394</v>
      </c>
      <c r="W446" s="315" t="s">
        <v>394</v>
      </c>
      <c r="X446" s="315" t="s">
        <v>394</v>
      </c>
      <c r="Y446" s="281"/>
      <c r="Z446" s="315" t="s">
        <v>394</v>
      </c>
      <c r="AA446" s="315" t="s">
        <v>394</v>
      </c>
      <c r="AB446" s="281"/>
      <c r="AC446" s="279" t="s">
        <v>855</v>
      </c>
      <c r="AF446" s="276" t="str">
        <f>IFERROR(VLOOKUP(A446,'[1]قوائم الترجمة'!AC$2:AD$2397,1,0),"م")</f>
        <v>م</v>
      </c>
      <c r="AG446" s="232"/>
      <c r="AH446" s="233"/>
      <c r="AI446" s="233"/>
      <c r="AJ446" s="233"/>
      <c r="AL446" s="267"/>
      <c r="AM446" s="235"/>
      <c r="AO446" s="236"/>
      <c r="AU446" s="234"/>
    </row>
    <row r="447" spans="1:47" ht="21" x14ac:dyDescent="0.4">
      <c r="A447" s="278">
        <v>111866</v>
      </c>
      <c r="B447" s="279" t="s">
        <v>5363</v>
      </c>
      <c r="C447" s="279" t="s">
        <v>63</v>
      </c>
      <c r="D447" s="279" t="s">
        <v>311</v>
      </c>
      <c r="E447" s="279" t="s">
        <v>394</v>
      </c>
      <c r="F447" s="303"/>
      <c r="G447" s="303"/>
      <c r="H447" s="279" t="s">
        <v>394</v>
      </c>
      <c r="I447" s="279" t="s">
        <v>61</v>
      </c>
      <c r="J447" s="279" t="s">
        <v>394</v>
      </c>
      <c r="K447" s="279" t="s">
        <v>394</v>
      </c>
      <c r="L447" s="279" t="s">
        <v>394</v>
      </c>
      <c r="M447" s="315" t="s">
        <v>394</v>
      </c>
      <c r="N447" s="279" t="s">
        <v>394</v>
      </c>
      <c r="O447" s="279" t="s">
        <v>394</v>
      </c>
      <c r="P447" s="315">
        <v>0</v>
      </c>
      <c r="Q447" s="315" t="s">
        <v>394</v>
      </c>
      <c r="R447" s="279" t="s">
        <v>394</v>
      </c>
      <c r="S447" s="279" t="s">
        <v>394</v>
      </c>
      <c r="T447" s="315" t="s">
        <v>394</v>
      </c>
      <c r="U447" s="315" t="s">
        <v>394</v>
      </c>
      <c r="V447" s="315" t="s">
        <v>394</v>
      </c>
      <c r="W447" s="315" t="s">
        <v>394</v>
      </c>
      <c r="X447" s="315" t="s">
        <v>394</v>
      </c>
      <c r="Y447" s="281"/>
      <c r="Z447" s="315" t="s">
        <v>394</v>
      </c>
      <c r="AA447" s="315" t="s">
        <v>394</v>
      </c>
      <c r="AB447" s="281"/>
      <c r="AC447" s="279" t="s">
        <v>855</v>
      </c>
      <c r="AF447" s="276" t="str">
        <f>IFERROR(VLOOKUP(A447,'[1]قوائم الترجمة'!AC$2:AD$2397,1,0),"م")</f>
        <v>م</v>
      </c>
      <c r="AG447" s="232"/>
      <c r="AH447" s="233"/>
      <c r="AI447" s="233"/>
      <c r="AJ447" s="233"/>
      <c r="AL447" s="267"/>
      <c r="AM447" s="235"/>
      <c r="AU447" s="234"/>
    </row>
    <row r="448" spans="1:47" ht="21" x14ac:dyDescent="0.4">
      <c r="A448" s="278">
        <v>111873</v>
      </c>
      <c r="B448" s="279" t="s">
        <v>6300</v>
      </c>
      <c r="C448" s="279" t="s">
        <v>112</v>
      </c>
      <c r="D448" s="279" t="s">
        <v>265</v>
      </c>
      <c r="E448" s="279" t="s">
        <v>5660</v>
      </c>
      <c r="F448" s="279" t="s">
        <v>8378</v>
      </c>
      <c r="G448" s="279" t="s">
        <v>8379</v>
      </c>
      <c r="H448" s="279" t="s">
        <v>7215</v>
      </c>
      <c r="I448" s="279" t="s">
        <v>8979</v>
      </c>
      <c r="J448" s="279" t="s">
        <v>7215</v>
      </c>
      <c r="K448" s="280">
        <v>0</v>
      </c>
      <c r="L448" s="279" t="s">
        <v>7215</v>
      </c>
      <c r="M448" s="315" t="s">
        <v>394</v>
      </c>
      <c r="N448" s="279" t="s">
        <v>394</v>
      </c>
      <c r="O448" s="279" t="s">
        <v>394</v>
      </c>
      <c r="P448" s="315">
        <v>0</v>
      </c>
      <c r="Q448" s="311"/>
      <c r="R448" s="303"/>
      <c r="S448" s="279" t="s">
        <v>394</v>
      </c>
      <c r="T448" s="315" t="s">
        <v>394</v>
      </c>
      <c r="AC448" s="279" t="s">
        <v>855</v>
      </c>
      <c r="AF448" s="276">
        <f>IFERROR(VLOOKUP(A448,'[1]قوائم الترجمة'!AC$2:AD$2397,1,0),"م")</f>
        <v>111873</v>
      </c>
      <c r="AG448" s="232"/>
      <c r="AH448" s="233"/>
      <c r="AI448" s="233"/>
      <c r="AJ448" s="233"/>
      <c r="AL448" s="267"/>
      <c r="AM448" s="235"/>
      <c r="AO448" s="236"/>
      <c r="AU448" s="234"/>
    </row>
    <row r="449" spans="1:47" ht="21" x14ac:dyDescent="0.4">
      <c r="A449" s="278">
        <v>111937</v>
      </c>
      <c r="B449" s="279" t="s">
        <v>5361</v>
      </c>
      <c r="C449" s="279" t="s">
        <v>1237</v>
      </c>
      <c r="D449" s="279" t="s">
        <v>5362</v>
      </c>
      <c r="E449" s="279" t="s">
        <v>394</v>
      </c>
      <c r="F449" s="303"/>
      <c r="G449" s="303"/>
      <c r="H449" s="279" t="s">
        <v>394</v>
      </c>
      <c r="I449" s="279" t="s">
        <v>61</v>
      </c>
      <c r="J449" s="279" t="s">
        <v>394</v>
      </c>
      <c r="K449" s="315" t="s">
        <v>394</v>
      </c>
      <c r="L449" s="279" t="s">
        <v>394</v>
      </c>
      <c r="M449" s="315" t="s">
        <v>394</v>
      </c>
      <c r="N449" s="279" t="s">
        <v>394</v>
      </c>
      <c r="O449" s="279" t="s">
        <v>394</v>
      </c>
      <c r="P449" s="315">
        <v>0</v>
      </c>
      <c r="Q449" s="315" t="s">
        <v>394</v>
      </c>
      <c r="R449" s="279" t="s">
        <v>394</v>
      </c>
      <c r="S449" s="279" t="s">
        <v>394</v>
      </c>
      <c r="T449" s="315" t="s">
        <v>394</v>
      </c>
      <c r="U449" s="315" t="s">
        <v>394</v>
      </c>
      <c r="V449" s="315" t="s">
        <v>394</v>
      </c>
      <c r="W449" s="315" t="s">
        <v>394</v>
      </c>
      <c r="X449" s="315" t="s">
        <v>394</v>
      </c>
      <c r="Y449" s="281"/>
      <c r="Z449" s="315" t="s">
        <v>394</v>
      </c>
      <c r="AA449" s="315" t="s">
        <v>394</v>
      </c>
      <c r="AB449" s="281"/>
      <c r="AC449" s="279" t="s">
        <v>855</v>
      </c>
      <c r="AF449" s="276" t="str">
        <f>IFERROR(VLOOKUP(A449,'[1]قوائم الترجمة'!AC$2:AD$2397,1,0),"م")</f>
        <v>م</v>
      </c>
      <c r="AG449" s="232"/>
      <c r="AH449" s="233"/>
      <c r="AI449" s="233"/>
      <c r="AJ449" s="233"/>
      <c r="AL449" s="267"/>
      <c r="AM449" s="235"/>
      <c r="AO449" s="236"/>
      <c r="AU449" s="234"/>
    </row>
    <row r="450" spans="1:47" ht="21" x14ac:dyDescent="0.4">
      <c r="A450" s="278">
        <v>111949</v>
      </c>
      <c r="B450" s="279" t="s">
        <v>5359</v>
      </c>
      <c r="C450" s="279" t="s">
        <v>68</v>
      </c>
      <c r="D450" s="279" t="s">
        <v>5360</v>
      </c>
      <c r="E450" s="279" t="s">
        <v>5660</v>
      </c>
      <c r="F450" s="279" t="s">
        <v>8980</v>
      </c>
      <c r="G450" s="279" t="s">
        <v>409</v>
      </c>
      <c r="H450" s="279" t="s">
        <v>425</v>
      </c>
      <c r="I450" s="279" t="s">
        <v>61</v>
      </c>
      <c r="J450" s="279" t="s">
        <v>7215</v>
      </c>
      <c r="K450" s="280">
        <v>0</v>
      </c>
      <c r="L450" s="279" t="s">
        <v>7215</v>
      </c>
      <c r="M450" s="315" t="s">
        <v>394</v>
      </c>
      <c r="N450" s="279" t="s">
        <v>8981</v>
      </c>
      <c r="O450" s="279" t="s">
        <v>8388</v>
      </c>
      <c r="P450" s="279">
        <v>40000</v>
      </c>
      <c r="Q450" s="311"/>
      <c r="R450" s="303"/>
      <c r="S450" s="279" t="s">
        <v>394</v>
      </c>
      <c r="T450" s="315"/>
      <c r="AC450" s="279" t="s">
        <v>394</v>
      </c>
      <c r="AF450" s="276">
        <f>IFERROR(VLOOKUP(A450,'[1]قوائم الترجمة'!AC$2:AD$2397,1,0),"م")</f>
        <v>111949</v>
      </c>
      <c r="AG450" s="232"/>
      <c r="AH450" s="233"/>
      <c r="AI450" s="233"/>
      <c r="AJ450" s="233"/>
      <c r="AL450" s="267"/>
      <c r="AM450" s="235"/>
      <c r="AU450" s="234"/>
    </row>
    <row r="451" spans="1:47" ht="21" x14ac:dyDescent="0.4">
      <c r="A451" s="278">
        <v>111968</v>
      </c>
      <c r="B451" s="279" t="s">
        <v>8982</v>
      </c>
      <c r="C451" s="279" t="s">
        <v>105</v>
      </c>
      <c r="D451" s="279" t="s">
        <v>8983</v>
      </c>
      <c r="E451" s="279" t="s">
        <v>423</v>
      </c>
      <c r="F451" s="279" t="s">
        <v>8984</v>
      </c>
      <c r="G451" s="279" t="s">
        <v>8985</v>
      </c>
      <c r="H451" s="279" t="s">
        <v>425</v>
      </c>
      <c r="I451" s="279" t="s">
        <v>61</v>
      </c>
      <c r="J451" s="279" t="s">
        <v>7215</v>
      </c>
      <c r="K451" s="280">
        <v>0</v>
      </c>
      <c r="L451" s="279" t="s">
        <v>7215</v>
      </c>
      <c r="M451" s="315" t="s">
        <v>394</v>
      </c>
      <c r="N451" s="279" t="s">
        <v>8986</v>
      </c>
      <c r="O451" s="279" t="s">
        <v>8987</v>
      </c>
      <c r="P451" s="279">
        <v>80000</v>
      </c>
      <c r="Q451" s="311"/>
      <c r="R451" s="303"/>
      <c r="S451" s="279" t="s">
        <v>394</v>
      </c>
      <c r="T451" s="315"/>
      <c r="AC451" s="279" t="s">
        <v>855</v>
      </c>
      <c r="AF451" s="276">
        <f>IFERROR(VLOOKUP(A451,'[1]قوائم الترجمة'!AC$2:AD$2397,1,0),"م")</f>
        <v>111968</v>
      </c>
      <c r="AG451" s="245"/>
      <c r="AH451" s="246"/>
      <c r="AI451" s="246"/>
      <c r="AJ451" s="246"/>
      <c r="AL451" s="267"/>
      <c r="AM451" s="235"/>
      <c r="AU451" s="234"/>
    </row>
    <row r="452" spans="1:47" ht="21" x14ac:dyDescent="0.4">
      <c r="A452" s="278">
        <v>111991</v>
      </c>
      <c r="B452" s="279" t="s">
        <v>6988</v>
      </c>
      <c r="C452" s="279" t="s">
        <v>147</v>
      </c>
      <c r="D452" s="279" t="s">
        <v>269</v>
      </c>
      <c r="E452" s="279" t="s">
        <v>394</v>
      </c>
      <c r="F452" s="303"/>
      <c r="G452" s="303"/>
      <c r="H452" s="279" t="s">
        <v>394</v>
      </c>
      <c r="I452" s="279" t="s">
        <v>61</v>
      </c>
      <c r="J452" s="279" t="s">
        <v>394</v>
      </c>
      <c r="K452" s="279" t="s">
        <v>394</v>
      </c>
      <c r="L452" s="279" t="s">
        <v>394</v>
      </c>
      <c r="M452" s="315" t="s">
        <v>394</v>
      </c>
      <c r="N452" s="279" t="s">
        <v>394</v>
      </c>
      <c r="O452" s="279" t="s">
        <v>394</v>
      </c>
      <c r="P452" s="315">
        <v>0</v>
      </c>
      <c r="Q452" s="315" t="s">
        <v>394</v>
      </c>
      <c r="R452" s="279" t="s">
        <v>394</v>
      </c>
      <c r="S452" s="279" t="s">
        <v>394</v>
      </c>
      <c r="T452" s="315" t="s">
        <v>394</v>
      </c>
      <c r="U452" s="315" t="s">
        <v>394</v>
      </c>
      <c r="V452" s="315" t="s">
        <v>394</v>
      </c>
      <c r="W452" s="315" t="s">
        <v>394</v>
      </c>
      <c r="X452" s="315" t="s">
        <v>394</v>
      </c>
      <c r="Y452" s="281"/>
      <c r="Z452" s="315" t="s">
        <v>394</v>
      </c>
      <c r="AA452" s="315" t="s">
        <v>394</v>
      </c>
      <c r="AB452" s="281"/>
      <c r="AC452" s="279" t="s">
        <v>855</v>
      </c>
      <c r="AF452" s="276" t="str">
        <f>IFERROR(VLOOKUP(A452,'[1]قوائم الترجمة'!AC$2:AD$2397,1,0),"م")</f>
        <v>م</v>
      </c>
      <c r="AG452" s="232"/>
      <c r="AH452" s="263"/>
      <c r="AI452" s="233"/>
      <c r="AJ452" s="233"/>
      <c r="AL452" s="267"/>
      <c r="AM452" s="235"/>
      <c r="AU452" s="234"/>
    </row>
    <row r="453" spans="1:47" ht="21" x14ac:dyDescent="0.4">
      <c r="A453" s="278">
        <v>112043</v>
      </c>
      <c r="B453" s="279" t="s">
        <v>7278</v>
      </c>
      <c r="C453" s="279" t="s">
        <v>7279</v>
      </c>
      <c r="D453" s="279" t="s">
        <v>288</v>
      </c>
      <c r="E453" s="279" t="s">
        <v>394</v>
      </c>
      <c r="F453" s="303"/>
      <c r="G453" s="303"/>
      <c r="H453" s="279" t="s">
        <v>394</v>
      </c>
      <c r="I453" s="279" t="s">
        <v>61</v>
      </c>
      <c r="J453" s="279" t="s">
        <v>394</v>
      </c>
      <c r="K453" s="279" t="s">
        <v>394</v>
      </c>
      <c r="L453" s="279" t="s">
        <v>394</v>
      </c>
      <c r="M453" s="315" t="s">
        <v>394</v>
      </c>
      <c r="N453" s="279" t="s">
        <v>394</v>
      </c>
      <c r="O453" s="279" t="s">
        <v>394</v>
      </c>
      <c r="P453" s="315">
        <v>0</v>
      </c>
      <c r="Q453" s="315" t="s">
        <v>394</v>
      </c>
      <c r="R453" s="279" t="s">
        <v>394</v>
      </c>
      <c r="S453" s="279" t="s">
        <v>394</v>
      </c>
      <c r="T453" s="315" t="s">
        <v>394</v>
      </c>
      <c r="U453" s="315" t="s">
        <v>394</v>
      </c>
      <c r="V453" s="315" t="s">
        <v>394</v>
      </c>
      <c r="W453" s="315" t="s">
        <v>394</v>
      </c>
      <c r="X453" s="315" t="s">
        <v>394</v>
      </c>
      <c r="Y453" s="281"/>
      <c r="Z453" s="315" t="s">
        <v>394</v>
      </c>
      <c r="AA453" s="315" t="s">
        <v>394</v>
      </c>
      <c r="AB453" s="281"/>
      <c r="AC453" s="279" t="s">
        <v>855</v>
      </c>
      <c r="AF453" s="276" t="str">
        <f>IFERROR(VLOOKUP(A453,'[1]قوائم الترجمة'!AC$2:AD$2397,1,0),"م")</f>
        <v>م</v>
      </c>
      <c r="AG453" s="232"/>
      <c r="AH453" s="233"/>
      <c r="AI453" s="233"/>
      <c r="AJ453" s="233"/>
      <c r="AL453" s="267"/>
      <c r="AM453" s="235"/>
      <c r="AO453" s="236"/>
      <c r="AU453" s="234"/>
    </row>
    <row r="454" spans="1:47" ht="21" x14ac:dyDescent="0.4">
      <c r="A454" s="278">
        <v>112046</v>
      </c>
      <c r="B454" s="279" t="s">
        <v>5358</v>
      </c>
      <c r="C454" s="279" t="s">
        <v>655</v>
      </c>
      <c r="D454" s="279" t="s">
        <v>244</v>
      </c>
      <c r="E454" s="279" t="s">
        <v>394</v>
      </c>
      <c r="F454" s="303"/>
      <c r="G454" s="303"/>
      <c r="H454" s="279" t="s">
        <v>394</v>
      </c>
      <c r="I454" s="279" t="s">
        <v>61</v>
      </c>
      <c r="J454" s="279" t="s">
        <v>394</v>
      </c>
      <c r="K454" s="279" t="s">
        <v>394</v>
      </c>
      <c r="L454" s="279" t="s">
        <v>394</v>
      </c>
      <c r="M454" s="315" t="s">
        <v>394</v>
      </c>
      <c r="N454" s="279" t="s">
        <v>394</v>
      </c>
      <c r="O454" s="279" t="s">
        <v>394</v>
      </c>
      <c r="P454" s="315">
        <v>0</v>
      </c>
      <c r="Q454" s="315" t="s">
        <v>394</v>
      </c>
      <c r="R454" s="279" t="s">
        <v>394</v>
      </c>
      <c r="S454" s="279" t="s">
        <v>394</v>
      </c>
      <c r="T454" s="315" t="s">
        <v>394</v>
      </c>
      <c r="U454" s="315" t="s">
        <v>394</v>
      </c>
      <c r="V454" s="315" t="s">
        <v>394</v>
      </c>
      <c r="W454" s="315" t="s">
        <v>394</v>
      </c>
      <c r="X454" s="315" t="s">
        <v>394</v>
      </c>
      <c r="Y454" s="281"/>
      <c r="Z454" s="315" t="s">
        <v>394</v>
      </c>
      <c r="AA454" s="315" t="s">
        <v>394</v>
      </c>
      <c r="AB454" s="281"/>
      <c r="AC454" s="279" t="s">
        <v>855</v>
      </c>
      <c r="AF454" s="276" t="str">
        <f>IFERROR(VLOOKUP(A454,'[1]قوائم الترجمة'!AC$2:AD$2397,1,0),"م")</f>
        <v>م</v>
      </c>
      <c r="AG454" s="232"/>
      <c r="AH454" s="233"/>
      <c r="AI454" s="233"/>
      <c r="AJ454" s="233"/>
      <c r="AL454" s="267"/>
      <c r="AM454" s="235"/>
      <c r="AU454" s="234"/>
    </row>
    <row r="455" spans="1:47" ht="21" x14ac:dyDescent="0.4">
      <c r="A455" s="278">
        <v>112092</v>
      </c>
      <c r="B455" s="279" t="s">
        <v>7512</v>
      </c>
      <c r="C455" s="279" t="s">
        <v>5357</v>
      </c>
      <c r="D455" s="279" t="s">
        <v>324</v>
      </c>
      <c r="E455" s="279" t="s">
        <v>394</v>
      </c>
      <c r="F455" s="303"/>
      <c r="G455" s="303"/>
      <c r="H455" s="279" t="s">
        <v>394</v>
      </c>
      <c r="I455" s="279" t="s">
        <v>538</v>
      </c>
      <c r="J455" s="279" t="s">
        <v>394</v>
      </c>
      <c r="K455" s="279" t="s">
        <v>394</v>
      </c>
      <c r="L455" s="279" t="s">
        <v>394</v>
      </c>
      <c r="M455" s="315" t="s">
        <v>394</v>
      </c>
      <c r="N455" s="279" t="s">
        <v>394</v>
      </c>
      <c r="O455" s="279" t="s">
        <v>394</v>
      </c>
      <c r="P455" s="315">
        <v>0</v>
      </c>
      <c r="Q455" s="315" t="s">
        <v>394</v>
      </c>
      <c r="R455" s="279" t="s">
        <v>394</v>
      </c>
      <c r="S455" s="279" t="s">
        <v>394</v>
      </c>
      <c r="T455" s="315" t="s">
        <v>394</v>
      </c>
      <c r="U455" s="315" t="s">
        <v>394</v>
      </c>
      <c r="V455" s="315" t="s">
        <v>394</v>
      </c>
      <c r="W455" s="315" t="s">
        <v>394</v>
      </c>
      <c r="X455" s="315" t="s">
        <v>394</v>
      </c>
      <c r="Y455" s="281"/>
      <c r="Z455" s="315" t="s">
        <v>394</v>
      </c>
      <c r="AA455" s="315" t="s">
        <v>394</v>
      </c>
      <c r="AB455" s="281"/>
      <c r="AC455" s="279" t="s">
        <v>394</v>
      </c>
      <c r="AF455" s="276" t="str">
        <f>IFERROR(VLOOKUP(A455,'[1]قوائم الترجمة'!AC$2:AD$2397,1,0),"م")</f>
        <v>م</v>
      </c>
      <c r="AG455" s="232"/>
      <c r="AH455" s="233"/>
      <c r="AI455" s="233"/>
      <c r="AJ455" s="233"/>
      <c r="AL455" s="267"/>
      <c r="AM455" s="235"/>
      <c r="AU455" s="234"/>
    </row>
    <row r="456" spans="1:47" x14ac:dyDescent="0.3">
      <c r="A456" s="278">
        <v>112139</v>
      </c>
      <c r="B456" s="279" t="s">
        <v>7737</v>
      </c>
      <c r="C456" s="279" t="s">
        <v>109</v>
      </c>
      <c r="D456" s="279" t="s">
        <v>680</v>
      </c>
      <c r="E456" s="279" t="s">
        <v>394</v>
      </c>
      <c r="F456" s="303"/>
      <c r="G456" s="303"/>
      <c r="H456" s="279" t="s">
        <v>394</v>
      </c>
      <c r="I456" s="279" t="s">
        <v>538</v>
      </c>
      <c r="J456" s="279" t="s">
        <v>394</v>
      </c>
      <c r="K456" s="279" t="s">
        <v>394</v>
      </c>
      <c r="L456" s="279" t="s">
        <v>394</v>
      </c>
      <c r="M456" s="315" t="s">
        <v>394</v>
      </c>
      <c r="N456" s="279" t="s">
        <v>394</v>
      </c>
      <c r="O456" s="279" t="s">
        <v>394</v>
      </c>
      <c r="P456" s="315">
        <v>0</v>
      </c>
      <c r="Q456" s="315" t="s">
        <v>394</v>
      </c>
      <c r="R456" s="279" t="s">
        <v>394</v>
      </c>
      <c r="S456" s="279" t="s">
        <v>394</v>
      </c>
      <c r="T456" s="315" t="s">
        <v>394</v>
      </c>
      <c r="U456" s="315" t="s">
        <v>394</v>
      </c>
      <c r="V456" s="315" t="s">
        <v>394</v>
      </c>
      <c r="W456" s="315" t="s">
        <v>394</v>
      </c>
      <c r="X456" s="315" t="s">
        <v>394</v>
      </c>
      <c r="Y456" s="281"/>
      <c r="Z456" s="315" t="s">
        <v>394</v>
      </c>
      <c r="AA456" s="315" t="s">
        <v>394</v>
      </c>
      <c r="AB456" s="281"/>
      <c r="AC456" s="279" t="s">
        <v>855</v>
      </c>
      <c r="AF456" s="276" t="str">
        <f>IFERROR(VLOOKUP(A456,'[1]قوائم الترجمة'!AC$2:AD$2397,1,0),"م")</f>
        <v>م</v>
      </c>
      <c r="AG456" s="264"/>
      <c r="AH456" s="266"/>
      <c r="AI456" s="266"/>
      <c r="AJ456" s="266"/>
      <c r="AL456" s="267"/>
      <c r="AM456" s="235"/>
      <c r="AO456" s="272"/>
      <c r="AU456" s="234"/>
    </row>
    <row r="457" spans="1:47" ht="21" x14ac:dyDescent="0.4">
      <c r="A457" s="278">
        <v>112188</v>
      </c>
      <c r="B457" s="279" t="s">
        <v>5356</v>
      </c>
      <c r="C457" s="279" t="s">
        <v>77</v>
      </c>
      <c r="D457" s="279" t="s">
        <v>212</v>
      </c>
      <c r="E457" s="279" t="s">
        <v>424</v>
      </c>
      <c r="F457" s="279" t="s">
        <v>8988</v>
      </c>
      <c r="G457" s="279" t="s">
        <v>8542</v>
      </c>
      <c r="H457" s="279" t="s">
        <v>425</v>
      </c>
      <c r="I457" s="279" t="s">
        <v>61</v>
      </c>
      <c r="J457" s="279" t="s">
        <v>426</v>
      </c>
      <c r="K457" s="280">
        <v>1999</v>
      </c>
      <c r="L457" s="279" t="s">
        <v>422</v>
      </c>
      <c r="M457" s="315" t="s">
        <v>394</v>
      </c>
      <c r="N457" s="279" t="s">
        <v>394</v>
      </c>
      <c r="O457" s="279" t="s">
        <v>394</v>
      </c>
      <c r="P457" s="315">
        <v>0</v>
      </c>
      <c r="Q457" s="311"/>
      <c r="R457" s="303"/>
      <c r="S457" s="279" t="s">
        <v>394</v>
      </c>
      <c r="T457" s="315" t="s">
        <v>394</v>
      </c>
      <c r="AC457" s="279" t="s">
        <v>394</v>
      </c>
      <c r="AF457" s="276">
        <f>IFERROR(VLOOKUP(A457,'[1]قوائم الترجمة'!AC$2:AD$2397,1,0),"م")</f>
        <v>112188</v>
      </c>
      <c r="AG457" s="232"/>
      <c r="AH457" s="233"/>
      <c r="AI457" s="233"/>
      <c r="AJ457" s="233"/>
      <c r="AL457" s="267"/>
      <c r="AM457" s="235"/>
      <c r="AU457" s="234"/>
    </row>
    <row r="458" spans="1:47" ht="21" x14ac:dyDescent="0.4">
      <c r="A458" s="278">
        <v>112192</v>
      </c>
      <c r="B458" s="279" t="s">
        <v>5355</v>
      </c>
      <c r="C458" s="279" t="s">
        <v>77</v>
      </c>
      <c r="D458" s="279" t="s">
        <v>212</v>
      </c>
      <c r="E458" s="279" t="s">
        <v>424</v>
      </c>
      <c r="F458" s="279" t="s">
        <v>8989</v>
      </c>
      <c r="G458" s="279" t="s">
        <v>8162</v>
      </c>
      <c r="H458" s="279" t="s">
        <v>425</v>
      </c>
      <c r="I458" s="279" t="s">
        <v>61</v>
      </c>
      <c r="J458" s="279" t="s">
        <v>426</v>
      </c>
      <c r="K458" s="280">
        <v>2000</v>
      </c>
      <c r="L458" s="279" t="s">
        <v>422</v>
      </c>
      <c r="M458" s="315" t="s">
        <v>394</v>
      </c>
      <c r="N458" s="279" t="s">
        <v>394</v>
      </c>
      <c r="O458" s="279" t="s">
        <v>394</v>
      </c>
      <c r="P458" s="315">
        <v>0</v>
      </c>
      <c r="Q458" s="311"/>
      <c r="R458" s="303"/>
      <c r="S458" s="279" t="s">
        <v>394</v>
      </c>
      <c r="T458" s="315" t="s">
        <v>394</v>
      </c>
      <c r="AC458" s="279" t="s">
        <v>394</v>
      </c>
      <c r="AF458" s="276">
        <f>IFERROR(VLOOKUP(A458,'[1]قوائم الترجمة'!AC$2:AD$2397,1,0),"م")</f>
        <v>112192</v>
      </c>
      <c r="AG458" s="232"/>
      <c r="AH458" s="233"/>
      <c r="AI458" s="233"/>
      <c r="AJ458" s="233"/>
      <c r="AL458" s="267"/>
      <c r="AM458" s="235"/>
      <c r="AO458" s="236"/>
      <c r="AU458" s="234"/>
    </row>
    <row r="459" spans="1:47" ht="21" x14ac:dyDescent="0.4">
      <c r="A459" s="278">
        <v>112215</v>
      </c>
      <c r="B459" s="279" t="s">
        <v>8076</v>
      </c>
      <c r="C459" s="279" t="s">
        <v>1476</v>
      </c>
      <c r="D459" s="279" t="s">
        <v>6785</v>
      </c>
      <c r="E459" s="279" t="s">
        <v>394</v>
      </c>
      <c r="F459" s="303"/>
      <c r="G459" s="303"/>
      <c r="H459" s="279" t="s">
        <v>394</v>
      </c>
      <c r="I459" s="279" t="s">
        <v>61</v>
      </c>
      <c r="J459" s="279" t="s">
        <v>394</v>
      </c>
      <c r="K459" s="279" t="s">
        <v>394</v>
      </c>
      <c r="L459" s="279" t="s">
        <v>394</v>
      </c>
      <c r="M459" s="315" t="s">
        <v>394</v>
      </c>
      <c r="N459" s="279" t="s">
        <v>394</v>
      </c>
      <c r="O459" s="279" t="s">
        <v>394</v>
      </c>
      <c r="P459" s="315">
        <v>0</v>
      </c>
      <c r="Q459" s="315" t="s">
        <v>394</v>
      </c>
      <c r="R459" s="279" t="s">
        <v>394</v>
      </c>
      <c r="S459" s="279" t="s">
        <v>394</v>
      </c>
      <c r="T459" s="315" t="s">
        <v>394</v>
      </c>
      <c r="U459" s="315" t="s">
        <v>394</v>
      </c>
      <c r="V459" s="315" t="s">
        <v>394</v>
      </c>
      <c r="W459" s="315" t="s">
        <v>394</v>
      </c>
      <c r="X459" s="315" t="s">
        <v>394</v>
      </c>
      <c r="Y459" s="281"/>
      <c r="Z459" s="315" t="s">
        <v>394</v>
      </c>
      <c r="AA459" s="315" t="s">
        <v>394</v>
      </c>
      <c r="AB459" s="281"/>
      <c r="AC459" s="279" t="s">
        <v>855</v>
      </c>
      <c r="AF459" s="276" t="str">
        <f>IFERROR(VLOOKUP(A459,'[1]قوائم الترجمة'!AC$2:AD$2397,1,0),"م")</f>
        <v>م</v>
      </c>
      <c r="AG459" s="232"/>
      <c r="AH459" s="233"/>
      <c r="AI459" s="233"/>
      <c r="AJ459" s="233"/>
      <c r="AL459" s="267"/>
      <c r="AM459" s="235"/>
      <c r="AO459" s="236"/>
      <c r="AU459" s="234"/>
    </row>
    <row r="460" spans="1:47" ht="21" x14ac:dyDescent="0.4">
      <c r="A460" s="278">
        <v>112240</v>
      </c>
      <c r="B460" s="279" t="s">
        <v>551</v>
      </c>
      <c r="C460" s="279" t="s">
        <v>1505</v>
      </c>
      <c r="D460" s="279" t="s">
        <v>331</v>
      </c>
      <c r="E460" s="279" t="s">
        <v>394</v>
      </c>
      <c r="F460" s="303"/>
      <c r="G460" s="303"/>
      <c r="H460" s="279" t="s">
        <v>394</v>
      </c>
      <c r="I460" s="279" t="s">
        <v>538</v>
      </c>
      <c r="J460" s="279" t="s">
        <v>394</v>
      </c>
      <c r="K460" s="279" t="s">
        <v>394</v>
      </c>
      <c r="L460" s="279" t="s">
        <v>394</v>
      </c>
      <c r="M460" s="315" t="s">
        <v>394</v>
      </c>
      <c r="N460" s="279" t="s">
        <v>394</v>
      </c>
      <c r="O460" s="279" t="s">
        <v>394</v>
      </c>
      <c r="P460" s="315">
        <v>0</v>
      </c>
      <c r="Q460" s="315" t="s">
        <v>394</v>
      </c>
      <c r="R460" s="279" t="s">
        <v>394</v>
      </c>
      <c r="S460" s="279" t="s">
        <v>394</v>
      </c>
      <c r="T460" s="315" t="s">
        <v>394</v>
      </c>
      <c r="U460" s="315" t="s">
        <v>394</v>
      </c>
      <c r="V460" s="315" t="s">
        <v>394</v>
      </c>
      <c r="W460" s="315" t="s">
        <v>394</v>
      </c>
      <c r="X460" s="315" t="s">
        <v>394</v>
      </c>
      <c r="Y460" s="281"/>
      <c r="Z460" s="315" t="s">
        <v>394</v>
      </c>
      <c r="AA460" s="315" t="s">
        <v>394</v>
      </c>
      <c r="AB460" s="281"/>
      <c r="AC460" s="279" t="s">
        <v>855</v>
      </c>
      <c r="AF460" s="276" t="str">
        <f>IFERROR(VLOOKUP(A460,'[1]قوائم الترجمة'!AC$2:AD$2397,1,0),"م")</f>
        <v>م</v>
      </c>
      <c r="AG460" s="232"/>
      <c r="AH460" s="233"/>
      <c r="AI460" s="233"/>
      <c r="AJ460" s="233"/>
      <c r="AL460" s="267"/>
      <c r="AM460" s="235"/>
      <c r="AU460" s="234"/>
    </row>
    <row r="461" spans="1:47" ht="21" x14ac:dyDescent="0.4">
      <c r="A461" s="278">
        <v>112269</v>
      </c>
      <c r="B461" s="279" t="s">
        <v>1648</v>
      </c>
      <c r="C461" s="279" t="s">
        <v>204</v>
      </c>
      <c r="D461" s="279" t="s">
        <v>970</v>
      </c>
      <c r="E461" s="279" t="s">
        <v>394</v>
      </c>
      <c r="F461" s="303"/>
      <c r="G461" s="303"/>
      <c r="H461" s="279" t="s">
        <v>394</v>
      </c>
      <c r="I461" s="279" t="s">
        <v>61</v>
      </c>
      <c r="J461" s="279" t="s">
        <v>394</v>
      </c>
      <c r="K461" s="279" t="s">
        <v>394</v>
      </c>
      <c r="L461" s="279" t="s">
        <v>394</v>
      </c>
      <c r="M461" s="315" t="s">
        <v>394</v>
      </c>
      <c r="N461" s="279" t="s">
        <v>394</v>
      </c>
      <c r="O461" s="279" t="s">
        <v>394</v>
      </c>
      <c r="P461" s="315">
        <v>0</v>
      </c>
      <c r="Q461" s="315" t="s">
        <v>394</v>
      </c>
      <c r="R461" s="279" t="s">
        <v>394</v>
      </c>
      <c r="S461" s="279" t="s">
        <v>394</v>
      </c>
      <c r="T461" s="315" t="s">
        <v>394</v>
      </c>
      <c r="U461" s="315" t="s">
        <v>394</v>
      </c>
      <c r="V461" s="315" t="s">
        <v>394</v>
      </c>
      <c r="W461" s="315" t="s">
        <v>394</v>
      </c>
      <c r="X461" s="315" t="s">
        <v>394</v>
      </c>
      <c r="Y461" s="281"/>
      <c r="Z461" s="315" t="s">
        <v>394</v>
      </c>
      <c r="AA461" s="315" t="s">
        <v>394</v>
      </c>
      <c r="AB461" s="281"/>
      <c r="AC461" s="279" t="s">
        <v>855</v>
      </c>
      <c r="AF461" s="276" t="str">
        <f>IFERROR(VLOOKUP(A461,'[1]قوائم الترجمة'!AC$2:AD$2397,1,0),"م")</f>
        <v>م</v>
      </c>
      <c r="AG461" s="232"/>
      <c r="AH461" s="233"/>
      <c r="AI461" s="233"/>
      <c r="AJ461" s="233"/>
      <c r="AL461" s="267"/>
      <c r="AM461" s="235"/>
      <c r="AU461" s="234"/>
    </row>
    <row r="462" spans="1:47" ht="21" x14ac:dyDescent="0.4">
      <c r="A462" s="278">
        <v>112274</v>
      </c>
      <c r="B462" s="279" t="s">
        <v>5690</v>
      </c>
      <c r="C462" s="279" t="s">
        <v>170</v>
      </c>
      <c r="D462" s="279" t="s">
        <v>1182</v>
      </c>
      <c r="E462" s="279" t="s">
        <v>394</v>
      </c>
      <c r="F462" s="303"/>
      <c r="G462" s="303"/>
      <c r="H462" s="279" t="s">
        <v>394</v>
      </c>
      <c r="I462" s="279" t="s">
        <v>61</v>
      </c>
      <c r="J462" s="279" t="s">
        <v>394</v>
      </c>
      <c r="K462" s="279" t="s">
        <v>394</v>
      </c>
      <c r="L462" s="279" t="s">
        <v>394</v>
      </c>
      <c r="M462" s="315" t="s">
        <v>394</v>
      </c>
      <c r="N462" s="279" t="s">
        <v>394</v>
      </c>
      <c r="O462" s="279" t="s">
        <v>394</v>
      </c>
      <c r="P462" s="315">
        <v>0</v>
      </c>
      <c r="Q462" s="315" t="s">
        <v>394</v>
      </c>
      <c r="R462" s="279" t="s">
        <v>394</v>
      </c>
      <c r="S462" s="279" t="s">
        <v>394</v>
      </c>
      <c r="T462" s="315" t="s">
        <v>394</v>
      </c>
      <c r="U462" s="315" t="s">
        <v>394</v>
      </c>
      <c r="V462" s="315" t="s">
        <v>394</v>
      </c>
      <c r="W462" s="315" t="s">
        <v>394</v>
      </c>
      <c r="X462" s="315" t="s">
        <v>394</v>
      </c>
      <c r="Y462" s="281"/>
      <c r="Z462" s="315" t="s">
        <v>394</v>
      </c>
      <c r="AA462" s="315" t="s">
        <v>394</v>
      </c>
      <c r="AB462" s="281"/>
      <c r="AC462" s="279" t="s">
        <v>855</v>
      </c>
      <c r="AF462" s="276" t="str">
        <f>IFERROR(VLOOKUP(A462,'[1]قوائم الترجمة'!AC$2:AD$2397,1,0),"م")</f>
        <v>م</v>
      </c>
      <c r="AG462" s="232"/>
      <c r="AH462" s="233"/>
      <c r="AI462" s="233"/>
      <c r="AJ462" s="233"/>
      <c r="AL462" s="267"/>
      <c r="AM462" s="235"/>
      <c r="AU462" s="234"/>
    </row>
    <row r="463" spans="1:47" ht="21" x14ac:dyDescent="0.4">
      <c r="A463" s="278">
        <v>112279</v>
      </c>
      <c r="B463" s="279" t="s">
        <v>5354</v>
      </c>
      <c r="C463" s="279" t="s">
        <v>1082</v>
      </c>
      <c r="D463" s="279" t="s">
        <v>971</v>
      </c>
      <c r="E463" s="279" t="s">
        <v>5660</v>
      </c>
      <c r="F463" s="279" t="s">
        <v>8990</v>
      </c>
      <c r="G463" s="279" t="s">
        <v>8133</v>
      </c>
      <c r="H463" s="279" t="s">
        <v>425</v>
      </c>
      <c r="I463" s="279" t="s">
        <v>61</v>
      </c>
      <c r="J463" s="279" t="s">
        <v>7215</v>
      </c>
      <c r="K463" s="321">
        <v>0</v>
      </c>
      <c r="L463" s="279" t="s">
        <v>7215</v>
      </c>
      <c r="M463" s="315" t="s">
        <v>394</v>
      </c>
      <c r="N463" s="279"/>
      <c r="O463" s="279" t="s">
        <v>394</v>
      </c>
      <c r="P463" s="315">
        <v>0</v>
      </c>
      <c r="Q463" s="311"/>
      <c r="R463" s="303"/>
      <c r="S463" s="279" t="s">
        <v>394</v>
      </c>
      <c r="T463" s="315" t="s">
        <v>394</v>
      </c>
      <c r="AC463" s="279" t="s">
        <v>855</v>
      </c>
      <c r="AF463" s="276">
        <f>IFERROR(VLOOKUP(A463,'[1]قوائم الترجمة'!AC$2:AD$2397,1,0),"م")</f>
        <v>112279</v>
      </c>
      <c r="AG463" s="232"/>
      <c r="AH463" s="233"/>
      <c r="AI463" s="233"/>
      <c r="AJ463" s="233"/>
      <c r="AL463" s="267"/>
      <c r="AM463" s="235"/>
      <c r="AO463" s="236"/>
      <c r="AU463" s="234"/>
    </row>
    <row r="464" spans="1:47" ht="21" x14ac:dyDescent="0.4">
      <c r="A464" s="278">
        <v>112300</v>
      </c>
      <c r="B464" s="279" t="s">
        <v>5353</v>
      </c>
      <c r="C464" s="279" t="s">
        <v>72</v>
      </c>
      <c r="D464" s="279" t="s">
        <v>1381</v>
      </c>
      <c r="E464" s="279" t="s">
        <v>394</v>
      </c>
      <c r="F464" s="303"/>
      <c r="G464" s="303"/>
      <c r="H464" s="279" t="s">
        <v>394</v>
      </c>
      <c r="I464" s="279" t="s">
        <v>61</v>
      </c>
      <c r="J464" s="279" t="s">
        <v>394</v>
      </c>
      <c r="K464" s="279" t="s">
        <v>394</v>
      </c>
      <c r="L464" s="279" t="s">
        <v>394</v>
      </c>
      <c r="M464" s="315" t="s">
        <v>394</v>
      </c>
      <c r="N464" s="279" t="s">
        <v>394</v>
      </c>
      <c r="O464" s="279" t="s">
        <v>394</v>
      </c>
      <c r="P464" s="315">
        <v>0</v>
      </c>
      <c r="Q464" s="315" t="s">
        <v>394</v>
      </c>
      <c r="R464" s="279" t="s">
        <v>394</v>
      </c>
      <c r="S464" s="279" t="s">
        <v>394</v>
      </c>
      <c r="T464" s="315" t="s">
        <v>394</v>
      </c>
      <c r="U464" s="315" t="s">
        <v>394</v>
      </c>
      <c r="V464" s="315" t="s">
        <v>394</v>
      </c>
      <c r="W464" s="315" t="s">
        <v>394</v>
      </c>
      <c r="X464" s="315" t="s">
        <v>394</v>
      </c>
      <c r="Y464" s="281"/>
      <c r="Z464" s="315" t="s">
        <v>394</v>
      </c>
      <c r="AA464" s="315" t="s">
        <v>394</v>
      </c>
      <c r="AB464" s="281"/>
      <c r="AC464" s="279" t="s">
        <v>855</v>
      </c>
      <c r="AF464" s="276" t="str">
        <f>IFERROR(VLOOKUP(A464,'[1]قوائم الترجمة'!AC$2:AD$2397,1,0),"م")</f>
        <v>م</v>
      </c>
      <c r="AG464" s="232"/>
      <c r="AH464" s="233"/>
      <c r="AI464" s="233"/>
      <c r="AJ464" s="233"/>
      <c r="AL464" s="267"/>
      <c r="AM464" s="235"/>
      <c r="AO464" s="236"/>
      <c r="AU464" s="234"/>
    </row>
    <row r="465" spans="1:47" ht="21" x14ac:dyDescent="0.4">
      <c r="A465" s="278">
        <v>112325</v>
      </c>
      <c r="B465" s="279" t="s">
        <v>5352</v>
      </c>
      <c r="C465" s="279" t="s">
        <v>501</v>
      </c>
      <c r="D465" s="279" t="s">
        <v>277</v>
      </c>
      <c r="E465" s="279" t="s">
        <v>394</v>
      </c>
      <c r="F465" s="303"/>
      <c r="G465" s="303"/>
      <c r="H465" s="279" t="s">
        <v>394</v>
      </c>
      <c r="I465" s="279" t="s">
        <v>61</v>
      </c>
      <c r="J465" s="279" t="s">
        <v>394</v>
      </c>
      <c r="K465" s="279" t="s">
        <v>394</v>
      </c>
      <c r="L465" s="279" t="s">
        <v>394</v>
      </c>
      <c r="M465" s="315" t="s">
        <v>394</v>
      </c>
      <c r="N465" s="279" t="s">
        <v>394</v>
      </c>
      <c r="O465" s="279" t="s">
        <v>394</v>
      </c>
      <c r="P465" s="315">
        <v>0</v>
      </c>
      <c r="Q465" s="315" t="s">
        <v>394</v>
      </c>
      <c r="R465" s="279" t="s">
        <v>394</v>
      </c>
      <c r="S465" s="279" t="s">
        <v>394</v>
      </c>
      <c r="T465" s="315" t="s">
        <v>394</v>
      </c>
      <c r="U465" s="315" t="s">
        <v>394</v>
      </c>
      <c r="V465" s="315" t="s">
        <v>394</v>
      </c>
      <c r="W465" s="315" t="s">
        <v>394</v>
      </c>
      <c r="X465" s="315" t="s">
        <v>394</v>
      </c>
      <c r="Y465" s="281"/>
      <c r="Z465" s="315" t="s">
        <v>394</v>
      </c>
      <c r="AA465" s="315" t="s">
        <v>394</v>
      </c>
      <c r="AB465" s="281"/>
      <c r="AC465" s="279" t="s">
        <v>855</v>
      </c>
      <c r="AF465" s="276" t="str">
        <f>IFERROR(VLOOKUP(A465,'[1]قوائم الترجمة'!AC$2:AD$2397,1,0),"م")</f>
        <v>م</v>
      </c>
      <c r="AG465" s="232"/>
      <c r="AH465" s="233"/>
      <c r="AI465" s="233"/>
      <c r="AJ465" s="233"/>
      <c r="AL465" s="267"/>
      <c r="AM465" s="235"/>
      <c r="AO465" s="236"/>
      <c r="AU465" s="234"/>
    </row>
    <row r="466" spans="1:47" ht="21" x14ac:dyDescent="0.4">
      <c r="A466" s="278">
        <v>112327</v>
      </c>
      <c r="B466" s="279" t="s">
        <v>6037</v>
      </c>
      <c r="C466" s="279" t="s">
        <v>74</v>
      </c>
      <c r="D466" s="279" t="s">
        <v>1005</v>
      </c>
      <c r="E466" s="279" t="s">
        <v>394</v>
      </c>
      <c r="F466" s="303"/>
      <c r="G466" s="303"/>
      <c r="H466" s="279" t="s">
        <v>394</v>
      </c>
      <c r="I466" s="279" t="s">
        <v>538</v>
      </c>
      <c r="J466" s="279" t="s">
        <v>394</v>
      </c>
      <c r="K466" s="315" t="s">
        <v>394</v>
      </c>
      <c r="L466" s="279" t="s">
        <v>394</v>
      </c>
      <c r="M466" s="315" t="s">
        <v>394</v>
      </c>
      <c r="N466" s="279" t="s">
        <v>394</v>
      </c>
      <c r="O466" s="279" t="s">
        <v>394</v>
      </c>
      <c r="P466" s="315">
        <v>0</v>
      </c>
      <c r="Q466" s="315" t="s">
        <v>394</v>
      </c>
      <c r="R466" s="279" t="s">
        <v>394</v>
      </c>
      <c r="S466" s="279" t="s">
        <v>394</v>
      </c>
      <c r="T466" s="315" t="s">
        <v>394</v>
      </c>
      <c r="U466" s="315" t="s">
        <v>394</v>
      </c>
      <c r="V466" s="315" t="s">
        <v>394</v>
      </c>
      <c r="W466" s="315" t="s">
        <v>394</v>
      </c>
      <c r="X466" s="315" t="s">
        <v>394</v>
      </c>
      <c r="Y466" s="281"/>
      <c r="Z466" s="315" t="s">
        <v>394</v>
      </c>
      <c r="AA466" s="315" t="s">
        <v>394</v>
      </c>
      <c r="AB466" s="281"/>
      <c r="AC466" s="279" t="s">
        <v>855</v>
      </c>
      <c r="AF466" s="276" t="str">
        <f>IFERROR(VLOOKUP(A466,'[1]قوائم الترجمة'!AC$2:AD$2397,1,0),"م")</f>
        <v>م</v>
      </c>
      <c r="AG466" s="232"/>
      <c r="AH466" s="233"/>
      <c r="AI466" s="233"/>
      <c r="AJ466" s="233"/>
      <c r="AL466" s="267"/>
      <c r="AM466" s="235"/>
      <c r="AO466" s="236"/>
      <c r="AU466" s="234"/>
    </row>
    <row r="467" spans="1:47" ht="21" x14ac:dyDescent="0.4">
      <c r="A467" s="278">
        <v>112338</v>
      </c>
      <c r="B467" s="279" t="s">
        <v>6109</v>
      </c>
      <c r="C467" s="279" t="s">
        <v>6110</v>
      </c>
      <c r="D467" s="279" t="s">
        <v>567</v>
      </c>
      <c r="E467" s="279" t="s">
        <v>394</v>
      </c>
      <c r="F467" s="303"/>
      <c r="G467" s="303"/>
      <c r="H467" s="279" t="s">
        <v>394</v>
      </c>
      <c r="I467" s="279" t="s">
        <v>61</v>
      </c>
      <c r="J467" s="279" t="s">
        <v>394</v>
      </c>
      <c r="K467" s="279" t="s">
        <v>394</v>
      </c>
      <c r="L467" s="279" t="s">
        <v>394</v>
      </c>
      <c r="M467" s="315" t="s">
        <v>394</v>
      </c>
      <c r="N467" s="279" t="s">
        <v>394</v>
      </c>
      <c r="O467" s="279" t="s">
        <v>394</v>
      </c>
      <c r="P467" s="315">
        <v>0</v>
      </c>
      <c r="Q467" s="315" t="s">
        <v>394</v>
      </c>
      <c r="R467" s="279" t="s">
        <v>394</v>
      </c>
      <c r="S467" s="279" t="s">
        <v>394</v>
      </c>
      <c r="T467" s="315" t="s">
        <v>394</v>
      </c>
      <c r="U467" s="315" t="s">
        <v>394</v>
      </c>
      <c r="V467" s="315" t="s">
        <v>394</v>
      </c>
      <c r="W467" s="315" t="s">
        <v>394</v>
      </c>
      <c r="X467" s="315" t="s">
        <v>394</v>
      </c>
      <c r="Y467" s="281"/>
      <c r="Z467" s="315" t="s">
        <v>394</v>
      </c>
      <c r="AA467" s="315" t="s">
        <v>394</v>
      </c>
      <c r="AB467" s="281"/>
      <c r="AC467" s="279" t="s">
        <v>855</v>
      </c>
      <c r="AF467" s="276" t="str">
        <f>IFERROR(VLOOKUP(A467,'[1]قوائم الترجمة'!AC$2:AD$2397,1,0),"م")</f>
        <v>م</v>
      </c>
      <c r="AG467" s="232"/>
      <c r="AH467" s="233"/>
      <c r="AI467" s="233"/>
      <c r="AJ467" s="233"/>
      <c r="AL467" s="267"/>
      <c r="AM467" s="235"/>
      <c r="AU467" s="234"/>
    </row>
    <row r="468" spans="1:47" ht="21" x14ac:dyDescent="0.4">
      <c r="A468" s="278">
        <v>112344</v>
      </c>
      <c r="B468" s="279" t="s">
        <v>5350</v>
      </c>
      <c r="C468" s="279" t="s">
        <v>5351</v>
      </c>
      <c r="D468" s="279" t="s">
        <v>344</v>
      </c>
      <c r="E468" s="279" t="s">
        <v>394</v>
      </c>
      <c r="F468" s="303"/>
      <c r="G468" s="303"/>
      <c r="H468" s="279" t="s">
        <v>394</v>
      </c>
      <c r="I468" s="279" t="s">
        <v>61</v>
      </c>
      <c r="J468" s="279" t="s">
        <v>394</v>
      </c>
      <c r="K468" s="315" t="s">
        <v>394</v>
      </c>
      <c r="L468" s="279" t="s">
        <v>394</v>
      </c>
      <c r="M468" s="315" t="s">
        <v>394</v>
      </c>
      <c r="N468" s="279" t="s">
        <v>394</v>
      </c>
      <c r="O468" s="279" t="s">
        <v>394</v>
      </c>
      <c r="P468" s="315">
        <v>0</v>
      </c>
      <c r="Q468" s="315" t="s">
        <v>394</v>
      </c>
      <c r="R468" s="279" t="s">
        <v>394</v>
      </c>
      <c r="S468" s="279" t="s">
        <v>394</v>
      </c>
      <c r="T468" s="315" t="s">
        <v>394</v>
      </c>
      <c r="U468" s="315" t="s">
        <v>394</v>
      </c>
      <c r="V468" s="315" t="s">
        <v>394</v>
      </c>
      <c r="W468" s="315" t="s">
        <v>394</v>
      </c>
      <c r="X468" s="315" t="s">
        <v>394</v>
      </c>
      <c r="Y468" s="281"/>
      <c r="Z468" s="315" t="s">
        <v>394</v>
      </c>
      <c r="AA468" s="315" t="s">
        <v>394</v>
      </c>
      <c r="AB468" s="281"/>
      <c r="AC468" s="279" t="s">
        <v>394</v>
      </c>
      <c r="AF468" s="276" t="str">
        <f>IFERROR(VLOOKUP(A468,'[1]قوائم الترجمة'!AC$2:AD$2397,1,0),"م")</f>
        <v>م</v>
      </c>
      <c r="AG468" s="232"/>
      <c r="AH468" s="233"/>
      <c r="AI468" s="233"/>
      <c r="AJ468" s="233"/>
      <c r="AL468" s="267"/>
      <c r="AM468" s="235"/>
      <c r="AO468" s="236"/>
      <c r="AU468" s="234"/>
    </row>
    <row r="469" spans="1:47" ht="21" x14ac:dyDescent="0.4">
      <c r="A469" s="278">
        <v>112394</v>
      </c>
      <c r="B469" s="279" t="s">
        <v>6659</v>
      </c>
      <c r="C469" s="279" t="s">
        <v>5604</v>
      </c>
      <c r="D469" s="279" t="s">
        <v>6660</v>
      </c>
      <c r="E469" s="279" t="s">
        <v>394</v>
      </c>
      <c r="F469" s="303"/>
      <c r="G469" s="303"/>
      <c r="H469" s="279" t="s">
        <v>394</v>
      </c>
      <c r="I469" s="279" t="s">
        <v>538</v>
      </c>
      <c r="J469" s="279" t="s">
        <v>394</v>
      </c>
      <c r="K469" s="315" t="s">
        <v>394</v>
      </c>
      <c r="L469" s="279" t="s">
        <v>394</v>
      </c>
      <c r="M469" s="315" t="s">
        <v>394</v>
      </c>
      <c r="N469" s="279" t="s">
        <v>394</v>
      </c>
      <c r="O469" s="279" t="s">
        <v>394</v>
      </c>
      <c r="P469" s="315">
        <v>0</v>
      </c>
      <c r="Q469" s="315" t="s">
        <v>394</v>
      </c>
      <c r="R469" s="279" t="s">
        <v>394</v>
      </c>
      <c r="S469" s="279" t="s">
        <v>394</v>
      </c>
      <c r="T469" s="315" t="s">
        <v>394</v>
      </c>
      <c r="U469" s="315" t="s">
        <v>394</v>
      </c>
      <c r="V469" s="315" t="s">
        <v>394</v>
      </c>
      <c r="W469" s="315" t="s">
        <v>394</v>
      </c>
      <c r="X469" s="315" t="s">
        <v>394</v>
      </c>
      <c r="Y469" s="281"/>
      <c r="Z469" s="315" t="s">
        <v>394</v>
      </c>
      <c r="AA469" s="315" t="s">
        <v>394</v>
      </c>
      <c r="AB469" s="281"/>
      <c r="AC469" s="279" t="s">
        <v>855</v>
      </c>
      <c r="AF469" s="276" t="str">
        <f>IFERROR(VLOOKUP(A469,'[1]قوائم الترجمة'!AC$2:AD$2397,1,0),"م")</f>
        <v>م</v>
      </c>
      <c r="AG469" s="232"/>
      <c r="AH469" s="233"/>
      <c r="AI469" s="233"/>
      <c r="AJ469" s="233"/>
      <c r="AL469" s="267"/>
      <c r="AM469" s="235"/>
      <c r="AU469" s="234"/>
    </row>
    <row r="470" spans="1:47" ht="21" x14ac:dyDescent="0.4">
      <c r="A470" s="278">
        <v>112413</v>
      </c>
      <c r="B470" s="279" t="s">
        <v>1516</v>
      </c>
      <c r="C470" s="279" t="s">
        <v>68</v>
      </c>
      <c r="D470" s="279" t="s">
        <v>298</v>
      </c>
      <c r="E470" s="279" t="s">
        <v>424</v>
      </c>
      <c r="F470" s="279" t="s">
        <v>8378</v>
      </c>
      <c r="G470" s="279" t="s">
        <v>8379</v>
      </c>
      <c r="H470" s="279" t="s">
        <v>7215</v>
      </c>
      <c r="I470" s="279" t="s">
        <v>61</v>
      </c>
      <c r="J470" s="279" t="s">
        <v>7215</v>
      </c>
      <c r="K470" s="280">
        <v>0</v>
      </c>
      <c r="L470" s="279" t="s">
        <v>7215</v>
      </c>
      <c r="M470" s="315" t="s">
        <v>394</v>
      </c>
      <c r="N470" s="279" t="s">
        <v>8991</v>
      </c>
      <c r="O470" s="279" t="s">
        <v>8992</v>
      </c>
      <c r="P470" s="279">
        <v>210000</v>
      </c>
      <c r="Q470" s="311"/>
      <c r="R470" s="303"/>
      <c r="S470" s="279" t="s">
        <v>394</v>
      </c>
      <c r="T470" s="315"/>
      <c r="AC470" s="279" t="s">
        <v>855</v>
      </c>
      <c r="AF470" s="276">
        <f>IFERROR(VLOOKUP(A470,'[1]قوائم الترجمة'!AC$2:AD$2397,1,0),"م")</f>
        <v>112413</v>
      </c>
      <c r="AG470" s="232"/>
      <c r="AH470" s="233"/>
      <c r="AI470" s="233"/>
      <c r="AJ470" s="233"/>
      <c r="AL470" s="267"/>
      <c r="AM470" s="235"/>
      <c r="AO470" s="236"/>
      <c r="AU470" s="234"/>
    </row>
    <row r="471" spans="1:47" ht="21" x14ac:dyDescent="0.4">
      <c r="A471" s="278">
        <v>112418</v>
      </c>
      <c r="B471" s="279" t="s">
        <v>1278</v>
      </c>
      <c r="C471" s="279" t="s">
        <v>1279</v>
      </c>
      <c r="D471" s="279" t="s">
        <v>394</v>
      </c>
      <c r="E471" s="279" t="s">
        <v>394</v>
      </c>
      <c r="F471" s="303"/>
      <c r="G471" s="303"/>
      <c r="H471" s="279" t="s">
        <v>394</v>
      </c>
      <c r="I471" s="279" t="s">
        <v>61</v>
      </c>
      <c r="J471" s="279" t="s">
        <v>394</v>
      </c>
      <c r="K471" s="279" t="s">
        <v>394</v>
      </c>
      <c r="L471" s="279" t="s">
        <v>394</v>
      </c>
      <c r="M471" s="315" t="s">
        <v>394</v>
      </c>
      <c r="N471" s="279" t="s">
        <v>394</v>
      </c>
      <c r="O471" s="279" t="s">
        <v>394</v>
      </c>
      <c r="P471" s="315">
        <v>0</v>
      </c>
      <c r="Q471" s="315" t="s">
        <v>394</v>
      </c>
      <c r="R471" s="279" t="s">
        <v>394</v>
      </c>
      <c r="S471" s="279" t="s">
        <v>394</v>
      </c>
      <c r="T471" s="315" t="s">
        <v>394</v>
      </c>
      <c r="U471" s="315" t="s">
        <v>394</v>
      </c>
      <c r="V471" s="315" t="s">
        <v>394</v>
      </c>
      <c r="W471" s="315" t="s">
        <v>394</v>
      </c>
      <c r="X471" s="315" t="s">
        <v>394</v>
      </c>
      <c r="Y471" s="281"/>
      <c r="Z471" s="315" t="s">
        <v>394</v>
      </c>
      <c r="AA471" s="315" t="s">
        <v>394</v>
      </c>
      <c r="AB471" s="281"/>
      <c r="AC471" s="279" t="s">
        <v>855</v>
      </c>
      <c r="AF471" s="276" t="str">
        <f>IFERROR(VLOOKUP(A471,'[1]قوائم الترجمة'!AC$2:AD$2397,1,0),"م")</f>
        <v>م</v>
      </c>
      <c r="AG471" s="232"/>
      <c r="AH471" s="233"/>
      <c r="AI471" s="233"/>
      <c r="AJ471" s="233"/>
      <c r="AL471" s="267"/>
      <c r="AM471" s="235"/>
      <c r="AO471" s="236"/>
      <c r="AU471" s="234"/>
    </row>
    <row r="472" spans="1:47" ht="21" x14ac:dyDescent="0.4">
      <c r="A472" s="278">
        <v>112481</v>
      </c>
      <c r="B472" s="279" t="s">
        <v>941</v>
      </c>
      <c r="C472" s="279" t="s">
        <v>93</v>
      </c>
      <c r="D472" s="279" t="s">
        <v>5349</v>
      </c>
      <c r="E472" s="279" t="s">
        <v>423</v>
      </c>
      <c r="F472" s="279" t="s">
        <v>8993</v>
      </c>
      <c r="G472" s="279" t="s">
        <v>8994</v>
      </c>
      <c r="H472" s="279" t="s">
        <v>425</v>
      </c>
      <c r="I472" s="279" t="s">
        <v>61</v>
      </c>
      <c r="J472" s="279" t="s">
        <v>7215</v>
      </c>
      <c r="K472" s="280">
        <v>0</v>
      </c>
      <c r="L472" s="279" t="s">
        <v>7215</v>
      </c>
      <c r="M472" s="315" t="s">
        <v>394</v>
      </c>
      <c r="N472" s="279"/>
      <c r="O472" s="279" t="s">
        <v>394</v>
      </c>
      <c r="P472" s="315">
        <v>0</v>
      </c>
      <c r="Q472" s="311"/>
      <c r="R472" s="303"/>
      <c r="S472" s="279" t="s">
        <v>394</v>
      </c>
      <c r="T472" s="315" t="s">
        <v>394</v>
      </c>
      <c r="AC472" s="279" t="s">
        <v>394</v>
      </c>
      <c r="AF472" s="276">
        <f>IFERROR(VLOOKUP(A472,'[1]قوائم الترجمة'!AC$2:AD$2397,1,0),"م")</f>
        <v>112481</v>
      </c>
      <c r="AG472" s="232"/>
      <c r="AH472" s="233"/>
      <c r="AI472" s="233"/>
      <c r="AJ472" s="233"/>
      <c r="AL472" s="267"/>
      <c r="AM472" s="235"/>
      <c r="AU472" s="234"/>
    </row>
    <row r="473" spans="1:47" ht="21" x14ac:dyDescent="0.4">
      <c r="A473" s="278">
        <v>112507</v>
      </c>
      <c r="B473" s="279" t="s">
        <v>7665</v>
      </c>
      <c r="C473" s="279" t="s">
        <v>125</v>
      </c>
      <c r="D473" s="279" t="s">
        <v>351</v>
      </c>
      <c r="E473" s="279" t="s">
        <v>394</v>
      </c>
      <c r="F473" s="303"/>
      <c r="G473" s="303"/>
      <c r="H473" s="279" t="s">
        <v>394</v>
      </c>
      <c r="I473" s="279" t="s">
        <v>61</v>
      </c>
      <c r="J473" s="279" t="s">
        <v>394</v>
      </c>
      <c r="K473" s="279" t="s">
        <v>394</v>
      </c>
      <c r="L473" s="279" t="s">
        <v>394</v>
      </c>
      <c r="M473" s="315" t="s">
        <v>394</v>
      </c>
      <c r="N473" s="279" t="s">
        <v>394</v>
      </c>
      <c r="O473" s="279" t="s">
        <v>394</v>
      </c>
      <c r="P473" s="315">
        <v>0</v>
      </c>
      <c r="Q473" s="315" t="s">
        <v>394</v>
      </c>
      <c r="R473" s="279" t="s">
        <v>394</v>
      </c>
      <c r="S473" s="279" t="s">
        <v>394</v>
      </c>
      <c r="T473" s="315" t="s">
        <v>394</v>
      </c>
      <c r="U473" s="315" t="s">
        <v>394</v>
      </c>
      <c r="V473" s="315" t="s">
        <v>394</v>
      </c>
      <c r="W473" s="315" t="s">
        <v>394</v>
      </c>
      <c r="X473" s="315" t="s">
        <v>394</v>
      </c>
      <c r="Y473" s="281"/>
      <c r="Z473" s="315" t="s">
        <v>394</v>
      </c>
      <c r="AA473" s="315" t="s">
        <v>394</v>
      </c>
      <c r="AB473" s="281"/>
      <c r="AC473" s="279" t="s">
        <v>855</v>
      </c>
      <c r="AF473" s="276" t="str">
        <f>IFERROR(VLOOKUP(A473,'[1]قوائم الترجمة'!AC$2:AD$2397,1,0),"م")</f>
        <v>م</v>
      </c>
      <c r="AG473" s="232"/>
      <c r="AH473" s="233"/>
      <c r="AI473" s="233"/>
      <c r="AJ473" s="233"/>
      <c r="AL473" s="267"/>
      <c r="AM473" s="235"/>
      <c r="AU473" s="234"/>
    </row>
    <row r="474" spans="1:47" ht="21" x14ac:dyDescent="0.4">
      <c r="A474" s="278">
        <v>112537</v>
      </c>
      <c r="B474" s="279" t="s">
        <v>7825</v>
      </c>
      <c r="C474" s="279" t="s">
        <v>78</v>
      </c>
      <c r="D474" s="279" t="s">
        <v>7826</v>
      </c>
      <c r="E474" s="279" t="s">
        <v>394</v>
      </c>
      <c r="F474" s="303"/>
      <c r="G474" s="303"/>
      <c r="H474" s="279" t="s">
        <v>394</v>
      </c>
      <c r="I474" s="279" t="s">
        <v>61</v>
      </c>
      <c r="J474" s="279" t="s">
        <v>394</v>
      </c>
      <c r="K474" s="279" t="s">
        <v>394</v>
      </c>
      <c r="L474" s="279" t="s">
        <v>394</v>
      </c>
      <c r="M474" s="315" t="s">
        <v>394</v>
      </c>
      <c r="N474" s="279" t="s">
        <v>394</v>
      </c>
      <c r="O474" s="279" t="s">
        <v>394</v>
      </c>
      <c r="P474" s="315">
        <v>0</v>
      </c>
      <c r="Q474" s="315" t="s">
        <v>394</v>
      </c>
      <c r="R474" s="279" t="s">
        <v>394</v>
      </c>
      <c r="S474" s="279" t="s">
        <v>394</v>
      </c>
      <c r="T474" s="315" t="s">
        <v>394</v>
      </c>
      <c r="U474" s="315" t="s">
        <v>394</v>
      </c>
      <c r="V474" s="315" t="s">
        <v>394</v>
      </c>
      <c r="W474" s="315" t="s">
        <v>394</v>
      </c>
      <c r="X474" s="315" t="s">
        <v>394</v>
      </c>
      <c r="Y474" s="281"/>
      <c r="Z474" s="315" t="s">
        <v>394</v>
      </c>
      <c r="AA474" s="315" t="s">
        <v>394</v>
      </c>
      <c r="AB474" s="281"/>
      <c r="AC474" s="279" t="s">
        <v>855</v>
      </c>
      <c r="AF474" s="276" t="str">
        <f>IFERROR(VLOOKUP(A474,'[1]قوائم الترجمة'!AC$2:AD$2397,1,0),"م")</f>
        <v>م</v>
      </c>
      <c r="AG474" s="232"/>
      <c r="AH474" s="233"/>
      <c r="AI474" s="233"/>
      <c r="AJ474" s="233"/>
      <c r="AL474" s="267"/>
      <c r="AM474" s="235"/>
      <c r="AU474" s="234"/>
    </row>
    <row r="475" spans="1:47" ht="21" x14ac:dyDescent="0.4">
      <c r="A475" s="275">
        <v>112545</v>
      </c>
      <c r="B475" s="276" t="s">
        <v>5348</v>
      </c>
      <c r="C475" s="276" t="s">
        <v>1094</v>
      </c>
      <c r="D475" s="276" t="s">
        <v>282</v>
      </c>
      <c r="E475" s="276" t="s">
        <v>424</v>
      </c>
      <c r="F475" s="276" t="s">
        <v>8378</v>
      </c>
      <c r="G475" s="276" t="s">
        <v>8379</v>
      </c>
      <c r="H475" s="276" t="s">
        <v>425</v>
      </c>
      <c r="I475" s="276" t="s">
        <v>61</v>
      </c>
      <c r="J475" s="276" t="s">
        <v>426</v>
      </c>
      <c r="K475" s="277">
        <v>1997</v>
      </c>
      <c r="L475" s="276" t="s">
        <v>402</v>
      </c>
      <c r="N475" s="276" t="s">
        <v>394</v>
      </c>
      <c r="O475" s="276" t="s">
        <v>394</v>
      </c>
      <c r="P475" s="315">
        <v>0</v>
      </c>
      <c r="R475" s="276" t="s">
        <v>394</v>
      </c>
      <c r="S475" s="276" t="s">
        <v>394</v>
      </c>
      <c r="AC475" s="276" t="s">
        <v>855</v>
      </c>
      <c r="AF475" s="276">
        <f>IFERROR(VLOOKUP(A475,'[1]قوائم الترجمة'!AC$2:AD$2397,1,0),"م")</f>
        <v>112545</v>
      </c>
      <c r="AG475" s="232"/>
      <c r="AH475" s="233"/>
      <c r="AI475" s="233"/>
      <c r="AJ475" s="233"/>
      <c r="AL475" s="267"/>
      <c r="AM475" s="235"/>
      <c r="AO475" s="236"/>
      <c r="AU475" s="234"/>
    </row>
    <row r="476" spans="1:47" ht="21" x14ac:dyDescent="0.4">
      <c r="A476" s="278">
        <v>112549</v>
      </c>
      <c r="B476" s="279" t="s">
        <v>7959</v>
      </c>
      <c r="C476" s="279" t="s">
        <v>555</v>
      </c>
      <c r="D476" s="279" t="s">
        <v>212</v>
      </c>
      <c r="E476" s="279" t="s">
        <v>394</v>
      </c>
      <c r="F476" s="303"/>
      <c r="G476" s="303"/>
      <c r="H476" s="279" t="s">
        <v>394</v>
      </c>
      <c r="I476" s="279" t="s">
        <v>61</v>
      </c>
      <c r="J476" s="279" t="s">
        <v>394</v>
      </c>
      <c r="K476" s="315" t="s">
        <v>394</v>
      </c>
      <c r="L476" s="279" t="s">
        <v>394</v>
      </c>
      <c r="M476" s="315" t="s">
        <v>394</v>
      </c>
      <c r="N476" s="279" t="s">
        <v>394</v>
      </c>
      <c r="O476" s="279" t="s">
        <v>394</v>
      </c>
      <c r="P476" s="315">
        <v>0</v>
      </c>
      <c r="Q476" s="315" t="s">
        <v>394</v>
      </c>
      <c r="R476" s="279" t="s">
        <v>394</v>
      </c>
      <c r="S476" s="279" t="s">
        <v>394</v>
      </c>
      <c r="T476" s="315" t="s">
        <v>394</v>
      </c>
      <c r="U476" s="315" t="s">
        <v>394</v>
      </c>
      <c r="V476" s="315" t="s">
        <v>394</v>
      </c>
      <c r="W476" s="315" t="s">
        <v>394</v>
      </c>
      <c r="X476" s="315" t="s">
        <v>394</v>
      </c>
      <c r="Y476" s="281"/>
      <c r="Z476" s="315" t="s">
        <v>394</v>
      </c>
      <c r="AA476" s="315" t="s">
        <v>394</v>
      </c>
      <c r="AB476" s="281"/>
      <c r="AC476" s="279" t="s">
        <v>855</v>
      </c>
      <c r="AF476" s="276" t="str">
        <f>IFERROR(VLOOKUP(A476,'[1]قوائم الترجمة'!AC$2:AD$2397,1,0),"م")</f>
        <v>م</v>
      </c>
      <c r="AG476" s="232"/>
      <c r="AH476" s="233"/>
      <c r="AI476" s="233"/>
      <c r="AJ476" s="233"/>
      <c r="AL476" s="267"/>
      <c r="AM476" s="235"/>
      <c r="AU476" s="234"/>
    </row>
    <row r="477" spans="1:47" ht="21" x14ac:dyDescent="0.4">
      <c r="A477" s="278">
        <v>112552</v>
      </c>
      <c r="B477" s="279" t="s">
        <v>7978</v>
      </c>
      <c r="C477" s="279" t="s">
        <v>204</v>
      </c>
      <c r="D477" s="279" t="s">
        <v>7979</v>
      </c>
      <c r="E477" s="279" t="s">
        <v>394</v>
      </c>
      <c r="F477" s="303"/>
      <c r="G477" s="303"/>
      <c r="H477" s="279" t="s">
        <v>394</v>
      </c>
      <c r="I477" s="279" t="s">
        <v>61</v>
      </c>
      <c r="J477" s="279" t="s">
        <v>394</v>
      </c>
      <c r="K477" s="279" t="s">
        <v>394</v>
      </c>
      <c r="L477" s="279" t="s">
        <v>394</v>
      </c>
      <c r="M477" s="315" t="s">
        <v>394</v>
      </c>
      <c r="N477" s="279" t="s">
        <v>394</v>
      </c>
      <c r="O477" s="279" t="s">
        <v>394</v>
      </c>
      <c r="P477" s="315">
        <v>0</v>
      </c>
      <c r="Q477" s="315" t="s">
        <v>394</v>
      </c>
      <c r="R477" s="279" t="s">
        <v>394</v>
      </c>
      <c r="S477" s="279" t="s">
        <v>394</v>
      </c>
      <c r="T477" s="315" t="s">
        <v>394</v>
      </c>
      <c r="U477" s="315" t="s">
        <v>394</v>
      </c>
      <c r="V477" s="315" t="s">
        <v>394</v>
      </c>
      <c r="W477" s="315" t="s">
        <v>394</v>
      </c>
      <c r="X477" s="315" t="s">
        <v>394</v>
      </c>
      <c r="Y477" s="281"/>
      <c r="Z477" s="315" t="s">
        <v>394</v>
      </c>
      <c r="AA477" s="315" t="s">
        <v>394</v>
      </c>
      <c r="AB477" s="281"/>
      <c r="AC477" s="279" t="s">
        <v>855</v>
      </c>
      <c r="AF477" s="276" t="str">
        <f>IFERROR(VLOOKUP(A477,'[1]قوائم الترجمة'!AC$2:AD$2397,1,0),"م")</f>
        <v>م</v>
      </c>
      <c r="AG477" s="232"/>
      <c r="AH477" s="233"/>
      <c r="AI477" s="233"/>
      <c r="AJ477" s="233"/>
      <c r="AL477" s="267"/>
      <c r="AM477" s="235"/>
      <c r="AU477" s="234"/>
    </row>
    <row r="478" spans="1:47" ht="21" x14ac:dyDescent="0.4">
      <c r="A478" s="278">
        <v>112555</v>
      </c>
      <c r="B478" s="279" t="s">
        <v>5347</v>
      </c>
      <c r="C478" s="279" t="s">
        <v>72</v>
      </c>
      <c r="D478" s="279" t="s">
        <v>246</v>
      </c>
      <c r="E478" s="279" t="s">
        <v>394</v>
      </c>
      <c r="F478" s="303"/>
      <c r="G478" s="303"/>
      <c r="H478" s="279" t="s">
        <v>394</v>
      </c>
      <c r="I478" s="279" t="s">
        <v>61</v>
      </c>
      <c r="J478" s="279" t="s">
        <v>394</v>
      </c>
      <c r="K478" s="279" t="s">
        <v>394</v>
      </c>
      <c r="L478" s="279" t="s">
        <v>394</v>
      </c>
      <c r="M478" s="315" t="s">
        <v>394</v>
      </c>
      <c r="N478" s="279" t="s">
        <v>394</v>
      </c>
      <c r="O478" s="279" t="s">
        <v>394</v>
      </c>
      <c r="P478" s="315">
        <v>0</v>
      </c>
      <c r="Q478" s="315" t="s">
        <v>394</v>
      </c>
      <c r="R478" s="279" t="s">
        <v>394</v>
      </c>
      <c r="S478" s="279" t="s">
        <v>394</v>
      </c>
      <c r="T478" s="315" t="s">
        <v>394</v>
      </c>
      <c r="U478" s="315" t="s">
        <v>394</v>
      </c>
      <c r="V478" s="315" t="s">
        <v>394</v>
      </c>
      <c r="W478" s="315" t="s">
        <v>394</v>
      </c>
      <c r="X478" s="315" t="s">
        <v>394</v>
      </c>
      <c r="Y478" s="281"/>
      <c r="Z478" s="315" t="s">
        <v>394</v>
      </c>
      <c r="AA478" s="315" t="s">
        <v>394</v>
      </c>
      <c r="AB478" s="281"/>
      <c r="AC478" s="279" t="s">
        <v>855</v>
      </c>
      <c r="AF478" s="276" t="str">
        <f>IFERROR(VLOOKUP(A478,'[1]قوائم الترجمة'!AC$2:AD$2397,1,0),"م")</f>
        <v>م</v>
      </c>
      <c r="AG478" s="232"/>
      <c r="AH478" s="233"/>
      <c r="AI478" s="233"/>
      <c r="AJ478" s="233"/>
      <c r="AL478" s="267"/>
      <c r="AM478" s="235"/>
      <c r="AU478" s="234"/>
    </row>
    <row r="479" spans="1:47" ht="21" x14ac:dyDescent="0.4">
      <c r="A479" s="278">
        <v>112569</v>
      </c>
      <c r="B479" s="279" t="s">
        <v>5609</v>
      </c>
      <c r="C479" s="279" t="s">
        <v>71</v>
      </c>
      <c r="D479" s="279" t="s">
        <v>379</v>
      </c>
      <c r="E479" s="279" t="s">
        <v>394</v>
      </c>
      <c r="F479" s="303"/>
      <c r="G479" s="303"/>
      <c r="H479" s="279" t="s">
        <v>394</v>
      </c>
      <c r="I479" s="279" t="s">
        <v>538</v>
      </c>
      <c r="J479" s="279" t="s">
        <v>394</v>
      </c>
      <c r="K479" s="315" t="s">
        <v>394</v>
      </c>
      <c r="L479" s="279" t="s">
        <v>394</v>
      </c>
      <c r="M479" s="315" t="s">
        <v>394</v>
      </c>
      <c r="N479" s="279" t="s">
        <v>394</v>
      </c>
      <c r="O479" s="279" t="s">
        <v>394</v>
      </c>
      <c r="P479" s="315">
        <v>0</v>
      </c>
      <c r="Q479" s="315" t="s">
        <v>394</v>
      </c>
      <c r="R479" s="279" t="s">
        <v>394</v>
      </c>
      <c r="S479" s="279" t="s">
        <v>394</v>
      </c>
      <c r="T479" s="315" t="s">
        <v>394</v>
      </c>
      <c r="U479" s="315" t="s">
        <v>394</v>
      </c>
      <c r="V479" s="315" t="s">
        <v>394</v>
      </c>
      <c r="W479" s="315" t="s">
        <v>394</v>
      </c>
      <c r="X479" s="315" t="s">
        <v>394</v>
      </c>
      <c r="Y479" s="281"/>
      <c r="Z479" s="315" t="s">
        <v>394</v>
      </c>
      <c r="AA479" s="315" t="s">
        <v>394</v>
      </c>
      <c r="AB479" s="281"/>
      <c r="AC479" s="279" t="s">
        <v>855</v>
      </c>
      <c r="AF479" s="276" t="str">
        <f>IFERROR(VLOOKUP(A479,'[1]قوائم الترجمة'!AC$2:AD$2397,1,0),"م")</f>
        <v>م</v>
      </c>
      <c r="AG479" s="232"/>
      <c r="AH479" s="233"/>
      <c r="AI479" s="233"/>
      <c r="AJ479" s="233"/>
      <c r="AL479" s="267"/>
      <c r="AM479" s="235"/>
      <c r="AU479" s="234"/>
    </row>
    <row r="480" spans="1:47" ht="21" x14ac:dyDescent="0.4">
      <c r="A480" s="278">
        <v>112596</v>
      </c>
      <c r="B480" s="279" t="s">
        <v>1474</v>
      </c>
      <c r="C480" s="279" t="s">
        <v>68</v>
      </c>
      <c r="D480" s="279" t="s">
        <v>1475</v>
      </c>
      <c r="E480" s="279" t="s">
        <v>423</v>
      </c>
      <c r="F480" s="279" t="s">
        <v>8406</v>
      </c>
      <c r="G480" s="279" t="s">
        <v>402</v>
      </c>
      <c r="H480" s="279" t="s">
        <v>425</v>
      </c>
      <c r="I480" s="279" t="s">
        <v>61</v>
      </c>
      <c r="J480" s="279" t="s">
        <v>7215</v>
      </c>
      <c r="K480" s="321">
        <v>0</v>
      </c>
      <c r="L480" s="279" t="s">
        <v>7215</v>
      </c>
      <c r="M480" s="315" t="s">
        <v>394</v>
      </c>
      <c r="N480" s="279"/>
      <c r="O480" s="279" t="s">
        <v>394</v>
      </c>
      <c r="P480" s="315">
        <v>0</v>
      </c>
      <c r="Q480" s="311"/>
      <c r="R480" s="303"/>
      <c r="S480" s="279" t="s">
        <v>394</v>
      </c>
      <c r="T480" s="315" t="s">
        <v>394</v>
      </c>
      <c r="AC480" s="279" t="s">
        <v>855</v>
      </c>
      <c r="AF480" s="276">
        <f>IFERROR(VLOOKUP(A480,'[1]قوائم الترجمة'!AC$2:AD$2397,1,0),"م")</f>
        <v>112596</v>
      </c>
      <c r="AG480" s="232"/>
      <c r="AH480" s="233"/>
      <c r="AI480" s="233"/>
      <c r="AJ480" s="233"/>
      <c r="AL480" s="267"/>
      <c r="AM480" s="235"/>
      <c r="AO480" s="236"/>
      <c r="AU480" s="234"/>
    </row>
    <row r="481" spans="1:47" ht="21" x14ac:dyDescent="0.4">
      <c r="A481" s="278">
        <v>112603</v>
      </c>
      <c r="B481" s="279" t="s">
        <v>5346</v>
      </c>
      <c r="C481" s="279" t="s">
        <v>209</v>
      </c>
      <c r="D481" s="279" t="s">
        <v>261</v>
      </c>
      <c r="E481" s="279" t="s">
        <v>394</v>
      </c>
      <c r="F481" s="303"/>
      <c r="G481" s="303"/>
      <c r="H481" s="279" t="s">
        <v>394</v>
      </c>
      <c r="I481" s="279" t="s">
        <v>61</v>
      </c>
      <c r="J481" s="279" t="s">
        <v>394</v>
      </c>
      <c r="K481" s="279" t="s">
        <v>394</v>
      </c>
      <c r="L481" s="279" t="s">
        <v>394</v>
      </c>
      <c r="M481" s="315" t="s">
        <v>394</v>
      </c>
      <c r="N481" s="279" t="s">
        <v>394</v>
      </c>
      <c r="O481" s="279" t="s">
        <v>394</v>
      </c>
      <c r="P481" s="315">
        <v>0</v>
      </c>
      <c r="Q481" s="315" t="s">
        <v>394</v>
      </c>
      <c r="R481" s="279" t="s">
        <v>394</v>
      </c>
      <c r="S481" s="279" t="s">
        <v>394</v>
      </c>
      <c r="T481" s="315" t="s">
        <v>394</v>
      </c>
      <c r="U481" s="315" t="s">
        <v>394</v>
      </c>
      <c r="V481" s="315" t="s">
        <v>394</v>
      </c>
      <c r="W481" s="315" t="s">
        <v>394</v>
      </c>
      <c r="X481" s="315" t="s">
        <v>394</v>
      </c>
      <c r="Y481" s="281"/>
      <c r="Z481" s="315" t="s">
        <v>394</v>
      </c>
      <c r="AA481" s="315" t="s">
        <v>394</v>
      </c>
      <c r="AB481" s="281"/>
      <c r="AC481" s="279" t="s">
        <v>855</v>
      </c>
      <c r="AF481" s="276" t="str">
        <f>IFERROR(VLOOKUP(A481,'[1]قوائم الترجمة'!AC$2:AD$2397,1,0),"م")</f>
        <v>م</v>
      </c>
      <c r="AG481" s="232"/>
      <c r="AH481" s="233"/>
      <c r="AI481" s="233"/>
      <c r="AJ481" s="233"/>
      <c r="AL481" s="267"/>
      <c r="AM481" s="235"/>
      <c r="AO481" s="236"/>
      <c r="AU481" s="234"/>
    </row>
    <row r="482" spans="1:47" ht="21" x14ac:dyDescent="0.4">
      <c r="A482" s="278">
        <v>112609</v>
      </c>
      <c r="B482" s="279" t="s">
        <v>1472</v>
      </c>
      <c r="C482" s="279" t="s">
        <v>1473</v>
      </c>
      <c r="D482" s="279" t="s">
        <v>245</v>
      </c>
      <c r="E482" s="279" t="s">
        <v>424</v>
      </c>
      <c r="F482" s="279" t="s">
        <v>8739</v>
      </c>
      <c r="G482" s="279" t="s">
        <v>402</v>
      </c>
      <c r="H482" s="279" t="s">
        <v>425</v>
      </c>
      <c r="I482" s="279" t="s">
        <v>61</v>
      </c>
      <c r="J482" s="279" t="s">
        <v>426</v>
      </c>
      <c r="K482" s="280">
        <v>2007</v>
      </c>
      <c r="L482" s="279" t="s">
        <v>404</v>
      </c>
      <c r="M482" s="315" t="s">
        <v>394</v>
      </c>
      <c r="N482" s="279"/>
      <c r="O482" s="279" t="s">
        <v>394</v>
      </c>
      <c r="P482" s="315">
        <v>0</v>
      </c>
      <c r="Q482" s="311"/>
      <c r="R482" s="303"/>
      <c r="S482" s="279" t="s">
        <v>394</v>
      </c>
      <c r="T482" s="315" t="s">
        <v>394</v>
      </c>
      <c r="AC482" s="279" t="s">
        <v>855</v>
      </c>
      <c r="AF482" s="276">
        <f>IFERROR(VLOOKUP(A482,'[1]قوائم الترجمة'!AC$2:AD$2397,1,0),"م")</f>
        <v>112609</v>
      </c>
      <c r="AG482" s="232"/>
      <c r="AH482" s="233"/>
      <c r="AI482" s="233"/>
      <c r="AJ482" s="233"/>
      <c r="AL482" s="267"/>
      <c r="AM482" s="235"/>
      <c r="AU482" s="234"/>
    </row>
    <row r="483" spans="1:47" ht="21" x14ac:dyDescent="0.4">
      <c r="A483" s="278">
        <v>112615</v>
      </c>
      <c r="B483" s="279" t="s">
        <v>5703</v>
      </c>
      <c r="C483" s="279" t="s">
        <v>5704</v>
      </c>
      <c r="D483" s="279" t="s">
        <v>242</v>
      </c>
      <c r="E483" s="279" t="s">
        <v>394</v>
      </c>
      <c r="F483" s="303"/>
      <c r="G483" s="303"/>
      <c r="H483" s="279" t="s">
        <v>394</v>
      </c>
      <c r="I483" s="279" t="s">
        <v>61</v>
      </c>
      <c r="J483" s="279" t="s">
        <v>394</v>
      </c>
      <c r="K483" s="279" t="s">
        <v>394</v>
      </c>
      <c r="L483" s="279" t="s">
        <v>394</v>
      </c>
      <c r="M483" s="315" t="s">
        <v>394</v>
      </c>
      <c r="N483" s="279" t="s">
        <v>394</v>
      </c>
      <c r="O483" s="279" t="s">
        <v>394</v>
      </c>
      <c r="P483" s="315">
        <v>0</v>
      </c>
      <c r="Q483" s="315" t="s">
        <v>394</v>
      </c>
      <c r="R483" s="279" t="s">
        <v>394</v>
      </c>
      <c r="S483" s="279" t="s">
        <v>394</v>
      </c>
      <c r="T483" s="315" t="s">
        <v>394</v>
      </c>
      <c r="U483" s="315" t="s">
        <v>394</v>
      </c>
      <c r="V483" s="315" t="s">
        <v>394</v>
      </c>
      <c r="W483" s="315" t="s">
        <v>394</v>
      </c>
      <c r="X483" s="315" t="s">
        <v>394</v>
      </c>
      <c r="Y483" s="281"/>
      <c r="Z483" s="315" t="s">
        <v>394</v>
      </c>
      <c r="AA483" s="315" t="s">
        <v>394</v>
      </c>
      <c r="AB483" s="281"/>
      <c r="AC483" s="279" t="s">
        <v>855</v>
      </c>
      <c r="AF483" s="276" t="str">
        <f>IFERROR(VLOOKUP(A483,'[1]قوائم الترجمة'!AC$2:AD$2397,1,0),"م")</f>
        <v>م</v>
      </c>
      <c r="AG483" s="232"/>
      <c r="AH483" s="233"/>
      <c r="AI483" s="233"/>
      <c r="AJ483" s="233"/>
      <c r="AL483" s="267"/>
      <c r="AM483" s="235"/>
      <c r="AU483" s="234"/>
    </row>
    <row r="484" spans="1:47" ht="21" x14ac:dyDescent="0.4">
      <c r="A484" s="278">
        <v>112622</v>
      </c>
      <c r="B484" s="279" t="s">
        <v>5715</v>
      </c>
      <c r="C484" s="279" t="s">
        <v>133</v>
      </c>
      <c r="D484" s="279" t="s">
        <v>376</v>
      </c>
      <c r="E484" s="279" t="s">
        <v>394</v>
      </c>
      <c r="F484" s="303"/>
      <c r="G484" s="303"/>
      <c r="H484" s="279" t="s">
        <v>394</v>
      </c>
      <c r="I484" s="279" t="s">
        <v>61</v>
      </c>
      <c r="J484" s="279" t="s">
        <v>394</v>
      </c>
      <c r="K484" s="279" t="s">
        <v>394</v>
      </c>
      <c r="L484" s="279" t="s">
        <v>394</v>
      </c>
      <c r="M484" s="315" t="s">
        <v>394</v>
      </c>
      <c r="N484" s="279" t="s">
        <v>394</v>
      </c>
      <c r="O484" s="279" t="s">
        <v>394</v>
      </c>
      <c r="P484" s="315">
        <v>0</v>
      </c>
      <c r="Q484" s="315" t="s">
        <v>394</v>
      </c>
      <c r="R484" s="279" t="s">
        <v>394</v>
      </c>
      <c r="S484" s="279" t="s">
        <v>394</v>
      </c>
      <c r="T484" s="315" t="s">
        <v>394</v>
      </c>
      <c r="U484" s="315" t="s">
        <v>394</v>
      </c>
      <c r="V484" s="315" t="s">
        <v>394</v>
      </c>
      <c r="W484" s="315" t="s">
        <v>394</v>
      </c>
      <c r="X484" s="315" t="s">
        <v>394</v>
      </c>
      <c r="Y484" s="281"/>
      <c r="Z484" s="315" t="s">
        <v>394</v>
      </c>
      <c r="AA484" s="315" t="s">
        <v>394</v>
      </c>
      <c r="AB484" s="281"/>
      <c r="AC484" s="279" t="s">
        <v>855</v>
      </c>
      <c r="AF484" s="276" t="str">
        <f>IFERROR(VLOOKUP(A484,'[1]قوائم الترجمة'!AC$2:AD$2397,1,0),"م")</f>
        <v>م</v>
      </c>
      <c r="AG484" s="232"/>
      <c r="AH484" s="233"/>
      <c r="AI484" s="233"/>
      <c r="AJ484" s="233"/>
      <c r="AL484" s="267"/>
      <c r="AM484" s="235"/>
      <c r="AO484" s="236"/>
      <c r="AU484" s="234"/>
    </row>
    <row r="485" spans="1:47" ht="21" x14ac:dyDescent="0.4">
      <c r="A485" s="278">
        <v>112646</v>
      </c>
      <c r="B485" s="279" t="s">
        <v>7255</v>
      </c>
      <c r="C485" s="279" t="s">
        <v>1129</v>
      </c>
      <c r="D485" s="279" t="s">
        <v>467</v>
      </c>
      <c r="E485" s="279" t="s">
        <v>394</v>
      </c>
      <c r="F485" s="303"/>
      <c r="G485" s="303"/>
      <c r="H485" s="279" t="s">
        <v>394</v>
      </c>
      <c r="I485" s="279" t="s">
        <v>61</v>
      </c>
      <c r="J485" s="279" t="s">
        <v>394</v>
      </c>
      <c r="K485" s="279" t="s">
        <v>394</v>
      </c>
      <c r="L485" s="279" t="s">
        <v>394</v>
      </c>
      <c r="M485" s="315" t="s">
        <v>394</v>
      </c>
      <c r="N485" s="279" t="s">
        <v>394</v>
      </c>
      <c r="O485" s="279" t="s">
        <v>394</v>
      </c>
      <c r="P485" s="315">
        <v>0</v>
      </c>
      <c r="Q485" s="315" t="s">
        <v>394</v>
      </c>
      <c r="R485" s="279" t="s">
        <v>394</v>
      </c>
      <c r="S485" s="279" t="s">
        <v>394</v>
      </c>
      <c r="T485" s="315" t="s">
        <v>394</v>
      </c>
      <c r="U485" s="315" t="s">
        <v>394</v>
      </c>
      <c r="V485" s="315" t="s">
        <v>394</v>
      </c>
      <c r="W485" s="315" t="s">
        <v>394</v>
      </c>
      <c r="X485" s="315" t="s">
        <v>394</v>
      </c>
      <c r="Y485" s="281"/>
      <c r="Z485" s="315" t="s">
        <v>394</v>
      </c>
      <c r="AA485" s="315" t="s">
        <v>394</v>
      </c>
      <c r="AB485" s="281"/>
      <c r="AC485" s="279" t="s">
        <v>855</v>
      </c>
      <c r="AF485" s="276" t="str">
        <f>IFERROR(VLOOKUP(A485,'[1]قوائم الترجمة'!AC$2:AD$2397,1,0),"م")</f>
        <v>م</v>
      </c>
      <c r="AG485" s="232"/>
      <c r="AH485" s="233"/>
      <c r="AI485" s="233"/>
      <c r="AJ485" s="233"/>
      <c r="AL485" s="267"/>
      <c r="AM485" s="235"/>
      <c r="AO485" s="236"/>
      <c r="AU485" s="234"/>
    </row>
    <row r="486" spans="1:47" ht="21" x14ac:dyDescent="0.4">
      <c r="A486" s="278">
        <v>112660</v>
      </c>
      <c r="B486" s="279" t="s">
        <v>5819</v>
      </c>
      <c r="C486" s="279" t="s">
        <v>1302</v>
      </c>
      <c r="D486" s="279" t="s">
        <v>284</v>
      </c>
      <c r="E486" s="279" t="s">
        <v>394</v>
      </c>
      <c r="F486" s="303"/>
      <c r="G486" s="303"/>
      <c r="H486" s="279" t="s">
        <v>394</v>
      </c>
      <c r="I486" s="279" t="s">
        <v>538</v>
      </c>
      <c r="J486" s="279" t="s">
        <v>394</v>
      </c>
      <c r="K486" s="279" t="s">
        <v>394</v>
      </c>
      <c r="L486" s="279" t="s">
        <v>394</v>
      </c>
      <c r="M486" s="315" t="s">
        <v>394</v>
      </c>
      <c r="N486" s="279" t="s">
        <v>394</v>
      </c>
      <c r="O486" s="279" t="s">
        <v>394</v>
      </c>
      <c r="P486" s="315">
        <v>0</v>
      </c>
      <c r="Q486" s="315" t="s">
        <v>394</v>
      </c>
      <c r="R486" s="279" t="s">
        <v>394</v>
      </c>
      <c r="S486" s="279" t="s">
        <v>394</v>
      </c>
      <c r="T486" s="315" t="s">
        <v>394</v>
      </c>
      <c r="U486" s="315" t="s">
        <v>394</v>
      </c>
      <c r="V486" s="315" t="s">
        <v>394</v>
      </c>
      <c r="W486" s="315" t="s">
        <v>394</v>
      </c>
      <c r="X486" s="315" t="s">
        <v>394</v>
      </c>
      <c r="Y486" s="281"/>
      <c r="Z486" s="315" t="s">
        <v>394</v>
      </c>
      <c r="AA486" s="315" t="s">
        <v>394</v>
      </c>
      <c r="AB486" s="281"/>
      <c r="AC486" s="279" t="s">
        <v>855</v>
      </c>
      <c r="AF486" s="276" t="str">
        <f>IFERROR(VLOOKUP(A486,'[1]قوائم الترجمة'!AC$2:AD$2397,1,0),"م")</f>
        <v>م</v>
      </c>
      <c r="AG486" s="232"/>
      <c r="AH486" s="233"/>
      <c r="AI486" s="233"/>
      <c r="AJ486" s="233"/>
      <c r="AL486" s="267"/>
      <c r="AM486" s="235"/>
      <c r="AU486" s="234"/>
    </row>
    <row r="487" spans="1:47" ht="21" x14ac:dyDescent="0.4">
      <c r="A487" s="278">
        <v>112680</v>
      </c>
      <c r="B487" s="279" t="s">
        <v>5897</v>
      </c>
      <c r="C487" s="279" t="s">
        <v>78</v>
      </c>
      <c r="D487" s="279" t="s">
        <v>5898</v>
      </c>
      <c r="E487" s="279" t="s">
        <v>394</v>
      </c>
      <c r="F487" s="303"/>
      <c r="G487" s="303"/>
      <c r="H487" s="279" t="s">
        <v>394</v>
      </c>
      <c r="I487" s="279" t="s">
        <v>61</v>
      </c>
      <c r="J487" s="279" t="s">
        <v>394</v>
      </c>
      <c r="K487" s="315" t="s">
        <v>394</v>
      </c>
      <c r="L487" s="279" t="s">
        <v>394</v>
      </c>
      <c r="M487" s="315" t="s">
        <v>394</v>
      </c>
      <c r="N487" s="279" t="s">
        <v>394</v>
      </c>
      <c r="O487" s="279" t="s">
        <v>394</v>
      </c>
      <c r="P487" s="315">
        <v>0</v>
      </c>
      <c r="Q487" s="315" t="s">
        <v>394</v>
      </c>
      <c r="R487" s="279" t="s">
        <v>394</v>
      </c>
      <c r="S487" s="279" t="s">
        <v>394</v>
      </c>
      <c r="T487" s="315" t="s">
        <v>394</v>
      </c>
      <c r="U487" s="315" t="s">
        <v>394</v>
      </c>
      <c r="V487" s="315" t="s">
        <v>394</v>
      </c>
      <c r="W487" s="315" t="s">
        <v>394</v>
      </c>
      <c r="X487" s="315" t="s">
        <v>394</v>
      </c>
      <c r="Y487" s="281"/>
      <c r="Z487" s="315" t="s">
        <v>394</v>
      </c>
      <c r="AA487" s="315" t="s">
        <v>394</v>
      </c>
      <c r="AB487" s="281"/>
      <c r="AC487" s="279" t="s">
        <v>855</v>
      </c>
      <c r="AF487" s="276" t="str">
        <f>IFERROR(VLOOKUP(A487,'[1]قوائم الترجمة'!AC$2:AD$2397,1,0),"م")</f>
        <v>م</v>
      </c>
      <c r="AG487" s="232"/>
      <c r="AH487" s="233"/>
      <c r="AI487" s="233"/>
      <c r="AJ487" s="233"/>
      <c r="AL487" s="267"/>
      <c r="AM487" s="235"/>
      <c r="AO487" s="236"/>
      <c r="AU487" s="234"/>
    </row>
    <row r="488" spans="1:47" ht="21" x14ac:dyDescent="0.4">
      <c r="A488" s="278">
        <v>112697</v>
      </c>
      <c r="B488" s="279" t="s">
        <v>5343</v>
      </c>
      <c r="C488" s="279" t="s">
        <v>5344</v>
      </c>
      <c r="D488" s="279" t="s">
        <v>5345</v>
      </c>
      <c r="E488" s="279" t="s">
        <v>394</v>
      </c>
      <c r="F488" s="303"/>
      <c r="G488" s="303"/>
      <c r="H488" s="279" t="s">
        <v>394</v>
      </c>
      <c r="I488" s="279" t="s">
        <v>538</v>
      </c>
      <c r="J488" s="279" t="s">
        <v>394</v>
      </c>
      <c r="K488" s="279" t="s">
        <v>394</v>
      </c>
      <c r="L488" s="279" t="s">
        <v>394</v>
      </c>
      <c r="M488" s="315" t="s">
        <v>394</v>
      </c>
      <c r="N488" s="279" t="s">
        <v>394</v>
      </c>
      <c r="O488" s="279" t="s">
        <v>394</v>
      </c>
      <c r="P488" s="315">
        <v>0</v>
      </c>
      <c r="Q488" s="315" t="s">
        <v>394</v>
      </c>
      <c r="R488" s="279" t="s">
        <v>394</v>
      </c>
      <c r="S488" s="279" t="s">
        <v>394</v>
      </c>
      <c r="T488" s="315" t="s">
        <v>394</v>
      </c>
      <c r="U488" s="315" t="s">
        <v>394</v>
      </c>
      <c r="V488" s="315" t="s">
        <v>394</v>
      </c>
      <c r="W488" s="315" t="s">
        <v>394</v>
      </c>
      <c r="X488" s="315" t="s">
        <v>394</v>
      </c>
      <c r="Y488" s="281"/>
      <c r="Z488" s="315" t="s">
        <v>394</v>
      </c>
      <c r="AA488" s="315" t="s">
        <v>394</v>
      </c>
      <c r="AB488" s="281"/>
      <c r="AC488" s="279" t="s">
        <v>855</v>
      </c>
      <c r="AF488" s="276" t="str">
        <f>IFERROR(VLOOKUP(A488,'[1]قوائم الترجمة'!AC$2:AD$2397,1,0),"م")</f>
        <v>م</v>
      </c>
      <c r="AG488" s="232"/>
      <c r="AH488" s="233"/>
      <c r="AI488" s="233"/>
      <c r="AJ488" s="233"/>
      <c r="AL488" s="267"/>
      <c r="AM488" s="235"/>
      <c r="AU488" s="234"/>
    </row>
    <row r="489" spans="1:47" ht="21" x14ac:dyDescent="0.4">
      <c r="A489" s="278">
        <v>112705</v>
      </c>
      <c r="B489" s="279" t="s">
        <v>5342</v>
      </c>
      <c r="C489" s="279" t="s">
        <v>4301</v>
      </c>
      <c r="D489" s="279" t="s">
        <v>296</v>
      </c>
      <c r="E489" s="279" t="s">
        <v>394</v>
      </c>
      <c r="F489" s="303"/>
      <c r="G489" s="303"/>
      <c r="H489" s="279" t="s">
        <v>394</v>
      </c>
      <c r="I489" s="279" t="s">
        <v>61</v>
      </c>
      <c r="J489" s="279" t="s">
        <v>394</v>
      </c>
      <c r="K489" s="279" t="s">
        <v>394</v>
      </c>
      <c r="L489" s="279" t="s">
        <v>394</v>
      </c>
      <c r="M489" s="315" t="s">
        <v>394</v>
      </c>
      <c r="N489" s="279" t="s">
        <v>394</v>
      </c>
      <c r="O489" s="279" t="s">
        <v>394</v>
      </c>
      <c r="P489" s="315">
        <v>0</v>
      </c>
      <c r="Q489" s="315" t="s">
        <v>394</v>
      </c>
      <c r="R489" s="279" t="s">
        <v>394</v>
      </c>
      <c r="S489" s="279" t="s">
        <v>394</v>
      </c>
      <c r="T489" s="315" t="s">
        <v>394</v>
      </c>
      <c r="U489" s="315" t="s">
        <v>394</v>
      </c>
      <c r="V489" s="315" t="s">
        <v>394</v>
      </c>
      <c r="W489" s="315" t="s">
        <v>394</v>
      </c>
      <c r="X489" s="315" t="s">
        <v>394</v>
      </c>
      <c r="Y489" s="281"/>
      <c r="Z489" s="315" t="s">
        <v>394</v>
      </c>
      <c r="AA489" s="315" t="s">
        <v>394</v>
      </c>
      <c r="AB489" s="281"/>
      <c r="AC489" s="279" t="s">
        <v>855</v>
      </c>
      <c r="AF489" s="276" t="str">
        <f>IFERROR(VLOOKUP(A489,'[1]قوائم الترجمة'!AC$2:AD$2397,1,0),"م")</f>
        <v>م</v>
      </c>
      <c r="AG489" s="232"/>
      <c r="AH489" s="233"/>
      <c r="AI489" s="233"/>
      <c r="AJ489" s="233"/>
      <c r="AL489" s="267"/>
      <c r="AM489" s="235"/>
      <c r="AU489" s="234"/>
    </row>
    <row r="490" spans="1:47" ht="21" x14ac:dyDescent="0.4">
      <c r="A490" s="278">
        <v>112711</v>
      </c>
      <c r="B490" s="279" t="s">
        <v>6027</v>
      </c>
      <c r="C490" s="279" t="s">
        <v>123</v>
      </c>
      <c r="D490" s="279" t="s">
        <v>352</v>
      </c>
      <c r="E490" s="279" t="s">
        <v>394</v>
      </c>
      <c r="F490" s="303"/>
      <c r="G490" s="303"/>
      <c r="H490" s="279" t="s">
        <v>394</v>
      </c>
      <c r="I490" s="279" t="s">
        <v>61</v>
      </c>
      <c r="J490" s="279" t="s">
        <v>394</v>
      </c>
      <c r="K490" s="279" t="s">
        <v>394</v>
      </c>
      <c r="L490" s="279" t="s">
        <v>394</v>
      </c>
      <c r="M490" s="315" t="s">
        <v>394</v>
      </c>
      <c r="N490" s="279" t="s">
        <v>394</v>
      </c>
      <c r="O490" s="279" t="s">
        <v>394</v>
      </c>
      <c r="P490" s="315">
        <v>0</v>
      </c>
      <c r="Q490" s="315" t="s">
        <v>394</v>
      </c>
      <c r="R490" s="279" t="s">
        <v>394</v>
      </c>
      <c r="S490" s="279" t="s">
        <v>394</v>
      </c>
      <c r="T490" s="315" t="s">
        <v>394</v>
      </c>
      <c r="U490" s="315" t="s">
        <v>394</v>
      </c>
      <c r="V490" s="315" t="s">
        <v>394</v>
      </c>
      <c r="W490" s="315" t="s">
        <v>394</v>
      </c>
      <c r="X490" s="315" t="s">
        <v>394</v>
      </c>
      <c r="Y490" s="281"/>
      <c r="Z490" s="315" t="s">
        <v>394</v>
      </c>
      <c r="AA490" s="315" t="s">
        <v>394</v>
      </c>
      <c r="AB490" s="281"/>
      <c r="AC490" s="279" t="s">
        <v>855</v>
      </c>
      <c r="AF490" s="276" t="str">
        <f>IFERROR(VLOOKUP(A490,'[1]قوائم الترجمة'!AC$2:AD$2397,1,0),"م")</f>
        <v>م</v>
      </c>
      <c r="AG490" s="232"/>
      <c r="AH490" s="233"/>
      <c r="AI490" s="233"/>
      <c r="AJ490" s="233"/>
      <c r="AL490" s="267"/>
      <c r="AM490" s="235"/>
      <c r="AU490" s="234"/>
    </row>
    <row r="491" spans="1:47" ht="21" x14ac:dyDescent="0.4">
      <c r="A491" s="278">
        <v>112725</v>
      </c>
      <c r="B491" s="279" t="s">
        <v>5341</v>
      </c>
      <c r="C491" s="279" t="s">
        <v>72</v>
      </c>
      <c r="D491" s="279" t="s">
        <v>276</v>
      </c>
      <c r="E491" s="279" t="s">
        <v>394</v>
      </c>
      <c r="F491" s="303"/>
      <c r="G491" s="303"/>
      <c r="H491" s="279" t="s">
        <v>394</v>
      </c>
      <c r="I491" s="279" t="s">
        <v>61</v>
      </c>
      <c r="J491" s="279" t="s">
        <v>394</v>
      </c>
      <c r="K491" s="279" t="s">
        <v>394</v>
      </c>
      <c r="L491" s="279" t="s">
        <v>394</v>
      </c>
      <c r="M491" s="315" t="s">
        <v>394</v>
      </c>
      <c r="N491" s="279" t="s">
        <v>394</v>
      </c>
      <c r="O491" s="279" t="s">
        <v>394</v>
      </c>
      <c r="P491" s="315">
        <v>0</v>
      </c>
      <c r="Q491" s="315" t="s">
        <v>394</v>
      </c>
      <c r="R491" s="279" t="s">
        <v>394</v>
      </c>
      <c r="S491" s="279" t="s">
        <v>394</v>
      </c>
      <c r="T491" s="315" t="s">
        <v>394</v>
      </c>
      <c r="U491" s="315" t="s">
        <v>394</v>
      </c>
      <c r="V491" s="315" t="s">
        <v>394</v>
      </c>
      <c r="W491" s="315" t="s">
        <v>394</v>
      </c>
      <c r="X491" s="315" t="s">
        <v>394</v>
      </c>
      <c r="Y491" s="281"/>
      <c r="Z491" s="315" t="s">
        <v>394</v>
      </c>
      <c r="AA491" s="315" t="s">
        <v>394</v>
      </c>
      <c r="AB491" s="281"/>
      <c r="AC491" s="279" t="s">
        <v>394</v>
      </c>
      <c r="AF491" s="276" t="str">
        <f>IFERROR(VLOOKUP(A491,'[1]قوائم الترجمة'!AC$2:AD$2397,1,0),"م")</f>
        <v>م</v>
      </c>
      <c r="AG491" s="232"/>
      <c r="AH491" s="233"/>
      <c r="AI491" s="233"/>
      <c r="AJ491" s="233"/>
      <c r="AL491" s="267"/>
      <c r="AM491" s="235"/>
      <c r="AU491" s="234"/>
    </row>
    <row r="492" spans="1:47" ht="21" x14ac:dyDescent="0.4">
      <c r="A492" s="314">
        <v>112746</v>
      </c>
      <c r="B492" s="316" t="s">
        <v>6119</v>
      </c>
      <c r="C492" s="316" t="s">
        <v>66</v>
      </c>
      <c r="D492" s="316" t="s">
        <v>494</v>
      </c>
      <c r="E492" s="316" t="s">
        <v>394</v>
      </c>
      <c r="F492" s="319"/>
      <c r="G492" s="319"/>
      <c r="H492" s="316" t="s">
        <v>394</v>
      </c>
      <c r="I492" s="316" t="s">
        <v>61</v>
      </c>
      <c r="J492" s="316" t="s">
        <v>394</v>
      </c>
      <c r="K492" s="316" t="s">
        <v>394</v>
      </c>
      <c r="L492" s="316" t="s">
        <v>394</v>
      </c>
      <c r="M492" s="316" t="s">
        <v>394</v>
      </c>
      <c r="N492" s="316" t="s">
        <v>394</v>
      </c>
      <c r="O492" s="316" t="s">
        <v>394</v>
      </c>
      <c r="P492" s="315">
        <v>0</v>
      </c>
      <c r="Q492" s="316" t="s">
        <v>394</v>
      </c>
      <c r="R492" s="316" t="s">
        <v>394</v>
      </c>
      <c r="S492" s="316" t="s">
        <v>394</v>
      </c>
      <c r="T492" s="316" t="s">
        <v>394</v>
      </c>
      <c r="U492" s="315" t="s">
        <v>394</v>
      </c>
      <c r="V492" s="315" t="s">
        <v>394</v>
      </c>
      <c r="W492" s="315" t="s">
        <v>394</v>
      </c>
      <c r="X492" s="315" t="s">
        <v>394</v>
      </c>
      <c r="Y492" s="281"/>
      <c r="Z492" s="315" t="s">
        <v>394</v>
      </c>
      <c r="AA492" s="315" t="s">
        <v>394</v>
      </c>
      <c r="AB492" s="281"/>
      <c r="AC492" s="315" t="s">
        <v>855</v>
      </c>
      <c r="AF492" s="276" t="str">
        <f>IFERROR(VLOOKUP(A492,'[1]قوائم الترجمة'!AC$2:AD$2397,1,0),"م")</f>
        <v>م</v>
      </c>
      <c r="AG492" s="232"/>
      <c r="AH492" s="233"/>
      <c r="AI492" s="233"/>
      <c r="AJ492" s="233"/>
      <c r="AL492" s="267"/>
      <c r="AM492" s="235"/>
      <c r="AO492" s="236"/>
      <c r="AU492" s="234"/>
    </row>
    <row r="493" spans="1:47" ht="21" x14ac:dyDescent="0.4">
      <c r="A493" s="278">
        <v>112758</v>
      </c>
      <c r="B493" s="279" t="s">
        <v>1647</v>
      </c>
      <c r="C493" s="279" t="s">
        <v>852</v>
      </c>
      <c r="D493" s="279" t="s">
        <v>376</v>
      </c>
      <c r="E493" s="279" t="s">
        <v>394</v>
      </c>
      <c r="F493" s="303"/>
      <c r="G493" s="303"/>
      <c r="H493" s="279" t="s">
        <v>394</v>
      </c>
      <c r="I493" s="279" t="s">
        <v>61</v>
      </c>
      <c r="J493" s="279" t="s">
        <v>394</v>
      </c>
      <c r="K493" s="279" t="s">
        <v>394</v>
      </c>
      <c r="L493" s="279" t="s">
        <v>394</v>
      </c>
      <c r="M493" s="279" t="s">
        <v>394</v>
      </c>
      <c r="N493" s="279" t="s">
        <v>394</v>
      </c>
      <c r="O493" s="279" t="s">
        <v>394</v>
      </c>
      <c r="P493" s="315">
        <v>0</v>
      </c>
      <c r="Q493" s="279" t="s">
        <v>394</v>
      </c>
      <c r="R493" s="315" t="s">
        <v>394</v>
      </c>
      <c r="S493" s="279" t="s">
        <v>394</v>
      </c>
      <c r="T493" s="279" t="s">
        <v>394</v>
      </c>
      <c r="U493" s="315" t="s">
        <v>394</v>
      </c>
      <c r="V493" s="315" t="s">
        <v>394</v>
      </c>
      <c r="W493" s="315" t="s">
        <v>394</v>
      </c>
      <c r="X493" s="315" t="s">
        <v>394</v>
      </c>
      <c r="Y493" s="281"/>
      <c r="Z493" s="315" t="s">
        <v>394</v>
      </c>
      <c r="AA493" s="315" t="s">
        <v>394</v>
      </c>
      <c r="AB493" s="281"/>
      <c r="AC493" s="279" t="s">
        <v>855</v>
      </c>
      <c r="AF493" s="276" t="str">
        <f>IFERROR(VLOOKUP(A493,'[1]قوائم الترجمة'!AC$2:AD$2397,1,0),"م")</f>
        <v>م</v>
      </c>
      <c r="AG493" s="232"/>
      <c r="AH493" s="233"/>
      <c r="AI493" s="233"/>
      <c r="AJ493" s="233"/>
      <c r="AL493" s="267"/>
      <c r="AM493" s="235"/>
      <c r="AO493" s="236"/>
      <c r="AU493" s="234"/>
    </row>
    <row r="494" spans="1:47" ht="21" x14ac:dyDescent="0.4">
      <c r="A494" s="278">
        <v>112762</v>
      </c>
      <c r="B494" s="279" t="s">
        <v>5340</v>
      </c>
      <c r="C494" s="279" t="s">
        <v>92</v>
      </c>
      <c r="D494" s="279" t="s">
        <v>237</v>
      </c>
      <c r="E494" s="279" t="s">
        <v>424</v>
      </c>
      <c r="F494" s="279" t="s">
        <v>8995</v>
      </c>
      <c r="G494" s="279" t="s">
        <v>8136</v>
      </c>
      <c r="H494" s="279" t="s">
        <v>425</v>
      </c>
      <c r="I494" s="279" t="s">
        <v>61</v>
      </c>
      <c r="J494" s="279" t="s">
        <v>426</v>
      </c>
      <c r="K494" s="280">
        <v>2006</v>
      </c>
      <c r="L494" s="279" t="s">
        <v>402</v>
      </c>
      <c r="M494" s="279" t="s">
        <v>394</v>
      </c>
      <c r="N494" s="279" t="s">
        <v>8996</v>
      </c>
      <c r="O494" s="279" t="s">
        <v>8434</v>
      </c>
      <c r="P494" s="279">
        <v>55000</v>
      </c>
      <c r="Q494" s="278"/>
      <c r="S494" s="279" t="s">
        <v>394</v>
      </c>
      <c r="T494" s="279"/>
      <c r="AC494" s="279" t="s">
        <v>394</v>
      </c>
      <c r="AF494" s="276">
        <f>IFERROR(VLOOKUP(A494,'[1]قوائم الترجمة'!AC$2:AD$2397,1,0),"م")</f>
        <v>112762</v>
      </c>
      <c r="AG494" s="232"/>
      <c r="AH494" s="233"/>
      <c r="AI494" s="233"/>
      <c r="AJ494" s="233"/>
      <c r="AL494" s="267"/>
      <c r="AM494" s="235"/>
      <c r="AU494" s="234"/>
    </row>
    <row r="495" spans="1:47" ht="21" x14ac:dyDescent="0.4">
      <c r="A495" s="278">
        <v>112766</v>
      </c>
      <c r="B495" s="279" t="s">
        <v>1263</v>
      </c>
      <c r="C495" s="279" t="s">
        <v>68</v>
      </c>
      <c r="D495" s="279" t="s">
        <v>245</v>
      </c>
      <c r="E495" s="279" t="s">
        <v>424</v>
      </c>
      <c r="F495" s="279" t="s">
        <v>8378</v>
      </c>
      <c r="G495" s="279" t="s">
        <v>8379</v>
      </c>
      <c r="H495" s="279" t="s">
        <v>7215</v>
      </c>
      <c r="I495" s="279" t="s">
        <v>538</v>
      </c>
      <c r="J495" s="279" t="s">
        <v>7215</v>
      </c>
      <c r="K495" s="280">
        <v>0</v>
      </c>
      <c r="L495" s="279" t="s">
        <v>7215</v>
      </c>
      <c r="M495" s="279" t="s">
        <v>394</v>
      </c>
      <c r="N495" s="279" t="s">
        <v>394</v>
      </c>
      <c r="O495" s="279" t="s">
        <v>394</v>
      </c>
      <c r="P495" s="315">
        <v>0</v>
      </c>
      <c r="Q495" s="278"/>
      <c r="S495" s="279" t="s">
        <v>394</v>
      </c>
      <c r="T495" s="279" t="s">
        <v>394</v>
      </c>
      <c r="AC495" s="279" t="s">
        <v>394</v>
      </c>
      <c r="AF495" s="276">
        <f>IFERROR(VLOOKUP(A495,'[1]قوائم الترجمة'!AC$2:AD$2397,1,0),"م")</f>
        <v>112766</v>
      </c>
      <c r="AG495" s="245"/>
      <c r="AH495" s="246"/>
      <c r="AI495" s="246"/>
      <c r="AJ495" s="246"/>
      <c r="AL495" s="267"/>
      <c r="AM495" s="235"/>
      <c r="AU495" s="234"/>
    </row>
    <row r="496" spans="1:47" ht="21" x14ac:dyDescent="0.4">
      <c r="A496" s="278">
        <v>112815</v>
      </c>
      <c r="B496" s="279" t="s">
        <v>5338</v>
      </c>
      <c r="C496" s="279" t="s">
        <v>500</v>
      </c>
      <c r="D496" s="279" t="s">
        <v>5339</v>
      </c>
      <c r="E496" s="279" t="s">
        <v>424</v>
      </c>
      <c r="F496" s="279" t="s">
        <v>8406</v>
      </c>
      <c r="G496" s="279" t="s">
        <v>404</v>
      </c>
      <c r="H496" s="279" t="s">
        <v>425</v>
      </c>
      <c r="I496" s="279" t="s">
        <v>61</v>
      </c>
      <c r="J496" s="279" t="s">
        <v>7215</v>
      </c>
      <c r="K496" s="280">
        <v>0</v>
      </c>
      <c r="L496" s="279" t="s">
        <v>7215</v>
      </c>
      <c r="M496" s="279" t="s">
        <v>394</v>
      </c>
      <c r="N496" s="279" t="s">
        <v>394</v>
      </c>
      <c r="O496" s="279" t="s">
        <v>394</v>
      </c>
      <c r="P496" s="315">
        <v>0</v>
      </c>
      <c r="Q496" s="278"/>
      <c r="S496" s="279" t="s">
        <v>394</v>
      </c>
      <c r="T496" s="279" t="s">
        <v>394</v>
      </c>
      <c r="AC496" s="279" t="s">
        <v>855</v>
      </c>
      <c r="AF496" s="276">
        <f>IFERROR(VLOOKUP(A496,'[1]قوائم الترجمة'!AC$2:AD$2397,1,0),"م")</f>
        <v>112815</v>
      </c>
      <c r="AG496" s="232"/>
      <c r="AH496" s="233"/>
      <c r="AI496" s="233"/>
      <c r="AJ496" s="233"/>
      <c r="AL496" s="267"/>
      <c r="AM496" s="235"/>
      <c r="AU496" s="234"/>
    </row>
    <row r="497" spans="1:47" ht="21" x14ac:dyDescent="0.4">
      <c r="A497" s="278">
        <v>112818</v>
      </c>
      <c r="B497" s="279" t="s">
        <v>5336</v>
      </c>
      <c r="C497" s="279" t="s">
        <v>148</v>
      </c>
      <c r="D497" s="279" t="s">
        <v>5337</v>
      </c>
      <c r="E497" s="279" t="s">
        <v>394</v>
      </c>
      <c r="F497" s="303"/>
      <c r="G497" s="303"/>
      <c r="H497" s="279" t="s">
        <v>394</v>
      </c>
      <c r="I497" s="279" t="s">
        <v>61</v>
      </c>
      <c r="J497" s="279" t="s">
        <v>394</v>
      </c>
      <c r="K497" s="279" t="s">
        <v>394</v>
      </c>
      <c r="L497" s="279" t="s">
        <v>394</v>
      </c>
      <c r="M497" s="279" t="s">
        <v>394</v>
      </c>
      <c r="N497" s="279" t="s">
        <v>394</v>
      </c>
      <c r="O497" s="279" t="s">
        <v>394</v>
      </c>
      <c r="P497" s="315">
        <v>0</v>
      </c>
      <c r="Q497" s="279" t="s">
        <v>394</v>
      </c>
      <c r="R497" s="315" t="s">
        <v>394</v>
      </c>
      <c r="S497" s="279" t="s">
        <v>394</v>
      </c>
      <c r="T497" s="279" t="s">
        <v>394</v>
      </c>
      <c r="U497" s="315" t="s">
        <v>394</v>
      </c>
      <c r="V497" s="315" t="s">
        <v>394</v>
      </c>
      <c r="W497" s="315" t="s">
        <v>394</v>
      </c>
      <c r="X497" s="315" t="s">
        <v>394</v>
      </c>
      <c r="Y497" s="281"/>
      <c r="Z497" s="315" t="s">
        <v>394</v>
      </c>
      <c r="AA497" s="315" t="s">
        <v>394</v>
      </c>
      <c r="AB497" s="281"/>
      <c r="AC497" s="279" t="s">
        <v>855</v>
      </c>
      <c r="AF497" s="276" t="str">
        <f>IFERROR(VLOOKUP(A497,'[1]قوائم الترجمة'!AC$2:AD$2397,1,0),"م")</f>
        <v>م</v>
      </c>
      <c r="AG497" s="232"/>
      <c r="AH497" s="233"/>
      <c r="AI497" s="233"/>
      <c r="AJ497" s="233"/>
      <c r="AL497" s="267"/>
      <c r="AM497" s="235"/>
      <c r="AU497" s="234"/>
    </row>
    <row r="498" spans="1:47" ht="21" x14ac:dyDescent="0.4">
      <c r="A498" s="278">
        <v>112822</v>
      </c>
      <c r="B498" s="279" t="s">
        <v>5335</v>
      </c>
      <c r="C498" s="279" t="s">
        <v>72</v>
      </c>
      <c r="D498" s="279" t="s">
        <v>611</v>
      </c>
      <c r="E498" s="279" t="s">
        <v>394</v>
      </c>
      <c r="F498" s="303"/>
      <c r="G498" s="303"/>
      <c r="H498" s="279" t="s">
        <v>394</v>
      </c>
      <c r="I498" s="279" t="s">
        <v>61</v>
      </c>
      <c r="J498" s="279" t="s">
        <v>394</v>
      </c>
      <c r="K498" s="279" t="s">
        <v>394</v>
      </c>
      <c r="L498" s="279" t="s">
        <v>394</v>
      </c>
      <c r="M498" s="279" t="s">
        <v>394</v>
      </c>
      <c r="N498" s="279" t="s">
        <v>394</v>
      </c>
      <c r="O498" s="279" t="s">
        <v>394</v>
      </c>
      <c r="P498" s="315">
        <v>0</v>
      </c>
      <c r="Q498" s="279" t="s">
        <v>394</v>
      </c>
      <c r="R498" s="315" t="s">
        <v>394</v>
      </c>
      <c r="S498" s="279" t="s">
        <v>394</v>
      </c>
      <c r="T498" s="279" t="s">
        <v>394</v>
      </c>
      <c r="U498" s="315" t="s">
        <v>394</v>
      </c>
      <c r="V498" s="315" t="s">
        <v>394</v>
      </c>
      <c r="W498" s="315" t="s">
        <v>394</v>
      </c>
      <c r="X498" s="315" t="s">
        <v>394</v>
      </c>
      <c r="Y498" s="281"/>
      <c r="Z498" s="315" t="s">
        <v>394</v>
      </c>
      <c r="AA498" s="315" t="s">
        <v>394</v>
      </c>
      <c r="AB498" s="281"/>
      <c r="AC498" s="279" t="s">
        <v>855</v>
      </c>
      <c r="AF498" s="276" t="str">
        <f>IFERROR(VLOOKUP(A498,'[1]قوائم الترجمة'!AC$2:AD$2397,1,0),"م")</f>
        <v>م</v>
      </c>
      <c r="AG498" s="232"/>
      <c r="AH498" s="233"/>
      <c r="AI498" s="233"/>
      <c r="AJ498" s="233"/>
      <c r="AL498" s="267"/>
      <c r="AM498" s="235"/>
      <c r="AU498" s="234"/>
    </row>
    <row r="499" spans="1:47" ht="21" x14ac:dyDescent="0.4">
      <c r="A499" s="278">
        <v>112825</v>
      </c>
      <c r="B499" s="279" t="s">
        <v>5334</v>
      </c>
      <c r="C499" s="279" t="s">
        <v>68</v>
      </c>
      <c r="D499" s="279" t="s">
        <v>1357</v>
      </c>
      <c r="E499" s="279" t="s">
        <v>394</v>
      </c>
      <c r="F499" s="303"/>
      <c r="G499" s="303"/>
      <c r="H499" s="279" t="s">
        <v>394</v>
      </c>
      <c r="I499" s="279" t="s">
        <v>61</v>
      </c>
      <c r="J499" s="279" t="s">
        <v>394</v>
      </c>
      <c r="K499" s="279" t="s">
        <v>394</v>
      </c>
      <c r="L499" s="279" t="s">
        <v>394</v>
      </c>
      <c r="M499" s="279" t="s">
        <v>394</v>
      </c>
      <c r="N499" s="279" t="s">
        <v>394</v>
      </c>
      <c r="O499" s="279" t="s">
        <v>394</v>
      </c>
      <c r="P499" s="315">
        <v>0</v>
      </c>
      <c r="Q499" s="279" t="s">
        <v>394</v>
      </c>
      <c r="R499" s="315" t="s">
        <v>394</v>
      </c>
      <c r="S499" s="279" t="s">
        <v>394</v>
      </c>
      <c r="T499" s="279" t="s">
        <v>394</v>
      </c>
      <c r="U499" s="315" t="s">
        <v>394</v>
      </c>
      <c r="V499" s="315" t="s">
        <v>394</v>
      </c>
      <c r="W499" s="315" t="s">
        <v>394</v>
      </c>
      <c r="X499" s="315" t="s">
        <v>394</v>
      </c>
      <c r="Y499" s="281"/>
      <c r="Z499" s="315" t="s">
        <v>394</v>
      </c>
      <c r="AA499" s="315" t="s">
        <v>394</v>
      </c>
      <c r="AB499" s="281"/>
      <c r="AC499" s="279" t="s">
        <v>855</v>
      </c>
      <c r="AF499" s="276" t="str">
        <f>IFERROR(VLOOKUP(A499,'[1]قوائم الترجمة'!AC$2:AD$2397,1,0),"م")</f>
        <v>م</v>
      </c>
      <c r="AG499" s="232"/>
      <c r="AH499" s="233"/>
      <c r="AI499" s="233"/>
      <c r="AJ499" s="233"/>
      <c r="AL499" s="267"/>
      <c r="AM499" s="235"/>
      <c r="AU499" s="234"/>
    </row>
    <row r="500" spans="1:47" ht="21" x14ac:dyDescent="0.4">
      <c r="A500" s="278">
        <v>112844</v>
      </c>
      <c r="B500" s="279" t="s">
        <v>6437</v>
      </c>
      <c r="C500" s="279" t="s">
        <v>485</v>
      </c>
      <c r="D500" s="279" t="s">
        <v>579</v>
      </c>
      <c r="E500" s="279" t="s">
        <v>394</v>
      </c>
      <c r="F500" s="303"/>
      <c r="G500" s="303"/>
      <c r="H500" s="279" t="s">
        <v>394</v>
      </c>
      <c r="I500" s="279" t="s">
        <v>61</v>
      </c>
      <c r="J500" s="279" t="s">
        <v>394</v>
      </c>
      <c r="K500" s="279" t="s">
        <v>394</v>
      </c>
      <c r="L500" s="279" t="s">
        <v>394</v>
      </c>
      <c r="M500" s="279" t="s">
        <v>394</v>
      </c>
      <c r="N500" s="279" t="s">
        <v>394</v>
      </c>
      <c r="O500" s="279" t="s">
        <v>394</v>
      </c>
      <c r="P500" s="315">
        <v>0</v>
      </c>
      <c r="Q500" s="279" t="s">
        <v>394</v>
      </c>
      <c r="R500" s="315" t="s">
        <v>394</v>
      </c>
      <c r="S500" s="279" t="s">
        <v>394</v>
      </c>
      <c r="T500" s="279" t="s">
        <v>394</v>
      </c>
      <c r="U500" s="315" t="s">
        <v>394</v>
      </c>
      <c r="V500" s="315" t="s">
        <v>394</v>
      </c>
      <c r="W500" s="315" t="s">
        <v>394</v>
      </c>
      <c r="X500" s="315" t="s">
        <v>394</v>
      </c>
      <c r="Y500" s="281"/>
      <c r="Z500" s="315" t="s">
        <v>394</v>
      </c>
      <c r="AA500" s="315" t="s">
        <v>394</v>
      </c>
      <c r="AB500" s="281"/>
      <c r="AC500" s="279" t="s">
        <v>855</v>
      </c>
      <c r="AF500" s="276" t="str">
        <f>IFERROR(VLOOKUP(A500,'[1]قوائم الترجمة'!AC$2:AD$2397,1,0),"م")</f>
        <v>م</v>
      </c>
      <c r="AG500" s="232"/>
      <c r="AH500" s="233"/>
      <c r="AI500" s="233"/>
      <c r="AJ500" s="233"/>
      <c r="AL500" s="267"/>
      <c r="AM500" s="235"/>
      <c r="AU500" s="234"/>
    </row>
    <row r="501" spans="1:47" ht="21" x14ac:dyDescent="0.4">
      <c r="A501" s="278">
        <v>112847</v>
      </c>
      <c r="B501" s="279" t="s">
        <v>5333</v>
      </c>
      <c r="C501" s="279" t="s">
        <v>1026</v>
      </c>
      <c r="D501" s="279" t="s">
        <v>319</v>
      </c>
      <c r="E501" s="279" t="s">
        <v>394</v>
      </c>
      <c r="F501" s="303"/>
      <c r="G501" s="303"/>
      <c r="H501" s="279" t="s">
        <v>394</v>
      </c>
      <c r="I501" s="279" t="s">
        <v>61</v>
      </c>
      <c r="J501" s="279" t="s">
        <v>394</v>
      </c>
      <c r="K501" s="279" t="s">
        <v>394</v>
      </c>
      <c r="L501" s="279" t="s">
        <v>394</v>
      </c>
      <c r="M501" s="279" t="s">
        <v>394</v>
      </c>
      <c r="N501" s="279" t="s">
        <v>394</v>
      </c>
      <c r="O501" s="279" t="s">
        <v>394</v>
      </c>
      <c r="P501" s="315">
        <v>0</v>
      </c>
      <c r="Q501" s="279" t="s">
        <v>394</v>
      </c>
      <c r="R501" s="315" t="s">
        <v>394</v>
      </c>
      <c r="S501" s="279" t="s">
        <v>394</v>
      </c>
      <c r="T501" s="279" t="s">
        <v>394</v>
      </c>
      <c r="U501" s="315" t="s">
        <v>394</v>
      </c>
      <c r="V501" s="315" t="s">
        <v>394</v>
      </c>
      <c r="W501" s="315" t="s">
        <v>394</v>
      </c>
      <c r="X501" s="315" t="s">
        <v>394</v>
      </c>
      <c r="Y501" s="281"/>
      <c r="Z501" s="315" t="s">
        <v>394</v>
      </c>
      <c r="AA501" s="315" t="s">
        <v>394</v>
      </c>
      <c r="AB501" s="281"/>
      <c r="AC501" s="279" t="s">
        <v>855</v>
      </c>
      <c r="AF501" s="276" t="str">
        <f>IFERROR(VLOOKUP(A501,'[1]قوائم الترجمة'!AC$2:AD$2397,1,0),"م")</f>
        <v>م</v>
      </c>
      <c r="AG501" s="232"/>
      <c r="AH501" s="233"/>
      <c r="AI501" s="233"/>
      <c r="AJ501" s="233"/>
      <c r="AL501" s="267"/>
      <c r="AM501" s="235"/>
      <c r="AO501" s="236"/>
      <c r="AU501" s="234"/>
    </row>
    <row r="502" spans="1:47" ht="21" x14ac:dyDescent="0.4">
      <c r="A502" s="278">
        <v>112853</v>
      </c>
      <c r="B502" s="279" t="s">
        <v>6471</v>
      </c>
      <c r="C502" s="279" t="s">
        <v>465</v>
      </c>
      <c r="D502" s="279" t="s">
        <v>244</v>
      </c>
      <c r="E502" s="279" t="s">
        <v>394</v>
      </c>
      <c r="F502" s="303"/>
      <c r="G502" s="303"/>
      <c r="H502" s="279" t="s">
        <v>394</v>
      </c>
      <c r="I502" s="279" t="s">
        <v>538</v>
      </c>
      <c r="J502" s="279" t="s">
        <v>394</v>
      </c>
      <c r="K502" s="279" t="s">
        <v>394</v>
      </c>
      <c r="L502" s="279" t="s">
        <v>394</v>
      </c>
      <c r="M502" s="279" t="s">
        <v>394</v>
      </c>
      <c r="N502" s="279" t="s">
        <v>394</v>
      </c>
      <c r="O502" s="279" t="s">
        <v>394</v>
      </c>
      <c r="P502" s="315">
        <v>0</v>
      </c>
      <c r="Q502" s="279" t="s">
        <v>394</v>
      </c>
      <c r="R502" s="315" t="s">
        <v>394</v>
      </c>
      <c r="S502" s="279" t="s">
        <v>394</v>
      </c>
      <c r="T502" s="279" t="s">
        <v>394</v>
      </c>
      <c r="U502" s="315" t="s">
        <v>394</v>
      </c>
      <c r="V502" s="315" t="s">
        <v>394</v>
      </c>
      <c r="W502" s="315" t="s">
        <v>394</v>
      </c>
      <c r="X502" s="315" t="s">
        <v>394</v>
      </c>
      <c r="Y502" s="281"/>
      <c r="Z502" s="315" t="s">
        <v>394</v>
      </c>
      <c r="AA502" s="315" t="s">
        <v>394</v>
      </c>
      <c r="AB502" s="281"/>
      <c r="AC502" s="279" t="s">
        <v>855</v>
      </c>
      <c r="AF502" s="276" t="str">
        <f>IFERROR(VLOOKUP(A502,'[1]قوائم الترجمة'!AC$2:AD$2397,1,0),"م")</f>
        <v>م</v>
      </c>
      <c r="AG502" s="232"/>
      <c r="AH502" s="233"/>
      <c r="AI502" s="233"/>
      <c r="AJ502" s="233"/>
      <c r="AL502" s="267"/>
      <c r="AM502" s="235"/>
      <c r="AO502" s="236"/>
      <c r="AU502" s="234"/>
    </row>
    <row r="503" spans="1:47" ht="21" x14ac:dyDescent="0.4">
      <c r="A503" s="278">
        <v>112858</v>
      </c>
      <c r="B503" s="279" t="s">
        <v>5332</v>
      </c>
      <c r="C503" s="279" t="s">
        <v>660</v>
      </c>
      <c r="D503" s="279" t="s">
        <v>1083</v>
      </c>
      <c r="E503" s="279" t="s">
        <v>394</v>
      </c>
      <c r="F503" s="303"/>
      <c r="G503" s="303"/>
      <c r="H503" s="279" t="s">
        <v>394</v>
      </c>
      <c r="I503" s="279" t="s">
        <v>61</v>
      </c>
      <c r="J503" s="279" t="s">
        <v>394</v>
      </c>
      <c r="K503" s="279" t="s">
        <v>394</v>
      </c>
      <c r="L503" s="279" t="s">
        <v>394</v>
      </c>
      <c r="M503" s="279" t="s">
        <v>394</v>
      </c>
      <c r="N503" s="279" t="s">
        <v>394</v>
      </c>
      <c r="O503" s="279" t="s">
        <v>394</v>
      </c>
      <c r="P503" s="315">
        <v>0</v>
      </c>
      <c r="Q503" s="279" t="s">
        <v>394</v>
      </c>
      <c r="R503" s="315" t="s">
        <v>394</v>
      </c>
      <c r="S503" s="279" t="s">
        <v>394</v>
      </c>
      <c r="T503" s="279" t="s">
        <v>394</v>
      </c>
      <c r="U503" s="315" t="s">
        <v>394</v>
      </c>
      <c r="V503" s="315" t="s">
        <v>394</v>
      </c>
      <c r="W503" s="315" t="s">
        <v>394</v>
      </c>
      <c r="X503" s="315" t="s">
        <v>394</v>
      </c>
      <c r="Y503" s="281"/>
      <c r="Z503" s="315" t="s">
        <v>394</v>
      </c>
      <c r="AA503" s="315" t="s">
        <v>394</v>
      </c>
      <c r="AB503" s="281"/>
      <c r="AC503" s="279" t="s">
        <v>855</v>
      </c>
      <c r="AF503" s="276" t="str">
        <f>IFERROR(VLOOKUP(A503,'[1]قوائم الترجمة'!AC$2:AD$2397,1,0),"م")</f>
        <v>م</v>
      </c>
      <c r="AG503" s="232"/>
      <c r="AH503" s="233"/>
      <c r="AI503" s="233"/>
      <c r="AJ503" s="233"/>
      <c r="AL503" s="267"/>
      <c r="AM503" s="235"/>
      <c r="AU503" s="234"/>
    </row>
    <row r="504" spans="1:47" ht="21" x14ac:dyDescent="0.4">
      <c r="A504" s="278">
        <v>112873</v>
      </c>
      <c r="B504" s="279" t="s">
        <v>5330</v>
      </c>
      <c r="C504" s="279" t="s">
        <v>5331</v>
      </c>
      <c r="D504" s="279" t="s">
        <v>1238</v>
      </c>
      <c r="E504" s="279" t="s">
        <v>424</v>
      </c>
      <c r="F504" s="279" t="s">
        <v>8997</v>
      </c>
      <c r="G504" s="279" t="s">
        <v>8998</v>
      </c>
      <c r="H504" s="279" t="s">
        <v>425</v>
      </c>
      <c r="I504" s="279" t="s">
        <v>61</v>
      </c>
      <c r="J504" s="279" t="s">
        <v>426</v>
      </c>
      <c r="K504" s="280">
        <v>0</v>
      </c>
      <c r="L504" s="279" t="s">
        <v>421</v>
      </c>
      <c r="M504" s="279" t="s">
        <v>394</v>
      </c>
      <c r="N504" s="279" t="s">
        <v>394</v>
      </c>
      <c r="O504" s="279" t="s">
        <v>394</v>
      </c>
      <c r="P504" s="315">
        <v>0</v>
      </c>
      <c r="Q504" s="278"/>
      <c r="S504" s="279" t="s">
        <v>394</v>
      </c>
      <c r="T504" s="279" t="s">
        <v>394</v>
      </c>
      <c r="AC504" s="279" t="s">
        <v>394</v>
      </c>
      <c r="AF504" s="276">
        <f>IFERROR(VLOOKUP(A504,'[1]قوائم الترجمة'!AC$2:AD$2397,1,0),"م")</f>
        <v>112873</v>
      </c>
      <c r="AG504" s="232"/>
      <c r="AH504" s="233"/>
      <c r="AI504" s="233"/>
      <c r="AJ504" s="233"/>
      <c r="AL504" s="267"/>
      <c r="AM504" s="235"/>
      <c r="AO504" s="236"/>
      <c r="AU504" s="234"/>
    </row>
    <row r="505" spans="1:47" ht="21" x14ac:dyDescent="0.4">
      <c r="A505" s="278">
        <v>112880</v>
      </c>
      <c r="B505" s="279" t="s">
        <v>5328</v>
      </c>
      <c r="C505" s="279" t="s">
        <v>97</v>
      </c>
      <c r="D505" s="279" t="s">
        <v>5329</v>
      </c>
      <c r="E505" s="279" t="s">
        <v>394</v>
      </c>
      <c r="F505" s="303"/>
      <c r="G505" s="303"/>
      <c r="H505" s="279" t="s">
        <v>394</v>
      </c>
      <c r="I505" s="279" t="s">
        <v>61</v>
      </c>
      <c r="J505" s="279" t="s">
        <v>394</v>
      </c>
      <c r="K505" s="279" t="s">
        <v>394</v>
      </c>
      <c r="L505" s="279" t="s">
        <v>394</v>
      </c>
      <c r="M505" s="279" t="s">
        <v>394</v>
      </c>
      <c r="N505" s="279" t="s">
        <v>394</v>
      </c>
      <c r="O505" s="279" t="s">
        <v>394</v>
      </c>
      <c r="P505" s="315">
        <v>0</v>
      </c>
      <c r="Q505" s="279" t="s">
        <v>394</v>
      </c>
      <c r="R505" s="315" t="s">
        <v>394</v>
      </c>
      <c r="S505" s="279" t="s">
        <v>394</v>
      </c>
      <c r="T505" s="279" t="s">
        <v>394</v>
      </c>
      <c r="U505" s="315" t="s">
        <v>394</v>
      </c>
      <c r="V505" s="315" t="s">
        <v>394</v>
      </c>
      <c r="W505" s="315" t="s">
        <v>394</v>
      </c>
      <c r="X505" s="315" t="s">
        <v>394</v>
      </c>
      <c r="Y505" s="281"/>
      <c r="Z505" s="315" t="s">
        <v>394</v>
      </c>
      <c r="AA505" s="315" t="s">
        <v>394</v>
      </c>
      <c r="AB505" s="281"/>
      <c r="AC505" s="279" t="s">
        <v>855</v>
      </c>
      <c r="AF505" s="276" t="str">
        <f>IFERROR(VLOOKUP(A505,'[1]قوائم الترجمة'!AC$2:AD$2397,1,0),"م")</f>
        <v>م</v>
      </c>
      <c r="AG505" s="232"/>
      <c r="AH505" s="233"/>
      <c r="AI505" s="233"/>
      <c r="AJ505" s="233"/>
      <c r="AL505" s="267"/>
      <c r="AM505" s="235"/>
      <c r="AO505" s="236"/>
      <c r="AU505" s="234"/>
    </row>
    <row r="506" spans="1:47" ht="21" x14ac:dyDescent="0.4">
      <c r="A506" s="278">
        <v>112889</v>
      </c>
      <c r="B506" s="279" t="s">
        <v>5326</v>
      </c>
      <c r="C506" s="279" t="s">
        <v>5327</v>
      </c>
      <c r="D506" s="279" t="s">
        <v>571</v>
      </c>
      <c r="E506" s="279" t="s">
        <v>394</v>
      </c>
      <c r="F506" s="303"/>
      <c r="G506" s="303"/>
      <c r="H506" s="279" t="s">
        <v>394</v>
      </c>
      <c r="I506" s="279" t="s">
        <v>538</v>
      </c>
      <c r="J506" s="279" t="s">
        <v>394</v>
      </c>
      <c r="K506" s="279" t="s">
        <v>394</v>
      </c>
      <c r="L506" s="279" t="s">
        <v>394</v>
      </c>
      <c r="M506" s="279" t="s">
        <v>394</v>
      </c>
      <c r="N506" s="279" t="s">
        <v>394</v>
      </c>
      <c r="O506" s="279" t="s">
        <v>394</v>
      </c>
      <c r="P506" s="315">
        <v>0</v>
      </c>
      <c r="Q506" s="279" t="s">
        <v>394</v>
      </c>
      <c r="R506" s="315" t="s">
        <v>394</v>
      </c>
      <c r="S506" s="279" t="s">
        <v>394</v>
      </c>
      <c r="T506" s="279" t="s">
        <v>394</v>
      </c>
      <c r="U506" s="315" t="s">
        <v>394</v>
      </c>
      <c r="V506" s="315" t="s">
        <v>394</v>
      </c>
      <c r="W506" s="315" t="s">
        <v>394</v>
      </c>
      <c r="X506" s="315" t="s">
        <v>394</v>
      </c>
      <c r="Y506" s="281"/>
      <c r="Z506" s="315" t="s">
        <v>394</v>
      </c>
      <c r="AA506" s="315" t="s">
        <v>394</v>
      </c>
      <c r="AB506" s="281"/>
      <c r="AC506" s="279" t="s">
        <v>855</v>
      </c>
      <c r="AF506" s="276" t="str">
        <f>IFERROR(VLOOKUP(A506,'[1]قوائم الترجمة'!AC$2:AD$2397,1,0),"م")</f>
        <v>م</v>
      </c>
      <c r="AG506" s="232"/>
      <c r="AH506" s="233"/>
      <c r="AI506" s="233"/>
      <c r="AJ506" s="233"/>
      <c r="AL506" s="267"/>
      <c r="AM506" s="235"/>
      <c r="AU506" s="234"/>
    </row>
    <row r="507" spans="1:47" ht="21" x14ac:dyDescent="0.4">
      <c r="A507" s="278">
        <v>112910</v>
      </c>
      <c r="B507" s="279" t="s">
        <v>5325</v>
      </c>
      <c r="C507" s="279" t="s">
        <v>80</v>
      </c>
      <c r="D507" s="279" t="s">
        <v>264</v>
      </c>
      <c r="E507" s="279" t="s">
        <v>394</v>
      </c>
      <c r="F507" s="303"/>
      <c r="G507" s="303"/>
      <c r="H507" s="279" t="s">
        <v>394</v>
      </c>
      <c r="I507" s="279" t="s">
        <v>538</v>
      </c>
      <c r="J507" s="279" t="s">
        <v>394</v>
      </c>
      <c r="K507" s="279" t="s">
        <v>394</v>
      </c>
      <c r="L507" s="279" t="s">
        <v>394</v>
      </c>
      <c r="M507" s="279" t="s">
        <v>394</v>
      </c>
      <c r="N507" s="279" t="s">
        <v>394</v>
      </c>
      <c r="O507" s="279" t="s">
        <v>394</v>
      </c>
      <c r="P507" s="315">
        <v>0</v>
      </c>
      <c r="Q507" s="279" t="s">
        <v>394</v>
      </c>
      <c r="R507" s="315" t="s">
        <v>394</v>
      </c>
      <c r="S507" s="279" t="s">
        <v>394</v>
      </c>
      <c r="T507" s="279" t="s">
        <v>394</v>
      </c>
      <c r="U507" s="315" t="s">
        <v>394</v>
      </c>
      <c r="V507" s="315" t="s">
        <v>394</v>
      </c>
      <c r="W507" s="315" t="s">
        <v>394</v>
      </c>
      <c r="X507" s="315" t="s">
        <v>394</v>
      </c>
      <c r="Y507" s="281"/>
      <c r="Z507" s="315" t="s">
        <v>394</v>
      </c>
      <c r="AA507" s="315" t="s">
        <v>394</v>
      </c>
      <c r="AB507" s="281"/>
      <c r="AC507" s="279" t="s">
        <v>855</v>
      </c>
      <c r="AF507" s="276" t="str">
        <f>IFERROR(VLOOKUP(A507,'[1]قوائم الترجمة'!AC$2:AD$2397,1,0),"م")</f>
        <v>م</v>
      </c>
      <c r="AG507" s="232"/>
      <c r="AH507" s="233"/>
      <c r="AI507" s="233"/>
      <c r="AJ507" s="233"/>
      <c r="AL507" s="267"/>
      <c r="AM507" s="235"/>
      <c r="AO507" s="236"/>
      <c r="AU507" s="234"/>
    </row>
    <row r="508" spans="1:47" ht="21" x14ac:dyDescent="0.4">
      <c r="A508" s="278">
        <v>112915</v>
      </c>
      <c r="B508" s="279" t="s">
        <v>1645</v>
      </c>
      <c r="C508" s="279" t="s">
        <v>1646</v>
      </c>
      <c r="D508" s="279" t="s">
        <v>490</v>
      </c>
      <c r="E508" s="279" t="s">
        <v>394</v>
      </c>
      <c r="F508" s="303"/>
      <c r="G508" s="303"/>
      <c r="H508" s="279" t="s">
        <v>394</v>
      </c>
      <c r="I508" s="279" t="s">
        <v>538</v>
      </c>
      <c r="J508" s="279" t="s">
        <v>394</v>
      </c>
      <c r="K508" s="279" t="s">
        <v>394</v>
      </c>
      <c r="L508" s="279" t="s">
        <v>394</v>
      </c>
      <c r="M508" s="279" t="s">
        <v>394</v>
      </c>
      <c r="N508" s="279" t="s">
        <v>394</v>
      </c>
      <c r="O508" s="279" t="s">
        <v>394</v>
      </c>
      <c r="P508" s="315">
        <v>0</v>
      </c>
      <c r="Q508" s="279" t="s">
        <v>394</v>
      </c>
      <c r="R508" s="315" t="s">
        <v>394</v>
      </c>
      <c r="S508" s="279" t="s">
        <v>394</v>
      </c>
      <c r="T508" s="279" t="s">
        <v>394</v>
      </c>
      <c r="U508" s="315" t="s">
        <v>394</v>
      </c>
      <c r="V508" s="315" t="s">
        <v>394</v>
      </c>
      <c r="W508" s="315" t="s">
        <v>394</v>
      </c>
      <c r="X508" s="315" t="s">
        <v>394</v>
      </c>
      <c r="Y508" s="281"/>
      <c r="Z508" s="315" t="s">
        <v>394</v>
      </c>
      <c r="AA508" s="315" t="s">
        <v>394</v>
      </c>
      <c r="AB508" s="281"/>
      <c r="AC508" s="279" t="s">
        <v>855</v>
      </c>
      <c r="AF508" s="276" t="str">
        <f>IFERROR(VLOOKUP(A508,'[1]قوائم الترجمة'!AC$2:AD$2397,1,0),"م")</f>
        <v>م</v>
      </c>
      <c r="AG508" s="232"/>
      <c r="AH508" s="233"/>
      <c r="AI508" s="233"/>
      <c r="AJ508" s="233"/>
      <c r="AL508" s="267"/>
      <c r="AM508" s="235"/>
      <c r="AO508" s="236"/>
      <c r="AU508" s="234"/>
    </row>
    <row r="509" spans="1:47" ht="21" x14ac:dyDescent="0.4">
      <c r="A509" s="278">
        <v>112940</v>
      </c>
      <c r="B509" s="279" t="s">
        <v>5323</v>
      </c>
      <c r="C509" s="279" t="s">
        <v>81</v>
      </c>
      <c r="D509" s="279" t="s">
        <v>5324</v>
      </c>
      <c r="E509" s="279" t="s">
        <v>5660</v>
      </c>
      <c r="F509" s="279" t="s">
        <v>8803</v>
      </c>
      <c r="G509" s="279" t="s">
        <v>8999</v>
      </c>
      <c r="H509" s="279" t="s">
        <v>425</v>
      </c>
      <c r="I509" s="279" t="s">
        <v>61</v>
      </c>
      <c r="J509" s="279" t="s">
        <v>403</v>
      </c>
      <c r="K509" s="280">
        <v>2007</v>
      </c>
      <c r="L509" s="279" t="s">
        <v>420</v>
      </c>
      <c r="M509" s="279" t="s">
        <v>394</v>
      </c>
      <c r="N509" s="279"/>
      <c r="O509" s="279" t="s">
        <v>394</v>
      </c>
      <c r="P509" s="315">
        <v>0</v>
      </c>
      <c r="Q509" s="278"/>
      <c r="S509" s="279" t="s">
        <v>394</v>
      </c>
      <c r="T509" s="279" t="s">
        <v>394</v>
      </c>
      <c r="AC509" s="279" t="s">
        <v>855</v>
      </c>
      <c r="AF509" s="276">
        <f>IFERROR(VLOOKUP(A509,'[1]قوائم الترجمة'!AC$2:AD$2397,1,0),"م")</f>
        <v>112940</v>
      </c>
      <c r="AG509" s="232"/>
      <c r="AH509" s="233"/>
      <c r="AI509" s="233"/>
      <c r="AJ509" s="233"/>
      <c r="AL509" s="267"/>
      <c r="AM509" s="235"/>
      <c r="AU509" s="234"/>
    </row>
    <row r="510" spans="1:47" ht="21" x14ac:dyDescent="0.4">
      <c r="A510" s="278">
        <v>112942</v>
      </c>
      <c r="B510" s="279" t="s">
        <v>6738</v>
      </c>
      <c r="C510" s="279" t="s">
        <v>153</v>
      </c>
      <c r="D510" s="279" t="s">
        <v>273</v>
      </c>
      <c r="E510" s="279" t="s">
        <v>394</v>
      </c>
      <c r="F510" s="303"/>
      <c r="G510" s="303"/>
      <c r="H510" s="279" t="s">
        <v>394</v>
      </c>
      <c r="I510" s="279" t="s">
        <v>61</v>
      </c>
      <c r="J510" s="279" t="s">
        <v>394</v>
      </c>
      <c r="K510" s="279" t="s">
        <v>394</v>
      </c>
      <c r="L510" s="279" t="s">
        <v>394</v>
      </c>
      <c r="M510" s="279" t="s">
        <v>394</v>
      </c>
      <c r="N510" s="279" t="s">
        <v>394</v>
      </c>
      <c r="O510" s="279" t="s">
        <v>394</v>
      </c>
      <c r="P510" s="315">
        <v>0</v>
      </c>
      <c r="Q510" s="279" t="s">
        <v>394</v>
      </c>
      <c r="R510" s="315" t="s">
        <v>394</v>
      </c>
      <c r="S510" s="279" t="s">
        <v>394</v>
      </c>
      <c r="T510" s="279" t="s">
        <v>394</v>
      </c>
      <c r="U510" s="315" t="s">
        <v>394</v>
      </c>
      <c r="V510" s="315" t="s">
        <v>394</v>
      </c>
      <c r="W510" s="315" t="s">
        <v>394</v>
      </c>
      <c r="X510" s="315" t="s">
        <v>394</v>
      </c>
      <c r="Y510" s="281"/>
      <c r="Z510" s="315" t="s">
        <v>394</v>
      </c>
      <c r="AA510" s="315" t="s">
        <v>394</v>
      </c>
      <c r="AB510" s="281"/>
      <c r="AC510" s="279" t="s">
        <v>855</v>
      </c>
      <c r="AF510" s="276" t="str">
        <f>IFERROR(VLOOKUP(A510,'[1]قوائم الترجمة'!AC$2:AD$2397,1,0),"م")</f>
        <v>م</v>
      </c>
      <c r="AG510" s="232"/>
      <c r="AH510" s="233"/>
      <c r="AI510" s="233"/>
      <c r="AJ510" s="233"/>
      <c r="AL510" s="267"/>
      <c r="AM510" s="235"/>
      <c r="AU510" s="234"/>
    </row>
    <row r="511" spans="1:47" ht="21" x14ac:dyDescent="0.4">
      <c r="A511" s="278">
        <v>112965</v>
      </c>
      <c r="B511" s="279" t="s">
        <v>5321</v>
      </c>
      <c r="C511" s="279" t="s">
        <v>112</v>
      </c>
      <c r="D511" s="279" t="s">
        <v>5322</v>
      </c>
      <c r="E511" s="279" t="s">
        <v>424</v>
      </c>
      <c r="F511" s="279" t="s">
        <v>8378</v>
      </c>
      <c r="G511" s="279" t="s">
        <v>8379</v>
      </c>
      <c r="H511" s="279" t="s">
        <v>7215</v>
      </c>
      <c r="I511" s="279" t="s">
        <v>61</v>
      </c>
      <c r="J511" s="279" t="s">
        <v>7215</v>
      </c>
      <c r="K511" s="280">
        <v>0</v>
      </c>
      <c r="L511" s="279" t="s">
        <v>7215</v>
      </c>
      <c r="M511" s="279" t="s">
        <v>394</v>
      </c>
      <c r="N511" s="279"/>
      <c r="O511" s="279" t="s">
        <v>394</v>
      </c>
      <c r="P511" s="315">
        <v>0</v>
      </c>
      <c r="Q511" s="278"/>
      <c r="S511" s="279" t="s">
        <v>394</v>
      </c>
      <c r="T511" s="279" t="s">
        <v>394</v>
      </c>
      <c r="AC511" s="279" t="s">
        <v>855</v>
      </c>
      <c r="AF511" s="276">
        <f>IFERROR(VLOOKUP(A511,'[1]قوائم الترجمة'!AC$2:AD$2397,1,0),"م")</f>
        <v>112965</v>
      </c>
      <c r="AG511" s="232"/>
      <c r="AH511" s="233"/>
      <c r="AI511" s="233"/>
      <c r="AJ511" s="233"/>
      <c r="AL511" s="267"/>
      <c r="AM511" s="235"/>
      <c r="AU511" s="234"/>
    </row>
    <row r="512" spans="1:47" ht="21" x14ac:dyDescent="0.4">
      <c r="A512" s="278">
        <v>112968</v>
      </c>
      <c r="B512" s="279" t="s">
        <v>6827</v>
      </c>
      <c r="C512" s="279" t="s">
        <v>529</v>
      </c>
      <c r="D512" s="279" t="s">
        <v>6828</v>
      </c>
      <c r="E512" s="279" t="s">
        <v>394</v>
      </c>
      <c r="F512" s="303"/>
      <c r="G512" s="303"/>
      <c r="H512" s="279" t="s">
        <v>394</v>
      </c>
      <c r="I512" s="279" t="s">
        <v>61</v>
      </c>
      <c r="J512" s="279" t="s">
        <v>394</v>
      </c>
      <c r="K512" s="279" t="s">
        <v>394</v>
      </c>
      <c r="L512" s="279" t="s">
        <v>394</v>
      </c>
      <c r="M512" s="279" t="s">
        <v>394</v>
      </c>
      <c r="N512" s="279" t="s">
        <v>394</v>
      </c>
      <c r="O512" s="279" t="s">
        <v>394</v>
      </c>
      <c r="P512" s="315">
        <v>0</v>
      </c>
      <c r="Q512" s="279" t="s">
        <v>394</v>
      </c>
      <c r="R512" s="315" t="s">
        <v>394</v>
      </c>
      <c r="S512" s="279" t="s">
        <v>394</v>
      </c>
      <c r="T512" s="279" t="s">
        <v>394</v>
      </c>
      <c r="U512" s="315" t="s">
        <v>394</v>
      </c>
      <c r="V512" s="315" t="s">
        <v>394</v>
      </c>
      <c r="W512" s="315" t="s">
        <v>394</v>
      </c>
      <c r="X512" s="315" t="s">
        <v>394</v>
      </c>
      <c r="Y512" s="281"/>
      <c r="Z512" s="315" t="s">
        <v>394</v>
      </c>
      <c r="AA512" s="315" t="s">
        <v>394</v>
      </c>
      <c r="AB512" s="281"/>
      <c r="AC512" s="279" t="s">
        <v>855</v>
      </c>
      <c r="AF512" s="276" t="str">
        <f>IFERROR(VLOOKUP(A512,'[1]قوائم الترجمة'!AC$2:AD$2397,1,0),"م")</f>
        <v>م</v>
      </c>
      <c r="AG512" s="232"/>
      <c r="AH512" s="233"/>
      <c r="AI512" s="233"/>
      <c r="AJ512" s="233"/>
      <c r="AL512" s="267"/>
      <c r="AM512" s="235"/>
      <c r="AU512" s="234"/>
    </row>
    <row r="513" spans="1:47" ht="21" x14ac:dyDescent="0.4">
      <c r="A513" s="278">
        <v>112977</v>
      </c>
      <c r="B513" s="279" t="s">
        <v>6850</v>
      </c>
      <c r="C513" s="279" t="s">
        <v>569</v>
      </c>
      <c r="D513" s="279" t="s">
        <v>256</v>
      </c>
      <c r="E513" s="279" t="s">
        <v>423</v>
      </c>
      <c r="F513" s="279" t="s">
        <v>8406</v>
      </c>
      <c r="G513" s="279" t="s">
        <v>417</v>
      </c>
      <c r="H513" s="279" t="s">
        <v>425</v>
      </c>
      <c r="I513" s="279" t="s">
        <v>61</v>
      </c>
      <c r="J513" s="279" t="s">
        <v>426</v>
      </c>
      <c r="K513" s="280">
        <v>2018</v>
      </c>
      <c r="L513" s="279" t="s">
        <v>417</v>
      </c>
      <c r="M513" s="279" t="s">
        <v>394</v>
      </c>
      <c r="N513" s="279" t="s">
        <v>394</v>
      </c>
      <c r="O513" s="279" t="s">
        <v>394</v>
      </c>
      <c r="P513" s="315">
        <v>0</v>
      </c>
      <c r="Q513" s="278"/>
      <c r="S513" s="279" t="s">
        <v>394</v>
      </c>
      <c r="T513" s="279" t="s">
        <v>394</v>
      </c>
      <c r="AC513" s="279" t="s">
        <v>394</v>
      </c>
      <c r="AF513" s="276">
        <f>IFERROR(VLOOKUP(A513,'[1]قوائم الترجمة'!AC$2:AD$2397,1,0),"م")</f>
        <v>112977</v>
      </c>
      <c r="AG513" s="245"/>
      <c r="AH513" s="246"/>
      <c r="AI513" s="246"/>
      <c r="AJ513" s="246"/>
      <c r="AL513" s="267"/>
      <c r="AM513" s="235"/>
      <c r="AU513" s="234"/>
    </row>
    <row r="514" spans="1:47" ht="21" x14ac:dyDescent="0.4">
      <c r="A514" s="278">
        <v>112983</v>
      </c>
      <c r="B514" s="279" t="s">
        <v>1644</v>
      </c>
      <c r="C514" s="279" t="s">
        <v>1074</v>
      </c>
      <c r="D514" s="279" t="s">
        <v>212</v>
      </c>
      <c r="E514" s="279" t="s">
        <v>394</v>
      </c>
      <c r="F514" s="303"/>
      <c r="G514" s="303"/>
      <c r="H514" s="279" t="s">
        <v>394</v>
      </c>
      <c r="I514" s="279" t="s">
        <v>61</v>
      </c>
      <c r="J514" s="279" t="s">
        <v>394</v>
      </c>
      <c r="K514" s="279" t="s">
        <v>394</v>
      </c>
      <c r="L514" s="279" t="s">
        <v>394</v>
      </c>
      <c r="M514" s="279" t="s">
        <v>394</v>
      </c>
      <c r="N514" s="279" t="s">
        <v>394</v>
      </c>
      <c r="O514" s="279" t="s">
        <v>394</v>
      </c>
      <c r="P514" s="315">
        <v>0</v>
      </c>
      <c r="Q514" s="279" t="s">
        <v>394</v>
      </c>
      <c r="R514" s="315" t="s">
        <v>394</v>
      </c>
      <c r="S514" s="279" t="s">
        <v>394</v>
      </c>
      <c r="T514" s="279" t="s">
        <v>394</v>
      </c>
      <c r="U514" s="315" t="s">
        <v>394</v>
      </c>
      <c r="V514" s="315" t="s">
        <v>394</v>
      </c>
      <c r="W514" s="315" t="s">
        <v>394</v>
      </c>
      <c r="X514" s="315" t="s">
        <v>394</v>
      </c>
      <c r="Y514" s="281"/>
      <c r="Z514" s="315" t="s">
        <v>394</v>
      </c>
      <c r="AA514" s="315" t="s">
        <v>394</v>
      </c>
      <c r="AB514" s="281"/>
      <c r="AC514" s="279" t="s">
        <v>855</v>
      </c>
      <c r="AF514" s="276" t="str">
        <f>IFERROR(VLOOKUP(A514,'[1]قوائم الترجمة'!AC$2:AD$2397,1,0),"م")</f>
        <v>م</v>
      </c>
      <c r="AG514" s="232"/>
      <c r="AH514" s="233"/>
      <c r="AI514" s="233"/>
      <c r="AJ514" s="233"/>
      <c r="AL514" s="267"/>
      <c r="AM514" s="235"/>
      <c r="AU514" s="234"/>
    </row>
    <row r="515" spans="1:47" ht="21" x14ac:dyDescent="0.4">
      <c r="A515" s="278">
        <v>112988</v>
      </c>
      <c r="B515" s="279" t="s">
        <v>782</v>
      </c>
      <c r="C515" s="279" t="s">
        <v>176</v>
      </c>
      <c r="D515" s="279" t="s">
        <v>611</v>
      </c>
      <c r="E515" s="279" t="s">
        <v>394</v>
      </c>
      <c r="F515" s="303"/>
      <c r="G515" s="303"/>
      <c r="H515" s="279" t="s">
        <v>394</v>
      </c>
      <c r="I515" s="279" t="s">
        <v>61</v>
      </c>
      <c r="J515" s="279" t="s">
        <v>394</v>
      </c>
      <c r="K515" s="279" t="s">
        <v>394</v>
      </c>
      <c r="L515" s="279" t="s">
        <v>394</v>
      </c>
      <c r="M515" s="279" t="s">
        <v>394</v>
      </c>
      <c r="N515" s="279" t="s">
        <v>394</v>
      </c>
      <c r="O515" s="279" t="s">
        <v>394</v>
      </c>
      <c r="P515" s="315">
        <v>0</v>
      </c>
      <c r="Q515" s="279" t="s">
        <v>394</v>
      </c>
      <c r="R515" s="315" t="s">
        <v>394</v>
      </c>
      <c r="S515" s="279" t="s">
        <v>394</v>
      </c>
      <c r="T515" s="279" t="s">
        <v>394</v>
      </c>
      <c r="U515" s="315" t="s">
        <v>394</v>
      </c>
      <c r="V515" s="315" t="s">
        <v>394</v>
      </c>
      <c r="W515" s="315" t="s">
        <v>394</v>
      </c>
      <c r="X515" s="315" t="s">
        <v>394</v>
      </c>
      <c r="Y515" s="281"/>
      <c r="Z515" s="315" t="s">
        <v>394</v>
      </c>
      <c r="AA515" s="315" t="s">
        <v>394</v>
      </c>
      <c r="AB515" s="281"/>
      <c r="AC515" s="279" t="s">
        <v>855</v>
      </c>
      <c r="AF515" s="276" t="str">
        <f>IFERROR(VLOOKUP(A515,'[1]قوائم الترجمة'!AC$2:AD$2397,1,0),"م")</f>
        <v>م</v>
      </c>
      <c r="AG515" s="232"/>
      <c r="AH515" s="233"/>
      <c r="AI515" s="233"/>
      <c r="AJ515" s="233"/>
      <c r="AL515" s="267"/>
      <c r="AM515" s="235"/>
      <c r="AO515" s="236"/>
      <c r="AU515" s="234"/>
    </row>
    <row r="516" spans="1:47" ht="21" x14ac:dyDescent="0.4">
      <c r="A516" s="278">
        <v>112989</v>
      </c>
      <c r="B516" s="279" t="s">
        <v>6883</v>
      </c>
      <c r="C516" s="279" t="s">
        <v>100</v>
      </c>
      <c r="D516" s="279" t="s">
        <v>263</v>
      </c>
      <c r="E516" s="279" t="s">
        <v>394</v>
      </c>
      <c r="F516" s="303"/>
      <c r="G516" s="303"/>
      <c r="H516" s="279" t="s">
        <v>394</v>
      </c>
      <c r="I516" s="279" t="s">
        <v>61</v>
      </c>
      <c r="J516" s="279" t="s">
        <v>394</v>
      </c>
      <c r="K516" s="279" t="s">
        <v>394</v>
      </c>
      <c r="L516" s="279" t="s">
        <v>394</v>
      </c>
      <c r="M516" s="279" t="s">
        <v>394</v>
      </c>
      <c r="N516" s="279" t="s">
        <v>394</v>
      </c>
      <c r="O516" s="279" t="s">
        <v>394</v>
      </c>
      <c r="P516" s="315">
        <v>0</v>
      </c>
      <c r="Q516" s="279" t="s">
        <v>394</v>
      </c>
      <c r="R516" s="315" t="s">
        <v>394</v>
      </c>
      <c r="S516" s="279" t="s">
        <v>394</v>
      </c>
      <c r="T516" s="279" t="s">
        <v>394</v>
      </c>
      <c r="U516" s="315" t="s">
        <v>394</v>
      </c>
      <c r="V516" s="315" t="s">
        <v>394</v>
      </c>
      <c r="W516" s="315" t="s">
        <v>394</v>
      </c>
      <c r="X516" s="315" t="s">
        <v>394</v>
      </c>
      <c r="Y516" s="281"/>
      <c r="Z516" s="315" t="s">
        <v>394</v>
      </c>
      <c r="AA516" s="315" t="s">
        <v>394</v>
      </c>
      <c r="AB516" s="281"/>
      <c r="AC516" s="279" t="s">
        <v>855</v>
      </c>
      <c r="AF516" s="276" t="str">
        <f>IFERROR(VLOOKUP(A516,'[1]قوائم الترجمة'!AC$2:AD$2397,1,0),"م")</f>
        <v>م</v>
      </c>
      <c r="AG516" s="232"/>
      <c r="AH516" s="233"/>
      <c r="AI516" s="233"/>
      <c r="AJ516" s="233"/>
      <c r="AL516" s="267"/>
      <c r="AM516" s="235"/>
      <c r="AU516" s="234"/>
    </row>
    <row r="517" spans="1:47" ht="21" x14ac:dyDescent="0.4">
      <c r="A517" s="278">
        <v>113007</v>
      </c>
      <c r="B517" s="279" t="s">
        <v>5320</v>
      </c>
      <c r="C517" s="279" t="s">
        <v>99</v>
      </c>
      <c r="D517" s="279" t="s">
        <v>457</v>
      </c>
      <c r="E517" s="279" t="s">
        <v>394</v>
      </c>
      <c r="F517" s="303"/>
      <c r="G517" s="303"/>
      <c r="H517" s="279" t="s">
        <v>394</v>
      </c>
      <c r="I517" s="279" t="s">
        <v>61</v>
      </c>
      <c r="J517" s="279" t="s">
        <v>394</v>
      </c>
      <c r="K517" s="279" t="s">
        <v>394</v>
      </c>
      <c r="L517" s="279" t="s">
        <v>394</v>
      </c>
      <c r="M517" s="279" t="s">
        <v>394</v>
      </c>
      <c r="N517" s="279" t="s">
        <v>394</v>
      </c>
      <c r="O517" s="279" t="s">
        <v>394</v>
      </c>
      <c r="P517" s="315">
        <v>0</v>
      </c>
      <c r="Q517" s="279" t="s">
        <v>394</v>
      </c>
      <c r="R517" s="315" t="s">
        <v>394</v>
      </c>
      <c r="S517" s="279" t="s">
        <v>394</v>
      </c>
      <c r="T517" s="279" t="s">
        <v>394</v>
      </c>
      <c r="U517" s="315" t="s">
        <v>394</v>
      </c>
      <c r="V517" s="315" t="s">
        <v>394</v>
      </c>
      <c r="W517" s="315" t="s">
        <v>394</v>
      </c>
      <c r="X517" s="315" t="s">
        <v>394</v>
      </c>
      <c r="Y517" s="281"/>
      <c r="Z517" s="315" t="s">
        <v>394</v>
      </c>
      <c r="AA517" s="315" t="s">
        <v>394</v>
      </c>
      <c r="AB517" s="281"/>
      <c r="AC517" s="279" t="s">
        <v>855</v>
      </c>
      <c r="AF517" s="276" t="str">
        <f>IFERROR(VLOOKUP(A517,'[1]قوائم الترجمة'!AC$2:AD$2397,1,0),"م")</f>
        <v>م</v>
      </c>
      <c r="AG517" s="232"/>
      <c r="AH517" s="233"/>
      <c r="AI517" s="233"/>
      <c r="AJ517" s="233"/>
      <c r="AL517" s="267"/>
      <c r="AM517" s="235"/>
      <c r="AO517" s="236"/>
      <c r="AU517" s="234"/>
    </row>
    <row r="518" spans="1:47" ht="21" x14ac:dyDescent="0.4">
      <c r="A518" s="278">
        <v>113026</v>
      </c>
      <c r="B518" s="279" t="s">
        <v>1057</v>
      </c>
      <c r="C518" s="279" t="s">
        <v>71</v>
      </c>
      <c r="D518" s="279" t="s">
        <v>281</v>
      </c>
      <c r="E518" s="279" t="s">
        <v>394</v>
      </c>
      <c r="F518" s="303"/>
      <c r="G518" s="303"/>
      <c r="H518" s="279" t="s">
        <v>394</v>
      </c>
      <c r="I518" s="279" t="s">
        <v>61</v>
      </c>
      <c r="J518" s="279" t="s">
        <v>394</v>
      </c>
      <c r="K518" s="279" t="s">
        <v>394</v>
      </c>
      <c r="L518" s="279" t="s">
        <v>394</v>
      </c>
      <c r="M518" s="279" t="s">
        <v>394</v>
      </c>
      <c r="N518" s="279" t="s">
        <v>394</v>
      </c>
      <c r="O518" s="279" t="s">
        <v>394</v>
      </c>
      <c r="P518" s="315">
        <v>0</v>
      </c>
      <c r="Q518" s="279" t="s">
        <v>394</v>
      </c>
      <c r="R518" s="315" t="s">
        <v>394</v>
      </c>
      <c r="S518" s="279" t="s">
        <v>394</v>
      </c>
      <c r="T518" s="279" t="s">
        <v>394</v>
      </c>
      <c r="U518" s="315" t="s">
        <v>394</v>
      </c>
      <c r="V518" s="315" t="s">
        <v>394</v>
      </c>
      <c r="W518" s="315" t="s">
        <v>394</v>
      </c>
      <c r="X518" s="315" t="s">
        <v>394</v>
      </c>
      <c r="Y518" s="281"/>
      <c r="Z518" s="315" t="s">
        <v>394</v>
      </c>
      <c r="AA518" s="315" t="s">
        <v>394</v>
      </c>
      <c r="AB518" s="281"/>
      <c r="AC518" s="279" t="s">
        <v>855</v>
      </c>
      <c r="AF518" s="276" t="str">
        <f>IFERROR(VLOOKUP(A518,'[1]قوائم الترجمة'!AC$2:AD$2397,1,0),"م")</f>
        <v>م</v>
      </c>
      <c r="AG518" s="232"/>
      <c r="AH518" s="233"/>
      <c r="AI518" s="233"/>
      <c r="AJ518" s="233"/>
      <c r="AL518" s="267"/>
      <c r="AM518" s="235"/>
      <c r="AO518" s="236"/>
      <c r="AU518" s="234"/>
    </row>
    <row r="519" spans="1:47" ht="21" x14ac:dyDescent="0.4">
      <c r="A519" s="278">
        <v>113037</v>
      </c>
      <c r="B519" s="279" t="s">
        <v>7000</v>
      </c>
      <c r="C519" s="279" t="s">
        <v>192</v>
      </c>
      <c r="D519" s="279" t="s">
        <v>970</v>
      </c>
      <c r="E519" s="279" t="s">
        <v>394</v>
      </c>
      <c r="F519" s="303"/>
      <c r="G519" s="303"/>
      <c r="H519" s="279" t="s">
        <v>394</v>
      </c>
      <c r="I519" s="279" t="s">
        <v>61</v>
      </c>
      <c r="J519" s="279" t="s">
        <v>394</v>
      </c>
      <c r="K519" s="279" t="s">
        <v>394</v>
      </c>
      <c r="L519" s="279" t="s">
        <v>394</v>
      </c>
      <c r="M519" s="279" t="s">
        <v>394</v>
      </c>
      <c r="N519" s="279" t="s">
        <v>394</v>
      </c>
      <c r="O519" s="279" t="s">
        <v>394</v>
      </c>
      <c r="P519" s="315">
        <v>0</v>
      </c>
      <c r="Q519" s="279" t="s">
        <v>394</v>
      </c>
      <c r="R519" s="315" t="s">
        <v>394</v>
      </c>
      <c r="S519" s="279" t="s">
        <v>394</v>
      </c>
      <c r="T519" s="279" t="s">
        <v>394</v>
      </c>
      <c r="U519" s="315" t="s">
        <v>394</v>
      </c>
      <c r="V519" s="315" t="s">
        <v>394</v>
      </c>
      <c r="W519" s="315" t="s">
        <v>394</v>
      </c>
      <c r="X519" s="315" t="s">
        <v>394</v>
      </c>
      <c r="Y519" s="281"/>
      <c r="Z519" s="315" t="s">
        <v>394</v>
      </c>
      <c r="AA519" s="315" t="s">
        <v>394</v>
      </c>
      <c r="AB519" s="281"/>
      <c r="AC519" s="279" t="s">
        <v>855</v>
      </c>
      <c r="AF519" s="276" t="str">
        <f>IFERROR(VLOOKUP(A519,'[1]قوائم الترجمة'!AC$2:AD$2397,1,0),"م")</f>
        <v>م</v>
      </c>
      <c r="AG519" s="232"/>
      <c r="AH519" s="233"/>
      <c r="AI519" s="233"/>
      <c r="AJ519" s="233"/>
      <c r="AL519" s="267"/>
      <c r="AM519" s="235"/>
      <c r="AO519" s="236"/>
      <c r="AU519" s="234"/>
    </row>
    <row r="520" spans="1:47" ht="21" x14ac:dyDescent="0.4">
      <c r="A520" s="278">
        <v>113043</v>
      </c>
      <c r="B520" s="279" t="s">
        <v>5319</v>
      </c>
      <c r="C520" s="279" t="s">
        <v>701</v>
      </c>
      <c r="D520" s="279" t="s">
        <v>281</v>
      </c>
      <c r="E520" s="279" t="s">
        <v>394</v>
      </c>
      <c r="F520" s="303"/>
      <c r="G520" s="303"/>
      <c r="H520" s="279" t="s">
        <v>394</v>
      </c>
      <c r="I520" s="279" t="s">
        <v>538</v>
      </c>
      <c r="J520" s="279" t="s">
        <v>394</v>
      </c>
      <c r="K520" s="279" t="s">
        <v>394</v>
      </c>
      <c r="L520" s="279" t="s">
        <v>394</v>
      </c>
      <c r="M520" s="279" t="s">
        <v>394</v>
      </c>
      <c r="N520" s="279" t="s">
        <v>394</v>
      </c>
      <c r="O520" s="279" t="s">
        <v>394</v>
      </c>
      <c r="P520" s="315">
        <v>0</v>
      </c>
      <c r="Q520" s="279" t="s">
        <v>394</v>
      </c>
      <c r="R520" s="315" t="s">
        <v>394</v>
      </c>
      <c r="S520" s="279" t="s">
        <v>394</v>
      </c>
      <c r="T520" s="279" t="s">
        <v>394</v>
      </c>
      <c r="U520" s="315" t="s">
        <v>394</v>
      </c>
      <c r="V520" s="315" t="s">
        <v>394</v>
      </c>
      <c r="W520" s="315" t="s">
        <v>394</v>
      </c>
      <c r="X520" s="315" t="s">
        <v>394</v>
      </c>
      <c r="Y520" s="281"/>
      <c r="Z520" s="315" t="s">
        <v>394</v>
      </c>
      <c r="AA520" s="315" t="s">
        <v>394</v>
      </c>
      <c r="AB520" s="281"/>
      <c r="AC520" s="279" t="s">
        <v>855</v>
      </c>
      <c r="AF520" s="276" t="str">
        <f>IFERROR(VLOOKUP(A520,'[1]قوائم الترجمة'!AC$2:AD$2397,1,0),"م")</f>
        <v>م</v>
      </c>
      <c r="AG520" s="232"/>
      <c r="AH520" s="233"/>
      <c r="AI520" s="233"/>
      <c r="AJ520" s="233"/>
      <c r="AL520" s="267"/>
      <c r="AM520" s="235"/>
      <c r="AU520" s="234"/>
    </row>
    <row r="521" spans="1:47" ht="21" x14ac:dyDescent="0.4">
      <c r="A521" s="278">
        <v>113046</v>
      </c>
      <c r="B521" s="279" t="s">
        <v>7026</v>
      </c>
      <c r="C521" s="279" t="s">
        <v>100</v>
      </c>
      <c r="D521" s="279" t="s">
        <v>272</v>
      </c>
      <c r="E521" s="279" t="s">
        <v>394</v>
      </c>
      <c r="F521" s="303"/>
      <c r="G521" s="303"/>
      <c r="H521" s="279" t="s">
        <v>394</v>
      </c>
      <c r="I521" s="279" t="s">
        <v>61</v>
      </c>
      <c r="J521" s="279" t="s">
        <v>394</v>
      </c>
      <c r="K521" s="279" t="s">
        <v>394</v>
      </c>
      <c r="L521" s="279" t="s">
        <v>394</v>
      </c>
      <c r="M521" s="279" t="s">
        <v>394</v>
      </c>
      <c r="N521" s="279" t="s">
        <v>394</v>
      </c>
      <c r="O521" s="279" t="s">
        <v>394</v>
      </c>
      <c r="P521" s="315">
        <v>0</v>
      </c>
      <c r="Q521" s="279" t="s">
        <v>394</v>
      </c>
      <c r="R521" s="315" t="s">
        <v>394</v>
      </c>
      <c r="S521" s="279" t="s">
        <v>394</v>
      </c>
      <c r="T521" s="279" t="s">
        <v>394</v>
      </c>
      <c r="U521" s="315" t="s">
        <v>394</v>
      </c>
      <c r="V521" s="315" t="s">
        <v>394</v>
      </c>
      <c r="W521" s="315" t="s">
        <v>394</v>
      </c>
      <c r="X521" s="315" t="s">
        <v>394</v>
      </c>
      <c r="Y521" s="281"/>
      <c r="Z521" s="315" t="s">
        <v>394</v>
      </c>
      <c r="AA521" s="315" t="s">
        <v>394</v>
      </c>
      <c r="AB521" s="281"/>
      <c r="AC521" s="279" t="s">
        <v>855</v>
      </c>
      <c r="AF521" s="276" t="str">
        <f>IFERROR(VLOOKUP(A521,'[1]قوائم الترجمة'!AC$2:AD$2397,1,0),"م")</f>
        <v>م</v>
      </c>
      <c r="AG521" s="232"/>
      <c r="AH521" s="233"/>
      <c r="AI521" s="233"/>
      <c r="AJ521" s="233"/>
      <c r="AL521" s="267"/>
      <c r="AM521" s="235"/>
      <c r="AO521" s="236"/>
      <c r="AU521" s="234"/>
    </row>
    <row r="522" spans="1:47" ht="21" x14ac:dyDescent="0.4">
      <c r="A522" s="278">
        <v>113058</v>
      </c>
      <c r="B522" s="279" t="s">
        <v>5318</v>
      </c>
      <c r="C522" s="279" t="s">
        <v>671</v>
      </c>
      <c r="D522" s="279" t="s">
        <v>389</v>
      </c>
      <c r="E522" s="279" t="s">
        <v>394</v>
      </c>
      <c r="F522" s="303"/>
      <c r="G522" s="303"/>
      <c r="H522" s="279" t="s">
        <v>394</v>
      </c>
      <c r="I522" s="279" t="s">
        <v>538</v>
      </c>
      <c r="J522" s="279" t="s">
        <v>394</v>
      </c>
      <c r="K522" s="279" t="s">
        <v>394</v>
      </c>
      <c r="L522" s="279" t="s">
        <v>394</v>
      </c>
      <c r="M522" s="279" t="s">
        <v>394</v>
      </c>
      <c r="N522" s="279" t="s">
        <v>394</v>
      </c>
      <c r="O522" s="279" t="s">
        <v>394</v>
      </c>
      <c r="P522" s="315">
        <v>0</v>
      </c>
      <c r="Q522" s="279" t="s">
        <v>394</v>
      </c>
      <c r="R522" s="315" t="s">
        <v>394</v>
      </c>
      <c r="S522" s="279" t="s">
        <v>394</v>
      </c>
      <c r="T522" s="279" t="s">
        <v>394</v>
      </c>
      <c r="U522" s="315" t="s">
        <v>394</v>
      </c>
      <c r="V522" s="315" t="s">
        <v>394</v>
      </c>
      <c r="W522" s="315" t="s">
        <v>394</v>
      </c>
      <c r="X522" s="315" t="s">
        <v>394</v>
      </c>
      <c r="Y522" s="281"/>
      <c r="Z522" s="315" t="s">
        <v>394</v>
      </c>
      <c r="AA522" s="315" t="s">
        <v>394</v>
      </c>
      <c r="AB522" s="281"/>
      <c r="AC522" s="279" t="s">
        <v>855</v>
      </c>
      <c r="AF522" s="276" t="str">
        <f>IFERROR(VLOOKUP(A522,'[1]قوائم الترجمة'!AC$2:AD$2397,1,0),"م")</f>
        <v>م</v>
      </c>
      <c r="AG522" s="232"/>
      <c r="AH522" s="233"/>
      <c r="AI522" s="233"/>
      <c r="AJ522" s="233"/>
      <c r="AL522" s="267"/>
      <c r="AM522" s="235"/>
      <c r="AO522" s="236"/>
      <c r="AU522" s="234"/>
    </row>
    <row r="523" spans="1:47" ht="21" x14ac:dyDescent="0.4">
      <c r="A523" s="278">
        <v>113059</v>
      </c>
      <c r="B523" s="279" t="s">
        <v>1277</v>
      </c>
      <c r="C523" s="279" t="s">
        <v>394</v>
      </c>
      <c r="D523" s="279" t="s">
        <v>394</v>
      </c>
      <c r="E523" s="279" t="s">
        <v>394</v>
      </c>
      <c r="F523" s="303"/>
      <c r="G523" s="303"/>
      <c r="H523" s="279" t="s">
        <v>394</v>
      </c>
      <c r="I523" s="279" t="s">
        <v>61</v>
      </c>
      <c r="J523" s="279" t="s">
        <v>394</v>
      </c>
      <c r="K523" s="279" t="s">
        <v>394</v>
      </c>
      <c r="L523" s="279" t="s">
        <v>394</v>
      </c>
      <c r="M523" s="279" t="s">
        <v>394</v>
      </c>
      <c r="N523" s="279" t="s">
        <v>394</v>
      </c>
      <c r="O523" s="279" t="s">
        <v>394</v>
      </c>
      <c r="P523" s="315">
        <v>0</v>
      </c>
      <c r="Q523" s="279" t="s">
        <v>394</v>
      </c>
      <c r="R523" s="315" t="s">
        <v>394</v>
      </c>
      <c r="S523" s="279" t="s">
        <v>394</v>
      </c>
      <c r="T523" s="279" t="s">
        <v>394</v>
      </c>
      <c r="U523" s="315" t="s">
        <v>394</v>
      </c>
      <c r="V523" s="315" t="s">
        <v>394</v>
      </c>
      <c r="W523" s="315" t="s">
        <v>394</v>
      </c>
      <c r="X523" s="315" t="s">
        <v>394</v>
      </c>
      <c r="Y523" s="281"/>
      <c r="Z523" s="315" t="s">
        <v>394</v>
      </c>
      <c r="AA523" s="315" t="s">
        <v>394</v>
      </c>
      <c r="AB523" s="281"/>
      <c r="AC523" s="279" t="s">
        <v>855</v>
      </c>
      <c r="AF523" s="276" t="str">
        <f>IFERROR(VLOOKUP(A523,'[1]قوائم الترجمة'!AC$2:AD$2397,1,0),"م")</f>
        <v>م</v>
      </c>
      <c r="AG523" s="232"/>
      <c r="AH523" s="233"/>
      <c r="AI523" s="233"/>
      <c r="AJ523" s="233"/>
      <c r="AL523" s="267"/>
      <c r="AM523" s="235"/>
      <c r="AO523" s="236"/>
      <c r="AU523" s="234"/>
    </row>
    <row r="524" spans="1:47" ht="21" x14ac:dyDescent="0.4">
      <c r="A524" s="278">
        <v>113077</v>
      </c>
      <c r="B524" s="279" t="s">
        <v>7084</v>
      </c>
      <c r="C524" s="279" t="s">
        <v>65</v>
      </c>
      <c r="D524" s="279" t="s">
        <v>239</v>
      </c>
      <c r="E524" s="279" t="s">
        <v>394</v>
      </c>
      <c r="F524" s="303"/>
      <c r="G524" s="303"/>
      <c r="H524" s="279" t="s">
        <v>394</v>
      </c>
      <c r="I524" s="279" t="s">
        <v>540</v>
      </c>
      <c r="J524" s="279" t="s">
        <v>394</v>
      </c>
      <c r="K524" s="279" t="s">
        <v>394</v>
      </c>
      <c r="L524" s="279" t="s">
        <v>394</v>
      </c>
      <c r="M524" s="279" t="s">
        <v>394</v>
      </c>
      <c r="N524" s="279" t="s">
        <v>394</v>
      </c>
      <c r="O524" s="279" t="s">
        <v>394</v>
      </c>
      <c r="P524" s="315">
        <v>0</v>
      </c>
      <c r="Q524" s="279" t="s">
        <v>394</v>
      </c>
      <c r="R524" s="315" t="s">
        <v>394</v>
      </c>
      <c r="S524" s="279" t="s">
        <v>394</v>
      </c>
      <c r="T524" s="279" t="s">
        <v>394</v>
      </c>
      <c r="U524" s="315" t="s">
        <v>394</v>
      </c>
      <c r="V524" s="315" t="s">
        <v>394</v>
      </c>
      <c r="W524" s="315" t="s">
        <v>394</v>
      </c>
      <c r="X524" s="315" t="s">
        <v>394</v>
      </c>
      <c r="Y524" s="281"/>
      <c r="Z524" s="315" t="s">
        <v>394</v>
      </c>
      <c r="AA524" s="315" t="s">
        <v>394</v>
      </c>
      <c r="AB524" s="281"/>
      <c r="AC524" s="279" t="s">
        <v>855</v>
      </c>
      <c r="AF524" s="276" t="str">
        <f>IFERROR(VLOOKUP(A524,'[1]قوائم الترجمة'!AC$2:AD$2397,1,0),"م")</f>
        <v>م</v>
      </c>
      <c r="AG524" s="232"/>
      <c r="AH524" s="233"/>
      <c r="AI524" s="233"/>
      <c r="AJ524" s="233"/>
      <c r="AL524" s="267"/>
      <c r="AM524" s="235"/>
      <c r="AU524" s="234"/>
    </row>
    <row r="525" spans="1:47" ht="21" x14ac:dyDescent="0.4">
      <c r="A525" s="278">
        <v>113082</v>
      </c>
      <c r="B525" s="279" t="s">
        <v>5317</v>
      </c>
      <c r="C525" s="279" t="s">
        <v>744</v>
      </c>
      <c r="D525" s="279" t="s">
        <v>278</v>
      </c>
      <c r="E525" s="279" t="s">
        <v>424</v>
      </c>
      <c r="F525" s="279" t="s">
        <v>9000</v>
      </c>
      <c r="G525" s="279" t="s">
        <v>402</v>
      </c>
      <c r="H525" s="279" t="s">
        <v>425</v>
      </c>
      <c r="I525" s="279" t="s">
        <v>61</v>
      </c>
      <c r="J525" s="279" t="s">
        <v>426</v>
      </c>
      <c r="K525" s="280">
        <v>2008</v>
      </c>
      <c r="L525" s="279" t="s">
        <v>402</v>
      </c>
      <c r="M525" s="279" t="s">
        <v>394</v>
      </c>
      <c r="N525" s="279" t="s">
        <v>9001</v>
      </c>
      <c r="O525" s="279" t="s">
        <v>8563</v>
      </c>
      <c r="P525" s="279">
        <v>35000</v>
      </c>
      <c r="Q525" s="278"/>
      <c r="S525" s="279" t="s">
        <v>394</v>
      </c>
      <c r="T525" s="279"/>
      <c r="AC525" s="279" t="s">
        <v>855</v>
      </c>
      <c r="AF525" s="276">
        <f>IFERROR(VLOOKUP(A525,'[1]قوائم الترجمة'!AC$2:AD$2397,1,0),"م")</f>
        <v>113082</v>
      </c>
      <c r="AG525" s="232"/>
      <c r="AH525" s="233"/>
      <c r="AI525" s="233"/>
      <c r="AJ525" s="233"/>
      <c r="AL525" s="267"/>
      <c r="AM525" s="235"/>
      <c r="AO525" s="236"/>
      <c r="AU525" s="234"/>
    </row>
    <row r="526" spans="1:47" ht="21" x14ac:dyDescent="0.4">
      <c r="A526" s="278">
        <v>113118</v>
      </c>
      <c r="B526" s="279" t="s">
        <v>7211</v>
      </c>
      <c r="C526" s="279" t="s">
        <v>163</v>
      </c>
      <c r="D526" s="279" t="s">
        <v>264</v>
      </c>
      <c r="E526" s="279" t="s">
        <v>394</v>
      </c>
      <c r="F526" s="303"/>
      <c r="G526" s="303"/>
      <c r="H526" s="279" t="s">
        <v>394</v>
      </c>
      <c r="I526" s="279" t="s">
        <v>538</v>
      </c>
      <c r="J526" s="279" t="s">
        <v>394</v>
      </c>
      <c r="K526" s="279" t="s">
        <v>394</v>
      </c>
      <c r="L526" s="279" t="s">
        <v>394</v>
      </c>
      <c r="M526" s="279" t="s">
        <v>394</v>
      </c>
      <c r="N526" s="279" t="s">
        <v>394</v>
      </c>
      <c r="O526" s="279" t="s">
        <v>394</v>
      </c>
      <c r="P526" s="315">
        <v>0</v>
      </c>
      <c r="Q526" s="279" t="s">
        <v>394</v>
      </c>
      <c r="R526" s="315" t="s">
        <v>394</v>
      </c>
      <c r="S526" s="279" t="s">
        <v>394</v>
      </c>
      <c r="T526" s="279" t="s">
        <v>394</v>
      </c>
      <c r="U526" s="315" t="s">
        <v>394</v>
      </c>
      <c r="V526" s="315" t="s">
        <v>394</v>
      </c>
      <c r="W526" s="315" t="s">
        <v>394</v>
      </c>
      <c r="X526" s="315" t="s">
        <v>394</v>
      </c>
      <c r="Y526" s="281"/>
      <c r="Z526" s="315" t="s">
        <v>394</v>
      </c>
      <c r="AA526" s="315" t="s">
        <v>394</v>
      </c>
      <c r="AB526" s="281"/>
      <c r="AC526" s="279" t="s">
        <v>855</v>
      </c>
      <c r="AF526" s="276" t="str">
        <f>IFERROR(VLOOKUP(A526,'[1]قوائم الترجمة'!AC$2:AD$2397,1,0),"م")</f>
        <v>م</v>
      </c>
      <c r="AG526" s="232"/>
      <c r="AH526" s="233"/>
      <c r="AI526" s="233"/>
      <c r="AJ526" s="233"/>
      <c r="AL526" s="267"/>
      <c r="AM526" s="235"/>
      <c r="AO526" s="236"/>
      <c r="AU526" s="234"/>
    </row>
    <row r="527" spans="1:47" ht="21" x14ac:dyDescent="0.4">
      <c r="A527" s="278">
        <v>113150</v>
      </c>
      <c r="B527" s="279" t="s">
        <v>7323</v>
      </c>
      <c r="C527" s="279" t="s">
        <v>78</v>
      </c>
      <c r="D527" s="279" t="s">
        <v>297</v>
      </c>
      <c r="E527" s="279" t="s">
        <v>394</v>
      </c>
      <c r="F527" s="303"/>
      <c r="G527" s="303"/>
      <c r="H527" s="279" t="s">
        <v>394</v>
      </c>
      <c r="I527" s="279" t="s">
        <v>61</v>
      </c>
      <c r="J527" s="279" t="s">
        <v>394</v>
      </c>
      <c r="K527" s="279" t="s">
        <v>394</v>
      </c>
      <c r="L527" s="279" t="s">
        <v>394</v>
      </c>
      <c r="M527" s="279" t="s">
        <v>394</v>
      </c>
      <c r="N527" s="279" t="s">
        <v>394</v>
      </c>
      <c r="O527" s="279" t="s">
        <v>394</v>
      </c>
      <c r="P527" s="315">
        <v>0</v>
      </c>
      <c r="Q527" s="279" t="s">
        <v>394</v>
      </c>
      <c r="R527" s="315" t="s">
        <v>394</v>
      </c>
      <c r="S527" s="279" t="s">
        <v>394</v>
      </c>
      <c r="T527" s="279" t="s">
        <v>394</v>
      </c>
      <c r="U527" s="315" t="s">
        <v>394</v>
      </c>
      <c r="V527" s="315" t="s">
        <v>394</v>
      </c>
      <c r="W527" s="315" t="s">
        <v>394</v>
      </c>
      <c r="X527" s="315" t="s">
        <v>394</v>
      </c>
      <c r="Y527" s="281"/>
      <c r="Z527" s="315" t="s">
        <v>394</v>
      </c>
      <c r="AA527" s="315" t="s">
        <v>394</v>
      </c>
      <c r="AB527" s="281"/>
      <c r="AC527" s="279" t="s">
        <v>855</v>
      </c>
      <c r="AF527" s="276" t="str">
        <f>IFERROR(VLOOKUP(A527,'[1]قوائم الترجمة'!AC$2:AD$2397,1,0),"م")</f>
        <v>م</v>
      </c>
      <c r="AG527" s="232"/>
      <c r="AH527" s="233"/>
      <c r="AI527" s="233"/>
      <c r="AJ527" s="233"/>
      <c r="AL527" s="267"/>
      <c r="AM527" s="235"/>
      <c r="AU527" s="234"/>
    </row>
    <row r="528" spans="1:47" ht="21" x14ac:dyDescent="0.4">
      <c r="A528" s="278">
        <v>113180</v>
      </c>
      <c r="B528" s="279" t="s">
        <v>5315</v>
      </c>
      <c r="C528" s="279" t="s">
        <v>5316</v>
      </c>
      <c r="D528" s="279" t="s">
        <v>351</v>
      </c>
      <c r="E528" s="279" t="s">
        <v>394</v>
      </c>
      <c r="F528" s="303"/>
      <c r="G528" s="303"/>
      <c r="H528" s="279" t="s">
        <v>394</v>
      </c>
      <c r="I528" s="279" t="s">
        <v>540</v>
      </c>
      <c r="J528" s="279" t="s">
        <v>394</v>
      </c>
      <c r="K528" s="279" t="s">
        <v>394</v>
      </c>
      <c r="L528" s="279" t="s">
        <v>394</v>
      </c>
      <c r="M528" s="279" t="s">
        <v>394</v>
      </c>
      <c r="N528" s="279" t="s">
        <v>394</v>
      </c>
      <c r="O528" s="279" t="s">
        <v>394</v>
      </c>
      <c r="P528" s="315">
        <v>0</v>
      </c>
      <c r="Q528" s="279" t="s">
        <v>394</v>
      </c>
      <c r="R528" s="315" t="s">
        <v>394</v>
      </c>
      <c r="S528" s="279" t="s">
        <v>394</v>
      </c>
      <c r="T528" s="279" t="s">
        <v>394</v>
      </c>
      <c r="U528" s="315" t="s">
        <v>394</v>
      </c>
      <c r="V528" s="315" t="s">
        <v>394</v>
      </c>
      <c r="W528" s="315" t="s">
        <v>394</v>
      </c>
      <c r="X528" s="315" t="s">
        <v>394</v>
      </c>
      <c r="Y528" s="281"/>
      <c r="Z528" s="315" t="s">
        <v>394</v>
      </c>
      <c r="AA528" s="315" t="s">
        <v>394</v>
      </c>
      <c r="AB528" s="281"/>
      <c r="AC528" s="279" t="s">
        <v>394</v>
      </c>
      <c r="AF528" s="276" t="str">
        <f>IFERROR(VLOOKUP(A528,'[1]قوائم الترجمة'!AC$2:AD$2397,1,0),"م")</f>
        <v>م</v>
      </c>
      <c r="AG528" s="232"/>
      <c r="AH528" s="233"/>
      <c r="AI528" s="233"/>
      <c r="AJ528" s="233"/>
      <c r="AL528" s="267"/>
      <c r="AM528" s="235"/>
      <c r="AU528" s="234"/>
    </row>
    <row r="529" spans="1:47" ht="21" x14ac:dyDescent="0.4">
      <c r="A529" s="278">
        <v>113209</v>
      </c>
      <c r="B529" s="279" t="s">
        <v>7435</v>
      </c>
      <c r="C529" s="279" t="s">
        <v>7436</v>
      </c>
      <c r="D529" s="279" t="s">
        <v>7437</v>
      </c>
      <c r="E529" s="279" t="s">
        <v>394</v>
      </c>
      <c r="F529" s="303"/>
      <c r="G529" s="303"/>
      <c r="H529" s="279" t="s">
        <v>394</v>
      </c>
      <c r="I529" s="279" t="s">
        <v>61</v>
      </c>
      <c r="J529" s="279" t="s">
        <v>394</v>
      </c>
      <c r="K529" s="279" t="s">
        <v>394</v>
      </c>
      <c r="L529" s="279" t="s">
        <v>394</v>
      </c>
      <c r="M529" s="279" t="s">
        <v>394</v>
      </c>
      <c r="N529" s="279" t="s">
        <v>394</v>
      </c>
      <c r="O529" s="279" t="s">
        <v>394</v>
      </c>
      <c r="P529" s="315">
        <v>0</v>
      </c>
      <c r="Q529" s="279" t="s">
        <v>394</v>
      </c>
      <c r="R529" s="315" t="s">
        <v>394</v>
      </c>
      <c r="S529" s="279" t="s">
        <v>394</v>
      </c>
      <c r="T529" s="279" t="s">
        <v>394</v>
      </c>
      <c r="U529" s="315" t="s">
        <v>394</v>
      </c>
      <c r="V529" s="315" t="s">
        <v>394</v>
      </c>
      <c r="W529" s="315" t="s">
        <v>394</v>
      </c>
      <c r="X529" s="315" t="s">
        <v>394</v>
      </c>
      <c r="Y529" s="281"/>
      <c r="Z529" s="315" t="s">
        <v>394</v>
      </c>
      <c r="AA529" s="315" t="s">
        <v>394</v>
      </c>
      <c r="AB529" s="281"/>
      <c r="AC529" s="279" t="s">
        <v>855</v>
      </c>
      <c r="AF529" s="276" t="str">
        <f>IFERROR(VLOOKUP(A529,'[1]قوائم الترجمة'!AC$2:AD$2397,1,0),"م")</f>
        <v>م</v>
      </c>
      <c r="AG529" s="232"/>
      <c r="AH529" s="233"/>
      <c r="AI529" s="233"/>
      <c r="AJ529" s="233"/>
      <c r="AL529" s="267"/>
      <c r="AM529" s="235"/>
      <c r="AU529" s="234"/>
    </row>
    <row r="530" spans="1:47" ht="21" x14ac:dyDescent="0.4">
      <c r="A530" s="278">
        <v>113239</v>
      </c>
      <c r="B530" s="279" t="s">
        <v>5314</v>
      </c>
      <c r="C530" s="279" t="s">
        <v>4362</v>
      </c>
      <c r="D530" s="279" t="s">
        <v>244</v>
      </c>
      <c r="E530" s="279" t="s">
        <v>394</v>
      </c>
      <c r="F530" s="303"/>
      <c r="G530" s="303"/>
      <c r="H530" s="279" t="s">
        <v>394</v>
      </c>
      <c r="I530" s="279" t="s">
        <v>61</v>
      </c>
      <c r="J530" s="279" t="s">
        <v>394</v>
      </c>
      <c r="K530" s="279" t="s">
        <v>394</v>
      </c>
      <c r="L530" s="279" t="s">
        <v>394</v>
      </c>
      <c r="M530" s="279" t="s">
        <v>394</v>
      </c>
      <c r="N530" s="279" t="s">
        <v>394</v>
      </c>
      <c r="O530" s="279" t="s">
        <v>394</v>
      </c>
      <c r="P530" s="315">
        <v>0</v>
      </c>
      <c r="Q530" s="279" t="s">
        <v>394</v>
      </c>
      <c r="R530" s="315" t="s">
        <v>394</v>
      </c>
      <c r="S530" s="279" t="s">
        <v>394</v>
      </c>
      <c r="T530" s="279" t="s">
        <v>394</v>
      </c>
      <c r="U530" s="315" t="s">
        <v>394</v>
      </c>
      <c r="V530" s="315" t="s">
        <v>394</v>
      </c>
      <c r="W530" s="315" t="s">
        <v>394</v>
      </c>
      <c r="X530" s="315" t="s">
        <v>394</v>
      </c>
      <c r="Y530" s="281"/>
      <c r="Z530" s="315" t="s">
        <v>394</v>
      </c>
      <c r="AA530" s="315" t="s">
        <v>394</v>
      </c>
      <c r="AB530" s="281"/>
      <c r="AC530" s="279" t="s">
        <v>855</v>
      </c>
      <c r="AF530" s="276" t="str">
        <f>IFERROR(VLOOKUP(A530,'[1]قوائم الترجمة'!AC$2:AD$2397,1,0),"م")</f>
        <v>م</v>
      </c>
      <c r="AG530" s="232"/>
      <c r="AH530" s="233"/>
      <c r="AI530" s="233"/>
      <c r="AJ530" s="233"/>
      <c r="AL530" s="267"/>
      <c r="AM530" s="235"/>
      <c r="AU530" s="234"/>
    </row>
    <row r="531" spans="1:47" ht="21" x14ac:dyDescent="0.4">
      <c r="A531" s="278">
        <v>113243</v>
      </c>
      <c r="B531" s="279" t="s">
        <v>7514</v>
      </c>
      <c r="C531" s="279" t="s">
        <v>111</v>
      </c>
      <c r="D531" s="279" t="s">
        <v>284</v>
      </c>
      <c r="E531" s="279" t="s">
        <v>394</v>
      </c>
      <c r="F531" s="303"/>
      <c r="G531" s="303"/>
      <c r="H531" s="279" t="s">
        <v>394</v>
      </c>
      <c r="I531" s="279" t="s">
        <v>61</v>
      </c>
      <c r="J531" s="279" t="s">
        <v>394</v>
      </c>
      <c r="K531" s="279" t="s">
        <v>394</v>
      </c>
      <c r="L531" s="279" t="s">
        <v>394</v>
      </c>
      <c r="M531" s="279" t="s">
        <v>394</v>
      </c>
      <c r="N531" s="279" t="s">
        <v>394</v>
      </c>
      <c r="O531" s="279" t="s">
        <v>394</v>
      </c>
      <c r="P531" s="315">
        <v>0</v>
      </c>
      <c r="Q531" s="279" t="s">
        <v>394</v>
      </c>
      <c r="R531" s="315" t="s">
        <v>394</v>
      </c>
      <c r="S531" s="279" t="s">
        <v>394</v>
      </c>
      <c r="T531" s="279" t="s">
        <v>394</v>
      </c>
      <c r="U531" s="315" t="s">
        <v>394</v>
      </c>
      <c r="V531" s="315" t="s">
        <v>394</v>
      </c>
      <c r="W531" s="315" t="s">
        <v>394</v>
      </c>
      <c r="X531" s="315" t="s">
        <v>394</v>
      </c>
      <c r="Y531" s="281"/>
      <c r="Z531" s="315" t="s">
        <v>394</v>
      </c>
      <c r="AA531" s="315" t="s">
        <v>394</v>
      </c>
      <c r="AB531" s="281"/>
      <c r="AC531" s="279" t="s">
        <v>855</v>
      </c>
      <c r="AF531" s="276" t="str">
        <f>IFERROR(VLOOKUP(A531,'[1]قوائم الترجمة'!AC$2:AD$2397,1,0),"م")</f>
        <v>م</v>
      </c>
      <c r="AG531" s="232"/>
      <c r="AH531" s="233"/>
      <c r="AI531" s="233"/>
      <c r="AJ531" s="233"/>
      <c r="AL531" s="267"/>
      <c r="AM531" s="235"/>
      <c r="AO531" s="236"/>
      <c r="AU531" s="234"/>
    </row>
    <row r="532" spans="1:47" ht="21" x14ac:dyDescent="0.4">
      <c r="A532" s="278">
        <v>113249</v>
      </c>
      <c r="B532" s="279" t="s">
        <v>7540</v>
      </c>
      <c r="C532" s="279" t="s">
        <v>940</v>
      </c>
      <c r="D532" s="279" t="s">
        <v>1042</v>
      </c>
      <c r="E532" s="279" t="s">
        <v>394</v>
      </c>
      <c r="F532" s="303"/>
      <c r="G532" s="303"/>
      <c r="H532" s="279" t="s">
        <v>394</v>
      </c>
      <c r="I532" s="279" t="s">
        <v>61</v>
      </c>
      <c r="J532" s="279" t="s">
        <v>394</v>
      </c>
      <c r="K532" s="279" t="s">
        <v>394</v>
      </c>
      <c r="L532" s="279" t="s">
        <v>394</v>
      </c>
      <c r="M532" s="279" t="s">
        <v>394</v>
      </c>
      <c r="N532" s="279" t="s">
        <v>394</v>
      </c>
      <c r="O532" s="279" t="s">
        <v>394</v>
      </c>
      <c r="P532" s="315">
        <v>0</v>
      </c>
      <c r="Q532" s="279" t="s">
        <v>394</v>
      </c>
      <c r="R532" s="315" t="s">
        <v>394</v>
      </c>
      <c r="S532" s="279" t="s">
        <v>394</v>
      </c>
      <c r="T532" s="279" t="s">
        <v>394</v>
      </c>
      <c r="U532" s="315" t="s">
        <v>394</v>
      </c>
      <c r="V532" s="315" t="s">
        <v>394</v>
      </c>
      <c r="W532" s="315" t="s">
        <v>394</v>
      </c>
      <c r="X532" s="315" t="s">
        <v>394</v>
      </c>
      <c r="Y532" s="281"/>
      <c r="Z532" s="315" t="s">
        <v>394</v>
      </c>
      <c r="AA532" s="315" t="s">
        <v>394</v>
      </c>
      <c r="AB532" s="281"/>
      <c r="AC532" s="279" t="s">
        <v>855</v>
      </c>
      <c r="AF532" s="276" t="str">
        <f>IFERROR(VLOOKUP(A532,'[1]قوائم الترجمة'!AC$2:AD$2397,1,0),"م")</f>
        <v>م</v>
      </c>
      <c r="AG532" s="232"/>
      <c r="AH532" s="233"/>
      <c r="AI532" s="233"/>
      <c r="AJ532" s="233"/>
      <c r="AL532" s="267"/>
      <c r="AM532" s="235"/>
      <c r="AO532" s="236"/>
      <c r="AU532" s="234"/>
    </row>
    <row r="533" spans="1:47" ht="21" x14ac:dyDescent="0.4">
      <c r="A533" s="275">
        <v>113256</v>
      </c>
      <c r="B533" s="276" t="s">
        <v>1276</v>
      </c>
      <c r="C533" s="276" t="s">
        <v>84</v>
      </c>
      <c r="D533" s="276" t="s">
        <v>8399</v>
      </c>
      <c r="E533" s="276" t="s">
        <v>424</v>
      </c>
      <c r="F533" s="276" t="s">
        <v>8400</v>
      </c>
      <c r="G533" s="276" t="s">
        <v>8349</v>
      </c>
      <c r="H533" s="276" t="s">
        <v>425</v>
      </c>
      <c r="I533" s="276" t="s">
        <v>61</v>
      </c>
      <c r="J533" s="276" t="s">
        <v>426</v>
      </c>
      <c r="K533" s="277">
        <v>0</v>
      </c>
      <c r="L533" s="276" t="s">
        <v>411</v>
      </c>
      <c r="M533" s="303"/>
      <c r="N533" s="276"/>
      <c r="O533" s="276" t="s">
        <v>394</v>
      </c>
      <c r="P533" s="315">
        <v>0</v>
      </c>
      <c r="Q533" s="303"/>
      <c r="R533" s="317" t="s">
        <v>394</v>
      </c>
      <c r="S533" s="276" t="s">
        <v>394</v>
      </c>
      <c r="T533" s="303"/>
      <c r="AC533" s="276" t="s">
        <v>855</v>
      </c>
      <c r="AF533" s="276">
        <f>IFERROR(VLOOKUP(A533,'[1]قوائم الترجمة'!AC$2:AD$2397,1,0),"م")</f>
        <v>113256</v>
      </c>
      <c r="AG533" s="232"/>
      <c r="AH533" s="233"/>
      <c r="AI533" s="233"/>
      <c r="AJ533" s="233"/>
      <c r="AL533" s="267"/>
      <c r="AM533" s="235"/>
      <c r="AU533" s="234"/>
    </row>
    <row r="534" spans="1:47" ht="21" x14ac:dyDescent="0.4">
      <c r="A534" s="278">
        <v>113262</v>
      </c>
      <c r="B534" s="279" t="s">
        <v>7583</v>
      </c>
      <c r="C534" s="279" t="s">
        <v>1089</v>
      </c>
      <c r="D534" s="279" t="s">
        <v>244</v>
      </c>
      <c r="E534" s="279" t="s">
        <v>394</v>
      </c>
      <c r="F534" s="303"/>
      <c r="G534" s="303"/>
      <c r="H534" s="279" t="s">
        <v>394</v>
      </c>
      <c r="I534" s="279" t="s">
        <v>540</v>
      </c>
      <c r="J534" s="279" t="s">
        <v>394</v>
      </c>
      <c r="K534" s="279" t="s">
        <v>394</v>
      </c>
      <c r="L534" s="279" t="s">
        <v>394</v>
      </c>
      <c r="M534" s="279" t="s">
        <v>394</v>
      </c>
      <c r="N534" s="279" t="s">
        <v>394</v>
      </c>
      <c r="O534" s="279" t="s">
        <v>394</v>
      </c>
      <c r="P534" s="315">
        <v>0</v>
      </c>
      <c r="Q534" s="279" t="s">
        <v>394</v>
      </c>
      <c r="R534" s="315" t="s">
        <v>394</v>
      </c>
      <c r="S534" s="279" t="s">
        <v>394</v>
      </c>
      <c r="T534" s="279" t="s">
        <v>394</v>
      </c>
      <c r="U534" s="315" t="s">
        <v>394</v>
      </c>
      <c r="V534" s="315" t="s">
        <v>394</v>
      </c>
      <c r="W534" s="315" t="s">
        <v>394</v>
      </c>
      <c r="X534" s="315" t="s">
        <v>394</v>
      </c>
      <c r="Y534" s="281"/>
      <c r="Z534" s="315" t="s">
        <v>394</v>
      </c>
      <c r="AA534" s="315" t="s">
        <v>394</v>
      </c>
      <c r="AB534" s="281"/>
      <c r="AC534" s="279" t="s">
        <v>855</v>
      </c>
      <c r="AF534" s="276" t="str">
        <f>IFERROR(VLOOKUP(A534,'[1]قوائم الترجمة'!AC$2:AD$2397,1,0),"م")</f>
        <v>م</v>
      </c>
      <c r="AG534" s="232"/>
      <c r="AH534" s="233"/>
      <c r="AI534" s="233"/>
      <c r="AJ534" s="233"/>
      <c r="AL534" s="267"/>
      <c r="AM534" s="235"/>
      <c r="AO534" s="236"/>
      <c r="AU534" s="234"/>
    </row>
    <row r="535" spans="1:47" ht="21" x14ac:dyDescent="0.4">
      <c r="A535" s="278">
        <v>113269</v>
      </c>
      <c r="B535" s="279" t="s">
        <v>5313</v>
      </c>
      <c r="C535" s="279" t="s">
        <v>75</v>
      </c>
      <c r="D535" s="279" t="s">
        <v>276</v>
      </c>
      <c r="E535" s="279" t="s">
        <v>394</v>
      </c>
      <c r="F535" s="303"/>
      <c r="G535" s="303"/>
      <c r="H535" s="279" t="s">
        <v>394</v>
      </c>
      <c r="I535" s="279" t="s">
        <v>61</v>
      </c>
      <c r="J535" s="279" t="s">
        <v>394</v>
      </c>
      <c r="K535" s="279" t="s">
        <v>394</v>
      </c>
      <c r="L535" s="279" t="s">
        <v>394</v>
      </c>
      <c r="M535" s="279" t="s">
        <v>394</v>
      </c>
      <c r="N535" s="279" t="s">
        <v>394</v>
      </c>
      <c r="O535" s="279" t="s">
        <v>394</v>
      </c>
      <c r="P535" s="315">
        <v>0</v>
      </c>
      <c r="Q535" s="279" t="s">
        <v>394</v>
      </c>
      <c r="R535" s="315" t="s">
        <v>394</v>
      </c>
      <c r="S535" s="279" t="s">
        <v>394</v>
      </c>
      <c r="T535" s="279" t="s">
        <v>394</v>
      </c>
      <c r="U535" s="315" t="s">
        <v>394</v>
      </c>
      <c r="V535" s="315" t="s">
        <v>394</v>
      </c>
      <c r="W535" s="315" t="s">
        <v>394</v>
      </c>
      <c r="X535" s="315" t="s">
        <v>394</v>
      </c>
      <c r="Y535" s="281"/>
      <c r="Z535" s="315" t="s">
        <v>394</v>
      </c>
      <c r="AA535" s="315" t="s">
        <v>394</v>
      </c>
      <c r="AB535" s="281"/>
      <c r="AC535" s="279" t="s">
        <v>855</v>
      </c>
      <c r="AF535" s="276" t="str">
        <f>IFERROR(VLOOKUP(A535,'[1]قوائم الترجمة'!AC$2:AD$2397,1,0),"م")</f>
        <v>م</v>
      </c>
      <c r="AG535" s="232"/>
      <c r="AH535" s="233"/>
      <c r="AI535" s="233"/>
      <c r="AJ535" s="233"/>
      <c r="AL535" s="267"/>
      <c r="AM535" s="235"/>
      <c r="AU535" s="234"/>
    </row>
    <row r="536" spans="1:47" ht="21" x14ac:dyDescent="0.4">
      <c r="A536" s="275">
        <v>113279</v>
      </c>
      <c r="B536" s="276" t="s">
        <v>1643</v>
      </c>
      <c r="C536" s="276" t="s">
        <v>68</v>
      </c>
      <c r="D536" s="276" t="s">
        <v>244</v>
      </c>
      <c r="E536" s="276" t="s">
        <v>423</v>
      </c>
      <c r="F536" s="276" t="s">
        <v>8401</v>
      </c>
      <c r="G536" s="276" t="s">
        <v>402</v>
      </c>
      <c r="H536" s="276" t="s">
        <v>425</v>
      </c>
      <c r="I536" s="276" t="s">
        <v>61</v>
      </c>
      <c r="J536" s="276" t="s">
        <v>403</v>
      </c>
      <c r="K536" s="277">
        <v>0</v>
      </c>
      <c r="L536" s="276" t="s">
        <v>402</v>
      </c>
      <c r="M536" s="303"/>
      <c r="N536" s="276" t="s">
        <v>8402</v>
      </c>
      <c r="O536" s="276" t="s">
        <v>8403</v>
      </c>
      <c r="P536" s="276">
        <v>140000</v>
      </c>
      <c r="Q536" s="303"/>
      <c r="R536" s="317" t="s">
        <v>394</v>
      </c>
      <c r="S536" s="276"/>
      <c r="T536" s="303"/>
      <c r="AC536" s="276" t="s">
        <v>855</v>
      </c>
      <c r="AF536" s="276">
        <f>IFERROR(VLOOKUP(A536,'[1]قوائم الترجمة'!AC$2:AD$2397,1,0),"م")</f>
        <v>113279</v>
      </c>
      <c r="AG536" s="232"/>
      <c r="AH536" s="233"/>
      <c r="AI536" s="233"/>
      <c r="AJ536" s="233"/>
      <c r="AL536" s="267"/>
      <c r="AM536" s="235"/>
      <c r="AU536" s="234"/>
    </row>
    <row r="537" spans="1:47" ht="21" x14ac:dyDescent="0.4">
      <c r="A537" s="278">
        <v>113313</v>
      </c>
      <c r="B537" s="279" t="s">
        <v>7751</v>
      </c>
      <c r="C537" s="279" t="s">
        <v>97</v>
      </c>
      <c r="D537" s="279" t="s">
        <v>508</v>
      </c>
      <c r="E537" s="279" t="s">
        <v>394</v>
      </c>
      <c r="F537" s="303"/>
      <c r="G537" s="303"/>
      <c r="H537" s="279" t="s">
        <v>394</v>
      </c>
      <c r="I537" s="279" t="s">
        <v>538</v>
      </c>
      <c r="J537" s="279" t="s">
        <v>394</v>
      </c>
      <c r="K537" s="279" t="s">
        <v>394</v>
      </c>
      <c r="L537" s="279" t="s">
        <v>394</v>
      </c>
      <c r="M537" s="279" t="s">
        <v>394</v>
      </c>
      <c r="N537" s="279" t="s">
        <v>394</v>
      </c>
      <c r="O537" s="279" t="s">
        <v>394</v>
      </c>
      <c r="P537" s="315">
        <v>0</v>
      </c>
      <c r="Q537" s="279" t="s">
        <v>394</v>
      </c>
      <c r="R537" s="315" t="s">
        <v>394</v>
      </c>
      <c r="S537" s="279" t="s">
        <v>394</v>
      </c>
      <c r="T537" s="279" t="s">
        <v>394</v>
      </c>
      <c r="U537" s="315" t="s">
        <v>394</v>
      </c>
      <c r="V537" s="315" t="s">
        <v>394</v>
      </c>
      <c r="W537" s="315" t="s">
        <v>394</v>
      </c>
      <c r="X537" s="315" t="s">
        <v>394</v>
      </c>
      <c r="Y537" s="281"/>
      <c r="Z537" s="315" t="s">
        <v>394</v>
      </c>
      <c r="AA537" s="315" t="s">
        <v>394</v>
      </c>
      <c r="AB537" s="281"/>
      <c r="AC537" s="279" t="s">
        <v>855</v>
      </c>
      <c r="AF537" s="276" t="str">
        <f>IFERROR(VLOOKUP(A537,'[1]قوائم الترجمة'!AC$2:AD$2397,1,0),"م")</f>
        <v>م</v>
      </c>
      <c r="AG537" s="232"/>
      <c r="AH537" s="233"/>
      <c r="AI537" s="233"/>
      <c r="AJ537" s="233"/>
      <c r="AL537" s="267"/>
      <c r="AM537" s="235"/>
      <c r="AU537" s="234"/>
    </row>
    <row r="538" spans="1:47" ht="21" x14ac:dyDescent="0.4">
      <c r="A538" s="278">
        <v>113321</v>
      </c>
      <c r="B538" s="279" t="s">
        <v>7759</v>
      </c>
      <c r="C538" s="279" t="s">
        <v>114</v>
      </c>
      <c r="D538" s="279" t="s">
        <v>320</v>
      </c>
      <c r="E538" s="279" t="s">
        <v>394</v>
      </c>
      <c r="F538" s="303"/>
      <c r="G538" s="303"/>
      <c r="H538" s="279" t="s">
        <v>394</v>
      </c>
      <c r="I538" s="279" t="s">
        <v>61</v>
      </c>
      <c r="J538" s="279" t="s">
        <v>394</v>
      </c>
      <c r="K538" s="279" t="s">
        <v>394</v>
      </c>
      <c r="L538" s="279" t="s">
        <v>394</v>
      </c>
      <c r="M538" s="279" t="s">
        <v>394</v>
      </c>
      <c r="N538" s="279" t="s">
        <v>394</v>
      </c>
      <c r="O538" s="279" t="s">
        <v>394</v>
      </c>
      <c r="P538" s="315">
        <v>0</v>
      </c>
      <c r="Q538" s="279" t="s">
        <v>394</v>
      </c>
      <c r="R538" s="315" t="s">
        <v>394</v>
      </c>
      <c r="S538" s="279" t="s">
        <v>394</v>
      </c>
      <c r="T538" s="279" t="s">
        <v>394</v>
      </c>
      <c r="U538" s="315" t="s">
        <v>394</v>
      </c>
      <c r="V538" s="315" t="s">
        <v>394</v>
      </c>
      <c r="W538" s="315" t="s">
        <v>394</v>
      </c>
      <c r="X538" s="315" t="s">
        <v>394</v>
      </c>
      <c r="Y538" s="281"/>
      <c r="Z538" s="315" t="s">
        <v>394</v>
      </c>
      <c r="AA538" s="315" t="s">
        <v>394</v>
      </c>
      <c r="AB538" s="281"/>
      <c r="AC538" s="279" t="s">
        <v>855</v>
      </c>
      <c r="AF538" s="276" t="str">
        <f>IFERROR(VLOOKUP(A538,'[1]قوائم الترجمة'!AC$2:AD$2397,1,0),"م")</f>
        <v>م</v>
      </c>
      <c r="AG538" s="232"/>
      <c r="AH538" s="233"/>
      <c r="AI538" s="233"/>
      <c r="AJ538" s="233"/>
      <c r="AL538" s="267"/>
      <c r="AM538" s="235"/>
      <c r="AU538" s="234"/>
    </row>
    <row r="539" spans="1:47" ht="21" x14ac:dyDescent="0.4">
      <c r="A539" s="278">
        <v>113323</v>
      </c>
      <c r="B539" s="279" t="s">
        <v>1161</v>
      </c>
      <c r="C539" s="279" t="s">
        <v>169</v>
      </c>
      <c r="D539" s="279" t="s">
        <v>7764</v>
      </c>
      <c r="E539" s="279" t="s">
        <v>394</v>
      </c>
      <c r="F539" s="303"/>
      <c r="G539" s="303"/>
      <c r="H539" s="279" t="s">
        <v>394</v>
      </c>
      <c r="I539" s="279" t="s">
        <v>61</v>
      </c>
      <c r="J539" s="279" t="s">
        <v>394</v>
      </c>
      <c r="K539" s="279" t="s">
        <v>394</v>
      </c>
      <c r="L539" s="279" t="s">
        <v>394</v>
      </c>
      <c r="M539" s="279" t="s">
        <v>394</v>
      </c>
      <c r="N539" s="279" t="s">
        <v>394</v>
      </c>
      <c r="O539" s="279" t="s">
        <v>394</v>
      </c>
      <c r="P539" s="315">
        <v>0</v>
      </c>
      <c r="Q539" s="279" t="s">
        <v>394</v>
      </c>
      <c r="R539" s="315" t="s">
        <v>394</v>
      </c>
      <c r="S539" s="279" t="s">
        <v>394</v>
      </c>
      <c r="T539" s="279" t="s">
        <v>394</v>
      </c>
      <c r="U539" s="315" t="s">
        <v>394</v>
      </c>
      <c r="V539" s="315" t="s">
        <v>394</v>
      </c>
      <c r="W539" s="315" t="s">
        <v>394</v>
      </c>
      <c r="X539" s="315" t="s">
        <v>394</v>
      </c>
      <c r="Y539" s="281"/>
      <c r="Z539" s="315" t="s">
        <v>394</v>
      </c>
      <c r="AA539" s="315" t="s">
        <v>394</v>
      </c>
      <c r="AB539" s="281"/>
      <c r="AC539" s="279" t="s">
        <v>855</v>
      </c>
      <c r="AF539" s="276" t="str">
        <f>IFERROR(VLOOKUP(A539,'[1]قوائم الترجمة'!AC$2:AD$2397,1,0),"م")</f>
        <v>م</v>
      </c>
      <c r="AG539" s="232"/>
      <c r="AH539" s="233"/>
      <c r="AI539" s="233"/>
      <c r="AJ539" s="233"/>
      <c r="AL539" s="267"/>
      <c r="AM539" s="235"/>
      <c r="AU539" s="234"/>
    </row>
    <row r="540" spans="1:47" ht="21" x14ac:dyDescent="0.4">
      <c r="A540" s="275">
        <v>113327</v>
      </c>
      <c r="B540" s="276" t="s">
        <v>944</v>
      </c>
      <c r="C540" s="276" t="s">
        <v>109</v>
      </c>
      <c r="D540" s="276" t="s">
        <v>276</v>
      </c>
      <c r="E540" s="276" t="s">
        <v>424</v>
      </c>
      <c r="F540" s="276" t="s">
        <v>8378</v>
      </c>
      <c r="G540" s="276" t="s">
        <v>8379</v>
      </c>
      <c r="H540" s="276" t="s">
        <v>425</v>
      </c>
      <c r="I540" s="276" t="s">
        <v>61</v>
      </c>
      <c r="J540" s="276" t="s">
        <v>403</v>
      </c>
      <c r="K540" s="277">
        <v>0</v>
      </c>
      <c r="L540" s="276" t="s">
        <v>402</v>
      </c>
      <c r="M540" s="303"/>
      <c r="N540" s="276" t="s">
        <v>394</v>
      </c>
      <c r="O540" s="276" t="s">
        <v>394</v>
      </c>
      <c r="P540" s="315">
        <v>0</v>
      </c>
      <c r="Q540" s="303"/>
      <c r="R540" s="317" t="s">
        <v>394</v>
      </c>
      <c r="S540" s="276" t="s">
        <v>394</v>
      </c>
      <c r="T540" s="303"/>
      <c r="AC540" s="276" t="s">
        <v>855</v>
      </c>
      <c r="AF540" s="276">
        <f>IFERROR(VLOOKUP(A540,'[1]قوائم الترجمة'!AC$2:AD$2397,1,0),"م")</f>
        <v>113327</v>
      </c>
      <c r="AG540" s="232"/>
      <c r="AH540" s="233"/>
      <c r="AI540" s="233"/>
      <c r="AJ540" s="233"/>
      <c r="AL540" s="267"/>
      <c r="AM540" s="235"/>
      <c r="AU540" s="234"/>
    </row>
    <row r="541" spans="1:47" ht="21" x14ac:dyDescent="0.4">
      <c r="A541" s="278">
        <v>113331</v>
      </c>
      <c r="B541" s="279" t="s">
        <v>5312</v>
      </c>
      <c r="C541" s="279" t="s">
        <v>1091</v>
      </c>
      <c r="D541" s="279" t="s">
        <v>268</v>
      </c>
      <c r="E541" s="279" t="s">
        <v>394</v>
      </c>
      <c r="F541" s="303"/>
      <c r="G541" s="303"/>
      <c r="H541" s="279" t="s">
        <v>394</v>
      </c>
      <c r="I541" s="279" t="s">
        <v>538</v>
      </c>
      <c r="J541" s="279" t="s">
        <v>394</v>
      </c>
      <c r="K541" s="279" t="s">
        <v>394</v>
      </c>
      <c r="L541" s="279" t="s">
        <v>394</v>
      </c>
      <c r="M541" s="279" t="s">
        <v>394</v>
      </c>
      <c r="N541" s="279" t="s">
        <v>394</v>
      </c>
      <c r="O541" s="279" t="s">
        <v>394</v>
      </c>
      <c r="P541" s="315">
        <v>0</v>
      </c>
      <c r="Q541" s="279" t="s">
        <v>394</v>
      </c>
      <c r="R541" s="315" t="s">
        <v>394</v>
      </c>
      <c r="S541" s="279" t="s">
        <v>394</v>
      </c>
      <c r="T541" s="279" t="s">
        <v>394</v>
      </c>
      <c r="U541" s="315" t="s">
        <v>394</v>
      </c>
      <c r="V541" s="315" t="s">
        <v>394</v>
      </c>
      <c r="W541" s="315" t="s">
        <v>394</v>
      </c>
      <c r="X541" s="315" t="s">
        <v>394</v>
      </c>
      <c r="Y541" s="281"/>
      <c r="Z541" s="315" t="s">
        <v>394</v>
      </c>
      <c r="AA541" s="315" t="s">
        <v>394</v>
      </c>
      <c r="AB541" s="281"/>
      <c r="AC541" s="279" t="s">
        <v>855</v>
      </c>
      <c r="AF541" s="276" t="str">
        <f>IFERROR(VLOOKUP(A541,'[1]قوائم الترجمة'!AC$2:AD$2397,1,0),"م")</f>
        <v>م</v>
      </c>
      <c r="AG541" s="232"/>
      <c r="AH541" s="233"/>
      <c r="AI541" s="233"/>
      <c r="AJ541" s="233"/>
      <c r="AL541" s="267"/>
      <c r="AM541" s="235"/>
      <c r="AO541" s="236"/>
      <c r="AU541" s="234"/>
    </row>
    <row r="542" spans="1:47" ht="21" x14ac:dyDescent="0.4">
      <c r="A542" s="275">
        <v>113342</v>
      </c>
      <c r="B542" s="276" t="s">
        <v>5311</v>
      </c>
      <c r="C542" s="276" t="s">
        <v>126</v>
      </c>
      <c r="D542" s="276" t="s">
        <v>352</v>
      </c>
      <c r="E542" s="276" t="s">
        <v>424</v>
      </c>
      <c r="F542" s="276" t="s">
        <v>8404</v>
      </c>
      <c r="G542" s="276" t="s">
        <v>402</v>
      </c>
      <c r="H542" s="276" t="s">
        <v>425</v>
      </c>
      <c r="I542" s="276" t="s">
        <v>539</v>
      </c>
      <c r="J542" s="276" t="s">
        <v>403</v>
      </c>
      <c r="K542" s="277">
        <v>2007</v>
      </c>
      <c r="L542" s="276" t="s">
        <v>402</v>
      </c>
      <c r="M542" s="303"/>
      <c r="N542" s="276" t="s">
        <v>394</v>
      </c>
      <c r="O542" s="276" t="s">
        <v>394</v>
      </c>
      <c r="P542" s="315">
        <v>0</v>
      </c>
      <c r="Q542" s="303"/>
      <c r="R542" s="317" t="s">
        <v>394</v>
      </c>
      <c r="S542" s="276" t="s">
        <v>394</v>
      </c>
      <c r="T542" s="303"/>
      <c r="AC542" s="276" t="s">
        <v>394</v>
      </c>
      <c r="AF542" s="276">
        <f>IFERROR(VLOOKUP(A542,'[1]قوائم الترجمة'!AC$2:AD$2397,1,0),"م")</f>
        <v>113342</v>
      </c>
      <c r="AG542" s="232"/>
      <c r="AH542" s="233"/>
      <c r="AI542" s="233"/>
      <c r="AJ542" s="233"/>
      <c r="AL542" s="267"/>
      <c r="AM542" s="235"/>
      <c r="AO542" s="236"/>
      <c r="AU542" s="234"/>
    </row>
    <row r="543" spans="1:47" ht="21" x14ac:dyDescent="0.4">
      <c r="A543" s="278">
        <v>113363</v>
      </c>
      <c r="B543" s="279" t="s">
        <v>1471</v>
      </c>
      <c r="C543" s="279" t="s">
        <v>68</v>
      </c>
      <c r="D543" s="279" t="s">
        <v>271</v>
      </c>
      <c r="E543" s="279" t="s">
        <v>394</v>
      </c>
      <c r="F543" s="303"/>
      <c r="G543" s="303"/>
      <c r="H543" s="279" t="s">
        <v>394</v>
      </c>
      <c r="I543" s="279" t="s">
        <v>61</v>
      </c>
      <c r="J543" s="279" t="s">
        <v>394</v>
      </c>
      <c r="K543" s="279" t="s">
        <v>394</v>
      </c>
      <c r="L543" s="279" t="s">
        <v>394</v>
      </c>
      <c r="M543" s="279" t="s">
        <v>394</v>
      </c>
      <c r="N543" s="279" t="s">
        <v>394</v>
      </c>
      <c r="O543" s="279" t="s">
        <v>394</v>
      </c>
      <c r="P543" s="315">
        <v>0</v>
      </c>
      <c r="Q543" s="279" t="s">
        <v>394</v>
      </c>
      <c r="R543" s="315" t="s">
        <v>394</v>
      </c>
      <c r="S543" s="279" t="s">
        <v>394</v>
      </c>
      <c r="T543" s="279" t="s">
        <v>394</v>
      </c>
      <c r="U543" s="315" t="s">
        <v>394</v>
      </c>
      <c r="V543" s="315" t="s">
        <v>394</v>
      </c>
      <c r="W543" s="315" t="s">
        <v>394</v>
      </c>
      <c r="X543" s="315" t="s">
        <v>394</v>
      </c>
      <c r="Y543" s="281"/>
      <c r="Z543" s="315" t="s">
        <v>394</v>
      </c>
      <c r="AA543" s="315" t="s">
        <v>394</v>
      </c>
      <c r="AB543" s="281"/>
      <c r="AC543" s="279" t="s">
        <v>855</v>
      </c>
      <c r="AF543" s="276" t="str">
        <f>IFERROR(VLOOKUP(A543,'[1]قوائم الترجمة'!AC$2:AD$2397,1,0),"م")</f>
        <v>م</v>
      </c>
      <c r="AG543" s="232"/>
      <c r="AH543" s="233"/>
      <c r="AI543" s="233"/>
      <c r="AJ543" s="233"/>
      <c r="AL543" s="267"/>
      <c r="AM543" s="235"/>
      <c r="AU543" s="234"/>
    </row>
    <row r="544" spans="1:47" ht="21" x14ac:dyDescent="0.4">
      <c r="A544" s="275">
        <v>113364</v>
      </c>
      <c r="B544" s="276" t="s">
        <v>5310</v>
      </c>
      <c r="C544" s="276" t="s">
        <v>2452</v>
      </c>
      <c r="D544" s="276" t="s">
        <v>5068</v>
      </c>
      <c r="E544" s="276" t="s">
        <v>5660</v>
      </c>
      <c r="F544" s="276" t="s">
        <v>8405</v>
      </c>
      <c r="G544" s="276" t="s">
        <v>402</v>
      </c>
      <c r="H544" s="276" t="s">
        <v>425</v>
      </c>
      <c r="I544" s="276" t="s">
        <v>61</v>
      </c>
      <c r="J544" s="276" t="s">
        <v>7215</v>
      </c>
      <c r="K544" s="277">
        <v>0</v>
      </c>
      <c r="L544" s="276" t="s">
        <v>7215</v>
      </c>
      <c r="M544" s="303"/>
      <c r="N544" s="276"/>
      <c r="O544" s="276" t="s">
        <v>394</v>
      </c>
      <c r="P544" s="315">
        <v>0</v>
      </c>
      <c r="Q544" s="303"/>
      <c r="R544" s="317" t="s">
        <v>394</v>
      </c>
      <c r="S544" s="276" t="s">
        <v>394</v>
      </c>
      <c r="T544" s="303"/>
      <c r="AC544" s="276" t="s">
        <v>394</v>
      </c>
      <c r="AF544" s="276">
        <f>IFERROR(VLOOKUP(A544,'[1]قوائم الترجمة'!AC$2:AD$2397,1,0),"م")</f>
        <v>113364</v>
      </c>
      <c r="AG544" s="232"/>
      <c r="AH544" s="233"/>
      <c r="AI544" s="233"/>
      <c r="AJ544" s="233"/>
      <c r="AL544" s="267"/>
      <c r="AM544" s="235"/>
      <c r="AU544" s="234"/>
    </row>
    <row r="545" spans="1:47" ht="21" x14ac:dyDescent="0.4">
      <c r="A545" s="275">
        <v>113370</v>
      </c>
      <c r="B545" s="276" t="s">
        <v>5309</v>
      </c>
      <c r="C545" s="276" t="s">
        <v>62</v>
      </c>
      <c r="D545" s="276" t="s">
        <v>286</v>
      </c>
      <c r="E545" s="276" t="s">
        <v>424</v>
      </c>
      <c r="F545" s="276" t="s">
        <v>8378</v>
      </c>
      <c r="G545" s="276" t="s">
        <v>8379</v>
      </c>
      <c r="H545" s="276" t="s">
        <v>880</v>
      </c>
      <c r="I545" s="276" t="s">
        <v>61</v>
      </c>
      <c r="J545" s="276" t="s">
        <v>7215</v>
      </c>
      <c r="K545" s="277">
        <v>0</v>
      </c>
      <c r="L545" s="276" t="s">
        <v>7215</v>
      </c>
      <c r="M545" s="303"/>
      <c r="N545" s="276"/>
      <c r="O545" s="276" t="s">
        <v>394</v>
      </c>
      <c r="P545" s="315">
        <v>0</v>
      </c>
      <c r="Q545" s="303"/>
      <c r="R545" s="317" t="s">
        <v>394</v>
      </c>
      <c r="S545" s="276" t="s">
        <v>394</v>
      </c>
      <c r="T545" s="303"/>
      <c r="AC545" s="276" t="s">
        <v>855</v>
      </c>
      <c r="AF545" s="276">
        <f>IFERROR(VLOOKUP(A545,'[1]قوائم الترجمة'!AC$2:AD$2397,1,0),"م")</f>
        <v>113370</v>
      </c>
      <c r="AG545" s="232"/>
      <c r="AH545" s="233"/>
      <c r="AI545" s="233"/>
      <c r="AJ545" s="233"/>
      <c r="AL545" s="267"/>
      <c r="AM545" s="235"/>
      <c r="AO545" s="236"/>
      <c r="AU545" s="234"/>
    </row>
    <row r="546" spans="1:47" ht="21" x14ac:dyDescent="0.4">
      <c r="A546" s="278">
        <v>113384</v>
      </c>
      <c r="B546" s="279" t="s">
        <v>7924</v>
      </c>
      <c r="C546" s="279" t="s">
        <v>75</v>
      </c>
      <c r="D546" s="279" t="s">
        <v>282</v>
      </c>
      <c r="E546" s="279" t="s">
        <v>394</v>
      </c>
      <c r="F546" s="303"/>
      <c r="G546" s="303"/>
      <c r="H546" s="279" t="s">
        <v>394</v>
      </c>
      <c r="I546" s="279" t="s">
        <v>540</v>
      </c>
      <c r="J546" s="279" t="s">
        <v>394</v>
      </c>
      <c r="K546" s="279" t="s">
        <v>394</v>
      </c>
      <c r="L546" s="279" t="s">
        <v>394</v>
      </c>
      <c r="M546" s="279" t="s">
        <v>394</v>
      </c>
      <c r="N546" s="279" t="s">
        <v>394</v>
      </c>
      <c r="O546" s="279" t="s">
        <v>394</v>
      </c>
      <c r="P546" s="315">
        <v>0</v>
      </c>
      <c r="Q546" s="279" t="s">
        <v>394</v>
      </c>
      <c r="R546" s="315" t="s">
        <v>394</v>
      </c>
      <c r="S546" s="279" t="s">
        <v>394</v>
      </c>
      <c r="T546" s="279" t="s">
        <v>394</v>
      </c>
      <c r="U546" s="315" t="s">
        <v>394</v>
      </c>
      <c r="V546" s="315" t="s">
        <v>394</v>
      </c>
      <c r="W546" s="315" t="s">
        <v>394</v>
      </c>
      <c r="X546" s="315" t="s">
        <v>394</v>
      </c>
      <c r="Y546" s="281"/>
      <c r="Z546" s="315" t="s">
        <v>394</v>
      </c>
      <c r="AA546" s="315" t="s">
        <v>394</v>
      </c>
      <c r="AB546" s="281"/>
      <c r="AC546" s="279" t="s">
        <v>855</v>
      </c>
      <c r="AF546" s="276" t="str">
        <f>IFERROR(VLOOKUP(A546,'[1]قوائم الترجمة'!AC$2:AD$2397,1,0),"م")</f>
        <v>م</v>
      </c>
      <c r="AG546" s="232"/>
      <c r="AH546" s="233"/>
      <c r="AI546" s="233"/>
      <c r="AJ546" s="233"/>
      <c r="AL546" s="267"/>
      <c r="AM546" s="235"/>
      <c r="AU546" s="234"/>
    </row>
    <row r="547" spans="1:47" ht="21" x14ac:dyDescent="0.4">
      <c r="A547" s="278">
        <v>113385</v>
      </c>
      <c r="B547" s="279" t="s">
        <v>5308</v>
      </c>
      <c r="C547" s="279" t="s">
        <v>487</v>
      </c>
      <c r="D547" s="279" t="s">
        <v>1021</v>
      </c>
      <c r="E547" s="279" t="s">
        <v>394</v>
      </c>
      <c r="F547" s="303"/>
      <c r="G547" s="303"/>
      <c r="H547" s="279" t="s">
        <v>394</v>
      </c>
      <c r="I547" s="279" t="s">
        <v>61</v>
      </c>
      <c r="J547" s="279" t="s">
        <v>394</v>
      </c>
      <c r="K547" s="279" t="s">
        <v>394</v>
      </c>
      <c r="L547" s="279" t="s">
        <v>394</v>
      </c>
      <c r="M547" s="279" t="s">
        <v>394</v>
      </c>
      <c r="N547" s="279" t="s">
        <v>394</v>
      </c>
      <c r="O547" s="279" t="s">
        <v>394</v>
      </c>
      <c r="P547" s="315">
        <v>0</v>
      </c>
      <c r="Q547" s="279" t="s">
        <v>394</v>
      </c>
      <c r="R547" s="315" t="s">
        <v>394</v>
      </c>
      <c r="S547" s="279" t="s">
        <v>394</v>
      </c>
      <c r="T547" s="279" t="s">
        <v>394</v>
      </c>
      <c r="U547" s="315" t="s">
        <v>394</v>
      </c>
      <c r="V547" s="315" t="s">
        <v>394</v>
      </c>
      <c r="W547" s="315" t="s">
        <v>394</v>
      </c>
      <c r="X547" s="315" t="s">
        <v>394</v>
      </c>
      <c r="Y547" s="281"/>
      <c r="Z547" s="315" t="s">
        <v>394</v>
      </c>
      <c r="AA547" s="315" t="s">
        <v>394</v>
      </c>
      <c r="AB547" s="281"/>
      <c r="AC547" s="279" t="s">
        <v>855</v>
      </c>
      <c r="AF547" s="276" t="str">
        <f>IFERROR(VLOOKUP(A547,'[1]قوائم الترجمة'!AC$2:AD$2397,1,0),"م")</f>
        <v>م</v>
      </c>
      <c r="AG547" s="232"/>
      <c r="AH547" s="233"/>
      <c r="AI547" s="233"/>
      <c r="AJ547" s="233"/>
      <c r="AL547" s="267"/>
      <c r="AM547" s="235"/>
      <c r="AO547" s="236"/>
      <c r="AU547" s="234"/>
    </row>
    <row r="548" spans="1:47" ht="21" x14ac:dyDescent="0.4">
      <c r="A548" s="275">
        <v>113394</v>
      </c>
      <c r="B548" s="276" t="s">
        <v>1470</v>
      </c>
      <c r="C548" s="276" t="s">
        <v>65</v>
      </c>
      <c r="D548" s="276" t="s">
        <v>237</v>
      </c>
      <c r="E548" s="276" t="s">
        <v>423</v>
      </c>
      <c r="F548" s="276" t="s">
        <v>8406</v>
      </c>
      <c r="G548" s="276" t="s">
        <v>8407</v>
      </c>
      <c r="H548" s="276" t="s">
        <v>425</v>
      </c>
      <c r="I548" s="276" t="s">
        <v>61</v>
      </c>
      <c r="J548" s="276" t="s">
        <v>426</v>
      </c>
      <c r="K548" s="277">
        <v>2007</v>
      </c>
      <c r="L548" s="276" t="s">
        <v>421</v>
      </c>
      <c r="M548" s="303"/>
      <c r="N548" s="276" t="s">
        <v>8408</v>
      </c>
      <c r="O548" s="276" t="s">
        <v>8409</v>
      </c>
      <c r="P548" s="276">
        <v>105000</v>
      </c>
      <c r="Q548" s="303"/>
      <c r="R548" s="317" t="s">
        <v>394</v>
      </c>
      <c r="S548" s="276"/>
      <c r="T548" s="303"/>
      <c r="AC548" s="276" t="s">
        <v>855</v>
      </c>
      <c r="AF548" s="276">
        <f>IFERROR(VLOOKUP(A548,'[1]قوائم الترجمة'!AC$2:AD$2397,1,0),"م")</f>
        <v>113394</v>
      </c>
      <c r="AG548" s="232"/>
      <c r="AH548" s="233"/>
      <c r="AI548" s="233"/>
      <c r="AJ548" s="233"/>
      <c r="AL548" s="267"/>
      <c r="AM548" s="235"/>
      <c r="AU548" s="234"/>
    </row>
    <row r="549" spans="1:47" ht="21" x14ac:dyDescent="0.4">
      <c r="A549" s="278">
        <v>113398</v>
      </c>
      <c r="B549" s="279" t="s">
        <v>7949</v>
      </c>
      <c r="C549" s="279" t="s">
        <v>101</v>
      </c>
      <c r="D549" s="279" t="s">
        <v>273</v>
      </c>
      <c r="E549" s="279" t="s">
        <v>394</v>
      </c>
      <c r="F549" s="303"/>
      <c r="G549" s="303"/>
      <c r="H549" s="279" t="s">
        <v>394</v>
      </c>
      <c r="I549" s="279" t="s">
        <v>61</v>
      </c>
      <c r="J549" s="279" t="s">
        <v>394</v>
      </c>
      <c r="K549" s="279" t="s">
        <v>394</v>
      </c>
      <c r="L549" s="279" t="s">
        <v>394</v>
      </c>
      <c r="M549" s="279" t="s">
        <v>394</v>
      </c>
      <c r="N549" s="279" t="s">
        <v>394</v>
      </c>
      <c r="O549" s="279" t="s">
        <v>394</v>
      </c>
      <c r="P549" s="315">
        <v>0</v>
      </c>
      <c r="Q549" s="279" t="s">
        <v>394</v>
      </c>
      <c r="R549" s="315" t="s">
        <v>394</v>
      </c>
      <c r="S549" s="279" t="s">
        <v>394</v>
      </c>
      <c r="T549" s="279" t="s">
        <v>394</v>
      </c>
      <c r="U549" s="315" t="s">
        <v>394</v>
      </c>
      <c r="V549" s="315" t="s">
        <v>394</v>
      </c>
      <c r="W549" s="315" t="s">
        <v>394</v>
      </c>
      <c r="X549" s="315" t="s">
        <v>394</v>
      </c>
      <c r="Y549" s="281"/>
      <c r="Z549" s="315" t="s">
        <v>394</v>
      </c>
      <c r="AA549" s="315" t="s">
        <v>394</v>
      </c>
      <c r="AB549" s="281"/>
      <c r="AC549" s="279" t="s">
        <v>855</v>
      </c>
      <c r="AF549" s="276" t="str">
        <f>IFERROR(VLOOKUP(A549,'[1]قوائم الترجمة'!AC$2:AD$2397,1,0),"م")</f>
        <v>م</v>
      </c>
      <c r="AG549" s="232"/>
      <c r="AH549" s="233"/>
      <c r="AI549" s="233"/>
      <c r="AJ549" s="233"/>
      <c r="AL549" s="267"/>
      <c r="AM549" s="235"/>
      <c r="AU549" s="234"/>
    </row>
    <row r="550" spans="1:47" ht="21" x14ac:dyDescent="0.4">
      <c r="A550" s="278">
        <v>113402</v>
      </c>
      <c r="B550" s="279" t="s">
        <v>5307</v>
      </c>
      <c r="C550" s="279" t="s">
        <v>95</v>
      </c>
      <c r="D550" s="279" t="s">
        <v>473</v>
      </c>
      <c r="E550" s="279" t="s">
        <v>394</v>
      </c>
      <c r="F550" s="303"/>
      <c r="G550" s="303"/>
      <c r="H550" s="279" t="s">
        <v>394</v>
      </c>
      <c r="I550" s="279" t="s">
        <v>61</v>
      </c>
      <c r="J550" s="279" t="s">
        <v>394</v>
      </c>
      <c r="K550" s="279" t="s">
        <v>394</v>
      </c>
      <c r="L550" s="279" t="s">
        <v>394</v>
      </c>
      <c r="M550" s="279" t="s">
        <v>394</v>
      </c>
      <c r="N550" s="279" t="s">
        <v>394</v>
      </c>
      <c r="O550" s="279" t="s">
        <v>394</v>
      </c>
      <c r="P550" s="315">
        <v>0</v>
      </c>
      <c r="Q550" s="279" t="s">
        <v>394</v>
      </c>
      <c r="R550" s="315" t="s">
        <v>394</v>
      </c>
      <c r="S550" s="279" t="s">
        <v>394</v>
      </c>
      <c r="T550" s="279" t="s">
        <v>394</v>
      </c>
      <c r="U550" s="315" t="s">
        <v>394</v>
      </c>
      <c r="V550" s="315" t="s">
        <v>394</v>
      </c>
      <c r="W550" s="315" t="s">
        <v>394</v>
      </c>
      <c r="X550" s="315" t="s">
        <v>394</v>
      </c>
      <c r="Y550" s="281"/>
      <c r="Z550" s="315" t="s">
        <v>394</v>
      </c>
      <c r="AA550" s="315" t="s">
        <v>394</v>
      </c>
      <c r="AB550" s="281"/>
      <c r="AC550" s="279" t="s">
        <v>855</v>
      </c>
      <c r="AF550" s="276" t="str">
        <f>IFERROR(VLOOKUP(A550,'[1]قوائم الترجمة'!AC$2:AD$2397,1,0),"م")</f>
        <v>م</v>
      </c>
      <c r="AG550" s="232"/>
      <c r="AH550" s="233"/>
      <c r="AI550" s="233"/>
      <c r="AJ550" s="233"/>
      <c r="AL550" s="267"/>
      <c r="AM550" s="235"/>
      <c r="AO550" s="236"/>
      <c r="AU550" s="234"/>
    </row>
    <row r="551" spans="1:47" ht="21" x14ac:dyDescent="0.4">
      <c r="A551" s="275">
        <v>113405</v>
      </c>
      <c r="B551" s="276" t="s">
        <v>1641</v>
      </c>
      <c r="C551" s="276" t="s">
        <v>87</v>
      </c>
      <c r="D551" s="276" t="s">
        <v>1642</v>
      </c>
      <c r="E551" s="276" t="s">
        <v>424</v>
      </c>
      <c r="F551" s="276" t="s">
        <v>8410</v>
      </c>
      <c r="G551" s="276" t="s">
        <v>8411</v>
      </c>
      <c r="H551" s="276" t="s">
        <v>425</v>
      </c>
      <c r="I551" s="276" t="s">
        <v>61</v>
      </c>
      <c r="J551" s="276" t="s">
        <v>426</v>
      </c>
      <c r="K551" s="277">
        <v>2007</v>
      </c>
      <c r="L551" s="276" t="s">
        <v>404</v>
      </c>
      <c r="M551" s="303"/>
      <c r="N551" s="276"/>
      <c r="O551" s="276" t="s">
        <v>394</v>
      </c>
      <c r="P551" s="315">
        <v>0</v>
      </c>
      <c r="Q551" s="303"/>
      <c r="R551" s="317" t="s">
        <v>394</v>
      </c>
      <c r="S551" s="276" t="s">
        <v>394</v>
      </c>
      <c r="T551" s="303"/>
      <c r="AC551" s="276" t="s">
        <v>855</v>
      </c>
      <c r="AF551" s="276">
        <f>IFERROR(VLOOKUP(A551,'[1]قوائم الترجمة'!AC$2:AD$2397,1,0),"م")</f>
        <v>113405</v>
      </c>
      <c r="AG551" s="232"/>
      <c r="AH551" s="233"/>
      <c r="AI551" s="233"/>
      <c r="AJ551" s="233"/>
      <c r="AL551" s="267"/>
      <c r="AM551" s="235"/>
      <c r="AU551" s="234"/>
    </row>
    <row r="552" spans="1:47" ht="21" x14ac:dyDescent="0.4">
      <c r="A552" s="278">
        <v>113428</v>
      </c>
      <c r="B552" s="279" t="s">
        <v>8022</v>
      </c>
      <c r="C552" s="279" t="s">
        <v>145</v>
      </c>
      <c r="D552" s="279" t="s">
        <v>309</v>
      </c>
      <c r="E552" s="279" t="s">
        <v>394</v>
      </c>
      <c r="F552" s="303"/>
      <c r="G552" s="303"/>
      <c r="H552" s="279" t="s">
        <v>394</v>
      </c>
      <c r="I552" s="279" t="s">
        <v>61</v>
      </c>
      <c r="J552" s="279" t="s">
        <v>394</v>
      </c>
      <c r="K552" s="279" t="s">
        <v>394</v>
      </c>
      <c r="L552" s="279" t="s">
        <v>394</v>
      </c>
      <c r="M552" s="279" t="s">
        <v>394</v>
      </c>
      <c r="N552" s="279" t="s">
        <v>394</v>
      </c>
      <c r="O552" s="279" t="s">
        <v>394</v>
      </c>
      <c r="P552" s="315">
        <v>0</v>
      </c>
      <c r="Q552" s="279" t="s">
        <v>394</v>
      </c>
      <c r="R552" s="315" t="s">
        <v>394</v>
      </c>
      <c r="S552" s="279" t="s">
        <v>394</v>
      </c>
      <c r="T552" s="279" t="s">
        <v>394</v>
      </c>
      <c r="U552" s="315" t="s">
        <v>394</v>
      </c>
      <c r="V552" s="315" t="s">
        <v>394</v>
      </c>
      <c r="W552" s="315" t="s">
        <v>394</v>
      </c>
      <c r="X552" s="315" t="s">
        <v>394</v>
      </c>
      <c r="Y552" s="281"/>
      <c r="Z552" s="315" t="s">
        <v>394</v>
      </c>
      <c r="AA552" s="315" t="s">
        <v>394</v>
      </c>
      <c r="AB552" s="281"/>
      <c r="AC552" s="279" t="s">
        <v>855</v>
      </c>
      <c r="AF552" s="276" t="str">
        <f>IFERROR(VLOOKUP(A552,'[1]قوائم الترجمة'!AC$2:AD$2397,1,0),"م")</f>
        <v>م</v>
      </c>
      <c r="AG552" s="232"/>
      <c r="AH552" s="233"/>
      <c r="AI552" s="233"/>
      <c r="AJ552" s="233"/>
      <c r="AL552" s="267"/>
      <c r="AM552" s="235"/>
      <c r="AU552" s="234"/>
    </row>
    <row r="553" spans="1:47" ht="21" x14ac:dyDescent="0.4">
      <c r="A553" s="278">
        <v>113435</v>
      </c>
      <c r="B553" s="279" t="s">
        <v>8064</v>
      </c>
      <c r="C553" s="279" t="s">
        <v>549</v>
      </c>
      <c r="D553" s="279" t="s">
        <v>311</v>
      </c>
      <c r="E553" s="279" t="s">
        <v>394</v>
      </c>
      <c r="F553" s="303"/>
      <c r="G553" s="303"/>
      <c r="H553" s="279" t="s">
        <v>394</v>
      </c>
      <c r="I553" s="279" t="s">
        <v>538</v>
      </c>
      <c r="J553" s="279" t="s">
        <v>394</v>
      </c>
      <c r="K553" s="279" t="s">
        <v>394</v>
      </c>
      <c r="L553" s="279" t="s">
        <v>394</v>
      </c>
      <c r="M553" s="279" t="s">
        <v>394</v>
      </c>
      <c r="N553" s="279" t="s">
        <v>394</v>
      </c>
      <c r="O553" s="279" t="s">
        <v>394</v>
      </c>
      <c r="P553" s="315">
        <v>0</v>
      </c>
      <c r="Q553" s="279" t="s">
        <v>394</v>
      </c>
      <c r="R553" s="315" t="s">
        <v>394</v>
      </c>
      <c r="S553" s="279" t="s">
        <v>394</v>
      </c>
      <c r="T553" s="279" t="s">
        <v>394</v>
      </c>
      <c r="U553" s="315" t="s">
        <v>394</v>
      </c>
      <c r="V553" s="315" t="s">
        <v>394</v>
      </c>
      <c r="W553" s="315" t="s">
        <v>394</v>
      </c>
      <c r="X553" s="315" t="s">
        <v>394</v>
      </c>
      <c r="Y553" s="281"/>
      <c r="Z553" s="315" t="s">
        <v>394</v>
      </c>
      <c r="AA553" s="315" t="s">
        <v>394</v>
      </c>
      <c r="AB553" s="281"/>
      <c r="AC553" s="279" t="s">
        <v>855</v>
      </c>
      <c r="AF553" s="276" t="str">
        <f>IFERROR(VLOOKUP(A553,'[1]قوائم الترجمة'!AC$2:AD$2397,1,0),"م")</f>
        <v>م</v>
      </c>
      <c r="AG553" s="232"/>
      <c r="AH553" s="233"/>
      <c r="AI553" s="233"/>
      <c r="AJ553" s="233"/>
      <c r="AL553" s="267"/>
      <c r="AM553" s="235"/>
      <c r="AU553" s="234"/>
    </row>
    <row r="554" spans="1:47" ht="21" x14ac:dyDescent="0.4">
      <c r="A554" s="278">
        <v>113452</v>
      </c>
      <c r="B554" s="279" t="s">
        <v>5646</v>
      </c>
      <c r="C554" s="279" t="s">
        <v>1640</v>
      </c>
      <c r="D554" s="279" t="s">
        <v>239</v>
      </c>
      <c r="E554" s="279" t="s">
        <v>394</v>
      </c>
      <c r="F554" s="303"/>
      <c r="G554" s="303"/>
      <c r="H554" s="279" t="s">
        <v>394</v>
      </c>
      <c r="I554" s="279" t="s">
        <v>61</v>
      </c>
      <c r="J554" s="279" t="s">
        <v>394</v>
      </c>
      <c r="K554" s="279" t="s">
        <v>394</v>
      </c>
      <c r="L554" s="279" t="s">
        <v>394</v>
      </c>
      <c r="M554" s="279" t="s">
        <v>394</v>
      </c>
      <c r="N554" s="279" t="s">
        <v>394</v>
      </c>
      <c r="O554" s="279" t="s">
        <v>394</v>
      </c>
      <c r="P554" s="315">
        <v>0</v>
      </c>
      <c r="Q554" s="279" t="s">
        <v>394</v>
      </c>
      <c r="R554" s="315" t="s">
        <v>394</v>
      </c>
      <c r="S554" s="279" t="s">
        <v>394</v>
      </c>
      <c r="T554" s="279" t="s">
        <v>394</v>
      </c>
      <c r="U554" s="315" t="s">
        <v>394</v>
      </c>
      <c r="V554" s="315" t="s">
        <v>394</v>
      </c>
      <c r="W554" s="315" t="s">
        <v>394</v>
      </c>
      <c r="X554" s="315" t="s">
        <v>394</v>
      </c>
      <c r="Y554" s="281"/>
      <c r="Z554" s="315" t="s">
        <v>394</v>
      </c>
      <c r="AA554" s="315" t="s">
        <v>394</v>
      </c>
      <c r="AB554" s="281"/>
      <c r="AC554" s="279" t="s">
        <v>855</v>
      </c>
      <c r="AF554" s="276" t="str">
        <f>IFERROR(VLOOKUP(A554,'[1]قوائم الترجمة'!AC$2:AD$2397,1,0),"م")</f>
        <v>م</v>
      </c>
      <c r="AG554" s="232"/>
      <c r="AH554" s="233"/>
      <c r="AI554" s="233"/>
      <c r="AJ554" s="233"/>
      <c r="AL554" s="267"/>
      <c r="AM554" s="235"/>
      <c r="AU554" s="234"/>
    </row>
    <row r="555" spans="1:47" ht="21" x14ac:dyDescent="0.4">
      <c r="A555" s="278">
        <v>113486</v>
      </c>
      <c r="B555" s="279" t="s">
        <v>5742</v>
      </c>
      <c r="C555" s="279" t="s">
        <v>214</v>
      </c>
      <c r="D555" s="279" t="s">
        <v>239</v>
      </c>
      <c r="E555" s="279" t="s">
        <v>394</v>
      </c>
      <c r="F555" s="303"/>
      <c r="G555" s="303"/>
      <c r="H555" s="279" t="s">
        <v>394</v>
      </c>
      <c r="I555" s="279" t="s">
        <v>61</v>
      </c>
      <c r="J555" s="279" t="s">
        <v>394</v>
      </c>
      <c r="K555" s="279" t="s">
        <v>394</v>
      </c>
      <c r="L555" s="279" t="s">
        <v>394</v>
      </c>
      <c r="M555" s="279" t="s">
        <v>394</v>
      </c>
      <c r="N555" s="279" t="s">
        <v>394</v>
      </c>
      <c r="O555" s="279" t="s">
        <v>394</v>
      </c>
      <c r="P555" s="315">
        <v>0</v>
      </c>
      <c r="Q555" s="279" t="s">
        <v>394</v>
      </c>
      <c r="R555" s="315" t="s">
        <v>394</v>
      </c>
      <c r="S555" s="279" t="s">
        <v>394</v>
      </c>
      <c r="T555" s="279" t="s">
        <v>394</v>
      </c>
      <c r="U555" s="315" t="s">
        <v>394</v>
      </c>
      <c r="V555" s="315" t="s">
        <v>394</v>
      </c>
      <c r="W555" s="315" t="s">
        <v>394</v>
      </c>
      <c r="X555" s="315" t="s">
        <v>394</v>
      </c>
      <c r="Y555" s="281"/>
      <c r="Z555" s="315" t="s">
        <v>394</v>
      </c>
      <c r="AA555" s="315" t="s">
        <v>394</v>
      </c>
      <c r="AB555" s="281"/>
      <c r="AC555" s="279" t="s">
        <v>855</v>
      </c>
      <c r="AF555" s="276" t="str">
        <f>IFERROR(VLOOKUP(A555,'[1]قوائم الترجمة'!AC$2:AD$2397,1,0),"م")</f>
        <v>م</v>
      </c>
      <c r="AG555" s="232"/>
      <c r="AH555" s="233"/>
      <c r="AI555" s="233"/>
      <c r="AJ555" s="233"/>
      <c r="AL555" s="267"/>
      <c r="AM555" s="235"/>
      <c r="AU555" s="234"/>
    </row>
    <row r="556" spans="1:47" ht="21" x14ac:dyDescent="0.4">
      <c r="A556" s="278">
        <v>113493</v>
      </c>
      <c r="B556" s="279" t="s">
        <v>5801</v>
      </c>
      <c r="C556" s="279" t="s">
        <v>125</v>
      </c>
      <c r="D556" s="279" t="s">
        <v>1639</v>
      </c>
      <c r="E556" s="279" t="s">
        <v>394</v>
      </c>
      <c r="F556" s="303"/>
      <c r="G556" s="303"/>
      <c r="H556" s="279" t="s">
        <v>394</v>
      </c>
      <c r="I556" s="279" t="s">
        <v>61</v>
      </c>
      <c r="J556" s="279" t="s">
        <v>394</v>
      </c>
      <c r="K556" s="279" t="s">
        <v>394</v>
      </c>
      <c r="L556" s="279" t="s">
        <v>394</v>
      </c>
      <c r="M556" s="279" t="s">
        <v>394</v>
      </c>
      <c r="N556" s="279" t="s">
        <v>394</v>
      </c>
      <c r="O556" s="279" t="s">
        <v>394</v>
      </c>
      <c r="P556" s="315">
        <v>0</v>
      </c>
      <c r="Q556" s="279" t="s">
        <v>394</v>
      </c>
      <c r="R556" s="315" t="s">
        <v>394</v>
      </c>
      <c r="S556" s="279" t="s">
        <v>394</v>
      </c>
      <c r="T556" s="279" t="s">
        <v>394</v>
      </c>
      <c r="U556" s="315" t="s">
        <v>394</v>
      </c>
      <c r="V556" s="315" t="s">
        <v>394</v>
      </c>
      <c r="W556" s="315" t="s">
        <v>394</v>
      </c>
      <c r="X556" s="315" t="s">
        <v>394</v>
      </c>
      <c r="Y556" s="281"/>
      <c r="Z556" s="315" t="s">
        <v>394</v>
      </c>
      <c r="AA556" s="315" t="s">
        <v>394</v>
      </c>
      <c r="AB556" s="281"/>
      <c r="AC556" s="279" t="s">
        <v>855</v>
      </c>
      <c r="AF556" s="276" t="str">
        <f>IFERROR(VLOOKUP(A556,'[1]قوائم الترجمة'!AC$2:AD$2397,1,0),"م")</f>
        <v>م</v>
      </c>
      <c r="AG556" s="232"/>
      <c r="AH556" s="233"/>
      <c r="AI556" s="233"/>
      <c r="AJ556" s="233"/>
      <c r="AL556" s="267"/>
      <c r="AM556" s="235"/>
      <c r="AO556" s="236"/>
      <c r="AU556" s="234"/>
    </row>
    <row r="557" spans="1:47" ht="21" x14ac:dyDescent="0.4">
      <c r="A557" s="278">
        <v>113494</v>
      </c>
      <c r="B557" s="279" t="s">
        <v>5306</v>
      </c>
      <c r="C557" s="279" t="s">
        <v>109</v>
      </c>
      <c r="D557" s="279" t="s">
        <v>490</v>
      </c>
      <c r="E557" s="279" t="s">
        <v>424</v>
      </c>
      <c r="F557" s="279" t="s">
        <v>8378</v>
      </c>
      <c r="G557" s="279" t="s">
        <v>9002</v>
      </c>
      <c r="H557" s="279" t="s">
        <v>425</v>
      </c>
      <c r="I557" s="279" t="s">
        <v>8485</v>
      </c>
      <c r="J557" s="279" t="s">
        <v>403</v>
      </c>
      <c r="K557" s="280">
        <v>0</v>
      </c>
      <c r="L557" s="279" t="s">
        <v>404</v>
      </c>
      <c r="M557" s="279" t="s">
        <v>394</v>
      </c>
      <c r="N557" s="279" t="s">
        <v>394</v>
      </c>
      <c r="O557" s="279" t="s">
        <v>394</v>
      </c>
      <c r="P557" s="315">
        <v>0</v>
      </c>
      <c r="Q557" s="278"/>
      <c r="S557" s="279" t="s">
        <v>394</v>
      </c>
      <c r="T557" s="279" t="s">
        <v>394</v>
      </c>
      <c r="AC557" s="279" t="s">
        <v>394</v>
      </c>
      <c r="AF557" s="276">
        <f>IFERROR(VLOOKUP(A557,'[1]قوائم الترجمة'!AC$2:AD$2397,1,0),"م")</f>
        <v>113494</v>
      </c>
      <c r="AG557" s="232"/>
      <c r="AH557" s="233"/>
      <c r="AI557" s="233"/>
      <c r="AJ557" s="233"/>
      <c r="AL557" s="267"/>
      <c r="AM557" s="235"/>
      <c r="AO557" s="236"/>
      <c r="AU557" s="234"/>
    </row>
    <row r="558" spans="1:47" ht="21" x14ac:dyDescent="0.4">
      <c r="A558" s="278">
        <v>113517</v>
      </c>
      <c r="B558" s="279" t="s">
        <v>6361</v>
      </c>
      <c r="C558" s="279" t="s">
        <v>83</v>
      </c>
      <c r="D558" s="279" t="s">
        <v>7215</v>
      </c>
      <c r="E558" s="279" t="s">
        <v>394</v>
      </c>
      <c r="F558" s="303"/>
      <c r="G558" s="303"/>
      <c r="H558" s="279" t="s">
        <v>394</v>
      </c>
      <c r="I558" s="279" t="s">
        <v>61</v>
      </c>
      <c r="J558" s="279" t="s">
        <v>394</v>
      </c>
      <c r="K558" s="279" t="s">
        <v>394</v>
      </c>
      <c r="L558" s="279" t="s">
        <v>394</v>
      </c>
      <c r="M558" s="279" t="s">
        <v>394</v>
      </c>
      <c r="N558" s="279" t="s">
        <v>394</v>
      </c>
      <c r="O558" s="279" t="s">
        <v>394</v>
      </c>
      <c r="P558" s="315">
        <v>0</v>
      </c>
      <c r="Q558" s="279" t="s">
        <v>394</v>
      </c>
      <c r="R558" s="315" t="s">
        <v>394</v>
      </c>
      <c r="S558" s="279" t="s">
        <v>394</v>
      </c>
      <c r="T558" s="279" t="s">
        <v>394</v>
      </c>
      <c r="U558" s="315" t="s">
        <v>394</v>
      </c>
      <c r="V558" s="315" t="s">
        <v>394</v>
      </c>
      <c r="W558" s="315" t="s">
        <v>394</v>
      </c>
      <c r="X558" s="315" t="s">
        <v>394</v>
      </c>
      <c r="Y558" s="281"/>
      <c r="Z558" s="315" t="s">
        <v>394</v>
      </c>
      <c r="AA558" s="315" t="s">
        <v>394</v>
      </c>
      <c r="AB558" s="281"/>
      <c r="AC558" s="279" t="s">
        <v>855</v>
      </c>
      <c r="AF558" s="276" t="str">
        <f>IFERROR(VLOOKUP(A558,'[1]قوائم الترجمة'!AC$2:AD$2397,1,0),"م")</f>
        <v>م</v>
      </c>
      <c r="AG558" s="232"/>
      <c r="AH558" s="233"/>
      <c r="AI558" s="233"/>
      <c r="AJ558" s="233"/>
      <c r="AL558" s="267"/>
      <c r="AM558" s="235"/>
      <c r="AU558" s="234"/>
    </row>
    <row r="559" spans="1:47" ht="21" x14ac:dyDescent="0.4">
      <c r="A559" s="278">
        <v>113546</v>
      </c>
      <c r="B559" s="279" t="s">
        <v>5305</v>
      </c>
      <c r="C559" s="279" t="s">
        <v>107</v>
      </c>
      <c r="D559" s="279" t="s">
        <v>239</v>
      </c>
      <c r="E559" s="279" t="s">
        <v>394</v>
      </c>
      <c r="F559" s="303"/>
      <c r="G559" s="303"/>
      <c r="H559" s="279" t="s">
        <v>394</v>
      </c>
      <c r="I559" s="279" t="s">
        <v>61</v>
      </c>
      <c r="J559" s="279" t="s">
        <v>394</v>
      </c>
      <c r="K559" s="279" t="s">
        <v>394</v>
      </c>
      <c r="L559" s="279" t="s">
        <v>394</v>
      </c>
      <c r="M559" s="279" t="s">
        <v>394</v>
      </c>
      <c r="N559" s="279" t="s">
        <v>394</v>
      </c>
      <c r="O559" s="279" t="s">
        <v>394</v>
      </c>
      <c r="P559" s="315">
        <v>0</v>
      </c>
      <c r="Q559" s="279" t="s">
        <v>394</v>
      </c>
      <c r="R559" s="315" t="s">
        <v>394</v>
      </c>
      <c r="S559" s="279" t="s">
        <v>394</v>
      </c>
      <c r="T559" s="279" t="s">
        <v>394</v>
      </c>
      <c r="U559" s="315" t="s">
        <v>394</v>
      </c>
      <c r="V559" s="315" t="s">
        <v>394</v>
      </c>
      <c r="W559" s="315" t="s">
        <v>394</v>
      </c>
      <c r="X559" s="315" t="s">
        <v>394</v>
      </c>
      <c r="Y559" s="281"/>
      <c r="Z559" s="315" t="s">
        <v>394</v>
      </c>
      <c r="AA559" s="315" t="s">
        <v>394</v>
      </c>
      <c r="AB559" s="281"/>
      <c r="AC559" s="279" t="s">
        <v>394</v>
      </c>
      <c r="AF559" s="276" t="str">
        <f>IFERROR(VLOOKUP(A559,'[1]قوائم الترجمة'!AC$2:AD$2397,1,0),"م")</f>
        <v>م</v>
      </c>
      <c r="AG559" s="232"/>
      <c r="AH559" s="233"/>
      <c r="AI559" s="233"/>
      <c r="AJ559" s="233"/>
      <c r="AL559" s="267"/>
      <c r="AM559" s="235"/>
      <c r="AO559" s="236"/>
      <c r="AU559" s="234"/>
    </row>
    <row r="560" spans="1:47" ht="21" x14ac:dyDescent="0.4">
      <c r="A560" s="278">
        <v>113557</v>
      </c>
      <c r="B560" s="279" t="s">
        <v>5304</v>
      </c>
      <c r="C560" s="279" t="s">
        <v>1044</v>
      </c>
      <c r="D560" s="279" t="s">
        <v>1479</v>
      </c>
      <c r="E560" s="279" t="s">
        <v>394</v>
      </c>
      <c r="F560" s="303"/>
      <c r="G560" s="303"/>
      <c r="H560" s="279" t="s">
        <v>394</v>
      </c>
      <c r="I560" s="279" t="s">
        <v>540</v>
      </c>
      <c r="J560" s="279" t="s">
        <v>394</v>
      </c>
      <c r="K560" s="279" t="s">
        <v>394</v>
      </c>
      <c r="L560" s="279" t="s">
        <v>394</v>
      </c>
      <c r="M560" s="279" t="s">
        <v>394</v>
      </c>
      <c r="N560" s="279" t="s">
        <v>394</v>
      </c>
      <c r="O560" s="279" t="s">
        <v>394</v>
      </c>
      <c r="P560" s="315">
        <v>0</v>
      </c>
      <c r="Q560" s="279" t="s">
        <v>394</v>
      </c>
      <c r="R560" s="315" t="s">
        <v>394</v>
      </c>
      <c r="S560" s="279" t="s">
        <v>394</v>
      </c>
      <c r="T560" s="279" t="s">
        <v>394</v>
      </c>
      <c r="U560" s="315" t="s">
        <v>394</v>
      </c>
      <c r="V560" s="315" t="s">
        <v>394</v>
      </c>
      <c r="W560" s="315" t="s">
        <v>394</v>
      </c>
      <c r="X560" s="315" t="s">
        <v>394</v>
      </c>
      <c r="Y560" s="281"/>
      <c r="Z560" s="315" t="s">
        <v>394</v>
      </c>
      <c r="AA560" s="315" t="s">
        <v>394</v>
      </c>
      <c r="AB560" s="281"/>
      <c r="AC560" s="279" t="s">
        <v>855</v>
      </c>
      <c r="AF560" s="276" t="str">
        <f>IFERROR(VLOOKUP(A560,'[1]قوائم الترجمة'!AC$2:AD$2397,1,0),"م")</f>
        <v>م</v>
      </c>
      <c r="AG560" s="232"/>
      <c r="AH560" s="233"/>
      <c r="AI560" s="233"/>
      <c r="AJ560" s="233"/>
      <c r="AL560" s="267"/>
      <c r="AM560" s="235"/>
      <c r="AU560" s="234"/>
    </row>
    <row r="561" spans="1:47" ht="21" x14ac:dyDescent="0.4">
      <c r="A561" s="278">
        <v>113578</v>
      </c>
      <c r="B561" s="279" t="s">
        <v>7229</v>
      </c>
      <c r="C561" s="279" t="s">
        <v>1469</v>
      </c>
      <c r="D561" s="279" t="s">
        <v>215</v>
      </c>
      <c r="E561" s="279" t="s">
        <v>394</v>
      </c>
      <c r="F561" s="303"/>
      <c r="G561" s="303"/>
      <c r="H561" s="279" t="s">
        <v>394</v>
      </c>
      <c r="I561" s="279" t="s">
        <v>61</v>
      </c>
      <c r="J561" s="279" t="s">
        <v>394</v>
      </c>
      <c r="K561" s="279" t="s">
        <v>394</v>
      </c>
      <c r="L561" s="279" t="s">
        <v>394</v>
      </c>
      <c r="M561" s="279" t="s">
        <v>394</v>
      </c>
      <c r="N561" s="279" t="s">
        <v>394</v>
      </c>
      <c r="O561" s="279" t="s">
        <v>394</v>
      </c>
      <c r="P561" s="315">
        <v>0</v>
      </c>
      <c r="Q561" s="279" t="s">
        <v>394</v>
      </c>
      <c r="R561" s="315" t="s">
        <v>394</v>
      </c>
      <c r="S561" s="279" t="s">
        <v>394</v>
      </c>
      <c r="T561" s="279" t="s">
        <v>394</v>
      </c>
      <c r="U561" s="315" t="s">
        <v>394</v>
      </c>
      <c r="V561" s="315" t="s">
        <v>394</v>
      </c>
      <c r="W561" s="315" t="s">
        <v>394</v>
      </c>
      <c r="X561" s="315" t="s">
        <v>394</v>
      </c>
      <c r="Y561" s="281"/>
      <c r="Z561" s="315" t="s">
        <v>394</v>
      </c>
      <c r="AA561" s="315" t="s">
        <v>394</v>
      </c>
      <c r="AB561" s="281"/>
      <c r="AC561" s="279" t="s">
        <v>855</v>
      </c>
      <c r="AF561" s="276" t="str">
        <f>IFERROR(VLOOKUP(A561,'[1]قوائم الترجمة'!AC$2:AD$2397,1,0),"م")</f>
        <v>م</v>
      </c>
      <c r="AG561" s="232"/>
      <c r="AH561" s="233"/>
      <c r="AI561" s="233"/>
      <c r="AJ561" s="233"/>
      <c r="AL561" s="267"/>
      <c r="AM561" s="235"/>
      <c r="AO561" s="236"/>
      <c r="AU561" s="234"/>
    </row>
    <row r="562" spans="1:47" ht="21" x14ac:dyDescent="0.4">
      <c r="A562" s="278">
        <v>113582</v>
      </c>
      <c r="B562" s="279" t="s">
        <v>5303</v>
      </c>
      <c r="C562" s="279" t="s">
        <v>973</v>
      </c>
      <c r="D562" s="279" t="s">
        <v>1230</v>
      </c>
      <c r="E562" s="279" t="s">
        <v>394</v>
      </c>
      <c r="F562" s="303"/>
      <c r="G562" s="303"/>
      <c r="H562" s="279" t="s">
        <v>394</v>
      </c>
      <c r="I562" s="279" t="s">
        <v>61</v>
      </c>
      <c r="J562" s="279" t="s">
        <v>394</v>
      </c>
      <c r="K562" s="279" t="s">
        <v>394</v>
      </c>
      <c r="L562" s="279" t="s">
        <v>394</v>
      </c>
      <c r="M562" s="279" t="s">
        <v>394</v>
      </c>
      <c r="N562" s="279" t="s">
        <v>394</v>
      </c>
      <c r="O562" s="279" t="s">
        <v>394</v>
      </c>
      <c r="P562" s="315">
        <v>0</v>
      </c>
      <c r="Q562" s="279" t="s">
        <v>394</v>
      </c>
      <c r="R562" s="315" t="s">
        <v>394</v>
      </c>
      <c r="S562" s="279" t="s">
        <v>394</v>
      </c>
      <c r="T562" s="279" t="s">
        <v>394</v>
      </c>
      <c r="U562" s="315" t="s">
        <v>394</v>
      </c>
      <c r="V562" s="315" t="s">
        <v>394</v>
      </c>
      <c r="W562" s="315" t="s">
        <v>394</v>
      </c>
      <c r="X562" s="315" t="s">
        <v>394</v>
      </c>
      <c r="Y562" s="281"/>
      <c r="Z562" s="315" t="s">
        <v>394</v>
      </c>
      <c r="AA562" s="315" t="s">
        <v>394</v>
      </c>
      <c r="AB562" s="281"/>
      <c r="AC562" s="279" t="s">
        <v>394</v>
      </c>
      <c r="AF562" s="276" t="str">
        <f>IFERROR(VLOOKUP(A562,'[1]قوائم الترجمة'!AC$2:AD$2397,1,0),"م")</f>
        <v>م</v>
      </c>
      <c r="AG562" s="232"/>
      <c r="AH562" s="233"/>
      <c r="AI562" s="233"/>
      <c r="AJ562" s="233"/>
      <c r="AL562" s="267"/>
      <c r="AM562" s="235"/>
      <c r="AU562" s="234"/>
    </row>
    <row r="563" spans="1:47" ht="21" x14ac:dyDescent="0.4">
      <c r="A563" s="278">
        <v>113609</v>
      </c>
      <c r="B563" s="279" t="s">
        <v>7725</v>
      </c>
      <c r="C563" s="279" t="s">
        <v>86</v>
      </c>
      <c r="D563" s="279" t="s">
        <v>7215</v>
      </c>
      <c r="E563" s="279" t="s">
        <v>394</v>
      </c>
      <c r="F563" s="303"/>
      <c r="G563" s="303"/>
      <c r="H563" s="279" t="s">
        <v>394</v>
      </c>
      <c r="I563" s="279" t="s">
        <v>539</v>
      </c>
      <c r="J563" s="279" t="s">
        <v>394</v>
      </c>
      <c r="K563" s="279" t="s">
        <v>394</v>
      </c>
      <c r="L563" s="279" t="s">
        <v>394</v>
      </c>
      <c r="M563" s="279" t="s">
        <v>394</v>
      </c>
      <c r="N563" s="279" t="s">
        <v>394</v>
      </c>
      <c r="O563" s="279" t="s">
        <v>394</v>
      </c>
      <c r="P563" s="315">
        <v>0</v>
      </c>
      <c r="Q563" s="279" t="s">
        <v>394</v>
      </c>
      <c r="R563" s="315" t="s">
        <v>394</v>
      </c>
      <c r="S563" s="279" t="s">
        <v>394</v>
      </c>
      <c r="T563" s="279" t="s">
        <v>394</v>
      </c>
      <c r="U563" s="315" t="s">
        <v>394</v>
      </c>
      <c r="V563" s="315" t="s">
        <v>394</v>
      </c>
      <c r="W563" s="315" t="s">
        <v>394</v>
      </c>
      <c r="X563" s="315" t="s">
        <v>394</v>
      </c>
      <c r="Y563" s="281"/>
      <c r="Z563" s="315" t="s">
        <v>394</v>
      </c>
      <c r="AA563" s="315" t="s">
        <v>394</v>
      </c>
      <c r="AB563" s="281"/>
      <c r="AC563" s="279" t="s">
        <v>855</v>
      </c>
      <c r="AF563" s="276" t="str">
        <f>IFERROR(VLOOKUP(A563,'[1]قوائم الترجمة'!AC$2:AD$2397,1,0),"م")</f>
        <v>م</v>
      </c>
      <c r="AG563" s="232"/>
      <c r="AH563" s="233"/>
      <c r="AI563" s="233"/>
      <c r="AJ563" s="233"/>
      <c r="AL563" s="267"/>
      <c r="AM563" s="235"/>
      <c r="AU563" s="234"/>
    </row>
    <row r="564" spans="1:47" ht="21" x14ac:dyDescent="0.4">
      <c r="A564" s="275">
        <v>113610</v>
      </c>
      <c r="B564" s="276" t="s">
        <v>5302</v>
      </c>
      <c r="C564" s="276" t="s">
        <v>153</v>
      </c>
      <c r="D564" s="276" t="s">
        <v>509</v>
      </c>
      <c r="E564" s="276" t="s">
        <v>423</v>
      </c>
      <c r="F564" s="276" t="s">
        <v>8412</v>
      </c>
      <c r="G564" s="276" t="s">
        <v>8259</v>
      </c>
      <c r="H564" s="276" t="s">
        <v>425</v>
      </c>
      <c r="I564" s="276" t="s">
        <v>61</v>
      </c>
      <c r="J564" s="276" t="s">
        <v>403</v>
      </c>
      <c r="K564" s="277">
        <v>2001</v>
      </c>
      <c r="L564" s="276" t="s">
        <v>418</v>
      </c>
      <c r="M564" s="303"/>
      <c r="N564" s="276" t="s">
        <v>8413</v>
      </c>
      <c r="O564" s="276" t="s">
        <v>8403</v>
      </c>
      <c r="P564" s="276">
        <v>175000</v>
      </c>
      <c r="Q564" s="303"/>
      <c r="R564" s="317" t="s">
        <v>394</v>
      </c>
      <c r="S564" s="276"/>
      <c r="T564" s="303"/>
      <c r="AC564" s="276" t="s">
        <v>855</v>
      </c>
      <c r="AF564" s="276">
        <f>IFERROR(VLOOKUP(A564,'[1]قوائم الترجمة'!AC$2:AD$2397,1,0),"م")</f>
        <v>113610</v>
      </c>
      <c r="AG564" s="232"/>
      <c r="AH564" s="233"/>
      <c r="AI564" s="233"/>
      <c r="AJ564" s="233"/>
      <c r="AL564" s="267"/>
      <c r="AM564" s="235"/>
      <c r="AO564" s="236"/>
      <c r="AU564" s="234"/>
    </row>
    <row r="565" spans="1:47" ht="21" x14ac:dyDescent="0.4">
      <c r="A565" s="278">
        <v>113662</v>
      </c>
      <c r="B565" s="279" t="s">
        <v>5656</v>
      </c>
      <c r="C565" s="279" t="s">
        <v>68</v>
      </c>
      <c r="D565" s="279" t="s">
        <v>273</v>
      </c>
      <c r="E565" s="279" t="s">
        <v>394</v>
      </c>
      <c r="F565" s="303"/>
      <c r="G565" s="303"/>
      <c r="H565" s="279" t="s">
        <v>394</v>
      </c>
      <c r="I565" s="279" t="s">
        <v>538</v>
      </c>
      <c r="J565" s="279" t="s">
        <v>394</v>
      </c>
      <c r="K565" s="279" t="s">
        <v>394</v>
      </c>
      <c r="L565" s="279" t="s">
        <v>394</v>
      </c>
      <c r="M565" s="279" t="s">
        <v>394</v>
      </c>
      <c r="N565" s="279" t="s">
        <v>394</v>
      </c>
      <c r="O565" s="279" t="s">
        <v>394</v>
      </c>
      <c r="P565" s="315">
        <v>0</v>
      </c>
      <c r="Q565" s="279" t="s">
        <v>394</v>
      </c>
      <c r="R565" s="315" t="s">
        <v>394</v>
      </c>
      <c r="S565" s="279" t="s">
        <v>394</v>
      </c>
      <c r="T565" s="279" t="s">
        <v>394</v>
      </c>
      <c r="U565" s="315" t="s">
        <v>394</v>
      </c>
      <c r="V565" s="315" t="s">
        <v>394</v>
      </c>
      <c r="W565" s="315" t="s">
        <v>394</v>
      </c>
      <c r="X565" s="315" t="s">
        <v>394</v>
      </c>
      <c r="Y565" s="281"/>
      <c r="Z565" s="315" t="s">
        <v>394</v>
      </c>
      <c r="AA565" s="315" t="s">
        <v>394</v>
      </c>
      <c r="AB565" s="281"/>
      <c r="AC565" s="279" t="s">
        <v>855</v>
      </c>
      <c r="AF565" s="276" t="str">
        <f>IFERROR(VLOOKUP(A565,'[1]قوائم الترجمة'!AC$2:AD$2397,1,0),"م")</f>
        <v>م</v>
      </c>
      <c r="AG565" s="232"/>
      <c r="AH565" s="233"/>
      <c r="AI565" s="233"/>
      <c r="AJ565" s="233"/>
      <c r="AL565" s="267"/>
      <c r="AM565" s="235"/>
      <c r="AO565" s="236"/>
      <c r="AU565" s="234"/>
    </row>
    <row r="566" spans="1:47" ht="21" x14ac:dyDescent="0.4">
      <c r="A566" s="278">
        <v>113665</v>
      </c>
      <c r="B566" s="279" t="s">
        <v>1532</v>
      </c>
      <c r="C566" s="279" t="s">
        <v>214</v>
      </c>
      <c r="D566" s="279" t="s">
        <v>252</v>
      </c>
      <c r="E566" s="279" t="s">
        <v>5660</v>
      </c>
      <c r="F566" s="279" t="s">
        <v>9003</v>
      </c>
      <c r="G566" s="279" t="s">
        <v>402</v>
      </c>
      <c r="H566" s="279" t="s">
        <v>425</v>
      </c>
      <c r="I566" s="279" t="s">
        <v>61</v>
      </c>
      <c r="J566" s="279" t="s">
        <v>7215</v>
      </c>
      <c r="K566" s="280">
        <v>0</v>
      </c>
      <c r="L566" s="279" t="s">
        <v>7215</v>
      </c>
      <c r="M566" s="279" t="s">
        <v>394</v>
      </c>
      <c r="N566" s="279" t="s">
        <v>394</v>
      </c>
      <c r="O566" s="279" t="s">
        <v>394</v>
      </c>
      <c r="P566" s="315">
        <v>0</v>
      </c>
      <c r="Q566" s="278"/>
      <c r="S566" s="279" t="s">
        <v>394</v>
      </c>
      <c r="T566" s="279" t="s">
        <v>394</v>
      </c>
      <c r="AC566" s="279" t="s">
        <v>394</v>
      </c>
      <c r="AF566" s="276">
        <f>IFERROR(VLOOKUP(A566,'[1]قوائم الترجمة'!AC$2:AD$2397,1,0),"م")</f>
        <v>113665</v>
      </c>
      <c r="AG566" s="232"/>
      <c r="AH566" s="233"/>
      <c r="AI566" s="233"/>
      <c r="AJ566" s="233"/>
      <c r="AL566" s="267"/>
      <c r="AM566" s="235"/>
      <c r="AO566" s="236"/>
      <c r="AU566" s="234"/>
    </row>
    <row r="567" spans="1:47" ht="21" x14ac:dyDescent="0.4">
      <c r="A567" s="278">
        <v>113686</v>
      </c>
      <c r="B567" s="279" t="s">
        <v>5301</v>
      </c>
      <c r="C567" s="279" t="s">
        <v>68</v>
      </c>
      <c r="D567" s="279" t="s">
        <v>331</v>
      </c>
      <c r="E567" s="279" t="s">
        <v>394</v>
      </c>
      <c r="F567" s="303"/>
      <c r="G567" s="303"/>
      <c r="H567" s="279" t="s">
        <v>394</v>
      </c>
      <c r="I567" s="279" t="s">
        <v>61</v>
      </c>
      <c r="J567" s="279" t="s">
        <v>394</v>
      </c>
      <c r="K567" s="279" t="s">
        <v>394</v>
      </c>
      <c r="L567" s="279" t="s">
        <v>394</v>
      </c>
      <c r="M567" s="279" t="s">
        <v>394</v>
      </c>
      <c r="N567" s="279" t="s">
        <v>394</v>
      </c>
      <c r="O567" s="279" t="s">
        <v>394</v>
      </c>
      <c r="P567" s="315">
        <v>0</v>
      </c>
      <c r="Q567" s="279" t="s">
        <v>394</v>
      </c>
      <c r="R567" s="315" t="s">
        <v>394</v>
      </c>
      <c r="S567" s="279" t="s">
        <v>394</v>
      </c>
      <c r="T567" s="279" t="s">
        <v>394</v>
      </c>
      <c r="U567" s="315" t="s">
        <v>394</v>
      </c>
      <c r="V567" s="315" t="s">
        <v>394</v>
      </c>
      <c r="W567" s="315" t="s">
        <v>394</v>
      </c>
      <c r="X567" s="315" t="s">
        <v>394</v>
      </c>
      <c r="Y567" s="281"/>
      <c r="Z567" s="315" t="s">
        <v>394</v>
      </c>
      <c r="AA567" s="315" t="s">
        <v>394</v>
      </c>
      <c r="AB567" s="281"/>
      <c r="AC567" s="279" t="s">
        <v>855</v>
      </c>
      <c r="AF567" s="276" t="str">
        <f>IFERROR(VLOOKUP(A567,'[1]قوائم الترجمة'!AC$2:AD$2397,1,0),"م")</f>
        <v>م</v>
      </c>
      <c r="AG567" s="232"/>
      <c r="AH567" s="233"/>
      <c r="AI567" s="233"/>
      <c r="AJ567" s="233"/>
      <c r="AL567" s="267"/>
      <c r="AM567" s="235"/>
      <c r="AU567" s="234"/>
    </row>
    <row r="568" spans="1:47" ht="21" x14ac:dyDescent="0.4">
      <c r="A568" s="278">
        <v>113711</v>
      </c>
      <c r="B568" s="279" t="s">
        <v>5774</v>
      </c>
      <c r="C568" s="279" t="s">
        <v>2380</v>
      </c>
      <c r="D568" s="279" t="s">
        <v>1275</v>
      </c>
      <c r="E568" s="279" t="s">
        <v>423</v>
      </c>
      <c r="F568" s="279" t="s">
        <v>8378</v>
      </c>
      <c r="G568" s="279" t="s">
        <v>8379</v>
      </c>
      <c r="H568" s="279" t="s">
        <v>7215</v>
      </c>
      <c r="I568" s="279" t="s">
        <v>538</v>
      </c>
      <c r="J568" s="279" t="s">
        <v>7215</v>
      </c>
      <c r="K568" s="280">
        <v>0</v>
      </c>
      <c r="L568" s="279" t="s">
        <v>7215</v>
      </c>
      <c r="M568" s="279" t="s">
        <v>394</v>
      </c>
      <c r="N568" s="279" t="s">
        <v>394</v>
      </c>
      <c r="O568" s="279" t="s">
        <v>394</v>
      </c>
      <c r="P568" s="315">
        <v>0</v>
      </c>
      <c r="Q568" s="278"/>
      <c r="S568" s="279" t="s">
        <v>394</v>
      </c>
      <c r="T568" s="279" t="s">
        <v>394</v>
      </c>
      <c r="AC568" s="279" t="s">
        <v>394</v>
      </c>
      <c r="AF568" s="276">
        <f>IFERROR(VLOOKUP(A568,'[1]قوائم الترجمة'!AC$2:AD$2397,1,0),"م")</f>
        <v>113711</v>
      </c>
      <c r="AG568" s="232"/>
      <c r="AH568" s="233"/>
      <c r="AI568" s="233"/>
      <c r="AJ568" s="233"/>
      <c r="AL568" s="267"/>
      <c r="AM568" s="235"/>
      <c r="AU568" s="234"/>
    </row>
    <row r="569" spans="1:47" ht="21" x14ac:dyDescent="0.4">
      <c r="A569" s="278">
        <v>113714</v>
      </c>
      <c r="B569" s="279" t="s">
        <v>5300</v>
      </c>
      <c r="C569" s="279" t="s">
        <v>156</v>
      </c>
      <c r="D569" s="279" t="s">
        <v>241</v>
      </c>
      <c r="E569" s="279" t="s">
        <v>424</v>
      </c>
      <c r="F569" s="279" t="s">
        <v>9004</v>
      </c>
      <c r="G569" s="279" t="s">
        <v>8242</v>
      </c>
      <c r="H569" s="279" t="s">
        <v>425</v>
      </c>
      <c r="I569" s="279" t="s">
        <v>538</v>
      </c>
      <c r="J569" s="279" t="s">
        <v>403</v>
      </c>
      <c r="K569" s="280">
        <v>2005</v>
      </c>
      <c r="L569" s="279" t="s">
        <v>417</v>
      </c>
      <c r="M569" s="279" t="s">
        <v>394</v>
      </c>
      <c r="N569" s="279" t="s">
        <v>394</v>
      </c>
      <c r="O569" s="279" t="s">
        <v>394</v>
      </c>
      <c r="P569" s="315">
        <v>0</v>
      </c>
      <c r="Q569" s="278"/>
      <c r="S569" s="279" t="s">
        <v>394</v>
      </c>
      <c r="T569" s="279" t="s">
        <v>394</v>
      </c>
      <c r="AC569" s="279" t="s">
        <v>855</v>
      </c>
      <c r="AF569" s="276">
        <f>IFERROR(VLOOKUP(A569,'[1]قوائم الترجمة'!AC$2:AD$2397,1,0),"م")</f>
        <v>113714</v>
      </c>
      <c r="AG569" s="232"/>
      <c r="AH569" s="233"/>
      <c r="AI569" s="233"/>
      <c r="AJ569" s="233"/>
      <c r="AL569" s="267"/>
      <c r="AM569" s="235"/>
      <c r="AO569" s="236"/>
      <c r="AU569" s="234"/>
    </row>
    <row r="570" spans="1:47" ht="21" x14ac:dyDescent="0.4">
      <c r="A570" s="278">
        <v>113715</v>
      </c>
      <c r="B570" s="279" t="s">
        <v>5298</v>
      </c>
      <c r="C570" s="279" t="s">
        <v>5299</v>
      </c>
      <c r="D570" s="279" t="s">
        <v>455</v>
      </c>
      <c r="E570" s="279" t="s">
        <v>394</v>
      </c>
      <c r="F570" s="303"/>
      <c r="G570" s="303"/>
      <c r="H570" s="279" t="s">
        <v>394</v>
      </c>
      <c r="I570" s="279" t="s">
        <v>61</v>
      </c>
      <c r="J570" s="279" t="s">
        <v>394</v>
      </c>
      <c r="K570" s="279" t="s">
        <v>394</v>
      </c>
      <c r="L570" s="279" t="s">
        <v>394</v>
      </c>
      <c r="M570" s="279" t="s">
        <v>394</v>
      </c>
      <c r="N570" s="279" t="s">
        <v>394</v>
      </c>
      <c r="O570" s="279" t="s">
        <v>394</v>
      </c>
      <c r="P570" s="315">
        <v>0</v>
      </c>
      <c r="Q570" s="279" t="s">
        <v>394</v>
      </c>
      <c r="R570" s="315" t="s">
        <v>394</v>
      </c>
      <c r="S570" s="279" t="s">
        <v>394</v>
      </c>
      <c r="T570" s="279" t="s">
        <v>394</v>
      </c>
      <c r="U570" s="315" t="s">
        <v>394</v>
      </c>
      <c r="V570" s="315" t="s">
        <v>394</v>
      </c>
      <c r="W570" s="315" t="s">
        <v>394</v>
      </c>
      <c r="X570" s="315" t="s">
        <v>394</v>
      </c>
      <c r="Y570" s="281"/>
      <c r="Z570" s="315" t="s">
        <v>394</v>
      </c>
      <c r="AA570" s="315" t="s">
        <v>394</v>
      </c>
      <c r="AB570" s="281"/>
      <c r="AC570" s="279" t="s">
        <v>855</v>
      </c>
      <c r="AF570" s="276" t="str">
        <f>IFERROR(VLOOKUP(A570,'[1]قوائم الترجمة'!AC$2:AD$2397,1,0),"م")</f>
        <v>م</v>
      </c>
      <c r="AG570" s="232"/>
      <c r="AH570" s="233"/>
      <c r="AI570" s="233"/>
      <c r="AJ570" s="233"/>
      <c r="AL570" s="267"/>
      <c r="AM570" s="235"/>
      <c r="AU570" s="234"/>
    </row>
    <row r="571" spans="1:47" ht="21" x14ac:dyDescent="0.4">
      <c r="A571" s="278">
        <v>113734</v>
      </c>
      <c r="B571" s="279" t="s">
        <v>5904</v>
      </c>
      <c r="C571" s="279" t="s">
        <v>1099</v>
      </c>
      <c r="D571" s="279" t="s">
        <v>264</v>
      </c>
      <c r="E571" s="279" t="s">
        <v>394</v>
      </c>
      <c r="F571" s="303"/>
      <c r="G571" s="303"/>
      <c r="H571" s="279" t="s">
        <v>394</v>
      </c>
      <c r="I571" s="279" t="s">
        <v>540</v>
      </c>
      <c r="J571" s="279" t="s">
        <v>394</v>
      </c>
      <c r="K571" s="279" t="s">
        <v>394</v>
      </c>
      <c r="L571" s="279" t="s">
        <v>394</v>
      </c>
      <c r="M571" s="279" t="s">
        <v>394</v>
      </c>
      <c r="N571" s="279" t="s">
        <v>394</v>
      </c>
      <c r="O571" s="279" t="s">
        <v>394</v>
      </c>
      <c r="P571" s="315">
        <v>0</v>
      </c>
      <c r="Q571" s="279" t="s">
        <v>394</v>
      </c>
      <c r="R571" s="315" t="s">
        <v>394</v>
      </c>
      <c r="S571" s="279" t="s">
        <v>394</v>
      </c>
      <c r="T571" s="279" t="s">
        <v>394</v>
      </c>
      <c r="U571" s="315" t="s">
        <v>394</v>
      </c>
      <c r="V571" s="315" t="s">
        <v>394</v>
      </c>
      <c r="W571" s="315" t="s">
        <v>394</v>
      </c>
      <c r="X571" s="315" t="s">
        <v>394</v>
      </c>
      <c r="Y571" s="281"/>
      <c r="Z571" s="315" t="s">
        <v>394</v>
      </c>
      <c r="AA571" s="315" t="s">
        <v>394</v>
      </c>
      <c r="AB571" s="281"/>
      <c r="AC571" s="279" t="s">
        <v>855</v>
      </c>
      <c r="AF571" s="276" t="str">
        <f>IFERROR(VLOOKUP(A571,'[1]قوائم الترجمة'!AC$2:AD$2397,1,0),"م")</f>
        <v>م</v>
      </c>
      <c r="AG571" s="232"/>
      <c r="AH571" s="233"/>
      <c r="AI571" s="233"/>
      <c r="AJ571" s="233"/>
      <c r="AL571" s="267"/>
      <c r="AM571" s="235"/>
      <c r="AU571" s="234"/>
    </row>
    <row r="572" spans="1:47" ht="21" x14ac:dyDescent="0.4">
      <c r="A572" s="278">
        <v>113737</v>
      </c>
      <c r="B572" s="279" t="s">
        <v>5926</v>
      </c>
      <c r="C572" s="279" t="s">
        <v>81</v>
      </c>
      <c r="D572" s="279" t="s">
        <v>499</v>
      </c>
      <c r="E572" s="279" t="s">
        <v>394</v>
      </c>
      <c r="F572" s="303"/>
      <c r="G572" s="303"/>
      <c r="H572" s="279" t="s">
        <v>394</v>
      </c>
      <c r="I572" s="279" t="s">
        <v>538</v>
      </c>
      <c r="J572" s="279" t="s">
        <v>394</v>
      </c>
      <c r="K572" s="279" t="s">
        <v>394</v>
      </c>
      <c r="L572" s="279" t="s">
        <v>394</v>
      </c>
      <c r="M572" s="279" t="s">
        <v>394</v>
      </c>
      <c r="N572" s="279" t="s">
        <v>394</v>
      </c>
      <c r="O572" s="279" t="s">
        <v>394</v>
      </c>
      <c r="P572" s="315">
        <v>0</v>
      </c>
      <c r="Q572" s="279" t="s">
        <v>394</v>
      </c>
      <c r="R572" s="315" t="s">
        <v>394</v>
      </c>
      <c r="S572" s="279" t="s">
        <v>394</v>
      </c>
      <c r="T572" s="279" t="s">
        <v>394</v>
      </c>
      <c r="U572" s="315" t="s">
        <v>394</v>
      </c>
      <c r="V572" s="315" t="s">
        <v>394</v>
      </c>
      <c r="W572" s="315" t="s">
        <v>394</v>
      </c>
      <c r="X572" s="315" t="s">
        <v>394</v>
      </c>
      <c r="Y572" s="281"/>
      <c r="Z572" s="315" t="s">
        <v>394</v>
      </c>
      <c r="AA572" s="315" t="s">
        <v>394</v>
      </c>
      <c r="AB572" s="281"/>
      <c r="AC572" s="279" t="s">
        <v>855</v>
      </c>
      <c r="AF572" s="276" t="str">
        <f>IFERROR(VLOOKUP(A572,'[1]قوائم الترجمة'!AC$2:AD$2397,1,0),"م")</f>
        <v>م</v>
      </c>
      <c r="AG572" s="232"/>
      <c r="AH572" s="233"/>
      <c r="AI572" s="233"/>
      <c r="AJ572" s="233"/>
      <c r="AL572" s="267"/>
      <c r="AM572" s="235"/>
      <c r="AO572" s="236"/>
      <c r="AU572" s="234"/>
    </row>
    <row r="573" spans="1:47" ht="21" x14ac:dyDescent="0.4">
      <c r="A573" s="278">
        <v>113741</v>
      </c>
      <c r="B573" s="279" t="s">
        <v>5951</v>
      </c>
      <c r="C573" s="279" t="s">
        <v>1011</v>
      </c>
      <c r="D573" s="279" t="s">
        <v>5952</v>
      </c>
      <c r="E573" s="279" t="s">
        <v>394</v>
      </c>
      <c r="F573" s="303"/>
      <c r="G573" s="303"/>
      <c r="H573" s="279" t="s">
        <v>394</v>
      </c>
      <c r="I573" s="279" t="s">
        <v>538</v>
      </c>
      <c r="J573" s="279" t="s">
        <v>394</v>
      </c>
      <c r="K573" s="279" t="s">
        <v>394</v>
      </c>
      <c r="L573" s="279" t="s">
        <v>394</v>
      </c>
      <c r="M573" s="279" t="s">
        <v>394</v>
      </c>
      <c r="N573" s="279" t="s">
        <v>394</v>
      </c>
      <c r="O573" s="279" t="s">
        <v>394</v>
      </c>
      <c r="P573" s="315">
        <v>0</v>
      </c>
      <c r="Q573" s="279" t="s">
        <v>394</v>
      </c>
      <c r="R573" s="315" t="s">
        <v>394</v>
      </c>
      <c r="S573" s="279" t="s">
        <v>394</v>
      </c>
      <c r="T573" s="279" t="s">
        <v>394</v>
      </c>
      <c r="U573" s="315" t="s">
        <v>394</v>
      </c>
      <c r="V573" s="315" t="s">
        <v>394</v>
      </c>
      <c r="W573" s="315" t="s">
        <v>394</v>
      </c>
      <c r="X573" s="315" t="s">
        <v>394</v>
      </c>
      <c r="Y573" s="281"/>
      <c r="Z573" s="315" t="s">
        <v>394</v>
      </c>
      <c r="AA573" s="315" t="s">
        <v>394</v>
      </c>
      <c r="AB573" s="281"/>
      <c r="AC573" s="279" t="s">
        <v>855</v>
      </c>
      <c r="AF573" s="276" t="str">
        <f>IFERROR(VLOOKUP(A573,'[1]قوائم الترجمة'!AC$2:AD$2397,1,0),"م")</f>
        <v>م</v>
      </c>
      <c r="AG573" s="232"/>
      <c r="AH573" s="233"/>
      <c r="AI573" s="233"/>
      <c r="AJ573" s="233"/>
      <c r="AL573" s="267"/>
      <c r="AM573" s="235"/>
      <c r="AO573" s="236"/>
      <c r="AU573" s="234"/>
    </row>
    <row r="574" spans="1:47" ht="21" x14ac:dyDescent="0.4">
      <c r="A574" s="278">
        <v>113747</v>
      </c>
      <c r="B574" s="279" t="s">
        <v>5297</v>
      </c>
      <c r="C574" s="279" t="s">
        <v>566</v>
      </c>
      <c r="D574" s="279" t="s">
        <v>350</v>
      </c>
      <c r="E574" s="279" t="s">
        <v>394</v>
      </c>
      <c r="F574" s="303"/>
      <c r="G574" s="303"/>
      <c r="H574" s="279" t="s">
        <v>394</v>
      </c>
      <c r="I574" s="279" t="s">
        <v>61</v>
      </c>
      <c r="J574" s="279" t="s">
        <v>394</v>
      </c>
      <c r="K574" s="279" t="s">
        <v>394</v>
      </c>
      <c r="L574" s="279" t="s">
        <v>394</v>
      </c>
      <c r="M574" s="279" t="s">
        <v>394</v>
      </c>
      <c r="N574" s="279" t="s">
        <v>394</v>
      </c>
      <c r="O574" s="279" t="s">
        <v>394</v>
      </c>
      <c r="P574" s="315">
        <v>0</v>
      </c>
      <c r="Q574" s="279" t="s">
        <v>394</v>
      </c>
      <c r="R574" s="315" t="s">
        <v>394</v>
      </c>
      <c r="S574" s="279" t="s">
        <v>394</v>
      </c>
      <c r="T574" s="279" t="s">
        <v>394</v>
      </c>
      <c r="U574" s="315" t="s">
        <v>394</v>
      </c>
      <c r="V574" s="315" t="s">
        <v>394</v>
      </c>
      <c r="W574" s="315" t="s">
        <v>394</v>
      </c>
      <c r="X574" s="315" t="s">
        <v>394</v>
      </c>
      <c r="Y574" s="281"/>
      <c r="Z574" s="315" t="s">
        <v>394</v>
      </c>
      <c r="AA574" s="315" t="s">
        <v>394</v>
      </c>
      <c r="AB574" s="281"/>
      <c r="AC574" s="279" t="s">
        <v>855</v>
      </c>
      <c r="AF574" s="276" t="str">
        <f>IFERROR(VLOOKUP(A574,'[1]قوائم الترجمة'!AC$2:AD$2397,1,0),"م")</f>
        <v>م</v>
      </c>
      <c r="AG574" s="232"/>
      <c r="AH574" s="233"/>
      <c r="AI574" s="233"/>
      <c r="AJ574" s="233"/>
      <c r="AL574" s="267"/>
      <c r="AM574" s="235"/>
      <c r="AO574" s="236"/>
      <c r="AU574" s="234"/>
    </row>
    <row r="575" spans="1:47" ht="21" x14ac:dyDescent="0.4">
      <c r="A575" s="278">
        <v>113748</v>
      </c>
      <c r="B575" s="279" t="s">
        <v>5974</v>
      </c>
      <c r="C575" s="279" t="s">
        <v>62</v>
      </c>
      <c r="D575" s="279" t="s">
        <v>324</v>
      </c>
      <c r="E575" s="279" t="s">
        <v>394</v>
      </c>
      <c r="F575" s="303"/>
      <c r="G575" s="303"/>
      <c r="H575" s="279" t="s">
        <v>394</v>
      </c>
      <c r="I575" s="279" t="s">
        <v>540</v>
      </c>
      <c r="J575" s="279" t="s">
        <v>394</v>
      </c>
      <c r="K575" s="279" t="s">
        <v>394</v>
      </c>
      <c r="L575" s="279" t="s">
        <v>394</v>
      </c>
      <c r="M575" s="279" t="s">
        <v>394</v>
      </c>
      <c r="N575" s="279" t="s">
        <v>394</v>
      </c>
      <c r="O575" s="279" t="s">
        <v>394</v>
      </c>
      <c r="P575" s="315">
        <v>0</v>
      </c>
      <c r="Q575" s="279" t="s">
        <v>394</v>
      </c>
      <c r="R575" s="315" t="s">
        <v>394</v>
      </c>
      <c r="S575" s="279" t="s">
        <v>394</v>
      </c>
      <c r="T575" s="279" t="s">
        <v>394</v>
      </c>
      <c r="U575" s="315" t="s">
        <v>394</v>
      </c>
      <c r="V575" s="315" t="s">
        <v>394</v>
      </c>
      <c r="W575" s="315" t="s">
        <v>394</v>
      </c>
      <c r="X575" s="315" t="s">
        <v>394</v>
      </c>
      <c r="Y575" s="281"/>
      <c r="Z575" s="315" t="s">
        <v>394</v>
      </c>
      <c r="AA575" s="315" t="s">
        <v>394</v>
      </c>
      <c r="AB575" s="281"/>
      <c r="AC575" s="279" t="s">
        <v>855</v>
      </c>
      <c r="AF575" s="276" t="str">
        <f>IFERROR(VLOOKUP(A575,'[1]قوائم الترجمة'!AC$2:AD$2397,1,0),"م")</f>
        <v>م</v>
      </c>
      <c r="AG575" s="232"/>
      <c r="AH575" s="233"/>
      <c r="AI575" s="233"/>
      <c r="AJ575" s="233"/>
      <c r="AL575" s="267"/>
      <c r="AM575" s="235"/>
      <c r="AO575" s="236"/>
      <c r="AU575" s="234"/>
    </row>
    <row r="576" spans="1:47" ht="21" x14ac:dyDescent="0.4">
      <c r="A576" s="278">
        <v>113767</v>
      </c>
      <c r="B576" s="279" t="s">
        <v>6040</v>
      </c>
      <c r="C576" s="279" t="s">
        <v>156</v>
      </c>
      <c r="D576" s="279" t="s">
        <v>313</v>
      </c>
      <c r="E576" s="279" t="s">
        <v>423</v>
      </c>
      <c r="F576" s="279" t="s">
        <v>8378</v>
      </c>
      <c r="G576" s="279" t="s">
        <v>8379</v>
      </c>
      <c r="H576" s="279" t="s">
        <v>7215</v>
      </c>
      <c r="I576" s="279" t="s">
        <v>61</v>
      </c>
      <c r="J576" s="279" t="s">
        <v>7215</v>
      </c>
      <c r="K576" s="280">
        <v>0</v>
      </c>
      <c r="L576" s="279" t="s">
        <v>7215</v>
      </c>
      <c r="M576" s="279" t="s">
        <v>394</v>
      </c>
      <c r="N576" s="279" t="s">
        <v>394</v>
      </c>
      <c r="O576" s="279" t="s">
        <v>394</v>
      </c>
      <c r="P576" s="315">
        <v>0</v>
      </c>
      <c r="Q576" s="278"/>
      <c r="S576" s="279" t="s">
        <v>394</v>
      </c>
      <c r="T576" s="279" t="s">
        <v>394</v>
      </c>
      <c r="AC576" s="279" t="s">
        <v>855</v>
      </c>
      <c r="AF576" s="276">
        <f>IFERROR(VLOOKUP(A576,'[1]قوائم الترجمة'!AC$2:AD$2397,1,0),"م")</f>
        <v>113767</v>
      </c>
      <c r="AG576" s="232"/>
      <c r="AH576" s="233"/>
      <c r="AI576" s="233"/>
      <c r="AJ576" s="233"/>
      <c r="AL576" s="267"/>
      <c r="AM576" s="235"/>
      <c r="AO576" s="236"/>
      <c r="AU576" s="234"/>
    </row>
    <row r="577" spans="1:47" ht="21" x14ac:dyDescent="0.4">
      <c r="A577" s="278">
        <v>113768</v>
      </c>
      <c r="B577" s="279" t="s">
        <v>5295</v>
      </c>
      <c r="C577" s="279" t="s">
        <v>97</v>
      </c>
      <c r="D577" s="279" t="s">
        <v>5296</v>
      </c>
      <c r="E577" s="279" t="s">
        <v>394</v>
      </c>
      <c r="F577" s="303"/>
      <c r="G577" s="303"/>
      <c r="H577" s="279" t="s">
        <v>394</v>
      </c>
      <c r="I577" s="279" t="s">
        <v>61</v>
      </c>
      <c r="J577" s="279" t="s">
        <v>394</v>
      </c>
      <c r="K577" s="279" t="s">
        <v>394</v>
      </c>
      <c r="L577" s="279" t="s">
        <v>394</v>
      </c>
      <c r="M577" s="279" t="s">
        <v>394</v>
      </c>
      <c r="N577" s="279" t="s">
        <v>394</v>
      </c>
      <c r="O577" s="279" t="s">
        <v>394</v>
      </c>
      <c r="P577" s="315">
        <v>0</v>
      </c>
      <c r="Q577" s="279" t="s">
        <v>394</v>
      </c>
      <c r="R577" s="315" t="s">
        <v>394</v>
      </c>
      <c r="S577" s="279" t="s">
        <v>394</v>
      </c>
      <c r="T577" s="279" t="s">
        <v>394</v>
      </c>
      <c r="U577" s="315" t="s">
        <v>394</v>
      </c>
      <c r="V577" s="315" t="s">
        <v>394</v>
      </c>
      <c r="W577" s="315" t="s">
        <v>394</v>
      </c>
      <c r="X577" s="315" t="s">
        <v>394</v>
      </c>
      <c r="Y577" s="281"/>
      <c r="Z577" s="315" t="s">
        <v>394</v>
      </c>
      <c r="AA577" s="315" t="s">
        <v>394</v>
      </c>
      <c r="AB577" s="281"/>
      <c r="AC577" s="279" t="s">
        <v>855</v>
      </c>
      <c r="AF577" s="276" t="str">
        <f>IFERROR(VLOOKUP(A577,'[1]قوائم الترجمة'!AC$2:AD$2397,1,0),"م")</f>
        <v>م</v>
      </c>
      <c r="AG577" s="232"/>
      <c r="AH577" s="233"/>
      <c r="AI577" s="233"/>
      <c r="AJ577" s="233"/>
      <c r="AL577" s="267"/>
      <c r="AM577" s="235"/>
      <c r="AO577" s="236"/>
      <c r="AU577" s="234"/>
    </row>
    <row r="578" spans="1:47" ht="21" x14ac:dyDescent="0.4">
      <c r="A578" s="278">
        <v>113795</v>
      </c>
      <c r="B578" s="279" t="s">
        <v>6114</v>
      </c>
      <c r="C578" s="279" t="s">
        <v>105</v>
      </c>
      <c r="D578" s="279" t="s">
        <v>6115</v>
      </c>
      <c r="E578" s="279" t="s">
        <v>394</v>
      </c>
      <c r="F578" s="303"/>
      <c r="G578" s="303"/>
      <c r="H578" s="279" t="s">
        <v>394</v>
      </c>
      <c r="I578" s="279" t="s">
        <v>538</v>
      </c>
      <c r="J578" s="279" t="s">
        <v>394</v>
      </c>
      <c r="K578" s="279" t="s">
        <v>394</v>
      </c>
      <c r="L578" s="279" t="s">
        <v>394</v>
      </c>
      <c r="M578" s="279" t="s">
        <v>394</v>
      </c>
      <c r="N578" s="279" t="s">
        <v>394</v>
      </c>
      <c r="O578" s="279" t="s">
        <v>394</v>
      </c>
      <c r="P578" s="315">
        <v>0</v>
      </c>
      <c r="Q578" s="279" t="s">
        <v>394</v>
      </c>
      <c r="R578" s="315" t="s">
        <v>394</v>
      </c>
      <c r="S578" s="279" t="s">
        <v>394</v>
      </c>
      <c r="T578" s="279" t="s">
        <v>394</v>
      </c>
      <c r="U578" s="315" t="s">
        <v>394</v>
      </c>
      <c r="V578" s="315" t="s">
        <v>394</v>
      </c>
      <c r="W578" s="315" t="s">
        <v>394</v>
      </c>
      <c r="X578" s="315" t="s">
        <v>394</v>
      </c>
      <c r="Y578" s="281"/>
      <c r="Z578" s="315" t="s">
        <v>394</v>
      </c>
      <c r="AA578" s="315" t="s">
        <v>394</v>
      </c>
      <c r="AB578" s="281"/>
      <c r="AC578" s="279" t="s">
        <v>855</v>
      </c>
      <c r="AF578" s="276" t="str">
        <f>IFERROR(VLOOKUP(A578,'[1]قوائم الترجمة'!AC$2:AD$2397,1,0),"م")</f>
        <v>م</v>
      </c>
      <c r="AG578" s="232"/>
      <c r="AH578" s="233"/>
      <c r="AI578" s="233"/>
      <c r="AJ578" s="233"/>
      <c r="AL578" s="267"/>
      <c r="AM578" s="235"/>
      <c r="AU578" s="234"/>
    </row>
    <row r="579" spans="1:47" ht="21" x14ac:dyDescent="0.4">
      <c r="A579" s="278">
        <v>113812</v>
      </c>
      <c r="B579" s="279" t="s">
        <v>5293</v>
      </c>
      <c r="C579" s="279" t="s">
        <v>147</v>
      </c>
      <c r="D579" s="279" t="s">
        <v>5294</v>
      </c>
      <c r="E579" s="279" t="s">
        <v>424</v>
      </c>
      <c r="F579" s="279" t="s">
        <v>9005</v>
      </c>
      <c r="G579" s="279" t="s">
        <v>8118</v>
      </c>
      <c r="H579" s="279" t="s">
        <v>425</v>
      </c>
      <c r="I579" s="279" t="s">
        <v>61</v>
      </c>
      <c r="J579" s="279" t="s">
        <v>426</v>
      </c>
      <c r="K579" s="280">
        <v>2007</v>
      </c>
      <c r="L579" s="279" t="s">
        <v>404</v>
      </c>
      <c r="M579" s="279" t="s">
        <v>394</v>
      </c>
      <c r="N579" s="279" t="s">
        <v>394</v>
      </c>
      <c r="O579" s="279" t="s">
        <v>394</v>
      </c>
      <c r="P579" s="315">
        <v>0</v>
      </c>
      <c r="Q579" s="278"/>
      <c r="S579" s="279" t="s">
        <v>394</v>
      </c>
      <c r="T579" s="279" t="s">
        <v>394</v>
      </c>
      <c r="AC579" s="279" t="s">
        <v>855</v>
      </c>
      <c r="AF579" s="276">
        <f>IFERROR(VLOOKUP(A579,'[1]قوائم الترجمة'!AC$2:AD$2397,1,0),"م")</f>
        <v>113812</v>
      </c>
      <c r="AG579" s="232"/>
      <c r="AH579" s="233"/>
      <c r="AI579" s="233"/>
      <c r="AJ579" s="233"/>
      <c r="AL579" s="267"/>
      <c r="AM579" s="235"/>
      <c r="AO579" s="236"/>
      <c r="AU579" s="234"/>
    </row>
    <row r="580" spans="1:47" ht="21" x14ac:dyDescent="0.4">
      <c r="A580" s="278">
        <v>113839</v>
      </c>
      <c r="B580" s="279" t="s">
        <v>6216</v>
      </c>
      <c r="C580" s="279" t="s">
        <v>136</v>
      </c>
      <c r="D580" s="279" t="s">
        <v>375</v>
      </c>
      <c r="E580" s="279" t="s">
        <v>394</v>
      </c>
      <c r="F580" s="303"/>
      <c r="G580" s="303"/>
      <c r="H580" s="279" t="s">
        <v>394</v>
      </c>
      <c r="I580" s="279" t="s">
        <v>61</v>
      </c>
      <c r="J580" s="279" t="s">
        <v>394</v>
      </c>
      <c r="K580" s="279" t="s">
        <v>394</v>
      </c>
      <c r="L580" s="279" t="s">
        <v>394</v>
      </c>
      <c r="M580" s="279" t="s">
        <v>394</v>
      </c>
      <c r="N580" s="279" t="s">
        <v>394</v>
      </c>
      <c r="O580" s="279" t="s">
        <v>394</v>
      </c>
      <c r="P580" s="315">
        <v>0</v>
      </c>
      <c r="Q580" s="279" t="s">
        <v>394</v>
      </c>
      <c r="R580" s="315" t="s">
        <v>394</v>
      </c>
      <c r="S580" s="279" t="s">
        <v>394</v>
      </c>
      <c r="T580" s="279" t="s">
        <v>394</v>
      </c>
      <c r="U580" s="315" t="s">
        <v>394</v>
      </c>
      <c r="V580" s="315" t="s">
        <v>394</v>
      </c>
      <c r="W580" s="315" t="s">
        <v>394</v>
      </c>
      <c r="X580" s="315" t="s">
        <v>394</v>
      </c>
      <c r="Y580" s="281"/>
      <c r="Z580" s="315" t="s">
        <v>394</v>
      </c>
      <c r="AA580" s="315" t="s">
        <v>394</v>
      </c>
      <c r="AB580" s="281"/>
      <c r="AC580" s="279" t="s">
        <v>855</v>
      </c>
      <c r="AF580" s="276" t="str">
        <f>IFERROR(VLOOKUP(A580,'[1]قوائم الترجمة'!AC$2:AD$2397,1,0),"م")</f>
        <v>م</v>
      </c>
      <c r="AG580" s="232"/>
      <c r="AH580" s="233"/>
      <c r="AI580" s="233"/>
      <c r="AJ580" s="233"/>
      <c r="AL580" s="267"/>
      <c r="AM580" s="235"/>
      <c r="AU580" s="234"/>
    </row>
    <row r="581" spans="1:47" ht="21" x14ac:dyDescent="0.4">
      <c r="A581" s="278">
        <v>113852</v>
      </c>
      <c r="B581" s="279" t="s">
        <v>5292</v>
      </c>
      <c r="C581" s="279" t="s">
        <v>92</v>
      </c>
      <c r="D581" s="279" t="s">
        <v>355</v>
      </c>
      <c r="E581" s="279" t="s">
        <v>424</v>
      </c>
      <c r="F581" s="279" t="s">
        <v>8378</v>
      </c>
      <c r="G581" s="279" t="s">
        <v>402</v>
      </c>
      <c r="H581" s="279" t="s">
        <v>425</v>
      </c>
      <c r="I581" s="279" t="s">
        <v>67</v>
      </c>
      <c r="J581" s="279" t="s">
        <v>426</v>
      </c>
      <c r="K581" s="280">
        <v>0</v>
      </c>
      <c r="L581" s="279" t="s">
        <v>402</v>
      </c>
      <c r="M581" s="279" t="s">
        <v>394</v>
      </c>
      <c r="N581" s="279" t="s">
        <v>394</v>
      </c>
      <c r="O581" s="279" t="s">
        <v>394</v>
      </c>
      <c r="P581" s="315">
        <v>0</v>
      </c>
      <c r="Q581" s="278"/>
      <c r="S581" s="279" t="s">
        <v>394</v>
      </c>
      <c r="T581" s="279" t="s">
        <v>394</v>
      </c>
      <c r="AC581" s="279" t="s">
        <v>394</v>
      </c>
      <c r="AF581" s="276">
        <f>IFERROR(VLOOKUP(A581,'[1]قوائم الترجمة'!AC$2:AD$2397,1,0),"م")</f>
        <v>113852</v>
      </c>
      <c r="AG581" s="232"/>
      <c r="AH581" s="233"/>
      <c r="AI581" s="233"/>
      <c r="AJ581" s="233"/>
      <c r="AL581" s="267"/>
      <c r="AM581" s="235"/>
      <c r="AU581" s="234"/>
    </row>
    <row r="582" spans="1:47" ht="21" x14ac:dyDescent="0.4">
      <c r="A582" s="278">
        <v>113860</v>
      </c>
      <c r="B582" s="279" t="s">
        <v>6250</v>
      </c>
      <c r="C582" s="279" t="s">
        <v>106</v>
      </c>
      <c r="D582" s="279" t="s">
        <v>283</v>
      </c>
      <c r="E582" s="279" t="s">
        <v>394</v>
      </c>
      <c r="F582" s="303"/>
      <c r="G582" s="303"/>
      <c r="H582" s="279" t="s">
        <v>394</v>
      </c>
      <c r="I582" s="279" t="s">
        <v>539</v>
      </c>
      <c r="J582" s="279" t="s">
        <v>394</v>
      </c>
      <c r="K582" s="279" t="s">
        <v>394</v>
      </c>
      <c r="L582" s="279" t="s">
        <v>394</v>
      </c>
      <c r="M582" s="279" t="s">
        <v>394</v>
      </c>
      <c r="N582" s="279" t="s">
        <v>394</v>
      </c>
      <c r="O582" s="279" t="s">
        <v>394</v>
      </c>
      <c r="P582" s="315">
        <v>0</v>
      </c>
      <c r="Q582" s="279" t="s">
        <v>394</v>
      </c>
      <c r="R582" s="315" t="s">
        <v>394</v>
      </c>
      <c r="S582" s="279" t="s">
        <v>394</v>
      </c>
      <c r="T582" s="279" t="s">
        <v>394</v>
      </c>
      <c r="U582" s="315" t="s">
        <v>394</v>
      </c>
      <c r="V582" s="315" t="s">
        <v>394</v>
      </c>
      <c r="W582" s="315" t="s">
        <v>394</v>
      </c>
      <c r="X582" s="315" t="s">
        <v>394</v>
      </c>
      <c r="Y582" s="281"/>
      <c r="Z582" s="315" t="s">
        <v>394</v>
      </c>
      <c r="AA582" s="315" t="s">
        <v>394</v>
      </c>
      <c r="AB582" s="281"/>
      <c r="AC582" s="279" t="s">
        <v>855</v>
      </c>
      <c r="AF582" s="276" t="str">
        <f>IFERROR(VLOOKUP(A582,'[1]قوائم الترجمة'!AC$2:AD$2397,1,0),"م")</f>
        <v>م</v>
      </c>
      <c r="AG582" s="232"/>
      <c r="AH582" s="233"/>
      <c r="AI582" s="233"/>
      <c r="AJ582" s="233"/>
      <c r="AL582" s="267"/>
      <c r="AM582" s="235"/>
      <c r="AU582" s="234"/>
    </row>
    <row r="583" spans="1:47" ht="21" x14ac:dyDescent="0.4">
      <c r="A583" s="278">
        <v>113861</v>
      </c>
      <c r="B583" s="279" t="s">
        <v>6253</v>
      </c>
      <c r="C583" s="279" t="s">
        <v>109</v>
      </c>
      <c r="D583" s="279" t="s">
        <v>266</v>
      </c>
      <c r="E583" s="279" t="s">
        <v>394</v>
      </c>
      <c r="F583" s="303"/>
      <c r="G583" s="303"/>
      <c r="H583" s="279" t="s">
        <v>394</v>
      </c>
      <c r="I583" s="279" t="s">
        <v>61</v>
      </c>
      <c r="J583" s="279" t="s">
        <v>394</v>
      </c>
      <c r="K583" s="279" t="s">
        <v>394</v>
      </c>
      <c r="L583" s="279" t="s">
        <v>394</v>
      </c>
      <c r="M583" s="279" t="s">
        <v>394</v>
      </c>
      <c r="N583" s="279" t="s">
        <v>394</v>
      </c>
      <c r="O583" s="279" t="s">
        <v>394</v>
      </c>
      <c r="P583" s="315">
        <v>0</v>
      </c>
      <c r="Q583" s="279" t="s">
        <v>394</v>
      </c>
      <c r="R583" s="315" t="s">
        <v>394</v>
      </c>
      <c r="S583" s="279" t="s">
        <v>394</v>
      </c>
      <c r="T583" s="279" t="s">
        <v>394</v>
      </c>
      <c r="U583" s="315" t="s">
        <v>394</v>
      </c>
      <c r="V583" s="315" t="s">
        <v>394</v>
      </c>
      <c r="W583" s="315" t="s">
        <v>394</v>
      </c>
      <c r="X583" s="315" t="s">
        <v>394</v>
      </c>
      <c r="Y583" s="281"/>
      <c r="Z583" s="315" t="s">
        <v>394</v>
      </c>
      <c r="AA583" s="315" t="s">
        <v>394</v>
      </c>
      <c r="AB583" s="281"/>
      <c r="AC583" s="279" t="s">
        <v>855</v>
      </c>
      <c r="AF583" s="276" t="str">
        <f>IFERROR(VLOOKUP(A583,'[1]قوائم الترجمة'!AC$2:AD$2397,1,0),"م")</f>
        <v>م</v>
      </c>
      <c r="AG583" s="232"/>
      <c r="AH583" s="233"/>
      <c r="AI583" s="233"/>
      <c r="AJ583" s="233"/>
      <c r="AL583" s="267"/>
      <c r="AM583" s="235"/>
      <c r="AO583" s="236"/>
      <c r="AU583" s="234"/>
    </row>
    <row r="584" spans="1:47" ht="21" x14ac:dyDescent="0.4">
      <c r="A584" s="278">
        <v>113866</v>
      </c>
      <c r="B584" s="279" t="s">
        <v>6289</v>
      </c>
      <c r="C584" s="279" t="s">
        <v>93</v>
      </c>
      <c r="D584" s="279" t="s">
        <v>6290</v>
      </c>
      <c r="E584" s="279" t="s">
        <v>423</v>
      </c>
      <c r="F584" s="279" t="s">
        <v>8771</v>
      </c>
      <c r="G584" s="279" t="s">
        <v>402</v>
      </c>
      <c r="H584" s="279" t="s">
        <v>425</v>
      </c>
      <c r="I584" s="279" t="s">
        <v>67</v>
      </c>
      <c r="J584" s="279" t="s">
        <v>403</v>
      </c>
      <c r="K584" s="280">
        <v>2009</v>
      </c>
      <c r="L584" s="279" t="s">
        <v>402</v>
      </c>
      <c r="M584" s="279" t="s">
        <v>394</v>
      </c>
      <c r="N584" s="279" t="s">
        <v>394</v>
      </c>
      <c r="O584" s="279" t="s">
        <v>394</v>
      </c>
      <c r="P584" s="315">
        <v>0</v>
      </c>
      <c r="Q584" s="278"/>
      <c r="S584" s="279" t="s">
        <v>394</v>
      </c>
      <c r="T584" s="279" t="s">
        <v>394</v>
      </c>
      <c r="AC584" s="279" t="s">
        <v>855</v>
      </c>
      <c r="AF584" s="276">
        <f>IFERROR(VLOOKUP(A584,'[1]قوائم الترجمة'!AC$2:AD$2397,1,0),"م")</f>
        <v>113866</v>
      </c>
      <c r="AG584" s="232"/>
      <c r="AH584" s="233"/>
      <c r="AI584" s="233"/>
      <c r="AJ584" s="233"/>
      <c r="AL584" s="267"/>
      <c r="AM584" s="235"/>
      <c r="AO584" s="236"/>
      <c r="AU584" s="234"/>
    </row>
    <row r="585" spans="1:47" ht="21" x14ac:dyDescent="0.4">
      <c r="A585" s="278">
        <v>113868</v>
      </c>
      <c r="B585" s="279" t="s">
        <v>6302</v>
      </c>
      <c r="C585" s="279" t="s">
        <v>1468</v>
      </c>
      <c r="D585" s="279" t="s">
        <v>254</v>
      </c>
      <c r="E585" s="279" t="s">
        <v>394</v>
      </c>
      <c r="F585" s="303"/>
      <c r="G585" s="303"/>
      <c r="H585" s="279" t="s">
        <v>394</v>
      </c>
      <c r="I585" s="279" t="s">
        <v>538</v>
      </c>
      <c r="J585" s="279" t="s">
        <v>394</v>
      </c>
      <c r="K585" s="279" t="s">
        <v>394</v>
      </c>
      <c r="L585" s="279" t="s">
        <v>394</v>
      </c>
      <c r="M585" s="279" t="s">
        <v>394</v>
      </c>
      <c r="N585" s="279" t="s">
        <v>394</v>
      </c>
      <c r="O585" s="279" t="s">
        <v>394</v>
      </c>
      <c r="P585" s="315">
        <v>0</v>
      </c>
      <c r="Q585" s="279" t="s">
        <v>394</v>
      </c>
      <c r="R585" s="315" t="s">
        <v>394</v>
      </c>
      <c r="S585" s="279" t="s">
        <v>394</v>
      </c>
      <c r="T585" s="279" t="s">
        <v>394</v>
      </c>
      <c r="U585" s="315" t="s">
        <v>394</v>
      </c>
      <c r="V585" s="315" t="s">
        <v>394</v>
      </c>
      <c r="W585" s="315" t="s">
        <v>394</v>
      </c>
      <c r="X585" s="315" t="s">
        <v>394</v>
      </c>
      <c r="Y585" s="281"/>
      <c r="Z585" s="315" t="s">
        <v>394</v>
      </c>
      <c r="AA585" s="315" t="s">
        <v>394</v>
      </c>
      <c r="AB585" s="281"/>
      <c r="AC585" s="279" t="s">
        <v>855</v>
      </c>
      <c r="AF585" s="276" t="str">
        <f>IFERROR(VLOOKUP(A585,'[1]قوائم الترجمة'!AC$2:AD$2397,1,0),"م")</f>
        <v>م</v>
      </c>
      <c r="AG585" s="232"/>
      <c r="AH585" s="233"/>
      <c r="AI585" s="233"/>
      <c r="AJ585" s="233"/>
      <c r="AL585" s="267"/>
      <c r="AM585" s="235"/>
      <c r="AU585" s="234"/>
    </row>
    <row r="586" spans="1:47" ht="21" x14ac:dyDescent="0.4">
      <c r="A586" s="278">
        <v>113913</v>
      </c>
      <c r="B586" s="279" t="s">
        <v>6462</v>
      </c>
      <c r="C586" s="279" t="s">
        <v>78</v>
      </c>
      <c r="D586" s="279" t="s">
        <v>273</v>
      </c>
      <c r="E586" s="279" t="s">
        <v>394</v>
      </c>
      <c r="F586" s="303"/>
      <c r="G586" s="303"/>
      <c r="H586" s="279" t="s">
        <v>394</v>
      </c>
      <c r="I586" s="279" t="s">
        <v>540</v>
      </c>
      <c r="J586" s="279" t="s">
        <v>394</v>
      </c>
      <c r="K586" s="279" t="s">
        <v>394</v>
      </c>
      <c r="L586" s="279" t="s">
        <v>394</v>
      </c>
      <c r="M586" s="279" t="s">
        <v>394</v>
      </c>
      <c r="N586" s="279" t="s">
        <v>394</v>
      </c>
      <c r="O586" s="279" t="s">
        <v>394</v>
      </c>
      <c r="P586" s="315">
        <v>0</v>
      </c>
      <c r="Q586" s="279" t="s">
        <v>394</v>
      </c>
      <c r="R586" s="315" t="s">
        <v>394</v>
      </c>
      <c r="S586" s="279" t="s">
        <v>394</v>
      </c>
      <c r="T586" s="279" t="s">
        <v>394</v>
      </c>
      <c r="U586" s="315" t="s">
        <v>394</v>
      </c>
      <c r="V586" s="315" t="s">
        <v>394</v>
      </c>
      <c r="W586" s="315" t="s">
        <v>394</v>
      </c>
      <c r="X586" s="315" t="s">
        <v>394</v>
      </c>
      <c r="Y586" s="281"/>
      <c r="Z586" s="315" t="s">
        <v>394</v>
      </c>
      <c r="AA586" s="315" t="s">
        <v>394</v>
      </c>
      <c r="AB586" s="281"/>
      <c r="AC586" s="279" t="s">
        <v>855</v>
      </c>
      <c r="AF586" s="276" t="str">
        <f>IFERROR(VLOOKUP(A586,'[1]قوائم الترجمة'!AC$2:AD$2397,1,0),"م")</f>
        <v>م</v>
      </c>
      <c r="AG586" s="232"/>
      <c r="AH586" s="233"/>
      <c r="AI586" s="233"/>
      <c r="AJ586" s="233"/>
      <c r="AL586" s="267"/>
      <c r="AM586" s="235"/>
      <c r="AO586" s="236"/>
      <c r="AU586" s="234"/>
    </row>
    <row r="587" spans="1:47" ht="21" x14ac:dyDescent="0.4">
      <c r="A587" s="278">
        <v>113924</v>
      </c>
      <c r="B587" s="279" t="s">
        <v>1638</v>
      </c>
      <c r="C587" s="279" t="s">
        <v>780</v>
      </c>
      <c r="D587" s="279" t="s">
        <v>289</v>
      </c>
      <c r="E587" s="279" t="s">
        <v>5660</v>
      </c>
      <c r="F587" s="279" t="s">
        <v>9006</v>
      </c>
      <c r="G587" s="279" t="s">
        <v>417</v>
      </c>
      <c r="H587" s="279" t="s">
        <v>425</v>
      </c>
      <c r="I587" s="279" t="s">
        <v>61</v>
      </c>
      <c r="J587" s="279" t="s">
        <v>7215</v>
      </c>
      <c r="K587" s="280">
        <v>0</v>
      </c>
      <c r="L587" s="279" t="s">
        <v>7215</v>
      </c>
      <c r="M587" s="279" t="s">
        <v>394</v>
      </c>
      <c r="N587" s="279" t="s">
        <v>9007</v>
      </c>
      <c r="O587" s="279" t="s">
        <v>9008</v>
      </c>
      <c r="P587" s="279">
        <v>70000</v>
      </c>
      <c r="Q587" s="278"/>
      <c r="S587" s="279" t="s">
        <v>394</v>
      </c>
      <c r="T587" s="279"/>
      <c r="AC587" s="279" t="s">
        <v>855</v>
      </c>
      <c r="AF587" s="276">
        <f>IFERROR(VLOOKUP(A587,'[1]قوائم الترجمة'!AC$2:AD$2397,1,0),"م")</f>
        <v>113924</v>
      </c>
      <c r="AG587" s="245"/>
      <c r="AH587" s="246"/>
      <c r="AI587" s="246"/>
      <c r="AJ587" s="246"/>
      <c r="AL587" s="267"/>
      <c r="AM587" s="235"/>
      <c r="AO587" s="248"/>
      <c r="AU587" s="234"/>
    </row>
    <row r="588" spans="1:47" ht="21" x14ac:dyDescent="0.4">
      <c r="A588" s="278">
        <v>113929</v>
      </c>
      <c r="B588" s="279" t="s">
        <v>776</v>
      </c>
      <c r="C588" s="279" t="s">
        <v>109</v>
      </c>
      <c r="D588" s="279" t="s">
        <v>260</v>
      </c>
      <c r="E588" s="279" t="s">
        <v>394</v>
      </c>
      <c r="F588" s="303"/>
      <c r="G588" s="303"/>
      <c r="H588" s="279" t="s">
        <v>394</v>
      </c>
      <c r="I588" s="279" t="s">
        <v>61</v>
      </c>
      <c r="J588" s="279" t="s">
        <v>394</v>
      </c>
      <c r="K588" s="279" t="s">
        <v>394</v>
      </c>
      <c r="L588" s="279" t="s">
        <v>394</v>
      </c>
      <c r="M588" s="279" t="s">
        <v>394</v>
      </c>
      <c r="N588" s="279" t="s">
        <v>394</v>
      </c>
      <c r="O588" s="279" t="s">
        <v>394</v>
      </c>
      <c r="P588" s="315">
        <v>0</v>
      </c>
      <c r="Q588" s="279" t="s">
        <v>394</v>
      </c>
      <c r="R588" s="315" t="s">
        <v>394</v>
      </c>
      <c r="S588" s="279" t="s">
        <v>394</v>
      </c>
      <c r="T588" s="279" t="s">
        <v>394</v>
      </c>
      <c r="U588" s="315" t="s">
        <v>394</v>
      </c>
      <c r="V588" s="315" t="s">
        <v>394</v>
      </c>
      <c r="W588" s="315" t="s">
        <v>394</v>
      </c>
      <c r="X588" s="315" t="s">
        <v>394</v>
      </c>
      <c r="Y588" s="281"/>
      <c r="Z588" s="315" t="s">
        <v>394</v>
      </c>
      <c r="AA588" s="315" t="s">
        <v>394</v>
      </c>
      <c r="AB588" s="281"/>
      <c r="AC588" s="279" t="s">
        <v>394</v>
      </c>
      <c r="AF588" s="276" t="str">
        <f>IFERROR(VLOOKUP(A588,'[1]قوائم الترجمة'!AC$2:AD$2397,1,0),"م")</f>
        <v>م</v>
      </c>
      <c r="AG588" s="232"/>
      <c r="AH588" s="233"/>
      <c r="AI588" s="233"/>
      <c r="AJ588" s="233"/>
      <c r="AL588" s="267"/>
      <c r="AM588" s="235"/>
      <c r="AO588" s="236"/>
      <c r="AU588" s="234"/>
    </row>
    <row r="589" spans="1:47" ht="21" x14ac:dyDescent="0.4">
      <c r="A589" s="278">
        <v>113930</v>
      </c>
      <c r="B589" s="279" t="s">
        <v>1467</v>
      </c>
      <c r="C589" s="279" t="s">
        <v>68</v>
      </c>
      <c r="D589" s="279" t="s">
        <v>341</v>
      </c>
      <c r="E589" s="279" t="s">
        <v>394</v>
      </c>
      <c r="F589" s="303"/>
      <c r="G589" s="303"/>
      <c r="H589" s="279" t="s">
        <v>394</v>
      </c>
      <c r="I589" s="279" t="s">
        <v>61</v>
      </c>
      <c r="J589" s="279" t="s">
        <v>394</v>
      </c>
      <c r="K589" s="279" t="s">
        <v>394</v>
      </c>
      <c r="L589" s="279" t="s">
        <v>394</v>
      </c>
      <c r="M589" s="279" t="s">
        <v>394</v>
      </c>
      <c r="N589" s="279" t="s">
        <v>394</v>
      </c>
      <c r="O589" s="279" t="s">
        <v>394</v>
      </c>
      <c r="P589" s="315">
        <v>0</v>
      </c>
      <c r="Q589" s="279" t="s">
        <v>394</v>
      </c>
      <c r="R589" s="315" t="s">
        <v>394</v>
      </c>
      <c r="S589" s="279" t="s">
        <v>394</v>
      </c>
      <c r="T589" s="279" t="s">
        <v>394</v>
      </c>
      <c r="U589" s="315" t="s">
        <v>394</v>
      </c>
      <c r="V589" s="315" t="s">
        <v>394</v>
      </c>
      <c r="W589" s="315" t="s">
        <v>394</v>
      </c>
      <c r="X589" s="315" t="s">
        <v>394</v>
      </c>
      <c r="Y589" s="281"/>
      <c r="Z589" s="315" t="s">
        <v>394</v>
      </c>
      <c r="AA589" s="315" t="s">
        <v>394</v>
      </c>
      <c r="AB589" s="281"/>
      <c r="AC589" s="279" t="s">
        <v>855</v>
      </c>
      <c r="AF589" s="276" t="str">
        <f>IFERROR(VLOOKUP(A589,'[1]قوائم الترجمة'!AC$2:AD$2397,1,0),"م")</f>
        <v>م</v>
      </c>
      <c r="AG589" s="232"/>
      <c r="AH589" s="233"/>
      <c r="AI589" s="233"/>
      <c r="AJ589" s="233"/>
      <c r="AL589" s="267"/>
      <c r="AM589" s="235"/>
      <c r="AU589" s="234"/>
    </row>
    <row r="590" spans="1:47" ht="21" x14ac:dyDescent="0.4">
      <c r="A590" s="278">
        <v>113942</v>
      </c>
      <c r="B590" s="279" t="s">
        <v>5291</v>
      </c>
      <c r="C590" s="279" t="s">
        <v>120</v>
      </c>
      <c r="D590" s="279" t="s">
        <v>297</v>
      </c>
      <c r="E590" s="279" t="s">
        <v>394</v>
      </c>
      <c r="F590" s="303"/>
      <c r="G590" s="303"/>
      <c r="H590" s="279" t="s">
        <v>394</v>
      </c>
      <c r="I590" s="279" t="s">
        <v>538</v>
      </c>
      <c r="J590" s="279" t="s">
        <v>394</v>
      </c>
      <c r="K590" s="279" t="s">
        <v>394</v>
      </c>
      <c r="L590" s="279" t="s">
        <v>394</v>
      </c>
      <c r="M590" s="279" t="s">
        <v>394</v>
      </c>
      <c r="N590" s="279" t="s">
        <v>394</v>
      </c>
      <c r="O590" s="279" t="s">
        <v>394</v>
      </c>
      <c r="P590" s="315">
        <v>0</v>
      </c>
      <c r="Q590" s="279" t="s">
        <v>394</v>
      </c>
      <c r="R590" s="315" t="s">
        <v>394</v>
      </c>
      <c r="S590" s="279" t="s">
        <v>394</v>
      </c>
      <c r="T590" s="279" t="s">
        <v>394</v>
      </c>
      <c r="U590" s="315" t="s">
        <v>394</v>
      </c>
      <c r="V590" s="315" t="s">
        <v>394</v>
      </c>
      <c r="W590" s="315" t="s">
        <v>394</v>
      </c>
      <c r="X590" s="315" t="s">
        <v>394</v>
      </c>
      <c r="Y590" s="281"/>
      <c r="Z590" s="315" t="s">
        <v>394</v>
      </c>
      <c r="AA590" s="315" t="s">
        <v>394</v>
      </c>
      <c r="AB590" s="281"/>
      <c r="AC590" s="279" t="s">
        <v>855</v>
      </c>
      <c r="AF590" s="276" t="str">
        <f>IFERROR(VLOOKUP(A590,'[1]قوائم الترجمة'!AC$2:AD$2397,1,0),"م")</f>
        <v>م</v>
      </c>
      <c r="AG590" s="245"/>
      <c r="AH590" s="246"/>
      <c r="AI590" s="246"/>
      <c r="AJ590" s="246"/>
      <c r="AL590" s="267"/>
      <c r="AM590" s="235"/>
      <c r="AU590" s="234"/>
    </row>
    <row r="591" spans="1:47" ht="21" x14ac:dyDescent="0.4">
      <c r="A591" s="278">
        <v>113946</v>
      </c>
      <c r="B591" s="279" t="s">
        <v>5290</v>
      </c>
      <c r="C591" s="279" t="s">
        <v>345</v>
      </c>
      <c r="D591" s="279" t="s">
        <v>119</v>
      </c>
      <c r="E591" s="279" t="s">
        <v>394</v>
      </c>
      <c r="F591" s="303"/>
      <c r="G591" s="303"/>
      <c r="H591" s="279" t="s">
        <v>394</v>
      </c>
      <c r="I591" s="279" t="s">
        <v>540</v>
      </c>
      <c r="J591" s="279" t="s">
        <v>394</v>
      </c>
      <c r="K591" s="279" t="s">
        <v>394</v>
      </c>
      <c r="L591" s="279" t="s">
        <v>394</v>
      </c>
      <c r="M591" s="279" t="s">
        <v>394</v>
      </c>
      <c r="N591" s="279" t="s">
        <v>394</v>
      </c>
      <c r="O591" s="279" t="s">
        <v>394</v>
      </c>
      <c r="P591" s="315">
        <v>0</v>
      </c>
      <c r="Q591" s="279" t="s">
        <v>394</v>
      </c>
      <c r="R591" s="315" t="s">
        <v>394</v>
      </c>
      <c r="S591" s="279" t="s">
        <v>394</v>
      </c>
      <c r="T591" s="279" t="s">
        <v>394</v>
      </c>
      <c r="U591" s="315" t="s">
        <v>394</v>
      </c>
      <c r="V591" s="315" t="s">
        <v>394</v>
      </c>
      <c r="W591" s="315" t="s">
        <v>394</v>
      </c>
      <c r="X591" s="315" t="s">
        <v>394</v>
      </c>
      <c r="Y591" s="281"/>
      <c r="Z591" s="315" t="s">
        <v>394</v>
      </c>
      <c r="AA591" s="315" t="s">
        <v>394</v>
      </c>
      <c r="AB591" s="281"/>
      <c r="AC591" s="279" t="s">
        <v>855</v>
      </c>
      <c r="AF591" s="276" t="str">
        <f>IFERROR(VLOOKUP(A591,'[1]قوائم الترجمة'!AC$2:AD$2397,1,0),"م")</f>
        <v>م</v>
      </c>
      <c r="AG591" s="232"/>
      <c r="AH591" s="233"/>
      <c r="AI591" s="233"/>
      <c r="AJ591" s="233"/>
      <c r="AL591" s="267"/>
      <c r="AM591" s="235"/>
      <c r="AU591" s="234"/>
    </row>
    <row r="592" spans="1:47" ht="21" x14ac:dyDescent="0.4">
      <c r="A592" s="278">
        <v>113971</v>
      </c>
      <c r="B592" s="279" t="s">
        <v>6631</v>
      </c>
      <c r="C592" s="279" t="s">
        <v>500</v>
      </c>
      <c r="D592" s="279" t="s">
        <v>287</v>
      </c>
      <c r="E592" s="279" t="s">
        <v>394</v>
      </c>
      <c r="F592" s="303"/>
      <c r="G592" s="303"/>
      <c r="H592" s="279" t="s">
        <v>394</v>
      </c>
      <c r="I592" s="279" t="s">
        <v>61</v>
      </c>
      <c r="J592" s="279" t="s">
        <v>394</v>
      </c>
      <c r="K592" s="279" t="s">
        <v>394</v>
      </c>
      <c r="L592" s="279" t="s">
        <v>394</v>
      </c>
      <c r="M592" s="279" t="s">
        <v>394</v>
      </c>
      <c r="N592" s="279" t="s">
        <v>394</v>
      </c>
      <c r="O592" s="279" t="s">
        <v>394</v>
      </c>
      <c r="P592" s="315">
        <v>0</v>
      </c>
      <c r="Q592" s="279" t="s">
        <v>394</v>
      </c>
      <c r="R592" s="315" t="s">
        <v>394</v>
      </c>
      <c r="S592" s="279" t="s">
        <v>394</v>
      </c>
      <c r="T592" s="279" t="s">
        <v>394</v>
      </c>
      <c r="U592" s="315" t="s">
        <v>394</v>
      </c>
      <c r="V592" s="315" t="s">
        <v>394</v>
      </c>
      <c r="W592" s="315" t="s">
        <v>394</v>
      </c>
      <c r="X592" s="315" t="s">
        <v>394</v>
      </c>
      <c r="Y592" s="281"/>
      <c r="Z592" s="315" t="s">
        <v>394</v>
      </c>
      <c r="AA592" s="315" t="s">
        <v>394</v>
      </c>
      <c r="AB592" s="281"/>
      <c r="AC592" s="279" t="s">
        <v>855</v>
      </c>
      <c r="AF592" s="276" t="str">
        <f>IFERROR(VLOOKUP(A592,'[1]قوائم الترجمة'!AC$2:AD$2397,1,0),"م")</f>
        <v>م</v>
      </c>
      <c r="AG592" s="232"/>
      <c r="AH592" s="233"/>
      <c r="AI592" s="233"/>
      <c r="AJ592" s="233"/>
      <c r="AL592" s="267"/>
      <c r="AM592" s="235"/>
      <c r="AU592" s="234"/>
    </row>
    <row r="593" spans="1:47" ht="21" x14ac:dyDescent="0.4">
      <c r="A593" s="278">
        <v>113979</v>
      </c>
      <c r="B593" s="279" t="s">
        <v>5289</v>
      </c>
      <c r="C593" s="279" t="s">
        <v>1895</v>
      </c>
      <c r="D593" s="279" t="s">
        <v>623</v>
      </c>
      <c r="E593" s="279" t="s">
        <v>5660</v>
      </c>
      <c r="F593" s="279" t="s">
        <v>9009</v>
      </c>
      <c r="G593" s="279" t="s">
        <v>402</v>
      </c>
      <c r="H593" s="279" t="s">
        <v>425</v>
      </c>
      <c r="I593" s="279" t="s">
        <v>61</v>
      </c>
      <c r="J593" s="279" t="s">
        <v>7215</v>
      </c>
      <c r="K593" s="280">
        <v>0</v>
      </c>
      <c r="L593" s="279" t="s">
        <v>7215</v>
      </c>
      <c r="M593" s="279" t="s">
        <v>394</v>
      </c>
      <c r="N593" s="279"/>
      <c r="O593" s="279" t="s">
        <v>394</v>
      </c>
      <c r="P593" s="315">
        <v>0</v>
      </c>
      <c r="Q593" s="278"/>
      <c r="S593" s="279" t="s">
        <v>394</v>
      </c>
      <c r="T593" s="279" t="s">
        <v>394</v>
      </c>
      <c r="AC593" s="279" t="s">
        <v>855</v>
      </c>
      <c r="AF593" s="276">
        <f>IFERROR(VLOOKUP(A593,'[1]قوائم الترجمة'!AC$2:AD$2397,1,0),"م")</f>
        <v>113979</v>
      </c>
      <c r="AG593" s="232"/>
      <c r="AH593" s="233"/>
      <c r="AI593" s="233"/>
      <c r="AJ593" s="233"/>
      <c r="AL593" s="267"/>
      <c r="AM593" s="235"/>
      <c r="AU593" s="234"/>
    </row>
    <row r="594" spans="1:47" ht="21" x14ac:dyDescent="0.4">
      <c r="A594" s="278">
        <v>113989</v>
      </c>
      <c r="B594" s="279" t="s">
        <v>6707</v>
      </c>
      <c r="C594" s="279" t="s">
        <v>6708</v>
      </c>
      <c r="D594" s="279" t="s">
        <v>1466</v>
      </c>
      <c r="E594" s="279" t="s">
        <v>394</v>
      </c>
      <c r="F594" s="303"/>
      <c r="G594" s="303"/>
      <c r="H594" s="279" t="s">
        <v>394</v>
      </c>
      <c r="I594" s="279" t="s">
        <v>61</v>
      </c>
      <c r="J594" s="279" t="s">
        <v>394</v>
      </c>
      <c r="K594" s="279" t="s">
        <v>394</v>
      </c>
      <c r="L594" s="279" t="s">
        <v>394</v>
      </c>
      <c r="M594" s="279" t="s">
        <v>394</v>
      </c>
      <c r="N594" s="279" t="s">
        <v>394</v>
      </c>
      <c r="O594" s="279" t="s">
        <v>394</v>
      </c>
      <c r="P594" s="315">
        <v>0</v>
      </c>
      <c r="Q594" s="279" t="s">
        <v>394</v>
      </c>
      <c r="R594" s="315" t="s">
        <v>394</v>
      </c>
      <c r="S594" s="279" t="s">
        <v>394</v>
      </c>
      <c r="T594" s="279" t="s">
        <v>394</v>
      </c>
      <c r="U594" s="315" t="s">
        <v>394</v>
      </c>
      <c r="V594" s="315" t="s">
        <v>394</v>
      </c>
      <c r="W594" s="315" t="s">
        <v>394</v>
      </c>
      <c r="X594" s="315" t="s">
        <v>394</v>
      </c>
      <c r="Y594" s="281"/>
      <c r="Z594" s="315" t="s">
        <v>394</v>
      </c>
      <c r="AA594" s="315" t="s">
        <v>394</v>
      </c>
      <c r="AB594" s="281"/>
      <c r="AC594" s="279" t="s">
        <v>855</v>
      </c>
      <c r="AF594" s="276" t="str">
        <f>IFERROR(VLOOKUP(A594,'[1]قوائم الترجمة'!AC$2:AD$2397,1,0),"م")</f>
        <v>م</v>
      </c>
      <c r="AG594" s="232"/>
      <c r="AH594" s="233"/>
      <c r="AI594" s="233"/>
      <c r="AJ594" s="233"/>
      <c r="AL594" s="267"/>
      <c r="AM594" s="235"/>
      <c r="AU594" s="234"/>
    </row>
    <row r="595" spans="1:47" ht="21" x14ac:dyDescent="0.4">
      <c r="A595" s="278">
        <v>113997</v>
      </c>
      <c r="B595" s="279" t="s">
        <v>6714</v>
      </c>
      <c r="C595" s="279" t="s">
        <v>147</v>
      </c>
      <c r="D595" s="279" t="s">
        <v>6715</v>
      </c>
      <c r="E595" s="279" t="s">
        <v>394</v>
      </c>
      <c r="F595" s="279" t="s">
        <v>9010</v>
      </c>
      <c r="G595" s="279" t="s">
        <v>9011</v>
      </c>
      <c r="H595" s="279" t="s">
        <v>425</v>
      </c>
      <c r="I595" s="279" t="s">
        <v>61</v>
      </c>
      <c r="J595" s="279" t="s">
        <v>7215</v>
      </c>
      <c r="K595" s="280">
        <v>0</v>
      </c>
      <c r="L595" s="279" t="s">
        <v>7215</v>
      </c>
      <c r="M595" s="279" t="s">
        <v>394</v>
      </c>
      <c r="N595" s="279" t="s">
        <v>394</v>
      </c>
      <c r="O595" s="279" t="s">
        <v>394</v>
      </c>
      <c r="P595" s="315">
        <v>0</v>
      </c>
      <c r="Q595" s="278"/>
      <c r="S595" s="279" t="s">
        <v>394</v>
      </c>
      <c r="T595" s="279" t="s">
        <v>394</v>
      </c>
      <c r="AC595" s="279" t="s">
        <v>855</v>
      </c>
      <c r="AF595" s="276">
        <f>IFERROR(VLOOKUP(A595,'[1]قوائم الترجمة'!AC$2:AD$2397,1,0),"م")</f>
        <v>113997</v>
      </c>
      <c r="AG595" s="245"/>
      <c r="AH595" s="246"/>
      <c r="AI595" s="246"/>
      <c r="AJ595" s="246"/>
      <c r="AL595" s="267"/>
      <c r="AM595" s="235"/>
      <c r="AU595" s="234"/>
    </row>
    <row r="596" spans="1:47" ht="21" x14ac:dyDescent="0.4">
      <c r="A596" s="278">
        <v>114029</v>
      </c>
      <c r="B596" s="279" t="s">
        <v>5286</v>
      </c>
      <c r="C596" s="279" t="s">
        <v>5287</v>
      </c>
      <c r="D596" s="279" t="s">
        <v>5288</v>
      </c>
      <c r="E596" s="279" t="s">
        <v>394</v>
      </c>
      <c r="F596" s="303"/>
      <c r="G596" s="303"/>
      <c r="H596" s="279" t="s">
        <v>394</v>
      </c>
      <c r="I596" s="279" t="s">
        <v>61</v>
      </c>
      <c r="J596" s="279" t="s">
        <v>394</v>
      </c>
      <c r="K596" s="279" t="s">
        <v>394</v>
      </c>
      <c r="L596" s="279" t="s">
        <v>394</v>
      </c>
      <c r="M596" s="279" t="s">
        <v>394</v>
      </c>
      <c r="N596" s="279" t="s">
        <v>394</v>
      </c>
      <c r="O596" s="279" t="s">
        <v>394</v>
      </c>
      <c r="P596" s="315">
        <v>0</v>
      </c>
      <c r="Q596" s="279" t="s">
        <v>394</v>
      </c>
      <c r="R596" s="315" t="s">
        <v>394</v>
      </c>
      <c r="S596" s="279" t="s">
        <v>394</v>
      </c>
      <c r="T596" s="279" t="s">
        <v>394</v>
      </c>
      <c r="U596" s="315" t="s">
        <v>394</v>
      </c>
      <c r="V596" s="315" t="s">
        <v>394</v>
      </c>
      <c r="W596" s="315" t="s">
        <v>394</v>
      </c>
      <c r="X596" s="315" t="s">
        <v>394</v>
      </c>
      <c r="Y596" s="281"/>
      <c r="Z596" s="315" t="s">
        <v>394</v>
      </c>
      <c r="AA596" s="315" t="s">
        <v>394</v>
      </c>
      <c r="AB596" s="281"/>
      <c r="AC596" s="279" t="s">
        <v>855</v>
      </c>
      <c r="AF596" s="276" t="str">
        <f>IFERROR(VLOOKUP(A596,'[1]قوائم الترجمة'!AC$2:AD$2397,1,0),"م")</f>
        <v>م</v>
      </c>
      <c r="AG596" s="232"/>
      <c r="AH596" s="233"/>
      <c r="AI596" s="233"/>
      <c r="AJ596" s="233"/>
      <c r="AL596" s="267"/>
      <c r="AM596" s="235"/>
      <c r="AO596" s="236"/>
      <c r="AU596" s="234"/>
    </row>
    <row r="597" spans="1:47" ht="21.6" x14ac:dyDescent="0.65">
      <c r="A597" s="278">
        <v>114043</v>
      </c>
      <c r="B597" s="279" t="s">
        <v>6843</v>
      </c>
      <c r="C597" s="279" t="s">
        <v>170</v>
      </c>
      <c r="D597" s="279" t="s">
        <v>5817</v>
      </c>
      <c r="E597" s="279" t="s">
        <v>394</v>
      </c>
      <c r="F597" s="303"/>
      <c r="G597" s="303"/>
      <c r="H597" s="279" t="s">
        <v>394</v>
      </c>
      <c r="I597" s="279" t="s">
        <v>61</v>
      </c>
      <c r="J597" s="279" t="s">
        <v>394</v>
      </c>
      <c r="K597" s="279" t="s">
        <v>394</v>
      </c>
      <c r="L597" s="279" t="s">
        <v>394</v>
      </c>
      <c r="M597" s="279" t="s">
        <v>394</v>
      </c>
      <c r="N597" s="279" t="s">
        <v>394</v>
      </c>
      <c r="O597" s="279" t="s">
        <v>394</v>
      </c>
      <c r="P597" s="315">
        <v>0</v>
      </c>
      <c r="Q597" s="279" t="s">
        <v>394</v>
      </c>
      <c r="R597" s="315" t="s">
        <v>394</v>
      </c>
      <c r="S597" s="279" t="s">
        <v>394</v>
      </c>
      <c r="T597" s="279" t="s">
        <v>394</v>
      </c>
      <c r="U597" s="315" t="s">
        <v>394</v>
      </c>
      <c r="V597" s="315" t="s">
        <v>394</v>
      </c>
      <c r="W597" s="315" t="s">
        <v>394</v>
      </c>
      <c r="X597" s="315" t="s">
        <v>394</v>
      </c>
      <c r="Y597" s="281"/>
      <c r="Z597" s="315" t="s">
        <v>394</v>
      </c>
      <c r="AA597" s="315" t="s">
        <v>394</v>
      </c>
      <c r="AB597" s="281"/>
      <c r="AC597" s="279" t="s">
        <v>855</v>
      </c>
      <c r="AF597" s="276" t="str">
        <f>IFERROR(VLOOKUP(A597,'[1]قوائم الترجمة'!AC$2:AD$2397,1,0),"م")</f>
        <v>م</v>
      </c>
      <c r="AG597" s="242"/>
      <c r="AH597" s="240"/>
      <c r="AI597" s="240"/>
      <c r="AJ597" s="240"/>
      <c r="AL597" s="267"/>
      <c r="AM597" s="235"/>
      <c r="AU597" s="234"/>
    </row>
    <row r="598" spans="1:47" ht="21" x14ac:dyDescent="0.4">
      <c r="A598" s="278">
        <v>114045</v>
      </c>
      <c r="B598" s="279" t="s">
        <v>1637</v>
      </c>
      <c r="C598" s="279" t="s">
        <v>99</v>
      </c>
      <c r="D598" s="279" t="s">
        <v>318</v>
      </c>
      <c r="E598" s="279" t="s">
        <v>394</v>
      </c>
      <c r="F598" s="303"/>
      <c r="G598" s="303"/>
      <c r="H598" s="279" t="s">
        <v>394</v>
      </c>
      <c r="I598" s="279" t="s">
        <v>540</v>
      </c>
      <c r="J598" s="279" t="s">
        <v>394</v>
      </c>
      <c r="K598" s="279" t="s">
        <v>394</v>
      </c>
      <c r="L598" s="279" t="s">
        <v>394</v>
      </c>
      <c r="M598" s="279" t="s">
        <v>394</v>
      </c>
      <c r="N598" s="279" t="s">
        <v>394</v>
      </c>
      <c r="O598" s="279" t="s">
        <v>394</v>
      </c>
      <c r="P598" s="315">
        <v>0</v>
      </c>
      <c r="Q598" s="279" t="s">
        <v>394</v>
      </c>
      <c r="R598" s="315" t="s">
        <v>394</v>
      </c>
      <c r="S598" s="279" t="s">
        <v>394</v>
      </c>
      <c r="T598" s="279" t="s">
        <v>394</v>
      </c>
      <c r="U598" s="315" t="s">
        <v>394</v>
      </c>
      <c r="V598" s="315" t="s">
        <v>394</v>
      </c>
      <c r="W598" s="315" t="s">
        <v>394</v>
      </c>
      <c r="X598" s="315" t="s">
        <v>394</v>
      </c>
      <c r="Y598" s="281"/>
      <c r="Z598" s="315" t="s">
        <v>394</v>
      </c>
      <c r="AA598" s="315" t="s">
        <v>394</v>
      </c>
      <c r="AB598" s="281"/>
      <c r="AC598" s="279" t="s">
        <v>855</v>
      </c>
      <c r="AF598" s="276" t="str">
        <f>IFERROR(VLOOKUP(A598,'[1]قوائم الترجمة'!AC$2:AD$2397,1,0),"م")</f>
        <v>م</v>
      </c>
      <c r="AG598" s="232"/>
      <c r="AH598" s="233"/>
      <c r="AI598" s="233"/>
      <c r="AJ598" s="233"/>
      <c r="AL598" s="267"/>
      <c r="AM598" s="235"/>
      <c r="AO598" s="236"/>
      <c r="AU598" s="234"/>
    </row>
    <row r="599" spans="1:47" ht="21" x14ac:dyDescent="0.4">
      <c r="A599" s="278">
        <v>114046</v>
      </c>
      <c r="B599" s="279" t="s">
        <v>5285</v>
      </c>
      <c r="C599" s="279" t="s">
        <v>72</v>
      </c>
      <c r="D599" s="279" t="s">
        <v>331</v>
      </c>
      <c r="E599" s="279" t="s">
        <v>394</v>
      </c>
      <c r="F599" s="303"/>
      <c r="G599" s="303"/>
      <c r="H599" s="279" t="s">
        <v>394</v>
      </c>
      <c r="I599" s="279" t="s">
        <v>61</v>
      </c>
      <c r="J599" s="279" t="s">
        <v>394</v>
      </c>
      <c r="K599" s="279" t="s">
        <v>394</v>
      </c>
      <c r="L599" s="279" t="s">
        <v>394</v>
      </c>
      <c r="M599" s="279" t="s">
        <v>394</v>
      </c>
      <c r="N599" s="279" t="s">
        <v>394</v>
      </c>
      <c r="O599" s="279" t="s">
        <v>394</v>
      </c>
      <c r="P599" s="315">
        <v>0</v>
      </c>
      <c r="Q599" s="279" t="s">
        <v>394</v>
      </c>
      <c r="R599" s="315" t="s">
        <v>394</v>
      </c>
      <c r="S599" s="279" t="s">
        <v>394</v>
      </c>
      <c r="T599" s="279" t="s">
        <v>394</v>
      </c>
      <c r="U599" s="315" t="s">
        <v>394</v>
      </c>
      <c r="V599" s="315" t="s">
        <v>394</v>
      </c>
      <c r="W599" s="315" t="s">
        <v>394</v>
      </c>
      <c r="X599" s="315" t="s">
        <v>394</v>
      </c>
      <c r="Y599" s="281"/>
      <c r="Z599" s="315" t="s">
        <v>394</v>
      </c>
      <c r="AA599" s="315" t="s">
        <v>394</v>
      </c>
      <c r="AB599" s="281"/>
      <c r="AC599" s="279" t="s">
        <v>855</v>
      </c>
      <c r="AF599" s="276" t="str">
        <f>IFERROR(VLOOKUP(A599,'[1]قوائم الترجمة'!AC$2:AD$2397,1,0),"م")</f>
        <v>م</v>
      </c>
      <c r="AG599" s="232"/>
      <c r="AH599" s="233"/>
      <c r="AI599" s="233"/>
      <c r="AJ599" s="233"/>
      <c r="AL599" s="267"/>
      <c r="AM599" s="235"/>
      <c r="AO599" s="236"/>
      <c r="AU599" s="234"/>
    </row>
    <row r="600" spans="1:47" ht="21" x14ac:dyDescent="0.4">
      <c r="A600" s="278">
        <v>114113</v>
      </c>
      <c r="B600" s="279" t="s">
        <v>629</v>
      </c>
      <c r="C600" s="279" t="s">
        <v>78</v>
      </c>
      <c r="D600" s="279" t="s">
        <v>508</v>
      </c>
      <c r="E600" s="279" t="s">
        <v>394</v>
      </c>
      <c r="F600" s="303"/>
      <c r="G600" s="303"/>
      <c r="H600" s="279" t="s">
        <v>394</v>
      </c>
      <c r="I600" s="279" t="s">
        <v>538</v>
      </c>
      <c r="J600" s="279" t="s">
        <v>394</v>
      </c>
      <c r="K600" s="279" t="s">
        <v>394</v>
      </c>
      <c r="L600" s="279" t="s">
        <v>394</v>
      </c>
      <c r="M600" s="279" t="s">
        <v>394</v>
      </c>
      <c r="N600" s="279" t="s">
        <v>394</v>
      </c>
      <c r="O600" s="279" t="s">
        <v>394</v>
      </c>
      <c r="P600" s="315">
        <v>0</v>
      </c>
      <c r="Q600" s="279" t="s">
        <v>394</v>
      </c>
      <c r="R600" s="315" t="s">
        <v>394</v>
      </c>
      <c r="S600" s="279" t="s">
        <v>394</v>
      </c>
      <c r="T600" s="279" t="s">
        <v>394</v>
      </c>
      <c r="U600" s="315" t="s">
        <v>394</v>
      </c>
      <c r="V600" s="315" t="s">
        <v>394</v>
      </c>
      <c r="W600" s="315" t="s">
        <v>394</v>
      </c>
      <c r="X600" s="315" t="s">
        <v>394</v>
      </c>
      <c r="Y600" s="281"/>
      <c r="Z600" s="315" t="s">
        <v>394</v>
      </c>
      <c r="AA600" s="315" t="s">
        <v>394</v>
      </c>
      <c r="AB600" s="281"/>
      <c r="AC600" s="279" t="s">
        <v>855</v>
      </c>
      <c r="AF600" s="276" t="str">
        <f>IFERROR(VLOOKUP(A600,'[1]قوائم الترجمة'!AC$2:AD$2397,1,0),"م")</f>
        <v>م</v>
      </c>
      <c r="AG600" s="232"/>
      <c r="AH600" s="233"/>
      <c r="AI600" s="233"/>
      <c r="AJ600" s="233"/>
      <c r="AL600" s="267"/>
      <c r="AM600" s="235"/>
      <c r="AU600" s="234"/>
    </row>
    <row r="601" spans="1:47" ht="21" x14ac:dyDescent="0.4">
      <c r="A601" s="278">
        <v>114126</v>
      </c>
      <c r="B601" s="279" t="s">
        <v>1465</v>
      </c>
      <c r="C601" s="279" t="s">
        <v>582</v>
      </c>
      <c r="D601" s="279" t="s">
        <v>304</v>
      </c>
      <c r="E601" s="279" t="s">
        <v>394</v>
      </c>
      <c r="F601" s="303"/>
      <c r="G601" s="303"/>
      <c r="H601" s="279" t="s">
        <v>394</v>
      </c>
      <c r="I601" s="279" t="s">
        <v>61</v>
      </c>
      <c r="J601" s="279" t="s">
        <v>394</v>
      </c>
      <c r="K601" s="279" t="s">
        <v>394</v>
      </c>
      <c r="L601" s="279" t="s">
        <v>394</v>
      </c>
      <c r="M601" s="279" t="s">
        <v>394</v>
      </c>
      <c r="N601" s="279" t="s">
        <v>394</v>
      </c>
      <c r="O601" s="279" t="s">
        <v>394</v>
      </c>
      <c r="P601" s="315">
        <v>0</v>
      </c>
      <c r="Q601" s="279" t="s">
        <v>394</v>
      </c>
      <c r="R601" s="315" t="s">
        <v>394</v>
      </c>
      <c r="S601" s="279" t="s">
        <v>394</v>
      </c>
      <c r="T601" s="279" t="s">
        <v>394</v>
      </c>
      <c r="U601" s="315" t="s">
        <v>394</v>
      </c>
      <c r="V601" s="315" t="s">
        <v>394</v>
      </c>
      <c r="W601" s="315" t="s">
        <v>394</v>
      </c>
      <c r="X601" s="315" t="s">
        <v>394</v>
      </c>
      <c r="Y601" s="281"/>
      <c r="Z601" s="315" t="s">
        <v>394</v>
      </c>
      <c r="AA601" s="315" t="s">
        <v>394</v>
      </c>
      <c r="AB601" s="281"/>
      <c r="AC601" s="279" t="s">
        <v>855</v>
      </c>
      <c r="AF601" s="276" t="str">
        <f>IFERROR(VLOOKUP(A601,'[1]قوائم الترجمة'!AC$2:AD$2397,1,0),"م")</f>
        <v>م</v>
      </c>
      <c r="AG601" s="232"/>
      <c r="AH601" s="233"/>
      <c r="AI601" s="233"/>
      <c r="AJ601" s="233"/>
      <c r="AL601" s="267"/>
      <c r="AM601" s="235"/>
      <c r="AU601" s="234"/>
    </row>
    <row r="602" spans="1:47" ht="21" x14ac:dyDescent="0.4">
      <c r="A602" s="278">
        <v>114144</v>
      </c>
      <c r="B602" s="279" t="s">
        <v>7107</v>
      </c>
      <c r="C602" s="279" t="s">
        <v>64</v>
      </c>
      <c r="D602" s="279" t="s">
        <v>394</v>
      </c>
      <c r="E602" s="279" t="s">
        <v>394</v>
      </c>
      <c r="F602" s="303"/>
      <c r="G602" s="303"/>
      <c r="H602" s="279" t="s">
        <v>394</v>
      </c>
      <c r="I602" s="279" t="s">
        <v>61</v>
      </c>
      <c r="J602" s="279" t="s">
        <v>394</v>
      </c>
      <c r="K602" s="279" t="s">
        <v>394</v>
      </c>
      <c r="L602" s="279" t="s">
        <v>394</v>
      </c>
      <c r="M602" s="279" t="s">
        <v>394</v>
      </c>
      <c r="N602" s="279" t="s">
        <v>394</v>
      </c>
      <c r="O602" s="279" t="s">
        <v>394</v>
      </c>
      <c r="P602" s="315">
        <v>0</v>
      </c>
      <c r="Q602" s="279" t="s">
        <v>394</v>
      </c>
      <c r="R602" s="315" t="s">
        <v>394</v>
      </c>
      <c r="S602" s="279" t="s">
        <v>394</v>
      </c>
      <c r="T602" s="279" t="s">
        <v>394</v>
      </c>
      <c r="U602" s="315" t="s">
        <v>394</v>
      </c>
      <c r="V602" s="315" t="s">
        <v>394</v>
      </c>
      <c r="W602" s="315" t="s">
        <v>394</v>
      </c>
      <c r="X602" s="315" t="s">
        <v>394</v>
      </c>
      <c r="Y602" s="281"/>
      <c r="Z602" s="315" t="s">
        <v>394</v>
      </c>
      <c r="AA602" s="315" t="s">
        <v>394</v>
      </c>
      <c r="AB602" s="281"/>
      <c r="AC602" s="279" t="s">
        <v>855</v>
      </c>
      <c r="AF602" s="276" t="str">
        <f>IFERROR(VLOOKUP(A602,'[1]قوائم الترجمة'!AC$2:AD$2397,1,0),"م")</f>
        <v>م</v>
      </c>
      <c r="AG602" s="232"/>
      <c r="AH602" s="233"/>
      <c r="AI602" s="233"/>
      <c r="AJ602" s="233"/>
      <c r="AL602" s="267"/>
      <c r="AM602" s="235"/>
      <c r="AU602" s="234"/>
    </row>
    <row r="603" spans="1:47" ht="21" x14ac:dyDescent="0.4">
      <c r="A603" s="278">
        <v>114145</v>
      </c>
      <c r="B603" s="279" t="s">
        <v>10372</v>
      </c>
      <c r="C603" s="279" t="s">
        <v>68</v>
      </c>
      <c r="D603" s="279" t="s">
        <v>239</v>
      </c>
      <c r="E603" s="279" t="s">
        <v>394</v>
      </c>
      <c r="F603" s="303"/>
      <c r="G603" s="303"/>
      <c r="H603" s="279" t="s">
        <v>394</v>
      </c>
      <c r="I603" s="279" t="s">
        <v>538</v>
      </c>
      <c r="J603" s="279" t="s">
        <v>394</v>
      </c>
      <c r="K603" s="279" t="s">
        <v>394</v>
      </c>
      <c r="L603" s="279" t="s">
        <v>394</v>
      </c>
      <c r="M603" s="279" t="s">
        <v>394</v>
      </c>
      <c r="N603" s="279" t="s">
        <v>394</v>
      </c>
      <c r="O603" s="279" t="s">
        <v>394</v>
      </c>
      <c r="P603" s="315">
        <v>0</v>
      </c>
      <c r="Q603" s="279" t="s">
        <v>394</v>
      </c>
      <c r="R603" s="315" t="s">
        <v>394</v>
      </c>
      <c r="S603" s="279" t="s">
        <v>394</v>
      </c>
      <c r="T603" s="279" t="s">
        <v>394</v>
      </c>
      <c r="U603" s="315" t="s">
        <v>394</v>
      </c>
      <c r="V603" s="315" t="s">
        <v>394</v>
      </c>
      <c r="W603" s="315" t="s">
        <v>394</v>
      </c>
      <c r="X603" s="315" t="s">
        <v>394</v>
      </c>
      <c r="Y603" s="281"/>
      <c r="Z603" s="315" t="s">
        <v>394</v>
      </c>
      <c r="AA603" s="315" t="s">
        <v>394</v>
      </c>
      <c r="AB603" s="281"/>
      <c r="AC603" s="279" t="s">
        <v>855</v>
      </c>
      <c r="AF603" s="276" t="str">
        <f>IFERROR(VLOOKUP(A603,'[1]قوائم الترجمة'!AC$2:AD$2397,1,0),"م")</f>
        <v>م</v>
      </c>
      <c r="AG603" s="232"/>
      <c r="AH603" s="233"/>
      <c r="AI603" s="233"/>
      <c r="AJ603" s="233"/>
      <c r="AL603" s="267"/>
      <c r="AM603" s="235"/>
      <c r="AO603" s="236"/>
      <c r="AU603" s="234"/>
    </row>
    <row r="604" spans="1:47" ht="21" x14ac:dyDescent="0.4">
      <c r="A604" s="278">
        <v>114168</v>
      </c>
      <c r="B604" s="279" t="s">
        <v>7163</v>
      </c>
      <c r="C604" s="279" t="s">
        <v>81</v>
      </c>
      <c r="D604" s="279" t="s">
        <v>7164</v>
      </c>
      <c r="E604" s="279" t="s">
        <v>394</v>
      </c>
      <c r="F604" s="303"/>
      <c r="G604" s="303"/>
      <c r="H604" s="279" t="s">
        <v>394</v>
      </c>
      <c r="I604" s="279" t="s">
        <v>539</v>
      </c>
      <c r="J604" s="279" t="s">
        <v>394</v>
      </c>
      <c r="K604" s="279" t="s">
        <v>394</v>
      </c>
      <c r="L604" s="279" t="s">
        <v>394</v>
      </c>
      <c r="M604" s="279" t="s">
        <v>394</v>
      </c>
      <c r="N604" s="279" t="s">
        <v>394</v>
      </c>
      <c r="O604" s="279" t="s">
        <v>394</v>
      </c>
      <c r="P604" s="315">
        <v>0</v>
      </c>
      <c r="Q604" s="279" t="s">
        <v>394</v>
      </c>
      <c r="R604" s="315" t="s">
        <v>394</v>
      </c>
      <c r="S604" s="279" t="s">
        <v>394</v>
      </c>
      <c r="T604" s="279" t="s">
        <v>394</v>
      </c>
      <c r="U604" s="315" t="s">
        <v>394</v>
      </c>
      <c r="V604" s="315" t="s">
        <v>394</v>
      </c>
      <c r="W604" s="315" t="s">
        <v>394</v>
      </c>
      <c r="X604" s="315" t="s">
        <v>394</v>
      </c>
      <c r="Y604" s="281"/>
      <c r="Z604" s="315" t="s">
        <v>394</v>
      </c>
      <c r="AA604" s="315" t="s">
        <v>394</v>
      </c>
      <c r="AB604" s="281"/>
      <c r="AC604" s="279" t="s">
        <v>855</v>
      </c>
      <c r="AF604" s="276" t="str">
        <f>IFERROR(VLOOKUP(A604,'[1]قوائم الترجمة'!AC$2:AD$2397,1,0),"م")</f>
        <v>م</v>
      </c>
      <c r="AG604" s="232"/>
      <c r="AH604" s="233"/>
      <c r="AI604" s="233"/>
      <c r="AJ604" s="233"/>
      <c r="AL604" s="267"/>
      <c r="AM604" s="235"/>
      <c r="AU604" s="234"/>
    </row>
    <row r="605" spans="1:47" ht="21" x14ac:dyDescent="0.4">
      <c r="A605" s="278">
        <v>114239</v>
      </c>
      <c r="B605" s="279" t="s">
        <v>1636</v>
      </c>
      <c r="C605" s="279" t="s">
        <v>120</v>
      </c>
      <c r="D605" s="279" t="s">
        <v>289</v>
      </c>
      <c r="E605" s="279" t="s">
        <v>423</v>
      </c>
      <c r="F605" s="279" t="s">
        <v>9012</v>
      </c>
      <c r="G605" s="279" t="s">
        <v>8253</v>
      </c>
      <c r="H605" s="279" t="s">
        <v>425</v>
      </c>
      <c r="I605" s="279" t="s">
        <v>538</v>
      </c>
      <c r="J605" s="279" t="s">
        <v>8112</v>
      </c>
      <c r="K605" s="280">
        <v>2000</v>
      </c>
      <c r="L605" s="279" t="s">
        <v>419</v>
      </c>
      <c r="M605" s="279" t="s">
        <v>394</v>
      </c>
      <c r="N605" s="279" t="s">
        <v>394</v>
      </c>
      <c r="O605" s="279" t="s">
        <v>394</v>
      </c>
      <c r="P605" s="315">
        <v>0</v>
      </c>
      <c r="Q605" s="278"/>
      <c r="S605" s="279" t="s">
        <v>394</v>
      </c>
      <c r="T605" s="279" t="s">
        <v>394</v>
      </c>
      <c r="AC605" s="279" t="s">
        <v>855</v>
      </c>
      <c r="AF605" s="276">
        <f>IFERROR(VLOOKUP(A605,'[1]قوائم الترجمة'!AC$2:AD$2397,1,0),"م")</f>
        <v>114239</v>
      </c>
      <c r="AG605" s="232"/>
      <c r="AH605" s="233"/>
      <c r="AI605" s="233"/>
      <c r="AJ605" s="233"/>
      <c r="AL605" s="267"/>
      <c r="AM605" s="235"/>
      <c r="AU605" s="234"/>
    </row>
    <row r="606" spans="1:47" ht="21" x14ac:dyDescent="0.4">
      <c r="A606" s="278">
        <v>114244</v>
      </c>
      <c r="B606" s="279" t="s">
        <v>5284</v>
      </c>
      <c r="C606" s="279" t="s">
        <v>74</v>
      </c>
      <c r="D606" s="279" t="s">
        <v>567</v>
      </c>
      <c r="E606" s="279" t="s">
        <v>424</v>
      </c>
      <c r="F606" s="279" t="s">
        <v>9013</v>
      </c>
      <c r="G606" s="279" t="s">
        <v>402</v>
      </c>
      <c r="H606" s="279" t="s">
        <v>425</v>
      </c>
      <c r="I606" s="279" t="s">
        <v>61</v>
      </c>
      <c r="J606" s="279" t="s">
        <v>7215</v>
      </c>
      <c r="K606" s="280">
        <v>0</v>
      </c>
      <c r="L606" s="279" t="s">
        <v>7215</v>
      </c>
      <c r="M606" s="279" t="s">
        <v>394</v>
      </c>
      <c r="N606" s="279" t="s">
        <v>394</v>
      </c>
      <c r="O606" s="279" t="s">
        <v>394</v>
      </c>
      <c r="P606" s="315">
        <v>0</v>
      </c>
      <c r="Q606" s="278"/>
      <c r="S606" s="279" t="s">
        <v>394</v>
      </c>
      <c r="T606" s="279" t="s">
        <v>394</v>
      </c>
      <c r="AC606" s="279" t="s">
        <v>855</v>
      </c>
      <c r="AF606" s="276">
        <f>IFERROR(VLOOKUP(A606,'[1]قوائم الترجمة'!AC$2:AD$2397,1,0),"م")</f>
        <v>114244</v>
      </c>
      <c r="AG606" s="232"/>
      <c r="AH606" s="233"/>
      <c r="AI606" s="233"/>
      <c r="AJ606" s="233"/>
      <c r="AL606" s="267"/>
      <c r="AM606" s="235"/>
      <c r="AO606" s="236"/>
      <c r="AU606" s="234"/>
    </row>
    <row r="607" spans="1:47" ht="21" x14ac:dyDescent="0.4">
      <c r="A607" s="278">
        <v>114256</v>
      </c>
      <c r="B607" s="279" t="s">
        <v>7385</v>
      </c>
      <c r="C607" s="279" t="s">
        <v>7386</v>
      </c>
      <c r="D607" s="279" t="s">
        <v>508</v>
      </c>
      <c r="E607" s="279" t="s">
        <v>394</v>
      </c>
      <c r="F607" s="303"/>
      <c r="G607" s="303"/>
      <c r="H607" s="279" t="s">
        <v>394</v>
      </c>
      <c r="I607" s="279" t="s">
        <v>540</v>
      </c>
      <c r="J607" s="279" t="s">
        <v>394</v>
      </c>
      <c r="K607" s="279" t="s">
        <v>394</v>
      </c>
      <c r="L607" s="279" t="s">
        <v>394</v>
      </c>
      <c r="M607" s="279" t="s">
        <v>394</v>
      </c>
      <c r="N607" s="279" t="s">
        <v>394</v>
      </c>
      <c r="O607" s="279" t="s">
        <v>394</v>
      </c>
      <c r="P607" s="315">
        <v>0</v>
      </c>
      <c r="Q607" s="279" t="s">
        <v>394</v>
      </c>
      <c r="R607" s="315" t="s">
        <v>394</v>
      </c>
      <c r="S607" s="279" t="s">
        <v>394</v>
      </c>
      <c r="T607" s="279" t="s">
        <v>394</v>
      </c>
      <c r="U607" s="315" t="s">
        <v>394</v>
      </c>
      <c r="V607" s="315" t="s">
        <v>394</v>
      </c>
      <c r="W607" s="315" t="s">
        <v>394</v>
      </c>
      <c r="X607" s="315" t="s">
        <v>394</v>
      </c>
      <c r="Y607" s="281"/>
      <c r="Z607" s="315" t="s">
        <v>394</v>
      </c>
      <c r="AA607" s="315" t="s">
        <v>394</v>
      </c>
      <c r="AB607" s="281"/>
      <c r="AC607" s="279" t="s">
        <v>855</v>
      </c>
      <c r="AF607" s="276" t="str">
        <f>IFERROR(VLOOKUP(A607,'[1]قوائم الترجمة'!AC$2:AD$2397,1,0),"م")</f>
        <v>م</v>
      </c>
      <c r="AG607" s="232"/>
      <c r="AH607" s="233"/>
      <c r="AI607" s="233"/>
      <c r="AJ607" s="233"/>
      <c r="AL607" s="267"/>
      <c r="AM607" s="235"/>
      <c r="AU607" s="234"/>
    </row>
    <row r="608" spans="1:47" ht="21" x14ac:dyDescent="0.4">
      <c r="A608" s="278">
        <v>114288</v>
      </c>
      <c r="B608" s="279" t="s">
        <v>7438</v>
      </c>
      <c r="C608" s="279" t="s">
        <v>135</v>
      </c>
      <c r="D608" s="279" t="s">
        <v>236</v>
      </c>
      <c r="E608" s="279" t="s">
        <v>394</v>
      </c>
      <c r="F608" s="303"/>
      <c r="G608" s="303"/>
      <c r="H608" s="279" t="s">
        <v>394</v>
      </c>
      <c r="I608" s="279" t="s">
        <v>540</v>
      </c>
      <c r="J608" s="279" t="s">
        <v>394</v>
      </c>
      <c r="K608" s="279" t="s">
        <v>394</v>
      </c>
      <c r="L608" s="279" t="s">
        <v>394</v>
      </c>
      <c r="M608" s="279" t="s">
        <v>394</v>
      </c>
      <c r="N608" s="279" t="s">
        <v>394</v>
      </c>
      <c r="O608" s="279" t="s">
        <v>394</v>
      </c>
      <c r="P608" s="315">
        <v>0</v>
      </c>
      <c r="Q608" s="279" t="s">
        <v>394</v>
      </c>
      <c r="R608" s="315" t="s">
        <v>394</v>
      </c>
      <c r="S608" s="279" t="s">
        <v>394</v>
      </c>
      <c r="T608" s="279" t="s">
        <v>394</v>
      </c>
      <c r="U608" s="315" t="s">
        <v>394</v>
      </c>
      <c r="V608" s="315" t="s">
        <v>394</v>
      </c>
      <c r="W608" s="315" t="s">
        <v>394</v>
      </c>
      <c r="X608" s="315" t="s">
        <v>394</v>
      </c>
      <c r="Y608" s="281"/>
      <c r="Z608" s="315" t="s">
        <v>394</v>
      </c>
      <c r="AA608" s="315" t="s">
        <v>394</v>
      </c>
      <c r="AB608" s="281"/>
      <c r="AC608" s="279" t="s">
        <v>855</v>
      </c>
      <c r="AF608" s="276" t="str">
        <f>IFERROR(VLOOKUP(A608,'[1]قوائم الترجمة'!AC$2:AD$2397,1,0),"م")</f>
        <v>م</v>
      </c>
      <c r="AG608" s="232"/>
      <c r="AH608" s="233"/>
      <c r="AI608" s="233"/>
      <c r="AJ608" s="233"/>
      <c r="AL608" s="267"/>
      <c r="AM608" s="235"/>
      <c r="AO608" s="236"/>
      <c r="AU608" s="234"/>
    </row>
    <row r="609" spans="1:47" ht="21" x14ac:dyDescent="0.4">
      <c r="A609" s="278">
        <v>114293</v>
      </c>
      <c r="B609" s="279" t="s">
        <v>7468</v>
      </c>
      <c r="C609" s="279" t="s">
        <v>5717</v>
      </c>
      <c r="D609" s="279" t="s">
        <v>297</v>
      </c>
      <c r="E609" s="279" t="s">
        <v>394</v>
      </c>
      <c r="F609" s="303"/>
      <c r="G609" s="303"/>
      <c r="H609" s="279" t="s">
        <v>394</v>
      </c>
      <c r="I609" s="279" t="s">
        <v>61</v>
      </c>
      <c r="J609" s="279" t="s">
        <v>394</v>
      </c>
      <c r="K609" s="279" t="s">
        <v>394</v>
      </c>
      <c r="L609" s="279" t="s">
        <v>394</v>
      </c>
      <c r="M609" s="279" t="s">
        <v>394</v>
      </c>
      <c r="N609" s="279" t="s">
        <v>394</v>
      </c>
      <c r="O609" s="279" t="s">
        <v>394</v>
      </c>
      <c r="P609" s="315">
        <v>0</v>
      </c>
      <c r="Q609" s="279" t="s">
        <v>394</v>
      </c>
      <c r="R609" s="315" t="s">
        <v>394</v>
      </c>
      <c r="S609" s="279" t="s">
        <v>394</v>
      </c>
      <c r="T609" s="279" t="s">
        <v>394</v>
      </c>
      <c r="U609" s="315" t="s">
        <v>394</v>
      </c>
      <c r="V609" s="315" t="s">
        <v>394</v>
      </c>
      <c r="W609" s="315" t="s">
        <v>394</v>
      </c>
      <c r="X609" s="315" t="s">
        <v>394</v>
      </c>
      <c r="Y609" s="281"/>
      <c r="Z609" s="315" t="s">
        <v>394</v>
      </c>
      <c r="AA609" s="315" t="s">
        <v>394</v>
      </c>
      <c r="AB609" s="281"/>
      <c r="AC609" s="279" t="s">
        <v>855</v>
      </c>
      <c r="AF609" s="276" t="str">
        <f>IFERROR(VLOOKUP(A609,'[1]قوائم الترجمة'!AC$2:AD$2397,1,0),"م")</f>
        <v>م</v>
      </c>
      <c r="AG609" s="232"/>
      <c r="AH609" s="233"/>
      <c r="AI609" s="233"/>
      <c r="AJ609" s="233"/>
      <c r="AL609" s="267"/>
      <c r="AM609" s="235"/>
      <c r="AU609" s="234"/>
    </row>
    <row r="610" spans="1:47" ht="21" x14ac:dyDescent="0.4">
      <c r="A610" s="278">
        <v>114301</v>
      </c>
      <c r="B610" s="279" t="s">
        <v>5283</v>
      </c>
      <c r="C610" s="279" t="s">
        <v>500</v>
      </c>
      <c r="D610" s="279" t="s">
        <v>257</v>
      </c>
      <c r="E610" s="279" t="s">
        <v>394</v>
      </c>
      <c r="F610" s="303"/>
      <c r="G610" s="303"/>
      <c r="H610" s="279" t="s">
        <v>394</v>
      </c>
      <c r="I610" s="279" t="s">
        <v>61</v>
      </c>
      <c r="J610" s="279" t="s">
        <v>394</v>
      </c>
      <c r="K610" s="279" t="s">
        <v>394</v>
      </c>
      <c r="L610" s="279" t="s">
        <v>394</v>
      </c>
      <c r="M610" s="279" t="s">
        <v>394</v>
      </c>
      <c r="N610" s="279" t="s">
        <v>394</v>
      </c>
      <c r="O610" s="279" t="s">
        <v>394</v>
      </c>
      <c r="P610" s="315">
        <v>0</v>
      </c>
      <c r="Q610" s="279" t="s">
        <v>394</v>
      </c>
      <c r="R610" s="315" t="s">
        <v>394</v>
      </c>
      <c r="S610" s="279" t="s">
        <v>394</v>
      </c>
      <c r="T610" s="279" t="s">
        <v>394</v>
      </c>
      <c r="U610" s="315" t="s">
        <v>394</v>
      </c>
      <c r="V610" s="315" t="s">
        <v>394</v>
      </c>
      <c r="W610" s="315" t="s">
        <v>394</v>
      </c>
      <c r="X610" s="315" t="s">
        <v>394</v>
      </c>
      <c r="Y610" s="281"/>
      <c r="Z610" s="315" t="s">
        <v>394</v>
      </c>
      <c r="AA610" s="315" t="s">
        <v>394</v>
      </c>
      <c r="AB610" s="281"/>
      <c r="AC610" s="279" t="s">
        <v>855</v>
      </c>
      <c r="AF610" s="276" t="str">
        <f>IFERROR(VLOOKUP(A610,'[1]قوائم الترجمة'!AC$2:AD$2397,1,0),"م")</f>
        <v>م</v>
      </c>
      <c r="AG610" s="232"/>
      <c r="AH610" s="233"/>
      <c r="AI610" s="233"/>
      <c r="AJ610" s="233"/>
      <c r="AL610" s="267"/>
      <c r="AM610" s="235"/>
      <c r="AO610" s="236"/>
      <c r="AU610" s="234"/>
    </row>
    <row r="611" spans="1:47" ht="21" x14ac:dyDescent="0.4">
      <c r="A611" s="278">
        <v>114309</v>
      </c>
      <c r="B611" s="279" t="s">
        <v>5282</v>
      </c>
      <c r="C611" s="279" t="s">
        <v>161</v>
      </c>
      <c r="D611" s="279" t="s">
        <v>355</v>
      </c>
      <c r="E611" s="279" t="s">
        <v>394</v>
      </c>
      <c r="F611" s="303"/>
      <c r="G611" s="303"/>
      <c r="H611" s="279" t="s">
        <v>394</v>
      </c>
      <c r="I611" s="279" t="s">
        <v>61</v>
      </c>
      <c r="J611" s="279" t="s">
        <v>394</v>
      </c>
      <c r="K611" s="279" t="s">
        <v>394</v>
      </c>
      <c r="L611" s="279" t="s">
        <v>394</v>
      </c>
      <c r="M611" s="279" t="s">
        <v>394</v>
      </c>
      <c r="N611" s="279" t="s">
        <v>394</v>
      </c>
      <c r="O611" s="279" t="s">
        <v>394</v>
      </c>
      <c r="P611" s="315">
        <v>0</v>
      </c>
      <c r="Q611" s="279" t="s">
        <v>394</v>
      </c>
      <c r="R611" s="315" t="s">
        <v>394</v>
      </c>
      <c r="S611" s="279" t="s">
        <v>394</v>
      </c>
      <c r="T611" s="279" t="s">
        <v>394</v>
      </c>
      <c r="U611" s="315" t="s">
        <v>394</v>
      </c>
      <c r="V611" s="315" t="s">
        <v>394</v>
      </c>
      <c r="W611" s="315" t="s">
        <v>394</v>
      </c>
      <c r="X611" s="315" t="s">
        <v>394</v>
      </c>
      <c r="Y611" s="281"/>
      <c r="Z611" s="315" t="s">
        <v>394</v>
      </c>
      <c r="AA611" s="315" t="s">
        <v>394</v>
      </c>
      <c r="AB611" s="281"/>
      <c r="AC611" s="279" t="s">
        <v>855</v>
      </c>
      <c r="AF611" s="276" t="str">
        <f>IFERROR(VLOOKUP(A611,'[1]قوائم الترجمة'!AC$2:AD$2397,1,0),"م")</f>
        <v>م</v>
      </c>
      <c r="AG611" s="232"/>
      <c r="AH611" s="233"/>
      <c r="AI611" s="233"/>
      <c r="AJ611" s="233"/>
      <c r="AL611" s="267"/>
      <c r="AM611" s="235"/>
      <c r="AO611" s="236"/>
      <c r="AU611" s="234"/>
    </row>
    <row r="612" spans="1:47" ht="21" x14ac:dyDescent="0.4">
      <c r="A612" s="278">
        <v>114336</v>
      </c>
      <c r="B612" s="279" t="s">
        <v>1464</v>
      </c>
      <c r="C612" s="279" t="s">
        <v>136</v>
      </c>
      <c r="D612" s="279" t="s">
        <v>737</v>
      </c>
      <c r="E612" s="279" t="s">
        <v>394</v>
      </c>
      <c r="F612" s="303"/>
      <c r="G612" s="303"/>
      <c r="H612" s="279" t="s">
        <v>394</v>
      </c>
      <c r="I612" s="279" t="s">
        <v>61</v>
      </c>
      <c r="J612" s="279" t="s">
        <v>394</v>
      </c>
      <c r="K612" s="279" t="s">
        <v>394</v>
      </c>
      <c r="L612" s="279" t="s">
        <v>394</v>
      </c>
      <c r="M612" s="279" t="s">
        <v>394</v>
      </c>
      <c r="N612" s="279" t="s">
        <v>394</v>
      </c>
      <c r="O612" s="279" t="s">
        <v>394</v>
      </c>
      <c r="P612" s="315">
        <v>0</v>
      </c>
      <c r="Q612" s="279" t="s">
        <v>394</v>
      </c>
      <c r="R612" s="315" t="s">
        <v>394</v>
      </c>
      <c r="S612" s="279" t="s">
        <v>394</v>
      </c>
      <c r="T612" s="279" t="s">
        <v>394</v>
      </c>
      <c r="U612" s="315" t="s">
        <v>394</v>
      </c>
      <c r="V612" s="315" t="s">
        <v>394</v>
      </c>
      <c r="W612" s="315" t="s">
        <v>394</v>
      </c>
      <c r="X612" s="315" t="s">
        <v>394</v>
      </c>
      <c r="Y612" s="281"/>
      <c r="Z612" s="315" t="s">
        <v>394</v>
      </c>
      <c r="AA612" s="315" t="s">
        <v>394</v>
      </c>
      <c r="AB612" s="281"/>
      <c r="AC612" s="279" t="s">
        <v>855</v>
      </c>
      <c r="AF612" s="276" t="str">
        <f>IFERROR(VLOOKUP(A612,'[1]قوائم الترجمة'!AC$2:AD$2397,1,0),"م")</f>
        <v>م</v>
      </c>
      <c r="AG612" s="232"/>
      <c r="AH612" s="233"/>
      <c r="AI612" s="233"/>
      <c r="AJ612" s="233"/>
      <c r="AL612" s="267"/>
      <c r="AM612" s="235"/>
      <c r="AU612" s="234"/>
    </row>
    <row r="613" spans="1:47" ht="21" x14ac:dyDescent="0.4">
      <c r="A613" s="278">
        <v>114343</v>
      </c>
      <c r="B613" s="279" t="s">
        <v>7619</v>
      </c>
      <c r="C613" s="279" t="s">
        <v>192</v>
      </c>
      <c r="D613" s="279" t="s">
        <v>7620</v>
      </c>
      <c r="E613" s="279" t="s">
        <v>394</v>
      </c>
      <c r="F613" s="303"/>
      <c r="G613" s="303"/>
      <c r="H613" s="279" t="s">
        <v>394</v>
      </c>
      <c r="I613" s="279" t="s">
        <v>538</v>
      </c>
      <c r="J613" s="279" t="s">
        <v>394</v>
      </c>
      <c r="K613" s="279" t="s">
        <v>394</v>
      </c>
      <c r="L613" s="279" t="s">
        <v>394</v>
      </c>
      <c r="M613" s="279" t="s">
        <v>394</v>
      </c>
      <c r="N613" s="279" t="s">
        <v>394</v>
      </c>
      <c r="O613" s="279" t="s">
        <v>394</v>
      </c>
      <c r="P613" s="315">
        <v>0</v>
      </c>
      <c r="Q613" s="279" t="s">
        <v>394</v>
      </c>
      <c r="R613" s="315" t="s">
        <v>394</v>
      </c>
      <c r="S613" s="279" t="s">
        <v>394</v>
      </c>
      <c r="T613" s="279" t="s">
        <v>394</v>
      </c>
      <c r="U613" s="315" t="s">
        <v>394</v>
      </c>
      <c r="V613" s="315" t="s">
        <v>394</v>
      </c>
      <c r="W613" s="315" t="s">
        <v>394</v>
      </c>
      <c r="X613" s="315" t="s">
        <v>394</v>
      </c>
      <c r="Y613" s="281"/>
      <c r="Z613" s="315" t="s">
        <v>394</v>
      </c>
      <c r="AA613" s="315" t="s">
        <v>394</v>
      </c>
      <c r="AB613" s="281"/>
      <c r="AC613" s="279" t="s">
        <v>855</v>
      </c>
      <c r="AF613" s="276" t="str">
        <f>IFERROR(VLOOKUP(A613,'[1]قوائم الترجمة'!AC$2:AD$2397,1,0),"م")</f>
        <v>م</v>
      </c>
      <c r="AG613" s="232"/>
      <c r="AH613" s="233"/>
      <c r="AI613" s="233"/>
      <c r="AJ613" s="233"/>
      <c r="AL613" s="267"/>
      <c r="AM613" s="235"/>
      <c r="AU613" s="234"/>
    </row>
    <row r="614" spans="1:47" ht="21" x14ac:dyDescent="0.4">
      <c r="A614" s="275">
        <v>114345</v>
      </c>
      <c r="B614" s="276" t="s">
        <v>5281</v>
      </c>
      <c r="C614" s="276" t="s">
        <v>62</v>
      </c>
      <c r="D614" s="276" t="s">
        <v>236</v>
      </c>
      <c r="E614" s="276" t="s">
        <v>423</v>
      </c>
      <c r="F614" s="276" t="s">
        <v>8378</v>
      </c>
      <c r="G614" s="276" t="s">
        <v>8379</v>
      </c>
      <c r="H614" s="276" t="s">
        <v>7215</v>
      </c>
      <c r="I614" s="276" t="s">
        <v>538</v>
      </c>
      <c r="J614" s="276" t="s">
        <v>7215</v>
      </c>
      <c r="K614" s="277">
        <v>0</v>
      </c>
      <c r="L614" s="276" t="s">
        <v>7215</v>
      </c>
      <c r="M614" s="303"/>
      <c r="N614" s="276" t="s">
        <v>394</v>
      </c>
      <c r="O614" s="276" t="s">
        <v>394</v>
      </c>
      <c r="P614" s="315">
        <v>0</v>
      </c>
      <c r="Q614" s="303"/>
      <c r="R614" s="317" t="s">
        <v>394</v>
      </c>
      <c r="S614" s="276" t="s">
        <v>394</v>
      </c>
      <c r="T614" s="303"/>
      <c r="AC614" s="276" t="s">
        <v>394</v>
      </c>
      <c r="AF614" s="276">
        <f>IFERROR(VLOOKUP(A614,'[1]قوائم الترجمة'!AC$2:AD$2397,1,0),"م")</f>
        <v>114345</v>
      </c>
      <c r="AG614" s="232"/>
      <c r="AH614" s="233"/>
      <c r="AI614" s="233"/>
      <c r="AJ614" s="233"/>
      <c r="AL614" s="267"/>
      <c r="AM614" s="235"/>
      <c r="AU614" s="234"/>
    </row>
    <row r="615" spans="1:47" ht="21" x14ac:dyDescent="0.4">
      <c r="A615" s="275">
        <v>114355</v>
      </c>
      <c r="B615" s="276" t="s">
        <v>1634</v>
      </c>
      <c r="C615" s="276" t="s">
        <v>87</v>
      </c>
      <c r="D615" s="276" t="s">
        <v>1635</v>
      </c>
      <c r="E615" s="276" t="s">
        <v>424</v>
      </c>
      <c r="F615" s="276" t="s">
        <v>8406</v>
      </c>
      <c r="G615" s="276" t="s">
        <v>402</v>
      </c>
      <c r="H615" s="276" t="s">
        <v>425</v>
      </c>
      <c r="I615" s="276" t="s">
        <v>61</v>
      </c>
      <c r="J615" s="276" t="s">
        <v>403</v>
      </c>
      <c r="K615" s="277">
        <v>2008</v>
      </c>
      <c r="L615" s="276" t="s">
        <v>402</v>
      </c>
      <c r="M615" s="303"/>
      <c r="N615" s="276" t="s">
        <v>394</v>
      </c>
      <c r="O615" s="276" t="s">
        <v>394</v>
      </c>
      <c r="P615" s="315">
        <v>0</v>
      </c>
      <c r="Q615" s="303"/>
      <c r="R615" s="317" t="s">
        <v>394</v>
      </c>
      <c r="S615" s="276" t="s">
        <v>394</v>
      </c>
      <c r="T615" s="303"/>
      <c r="AC615" s="276" t="s">
        <v>855</v>
      </c>
      <c r="AF615" s="276">
        <f>IFERROR(VLOOKUP(A615,'[1]قوائم الترجمة'!AC$2:AD$2397,1,0),"م")</f>
        <v>114355</v>
      </c>
      <c r="AG615" s="232"/>
      <c r="AH615" s="233"/>
      <c r="AI615" s="233"/>
      <c r="AJ615" s="233"/>
      <c r="AL615" s="267"/>
      <c r="AM615" s="235"/>
      <c r="AU615" s="234"/>
    </row>
    <row r="616" spans="1:47" ht="21" x14ac:dyDescent="0.4">
      <c r="A616" s="278">
        <v>114357</v>
      </c>
      <c r="B616" s="279" t="s">
        <v>5280</v>
      </c>
      <c r="C616" s="279" t="s">
        <v>68</v>
      </c>
      <c r="D616" s="279" t="s">
        <v>253</v>
      </c>
      <c r="E616" s="279" t="s">
        <v>394</v>
      </c>
      <c r="F616" s="303"/>
      <c r="G616" s="303"/>
      <c r="H616" s="279" t="s">
        <v>394</v>
      </c>
      <c r="I616" s="279" t="s">
        <v>61</v>
      </c>
      <c r="J616" s="279" t="s">
        <v>394</v>
      </c>
      <c r="K616" s="279" t="s">
        <v>394</v>
      </c>
      <c r="L616" s="279" t="s">
        <v>394</v>
      </c>
      <c r="M616" s="279" t="s">
        <v>394</v>
      </c>
      <c r="N616" s="279" t="s">
        <v>394</v>
      </c>
      <c r="O616" s="279" t="s">
        <v>394</v>
      </c>
      <c r="P616" s="315">
        <v>0</v>
      </c>
      <c r="Q616" s="279" t="s">
        <v>394</v>
      </c>
      <c r="R616" s="315" t="s">
        <v>394</v>
      </c>
      <c r="S616" s="279" t="s">
        <v>394</v>
      </c>
      <c r="T616" s="279" t="s">
        <v>394</v>
      </c>
      <c r="U616" s="315" t="s">
        <v>394</v>
      </c>
      <c r="V616" s="315" t="s">
        <v>394</v>
      </c>
      <c r="W616" s="315" t="s">
        <v>394</v>
      </c>
      <c r="X616" s="315" t="s">
        <v>394</v>
      </c>
      <c r="Y616" s="281"/>
      <c r="Z616" s="315" t="s">
        <v>394</v>
      </c>
      <c r="AA616" s="315" t="s">
        <v>394</v>
      </c>
      <c r="AB616" s="281"/>
      <c r="AC616" s="279" t="s">
        <v>855</v>
      </c>
      <c r="AF616" s="276" t="str">
        <f>IFERROR(VLOOKUP(A616,'[1]قوائم الترجمة'!AC$2:AD$2397,1,0),"م")</f>
        <v>م</v>
      </c>
      <c r="AG616" s="232"/>
      <c r="AH616" s="233"/>
      <c r="AI616" s="233"/>
      <c r="AJ616" s="233"/>
      <c r="AL616" s="267"/>
      <c r="AM616" s="235"/>
      <c r="AO616" s="236"/>
      <c r="AU616" s="234"/>
    </row>
    <row r="617" spans="1:47" ht="21" x14ac:dyDescent="0.4">
      <c r="A617" s="278">
        <v>114402</v>
      </c>
      <c r="B617" s="279" t="s">
        <v>1150</v>
      </c>
      <c r="C617" s="279" t="s">
        <v>90</v>
      </c>
      <c r="D617" s="279" t="s">
        <v>5279</v>
      </c>
      <c r="E617" s="279" t="s">
        <v>394</v>
      </c>
      <c r="F617" s="303"/>
      <c r="G617" s="303"/>
      <c r="H617" s="279" t="s">
        <v>394</v>
      </c>
      <c r="I617" s="279" t="s">
        <v>538</v>
      </c>
      <c r="J617" s="279" t="s">
        <v>394</v>
      </c>
      <c r="K617" s="279" t="s">
        <v>394</v>
      </c>
      <c r="L617" s="279" t="s">
        <v>394</v>
      </c>
      <c r="M617" s="279" t="s">
        <v>394</v>
      </c>
      <c r="N617" s="279" t="s">
        <v>394</v>
      </c>
      <c r="O617" s="279" t="s">
        <v>394</v>
      </c>
      <c r="P617" s="315">
        <v>0</v>
      </c>
      <c r="Q617" s="279" t="s">
        <v>394</v>
      </c>
      <c r="R617" s="315" t="s">
        <v>394</v>
      </c>
      <c r="S617" s="279" t="s">
        <v>394</v>
      </c>
      <c r="T617" s="279" t="s">
        <v>394</v>
      </c>
      <c r="U617" s="315" t="s">
        <v>394</v>
      </c>
      <c r="V617" s="315" t="s">
        <v>394</v>
      </c>
      <c r="W617" s="315" t="s">
        <v>394</v>
      </c>
      <c r="X617" s="315" t="s">
        <v>394</v>
      </c>
      <c r="Y617" s="281"/>
      <c r="Z617" s="315" t="s">
        <v>394</v>
      </c>
      <c r="AA617" s="315" t="s">
        <v>394</v>
      </c>
      <c r="AB617" s="281"/>
      <c r="AC617" s="279" t="s">
        <v>855</v>
      </c>
      <c r="AF617" s="276" t="str">
        <f>IFERROR(VLOOKUP(A617,'[1]قوائم الترجمة'!AC$2:AD$2397,1,0),"م")</f>
        <v>م</v>
      </c>
      <c r="AG617" s="245"/>
      <c r="AH617" s="246"/>
      <c r="AI617" s="246"/>
      <c r="AJ617" s="246"/>
      <c r="AL617" s="267"/>
      <c r="AM617" s="235"/>
      <c r="AU617" s="234"/>
    </row>
    <row r="618" spans="1:47" ht="21" x14ac:dyDescent="0.4">
      <c r="A618" s="278">
        <v>114422</v>
      </c>
      <c r="B618" s="279" t="s">
        <v>7840</v>
      </c>
      <c r="C618" s="279" t="s">
        <v>66</v>
      </c>
      <c r="D618" s="279" t="s">
        <v>705</v>
      </c>
      <c r="E618" s="279" t="s">
        <v>394</v>
      </c>
      <c r="F618" s="303"/>
      <c r="G618" s="303"/>
      <c r="H618" s="279" t="s">
        <v>394</v>
      </c>
      <c r="I618" s="279" t="s">
        <v>61</v>
      </c>
      <c r="J618" s="279" t="s">
        <v>394</v>
      </c>
      <c r="K618" s="279" t="s">
        <v>394</v>
      </c>
      <c r="L618" s="279" t="s">
        <v>394</v>
      </c>
      <c r="M618" s="279" t="s">
        <v>394</v>
      </c>
      <c r="N618" s="279" t="s">
        <v>394</v>
      </c>
      <c r="O618" s="279" t="s">
        <v>394</v>
      </c>
      <c r="P618" s="315">
        <v>0</v>
      </c>
      <c r="Q618" s="279" t="s">
        <v>394</v>
      </c>
      <c r="R618" s="315" t="s">
        <v>394</v>
      </c>
      <c r="S618" s="279" t="s">
        <v>394</v>
      </c>
      <c r="T618" s="279" t="s">
        <v>394</v>
      </c>
      <c r="U618" s="315" t="s">
        <v>394</v>
      </c>
      <c r="V618" s="315" t="s">
        <v>394</v>
      </c>
      <c r="W618" s="315" t="s">
        <v>394</v>
      </c>
      <c r="X618" s="315" t="s">
        <v>394</v>
      </c>
      <c r="Y618" s="281"/>
      <c r="Z618" s="315" t="s">
        <v>394</v>
      </c>
      <c r="AA618" s="315" t="s">
        <v>394</v>
      </c>
      <c r="AB618" s="281"/>
      <c r="AC618" s="279" t="s">
        <v>855</v>
      </c>
      <c r="AF618" s="276" t="str">
        <f>IFERROR(VLOOKUP(A618,'[1]قوائم الترجمة'!AC$2:AD$2397,1,0),"م")</f>
        <v>م</v>
      </c>
      <c r="AG618" s="232"/>
      <c r="AH618" s="233"/>
      <c r="AI618" s="233"/>
      <c r="AJ618" s="233"/>
      <c r="AL618" s="267"/>
      <c r="AM618" s="235"/>
      <c r="AU618" s="234"/>
    </row>
    <row r="619" spans="1:47" ht="21" x14ac:dyDescent="0.4">
      <c r="A619" s="278">
        <v>114430</v>
      </c>
      <c r="B619" s="279" t="s">
        <v>1463</v>
      </c>
      <c r="C619" s="279" t="s">
        <v>1264</v>
      </c>
      <c r="D619" s="279" t="s">
        <v>276</v>
      </c>
      <c r="E619" s="279" t="s">
        <v>394</v>
      </c>
      <c r="F619" s="303"/>
      <c r="G619" s="303"/>
      <c r="H619" s="279" t="s">
        <v>394</v>
      </c>
      <c r="I619" s="279" t="s">
        <v>538</v>
      </c>
      <c r="J619" s="279" t="s">
        <v>394</v>
      </c>
      <c r="K619" s="279" t="s">
        <v>394</v>
      </c>
      <c r="L619" s="279" t="s">
        <v>394</v>
      </c>
      <c r="M619" s="279" t="s">
        <v>394</v>
      </c>
      <c r="N619" s="279" t="s">
        <v>394</v>
      </c>
      <c r="O619" s="279" t="s">
        <v>394</v>
      </c>
      <c r="P619" s="315">
        <v>0</v>
      </c>
      <c r="Q619" s="279" t="s">
        <v>394</v>
      </c>
      <c r="R619" s="315" t="s">
        <v>394</v>
      </c>
      <c r="S619" s="279" t="s">
        <v>394</v>
      </c>
      <c r="T619" s="279" t="s">
        <v>394</v>
      </c>
      <c r="U619" s="315" t="s">
        <v>394</v>
      </c>
      <c r="V619" s="315" t="s">
        <v>394</v>
      </c>
      <c r="W619" s="315" t="s">
        <v>394</v>
      </c>
      <c r="X619" s="315" t="s">
        <v>394</v>
      </c>
      <c r="Y619" s="281"/>
      <c r="Z619" s="315" t="s">
        <v>394</v>
      </c>
      <c r="AA619" s="315" t="s">
        <v>394</v>
      </c>
      <c r="AB619" s="281"/>
      <c r="AC619" s="279" t="s">
        <v>855</v>
      </c>
      <c r="AF619" s="276" t="str">
        <f>IFERROR(VLOOKUP(A619,'[1]قوائم الترجمة'!AC$2:AD$2397,1,0),"م")</f>
        <v>م</v>
      </c>
      <c r="AG619" s="232"/>
      <c r="AH619" s="233"/>
      <c r="AI619" s="233"/>
      <c r="AJ619" s="233"/>
      <c r="AL619" s="267"/>
      <c r="AM619" s="235"/>
      <c r="AO619" s="236"/>
      <c r="AU619" s="234"/>
    </row>
    <row r="620" spans="1:47" ht="21" x14ac:dyDescent="0.4">
      <c r="A620" s="278">
        <v>114434</v>
      </c>
      <c r="B620" s="279" t="s">
        <v>5277</v>
      </c>
      <c r="C620" s="279" t="s">
        <v>187</v>
      </c>
      <c r="D620" s="279" t="s">
        <v>5278</v>
      </c>
      <c r="E620" s="279" t="s">
        <v>394</v>
      </c>
      <c r="F620" s="303"/>
      <c r="G620" s="303"/>
      <c r="H620" s="279" t="s">
        <v>394</v>
      </c>
      <c r="I620" s="279" t="s">
        <v>61</v>
      </c>
      <c r="J620" s="279" t="s">
        <v>394</v>
      </c>
      <c r="K620" s="279" t="s">
        <v>394</v>
      </c>
      <c r="L620" s="279" t="s">
        <v>394</v>
      </c>
      <c r="M620" s="279" t="s">
        <v>394</v>
      </c>
      <c r="N620" s="279" t="s">
        <v>394</v>
      </c>
      <c r="O620" s="279" t="s">
        <v>394</v>
      </c>
      <c r="P620" s="315">
        <v>0</v>
      </c>
      <c r="Q620" s="279" t="s">
        <v>394</v>
      </c>
      <c r="R620" s="315" t="s">
        <v>394</v>
      </c>
      <c r="S620" s="279" t="s">
        <v>394</v>
      </c>
      <c r="T620" s="279" t="s">
        <v>394</v>
      </c>
      <c r="U620" s="315" t="s">
        <v>394</v>
      </c>
      <c r="V620" s="315" t="s">
        <v>394</v>
      </c>
      <c r="W620" s="315" t="s">
        <v>394</v>
      </c>
      <c r="X620" s="315" t="s">
        <v>394</v>
      </c>
      <c r="Y620" s="281"/>
      <c r="Z620" s="315" t="s">
        <v>394</v>
      </c>
      <c r="AA620" s="315" t="s">
        <v>394</v>
      </c>
      <c r="AB620" s="281"/>
      <c r="AC620" s="279" t="s">
        <v>394</v>
      </c>
      <c r="AF620" s="276" t="str">
        <f>IFERROR(VLOOKUP(A620,'[1]قوائم الترجمة'!AC$2:AD$2397,1,0),"م")</f>
        <v>م</v>
      </c>
      <c r="AG620" s="232"/>
      <c r="AH620" s="233"/>
      <c r="AI620" s="233"/>
      <c r="AJ620" s="233"/>
      <c r="AL620" s="267"/>
      <c r="AM620" s="235"/>
      <c r="AU620" s="234"/>
    </row>
    <row r="621" spans="1:47" ht="21" x14ac:dyDescent="0.4">
      <c r="A621" s="278">
        <v>114438</v>
      </c>
      <c r="B621" s="279" t="s">
        <v>7896</v>
      </c>
      <c r="C621" s="279" t="s">
        <v>68</v>
      </c>
      <c r="D621" s="279" t="s">
        <v>256</v>
      </c>
      <c r="E621" s="279" t="s">
        <v>394</v>
      </c>
      <c r="F621" s="303"/>
      <c r="G621" s="303"/>
      <c r="H621" s="279" t="s">
        <v>394</v>
      </c>
      <c r="I621" s="279" t="s">
        <v>61</v>
      </c>
      <c r="J621" s="279" t="s">
        <v>394</v>
      </c>
      <c r="K621" s="279" t="s">
        <v>394</v>
      </c>
      <c r="L621" s="279" t="s">
        <v>394</v>
      </c>
      <c r="M621" s="279" t="s">
        <v>394</v>
      </c>
      <c r="N621" s="279" t="s">
        <v>394</v>
      </c>
      <c r="O621" s="279" t="s">
        <v>394</v>
      </c>
      <c r="P621" s="315">
        <v>0</v>
      </c>
      <c r="Q621" s="279" t="s">
        <v>394</v>
      </c>
      <c r="R621" s="315" t="s">
        <v>394</v>
      </c>
      <c r="S621" s="279" t="s">
        <v>394</v>
      </c>
      <c r="T621" s="279" t="s">
        <v>394</v>
      </c>
      <c r="U621" s="315" t="s">
        <v>394</v>
      </c>
      <c r="V621" s="315" t="s">
        <v>394</v>
      </c>
      <c r="W621" s="315" t="s">
        <v>394</v>
      </c>
      <c r="X621" s="315" t="s">
        <v>394</v>
      </c>
      <c r="Y621" s="281"/>
      <c r="Z621" s="315" t="s">
        <v>394</v>
      </c>
      <c r="AA621" s="315" t="s">
        <v>394</v>
      </c>
      <c r="AB621" s="281"/>
      <c r="AC621" s="279" t="s">
        <v>855</v>
      </c>
      <c r="AF621" s="276" t="str">
        <f>IFERROR(VLOOKUP(A621,'[1]قوائم الترجمة'!AC$2:AD$2397,1,0),"م")</f>
        <v>م</v>
      </c>
      <c r="AG621" s="232"/>
      <c r="AH621" s="233"/>
      <c r="AI621" s="233"/>
      <c r="AJ621" s="233"/>
      <c r="AL621" s="267"/>
      <c r="AM621" s="235"/>
      <c r="AU621" s="234"/>
    </row>
    <row r="622" spans="1:47" ht="21" x14ac:dyDescent="0.4">
      <c r="A622" s="278">
        <v>114445</v>
      </c>
      <c r="B622" s="279" t="s">
        <v>7907</v>
      </c>
      <c r="C622" s="279" t="s">
        <v>1054</v>
      </c>
      <c r="D622" s="279" t="s">
        <v>770</v>
      </c>
      <c r="E622" s="279" t="s">
        <v>394</v>
      </c>
      <c r="F622" s="303"/>
      <c r="G622" s="303"/>
      <c r="H622" s="279" t="s">
        <v>394</v>
      </c>
      <c r="I622" s="279" t="s">
        <v>538</v>
      </c>
      <c r="J622" s="279" t="s">
        <v>394</v>
      </c>
      <c r="K622" s="279" t="s">
        <v>394</v>
      </c>
      <c r="L622" s="279" t="s">
        <v>394</v>
      </c>
      <c r="M622" s="279" t="s">
        <v>394</v>
      </c>
      <c r="N622" s="279" t="s">
        <v>394</v>
      </c>
      <c r="O622" s="279" t="s">
        <v>394</v>
      </c>
      <c r="P622" s="315">
        <v>0</v>
      </c>
      <c r="Q622" s="279" t="s">
        <v>394</v>
      </c>
      <c r="R622" s="315" t="s">
        <v>394</v>
      </c>
      <c r="S622" s="279" t="s">
        <v>394</v>
      </c>
      <c r="T622" s="279" t="s">
        <v>394</v>
      </c>
      <c r="U622" s="315" t="s">
        <v>394</v>
      </c>
      <c r="V622" s="315" t="s">
        <v>394</v>
      </c>
      <c r="W622" s="315" t="s">
        <v>394</v>
      </c>
      <c r="X622" s="315" t="s">
        <v>394</v>
      </c>
      <c r="Y622" s="281"/>
      <c r="Z622" s="315" t="s">
        <v>394</v>
      </c>
      <c r="AA622" s="315" t="s">
        <v>394</v>
      </c>
      <c r="AB622" s="281"/>
      <c r="AC622" s="279" t="s">
        <v>855</v>
      </c>
      <c r="AF622" s="276" t="str">
        <f>IFERROR(VLOOKUP(A622,'[1]قوائم الترجمة'!AC$2:AD$2397,1,0),"م")</f>
        <v>م</v>
      </c>
      <c r="AG622" s="232"/>
      <c r="AH622" s="233"/>
      <c r="AI622" s="233"/>
      <c r="AJ622" s="233"/>
      <c r="AL622" s="267"/>
      <c r="AM622" s="235"/>
      <c r="AO622" s="236"/>
      <c r="AU622" s="234"/>
    </row>
    <row r="623" spans="1:47" ht="21" x14ac:dyDescent="0.4">
      <c r="A623" s="278">
        <v>114448</v>
      </c>
      <c r="B623" s="279" t="s">
        <v>5276</v>
      </c>
      <c r="C623" s="279" t="s">
        <v>93</v>
      </c>
      <c r="D623" s="279" t="s">
        <v>1338</v>
      </c>
      <c r="E623" s="279" t="s">
        <v>394</v>
      </c>
      <c r="F623" s="303"/>
      <c r="G623" s="303"/>
      <c r="H623" s="279" t="s">
        <v>394</v>
      </c>
      <c r="I623" s="279" t="s">
        <v>540</v>
      </c>
      <c r="J623" s="279" t="s">
        <v>394</v>
      </c>
      <c r="K623" s="279" t="s">
        <v>394</v>
      </c>
      <c r="L623" s="279" t="s">
        <v>394</v>
      </c>
      <c r="M623" s="279" t="s">
        <v>394</v>
      </c>
      <c r="N623" s="279" t="s">
        <v>394</v>
      </c>
      <c r="O623" s="279" t="s">
        <v>394</v>
      </c>
      <c r="P623" s="315">
        <v>0</v>
      </c>
      <c r="Q623" s="279" t="s">
        <v>394</v>
      </c>
      <c r="R623" s="315" t="s">
        <v>394</v>
      </c>
      <c r="S623" s="279" t="s">
        <v>394</v>
      </c>
      <c r="T623" s="279" t="s">
        <v>394</v>
      </c>
      <c r="U623" s="315" t="s">
        <v>394</v>
      </c>
      <c r="V623" s="315" t="s">
        <v>394</v>
      </c>
      <c r="W623" s="315" t="s">
        <v>394</v>
      </c>
      <c r="X623" s="315" t="s">
        <v>394</v>
      </c>
      <c r="Y623" s="281"/>
      <c r="Z623" s="315" t="s">
        <v>394</v>
      </c>
      <c r="AA623" s="315" t="s">
        <v>394</v>
      </c>
      <c r="AB623" s="281"/>
      <c r="AC623" s="279" t="s">
        <v>855</v>
      </c>
      <c r="AF623" s="276" t="str">
        <f>IFERROR(VLOOKUP(A623,'[1]قوائم الترجمة'!AC$2:AD$2397,1,0),"م")</f>
        <v>م</v>
      </c>
      <c r="AG623" s="232"/>
      <c r="AH623" s="233"/>
      <c r="AI623" s="233"/>
      <c r="AJ623" s="233"/>
      <c r="AL623" s="267"/>
      <c r="AM623" s="235"/>
      <c r="AO623" s="236"/>
      <c r="AU623" s="234"/>
    </row>
    <row r="624" spans="1:47" ht="21" x14ac:dyDescent="0.4">
      <c r="A624" s="278">
        <v>114468</v>
      </c>
      <c r="B624" s="279" t="s">
        <v>1633</v>
      </c>
      <c r="C624" s="279" t="s">
        <v>68</v>
      </c>
      <c r="D624" s="279" t="s">
        <v>278</v>
      </c>
      <c r="E624" s="279" t="s">
        <v>394</v>
      </c>
      <c r="F624" s="303"/>
      <c r="G624" s="303"/>
      <c r="H624" s="279" t="s">
        <v>394</v>
      </c>
      <c r="I624" s="279" t="s">
        <v>61</v>
      </c>
      <c r="J624" s="279" t="s">
        <v>394</v>
      </c>
      <c r="K624" s="279" t="s">
        <v>394</v>
      </c>
      <c r="L624" s="279" t="s">
        <v>394</v>
      </c>
      <c r="M624" s="279" t="s">
        <v>394</v>
      </c>
      <c r="N624" s="279" t="s">
        <v>394</v>
      </c>
      <c r="O624" s="279" t="s">
        <v>394</v>
      </c>
      <c r="P624" s="315">
        <v>0</v>
      </c>
      <c r="Q624" s="279" t="s">
        <v>394</v>
      </c>
      <c r="R624" s="315" t="s">
        <v>394</v>
      </c>
      <c r="S624" s="279" t="s">
        <v>394</v>
      </c>
      <c r="T624" s="279" t="s">
        <v>394</v>
      </c>
      <c r="U624" s="315" t="s">
        <v>394</v>
      </c>
      <c r="V624" s="315" t="s">
        <v>394</v>
      </c>
      <c r="W624" s="315" t="s">
        <v>394</v>
      </c>
      <c r="X624" s="315" t="s">
        <v>394</v>
      </c>
      <c r="Y624" s="281"/>
      <c r="Z624" s="315" t="s">
        <v>394</v>
      </c>
      <c r="AA624" s="315" t="s">
        <v>394</v>
      </c>
      <c r="AB624" s="281"/>
      <c r="AC624" s="279" t="s">
        <v>855</v>
      </c>
      <c r="AF624" s="276" t="str">
        <f>IFERROR(VLOOKUP(A624,'[1]قوائم الترجمة'!AC$2:AD$2397,1,0),"م")</f>
        <v>م</v>
      </c>
      <c r="AG624" s="232"/>
      <c r="AH624" s="233"/>
      <c r="AI624" s="233"/>
      <c r="AJ624" s="233"/>
      <c r="AL624" s="267"/>
      <c r="AM624" s="235"/>
      <c r="AO624" s="236"/>
      <c r="AU624" s="234"/>
    </row>
    <row r="625" spans="1:47" ht="21" x14ac:dyDescent="0.4">
      <c r="A625" s="275">
        <v>114484</v>
      </c>
      <c r="B625" s="276" t="s">
        <v>5275</v>
      </c>
      <c r="C625" s="276" t="s">
        <v>65</v>
      </c>
      <c r="D625" s="276" t="s">
        <v>303</v>
      </c>
      <c r="E625" s="276" t="s">
        <v>5660</v>
      </c>
      <c r="F625" s="276" t="s">
        <v>8414</v>
      </c>
      <c r="G625" s="276" t="s">
        <v>8415</v>
      </c>
      <c r="H625" s="276" t="s">
        <v>425</v>
      </c>
      <c r="I625" s="276" t="s">
        <v>61</v>
      </c>
      <c r="J625" s="276" t="s">
        <v>403</v>
      </c>
      <c r="K625" s="277">
        <v>2000</v>
      </c>
      <c r="L625" s="276" t="s">
        <v>411</v>
      </c>
      <c r="M625" s="303"/>
      <c r="N625" s="276" t="s">
        <v>394</v>
      </c>
      <c r="O625" s="276" t="s">
        <v>394</v>
      </c>
      <c r="P625" s="315">
        <v>0</v>
      </c>
      <c r="Q625" s="303"/>
      <c r="R625" s="317" t="s">
        <v>394</v>
      </c>
      <c r="S625" s="276" t="s">
        <v>394</v>
      </c>
      <c r="T625" s="303"/>
      <c r="AC625" s="276" t="s">
        <v>855</v>
      </c>
      <c r="AF625" s="276">
        <f>IFERROR(VLOOKUP(A625,'[1]قوائم الترجمة'!AC$2:AD$2397,1,0),"م")</f>
        <v>114484</v>
      </c>
      <c r="AG625" s="232"/>
      <c r="AH625" s="233"/>
      <c r="AI625" s="233"/>
      <c r="AJ625" s="233"/>
      <c r="AL625" s="267"/>
      <c r="AM625" s="235"/>
      <c r="AO625" s="236"/>
      <c r="AU625" s="234"/>
    </row>
    <row r="626" spans="1:47" ht="21" x14ac:dyDescent="0.4">
      <c r="A626" s="275">
        <v>114485</v>
      </c>
      <c r="B626" s="276" t="s">
        <v>1462</v>
      </c>
      <c r="C626" s="276" t="s">
        <v>154</v>
      </c>
      <c r="D626" s="276" t="s">
        <v>274</v>
      </c>
      <c r="E626" s="276" t="s">
        <v>5660</v>
      </c>
      <c r="F626" s="276" t="s">
        <v>8416</v>
      </c>
      <c r="G626" s="276" t="s">
        <v>402</v>
      </c>
      <c r="H626" s="276" t="s">
        <v>425</v>
      </c>
      <c r="I626" s="276" t="s">
        <v>61</v>
      </c>
      <c r="J626" s="276" t="s">
        <v>8112</v>
      </c>
      <c r="K626" s="277">
        <v>2007</v>
      </c>
      <c r="L626" s="276" t="s">
        <v>404</v>
      </c>
      <c r="M626" s="303"/>
      <c r="N626" s="276"/>
      <c r="O626" s="276" t="s">
        <v>394</v>
      </c>
      <c r="P626" s="315">
        <v>0</v>
      </c>
      <c r="Q626" s="303"/>
      <c r="R626" s="317" t="s">
        <v>394</v>
      </c>
      <c r="S626" s="276" t="s">
        <v>394</v>
      </c>
      <c r="T626" s="303"/>
      <c r="AC626" s="276" t="s">
        <v>855</v>
      </c>
      <c r="AF626" s="276">
        <f>IFERROR(VLOOKUP(A626,'[1]قوائم الترجمة'!AC$2:AD$2397,1,0),"م")</f>
        <v>114485</v>
      </c>
      <c r="AG626" s="232"/>
      <c r="AH626" s="233"/>
      <c r="AI626" s="233"/>
      <c r="AJ626" s="233"/>
      <c r="AL626" s="267"/>
      <c r="AM626" s="235"/>
      <c r="AU626" s="234"/>
    </row>
    <row r="627" spans="1:47" ht="21" x14ac:dyDescent="0.4">
      <c r="A627" s="278">
        <v>114513</v>
      </c>
      <c r="B627" s="279" t="s">
        <v>5274</v>
      </c>
      <c r="C627" s="279" t="s">
        <v>98</v>
      </c>
      <c r="D627" s="279" t="s">
        <v>7215</v>
      </c>
      <c r="E627" s="279" t="s">
        <v>394</v>
      </c>
      <c r="F627" s="303"/>
      <c r="G627" s="303"/>
      <c r="H627" s="279" t="s">
        <v>394</v>
      </c>
      <c r="I627" s="279" t="s">
        <v>61</v>
      </c>
      <c r="J627" s="279" t="s">
        <v>394</v>
      </c>
      <c r="K627" s="279" t="s">
        <v>394</v>
      </c>
      <c r="L627" s="279" t="s">
        <v>394</v>
      </c>
      <c r="M627" s="279" t="s">
        <v>394</v>
      </c>
      <c r="N627" s="279" t="s">
        <v>394</v>
      </c>
      <c r="O627" s="279" t="s">
        <v>394</v>
      </c>
      <c r="P627" s="315">
        <v>0</v>
      </c>
      <c r="Q627" s="279" t="s">
        <v>394</v>
      </c>
      <c r="R627" s="315" t="s">
        <v>394</v>
      </c>
      <c r="S627" s="279" t="s">
        <v>394</v>
      </c>
      <c r="T627" s="279" t="s">
        <v>394</v>
      </c>
      <c r="U627" s="315" t="s">
        <v>394</v>
      </c>
      <c r="V627" s="315" t="s">
        <v>394</v>
      </c>
      <c r="W627" s="315" t="s">
        <v>394</v>
      </c>
      <c r="X627" s="315" t="s">
        <v>394</v>
      </c>
      <c r="Y627" s="281"/>
      <c r="Z627" s="315" t="s">
        <v>394</v>
      </c>
      <c r="AA627" s="315" t="s">
        <v>394</v>
      </c>
      <c r="AB627" s="281"/>
      <c r="AC627" s="279" t="s">
        <v>855</v>
      </c>
      <c r="AF627" s="276" t="str">
        <f>IFERROR(VLOOKUP(A627,'[1]قوائم الترجمة'!AC$2:AD$2397,1,0),"م")</f>
        <v>م</v>
      </c>
      <c r="AG627" s="232"/>
      <c r="AH627" s="233"/>
      <c r="AI627" s="233"/>
      <c r="AJ627" s="233"/>
      <c r="AL627" s="267"/>
      <c r="AM627" s="235"/>
      <c r="AO627" s="236"/>
      <c r="AU627" s="234"/>
    </row>
    <row r="628" spans="1:47" ht="21" x14ac:dyDescent="0.4">
      <c r="A628" s="278">
        <v>114525</v>
      </c>
      <c r="B628" s="279" t="s">
        <v>7523</v>
      </c>
      <c r="C628" s="279" t="s">
        <v>1087</v>
      </c>
      <c r="D628" s="279" t="s">
        <v>1083</v>
      </c>
      <c r="E628" s="279" t="s">
        <v>394</v>
      </c>
      <c r="F628" s="303"/>
      <c r="G628" s="303"/>
      <c r="H628" s="279" t="s">
        <v>394</v>
      </c>
      <c r="I628" s="279" t="s">
        <v>540</v>
      </c>
      <c r="J628" s="279" t="s">
        <v>394</v>
      </c>
      <c r="K628" s="279" t="s">
        <v>394</v>
      </c>
      <c r="L628" s="279" t="s">
        <v>394</v>
      </c>
      <c r="M628" s="279" t="s">
        <v>394</v>
      </c>
      <c r="N628" s="279" t="s">
        <v>394</v>
      </c>
      <c r="O628" s="279" t="s">
        <v>394</v>
      </c>
      <c r="P628" s="315">
        <v>0</v>
      </c>
      <c r="Q628" s="279" t="s">
        <v>394</v>
      </c>
      <c r="R628" s="315" t="s">
        <v>394</v>
      </c>
      <c r="S628" s="279" t="s">
        <v>394</v>
      </c>
      <c r="T628" s="279" t="s">
        <v>394</v>
      </c>
      <c r="U628" s="315" t="s">
        <v>394</v>
      </c>
      <c r="V628" s="315" t="s">
        <v>394</v>
      </c>
      <c r="W628" s="315" t="s">
        <v>394</v>
      </c>
      <c r="X628" s="315" t="s">
        <v>394</v>
      </c>
      <c r="Y628" s="281"/>
      <c r="Z628" s="315" t="s">
        <v>394</v>
      </c>
      <c r="AA628" s="315" t="s">
        <v>394</v>
      </c>
      <c r="AB628" s="281"/>
      <c r="AC628" s="279" t="s">
        <v>855</v>
      </c>
      <c r="AF628" s="276" t="str">
        <f>IFERROR(VLOOKUP(A628,'[1]قوائم الترجمة'!AC$2:AD$2397,1,0),"م")</f>
        <v>م</v>
      </c>
      <c r="AG628" s="232"/>
      <c r="AH628" s="233"/>
      <c r="AI628" s="233"/>
      <c r="AJ628" s="233"/>
      <c r="AL628" s="267"/>
      <c r="AM628" s="235"/>
      <c r="AU628" s="234"/>
    </row>
    <row r="629" spans="1:47" ht="21" x14ac:dyDescent="0.4">
      <c r="A629" s="278">
        <v>114531</v>
      </c>
      <c r="B629" s="279" t="s">
        <v>6084</v>
      </c>
      <c r="C629" s="279" t="s">
        <v>6085</v>
      </c>
      <c r="D629" s="279" t="s">
        <v>7215</v>
      </c>
      <c r="E629" s="279" t="s">
        <v>423</v>
      </c>
      <c r="F629" s="279" t="s">
        <v>8378</v>
      </c>
      <c r="G629" s="279" t="s">
        <v>8379</v>
      </c>
      <c r="H629" s="279" t="s">
        <v>7215</v>
      </c>
      <c r="I629" s="279" t="s">
        <v>67</v>
      </c>
      <c r="J629" s="279" t="s">
        <v>7215</v>
      </c>
      <c r="K629" s="280">
        <v>0</v>
      </c>
      <c r="L629" s="279" t="s">
        <v>7215</v>
      </c>
      <c r="M629" s="279" t="s">
        <v>394</v>
      </c>
      <c r="N629" s="279" t="s">
        <v>394</v>
      </c>
      <c r="O629" s="279" t="s">
        <v>394</v>
      </c>
      <c r="P629" s="315">
        <v>0</v>
      </c>
      <c r="Q629" s="278"/>
      <c r="S629" s="279" t="s">
        <v>394</v>
      </c>
      <c r="T629" s="279" t="s">
        <v>394</v>
      </c>
      <c r="AC629" s="279" t="s">
        <v>855</v>
      </c>
      <c r="AF629" s="276">
        <f>IFERROR(VLOOKUP(A629,'[1]قوائم الترجمة'!AC$2:AD$2397,1,0),"م")</f>
        <v>114531</v>
      </c>
      <c r="AG629" s="232"/>
      <c r="AH629" s="233"/>
      <c r="AI629" s="233"/>
      <c r="AJ629" s="233"/>
      <c r="AL629" s="267"/>
      <c r="AM629" s="235"/>
      <c r="AU629" s="234"/>
    </row>
    <row r="630" spans="1:47" ht="21" x14ac:dyDescent="0.4">
      <c r="A630" s="278">
        <v>114556</v>
      </c>
      <c r="B630" s="279" t="s">
        <v>5273</v>
      </c>
      <c r="C630" s="279" t="s">
        <v>1147</v>
      </c>
      <c r="D630" s="279" t="s">
        <v>939</v>
      </c>
      <c r="E630" s="279" t="s">
        <v>394</v>
      </c>
      <c r="F630" s="303"/>
      <c r="G630" s="303"/>
      <c r="H630" s="279" t="s">
        <v>394</v>
      </c>
      <c r="I630" s="279" t="s">
        <v>61</v>
      </c>
      <c r="J630" s="279" t="s">
        <v>394</v>
      </c>
      <c r="K630" s="279" t="s">
        <v>394</v>
      </c>
      <c r="L630" s="279" t="s">
        <v>394</v>
      </c>
      <c r="M630" s="279" t="s">
        <v>394</v>
      </c>
      <c r="N630" s="279" t="s">
        <v>394</v>
      </c>
      <c r="O630" s="279" t="s">
        <v>394</v>
      </c>
      <c r="P630" s="315">
        <v>0</v>
      </c>
      <c r="Q630" s="279" t="s">
        <v>394</v>
      </c>
      <c r="R630" s="315" t="s">
        <v>394</v>
      </c>
      <c r="S630" s="279" t="s">
        <v>394</v>
      </c>
      <c r="T630" s="279" t="s">
        <v>394</v>
      </c>
      <c r="U630" s="315" t="s">
        <v>394</v>
      </c>
      <c r="V630" s="315" t="s">
        <v>394</v>
      </c>
      <c r="W630" s="315" t="s">
        <v>394</v>
      </c>
      <c r="X630" s="315" t="s">
        <v>394</v>
      </c>
      <c r="Y630" s="281"/>
      <c r="Z630" s="315" t="s">
        <v>394</v>
      </c>
      <c r="AA630" s="315" t="s">
        <v>394</v>
      </c>
      <c r="AB630" s="281"/>
      <c r="AC630" s="279" t="s">
        <v>394</v>
      </c>
      <c r="AF630" s="276" t="str">
        <f>IFERROR(VLOOKUP(A630,'[1]قوائم الترجمة'!AC$2:AD$2397,1,0),"م")</f>
        <v>م</v>
      </c>
      <c r="AG630" s="232"/>
      <c r="AH630" s="233"/>
      <c r="AI630" s="233"/>
      <c r="AJ630" s="233"/>
      <c r="AL630" s="267"/>
      <c r="AM630" s="235"/>
      <c r="AO630" s="236"/>
      <c r="AU630" s="234"/>
    </row>
    <row r="631" spans="1:47" ht="21" x14ac:dyDescent="0.4">
      <c r="A631" s="278">
        <v>114580</v>
      </c>
      <c r="B631" s="279" t="s">
        <v>6378</v>
      </c>
      <c r="C631" s="279" t="s">
        <v>68</v>
      </c>
      <c r="D631" s="279" t="s">
        <v>374</v>
      </c>
      <c r="E631" s="279" t="s">
        <v>394</v>
      </c>
      <c r="F631" s="303"/>
      <c r="G631" s="303"/>
      <c r="H631" s="279" t="s">
        <v>394</v>
      </c>
      <c r="I631" s="279" t="s">
        <v>61</v>
      </c>
      <c r="J631" s="279" t="s">
        <v>394</v>
      </c>
      <c r="K631" s="279" t="s">
        <v>394</v>
      </c>
      <c r="L631" s="279" t="s">
        <v>394</v>
      </c>
      <c r="M631" s="279" t="s">
        <v>394</v>
      </c>
      <c r="N631" s="279" t="s">
        <v>394</v>
      </c>
      <c r="O631" s="279" t="s">
        <v>394</v>
      </c>
      <c r="P631" s="315">
        <v>0</v>
      </c>
      <c r="Q631" s="279" t="s">
        <v>394</v>
      </c>
      <c r="R631" s="315" t="s">
        <v>394</v>
      </c>
      <c r="S631" s="279" t="s">
        <v>394</v>
      </c>
      <c r="T631" s="279" t="s">
        <v>394</v>
      </c>
      <c r="U631" s="315" t="s">
        <v>394</v>
      </c>
      <c r="V631" s="315" t="s">
        <v>394</v>
      </c>
      <c r="W631" s="315" t="s">
        <v>394</v>
      </c>
      <c r="X631" s="315" t="s">
        <v>394</v>
      </c>
      <c r="Y631" s="281"/>
      <c r="Z631" s="315" t="s">
        <v>394</v>
      </c>
      <c r="AA631" s="315" t="s">
        <v>394</v>
      </c>
      <c r="AB631" s="281"/>
      <c r="AC631" s="279" t="s">
        <v>855</v>
      </c>
      <c r="AF631" s="276" t="str">
        <f>IFERROR(VLOOKUP(A631,'[1]قوائم الترجمة'!AC$2:AD$2397,1,0),"م")</f>
        <v>م</v>
      </c>
      <c r="AG631" s="232"/>
      <c r="AH631" s="233"/>
      <c r="AI631" s="233"/>
      <c r="AJ631" s="233"/>
      <c r="AL631" s="267"/>
      <c r="AM631" s="235"/>
      <c r="AU631" s="234"/>
    </row>
    <row r="632" spans="1:47" ht="21" x14ac:dyDescent="0.4">
      <c r="A632" s="278">
        <v>114585</v>
      </c>
      <c r="B632" s="279" t="s">
        <v>5272</v>
      </c>
      <c r="C632" s="279" t="s">
        <v>194</v>
      </c>
      <c r="D632" s="279" t="s">
        <v>297</v>
      </c>
      <c r="E632" s="279" t="s">
        <v>394</v>
      </c>
      <c r="F632" s="303"/>
      <c r="G632" s="303"/>
      <c r="H632" s="279" t="s">
        <v>394</v>
      </c>
      <c r="I632" s="279" t="s">
        <v>61</v>
      </c>
      <c r="J632" s="279" t="s">
        <v>394</v>
      </c>
      <c r="K632" s="279" t="s">
        <v>394</v>
      </c>
      <c r="L632" s="279" t="s">
        <v>394</v>
      </c>
      <c r="M632" s="279" t="s">
        <v>394</v>
      </c>
      <c r="N632" s="279" t="s">
        <v>394</v>
      </c>
      <c r="O632" s="279" t="s">
        <v>394</v>
      </c>
      <c r="P632" s="315">
        <v>0</v>
      </c>
      <c r="Q632" s="279" t="s">
        <v>394</v>
      </c>
      <c r="R632" s="315" t="s">
        <v>394</v>
      </c>
      <c r="S632" s="279" t="s">
        <v>394</v>
      </c>
      <c r="T632" s="279" t="s">
        <v>394</v>
      </c>
      <c r="U632" s="315" t="s">
        <v>394</v>
      </c>
      <c r="V632" s="315" t="s">
        <v>394</v>
      </c>
      <c r="W632" s="315" t="s">
        <v>394</v>
      </c>
      <c r="X632" s="315" t="s">
        <v>394</v>
      </c>
      <c r="Y632" s="281"/>
      <c r="Z632" s="315" t="s">
        <v>394</v>
      </c>
      <c r="AA632" s="315" t="s">
        <v>394</v>
      </c>
      <c r="AB632" s="281"/>
      <c r="AC632" s="279" t="s">
        <v>855</v>
      </c>
      <c r="AF632" s="276" t="str">
        <f>IFERROR(VLOOKUP(A632,'[1]قوائم الترجمة'!AC$2:AD$2397,1,0),"م")</f>
        <v>م</v>
      </c>
      <c r="AG632" s="232"/>
      <c r="AH632" s="233"/>
      <c r="AI632" s="233"/>
      <c r="AJ632" s="233"/>
      <c r="AL632" s="267"/>
      <c r="AM632" s="235"/>
      <c r="AU632" s="234"/>
    </row>
    <row r="633" spans="1:47" ht="21" x14ac:dyDescent="0.4">
      <c r="A633" s="278">
        <v>114612</v>
      </c>
      <c r="B633" s="279" t="s">
        <v>1632</v>
      </c>
      <c r="C633" s="279" t="s">
        <v>100</v>
      </c>
      <c r="D633" s="279" t="s">
        <v>313</v>
      </c>
      <c r="E633" s="279" t="s">
        <v>394</v>
      </c>
      <c r="F633" s="303"/>
      <c r="G633" s="303"/>
      <c r="H633" s="279" t="s">
        <v>394</v>
      </c>
      <c r="I633" s="279" t="s">
        <v>61</v>
      </c>
      <c r="J633" s="279" t="s">
        <v>394</v>
      </c>
      <c r="K633" s="279" t="s">
        <v>394</v>
      </c>
      <c r="L633" s="279" t="s">
        <v>394</v>
      </c>
      <c r="M633" s="279" t="s">
        <v>394</v>
      </c>
      <c r="N633" s="279" t="s">
        <v>394</v>
      </c>
      <c r="O633" s="279" t="s">
        <v>394</v>
      </c>
      <c r="P633" s="315">
        <v>0</v>
      </c>
      <c r="Q633" s="279" t="s">
        <v>394</v>
      </c>
      <c r="R633" s="315" t="s">
        <v>394</v>
      </c>
      <c r="S633" s="279" t="s">
        <v>394</v>
      </c>
      <c r="T633" s="279" t="s">
        <v>394</v>
      </c>
      <c r="U633" s="315" t="s">
        <v>394</v>
      </c>
      <c r="V633" s="315" t="s">
        <v>394</v>
      </c>
      <c r="W633" s="315" t="s">
        <v>394</v>
      </c>
      <c r="X633" s="315" t="s">
        <v>394</v>
      </c>
      <c r="Y633" s="281"/>
      <c r="Z633" s="315" t="s">
        <v>394</v>
      </c>
      <c r="AA633" s="315" t="s">
        <v>394</v>
      </c>
      <c r="AB633" s="281"/>
      <c r="AC633" s="279" t="s">
        <v>855</v>
      </c>
      <c r="AF633" s="276" t="str">
        <f>IFERROR(VLOOKUP(A633,'[1]قوائم الترجمة'!AC$2:AD$2397,1,0),"م")</f>
        <v>م</v>
      </c>
      <c r="AG633" s="232"/>
      <c r="AH633" s="233"/>
      <c r="AI633" s="233"/>
      <c r="AJ633" s="233"/>
      <c r="AL633" s="267"/>
      <c r="AM633" s="235"/>
      <c r="AO633" s="236"/>
      <c r="AU633" s="234"/>
    </row>
    <row r="634" spans="1:47" ht="21" x14ac:dyDescent="0.4">
      <c r="A634" s="278">
        <v>114614</v>
      </c>
      <c r="B634" s="279" t="s">
        <v>1630</v>
      </c>
      <c r="C634" s="279" t="s">
        <v>171</v>
      </c>
      <c r="D634" s="279" t="s">
        <v>1631</v>
      </c>
      <c r="E634" s="279" t="s">
        <v>394</v>
      </c>
      <c r="F634" s="303"/>
      <c r="G634" s="303"/>
      <c r="H634" s="279" t="s">
        <v>394</v>
      </c>
      <c r="I634" s="279" t="s">
        <v>61</v>
      </c>
      <c r="J634" s="279" t="s">
        <v>394</v>
      </c>
      <c r="K634" s="279" t="s">
        <v>394</v>
      </c>
      <c r="L634" s="279" t="s">
        <v>394</v>
      </c>
      <c r="M634" s="279" t="s">
        <v>394</v>
      </c>
      <c r="N634" s="279" t="s">
        <v>394</v>
      </c>
      <c r="O634" s="279" t="s">
        <v>394</v>
      </c>
      <c r="P634" s="315">
        <v>0</v>
      </c>
      <c r="Q634" s="279" t="s">
        <v>394</v>
      </c>
      <c r="R634" s="315" t="s">
        <v>394</v>
      </c>
      <c r="S634" s="279" t="s">
        <v>394</v>
      </c>
      <c r="T634" s="279" t="s">
        <v>394</v>
      </c>
      <c r="U634" s="315" t="s">
        <v>394</v>
      </c>
      <c r="V634" s="315" t="s">
        <v>394</v>
      </c>
      <c r="W634" s="315" t="s">
        <v>394</v>
      </c>
      <c r="X634" s="315" t="s">
        <v>394</v>
      </c>
      <c r="Y634" s="281"/>
      <c r="Z634" s="315" t="s">
        <v>394</v>
      </c>
      <c r="AA634" s="315" t="s">
        <v>394</v>
      </c>
      <c r="AB634" s="281"/>
      <c r="AC634" s="279" t="s">
        <v>855</v>
      </c>
      <c r="AF634" s="276" t="str">
        <f>IFERROR(VLOOKUP(A634,'[1]قوائم الترجمة'!AC$2:AD$2397,1,0),"م")</f>
        <v>م</v>
      </c>
      <c r="AG634" s="232"/>
      <c r="AH634" s="233"/>
      <c r="AI634" s="233"/>
      <c r="AJ634" s="233"/>
      <c r="AL634" s="267"/>
      <c r="AM634" s="235"/>
      <c r="AU634" s="234"/>
    </row>
    <row r="635" spans="1:47" ht="21" x14ac:dyDescent="0.4">
      <c r="A635" s="278">
        <v>114625</v>
      </c>
      <c r="B635" s="279" t="s">
        <v>5271</v>
      </c>
      <c r="C635" s="279" t="s">
        <v>109</v>
      </c>
      <c r="D635" s="279" t="s">
        <v>262</v>
      </c>
      <c r="E635" s="279" t="s">
        <v>394</v>
      </c>
      <c r="F635" s="303"/>
      <c r="G635" s="303"/>
      <c r="H635" s="279" t="s">
        <v>394</v>
      </c>
      <c r="I635" s="279" t="s">
        <v>61</v>
      </c>
      <c r="J635" s="279" t="s">
        <v>394</v>
      </c>
      <c r="K635" s="279" t="s">
        <v>394</v>
      </c>
      <c r="L635" s="279" t="s">
        <v>394</v>
      </c>
      <c r="M635" s="279" t="s">
        <v>394</v>
      </c>
      <c r="N635" s="279" t="s">
        <v>394</v>
      </c>
      <c r="O635" s="279" t="s">
        <v>394</v>
      </c>
      <c r="P635" s="315">
        <v>0</v>
      </c>
      <c r="Q635" s="279" t="s">
        <v>394</v>
      </c>
      <c r="R635" s="315" t="s">
        <v>394</v>
      </c>
      <c r="S635" s="279" t="s">
        <v>394</v>
      </c>
      <c r="T635" s="279" t="s">
        <v>394</v>
      </c>
      <c r="U635" s="315" t="s">
        <v>394</v>
      </c>
      <c r="V635" s="315" t="s">
        <v>394</v>
      </c>
      <c r="W635" s="315" t="s">
        <v>394</v>
      </c>
      <c r="X635" s="315" t="s">
        <v>394</v>
      </c>
      <c r="Y635" s="281"/>
      <c r="Z635" s="315" t="s">
        <v>394</v>
      </c>
      <c r="AA635" s="315" t="s">
        <v>394</v>
      </c>
      <c r="AB635" s="281"/>
      <c r="AC635" s="279" t="s">
        <v>394</v>
      </c>
      <c r="AF635" s="276" t="str">
        <f>IFERROR(VLOOKUP(A635,'[1]قوائم الترجمة'!AC$2:AD$2397,1,0),"م")</f>
        <v>م</v>
      </c>
      <c r="AG635" s="232"/>
      <c r="AH635" s="233"/>
      <c r="AI635" s="233"/>
      <c r="AJ635" s="233"/>
      <c r="AL635" s="267"/>
      <c r="AM635" s="235"/>
      <c r="AU635" s="234"/>
    </row>
    <row r="636" spans="1:47" ht="21" x14ac:dyDescent="0.4">
      <c r="A636" s="278">
        <v>114634</v>
      </c>
      <c r="B636" s="279" t="s">
        <v>5270</v>
      </c>
      <c r="C636" s="279" t="s">
        <v>68</v>
      </c>
      <c r="D636" s="279" t="s">
        <v>691</v>
      </c>
      <c r="E636" s="279" t="s">
        <v>423</v>
      </c>
      <c r="F636" s="279" t="s">
        <v>9014</v>
      </c>
      <c r="G636" s="279" t="s">
        <v>410</v>
      </c>
      <c r="H636" s="279" t="s">
        <v>425</v>
      </c>
      <c r="I636" s="279" t="s">
        <v>538</v>
      </c>
      <c r="J636" s="279" t="s">
        <v>7215</v>
      </c>
      <c r="K636" s="280">
        <v>0</v>
      </c>
      <c r="L636" s="279" t="s">
        <v>7215</v>
      </c>
      <c r="M636" s="279" t="s">
        <v>394</v>
      </c>
      <c r="N636" s="279" t="s">
        <v>394</v>
      </c>
      <c r="O636" s="279" t="s">
        <v>394</v>
      </c>
      <c r="P636" s="315">
        <v>0</v>
      </c>
      <c r="Q636" s="278"/>
      <c r="S636" s="279" t="s">
        <v>394</v>
      </c>
      <c r="T636" s="279" t="s">
        <v>394</v>
      </c>
      <c r="AC636" s="279" t="s">
        <v>855</v>
      </c>
      <c r="AF636" s="276">
        <f>IFERROR(VLOOKUP(A636,'[1]قوائم الترجمة'!AC$2:AD$2397,1,0),"م")</f>
        <v>114634</v>
      </c>
      <c r="AG636" s="232"/>
      <c r="AH636" s="233"/>
      <c r="AI636" s="233"/>
      <c r="AJ636" s="233"/>
      <c r="AL636" s="267"/>
      <c r="AM636" s="235"/>
      <c r="AU636" s="234"/>
    </row>
    <row r="637" spans="1:47" ht="21" x14ac:dyDescent="0.4">
      <c r="A637" s="278">
        <v>114640</v>
      </c>
      <c r="B637" s="279" t="s">
        <v>7524</v>
      </c>
      <c r="C637" s="279" t="s">
        <v>166</v>
      </c>
      <c r="D637" s="279" t="s">
        <v>236</v>
      </c>
      <c r="E637" s="279" t="s">
        <v>394</v>
      </c>
      <c r="F637" s="303"/>
      <c r="G637" s="303"/>
      <c r="H637" s="279" t="s">
        <v>394</v>
      </c>
      <c r="I637" s="279" t="s">
        <v>61</v>
      </c>
      <c r="J637" s="279" t="s">
        <v>394</v>
      </c>
      <c r="K637" s="279" t="s">
        <v>394</v>
      </c>
      <c r="L637" s="279" t="s">
        <v>394</v>
      </c>
      <c r="M637" s="279" t="s">
        <v>394</v>
      </c>
      <c r="N637" s="279" t="s">
        <v>394</v>
      </c>
      <c r="O637" s="279" t="s">
        <v>394</v>
      </c>
      <c r="P637" s="315">
        <v>0</v>
      </c>
      <c r="Q637" s="279" t="s">
        <v>394</v>
      </c>
      <c r="R637" s="315" t="s">
        <v>394</v>
      </c>
      <c r="S637" s="279" t="s">
        <v>394</v>
      </c>
      <c r="T637" s="279" t="s">
        <v>394</v>
      </c>
      <c r="U637" s="315" t="s">
        <v>394</v>
      </c>
      <c r="V637" s="315" t="s">
        <v>394</v>
      </c>
      <c r="W637" s="315" t="s">
        <v>394</v>
      </c>
      <c r="X637" s="315" t="s">
        <v>394</v>
      </c>
      <c r="Y637" s="281"/>
      <c r="Z637" s="315" t="s">
        <v>394</v>
      </c>
      <c r="AA637" s="315" t="s">
        <v>394</v>
      </c>
      <c r="AB637" s="281"/>
      <c r="AC637" s="279" t="s">
        <v>855</v>
      </c>
      <c r="AF637" s="276" t="str">
        <f>IFERROR(VLOOKUP(A637,'[1]قوائم الترجمة'!AC$2:AD$2397,1,0),"م")</f>
        <v>م</v>
      </c>
      <c r="AG637" s="232"/>
      <c r="AH637" s="233"/>
      <c r="AI637" s="233"/>
      <c r="AJ637" s="233"/>
      <c r="AL637" s="267"/>
      <c r="AM637" s="235"/>
      <c r="AU637" s="234"/>
    </row>
    <row r="638" spans="1:47" ht="21" x14ac:dyDescent="0.4">
      <c r="A638" s="278">
        <v>114662</v>
      </c>
      <c r="B638" s="279" t="s">
        <v>7739</v>
      </c>
      <c r="C638" s="279" t="s">
        <v>611</v>
      </c>
      <c r="D638" s="279" t="s">
        <v>284</v>
      </c>
      <c r="E638" s="279" t="s">
        <v>394</v>
      </c>
      <c r="F638" s="303"/>
      <c r="G638" s="303"/>
      <c r="H638" s="279" t="s">
        <v>394</v>
      </c>
      <c r="I638" s="279" t="s">
        <v>538</v>
      </c>
      <c r="J638" s="279" t="s">
        <v>394</v>
      </c>
      <c r="K638" s="279" t="s">
        <v>394</v>
      </c>
      <c r="L638" s="279" t="s">
        <v>394</v>
      </c>
      <c r="M638" s="279" t="s">
        <v>394</v>
      </c>
      <c r="N638" s="279" t="s">
        <v>394</v>
      </c>
      <c r="O638" s="279" t="s">
        <v>394</v>
      </c>
      <c r="P638" s="315">
        <v>0</v>
      </c>
      <c r="Q638" s="279" t="s">
        <v>394</v>
      </c>
      <c r="R638" s="315" t="s">
        <v>394</v>
      </c>
      <c r="S638" s="279" t="s">
        <v>394</v>
      </c>
      <c r="T638" s="279" t="s">
        <v>394</v>
      </c>
      <c r="U638" s="315" t="s">
        <v>394</v>
      </c>
      <c r="V638" s="315" t="s">
        <v>394</v>
      </c>
      <c r="W638" s="315" t="s">
        <v>394</v>
      </c>
      <c r="X638" s="315" t="s">
        <v>394</v>
      </c>
      <c r="Y638" s="281"/>
      <c r="Z638" s="315" t="s">
        <v>394</v>
      </c>
      <c r="AA638" s="315" t="s">
        <v>394</v>
      </c>
      <c r="AB638" s="281"/>
      <c r="AC638" s="279" t="s">
        <v>855</v>
      </c>
      <c r="AF638" s="276" t="str">
        <f>IFERROR(VLOOKUP(A638,'[1]قوائم الترجمة'!AC$2:AD$2397,1,0),"م")</f>
        <v>م</v>
      </c>
      <c r="AG638" s="232"/>
      <c r="AH638" s="233"/>
      <c r="AI638" s="233"/>
      <c r="AJ638" s="233"/>
      <c r="AL638" s="267"/>
      <c r="AM638" s="235"/>
      <c r="AO638" s="236"/>
      <c r="AU638" s="234"/>
    </row>
    <row r="639" spans="1:47" ht="21" x14ac:dyDescent="0.4">
      <c r="A639" s="278">
        <v>114666</v>
      </c>
      <c r="B639" s="279" t="s">
        <v>7758</v>
      </c>
      <c r="C639" s="279" t="s">
        <v>68</v>
      </c>
      <c r="D639" s="279" t="s">
        <v>263</v>
      </c>
      <c r="E639" s="279" t="s">
        <v>394</v>
      </c>
      <c r="F639" s="303"/>
      <c r="G639" s="303"/>
      <c r="H639" s="279" t="s">
        <v>394</v>
      </c>
      <c r="I639" s="279" t="s">
        <v>540</v>
      </c>
      <c r="J639" s="279" t="s">
        <v>394</v>
      </c>
      <c r="K639" s="279" t="s">
        <v>394</v>
      </c>
      <c r="L639" s="279" t="s">
        <v>394</v>
      </c>
      <c r="M639" s="279" t="s">
        <v>394</v>
      </c>
      <c r="N639" s="279" t="s">
        <v>394</v>
      </c>
      <c r="O639" s="279" t="s">
        <v>394</v>
      </c>
      <c r="P639" s="315">
        <v>0</v>
      </c>
      <c r="Q639" s="279" t="s">
        <v>394</v>
      </c>
      <c r="R639" s="315" t="s">
        <v>394</v>
      </c>
      <c r="S639" s="279" t="s">
        <v>394</v>
      </c>
      <c r="T639" s="279" t="s">
        <v>394</v>
      </c>
      <c r="U639" s="315" t="s">
        <v>394</v>
      </c>
      <c r="V639" s="315" t="s">
        <v>394</v>
      </c>
      <c r="W639" s="315" t="s">
        <v>394</v>
      </c>
      <c r="X639" s="315" t="s">
        <v>394</v>
      </c>
      <c r="Y639" s="281"/>
      <c r="Z639" s="315" t="s">
        <v>394</v>
      </c>
      <c r="AA639" s="315" t="s">
        <v>394</v>
      </c>
      <c r="AB639" s="281"/>
      <c r="AC639" s="279" t="s">
        <v>855</v>
      </c>
      <c r="AF639" s="276" t="str">
        <f>IFERROR(VLOOKUP(A639,'[1]قوائم الترجمة'!AC$2:AD$2397,1,0),"م")</f>
        <v>م</v>
      </c>
      <c r="AG639" s="232"/>
      <c r="AH639" s="233"/>
      <c r="AI639" s="233"/>
      <c r="AJ639" s="233"/>
      <c r="AL639" s="267"/>
      <c r="AM639" s="235"/>
      <c r="AU639" s="234"/>
    </row>
    <row r="640" spans="1:47" ht="21" x14ac:dyDescent="0.4">
      <c r="A640" s="278">
        <v>114680</v>
      </c>
      <c r="B640" s="279" t="s">
        <v>7985</v>
      </c>
      <c r="C640" s="279" t="s">
        <v>109</v>
      </c>
      <c r="D640" s="279" t="s">
        <v>375</v>
      </c>
      <c r="E640" s="279" t="s">
        <v>394</v>
      </c>
      <c r="F640" s="303"/>
      <c r="G640" s="303"/>
      <c r="H640" s="279" t="s">
        <v>394</v>
      </c>
      <c r="I640" s="279" t="s">
        <v>538</v>
      </c>
      <c r="J640" s="279" t="s">
        <v>394</v>
      </c>
      <c r="K640" s="279" t="s">
        <v>394</v>
      </c>
      <c r="L640" s="279" t="s">
        <v>394</v>
      </c>
      <c r="M640" s="279" t="s">
        <v>394</v>
      </c>
      <c r="N640" s="279" t="s">
        <v>394</v>
      </c>
      <c r="O640" s="279" t="s">
        <v>394</v>
      </c>
      <c r="P640" s="315">
        <v>0</v>
      </c>
      <c r="Q640" s="279" t="s">
        <v>394</v>
      </c>
      <c r="R640" s="315" t="s">
        <v>394</v>
      </c>
      <c r="S640" s="279" t="s">
        <v>394</v>
      </c>
      <c r="T640" s="279" t="s">
        <v>394</v>
      </c>
      <c r="U640" s="315" t="s">
        <v>394</v>
      </c>
      <c r="V640" s="315" t="s">
        <v>394</v>
      </c>
      <c r="W640" s="315" t="s">
        <v>394</v>
      </c>
      <c r="X640" s="315" t="s">
        <v>394</v>
      </c>
      <c r="Y640" s="281"/>
      <c r="Z640" s="315" t="s">
        <v>394</v>
      </c>
      <c r="AA640" s="315" t="s">
        <v>394</v>
      </c>
      <c r="AB640" s="281"/>
      <c r="AC640" s="279" t="s">
        <v>855</v>
      </c>
      <c r="AF640" s="276" t="str">
        <f>IFERROR(VLOOKUP(A640,'[1]قوائم الترجمة'!AC$2:AD$2397,1,0),"م")</f>
        <v>م</v>
      </c>
      <c r="AG640" s="232"/>
      <c r="AH640" s="233"/>
      <c r="AI640" s="233"/>
      <c r="AJ640" s="233"/>
      <c r="AL640" s="267"/>
      <c r="AM640" s="235"/>
      <c r="AO640" s="236"/>
      <c r="AU640" s="234"/>
    </row>
    <row r="641" spans="1:47" ht="21" x14ac:dyDescent="0.4">
      <c r="A641" s="278">
        <v>114750</v>
      </c>
      <c r="B641" s="279" t="s">
        <v>5893</v>
      </c>
      <c r="C641" s="279" t="s">
        <v>106</v>
      </c>
      <c r="D641" s="279" t="s">
        <v>718</v>
      </c>
      <c r="E641" s="279" t="s">
        <v>394</v>
      </c>
      <c r="F641" s="303"/>
      <c r="G641" s="303"/>
      <c r="H641" s="279" t="s">
        <v>394</v>
      </c>
      <c r="I641" s="279" t="s">
        <v>538</v>
      </c>
      <c r="J641" s="279" t="s">
        <v>394</v>
      </c>
      <c r="K641" s="279" t="s">
        <v>394</v>
      </c>
      <c r="L641" s="279" t="s">
        <v>394</v>
      </c>
      <c r="M641" s="279" t="s">
        <v>394</v>
      </c>
      <c r="N641" s="279" t="s">
        <v>394</v>
      </c>
      <c r="O641" s="279" t="s">
        <v>394</v>
      </c>
      <c r="P641" s="315">
        <v>0</v>
      </c>
      <c r="Q641" s="279" t="s">
        <v>394</v>
      </c>
      <c r="R641" s="315" t="s">
        <v>394</v>
      </c>
      <c r="S641" s="279" t="s">
        <v>394</v>
      </c>
      <c r="T641" s="279" t="s">
        <v>394</v>
      </c>
      <c r="U641" s="315" t="s">
        <v>394</v>
      </c>
      <c r="V641" s="315" t="s">
        <v>394</v>
      </c>
      <c r="W641" s="315" t="s">
        <v>394</v>
      </c>
      <c r="X641" s="315" t="s">
        <v>394</v>
      </c>
      <c r="Y641" s="281"/>
      <c r="Z641" s="315" t="s">
        <v>394</v>
      </c>
      <c r="AA641" s="315" t="s">
        <v>394</v>
      </c>
      <c r="AB641" s="281"/>
      <c r="AC641" s="279" t="s">
        <v>855</v>
      </c>
      <c r="AF641" s="276" t="str">
        <f>IFERROR(VLOOKUP(A641,'[1]قوائم الترجمة'!AC$2:AD$2397,1,0),"م")</f>
        <v>م</v>
      </c>
      <c r="AG641" s="232"/>
      <c r="AH641" s="233"/>
      <c r="AI641" s="233"/>
      <c r="AJ641" s="233"/>
      <c r="AL641" s="267"/>
      <c r="AM641" s="235"/>
      <c r="AO641" s="236"/>
      <c r="AU641" s="234"/>
    </row>
    <row r="642" spans="1:47" ht="21" x14ac:dyDescent="0.4">
      <c r="A642" s="278">
        <v>114781</v>
      </c>
      <c r="B642" s="279" t="s">
        <v>5269</v>
      </c>
      <c r="C642" s="279" t="s">
        <v>790</v>
      </c>
      <c r="D642" s="279" t="s">
        <v>304</v>
      </c>
      <c r="E642" s="279" t="s">
        <v>394</v>
      </c>
      <c r="F642" s="303"/>
      <c r="G642" s="303"/>
      <c r="H642" s="279" t="s">
        <v>394</v>
      </c>
      <c r="I642" s="279" t="s">
        <v>538</v>
      </c>
      <c r="J642" s="279" t="s">
        <v>394</v>
      </c>
      <c r="K642" s="279" t="s">
        <v>394</v>
      </c>
      <c r="L642" s="279" t="s">
        <v>394</v>
      </c>
      <c r="M642" s="279" t="s">
        <v>394</v>
      </c>
      <c r="N642" s="279" t="s">
        <v>394</v>
      </c>
      <c r="O642" s="279" t="s">
        <v>394</v>
      </c>
      <c r="P642" s="315">
        <v>0</v>
      </c>
      <c r="Q642" s="279" t="s">
        <v>394</v>
      </c>
      <c r="R642" s="315" t="s">
        <v>394</v>
      </c>
      <c r="S642" s="279" t="s">
        <v>394</v>
      </c>
      <c r="T642" s="279" t="s">
        <v>394</v>
      </c>
      <c r="U642" s="315" t="s">
        <v>394</v>
      </c>
      <c r="V642" s="315" t="s">
        <v>394</v>
      </c>
      <c r="W642" s="315" t="s">
        <v>394</v>
      </c>
      <c r="X642" s="315" t="s">
        <v>394</v>
      </c>
      <c r="Y642" s="281"/>
      <c r="Z642" s="315" t="s">
        <v>394</v>
      </c>
      <c r="AA642" s="315" t="s">
        <v>394</v>
      </c>
      <c r="AB642" s="281"/>
      <c r="AC642" s="279" t="s">
        <v>855</v>
      </c>
      <c r="AF642" s="276" t="str">
        <f>IFERROR(VLOOKUP(A642,'[1]قوائم الترجمة'!AC$2:AD$2397,1,0),"م")</f>
        <v>م</v>
      </c>
      <c r="AG642" s="232"/>
      <c r="AH642" s="233"/>
      <c r="AI642" s="233"/>
      <c r="AJ642" s="233"/>
      <c r="AL642" s="267"/>
      <c r="AM642" s="235"/>
      <c r="AU642" s="234"/>
    </row>
    <row r="643" spans="1:47" ht="21" x14ac:dyDescent="0.4">
      <c r="A643" s="278">
        <v>114788</v>
      </c>
      <c r="B643" s="279" t="s">
        <v>5268</v>
      </c>
      <c r="C643" s="279" t="s">
        <v>108</v>
      </c>
      <c r="D643" s="279" t="s">
        <v>256</v>
      </c>
      <c r="E643" s="279" t="s">
        <v>424</v>
      </c>
      <c r="F643" s="279" t="s">
        <v>9015</v>
      </c>
      <c r="G643" s="279" t="s">
        <v>402</v>
      </c>
      <c r="H643" s="279" t="s">
        <v>425</v>
      </c>
      <c r="I643" s="279" t="s">
        <v>61</v>
      </c>
      <c r="J643" s="279" t="s">
        <v>7215</v>
      </c>
      <c r="K643" s="280">
        <v>0</v>
      </c>
      <c r="L643" s="279" t="s">
        <v>7215</v>
      </c>
      <c r="M643" s="279" t="s">
        <v>394</v>
      </c>
      <c r="N643" s="279"/>
      <c r="O643" s="279" t="s">
        <v>394</v>
      </c>
      <c r="P643" s="315">
        <v>0</v>
      </c>
      <c r="Q643" s="278"/>
      <c r="S643" s="279" t="s">
        <v>394</v>
      </c>
      <c r="T643" s="279" t="s">
        <v>394</v>
      </c>
      <c r="AC643" s="279" t="s">
        <v>855</v>
      </c>
      <c r="AF643" s="276">
        <f>IFERROR(VLOOKUP(A643,'[1]قوائم الترجمة'!AC$2:AD$2397,1,0),"م")</f>
        <v>114788</v>
      </c>
      <c r="AG643" s="232"/>
      <c r="AH643" s="233"/>
      <c r="AI643" s="233"/>
      <c r="AJ643" s="233"/>
      <c r="AL643" s="267"/>
      <c r="AM643" s="235"/>
      <c r="AO643" s="236"/>
      <c r="AU643" s="234"/>
    </row>
    <row r="644" spans="1:47" ht="21" x14ac:dyDescent="0.4">
      <c r="A644" s="278">
        <v>114807</v>
      </c>
      <c r="B644" s="279" t="s">
        <v>5267</v>
      </c>
      <c r="C644" s="279" t="s">
        <v>384</v>
      </c>
      <c r="D644" s="279" t="s">
        <v>711</v>
      </c>
      <c r="E644" s="279" t="s">
        <v>394</v>
      </c>
      <c r="F644" s="303"/>
      <c r="G644" s="303"/>
      <c r="H644" s="279" t="s">
        <v>394</v>
      </c>
      <c r="I644" s="279" t="s">
        <v>538</v>
      </c>
      <c r="J644" s="279" t="s">
        <v>394</v>
      </c>
      <c r="K644" s="279" t="s">
        <v>394</v>
      </c>
      <c r="L644" s="279" t="s">
        <v>394</v>
      </c>
      <c r="M644" s="279" t="s">
        <v>394</v>
      </c>
      <c r="N644" s="279" t="s">
        <v>394</v>
      </c>
      <c r="O644" s="279" t="s">
        <v>394</v>
      </c>
      <c r="P644" s="315">
        <v>0</v>
      </c>
      <c r="Q644" s="279" t="s">
        <v>394</v>
      </c>
      <c r="R644" s="315" t="s">
        <v>394</v>
      </c>
      <c r="S644" s="279" t="s">
        <v>394</v>
      </c>
      <c r="T644" s="279" t="s">
        <v>394</v>
      </c>
      <c r="U644" s="315" t="s">
        <v>394</v>
      </c>
      <c r="V644" s="315" t="s">
        <v>394</v>
      </c>
      <c r="W644" s="315" t="s">
        <v>394</v>
      </c>
      <c r="X644" s="315" t="s">
        <v>394</v>
      </c>
      <c r="Y644" s="281"/>
      <c r="Z644" s="315" t="s">
        <v>394</v>
      </c>
      <c r="AA644" s="315" t="s">
        <v>394</v>
      </c>
      <c r="AB644" s="281"/>
      <c r="AC644" s="279" t="s">
        <v>855</v>
      </c>
      <c r="AF644" s="276" t="str">
        <f>IFERROR(VLOOKUP(A644,'[1]قوائم الترجمة'!AC$2:AD$2397,1,0),"م")</f>
        <v>م</v>
      </c>
      <c r="AG644" s="232"/>
      <c r="AH644" s="233"/>
      <c r="AI644" s="233"/>
      <c r="AJ644" s="233"/>
      <c r="AL644" s="267"/>
      <c r="AM644" s="235"/>
      <c r="AO644" s="236"/>
      <c r="AU644" s="234"/>
    </row>
    <row r="645" spans="1:47" ht="21" x14ac:dyDescent="0.4">
      <c r="A645" s="278">
        <v>114813</v>
      </c>
      <c r="B645" s="279" t="s">
        <v>6330</v>
      </c>
      <c r="C645" s="279" t="s">
        <v>124</v>
      </c>
      <c r="D645" s="279" t="s">
        <v>938</v>
      </c>
      <c r="E645" s="279" t="s">
        <v>394</v>
      </c>
      <c r="F645" s="303"/>
      <c r="G645" s="303"/>
      <c r="H645" s="279" t="s">
        <v>394</v>
      </c>
      <c r="I645" s="279" t="s">
        <v>540</v>
      </c>
      <c r="J645" s="279" t="s">
        <v>394</v>
      </c>
      <c r="K645" s="279" t="s">
        <v>394</v>
      </c>
      <c r="L645" s="279" t="s">
        <v>394</v>
      </c>
      <c r="M645" s="279" t="s">
        <v>394</v>
      </c>
      <c r="N645" s="279" t="s">
        <v>394</v>
      </c>
      <c r="O645" s="279" t="s">
        <v>394</v>
      </c>
      <c r="P645" s="315">
        <v>0</v>
      </c>
      <c r="Q645" s="279" t="s">
        <v>394</v>
      </c>
      <c r="R645" s="315" t="s">
        <v>394</v>
      </c>
      <c r="S645" s="279" t="s">
        <v>394</v>
      </c>
      <c r="T645" s="279" t="s">
        <v>394</v>
      </c>
      <c r="U645" s="315" t="s">
        <v>394</v>
      </c>
      <c r="V645" s="315" t="s">
        <v>394</v>
      </c>
      <c r="W645" s="315" t="s">
        <v>394</v>
      </c>
      <c r="X645" s="315" t="s">
        <v>394</v>
      </c>
      <c r="Y645" s="281"/>
      <c r="Z645" s="315" t="s">
        <v>394</v>
      </c>
      <c r="AA645" s="315" t="s">
        <v>394</v>
      </c>
      <c r="AB645" s="281"/>
      <c r="AC645" s="279" t="s">
        <v>855</v>
      </c>
      <c r="AF645" s="276" t="str">
        <f>IFERROR(VLOOKUP(A645,'[1]قوائم الترجمة'!AC$2:AD$2397,1,0),"م")</f>
        <v>م</v>
      </c>
      <c r="AG645" s="232"/>
      <c r="AH645" s="233"/>
      <c r="AI645" s="233"/>
      <c r="AJ645" s="233"/>
      <c r="AL645" s="267"/>
      <c r="AM645" s="235"/>
      <c r="AU645" s="234"/>
    </row>
    <row r="646" spans="1:47" ht="21" x14ac:dyDescent="0.4">
      <c r="A646" s="278">
        <v>114823</v>
      </c>
      <c r="B646" s="279" t="s">
        <v>5266</v>
      </c>
      <c r="C646" s="279" t="s">
        <v>119</v>
      </c>
      <c r="D646" s="279" t="s">
        <v>684</v>
      </c>
      <c r="E646" s="279" t="s">
        <v>424</v>
      </c>
      <c r="F646" s="279" t="s">
        <v>8378</v>
      </c>
      <c r="G646" s="279" t="s">
        <v>402</v>
      </c>
      <c r="H646" s="279" t="s">
        <v>425</v>
      </c>
      <c r="I646" s="279" t="s">
        <v>61</v>
      </c>
      <c r="J646" s="279" t="s">
        <v>426</v>
      </c>
      <c r="K646" s="280">
        <v>0</v>
      </c>
      <c r="L646" s="279" t="s">
        <v>402</v>
      </c>
      <c r="M646" s="279" t="s">
        <v>394</v>
      </c>
      <c r="N646" s="279"/>
      <c r="O646" s="279" t="s">
        <v>394</v>
      </c>
      <c r="P646" s="315">
        <v>0</v>
      </c>
      <c r="Q646" s="278"/>
      <c r="S646" s="279" t="s">
        <v>394</v>
      </c>
      <c r="T646" s="279" t="s">
        <v>394</v>
      </c>
      <c r="AC646" s="279" t="s">
        <v>855</v>
      </c>
      <c r="AF646" s="276">
        <f>IFERROR(VLOOKUP(A646,'[1]قوائم الترجمة'!AC$2:AD$2397,1,0),"م")</f>
        <v>114823</v>
      </c>
      <c r="AG646" s="232"/>
      <c r="AH646" s="233"/>
      <c r="AI646" s="233"/>
      <c r="AJ646" s="233"/>
      <c r="AL646" s="267"/>
      <c r="AM646" s="235"/>
      <c r="AU646" s="234"/>
    </row>
    <row r="647" spans="1:47" ht="21" x14ac:dyDescent="0.4">
      <c r="A647" s="278">
        <v>114844</v>
      </c>
      <c r="B647" s="279" t="s">
        <v>1461</v>
      </c>
      <c r="C647" s="279" t="s">
        <v>465</v>
      </c>
      <c r="D647" s="279" t="s">
        <v>340</v>
      </c>
      <c r="E647" s="279" t="s">
        <v>424</v>
      </c>
      <c r="F647" s="279" t="s">
        <v>8378</v>
      </c>
      <c r="G647" s="279" t="s">
        <v>8379</v>
      </c>
      <c r="H647" s="279" t="s">
        <v>7215</v>
      </c>
      <c r="I647" s="279" t="s">
        <v>61</v>
      </c>
      <c r="J647" s="279" t="s">
        <v>7215</v>
      </c>
      <c r="K647" s="280">
        <v>0</v>
      </c>
      <c r="L647" s="279" t="s">
        <v>7215</v>
      </c>
      <c r="M647" s="279" t="s">
        <v>394</v>
      </c>
      <c r="N647" s="279"/>
      <c r="O647" s="279" t="s">
        <v>394</v>
      </c>
      <c r="P647" s="315">
        <v>0</v>
      </c>
      <c r="Q647" s="278"/>
      <c r="S647" s="279" t="s">
        <v>394</v>
      </c>
      <c r="T647" s="279" t="s">
        <v>394</v>
      </c>
      <c r="AC647" s="279" t="s">
        <v>855</v>
      </c>
      <c r="AF647" s="276">
        <f>IFERROR(VLOOKUP(A647,'[1]قوائم الترجمة'!AC$2:AD$2397,1,0),"م")</f>
        <v>114844</v>
      </c>
      <c r="AG647" s="232"/>
      <c r="AH647" s="233"/>
      <c r="AI647" s="233"/>
      <c r="AJ647" s="233"/>
      <c r="AL647" s="267"/>
      <c r="AM647" s="235"/>
      <c r="AO647" s="236"/>
      <c r="AU647" s="234"/>
    </row>
    <row r="648" spans="1:47" ht="21" x14ac:dyDescent="0.4">
      <c r="A648" s="278">
        <v>114878</v>
      </c>
      <c r="B648" s="279" t="s">
        <v>5265</v>
      </c>
      <c r="C648" s="279" t="s">
        <v>946</v>
      </c>
      <c r="D648" s="279" t="s">
        <v>299</v>
      </c>
      <c r="E648" s="279" t="s">
        <v>394</v>
      </c>
      <c r="F648" s="303"/>
      <c r="G648" s="303"/>
      <c r="H648" s="279" t="s">
        <v>394</v>
      </c>
      <c r="I648" s="279" t="s">
        <v>61</v>
      </c>
      <c r="J648" s="279" t="s">
        <v>394</v>
      </c>
      <c r="K648" s="279" t="s">
        <v>394</v>
      </c>
      <c r="L648" s="279" t="s">
        <v>394</v>
      </c>
      <c r="M648" s="279" t="s">
        <v>394</v>
      </c>
      <c r="N648" s="279" t="s">
        <v>394</v>
      </c>
      <c r="O648" s="279" t="s">
        <v>394</v>
      </c>
      <c r="P648" s="315">
        <v>0</v>
      </c>
      <c r="Q648" s="279" t="s">
        <v>394</v>
      </c>
      <c r="R648" s="315" t="s">
        <v>394</v>
      </c>
      <c r="S648" s="279" t="s">
        <v>394</v>
      </c>
      <c r="T648" s="279" t="s">
        <v>394</v>
      </c>
      <c r="U648" s="315" t="s">
        <v>394</v>
      </c>
      <c r="V648" s="315" t="s">
        <v>394</v>
      </c>
      <c r="W648" s="315" t="s">
        <v>394</v>
      </c>
      <c r="X648" s="315" t="s">
        <v>394</v>
      </c>
      <c r="Y648" s="281"/>
      <c r="Z648" s="315" t="s">
        <v>394</v>
      </c>
      <c r="AA648" s="315" t="s">
        <v>394</v>
      </c>
      <c r="AB648" s="281"/>
      <c r="AC648" s="279" t="s">
        <v>855</v>
      </c>
      <c r="AF648" s="276" t="str">
        <f>IFERROR(VLOOKUP(A648,'[1]قوائم الترجمة'!AC$2:AD$2397,1,0),"م")</f>
        <v>م</v>
      </c>
      <c r="AG648" s="232"/>
      <c r="AH648" s="233"/>
      <c r="AI648" s="233"/>
      <c r="AJ648" s="233"/>
      <c r="AL648" s="267"/>
      <c r="AM648" s="235"/>
      <c r="AU648" s="234"/>
    </row>
    <row r="649" spans="1:47" ht="21" x14ac:dyDescent="0.4">
      <c r="A649" s="278">
        <v>114886</v>
      </c>
      <c r="B649" s="279" t="s">
        <v>6711</v>
      </c>
      <c r="C649" s="279" t="s">
        <v>1366</v>
      </c>
      <c r="D649" s="279" t="s">
        <v>267</v>
      </c>
      <c r="E649" s="279" t="s">
        <v>394</v>
      </c>
      <c r="F649" s="303"/>
      <c r="G649" s="303"/>
      <c r="H649" s="279" t="s">
        <v>394</v>
      </c>
      <c r="I649" s="279" t="s">
        <v>61</v>
      </c>
      <c r="J649" s="279" t="s">
        <v>394</v>
      </c>
      <c r="K649" s="279" t="s">
        <v>394</v>
      </c>
      <c r="L649" s="279" t="s">
        <v>394</v>
      </c>
      <c r="M649" s="279" t="s">
        <v>394</v>
      </c>
      <c r="N649" s="279" t="s">
        <v>394</v>
      </c>
      <c r="O649" s="279" t="s">
        <v>394</v>
      </c>
      <c r="P649" s="315">
        <v>0</v>
      </c>
      <c r="Q649" s="279" t="s">
        <v>394</v>
      </c>
      <c r="R649" s="315" t="s">
        <v>394</v>
      </c>
      <c r="S649" s="279" t="s">
        <v>394</v>
      </c>
      <c r="T649" s="279" t="s">
        <v>394</v>
      </c>
      <c r="U649" s="315" t="s">
        <v>394</v>
      </c>
      <c r="V649" s="315" t="s">
        <v>394</v>
      </c>
      <c r="W649" s="315" t="s">
        <v>394</v>
      </c>
      <c r="X649" s="315" t="s">
        <v>394</v>
      </c>
      <c r="Y649" s="281"/>
      <c r="Z649" s="315" t="s">
        <v>394</v>
      </c>
      <c r="AA649" s="315" t="s">
        <v>394</v>
      </c>
      <c r="AB649" s="281"/>
      <c r="AC649" s="279" t="s">
        <v>855</v>
      </c>
      <c r="AF649" s="276" t="str">
        <f>IFERROR(VLOOKUP(A649,'[1]قوائم الترجمة'!AC$2:AD$2397,1,0),"م")</f>
        <v>م</v>
      </c>
      <c r="AG649" s="232"/>
      <c r="AH649" s="233"/>
      <c r="AI649" s="233"/>
      <c r="AJ649" s="233"/>
      <c r="AL649" s="267"/>
      <c r="AM649" s="235"/>
      <c r="AU649" s="234"/>
    </row>
    <row r="650" spans="1:47" ht="21" x14ac:dyDescent="0.4">
      <c r="A650" s="278">
        <v>114905</v>
      </c>
      <c r="B650" s="279" t="s">
        <v>6790</v>
      </c>
      <c r="C650" s="279" t="s">
        <v>109</v>
      </c>
      <c r="D650" s="279" t="s">
        <v>382</v>
      </c>
      <c r="E650" s="279" t="s">
        <v>394</v>
      </c>
      <c r="F650" s="303"/>
      <c r="G650" s="303"/>
      <c r="H650" s="279" t="s">
        <v>394</v>
      </c>
      <c r="I650" s="279" t="s">
        <v>61</v>
      </c>
      <c r="J650" s="279" t="s">
        <v>394</v>
      </c>
      <c r="K650" s="279" t="s">
        <v>394</v>
      </c>
      <c r="L650" s="279" t="s">
        <v>394</v>
      </c>
      <c r="M650" s="279" t="s">
        <v>394</v>
      </c>
      <c r="N650" s="279" t="s">
        <v>394</v>
      </c>
      <c r="O650" s="279" t="s">
        <v>394</v>
      </c>
      <c r="P650" s="315">
        <v>0</v>
      </c>
      <c r="Q650" s="279" t="s">
        <v>394</v>
      </c>
      <c r="R650" s="315" t="s">
        <v>394</v>
      </c>
      <c r="S650" s="279" t="s">
        <v>394</v>
      </c>
      <c r="T650" s="279" t="s">
        <v>394</v>
      </c>
      <c r="U650" s="315" t="s">
        <v>394</v>
      </c>
      <c r="V650" s="315" t="s">
        <v>394</v>
      </c>
      <c r="W650" s="315" t="s">
        <v>394</v>
      </c>
      <c r="X650" s="315" t="s">
        <v>394</v>
      </c>
      <c r="Y650" s="281"/>
      <c r="Z650" s="315" t="s">
        <v>394</v>
      </c>
      <c r="AA650" s="315" t="s">
        <v>394</v>
      </c>
      <c r="AB650" s="281"/>
      <c r="AC650" s="279" t="s">
        <v>855</v>
      </c>
      <c r="AF650" s="276" t="str">
        <f>IFERROR(VLOOKUP(A650,'[1]قوائم الترجمة'!AC$2:AD$2397,1,0),"م")</f>
        <v>م</v>
      </c>
      <c r="AG650" s="232"/>
      <c r="AH650" s="233"/>
      <c r="AI650" s="233"/>
      <c r="AJ650" s="233"/>
      <c r="AL650" s="267"/>
      <c r="AM650" s="235"/>
      <c r="AO650" s="236"/>
      <c r="AU650" s="234"/>
    </row>
    <row r="651" spans="1:47" ht="21" x14ac:dyDescent="0.4">
      <c r="A651" s="278">
        <v>114909</v>
      </c>
      <c r="B651" s="279" t="s">
        <v>1629</v>
      </c>
      <c r="C651" s="279" t="s">
        <v>192</v>
      </c>
      <c r="D651" s="279" t="s">
        <v>281</v>
      </c>
      <c r="E651" s="279" t="s">
        <v>5660</v>
      </c>
      <c r="F651" s="279" t="s">
        <v>9016</v>
      </c>
      <c r="G651" s="279" t="s">
        <v>402</v>
      </c>
      <c r="H651" s="279" t="s">
        <v>428</v>
      </c>
      <c r="I651" s="279" t="s">
        <v>61</v>
      </c>
      <c r="J651" s="279" t="s">
        <v>8112</v>
      </c>
      <c r="K651" s="280">
        <v>2008</v>
      </c>
      <c r="L651" s="279" t="s">
        <v>402</v>
      </c>
      <c r="M651" s="279" t="s">
        <v>394</v>
      </c>
      <c r="N651" s="279" t="s">
        <v>394</v>
      </c>
      <c r="O651" s="279" t="s">
        <v>394</v>
      </c>
      <c r="P651" s="315">
        <v>0</v>
      </c>
      <c r="Q651" s="278"/>
      <c r="S651" s="279" t="s">
        <v>394</v>
      </c>
      <c r="T651" s="279" t="s">
        <v>394</v>
      </c>
      <c r="AC651" s="279" t="s">
        <v>855</v>
      </c>
      <c r="AF651" s="276">
        <f>IFERROR(VLOOKUP(A651,'[1]قوائم الترجمة'!AC$2:AD$2397,1,0),"م")</f>
        <v>114909</v>
      </c>
      <c r="AG651" s="232"/>
      <c r="AH651" s="233"/>
      <c r="AI651" s="233"/>
      <c r="AJ651" s="233"/>
      <c r="AL651" s="267"/>
      <c r="AM651" s="235"/>
      <c r="AO651" s="236"/>
      <c r="AU651" s="234"/>
    </row>
    <row r="652" spans="1:47" ht="21" x14ac:dyDescent="0.4">
      <c r="A652" s="278">
        <v>114926</v>
      </c>
      <c r="B652" s="279" t="s">
        <v>5264</v>
      </c>
      <c r="C652" s="279" t="s">
        <v>93</v>
      </c>
      <c r="D652" s="279" t="s">
        <v>273</v>
      </c>
      <c r="E652" s="279" t="s">
        <v>394</v>
      </c>
      <c r="F652" s="303"/>
      <c r="G652" s="303"/>
      <c r="H652" s="279" t="s">
        <v>394</v>
      </c>
      <c r="I652" s="279" t="s">
        <v>540</v>
      </c>
      <c r="J652" s="279" t="s">
        <v>394</v>
      </c>
      <c r="K652" s="279" t="s">
        <v>394</v>
      </c>
      <c r="L652" s="279" t="s">
        <v>394</v>
      </c>
      <c r="M652" s="279" t="s">
        <v>394</v>
      </c>
      <c r="N652" s="279" t="s">
        <v>394</v>
      </c>
      <c r="O652" s="279" t="s">
        <v>394</v>
      </c>
      <c r="P652" s="315">
        <v>0</v>
      </c>
      <c r="Q652" s="279" t="s">
        <v>394</v>
      </c>
      <c r="R652" s="315" t="s">
        <v>394</v>
      </c>
      <c r="S652" s="279" t="s">
        <v>394</v>
      </c>
      <c r="T652" s="279" t="s">
        <v>394</v>
      </c>
      <c r="U652" s="315" t="s">
        <v>394</v>
      </c>
      <c r="V652" s="315" t="s">
        <v>394</v>
      </c>
      <c r="W652" s="315" t="s">
        <v>394</v>
      </c>
      <c r="X652" s="315" t="s">
        <v>394</v>
      </c>
      <c r="Y652" s="281"/>
      <c r="Z652" s="315" t="s">
        <v>394</v>
      </c>
      <c r="AA652" s="315" t="s">
        <v>394</v>
      </c>
      <c r="AB652" s="281"/>
      <c r="AC652" s="279" t="s">
        <v>855</v>
      </c>
      <c r="AF652" s="276" t="str">
        <f>IFERROR(VLOOKUP(A652,'[1]قوائم الترجمة'!AC$2:AD$2397,1,0),"م")</f>
        <v>م</v>
      </c>
      <c r="AG652" s="232"/>
      <c r="AH652" s="233"/>
      <c r="AI652" s="233"/>
      <c r="AJ652" s="233"/>
      <c r="AL652" s="267"/>
      <c r="AM652" s="235"/>
      <c r="AO652" s="236"/>
      <c r="AU652" s="234"/>
    </row>
    <row r="653" spans="1:47" ht="21" x14ac:dyDescent="0.4">
      <c r="A653" s="278">
        <v>114930</v>
      </c>
      <c r="B653" s="279" t="s">
        <v>1459</v>
      </c>
      <c r="C653" s="279" t="s">
        <v>520</v>
      </c>
      <c r="D653" s="279" t="s">
        <v>1460</v>
      </c>
      <c r="E653" s="279" t="s">
        <v>423</v>
      </c>
      <c r="F653" s="279" t="s">
        <v>9017</v>
      </c>
      <c r="G653" s="279" t="s">
        <v>9018</v>
      </c>
      <c r="H653" s="279" t="s">
        <v>425</v>
      </c>
      <c r="I653" s="279" t="s">
        <v>61</v>
      </c>
      <c r="J653" s="279" t="s">
        <v>7215</v>
      </c>
      <c r="K653" s="280">
        <v>0</v>
      </c>
      <c r="L653" s="279" t="s">
        <v>7215</v>
      </c>
      <c r="M653" s="279" t="s">
        <v>394</v>
      </c>
      <c r="N653" s="279"/>
      <c r="O653" s="279" t="s">
        <v>394</v>
      </c>
      <c r="P653" s="315">
        <v>0</v>
      </c>
      <c r="Q653" s="278"/>
      <c r="S653" s="279" t="s">
        <v>394</v>
      </c>
      <c r="T653" s="279" t="s">
        <v>394</v>
      </c>
      <c r="AC653" s="279" t="s">
        <v>855</v>
      </c>
      <c r="AF653" s="276">
        <f>IFERROR(VLOOKUP(A653,'[1]قوائم الترجمة'!AC$2:AD$2397,1,0),"م")</f>
        <v>114930</v>
      </c>
      <c r="AG653" s="232"/>
      <c r="AH653" s="233"/>
      <c r="AI653" s="233"/>
      <c r="AJ653" s="233"/>
      <c r="AL653" s="267"/>
      <c r="AM653" s="235"/>
      <c r="AU653" s="234"/>
    </row>
    <row r="654" spans="1:47" ht="21" x14ac:dyDescent="0.4">
      <c r="A654" s="278">
        <v>114948</v>
      </c>
      <c r="B654" s="279" t="s">
        <v>5262</v>
      </c>
      <c r="C654" s="279" t="s">
        <v>68</v>
      </c>
      <c r="D654" s="279" t="s">
        <v>5263</v>
      </c>
      <c r="E654" s="279" t="s">
        <v>423</v>
      </c>
      <c r="F654" s="279" t="s">
        <v>8378</v>
      </c>
      <c r="G654" s="279" t="s">
        <v>8379</v>
      </c>
      <c r="H654" s="279" t="s">
        <v>7215</v>
      </c>
      <c r="I654" s="279" t="s">
        <v>538</v>
      </c>
      <c r="J654" s="279" t="s">
        <v>7215</v>
      </c>
      <c r="K654" s="280">
        <v>0</v>
      </c>
      <c r="L654" s="279" t="s">
        <v>7215</v>
      </c>
      <c r="M654" s="279" t="s">
        <v>394</v>
      </c>
      <c r="N654" s="279" t="s">
        <v>394</v>
      </c>
      <c r="O654" s="279" t="s">
        <v>394</v>
      </c>
      <c r="P654" s="315">
        <v>0</v>
      </c>
      <c r="Q654" s="278"/>
      <c r="S654" s="279" t="s">
        <v>394</v>
      </c>
      <c r="T654" s="279" t="s">
        <v>394</v>
      </c>
      <c r="AC654" s="279" t="s">
        <v>855</v>
      </c>
      <c r="AF654" s="276">
        <f>IFERROR(VLOOKUP(A654,'[1]قوائم الترجمة'!AC$2:AD$2397,1,0),"م")</f>
        <v>114948</v>
      </c>
      <c r="AG654" s="232"/>
      <c r="AH654" s="233"/>
      <c r="AI654" s="233"/>
      <c r="AJ654" s="233"/>
      <c r="AL654" s="267"/>
      <c r="AM654" s="235"/>
      <c r="AU654" s="234"/>
    </row>
    <row r="655" spans="1:47" ht="21" x14ac:dyDescent="0.4">
      <c r="A655" s="278">
        <v>114950</v>
      </c>
      <c r="B655" s="279" t="s">
        <v>7053</v>
      </c>
      <c r="C655" s="279" t="s">
        <v>7054</v>
      </c>
      <c r="D655" s="279" t="s">
        <v>6830</v>
      </c>
      <c r="E655" s="279" t="s">
        <v>394</v>
      </c>
      <c r="F655" s="303"/>
      <c r="G655" s="303"/>
      <c r="H655" s="279" t="s">
        <v>394</v>
      </c>
      <c r="I655" s="279" t="s">
        <v>538</v>
      </c>
      <c r="J655" s="279" t="s">
        <v>394</v>
      </c>
      <c r="K655" s="279" t="s">
        <v>394</v>
      </c>
      <c r="L655" s="279" t="s">
        <v>394</v>
      </c>
      <c r="M655" s="279" t="s">
        <v>394</v>
      </c>
      <c r="N655" s="279" t="s">
        <v>394</v>
      </c>
      <c r="O655" s="279" t="s">
        <v>394</v>
      </c>
      <c r="P655" s="315">
        <v>0</v>
      </c>
      <c r="Q655" s="279" t="s">
        <v>394</v>
      </c>
      <c r="R655" s="315" t="s">
        <v>394</v>
      </c>
      <c r="S655" s="279" t="s">
        <v>394</v>
      </c>
      <c r="T655" s="279" t="s">
        <v>394</v>
      </c>
      <c r="U655" s="315" t="s">
        <v>394</v>
      </c>
      <c r="V655" s="315" t="s">
        <v>394</v>
      </c>
      <c r="W655" s="315" t="s">
        <v>394</v>
      </c>
      <c r="X655" s="315" t="s">
        <v>394</v>
      </c>
      <c r="Y655" s="281"/>
      <c r="Z655" s="315" t="s">
        <v>394</v>
      </c>
      <c r="AA655" s="315" t="s">
        <v>394</v>
      </c>
      <c r="AB655" s="281"/>
      <c r="AC655" s="279" t="s">
        <v>855</v>
      </c>
      <c r="AF655" s="276" t="str">
        <f>IFERROR(VLOOKUP(A655,'[1]قوائم الترجمة'!AC$2:AD$2397,1,0),"م")</f>
        <v>م</v>
      </c>
      <c r="AG655" s="232"/>
      <c r="AH655" s="233"/>
      <c r="AI655" s="233"/>
      <c r="AJ655" s="233"/>
      <c r="AL655" s="267"/>
      <c r="AM655" s="235"/>
      <c r="AO655" s="236"/>
      <c r="AU655" s="234"/>
    </row>
    <row r="656" spans="1:47" ht="21" x14ac:dyDescent="0.4">
      <c r="A656" s="278">
        <v>114951</v>
      </c>
      <c r="B656" s="279" t="s">
        <v>1274</v>
      </c>
      <c r="C656" s="279" t="s">
        <v>135</v>
      </c>
      <c r="D656" s="279" t="s">
        <v>394</v>
      </c>
      <c r="E656" s="279" t="s">
        <v>394</v>
      </c>
      <c r="F656" s="303"/>
      <c r="G656" s="303"/>
      <c r="H656" s="279" t="s">
        <v>394</v>
      </c>
      <c r="I656" s="279" t="s">
        <v>61</v>
      </c>
      <c r="J656" s="279" t="s">
        <v>394</v>
      </c>
      <c r="K656" s="279" t="s">
        <v>394</v>
      </c>
      <c r="L656" s="279" t="s">
        <v>394</v>
      </c>
      <c r="M656" s="279" t="s">
        <v>394</v>
      </c>
      <c r="N656" s="279" t="s">
        <v>394</v>
      </c>
      <c r="O656" s="279" t="s">
        <v>394</v>
      </c>
      <c r="P656" s="315">
        <v>0</v>
      </c>
      <c r="Q656" s="279" t="s">
        <v>394</v>
      </c>
      <c r="R656" s="315" t="s">
        <v>394</v>
      </c>
      <c r="S656" s="279" t="s">
        <v>394</v>
      </c>
      <c r="T656" s="279" t="s">
        <v>394</v>
      </c>
      <c r="U656" s="315" t="s">
        <v>394</v>
      </c>
      <c r="V656" s="315" t="s">
        <v>394</v>
      </c>
      <c r="W656" s="315" t="s">
        <v>394</v>
      </c>
      <c r="X656" s="315" t="s">
        <v>394</v>
      </c>
      <c r="Y656" s="281"/>
      <c r="Z656" s="315" t="s">
        <v>394</v>
      </c>
      <c r="AA656" s="315" t="s">
        <v>394</v>
      </c>
      <c r="AB656" s="281"/>
      <c r="AC656" s="279" t="s">
        <v>855</v>
      </c>
      <c r="AF656" s="276" t="str">
        <f>IFERROR(VLOOKUP(A656,'[1]قوائم الترجمة'!AC$2:AD$2397,1,0),"م")</f>
        <v>م</v>
      </c>
      <c r="AG656" s="232"/>
      <c r="AH656" s="233"/>
      <c r="AI656" s="233"/>
      <c r="AJ656" s="233"/>
      <c r="AL656" s="267"/>
      <c r="AM656" s="235"/>
      <c r="AO656" s="236"/>
      <c r="AU656" s="234"/>
    </row>
    <row r="657" spans="1:47" ht="21" x14ac:dyDescent="0.4">
      <c r="A657" s="278">
        <v>114959</v>
      </c>
      <c r="B657" s="279" t="s">
        <v>7124</v>
      </c>
      <c r="C657" s="279" t="s">
        <v>275</v>
      </c>
      <c r="D657" s="279" t="s">
        <v>297</v>
      </c>
      <c r="E657" s="279" t="s">
        <v>394</v>
      </c>
      <c r="F657" s="303"/>
      <c r="G657" s="303"/>
      <c r="H657" s="279" t="s">
        <v>394</v>
      </c>
      <c r="I657" s="279" t="s">
        <v>61</v>
      </c>
      <c r="J657" s="279" t="s">
        <v>394</v>
      </c>
      <c r="K657" s="279" t="s">
        <v>394</v>
      </c>
      <c r="L657" s="279" t="s">
        <v>394</v>
      </c>
      <c r="M657" s="279" t="s">
        <v>394</v>
      </c>
      <c r="N657" s="279" t="s">
        <v>394</v>
      </c>
      <c r="O657" s="279" t="s">
        <v>394</v>
      </c>
      <c r="P657" s="315">
        <v>0</v>
      </c>
      <c r="Q657" s="279" t="s">
        <v>394</v>
      </c>
      <c r="R657" s="315" t="s">
        <v>394</v>
      </c>
      <c r="S657" s="279" t="s">
        <v>394</v>
      </c>
      <c r="T657" s="279" t="s">
        <v>394</v>
      </c>
      <c r="U657" s="315" t="s">
        <v>394</v>
      </c>
      <c r="V657" s="315" t="s">
        <v>394</v>
      </c>
      <c r="W657" s="315" t="s">
        <v>394</v>
      </c>
      <c r="X657" s="315" t="s">
        <v>394</v>
      </c>
      <c r="Y657" s="281"/>
      <c r="Z657" s="315" t="s">
        <v>394</v>
      </c>
      <c r="AA657" s="315" t="s">
        <v>394</v>
      </c>
      <c r="AB657" s="281"/>
      <c r="AC657" s="279" t="s">
        <v>855</v>
      </c>
      <c r="AF657" s="276" t="str">
        <f>IFERROR(VLOOKUP(A657,'[1]قوائم الترجمة'!AC$2:AD$2397,1,0),"م")</f>
        <v>م</v>
      </c>
      <c r="AG657" s="232"/>
      <c r="AH657" s="233"/>
      <c r="AI657" s="233"/>
      <c r="AJ657" s="233"/>
      <c r="AL657" s="267"/>
      <c r="AM657" s="235"/>
      <c r="AO657" s="236"/>
      <c r="AU657" s="234"/>
    </row>
    <row r="658" spans="1:47" ht="21" x14ac:dyDescent="0.4">
      <c r="A658" s="278">
        <v>114970</v>
      </c>
      <c r="B658" s="279" t="s">
        <v>7186</v>
      </c>
      <c r="C658" s="279" t="s">
        <v>84</v>
      </c>
      <c r="D658" s="279" t="s">
        <v>472</v>
      </c>
      <c r="E658" s="279" t="s">
        <v>394</v>
      </c>
      <c r="F658" s="303"/>
      <c r="G658" s="303"/>
      <c r="H658" s="279" t="s">
        <v>394</v>
      </c>
      <c r="I658" s="279" t="s">
        <v>538</v>
      </c>
      <c r="J658" s="279" t="s">
        <v>394</v>
      </c>
      <c r="K658" s="279" t="s">
        <v>394</v>
      </c>
      <c r="L658" s="279" t="s">
        <v>394</v>
      </c>
      <c r="M658" s="279" t="s">
        <v>394</v>
      </c>
      <c r="N658" s="279" t="s">
        <v>394</v>
      </c>
      <c r="O658" s="279" t="s">
        <v>394</v>
      </c>
      <c r="P658" s="315">
        <v>0</v>
      </c>
      <c r="Q658" s="279" t="s">
        <v>394</v>
      </c>
      <c r="R658" s="315" t="s">
        <v>394</v>
      </c>
      <c r="S658" s="279" t="s">
        <v>394</v>
      </c>
      <c r="T658" s="279" t="s">
        <v>394</v>
      </c>
      <c r="U658" s="315" t="s">
        <v>394</v>
      </c>
      <c r="V658" s="315" t="s">
        <v>394</v>
      </c>
      <c r="W658" s="315" t="s">
        <v>394</v>
      </c>
      <c r="X658" s="315" t="s">
        <v>394</v>
      </c>
      <c r="Y658" s="281"/>
      <c r="Z658" s="315" t="s">
        <v>394</v>
      </c>
      <c r="AA658" s="315" t="s">
        <v>394</v>
      </c>
      <c r="AB658" s="281"/>
      <c r="AC658" s="279" t="s">
        <v>855</v>
      </c>
      <c r="AF658" s="276" t="str">
        <f>IFERROR(VLOOKUP(A658,'[1]قوائم الترجمة'!AC$2:AD$2397,1,0),"م")</f>
        <v>م</v>
      </c>
      <c r="AG658" s="232"/>
      <c r="AH658" s="233"/>
      <c r="AI658" s="233"/>
      <c r="AJ658" s="233"/>
      <c r="AL658" s="267"/>
      <c r="AM658" s="235"/>
      <c r="AU658" s="234"/>
    </row>
    <row r="659" spans="1:47" ht="21" x14ac:dyDescent="0.4">
      <c r="A659" s="278">
        <v>114987</v>
      </c>
      <c r="B659" s="279" t="s">
        <v>7326</v>
      </c>
      <c r="C659" s="279" t="s">
        <v>7327</v>
      </c>
      <c r="D659" s="279" t="s">
        <v>251</v>
      </c>
      <c r="E659" s="279" t="s">
        <v>394</v>
      </c>
      <c r="F659" s="303"/>
      <c r="G659" s="303"/>
      <c r="H659" s="279" t="s">
        <v>394</v>
      </c>
      <c r="I659" s="279" t="s">
        <v>538</v>
      </c>
      <c r="J659" s="279" t="s">
        <v>394</v>
      </c>
      <c r="K659" s="279" t="s">
        <v>394</v>
      </c>
      <c r="L659" s="279" t="s">
        <v>394</v>
      </c>
      <c r="M659" s="279" t="s">
        <v>394</v>
      </c>
      <c r="N659" s="279" t="s">
        <v>394</v>
      </c>
      <c r="O659" s="279" t="s">
        <v>394</v>
      </c>
      <c r="P659" s="315">
        <v>0</v>
      </c>
      <c r="Q659" s="279" t="s">
        <v>394</v>
      </c>
      <c r="R659" s="315" t="s">
        <v>394</v>
      </c>
      <c r="S659" s="279" t="s">
        <v>394</v>
      </c>
      <c r="T659" s="279" t="s">
        <v>394</v>
      </c>
      <c r="U659" s="315" t="s">
        <v>394</v>
      </c>
      <c r="V659" s="315" t="s">
        <v>394</v>
      </c>
      <c r="W659" s="315" t="s">
        <v>394</v>
      </c>
      <c r="X659" s="315" t="s">
        <v>394</v>
      </c>
      <c r="Y659" s="281"/>
      <c r="Z659" s="315" t="s">
        <v>394</v>
      </c>
      <c r="AA659" s="315" t="s">
        <v>394</v>
      </c>
      <c r="AB659" s="281"/>
      <c r="AC659" s="279" t="s">
        <v>855</v>
      </c>
      <c r="AF659" s="276" t="str">
        <f>IFERROR(VLOOKUP(A659,'[1]قوائم الترجمة'!AC$2:AD$2397,1,0),"م")</f>
        <v>م</v>
      </c>
      <c r="AG659" s="232"/>
      <c r="AH659" s="233"/>
      <c r="AI659" s="233"/>
      <c r="AJ659" s="233"/>
      <c r="AL659" s="267"/>
      <c r="AM659" s="235"/>
      <c r="AU659" s="234"/>
    </row>
    <row r="660" spans="1:47" ht="21" x14ac:dyDescent="0.4">
      <c r="A660" s="278">
        <v>114998</v>
      </c>
      <c r="B660" s="279" t="s">
        <v>7359</v>
      </c>
      <c r="C660" s="279" t="s">
        <v>140</v>
      </c>
      <c r="D660" s="279" t="s">
        <v>987</v>
      </c>
      <c r="E660" s="279" t="s">
        <v>394</v>
      </c>
      <c r="F660" s="303"/>
      <c r="G660" s="303"/>
      <c r="H660" s="279" t="s">
        <v>394</v>
      </c>
      <c r="I660" s="279" t="s">
        <v>538</v>
      </c>
      <c r="J660" s="279" t="s">
        <v>394</v>
      </c>
      <c r="K660" s="279" t="s">
        <v>394</v>
      </c>
      <c r="L660" s="279" t="s">
        <v>394</v>
      </c>
      <c r="M660" s="279" t="s">
        <v>394</v>
      </c>
      <c r="N660" s="279" t="s">
        <v>394</v>
      </c>
      <c r="O660" s="279" t="s">
        <v>394</v>
      </c>
      <c r="P660" s="315">
        <v>0</v>
      </c>
      <c r="Q660" s="279" t="s">
        <v>394</v>
      </c>
      <c r="R660" s="315" t="s">
        <v>394</v>
      </c>
      <c r="S660" s="279" t="s">
        <v>394</v>
      </c>
      <c r="T660" s="279" t="s">
        <v>394</v>
      </c>
      <c r="U660" s="315" t="s">
        <v>394</v>
      </c>
      <c r="V660" s="315" t="s">
        <v>394</v>
      </c>
      <c r="W660" s="315" t="s">
        <v>394</v>
      </c>
      <c r="X660" s="315" t="s">
        <v>394</v>
      </c>
      <c r="Y660" s="281"/>
      <c r="Z660" s="315" t="s">
        <v>394</v>
      </c>
      <c r="AA660" s="315" t="s">
        <v>394</v>
      </c>
      <c r="AB660" s="281"/>
      <c r="AC660" s="279" t="s">
        <v>855</v>
      </c>
      <c r="AF660" s="276" t="str">
        <f>IFERROR(VLOOKUP(A660,'[1]قوائم الترجمة'!AC$2:AD$2397,1,0),"م")</f>
        <v>م</v>
      </c>
      <c r="AG660" s="232"/>
      <c r="AH660" s="233"/>
      <c r="AI660" s="233"/>
      <c r="AJ660" s="233"/>
      <c r="AL660" s="267"/>
      <c r="AM660" s="235"/>
      <c r="AO660" s="236"/>
      <c r="AU660" s="234"/>
    </row>
    <row r="661" spans="1:47" ht="21" x14ac:dyDescent="0.4">
      <c r="A661" s="275">
        <v>115037</v>
      </c>
      <c r="B661" s="276" t="s">
        <v>5261</v>
      </c>
      <c r="C661" s="276" t="s">
        <v>109</v>
      </c>
      <c r="D661" s="276" t="s">
        <v>570</v>
      </c>
      <c r="E661" s="276" t="s">
        <v>424</v>
      </c>
      <c r="F661" s="276" t="s">
        <v>8417</v>
      </c>
      <c r="G661" s="276" t="s">
        <v>402</v>
      </c>
      <c r="H661" s="276" t="s">
        <v>428</v>
      </c>
      <c r="I661" s="276" t="s">
        <v>541</v>
      </c>
      <c r="J661" s="276" t="s">
        <v>8112</v>
      </c>
      <c r="K661" s="277">
        <v>2010</v>
      </c>
      <c r="L661" s="276" t="s">
        <v>402</v>
      </c>
      <c r="M661" s="303"/>
      <c r="N661" s="276" t="s">
        <v>394</v>
      </c>
      <c r="O661" s="276" t="s">
        <v>394</v>
      </c>
      <c r="P661" s="315">
        <v>0</v>
      </c>
      <c r="Q661" s="303"/>
      <c r="R661" s="317" t="s">
        <v>394</v>
      </c>
      <c r="S661" s="276" t="s">
        <v>394</v>
      </c>
      <c r="T661" s="303"/>
      <c r="AC661" s="276" t="s">
        <v>394</v>
      </c>
      <c r="AF661" s="276">
        <f>IFERROR(VLOOKUP(A661,'[1]قوائم الترجمة'!AC$2:AD$2397,1,0),"م")</f>
        <v>115037</v>
      </c>
      <c r="AG661" s="232"/>
      <c r="AH661" s="233"/>
      <c r="AI661" s="233"/>
      <c r="AJ661" s="233"/>
      <c r="AL661" s="267"/>
      <c r="AM661" s="235"/>
      <c r="AU661" s="234"/>
    </row>
    <row r="662" spans="1:47" ht="21" x14ac:dyDescent="0.4">
      <c r="A662" s="278">
        <v>115059</v>
      </c>
      <c r="B662" s="279" t="s">
        <v>5259</v>
      </c>
      <c r="C662" s="279" t="s">
        <v>5260</v>
      </c>
      <c r="D662" s="279" t="s">
        <v>273</v>
      </c>
      <c r="E662" s="279" t="s">
        <v>394</v>
      </c>
      <c r="F662" s="303"/>
      <c r="G662" s="303"/>
      <c r="H662" s="279" t="s">
        <v>394</v>
      </c>
      <c r="I662" s="279" t="s">
        <v>61</v>
      </c>
      <c r="J662" s="279" t="s">
        <v>394</v>
      </c>
      <c r="K662" s="279" t="s">
        <v>394</v>
      </c>
      <c r="L662" s="279" t="s">
        <v>394</v>
      </c>
      <c r="M662" s="279" t="s">
        <v>394</v>
      </c>
      <c r="N662" s="279" t="s">
        <v>394</v>
      </c>
      <c r="O662" s="279" t="s">
        <v>394</v>
      </c>
      <c r="P662" s="315">
        <v>0</v>
      </c>
      <c r="Q662" s="279" t="s">
        <v>394</v>
      </c>
      <c r="R662" s="315" t="s">
        <v>394</v>
      </c>
      <c r="S662" s="279" t="s">
        <v>394</v>
      </c>
      <c r="T662" s="279" t="s">
        <v>394</v>
      </c>
      <c r="U662" s="315" t="s">
        <v>394</v>
      </c>
      <c r="V662" s="315" t="s">
        <v>394</v>
      </c>
      <c r="W662" s="315" t="s">
        <v>394</v>
      </c>
      <c r="X662" s="315" t="s">
        <v>394</v>
      </c>
      <c r="Y662" s="281"/>
      <c r="Z662" s="315" t="s">
        <v>394</v>
      </c>
      <c r="AA662" s="315" t="s">
        <v>394</v>
      </c>
      <c r="AB662" s="281"/>
      <c r="AC662" s="279" t="s">
        <v>855</v>
      </c>
      <c r="AF662" s="276" t="str">
        <f>IFERROR(VLOOKUP(A662,'[1]قوائم الترجمة'!AC$2:AD$2397,1,0),"م")</f>
        <v>م</v>
      </c>
      <c r="AG662" s="232"/>
      <c r="AH662" s="233"/>
      <c r="AI662" s="233"/>
      <c r="AJ662" s="233"/>
      <c r="AL662" s="267"/>
      <c r="AM662" s="235"/>
      <c r="AO662" s="236"/>
      <c r="AU662" s="234"/>
    </row>
    <row r="663" spans="1:47" ht="21" x14ac:dyDescent="0.4">
      <c r="A663" s="278">
        <v>115070</v>
      </c>
      <c r="B663" s="279" t="s">
        <v>7799</v>
      </c>
      <c r="C663" s="279" t="s">
        <v>115</v>
      </c>
      <c r="D663" s="279" t="s">
        <v>212</v>
      </c>
      <c r="E663" s="279" t="s">
        <v>394</v>
      </c>
      <c r="F663" s="303"/>
      <c r="G663" s="303"/>
      <c r="H663" s="279" t="s">
        <v>394</v>
      </c>
      <c r="I663" s="279" t="s">
        <v>61</v>
      </c>
      <c r="J663" s="279" t="s">
        <v>394</v>
      </c>
      <c r="K663" s="279" t="s">
        <v>394</v>
      </c>
      <c r="L663" s="279" t="s">
        <v>394</v>
      </c>
      <c r="M663" s="279" t="s">
        <v>394</v>
      </c>
      <c r="N663" s="279" t="s">
        <v>394</v>
      </c>
      <c r="O663" s="279" t="s">
        <v>394</v>
      </c>
      <c r="P663" s="315">
        <v>0</v>
      </c>
      <c r="Q663" s="279" t="s">
        <v>394</v>
      </c>
      <c r="R663" s="315" t="s">
        <v>394</v>
      </c>
      <c r="S663" s="279" t="s">
        <v>394</v>
      </c>
      <c r="T663" s="279" t="s">
        <v>394</v>
      </c>
      <c r="U663" s="315" t="s">
        <v>394</v>
      </c>
      <c r="V663" s="315" t="s">
        <v>394</v>
      </c>
      <c r="W663" s="315" t="s">
        <v>394</v>
      </c>
      <c r="X663" s="315" t="s">
        <v>394</v>
      </c>
      <c r="Y663" s="281"/>
      <c r="Z663" s="315" t="s">
        <v>394</v>
      </c>
      <c r="AA663" s="315" t="s">
        <v>394</v>
      </c>
      <c r="AB663" s="281"/>
      <c r="AC663" s="279" t="s">
        <v>855</v>
      </c>
      <c r="AF663" s="276" t="str">
        <f>IFERROR(VLOOKUP(A663,'[1]قوائم الترجمة'!AC$2:AD$2397,1,0),"م")</f>
        <v>م</v>
      </c>
      <c r="AG663" s="232"/>
      <c r="AH663" s="233"/>
      <c r="AI663" s="233"/>
      <c r="AJ663" s="233"/>
      <c r="AL663" s="267"/>
      <c r="AM663" s="235"/>
      <c r="AU663" s="234"/>
    </row>
    <row r="664" spans="1:47" ht="21" x14ac:dyDescent="0.4">
      <c r="A664" s="275">
        <v>115079</v>
      </c>
      <c r="B664" s="276" t="s">
        <v>5258</v>
      </c>
      <c r="C664" s="276" t="s">
        <v>754</v>
      </c>
      <c r="D664" s="276" t="s">
        <v>315</v>
      </c>
      <c r="E664" s="276" t="s">
        <v>424</v>
      </c>
      <c r="F664" s="276" t="s">
        <v>8418</v>
      </c>
      <c r="G664" s="276" t="s">
        <v>410</v>
      </c>
      <c r="H664" s="276" t="s">
        <v>425</v>
      </c>
      <c r="I664" s="276" t="s">
        <v>538</v>
      </c>
      <c r="J664" s="276" t="s">
        <v>7215</v>
      </c>
      <c r="K664" s="277">
        <v>0</v>
      </c>
      <c r="L664" s="276" t="s">
        <v>7215</v>
      </c>
      <c r="M664" s="303"/>
      <c r="N664" s="276" t="s">
        <v>394</v>
      </c>
      <c r="O664" s="276" t="s">
        <v>394</v>
      </c>
      <c r="P664" s="315">
        <v>0</v>
      </c>
      <c r="Q664" s="303"/>
      <c r="R664" s="317" t="s">
        <v>394</v>
      </c>
      <c r="S664" s="276" t="s">
        <v>394</v>
      </c>
      <c r="T664" s="303"/>
      <c r="AC664" s="276" t="s">
        <v>855</v>
      </c>
      <c r="AF664" s="276">
        <f>IFERROR(VLOOKUP(A664,'[1]قوائم الترجمة'!AC$2:AD$2397,1,0),"م")</f>
        <v>115079</v>
      </c>
      <c r="AG664" s="232"/>
      <c r="AH664" s="233"/>
      <c r="AI664" s="233"/>
      <c r="AJ664" s="233"/>
      <c r="AL664" s="267"/>
      <c r="AM664" s="235"/>
      <c r="AU664" s="234"/>
    </row>
    <row r="665" spans="1:47" ht="21" x14ac:dyDescent="0.4">
      <c r="A665" s="278">
        <v>115086</v>
      </c>
      <c r="B665" s="279" t="s">
        <v>10370</v>
      </c>
      <c r="C665" s="279" t="s">
        <v>394</v>
      </c>
      <c r="D665" s="279" t="s">
        <v>394</v>
      </c>
      <c r="E665" s="279" t="s">
        <v>394</v>
      </c>
      <c r="F665" s="303"/>
      <c r="G665" s="303"/>
      <c r="H665" s="279" t="s">
        <v>394</v>
      </c>
      <c r="I665" s="279" t="s">
        <v>61</v>
      </c>
      <c r="J665" s="279" t="s">
        <v>394</v>
      </c>
      <c r="K665" s="279" t="s">
        <v>394</v>
      </c>
      <c r="L665" s="279" t="s">
        <v>394</v>
      </c>
      <c r="M665" s="279" t="s">
        <v>394</v>
      </c>
      <c r="N665" s="279" t="s">
        <v>394</v>
      </c>
      <c r="O665" s="279" t="s">
        <v>394</v>
      </c>
      <c r="P665" s="315">
        <v>0</v>
      </c>
      <c r="Q665" s="279" t="s">
        <v>394</v>
      </c>
      <c r="R665" s="315" t="s">
        <v>394</v>
      </c>
      <c r="S665" s="279" t="s">
        <v>394</v>
      </c>
      <c r="T665" s="279" t="s">
        <v>394</v>
      </c>
      <c r="U665" s="315" t="s">
        <v>394</v>
      </c>
      <c r="V665" s="315" t="s">
        <v>394</v>
      </c>
      <c r="W665" s="315" t="s">
        <v>394</v>
      </c>
      <c r="X665" s="315" t="s">
        <v>394</v>
      </c>
      <c r="Y665" s="281"/>
      <c r="Z665" s="315" t="s">
        <v>394</v>
      </c>
      <c r="AA665" s="315" t="s">
        <v>394</v>
      </c>
      <c r="AB665" s="281"/>
      <c r="AC665" s="279" t="s">
        <v>855</v>
      </c>
      <c r="AF665" s="276" t="str">
        <f>IFERROR(VLOOKUP(A665,'[1]قوائم الترجمة'!AC$2:AD$2397,1,0),"م")</f>
        <v>م</v>
      </c>
      <c r="AG665" s="232"/>
      <c r="AH665" s="233"/>
      <c r="AI665" s="233"/>
      <c r="AJ665" s="233"/>
      <c r="AL665" s="267"/>
      <c r="AM665" s="235"/>
      <c r="AU665" s="234"/>
    </row>
    <row r="666" spans="1:47" ht="21" x14ac:dyDescent="0.4">
      <c r="A666" s="278">
        <v>115095</v>
      </c>
      <c r="B666" s="279" t="s">
        <v>5257</v>
      </c>
      <c r="C666" s="279" t="s">
        <v>65</v>
      </c>
      <c r="D666" s="279" t="s">
        <v>597</v>
      </c>
      <c r="E666" s="279" t="s">
        <v>394</v>
      </c>
      <c r="F666" s="303"/>
      <c r="G666" s="303"/>
      <c r="H666" s="279" t="s">
        <v>394</v>
      </c>
      <c r="I666" s="279" t="s">
        <v>61</v>
      </c>
      <c r="J666" s="279" t="s">
        <v>394</v>
      </c>
      <c r="K666" s="279" t="s">
        <v>394</v>
      </c>
      <c r="L666" s="279" t="s">
        <v>394</v>
      </c>
      <c r="M666" s="279" t="s">
        <v>394</v>
      </c>
      <c r="N666" s="279" t="s">
        <v>394</v>
      </c>
      <c r="O666" s="279" t="s">
        <v>394</v>
      </c>
      <c r="P666" s="315">
        <v>0</v>
      </c>
      <c r="Q666" s="279" t="s">
        <v>394</v>
      </c>
      <c r="R666" s="315" t="s">
        <v>394</v>
      </c>
      <c r="S666" s="279" t="s">
        <v>394</v>
      </c>
      <c r="T666" s="279" t="s">
        <v>394</v>
      </c>
      <c r="U666" s="315" t="s">
        <v>394</v>
      </c>
      <c r="V666" s="315" t="s">
        <v>394</v>
      </c>
      <c r="W666" s="315" t="s">
        <v>394</v>
      </c>
      <c r="X666" s="315" t="s">
        <v>394</v>
      </c>
      <c r="Y666" s="281"/>
      <c r="Z666" s="315" t="s">
        <v>394</v>
      </c>
      <c r="AA666" s="315" t="s">
        <v>394</v>
      </c>
      <c r="AB666" s="281"/>
      <c r="AC666" s="279" t="s">
        <v>855</v>
      </c>
      <c r="AF666" s="276" t="str">
        <f>IFERROR(VLOOKUP(A666,'[1]قوائم الترجمة'!AC$2:AD$2397,1,0),"م")</f>
        <v>م</v>
      </c>
      <c r="AG666" s="232"/>
      <c r="AH666" s="233"/>
      <c r="AI666" s="233"/>
      <c r="AJ666" s="233"/>
      <c r="AL666" s="267"/>
      <c r="AM666" s="235"/>
      <c r="AU666" s="234"/>
    </row>
    <row r="667" spans="1:47" ht="21" x14ac:dyDescent="0.4">
      <c r="A667" s="278">
        <v>115101</v>
      </c>
      <c r="B667" s="279" t="s">
        <v>7972</v>
      </c>
      <c r="C667" s="279" t="s">
        <v>109</v>
      </c>
      <c r="D667" s="279" t="s">
        <v>331</v>
      </c>
      <c r="E667" s="279" t="s">
        <v>394</v>
      </c>
      <c r="F667" s="303"/>
      <c r="G667" s="303"/>
      <c r="H667" s="279" t="s">
        <v>394</v>
      </c>
      <c r="I667" s="279" t="s">
        <v>538</v>
      </c>
      <c r="J667" s="279" t="s">
        <v>394</v>
      </c>
      <c r="K667" s="279" t="s">
        <v>394</v>
      </c>
      <c r="L667" s="279" t="s">
        <v>394</v>
      </c>
      <c r="M667" s="279" t="s">
        <v>394</v>
      </c>
      <c r="N667" s="279" t="s">
        <v>394</v>
      </c>
      <c r="O667" s="279" t="s">
        <v>394</v>
      </c>
      <c r="P667" s="315">
        <v>0</v>
      </c>
      <c r="Q667" s="279" t="s">
        <v>394</v>
      </c>
      <c r="R667" s="315" t="s">
        <v>394</v>
      </c>
      <c r="S667" s="279" t="s">
        <v>394</v>
      </c>
      <c r="T667" s="279" t="s">
        <v>394</v>
      </c>
      <c r="U667" s="315" t="s">
        <v>394</v>
      </c>
      <c r="V667" s="315" t="s">
        <v>394</v>
      </c>
      <c r="W667" s="315" t="s">
        <v>394</v>
      </c>
      <c r="X667" s="315" t="s">
        <v>394</v>
      </c>
      <c r="Y667" s="281"/>
      <c r="Z667" s="315" t="s">
        <v>394</v>
      </c>
      <c r="AA667" s="315" t="s">
        <v>394</v>
      </c>
      <c r="AB667" s="281"/>
      <c r="AC667" s="279" t="s">
        <v>855</v>
      </c>
      <c r="AF667" s="276" t="str">
        <f>IFERROR(VLOOKUP(A667,'[1]قوائم الترجمة'!AC$2:AD$2397,1,0),"م")</f>
        <v>م</v>
      </c>
      <c r="AG667" s="232"/>
      <c r="AH667" s="233"/>
      <c r="AI667" s="233"/>
      <c r="AJ667" s="233"/>
      <c r="AL667" s="267"/>
      <c r="AM667" s="235"/>
      <c r="AO667" s="236"/>
      <c r="AU667" s="234"/>
    </row>
    <row r="668" spans="1:47" ht="21" x14ac:dyDescent="0.4">
      <c r="A668" s="278">
        <v>115108</v>
      </c>
      <c r="B668" s="279" t="s">
        <v>8010</v>
      </c>
      <c r="C668" s="279" t="s">
        <v>138</v>
      </c>
      <c r="D668" s="279" t="s">
        <v>7215</v>
      </c>
      <c r="E668" s="279" t="s">
        <v>394</v>
      </c>
      <c r="F668" s="303"/>
      <c r="G668" s="303"/>
      <c r="H668" s="279" t="s">
        <v>394</v>
      </c>
      <c r="I668" s="279" t="s">
        <v>61</v>
      </c>
      <c r="J668" s="279" t="s">
        <v>394</v>
      </c>
      <c r="K668" s="279" t="s">
        <v>394</v>
      </c>
      <c r="L668" s="279" t="s">
        <v>394</v>
      </c>
      <c r="M668" s="279" t="s">
        <v>394</v>
      </c>
      <c r="N668" s="279" t="s">
        <v>394</v>
      </c>
      <c r="O668" s="279" t="s">
        <v>394</v>
      </c>
      <c r="P668" s="315">
        <v>0</v>
      </c>
      <c r="Q668" s="279" t="s">
        <v>394</v>
      </c>
      <c r="R668" s="315" t="s">
        <v>394</v>
      </c>
      <c r="S668" s="279" t="s">
        <v>394</v>
      </c>
      <c r="T668" s="279" t="s">
        <v>394</v>
      </c>
      <c r="U668" s="315" t="s">
        <v>394</v>
      </c>
      <c r="V668" s="315" t="s">
        <v>394</v>
      </c>
      <c r="W668" s="315" t="s">
        <v>394</v>
      </c>
      <c r="X668" s="315" t="s">
        <v>394</v>
      </c>
      <c r="Y668" s="281"/>
      <c r="Z668" s="315" t="s">
        <v>394</v>
      </c>
      <c r="AA668" s="315" t="s">
        <v>394</v>
      </c>
      <c r="AB668" s="281"/>
      <c r="AC668" s="279" t="s">
        <v>855</v>
      </c>
      <c r="AF668" s="276" t="str">
        <f>IFERROR(VLOOKUP(A668,'[1]قوائم الترجمة'!AC$2:AD$2397,1,0),"م")</f>
        <v>م</v>
      </c>
      <c r="AG668" s="232"/>
      <c r="AH668" s="233"/>
      <c r="AI668" s="233"/>
      <c r="AJ668" s="233"/>
      <c r="AL668" s="267"/>
      <c r="AM668" s="235"/>
      <c r="AO668" s="236"/>
      <c r="AU668" s="234"/>
    </row>
    <row r="669" spans="1:47" ht="21" x14ac:dyDescent="0.4">
      <c r="A669" s="278">
        <v>115129</v>
      </c>
      <c r="B669" s="279" t="s">
        <v>6353</v>
      </c>
      <c r="C669" s="279" t="s">
        <v>78</v>
      </c>
      <c r="D669" s="279" t="s">
        <v>6354</v>
      </c>
      <c r="E669" s="279" t="s">
        <v>394</v>
      </c>
      <c r="F669" s="303"/>
      <c r="G669" s="303"/>
      <c r="H669" s="279" t="s">
        <v>394</v>
      </c>
      <c r="I669" s="279" t="s">
        <v>61</v>
      </c>
      <c r="J669" s="279" t="s">
        <v>394</v>
      </c>
      <c r="K669" s="279" t="s">
        <v>394</v>
      </c>
      <c r="L669" s="279" t="s">
        <v>394</v>
      </c>
      <c r="M669" s="279" t="s">
        <v>394</v>
      </c>
      <c r="N669" s="279" t="s">
        <v>394</v>
      </c>
      <c r="O669" s="279" t="s">
        <v>394</v>
      </c>
      <c r="P669" s="315">
        <v>0</v>
      </c>
      <c r="Q669" s="279" t="s">
        <v>394</v>
      </c>
      <c r="R669" s="315" t="s">
        <v>394</v>
      </c>
      <c r="S669" s="279" t="s">
        <v>394</v>
      </c>
      <c r="T669" s="279" t="s">
        <v>394</v>
      </c>
      <c r="U669" s="315" t="s">
        <v>394</v>
      </c>
      <c r="V669" s="315" t="s">
        <v>394</v>
      </c>
      <c r="W669" s="315" t="s">
        <v>394</v>
      </c>
      <c r="X669" s="315" t="s">
        <v>394</v>
      </c>
      <c r="Y669" s="281"/>
      <c r="Z669" s="315" t="s">
        <v>394</v>
      </c>
      <c r="AA669" s="315" t="s">
        <v>394</v>
      </c>
      <c r="AB669" s="281"/>
      <c r="AC669" s="279" t="s">
        <v>855</v>
      </c>
      <c r="AF669" s="276" t="str">
        <f>IFERROR(VLOOKUP(A669,'[1]قوائم الترجمة'!AC$2:AD$2397,1,0),"م")</f>
        <v>م</v>
      </c>
      <c r="AG669" s="232"/>
      <c r="AH669" s="233"/>
      <c r="AI669" s="233"/>
      <c r="AJ669" s="233"/>
      <c r="AL669" s="267"/>
      <c r="AM669" s="235"/>
      <c r="AU669" s="234"/>
    </row>
    <row r="670" spans="1:47" ht="21" x14ac:dyDescent="0.4">
      <c r="A670" s="275">
        <v>115162</v>
      </c>
      <c r="B670" s="276" t="s">
        <v>1458</v>
      </c>
      <c r="C670" s="276" t="s">
        <v>68</v>
      </c>
      <c r="D670" s="276" t="s">
        <v>494</v>
      </c>
      <c r="E670" s="276" t="s">
        <v>424</v>
      </c>
      <c r="F670" s="276" t="s">
        <v>8419</v>
      </c>
      <c r="G670" s="276" t="s">
        <v>402</v>
      </c>
      <c r="H670" s="276" t="s">
        <v>425</v>
      </c>
      <c r="I670" s="276" t="s">
        <v>61</v>
      </c>
      <c r="J670" s="276" t="s">
        <v>426</v>
      </c>
      <c r="K670" s="277">
        <v>2003</v>
      </c>
      <c r="L670" s="276" t="s">
        <v>404</v>
      </c>
      <c r="M670" s="303"/>
      <c r="N670" s="276" t="s">
        <v>394</v>
      </c>
      <c r="O670" s="276" t="s">
        <v>394</v>
      </c>
      <c r="P670" s="315">
        <v>0</v>
      </c>
      <c r="Q670" s="303"/>
      <c r="R670" s="317" t="s">
        <v>394</v>
      </c>
      <c r="S670" s="276" t="s">
        <v>394</v>
      </c>
      <c r="T670" s="303"/>
      <c r="AC670" s="276" t="s">
        <v>855</v>
      </c>
      <c r="AF670" s="276">
        <f>IFERROR(VLOOKUP(A670,'[1]قوائم الترجمة'!AC$2:AD$2397,1,0),"م")</f>
        <v>115162</v>
      </c>
      <c r="AG670" s="232"/>
      <c r="AH670" s="233"/>
      <c r="AI670" s="233"/>
      <c r="AJ670" s="233"/>
      <c r="AL670" s="267"/>
      <c r="AM670" s="235"/>
      <c r="AU670" s="234"/>
    </row>
    <row r="671" spans="1:47" ht="21" x14ac:dyDescent="0.4">
      <c r="A671" s="278">
        <v>115163</v>
      </c>
      <c r="B671" s="279" t="s">
        <v>7994</v>
      </c>
      <c r="C671" s="279" t="s">
        <v>111</v>
      </c>
      <c r="D671" s="279" t="s">
        <v>1191</v>
      </c>
      <c r="E671" s="279" t="s">
        <v>394</v>
      </c>
      <c r="F671" s="303"/>
      <c r="G671" s="303"/>
      <c r="H671" s="279" t="s">
        <v>394</v>
      </c>
      <c r="I671" s="279" t="s">
        <v>540</v>
      </c>
      <c r="J671" s="279" t="s">
        <v>394</v>
      </c>
      <c r="K671" s="279" t="s">
        <v>394</v>
      </c>
      <c r="L671" s="279" t="s">
        <v>394</v>
      </c>
      <c r="M671" s="279" t="s">
        <v>394</v>
      </c>
      <c r="N671" s="279" t="s">
        <v>394</v>
      </c>
      <c r="O671" s="279" t="s">
        <v>394</v>
      </c>
      <c r="P671" s="315">
        <v>0</v>
      </c>
      <c r="Q671" s="279" t="s">
        <v>394</v>
      </c>
      <c r="R671" s="315" t="s">
        <v>394</v>
      </c>
      <c r="S671" s="279" t="s">
        <v>394</v>
      </c>
      <c r="T671" s="279" t="s">
        <v>394</v>
      </c>
      <c r="U671" s="315" t="s">
        <v>394</v>
      </c>
      <c r="V671" s="315" t="s">
        <v>394</v>
      </c>
      <c r="W671" s="315" t="s">
        <v>394</v>
      </c>
      <c r="X671" s="315" t="s">
        <v>394</v>
      </c>
      <c r="Y671" s="281"/>
      <c r="Z671" s="315" t="s">
        <v>394</v>
      </c>
      <c r="AA671" s="315" t="s">
        <v>394</v>
      </c>
      <c r="AB671" s="281"/>
      <c r="AC671" s="279" t="s">
        <v>855</v>
      </c>
      <c r="AF671" s="276" t="str">
        <f>IFERROR(VLOOKUP(A671,'[1]قوائم الترجمة'!AC$2:AD$2397,1,0),"م")</f>
        <v>م</v>
      </c>
      <c r="AG671" s="232"/>
      <c r="AH671" s="233"/>
      <c r="AI671" s="233"/>
      <c r="AJ671" s="233"/>
      <c r="AL671" s="267"/>
      <c r="AM671" s="235"/>
      <c r="AO671" s="236"/>
      <c r="AU671" s="234"/>
    </row>
    <row r="672" spans="1:47" ht="21" x14ac:dyDescent="0.4">
      <c r="A672" s="278">
        <v>115174</v>
      </c>
      <c r="B672" s="279" t="s">
        <v>5255</v>
      </c>
      <c r="C672" s="279" t="s">
        <v>63</v>
      </c>
      <c r="D672" s="279" t="s">
        <v>5256</v>
      </c>
      <c r="E672" s="279" t="s">
        <v>423</v>
      </c>
      <c r="F672" s="279" t="s">
        <v>9019</v>
      </c>
      <c r="G672" s="279" t="s">
        <v>8124</v>
      </c>
      <c r="H672" s="279" t="s">
        <v>425</v>
      </c>
      <c r="I672" s="279" t="s">
        <v>61</v>
      </c>
      <c r="J672" s="279" t="s">
        <v>403</v>
      </c>
      <c r="K672" s="280">
        <v>2006</v>
      </c>
      <c r="L672" s="279" t="s">
        <v>402</v>
      </c>
      <c r="M672" s="279" t="s">
        <v>394</v>
      </c>
      <c r="N672" s="279" t="s">
        <v>394</v>
      </c>
      <c r="O672" s="279" t="s">
        <v>394</v>
      </c>
      <c r="P672" s="315">
        <v>0</v>
      </c>
      <c r="Q672" s="278"/>
      <c r="S672" s="279" t="s">
        <v>394</v>
      </c>
      <c r="T672" s="279" t="s">
        <v>394</v>
      </c>
      <c r="AC672" s="279" t="s">
        <v>855</v>
      </c>
      <c r="AF672" s="276">
        <f>IFERROR(VLOOKUP(A672,'[1]قوائم الترجمة'!AC$2:AD$2397,1,0),"م")</f>
        <v>115174</v>
      </c>
      <c r="AG672" s="232"/>
      <c r="AH672" s="233"/>
      <c r="AI672" s="233"/>
      <c r="AJ672" s="233"/>
      <c r="AL672" s="267"/>
      <c r="AM672" s="235"/>
      <c r="AO672" s="236"/>
      <c r="AU672" s="234"/>
    </row>
    <row r="673" spans="1:47" ht="21" x14ac:dyDescent="0.4">
      <c r="A673" s="278">
        <v>115178</v>
      </c>
      <c r="B673" s="279" t="s">
        <v>1628</v>
      </c>
      <c r="C673" s="279" t="s">
        <v>161</v>
      </c>
      <c r="D673" s="279" t="s">
        <v>273</v>
      </c>
      <c r="E673" s="279" t="s">
        <v>394</v>
      </c>
      <c r="F673" s="303"/>
      <c r="G673" s="303"/>
      <c r="H673" s="279" t="s">
        <v>394</v>
      </c>
      <c r="I673" s="279" t="s">
        <v>61</v>
      </c>
      <c r="J673" s="279" t="s">
        <v>394</v>
      </c>
      <c r="K673" s="279" t="s">
        <v>394</v>
      </c>
      <c r="L673" s="279" t="s">
        <v>394</v>
      </c>
      <c r="M673" s="279" t="s">
        <v>394</v>
      </c>
      <c r="N673" s="279" t="s">
        <v>394</v>
      </c>
      <c r="O673" s="279" t="s">
        <v>394</v>
      </c>
      <c r="P673" s="315">
        <v>0</v>
      </c>
      <c r="Q673" s="279" t="s">
        <v>394</v>
      </c>
      <c r="R673" s="315" t="s">
        <v>394</v>
      </c>
      <c r="S673" s="279" t="s">
        <v>394</v>
      </c>
      <c r="T673" s="279" t="s">
        <v>394</v>
      </c>
      <c r="U673" s="315" t="s">
        <v>394</v>
      </c>
      <c r="V673" s="315" t="s">
        <v>394</v>
      </c>
      <c r="W673" s="315" t="s">
        <v>394</v>
      </c>
      <c r="X673" s="315" t="s">
        <v>394</v>
      </c>
      <c r="Y673" s="281"/>
      <c r="Z673" s="315" t="s">
        <v>394</v>
      </c>
      <c r="AA673" s="315" t="s">
        <v>394</v>
      </c>
      <c r="AB673" s="281"/>
      <c r="AC673" s="279" t="s">
        <v>855</v>
      </c>
      <c r="AF673" s="276" t="str">
        <f>IFERROR(VLOOKUP(A673,'[1]قوائم الترجمة'!AC$2:AD$2397,1,0),"م")</f>
        <v>م</v>
      </c>
      <c r="AG673" s="232"/>
      <c r="AH673" s="233"/>
      <c r="AI673" s="233"/>
      <c r="AJ673" s="233"/>
      <c r="AL673" s="267"/>
      <c r="AM673" s="235"/>
      <c r="AO673" s="236"/>
      <c r="AU673" s="234"/>
    </row>
    <row r="674" spans="1:47" ht="21" x14ac:dyDescent="0.4">
      <c r="A674" s="278">
        <v>115188</v>
      </c>
      <c r="B674" s="279" t="s">
        <v>1627</v>
      </c>
      <c r="C674" s="279" t="s">
        <v>554</v>
      </c>
      <c r="D674" s="279" t="s">
        <v>597</v>
      </c>
      <c r="E674" s="279" t="s">
        <v>424</v>
      </c>
      <c r="F674" s="279" t="s">
        <v>8378</v>
      </c>
      <c r="G674" s="279" t="s">
        <v>8379</v>
      </c>
      <c r="H674" s="279" t="s">
        <v>425</v>
      </c>
      <c r="I674" s="279" t="s">
        <v>61</v>
      </c>
      <c r="J674" s="279" t="s">
        <v>426</v>
      </c>
      <c r="K674" s="280">
        <v>0</v>
      </c>
      <c r="L674" s="279" t="s">
        <v>417</v>
      </c>
      <c r="M674" s="279" t="s">
        <v>394</v>
      </c>
      <c r="N674" s="279"/>
      <c r="O674" s="279" t="s">
        <v>394</v>
      </c>
      <c r="P674" s="315">
        <v>0</v>
      </c>
      <c r="Q674" s="278"/>
      <c r="S674" s="279" t="s">
        <v>394</v>
      </c>
      <c r="T674" s="279" t="s">
        <v>394</v>
      </c>
      <c r="AC674" s="279" t="s">
        <v>855</v>
      </c>
      <c r="AF674" s="276">
        <f>IFERROR(VLOOKUP(A674,'[1]قوائم الترجمة'!AC$2:AD$2397,1,0),"م")</f>
        <v>115188</v>
      </c>
      <c r="AG674" s="232"/>
      <c r="AH674" s="233"/>
      <c r="AI674" s="233"/>
      <c r="AJ674" s="233"/>
      <c r="AL674" s="267"/>
      <c r="AM674" s="235"/>
      <c r="AO674" s="236"/>
      <c r="AU674" s="234"/>
    </row>
    <row r="675" spans="1:47" ht="21" x14ac:dyDescent="0.4">
      <c r="A675" s="278">
        <v>115191</v>
      </c>
      <c r="B675" s="279" t="s">
        <v>5254</v>
      </c>
      <c r="C675" s="279" t="s">
        <v>1071</v>
      </c>
      <c r="D675" s="279" t="s">
        <v>597</v>
      </c>
      <c r="E675" s="279" t="s">
        <v>424</v>
      </c>
      <c r="F675" s="279" t="s">
        <v>8378</v>
      </c>
      <c r="G675" s="279" t="s">
        <v>8278</v>
      </c>
      <c r="H675" s="279" t="s">
        <v>425</v>
      </c>
      <c r="I675" s="279" t="s">
        <v>61</v>
      </c>
      <c r="J675" s="279" t="s">
        <v>426</v>
      </c>
      <c r="K675" s="280">
        <v>2008</v>
      </c>
      <c r="L675" s="279" t="s">
        <v>417</v>
      </c>
      <c r="M675" s="279" t="s">
        <v>394</v>
      </c>
      <c r="N675" s="279" t="s">
        <v>9020</v>
      </c>
      <c r="O675" s="279" t="s">
        <v>8434</v>
      </c>
      <c r="P675" s="279">
        <v>280000</v>
      </c>
      <c r="Q675" s="278"/>
      <c r="S675" s="279" t="s">
        <v>394</v>
      </c>
      <c r="T675" s="279"/>
      <c r="AC675" s="279" t="s">
        <v>855</v>
      </c>
      <c r="AF675" s="276">
        <f>IFERROR(VLOOKUP(A675,'[1]قوائم الترجمة'!AC$2:AD$2397,1,0),"م")</f>
        <v>115191</v>
      </c>
      <c r="AG675" s="232"/>
      <c r="AH675" s="233"/>
      <c r="AI675" s="233"/>
      <c r="AJ675" s="233"/>
      <c r="AL675" s="267"/>
      <c r="AM675" s="235"/>
      <c r="AO675" s="236"/>
      <c r="AU675" s="234"/>
    </row>
    <row r="676" spans="1:47" ht="21" x14ac:dyDescent="0.4">
      <c r="A676" s="278">
        <v>115204</v>
      </c>
      <c r="B676" s="279" t="s">
        <v>6307</v>
      </c>
      <c r="C676" s="279" t="s">
        <v>465</v>
      </c>
      <c r="D676" s="279" t="s">
        <v>472</v>
      </c>
      <c r="E676" s="279" t="s">
        <v>394</v>
      </c>
      <c r="F676" s="303"/>
      <c r="G676" s="303"/>
      <c r="H676" s="279" t="s">
        <v>394</v>
      </c>
      <c r="I676" s="279" t="s">
        <v>540</v>
      </c>
      <c r="J676" s="279" t="s">
        <v>394</v>
      </c>
      <c r="K676" s="279" t="s">
        <v>394</v>
      </c>
      <c r="L676" s="279" t="s">
        <v>394</v>
      </c>
      <c r="M676" s="279" t="s">
        <v>394</v>
      </c>
      <c r="N676" s="279" t="s">
        <v>394</v>
      </c>
      <c r="O676" s="279" t="s">
        <v>394</v>
      </c>
      <c r="P676" s="315">
        <v>0</v>
      </c>
      <c r="Q676" s="279" t="s">
        <v>394</v>
      </c>
      <c r="R676" s="315" t="s">
        <v>394</v>
      </c>
      <c r="S676" s="279" t="s">
        <v>394</v>
      </c>
      <c r="T676" s="279" t="s">
        <v>394</v>
      </c>
      <c r="U676" s="315" t="s">
        <v>394</v>
      </c>
      <c r="V676" s="315" t="s">
        <v>394</v>
      </c>
      <c r="W676" s="315" t="s">
        <v>394</v>
      </c>
      <c r="X676" s="315" t="s">
        <v>394</v>
      </c>
      <c r="Y676" s="281"/>
      <c r="Z676" s="315" t="s">
        <v>394</v>
      </c>
      <c r="AA676" s="315" t="s">
        <v>394</v>
      </c>
      <c r="AB676" s="281"/>
      <c r="AC676" s="279" t="s">
        <v>855</v>
      </c>
      <c r="AF676" s="276" t="str">
        <f>IFERROR(VLOOKUP(A676,'[1]قوائم الترجمة'!AC$2:AD$2397,1,0),"م")</f>
        <v>م</v>
      </c>
      <c r="AG676" s="232"/>
      <c r="AH676" s="233"/>
      <c r="AI676" s="233"/>
      <c r="AJ676" s="233"/>
      <c r="AL676" s="267"/>
      <c r="AM676" s="235"/>
      <c r="AU676" s="234"/>
    </row>
    <row r="677" spans="1:47" ht="21" x14ac:dyDescent="0.4">
      <c r="A677" s="278">
        <v>115210</v>
      </c>
      <c r="B677" s="279" t="s">
        <v>1457</v>
      </c>
      <c r="C677" s="279" t="s">
        <v>141</v>
      </c>
      <c r="D677" s="279" t="s">
        <v>249</v>
      </c>
      <c r="E677" s="279" t="s">
        <v>394</v>
      </c>
      <c r="F677" s="303"/>
      <c r="G677" s="303"/>
      <c r="H677" s="279" t="s">
        <v>394</v>
      </c>
      <c r="I677" s="279" t="s">
        <v>538</v>
      </c>
      <c r="J677" s="279" t="s">
        <v>394</v>
      </c>
      <c r="K677" s="279" t="s">
        <v>394</v>
      </c>
      <c r="L677" s="279" t="s">
        <v>394</v>
      </c>
      <c r="M677" s="279" t="s">
        <v>394</v>
      </c>
      <c r="N677" s="279" t="s">
        <v>394</v>
      </c>
      <c r="O677" s="279" t="s">
        <v>394</v>
      </c>
      <c r="P677" s="315">
        <v>0</v>
      </c>
      <c r="Q677" s="279" t="s">
        <v>394</v>
      </c>
      <c r="R677" s="315" t="s">
        <v>394</v>
      </c>
      <c r="S677" s="279" t="s">
        <v>394</v>
      </c>
      <c r="T677" s="279" t="s">
        <v>394</v>
      </c>
      <c r="U677" s="315" t="s">
        <v>394</v>
      </c>
      <c r="V677" s="315" t="s">
        <v>394</v>
      </c>
      <c r="W677" s="315" t="s">
        <v>394</v>
      </c>
      <c r="X677" s="315" t="s">
        <v>394</v>
      </c>
      <c r="Y677" s="281"/>
      <c r="Z677" s="315" t="s">
        <v>394</v>
      </c>
      <c r="AA677" s="315" t="s">
        <v>394</v>
      </c>
      <c r="AB677" s="281"/>
      <c r="AC677" s="279" t="s">
        <v>855</v>
      </c>
      <c r="AF677" s="276" t="str">
        <f>IFERROR(VLOOKUP(A677,'[1]قوائم الترجمة'!AC$2:AD$2397,1,0),"م")</f>
        <v>م</v>
      </c>
      <c r="AG677" s="232"/>
      <c r="AH677" s="233"/>
      <c r="AI677" s="233"/>
      <c r="AJ677" s="233"/>
      <c r="AL677" s="267"/>
      <c r="AM677" s="235"/>
      <c r="AU677" s="234"/>
    </row>
    <row r="678" spans="1:47" ht="21" x14ac:dyDescent="0.4">
      <c r="A678" s="278">
        <v>115213</v>
      </c>
      <c r="B678" s="279" t="s">
        <v>5253</v>
      </c>
      <c r="C678" s="279" t="s">
        <v>599</v>
      </c>
      <c r="D678" s="279" t="s">
        <v>304</v>
      </c>
      <c r="E678" s="279" t="s">
        <v>394</v>
      </c>
      <c r="F678" s="303"/>
      <c r="G678" s="303"/>
      <c r="H678" s="279" t="s">
        <v>394</v>
      </c>
      <c r="I678" s="279" t="s">
        <v>61</v>
      </c>
      <c r="J678" s="279" t="s">
        <v>394</v>
      </c>
      <c r="K678" s="279" t="s">
        <v>394</v>
      </c>
      <c r="L678" s="279" t="s">
        <v>394</v>
      </c>
      <c r="M678" s="279" t="s">
        <v>394</v>
      </c>
      <c r="N678" s="279" t="s">
        <v>394</v>
      </c>
      <c r="O678" s="279" t="s">
        <v>394</v>
      </c>
      <c r="P678" s="315">
        <v>0</v>
      </c>
      <c r="Q678" s="279" t="s">
        <v>394</v>
      </c>
      <c r="R678" s="315" t="s">
        <v>394</v>
      </c>
      <c r="S678" s="279" t="s">
        <v>394</v>
      </c>
      <c r="T678" s="279" t="s">
        <v>394</v>
      </c>
      <c r="U678" s="315" t="s">
        <v>394</v>
      </c>
      <c r="V678" s="315" t="s">
        <v>394</v>
      </c>
      <c r="W678" s="315" t="s">
        <v>394</v>
      </c>
      <c r="X678" s="315" t="s">
        <v>394</v>
      </c>
      <c r="Y678" s="281"/>
      <c r="Z678" s="315" t="s">
        <v>394</v>
      </c>
      <c r="AA678" s="315" t="s">
        <v>394</v>
      </c>
      <c r="AB678" s="281"/>
      <c r="AC678" s="279" t="s">
        <v>855</v>
      </c>
      <c r="AF678" s="276" t="str">
        <f>IFERROR(VLOOKUP(A678,'[1]قوائم الترجمة'!AC$2:AD$2397,1,0),"م")</f>
        <v>م</v>
      </c>
      <c r="AG678" s="232"/>
      <c r="AH678" s="233"/>
      <c r="AI678" s="233"/>
      <c r="AJ678" s="233"/>
      <c r="AL678" s="267"/>
      <c r="AM678" s="235"/>
      <c r="AU678" s="234"/>
    </row>
    <row r="679" spans="1:47" ht="21" x14ac:dyDescent="0.4">
      <c r="A679" s="278">
        <v>115224</v>
      </c>
      <c r="B679" s="279" t="s">
        <v>1456</v>
      </c>
      <c r="C679" s="279" t="s">
        <v>68</v>
      </c>
      <c r="D679" s="279" t="s">
        <v>294</v>
      </c>
      <c r="E679" s="279" t="s">
        <v>394</v>
      </c>
      <c r="F679" s="303"/>
      <c r="G679" s="303"/>
      <c r="H679" s="279" t="s">
        <v>394</v>
      </c>
      <c r="I679" s="279" t="s">
        <v>61</v>
      </c>
      <c r="J679" s="279" t="s">
        <v>394</v>
      </c>
      <c r="K679" s="279" t="s">
        <v>394</v>
      </c>
      <c r="L679" s="279" t="s">
        <v>394</v>
      </c>
      <c r="M679" s="279" t="s">
        <v>394</v>
      </c>
      <c r="N679" s="279" t="s">
        <v>394</v>
      </c>
      <c r="O679" s="279" t="s">
        <v>394</v>
      </c>
      <c r="P679" s="315">
        <v>0</v>
      </c>
      <c r="Q679" s="279" t="s">
        <v>394</v>
      </c>
      <c r="R679" s="315" t="s">
        <v>394</v>
      </c>
      <c r="S679" s="279" t="s">
        <v>394</v>
      </c>
      <c r="T679" s="279" t="s">
        <v>394</v>
      </c>
      <c r="U679" s="315" t="s">
        <v>394</v>
      </c>
      <c r="V679" s="315" t="s">
        <v>394</v>
      </c>
      <c r="W679" s="315" t="s">
        <v>394</v>
      </c>
      <c r="X679" s="315" t="s">
        <v>394</v>
      </c>
      <c r="Y679" s="281"/>
      <c r="Z679" s="315" t="s">
        <v>394</v>
      </c>
      <c r="AA679" s="315" t="s">
        <v>394</v>
      </c>
      <c r="AB679" s="281"/>
      <c r="AC679" s="279" t="s">
        <v>855</v>
      </c>
      <c r="AF679" s="276" t="str">
        <f>IFERROR(VLOOKUP(A679,'[1]قوائم الترجمة'!AC$2:AD$2397,1,0),"م")</f>
        <v>م</v>
      </c>
      <c r="AG679" s="232"/>
      <c r="AH679" s="233"/>
      <c r="AI679" s="233"/>
      <c r="AJ679" s="233"/>
      <c r="AL679" s="267"/>
      <c r="AM679" s="235"/>
      <c r="AU679" s="234"/>
    </row>
    <row r="680" spans="1:47" ht="21" x14ac:dyDescent="0.4">
      <c r="A680" s="278">
        <v>115235</v>
      </c>
      <c r="B680" s="279" t="s">
        <v>7159</v>
      </c>
      <c r="C680" s="279" t="s">
        <v>153</v>
      </c>
      <c r="D680" s="279" t="s">
        <v>301</v>
      </c>
      <c r="E680" s="279" t="s">
        <v>394</v>
      </c>
      <c r="F680" s="303"/>
      <c r="G680" s="303"/>
      <c r="H680" s="279" t="s">
        <v>394</v>
      </c>
      <c r="I680" s="279" t="s">
        <v>540</v>
      </c>
      <c r="J680" s="279" t="s">
        <v>394</v>
      </c>
      <c r="K680" s="279" t="s">
        <v>394</v>
      </c>
      <c r="L680" s="279" t="s">
        <v>394</v>
      </c>
      <c r="M680" s="279" t="s">
        <v>394</v>
      </c>
      <c r="N680" s="279" t="s">
        <v>394</v>
      </c>
      <c r="O680" s="279" t="s">
        <v>394</v>
      </c>
      <c r="P680" s="315">
        <v>0</v>
      </c>
      <c r="Q680" s="279" t="s">
        <v>394</v>
      </c>
      <c r="R680" s="315" t="s">
        <v>394</v>
      </c>
      <c r="S680" s="279" t="s">
        <v>394</v>
      </c>
      <c r="T680" s="279" t="s">
        <v>394</v>
      </c>
      <c r="U680" s="315" t="s">
        <v>394</v>
      </c>
      <c r="V680" s="315" t="s">
        <v>394</v>
      </c>
      <c r="W680" s="315" t="s">
        <v>394</v>
      </c>
      <c r="X680" s="315" t="s">
        <v>394</v>
      </c>
      <c r="Y680" s="281"/>
      <c r="Z680" s="315" t="s">
        <v>394</v>
      </c>
      <c r="AA680" s="315" t="s">
        <v>394</v>
      </c>
      <c r="AB680" s="281"/>
      <c r="AC680" s="279" t="s">
        <v>855</v>
      </c>
      <c r="AF680" s="276" t="str">
        <f>IFERROR(VLOOKUP(A680,'[1]قوائم الترجمة'!AC$2:AD$2397,1,0),"م")</f>
        <v>م</v>
      </c>
      <c r="AG680" s="232"/>
      <c r="AH680" s="233"/>
      <c r="AI680" s="233"/>
      <c r="AJ680" s="233"/>
      <c r="AL680" s="267"/>
      <c r="AM680" s="235"/>
      <c r="AO680" s="236"/>
      <c r="AU680" s="234"/>
    </row>
    <row r="681" spans="1:47" ht="21" x14ac:dyDescent="0.4">
      <c r="A681" s="278">
        <v>115241</v>
      </c>
      <c r="B681" s="279" t="s">
        <v>5252</v>
      </c>
      <c r="C681" s="279" t="s">
        <v>74</v>
      </c>
      <c r="D681" s="279" t="s">
        <v>288</v>
      </c>
      <c r="E681" s="279" t="s">
        <v>424</v>
      </c>
      <c r="F681" s="279" t="s">
        <v>9021</v>
      </c>
      <c r="G681" s="279" t="s">
        <v>417</v>
      </c>
      <c r="H681" s="279" t="s">
        <v>425</v>
      </c>
      <c r="I681" s="279" t="s">
        <v>61</v>
      </c>
      <c r="J681" s="279" t="s">
        <v>426</v>
      </c>
      <c r="K681" s="280">
        <v>2010</v>
      </c>
      <c r="L681" s="279" t="s">
        <v>402</v>
      </c>
      <c r="M681" s="279" t="s">
        <v>394</v>
      </c>
      <c r="N681" s="279" t="s">
        <v>9022</v>
      </c>
      <c r="O681" s="279" t="s">
        <v>8403</v>
      </c>
      <c r="P681" s="279">
        <v>20000</v>
      </c>
      <c r="Q681" s="278"/>
      <c r="S681" s="279" t="s">
        <v>394</v>
      </c>
      <c r="T681" s="279"/>
      <c r="AC681" s="279" t="s">
        <v>394</v>
      </c>
      <c r="AF681" s="276">
        <f>IFERROR(VLOOKUP(A681,'[1]قوائم الترجمة'!AC$2:AD$2397,1,0),"م")</f>
        <v>115241</v>
      </c>
      <c r="AG681" s="232"/>
      <c r="AH681" s="233"/>
      <c r="AI681" s="233"/>
      <c r="AJ681" s="233"/>
      <c r="AL681" s="267"/>
      <c r="AM681" s="235"/>
      <c r="AU681" s="234"/>
    </row>
    <row r="682" spans="1:47" ht="21" x14ac:dyDescent="0.4">
      <c r="A682" s="278">
        <v>115246</v>
      </c>
      <c r="B682" s="279" t="s">
        <v>7482</v>
      </c>
      <c r="C682" s="279" t="s">
        <v>68</v>
      </c>
      <c r="D682" s="279" t="s">
        <v>579</v>
      </c>
      <c r="E682" s="279" t="s">
        <v>394</v>
      </c>
      <c r="F682" s="303"/>
      <c r="G682" s="303"/>
      <c r="H682" s="279" t="s">
        <v>394</v>
      </c>
      <c r="I682" s="279" t="s">
        <v>538</v>
      </c>
      <c r="J682" s="279" t="s">
        <v>394</v>
      </c>
      <c r="K682" s="279" t="s">
        <v>394</v>
      </c>
      <c r="L682" s="279" t="s">
        <v>394</v>
      </c>
      <c r="M682" s="279" t="s">
        <v>394</v>
      </c>
      <c r="N682" s="279" t="s">
        <v>394</v>
      </c>
      <c r="O682" s="279" t="s">
        <v>394</v>
      </c>
      <c r="P682" s="315">
        <v>0</v>
      </c>
      <c r="Q682" s="279" t="s">
        <v>394</v>
      </c>
      <c r="R682" s="315" t="s">
        <v>394</v>
      </c>
      <c r="S682" s="279" t="s">
        <v>394</v>
      </c>
      <c r="T682" s="279" t="s">
        <v>394</v>
      </c>
      <c r="U682" s="315" t="s">
        <v>394</v>
      </c>
      <c r="V682" s="315" t="s">
        <v>394</v>
      </c>
      <c r="W682" s="315" t="s">
        <v>394</v>
      </c>
      <c r="X682" s="315" t="s">
        <v>394</v>
      </c>
      <c r="Y682" s="281"/>
      <c r="Z682" s="315" t="s">
        <v>394</v>
      </c>
      <c r="AA682" s="315" t="s">
        <v>394</v>
      </c>
      <c r="AB682" s="281"/>
      <c r="AC682" s="279" t="s">
        <v>855</v>
      </c>
      <c r="AF682" s="276" t="str">
        <f>IFERROR(VLOOKUP(A682,'[1]قوائم الترجمة'!AC$2:AD$2397,1,0),"م")</f>
        <v>م</v>
      </c>
      <c r="AG682" s="232"/>
      <c r="AH682" s="233"/>
      <c r="AI682" s="233"/>
      <c r="AJ682" s="233"/>
      <c r="AL682" s="267"/>
      <c r="AM682" s="235"/>
      <c r="AO682" s="236"/>
      <c r="AU682" s="234"/>
    </row>
    <row r="683" spans="1:47" ht="21" x14ac:dyDescent="0.4">
      <c r="A683" s="278">
        <v>115247</v>
      </c>
      <c r="B683" s="279" t="s">
        <v>1626</v>
      </c>
      <c r="C683" s="279" t="s">
        <v>1491</v>
      </c>
      <c r="D683" s="279" t="s">
        <v>254</v>
      </c>
      <c r="E683" s="279" t="s">
        <v>394</v>
      </c>
      <c r="F683" s="303"/>
      <c r="G683" s="303"/>
      <c r="H683" s="279" t="s">
        <v>394</v>
      </c>
      <c r="I683" s="279" t="s">
        <v>61</v>
      </c>
      <c r="J683" s="279" t="s">
        <v>394</v>
      </c>
      <c r="K683" s="279" t="s">
        <v>394</v>
      </c>
      <c r="L683" s="279" t="s">
        <v>394</v>
      </c>
      <c r="M683" s="279" t="s">
        <v>394</v>
      </c>
      <c r="N683" s="279" t="s">
        <v>394</v>
      </c>
      <c r="O683" s="279" t="s">
        <v>394</v>
      </c>
      <c r="P683" s="315">
        <v>0</v>
      </c>
      <c r="Q683" s="279" t="s">
        <v>394</v>
      </c>
      <c r="R683" s="315" t="s">
        <v>394</v>
      </c>
      <c r="S683" s="279" t="s">
        <v>394</v>
      </c>
      <c r="T683" s="279" t="s">
        <v>394</v>
      </c>
      <c r="U683" s="315" t="s">
        <v>394</v>
      </c>
      <c r="V683" s="315" t="s">
        <v>394</v>
      </c>
      <c r="W683" s="315" t="s">
        <v>394</v>
      </c>
      <c r="X683" s="315" t="s">
        <v>394</v>
      </c>
      <c r="Y683" s="281"/>
      <c r="Z683" s="315" t="s">
        <v>394</v>
      </c>
      <c r="AA683" s="315" t="s">
        <v>394</v>
      </c>
      <c r="AB683" s="281"/>
      <c r="AC683" s="279" t="s">
        <v>855</v>
      </c>
      <c r="AF683" s="276" t="str">
        <f>IFERROR(VLOOKUP(A683,'[1]قوائم الترجمة'!AC$2:AD$2397,1,0),"م")</f>
        <v>م</v>
      </c>
      <c r="AG683" s="232"/>
      <c r="AH683" s="233"/>
      <c r="AI683" s="233"/>
      <c r="AJ683" s="233"/>
      <c r="AL683" s="267"/>
      <c r="AM683" s="235"/>
      <c r="AU683" s="234"/>
    </row>
    <row r="684" spans="1:47" ht="21" x14ac:dyDescent="0.4">
      <c r="A684" s="278">
        <v>115253</v>
      </c>
      <c r="B684" s="279" t="s">
        <v>5251</v>
      </c>
      <c r="C684" s="279" t="s">
        <v>135</v>
      </c>
      <c r="D684" s="279" t="s">
        <v>326</v>
      </c>
      <c r="E684" s="279" t="s">
        <v>394</v>
      </c>
      <c r="F684" s="303"/>
      <c r="G684" s="303"/>
      <c r="H684" s="279" t="s">
        <v>394</v>
      </c>
      <c r="I684" s="279" t="s">
        <v>61</v>
      </c>
      <c r="J684" s="279" t="s">
        <v>394</v>
      </c>
      <c r="K684" s="279" t="s">
        <v>394</v>
      </c>
      <c r="L684" s="279" t="s">
        <v>394</v>
      </c>
      <c r="M684" s="279" t="s">
        <v>394</v>
      </c>
      <c r="N684" s="279" t="s">
        <v>394</v>
      </c>
      <c r="O684" s="279" t="s">
        <v>394</v>
      </c>
      <c r="P684" s="315">
        <v>0</v>
      </c>
      <c r="Q684" s="279" t="s">
        <v>394</v>
      </c>
      <c r="R684" s="315" t="s">
        <v>394</v>
      </c>
      <c r="S684" s="279" t="s">
        <v>394</v>
      </c>
      <c r="T684" s="279" t="s">
        <v>394</v>
      </c>
      <c r="U684" s="315" t="s">
        <v>394</v>
      </c>
      <c r="V684" s="315" t="s">
        <v>394</v>
      </c>
      <c r="W684" s="315" t="s">
        <v>394</v>
      </c>
      <c r="X684" s="315" t="s">
        <v>394</v>
      </c>
      <c r="Y684" s="281"/>
      <c r="Z684" s="315" t="s">
        <v>394</v>
      </c>
      <c r="AA684" s="315" t="s">
        <v>394</v>
      </c>
      <c r="AB684" s="281"/>
      <c r="AC684" s="279" t="s">
        <v>855</v>
      </c>
      <c r="AF684" s="276" t="str">
        <f>IFERROR(VLOOKUP(A684,'[1]قوائم الترجمة'!AC$2:AD$2397,1,0),"م")</f>
        <v>م</v>
      </c>
      <c r="AG684" s="232"/>
      <c r="AH684" s="233"/>
      <c r="AI684" s="233"/>
      <c r="AJ684" s="233"/>
      <c r="AL684" s="267"/>
      <c r="AM684" s="235"/>
      <c r="AU684" s="234"/>
    </row>
    <row r="685" spans="1:47" ht="21" x14ac:dyDescent="0.4">
      <c r="A685" s="278">
        <v>115254</v>
      </c>
      <c r="B685" s="279" t="s">
        <v>7668</v>
      </c>
      <c r="C685" s="279" t="s">
        <v>1302</v>
      </c>
      <c r="D685" s="279" t="s">
        <v>256</v>
      </c>
      <c r="E685" s="279" t="s">
        <v>394</v>
      </c>
      <c r="F685" s="303"/>
      <c r="G685" s="303"/>
      <c r="H685" s="279" t="s">
        <v>394</v>
      </c>
      <c r="I685" s="279" t="s">
        <v>538</v>
      </c>
      <c r="J685" s="279" t="s">
        <v>394</v>
      </c>
      <c r="K685" s="279" t="s">
        <v>394</v>
      </c>
      <c r="L685" s="279" t="s">
        <v>394</v>
      </c>
      <c r="M685" s="279" t="s">
        <v>394</v>
      </c>
      <c r="N685" s="279" t="s">
        <v>394</v>
      </c>
      <c r="O685" s="279" t="s">
        <v>394</v>
      </c>
      <c r="P685" s="315">
        <v>0</v>
      </c>
      <c r="Q685" s="279" t="s">
        <v>394</v>
      </c>
      <c r="R685" s="315" t="s">
        <v>394</v>
      </c>
      <c r="S685" s="279" t="s">
        <v>394</v>
      </c>
      <c r="T685" s="279" t="s">
        <v>394</v>
      </c>
      <c r="U685" s="315" t="s">
        <v>394</v>
      </c>
      <c r="V685" s="315" t="s">
        <v>394</v>
      </c>
      <c r="W685" s="315" t="s">
        <v>394</v>
      </c>
      <c r="X685" s="315" t="s">
        <v>394</v>
      </c>
      <c r="Y685" s="281"/>
      <c r="Z685" s="315" t="s">
        <v>394</v>
      </c>
      <c r="AA685" s="315" t="s">
        <v>394</v>
      </c>
      <c r="AB685" s="281"/>
      <c r="AC685" s="279" t="s">
        <v>855</v>
      </c>
      <c r="AF685" s="276" t="str">
        <f>IFERROR(VLOOKUP(A685,'[1]قوائم الترجمة'!AC$2:AD$2397,1,0),"م")</f>
        <v>م</v>
      </c>
      <c r="AG685" s="232"/>
      <c r="AH685" s="233"/>
      <c r="AI685" s="233"/>
      <c r="AJ685" s="233"/>
      <c r="AL685" s="267"/>
      <c r="AM685" s="235"/>
      <c r="AO685" s="236"/>
      <c r="AU685" s="234"/>
    </row>
    <row r="686" spans="1:47" ht="21" x14ac:dyDescent="0.4">
      <c r="A686" s="278">
        <v>115261</v>
      </c>
      <c r="B686" s="279" t="s">
        <v>7790</v>
      </c>
      <c r="C686" s="279" t="s">
        <v>978</v>
      </c>
      <c r="D686" s="279" t="s">
        <v>7791</v>
      </c>
      <c r="E686" s="279" t="s">
        <v>394</v>
      </c>
      <c r="F686" s="303"/>
      <c r="G686" s="303"/>
      <c r="H686" s="279" t="s">
        <v>394</v>
      </c>
      <c r="I686" s="279" t="s">
        <v>61</v>
      </c>
      <c r="J686" s="279" t="s">
        <v>394</v>
      </c>
      <c r="K686" s="279" t="s">
        <v>394</v>
      </c>
      <c r="L686" s="279" t="s">
        <v>394</v>
      </c>
      <c r="M686" s="279" t="s">
        <v>394</v>
      </c>
      <c r="N686" s="279" t="s">
        <v>394</v>
      </c>
      <c r="O686" s="279" t="s">
        <v>394</v>
      </c>
      <c r="P686" s="315">
        <v>0</v>
      </c>
      <c r="Q686" s="279" t="s">
        <v>394</v>
      </c>
      <c r="R686" s="315" t="s">
        <v>394</v>
      </c>
      <c r="S686" s="279" t="s">
        <v>394</v>
      </c>
      <c r="T686" s="279" t="s">
        <v>394</v>
      </c>
      <c r="U686" s="315" t="s">
        <v>394</v>
      </c>
      <c r="V686" s="315" t="s">
        <v>394</v>
      </c>
      <c r="W686" s="315" t="s">
        <v>394</v>
      </c>
      <c r="X686" s="315" t="s">
        <v>394</v>
      </c>
      <c r="Y686" s="281"/>
      <c r="Z686" s="315" t="s">
        <v>394</v>
      </c>
      <c r="AA686" s="315" t="s">
        <v>394</v>
      </c>
      <c r="AB686" s="281"/>
      <c r="AC686" s="279" t="s">
        <v>855</v>
      </c>
      <c r="AF686" s="276" t="str">
        <f>IFERROR(VLOOKUP(A686,'[1]قوائم الترجمة'!AC$2:AD$2397,1,0),"م")</f>
        <v>م</v>
      </c>
      <c r="AG686" s="232"/>
      <c r="AH686" s="233"/>
      <c r="AI686" s="233"/>
      <c r="AJ686" s="233"/>
      <c r="AL686" s="267"/>
      <c r="AM686" s="235"/>
      <c r="AU686" s="234"/>
    </row>
    <row r="687" spans="1:47" ht="21" x14ac:dyDescent="0.4">
      <c r="A687" s="278">
        <v>115262</v>
      </c>
      <c r="B687" s="279" t="s">
        <v>1455</v>
      </c>
      <c r="C687" s="279" t="s">
        <v>140</v>
      </c>
      <c r="D687" s="279" t="s">
        <v>330</v>
      </c>
      <c r="E687" s="279" t="s">
        <v>394</v>
      </c>
      <c r="F687" s="303"/>
      <c r="G687" s="303"/>
      <c r="H687" s="279" t="s">
        <v>394</v>
      </c>
      <c r="I687" s="279" t="s">
        <v>538</v>
      </c>
      <c r="J687" s="279" t="s">
        <v>394</v>
      </c>
      <c r="K687" s="279" t="s">
        <v>394</v>
      </c>
      <c r="L687" s="279" t="s">
        <v>394</v>
      </c>
      <c r="M687" s="279" t="s">
        <v>394</v>
      </c>
      <c r="N687" s="279" t="s">
        <v>394</v>
      </c>
      <c r="O687" s="279" t="s">
        <v>394</v>
      </c>
      <c r="P687" s="315">
        <v>0</v>
      </c>
      <c r="Q687" s="279" t="s">
        <v>394</v>
      </c>
      <c r="R687" s="315" t="s">
        <v>394</v>
      </c>
      <c r="S687" s="279" t="s">
        <v>394</v>
      </c>
      <c r="T687" s="279" t="s">
        <v>394</v>
      </c>
      <c r="U687" s="315" t="s">
        <v>394</v>
      </c>
      <c r="V687" s="315" t="s">
        <v>394</v>
      </c>
      <c r="W687" s="315" t="s">
        <v>394</v>
      </c>
      <c r="X687" s="315" t="s">
        <v>394</v>
      </c>
      <c r="Y687" s="281"/>
      <c r="Z687" s="315" t="s">
        <v>394</v>
      </c>
      <c r="AA687" s="315" t="s">
        <v>394</v>
      </c>
      <c r="AB687" s="281"/>
      <c r="AC687" s="279" t="s">
        <v>855</v>
      </c>
      <c r="AF687" s="276" t="str">
        <f>IFERROR(VLOOKUP(A687,'[1]قوائم الترجمة'!AC$2:AD$2397,1,0),"م")</f>
        <v>م</v>
      </c>
      <c r="AG687" s="232"/>
      <c r="AH687" s="233"/>
      <c r="AI687" s="233"/>
      <c r="AJ687" s="233"/>
      <c r="AL687" s="267"/>
      <c r="AM687" s="235"/>
      <c r="AO687" s="236"/>
      <c r="AU687" s="234"/>
    </row>
    <row r="688" spans="1:47" ht="21" x14ac:dyDescent="0.4">
      <c r="A688" s="278">
        <v>115266</v>
      </c>
      <c r="B688" s="279" t="s">
        <v>1454</v>
      </c>
      <c r="C688" s="279" t="s">
        <v>155</v>
      </c>
      <c r="D688" s="279" t="s">
        <v>273</v>
      </c>
      <c r="E688" s="279" t="s">
        <v>394</v>
      </c>
      <c r="F688" s="303"/>
      <c r="G688" s="303"/>
      <c r="H688" s="279" t="s">
        <v>394</v>
      </c>
      <c r="I688" s="279" t="s">
        <v>61</v>
      </c>
      <c r="J688" s="279" t="s">
        <v>394</v>
      </c>
      <c r="K688" s="279" t="s">
        <v>394</v>
      </c>
      <c r="L688" s="279" t="s">
        <v>394</v>
      </c>
      <c r="M688" s="279" t="s">
        <v>394</v>
      </c>
      <c r="N688" s="279" t="s">
        <v>394</v>
      </c>
      <c r="O688" s="279" t="s">
        <v>394</v>
      </c>
      <c r="P688" s="315">
        <v>0</v>
      </c>
      <c r="Q688" s="279" t="s">
        <v>394</v>
      </c>
      <c r="R688" s="315" t="s">
        <v>394</v>
      </c>
      <c r="S688" s="279" t="s">
        <v>394</v>
      </c>
      <c r="T688" s="279" t="s">
        <v>394</v>
      </c>
      <c r="U688" s="315" t="s">
        <v>394</v>
      </c>
      <c r="V688" s="315" t="s">
        <v>394</v>
      </c>
      <c r="W688" s="315" t="s">
        <v>394</v>
      </c>
      <c r="X688" s="315" t="s">
        <v>394</v>
      </c>
      <c r="Y688" s="281"/>
      <c r="Z688" s="315" t="s">
        <v>394</v>
      </c>
      <c r="AA688" s="315" t="s">
        <v>394</v>
      </c>
      <c r="AB688" s="281"/>
      <c r="AC688" s="279" t="s">
        <v>855</v>
      </c>
      <c r="AF688" s="276" t="str">
        <f>IFERROR(VLOOKUP(A688,'[1]قوائم الترجمة'!AC$2:AD$2397,1,0),"م")</f>
        <v>م</v>
      </c>
      <c r="AG688" s="232"/>
      <c r="AH688" s="233"/>
      <c r="AI688" s="233"/>
      <c r="AJ688" s="233"/>
      <c r="AL688" s="267"/>
      <c r="AM688" s="235"/>
      <c r="AU688" s="234"/>
    </row>
    <row r="689" spans="1:47" ht="21" x14ac:dyDescent="0.4">
      <c r="A689" s="275">
        <v>115267</v>
      </c>
      <c r="B689" s="276" t="s">
        <v>5250</v>
      </c>
      <c r="C689" s="276" t="s">
        <v>1059</v>
      </c>
      <c r="D689" s="276" t="s">
        <v>244</v>
      </c>
      <c r="E689" s="276" t="s">
        <v>424</v>
      </c>
      <c r="F689" s="276" t="s">
        <v>8420</v>
      </c>
      <c r="G689" s="276" t="s">
        <v>417</v>
      </c>
      <c r="H689" s="276" t="s">
        <v>425</v>
      </c>
      <c r="I689" s="276" t="s">
        <v>61</v>
      </c>
      <c r="J689" s="276" t="s">
        <v>426</v>
      </c>
      <c r="K689" s="277">
        <v>0</v>
      </c>
      <c r="L689" s="276" t="s">
        <v>417</v>
      </c>
      <c r="M689" s="303"/>
      <c r="N689" s="276" t="s">
        <v>394</v>
      </c>
      <c r="O689" s="276" t="s">
        <v>394</v>
      </c>
      <c r="P689" s="315">
        <v>0</v>
      </c>
      <c r="Q689" s="303"/>
      <c r="R689" s="317" t="s">
        <v>394</v>
      </c>
      <c r="S689" s="276" t="s">
        <v>394</v>
      </c>
      <c r="T689" s="303"/>
      <c r="AC689" s="276" t="s">
        <v>394</v>
      </c>
      <c r="AF689" s="276">
        <f>IFERROR(VLOOKUP(A689,'[1]قوائم الترجمة'!AC$2:AD$2397,1,0),"م")</f>
        <v>115267</v>
      </c>
      <c r="AG689" s="232"/>
      <c r="AH689" s="233"/>
      <c r="AI689" s="233"/>
      <c r="AJ689" s="233"/>
      <c r="AL689" s="267"/>
      <c r="AM689" s="235"/>
      <c r="AO689" s="236"/>
      <c r="AU689" s="234"/>
    </row>
    <row r="690" spans="1:47" ht="21" x14ac:dyDescent="0.4">
      <c r="A690" s="275">
        <v>115271</v>
      </c>
      <c r="B690" s="276" t="s">
        <v>5249</v>
      </c>
      <c r="C690" s="276" t="s">
        <v>107</v>
      </c>
      <c r="D690" s="276" t="s">
        <v>558</v>
      </c>
      <c r="E690" s="276" t="s">
        <v>424</v>
      </c>
      <c r="F690" s="276" t="s">
        <v>8421</v>
      </c>
      <c r="G690" s="276" t="s">
        <v>8330</v>
      </c>
      <c r="H690" s="276" t="s">
        <v>425</v>
      </c>
      <c r="I690" s="276" t="s">
        <v>61</v>
      </c>
      <c r="J690" s="276" t="s">
        <v>426</v>
      </c>
      <c r="K690" s="277">
        <v>2006</v>
      </c>
      <c r="L690" s="276" t="s">
        <v>417</v>
      </c>
      <c r="M690" s="303"/>
      <c r="N690" s="276"/>
      <c r="O690" s="276" t="s">
        <v>394</v>
      </c>
      <c r="P690" s="315">
        <v>0</v>
      </c>
      <c r="Q690" s="303"/>
      <c r="R690" s="317" t="s">
        <v>394</v>
      </c>
      <c r="S690" s="276" t="s">
        <v>394</v>
      </c>
      <c r="T690" s="303"/>
      <c r="AC690" s="276" t="s">
        <v>394</v>
      </c>
      <c r="AF690" s="276">
        <f>IFERROR(VLOOKUP(A690,'[1]قوائم الترجمة'!AC$2:AD$2397,1,0),"م")</f>
        <v>115271</v>
      </c>
      <c r="AG690" s="232"/>
      <c r="AH690" s="233"/>
      <c r="AI690" s="233"/>
      <c r="AJ690" s="233"/>
      <c r="AL690" s="267"/>
      <c r="AM690" s="235"/>
      <c r="AU690" s="234"/>
    </row>
    <row r="691" spans="1:47" ht="21" x14ac:dyDescent="0.4">
      <c r="A691" s="278">
        <v>115286</v>
      </c>
      <c r="B691" s="279" t="s">
        <v>5248</v>
      </c>
      <c r="C691" s="279" t="s">
        <v>204</v>
      </c>
      <c r="D691" s="279" t="s">
        <v>273</v>
      </c>
      <c r="E691" s="279" t="s">
        <v>394</v>
      </c>
      <c r="F691" s="303"/>
      <c r="G691" s="303"/>
      <c r="H691" s="279" t="s">
        <v>394</v>
      </c>
      <c r="I691" s="279" t="s">
        <v>538</v>
      </c>
      <c r="J691" s="279" t="s">
        <v>394</v>
      </c>
      <c r="K691" s="279" t="s">
        <v>394</v>
      </c>
      <c r="L691" s="279" t="s">
        <v>394</v>
      </c>
      <c r="M691" s="279" t="s">
        <v>394</v>
      </c>
      <c r="N691" s="279" t="s">
        <v>394</v>
      </c>
      <c r="O691" s="279" t="s">
        <v>394</v>
      </c>
      <c r="P691" s="315">
        <v>0</v>
      </c>
      <c r="Q691" s="279" t="s">
        <v>394</v>
      </c>
      <c r="R691" s="315" t="s">
        <v>394</v>
      </c>
      <c r="S691" s="279" t="s">
        <v>394</v>
      </c>
      <c r="T691" s="279" t="s">
        <v>394</v>
      </c>
      <c r="U691" s="315" t="s">
        <v>394</v>
      </c>
      <c r="V691" s="315" t="s">
        <v>394</v>
      </c>
      <c r="W691" s="315" t="s">
        <v>394</v>
      </c>
      <c r="X691" s="315" t="s">
        <v>394</v>
      </c>
      <c r="Y691" s="281"/>
      <c r="Z691" s="315" t="s">
        <v>394</v>
      </c>
      <c r="AA691" s="315" t="s">
        <v>394</v>
      </c>
      <c r="AB691" s="281"/>
      <c r="AC691" s="279" t="s">
        <v>855</v>
      </c>
      <c r="AF691" s="276" t="str">
        <f>IFERROR(VLOOKUP(A691,'[1]قوائم الترجمة'!AC$2:AD$2397,1,0),"م")</f>
        <v>م</v>
      </c>
      <c r="AG691" s="232"/>
      <c r="AH691" s="233"/>
      <c r="AI691" s="233"/>
      <c r="AJ691" s="233"/>
      <c r="AL691" s="267"/>
      <c r="AM691" s="235"/>
      <c r="AU691" s="234"/>
    </row>
    <row r="692" spans="1:47" ht="21" x14ac:dyDescent="0.4">
      <c r="A692" s="278">
        <v>115296</v>
      </c>
      <c r="B692" s="279" t="s">
        <v>5658</v>
      </c>
      <c r="C692" s="279" t="s">
        <v>109</v>
      </c>
      <c r="D692" s="279" t="s">
        <v>255</v>
      </c>
      <c r="E692" s="279" t="s">
        <v>394</v>
      </c>
      <c r="F692" s="303"/>
      <c r="G692" s="303"/>
      <c r="H692" s="279" t="s">
        <v>394</v>
      </c>
      <c r="I692" s="279" t="s">
        <v>539</v>
      </c>
      <c r="J692" s="279" t="s">
        <v>394</v>
      </c>
      <c r="K692" s="279" t="s">
        <v>394</v>
      </c>
      <c r="L692" s="279" t="s">
        <v>394</v>
      </c>
      <c r="M692" s="279" t="s">
        <v>394</v>
      </c>
      <c r="N692" s="279" t="s">
        <v>394</v>
      </c>
      <c r="O692" s="279" t="s">
        <v>394</v>
      </c>
      <c r="P692" s="315">
        <v>0</v>
      </c>
      <c r="Q692" s="279" t="s">
        <v>394</v>
      </c>
      <c r="R692" s="315" t="s">
        <v>394</v>
      </c>
      <c r="S692" s="279" t="s">
        <v>394</v>
      </c>
      <c r="T692" s="279" t="s">
        <v>394</v>
      </c>
      <c r="U692" s="315" t="s">
        <v>394</v>
      </c>
      <c r="V692" s="315" t="s">
        <v>394</v>
      </c>
      <c r="W692" s="315" t="s">
        <v>394</v>
      </c>
      <c r="X692" s="315" t="s">
        <v>394</v>
      </c>
      <c r="Y692" s="281"/>
      <c r="Z692" s="315" t="s">
        <v>394</v>
      </c>
      <c r="AA692" s="315" t="s">
        <v>394</v>
      </c>
      <c r="AB692" s="281"/>
      <c r="AC692" s="279" t="s">
        <v>855</v>
      </c>
      <c r="AF692" s="276" t="str">
        <f>IFERROR(VLOOKUP(A692,'[1]قوائم الترجمة'!AC$2:AD$2397,1,0),"م")</f>
        <v>م</v>
      </c>
      <c r="AG692" s="232"/>
      <c r="AH692" s="233"/>
      <c r="AI692" s="233"/>
      <c r="AJ692" s="233"/>
      <c r="AL692" s="267"/>
      <c r="AM692" s="235"/>
      <c r="AU692" s="234"/>
    </row>
    <row r="693" spans="1:47" ht="21" x14ac:dyDescent="0.4">
      <c r="A693" s="278">
        <v>115302</v>
      </c>
      <c r="B693" s="279" t="s">
        <v>5247</v>
      </c>
      <c r="C693" s="279" t="s">
        <v>147</v>
      </c>
      <c r="D693" s="279" t="s">
        <v>237</v>
      </c>
      <c r="E693" s="279" t="s">
        <v>5660</v>
      </c>
      <c r="F693" s="279" t="s">
        <v>9023</v>
      </c>
      <c r="G693" s="279" t="s">
        <v>402</v>
      </c>
      <c r="H693" s="279" t="s">
        <v>425</v>
      </c>
      <c r="I693" s="279" t="s">
        <v>61</v>
      </c>
      <c r="J693" s="279" t="s">
        <v>7215</v>
      </c>
      <c r="K693" s="280">
        <v>0</v>
      </c>
      <c r="L693" s="279" t="s">
        <v>7215</v>
      </c>
      <c r="M693" s="279" t="s">
        <v>394</v>
      </c>
      <c r="N693" s="279"/>
      <c r="O693" s="279" t="s">
        <v>394</v>
      </c>
      <c r="P693" s="315">
        <v>0</v>
      </c>
      <c r="Q693" s="278"/>
      <c r="S693" s="279" t="s">
        <v>394</v>
      </c>
      <c r="T693" s="279" t="s">
        <v>394</v>
      </c>
      <c r="AC693" s="279" t="s">
        <v>394</v>
      </c>
      <c r="AF693" s="276">
        <f>IFERROR(VLOOKUP(A693,'[1]قوائم الترجمة'!AC$2:AD$2397,1,0),"م")</f>
        <v>115302</v>
      </c>
      <c r="AG693" s="232"/>
      <c r="AH693" s="233"/>
      <c r="AI693" s="233"/>
      <c r="AJ693" s="233"/>
      <c r="AL693" s="267"/>
      <c r="AM693" s="235"/>
      <c r="AU693" s="234"/>
    </row>
    <row r="694" spans="1:47" ht="21" x14ac:dyDescent="0.4">
      <c r="A694" s="278">
        <v>115309</v>
      </c>
      <c r="B694" s="279" t="s">
        <v>5699</v>
      </c>
      <c r="C694" s="279" t="s">
        <v>584</v>
      </c>
      <c r="D694" s="279" t="s">
        <v>239</v>
      </c>
      <c r="E694" s="279" t="s">
        <v>394</v>
      </c>
      <c r="F694" s="303"/>
      <c r="G694" s="303"/>
      <c r="H694" s="279" t="s">
        <v>394</v>
      </c>
      <c r="I694" s="279" t="s">
        <v>540</v>
      </c>
      <c r="J694" s="279" t="s">
        <v>394</v>
      </c>
      <c r="K694" s="279" t="s">
        <v>394</v>
      </c>
      <c r="L694" s="279" t="s">
        <v>394</v>
      </c>
      <c r="M694" s="279" t="s">
        <v>394</v>
      </c>
      <c r="N694" s="279" t="s">
        <v>394</v>
      </c>
      <c r="O694" s="279" t="s">
        <v>394</v>
      </c>
      <c r="P694" s="315">
        <v>0</v>
      </c>
      <c r="Q694" s="279" t="s">
        <v>394</v>
      </c>
      <c r="R694" s="315" t="s">
        <v>394</v>
      </c>
      <c r="S694" s="279" t="s">
        <v>394</v>
      </c>
      <c r="T694" s="279" t="s">
        <v>394</v>
      </c>
      <c r="U694" s="315" t="s">
        <v>394</v>
      </c>
      <c r="V694" s="315" t="s">
        <v>394</v>
      </c>
      <c r="W694" s="315" t="s">
        <v>394</v>
      </c>
      <c r="X694" s="315" t="s">
        <v>394</v>
      </c>
      <c r="Y694" s="281"/>
      <c r="Z694" s="315" t="s">
        <v>394</v>
      </c>
      <c r="AA694" s="315" t="s">
        <v>394</v>
      </c>
      <c r="AB694" s="281"/>
      <c r="AC694" s="279" t="s">
        <v>855</v>
      </c>
      <c r="AF694" s="276" t="str">
        <f>IFERROR(VLOOKUP(A694,'[1]قوائم الترجمة'!AC$2:AD$2397,1,0),"م")</f>
        <v>م</v>
      </c>
      <c r="AG694" s="232"/>
      <c r="AH694" s="233"/>
      <c r="AI694" s="233"/>
      <c r="AJ694" s="233"/>
      <c r="AL694" s="267"/>
      <c r="AM694" s="235"/>
      <c r="AU694" s="234"/>
    </row>
    <row r="695" spans="1:47" ht="21" x14ac:dyDescent="0.4">
      <c r="A695" s="278">
        <v>115310</v>
      </c>
      <c r="B695" s="279" t="s">
        <v>5700</v>
      </c>
      <c r="C695" s="279" t="s">
        <v>109</v>
      </c>
      <c r="D695" s="279" t="s">
        <v>284</v>
      </c>
      <c r="E695" s="279" t="s">
        <v>394</v>
      </c>
      <c r="F695" s="303"/>
      <c r="G695" s="303"/>
      <c r="H695" s="279" t="s">
        <v>394</v>
      </c>
      <c r="I695" s="279" t="s">
        <v>538</v>
      </c>
      <c r="J695" s="279" t="s">
        <v>394</v>
      </c>
      <c r="K695" s="279" t="s">
        <v>394</v>
      </c>
      <c r="L695" s="279" t="s">
        <v>394</v>
      </c>
      <c r="M695" s="279" t="s">
        <v>394</v>
      </c>
      <c r="N695" s="279" t="s">
        <v>394</v>
      </c>
      <c r="O695" s="279" t="s">
        <v>394</v>
      </c>
      <c r="P695" s="315">
        <v>0</v>
      </c>
      <c r="Q695" s="279" t="s">
        <v>394</v>
      </c>
      <c r="R695" s="315" t="s">
        <v>394</v>
      </c>
      <c r="S695" s="279" t="s">
        <v>394</v>
      </c>
      <c r="T695" s="279" t="s">
        <v>394</v>
      </c>
      <c r="U695" s="315" t="s">
        <v>394</v>
      </c>
      <c r="V695" s="315" t="s">
        <v>394</v>
      </c>
      <c r="W695" s="315" t="s">
        <v>394</v>
      </c>
      <c r="X695" s="315" t="s">
        <v>394</v>
      </c>
      <c r="Y695" s="281"/>
      <c r="Z695" s="315" t="s">
        <v>394</v>
      </c>
      <c r="AA695" s="315" t="s">
        <v>394</v>
      </c>
      <c r="AB695" s="281"/>
      <c r="AC695" s="279" t="s">
        <v>855</v>
      </c>
      <c r="AF695" s="276" t="str">
        <f>IFERROR(VLOOKUP(A695,'[1]قوائم الترجمة'!AC$2:AD$2397,1,0),"م")</f>
        <v>م</v>
      </c>
      <c r="AG695" s="232"/>
      <c r="AH695" s="233"/>
      <c r="AI695" s="233"/>
      <c r="AJ695" s="233"/>
      <c r="AL695" s="267"/>
      <c r="AM695" s="235"/>
      <c r="AO695" s="236"/>
      <c r="AU695" s="234"/>
    </row>
    <row r="696" spans="1:47" ht="21" x14ac:dyDescent="0.4">
      <c r="A696" s="278">
        <v>115316</v>
      </c>
      <c r="B696" s="279" t="s">
        <v>5713</v>
      </c>
      <c r="C696" s="279" t="s">
        <v>161</v>
      </c>
      <c r="D696" s="279" t="s">
        <v>1191</v>
      </c>
      <c r="E696" s="279" t="s">
        <v>394</v>
      </c>
      <c r="F696" s="303"/>
      <c r="G696" s="303"/>
      <c r="H696" s="279" t="s">
        <v>394</v>
      </c>
      <c r="I696" s="279" t="s">
        <v>61</v>
      </c>
      <c r="J696" s="279" t="s">
        <v>394</v>
      </c>
      <c r="K696" s="279" t="s">
        <v>394</v>
      </c>
      <c r="L696" s="279" t="s">
        <v>394</v>
      </c>
      <c r="M696" s="279" t="s">
        <v>394</v>
      </c>
      <c r="N696" s="279" t="s">
        <v>394</v>
      </c>
      <c r="O696" s="279" t="s">
        <v>394</v>
      </c>
      <c r="P696" s="315">
        <v>0</v>
      </c>
      <c r="Q696" s="279" t="s">
        <v>394</v>
      </c>
      <c r="R696" s="315" t="s">
        <v>394</v>
      </c>
      <c r="S696" s="279" t="s">
        <v>394</v>
      </c>
      <c r="T696" s="279" t="s">
        <v>394</v>
      </c>
      <c r="U696" s="315" t="s">
        <v>394</v>
      </c>
      <c r="V696" s="315" t="s">
        <v>394</v>
      </c>
      <c r="W696" s="315" t="s">
        <v>394</v>
      </c>
      <c r="X696" s="315" t="s">
        <v>394</v>
      </c>
      <c r="Y696" s="281"/>
      <c r="Z696" s="315" t="s">
        <v>394</v>
      </c>
      <c r="AA696" s="315" t="s">
        <v>394</v>
      </c>
      <c r="AB696" s="281"/>
      <c r="AC696" s="279" t="s">
        <v>855</v>
      </c>
      <c r="AF696" s="276" t="str">
        <f>IFERROR(VLOOKUP(A696,'[1]قوائم الترجمة'!AC$2:AD$2397,1,0),"م")</f>
        <v>م</v>
      </c>
      <c r="AG696" s="232"/>
      <c r="AH696" s="233"/>
      <c r="AI696" s="233"/>
      <c r="AJ696" s="233"/>
      <c r="AL696" s="267"/>
      <c r="AM696" s="235"/>
      <c r="AO696" s="236"/>
      <c r="AU696" s="234"/>
    </row>
    <row r="697" spans="1:47" ht="21" x14ac:dyDescent="0.4">
      <c r="A697" s="278">
        <v>115319</v>
      </c>
      <c r="B697" s="279" t="s">
        <v>5246</v>
      </c>
      <c r="C697" s="279" t="s">
        <v>72</v>
      </c>
      <c r="D697" s="279" t="s">
        <v>264</v>
      </c>
      <c r="E697" s="279" t="s">
        <v>5660</v>
      </c>
      <c r="F697" s="279" t="s">
        <v>9024</v>
      </c>
      <c r="G697" s="279" t="s">
        <v>8334</v>
      </c>
      <c r="H697" s="279" t="s">
        <v>425</v>
      </c>
      <c r="I697" s="279" t="s">
        <v>67</v>
      </c>
      <c r="J697" s="279" t="s">
        <v>426</v>
      </c>
      <c r="K697" s="280">
        <v>2009</v>
      </c>
      <c r="L697" s="279" t="s">
        <v>404</v>
      </c>
      <c r="M697" s="279" t="s">
        <v>394</v>
      </c>
      <c r="N697" s="279" t="s">
        <v>394</v>
      </c>
      <c r="O697" s="279" t="s">
        <v>394</v>
      </c>
      <c r="P697" s="315">
        <v>0</v>
      </c>
      <c r="Q697" s="278"/>
      <c r="S697" s="279" t="s">
        <v>394</v>
      </c>
      <c r="T697" s="279" t="s">
        <v>394</v>
      </c>
      <c r="AC697" s="279" t="s">
        <v>394</v>
      </c>
      <c r="AF697" s="276">
        <f>IFERROR(VLOOKUP(A697,'[1]قوائم الترجمة'!AC$2:AD$2397,1,0),"م")</f>
        <v>115319</v>
      </c>
      <c r="AG697" s="232"/>
      <c r="AH697" s="233"/>
      <c r="AI697" s="233"/>
      <c r="AJ697" s="233"/>
      <c r="AL697" s="267"/>
      <c r="AM697" s="235"/>
      <c r="AO697" s="236"/>
      <c r="AU697" s="234"/>
    </row>
    <row r="698" spans="1:47" ht="21" x14ac:dyDescent="0.4">
      <c r="A698" s="278">
        <v>115330</v>
      </c>
      <c r="B698" s="279" t="s">
        <v>5751</v>
      </c>
      <c r="C698" s="279" t="s">
        <v>68</v>
      </c>
      <c r="D698" s="279" t="s">
        <v>571</v>
      </c>
      <c r="E698" s="279" t="s">
        <v>394</v>
      </c>
      <c r="F698" s="303"/>
      <c r="G698" s="303"/>
      <c r="H698" s="279" t="s">
        <v>394</v>
      </c>
      <c r="I698" s="279" t="s">
        <v>61</v>
      </c>
      <c r="J698" s="279" t="s">
        <v>394</v>
      </c>
      <c r="K698" s="279" t="s">
        <v>394</v>
      </c>
      <c r="L698" s="279" t="s">
        <v>394</v>
      </c>
      <c r="M698" s="279" t="s">
        <v>394</v>
      </c>
      <c r="N698" s="279" t="s">
        <v>394</v>
      </c>
      <c r="O698" s="279" t="s">
        <v>394</v>
      </c>
      <c r="P698" s="315">
        <v>0</v>
      </c>
      <c r="Q698" s="279" t="s">
        <v>394</v>
      </c>
      <c r="R698" s="315" t="s">
        <v>394</v>
      </c>
      <c r="S698" s="279" t="s">
        <v>394</v>
      </c>
      <c r="T698" s="279" t="s">
        <v>394</v>
      </c>
      <c r="U698" s="315" t="s">
        <v>394</v>
      </c>
      <c r="V698" s="315" t="s">
        <v>394</v>
      </c>
      <c r="W698" s="315" t="s">
        <v>394</v>
      </c>
      <c r="X698" s="315" t="s">
        <v>394</v>
      </c>
      <c r="Y698" s="281"/>
      <c r="Z698" s="315" t="s">
        <v>394</v>
      </c>
      <c r="AA698" s="315" t="s">
        <v>394</v>
      </c>
      <c r="AB698" s="281"/>
      <c r="AC698" s="279" t="s">
        <v>855</v>
      </c>
      <c r="AF698" s="276" t="str">
        <f>IFERROR(VLOOKUP(A698,'[1]قوائم الترجمة'!AC$2:AD$2397,1,0),"م")</f>
        <v>م</v>
      </c>
      <c r="AG698" s="232"/>
      <c r="AH698" s="233"/>
      <c r="AI698" s="233"/>
      <c r="AJ698" s="233"/>
      <c r="AL698" s="267"/>
      <c r="AM698" s="235"/>
      <c r="AU698" s="234"/>
    </row>
    <row r="699" spans="1:47" ht="21" x14ac:dyDescent="0.4">
      <c r="A699" s="278">
        <v>115351</v>
      </c>
      <c r="B699" s="279" t="s">
        <v>5837</v>
      </c>
      <c r="C699" s="279" t="s">
        <v>92</v>
      </c>
      <c r="D699" s="279" t="s">
        <v>236</v>
      </c>
      <c r="E699" s="279" t="s">
        <v>394</v>
      </c>
      <c r="F699" s="303"/>
      <c r="G699" s="303"/>
      <c r="H699" s="279" t="s">
        <v>394</v>
      </c>
      <c r="I699" s="279" t="s">
        <v>540</v>
      </c>
      <c r="J699" s="279" t="s">
        <v>394</v>
      </c>
      <c r="K699" s="279" t="s">
        <v>394</v>
      </c>
      <c r="L699" s="279" t="s">
        <v>394</v>
      </c>
      <c r="M699" s="279" t="s">
        <v>394</v>
      </c>
      <c r="N699" s="279" t="s">
        <v>394</v>
      </c>
      <c r="O699" s="279" t="s">
        <v>394</v>
      </c>
      <c r="P699" s="315">
        <v>0</v>
      </c>
      <c r="Q699" s="279" t="s">
        <v>394</v>
      </c>
      <c r="R699" s="315" t="s">
        <v>394</v>
      </c>
      <c r="S699" s="279" t="s">
        <v>394</v>
      </c>
      <c r="T699" s="279" t="s">
        <v>394</v>
      </c>
      <c r="U699" s="315" t="s">
        <v>394</v>
      </c>
      <c r="V699" s="315" t="s">
        <v>394</v>
      </c>
      <c r="W699" s="315" t="s">
        <v>394</v>
      </c>
      <c r="X699" s="315" t="s">
        <v>394</v>
      </c>
      <c r="Y699" s="281"/>
      <c r="Z699" s="315" t="s">
        <v>394</v>
      </c>
      <c r="AA699" s="315" t="s">
        <v>394</v>
      </c>
      <c r="AB699" s="281"/>
      <c r="AC699" s="279" t="s">
        <v>855</v>
      </c>
      <c r="AF699" s="276" t="str">
        <f>IFERROR(VLOOKUP(A699,'[1]قوائم الترجمة'!AC$2:AD$2397,1,0),"م")</f>
        <v>م</v>
      </c>
      <c r="AG699" s="232"/>
      <c r="AH699" s="233"/>
      <c r="AI699" s="233"/>
      <c r="AJ699" s="233"/>
      <c r="AL699" s="267"/>
      <c r="AM699" s="235"/>
      <c r="AU699" s="234"/>
    </row>
    <row r="700" spans="1:47" ht="21" x14ac:dyDescent="0.4">
      <c r="A700" s="278">
        <v>115361</v>
      </c>
      <c r="B700" s="279" t="s">
        <v>5245</v>
      </c>
      <c r="C700" s="279" t="s">
        <v>124</v>
      </c>
      <c r="D700" s="279" t="s">
        <v>331</v>
      </c>
      <c r="E700" s="279" t="s">
        <v>424</v>
      </c>
      <c r="F700" s="279" t="s">
        <v>9025</v>
      </c>
      <c r="G700" s="279" t="s">
        <v>9026</v>
      </c>
      <c r="H700" s="279" t="s">
        <v>425</v>
      </c>
      <c r="I700" s="279" t="s">
        <v>61</v>
      </c>
      <c r="J700" s="279" t="s">
        <v>426</v>
      </c>
      <c r="K700" s="280">
        <v>2010</v>
      </c>
      <c r="L700" s="279" t="s">
        <v>404</v>
      </c>
      <c r="M700" s="279" t="s">
        <v>394</v>
      </c>
      <c r="N700" s="279" t="s">
        <v>394</v>
      </c>
      <c r="O700" s="279" t="s">
        <v>394</v>
      </c>
      <c r="P700" s="315">
        <v>0</v>
      </c>
      <c r="Q700" s="278"/>
      <c r="S700" s="279" t="s">
        <v>394</v>
      </c>
      <c r="T700" s="279" t="s">
        <v>394</v>
      </c>
      <c r="AC700" s="279" t="s">
        <v>394</v>
      </c>
      <c r="AF700" s="276">
        <f>IFERROR(VLOOKUP(A700,'[1]قوائم الترجمة'!AC$2:AD$2397,1,0),"م")</f>
        <v>115361</v>
      </c>
      <c r="AG700" s="232"/>
      <c r="AH700" s="233"/>
      <c r="AI700" s="233"/>
      <c r="AJ700" s="233"/>
      <c r="AL700" s="267"/>
      <c r="AM700" s="235"/>
      <c r="AU700" s="234"/>
    </row>
    <row r="701" spans="1:47" ht="21" x14ac:dyDescent="0.4">
      <c r="A701" s="278">
        <v>115390</v>
      </c>
      <c r="B701" s="279" t="s">
        <v>6051</v>
      </c>
      <c r="C701" s="279" t="s">
        <v>93</v>
      </c>
      <c r="D701" s="279" t="s">
        <v>261</v>
      </c>
      <c r="E701" s="279" t="s">
        <v>394</v>
      </c>
      <c r="F701" s="303"/>
      <c r="G701" s="303"/>
      <c r="H701" s="279" t="s">
        <v>394</v>
      </c>
      <c r="I701" s="279" t="s">
        <v>540</v>
      </c>
      <c r="J701" s="279" t="s">
        <v>394</v>
      </c>
      <c r="K701" s="279" t="s">
        <v>394</v>
      </c>
      <c r="L701" s="279" t="s">
        <v>394</v>
      </c>
      <c r="M701" s="279" t="s">
        <v>394</v>
      </c>
      <c r="N701" s="279" t="s">
        <v>394</v>
      </c>
      <c r="O701" s="279" t="s">
        <v>394</v>
      </c>
      <c r="P701" s="315">
        <v>0</v>
      </c>
      <c r="Q701" s="279" t="s">
        <v>394</v>
      </c>
      <c r="R701" s="315" t="s">
        <v>394</v>
      </c>
      <c r="S701" s="279" t="s">
        <v>394</v>
      </c>
      <c r="T701" s="279" t="s">
        <v>394</v>
      </c>
      <c r="U701" s="315" t="s">
        <v>394</v>
      </c>
      <c r="V701" s="315" t="s">
        <v>394</v>
      </c>
      <c r="W701" s="315" t="s">
        <v>394</v>
      </c>
      <c r="X701" s="315" t="s">
        <v>394</v>
      </c>
      <c r="Y701" s="281"/>
      <c r="Z701" s="315" t="s">
        <v>394</v>
      </c>
      <c r="AA701" s="315" t="s">
        <v>394</v>
      </c>
      <c r="AB701" s="281"/>
      <c r="AC701" s="279" t="s">
        <v>855</v>
      </c>
      <c r="AF701" s="276" t="str">
        <f>IFERROR(VLOOKUP(A701,'[1]قوائم الترجمة'!AC$2:AD$2397,1,0),"م")</f>
        <v>م</v>
      </c>
      <c r="AG701" s="232"/>
      <c r="AH701" s="233"/>
      <c r="AI701" s="233"/>
      <c r="AJ701" s="233"/>
      <c r="AL701" s="267"/>
      <c r="AM701" s="235"/>
      <c r="AU701" s="234"/>
    </row>
    <row r="702" spans="1:47" ht="21" x14ac:dyDescent="0.4">
      <c r="A702" s="278">
        <v>115411</v>
      </c>
      <c r="B702" s="279" t="s">
        <v>5243</v>
      </c>
      <c r="C702" s="279" t="s">
        <v>1048</v>
      </c>
      <c r="D702" s="279" t="s">
        <v>5244</v>
      </c>
      <c r="E702" s="279" t="s">
        <v>394</v>
      </c>
      <c r="F702" s="303"/>
      <c r="G702" s="303"/>
      <c r="H702" s="279" t="s">
        <v>394</v>
      </c>
      <c r="I702" s="279" t="s">
        <v>61</v>
      </c>
      <c r="J702" s="279" t="s">
        <v>394</v>
      </c>
      <c r="K702" s="279" t="s">
        <v>394</v>
      </c>
      <c r="L702" s="279" t="s">
        <v>394</v>
      </c>
      <c r="M702" s="279" t="s">
        <v>394</v>
      </c>
      <c r="N702" s="279" t="s">
        <v>394</v>
      </c>
      <c r="O702" s="279" t="s">
        <v>394</v>
      </c>
      <c r="P702" s="315">
        <v>0</v>
      </c>
      <c r="Q702" s="279" t="s">
        <v>394</v>
      </c>
      <c r="R702" s="315" t="s">
        <v>394</v>
      </c>
      <c r="S702" s="279" t="s">
        <v>394</v>
      </c>
      <c r="T702" s="279" t="s">
        <v>394</v>
      </c>
      <c r="U702" s="315" t="s">
        <v>394</v>
      </c>
      <c r="V702" s="315" t="s">
        <v>394</v>
      </c>
      <c r="W702" s="315" t="s">
        <v>394</v>
      </c>
      <c r="X702" s="315" t="s">
        <v>394</v>
      </c>
      <c r="Y702" s="281"/>
      <c r="Z702" s="315" t="s">
        <v>394</v>
      </c>
      <c r="AA702" s="315" t="s">
        <v>394</v>
      </c>
      <c r="AB702" s="281"/>
      <c r="AC702" s="279" t="s">
        <v>855</v>
      </c>
      <c r="AF702" s="276" t="str">
        <f>IFERROR(VLOOKUP(A702,'[1]قوائم الترجمة'!AC$2:AD$2397,1,0),"م")</f>
        <v>م</v>
      </c>
      <c r="AG702" s="232"/>
      <c r="AH702" s="233"/>
      <c r="AI702" s="233"/>
      <c r="AJ702" s="233"/>
      <c r="AL702" s="267"/>
      <c r="AM702" s="235"/>
      <c r="AU702" s="234"/>
    </row>
    <row r="703" spans="1:47" ht="21" x14ac:dyDescent="0.4">
      <c r="A703" s="278">
        <v>115426</v>
      </c>
      <c r="B703" s="279" t="s">
        <v>6206</v>
      </c>
      <c r="C703" s="279" t="s">
        <v>113</v>
      </c>
      <c r="D703" s="279" t="s">
        <v>357</v>
      </c>
      <c r="E703" s="279" t="s">
        <v>394</v>
      </c>
      <c r="F703" s="303"/>
      <c r="G703" s="303"/>
      <c r="H703" s="279" t="s">
        <v>394</v>
      </c>
      <c r="I703" s="279" t="s">
        <v>538</v>
      </c>
      <c r="J703" s="279" t="s">
        <v>394</v>
      </c>
      <c r="K703" s="279" t="s">
        <v>394</v>
      </c>
      <c r="L703" s="279" t="s">
        <v>394</v>
      </c>
      <c r="M703" s="279" t="s">
        <v>394</v>
      </c>
      <c r="N703" s="279" t="s">
        <v>394</v>
      </c>
      <c r="O703" s="279" t="s">
        <v>394</v>
      </c>
      <c r="P703" s="315">
        <v>0</v>
      </c>
      <c r="Q703" s="279" t="s">
        <v>394</v>
      </c>
      <c r="R703" s="315" t="s">
        <v>394</v>
      </c>
      <c r="S703" s="279" t="s">
        <v>394</v>
      </c>
      <c r="T703" s="279" t="s">
        <v>394</v>
      </c>
      <c r="U703" s="315" t="s">
        <v>394</v>
      </c>
      <c r="V703" s="315" t="s">
        <v>394</v>
      </c>
      <c r="W703" s="315" t="s">
        <v>394</v>
      </c>
      <c r="X703" s="315" t="s">
        <v>394</v>
      </c>
      <c r="Y703" s="281"/>
      <c r="Z703" s="315" t="s">
        <v>394</v>
      </c>
      <c r="AA703" s="315" t="s">
        <v>394</v>
      </c>
      <c r="AB703" s="281"/>
      <c r="AC703" s="279" t="s">
        <v>855</v>
      </c>
      <c r="AF703" s="276" t="str">
        <f>IFERROR(VLOOKUP(A703,'[1]قوائم الترجمة'!AC$2:AD$2397,1,0),"م")</f>
        <v>م</v>
      </c>
      <c r="AG703" s="232"/>
      <c r="AH703" s="233"/>
      <c r="AI703" s="233"/>
      <c r="AJ703" s="233"/>
      <c r="AL703" s="267"/>
      <c r="AM703" s="235"/>
      <c r="AU703" s="234"/>
    </row>
    <row r="704" spans="1:47" ht="21" x14ac:dyDescent="0.4">
      <c r="A704" s="278">
        <v>115429</v>
      </c>
      <c r="B704" s="279" t="s">
        <v>1453</v>
      </c>
      <c r="C704" s="279" t="s">
        <v>128</v>
      </c>
      <c r="D704" s="279" t="s">
        <v>299</v>
      </c>
      <c r="E704" s="279" t="s">
        <v>424</v>
      </c>
      <c r="F704" s="279" t="s">
        <v>9027</v>
      </c>
      <c r="G704" s="279" t="s">
        <v>402</v>
      </c>
      <c r="H704" s="279" t="s">
        <v>425</v>
      </c>
      <c r="I704" s="279" t="s">
        <v>61</v>
      </c>
      <c r="J704" s="279" t="s">
        <v>426</v>
      </c>
      <c r="K704" s="280">
        <v>2008</v>
      </c>
      <c r="L704" s="279" t="s">
        <v>404</v>
      </c>
      <c r="M704" s="279" t="s">
        <v>394</v>
      </c>
      <c r="N704" s="279" t="s">
        <v>9028</v>
      </c>
      <c r="O704" s="279" t="s">
        <v>8429</v>
      </c>
      <c r="P704" s="279">
        <v>175000</v>
      </c>
      <c r="Q704" s="278"/>
      <c r="S704" s="279" t="s">
        <v>394</v>
      </c>
      <c r="T704" s="279"/>
      <c r="AC704" s="279" t="s">
        <v>855</v>
      </c>
      <c r="AF704" s="276">
        <f>IFERROR(VLOOKUP(A704,'[1]قوائم الترجمة'!AC$2:AD$2397,1,0),"م")</f>
        <v>115429</v>
      </c>
      <c r="AG704" s="232"/>
      <c r="AH704" s="233"/>
      <c r="AI704" s="233"/>
      <c r="AJ704" s="233"/>
      <c r="AL704" s="267"/>
      <c r="AM704" s="235"/>
      <c r="AO704" s="236"/>
      <c r="AU704" s="234"/>
    </row>
    <row r="705" spans="1:47" ht="21" x14ac:dyDescent="0.4">
      <c r="A705" s="278">
        <v>115431</v>
      </c>
      <c r="B705" s="279" t="s">
        <v>1452</v>
      </c>
      <c r="C705" s="279" t="s">
        <v>978</v>
      </c>
      <c r="D705" s="279" t="s">
        <v>305</v>
      </c>
      <c r="E705" s="279" t="s">
        <v>394</v>
      </c>
      <c r="F705" s="303"/>
      <c r="G705" s="303"/>
      <c r="H705" s="279" t="s">
        <v>394</v>
      </c>
      <c r="I705" s="279" t="s">
        <v>538</v>
      </c>
      <c r="J705" s="279" t="s">
        <v>394</v>
      </c>
      <c r="K705" s="279" t="s">
        <v>394</v>
      </c>
      <c r="L705" s="279" t="s">
        <v>394</v>
      </c>
      <c r="M705" s="279" t="s">
        <v>394</v>
      </c>
      <c r="N705" s="279" t="s">
        <v>394</v>
      </c>
      <c r="O705" s="279" t="s">
        <v>394</v>
      </c>
      <c r="P705" s="315">
        <v>0</v>
      </c>
      <c r="Q705" s="279" t="s">
        <v>394</v>
      </c>
      <c r="R705" s="315" t="s">
        <v>394</v>
      </c>
      <c r="S705" s="279" t="s">
        <v>394</v>
      </c>
      <c r="T705" s="279" t="s">
        <v>394</v>
      </c>
      <c r="U705" s="315" t="s">
        <v>394</v>
      </c>
      <c r="V705" s="315" t="s">
        <v>394</v>
      </c>
      <c r="W705" s="315" t="s">
        <v>394</v>
      </c>
      <c r="X705" s="315" t="s">
        <v>394</v>
      </c>
      <c r="Y705" s="281"/>
      <c r="Z705" s="315" t="s">
        <v>394</v>
      </c>
      <c r="AA705" s="315" t="s">
        <v>394</v>
      </c>
      <c r="AB705" s="281"/>
      <c r="AC705" s="279" t="s">
        <v>855</v>
      </c>
      <c r="AF705" s="276" t="str">
        <f>IFERROR(VLOOKUP(A705,'[1]قوائم الترجمة'!AC$2:AD$2397,1,0),"م")</f>
        <v>م</v>
      </c>
      <c r="AG705" s="232"/>
      <c r="AH705" s="233"/>
      <c r="AI705" s="233"/>
      <c r="AJ705" s="233"/>
      <c r="AL705" s="267"/>
      <c r="AM705" s="235"/>
      <c r="AU705" s="234"/>
    </row>
    <row r="706" spans="1:47" ht="21" x14ac:dyDescent="0.4">
      <c r="A706" s="278">
        <v>115438</v>
      </c>
      <c r="B706" s="279" t="s">
        <v>6526</v>
      </c>
      <c r="C706" s="279" t="s">
        <v>89</v>
      </c>
      <c r="D706" s="279" t="s">
        <v>1260</v>
      </c>
      <c r="E706" s="279" t="s">
        <v>394</v>
      </c>
      <c r="F706" s="303"/>
      <c r="G706" s="303"/>
      <c r="H706" s="279" t="s">
        <v>394</v>
      </c>
      <c r="I706" s="279" t="s">
        <v>61</v>
      </c>
      <c r="J706" s="279" t="s">
        <v>394</v>
      </c>
      <c r="K706" s="279" t="s">
        <v>394</v>
      </c>
      <c r="L706" s="279" t="s">
        <v>394</v>
      </c>
      <c r="M706" s="279" t="s">
        <v>394</v>
      </c>
      <c r="N706" s="279" t="s">
        <v>394</v>
      </c>
      <c r="O706" s="279" t="s">
        <v>394</v>
      </c>
      <c r="P706" s="315">
        <v>0</v>
      </c>
      <c r="Q706" s="279" t="s">
        <v>394</v>
      </c>
      <c r="R706" s="315" t="s">
        <v>394</v>
      </c>
      <c r="S706" s="279" t="s">
        <v>394</v>
      </c>
      <c r="T706" s="279" t="s">
        <v>394</v>
      </c>
      <c r="U706" s="315" t="s">
        <v>394</v>
      </c>
      <c r="V706" s="315" t="s">
        <v>394</v>
      </c>
      <c r="W706" s="315" t="s">
        <v>394</v>
      </c>
      <c r="X706" s="315" t="s">
        <v>394</v>
      </c>
      <c r="Y706" s="281"/>
      <c r="Z706" s="315" t="s">
        <v>394</v>
      </c>
      <c r="AA706" s="315" t="s">
        <v>394</v>
      </c>
      <c r="AB706" s="281"/>
      <c r="AC706" s="279" t="s">
        <v>855</v>
      </c>
      <c r="AF706" s="276" t="str">
        <f>IFERROR(VLOOKUP(A706,'[1]قوائم الترجمة'!AC$2:AD$2397,1,0),"م")</f>
        <v>م</v>
      </c>
      <c r="AG706" s="232"/>
      <c r="AH706" s="233"/>
      <c r="AI706" s="233"/>
      <c r="AJ706" s="233"/>
      <c r="AL706" s="267"/>
      <c r="AM706" s="235"/>
      <c r="AO706" s="236"/>
      <c r="AU706" s="234"/>
    </row>
    <row r="707" spans="1:47" ht="21" x14ac:dyDescent="0.4">
      <c r="A707" s="278">
        <v>115442</v>
      </c>
      <c r="B707" s="279" t="s">
        <v>1325</v>
      </c>
      <c r="C707" s="279" t="s">
        <v>1524</v>
      </c>
      <c r="D707" s="279" t="s">
        <v>3650</v>
      </c>
      <c r="E707" s="279" t="s">
        <v>394</v>
      </c>
      <c r="F707" s="303"/>
      <c r="G707" s="303"/>
      <c r="H707" s="279" t="s">
        <v>394</v>
      </c>
      <c r="I707" s="279" t="s">
        <v>61</v>
      </c>
      <c r="J707" s="279" t="s">
        <v>394</v>
      </c>
      <c r="K707" s="279" t="s">
        <v>394</v>
      </c>
      <c r="L707" s="279" t="s">
        <v>394</v>
      </c>
      <c r="M707" s="279" t="s">
        <v>394</v>
      </c>
      <c r="N707" s="279" t="s">
        <v>394</v>
      </c>
      <c r="O707" s="279" t="s">
        <v>394</v>
      </c>
      <c r="P707" s="315">
        <v>0</v>
      </c>
      <c r="Q707" s="279" t="s">
        <v>394</v>
      </c>
      <c r="R707" s="315" t="s">
        <v>394</v>
      </c>
      <c r="S707" s="279" t="s">
        <v>394</v>
      </c>
      <c r="T707" s="279" t="s">
        <v>394</v>
      </c>
      <c r="U707" s="315" t="s">
        <v>394</v>
      </c>
      <c r="V707" s="315" t="s">
        <v>394</v>
      </c>
      <c r="W707" s="315" t="s">
        <v>394</v>
      </c>
      <c r="X707" s="315" t="s">
        <v>394</v>
      </c>
      <c r="Y707" s="281"/>
      <c r="Z707" s="315" t="s">
        <v>394</v>
      </c>
      <c r="AA707" s="315" t="s">
        <v>394</v>
      </c>
      <c r="AB707" s="281"/>
      <c r="AC707" s="279" t="s">
        <v>855</v>
      </c>
      <c r="AF707" s="276" t="str">
        <f>IFERROR(VLOOKUP(A707,'[1]قوائم الترجمة'!AC$2:AD$2397,1,0),"م")</f>
        <v>م</v>
      </c>
      <c r="AG707" s="232"/>
      <c r="AH707" s="233"/>
      <c r="AI707" s="233"/>
      <c r="AJ707" s="233"/>
      <c r="AL707" s="267"/>
      <c r="AM707" s="235"/>
      <c r="AU707" s="234"/>
    </row>
    <row r="708" spans="1:47" ht="21" x14ac:dyDescent="0.4">
      <c r="A708" s="278">
        <v>115447</v>
      </c>
      <c r="B708" s="279" t="s">
        <v>5242</v>
      </c>
      <c r="C708" s="279" t="s">
        <v>1157</v>
      </c>
      <c r="D708" s="279" t="s">
        <v>324</v>
      </c>
      <c r="E708" s="279" t="s">
        <v>424</v>
      </c>
      <c r="F708" s="279" t="s">
        <v>8378</v>
      </c>
      <c r="G708" s="279" t="s">
        <v>8379</v>
      </c>
      <c r="H708" s="279" t="s">
        <v>7215</v>
      </c>
      <c r="I708" s="279" t="s">
        <v>67</v>
      </c>
      <c r="J708" s="279" t="s">
        <v>7215</v>
      </c>
      <c r="K708" s="280">
        <v>0</v>
      </c>
      <c r="L708" s="279" t="s">
        <v>7215</v>
      </c>
      <c r="M708" s="279" t="s">
        <v>394</v>
      </c>
      <c r="N708" s="279" t="s">
        <v>394</v>
      </c>
      <c r="O708" s="279" t="s">
        <v>394</v>
      </c>
      <c r="P708" s="315">
        <v>0</v>
      </c>
      <c r="Q708" s="278"/>
      <c r="S708" s="279" t="s">
        <v>394</v>
      </c>
      <c r="T708" s="279" t="s">
        <v>394</v>
      </c>
      <c r="AC708" s="279" t="s">
        <v>394</v>
      </c>
      <c r="AF708" s="276">
        <f>IFERROR(VLOOKUP(A708,'[1]قوائم الترجمة'!AC$2:AD$2397,1,0),"م")</f>
        <v>115447</v>
      </c>
      <c r="AG708" s="232"/>
      <c r="AH708" s="233"/>
      <c r="AI708" s="233"/>
      <c r="AJ708" s="233"/>
      <c r="AL708" s="267"/>
      <c r="AM708" s="235"/>
      <c r="AU708" s="234"/>
    </row>
    <row r="709" spans="1:47" ht="21" x14ac:dyDescent="0.4">
      <c r="A709" s="278">
        <v>115449</v>
      </c>
      <c r="B709" s="279" t="s">
        <v>5241</v>
      </c>
      <c r="C709" s="279" t="s">
        <v>68</v>
      </c>
      <c r="D709" s="279" t="s">
        <v>215</v>
      </c>
      <c r="E709" s="279" t="s">
        <v>5660</v>
      </c>
      <c r="F709" s="279" t="s">
        <v>9029</v>
      </c>
      <c r="G709" s="279" t="s">
        <v>8215</v>
      </c>
      <c r="H709" s="279" t="s">
        <v>425</v>
      </c>
      <c r="I709" s="279" t="s">
        <v>61</v>
      </c>
      <c r="J709" s="279" t="s">
        <v>8112</v>
      </c>
      <c r="K709" s="280">
        <v>2006</v>
      </c>
      <c r="L709" s="279" t="s">
        <v>402</v>
      </c>
      <c r="M709" s="279" t="s">
        <v>394</v>
      </c>
      <c r="N709" s="279" t="s">
        <v>9030</v>
      </c>
      <c r="O709" s="279" t="s">
        <v>8409</v>
      </c>
      <c r="P709" s="279">
        <v>20000</v>
      </c>
      <c r="Q709" s="278"/>
      <c r="S709" s="279" t="s">
        <v>394</v>
      </c>
      <c r="T709" s="279"/>
      <c r="AC709" s="279" t="s">
        <v>394</v>
      </c>
      <c r="AF709" s="276">
        <f>IFERROR(VLOOKUP(A709,'[1]قوائم الترجمة'!AC$2:AD$2397,1,0),"م")</f>
        <v>115449</v>
      </c>
      <c r="AG709" s="232"/>
      <c r="AH709" s="233"/>
      <c r="AI709" s="233"/>
      <c r="AJ709" s="233"/>
      <c r="AL709" s="267"/>
      <c r="AM709" s="235"/>
      <c r="AU709" s="234"/>
    </row>
    <row r="710" spans="1:47" ht="21" x14ac:dyDescent="0.4">
      <c r="A710" s="278">
        <v>115483</v>
      </c>
      <c r="B710" s="279" t="s">
        <v>6474</v>
      </c>
      <c r="C710" s="279" t="s">
        <v>101</v>
      </c>
      <c r="D710" s="279" t="s">
        <v>519</v>
      </c>
      <c r="E710" s="279" t="s">
        <v>394</v>
      </c>
      <c r="F710" s="303"/>
      <c r="G710" s="303"/>
      <c r="H710" s="279" t="s">
        <v>394</v>
      </c>
      <c r="I710" s="279" t="s">
        <v>540</v>
      </c>
      <c r="J710" s="279" t="s">
        <v>394</v>
      </c>
      <c r="K710" s="279" t="s">
        <v>394</v>
      </c>
      <c r="L710" s="279" t="s">
        <v>394</v>
      </c>
      <c r="M710" s="279" t="s">
        <v>394</v>
      </c>
      <c r="N710" s="279" t="s">
        <v>394</v>
      </c>
      <c r="O710" s="279" t="s">
        <v>394</v>
      </c>
      <c r="P710" s="315">
        <v>0</v>
      </c>
      <c r="Q710" s="279" t="s">
        <v>394</v>
      </c>
      <c r="R710" s="315" t="s">
        <v>394</v>
      </c>
      <c r="S710" s="279" t="s">
        <v>394</v>
      </c>
      <c r="T710" s="279" t="s">
        <v>394</v>
      </c>
      <c r="U710" s="315" t="s">
        <v>394</v>
      </c>
      <c r="V710" s="315" t="s">
        <v>394</v>
      </c>
      <c r="W710" s="315" t="s">
        <v>394</v>
      </c>
      <c r="X710" s="315" t="s">
        <v>394</v>
      </c>
      <c r="Y710" s="281"/>
      <c r="Z710" s="315" t="s">
        <v>394</v>
      </c>
      <c r="AA710" s="315" t="s">
        <v>394</v>
      </c>
      <c r="AB710" s="281"/>
      <c r="AC710" s="279" t="s">
        <v>855</v>
      </c>
      <c r="AF710" s="276" t="str">
        <f>IFERROR(VLOOKUP(A710,'[1]قوائم الترجمة'!AC$2:AD$2397,1,0),"م")</f>
        <v>م</v>
      </c>
      <c r="AG710" s="232"/>
      <c r="AH710" s="233"/>
      <c r="AI710" s="233"/>
      <c r="AJ710" s="233"/>
      <c r="AL710" s="267"/>
      <c r="AM710" s="235"/>
      <c r="AU710" s="234"/>
    </row>
    <row r="711" spans="1:47" ht="21" x14ac:dyDescent="0.4">
      <c r="A711" s="278">
        <v>115487</v>
      </c>
      <c r="B711" s="279" t="s">
        <v>5240</v>
      </c>
      <c r="C711" s="279" t="s">
        <v>156</v>
      </c>
      <c r="D711" s="279" t="s">
        <v>236</v>
      </c>
      <c r="E711" s="279" t="s">
        <v>5660</v>
      </c>
      <c r="F711" s="279" t="s">
        <v>9031</v>
      </c>
      <c r="G711" s="279" t="s">
        <v>8151</v>
      </c>
      <c r="H711" s="279" t="s">
        <v>425</v>
      </c>
      <c r="I711" s="279" t="s">
        <v>61</v>
      </c>
      <c r="J711" s="279" t="s">
        <v>8112</v>
      </c>
      <c r="K711" s="280">
        <v>2010</v>
      </c>
      <c r="L711" s="279" t="s">
        <v>404</v>
      </c>
      <c r="M711" s="279" t="s">
        <v>394</v>
      </c>
      <c r="N711" s="279" t="s">
        <v>394</v>
      </c>
      <c r="O711" s="279" t="s">
        <v>394</v>
      </c>
      <c r="P711" s="315">
        <v>0</v>
      </c>
      <c r="Q711" s="278"/>
      <c r="S711" s="279" t="s">
        <v>394</v>
      </c>
      <c r="T711" s="279" t="s">
        <v>394</v>
      </c>
      <c r="AC711" s="279" t="s">
        <v>394</v>
      </c>
      <c r="AF711" s="276">
        <f>IFERROR(VLOOKUP(A711,'[1]قوائم الترجمة'!AC$2:AD$2397,1,0),"م")</f>
        <v>115487</v>
      </c>
      <c r="AG711" s="232"/>
      <c r="AH711" s="233"/>
      <c r="AI711" s="233"/>
      <c r="AJ711" s="233"/>
      <c r="AL711" s="267"/>
      <c r="AM711" s="235"/>
      <c r="AO711" s="236"/>
      <c r="AU711" s="234"/>
    </row>
    <row r="712" spans="1:47" ht="21" x14ac:dyDescent="0.4">
      <c r="A712" s="278">
        <v>115496</v>
      </c>
      <c r="B712" s="279" t="s">
        <v>5239</v>
      </c>
      <c r="C712" s="279" t="s">
        <v>159</v>
      </c>
      <c r="D712" s="279" t="s">
        <v>583</v>
      </c>
      <c r="E712" s="279" t="s">
        <v>394</v>
      </c>
      <c r="F712" s="303"/>
      <c r="G712" s="303"/>
      <c r="H712" s="279" t="s">
        <v>394</v>
      </c>
      <c r="I712" s="279" t="s">
        <v>61</v>
      </c>
      <c r="J712" s="279" t="s">
        <v>394</v>
      </c>
      <c r="K712" s="279" t="s">
        <v>394</v>
      </c>
      <c r="L712" s="279" t="s">
        <v>394</v>
      </c>
      <c r="M712" s="279" t="s">
        <v>394</v>
      </c>
      <c r="N712" s="279" t="s">
        <v>394</v>
      </c>
      <c r="O712" s="279" t="s">
        <v>394</v>
      </c>
      <c r="P712" s="315">
        <v>0</v>
      </c>
      <c r="Q712" s="279" t="s">
        <v>394</v>
      </c>
      <c r="R712" s="315" t="s">
        <v>394</v>
      </c>
      <c r="S712" s="279" t="s">
        <v>394</v>
      </c>
      <c r="T712" s="279" t="s">
        <v>394</v>
      </c>
      <c r="U712" s="315" t="s">
        <v>394</v>
      </c>
      <c r="V712" s="315" t="s">
        <v>394</v>
      </c>
      <c r="W712" s="315" t="s">
        <v>394</v>
      </c>
      <c r="X712" s="315" t="s">
        <v>394</v>
      </c>
      <c r="Y712" s="281"/>
      <c r="Z712" s="315" t="s">
        <v>394</v>
      </c>
      <c r="AA712" s="315" t="s">
        <v>394</v>
      </c>
      <c r="AB712" s="281"/>
      <c r="AC712" s="279" t="s">
        <v>394</v>
      </c>
      <c r="AF712" s="276" t="str">
        <f>IFERROR(VLOOKUP(A712,'[1]قوائم الترجمة'!AC$2:AD$2397,1,0),"م")</f>
        <v>م</v>
      </c>
      <c r="AG712" s="232"/>
      <c r="AH712" s="233"/>
      <c r="AI712" s="233"/>
      <c r="AJ712" s="233"/>
      <c r="AL712" s="267"/>
      <c r="AM712" s="235"/>
      <c r="AO712" s="236"/>
      <c r="AU712" s="234"/>
    </row>
    <row r="713" spans="1:47" ht="21" x14ac:dyDescent="0.4">
      <c r="A713" s="278">
        <v>115515</v>
      </c>
      <c r="B713" s="279" t="s">
        <v>5238</v>
      </c>
      <c r="C713" s="279" t="s">
        <v>1302</v>
      </c>
      <c r="D713" s="279" t="s">
        <v>299</v>
      </c>
      <c r="E713" s="279" t="s">
        <v>394</v>
      </c>
      <c r="F713" s="303"/>
      <c r="G713" s="303"/>
      <c r="H713" s="279" t="s">
        <v>394</v>
      </c>
      <c r="I713" s="279" t="s">
        <v>61</v>
      </c>
      <c r="J713" s="279" t="s">
        <v>394</v>
      </c>
      <c r="K713" s="279" t="s">
        <v>394</v>
      </c>
      <c r="L713" s="279" t="s">
        <v>394</v>
      </c>
      <c r="M713" s="279" t="s">
        <v>394</v>
      </c>
      <c r="N713" s="279" t="s">
        <v>394</v>
      </c>
      <c r="O713" s="279" t="s">
        <v>394</v>
      </c>
      <c r="P713" s="315">
        <v>0</v>
      </c>
      <c r="Q713" s="279" t="s">
        <v>394</v>
      </c>
      <c r="R713" s="315" t="s">
        <v>394</v>
      </c>
      <c r="S713" s="279" t="s">
        <v>394</v>
      </c>
      <c r="T713" s="279" t="s">
        <v>394</v>
      </c>
      <c r="U713" s="315" t="s">
        <v>394</v>
      </c>
      <c r="V713" s="315" t="s">
        <v>394</v>
      </c>
      <c r="W713" s="315" t="s">
        <v>394</v>
      </c>
      <c r="X713" s="315" t="s">
        <v>394</v>
      </c>
      <c r="Y713" s="281"/>
      <c r="Z713" s="315" t="s">
        <v>394</v>
      </c>
      <c r="AA713" s="315" t="s">
        <v>394</v>
      </c>
      <c r="AB713" s="281"/>
      <c r="AC713" s="279" t="s">
        <v>394</v>
      </c>
      <c r="AF713" s="276" t="str">
        <f>IFERROR(VLOOKUP(A713,'[1]قوائم الترجمة'!AC$2:AD$2397,1,0),"م")</f>
        <v>م</v>
      </c>
      <c r="AG713" s="232"/>
      <c r="AH713" s="233"/>
      <c r="AI713" s="233"/>
      <c r="AJ713" s="233"/>
      <c r="AL713" s="267"/>
      <c r="AM713" s="235"/>
      <c r="AO713" s="236"/>
      <c r="AU713" s="234"/>
    </row>
    <row r="714" spans="1:47" ht="21" x14ac:dyDescent="0.4">
      <c r="A714" s="278">
        <v>115540</v>
      </c>
      <c r="B714" s="279" t="s">
        <v>1451</v>
      </c>
      <c r="C714" s="279" t="s">
        <v>1085</v>
      </c>
      <c r="D714" s="279" t="s">
        <v>310</v>
      </c>
      <c r="E714" s="279" t="s">
        <v>424</v>
      </c>
      <c r="F714" s="279" t="s">
        <v>8378</v>
      </c>
      <c r="G714" s="279" t="s">
        <v>8156</v>
      </c>
      <c r="H714" s="279" t="s">
        <v>425</v>
      </c>
      <c r="I714" s="279" t="s">
        <v>67</v>
      </c>
      <c r="J714" s="279" t="s">
        <v>426</v>
      </c>
      <c r="K714" s="280">
        <v>2010</v>
      </c>
      <c r="L714" s="279" t="s">
        <v>404</v>
      </c>
      <c r="M714" s="279" t="s">
        <v>394</v>
      </c>
      <c r="N714" s="279" t="s">
        <v>394</v>
      </c>
      <c r="O714" s="279" t="s">
        <v>394</v>
      </c>
      <c r="P714" s="315">
        <v>0</v>
      </c>
      <c r="Q714" s="278"/>
      <c r="S714" s="279" t="s">
        <v>394</v>
      </c>
      <c r="T714" s="279" t="s">
        <v>394</v>
      </c>
      <c r="AC714" s="279" t="s">
        <v>855</v>
      </c>
      <c r="AF714" s="276">
        <f>IFERROR(VLOOKUP(A714,'[1]قوائم الترجمة'!AC$2:AD$2397,1,0),"م")</f>
        <v>115540</v>
      </c>
      <c r="AG714" s="232"/>
      <c r="AH714" s="233"/>
      <c r="AI714" s="233"/>
      <c r="AJ714" s="233"/>
      <c r="AL714" s="267"/>
      <c r="AM714" s="235"/>
      <c r="AU714" s="234"/>
    </row>
    <row r="715" spans="1:47" ht="21" x14ac:dyDescent="0.4">
      <c r="A715" s="278">
        <v>115549</v>
      </c>
      <c r="B715" s="279" t="s">
        <v>6749</v>
      </c>
      <c r="C715" s="279" t="s">
        <v>6750</v>
      </c>
      <c r="D715" s="279" t="s">
        <v>6751</v>
      </c>
      <c r="E715" s="279" t="s">
        <v>394</v>
      </c>
      <c r="F715" s="303"/>
      <c r="G715" s="303"/>
      <c r="H715" s="279" t="s">
        <v>394</v>
      </c>
      <c r="I715" s="279" t="s">
        <v>61</v>
      </c>
      <c r="J715" s="279" t="s">
        <v>394</v>
      </c>
      <c r="K715" s="279" t="s">
        <v>394</v>
      </c>
      <c r="L715" s="279" t="s">
        <v>394</v>
      </c>
      <c r="M715" s="279" t="s">
        <v>394</v>
      </c>
      <c r="N715" s="279" t="s">
        <v>394</v>
      </c>
      <c r="O715" s="279" t="s">
        <v>394</v>
      </c>
      <c r="P715" s="315">
        <v>0</v>
      </c>
      <c r="Q715" s="279" t="s">
        <v>394</v>
      </c>
      <c r="R715" s="315" t="s">
        <v>394</v>
      </c>
      <c r="S715" s="279" t="s">
        <v>394</v>
      </c>
      <c r="T715" s="279" t="s">
        <v>394</v>
      </c>
      <c r="U715" s="315" t="s">
        <v>394</v>
      </c>
      <c r="V715" s="315" t="s">
        <v>394</v>
      </c>
      <c r="W715" s="315" t="s">
        <v>394</v>
      </c>
      <c r="X715" s="315" t="s">
        <v>394</v>
      </c>
      <c r="Y715" s="281"/>
      <c r="Z715" s="315" t="s">
        <v>394</v>
      </c>
      <c r="AA715" s="315" t="s">
        <v>394</v>
      </c>
      <c r="AB715" s="281"/>
      <c r="AC715" s="279" t="s">
        <v>855</v>
      </c>
      <c r="AF715" s="276" t="str">
        <f>IFERROR(VLOOKUP(A715,'[1]قوائم الترجمة'!AC$2:AD$2397,1,0),"م")</f>
        <v>م</v>
      </c>
      <c r="AG715" s="232"/>
      <c r="AH715" s="233"/>
      <c r="AI715" s="233"/>
      <c r="AJ715" s="233"/>
      <c r="AL715" s="267"/>
      <c r="AM715" s="235"/>
      <c r="AO715" s="236"/>
      <c r="AU715" s="234"/>
    </row>
    <row r="716" spans="1:47" ht="21" x14ac:dyDescent="0.4">
      <c r="A716" s="278">
        <v>115552</v>
      </c>
      <c r="B716" s="279" t="s">
        <v>6755</v>
      </c>
      <c r="C716" s="279" t="s">
        <v>133</v>
      </c>
      <c r="D716" s="279" t="s">
        <v>6756</v>
      </c>
      <c r="E716" s="279" t="s">
        <v>394</v>
      </c>
      <c r="F716" s="303"/>
      <c r="G716" s="303"/>
      <c r="H716" s="279" t="s">
        <v>394</v>
      </c>
      <c r="I716" s="279" t="s">
        <v>538</v>
      </c>
      <c r="J716" s="279" t="s">
        <v>394</v>
      </c>
      <c r="K716" s="279" t="s">
        <v>394</v>
      </c>
      <c r="L716" s="279" t="s">
        <v>394</v>
      </c>
      <c r="M716" s="279" t="s">
        <v>394</v>
      </c>
      <c r="N716" s="279" t="s">
        <v>394</v>
      </c>
      <c r="O716" s="279" t="s">
        <v>394</v>
      </c>
      <c r="P716" s="315">
        <v>0</v>
      </c>
      <c r="Q716" s="279" t="s">
        <v>394</v>
      </c>
      <c r="R716" s="315" t="s">
        <v>394</v>
      </c>
      <c r="S716" s="279" t="s">
        <v>394</v>
      </c>
      <c r="T716" s="279" t="s">
        <v>394</v>
      </c>
      <c r="U716" s="315" t="s">
        <v>394</v>
      </c>
      <c r="V716" s="315" t="s">
        <v>394</v>
      </c>
      <c r="W716" s="315" t="s">
        <v>394</v>
      </c>
      <c r="X716" s="315" t="s">
        <v>394</v>
      </c>
      <c r="Y716" s="281"/>
      <c r="Z716" s="315" t="s">
        <v>394</v>
      </c>
      <c r="AA716" s="315" t="s">
        <v>394</v>
      </c>
      <c r="AB716" s="281"/>
      <c r="AC716" s="279" t="s">
        <v>855</v>
      </c>
      <c r="AF716" s="276" t="str">
        <f>IFERROR(VLOOKUP(A716,'[1]قوائم الترجمة'!AC$2:AD$2397,1,0),"م")</f>
        <v>م</v>
      </c>
      <c r="AG716" s="232"/>
      <c r="AH716" s="233"/>
      <c r="AI716" s="233"/>
      <c r="AJ716" s="233"/>
      <c r="AL716" s="267"/>
      <c r="AM716" s="235"/>
      <c r="AO716" s="236"/>
      <c r="AU716" s="234"/>
    </row>
    <row r="717" spans="1:47" ht="21" x14ac:dyDescent="0.4">
      <c r="A717" s="278">
        <v>115559</v>
      </c>
      <c r="B717" s="279" t="s">
        <v>1625</v>
      </c>
      <c r="C717" s="279" t="s">
        <v>65</v>
      </c>
      <c r="D717" s="279" t="s">
        <v>239</v>
      </c>
      <c r="E717" s="279" t="s">
        <v>394</v>
      </c>
      <c r="F717" s="303"/>
      <c r="G717" s="303"/>
      <c r="H717" s="279" t="s">
        <v>394</v>
      </c>
      <c r="I717" s="279" t="s">
        <v>61</v>
      </c>
      <c r="J717" s="279" t="s">
        <v>394</v>
      </c>
      <c r="K717" s="279" t="s">
        <v>394</v>
      </c>
      <c r="L717" s="279" t="s">
        <v>394</v>
      </c>
      <c r="M717" s="279" t="s">
        <v>394</v>
      </c>
      <c r="N717" s="279" t="s">
        <v>394</v>
      </c>
      <c r="O717" s="279" t="s">
        <v>394</v>
      </c>
      <c r="P717" s="315">
        <v>0</v>
      </c>
      <c r="Q717" s="279" t="s">
        <v>394</v>
      </c>
      <c r="R717" s="315" t="s">
        <v>394</v>
      </c>
      <c r="S717" s="279" t="s">
        <v>394</v>
      </c>
      <c r="T717" s="279" t="s">
        <v>394</v>
      </c>
      <c r="U717" s="315" t="s">
        <v>394</v>
      </c>
      <c r="V717" s="315" t="s">
        <v>394</v>
      </c>
      <c r="W717" s="315" t="s">
        <v>394</v>
      </c>
      <c r="X717" s="315" t="s">
        <v>394</v>
      </c>
      <c r="Y717" s="281"/>
      <c r="Z717" s="315" t="s">
        <v>394</v>
      </c>
      <c r="AA717" s="315" t="s">
        <v>394</v>
      </c>
      <c r="AB717" s="281"/>
      <c r="AC717" s="279" t="s">
        <v>855</v>
      </c>
      <c r="AF717" s="276" t="str">
        <f>IFERROR(VLOOKUP(A717,'[1]قوائم الترجمة'!AC$2:AD$2397,1,0),"م")</f>
        <v>م</v>
      </c>
      <c r="AG717" s="232"/>
      <c r="AH717" s="233"/>
      <c r="AI717" s="233"/>
      <c r="AJ717" s="233"/>
      <c r="AL717" s="267"/>
      <c r="AM717" s="235"/>
      <c r="AU717" s="234"/>
    </row>
    <row r="718" spans="1:47" ht="21" x14ac:dyDescent="0.4">
      <c r="A718" s="278">
        <v>115568</v>
      </c>
      <c r="B718" s="279" t="s">
        <v>6854</v>
      </c>
      <c r="C718" s="279" t="s">
        <v>180</v>
      </c>
      <c r="D718" s="279" t="s">
        <v>6855</v>
      </c>
      <c r="E718" s="279" t="s">
        <v>394</v>
      </c>
      <c r="F718" s="303"/>
      <c r="G718" s="303"/>
      <c r="H718" s="279" t="s">
        <v>394</v>
      </c>
      <c r="I718" s="279" t="s">
        <v>539</v>
      </c>
      <c r="J718" s="279" t="s">
        <v>394</v>
      </c>
      <c r="K718" s="279" t="s">
        <v>394</v>
      </c>
      <c r="L718" s="279" t="s">
        <v>394</v>
      </c>
      <c r="M718" s="279" t="s">
        <v>394</v>
      </c>
      <c r="N718" s="279" t="s">
        <v>394</v>
      </c>
      <c r="O718" s="279" t="s">
        <v>394</v>
      </c>
      <c r="P718" s="315">
        <v>0</v>
      </c>
      <c r="Q718" s="279" t="s">
        <v>394</v>
      </c>
      <c r="R718" s="315" t="s">
        <v>394</v>
      </c>
      <c r="S718" s="279" t="s">
        <v>394</v>
      </c>
      <c r="T718" s="279" t="s">
        <v>394</v>
      </c>
      <c r="U718" s="315" t="s">
        <v>394</v>
      </c>
      <c r="V718" s="315" t="s">
        <v>394</v>
      </c>
      <c r="W718" s="315" t="s">
        <v>394</v>
      </c>
      <c r="X718" s="315" t="s">
        <v>394</v>
      </c>
      <c r="Y718" s="281"/>
      <c r="Z718" s="315" t="s">
        <v>394</v>
      </c>
      <c r="AA718" s="315" t="s">
        <v>394</v>
      </c>
      <c r="AB718" s="281"/>
      <c r="AC718" s="279" t="s">
        <v>855</v>
      </c>
      <c r="AF718" s="276" t="str">
        <f>IFERROR(VLOOKUP(A718,'[1]قوائم الترجمة'!AC$2:AD$2397,1,0),"م")</f>
        <v>م</v>
      </c>
      <c r="AG718" s="232"/>
      <c r="AH718" s="233"/>
      <c r="AI718" s="233"/>
      <c r="AJ718" s="233"/>
      <c r="AL718" s="267"/>
      <c r="AM718" s="235"/>
      <c r="AU718" s="234"/>
    </row>
    <row r="719" spans="1:47" ht="21" x14ac:dyDescent="0.4">
      <c r="A719" s="278">
        <v>115579</v>
      </c>
      <c r="B719" s="279" t="s">
        <v>10371</v>
      </c>
      <c r="C719" s="279" t="s">
        <v>1156</v>
      </c>
      <c r="D719" s="279" t="s">
        <v>5941</v>
      </c>
      <c r="E719" s="279" t="s">
        <v>394</v>
      </c>
      <c r="F719" s="303"/>
      <c r="G719" s="303"/>
      <c r="H719" s="279" t="s">
        <v>394</v>
      </c>
      <c r="I719" s="279" t="s">
        <v>538</v>
      </c>
      <c r="J719" s="279" t="s">
        <v>394</v>
      </c>
      <c r="K719" s="279" t="s">
        <v>394</v>
      </c>
      <c r="L719" s="279" t="s">
        <v>394</v>
      </c>
      <c r="M719" s="279" t="s">
        <v>394</v>
      </c>
      <c r="N719" s="279" t="s">
        <v>394</v>
      </c>
      <c r="O719" s="279" t="s">
        <v>394</v>
      </c>
      <c r="P719" s="315">
        <v>0</v>
      </c>
      <c r="Q719" s="279" t="s">
        <v>394</v>
      </c>
      <c r="R719" s="315" t="s">
        <v>394</v>
      </c>
      <c r="S719" s="279" t="s">
        <v>394</v>
      </c>
      <c r="T719" s="279" t="s">
        <v>394</v>
      </c>
      <c r="U719" s="315" t="s">
        <v>394</v>
      </c>
      <c r="V719" s="315" t="s">
        <v>394</v>
      </c>
      <c r="W719" s="315" t="s">
        <v>394</v>
      </c>
      <c r="X719" s="315" t="s">
        <v>394</v>
      </c>
      <c r="Y719" s="281"/>
      <c r="Z719" s="315" t="s">
        <v>394</v>
      </c>
      <c r="AA719" s="315" t="s">
        <v>394</v>
      </c>
      <c r="AB719" s="281"/>
      <c r="AC719" s="279" t="s">
        <v>855</v>
      </c>
      <c r="AF719" s="276" t="str">
        <f>IFERROR(VLOOKUP(A719,'[1]قوائم الترجمة'!AC$2:AD$2397,1,0),"م")</f>
        <v>م</v>
      </c>
      <c r="AG719" s="232"/>
      <c r="AH719" s="233"/>
      <c r="AI719" s="233"/>
      <c r="AJ719" s="233"/>
      <c r="AL719" s="267"/>
      <c r="AM719" s="235"/>
      <c r="AO719" s="236"/>
      <c r="AU719" s="234"/>
    </row>
    <row r="720" spans="1:47" ht="21" x14ac:dyDescent="0.4">
      <c r="A720" s="278">
        <v>115587</v>
      </c>
      <c r="B720" s="279" t="s">
        <v>6957</v>
      </c>
      <c r="C720" s="279" t="s">
        <v>89</v>
      </c>
      <c r="D720" s="279" t="s">
        <v>297</v>
      </c>
      <c r="E720" s="279" t="s">
        <v>394</v>
      </c>
      <c r="F720" s="303"/>
      <c r="G720" s="303"/>
      <c r="H720" s="279" t="s">
        <v>394</v>
      </c>
      <c r="I720" s="279" t="s">
        <v>61</v>
      </c>
      <c r="J720" s="279" t="s">
        <v>394</v>
      </c>
      <c r="K720" s="279" t="s">
        <v>394</v>
      </c>
      <c r="L720" s="279" t="s">
        <v>394</v>
      </c>
      <c r="M720" s="279" t="s">
        <v>394</v>
      </c>
      <c r="N720" s="279" t="s">
        <v>394</v>
      </c>
      <c r="O720" s="279" t="s">
        <v>394</v>
      </c>
      <c r="P720" s="315">
        <v>0</v>
      </c>
      <c r="Q720" s="279" t="s">
        <v>394</v>
      </c>
      <c r="R720" s="315" t="s">
        <v>394</v>
      </c>
      <c r="S720" s="279" t="s">
        <v>394</v>
      </c>
      <c r="T720" s="279" t="s">
        <v>394</v>
      </c>
      <c r="U720" s="315" t="s">
        <v>394</v>
      </c>
      <c r="V720" s="315" t="s">
        <v>394</v>
      </c>
      <c r="W720" s="315" t="s">
        <v>394</v>
      </c>
      <c r="X720" s="315" t="s">
        <v>394</v>
      </c>
      <c r="Y720" s="281"/>
      <c r="Z720" s="315" t="s">
        <v>394</v>
      </c>
      <c r="AA720" s="315" t="s">
        <v>394</v>
      </c>
      <c r="AB720" s="281"/>
      <c r="AC720" s="279" t="s">
        <v>855</v>
      </c>
      <c r="AF720" s="276" t="str">
        <f>IFERROR(VLOOKUP(A720,'[1]قوائم الترجمة'!AC$2:AD$2397,1,0),"م")</f>
        <v>م</v>
      </c>
      <c r="AG720" s="232"/>
      <c r="AH720" s="233"/>
      <c r="AI720" s="233"/>
      <c r="AJ720" s="233"/>
      <c r="AL720" s="267"/>
      <c r="AM720" s="235"/>
      <c r="AU720" s="234"/>
    </row>
    <row r="721" spans="1:47" ht="21" x14ac:dyDescent="0.4">
      <c r="A721" s="278">
        <v>115593</v>
      </c>
      <c r="B721" s="279" t="s">
        <v>5236</v>
      </c>
      <c r="C721" s="279" t="s">
        <v>68</v>
      </c>
      <c r="D721" s="279" t="s">
        <v>335</v>
      </c>
      <c r="E721" s="279" t="s">
        <v>394</v>
      </c>
      <c r="F721" s="303"/>
      <c r="G721" s="303"/>
      <c r="H721" s="279" t="s">
        <v>394</v>
      </c>
      <c r="I721" s="279" t="s">
        <v>61</v>
      </c>
      <c r="J721" s="279" t="s">
        <v>394</v>
      </c>
      <c r="K721" s="279" t="s">
        <v>394</v>
      </c>
      <c r="L721" s="279" t="s">
        <v>394</v>
      </c>
      <c r="M721" s="279" t="s">
        <v>394</v>
      </c>
      <c r="N721" s="279" t="s">
        <v>394</v>
      </c>
      <c r="O721" s="279" t="s">
        <v>394</v>
      </c>
      <c r="P721" s="315">
        <v>0</v>
      </c>
      <c r="Q721" s="279" t="s">
        <v>394</v>
      </c>
      <c r="R721" s="315" t="s">
        <v>394</v>
      </c>
      <c r="S721" s="279" t="s">
        <v>394</v>
      </c>
      <c r="T721" s="279" t="s">
        <v>394</v>
      </c>
      <c r="U721" s="315" t="s">
        <v>394</v>
      </c>
      <c r="V721" s="315" t="s">
        <v>394</v>
      </c>
      <c r="W721" s="315" t="s">
        <v>394</v>
      </c>
      <c r="X721" s="315" t="s">
        <v>394</v>
      </c>
      <c r="Y721" s="281"/>
      <c r="Z721" s="315" t="s">
        <v>394</v>
      </c>
      <c r="AA721" s="315" t="s">
        <v>394</v>
      </c>
      <c r="AB721" s="281"/>
      <c r="AC721" s="279" t="s">
        <v>855</v>
      </c>
      <c r="AF721" s="276" t="str">
        <f>IFERROR(VLOOKUP(A721,'[1]قوائم الترجمة'!AC$2:AD$2397,1,0),"م")</f>
        <v>م</v>
      </c>
      <c r="AG721" s="232"/>
      <c r="AH721" s="233"/>
      <c r="AI721" s="233"/>
      <c r="AJ721" s="233"/>
      <c r="AL721" s="267"/>
      <c r="AM721" s="235"/>
      <c r="AU721" s="234"/>
    </row>
    <row r="722" spans="1:47" ht="21" x14ac:dyDescent="0.4">
      <c r="A722" s="278">
        <v>115602</v>
      </c>
      <c r="B722" s="279" t="s">
        <v>5235</v>
      </c>
      <c r="C722" s="279" t="s">
        <v>68</v>
      </c>
      <c r="D722" s="279" t="s">
        <v>659</v>
      </c>
      <c r="E722" s="279" t="s">
        <v>423</v>
      </c>
      <c r="F722" s="279" t="s">
        <v>9032</v>
      </c>
      <c r="G722" s="279" t="s">
        <v>402</v>
      </c>
      <c r="H722" s="279" t="s">
        <v>425</v>
      </c>
      <c r="I722" s="279" t="s">
        <v>541</v>
      </c>
      <c r="J722" s="279" t="s">
        <v>403</v>
      </c>
      <c r="K722" s="280">
        <v>2010</v>
      </c>
      <c r="L722" s="279" t="s">
        <v>402</v>
      </c>
      <c r="M722" s="279" t="s">
        <v>394</v>
      </c>
      <c r="N722" s="279" t="s">
        <v>394</v>
      </c>
      <c r="O722" s="279" t="s">
        <v>394</v>
      </c>
      <c r="P722" s="315">
        <v>0</v>
      </c>
      <c r="Q722" s="278"/>
      <c r="S722" s="279" t="s">
        <v>394</v>
      </c>
      <c r="T722" s="279" t="s">
        <v>394</v>
      </c>
      <c r="AC722" s="279" t="s">
        <v>394</v>
      </c>
      <c r="AF722" s="276">
        <f>IFERROR(VLOOKUP(A722,'[1]قوائم الترجمة'!AC$2:AD$2397,1,0),"م")</f>
        <v>115602</v>
      </c>
      <c r="AG722" s="232"/>
      <c r="AH722" s="233"/>
      <c r="AI722" s="233"/>
      <c r="AJ722" s="233"/>
      <c r="AL722" s="267"/>
      <c r="AM722" s="235"/>
      <c r="AO722" s="236"/>
      <c r="AU722" s="234"/>
    </row>
    <row r="723" spans="1:47" ht="21" x14ac:dyDescent="0.4">
      <c r="A723" s="278">
        <v>115607</v>
      </c>
      <c r="B723" s="279" t="s">
        <v>5233</v>
      </c>
      <c r="C723" s="279" t="s">
        <v>81</v>
      </c>
      <c r="D723" s="279" t="s">
        <v>5234</v>
      </c>
      <c r="E723" s="279" t="s">
        <v>394</v>
      </c>
      <c r="F723" s="303"/>
      <c r="G723" s="303"/>
      <c r="H723" s="279" t="s">
        <v>394</v>
      </c>
      <c r="I723" s="279" t="s">
        <v>61</v>
      </c>
      <c r="J723" s="279" t="s">
        <v>394</v>
      </c>
      <c r="K723" s="279" t="s">
        <v>394</v>
      </c>
      <c r="L723" s="279" t="s">
        <v>394</v>
      </c>
      <c r="M723" s="279" t="s">
        <v>394</v>
      </c>
      <c r="N723" s="279" t="s">
        <v>394</v>
      </c>
      <c r="O723" s="279" t="s">
        <v>394</v>
      </c>
      <c r="P723" s="315">
        <v>0</v>
      </c>
      <c r="Q723" s="279" t="s">
        <v>394</v>
      </c>
      <c r="R723" s="315" t="s">
        <v>394</v>
      </c>
      <c r="S723" s="279" t="s">
        <v>394</v>
      </c>
      <c r="T723" s="279" t="s">
        <v>394</v>
      </c>
      <c r="U723" s="315" t="s">
        <v>394</v>
      </c>
      <c r="V723" s="315" t="s">
        <v>394</v>
      </c>
      <c r="W723" s="315" t="s">
        <v>394</v>
      </c>
      <c r="X723" s="315" t="s">
        <v>394</v>
      </c>
      <c r="Y723" s="281"/>
      <c r="Z723" s="315" t="s">
        <v>394</v>
      </c>
      <c r="AA723" s="315" t="s">
        <v>394</v>
      </c>
      <c r="AB723" s="281"/>
      <c r="AC723" s="279" t="s">
        <v>855</v>
      </c>
      <c r="AF723" s="276" t="str">
        <f>IFERROR(VLOOKUP(A723,'[1]قوائم الترجمة'!AC$2:AD$2397,1,0),"م")</f>
        <v>م</v>
      </c>
      <c r="AG723" s="232"/>
      <c r="AH723" s="233"/>
      <c r="AI723" s="233"/>
      <c r="AJ723" s="233"/>
      <c r="AL723" s="267"/>
      <c r="AM723" s="235"/>
      <c r="AU723" s="234"/>
    </row>
    <row r="724" spans="1:47" ht="21" x14ac:dyDescent="0.4">
      <c r="A724" s="278">
        <v>115621</v>
      </c>
      <c r="B724" s="279" t="s">
        <v>5232</v>
      </c>
      <c r="C724" s="279" t="s">
        <v>723</v>
      </c>
      <c r="D724" s="279" t="s">
        <v>236</v>
      </c>
      <c r="E724" s="279" t="s">
        <v>394</v>
      </c>
      <c r="F724" s="303"/>
      <c r="G724" s="303"/>
      <c r="H724" s="279" t="s">
        <v>394</v>
      </c>
      <c r="I724" s="279" t="s">
        <v>538</v>
      </c>
      <c r="J724" s="279" t="s">
        <v>394</v>
      </c>
      <c r="K724" s="279" t="s">
        <v>394</v>
      </c>
      <c r="L724" s="279" t="s">
        <v>394</v>
      </c>
      <c r="M724" s="279" t="s">
        <v>394</v>
      </c>
      <c r="N724" s="279" t="s">
        <v>394</v>
      </c>
      <c r="O724" s="279" t="s">
        <v>394</v>
      </c>
      <c r="P724" s="315">
        <v>0</v>
      </c>
      <c r="Q724" s="279" t="s">
        <v>394</v>
      </c>
      <c r="R724" s="315" t="s">
        <v>394</v>
      </c>
      <c r="S724" s="279" t="s">
        <v>394</v>
      </c>
      <c r="T724" s="279" t="s">
        <v>394</v>
      </c>
      <c r="U724" s="315" t="s">
        <v>394</v>
      </c>
      <c r="V724" s="315" t="s">
        <v>394</v>
      </c>
      <c r="W724" s="315" t="s">
        <v>394</v>
      </c>
      <c r="X724" s="315" t="s">
        <v>394</v>
      </c>
      <c r="Y724" s="281"/>
      <c r="Z724" s="315" t="s">
        <v>394</v>
      </c>
      <c r="AA724" s="315" t="s">
        <v>394</v>
      </c>
      <c r="AB724" s="281"/>
      <c r="AC724" s="279" t="s">
        <v>855</v>
      </c>
      <c r="AF724" s="276" t="str">
        <f>IFERROR(VLOOKUP(A724,'[1]قوائم الترجمة'!AC$2:AD$2397,1,0),"م")</f>
        <v>م</v>
      </c>
      <c r="AG724" s="245"/>
      <c r="AH724" s="246"/>
      <c r="AI724" s="246"/>
      <c r="AJ724" s="246"/>
      <c r="AL724" s="267"/>
      <c r="AM724" s="235"/>
      <c r="AO724" s="236"/>
      <c r="AU724" s="234"/>
    </row>
    <row r="725" spans="1:47" ht="21" x14ac:dyDescent="0.4">
      <c r="A725" s="278">
        <v>115630</v>
      </c>
      <c r="B725" s="279" t="s">
        <v>7145</v>
      </c>
      <c r="C725" s="279" t="s">
        <v>189</v>
      </c>
      <c r="D725" s="279" t="s">
        <v>281</v>
      </c>
      <c r="E725" s="279" t="s">
        <v>394</v>
      </c>
      <c r="F725" s="303"/>
      <c r="G725" s="303"/>
      <c r="H725" s="279" t="s">
        <v>394</v>
      </c>
      <c r="I725" s="279" t="s">
        <v>61</v>
      </c>
      <c r="J725" s="279" t="s">
        <v>394</v>
      </c>
      <c r="K725" s="279" t="s">
        <v>394</v>
      </c>
      <c r="L725" s="279" t="s">
        <v>394</v>
      </c>
      <c r="M725" s="279" t="s">
        <v>394</v>
      </c>
      <c r="N725" s="279" t="s">
        <v>394</v>
      </c>
      <c r="O725" s="279" t="s">
        <v>394</v>
      </c>
      <c r="P725" s="315">
        <v>0</v>
      </c>
      <c r="Q725" s="279" t="s">
        <v>394</v>
      </c>
      <c r="R725" s="315" t="s">
        <v>394</v>
      </c>
      <c r="S725" s="279" t="s">
        <v>394</v>
      </c>
      <c r="T725" s="279" t="s">
        <v>394</v>
      </c>
      <c r="U725" s="315" t="s">
        <v>394</v>
      </c>
      <c r="V725" s="315" t="s">
        <v>394</v>
      </c>
      <c r="W725" s="315" t="s">
        <v>394</v>
      </c>
      <c r="X725" s="315" t="s">
        <v>394</v>
      </c>
      <c r="Y725" s="281"/>
      <c r="Z725" s="315" t="s">
        <v>394</v>
      </c>
      <c r="AA725" s="315" t="s">
        <v>394</v>
      </c>
      <c r="AB725" s="281"/>
      <c r="AC725" s="279" t="s">
        <v>855</v>
      </c>
      <c r="AF725" s="276" t="str">
        <f>IFERROR(VLOOKUP(A725,'[1]قوائم الترجمة'!AC$2:AD$2397,1,0),"م")</f>
        <v>م</v>
      </c>
      <c r="AG725" s="245"/>
      <c r="AH725" s="246"/>
      <c r="AI725" s="246"/>
      <c r="AJ725" s="246"/>
      <c r="AL725" s="267"/>
      <c r="AM725" s="235"/>
      <c r="AO725" s="248"/>
      <c r="AU725" s="234"/>
    </row>
    <row r="726" spans="1:47" ht="21" x14ac:dyDescent="0.4">
      <c r="A726" s="278">
        <v>115639</v>
      </c>
      <c r="B726" s="279" t="s">
        <v>5231</v>
      </c>
      <c r="C726" s="279" t="s">
        <v>109</v>
      </c>
      <c r="D726" s="279" t="s">
        <v>273</v>
      </c>
      <c r="E726" s="279" t="s">
        <v>394</v>
      </c>
      <c r="F726" s="303"/>
      <c r="G726" s="303"/>
      <c r="H726" s="279" t="s">
        <v>394</v>
      </c>
      <c r="I726" s="279" t="s">
        <v>540</v>
      </c>
      <c r="J726" s="279" t="s">
        <v>394</v>
      </c>
      <c r="K726" s="279" t="s">
        <v>394</v>
      </c>
      <c r="L726" s="279" t="s">
        <v>394</v>
      </c>
      <c r="M726" s="279" t="s">
        <v>394</v>
      </c>
      <c r="N726" s="279" t="s">
        <v>394</v>
      </c>
      <c r="O726" s="279" t="s">
        <v>394</v>
      </c>
      <c r="P726" s="315">
        <v>0</v>
      </c>
      <c r="Q726" s="279" t="s">
        <v>394</v>
      </c>
      <c r="R726" s="315" t="s">
        <v>394</v>
      </c>
      <c r="S726" s="279" t="s">
        <v>394</v>
      </c>
      <c r="T726" s="279" t="s">
        <v>394</v>
      </c>
      <c r="U726" s="315" t="s">
        <v>394</v>
      </c>
      <c r="V726" s="315" t="s">
        <v>394</v>
      </c>
      <c r="W726" s="315" t="s">
        <v>394</v>
      </c>
      <c r="X726" s="315" t="s">
        <v>394</v>
      </c>
      <c r="Y726" s="281"/>
      <c r="Z726" s="315" t="s">
        <v>394</v>
      </c>
      <c r="AA726" s="315" t="s">
        <v>394</v>
      </c>
      <c r="AB726" s="281"/>
      <c r="AC726" s="279" t="s">
        <v>394</v>
      </c>
      <c r="AF726" s="276" t="str">
        <f>IFERROR(VLOOKUP(A726,'[1]قوائم الترجمة'!AC$2:AD$2397,1,0),"م")</f>
        <v>م</v>
      </c>
      <c r="AG726" s="232"/>
      <c r="AH726" s="233"/>
      <c r="AI726" s="233"/>
      <c r="AJ726" s="233"/>
      <c r="AL726" s="267"/>
      <c r="AM726" s="235"/>
      <c r="AU726" s="234"/>
    </row>
    <row r="727" spans="1:47" ht="21" x14ac:dyDescent="0.4">
      <c r="A727" s="278">
        <v>115646</v>
      </c>
      <c r="B727" s="279" t="s">
        <v>5230</v>
      </c>
      <c r="C727" s="279" t="s">
        <v>65</v>
      </c>
      <c r="D727" s="279" t="s">
        <v>305</v>
      </c>
      <c r="E727" s="279" t="s">
        <v>394</v>
      </c>
      <c r="F727" s="303"/>
      <c r="G727" s="303"/>
      <c r="H727" s="279" t="s">
        <v>394</v>
      </c>
      <c r="I727" s="279" t="s">
        <v>61</v>
      </c>
      <c r="J727" s="279" t="s">
        <v>394</v>
      </c>
      <c r="K727" s="279" t="s">
        <v>394</v>
      </c>
      <c r="L727" s="279" t="s">
        <v>394</v>
      </c>
      <c r="M727" s="279" t="s">
        <v>394</v>
      </c>
      <c r="N727" s="279" t="s">
        <v>394</v>
      </c>
      <c r="O727" s="279" t="s">
        <v>394</v>
      </c>
      <c r="P727" s="315">
        <v>0</v>
      </c>
      <c r="Q727" s="279" t="s">
        <v>394</v>
      </c>
      <c r="R727" s="315" t="s">
        <v>394</v>
      </c>
      <c r="S727" s="279" t="s">
        <v>394</v>
      </c>
      <c r="T727" s="279" t="s">
        <v>394</v>
      </c>
      <c r="U727" s="315" t="s">
        <v>394</v>
      </c>
      <c r="V727" s="315" t="s">
        <v>394</v>
      </c>
      <c r="W727" s="315" t="s">
        <v>394</v>
      </c>
      <c r="X727" s="315" t="s">
        <v>394</v>
      </c>
      <c r="Y727" s="281"/>
      <c r="Z727" s="315" t="s">
        <v>394</v>
      </c>
      <c r="AA727" s="315" t="s">
        <v>394</v>
      </c>
      <c r="AB727" s="281"/>
      <c r="AC727" s="279" t="s">
        <v>855</v>
      </c>
      <c r="AF727" s="276" t="str">
        <f>IFERROR(VLOOKUP(A727,'[1]قوائم الترجمة'!AC$2:AD$2397,1,0),"م")</f>
        <v>م</v>
      </c>
      <c r="AG727" s="232"/>
      <c r="AH727" s="233"/>
      <c r="AI727" s="233"/>
      <c r="AJ727" s="233"/>
      <c r="AL727" s="267"/>
      <c r="AM727" s="235"/>
      <c r="AU727" s="234"/>
    </row>
    <row r="728" spans="1:47" ht="21" x14ac:dyDescent="0.4">
      <c r="A728" s="278">
        <v>115656</v>
      </c>
      <c r="B728" s="279" t="s">
        <v>1450</v>
      </c>
      <c r="C728" s="279" t="s">
        <v>798</v>
      </c>
      <c r="D728" s="279" t="s">
        <v>924</v>
      </c>
      <c r="E728" s="279" t="s">
        <v>424</v>
      </c>
      <c r="F728" s="279" t="s">
        <v>8378</v>
      </c>
      <c r="G728" s="279" t="s">
        <v>8212</v>
      </c>
      <c r="H728" s="279" t="s">
        <v>425</v>
      </c>
      <c r="I728" s="279" t="s">
        <v>61</v>
      </c>
      <c r="J728" s="279" t="s">
        <v>843</v>
      </c>
      <c r="K728" s="280">
        <v>0</v>
      </c>
      <c r="L728" s="279" t="s">
        <v>402</v>
      </c>
      <c r="M728" s="279" t="s">
        <v>394</v>
      </c>
      <c r="N728" s="279" t="s">
        <v>394</v>
      </c>
      <c r="O728" s="279" t="s">
        <v>394</v>
      </c>
      <c r="P728" s="315">
        <v>0</v>
      </c>
      <c r="Q728" s="278"/>
      <c r="S728" s="279" t="s">
        <v>394</v>
      </c>
      <c r="T728" s="279" t="s">
        <v>394</v>
      </c>
      <c r="AC728" s="279" t="s">
        <v>855</v>
      </c>
      <c r="AF728" s="276">
        <f>IFERROR(VLOOKUP(A728,'[1]قوائم الترجمة'!AC$2:AD$2397,1,0),"م")</f>
        <v>115656</v>
      </c>
      <c r="AG728" s="232"/>
      <c r="AH728" s="233"/>
      <c r="AI728" s="233"/>
      <c r="AJ728" s="233"/>
      <c r="AL728" s="267"/>
      <c r="AM728" s="235"/>
      <c r="AU728" s="234"/>
    </row>
    <row r="729" spans="1:47" ht="21" x14ac:dyDescent="0.4">
      <c r="A729" s="278">
        <v>115657</v>
      </c>
      <c r="B729" s="279" t="s">
        <v>5229</v>
      </c>
      <c r="C729" s="279" t="s">
        <v>129</v>
      </c>
      <c r="D729" s="279" t="s">
        <v>238</v>
      </c>
      <c r="E729" s="279" t="s">
        <v>394</v>
      </c>
      <c r="F729" s="303"/>
      <c r="G729" s="303"/>
      <c r="H729" s="279" t="s">
        <v>394</v>
      </c>
      <c r="I729" s="279" t="s">
        <v>539</v>
      </c>
      <c r="J729" s="279" t="s">
        <v>394</v>
      </c>
      <c r="K729" s="279" t="s">
        <v>394</v>
      </c>
      <c r="L729" s="279" t="s">
        <v>394</v>
      </c>
      <c r="M729" s="279" t="s">
        <v>394</v>
      </c>
      <c r="N729" s="279" t="s">
        <v>394</v>
      </c>
      <c r="O729" s="279" t="s">
        <v>394</v>
      </c>
      <c r="P729" s="315">
        <v>0</v>
      </c>
      <c r="Q729" s="279" t="s">
        <v>394</v>
      </c>
      <c r="R729" s="315" t="s">
        <v>394</v>
      </c>
      <c r="S729" s="279" t="s">
        <v>394</v>
      </c>
      <c r="T729" s="279" t="s">
        <v>394</v>
      </c>
      <c r="U729" s="315" t="s">
        <v>394</v>
      </c>
      <c r="V729" s="315" t="s">
        <v>394</v>
      </c>
      <c r="W729" s="315" t="s">
        <v>394</v>
      </c>
      <c r="X729" s="315" t="s">
        <v>394</v>
      </c>
      <c r="Y729" s="281"/>
      <c r="Z729" s="315" t="s">
        <v>394</v>
      </c>
      <c r="AA729" s="315" t="s">
        <v>394</v>
      </c>
      <c r="AB729" s="281"/>
      <c r="AC729" s="279" t="s">
        <v>855</v>
      </c>
      <c r="AF729" s="276" t="str">
        <f>IFERROR(VLOOKUP(A729,'[1]قوائم الترجمة'!AC$2:AD$2397,1,0),"م")</f>
        <v>م</v>
      </c>
      <c r="AG729" s="232"/>
      <c r="AH729" s="233"/>
      <c r="AI729" s="233"/>
      <c r="AJ729" s="233"/>
      <c r="AL729" s="267"/>
      <c r="AM729" s="235"/>
      <c r="AU729" s="234"/>
    </row>
    <row r="730" spans="1:47" ht="21" x14ac:dyDescent="0.4">
      <c r="A730" s="278">
        <v>115661</v>
      </c>
      <c r="B730" s="279" t="s">
        <v>7286</v>
      </c>
      <c r="C730" s="279" t="s">
        <v>533</v>
      </c>
      <c r="D730" s="279" t="s">
        <v>7287</v>
      </c>
      <c r="E730" s="279" t="s">
        <v>394</v>
      </c>
      <c r="F730" s="303"/>
      <c r="G730" s="303"/>
      <c r="H730" s="279" t="s">
        <v>394</v>
      </c>
      <c r="I730" s="279" t="s">
        <v>61</v>
      </c>
      <c r="J730" s="279" t="s">
        <v>394</v>
      </c>
      <c r="K730" s="279" t="s">
        <v>394</v>
      </c>
      <c r="L730" s="279" t="s">
        <v>394</v>
      </c>
      <c r="M730" s="279" t="s">
        <v>394</v>
      </c>
      <c r="N730" s="279" t="s">
        <v>394</v>
      </c>
      <c r="O730" s="279" t="s">
        <v>394</v>
      </c>
      <c r="P730" s="315">
        <v>0</v>
      </c>
      <c r="Q730" s="279" t="s">
        <v>394</v>
      </c>
      <c r="R730" s="315" t="s">
        <v>394</v>
      </c>
      <c r="S730" s="279" t="s">
        <v>394</v>
      </c>
      <c r="T730" s="279" t="s">
        <v>394</v>
      </c>
      <c r="U730" s="315" t="s">
        <v>394</v>
      </c>
      <c r="V730" s="315" t="s">
        <v>394</v>
      </c>
      <c r="W730" s="315" t="s">
        <v>394</v>
      </c>
      <c r="X730" s="315" t="s">
        <v>394</v>
      </c>
      <c r="Y730" s="281"/>
      <c r="Z730" s="315" t="s">
        <v>394</v>
      </c>
      <c r="AA730" s="315" t="s">
        <v>394</v>
      </c>
      <c r="AB730" s="281"/>
      <c r="AC730" s="279" t="s">
        <v>855</v>
      </c>
      <c r="AF730" s="276" t="str">
        <f>IFERROR(VLOOKUP(A730,'[1]قوائم الترجمة'!AC$2:AD$2397,1,0),"م")</f>
        <v>م</v>
      </c>
      <c r="AG730" s="232"/>
      <c r="AH730" s="233"/>
      <c r="AI730" s="233"/>
      <c r="AJ730" s="233"/>
      <c r="AL730" s="267"/>
      <c r="AM730" s="235"/>
      <c r="AU730" s="234"/>
    </row>
    <row r="731" spans="1:47" ht="21" x14ac:dyDescent="0.4">
      <c r="A731" s="278">
        <v>115662</v>
      </c>
      <c r="B731" s="279" t="s">
        <v>7288</v>
      </c>
      <c r="C731" s="279" t="s">
        <v>145</v>
      </c>
      <c r="D731" s="279" t="s">
        <v>305</v>
      </c>
      <c r="E731" s="279" t="s">
        <v>394</v>
      </c>
      <c r="F731" s="303"/>
      <c r="G731" s="303"/>
      <c r="H731" s="279" t="s">
        <v>394</v>
      </c>
      <c r="I731" s="279" t="s">
        <v>61</v>
      </c>
      <c r="J731" s="279" t="s">
        <v>394</v>
      </c>
      <c r="K731" s="279" t="s">
        <v>394</v>
      </c>
      <c r="L731" s="279" t="s">
        <v>394</v>
      </c>
      <c r="M731" s="279" t="s">
        <v>394</v>
      </c>
      <c r="N731" s="279" t="s">
        <v>394</v>
      </c>
      <c r="O731" s="279" t="s">
        <v>394</v>
      </c>
      <c r="P731" s="315">
        <v>0</v>
      </c>
      <c r="Q731" s="279" t="s">
        <v>394</v>
      </c>
      <c r="R731" s="315" t="s">
        <v>394</v>
      </c>
      <c r="S731" s="279" t="s">
        <v>394</v>
      </c>
      <c r="T731" s="279" t="s">
        <v>394</v>
      </c>
      <c r="U731" s="315" t="s">
        <v>394</v>
      </c>
      <c r="V731" s="315" t="s">
        <v>394</v>
      </c>
      <c r="W731" s="315" t="s">
        <v>394</v>
      </c>
      <c r="X731" s="315" t="s">
        <v>394</v>
      </c>
      <c r="Y731" s="281"/>
      <c r="Z731" s="315" t="s">
        <v>394</v>
      </c>
      <c r="AA731" s="315" t="s">
        <v>394</v>
      </c>
      <c r="AB731" s="281"/>
      <c r="AC731" s="279" t="s">
        <v>855</v>
      </c>
      <c r="AF731" s="276" t="str">
        <f>IFERROR(VLOOKUP(A731,'[1]قوائم الترجمة'!AC$2:AD$2397,1,0),"م")</f>
        <v>م</v>
      </c>
      <c r="AG731" s="232"/>
      <c r="AH731" s="233"/>
      <c r="AI731" s="233"/>
      <c r="AJ731" s="233"/>
      <c r="AL731" s="267"/>
      <c r="AM731" s="235"/>
      <c r="AO731" s="236"/>
      <c r="AU731" s="234"/>
    </row>
    <row r="732" spans="1:47" ht="21" x14ac:dyDescent="0.4">
      <c r="A732" s="278">
        <v>115664</v>
      </c>
      <c r="B732" s="279" t="s">
        <v>5228</v>
      </c>
      <c r="C732" s="279" t="s">
        <v>583</v>
      </c>
      <c r="D732" s="279" t="s">
        <v>1180</v>
      </c>
      <c r="E732" s="279" t="s">
        <v>394</v>
      </c>
      <c r="F732" s="303"/>
      <c r="G732" s="303"/>
      <c r="H732" s="279" t="s">
        <v>394</v>
      </c>
      <c r="I732" s="279" t="s">
        <v>61</v>
      </c>
      <c r="J732" s="279" t="s">
        <v>394</v>
      </c>
      <c r="K732" s="279" t="s">
        <v>394</v>
      </c>
      <c r="L732" s="279" t="s">
        <v>394</v>
      </c>
      <c r="M732" s="279" t="s">
        <v>394</v>
      </c>
      <c r="N732" s="279" t="s">
        <v>394</v>
      </c>
      <c r="O732" s="279" t="s">
        <v>394</v>
      </c>
      <c r="P732" s="315">
        <v>0</v>
      </c>
      <c r="Q732" s="279" t="s">
        <v>394</v>
      </c>
      <c r="R732" s="315" t="s">
        <v>394</v>
      </c>
      <c r="S732" s="279" t="s">
        <v>394</v>
      </c>
      <c r="T732" s="279" t="s">
        <v>394</v>
      </c>
      <c r="U732" s="315" t="s">
        <v>394</v>
      </c>
      <c r="V732" s="315" t="s">
        <v>394</v>
      </c>
      <c r="W732" s="315" t="s">
        <v>394</v>
      </c>
      <c r="X732" s="315" t="s">
        <v>394</v>
      </c>
      <c r="Y732" s="281"/>
      <c r="Z732" s="315" t="s">
        <v>394</v>
      </c>
      <c r="AA732" s="315" t="s">
        <v>394</v>
      </c>
      <c r="AB732" s="281"/>
      <c r="AC732" s="279" t="s">
        <v>855</v>
      </c>
      <c r="AF732" s="276" t="str">
        <f>IFERROR(VLOOKUP(A732,'[1]قوائم الترجمة'!AC$2:AD$2397,1,0),"م")</f>
        <v>م</v>
      </c>
      <c r="AG732" s="232"/>
      <c r="AH732" s="233"/>
      <c r="AI732" s="233"/>
      <c r="AJ732" s="233"/>
      <c r="AL732" s="267"/>
      <c r="AM732" s="235"/>
      <c r="AO732" s="236"/>
      <c r="AU732" s="234"/>
    </row>
    <row r="733" spans="1:47" ht="21" x14ac:dyDescent="0.4">
      <c r="A733" s="278">
        <v>115679</v>
      </c>
      <c r="B733" s="279" t="s">
        <v>5227</v>
      </c>
      <c r="C733" s="279" t="s">
        <v>68</v>
      </c>
      <c r="D733" s="279" t="s">
        <v>237</v>
      </c>
      <c r="E733" s="279" t="s">
        <v>394</v>
      </c>
      <c r="F733" s="303"/>
      <c r="G733" s="303"/>
      <c r="H733" s="279" t="s">
        <v>394</v>
      </c>
      <c r="I733" s="279" t="s">
        <v>540</v>
      </c>
      <c r="J733" s="279" t="s">
        <v>394</v>
      </c>
      <c r="K733" s="279" t="s">
        <v>394</v>
      </c>
      <c r="L733" s="279" t="s">
        <v>394</v>
      </c>
      <c r="M733" s="279" t="s">
        <v>394</v>
      </c>
      <c r="N733" s="279" t="s">
        <v>394</v>
      </c>
      <c r="O733" s="279" t="s">
        <v>394</v>
      </c>
      <c r="P733" s="315">
        <v>0</v>
      </c>
      <c r="Q733" s="279" t="s">
        <v>394</v>
      </c>
      <c r="R733" s="315" t="s">
        <v>394</v>
      </c>
      <c r="S733" s="279" t="s">
        <v>394</v>
      </c>
      <c r="T733" s="279" t="s">
        <v>394</v>
      </c>
      <c r="U733" s="315" t="s">
        <v>394</v>
      </c>
      <c r="V733" s="315" t="s">
        <v>394</v>
      </c>
      <c r="W733" s="315" t="s">
        <v>394</v>
      </c>
      <c r="X733" s="315" t="s">
        <v>394</v>
      </c>
      <c r="Y733" s="281"/>
      <c r="Z733" s="315" t="s">
        <v>394</v>
      </c>
      <c r="AA733" s="315" t="s">
        <v>394</v>
      </c>
      <c r="AB733" s="281"/>
      <c r="AC733" s="279" t="s">
        <v>855</v>
      </c>
      <c r="AF733" s="276" t="str">
        <f>IFERROR(VLOOKUP(A733,'[1]قوائم الترجمة'!AC$2:AD$2397,1,0),"م")</f>
        <v>م</v>
      </c>
      <c r="AG733" s="232"/>
      <c r="AH733" s="233"/>
      <c r="AI733" s="233"/>
      <c r="AJ733" s="233"/>
      <c r="AL733" s="267"/>
      <c r="AM733" s="235"/>
      <c r="AU733" s="234"/>
    </row>
    <row r="734" spans="1:47" ht="21" x14ac:dyDescent="0.4">
      <c r="A734" s="278">
        <v>115726</v>
      </c>
      <c r="B734" s="279" t="s">
        <v>7548</v>
      </c>
      <c r="C734" s="279" t="s">
        <v>7549</v>
      </c>
      <c r="D734" s="279" t="s">
        <v>244</v>
      </c>
      <c r="E734" s="279" t="s">
        <v>394</v>
      </c>
      <c r="F734" s="303"/>
      <c r="G734" s="303"/>
      <c r="H734" s="279" t="s">
        <v>394</v>
      </c>
      <c r="I734" s="279" t="s">
        <v>540</v>
      </c>
      <c r="J734" s="279" t="s">
        <v>394</v>
      </c>
      <c r="K734" s="279" t="s">
        <v>394</v>
      </c>
      <c r="L734" s="279" t="s">
        <v>394</v>
      </c>
      <c r="M734" s="279" t="s">
        <v>394</v>
      </c>
      <c r="N734" s="279" t="s">
        <v>394</v>
      </c>
      <c r="O734" s="279" t="s">
        <v>394</v>
      </c>
      <c r="P734" s="315">
        <v>0</v>
      </c>
      <c r="Q734" s="279" t="s">
        <v>394</v>
      </c>
      <c r="R734" s="315" t="s">
        <v>394</v>
      </c>
      <c r="S734" s="279" t="s">
        <v>394</v>
      </c>
      <c r="T734" s="279" t="s">
        <v>394</v>
      </c>
      <c r="U734" s="315" t="s">
        <v>394</v>
      </c>
      <c r="V734" s="315" t="s">
        <v>394</v>
      </c>
      <c r="W734" s="315" t="s">
        <v>394</v>
      </c>
      <c r="X734" s="315" t="s">
        <v>394</v>
      </c>
      <c r="Y734" s="281"/>
      <c r="Z734" s="315" t="s">
        <v>394</v>
      </c>
      <c r="AA734" s="315" t="s">
        <v>394</v>
      </c>
      <c r="AB734" s="281"/>
      <c r="AC734" s="279" t="s">
        <v>855</v>
      </c>
      <c r="AF734" s="276" t="str">
        <f>IFERROR(VLOOKUP(A734,'[1]قوائم الترجمة'!AC$2:AD$2397,1,0),"م")</f>
        <v>م</v>
      </c>
      <c r="AG734" s="232"/>
      <c r="AH734" s="233"/>
      <c r="AI734" s="233"/>
      <c r="AJ734" s="233"/>
      <c r="AL734" s="267"/>
      <c r="AM734" s="235"/>
      <c r="AO734" s="236"/>
      <c r="AU734" s="234"/>
    </row>
    <row r="735" spans="1:47" ht="21" x14ac:dyDescent="0.4">
      <c r="A735" s="278">
        <v>115739</v>
      </c>
      <c r="B735" s="279" t="s">
        <v>7599</v>
      </c>
      <c r="C735" s="279" t="s">
        <v>147</v>
      </c>
      <c r="D735" s="279" t="s">
        <v>1028</v>
      </c>
      <c r="E735" s="279" t="s">
        <v>394</v>
      </c>
      <c r="F735" s="303"/>
      <c r="G735" s="303"/>
      <c r="H735" s="279" t="s">
        <v>394</v>
      </c>
      <c r="I735" s="279" t="s">
        <v>539</v>
      </c>
      <c r="J735" s="279" t="s">
        <v>394</v>
      </c>
      <c r="K735" s="279" t="s">
        <v>394</v>
      </c>
      <c r="L735" s="279" t="s">
        <v>394</v>
      </c>
      <c r="M735" s="279" t="s">
        <v>394</v>
      </c>
      <c r="N735" s="279" t="s">
        <v>394</v>
      </c>
      <c r="O735" s="279" t="s">
        <v>394</v>
      </c>
      <c r="P735" s="315">
        <v>0</v>
      </c>
      <c r="Q735" s="279" t="s">
        <v>394</v>
      </c>
      <c r="R735" s="315" t="s">
        <v>394</v>
      </c>
      <c r="S735" s="279" t="s">
        <v>394</v>
      </c>
      <c r="T735" s="279" t="s">
        <v>394</v>
      </c>
      <c r="U735" s="315" t="s">
        <v>394</v>
      </c>
      <c r="V735" s="315" t="s">
        <v>394</v>
      </c>
      <c r="W735" s="315" t="s">
        <v>394</v>
      </c>
      <c r="X735" s="315" t="s">
        <v>394</v>
      </c>
      <c r="Y735" s="281"/>
      <c r="Z735" s="315" t="s">
        <v>394</v>
      </c>
      <c r="AA735" s="315" t="s">
        <v>394</v>
      </c>
      <c r="AB735" s="281"/>
      <c r="AC735" s="279" t="s">
        <v>855</v>
      </c>
      <c r="AF735" s="276" t="str">
        <f>IFERROR(VLOOKUP(A735,'[1]قوائم الترجمة'!AC$2:AD$2397,1,0),"م")</f>
        <v>م</v>
      </c>
      <c r="AG735" s="232"/>
      <c r="AH735" s="233"/>
      <c r="AI735" s="233"/>
      <c r="AJ735" s="233"/>
      <c r="AL735" s="267"/>
      <c r="AM735" s="235"/>
      <c r="AO735" s="236"/>
      <c r="AU735" s="234"/>
    </row>
    <row r="736" spans="1:47" ht="21" x14ac:dyDescent="0.4">
      <c r="A736" s="278">
        <v>115746</v>
      </c>
      <c r="B736" s="279" t="s">
        <v>1624</v>
      </c>
      <c r="C736" s="279" t="s">
        <v>65</v>
      </c>
      <c r="D736" s="279" t="s">
        <v>239</v>
      </c>
      <c r="E736" s="279" t="s">
        <v>394</v>
      </c>
      <c r="F736" s="303"/>
      <c r="G736" s="303"/>
      <c r="H736" s="279" t="s">
        <v>394</v>
      </c>
      <c r="I736" s="279" t="s">
        <v>61</v>
      </c>
      <c r="J736" s="279" t="s">
        <v>394</v>
      </c>
      <c r="K736" s="279" t="s">
        <v>394</v>
      </c>
      <c r="L736" s="279" t="s">
        <v>394</v>
      </c>
      <c r="M736" s="279" t="s">
        <v>394</v>
      </c>
      <c r="N736" s="279" t="s">
        <v>394</v>
      </c>
      <c r="O736" s="279" t="s">
        <v>394</v>
      </c>
      <c r="P736" s="315">
        <v>0</v>
      </c>
      <c r="Q736" s="279" t="s">
        <v>394</v>
      </c>
      <c r="R736" s="315" t="s">
        <v>394</v>
      </c>
      <c r="S736" s="279" t="s">
        <v>394</v>
      </c>
      <c r="T736" s="279" t="s">
        <v>394</v>
      </c>
      <c r="U736" s="315" t="s">
        <v>394</v>
      </c>
      <c r="V736" s="315" t="s">
        <v>394</v>
      </c>
      <c r="W736" s="315" t="s">
        <v>394</v>
      </c>
      <c r="X736" s="315" t="s">
        <v>394</v>
      </c>
      <c r="Y736" s="281"/>
      <c r="Z736" s="315" t="s">
        <v>394</v>
      </c>
      <c r="AA736" s="315" t="s">
        <v>394</v>
      </c>
      <c r="AB736" s="281"/>
      <c r="AC736" s="279" t="s">
        <v>855</v>
      </c>
      <c r="AF736" s="276" t="str">
        <f>IFERROR(VLOOKUP(A736,'[1]قوائم الترجمة'!AC$2:AD$2397,1,0),"م")</f>
        <v>م</v>
      </c>
      <c r="AG736" s="232"/>
      <c r="AH736" s="233"/>
      <c r="AI736" s="233"/>
      <c r="AJ736" s="233"/>
      <c r="AL736" s="267"/>
      <c r="AM736" s="235"/>
      <c r="AU736" s="234"/>
    </row>
    <row r="737" spans="1:47" ht="21" x14ac:dyDescent="0.4">
      <c r="A737" s="278">
        <v>115761</v>
      </c>
      <c r="B737" s="279" t="s">
        <v>5226</v>
      </c>
      <c r="C737" s="279" t="s">
        <v>78</v>
      </c>
      <c r="D737" s="279" t="s">
        <v>1172</v>
      </c>
      <c r="E737" s="279" t="s">
        <v>394</v>
      </c>
      <c r="F737" s="303"/>
      <c r="G737" s="303"/>
      <c r="H737" s="279" t="s">
        <v>394</v>
      </c>
      <c r="I737" s="279" t="s">
        <v>540</v>
      </c>
      <c r="J737" s="279" t="s">
        <v>394</v>
      </c>
      <c r="K737" s="279" t="s">
        <v>394</v>
      </c>
      <c r="L737" s="279" t="s">
        <v>394</v>
      </c>
      <c r="M737" s="279" t="s">
        <v>394</v>
      </c>
      <c r="N737" s="279" t="s">
        <v>394</v>
      </c>
      <c r="O737" s="279" t="s">
        <v>394</v>
      </c>
      <c r="P737" s="315">
        <v>0</v>
      </c>
      <c r="Q737" s="279" t="s">
        <v>394</v>
      </c>
      <c r="R737" s="315" t="s">
        <v>394</v>
      </c>
      <c r="S737" s="279" t="s">
        <v>394</v>
      </c>
      <c r="T737" s="279" t="s">
        <v>394</v>
      </c>
      <c r="U737" s="315" t="s">
        <v>394</v>
      </c>
      <c r="V737" s="315" t="s">
        <v>394</v>
      </c>
      <c r="W737" s="315" t="s">
        <v>394</v>
      </c>
      <c r="X737" s="315" t="s">
        <v>394</v>
      </c>
      <c r="Y737" s="281"/>
      <c r="Z737" s="315" t="s">
        <v>394</v>
      </c>
      <c r="AA737" s="315" t="s">
        <v>394</v>
      </c>
      <c r="AB737" s="281"/>
      <c r="AC737" s="279" t="s">
        <v>855</v>
      </c>
      <c r="AF737" s="276" t="str">
        <f>IFERROR(VLOOKUP(A737,'[1]قوائم الترجمة'!AC$2:AD$2397,1,0),"م")</f>
        <v>م</v>
      </c>
      <c r="AG737" s="232"/>
      <c r="AH737" s="233"/>
      <c r="AI737" s="233"/>
      <c r="AJ737" s="233"/>
      <c r="AL737" s="267"/>
      <c r="AM737" s="235"/>
      <c r="AO737" s="236"/>
      <c r="AU737" s="234"/>
    </row>
    <row r="738" spans="1:47" ht="21" x14ac:dyDescent="0.4">
      <c r="A738" s="275">
        <v>115767</v>
      </c>
      <c r="B738" s="276" t="s">
        <v>5225</v>
      </c>
      <c r="C738" s="276" t="s">
        <v>74</v>
      </c>
      <c r="D738" s="276" t="s">
        <v>357</v>
      </c>
      <c r="E738" s="276" t="s">
        <v>424</v>
      </c>
      <c r="F738" s="276" t="s">
        <v>8422</v>
      </c>
      <c r="G738" s="276" t="s">
        <v>8423</v>
      </c>
      <c r="H738" s="276" t="s">
        <v>425</v>
      </c>
      <c r="I738" s="276" t="s">
        <v>540</v>
      </c>
      <c r="J738" s="276" t="s">
        <v>426</v>
      </c>
      <c r="K738" s="277">
        <v>2004</v>
      </c>
      <c r="L738" s="276" t="s">
        <v>414</v>
      </c>
      <c r="M738" s="303"/>
      <c r="N738" s="276" t="s">
        <v>394</v>
      </c>
      <c r="O738" s="276" t="s">
        <v>394</v>
      </c>
      <c r="P738" s="315">
        <v>0</v>
      </c>
      <c r="Q738" s="303"/>
      <c r="R738" s="317" t="s">
        <v>394</v>
      </c>
      <c r="S738" s="276" t="s">
        <v>394</v>
      </c>
      <c r="T738" s="303"/>
      <c r="AC738" s="276" t="s">
        <v>855</v>
      </c>
      <c r="AF738" s="276">
        <f>IFERROR(VLOOKUP(A738,'[1]قوائم الترجمة'!AC$2:AD$2397,1,0),"م")</f>
        <v>115767</v>
      </c>
      <c r="AG738" s="232"/>
      <c r="AH738" s="233"/>
      <c r="AI738" s="233"/>
      <c r="AJ738" s="233"/>
      <c r="AL738" s="267"/>
      <c r="AM738" s="235"/>
      <c r="AU738" s="234"/>
    </row>
    <row r="739" spans="1:47" ht="21" x14ac:dyDescent="0.4">
      <c r="A739" s="275">
        <v>115787</v>
      </c>
      <c r="B739" s="276" t="s">
        <v>1449</v>
      </c>
      <c r="C739" s="276" t="s">
        <v>464</v>
      </c>
      <c r="D739" s="276" t="s">
        <v>271</v>
      </c>
      <c r="E739" s="276" t="s">
        <v>424</v>
      </c>
      <c r="F739" s="276" t="s">
        <v>8378</v>
      </c>
      <c r="G739" s="276" t="s">
        <v>8379</v>
      </c>
      <c r="H739" s="276" t="s">
        <v>7215</v>
      </c>
      <c r="I739" s="276" t="s">
        <v>61</v>
      </c>
      <c r="J739" s="276" t="s">
        <v>7215</v>
      </c>
      <c r="K739" s="277">
        <v>0</v>
      </c>
      <c r="L739" s="276" t="s">
        <v>7215</v>
      </c>
      <c r="M739" s="303"/>
      <c r="N739" s="276" t="s">
        <v>394</v>
      </c>
      <c r="O739" s="276" t="s">
        <v>394</v>
      </c>
      <c r="P739" s="315">
        <v>0</v>
      </c>
      <c r="Q739" s="303"/>
      <c r="R739" s="317" t="s">
        <v>394</v>
      </c>
      <c r="S739" s="276" t="s">
        <v>394</v>
      </c>
      <c r="T739" s="303"/>
      <c r="AC739" s="276" t="s">
        <v>394</v>
      </c>
      <c r="AF739" s="276">
        <f>IFERROR(VLOOKUP(A739,'[1]قوائم الترجمة'!AC$2:AD$2397,1,0),"م")</f>
        <v>115787</v>
      </c>
      <c r="AG739" s="232"/>
      <c r="AH739" s="233"/>
      <c r="AI739" s="233"/>
      <c r="AJ739" s="233"/>
      <c r="AL739" s="267"/>
      <c r="AM739" s="235"/>
      <c r="AU739" s="234"/>
    </row>
    <row r="740" spans="1:47" ht="21" x14ac:dyDescent="0.4">
      <c r="A740" s="278">
        <v>115803</v>
      </c>
      <c r="B740" s="279" t="s">
        <v>7828</v>
      </c>
      <c r="C740" s="279" t="s">
        <v>1033</v>
      </c>
      <c r="D740" s="279" t="s">
        <v>252</v>
      </c>
      <c r="E740" s="279" t="s">
        <v>394</v>
      </c>
      <c r="F740" s="303"/>
      <c r="G740" s="303"/>
      <c r="H740" s="279" t="s">
        <v>394</v>
      </c>
      <c r="I740" s="279" t="s">
        <v>61</v>
      </c>
      <c r="J740" s="279" t="s">
        <v>394</v>
      </c>
      <c r="K740" s="279" t="s">
        <v>394</v>
      </c>
      <c r="L740" s="279" t="s">
        <v>394</v>
      </c>
      <c r="M740" s="279" t="s">
        <v>394</v>
      </c>
      <c r="N740" s="279" t="s">
        <v>394</v>
      </c>
      <c r="O740" s="279" t="s">
        <v>394</v>
      </c>
      <c r="P740" s="315">
        <v>0</v>
      </c>
      <c r="Q740" s="279" t="s">
        <v>394</v>
      </c>
      <c r="R740" s="315" t="s">
        <v>394</v>
      </c>
      <c r="S740" s="279" t="s">
        <v>394</v>
      </c>
      <c r="T740" s="279" t="s">
        <v>394</v>
      </c>
      <c r="U740" s="315" t="s">
        <v>394</v>
      </c>
      <c r="V740" s="315" t="s">
        <v>394</v>
      </c>
      <c r="W740" s="315" t="s">
        <v>394</v>
      </c>
      <c r="X740" s="315" t="s">
        <v>394</v>
      </c>
      <c r="Y740" s="281"/>
      <c r="Z740" s="315" t="s">
        <v>394</v>
      </c>
      <c r="AA740" s="315" t="s">
        <v>394</v>
      </c>
      <c r="AB740" s="281"/>
      <c r="AC740" s="279" t="s">
        <v>855</v>
      </c>
      <c r="AF740" s="276" t="str">
        <f>IFERROR(VLOOKUP(A740,'[1]قوائم الترجمة'!AC$2:AD$2397,1,0),"م")</f>
        <v>م</v>
      </c>
      <c r="AG740" s="232"/>
      <c r="AH740" s="233"/>
      <c r="AI740" s="233"/>
      <c r="AJ740" s="233"/>
      <c r="AL740" s="267"/>
      <c r="AM740" s="235"/>
      <c r="AO740" s="236"/>
      <c r="AU740" s="234"/>
    </row>
    <row r="741" spans="1:47" ht="21" x14ac:dyDescent="0.4">
      <c r="A741" s="278">
        <v>115823</v>
      </c>
      <c r="B741" s="279" t="s">
        <v>5223</v>
      </c>
      <c r="C741" s="279" t="s">
        <v>751</v>
      </c>
      <c r="D741" s="279" t="s">
        <v>5224</v>
      </c>
      <c r="E741" s="279" t="s">
        <v>394</v>
      </c>
      <c r="F741" s="303"/>
      <c r="G741" s="303"/>
      <c r="H741" s="279" t="s">
        <v>394</v>
      </c>
      <c r="I741" s="279" t="s">
        <v>538</v>
      </c>
      <c r="J741" s="279" t="s">
        <v>394</v>
      </c>
      <c r="K741" s="279" t="s">
        <v>394</v>
      </c>
      <c r="L741" s="279" t="s">
        <v>394</v>
      </c>
      <c r="M741" s="279" t="s">
        <v>394</v>
      </c>
      <c r="N741" s="279" t="s">
        <v>394</v>
      </c>
      <c r="O741" s="279" t="s">
        <v>394</v>
      </c>
      <c r="P741" s="315">
        <v>0</v>
      </c>
      <c r="Q741" s="279" t="s">
        <v>394</v>
      </c>
      <c r="R741" s="315" t="s">
        <v>394</v>
      </c>
      <c r="S741" s="279" t="s">
        <v>394</v>
      </c>
      <c r="T741" s="279" t="s">
        <v>394</v>
      </c>
      <c r="U741" s="315" t="s">
        <v>394</v>
      </c>
      <c r="V741" s="315" t="s">
        <v>394</v>
      </c>
      <c r="W741" s="315" t="s">
        <v>394</v>
      </c>
      <c r="X741" s="315" t="s">
        <v>394</v>
      </c>
      <c r="Y741" s="281"/>
      <c r="Z741" s="315" t="s">
        <v>394</v>
      </c>
      <c r="AA741" s="315" t="s">
        <v>394</v>
      </c>
      <c r="AB741" s="281"/>
      <c r="AC741" s="279" t="s">
        <v>855</v>
      </c>
      <c r="AF741" s="276" t="str">
        <f>IFERROR(VLOOKUP(A741,'[1]قوائم الترجمة'!AC$2:AD$2397,1,0),"م")</f>
        <v>م</v>
      </c>
      <c r="AG741" s="232"/>
      <c r="AH741" s="233"/>
      <c r="AI741" s="233"/>
      <c r="AJ741" s="233"/>
      <c r="AL741" s="267"/>
      <c r="AM741" s="235"/>
      <c r="AU741" s="234"/>
    </row>
    <row r="742" spans="1:47" ht="21" x14ac:dyDescent="0.4">
      <c r="A742" s="278">
        <v>115827</v>
      </c>
      <c r="B742" s="279" t="s">
        <v>7931</v>
      </c>
      <c r="C742" s="279" t="s">
        <v>549</v>
      </c>
      <c r="D742" s="279" t="s">
        <v>256</v>
      </c>
      <c r="E742" s="279" t="s">
        <v>394</v>
      </c>
      <c r="F742" s="303"/>
      <c r="G742" s="303"/>
      <c r="H742" s="279" t="s">
        <v>394</v>
      </c>
      <c r="I742" s="279" t="s">
        <v>538</v>
      </c>
      <c r="J742" s="279" t="s">
        <v>394</v>
      </c>
      <c r="K742" s="279" t="s">
        <v>394</v>
      </c>
      <c r="L742" s="279" t="s">
        <v>394</v>
      </c>
      <c r="M742" s="279" t="s">
        <v>394</v>
      </c>
      <c r="N742" s="279" t="s">
        <v>394</v>
      </c>
      <c r="O742" s="279" t="s">
        <v>394</v>
      </c>
      <c r="P742" s="315">
        <v>0</v>
      </c>
      <c r="Q742" s="279" t="s">
        <v>394</v>
      </c>
      <c r="R742" s="315" t="s">
        <v>394</v>
      </c>
      <c r="S742" s="279" t="s">
        <v>394</v>
      </c>
      <c r="T742" s="279" t="s">
        <v>394</v>
      </c>
      <c r="U742" s="315" t="s">
        <v>394</v>
      </c>
      <c r="V742" s="315" t="s">
        <v>394</v>
      </c>
      <c r="W742" s="315" t="s">
        <v>394</v>
      </c>
      <c r="X742" s="315" t="s">
        <v>394</v>
      </c>
      <c r="Y742" s="281"/>
      <c r="Z742" s="315" t="s">
        <v>394</v>
      </c>
      <c r="AA742" s="315" t="s">
        <v>394</v>
      </c>
      <c r="AB742" s="281"/>
      <c r="AC742" s="279" t="s">
        <v>855</v>
      </c>
      <c r="AF742" s="276" t="str">
        <f>IFERROR(VLOOKUP(A742,'[1]قوائم الترجمة'!AC$2:AD$2397,1,0),"م")</f>
        <v>م</v>
      </c>
      <c r="AG742" s="232"/>
      <c r="AH742" s="233"/>
      <c r="AI742" s="233"/>
      <c r="AJ742" s="233"/>
      <c r="AL742" s="267"/>
      <c r="AM742" s="235"/>
      <c r="AU742" s="234"/>
    </row>
    <row r="743" spans="1:47" ht="21" x14ac:dyDescent="0.4">
      <c r="A743" s="275">
        <v>115849</v>
      </c>
      <c r="B743" s="276" t="s">
        <v>1179</v>
      </c>
      <c r="C743" s="276" t="s">
        <v>78</v>
      </c>
      <c r="D743" s="276" t="s">
        <v>277</v>
      </c>
      <c r="E743" s="276" t="s">
        <v>424</v>
      </c>
      <c r="F743" s="276" t="s">
        <v>8424</v>
      </c>
      <c r="G743" s="276" t="s">
        <v>8425</v>
      </c>
      <c r="H743" s="276" t="s">
        <v>425</v>
      </c>
      <c r="I743" s="276" t="s">
        <v>61</v>
      </c>
      <c r="J743" s="276" t="s">
        <v>426</v>
      </c>
      <c r="K743" s="277">
        <v>1989</v>
      </c>
      <c r="L743" s="276" t="s">
        <v>411</v>
      </c>
      <c r="M743" s="303"/>
      <c r="N743" s="276"/>
      <c r="O743" s="276" t="s">
        <v>394</v>
      </c>
      <c r="P743" s="315">
        <v>0</v>
      </c>
      <c r="Q743" s="303"/>
      <c r="R743" s="317" t="s">
        <v>394</v>
      </c>
      <c r="S743" s="276" t="s">
        <v>394</v>
      </c>
      <c r="T743" s="303"/>
      <c r="AC743" s="276" t="s">
        <v>855</v>
      </c>
      <c r="AF743" s="276">
        <f>IFERROR(VLOOKUP(A743,'[1]قوائم الترجمة'!AC$2:AD$2397,1,0),"م")</f>
        <v>115849</v>
      </c>
      <c r="AG743" s="232"/>
      <c r="AH743" s="233"/>
      <c r="AI743" s="233"/>
      <c r="AJ743" s="233"/>
      <c r="AL743" s="267"/>
      <c r="AM743" s="235"/>
      <c r="AO743" s="236"/>
      <c r="AU743" s="234"/>
    </row>
    <row r="744" spans="1:47" ht="21" x14ac:dyDescent="0.4">
      <c r="A744" s="275">
        <v>115860</v>
      </c>
      <c r="B744" s="276" t="s">
        <v>1623</v>
      </c>
      <c r="C744" s="276" t="s">
        <v>177</v>
      </c>
      <c r="D744" s="276" t="s">
        <v>236</v>
      </c>
      <c r="E744" s="276" t="s">
        <v>424</v>
      </c>
      <c r="F744" s="276" t="s">
        <v>8378</v>
      </c>
      <c r="G744" s="276" t="s">
        <v>402</v>
      </c>
      <c r="H744" s="276" t="s">
        <v>425</v>
      </c>
      <c r="I744" s="276" t="s">
        <v>61</v>
      </c>
      <c r="J744" s="276" t="s">
        <v>426</v>
      </c>
      <c r="K744" s="277">
        <v>0</v>
      </c>
      <c r="L744" s="276" t="s">
        <v>404</v>
      </c>
      <c r="M744" s="303"/>
      <c r="N744" s="276" t="s">
        <v>394</v>
      </c>
      <c r="O744" s="276" t="s">
        <v>394</v>
      </c>
      <c r="P744" s="315">
        <v>0</v>
      </c>
      <c r="Q744" s="303"/>
      <c r="R744" s="317" t="s">
        <v>394</v>
      </c>
      <c r="S744" s="276" t="s">
        <v>394</v>
      </c>
      <c r="T744" s="303"/>
      <c r="AC744" s="276" t="s">
        <v>855</v>
      </c>
      <c r="AF744" s="276">
        <f>IFERROR(VLOOKUP(A744,'[1]قوائم الترجمة'!AC$2:AD$2397,1,0),"م")</f>
        <v>115860</v>
      </c>
      <c r="AG744" s="232"/>
      <c r="AH744" s="233"/>
      <c r="AI744" s="233"/>
      <c r="AJ744" s="233"/>
      <c r="AL744" s="267"/>
      <c r="AM744" s="235"/>
      <c r="AU744" s="234"/>
    </row>
    <row r="745" spans="1:47" ht="21" x14ac:dyDescent="0.4">
      <c r="A745" s="278">
        <v>115868</v>
      </c>
      <c r="B745" s="279" t="s">
        <v>8100</v>
      </c>
      <c r="C745" s="279" t="s">
        <v>68</v>
      </c>
      <c r="D745" s="279" t="s">
        <v>304</v>
      </c>
      <c r="E745" s="279" t="s">
        <v>394</v>
      </c>
      <c r="F745" s="303"/>
      <c r="G745" s="303"/>
      <c r="H745" s="279" t="s">
        <v>394</v>
      </c>
      <c r="I745" s="279" t="s">
        <v>540</v>
      </c>
      <c r="J745" s="279" t="s">
        <v>394</v>
      </c>
      <c r="K745" s="279" t="s">
        <v>394</v>
      </c>
      <c r="L745" s="279" t="s">
        <v>394</v>
      </c>
      <c r="M745" s="279" t="s">
        <v>394</v>
      </c>
      <c r="N745" s="279" t="s">
        <v>394</v>
      </c>
      <c r="O745" s="279" t="s">
        <v>394</v>
      </c>
      <c r="P745" s="315">
        <v>0</v>
      </c>
      <c r="Q745" s="279" t="s">
        <v>394</v>
      </c>
      <c r="R745" s="315" t="s">
        <v>394</v>
      </c>
      <c r="S745" s="279" t="s">
        <v>394</v>
      </c>
      <c r="T745" s="279" t="s">
        <v>394</v>
      </c>
      <c r="U745" s="315" t="s">
        <v>394</v>
      </c>
      <c r="V745" s="315" t="s">
        <v>394</v>
      </c>
      <c r="W745" s="315" t="s">
        <v>394</v>
      </c>
      <c r="X745" s="315" t="s">
        <v>394</v>
      </c>
      <c r="Y745" s="281"/>
      <c r="Z745" s="315" t="s">
        <v>394</v>
      </c>
      <c r="AA745" s="315" t="s">
        <v>394</v>
      </c>
      <c r="AB745" s="281"/>
      <c r="AC745" s="279" t="s">
        <v>855</v>
      </c>
      <c r="AF745" s="276" t="str">
        <f>IFERROR(VLOOKUP(A745,'[1]قوائم الترجمة'!AC$2:AD$2397,1,0),"م")</f>
        <v>م</v>
      </c>
      <c r="AG745" s="232"/>
      <c r="AH745" s="233"/>
      <c r="AI745" s="233"/>
      <c r="AJ745" s="233"/>
      <c r="AL745" s="267"/>
      <c r="AM745" s="235"/>
      <c r="AU745" s="234"/>
    </row>
    <row r="746" spans="1:47" ht="21" x14ac:dyDescent="0.4">
      <c r="A746" s="278">
        <v>115870</v>
      </c>
      <c r="B746" s="279" t="s">
        <v>1273</v>
      </c>
      <c r="C746" s="279" t="s">
        <v>136</v>
      </c>
      <c r="D746" s="279" t="s">
        <v>266</v>
      </c>
      <c r="E746" s="279" t="s">
        <v>394</v>
      </c>
      <c r="F746" s="303"/>
      <c r="G746" s="303"/>
      <c r="H746" s="279" t="s">
        <v>394</v>
      </c>
      <c r="I746" s="279" t="s">
        <v>538</v>
      </c>
      <c r="J746" s="279" t="s">
        <v>394</v>
      </c>
      <c r="K746" s="279" t="s">
        <v>394</v>
      </c>
      <c r="L746" s="279" t="s">
        <v>394</v>
      </c>
      <c r="M746" s="279" t="s">
        <v>394</v>
      </c>
      <c r="N746" s="279" t="s">
        <v>394</v>
      </c>
      <c r="O746" s="279" t="s">
        <v>394</v>
      </c>
      <c r="P746" s="315">
        <v>0</v>
      </c>
      <c r="Q746" s="279" t="s">
        <v>394</v>
      </c>
      <c r="R746" s="315" t="s">
        <v>394</v>
      </c>
      <c r="S746" s="279" t="s">
        <v>394</v>
      </c>
      <c r="T746" s="279" t="s">
        <v>394</v>
      </c>
      <c r="U746" s="315" t="s">
        <v>394</v>
      </c>
      <c r="V746" s="315" t="s">
        <v>394</v>
      </c>
      <c r="W746" s="315" t="s">
        <v>394</v>
      </c>
      <c r="X746" s="315" t="s">
        <v>394</v>
      </c>
      <c r="Y746" s="281"/>
      <c r="Z746" s="315" t="s">
        <v>394</v>
      </c>
      <c r="AA746" s="315" t="s">
        <v>394</v>
      </c>
      <c r="AB746" s="281"/>
      <c r="AC746" s="279" t="s">
        <v>855</v>
      </c>
      <c r="AF746" s="276" t="str">
        <f>IFERROR(VLOOKUP(A746,'[1]قوائم الترجمة'!AC$2:AD$2397,1,0),"م")</f>
        <v>م</v>
      </c>
      <c r="AG746" s="232"/>
      <c r="AH746" s="233"/>
      <c r="AI746" s="233"/>
      <c r="AJ746" s="233"/>
      <c r="AL746" s="267"/>
      <c r="AM746" s="235"/>
      <c r="AU746" s="234"/>
    </row>
    <row r="747" spans="1:47" ht="21" x14ac:dyDescent="0.4">
      <c r="A747" s="278">
        <v>115874</v>
      </c>
      <c r="B747" s="279" t="s">
        <v>5222</v>
      </c>
      <c r="C747" s="279" t="s">
        <v>66</v>
      </c>
      <c r="D747" s="279" t="s">
        <v>327</v>
      </c>
      <c r="E747" s="279" t="s">
        <v>394</v>
      </c>
      <c r="F747" s="303"/>
      <c r="G747" s="303"/>
      <c r="H747" s="279" t="s">
        <v>394</v>
      </c>
      <c r="I747" s="279" t="s">
        <v>540</v>
      </c>
      <c r="J747" s="279" t="s">
        <v>394</v>
      </c>
      <c r="K747" s="279" t="s">
        <v>394</v>
      </c>
      <c r="L747" s="279" t="s">
        <v>394</v>
      </c>
      <c r="M747" s="279" t="s">
        <v>394</v>
      </c>
      <c r="N747" s="279" t="s">
        <v>394</v>
      </c>
      <c r="O747" s="279" t="s">
        <v>394</v>
      </c>
      <c r="P747" s="315">
        <v>0</v>
      </c>
      <c r="Q747" s="279" t="s">
        <v>394</v>
      </c>
      <c r="R747" s="315" t="s">
        <v>394</v>
      </c>
      <c r="S747" s="279" t="s">
        <v>394</v>
      </c>
      <c r="T747" s="279" t="s">
        <v>394</v>
      </c>
      <c r="U747" s="315" t="s">
        <v>394</v>
      </c>
      <c r="V747" s="315" t="s">
        <v>394</v>
      </c>
      <c r="W747" s="315" t="s">
        <v>394</v>
      </c>
      <c r="X747" s="315" t="s">
        <v>394</v>
      </c>
      <c r="Y747" s="281"/>
      <c r="Z747" s="315" t="s">
        <v>394</v>
      </c>
      <c r="AA747" s="315" t="s">
        <v>394</v>
      </c>
      <c r="AB747" s="281"/>
      <c r="AC747" s="279" t="s">
        <v>855</v>
      </c>
      <c r="AF747" s="276" t="str">
        <f>IFERROR(VLOOKUP(A747,'[1]قوائم الترجمة'!AC$2:AD$2397,1,0),"م")</f>
        <v>م</v>
      </c>
      <c r="AG747" s="232"/>
      <c r="AH747" s="233"/>
      <c r="AI747" s="233"/>
      <c r="AJ747" s="233"/>
      <c r="AL747" s="267"/>
      <c r="AM747" s="235"/>
      <c r="AU747" s="234"/>
    </row>
    <row r="748" spans="1:47" ht="21" x14ac:dyDescent="0.4">
      <c r="A748" s="278">
        <v>115884</v>
      </c>
      <c r="B748" s="279" t="s">
        <v>6299</v>
      </c>
      <c r="C748" s="279" t="s">
        <v>110</v>
      </c>
      <c r="D748" s="279" t="s">
        <v>251</v>
      </c>
      <c r="E748" s="279" t="s">
        <v>394</v>
      </c>
      <c r="F748" s="303"/>
      <c r="G748" s="303"/>
      <c r="H748" s="279" t="s">
        <v>394</v>
      </c>
      <c r="I748" s="279" t="s">
        <v>539</v>
      </c>
      <c r="J748" s="279" t="s">
        <v>394</v>
      </c>
      <c r="K748" s="279" t="s">
        <v>394</v>
      </c>
      <c r="L748" s="279" t="s">
        <v>394</v>
      </c>
      <c r="M748" s="279" t="s">
        <v>394</v>
      </c>
      <c r="N748" s="279" t="s">
        <v>394</v>
      </c>
      <c r="O748" s="279" t="s">
        <v>394</v>
      </c>
      <c r="P748" s="315">
        <v>0</v>
      </c>
      <c r="Q748" s="279" t="s">
        <v>394</v>
      </c>
      <c r="R748" s="315" t="s">
        <v>394</v>
      </c>
      <c r="S748" s="279" t="s">
        <v>394</v>
      </c>
      <c r="T748" s="279" t="s">
        <v>394</v>
      </c>
      <c r="U748" s="315" t="s">
        <v>394</v>
      </c>
      <c r="V748" s="315" t="s">
        <v>394</v>
      </c>
      <c r="W748" s="315" t="s">
        <v>394</v>
      </c>
      <c r="X748" s="315" t="s">
        <v>394</v>
      </c>
      <c r="Y748" s="281"/>
      <c r="Z748" s="315" t="s">
        <v>394</v>
      </c>
      <c r="AA748" s="315" t="s">
        <v>394</v>
      </c>
      <c r="AB748" s="281"/>
      <c r="AC748" s="279" t="s">
        <v>855</v>
      </c>
      <c r="AF748" s="276" t="str">
        <f>IFERROR(VLOOKUP(A748,'[1]قوائم الترجمة'!AC$2:AD$2397,1,0),"م")</f>
        <v>م</v>
      </c>
      <c r="AG748" s="245"/>
      <c r="AH748" s="246"/>
      <c r="AI748" s="246"/>
      <c r="AJ748" s="246"/>
      <c r="AL748" s="267"/>
      <c r="AM748" s="235"/>
      <c r="AU748" s="234"/>
    </row>
    <row r="749" spans="1:47" ht="21" x14ac:dyDescent="0.4">
      <c r="A749" s="278">
        <v>115895</v>
      </c>
      <c r="B749" s="279" t="s">
        <v>5793</v>
      </c>
      <c r="C749" s="279" t="s">
        <v>182</v>
      </c>
      <c r="D749" s="279" t="s">
        <v>297</v>
      </c>
      <c r="E749" s="279" t="s">
        <v>394</v>
      </c>
      <c r="F749" s="303"/>
      <c r="G749" s="303"/>
      <c r="H749" s="279" t="s">
        <v>394</v>
      </c>
      <c r="I749" s="279" t="s">
        <v>538</v>
      </c>
      <c r="J749" s="279" t="s">
        <v>394</v>
      </c>
      <c r="K749" s="279" t="s">
        <v>394</v>
      </c>
      <c r="L749" s="279" t="s">
        <v>394</v>
      </c>
      <c r="M749" s="279" t="s">
        <v>394</v>
      </c>
      <c r="N749" s="279" t="s">
        <v>394</v>
      </c>
      <c r="O749" s="279" t="s">
        <v>394</v>
      </c>
      <c r="P749" s="315">
        <v>0</v>
      </c>
      <c r="Q749" s="279" t="s">
        <v>394</v>
      </c>
      <c r="R749" s="315" t="s">
        <v>394</v>
      </c>
      <c r="S749" s="279" t="s">
        <v>394</v>
      </c>
      <c r="T749" s="279" t="s">
        <v>394</v>
      </c>
      <c r="U749" s="315" t="s">
        <v>394</v>
      </c>
      <c r="V749" s="315" t="s">
        <v>394</v>
      </c>
      <c r="W749" s="315" t="s">
        <v>394</v>
      </c>
      <c r="X749" s="315" t="s">
        <v>394</v>
      </c>
      <c r="Y749" s="281"/>
      <c r="Z749" s="315" t="s">
        <v>394</v>
      </c>
      <c r="AA749" s="315" t="s">
        <v>394</v>
      </c>
      <c r="AB749" s="281"/>
      <c r="AC749" s="279" t="s">
        <v>394</v>
      </c>
      <c r="AF749" s="276" t="str">
        <f>IFERROR(VLOOKUP(A749,'[1]قوائم الترجمة'!AC$2:AD$2397,1,0),"م")</f>
        <v>م</v>
      </c>
      <c r="AG749" s="232"/>
      <c r="AH749" s="233"/>
      <c r="AI749" s="233"/>
      <c r="AJ749" s="233"/>
      <c r="AL749" s="267"/>
      <c r="AM749" s="235"/>
      <c r="AO749" s="236"/>
      <c r="AU749" s="234"/>
    </row>
    <row r="750" spans="1:47" ht="21" x14ac:dyDescent="0.4">
      <c r="A750" s="278">
        <v>115908</v>
      </c>
      <c r="B750" s="279" t="s">
        <v>7578</v>
      </c>
      <c r="C750" s="279" t="s">
        <v>93</v>
      </c>
      <c r="D750" s="279" t="s">
        <v>387</v>
      </c>
      <c r="E750" s="279" t="s">
        <v>394</v>
      </c>
      <c r="F750" s="303"/>
      <c r="G750" s="303"/>
      <c r="H750" s="279" t="s">
        <v>394</v>
      </c>
      <c r="I750" s="279" t="s">
        <v>61</v>
      </c>
      <c r="J750" s="279" t="s">
        <v>394</v>
      </c>
      <c r="K750" s="279" t="s">
        <v>394</v>
      </c>
      <c r="L750" s="279" t="s">
        <v>394</v>
      </c>
      <c r="M750" s="279" t="s">
        <v>394</v>
      </c>
      <c r="N750" s="279" t="s">
        <v>394</v>
      </c>
      <c r="O750" s="279" t="s">
        <v>394</v>
      </c>
      <c r="P750" s="315">
        <v>0</v>
      </c>
      <c r="Q750" s="279" t="s">
        <v>394</v>
      </c>
      <c r="R750" s="315" t="s">
        <v>394</v>
      </c>
      <c r="S750" s="279" t="s">
        <v>394</v>
      </c>
      <c r="T750" s="279" t="s">
        <v>394</v>
      </c>
      <c r="U750" s="315" t="s">
        <v>394</v>
      </c>
      <c r="V750" s="315" t="s">
        <v>394</v>
      </c>
      <c r="W750" s="315" t="s">
        <v>394</v>
      </c>
      <c r="X750" s="315" t="s">
        <v>394</v>
      </c>
      <c r="Y750" s="281"/>
      <c r="Z750" s="315" t="s">
        <v>394</v>
      </c>
      <c r="AA750" s="315" t="s">
        <v>394</v>
      </c>
      <c r="AB750" s="281"/>
      <c r="AC750" s="279" t="s">
        <v>855</v>
      </c>
      <c r="AF750" s="276" t="str">
        <f>IFERROR(VLOOKUP(A750,'[1]قوائم الترجمة'!AC$2:AD$2397,1,0),"م")</f>
        <v>م</v>
      </c>
      <c r="AG750" s="232"/>
      <c r="AH750" s="233"/>
      <c r="AI750" s="233"/>
      <c r="AJ750" s="233"/>
      <c r="AL750" s="267"/>
      <c r="AM750" s="235"/>
      <c r="AO750" s="236"/>
      <c r="AU750" s="234"/>
    </row>
    <row r="751" spans="1:47" ht="21" x14ac:dyDescent="0.4">
      <c r="A751" s="278">
        <v>115922</v>
      </c>
      <c r="B751" s="279" t="s">
        <v>1447</v>
      </c>
      <c r="C751" s="279" t="s">
        <v>1448</v>
      </c>
      <c r="D751" s="279" t="s">
        <v>238</v>
      </c>
      <c r="E751" s="279" t="s">
        <v>394</v>
      </c>
      <c r="F751" s="303"/>
      <c r="G751" s="303"/>
      <c r="H751" s="279" t="s">
        <v>394</v>
      </c>
      <c r="I751" s="279" t="s">
        <v>67</v>
      </c>
      <c r="J751" s="279" t="s">
        <v>394</v>
      </c>
      <c r="K751" s="279" t="s">
        <v>394</v>
      </c>
      <c r="L751" s="279" t="s">
        <v>394</v>
      </c>
      <c r="M751" s="279" t="s">
        <v>394</v>
      </c>
      <c r="N751" s="279" t="s">
        <v>394</v>
      </c>
      <c r="O751" s="279" t="s">
        <v>394</v>
      </c>
      <c r="P751" s="315">
        <v>0</v>
      </c>
      <c r="Q751" s="279" t="s">
        <v>394</v>
      </c>
      <c r="R751" s="315" t="s">
        <v>394</v>
      </c>
      <c r="S751" s="279" t="s">
        <v>394</v>
      </c>
      <c r="T751" s="279" t="s">
        <v>394</v>
      </c>
      <c r="U751" s="315" t="s">
        <v>394</v>
      </c>
      <c r="V751" s="315" t="s">
        <v>394</v>
      </c>
      <c r="W751" s="315" t="s">
        <v>394</v>
      </c>
      <c r="X751" s="315" t="s">
        <v>394</v>
      </c>
      <c r="Y751" s="281"/>
      <c r="Z751" s="315" t="s">
        <v>394</v>
      </c>
      <c r="AA751" s="315" t="s">
        <v>394</v>
      </c>
      <c r="AB751" s="281"/>
      <c r="AC751" s="279" t="s">
        <v>855</v>
      </c>
      <c r="AF751" s="276" t="str">
        <f>IFERROR(VLOOKUP(A751,'[1]قوائم الترجمة'!AC$2:AD$2397,1,0),"م")</f>
        <v>م</v>
      </c>
      <c r="AG751" s="232"/>
      <c r="AH751" s="233"/>
      <c r="AI751" s="233"/>
      <c r="AJ751" s="233"/>
      <c r="AL751" s="267"/>
      <c r="AM751" s="235"/>
      <c r="AO751" s="236"/>
      <c r="AU751" s="234"/>
    </row>
    <row r="752" spans="1:47" ht="21" x14ac:dyDescent="0.4">
      <c r="A752" s="278">
        <v>115925</v>
      </c>
      <c r="B752" s="279" t="s">
        <v>6057</v>
      </c>
      <c r="C752" s="279" t="s">
        <v>643</v>
      </c>
      <c r="D752" s="279" t="s">
        <v>970</v>
      </c>
      <c r="E752" s="279" t="s">
        <v>394</v>
      </c>
      <c r="F752" s="303"/>
      <c r="G752" s="303"/>
      <c r="H752" s="279" t="s">
        <v>394</v>
      </c>
      <c r="I752" s="279" t="s">
        <v>61</v>
      </c>
      <c r="J752" s="279" t="s">
        <v>394</v>
      </c>
      <c r="K752" s="279" t="s">
        <v>394</v>
      </c>
      <c r="L752" s="279" t="s">
        <v>394</v>
      </c>
      <c r="M752" s="279" t="s">
        <v>394</v>
      </c>
      <c r="N752" s="279" t="s">
        <v>394</v>
      </c>
      <c r="O752" s="279" t="s">
        <v>394</v>
      </c>
      <c r="P752" s="315">
        <v>0</v>
      </c>
      <c r="Q752" s="279" t="s">
        <v>394</v>
      </c>
      <c r="R752" s="315" t="s">
        <v>394</v>
      </c>
      <c r="S752" s="279" t="s">
        <v>394</v>
      </c>
      <c r="T752" s="279" t="s">
        <v>394</v>
      </c>
      <c r="U752" s="315" t="s">
        <v>394</v>
      </c>
      <c r="V752" s="315" t="s">
        <v>394</v>
      </c>
      <c r="W752" s="315" t="s">
        <v>394</v>
      </c>
      <c r="X752" s="315" t="s">
        <v>394</v>
      </c>
      <c r="Y752" s="281"/>
      <c r="Z752" s="315" t="s">
        <v>394</v>
      </c>
      <c r="AA752" s="315" t="s">
        <v>394</v>
      </c>
      <c r="AB752" s="281"/>
      <c r="AC752" s="279" t="s">
        <v>855</v>
      </c>
      <c r="AF752" s="276" t="str">
        <f>IFERROR(VLOOKUP(A752,'[1]قوائم الترجمة'!AC$2:AD$2397,1,0),"م")</f>
        <v>م</v>
      </c>
      <c r="AG752" s="232"/>
      <c r="AH752" s="233"/>
      <c r="AI752" s="233"/>
      <c r="AJ752" s="233"/>
      <c r="AL752" s="267"/>
      <c r="AM752" s="235"/>
      <c r="AO752" s="236"/>
      <c r="AU752" s="234"/>
    </row>
    <row r="753" spans="1:47" ht="21" x14ac:dyDescent="0.4">
      <c r="A753" s="278">
        <v>115932</v>
      </c>
      <c r="B753" s="279" t="s">
        <v>5221</v>
      </c>
      <c r="C753" s="279" t="s">
        <v>132</v>
      </c>
      <c r="D753" s="279" t="s">
        <v>311</v>
      </c>
      <c r="E753" s="279" t="s">
        <v>394</v>
      </c>
      <c r="F753" s="303"/>
      <c r="G753" s="303"/>
      <c r="H753" s="279" t="s">
        <v>394</v>
      </c>
      <c r="I753" s="279" t="s">
        <v>61</v>
      </c>
      <c r="J753" s="279" t="s">
        <v>394</v>
      </c>
      <c r="K753" s="279" t="s">
        <v>394</v>
      </c>
      <c r="L753" s="279" t="s">
        <v>394</v>
      </c>
      <c r="M753" s="279" t="s">
        <v>394</v>
      </c>
      <c r="N753" s="279" t="s">
        <v>394</v>
      </c>
      <c r="O753" s="279" t="s">
        <v>394</v>
      </c>
      <c r="P753" s="315">
        <v>0</v>
      </c>
      <c r="Q753" s="279" t="s">
        <v>394</v>
      </c>
      <c r="R753" s="315" t="s">
        <v>394</v>
      </c>
      <c r="S753" s="279" t="s">
        <v>394</v>
      </c>
      <c r="T753" s="279" t="s">
        <v>394</v>
      </c>
      <c r="U753" s="315" t="s">
        <v>394</v>
      </c>
      <c r="V753" s="315" t="s">
        <v>394</v>
      </c>
      <c r="W753" s="315" t="s">
        <v>394</v>
      </c>
      <c r="X753" s="315" t="s">
        <v>394</v>
      </c>
      <c r="Y753" s="281"/>
      <c r="Z753" s="315" t="s">
        <v>394</v>
      </c>
      <c r="AA753" s="315" t="s">
        <v>394</v>
      </c>
      <c r="AB753" s="281"/>
      <c r="AC753" s="279" t="s">
        <v>855</v>
      </c>
      <c r="AF753" s="276" t="str">
        <f>IFERROR(VLOOKUP(A753,'[1]قوائم الترجمة'!AC$2:AD$2397,1,0),"م")</f>
        <v>م</v>
      </c>
      <c r="AG753" s="232"/>
      <c r="AH753" s="233"/>
      <c r="AI753" s="233"/>
      <c r="AJ753" s="233"/>
      <c r="AL753" s="267"/>
      <c r="AM753" s="235"/>
      <c r="AO753" s="236"/>
      <c r="AU753" s="234"/>
    </row>
    <row r="754" spans="1:47" ht="21" x14ac:dyDescent="0.4">
      <c r="A754" s="278">
        <v>115935</v>
      </c>
      <c r="B754" s="279" t="s">
        <v>6553</v>
      </c>
      <c r="C754" s="279" t="s">
        <v>649</v>
      </c>
      <c r="D754" s="279" t="s">
        <v>272</v>
      </c>
      <c r="E754" s="279" t="s">
        <v>394</v>
      </c>
      <c r="F754" s="303"/>
      <c r="G754" s="303"/>
      <c r="H754" s="279" t="s">
        <v>394</v>
      </c>
      <c r="I754" s="279" t="s">
        <v>538</v>
      </c>
      <c r="J754" s="279" t="s">
        <v>394</v>
      </c>
      <c r="K754" s="279" t="s">
        <v>394</v>
      </c>
      <c r="L754" s="279" t="s">
        <v>394</v>
      </c>
      <c r="M754" s="279" t="s">
        <v>394</v>
      </c>
      <c r="N754" s="279" t="s">
        <v>394</v>
      </c>
      <c r="O754" s="279" t="s">
        <v>394</v>
      </c>
      <c r="P754" s="315">
        <v>0</v>
      </c>
      <c r="Q754" s="279" t="s">
        <v>394</v>
      </c>
      <c r="R754" s="315" t="s">
        <v>394</v>
      </c>
      <c r="S754" s="279" t="s">
        <v>394</v>
      </c>
      <c r="T754" s="279" t="s">
        <v>394</v>
      </c>
      <c r="U754" s="315" t="s">
        <v>394</v>
      </c>
      <c r="V754" s="315" t="s">
        <v>394</v>
      </c>
      <c r="W754" s="315" t="s">
        <v>394</v>
      </c>
      <c r="X754" s="315" t="s">
        <v>394</v>
      </c>
      <c r="Y754" s="281"/>
      <c r="Z754" s="315" t="s">
        <v>394</v>
      </c>
      <c r="AA754" s="315" t="s">
        <v>394</v>
      </c>
      <c r="AB754" s="281"/>
      <c r="AC754" s="279" t="s">
        <v>855</v>
      </c>
      <c r="AF754" s="276" t="str">
        <f>IFERROR(VLOOKUP(A754,'[1]قوائم الترجمة'!AC$2:AD$2397,1,0),"م")</f>
        <v>م</v>
      </c>
      <c r="AG754" s="232"/>
      <c r="AH754" s="233"/>
      <c r="AI754" s="233"/>
      <c r="AJ754" s="233"/>
      <c r="AL754" s="267"/>
      <c r="AM754" s="235"/>
      <c r="AU754" s="234"/>
    </row>
    <row r="755" spans="1:47" ht="21" x14ac:dyDescent="0.4">
      <c r="A755" s="278">
        <v>115942</v>
      </c>
      <c r="B755" s="279" t="s">
        <v>6810</v>
      </c>
      <c r="C755" s="279" t="s">
        <v>124</v>
      </c>
      <c r="D755" s="279" t="s">
        <v>1230</v>
      </c>
      <c r="E755" s="279" t="s">
        <v>394</v>
      </c>
      <c r="F755" s="303"/>
      <c r="G755" s="303"/>
      <c r="H755" s="279" t="s">
        <v>394</v>
      </c>
      <c r="I755" s="279" t="s">
        <v>61</v>
      </c>
      <c r="J755" s="279" t="s">
        <v>394</v>
      </c>
      <c r="K755" s="279" t="s">
        <v>394</v>
      </c>
      <c r="L755" s="279" t="s">
        <v>394</v>
      </c>
      <c r="M755" s="279" t="s">
        <v>394</v>
      </c>
      <c r="N755" s="279" t="s">
        <v>394</v>
      </c>
      <c r="O755" s="279" t="s">
        <v>394</v>
      </c>
      <c r="P755" s="315">
        <v>0</v>
      </c>
      <c r="Q755" s="279" t="s">
        <v>394</v>
      </c>
      <c r="R755" s="315" t="s">
        <v>394</v>
      </c>
      <c r="S755" s="279" t="s">
        <v>394</v>
      </c>
      <c r="T755" s="279" t="s">
        <v>394</v>
      </c>
      <c r="U755" s="315" t="s">
        <v>394</v>
      </c>
      <c r="V755" s="315" t="s">
        <v>394</v>
      </c>
      <c r="W755" s="315" t="s">
        <v>394</v>
      </c>
      <c r="X755" s="315" t="s">
        <v>394</v>
      </c>
      <c r="Y755" s="281"/>
      <c r="Z755" s="315" t="s">
        <v>394</v>
      </c>
      <c r="AA755" s="315" t="s">
        <v>394</v>
      </c>
      <c r="AB755" s="281"/>
      <c r="AC755" s="279" t="s">
        <v>855</v>
      </c>
      <c r="AF755" s="276" t="str">
        <f>IFERROR(VLOOKUP(A755,'[1]قوائم الترجمة'!AC$2:AD$2397,1,0),"م")</f>
        <v>م</v>
      </c>
      <c r="AG755" s="232"/>
      <c r="AH755" s="233"/>
      <c r="AI755" s="233"/>
      <c r="AJ755" s="233"/>
      <c r="AL755" s="267"/>
      <c r="AM755" s="235"/>
      <c r="AU755" s="234"/>
    </row>
    <row r="756" spans="1:47" ht="21" x14ac:dyDescent="0.4">
      <c r="A756" s="278">
        <v>115944</v>
      </c>
      <c r="B756" s="279" t="s">
        <v>6859</v>
      </c>
      <c r="C756" s="279" t="s">
        <v>101</v>
      </c>
      <c r="D756" s="279" t="s">
        <v>274</v>
      </c>
      <c r="E756" s="279" t="s">
        <v>394</v>
      </c>
      <c r="F756" s="303"/>
      <c r="G756" s="303"/>
      <c r="H756" s="279" t="s">
        <v>394</v>
      </c>
      <c r="I756" s="279" t="s">
        <v>61</v>
      </c>
      <c r="J756" s="279" t="s">
        <v>394</v>
      </c>
      <c r="K756" s="279" t="s">
        <v>394</v>
      </c>
      <c r="L756" s="279" t="s">
        <v>394</v>
      </c>
      <c r="M756" s="279" t="s">
        <v>394</v>
      </c>
      <c r="N756" s="279" t="s">
        <v>394</v>
      </c>
      <c r="O756" s="279" t="s">
        <v>394</v>
      </c>
      <c r="P756" s="315">
        <v>0</v>
      </c>
      <c r="Q756" s="279" t="s">
        <v>394</v>
      </c>
      <c r="R756" s="315" t="s">
        <v>394</v>
      </c>
      <c r="S756" s="279" t="s">
        <v>394</v>
      </c>
      <c r="T756" s="279" t="s">
        <v>394</v>
      </c>
      <c r="U756" s="315" t="s">
        <v>394</v>
      </c>
      <c r="V756" s="315" t="s">
        <v>394</v>
      </c>
      <c r="W756" s="315" t="s">
        <v>394</v>
      </c>
      <c r="X756" s="315" t="s">
        <v>394</v>
      </c>
      <c r="Y756" s="281"/>
      <c r="Z756" s="315" t="s">
        <v>394</v>
      </c>
      <c r="AA756" s="315" t="s">
        <v>394</v>
      </c>
      <c r="AB756" s="281"/>
      <c r="AC756" s="279" t="s">
        <v>855</v>
      </c>
      <c r="AF756" s="276" t="str">
        <f>IFERROR(VLOOKUP(A756,'[1]قوائم الترجمة'!AC$2:AD$2397,1,0),"م")</f>
        <v>م</v>
      </c>
      <c r="AG756" s="232"/>
      <c r="AH756" s="233"/>
      <c r="AI756" s="233"/>
      <c r="AJ756" s="233"/>
      <c r="AL756" s="267"/>
      <c r="AM756" s="235"/>
      <c r="AU756" s="234"/>
    </row>
    <row r="757" spans="1:47" ht="21" x14ac:dyDescent="0.4">
      <c r="A757" s="278">
        <v>115946</v>
      </c>
      <c r="B757" s="279" t="s">
        <v>6977</v>
      </c>
      <c r="C757" s="279" t="s">
        <v>126</v>
      </c>
      <c r="D757" s="279" t="s">
        <v>243</v>
      </c>
      <c r="E757" s="279" t="s">
        <v>394</v>
      </c>
      <c r="F757" s="303"/>
      <c r="G757" s="303"/>
      <c r="H757" s="279" t="s">
        <v>394</v>
      </c>
      <c r="I757" s="279" t="s">
        <v>538</v>
      </c>
      <c r="J757" s="279" t="s">
        <v>394</v>
      </c>
      <c r="K757" s="279" t="s">
        <v>394</v>
      </c>
      <c r="L757" s="279" t="s">
        <v>394</v>
      </c>
      <c r="M757" s="279" t="s">
        <v>394</v>
      </c>
      <c r="N757" s="279" t="s">
        <v>394</v>
      </c>
      <c r="O757" s="279" t="s">
        <v>394</v>
      </c>
      <c r="P757" s="315">
        <v>0</v>
      </c>
      <c r="Q757" s="279" t="s">
        <v>394</v>
      </c>
      <c r="R757" s="315" t="s">
        <v>394</v>
      </c>
      <c r="S757" s="279" t="s">
        <v>394</v>
      </c>
      <c r="T757" s="279" t="s">
        <v>394</v>
      </c>
      <c r="U757" s="315" t="s">
        <v>394</v>
      </c>
      <c r="V757" s="315" t="s">
        <v>394</v>
      </c>
      <c r="W757" s="315" t="s">
        <v>394</v>
      </c>
      <c r="X757" s="315" t="s">
        <v>394</v>
      </c>
      <c r="Y757" s="281"/>
      <c r="Z757" s="315" t="s">
        <v>394</v>
      </c>
      <c r="AA757" s="315" t="s">
        <v>394</v>
      </c>
      <c r="AB757" s="281"/>
      <c r="AC757" s="279" t="s">
        <v>855</v>
      </c>
      <c r="AF757" s="276" t="str">
        <f>IFERROR(VLOOKUP(A757,'[1]قوائم الترجمة'!AC$2:AD$2397,1,0),"م")</f>
        <v>م</v>
      </c>
      <c r="AG757" s="232"/>
      <c r="AH757" s="233"/>
      <c r="AI757" s="233"/>
      <c r="AJ757" s="233"/>
      <c r="AL757" s="267"/>
      <c r="AM757" s="235"/>
      <c r="AU757" s="234"/>
    </row>
    <row r="758" spans="1:47" ht="21" x14ac:dyDescent="0.4">
      <c r="A758" s="278">
        <v>115949</v>
      </c>
      <c r="B758" s="279" t="s">
        <v>7015</v>
      </c>
      <c r="C758" s="279" t="s">
        <v>7016</v>
      </c>
      <c r="D758" s="279" t="s">
        <v>305</v>
      </c>
      <c r="E758" s="279" t="s">
        <v>394</v>
      </c>
      <c r="F758" s="303"/>
      <c r="G758" s="303"/>
      <c r="H758" s="279" t="s">
        <v>394</v>
      </c>
      <c r="I758" s="279" t="s">
        <v>61</v>
      </c>
      <c r="J758" s="279" t="s">
        <v>394</v>
      </c>
      <c r="K758" s="279" t="s">
        <v>394</v>
      </c>
      <c r="L758" s="279" t="s">
        <v>394</v>
      </c>
      <c r="M758" s="279" t="s">
        <v>394</v>
      </c>
      <c r="N758" s="279" t="s">
        <v>394</v>
      </c>
      <c r="O758" s="279" t="s">
        <v>394</v>
      </c>
      <c r="P758" s="315">
        <v>0</v>
      </c>
      <c r="Q758" s="279" t="s">
        <v>394</v>
      </c>
      <c r="R758" s="315" t="s">
        <v>394</v>
      </c>
      <c r="S758" s="279" t="s">
        <v>394</v>
      </c>
      <c r="T758" s="279" t="s">
        <v>394</v>
      </c>
      <c r="U758" s="315" t="s">
        <v>394</v>
      </c>
      <c r="V758" s="315" t="s">
        <v>394</v>
      </c>
      <c r="W758" s="315" t="s">
        <v>394</v>
      </c>
      <c r="X758" s="315" t="s">
        <v>394</v>
      </c>
      <c r="Y758" s="281"/>
      <c r="Z758" s="315" t="s">
        <v>394</v>
      </c>
      <c r="AA758" s="315" t="s">
        <v>394</v>
      </c>
      <c r="AB758" s="281"/>
      <c r="AC758" s="279" t="s">
        <v>855</v>
      </c>
      <c r="AF758" s="276" t="str">
        <f>IFERROR(VLOOKUP(A758,'[1]قوائم الترجمة'!AC$2:AD$2397,1,0),"م")</f>
        <v>م</v>
      </c>
      <c r="AG758" s="232"/>
      <c r="AH758" s="233"/>
      <c r="AI758" s="233"/>
      <c r="AJ758" s="233"/>
      <c r="AL758" s="267"/>
      <c r="AM758" s="235"/>
      <c r="AU758" s="234"/>
    </row>
    <row r="759" spans="1:47" ht="21" x14ac:dyDescent="0.4">
      <c r="A759" s="278">
        <v>115960</v>
      </c>
      <c r="B759" s="279" t="s">
        <v>5220</v>
      </c>
      <c r="C759" s="279" t="s">
        <v>71</v>
      </c>
      <c r="D759" s="279" t="s">
        <v>326</v>
      </c>
      <c r="E759" s="279" t="s">
        <v>394</v>
      </c>
      <c r="F759" s="303"/>
      <c r="G759" s="303"/>
      <c r="H759" s="279" t="s">
        <v>394</v>
      </c>
      <c r="I759" s="279" t="s">
        <v>538</v>
      </c>
      <c r="J759" s="279" t="s">
        <v>394</v>
      </c>
      <c r="K759" s="279" t="s">
        <v>394</v>
      </c>
      <c r="L759" s="279" t="s">
        <v>394</v>
      </c>
      <c r="M759" s="279" t="s">
        <v>394</v>
      </c>
      <c r="N759" s="279" t="s">
        <v>394</v>
      </c>
      <c r="O759" s="279" t="s">
        <v>394</v>
      </c>
      <c r="P759" s="315">
        <v>0</v>
      </c>
      <c r="Q759" s="279" t="s">
        <v>394</v>
      </c>
      <c r="R759" s="315" t="s">
        <v>394</v>
      </c>
      <c r="S759" s="279" t="s">
        <v>394</v>
      </c>
      <c r="T759" s="279" t="s">
        <v>394</v>
      </c>
      <c r="U759" s="315" t="s">
        <v>394</v>
      </c>
      <c r="V759" s="315" t="s">
        <v>394</v>
      </c>
      <c r="W759" s="315" t="s">
        <v>394</v>
      </c>
      <c r="X759" s="315" t="s">
        <v>394</v>
      </c>
      <c r="Y759" s="281"/>
      <c r="Z759" s="315" t="s">
        <v>394</v>
      </c>
      <c r="AA759" s="315" t="s">
        <v>394</v>
      </c>
      <c r="AB759" s="281"/>
      <c r="AC759" s="279" t="s">
        <v>855</v>
      </c>
      <c r="AF759" s="276" t="str">
        <f>IFERROR(VLOOKUP(A759,'[1]قوائم الترجمة'!AC$2:AD$2397,1,0),"م")</f>
        <v>م</v>
      </c>
      <c r="AG759" s="232"/>
      <c r="AH759" s="233"/>
      <c r="AI759" s="233"/>
      <c r="AJ759" s="233"/>
      <c r="AL759" s="267"/>
      <c r="AM759" s="235"/>
      <c r="AO759" s="236"/>
      <c r="AU759" s="234"/>
    </row>
    <row r="760" spans="1:47" ht="21" x14ac:dyDescent="0.4">
      <c r="A760" s="278">
        <v>115962</v>
      </c>
      <c r="B760" s="279" t="s">
        <v>5219</v>
      </c>
      <c r="C760" s="279" t="s">
        <v>97</v>
      </c>
      <c r="D760" s="279" t="s">
        <v>262</v>
      </c>
      <c r="E760" s="279" t="s">
        <v>394</v>
      </c>
      <c r="F760" s="303"/>
      <c r="G760" s="303"/>
      <c r="H760" s="279" t="s">
        <v>394</v>
      </c>
      <c r="I760" s="279" t="s">
        <v>61</v>
      </c>
      <c r="J760" s="279" t="s">
        <v>394</v>
      </c>
      <c r="K760" s="279" t="s">
        <v>394</v>
      </c>
      <c r="L760" s="279" t="s">
        <v>394</v>
      </c>
      <c r="M760" s="279" t="s">
        <v>394</v>
      </c>
      <c r="N760" s="279" t="s">
        <v>394</v>
      </c>
      <c r="O760" s="279" t="s">
        <v>394</v>
      </c>
      <c r="P760" s="315">
        <v>0</v>
      </c>
      <c r="Q760" s="279" t="s">
        <v>394</v>
      </c>
      <c r="R760" s="315" t="s">
        <v>394</v>
      </c>
      <c r="S760" s="279" t="s">
        <v>394</v>
      </c>
      <c r="T760" s="279" t="s">
        <v>394</v>
      </c>
      <c r="U760" s="315" t="s">
        <v>394</v>
      </c>
      <c r="V760" s="315" t="s">
        <v>394</v>
      </c>
      <c r="W760" s="315" t="s">
        <v>394</v>
      </c>
      <c r="X760" s="315" t="s">
        <v>394</v>
      </c>
      <c r="Y760" s="281"/>
      <c r="Z760" s="315" t="s">
        <v>394</v>
      </c>
      <c r="AA760" s="315" t="s">
        <v>394</v>
      </c>
      <c r="AB760" s="281"/>
      <c r="AC760" s="279" t="s">
        <v>855</v>
      </c>
      <c r="AF760" s="276" t="str">
        <f>IFERROR(VLOOKUP(A760,'[1]قوائم الترجمة'!AC$2:AD$2397,1,0),"م")</f>
        <v>م</v>
      </c>
      <c r="AG760" s="232"/>
      <c r="AH760" s="233"/>
      <c r="AI760" s="233"/>
      <c r="AJ760" s="233"/>
      <c r="AL760" s="267"/>
      <c r="AM760" s="235"/>
      <c r="AU760" s="234"/>
    </row>
    <row r="761" spans="1:47" ht="21" x14ac:dyDescent="0.4">
      <c r="A761" s="278">
        <v>115963</v>
      </c>
      <c r="B761" s="279" t="s">
        <v>5218</v>
      </c>
      <c r="C761" s="279" t="s">
        <v>68</v>
      </c>
      <c r="D761" s="279" t="s">
        <v>547</v>
      </c>
      <c r="E761" s="279" t="s">
        <v>394</v>
      </c>
      <c r="F761" s="303"/>
      <c r="G761" s="303"/>
      <c r="H761" s="279" t="s">
        <v>394</v>
      </c>
      <c r="I761" s="279" t="s">
        <v>61</v>
      </c>
      <c r="J761" s="279" t="s">
        <v>394</v>
      </c>
      <c r="K761" s="279" t="s">
        <v>394</v>
      </c>
      <c r="L761" s="279" t="s">
        <v>394</v>
      </c>
      <c r="M761" s="279" t="s">
        <v>394</v>
      </c>
      <c r="N761" s="279" t="s">
        <v>394</v>
      </c>
      <c r="O761" s="279" t="s">
        <v>394</v>
      </c>
      <c r="P761" s="315">
        <v>0</v>
      </c>
      <c r="Q761" s="279" t="s">
        <v>394</v>
      </c>
      <c r="R761" s="315" t="s">
        <v>394</v>
      </c>
      <c r="S761" s="279" t="s">
        <v>394</v>
      </c>
      <c r="T761" s="279" t="s">
        <v>394</v>
      </c>
      <c r="U761" s="315" t="s">
        <v>394</v>
      </c>
      <c r="V761" s="315" t="s">
        <v>394</v>
      </c>
      <c r="W761" s="315" t="s">
        <v>394</v>
      </c>
      <c r="X761" s="315" t="s">
        <v>394</v>
      </c>
      <c r="Y761" s="281"/>
      <c r="Z761" s="315" t="s">
        <v>394</v>
      </c>
      <c r="AA761" s="315" t="s">
        <v>394</v>
      </c>
      <c r="AB761" s="281"/>
      <c r="AC761" s="279" t="s">
        <v>855</v>
      </c>
      <c r="AF761" s="276" t="str">
        <f>IFERROR(VLOOKUP(A761,'[1]قوائم الترجمة'!AC$2:AD$2397,1,0),"م")</f>
        <v>م</v>
      </c>
      <c r="AG761" s="232"/>
      <c r="AH761" s="233"/>
      <c r="AI761" s="233"/>
      <c r="AJ761" s="233"/>
      <c r="AL761" s="267"/>
      <c r="AM761" s="235"/>
      <c r="AU761" s="234"/>
    </row>
    <row r="762" spans="1:47" ht="21" x14ac:dyDescent="0.4">
      <c r="A762" s="278">
        <v>115972</v>
      </c>
      <c r="B762" s="279" t="s">
        <v>5217</v>
      </c>
      <c r="C762" s="279" t="s">
        <v>62</v>
      </c>
      <c r="D762" s="279" t="s">
        <v>273</v>
      </c>
      <c r="E762" s="279" t="s">
        <v>394</v>
      </c>
      <c r="F762" s="303"/>
      <c r="G762" s="303"/>
      <c r="H762" s="279" t="s">
        <v>394</v>
      </c>
      <c r="I762" s="279" t="s">
        <v>540</v>
      </c>
      <c r="J762" s="279" t="s">
        <v>394</v>
      </c>
      <c r="K762" s="279" t="s">
        <v>394</v>
      </c>
      <c r="L762" s="279" t="s">
        <v>394</v>
      </c>
      <c r="M762" s="279" t="s">
        <v>394</v>
      </c>
      <c r="N762" s="279" t="s">
        <v>394</v>
      </c>
      <c r="O762" s="279" t="s">
        <v>394</v>
      </c>
      <c r="P762" s="315">
        <v>0</v>
      </c>
      <c r="Q762" s="279" t="s">
        <v>394</v>
      </c>
      <c r="R762" s="315" t="s">
        <v>394</v>
      </c>
      <c r="S762" s="279" t="s">
        <v>394</v>
      </c>
      <c r="T762" s="279" t="s">
        <v>394</v>
      </c>
      <c r="U762" s="315" t="s">
        <v>394</v>
      </c>
      <c r="V762" s="315" t="s">
        <v>394</v>
      </c>
      <c r="W762" s="315" t="s">
        <v>394</v>
      </c>
      <c r="X762" s="315" t="s">
        <v>394</v>
      </c>
      <c r="Y762" s="281"/>
      <c r="Z762" s="315" t="s">
        <v>394</v>
      </c>
      <c r="AA762" s="315" t="s">
        <v>394</v>
      </c>
      <c r="AB762" s="281"/>
      <c r="AC762" s="279" t="s">
        <v>855</v>
      </c>
      <c r="AF762" s="276" t="str">
        <f>IFERROR(VLOOKUP(A762,'[1]قوائم الترجمة'!AC$2:AD$2397,1,0),"م")</f>
        <v>م</v>
      </c>
      <c r="AG762" s="232"/>
      <c r="AH762" s="233"/>
      <c r="AI762" s="233"/>
      <c r="AJ762" s="233"/>
      <c r="AL762" s="267"/>
      <c r="AM762" s="235"/>
      <c r="AU762" s="234"/>
    </row>
    <row r="763" spans="1:47" ht="21" x14ac:dyDescent="0.4">
      <c r="A763" s="278">
        <v>115976</v>
      </c>
      <c r="B763" s="279" t="s">
        <v>5216</v>
      </c>
      <c r="C763" s="279" t="s">
        <v>132</v>
      </c>
      <c r="D763" s="279" t="s">
        <v>324</v>
      </c>
      <c r="E763" s="279" t="s">
        <v>394</v>
      </c>
      <c r="F763" s="303"/>
      <c r="G763" s="303"/>
      <c r="H763" s="279" t="s">
        <v>394</v>
      </c>
      <c r="I763" s="279" t="s">
        <v>61</v>
      </c>
      <c r="J763" s="279" t="s">
        <v>394</v>
      </c>
      <c r="K763" s="279" t="s">
        <v>394</v>
      </c>
      <c r="L763" s="279" t="s">
        <v>394</v>
      </c>
      <c r="M763" s="279" t="s">
        <v>394</v>
      </c>
      <c r="N763" s="279" t="s">
        <v>394</v>
      </c>
      <c r="O763" s="279" t="s">
        <v>394</v>
      </c>
      <c r="P763" s="315">
        <v>0</v>
      </c>
      <c r="Q763" s="279" t="s">
        <v>394</v>
      </c>
      <c r="R763" s="315" t="s">
        <v>394</v>
      </c>
      <c r="S763" s="279" t="s">
        <v>394</v>
      </c>
      <c r="T763" s="279" t="s">
        <v>394</v>
      </c>
      <c r="U763" s="315" t="s">
        <v>394</v>
      </c>
      <c r="V763" s="315" t="s">
        <v>394</v>
      </c>
      <c r="W763" s="315" t="s">
        <v>394</v>
      </c>
      <c r="X763" s="315" t="s">
        <v>394</v>
      </c>
      <c r="Y763" s="281"/>
      <c r="Z763" s="315" t="s">
        <v>394</v>
      </c>
      <c r="AA763" s="315" t="s">
        <v>394</v>
      </c>
      <c r="AB763" s="281"/>
      <c r="AC763" s="279" t="s">
        <v>855</v>
      </c>
      <c r="AF763" s="276" t="str">
        <f>IFERROR(VLOOKUP(A763,'[1]قوائم الترجمة'!AC$2:AD$2397,1,0),"م")</f>
        <v>م</v>
      </c>
      <c r="AG763" s="232"/>
      <c r="AH763" s="233"/>
      <c r="AI763" s="233"/>
      <c r="AJ763" s="233"/>
      <c r="AL763" s="267"/>
      <c r="AM763" s="235"/>
      <c r="AU763" s="234"/>
    </row>
    <row r="764" spans="1:47" ht="21" x14ac:dyDescent="0.4">
      <c r="A764" s="275">
        <v>115978</v>
      </c>
      <c r="B764" s="276" t="s">
        <v>5215</v>
      </c>
      <c r="C764" s="276" t="s">
        <v>594</v>
      </c>
      <c r="D764" s="276" t="s">
        <v>257</v>
      </c>
      <c r="E764" s="276" t="s">
        <v>424</v>
      </c>
      <c r="F764" s="276" t="s">
        <v>8378</v>
      </c>
      <c r="G764" s="276" t="s">
        <v>8379</v>
      </c>
      <c r="H764" s="276" t="s">
        <v>425</v>
      </c>
      <c r="I764" s="276" t="s">
        <v>61</v>
      </c>
      <c r="J764" s="276" t="s">
        <v>426</v>
      </c>
      <c r="K764" s="277">
        <v>0</v>
      </c>
      <c r="L764" s="276" t="s">
        <v>402</v>
      </c>
      <c r="M764" s="303"/>
      <c r="N764" s="276"/>
      <c r="O764" s="276" t="s">
        <v>394</v>
      </c>
      <c r="P764" s="315">
        <v>0</v>
      </c>
      <c r="Q764" s="303"/>
      <c r="R764" s="317" t="s">
        <v>394</v>
      </c>
      <c r="S764" s="276" t="s">
        <v>394</v>
      </c>
      <c r="T764" s="303"/>
      <c r="AC764" s="276" t="s">
        <v>855</v>
      </c>
      <c r="AF764" s="276">
        <f>IFERROR(VLOOKUP(A764,'[1]قوائم الترجمة'!AC$2:AD$2397,1,0),"م")</f>
        <v>115978</v>
      </c>
      <c r="AG764" s="232"/>
      <c r="AH764" s="233"/>
      <c r="AI764" s="233"/>
      <c r="AJ764" s="233"/>
      <c r="AL764" s="267"/>
      <c r="AM764" s="235"/>
      <c r="AU764" s="234"/>
    </row>
    <row r="765" spans="1:47" ht="21" x14ac:dyDescent="0.4">
      <c r="A765" s="278">
        <v>115985</v>
      </c>
      <c r="B765" s="279" t="s">
        <v>7866</v>
      </c>
      <c r="C765" s="279" t="s">
        <v>465</v>
      </c>
      <c r="D765" s="279" t="s">
        <v>10381</v>
      </c>
      <c r="E765" s="279" t="s">
        <v>394</v>
      </c>
      <c r="F765" s="303"/>
      <c r="G765" s="303"/>
      <c r="H765" s="279" t="s">
        <v>394</v>
      </c>
      <c r="I765" s="279" t="s">
        <v>538</v>
      </c>
      <c r="J765" s="279" t="s">
        <v>394</v>
      </c>
      <c r="K765" s="279" t="s">
        <v>394</v>
      </c>
      <c r="L765" s="279" t="s">
        <v>394</v>
      </c>
      <c r="M765" s="279" t="s">
        <v>394</v>
      </c>
      <c r="N765" s="279" t="s">
        <v>394</v>
      </c>
      <c r="O765" s="279" t="s">
        <v>394</v>
      </c>
      <c r="P765" s="315">
        <v>0</v>
      </c>
      <c r="Q765" s="279" t="s">
        <v>394</v>
      </c>
      <c r="R765" s="315" t="s">
        <v>394</v>
      </c>
      <c r="S765" s="279" t="s">
        <v>394</v>
      </c>
      <c r="T765" s="279" t="s">
        <v>394</v>
      </c>
      <c r="U765" s="315" t="s">
        <v>394</v>
      </c>
      <c r="V765" s="315" t="s">
        <v>394</v>
      </c>
      <c r="W765" s="315" t="s">
        <v>394</v>
      </c>
      <c r="X765" s="315" t="s">
        <v>394</v>
      </c>
      <c r="Y765" s="281"/>
      <c r="Z765" s="315" t="s">
        <v>394</v>
      </c>
      <c r="AA765" s="315" t="s">
        <v>394</v>
      </c>
      <c r="AB765" s="281"/>
      <c r="AC765" s="279" t="s">
        <v>855</v>
      </c>
      <c r="AF765" s="276" t="str">
        <f>IFERROR(VLOOKUP(A765,'[1]قوائم الترجمة'!AC$2:AD$2397,1,0),"م")</f>
        <v>م</v>
      </c>
      <c r="AG765" s="232"/>
      <c r="AH765" s="233"/>
      <c r="AI765" s="233"/>
      <c r="AJ765" s="233"/>
      <c r="AL765" s="267"/>
      <c r="AM765" s="235"/>
      <c r="AO765" s="236"/>
      <c r="AU765" s="234"/>
    </row>
    <row r="766" spans="1:47" ht="21" x14ac:dyDescent="0.4">
      <c r="A766" s="278">
        <v>115987</v>
      </c>
      <c r="B766" s="279" t="s">
        <v>7901</v>
      </c>
      <c r="C766" s="279" t="s">
        <v>71</v>
      </c>
      <c r="D766" s="279" t="s">
        <v>7902</v>
      </c>
      <c r="E766" s="279" t="s">
        <v>394</v>
      </c>
      <c r="F766" s="303"/>
      <c r="G766" s="303"/>
      <c r="H766" s="279" t="s">
        <v>394</v>
      </c>
      <c r="I766" s="279" t="s">
        <v>61</v>
      </c>
      <c r="J766" s="279" t="s">
        <v>394</v>
      </c>
      <c r="K766" s="279" t="s">
        <v>394</v>
      </c>
      <c r="L766" s="279" t="s">
        <v>394</v>
      </c>
      <c r="M766" s="279" t="s">
        <v>394</v>
      </c>
      <c r="N766" s="279" t="s">
        <v>394</v>
      </c>
      <c r="O766" s="279" t="s">
        <v>394</v>
      </c>
      <c r="P766" s="315">
        <v>0</v>
      </c>
      <c r="Q766" s="279" t="s">
        <v>394</v>
      </c>
      <c r="R766" s="315" t="s">
        <v>394</v>
      </c>
      <c r="S766" s="279" t="s">
        <v>394</v>
      </c>
      <c r="T766" s="279" t="s">
        <v>394</v>
      </c>
      <c r="U766" s="315" t="s">
        <v>394</v>
      </c>
      <c r="V766" s="315" t="s">
        <v>394</v>
      </c>
      <c r="W766" s="315" t="s">
        <v>394</v>
      </c>
      <c r="X766" s="315" t="s">
        <v>394</v>
      </c>
      <c r="Y766" s="281"/>
      <c r="Z766" s="315" t="s">
        <v>394</v>
      </c>
      <c r="AA766" s="315" t="s">
        <v>394</v>
      </c>
      <c r="AB766" s="281"/>
      <c r="AC766" s="279" t="s">
        <v>855</v>
      </c>
      <c r="AF766" s="276" t="str">
        <f>IFERROR(VLOOKUP(A766,'[1]قوائم الترجمة'!AC$2:AD$2397,1,0),"م")</f>
        <v>م</v>
      </c>
      <c r="AG766" s="232"/>
      <c r="AH766" s="233"/>
      <c r="AI766" s="233"/>
      <c r="AJ766" s="233"/>
      <c r="AL766" s="267"/>
      <c r="AM766" s="235"/>
      <c r="AO766" s="236"/>
      <c r="AU766" s="234"/>
    </row>
    <row r="767" spans="1:47" ht="21" x14ac:dyDescent="0.4">
      <c r="A767" s="278">
        <v>116005</v>
      </c>
      <c r="B767" s="279" t="s">
        <v>5594</v>
      </c>
      <c r="C767" s="279" t="s">
        <v>122</v>
      </c>
      <c r="D767" s="279" t="s">
        <v>237</v>
      </c>
      <c r="E767" s="279" t="s">
        <v>394</v>
      </c>
      <c r="F767" s="303"/>
      <c r="G767" s="303"/>
      <c r="H767" s="279" t="s">
        <v>394</v>
      </c>
      <c r="I767" s="279" t="s">
        <v>540</v>
      </c>
      <c r="J767" s="279" t="s">
        <v>394</v>
      </c>
      <c r="K767" s="279" t="s">
        <v>394</v>
      </c>
      <c r="L767" s="279" t="s">
        <v>394</v>
      </c>
      <c r="M767" s="279" t="s">
        <v>394</v>
      </c>
      <c r="N767" s="279" t="s">
        <v>394</v>
      </c>
      <c r="O767" s="279" t="s">
        <v>394</v>
      </c>
      <c r="P767" s="315">
        <v>0</v>
      </c>
      <c r="Q767" s="279" t="s">
        <v>394</v>
      </c>
      <c r="R767" s="315" t="s">
        <v>394</v>
      </c>
      <c r="S767" s="279" t="s">
        <v>394</v>
      </c>
      <c r="T767" s="279" t="s">
        <v>394</v>
      </c>
      <c r="U767" s="315" t="s">
        <v>394</v>
      </c>
      <c r="V767" s="315" t="s">
        <v>394</v>
      </c>
      <c r="W767" s="315" t="s">
        <v>394</v>
      </c>
      <c r="X767" s="315" t="s">
        <v>394</v>
      </c>
      <c r="Y767" s="281"/>
      <c r="Z767" s="315" t="s">
        <v>394</v>
      </c>
      <c r="AA767" s="315" t="s">
        <v>394</v>
      </c>
      <c r="AB767" s="281"/>
      <c r="AC767" s="279" t="s">
        <v>855</v>
      </c>
      <c r="AF767" s="276" t="str">
        <f>IFERROR(VLOOKUP(A767,'[1]قوائم الترجمة'!AC$2:AD$2397,1,0),"م")</f>
        <v>م</v>
      </c>
      <c r="AG767" s="232"/>
      <c r="AH767" s="233"/>
      <c r="AI767" s="233"/>
      <c r="AJ767" s="233"/>
      <c r="AL767" s="267"/>
      <c r="AM767" s="235"/>
      <c r="AO767" s="236"/>
      <c r="AU767" s="234"/>
    </row>
    <row r="768" spans="1:47" ht="21" x14ac:dyDescent="0.4">
      <c r="A768" s="278">
        <v>116034</v>
      </c>
      <c r="B768" s="279" t="s">
        <v>5710</v>
      </c>
      <c r="C768" s="279" t="s">
        <v>1528</v>
      </c>
      <c r="D768" s="279" t="s">
        <v>297</v>
      </c>
      <c r="E768" s="279" t="s">
        <v>394</v>
      </c>
      <c r="F768" s="303"/>
      <c r="G768" s="303"/>
      <c r="H768" s="279" t="s">
        <v>394</v>
      </c>
      <c r="I768" s="279" t="s">
        <v>538</v>
      </c>
      <c r="J768" s="279" t="s">
        <v>394</v>
      </c>
      <c r="K768" s="279" t="s">
        <v>394</v>
      </c>
      <c r="L768" s="279" t="s">
        <v>394</v>
      </c>
      <c r="M768" s="279" t="s">
        <v>394</v>
      </c>
      <c r="N768" s="279" t="s">
        <v>394</v>
      </c>
      <c r="O768" s="279" t="s">
        <v>394</v>
      </c>
      <c r="P768" s="315">
        <v>0</v>
      </c>
      <c r="Q768" s="279" t="s">
        <v>394</v>
      </c>
      <c r="R768" s="315" t="s">
        <v>394</v>
      </c>
      <c r="S768" s="279" t="s">
        <v>394</v>
      </c>
      <c r="T768" s="279" t="s">
        <v>394</v>
      </c>
      <c r="U768" s="315" t="s">
        <v>394</v>
      </c>
      <c r="V768" s="315" t="s">
        <v>394</v>
      </c>
      <c r="W768" s="315" t="s">
        <v>394</v>
      </c>
      <c r="X768" s="315" t="s">
        <v>394</v>
      </c>
      <c r="Y768" s="281"/>
      <c r="Z768" s="315" t="s">
        <v>394</v>
      </c>
      <c r="AA768" s="315" t="s">
        <v>394</v>
      </c>
      <c r="AB768" s="281"/>
      <c r="AC768" s="279" t="s">
        <v>855</v>
      </c>
      <c r="AF768" s="276" t="str">
        <f>IFERROR(VLOOKUP(A768,'[1]قوائم الترجمة'!AC$2:AD$2397,1,0),"م")</f>
        <v>م</v>
      </c>
      <c r="AG768" s="232"/>
      <c r="AH768" s="233"/>
      <c r="AI768" s="233"/>
      <c r="AJ768" s="233"/>
      <c r="AL768" s="267"/>
      <c r="AM768" s="235"/>
      <c r="AO768" s="236"/>
      <c r="AU768" s="234"/>
    </row>
    <row r="769" spans="1:47" ht="21" x14ac:dyDescent="0.4">
      <c r="A769" s="278">
        <v>116044</v>
      </c>
      <c r="B769" s="279" t="s">
        <v>5759</v>
      </c>
      <c r="C769" s="279" t="s">
        <v>73</v>
      </c>
      <c r="D769" s="279" t="s">
        <v>239</v>
      </c>
      <c r="E769" s="279" t="s">
        <v>394</v>
      </c>
      <c r="F769" s="303"/>
      <c r="G769" s="303"/>
      <c r="H769" s="279" t="s">
        <v>394</v>
      </c>
      <c r="I769" s="279" t="s">
        <v>540</v>
      </c>
      <c r="J769" s="279" t="s">
        <v>394</v>
      </c>
      <c r="K769" s="279" t="s">
        <v>394</v>
      </c>
      <c r="L769" s="279" t="s">
        <v>394</v>
      </c>
      <c r="M769" s="279" t="s">
        <v>394</v>
      </c>
      <c r="N769" s="279" t="s">
        <v>394</v>
      </c>
      <c r="O769" s="279" t="s">
        <v>394</v>
      </c>
      <c r="P769" s="315">
        <v>0</v>
      </c>
      <c r="Q769" s="279" t="s">
        <v>394</v>
      </c>
      <c r="R769" s="315" t="s">
        <v>394</v>
      </c>
      <c r="S769" s="279" t="s">
        <v>394</v>
      </c>
      <c r="T769" s="279" t="s">
        <v>394</v>
      </c>
      <c r="U769" s="315" t="s">
        <v>394</v>
      </c>
      <c r="V769" s="315" t="s">
        <v>394</v>
      </c>
      <c r="W769" s="315" t="s">
        <v>394</v>
      </c>
      <c r="X769" s="315" t="s">
        <v>394</v>
      </c>
      <c r="Y769" s="281"/>
      <c r="Z769" s="315" t="s">
        <v>394</v>
      </c>
      <c r="AA769" s="315" t="s">
        <v>394</v>
      </c>
      <c r="AB769" s="281"/>
      <c r="AC769" s="279" t="s">
        <v>855</v>
      </c>
      <c r="AF769" s="276" t="str">
        <f>IFERROR(VLOOKUP(A769,'[1]قوائم الترجمة'!AC$2:AD$2397,1,0),"م")</f>
        <v>م</v>
      </c>
      <c r="AG769" s="232"/>
      <c r="AH769" s="233"/>
      <c r="AI769" s="233"/>
      <c r="AJ769" s="233"/>
      <c r="AL769" s="267"/>
      <c r="AM769" s="235"/>
      <c r="AU769" s="234"/>
    </row>
    <row r="770" spans="1:47" ht="21" x14ac:dyDescent="0.4">
      <c r="A770" s="278">
        <v>116058</v>
      </c>
      <c r="B770" s="279" t="s">
        <v>1622</v>
      </c>
      <c r="C770" s="279" t="s">
        <v>68</v>
      </c>
      <c r="D770" s="279" t="s">
        <v>675</v>
      </c>
      <c r="E770" s="279" t="s">
        <v>424</v>
      </c>
      <c r="F770" s="279" t="s">
        <v>8378</v>
      </c>
      <c r="G770" s="279" t="s">
        <v>8379</v>
      </c>
      <c r="H770" s="279" t="s">
        <v>7215</v>
      </c>
      <c r="I770" s="279" t="s">
        <v>61</v>
      </c>
      <c r="J770" s="279" t="s">
        <v>7215</v>
      </c>
      <c r="K770" s="280">
        <v>0</v>
      </c>
      <c r="L770" s="279" t="s">
        <v>7215</v>
      </c>
      <c r="M770" s="279" t="s">
        <v>394</v>
      </c>
      <c r="N770" s="279" t="s">
        <v>394</v>
      </c>
      <c r="O770" s="279" t="s">
        <v>394</v>
      </c>
      <c r="P770" s="315">
        <v>0</v>
      </c>
      <c r="Q770" s="278"/>
      <c r="S770" s="279" t="s">
        <v>394</v>
      </c>
      <c r="T770" s="279" t="s">
        <v>394</v>
      </c>
      <c r="AC770" s="279" t="s">
        <v>855</v>
      </c>
      <c r="AF770" s="276">
        <f>IFERROR(VLOOKUP(A770,'[1]قوائم الترجمة'!AC$2:AD$2397,1,0),"م")</f>
        <v>116058</v>
      </c>
      <c r="AG770" s="232"/>
      <c r="AH770" s="233"/>
      <c r="AI770" s="233"/>
      <c r="AJ770" s="233"/>
      <c r="AL770" s="267"/>
      <c r="AM770" s="235"/>
      <c r="AO770" s="236"/>
      <c r="AU770" s="234"/>
    </row>
    <row r="771" spans="1:47" ht="21" x14ac:dyDescent="0.4">
      <c r="A771" s="278">
        <v>116059</v>
      </c>
      <c r="B771" s="279" t="s">
        <v>5213</v>
      </c>
      <c r="C771" s="279" t="s">
        <v>171</v>
      </c>
      <c r="D771" s="279" t="s">
        <v>5214</v>
      </c>
      <c r="E771" s="279" t="s">
        <v>424</v>
      </c>
      <c r="F771" s="279" t="s">
        <v>9033</v>
      </c>
      <c r="G771" s="279" t="s">
        <v>402</v>
      </c>
      <c r="H771" s="279" t="s">
        <v>425</v>
      </c>
      <c r="I771" s="279" t="s">
        <v>61</v>
      </c>
      <c r="J771" s="279" t="s">
        <v>843</v>
      </c>
      <c r="K771" s="280">
        <v>2009</v>
      </c>
      <c r="L771" s="279" t="s">
        <v>404</v>
      </c>
      <c r="M771" s="279" t="s">
        <v>394</v>
      </c>
      <c r="N771" s="279"/>
      <c r="O771" s="279" t="s">
        <v>394</v>
      </c>
      <c r="P771" s="315">
        <v>0</v>
      </c>
      <c r="Q771" s="278"/>
      <c r="S771" s="279" t="s">
        <v>394</v>
      </c>
      <c r="T771" s="279" t="s">
        <v>394</v>
      </c>
      <c r="AC771" s="279" t="s">
        <v>394</v>
      </c>
      <c r="AF771" s="276">
        <f>IFERROR(VLOOKUP(A771,'[1]قوائم الترجمة'!AC$2:AD$2397,1,0),"م")</f>
        <v>116059</v>
      </c>
      <c r="AG771" s="232"/>
      <c r="AH771" s="233"/>
      <c r="AI771" s="233"/>
      <c r="AJ771" s="233"/>
      <c r="AL771" s="267"/>
      <c r="AM771" s="235"/>
      <c r="AO771" s="236"/>
      <c r="AU771" s="234"/>
    </row>
    <row r="772" spans="1:47" ht="21" x14ac:dyDescent="0.4">
      <c r="A772" s="278">
        <v>116061</v>
      </c>
      <c r="B772" s="279" t="s">
        <v>5842</v>
      </c>
      <c r="C772" s="279" t="s">
        <v>492</v>
      </c>
      <c r="D772" s="279" t="s">
        <v>267</v>
      </c>
      <c r="E772" s="279" t="s">
        <v>394</v>
      </c>
      <c r="F772" s="303"/>
      <c r="G772" s="303"/>
      <c r="H772" s="279" t="s">
        <v>394</v>
      </c>
      <c r="I772" s="279" t="s">
        <v>539</v>
      </c>
      <c r="J772" s="279" t="s">
        <v>394</v>
      </c>
      <c r="K772" s="279" t="s">
        <v>394</v>
      </c>
      <c r="L772" s="279" t="s">
        <v>394</v>
      </c>
      <c r="M772" s="279" t="s">
        <v>394</v>
      </c>
      <c r="N772" s="279" t="s">
        <v>394</v>
      </c>
      <c r="O772" s="279" t="s">
        <v>394</v>
      </c>
      <c r="P772" s="315">
        <v>0</v>
      </c>
      <c r="Q772" s="279" t="s">
        <v>394</v>
      </c>
      <c r="R772" s="315" t="s">
        <v>394</v>
      </c>
      <c r="S772" s="279" t="s">
        <v>394</v>
      </c>
      <c r="T772" s="279" t="s">
        <v>394</v>
      </c>
      <c r="U772" s="315" t="s">
        <v>394</v>
      </c>
      <c r="V772" s="315" t="s">
        <v>394</v>
      </c>
      <c r="W772" s="315" t="s">
        <v>394</v>
      </c>
      <c r="X772" s="315" t="s">
        <v>394</v>
      </c>
      <c r="Y772" s="281"/>
      <c r="Z772" s="315" t="s">
        <v>394</v>
      </c>
      <c r="AA772" s="315" t="s">
        <v>394</v>
      </c>
      <c r="AB772" s="281"/>
      <c r="AC772" s="279" t="s">
        <v>855</v>
      </c>
      <c r="AF772" s="276" t="str">
        <f>IFERROR(VLOOKUP(A772,'[1]قوائم الترجمة'!AC$2:AD$2397,1,0),"م")</f>
        <v>م</v>
      </c>
      <c r="AG772" s="232"/>
      <c r="AH772" s="233"/>
      <c r="AI772" s="233"/>
      <c r="AJ772" s="233"/>
      <c r="AL772" s="267"/>
      <c r="AM772" s="235"/>
      <c r="AO772" s="236"/>
      <c r="AU772" s="234"/>
    </row>
    <row r="773" spans="1:47" ht="21" x14ac:dyDescent="0.4">
      <c r="A773" s="278">
        <v>116066</v>
      </c>
      <c r="B773" s="279" t="s">
        <v>1621</v>
      </c>
      <c r="C773" s="279" t="s">
        <v>787</v>
      </c>
      <c r="D773" s="279" t="s">
        <v>357</v>
      </c>
      <c r="E773" s="279" t="s">
        <v>5660</v>
      </c>
      <c r="F773" s="279" t="s">
        <v>9034</v>
      </c>
      <c r="G773" s="279" t="s">
        <v>9035</v>
      </c>
      <c r="H773" s="279" t="s">
        <v>425</v>
      </c>
      <c r="I773" s="279" t="s">
        <v>61</v>
      </c>
      <c r="J773" s="279" t="s">
        <v>7215</v>
      </c>
      <c r="K773" s="280">
        <v>0</v>
      </c>
      <c r="L773" s="279" t="s">
        <v>7215</v>
      </c>
      <c r="M773" s="279" t="s">
        <v>394</v>
      </c>
      <c r="N773" s="279" t="s">
        <v>394</v>
      </c>
      <c r="O773" s="279" t="s">
        <v>394</v>
      </c>
      <c r="P773" s="315">
        <v>0</v>
      </c>
      <c r="Q773" s="278"/>
      <c r="S773" s="279" t="s">
        <v>394</v>
      </c>
      <c r="T773" s="279" t="s">
        <v>394</v>
      </c>
      <c r="AC773" s="279" t="s">
        <v>855</v>
      </c>
      <c r="AF773" s="276">
        <f>IFERROR(VLOOKUP(A773,'[1]قوائم الترجمة'!AC$2:AD$2397,1,0),"م")</f>
        <v>116066</v>
      </c>
      <c r="AG773" s="232"/>
      <c r="AH773" s="233"/>
      <c r="AI773" s="233"/>
      <c r="AJ773" s="233"/>
      <c r="AL773" s="267"/>
      <c r="AM773" s="235"/>
      <c r="AU773" s="234"/>
    </row>
    <row r="774" spans="1:47" ht="21" x14ac:dyDescent="0.4">
      <c r="A774" s="278">
        <v>116068</v>
      </c>
      <c r="B774" s="279" t="s">
        <v>5924</v>
      </c>
      <c r="C774" s="279" t="s">
        <v>176</v>
      </c>
      <c r="D774" s="279" t="s">
        <v>244</v>
      </c>
      <c r="E774" s="279" t="s">
        <v>394</v>
      </c>
      <c r="F774" s="303"/>
      <c r="G774" s="303"/>
      <c r="H774" s="279" t="s">
        <v>394</v>
      </c>
      <c r="I774" s="279" t="s">
        <v>538</v>
      </c>
      <c r="J774" s="279" t="s">
        <v>394</v>
      </c>
      <c r="K774" s="279" t="s">
        <v>394</v>
      </c>
      <c r="L774" s="279" t="s">
        <v>394</v>
      </c>
      <c r="M774" s="279" t="s">
        <v>394</v>
      </c>
      <c r="N774" s="279" t="s">
        <v>394</v>
      </c>
      <c r="O774" s="279" t="s">
        <v>394</v>
      </c>
      <c r="P774" s="315">
        <v>0</v>
      </c>
      <c r="Q774" s="279" t="s">
        <v>394</v>
      </c>
      <c r="R774" s="315" t="s">
        <v>394</v>
      </c>
      <c r="S774" s="279" t="s">
        <v>394</v>
      </c>
      <c r="T774" s="279" t="s">
        <v>394</v>
      </c>
      <c r="U774" s="315" t="s">
        <v>394</v>
      </c>
      <c r="V774" s="315" t="s">
        <v>394</v>
      </c>
      <c r="W774" s="315" t="s">
        <v>394</v>
      </c>
      <c r="X774" s="315" t="s">
        <v>394</v>
      </c>
      <c r="Y774" s="281"/>
      <c r="Z774" s="315" t="s">
        <v>394</v>
      </c>
      <c r="AA774" s="315" t="s">
        <v>394</v>
      </c>
      <c r="AB774" s="281"/>
      <c r="AC774" s="279" t="s">
        <v>855</v>
      </c>
      <c r="AF774" s="276" t="str">
        <f>IFERROR(VLOOKUP(A774,'[1]قوائم الترجمة'!AC$2:AD$2397,1,0),"م")</f>
        <v>م</v>
      </c>
      <c r="AG774" s="232"/>
      <c r="AH774" s="233"/>
      <c r="AI774" s="233"/>
      <c r="AJ774" s="233"/>
      <c r="AL774" s="267"/>
      <c r="AM774" s="235"/>
      <c r="AU774" s="234"/>
    </row>
    <row r="775" spans="1:47" ht="21" x14ac:dyDescent="0.4">
      <c r="A775" s="278">
        <v>116073</v>
      </c>
      <c r="B775" s="279" t="s">
        <v>5212</v>
      </c>
      <c r="C775" s="279" t="s">
        <v>81</v>
      </c>
      <c r="D775" s="279" t="s">
        <v>318</v>
      </c>
      <c r="E775" s="279" t="s">
        <v>394</v>
      </c>
      <c r="F775" s="303"/>
      <c r="G775" s="303"/>
      <c r="H775" s="279" t="s">
        <v>394</v>
      </c>
      <c r="I775" s="279" t="s">
        <v>61</v>
      </c>
      <c r="J775" s="279" t="s">
        <v>394</v>
      </c>
      <c r="K775" s="279" t="s">
        <v>394</v>
      </c>
      <c r="L775" s="279" t="s">
        <v>394</v>
      </c>
      <c r="M775" s="279" t="s">
        <v>394</v>
      </c>
      <c r="N775" s="279" t="s">
        <v>394</v>
      </c>
      <c r="O775" s="279" t="s">
        <v>394</v>
      </c>
      <c r="P775" s="315">
        <v>0</v>
      </c>
      <c r="Q775" s="279" t="s">
        <v>394</v>
      </c>
      <c r="R775" s="315" t="s">
        <v>394</v>
      </c>
      <c r="S775" s="279" t="s">
        <v>394</v>
      </c>
      <c r="T775" s="279" t="s">
        <v>394</v>
      </c>
      <c r="U775" s="315" t="s">
        <v>394</v>
      </c>
      <c r="V775" s="315" t="s">
        <v>394</v>
      </c>
      <c r="W775" s="315" t="s">
        <v>394</v>
      </c>
      <c r="X775" s="315" t="s">
        <v>394</v>
      </c>
      <c r="Y775" s="281"/>
      <c r="Z775" s="315" t="s">
        <v>394</v>
      </c>
      <c r="AA775" s="315" t="s">
        <v>394</v>
      </c>
      <c r="AB775" s="281"/>
      <c r="AC775" s="279" t="s">
        <v>855</v>
      </c>
      <c r="AF775" s="276" t="str">
        <f>IFERROR(VLOOKUP(A775,'[1]قوائم الترجمة'!AC$2:AD$2397,1,0),"م")</f>
        <v>م</v>
      </c>
      <c r="AG775" s="232"/>
      <c r="AH775" s="233"/>
      <c r="AI775" s="233"/>
      <c r="AJ775" s="233"/>
      <c r="AL775" s="267"/>
      <c r="AM775" s="235"/>
      <c r="AO775" s="236"/>
      <c r="AU775" s="234"/>
    </row>
    <row r="776" spans="1:47" ht="21" x14ac:dyDescent="0.4">
      <c r="A776" s="278">
        <v>116111</v>
      </c>
      <c r="B776" s="279" t="s">
        <v>5211</v>
      </c>
      <c r="C776" s="279" t="s">
        <v>1103</v>
      </c>
      <c r="D776" s="279" t="s">
        <v>280</v>
      </c>
      <c r="E776" s="279" t="s">
        <v>424</v>
      </c>
      <c r="F776" s="279" t="s">
        <v>9036</v>
      </c>
      <c r="G776" s="279" t="s">
        <v>412</v>
      </c>
      <c r="H776" s="279" t="s">
        <v>425</v>
      </c>
      <c r="I776" s="279" t="s">
        <v>61</v>
      </c>
      <c r="J776" s="279" t="s">
        <v>7215</v>
      </c>
      <c r="K776" s="280">
        <v>0</v>
      </c>
      <c r="L776" s="279" t="s">
        <v>7215</v>
      </c>
      <c r="M776" s="279" t="s">
        <v>394</v>
      </c>
      <c r="N776" s="279" t="s">
        <v>394</v>
      </c>
      <c r="O776" s="279" t="s">
        <v>394</v>
      </c>
      <c r="P776" s="315">
        <v>0</v>
      </c>
      <c r="Q776" s="278"/>
      <c r="S776" s="279" t="s">
        <v>394</v>
      </c>
      <c r="T776" s="279" t="s">
        <v>394</v>
      </c>
      <c r="AC776" s="279" t="s">
        <v>855</v>
      </c>
      <c r="AF776" s="276">
        <f>IFERROR(VLOOKUP(A776,'[1]قوائم الترجمة'!AC$2:AD$2397,1,0),"م")</f>
        <v>116111</v>
      </c>
      <c r="AG776" s="232"/>
      <c r="AH776" s="233"/>
      <c r="AI776" s="233"/>
      <c r="AJ776" s="233"/>
      <c r="AL776" s="267"/>
      <c r="AM776" s="235"/>
      <c r="AO776" s="236"/>
      <c r="AU776" s="234"/>
    </row>
    <row r="777" spans="1:47" ht="21" x14ac:dyDescent="0.4">
      <c r="A777" s="278">
        <v>116114</v>
      </c>
      <c r="B777" s="279" t="s">
        <v>6192</v>
      </c>
      <c r="C777" s="279" t="s">
        <v>109</v>
      </c>
      <c r="D777" s="279" t="s">
        <v>337</v>
      </c>
      <c r="E777" s="279" t="s">
        <v>394</v>
      </c>
      <c r="F777" s="303"/>
      <c r="G777" s="303"/>
      <c r="H777" s="279" t="s">
        <v>394</v>
      </c>
      <c r="I777" s="279" t="s">
        <v>540</v>
      </c>
      <c r="J777" s="279" t="s">
        <v>394</v>
      </c>
      <c r="K777" s="279" t="s">
        <v>394</v>
      </c>
      <c r="L777" s="279" t="s">
        <v>394</v>
      </c>
      <c r="M777" s="279" t="s">
        <v>394</v>
      </c>
      <c r="N777" s="279" t="s">
        <v>394</v>
      </c>
      <c r="O777" s="279" t="s">
        <v>394</v>
      </c>
      <c r="P777" s="315">
        <v>0</v>
      </c>
      <c r="Q777" s="279" t="s">
        <v>394</v>
      </c>
      <c r="R777" s="315" t="s">
        <v>394</v>
      </c>
      <c r="S777" s="279" t="s">
        <v>394</v>
      </c>
      <c r="T777" s="279" t="s">
        <v>394</v>
      </c>
      <c r="U777" s="315" t="s">
        <v>394</v>
      </c>
      <c r="V777" s="315" t="s">
        <v>394</v>
      </c>
      <c r="W777" s="315" t="s">
        <v>394</v>
      </c>
      <c r="X777" s="315" t="s">
        <v>394</v>
      </c>
      <c r="Y777" s="281"/>
      <c r="Z777" s="315" t="s">
        <v>394</v>
      </c>
      <c r="AA777" s="315" t="s">
        <v>394</v>
      </c>
      <c r="AB777" s="281"/>
      <c r="AC777" s="279" t="s">
        <v>855</v>
      </c>
      <c r="AF777" s="276" t="str">
        <f>IFERROR(VLOOKUP(A777,'[1]قوائم الترجمة'!AC$2:AD$2397,1,0),"م")</f>
        <v>م</v>
      </c>
      <c r="AG777" s="232"/>
      <c r="AH777" s="233"/>
      <c r="AI777" s="233"/>
      <c r="AJ777" s="233"/>
      <c r="AL777" s="267"/>
      <c r="AM777" s="235"/>
      <c r="AU777" s="234"/>
    </row>
    <row r="778" spans="1:47" ht="21" x14ac:dyDescent="0.4">
      <c r="A778" s="278">
        <v>116116</v>
      </c>
      <c r="B778" s="279" t="s">
        <v>5210</v>
      </c>
      <c r="C778" s="279" t="s">
        <v>510</v>
      </c>
      <c r="D778" s="279" t="s">
        <v>320</v>
      </c>
      <c r="E778" s="279" t="s">
        <v>394</v>
      </c>
      <c r="F778" s="303"/>
      <c r="G778" s="303"/>
      <c r="H778" s="279" t="s">
        <v>394</v>
      </c>
      <c r="I778" s="279" t="s">
        <v>61</v>
      </c>
      <c r="J778" s="279" t="s">
        <v>394</v>
      </c>
      <c r="K778" s="279" t="s">
        <v>394</v>
      </c>
      <c r="L778" s="279" t="s">
        <v>394</v>
      </c>
      <c r="M778" s="279" t="s">
        <v>394</v>
      </c>
      <c r="N778" s="279" t="s">
        <v>394</v>
      </c>
      <c r="O778" s="279" t="s">
        <v>394</v>
      </c>
      <c r="P778" s="315">
        <v>0</v>
      </c>
      <c r="Q778" s="279" t="s">
        <v>394</v>
      </c>
      <c r="R778" s="315" t="s">
        <v>394</v>
      </c>
      <c r="S778" s="279" t="s">
        <v>394</v>
      </c>
      <c r="T778" s="279" t="s">
        <v>394</v>
      </c>
      <c r="U778" s="315" t="s">
        <v>394</v>
      </c>
      <c r="V778" s="315" t="s">
        <v>394</v>
      </c>
      <c r="W778" s="315" t="s">
        <v>394</v>
      </c>
      <c r="X778" s="315" t="s">
        <v>394</v>
      </c>
      <c r="Y778" s="281"/>
      <c r="Z778" s="315" t="s">
        <v>394</v>
      </c>
      <c r="AA778" s="315" t="s">
        <v>394</v>
      </c>
      <c r="AB778" s="281"/>
      <c r="AC778" s="279" t="s">
        <v>855</v>
      </c>
      <c r="AF778" s="276" t="str">
        <f>IFERROR(VLOOKUP(A778,'[1]قوائم الترجمة'!AC$2:AD$2397,1,0),"م")</f>
        <v>م</v>
      </c>
      <c r="AG778" s="232"/>
      <c r="AH778" s="233"/>
      <c r="AI778" s="233"/>
      <c r="AJ778" s="233"/>
      <c r="AL778" s="267"/>
      <c r="AM778" s="235"/>
      <c r="AO778" s="236"/>
      <c r="AU778" s="234"/>
    </row>
    <row r="779" spans="1:47" ht="21" x14ac:dyDescent="0.4">
      <c r="A779" s="278">
        <v>116133</v>
      </c>
      <c r="B779" s="279" t="s">
        <v>1444</v>
      </c>
      <c r="C779" s="279" t="s">
        <v>1445</v>
      </c>
      <c r="D779" s="279" t="s">
        <v>330</v>
      </c>
      <c r="E779" s="279" t="s">
        <v>5660</v>
      </c>
      <c r="F779" s="279" t="s">
        <v>9037</v>
      </c>
      <c r="G779" s="279" t="s">
        <v>402</v>
      </c>
      <c r="H779" s="279" t="s">
        <v>425</v>
      </c>
      <c r="I779" s="279" t="s">
        <v>541</v>
      </c>
      <c r="J779" s="279" t="s">
        <v>7215</v>
      </c>
      <c r="K779" s="280">
        <v>0</v>
      </c>
      <c r="L779" s="279" t="s">
        <v>7215</v>
      </c>
      <c r="M779" s="279" t="s">
        <v>394</v>
      </c>
      <c r="N779" s="279" t="s">
        <v>394</v>
      </c>
      <c r="O779" s="279" t="s">
        <v>394</v>
      </c>
      <c r="P779" s="315">
        <v>0</v>
      </c>
      <c r="Q779" s="278"/>
      <c r="S779" s="279" t="s">
        <v>394</v>
      </c>
      <c r="T779" s="279" t="s">
        <v>394</v>
      </c>
      <c r="AC779" s="279" t="s">
        <v>855</v>
      </c>
      <c r="AF779" s="276">
        <f>IFERROR(VLOOKUP(A779,'[1]قوائم الترجمة'!AC$2:AD$2397,1,0),"م")</f>
        <v>116133</v>
      </c>
      <c r="AG779" s="232"/>
      <c r="AH779" s="233"/>
      <c r="AI779" s="233"/>
      <c r="AJ779" s="233"/>
      <c r="AL779" s="267"/>
      <c r="AM779" s="235"/>
      <c r="AO779" s="236"/>
      <c r="AU779" s="234"/>
    </row>
    <row r="780" spans="1:47" ht="21" x14ac:dyDescent="0.4">
      <c r="A780" s="278">
        <v>116178</v>
      </c>
      <c r="B780" s="279" t="s">
        <v>5209</v>
      </c>
      <c r="C780" s="279" t="s">
        <v>946</v>
      </c>
      <c r="D780" s="279" t="s">
        <v>1116</v>
      </c>
      <c r="E780" s="279" t="s">
        <v>424</v>
      </c>
      <c r="F780" s="279" t="s">
        <v>8378</v>
      </c>
      <c r="G780" s="279" t="s">
        <v>8119</v>
      </c>
      <c r="H780" s="279" t="s">
        <v>425</v>
      </c>
      <c r="I780" s="279" t="s">
        <v>61</v>
      </c>
      <c r="J780" s="279" t="s">
        <v>426</v>
      </c>
      <c r="K780" s="280">
        <v>0</v>
      </c>
      <c r="L780" s="279" t="s">
        <v>402</v>
      </c>
      <c r="M780" s="279" t="s">
        <v>394</v>
      </c>
      <c r="N780" s="279" t="s">
        <v>394</v>
      </c>
      <c r="O780" s="279" t="s">
        <v>394</v>
      </c>
      <c r="P780" s="315">
        <v>0</v>
      </c>
      <c r="Q780" s="278"/>
      <c r="S780" s="279" t="s">
        <v>394</v>
      </c>
      <c r="T780" s="279" t="s">
        <v>394</v>
      </c>
      <c r="AC780" s="279" t="s">
        <v>394</v>
      </c>
      <c r="AF780" s="276">
        <f>IFERROR(VLOOKUP(A780,'[1]قوائم الترجمة'!AC$2:AD$2397,1,0),"م")</f>
        <v>116178</v>
      </c>
      <c r="AG780" s="232"/>
      <c r="AH780" s="233"/>
      <c r="AI780" s="233"/>
      <c r="AJ780" s="233"/>
      <c r="AL780" s="267"/>
      <c r="AM780" s="235"/>
      <c r="AU780" s="234"/>
    </row>
    <row r="781" spans="1:47" ht="21" x14ac:dyDescent="0.4">
      <c r="A781" s="278">
        <v>116210</v>
      </c>
      <c r="B781" s="279" t="s">
        <v>5208</v>
      </c>
      <c r="C781" s="279" t="s">
        <v>80</v>
      </c>
      <c r="D781" s="279" t="s">
        <v>264</v>
      </c>
      <c r="E781" s="279" t="s">
        <v>394</v>
      </c>
      <c r="F781" s="303"/>
      <c r="G781" s="303"/>
      <c r="H781" s="279" t="s">
        <v>394</v>
      </c>
      <c r="I781" s="279" t="s">
        <v>61</v>
      </c>
      <c r="J781" s="279" t="s">
        <v>394</v>
      </c>
      <c r="K781" s="279" t="s">
        <v>394</v>
      </c>
      <c r="L781" s="279" t="s">
        <v>394</v>
      </c>
      <c r="M781" s="279" t="s">
        <v>394</v>
      </c>
      <c r="N781" s="279" t="s">
        <v>394</v>
      </c>
      <c r="O781" s="279" t="s">
        <v>394</v>
      </c>
      <c r="P781" s="315">
        <v>0</v>
      </c>
      <c r="Q781" s="279" t="s">
        <v>394</v>
      </c>
      <c r="R781" s="315" t="s">
        <v>394</v>
      </c>
      <c r="S781" s="279" t="s">
        <v>394</v>
      </c>
      <c r="T781" s="279" t="s">
        <v>394</v>
      </c>
      <c r="U781" s="315" t="s">
        <v>394</v>
      </c>
      <c r="V781" s="315" t="s">
        <v>394</v>
      </c>
      <c r="W781" s="315" t="s">
        <v>394</v>
      </c>
      <c r="X781" s="315" t="s">
        <v>394</v>
      </c>
      <c r="Y781" s="281"/>
      <c r="Z781" s="315" t="s">
        <v>394</v>
      </c>
      <c r="AA781" s="315" t="s">
        <v>394</v>
      </c>
      <c r="AB781" s="281"/>
      <c r="AC781" s="279" t="s">
        <v>855</v>
      </c>
      <c r="AF781" s="276" t="str">
        <f>IFERROR(VLOOKUP(A781,'[1]قوائم الترجمة'!AC$2:AD$2397,1,0),"م")</f>
        <v>م</v>
      </c>
      <c r="AG781" s="232"/>
      <c r="AH781" s="233"/>
      <c r="AI781" s="233"/>
      <c r="AJ781" s="233"/>
      <c r="AL781" s="267"/>
      <c r="AM781" s="235"/>
      <c r="AU781" s="234"/>
    </row>
    <row r="782" spans="1:47" ht="21" x14ac:dyDescent="0.4">
      <c r="A782" s="278">
        <v>116214</v>
      </c>
      <c r="B782" s="279" t="s">
        <v>1443</v>
      </c>
      <c r="C782" s="279" t="s">
        <v>68</v>
      </c>
      <c r="D782" s="279" t="s">
        <v>284</v>
      </c>
      <c r="E782" s="279" t="s">
        <v>424</v>
      </c>
      <c r="F782" s="279" t="s">
        <v>9038</v>
      </c>
      <c r="G782" s="279" t="s">
        <v>402</v>
      </c>
      <c r="H782" s="279" t="s">
        <v>425</v>
      </c>
      <c r="I782" s="279" t="s">
        <v>61</v>
      </c>
      <c r="J782" s="279" t="s">
        <v>7215</v>
      </c>
      <c r="K782" s="280">
        <v>0</v>
      </c>
      <c r="L782" s="279" t="s">
        <v>7215</v>
      </c>
      <c r="M782" s="279" t="s">
        <v>394</v>
      </c>
      <c r="N782" s="279" t="s">
        <v>394</v>
      </c>
      <c r="O782" s="279" t="s">
        <v>394</v>
      </c>
      <c r="P782" s="315">
        <v>0</v>
      </c>
      <c r="Q782" s="278"/>
      <c r="S782" s="279" t="s">
        <v>394</v>
      </c>
      <c r="T782" s="279" t="s">
        <v>394</v>
      </c>
      <c r="AC782" s="279" t="s">
        <v>855</v>
      </c>
      <c r="AF782" s="276">
        <f>IFERROR(VLOOKUP(A782,'[1]قوائم الترجمة'!AC$2:AD$2397,1,0),"م")</f>
        <v>116214</v>
      </c>
      <c r="AG782" s="232"/>
      <c r="AH782" s="233"/>
      <c r="AI782" s="233"/>
      <c r="AJ782" s="233"/>
      <c r="AL782" s="267"/>
      <c r="AM782" s="235"/>
      <c r="AU782" s="234"/>
    </row>
    <row r="783" spans="1:47" ht="21" x14ac:dyDescent="0.4">
      <c r="A783" s="278">
        <v>116227</v>
      </c>
      <c r="B783" s="279" t="s">
        <v>1620</v>
      </c>
      <c r="C783" s="279" t="s">
        <v>109</v>
      </c>
      <c r="D783" s="279" t="s">
        <v>288</v>
      </c>
      <c r="E783" s="279" t="s">
        <v>394</v>
      </c>
      <c r="F783" s="303"/>
      <c r="G783" s="303"/>
      <c r="H783" s="279" t="s">
        <v>394</v>
      </c>
      <c r="I783" s="279" t="s">
        <v>61</v>
      </c>
      <c r="J783" s="279" t="s">
        <v>394</v>
      </c>
      <c r="K783" s="279" t="s">
        <v>394</v>
      </c>
      <c r="L783" s="279" t="s">
        <v>394</v>
      </c>
      <c r="M783" s="279" t="s">
        <v>394</v>
      </c>
      <c r="N783" s="279" t="s">
        <v>394</v>
      </c>
      <c r="O783" s="279" t="s">
        <v>394</v>
      </c>
      <c r="P783" s="315">
        <v>0</v>
      </c>
      <c r="Q783" s="279" t="s">
        <v>394</v>
      </c>
      <c r="R783" s="315" t="s">
        <v>394</v>
      </c>
      <c r="S783" s="279" t="s">
        <v>394</v>
      </c>
      <c r="T783" s="279" t="s">
        <v>394</v>
      </c>
      <c r="U783" s="315" t="s">
        <v>394</v>
      </c>
      <c r="V783" s="315" t="s">
        <v>394</v>
      </c>
      <c r="W783" s="315" t="s">
        <v>394</v>
      </c>
      <c r="X783" s="315" t="s">
        <v>394</v>
      </c>
      <c r="Y783" s="281"/>
      <c r="Z783" s="315" t="s">
        <v>394</v>
      </c>
      <c r="AA783" s="315" t="s">
        <v>394</v>
      </c>
      <c r="AB783" s="281"/>
      <c r="AC783" s="279" t="s">
        <v>855</v>
      </c>
      <c r="AF783" s="276" t="str">
        <f>IFERROR(VLOOKUP(A783,'[1]قوائم الترجمة'!AC$2:AD$2397,1,0),"م")</f>
        <v>م</v>
      </c>
      <c r="AG783" s="232"/>
      <c r="AH783" s="233"/>
      <c r="AI783" s="233"/>
      <c r="AJ783" s="233"/>
      <c r="AL783" s="267"/>
      <c r="AM783" s="235"/>
      <c r="AU783" s="234"/>
    </row>
    <row r="784" spans="1:47" ht="21" x14ac:dyDescent="0.4">
      <c r="A784" s="278">
        <v>116232</v>
      </c>
      <c r="B784" s="279" t="s">
        <v>6891</v>
      </c>
      <c r="C784" s="279" t="s">
        <v>109</v>
      </c>
      <c r="D784" s="279" t="s">
        <v>6638</v>
      </c>
      <c r="E784" s="279" t="s">
        <v>394</v>
      </c>
      <c r="F784" s="303"/>
      <c r="G784" s="303"/>
      <c r="H784" s="279" t="s">
        <v>394</v>
      </c>
      <c r="I784" s="279" t="s">
        <v>539</v>
      </c>
      <c r="J784" s="279" t="s">
        <v>394</v>
      </c>
      <c r="K784" s="279" t="s">
        <v>394</v>
      </c>
      <c r="L784" s="279" t="s">
        <v>394</v>
      </c>
      <c r="M784" s="279" t="s">
        <v>394</v>
      </c>
      <c r="N784" s="279" t="s">
        <v>394</v>
      </c>
      <c r="O784" s="279" t="s">
        <v>394</v>
      </c>
      <c r="P784" s="315">
        <v>0</v>
      </c>
      <c r="Q784" s="279" t="s">
        <v>394</v>
      </c>
      <c r="R784" s="315" t="s">
        <v>394</v>
      </c>
      <c r="S784" s="279" t="s">
        <v>394</v>
      </c>
      <c r="T784" s="279" t="s">
        <v>394</v>
      </c>
      <c r="U784" s="315" t="s">
        <v>394</v>
      </c>
      <c r="V784" s="315" t="s">
        <v>394</v>
      </c>
      <c r="W784" s="315" t="s">
        <v>394</v>
      </c>
      <c r="X784" s="315" t="s">
        <v>394</v>
      </c>
      <c r="Y784" s="281"/>
      <c r="Z784" s="315" t="s">
        <v>394</v>
      </c>
      <c r="AA784" s="315" t="s">
        <v>394</v>
      </c>
      <c r="AB784" s="281"/>
      <c r="AC784" s="279" t="s">
        <v>855</v>
      </c>
      <c r="AF784" s="276" t="str">
        <f>IFERROR(VLOOKUP(A784,'[1]قوائم الترجمة'!AC$2:AD$2397,1,0),"م")</f>
        <v>م</v>
      </c>
      <c r="AG784" s="232"/>
      <c r="AH784" s="233"/>
      <c r="AI784" s="233"/>
      <c r="AJ784" s="233"/>
      <c r="AL784" s="267"/>
      <c r="AM784" s="235"/>
      <c r="AO784" s="236"/>
      <c r="AU784" s="234"/>
    </row>
    <row r="785" spans="1:47" ht="21" x14ac:dyDescent="0.4">
      <c r="A785" s="278">
        <v>116236</v>
      </c>
      <c r="B785" s="279" t="s">
        <v>6884</v>
      </c>
      <c r="C785" s="279" t="s">
        <v>1619</v>
      </c>
      <c r="D785" s="279" t="s">
        <v>313</v>
      </c>
      <c r="E785" s="279" t="s">
        <v>394</v>
      </c>
      <c r="F785" s="303"/>
      <c r="G785" s="303"/>
      <c r="H785" s="279" t="s">
        <v>394</v>
      </c>
      <c r="I785" s="279" t="s">
        <v>61</v>
      </c>
      <c r="J785" s="279" t="s">
        <v>394</v>
      </c>
      <c r="K785" s="279" t="s">
        <v>394</v>
      </c>
      <c r="L785" s="279" t="s">
        <v>394</v>
      </c>
      <c r="M785" s="279" t="s">
        <v>394</v>
      </c>
      <c r="N785" s="279" t="s">
        <v>394</v>
      </c>
      <c r="O785" s="279" t="s">
        <v>394</v>
      </c>
      <c r="P785" s="315">
        <v>0</v>
      </c>
      <c r="Q785" s="279" t="s">
        <v>394</v>
      </c>
      <c r="R785" s="315" t="s">
        <v>394</v>
      </c>
      <c r="S785" s="279" t="s">
        <v>394</v>
      </c>
      <c r="T785" s="279" t="s">
        <v>394</v>
      </c>
      <c r="U785" s="315" t="s">
        <v>394</v>
      </c>
      <c r="V785" s="315" t="s">
        <v>394</v>
      </c>
      <c r="W785" s="315" t="s">
        <v>394</v>
      </c>
      <c r="X785" s="315" t="s">
        <v>394</v>
      </c>
      <c r="Y785" s="281"/>
      <c r="Z785" s="315" t="s">
        <v>394</v>
      </c>
      <c r="AA785" s="315" t="s">
        <v>394</v>
      </c>
      <c r="AB785" s="281"/>
      <c r="AC785" s="279" t="s">
        <v>855</v>
      </c>
      <c r="AF785" s="276" t="str">
        <f>IFERROR(VLOOKUP(A785,'[1]قوائم الترجمة'!AC$2:AD$2397,1,0),"م")</f>
        <v>م</v>
      </c>
      <c r="AG785" s="232"/>
      <c r="AH785" s="233"/>
      <c r="AI785" s="233"/>
      <c r="AJ785" s="233"/>
      <c r="AL785" s="267"/>
      <c r="AM785" s="235"/>
      <c r="AU785" s="234"/>
    </row>
    <row r="786" spans="1:47" ht="21" x14ac:dyDescent="0.4">
      <c r="A786" s="278">
        <v>116248</v>
      </c>
      <c r="B786" s="279" t="s">
        <v>1195</v>
      </c>
      <c r="C786" s="279" t="s">
        <v>155</v>
      </c>
      <c r="D786" s="279" t="s">
        <v>1442</v>
      </c>
      <c r="E786" s="279" t="s">
        <v>5660</v>
      </c>
      <c r="F786" s="279" t="s">
        <v>9039</v>
      </c>
      <c r="G786" s="279" t="s">
        <v>412</v>
      </c>
      <c r="H786" s="279" t="s">
        <v>425</v>
      </c>
      <c r="I786" s="279" t="s">
        <v>61</v>
      </c>
      <c r="J786" s="279" t="s">
        <v>7215</v>
      </c>
      <c r="K786" s="280">
        <v>0</v>
      </c>
      <c r="L786" s="279" t="s">
        <v>7215</v>
      </c>
      <c r="M786" s="279" t="s">
        <v>394</v>
      </c>
      <c r="N786" s="279"/>
      <c r="O786" s="279" t="s">
        <v>394</v>
      </c>
      <c r="P786" s="315">
        <v>0</v>
      </c>
      <c r="Q786" s="278"/>
      <c r="S786" s="279" t="s">
        <v>394</v>
      </c>
      <c r="T786" s="279" t="s">
        <v>394</v>
      </c>
      <c r="AC786" s="279" t="s">
        <v>855</v>
      </c>
      <c r="AF786" s="276">
        <f>IFERROR(VLOOKUP(A786,'[1]قوائم الترجمة'!AC$2:AD$2397,1,0),"م")</f>
        <v>116248</v>
      </c>
      <c r="AG786" s="232"/>
      <c r="AH786" s="233"/>
      <c r="AI786" s="233"/>
      <c r="AJ786" s="233"/>
      <c r="AL786" s="267"/>
      <c r="AM786" s="235"/>
      <c r="AU786" s="234"/>
    </row>
    <row r="787" spans="1:47" ht="21" x14ac:dyDescent="0.4">
      <c r="A787" s="278">
        <v>116253</v>
      </c>
      <c r="B787" s="279" t="s">
        <v>1618</v>
      </c>
      <c r="C787" s="279" t="s">
        <v>1049</v>
      </c>
      <c r="D787" s="279" t="s">
        <v>1209</v>
      </c>
      <c r="E787" s="279" t="s">
        <v>394</v>
      </c>
      <c r="F787" s="303"/>
      <c r="G787" s="303"/>
      <c r="H787" s="279" t="s">
        <v>394</v>
      </c>
      <c r="I787" s="279" t="s">
        <v>540</v>
      </c>
      <c r="J787" s="279" t="s">
        <v>394</v>
      </c>
      <c r="K787" s="279" t="s">
        <v>394</v>
      </c>
      <c r="L787" s="279" t="s">
        <v>394</v>
      </c>
      <c r="M787" s="279" t="s">
        <v>394</v>
      </c>
      <c r="N787" s="279" t="s">
        <v>394</v>
      </c>
      <c r="O787" s="279" t="s">
        <v>394</v>
      </c>
      <c r="P787" s="315">
        <v>0</v>
      </c>
      <c r="Q787" s="279" t="s">
        <v>394</v>
      </c>
      <c r="R787" s="315" t="s">
        <v>394</v>
      </c>
      <c r="S787" s="279" t="s">
        <v>394</v>
      </c>
      <c r="T787" s="279" t="s">
        <v>394</v>
      </c>
      <c r="U787" s="315" t="s">
        <v>394</v>
      </c>
      <c r="V787" s="315" t="s">
        <v>394</v>
      </c>
      <c r="W787" s="315" t="s">
        <v>394</v>
      </c>
      <c r="X787" s="315" t="s">
        <v>394</v>
      </c>
      <c r="Y787" s="281"/>
      <c r="Z787" s="315" t="s">
        <v>394</v>
      </c>
      <c r="AA787" s="315" t="s">
        <v>394</v>
      </c>
      <c r="AB787" s="281"/>
      <c r="AC787" s="279" t="s">
        <v>855</v>
      </c>
      <c r="AF787" s="276" t="str">
        <f>IFERROR(VLOOKUP(A787,'[1]قوائم الترجمة'!AC$2:AD$2397,1,0),"م")</f>
        <v>م</v>
      </c>
      <c r="AG787" s="232"/>
      <c r="AH787" s="233"/>
      <c r="AI787" s="233"/>
      <c r="AJ787" s="233"/>
      <c r="AL787" s="267"/>
      <c r="AM787" s="235"/>
      <c r="AU787" s="234"/>
    </row>
    <row r="788" spans="1:47" ht="21" x14ac:dyDescent="0.4">
      <c r="A788" s="278">
        <v>116267</v>
      </c>
      <c r="B788" s="279" t="s">
        <v>7035</v>
      </c>
      <c r="C788" s="279" t="s">
        <v>81</v>
      </c>
      <c r="D788" s="279" t="s">
        <v>394</v>
      </c>
      <c r="E788" s="279" t="s">
        <v>394</v>
      </c>
      <c r="F788" s="303"/>
      <c r="G788" s="303"/>
      <c r="H788" s="279" t="s">
        <v>394</v>
      </c>
      <c r="I788" s="279" t="s">
        <v>61</v>
      </c>
      <c r="J788" s="279" t="s">
        <v>394</v>
      </c>
      <c r="K788" s="279" t="s">
        <v>394</v>
      </c>
      <c r="L788" s="279" t="s">
        <v>394</v>
      </c>
      <c r="M788" s="279" t="s">
        <v>394</v>
      </c>
      <c r="N788" s="279" t="s">
        <v>394</v>
      </c>
      <c r="O788" s="279" t="s">
        <v>394</v>
      </c>
      <c r="P788" s="315">
        <v>0</v>
      </c>
      <c r="Q788" s="279" t="s">
        <v>394</v>
      </c>
      <c r="R788" s="315" t="s">
        <v>394</v>
      </c>
      <c r="S788" s="279" t="s">
        <v>394</v>
      </c>
      <c r="T788" s="279" t="s">
        <v>394</v>
      </c>
      <c r="U788" s="315" t="s">
        <v>394</v>
      </c>
      <c r="V788" s="315" t="s">
        <v>394</v>
      </c>
      <c r="W788" s="315" t="s">
        <v>394</v>
      </c>
      <c r="X788" s="315" t="s">
        <v>394</v>
      </c>
      <c r="Y788" s="281"/>
      <c r="Z788" s="315" t="s">
        <v>394</v>
      </c>
      <c r="AA788" s="315" t="s">
        <v>394</v>
      </c>
      <c r="AB788" s="281"/>
      <c r="AC788" s="279" t="s">
        <v>855</v>
      </c>
      <c r="AF788" s="276" t="str">
        <f>IFERROR(VLOOKUP(A788,'[1]قوائم الترجمة'!AC$2:AD$2397,1,0),"م")</f>
        <v>م</v>
      </c>
      <c r="AG788" s="232"/>
      <c r="AH788" s="233"/>
      <c r="AI788" s="233"/>
      <c r="AJ788" s="233"/>
      <c r="AL788" s="267"/>
      <c r="AM788" s="235"/>
      <c r="AO788" s="236"/>
      <c r="AU788" s="234"/>
    </row>
    <row r="789" spans="1:47" ht="21" x14ac:dyDescent="0.4">
      <c r="A789" s="278">
        <v>116268</v>
      </c>
      <c r="B789" s="279" t="s">
        <v>7044</v>
      </c>
      <c r="C789" s="279" t="s">
        <v>7045</v>
      </c>
      <c r="D789" s="279" t="s">
        <v>267</v>
      </c>
      <c r="E789" s="279" t="s">
        <v>394</v>
      </c>
      <c r="F789" s="303"/>
      <c r="G789" s="303"/>
      <c r="H789" s="279" t="s">
        <v>394</v>
      </c>
      <c r="I789" s="279" t="s">
        <v>539</v>
      </c>
      <c r="J789" s="279" t="s">
        <v>394</v>
      </c>
      <c r="K789" s="279" t="s">
        <v>394</v>
      </c>
      <c r="L789" s="279" t="s">
        <v>394</v>
      </c>
      <c r="M789" s="279" t="s">
        <v>394</v>
      </c>
      <c r="N789" s="279" t="s">
        <v>394</v>
      </c>
      <c r="O789" s="279" t="s">
        <v>394</v>
      </c>
      <c r="P789" s="315">
        <v>0</v>
      </c>
      <c r="Q789" s="279" t="s">
        <v>394</v>
      </c>
      <c r="R789" s="315" t="s">
        <v>394</v>
      </c>
      <c r="S789" s="279" t="s">
        <v>394</v>
      </c>
      <c r="T789" s="279" t="s">
        <v>394</v>
      </c>
      <c r="U789" s="315" t="s">
        <v>394</v>
      </c>
      <c r="V789" s="315" t="s">
        <v>394</v>
      </c>
      <c r="W789" s="315" t="s">
        <v>394</v>
      </c>
      <c r="X789" s="315" t="s">
        <v>394</v>
      </c>
      <c r="Y789" s="281"/>
      <c r="Z789" s="315" t="s">
        <v>394</v>
      </c>
      <c r="AA789" s="315" t="s">
        <v>394</v>
      </c>
      <c r="AB789" s="281"/>
      <c r="AC789" s="279" t="s">
        <v>855</v>
      </c>
      <c r="AF789" s="276" t="str">
        <f>IFERROR(VLOOKUP(A789,'[1]قوائم الترجمة'!AC$2:AD$2397,1,0),"م")</f>
        <v>م</v>
      </c>
      <c r="AG789" s="232"/>
      <c r="AH789" s="233"/>
      <c r="AI789" s="233"/>
      <c r="AJ789" s="233"/>
      <c r="AL789" s="267"/>
      <c r="AM789" s="235"/>
      <c r="AU789" s="234"/>
    </row>
    <row r="790" spans="1:47" ht="21" x14ac:dyDescent="0.4">
      <c r="A790" s="278">
        <v>116269</v>
      </c>
      <c r="B790" s="279" t="s">
        <v>5207</v>
      </c>
      <c r="C790" s="279" t="s">
        <v>70</v>
      </c>
      <c r="D790" s="279" t="s">
        <v>530</v>
      </c>
      <c r="E790" s="279" t="s">
        <v>394</v>
      </c>
      <c r="F790" s="303"/>
      <c r="G790" s="303"/>
      <c r="H790" s="279" t="s">
        <v>394</v>
      </c>
      <c r="I790" s="279" t="s">
        <v>540</v>
      </c>
      <c r="J790" s="279" t="s">
        <v>394</v>
      </c>
      <c r="K790" s="279" t="s">
        <v>394</v>
      </c>
      <c r="L790" s="279" t="s">
        <v>394</v>
      </c>
      <c r="M790" s="279" t="s">
        <v>394</v>
      </c>
      <c r="N790" s="279" t="s">
        <v>394</v>
      </c>
      <c r="O790" s="279" t="s">
        <v>394</v>
      </c>
      <c r="P790" s="315">
        <v>0</v>
      </c>
      <c r="Q790" s="279" t="s">
        <v>394</v>
      </c>
      <c r="R790" s="315" t="s">
        <v>394</v>
      </c>
      <c r="S790" s="279" t="s">
        <v>394</v>
      </c>
      <c r="T790" s="279" t="s">
        <v>394</v>
      </c>
      <c r="U790" s="315" t="s">
        <v>394</v>
      </c>
      <c r="V790" s="315" t="s">
        <v>394</v>
      </c>
      <c r="W790" s="315" t="s">
        <v>394</v>
      </c>
      <c r="X790" s="315" t="s">
        <v>394</v>
      </c>
      <c r="Y790" s="281"/>
      <c r="Z790" s="315" t="s">
        <v>394</v>
      </c>
      <c r="AA790" s="315" t="s">
        <v>394</v>
      </c>
      <c r="AB790" s="281"/>
      <c r="AC790" s="279" t="s">
        <v>855</v>
      </c>
      <c r="AF790" s="276" t="str">
        <f>IFERROR(VLOOKUP(A790,'[1]قوائم الترجمة'!AC$2:AD$2397,1,0),"م")</f>
        <v>م</v>
      </c>
      <c r="AG790" s="232"/>
      <c r="AH790" s="233"/>
      <c r="AI790" s="233"/>
      <c r="AJ790" s="233"/>
      <c r="AL790" s="267"/>
      <c r="AM790" s="235"/>
      <c r="AU790" s="234"/>
    </row>
    <row r="791" spans="1:47" ht="21" x14ac:dyDescent="0.4">
      <c r="A791" s="278">
        <v>116281</v>
      </c>
      <c r="B791" s="279" t="s">
        <v>1441</v>
      </c>
      <c r="C791" s="279" t="s">
        <v>68</v>
      </c>
      <c r="D791" s="279" t="s">
        <v>301</v>
      </c>
      <c r="E791" s="279" t="s">
        <v>424</v>
      </c>
      <c r="F791" s="279" t="s">
        <v>8378</v>
      </c>
      <c r="G791" s="279" t="s">
        <v>8738</v>
      </c>
      <c r="H791" s="279" t="s">
        <v>425</v>
      </c>
      <c r="I791" s="279" t="s">
        <v>61</v>
      </c>
      <c r="J791" s="279" t="s">
        <v>426</v>
      </c>
      <c r="K791" s="280">
        <v>2011</v>
      </c>
      <c r="L791" s="279" t="s">
        <v>404</v>
      </c>
      <c r="M791" s="279" t="s">
        <v>394</v>
      </c>
      <c r="N791" s="279" t="s">
        <v>394</v>
      </c>
      <c r="O791" s="279" t="s">
        <v>394</v>
      </c>
      <c r="P791" s="315">
        <v>0</v>
      </c>
      <c r="Q791" s="278"/>
      <c r="S791" s="279" t="s">
        <v>394</v>
      </c>
      <c r="T791" s="279" t="s">
        <v>394</v>
      </c>
      <c r="AC791" s="279" t="s">
        <v>855</v>
      </c>
      <c r="AF791" s="276">
        <f>IFERROR(VLOOKUP(A791,'[1]قوائم الترجمة'!AC$2:AD$2397,1,0),"م")</f>
        <v>116281</v>
      </c>
      <c r="AG791" s="232"/>
      <c r="AH791" s="233"/>
      <c r="AI791" s="233"/>
      <c r="AJ791" s="233"/>
      <c r="AL791" s="267"/>
      <c r="AM791" s="235"/>
      <c r="AO791" s="236"/>
      <c r="AU791" s="234"/>
    </row>
    <row r="792" spans="1:47" ht="21" x14ac:dyDescent="0.4">
      <c r="A792" s="278">
        <v>116318</v>
      </c>
      <c r="B792" s="279" t="s">
        <v>7310</v>
      </c>
      <c r="C792" s="279" t="s">
        <v>7311</v>
      </c>
      <c r="D792" s="279" t="s">
        <v>284</v>
      </c>
      <c r="E792" s="279" t="s">
        <v>394</v>
      </c>
      <c r="F792" s="303"/>
      <c r="G792" s="303"/>
      <c r="H792" s="279" t="s">
        <v>394</v>
      </c>
      <c r="I792" s="279" t="s">
        <v>540</v>
      </c>
      <c r="J792" s="279" t="s">
        <v>394</v>
      </c>
      <c r="K792" s="279" t="s">
        <v>394</v>
      </c>
      <c r="L792" s="279" t="s">
        <v>394</v>
      </c>
      <c r="M792" s="279" t="s">
        <v>394</v>
      </c>
      <c r="N792" s="279" t="s">
        <v>394</v>
      </c>
      <c r="O792" s="279" t="s">
        <v>394</v>
      </c>
      <c r="P792" s="315">
        <v>0</v>
      </c>
      <c r="Q792" s="279" t="s">
        <v>394</v>
      </c>
      <c r="R792" s="315" t="s">
        <v>394</v>
      </c>
      <c r="S792" s="279" t="s">
        <v>394</v>
      </c>
      <c r="T792" s="279" t="s">
        <v>394</v>
      </c>
      <c r="U792" s="315" t="s">
        <v>394</v>
      </c>
      <c r="V792" s="315" t="s">
        <v>394</v>
      </c>
      <c r="W792" s="315" t="s">
        <v>394</v>
      </c>
      <c r="X792" s="315" t="s">
        <v>394</v>
      </c>
      <c r="Y792" s="281"/>
      <c r="Z792" s="315" t="s">
        <v>394</v>
      </c>
      <c r="AA792" s="315" t="s">
        <v>394</v>
      </c>
      <c r="AB792" s="281"/>
      <c r="AC792" s="279" t="s">
        <v>855</v>
      </c>
      <c r="AF792" s="276" t="str">
        <f>IFERROR(VLOOKUP(A792,'[1]قوائم الترجمة'!AC$2:AD$2397,1,0),"م")</f>
        <v>م</v>
      </c>
      <c r="AG792" s="232"/>
      <c r="AH792" s="233"/>
      <c r="AI792" s="233"/>
      <c r="AJ792" s="233"/>
      <c r="AL792" s="267"/>
      <c r="AM792" s="235"/>
      <c r="AU792" s="234"/>
    </row>
    <row r="793" spans="1:47" ht="21" x14ac:dyDescent="0.4">
      <c r="A793" s="278">
        <v>116320</v>
      </c>
      <c r="B793" s="279" t="s">
        <v>7328</v>
      </c>
      <c r="C793" s="279" t="s">
        <v>68</v>
      </c>
      <c r="D793" s="279" t="s">
        <v>237</v>
      </c>
      <c r="E793" s="279" t="s">
        <v>394</v>
      </c>
      <c r="F793" s="303"/>
      <c r="G793" s="303"/>
      <c r="H793" s="279" t="s">
        <v>394</v>
      </c>
      <c r="I793" s="279" t="s">
        <v>61</v>
      </c>
      <c r="J793" s="279" t="s">
        <v>394</v>
      </c>
      <c r="K793" s="279" t="s">
        <v>394</v>
      </c>
      <c r="L793" s="279" t="s">
        <v>394</v>
      </c>
      <c r="M793" s="279" t="s">
        <v>394</v>
      </c>
      <c r="N793" s="279" t="s">
        <v>394</v>
      </c>
      <c r="O793" s="279" t="s">
        <v>394</v>
      </c>
      <c r="P793" s="315">
        <v>0</v>
      </c>
      <c r="Q793" s="279" t="s">
        <v>394</v>
      </c>
      <c r="R793" s="315" t="s">
        <v>394</v>
      </c>
      <c r="S793" s="279" t="s">
        <v>394</v>
      </c>
      <c r="T793" s="279" t="s">
        <v>394</v>
      </c>
      <c r="U793" s="315" t="s">
        <v>394</v>
      </c>
      <c r="V793" s="315" t="s">
        <v>394</v>
      </c>
      <c r="W793" s="315" t="s">
        <v>394</v>
      </c>
      <c r="X793" s="315" t="s">
        <v>394</v>
      </c>
      <c r="Y793" s="281"/>
      <c r="Z793" s="315" t="s">
        <v>394</v>
      </c>
      <c r="AA793" s="315" t="s">
        <v>394</v>
      </c>
      <c r="AB793" s="281"/>
      <c r="AC793" s="279" t="s">
        <v>855</v>
      </c>
      <c r="AF793" s="276" t="str">
        <f>IFERROR(VLOOKUP(A793,'[1]قوائم الترجمة'!AC$2:AD$2397,1,0),"م")</f>
        <v>م</v>
      </c>
      <c r="AG793" s="232"/>
      <c r="AH793" s="233"/>
      <c r="AI793" s="233"/>
      <c r="AJ793" s="233"/>
      <c r="AL793" s="267"/>
      <c r="AM793" s="235"/>
      <c r="AO793" s="236"/>
      <c r="AU793" s="234"/>
    </row>
    <row r="794" spans="1:47" ht="21" x14ac:dyDescent="0.4">
      <c r="A794" s="278">
        <v>116324</v>
      </c>
      <c r="B794" s="279" t="s">
        <v>7335</v>
      </c>
      <c r="C794" s="279" t="s">
        <v>184</v>
      </c>
      <c r="D794" s="279" t="s">
        <v>374</v>
      </c>
      <c r="E794" s="279" t="s">
        <v>394</v>
      </c>
      <c r="F794" s="303"/>
      <c r="G794" s="303"/>
      <c r="H794" s="279" t="s">
        <v>394</v>
      </c>
      <c r="I794" s="279" t="s">
        <v>61</v>
      </c>
      <c r="J794" s="279" t="s">
        <v>394</v>
      </c>
      <c r="K794" s="279" t="s">
        <v>394</v>
      </c>
      <c r="L794" s="279" t="s">
        <v>394</v>
      </c>
      <c r="M794" s="279" t="s">
        <v>394</v>
      </c>
      <c r="N794" s="279" t="s">
        <v>394</v>
      </c>
      <c r="O794" s="279" t="s">
        <v>394</v>
      </c>
      <c r="P794" s="315">
        <v>0</v>
      </c>
      <c r="Q794" s="279" t="s">
        <v>394</v>
      </c>
      <c r="R794" s="315" t="s">
        <v>394</v>
      </c>
      <c r="S794" s="279" t="s">
        <v>394</v>
      </c>
      <c r="T794" s="279" t="s">
        <v>394</v>
      </c>
      <c r="U794" s="315" t="s">
        <v>394</v>
      </c>
      <c r="V794" s="315" t="s">
        <v>394</v>
      </c>
      <c r="W794" s="315" t="s">
        <v>394</v>
      </c>
      <c r="X794" s="315" t="s">
        <v>394</v>
      </c>
      <c r="Y794" s="281"/>
      <c r="Z794" s="315" t="s">
        <v>394</v>
      </c>
      <c r="AA794" s="315" t="s">
        <v>394</v>
      </c>
      <c r="AB794" s="281"/>
      <c r="AC794" s="279" t="s">
        <v>855</v>
      </c>
      <c r="AF794" s="276" t="str">
        <f>IFERROR(VLOOKUP(A794,'[1]قوائم الترجمة'!AC$2:AD$2397,1,0),"م")</f>
        <v>م</v>
      </c>
      <c r="AG794" s="232"/>
      <c r="AH794" s="233"/>
      <c r="AI794" s="233"/>
      <c r="AJ794" s="233"/>
      <c r="AL794" s="267"/>
      <c r="AM794" s="235"/>
      <c r="AU794" s="234"/>
    </row>
    <row r="795" spans="1:47" ht="21" x14ac:dyDescent="0.4">
      <c r="A795" s="278">
        <v>116325</v>
      </c>
      <c r="B795" s="279" t="s">
        <v>5206</v>
      </c>
      <c r="C795" s="279" t="s">
        <v>133</v>
      </c>
      <c r="D795" s="279" t="s">
        <v>613</v>
      </c>
      <c r="E795" s="279" t="s">
        <v>394</v>
      </c>
      <c r="F795" s="303"/>
      <c r="G795" s="303"/>
      <c r="H795" s="279" t="s">
        <v>394</v>
      </c>
      <c r="I795" s="279" t="s">
        <v>61</v>
      </c>
      <c r="J795" s="279" t="s">
        <v>394</v>
      </c>
      <c r="K795" s="279" t="s">
        <v>394</v>
      </c>
      <c r="L795" s="279" t="s">
        <v>394</v>
      </c>
      <c r="M795" s="279" t="s">
        <v>394</v>
      </c>
      <c r="N795" s="279" t="s">
        <v>394</v>
      </c>
      <c r="O795" s="279" t="s">
        <v>394</v>
      </c>
      <c r="P795" s="315">
        <v>0</v>
      </c>
      <c r="Q795" s="279" t="s">
        <v>394</v>
      </c>
      <c r="R795" s="315" t="s">
        <v>394</v>
      </c>
      <c r="S795" s="279" t="s">
        <v>394</v>
      </c>
      <c r="T795" s="279" t="s">
        <v>394</v>
      </c>
      <c r="U795" s="315" t="s">
        <v>394</v>
      </c>
      <c r="V795" s="315" t="s">
        <v>394</v>
      </c>
      <c r="W795" s="315" t="s">
        <v>394</v>
      </c>
      <c r="X795" s="315" t="s">
        <v>394</v>
      </c>
      <c r="Y795" s="281"/>
      <c r="Z795" s="315" t="s">
        <v>394</v>
      </c>
      <c r="AA795" s="315" t="s">
        <v>394</v>
      </c>
      <c r="AB795" s="281"/>
      <c r="AC795" s="279" t="s">
        <v>394</v>
      </c>
      <c r="AF795" s="276" t="str">
        <f>IFERROR(VLOOKUP(A795,'[1]قوائم الترجمة'!AC$2:AD$2397,1,0),"م")</f>
        <v>م</v>
      </c>
      <c r="AG795" s="232"/>
      <c r="AH795" s="233"/>
      <c r="AI795" s="233"/>
      <c r="AJ795" s="233"/>
      <c r="AL795" s="267"/>
      <c r="AM795" s="235"/>
      <c r="AU795" s="234"/>
    </row>
    <row r="796" spans="1:47" ht="21" x14ac:dyDescent="0.4">
      <c r="A796" s="278">
        <v>116333</v>
      </c>
      <c r="B796" s="279" t="s">
        <v>836</v>
      </c>
      <c r="C796" s="279" t="s">
        <v>202</v>
      </c>
      <c r="D796" s="279" t="s">
        <v>268</v>
      </c>
      <c r="E796" s="279" t="s">
        <v>394</v>
      </c>
      <c r="F796" s="303"/>
      <c r="G796" s="303"/>
      <c r="H796" s="279" t="s">
        <v>394</v>
      </c>
      <c r="I796" s="279" t="s">
        <v>540</v>
      </c>
      <c r="J796" s="279" t="s">
        <v>394</v>
      </c>
      <c r="K796" s="279" t="s">
        <v>394</v>
      </c>
      <c r="L796" s="279" t="s">
        <v>394</v>
      </c>
      <c r="M796" s="279" t="s">
        <v>394</v>
      </c>
      <c r="N796" s="279" t="s">
        <v>394</v>
      </c>
      <c r="O796" s="279" t="s">
        <v>394</v>
      </c>
      <c r="P796" s="315">
        <v>0</v>
      </c>
      <c r="Q796" s="279" t="s">
        <v>394</v>
      </c>
      <c r="R796" s="315" t="s">
        <v>394</v>
      </c>
      <c r="S796" s="279" t="s">
        <v>394</v>
      </c>
      <c r="T796" s="279" t="s">
        <v>394</v>
      </c>
      <c r="U796" s="315" t="s">
        <v>394</v>
      </c>
      <c r="V796" s="315" t="s">
        <v>394</v>
      </c>
      <c r="W796" s="315" t="s">
        <v>394</v>
      </c>
      <c r="X796" s="315" t="s">
        <v>394</v>
      </c>
      <c r="Y796" s="281"/>
      <c r="Z796" s="315" t="s">
        <v>394</v>
      </c>
      <c r="AA796" s="315" t="s">
        <v>394</v>
      </c>
      <c r="AB796" s="281"/>
      <c r="AC796" s="279" t="s">
        <v>855</v>
      </c>
      <c r="AF796" s="276" t="str">
        <f>IFERROR(VLOOKUP(A796,'[1]قوائم الترجمة'!AC$2:AD$2397,1,0),"م")</f>
        <v>م</v>
      </c>
      <c r="AG796" s="232"/>
      <c r="AH796" s="233"/>
      <c r="AI796" s="233"/>
      <c r="AJ796" s="233"/>
      <c r="AL796" s="267"/>
      <c r="AM796" s="235"/>
      <c r="AU796" s="234"/>
    </row>
    <row r="797" spans="1:47" ht="21" x14ac:dyDescent="0.4">
      <c r="A797" s="278">
        <v>116346</v>
      </c>
      <c r="B797" s="279" t="s">
        <v>7422</v>
      </c>
      <c r="C797" s="279" t="s">
        <v>68</v>
      </c>
      <c r="D797" s="279" t="s">
        <v>291</v>
      </c>
      <c r="E797" s="279" t="s">
        <v>394</v>
      </c>
      <c r="F797" s="303"/>
      <c r="G797" s="303"/>
      <c r="H797" s="279" t="s">
        <v>394</v>
      </c>
      <c r="I797" s="279" t="s">
        <v>540</v>
      </c>
      <c r="J797" s="279" t="s">
        <v>394</v>
      </c>
      <c r="K797" s="279" t="s">
        <v>394</v>
      </c>
      <c r="L797" s="279" t="s">
        <v>394</v>
      </c>
      <c r="M797" s="279" t="s">
        <v>394</v>
      </c>
      <c r="N797" s="279" t="s">
        <v>394</v>
      </c>
      <c r="O797" s="279" t="s">
        <v>394</v>
      </c>
      <c r="P797" s="315">
        <v>0</v>
      </c>
      <c r="Q797" s="279" t="s">
        <v>394</v>
      </c>
      <c r="R797" s="315" t="s">
        <v>394</v>
      </c>
      <c r="S797" s="279" t="s">
        <v>394</v>
      </c>
      <c r="T797" s="279" t="s">
        <v>394</v>
      </c>
      <c r="U797" s="315" t="s">
        <v>394</v>
      </c>
      <c r="V797" s="315" t="s">
        <v>394</v>
      </c>
      <c r="W797" s="315" t="s">
        <v>394</v>
      </c>
      <c r="X797" s="315" t="s">
        <v>394</v>
      </c>
      <c r="Y797" s="281"/>
      <c r="Z797" s="315" t="s">
        <v>394</v>
      </c>
      <c r="AA797" s="315" t="s">
        <v>394</v>
      </c>
      <c r="AB797" s="281"/>
      <c r="AC797" s="279" t="s">
        <v>855</v>
      </c>
      <c r="AF797" s="276" t="str">
        <f>IFERROR(VLOOKUP(A797,'[1]قوائم الترجمة'!AC$2:AD$2397,1,0),"م")</f>
        <v>م</v>
      </c>
      <c r="AG797" s="232"/>
      <c r="AH797" s="233"/>
      <c r="AI797" s="233"/>
      <c r="AJ797" s="233"/>
      <c r="AL797" s="267"/>
      <c r="AM797" s="235"/>
      <c r="AU797" s="234"/>
    </row>
    <row r="798" spans="1:47" ht="21" x14ac:dyDescent="0.4">
      <c r="A798" s="278">
        <v>116363</v>
      </c>
      <c r="B798" s="279" t="s">
        <v>5205</v>
      </c>
      <c r="C798" s="279" t="s">
        <v>200</v>
      </c>
      <c r="D798" s="279" t="s">
        <v>945</v>
      </c>
      <c r="E798" s="279" t="s">
        <v>394</v>
      </c>
      <c r="F798" s="303"/>
      <c r="G798" s="303"/>
      <c r="H798" s="279" t="s">
        <v>394</v>
      </c>
      <c r="I798" s="279" t="s">
        <v>540</v>
      </c>
      <c r="J798" s="279" t="s">
        <v>394</v>
      </c>
      <c r="K798" s="279" t="s">
        <v>394</v>
      </c>
      <c r="L798" s="279" t="s">
        <v>394</v>
      </c>
      <c r="M798" s="279" t="s">
        <v>394</v>
      </c>
      <c r="N798" s="279" t="s">
        <v>394</v>
      </c>
      <c r="O798" s="279" t="s">
        <v>394</v>
      </c>
      <c r="P798" s="315">
        <v>0</v>
      </c>
      <c r="Q798" s="279" t="s">
        <v>394</v>
      </c>
      <c r="R798" s="315" t="s">
        <v>394</v>
      </c>
      <c r="S798" s="279" t="s">
        <v>394</v>
      </c>
      <c r="T798" s="279" t="s">
        <v>394</v>
      </c>
      <c r="U798" s="315" t="s">
        <v>394</v>
      </c>
      <c r="V798" s="315" t="s">
        <v>394</v>
      </c>
      <c r="W798" s="315" t="s">
        <v>394</v>
      </c>
      <c r="X798" s="315" t="s">
        <v>394</v>
      </c>
      <c r="Y798" s="281"/>
      <c r="Z798" s="315" t="s">
        <v>394</v>
      </c>
      <c r="AA798" s="315" t="s">
        <v>394</v>
      </c>
      <c r="AB798" s="281"/>
      <c r="AC798" s="279" t="s">
        <v>855</v>
      </c>
      <c r="AF798" s="276" t="str">
        <f>IFERROR(VLOOKUP(A798,'[1]قوائم الترجمة'!AC$2:AD$2397,1,0),"م")</f>
        <v>م</v>
      </c>
      <c r="AG798" s="232"/>
      <c r="AH798" s="233"/>
      <c r="AI798" s="233"/>
      <c r="AJ798" s="233"/>
      <c r="AL798" s="267"/>
      <c r="AM798" s="235"/>
      <c r="AU798" s="234"/>
    </row>
    <row r="799" spans="1:47" ht="21" x14ac:dyDescent="0.4">
      <c r="A799" s="278">
        <v>116368</v>
      </c>
      <c r="B799" s="279" t="s">
        <v>5204</v>
      </c>
      <c r="C799" s="279" t="s">
        <v>145</v>
      </c>
      <c r="D799" s="279" t="s">
        <v>304</v>
      </c>
      <c r="E799" s="279" t="s">
        <v>394</v>
      </c>
      <c r="F799" s="303"/>
      <c r="G799" s="303"/>
      <c r="H799" s="279" t="s">
        <v>394</v>
      </c>
      <c r="I799" s="279" t="s">
        <v>539</v>
      </c>
      <c r="J799" s="279" t="s">
        <v>394</v>
      </c>
      <c r="K799" s="279" t="s">
        <v>394</v>
      </c>
      <c r="L799" s="279" t="s">
        <v>394</v>
      </c>
      <c r="M799" s="279" t="s">
        <v>394</v>
      </c>
      <c r="N799" s="279" t="s">
        <v>394</v>
      </c>
      <c r="O799" s="279" t="s">
        <v>394</v>
      </c>
      <c r="P799" s="315">
        <v>0</v>
      </c>
      <c r="Q799" s="279" t="s">
        <v>394</v>
      </c>
      <c r="R799" s="315" t="s">
        <v>394</v>
      </c>
      <c r="S799" s="279" t="s">
        <v>394</v>
      </c>
      <c r="T799" s="279" t="s">
        <v>394</v>
      </c>
      <c r="U799" s="315" t="s">
        <v>394</v>
      </c>
      <c r="V799" s="315" t="s">
        <v>394</v>
      </c>
      <c r="W799" s="315" t="s">
        <v>394</v>
      </c>
      <c r="X799" s="315" t="s">
        <v>394</v>
      </c>
      <c r="Y799" s="281"/>
      <c r="Z799" s="315" t="s">
        <v>394</v>
      </c>
      <c r="AA799" s="315" t="s">
        <v>394</v>
      </c>
      <c r="AB799" s="281"/>
      <c r="AC799" s="279" t="s">
        <v>855</v>
      </c>
      <c r="AF799" s="276" t="str">
        <f>IFERROR(VLOOKUP(A799,'[1]قوائم الترجمة'!AC$2:AD$2397,1,0),"م")</f>
        <v>م</v>
      </c>
      <c r="AG799" s="232"/>
      <c r="AH799" s="233"/>
      <c r="AI799" s="233"/>
      <c r="AJ799" s="233"/>
      <c r="AL799" s="267"/>
      <c r="AM799" s="235"/>
      <c r="AO799" s="236"/>
      <c r="AU799" s="234"/>
    </row>
    <row r="800" spans="1:47" ht="21" x14ac:dyDescent="0.4">
      <c r="A800" s="278">
        <v>116378</v>
      </c>
      <c r="B800" s="279" t="s">
        <v>7517</v>
      </c>
      <c r="C800" s="279" t="s">
        <v>746</v>
      </c>
      <c r="D800" s="279" t="s">
        <v>280</v>
      </c>
      <c r="E800" s="279" t="s">
        <v>394</v>
      </c>
      <c r="F800" s="303"/>
      <c r="G800" s="303"/>
      <c r="H800" s="279" t="s">
        <v>394</v>
      </c>
      <c r="I800" s="279" t="s">
        <v>61</v>
      </c>
      <c r="J800" s="279" t="s">
        <v>394</v>
      </c>
      <c r="K800" s="279" t="s">
        <v>394</v>
      </c>
      <c r="L800" s="279" t="s">
        <v>394</v>
      </c>
      <c r="M800" s="279" t="s">
        <v>394</v>
      </c>
      <c r="N800" s="279" t="s">
        <v>394</v>
      </c>
      <c r="O800" s="279" t="s">
        <v>394</v>
      </c>
      <c r="P800" s="315">
        <v>0</v>
      </c>
      <c r="Q800" s="279" t="s">
        <v>394</v>
      </c>
      <c r="R800" s="315" t="s">
        <v>394</v>
      </c>
      <c r="S800" s="279" t="s">
        <v>394</v>
      </c>
      <c r="T800" s="279" t="s">
        <v>394</v>
      </c>
      <c r="U800" s="315" t="s">
        <v>394</v>
      </c>
      <c r="V800" s="315" t="s">
        <v>394</v>
      </c>
      <c r="W800" s="315" t="s">
        <v>394</v>
      </c>
      <c r="X800" s="315" t="s">
        <v>394</v>
      </c>
      <c r="Y800" s="281"/>
      <c r="Z800" s="315" t="s">
        <v>394</v>
      </c>
      <c r="AA800" s="315" t="s">
        <v>394</v>
      </c>
      <c r="AB800" s="281"/>
      <c r="AC800" s="279" t="s">
        <v>855</v>
      </c>
      <c r="AF800" s="276" t="str">
        <f>IFERROR(VLOOKUP(A800,'[1]قوائم الترجمة'!AC$2:AD$2397,1,0),"م")</f>
        <v>م</v>
      </c>
      <c r="AG800" s="232"/>
      <c r="AH800" s="233"/>
      <c r="AI800" s="233"/>
      <c r="AJ800" s="233"/>
      <c r="AL800" s="267"/>
      <c r="AM800" s="235"/>
      <c r="AO800" s="236"/>
      <c r="AU800" s="234"/>
    </row>
    <row r="801" spans="1:47" ht="21" x14ac:dyDescent="0.4">
      <c r="A801" s="278">
        <v>116379</v>
      </c>
      <c r="B801" s="279" t="s">
        <v>7520</v>
      </c>
      <c r="C801" s="279" t="s">
        <v>1018</v>
      </c>
      <c r="D801" s="279" t="s">
        <v>236</v>
      </c>
      <c r="E801" s="279" t="s">
        <v>394</v>
      </c>
      <c r="F801" s="303"/>
      <c r="G801" s="303"/>
      <c r="H801" s="279" t="s">
        <v>394</v>
      </c>
      <c r="I801" s="279" t="s">
        <v>540</v>
      </c>
      <c r="J801" s="279" t="s">
        <v>394</v>
      </c>
      <c r="K801" s="279" t="s">
        <v>394</v>
      </c>
      <c r="L801" s="279" t="s">
        <v>394</v>
      </c>
      <c r="M801" s="279" t="s">
        <v>394</v>
      </c>
      <c r="N801" s="279" t="s">
        <v>394</v>
      </c>
      <c r="O801" s="279" t="s">
        <v>394</v>
      </c>
      <c r="P801" s="315">
        <v>0</v>
      </c>
      <c r="Q801" s="279" t="s">
        <v>394</v>
      </c>
      <c r="R801" s="315" t="s">
        <v>394</v>
      </c>
      <c r="S801" s="279" t="s">
        <v>394</v>
      </c>
      <c r="T801" s="279" t="s">
        <v>394</v>
      </c>
      <c r="U801" s="315" t="s">
        <v>394</v>
      </c>
      <c r="V801" s="315" t="s">
        <v>394</v>
      </c>
      <c r="W801" s="315" t="s">
        <v>394</v>
      </c>
      <c r="X801" s="315" t="s">
        <v>394</v>
      </c>
      <c r="Y801" s="281"/>
      <c r="Z801" s="315" t="s">
        <v>394</v>
      </c>
      <c r="AA801" s="315" t="s">
        <v>394</v>
      </c>
      <c r="AB801" s="281"/>
      <c r="AC801" s="279" t="s">
        <v>855</v>
      </c>
      <c r="AF801" s="276" t="str">
        <f>IFERROR(VLOOKUP(A801,'[1]قوائم الترجمة'!AC$2:AD$2397,1,0),"م")</f>
        <v>م</v>
      </c>
      <c r="AG801" s="232"/>
      <c r="AH801" s="233"/>
      <c r="AI801" s="233"/>
      <c r="AJ801" s="233"/>
      <c r="AL801" s="267"/>
      <c r="AM801" s="235"/>
      <c r="AO801" s="236"/>
      <c r="AU801" s="234"/>
    </row>
    <row r="802" spans="1:47" ht="21" x14ac:dyDescent="0.4">
      <c r="A802" s="278">
        <v>116390</v>
      </c>
      <c r="B802" s="279" t="s">
        <v>7591</v>
      </c>
      <c r="C802" s="279" t="s">
        <v>145</v>
      </c>
      <c r="D802" s="279" t="s">
        <v>239</v>
      </c>
      <c r="E802" s="279" t="s">
        <v>394</v>
      </c>
      <c r="F802" s="303"/>
      <c r="G802" s="303"/>
      <c r="H802" s="279" t="s">
        <v>394</v>
      </c>
      <c r="I802" s="279" t="s">
        <v>61</v>
      </c>
      <c r="J802" s="279" t="s">
        <v>394</v>
      </c>
      <c r="K802" s="279" t="s">
        <v>394</v>
      </c>
      <c r="L802" s="279" t="s">
        <v>394</v>
      </c>
      <c r="M802" s="279" t="s">
        <v>394</v>
      </c>
      <c r="N802" s="279" t="s">
        <v>394</v>
      </c>
      <c r="O802" s="279" t="s">
        <v>394</v>
      </c>
      <c r="P802" s="315">
        <v>0</v>
      </c>
      <c r="Q802" s="279" t="s">
        <v>394</v>
      </c>
      <c r="R802" s="315" t="s">
        <v>394</v>
      </c>
      <c r="S802" s="279" t="s">
        <v>394</v>
      </c>
      <c r="T802" s="279" t="s">
        <v>394</v>
      </c>
      <c r="U802" s="315" t="s">
        <v>394</v>
      </c>
      <c r="V802" s="315" t="s">
        <v>394</v>
      </c>
      <c r="W802" s="315" t="s">
        <v>394</v>
      </c>
      <c r="X802" s="315" t="s">
        <v>394</v>
      </c>
      <c r="Y802" s="281"/>
      <c r="Z802" s="315" t="s">
        <v>394</v>
      </c>
      <c r="AA802" s="315" t="s">
        <v>394</v>
      </c>
      <c r="AB802" s="281"/>
      <c r="AC802" s="279" t="s">
        <v>855</v>
      </c>
      <c r="AF802" s="276" t="str">
        <f>IFERROR(VLOOKUP(A802,'[1]قوائم الترجمة'!AC$2:AD$2397,1,0),"م")</f>
        <v>م</v>
      </c>
      <c r="AG802" s="232"/>
      <c r="AH802" s="233"/>
      <c r="AI802" s="233"/>
      <c r="AJ802" s="233"/>
      <c r="AL802" s="267"/>
      <c r="AM802" s="235"/>
      <c r="AO802" s="236"/>
      <c r="AU802" s="234"/>
    </row>
    <row r="803" spans="1:47" ht="21" x14ac:dyDescent="0.4">
      <c r="A803" s="278">
        <v>116398</v>
      </c>
      <c r="B803" s="279" t="s">
        <v>7613</v>
      </c>
      <c r="C803" s="279" t="s">
        <v>551</v>
      </c>
      <c r="D803" s="279" t="s">
        <v>363</v>
      </c>
      <c r="E803" s="279" t="s">
        <v>394</v>
      </c>
      <c r="F803" s="303"/>
      <c r="G803" s="303"/>
      <c r="H803" s="279" t="s">
        <v>394</v>
      </c>
      <c r="I803" s="279" t="s">
        <v>540</v>
      </c>
      <c r="J803" s="279" t="s">
        <v>394</v>
      </c>
      <c r="K803" s="279" t="s">
        <v>394</v>
      </c>
      <c r="L803" s="279" t="s">
        <v>394</v>
      </c>
      <c r="M803" s="279" t="s">
        <v>394</v>
      </c>
      <c r="N803" s="279" t="s">
        <v>394</v>
      </c>
      <c r="O803" s="279" t="s">
        <v>394</v>
      </c>
      <c r="P803" s="315">
        <v>0</v>
      </c>
      <c r="Q803" s="279" t="s">
        <v>394</v>
      </c>
      <c r="R803" s="315" t="s">
        <v>394</v>
      </c>
      <c r="S803" s="279" t="s">
        <v>394</v>
      </c>
      <c r="T803" s="279" t="s">
        <v>394</v>
      </c>
      <c r="U803" s="315" t="s">
        <v>394</v>
      </c>
      <c r="V803" s="315" t="s">
        <v>394</v>
      </c>
      <c r="W803" s="315" t="s">
        <v>394</v>
      </c>
      <c r="X803" s="315" t="s">
        <v>394</v>
      </c>
      <c r="Y803" s="281"/>
      <c r="Z803" s="315" t="s">
        <v>394</v>
      </c>
      <c r="AA803" s="315" t="s">
        <v>394</v>
      </c>
      <c r="AB803" s="281"/>
      <c r="AC803" s="279" t="s">
        <v>855</v>
      </c>
      <c r="AF803" s="276" t="str">
        <f>IFERROR(VLOOKUP(A803,'[1]قوائم الترجمة'!AC$2:AD$2397,1,0),"م")</f>
        <v>م</v>
      </c>
      <c r="AG803" s="232"/>
      <c r="AH803" s="233"/>
      <c r="AI803" s="233"/>
      <c r="AJ803" s="233"/>
      <c r="AL803" s="267"/>
      <c r="AM803" s="235"/>
      <c r="AU803" s="234"/>
    </row>
    <row r="804" spans="1:47" ht="21" x14ac:dyDescent="0.4">
      <c r="A804" s="275">
        <v>116406</v>
      </c>
      <c r="B804" s="276" t="s">
        <v>1440</v>
      </c>
      <c r="C804" s="276" t="s">
        <v>122</v>
      </c>
      <c r="D804" s="276" t="s">
        <v>273</v>
      </c>
      <c r="E804" s="276" t="s">
        <v>423</v>
      </c>
      <c r="F804" s="276" t="s">
        <v>8378</v>
      </c>
      <c r="G804" s="276" t="s">
        <v>8379</v>
      </c>
      <c r="H804" s="276" t="s">
        <v>425</v>
      </c>
      <c r="I804" s="276" t="s">
        <v>538</v>
      </c>
      <c r="J804" s="276" t="s">
        <v>426</v>
      </c>
      <c r="K804" s="277">
        <v>0</v>
      </c>
      <c r="L804" s="276" t="s">
        <v>402</v>
      </c>
      <c r="M804" s="303"/>
      <c r="N804" s="276" t="s">
        <v>394</v>
      </c>
      <c r="O804" s="276" t="s">
        <v>394</v>
      </c>
      <c r="P804" s="315">
        <v>0</v>
      </c>
      <c r="Q804" s="303"/>
      <c r="R804" s="317" t="s">
        <v>394</v>
      </c>
      <c r="S804" s="276" t="s">
        <v>394</v>
      </c>
      <c r="T804" s="303"/>
      <c r="AC804" s="276" t="s">
        <v>855</v>
      </c>
      <c r="AF804" s="276">
        <f>IFERROR(VLOOKUP(A804,'[1]قوائم الترجمة'!AC$2:AD$2397,1,0),"م")</f>
        <v>116406</v>
      </c>
      <c r="AG804" s="232"/>
      <c r="AH804" s="233"/>
      <c r="AI804" s="233"/>
      <c r="AJ804" s="233"/>
      <c r="AL804" s="267"/>
      <c r="AM804" s="235"/>
      <c r="AU804" s="234"/>
    </row>
    <row r="805" spans="1:47" ht="21" x14ac:dyDescent="0.4">
      <c r="A805" s="278">
        <v>116414</v>
      </c>
      <c r="B805" s="279" t="s">
        <v>7656</v>
      </c>
      <c r="C805" s="279" t="s">
        <v>1439</v>
      </c>
      <c r="D805" s="279" t="s">
        <v>289</v>
      </c>
      <c r="E805" s="279" t="s">
        <v>394</v>
      </c>
      <c r="F805" s="303"/>
      <c r="G805" s="303"/>
      <c r="H805" s="279" t="s">
        <v>394</v>
      </c>
      <c r="I805" s="279" t="s">
        <v>538</v>
      </c>
      <c r="J805" s="279" t="s">
        <v>394</v>
      </c>
      <c r="K805" s="279" t="s">
        <v>394</v>
      </c>
      <c r="L805" s="279" t="s">
        <v>394</v>
      </c>
      <c r="M805" s="279" t="s">
        <v>394</v>
      </c>
      <c r="N805" s="279" t="s">
        <v>394</v>
      </c>
      <c r="O805" s="279" t="s">
        <v>394</v>
      </c>
      <c r="P805" s="315">
        <v>0</v>
      </c>
      <c r="Q805" s="279" t="s">
        <v>394</v>
      </c>
      <c r="R805" s="315" t="s">
        <v>394</v>
      </c>
      <c r="S805" s="279" t="s">
        <v>394</v>
      </c>
      <c r="T805" s="279" t="s">
        <v>394</v>
      </c>
      <c r="U805" s="315" t="s">
        <v>394</v>
      </c>
      <c r="V805" s="315" t="s">
        <v>394</v>
      </c>
      <c r="W805" s="315" t="s">
        <v>394</v>
      </c>
      <c r="X805" s="315" t="s">
        <v>394</v>
      </c>
      <c r="Y805" s="281"/>
      <c r="Z805" s="315" t="s">
        <v>394</v>
      </c>
      <c r="AA805" s="315" t="s">
        <v>394</v>
      </c>
      <c r="AB805" s="281"/>
      <c r="AC805" s="279" t="s">
        <v>855</v>
      </c>
      <c r="AF805" s="276" t="str">
        <f>IFERROR(VLOOKUP(A805,'[1]قوائم الترجمة'!AC$2:AD$2397,1,0),"م")</f>
        <v>م</v>
      </c>
      <c r="AG805" s="232"/>
      <c r="AH805" s="233"/>
      <c r="AI805" s="233"/>
      <c r="AJ805" s="233"/>
      <c r="AL805" s="267"/>
      <c r="AM805" s="235"/>
      <c r="AU805" s="234"/>
    </row>
    <row r="806" spans="1:47" ht="21" x14ac:dyDescent="0.4">
      <c r="A806" s="278">
        <v>116420</v>
      </c>
      <c r="B806" s="279" t="s">
        <v>5203</v>
      </c>
      <c r="C806" s="279" t="s">
        <v>139</v>
      </c>
      <c r="D806" s="279" t="s">
        <v>1604</v>
      </c>
      <c r="E806" s="279" t="s">
        <v>394</v>
      </c>
      <c r="F806" s="303"/>
      <c r="G806" s="303"/>
      <c r="H806" s="279" t="s">
        <v>394</v>
      </c>
      <c r="I806" s="279" t="s">
        <v>61</v>
      </c>
      <c r="J806" s="279" t="s">
        <v>394</v>
      </c>
      <c r="K806" s="279" t="s">
        <v>394</v>
      </c>
      <c r="L806" s="279" t="s">
        <v>394</v>
      </c>
      <c r="M806" s="279" t="s">
        <v>394</v>
      </c>
      <c r="N806" s="279" t="s">
        <v>394</v>
      </c>
      <c r="O806" s="279" t="s">
        <v>394</v>
      </c>
      <c r="P806" s="315">
        <v>0</v>
      </c>
      <c r="Q806" s="279" t="s">
        <v>394</v>
      </c>
      <c r="R806" s="315" t="s">
        <v>394</v>
      </c>
      <c r="S806" s="279" t="s">
        <v>394</v>
      </c>
      <c r="T806" s="279" t="s">
        <v>394</v>
      </c>
      <c r="U806" s="315" t="s">
        <v>394</v>
      </c>
      <c r="V806" s="315" t="s">
        <v>394</v>
      </c>
      <c r="W806" s="315" t="s">
        <v>394</v>
      </c>
      <c r="X806" s="315" t="s">
        <v>394</v>
      </c>
      <c r="Y806" s="281"/>
      <c r="Z806" s="315" t="s">
        <v>394</v>
      </c>
      <c r="AA806" s="315" t="s">
        <v>394</v>
      </c>
      <c r="AB806" s="281"/>
      <c r="AC806" s="279" t="s">
        <v>855</v>
      </c>
      <c r="AF806" s="276" t="str">
        <f>IFERROR(VLOOKUP(A806,'[1]قوائم الترجمة'!AC$2:AD$2397,1,0),"م")</f>
        <v>م</v>
      </c>
      <c r="AG806" s="232"/>
      <c r="AH806" s="233"/>
      <c r="AI806" s="233"/>
      <c r="AJ806" s="233"/>
      <c r="AL806" s="267"/>
      <c r="AM806" s="235"/>
      <c r="AU806" s="234"/>
    </row>
    <row r="807" spans="1:47" ht="21" x14ac:dyDescent="0.4">
      <c r="A807" s="275">
        <v>116423</v>
      </c>
      <c r="B807" s="276" t="s">
        <v>1438</v>
      </c>
      <c r="C807" s="276" t="s">
        <v>757</v>
      </c>
      <c r="D807" s="276" t="s">
        <v>244</v>
      </c>
      <c r="E807" s="276" t="s">
        <v>424</v>
      </c>
      <c r="F807" s="276" t="s">
        <v>8378</v>
      </c>
      <c r="G807" s="276" t="s">
        <v>8379</v>
      </c>
      <c r="H807" s="276" t="s">
        <v>425</v>
      </c>
      <c r="I807" s="276" t="s">
        <v>61</v>
      </c>
      <c r="J807" s="276" t="s">
        <v>426</v>
      </c>
      <c r="K807" s="277">
        <v>0</v>
      </c>
      <c r="L807" s="276" t="s">
        <v>404</v>
      </c>
      <c r="M807" s="303"/>
      <c r="N807" s="276"/>
      <c r="O807" s="276" t="s">
        <v>394</v>
      </c>
      <c r="P807" s="315">
        <v>0</v>
      </c>
      <c r="Q807" s="303"/>
      <c r="R807" s="317" t="s">
        <v>394</v>
      </c>
      <c r="S807" s="276" t="s">
        <v>394</v>
      </c>
      <c r="T807" s="303"/>
      <c r="AC807" s="276" t="s">
        <v>855</v>
      </c>
      <c r="AF807" s="276">
        <f>IFERROR(VLOOKUP(A807,'[1]قوائم الترجمة'!AC$2:AD$2397,1,0),"م")</f>
        <v>116423</v>
      </c>
      <c r="AG807" s="232"/>
      <c r="AH807" s="233"/>
      <c r="AI807" s="233"/>
      <c r="AJ807" s="233"/>
      <c r="AL807" s="267"/>
      <c r="AM807" s="235"/>
      <c r="AU807" s="234"/>
    </row>
    <row r="808" spans="1:47" ht="21" x14ac:dyDescent="0.4">
      <c r="A808" s="275">
        <v>116433</v>
      </c>
      <c r="B808" s="276" t="s">
        <v>5201</v>
      </c>
      <c r="C808" s="276" t="s">
        <v>77</v>
      </c>
      <c r="D808" s="276" t="s">
        <v>5202</v>
      </c>
      <c r="E808" s="276" t="s">
        <v>424</v>
      </c>
      <c r="F808" s="276" t="s">
        <v>8426</v>
      </c>
      <c r="G808" s="276" t="s">
        <v>402</v>
      </c>
      <c r="H808" s="276" t="s">
        <v>425</v>
      </c>
      <c r="I808" s="276" t="s">
        <v>61</v>
      </c>
      <c r="J808" s="276" t="s">
        <v>426</v>
      </c>
      <c r="K808" s="277">
        <v>1998</v>
      </c>
      <c r="L808" s="276" t="s">
        <v>402</v>
      </c>
      <c r="M808" s="303"/>
      <c r="N808" s="276" t="s">
        <v>394</v>
      </c>
      <c r="O808" s="276" t="s">
        <v>394</v>
      </c>
      <c r="P808" s="315">
        <v>0</v>
      </c>
      <c r="Q808" s="303"/>
      <c r="R808" s="317" t="s">
        <v>394</v>
      </c>
      <c r="S808" s="276" t="s">
        <v>394</v>
      </c>
      <c r="T808" s="303"/>
      <c r="AC808" s="276" t="s">
        <v>394</v>
      </c>
      <c r="AF808" s="276">
        <f>IFERROR(VLOOKUP(A808,'[1]قوائم الترجمة'!AC$2:AD$2397,1,0),"م")</f>
        <v>116433</v>
      </c>
      <c r="AG808" s="232"/>
      <c r="AH808" s="233"/>
      <c r="AI808" s="233"/>
      <c r="AJ808" s="233"/>
      <c r="AL808" s="267"/>
      <c r="AM808" s="235"/>
      <c r="AU808" s="234"/>
    </row>
    <row r="809" spans="1:47" ht="21" x14ac:dyDescent="0.4">
      <c r="A809" s="275">
        <v>116438</v>
      </c>
      <c r="B809" s="276" t="s">
        <v>5199</v>
      </c>
      <c r="C809" s="276" t="s">
        <v>106</v>
      </c>
      <c r="D809" s="276" t="s">
        <v>5200</v>
      </c>
      <c r="E809" s="276" t="s">
        <v>424</v>
      </c>
      <c r="F809" s="276" t="s">
        <v>8427</v>
      </c>
      <c r="G809" s="276" t="s">
        <v>402</v>
      </c>
      <c r="H809" s="276" t="s">
        <v>425</v>
      </c>
      <c r="I809" s="276" t="s">
        <v>538</v>
      </c>
      <c r="J809" s="276" t="s">
        <v>8112</v>
      </c>
      <c r="K809" s="277">
        <v>2008</v>
      </c>
      <c r="L809" s="276" t="s">
        <v>402</v>
      </c>
      <c r="M809" s="303"/>
      <c r="N809" s="276" t="s">
        <v>8428</v>
      </c>
      <c r="O809" s="276" t="s">
        <v>8429</v>
      </c>
      <c r="P809" s="276">
        <v>70000</v>
      </c>
      <c r="Q809" s="303"/>
      <c r="R809" s="317" t="s">
        <v>394</v>
      </c>
      <c r="S809" s="276"/>
      <c r="T809" s="303"/>
      <c r="AC809" s="276" t="s">
        <v>855</v>
      </c>
      <c r="AF809" s="276">
        <f>IFERROR(VLOOKUP(A809,'[1]قوائم الترجمة'!AC$2:AD$2397,1,0),"م")</f>
        <v>116438</v>
      </c>
      <c r="AG809" s="232"/>
      <c r="AH809" s="233"/>
      <c r="AI809" s="233"/>
      <c r="AJ809" s="233"/>
      <c r="AL809" s="267"/>
      <c r="AM809" s="235"/>
      <c r="AO809" s="236"/>
      <c r="AU809" s="234"/>
    </row>
    <row r="810" spans="1:47" ht="21" x14ac:dyDescent="0.4">
      <c r="A810" s="278">
        <v>116443</v>
      </c>
      <c r="B810" s="279" t="s">
        <v>7794</v>
      </c>
      <c r="C810" s="279" t="s">
        <v>7795</v>
      </c>
      <c r="D810" s="279" t="s">
        <v>1379</v>
      </c>
      <c r="E810" s="279" t="s">
        <v>394</v>
      </c>
      <c r="F810" s="303"/>
      <c r="G810" s="303"/>
      <c r="H810" s="279" t="s">
        <v>394</v>
      </c>
      <c r="I810" s="279" t="s">
        <v>61</v>
      </c>
      <c r="J810" s="279" t="s">
        <v>394</v>
      </c>
      <c r="K810" s="279" t="s">
        <v>394</v>
      </c>
      <c r="L810" s="279" t="s">
        <v>394</v>
      </c>
      <c r="M810" s="279" t="s">
        <v>394</v>
      </c>
      <c r="N810" s="279" t="s">
        <v>394</v>
      </c>
      <c r="O810" s="279" t="s">
        <v>394</v>
      </c>
      <c r="P810" s="315">
        <v>0</v>
      </c>
      <c r="Q810" s="279" t="s">
        <v>394</v>
      </c>
      <c r="R810" s="315" t="s">
        <v>394</v>
      </c>
      <c r="S810" s="279" t="s">
        <v>394</v>
      </c>
      <c r="T810" s="279" t="s">
        <v>394</v>
      </c>
      <c r="U810" s="315" t="s">
        <v>394</v>
      </c>
      <c r="V810" s="315" t="s">
        <v>394</v>
      </c>
      <c r="W810" s="315" t="s">
        <v>394</v>
      </c>
      <c r="X810" s="315" t="s">
        <v>394</v>
      </c>
      <c r="Y810" s="281"/>
      <c r="Z810" s="315" t="s">
        <v>394</v>
      </c>
      <c r="AA810" s="315" t="s">
        <v>394</v>
      </c>
      <c r="AB810" s="281"/>
      <c r="AC810" s="279" t="s">
        <v>855</v>
      </c>
      <c r="AF810" s="276" t="str">
        <f>IFERROR(VLOOKUP(A810,'[1]قوائم الترجمة'!AC$2:AD$2397,1,0),"م")</f>
        <v>م</v>
      </c>
      <c r="AG810" s="232"/>
      <c r="AH810" s="233"/>
      <c r="AI810" s="233"/>
      <c r="AJ810" s="233"/>
      <c r="AL810" s="267"/>
      <c r="AM810" s="235"/>
      <c r="AO810" s="236"/>
      <c r="AU810" s="234"/>
    </row>
    <row r="811" spans="1:47" ht="21" x14ac:dyDescent="0.4">
      <c r="A811" s="275">
        <v>116454</v>
      </c>
      <c r="B811" s="276" t="s">
        <v>5198</v>
      </c>
      <c r="C811" s="276" t="s">
        <v>136</v>
      </c>
      <c r="D811" s="276" t="s">
        <v>305</v>
      </c>
      <c r="E811" s="276" t="s">
        <v>5660</v>
      </c>
      <c r="F811" s="276" t="s">
        <v>8430</v>
      </c>
      <c r="G811" s="276" t="s">
        <v>402</v>
      </c>
      <c r="H811" s="276" t="s">
        <v>425</v>
      </c>
      <c r="I811" s="276" t="s">
        <v>61</v>
      </c>
      <c r="J811" s="276" t="s">
        <v>7215</v>
      </c>
      <c r="K811" s="277">
        <v>0</v>
      </c>
      <c r="L811" s="276" t="s">
        <v>7215</v>
      </c>
      <c r="M811" s="303"/>
      <c r="N811" s="276" t="s">
        <v>8431</v>
      </c>
      <c r="O811" s="276" t="s">
        <v>8429</v>
      </c>
      <c r="P811" s="276">
        <v>30000</v>
      </c>
      <c r="Q811" s="303"/>
      <c r="R811" s="317" t="s">
        <v>394</v>
      </c>
      <c r="S811" s="276"/>
      <c r="T811" s="303"/>
      <c r="AC811" s="276" t="s">
        <v>394</v>
      </c>
      <c r="AF811" s="276">
        <f>IFERROR(VLOOKUP(A811,'[1]قوائم الترجمة'!AC$2:AD$2397,1,0),"م")</f>
        <v>116454</v>
      </c>
      <c r="AG811" s="232"/>
      <c r="AH811" s="233"/>
      <c r="AI811" s="233"/>
      <c r="AJ811" s="233"/>
      <c r="AL811" s="267"/>
      <c r="AM811" s="235"/>
      <c r="AO811" s="236"/>
      <c r="AU811" s="234"/>
    </row>
    <row r="812" spans="1:47" ht="21" x14ac:dyDescent="0.4">
      <c r="A812" s="278">
        <v>116466</v>
      </c>
      <c r="B812" s="279" t="s">
        <v>7912</v>
      </c>
      <c r="C812" s="279" t="s">
        <v>108</v>
      </c>
      <c r="D812" s="279" t="s">
        <v>457</v>
      </c>
      <c r="E812" s="279" t="s">
        <v>394</v>
      </c>
      <c r="F812" s="303"/>
      <c r="G812" s="303"/>
      <c r="H812" s="279" t="s">
        <v>394</v>
      </c>
      <c r="I812" s="279" t="s">
        <v>539</v>
      </c>
      <c r="J812" s="279" t="s">
        <v>394</v>
      </c>
      <c r="K812" s="279" t="s">
        <v>394</v>
      </c>
      <c r="L812" s="279" t="s">
        <v>394</v>
      </c>
      <c r="M812" s="279" t="s">
        <v>394</v>
      </c>
      <c r="N812" s="279" t="s">
        <v>394</v>
      </c>
      <c r="O812" s="279" t="s">
        <v>394</v>
      </c>
      <c r="P812" s="315">
        <v>0</v>
      </c>
      <c r="Q812" s="279" t="s">
        <v>394</v>
      </c>
      <c r="R812" s="315" t="s">
        <v>394</v>
      </c>
      <c r="S812" s="279" t="s">
        <v>394</v>
      </c>
      <c r="T812" s="279" t="s">
        <v>394</v>
      </c>
      <c r="U812" s="315" t="s">
        <v>394</v>
      </c>
      <c r="V812" s="315" t="s">
        <v>394</v>
      </c>
      <c r="W812" s="315" t="s">
        <v>394</v>
      </c>
      <c r="X812" s="315" t="s">
        <v>394</v>
      </c>
      <c r="Y812" s="281"/>
      <c r="Z812" s="315" t="s">
        <v>394</v>
      </c>
      <c r="AA812" s="315" t="s">
        <v>394</v>
      </c>
      <c r="AB812" s="281"/>
      <c r="AC812" s="279" t="s">
        <v>855</v>
      </c>
      <c r="AF812" s="276" t="str">
        <f>IFERROR(VLOOKUP(A812,'[1]قوائم الترجمة'!AC$2:AD$2397,1,0),"م")</f>
        <v>م</v>
      </c>
      <c r="AG812" s="232"/>
      <c r="AH812" s="233"/>
      <c r="AI812" s="233"/>
      <c r="AJ812" s="233"/>
      <c r="AL812" s="267"/>
      <c r="AM812" s="235"/>
      <c r="AU812" s="234"/>
    </row>
    <row r="813" spans="1:47" ht="21" x14ac:dyDescent="0.4">
      <c r="A813" s="278">
        <v>116476</v>
      </c>
      <c r="B813" s="279" t="s">
        <v>7965</v>
      </c>
      <c r="C813" s="279" t="s">
        <v>64</v>
      </c>
      <c r="D813" s="279" t="s">
        <v>1437</v>
      </c>
      <c r="E813" s="279" t="s">
        <v>394</v>
      </c>
      <c r="F813" s="303"/>
      <c r="G813" s="303"/>
      <c r="H813" s="279" t="s">
        <v>394</v>
      </c>
      <c r="I813" s="279" t="s">
        <v>538</v>
      </c>
      <c r="J813" s="279" t="s">
        <v>394</v>
      </c>
      <c r="K813" s="279" t="s">
        <v>394</v>
      </c>
      <c r="L813" s="279" t="s">
        <v>394</v>
      </c>
      <c r="M813" s="279" t="s">
        <v>394</v>
      </c>
      <c r="N813" s="279" t="s">
        <v>394</v>
      </c>
      <c r="O813" s="279" t="s">
        <v>394</v>
      </c>
      <c r="P813" s="315">
        <v>0</v>
      </c>
      <c r="Q813" s="279" t="s">
        <v>394</v>
      </c>
      <c r="R813" s="315" t="s">
        <v>394</v>
      </c>
      <c r="S813" s="279" t="s">
        <v>394</v>
      </c>
      <c r="T813" s="279" t="s">
        <v>394</v>
      </c>
      <c r="U813" s="315" t="s">
        <v>394</v>
      </c>
      <c r="V813" s="315" t="s">
        <v>394</v>
      </c>
      <c r="W813" s="315" t="s">
        <v>394</v>
      </c>
      <c r="X813" s="315" t="s">
        <v>394</v>
      </c>
      <c r="Y813" s="281"/>
      <c r="Z813" s="315" t="s">
        <v>394</v>
      </c>
      <c r="AA813" s="315" t="s">
        <v>394</v>
      </c>
      <c r="AB813" s="281"/>
      <c r="AC813" s="279" t="s">
        <v>855</v>
      </c>
      <c r="AF813" s="276" t="str">
        <f>IFERROR(VLOOKUP(A813,'[1]قوائم الترجمة'!AC$2:AD$2397,1,0),"م")</f>
        <v>م</v>
      </c>
      <c r="AG813" s="232"/>
      <c r="AH813" s="233"/>
      <c r="AI813" s="233"/>
      <c r="AJ813" s="233"/>
      <c r="AL813" s="267"/>
      <c r="AM813" s="235"/>
      <c r="AO813" s="236"/>
      <c r="AU813" s="234"/>
    </row>
    <row r="814" spans="1:47" ht="21" x14ac:dyDescent="0.4">
      <c r="A814" s="278">
        <v>116504</v>
      </c>
      <c r="B814" s="279" t="s">
        <v>8099</v>
      </c>
      <c r="C814" s="279" t="s">
        <v>68</v>
      </c>
      <c r="D814" s="279" t="s">
        <v>331</v>
      </c>
      <c r="E814" s="279" t="s">
        <v>394</v>
      </c>
      <c r="F814" s="303"/>
      <c r="G814" s="303"/>
      <c r="H814" s="279" t="s">
        <v>394</v>
      </c>
      <c r="I814" s="279" t="s">
        <v>540</v>
      </c>
      <c r="J814" s="279" t="s">
        <v>394</v>
      </c>
      <c r="K814" s="279" t="s">
        <v>394</v>
      </c>
      <c r="L814" s="279" t="s">
        <v>394</v>
      </c>
      <c r="M814" s="279" t="s">
        <v>394</v>
      </c>
      <c r="N814" s="279" t="s">
        <v>394</v>
      </c>
      <c r="O814" s="279" t="s">
        <v>394</v>
      </c>
      <c r="P814" s="315">
        <v>0</v>
      </c>
      <c r="Q814" s="279" t="s">
        <v>394</v>
      </c>
      <c r="R814" s="315" t="s">
        <v>394</v>
      </c>
      <c r="S814" s="279" t="s">
        <v>394</v>
      </c>
      <c r="T814" s="279" t="s">
        <v>394</v>
      </c>
      <c r="U814" s="315" t="s">
        <v>394</v>
      </c>
      <c r="V814" s="315" t="s">
        <v>394</v>
      </c>
      <c r="W814" s="315" t="s">
        <v>394</v>
      </c>
      <c r="X814" s="315" t="s">
        <v>394</v>
      </c>
      <c r="Y814" s="281"/>
      <c r="Z814" s="315" t="s">
        <v>394</v>
      </c>
      <c r="AA814" s="315" t="s">
        <v>394</v>
      </c>
      <c r="AB814" s="281"/>
      <c r="AC814" s="279" t="s">
        <v>855</v>
      </c>
      <c r="AF814" s="276" t="str">
        <f>IFERROR(VLOOKUP(A814,'[1]قوائم الترجمة'!AC$2:AD$2397,1,0),"م")</f>
        <v>م</v>
      </c>
      <c r="AG814" s="232"/>
      <c r="AH814" s="233"/>
      <c r="AI814" s="233"/>
      <c r="AJ814" s="233"/>
      <c r="AL814" s="267"/>
      <c r="AM814" s="235"/>
      <c r="AU814" s="234"/>
    </row>
    <row r="815" spans="1:47" ht="21" x14ac:dyDescent="0.4">
      <c r="A815" s="278">
        <v>116516</v>
      </c>
      <c r="B815" s="279" t="s">
        <v>5197</v>
      </c>
      <c r="C815" s="279" t="s">
        <v>97</v>
      </c>
      <c r="D815" s="279" t="s">
        <v>2846</v>
      </c>
      <c r="E815" s="279" t="s">
        <v>394</v>
      </c>
      <c r="F815" s="303"/>
      <c r="G815" s="303"/>
      <c r="H815" s="279" t="s">
        <v>394</v>
      </c>
      <c r="I815" s="279" t="s">
        <v>8485</v>
      </c>
      <c r="J815" s="279" t="s">
        <v>394</v>
      </c>
      <c r="K815" s="279" t="s">
        <v>394</v>
      </c>
      <c r="L815" s="279" t="s">
        <v>394</v>
      </c>
      <c r="M815" s="279" t="s">
        <v>394</v>
      </c>
      <c r="N815" s="279" t="s">
        <v>394</v>
      </c>
      <c r="O815" s="279" t="s">
        <v>394</v>
      </c>
      <c r="P815" s="315">
        <v>0</v>
      </c>
      <c r="Q815" s="279" t="s">
        <v>394</v>
      </c>
      <c r="R815" s="315" t="s">
        <v>394</v>
      </c>
      <c r="S815" s="279" t="s">
        <v>394</v>
      </c>
      <c r="T815" s="279" t="s">
        <v>394</v>
      </c>
      <c r="U815" s="315" t="s">
        <v>394</v>
      </c>
      <c r="V815" s="315" t="s">
        <v>394</v>
      </c>
      <c r="W815" s="315" t="s">
        <v>394</v>
      </c>
      <c r="X815" s="315" t="s">
        <v>394</v>
      </c>
      <c r="Y815" s="281"/>
      <c r="Z815" s="315" t="s">
        <v>394</v>
      </c>
      <c r="AA815" s="315" t="s">
        <v>394</v>
      </c>
      <c r="AB815" s="281"/>
      <c r="AC815" s="279" t="s">
        <v>394</v>
      </c>
      <c r="AF815" s="276" t="str">
        <f>IFERROR(VLOOKUP(A815,'[1]قوائم الترجمة'!AC$2:AD$2397,1,0),"م")</f>
        <v>م</v>
      </c>
      <c r="AG815" s="232"/>
      <c r="AH815" s="233"/>
      <c r="AI815" s="233"/>
      <c r="AJ815" s="233"/>
      <c r="AL815" s="267"/>
      <c r="AM815" s="235"/>
      <c r="AO815" s="236"/>
      <c r="AU815" s="234"/>
    </row>
    <row r="816" spans="1:47" ht="21" x14ac:dyDescent="0.4">
      <c r="A816" s="278">
        <v>116534</v>
      </c>
      <c r="B816" s="279" t="s">
        <v>5838</v>
      </c>
      <c r="C816" s="279" t="s">
        <v>500</v>
      </c>
      <c r="D816" s="279" t="s">
        <v>276</v>
      </c>
      <c r="E816" s="279" t="s">
        <v>394</v>
      </c>
      <c r="F816" s="303"/>
      <c r="G816" s="303"/>
      <c r="H816" s="279" t="s">
        <v>394</v>
      </c>
      <c r="I816" s="279" t="s">
        <v>61</v>
      </c>
      <c r="J816" s="279" t="s">
        <v>394</v>
      </c>
      <c r="K816" s="279" t="s">
        <v>394</v>
      </c>
      <c r="L816" s="279" t="s">
        <v>394</v>
      </c>
      <c r="M816" s="279" t="s">
        <v>394</v>
      </c>
      <c r="N816" s="279" t="s">
        <v>394</v>
      </c>
      <c r="O816" s="279" t="s">
        <v>394</v>
      </c>
      <c r="P816" s="315">
        <v>0</v>
      </c>
      <c r="Q816" s="279" t="s">
        <v>394</v>
      </c>
      <c r="R816" s="315" t="s">
        <v>394</v>
      </c>
      <c r="S816" s="279" t="s">
        <v>394</v>
      </c>
      <c r="T816" s="279" t="s">
        <v>394</v>
      </c>
      <c r="U816" s="315" t="s">
        <v>394</v>
      </c>
      <c r="V816" s="315" t="s">
        <v>394</v>
      </c>
      <c r="W816" s="315" t="s">
        <v>394</v>
      </c>
      <c r="X816" s="315" t="s">
        <v>394</v>
      </c>
      <c r="Y816" s="281"/>
      <c r="Z816" s="315" t="s">
        <v>394</v>
      </c>
      <c r="AA816" s="315" t="s">
        <v>394</v>
      </c>
      <c r="AB816" s="281"/>
      <c r="AC816" s="279" t="s">
        <v>855</v>
      </c>
      <c r="AF816" s="276" t="str">
        <f>IFERROR(VLOOKUP(A816,'[1]قوائم الترجمة'!AC$2:AD$2397,1,0),"م")</f>
        <v>م</v>
      </c>
      <c r="AG816" s="232"/>
      <c r="AH816" s="233"/>
      <c r="AI816" s="233"/>
      <c r="AJ816" s="233"/>
      <c r="AL816" s="267"/>
      <c r="AM816" s="235"/>
      <c r="AU816" s="234"/>
    </row>
    <row r="817" spans="1:47" ht="21" x14ac:dyDescent="0.4">
      <c r="A817" s="278">
        <v>116540</v>
      </c>
      <c r="B817" s="279" t="s">
        <v>5196</v>
      </c>
      <c r="C817" s="279" t="s">
        <v>2257</v>
      </c>
      <c r="D817" s="279" t="s">
        <v>481</v>
      </c>
      <c r="E817" s="279" t="s">
        <v>394</v>
      </c>
      <c r="F817" s="303"/>
      <c r="G817" s="303"/>
      <c r="H817" s="279" t="s">
        <v>394</v>
      </c>
      <c r="I817" s="279" t="s">
        <v>538</v>
      </c>
      <c r="J817" s="279" t="s">
        <v>394</v>
      </c>
      <c r="K817" s="279" t="s">
        <v>394</v>
      </c>
      <c r="L817" s="279" t="s">
        <v>394</v>
      </c>
      <c r="M817" s="279" t="s">
        <v>394</v>
      </c>
      <c r="N817" s="279" t="s">
        <v>394</v>
      </c>
      <c r="O817" s="279" t="s">
        <v>394</v>
      </c>
      <c r="P817" s="315">
        <v>0</v>
      </c>
      <c r="Q817" s="279" t="s">
        <v>394</v>
      </c>
      <c r="R817" s="315" t="s">
        <v>394</v>
      </c>
      <c r="S817" s="279" t="s">
        <v>394</v>
      </c>
      <c r="T817" s="279" t="s">
        <v>394</v>
      </c>
      <c r="U817" s="315" t="s">
        <v>394</v>
      </c>
      <c r="V817" s="315" t="s">
        <v>394</v>
      </c>
      <c r="W817" s="315" t="s">
        <v>394</v>
      </c>
      <c r="X817" s="315" t="s">
        <v>394</v>
      </c>
      <c r="Y817" s="281"/>
      <c r="Z817" s="315" t="s">
        <v>394</v>
      </c>
      <c r="AA817" s="315" t="s">
        <v>394</v>
      </c>
      <c r="AB817" s="281"/>
      <c r="AC817" s="279" t="s">
        <v>855</v>
      </c>
      <c r="AF817" s="276" t="str">
        <f>IFERROR(VLOOKUP(A817,'[1]قوائم الترجمة'!AC$2:AD$2397,1,0),"م")</f>
        <v>م</v>
      </c>
      <c r="AG817" s="232"/>
      <c r="AH817" s="233"/>
      <c r="AI817" s="233"/>
      <c r="AJ817" s="233"/>
      <c r="AL817" s="267"/>
      <c r="AM817" s="235"/>
      <c r="AO817" s="236"/>
      <c r="AU817" s="234"/>
    </row>
    <row r="818" spans="1:47" ht="21" x14ac:dyDescent="0.4">
      <c r="A818" s="278">
        <v>116541</v>
      </c>
      <c r="B818" s="279" t="s">
        <v>5195</v>
      </c>
      <c r="C818" s="279" t="s">
        <v>664</v>
      </c>
      <c r="D818" s="279" t="s">
        <v>271</v>
      </c>
      <c r="E818" s="279" t="s">
        <v>423</v>
      </c>
      <c r="F818" s="279" t="s">
        <v>8378</v>
      </c>
      <c r="G818" s="279" t="s">
        <v>8379</v>
      </c>
      <c r="H818" s="279" t="s">
        <v>7215</v>
      </c>
      <c r="I818" s="279" t="s">
        <v>61</v>
      </c>
      <c r="J818" s="279" t="s">
        <v>7215</v>
      </c>
      <c r="K818" s="280">
        <v>0</v>
      </c>
      <c r="L818" s="279" t="s">
        <v>7215</v>
      </c>
      <c r="M818" s="279" t="s">
        <v>394</v>
      </c>
      <c r="N818" s="279"/>
      <c r="O818" s="279" t="s">
        <v>394</v>
      </c>
      <c r="P818" s="315">
        <v>0</v>
      </c>
      <c r="Q818" s="278"/>
      <c r="S818" s="279" t="s">
        <v>394</v>
      </c>
      <c r="T818" s="279" t="s">
        <v>394</v>
      </c>
      <c r="AC818" s="279" t="s">
        <v>394</v>
      </c>
      <c r="AF818" s="276">
        <f>IFERROR(VLOOKUP(A818,'[1]قوائم الترجمة'!AC$2:AD$2397,1,0),"م")</f>
        <v>116541</v>
      </c>
      <c r="AG818" s="232"/>
      <c r="AH818" s="233"/>
      <c r="AI818" s="233"/>
      <c r="AJ818" s="233"/>
      <c r="AL818" s="267"/>
      <c r="AM818" s="235"/>
      <c r="AU818" s="234"/>
    </row>
    <row r="819" spans="1:47" ht="21" x14ac:dyDescent="0.4">
      <c r="A819" s="278">
        <v>116546</v>
      </c>
      <c r="B819" s="279" t="s">
        <v>6684</v>
      </c>
      <c r="C819" s="279" t="s">
        <v>110</v>
      </c>
      <c r="D819" s="279" t="s">
        <v>646</v>
      </c>
      <c r="E819" s="279" t="s">
        <v>394</v>
      </c>
      <c r="F819" s="303"/>
      <c r="G819" s="303"/>
      <c r="H819" s="279" t="s">
        <v>394</v>
      </c>
      <c r="I819" s="279" t="s">
        <v>61</v>
      </c>
      <c r="J819" s="279" t="s">
        <v>394</v>
      </c>
      <c r="K819" s="279" t="s">
        <v>394</v>
      </c>
      <c r="L819" s="279" t="s">
        <v>394</v>
      </c>
      <c r="M819" s="279" t="s">
        <v>394</v>
      </c>
      <c r="N819" s="279" t="s">
        <v>394</v>
      </c>
      <c r="O819" s="279" t="s">
        <v>394</v>
      </c>
      <c r="P819" s="315">
        <v>0</v>
      </c>
      <c r="Q819" s="279" t="s">
        <v>394</v>
      </c>
      <c r="R819" s="315" t="s">
        <v>394</v>
      </c>
      <c r="S819" s="279" t="s">
        <v>394</v>
      </c>
      <c r="T819" s="279" t="s">
        <v>394</v>
      </c>
      <c r="U819" s="315" t="s">
        <v>394</v>
      </c>
      <c r="V819" s="315" t="s">
        <v>394</v>
      </c>
      <c r="W819" s="315" t="s">
        <v>394</v>
      </c>
      <c r="X819" s="315" t="s">
        <v>394</v>
      </c>
      <c r="Y819" s="281"/>
      <c r="Z819" s="315" t="s">
        <v>394</v>
      </c>
      <c r="AA819" s="315" t="s">
        <v>394</v>
      </c>
      <c r="AB819" s="281"/>
      <c r="AC819" s="279" t="s">
        <v>855</v>
      </c>
      <c r="AF819" s="276" t="str">
        <f>IFERROR(VLOOKUP(A819,'[1]قوائم الترجمة'!AC$2:AD$2397,1,0),"م")</f>
        <v>م</v>
      </c>
      <c r="AG819" s="232"/>
      <c r="AH819" s="233"/>
      <c r="AI819" s="233"/>
      <c r="AJ819" s="233"/>
      <c r="AL819" s="267"/>
      <c r="AM819" s="235"/>
      <c r="AU819" s="234"/>
    </row>
    <row r="820" spans="1:47" ht="21" x14ac:dyDescent="0.4">
      <c r="A820" s="278">
        <v>116548</v>
      </c>
      <c r="B820" s="279" t="s">
        <v>7103</v>
      </c>
      <c r="C820" s="279" t="s">
        <v>68</v>
      </c>
      <c r="D820" s="279" t="s">
        <v>522</v>
      </c>
      <c r="E820" s="279" t="s">
        <v>394</v>
      </c>
      <c r="F820" s="303"/>
      <c r="G820" s="303"/>
      <c r="H820" s="279" t="s">
        <v>394</v>
      </c>
      <c r="I820" s="279" t="s">
        <v>540</v>
      </c>
      <c r="J820" s="279" t="s">
        <v>394</v>
      </c>
      <c r="K820" s="279" t="s">
        <v>394</v>
      </c>
      <c r="L820" s="279" t="s">
        <v>394</v>
      </c>
      <c r="M820" s="279" t="s">
        <v>394</v>
      </c>
      <c r="N820" s="279" t="s">
        <v>394</v>
      </c>
      <c r="O820" s="279" t="s">
        <v>394</v>
      </c>
      <c r="P820" s="315">
        <v>0</v>
      </c>
      <c r="Q820" s="279" t="s">
        <v>394</v>
      </c>
      <c r="R820" s="315" t="s">
        <v>394</v>
      </c>
      <c r="S820" s="279" t="s">
        <v>394</v>
      </c>
      <c r="T820" s="279" t="s">
        <v>394</v>
      </c>
      <c r="U820" s="315" t="s">
        <v>394</v>
      </c>
      <c r="V820" s="315" t="s">
        <v>394</v>
      </c>
      <c r="W820" s="315" t="s">
        <v>394</v>
      </c>
      <c r="X820" s="315" t="s">
        <v>394</v>
      </c>
      <c r="Y820" s="281"/>
      <c r="Z820" s="315" t="s">
        <v>394</v>
      </c>
      <c r="AA820" s="315" t="s">
        <v>394</v>
      </c>
      <c r="AB820" s="281"/>
      <c r="AC820" s="279" t="s">
        <v>855</v>
      </c>
      <c r="AF820" s="276" t="str">
        <f>IFERROR(VLOOKUP(A820,'[1]قوائم الترجمة'!AC$2:AD$2397,1,0),"م")</f>
        <v>م</v>
      </c>
      <c r="AG820" s="232"/>
      <c r="AH820" s="233"/>
      <c r="AI820" s="233"/>
      <c r="AJ820" s="233"/>
      <c r="AL820" s="267"/>
      <c r="AM820" s="235"/>
      <c r="AO820" s="236"/>
      <c r="AU820" s="234"/>
    </row>
    <row r="821" spans="1:47" ht="21" x14ac:dyDescent="0.4">
      <c r="A821" s="278">
        <v>116556</v>
      </c>
      <c r="B821" s="279" t="s">
        <v>1434</v>
      </c>
      <c r="C821" s="279" t="s">
        <v>1435</v>
      </c>
      <c r="D821" s="279" t="s">
        <v>263</v>
      </c>
      <c r="E821" s="279" t="s">
        <v>394</v>
      </c>
      <c r="F821" s="303"/>
      <c r="G821" s="303"/>
      <c r="H821" s="279" t="s">
        <v>394</v>
      </c>
      <c r="I821" s="279" t="s">
        <v>538</v>
      </c>
      <c r="J821" s="279" t="s">
        <v>394</v>
      </c>
      <c r="K821" s="279" t="s">
        <v>394</v>
      </c>
      <c r="L821" s="279" t="s">
        <v>394</v>
      </c>
      <c r="M821" s="279" t="s">
        <v>394</v>
      </c>
      <c r="N821" s="279" t="s">
        <v>394</v>
      </c>
      <c r="O821" s="279" t="s">
        <v>394</v>
      </c>
      <c r="P821" s="315">
        <v>0</v>
      </c>
      <c r="Q821" s="279" t="s">
        <v>394</v>
      </c>
      <c r="R821" s="315" t="s">
        <v>394</v>
      </c>
      <c r="S821" s="279" t="s">
        <v>394</v>
      </c>
      <c r="T821" s="279" t="s">
        <v>394</v>
      </c>
      <c r="U821" s="315" t="s">
        <v>394</v>
      </c>
      <c r="V821" s="315" t="s">
        <v>394</v>
      </c>
      <c r="W821" s="315" t="s">
        <v>394</v>
      </c>
      <c r="X821" s="315" t="s">
        <v>394</v>
      </c>
      <c r="Y821" s="281"/>
      <c r="Z821" s="315" t="s">
        <v>394</v>
      </c>
      <c r="AA821" s="315" t="s">
        <v>394</v>
      </c>
      <c r="AB821" s="281"/>
      <c r="AC821" s="279" t="s">
        <v>855</v>
      </c>
      <c r="AF821" s="276" t="str">
        <f>IFERROR(VLOOKUP(A821,'[1]قوائم الترجمة'!AC$2:AD$2397,1,0),"م")</f>
        <v>م</v>
      </c>
      <c r="AG821" s="232"/>
      <c r="AH821" s="233"/>
      <c r="AI821" s="233"/>
      <c r="AJ821" s="233"/>
      <c r="AL821" s="267"/>
      <c r="AM821" s="235"/>
      <c r="AO821" s="236"/>
      <c r="AU821" s="234"/>
    </row>
    <row r="822" spans="1:47" ht="21" x14ac:dyDescent="0.4">
      <c r="A822" s="275">
        <v>116558</v>
      </c>
      <c r="B822" s="276" t="s">
        <v>7923</v>
      </c>
      <c r="C822" s="276" t="s">
        <v>122</v>
      </c>
      <c r="D822" s="276" t="s">
        <v>262</v>
      </c>
      <c r="E822" s="276" t="s">
        <v>5660</v>
      </c>
      <c r="F822" s="276" t="s">
        <v>8432</v>
      </c>
      <c r="G822" s="276" t="s">
        <v>402</v>
      </c>
      <c r="H822" s="276" t="s">
        <v>425</v>
      </c>
      <c r="I822" s="276" t="s">
        <v>538</v>
      </c>
      <c r="J822" s="276" t="s">
        <v>8112</v>
      </c>
      <c r="K822" s="277">
        <v>2008</v>
      </c>
      <c r="L822" s="276" t="s">
        <v>402</v>
      </c>
      <c r="M822" s="303"/>
      <c r="N822" s="276" t="s">
        <v>394</v>
      </c>
      <c r="O822" s="276" t="s">
        <v>394</v>
      </c>
      <c r="P822" s="315">
        <v>0</v>
      </c>
      <c r="Q822" s="303"/>
      <c r="R822" s="317" t="s">
        <v>394</v>
      </c>
      <c r="S822" s="276" t="s">
        <v>394</v>
      </c>
      <c r="T822" s="303"/>
      <c r="AC822" s="276" t="s">
        <v>855</v>
      </c>
      <c r="AF822" s="276">
        <f>IFERROR(VLOOKUP(A822,'[1]قوائم الترجمة'!AC$2:AD$2397,1,0),"م")</f>
        <v>116558</v>
      </c>
      <c r="AG822" s="232"/>
      <c r="AH822" s="233"/>
      <c r="AI822" s="233"/>
      <c r="AJ822" s="233"/>
      <c r="AL822" s="267"/>
      <c r="AM822" s="235"/>
      <c r="AU822" s="234"/>
    </row>
    <row r="823" spans="1:47" ht="21" x14ac:dyDescent="0.4">
      <c r="A823" s="278">
        <v>116560</v>
      </c>
      <c r="B823" s="279" t="s">
        <v>5194</v>
      </c>
      <c r="C823" s="279" t="s">
        <v>517</v>
      </c>
      <c r="D823" s="279" t="s">
        <v>557</v>
      </c>
      <c r="E823" s="279" t="s">
        <v>394</v>
      </c>
      <c r="F823" s="303"/>
      <c r="G823" s="303"/>
      <c r="H823" s="279" t="s">
        <v>394</v>
      </c>
      <c r="I823" s="279" t="s">
        <v>540</v>
      </c>
      <c r="J823" s="279" t="s">
        <v>394</v>
      </c>
      <c r="K823" s="279" t="s">
        <v>394</v>
      </c>
      <c r="L823" s="279" t="s">
        <v>394</v>
      </c>
      <c r="M823" s="279" t="s">
        <v>394</v>
      </c>
      <c r="N823" s="279" t="s">
        <v>394</v>
      </c>
      <c r="O823" s="279" t="s">
        <v>394</v>
      </c>
      <c r="P823" s="315">
        <v>0</v>
      </c>
      <c r="Q823" s="279" t="s">
        <v>394</v>
      </c>
      <c r="R823" s="315" t="s">
        <v>394</v>
      </c>
      <c r="S823" s="279" t="s">
        <v>394</v>
      </c>
      <c r="T823" s="279" t="s">
        <v>394</v>
      </c>
      <c r="U823" s="315" t="s">
        <v>394</v>
      </c>
      <c r="V823" s="315" t="s">
        <v>394</v>
      </c>
      <c r="W823" s="315" t="s">
        <v>394</v>
      </c>
      <c r="X823" s="315" t="s">
        <v>394</v>
      </c>
      <c r="Y823" s="281"/>
      <c r="Z823" s="315" t="s">
        <v>394</v>
      </c>
      <c r="AA823" s="315" t="s">
        <v>394</v>
      </c>
      <c r="AB823" s="281"/>
      <c r="AC823" s="279" t="s">
        <v>855</v>
      </c>
      <c r="AF823" s="276" t="str">
        <f>IFERROR(VLOOKUP(A823,'[1]قوائم الترجمة'!AC$2:AD$2397,1,0),"م")</f>
        <v>م</v>
      </c>
      <c r="AG823" s="232"/>
      <c r="AH823" s="233"/>
      <c r="AI823" s="233"/>
      <c r="AJ823" s="233"/>
      <c r="AL823" s="267"/>
      <c r="AM823" s="235"/>
      <c r="AU823" s="234"/>
    </row>
    <row r="824" spans="1:47" ht="21" x14ac:dyDescent="0.4">
      <c r="A824" s="278">
        <v>116564</v>
      </c>
      <c r="B824" s="279" t="s">
        <v>8108</v>
      </c>
      <c r="C824" s="279" t="s">
        <v>1687</v>
      </c>
      <c r="D824" s="279" t="s">
        <v>2546</v>
      </c>
      <c r="E824" s="279" t="s">
        <v>7215</v>
      </c>
      <c r="F824" s="279" t="s">
        <v>8378</v>
      </c>
      <c r="G824" s="279" t="s">
        <v>8379</v>
      </c>
      <c r="H824" s="279" t="s">
        <v>7215</v>
      </c>
      <c r="I824" s="279" t="s">
        <v>540</v>
      </c>
      <c r="J824" s="279" t="s">
        <v>7215</v>
      </c>
      <c r="K824" s="280">
        <v>0</v>
      </c>
      <c r="L824" s="279" t="s">
        <v>7215</v>
      </c>
      <c r="M824" s="279" t="s">
        <v>394</v>
      </c>
      <c r="N824" s="279" t="s">
        <v>9040</v>
      </c>
      <c r="O824" s="279" t="s">
        <v>8992</v>
      </c>
      <c r="P824" s="279">
        <v>140000</v>
      </c>
      <c r="Q824" s="278"/>
      <c r="S824" s="279" t="s">
        <v>394</v>
      </c>
      <c r="T824" s="279"/>
      <c r="AC824" s="279" t="s">
        <v>855</v>
      </c>
      <c r="AF824" s="276">
        <f>IFERROR(VLOOKUP(A824,'[1]قوائم الترجمة'!AC$2:AD$2397,1,0),"م")</f>
        <v>116564</v>
      </c>
      <c r="AG824" s="232"/>
      <c r="AH824" s="233"/>
      <c r="AI824" s="233"/>
      <c r="AJ824" s="233"/>
      <c r="AL824" s="267"/>
      <c r="AM824" s="235"/>
      <c r="AO824" s="236"/>
      <c r="AU824" s="234"/>
    </row>
    <row r="825" spans="1:47" ht="21" x14ac:dyDescent="0.4">
      <c r="A825" s="278">
        <v>116574</v>
      </c>
      <c r="B825" s="279" t="s">
        <v>7367</v>
      </c>
      <c r="C825" s="279" t="s">
        <v>109</v>
      </c>
      <c r="D825" s="279" t="s">
        <v>272</v>
      </c>
      <c r="E825" s="279" t="s">
        <v>394</v>
      </c>
      <c r="F825" s="303"/>
      <c r="G825" s="303"/>
      <c r="H825" s="279" t="s">
        <v>394</v>
      </c>
      <c r="I825" s="279" t="s">
        <v>540</v>
      </c>
      <c r="J825" s="279" t="s">
        <v>394</v>
      </c>
      <c r="K825" s="279" t="s">
        <v>394</v>
      </c>
      <c r="L825" s="279" t="s">
        <v>394</v>
      </c>
      <c r="M825" s="279" t="s">
        <v>394</v>
      </c>
      <c r="N825" s="279" t="s">
        <v>394</v>
      </c>
      <c r="O825" s="279" t="s">
        <v>394</v>
      </c>
      <c r="P825" s="315">
        <v>0</v>
      </c>
      <c r="Q825" s="279" t="s">
        <v>394</v>
      </c>
      <c r="R825" s="315" t="s">
        <v>394</v>
      </c>
      <c r="S825" s="279" t="s">
        <v>394</v>
      </c>
      <c r="T825" s="279" t="s">
        <v>394</v>
      </c>
      <c r="U825" s="315" t="s">
        <v>394</v>
      </c>
      <c r="V825" s="315" t="s">
        <v>394</v>
      </c>
      <c r="W825" s="315" t="s">
        <v>394</v>
      </c>
      <c r="X825" s="315" t="s">
        <v>394</v>
      </c>
      <c r="Y825" s="281"/>
      <c r="Z825" s="315" t="s">
        <v>394</v>
      </c>
      <c r="AA825" s="315" t="s">
        <v>394</v>
      </c>
      <c r="AB825" s="281"/>
      <c r="AC825" s="279" t="s">
        <v>855</v>
      </c>
      <c r="AF825" s="276" t="str">
        <f>IFERROR(VLOOKUP(A825,'[1]قوائم الترجمة'!AC$2:AD$2397,1,0),"م")</f>
        <v>م</v>
      </c>
      <c r="AG825" s="232"/>
      <c r="AH825" s="233"/>
      <c r="AI825" s="233"/>
      <c r="AJ825" s="233"/>
      <c r="AL825" s="267"/>
      <c r="AM825" s="235"/>
      <c r="AO825" s="236"/>
      <c r="AU825" s="234"/>
    </row>
    <row r="826" spans="1:47" ht="21" x14ac:dyDescent="0.4">
      <c r="A826" s="278">
        <v>116577</v>
      </c>
      <c r="B826" s="279" t="s">
        <v>5193</v>
      </c>
      <c r="C826" s="279" t="s">
        <v>68</v>
      </c>
      <c r="D826" s="279" t="s">
        <v>314</v>
      </c>
      <c r="E826" s="279" t="s">
        <v>423</v>
      </c>
      <c r="F826" s="279" t="s">
        <v>9041</v>
      </c>
      <c r="G826" s="279" t="s">
        <v>419</v>
      </c>
      <c r="H826" s="279" t="s">
        <v>425</v>
      </c>
      <c r="I826" s="279" t="s">
        <v>67</v>
      </c>
      <c r="J826" s="279" t="s">
        <v>7215</v>
      </c>
      <c r="K826" s="280">
        <v>0</v>
      </c>
      <c r="L826" s="279" t="s">
        <v>7215</v>
      </c>
      <c r="M826" s="279" t="s">
        <v>394</v>
      </c>
      <c r="N826" s="279" t="s">
        <v>394</v>
      </c>
      <c r="O826" s="279" t="s">
        <v>394</v>
      </c>
      <c r="P826" s="315">
        <v>0</v>
      </c>
      <c r="Q826" s="278"/>
      <c r="S826" s="279" t="s">
        <v>394</v>
      </c>
      <c r="T826" s="279" t="s">
        <v>394</v>
      </c>
      <c r="AC826" s="279" t="s">
        <v>394</v>
      </c>
      <c r="AF826" s="276">
        <f>IFERROR(VLOOKUP(A826,'[1]قوائم الترجمة'!AC$2:AD$2397,1,0),"م")</f>
        <v>116577</v>
      </c>
      <c r="AG826" s="232"/>
      <c r="AH826" s="233"/>
      <c r="AI826" s="233"/>
      <c r="AJ826" s="233"/>
      <c r="AL826" s="267"/>
      <c r="AM826" s="235"/>
      <c r="AU826" s="234"/>
    </row>
    <row r="827" spans="1:47" ht="21" x14ac:dyDescent="0.4">
      <c r="A827" s="278">
        <v>116584</v>
      </c>
      <c r="B827" s="279" t="s">
        <v>5192</v>
      </c>
      <c r="C827" s="279" t="s">
        <v>1176</v>
      </c>
      <c r="D827" s="279" t="s">
        <v>273</v>
      </c>
      <c r="E827" s="279" t="s">
        <v>394</v>
      </c>
      <c r="F827" s="303"/>
      <c r="G827" s="303"/>
      <c r="H827" s="279" t="s">
        <v>394</v>
      </c>
      <c r="I827" s="279" t="s">
        <v>538</v>
      </c>
      <c r="J827" s="279" t="s">
        <v>394</v>
      </c>
      <c r="K827" s="279" t="s">
        <v>394</v>
      </c>
      <c r="L827" s="279" t="s">
        <v>394</v>
      </c>
      <c r="M827" s="279" t="s">
        <v>394</v>
      </c>
      <c r="N827" s="279" t="s">
        <v>394</v>
      </c>
      <c r="O827" s="279" t="s">
        <v>394</v>
      </c>
      <c r="P827" s="315">
        <v>0</v>
      </c>
      <c r="Q827" s="279" t="s">
        <v>394</v>
      </c>
      <c r="R827" s="315" t="s">
        <v>394</v>
      </c>
      <c r="S827" s="279" t="s">
        <v>394</v>
      </c>
      <c r="T827" s="279" t="s">
        <v>394</v>
      </c>
      <c r="U827" s="315" t="s">
        <v>394</v>
      </c>
      <c r="V827" s="315" t="s">
        <v>394</v>
      </c>
      <c r="W827" s="315" t="s">
        <v>394</v>
      </c>
      <c r="X827" s="315" t="s">
        <v>394</v>
      </c>
      <c r="Y827" s="281"/>
      <c r="Z827" s="315" t="s">
        <v>394</v>
      </c>
      <c r="AA827" s="315" t="s">
        <v>394</v>
      </c>
      <c r="AB827" s="281"/>
      <c r="AC827" s="279" t="s">
        <v>855</v>
      </c>
      <c r="AF827" s="276" t="str">
        <f>IFERROR(VLOOKUP(A827,'[1]قوائم الترجمة'!AC$2:AD$2397,1,0),"م")</f>
        <v>م</v>
      </c>
      <c r="AG827" s="232"/>
      <c r="AH827" s="233"/>
      <c r="AI827" s="233"/>
      <c r="AJ827" s="233"/>
      <c r="AL827" s="267"/>
      <c r="AM827" s="235"/>
      <c r="AO827" s="236"/>
      <c r="AU827" s="234"/>
    </row>
    <row r="828" spans="1:47" ht="21" x14ac:dyDescent="0.4">
      <c r="A828" s="278">
        <v>116585</v>
      </c>
      <c r="B828" s="279" t="s">
        <v>1617</v>
      </c>
      <c r="C828" s="279" t="s">
        <v>147</v>
      </c>
      <c r="D828" s="279" t="s">
        <v>604</v>
      </c>
      <c r="E828" s="279" t="s">
        <v>394</v>
      </c>
      <c r="F828" s="303"/>
      <c r="G828" s="303"/>
      <c r="H828" s="279" t="s">
        <v>394</v>
      </c>
      <c r="I828" s="279" t="s">
        <v>67</v>
      </c>
      <c r="J828" s="279" t="s">
        <v>394</v>
      </c>
      <c r="K828" s="279" t="s">
        <v>394</v>
      </c>
      <c r="L828" s="279" t="s">
        <v>394</v>
      </c>
      <c r="M828" s="279" t="s">
        <v>394</v>
      </c>
      <c r="N828" s="279" t="s">
        <v>394</v>
      </c>
      <c r="O828" s="279" t="s">
        <v>394</v>
      </c>
      <c r="P828" s="315">
        <v>0</v>
      </c>
      <c r="Q828" s="279" t="s">
        <v>394</v>
      </c>
      <c r="R828" s="315" t="s">
        <v>394</v>
      </c>
      <c r="S828" s="279" t="s">
        <v>394</v>
      </c>
      <c r="T828" s="279" t="s">
        <v>394</v>
      </c>
      <c r="U828" s="315" t="s">
        <v>394</v>
      </c>
      <c r="V828" s="315" t="s">
        <v>394</v>
      </c>
      <c r="W828" s="315" t="s">
        <v>394</v>
      </c>
      <c r="X828" s="315" t="s">
        <v>394</v>
      </c>
      <c r="Y828" s="281"/>
      <c r="Z828" s="315" t="s">
        <v>394</v>
      </c>
      <c r="AA828" s="315" t="s">
        <v>394</v>
      </c>
      <c r="AB828" s="281"/>
      <c r="AC828" s="279" t="s">
        <v>855</v>
      </c>
      <c r="AF828" s="276" t="str">
        <f>IFERROR(VLOOKUP(A828,'[1]قوائم الترجمة'!AC$2:AD$2397,1,0),"م")</f>
        <v>م</v>
      </c>
      <c r="AG828" s="232"/>
      <c r="AH828" s="233"/>
      <c r="AI828" s="233"/>
      <c r="AJ828" s="233"/>
      <c r="AL828" s="267"/>
      <c r="AM828" s="235"/>
      <c r="AO828" s="236"/>
      <c r="AU828" s="234"/>
    </row>
    <row r="829" spans="1:47" ht="21" x14ac:dyDescent="0.4">
      <c r="A829" s="278">
        <v>116586</v>
      </c>
      <c r="B829" s="279" t="s">
        <v>5191</v>
      </c>
      <c r="C829" s="279" t="s">
        <v>1332</v>
      </c>
      <c r="D829" s="279" t="s">
        <v>327</v>
      </c>
      <c r="E829" s="279" t="s">
        <v>5660</v>
      </c>
      <c r="F829" s="279" t="s">
        <v>9042</v>
      </c>
      <c r="G829" s="279" t="s">
        <v>9043</v>
      </c>
      <c r="H829" s="279" t="s">
        <v>425</v>
      </c>
      <c r="I829" s="279" t="s">
        <v>61</v>
      </c>
      <c r="J829" s="279" t="s">
        <v>8112</v>
      </c>
      <c r="K829" s="280">
        <v>2008</v>
      </c>
      <c r="L829" s="279" t="s">
        <v>417</v>
      </c>
      <c r="M829" s="279" t="s">
        <v>394</v>
      </c>
      <c r="N829" s="279" t="s">
        <v>394</v>
      </c>
      <c r="O829" s="279" t="s">
        <v>394</v>
      </c>
      <c r="P829" s="315">
        <v>0</v>
      </c>
      <c r="Q829" s="278"/>
      <c r="S829" s="279" t="s">
        <v>394</v>
      </c>
      <c r="T829" s="279" t="s">
        <v>394</v>
      </c>
      <c r="AC829" s="279" t="s">
        <v>394</v>
      </c>
      <c r="AF829" s="276">
        <f>IFERROR(VLOOKUP(A829,'[1]قوائم الترجمة'!AC$2:AD$2397,1,0),"م")</f>
        <v>116586</v>
      </c>
      <c r="AG829" s="232"/>
      <c r="AH829" s="233"/>
      <c r="AI829" s="233"/>
      <c r="AJ829" s="233"/>
      <c r="AL829" s="267"/>
      <c r="AM829" s="235"/>
      <c r="AU829" s="234"/>
    </row>
    <row r="830" spans="1:47" ht="21" x14ac:dyDescent="0.4">
      <c r="A830" s="278">
        <v>116592</v>
      </c>
      <c r="B830" s="279" t="s">
        <v>6287</v>
      </c>
      <c r="C830" s="279" t="s">
        <v>78</v>
      </c>
      <c r="D830" s="279" t="s">
        <v>273</v>
      </c>
      <c r="E830" s="279" t="s">
        <v>394</v>
      </c>
      <c r="F830" s="303"/>
      <c r="G830" s="303"/>
      <c r="H830" s="279" t="s">
        <v>394</v>
      </c>
      <c r="I830" s="279" t="s">
        <v>539</v>
      </c>
      <c r="J830" s="279" t="s">
        <v>394</v>
      </c>
      <c r="K830" s="279" t="s">
        <v>394</v>
      </c>
      <c r="L830" s="279" t="s">
        <v>394</v>
      </c>
      <c r="M830" s="279" t="s">
        <v>394</v>
      </c>
      <c r="N830" s="279" t="s">
        <v>394</v>
      </c>
      <c r="O830" s="279" t="s">
        <v>394</v>
      </c>
      <c r="P830" s="315">
        <v>0</v>
      </c>
      <c r="Q830" s="279" t="s">
        <v>394</v>
      </c>
      <c r="R830" s="315" t="s">
        <v>394</v>
      </c>
      <c r="S830" s="279" t="s">
        <v>394</v>
      </c>
      <c r="T830" s="279" t="s">
        <v>394</v>
      </c>
      <c r="U830" s="315" t="s">
        <v>394</v>
      </c>
      <c r="V830" s="315" t="s">
        <v>394</v>
      </c>
      <c r="W830" s="315" t="s">
        <v>394</v>
      </c>
      <c r="X830" s="315" t="s">
        <v>394</v>
      </c>
      <c r="Y830" s="281"/>
      <c r="Z830" s="315" t="s">
        <v>394</v>
      </c>
      <c r="AA830" s="315" t="s">
        <v>394</v>
      </c>
      <c r="AB830" s="281"/>
      <c r="AC830" s="279" t="s">
        <v>855</v>
      </c>
      <c r="AF830" s="276" t="str">
        <f>IFERROR(VLOOKUP(A830,'[1]قوائم الترجمة'!AC$2:AD$2397,1,0),"م")</f>
        <v>م</v>
      </c>
      <c r="AG830" s="232"/>
      <c r="AH830" s="233"/>
      <c r="AI830" s="233"/>
      <c r="AJ830" s="233"/>
      <c r="AL830" s="267"/>
      <c r="AM830" s="235"/>
      <c r="AU830" s="234"/>
    </row>
    <row r="831" spans="1:47" ht="21" x14ac:dyDescent="0.4">
      <c r="A831" s="278">
        <v>116594</v>
      </c>
      <c r="B831" s="279" t="s">
        <v>5190</v>
      </c>
      <c r="C831" s="279" t="s">
        <v>111</v>
      </c>
      <c r="D831" s="279" t="s">
        <v>287</v>
      </c>
      <c r="E831" s="279" t="s">
        <v>424</v>
      </c>
      <c r="F831" s="279" t="s">
        <v>8378</v>
      </c>
      <c r="G831" s="279" t="s">
        <v>8379</v>
      </c>
      <c r="H831" s="279" t="s">
        <v>7215</v>
      </c>
      <c r="I831" s="279" t="s">
        <v>61</v>
      </c>
      <c r="J831" s="279" t="s">
        <v>7215</v>
      </c>
      <c r="K831" s="280">
        <v>0</v>
      </c>
      <c r="L831" s="279" t="s">
        <v>7215</v>
      </c>
      <c r="M831" s="279" t="s">
        <v>394</v>
      </c>
      <c r="N831" s="279"/>
      <c r="O831" s="279" t="s">
        <v>394</v>
      </c>
      <c r="P831" s="315">
        <v>0</v>
      </c>
      <c r="Q831" s="278"/>
      <c r="S831" s="279" t="s">
        <v>394</v>
      </c>
      <c r="T831" s="279" t="s">
        <v>394</v>
      </c>
      <c r="AC831" s="279" t="s">
        <v>855</v>
      </c>
      <c r="AF831" s="276">
        <f>IFERROR(VLOOKUP(A831,'[1]قوائم الترجمة'!AC$2:AD$2397,1,0),"م")</f>
        <v>116594</v>
      </c>
      <c r="AG831" s="232"/>
      <c r="AH831" s="233"/>
      <c r="AI831" s="233"/>
      <c r="AJ831" s="233"/>
      <c r="AL831" s="267"/>
      <c r="AM831" s="235"/>
      <c r="AU831" s="234"/>
    </row>
    <row r="832" spans="1:47" ht="21" x14ac:dyDescent="0.4">
      <c r="A832" s="278">
        <v>116595</v>
      </c>
      <c r="B832" s="279" t="s">
        <v>1432</v>
      </c>
      <c r="C832" s="279" t="s">
        <v>82</v>
      </c>
      <c r="D832" s="279" t="s">
        <v>1433</v>
      </c>
      <c r="E832" s="279" t="s">
        <v>394</v>
      </c>
      <c r="F832" s="303"/>
      <c r="G832" s="303"/>
      <c r="H832" s="279" t="s">
        <v>394</v>
      </c>
      <c r="I832" s="279" t="s">
        <v>540</v>
      </c>
      <c r="J832" s="279" t="s">
        <v>394</v>
      </c>
      <c r="K832" s="279" t="s">
        <v>394</v>
      </c>
      <c r="L832" s="279" t="s">
        <v>394</v>
      </c>
      <c r="M832" s="279" t="s">
        <v>394</v>
      </c>
      <c r="N832" s="279" t="s">
        <v>394</v>
      </c>
      <c r="O832" s="279" t="s">
        <v>394</v>
      </c>
      <c r="P832" s="315">
        <v>0</v>
      </c>
      <c r="Q832" s="279" t="s">
        <v>394</v>
      </c>
      <c r="R832" s="315" t="s">
        <v>394</v>
      </c>
      <c r="S832" s="279" t="s">
        <v>394</v>
      </c>
      <c r="T832" s="279" t="s">
        <v>394</v>
      </c>
      <c r="U832" s="315" t="s">
        <v>394</v>
      </c>
      <c r="V832" s="315" t="s">
        <v>394</v>
      </c>
      <c r="W832" s="315" t="s">
        <v>394</v>
      </c>
      <c r="X832" s="315" t="s">
        <v>394</v>
      </c>
      <c r="Y832" s="281"/>
      <c r="Z832" s="315" t="s">
        <v>394</v>
      </c>
      <c r="AA832" s="315" t="s">
        <v>394</v>
      </c>
      <c r="AB832" s="281"/>
      <c r="AC832" s="279" t="s">
        <v>855</v>
      </c>
      <c r="AF832" s="276" t="str">
        <f>IFERROR(VLOOKUP(A832,'[1]قوائم الترجمة'!AC$2:AD$2397,1,0),"م")</f>
        <v>م</v>
      </c>
      <c r="AG832" s="232"/>
      <c r="AH832" s="233"/>
      <c r="AI832" s="233"/>
      <c r="AJ832" s="233"/>
      <c r="AL832" s="267"/>
      <c r="AM832" s="235"/>
      <c r="AO832" s="236"/>
      <c r="AU832" s="234"/>
    </row>
    <row r="833" spans="1:47" ht="21" x14ac:dyDescent="0.4">
      <c r="A833" s="278">
        <v>116609</v>
      </c>
      <c r="B833" s="279" t="s">
        <v>7595</v>
      </c>
      <c r="C833" s="279" t="s">
        <v>166</v>
      </c>
      <c r="D833" s="279" t="s">
        <v>119</v>
      </c>
      <c r="E833" s="279" t="s">
        <v>394</v>
      </c>
      <c r="F833" s="303"/>
      <c r="G833" s="303"/>
      <c r="H833" s="279" t="s">
        <v>394</v>
      </c>
      <c r="I833" s="279" t="s">
        <v>538</v>
      </c>
      <c r="J833" s="279" t="s">
        <v>394</v>
      </c>
      <c r="K833" s="279" t="s">
        <v>394</v>
      </c>
      <c r="L833" s="279" t="s">
        <v>394</v>
      </c>
      <c r="M833" s="279" t="s">
        <v>394</v>
      </c>
      <c r="N833" s="279" t="s">
        <v>394</v>
      </c>
      <c r="O833" s="279" t="s">
        <v>394</v>
      </c>
      <c r="P833" s="315">
        <v>0</v>
      </c>
      <c r="Q833" s="279" t="s">
        <v>394</v>
      </c>
      <c r="R833" s="315" t="s">
        <v>394</v>
      </c>
      <c r="S833" s="279" t="s">
        <v>394</v>
      </c>
      <c r="T833" s="279" t="s">
        <v>394</v>
      </c>
      <c r="U833" s="315" t="s">
        <v>394</v>
      </c>
      <c r="V833" s="315" t="s">
        <v>394</v>
      </c>
      <c r="W833" s="315" t="s">
        <v>394</v>
      </c>
      <c r="X833" s="315" t="s">
        <v>394</v>
      </c>
      <c r="Y833" s="281"/>
      <c r="Z833" s="315" t="s">
        <v>394</v>
      </c>
      <c r="AA833" s="315" t="s">
        <v>394</v>
      </c>
      <c r="AB833" s="281"/>
      <c r="AC833" s="279" t="s">
        <v>855</v>
      </c>
      <c r="AF833" s="276" t="str">
        <f>IFERROR(VLOOKUP(A833,'[1]قوائم الترجمة'!AC$2:AD$2397,1,0),"م")</f>
        <v>م</v>
      </c>
      <c r="AG833" s="232"/>
      <c r="AH833" s="233"/>
      <c r="AI833" s="233"/>
      <c r="AJ833" s="233"/>
      <c r="AL833" s="267"/>
      <c r="AM833" s="235"/>
      <c r="AU833" s="234"/>
    </row>
    <row r="834" spans="1:47" ht="21" x14ac:dyDescent="0.4">
      <c r="A834" s="278">
        <v>116618</v>
      </c>
      <c r="B834" s="279" t="s">
        <v>5189</v>
      </c>
      <c r="C834" s="279" t="s">
        <v>120</v>
      </c>
      <c r="D834" s="279" t="s">
        <v>490</v>
      </c>
      <c r="E834" s="279" t="s">
        <v>424</v>
      </c>
      <c r="F834" s="279" t="s">
        <v>9044</v>
      </c>
      <c r="G834" s="279" t="s">
        <v>8192</v>
      </c>
      <c r="H834" s="279" t="s">
        <v>425</v>
      </c>
      <c r="I834" s="279" t="s">
        <v>61</v>
      </c>
      <c r="J834" s="279" t="s">
        <v>403</v>
      </c>
      <c r="K834" s="280">
        <v>2004</v>
      </c>
      <c r="L834" s="279" t="s">
        <v>404</v>
      </c>
      <c r="M834" s="279" t="s">
        <v>394</v>
      </c>
      <c r="N834" s="279" t="s">
        <v>394</v>
      </c>
      <c r="O834" s="279" t="s">
        <v>394</v>
      </c>
      <c r="P834" s="315">
        <v>0</v>
      </c>
      <c r="Q834" s="278"/>
      <c r="S834" s="279" t="s">
        <v>394</v>
      </c>
      <c r="T834" s="279" t="s">
        <v>394</v>
      </c>
      <c r="AC834" s="279" t="s">
        <v>394</v>
      </c>
      <c r="AF834" s="276">
        <f>IFERROR(VLOOKUP(A834,'[1]قوائم الترجمة'!AC$2:AD$2397,1,0),"م")</f>
        <v>116618</v>
      </c>
      <c r="AG834" s="232"/>
      <c r="AH834" s="233"/>
      <c r="AI834" s="233"/>
      <c r="AJ834" s="233"/>
      <c r="AL834" s="267"/>
      <c r="AM834" s="235"/>
      <c r="AU834" s="234"/>
    </row>
    <row r="835" spans="1:47" ht="21" x14ac:dyDescent="0.4">
      <c r="A835" s="278">
        <v>116621</v>
      </c>
      <c r="B835" s="279" t="s">
        <v>5188</v>
      </c>
      <c r="C835" s="279" t="s">
        <v>3985</v>
      </c>
      <c r="D835" s="279" t="s">
        <v>1921</v>
      </c>
      <c r="E835" s="279" t="s">
        <v>394</v>
      </c>
      <c r="F835" s="303"/>
      <c r="G835" s="303"/>
      <c r="H835" s="279" t="s">
        <v>394</v>
      </c>
      <c r="I835" s="279" t="s">
        <v>540</v>
      </c>
      <c r="J835" s="279" t="s">
        <v>394</v>
      </c>
      <c r="K835" s="279" t="s">
        <v>394</v>
      </c>
      <c r="L835" s="279" t="s">
        <v>394</v>
      </c>
      <c r="M835" s="279" t="s">
        <v>394</v>
      </c>
      <c r="N835" s="279" t="s">
        <v>394</v>
      </c>
      <c r="O835" s="279" t="s">
        <v>394</v>
      </c>
      <c r="P835" s="315">
        <v>0</v>
      </c>
      <c r="Q835" s="279" t="s">
        <v>394</v>
      </c>
      <c r="R835" s="315" t="s">
        <v>394</v>
      </c>
      <c r="S835" s="279" t="s">
        <v>394</v>
      </c>
      <c r="T835" s="279" t="s">
        <v>394</v>
      </c>
      <c r="U835" s="315" t="s">
        <v>394</v>
      </c>
      <c r="V835" s="315" t="s">
        <v>394</v>
      </c>
      <c r="W835" s="315" t="s">
        <v>394</v>
      </c>
      <c r="X835" s="315" t="s">
        <v>394</v>
      </c>
      <c r="Y835" s="281"/>
      <c r="Z835" s="315" t="s">
        <v>394</v>
      </c>
      <c r="AA835" s="315" t="s">
        <v>394</v>
      </c>
      <c r="AB835" s="281"/>
      <c r="AC835" s="279" t="s">
        <v>855</v>
      </c>
      <c r="AF835" s="276" t="str">
        <f>IFERROR(VLOOKUP(A835,'[1]قوائم الترجمة'!AC$2:AD$2397,1,0),"م")</f>
        <v>م</v>
      </c>
      <c r="AG835" s="232"/>
      <c r="AH835" s="233"/>
      <c r="AI835" s="233"/>
      <c r="AJ835" s="233"/>
      <c r="AL835" s="267"/>
      <c r="AM835" s="235"/>
      <c r="AO835" s="236"/>
      <c r="AU835" s="234"/>
    </row>
    <row r="836" spans="1:47" ht="21" x14ac:dyDescent="0.4">
      <c r="A836" s="278">
        <v>116623</v>
      </c>
      <c r="B836" s="279" t="s">
        <v>3920</v>
      </c>
      <c r="C836" s="279" t="s">
        <v>72</v>
      </c>
      <c r="D836" s="279" t="s">
        <v>256</v>
      </c>
      <c r="E836" s="279" t="s">
        <v>5660</v>
      </c>
      <c r="F836" s="279" t="s">
        <v>9045</v>
      </c>
      <c r="G836" s="279" t="s">
        <v>8295</v>
      </c>
      <c r="H836" s="279" t="s">
        <v>425</v>
      </c>
      <c r="I836" s="279" t="s">
        <v>538</v>
      </c>
      <c r="J836" s="279" t="s">
        <v>403</v>
      </c>
      <c r="K836" s="280">
        <v>2005</v>
      </c>
      <c r="L836" s="279" t="s">
        <v>419</v>
      </c>
      <c r="M836" s="279" t="s">
        <v>394</v>
      </c>
      <c r="N836" s="279" t="s">
        <v>394</v>
      </c>
      <c r="O836" s="279" t="s">
        <v>394</v>
      </c>
      <c r="P836" s="315">
        <v>0</v>
      </c>
      <c r="Q836" s="278"/>
      <c r="S836" s="279" t="s">
        <v>394</v>
      </c>
      <c r="T836" s="279" t="s">
        <v>394</v>
      </c>
      <c r="AC836" s="279" t="s">
        <v>394</v>
      </c>
      <c r="AF836" s="276">
        <f>IFERROR(VLOOKUP(A836,'[1]قوائم الترجمة'!AC$2:AD$2397,1,0),"م")</f>
        <v>116623</v>
      </c>
      <c r="AG836" s="232"/>
      <c r="AH836" s="233"/>
      <c r="AI836" s="233"/>
      <c r="AJ836" s="233"/>
      <c r="AL836" s="267"/>
      <c r="AM836" s="235"/>
      <c r="AO836" s="236"/>
      <c r="AU836" s="234"/>
    </row>
    <row r="837" spans="1:47" ht="21" x14ac:dyDescent="0.4">
      <c r="A837" s="278">
        <v>116673</v>
      </c>
      <c r="B837" s="279" t="s">
        <v>5187</v>
      </c>
      <c r="C837" s="279" t="s">
        <v>74</v>
      </c>
      <c r="D837" s="279" t="s">
        <v>512</v>
      </c>
      <c r="E837" s="279" t="s">
        <v>394</v>
      </c>
      <c r="F837" s="303"/>
      <c r="G837" s="303"/>
      <c r="H837" s="279" t="s">
        <v>394</v>
      </c>
      <c r="I837" s="279" t="s">
        <v>61</v>
      </c>
      <c r="J837" s="279" t="s">
        <v>394</v>
      </c>
      <c r="K837" s="279" t="s">
        <v>394</v>
      </c>
      <c r="L837" s="279" t="s">
        <v>394</v>
      </c>
      <c r="M837" s="279" t="s">
        <v>394</v>
      </c>
      <c r="N837" s="279" t="s">
        <v>394</v>
      </c>
      <c r="O837" s="279" t="s">
        <v>394</v>
      </c>
      <c r="P837" s="315">
        <v>0</v>
      </c>
      <c r="Q837" s="279" t="s">
        <v>394</v>
      </c>
      <c r="R837" s="315" t="s">
        <v>394</v>
      </c>
      <c r="S837" s="279" t="s">
        <v>394</v>
      </c>
      <c r="T837" s="279" t="s">
        <v>394</v>
      </c>
      <c r="U837" s="315" t="s">
        <v>394</v>
      </c>
      <c r="V837" s="315" t="s">
        <v>394</v>
      </c>
      <c r="W837" s="315" t="s">
        <v>394</v>
      </c>
      <c r="X837" s="315" t="s">
        <v>394</v>
      </c>
      <c r="Y837" s="281"/>
      <c r="Z837" s="315" t="s">
        <v>394</v>
      </c>
      <c r="AA837" s="315" t="s">
        <v>394</v>
      </c>
      <c r="AB837" s="281"/>
      <c r="AC837" s="279" t="s">
        <v>855</v>
      </c>
      <c r="AF837" s="276" t="str">
        <f>IFERROR(VLOOKUP(A837,'[1]قوائم الترجمة'!AC$2:AD$2397,1,0),"م")</f>
        <v>م</v>
      </c>
      <c r="AG837" s="232"/>
      <c r="AH837" s="233"/>
      <c r="AI837" s="233"/>
      <c r="AJ837" s="233"/>
      <c r="AL837" s="267"/>
      <c r="AM837" s="235"/>
      <c r="AU837" s="234"/>
    </row>
    <row r="838" spans="1:47" ht="21" x14ac:dyDescent="0.4">
      <c r="A838" s="278">
        <v>116679</v>
      </c>
      <c r="B838" s="279" t="s">
        <v>5186</v>
      </c>
      <c r="C838" s="279" t="s">
        <v>63</v>
      </c>
      <c r="D838" s="279" t="s">
        <v>1061</v>
      </c>
      <c r="E838" s="279" t="s">
        <v>394</v>
      </c>
      <c r="F838" s="303"/>
      <c r="G838" s="303"/>
      <c r="H838" s="279" t="s">
        <v>394</v>
      </c>
      <c r="I838" s="279" t="s">
        <v>538</v>
      </c>
      <c r="J838" s="279" t="s">
        <v>394</v>
      </c>
      <c r="K838" s="279" t="s">
        <v>394</v>
      </c>
      <c r="L838" s="279" t="s">
        <v>394</v>
      </c>
      <c r="M838" s="279" t="s">
        <v>394</v>
      </c>
      <c r="N838" s="279" t="s">
        <v>394</v>
      </c>
      <c r="O838" s="279" t="s">
        <v>394</v>
      </c>
      <c r="P838" s="315">
        <v>0</v>
      </c>
      <c r="Q838" s="279" t="s">
        <v>394</v>
      </c>
      <c r="R838" s="315" t="s">
        <v>394</v>
      </c>
      <c r="S838" s="279" t="s">
        <v>394</v>
      </c>
      <c r="T838" s="279" t="s">
        <v>394</v>
      </c>
      <c r="U838" s="315" t="s">
        <v>394</v>
      </c>
      <c r="V838" s="315" t="s">
        <v>394</v>
      </c>
      <c r="W838" s="315" t="s">
        <v>394</v>
      </c>
      <c r="X838" s="315" t="s">
        <v>394</v>
      </c>
      <c r="Y838" s="281"/>
      <c r="Z838" s="315" t="s">
        <v>394</v>
      </c>
      <c r="AA838" s="315" t="s">
        <v>394</v>
      </c>
      <c r="AB838" s="281"/>
      <c r="AC838" s="279" t="s">
        <v>855</v>
      </c>
      <c r="AF838" s="276" t="str">
        <f>IFERROR(VLOOKUP(A838,'[1]قوائم الترجمة'!AC$2:AD$2397,1,0),"م")</f>
        <v>م</v>
      </c>
      <c r="AG838" s="232"/>
      <c r="AH838" s="233"/>
      <c r="AI838" s="233"/>
      <c r="AJ838" s="233"/>
      <c r="AL838" s="267"/>
      <c r="AM838" s="235"/>
      <c r="AU838" s="234"/>
    </row>
    <row r="839" spans="1:47" ht="21" x14ac:dyDescent="0.4">
      <c r="A839" s="278">
        <v>116680</v>
      </c>
      <c r="B839" s="279" t="s">
        <v>8050</v>
      </c>
      <c r="C839" s="279" t="s">
        <v>68</v>
      </c>
      <c r="D839" s="279" t="s">
        <v>8051</v>
      </c>
      <c r="E839" s="279" t="s">
        <v>394</v>
      </c>
      <c r="F839" s="303"/>
      <c r="G839" s="303"/>
      <c r="H839" s="279" t="s">
        <v>394</v>
      </c>
      <c r="I839" s="279" t="s">
        <v>61</v>
      </c>
      <c r="J839" s="279" t="s">
        <v>394</v>
      </c>
      <c r="K839" s="279" t="s">
        <v>394</v>
      </c>
      <c r="L839" s="279" t="s">
        <v>394</v>
      </c>
      <c r="M839" s="279" t="s">
        <v>394</v>
      </c>
      <c r="N839" s="279" t="s">
        <v>394</v>
      </c>
      <c r="O839" s="279" t="s">
        <v>394</v>
      </c>
      <c r="P839" s="315">
        <v>0</v>
      </c>
      <c r="Q839" s="279" t="s">
        <v>394</v>
      </c>
      <c r="R839" s="315" t="s">
        <v>394</v>
      </c>
      <c r="S839" s="279" t="s">
        <v>394</v>
      </c>
      <c r="T839" s="279" t="s">
        <v>394</v>
      </c>
      <c r="U839" s="315" t="s">
        <v>394</v>
      </c>
      <c r="V839" s="315" t="s">
        <v>394</v>
      </c>
      <c r="W839" s="315" t="s">
        <v>394</v>
      </c>
      <c r="X839" s="315" t="s">
        <v>394</v>
      </c>
      <c r="Y839" s="281"/>
      <c r="Z839" s="315" t="s">
        <v>394</v>
      </c>
      <c r="AA839" s="315" t="s">
        <v>394</v>
      </c>
      <c r="AB839" s="281"/>
      <c r="AC839" s="279" t="s">
        <v>855</v>
      </c>
      <c r="AF839" s="276" t="str">
        <f>IFERROR(VLOOKUP(A839,'[1]قوائم الترجمة'!AC$2:AD$2397,1,0),"م")</f>
        <v>م</v>
      </c>
      <c r="AG839" s="232"/>
      <c r="AH839" s="233"/>
      <c r="AI839" s="233"/>
      <c r="AJ839" s="233"/>
      <c r="AL839" s="267"/>
      <c r="AM839" s="235"/>
      <c r="AU839" s="234"/>
    </row>
    <row r="840" spans="1:47" ht="21" x14ac:dyDescent="0.4">
      <c r="A840" s="278">
        <v>116687</v>
      </c>
      <c r="B840" s="279" t="s">
        <v>5185</v>
      </c>
      <c r="C840" s="279" t="s">
        <v>450</v>
      </c>
      <c r="D840" s="279" t="s">
        <v>367</v>
      </c>
      <c r="E840" s="279" t="s">
        <v>394</v>
      </c>
      <c r="F840" s="303"/>
      <c r="G840" s="303"/>
      <c r="H840" s="279" t="s">
        <v>394</v>
      </c>
      <c r="I840" s="279" t="s">
        <v>540</v>
      </c>
      <c r="J840" s="279" t="s">
        <v>394</v>
      </c>
      <c r="K840" s="279" t="s">
        <v>394</v>
      </c>
      <c r="L840" s="279" t="s">
        <v>394</v>
      </c>
      <c r="M840" s="279" t="s">
        <v>394</v>
      </c>
      <c r="N840" s="279" t="s">
        <v>394</v>
      </c>
      <c r="O840" s="279" t="s">
        <v>394</v>
      </c>
      <c r="P840" s="315">
        <v>0</v>
      </c>
      <c r="Q840" s="279" t="s">
        <v>394</v>
      </c>
      <c r="R840" s="315" t="s">
        <v>394</v>
      </c>
      <c r="S840" s="279" t="s">
        <v>394</v>
      </c>
      <c r="T840" s="279" t="s">
        <v>394</v>
      </c>
      <c r="U840" s="315" t="s">
        <v>394</v>
      </c>
      <c r="V840" s="315" t="s">
        <v>394</v>
      </c>
      <c r="W840" s="315" t="s">
        <v>394</v>
      </c>
      <c r="X840" s="315" t="s">
        <v>394</v>
      </c>
      <c r="Y840" s="281"/>
      <c r="Z840" s="315" t="s">
        <v>394</v>
      </c>
      <c r="AA840" s="315" t="s">
        <v>394</v>
      </c>
      <c r="AB840" s="281"/>
      <c r="AC840" s="279" t="s">
        <v>855</v>
      </c>
      <c r="AF840" s="276" t="str">
        <f>IFERROR(VLOOKUP(A840,'[1]قوائم الترجمة'!AC$2:AD$2397,1,0),"م")</f>
        <v>م</v>
      </c>
      <c r="AG840" s="232"/>
      <c r="AH840" s="233"/>
      <c r="AI840" s="233"/>
      <c r="AJ840" s="233"/>
      <c r="AL840" s="267"/>
      <c r="AM840" s="235"/>
      <c r="AO840" s="236"/>
      <c r="AU840" s="234"/>
    </row>
    <row r="841" spans="1:47" ht="21" x14ac:dyDescent="0.4">
      <c r="A841" s="278">
        <v>116688</v>
      </c>
      <c r="B841" s="279" t="s">
        <v>1431</v>
      </c>
      <c r="C841" s="279" t="s">
        <v>109</v>
      </c>
      <c r="D841" s="279" t="s">
        <v>286</v>
      </c>
      <c r="E841" s="279" t="s">
        <v>394</v>
      </c>
      <c r="F841" s="303"/>
      <c r="G841" s="303"/>
      <c r="H841" s="279" t="s">
        <v>394</v>
      </c>
      <c r="I841" s="279" t="s">
        <v>61</v>
      </c>
      <c r="J841" s="279" t="s">
        <v>394</v>
      </c>
      <c r="K841" s="279" t="s">
        <v>394</v>
      </c>
      <c r="L841" s="279" t="s">
        <v>394</v>
      </c>
      <c r="M841" s="279" t="s">
        <v>394</v>
      </c>
      <c r="N841" s="279" t="s">
        <v>394</v>
      </c>
      <c r="O841" s="279" t="s">
        <v>394</v>
      </c>
      <c r="P841" s="315">
        <v>0</v>
      </c>
      <c r="Q841" s="279" t="s">
        <v>394</v>
      </c>
      <c r="R841" s="315" t="s">
        <v>394</v>
      </c>
      <c r="S841" s="279" t="s">
        <v>394</v>
      </c>
      <c r="T841" s="279" t="s">
        <v>394</v>
      </c>
      <c r="U841" s="315" t="s">
        <v>394</v>
      </c>
      <c r="V841" s="315" t="s">
        <v>394</v>
      </c>
      <c r="W841" s="315" t="s">
        <v>394</v>
      </c>
      <c r="X841" s="315" t="s">
        <v>394</v>
      </c>
      <c r="Y841" s="281"/>
      <c r="Z841" s="315" t="s">
        <v>394</v>
      </c>
      <c r="AA841" s="315" t="s">
        <v>394</v>
      </c>
      <c r="AB841" s="281"/>
      <c r="AC841" s="279" t="s">
        <v>855</v>
      </c>
      <c r="AF841" s="276" t="str">
        <f>IFERROR(VLOOKUP(A841,'[1]قوائم الترجمة'!AC$2:AD$2397,1,0),"م")</f>
        <v>م</v>
      </c>
      <c r="AG841" s="232"/>
      <c r="AH841" s="233"/>
      <c r="AI841" s="233"/>
      <c r="AJ841" s="233"/>
      <c r="AL841" s="267"/>
      <c r="AM841" s="235"/>
      <c r="AU841" s="234"/>
    </row>
    <row r="842" spans="1:47" ht="21" x14ac:dyDescent="0.4">
      <c r="A842" s="278">
        <v>116718</v>
      </c>
      <c r="B842" s="279" t="s">
        <v>5714</v>
      </c>
      <c r="C842" s="279" t="s">
        <v>196</v>
      </c>
      <c r="D842" s="279" t="s">
        <v>273</v>
      </c>
      <c r="E842" s="279" t="s">
        <v>394</v>
      </c>
      <c r="F842" s="303"/>
      <c r="G842" s="303"/>
      <c r="H842" s="279" t="s">
        <v>394</v>
      </c>
      <c r="I842" s="279" t="s">
        <v>540</v>
      </c>
      <c r="J842" s="279" t="s">
        <v>394</v>
      </c>
      <c r="K842" s="279" t="s">
        <v>394</v>
      </c>
      <c r="L842" s="279" t="s">
        <v>394</v>
      </c>
      <c r="M842" s="279" t="s">
        <v>394</v>
      </c>
      <c r="N842" s="279" t="s">
        <v>394</v>
      </c>
      <c r="O842" s="279" t="s">
        <v>394</v>
      </c>
      <c r="P842" s="315">
        <v>0</v>
      </c>
      <c r="Q842" s="279" t="s">
        <v>394</v>
      </c>
      <c r="R842" s="315" t="s">
        <v>394</v>
      </c>
      <c r="S842" s="279" t="s">
        <v>394</v>
      </c>
      <c r="T842" s="279" t="s">
        <v>394</v>
      </c>
      <c r="U842" s="315" t="s">
        <v>394</v>
      </c>
      <c r="V842" s="315" t="s">
        <v>394</v>
      </c>
      <c r="W842" s="315" t="s">
        <v>394</v>
      </c>
      <c r="X842" s="315" t="s">
        <v>394</v>
      </c>
      <c r="Y842" s="281"/>
      <c r="Z842" s="315" t="s">
        <v>394</v>
      </c>
      <c r="AA842" s="315" t="s">
        <v>394</v>
      </c>
      <c r="AB842" s="281"/>
      <c r="AC842" s="279" t="s">
        <v>855</v>
      </c>
      <c r="AF842" s="276" t="str">
        <f>IFERROR(VLOOKUP(A842,'[1]قوائم الترجمة'!AC$2:AD$2397,1,0),"م")</f>
        <v>م</v>
      </c>
      <c r="AG842" s="232"/>
      <c r="AH842" s="233"/>
      <c r="AI842" s="233"/>
      <c r="AJ842" s="233"/>
      <c r="AL842" s="267"/>
      <c r="AM842" s="235"/>
      <c r="AO842" s="236"/>
      <c r="AU842" s="234"/>
    </row>
    <row r="843" spans="1:47" ht="21" x14ac:dyDescent="0.4">
      <c r="A843" s="278">
        <v>116721</v>
      </c>
      <c r="B843" s="279" t="s">
        <v>5722</v>
      </c>
      <c r="C843" s="279" t="s">
        <v>109</v>
      </c>
      <c r="D843" s="279" t="s">
        <v>294</v>
      </c>
      <c r="E843" s="279" t="s">
        <v>394</v>
      </c>
      <c r="F843" s="303"/>
      <c r="G843" s="303"/>
      <c r="H843" s="279" t="s">
        <v>394</v>
      </c>
      <c r="I843" s="279" t="s">
        <v>540</v>
      </c>
      <c r="J843" s="279" t="s">
        <v>394</v>
      </c>
      <c r="K843" s="279" t="s">
        <v>394</v>
      </c>
      <c r="L843" s="279" t="s">
        <v>394</v>
      </c>
      <c r="M843" s="279" t="s">
        <v>394</v>
      </c>
      <c r="N843" s="279" t="s">
        <v>394</v>
      </c>
      <c r="O843" s="279" t="s">
        <v>394</v>
      </c>
      <c r="P843" s="315">
        <v>0</v>
      </c>
      <c r="Q843" s="279" t="s">
        <v>394</v>
      </c>
      <c r="R843" s="315" t="s">
        <v>394</v>
      </c>
      <c r="S843" s="279" t="s">
        <v>394</v>
      </c>
      <c r="T843" s="279" t="s">
        <v>394</v>
      </c>
      <c r="U843" s="315" t="s">
        <v>394</v>
      </c>
      <c r="V843" s="315" t="s">
        <v>394</v>
      </c>
      <c r="W843" s="315" t="s">
        <v>394</v>
      </c>
      <c r="X843" s="315" t="s">
        <v>394</v>
      </c>
      <c r="Y843" s="281"/>
      <c r="Z843" s="315" t="s">
        <v>394</v>
      </c>
      <c r="AA843" s="315" t="s">
        <v>394</v>
      </c>
      <c r="AB843" s="281"/>
      <c r="AC843" s="279" t="s">
        <v>855</v>
      </c>
      <c r="AF843" s="276" t="str">
        <f>IFERROR(VLOOKUP(A843,'[1]قوائم الترجمة'!AC$2:AD$2397,1,0),"م")</f>
        <v>م</v>
      </c>
      <c r="AG843" s="232"/>
      <c r="AH843" s="233"/>
      <c r="AI843" s="233"/>
      <c r="AJ843" s="233"/>
      <c r="AL843" s="267"/>
      <c r="AM843" s="235"/>
      <c r="AO843" s="236"/>
      <c r="AU843" s="234"/>
    </row>
    <row r="844" spans="1:47" ht="21" x14ac:dyDescent="0.4">
      <c r="A844" s="278">
        <v>116755</v>
      </c>
      <c r="B844" s="279" t="s">
        <v>5183</v>
      </c>
      <c r="C844" s="279" t="s">
        <v>187</v>
      </c>
      <c r="D844" s="279" t="s">
        <v>5184</v>
      </c>
      <c r="E844" s="279" t="s">
        <v>394</v>
      </c>
      <c r="F844" s="303"/>
      <c r="G844" s="303"/>
      <c r="H844" s="279" t="s">
        <v>394</v>
      </c>
      <c r="I844" s="279" t="s">
        <v>540</v>
      </c>
      <c r="J844" s="279" t="s">
        <v>394</v>
      </c>
      <c r="K844" s="279" t="s">
        <v>394</v>
      </c>
      <c r="L844" s="279" t="s">
        <v>394</v>
      </c>
      <c r="M844" s="279" t="s">
        <v>394</v>
      </c>
      <c r="N844" s="279" t="s">
        <v>394</v>
      </c>
      <c r="O844" s="279" t="s">
        <v>394</v>
      </c>
      <c r="P844" s="315">
        <v>0</v>
      </c>
      <c r="Q844" s="279" t="s">
        <v>394</v>
      </c>
      <c r="R844" s="315" t="s">
        <v>394</v>
      </c>
      <c r="S844" s="279" t="s">
        <v>394</v>
      </c>
      <c r="T844" s="279" t="s">
        <v>394</v>
      </c>
      <c r="U844" s="315" t="s">
        <v>394</v>
      </c>
      <c r="V844" s="315" t="s">
        <v>394</v>
      </c>
      <c r="W844" s="315" t="s">
        <v>394</v>
      </c>
      <c r="X844" s="315" t="s">
        <v>394</v>
      </c>
      <c r="Y844" s="281"/>
      <c r="Z844" s="315" t="s">
        <v>394</v>
      </c>
      <c r="AA844" s="315" t="s">
        <v>394</v>
      </c>
      <c r="AB844" s="281"/>
      <c r="AC844" s="279" t="s">
        <v>394</v>
      </c>
      <c r="AF844" s="276" t="str">
        <f>IFERROR(VLOOKUP(A844,'[1]قوائم الترجمة'!AC$2:AD$2397,1,0),"م")</f>
        <v>م</v>
      </c>
      <c r="AG844" s="232"/>
      <c r="AH844" s="233"/>
      <c r="AI844" s="233"/>
      <c r="AJ844" s="233"/>
      <c r="AL844" s="267"/>
      <c r="AM844" s="235"/>
      <c r="AO844" s="236"/>
      <c r="AU844" s="234"/>
    </row>
    <row r="845" spans="1:47" ht="21" x14ac:dyDescent="0.4">
      <c r="A845" s="278">
        <v>116759</v>
      </c>
      <c r="B845" s="279" t="s">
        <v>5182</v>
      </c>
      <c r="C845" s="279" t="s">
        <v>96</v>
      </c>
      <c r="D845" s="279" t="s">
        <v>362</v>
      </c>
      <c r="E845" s="279" t="s">
        <v>424</v>
      </c>
      <c r="F845" s="279" t="s">
        <v>9046</v>
      </c>
      <c r="G845" s="279" t="s">
        <v>402</v>
      </c>
      <c r="H845" s="279" t="s">
        <v>425</v>
      </c>
      <c r="I845" s="279" t="s">
        <v>61</v>
      </c>
      <c r="J845" s="279" t="s">
        <v>426</v>
      </c>
      <c r="K845" s="280">
        <v>2012</v>
      </c>
      <c r="L845" s="279" t="s">
        <v>402</v>
      </c>
      <c r="M845" s="279" t="s">
        <v>394</v>
      </c>
      <c r="N845" s="279" t="s">
        <v>394</v>
      </c>
      <c r="O845" s="279" t="s">
        <v>394</v>
      </c>
      <c r="P845" s="315">
        <v>0</v>
      </c>
      <c r="Q845" s="278"/>
      <c r="S845" s="279" t="s">
        <v>394</v>
      </c>
      <c r="T845" s="279" t="s">
        <v>394</v>
      </c>
      <c r="AC845" s="279" t="s">
        <v>855</v>
      </c>
      <c r="AF845" s="276">
        <f>IFERROR(VLOOKUP(A845,'[1]قوائم الترجمة'!AC$2:AD$2397,1,0),"م")</f>
        <v>116759</v>
      </c>
      <c r="AG845" s="232"/>
      <c r="AH845" s="233"/>
      <c r="AI845" s="233"/>
      <c r="AJ845" s="233"/>
      <c r="AL845" s="267"/>
      <c r="AM845" s="235"/>
      <c r="AO845" s="236"/>
      <c r="AU845" s="234"/>
    </row>
    <row r="846" spans="1:47" ht="21" x14ac:dyDescent="0.4">
      <c r="A846" s="278">
        <v>116765</v>
      </c>
      <c r="B846" s="279" t="s">
        <v>1430</v>
      </c>
      <c r="C846" s="279" t="s">
        <v>109</v>
      </c>
      <c r="D846" s="279" t="s">
        <v>264</v>
      </c>
      <c r="E846" s="279" t="s">
        <v>5660</v>
      </c>
      <c r="F846" s="279" t="s">
        <v>9047</v>
      </c>
      <c r="G846" s="279" t="s">
        <v>402</v>
      </c>
      <c r="H846" s="279" t="s">
        <v>425</v>
      </c>
      <c r="I846" s="279" t="s">
        <v>61</v>
      </c>
      <c r="J846" s="279" t="s">
        <v>7215</v>
      </c>
      <c r="K846" s="280">
        <v>0</v>
      </c>
      <c r="L846" s="279" t="s">
        <v>7215</v>
      </c>
      <c r="M846" s="279" t="s">
        <v>394</v>
      </c>
      <c r="N846" s="279" t="s">
        <v>394</v>
      </c>
      <c r="O846" s="279" t="s">
        <v>394</v>
      </c>
      <c r="P846" s="315">
        <v>0</v>
      </c>
      <c r="Q846" s="278"/>
      <c r="S846" s="279" t="s">
        <v>394</v>
      </c>
      <c r="T846" s="279" t="s">
        <v>394</v>
      </c>
      <c r="AC846" s="279" t="s">
        <v>855</v>
      </c>
      <c r="AF846" s="276">
        <f>IFERROR(VLOOKUP(A846,'[1]قوائم الترجمة'!AC$2:AD$2397,1,0),"م")</f>
        <v>116765</v>
      </c>
      <c r="AG846" s="232"/>
      <c r="AH846" s="233"/>
      <c r="AI846" s="233"/>
      <c r="AJ846" s="233"/>
      <c r="AL846" s="267"/>
      <c r="AM846" s="235"/>
      <c r="AU846" s="234"/>
    </row>
    <row r="847" spans="1:47" ht="21" x14ac:dyDescent="0.4">
      <c r="A847" s="278">
        <v>116767</v>
      </c>
      <c r="B847" s="279" t="s">
        <v>5982</v>
      </c>
      <c r="C847" s="279" t="s">
        <v>101</v>
      </c>
      <c r="D847" s="279" t="s">
        <v>331</v>
      </c>
      <c r="E847" s="279" t="s">
        <v>394</v>
      </c>
      <c r="F847" s="303"/>
      <c r="G847" s="303"/>
      <c r="H847" s="279" t="s">
        <v>394</v>
      </c>
      <c r="I847" s="279" t="s">
        <v>61</v>
      </c>
      <c r="J847" s="279" t="s">
        <v>394</v>
      </c>
      <c r="K847" s="279" t="s">
        <v>394</v>
      </c>
      <c r="L847" s="279" t="s">
        <v>394</v>
      </c>
      <c r="M847" s="279" t="s">
        <v>394</v>
      </c>
      <c r="N847" s="279" t="s">
        <v>394</v>
      </c>
      <c r="O847" s="279" t="s">
        <v>394</v>
      </c>
      <c r="P847" s="315">
        <v>0</v>
      </c>
      <c r="Q847" s="279" t="s">
        <v>394</v>
      </c>
      <c r="R847" s="315" t="s">
        <v>394</v>
      </c>
      <c r="S847" s="279" t="s">
        <v>394</v>
      </c>
      <c r="T847" s="279" t="s">
        <v>394</v>
      </c>
      <c r="U847" s="315" t="s">
        <v>394</v>
      </c>
      <c r="V847" s="315" t="s">
        <v>394</v>
      </c>
      <c r="W847" s="315" t="s">
        <v>394</v>
      </c>
      <c r="X847" s="315" t="s">
        <v>394</v>
      </c>
      <c r="Y847" s="281"/>
      <c r="Z847" s="315" t="s">
        <v>394</v>
      </c>
      <c r="AA847" s="315" t="s">
        <v>394</v>
      </c>
      <c r="AB847" s="281"/>
      <c r="AC847" s="279" t="s">
        <v>855</v>
      </c>
      <c r="AF847" s="276" t="str">
        <f>IFERROR(VLOOKUP(A847,'[1]قوائم الترجمة'!AC$2:AD$2397,1,0),"م")</f>
        <v>م</v>
      </c>
      <c r="AG847" s="232"/>
      <c r="AH847" s="233"/>
      <c r="AI847" s="233"/>
      <c r="AJ847" s="233"/>
      <c r="AL847" s="267"/>
      <c r="AM847" s="235"/>
      <c r="AO847" s="236"/>
      <c r="AU847" s="234"/>
    </row>
    <row r="848" spans="1:47" ht="21" x14ac:dyDescent="0.4">
      <c r="A848" s="278">
        <v>116771</v>
      </c>
      <c r="B848" s="279" t="s">
        <v>5181</v>
      </c>
      <c r="C848" s="279" t="s">
        <v>71</v>
      </c>
      <c r="D848" s="279" t="s">
        <v>262</v>
      </c>
      <c r="E848" s="279" t="s">
        <v>394</v>
      </c>
      <c r="F848" s="303"/>
      <c r="G848" s="303"/>
      <c r="H848" s="279" t="s">
        <v>394</v>
      </c>
      <c r="I848" s="279" t="s">
        <v>61</v>
      </c>
      <c r="J848" s="279" t="s">
        <v>394</v>
      </c>
      <c r="K848" s="279" t="s">
        <v>394</v>
      </c>
      <c r="L848" s="279" t="s">
        <v>394</v>
      </c>
      <c r="M848" s="279" t="s">
        <v>394</v>
      </c>
      <c r="N848" s="279" t="s">
        <v>394</v>
      </c>
      <c r="O848" s="279" t="s">
        <v>394</v>
      </c>
      <c r="P848" s="315">
        <v>0</v>
      </c>
      <c r="Q848" s="279" t="s">
        <v>394</v>
      </c>
      <c r="R848" s="315" t="s">
        <v>394</v>
      </c>
      <c r="S848" s="279" t="s">
        <v>394</v>
      </c>
      <c r="T848" s="279" t="s">
        <v>394</v>
      </c>
      <c r="U848" s="315" t="s">
        <v>394</v>
      </c>
      <c r="V848" s="315" t="s">
        <v>394</v>
      </c>
      <c r="W848" s="315" t="s">
        <v>394</v>
      </c>
      <c r="X848" s="315" t="s">
        <v>394</v>
      </c>
      <c r="Y848" s="281"/>
      <c r="Z848" s="315" t="s">
        <v>394</v>
      </c>
      <c r="AA848" s="315" t="s">
        <v>394</v>
      </c>
      <c r="AB848" s="281"/>
      <c r="AC848" s="279" t="s">
        <v>855</v>
      </c>
      <c r="AF848" s="276" t="str">
        <f>IFERROR(VLOOKUP(A848,'[1]قوائم الترجمة'!AC$2:AD$2397,1,0),"م")</f>
        <v>م</v>
      </c>
      <c r="AG848" s="232"/>
      <c r="AH848" s="233"/>
      <c r="AI848" s="233"/>
      <c r="AJ848" s="233"/>
      <c r="AL848" s="267"/>
      <c r="AM848" s="235"/>
      <c r="AU848" s="234"/>
    </row>
    <row r="849" spans="1:47" ht="21" x14ac:dyDescent="0.4">
      <c r="A849" s="278">
        <v>116782</v>
      </c>
      <c r="B849" s="279" t="s">
        <v>6086</v>
      </c>
      <c r="C849" s="279" t="s">
        <v>72</v>
      </c>
      <c r="D849" s="279" t="s">
        <v>325</v>
      </c>
      <c r="E849" s="279" t="s">
        <v>394</v>
      </c>
      <c r="F849" s="303"/>
      <c r="G849" s="303"/>
      <c r="H849" s="279" t="s">
        <v>394</v>
      </c>
      <c r="I849" s="279" t="s">
        <v>538</v>
      </c>
      <c r="J849" s="279" t="s">
        <v>394</v>
      </c>
      <c r="K849" s="279" t="s">
        <v>394</v>
      </c>
      <c r="L849" s="279" t="s">
        <v>394</v>
      </c>
      <c r="M849" s="279" t="s">
        <v>394</v>
      </c>
      <c r="N849" s="279" t="s">
        <v>394</v>
      </c>
      <c r="O849" s="279" t="s">
        <v>394</v>
      </c>
      <c r="P849" s="315">
        <v>0</v>
      </c>
      <c r="Q849" s="279" t="s">
        <v>394</v>
      </c>
      <c r="R849" s="315" t="s">
        <v>394</v>
      </c>
      <c r="S849" s="279" t="s">
        <v>394</v>
      </c>
      <c r="T849" s="279" t="s">
        <v>394</v>
      </c>
      <c r="U849" s="315" t="s">
        <v>394</v>
      </c>
      <c r="V849" s="315" t="s">
        <v>394</v>
      </c>
      <c r="W849" s="315" t="s">
        <v>394</v>
      </c>
      <c r="X849" s="315" t="s">
        <v>394</v>
      </c>
      <c r="Y849" s="281"/>
      <c r="Z849" s="315" t="s">
        <v>394</v>
      </c>
      <c r="AA849" s="315" t="s">
        <v>394</v>
      </c>
      <c r="AB849" s="281"/>
      <c r="AC849" s="279" t="s">
        <v>855</v>
      </c>
      <c r="AF849" s="276" t="str">
        <f>IFERROR(VLOOKUP(A849,'[1]قوائم الترجمة'!AC$2:AD$2397,1,0),"م")</f>
        <v>م</v>
      </c>
      <c r="AG849" s="232"/>
      <c r="AH849" s="233"/>
      <c r="AI849" s="233"/>
      <c r="AJ849" s="233"/>
      <c r="AL849" s="267"/>
      <c r="AM849" s="235"/>
      <c r="AU849" s="234"/>
    </row>
    <row r="850" spans="1:47" ht="21" x14ac:dyDescent="0.4">
      <c r="A850" s="278">
        <v>116783</v>
      </c>
      <c r="B850" s="279" t="s">
        <v>5180</v>
      </c>
      <c r="C850" s="279" t="s">
        <v>129</v>
      </c>
      <c r="D850" s="279" t="s">
        <v>271</v>
      </c>
      <c r="E850" s="279" t="s">
        <v>394</v>
      </c>
      <c r="F850" s="303"/>
      <c r="G850" s="303"/>
      <c r="H850" s="279" t="s">
        <v>394</v>
      </c>
      <c r="I850" s="279" t="s">
        <v>540</v>
      </c>
      <c r="J850" s="279" t="s">
        <v>394</v>
      </c>
      <c r="K850" s="279" t="s">
        <v>394</v>
      </c>
      <c r="L850" s="279" t="s">
        <v>394</v>
      </c>
      <c r="M850" s="279" t="s">
        <v>394</v>
      </c>
      <c r="N850" s="279" t="s">
        <v>394</v>
      </c>
      <c r="O850" s="279" t="s">
        <v>394</v>
      </c>
      <c r="P850" s="315">
        <v>0</v>
      </c>
      <c r="Q850" s="279" t="s">
        <v>394</v>
      </c>
      <c r="R850" s="315" t="s">
        <v>394</v>
      </c>
      <c r="S850" s="279" t="s">
        <v>394</v>
      </c>
      <c r="T850" s="279" t="s">
        <v>394</v>
      </c>
      <c r="U850" s="315" t="s">
        <v>394</v>
      </c>
      <c r="V850" s="315" t="s">
        <v>394</v>
      </c>
      <c r="W850" s="315" t="s">
        <v>394</v>
      </c>
      <c r="X850" s="315" t="s">
        <v>394</v>
      </c>
      <c r="Y850" s="281"/>
      <c r="Z850" s="315" t="s">
        <v>394</v>
      </c>
      <c r="AA850" s="315" t="s">
        <v>394</v>
      </c>
      <c r="AB850" s="281"/>
      <c r="AC850" s="279" t="s">
        <v>394</v>
      </c>
      <c r="AF850" s="276" t="str">
        <f>IFERROR(VLOOKUP(A850,'[1]قوائم الترجمة'!AC$2:AD$2397,1,0),"م")</f>
        <v>م</v>
      </c>
      <c r="AG850" s="232"/>
      <c r="AH850" s="233"/>
      <c r="AI850" s="233"/>
      <c r="AJ850" s="233"/>
      <c r="AL850" s="267"/>
      <c r="AM850" s="235"/>
      <c r="AU850" s="234"/>
    </row>
    <row r="851" spans="1:47" ht="21" x14ac:dyDescent="0.4">
      <c r="A851" s="278">
        <v>116784</v>
      </c>
      <c r="B851" s="279" t="s">
        <v>6103</v>
      </c>
      <c r="C851" s="279" t="s">
        <v>72</v>
      </c>
      <c r="D851" s="279" t="s">
        <v>939</v>
      </c>
      <c r="E851" s="279" t="s">
        <v>394</v>
      </c>
      <c r="F851" s="303"/>
      <c r="G851" s="303"/>
      <c r="H851" s="279" t="s">
        <v>394</v>
      </c>
      <c r="I851" s="279" t="s">
        <v>539</v>
      </c>
      <c r="J851" s="279" t="s">
        <v>394</v>
      </c>
      <c r="K851" s="279" t="s">
        <v>394</v>
      </c>
      <c r="L851" s="279" t="s">
        <v>394</v>
      </c>
      <c r="M851" s="279" t="s">
        <v>394</v>
      </c>
      <c r="N851" s="279" t="s">
        <v>394</v>
      </c>
      <c r="O851" s="279" t="s">
        <v>394</v>
      </c>
      <c r="P851" s="315">
        <v>0</v>
      </c>
      <c r="Q851" s="279" t="s">
        <v>394</v>
      </c>
      <c r="R851" s="315" t="s">
        <v>394</v>
      </c>
      <c r="S851" s="279" t="s">
        <v>394</v>
      </c>
      <c r="T851" s="279" t="s">
        <v>394</v>
      </c>
      <c r="U851" s="315" t="s">
        <v>394</v>
      </c>
      <c r="V851" s="315" t="s">
        <v>394</v>
      </c>
      <c r="W851" s="315" t="s">
        <v>394</v>
      </c>
      <c r="X851" s="315" t="s">
        <v>394</v>
      </c>
      <c r="Y851" s="281"/>
      <c r="Z851" s="315" t="s">
        <v>394</v>
      </c>
      <c r="AA851" s="315" t="s">
        <v>394</v>
      </c>
      <c r="AB851" s="281"/>
      <c r="AC851" s="279" t="s">
        <v>855</v>
      </c>
      <c r="AF851" s="276" t="str">
        <f>IFERROR(VLOOKUP(A851,'[1]قوائم الترجمة'!AC$2:AD$2397,1,0),"م")</f>
        <v>م</v>
      </c>
      <c r="AG851" s="232"/>
      <c r="AH851" s="233"/>
      <c r="AI851" s="233"/>
      <c r="AJ851" s="233"/>
      <c r="AL851" s="267"/>
      <c r="AM851" s="235"/>
      <c r="AU851" s="234"/>
    </row>
    <row r="852" spans="1:47" ht="21" x14ac:dyDescent="0.4">
      <c r="A852" s="278">
        <v>116793</v>
      </c>
      <c r="B852" s="279" t="s">
        <v>5179</v>
      </c>
      <c r="C852" s="279" t="s">
        <v>68</v>
      </c>
      <c r="D852" s="279" t="s">
        <v>237</v>
      </c>
      <c r="E852" s="279" t="s">
        <v>394</v>
      </c>
      <c r="F852" s="303"/>
      <c r="G852" s="303"/>
      <c r="H852" s="279" t="s">
        <v>394</v>
      </c>
      <c r="I852" s="279" t="s">
        <v>61</v>
      </c>
      <c r="J852" s="279" t="s">
        <v>394</v>
      </c>
      <c r="K852" s="279" t="s">
        <v>394</v>
      </c>
      <c r="L852" s="279" t="s">
        <v>394</v>
      </c>
      <c r="M852" s="279" t="s">
        <v>394</v>
      </c>
      <c r="N852" s="279" t="s">
        <v>394</v>
      </c>
      <c r="O852" s="279" t="s">
        <v>394</v>
      </c>
      <c r="P852" s="315">
        <v>0</v>
      </c>
      <c r="Q852" s="279" t="s">
        <v>394</v>
      </c>
      <c r="R852" s="315" t="s">
        <v>394</v>
      </c>
      <c r="S852" s="279" t="s">
        <v>394</v>
      </c>
      <c r="T852" s="279" t="s">
        <v>394</v>
      </c>
      <c r="U852" s="315" t="s">
        <v>394</v>
      </c>
      <c r="V852" s="315" t="s">
        <v>394</v>
      </c>
      <c r="W852" s="315" t="s">
        <v>394</v>
      </c>
      <c r="X852" s="315" t="s">
        <v>394</v>
      </c>
      <c r="Y852" s="281"/>
      <c r="Z852" s="315" t="s">
        <v>394</v>
      </c>
      <c r="AA852" s="315" t="s">
        <v>394</v>
      </c>
      <c r="AB852" s="281"/>
      <c r="AC852" s="279" t="s">
        <v>394</v>
      </c>
      <c r="AF852" s="276" t="str">
        <f>IFERROR(VLOOKUP(A852,'[1]قوائم الترجمة'!AC$2:AD$2397,1,0),"م")</f>
        <v>م</v>
      </c>
      <c r="AG852" s="232"/>
      <c r="AH852" s="233"/>
      <c r="AI852" s="233"/>
      <c r="AJ852" s="233"/>
      <c r="AL852" s="267"/>
      <c r="AM852" s="235"/>
      <c r="AO852" s="236"/>
      <c r="AU852" s="234"/>
    </row>
    <row r="853" spans="1:47" ht="21" x14ac:dyDescent="0.4">
      <c r="A853" s="278">
        <v>116802</v>
      </c>
      <c r="B853" s="279" t="s">
        <v>6200</v>
      </c>
      <c r="C853" s="279" t="s">
        <v>1198</v>
      </c>
      <c r="D853" s="279" t="s">
        <v>294</v>
      </c>
      <c r="E853" s="279" t="s">
        <v>394</v>
      </c>
      <c r="F853" s="303"/>
      <c r="G853" s="303"/>
      <c r="H853" s="279" t="s">
        <v>394</v>
      </c>
      <c r="I853" s="279" t="s">
        <v>61</v>
      </c>
      <c r="J853" s="279" t="s">
        <v>394</v>
      </c>
      <c r="K853" s="279" t="s">
        <v>394</v>
      </c>
      <c r="L853" s="279" t="s">
        <v>394</v>
      </c>
      <c r="M853" s="279" t="s">
        <v>394</v>
      </c>
      <c r="N853" s="279" t="s">
        <v>394</v>
      </c>
      <c r="O853" s="279" t="s">
        <v>394</v>
      </c>
      <c r="P853" s="315">
        <v>0</v>
      </c>
      <c r="Q853" s="279" t="s">
        <v>394</v>
      </c>
      <c r="R853" s="315" t="s">
        <v>394</v>
      </c>
      <c r="S853" s="279" t="s">
        <v>394</v>
      </c>
      <c r="T853" s="279" t="s">
        <v>394</v>
      </c>
      <c r="U853" s="315" t="s">
        <v>394</v>
      </c>
      <c r="V853" s="315" t="s">
        <v>394</v>
      </c>
      <c r="W853" s="315" t="s">
        <v>394</v>
      </c>
      <c r="X853" s="315" t="s">
        <v>394</v>
      </c>
      <c r="Y853" s="281"/>
      <c r="Z853" s="315" t="s">
        <v>394</v>
      </c>
      <c r="AA853" s="315" t="s">
        <v>394</v>
      </c>
      <c r="AB853" s="281"/>
      <c r="AC853" s="279" t="s">
        <v>855</v>
      </c>
      <c r="AF853" s="276" t="str">
        <f>IFERROR(VLOOKUP(A853,'[1]قوائم الترجمة'!AC$2:AD$2397,1,0),"م")</f>
        <v>م</v>
      </c>
      <c r="AG853" s="232"/>
      <c r="AH853" s="233"/>
      <c r="AI853" s="233"/>
      <c r="AJ853" s="233"/>
      <c r="AL853" s="267"/>
      <c r="AM853" s="235"/>
      <c r="AO853" s="236"/>
      <c r="AU853" s="234"/>
    </row>
    <row r="854" spans="1:47" ht="21" x14ac:dyDescent="0.4">
      <c r="A854" s="278">
        <v>116809</v>
      </c>
      <c r="B854" s="279" t="s">
        <v>5178</v>
      </c>
      <c r="C854" s="279" t="s">
        <v>1366</v>
      </c>
      <c r="D854" s="279" t="s">
        <v>382</v>
      </c>
      <c r="E854" s="279" t="s">
        <v>394</v>
      </c>
      <c r="F854" s="303"/>
      <c r="G854" s="303"/>
      <c r="H854" s="279" t="s">
        <v>394</v>
      </c>
      <c r="I854" s="279" t="s">
        <v>61</v>
      </c>
      <c r="J854" s="279" t="s">
        <v>394</v>
      </c>
      <c r="K854" s="279" t="s">
        <v>394</v>
      </c>
      <c r="L854" s="279" t="s">
        <v>394</v>
      </c>
      <c r="M854" s="279" t="s">
        <v>394</v>
      </c>
      <c r="N854" s="279" t="s">
        <v>394</v>
      </c>
      <c r="O854" s="279" t="s">
        <v>394</v>
      </c>
      <c r="P854" s="315">
        <v>0</v>
      </c>
      <c r="Q854" s="279" t="s">
        <v>394</v>
      </c>
      <c r="R854" s="315" t="s">
        <v>394</v>
      </c>
      <c r="S854" s="279" t="s">
        <v>394</v>
      </c>
      <c r="T854" s="279" t="s">
        <v>394</v>
      </c>
      <c r="U854" s="315" t="s">
        <v>394</v>
      </c>
      <c r="V854" s="315" t="s">
        <v>394</v>
      </c>
      <c r="W854" s="315" t="s">
        <v>394</v>
      </c>
      <c r="X854" s="315" t="s">
        <v>394</v>
      </c>
      <c r="Y854" s="281"/>
      <c r="Z854" s="315" t="s">
        <v>394</v>
      </c>
      <c r="AA854" s="315" t="s">
        <v>394</v>
      </c>
      <c r="AB854" s="281"/>
      <c r="AC854" s="279" t="s">
        <v>394</v>
      </c>
      <c r="AF854" s="276" t="str">
        <f>IFERROR(VLOOKUP(A854,'[1]قوائم الترجمة'!AC$2:AD$2397,1,0),"م")</f>
        <v>م</v>
      </c>
      <c r="AG854" s="232"/>
      <c r="AH854" s="233"/>
      <c r="AI854" s="233"/>
      <c r="AJ854" s="233"/>
      <c r="AL854" s="267"/>
      <c r="AM854" s="235"/>
      <c r="AO854" s="236"/>
      <c r="AU854" s="234"/>
    </row>
    <row r="855" spans="1:47" ht="21" x14ac:dyDescent="0.4">
      <c r="A855" s="278">
        <v>116825</v>
      </c>
      <c r="B855" s="279" t="s">
        <v>6442</v>
      </c>
      <c r="C855" s="279" t="s">
        <v>115</v>
      </c>
      <c r="D855" s="279" t="s">
        <v>237</v>
      </c>
      <c r="E855" s="279" t="s">
        <v>394</v>
      </c>
      <c r="F855" s="303"/>
      <c r="G855" s="303"/>
      <c r="H855" s="279" t="s">
        <v>394</v>
      </c>
      <c r="I855" s="279" t="s">
        <v>539</v>
      </c>
      <c r="J855" s="279" t="s">
        <v>394</v>
      </c>
      <c r="K855" s="279" t="s">
        <v>394</v>
      </c>
      <c r="L855" s="279" t="s">
        <v>394</v>
      </c>
      <c r="M855" s="279" t="s">
        <v>394</v>
      </c>
      <c r="N855" s="279" t="s">
        <v>394</v>
      </c>
      <c r="O855" s="279" t="s">
        <v>394</v>
      </c>
      <c r="P855" s="315">
        <v>0</v>
      </c>
      <c r="Q855" s="279" t="s">
        <v>394</v>
      </c>
      <c r="R855" s="315" t="s">
        <v>394</v>
      </c>
      <c r="S855" s="279" t="s">
        <v>394</v>
      </c>
      <c r="T855" s="279" t="s">
        <v>394</v>
      </c>
      <c r="U855" s="315" t="s">
        <v>394</v>
      </c>
      <c r="V855" s="315" t="s">
        <v>394</v>
      </c>
      <c r="W855" s="315" t="s">
        <v>394</v>
      </c>
      <c r="X855" s="315" t="s">
        <v>394</v>
      </c>
      <c r="Y855" s="281"/>
      <c r="Z855" s="315" t="s">
        <v>394</v>
      </c>
      <c r="AA855" s="315" t="s">
        <v>394</v>
      </c>
      <c r="AB855" s="281"/>
      <c r="AC855" s="279" t="s">
        <v>855</v>
      </c>
      <c r="AF855" s="276" t="str">
        <f>IFERROR(VLOOKUP(A855,'[1]قوائم الترجمة'!AC$2:AD$2397,1,0),"م")</f>
        <v>م</v>
      </c>
      <c r="AG855" s="232"/>
      <c r="AH855" s="233"/>
      <c r="AI855" s="233"/>
      <c r="AJ855" s="233"/>
      <c r="AL855" s="267"/>
      <c r="AM855" s="235"/>
      <c r="AU855" s="234"/>
    </row>
    <row r="856" spans="1:47" ht="21" x14ac:dyDescent="0.4">
      <c r="A856" s="278">
        <v>116829</v>
      </c>
      <c r="B856" s="279" t="s">
        <v>5177</v>
      </c>
      <c r="C856" s="279" t="s">
        <v>189</v>
      </c>
      <c r="D856" s="279" t="s">
        <v>237</v>
      </c>
      <c r="E856" s="279" t="s">
        <v>394</v>
      </c>
      <c r="F856" s="303"/>
      <c r="G856" s="303"/>
      <c r="H856" s="279" t="s">
        <v>394</v>
      </c>
      <c r="I856" s="279" t="s">
        <v>61</v>
      </c>
      <c r="J856" s="279" t="s">
        <v>394</v>
      </c>
      <c r="K856" s="279" t="s">
        <v>394</v>
      </c>
      <c r="L856" s="279" t="s">
        <v>394</v>
      </c>
      <c r="M856" s="279" t="s">
        <v>394</v>
      </c>
      <c r="N856" s="279" t="s">
        <v>394</v>
      </c>
      <c r="O856" s="279" t="s">
        <v>394</v>
      </c>
      <c r="P856" s="315">
        <v>0</v>
      </c>
      <c r="Q856" s="279" t="s">
        <v>394</v>
      </c>
      <c r="R856" s="315" t="s">
        <v>394</v>
      </c>
      <c r="S856" s="279" t="s">
        <v>394</v>
      </c>
      <c r="T856" s="279" t="s">
        <v>394</v>
      </c>
      <c r="U856" s="315" t="s">
        <v>394</v>
      </c>
      <c r="V856" s="315" t="s">
        <v>394</v>
      </c>
      <c r="W856" s="315" t="s">
        <v>394</v>
      </c>
      <c r="X856" s="315" t="s">
        <v>394</v>
      </c>
      <c r="Y856" s="281"/>
      <c r="Z856" s="315" t="s">
        <v>394</v>
      </c>
      <c r="AA856" s="315" t="s">
        <v>394</v>
      </c>
      <c r="AB856" s="281"/>
      <c r="AC856" s="279" t="s">
        <v>855</v>
      </c>
      <c r="AF856" s="276" t="str">
        <f>IFERROR(VLOOKUP(A856,'[1]قوائم الترجمة'!AC$2:AD$2397,1,0),"م")</f>
        <v>م</v>
      </c>
      <c r="AG856" s="232"/>
      <c r="AH856" s="233"/>
      <c r="AI856" s="233"/>
      <c r="AJ856" s="233"/>
      <c r="AL856" s="267"/>
      <c r="AM856" s="235"/>
      <c r="AO856" s="236"/>
      <c r="AU856" s="234"/>
    </row>
    <row r="857" spans="1:47" ht="21" x14ac:dyDescent="0.4">
      <c r="A857" s="278">
        <v>116831</v>
      </c>
      <c r="B857" s="279" t="s">
        <v>5175</v>
      </c>
      <c r="C857" s="279" t="s">
        <v>68</v>
      </c>
      <c r="D857" s="279" t="s">
        <v>5176</v>
      </c>
      <c r="E857" s="279" t="s">
        <v>394</v>
      </c>
      <c r="F857" s="303"/>
      <c r="G857" s="303"/>
      <c r="H857" s="279" t="s">
        <v>394</v>
      </c>
      <c r="I857" s="279" t="s">
        <v>539</v>
      </c>
      <c r="J857" s="279" t="s">
        <v>394</v>
      </c>
      <c r="K857" s="279" t="s">
        <v>394</v>
      </c>
      <c r="L857" s="279" t="s">
        <v>394</v>
      </c>
      <c r="M857" s="279" t="s">
        <v>394</v>
      </c>
      <c r="N857" s="279" t="s">
        <v>394</v>
      </c>
      <c r="O857" s="279" t="s">
        <v>394</v>
      </c>
      <c r="P857" s="315">
        <v>0</v>
      </c>
      <c r="Q857" s="279" t="s">
        <v>394</v>
      </c>
      <c r="R857" s="315" t="s">
        <v>394</v>
      </c>
      <c r="S857" s="279" t="s">
        <v>394</v>
      </c>
      <c r="T857" s="279" t="s">
        <v>394</v>
      </c>
      <c r="U857" s="315" t="s">
        <v>394</v>
      </c>
      <c r="V857" s="315" t="s">
        <v>394</v>
      </c>
      <c r="W857" s="315" t="s">
        <v>394</v>
      </c>
      <c r="X857" s="315" t="s">
        <v>394</v>
      </c>
      <c r="Y857" s="281"/>
      <c r="Z857" s="315" t="s">
        <v>394</v>
      </c>
      <c r="AA857" s="315" t="s">
        <v>394</v>
      </c>
      <c r="AB857" s="281"/>
      <c r="AC857" s="279" t="s">
        <v>855</v>
      </c>
      <c r="AF857" s="276" t="str">
        <f>IFERROR(VLOOKUP(A857,'[1]قوائم الترجمة'!AC$2:AD$2397,1,0),"م")</f>
        <v>م</v>
      </c>
      <c r="AG857" s="232"/>
      <c r="AH857" s="233"/>
      <c r="AI857" s="233"/>
      <c r="AJ857" s="233"/>
      <c r="AL857" s="267"/>
      <c r="AM857" s="235"/>
      <c r="AO857" s="236"/>
      <c r="AU857" s="234"/>
    </row>
    <row r="858" spans="1:47" ht="21" x14ac:dyDescent="0.4">
      <c r="A858" s="278">
        <v>116832</v>
      </c>
      <c r="B858" s="279" t="s">
        <v>5174</v>
      </c>
      <c r="C858" s="279" t="s">
        <v>71</v>
      </c>
      <c r="D858" s="279" t="s">
        <v>356</v>
      </c>
      <c r="E858" s="279" t="s">
        <v>394</v>
      </c>
      <c r="F858" s="303"/>
      <c r="G858" s="303"/>
      <c r="H858" s="279" t="s">
        <v>394</v>
      </c>
      <c r="I858" s="279" t="s">
        <v>61</v>
      </c>
      <c r="J858" s="279" t="s">
        <v>394</v>
      </c>
      <c r="K858" s="279" t="s">
        <v>394</v>
      </c>
      <c r="L858" s="279" t="s">
        <v>394</v>
      </c>
      <c r="M858" s="279" t="s">
        <v>394</v>
      </c>
      <c r="N858" s="279" t="s">
        <v>394</v>
      </c>
      <c r="O858" s="279" t="s">
        <v>394</v>
      </c>
      <c r="P858" s="315">
        <v>0</v>
      </c>
      <c r="Q858" s="279" t="s">
        <v>394</v>
      </c>
      <c r="R858" s="315" t="s">
        <v>394</v>
      </c>
      <c r="S858" s="279" t="s">
        <v>394</v>
      </c>
      <c r="T858" s="279" t="s">
        <v>394</v>
      </c>
      <c r="U858" s="315" t="s">
        <v>394</v>
      </c>
      <c r="V858" s="315" t="s">
        <v>394</v>
      </c>
      <c r="W858" s="315" t="s">
        <v>394</v>
      </c>
      <c r="X858" s="315" t="s">
        <v>394</v>
      </c>
      <c r="Y858" s="281"/>
      <c r="Z858" s="315" t="s">
        <v>394</v>
      </c>
      <c r="AA858" s="315" t="s">
        <v>394</v>
      </c>
      <c r="AB858" s="281"/>
      <c r="AC858" s="279" t="s">
        <v>855</v>
      </c>
      <c r="AF858" s="276" t="str">
        <f>IFERROR(VLOOKUP(A858,'[1]قوائم الترجمة'!AC$2:AD$2397,1,0),"م")</f>
        <v>م</v>
      </c>
      <c r="AG858" s="232"/>
      <c r="AH858" s="233"/>
      <c r="AI858" s="233"/>
      <c r="AJ858" s="233"/>
      <c r="AL858" s="267"/>
      <c r="AM858" s="235"/>
      <c r="AO858" s="236"/>
      <c r="AU858" s="234"/>
    </row>
    <row r="859" spans="1:47" ht="21" x14ac:dyDescent="0.4">
      <c r="A859" s="278">
        <v>116841</v>
      </c>
      <c r="B859" s="279" t="s">
        <v>6591</v>
      </c>
      <c r="C859" s="279" t="s">
        <v>72</v>
      </c>
      <c r="D859" s="279" t="s">
        <v>344</v>
      </c>
      <c r="E859" s="279" t="s">
        <v>394</v>
      </c>
      <c r="F859" s="303"/>
      <c r="G859" s="303"/>
      <c r="H859" s="279" t="s">
        <v>394</v>
      </c>
      <c r="I859" s="279" t="s">
        <v>538</v>
      </c>
      <c r="J859" s="279" t="s">
        <v>394</v>
      </c>
      <c r="K859" s="279" t="s">
        <v>394</v>
      </c>
      <c r="L859" s="279" t="s">
        <v>394</v>
      </c>
      <c r="M859" s="279" t="s">
        <v>394</v>
      </c>
      <c r="N859" s="279" t="s">
        <v>394</v>
      </c>
      <c r="O859" s="279" t="s">
        <v>394</v>
      </c>
      <c r="P859" s="315">
        <v>0</v>
      </c>
      <c r="Q859" s="279" t="s">
        <v>394</v>
      </c>
      <c r="R859" s="315" t="s">
        <v>394</v>
      </c>
      <c r="S859" s="279" t="s">
        <v>394</v>
      </c>
      <c r="T859" s="279" t="s">
        <v>394</v>
      </c>
      <c r="U859" s="315" t="s">
        <v>394</v>
      </c>
      <c r="V859" s="315" t="s">
        <v>394</v>
      </c>
      <c r="W859" s="315" t="s">
        <v>394</v>
      </c>
      <c r="X859" s="315" t="s">
        <v>394</v>
      </c>
      <c r="Y859" s="281"/>
      <c r="Z859" s="315" t="s">
        <v>394</v>
      </c>
      <c r="AA859" s="315" t="s">
        <v>394</v>
      </c>
      <c r="AB859" s="281"/>
      <c r="AC859" s="279" t="s">
        <v>855</v>
      </c>
      <c r="AF859" s="276" t="str">
        <f>IFERROR(VLOOKUP(A859,'[1]قوائم الترجمة'!AC$2:AD$2397,1,0),"م")</f>
        <v>م</v>
      </c>
      <c r="AG859" s="232"/>
      <c r="AH859" s="233"/>
      <c r="AI859" s="233"/>
      <c r="AJ859" s="233"/>
      <c r="AL859" s="267"/>
      <c r="AM859" s="235"/>
      <c r="AO859" s="236"/>
      <c r="AU859" s="234"/>
    </row>
    <row r="860" spans="1:47" ht="21" x14ac:dyDescent="0.4">
      <c r="A860" s="278">
        <v>116845</v>
      </c>
      <c r="B860" s="279" t="s">
        <v>6594</v>
      </c>
      <c r="C860" s="279" t="s">
        <v>72</v>
      </c>
      <c r="D860" s="279" t="s">
        <v>6595</v>
      </c>
      <c r="E860" s="279" t="s">
        <v>394</v>
      </c>
      <c r="F860" s="303"/>
      <c r="G860" s="303"/>
      <c r="H860" s="279" t="s">
        <v>394</v>
      </c>
      <c r="I860" s="279" t="s">
        <v>61</v>
      </c>
      <c r="J860" s="279" t="s">
        <v>394</v>
      </c>
      <c r="K860" s="279" t="s">
        <v>394</v>
      </c>
      <c r="L860" s="279" t="s">
        <v>394</v>
      </c>
      <c r="M860" s="279" t="s">
        <v>394</v>
      </c>
      <c r="N860" s="279" t="s">
        <v>394</v>
      </c>
      <c r="O860" s="279" t="s">
        <v>394</v>
      </c>
      <c r="P860" s="315">
        <v>0</v>
      </c>
      <c r="Q860" s="279" t="s">
        <v>394</v>
      </c>
      <c r="R860" s="315" t="s">
        <v>394</v>
      </c>
      <c r="S860" s="279" t="s">
        <v>394</v>
      </c>
      <c r="T860" s="279" t="s">
        <v>394</v>
      </c>
      <c r="U860" s="315" t="s">
        <v>394</v>
      </c>
      <c r="V860" s="315" t="s">
        <v>394</v>
      </c>
      <c r="W860" s="315" t="s">
        <v>394</v>
      </c>
      <c r="X860" s="315" t="s">
        <v>394</v>
      </c>
      <c r="Y860" s="281"/>
      <c r="Z860" s="315" t="s">
        <v>394</v>
      </c>
      <c r="AA860" s="315" t="s">
        <v>394</v>
      </c>
      <c r="AB860" s="281"/>
      <c r="AC860" s="279" t="s">
        <v>855</v>
      </c>
      <c r="AF860" s="276" t="str">
        <f>IFERROR(VLOOKUP(A860,'[1]قوائم الترجمة'!AC$2:AD$2397,1,0),"م")</f>
        <v>م</v>
      </c>
      <c r="AG860" s="245"/>
      <c r="AH860" s="246"/>
      <c r="AI860" s="246"/>
      <c r="AJ860" s="246"/>
      <c r="AL860" s="267"/>
      <c r="AM860" s="235"/>
      <c r="AU860" s="234"/>
    </row>
    <row r="861" spans="1:47" ht="21" x14ac:dyDescent="0.4">
      <c r="A861" s="278">
        <v>116848</v>
      </c>
      <c r="B861" s="279" t="s">
        <v>5173</v>
      </c>
      <c r="C861" s="279" t="s">
        <v>109</v>
      </c>
      <c r="D861" s="279" t="s">
        <v>244</v>
      </c>
      <c r="E861" s="279" t="s">
        <v>394</v>
      </c>
      <c r="F861" s="303"/>
      <c r="G861" s="303"/>
      <c r="H861" s="279" t="s">
        <v>394</v>
      </c>
      <c r="I861" s="279" t="s">
        <v>61</v>
      </c>
      <c r="J861" s="279" t="s">
        <v>394</v>
      </c>
      <c r="K861" s="279" t="s">
        <v>394</v>
      </c>
      <c r="L861" s="279" t="s">
        <v>394</v>
      </c>
      <c r="M861" s="279" t="s">
        <v>394</v>
      </c>
      <c r="N861" s="279" t="s">
        <v>394</v>
      </c>
      <c r="O861" s="279" t="s">
        <v>394</v>
      </c>
      <c r="P861" s="315">
        <v>0</v>
      </c>
      <c r="Q861" s="279" t="s">
        <v>394</v>
      </c>
      <c r="R861" s="315" t="s">
        <v>394</v>
      </c>
      <c r="S861" s="279" t="s">
        <v>394</v>
      </c>
      <c r="T861" s="279" t="s">
        <v>394</v>
      </c>
      <c r="U861" s="315" t="s">
        <v>394</v>
      </c>
      <c r="V861" s="315" t="s">
        <v>394</v>
      </c>
      <c r="W861" s="315" t="s">
        <v>394</v>
      </c>
      <c r="X861" s="315" t="s">
        <v>394</v>
      </c>
      <c r="Y861" s="281"/>
      <c r="Z861" s="315" t="s">
        <v>394</v>
      </c>
      <c r="AA861" s="315" t="s">
        <v>394</v>
      </c>
      <c r="AB861" s="281"/>
      <c r="AC861" s="279" t="s">
        <v>855</v>
      </c>
      <c r="AF861" s="276" t="str">
        <f>IFERROR(VLOOKUP(A861,'[1]قوائم الترجمة'!AC$2:AD$2397,1,0),"م")</f>
        <v>م</v>
      </c>
      <c r="AG861" s="232"/>
      <c r="AH861" s="233"/>
      <c r="AI861" s="233"/>
      <c r="AJ861" s="233"/>
      <c r="AL861" s="267"/>
      <c r="AM861" s="235"/>
      <c r="AO861" s="236"/>
      <c r="AU861" s="234"/>
    </row>
    <row r="862" spans="1:47" ht="21" x14ac:dyDescent="0.4">
      <c r="A862" s="278">
        <v>116859</v>
      </c>
      <c r="B862" s="279" t="s">
        <v>5172</v>
      </c>
      <c r="C862" s="279" t="s">
        <v>1026</v>
      </c>
      <c r="D862" s="279" t="s">
        <v>237</v>
      </c>
      <c r="E862" s="279" t="s">
        <v>394</v>
      </c>
      <c r="F862" s="303"/>
      <c r="G862" s="303"/>
      <c r="H862" s="279" t="s">
        <v>394</v>
      </c>
      <c r="I862" s="279" t="s">
        <v>538</v>
      </c>
      <c r="J862" s="279" t="s">
        <v>394</v>
      </c>
      <c r="K862" s="279" t="s">
        <v>394</v>
      </c>
      <c r="L862" s="279" t="s">
        <v>394</v>
      </c>
      <c r="M862" s="279" t="s">
        <v>394</v>
      </c>
      <c r="N862" s="279" t="s">
        <v>394</v>
      </c>
      <c r="O862" s="279" t="s">
        <v>394</v>
      </c>
      <c r="P862" s="315">
        <v>0</v>
      </c>
      <c r="Q862" s="279" t="s">
        <v>394</v>
      </c>
      <c r="R862" s="315" t="s">
        <v>394</v>
      </c>
      <c r="S862" s="279" t="s">
        <v>394</v>
      </c>
      <c r="T862" s="279" t="s">
        <v>394</v>
      </c>
      <c r="U862" s="315" t="s">
        <v>394</v>
      </c>
      <c r="V862" s="315" t="s">
        <v>394</v>
      </c>
      <c r="W862" s="315" t="s">
        <v>394</v>
      </c>
      <c r="X862" s="315" t="s">
        <v>394</v>
      </c>
      <c r="Y862" s="281"/>
      <c r="Z862" s="315" t="s">
        <v>394</v>
      </c>
      <c r="AA862" s="315" t="s">
        <v>394</v>
      </c>
      <c r="AB862" s="281"/>
      <c r="AC862" s="279" t="s">
        <v>855</v>
      </c>
      <c r="AF862" s="276" t="str">
        <f>IFERROR(VLOOKUP(A862,'[1]قوائم الترجمة'!AC$2:AD$2397,1,0),"م")</f>
        <v>م</v>
      </c>
      <c r="AG862" s="232"/>
      <c r="AH862" s="233"/>
      <c r="AI862" s="233"/>
      <c r="AJ862" s="233"/>
      <c r="AL862" s="267"/>
      <c r="AM862" s="235"/>
      <c r="AU862" s="234"/>
    </row>
    <row r="863" spans="1:47" ht="21" x14ac:dyDescent="0.4">
      <c r="A863" s="278">
        <v>116865</v>
      </c>
      <c r="B863" s="279" t="s">
        <v>5171</v>
      </c>
      <c r="C863" s="279" t="s">
        <v>133</v>
      </c>
      <c r="D863" s="279" t="s">
        <v>264</v>
      </c>
      <c r="E863" s="279" t="s">
        <v>394</v>
      </c>
      <c r="F863" s="303"/>
      <c r="G863" s="303"/>
      <c r="H863" s="279" t="s">
        <v>394</v>
      </c>
      <c r="I863" s="279" t="s">
        <v>61</v>
      </c>
      <c r="J863" s="279" t="s">
        <v>394</v>
      </c>
      <c r="K863" s="279" t="s">
        <v>394</v>
      </c>
      <c r="L863" s="279" t="s">
        <v>394</v>
      </c>
      <c r="M863" s="279" t="s">
        <v>394</v>
      </c>
      <c r="N863" s="279" t="s">
        <v>394</v>
      </c>
      <c r="O863" s="279" t="s">
        <v>394</v>
      </c>
      <c r="P863" s="315">
        <v>0</v>
      </c>
      <c r="Q863" s="279" t="s">
        <v>394</v>
      </c>
      <c r="R863" s="315" t="s">
        <v>394</v>
      </c>
      <c r="S863" s="279" t="s">
        <v>394</v>
      </c>
      <c r="T863" s="279" t="s">
        <v>394</v>
      </c>
      <c r="U863" s="315" t="s">
        <v>394</v>
      </c>
      <c r="V863" s="315" t="s">
        <v>394</v>
      </c>
      <c r="W863" s="315" t="s">
        <v>394</v>
      </c>
      <c r="X863" s="315" t="s">
        <v>394</v>
      </c>
      <c r="Y863" s="281"/>
      <c r="Z863" s="315" t="s">
        <v>394</v>
      </c>
      <c r="AA863" s="315" t="s">
        <v>394</v>
      </c>
      <c r="AB863" s="281"/>
      <c r="AC863" s="279" t="s">
        <v>855</v>
      </c>
      <c r="AF863" s="276" t="str">
        <f>IFERROR(VLOOKUP(A863,'[1]قوائم الترجمة'!AC$2:AD$2397,1,0),"م")</f>
        <v>م</v>
      </c>
      <c r="AG863" s="232"/>
      <c r="AH863" s="233"/>
      <c r="AI863" s="233"/>
      <c r="AJ863" s="233"/>
      <c r="AL863" s="267"/>
      <c r="AM863" s="235"/>
      <c r="AO863" s="236"/>
      <c r="AU863" s="234"/>
    </row>
    <row r="864" spans="1:47" ht="21" x14ac:dyDescent="0.4">
      <c r="A864" s="278">
        <v>116867</v>
      </c>
      <c r="B864" s="279" t="s">
        <v>6808</v>
      </c>
      <c r="C864" s="279" t="s">
        <v>68</v>
      </c>
      <c r="D864" s="279" t="s">
        <v>263</v>
      </c>
      <c r="E864" s="279" t="s">
        <v>394</v>
      </c>
      <c r="F864" s="303"/>
      <c r="G864" s="303"/>
      <c r="H864" s="279" t="s">
        <v>394</v>
      </c>
      <c r="I864" s="279" t="s">
        <v>540</v>
      </c>
      <c r="J864" s="279" t="s">
        <v>394</v>
      </c>
      <c r="K864" s="279" t="s">
        <v>394</v>
      </c>
      <c r="L864" s="279" t="s">
        <v>394</v>
      </c>
      <c r="M864" s="279" t="s">
        <v>394</v>
      </c>
      <c r="N864" s="279" t="s">
        <v>394</v>
      </c>
      <c r="O864" s="279" t="s">
        <v>394</v>
      </c>
      <c r="P864" s="315">
        <v>0</v>
      </c>
      <c r="Q864" s="279" t="s">
        <v>394</v>
      </c>
      <c r="R864" s="315" t="s">
        <v>394</v>
      </c>
      <c r="S864" s="279" t="s">
        <v>394</v>
      </c>
      <c r="T864" s="279" t="s">
        <v>394</v>
      </c>
      <c r="U864" s="315" t="s">
        <v>394</v>
      </c>
      <c r="V864" s="315" t="s">
        <v>394</v>
      </c>
      <c r="W864" s="315" t="s">
        <v>394</v>
      </c>
      <c r="X864" s="315" t="s">
        <v>394</v>
      </c>
      <c r="Y864" s="281"/>
      <c r="Z864" s="315" t="s">
        <v>394</v>
      </c>
      <c r="AA864" s="315" t="s">
        <v>394</v>
      </c>
      <c r="AB864" s="281"/>
      <c r="AC864" s="279" t="s">
        <v>855</v>
      </c>
      <c r="AF864" s="276" t="str">
        <f>IFERROR(VLOOKUP(A864,'[1]قوائم الترجمة'!AC$2:AD$2397,1,0),"م")</f>
        <v>م</v>
      </c>
      <c r="AG864" s="232"/>
      <c r="AH864" s="233"/>
      <c r="AI864" s="233"/>
      <c r="AJ864" s="233"/>
      <c r="AL864" s="267"/>
      <c r="AM864" s="235"/>
      <c r="AU864" s="234"/>
    </row>
    <row r="865" spans="1:47" ht="21" x14ac:dyDescent="0.4">
      <c r="A865" s="278">
        <v>116881</v>
      </c>
      <c r="B865" s="279" t="s">
        <v>1429</v>
      </c>
      <c r="C865" s="279" t="s">
        <v>500</v>
      </c>
      <c r="D865" s="279" t="s">
        <v>276</v>
      </c>
      <c r="E865" s="279" t="s">
        <v>394</v>
      </c>
      <c r="F865" s="303"/>
      <c r="G865" s="303"/>
      <c r="H865" s="279" t="s">
        <v>394</v>
      </c>
      <c r="I865" s="279" t="s">
        <v>61</v>
      </c>
      <c r="J865" s="279" t="s">
        <v>394</v>
      </c>
      <c r="K865" s="279" t="s">
        <v>394</v>
      </c>
      <c r="L865" s="279" t="s">
        <v>394</v>
      </c>
      <c r="M865" s="279" t="s">
        <v>394</v>
      </c>
      <c r="N865" s="279" t="s">
        <v>394</v>
      </c>
      <c r="O865" s="279" t="s">
        <v>394</v>
      </c>
      <c r="P865" s="315">
        <v>0</v>
      </c>
      <c r="Q865" s="279" t="s">
        <v>394</v>
      </c>
      <c r="R865" s="315" t="s">
        <v>394</v>
      </c>
      <c r="S865" s="279" t="s">
        <v>394</v>
      </c>
      <c r="T865" s="279" t="s">
        <v>394</v>
      </c>
      <c r="U865" s="315" t="s">
        <v>394</v>
      </c>
      <c r="V865" s="315" t="s">
        <v>394</v>
      </c>
      <c r="W865" s="315" t="s">
        <v>394</v>
      </c>
      <c r="X865" s="315" t="s">
        <v>394</v>
      </c>
      <c r="Y865" s="281"/>
      <c r="Z865" s="315" t="s">
        <v>394</v>
      </c>
      <c r="AA865" s="315" t="s">
        <v>394</v>
      </c>
      <c r="AB865" s="281"/>
      <c r="AC865" s="279" t="s">
        <v>855</v>
      </c>
      <c r="AF865" s="276" t="str">
        <f>IFERROR(VLOOKUP(A865,'[1]قوائم الترجمة'!AC$2:AD$2397,1,0),"م")</f>
        <v>م</v>
      </c>
      <c r="AG865" s="232"/>
      <c r="AH865" s="233"/>
      <c r="AI865" s="233"/>
      <c r="AJ865" s="233"/>
      <c r="AL865" s="267"/>
      <c r="AM865" s="235"/>
      <c r="AU865" s="234"/>
    </row>
    <row r="866" spans="1:47" ht="21" x14ac:dyDescent="0.4">
      <c r="A866" s="278">
        <v>116883</v>
      </c>
      <c r="B866" s="279" t="s">
        <v>6895</v>
      </c>
      <c r="C866" s="279" t="s">
        <v>6896</v>
      </c>
      <c r="D866" s="279" t="s">
        <v>311</v>
      </c>
      <c r="E866" s="279" t="s">
        <v>394</v>
      </c>
      <c r="F866" s="303"/>
      <c r="G866" s="303"/>
      <c r="H866" s="279" t="s">
        <v>394</v>
      </c>
      <c r="I866" s="279" t="s">
        <v>61</v>
      </c>
      <c r="J866" s="279" t="s">
        <v>394</v>
      </c>
      <c r="K866" s="279" t="s">
        <v>394</v>
      </c>
      <c r="L866" s="279" t="s">
        <v>394</v>
      </c>
      <c r="M866" s="279" t="s">
        <v>394</v>
      </c>
      <c r="N866" s="279" t="s">
        <v>394</v>
      </c>
      <c r="O866" s="279" t="s">
        <v>394</v>
      </c>
      <c r="P866" s="315">
        <v>0</v>
      </c>
      <c r="Q866" s="279" t="s">
        <v>394</v>
      </c>
      <c r="R866" s="315" t="s">
        <v>394</v>
      </c>
      <c r="S866" s="279" t="s">
        <v>394</v>
      </c>
      <c r="T866" s="279" t="s">
        <v>394</v>
      </c>
      <c r="U866" s="315" t="s">
        <v>394</v>
      </c>
      <c r="V866" s="315" t="s">
        <v>394</v>
      </c>
      <c r="W866" s="315" t="s">
        <v>394</v>
      </c>
      <c r="X866" s="315" t="s">
        <v>394</v>
      </c>
      <c r="Y866" s="281"/>
      <c r="Z866" s="315" t="s">
        <v>394</v>
      </c>
      <c r="AA866" s="315" t="s">
        <v>394</v>
      </c>
      <c r="AB866" s="281"/>
      <c r="AC866" s="279" t="s">
        <v>855</v>
      </c>
      <c r="AF866" s="276" t="str">
        <f>IFERROR(VLOOKUP(A866,'[1]قوائم الترجمة'!AC$2:AD$2397,1,0),"م")</f>
        <v>م</v>
      </c>
      <c r="AG866" s="232"/>
      <c r="AH866" s="233"/>
      <c r="AI866" s="233"/>
      <c r="AJ866" s="233"/>
      <c r="AL866" s="267"/>
      <c r="AM866" s="235"/>
      <c r="AO866" s="236"/>
      <c r="AU866" s="234"/>
    </row>
    <row r="867" spans="1:47" ht="21" x14ac:dyDescent="0.4">
      <c r="A867" s="278">
        <v>116888</v>
      </c>
      <c r="B867" s="279" t="s">
        <v>1615</v>
      </c>
      <c r="C867" s="279" t="s">
        <v>62</v>
      </c>
      <c r="D867" s="279" t="s">
        <v>1616</v>
      </c>
      <c r="E867" s="279" t="s">
        <v>394</v>
      </c>
      <c r="F867" s="303"/>
      <c r="G867" s="303"/>
      <c r="H867" s="279" t="s">
        <v>394</v>
      </c>
      <c r="I867" s="279" t="s">
        <v>61</v>
      </c>
      <c r="J867" s="279" t="s">
        <v>394</v>
      </c>
      <c r="K867" s="279" t="s">
        <v>394</v>
      </c>
      <c r="L867" s="279" t="s">
        <v>394</v>
      </c>
      <c r="M867" s="279" t="s">
        <v>394</v>
      </c>
      <c r="N867" s="279" t="s">
        <v>394</v>
      </c>
      <c r="O867" s="279" t="s">
        <v>394</v>
      </c>
      <c r="P867" s="315">
        <v>0</v>
      </c>
      <c r="Q867" s="279" t="s">
        <v>394</v>
      </c>
      <c r="R867" s="315" t="s">
        <v>394</v>
      </c>
      <c r="S867" s="279" t="s">
        <v>394</v>
      </c>
      <c r="T867" s="279" t="s">
        <v>394</v>
      </c>
      <c r="U867" s="315" t="s">
        <v>394</v>
      </c>
      <c r="V867" s="315" t="s">
        <v>394</v>
      </c>
      <c r="W867" s="315" t="s">
        <v>394</v>
      </c>
      <c r="X867" s="315" t="s">
        <v>394</v>
      </c>
      <c r="Y867" s="281"/>
      <c r="Z867" s="315" t="s">
        <v>394</v>
      </c>
      <c r="AA867" s="315" t="s">
        <v>394</v>
      </c>
      <c r="AB867" s="281"/>
      <c r="AC867" s="279" t="s">
        <v>855</v>
      </c>
      <c r="AF867" s="276" t="str">
        <f>IFERROR(VLOOKUP(A867,'[1]قوائم الترجمة'!AC$2:AD$2397,1,0),"م")</f>
        <v>م</v>
      </c>
      <c r="AG867" s="232"/>
      <c r="AH867" s="233"/>
      <c r="AI867" s="233"/>
      <c r="AJ867" s="233"/>
      <c r="AL867" s="267"/>
      <c r="AM867" s="235"/>
      <c r="AU867" s="234"/>
    </row>
    <row r="868" spans="1:47" ht="21" x14ac:dyDescent="0.4">
      <c r="A868" s="278">
        <v>116889</v>
      </c>
      <c r="B868" s="279" t="s">
        <v>5170</v>
      </c>
      <c r="C868" s="279" t="s">
        <v>1107</v>
      </c>
      <c r="D868" s="279" t="s">
        <v>272</v>
      </c>
      <c r="E868" s="279" t="s">
        <v>423</v>
      </c>
      <c r="F868" s="279" t="s">
        <v>8378</v>
      </c>
      <c r="G868" s="279" t="s">
        <v>8379</v>
      </c>
      <c r="H868" s="279" t="s">
        <v>7215</v>
      </c>
      <c r="I868" s="279" t="s">
        <v>538</v>
      </c>
      <c r="J868" s="279" t="s">
        <v>7215</v>
      </c>
      <c r="K868" s="280">
        <v>0</v>
      </c>
      <c r="L868" s="279" t="s">
        <v>7215</v>
      </c>
      <c r="M868" s="279" t="s">
        <v>394</v>
      </c>
      <c r="N868" s="279" t="s">
        <v>394</v>
      </c>
      <c r="O868" s="279" t="s">
        <v>394</v>
      </c>
      <c r="P868" s="315">
        <v>0</v>
      </c>
      <c r="Q868" s="278"/>
      <c r="S868" s="279" t="s">
        <v>394</v>
      </c>
      <c r="T868" s="279" t="s">
        <v>394</v>
      </c>
      <c r="AC868" s="279" t="s">
        <v>855</v>
      </c>
      <c r="AF868" s="276">
        <f>IFERROR(VLOOKUP(A868,'[1]قوائم الترجمة'!AC$2:AD$2397,1,0),"م")</f>
        <v>116889</v>
      </c>
      <c r="AG868" s="232"/>
      <c r="AH868" s="233"/>
      <c r="AI868" s="233"/>
      <c r="AJ868" s="233"/>
      <c r="AL868" s="267"/>
      <c r="AM868" s="235"/>
      <c r="AO868" s="236"/>
      <c r="AU868" s="234"/>
    </row>
    <row r="869" spans="1:47" ht="21" x14ac:dyDescent="0.4">
      <c r="A869" s="278">
        <v>116893</v>
      </c>
      <c r="B869" s="279" t="s">
        <v>6978</v>
      </c>
      <c r="C869" s="279" t="s">
        <v>110</v>
      </c>
      <c r="D869" s="279" t="s">
        <v>327</v>
      </c>
      <c r="E869" s="279" t="s">
        <v>394</v>
      </c>
      <c r="F869" s="303"/>
      <c r="G869" s="303"/>
      <c r="H869" s="279" t="s">
        <v>394</v>
      </c>
      <c r="I869" s="279" t="s">
        <v>538</v>
      </c>
      <c r="J869" s="279" t="s">
        <v>394</v>
      </c>
      <c r="K869" s="279" t="s">
        <v>394</v>
      </c>
      <c r="L869" s="279" t="s">
        <v>394</v>
      </c>
      <c r="M869" s="279" t="s">
        <v>394</v>
      </c>
      <c r="N869" s="279" t="s">
        <v>394</v>
      </c>
      <c r="O869" s="279" t="s">
        <v>394</v>
      </c>
      <c r="P869" s="315">
        <v>0</v>
      </c>
      <c r="Q869" s="279" t="s">
        <v>394</v>
      </c>
      <c r="R869" s="315" t="s">
        <v>394</v>
      </c>
      <c r="S869" s="279" t="s">
        <v>394</v>
      </c>
      <c r="T869" s="279" t="s">
        <v>394</v>
      </c>
      <c r="U869" s="315" t="s">
        <v>394</v>
      </c>
      <c r="V869" s="315" t="s">
        <v>394</v>
      </c>
      <c r="W869" s="315" t="s">
        <v>394</v>
      </c>
      <c r="X869" s="315" t="s">
        <v>394</v>
      </c>
      <c r="Y869" s="281"/>
      <c r="Z869" s="315" t="s">
        <v>394</v>
      </c>
      <c r="AA869" s="315" t="s">
        <v>394</v>
      </c>
      <c r="AB869" s="281"/>
      <c r="AC869" s="279" t="s">
        <v>855</v>
      </c>
      <c r="AF869" s="276" t="str">
        <f>IFERROR(VLOOKUP(A869,'[1]قوائم الترجمة'!AC$2:AD$2397,1,0),"م")</f>
        <v>م</v>
      </c>
      <c r="AG869" s="232"/>
      <c r="AH869" s="233"/>
      <c r="AI869" s="233"/>
      <c r="AJ869" s="233"/>
      <c r="AL869" s="267"/>
      <c r="AM869" s="235"/>
      <c r="AU869" s="234"/>
    </row>
    <row r="870" spans="1:47" ht="21" x14ac:dyDescent="0.4">
      <c r="A870" s="278">
        <v>116898</v>
      </c>
      <c r="B870" s="279" t="s">
        <v>7051</v>
      </c>
      <c r="C870" s="279" t="s">
        <v>109</v>
      </c>
      <c r="D870" s="279" t="s">
        <v>7052</v>
      </c>
      <c r="E870" s="279" t="s">
        <v>394</v>
      </c>
      <c r="F870" s="303"/>
      <c r="G870" s="303"/>
      <c r="H870" s="279" t="s">
        <v>394</v>
      </c>
      <c r="I870" s="279" t="s">
        <v>538</v>
      </c>
      <c r="J870" s="279" t="s">
        <v>394</v>
      </c>
      <c r="K870" s="279" t="s">
        <v>394</v>
      </c>
      <c r="L870" s="279" t="s">
        <v>394</v>
      </c>
      <c r="M870" s="279" t="s">
        <v>394</v>
      </c>
      <c r="N870" s="279" t="s">
        <v>394</v>
      </c>
      <c r="O870" s="279" t="s">
        <v>394</v>
      </c>
      <c r="P870" s="315">
        <v>0</v>
      </c>
      <c r="Q870" s="279" t="s">
        <v>394</v>
      </c>
      <c r="R870" s="315" t="s">
        <v>394</v>
      </c>
      <c r="S870" s="279" t="s">
        <v>394</v>
      </c>
      <c r="T870" s="279" t="s">
        <v>394</v>
      </c>
      <c r="U870" s="315" t="s">
        <v>394</v>
      </c>
      <c r="V870" s="315" t="s">
        <v>394</v>
      </c>
      <c r="W870" s="315" t="s">
        <v>394</v>
      </c>
      <c r="X870" s="315" t="s">
        <v>394</v>
      </c>
      <c r="Y870" s="281"/>
      <c r="Z870" s="315" t="s">
        <v>394</v>
      </c>
      <c r="AA870" s="315" t="s">
        <v>394</v>
      </c>
      <c r="AB870" s="281"/>
      <c r="AC870" s="279" t="s">
        <v>855</v>
      </c>
      <c r="AF870" s="276" t="str">
        <f>IFERROR(VLOOKUP(A870,'[1]قوائم الترجمة'!AC$2:AD$2397,1,0),"م")</f>
        <v>م</v>
      </c>
      <c r="AG870" s="232"/>
      <c r="AH870" s="233"/>
      <c r="AI870" s="233"/>
      <c r="AJ870" s="233"/>
      <c r="AL870" s="267"/>
      <c r="AM870" s="235"/>
      <c r="AU870" s="234"/>
    </row>
    <row r="871" spans="1:47" ht="21" x14ac:dyDescent="0.4">
      <c r="A871" s="278">
        <v>116905</v>
      </c>
      <c r="B871" s="279" t="s">
        <v>1614</v>
      </c>
      <c r="C871" s="279" t="s">
        <v>525</v>
      </c>
      <c r="D871" s="279" t="s">
        <v>274</v>
      </c>
      <c r="E871" s="279" t="s">
        <v>394</v>
      </c>
      <c r="F871" s="303"/>
      <c r="G871" s="303"/>
      <c r="H871" s="279" t="s">
        <v>394</v>
      </c>
      <c r="I871" s="279" t="s">
        <v>61</v>
      </c>
      <c r="J871" s="279" t="s">
        <v>394</v>
      </c>
      <c r="K871" s="279" t="s">
        <v>394</v>
      </c>
      <c r="L871" s="279" t="s">
        <v>394</v>
      </c>
      <c r="M871" s="279" t="s">
        <v>394</v>
      </c>
      <c r="N871" s="279" t="s">
        <v>394</v>
      </c>
      <c r="O871" s="279" t="s">
        <v>394</v>
      </c>
      <c r="P871" s="315">
        <v>0</v>
      </c>
      <c r="Q871" s="279" t="s">
        <v>394</v>
      </c>
      <c r="R871" s="315" t="s">
        <v>394</v>
      </c>
      <c r="S871" s="279" t="s">
        <v>394</v>
      </c>
      <c r="T871" s="279" t="s">
        <v>394</v>
      </c>
      <c r="U871" s="315" t="s">
        <v>394</v>
      </c>
      <c r="V871" s="315" t="s">
        <v>394</v>
      </c>
      <c r="W871" s="315" t="s">
        <v>394</v>
      </c>
      <c r="X871" s="315" t="s">
        <v>394</v>
      </c>
      <c r="Y871" s="281"/>
      <c r="Z871" s="315" t="s">
        <v>394</v>
      </c>
      <c r="AA871" s="315" t="s">
        <v>394</v>
      </c>
      <c r="AB871" s="281"/>
      <c r="AC871" s="279" t="s">
        <v>855</v>
      </c>
      <c r="AF871" s="276" t="str">
        <f>IFERROR(VLOOKUP(A871,'[1]قوائم الترجمة'!AC$2:AD$2397,1,0),"م")</f>
        <v>م</v>
      </c>
      <c r="AG871" s="232"/>
      <c r="AH871" s="233"/>
      <c r="AI871" s="233"/>
      <c r="AJ871" s="233"/>
      <c r="AL871" s="267"/>
      <c r="AM871" s="235"/>
      <c r="AU871" s="234"/>
    </row>
    <row r="872" spans="1:47" ht="21" x14ac:dyDescent="0.4">
      <c r="A872" s="278">
        <v>116907</v>
      </c>
      <c r="B872" s="279" t="s">
        <v>7087</v>
      </c>
      <c r="C872" s="279" t="s">
        <v>7088</v>
      </c>
      <c r="D872" s="279" t="s">
        <v>1613</v>
      </c>
      <c r="E872" s="279" t="s">
        <v>394</v>
      </c>
      <c r="F872" s="303"/>
      <c r="G872" s="303"/>
      <c r="H872" s="279" t="s">
        <v>394</v>
      </c>
      <c r="I872" s="279" t="s">
        <v>540</v>
      </c>
      <c r="J872" s="279" t="s">
        <v>394</v>
      </c>
      <c r="K872" s="279" t="s">
        <v>394</v>
      </c>
      <c r="L872" s="279" t="s">
        <v>394</v>
      </c>
      <c r="M872" s="279" t="s">
        <v>394</v>
      </c>
      <c r="N872" s="279" t="s">
        <v>394</v>
      </c>
      <c r="O872" s="279" t="s">
        <v>394</v>
      </c>
      <c r="P872" s="315">
        <v>0</v>
      </c>
      <c r="Q872" s="279" t="s">
        <v>394</v>
      </c>
      <c r="R872" s="315" t="s">
        <v>394</v>
      </c>
      <c r="S872" s="279" t="s">
        <v>394</v>
      </c>
      <c r="T872" s="279" t="s">
        <v>394</v>
      </c>
      <c r="U872" s="315" t="s">
        <v>394</v>
      </c>
      <c r="V872" s="315" t="s">
        <v>394</v>
      </c>
      <c r="W872" s="315" t="s">
        <v>394</v>
      </c>
      <c r="X872" s="315" t="s">
        <v>394</v>
      </c>
      <c r="Y872" s="281"/>
      <c r="Z872" s="315" t="s">
        <v>394</v>
      </c>
      <c r="AA872" s="315" t="s">
        <v>394</v>
      </c>
      <c r="AB872" s="281"/>
      <c r="AC872" s="279" t="s">
        <v>855</v>
      </c>
      <c r="AF872" s="276" t="str">
        <f>IFERROR(VLOOKUP(A872,'[1]قوائم الترجمة'!AC$2:AD$2397,1,0),"م")</f>
        <v>م</v>
      </c>
      <c r="AG872" s="232"/>
      <c r="AH872" s="233"/>
      <c r="AI872" s="233"/>
      <c r="AJ872" s="233"/>
      <c r="AL872" s="267"/>
      <c r="AM872" s="235"/>
      <c r="AU872" s="234"/>
    </row>
    <row r="873" spans="1:47" ht="21" x14ac:dyDescent="0.4">
      <c r="A873" s="278">
        <v>116908</v>
      </c>
      <c r="B873" s="279" t="s">
        <v>5169</v>
      </c>
      <c r="C873" s="279" t="s">
        <v>71</v>
      </c>
      <c r="D873" s="279" t="s">
        <v>326</v>
      </c>
      <c r="E873" s="279" t="s">
        <v>394</v>
      </c>
      <c r="F873" s="303"/>
      <c r="G873" s="303"/>
      <c r="H873" s="279" t="s">
        <v>394</v>
      </c>
      <c r="I873" s="279" t="s">
        <v>540</v>
      </c>
      <c r="J873" s="279" t="s">
        <v>394</v>
      </c>
      <c r="K873" s="279" t="s">
        <v>394</v>
      </c>
      <c r="L873" s="279" t="s">
        <v>394</v>
      </c>
      <c r="M873" s="279" t="s">
        <v>394</v>
      </c>
      <c r="N873" s="279" t="s">
        <v>394</v>
      </c>
      <c r="O873" s="279" t="s">
        <v>394</v>
      </c>
      <c r="P873" s="315">
        <v>0</v>
      </c>
      <c r="Q873" s="279" t="s">
        <v>394</v>
      </c>
      <c r="R873" s="315" t="s">
        <v>394</v>
      </c>
      <c r="S873" s="279" t="s">
        <v>394</v>
      </c>
      <c r="T873" s="279" t="s">
        <v>394</v>
      </c>
      <c r="U873" s="315" t="s">
        <v>394</v>
      </c>
      <c r="V873" s="315" t="s">
        <v>394</v>
      </c>
      <c r="W873" s="315" t="s">
        <v>394</v>
      </c>
      <c r="X873" s="315" t="s">
        <v>394</v>
      </c>
      <c r="Y873" s="281"/>
      <c r="Z873" s="315" t="s">
        <v>394</v>
      </c>
      <c r="AA873" s="315" t="s">
        <v>394</v>
      </c>
      <c r="AB873" s="281"/>
      <c r="AC873" s="279" t="s">
        <v>855</v>
      </c>
      <c r="AF873" s="276" t="str">
        <f>IFERROR(VLOOKUP(A873,'[1]قوائم الترجمة'!AC$2:AD$2397,1,0),"م")</f>
        <v>م</v>
      </c>
      <c r="AG873" s="232"/>
      <c r="AH873" s="233"/>
      <c r="AI873" s="233"/>
      <c r="AJ873" s="233"/>
      <c r="AL873" s="267"/>
      <c r="AM873" s="235"/>
      <c r="AO873" s="236"/>
      <c r="AU873" s="234"/>
    </row>
    <row r="874" spans="1:47" ht="21" x14ac:dyDescent="0.4">
      <c r="A874" s="278">
        <v>116910</v>
      </c>
      <c r="B874" s="279" t="s">
        <v>5168</v>
      </c>
      <c r="C874" s="279" t="s">
        <v>209</v>
      </c>
      <c r="D874" s="279" t="s">
        <v>371</v>
      </c>
      <c r="E874" s="279" t="s">
        <v>394</v>
      </c>
      <c r="F874" s="303"/>
      <c r="G874" s="303"/>
      <c r="H874" s="279" t="s">
        <v>394</v>
      </c>
      <c r="I874" s="279" t="s">
        <v>61</v>
      </c>
      <c r="J874" s="279" t="s">
        <v>394</v>
      </c>
      <c r="K874" s="279" t="s">
        <v>394</v>
      </c>
      <c r="L874" s="279" t="s">
        <v>394</v>
      </c>
      <c r="M874" s="279" t="s">
        <v>394</v>
      </c>
      <c r="N874" s="279" t="s">
        <v>394</v>
      </c>
      <c r="O874" s="279" t="s">
        <v>394</v>
      </c>
      <c r="P874" s="315">
        <v>0</v>
      </c>
      <c r="Q874" s="279" t="s">
        <v>394</v>
      </c>
      <c r="R874" s="315" t="s">
        <v>394</v>
      </c>
      <c r="S874" s="279" t="s">
        <v>394</v>
      </c>
      <c r="T874" s="279" t="s">
        <v>394</v>
      </c>
      <c r="U874" s="315" t="s">
        <v>394</v>
      </c>
      <c r="V874" s="315" t="s">
        <v>394</v>
      </c>
      <c r="W874" s="315" t="s">
        <v>394</v>
      </c>
      <c r="X874" s="315" t="s">
        <v>394</v>
      </c>
      <c r="Y874" s="281"/>
      <c r="Z874" s="315" t="s">
        <v>394</v>
      </c>
      <c r="AA874" s="315" t="s">
        <v>394</v>
      </c>
      <c r="AB874" s="281"/>
      <c r="AC874" s="279" t="s">
        <v>855</v>
      </c>
      <c r="AF874" s="276" t="str">
        <f>IFERROR(VLOOKUP(A874,'[1]قوائم الترجمة'!AC$2:AD$2397,1,0),"م")</f>
        <v>م</v>
      </c>
      <c r="AG874" s="232"/>
      <c r="AH874" s="233"/>
      <c r="AI874" s="233"/>
      <c r="AJ874" s="233"/>
      <c r="AL874" s="267"/>
      <c r="AM874" s="235"/>
      <c r="AU874" s="234"/>
    </row>
    <row r="875" spans="1:47" ht="21" x14ac:dyDescent="0.4">
      <c r="A875" s="278">
        <v>116912</v>
      </c>
      <c r="B875" s="279" t="s">
        <v>5167</v>
      </c>
      <c r="C875" s="279" t="s">
        <v>68</v>
      </c>
      <c r="D875" s="279" t="s">
        <v>508</v>
      </c>
      <c r="E875" s="279" t="s">
        <v>394</v>
      </c>
      <c r="F875" s="303"/>
      <c r="G875" s="303"/>
      <c r="H875" s="279" t="s">
        <v>394</v>
      </c>
      <c r="I875" s="279" t="s">
        <v>540</v>
      </c>
      <c r="J875" s="279" t="s">
        <v>394</v>
      </c>
      <c r="K875" s="279" t="s">
        <v>394</v>
      </c>
      <c r="L875" s="279" t="s">
        <v>394</v>
      </c>
      <c r="M875" s="279" t="s">
        <v>394</v>
      </c>
      <c r="N875" s="279" t="s">
        <v>394</v>
      </c>
      <c r="O875" s="279" t="s">
        <v>394</v>
      </c>
      <c r="P875" s="315">
        <v>0</v>
      </c>
      <c r="Q875" s="279" t="s">
        <v>394</v>
      </c>
      <c r="R875" s="315" t="s">
        <v>394</v>
      </c>
      <c r="S875" s="279" t="s">
        <v>394</v>
      </c>
      <c r="T875" s="279" t="s">
        <v>394</v>
      </c>
      <c r="U875" s="315" t="s">
        <v>394</v>
      </c>
      <c r="V875" s="315" t="s">
        <v>394</v>
      </c>
      <c r="W875" s="315" t="s">
        <v>394</v>
      </c>
      <c r="X875" s="315" t="s">
        <v>394</v>
      </c>
      <c r="Y875" s="281"/>
      <c r="Z875" s="315" t="s">
        <v>394</v>
      </c>
      <c r="AA875" s="315" t="s">
        <v>394</v>
      </c>
      <c r="AB875" s="281"/>
      <c r="AC875" s="279" t="s">
        <v>855</v>
      </c>
      <c r="AF875" s="276" t="str">
        <f>IFERROR(VLOOKUP(A875,'[1]قوائم الترجمة'!AC$2:AD$2397,1,0),"م")</f>
        <v>م</v>
      </c>
      <c r="AG875" s="232"/>
      <c r="AH875" s="233"/>
      <c r="AI875" s="233"/>
      <c r="AJ875" s="233"/>
      <c r="AL875" s="267"/>
      <c r="AM875" s="235"/>
      <c r="AO875" s="236"/>
      <c r="AU875" s="234"/>
    </row>
    <row r="876" spans="1:47" ht="21" x14ac:dyDescent="0.4">
      <c r="A876" s="278">
        <v>116914</v>
      </c>
      <c r="B876" s="279" t="s">
        <v>5166</v>
      </c>
      <c r="C876" s="279" t="s">
        <v>204</v>
      </c>
      <c r="D876" s="279" t="s">
        <v>273</v>
      </c>
      <c r="E876" s="279" t="s">
        <v>424</v>
      </c>
      <c r="F876" s="279" t="s">
        <v>9048</v>
      </c>
      <c r="G876" s="279" t="s">
        <v>8253</v>
      </c>
      <c r="H876" s="279" t="s">
        <v>425</v>
      </c>
      <c r="I876" s="279" t="s">
        <v>8485</v>
      </c>
      <c r="J876" s="279" t="s">
        <v>403</v>
      </c>
      <c r="K876" s="280">
        <v>2002</v>
      </c>
      <c r="L876" s="279" t="s">
        <v>419</v>
      </c>
      <c r="M876" s="279" t="s">
        <v>394</v>
      </c>
      <c r="N876" s="279" t="s">
        <v>394</v>
      </c>
      <c r="O876" s="279" t="s">
        <v>394</v>
      </c>
      <c r="P876" s="315">
        <v>0</v>
      </c>
      <c r="Q876" s="278"/>
      <c r="S876" s="279" t="s">
        <v>394</v>
      </c>
      <c r="T876" s="279" t="s">
        <v>394</v>
      </c>
      <c r="AC876" s="279" t="s">
        <v>394</v>
      </c>
      <c r="AF876" s="276">
        <f>IFERROR(VLOOKUP(A876,'[1]قوائم الترجمة'!AC$2:AD$2397,1,0),"م")</f>
        <v>116914</v>
      </c>
      <c r="AG876" s="264"/>
      <c r="AH876" s="266"/>
      <c r="AI876" s="266"/>
      <c r="AJ876" s="266"/>
      <c r="AL876" s="267"/>
      <c r="AM876" s="235"/>
      <c r="AO876" s="236"/>
      <c r="AU876" s="234"/>
    </row>
    <row r="877" spans="1:47" ht="21" x14ac:dyDescent="0.4">
      <c r="A877" s="278">
        <v>116924</v>
      </c>
      <c r="B877" s="279" t="s">
        <v>7210</v>
      </c>
      <c r="C877" s="279" t="s">
        <v>6140</v>
      </c>
      <c r="D877" s="279" t="s">
        <v>319</v>
      </c>
      <c r="E877" s="279" t="s">
        <v>394</v>
      </c>
      <c r="F877" s="303"/>
      <c r="G877" s="303"/>
      <c r="H877" s="279" t="s">
        <v>394</v>
      </c>
      <c r="I877" s="279" t="s">
        <v>540</v>
      </c>
      <c r="J877" s="279" t="s">
        <v>394</v>
      </c>
      <c r="K877" s="279" t="s">
        <v>394</v>
      </c>
      <c r="L877" s="279" t="s">
        <v>394</v>
      </c>
      <c r="M877" s="279" t="s">
        <v>394</v>
      </c>
      <c r="N877" s="279" t="s">
        <v>394</v>
      </c>
      <c r="O877" s="279" t="s">
        <v>394</v>
      </c>
      <c r="P877" s="315">
        <v>0</v>
      </c>
      <c r="Q877" s="279" t="s">
        <v>394</v>
      </c>
      <c r="R877" s="315" t="s">
        <v>394</v>
      </c>
      <c r="S877" s="279" t="s">
        <v>394</v>
      </c>
      <c r="T877" s="279" t="s">
        <v>394</v>
      </c>
      <c r="U877" s="315" t="s">
        <v>394</v>
      </c>
      <c r="V877" s="315" t="s">
        <v>394</v>
      </c>
      <c r="W877" s="315" t="s">
        <v>394</v>
      </c>
      <c r="X877" s="315" t="s">
        <v>394</v>
      </c>
      <c r="Y877" s="281"/>
      <c r="Z877" s="315" t="s">
        <v>394</v>
      </c>
      <c r="AA877" s="315" t="s">
        <v>394</v>
      </c>
      <c r="AB877" s="281"/>
      <c r="AC877" s="279" t="s">
        <v>855</v>
      </c>
      <c r="AF877" s="276" t="str">
        <f>IFERROR(VLOOKUP(A877,'[1]قوائم الترجمة'!AC$2:AD$2397,1,0),"م")</f>
        <v>م</v>
      </c>
      <c r="AG877" s="232"/>
      <c r="AH877" s="233"/>
      <c r="AI877" s="233"/>
      <c r="AJ877" s="233"/>
      <c r="AL877" s="267"/>
      <c r="AM877" s="235"/>
      <c r="AU877" s="234"/>
    </row>
    <row r="878" spans="1:47" ht="21" x14ac:dyDescent="0.4">
      <c r="A878" s="278">
        <v>116925</v>
      </c>
      <c r="B878" s="279" t="s">
        <v>5165</v>
      </c>
      <c r="C878" s="279" t="s">
        <v>144</v>
      </c>
      <c r="D878" s="279" t="s">
        <v>252</v>
      </c>
      <c r="E878" s="279" t="s">
        <v>394</v>
      </c>
      <c r="F878" s="303"/>
      <c r="G878" s="303"/>
      <c r="H878" s="279" t="s">
        <v>394</v>
      </c>
      <c r="I878" s="279" t="s">
        <v>61</v>
      </c>
      <c r="J878" s="279" t="s">
        <v>394</v>
      </c>
      <c r="K878" s="279" t="s">
        <v>394</v>
      </c>
      <c r="L878" s="279" t="s">
        <v>394</v>
      </c>
      <c r="M878" s="279" t="s">
        <v>394</v>
      </c>
      <c r="N878" s="279" t="s">
        <v>394</v>
      </c>
      <c r="O878" s="279" t="s">
        <v>394</v>
      </c>
      <c r="P878" s="315">
        <v>0</v>
      </c>
      <c r="Q878" s="279" t="s">
        <v>394</v>
      </c>
      <c r="R878" s="315" t="s">
        <v>394</v>
      </c>
      <c r="S878" s="279" t="s">
        <v>394</v>
      </c>
      <c r="T878" s="279" t="s">
        <v>394</v>
      </c>
      <c r="U878" s="315" t="s">
        <v>394</v>
      </c>
      <c r="V878" s="315" t="s">
        <v>394</v>
      </c>
      <c r="W878" s="315" t="s">
        <v>394</v>
      </c>
      <c r="X878" s="315" t="s">
        <v>394</v>
      </c>
      <c r="Y878" s="281"/>
      <c r="Z878" s="315" t="s">
        <v>394</v>
      </c>
      <c r="AA878" s="315" t="s">
        <v>394</v>
      </c>
      <c r="AB878" s="281"/>
      <c r="AC878" s="279" t="s">
        <v>394</v>
      </c>
      <c r="AF878" s="276" t="str">
        <f>IFERROR(VLOOKUP(A878,'[1]قوائم الترجمة'!AC$2:AD$2397,1,0),"م")</f>
        <v>م</v>
      </c>
      <c r="AG878" s="232"/>
      <c r="AH878" s="233"/>
      <c r="AI878" s="233"/>
      <c r="AJ878" s="233"/>
      <c r="AL878" s="267"/>
      <c r="AM878" s="235"/>
      <c r="AU878" s="234"/>
    </row>
    <row r="879" spans="1:47" ht="21" x14ac:dyDescent="0.4">
      <c r="A879" s="278">
        <v>116939</v>
      </c>
      <c r="B879" s="279" t="s">
        <v>5164</v>
      </c>
      <c r="C879" s="279" t="s">
        <v>135</v>
      </c>
      <c r="D879" s="279" t="s">
        <v>335</v>
      </c>
      <c r="E879" s="279" t="s">
        <v>394</v>
      </c>
      <c r="F879" s="303"/>
      <c r="G879" s="303"/>
      <c r="H879" s="279" t="s">
        <v>394</v>
      </c>
      <c r="I879" s="279" t="s">
        <v>61</v>
      </c>
      <c r="J879" s="279" t="s">
        <v>394</v>
      </c>
      <c r="K879" s="279" t="s">
        <v>394</v>
      </c>
      <c r="L879" s="279" t="s">
        <v>394</v>
      </c>
      <c r="M879" s="279" t="s">
        <v>394</v>
      </c>
      <c r="N879" s="279" t="s">
        <v>394</v>
      </c>
      <c r="O879" s="279" t="s">
        <v>394</v>
      </c>
      <c r="P879" s="315">
        <v>0</v>
      </c>
      <c r="Q879" s="279" t="s">
        <v>394</v>
      </c>
      <c r="R879" s="315" t="s">
        <v>394</v>
      </c>
      <c r="S879" s="279" t="s">
        <v>394</v>
      </c>
      <c r="T879" s="279" t="s">
        <v>394</v>
      </c>
      <c r="U879" s="315" t="s">
        <v>394</v>
      </c>
      <c r="V879" s="315" t="s">
        <v>394</v>
      </c>
      <c r="W879" s="315" t="s">
        <v>394</v>
      </c>
      <c r="X879" s="315" t="s">
        <v>394</v>
      </c>
      <c r="Y879" s="281"/>
      <c r="Z879" s="315" t="s">
        <v>394</v>
      </c>
      <c r="AA879" s="315" t="s">
        <v>394</v>
      </c>
      <c r="AB879" s="281"/>
      <c r="AC879" s="279" t="s">
        <v>394</v>
      </c>
      <c r="AF879" s="276" t="str">
        <f>IFERROR(VLOOKUP(A879,'[1]قوائم الترجمة'!AC$2:AD$2397,1,0),"م")</f>
        <v>م</v>
      </c>
      <c r="AG879" s="232"/>
      <c r="AH879" s="233"/>
      <c r="AI879" s="233"/>
      <c r="AJ879" s="233"/>
      <c r="AL879" s="267"/>
      <c r="AM879" s="235"/>
      <c r="AU879" s="234"/>
    </row>
    <row r="880" spans="1:47" ht="21" x14ac:dyDescent="0.4">
      <c r="A880" s="278">
        <v>116957</v>
      </c>
      <c r="B880" s="279" t="s">
        <v>7416</v>
      </c>
      <c r="C880" s="279" t="s">
        <v>726</v>
      </c>
      <c r="D880" s="279" t="s">
        <v>968</v>
      </c>
      <c r="E880" s="279" t="s">
        <v>394</v>
      </c>
      <c r="F880" s="303"/>
      <c r="G880" s="303"/>
      <c r="H880" s="279" t="s">
        <v>394</v>
      </c>
      <c r="I880" s="279" t="s">
        <v>539</v>
      </c>
      <c r="J880" s="279" t="s">
        <v>394</v>
      </c>
      <c r="K880" s="279" t="s">
        <v>394</v>
      </c>
      <c r="L880" s="279" t="s">
        <v>394</v>
      </c>
      <c r="M880" s="279" t="s">
        <v>394</v>
      </c>
      <c r="N880" s="279" t="s">
        <v>394</v>
      </c>
      <c r="O880" s="279" t="s">
        <v>394</v>
      </c>
      <c r="P880" s="315">
        <v>0</v>
      </c>
      <c r="Q880" s="279" t="s">
        <v>394</v>
      </c>
      <c r="R880" s="315" t="s">
        <v>394</v>
      </c>
      <c r="S880" s="279" t="s">
        <v>394</v>
      </c>
      <c r="T880" s="279" t="s">
        <v>394</v>
      </c>
      <c r="U880" s="315" t="s">
        <v>394</v>
      </c>
      <c r="V880" s="315" t="s">
        <v>394</v>
      </c>
      <c r="W880" s="315" t="s">
        <v>394</v>
      </c>
      <c r="X880" s="315" t="s">
        <v>394</v>
      </c>
      <c r="Y880" s="281"/>
      <c r="Z880" s="315" t="s">
        <v>394</v>
      </c>
      <c r="AA880" s="315" t="s">
        <v>394</v>
      </c>
      <c r="AB880" s="281"/>
      <c r="AC880" s="279" t="s">
        <v>855</v>
      </c>
      <c r="AF880" s="276" t="str">
        <f>IFERROR(VLOOKUP(A880,'[1]قوائم الترجمة'!AC$2:AD$2397,1,0),"م")</f>
        <v>م</v>
      </c>
      <c r="AG880" s="232"/>
      <c r="AH880" s="233"/>
      <c r="AI880" s="233"/>
      <c r="AJ880" s="233"/>
      <c r="AL880" s="267"/>
      <c r="AM880" s="235"/>
      <c r="AU880" s="234"/>
    </row>
    <row r="881" spans="1:47" ht="21" x14ac:dyDescent="0.4">
      <c r="A881" s="278">
        <v>116961</v>
      </c>
      <c r="B881" s="279" t="s">
        <v>7425</v>
      </c>
      <c r="C881" s="279" t="s">
        <v>99</v>
      </c>
      <c r="D881" s="279" t="s">
        <v>256</v>
      </c>
      <c r="E881" s="279" t="s">
        <v>394</v>
      </c>
      <c r="F881" s="303"/>
      <c r="G881" s="303"/>
      <c r="H881" s="279" t="s">
        <v>394</v>
      </c>
      <c r="I881" s="279" t="s">
        <v>61</v>
      </c>
      <c r="J881" s="279" t="s">
        <v>394</v>
      </c>
      <c r="K881" s="279" t="s">
        <v>394</v>
      </c>
      <c r="L881" s="279" t="s">
        <v>394</v>
      </c>
      <c r="M881" s="279" t="s">
        <v>394</v>
      </c>
      <c r="N881" s="279" t="s">
        <v>394</v>
      </c>
      <c r="O881" s="279" t="s">
        <v>394</v>
      </c>
      <c r="P881" s="315">
        <v>0</v>
      </c>
      <c r="Q881" s="279" t="s">
        <v>394</v>
      </c>
      <c r="R881" s="315" t="s">
        <v>394</v>
      </c>
      <c r="S881" s="279" t="s">
        <v>394</v>
      </c>
      <c r="T881" s="279" t="s">
        <v>394</v>
      </c>
      <c r="U881" s="315" t="s">
        <v>394</v>
      </c>
      <c r="V881" s="315" t="s">
        <v>394</v>
      </c>
      <c r="W881" s="315" t="s">
        <v>394</v>
      </c>
      <c r="X881" s="315" t="s">
        <v>394</v>
      </c>
      <c r="Y881" s="281"/>
      <c r="Z881" s="315" t="s">
        <v>394</v>
      </c>
      <c r="AA881" s="315" t="s">
        <v>394</v>
      </c>
      <c r="AB881" s="281"/>
      <c r="AC881" s="279" t="s">
        <v>855</v>
      </c>
      <c r="AF881" s="276" t="str">
        <f>IFERROR(VLOOKUP(A881,'[1]قوائم الترجمة'!AC$2:AD$2397,1,0),"م")</f>
        <v>م</v>
      </c>
      <c r="AG881" s="232"/>
      <c r="AH881" s="233"/>
      <c r="AI881" s="233"/>
      <c r="AJ881" s="233"/>
      <c r="AL881" s="267"/>
      <c r="AM881" s="235"/>
      <c r="AO881" s="236"/>
      <c r="AU881" s="234"/>
    </row>
    <row r="882" spans="1:47" ht="21" x14ac:dyDescent="0.4">
      <c r="A882" s="278">
        <v>116962</v>
      </c>
      <c r="B882" s="279" t="s">
        <v>5163</v>
      </c>
      <c r="C882" s="279" t="s">
        <v>92</v>
      </c>
      <c r="D882" s="279" t="s">
        <v>341</v>
      </c>
      <c r="E882" s="279" t="s">
        <v>423</v>
      </c>
      <c r="F882" s="279" t="s">
        <v>9049</v>
      </c>
      <c r="G882" s="279" t="s">
        <v>9050</v>
      </c>
      <c r="H882" s="279" t="s">
        <v>425</v>
      </c>
      <c r="I882" s="279" t="s">
        <v>61</v>
      </c>
      <c r="J882" s="279" t="s">
        <v>426</v>
      </c>
      <c r="K882" s="280">
        <v>2009</v>
      </c>
      <c r="L882" s="279" t="s">
        <v>402</v>
      </c>
      <c r="M882" s="279" t="s">
        <v>394</v>
      </c>
      <c r="N882" s="279"/>
      <c r="O882" s="279" t="s">
        <v>394</v>
      </c>
      <c r="P882" s="315">
        <v>0</v>
      </c>
      <c r="Q882" s="278"/>
      <c r="S882" s="279" t="s">
        <v>394</v>
      </c>
      <c r="T882" s="279" t="s">
        <v>394</v>
      </c>
      <c r="AC882" s="279" t="s">
        <v>394</v>
      </c>
      <c r="AF882" s="276">
        <f>IFERROR(VLOOKUP(A882,'[1]قوائم الترجمة'!AC$2:AD$2397,1,0),"م")</f>
        <v>116962</v>
      </c>
      <c r="AG882" s="232"/>
      <c r="AH882" s="233"/>
      <c r="AI882" s="233"/>
      <c r="AJ882" s="233"/>
      <c r="AL882" s="267"/>
      <c r="AM882" s="235"/>
      <c r="AO882" s="236"/>
      <c r="AU882" s="234"/>
    </row>
    <row r="883" spans="1:47" ht="21" x14ac:dyDescent="0.4">
      <c r="A883" s="278">
        <v>116982</v>
      </c>
      <c r="B883" s="279" t="s">
        <v>1428</v>
      </c>
      <c r="C883" s="279" t="s">
        <v>68</v>
      </c>
      <c r="D883" s="279" t="s">
        <v>288</v>
      </c>
      <c r="E883" s="279" t="s">
        <v>424</v>
      </c>
      <c r="F883" s="279" t="s">
        <v>8378</v>
      </c>
      <c r="G883" s="279" t="s">
        <v>8379</v>
      </c>
      <c r="H883" s="279" t="s">
        <v>425</v>
      </c>
      <c r="I883" s="279" t="s">
        <v>61</v>
      </c>
      <c r="J883" s="279" t="s">
        <v>426</v>
      </c>
      <c r="K883" s="280">
        <v>2011</v>
      </c>
      <c r="L883" s="279" t="s">
        <v>404</v>
      </c>
      <c r="M883" s="279" t="s">
        <v>394</v>
      </c>
      <c r="N883" s="279" t="s">
        <v>394</v>
      </c>
      <c r="O883" s="279" t="s">
        <v>394</v>
      </c>
      <c r="P883" s="315">
        <v>0</v>
      </c>
      <c r="Q883" s="278"/>
      <c r="S883" s="279" t="s">
        <v>394</v>
      </c>
      <c r="T883" s="279" t="s">
        <v>394</v>
      </c>
      <c r="AC883" s="279" t="s">
        <v>394</v>
      </c>
      <c r="AF883" s="276">
        <f>IFERROR(VLOOKUP(A883,'[1]قوائم الترجمة'!AC$2:AD$2397,1,0),"م")</f>
        <v>116982</v>
      </c>
      <c r="AG883" s="232"/>
      <c r="AH883" s="233"/>
      <c r="AI883" s="233"/>
      <c r="AJ883" s="233"/>
      <c r="AL883" s="267"/>
      <c r="AM883" s="235"/>
      <c r="AO883" s="236"/>
      <c r="AU883" s="234"/>
    </row>
    <row r="884" spans="1:47" ht="21" x14ac:dyDescent="0.4">
      <c r="A884" s="275">
        <v>116998</v>
      </c>
      <c r="B884" s="276" t="s">
        <v>5162</v>
      </c>
      <c r="C884" s="276" t="s">
        <v>128</v>
      </c>
      <c r="D884" s="276" t="s">
        <v>383</v>
      </c>
      <c r="E884" s="276" t="s">
        <v>424</v>
      </c>
      <c r="F884" s="276" t="s">
        <v>8378</v>
      </c>
      <c r="G884" s="276" t="s">
        <v>8379</v>
      </c>
      <c r="H884" s="276" t="s">
        <v>425</v>
      </c>
      <c r="I884" s="276" t="s">
        <v>61</v>
      </c>
      <c r="J884" s="276" t="s">
        <v>426</v>
      </c>
      <c r="K884" s="277">
        <v>2011</v>
      </c>
      <c r="L884" s="276" t="s">
        <v>404</v>
      </c>
      <c r="M884" s="303"/>
      <c r="N884" s="276" t="s">
        <v>8433</v>
      </c>
      <c r="O884" s="276" t="s">
        <v>8434</v>
      </c>
      <c r="P884" s="276">
        <v>70000</v>
      </c>
      <c r="Q884" s="303"/>
      <c r="R884" s="317" t="s">
        <v>394</v>
      </c>
      <c r="S884" s="276"/>
      <c r="T884" s="303"/>
      <c r="AC884" s="276" t="s">
        <v>855</v>
      </c>
      <c r="AF884" s="276">
        <f>IFERROR(VLOOKUP(A884,'[1]قوائم الترجمة'!AC$2:AD$2397,1,0),"م")</f>
        <v>116998</v>
      </c>
      <c r="AG884" s="232"/>
      <c r="AH884" s="233"/>
      <c r="AI884" s="233"/>
      <c r="AJ884" s="233"/>
      <c r="AL884" s="267"/>
      <c r="AM884" s="235"/>
      <c r="AO884" s="236"/>
      <c r="AU884" s="234"/>
    </row>
    <row r="885" spans="1:47" ht="21" x14ac:dyDescent="0.4">
      <c r="A885" s="275">
        <v>117001</v>
      </c>
      <c r="B885" s="276" t="s">
        <v>5161</v>
      </c>
      <c r="C885" s="276" t="s">
        <v>109</v>
      </c>
      <c r="D885" s="276" t="s">
        <v>313</v>
      </c>
      <c r="E885" s="276" t="s">
        <v>424</v>
      </c>
      <c r="F885" s="276" t="s">
        <v>8435</v>
      </c>
      <c r="G885" s="276" t="s">
        <v>8354</v>
      </c>
      <c r="H885" s="276" t="s">
        <v>425</v>
      </c>
      <c r="I885" s="276" t="s">
        <v>61</v>
      </c>
      <c r="J885" s="276" t="s">
        <v>403</v>
      </c>
      <c r="K885" s="277">
        <v>1998</v>
      </c>
      <c r="L885" s="276" t="s">
        <v>402</v>
      </c>
      <c r="M885" s="303"/>
      <c r="N885" s="276"/>
      <c r="O885" s="276" t="s">
        <v>394</v>
      </c>
      <c r="P885" s="315">
        <v>0</v>
      </c>
      <c r="Q885" s="303"/>
      <c r="R885" s="317" t="s">
        <v>394</v>
      </c>
      <c r="S885" s="276" t="s">
        <v>394</v>
      </c>
      <c r="T885" s="303"/>
      <c r="AC885" s="276" t="s">
        <v>394</v>
      </c>
      <c r="AF885" s="276">
        <f>IFERROR(VLOOKUP(A885,'[1]قوائم الترجمة'!AC$2:AD$2397,1,0),"م")</f>
        <v>117001</v>
      </c>
      <c r="AG885" s="232"/>
      <c r="AH885" s="233"/>
      <c r="AI885" s="233"/>
      <c r="AJ885" s="233"/>
      <c r="AL885" s="267"/>
      <c r="AM885" s="235"/>
      <c r="AO885" s="236"/>
      <c r="AU885" s="234"/>
    </row>
    <row r="886" spans="1:47" ht="21" x14ac:dyDescent="0.4">
      <c r="A886" s="275">
        <v>117006</v>
      </c>
      <c r="B886" s="276" t="s">
        <v>5160</v>
      </c>
      <c r="C886" s="276" t="s">
        <v>108</v>
      </c>
      <c r="D886" s="276" t="s">
        <v>330</v>
      </c>
      <c r="E886" s="276" t="s">
        <v>424</v>
      </c>
      <c r="F886" s="276" t="s">
        <v>8436</v>
      </c>
      <c r="G886" s="276" t="s">
        <v>402</v>
      </c>
      <c r="H886" s="276" t="s">
        <v>7215</v>
      </c>
      <c r="I886" s="276" t="s">
        <v>61</v>
      </c>
      <c r="J886" s="276" t="s">
        <v>426</v>
      </c>
      <c r="K886" s="277">
        <v>2012</v>
      </c>
      <c r="L886" s="276" t="s">
        <v>402</v>
      </c>
      <c r="M886" s="303"/>
      <c r="N886" s="276" t="s">
        <v>8437</v>
      </c>
      <c r="O886" s="276" t="s">
        <v>8409</v>
      </c>
      <c r="P886" s="276">
        <v>20000</v>
      </c>
      <c r="Q886" s="303"/>
      <c r="R886" s="317" t="s">
        <v>394</v>
      </c>
      <c r="S886" s="276"/>
      <c r="T886" s="303"/>
      <c r="AC886" s="276" t="s">
        <v>394</v>
      </c>
      <c r="AF886" s="276">
        <f>IFERROR(VLOOKUP(A886,'[1]قوائم الترجمة'!AC$2:AD$2397,1,0),"م")</f>
        <v>117006</v>
      </c>
      <c r="AG886" s="245"/>
      <c r="AH886" s="246"/>
      <c r="AI886" s="246"/>
      <c r="AJ886" s="246"/>
      <c r="AL886" s="267"/>
      <c r="AM886" s="235"/>
      <c r="AO886" s="247"/>
      <c r="AU886" s="234"/>
    </row>
    <row r="887" spans="1:47" ht="21" x14ac:dyDescent="0.4">
      <c r="A887" s="278">
        <v>117009</v>
      </c>
      <c r="B887" s="279" t="s">
        <v>5159</v>
      </c>
      <c r="C887" s="279" t="s">
        <v>147</v>
      </c>
      <c r="D887" s="279" t="s">
        <v>1112</v>
      </c>
      <c r="E887" s="279" t="s">
        <v>394</v>
      </c>
      <c r="F887" s="303"/>
      <c r="G887" s="303"/>
      <c r="H887" s="279" t="s">
        <v>394</v>
      </c>
      <c r="I887" s="279" t="s">
        <v>61</v>
      </c>
      <c r="J887" s="279" t="s">
        <v>394</v>
      </c>
      <c r="K887" s="279" t="s">
        <v>394</v>
      </c>
      <c r="L887" s="279" t="s">
        <v>394</v>
      </c>
      <c r="M887" s="279" t="s">
        <v>394</v>
      </c>
      <c r="N887" s="279" t="s">
        <v>394</v>
      </c>
      <c r="O887" s="279" t="s">
        <v>394</v>
      </c>
      <c r="P887" s="315">
        <v>0</v>
      </c>
      <c r="Q887" s="279" t="s">
        <v>394</v>
      </c>
      <c r="R887" s="315" t="s">
        <v>394</v>
      </c>
      <c r="S887" s="279" t="s">
        <v>394</v>
      </c>
      <c r="T887" s="279" t="s">
        <v>394</v>
      </c>
      <c r="U887" s="315" t="s">
        <v>394</v>
      </c>
      <c r="V887" s="315" t="s">
        <v>394</v>
      </c>
      <c r="W887" s="315" t="s">
        <v>394</v>
      </c>
      <c r="X887" s="315" t="s">
        <v>394</v>
      </c>
      <c r="Y887" s="281"/>
      <c r="Z887" s="315" t="s">
        <v>394</v>
      </c>
      <c r="AA887" s="315" t="s">
        <v>394</v>
      </c>
      <c r="AB887" s="281"/>
      <c r="AC887" s="279" t="s">
        <v>855</v>
      </c>
      <c r="AF887" s="276" t="str">
        <f>IFERROR(VLOOKUP(A887,'[1]قوائم الترجمة'!AC$2:AD$2397,1,0),"م")</f>
        <v>م</v>
      </c>
      <c r="AG887" s="232"/>
      <c r="AH887" s="233"/>
      <c r="AI887" s="233"/>
      <c r="AJ887" s="233"/>
      <c r="AL887" s="267"/>
      <c r="AM887" s="235"/>
      <c r="AU887" s="234"/>
    </row>
    <row r="888" spans="1:47" ht="21" x14ac:dyDescent="0.4">
      <c r="A888" s="278">
        <v>117012</v>
      </c>
      <c r="B888" s="279" t="s">
        <v>7844</v>
      </c>
      <c r="C888" s="279" t="s">
        <v>569</v>
      </c>
      <c r="D888" s="279" t="s">
        <v>7369</v>
      </c>
      <c r="E888" s="279" t="s">
        <v>394</v>
      </c>
      <c r="F888" s="303"/>
      <c r="G888" s="303"/>
      <c r="H888" s="279" t="s">
        <v>394</v>
      </c>
      <c r="I888" s="279" t="s">
        <v>540</v>
      </c>
      <c r="J888" s="279" t="s">
        <v>394</v>
      </c>
      <c r="K888" s="279" t="s">
        <v>394</v>
      </c>
      <c r="L888" s="279" t="s">
        <v>394</v>
      </c>
      <c r="M888" s="279" t="s">
        <v>394</v>
      </c>
      <c r="N888" s="279" t="s">
        <v>394</v>
      </c>
      <c r="O888" s="279" t="s">
        <v>394</v>
      </c>
      <c r="P888" s="315">
        <v>0</v>
      </c>
      <c r="Q888" s="279" t="s">
        <v>394</v>
      </c>
      <c r="R888" s="315" t="s">
        <v>394</v>
      </c>
      <c r="S888" s="279" t="s">
        <v>394</v>
      </c>
      <c r="T888" s="279" t="s">
        <v>394</v>
      </c>
      <c r="U888" s="315" t="s">
        <v>394</v>
      </c>
      <c r="V888" s="315" t="s">
        <v>394</v>
      </c>
      <c r="W888" s="315" t="s">
        <v>394</v>
      </c>
      <c r="X888" s="315" t="s">
        <v>394</v>
      </c>
      <c r="Y888" s="281"/>
      <c r="Z888" s="315" t="s">
        <v>394</v>
      </c>
      <c r="AA888" s="315" t="s">
        <v>394</v>
      </c>
      <c r="AB888" s="281"/>
      <c r="AC888" s="279" t="s">
        <v>855</v>
      </c>
      <c r="AF888" s="276" t="str">
        <f>IFERROR(VLOOKUP(A888,'[1]قوائم الترجمة'!AC$2:AD$2397,1,0),"م")</f>
        <v>م</v>
      </c>
      <c r="AG888" s="232"/>
      <c r="AH888" s="233"/>
      <c r="AI888" s="233"/>
      <c r="AJ888" s="233"/>
      <c r="AL888" s="267"/>
      <c r="AM888" s="235"/>
      <c r="AU888" s="234"/>
    </row>
    <row r="889" spans="1:47" ht="21" x14ac:dyDescent="0.4">
      <c r="A889" s="275">
        <v>117019</v>
      </c>
      <c r="B889" s="276" t="s">
        <v>1611</v>
      </c>
      <c r="C889" s="276" t="s">
        <v>170</v>
      </c>
      <c r="D889" s="276" t="s">
        <v>1612</v>
      </c>
      <c r="E889" s="276" t="s">
        <v>424</v>
      </c>
      <c r="F889" s="276" t="s">
        <v>8438</v>
      </c>
      <c r="G889" s="276" t="s">
        <v>402</v>
      </c>
      <c r="H889" s="276" t="s">
        <v>425</v>
      </c>
      <c r="I889" s="276" t="s">
        <v>67</v>
      </c>
      <c r="J889" s="276" t="s">
        <v>426</v>
      </c>
      <c r="K889" s="277">
        <v>2014</v>
      </c>
      <c r="L889" s="276" t="s">
        <v>402</v>
      </c>
      <c r="M889" s="303"/>
      <c r="N889" s="276" t="s">
        <v>394</v>
      </c>
      <c r="O889" s="276" t="s">
        <v>394</v>
      </c>
      <c r="P889" s="315">
        <v>0</v>
      </c>
      <c r="Q889" s="303"/>
      <c r="R889" s="317" t="s">
        <v>394</v>
      </c>
      <c r="S889" s="276" t="s">
        <v>394</v>
      </c>
      <c r="T889" s="303"/>
      <c r="AC889" s="276" t="s">
        <v>855</v>
      </c>
      <c r="AF889" s="276">
        <f>IFERROR(VLOOKUP(A889,'[1]قوائم الترجمة'!AC$2:AD$2397,1,0),"م")</f>
        <v>117019</v>
      </c>
      <c r="AG889" s="232"/>
      <c r="AH889" s="233"/>
      <c r="AI889" s="233"/>
      <c r="AJ889" s="233"/>
      <c r="AL889" s="267"/>
      <c r="AM889" s="235"/>
      <c r="AO889" s="236"/>
      <c r="AU889" s="234"/>
    </row>
    <row r="890" spans="1:47" ht="21" x14ac:dyDescent="0.4">
      <c r="A890" s="278">
        <v>117020</v>
      </c>
      <c r="B890" s="279" t="s">
        <v>7900</v>
      </c>
      <c r="C890" s="279" t="s">
        <v>114</v>
      </c>
      <c r="D890" s="279" t="s">
        <v>251</v>
      </c>
      <c r="E890" s="279" t="s">
        <v>394</v>
      </c>
      <c r="F890" s="303"/>
      <c r="G890" s="303"/>
      <c r="H890" s="279" t="s">
        <v>394</v>
      </c>
      <c r="I890" s="279" t="s">
        <v>61</v>
      </c>
      <c r="J890" s="279" t="s">
        <v>394</v>
      </c>
      <c r="K890" s="279" t="s">
        <v>394</v>
      </c>
      <c r="L890" s="279" t="s">
        <v>394</v>
      </c>
      <c r="M890" s="279" t="s">
        <v>394</v>
      </c>
      <c r="N890" s="279" t="s">
        <v>394</v>
      </c>
      <c r="O890" s="279" t="s">
        <v>394</v>
      </c>
      <c r="P890" s="315">
        <v>0</v>
      </c>
      <c r="Q890" s="279" t="s">
        <v>394</v>
      </c>
      <c r="R890" s="315" t="s">
        <v>394</v>
      </c>
      <c r="S890" s="279" t="s">
        <v>394</v>
      </c>
      <c r="T890" s="279" t="s">
        <v>394</v>
      </c>
      <c r="U890" s="315" t="s">
        <v>394</v>
      </c>
      <c r="V890" s="315" t="s">
        <v>394</v>
      </c>
      <c r="W890" s="315" t="s">
        <v>394</v>
      </c>
      <c r="X890" s="315" t="s">
        <v>394</v>
      </c>
      <c r="Y890" s="281"/>
      <c r="Z890" s="315" t="s">
        <v>394</v>
      </c>
      <c r="AA890" s="315" t="s">
        <v>394</v>
      </c>
      <c r="AB890" s="281"/>
      <c r="AC890" s="279" t="s">
        <v>855</v>
      </c>
      <c r="AF890" s="276" t="str">
        <f>IFERROR(VLOOKUP(A890,'[1]قوائم الترجمة'!AC$2:AD$2397,1,0),"م")</f>
        <v>م</v>
      </c>
      <c r="AG890" s="232"/>
      <c r="AH890" s="233"/>
      <c r="AI890" s="233"/>
      <c r="AJ890" s="233"/>
      <c r="AL890" s="267"/>
      <c r="AM890" s="235"/>
      <c r="AO890" s="236"/>
      <c r="AU890" s="234"/>
    </row>
    <row r="891" spans="1:47" ht="21" x14ac:dyDescent="0.4">
      <c r="A891" s="275">
        <v>117028</v>
      </c>
      <c r="B891" s="276" t="s">
        <v>7988</v>
      </c>
      <c r="C891" s="276" t="s">
        <v>170</v>
      </c>
      <c r="D891" s="276" t="s">
        <v>295</v>
      </c>
      <c r="E891" s="276" t="s">
        <v>423</v>
      </c>
      <c r="F891" s="276" t="s">
        <v>8439</v>
      </c>
      <c r="G891" s="276" t="s">
        <v>8260</v>
      </c>
      <c r="H891" s="276" t="s">
        <v>425</v>
      </c>
      <c r="I891" s="276" t="s">
        <v>61</v>
      </c>
      <c r="J891" s="276" t="s">
        <v>403</v>
      </c>
      <c r="K891" s="277">
        <v>2004</v>
      </c>
      <c r="L891" s="276" t="s">
        <v>402</v>
      </c>
      <c r="M891" s="303"/>
      <c r="N891" s="276" t="s">
        <v>394</v>
      </c>
      <c r="O891" s="276" t="s">
        <v>394</v>
      </c>
      <c r="P891" s="315">
        <v>0</v>
      </c>
      <c r="Q891" s="303"/>
      <c r="R891" s="317" t="s">
        <v>394</v>
      </c>
      <c r="S891" s="276" t="s">
        <v>394</v>
      </c>
      <c r="T891" s="303"/>
      <c r="AC891" s="276" t="s">
        <v>394</v>
      </c>
      <c r="AF891" s="276">
        <f>IFERROR(VLOOKUP(A891,'[1]قوائم الترجمة'!AC$2:AD$2397,1,0),"م")</f>
        <v>117028</v>
      </c>
      <c r="AG891" s="232"/>
      <c r="AH891" s="233"/>
      <c r="AI891" s="233"/>
      <c r="AJ891" s="233"/>
      <c r="AL891" s="267"/>
      <c r="AM891" s="235"/>
      <c r="AU891" s="234"/>
    </row>
    <row r="892" spans="1:47" ht="21" x14ac:dyDescent="0.4">
      <c r="A892" s="278">
        <v>117036</v>
      </c>
      <c r="B892" s="279" t="s">
        <v>8052</v>
      </c>
      <c r="C892" s="279" t="s">
        <v>7386</v>
      </c>
      <c r="D892" s="279" t="s">
        <v>7215</v>
      </c>
      <c r="E892" s="279" t="s">
        <v>394</v>
      </c>
      <c r="F892" s="303"/>
      <c r="G892" s="303"/>
      <c r="H892" s="279" t="s">
        <v>394</v>
      </c>
      <c r="I892" s="279" t="s">
        <v>540</v>
      </c>
      <c r="J892" s="279" t="s">
        <v>394</v>
      </c>
      <c r="K892" s="279" t="s">
        <v>394</v>
      </c>
      <c r="L892" s="279" t="s">
        <v>394</v>
      </c>
      <c r="M892" s="279" t="s">
        <v>394</v>
      </c>
      <c r="N892" s="279" t="s">
        <v>394</v>
      </c>
      <c r="O892" s="279" t="s">
        <v>394</v>
      </c>
      <c r="P892" s="315">
        <v>0</v>
      </c>
      <c r="Q892" s="279" t="s">
        <v>394</v>
      </c>
      <c r="R892" s="315" t="s">
        <v>394</v>
      </c>
      <c r="S892" s="279" t="s">
        <v>394</v>
      </c>
      <c r="T892" s="279" t="s">
        <v>394</v>
      </c>
      <c r="U892" s="315" t="s">
        <v>394</v>
      </c>
      <c r="V892" s="315" t="s">
        <v>394</v>
      </c>
      <c r="W892" s="315" t="s">
        <v>394</v>
      </c>
      <c r="X892" s="315" t="s">
        <v>394</v>
      </c>
      <c r="Y892" s="281"/>
      <c r="Z892" s="315" t="s">
        <v>394</v>
      </c>
      <c r="AA892" s="315" t="s">
        <v>394</v>
      </c>
      <c r="AB892" s="281"/>
      <c r="AC892" s="279" t="s">
        <v>855</v>
      </c>
      <c r="AF892" s="276" t="str">
        <f>IFERROR(VLOOKUP(A892,'[1]قوائم الترجمة'!AC$2:AD$2397,1,0),"م")</f>
        <v>م</v>
      </c>
      <c r="AG892" s="232"/>
      <c r="AH892" s="233"/>
      <c r="AI892" s="233"/>
      <c r="AJ892" s="233"/>
      <c r="AL892" s="267"/>
      <c r="AM892" s="235"/>
      <c r="AO892" s="236"/>
      <c r="AU892" s="234"/>
    </row>
    <row r="893" spans="1:47" ht="21" x14ac:dyDescent="0.4">
      <c r="A893" s="278">
        <v>117053</v>
      </c>
      <c r="B893" s="279" t="s">
        <v>5158</v>
      </c>
      <c r="C893" s="279" t="s">
        <v>107</v>
      </c>
      <c r="D893" s="279" t="s">
        <v>236</v>
      </c>
      <c r="E893" s="279" t="s">
        <v>394</v>
      </c>
      <c r="F893" s="303"/>
      <c r="G893" s="303"/>
      <c r="H893" s="279" t="s">
        <v>394</v>
      </c>
      <c r="I893" s="279" t="s">
        <v>538</v>
      </c>
      <c r="J893" s="279" t="s">
        <v>394</v>
      </c>
      <c r="K893" s="279" t="s">
        <v>394</v>
      </c>
      <c r="L893" s="279" t="s">
        <v>394</v>
      </c>
      <c r="M893" s="279" t="s">
        <v>394</v>
      </c>
      <c r="N893" s="279" t="s">
        <v>394</v>
      </c>
      <c r="O893" s="279" t="s">
        <v>394</v>
      </c>
      <c r="P893" s="315">
        <v>0</v>
      </c>
      <c r="Q893" s="279" t="s">
        <v>394</v>
      </c>
      <c r="R893" s="315" t="s">
        <v>394</v>
      </c>
      <c r="S893" s="279" t="s">
        <v>394</v>
      </c>
      <c r="T893" s="279" t="s">
        <v>394</v>
      </c>
      <c r="U893" s="315" t="s">
        <v>394</v>
      </c>
      <c r="V893" s="315" t="s">
        <v>394</v>
      </c>
      <c r="W893" s="315" t="s">
        <v>394</v>
      </c>
      <c r="X893" s="315" t="s">
        <v>394</v>
      </c>
      <c r="Y893" s="281"/>
      <c r="Z893" s="315" t="s">
        <v>394</v>
      </c>
      <c r="AA893" s="315" t="s">
        <v>394</v>
      </c>
      <c r="AB893" s="281"/>
      <c r="AC893" s="279" t="s">
        <v>394</v>
      </c>
      <c r="AF893" s="276" t="str">
        <f>IFERROR(VLOOKUP(A893,'[1]قوائم الترجمة'!AC$2:AD$2397,1,0),"م")</f>
        <v>م</v>
      </c>
      <c r="AG893" s="232"/>
      <c r="AH893" s="233"/>
      <c r="AI893" s="233"/>
      <c r="AJ893" s="233"/>
      <c r="AL893" s="267"/>
      <c r="AM893" s="235"/>
      <c r="AO893" s="236"/>
      <c r="AU893" s="234"/>
    </row>
    <row r="894" spans="1:47" ht="21" x14ac:dyDescent="0.4">
      <c r="A894" s="278">
        <v>117054</v>
      </c>
      <c r="B894" s="279" t="s">
        <v>5156</v>
      </c>
      <c r="C894" s="279" t="s">
        <v>133</v>
      </c>
      <c r="D894" s="279" t="s">
        <v>5157</v>
      </c>
      <c r="E894" s="279" t="s">
        <v>394</v>
      </c>
      <c r="F894" s="303"/>
      <c r="G894" s="303"/>
      <c r="H894" s="279" t="s">
        <v>394</v>
      </c>
      <c r="I894" s="279" t="s">
        <v>538</v>
      </c>
      <c r="J894" s="279" t="s">
        <v>394</v>
      </c>
      <c r="K894" s="279" t="s">
        <v>394</v>
      </c>
      <c r="L894" s="279" t="s">
        <v>394</v>
      </c>
      <c r="M894" s="279" t="s">
        <v>394</v>
      </c>
      <c r="N894" s="279" t="s">
        <v>394</v>
      </c>
      <c r="O894" s="279" t="s">
        <v>394</v>
      </c>
      <c r="P894" s="315">
        <v>0</v>
      </c>
      <c r="Q894" s="279" t="s">
        <v>394</v>
      </c>
      <c r="R894" s="315" t="s">
        <v>394</v>
      </c>
      <c r="S894" s="279" t="s">
        <v>394</v>
      </c>
      <c r="T894" s="279" t="s">
        <v>394</v>
      </c>
      <c r="U894" s="315" t="s">
        <v>394</v>
      </c>
      <c r="V894" s="315" t="s">
        <v>394</v>
      </c>
      <c r="W894" s="315" t="s">
        <v>394</v>
      </c>
      <c r="X894" s="315" t="s">
        <v>394</v>
      </c>
      <c r="Y894" s="281"/>
      <c r="Z894" s="315" t="s">
        <v>394</v>
      </c>
      <c r="AA894" s="315" t="s">
        <v>394</v>
      </c>
      <c r="AB894" s="281"/>
      <c r="AC894" s="279" t="s">
        <v>855</v>
      </c>
      <c r="AF894" s="276" t="str">
        <f>IFERROR(VLOOKUP(A894,'[1]قوائم الترجمة'!AC$2:AD$2397,1,0),"م")</f>
        <v>م</v>
      </c>
      <c r="AG894" s="232"/>
      <c r="AH894" s="233"/>
      <c r="AI894" s="233"/>
      <c r="AJ894" s="233"/>
      <c r="AL894" s="267"/>
      <c r="AM894" s="235"/>
      <c r="AO894" s="236"/>
      <c r="AU894" s="234"/>
    </row>
    <row r="895" spans="1:47" ht="21" x14ac:dyDescent="0.4">
      <c r="A895" s="278">
        <v>117066</v>
      </c>
      <c r="B895" s="279" t="s">
        <v>7748</v>
      </c>
      <c r="C895" s="279" t="s">
        <v>120</v>
      </c>
      <c r="D895" s="279" t="s">
        <v>1122</v>
      </c>
      <c r="E895" s="279" t="s">
        <v>394</v>
      </c>
      <c r="F895" s="303"/>
      <c r="G895" s="303"/>
      <c r="H895" s="279" t="s">
        <v>394</v>
      </c>
      <c r="I895" s="279" t="s">
        <v>61</v>
      </c>
      <c r="J895" s="279" t="s">
        <v>394</v>
      </c>
      <c r="K895" s="279" t="s">
        <v>394</v>
      </c>
      <c r="L895" s="279" t="s">
        <v>394</v>
      </c>
      <c r="M895" s="279" t="s">
        <v>394</v>
      </c>
      <c r="N895" s="279" t="s">
        <v>394</v>
      </c>
      <c r="O895" s="279" t="s">
        <v>394</v>
      </c>
      <c r="P895" s="315">
        <v>0</v>
      </c>
      <c r="Q895" s="279" t="s">
        <v>394</v>
      </c>
      <c r="R895" s="315" t="s">
        <v>394</v>
      </c>
      <c r="S895" s="279" t="s">
        <v>394</v>
      </c>
      <c r="T895" s="279" t="s">
        <v>394</v>
      </c>
      <c r="U895" s="315" t="s">
        <v>394</v>
      </c>
      <c r="V895" s="315" t="s">
        <v>394</v>
      </c>
      <c r="W895" s="315" t="s">
        <v>394</v>
      </c>
      <c r="X895" s="315" t="s">
        <v>394</v>
      </c>
      <c r="Y895" s="281"/>
      <c r="Z895" s="315" t="s">
        <v>394</v>
      </c>
      <c r="AA895" s="315" t="s">
        <v>394</v>
      </c>
      <c r="AB895" s="281"/>
      <c r="AC895" s="279" t="s">
        <v>855</v>
      </c>
      <c r="AF895" s="276" t="str">
        <f>IFERROR(VLOOKUP(A895,'[1]قوائم الترجمة'!AC$2:AD$2397,1,0),"م")</f>
        <v>م</v>
      </c>
      <c r="AG895" s="232"/>
      <c r="AH895" s="233"/>
      <c r="AI895" s="233"/>
      <c r="AJ895" s="233"/>
      <c r="AL895" s="267"/>
      <c r="AM895" s="235"/>
      <c r="AO895" s="236"/>
      <c r="AU895" s="234"/>
    </row>
    <row r="896" spans="1:47" ht="21" x14ac:dyDescent="0.4">
      <c r="A896" s="278">
        <v>117072</v>
      </c>
      <c r="B896" s="279" t="s">
        <v>6975</v>
      </c>
      <c r="C896" s="279" t="s">
        <v>577</v>
      </c>
      <c r="D896" s="279" t="s">
        <v>6976</v>
      </c>
      <c r="E896" s="279" t="s">
        <v>394</v>
      </c>
      <c r="F896" s="303"/>
      <c r="G896" s="303"/>
      <c r="H896" s="279" t="s">
        <v>394</v>
      </c>
      <c r="I896" s="279" t="s">
        <v>538</v>
      </c>
      <c r="J896" s="279" t="s">
        <v>394</v>
      </c>
      <c r="K896" s="279" t="s">
        <v>394</v>
      </c>
      <c r="L896" s="279" t="s">
        <v>394</v>
      </c>
      <c r="M896" s="279" t="s">
        <v>394</v>
      </c>
      <c r="N896" s="279" t="s">
        <v>394</v>
      </c>
      <c r="O896" s="279" t="s">
        <v>394</v>
      </c>
      <c r="P896" s="315">
        <v>0</v>
      </c>
      <c r="Q896" s="279" t="s">
        <v>394</v>
      </c>
      <c r="R896" s="315" t="s">
        <v>394</v>
      </c>
      <c r="S896" s="279" t="s">
        <v>394</v>
      </c>
      <c r="T896" s="279" t="s">
        <v>394</v>
      </c>
      <c r="U896" s="315" t="s">
        <v>394</v>
      </c>
      <c r="V896" s="315" t="s">
        <v>394</v>
      </c>
      <c r="W896" s="315" t="s">
        <v>394</v>
      </c>
      <c r="X896" s="315" t="s">
        <v>394</v>
      </c>
      <c r="Y896" s="281"/>
      <c r="Z896" s="315" t="s">
        <v>394</v>
      </c>
      <c r="AA896" s="315" t="s">
        <v>394</v>
      </c>
      <c r="AB896" s="281"/>
      <c r="AC896" s="279" t="s">
        <v>855</v>
      </c>
      <c r="AF896" s="276" t="str">
        <f>IFERROR(VLOOKUP(A896,'[1]قوائم الترجمة'!AC$2:AD$2397,1,0),"م")</f>
        <v>م</v>
      </c>
      <c r="AG896" s="232"/>
      <c r="AH896" s="233"/>
      <c r="AI896" s="233"/>
      <c r="AJ896" s="233"/>
      <c r="AL896" s="267"/>
      <c r="AM896" s="235"/>
      <c r="AO896" s="236"/>
      <c r="AU896" s="234"/>
    </row>
    <row r="897" spans="1:47" ht="21" x14ac:dyDescent="0.4">
      <c r="A897" s="278">
        <v>117076</v>
      </c>
      <c r="B897" s="279" t="s">
        <v>1427</v>
      </c>
      <c r="C897" s="279" t="s">
        <v>474</v>
      </c>
      <c r="D897" s="279" t="s">
        <v>662</v>
      </c>
      <c r="E897" s="279" t="s">
        <v>394</v>
      </c>
      <c r="F897" s="303"/>
      <c r="G897" s="303"/>
      <c r="H897" s="279" t="s">
        <v>394</v>
      </c>
      <c r="I897" s="279" t="s">
        <v>61</v>
      </c>
      <c r="J897" s="279" t="s">
        <v>394</v>
      </c>
      <c r="K897" s="279" t="s">
        <v>394</v>
      </c>
      <c r="L897" s="279" t="s">
        <v>394</v>
      </c>
      <c r="M897" s="279" t="s">
        <v>394</v>
      </c>
      <c r="N897" s="279" t="s">
        <v>394</v>
      </c>
      <c r="O897" s="279" t="s">
        <v>394</v>
      </c>
      <c r="P897" s="315">
        <v>0</v>
      </c>
      <c r="Q897" s="279" t="s">
        <v>394</v>
      </c>
      <c r="R897" s="315" t="s">
        <v>394</v>
      </c>
      <c r="S897" s="279" t="s">
        <v>394</v>
      </c>
      <c r="T897" s="279" t="s">
        <v>394</v>
      </c>
      <c r="U897" s="315" t="s">
        <v>394</v>
      </c>
      <c r="V897" s="315" t="s">
        <v>394</v>
      </c>
      <c r="W897" s="315" t="s">
        <v>394</v>
      </c>
      <c r="X897" s="315" t="s">
        <v>394</v>
      </c>
      <c r="Y897" s="281"/>
      <c r="Z897" s="315" t="s">
        <v>394</v>
      </c>
      <c r="AA897" s="315" t="s">
        <v>394</v>
      </c>
      <c r="AB897" s="281"/>
      <c r="AC897" s="279" t="s">
        <v>855</v>
      </c>
      <c r="AF897" s="276" t="str">
        <f>IFERROR(VLOOKUP(A897,'[1]قوائم الترجمة'!AC$2:AD$2397,1,0),"م")</f>
        <v>م</v>
      </c>
      <c r="AG897" s="232"/>
      <c r="AH897" s="233"/>
      <c r="AI897" s="233"/>
      <c r="AJ897" s="233"/>
      <c r="AL897" s="267"/>
      <c r="AM897" s="235"/>
      <c r="AU897" s="234"/>
    </row>
    <row r="898" spans="1:47" ht="21" x14ac:dyDescent="0.4">
      <c r="A898" s="278">
        <v>117082</v>
      </c>
      <c r="B898" s="279" t="s">
        <v>6410</v>
      </c>
      <c r="C898" s="279" t="s">
        <v>730</v>
      </c>
      <c r="D898" s="279" t="s">
        <v>313</v>
      </c>
      <c r="E898" s="279" t="s">
        <v>5660</v>
      </c>
      <c r="F898" s="279" t="s">
        <v>8803</v>
      </c>
      <c r="G898" s="279" t="s">
        <v>9051</v>
      </c>
      <c r="H898" s="279" t="s">
        <v>425</v>
      </c>
      <c r="I898" s="279" t="s">
        <v>538</v>
      </c>
      <c r="J898" s="279" t="s">
        <v>8112</v>
      </c>
      <c r="K898" s="280">
        <v>2009</v>
      </c>
      <c r="L898" s="279" t="s">
        <v>409</v>
      </c>
      <c r="M898" s="279" t="s">
        <v>394</v>
      </c>
      <c r="N898" s="279" t="s">
        <v>394</v>
      </c>
      <c r="O898" s="279" t="s">
        <v>394</v>
      </c>
      <c r="P898" s="315">
        <v>0</v>
      </c>
      <c r="Q898" s="278"/>
      <c r="S898" s="279" t="s">
        <v>394</v>
      </c>
      <c r="T898" s="279" t="s">
        <v>394</v>
      </c>
      <c r="AC898" s="279" t="s">
        <v>855</v>
      </c>
      <c r="AF898" s="276">
        <f>IFERROR(VLOOKUP(A898,'[1]قوائم الترجمة'!AC$2:AD$2397,1,0),"م")</f>
        <v>117082</v>
      </c>
      <c r="AG898" s="232"/>
      <c r="AH898" s="233"/>
      <c r="AI898" s="233"/>
      <c r="AJ898" s="233"/>
      <c r="AL898" s="267"/>
      <c r="AM898" s="235"/>
      <c r="AO898" s="236"/>
      <c r="AU898" s="234"/>
    </row>
    <row r="899" spans="1:47" ht="21" x14ac:dyDescent="0.4">
      <c r="A899" s="278">
        <v>117084</v>
      </c>
      <c r="B899" s="279" t="s">
        <v>6593</v>
      </c>
      <c r="C899" s="279" t="s">
        <v>93</v>
      </c>
      <c r="D899" s="279" t="s">
        <v>239</v>
      </c>
      <c r="E899" s="279" t="s">
        <v>394</v>
      </c>
      <c r="F899" s="303"/>
      <c r="G899" s="303"/>
      <c r="H899" s="279" t="s">
        <v>394</v>
      </c>
      <c r="I899" s="279" t="s">
        <v>540</v>
      </c>
      <c r="J899" s="279" t="s">
        <v>394</v>
      </c>
      <c r="K899" s="279" t="s">
        <v>394</v>
      </c>
      <c r="L899" s="279" t="s">
        <v>394</v>
      </c>
      <c r="M899" s="279" t="s">
        <v>394</v>
      </c>
      <c r="N899" s="279" t="s">
        <v>394</v>
      </c>
      <c r="O899" s="279" t="s">
        <v>394</v>
      </c>
      <c r="P899" s="315">
        <v>0</v>
      </c>
      <c r="Q899" s="279" t="s">
        <v>394</v>
      </c>
      <c r="R899" s="315" t="s">
        <v>394</v>
      </c>
      <c r="S899" s="279" t="s">
        <v>394</v>
      </c>
      <c r="T899" s="279" t="s">
        <v>394</v>
      </c>
      <c r="U899" s="315" t="s">
        <v>394</v>
      </c>
      <c r="V899" s="315" t="s">
        <v>394</v>
      </c>
      <c r="W899" s="315" t="s">
        <v>394</v>
      </c>
      <c r="X899" s="315" t="s">
        <v>394</v>
      </c>
      <c r="Y899" s="281"/>
      <c r="Z899" s="315" t="s">
        <v>394</v>
      </c>
      <c r="AA899" s="315" t="s">
        <v>394</v>
      </c>
      <c r="AB899" s="281"/>
      <c r="AC899" s="279" t="s">
        <v>855</v>
      </c>
      <c r="AF899" s="276" t="str">
        <f>IFERROR(VLOOKUP(A899,'[1]قوائم الترجمة'!AC$2:AD$2397,1,0),"م")</f>
        <v>م</v>
      </c>
      <c r="AG899" s="232"/>
      <c r="AH899" s="233"/>
      <c r="AI899" s="233"/>
      <c r="AJ899" s="233"/>
      <c r="AL899" s="267"/>
      <c r="AM899" s="235"/>
      <c r="AU899" s="234"/>
    </row>
    <row r="900" spans="1:47" ht="21" x14ac:dyDescent="0.4">
      <c r="A900" s="278">
        <v>117086</v>
      </c>
      <c r="B900" s="279" t="s">
        <v>5154</v>
      </c>
      <c r="C900" s="279" t="s">
        <v>5155</v>
      </c>
      <c r="D900" s="279" t="s">
        <v>277</v>
      </c>
      <c r="E900" s="279" t="s">
        <v>394</v>
      </c>
      <c r="F900" s="303"/>
      <c r="G900" s="303"/>
      <c r="H900" s="279" t="s">
        <v>394</v>
      </c>
      <c r="I900" s="279" t="s">
        <v>61</v>
      </c>
      <c r="J900" s="279" t="s">
        <v>394</v>
      </c>
      <c r="K900" s="279" t="s">
        <v>394</v>
      </c>
      <c r="L900" s="279" t="s">
        <v>394</v>
      </c>
      <c r="M900" s="279" t="s">
        <v>394</v>
      </c>
      <c r="N900" s="279" t="s">
        <v>394</v>
      </c>
      <c r="O900" s="279" t="s">
        <v>394</v>
      </c>
      <c r="P900" s="315">
        <v>0</v>
      </c>
      <c r="Q900" s="279" t="s">
        <v>394</v>
      </c>
      <c r="R900" s="315" t="s">
        <v>394</v>
      </c>
      <c r="S900" s="279" t="s">
        <v>394</v>
      </c>
      <c r="T900" s="279" t="s">
        <v>394</v>
      </c>
      <c r="U900" s="315" t="s">
        <v>394</v>
      </c>
      <c r="V900" s="315" t="s">
        <v>394</v>
      </c>
      <c r="W900" s="315" t="s">
        <v>394</v>
      </c>
      <c r="X900" s="315" t="s">
        <v>394</v>
      </c>
      <c r="Y900" s="281"/>
      <c r="Z900" s="315" t="s">
        <v>394</v>
      </c>
      <c r="AA900" s="315" t="s">
        <v>394</v>
      </c>
      <c r="AB900" s="281"/>
      <c r="AC900" s="279" t="s">
        <v>394</v>
      </c>
      <c r="AF900" s="276" t="str">
        <f>IFERROR(VLOOKUP(A900,'[1]قوائم الترجمة'!AC$2:AD$2397,1,0),"م")</f>
        <v>م</v>
      </c>
      <c r="AG900" s="232"/>
      <c r="AH900" s="233"/>
      <c r="AI900" s="233"/>
      <c r="AJ900" s="233"/>
      <c r="AL900" s="267"/>
      <c r="AM900" s="235"/>
      <c r="AU900" s="234"/>
    </row>
    <row r="901" spans="1:47" ht="21" x14ac:dyDescent="0.4">
      <c r="A901" s="278">
        <v>117091</v>
      </c>
      <c r="B901" s="279" t="s">
        <v>7571</v>
      </c>
      <c r="C901" s="279" t="s">
        <v>109</v>
      </c>
      <c r="D901" s="279" t="s">
        <v>252</v>
      </c>
      <c r="E901" s="279" t="s">
        <v>394</v>
      </c>
      <c r="F901" s="303"/>
      <c r="G901" s="303"/>
      <c r="H901" s="279" t="s">
        <v>394</v>
      </c>
      <c r="I901" s="279" t="s">
        <v>61</v>
      </c>
      <c r="J901" s="279" t="s">
        <v>394</v>
      </c>
      <c r="K901" s="279" t="s">
        <v>394</v>
      </c>
      <c r="L901" s="279" t="s">
        <v>394</v>
      </c>
      <c r="M901" s="279" t="s">
        <v>394</v>
      </c>
      <c r="N901" s="279" t="s">
        <v>394</v>
      </c>
      <c r="O901" s="279" t="s">
        <v>394</v>
      </c>
      <c r="P901" s="315">
        <v>0</v>
      </c>
      <c r="Q901" s="279" t="s">
        <v>394</v>
      </c>
      <c r="R901" s="315" t="s">
        <v>394</v>
      </c>
      <c r="S901" s="279" t="s">
        <v>394</v>
      </c>
      <c r="T901" s="279" t="s">
        <v>394</v>
      </c>
      <c r="U901" s="315" t="s">
        <v>394</v>
      </c>
      <c r="V901" s="315" t="s">
        <v>394</v>
      </c>
      <c r="W901" s="315" t="s">
        <v>394</v>
      </c>
      <c r="X901" s="315" t="s">
        <v>394</v>
      </c>
      <c r="Y901" s="281"/>
      <c r="Z901" s="315" t="s">
        <v>394</v>
      </c>
      <c r="AA901" s="315" t="s">
        <v>394</v>
      </c>
      <c r="AB901" s="281"/>
      <c r="AC901" s="279" t="s">
        <v>855</v>
      </c>
      <c r="AF901" s="276" t="str">
        <f>IFERROR(VLOOKUP(A901,'[1]قوائم الترجمة'!AC$2:AD$2397,1,0),"م")</f>
        <v>م</v>
      </c>
      <c r="AG901" s="232"/>
      <c r="AH901" s="233"/>
      <c r="AI901" s="233"/>
      <c r="AJ901" s="233"/>
      <c r="AL901" s="267"/>
      <c r="AM901" s="235"/>
      <c r="AU901" s="234"/>
    </row>
    <row r="902" spans="1:47" ht="21" x14ac:dyDescent="0.4">
      <c r="A902" s="278">
        <v>117095</v>
      </c>
      <c r="B902" s="279" t="s">
        <v>994</v>
      </c>
      <c r="C902" s="279" t="s">
        <v>169</v>
      </c>
      <c r="D902" s="279" t="s">
        <v>244</v>
      </c>
      <c r="E902" s="279" t="s">
        <v>394</v>
      </c>
      <c r="F902" s="303"/>
      <c r="G902" s="303"/>
      <c r="H902" s="279" t="s">
        <v>394</v>
      </c>
      <c r="I902" s="279" t="s">
        <v>61</v>
      </c>
      <c r="J902" s="279" t="s">
        <v>394</v>
      </c>
      <c r="K902" s="279" t="s">
        <v>394</v>
      </c>
      <c r="L902" s="279" t="s">
        <v>394</v>
      </c>
      <c r="M902" s="279" t="s">
        <v>394</v>
      </c>
      <c r="N902" s="279" t="s">
        <v>394</v>
      </c>
      <c r="O902" s="279" t="s">
        <v>394</v>
      </c>
      <c r="P902" s="315">
        <v>0</v>
      </c>
      <c r="Q902" s="279" t="s">
        <v>394</v>
      </c>
      <c r="R902" s="315" t="s">
        <v>394</v>
      </c>
      <c r="S902" s="279" t="s">
        <v>394</v>
      </c>
      <c r="T902" s="279" t="s">
        <v>394</v>
      </c>
      <c r="U902" s="315" t="s">
        <v>394</v>
      </c>
      <c r="V902" s="315" t="s">
        <v>394</v>
      </c>
      <c r="W902" s="315" t="s">
        <v>394</v>
      </c>
      <c r="X902" s="315" t="s">
        <v>394</v>
      </c>
      <c r="Y902" s="281"/>
      <c r="Z902" s="315" t="s">
        <v>394</v>
      </c>
      <c r="AA902" s="315" t="s">
        <v>394</v>
      </c>
      <c r="AB902" s="281"/>
      <c r="AC902" s="279" t="s">
        <v>855</v>
      </c>
      <c r="AF902" s="276" t="str">
        <f>IFERROR(VLOOKUP(A902,'[1]قوائم الترجمة'!AC$2:AD$2397,1,0),"م")</f>
        <v>م</v>
      </c>
      <c r="AG902" s="232"/>
      <c r="AH902" s="233"/>
      <c r="AI902" s="233"/>
      <c r="AJ902" s="233"/>
      <c r="AL902" s="267"/>
      <c r="AM902" s="235"/>
      <c r="AO902" s="236"/>
      <c r="AU902" s="234"/>
    </row>
    <row r="903" spans="1:47" ht="21" x14ac:dyDescent="0.4">
      <c r="A903" s="278">
        <v>117101</v>
      </c>
      <c r="B903" s="279" t="s">
        <v>5153</v>
      </c>
      <c r="C903" s="279" t="s">
        <v>81</v>
      </c>
      <c r="D903" s="279" t="s">
        <v>980</v>
      </c>
      <c r="E903" s="279" t="s">
        <v>394</v>
      </c>
      <c r="F903" s="303"/>
      <c r="G903" s="303"/>
      <c r="H903" s="279" t="s">
        <v>394</v>
      </c>
      <c r="I903" s="279" t="s">
        <v>61</v>
      </c>
      <c r="J903" s="279" t="s">
        <v>394</v>
      </c>
      <c r="K903" s="279" t="s">
        <v>394</v>
      </c>
      <c r="L903" s="279" t="s">
        <v>394</v>
      </c>
      <c r="M903" s="279" t="s">
        <v>394</v>
      </c>
      <c r="N903" s="279" t="s">
        <v>394</v>
      </c>
      <c r="O903" s="279" t="s">
        <v>394</v>
      </c>
      <c r="P903" s="315">
        <v>0</v>
      </c>
      <c r="Q903" s="279" t="s">
        <v>394</v>
      </c>
      <c r="R903" s="315" t="s">
        <v>394</v>
      </c>
      <c r="S903" s="279" t="s">
        <v>394</v>
      </c>
      <c r="T903" s="279" t="s">
        <v>394</v>
      </c>
      <c r="U903" s="315" t="s">
        <v>394</v>
      </c>
      <c r="V903" s="315" t="s">
        <v>394</v>
      </c>
      <c r="W903" s="315" t="s">
        <v>394</v>
      </c>
      <c r="X903" s="315" t="s">
        <v>394</v>
      </c>
      <c r="Y903" s="281"/>
      <c r="Z903" s="315" t="s">
        <v>394</v>
      </c>
      <c r="AA903" s="315" t="s">
        <v>394</v>
      </c>
      <c r="AB903" s="281"/>
      <c r="AC903" s="279" t="s">
        <v>394</v>
      </c>
      <c r="AF903" s="276" t="str">
        <f>IFERROR(VLOOKUP(A903,'[1]قوائم الترجمة'!AC$2:AD$2397,1,0),"م")</f>
        <v>م</v>
      </c>
      <c r="AG903" s="232"/>
      <c r="AH903" s="233"/>
      <c r="AI903" s="233"/>
      <c r="AJ903" s="233"/>
      <c r="AL903" s="267"/>
      <c r="AM903" s="235"/>
      <c r="AU903" s="234"/>
    </row>
    <row r="904" spans="1:47" ht="21" x14ac:dyDescent="0.4">
      <c r="A904" s="278">
        <v>117113</v>
      </c>
      <c r="B904" s="279" t="s">
        <v>1426</v>
      </c>
      <c r="C904" s="279" t="s">
        <v>1094</v>
      </c>
      <c r="D904" s="279" t="s">
        <v>119</v>
      </c>
      <c r="E904" s="279" t="s">
        <v>423</v>
      </c>
      <c r="F904" s="279" t="s">
        <v>9052</v>
      </c>
      <c r="G904" s="279" t="s">
        <v>402</v>
      </c>
      <c r="H904" s="279" t="s">
        <v>425</v>
      </c>
      <c r="I904" s="279" t="s">
        <v>61</v>
      </c>
      <c r="J904" s="279" t="s">
        <v>426</v>
      </c>
      <c r="K904" s="280">
        <v>2013</v>
      </c>
      <c r="L904" s="279" t="s">
        <v>402</v>
      </c>
      <c r="M904" s="279" t="s">
        <v>394</v>
      </c>
      <c r="N904" s="279"/>
      <c r="O904" s="279" t="s">
        <v>394</v>
      </c>
      <c r="P904" s="315">
        <v>0</v>
      </c>
      <c r="Q904" s="278"/>
      <c r="S904" s="279" t="s">
        <v>394</v>
      </c>
      <c r="T904" s="279" t="s">
        <v>394</v>
      </c>
      <c r="AC904" s="279" t="s">
        <v>855</v>
      </c>
      <c r="AF904" s="276">
        <f>IFERROR(VLOOKUP(A904,'[1]قوائم الترجمة'!AC$2:AD$2397,1,0),"م")</f>
        <v>117113</v>
      </c>
      <c r="AG904" s="232"/>
      <c r="AH904" s="233"/>
      <c r="AI904" s="233"/>
      <c r="AJ904" s="233"/>
      <c r="AL904" s="267"/>
      <c r="AM904" s="235"/>
      <c r="AO904" s="236"/>
      <c r="AU904" s="234"/>
    </row>
    <row r="905" spans="1:47" ht="21" x14ac:dyDescent="0.4">
      <c r="A905" s="278">
        <v>117125</v>
      </c>
      <c r="B905" s="279" t="s">
        <v>1610</v>
      </c>
      <c r="C905" s="279" t="s">
        <v>132</v>
      </c>
      <c r="D905" s="279" t="s">
        <v>636</v>
      </c>
      <c r="E905" s="279" t="s">
        <v>394</v>
      </c>
      <c r="F905" s="303"/>
      <c r="G905" s="303"/>
      <c r="H905" s="279" t="s">
        <v>394</v>
      </c>
      <c r="I905" s="279" t="s">
        <v>61</v>
      </c>
      <c r="J905" s="279" t="s">
        <v>394</v>
      </c>
      <c r="K905" s="279" t="s">
        <v>394</v>
      </c>
      <c r="L905" s="279" t="s">
        <v>394</v>
      </c>
      <c r="M905" s="279" t="s">
        <v>394</v>
      </c>
      <c r="N905" s="279" t="s">
        <v>394</v>
      </c>
      <c r="O905" s="279" t="s">
        <v>394</v>
      </c>
      <c r="P905" s="315">
        <v>0</v>
      </c>
      <c r="Q905" s="279" t="s">
        <v>394</v>
      </c>
      <c r="R905" s="315" t="s">
        <v>394</v>
      </c>
      <c r="S905" s="279" t="s">
        <v>394</v>
      </c>
      <c r="T905" s="279" t="s">
        <v>394</v>
      </c>
      <c r="U905" s="315" t="s">
        <v>394</v>
      </c>
      <c r="V905" s="315" t="s">
        <v>394</v>
      </c>
      <c r="W905" s="315" t="s">
        <v>394</v>
      </c>
      <c r="X905" s="315" t="s">
        <v>394</v>
      </c>
      <c r="Y905" s="281"/>
      <c r="Z905" s="315" t="s">
        <v>394</v>
      </c>
      <c r="AA905" s="315" t="s">
        <v>394</v>
      </c>
      <c r="AB905" s="281"/>
      <c r="AC905" s="279" t="s">
        <v>855</v>
      </c>
      <c r="AF905" s="276" t="str">
        <f>IFERROR(VLOOKUP(A905,'[1]قوائم الترجمة'!AC$2:AD$2397,1,0),"م")</f>
        <v>م</v>
      </c>
      <c r="AG905" s="232"/>
      <c r="AH905" s="233"/>
      <c r="AI905" s="233"/>
      <c r="AJ905" s="233"/>
      <c r="AL905" s="267"/>
      <c r="AM905" s="235"/>
      <c r="AU905" s="234"/>
    </row>
    <row r="906" spans="1:47" ht="21" x14ac:dyDescent="0.4">
      <c r="A906" s="278">
        <v>117132</v>
      </c>
      <c r="B906" s="279" t="s">
        <v>5151</v>
      </c>
      <c r="C906" s="279" t="s">
        <v>5152</v>
      </c>
      <c r="D906" s="279" t="s">
        <v>287</v>
      </c>
      <c r="E906" s="279" t="s">
        <v>424</v>
      </c>
      <c r="F906" s="279" t="s">
        <v>9053</v>
      </c>
      <c r="G906" s="279" t="s">
        <v>8183</v>
      </c>
      <c r="H906" s="279" t="s">
        <v>425</v>
      </c>
      <c r="I906" s="279" t="s">
        <v>538</v>
      </c>
      <c r="J906" s="279" t="s">
        <v>426</v>
      </c>
      <c r="K906" s="280">
        <v>2011</v>
      </c>
      <c r="L906" s="279" t="s">
        <v>402</v>
      </c>
      <c r="M906" s="279" t="s">
        <v>394</v>
      </c>
      <c r="N906" s="279" t="s">
        <v>394</v>
      </c>
      <c r="O906" s="279" t="s">
        <v>394</v>
      </c>
      <c r="P906" s="315">
        <v>0</v>
      </c>
      <c r="Q906" s="278"/>
      <c r="S906" s="279" t="s">
        <v>394</v>
      </c>
      <c r="T906" s="279" t="s">
        <v>394</v>
      </c>
      <c r="AC906" s="279" t="s">
        <v>855</v>
      </c>
      <c r="AF906" s="276">
        <f>IFERROR(VLOOKUP(A906,'[1]قوائم الترجمة'!AC$2:AD$2397,1,0),"م")</f>
        <v>117132</v>
      </c>
      <c r="AG906" s="245"/>
      <c r="AH906" s="246"/>
      <c r="AI906" s="246"/>
      <c r="AJ906" s="246"/>
      <c r="AL906" s="267"/>
      <c r="AM906" s="235"/>
      <c r="AU906" s="234"/>
    </row>
    <row r="907" spans="1:47" ht="21" x14ac:dyDescent="0.4">
      <c r="A907" s="278">
        <v>117140</v>
      </c>
      <c r="B907" s="279" t="s">
        <v>5150</v>
      </c>
      <c r="C907" s="279" t="s">
        <v>97</v>
      </c>
      <c r="D907" s="279" t="s">
        <v>357</v>
      </c>
      <c r="E907" s="279" t="s">
        <v>424</v>
      </c>
      <c r="F907" s="279" t="s">
        <v>9054</v>
      </c>
      <c r="G907" s="279" t="s">
        <v>8187</v>
      </c>
      <c r="H907" s="279" t="s">
        <v>425</v>
      </c>
      <c r="I907" s="279" t="s">
        <v>61</v>
      </c>
      <c r="J907" s="279" t="s">
        <v>403</v>
      </c>
      <c r="K907" s="280">
        <v>2004</v>
      </c>
      <c r="L907" s="279" t="s">
        <v>418</v>
      </c>
      <c r="M907" s="279" t="s">
        <v>394</v>
      </c>
      <c r="N907" s="279" t="s">
        <v>394</v>
      </c>
      <c r="O907" s="279" t="s">
        <v>394</v>
      </c>
      <c r="P907" s="315">
        <v>0</v>
      </c>
      <c r="Q907" s="278"/>
      <c r="S907" s="279" t="s">
        <v>394</v>
      </c>
      <c r="T907" s="279" t="s">
        <v>394</v>
      </c>
      <c r="AC907" s="279" t="s">
        <v>394</v>
      </c>
      <c r="AF907" s="276">
        <f>IFERROR(VLOOKUP(A907,'[1]قوائم الترجمة'!AC$2:AD$2397,1,0),"م")</f>
        <v>117140</v>
      </c>
      <c r="AG907" s="232"/>
      <c r="AH907" s="233"/>
      <c r="AI907" s="233"/>
      <c r="AJ907" s="233"/>
      <c r="AL907" s="267"/>
      <c r="AM907" s="235"/>
      <c r="AU907" s="234"/>
    </row>
    <row r="908" spans="1:47" ht="21" x14ac:dyDescent="0.4">
      <c r="A908" s="278">
        <v>117141</v>
      </c>
      <c r="B908" s="279" t="s">
        <v>5149</v>
      </c>
      <c r="C908" s="279" t="s">
        <v>960</v>
      </c>
      <c r="D908" s="279" t="s">
        <v>304</v>
      </c>
      <c r="E908" s="279" t="s">
        <v>424</v>
      </c>
      <c r="F908" s="279" t="s">
        <v>9055</v>
      </c>
      <c r="G908" s="279" t="s">
        <v>402</v>
      </c>
      <c r="H908" s="279" t="s">
        <v>425</v>
      </c>
      <c r="I908" s="279" t="s">
        <v>61</v>
      </c>
      <c r="J908" s="279" t="s">
        <v>403</v>
      </c>
      <c r="K908" s="280">
        <v>2008</v>
      </c>
      <c r="L908" s="279" t="s">
        <v>402</v>
      </c>
      <c r="M908" s="279" t="s">
        <v>394</v>
      </c>
      <c r="N908" s="279"/>
      <c r="O908" s="279" t="s">
        <v>394</v>
      </c>
      <c r="P908" s="315">
        <v>0</v>
      </c>
      <c r="Q908" s="278"/>
      <c r="S908" s="279" t="s">
        <v>394</v>
      </c>
      <c r="T908" s="279" t="s">
        <v>394</v>
      </c>
      <c r="AC908" s="279" t="s">
        <v>394</v>
      </c>
      <c r="AF908" s="276">
        <f>IFERROR(VLOOKUP(A908,'[1]قوائم الترجمة'!AC$2:AD$2397,1,0),"م")</f>
        <v>117141</v>
      </c>
      <c r="AG908" s="232"/>
      <c r="AH908" s="233"/>
      <c r="AI908" s="233"/>
      <c r="AJ908" s="233"/>
      <c r="AL908" s="267"/>
      <c r="AM908" s="235"/>
      <c r="AO908" s="236"/>
      <c r="AU908" s="234"/>
    </row>
    <row r="909" spans="1:47" ht="21" x14ac:dyDescent="0.4">
      <c r="A909" s="278">
        <v>117142</v>
      </c>
      <c r="B909" s="279" t="s">
        <v>5148</v>
      </c>
      <c r="C909" s="279" t="s">
        <v>649</v>
      </c>
      <c r="D909" s="279" t="s">
        <v>313</v>
      </c>
      <c r="E909" s="279" t="s">
        <v>424</v>
      </c>
      <c r="F909" s="279" t="s">
        <v>8803</v>
      </c>
      <c r="G909" s="279" t="s">
        <v>421</v>
      </c>
      <c r="H909" s="279" t="s">
        <v>425</v>
      </c>
      <c r="I909" s="279" t="s">
        <v>61</v>
      </c>
      <c r="J909" s="279" t="s">
        <v>426</v>
      </c>
      <c r="K909" s="280">
        <v>2005</v>
      </c>
      <c r="L909" s="279" t="s">
        <v>421</v>
      </c>
      <c r="M909" s="279" t="s">
        <v>394</v>
      </c>
      <c r="N909" s="279"/>
      <c r="O909" s="279" t="s">
        <v>394</v>
      </c>
      <c r="P909" s="315">
        <v>0</v>
      </c>
      <c r="Q909" s="278"/>
      <c r="S909" s="279" t="s">
        <v>394</v>
      </c>
      <c r="T909" s="279" t="s">
        <v>394</v>
      </c>
      <c r="AC909" s="279" t="s">
        <v>855</v>
      </c>
      <c r="AF909" s="276">
        <f>IFERROR(VLOOKUP(A909,'[1]قوائم الترجمة'!AC$2:AD$2397,1,0),"م")</f>
        <v>117142</v>
      </c>
      <c r="AG909" s="232"/>
      <c r="AH909" s="233"/>
      <c r="AI909" s="233"/>
      <c r="AJ909" s="233"/>
      <c r="AL909" s="267"/>
      <c r="AM909" s="235"/>
      <c r="AU909" s="234"/>
    </row>
    <row r="910" spans="1:47" ht="21" x14ac:dyDescent="0.4">
      <c r="A910" s="278">
        <v>117151</v>
      </c>
      <c r="B910" s="279" t="s">
        <v>1425</v>
      </c>
      <c r="C910" s="279" t="s">
        <v>122</v>
      </c>
      <c r="D910" s="279" t="s">
        <v>271</v>
      </c>
      <c r="E910" s="279" t="s">
        <v>424</v>
      </c>
      <c r="F910" s="279" t="s">
        <v>9056</v>
      </c>
      <c r="G910" s="279" t="s">
        <v>8335</v>
      </c>
      <c r="H910" s="279" t="s">
        <v>425</v>
      </c>
      <c r="I910" s="279" t="s">
        <v>61</v>
      </c>
      <c r="J910" s="279" t="s">
        <v>403</v>
      </c>
      <c r="K910" s="280">
        <v>2013</v>
      </c>
      <c r="L910" s="279" t="s">
        <v>402</v>
      </c>
      <c r="M910" s="279" t="s">
        <v>394</v>
      </c>
      <c r="N910" s="279"/>
      <c r="O910" s="279" t="s">
        <v>394</v>
      </c>
      <c r="P910" s="315">
        <v>0</v>
      </c>
      <c r="Q910" s="278"/>
      <c r="S910" s="279" t="s">
        <v>394</v>
      </c>
      <c r="T910" s="279" t="s">
        <v>394</v>
      </c>
      <c r="AC910" s="279" t="s">
        <v>855</v>
      </c>
      <c r="AF910" s="276">
        <f>IFERROR(VLOOKUP(A910,'[1]قوائم الترجمة'!AC$2:AD$2397,1,0),"م")</f>
        <v>117151</v>
      </c>
      <c r="AG910" s="232"/>
      <c r="AH910" s="233"/>
      <c r="AI910" s="233"/>
      <c r="AJ910" s="233"/>
      <c r="AL910" s="267"/>
      <c r="AM910" s="235"/>
      <c r="AO910" s="236"/>
      <c r="AU910" s="234"/>
    </row>
    <row r="911" spans="1:47" ht="21" x14ac:dyDescent="0.4">
      <c r="A911" s="278">
        <v>117152</v>
      </c>
      <c r="B911" s="279" t="s">
        <v>5147</v>
      </c>
      <c r="C911" s="279" t="s">
        <v>1051</v>
      </c>
      <c r="D911" s="279" t="s">
        <v>259</v>
      </c>
      <c r="E911" s="279" t="s">
        <v>424</v>
      </c>
      <c r="F911" s="279" t="s">
        <v>8628</v>
      </c>
      <c r="G911" s="279" t="s">
        <v>8155</v>
      </c>
      <c r="H911" s="279" t="s">
        <v>425</v>
      </c>
      <c r="I911" s="279" t="s">
        <v>538</v>
      </c>
      <c r="J911" s="279" t="s">
        <v>403</v>
      </c>
      <c r="K911" s="280">
        <v>0</v>
      </c>
      <c r="L911" s="279" t="s">
        <v>404</v>
      </c>
      <c r="M911" s="279" t="s">
        <v>394</v>
      </c>
      <c r="N911" s="279" t="s">
        <v>394</v>
      </c>
      <c r="O911" s="279" t="s">
        <v>394</v>
      </c>
      <c r="P911" s="315">
        <v>0</v>
      </c>
      <c r="Q911" s="278"/>
      <c r="S911" s="279" t="s">
        <v>394</v>
      </c>
      <c r="T911" s="279" t="s">
        <v>394</v>
      </c>
      <c r="AC911" s="279" t="s">
        <v>394</v>
      </c>
      <c r="AF911" s="276">
        <f>IFERROR(VLOOKUP(A911,'[1]قوائم الترجمة'!AC$2:AD$2397,1,0),"م")</f>
        <v>117152</v>
      </c>
      <c r="AG911" s="232"/>
      <c r="AH911" s="233"/>
      <c r="AI911" s="233"/>
      <c r="AJ911" s="233"/>
      <c r="AL911" s="267"/>
      <c r="AM911" s="235"/>
      <c r="AU911" s="234"/>
    </row>
    <row r="912" spans="1:47" ht="21" x14ac:dyDescent="0.4">
      <c r="A912" s="278">
        <v>117160</v>
      </c>
      <c r="B912" s="279" t="s">
        <v>5146</v>
      </c>
      <c r="C912" s="279" t="s">
        <v>170</v>
      </c>
      <c r="D912" s="279" t="s">
        <v>315</v>
      </c>
      <c r="E912" s="279" t="s">
        <v>424</v>
      </c>
      <c r="F912" s="279" t="s">
        <v>8822</v>
      </c>
      <c r="G912" s="279" t="s">
        <v>8193</v>
      </c>
      <c r="H912" s="279" t="s">
        <v>425</v>
      </c>
      <c r="I912" s="279" t="s">
        <v>61</v>
      </c>
      <c r="J912" s="279" t="s">
        <v>403</v>
      </c>
      <c r="K912" s="280">
        <v>2013</v>
      </c>
      <c r="L912" s="279" t="s">
        <v>404</v>
      </c>
      <c r="M912" s="279" t="s">
        <v>394</v>
      </c>
      <c r="N912" s="279"/>
      <c r="O912" s="279" t="s">
        <v>394</v>
      </c>
      <c r="P912" s="315">
        <v>0</v>
      </c>
      <c r="Q912" s="278"/>
      <c r="S912" s="279" t="s">
        <v>394</v>
      </c>
      <c r="T912" s="279" t="s">
        <v>394</v>
      </c>
      <c r="AC912" s="279" t="s">
        <v>394</v>
      </c>
      <c r="AF912" s="276">
        <f>IFERROR(VLOOKUP(A912,'[1]قوائم الترجمة'!AC$2:AD$2397,1,0),"م")</f>
        <v>117160</v>
      </c>
      <c r="AG912" s="232"/>
      <c r="AH912" s="233"/>
      <c r="AI912" s="233"/>
      <c r="AJ912" s="233"/>
      <c r="AL912" s="267"/>
      <c r="AM912" s="235"/>
      <c r="AO912" s="236"/>
      <c r="AU912" s="234"/>
    </row>
    <row r="913" spans="1:47" ht="21" x14ac:dyDescent="0.4">
      <c r="A913" s="278">
        <v>117163</v>
      </c>
      <c r="B913" s="279" t="s">
        <v>5765</v>
      </c>
      <c r="C913" s="279" t="s">
        <v>72</v>
      </c>
      <c r="D913" s="279" t="s">
        <v>311</v>
      </c>
      <c r="E913" s="279" t="s">
        <v>394</v>
      </c>
      <c r="F913" s="303"/>
      <c r="G913" s="303"/>
      <c r="H913" s="279" t="s">
        <v>394</v>
      </c>
      <c r="I913" s="279" t="s">
        <v>540</v>
      </c>
      <c r="J913" s="279" t="s">
        <v>394</v>
      </c>
      <c r="K913" s="279" t="s">
        <v>394</v>
      </c>
      <c r="L913" s="279" t="s">
        <v>394</v>
      </c>
      <c r="M913" s="279" t="s">
        <v>394</v>
      </c>
      <c r="N913" s="279" t="s">
        <v>394</v>
      </c>
      <c r="O913" s="279" t="s">
        <v>394</v>
      </c>
      <c r="P913" s="315">
        <v>0</v>
      </c>
      <c r="Q913" s="279" t="s">
        <v>394</v>
      </c>
      <c r="R913" s="315" t="s">
        <v>394</v>
      </c>
      <c r="S913" s="279" t="s">
        <v>394</v>
      </c>
      <c r="T913" s="279" t="s">
        <v>394</v>
      </c>
      <c r="U913" s="315" t="s">
        <v>394</v>
      </c>
      <c r="V913" s="315" t="s">
        <v>394</v>
      </c>
      <c r="W913" s="315" t="s">
        <v>394</v>
      </c>
      <c r="X913" s="315" t="s">
        <v>394</v>
      </c>
      <c r="Y913" s="281"/>
      <c r="Z913" s="315" t="s">
        <v>394</v>
      </c>
      <c r="AA913" s="315" t="s">
        <v>394</v>
      </c>
      <c r="AB913" s="281"/>
      <c r="AC913" s="279" t="s">
        <v>855</v>
      </c>
      <c r="AF913" s="276" t="str">
        <f>IFERROR(VLOOKUP(A913,'[1]قوائم الترجمة'!AC$2:AD$2397,1,0),"م")</f>
        <v>م</v>
      </c>
      <c r="AG913" s="232"/>
      <c r="AH913" s="233"/>
      <c r="AI913" s="233"/>
      <c r="AJ913" s="233"/>
      <c r="AL913" s="267"/>
      <c r="AM913" s="235"/>
      <c r="AU913" s="234"/>
    </row>
    <row r="914" spans="1:47" ht="21" x14ac:dyDescent="0.4">
      <c r="A914" s="278">
        <v>117168</v>
      </c>
      <c r="B914" s="279" t="s">
        <v>5778</v>
      </c>
      <c r="C914" s="279" t="s">
        <v>72</v>
      </c>
      <c r="D914" s="279" t="s">
        <v>521</v>
      </c>
      <c r="E914" s="279" t="s">
        <v>5660</v>
      </c>
      <c r="F914" s="279" t="s">
        <v>9057</v>
      </c>
      <c r="G914" s="279" t="s">
        <v>8238</v>
      </c>
      <c r="H914" s="279" t="s">
        <v>425</v>
      </c>
      <c r="I914" s="279" t="s">
        <v>61</v>
      </c>
      <c r="J914" s="279" t="s">
        <v>426</v>
      </c>
      <c r="K914" s="280">
        <v>2008</v>
      </c>
      <c r="L914" s="279" t="s">
        <v>412</v>
      </c>
      <c r="M914" s="279" t="s">
        <v>394</v>
      </c>
      <c r="N914" s="279" t="s">
        <v>394</v>
      </c>
      <c r="O914" s="279" t="s">
        <v>394</v>
      </c>
      <c r="P914" s="315">
        <v>0</v>
      </c>
      <c r="Q914" s="278"/>
      <c r="S914" s="279" t="s">
        <v>394</v>
      </c>
      <c r="T914" s="279" t="s">
        <v>394</v>
      </c>
      <c r="AC914" s="279" t="s">
        <v>855</v>
      </c>
      <c r="AF914" s="276">
        <f>IFERROR(VLOOKUP(A914,'[1]قوائم الترجمة'!AC$2:AD$2397,1,0),"م")</f>
        <v>117168</v>
      </c>
      <c r="AG914" s="232"/>
      <c r="AH914" s="233"/>
      <c r="AI914" s="233"/>
      <c r="AJ914" s="233"/>
      <c r="AL914" s="267"/>
      <c r="AM914" s="235"/>
      <c r="AU914" s="234"/>
    </row>
    <row r="915" spans="1:47" ht="21" x14ac:dyDescent="0.4">
      <c r="A915" s="278">
        <v>117181</v>
      </c>
      <c r="B915" s="279" t="s">
        <v>5789</v>
      </c>
      <c r="C915" s="279" t="s">
        <v>1034</v>
      </c>
      <c r="D915" s="279" t="s">
        <v>256</v>
      </c>
      <c r="E915" s="279" t="s">
        <v>394</v>
      </c>
      <c r="F915" s="303"/>
      <c r="G915" s="303"/>
      <c r="H915" s="279" t="s">
        <v>394</v>
      </c>
      <c r="I915" s="279" t="s">
        <v>538</v>
      </c>
      <c r="J915" s="279" t="s">
        <v>394</v>
      </c>
      <c r="K915" s="279" t="s">
        <v>394</v>
      </c>
      <c r="L915" s="279" t="s">
        <v>394</v>
      </c>
      <c r="M915" s="279" t="s">
        <v>394</v>
      </c>
      <c r="N915" s="279" t="s">
        <v>394</v>
      </c>
      <c r="O915" s="279" t="s">
        <v>394</v>
      </c>
      <c r="P915" s="315">
        <v>0</v>
      </c>
      <c r="Q915" s="279" t="s">
        <v>394</v>
      </c>
      <c r="R915" s="315" t="s">
        <v>394</v>
      </c>
      <c r="S915" s="279" t="s">
        <v>394</v>
      </c>
      <c r="T915" s="279" t="s">
        <v>394</v>
      </c>
      <c r="U915" s="315" t="s">
        <v>394</v>
      </c>
      <c r="V915" s="315" t="s">
        <v>394</v>
      </c>
      <c r="W915" s="315" t="s">
        <v>394</v>
      </c>
      <c r="X915" s="315" t="s">
        <v>394</v>
      </c>
      <c r="Y915" s="281"/>
      <c r="Z915" s="315" t="s">
        <v>394</v>
      </c>
      <c r="AA915" s="315" t="s">
        <v>394</v>
      </c>
      <c r="AB915" s="281"/>
      <c r="AC915" s="279" t="s">
        <v>855</v>
      </c>
      <c r="AF915" s="276" t="str">
        <f>IFERROR(VLOOKUP(A915,'[1]قوائم الترجمة'!AC$2:AD$2397,1,0),"م")</f>
        <v>م</v>
      </c>
      <c r="AG915" s="232"/>
      <c r="AH915" s="233"/>
      <c r="AI915" s="233"/>
      <c r="AJ915" s="233"/>
      <c r="AL915" s="267"/>
      <c r="AM915" s="235"/>
      <c r="AU915" s="234"/>
    </row>
    <row r="916" spans="1:47" ht="21" x14ac:dyDescent="0.4">
      <c r="A916" s="278">
        <v>117187</v>
      </c>
      <c r="B916" s="279" t="s">
        <v>5144</v>
      </c>
      <c r="C916" s="279" t="s">
        <v>198</v>
      </c>
      <c r="D916" s="279" t="s">
        <v>5145</v>
      </c>
      <c r="E916" s="279" t="s">
        <v>423</v>
      </c>
      <c r="F916" s="279" t="s">
        <v>9058</v>
      </c>
      <c r="G916" s="279" t="s">
        <v>8300</v>
      </c>
      <c r="H916" s="279" t="s">
        <v>425</v>
      </c>
      <c r="I916" s="279" t="s">
        <v>67</v>
      </c>
      <c r="J916" s="279" t="s">
        <v>426</v>
      </c>
      <c r="K916" s="280">
        <v>2000</v>
      </c>
      <c r="L916" s="279" t="s">
        <v>402</v>
      </c>
      <c r="M916" s="279" t="s">
        <v>394</v>
      </c>
      <c r="N916" s="279" t="s">
        <v>394</v>
      </c>
      <c r="O916" s="279" t="s">
        <v>394</v>
      </c>
      <c r="P916" s="315">
        <v>0</v>
      </c>
      <c r="Q916" s="278"/>
      <c r="S916" s="279" t="s">
        <v>394</v>
      </c>
      <c r="T916" s="279" t="s">
        <v>394</v>
      </c>
      <c r="AC916" s="279" t="s">
        <v>394</v>
      </c>
      <c r="AF916" s="276">
        <f>IFERROR(VLOOKUP(A916,'[1]قوائم الترجمة'!AC$2:AD$2397,1,0),"م")</f>
        <v>117187</v>
      </c>
      <c r="AG916" s="232"/>
      <c r="AH916" s="233"/>
      <c r="AI916" s="233"/>
      <c r="AJ916" s="233"/>
      <c r="AL916" s="267"/>
      <c r="AM916" s="235"/>
      <c r="AO916" s="236"/>
      <c r="AU916" s="234"/>
    </row>
    <row r="917" spans="1:47" ht="21" x14ac:dyDescent="0.4">
      <c r="A917" s="278">
        <v>117189</v>
      </c>
      <c r="B917" s="279" t="s">
        <v>5143</v>
      </c>
      <c r="C917" s="279" t="s">
        <v>605</v>
      </c>
      <c r="D917" s="279" t="s">
        <v>305</v>
      </c>
      <c r="E917" s="279" t="s">
        <v>424</v>
      </c>
      <c r="F917" s="279" t="s">
        <v>9059</v>
      </c>
      <c r="G917" s="279" t="s">
        <v>402</v>
      </c>
      <c r="H917" s="279" t="s">
        <v>425</v>
      </c>
      <c r="I917" s="279" t="s">
        <v>538</v>
      </c>
      <c r="J917" s="279" t="s">
        <v>403</v>
      </c>
      <c r="K917" s="280">
        <v>2012</v>
      </c>
      <c r="L917" s="279" t="s">
        <v>402</v>
      </c>
      <c r="M917" s="279" t="s">
        <v>394</v>
      </c>
      <c r="N917" s="279" t="s">
        <v>394</v>
      </c>
      <c r="O917" s="279" t="s">
        <v>394</v>
      </c>
      <c r="P917" s="315">
        <v>0</v>
      </c>
      <c r="Q917" s="278"/>
      <c r="S917" s="279" t="s">
        <v>394</v>
      </c>
      <c r="T917" s="279" t="s">
        <v>394</v>
      </c>
      <c r="AC917" s="279" t="s">
        <v>394</v>
      </c>
      <c r="AF917" s="276">
        <f>IFERROR(VLOOKUP(A917,'[1]قوائم الترجمة'!AC$2:AD$2397,1,0),"م")</f>
        <v>117189</v>
      </c>
      <c r="AG917" s="232"/>
      <c r="AH917" s="233"/>
      <c r="AI917" s="233"/>
      <c r="AJ917" s="233"/>
      <c r="AL917" s="267"/>
      <c r="AM917" s="235"/>
      <c r="AU917" s="234"/>
    </row>
    <row r="918" spans="1:47" ht="21" x14ac:dyDescent="0.4">
      <c r="A918" s="278">
        <v>117192</v>
      </c>
      <c r="B918" s="279" t="s">
        <v>1609</v>
      </c>
      <c r="C918" s="279" t="s">
        <v>115</v>
      </c>
      <c r="D918" s="279" t="s">
        <v>212</v>
      </c>
      <c r="E918" s="279" t="s">
        <v>5660</v>
      </c>
      <c r="F918" s="279" t="s">
        <v>8768</v>
      </c>
      <c r="G918" s="279" t="s">
        <v>8158</v>
      </c>
      <c r="H918" s="279" t="s">
        <v>425</v>
      </c>
      <c r="I918" s="279" t="s">
        <v>61</v>
      </c>
      <c r="J918" s="279" t="s">
        <v>8112</v>
      </c>
      <c r="K918" s="280">
        <v>2014</v>
      </c>
      <c r="L918" s="279" t="s">
        <v>402</v>
      </c>
      <c r="M918" s="279" t="s">
        <v>394</v>
      </c>
      <c r="N918" s="279" t="s">
        <v>9060</v>
      </c>
      <c r="O918" s="279" t="s">
        <v>8429</v>
      </c>
      <c r="P918" s="279">
        <v>105000</v>
      </c>
      <c r="Q918" s="278"/>
      <c r="S918" s="279" t="s">
        <v>394</v>
      </c>
      <c r="T918" s="279"/>
      <c r="AC918" s="279" t="s">
        <v>855</v>
      </c>
      <c r="AF918" s="276">
        <f>IFERROR(VLOOKUP(A918,'[1]قوائم الترجمة'!AC$2:AD$2397,1,0),"م")</f>
        <v>117192</v>
      </c>
      <c r="AG918" s="232"/>
      <c r="AH918" s="233"/>
      <c r="AI918" s="233"/>
      <c r="AJ918" s="233"/>
      <c r="AL918" s="267"/>
      <c r="AM918" s="235"/>
      <c r="AO918" s="236"/>
      <c r="AU918" s="234"/>
    </row>
    <row r="919" spans="1:47" ht="21" x14ac:dyDescent="0.4">
      <c r="A919" s="278">
        <v>117201</v>
      </c>
      <c r="B919" s="279" t="s">
        <v>5962</v>
      </c>
      <c r="C919" s="279" t="s">
        <v>527</v>
      </c>
      <c r="D919" s="279" t="s">
        <v>536</v>
      </c>
      <c r="E919" s="279" t="s">
        <v>394</v>
      </c>
      <c r="F919" s="303"/>
      <c r="G919" s="303"/>
      <c r="H919" s="279" t="s">
        <v>394</v>
      </c>
      <c r="I919" s="279" t="s">
        <v>61</v>
      </c>
      <c r="J919" s="279" t="s">
        <v>394</v>
      </c>
      <c r="K919" s="279" t="s">
        <v>394</v>
      </c>
      <c r="L919" s="279" t="s">
        <v>394</v>
      </c>
      <c r="M919" s="279" t="s">
        <v>394</v>
      </c>
      <c r="N919" s="279" t="s">
        <v>394</v>
      </c>
      <c r="O919" s="279" t="s">
        <v>394</v>
      </c>
      <c r="P919" s="315">
        <v>0</v>
      </c>
      <c r="Q919" s="279" t="s">
        <v>394</v>
      </c>
      <c r="R919" s="315" t="s">
        <v>394</v>
      </c>
      <c r="S919" s="279" t="s">
        <v>394</v>
      </c>
      <c r="T919" s="279" t="s">
        <v>394</v>
      </c>
      <c r="U919" s="315" t="s">
        <v>394</v>
      </c>
      <c r="V919" s="315" t="s">
        <v>394</v>
      </c>
      <c r="W919" s="315" t="s">
        <v>394</v>
      </c>
      <c r="X919" s="315" t="s">
        <v>394</v>
      </c>
      <c r="Y919" s="281"/>
      <c r="Z919" s="315" t="s">
        <v>394</v>
      </c>
      <c r="AA919" s="315" t="s">
        <v>394</v>
      </c>
      <c r="AB919" s="281"/>
      <c r="AC919" s="279" t="s">
        <v>855</v>
      </c>
      <c r="AF919" s="276" t="str">
        <f>IFERROR(VLOOKUP(A919,'[1]قوائم الترجمة'!AC$2:AD$2397,1,0),"م")</f>
        <v>م</v>
      </c>
      <c r="AG919" s="232"/>
      <c r="AH919" s="233"/>
      <c r="AI919" s="233"/>
      <c r="AJ919" s="233"/>
      <c r="AL919" s="267"/>
      <c r="AM919" s="235"/>
      <c r="AO919" s="236"/>
      <c r="AU919" s="234"/>
    </row>
    <row r="920" spans="1:47" ht="21" x14ac:dyDescent="0.4">
      <c r="A920" s="278">
        <v>117203</v>
      </c>
      <c r="B920" s="279" t="s">
        <v>5977</v>
      </c>
      <c r="C920" s="279" t="s">
        <v>464</v>
      </c>
      <c r="D920" s="279" t="s">
        <v>314</v>
      </c>
      <c r="E920" s="279" t="s">
        <v>394</v>
      </c>
      <c r="F920" s="303"/>
      <c r="G920" s="303"/>
      <c r="H920" s="279" t="s">
        <v>394</v>
      </c>
      <c r="I920" s="279" t="s">
        <v>540</v>
      </c>
      <c r="J920" s="279" t="s">
        <v>394</v>
      </c>
      <c r="K920" s="279" t="s">
        <v>394</v>
      </c>
      <c r="L920" s="279" t="s">
        <v>394</v>
      </c>
      <c r="M920" s="279" t="s">
        <v>394</v>
      </c>
      <c r="N920" s="279" t="s">
        <v>394</v>
      </c>
      <c r="O920" s="279" t="s">
        <v>394</v>
      </c>
      <c r="P920" s="315">
        <v>0</v>
      </c>
      <c r="Q920" s="279" t="s">
        <v>394</v>
      </c>
      <c r="R920" s="315" t="s">
        <v>394</v>
      </c>
      <c r="S920" s="279" t="s">
        <v>394</v>
      </c>
      <c r="T920" s="279" t="s">
        <v>394</v>
      </c>
      <c r="U920" s="315" t="s">
        <v>394</v>
      </c>
      <c r="V920" s="315" t="s">
        <v>394</v>
      </c>
      <c r="W920" s="315" t="s">
        <v>394</v>
      </c>
      <c r="X920" s="315" t="s">
        <v>394</v>
      </c>
      <c r="Y920" s="281"/>
      <c r="Z920" s="315" t="s">
        <v>394</v>
      </c>
      <c r="AA920" s="315" t="s">
        <v>394</v>
      </c>
      <c r="AB920" s="281"/>
      <c r="AC920" s="279" t="s">
        <v>855</v>
      </c>
      <c r="AF920" s="276" t="str">
        <f>IFERROR(VLOOKUP(A920,'[1]قوائم الترجمة'!AC$2:AD$2397,1,0),"م")</f>
        <v>م</v>
      </c>
      <c r="AG920" s="232"/>
      <c r="AH920" s="233"/>
      <c r="AI920" s="233"/>
      <c r="AJ920" s="233"/>
      <c r="AL920" s="267"/>
      <c r="AM920" s="235"/>
      <c r="AU920" s="234"/>
    </row>
    <row r="921" spans="1:47" ht="21" x14ac:dyDescent="0.4">
      <c r="A921" s="278">
        <v>117208</v>
      </c>
      <c r="B921" s="279" t="s">
        <v>5984</v>
      </c>
      <c r="C921" s="279" t="s">
        <v>1110</v>
      </c>
      <c r="D921" s="279" t="s">
        <v>264</v>
      </c>
      <c r="E921" s="279" t="s">
        <v>394</v>
      </c>
      <c r="F921" s="303"/>
      <c r="G921" s="303"/>
      <c r="H921" s="279" t="s">
        <v>394</v>
      </c>
      <c r="I921" s="279" t="s">
        <v>540</v>
      </c>
      <c r="J921" s="279" t="s">
        <v>394</v>
      </c>
      <c r="K921" s="279" t="s">
        <v>394</v>
      </c>
      <c r="L921" s="279" t="s">
        <v>394</v>
      </c>
      <c r="M921" s="279" t="s">
        <v>394</v>
      </c>
      <c r="N921" s="279" t="s">
        <v>394</v>
      </c>
      <c r="O921" s="279" t="s">
        <v>394</v>
      </c>
      <c r="P921" s="315">
        <v>0</v>
      </c>
      <c r="Q921" s="279" t="s">
        <v>394</v>
      </c>
      <c r="R921" s="315" t="s">
        <v>394</v>
      </c>
      <c r="S921" s="279" t="s">
        <v>394</v>
      </c>
      <c r="T921" s="279" t="s">
        <v>394</v>
      </c>
      <c r="U921" s="315" t="s">
        <v>394</v>
      </c>
      <c r="V921" s="315" t="s">
        <v>394</v>
      </c>
      <c r="W921" s="315" t="s">
        <v>394</v>
      </c>
      <c r="X921" s="315" t="s">
        <v>394</v>
      </c>
      <c r="Y921" s="281"/>
      <c r="Z921" s="315" t="s">
        <v>394</v>
      </c>
      <c r="AA921" s="315" t="s">
        <v>394</v>
      </c>
      <c r="AB921" s="281"/>
      <c r="AC921" s="279" t="s">
        <v>855</v>
      </c>
      <c r="AF921" s="276" t="str">
        <f>IFERROR(VLOOKUP(A921,'[1]قوائم الترجمة'!AC$2:AD$2397,1,0),"م")</f>
        <v>م</v>
      </c>
      <c r="AG921" s="232"/>
      <c r="AH921" s="233"/>
      <c r="AI921" s="233"/>
      <c r="AJ921" s="233"/>
      <c r="AL921" s="267"/>
      <c r="AM921" s="235"/>
      <c r="AU921" s="234"/>
    </row>
    <row r="922" spans="1:47" ht="21" x14ac:dyDescent="0.4">
      <c r="A922" s="278">
        <v>117215</v>
      </c>
      <c r="B922" s="279" t="s">
        <v>5142</v>
      </c>
      <c r="C922" s="279" t="s">
        <v>161</v>
      </c>
      <c r="D922" s="279" t="s">
        <v>611</v>
      </c>
      <c r="E922" s="279" t="s">
        <v>394</v>
      </c>
      <c r="F922" s="303"/>
      <c r="G922" s="303"/>
      <c r="H922" s="279" t="s">
        <v>394</v>
      </c>
      <c r="I922" s="279" t="s">
        <v>61</v>
      </c>
      <c r="J922" s="279" t="s">
        <v>394</v>
      </c>
      <c r="K922" s="279" t="s">
        <v>394</v>
      </c>
      <c r="L922" s="279" t="s">
        <v>394</v>
      </c>
      <c r="M922" s="279" t="s">
        <v>394</v>
      </c>
      <c r="N922" s="279" t="s">
        <v>394</v>
      </c>
      <c r="O922" s="279" t="s">
        <v>394</v>
      </c>
      <c r="P922" s="315">
        <v>0</v>
      </c>
      <c r="Q922" s="279" t="s">
        <v>394</v>
      </c>
      <c r="R922" s="315" t="s">
        <v>394</v>
      </c>
      <c r="S922" s="279" t="s">
        <v>394</v>
      </c>
      <c r="T922" s="279" t="s">
        <v>394</v>
      </c>
      <c r="U922" s="315" t="s">
        <v>394</v>
      </c>
      <c r="V922" s="315" t="s">
        <v>394</v>
      </c>
      <c r="W922" s="315" t="s">
        <v>394</v>
      </c>
      <c r="X922" s="315" t="s">
        <v>394</v>
      </c>
      <c r="Y922" s="281"/>
      <c r="Z922" s="315" t="s">
        <v>394</v>
      </c>
      <c r="AA922" s="315" t="s">
        <v>394</v>
      </c>
      <c r="AB922" s="281"/>
      <c r="AC922" s="279" t="s">
        <v>394</v>
      </c>
      <c r="AF922" s="276" t="str">
        <f>IFERROR(VLOOKUP(A922,'[1]قوائم الترجمة'!AC$2:AD$2397,1,0),"م")</f>
        <v>م</v>
      </c>
      <c r="AG922" s="232"/>
      <c r="AH922" s="233"/>
      <c r="AI922" s="233"/>
      <c r="AJ922" s="233"/>
      <c r="AL922" s="267"/>
      <c r="AM922" s="235"/>
      <c r="AO922" s="236"/>
      <c r="AU922" s="234"/>
    </row>
    <row r="923" spans="1:47" ht="21" x14ac:dyDescent="0.4">
      <c r="A923" s="278">
        <v>117221</v>
      </c>
      <c r="B923" s="279" t="s">
        <v>6071</v>
      </c>
      <c r="C923" s="279" t="s">
        <v>92</v>
      </c>
      <c r="D923" s="279" t="s">
        <v>362</v>
      </c>
      <c r="E923" s="279" t="s">
        <v>394</v>
      </c>
      <c r="F923" s="303"/>
      <c r="G923" s="303"/>
      <c r="H923" s="279" t="s">
        <v>394</v>
      </c>
      <c r="I923" s="279" t="s">
        <v>61</v>
      </c>
      <c r="J923" s="279" t="s">
        <v>394</v>
      </c>
      <c r="K923" s="279" t="s">
        <v>394</v>
      </c>
      <c r="L923" s="279" t="s">
        <v>394</v>
      </c>
      <c r="M923" s="279" t="s">
        <v>394</v>
      </c>
      <c r="N923" s="279" t="s">
        <v>394</v>
      </c>
      <c r="O923" s="279" t="s">
        <v>394</v>
      </c>
      <c r="P923" s="315">
        <v>0</v>
      </c>
      <c r="Q923" s="279" t="s">
        <v>394</v>
      </c>
      <c r="R923" s="315" t="s">
        <v>394</v>
      </c>
      <c r="S923" s="279" t="s">
        <v>394</v>
      </c>
      <c r="T923" s="279" t="s">
        <v>394</v>
      </c>
      <c r="U923" s="315" t="s">
        <v>394</v>
      </c>
      <c r="V923" s="315" t="s">
        <v>394</v>
      </c>
      <c r="W923" s="315" t="s">
        <v>394</v>
      </c>
      <c r="X923" s="315" t="s">
        <v>394</v>
      </c>
      <c r="Y923" s="281"/>
      <c r="Z923" s="315" t="s">
        <v>394</v>
      </c>
      <c r="AA923" s="315" t="s">
        <v>394</v>
      </c>
      <c r="AB923" s="281"/>
      <c r="AC923" s="279" t="s">
        <v>855</v>
      </c>
      <c r="AF923" s="276" t="str">
        <f>IFERROR(VLOOKUP(A923,'[1]قوائم الترجمة'!AC$2:AD$2397,1,0),"م")</f>
        <v>م</v>
      </c>
      <c r="AG923" s="232"/>
      <c r="AH923" s="233"/>
      <c r="AI923" s="233"/>
      <c r="AJ923" s="233"/>
      <c r="AL923" s="267"/>
      <c r="AM923" s="235"/>
      <c r="AO923" s="236"/>
      <c r="AU923" s="234"/>
    </row>
    <row r="924" spans="1:47" ht="21" x14ac:dyDescent="0.4">
      <c r="A924" s="278">
        <v>117248</v>
      </c>
      <c r="B924" s="279" t="s">
        <v>6167</v>
      </c>
      <c r="C924" s="279" t="s">
        <v>6168</v>
      </c>
      <c r="D924" s="279" t="s">
        <v>490</v>
      </c>
      <c r="E924" s="279" t="s">
        <v>394</v>
      </c>
      <c r="F924" s="303"/>
      <c r="G924" s="303"/>
      <c r="H924" s="279" t="s">
        <v>394</v>
      </c>
      <c r="I924" s="279" t="s">
        <v>540</v>
      </c>
      <c r="J924" s="279" t="s">
        <v>394</v>
      </c>
      <c r="K924" s="279" t="s">
        <v>394</v>
      </c>
      <c r="L924" s="279" t="s">
        <v>394</v>
      </c>
      <c r="M924" s="279" t="s">
        <v>394</v>
      </c>
      <c r="N924" s="279" t="s">
        <v>394</v>
      </c>
      <c r="O924" s="279" t="s">
        <v>394</v>
      </c>
      <c r="P924" s="315">
        <v>0</v>
      </c>
      <c r="Q924" s="279" t="s">
        <v>394</v>
      </c>
      <c r="R924" s="315" t="s">
        <v>394</v>
      </c>
      <c r="S924" s="279" t="s">
        <v>394</v>
      </c>
      <c r="T924" s="279" t="s">
        <v>394</v>
      </c>
      <c r="U924" s="315" t="s">
        <v>394</v>
      </c>
      <c r="V924" s="315" t="s">
        <v>394</v>
      </c>
      <c r="W924" s="315" t="s">
        <v>394</v>
      </c>
      <c r="X924" s="315" t="s">
        <v>394</v>
      </c>
      <c r="Y924" s="281"/>
      <c r="Z924" s="315" t="s">
        <v>394</v>
      </c>
      <c r="AA924" s="315" t="s">
        <v>394</v>
      </c>
      <c r="AB924" s="281"/>
      <c r="AC924" s="279" t="s">
        <v>855</v>
      </c>
      <c r="AF924" s="276" t="str">
        <f>IFERROR(VLOOKUP(A924,'[1]قوائم الترجمة'!AC$2:AD$2397,1,0),"م")</f>
        <v>م</v>
      </c>
      <c r="AG924" s="232"/>
      <c r="AH924" s="233"/>
      <c r="AI924" s="233"/>
      <c r="AJ924" s="233"/>
      <c r="AL924" s="267"/>
      <c r="AM924" s="235"/>
      <c r="AU924" s="234"/>
    </row>
    <row r="925" spans="1:47" ht="21" x14ac:dyDescent="0.4">
      <c r="A925" s="278">
        <v>117259</v>
      </c>
      <c r="B925" s="279" t="s">
        <v>6211</v>
      </c>
      <c r="C925" s="279" t="s">
        <v>65</v>
      </c>
      <c r="D925" s="279" t="s">
        <v>1608</v>
      </c>
      <c r="E925" s="279" t="s">
        <v>394</v>
      </c>
      <c r="F925" s="303"/>
      <c r="G925" s="303"/>
      <c r="H925" s="279" t="s">
        <v>394</v>
      </c>
      <c r="I925" s="279" t="s">
        <v>61</v>
      </c>
      <c r="J925" s="279" t="s">
        <v>394</v>
      </c>
      <c r="K925" s="279" t="s">
        <v>394</v>
      </c>
      <c r="L925" s="279" t="s">
        <v>394</v>
      </c>
      <c r="M925" s="279" t="s">
        <v>394</v>
      </c>
      <c r="N925" s="279" t="s">
        <v>394</v>
      </c>
      <c r="O925" s="279" t="s">
        <v>394</v>
      </c>
      <c r="P925" s="315">
        <v>0</v>
      </c>
      <c r="Q925" s="279" t="s">
        <v>394</v>
      </c>
      <c r="R925" s="315" t="s">
        <v>394</v>
      </c>
      <c r="S925" s="279" t="s">
        <v>394</v>
      </c>
      <c r="T925" s="279" t="s">
        <v>394</v>
      </c>
      <c r="U925" s="315" t="s">
        <v>394</v>
      </c>
      <c r="V925" s="315" t="s">
        <v>394</v>
      </c>
      <c r="W925" s="315" t="s">
        <v>394</v>
      </c>
      <c r="X925" s="315" t="s">
        <v>394</v>
      </c>
      <c r="Y925" s="281"/>
      <c r="Z925" s="315" t="s">
        <v>394</v>
      </c>
      <c r="AA925" s="315" t="s">
        <v>394</v>
      </c>
      <c r="AB925" s="281"/>
      <c r="AC925" s="279" t="s">
        <v>855</v>
      </c>
      <c r="AF925" s="276" t="str">
        <f>IFERROR(VLOOKUP(A925,'[1]قوائم الترجمة'!AC$2:AD$2397,1,0),"م")</f>
        <v>م</v>
      </c>
      <c r="AG925" s="232"/>
      <c r="AH925" s="233"/>
      <c r="AI925" s="233"/>
      <c r="AJ925" s="233"/>
      <c r="AL925" s="267"/>
      <c r="AM925" s="235"/>
      <c r="AO925" s="236"/>
      <c r="AU925" s="234"/>
    </row>
    <row r="926" spans="1:47" ht="21" x14ac:dyDescent="0.4">
      <c r="A926" s="278">
        <v>117266</v>
      </c>
      <c r="B926" s="279" t="s">
        <v>6224</v>
      </c>
      <c r="C926" s="279" t="s">
        <v>6225</v>
      </c>
      <c r="D926" s="279" t="s">
        <v>331</v>
      </c>
      <c r="E926" s="279" t="s">
        <v>394</v>
      </c>
      <c r="F926" s="303"/>
      <c r="G926" s="303"/>
      <c r="H926" s="279" t="s">
        <v>394</v>
      </c>
      <c r="I926" s="279" t="s">
        <v>540</v>
      </c>
      <c r="J926" s="279" t="s">
        <v>394</v>
      </c>
      <c r="K926" s="279" t="s">
        <v>394</v>
      </c>
      <c r="L926" s="279" t="s">
        <v>394</v>
      </c>
      <c r="M926" s="279" t="s">
        <v>394</v>
      </c>
      <c r="N926" s="279" t="s">
        <v>394</v>
      </c>
      <c r="O926" s="279" t="s">
        <v>394</v>
      </c>
      <c r="P926" s="315">
        <v>0</v>
      </c>
      <c r="Q926" s="279" t="s">
        <v>394</v>
      </c>
      <c r="R926" s="315" t="s">
        <v>394</v>
      </c>
      <c r="S926" s="279" t="s">
        <v>394</v>
      </c>
      <c r="T926" s="279" t="s">
        <v>394</v>
      </c>
      <c r="U926" s="315" t="s">
        <v>394</v>
      </c>
      <c r="V926" s="315" t="s">
        <v>394</v>
      </c>
      <c r="W926" s="315" t="s">
        <v>394</v>
      </c>
      <c r="X926" s="315" t="s">
        <v>394</v>
      </c>
      <c r="Y926" s="281"/>
      <c r="Z926" s="315" t="s">
        <v>394</v>
      </c>
      <c r="AA926" s="315" t="s">
        <v>394</v>
      </c>
      <c r="AB926" s="281"/>
      <c r="AC926" s="279" t="s">
        <v>855</v>
      </c>
      <c r="AF926" s="276" t="str">
        <f>IFERROR(VLOOKUP(A926,'[1]قوائم الترجمة'!AC$2:AD$2397,1,0),"م")</f>
        <v>م</v>
      </c>
      <c r="AG926" s="232"/>
      <c r="AH926" s="233"/>
      <c r="AI926" s="233"/>
      <c r="AJ926" s="233"/>
      <c r="AL926" s="267"/>
      <c r="AM926" s="235"/>
      <c r="AO926" s="236"/>
      <c r="AU926" s="234"/>
    </row>
    <row r="927" spans="1:47" ht="21" x14ac:dyDescent="0.4">
      <c r="A927" s="278">
        <v>117267</v>
      </c>
      <c r="B927" s="279" t="s">
        <v>1607</v>
      </c>
      <c r="C927" s="279" t="s">
        <v>109</v>
      </c>
      <c r="D927" s="279" t="s">
        <v>327</v>
      </c>
      <c r="E927" s="279" t="s">
        <v>424</v>
      </c>
      <c r="F927" s="279" t="s">
        <v>9061</v>
      </c>
      <c r="G927" s="279" t="s">
        <v>8124</v>
      </c>
      <c r="H927" s="279" t="s">
        <v>425</v>
      </c>
      <c r="I927" s="279" t="s">
        <v>61</v>
      </c>
      <c r="J927" s="279" t="s">
        <v>403</v>
      </c>
      <c r="K927" s="280">
        <v>2005</v>
      </c>
      <c r="L927" s="279" t="s">
        <v>402</v>
      </c>
      <c r="M927" s="279" t="s">
        <v>394</v>
      </c>
      <c r="N927" s="279" t="s">
        <v>394</v>
      </c>
      <c r="O927" s="279" t="s">
        <v>394</v>
      </c>
      <c r="P927" s="315">
        <v>0</v>
      </c>
      <c r="Q927" s="278"/>
      <c r="S927" s="279" t="s">
        <v>394</v>
      </c>
      <c r="T927" s="279" t="s">
        <v>394</v>
      </c>
      <c r="AC927" s="279" t="s">
        <v>855</v>
      </c>
      <c r="AF927" s="276">
        <f>IFERROR(VLOOKUP(A927,'[1]قوائم الترجمة'!AC$2:AD$2397,1,0),"م")</f>
        <v>117267</v>
      </c>
      <c r="AG927" s="232"/>
      <c r="AH927" s="233"/>
      <c r="AI927" s="233"/>
      <c r="AJ927" s="233"/>
      <c r="AL927" s="267"/>
      <c r="AM927" s="235"/>
      <c r="AU927" s="234"/>
    </row>
    <row r="928" spans="1:47" ht="21" x14ac:dyDescent="0.4">
      <c r="A928" s="278">
        <v>117278</v>
      </c>
      <c r="B928" s="279" t="s">
        <v>1606</v>
      </c>
      <c r="C928" s="279" t="s">
        <v>1197</v>
      </c>
      <c r="D928" s="279" t="s">
        <v>290</v>
      </c>
      <c r="E928" s="279" t="s">
        <v>394</v>
      </c>
      <c r="F928" s="303"/>
      <c r="G928" s="303"/>
      <c r="H928" s="279" t="s">
        <v>394</v>
      </c>
      <c r="I928" s="279" t="s">
        <v>538</v>
      </c>
      <c r="J928" s="279" t="s">
        <v>394</v>
      </c>
      <c r="K928" s="279" t="s">
        <v>394</v>
      </c>
      <c r="L928" s="279" t="s">
        <v>394</v>
      </c>
      <c r="M928" s="279" t="s">
        <v>394</v>
      </c>
      <c r="N928" s="279" t="s">
        <v>394</v>
      </c>
      <c r="O928" s="279" t="s">
        <v>394</v>
      </c>
      <c r="P928" s="315">
        <v>0</v>
      </c>
      <c r="Q928" s="279" t="s">
        <v>394</v>
      </c>
      <c r="R928" s="315" t="s">
        <v>394</v>
      </c>
      <c r="S928" s="279" t="s">
        <v>394</v>
      </c>
      <c r="T928" s="279" t="s">
        <v>394</v>
      </c>
      <c r="U928" s="315" t="s">
        <v>394</v>
      </c>
      <c r="V928" s="315" t="s">
        <v>394</v>
      </c>
      <c r="W928" s="315" t="s">
        <v>394</v>
      </c>
      <c r="X928" s="315" t="s">
        <v>394</v>
      </c>
      <c r="Y928" s="281"/>
      <c r="Z928" s="315" t="s">
        <v>394</v>
      </c>
      <c r="AA928" s="315" t="s">
        <v>394</v>
      </c>
      <c r="AB928" s="281"/>
      <c r="AC928" s="279" t="s">
        <v>855</v>
      </c>
      <c r="AF928" s="276" t="str">
        <f>IFERROR(VLOOKUP(A928,'[1]قوائم الترجمة'!AC$2:AD$2397,1,0),"م")</f>
        <v>م</v>
      </c>
      <c r="AG928" s="232"/>
      <c r="AH928" s="233"/>
      <c r="AI928" s="233"/>
      <c r="AJ928" s="233"/>
      <c r="AL928" s="267"/>
      <c r="AM928" s="235"/>
      <c r="AO928" s="236"/>
      <c r="AU928" s="234"/>
    </row>
    <row r="929" spans="1:47" ht="21" x14ac:dyDescent="0.4">
      <c r="A929" s="278">
        <v>117308</v>
      </c>
      <c r="B929" s="279" t="s">
        <v>6426</v>
      </c>
      <c r="C929" s="279" t="s">
        <v>71</v>
      </c>
      <c r="D929" s="279" t="s">
        <v>264</v>
      </c>
      <c r="E929" s="279" t="s">
        <v>394</v>
      </c>
      <c r="F929" s="303"/>
      <c r="G929" s="303"/>
      <c r="H929" s="279" t="s">
        <v>394</v>
      </c>
      <c r="I929" s="279" t="s">
        <v>61</v>
      </c>
      <c r="J929" s="279" t="s">
        <v>394</v>
      </c>
      <c r="K929" s="279" t="s">
        <v>394</v>
      </c>
      <c r="L929" s="279" t="s">
        <v>394</v>
      </c>
      <c r="M929" s="279" t="s">
        <v>394</v>
      </c>
      <c r="N929" s="279" t="s">
        <v>394</v>
      </c>
      <c r="O929" s="279" t="s">
        <v>394</v>
      </c>
      <c r="P929" s="315">
        <v>0</v>
      </c>
      <c r="Q929" s="279" t="s">
        <v>394</v>
      </c>
      <c r="R929" s="315" t="s">
        <v>394</v>
      </c>
      <c r="S929" s="279" t="s">
        <v>394</v>
      </c>
      <c r="T929" s="279" t="s">
        <v>394</v>
      </c>
      <c r="U929" s="315" t="s">
        <v>394</v>
      </c>
      <c r="V929" s="315" t="s">
        <v>394</v>
      </c>
      <c r="W929" s="315" t="s">
        <v>394</v>
      </c>
      <c r="X929" s="315" t="s">
        <v>394</v>
      </c>
      <c r="Y929" s="281"/>
      <c r="Z929" s="315" t="s">
        <v>394</v>
      </c>
      <c r="AA929" s="315" t="s">
        <v>394</v>
      </c>
      <c r="AB929" s="281"/>
      <c r="AC929" s="279" t="s">
        <v>855</v>
      </c>
      <c r="AF929" s="276" t="str">
        <f>IFERROR(VLOOKUP(A929,'[1]قوائم الترجمة'!AC$2:AD$2397,1,0),"م")</f>
        <v>م</v>
      </c>
      <c r="AG929" s="232"/>
      <c r="AH929" s="233"/>
      <c r="AI929" s="233"/>
      <c r="AJ929" s="233"/>
      <c r="AL929" s="267"/>
      <c r="AM929" s="235"/>
      <c r="AO929" s="236"/>
      <c r="AU929" s="234"/>
    </row>
    <row r="930" spans="1:47" ht="21" x14ac:dyDescent="0.4">
      <c r="A930" s="278">
        <v>117312</v>
      </c>
      <c r="B930" s="279" t="s">
        <v>6446</v>
      </c>
      <c r="C930" s="279" t="s">
        <v>1089</v>
      </c>
      <c r="D930" s="279" t="s">
        <v>294</v>
      </c>
      <c r="E930" s="279" t="s">
        <v>394</v>
      </c>
      <c r="F930" s="303"/>
      <c r="G930" s="303"/>
      <c r="H930" s="279" t="s">
        <v>394</v>
      </c>
      <c r="I930" s="279" t="s">
        <v>538</v>
      </c>
      <c r="J930" s="279" t="s">
        <v>394</v>
      </c>
      <c r="K930" s="279" t="s">
        <v>394</v>
      </c>
      <c r="L930" s="279" t="s">
        <v>394</v>
      </c>
      <c r="M930" s="279" t="s">
        <v>394</v>
      </c>
      <c r="N930" s="279" t="s">
        <v>394</v>
      </c>
      <c r="O930" s="279" t="s">
        <v>394</v>
      </c>
      <c r="P930" s="315">
        <v>0</v>
      </c>
      <c r="Q930" s="279" t="s">
        <v>394</v>
      </c>
      <c r="R930" s="315" t="s">
        <v>394</v>
      </c>
      <c r="S930" s="279" t="s">
        <v>394</v>
      </c>
      <c r="T930" s="279" t="s">
        <v>394</v>
      </c>
      <c r="U930" s="315" t="s">
        <v>394</v>
      </c>
      <c r="V930" s="315" t="s">
        <v>394</v>
      </c>
      <c r="W930" s="315" t="s">
        <v>394</v>
      </c>
      <c r="X930" s="315" t="s">
        <v>394</v>
      </c>
      <c r="Y930" s="281"/>
      <c r="Z930" s="315" t="s">
        <v>394</v>
      </c>
      <c r="AA930" s="315" t="s">
        <v>394</v>
      </c>
      <c r="AB930" s="281"/>
      <c r="AC930" s="279" t="s">
        <v>855</v>
      </c>
      <c r="AF930" s="276" t="str">
        <f>IFERROR(VLOOKUP(A930,'[1]قوائم الترجمة'!AC$2:AD$2397,1,0),"م")</f>
        <v>م</v>
      </c>
      <c r="AG930" s="232"/>
      <c r="AH930" s="233"/>
      <c r="AI930" s="233"/>
      <c r="AJ930" s="233"/>
      <c r="AL930" s="267"/>
      <c r="AM930" s="235"/>
      <c r="AO930" s="236"/>
      <c r="AU930" s="234"/>
    </row>
    <row r="931" spans="1:47" ht="21" x14ac:dyDescent="0.4">
      <c r="A931" s="278">
        <v>117318</v>
      </c>
      <c r="B931" s="279" t="s">
        <v>5141</v>
      </c>
      <c r="C931" s="279" t="s">
        <v>585</v>
      </c>
      <c r="D931" s="279" t="s">
        <v>509</v>
      </c>
      <c r="E931" s="279" t="s">
        <v>424</v>
      </c>
      <c r="F931" s="279" t="s">
        <v>8448</v>
      </c>
      <c r="G931" s="279" t="s">
        <v>8195</v>
      </c>
      <c r="H931" s="279" t="s">
        <v>425</v>
      </c>
      <c r="I931" s="279" t="s">
        <v>61</v>
      </c>
      <c r="J931" s="279" t="s">
        <v>403</v>
      </c>
      <c r="K931" s="280">
        <v>2013</v>
      </c>
      <c r="L931" s="279" t="s">
        <v>419</v>
      </c>
      <c r="M931" s="279" t="s">
        <v>394</v>
      </c>
      <c r="N931" s="279" t="s">
        <v>9062</v>
      </c>
      <c r="O931" s="279" t="s">
        <v>8403</v>
      </c>
      <c r="P931" s="279">
        <v>80000</v>
      </c>
      <c r="Q931" s="278"/>
      <c r="S931" s="279" t="s">
        <v>394</v>
      </c>
      <c r="T931" s="279"/>
      <c r="AC931" s="279" t="s">
        <v>394</v>
      </c>
      <c r="AF931" s="276">
        <f>IFERROR(VLOOKUP(A931,'[1]قوائم الترجمة'!AC$2:AD$2397,1,0),"م")</f>
        <v>117318</v>
      </c>
      <c r="AG931" s="232"/>
      <c r="AH931" s="233"/>
      <c r="AI931" s="233"/>
      <c r="AJ931" s="233"/>
      <c r="AL931" s="267"/>
      <c r="AM931" s="235"/>
      <c r="AO931" s="236"/>
      <c r="AU931" s="234"/>
    </row>
    <row r="932" spans="1:47" ht="21" x14ac:dyDescent="0.4">
      <c r="A932" s="278">
        <v>117323</v>
      </c>
      <c r="B932" s="279" t="s">
        <v>5140</v>
      </c>
      <c r="C932" s="279" t="s">
        <v>210</v>
      </c>
      <c r="D932" s="279" t="s">
        <v>6486</v>
      </c>
      <c r="E932" s="279" t="s">
        <v>424</v>
      </c>
      <c r="F932" s="279" t="s">
        <v>9063</v>
      </c>
      <c r="G932" s="279" t="s">
        <v>402</v>
      </c>
      <c r="H932" s="279" t="s">
        <v>425</v>
      </c>
      <c r="I932" s="279" t="s">
        <v>61</v>
      </c>
      <c r="J932" s="279" t="s">
        <v>426</v>
      </c>
      <c r="K932" s="280">
        <v>2009</v>
      </c>
      <c r="L932" s="279" t="s">
        <v>402</v>
      </c>
      <c r="M932" s="279" t="s">
        <v>394</v>
      </c>
      <c r="N932" s="279"/>
      <c r="O932" s="279" t="s">
        <v>394</v>
      </c>
      <c r="P932" s="315">
        <v>0</v>
      </c>
      <c r="Q932" s="278"/>
      <c r="S932" s="279" t="s">
        <v>394</v>
      </c>
      <c r="T932" s="279" t="s">
        <v>394</v>
      </c>
      <c r="AC932" s="279" t="s">
        <v>394</v>
      </c>
      <c r="AF932" s="276">
        <f>IFERROR(VLOOKUP(A932,'[1]قوائم الترجمة'!AC$2:AD$2397,1,0),"م")</f>
        <v>117323</v>
      </c>
      <c r="AG932" s="232"/>
      <c r="AH932" s="233"/>
      <c r="AI932" s="233"/>
      <c r="AJ932" s="233"/>
      <c r="AL932" s="267"/>
      <c r="AM932" s="235"/>
      <c r="AU932" s="234"/>
    </row>
    <row r="933" spans="1:47" ht="21" x14ac:dyDescent="0.4">
      <c r="A933" s="278">
        <v>117326</v>
      </c>
      <c r="B933" s="279" t="s">
        <v>5139</v>
      </c>
      <c r="C933" s="279" t="s">
        <v>1048</v>
      </c>
      <c r="D933" s="279" t="s">
        <v>375</v>
      </c>
      <c r="E933" s="279" t="s">
        <v>394</v>
      </c>
      <c r="F933" s="303"/>
      <c r="G933" s="303"/>
      <c r="H933" s="279" t="s">
        <v>394</v>
      </c>
      <c r="I933" s="279" t="s">
        <v>538</v>
      </c>
      <c r="J933" s="279" t="s">
        <v>394</v>
      </c>
      <c r="K933" s="279" t="s">
        <v>394</v>
      </c>
      <c r="L933" s="279" t="s">
        <v>394</v>
      </c>
      <c r="M933" s="279" t="s">
        <v>394</v>
      </c>
      <c r="N933" s="279" t="s">
        <v>394</v>
      </c>
      <c r="O933" s="279" t="s">
        <v>394</v>
      </c>
      <c r="P933" s="315">
        <v>0</v>
      </c>
      <c r="Q933" s="279" t="s">
        <v>394</v>
      </c>
      <c r="R933" s="315" t="s">
        <v>394</v>
      </c>
      <c r="S933" s="279" t="s">
        <v>394</v>
      </c>
      <c r="T933" s="279" t="s">
        <v>394</v>
      </c>
      <c r="U933" s="315" t="s">
        <v>394</v>
      </c>
      <c r="V933" s="315" t="s">
        <v>394</v>
      </c>
      <c r="W933" s="315" t="s">
        <v>394</v>
      </c>
      <c r="X933" s="315" t="s">
        <v>394</v>
      </c>
      <c r="Y933" s="281"/>
      <c r="Z933" s="315" t="s">
        <v>394</v>
      </c>
      <c r="AA933" s="315" t="s">
        <v>394</v>
      </c>
      <c r="AB933" s="281"/>
      <c r="AC933" s="279" t="s">
        <v>394</v>
      </c>
      <c r="AF933" s="276" t="str">
        <f>IFERROR(VLOOKUP(A933,'[1]قوائم الترجمة'!AC$2:AD$2397,1,0),"م")</f>
        <v>م</v>
      </c>
      <c r="AG933" s="232"/>
      <c r="AH933" s="233"/>
      <c r="AI933" s="233"/>
      <c r="AJ933" s="233"/>
      <c r="AL933" s="267"/>
      <c r="AM933" s="235"/>
      <c r="AO933" s="236"/>
      <c r="AU933" s="234"/>
    </row>
    <row r="934" spans="1:47" ht="21" x14ac:dyDescent="0.4">
      <c r="A934" s="278">
        <v>117327</v>
      </c>
      <c r="B934" s="279" t="s">
        <v>5137</v>
      </c>
      <c r="C934" s="279" t="s">
        <v>1204</v>
      </c>
      <c r="D934" s="279" t="s">
        <v>5138</v>
      </c>
      <c r="E934" s="279" t="s">
        <v>424</v>
      </c>
      <c r="F934" s="279" t="s">
        <v>8448</v>
      </c>
      <c r="G934" s="279" t="s">
        <v>410</v>
      </c>
      <c r="H934" s="279" t="s">
        <v>425</v>
      </c>
      <c r="I934" s="279" t="s">
        <v>61</v>
      </c>
      <c r="J934" s="279" t="s">
        <v>403</v>
      </c>
      <c r="K934" s="280">
        <v>2013</v>
      </c>
      <c r="L934" s="279" t="s">
        <v>402</v>
      </c>
      <c r="M934" s="279" t="s">
        <v>394</v>
      </c>
      <c r="N934" s="279" t="s">
        <v>9064</v>
      </c>
      <c r="O934" s="279" t="s">
        <v>8471</v>
      </c>
      <c r="P934" s="279">
        <v>65000</v>
      </c>
      <c r="Q934" s="278"/>
      <c r="S934" s="279" t="s">
        <v>394</v>
      </c>
      <c r="T934" s="279"/>
      <c r="AC934" s="279" t="s">
        <v>394</v>
      </c>
      <c r="AF934" s="276">
        <f>IFERROR(VLOOKUP(A934,'[1]قوائم الترجمة'!AC$2:AD$2397,1,0),"م")</f>
        <v>117327</v>
      </c>
      <c r="AG934" s="232"/>
      <c r="AH934" s="233"/>
      <c r="AI934" s="233"/>
      <c r="AJ934" s="233"/>
      <c r="AL934" s="267"/>
      <c r="AM934" s="235"/>
      <c r="AU934" s="234"/>
    </row>
    <row r="935" spans="1:47" ht="21" x14ac:dyDescent="0.4">
      <c r="A935" s="278">
        <v>117328</v>
      </c>
      <c r="B935" s="279" t="s">
        <v>5136</v>
      </c>
      <c r="C935" s="279" t="s">
        <v>153</v>
      </c>
      <c r="D935" s="279" t="s">
        <v>486</v>
      </c>
      <c r="E935" s="279" t="s">
        <v>394</v>
      </c>
      <c r="F935" s="303"/>
      <c r="G935" s="303"/>
      <c r="H935" s="279" t="s">
        <v>394</v>
      </c>
      <c r="I935" s="279" t="s">
        <v>538</v>
      </c>
      <c r="J935" s="279" t="s">
        <v>394</v>
      </c>
      <c r="K935" s="279" t="s">
        <v>394</v>
      </c>
      <c r="L935" s="279" t="s">
        <v>394</v>
      </c>
      <c r="M935" s="279" t="s">
        <v>394</v>
      </c>
      <c r="N935" s="279" t="s">
        <v>394</v>
      </c>
      <c r="O935" s="279" t="s">
        <v>394</v>
      </c>
      <c r="P935" s="315">
        <v>0</v>
      </c>
      <c r="Q935" s="279" t="s">
        <v>394</v>
      </c>
      <c r="R935" s="315" t="s">
        <v>394</v>
      </c>
      <c r="S935" s="279" t="s">
        <v>394</v>
      </c>
      <c r="T935" s="279" t="s">
        <v>394</v>
      </c>
      <c r="U935" s="315" t="s">
        <v>394</v>
      </c>
      <c r="V935" s="315" t="s">
        <v>394</v>
      </c>
      <c r="W935" s="315" t="s">
        <v>394</v>
      </c>
      <c r="X935" s="315" t="s">
        <v>394</v>
      </c>
      <c r="Y935" s="281"/>
      <c r="Z935" s="315" t="s">
        <v>394</v>
      </c>
      <c r="AA935" s="315" t="s">
        <v>394</v>
      </c>
      <c r="AB935" s="281"/>
      <c r="AC935" s="279" t="s">
        <v>855</v>
      </c>
      <c r="AF935" s="276" t="str">
        <f>IFERROR(VLOOKUP(A935,'[1]قوائم الترجمة'!AC$2:AD$2397,1,0),"م")</f>
        <v>م</v>
      </c>
      <c r="AG935" s="232"/>
      <c r="AH935" s="233"/>
      <c r="AI935" s="233"/>
      <c r="AJ935" s="233"/>
      <c r="AL935" s="267"/>
      <c r="AM935" s="235"/>
      <c r="AU935" s="234"/>
    </row>
    <row r="936" spans="1:47" ht="21" x14ac:dyDescent="0.4">
      <c r="A936" s="278">
        <v>117331</v>
      </c>
      <c r="B936" s="279" t="s">
        <v>1605</v>
      </c>
      <c r="C936" s="279" t="s">
        <v>99</v>
      </c>
      <c r="D936" s="279" t="s">
        <v>700</v>
      </c>
      <c r="E936" s="279" t="s">
        <v>5660</v>
      </c>
      <c r="F936" s="279" t="s">
        <v>9065</v>
      </c>
      <c r="G936" s="279" t="s">
        <v>402</v>
      </c>
      <c r="H936" s="279" t="s">
        <v>425</v>
      </c>
      <c r="I936" s="279" t="s">
        <v>61</v>
      </c>
      <c r="J936" s="279" t="s">
        <v>403</v>
      </c>
      <c r="K936" s="280">
        <v>2005</v>
      </c>
      <c r="L936" s="279" t="s">
        <v>7215</v>
      </c>
      <c r="M936" s="279" t="s">
        <v>394</v>
      </c>
      <c r="N936" s="279" t="s">
        <v>394</v>
      </c>
      <c r="O936" s="279" t="s">
        <v>394</v>
      </c>
      <c r="P936" s="315">
        <v>0</v>
      </c>
      <c r="Q936" s="278"/>
      <c r="S936" s="279" t="s">
        <v>394</v>
      </c>
      <c r="T936" s="279" t="s">
        <v>394</v>
      </c>
      <c r="AC936" s="279" t="s">
        <v>855</v>
      </c>
      <c r="AF936" s="276">
        <f>IFERROR(VLOOKUP(A936,'[1]قوائم الترجمة'!AC$2:AD$2397,1,0),"م")</f>
        <v>117331</v>
      </c>
      <c r="AG936" s="232"/>
      <c r="AH936" s="233"/>
      <c r="AI936" s="233"/>
      <c r="AJ936" s="233"/>
      <c r="AL936" s="267"/>
      <c r="AM936" s="235"/>
      <c r="AO936" s="236"/>
      <c r="AU936" s="234"/>
    </row>
    <row r="937" spans="1:47" ht="21" x14ac:dyDescent="0.4">
      <c r="A937" s="278">
        <v>117353</v>
      </c>
      <c r="B937" s="279" t="s">
        <v>6612</v>
      </c>
      <c r="C937" s="279" t="s">
        <v>978</v>
      </c>
      <c r="D937" s="279" t="s">
        <v>596</v>
      </c>
      <c r="E937" s="279" t="s">
        <v>394</v>
      </c>
      <c r="F937" s="303"/>
      <c r="G937" s="303"/>
      <c r="H937" s="279" t="s">
        <v>394</v>
      </c>
      <c r="I937" s="279" t="s">
        <v>538</v>
      </c>
      <c r="J937" s="279" t="s">
        <v>394</v>
      </c>
      <c r="K937" s="279" t="s">
        <v>394</v>
      </c>
      <c r="L937" s="279" t="s">
        <v>394</v>
      </c>
      <c r="M937" s="279" t="s">
        <v>394</v>
      </c>
      <c r="N937" s="279" t="s">
        <v>394</v>
      </c>
      <c r="O937" s="279" t="s">
        <v>394</v>
      </c>
      <c r="P937" s="315">
        <v>0</v>
      </c>
      <c r="Q937" s="279" t="s">
        <v>394</v>
      </c>
      <c r="R937" s="315" t="s">
        <v>394</v>
      </c>
      <c r="S937" s="279" t="s">
        <v>394</v>
      </c>
      <c r="T937" s="279" t="s">
        <v>394</v>
      </c>
      <c r="U937" s="315" t="s">
        <v>394</v>
      </c>
      <c r="V937" s="315" t="s">
        <v>394</v>
      </c>
      <c r="W937" s="315" t="s">
        <v>394</v>
      </c>
      <c r="X937" s="315" t="s">
        <v>394</v>
      </c>
      <c r="Y937" s="281"/>
      <c r="Z937" s="315" t="s">
        <v>394</v>
      </c>
      <c r="AA937" s="315" t="s">
        <v>394</v>
      </c>
      <c r="AB937" s="281"/>
      <c r="AC937" s="279" t="s">
        <v>855</v>
      </c>
      <c r="AF937" s="276" t="str">
        <f>IFERROR(VLOOKUP(A937,'[1]قوائم الترجمة'!AC$2:AD$2397,1,0),"م")</f>
        <v>م</v>
      </c>
      <c r="AG937" s="245"/>
      <c r="AH937" s="246"/>
      <c r="AI937" s="246"/>
      <c r="AJ937" s="246"/>
      <c r="AL937" s="267"/>
      <c r="AM937" s="235"/>
      <c r="AU937" s="234"/>
    </row>
    <row r="938" spans="1:47" ht="21" x14ac:dyDescent="0.4">
      <c r="A938" s="278">
        <v>117357</v>
      </c>
      <c r="B938" s="279" t="s">
        <v>6627</v>
      </c>
      <c r="C938" s="279" t="s">
        <v>86</v>
      </c>
      <c r="D938" s="279" t="s">
        <v>394</v>
      </c>
      <c r="E938" s="279" t="s">
        <v>394</v>
      </c>
      <c r="F938" s="303"/>
      <c r="G938" s="303"/>
      <c r="H938" s="279" t="s">
        <v>394</v>
      </c>
      <c r="I938" s="279" t="s">
        <v>61</v>
      </c>
      <c r="J938" s="279" t="s">
        <v>394</v>
      </c>
      <c r="K938" s="279" t="s">
        <v>394</v>
      </c>
      <c r="L938" s="279" t="s">
        <v>394</v>
      </c>
      <c r="M938" s="279" t="s">
        <v>394</v>
      </c>
      <c r="N938" s="279" t="s">
        <v>394</v>
      </c>
      <c r="O938" s="279" t="s">
        <v>394</v>
      </c>
      <c r="P938" s="315">
        <v>0</v>
      </c>
      <c r="Q938" s="279" t="s">
        <v>394</v>
      </c>
      <c r="R938" s="315" t="s">
        <v>394</v>
      </c>
      <c r="S938" s="279" t="s">
        <v>394</v>
      </c>
      <c r="T938" s="279" t="s">
        <v>394</v>
      </c>
      <c r="U938" s="315" t="s">
        <v>394</v>
      </c>
      <c r="V938" s="315" t="s">
        <v>394</v>
      </c>
      <c r="W938" s="315" t="s">
        <v>394</v>
      </c>
      <c r="X938" s="315" t="s">
        <v>394</v>
      </c>
      <c r="Y938" s="281"/>
      <c r="Z938" s="315" t="s">
        <v>394</v>
      </c>
      <c r="AA938" s="315" t="s">
        <v>394</v>
      </c>
      <c r="AB938" s="281"/>
      <c r="AC938" s="279" t="s">
        <v>855</v>
      </c>
      <c r="AF938" s="276" t="str">
        <f>IFERROR(VLOOKUP(A938,'[1]قوائم الترجمة'!AC$2:AD$2397,1,0),"م")</f>
        <v>م</v>
      </c>
      <c r="AG938" s="232"/>
      <c r="AH938" s="233"/>
      <c r="AI938" s="233"/>
      <c r="AJ938" s="233"/>
      <c r="AL938" s="267"/>
      <c r="AM938" s="235"/>
      <c r="AU938" s="234"/>
    </row>
    <row r="939" spans="1:47" ht="21" x14ac:dyDescent="0.4">
      <c r="A939" s="278">
        <v>117368</v>
      </c>
      <c r="B939" s="279" t="s">
        <v>6672</v>
      </c>
      <c r="C939" s="279" t="s">
        <v>72</v>
      </c>
      <c r="D939" s="279" t="s">
        <v>273</v>
      </c>
      <c r="E939" s="279" t="s">
        <v>394</v>
      </c>
      <c r="F939" s="303"/>
      <c r="G939" s="303"/>
      <c r="H939" s="279" t="s">
        <v>394</v>
      </c>
      <c r="I939" s="279" t="s">
        <v>61</v>
      </c>
      <c r="J939" s="279" t="s">
        <v>394</v>
      </c>
      <c r="K939" s="279" t="s">
        <v>394</v>
      </c>
      <c r="L939" s="279" t="s">
        <v>394</v>
      </c>
      <c r="M939" s="279" t="s">
        <v>394</v>
      </c>
      <c r="N939" s="279" t="s">
        <v>394</v>
      </c>
      <c r="O939" s="279" t="s">
        <v>394</v>
      </c>
      <c r="P939" s="315">
        <v>0</v>
      </c>
      <c r="Q939" s="279" t="s">
        <v>394</v>
      </c>
      <c r="R939" s="315" t="s">
        <v>394</v>
      </c>
      <c r="S939" s="279" t="s">
        <v>394</v>
      </c>
      <c r="T939" s="279" t="s">
        <v>394</v>
      </c>
      <c r="U939" s="315" t="s">
        <v>394</v>
      </c>
      <c r="V939" s="315" t="s">
        <v>394</v>
      </c>
      <c r="W939" s="315" t="s">
        <v>394</v>
      </c>
      <c r="X939" s="315" t="s">
        <v>394</v>
      </c>
      <c r="Y939" s="281"/>
      <c r="Z939" s="315" t="s">
        <v>394</v>
      </c>
      <c r="AA939" s="315" t="s">
        <v>394</v>
      </c>
      <c r="AB939" s="281"/>
      <c r="AC939" s="279" t="s">
        <v>855</v>
      </c>
      <c r="AF939" s="276" t="str">
        <f>IFERROR(VLOOKUP(A939,'[1]قوائم الترجمة'!AC$2:AD$2397,1,0),"م")</f>
        <v>م</v>
      </c>
      <c r="AG939" s="232"/>
      <c r="AH939" s="233"/>
      <c r="AI939" s="233"/>
      <c r="AJ939" s="233"/>
      <c r="AL939" s="267"/>
      <c r="AM939" s="235"/>
      <c r="AU939" s="234"/>
    </row>
    <row r="940" spans="1:47" ht="21" x14ac:dyDescent="0.4">
      <c r="A940" s="278">
        <v>117374</v>
      </c>
      <c r="B940" s="279" t="s">
        <v>6710</v>
      </c>
      <c r="C940" s="279" t="s">
        <v>72</v>
      </c>
      <c r="D940" s="279" t="s">
        <v>237</v>
      </c>
      <c r="E940" s="279" t="s">
        <v>394</v>
      </c>
      <c r="F940" s="303"/>
      <c r="G940" s="303"/>
      <c r="H940" s="279" t="s">
        <v>394</v>
      </c>
      <c r="I940" s="279" t="s">
        <v>538</v>
      </c>
      <c r="J940" s="279" t="s">
        <v>394</v>
      </c>
      <c r="K940" s="279" t="s">
        <v>394</v>
      </c>
      <c r="L940" s="279" t="s">
        <v>394</v>
      </c>
      <c r="M940" s="279" t="s">
        <v>394</v>
      </c>
      <c r="N940" s="279" t="s">
        <v>394</v>
      </c>
      <c r="O940" s="279" t="s">
        <v>394</v>
      </c>
      <c r="P940" s="315">
        <v>0</v>
      </c>
      <c r="Q940" s="279" t="s">
        <v>394</v>
      </c>
      <c r="R940" s="315" t="s">
        <v>394</v>
      </c>
      <c r="S940" s="279" t="s">
        <v>394</v>
      </c>
      <c r="T940" s="279" t="s">
        <v>394</v>
      </c>
      <c r="U940" s="315" t="s">
        <v>394</v>
      </c>
      <c r="V940" s="315" t="s">
        <v>394</v>
      </c>
      <c r="W940" s="315" t="s">
        <v>394</v>
      </c>
      <c r="X940" s="315" t="s">
        <v>394</v>
      </c>
      <c r="Y940" s="281"/>
      <c r="Z940" s="315" t="s">
        <v>394</v>
      </c>
      <c r="AA940" s="315" t="s">
        <v>394</v>
      </c>
      <c r="AB940" s="281"/>
      <c r="AC940" s="279" t="s">
        <v>855</v>
      </c>
      <c r="AF940" s="276" t="str">
        <f>IFERROR(VLOOKUP(A940,'[1]قوائم الترجمة'!AC$2:AD$2397,1,0),"م")</f>
        <v>م</v>
      </c>
      <c r="AG940" s="232"/>
      <c r="AH940" s="233"/>
      <c r="AI940" s="233"/>
      <c r="AJ940" s="233"/>
      <c r="AL940" s="267"/>
      <c r="AM940" s="235"/>
      <c r="AO940" s="236"/>
      <c r="AU940" s="234"/>
    </row>
    <row r="941" spans="1:47" ht="21" x14ac:dyDescent="0.4">
      <c r="A941" s="278">
        <v>117375</v>
      </c>
      <c r="B941" s="279" t="s">
        <v>5134</v>
      </c>
      <c r="C941" s="279" t="s">
        <v>68</v>
      </c>
      <c r="D941" s="279" t="s">
        <v>5135</v>
      </c>
      <c r="E941" s="279" t="s">
        <v>424</v>
      </c>
      <c r="F941" s="279" t="s">
        <v>8477</v>
      </c>
      <c r="G941" s="279" t="s">
        <v>8126</v>
      </c>
      <c r="H941" s="279" t="s">
        <v>425</v>
      </c>
      <c r="I941" s="279" t="s">
        <v>61</v>
      </c>
      <c r="J941" s="279" t="s">
        <v>403</v>
      </c>
      <c r="K941" s="280">
        <v>2009</v>
      </c>
      <c r="L941" s="279" t="s">
        <v>411</v>
      </c>
      <c r="M941" s="279" t="s">
        <v>394</v>
      </c>
      <c r="N941" s="279"/>
      <c r="O941" s="279" t="s">
        <v>394</v>
      </c>
      <c r="P941" s="315">
        <v>0</v>
      </c>
      <c r="Q941" s="278"/>
      <c r="S941" s="279" t="s">
        <v>394</v>
      </c>
      <c r="T941" s="279" t="s">
        <v>394</v>
      </c>
      <c r="AC941" s="279" t="s">
        <v>855</v>
      </c>
      <c r="AF941" s="276">
        <f>IFERROR(VLOOKUP(A941,'[1]قوائم الترجمة'!AC$2:AD$2397,1,0),"م")</f>
        <v>117375</v>
      </c>
      <c r="AG941" s="232"/>
      <c r="AH941" s="233"/>
      <c r="AI941" s="233"/>
      <c r="AJ941" s="233"/>
      <c r="AL941" s="267"/>
      <c r="AM941" s="235"/>
      <c r="AU941" s="234"/>
    </row>
    <row r="942" spans="1:47" ht="21" x14ac:dyDescent="0.4">
      <c r="A942" s="278">
        <v>117385</v>
      </c>
      <c r="B942" s="279" t="s">
        <v>6787</v>
      </c>
      <c r="C942" s="279" t="s">
        <v>1048</v>
      </c>
      <c r="D942" s="279" t="s">
        <v>257</v>
      </c>
      <c r="E942" s="279" t="s">
        <v>394</v>
      </c>
      <c r="F942" s="303"/>
      <c r="G942" s="303"/>
      <c r="H942" s="279" t="s">
        <v>394</v>
      </c>
      <c r="I942" s="279" t="s">
        <v>540</v>
      </c>
      <c r="J942" s="279" t="s">
        <v>394</v>
      </c>
      <c r="K942" s="279" t="s">
        <v>394</v>
      </c>
      <c r="L942" s="279" t="s">
        <v>394</v>
      </c>
      <c r="M942" s="279" t="s">
        <v>394</v>
      </c>
      <c r="N942" s="279" t="s">
        <v>394</v>
      </c>
      <c r="O942" s="279" t="s">
        <v>394</v>
      </c>
      <c r="P942" s="315">
        <v>0</v>
      </c>
      <c r="Q942" s="279" t="s">
        <v>394</v>
      </c>
      <c r="R942" s="315" t="s">
        <v>394</v>
      </c>
      <c r="S942" s="279" t="s">
        <v>394</v>
      </c>
      <c r="T942" s="279" t="s">
        <v>394</v>
      </c>
      <c r="U942" s="315" t="s">
        <v>394</v>
      </c>
      <c r="V942" s="315" t="s">
        <v>394</v>
      </c>
      <c r="W942" s="315" t="s">
        <v>394</v>
      </c>
      <c r="X942" s="315" t="s">
        <v>394</v>
      </c>
      <c r="Y942" s="281"/>
      <c r="Z942" s="315" t="s">
        <v>394</v>
      </c>
      <c r="AA942" s="315" t="s">
        <v>394</v>
      </c>
      <c r="AB942" s="281"/>
      <c r="AC942" s="279" t="s">
        <v>855</v>
      </c>
      <c r="AF942" s="276" t="str">
        <f>IFERROR(VLOOKUP(A942,'[1]قوائم الترجمة'!AC$2:AD$2397,1,0),"م")</f>
        <v>م</v>
      </c>
      <c r="AG942" s="232"/>
      <c r="AH942" s="233"/>
      <c r="AI942" s="233"/>
      <c r="AJ942" s="233"/>
      <c r="AL942" s="267"/>
      <c r="AM942" s="235"/>
      <c r="AO942" s="236"/>
      <c r="AU942" s="234"/>
    </row>
    <row r="943" spans="1:47" ht="21" x14ac:dyDescent="0.4">
      <c r="A943" s="278">
        <v>117386</v>
      </c>
      <c r="B943" s="279" t="s">
        <v>6798</v>
      </c>
      <c r="C943" s="279" t="s">
        <v>562</v>
      </c>
      <c r="D943" s="279" t="s">
        <v>240</v>
      </c>
      <c r="E943" s="279" t="s">
        <v>394</v>
      </c>
      <c r="F943" s="303"/>
      <c r="G943" s="303"/>
      <c r="H943" s="279" t="s">
        <v>394</v>
      </c>
      <c r="I943" s="279" t="s">
        <v>540</v>
      </c>
      <c r="J943" s="279" t="s">
        <v>394</v>
      </c>
      <c r="K943" s="279" t="s">
        <v>394</v>
      </c>
      <c r="L943" s="279" t="s">
        <v>394</v>
      </c>
      <c r="M943" s="279" t="s">
        <v>394</v>
      </c>
      <c r="N943" s="279" t="s">
        <v>394</v>
      </c>
      <c r="O943" s="279" t="s">
        <v>394</v>
      </c>
      <c r="P943" s="315">
        <v>0</v>
      </c>
      <c r="Q943" s="279" t="s">
        <v>394</v>
      </c>
      <c r="R943" s="315" t="s">
        <v>394</v>
      </c>
      <c r="S943" s="279" t="s">
        <v>394</v>
      </c>
      <c r="T943" s="279" t="s">
        <v>394</v>
      </c>
      <c r="U943" s="315" t="s">
        <v>394</v>
      </c>
      <c r="V943" s="315" t="s">
        <v>394</v>
      </c>
      <c r="W943" s="315" t="s">
        <v>394</v>
      </c>
      <c r="X943" s="315" t="s">
        <v>394</v>
      </c>
      <c r="Y943" s="281"/>
      <c r="Z943" s="315" t="s">
        <v>394</v>
      </c>
      <c r="AA943" s="315" t="s">
        <v>394</v>
      </c>
      <c r="AB943" s="281"/>
      <c r="AC943" s="279" t="s">
        <v>855</v>
      </c>
      <c r="AF943" s="276" t="str">
        <f>IFERROR(VLOOKUP(A943,'[1]قوائم الترجمة'!AC$2:AD$2397,1,0),"م")</f>
        <v>م</v>
      </c>
      <c r="AG943" s="232"/>
      <c r="AH943" s="233"/>
      <c r="AI943" s="233"/>
      <c r="AJ943" s="233"/>
      <c r="AL943" s="267"/>
      <c r="AM943" s="235"/>
      <c r="AO943" s="236"/>
      <c r="AU943" s="234"/>
    </row>
    <row r="944" spans="1:47" ht="21" x14ac:dyDescent="0.4">
      <c r="A944" s="278">
        <v>117392</v>
      </c>
      <c r="B944" s="279" t="s">
        <v>5133</v>
      </c>
      <c r="C944" s="279" t="s">
        <v>65</v>
      </c>
      <c r="D944" s="279" t="s">
        <v>237</v>
      </c>
      <c r="E944" s="279" t="s">
        <v>424</v>
      </c>
      <c r="F944" s="279" t="s">
        <v>9066</v>
      </c>
      <c r="G944" s="279" t="s">
        <v>8263</v>
      </c>
      <c r="H944" s="279" t="s">
        <v>425</v>
      </c>
      <c r="I944" s="279" t="s">
        <v>61</v>
      </c>
      <c r="J944" s="279" t="s">
        <v>426</v>
      </c>
      <c r="K944" s="280">
        <v>2009</v>
      </c>
      <c r="L944" s="279" t="s">
        <v>421</v>
      </c>
      <c r="M944" s="279" t="s">
        <v>394</v>
      </c>
      <c r="N944" s="279"/>
      <c r="O944" s="279" t="s">
        <v>394</v>
      </c>
      <c r="P944" s="315">
        <v>0</v>
      </c>
      <c r="Q944" s="278"/>
      <c r="S944" s="279" t="s">
        <v>394</v>
      </c>
      <c r="T944" s="279" t="s">
        <v>394</v>
      </c>
      <c r="AC944" s="279" t="s">
        <v>855</v>
      </c>
      <c r="AF944" s="276">
        <f>IFERROR(VLOOKUP(A944,'[1]قوائم الترجمة'!AC$2:AD$2397,1,0),"م")</f>
        <v>117392</v>
      </c>
      <c r="AG944" s="232"/>
      <c r="AH944" s="233"/>
      <c r="AI944" s="233"/>
      <c r="AJ944" s="233"/>
      <c r="AL944" s="267"/>
      <c r="AM944" s="235"/>
      <c r="AU944" s="234"/>
    </row>
    <row r="945" spans="1:47" ht="21" x14ac:dyDescent="0.4">
      <c r="A945" s="278">
        <v>117397</v>
      </c>
      <c r="B945" s="279" t="s">
        <v>5132</v>
      </c>
      <c r="C945" s="279" t="s">
        <v>63</v>
      </c>
      <c r="D945" s="279" t="s">
        <v>571</v>
      </c>
      <c r="E945" s="279" t="s">
        <v>5660</v>
      </c>
      <c r="F945" s="279" t="s">
        <v>9010</v>
      </c>
      <c r="G945" s="279" t="s">
        <v>8394</v>
      </c>
      <c r="H945" s="279" t="s">
        <v>425</v>
      </c>
      <c r="I945" s="279" t="s">
        <v>67</v>
      </c>
      <c r="J945" s="279" t="s">
        <v>8112</v>
      </c>
      <c r="K945" s="280">
        <v>2011</v>
      </c>
      <c r="L945" s="279" t="s">
        <v>404</v>
      </c>
      <c r="M945" s="279" t="s">
        <v>394</v>
      </c>
      <c r="N945" s="279" t="s">
        <v>394</v>
      </c>
      <c r="O945" s="279" t="s">
        <v>394</v>
      </c>
      <c r="P945" s="315">
        <v>0</v>
      </c>
      <c r="Q945" s="278"/>
      <c r="S945" s="279" t="s">
        <v>394</v>
      </c>
      <c r="T945" s="279" t="s">
        <v>394</v>
      </c>
      <c r="AC945" s="279" t="s">
        <v>394</v>
      </c>
      <c r="AF945" s="276">
        <f>IFERROR(VLOOKUP(A945,'[1]قوائم الترجمة'!AC$2:AD$2397,1,0),"م")</f>
        <v>117397</v>
      </c>
      <c r="AG945" s="232"/>
      <c r="AH945" s="233"/>
      <c r="AI945" s="233"/>
      <c r="AJ945" s="233"/>
      <c r="AL945" s="267"/>
      <c r="AM945" s="235"/>
      <c r="AO945" s="236"/>
      <c r="AU945" s="234"/>
    </row>
    <row r="946" spans="1:47" ht="21" x14ac:dyDescent="0.4">
      <c r="A946" s="278">
        <v>117409</v>
      </c>
      <c r="B946" s="279" t="s">
        <v>6866</v>
      </c>
      <c r="C946" s="279" t="s">
        <v>6867</v>
      </c>
      <c r="D946" s="279" t="s">
        <v>1502</v>
      </c>
      <c r="E946" s="279" t="s">
        <v>423</v>
      </c>
      <c r="F946" s="279" t="s">
        <v>9067</v>
      </c>
      <c r="G946" s="279" t="s">
        <v>402</v>
      </c>
      <c r="H946" s="279" t="s">
        <v>425</v>
      </c>
      <c r="I946" s="279" t="s">
        <v>538</v>
      </c>
      <c r="J946" s="279" t="s">
        <v>403</v>
      </c>
      <c r="K946" s="280">
        <v>2002</v>
      </c>
      <c r="L946" s="279" t="s">
        <v>402</v>
      </c>
      <c r="M946" s="279" t="s">
        <v>394</v>
      </c>
      <c r="N946" s="279" t="s">
        <v>394</v>
      </c>
      <c r="O946" s="279" t="s">
        <v>394</v>
      </c>
      <c r="P946" s="315">
        <v>0</v>
      </c>
      <c r="Q946" s="278"/>
      <c r="S946" s="279" t="s">
        <v>394</v>
      </c>
      <c r="T946" s="279" t="s">
        <v>394</v>
      </c>
      <c r="AC946" s="279" t="s">
        <v>394</v>
      </c>
      <c r="AF946" s="276">
        <f>IFERROR(VLOOKUP(A946,'[1]قوائم الترجمة'!AC$2:AD$2397,1,0),"م")</f>
        <v>117409</v>
      </c>
      <c r="AG946" s="232"/>
      <c r="AH946" s="233"/>
      <c r="AI946" s="233"/>
      <c r="AJ946" s="233"/>
      <c r="AL946" s="267"/>
      <c r="AM946" s="235"/>
      <c r="AU946" s="234"/>
    </row>
    <row r="947" spans="1:47" ht="21" x14ac:dyDescent="0.4">
      <c r="A947" s="278">
        <v>117411</v>
      </c>
      <c r="B947" s="279" t="s">
        <v>5131</v>
      </c>
      <c r="C947" s="279" t="s">
        <v>109</v>
      </c>
      <c r="D947" s="279" t="s">
        <v>394</v>
      </c>
      <c r="E947" s="279" t="s">
        <v>394</v>
      </c>
      <c r="F947" s="303"/>
      <c r="G947" s="303"/>
      <c r="H947" s="279" t="s">
        <v>394</v>
      </c>
      <c r="I947" s="279" t="s">
        <v>61</v>
      </c>
      <c r="J947" s="279" t="s">
        <v>394</v>
      </c>
      <c r="K947" s="279" t="s">
        <v>394</v>
      </c>
      <c r="L947" s="279" t="s">
        <v>394</v>
      </c>
      <c r="M947" s="279" t="s">
        <v>394</v>
      </c>
      <c r="N947" s="279" t="s">
        <v>394</v>
      </c>
      <c r="O947" s="279" t="s">
        <v>394</v>
      </c>
      <c r="P947" s="315">
        <v>0</v>
      </c>
      <c r="Q947" s="279" t="s">
        <v>394</v>
      </c>
      <c r="R947" s="315" t="s">
        <v>394</v>
      </c>
      <c r="S947" s="279" t="s">
        <v>394</v>
      </c>
      <c r="T947" s="279" t="s">
        <v>394</v>
      </c>
      <c r="U947" s="315" t="s">
        <v>394</v>
      </c>
      <c r="V947" s="315" t="s">
        <v>394</v>
      </c>
      <c r="W947" s="315" t="s">
        <v>394</v>
      </c>
      <c r="X947" s="315" t="s">
        <v>394</v>
      </c>
      <c r="Y947" s="281"/>
      <c r="Z947" s="315" t="s">
        <v>394</v>
      </c>
      <c r="AA947" s="315" t="s">
        <v>394</v>
      </c>
      <c r="AB947" s="281"/>
      <c r="AC947" s="279" t="s">
        <v>855</v>
      </c>
      <c r="AF947" s="276" t="str">
        <f>IFERROR(VLOOKUP(A947,'[1]قوائم الترجمة'!AC$2:AD$2397,1,0),"م")</f>
        <v>م</v>
      </c>
      <c r="AG947" s="232"/>
      <c r="AH947" s="233"/>
      <c r="AI947" s="233"/>
      <c r="AJ947" s="233"/>
      <c r="AL947" s="267"/>
      <c r="AM947" s="235"/>
      <c r="AO947" s="236"/>
      <c r="AU947" s="234"/>
    </row>
    <row r="948" spans="1:47" ht="21" x14ac:dyDescent="0.4">
      <c r="A948" s="278">
        <v>117415</v>
      </c>
      <c r="B948" s="279" t="s">
        <v>5130</v>
      </c>
      <c r="C948" s="279" t="s">
        <v>147</v>
      </c>
      <c r="D948" s="279" t="s">
        <v>980</v>
      </c>
      <c r="E948" s="279" t="s">
        <v>394</v>
      </c>
      <c r="F948" s="303"/>
      <c r="G948" s="303"/>
      <c r="H948" s="279" t="s">
        <v>394</v>
      </c>
      <c r="I948" s="279" t="s">
        <v>538</v>
      </c>
      <c r="J948" s="279" t="s">
        <v>394</v>
      </c>
      <c r="K948" s="279" t="s">
        <v>394</v>
      </c>
      <c r="L948" s="279" t="s">
        <v>394</v>
      </c>
      <c r="M948" s="279" t="s">
        <v>394</v>
      </c>
      <c r="N948" s="279" t="s">
        <v>394</v>
      </c>
      <c r="O948" s="279" t="s">
        <v>394</v>
      </c>
      <c r="P948" s="315">
        <v>0</v>
      </c>
      <c r="Q948" s="279" t="s">
        <v>394</v>
      </c>
      <c r="R948" s="315" t="s">
        <v>394</v>
      </c>
      <c r="S948" s="279" t="s">
        <v>394</v>
      </c>
      <c r="T948" s="279" t="s">
        <v>394</v>
      </c>
      <c r="U948" s="315" t="s">
        <v>394</v>
      </c>
      <c r="V948" s="315" t="s">
        <v>394</v>
      </c>
      <c r="W948" s="315" t="s">
        <v>394</v>
      </c>
      <c r="X948" s="315" t="s">
        <v>394</v>
      </c>
      <c r="Y948" s="281"/>
      <c r="Z948" s="315" t="s">
        <v>394</v>
      </c>
      <c r="AA948" s="315" t="s">
        <v>394</v>
      </c>
      <c r="AB948" s="281"/>
      <c r="AC948" s="279" t="s">
        <v>855</v>
      </c>
      <c r="AF948" s="276" t="str">
        <f>IFERROR(VLOOKUP(A948,'[1]قوائم الترجمة'!AC$2:AD$2397,1,0),"م")</f>
        <v>م</v>
      </c>
      <c r="AG948" s="232"/>
      <c r="AH948" s="233"/>
      <c r="AI948" s="233"/>
      <c r="AJ948" s="233"/>
      <c r="AL948" s="267"/>
      <c r="AM948" s="235"/>
      <c r="AO948" s="236"/>
      <c r="AU948" s="234"/>
    </row>
    <row r="949" spans="1:47" ht="21" x14ac:dyDescent="0.4">
      <c r="A949" s="278">
        <v>117428</v>
      </c>
      <c r="B949" s="279" t="s">
        <v>1422</v>
      </c>
      <c r="C949" s="279" t="s">
        <v>1423</v>
      </c>
      <c r="D949" s="279" t="s">
        <v>1424</v>
      </c>
      <c r="E949" s="279" t="s">
        <v>424</v>
      </c>
      <c r="F949" s="279" t="s">
        <v>9068</v>
      </c>
      <c r="G949" s="279" t="s">
        <v>8252</v>
      </c>
      <c r="H949" s="279" t="s">
        <v>425</v>
      </c>
      <c r="I949" s="279" t="s">
        <v>61</v>
      </c>
      <c r="J949" s="279" t="s">
        <v>426</v>
      </c>
      <c r="K949" s="280">
        <v>2004</v>
      </c>
      <c r="L949" s="279" t="s">
        <v>404</v>
      </c>
      <c r="M949" s="279" t="s">
        <v>394</v>
      </c>
      <c r="N949" s="279" t="s">
        <v>394</v>
      </c>
      <c r="O949" s="279" t="s">
        <v>394</v>
      </c>
      <c r="P949" s="315">
        <v>0</v>
      </c>
      <c r="Q949" s="278"/>
      <c r="S949" s="279" t="s">
        <v>394</v>
      </c>
      <c r="T949" s="279" t="s">
        <v>394</v>
      </c>
      <c r="AC949" s="279" t="s">
        <v>855</v>
      </c>
      <c r="AF949" s="276">
        <f>IFERROR(VLOOKUP(A949,'[1]قوائم الترجمة'!AC$2:AD$2397,1,0),"م")</f>
        <v>117428</v>
      </c>
      <c r="AG949" s="232"/>
      <c r="AH949" s="233"/>
      <c r="AI949" s="233"/>
      <c r="AJ949" s="233"/>
      <c r="AL949" s="267"/>
      <c r="AM949" s="235"/>
      <c r="AO949" s="236"/>
      <c r="AU949" s="234"/>
    </row>
    <row r="950" spans="1:47" ht="21" x14ac:dyDescent="0.4">
      <c r="A950" s="278">
        <v>117441</v>
      </c>
      <c r="B950" s="279" t="s">
        <v>7003</v>
      </c>
      <c r="C950" s="279" t="s">
        <v>175</v>
      </c>
      <c r="D950" s="279" t="s">
        <v>276</v>
      </c>
      <c r="E950" s="279" t="s">
        <v>394</v>
      </c>
      <c r="F950" s="303"/>
      <c r="G950" s="303"/>
      <c r="H950" s="279" t="s">
        <v>394</v>
      </c>
      <c r="I950" s="279" t="s">
        <v>61</v>
      </c>
      <c r="J950" s="279" t="s">
        <v>394</v>
      </c>
      <c r="K950" s="279" t="s">
        <v>394</v>
      </c>
      <c r="L950" s="279" t="s">
        <v>394</v>
      </c>
      <c r="M950" s="279" t="s">
        <v>394</v>
      </c>
      <c r="N950" s="279" t="s">
        <v>394</v>
      </c>
      <c r="O950" s="279" t="s">
        <v>394</v>
      </c>
      <c r="P950" s="315">
        <v>0</v>
      </c>
      <c r="Q950" s="279" t="s">
        <v>394</v>
      </c>
      <c r="R950" s="315" t="s">
        <v>394</v>
      </c>
      <c r="S950" s="279" t="s">
        <v>394</v>
      </c>
      <c r="T950" s="279" t="s">
        <v>394</v>
      </c>
      <c r="U950" s="315" t="s">
        <v>394</v>
      </c>
      <c r="V950" s="315" t="s">
        <v>394</v>
      </c>
      <c r="W950" s="315" t="s">
        <v>394</v>
      </c>
      <c r="X950" s="315" t="s">
        <v>394</v>
      </c>
      <c r="Y950" s="281"/>
      <c r="Z950" s="315" t="s">
        <v>394</v>
      </c>
      <c r="AA950" s="315" t="s">
        <v>394</v>
      </c>
      <c r="AB950" s="281"/>
      <c r="AC950" s="279" t="s">
        <v>855</v>
      </c>
      <c r="AF950" s="276" t="str">
        <f>IFERROR(VLOOKUP(A950,'[1]قوائم الترجمة'!AC$2:AD$2397,1,0),"م")</f>
        <v>م</v>
      </c>
      <c r="AG950" s="232"/>
      <c r="AH950" s="233"/>
      <c r="AI950" s="233"/>
      <c r="AJ950" s="233"/>
      <c r="AL950" s="267"/>
      <c r="AM950" s="235"/>
      <c r="AO950" s="236"/>
      <c r="AU950" s="234"/>
    </row>
    <row r="951" spans="1:47" ht="21" x14ac:dyDescent="0.4">
      <c r="A951" s="278">
        <v>117444</v>
      </c>
      <c r="B951" s="279" t="s">
        <v>7018</v>
      </c>
      <c r="C951" s="279" t="s">
        <v>7019</v>
      </c>
      <c r="D951" s="279" t="s">
        <v>7020</v>
      </c>
      <c r="E951" s="279" t="s">
        <v>394</v>
      </c>
      <c r="F951" s="303"/>
      <c r="G951" s="303"/>
      <c r="H951" s="279" t="s">
        <v>394</v>
      </c>
      <c r="I951" s="279" t="s">
        <v>538</v>
      </c>
      <c r="J951" s="279" t="s">
        <v>394</v>
      </c>
      <c r="K951" s="279" t="s">
        <v>394</v>
      </c>
      <c r="L951" s="279" t="s">
        <v>394</v>
      </c>
      <c r="M951" s="279" t="s">
        <v>394</v>
      </c>
      <c r="N951" s="279" t="s">
        <v>394</v>
      </c>
      <c r="O951" s="279" t="s">
        <v>394</v>
      </c>
      <c r="P951" s="315">
        <v>0</v>
      </c>
      <c r="Q951" s="279" t="s">
        <v>394</v>
      </c>
      <c r="R951" s="315" t="s">
        <v>394</v>
      </c>
      <c r="S951" s="279" t="s">
        <v>394</v>
      </c>
      <c r="T951" s="279" t="s">
        <v>394</v>
      </c>
      <c r="U951" s="315" t="s">
        <v>394</v>
      </c>
      <c r="V951" s="315" t="s">
        <v>394</v>
      </c>
      <c r="W951" s="315" t="s">
        <v>394</v>
      </c>
      <c r="X951" s="315" t="s">
        <v>394</v>
      </c>
      <c r="Y951" s="281"/>
      <c r="Z951" s="315" t="s">
        <v>394</v>
      </c>
      <c r="AA951" s="315" t="s">
        <v>394</v>
      </c>
      <c r="AB951" s="281"/>
      <c r="AC951" s="279" t="s">
        <v>855</v>
      </c>
      <c r="AF951" s="276" t="str">
        <f>IFERROR(VLOOKUP(A951,'[1]قوائم الترجمة'!AC$2:AD$2397,1,0),"م")</f>
        <v>م</v>
      </c>
      <c r="AG951" s="232"/>
      <c r="AH951" s="233"/>
      <c r="AI951" s="233"/>
      <c r="AJ951" s="233"/>
      <c r="AL951" s="267"/>
      <c r="AM951" s="235"/>
      <c r="AU951" s="234"/>
    </row>
    <row r="952" spans="1:47" ht="21" x14ac:dyDescent="0.4">
      <c r="A952" s="278">
        <v>117446</v>
      </c>
      <c r="B952" s="279" t="s">
        <v>7021</v>
      </c>
      <c r="C952" s="279" t="s">
        <v>7022</v>
      </c>
      <c r="D952" s="279" t="s">
        <v>365</v>
      </c>
      <c r="E952" s="279" t="s">
        <v>394</v>
      </c>
      <c r="F952" s="303"/>
      <c r="G952" s="303"/>
      <c r="H952" s="279" t="s">
        <v>394</v>
      </c>
      <c r="I952" s="279" t="s">
        <v>540</v>
      </c>
      <c r="J952" s="279" t="s">
        <v>394</v>
      </c>
      <c r="K952" s="279" t="s">
        <v>394</v>
      </c>
      <c r="L952" s="279" t="s">
        <v>394</v>
      </c>
      <c r="M952" s="279" t="s">
        <v>394</v>
      </c>
      <c r="N952" s="279" t="s">
        <v>394</v>
      </c>
      <c r="O952" s="279" t="s">
        <v>394</v>
      </c>
      <c r="P952" s="315">
        <v>0</v>
      </c>
      <c r="Q952" s="279" t="s">
        <v>394</v>
      </c>
      <c r="R952" s="315" t="s">
        <v>394</v>
      </c>
      <c r="S952" s="279" t="s">
        <v>394</v>
      </c>
      <c r="T952" s="279" t="s">
        <v>394</v>
      </c>
      <c r="U952" s="315" t="s">
        <v>394</v>
      </c>
      <c r="V952" s="315" t="s">
        <v>394</v>
      </c>
      <c r="W952" s="315" t="s">
        <v>394</v>
      </c>
      <c r="X952" s="315" t="s">
        <v>394</v>
      </c>
      <c r="Y952" s="281"/>
      <c r="Z952" s="315" t="s">
        <v>394</v>
      </c>
      <c r="AA952" s="315" t="s">
        <v>394</v>
      </c>
      <c r="AB952" s="281"/>
      <c r="AC952" s="279" t="s">
        <v>855</v>
      </c>
      <c r="AF952" s="276" t="str">
        <f>IFERROR(VLOOKUP(A952,'[1]قوائم الترجمة'!AC$2:AD$2397,1,0),"م")</f>
        <v>م</v>
      </c>
      <c r="AG952" s="232"/>
      <c r="AH952" s="233"/>
      <c r="AI952" s="233"/>
      <c r="AJ952" s="233"/>
      <c r="AL952" s="267"/>
      <c r="AM952" s="235"/>
      <c r="AO952" s="236"/>
      <c r="AU952" s="234"/>
    </row>
    <row r="953" spans="1:47" ht="21" x14ac:dyDescent="0.4">
      <c r="A953" s="278">
        <v>117464</v>
      </c>
      <c r="B953" s="279" t="s">
        <v>5129</v>
      </c>
      <c r="C953" s="279" t="s">
        <v>157</v>
      </c>
      <c r="D953" s="279" t="s">
        <v>313</v>
      </c>
      <c r="E953" s="279" t="s">
        <v>394</v>
      </c>
      <c r="F953" s="303"/>
      <c r="G953" s="303"/>
      <c r="H953" s="279" t="s">
        <v>394</v>
      </c>
      <c r="I953" s="279" t="s">
        <v>538</v>
      </c>
      <c r="J953" s="279" t="s">
        <v>394</v>
      </c>
      <c r="K953" s="279" t="s">
        <v>394</v>
      </c>
      <c r="L953" s="279" t="s">
        <v>394</v>
      </c>
      <c r="M953" s="279" t="s">
        <v>394</v>
      </c>
      <c r="N953" s="279" t="s">
        <v>394</v>
      </c>
      <c r="O953" s="279" t="s">
        <v>394</v>
      </c>
      <c r="P953" s="315">
        <v>0</v>
      </c>
      <c r="Q953" s="279" t="s">
        <v>394</v>
      </c>
      <c r="R953" s="315" t="s">
        <v>394</v>
      </c>
      <c r="S953" s="279" t="s">
        <v>394</v>
      </c>
      <c r="T953" s="279" t="s">
        <v>394</v>
      </c>
      <c r="U953" s="315" t="s">
        <v>394</v>
      </c>
      <c r="V953" s="315" t="s">
        <v>394</v>
      </c>
      <c r="W953" s="315" t="s">
        <v>394</v>
      </c>
      <c r="X953" s="315" t="s">
        <v>394</v>
      </c>
      <c r="Y953" s="281"/>
      <c r="Z953" s="315" t="s">
        <v>394</v>
      </c>
      <c r="AA953" s="315" t="s">
        <v>394</v>
      </c>
      <c r="AB953" s="281"/>
      <c r="AC953" s="279" t="s">
        <v>394</v>
      </c>
      <c r="AF953" s="276" t="str">
        <f>IFERROR(VLOOKUP(A953,'[1]قوائم الترجمة'!AC$2:AD$2397,1,0),"م")</f>
        <v>م</v>
      </c>
      <c r="AG953" s="232"/>
      <c r="AH953" s="233"/>
      <c r="AI953" s="233"/>
      <c r="AJ953" s="233"/>
      <c r="AL953" s="267"/>
      <c r="AM953" s="235"/>
      <c r="AO953" s="236"/>
      <c r="AU953" s="234"/>
    </row>
    <row r="954" spans="1:47" ht="21" x14ac:dyDescent="0.4">
      <c r="A954" s="278">
        <v>117467</v>
      </c>
      <c r="B954" s="279" t="s">
        <v>7064</v>
      </c>
      <c r="C954" s="279" t="s">
        <v>72</v>
      </c>
      <c r="D954" s="279" t="s">
        <v>7065</v>
      </c>
      <c r="E954" s="279" t="s">
        <v>394</v>
      </c>
      <c r="F954" s="303"/>
      <c r="G954" s="303"/>
      <c r="H954" s="279" t="s">
        <v>394</v>
      </c>
      <c r="I954" s="279" t="s">
        <v>540</v>
      </c>
      <c r="J954" s="279" t="s">
        <v>394</v>
      </c>
      <c r="K954" s="279" t="s">
        <v>394</v>
      </c>
      <c r="L954" s="279" t="s">
        <v>394</v>
      </c>
      <c r="M954" s="279" t="s">
        <v>394</v>
      </c>
      <c r="N954" s="279" t="s">
        <v>394</v>
      </c>
      <c r="O954" s="279" t="s">
        <v>394</v>
      </c>
      <c r="P954" s="315">
        <v>0</v>
      </c>
      <c r="Q954" s="279" t="s">
        <v>394</v>
      </c>
      <c r="R954" s="315" t="s">
        <v>394</v>
      </c>
      <c r="S954" s="279" t="s">
        <v>394</v>
      </c>
      <c r="T954" s="279" t="s">
        <v>394</v>
      </c>
      <c r="U954" s="315" t="s">
        <v>394</v>
      </c>
      <c r="V954" s="315" t="s">
        <v>394</v>
      </c>
      <c r="W954" s="315" t="s">
        <v>394</v>
      </c>
      <c r="X954" s="315" t="s">
        <v>394</v>
      </c>
      <c r="Y954" s="281"/>
      <c r="Z954" s="315" t="s">
        <v>394</v>
      </c>
      <c r="AA954" s="315" t="s">
        <v>394</v>
      </c>
      <c r="AB954" s="281"/>
      <c r="AC954" s="279" t="s">
        <v>855</v>
      </c>
      <c r="AF954" s="276" t="str">
        <f>IFERROR(VLOOKUP(A954,'[1]قوائم الترجمة'!AC$2:AD$2397,1,0),"م")</f>
        <v>م</v>
      </c>
      <c r="AG954" s="232"/>
      <c r="AH954" s="233"/>
      <c r="AI954" s="233"/>
      <c r="AJ954" s="233"/>
      <c r="AL954" s="267"/>
      <c r="AM954" s="235"/>
      <c r="AU954" s="234"/>
    </row>
    <row r="955" spans="1:47" ht="21" x14ac:dyDescent="0.4">
      <c r="A955" s="278">
        <v>117471</v>
      </c>
      <c r="B955" s="279" t="s">
        <v>7076</v>
      </c>
      <c r="C955" s="279" t="s">
        <v>7077</v>
      </c>
      <c r="D955" s="279" t="s">
        <v>119</v>
      </c>
      <c r="E955" s="279" t="s">
        <v>394</v>
      </c>
      <c r="F955" s="303"/>
      <c r="G955" s="303"/>
      <c r="H955" s="279" t="s">
        <v>394</v>
      </c>
      <c r="I955" s="279" t="s">
        <v>61</v>
      </c>
      <c r="J955" s="279" t="s">
        <v>394</v>
      </c>
      <c r="K955" s="279" t="s">
        <v>394</v>
      </c>
      <c r="L955" s="279" t="s">
        <v>394</v>
      </c>
      <c r="M955" s="279" t="s">
        <v>394</v>
      </c>
      <c r="N955" s="279" t="s">
        <v>394</v>
      </c>
      <c r="O955" s="279" t="s">
        <v>394</v>
      </c>
      <c r="P955" s="315">
        <v>0</v>
      </c>
      <c r="Q955" s="279" t="s">
        <v>394</v>
      </c>
      <c r="R955" s="315" t="s">
        <v>394</v>
      </c>
      <c r="S955" s="279" t="s">
        <v>394</v>
      </c>
      <c r="T955" s="279" t="s">
        <v>394</v>
      </c>
      <c r="U955" s="315" t="s">
        <v>394</v>
      </c>
      <c r="V955" s="315" t="s">
        <v>394</v>
      </c>
      <c r="W955" s="315" t="s">
        <v>394</v>
      </c>
      <c r="X955" s="315" t="s">
        <v>394</v>
      </c>
      <c r="Y955" s="281"/>
      <c r="Z955" s="315" t="s">
        <v>394</v>
      </c>
      <c r="AA955" s="315" t="s">
        <v>394</v>
      </c>
      <c r="AB955" s="281"/>
      <c r="AC955" s="279" t="s">
        <v>855</v>
      </c>
      <c r="AF955" s="276" t="str">
        <f>IFERROR(VLOOKUP(A955,'[1]قوائم الترجمة'!AC$2:AD$2397,1,0),"م")</f>
        <v>م</v>
      </c>
      <c r="AG955" s="245"/>
      <c r="AH955" s="246"/>
      <c r="AI955" s="246"/>
      <c r="AJ955" s="246"/>
      <c r="AL955" s="267"/>
      <c r="AM955" s="235"/>
      <c r="AO955" s="236"/>
      <c r="AU955" s="234"/>
    </row>
    <row r="956" spans="1:47" ht="21" x14ac:dyDescent="0.4">
      <c r="A956" s="278">
        <v>117473</v>
      </c>
      <c r="B956" s="279" t="s">
        <v>7082</v>
      </c>
      <c r="C956" s="279" t="s">
        <v>133</v>
      </c>
      <c r="D956" s="279" t="s">
        <v>245</v>
      </c>
      <c r="E956" s="279" t="s">
        <v>394</v>
      </c>
      <c r="F956" s="303"/>
      <c r="G956" s="303"/>
      <c r="H956" s="279" t="s">
        <v>394</v>
      </c>
      <c r="I956" s="279" t="s">
        <v>540</v>
      </c>
      <c r="J956" s="279" t="s">
        <v>394</v>
      </c>
      <c r="K956" s="279" t="s">
        <v>394</v>
      </c>
      <c r="L956" s="279" t="s">
        <v>394</v>
      </c>
      <c r="M956" s="279" t="s">
        <v>394</v>
      </c>
      <c r="N956" s="279" t="s">
        <v>394</v>
      </c>
      <c r="O956" s="279" t="s">
        <v>394</v>
      </c>
      <c r="P956" s="315">
        <v>0</v>
      </c>
      <c r="Q956" s="279" t="s">
        <v>394</v>
      </c>
      <c r="R956" s="315" t="s">
        <v>394</v>
      </c>
      <c r="S956" s="279" t="s">
        <v>394</v>
      </c>
      <c r="T956" s="279" t="s">
        <v>394</v>
      </c>
      <c r="U956" s="315" t="s">
        <v>394</v>
      </c>
      <c r="V956" s="315" t="s">
        <v>394</v>
      </c>
      <c r="W956" s="315" t="s">
        <v>394</v>
      </c>
      <c r="X956" s="315" t="s">
        <v>394</v>
      </c>
      <c r="Y956" s="281"/>
      <c r="Z956" s="315" t="s">
        <v>394</v>
      </c>
      <c r="AA956" s="315" t="s">
        <v>394</v>
      </c>
      <c r="AB956" s="281"/>
      <c r="AC956" s="279" t="s">
        <v>855</v>
      </c>
      <c r="AF956" s="276" t="str">
        <f>IFERROR(VLOOKUP(A956,'[1]قوائم الترجمة'!AC$2:AD$2397,1,0),"م")</f>
        <v>م</v>
      </c>
      <c r="AG956" s="232"/>
      <c r="AH956" s="233"/>
      <c r="AI956" s="233"/>
      <c r="AJ956" s="233"/>
      <c r="AL956" s="267"/>
      <c r="AM956" s="235"/>
      <c r="AU956" s="234"/>
    </row>
    <row r="957" spans="1:47" ht="21" x14ac:dyDescent="0.4">
      <c r="A957" s="278">
        <v>117474</v>
      </c>
      <c r="B957" s="279" t="s">
        <v>1603</v>
      </c>
      <c r="C957" s="279" t="s">
        <v>1366</v>
      </c>
      <c r="D957" s="279" t="s">
        <v>237</v>
      </c>
      <c r="E957" s="279" t="s">
        <v>394</v>
      </c>
      <c r="F957" s="303"/>
      <c r="G957" s="303"/>
      <c r="H957" s="279" t="s">
        <v>394</v>
      </c>
      <c r="I957" s="279" t="s">
        <v>61</v>
      </c>
      <c r="J957" s="279" t="s">
        <v>394</v>
      </c>
      <c r="K957" s="279" t="s">
        <v>394</v>
      </c>
      <c r="L957" s="279" t="s">
        <v>394</v>
      </c>
      <c r="M957" s="279" t="s">
        <v>394</v>
      </c>
      <c r="N957" s="279" t="s">
        <v>394</v>
      </c>
      <c r="O957" s="279" t="s">
        <v>394</v>
      </c>
      <c r="P957" s="315">
        <v>0</v>
      </c>
      <c r="Q957" s="279" t="s">
        <v>394</v>
      </c>
      <c r="R957" s="315" t="s">
        <v>394</v>
      </c>
      <c r="S957" s="279" t="s">
        <v>394</v>
      </c>
      <c r="T957" s="279" t="s">
        <v>394</v>
      </c>
      <c r="U957" s="315" t="s">
        <v>394</v>
      </c>
      <c r="V957" s="315" t="s">
        <v>394</v>
      </c>
      <c r="W957" s="315" t="s">
        <v>394</v>
      </c>
      <c r="X957" s="315" t="s">
        <v>394</v>
      </c>
      <c r="Y957" s="281"/>
      <c r="Z957" s="315" t="s">
        <v>394</v>
      </c>
      <c r="AA957" s="315" t="s">
        <v>394</v>
      </c>
      <c r="AB957" s="281"/>
      <c r="AC957" s="279" t="s">
        <v>855</v>
      </c>
      <c r="AF957" s="276" t="str">
        <f>IFERROR(VLOOKUP(A957,'[1]قوائم الترجمة'!AC$2:AD$2397,1,0),"م")</f>
        <v>م</v>
      </c>
      <c r="AG957" s="232"/>
      <c r="AH957" s="233"/>
      <c r="AI957" s="233"/>
      <c r="AJ957" s="233"/>
      <c r="AL957" s="267"/>
      <c r="AM957" s="235"/>
      <c r="AO957" s="236"/>
      <c r="AU957" s="234"/>
    </row>
    <row r="958" spans="1:47" ht="21" x14ac:dyDescent="0.4">
      <c r="A958" s="278">
        <v>117482</v>
      </c>
      <c r="B958" s="279" t="s">
        <v>7111</v>
      </c>
      <c r="C958" s="279" t="s">
        <v>102</v>
      </c>
      <c r="D958" s="279" t="s">
        <v>313</v>
      </c>
      <c r="E958" s="279" t="s">
        <v>394</v>
      </c>
      <c r="F958" s="303"/>
      <c r="G958" s="303"/>
      <c r="H958" s="279" t="s">
        <v>394</v>
      </c>
      <c r="I958" s="279" t="s">
        <v>539</v>
      </c>
      <c r="J958" s="279" t="s">
        <v>394</v>
      </c>
      <c r="K958" s="279" t="s">
        <v>394</v>
      </c>
      <c r="L958" s="279" t="s">
        <v>394</v>
      </c>
      <c r="M958" s="279" t="s">
        <v>394</v>
      </c>
      <c r="N958" s="279" t="s">
        <v>394</v>
      </c>
      <c r="O958" s="279" t="s">
        <v>394</v>
      </c>
      <c r="P958" s="315">
        <v>0</v>
      </c>
      <c r="Q958" s="279" t="s">
        <v>394</v>
      </c>
      <c r="R958" s="315" t="s">
        <v>394</v>
      </c>
      <c r="S958" s="279" t="s">
        <v>394</v>
      </c>
      <c r="T958" s="279" t="s">
        <v>394</v>
      </c>
      <c r="U958" s="315" t="s">
        <v>394</v>
      </c>
      <c r="V958" s="315" t="s">
        <v>394</v>
      </c>
      <c r="W958" s="315" t="s">
        <v>394</v>
      </c>
      <c r="X958" s="315" t="s">
        <v>394</v>
      </c>
      <c r="Y958" s="281"/>
      <c r="Z958" s="315" t="s">
        <v>394</v>
      </c>
      <c r="AA958" s="315" t="s">
        <v>394</v>
      </c>
      <c r="AB958" s="281"/>
      <c r="AC958" s="279" t="s">
        <v>855</v>
      </c>
      <c r="AF958" s="276" t="str">
        <f>IFERROR(VLOOKUP(A958,'[1]قوائم الترجمة'!AC$2:AD$2397,1,0),"م")</f>
        <v>م</v>
      </c>
      <c r="AG958" s="232"/>
      <c r="AH958" s="233"/>
      <c r="AI958" s="233"/>
      <c r="AJ958" s="233"/>
      <c r="AL958" s="267"/>
      <c r="AM958" s="235"/>
      <c r="AO958" s="236"/>
      <c r="AU958" s="234"/>
    </row>
    <row r="959" spans="1:47" ht="21" x14ac:dyDescent="0.4">
      <c r="A959" s="278">
        <v>117483</v>
      </c>
      <c r="B959" s="279" t="s">
        <v>5128</v>
      </c>
      <c r="C959" s="279" t="s">
        <v>98</v>
      </c>
      <c r="D959" s="279" t="s">
        <v>250</v>
      </c>
      <c r="E959" s="279" t="s">
        <v>424</v>
      </c>
      <c r="F959" s="279" t="s">
        <v>9069</v>
      </c>
      <c r="G959" s="279" t="s">
        <v>8297</v>
      </c>
      <c r="H959" s="279" t="s">
        <v>425</v>
      </c>
      <c r="I959" s="279" t="s">
        <v>61</v>
      </c>
      <c r="J959" s="279" t="s">
        <v>403</v>
      </c>
      <c r="K959" s="280">
        <v>2004</v>
      </c>
      <c r="L959" s="279" t="s">
        <v>404</v>
      </c>
      <c r="M959" s="279" t="s">
        <v>394</v>
      </c>
      <c r="N959" s="279" t="s">
        <v>394</v>
      </c>
      <c r="O959" s="279" t="s">
        <v>394</v>
      </c>
      <c r="P959" s="315">
        <v>0</v>
      </c>
      <c r="Q959" s="278"/>
      <c r="S959" s="279" t="s">
        <v>394</v>
      </c>
      <c r="T959" s="279" t="s">
        <v>394</v>
      </c>
      <c r="AC959" s="279" t="s">
        <v>394</v>
      </c>
      <c r="AF959" s="276">
        <f>IFERROR(VLOOKUP(A959,'[1]قوائم الترجمة'!AC$2:AD$2397,1,0),"م")</f>
        <v>117483</v>
      </c>
      <c r="AG959" s="232"/>
      <c r="AH959" s="233"/>
      <c r="AI959" s="233"/>
      <c r="AJ959" s="233"/>
      <c r="AL959" s="267"/>
      <c r="AM959" s="235"/>
      <c r="AU959" s="234"/>
    </row>
    <row r="960" spans="1:47" ht="21" x14ac:dyDescent="0.4">
      <c r="A960" s="278">
        <v>117489</v>
      </c>
      <c r="B960" s="279" t="s">
        <v>5127</v>
      </c>
      <c r="C960" s="279" t="s">
        <v>122</v>
      </c>
      <c r="D960" s="279" t="s">
        <v>358</v>
      </c>
      <c r="E960" s="279" t="s">
        <v>394</v>
      </c>
      <c r="F960" s="303"/>
      <c r="G960" s="303"/>
      <c r="H960" s="279" t="s">
        <v>394</v>
      </c>
      <c r="I960" s="279" t="s">
        <v>61</v>
      </c>
      <c r="J960" s="279" t="s">
        <v>394</v>
      </c>
      <c r="K960" s="279" t="s">
        <v>394</v>
      </c>
      <c r="L960" s="279" t="s">
        <v>394</v>
      </c>
      <c r="M960" s="279" t="s">
        <v>394</v>
      </c>
      <c r="N960" s="279" t="s">
        <v>394</v>
      </c>
      <c r="O960" s="279" t="s">
        <v>394</v>
      </c>
      <c r="P960" s="315">
        <v>0</v>
      </c>
      <c r="Q960" s="279" t="s">
        <v>394</v>
      </c>
      <c r="R960" s="315" t="s">
        <v>394</v>
      </c>
      <c r="S960" s="279" t="s">
        <v>394</v>
      </c>
      <c r="T960" s="279" t="s">
        <v>394</v>
      </c>
      <c r="U960" s="315" t="s">
        <v>394</v>
      </c>
      <c r="V960" s="315" t="s">
        <v>394</v>
      </c>
      <c r="W960" s="315" t="s">
        <v>394</v>
      </c>
      <c r="X960" s="315" t="s">
        <v>394</v>
      </c>
      <c r="Y960" s="281"/>
      <c r="Z960" s="315" t="s">
        <v>394</v>
      </c>
      <c r="AA960" s="315" t="s">
        <v>394</v>
      </c>
      <c r="AB960" s="281"/>
      <c r="AC960" s="279" t="s">
        <v>855</v>
      </c>
      <c r="AF960" s="276" t="str">
        <f>IFERROR(VLOOKUP(A960,'[1]قوائم الترجمة'!AC$2:AD$2397,1,0),"م")</f>
        <v>م</v>
      </c>
      <c r="AG960" s="232"/>
      <c r="AH960" s="233"/>
      <c r="AI960" s="233"/>
      <c r="AJ960" s="233"/>
      <c r="AL960" s="267"/>
      <c r="AM960" s="235"/>
      <c r="AU960" s="234"/>
    </row>
    <row r="961" spans="1:47" ht="21" x14ac:dyDescent="0.4">
      <c r="A961" s="278">
        <v>117497</v>
      </c>
      <c r="B961" s="279" t="s">
        <v>1420</v>
      </c>
      <c r="C961" s="279" t="s">
        <v>93</v>
      </c>
      <c r="D961" s="279" t="s">
        <v>1421</v>
      </c>
      <c r="E961" s="279" t="s">
        <v>394</v>
      </c>
      <c r="F961" s="303"/>
      <c r="G961" s="303"/>
      <c r="H961" s="279" t="s">
        <v>394</v>
      </c>
      <c r="I961" s="279" t="s">
        <v>61</v>
      </c>
      <c r="J961" s="279" t="s">
        <v>394</v>
      </c>
      <c r="K961" s="279" t="s">
        <v>394</v>
      </c>
      <c r="L961" s="279" t="s">
        <v>394</v>
      </c>
      <c r="M961" s="279" t="s">
        <v>394</v>
      </c>
      <c r="N961" s="279" t="s">
        <v>394</v>
      </c>
      <c r="O961" s="279" t="s">
        <v>394</v>
      </c>
      <c r="P961" s="315">
        <v>0</v>
      </c>
      <c r="Q961" s="279" t="s">
        <v>394</v>
      </c>
      <c r="R961" s="315" t="s">
        <v>394</v>
      </c>
      <c r="S961" s="279" t="s">
        <v>394</v>
      </c>
      <c r="T961" s="279" t="s">
        <v>394</v>
      </c>
      <c r="U961" s="315" t="s">
        <v>394</v>
      </c>
      <c r="V961" s="315" t="s">
        <v>394</v>
      </c>
      <c r="W961" s="315" t="s">
        <v>394</v>
      </c>
      <c r="X961" s="315" t="s">
        <v>394</v>
      </c>
      <c r="Y961" s="281"/>
      <c r="Z961" s="315" t="s">
        <v>394</v>
      </c>
      <c r="AA961" s="315" t="s">
        <v>394</v>
      </c>
      <c r="AB961" s="281"/>
      <c r="AC961" s="279" t="s">
        <v>855</v>
      </c>
      <c r="AF961" s="276" t="str">
        <f>IFERROR(VLOOKUP(A961,'[1]قوائم الترجمة'!AC$2:AD$2397,1,0),"م")</f>
        <v>م</v>
      </c>
      <c r="AG961" s="232"/>
      <c r="AH961" s="233"/>
      <c r="AI961" s="233"/>
      <c r="AJ961" s="233"/>
      <c r="AL961" s="267"/>
      <c r="AM961" s="235"/>
      <c r="AU961" s="234"/>
    </row>
    <row r="962" spans="1:47" ht="21" x14ac:dyDescent="0.4">
      <c r="A962" s="278">
        <v>117502</v>
      </c>
      <c r="B962" s="279" t="s">
        <v>1602</v>
      </c>
      <c r="C962" s="279" t="s">
        <v>65</v>
      </c>
      <c r="D962" s="279" t="s">
        <v>765</v>
      </c>
      <c r="E962" s="279" t="s">
        <v>394</v>
      </c>
      <c r="F962" s="303"/>
      <c r="G962" s="303"/>
      <c r="H962" s="279" t="s">
        <v>394</v>
      </c>
      <c r="I962" s="279" t="s">
        <v>61</v>
      </c>
      <c r="J962" s="279" t="s">
        <v>394</v>
      </c>
      <c r="K962" s="279" t="s">
        <v>394</v>
      </c>
      <c r="L962" s="279" t="s">
        <v>394</v>
      </c>
      <c r="M962" s="279" t="s">
        <v>394</v>
      </c>
      <c r="N962" s="279" t="s">
        <v>394</v>
      </c>
      <c r="O962" s="279" t="s">
        <v>394</v>
      </c>
      <c r="P962" s="315">
        <v>0</v>
      </c>
      <c r="Q962" s="279" t="s">
        <v>394</v>
      </c>
      <c r="R962" s="315" t="s">
        <v>394</v>
      </c>
      <c r="S962" s="279" t="s">
        <v>394</v>
      </c>
      <c r="T962" s="279" t="s">
        <v>394</v>
      </c>
      <c r="U962" s="315" t="s">
        <v>394</v>
      </c>
      <c r="V962" s="315" t="s">
        <v>394</v>
      </c>
      <c r="W962" s="315" t="s">
        <v>394</v>
      </c>
      <c r="X962" s="315" t="s">
        <v>394</v>
      </c>
      <c r="Y962" s="281"/>
      <c r="Z962" s="315" t="s">
        <v>394</v>
      </c>
      <c r="AA962" s="315" t="s">
        <v>394</v>
      </c>
      <c r="AB962" s="281"/>
      <c r="AC962" s="279" t="s">
        <v>855</v>
      </c>
      <c r="AF962" s="276" t="str">
        <f>IFERROR(VLOOKUP(A962,'[1]قوائم الترجمة'!AC$2:AD$2397,1,0),"م")</f>
        <v>م</v>
      </c>
      <c r="AG962" s="232"/>
      <c r="AH962" s="233"/>
      <c r="AI962" s="233"/>
      <c r="AJ962" s="233"/>
      <c r="AL962" s="267"/>
      <c r="AM962" s="235"/>
      <c r="AO962" s="236"/>
      <c r="AU962" s="234"/>
    </row>
    <row r="963" spans="1:47" ht="21" x14ac:dyDescent="0.4">
      <c r="A963" s="278">
        <v>117507</v>
      </c>
      <c r="B963" s="279" t="s">
        <v>7249</v>
      </c>
      <c r="C963" s="279" t="s">
        <v>89</v>
      </c>
      <c r="D963" s="279" t="s">
        <v>236</v>
      </c>
      <c r="E963" s="279" t="s">
        <v>394</v>
      </c>
      <c r="F963" s="303"/>
      <c r="G963" s="303"/>
      <c r="H963" s="279" t="s">
        <v>394</v>
      </c>
      <c r="I963" s="279" t="s">
        <v>540</v>
      </c>
      <c r="J963" s="279" t="s">
        <v>394</v>
      </c>
      <c r="K963" s="279" t="s">
        <v>394</v>
      </c>
      <c r="L963" s="279" t="s">
        <v>394</v>
      </c>
      <c r="M963" s="279" t="s">
        <v>394</v>
      </c>
      <c r="N963" s="279" t="s">
        <v>394</v>
      </c>
      <c r="O963" s="279" t="s">
        <v>394</v>
      </c>
      <c r="P963" s="315">
        <v>0</v>
      </c>
      <c r="Q963" s="279" t="s">
        <v>394</v>
      </c>
      <c r="R963" s="315" t="s">
        <v>394</v>
      </c>
      <c r="S963" s="279" t="s">
        <v>394</v>
      </c>
      <c r="T963" s="279" t="s">
        <v>394</v>
      </c>
      <c r="U963" s="315" t="s">
        <v>394</v>
      </c>
      <c r="V963" s="315" t="s">
        <v>394</v>
      </c>
      <c r="W963" s="315" t="s">
        <v>394</v>
      </c>
      <c r="X963" s="315" t="s">
        <v>394</v>
      </c>
      <c r="Y963" s="281"/>
      <c r="Z963" s="315" t="s">
        <v>394</v>
      </c>
      <c r="AA963" s="315" t="s">
        <v>394</v>
      </c>
      <c r="AB963" s="281"/>
      <c r="AC963" s="279" t="s">
        <v>855</v>
      </c>
      <c r="AF963" s="276" t="str">
        <f>IFERROR(VLOOKUP(A963,'[1]قوائم الترجمة'!AC$2:AD$2397,1,0),"م")</f>
        <v>م</v>
      </c>
      <c r="AG963" s="232"/>
      <c r="AH963" s="233"/>
      <c r="AI963" s="233"/>
      <c r="AJ963" s="233"/>
      <c r="AL963" s="267"/>
      <c r="AM963" s="235"/>
      <c r="AU963" s="234"/>
    </row>
    <row r="964" spans="1:47" ht="21" x14ac:dyDescent="0.4">
      <c r="A964" s="278">
        <v>117513</v>
      </c>
      <c r="B964" s="279" t="s">
        <v>5126</v>
      </c>
      <c r="C964" s="279" t="s">
        <v>89</v>
      </c>
      <c r="D964" s="279" t="s">
        <v>119</v>
      </c>
      <c r="E964" s="279" t="s">
        <v>5660</v>
      </c>
      <c r="F964" s="279" t="s">
        <v>9070</v>
      </c>
      <c r="G964" s="279" t="s">
        <v>402</v>
      </c>
      <c r="H964" s="279" t="s">
        <v>425</v>
      </c>
      <c r="I964" s="279" t="s">
        <v>61</v>
      </c>
      <c r="J964" s="279" t="s">
        <v>7215</v>
      </c>
      <c r="K964" s="280">
        <v>0</v>
      </c>
      <c r="L964" s="279" t="s">
        <v>7215</v>
      </c>
      <c r="M964" s="279" t="s">
        <v>394</v>
      </c>
      <c r="N964" s="279"/>
      <c r="O964" s="279" t="s">
        <v>394</v>
      </c>
      <c r="P964" s="315">
        <v>0</v>
      </c>
      <c r="Q964" s="278"/>
      <c r="S964" s="279" t="s">
        <v>394</v>
      </c>
      <c r="T964" s="279" t="s">
        <v>394</v>
      </c>
      <c r="AC964" s="279" t="s">
        <v>855</v>
      </c>
      <c r="AF964" s="276">
        <f>IFERROR(VLOOKUP(A964,'[1]قوائم الترجمة'!AC$2:AD$2397,1,0),"م")</f>
        <v>117513</v>
      </c>
      <c r="AG964" s="232"/>
      <c r="AH964" s="233"/>
      <c r="AI964" s="233"/>
      <c r="AJ964" s="233"/>
      <c r="AL964" s="267"/>
      <c r="AM964" s="235"/>
      <c r="AU964" s="234"/>
    </row>
    <row r="965" spans="1:47" ht="21" x14ac:dyDescent="0.4">
      <c r="A965" s="278">
        <v>117517</v>
      </c>
      <c r="B965" s="279" t="s">
        <v>7299</v>
      </c>
      <c r="C965" s="279" t="s">
        <v>68</v>
      </c>
      <c r="D965" s="279" t="s">
        <v>7300</v>
      </c>
      <c r="E965" s="279" t="s">
        <v>394</v>
      </c>
      <c r="F965" s="303"/>
      <c r="G965" s="303"/>
      <c r="H965" s="279" t="s">
        <v>394</v>
      </c>
      <c r="I965" s="279" t="s">
        <v>538</v>
      </c>
      <c r="J965" s="279" t="s">
        <v>394</v>
      </c>
      <c r="K965" s="279" t="s">
        <v>394</v>
      </c>
      <c r="L965" s="279" t="s">
        <v>394</v>
      </c>
      <c r="M965" s="279" t="s">
        <v>394</v>
      </c>
      <c r="N965" s="279" t="s">
        <v>394</v>
      </c>
      <c r="O965" s="279" t="s">
        <v>394</v>
      </c>
      <c r="P965" s="315">
        <v>0</v>
      </c>
      <c r="Q965" s="279" t="s">
        <v>394</v>
      </c>
      <c r="R965" s="315" t="s">
        <v>394</v>
      </c>
      <c r="S965" s="279" t="s">
        <v>394</v>
      </c>
      <c r="T965" s="279" t="s">
        <v>394</v>
      </c>
      <c r="U965" s="315" t="s">
        <v>394</v>
      </c>
      <c r="V965" s="315" t="s">
        <v>394</v>
      </c>
      <c r="W965" s="315" t="s">
        <v>394</v>
      </c>
      <c r="X965" s="315" t="s">
        <v>394</v>
      </c>
      <c r="Y965" s="281"/>
      <c r="Z965" s="315" t="s">
        <v>394</v>
      </c>
      <c r="AA965" s="315" t="s">
        <v>394</v>
      </c>
      <c r="AB965" s="281"/>
      <c r="AC965" s="279" t="s">
        <v>855</v>
      </c>
      <c r="AF965" s="276" t="str">
        <f>IFERROR(VLOOKUP(A965,'[1]قوائم الترجمة'!AC$2:AD$2397,1,0),"م")</f>
        <v>م</v>
      </c>
      <c r="AG965" s="232"/>
      <c r="AH965" s="233"/>
      <c r="AI965" s="233"/>
      <c r="AJ965" s="233"/>
      <c r="AL965" s="267"/>
      <c r="AM965" s="235"/>
      <c r="AU965" s="234"/>
    </row>
    <row r="966" spans="1:47" ht="21" x14ac:dyDescent="0.4">
      <c r="A966" s="278">
        <v>117518</v>
      </c>
      <c r="B966" s="279" t="s">
        <v>7303</v>
      </c>
      <c r="C966" s="279" t="s">
        <v>1300</v>
      </c>
      <c r="D966" s="279" t="s">
        <v>310</v>
      </c>
      <c r="E966" s="279" t="s">
        <v>394</v>
      </c>
      <c r="F966" s="303"/>
      <c r="G966" s="303"/>
      <c r="H966" s="279" t="s">
        <v>394</v>
      </c>
      <c r="I966" s="279" t="s">
        <v>539</v>
      </c>
      <c r="J966" s="279" t="s">
        <v>394</v>
      </c>
      <c r="K966" s="279" t="s">
        <v>394</v>
      </c>
      <c r="L966" s="279" t="s">
        <v>394</v>
      </c>
      <c r="M966" s="279" t="s">
        <v>394</v>
      </c>
      <c r="N966" s="279" t="s">
        <v>394</v>
      </c>
      <c r="O966" s="279" t="s">
        <v>394</v>
      </c>
      <c r="P966" s="315">
        <v>0</v>
      </c>
      <c r="Q966" s="279" t="s">
        <v>394</v>
      </c>
      <c r="R966" s="315" t="s">
        <v>394</v>
      </c>
      <c r="S966" s="279" t="s">
        <v>394</v>
      </c>
      <c r="T966" s="279" t="s">
        <v>394</v>
      </c>
      <c r="U966" s="315" t="s">
        <v>394</v>
      </c>
      <c r="V966" s="315" t="s">
        <v>394</v>
      </c>
      <c r="W966" s="315" t="s">
        <v>394</v>
      </c>
      <c r="X966" s="315" t="s">
        <v>394</v>
      </c>
      <c r="Y966" s="281"/>
      <c r="Z966" s="315" t="s">
        <v>394</v>
      </c>
      <c r="AA966" s="315" t="s">
        <v>394</v>
      </c>
      <c r="AB966" s="281"/>
      <c r="AC966" s="279" t="s">
        <v>855</v>
      </c>
      <c r="AF966" s="276" t="str">
        <f>IFERROR(VLOOKUP(A966,'[1]قوائم الترجمة'!AC$2:AD$2397,1,0),"م")</f>
        <v>م</v>
      </c>
      <c r="AG966" s="232"/>
      <c r="AH966" s="233"/>
      <c r="AI966" s="233"/>
      <c r="AJ966" s="233"/>
      <c r="AL966" s="267"/>
      <c r="AM966" s="235"/>
      <c r="AO966" s="236"/>
      <c r="AU966" s="234"/>
    </row>
    <row r="967" spans="1:47" ht="21" x14ac:dyDescent="0.4">
      <c r="A967" s="278">
        <v>117528</v>
      </c>
      <c r="B967" s="279" t="s">
        <v>7348</v>
      </c>
      <c r="C967" s="279" t="s">
        <v>84</v>
      </c>
      <c r="D967" s="279" t="s">
        <v>6828</v>
      </c>
      <c r="E967" s="279" t="s">
        <v>394</v>
      </c>
      <c r="F967" s="303"/>
      <c r="G967" s="303"/>
      <c r="H967" s="279" t="s">
        <v>394</v>
      </c>
      <c r="I967" s="279" t="s">
        <v>539</v>
      </c>
      <c r="J967" s="279" t="s">
        <v>394</v>
      </c>
      <c r="K967" s="279" t="s">
        <v>394</v>
      </c>
      <c r="L967" s="279" t="s">
        <v>394</v>
      </c>
      <c r="M967" s="279" t="s">
        <v>394</v>
      </c>
      <c r="N967" s="279" t="s">
        <v>394</v>
      </c>
      <c r="O967" s="279" t="s">
        <v>394</v>
      </c>
      <c r="P967" s="315">
        <v>0</v>
      </c>
      <c r="Q967" s="279" t="s">
        <v>394</v>
      </c>
      <c r="R967" s="315" t="s">
        <v>394</v>
      </c>
      <c r="S967" s="279" t="s">
        <v>394</v>
      </c>
      <c r="T967" s="279" t="s">
        <v>394</v>
      </c>
      <c r="U967" s="315" t="s">
        <v>394</v>
      </c>
      <c r="V967" s="315" t="s">
        <v>394</v>
      </c>
      <c r="W967" s="315" t="s">
        <v>394</v>
      </c>
      <c r="X967" s="315" t="s">
        <v>394</v>
      </c>
      <c r="Y967" s="281"/>
      <c r="Z967" s="315" t="s">
        <v>394</v>
      </c>
      <c r="AA967" s="315" t="s">
        <v>394</v>
      </c>
      <c r="AB967" s="281"/>
      <c r="AC967" s="279" t="s">
        <v>855</v>
      </c>
      <c r="AF967" s="276" t="str">
        <f>IFERROR(VLOOKUP(A967,'[1]قوائم الترجمة'!AC$2:AD$2397,1,0),"م")</f>
        <v>م</v>
      </c>
      <c r="AG967" s="232"/>
      <c r="AH967" s="233"/>
      <c r="AI967" s="233"/>
      <c r="AJ967" s="233"/>
      <c r="AL967" s="267"/>
      <c r="AM967" s="235"/>
      <c r="AU967" s="234"/>
    </row>
    <row r="968" spans="1:47" ht="21" x14ac:dyDescent="0.4">
      <c r="A968" s="278">
        <v>117538</v>
      </c>
      <c r="B968" s="279" t="s">
        <v>7372</v>
      </c>
      <c r="C968" s="279" t="s">
        <v>68</v>
      </c>
      <c r="D968" s="279" t="s">
        <v>512</v>
      </c>
      <c r="E968" s="279" t="s">
        <v>394</v>
      </c>
      <c r="F968" s="303"/>
      <c r="G968" s="303"/>
      <c r="H968" s="279" t="s">
        <v>394</v>
      </c>
      <c r="I968" s="279" t="s">
        <v>540</v>
      </c>
      <c r="J968" s="279" t="s">
        <v>394</v>
      </c>
      <c r="K968" s="279" t="s">
        <v>394</v>
      </c>
      <c r="L968" s="279" t="s">
        <v>394</v>
      </c>
      <c r="M968" s="279" t="s">
        <v>394</v>
      </c>
      <c r="N968" s="279" t="s">
        <v>394</v>
      </c>
      <c r="O968" s="279" t="s">
        <v>394</v>
      </c>
      <c r="P968" s="315">
        <v>0</v>
      </c>
      <c r="Q968" s="279" t="s">
        <v>394</v>
      </c>
      <c r="R968" s="315" t="s">
        <v>394</v>
      </c>
      <c r="S968" s="279" t="s">
        <v>394</v>
      </c>
      <c r="T968" s="279" t="s">
        <v>394</v>
      </c>
      <c r="U968" s="315" t="s">
        <v>394</v>
      </c>
      <c r="V968" s="315" t="s">
        <v>394</v>
      </c>
      <c r="W968" s="315" t="s">
        <v>394</v>
      </c>
      <c r="X968" s="315" t="s">
        <v>394</v>
      </c>
      <c r="Y968" s="281"/>
      <c r="Z968" s="315" t="s">
        <v>394</v>
      </c>
      <c r="AA968" s="315" t="s">
        <v>394</v>
      </c>
      <c r="AB968" s="281"/>
      <c r="AC968" s="279" t="s">
        <v>855</v>
      </c>
      <c r="AF968" s="276" t="str">
        <f>IFERROR(VLOOKUP(A968,'[1]قوائم الترجمة'!AC$2:AD$2397,1,0),"م")</f>
        <v>م</v>
      </c>
      <c r="AG968" s="232"/>
      <c r="AH968" s="233"/>
      <c r="AI968" s="233"/>
      <c r="AJ968" s="233"/>
      <c r="AL968" s="267"/>
      <c r="AM968" s="235"/>
      <c r="AO968" s="236"/>
      <c r="AU968" s="234"/>
    </row>
    <row r="969" spans="1:47" ht="21" x14ac:dyDescent="0.4">
      <c r="A969" s="278">
        <v>117544</v>
      </c>
      <c r="B969" s="279" t="s">
        <v>5125</v>
      </c>
      <c r="C969" s="279" t="s">
        <v>1055</v>
      </c>
      <c r="D969" s="279" t="s">
        <v>1389</v>
      </c>
      <c r="E969" s="279" t="s">
        <v>394</v>
      </c>
      <c r="F969" s="303"/>
      <c r="G969" s="303"/>
      <c r="H969" s="279" t="s">
        <v>394</v>
      </c>
      <c r="I969" s="279" t="s">
        <v>538</v>
      </c>
      <c r="J969" s="279" t="s">
        <v>394</v>
      </c>
      <c r="K969" s="279" t="s">
        <v>394</v>
      </c>
      <c r="L969" s="279" t="s">
        <v>394</v>
      </c>
      <c r="M969" s="279" t="s">
        <v>394</v>
      </c>
      <c r="N969" s="279" t="s">
        <v>394</v>
      </c>
      <c r="O969" s="279" t="s">
        <v>394</v>
      </c>
      <c r="P969" s="315">
        <v>0</v>
      </c>
      <c r="Q969" s="279" t="s">
        <v>394</v>
      </c>
      <c r="R969" s="315" t="s">
        <v>394</v>
      </c>
      <c r="S969" s="279" t="s">
        <v>394</v>
      </c>
      <c r="T969" s="279" t="s">
        <v>394</v>
      </c>
      <c r="U969" s="315" t="s">
        <v>394</v>
      </c>
      <c r="V969" s="315" t="s">
        <v>394</v>
      </c>
      <c r="W969" s="315" t="s">
        <v>394</v>
      </c>
      <c r="X969" s="315" t="s">
        <v>394</v>
      </c>
      <c r="Y969" s="281"/>
      <c r="Z969" s="315" t="s">
        <v>394</v>
      </c>
      <c r="AA969" s="315" t="s">
        <v>394</v>
      </c>
      <c r="AB969" s="281"/>
      <c r="AC969" s="279" t="s">
        <v>855</v>
      </c>
      <c r="AF969" s="276" t="str">
        <f>IFERROR(VLOOKUP(A969,'[1]قوائم الترجمة'!AC$2:AD$2397,1,0),"م")</f>
        <v>م</v>
      </c>
      <c r="AG969" s="232"/>
      <c r="AH969" s="233"/>
      <c r="AI969" s="233"/>
      <c r="AJ969" s="233"/>
      <c r="AL969" s="267"/>
      <c r="AM969" s="235"/>
      <c r="AU969" s="234"/>
    </row>
    <row r="970" spans="1:47" ht="21" x14ac:dyDescent="0.4">
      <c r="A970" s="278">
        <v>117545</v>
      </c>
      <c r="B970" s="279" t="s">
        <v>1419</v>
      </c>
      <c r="C970" s="279" t="s">
        <v>62</v>
      </c>
      <c r="D970" s="279" t="s">
        <v>7152</v>
      </c>
      <c r="E970" s="279" t="s">
        <v>394</v>
      </c>
      <c r="F970" s="303"/>
      <c r="G970" s="303"/>
      <c r="H970" s="279" t="s">
        <v>394</v>
      </c>
      <c r="I970" s="279" t="s">
        <v>61</v>
      </c>
      <c r="J970" s="279" t="s">
        <v>394</v>
      </c>
      <c r="K970" s="279" t="s">
        <v>394</v>
      </c>
      <c r="L970" s="279" t="s">
        <v>394</v>
      </c>
      <c r="M970" s="279" t="s">
        <v>394</v>
      </c>
      <c r="N970" s="279" t="s">
        <v>394</v>
      </c>
      <c r="O970" s="279" t="s">
        <v>394</v>
      </c>
      <c r="P970" s="315">
        <v>0</v>
      </c>
      <c r="Q970" s="279" t="s">
        <v>394</v>
      </c>
      <c r="R970" s="315" t="s">
        <v>394</v>
      </c>
      <c r="S970" s="279" t="s">
        <v>394</v>
      </c>
      <c r="T970" s="279" t="s">
        <v>394</v>
      </c>
      <c r="U970" s="315" t="s">
        <v>394</v>
      </c>
      <c r="V970" s="315" t="s">
        <v>394</v>
      </c>
      <c r="W970" s="315" t="s">
        <v>394</v>
      </c>
      <c r="X970" s="315" t="s">
        <v>394</v>
      </c>
      <c r="Y970" s="281"/>
      <c r="Z970" s="315" t="s">
        <v>394</v>
      </c>
      <c r="AA970" s="315" t="s">
        <v>394</v>
      </c>
      <c r="AB970" s="281"/>
      <c r="AC970" s="279" t="s">
        <v>855</v>
      </c>
      <c r="AF970" s="276" t="str">
        <f>IFERROR(VLOOKUP(A970,'[1]قوائم الترجمة'!AC$2:AD$2397,1,0),"م")</f>
        <v>م</v>
      </c>
      <c r="AG970" s="232"/>
      <c r="AH970" s="233"/>
      <c r="AI970" s="233"/>
      <c r="AJ970" s="233"/>
      <c r="AL970" s="267"/>
      <c r="AM970" s="235"/>
      <c r="AO970" s="236"/>
      <c r="AU970" s="234"/>
    </row>
    <row r="971" spans="1:47" ht="21" x14ac:dyDescent="0.4">
      <c r="A971" s="278">
        <v>117560</v>
      </c>
      <c r="B971" s="279" t="s">
        <v>7429</v>
      </c>
      <c r="C971" s="279" t="s">
        <v>78</v>
      </c>
      <c r="D971" s="279" t="s">
        <v>239</v>
      </c>
      <c r="E971" s="279" t="s">
        <v>394</v>
      </c>
      <c r="F971" s="303"/>
      <c r="G971" s="303"/>
      <c r="H971" s="279" t="s">
        <v>394</v>
      </c>
      <c r="I971" s="279" t="s">
        <v>540</v>
      </c>
      <c r="J971" s="279" t="s">
        <v>394</v>
      </c>
      <c r="K971" s="279" t="s">
        <v>394</v>
      </c>
      <c r="L971" s="279" t="s">
        <v>394</v>
      </c>
      <c r="M971" s="279" t="s">
        <v>394</v>
      </c>
      <c r="N971" s="279" t="s">
        <v>394</v>
      </c>
      <c r="O971" s="279" t="s">
        <v>394</v>
      </c>
      <c r="P971" s="315">
        <v>0</v>
      </c>
      <c r="Q971" s="279" t="s">
        <v>394</v>
      </c>
      <c r="R971" s="315" t="s">
        <v>394</v>
      </c>
      <c r="S971" s="279" t="s">
        <v>394</v>
      </c>
      <c r="T971" s="279" t="s">
        <v>394</v>
      </c>
      <c r="U971" s="315" t="s">
        <v>394</v>
      </c>
      <c r="V971" s="315" t="s">
        <v>394</v>
      </c>
      <c r="W971" s="315" t="s">
        <v>394</v>
      </c>
      <c r="X971" s="315" t="s">
        <v>394</v>
      </c>
      <c r="Y971" s="281"/>
      <c r="Z971" s="315" t="s">
        <v>394</v>
      </c>
      <c r="AA971" s="315" t="s">
        <v>394</v>
      </c>
      <c r="AB971" s="281"/>
      <c r="AC971" s="279" t="s">
        <v>855</v>
      </c>
      <c r="AF971" s="276" t="str">
        <f>IFERROR(VLOOKUP(A971,'[1]قوائم الترجمة'!AC$2:AD$2397,1,0),"م")</f>
        <v>م</v>
      </c>
      <c r="AG971" s="232"/>
      <c r="AH971" s="233"/>
      <c r="AI971" s="233"/>
      <c r="AJ971" s="233"/>
      <c r="AL971" s="267"/>
      <c r="AM971" s="235"/>
      <c r="AU971" s="234"/>
    </row>
    <row r="972" spans="1:47" ht="21" x14ac:dyDescent="0.4">
      <c r="A972" s="278">
        <v>117573</v>
      </c>
      <c r="B972" s="279" t="s">
        <v>5124</v>
      </c>
      <c r="C972" s="279" t="s">
        <v>89</v>
      </c>
      <c r="D972" s="279" t="s">
        <v>291</v>
      </c>
      <c r="E972" s="279" t="s">
        <v>423</v>
      </c>
      <c r="F972" s="279" t="s">
        <v>9071</v>
      </c>
      <c r="G972" s="279" t="s">
        <v>402</v>
      </c>
      <c r="H972" s="279" t="s">
        <v>425</v>
      </c>
      <c r="I972" s="279" t="s">
        <v>61</v>
      </c>
      <c r="J972" s="279" t="s">
        <v>403</v>
      </c>
      <c r="K972" s="280">
        <v>2013</v>
      </c>
      <c r="L972" s="279" t="s">
        <v>402</v>
      </c>
      <c r="M972" s="279" t="s">
        <v>394</v>
      </c>
      <c r="N972" s="279" t="s">
        <v>394</v>
      </c>
      <c r="O972" s="279" t="s">
        <v>394</v>
      </c>
      <c r="P972" s="315">
        <v>0</v>
      </c>
      <c r="Q972" s="278"/>
      <c r="S972" s="279" t="s">
        <v>394</v>
      </c>
      <c r="T972" s="279" t="s">
        <v>394</v>
      </c>
      <c r="AC972" s="279" t="s">
        <v>394</v>
      </c>
      <c r="AF972" s="276">
        <f>IFERROR(VLOOKUP(A972,'[1]قوائم الترجمة'!AC$2:AD$2397,1,0),"م")</f>
        <v>117573</v>
      </c>
      <c r="AG972" s="232"/>
      <c r="AH972" s="233"/>
      <c r="AI972" s="233"/>
      <c r="AJ972" s="233"/>
      <c r="AL972" s="267"/>
      <c r="AM972" s="235"/>
      <c r="AU972" s="234"/>
    </row>
    <row r="973" spans="1:47" ht="21" x14ac:dyDescent="0.4">
      <c r="A973" s="278">
        <v>117583</v>
      </c>
      <c r="B973" s="279" t="s">
        <v>7469</v>
      </c>
      <c r="C973" s="279" t="s">
        <v>1029</v>
      </c>
      <c r="D973" s="279" t="s">
        <v>691</v>
      </c>
      <c r="E973" s="279" t="s">
        <v>394</v>
      </c>
      <c r="F973" s="303"/>
      <c r="G973" s="303"/>
      <c r="H973" s="279" t="s">
        <v>394</v>
      </c>
      <c r="I973" s="279" t="s">
        <v>539</v>
      </c>
      <c r="J973" s="279" t="s">
        <v>394</v>
      </c>
      <c r="K973" s="279" t="s">
        <v>394</v>
      </c>
      <c r="L973" s="279" t="s">
        <v>394</v>
      </c>
      <c r="M973" s="279" t="s">
        <v>394</v>
      </c>
      <c r="N973" s="279" t="s">
        <v>394</v>
      </c>
      <c r="O973" s="279" t="s">
        <v>394</v>
      </c>
      <c r="P973" s="315">
        <v>0</v>
      </c>
      <c r="Q973" s="279" t="s">
        <v>394</v>
      </c>
      <c r="R973" s="315" t="s">
        <v>394</v>
      </c>
      <c r="S973" s="279" t="s">
        <v>394</v>
      </c>
      <c r="T973" s="279" t="s">
        <v>394</v>
      </c>
      <c r="U973" s="315" t="s">
        <v>394</v>
      </c>
      <c r="V973" s="315" t="s">
        <v>394</v>
      </c>
      <c r="W973" s="315" t="s">
        <v>394</v>
      </c>
      <c r="X973" s="315" t="s">
        <v>394</v>
      </c>
      <c r="Y973" s="281"/>
      <c r="Z973" s="315" t="s">
        <v>394</v>
      </c>
      <c r="AA973" s="315" t="s">
        <v>394</v>
      </c>
      <c r="AB973" s="281"/>
      <c r="AC973" s="279" t="s">
        <v>855</v>
      </c>
      <c r="AF973" s="276" t="str">
        <f>IFERROR(VLOOKUP(A973,'[1]قوائم الترجمة'!AC$2:AD$2397,1,0),"م")</f>
        <v>م</v>
      </c>
      <c r="AG973" s="232"/>
      <c r="AH973" s="233"/>
      <c r="AI973" s="233"/>
      <c r="AJ973" s="233"/>
      <c r="AL973" s="267"/>
      <c r="AM973" s="235"/>
      <c r="AO973" s="236"/>
      <c r="AU973" s="234"/>
    </row>
    <row r="974" spans="1:47" ht="21" x14ac:dyDescent="0.4">
      <c r="A974" s="278">
        <v>117589</v>
      </c>
      <c r="B974" s="279" t="s">
        <v>7487</v>
      </c>
      <c r="C974" s="279" t="s">
        <v>730</v>
      </c>
      <c r="D974" s="279" t="s">
        <v>257</v>
      </c>
      <c r="E974" s="279" t="s">
        <v>394</v>
      </c>
      <c r="F974" s="303"/>
      <c r="G974" s="303"/>
      <c r="H974" s="279" t="s">
        <v>394</v>
      </c>
      <c r="I974" s="279" t="s">
        <v>61</v>
      </c>
      <c r="J974" s="279" t="s">
        <v>394</v>
      </c>
      <c r="K974" s="279" t="s">
        <v>394</v>
      </c>
      <c r="L974" s="279" t="s">
        <v>394</v>
      </c>
      <c r="M974" s="279" t="s">
        <v>394</v>
      </c>
      <c r="N974" s="279" t="s">
        <v>394</v>
      </c>
      <c r="O974" s="279" t="s">
        <v>394</v>
      </c>
      <c r="P974" s="315">
        <v>0</v>
      </c>
      <c r="Q974" s="279" t="s">
        <v>394</v>
      </c>
      <c r="R974" s="315" t="s">
        <v>394</v>
      </c>
      <c r="S974" s="279" t="s">
        <v>394</v>
      </c>
      <c r="T974" s="279" t="s">
        <v>394</v>
      </c>
      <c r="U974" s="315" t="s">
        <v>394</v>
      </c>
      <c r="V974" s="315" t="s">
        <v>394</v>
      </c>
      <c r="W974" s="315" t="s">
        <v>394</v>
      </c>
      <c r="X974" s="315" t="s">
        <v>394</v>
      </c>
      <c r="Y974" s="281"/>
      <c r="Z974" s="315" t="s">
        <v>394</v>
      </c>
      <c r="AA974" s="315" t="s">
        <v>394</v>
      </c>
      <c r="AB974" s="281"/>
      <c r="AC974" s="279" t="s">
        <v>855</v>
      </c>
      <c r="AF974" s="276" t="str">
        <f>IFERROR(VLOOKUP(A974,'[1]قوائم الترجمة'!AC$2:AD$2397,1,0),"م")</f>
        <v>م</v>
      </c>
      <c r="AG974" s="232"/>
      <c r="AH974" s="233"/>
      <c r="AI974" s="233"/>
      <c r="AJ974" s="233"/>
      <c r="AL974" s="267"/>
      <c r="AM974" s="235"/>
      <c r="AO974" s="236"/>
      <c r="AU974" s="234"/>
    </row>
    <row r="975" spans="1:47" ht="21" x14ac:dyDescent="0.4">
      <c r="A975" s="278">
        <v>117591</v>
      </c>
      <c r="B975" s="279" t="s">
        <v>5123</v>
      </c>
      <c r="C975" s="279" t="s">
        <v>72</v>
      </c>
      <c r="D975" s="279" t="s">
        <v>331</v>
      </c>
      <c r="E975" s="279" t="s">
        <v>5660</v>
      </c>
      <c r="F975" s="279" t="s">
        <v>9072</v>
      </c>
      <c r="G975" s="279" t="s">
        <v>8381</v>
      </c>
      <c r="H975" s="279" t="s">
        <v>425</v>
      </c>
      <c r="I975" s="279" t="s">
        <v>540</v>
      </c>
      <c r="J975" s="279" t="s">
        <v>8112</v>
      </c>
      <c r="K975" s="280">
        <v>2013</v>
      </c>
      <c r="L975" s="279" t="s">
        <v>404</v>
      </c>
      <c r="M975" s="279" t="s">
        <v>394</v>
      </c>
      <c r="N975" s="279" t="s">
        <v>394</v>
      </c>
      <c r="O975" s="279" t="s">
        <v>394</v>
      </c>
      <c r="P975" s="315">
        <v>0</v>
      </c>
      <c r="Q975" s="278"/>
      <c r="S975" s="279" t="s">
        <v>394</v>
      </c>
      <c r="T975" s="279" t="s">
        <v>394</v>
      </c>
      <c r="AC975" s="279" t="s">
        <v>394</v>
      </c>
      <c r="AF975" s="276">
        <f>IFERROR(VLOOKUP(A975,'[1]قوائم الترجمة'!AC$2:AD$2397,1,0),"م")</f>
        <v>117591</v>
      </c>
      <c r="AG975" s="232"/>
      <c r="AH975" s="233"/>
      <c r="AI975" s="233"/>
      <c r="AJ975" s="233"/>
      <c r="AL975" s="267"/>
      <c r="AM975" s="235"/>
      <c r="AO975" s="236"/>
      <c r="AU975" s="234"/>
    </row>
    <row r="976" spans="1:47" ht="21" x14ac:dyDescent="0.4">
      <c r="A976" s="278">
        <v>117603</v>
      </c>
      <c r="B976" s="279" t="s">
        <v>7566</v>
      </c>
      <c r="C976" s="279" t="s">
        <v>170</v>
      </c>
      <c r="D976" s="279" t="s">
        <v>394</v>
      </c>
      <c r="E976" s="279" t="s">
        <v>394</v>
      </c>
      <c r="F976" s="303"/>
      <c r="G976" s="303"/>
      <c r="H976" s="279" t="s">
        <v>394</v>
      </c>
      <c r="I976" s="279" t="s">
        <v>538</v>
      </c>
      <c r="J976" s="279" t="s">
        <v>394</v>
      </c>
      <c r="K976" s="279" t="s">
        <v>394</v>
      </c>
      <c r="L976" s="279" t="s">
        <v>394</v>
      </c>
      <c r="M976" s="279" t="s">
        <v>394</v>
      </c>
      <c r="N976" s="279" t="s">
        <v>394</v>
      </c>
      <c r="O976" s="279" t="s">
        <v>394</v>
      </c>
      <c r="P976" s="315">
        <v>0</v>
      </c>
      <c r="Q976" s="279" t="s">
        <v>394</v>
      </c>
      <c r="R976" s="315" t="s">
        <v>394</v>
      </c>
      <c r="S976" s="279" t="s">
        <v>394</v>
      </c>
      <c r="T976" s="279" t="s">
        <v>394</v>
      </c>
      <c r="U976" s="315" t="s">
        <v>394</v>
      </c>
      <c r="V976" s="315" t="s">
        <v>394</v>
      </c>
      <c r="W976" s="315" t="s">
        <v>394</v>
      </c>
      <c r="X976" s="315" t="s">
        <v>394</v>
      </c>
      <c r="Y976" s="281"/>
      <c r="Z976" s="315" t="s">
        <v>394</v>
      </c>
      <c r="AA976" s="315" t="s">
        <v>394</v>
      </c>
      <c r="AB976" s="281"/>
      <c r="AC976" s="279" t="s">
        <v>855</v>
      </c>
      <c r="AF976" s="276" t="str">
        <f>IFERROR(VLOOKUP(A976,'[1]قوائم الترجمة'!AC$2:AD$2397,1,0),"م")</f>
        <v>م</v>
      </c>
      <c r="AG976" s="232"/>
      <c r="AH976" s="233"/>
      <c r="AI976" s="233"/>
      <c r="AJ976" s="233"/>
      <c r="AL976" s="267"/>
      <c r="AM976" s="235"/>
      <c r="AO976" s="236"/>
      <c r="AU976" s="234"/>
    </row>
    <row r="977" spans="1:47" ht="21" x14ac:dyDescent="0.4">
      <c r="A977" s="278">
        <v>117604</v>
      </c>
      <c r="B977" s="279" t="s">
        <v>7572</v>
      </c>
      <c r="C977" s="279" t="s">
        <v>588</v>
      </c>
      <c r="D977" s="279" t="s">
        <v>353</v>
      </c>
      <c r="E977" s="279" t="s">
        <v>394</v>
      </c>
      <c r="F977" s="303"/>
      <c r="G977" s="303"/>
      <c r="H977" s="279" t="s">
        <v>394</v>
      </c>
      <c r="I977" s="279" t="s">
        <v>539</v>
      </c>
      <c r="J977" s="279" t="s">
        <v>394</v>
      </c>
      <c r="K977" s="279" t="s">
        <v>394</v>
      </c>
      <c r="L977" s="279" t="s">
        <v>394</v>
      </c>
      <c r="M977" s="279" t="s">
        <v>394</v>
      </c>
      <c r="N977" s="279" t="s">
        <v>394</v>
      </c>
      <c r="O977" s="279" t="s">
        <v>394</v>
      </c>
      <c r="P977" s="315">
        <v>0</v>
      </c>
      <c r="Q977" s="279" t="s">
        <v>394</v>
      </c>
      <c r="R977" s="315" t="s">
        <v>394</v>
      </c>
      <c r="S977" s="279" t="s">
        <v>394</v>
      </c>
      <c r="T977" s="279" t="s">
        <v>394</v>
      </c>
      <c r="U977" s="315" t="s">
        <v>394</v>
      </c>
      <c r="V977" s="315" t="s">
        <v>394</v>
      </c>
      <c r="W977" s="315" t="s">
        <v>394</v>
      </c>
      <c r="X977" s="315" t="s">
        <v>394</v>
      </c>
      <c r="Y977" s="281"/>
      <c r="Z977" s="315" t="s">
        <v>394</v>
      </c>
      <c r="AA977" s="315" t="s">
        <v>394</v>
      </c>
      <c r="AB977" s="281"/>
      <c r="AC977" s="279" t="s">
        <v>855</v>
      </c>
      <c r="AF977" s="276" t="str">
        <f>IFERROR(VLOOKUP(A977,'[1]قوائم الترجمة'!AC$2:AD$2397,1,0),"م")</f>
        <v>م</v>
      </c>
      <c r="AG977" s="232"/>
      <c r="AH977" s="233"/>
      <c r="AI977" s="233"/>
      <c r="AJ977" s="233"/>
      <c r="AL977" s="267"/>
      <c r="AM977" s="235"/>
      <c r="AO977" s="236"/>
      <c r="AU977" s="234"/>
    </row>
    <row r="978" spans="1:47" ht="21" x14ac:dyDescent="0.4">
      <c r="A978" s="275">
        <v>117609</v>
      </c>
      <c r="B978" s="276" t="s">
        <v>1364</v>
      </c>
      <c r="C978" s="276" t="s">
        <v>109</v>
      </c>
      <c r="D978" s="276" t="s">
        <v>1418</v>
      </c>
      <c r="E978" s="276" t="s">
        <v>424</v>
      </c>
      <c r="F978" s="276" t="s">
        <v>8440</v>
      </c>
      <c r="G978" s="276" t="s">
        <v>411</v>
      </c>
      <c r="H978" s="276" t="s">
        <v>425</v>
      </c>
      <c r="I978" s="276" t="s">
        <v>61</v>
      </c>
      <c r="J978" s="276" t="s">
        <v>403</v>
      </c>
      <c r="K978" s="277">
        <v>1996</v>
      </c>
      <c r="L978" s="276" t="s">
        <v>411</v>
      </c>
      <c r="M978" s="303"/>
      <c r="N978" s="276"/>
      <c r="O978" s="276" t="s">
        <v>394</v>
      </c>
      <c r="P978" s="315">
        <v>0</v>
      </c>
      <c r="Q978" s="303"/>
      <c r="R978" s="317" t="s">
        <v>394</v>
      </c>
      <c r="S978" s="276" t="s">
        <v>394</v>
      </c>
      <c r="T978" s="303"/>
      <c r="AC978" s="276" t="s">
        <v>855</v>
      </c>
      <c r="AF978" s="276">
        <f>IFERROR(VLOOKUP(A978,'[1]قوائم الترجمة'!AC$2:AD$2397,1,0),"م")</f>
        <v>117609</v>
      </c>
      <c r="AG978" s="232"/>
      <c r="AH978" s="233"/>
      <c r="AI978" s="233"/>
      <c r="AJ978" s="233"/>
      <c r="AL978" s="267"/>
      <c r="AM978" s="235"/>
      <c r="AO978" s="236"/>
      <c r="AU978" s="234"/>
    </row>
    <row r="979" spans="1:47" ht="21" x14ac:dyDescent="0.4">
      <c r="A979" s="275">
        <v>117616</v>
      </c>
      <c r="B979" s="276" t="s">
        <v>1600</v>
      </c>
      <c r="C979" s="276" t="s">
        <v>1601</v>
      </c>
      <c r="D979" s="276" t="s">
        <v>646</v>
      </c>
      <c r="E979" s="276" t="s">
        <v>5660</v>
      </c>
      <c r="F979" s="276" t="s">
        <v>8441</v>
      </c>
      <c r="G979" s="276" t="s">
        <v>8283</v>
      </c>
      <c r="H979" s="276" t="s">
        <v>425</v>
      </c>
      <c r="I979" s="276" t="s">
        <v>538</v>
      </c>
      <c r="J979" s="276" t="s">
        <v>8112</v>
      </c>
      <c r="K979" s="277">
        <v>2006</v>
      </c>
      <c r="L979" s="276" t="s">
        <v>404</v>
      </c>
      <c r="M979" s="303"/>
      <c r="N979" s="276" t="s">
        <v>394</v>
      </c>
      <c r="O979" s="276" t="s">
        <v>394</v>
      </c>
      <c r="P979" s="315">
        <v>0</v>
      </c>
      <c r="Q979" s="303"/>
      <c r="R979" s="317" t="s">
        <v>394</v>
      </c>
      <c r="S979" s="276" t="s">
        <v>394</v>
      </c>
      <c r="T979" s="303"/>
      <c r="AC979" s="276" t="s">
        <v>855</v>
      </c>
      <c r="AF979" s="276">
        <f>IFERROR(VLOOKUP(A979,'[1]قوائم الترجمة'!AC$2:AD$2397,1,0),"م")</f>
        <v>117616</v>
      </c>
      <c r="AG979" s="232"/>
      <c r="AH979" s="233"/>
      <c r="AI979" s="233"/>
      <c r="AJ979" s="233"/>
      <c r="AL979" s="267"/>
      <c r="AM979" s="235"/>
      <c r="AU979" s="234"/>
    </row>
    <row r="980" spans="1:47" ht="21" x14ac:dyDescent="0.4">
      <c r="A980" s="278">
        <v>117619</v>
      </c>
      <c r="B980" s="279" t="s">
        <v>7649</v>
      </c>
      <c r="C980" s="279" t="s">
        <v>127</v>
      </c>
      <c r="D980" s="279" t="s">
        <v>621</v>
      </c>
      <c r="E980" s="279" t="s">
        <v>394</v>
      </c>
      <c r="F980" s="303"/>
      <c r="G980" s="303"/>
      <c r="H980" s="279" t="s">
        <v>394</v>
      </c>
      <c r="I980" s="279" t="s">
        <v>539</v>
      </c>
      <c r="J980" s="279" t="s">
        <v>394</v>
      </c>
      <c r="K980" s="279" t="s">
        <v>394</v>
      </c>
      <c r="L980" s="279" t="s">
        <v>394</v>
      </c>
      <c r="M980" s="279" t="s">
        <v>394</v>
      </c>
      <c r="N980" s="279" t="s">
        <v>394</v>
      </c>
      <c r="O980" s="279" t="s">
        <v>394</v>
      </c>
      <c r="P980" s="315">
        <v>0</v>
      </c>
      <c r="Q980" s="279" t="s">
        <v>394</v>
      </c>
      <c r="R980" s="315" t="s">
        <v>394</v>
      </c>
      <c r="S980" s="279" t="s">
        <v>394</v>
      </c>
      <c r="T980" s="279" t="s">
        <v>394</v>
      </c>
      <c r="U980" s="315" t="s">
        <v>394</v>
      </c>
      <c r="V980" s="315" t="s">
        <v>394</v>
      </c>
      <c r="W980" s="315" t="s">
        <v>394</v>
      </c>
      <c r="X980" s="315" t="s">
        <v>394</v>
      </c>
      <c r="Y980" s="281"/>
      <c r="Z980" s="315" t="s">
        <v>394</v>
      </c>
      <c r="AA980" s="315" t="s">
        <v>394</v>
      </c>
      <c r="AB980" s="281"/>
      <c r="AC980" s="279" t="s">
        <v>855</v>
      </c>
      <c r="AF980" s="276" t="str">
        <f>IFERROR(VLOOKUP(A980,'[1]قوائم الترجمة'!AC$2:AD$2397,1,0),"م")</f>
        <v>م</v>
      </c>
      <c r="AG980" s="232"/>
      <c r="AH980" s="233"/>
      <c r="AI980" s="233"/>
      <c r="AJ980" s="233"/>
      <c r="AL980" s="267"/>
      <c r="AM980" s="235"/>
      <c r="AU980" s="234"/>
    </row>
    <row r="981" spans="1:47" ht="21" x14ac:dyDescent="0.4">
      <c r="A981" s="275">
        <v>117623</v>
      </c>
      <c r="B981" s="276" t="s">
        <v>5122</v>
      </c>
      <c r="C981" s="276" t="s">
        <v>68</v>
      </c>
      <c r="D981" s="276" t="s">
        <v>257</v>
      </c>
      <c r="E981" s="276" t="s">
        <v>424</v>
      </c>
      <c r="F981" s="276" t="s">
        <v>8442</v>
      </c>
      <c r="G981" s="276" t="s">
        <v>402</v>
      </c>
      <c r="H981" s="276" t="s">
        <v>425</v>
      </c>
      <c r="I981" s="276" t="s">
        <v>538</v>
      </c>
      <c r="J981" s="276" t="s">
        <v>426</v>
      </c>
      <c r="K981" s="277">
        <v>2013</v>
      </c>
      <c r="L981" s="276" t="s">
        <v>402</v>
      </c>
      <c r="M981" s="303"/>
      <c r="N981" s="276" t="s">
        <v>394</v>
      </c>
      <c r="O981" s="276" t="s">
        <v>394</v>
      </c>
      <c r="P981" s="315">
        <v>0</v>
      </c>
      <c r="Q981" s="303"/>
      <c r="R981" s="317" t="s">
        <v>394</v>
      </c>
      <c r="S981" s="276" t="s">
        <v>394</v>
      </c>
      <c r="T981" s="303"/>
      <c r="AC981" s="276" t="s">
        <v>394</v>
      </c>
      <c r="AF981" s="276">
        <f>IFERROR(VLOOKUP(A981,'[1]قوائم الترجمة'!AC$2:AD$2397,1,0),"م")</f>
        <v>117623</v>
      </c>
      <c r="AG981" s="232"/>
      <c r="AH981" s="233"/>
      <c r="AI981" s="233"/>
      <c r="AJ981" s="233"/>
      <c r="AL981" s="267"/>
      <c r="AM981" s="235"/>
      <c r="AU981" s="234"/>
    </row>
    <row r="982" spans="1:47" ht="21" x14ac:dyDescent="0.4">
      <c r="A982" s="278">
        <v>117624</v>
      </c>
      <c r="B982" s="279" t="s">
        <v>7670</v>
      </c>
      <c r="C982" s="279" t="s">
        <v>149</v>
      </c>
      <c r="D982" s="279" t="s">
        <v>304</v>
      </c>
      <c r="E982" s="279" t="s">
        <v>394</v>
      </c>
      <c r="F982" s="303"/>
      <c r="G982" s="303"/>
      <c r="H982" s="279" t="s">
        <v>394</v>
      </c>
      <c r="I982" s="279" t="s">
        <v>538</v>
      </c>
      <c r="J982" s="279" t="s">
        <v>394</v>
      </c>
      <c r="K982" s="279" t="s">
        <v>394</v>
      </c>
      <c r="L982" s="279" t="s">
        <v>394</v>
      </c>
      <c r="M982" s="279" t="s">
        <v>394</v>
      </c>
      <c r="N982" s="279" t="s">
        <v>394</v>
      </c>
      <c r="O982" s="279" t="s">
        <v>394</v>
      </c>
      <c r="P982" s="315">
        <v>0</v>
      </c>
      <c r="Q982" s="279" t="s">
        <v>394</v>
      </c>
      <c r="R982" s="315" t="s">
        <v>394</v>
      </c>
      <c r="S982" s="279" t="s">
        <v>394</v>
      </c>
      <c r="T982" s="279" t="s">
        <v>394</v>
      </c>
      <c r="U982" s="315" t="s">
        <v>394</v>
      </c>
      <c r="V982" s="315" t="s">
        <v>394</v>
      </c>
      <c r="W982" s="315" t="s">
        <v>394</v>
      </c>
      <c r="X982" s="315" t="s">
        <v>394</v>
      </c>
      <c r="Y982" s="281"/>
      <c r="Z982" s="315" t="s">
        <v>394</v>
      </c>
      <c r="AA982" s="315" t="s">
        <v>394</v>
      </c>
      <c r="AB982" s="281"/>
      <c r="AC982" s="279" t="s">
        <v>855</v>
      </c>
      <c r="AF982" s="276" t="str">
        <f>IFERROR(VLOOKUP(A982,'[1]قوائم الترجمة'!AC$2:AD$2397,1,0),"م")</f>
        <v>م</v>
      </c>
      <c r="AG982" s="232"/>
      <c r="AH982" s="233"/>
      <c r="AI982" s="233"/>
      <c r="AJ982" s="233"/>
      <c r="AL982" s="267"/>
      <c r="AM982" s="235"/>
      <c r="AO982" s="236"/>
      <c r="AU982" s="234"/>
    </row>
    <row r="983" spans="1:47" ht="21" x14ac:dyDescent="0.4">
      <c r="A983" s="278">
        <v>117632</v>
      </c>
      <c r="B983" s="279" t="s">
        <v>7704</v>
      </c>
      <c r="C983" s="279" t="s">
        <v>132</v>
      </c>
      <c r="D983" s="279" t="s">
        <v>318</v>
      </c>
      <c r="E983" s="279" t="s">
        <v>394</v>
      </c>
      <c r="F983" s="303"/>
      <c r="G983" s="303"/>
      <c r="H983" s="279" t="s">
        <v>394</v>
      </c>
      <c r="I983" s="279" t="s">
        <v>540</v>
      </c>
      <c r="J983" s="279" t="s">
        <v>394</v>
      </c>
      <c r="K983" s="279" t="s">
        <v>394</v>
      </c>
      <c r="L983" s="279" t="s">
        <v>394</v>
      </c>
      <c r="M983" s="279" t="s">
        <v>394</v>
      </c>
      <c r="N983" s="279" t="s">
        <v>394</v>
      </c>
      <c r="O983" s="279" t="s">
        <v>394</v>
      </c>
      <c r="P983" s="315">
        <v>0</v>
      </c>
      <c r="Q983" s="279" t="s">
        <v>394</v>
      </c>
      <c r="R983" s="315" t="s">
        <v>394</v>
      </c>
      <c r="S983" s="279" t="s">
        <v>394</v>
      </c>
      <c r="T983" s="279" t="s">
        <v>394</v>
      </c>
      <c r="U983" s="315" t="s">
        <v>394</v>
      </c>
      <c r="V983" s="315" t="s">
        <v>394</v>
      </c>
      <c r="W983" s="315" t="s">
        <v>394</v>
      </c>
      <c r="X983" s="315" t="s">
        <v>394</v>
      </c>
      <c r="Y983" s="281"/>
      <c r="Z983" s="315" t="s">
        <v>394</v>
      </c>
      <c r="AA983" s="315" t="s">
        <v>394</v>
      </c>
      <c r="AB983" s="281"/>
      <c r="AC983" s="279" t="s">
        <v>855</v>
      </c>
      <c r="AF983" s="276" t="str">
        <f>IFERROR(VLOOKUP(A983,'[1]قوائم الترجمة'!AC$2:AD$2397,1,0),"م")</f>
        <v>م</v>
      </c>
      <c r="AG983" s="232"/>
      <c r="AH983" s="233"/>
      <c r="AI983" s="233"/>
      <c r="AJ983" s="233"/>
      <c r="AL983" s="267"/>
      <c r="AM983" s="235"/>
      <c r="AU983" s="234"/>
    </row>
    <row r="984" spans="1:47" ht="21" x14ac:dyDescent="0.4">
      <c r="A984" s="278">
        <v>117636</v>
      </c>
      <c r="B984" s="279" t="s">
        <v>7716</v>
      </c>
      <c r="C984" s="279" t="s">
        <v>78</v>
      </c>
      <c r="D984" s="279" t="s">
        <v>1338</v>
      </c>
      <c r="E984" s="279" t="s">
        <v>394</v>
      </c>
      <c r="F984" s="303"/>
      <c r="G984" s="303"/>
      <c r="H984" s="279" t="s">
        <v>394</v>
      </c>
      <c r="I984" s="279" t="s">
        <v>61</v>
      </c>
      <c r="J984" s="279" t="s">
        <v>394</v>
      </c>
      <c r="K984" s="279" t="s">
        <v>394</v>
      </c>
      <c r="L984" s="279" t="s">
        <v>394</v>
      </c>
      <c r="M984" s="279" t="s">
        <v>394</v>
      </c>
      <c r="N984" s="279" t="s">
        <v>394</v>
      </c>
      <c r="O984" s="279" t="s">
        <v>394</v>
      </c>
      <c r="P984" s="315">
        <v>0</v>
      </c>
      <c r="Q984" s="279" t="s">
        <v>394</v>
      </c>
      <c r="R984" s="315" t="s">
        <v>394</v>
      </c>
      <c r="S984" s="279" t="s">
        <v>394</v>
      </c>
      <c r="T984" s="279" t="s">
        <v>394</v>
      </c>
      <c r="U984" s="315" t="s">
        <v>394</v>
      </c>
      <c r="V984" s="315" t="s">
        <v>394</v>
      </c>
      <c r="W984" s="315" t="s">
        <v>394</v>
      </c>
      <c r="X984" s="315" t="s">
        <v>394</v>
      </c>
      <c r="Y984" s="281"/>
      <c r="Z984" s="315" t="s">
        <v>394</v>
      </c>
      <c r="AA984" s="315" t="s">
        <v>394</v>
      </c>
      <c r="AB984" s="281"/>
      <c r="AC984" s="279" t="s">
        <v>855</v>
      </c>
      <c r="AF984" s="276" t="str">
        <f>IFERROR(VLOOKUP(A984,'[1]قوائم الترجمة'!AC$2:AD$2397,1,0),"م")</f>
        <v>م</v>
      </c>
      <c r="AG984" s="232"/>
      <c r="AH984" s="233"/>
      <c r="AI984" s="233"/>
      <c r="AJ984" s="233"/>
      <c r="AL984" s="267"/>
      <c r="AM984" s="235"/>
      <c r="AU984" s="234"/>
    </row>
    <row r="985" spans="1:47" ht="21" x14ac:dyDescent="0.4">
      <c r="A985" s="275">
        <v>117637</v>
      </c>
      <c r="B985" s="276" t="s">
        <v>5121</v>
      </c>
      <c r="C985" s="276" t="s">
        <v>459</v>
      </c>
      <c r="D985" s="276" t="s">
        <v>259</v>
      </c>
      <c r="E985" s="276" t="s">
        <v>424</v>
      </c>
      <c r="F985" s="276" t="s">
        <v>8443</v>
      </c>
      <c r="G985" s="276" t="s">
        <v>8122</v>
      </c>
      <c r="H985" s="276" t="s">
        <v>425</v>
      </c>
      <c r="I985" s="276" t="s">
        <v>67</v>
      </c>
      <c r="J985" s="276" t="s">
        <v>7215</v>
      </c>
      <c r="K985" s="277">
        <v>0</v>
      </c>
      <c r="L985" s="276" t="s">
        <v>7215</v>
      </c>
      <c r="M985" s="303"/>
      <c r="N985" s="276" t="s">
        <v>394</v>
      </c>
      <c r="O985" s="276" t="s">
        <v>394</v>
      </c>
      <c r="P985" s="315">
        <v>0</v>
      </c>
      <c r="Q985" s="303"/>
      <c r="R985" s="317" t="s">
        <v>394</v>
      </c>
      <c r="S985" s="276" t="s">
        <v>394</v>
      </c>
      <c r="T985" s="303"/>
      <c r="AC985" s="276" t="s">
        <v>394</v>
      </c>
      <c r="AF985" s="276">
        <f>IFERROR(VLOOKUP(A985,'[1]قوائم الترجمة'!AC$2:AD$2397,1,0),"م")</f>
        <v>117637</v>
      </c>
      <c r="AG985" s="232"/>
      <c r="AH985" s="233"/>
      <c r="AI985" s="233"/>
      <c r="AJ985" s="233"/>
      <c r="AL985" s="267"/>
      <c r="AM985" s="235"/>
      <c r="AO985" s="236"/>
      <c r="AU985" s="234"/>
    </row>
    <row r="986" spans="1:47" ht="21" x14ac:dyDescent="0.4">
      <c r="A986" s="278">
        <v>117638</v>
      </c>
      <c r="B986" s="279" t="s">
        <v>1417</v>
      </c>
      <c r="C986" s="279" t="s">
        <v>69</v>
      </c>
      <c r="D986" s="279" t="s">
        <v>362</v>
      </c>
      <c r="E986" s="279" t="s">
        <v>394</v>
      </c>
      <c r="F986" s="303"/>
      <c r="G986" s="303"/>
      <c r="H986" s="279" t="s">
        <v>394</v>
      </c>
      <c r="I986" s="279" t="s">
        <v>61</v>
      </c>
      <c r="J986" s="279" t="s">
        <v>394</v>
      </c>
      <c r="K986" s="279" t="s">
        <v>394</v>
      </c>
      <c r="L986" s="279" t="s">
        <v>394</v>
      </c>
      <c r="M986" s="279" t="s">
        <v>394</v>
      </c>
      <c r="N986" s="279" t="s">
        <v>394</v>
      </c>
      <c r="O986" s="279" t="s">
        <v>394</v>
      </c>
      <c r="P986" s="315">
        <v>0</v>
      </c>
      <c r="Q986" s="279" t="s">
        <v>394</v>
      </c>
      <c r="R986" s="315" t="s">
        <v>394</v>
      </c>
      <c r="S986" s="279" t="s">
        <v>394</v>
      </c>
      <c r="T986" s="279" t="s">
        <v>394</v>
      </c>
      <c r="U986" s="315" t="s">
        <v>394</v>
      </c>
      <c r="V986" s="315" t="s">
        <v>394</v>
      </c>
      <c r="W986" s="315" t="s">
        <v>394</v>
      </c>
      <c r="X986" s="315" t="s">
        <v>394</v>
      </c>
      <c r="Y986" s="281"/>
      <c r="Z986" s="315" t="s">
        <v>394</v>
      </c>
      <c r="AA986" s="315" t="s">
        <v>394</v>
      </c>
      <c r="AB986" s="281"/>
      <c r="AC986" s="279" t="s">
        <v>855</v>
      </c>
      <c r="AF986" s="276" t="str">
        <f>IFERROR(VLOOKUP(A986,'[1]قوائم الترجمة'!AC$2:AD$2397,1,0),"م")</f>
        <v>م</v>
      </c>
      <c r="AG986" s="232"/>
      <c r="AH986" s="233"/>
      <c r="AI986" s="233"/>
      <c r="AJ986" s="233"/>
      <c r="AL986" s="267"/>
      <c r="AM986" s="235"/>
      <c r="AO986" s="236"/>
      <c r="AU986" s="234"/>
    </row>
    <row r="987" spans="1:47" ht="21" x14ac:dyDescent="0.4">
      <c r="A987" s="278">
        <v>117639</v>
      </c>
      <c r="B987" s="279" t="s">
        <v>7729</v>
      </c>
      <c r="C987" s="279" t="s">
        <v>65</v>
      </c>
      <c r="D987" s="279" t="s">
        <v>304</v>
      </c>
      <c r="E987" s="279" t="s">
        <v>394</v>
      </c>
      <c r="F987" s="303"/>
      <c r="G987" s="303"/>
      <c r="H987" s="279" t="s">
        <v>394</v>
      </c>
      <c r="I987" s="279" t="s">
        <v>538</v>
      </c>
      <c r="J987" s="279" t="s">
        <v>394</v>
      </c>
      <c r="K987" s="279" t="s">
        <v>394</v>
      </c>
      <c r="L987" s="279" t="s">
        <v>394</v>
      </c>
      <c r="M987" s="279" t="s">
        <v>394</v>
      </c>
      <c r="N987" s="279" t="s">
        <v>394</v>
      </c>
      <c r="O987" s="279" t="s">
        <v>394</v>
      </c>
      <c r="P987" s="315">
        <v>0</v>
      </c>
      <c r="Q987" s="279" t="s">
        <v>394</v>
      </c>
      <c r="R987" s="315" t="s">
        <v>394</v>
      </c>
      <c r="S987" s="279" t="s">
        <v>394</v>
      </c>
      <c r="T987" s="279" t="s">
        <v>394</v>
      </c>
      <c r="U987" s="315" t="s">
        <v>394</v>
      </c>
      <c r="V987" s="315" t="s">
        <v>394</v>
      </c>
      <c r="W987" s="315" t="s">
        <v>394</v>
      </c>
      <c r="X987" s="315" t="s">
        <v>394</v>
      </c>
      <c r="Y987" s="281"/>
      <c r="Z987" s="315" t="s">
        <v>394</v>
      </c>
      <c r="AA987" s="315" t="s">
        <v>394</v>
      </c>
      <c r="AB987" s="281"/>
      <c r="AC987" s="279" t="s">
        <v>855</v>
      </c>
      <c r="AF987" s="276" t="str">
        <f>IFERROR(VLOOKUP(A987,'[1]قوائم الترجمة'!AC$2:AD$2397,1,0),"م")</f>
        <v>م</v>
      </c>
      <c r="AG987" s="232"/>
      <c r="AH987" s="233"/>
      <c r="AI987" s="233"/>
      <c r="AJ987" s="233"/>
      <c r="AL987" s="267"/>
      <c r="AM987" s="235"/>
      <c r="AU987" s="234"/>
    </row>
    <row r="988" spans="1:47" ht="21" x14ac:dyDescent="0.4">
      <c r="A988" s="278">
        <v>117649</v>
      </c>
      <c r="B988" s="279" t="s">
        <v>7760</v>
      </c>
      <c r="C988" s="279" t="s">
        <v>532</v>
      </c>
      <c r="D988" s="279" t="s">
        <v>248</v>
      </c>
      <c r="E988" s="279" t="s">
        <v>394</v>
      </c>
      <c r="F988" s="303"/>
      <c r="G988" s="303"/>
      <c r="H988" s="279" t="s">
        <v>394</v>
      </c>
      <c r="I988" s="279" t="s">
        <v>61</v>
      </c>
      <c r="J988" s="279" t="s">
        <v>394</v>
      </c>
      <c r="K988" s="279" t="s">
        <v>394</v>
      </c>
      <c r="L988" s="279" t="s">
        <v>394</v>
      </c>
      <c r="M988" s="279" t="s">
        <v>394</v>
      </c>
      <c r="N988" s="279" t="s">
        <v>394</v>
      </c>
      <c r="O988" s="279" t="s">
        <v>394</v>
      </c>
      <c r="P988" s="315">
        <v>0</v>
      </c>
      <c r="Q988" s="279" t="s">
        <v>394</v>
      </c>
      <c r="R988" s="315" t="s">
        <v>394</v>
      </c>
      <c r="S988" s="279" t="s">
        <v>394</v>
      </c>
      <c r="T988" s="279" t="s">
        <v>394</v>
      </c>
      <c r="U988" s="315" t="s">
        <v>394</v>
      </c>
      <c r="V988" s="315" t="s">
        <v>394</v>
      </c>
      <c r="W988" s="315" t="s">
        <v>394</v>
      </c>
      <c r="X988" s="315" t="s">
        <v>394</v>
      </c>
      <c r="Y988" s="281"/>
      <c r="Z988" s="315" t="s">
        <v>394</v>
      </c>
      <c r="AA988" s="315" t="s">
        <v>394</v>
      </c>
      <c r="AB988" s="281"/>
      <c r="AC988" s="279" t="s">
        <v>855</v>
      </c>
      <c r="AF988" s="276" t="str">
        <f>IFERROR(VLOOKUP(A988,'[1]قوائم الترجمة'!AC$2:AD$2397,1,0),"م")</f>
        <v>م</v>
      </c>
      <c r="AG988" s="232"/>
      <c r="AH988" s="233"/>
      <c r="AI988" s="233"/>
      <c r="AJ988" s="233"/>
      <c r="AL988" s="267"/>
      <c r="AM988" s="235"/>
      <c r="AU988" s="234"/>
    </row>
    <row r="989" spans="1:47" ht="21" x14ac:dyDescent="0.4">
      <c r="A989" s="278">
        <v>117657</v>
      </c>
      <c r="B989" s="279" t="s">
        <v>5120</v>
      </c>
      <c r="C989" s="279" t="s">
        <v>120</v>
      </c>
      <c r="D989" s="279" t="s">
        <v>4835</v>
      </c>
      <c r="E989" s="279" t="s">
        <v>394</v>
      </c>
      <c r="F989" s="303"/>
      <c r="G989" s="303"/>
      <c r="H989" s="279" t="s">
        <v>394</v>
      </c>
      <c r="I989" s="279" t="s">
        <v>61</v>
      </c>
      <c r="J989" s="279" t="s">
        <v>394</v>
      </c>
      <c r="K989" s="279" t="s">
        <v>394</v>
      </c>
      <c r="L989" s="279" t="s">
        <v>394</v>
      </c>
      <c r="M989" s="279" t="s">
        <v>394</v>
      </c>
      <c r="N989" s="279" t="s">
        <v>394</v>
      </c>
      <c r="O989" s="279" t="s">
        <v>394</v>
      </c>
      <c r="P989" s="315">
        <v>0</v>
      </c>
      <c r="Q989" s="279" t="s">
        <v>394</v>
      </c>
      <c r="R989" s="315" t="s">
        <v>394</v>
      </c>
      <c r="S989" s="279" t="s">
        <v>394</v>
      </c>
      <c r="T989" s="279" t="s">
        <v>394</v>
      </c>
      <c r="U989" s="315" t="s">
        <v>394</v>
      </c>
      <c r="V989" s="315" t="s">
        <v>394</v>
      </c>
      <c r="W989" s="315" t="s">
        <v>394</v>
      </c>
      <c r="X989" s="315" t="s">
        <v>394</v>
      </c>
      <c r="Y989" s="281"/>
      <c r="Z989" s="315" t="s">
        <v>394</v>
      </c>
      <c r="AA989" s="315" t="s">
        <v>394</v>
      </c>
      <c r="AB989" s="281"/>
      <c r="AC989" s="279" t="s">
        <v>394</v>
      </c>
      <c r="AF989" s="276" t="str">
        <f>IFERROR(VLOOKUP(A989,'[1]قوائم الترجمة'!AC$2:AD$2397,1,0),"م")</f>
        <v>م</v>
      </c>
      <c r="AG989" s="232"/>
      <c r="AH989" s="233"/>
      <c r="AI989" s="233"/>
      <c r="AJ989" s="233"/>
      <c r="AL989" s="267"/>
      <c r="AM989" s="235"/>
      <c r="AO989" s="236"/>
      <c r="AU989" s="234"/>
    </row>
    <row r="990" spans="1:47" ht="21" x14ac:dyDescent="0.4">
      <c r="A990" s="275">
        <v>117663</v>
      </c>
      <c r="B990" s="276" t="s">
        <v>1658</v>
      </c>
      <c r="C990" s="276" t="s">
        <v>187</v>
      </c>
      <c r="D990" s="276" t="s">
        <v>276</v>
      </c>
      <c r="E990" s="276" t="s">
        <v>424</v>
      </c>
      <c r="F990" s="276" t="s">
        <v>8444</v>
      </c>
      <c r="G990" s="276" t="s">
        <v>8210</v>
      </c>
      <c r="H990" s="276" t="s">
        <v>425</v>
      </c>
      <c r="I990" s="276" t="s">
        <v>61</v>
      </c>
      <c r="J990" s="276" t="s">
        <v>426</v>
      </c>
      <c r="K990" s="277">
        <v>2011</v>
      </c>
      <c r="L990" s="276" t="s">
        <v>402</v>
      </c>
      <c r="M990" s="303"/>
      <c r="N990" s="276" t="s">
        <v>394</v>
      </c>
      <c r="O990" s="276" t="s">
        <v>394</v>
      </c>
      <c r="P990" s="315">
        <v>0</v>
      </c>
      <c r="Q990" s="303"/>
      <c r="R990" s="317" t="s">
        <v>394</v>
      </c>
      <c r="S990" s="276" t="s">
        <v>394</v>
      </c>
      <c r="T990" s="303"/>
      <c r="AC990" s="276" t="s">
        <v>394</v>
      </c>
      <c r="AF990" s="276">
        <f>IFERROR(VLOOKUP(A990,'[1]قوائم الترجمة'!AC$2:AD$2397,1,0),"م")</f>
        <v>117663</v>
      </c>
      <c r="AG990" s="232"/>
      <c r="AH990" s="233"/>
      <c r="AI990" s="233"/>
      <c r="AJ990" s="233"/>
      <c r="AL990" s="267"/>
      <c r="AM990" s="235"/>
      <c r="AO990" s="236"/>
      <c r="AU990" s="234"/>
    </row>
    <row r="991" spans="1:47" ht="21" x14ac:dyDescent="0.4">
      <c r="A991" s="275">
        <v>117665</v>
      </c>
      <c r="B991" s="276" t="s">
        <v>5119</v>
      </c>
      <c r="C991" s="276" t="s">
        <v>109</v>
      </c>
      <c r="D991" s="276" t="s">
        <v>461</v>
      </c>
      <c r="E991" s="276" t="s">
        <v>5660</v>
      </c>
      <c r="F991" s="276" t="s">
        <v>8445</v>
      </c>
      <c r="G991" s="276" t="s">
        <v>402</v>
      </c>
      <c r="H991" s="276" t="s">
        <v>425</v>
      </c>
      <c r="I991" s="276" t="s">
        <v>67</v>
      </c>
      <c r="J991" s="276" t="s">
        <v>8112</v>
      </c>
      <c r="K991" s="277">
        <v>2001</v>
      </c>
      <c r="L991" s="276" t="s">
        <v>404</v>
      </c>
      <c r="M991" s="303"/>
      <c r="N991" s="276" t="s">
        <v>394</v>
      </c>
      <c r="O991" s="276" t="s">
        <v>394</v>
      </c>
      <c r="P991" s="315">
        <v>0</v>
      </c>
      <c r="Q991" s="303"/>
      <c r="R991" s="317" t="s">
        <v>394</v>
      </c>
      <c r="S991" s="276" t="s">
        <v>394</v>
      </c>
      <c r="T991" s="303"/>
      <c r="AC991" s="276" t="s">
        <v>394</v>
      </c>
      <c r="AF991" s="276">
        <f>IFERROR(VLOOKUP(A991,'[1]قوائم الترجمة'!AC$2:AD$2397,1,0),"م")</f>
        <v>117665</v>
      </c>
      <c r="AG991" s="232"/>
      <c r="AH991" s="233"/>
      <c r="AI991" s="233"/>
      <c r="AJ991" s="233"/>
      <c r="AL991" s="267"/>
      <c r="AM991" s="235"/>
      <c r="AU991" s="234"/>
    </row>
    <row r="992" spans="1:47" ht="21" x14ac:dyDescent="0.4">
      <c r="A992" s="278">
        <v>117667</v>
      </c>
      <c r="B992" s="279" t="s">
        <v>7817</v>
      </c>
      <c r="C992" s="279" t="s">
        <v>1049</v>
      </c>
      <c r="D992" s="279" t="s">
        <v>614</v>
      </c>
      <c r="E992" s="279" t="s">
        <v>394</v>
      </c>
      <c r="F992" s="303"/>
      <c r="G992" s="303"/>
      <c r="H992" s="279" t="s">
        <v>394</v>
      </c>
      <c r="I992" s="279" t="s">
        <v>539</v>
      </c>
      <c r="J992" s="279" t="s">
        <v>394</v>
      </c>
      <c r="K992" s="279" t="s">
        <v>394</v>
      </c>
      <c r="L992" s="279" t="s">
        <v>394</v>
      </c>
      <c r="M992" s="279" t="s">
        <v>394</v>
      </c>
      <c r="N992" s="279" t="s">
        <v>394</v>
      </c>
      <c r="O992" s="279" t="s">
        <v>394</v>
      </c>
      <c r="P992" s="315">
        <v>0</v>
      </c>
      <c r="Q992" s="279" t="s">
        <v>394</v>
      </c>
      <c r="R992" s="315" t="s">
        <v>394</v>
      </c>
      <c r="S992" s="279" t="s">
        <v>394</v>
      </c>
      <c r="T992" s="279" t="s">
        <v>394</v>
      </c>
      <c r="U992" s="315" t="s">
        <v>394</v>
      </c>
      <c r="V992" s="315" t="s">
        <v>394</v>
      </c>
      <c r="W992" s="315" t="s">
        <v>394</v>
      </c>
      <c r="X992" s="315" t="s">
        <v>394</v>
      </c>
      <c r="Y992" s="281"/>
      <c r="Z992" s="315" t="s">
        <v>394</v>
      </c>
      <c r="AA992" s="315" t="s">
        <v>394</v>
      </c>
      <c r="AB992" s="281"/>
      <c r="AC992" s="279" t="s">
        <v>855</v>
      </c>
      <c r="AF992" s="276" t="str">
        <f>IFERROR(VLOOKUP(A992,'[1]قوائم الترجمة'!AC$2:AD$2397,1,0),"م")</f>
        <v>م</v>
      </c>
      <c r="AG992" s="232"/>
      <c r="AH992" s="233"/>
      <c r="AI992" s="233"/>
      <c r="AJ992" s="233"/>
      <c r="AL992" s="267"/>
      <c r="AM992" s="235"/>
      <c r="AO992" s="236"/>
      <c r="AU992" s="234"/>
    </row>
    <row r="993" spans="1:47" ht="21" x14ac:dyDescent="0.4">
      <c r="A993" s="278">
        <v>117691</v>
      </c>
      <c r="B993" s="279" t="s">
        <v>7942</v>
      </c>
      <c r="C993" s="279" t="s">
        <v>115</v>
      </c>
      <c r="D993" s="279" t="s">
        <v>280</v>
      </c>
      <c r="E993" s="279" t="s">
        <v>394</v>
      </c>
      <c r="F993" s="303"/>
      <c r="G993" s="303"/>
      <c r="H993" s="279" t="s">
        <v>394</v>
      </c>
      <c r="I993" s="279" t="s">
        <v>61</v>
      </c>
      <c r="J993" s="279" t="s">
        <v>394</v>
      </c>
      <c r="K993" s="279" t="s">
        <v>394</v>
      </c>
      <c r="L993" s="279" t="s">
        <v>394</v>
      </c>
      <c r="M993" s="279" t="s">
        <v>394</v>
      </c>
      <c r="N993" s="279" t="s">
        <v>394</v>
      </c>
      <c r="O993" s="279" t="s">
        <v>394</v>
      </c>
      <c r="P993" s="315">
        <v>0</v>
      </c>
      <c r="Q993" s="279" t="s">
        <v>394</v>
      </c>
      <c r="R993" s="315" t="s">
        <v>394</v>
      </c>
      <c r="S993" s="279" t="s">
        <v>394</v>
      </c>
      <c r="T993" s="279" t="s">
        <v>394</v>
      </c>
      <c r="U993" s="315" t="s">
        <v>394</v>
      </c>
      <c r="V993" s="315" t="s">
        <v>394</v>
      </c>
      <c r="W993" s="315" t="s">
        <v>394</v>
      </c>
      <c r="X993" s="315" t="s">
        <v>394</v>
      </c>
      <c r="Y993" s="281"/>
      <c r="Z993" s="315" t="s">
        <v>394</v>
      </c>
      <c r="AA993" s="315" t="s">
        <v>394</v>
      </c>
      <c r="AB993" s="281"/>
      <c r="AC993" s="279" t="s">
        <v>855</v>
      </c>
      <c r="AF993" s="276" t="str">
        <f>IFERROR(VLOOKUP(A993,'[1]قوائم الترجمة'!AC$2:AD$2397,1,0),"م")</f>
        <v>م</v>
      </c>
      <c r="AG993" s="232"/>
      <c r="AH993" s="233"/>
      <c r="AI993" s="233"/>
      <c r="AJ993" s="233"/>
      <c r="AL993" s="267"/>
      <c r="AM993" s="235"/>
      <c r="AU993" s="234"/>
    </row>
    <row r="994" spans="1:47" ht="21" x14ac:dyDescent="0.4">
      <c r="A994" s="278">
        <v>117692</v>
      </c>
      <c r="B994" s="279" t="s">
        <v>1599</v>
      </c>
      <c r="C994" s="279" t="s">
        <v>73</v>
      </c>
      <c r="D994" s="279" t="s">
        <v>371</v>
      </c>
      <c r="E994" s="279" t="s">
        <v>394</v>
      </c>
      <c r="F994" s="303"/>
      <c r="G994" s="303"/>
      <c r="H994" s="279" t="s">
        <v>394</v>
      </c>
      <c r="I994" s="279" t="s">
        <v>61</v>
      </c>
      <c r="J994" s="279" t="s">
        <v>394</v>
      </c>
      <c r="K994" s="279" t="s">
        <v>394</v>
      </c>
      <c r="L994" s="279" t="s">
        <v>394</v>
      </c>
      <c r="M994" s="279" t="s">
        <v>394</v>
      </c>
      <c r="N994" s="279" t="s">
        <v>394</v>
      </c>
      <c r="O994" s="279" t="s">
        <v>394</v>
      </c>
      <c r="P994" s="315">
        <v>0</v>
      </c>
      <c r="Q994" s="279" t="s">
        <v>394</v>
      </c>
      <c r="R994" s="315" t="s">
        <v>394</v>
      </c>
      <c r="S994" s="279" t="s">
        <v>394</v>
      </c>
      <c r="T994" s="279" t="s">
        <v>394</v>
      </c>
      <c r="U994" s="315" t="s">
        <v>394</v>
      </c>
      <c r="V994" s="315" t="s">
        <v>394</v>
      </c>
      <c r="W994" s="315" t="s">
        <v>394</v>
      </c>
      <c r="X994" s="315" t="s">
        <v>394</v>
      </c>
      <c r="Y994" s="281"/>
      <c r="Z994" s="315" t="s">
        <v>394</v>
      </c>
      <c r="AA994" s="315" t="s">
        <v>394</v>
      </c>
      <c r="AB994" s="281"/>
      <c r="AC994" s="279" t="s">
        <v>855</v>
      </c>
      <c r="AF994" s="276" t="str">
        <f>IFERROR(VLOOKUP(A994,'[1]قوائم الترجمة'!AC$2:AD$2397,1,0),"م")</f>
        <v>م</v>
      </c>
      <c r="AG994" s="232"/>
      <c r="AH994" s="233"/>
      <c r="AI994" s="233"/>
      <c r="AJ994" s="233"/>
      <c r="AL994" s="267"/>
      <c r="AM994" s="235"/>
      <c r="AO994" s="236"/>
      <c r="AU994" s="234"/>
    </row>
    <row r="995" spans="1:47" ht="21" x14ac:dyDescent="0.4">
      <c r="A995" s="275">
        <v>117694</v>
      </c>
      <c r="B995" s="276" t="s">
        <v>5118</v>
      </c>
      <c r="C995" s="276" t="s">
        <v>833</v>
      </c>
      <c r="D995" s="276" t="s">
        <v>1235</v>
      </c>
      <c r="E995" s="276" t="s">
        <v>424</v>
      </c>
      <c r="F995" s="276" t="s">
        <v>8378</v>
      </c>
      <c r="G995" s="276" t="s">
        <v>402</v>
      </c>
      <c r="H995" s="276" t="s">
        <v>425</v>
      </c>
      <c r="I995" s="276" t="s">
        <v>61</v>
      </c>
      <c r="J995" s="276" t="s">
        <v>426</v>
      </c>
      <c r="K995" s="277">
        <v>2007</v>
      </c>
      <c r="L995" s="276" t="s">
        <v>404</v>
      </c>
      <c r="M995" s="303"/>
      <c r="N995" s="276" t="s">
        <v>8446</v>
      </c>
      <c r="O995" s="276" t="s">
        <v>8447</v>
      </c>
      <c r="P995" s="276">
        <v>2500</v>
      </c>
      <c r="Q995" s="303"/>
      <c r="R995" s="317" t="s">
        <v>394</v>
      </c>
      <c r="S995" s="276"/>
      <c r="T995" s="303"/>
      <c r="AC995" s="276" t="s">
        <v>394</v>
      </c>
      <c r="AF995" s="276">
        <f>IFERROR(VLOOKUP(A995,'[1]قوائم الترجمة'!AC$2:AD$2397,1,0),"م")</f>
        <v>117694</v>
      </c>
      <c r="AG995" s="232"/>
      <c r="AH995" s="233"/>
      <c r="AI995" s="233"/>
      <c r="AJ995" s="233"/>
      <c r="AL995" s="267"/>
      <c r="AM995" s="235"/>
      <c r="AO995" s="236"/>
      <c r="AU995" s="234"/>
    </row>
    <row r="996" spans="1:47" ht="21" x14ac:dyDescent="0.4">
      <c r="A996" s="275">
        <v>117698</v>
      </c>
      <c r="B996" s="276" t="s">
        <v>5117</v>
      </c>
      <c r="C996" s="276" t="s">
        <v>101</v>
      </c>
      <c r="D996" s="276" t="s">
        <v>4835</v>
      </c>
      <c r="E996" s="276" t="s">
        <v>5660</v>
      </c>
      <c r="F996" s="276" t="s">
        <v>8448</v>
      </c>
      <c r="G996" s="276" t="s">
        <v>402</v>
      </c>
      <c r="H996" s="276" t="s">
        <v>425</v>
      </c>
      <c r="I996" s="276" t="s">
        <v>61</v>
      </c>
      <c r="J996" s="276" t="s">
        <v>7215</v>
      </c>
      <c r="K996" s="277">
        <v>0</v>
      </c>
      <c r="L996" s="276" t="s">
        <v>7215</v>
      </c>
      <c r="M996" s="303"/>
      <c r="N996" s="276" t="s">
        <v>394</v>
      </c>
      <c r="O996" s="276" t="s">
        <v>394</v>
      </c>
      <c r="P996" s="315">
        <v>0</v>
      </c>
      <c r="Q996" s="303"/>
      <c r="R996" s="317" t="s">
        <v>394</v>
      </c>
      <c r="S996" s="276" t="s">
        <v>394</v>
      </c>
      <c r="T996" s="303"/>
      <c r="AC996" s="276" t="s">
        <v>855</v>
      </c>
      <c r="AF996" s="276">
        <f>IFERROR(VLOOKUP(A996,'[1]قوائم الترجمة'!AC$2:AD$2397,1,0),"م")</f>
        <v>117698</v>
      </c>
      <c r="AG996" s="232"/>
      <c r="AH996" s="233"/>
      <c r="AI996" s="233"/>
      <c r="AJ996" s="233"/>
      <c r="AL996" s="267"/>
      <c r="AM996" s="235"/>
      <c r="AU996" s="234"/>
    </row>
    <row r="997" spans="1:47" ht="21" x14ac:dyDescent="0.4">
      <c r="A997" s="278">
        <v>117703</v>
      </c>
      <c r="B997" s="279" t="s">
        <v>5115</v>
      </c>
      <c r="C997" s="279" t="s">
        <v>1190</v>
      </c>
      <c r="D997" s="279" t="s">
        <v>5116</v>
      </c>
      <c r="E997" s="279" t="s">
        <v>394</v>
      </c>
      <c r="F997" s="303"/>
      <c r="G997" s="303"/>
      <c r="H997" s="279" t="s">
        <v>394</v>
      </c>
      <c r="I997" s="279" t="s">
        <v>540</v>
      </c>
      <c r="J997" s="279" t="s">
        <v>394</v>
      </c>
      <c r="K997" s="279" t="s">
        <v>394</v>
      </c>
      <c r="L997" s="279" t="s">
        <v>394</v>
      </c>
      <c r="M997" s="279" t="s">
        <v>394</v>
      </c>
      <c r="N997" s="279" t="s">
        <v>394</v>
      </c>
      <c r="O997" s="279" t="s">
        <v>394</v>
      </c>
      <c r="P997" s="315">
        <v>0</v>
      </c>
      <c r="Q997" s="279" t="s">
        <v>394</v>
      </c>
      <c r="R997" s="315" t="s">
        <v>394</v>
      </c>
      <c r="S997" s="279" t="s">
        <v>394</v>
      </c>
      <c r="T997" s="279" t="s">
        <v>394</v>
      </c>
      <c r="U997" s="315" t="s">
        <v>394</v>
      </c>
      <c r="V997" s="315" t="s">
        <v>394</v>
      </c>
      <c r="W997" s="315" t="s">
        <v>394</v>
      </c>
      <c r="X997" s="315" t="s">
        <v>394</v>
      </c>
      <c r="Y997" s="281"/>
      <c r="Z997" s="315" t="s">
        <v>394</v>
      </c>
      <c r="AA997" s="315" t="s">
        <v>394</v>
      </c>
      <c r="AB997" s="281"/>
      <c r="AC997" s="279" t="s">
        <v>855</v>
      </c>
      <c r="AF997" s="276" t="str">
        <f>IFERROR(VLOOKUP(A997,'[1]قوائم الترجمة'!AC$2:AD$2397,1,0),"م")</f>
        <v>م</v>
      </c>
      <c r="AG997" s="232"/>
      <c r="AH997" s="233"/>
      <c r="AI997" s="233"/>
      <c r="AJ997" s="233"/>
      <c r="AL997" s="267"/>
      <c r="AM997" s="235"/>
      <c r="AU997" s="234"/>
    </row>
    <row r="998" spans="1:47" ht="21" x14ac:dyDescent="0.4">
      <c r="A998" s="275">
        <v>117712</v>
      </c>
      <c r="B998" s="276" t="s">
        <v>5113</v>
      </c>
      <c r="C998" s="276" t="s">
        <v>112</v>
      </c>
      <c r="D998" s="276" t="s">
        <v>5114</v>
      </c>
      <c r="E998" s="276" t="s">
        <v>424</v>
      </c>
      <c r="F998" s="276" t="s">
        <v>8448</v>
      </c>
      <c r="G998" s="276" t="s">
        <v>402</v>
      </c>
      <c r="H998" s="276" t="s">
        <v>425</v>
      </c>
      <c r="I998" s="276" t="s">
        <v>61</v>
      </c>
      <c r="J998" s="276" t="s">
        <v>426</v>
      </c>
      <c r="K998" s="277">
        <v>2013</v>
      </c>
      <c r="L998" s="276" t="s">
        <v>404</v>
      </c>
      <c r="M998" s="303"/>
      <c r="N998" s="276"/>
      <c r="O998" s="276" t="s">
        <v>394</v>
      </c>
      <c r="P998" s="315">
        <v>0</v>
      </c>
      <c r="Q998" s="303"/>
      <c r="R998" s="317" t="s">
        <v>394</v>
      </c>
      <c r="S998" s="276" t="s">
        <v>394</v>
      </c>
      <c r="T998" s="303"/>
      <c r="AC998" s="276" t="s">
        <v>394</v>
      </c>
      <c r="AF998" s="276">
        <f>IFERROR(VLOOKUP(A998,'[1]قوائم الترجمة'!AC$2:AD$2397,1,0),"م")</f>
        <v>117712</v>
      </c>
      <c r="AG998" s="232"/>
      <c r="AH998" s="233"/>
      <c r="AI998" s="233"/>
      <c r="AJ998" s="233"/>
      <c r="AL998" s="267"/>
      <c r="AM998" s="235"/>
      <c r="AU998" s="234"/>
    </row>
    <row r="999" spans="1:47" ht="21" x14ac:dyDescent="0.4">
      <c r="A999" s="278">
        <v>117715</v>
      </c>
      <c r="B999" s="279" t="s">
        <v>5112</v>
      </c>
      <c r="C999" s="279" t="s">
        <v>90</v>
      </c>
      <c r="D999" s="279" t="s">
        <v>299</v>
      </c>
      <c r="E999" s="279" t="s">
        <v>394</v>
      </c>
      <c r="F999" s="303"/>
      <c r="G999" s="303"/>
      <c r="H999" s="279" t="s">
        <v>394</v>
      </c>
      <c r="I999" s="279" t="s">
        <v>538</v>
      </c>
      <c r="J999" s="279" t="s">
        <v>394</v>
      </c>
      <c r="K999" s="279" t="s">
        <v>394</v>
      </c>
      <c r="L999" s="279" t="s">
        <v>394</v>
      </c>
      <c r="M999" s="279" t="s">
        <v>394</v>
      </c>
      <c r="N999" s="279" t="s">
        <v>394</v>
      </c>
      <c r="O999" s="279" t="s">
        <v>394</v>
      </c>
      <c r="P999" s="315">
        <v>0</v>
      </c>
      <c r="Q999" s="279" t="s">
        <v>394</v>
      </c>
      <c r="R999" s="315" t="s">
        <v>394</v>
      </c>
      <c r="S999" s="279" t="s">
        <v>394</v>
      </c>
      <c r="T999" s="279" t="s">
        <v>394</v>
      </c>
      <c r="U999" s="315" t="s">
        <v>394</v>
      </c>
      <c r="V999" s="315" t="s">
        <v>394</v>
      </c>
      <c r="W999" s="315" t="s">
        <v>394</v>
      </c>
      <c r="X999" s="315" t="s">
        <v>394</v>
      </c>
      <c r="Y999" s="281"/>
      <c r="Z999" s="315" t="s">
        <v>394</v>
      </c>
      <c r="AA999" s="315" t="s">
        <v>394</v>
      </c>
      <c r="AB999" s="281"/>
      <c r="AC999" s="279" t="s">
        <v>855</v>
      </c>
      <c r="AF999" s="276" t="str">
        <f>IFERROR(VLOOKUP(A999,'[1]قوائم الترجمة'!AC$2:AD$2397,1,0),"م")</f>
        <v>م</v>
      </c>
      <c r="AG999" s="232"/>
      <c r="AH999" s="233"/>
      <c r="AI999" s="233"/>
      <c r="AJ999" s="233"/>
      <c r="AL999" s="267"/>
      <c r="AM999" s="235"/>
      <c r="AU999" s="234"/>
    </row>
    <row r="1000" spans="1:47" ht="21" x14ac:dyDescent="0.4">
      <c r="A1000" s="278">
        <v>117718</v>
      </c>
      <c r="B1000" s="279" t="s">
        <v>8048</v>
      </c>
      <c r="C1000" s="279" t="s">
        <v>138</v>
      </c>
      <c r="D1000" s="279" t="s">
        <v>314</v>
      </c>
      <c r="E1000" s="279" t="s">
        <v>394</v>
      </c>
      <c r="F1000" s="303"/>
      <c r="G1000" s="303"/>
      <c r="H1000" s="279" t="s">
        <v>394</v>
      </c>
      <c r="I1000" s="279" t="s">
        <v>540</v>
      </c>
      <c r="J1000" s="279" t="s">
        <v>394</v>
      </c>
      <c r="K1000" s="279" t="s">
        <v>394</v>
      </c>
      <c r="L1000" s="279" t="s">
        <v>394</v>
      </c>
      <c r="M1000" s="279" t="s">
        <v>394</v>
      </c>
      <c r="N1000" s="279" t="s">
        <v>394</v>
      </c>
      <c r="O1000" s="279" t="s">
        <v>394</v>
      </c>
      <c r="P1000" s="315">
        <v>0</v>
      </c>
      <c r="Q1000" s="279" t="s">
        <v>394</v>
      </c>
      <c r="R1000" s="315" t="s">
        <v>394</v>
      </c>
      <c r="S1000" s="279" t="s">
        <v>394</v>
      </c>
      <c r="T1000" s="279" t="s">
        <v>394</v>
      </c>
      <c r="U1000" s="315" t="s">
        <v>394</v>
      </c>
      <c r="V1000" s="315" t="s">
        <v>394</v>
      </c>
      <c r="W1000" s="315" t="s">
        <v>394</v>
      </c>
      <c r="X1000" s="315" t="s">
        <v>394</v>
      </c>
      <c r="Y1000" s="281"/>
      <c r="Z1000" s="315" t="s">
        <v>394</v>
      </c>
      <c r="AA1000" s="315" t="s">
        <v>394</v>
      </c>
      <c r="AB1000" s="281"/>
      <c r="AC1000" s="279" t="s">
        <v>855</v>
      </c>
      <c r="AF1000" s="276" t="str">
        <f>IFERROR(VLOOKUP(A1000,'[1]قوائم الترجمة'!AC$2:AD$2397,1,0),"م")</f>
        <v>م</v>
      </c>
      <c r="AG1000" s="232"/>
      <c r="AH1000" s="233"/>
      <c r="AI1000" s="233"/>
      <c r="AJ1000" s="233"/>
      <c r="AL1000" s="267"/>
      <c r="AM1000" s="235"/>
      <c r="AU1000" s="234"/>
    </row>
    <row r="1001" spans="1:47" ht="21" x14ac:dyDescent="0.4">
      <c r="A1001" s="278">
        <v>117727</v>
      </c>
      <c r="B1001" s="279" t="s">
        <v>8079</v>
      </c>
      <c r="C1001" s="279" t="s">
        <v>186</v>
      </c>
      <c r="D1001" s="279" t="s">
        <v>8080</v>
      </c>
      <c r="E1001" s="279" t="s">
        <v>394</v>
      </c>
      <c r="F1001" s="303"/>
      <c r="G1001" s="303"/>
      <c r="H1001" s="279" t="s">
        <v>394</v>
      </c>
      <c r="I1001" s="279" t="s">
        <v>538</v>
      </c>
      <c r="J1001" s="279" t="s">
        <v>394</v>
      </c>
      <c r="K1001" s="279" t="s">
        <v>394</v>
      </c>
      <c r="L1001" s="279" t="s">
        <v>394</v>
      </c>
      <c r="M1001" s="279" t="s">
        <v>394</v>
      </c>
      <c r="N1001" s="279" t="s">
        <v>394</v>
      </c>
      <c r="O1001" s="279" t="s">
        <v>394</v>
      </c>
      <c r="P1001" s="315">
        <v>0</v>
      </c>
      <c r="Q1001" s="279" t="s">
        <v>394</v>
      </c>
      <c r="R1001" s="315" t="s">
        <v>394</v>
      </c>
      <c r="S1001" s="279" t="s">
        <v>394</v>
      </c>
      <c r="T1001" s="279" t="s">
        <v>394</v>
      </c>
      <c r="U1001" s="315" t="s">
        <v>394</v>
      </c>
      <c r="V1001" s="315" t="s">
        <v>394</v>
      </c>
      <c r="W1001" s="315" t="s">
        <v>394</v>
      </c>
      <c r="X1001" s="315" t="s">
        <v>394</v>
      </c>
      <c r="Y1001" s="281"/>
      <c r="Z1001" s="315" t="s">
        <v>394</v>
      </c>
      <c r="AA1001" s="315" t="s">
        <v>394</v>
      </c>
      <c r="AB1001" s="281"/>
      <c r="AC1001" s="279" t="s">
        <v>855</v>
      </c>
      <c r="AF1001" s="276" t="str">
        <f>IFERROR(VLOOKUP(A1001,'[1]قوائم الترجمة'!AC$2:AD$2397,1,0),"م")</f>
        <v>م</v>
      </c>
      <c r="AG1001" s="232"/>
      <c r="AH1001" s="233"/>
      <c r="AI1001" s="233"/>
      <c r="AJ1001" s="233"/>
      <c r="AL1001" s="267"/>
      <c r="AM1001" s="235"/>
      <c r="AO1001" s="236"/>
      <c r="AU1001" s="234"/>
    </row>
    <row r="1002" spans="1:47" ht="21" x14ac:dyDescent="0.4">
      <c r="A1002" s="278">
        <v>117728</v>
      </c>
      <c r="B1002" s="279" t="s">
        <v>5111</v>
      </c>
      <c r="C1002" s="279" t="s">
        <v>598</v>
      </c>
      <c r="D1002" s="279" t="s">
        <v>1845</v>
      </c>
      <c r="E1002" s="279" t="s">
        <v>394</v>
      </c>
      <c r="F1002" s="303"/>
      <c r="G1002" s="303"/>
      <c r="H1002" s="279" t="s">
        <v>394</v>
      </c>
      <c r="I1002" s="279" t="s">
        <v>61</v>
      </c>
      <c r="J1002" s="279" t="s">
        <v>394</v>
      </c>
      <c r="K1002" s="279" t="s">
        <v>394</v>
      </c>
      <c r="L1002" s="279" t="s">
        <v>394</v>
      </c>
      <c r="M1002" s="279" t="s">
        <v>394</v>
      </c>
      <c r="N1002" s="279" t="s">
        <v>394</v>
      </c>
      <c r="O1002" s="279" t="s">
        <v>394</v>
      </c>
      <c r="P1002" s="315">
        <v>0</v>
      </c>
      <c r="Q1002" s="279" t="s">
        <v>394</v>
      </c>
      <c r="R1002" s="315" t="s">
        <v>394</v>
      </c>
      <c r="S1002" s="279" t="s">
        <v>394</v>
      </c>
      <c r="T1002" s="279" t="s">
        <v>394</v>
      </c>
      <c r="U1002" s="315" t="s">
        <v>394</v>
      </c>
      <c r="V1002" s="315" t="s">
        <v>394</v>
      </c>
      <c r="W1002" s="315" t="s">
        <v>394</v>
      </c>
      <c r="X1002" s="315" t="s">
        <v>394</v>
      </c>
      <c r="Y1002" s="281"/>
      <c r="Z1002" s="315" t="s">
        <v>394</v>
      </c>
      <c r="AA1002" s="315" t="s">
        <v>394</v>
      </c>
      <c r="AB1002" s="281"/>
      <c r="AC1002" s="279" t="s">
        <v>394</v>
      </c>
      <c r="AF1002" s="276" t="str">
        <f>IFERROR(VLOOKUP(A1002,'[1]قوائم الترجمة'!AC$2:AD$2397,1,0),"م")</f>
        <v>م</v>
      </c>
      <c r="AG1002" s="232"/>
      <c r="AH1002" s="233"/>
      <c r="AI1002" s="233"/>
      <c r="AJ1002" s="233"/>
      <c r="AL1002" s="267"/>
      <c r="AM1002" s="235"/>
      <c r="AO1002" s="236"/>
      <c r="AU1002" s="234"/>
    </row>
    <row r="1003" spans="1:47" ht="21" x14ac:dyDescent="0.4">
      <c r="A1003" s="278">
        <v>117740</v>
      </c>
      <c r="B1003" s="279" t="s">
        <v>5110</v>
      </c>
      <c r="C1003" s="279" t="s">
        <v>128</v>
      </c>
      <c r="D1003" s="279" t="s">
        <v>593</v>
      </c>
      <c r="E1003" s="279" t="s">
        <v>394</v>
      </c>
      <c r="F1003" s="303"/>
      <c r="G1003" s="303"/>
      <c r="H1003" s="279" t="s">
        <v>394</v>
      </c>
      <c r="I1003" s="279" t="s">
        <v>61</v>
      </c>
      <c r="J1003" s="279" t="s">
        <v>394</v>
      </c>
      <c r="K1003" s="279" t="s">
        <v>394</v>
      </c>
      <c r="L1003" s="279" t="s">
        <v>394</v>
      </c>
      <c r="M1003" s="279" t="s">
        <v>394</v>
      </c>
      <c r="N1003" s="279" t="s">
        <v>394</v>
      </c>
      <c r="O1003" s="279" t="s">
        <v>394</v>
      </c>
      <c r="P1003" s="315">
        <v>0</v>
      </c>
      <c r="Q1003" s="279" t="s">
        <v>394</v>
      </c>
      <c r="R1003" s="315" t="s">
        <v>394</v>
      </c>
      <c r="S1003" s="279" t="s">
        <v>394</v>
      </c>
      <c r="T1003" s="279" t="s">
        <v>394</v>
      </c>
      <c r="U1003" s="315" t="s">
        <v>394</v>
      </c>
      <c r="V1003" s="315" t="s">
        <v>394</v>
      </c>
      <c r="W1003" s="315" t="s">
        <v>394</v>
      </c>
      <c r="X1003" s="315" t="s">
        <v>394</v>
      </c>
      <c r="Y1003" s="281"/>
      <c r="Z1003" s="315" t="s">
        <v>394</v>
      </c>
      <c r="AA1003" s="315" t="s">
        <v>394</v>
      </c>
      <c r="AB1003" s="281"/>
      <c r="AC1003" s="279" t="s">
        <v>394</v>
      </c>
      <c r="AF1003" s="276" t="str">
        <f>IFERROR(VLOOKUP(A1003,'[1]قوائم الترجمة'!AC$2:AD$2397,1,0),"م")</f>
        <v>م</v>
      </c>
      <c r="AG1003" s="232"/>
      <c r="AH1003" s="233"/>
      <c r="AI1003" s="233"/>
      <c r="AJ1003" s="233"/>
      <c r="AL1003" s="267"/>
      <c r="AM1003" s="235"/>
      <c r="AU1003" s="234"/>
    </row>
    <row r="1004" spans="1:47" ht="21" x14ac:dyDescent="0.4">
      <c r="A1004" s="278">
        <v>117741</v>
      </c>
      <c r="B1004" s="279" t="s">
        <v>6210</v>
      </c>
      <c r="C1004" s="279" t="s">
        <v>109</v>
      </c>
      <c r="D1004" s="279" t="s">
        <v>287</v>
      </c>
      <c r="E1004" s="279" t="s">
        <v>394</v>
      </c>
      <c r="F1004" s="303"/>
      <c r="G1004" s="303"/>
      <c r="H1004" s="279" t="s">
        <v>394</v>
      </c>
      <c r="I1004" s="279" t="s">
        <v>540</v>
      </c>
      <c r="J1004" s="279" t="s">
        <v>394</v>
      </c>
      <c r="K1004" s="279" t="s">
        <v>394</v>
      </c>
      <c r="L1004" s="279" t="s">
        <v>394</v>
      </c>
      <c r="M1004" s="279" t="s">
        <v>394</v>
      </c>
      <c r="N1004" s="279" t="s">
        <v>394</v>
      </c>
      <c r="O1004" s="279" t="s">
        <v>394</v>
      </c>
      <c r="P1004" s="315">
        <v>0</v>
      </c>
      <c r="Q1004" s="279" t="s">
        <v>394</v>
      </c>
      <c r="R1004" s="315" t="s">
        <v>394</v>
      </c>
      <c r="S1004" s="279" t="s">
        <v>394</v>
      </c>
      <c r="T1004" s="279" t="s">
        <v>394</v>
      </c>
      <c r="U1004" s="315" t="s">
        <v>394</v>
      </c>
      <c r="V1004" s="315" t="s">
        <v>394</v>
      </c>
      <c r="W1004" s="315" t="s">
        <v>394</v>
      </c>
      <c r="X1004" s="315" t="s">
        <v>394</v>
      </c>
      <c r="Y1004" s="281"/>
      <c r="Z1004" s="315" t="s">
        <v>394</v>
      </c>
      <c r="AA1004" s="315" t="s">
        <v>394</v>
      </c>
      <c r="AB1004" s="281"/>
      <c r="AC1004" s="279" t="s">
        <v>855</v>
      </c>
      <c r="AF1004" s="276" t="str">
        <f>IFERROR(VLOOKUP(A1004,'[1]قوائم الترجمة'!AC$2:AD$2397,1,0),"م")</f>
        <v>م</v>
      </c>
      <c r="AG1004" s="232"/>
      <c r="AH1004" s="233"/>
      <c r="AI1004" s="233"/>
      <c r="AJ1004" s="233"/>
      <c r="AL1004" s="267"/>
      <c r="AM1004" s="235"/>
      <c r="AO1004" s="236"/>
      <c r="AU1004" s="234"/>
    </row>
    <row r="1005" spans="1:47" ht="21" x14ac:dyDescent="0.4">
      <c r="A1005" s="278">
        <v>117745</v>
      </c>
      <c r="B1005" s="279" t="s">
        <v>5109</v>
      </c>
      <c r="C1005" s="279" t="s">
        <v>114</v>
      </c>
      <c r="D1005" s="279" t="s">
        <v>244</v>
      </c>
      <c r="E1005" s="279" t="s">
        <v>423</v>
      </c>
      <c r="F1005" s="279" t="s">
        <v>9073</v>
      </c>
      <c r="G1005" s="279" t="s">
        <v>402</v>
      </c>
      <c r="H1005" s="279" t="s">
        <v>425</v>
      </c>
      <c r="I1005" s="279" t="s">
        <v>67</v>
      </c>
      <c r="J1005" s="279" t="s">
        <v>426</v>
      </c>
      <c r="K1005" s="280">
        <v>2004</v>
      </c>
      <c r="L1005" s="279" t="s">
        <v>402</v>
      </c>
      <c r="M1005" s="279" t="s">
        <v>394</v>
      </c>
      <c r="N1005" s="279" t="s">
        <v>394</v>
      </c>
      <c r="O1005" s="279" t="s">
        <v>394</v>
      </c>
      <c r="P1005" s="315">
        <v>0</v>
      </c>
      <c r="Q1005" s="278"/>
      <c r="S1005" s="279" t="s">
        <v>394</v>
      </c>
      <c r="T1005" s="279" t="s">
        <v>394</v>
      </c>
      <c r="AC1005" s="279" t="s">
        <v>394</v>
      </c>
      <c r="AF1005" s="276">
        <f>IFERROR(VLOOKUP(A1005,'[1]قوائم الترجمة'!AC$2:AD$2397,1,0),"م")</f>
        <v>117745</v>
      </c>
      <c r="AG1005" s="232"/>
      <c r="AH1005" s="233"/>
      <c r="AI1005" s="233"/>
      <c r="AJ1005" s="233"/>
      <c r="AL1005" s="267"/>
      <c r="AM1005" s="235"/>
      <c r="AO1005" s="236"/>
      <c r="AU1005" s="234"/>
    </row>
    <row r="1006" spans="1:47" ht="21" x14ac:dyDescent="0.4">
      <c r="A1006" s="278">
        <v>117749</v>
      </c>
      <c r="B1006" s="279" t="s">
        <v>1416</v>
      </c>
      <c r="C1006" s="279" t="s">
        <v>161</v>
      </c>
      <c r="D1006" s="279" t="s">
        <v>237</v>
      </c>
      <c r="E1006" s="279" t="s">
        <v>394</v>
      </c>
      <c r="F1006" s="303"/>
      <c r="G1006" s="303"/>
      <c r="H1006" s="279" t="s">
        <v>394</v>
      </c>
      <c r="I1006" s="279" t="s">
        <v>61</v>
      </c>
      <c r="J1006" s="279" t="s">
        <v>394</v>
      </c>
      <c r="K1006" s="279" t="s">
        <v>394</v>
      </c>
      <c r="L1006" s="279" t="s">
        <v>394</v>
      </c>
      <c r="M1006" s="279" t="s">
        <v>394</v>
      </c>
      <c r="N1006" s="279" t="s">
        <v>394</v>
      </c>
      <c r="O1006" s="279" t="s">
        <v>394</v>
      </c>
      <c r="P1006" s="315">
        <v>0</v>
      </c>
      <c r="Q1006" s="279" t="s">
        <v>394</v>
      </c>
      <c r="R1006" s="315" t="s">
        <v>394</v>
      </c>
      <c r="S1006" s="279" t="s">
        <v>394</v>
      </c>
      <c r="T1006" s="279" t="s">
        <v>394</v>
      </c>
      <c r="U1006" s="315" t="s">
        <v>394</v>
      </c>
      <c r="V1006" s="315" t="s">
        <v>394</v>
      </c>
      <c r="W1006" s="315" t="s">
        <v>394</v>
      </c>
      <c r="X1006" s="315" t="s">
        <v>394</v>
      </c>
      <c r="Y1006" s="281"/>
      <c r="Z1006" s="315" t="s">
        <v>394</v>
      </c>
      <c r="AA1006" s="315" t="s">
        <v>394</v>
      </c>
      <c r="AB1006" s="281"/>
      <c r="AC1006" s="279" t="s">
        <v>855</v>
      </c>
      <c r="AF1006" s="276" t="str">
        <f>IFERROR(VLOOKUP(A1006,'[1]قوائم الترجمة'!AC$2:AD$2397,1,0),"م")</f>
        <v>م</v>
      </c>
      <c r="AG1006" s="232"/>
      <c r="AH1006" s="233"/>
      <c r="AI1006" s="233"/>
      <c r="AJ1006" s="233"/>
      <c r="AL1006" s="267"/>
      <c r="AM1006" s="235"/>
      <c r="AU1006" s="234"/>
    </row>
    <row r="1007" spans="1:47" ht="21" x14ac:dyDescent="0.4">
      <c r="A1007" s="278">
        <v>117770</v>
      </c>
      <c r="B1007" s="279" t="s">
        <v>7909</v>
      </c>
      <c r="C1007" s="279" t="s">
        <v>141</v>
      </c>
      <c r="D1007" s="279" t="s">
        <v>7287</v>
      </c>
      <c r="E1007" s="279" t="s">
        <v>394</v>
      </c>
      <c r="F1007" s="303"/>
      <c r="G1007" s="303"/>
      <c r="H1007" s="279" t="s">
        <v>394</v>
      </c>
      <c r="I1007" s="279" t="s">
        <v>61</v>
      </c>
      <c r="J1007" s="279" t="s">
        <v>394</v>
      </c>
      <c r="K1007" s="279" t="s">
        <v>394</v>
      </c>
      <c r="L1007" s="279" t="s">
        <v>394</v>
      </c>
      <c r="M1007" s="279" t="s">
        <v>394</v>
      </c>
      <c r="N1007" s="279" t="s">
        <v>394</v>
      </c>
      <c r="O1007" s="279" t="s">
        <v>394</v>
      </c>
      <c r="P1007" s="315">
        <v>0</v>
      </c>
      <c r="Q1007" s="279" t="s">
        <v>394</v>
      </c>
      <c r="R1007" s="315" t="s">
        <v>394</v>
      </c>
      <c r="S1007" s="279" t="s">
        <v>394</v>
      </c>
      <c r="T1007" s="279" t="s">
        <v>394</v>
      </c>
      <c r="U1007" s="315" t="s">
        <v>394</v>
      </c>
      <c r="V1007" s="315" t="s">
        <v>394</v>
      </c>
      <c r="W1007" s="315" t="s">
        <v>394</v>
      </c>
      <c r="X1007" s="315" t="s">
        <v>394</v>
      </c>
      <c r="Y1007" s="281"/>
      <c r="Z1007" s="315" t="s">
        <v>394</v>
      </c>
      <c r="AA1007" s="315" t="s">
        <v>394</v>
      </c>
      <c r="AB1007" s="281"/>
      <c r="AC1007" s="279" t="s">
        <v>855</v>
      </c>
      <c r="AF1007" s="276" t="str">
        <f>IFERROR(VLOOKUP(A1007,'[1]قوائم الترجمة'!AC$2:AD$2397,1,0),"م")</f>
        <v>م</v>
      </c>
      <c r="AG1007" s="232"/>
      <c r="AH1007" s="233"/>
      <c r="AI1007" s="233"/>
      <c r="AJ1007" s="233"/>
      <c r="AL1007" s="267"/>
      <c r="AM1007" s="235"/>
      <c r="AU1007" s="234"/>
    </row>
    <row r="1008" spans="1:47" ht="21" x14ac:dyDescent="0.4">
      <c r="A1008" s="278">
        <v>117773</v>
      </c>
      <c r="B1008" s="279" t="s">
        <v>5630</v>
      </c>
      <c r="C1008" s="279" t="s">
        <v>584</v>
      </c>
      <c r="D1008" s="279" t="s">
        <v>340</v>
      </c>
      <c r="E1008" s="279" t="s">
        <v>394</v>
      </c>
      <c r="F1008" s="303"/>
      <c r="G1008" s="303"/>
      <c r="H1008" s="279" t="s">
        <v>394</v>
      </c>
      <c r="I1008" s="279" t="s">
        <v>538</v>
      </c>
      <c r="J1008" s="279" t="s">
        <v>394</v>
      </c>
      <c r="K1008" s="279" t="s">
        <v>394</v>
      </c>
      <c r="L1008" s="279" t="s">
        <v>394</v>
      </c>
      <c r="M1008" s="279" t="s">
        <v>394</v>
      </c>
      <c r="N1008" s="279" t="s">
        <v>394</v>
      </c>
      <c r="O1008" s="279" t="s">
        <v>394</v>
      </c>
      <c r="P1008" s="315">
        <v>0</v>
      </c>
      <c r="Q1008" s="279" t="s">
        <v>394</v>
      </c>
      <c r="R1008" s="315" t="s">
        <v>394</v>
      </c>
      <c r="S1008" s="279" t="s">
        <v>394</v>
      </c>
      <c r="T1008" s="279" t="s">
        <v>394</v>
      </c>
      <c r="U1008" s="315" t="s">
        <v>394</v>
      </c>
      <c r="V1008" s="315" t="s">
        <v>394</v>
      </c>
      <c r="W1008" s="315" t="s">
        <v>394</v>
      </c>
      <c r="X1008" s="315" t="s">
        <v>394</v>
      </c>
      <c r="Y1008" s="281"/>
      <c r="Z1008" s="315" t="s">
        <v>394</v>
      </c>
      <c r="AA1008" s="315" t="s">
        <v>394</v>
      </c>
      <c r="AB1008" s="281"/>
      <c r="AC1008" s="279" t="s">
        <v>855</v>
      </c>
      <c r="AF1008" s="276" t="str">
        <f>IFERROR(VLOOKUP(A1008,'[1]قوائم الترجمة'!AC$2:AD$2397,1,0),"م")</f>
        <v>م</v>
      </c>
      <c r="AG1008" s="232"/>
      <c r="AH1008" s="233"/>
      <c r="AI1008" s="233"/>
      <c r="AJ1008" s="233"/>
      <c r="AL1008" s="267"/>
      <c r="AM1008" s="235"/>
      <c r="AU1008" s="234"/>
    </row>
    <row r="1009" spans="1:47" ht="21" x14ac:dyDescent="0.4">
      <c r="A1009" s="278">
        <v>117774</v>
      </c>
      <c r="B1009" s="279" t="s">
        <v>5108</v>
      </c>
      <c r="C1009" s="279" t="s">
        <v>1133</v>
      </c>
      <c r="D1009" s="279" t="s">
        <v>457</v>
      </c>
      <c r="E1009" s="279" t="s">
        <v>394</v>
      </c>
      <c r="F1009" s="303"/>
      <c r="G1009" s="303"/>
      <c r="H1009" s="279" t="s">
        <v>394</v>
      </c>
      <c r="I1009" s="279" t="s">
        <v>538</v>
      </c>
      <c r="J1009" s="279" t="s">
        <v>394</v>
      </c>
      <c r="K1009" s="279" t="s">
        <v>394</v>
      </c>
      <c r="L1009" s="279" t="s">
        <v>394</v>
      </c>
      <c r="M1009" s="279" t="s">
        <v>394</v>
      </c>
      <c r="N1009" s="279" t="s">
        <v>394</v>
      </c>
      <c r="O1009" s="279" t="s">
        <v>394</v>
      </c>
      <c r="P1009" s="315">
        <v>0</v>
      </c>
      <c r="Q1009" s="279" t="s">
        <v>394</v>
      </c>
      <c r="R1009" s="315" t="s">
        <v>394</v>
      </c>
      <c r="S1009" s="279" t="s">
        <v>394</v>
      </c>
      <c r="T1009" s="279" t="s">
        <v>394</v>
      </c>
      <c r="U1009" s="315" t="s">
        <v>394</v>
      </c>
      <c r="V1009" s="315" t="s">
        <v>394</v>
      </c>
      <c r="W1009" s="315" t="s">
        <v>394</v>
      </c>
      <c r="X1009" s="315" t="s">
        <v>394</v>
      </c>
      <c r="Y1009" s="281"/>
      <c r="Z1009" s="315" t="s">
        <v>394</v>
      </c>
      <c r="AA1009" s="315" t="s">
        <v>394</v>
      </c>
      <c r="AB1009" s="281"/>
      <c r="AC1009" s="279" t="s">
        <v>855</v>
      </c>
      <c r="AF1009" s="276" t="str">
        <f>IFERROR(VLOOKUP(A1009,'[1]قوائم الترجمة'!AC$2:AD$2397,1,0),"م")</f>
        <v>م</v>
      </c>
      <c r="AG1009" s="232"/>
      <c r="AH1009" s="233"/>
      <c r="AI1009" s="233"/>
      <c r="AJ1009" s="233"/>
      <c r="AL1009" s="267"/>
      <c r="AM1009" s="235"/>
      <c r="AO1009" s="236"/>
      <c r="AU1009" s="234"/>
    </row>
    <row r="1010" spans="1:47" ht="21" x14ac:dyDescent="0.4">
      <c r="A1010" s="278">
        <v>117779</v>
      </c>
      <c r="B1010" s="279" t="s">
        <v>5107</v>
      </c>
      <c r="C1010" s="279" t="s">
        <v>132</v>
      </c>
      <c r="D1010" s="279" t="s">
        <v>341</v>
      </c>
      <c r="E1010" s="279" t="s">
        <v>394</v>
      </c>
      <c r="F1010" s="303"/>
      <c r="G1010" s="303"/>
      <c r="H1010" s="279" t="s">
        <v>394</v>
      </c>
      <c r="I1010" s="279" t="s">
        <v>540</v>
      </c>
      <c r="J1010" s="279" t="s">
        <v>394</v>
      </c>
      <c r="K1010" s="279" t="s">
        <v>394</v>
      </c>
      <c r="L1010" s="279" t="s">
        <v>394</v>
      </c>
      <c r="M1010" s="279" t="s">
        <v>394</v>
      </c>
      <c r="N1010" s="279" t="s">
        <v>394</v>
      </c>
      <c r="O1010" s="279" t="s">
        <v>394</v>
      </c>
      <c r="P1010" s="315">
        <v>0</v>
      </c>
      <c r="Q1010" s="279" t="s">
        <v>394</v>
      </c>
      <c r="R1010" s="315" t="s">
        <v>394</v>
      </c>
      <c r="S1010" s="279" t="s">
        <v>394</v>
      </c>
      <c r="T1010" s="279" t="s">
        <v>394</v>
      </c>
      <c r="U1010" s="315" t="s">
        <v>394</v>
      </c>
      <c r="V1010" s="315" t="s">
        <v>394</v>
      </c>
      <c r="W1010" s="315" t="s">
        <v>394</v>
      </c>
      <c r="X1010" s="315" t="s">
        <v>394</v>
      </c>
      <c r="Y1010" s="281"/>
      <c r="Z1010" s="315" t="s">
        <v>394</v>
      </c>
      <c r="AA1010" s="315" t="s">
        <v>394</v>
      </c>
      <c r="AB1010" s="281"/>
      <c r="AC1010" s="279" t="s">
        <v>855</v>
      </c>
      <c r="AF1010" s="276" t="str">
        <f>IFERROR(VLOOKUP(A1010,'[1]قوائم الترجمة'!AC$2:AD$2397,1,0),"م")</f>
        <v>م</v>
      </c>
      <c r="AG1010" s="232"/>
      <c r="AH1010" s="233"/>
      <c r="AI1010" s="233"/>
      <c r="AJ1010" s="233"/>
      <c r="AL1010" s="267"/>
      <c r="AM1010" s="235"/>
      <c r="AO1010" s="236"/>
      <c r="AU1010" s="234"/>
    </row>
    <row r="1011" spans="1:47" ht="21" x14ac:dyDescent="0.4">
      <c r="A1011" s="278">
        <v>117784</v>
      </c>
      <c r="B1011" s="279" t="s">
        <v>5105</v>
      </c>
      <c r="C1011" s="279" t="s">
        <v>5106</v>
      </c>
      <c r="D1011" s="279" t="s">
        <v>254</v>
      </c>
      <c r="E1011" s="279" t="s">
        <v>394</v>
      </c>
      <c r="F1011" s="303"/>
      <c r="G1011" s="303"/>
      <c r="H1011" s="279" t="s">
        <v>394</v>
      </c>
      <c r="I1011" s="279" t="s">
        <v>61</v>
      </c>
      <c r="J1011" s="279" t="s">
        <v>394</v>
      </c>
      <c r="K1011" s="279" t="s">
        <v>394</v>
      </c>
      <c r="L1011" s="279" t="s">
        <v>394</v>
      </c>
      <c r="M1011" s="279" t="s">
        <v>394</v>
      </c>
      <c r="N1011" s="279" t="s">
        <v>394</v>
      </c>
      <c r="O1011" s="279" t="s">
        <v>394</v>
      </c>
      <c r="P1011" s="315">
        <v>0</v>
      </c>
      <c r="Q1011" s="279" t="s">
        <v>394</v>
      </c>
      <c r="R1011" s="315" t="s">
        <v>394</v>
      </c>
      <c r="S1011" s="279" t="s">
        <v>394</v>
      </c>
      <c r="T1011" s="279" t="s">
        <v>394</v>
      </c>
      <c r="U1011" s="315" t="s">
        <v>394</v>
      </c>
      <c r="V1011" s="315" t="s">
        <v>394</v>
      </c>
      <c r="W1011" s="315" t="s">
        <v>394</v>
      </c>
      <c r="X1011" s="315" t="s">
        <v>394</v>
      </c>
      <c r="Y1011" s="281"/>
      <c r="Z1011" s="315" t="s">
        <v>394</v>
      </c>
      <c r="AA1011" s="315" t="s">
        <v>394</v>
      </c>
      <c r="AB1011" s="281"/>
      <c r="AC1011" s="279" t="s">
        <v>394</v>
      </c>
      <c r="AF1011" s="276" t="str">
        <f>IFERROR(VLOOKUP(A1011,'[1]قوائم الترجمة'!AC$2:AD$2397,1,0),"م")</f>
        <v>م</v>
      </c>
      <c r="AG1011" s="232"/>
      <c r="AH1011" s="233"/>
      <c r="AI1011" s="233"/>
      <c r="AJ1011" s="233"/>
      <c r="AL1011" s="267"/>
      <c r="AM1011" s="235"/>
      <c r="AU1011" s="234"/>
    </row>
    <row r="1012" spans="1:47" ht="21" x14ac:dyDescent="0.4">
      <c r="A1012" s="278">
        <v>117785</v>
      </c>
      <c r="B1012" s="279" t="s">
        <v>5104</v>
      </c>
      <c r="C1012" s="279" t="s">
        <v>97</v>
      </c>
      <c r="D1012" s="279" t="s">
        <v>657</v>
      </c>
      <c r="E1012" s="279" t="s">
        <v>394</v>
      </c>
      <c r="F1012" s="303"/>
      <c r="G1012" s="303"/>
      <c r="H1012" s="279" t="s">
        <v>394</v>
      </c>
      <c r="I1012" s="279" t="s">
        <v>61</v>
      </c>
      <c r="J1012" s="279" t="s">
        <v>394</v>
      </c>
      <c r="K1012" s="279" t="s">
        <v>394</v>
      </c>
      <c r="L1012" s="279" t="s">
        <v>394</v>
      </c>
      <c r="M1012" s="279" t="s">
        <v>394</v>
      </c>
      <c r="N1012" s="279" t="s">
        <v>394</v>
      </c>
      <c r="O1012" s="279" t="s">
        <v>394</v>
      </c>
      <c r="P1012" s="315">
        <v>0</v>
      </c>
      <c r="Q1012" s="279" t="s">
        <v>394</v>
      </c>
      <c r="R1012" s="315" t="s">
        <v>394</v>
      </c>
      <c r="S1012" s="279" t="s">
        <v>394</v>
      </c>
      <c r="T1012" s="279" t="s">
        <v>394</v>
      </c>
      <c r="U1012" s="315" t="s">
        <v>394</v>
      </c>
      <c r="V1012" s="315" t="s">
        <v>394</v>
      </c>
      <c r="W1012" s="315" t="s">
        <v>394</v>
      </c>
      <c r="X1012" s="315" t="s">
        <v>394</v>
      </c>
      <c r="Y1012" s="281"/>
      <c r="Z1012" s="315" t="s">
        <v>394</v>
      </c>
      <c r="AA1012" s="315" t="s">
        <v>394</v>
      </c>
      <c r="AB1012" s="281"/>
      <c r="AC1012" s="279" t="s">
        <v>855</v>
      </c>
      <c r="AF1012" s="276" t="str">
        <f>IFERROR(VLOOKUP(A1012,'[1]قوائم الترجمة'!AC$2:AD$2397,1,0),"م")</f>
        <v>م</v>
      </c>
      <c r="AG1012" s="232"/>
      <c r="AH1012" s="233"/>
      <c r="AI1012" s="233"/>
      <c r="AJ1012" s="233"/>
      <c r="AL1012" s="267"/>
      <c r="AM1012" s="235"/>
      <c r="AU1012" s="234"/>
    </row>
    <row r="1013" spans="1:47" ht="21" x14ac:dyDescent="0.4">
      <c r="A1013" s="278">
        <v>117786</v>
      </c>
      <c r="B1013" s="279" t="s">
        <v>6254</v>
      </c>
      <c r="C1013" s="279" t="s">
        <v>6255</v>
      </c>
      <c r="D1013" s="279" t="s">
        <v>277</v>
      </c>
      <c r="E1013" s="279" t="s">
        <v>394</v>
      </c>
      <c r="F1013" s="303"/>
      <c r="G1013" s="303"/>
      <c r="H1013" s="279" t="s">
        <v>394</v>
      </c>
      <c r="I1013" s="279" t="s">
        <v>538</v>
      </c>
      <c r="J1013" s="279" t="s">
        <v>394</v>
      </c>
      <c r="K1013" s="279" t="s">
        <v>394</v>
      </c>
      <c r="L1013" s="279" t="s">
        <v>394</v>
      </c>
      <c r="M1013" s="279" t="s">
        <v>394</v>
      </c>
      <c r="N1013" s="279" t="s">
        <v>394</v>
      </c>
      <c r="O1013" s="279" t="s">
        <v>394</v>
      </c>
      <c r="P1013" s="315">
        <v>0</v>
      </c>
      <c r="Q1013" s="279" t="s">
        <v>394</v>
      </c>
      <c r="R1013" s="315" t="s">
        <v>394</v>
      </c>
      <c r="S1013" s="279" t="s">
        <v>394</v>
      </c>
      <c r="T1013" s="279" t="s">
        <v>394</v>
      </c>
      <c r="U1013" s="315" t="s">
        <v>394</v>
      </c>
      <c r="V1013" s="315" t="s">
        <v>394</v>
      </c>
      <c r="W1013" s="315" t="s">
        <v>394</v>
      </c>
      <c r="X1013" s="315" t="s">
        <v>394</v>
      </c>
      <c r="Y1013" s="281"/>
      <c r="Z1013" s="315" t="s">
        <v>394</v>
      </c>
      <c r="AA1013" s="315" t="s">
        <v>394</v>
      </c>
      <c r="AB1013" s="281"/>
      <c r="AC1013" s="279" t="s">
        <v>855</v>
      </c>
      <c r="AF1013" s="276" t="str">
        <f>IFERROR(VLOOKUP(A1013,'[1]قوائم الترجمة'!AC$2:AD$2397,1,0),"م")</f>
        <v>م</v>
      </c>
      <c r="AG1013" s="232"/>
      <c r="AH1013" s="233"/>
      <c r="AI1013" s="233"/>
      <c r="AJ1013" s="233"/>
      <c r="AL1013" s="267"/>
      <c r="AM1013" s="235"/>
      <c r="AU1013" s="234"/>
    </row>
    <row r="1014" spans="1:47" ht="21" x14ac:dyDescent="0.4">
      <c r="A1014" s="278">
        <v>117788</v>
      </c>
      <c r="B1014" s="279" t="s">
        <v>1598</v>
      </c>
      <c r="C1014" s="279" t="s">
        <v>650</v>
      </c>
      <c r="D1014" s="279" t="s">
        <v>289</v>
      </c>
      <c r="E1014" s="279" t="s">
        <v>394</v>
      </c>
      <c r="F1014" s="303"/>
      <c r="G1014" s="303"/>
      <c r="H1014" s="279" t="s">
        <v>394</v>
      </c>
      <c r="I1014" s="279" t="s">
        <v>61</v>
      </c>
      <c r="J1014" s="279" t="s">
        <v>394</v>
      </c>
      <c r="K1014" s="279" t="s">
        <v>394</v>
      </c>
      <c r="L1014" s="279" t="s">
        <v>394</v>
      </c>
      <c r="M1014" s="279" t="s">
        <v>394</v>
      </c>
      <c r="N1014" s="279" t="s">
        <v>394</v>
      </c>
      <c r="O1014" s="279" t="s">
        <v>394</v>
      </c>
      <c r="P1014" s="315">
        <v>0</v>
      </c>
      <c r="Q1014" s="279" t="s">
        <v>394</v>
      </c>
      <c r="R1014" s="315" t="s">
        <v>394</v>
      </c>
      <c r="S1014" s="279" t="s">
        <v>394</v>
      </c>
      <c r="T1014" s="279" t="s">
        <v>394</v>
      </c>
      <c r="U1014" s="315" t="s">
        <v>394</v>
      </c>
      <c r="V1014" s="315" t="s">
        <v>394</v>
      </c>
      <c r="W1014" s="315" t="s">
        <v>394</v>
      </c>
      <c r="X1014" s="315" t="s">
        <v>394</v>
      </c>
      <c r="Y1014" s="281"/>
      <c r="Z1014" s="315" t="s">
        <v>394</v>
      </c>
      <c r="AA1014" s="315" t="s">
        <v>394</v>
      </c>
      <c r="AB1014" s="281"/>
      <c r="AC1014" s="279" t="s">
        <v>855</v>
      </c>
      <c r="AF1014" s="276" t="str">
        <f>IFERROR(VLOOKUP(A1014,'[1]قوائم الترجمة'!AC$2:AD$2397,1,0),"م")</f>
        <v>م</v>
      </c>
      <c r="AG1014" s="232"/>
      <c r="AH1014" s="233"/>
      <c r="AI1014" s="233"/>
      <c r="AJ1014" s="233"/>
      <c r="AL1014" s="267"/>
      <c r="AM1014" s="235"/>
      <c r="AU1014" s="234"/>
    </row>
    <row r="1015" spans="1:47" ht="21" x14ac:dyDescent="0.4">
      <c r="A1015" s="278">
        <v>117790</v>
      </c>
      <c r="B1015" s="279" t="s">
        <v>1597</v>
      </c>
      <c r="C1015" s="279" t="s">
        <v>95</v>
      </c>
      <c r="D1015" s="279" t="s">
        <v>322</v>
      </c>
      <c r="E1015" s="279" t="s">
        <v>394</v>
      </c>
      <c r="F1015" s="303"/>
      <c r="G1015" s="303"/>
      <c r="H1015" s="279" t="s">
        <v>394</v>
      </c>
      <c r="I1015" s="279" t="s">
        <v>538</v>
      </c>
      <c r="J1015" s="279" t="s">
        <v>394</v>
      </c>
      <c r="K1015" s="279" t="s">
        <v>394</v>
      </c>
      <c r="L1015" s="279" t="s">
        <v>394</v>
      </c>
      <c r="M1015" s="279" t="s">
        <v>394</v>
      </c>
      <c r="N1015" s="279" t="s">
        <v>394</v>
      </c>
      <c r="O1015" s="279" t="s">
        <v>394</v>
      </c>
      <c r="P1015" s="315">
        <v>0</v>
      </c>
      <c r="Q1015" s="279" t="s">
        <v>394</v>
      </c>
      <c r="R1015" s="315" t="s">
        <v>394</v>
      </c>
      <c r="S1015" s="279" t="s">
        <v>394</v>
      </c>
      <c r="T1015" s="279" t="s">
        <v>394</v>
      </c>
      <c r="U1015" s="315" t="s">
        <v>394</v>
      </c>
      <c r="V1015" s="315" t="s">
        <v>394</v>
      </c>
      <c r="W1015" s="315" t="s">
        <v>394</v>
      </c>
      <c r="X1015" s="315" t="s">
        <v>394</v>
      </c>
      <c r="Y1015" s="281"/>
      <c r="Z1015" s="315" t="s">
        <v>394</v>
      </c>
      <c r="AA1015" s="315" t="s">
        <v>394</v>
      </c>
      <c r="AB1015" s="281"/>
      <c r="AC1015" s="279" t="s">
        <v>855</v>
      </c>
      <c r="AF1015" s="276" t="str">
        <f>IFERROR(VLOOKUP(A1015,'[1]قوائم الترجمة'!AC$2:AD$2397,1,0),"م")</f>
        <v>م</v>
      </c>
      <c r="AG1015" s="232"/>
      <c r="AH1015" s="233"/>
      <c r="AI1015" s="233"/>
      <c r="AJ1015" s="233"/>
      <c r="AL1015" s="267"/>
      <c r="AM1015" s="235"/>
      <c r="AU1015" s="234"/>
    </row>
    <row r="1016" spans="1:47" ht="21" x14ac:dyDescent="0.4">
      <c r="A1016" s="278">
        <v>117791</v>
      </c>
      <c r="B1016" s="279" t="s">
        <v>5103</v>
      </c>
      <c r="C1016" s="279" t="s">
        <v>127</v>
      </c>
      <c r="D1016" s="279" t="s">
        <v>237</v>
      </c>
      <c r="E1016" s="279" t="s">
        <v>394</v>
      </c>
      <c r="F1016" s="303"/>
      <c r="G1016" s="303"/>
      <c r="H1016" s="279" t="s">
        <v>394</v>
      </c>
      <c r="I1016" s="279" t="s">
        <v>61</v>
      </c>
      <c r="J1016" s="279" t="s">
        <v>394</v>
      </c>
      <c r="K1016" s="279" t="s">
        <v>394</v>
      </c>
      <c r="L1016" s="279" t="s">
        <v>394</v>
      </c>
      <c r="M1016" s="279" t="s">
        <v>394</v>
      </c>
      <c r="N1016" s="279" t="s">
        <v>394</v>
      </c>
      <c r="O1016" s="279" t="s">
        <v>394</v>
      </c>
      <c r="P1016" s="315">
        <v>0</v>
      </c>
      <c r="Q1016" s="279" t="s">
        <v>394</v>
      </c>
      <c r="R1016" s="315" t="s">
        <v>394</v>
      </c>
      <c r="S1016" s="279" t="s">
        <v>394</v>
      </c>
      <c r="T1016" s="279" t="s">
        <v>394</v>
      </c>
      <c r="U1016" s="315" t="s">
        <v>394</v>
      </c>
      <c r="V1016" s="315" t="s">
        <v>394</v>
      </c>
      <c r="W1016" s="315" t="s">
        <v>394</v>
      </c>
      <c r="X1016" s="315" t="s">
        <v>394</v>
      </c>
      <c r="Y1016" s="281"/>
      <c r="Z1016" s="315" t="s">
        <v>394</v>
      </c>
      <c r="AA1016" s="315" t="s">
        <v>394</v>
      </c>
      <c r="AB1016" s="281"/>
      <c r="AC1016" s="279" t="s">
        <v>855</v>
      </c>
      <c r="AF1016" s="276" t="str">
        <f>IFERROR(VLOOKUP(A1016,'[1]قوائم الترجمة'!AC$2:AD$2397,1,0),"م")</f>
        <v>م</v>
      </c>
      <c r="AG1016" s="232"/>
      <c r="AH1016" s="233"/>
      <c r="AI1016" s="233"/>
      <c r="AJ1016" s="233"/>
      <c r="AL1016" s="267"/>
      <c r="AM1016" s="235"/>
      <c r="AU1016" s="234"/>
    </row>
    <row r="1017" spans="1:47" ht="30" x14ac:dyDescent="0.4">
      <c r="A1017" s="278">
        <v>117792</v>
      </c>
      <c r="B1017" s="279" t="s">
        <v>6887</v>
      </c>
      <c r="C1017" s="279" t="s">
        <v>97</v>
      </c>
      <c r="D1017" s="279" t="s">
        <v>535</v>
      </c>
      <c r="E1017" s="279" t="s">
        <v>394</v>
      </c>
      <c r="F1017" s="303"/>
      <c r="G1017" s="303"/>
      <c r="H1017" s="279" t="s">
        <v>394</v>
      </c>
      <c r="I1017" s="279" t="s">
        <v>61</v>
      </c>
      <c r="J1017" s="279" t="s">
        <v>394</v>
      </c>
      <c r="K1017" s="279" t="s">
        <v>394</v>
      </c>
      <c r="L1017" s="279" t="s">
        <v>394</v>
      </c>
      <c r="M1017" s="279" t="s">
        <v>394</v>
      </c>
      <c r="N1017" s="279" t="s">
        <v>394</v>
      </c>
      <c r="O1017" s="279" t="s">
        <v>394</v>
      </c>
      <c r="P1017" s="315">
        <v>0</v>
      </c>
      <c r="Q1017" s="279" t="s">
        <v>394</v>
      </c>
      <c r="R1017" s="315" t="s">
        <v>394</v>
      </c>
      <c r="S1017" s="279" t="s">
        <v>394</v>
      </c>
      <c r="T1017" s="279" t="s">
        <v>394</v>
      </c>
      <c r="U1017" s="315" t="s">
        <v>394</v>
      </c>
      <c r="V1017" s="315" t="s">
        <v>394</v>
      </c>
      <c r="W1017" s="315" t="s">
        <v>394</v>
      </c>
      <c r="X1017" s="315" t="s">
        <v>394</v>
      </c>
      <c r="Y1017" s="281"/>
      <c r="Z1017" s="315" t="s">
        <v>394</v>
      </c>
      <c r="AA1017" s="315" t="s">
        <v>394</v>
      </c>
      <c r="AB1017" s="281"/>
      <c r="AC1017" s="279" t="s">
        <v>855</v>
      </c>
      <c r="AF1017" s="276" t="str">
        <f>IFERROR(VLOOKUP(A1017,'[1]قوائم الترجمة'!AC$2:AD$2397,1,0),"م")</f>
        <v>م</v>
      </c>
      <c r="AG1017" s="232"/>
      <c r="AH1017" s="233"/>
      <c r="AI1017" s="233"/>
      <c r="AJ1017" s="233"/>
      <c r="AL1017" s="267"/>
      <c r="AM1017" s="235"/>
      <c r="AO1017" s="236"/>
      <c r="AU1017" s="234"/>
    </row>
    <row r="1018" spans="1:47" ht="21" x14ac:dyDescent="0.4">
      <c r="A1018" s="278">
        <v>117797</v>
      </c>
      <c r="B1018" s="279" t="s">
        <v>7165</v>
      </c>
      <c r="C1018" s="279" t="s">
        <v>74</v>
      </c>
      <c r="D1018" s="279" t="s">
        <v>608</v>
      </c>
      <c r="E1018" s="279" t="s">
        <v>394</v>
      </c>
      <c r="F1018" s="303"/>
      <c r="G1018" s="303"/>
      <c r="H1018" s="279" t="s">
        <v>394</v>
      </c>
      <c r="I1018" s="279" t="s">
        <v>61</v>
      </c>
      <c r="J1018" s="279" t="s">
        <v>394</v>
      </c>
      <c r="K1018" s="279" t="s">
        <v>394</v>
      </c>
      <c r="L1018" s="279" t="s">
        <v>394</v>
      </c>
      <c r="M1018" s="279" t="s">
        <v>394</v>
      </c>
      <c r="N1018" s="279" t="s">
        <v>394</v>
      </c>
      <c r="O1018" s="279" t="s">
        <v>394</v>
      </c>
      <c r="P1018" s="315">
        <v>0</v>
      </c>
      <c r="Q1018" s="279" t="s">
        <v>394</v>
      </c>
      <c r="R1018" s="315" t="s">
        <v>394</v>
      </c>
      <c r="S1018" s="279" t="s">
        <v>394</v>
      </c>
      <c r="T1018" s="279" t="s">
        <v>394</v>
      </c>
      <c r="U1018" s="315" t="s">
        <v>394</v>
      </c>
      <c r="V1018" s="315" t="s">
        <v>394</v>
      </c>
      <c r="W1018" s="315" t="s">
        <v>394</v>
      </c>
      <c r="X1018" s="315" t="s">
        <v>394</v>
      </c>
      <c r="Y1018" s="281"/>
      <c r="Z1018" s="315" t="s">
        <v>394</v>
      </c>
      <c r="AA1018" s="315" t="s">
        <v>394</v>
      </c>
      <c r="AB1018" s="281"/>
      <c r="AC1018" s="279" t="s">
        <v>855</v>
      </c>
      <c r="AF1018" s="276" t="str">
        <f>IFERROR(VLOOKUP(A1018,'[1]قوائم الترجمة'!AC$2:AD$2397,1,0),"م")</f>
        <v>م</v>
      </c>
      <c r="AG1018" s="232"/>
      <c r="AH1018" s="233"/>
      <c r="AI1018" s="233"/>
      <c r="AJ1018" s="233"/>
      <c r="AL1018" s="267"/>
      <c r="AM1018" s="235"/>
      <c r="AO1018" s="236"/>
      <c r="AU1018" s="234"/>
    </row>
    <row r="1019" spans="1:47" ht="21" x14ac:dyDescent="0.4">
      <c r="A1019" s="278">
        <v>117801</v>
      </c>
      <c r="B1019" s="279" t="s">
        <v>1415</v>
      </c>
      <c r="C1019" s="279" t="s">
        <v>102</v>
      </c>
      <c r="D1019" s="279" t="s">
        <v>329</v>
      </c>
      <c r="E1019" s="279" t="s">
        <v>424</v>
      </c>
      <c r="F1019" s="279" t="s">
        <v>9074</v>
      </c>
      <c r="G1019" s="279" t="s">
        <v>8379</v>
      </c>
      <c r="H1019" s="279" t="s">
        <v>425</v>
      </c>
      <c r="I1019" s="279" t="s">
        <v>61</v>
      </c>
      <c r="J1019" s="279" t="s">
        <v>426</v>
      </c>
      <c r="K1019" s="280">
        <v>0</v>
      </c>
      <c r="L1019" s="279" t="s">
        <v>411</v>
      </c>
      <c r="M1019" s="279" t="s">
        <v>394</v>
      </c>
      <c r="N1019" s="279"/>
      <c r="O1019" s="279" t="s">
        <v>394</v>
      </c>
      <c r="P1019" s="315">
        <v>0</v>
      </c>
      <c r="Q1019" s="278"/>
      <c r="S1019" s="279" t="s">
        <v>394</v>
      </c>
      <c r="T1019" s="279" t="s">
        <v>394</v>
      </c>
      <c r="AC1019" s="279" t="s">
        <v>855</v>
      </c>
      <c r="AF1019" s="276">
        <f>IFERROR(VLOOKUP(A1019,'[1]قوائم الترجمة'!AC$2:AD$2397,1,0),"م")</f>
        <v>117801</v>
      </c>
      <c r="AG1019" s="245"/>
      <c r="AH1019" s="246"/>
      <c r="AI1019" s="246"/>
      <c r="AJ1019" s="246"/>
      <c r="AL1019" s="267"/>
      <c r="AM1019" s="235"/>
      <c r="AO1019" s="247"/>
      <c r="AU1019" s="234"/>
    </row>
    <row r="1020" spans="1:47" ht="21" x14ac:dyDescent="0.4">
      <c r="A1020" s="278">
        <v>117807</v>
      </c>
      <c r="B1020" s="279" t="s">
        <v>10382</v>
      </c>
      <c r="C1020" s="279" t="s">
        <v>108</v>
      </c>
      <c r="D1020" s="279" t="s">
        <v>7215</v>
      </c>
      <c r="E1020" s="279" t="s">
        <v>394</v>
      </c>
      <c r="F1020" s="303"/>
      <c r="G1020" s="303"/>
      <c r="H1020" s="279" t="s">
        <v>394</v>
      </c>
      <c r="I1020" s="279" t="s">
        <v>540</v>
      </c>
      <c r="J1020" s="279" t="s">
        <v>394</v>
      </c>
      <c r="K1020" s="279" t="s">
        <v>394</v>
      </c>
      <c r="L1020" s="279" t="s">
        <v>394</v>
      </c>
      <c r="M1020" s="279" t="s">
        <v>394</v>
      </c>
      <c r="N1020" s="279" t="s">
        <v>394</v>
      </c>
      <c r="O1020" s="279" t="s">
        <v>394</v>
      </c>
      <c r="P1020" s="315">
        <v>0</v>
      </c>
      <c r="Q1020" s="279" t="s">
        <v>394</v>
      </c>
      <c r="R1020" s="315" t="s">
        <v>394</v>
      </c>
      <c r="S1020" s="279" t="s">
        <v>394</v>
      </c>
      <c r="T1020" s="279" t="s">
        <v>394</v>
      </c>
      <c r="U1020" s="315" t="s">
        <v>394</v>
      </c>
      <c r="V1020" s="315" t="s">
        <v>394</v>
      </c>
      <c r="W1020" s="315" t="s">
        <v>394</v>
      </c>
      <c r="X1020" s="315" t="s">
        <v>394</v>
      </c>
      <c r="Y1020" s="281"/>
      <c r="Z1020" s="315" t="s">
        <v>394</v>
      </c>
      <c r="AA1020" s="315" t="s">
        <v>394</v>
      </c>
      <c r="AB1020" s="281"/>
      <c r="AC1020" s="279" t="s">
        <v>855</v>
      </c>
      <c r="AF1020" s="276" t="str">
        <f>IFERROR(VLOOKUP(A1020,'[1]قوائم الترجمة'!AC$2:AD$2397,1,0),"م")</f>
        <v>م</v>
      </c>
      <c r="AG1020" s="232"/>
      <c r="AH1020" s="233"/>
      <c r="AI1020" s="233"/>
      <c r="AJ1020" s="233"/>
      <c r="AL1020" s="267"/>
      <c r="AM1020" s="235"/>
      <c r="AU1020" s="234"/>
    </row>
    <row r="1021" spans="1:47" ht="21" x14ac:dyDescent="0.4">
      <c r="A1021" s="278">
        <v>117811</v>
      </c>
      <c r="B1021" s="279" t="s">
        <v>1596</v>
      </c>
      <c r="C1021" s="279" t="s">
        <v>168</v>
      </c>
      <c r="D1021" s="279" t="s">
        <v>357</v>
      </c>
      <c r="E1021" s="279" t="s">
        <v>394</v>
      </c>
      <c r="F1021" s="303"/>
      <c r="G1021" s="303"/>
      <c r="H1021" s="279" t="s">
        <v>394</v>
      </c>
      <c r="I1021" s="279" t="s">
        <v>67</v>
      </c>
      <c r="J1021" s="279" t="s">
        <v>394</v>
      </c>
      <c r="K1021" s="279" t="s">
        <v>394</v>
      </c>
      <c r="L1021" s="279" t="s">
        <v>394</v>
      </c>
      <c r="M1021" s="279" t="s">
        <v>394</v>
      </c>
      <c r="N1021" s="279" t="s">
        <v>394</v>
      </c>
      <c r="O1021" s="279" t="s">
        <v>394</v>
      </c>
      <c r="P1021" s="315">
        <v>0</v>
      </c>
      <c r="Q1021" s="279" t="s">
        <v>394</v>
      </c>
      <c r="R1021" s="315" t="s">
        <v>394</v>
      </c>
      <c r="S1021" s="279" t="s">
        <v>394</v>
      </c>
      <c r="T1021" s="279" t="s">
        <v>394</v>
      </c>
      <c r="U1021" s="315" t="s">
        <v>394</v>
      </c>
      <c r="V1021" s="315" t="s">
        <v>394</v>
      </c>
      <c r="W1021" s="315" t="s">
        <v>394</v>
      </c>
      <c r="X1021" s="315" t="s">
        <v>394</v>
      </c>
      <c r="Y1021" s="281"/>
      <c r="Z1021" s="315" t="s">
        <v>394</v>
      </c>
      <c r="AA1021" s="315" t="s">
        <v>394</v>
      </c>
      <c r="AB1021" s="281"/>
      <c r="AC1021" s="279" t="s">
        <v>855</v>
      </c>
      <c r="AF1021" s="276" t="str">
        <f>IFERROR(VLOOKUP(A1021,'[1]قوائم الترجمة'!AC$2:AD$2397,1,0),"م")</f>
        <v>م</v>
      </c>
      <c r="AG1021" s="232"/>
      <c r="AH1021" s="233"/>
      <c r="AI1021" s="233"/>
      <c r="AJ1021" s="233"/>
      <c r="AL1021" s="267"/>
      <c r="AM1021" s="235"/>
      <c r="AU1021" s="234"/>
    </row>
    <row r="1022" spans="1:47" ht="21" x14ac:dyDescent="0.4">
      <c r="A1022" s="278">
        <v>117814</v>
      </c>
      <c r="B1022" s="279" t="s">
        <v>2753</v>
      </c>
      <c r="C1022" s="279" t="s">
        <v>68</v>
      </c>
      <c r="D1022" s="279" t="s">
        <v>349</v>
      </c>
      <c r="E1022" s="279" t="s">
        <v>394</v>
      </c>
      <c r="F1022" s="303"/>
      <c r="G1022" s="303"/>
      <c r="H1022" s="279" t="s">
        <v>394</v>
      </c>
      <c r="I1022" s="279" t="s">
        <v>61</v>
      </c>
      <c r="J1022" s="279" t="s">
        <v>394</v>
      </c>
      <c r="K1022" s="279" t="s">
        <v>394</v>
      </c>
      <c r="L1022" s="279" t="s">
        <v>394</v>
      </c>
      <c r="M1022" s="279" t="s">
        <v>394</v>
      </c>
      <c r="N1022" s="279" t="s">
        <v>394</v>
      </c>
      <c r="O1022" s="279" t="s">
        <v>394</v>
      </c>
      <c r="P1022" s="315">
        <v>0</v>
      </c>
      <c r="Q1022" s="279" t="s">
        <v>394</v>
      </c>
      <c r="R1022" s="315" t="s">
        <v>394</v>
      </c>
      <c r="S1022" s="279" t="s">
        <v>394</v>
      </c>
      <c r="T1022" s="279" t="s">
        <v>394</v>
      </c>
      <c r="U1022" s="315" t="s">
        <v>394</v>
      </c>
      <c r="V1022" s="315" t="s">
        <v>394</v>
      </c>
      <c r="W1022" s="315" t="s">
        <v>394</v>
      </c>
      <c r="X1022" s="315" t="s">
        <v>394</v>
      </c>
      <c r="Y1022" s="281"/>
      <c r="Z1022" s="315" t="s">
        <v>394</v>
      </c>
      <c r="AA1022" s="315" t="s">
        <v>394</v>
      </c>
      <c r="AB1022" s="281"/>
      <c r="AC1022" s="279" t="s">
        <v>855</v>
      </c>
      <c r="AF1022" s="276" t="str">
        <f>IFERROR(VLOOKUP(A1022,'[1]قوائم الترجمة'!AC$2:AD$2397,1,0),"م")</f>
        <v>م</v>
      </c>
      <c r="AG1022" s="232"/>
      <c r="AH1022" s="233"/>
      <c r="AI1022" s="233"/>
      <c r="AJ1022" s="233"/>
      <c r="AL1022" s="267"/>
      <c r="AM1022" s="235"/>
      <c r="AU1022" s="234"/>
    </row>
    <row r="1023" spans="1:47" ht="21" x14ac:dyDescent="0.4">
      <c r="A1023" s="278">
        <v>117815</v>
      </c>
      <c r="B1023" s="279" t="s">
        <v>5622</v>
      </c>
      <c r="C1023" s="279" t="s">
        <v>384</v>
      </c>
      <c r="D1023" s="279" t="s">
        <v>969</v>
      </c>
      <c r="E1023" s="279" t="s">
        <v>394</v>
      </c>
      <c r="F1023" s="303"/>
      <c r="G1023" s="303"/>
      <c r="H1023" s="279" t="s">
        <v>394</v>
      </c>
      <c r="I1023" s="279" t="s">
        <v>538</v>
      </c>
      <c r="J1023" s="279" t="s">
        <v>394</v>
      </c>
      <c r="K1023" s="279" t="s">
        <v>394</v>
      </c>
      <c r="L1023" s="279" t="s">
        <v>394</v>
      </c>
      <c r="M1023" s="279" t="s">
        <v>394</v>
      </c>
      <c r="N1023" s="279" t="s">
        <v>394</v>
      </c>
      <c r="O1023" s="279" t="s">
        <v>394</v>
      </c>
      <c r="P1023" s="315">
        <v>0</v>
      </c>
      <c r="Q1023" s="279" t="s">
        <v>394</v>
      </c>
      <c r="R1023" s="315" t="s">
        <v>394</v>
      </c>
      <c r="S1023" s="279" t="s">
        <v>394</v>
      </c>
      <c r="T1023" s="279" t="s">
        <v>394</v>
      </c>
      <c r="U1023" s="315" t="s">
        <v>394</v>
      </c>
      <c r="V1023" s="315" t="s">
        <v>394</v>
      </c>
      <c r="W1023" s="315" t="s">
        <v>394</v>
      </c>
      <c r="X1023" s="315" t="s">
        <v>394</v>
      </c>
      <c r="Y1023" s="281"/>
      <c r="Z1023" s="315" t="s">
        <v>394</v>
      </c>
      <c r="AA1023" s="315" t="s">
        <v>394</v>
      </c>
      <c r="AB1023" s="281"/>
      <c r="AC1023" s="279" t="s">
        <v>855</v>
      </c>
      <c r="AF1023" s="276" t="str">
        <f>IFERROR(VLOOKUP(A1023,'[1]قوائم الترجمة'!AC$2:AD$2397,1,0),"م")</f>
        <v>م</v>
      </c>
      <c r="AG1023" s="232"/>
      <c r="AH1023" s="233"/>
      <c r="AI1023" s="233"/>
      <c r="AJ1023" s="233"/>
      <c r="AL1023" s="267"/>
      <c r="AM1023" s="235"/>
      <c r="AU1023" s="234"/>
    </row>
    <row r="1024" spans="1:47" ht="21" x14ac:dyDescent="0.4">
      <c r="A1024" s="278">
        <v>117831</v>
      </c>
      <c r="B1024" s="279" t="s">
        <v>5102</v>
      </c>
      <c r="C1024" s="279" t="s">
        <v>97</v>
      </c>
      <c r="D1024" s="279" t="s">
        <v>1367</v>
      </c>
      <c r="E1024" s="279" t="s">
        <v>5660</v>
      </c>
      <c r="F1024" s="279" t="s">
        <v>9075</v>
      </c>
      <c r="G1024" s="279" t="s">
        <v>8119</v>
      </c>
      <c r="H1024" s="279" t="s">
        <v>425</v>
      </c>
      <c r="I1024" s="279" t="s">
        <v>61</v>
      </c>
      <c r="J1024" s="279" t="s">
        <v>403</v>
      </c>
      <c r="K1024" s="280">
        <v>2000</v>
      </c>
      <c r="L1024" s="279" t="s">
        <v>402</v>
      </c>
      <c r="M1024" s="279" t="s">
        <v>394</v>
      </c>
      <c r="N1024" s="279"/>
      <c r="O1024" s="279" t="s">
        <v>394</v>
      </c>
      <c r="P1024" s="315">
        <v>0</v>
      </c>
      <c r="Q1024" s="278"/>
      <c r="S1024" s="279" t="s">
        <v>394</v>
      </c>
      <c r="T1024" s="279" t="s">
        <v>394</v>
      </c>
      <c r="AC1024" s="279" t="s">
        <v>394</v>
      </c>
      <c r="AF1024" s="276">
        <f>IFERROR(VLOOKUP(A1024,'[1]قوائم الترجمة'!AC$2:AD$2397,1,0),"م")</f>
        <v>117831</v>
      </c>
      <c r="AG1024" s="232"/>
      <c r="AH1024" s="233"/>
      <c r="AI1024" s="233"/>
      <c r="AJ1024" s="233"/>
      <c r="AL1024" s="267"/>
      <c r="AM1024" s="235"/>
      <c r="AO1024" s="236"/>
      <c r="AU1024" s="234"/>
    </row>
    <row r="1025" spans="1:47" ht="21" x14ac:dyDescent="0.4">
      <c r="A1025" s="278">
        <v>117832</v>
      </c>
      <c r="B1025" s="279" t="s">
        <v>5678</v>
      </c>
      <c r="C1025" s="279" t="s">
        <v>72</v>
      </c>
      <c r="D1025" s="279" t="s">
        <v>5679</v>
      </c>
      <c r="E1025" s="279" t="s">
        <v>394</v>
      </c>
      <c r="F1025" s="303"/>
      <c r="G1025" s="303"/>
      <c r="H1025" s="279" t="s">
        <v>394</v>
      </c>
      <c r="I1025" s="279" t="s">
        <v>538</v>
      </c>
      <c r="J1025" s="279" t="s">
        <v>394</v>
      </c>
      <c r="K1025" s="279" t="s">
        <v>394</v>
      </c>
      <c r="L1025" s="279" t="s">
        <v>394</v>
      </c>
      <c r="M1025" s="279" t="s">
        <v>394</v>
      </c>
      <c r="N1025" s="279" t="s">
        <v>394</v>
      </c>
      <c r="O1025" s="279" t="s">
        <v>394</v>
      </c>
      <c r="P1025" s="315">
        <v>0</v>
      </c>
      <c r="Q1025" s="279" t="s">
        <v>394</v>
      </c>
      <c r="R1025" s="315" t="s">
        <v>394</v>
      </c>
      <c r="S1025" s="279" t="s">
        <v>394</v>
      </c>
      <c r="T1025" s="279" t="s">
        <v>394</v>
      </c>
      <c r="U1025" s="315" t="s">
        <v>394</v>
      </c>
      <c r="V1025" s="315" t="s">
        <v>394</v>
      </c>
      <c r="W1025" s="315" t="s">
        <v>394</v>
      </c>
      <c r="X1025" s="315" t="s">
        <v>394</v>
      </c>
      <c r="Y1025" s="281"/>
      <c r="Z1025" s="315" t="s">
        <v>394</v>
      </c>
      <c r="AA1025" s="315" t="s">
        <v>394</v>
      </c>
      <c r="AB1025" s="281"/>
      <c r="AC1025" s="279" t="s">
        <v>855</v>
      </c>
      <c r="AF1025" s="276" t="str">
        <f>IFERROR(VLOOKUP(A1025,'[1]قوائم الترجمة'!AC$2:AD$2397,1,0),"م")</f>
        <v>م</v>
      </c>
      <c r="AG1025" s="232"/>
      <c r="AH1025" s="233"/>
      <c r="AI1025" s="233"/>
      <c r="AJ1025" s="233"/>
      <c r="AL1025" s="267"/>
      <c r="AM1025" s="235"/>
      <c r="AU1025" s="234"/>
    </row>
    <row r="1026" spans="1:47" ht="21" x14ac:dyDescent="0.4">
      <c r="A1026" s="278">
        <v>117841</v>
      </c>
      <c r="B1026" s="279" t="s">
        <v>5101</v>
      </c>
      <c r="C1026" s="279" t="s">
        <v>9076</v>
      </c>
      <c r="D1026" s="279" t="s">
        <v>9077</v>
      </c>
      <c r="E1026" s="279" t="s">
        <v>424</v>
      </c>
      <c r="F1026" s="279" t="s">
        <v>9078</v>
      </c>
      <c r="G1026" s="279" t="s">
        <v>9079</v>
      </c>
      <c r="H1026" s="279" t="s">
        <v>428</v>
      </c>
      <c r="I1026" s="279" t="s">
        <v>61</v>
      </c>
      <c r="J1026" s="279" t="s">
        <v>403</v>
      </c>
      <c r="K1026" s="280">
        <v>2015</v>
      </c>
      <c r="L1026" s="279" t="s">
        <v>7215</v>
      </c>
      <c r="M1026" s="279" t="s">
        <v>394</v>
      </c>
      <c r="N1026" s="279"/>
      <c r="O1026" s="279" t="s">
        <v>394</v>
      </c>
      <c r="P1026" s="315">
        <v>0</v>
      </c>
      <c r="Q1026" s="278"/>
      <c r="S1026" s="279" t="s">
        <v>394</v>
      </c>
      <c r="T1026" s="279" t="s">
        <v>394</v>
      </c>
      <c r="AC1026" s="279" t="s">
        <v>394</v>
      </c>
      <c r="AF1026" s="276">
        <f>IFERROR(VLOOKUP(A1026,'[1]قوائم الترجمة'!AC$2:AD$2397,1,0),"م")</f>
        <v>117841</v>
      </c>
      <c r="AG1026" s="232"/>
      <c r="AH1026" s="233"/>
      <c r="AI1026" s="233"/>
      <c r="AJ1026" s="233"/>
      <c r="AL1026" s="267"/>
      <c r="AM1026" s="235"/>
      <c r="AO1026" s="236"/>
      <c r="AU1026" s="234"/>
    </row>
    <row r="1027" spans="1:47" ht="21" x14ac:dyDescent="0.4">
      <c r="A1027" s="278">
        <v>117844</v>
      </c>
      <c r="B1027" s="279" t="s">
        <v>5745</v>
      </c>
      <c r="C1027" s="279" t="s">
        <v>502</v>
      </c>
      <c r="D1027" s="279" t="s">
        <v>241</v>
      </c>
      <c r="E1027" s="279" t="s">
        <v>394</v>
      </c>
      <c r="F1027" s="303"/>
      <c r="G1027" s="303"/>
      <c r="H1027" s="279" t="s">
        <v>394</v>
      </c>
      <c r="I1027" s="279" t="s">
        <v>61</v>
      </c>
      <c r="J1027" s="279" t="s">
        <v>394</v>
      </c>
      <c r="K1027" s="279" t="s">
        <v>394</v>
      </c>
      <c r="L1027" s="279" t="s">
        <v>394</v>
      </c>
      <c r="M1027" s="279" t="s">
        <v>394</v>
      </c>
      <c r="N1027" s="279" t="s">
        <v>394</v>
      </c>
      <c r="O1027" s="279" t="s">
        <v>394</v>
      </c>
      <c r="P1027" s="315">
        <v>0</v>
      </c>
      <c r="Q1027" s="279" t="s">
        <v>394</v>
      </c>
      <c r="R1027" s="315" t="s">
        <v>394</v>
      </c>
      <c r="S1027" s="279" t="s">
        <v>394</v>
      </c>
      <c r="T1027" s="279" t="s">
        <v>394</v>
      </c>
      <c r="U1027" s="315" t="s">
        <v>394</v>
      </c>
      <c r="V1027" s="315" t="s">
        <v>394</v>
      </c>
      <c r="W1027" s="315" t="s">
        <v>394</v>
      </c>
      <c r="X1027" s="315" t="s">
        <v>394</v>
      </c>
      <c r="Y1027" s="281"/>
      <c r="Z1027" s="315" t="s">
        <v>394</v>
      </c>
      <c r="AA1027" s="315" t="s">
        <v>394</v>
      </c>
      <c r="AB1027" s="281"/>
      <c r="AC1027" s="279" t="s">
        <v>855</v>
      </c>
      <c r="AF1027" s="276" t="str">
        <f>IFERROR(VLOOKUP(A1027,'[1]قوائم الترجمة'!AC$2:AD$2397,1,0),"م")</f>
        <v>م</v>
      </c>
      <c r="AG1027" s="232"/>
      <c r="AH1027" s="233"/>
      <c r="AI1027" s="233"/>
      <c r="AJ1027" s="233"/>
      <c r="AL1027" s="267"/>
      <c r="AM1027" s="235"/>
      <c r="AU1027" s="234"/>
    </row>
    <row r="1028" spans="1:47" ht="21" x14ac:dyDescent="0.4">
      <c r="A1028" s="278">
        <v>117855</v>
      </c>
      <c r="B1028" s="279" t="s">
        <v>5795</v>
      </c>
      <c r="C1028" s="279" t="s">
        <v>555</v>
      </c>
      <c r="D1028" s="279" t="s">
        <v>1066</v>
      </c>
      <c r="E1028" s="279" t="s">
        <v>394</v>
      </c>
      <c r="F1028" s="303"/>
      <c r="G1028" s="303"/>
      <c r="H1028" s="279" t="s">
        <v>394</v>
      </c>
      <c r="I1028" s="279" t="s">
        <v>539</v>
      </c>
      <c r="J1028" s="279" t="s">
        <v>394</v>
      </c>
      <c r="K1028" s="279" t="s">
        <v>394</v>
      </c>
      <c r="L1028" s="279" t="s">
        <v>394</v>
      </c>
      <c r="M1028" s="279" t="s">
        <v>394</v>
      </c>
      <c r="N1028" s="279" t="s">
        <v>394</v>
      </c>
      <c r="O1028" s="279" t="s">
        <v>394</v>
      </c>
      <c r="P1028" s="315">
        <v>0</v>
      </c>
      <c r="Q1028" s="279" t="s">
        <v>394</v>
      </c>
      <c r="R1028" s="315" t="s">
        <v>394</v>
      </c>
      <c r="S1028" s="279" t="s">
        <v>394</v>
      </c>
      <c r="T1028" s="279" t="s">
        <v>394</v>
      </c>
      <c r="U1028" s="315" t="s">
        <v>394</v>
      </c>
      <c r="V1028" s="315" t="s">
        <v>394</v>
      </c>
      <c r="W1028" s="315" t="s">
        <v>394</v>
      </c>
      <c r="X1028" s="315" t="s">
        <v>394</v>
      </c>
      <c r="Y1028" s="281"/>
      <c r="Z1028" s="315" t="s">
        <v>394</v>
      </c>
      <c r="AA1028" s="315" t="s">
        <v>394</v>
      </c>
      <c r="AB1028" s="281"/>
      <c r="AC1028" s="279" t="s">
        <v>855</v>
      </c>
      <c r="AF1028" s="276" t="str">
        <f>IFERROR(VLOOKUP(A1028,'[1]قوائم الترجمة'!AC$2:AD$2397,1,0),"م")</f>
        <v>م</v>
      </c>
      <c r="AG1028" s="232"/>
      <c r="AH1028" s="233"/>
      <c r="AI1028" s="233"/>
      <c r="AJ1028" s="233"/>
      <c r="AL1028" s="267"/>
      <c r="AM1028" s="235"/>
      <c r="AO1028" s="236"/>
      <c r="AU1028" s="234"/>
    </row>
    <row r="1029" spans="1:47" ht="21" x14ac:dyDescent="0.4">
      <c r="A1029" s="278">
        <v>117856</v>
      </c>
      <c r="B1029" s="279" t="s">
        <v>5099</v>
      </c>
      <c r="C1029" s="279" t="s">
        <v>103</v>
      </c>
      <c r="D1029" s="279" t="s">
        <v>5100</v>
      </c>
      <c r="E1029" s="279" t="s">
        <v>394</v>
      </c>
      <c r="F1029" s="303"/>
      <c r="G1029" s="303"/>
      <c r="H1029" s="279" t="s">
        <v>394</v>
      </c>
      <c r="I1029" s="279" t="s">
        <v>61</v>
      </c>
      <c r="J1029" s="279" t="s">
        <v>394</v>
      </c>
      <c r="K1029" s="279" t="s">
        <v>394</v>
      </c>
      <c r="L1029" s="279" t="s">
        <v>394</v>
      </c>
      <c r="M1029" s="279" t="s">
        <v>394</v>
      </c>
      <c r="N1029" s="279" t="s">
        <v>394</v>
      </c>
      <c r="O1029" s="279" t="s">
        <v>394</v>
      </c>
      <c r="P1029" s="315">
        <v>0</v>
      </c>
      <c r="Q1029" s="279" t="s">
        <v>394</v>
      </c>
      <c r="R1029" s="315" t="s">
        <v>394</v>
      </c>
      <c r="S1029" s="279" t="s">
        <v>394</v>
      </c>
      <c r="T1029" s="279" t="s">
        <v>394</v>
      </c>
      <c r="U1029" s="315" t="s">
        <v>394</v>
      </c>
      <c r="V1029" s="315" t="s">
        <v>394</v>
      </c>
      <c r="W1029" s="315" t="s">
        <v>394</v>
      </c>
      <c r="X1029" s="315" t="s">
        <v>394</v>
      </c>
      <c r="Y1029" s="281"/>
      <c r="Z1029" s="315" t="s">
        <v>394</v>
      </c>
      <c r="AA1029" s="315" t="s">
        <v>394</v>
      </c>
      <c r="AB1029" s="281"/>
      <c r="AC1029" s="279" t="s">
        <v>855</v>
      </c>
      <c r="AF1029" s="276" t="str">
        <f>IFERROR(VLOOKUP(A1029,'[1]قوائم الترجمة'!AC$2:AD$2397,1,0),"م")</f>
        <v>م</v>
      </c>
      <c r="AG1029" s="232"/>
      <c r="AH1029" s="233"/>
      <c r="AI1029" s="233"/>
      <c r="AJ1029" s="233"/>
      <c r="AL1029" s="267"/>
      <c r="AM1029" s="235"/>
      <c r="AO1029" s="236"/>
      <c r="AU1029" s="234"/>
    </row>
    <row r="1030" spans="1:47" ht="21" x14ac:dyDescent="0.4">
      <c r="A1030" s="278">
        <v>117863</v>
      </c>
      <c r="B1030" s="279" t="s">
        <v>5098</v>
      </c>
      <c r="C1030" s="279" t="s">
        <v>109</v>
      </c>
      <c r="D1030" s="279" t="s">
        <v>313</v>
      </c>
      <c r="E1030" s="279" t="s">
        <v>424</v>
      </c>
      <c r="F1030" s="279" t="s">
        <v>8870</v>
      </c>
      <c r="G1030" s="279" t="s">
        <v>8122</v>
      </c>
      <c r="H1030" s="279" t="s">
        <v>425</v>
      </c>
      <c r="I1030" s="279" t="s">
        <v>61</v>
      </c>
      <c r="J1030" s="279" t="s">
        <v>8112</v>
      </c>
      <c r="K1030" s="280">
        <v>2011</v>
      </c>
      <c r="L1030" s="279" t="s">
        <v>419</v>
      </c>
      <c r="M1030" s="279" t="s">
        <v>394</v>
      </c>
      <c r="N1030" s="279" t="s">
        <v>9080</v>
      </c>
      <c r="O1030" s="279" t="s">
        <v>8388</v>
      </c>
      <c r="P1030" s="279">
        <v>95000</v>
      </c>
      <c r="Q1030" s="278"/>
      <c r="S1030" s="279" t="s">
        <v>394</v>
      </c>
      <c r="T1030" s="279"/>
      <c r="AC1030" s="279" t="s">
        <v>394</v>
      </c>
      <c r="AF1030" s="276">
        <f>IFERROR(VLOOKUP(A1030,'[1]قوائم الترجمة'!AC$2:AD$2397,1,0),"م")</f>
        <v>117863</v>
      </c>
      <c r="AG1030" s="232"/>
      <c r="AH1030" s="233"/>
      <c r="AI1030" s="233"/>
      <c r="AJ1030" s="233"/>
      <c r="AL1030" s="267"/>
      <c r="AM1030" s="235"/>
      <c r="AU1030" s="234"/>
    </row>
    <row r="1031" spans="1:47" ht="21" x14ac:dyDescent="0.4">
      <c r="A1031" s="278">
        <v>117872</v>
      </c>
      <c r="B1031" s="279" t="s">
        <v>2695</v>
      </c>
      <c r="C1031" s="279" t="s">
        <v>5097</v>
      </c>
      <c r="D1031" s="279" t="s">
        <v>259</v>
      </c>
      <c r="E1031" s="279" t="s">
        <v>5660</v>
      </c>
      <c r="F1031" s="279" t="s">
        <v>9081</v>
      </c>
      <c r="G1031" s="279" t="s">
        <v>8207</v>
      </c>
      <c r="H1031" s="279" t="s">
        <v>425</v>
      </c>
      <c r="I1031" s="279" t="s">
        <v>61</v>
      </c>
      <c r="J1031" s="279" t="s">
        <v>8112</v>
      </c>
      <c r="K1031" s="280">
        <v>2008</v>
      </c>
      <c r="L1031" s="279" t="s">
        <v>404</v>
      </c>
      <c r="M1031" s="279" t="s">
        <v>394</v>
      </c>
      <c r="N1031" s="279" t="s">
        <v>394</v>
      </c>
      <c r="O1031" s="279" t="s">
        <v>394</v>
      </c>
      <c r="P1031" s="315">
        <v>0</v>
      </c>
      <c r="Q1031" s="278"/>
      <c r="S1031" s="279" t="s">
        <v>394</v>
      </c>
      <c r="T1031" s="279" t="s">
        <v>394</v>
      </c>
      <c r="AC1031" s="279" t="s">
        <v>394</v>
      </c>
      <c r="AF1031" s="276">
        <f>IFERROR(VLOOKUP(A1031,'[1]قوائم الترجمة'!AC$2:AD$2397,1,0),"م")</f>
        <v>117872</v>
      </c>
      <c r="AG1031" s="232"/>
      <c r="AH1031" s="233"/>
      <c r="AI1031" s="233"/>
      <c r="AJ1031" s="233"/>
      <c r="AL1031" s="267"/>
      <c r="AM1031" s="235"/>
      <c r="AO1031" s="236"/>
      <c r="AU1031" s="234"/>
    </row>
    <row r="1032" spans="1:47" ht="21" x14ac:dyDescent="0.4">
      <c r="A1032" s="278">
        <v>117876</v>
      </c>
      <c r="B1032" s="279" t="s">
        <v>5094</v>
      </c>
      <c r="C1032" s="279" t="s">
        <v>5095</v>
      </c>
      <c r="D1032" s="279" t="s">
        <v>5096</v>
      </c>
      <c r="E1032" s="279" t="s">
        <v>424</v>
      </c>
      <c r="F1032" s="279" t="s">
        <v>9082</v>
      </c>
      <c r="G1032" s="279" t="s">
        <v>402</v>
      </c>
      <c r="H1032" s="279" t="s">
        <v>425</v>
      </c>
      <c r="I1032" s="279" t="s">
        <v>61</v>
      </c>
      <c r="J1032" s="279" t="s">
        <v>426</v>
      </c>
      <c r="K1032" s="280">
        <v>0</v>
      </c>
      <c r="L1032" s="279" t="s">
        <v>402</v>
      </c>
      <c r="M1032" s="279" t="s">
        <v>394</v>
      </c>
      <c r="N1032" s="279"/>
      <c r="O1032" s="279" t="s">
        <v>394</v>
      </c>
      <c r="P1032" s="315">
        <v>0</v>
      </c>
      <c r="Q1032" s="278"/>
      <c r="S1032" s="279" t="s">
        <v>394</v>
      </c>
      <c r="T1032" s="279" t="s">
        <v>394</v>
      </c>
      <c r="AC1032" s="279" t="s">
        <v>855</v>
      </c>
      <c r="AF1032" s="276">
        <f>IFERROR(VLOOKUP(A1032,'[1]قوائم الترجمة'!AC$2:AD$2397,1,0),"م")</f>
        <v>117876</v>
      </c>
      <c r="AG1032" s="232"/>
      <c r="AH1032" s="233"/>
      <c r="AI1032" s="233"/>
      <c r="AJ1032" s="233"/>
      <c r="AL1032" s="267"/>
      <c r="AM1032" s="235"/>
      <c r="AU1032" s="234"/>
    </row>
    <row r="1033" spans="1:47" ht="21" x14ac:dyDescent="0.4">
      <c r="A1033" s="278">
        <v>117879</v>
      </c>
      <c r="B1033" s="279" t="s">
        <v>5615</v>
      </c>
      <c r="C1033" s="279" t="s">
        <v>92</v>
      </c>
      <c r="D1033" s="279" t="s">
        <v>265</v>
      </c>
      <c r="E1033" s="279" t="s">
        <v>394</v>
      </c>
      <c r="F1033" s="303"/>
      <c r="G1033" s="303"/>
      <c r="H1033" s="279" t="s">
        <v>394</v>
      </c>
      <c r="I1033" s="279" t="s">
        <v>61</v>
      </c>
      <c r="J1033" s="279" t="s">
        <v>394</v>
      </c>
      <c r="K1033" s="279" t="s">
        <v>394</v>
      </c>
      <c r="L1033" s="279" t="s">
        <v>394</v>
      </c>
      <c r="M1033" s="279" t="s">
        <v>394</v>
      </c>
      <c r="N1033" s="279" t="s">
        <v>394</v>
      </c>
      <c r="O1033" s="279" t="s">
        <v>394</v>
      </c>
      <c r="P1033" s="315">
        <v>0</v>
      </c>
      <c r="Q1033" s="279" t="s">
        <v>394</v>
      </c>
      <c r="R1033" s="315" t="s">
        <v>394</v>
      </c>
      <c r="S1033" s="279" t="s">
        <v>394</v>
      </c>
      <c r="T1033" s="279" t="s">
        <v>394</v>
      </c>
      <c r="U1033" s="315" t="s">
        <v>394</v>
      </c>
      <c r="V1033" s="315" t="s">
        <v>394</v>
      </c>
      <c r="W1033" s="315" t="s">
        <v>394</v>
      </c>
      <c r="X1033" s="315" t="s">
        <v>394</v>
      </c>
      <c r="Y1033" s="281"/>
      <c r="Z1033" s="315" t="s">
        <v>394</v>
      </c>
      <c r="AA1033" s="315" t="s">
        <v>394</v>
      </c>
      <c r="AB1033" s="281"/>
      <c r="AC1033" s="279" t="s">
        <v>855</v>
      </c>
      <c r="AF1033" s="276" t="str">
        <f>IFERROR(VLOOKUP(A1033,'[1]قوائم الترجمة'!AC$2:AD$2397,1,0),"م")</f>
        <v>م</v>
      </c>
      <c r="AG1033" s="232"/>
      <c r="AH1033" s="233"/>
      <c r="AI1033" s="233"/>
      <c r="AJ1033" s="233"/>
      <c r="AL1033" s="267"/>
      <c r="AM1033" s="235"/>
      <c r="AU1033" s="234"/>
    </row>
    <row r="1034" spans="1:47" ht="21" x14ac:dyDescent="0.4">
      <c r="A1034" s="278">
        <v>117892</v>
      </c>
      <c r="B1034" s="279" t="s">
        <v>5093</v>
      </c>
      <c r="C1034" s="279" t="s">
        <v>2257</v>
      </c>
      <c r="D1034" s="279" t="s">
        <v>280</v>
      </c>
      <c r="E1034" s="279" t="s">
        <v>424</v>
      </c>
      <c r="F1034" s="279" t="s">
        <v>8980</v>
      </c>
      <c r="G1034" s="279" t="s">
        <v>8136</v>
      </c>
      <c r="H1034" s="279" t="s">
        <v>425</v>
      </c>
      <c r="I1034" s="279" t="s">
        <v>61</v>
      </c>
      <c r="J1034" s="279" t="s">
        <v>403</v>
      </c>
      <c r="K1034" s="280">
        <v>2003</v>
      </c>
      <c r="L1034" s="279" t="s">
        <v>842</v>
      </c>
      <c r="M1034" s="279" t="s">
        <v>394</v>
      </c>
      <c r="N1034" s="279"/>
      <c r="O1034" s="279" t="s">
        <v>394</v>
      </c>
      <c r="P1034" s="315">
        <v>0</v>
      </c>
      <c r="Q1034" s="278"/>
      <c r="S1034" s="279" t="s">
        <v>394</v>
      </c>
      <c r="T1034" s="279" t="s">
        <v>394</v>
      </c>
      <c r="AC1034" s="279" t="s">
        <v>855</v>
      </c>
      <c r="AF1034" s="276">
        <f>IFERROR(VLOOKUP(A1034,'[1]قوائم الترجمة'!AC$2:AD$2397,1,0),"م")</f>
        <v>117892</v>
      </c>
      <c r="AG1034" s="232"/>
      <c r="AH1034" s="233"/>
      <c r="AI1034" s="233"/>
      <c r="AJ1034" s="233"/>
      <c r="AL1034" s="267"/>
      <c r="AM1034" s="235"/>
      <c r="AU1034" s="234"/>
    </row>
    <row r="1035" spans="1:47" ht="21" x14ac:dyDescent="0.4">
      <c r="A1035" s="278">
        <v>117894</v>
      </c>
      <c r="B1035" s="279" t="s">
        <v>5092</v>
      </c>
      <c r="C1035" s="279" t="s">
        <v>128</v>
      </c>
      <c r="D1035" s="279" t="s">
        <v>311</v>
      </c>
      <c r="E1035" s="279" t="s">
        <v>5660</v>
      </c>
      <c r="F1035" s="279" t="s">
        <v>8464</v>
      </c>
      <c r="G1035" s="279" t="s">
        <v>8119</v>
      </c>
      <c r="H1035" s="279" t="s">
        <v>425</v>
      </c>
      <c r="I1035" s="279" t="s">
        <v>61</v>
      </c>
      <c r="J1035" s="279" t="s">
        <v>7215</v>
      </c>
      <c r="K1035" s="280">
        <v>0</v>
      </c>
      <c r="L1035" s="279" t="s">
        <v>7215</v>
      </c>
      <c r="M1035" s="279" t="s">
        <v>394</v>
      </c>
      <c r="N1035" s="279"/>
      <c r="O1035" s="279" t="s">
        <v>394</v>
      </c>
      <c r="P1035" s="315">
        <v>0</v>
      </c>
      <c r="Q1035" s="278"/>
      <c r="S1035" s="279" t="s">
        <v>394</v>
      </c>
      <c r="T1035" s="279" t="s">
        <v>394</v>
      </c>
      <c r="AC1035" s="279" t="s">
        <v>855</v>
      </c>
      <c r="AF1035" s="276">
        <f>IFERROR(VLOOKUP(A1035,'[1]قوائم الترجمة'!AC$2:AD$2397,1,0),"م")</f>
        <v>117894</v>
      </c>
      <c r="AG1035" s="232"/>
      <c r="AH1035" s="233"/>
      <c r="AI1035" s="233"/>
      <c r="AJ1035" s="233"/>
      <c r="AL1035" s="267"/>
      <c r="AM1035" s="235"/>
      <c r="AO1035" s="236"/>
      <c r="AU1035" s="234"/>
    </row>
    <row r="1036" spans="1:47" ht="21" x14ac:dyDescent="0.4">
      <c r="A1036" s="278">
        <v>117896</v>
      </c>
      <c r="B1036" s="279" t="s">
        <v>1595</v>
      </c>
      <c r="C1036" s="279" t="s">
        <v>1234</v>
      </c>
      <c r="D1036" s="279" t="s">
        <v>256</v>
      </c>
      <c r="E1036" s="279" t="s">
        <v>394</v>
      </c>
      <c r="F1036" s="303"/>
      <c r="G1036" s="303"/>
      <c r="H1036" s="279" t="s">
        <v>394</v>
      </c>
      <c r="I1036" s="279" t="s">
        <v>61</v>
      </c>
      <c r="J1036" s="279" t="s">
        <v>394</v>
      </c>
      <c r="K1036" s="279" t="s">
        <v>394</v>
      </c>
      <c r="L1036" s="279" t="s">
        <v>394</v>
      </c>
      <c r="M1036" s="279" t="s">
        <v>394</v>
      </c>
      <c r="N1036" s="279" t="s">
        <v>394</v>
      </c>
      <c r="O1036" s="279" t="s">
        <v>394</v>
      </c>
      <c r="P1036" s="315">
        <v>0</v>
      </c>
      <c r="Q1036" s="279" t="s">
        <v>394</v>
      </c>
      <c r="R1036" s="315" t="s">
        <v>394</v>
      </c>
      <c r="S1036" s="279" t="s">
        <v>394</v>
      </c>
      <c r="T1036" s="279" t="s">
        <v>394</v>
      </c>
      <c r="U1036" s="315" t="s">
        <v>394</v>
      </c>
      <c r="V1036" s="315" t="s">
        <v>394</v>
      </c>
      <c r="W1036" s="315" t="s">
        <v>394</v>
      </c>
      <c r="X1036" s="315" t="s">
        <v>394</v>
      </c>
      <c r="Y1036" s="281"/>
      <c r="Z1036" s="315" t="s">
        <v>394</v>
      </c>
      <c r="AA1036" s="315" t="s">
        <v>394</v>
      </c>
      <c r="AB1036" s="281"/>
      <c r="AC1036" s="279" t="s">
        <v>855</v>
      </c>
      <c r="AF1036" s="276" t="str">
        <f>IFERROR(VLOOKUP(A1036,'[1]قوائم الترجمة'!AC$2:AD$2397,1,0),"م")</f>
        <v>م</v>
      </c>
      <c r="AG1036" s="232"/>
      <c r="AH1036" s="233"/>
      <c r="AI1036" s="233"/>
      <c r="AJ1036" s="233"/>
      <c r="AL1036" s="267"/>
      <c r="AM1036" s="235"/>
      <c r="AU1036" s="234"/>
    </row>
    <row r="1037" spans="1:47" ht="21" x14ac:dyDescent="0.4">
      <c r="A1037" s="278">
        <v>117902</v>
      </c>
      <c r="B1037" s="279" t="s">
        <v>5905</v>
      </c>
      <c r="C1037" s="279" t="s">
        <v>466</v>
      </c>
      <c r="D1037" s="279" t="s">
        <v>310</v>
      </c>
      <c r="E1037" s="279" t="s">
        <v>394</v>
      </c>
      <c r="F1037" s="303"/>
      <c r="G1037" s="303"/>
      <c r="H1037" s="279" t="s">
        <v>394</v>
      </c>
      <c r="I1037" s="279" t="s">
        <v>538</v>
      </c>
      <c r="J1037" s="279" t="s">
        <v>394</v>
      </c>
      <c r="K1037" s="279" t="s">
        <v>394</v>
      </c>
      <c r="L1037" s="279" t="s">
        <v>394</v>
      </c>
      <c r="M1037" s="279" t="s">
        <v>394</v>
      </c>
      <c r="N1037" s="279" t="s">
        <v>394</v>
      </c>
      <c r="O1037" s="279" t="s">
        <v>394</v>
      </c>
      <c r="P1037" s="315">
        <v>0</v>
      </c>
      <c r="Q1037" s="279" t="s">
        <v>394</v>
      </c>
      <c r="R1037" s="315" t="s">
        <v>394</v>
      </c>
      <c r="S1037" s="279" t="s">
        <v>394</v>
      </c>
      <c r="T1037" s="279" t="s">
        <v>394</v>
      </c>
      <c r="U1037" s="315" t="s">
        <v>394</v>
      </c>
      <c r="V1037" s="315" t="s">
        <v>394</v>
      </c>
      <c r="W1037" s="315" t="s">
        <v>394</v>
      </c>
      <c r="X1037" s="315" t="s">
        <v>394</v>
      </c>
      <c r="Y1037" s="281"/>
      <c r="Z1037" s="315" t="s">
        <v>394</v>
      </c>
      <c r="AA1037" s="315" t="s">
        <v>394</v>
      </c>
      <c r="AB1037" s="281"/>
      <c r="AC1037" s="279" t="s">
        <v>855</v>
      </c>
      <c r="AF1037" s="276" t="str">
        <f>IFERROR(VLOOKUP(A1037,'[1]قوائم الترجمة'!AC$2:AD$2397,1,0),"م")</f>
        <v>م</v>
      </c>
      <c r="AG1037" s="232"/>
      <c r="AH1037" s="233"/>
      <c r="AI1037" s="233"/>
      <c r="AJ1037" s="233"/>
      <c r="AL1037" s="267"/>
      <c r="AM1037" s="235"/>
      <c r="AO1037" s="236"/>
      <c r="AU1037" s="234"/>
    </row>
    <row r="1038" spans="1:47" ht="21" x14ac:dyDescent="0.4">
      <c r="A1038" s="278">
        <v>117904</v>
      </c>
      <c r="B1038" s="279" t="s">
        <v>5909</v>
      </c>
      <c r="C1038" s="279" t="s">
        <v>147</v>
      </c>
      <c r="D1038" s="279" t="s">
        <v>297</v>
      </c>
      <c r="E1038" s="279" t="s">
        <v>394</v>
      </c>
      <c r="F1038" s="303"/>
      <c r="G1038" s="303"/>
      <c r="H1038" s="279" t="s">
        <v>394</v>
      </c>
      <c r="I1038" s="279" t="s">
        <v>538</v>
      </c>
      <c r="J1038" s="279" t="s">
        <v>394</v>
      </c>
      <c r="K1038" s="279" t="s">
        <v>394</v>
      </c>
      <c r="L1038" s="279" t="s">
        <v>394</v>
      </c>
      <c r="M1038" s="279" t="s">
        <v>394</v>
      </c>
      <c r="N1038" s="279" t="s">
        <v>394</v>
      </c>
      <c r="O1038" s="279" t="s">
        <v>394</v>
      </c>
      <c r="P1038" s="315">
        <v>0</v>
      </c>
      <c r="Q1038" s="279" t="s">
        <v>394</v>
      </c>
      <c r="R1038" s="315" t="s">
        <v>394</v>
      </c>
      <c r="S1038" s="279" t="s">
        <v>394</v>
      </c>
      <c r="T1038" s="279" t="s">
        <v>394</v>
      </c>
      <c r="U1038" s="315" t="s">
        <v>394</v>
      </c>
      <c r="V1038" s="315" t="s">
        <v>394</v>
      </c>
      <c r="W1038" s="315" t="s">
        <v>394</v>
      </c>
      <c r="X1038" s="315" t="s">
        <v>394</v>
      </c>
      <c r="Y1038" s="281"/>
      <c r="Z1038" s="315" t="s">
        <v>394</v>
      </c>
      <c r="AA1038" s="315" t="s">
        <v>394</v>
      </c>
      <c r="AB1038" s="281"/>
      <c r="AC1038" s="279" t="s">
        <v>855</v>
      </c>
      <c r="AF1038" s="276" t="str">
        <f>IFERROR(VLOOKUP(A1038,'[1]قوائم الترجمة'!AC$2:AD$2397,1,0),"م")</f>
        <v>م</v>
      </c>
      <c r="AG1038" s="232"/>
      <c r="AH1038" s="233"/>
      <c r="AI1038" s="233"/>
      <c r="AJ1038" s="233"/>
      <c r="AL1038" s="267"/>
      <c r="AM1038" s="235"/>
      <c r="AU1038" s="234"/>
    </row>
    <row r="1039" spans="1:47" ht="21" x14ac:dyDescent="0.4">
      <c r="A1039" s="278">
        <v>117906</v>
      </c>
      <c r="B1039" s="279" t="s">
        <v>5913</v>
      </c>
      <c r="C1039" s="279" t="s">
        <v>170</v>
      </c>
      <c r="D1039" s="279" t="s">
        <v>5914</v>
      </c>
      <c r="E1039" s="279" t="s">
        <v>394</v>
      </c>
      <c r="F1039" s="303"/>
      <c r="G1039" s="303"/>
      <c r="H1039" s="279" t="s">
        <v>394</v>
      </c>
      <c r="I1039" s="279" t="s">
        <v>61</v>
      </c>
      <c r="J1039" s="279" t="s">
        <v>394</v>
      </c>
      <c r="K1039" s="279" t="s">
        <v>394</v>
      </c>
      <c r="L1039" s="279" t="s">
        <v>394</v>
      </c>
      <c r="M1039" s="279" t="s">
        <v>394</v>
      </c>
      <c r="N1039" s="279" t="s">
        <v>394</v>
      </c>
      <c r="O1039" s="279" t="s">
        <v>394</v>
      </c>
      <c r="P1039" s="315">
        <v>0</v>
      </c>
      <c r="Q1039" s="279" t="s">
        <v>394</v>
      </c>
      <c r="R1039" s="315" t="s">
        <v>394</v>
      </c>
      <c r="S1039" s="279" t="s">
        <v>394</v>
      </c>
      <c r="T1039" s="279" t="s">
        <v>394</v>
      </c>
      <c r="U1039" s="315" t="s">
        <v>394</v>
      </c>
      <c r="V1039" s="315" t="s">
        <v>394</v>
      </c>
      <c r="W1039" s="315" t="s">
        <v>394</v>
      </c>
      <c r="X1039" s="315" t="s">
        <v>394</v>
      </c>
      <c r="Y1039" s="281"/>
      <c r="Z1039" s="315" t="s">
        <v>394</v>
      </c>
      <c r="AA1039" s="315" t="s">
        <v>394</v>
      </c>
      <c r="AB1039" s="281"/>
      <c r="AC1039" s="279" t="s">
        <v>855</v>
      </c>
      <c r="AF1039" s="276" t="str">
        <f>IFERROR(VLOOKUP(A1039,'[1]قوائم الترجمة'!AC$2:AD$2397,1,0),"م")</f>
        <v>م</v>
      </c>
      <c r="AG1039" s="232"/>
      <c r="AH1039" s="233"/>
      <c r="AI1039" s="233"/>
      <c r="AJ1039" s="233"/>
      <c r="AL1039" s="267"/>
      <c r="AM1039" s="235"/>
      <c r="AO1039" s="236"/>
      <c r="AU1039" s="234"/>
    </row>
    <row r="1040" spans="1:47" ht="21" x14ac:dyDescent="0.4">
      <c r="A1040" s="278">
        <v>117908</v>
      </c>
      <c r="B1040" s="279" t="s">
        <v>5932</v>
      </c>
      <c r="C1040" s="279" t="s">
        <v>1029</v>
      </c>
      <c r="D1040" s="279" t="s">
        <v>310</v>
      </c>
      <c r="E1040" s="279" t="s">
        <v>394</v>
      </c>
      <c r="F1040" s="303"/>
      <c r="G1040" s="303"/>
      <c r="H1040" s="279" t="s">
        <v>394</v>
      </c>
      <c r="I1040" s="279" t="s">
        <v>538</v>
      </c>
      <c r="J1040" s="279" t="s">
        <v>394</v>
      </c>
      <c r="K1040" s="279" t="s">
        <v>394</v>
      </c>
      <c r="L1040" s="279" t="s">
        <v>394</v>
      </c>
      <c r="M1040" s="279" t="s">
        <v>394</v>
      </c>
      <c r="N1040" s="279" t="s">
        <v>394</v>
      </c>
      <c r="O1040" s="279" t="s">
        <v>394</v>
      </c>
      <c r="P1040" s="315">
        <v>0</v>
      </c>
      <c r="Q1040" s="279" t="s">
        <v>394</v>
      </c>
      <c r="R1040" s="315" t="s">
        <v>394</v>
      </c>
      <c r="S1040" s="279" t="s">
        <v>394</v>
      </c>
      <c r="T1040" s="279" t="s">
        <v>394</v>
      </c>
      <c r="U1040" s="315" t="s">
        <v>394</v>
      </c>
      <c r="V1040" s="315" t="s">
        <v>394</v>
      </c>
      <c r="W1040" s="315" t="s">
        <v>394</v>
      </c>
      <c r="X1040" s="315" t="s">
        <v>394</v>
      </c>
      <c r="Y1040" s="281"/>
      <c r="Z1040" s="315" t="s">
        <v>394</v>
      </c>
      <c r="AA1040" s="315" t="s">
        <v>394</v>
      </c>
      <c r="AB1040" s="281"/>
      <c r="AC1040" s="279" t="s">
        <v>855</v>
      </c>
      <c r="AF1040" s="276" t="str">
        <f>IFERROR(VLOOKUP(A1040,'[1]قوائم الترجمة'!AC$2:AD$2397,1,0),"م")</f>
        <v>م</v>
      </c>
      <c r="AG1040" s="232"/>
      <c r="AH1040" s="233"/>
      <c r="AI1040" s="233"/>
      <c r="AJ1040" s="233"/>
      <c r="AL1040" s="267"/>
      <c r="AM1040" s="235"/>
      <c r="AU1040" s="234"/>
    </row>
    <row r="1041" spans="1:47" ht="21" x14ac:dyDescent="0.4">
      <c r="A1041" s="278">
        <v>117928</v>
      </c>
      <c r="B1041" s="279" t="s">
        <v>6033</v>
      </c>
      <c r="C1041" s="279" t="s">
        <v>6034</v>
      </c>
      <c r="D1041" s="279" t="s">
        <v>6035</v>
      </c>
      <c r="E1041" s="279" t="s">
        <v>394</v>
      </c>
      <c r="F1041" s="303"/>
      <c r="G1041" s="303"/>
      <c r="H1041" s="279" t="s">
        <v>394</v>
      </c>
      <c r="I1041" s="279" t="s">
        <v>538</v>
      </c>
      <c r="J1041" s="279" t="s">
        <v>394</v>
      </c>
      <c r="K1041" s="279" t="s">
        <v>394</v>
      </c>
      <c r="L1041" s="279" t="s">
        <v>394</v>
      </c>
      <c r="M1041" s="279" t="s">
        <v>394</v>
      </c>
      <c r="N1041" s="279" t="s">
        <v>394</v>
      </c>
      <c r="O1041" s="279" t="s">
        <v>394</v>
      </c>
      <c r="P1041" s="315">
        <v>0</v>
      </c>
      <c r="Q1041" s="279" t="s">
        <v>394</v>
      </c>
      <c r="R1041" s="315" t="s">
        <v>394</v>
      </c>
      <c r="S1041" s="279" t="s">
        <v>394</v>
      </c>
      <c r="T1041" s="279" t="s">
        <v>394</v>
      </c>
      <c r="U1041" s="315" t="s">
        <v>394</v>
      </c>
      <c r="V1041" s="315" t="s">
        <v>394</v>
      </c>
      <c r="W1041" s="315" t="s">
        <v>394</v>
      </c>
      <c r="X1041" s="315" t="s">
        <v>394</v>
      </c>
      <c r="Y1041" s="281"/>
      <c r="Z1041" s="315" t="s">
        <v>394</v>
      </c>
      <c r="AA1041" s="315" t="s">
        <v>394</v>
      </c>
      <c r="AB1041" s="281"/>
      <c r="AC1041" s="279" t="s">
        <v>855</v>
      </c>
      <c r="AF1041" s="276" t="str">
        <f>IFERROR(VLOOKUP(A1041,'[1]قوائم الترجمة'!AC$2:AD$2397,1,0),"م")</f>
        <v>م</v>
      </c>
      <c r="AG1041" s="232"/>
      <c r="AH1041" s="233"/>
      <c r="AI1041" s="233"/>
      <c r="AJ1041" s="233"/>
      <c r="AL1041" s="267"/>
      <c r="AM1041" s="235"/>
      <c r="AO1041" s="236"/>
      <c r="AU1041" s="234"/>
    </row>
    <row r="1042" spans="1:47" ht="21" x14ac:dyDescent="0.4">
      <c r="A1042" s="278">
        <v>117929</v>
      </c>
      <c r="B1042" s="279" t="s">
        <v>5090</v>
      </c>
      <c r="C1042" s="279" t="s">
        <v>5091</v>
      </c>
      <c r="D1042" s="279" t="s">
        <v>303</v>
      </c>
      <c r="E1042" s="279" t="s">
        <v>423</v>
      </c>
      <c r="F1042" s="279" t="s">
        <v>9083</v>
      </c>
      <c r="G1042" s="279" t="s">
        <v>8125</v>
      </c>
      <c r="H1042" s="279" t="s">
        <v>425</v>
      </c>
      <c r="I1042" s="279" t="s">
        <v>61</v>
      </c>
      <c r="J1042" s="279" t="s">
        <v>403</v>
      </c>
      <c r="K1042" s="280">
        <v>2001</v>
      </c>
      <c r="L1042" s="279" t="s">
        <v>404</v>
      </c>
      <c r="M1042" s="279" t="s">
        <v>394</v>
      </c>
      <c r="N1042" s="279"/>
      <c r="O1042" s="279" t="s">
        <v>394</v>
      </c>
      <c r="P1042" s="315">
        <v>0</v>
      </c>
      <c r="Q1042" s="278"/>
      <c r="S1042" s="279" t="s">
        <v>394</v>
      </c>
      <c r="T1042" s="279" t="s">
        <v>394</v>
      </c>
      <c r="AC1042" s="279" t="s">
        <v>855</v>
      </c>
      <c r="AF1042" s="276">
        <f>IFERROR(VLOOKUP(A1042,'[1]قوائم الترجمة'!AC$2:AD$2397,1,0),"م")</f>
        <v>117929</v>
      </c>
      <c r="AG1042" s="232"/>
      <c r="AH1042" s="233"/>
      <c r="AI1042" s="233"/>
      <c r="AJ1042" s="233"/>
      <c r="AL1042" s="267"/>
      <c r="AM1042" s="235"/>
      <c r="AO1042" s="236"/>
      <c r="AU1042" s="234"/>
    </row>
    <row r="1043" spans="1:47" ht="21" x14ac:dyDescent="0.4">
      <c r="A1043" s="278">
        <v>117940</v>
      </c>
      <c r="B1043" s="279" t="s">
        <v>5089</v>
      </c>
      <c r="C1043" s="279" t="s">
        <v>121</v>
      </c>
      <c r="D1043" s="279" t="s">
        <v>9084</v>
      </c>
      <c r="E1043" s="279" t="s">
        <v>5660</v>
      </c>
      <c r="F1043" s="279" t="s">
        <v>9085</v>
      </c>
      <c r="G1043" s="279" t="s">
        <v>9086</v>
      </c>
      <c r="H1043" s="279" t="s">
        <v>425</v>
      </c>
      <c r="I1043" s="279" t="s">
        <v>61</v>
      </c>
      <c r="J1043" s="279" t="s">
        <v>403</v>
      </c>
      <c r="K1043" s="280">
        <v>2019</v>
      </c>
      <c r="L1043" s="279" t="s">
        <v>410</v>
      </c>
      <c r="M1043" s="279" t="s">
        <v>394</v>
      </c>
      <c r="N1043" s="279" t="s">
        <v>9087</v>
      </c>
      <c r="O1043" s="279" t="s">
        <v>8370</v>
      </c>
      <c r="P1043" s="279">
        <v>30000</v>
      </c>
      <c r="Q1043" s="278"/>
      <c r="S1043" s="279" t="s">
        <v>394</v>
      </c>
      <c r="T1043" s="279"/>
      <c r="AC1043" s="279" t="s">
        <v>394</v>
      </c>
      <c r="AF1043" s="276">
        <f>IFERROR(VLOOKUP(A1043,'[1]قوائم الترجمة'!AC$2:AD$2397,1,0),"م")</f>
        <v>117940</v>
      </c>
      <c r="AG1043" s="232"/>
      <c r="AH1043" s="233"/>
      <c r="AI1043" s="233"/>
      <c r="AJ1043" s="233"/>
      <c r="AL1043" s="267"/>
      <c r="AM1043" s="235"/>
      <c r="AU1043" s="234"/>
    </row>
    <row r="1044" spans="1:47" ht="21" x14ac:dyDescent="0.4">
      <c r="A1044" s="278">
        <v>117945</v>
      </c>
      <c r="B1044" s="279" t="s">
        <v>5088</v>
      </c>
      <c r="C1044" s="279" t="s">
        <v>109</v>
      </c>
      <c r="D1044" s="279" t="s">
        <v>4740</v>
      </c>
      <c r="E1044" s="279" t="s">
        <v>394</v>
      </c>
      <c r="F1044" s="303"/>
      <c r="G1044" s="303"/>
      <c r="H1044" s="279" t="s">
        <v>394</v>
      </c>
      <c r="I1044" s="279" t="s">
        <v>538</v>
      </c>
      <c r="J1044" s="279" t="s">
        <v>394</v>
      </c>
      <c r="K1044" s="279" t="s">
        <v>394</v>
      </c>
      <c r="L1044" s="279" t="s">
        <v>394</v>
      </c>
      <c r="M1044" s="279" t="s">
        <v>394</v>
      </c>
      <c r="N1044" s="279" t="s">
        <v>394</v>
      </c>
      <c r="O1044" s="279" t="s">
        <v>394</v>
      </c>
      <c r="P1044" s="315">
        <v>0</v>
      </c>
      <c r="Q1044" s="279" t="s">
        <v>394</v>
      </c>
      <c r="R1044" s="315" t="s">
        <v>394</v>
      </c>
      <c r="S1044" s="279" t="s">
        <v>394</v>
      </c>
      <c r="T1044" s="279" t="s">
        <v>394</v>
      </c>
      <c r="U1044" s="315" t="s">
        <v>394</v>
      </c>
      <c r="V1044" s="315" t="s">
        <v>394</v>
      </c>
      <c r="W1044" s="315" t="s">
        <v>394</v>
      </c>
      <c r="X1044" s="315" t="s">
        <v>394</v>
      </c>
      <c r="Y1044" s="281"/>
      <c r="Z1044" s="315" t="s">
        <v>394</v>
      </c>
      <c r="AA1044" s="315" t="s">
        <v>394</v>
      </c>
      <c r="AB1044" s="281"/>
      <c r="AC1044" s="279" t="s">
        <v>394</v>
      </c>
      <c r="AF1044" s="276" t="str">
        <f>IFERROR(VLOOKUP(A1044,'[1]قوائم الترجمة'!AC$2:AD$2397,1,0),"م")</f>
        <v>م</v>
      </c>
      <c r="AG1044" s="232"/>
      <c r="AH1044" s="233"/>
      <c r="AI1044" s="233"/>
      <c r="AJ1044" s="233"/>
      <c r="AL1044" s="267"/>
      <c r="AM1044" s="235"/>
      <c r="AU1044" s="234"/>
    </row>
    <row r="1045" spans="1:47" ht="21" x14ac:dyDescent="0.4">
      <c r="A1045" s="278">
        <v>117956</v>
      </c>
      <c r="B1045" s="279" t="s">
        <v>6093</v>
      </c>
      <c r="C1045" s="279" t="s">
        <v>517</v>
      </c>
      <c r="D1045" s="279" t="s">
        <v>244</v>
      </c>
      <c r="E1045" s="279" t="s">
        <v>394</v>
      </c>
      <c r="F1045" s="303"/>
      <c r="G1045" s="303"/>
      <c r="H1045" s="279" t="s">
        <v>394</v>
      </c>
      <c r="I1045" s="279" t="s">
        <v>538</v>
      </c>
      <c r="J1045" s="279" t="s">
        <v>394</v>
      </c>
      <c r="K1045" s="279" t="s">
        <v>394</v>
      </c>
      <c r="L1045" s="279" t="s">
        <v>394</v>
      </c>
      <c r="M1045" s="279" t="s">
        <v>394</v>
      </c>
      <c r="N1045" s="279" t="s">
        <v>394</v>
      </c>
      <c r="O1045" s="279" t="s">
        <v>394</v>
      </c>
      <c r="P1045" s="315">
        <v>0</v>
      </c>
      <c r="Q1045" s="279" t="s">
        <v>394</v>
      </c>
      <c r="R1045" s="315" t="s">
        <v>394</v>
      </c>
      <c r="S1045" s="279" t="s">
        <v>394</v>
      </c>
      <c r="T1045" s="279" t="s">
        <v>394</v>
      </c>
      <c r="U1045" s="315" t="s">
        <v>394</v>
      </c>
      <c r="V1045" s="315" t="s">
        <v>394</v>
      </c>
      <c r="W1045" s="315" t="s">
        <v>394</v>
      </c>
      <c r="X1045" s="315" t="s">
        <v>394</v>
      </c>
      <c r="Y1045" s="281"/>
      <c r="Z1045" s="315" t="s">
        <v>394</v>
      </c>
      <c r="AA1045" s="315" t="s">
        <v>394</v>
      </c>
      <c r="AB1045" s="281"/>
      <c r="AC1045" s="279" t="s">
        <v>855</v>
      </c>
      <c r="AF1045" s="276" t="str">
        <f>IFERROR(VLOOKUP(A1045,'[1]قوائم الترجمة'!AC$2:AD$2397,1,0),"م")</f>
        <v>م</v>
      </c>
      <c r="AG1045" s="232"/>
      <c r="AH1045" s="233"/>
      <c r="AI1045" s="233"/>
      <c r="AJ1045" s="233"/>
      <c r="AL1045" s="267"/>
      <c r="AM1045" s="235"/>
      <c r="AU1045" s="234"/>
    </row>
    <row r="1046" spans="1:47" ht="21" x14ac:dyDescent="0.4">
      <c r="A1046" s="278">
        <v>117964</v>
      </c>
      <c r="B1046" s="279" t="s">
        <v>6135</v>
      </c>
      <c r="C1046" s="279" t="s">
        <v>6136</v>
      </c>
      <c r="D1046" s="279" t="s">
        <v>331</v>
      </c>
      <c r="E1046" s="279" t="s">
        <v>394</v>
      </c>
      <c r="F1046" s="303"/>
      <c r="G1046" s="303"/>
      <c r="H1046" s="279" t="s">
        <v>394</v>
      </c>
      <c r="I1046" s="279" t="s">
        <v>538</v>
      </c>
      <c r="J1046" s="279" t="s">
        <v>394</v>
      </c>
      <c r="K1046" s="279" t="s">
        <v>394</v>
      </c>
      <c r="L1046" s="279" t="s">
        <v>394</v>
      </c>
      <c r="M1046" s="279" t="s">
        <v>394</v>
      </c>
      <c r="N1046" s="279" t="s">
        <v>394</v>
      </c>
      <c r="O1046" s="279" t="s">
        <v>394</v>
      </c>
      <c r="P1046" s="315">
        <v>0</v>
      </c>
      <c r="Q1046" s="279" t="s">
        <v>394</v>
      </c>
      <c r="R1046" s="315" t="s">
        <v>394</v>
      </c>
      <c r="S1046" s="279" t="s">
        <v>394</v>
      </c>
      <c r="T1046" s="279" t="s">
        <v>394</v>
      </c>
      <c r="U1046" s="315" t="s">
        <v>394</v>
      </c>
      <c r="V1046" s="315" t="s">
        <v>394</v>
      </c>
      <c r="W1046" s="315" t="s">
        <v>394</v>
      </c>
      <c r="X1046" s="315" t="s">
        <v>394</v>
      </c>
      <c r="Y1046" s="281"/>
      <c r="Z1046" s="315" t="s">
        <v>394</v>
      </c>
      <c r="AA1046" s="315" t="s">
        <v>394</v>
      </c>
      <c r="AB1046" s="281"/>
      <c r="AC1046" s="279" t="s">
        <v>855</v>
      </c>
      <c r="AF1046" s="276" t="str">
        <f>IFERROR(VLOOKUP(A1046,'[1]قوائم الترجمة'!AC$2:AD$2397,1,0),"م")</f>
        <v>م</v>
      </c>
      <c r="AG1046" s="232"/>
      <c r="AH1046" s="233"/>
      <c r="AI1046" s="233"/>
      <c r="AJ1046" s="233"/>
      <c r="AL1046" s="267"/>
      <c r="AM1046" s="235"/>
      <c r="AU1046" s="234"/>
    </row>
    <row r="1047" spans="1:47" ht="21" x14ac:dyDescent="0.4">
      <c r="A1047" s="278">
        <v>117966</v>
      </c>
      <c r="B1047" s="279" t="s">
        <v>5087</v>
      </c>
      <c r="C1047" s="279" t="s">
        <v>1469</v>
      </c>
      <c r="D1047" s="279" t="s">
        <v>239</v>
      </c>
      <c r="E1047" s="279" t="s">
        <v>394</v>
      </c>
      <c r="F1047" s="303"/>
      <c r="G1047" s="303"/>
      <c r="H1047" s="279" t="s">
        <v>394</v>
      </c>
      <c r="I1047" s="279" t="s">
        <v>540</v>
      </c>
      <c r="J1047" s="279" t="s">
        <v>394</v>
      </c>
      <c r="K1047" s="279" t="s">
        <v>394</v>
      </c>
      <c r="L1047" s="279" t="s">
        <v>394</v>
      </c>
      <c r="M1047" s="279" t="s">
        <v>394</v>
      </c>
      <c r="N1047" s="279" t="s">
        <v>394</v>
      </c>
      <c r="O1047" s="279" t="s">
        <v>394</v>
      </c>
      <c r="P1047" s="315">
        <v>0</v>
      </c>
      <c r="Q1047" s="279" t="s">
        <v>394</v>
      </c>
      <c r="R1047" s="315" t="s">
        <v>394</v>
      </c>
      <c r="S1047" s="279" t="s">
        <v>394</v>
      </c>
      <c r="T1047" s="279" t="s">
        <v>394</v>
      </c>
      <c r="U1047" s="315" t="s">
        <v>394</v>
      </c>
      <c r="V1047" s="315" t="s">
        <v>394</v>
      </c>
      <c r="W1047" s="315" t="s">
        <v>394</v>
      </c>
      <c r="X1047" s="315" t="s">
        <v>394</v>
      </c>
      <c r="Y1047" s="281"/>
      <c r="Z1047" s="315" t="s">
        <v>394</v>
      </c>
      <c r="AA1047" s="315" t="s">
        <v>394</v>
      </c>
      <c r="AB1047" s="281"/>
      <c r="AC1047" s="279" t="s">
        <v>855</v>
      </c>
      <c r="AF1047" s="276" t="str">
        <f>IFERROR(VLOOKUP(A1047,'[1]قوائم الترجمة'!AC$2:AD$2397,1,0),"م")</f>
        <v>م</v>
      </c>
      <c r="AG1047" s="232"/>
      <c r="AH1047" s="233"/>
      <c r="AI1047" s="233"/>
      <c r="AJ1047" s="233"/>
      <c r="AL1047" s="267"/>
      <c r="AM1047" s="235"/>
      <c r="AO1047" s="236"/>
      <c r="AU1047" s="234"/>
    </row>
    <row r="1048" spans="1:47" ht="21" x14ac:dyDescent="0.4">
      <c r="A1048" s="278">
        <v>117971</v>
      </c>
      <c r="B1048" s="279" t="s">
        <v>5086</v>
      </c>
      <c r="C1048" s="279" t="s">
        <v>65</v>
      </c>
      <c r="D1048" s="279" t="s">
        <v>1014</v>
      </c>
      <c r="E1048" s="279" t="s">
        <v>423</v>
      </c>
      <c r="F1048" s="279" t="s">
        <v>9088</v>
      </c>
      <c r="G1048" s="279" t="s">
        <v>8149</v>
      </c>
      <c r="H1048" s="279" t="s">
        <v>428</v>
      </c>
      <c r="I1048" s="279" t="s">
        <v>61</v>
      </c>
      <c r="J1048" s="279" t="s">
        <v>403</v>
      </c>
      <c r="K1048" s="280">
        <v>2011</v>
      </c>
      <c r="L1048" s="279" t="s">
        <v>402</v>
      </c>
      <c r="M1048" s="279" t="s">
        <v>394</v>
      </c>
      <c r="N1048" s="279" t="s">
        <v>394</v>
      </c>
      <c r="O1048" s="279" t="s">
        <v>394</v>
      </c>
      <c r="P1048" s="315">
        <v>0</v>
      </c>
      <c r="Q1048" s="278"/>
      <c r="S1048" s="279" t="s">
        <v>394</v>
      </c>
      <c r="T1048" s="279" t="s">
        <v>394</v>
      </c>
      <c r="AC1048" s="279" t="s">
        <v>394</v>
      </c>
      <c r="AF1048" s="276">
        <f>IFERROR(VLOOKUP(A1048,'[1]قوائم الترجمة'!AC$2:AD$2397,1,0),"م")</f>
        <v>117971</v>
      </c>
      <c r="AG1048" s="233"/>
      <c r="AH1048" s="233"/>
      <c r="AI1048" s="233"/>
      <c r="AJ1048" s="233"/>
      <c r="AL1048" s="267"/>
      <c r="AM1048" s="235"/>
      <c r="AO1048" s="233"/>
      <c r="AU1048" s="234"/>
    </row>
    <row r="1049" spans="1:47" ht="21" x14ac:dyDescent="0.4">
      <c r="A1049" s="278">
        <v>117976</v>
      </c>
      <c r="B1049" s="279" t="s">
        <v>6166</v>
      </c>
      <c r="C1049" s="279" t="s">
        <v>106</v>
      </c>
      <c r="D1049" s="279" t="s">
        <v>674</v>
      </c>
      <c r="E1049" s="279" t="s">
        <v>394</v>
      </c>
      <c r="F1049" s="303"/>
      <c r="G1049" s="303"/>
      <c r="H1049" s="279" t="s">
        <v>394</v>
      </c>
      <c r="I1049" s="279" t="s">
        <v>61</v>
      </c>
      <c r="J1049" s="279" t="s">
        <v>394</v>
      </c>
      <c r="K1049" s="279" t="s">
        <v>394</v>
      </c>
      <c r="L1049" s="279" t="s">
        <v>394</v>
      </c>
      <c r="M1049" s="279" t="s">
        <v>394</v>
      </c>
      <c r="N1049" s="279" t="s">
        <v>394</v>
      </c>
      <c r="O1049" s="279" t="s">
        <v>394</v>
      </c>
      <c r="P1049" s="315">
        <v>0</v>
      </c>
      <c r="Q1049" s="279" t="s">
        <v>394</v>
      </c>
      <c r="R1049" s="315" t="s">
        <v>394</v>
      </c>
      <c r="S1049" s="279" t="s">
        <v>394</v>
      </c>
      <c r="T1049" s="279" t="s">
        <v>394</v>
      </c>
      <c r="U1049" s="315" t="s">
        <v>394</v>
      </c>
      <c r="V1049" s="315" t="s">
        <v>394</v>
      </c>
      <c r="W1049" s="315" t="s">
        <v>394</v>
      </c>
      <c r="X1049" s="315" t="s">
        <v>394</v>
      </c>
      <c r="Y1049" s="281"/>
      <c r="Z1049" s="315" t="s">
        <v>394</v>
      </c>
      <c r="AA1049" s="315" t="s">
        <v>394</v>
      </c>
      <c r="AB1049" s="281"/>
      <c r="AC1049" s="279" t="s">
        <v>855</v>
      </c>
      <c r="AF1049" s="276" t="str">
        <f>IFERROR(VLOOKUP(A1049,'[1]قوائم الترجمة'!AC$2:AD$2397,1,0),"م")</f>
        <v>م</v>
      </c>
      <c r="AG1049" s="233"/>
      <c r="AH1049" s="233"/>
      <c r="AI1049" s="233"/>
      <c r="AJ1049" s="233"/>
      <c r="AL1049" s="267"/>
      <c r="AM1049" s="235"/>
      <c r="AU1049" s="234"/>
    </row>
    <row r="1050" spans="1:47" ht="21" x14ac:dyDescent="0.4">
      <c r="A1050" s="278">
        <v>117982</v>
      </c>
      <c r="B1050" s="279" t="s">
        <v>6184</v>
      </c>
      <c r="C1050" s="279" t="s">
        <v>1207</v>
      </c>
      <c r="D1050" s="279" t="s">
        <v>1083</v>
      </c>
      <c r="E1050" s="279" t="s">
        <v>394</v>
      </c>
      <c r="F1050" s="303"/>
      <c r="G1050" s="303"/>
      <c r="H1050" s="279" t="s">
        <v>394</v>
      </c>
      <c r="I1050" s="279" t="s">
        <v>539</v>
      </c>
      <c r="J1050" s="279" t="s">
        <v>394</v>
      </c>
      <c r="K1050" s="279" t="s">
        <v>394</v>
      </c>
      <c r="L1050" s="279" t="s">
        <v>394</v>
      </c>
      <c r="M1050" s="279" t="s">
        <v>394</v>
      </c>
      <c r="N1050" s="279" t="s">
        <v>394</v>
      </c>
      <c r="O1050" s="279" t="s">
        <v>394</v>
      </c>
      <c r="P1050" s="315">
        <v>0</v>
      </c>
      <c r="Q1050" s="279" t="s">
        <v>394</v>
      </c>
      <c r="R1050" s="315" t="s">
        <v>394</v>
      </c>
      <c r="S1050" s="279" t="s">
        <v>394</v>
      </c>
      <c r="T1050" s="279" t="s">
        <v>394</v>
      </c>
      <c r="U1050" s="315" t="s">
        <v>394</v>
      </c>
      <c r="V1050" s="315" t="s">
        <v>394</v>
      </c>
      <c r="W1050" s="315" t="s">
        <v>394</v>
      </c>
      <c r="X1050" s="315" t="s">
        <v>394</v>
      </c>
      <c r="Y1050" s="281"/>
      <c r="Z1050" s="315" t="s">
        <v>394</v>
      </c>
      <c r="AA1050" s="315" t="s">
        <v>394</v>
      </c>
      <c r="AB1050" s="281"/>
      <c r="AC1050" s="279" t="s">
        <v>855</v>
      </c>
      <c r="AF1050" s="276" t="str">
        <f>IFERROR(VLOOKUP(A1050,'[1]قوائم الترجمة'!AC$2:AD$2397,1,0),"م")</f>
        <v>م</v>
      </c>
      <c r="AG1050" s="233"/>
      <c r="AH1050" s="233"/>
      <c r="AI1050" s="233"/>
      <c r="AJ1050" s="233"/>
      <c r="AL1050" s="267"/>
      <c r="AM1050" s="235"/>
      <c r="AO1050" s="236"/>
      <c r="AU1050" s="234"/>
    </row>
    <row r="1051" spans="1:47" ht="21" x14ac:dyDescent="0.4">
      <c r="A1051" s="278">
        <v>117984</v>
      </c>
      <c r="B1051" s="279" t="s">
        <v>5085</v>
      </c>
      <c r="C1051" s="279" t="s">
        <v>152</v>
      </c>
      <c r="D1051" s="279" t="s">
        <v>320</v>
      </c>
      <c r="E1051" s="279" t="s">
        <v>424</v>
      </c>
      <c r="F1051" s="279" t="s">
        <v>9089</v>
      </c>
      <c r="G1051" s="279" t="s">
        <v>9090</v>
      </c>
      <c r="H1051" s="279" t="s">
        <v>425</v>
      </c>
      <c r="I1051" s="279" t="s">
        <v>61</v>
      </c>
      <c r="J1051" s="279" t="s">
        <v>403</v>
      </c>
      <c r="K1051" s="280">
        <v>2009</v>
      </c>
      <c r="L1051" s="279" t="s">
        <v>402</v>
      </c>
      <c r="M1051" s="279" t="s">
        <v>394</v>
      </c>
      <c r="N1051" s="279" t="s">
        <v>9091</v>
      </c>
      <c r="O1051" s="279" t="s">
        <v>8688</v>
      </c>
      <c r="P1051" s="279">
        <v>35000</v>
      </c>
      <c r="Q1051" s="278"/>
      <c r="S1051" s="279" t="s">
        <v>394</v>
      </c>
      <c r="T1051" s="279"/>
      <c r="AC1051" s="279" t="s">
        <v>394</v>
      </c>
      <c r="AF1051" s="276">
        <f>IFERROR(VLOOKUP(A1051,'[1]قوائم الترجمة'!AC$2:AD$2397,1,0),"م")</f>
        <v>117984</v>
      </c>
      <c r="AG1051" s="233"/>
      <c r="AH1051" s="233"/>
      <c r="AI1051" s="233"/>
      <c r="AJ1051" s="233"/>
      <c r="AL1051" s="267"/>
      <c r="AM1051" s="235"/>
      <c r="AU1051" s="234"/>
    </row>
    <row r="1052" spans="1:47" ht="21" x14ac:dyDescent="0.4">
      <c r="A1052" s="278">
        <v>117986</v>
      </c>
      <c r="B1052" s="279" t="s">
        <v>5084</v>
      </c>
      <c r="C1052" s="279" t="s">
        <v>108</v>
      </c>
      <c r="D1052" s="279" t="s">
        <v>289</v>
      </c>
      <c r="E1052" s="279" t="s">
        <v>394</v>
      </c>
      <c r="F1052" s="303"/>
      <c r="G1052" s="303"/>
      <c r="H1052" s="279" t="s">
        <v>394</v>
      </c>
      <c r="I1052" s="279" t="s">
        <v>61</v>
      </c>
      <c r="J1052" s="279" t="s">
        <v>394</v>
      </c>
      <c r="K1052" s="279" t="s">
        <v>394</v>
      </c>
      <c r="L1052" s="279" t="s">
        <v>394</v>
      </c>
      <c r="M1052" s="279" t="s">
        <v>394</v>
      </c>
      <c r="N1052" s="279" t="s">
        <v>394</v>
      </c>
      <c r="O1052" s="279" t="s">
        <v>394</v>
      </c>
      <c r="P1052" s="315">
        <v>0</v>
      </c>
      <c r="Q1052" s="279" t="s">
        <v>394</v>
      </c>
      <c r="R1052" s="315" t="s">
        <v>394</v>
      </c>
      <c r="S1052" s="279" t="s">
        <v>394</v>
      </c>
      <c r="T1052" s="279" t="s">
        <v>394</v>
      </c>
      <c r="U1052" s="315" t="s">
        <v>394</v>
      </c>
      <c r="V1052" s="315" t="s">
        <v>394</v>
      </c>
      <c r="W1052" s="315" t="s">
        <v>394</v>
      </c>
      <c r="X1052" s="315" t="s">
        <v>394</v>
      </c>
      <c r="Y1052" s="281"/>
      <c r="Z1052" s="315" t="s">
        <v>394</v>
      </c>
      <c r="AA1052" s="315" t="s">
        <v>394</v>
      </c>
      <c r="AB1052" s="281"/>
      <c r="AC1052" s="279" t="s">
        <v>394</v>
      </c>
      <c r="AF1052" s="276" t="str">
        <f>IFERROR(VLOOKUP(A1052,'[1]قوائم الترجمة'!AC$2:AD$2397,1,0),"م")</f>
        <v>م</v>
      </c>
      <c r="AG1052" s="233"/>
      <c r="AH1052" s="233"/>
      <c r="AI1052" s="233"/>
      <c r="AJ1052" s="233"/>
      <c r="AL1052" s="267"/>
      <c r="AM1052" s="235"/>
      <c r="AU1052" s="234"/>
    </row>
    <row r="1053" spans="1:47" ht="21" x14ac:dyDescent="0.4">
      <c r="A1053" s="278">
        <v>117987</v>
      </c>
      <c r="B1053" s="279" t="s">
        <v>6197</v>
      </c>
      <c r="C1053" s="279" t="s">
        <v>6198</v>
      </c>
      <c r="D1053" s="279" t="s">
        <v>240</v>
      </c>
      <c r="E1053" s="279" t="s">
        <v>394</v>
      </c>
      <c r="F1053" s="303"/>
      <c r="G1053" s="303"/>
      <c r="H1053" s="279" t="s">
        <v>394</v>
      </c>
      <c r="I1053" s="279" t="s">
        <v>539</v>
      </c>
      <c r="J1053" s="279" t="s">
        <v>394</v>
      </c>
      <c r="K1053" s="279" t="s">
        <v>394</v>
      </c>
      <c r="L1053" s="279" t="s">
        <v>394</v>
      </c>
      <c r="M1053" s="279" t="s">
        <v>394</v>
      </c>
      <c r="N1053" s="279" t="s">
        <v>394</v>
      </c>
      <c r="O1053" s="279" t="s">
        <v>394</v>
      </c>
      <c r="P1053" s="315">
        <v>0</v>
      </c>
      <c r="Q1053" s="279" t="s">
        <v>394</v>
      </c>
      <c r="R1053" s="315" t="s">
        <v>394</v>
      </c>
      <c r="S1053" s="279" t="s">
        <v>394</v>
      </c>
      <c r="T1053" s="279" t="s">
        <v>394</v>
      </c>
      <c r="U1053" s="315" t="s">
        <v>394</v>
      </c>
      <c r="V1053" s="315" t="s">
        <v>394</v>
      </c>
      <c r="W1053" s="315" t="s">
        <v>394</v>
      </c>
      <c r="X1053" s="315" t="s">
        <v>394</v>
      </c>
      <c r="Y1053" s="281"/>
      <c r="Z1053" s="315" t="s">
        <v>394</v>
      </c>
      <c r="AA1053" s="315" t="s">
        <v>394</v>
      </c>
      <c r="AB1053" s="281"/>
      <c r="AC1053" s="279" t="s">
        <v>855</v>
      </c>
      <c r="AF1053" s="276" t="str">
        <f>IFERROR(VLOOKUP(A1053,'[1]قوائم الترجمة'!AC$2:AD$2397,1,0),"م")</f>
        <v>م</v>
      </c>
      <c r="AG1053" s="233"/>
      <c r="AH1053" s="233"/>
      <c r="AI1053" s="233"/>
      <c r="AJ1053" s="233"/>
      <c r="AL1053" s="267"/>
      <c r="AM1053" s="235"/>
      <c r="AU1053" s="234"/>
    </row>
    <row r="1054" spans="1:47" ht="21" x14ac:dyDescent="0.4">
      <c r="A1054" s="278">
        <v>117988</v>
      </c>
      <c r="B1054" s="279" t="s">
        <v>5082</v>
      </c>
      <c r="C1054" s="279" t="s">
        <v>5083</v>
      </c>
      <c r="D1054" s="279" t="s">
        <v>236</v>
      </c>
      <c r="E1054" s="279" t="s">
        <v>394</v>
      </c>
      <c r="F1054" s="303"/>
      <c r="G1054" s="303"/>
      <c r="H1054" s="279" t="s">
        <v>394</v>
      </c>
      <c r="I1054" s="279" t="s">
        <v>540</v>
      </c>
      <c r="J1054" s="279" t="s">
        <v>394</v>
      </c>
      <c r="K1054" s="279" t="s">
        <v>394</v>
      </c>
      <c r="L1054" s="279" t="s">
        <v>394</v>
      </c>
      <c r="M1054" s="279" t="s">
        <v>394</v>
      </c>
      <c r="N1054" s="279" t="s">
        <v>394</v>
      </c>
      <c r="O1054" s="279" t="s">
        <v>394</v>
      </c>
      <c r="P1054" s="315">
        <v>0</v>
      </c>
      <c r="Q1054" s="279" t="s">
        <v>394</v>
      </c>
      <c r="R1054" s="315" t="s">
        <v>394</v>
      </c>
      <c r="S1054" s="279" t="s">
        <v>394</v>
      </c>
      <c r="T1054" s="279" t="s">
        <v>394</v>
      </c>
      <c r="U1054" s="315" t="s">
        <v>394</v>
      </c>
      <c r="V1054" s="315" t="s">
        <v>394</v>
      </c>
      <c r="W1054" s="315" t="s">
        <v>394</v>
      </c>
      <c r="X1054" s="315" t="s">
        <v>394</v>
      </c>
      <c r="Y1054" s="281"/>
      <c r="Z1054" s="315" t="s">
        <v>394</v>
      </c>
      <c r="AA1054" s="315" t="s">
        <v>394</v>
      </c>
      <c r="AB1054" s="281"/>
      <c r="AC1054" s="279" t="s">
        <v>855</v>
      </c>
      <c r="AF1054" s="276" t="str">
        <f>IFERROR(VLOOKUP(A1054,'[1]قوائم الترجمة'!AC$2:AD$2397,1,0),"م")</f>
        <v>م</v>
      </c>
      <c r="AG1054" s="233"/>
      <c r="AH1054" s="233"/>
      <c r="AI1054" s="233"/>
      <c r="AJ1054" s="233"/>
      <c r="AL1054" s="267"/>
      <c r="AM1054" s="235"/>
      <c r="AU1054" s="234"/>
    </row>
    <row r="1055" spans="1:47" ht="21" x14ac:dyDescent="0.4">
      <c r="A1055" s="278">
        <v>117994</v>
      </c>
      <c r="B1055" s="279" t="s">
        <v>6217</v>
      </c>
      <c r="C1055" s="279" t="s">
        <v>68</v>
      </c>
      <c r="D1055" s="279" t="s">
        <v>264</v>
      </c>
      <c r="E1055" s="279" t="s">
        <v>394</v>
      </c>
      <c r="F1055" s="303"/>
      <c r="G1055" s="303"/>
      <c r="H1055" s="279" t="s">
        <v>394</v>
      </c>
      <c r="I1055" s="279" t="s">
        <v>539</v>
      </c>
      <c r="J1055" s="279" t="s">
        <v>394</v>
      </c>
      <c r="K1055" s="279" t="s">
        <v>394</v>
      </c>
      <c r="L1055" s="279" t="s">
        <v>394</v>
      </c>
      <c r="M1055" s="279" t="s">
        <v>394</v>
      </c>
      <c r="N1055" s="279" t="s">
        <v>394</v>
      </c>
      <c r="O1055" s="279" t="s">
        <v>394</v>
      </c>
      <c r="P1055" s="315">
        <v>0</v>
      </c>
      <c r="Q1055" s="279" t="s">
        <v>394</v>
      </c>
      <c r="R1055" s="315" t="s">
        <v>394</v>
      </c>
      <c r="S1055" s="279" t="s">
        <v>394</v>
      </c>
      <c r="T1055" s="279" t="s">
        <v>394</v>
      </c>
      <c r="U1055" s="315" t="s">
        <v>394</v>
      </c>
      <c r="V1055" s="315" t="s">
        <v>394</v>
      </c>
      <c r="W1055" s="315" t="s">
        <v>394</v>
      </c>
      <c r="X1055" s="315" t="s">
        <v>394</v>
      </c>
      <c r="Y1055" s="281"/>
      <c r="Z1055" s="315" t="s">
        <v>394</v>
      </c>
      <c r="AA1055" s="315" t="s">
        <v>394</v>
      </c>
      <c r="AB1055" s="281"/>
      <c r="AC1055" s="279" t="s">
        <v>855</v>
      </c>
      <c r="AF1055" s="276" t="str">
        <f>IFERROR(VLOOKUP(A1055,'[1]قوائم الترجمة'!AC$2:AD$2397,1,0),"م")</f>
        <v>م</v>
      </c>
      <c r="AG1055" s="233"/>
      <c r="AH1055" s="233"/>
      <c r="AI1055" s="233"/>
      <c r="AJ1055" s="233"/>
      <c r="AL1055" s="267"/>
      <c r="AM1055" s="235"/>
      <c r="AO1055" s="233"/>
      <c r="AU1055" s="234"/>
    </row>
    <row r="1056" spans="1:47" ht="21" x14ac:dyDescent="0.4">
      <c r="A1056" s="278">
        <v>117999</v>
      </c>
      <c r="B1056" s="279" t="s">
        <v>5080</v>
      </c>
      <c r="C1056" s="279" t="s">
        <v>5081</v>
      </c>
      <c r="D1056" s="279" t="s">
        <v>74</v>
      </c>
      <c r="E1056" s="279" t="s">
        <v>5660</v>
      </c>
      <c r="F1056" s="279" t="s">
        <v>9092</v>
      </c>
      <c r="G1056" s="279" t="s">
        <v>8133</v>
      </c>
      <c r="H1056" s="279" t="s">
        <v>425</v>
      </c>
      <c r="I1056" s="279" t="s">
        <v>61</v>
      </c>
      <c r="J1056" s="279" t="s">
        <v>7215</v>
      </c>
      <c r="K1056" s="280">
        <v>0</v>
      </c>
      <c r="L1056" s="279" t="s">
        <v>7215</v>
      </c>
      <c r="M1056" s="279" t="s">
        <v>394</v>
      </c>
      <c r="N1056" s="279" t="s">
        <v>9093</v>
      </c>
      <c r="O1056" s="279" t="s">
        <v>8429</v>
      </c>
      <c r="P1056" s="279">
        <v>20000</v>
      </c>
      <c r="Q1056" s="278"/>
      <c r="S1056" s="279" t="s">
        <v>394</v>
      </c>
      <c r="T1056" s="279"/>
      <c r="AC1056" s="279" t="s">
        <v>394</v>
      </c>
      <c r="AF1056" s="276">
        <f>IFERROR(VLOOKUP(A1056,'[1]قوائم الترجمة'!AC$2:AD$2397,1,0),"م")</f>
        <v>117999</v>
      </c>
      <c r="AG1056" s="233"/>
      <c r="AH1056" s="233"/>
      <c r="AI1056" s="233"/>
      <c r="AJ1056" s="233"/>
      <c r="AL1056" s="267"/>
      <c r="AM1056" s="235"/>
      <c r="AO1056" s="236"/>
      <c r="AU1056" s="234"/>
    </row>
    <row r="1057" spans="1:47" ht="21" x14ac:dyDescent="0.4">
      <c r="A1057" s="278">
        <v>118005</v>
      </c>
      <c r="B1057" s="279" t="s">
        <v>6517</v>
      </c>
      <c r="C1057" s="279" t="s">
        <v>505</v>
      </c>
      <c r="D1057" s="279" t="s">
        <v>6518</v>
      </c>
      <c r="E1057" s="279" t="s">
        <v>394</v>
      </c>
      <c r="F1057" s="303"/>
      <c r="G1057" s="303"/>
      <c r="H1057" s="279" t="s">
        <v>394</v>
      </c>
      <c r="I1057" s="279" t="s">
        <v>539</v>
      </c>
      <c r="J1057" s="279" t="s">
        <v>394</v>
      </c>
      <c r="K1057" s="279" t="s">
        <v>394</v>
      </c>
      <c r="L1057" s="279" t="s">
        <v>394</v>
      </c>
      <c r="M1057" s="279" t="s">
        <v>394</v>
      </c>
      <c r="N1057" s="279" t="s">
        <v>394</v>
      </c>
      <c r="O1057" s="279" t="s">
        <v>394</v>
      </c>
      <c r="P1057" s="315">
        <v>0</v>
      </c>
      <c r="Q1057" s="279" t="s">
        <v>394</v>
      </c>
      <c r="R1057" s="315" t="s">
        <v>394</v>
      </c>
      <c r="S1057" s="279" t="s">
        <v>394</v>
      </c>
      <c r="T1057" s="279" t="s">
        <v>394</v>
      </c>
      <c r="U1057" s="315" t="s">
        <v>394</v>
      </c>
      <c r="V1057" s="315" t="s">
        <v>394</v>
      </c>
      <c r="W1057" s="315" t="s">
        <v>394</v>
      </c>
      <c r="X1057" s="315" t="s">
        <v>394</v>
      </c>
      <c r="Y1057" s="281"/>
      <c r="Z1057" s="315" t="s">
        <v>394</v>
      </c>
      <c r="AA1057" s="315" t="s">
        <v>394</v>
      </c>
      <c r="AB1057" s="281"/>
      <c r="AC1057" s="279" t="s">
        <v>855</v>
      </c>
      <c r="AF1057" s="276" t="str">
        <f>IFERROR(VLOOKUP(A1057,'[1]قوائم الترجمة'!AC$2:AD$2397,1,0),"م")</f>
        <v>م</v>
      </c>
      <c r="AG1057" s="233"/>
      <c r="AH1057" s="233"/>
      <c r="AI1057" s="233"/>
      <c r="AJ1057" s="233"/>
      <c r="AL1057" s="267"/>
      <c r="AM1057" s="235"/>
      <c r="AO1057" s="233"/>
      <c r="AU1057" s="234"/>
    </row>
    <row r="1058" spans="1:47" ht="21" x14ac:dyDescent="0.4">
      <c r="A1058" s="278">
        <v>118010</v>
      </c>
      <c r="B1058" s="279" t="s">
        <v>5079</v>
      </c>
      <c r="C1058" s="279" t="s">
        <v>459</v>
      </c>
      <c r="D1058" s="279" t="s">
        <v>608</v>
      </c>
      <c r="E1058" s="279" t="s">
        <v>424</v>
      </c>
      <c r="F1058" s="279" t="s">
        <v>9094</v>
      </c>
      <c r="G1058" s="279" t="s">
        <v>417</v>
      </c>
      <c r="H1058" s="279" t="s">
        <v>425</v>
      </c>
      <c r="I1058" s="279" t="s">
        <v>61</v>
      </c>
      <c r="J1058" s="279" t="s">
        <v>403</v>
      </c>
      <c r="K1058" s="280">
        <v>1989</v>
      </c>
      <c r="L1058" s="279" t="s">
        <v>402</v>
      </c>
      <c r="M1058" s="279" t="s">
        <v>394</v>
      </c>
      <c r="N1058" s="279" t="s">
        <v>394</v>
      </c>
      <c r="O1058" s="279" t="s">
        <v>394</v>
      </c>
      <c r="P1058" s="315">
        <v>0</v>
      </c>
      <c r="Q1058" s="278"/>
      <c r="S1058" s="279" t="s">
        <v>394</v>
      </c>
      <c r="T1058" s="279" t="s">
        <v>394</v>
      </c>
      <c r="AC1058" s="279" t="s">
        <v>394</v>
      </c>
      <c r="AF1058" s="276">
        <f>IFERROR(VLOOKUP(A1058,'[1]قوائم الترجمة'!AC$2:AD$2397,1,0),"م")</f>
        <v>118010</v>
      </c>
      <c r="AG1058" s="233"/>
      <c r="AH1058" s="233"/>
      <c r="AI1058" s="233"/>
      <c r="AJ1058" s="233"/>
      <c r="AL1058" s="267"/>
      <c r="AM1058" s="235"/>
      <c r="AO1058" s="236"/>
      <c r="AU1058" s="234"/>
    </row>
    <row r="1059" spans="1:47" ht="21" x14ac:dyDescent="0.4">
      <c r="A1059" s="278">
        <v>118014</v>
      </c>
      <c r="B1059" s="279" t="s">
        <v>1594</v>
      </c>
      <c r="C1059" s="279" t="s">
        <v>158</v>
      </c>
      <c r="D1059" s="279" t="s">
        <v>1306</v>
      </c>
      <c r="E1059" s="279" t="s">
        <v>5660</v>
      </c>
      <c r="F1059" s="279" t="s">
        <v>9095</v>
      </c>
      <c r="G1059" s="279" t="s">
        <v>402</v>
      </c>
      <c r="H1059" s="279" t="s">
        <v>425</v>
      </c>
      <c r="I1059" s="279" t="s">
        <v>61</v>
      </c>
      <c r="J1059" s="279" t="s">
        <v>7215</v>
      </c>
      <c r="K1059" s="280">
        <v>0</v>
      </c>
      <c r="L1059" s="279" t="s">
        <v>7215</v>
      </c>
      <c r="M1059" s="279" t="s">
        <v>394</v>
      </c>
      <c r="N1059" s="279"/>
      <c r="O1059" s="279" t="s">
        <v>394</v>
      </c>
      <c r="P1059" s="315">
        <v>0</v>
      </c>
      <c r="Q1059" s="278"/>
      <c r="S1059" s="279" t="s">
        <v>394</v>
      </c>
      <c r="T1059" s="279" t="s">
        <v>394</v>
      </c>
      <c r="AC1059" s="279" t="s">
        <v>855</v>
      </c>
      <c r="AF1059" s="276">
        <f>IFERROR(VLOOKUP(A1059,'[1]قوائم الترجمة'!AC$2:AD$2397,1,0),"م")</f>
        <v>118014</v>
      </c>
      <c r="AG1059" s="246"/>
      <c r="AH1059" s="246"/>
      <c r="AI1059" s="246"/>
      <c r="AJ1059" s="246"/>
      <c r="AL1059" s="267"/>
      <c r="AM1059" s="235"/>
      <c r="AU1059" s="234"/>
    </row>
    <row r="1060" spans="1:47" ht="21" x14ac:dyDescent="0.4">
      <c r="A1060" s="278">
        <v>118018</v>
      </c>
      <c r="B1060" s="279" t="s">
        <v>1593</v>
      </c>
      <c r="C1060" s="279" t="s">
        <v>192</v>
      </c>
      <c r="D1060" s="279" t="s">
        <v>1483</v>
      </c>
      <c r="E1060" s="279" t="s">
        <v>423</v>
      </c>
      <c r="F1060" s="279" t="s">
        <v>8406</v>
      </c>
      <c r="G1060" s="279" t="s">
        <v>402</v>
      </c>
      <c r="H1060" s="279" t="s">
        <v>425</v>
      </c>
      <c r="I1060" s="279" t="s">
        <v>541</v>
      </c>
      <c r="J1060" s="279" t="s">
        <v>426</v>
      </c>
      <c r="K1060" s="280">
        <v>2014</v>
      </c>
      <c r="L1060" s="279" t="s">
        <v>402</v>
      </c>
      <c r="M1060" s="279" t="s">
        <v>394</v>
      </c>
      <c r="N1060" s="279" t="s">
        <v>394</v>
      </c>
      <c r="O1060" s="279" t="s">
        <v>394</v>
      </c>
      <c r="P1060" s="315">
        <v>0</v>
      </c>
      <c r="Q1060" s="278"/>
      <c r="S1060" s="279" t="s">
        <v>394</v>
      </c>
      <c r="T1060" s="279" t="s">
        <v>394</v>
      </c>
      <c r="AC1060" s="279" t="s">
        <v>855</v>
      </c>
      <c r="AF1060" s="276">
        <f>IFERROR(VLOOKUP(A1060,'[1]قوائم الترجمة'!AC$2:AD$2397,1,0),"م")</f>
        <v>118018</v>
      </c>
      <c r="AG1060" s="233"/>
      <c r="AH1060" s="233"/>
      <c r="AI1060" s="233"/>
      <c r="AJ1060" s="233"/>
      <c r="AL1060" s="267"/>
      <c r="AM1060" s="235"/>
      <c r="AO1060" s="236"/>
      <c r="AU1060" s="234"/>
    </row>
    <row r="1061" spans="1:47" ht="21" x14ac:dyDescent="0.4">
      <c r="A1061" s="278">
        <v>118021</v>
      </c>
      <c r="B1061" s="279" t="s">
        <v>6303</v>
      </c>
      <c r="C1061" s="279" t="s">
        <v>68</v>
      </c>
      <c r="D1061" s="279" t="s">
        <v>264</v>
      </c>
      <c r="E1061" s="279" t="s">
        <v>394</v>
      </c>
      <c r="F1061" s="303"/>
      <c r="G1061" s="303"/>
      <c r="H1061" s="279" t="s">
        <v>394</v>
      </c>
      <c r="I1061" s="279" t="s">
        <v>539</v>
      </c>
      <c r="J1061" s="279" t="s">
        <v>394</v>
      </c>
      <c r="K1061" s="279" t="s">
        <v>394</v>
      </c>
      <c r="L1061" s="279" t="s">
        <v>394</v>
      </c>
      <c r="M1061" s="279" t="s">
        <v>394</v>
      </c>
      <c r="N1061" s="279" t="s">
        <v>394</v>
      </c>
      <c r="O1061" s="279" t="s">
        <v>394</v>
      </c>
      <c r="P1061" s="315">
        <v>0</v>
      </c>
      <c r="Q1061" s="279" t="s">
        <v>394</v>
      </c>
      <c r="R1061" s="315" t="s">
        <v>394</v>
      </c>
      <c r="S1061" s="279" t="s">
        <v>394</v>
      </c>
      <c r="T1061" s="279" t="s">
        <v>394</v>
      </c>
      <c r="U1061" s="315" t="s">
        <v>394</v>
      </c>
      <c r="V1061" s="315" t="s">
        <v>394</v>
      </c>
      <c r="W1061" s="315" t="s">
        <v>394</v>
      </c>
      <c r="X1061" s="315" t="s">
        <v>394</v>
      </c>
      <c r="Y1061" s="281"/>
      <c r="Z1061" s="315" t="s">
        <v>394</v>
      </c>
      <c r="AA1061" s="315" t="s">
        <v>394</v>
      </c>
      <c r="AB1061" s="281"/>
      <c r="AC1061" s="279" t="s">
        <v>855</v>
      </c>
      <c r="AF1061" s="276" t="str">
        <f>IFERROR(VLOOKUP(A1061,'[1]قوائم الترجمة'!AC$2:AD$2397,1,0),"م")</f>
        <v>م</v>
      </c>
      <c r="AG1061" s="233"/>
      <c r="AH1061" s="233"/>
      <c r="AI1061" s="233"/>
      <c r="AJ1061" s="233"/>
      <c r="AL1061" s="267"/>
      <c r="AM1061" s="235"/>
      <c r="AU1061" s="234"/>
    </row>
    <row r="1062" spans="1:47" ht="21" x14ac:dyDescent="0.4">
      <c r="A1062" s="278">
        <v>118023</v>
      </c>
      <c r="B1062" s="279" t="s">
        <v>6313</v>
      </c>
      <c r="C1062" s="279" t="s">
        <v>91</v>
      </c>
      <c r="D1062" s="279" t="s">
        <v>264</v>
      </c>
      <c r="E1062" s="279" t="s">
        <v>394</v>
      </c>
      <c r="F1062" s="303"/>
      <c r="G1062" s="303"/>
      <c r="H1062" s="279" t="s">
        <v>394</v>
      </c>
      <c r="I1062" s="279" t="s">
        <v>538</v>
      </c>
      <c r="J1062" s="279" t="s">
        <v>394</v>
      </c>
      <c r="K1062" s="279" t="s">
        <v>394</v>
      </c>
      <c r="L1062" s="279" t="s">
        <v>394</v>
      </c>
      <c r="M1062" s="279" t="s">
        <v>394</v>
      </c>
      <c r="N1062" s="279" t="s">
        <v>394</v>
      </c>
      <c r="O1062" s="279" t="s">
        <v>394</v>
      </c>
      <c r="P1062" s="315">
        <v>0</v>
      </c>
      <c r="Q1062" s="279" t="s">
        <v>394</v>
      </c>
      <c r="R1062" s="315" t="s">
        <v>394</v>
      </c>
      <c r="S1062" s="279" t="s">
        <v>394</v>
      </c>
      <c r="T1062" s="279" t="s">
        <v>394</v>
      </c>
      <c r="U1062" s="315" t="s">
        <v>394</v>
      </c>
      <c r="V1062" s="315" t="s">
        <v>394</v>
      </c>
      <c r="W1062" s="315" t="s">
        <v>394</v>
      </c>
      <c r="X1062" s="315" t="s">
        <v>394</v>
      </c>
      <c r="Y1062" s="281"/>
      <c r="Z1062" s="315" t="s">
        <v>394</v>
      </c>
      <c r="AA1062" s="315" t="s">
        <v>394</v>
      </c>
      <c r="AB1062" s="281"/>
      <c r="AC1062" s="279" t="s">
        <v>855</v>
      </c>
      <c r="AF1062" s="276" t="str">
        <f>IFERROR(VLOOKUP(A1062,'[1]قوائم الترجمة'!AC$2:AD$2397,1,0),"م")</f>
        <v>م</v>
      </c>
      <c r="AG1062" s="233"/>
      <c r="AH1062" s="233"/>
      <c r="AI1062" s="233"/>
      <c r="AJ1062" s="233"/>
      <c r="AL1062" s="267"/>
      <c r="AM1062" s="235"/>
      <c r="AU1062" s="234"/>
    </row>
    <row r="1063" spans="1:47" ht="21" x14ac:dyDescent="0.4">
      <c r="A1063" s="278">
        <v>118025</v>
      </c>
      <c r="B1063" s="279" t="s">
        <v>1592</v>
      </c>
      <c r="C1063" s="279" t="s">
        <v>84</v>
      </c>
      <c r="D1063" s="279" t="s">
        <v>341</v>
      </c>
      <c r="E1063" s="279" t="s">
        <v>394</v>
      </c>
      <c r="F1063" s="303"/>
      <c r="G1063" s="303"/>
      <c r="H1063" s="279" t="s">
        <v>394</v>
      </c>
      <c r="I1063" s="279" t="s">
        <v>61</v>
      </c>
      <c r="J1063" s="279" t="s">
        <v>394</v>
      </c>
      <c r="K1063" s="279" t="s">
        <v>394</v>
      </c>
      <c r="L1063" s="279" t="s">
        <v>394</v>
      </c>
      <c r="M1063" s="279" t="s">
        <v>394</v>
      </c>
      <c r="N1063" s="279" t="s">
        <v>394</v>
      </c>
      <c r="O1063" s="279" t="s">
        <v>394</v>
      </c>
      <c r="P1063" s="315">
        <v>0</v>
      </c>
      <c r="Q1063" s="279" t="s">
        <v>394</v>
      </c>
      <c r="R1063" s="315" t="s">
        <v>394</v>
      </c>
      <c r="S1063" s="279" t="s">
        <v>394</v>
      </c>
      <c r="T1063" s="279" t="s">
        <v>394</v>
      </c>
      <c r="U1063" s="315" t="s">
        <v>394</v>
      </c>
      <c r="V1063" s="315" t="s">
        <v>394</v>
      </c>
      <c r="W1063" s="315" t="s">
        <v>394</v>
      </c>
      <c r="X1063" s="315" t="s">
        <v>394</v>
      </c>
      <c r="Y1063" s="281"/>
      <c r="Z1063" s="315" t="s">
        <v>394</v>
      </c>
      <c r="AA1063" s="315" t="s">
        <v>394</v>
      </c>
      <c r="AB1063" s="281"/>
      <c r="AC1063" s="279" t="s">
        <v>855</v>
      </c>
      <c r="AF1063" s="276" t="str">
        <f>IFERROR(VLOOKUP(A1063,'[1]قوائم الترجمة'!AC$2:AD$2397,1,0),"م")</f>
        <v>م</v>
      </c>
      <c r="AG1063" s="233"/>
      <c r="AH1063" s="233"/>
      <c r="AI1063" s="233"/>
      <c r="AJ1063" s="233"/>
      <c r="AL1063" s="267"/>
      <c r="AM1063" s="235"/>
      <c r="AU1063" s="234"/>
    </row>
    <row r="1064" spans="1:47" ht="21" x14ac:dyDescent="0.4">
      <c r="A1064" s="278">
        <v>118029</v>
      </c>
      <c r="B1064" s="279" t="s">
        <v>6355</v>
      </c>
      <c r="C1064" s="279" t="s">
        <v>465</v>
      </c>
      <c r="D1064" s="279" t="s">
        <v>509</v>
      </c>
      <c r="E1064" s="279" t="s">
        <v>394</v>
      </c>
      <c r="F1064" s="303"/>
      <c r="G1064" s="303"/>
      <c r="H1064" s="279" t="s">
        <v>394</v>
      </c>
      <c r="I1064" s="279" t="s">
        <v>538</v>
      </c>
      <c r="J1064" s="279" t="s">
        <v>394</v>
      </c>
      <c r="K1064" s="279" t="s">
        <v>394</v>
      </c>
      <c r="L1064" s="279" t="s">
        <v>394</v>
      </c>
      <c r="M1064" s="279" t="s">
        <v>394</v>
      </c>
      <c r="N1064" s="279" t="s">
        <v>394</v>
      </c>
      <c r="O1064" s="279" t="s">
        <v>394</v>
      </c>
      <c r="P1064" s="315">
        <v>0</v>
      </c>
      <c r="Q1064" s="279" t="s">
        <v>394</v>
      </c>
      <c r="R1064" s="315" t="s">
        <v>394</v>
      </c>
      <c r="S1064" s="279" t="s">
        <v>394</v>
      </c>
      <c r="T1064" s="279" t="s">
        <v>394</v>
      </c>
      <c r="U1064" s="315" t="s">
        <v>394</v>
      </c>
      <c r="V1064" s="315" t="s">
        <v>394</v>
      </c>
      <c r="W1064" s="315" t="s">
        <v>394</v>
      </c>
      <c r="X1064" s="315" t="s">
        <v>394</v>
      </c>
      <c r="Y1064" s="281"/>
      <c r="Z1064" s="315" t="s">
        <v>394</v>
      </c>
      <c r="AA1064" s="315" t="s">
        <v>394</v>
      </c>
      <c r="AB1064" s="281"/>
      <c r="AC1064" s="279" t="s">
        <v>855</v>
      </c>
      <c r="AF1064" s="276" t="str">
        <f>IFERROR(VLOOKUP(A1064,'[1]قوائم الترجمة'!AC$2:AD$2397,1,0),"م")</f>
        <v>م</v>
      </c>
      <c r="AG1064" s="246"/>
      <c r="AH1064" s="246"/>
      <c r="AI1064" s="246"/>
      <c r="AJ1064" s="246"/>
      <c r="AL1064" s="267"/>
      <c r="AM1064" s="235"/>
      <c r="AU1064" s="234"/>
    </row>
    <row r="1065" spans="1:47" ht="21" x14ac:dyDescent="0.4">
      <c r="A1065" s="278">
        <v>118030</v>
      </c>
      <c r="B1065" s="279" t="s">
        <v>6359</v>
      </c>
      <c r="C1065" s="279" t="s">
        <v>72</v>
      </c>
      <c r="D1065" s="279" t="s">
        <v>256</v>
      </c>
      <c r="E1065" s="279" t="s">
        <v>394</v>
      </c>
      <c r="F1065" s="303"/>
      <c r="G1065" s="303"/>
      <c r="H1065" s="279" t="s">
        <v>394</v>
      </c>
      <c r="I1065" s="279" t="s">
        <v>540</v>
      </c>
      <c r="J1065" s="279" t="s">
        <v>394</v>
      </c>
      <c r="K1065" s="279" t="s">
        <v>394</v>
      </c>
      <c r="L1065" s="279" t="s">
        <v>394</v>
      </c>
      <c r="M1065" s="279" t="s">
        <v>394</v>
      </c>
      <c r="N1065" s="279" t="s">
        <v>394</v>
      </c>
      <c r="O1065" s="279" t="s">
        <v>394</v>
      </c>
      <c r="P1065" s="315">
        <v>0</v>
      </c>
      <c r="Q1065" s="279" t="s">
        <v>394</v>
      </c>
      <c r="R1065" s="315" t="s">
        <v>394</v>
      </c>
      <c r="S1065" s="279" t="s">
        <v>394</v>
      </c>
      <c r="T1065" s="279" t="s">
        <v>394</v>
      </c>
      <c r="U1065" s="315" t="s">
        <v>394</v>
      </c>
      <c r="V1065" s="315" t="s">
        <v>394</v>
      </c>
      <c r="W1065" s="315" t="s">
        <v>394</v>
      </c>
      <c r="X1065" s="315" t="s">
        <v>394</v>
      </c>
      <c r="Y1065" s="281"/>
      <c r="Z1065" s="315" t="s">
        <v>394</v>
      </c>
      <c r="AA1065" s="315" t="s">
        <v>394</v>
      </c>
      <c r="AB1065" s="281"/>
      <c r="AC1065" s="279" t="s">
        <v>855</v>
      </c>
      <c r="AF1065" s="276" t="str">
        <f>IFERROR(VLOOKUP(A1065,'[1]قوائم الترجمة'!AC$2:AD$2397,1,0),"م")</f>
        <v>م</v>
      </c>
      <c r="AG1065" s="233"/>
      <c r="AH1065" s="233"/>
      <c r="AI1065" s="233"/>
      <c r="AJ1065" s="233"/>
      <c r="AL1065" s="267"/>
      <c r="AM1065" s="235"/>
      <c r="AU1065" s="234"/>
    </row>
    <row r="1066" spans="1:47" ht="21" x14ac:dyDescent="0.4">
      <c r="A1066" s="278">
        <v>118035</v>
      </c>
      <c r="B1066" s="279" t="s">
        <v>6370</v>
      </c>
      <c r="C1066" s="279" t="s">
        <v>83</v>
      </c>
      <c r="D1066" s="279" t="s">
        <v>237</v>
      </c>
      <c r="E1066" s="279" t="s">
        <v>394</v>
      </c>
      <c r="F1066" s="303"/>
      <c r="G1066" s="303"/>
      <c r="H1066" s="279" t="s">
        <v>394</v>
      </c>
      <c r="I1066" s="279" t="s">
        <v>61</v>
      </c>
      <c r="J1066" s="279" t="s">
        <v>394</v>
      </c>
      <c r="K1066" s="279" t="s">
        <v>394</v>
      </c>
      <c r="L1066" s="279" t="s">
        <v>394</v>
      </c>
      <c r="M1066" s="279" t="s">
        <v>394</v>
      </c>
      <c r="N1066" s="279" t="s">
        <v>394</v>
      </c>
      <c r="O1066" s="279" t="s">
        <v>394</v>
      </c>
      <c r="P1066" s="315">
        <v>0</v>
      </c>
      <c r="Q1066" s="279" t="s">
        <v>394</v>
      </c>
      <c r="R1066" s="315" t="s">
        <v>394</v>
      </c>
      <c r="S1066" s="279" t="s">
        <v>394</v>
      </c>
      <c r="T1066" s="279" t="s">
        <v>394</v>
      </c>
      <c r="U1066" s="315" t="s">
        <v>394</v>
      </c>
      <c r="V1066" s="315" t="s">
        <v>394</v>
      </c>
      <c r="W1066" s="315" t="s">
        <v>394</v>
      </c>
      <c r="X1066" s="315" t="s">
        <v>394</v>
      </c>
      <c r="Y1066" s="281"/>
      <c r="Z1066" s="315" t="s">
        <v>394</v>
      </c>
      <c r="AA1066" s="315" t="s">
        <v>394</v>
      </c>
      <c r="AB1066" s="281"/>
      <c r="AC1066" s="279" t="s">
        <v>855</v>
      </c>
      <c r="AF1066" s="276" t="str">
        <f>IFERROR(VLOOKUP(A1066,'[1]قوائم الترجمة'!AC$2:AD$2397,1,0),"م")</f>
        <v>م</v>
      </c>
      <c r="AG1066" s="233"/>
      <c r="AH1066" s="233"/>
      <c r="AI1066" s="233"/>
      <c r="AJ1066" s="233"/>
      <c r="AL1066" s="267"/>
      <c r="AM1066" s="235"/>
      <c r="AU1066" s="234"/>
    </row>
    <row r="1067" spans="1:47" ht="21" x14ac:dyDescent="0.4">
      <c r="A1067" s="278">
        <v>118036</v>
      </c>
      <c r="B1067" s="279" t="s">
        <v>6375</v>
      </c>
      <c r="C1067" s="279" t="s">
        <v>97</v>
      </c>
      <c r="D1067" s="279" t="s">
        <v>1414</v>
      </c>
      <c r="E1067" s="279" t="s">
        <v>394</v>
      </c>
      <c r="F1067" s="303"/>
      <c r="G1067" s="303"/>
      <c r="H1067" s="279" t="s">
        <v>394</v>
      </c>
      <c r="I1067" s="279" t="s">
        <v>539</v>
      </c>
      <c r="J1067" s="279" t="s">
        <v>394</v>
      </c>
      <c r="K1067" s="279" t="s">
        <v>394</v>
      </c>
      <c r="L1067" s="279" t="s">
        <v>394</v>
      </c>
      <c r="M1067" s="279" t="s">
        <v>394</v>
      </c>
      <c r="N1067" s="279" t="s">
        <v>394</v>
      </c>
      <c r="O1067" s="279" t="s">
        <v>394</v>
      </c>
      <c r="P1067" s="315">
        <v>0</v>
      </c>
      <c r="Q1067" s="279" t="s">
        <v>394</v>
      </c>
      <c r="R1067" s="315" t="s">
        <v>394</v>
      </c>
      <c r="S1067" s="279" t="s">
        <v>394</v>
      </c>
      <c r="T1067" s="279" t="s">
        <v>394</v>
      </c>
      <c r="U1067" s="315" t="s">
        <v>394</v>
      </c>
      <c r="V1067" s="315" t="s">
        <v>394</v>
      </c>
      <c r="W1067" s="315" t="s">
        <v>394</v>
      </c>
      <c r="X1067" s="315" t="s">
        <v>394</v>
      </c>
      <c r="Y1067" s="281"/>
      <c r="Z1067" s="315" t="s">
        <v>394</v>
      </c>
      <c r="AA1067" s="315" t="s">
        <v>394</v>
      </c>
      <c r="AB1067" s="281"/>
      <c r="AC1067" s="279" t="s">
        <v>855</v>
      </c>
      <c r="AF1067" s="276" t="str">
        <f>IFERROR(VLOOKUP(A1067,'[1]قوائم الترجمة'!AC$2:AD$2397,1,0),"م")</f>
        <v>م</v>
      </c>
      <c r="AG1067" s="233"/>
      <c r="AH1067" s="233"/>
      <c r="AI1067" s="233"/>
      <c r="AJ1067" s="233"/>
      <c r="AL1067" s="267"/>
      <c r="AM1067" s="235"/>
      <c r="AO1067" s="233"/>
      <c r="AU1067" s="234"/>
    </row>
    <row r="1068" spans="1:47" ht="21" x14ac:dyDescent="0.4">
      <c r="A1068" s="278">
        <v>118041</v>
      </c>
      <c r="B1068" s="279" t="s">
        <v>6396</v>
      </c>
      <c r="C1068" s="279" t="s">
        <v>6268</v>
      </c>
      <c r="D1068" s="279" t="s">
        <v>251</v>
      </c>
      <c r="E1068" s="279" t="s">
        <v>394</v>
      </c>
      <c r="F1068" s="303"/>
      <c r="G1068" s="303"/>
      <c r="H1068" s="279" t="s">
        <v>394</v>
      </c>
      <c r="I1068" s="279" t="s">
        <v>540</v>
      </c>
      <c r="J1068" s="279" t="s">
        <v>394</v>
      </c>
      <c r="K1068" s="279" t="s">
        <v>394</v>
      </c>
      <c r="L1068" s="279" t="s">
        <v>394</v>
      </c>
      <c r="M1068" s="279" t="s">
        <v>394</v>
      </c>
      <c r="N1068" s="279" t="s">
        <v>394</v>
      </c>
      <c r="O1068" s="279" t="s">
        <v>394</v>
      </c>
      <c r="P1068" s="315">
        <v>0</v>
      </c>
      <c r="Q1068" s="279" t="s">
        <v>394</v>
      </c>
      <c r="R1068" s="315" t="s">
        <v>394</v>
      </c>
      <c r="S1068" s="279" t="s">
        <v>394</v>
      </c>
      <c r="T1068" s="279" t="s">
        <v>394</v>
      </c>
      <c r="U1068" s="315" t="s">
        <v>394</v>
      </c>
      <c r="V1068" s="315" t="s">
        <v>394</v>
      </c>
      <c r="W1068" s="315" t="s">
        <v>394</v>
      </c>
      <c r="X1068" s="315" t="s">
        <v>394</v>
      </c>
      <c r="Y1068" s="281"/>
      <c r="Z1068" s="315" t="s">
        <v>394</v>
      </c>
      <c r="AA1068" s="315" t="s">
        <v>394</v>
      </c>
      <c r="AB1068" s="281"/>
      <c r="AC1068" s="279" t="s">
        <v>855</v>
      </c>
      <c r="AF1068" s="276" t="str">
        <f>IFERROR(VLOOKUP(A1068,'[1]قوائم الترجمة'!AC$2:AD$2397,1,0),"م")</f>
        <v>م</v>
      </c>
      <c r="AG1068" s="233"/>
      <c r="AH1068" s="233"/>
      <c r="AI1068" s="233"/>
      <c r="AJ1068" s="233"/>
      <c r="AL1068" s="267"/>
      <c r="AM1068" s="235"/>
      <c r="AU1068" s="234"/>
    </row>
    <row r="1069" spans="1:47" ht="21" x14ac:dyDescent="0.4">
      <c r="A1069" s="278">
        <v>118042</v>
      </c>
      <c r="B1069" s="279" t="s">
        <v>6398</v>
      </c>
      <c r="C1069" s="279" t="s">
        <v>1413</v>
      </c>
      <c r="D1069" s="279" t="s">
        <v>792</v>
      </c>
      <c r="E1069" s="279" t="s">
        <v>394</v>
      </c>
      <c r="F1069" s="303"/>
      <c r="G1069" s="303"/>
      <c r="H1069" s="279" t="s">
        <v>394</v>
      </c>
      <c r="I1069" s="279" t="s">
        <v>540</v>
      </c>
      <c r="J1069" s="279" t="s">
        <v>394</v>
      </c>
      <c r="K1069" s="279" t="s">
        <v>394</v>
      </c>
      <c r="L1069" s="279" t="s">
        <v>394</v>
      </c>
      <c r="M1069" s="279" t="s">
        <v>394</v>
      </c>
      <c r="N1069" s="279" t="s">
        <v>394</v>
      </c>
      <c r="O1069" s="279" t="s">
        <v>394</v>
      </c>
      <c r="P1069" s="315">
        <v>0</v>
      </c>
      <c r="Q1069" s="279" t="s">
        <v>394</v>
      </c>
      <c r="R1069" s="315" t="s">
        <v>394</v>
      </c>
      <c r="S1069" s="279" t="s">
        <v>394</v>
      </c>
      <c r="T1069" s="279" t="s">
        <v>394</v>
      </c>
      <c r="U1069" s="315" t="s">
        <v>394</v>
      </c>
      <c r="V1069" s="315" t="s">
        <v>394</v>
      </c>
      <c r="W1069" s="315" t="s">
        <v>394</v>
      </c>
      <c r="X1069" s="315" t="s">
        <v>394</v>
      </c>
      <c r="Y1069" s="281"/>
      <c r="Z1069" s="315" t="s">
        <v>394</v>
      </c>
      <c r="AA1069" s="315" t="s">
        <v>394</v>
      </c>
      <c r="AB1069" s="281"/>
      <c r="AC1069" s="279" t="s">
        <v>855</v>
      </c>
      <c r="AF1069" s="276" t="str">
        <f>IFERROR(VLOOKUP(A1069,'[1]قوائم الترجمة'!AC$2:AD$2397,1,0),"م")</f>
        <v>م</v>
      </c>
      <c r="AG1069" s="233"/>
      <c r="AH1069" s="233"/>
      <c r="AI1069" s="233"/>
      <c r="AJ1069" s="233"/>
      <c r="AL1069" s="267"/>
      <c r="AM1069" s="235"/>
      <c r="AU1069" s="234"/>
    </row>
    <row r="1070" spans="1:47" ht="21" x14ac:dyDescent="0.4">
      <c r="A1070" s="278">
        <v>118044</v>
      </c>
      <c r="B1070" s="279" t="s">
        <v>6403</v>
      </c>
      <c r="C1070" s="279" t="s">
        <v>6404</v>
      </c>
      <c r="D1070" s="279" t="s">
        <v>1148</v>
      </c>
      <c r="E1070" s="279" t="s">
        <v>394</v>
      </c>
      <c r="F1070" s="303"/>
      <c r="G1070" s="303"/>
      <c r="H1070" s="279" t="s">
        <v>394</v>
      </c>
      <c r="I1070" s="279" t="s">
        <v>538</v>
      </c>
      <c r="J1070" s="279" t="s">
        <v>394</v>
      </c>
      <c r="K1070" s="279" t="s">
        <v>394</v>
      </c>
      <c r="L1070" s="279" t="s">
        <v>394</v>
      </c>
      <c r="M1070" s="279" t="s">
        <v>394</v>
      </c>
      <c r="N1070" s="279" t="s">
        <v>394</v>
      </c>
      <c r="O1070" s="279" t="s">
        <v>394</v>
      </c>
      <c r="P1070" s="315">
        <v>0</v>
      </c>
      <c r="Q1070" s="279" t="s">
        <v>394</v>
      </c>
      <c r="R1070" s="315" t="s">
        <v>394</v>
      </c>
      <c r="S1070" s="279" t="s">
        <v>394</v>
      </c>
      <c r="T1070" s="279" t="s">
        <v>394</v>
      </c>
      <c r="U1070" s="315" t="s">
        <v>394</v>
      </c>
      <c r="V1070" s="315" t="s">
        <v>394</v>
      </c>
      <c r="W1070" s="315" t="s">
        <v>394</v>
      </c>
      <c r="X1070" s="315" t="s">
        <v>394</v>
      </c>
      <c r="Y1070" s="281"/>
      <c r="Z1070" s="315" t="s">
        <v>394</v>
      </c>
      <c r="AA1070" s="315" t="s">
        <v>394</v>
      </c>
      <c r="AB1070" s="281"/>
      <c r="AC1070" s="279" t="s">
        <v>855</v>
      </c>
      <c r="AF1070" s="276" t="str">
        <f>IFERROR(VLOOKUP(A1070,'[1]قوائم الترجمة'!AC$2:AD$2397,1,0),"م")</f>
        <v>م</v>
      </c>
      <c r="AG1070" s="233"/>
      <c r="AH1070" s="233"/>
      <c r="AI1070" s="233"/>
      <c r="AJ1070" s="233"/>
      <c r="AL1070" s="267"/>
      <c r="AM1070" s="235"/>
      <c r="AO1070" s="236"/>
      <c r="AU1070" s="234"/>
    </row>
    <row r="1071" spans="1:47" ht="21" x14ac:dyDescent="0.4">
      <c r="A1071" s="278">
        <v>118045</v>
      </c>
      <c r="B1071" s="279" t="s">
        <v>5078</v>
      </c>
      <c r="C1071" s="279" t="s">
        <v>750</v>
      </c>
      <c r="D1071" s="279" t="s">
        <v>286</v>
      </c>
      <c r="E1071" s="279" t="s">
        <v>394</v>
      </c>
      <c r="F1071" s="303"/>
      <c r="G1071" s="303"/>
      <c r="H1071" s="279" t="s">
        <v>394</v>
      </c>
      <c r="I1071" s="279" t="s">
        <v>538</v>
      </c>
      <c r="J1071" s="279" t="s">
        <v>394</v>
      </c>
      <c r="K1071" s="279" t="s">
        <v>394</v>
      </c>
      <c r="L1071" s="279" t="s">
        <v>394</v>
      </c>
      <c r="M1071" s="279" t="s">
        <v>394</v>
      </c>
      <c r="N1071" s="279" t="s">
        <v>394</v>
      </c>
      <c r="O1071" s="279" t="s">
        <v>394</v>
      </c>
      <c r="P1071" s="315">
        <v>0</v>
      </c>
      <c r="Q1071" s="279" t="s">
        <v>394</v>
      </c>
      <c r="R1071" s="315" t="s">
        <v>394</v>
      </c>
      <c r="S1071" s="279" t="s">
        <v>394</v>
      </c>
      <c r="T1071" s="279" t="s">
        <v>394</v>
      </c>
      <c r="U1071" s="315" t="s">
        <v>394</v>
      </c>
      <c r="V1071" s="315" t="s">
        <v>394</v>
      </c>
      <c r="W1071" s="315" t="s">
        <v>394</v>
      </c>
      <c r="X1071" s="315" t="s">
        <v>394</v>
      </c>
      <c r="Y1071" s="281"/>
      <c r="Z1071" s="315" t="s">
        <v>394</v>
      </c>
      <c r="AA1071" s="315" t="s">
        <v>394</v>
      </c>
      <c r="AB1071" s="281"/>
      <c r="AC1071" s="279" t="s">
        <v>855</v>
      </c>
      <c r="AF1071" s="276" t="str">
        <f>IFERROR(VLOOKUP(A1071,'[1]قوائم الترجمة'!AC$2:AD$2397,1,0),"م")</f>
        <v>م</v>
      </c>
      <c r="AG1071" s="233"/>
      <c r="AH1071" s="233"/>
      <c r="AI1071" s="233"/>
      <c r="AJ1071" s="233"/>
      <c r="AL1071" s="267"/>
      <c r="AM1071" s="235"/>
      <c r="AU1071" s="234"/>
    </row>
    <row r="1072" spans="1:47" ht="21" x14ac:dyDescent="0.4">
      <c r="A1072" s="278">
        <v>118049</v>
      </c>
      <c r="B1072" s="279" t="s">
        <v>5076</v>
      </c>
      <c r="C1072" s="279" t="s">
        <v>5077</v>
      </c>
      <c r="D1072" s="279" t="s">
        <v>301</v>
      </c>
      <c r="E1072" s="279" t="s">
        <v>5660</v>
      </c>
      <c r="F1072" s="279" t="s">
        <v>9096</v>
      </c>
      <c r="G1072" s="279" t="s">
        <v>410</v>
      </c>
      <c r="H1072" s="279" t="s">
        <v>425</v>
      </c>
      <c r="I1072" s="279" t="s">
        <v>61</v>
      </c>
      <c r="J1072" s="279" t="s">
        <v>7215</v>
      </c>
      <c r="K1072" s="280">
        <v>0</v>
      </c>
      <c r="L1072" s="279" t="s">
        <v>7215</v>
      </c>
      <c r="M1072" s="279" t="s">
        <v>394</v>
      </c>
      <c r="N1072" s="279"/>
      <c r="O1072" s="279" t="s">
        <v>394</v>
      </c>
      <c r="P1072" s="315">
        <v>0</v>
      </c>
      <c r="Q1072" s="278"/>
      <c r="S1072" s="279" t="s">
        <v>394</v>
      </c>
      <c r="T1072" s="279" t="s">
        <v>394</v>
      </c>
      <c r="AC1072" s="279" t="s">
        <v>394</v>
      </c>
      <c r="AF1072" s="276">
        <f>IFERROR(VLOOKUP(A1072,'[1]قوائم الترجمة'!AC$2:AD$2397,1,0),"م")</f>
        <v>118049</v>
      </c>
      <c r="AG1072" s="246"/>
      <c r="AH1072" s="246"/>
      <c r="AI1072" s="246"/>
      <c r="AJ1072" s="246"/>
      <c r="AL1072" s="267"/>
      <c r="AM1072" s="235"/>
      <c r="AU1072" s="234"/>
    </row>
    <row r="1073" spans="1:47" ht="21" x14ac:dyDescent="0.4">
      <c r="A1073" s="278">
        <v>118060</v>
      </c>
      <c r="B1073" s="279" t="s">
        <v>6453</v>
      </c>
      <c r="C1073" s="279" t="s">
        <v>90</v>
      </c>
      <c r="D1073" s="279" t="s">
        <v>305</v>
      </c>
      <c r="E1073" s="279" t="s">
        <v>394</v>
      </c>
      <c r="F1073" s="303"/>
      <c r="G1073" s="303"/>
      <c r="H1073" s="279" t="s">
        <v>394</v>
      </c>
      <c r="I1073" s="279" t="s">
        <v>538</v>
      </c>
      <c r="J1073" s="279" t="s">
        <v>394</v>
      </c>
      <c r="K1073" s="279" t="s">
        <v>394</v>
      </c>
      <c r="L1073" s="279" t="s">
        <v>394</v>
      </c>
      <c r="M1073" s="279" t="s">
        <v>394</v>
      </c>
      <c r="N1073" s="279" t="s">
        <v>394</v>
      </c>
      <c r="O1073" s="279" t="s">
        <v>394</v>
      </c>
      <c r="P1073" s="315">
        <v>0</v>
      </c>
      <c r="Q1073" s="279" t="s">
        <v>394</v>
      </c>
      <c r="R1073" s="315" t="s">
        <v>394</v>
      </c>
      <c r="S1073" s="279" t="s">
        <v>394</v>
      </c>
      <c r="T1073" s="279" t="s">
        <v>394</v>
      </c>
      <c r="U1073" s="315" t="s">
        <v>394</v>
      </c>
      <c r="V1073" s="315" t="s">
        <v>394</v>
      </c>
      <c r="W1073" s="315" t="s">
        <v>394</v>
      </c>
      <c r="X1073" s="315" t="s">
        <v>394</v>
      </c>
      <c r="Y1073" s="281"/>
      <c r="Z1073" s="315" t="s">
        <v>394</v>
      </c>
      <c r="AA1073" s="315" t="s">
        <v>394</v>
      </c>
      <c r="AB1073" s="281"/>
      <c r="AC1073" s="279" t="s">
        <v>855</v>
      </c>
      <c r="AF1073" s="276" t="str">
        <f>IFERROR(VLOOKUP(A1073,'[1]قوائم الترجمة'!AC$2:AD$2397,1,0),"م")</f>
        <v>م</v>
      </c>
      <c r="AG1073" s="233"/>
      <c r="AH1073" s="233"/>
      <c r="AI1073" s="233"/>
      <c r="AJ1073" s="233"/>
      <c r="AL1073" s="267"/>
      <c r="AM1073" s="235"/>
      <c r="AO1073" s="233"/>
      <c r="AU1073" s="234"/>
    </row>
    <row r="1074" spans="1:47" ht="21" x14ac:dyDescent="0.4">
      <c r="A1074" s="278">
        <v>118061</v>
      </c>
      <c r="B1074" s="279" t="s">
        <v>5075</v>
      </c>
      <c r="C1074" s="279" t="s">
        <v>84</v>
      </c>
      <c r="D1074" s="279" t="s">
        <v>1370</v>
      </c>
      <c r="E1074" s="279" t="s">
        <v>5660</v>
      </c>
      <c r="F1074" s="279" t="s">
        <v>9097</v>
      </c>
      <c r="G1074" s="279" t="s">
        <v>402</v>
      </c>
      <c r="H1074" s="279" t="s">
        <v>425</v>
      </c>
      <c r="I1074" s="279" t="s">
        <v>61</v>
      </c>
      <c r="J1074" s="279" t="s">
        <v>7215</v>
      </c>
      <c r="K1074" s="280">
        <v>0</v>
      </c>
      <c r="L1074" s="279" t="s">
        <v>7215</v>
      </c>
      <c r="M1074" s="279" t="s">
        <v>394</v>
      </c>
      <c r="N1074" s="279"/>
      <c r="O1074" s="279" t="s">
        <v>394</v>
      </c>
      <c r="P1074" s="315">
        <v>0</v>
      </c>
      <c r="Q1074" s="278"/>
      <c r="S1074" s="279" t="s">
        <v>394</v>
      </c>
      <c r="T1074" s="279" t="s">
        <v>394</v>
      </c>
      <c r="AC1074" s="279" t="s">
        <v>855</v>
      </c>
      <c r="AF1074" s="276">
        <f>IFERROR(VLOOKUP(A1074,'[1]قوائم الترجمة'!AC$2:AD$2397,1,0),"م")</f>
        <v>118061</v>
      </c>
      <c r="AG1074" s="233"/>
      <c r="AH1074" s="233"/>
      <c r="AI1074" s="233"/>
      <c r="AJ1074" s="233"/>
      <c r="AL1074" s="267"/>
      <c r="AM1074" s="235"/>
      <c r="AU1074" s="234"/>
    </row>
    <row r="1075" spans="1:47" ht="21" x14ac:dyDescent="0.4">
      <c r="A1075" s="278">
        <v>118062</v>
      </c>
      <c r="B1075" s="279" t="s">
        <v>5074</v>
      </c>
      <c r="C1075" s="279" t="s">
        <v>3488</v>
      </c>
      <c r="D1075" s="279" t="s">
        <v>244</v>
      </c>
      <c r="E1075" s="279" t="s">
        <v>5660</v>
      </c>
      <c r="F1075" s="279" t="s">
        <v>9098</v>
      </c>
      <c r="G1075" s="279" t="s">
        <v>402</v>
      </c>
      <c r="H1075" s="279" t="s">
        <v>425</v>
      </c>
      <c r="I1075" s="279" t="s">
        <v>61</v>
      </c>
      <c r="J1075" s="279" t="s">
        <v>403</v>
      </c>
      <c r="K1075" s="280">
        <v>2009</v>
      </c>
      <c r="L1075" s="279" t="s">
        <v>402</v>
      </c>
      <c r="M1075" s="279" t="s">
        <v>394</v>
      </c>
      <c r="N1075" s="279" t="s">
        <v>394</v>
      </c>
      <c r="O1075" s="279" t="s">
        <v>394</v>
      </c>
      <c r="P1075" s="315">
        <v>0</v>
      </c>
      <c r="Q1075" s="278"/>
      <c r="S1075" s="279" t="s">
        <v>394</v>
      </c>
      <c r="T1075" s="279" t="s">
        <v>394</v>
      </c>
      <c r="AC1075" s="279" t="s">
        <v>394</v>
      </c>
      <c r="AF1075" s="276">
        <f>IFERROR(VLOOKUP(A1075,'[1]قوائم الترجمة'!AC$2:AD$2397,1,0),"م")</f>
        <v>118062</v>
      </c>
      <c r="AG1075" s="233"/>
      <c r="AH1075" s="233"/>
      <c r="AI1075" s="233"/>
      <c r="AJ1075" s="233"/>
      <c r="AL1075" s="267"/>
      <c r="AM1075" s="235"/>
      <c r="AO1075" s="236"/>
      <c r="AU1075" s="234"/>
    </row>
    <row r="1076" spans="1:47" ht="21" x14ac:dyDescent="0.4">
      <c r="A1076" s="278">
        <v>118063</v>
      </c>
      <c r="B1076" s="279" t="s">
        <v>6466</v>
      </c>
      <c r="C1076" s="279" t="s">
        <v>90</v>
      </c>
      <c r="D1076" s="279" t="s">
        <v>305</v>
      </c>
      <c r="E1076" s="279" t="s">
        <v>394</v>
      </c>
      <c r="F1076" s="303"/>
      <c r="G1076" s="303"/>
      <c r="H1076" s="279" t="s">
        <v>394</v>
      </c>
      <c r="I1076" s="279" t="s">
        <v>61</v>
      </c>
      <c r="J1076" s="279" t="s">
        <v>394</v>
      </c>
      <c r="K1076" s="279" t="s">
        <v>394</v>
      </c>
      <c r="L1076" s="279" t="s">
        <v>394</v>
      </c>
      <c r="M1076" s="279" t="s">
        <v>394</v>
      </c>
      <c r="N1076" s="279" t="s">
        <v>394</v>
      </c>
      <c r="O1076" s="279" t="s">
        <v>394</v>
      </c>
      <c r="P1076" s="315">
        <v>0</v>
      </c>
      <c r="Q1076" s="279" t="s">
        <v>394</v>
      </c>
      <c r="R1076" s="315" t="s">
        <v>394</v>
      </c>
      <c r="S1076" s="279" t="s">
        <v>394</v>
      </c>
      <c r="T1076" s="279" t="s">
        <v>394</v>
      </c>
      <c r="U1076" s="315" t="s">
        <v>394</v>
      </c>
      <c r="V1076" s="315" t="s">
        <v>394</v>
      </c>
      <c r="W1076" s="315" t="s">
        <v>394</v>
      </c>
      <c r="X1076" s="315" t="s">
        <v>394</v>
      </c>
      <c r="Y1076" s="281"/>
      <c r="Z1076" s="315" t="s">
        <v>394</v>
      </c>
      <c r="AA1076" s="315" t="s">
        <v>394</v>
      </c>
      <c r="AB1076" s="281"/>
      <c r="AC1076" s="279" t="s">
        <v>855</v>
      </c>
      <c r="AF1076" s="276" t="str">
        <f>IFERROR(VLOOKUP(A1076,'[1]قوائم الترجمة'!AC$2:AD$2397,1,0),"م")</f>
        <v>م</v>
      </c>
      <c r="AG1076" s="233"/>
      <c r="AH1076" s="233"/>
      <c r="AI1076" s="233"/>
      <c r="AJ1076" s="233"/>
      <c r="AL1076" s="267"/>
      <c r="AM1076" s="235"/>
      <c r="AO1076" s="233"/>
      <c r="AU1076" s="234"/>
    </row>
    <row r="1077" spans="1:47" ht="21" x14ac:dyDescent="0.4">
      <c r="A1077" s="278">
        <v>118065</v>
      </c>
      <c r="B1077" s="279" t="s">
        <v>5073</v>
      </c>
      <c r="C1077" s="279" t="s">
        <v>736</v>
      </c>
      <c r="D1077" s="279" t="s">
        <v>308</v>
      </c>
      <c r="E1077" s="279" t="s">
        <v>424</v>
      </c>
      <c r="F1077" s="279" t="s">
        <v>8378</v>
      </c>
      <c r="G1077" s="279" t="s">
        <v>8379</v>
      </c>
      <c r="H1077" s="279" t="s">
        <v>7215</v>
      </c>
      <c r="I1077" s="279" t="s">
        <v>61</v>
      </c>
      <c r="J1077" s="279" t="s">
        <v>7215</v>
      </c>
      <c r="K1077" s="280">
        <v>0</v>
      </c>
      <c r="L1077" s="279" t="s">
        <v>7215</v>
      </c>
      <c r="M1077" s="279" t="s">
        <v>394</v>
      </c>
      <c r="N1077" s="279"/>
      <c r="O1077" s="279" t="s">
        <v>394</v>
      </c>
      <c r="P1077" s="315">
        <v>0</v>
      </c>
      <c r="Q1077" s="278"/>
      <c r="S1077" s="279" t="s">
        <v>394</v>
      </c>
      <c r="T1077" s="279" t="s">
        <v>394</v>
      </c>
      <c r="AC1077" s="279" t="s">
        <v>855</v>
      </c>
      <c r="AF1077" s="276">
        <f>IFERROR(VLOOKUP(A1077,'[1]قوائم الترجمة'!AC$2:AD$2397,1,0),"م")</f>
        <v>118065</v>
      </c>
      <c r="AG1077" s="233"/>
      <c r="AH1077" s="233"/>
      <c r="AI1077" s="233"/>
      <c r="AJ1077" s="233"/>
      <c r="AL1077" s="267"/>
      <c r="AM1077" s="235"/>
      <c r="AU1077" s="234"/>
    </row>
    <row r="1078" spans="1:47" ht="21" x14ac:dyDescent="0.4">
      <c r="A1078" s="278">
        <v>118073</v>
      </c>
      <c r="B1078" s="279" t="s">
        <v>6531</v>
      </c>
      <c r="C1078" s="279" t="s">
        <v>75</v>
      </c>
      <c r="D1078" s="279" t="s">
        <v>311</v>
      </c>
      <c r="E1078" s="279" t="s">
        <v>394</v>
      </c>
      <c r="F1078" s="303"/>
      <c r="G1078" s="303"/>
      <c r="H1078" s="279" t="s">
        <v>394</v>
      </c>
      <c r="I1078" s="279" t="s">
        <v>538</v>
      </c>
      <c r="J1078" s="279" t="s">
        <v>394</v>
      </c>
      <c r="K1078" s="279" t="s">
        <v>394</v>
      </c>
      <c r="L1078" s="279" t="s">
        <v>394</v>
      </c>
      <c r="M1078" s="279" t="s">
        <v>394</v>
      </c>
      <c r="N1078" s="279" t="s">
        <v>394</v>
      </c>
      <c r="O1078" s="279" t="s">
        <v>394</v>
      </c>
      <c r="P1078" s="315">
        <v>0</v>
      </c>
      <c r="Q1078" s="279" t="s">
        <v>394</v>
      </c>
      <c r="R1078" s="315" t="s">
        <v>394</v>
      </c>
      <c r="S1078" s="279" t="s">
        <v>394</v>
      </c>
      <c r="T1078" s="279" t="s">
        <v>394</v>
      </c>
      <c r="U1078" s="315" t="s">
        <v>394</v>
      </c>
      <c r="V1078" s="315" t="s">
        <v>394</v>
      </c>
      <c r="W1078" s="315" t="s">
        <v>394</v>
      </c>
      <c r="X1078" s="315" t="s">
        <v>394</v>
      </c>
      <c r="Y1078" s="281"/>
      <c r="Z1078" s="315" t="s">
        <v>394</v>
      </c>
      <c r="AA1078" s="315" t="s">
        <v>394</v>
      </c>
      <c r="AB1078" s="281"/>
      <c r="AC1078" s="279" t="s">
        <v>855</v>
      </c>
      <c r="AF1078" s="276" t="str">
        <f>IFERROR(VLOOKUP(A1078,'[1]قوائم الترجمة'!AC$2:AD$2397,1,0),"م")</f>
        <v>م</v>
      </c>
      <c r="AG1078" s="233"/>
      <c r="AH1078" s="233"/>
      <c r="AI1078" s="233"/>
      <c r="AJ1078" s="233"/>
      <c r="AL1078" s="267"/>
      <c r="AM1078" s="235"/>
      <c r="AU1078" s="234"/>
    </row>
    <row r="1079" spans="1:47" ht="21" x14ac:dyDescent="0.4">
      <c r="A1079" s="278">
        <v>118074</v>
      </c>
      <c r="B1079" s="279" t="s">
        <v>6532</v>
      </c>
      <c r="C1079" s="279" t="s">
        <v>852</v>
      </c>
      <c r="D1079" s="279" t="s">
        <v>1119</v>
      </c>
      <c r="E1079" s="279" t="s">
        <v>394</v>
      </c>
      <c r="F1079" s="303"/>
      <c r="G1079" s="303"/>
      <c r="H1079" s="279" t="s">
        <v>394</v>
      </c>
      <c r="I1079" s="279" t="s">
        <v>61</v>
      </c>
      <c r="J1079" s="279" t="s">
        <v>394</v>
      </c>
      <c r="K1079" s="279" t="s">
        <v>394</v>
      </c>
      <c r="L1079" s="279" t="s">
        <v>394</v>
      </c>
      <c r="M1079" s="279" t="s">
        <v>394</v>
      </c>
      <c r="N1079" s="279" t="s">
        <v>394</v>
      </c>
      <c r="O1079" s="279" t="s">
        <v>394</v>
      </c>
      <c r="P1079" s="315">
        <v>0</v>
      </c>
      <c r="Q1079" s="279" t="s">
        <v>394</v>
      </c>
      <c r="R1079" s="315" t="s">
        <v>394</v>
      </c>
      <c r="S1079" s="279" t="s">
        <v>394</v>
      </c>
      <c r="T1079" s="279" t="s">
        <v>394</v>
      </c>
      <c r="U1079" s="315" t="s">
        <v>394</v>
      </c>
      <c r="V1079" s="315" t="s">
        <v>394</v>
      </c>
      <c r="W1079" s="315" t="s">
        <v>394</v>
      </c>
      <c r="X1079" s="315" t="s">
        <v>394</v>
      </c>
      <c r="Y1079" s="281"/>
      <c r="Z1079" s="315" t="s">
        <v>394</v>
      </c>
      <c r="AA1079" s="315" t="s">
        <v>394</v>
      </c>
      <c r="AB1079" s="281"/>
      <c r="AC1079" s="279" t="s">
        <v>855</v>
      </c>
      <c r="AF1079" s="276" t="str">
        <f>IFERROR(VLOOKUP(A1079,'[1]قوائم الترجمة'!AC$2:AD$2397,1,0),"م")</f>
        <v>م</v>
      </c>
      <c r="AG1079" s="233"/>
      <c r="AH1079" s="233"/>
      <c r="AI1079" s="233"/>
      <c r="AJ1079" s="233"/>
      <c r="AL1079" s="267"/>
      <c r="AM1079" s="235"/>
      <c r="AO1079" s="233"/>
      <c r="AU1079" s="234"/>
    </row>
    <row r="1080" spans="1:47" ht="21" x14ac:dyDescent="0.4">
      <c r="A1080" s="278">
        <v>118085</v>
      </c>
      <c r="B1080" s="279" t="s">
        <v>5072</v>
      </c>
      <c r="C1080" s="279" t="s">
        <v>345</v>
      </c>
      <c r="D1080" s="279" t="s">
        <v>244</v>
      </c>
      <c r="E1080" s="279" t="s">
        <v>424</v>
      </c>
      <c r="F1080" s="279" t="s">
        <v>9099</v>
      </c>
      <c r="G1080" s="279" t="s">
        <v>402</v>
      </c>
      <c r="H1080" s="279" t="s">
        <v>425</v>
      </c>
      <c r="I1080" s="279" t="s">
        <v>61</v>
      </c>
      <c r="J1080" s="279" t="s">
        <v>426</v>
      </c>
      <c r="K1080" s="280">
        <v>2014</v>
      </c>
      <c r="L1080" s="279" t="s">
        <v>402</v>
      </c>
      <c r="M1080" s="279" t="s">
        <v>394</v>
      </c>
      <c r="N1080" s="279"/>
      <c r="O1080" s="279" t="s">
        <v>394</v>
      </c>
      <c r="P1080" s="315">
        <v>0</v>
      </c>
      <c r="Q1080" s="278"/>
      <c r="S1080" s="279" t="s">
        <v>394</v>
      </c>
      <c r="T1080" s="279" t="s">
        <v>394</v>
      </c>
      <c r="AC1080" s="279" t="s">
        <v>394</v>
      </c>
      <c r="AF1080" s="276">
        <f>IFERROR(VLOOKUP(A1080,'[1]قوائم الترجمة'!AC$2:AD$2397,1,0),"م")</f>
        <v>118085</v>
      </c>
      <c r="AG1080" s="233"/>
      <c r="AH1080" s="233"/>
      <c r="AI1080" s="233"/>
      <c r="AJ1080" s="233"/>
      <c r="AL1080" s="267"/>
      <c r="AM1080" s="235"/>
      <c r="AO1080" s="233"/>
      <c r="AU1080" s="234"/>
    </row>
    <row r="1081" spans="1:47" ht="21" x14ac:dyDescent="0.4">
      <c r="A1081" s="278">
        <v>118086</v>
      </c>
      <c r="B1081" s="279" t="s">
        <v>6565</v>
      </c>
      <c r="C1081" s="279" t="s">
        <v>65</v>
      </c>
      <c r="D1081" s="279" t="s">
        <v>494</v>
      </c>
      <c r="E1081" s="279" t="s">
        <v>394</v>
      </c>
      <c r="F1081" s="303"/>
      <c r="G1081" s="303"/>
      <c r="H1081" s="279" t="s">
        <v>394</v>
      </c>
      <c r="I1081" s="279" t="s">
        <v>539</v>
      </c>
      <c r="J1081" s="279" t="s">
        <v>394</v>
      </c>
      <c r="K1081" s="279" t="s">
        <v>394</v>
      </c>
      <c r="L1081" s="279" t="s">
        <v>394</v>
      </c>
      <c r="M1081" s="279" t="s">
        <v>394</v>
      </c>
      <c r="N1081" s="279" t="s">
        <v>394</v>
      </c>
      <c r="O1081" s="279" t="s">
        <v>394</v>
      </c>
      <c r="P1081" s="315">
        <v>0</v>
      </c>
      <c r="Q1081" s="279" t="s">
        <v>394</v>
      </c>
      <c r="R1081" s="315" t="s">
        <v>394</v>
      </c>
      <c r="S1081" s="279" t="s">
        <v>394</v>
      </c>
      <c r="T1081" s="279" t="s">
        <v>394</v>
      </c>
      <c r="U1081" s="315" t="s">
        <v>394</v>
      </c>
      <c r="V1081" s="315" t="s">
        <v>394</v>
      </c>
      <c r="W1081" s="315" t="s">
        <v>394</v>
      </c>
      <c r="X1081" s="315" t="s">
        <v>394</v>
      </c>
      <c r="Y1081" s="281"/>
      <c r="Z1081" s="315" t="s">
        <v>394</v>
      </c>
      <c r="AA1081" s="315" t="s">
        <v>394</v>
      </c>
      <c r="AB1081" s="281"/>
      <c r="AC1081" s="279" t="s">
        <v>855</v>
      </c>
      <c r="AF1081" s="276" t="str">
        <f>IFERROR(VLOOKUP(A1081,'[1]قوائم الترجمة'!AC$2:AD$2397,1,0),"م")</f>
        <v>م</v>
      </c>
      <c r="AG1081" s="233"/>
      <c r="AH1081" s="233"/>
      <c r="AI1081" s="233"/>
      <c r="AJ1081" s="233"/>
      <c r="AL1081" s="267"/>
      <c r="AM1081" s="235"/>
      <c r="AU1081" s="234"/>
    </row>
    <row r="1082" spans="1:47" ht="21" x14ac:dyDescent="0.4">
      <c r="A1082" s="278">
        <v>118090</v>
      </c>
      <c r="B1082" s="279" t="s">
        <v>6583</v>
      </c>
      <c r="C1082" s="279" t="s">
        <v>77</v>
      </c>
      <c r="D1082" s="279" t="s">
        <v>257</v>
      </c>
      <c r="E1082" s="279" t="s">
        <v>394</v>
      </c>
      <c r="F1082" s="303"/>
      <c r="G1082" s="303"/>
      <c r="H1082" s="279" t="s">
        <v>394</v>
      </c>
      <c r="I1082" s="279" t="s">
        <v>540</v>
      </c>
      <c r="J1082" s="279" t="s">
        <v>394</v>
      </c>
      <c r="K1082" s="279" t="s">
        <v>394</v>
      </c>
      <c r="L1082" s="279" t="s">
        <v>394</v>
      </c>
      <c r="M1082" s="279" t="s">
        <v>394</v>
      </c>
      <c r="N1082" s="279" t="s">
        <v>394</v>
      </c>
      <c r="O1082" s="279" t="s">
        <v>394</v>
      </c>
      <c r="P1082" s="315">
        <v>0</v>
      </c>
      <c r="Q1082" s="279" t="s">
        <v>394</v>
      </c>
      <c r="R1082" s="315" t="s">
        <v>394</v>
      </c>
      <c r="S1082" s="279" t="s">
        <v>394</v>
      </c>
      <c r="T1082" s="279" t="s">
        <v>394</v>
      </c>
      <c r="U1082" s="315" t="s">
        <v>394</v>
      </c>
      <c r="V1082" s="315" t="s">
        <v>394</v>
      </c>
      <c r="W1082" s="315" t="s">
        <v>394</v>
      </c>
      <c r="X1082" s="315" t="s">
        <v>394</v>
      </c>
      <c r="Y1082" s="281"/>
      <c r="Z1082" s="315" t="s">
        <v>394</v>
      </c>
      <c r="AA1082" s="315" t="s">
        <v>394</v>
      </c>
      <c r="AB1082" s="281"/>
      <c r="AC1082" s="279" t="s">
        <v>855</v>
      </c>
      <c r="AF1082" s="276" t="str">
        <f>IFERROR(VLOOKUP(A1082,'[1]قوائم الترجمة'!AC$2:AD$2397,1,0),"م")</f>
        <v>م</v>
      </c>
      <c r="AG1082" s="233"/>
      <c r="AH1082" s="233"/>
      <c r="AI1082" s="233"/>
      <c r="AJ1082" s="233"/>
      <c r="AL1082" s="267"/>
      <c r="AM1082" s="235"/>
      <c r="AU1082" s="234"/>
    </row>
    <row r="1083" spans="1:47" ht="21" x14ac:dyDescent="0.4">
      <c r="A1083" s="278">
        <v>118098</v>
      </c>
      <c r="B1083" s="279" t="s">
        <v>5071</v>
      </c>
      <c r="C1083" s="279" t="s">
        <v>1085</v>
      </c>
      <c r="D1083" s="279" t="s">
        <v>639</v>
      </c>
      <c r="E1083" s="279" t="s">
        <v>394</v>
      </c>
      <c r="F1083" s="303"/>
      <c r="G1083" s="303"/>
      <c r="H1083" s="279" t="s">
        <v>394</v>
      </c>
      <c r="I1083" s="279" t="s">
        <v>540</v>
      </c>
      <c r="J1083" s="279" t="s">
        <v>394</v>
      </c>
      <c r="K1083" s="279" t="s">
        <v>394</v>
      </c>
      <c r="L1083" s="279" t="s">
        <v>394</v>
      </c>
      <c r="M1083" s="279" t="s">
        <v>394</v>
      </c>
      <c r="N1083" s="279" t="s">
        <v>394</v>
      </c>
      <c r="O1083" s="279" t="s">
        <v>394</v>
      </c>
      <c r="P1083" s="315">
        <v>0</v>
      </c>
      <c r="Q1083" s="279" t="s">
        <v>394</v>
      </c>
      <c r="R1083" s="315" t="s">
        <v>394</v>
      </c>
      <c r="S1083" s="279" t="s">
        <v>394</v>
      </c>
      <c r="T1083" s="279" t="s">
        <v>394</v>
      </c>
      <c r="U1083" s="315" t="s">
        <v>394</v>
      </c>
      <c r="V1083" s="315" t="s">
        <v>394</v>
      </c>
      <c r="W1083" s="315" t="s">
        <v>394</v>
      </c>
      <c r="X1083" s="315" t="s">
        <v>394</v>
      </c>
      <c r="Y1083" s="281"/>
      <c r="Z1083" s="315" t="s">
        <v>394</v>
      </c>
      <c r="AA1083" s="315" t="s">
        <v>394</v>
      </c>
      <c r="AB1083" s="281"/>
      <c r="AC1083" s="279" t="s">
        <v>855</v>
      </c>
      <c r="AF1083" s="276" t="str">
        <f>IFERROR(VLOOKUP(A1083,'[1]قوائم الترجمة'!AC$2:AD$2397,1,0),"م")</f>
        <v>م</v>
      </c>
      <c r="AG1083" s="233"/>
      <c r="AH1083" s="233"/>
      <c r="AI1083" s="233"/>
      <c r="AJ1083" s="233"/>
      <c r="AL1083" s="267"/>
      <c r="AM1083" s="235"/>
      <c r="AU1083" s="234"/>
    </row>
    <row r="1084" spans="1:47" ht="21" x14ac:dyDescent="0.4">
      <c r="A1084" s="278">
        <v>118106</v>
      </c>
      <c r="B1084" s="279" t="s">
        <v>5070</v>
      </c>
      <c r="C1084" s="279" t="s">
        <v>94</v>
      </c>
      <c r="D1084" s="279" t="s">
        <v>4089</v>
      </c>
      <c r="E1084" s="279" t="s">
        <v>423</v>
      </c>
      <c r="F1084" s="279" t="s">
        <v>9100</v>
      </c>
      <c r="G1084" s="279" t="s">
        <v>402</v>
      </c>
      <c r="H1084" s="279" t="s">
        <v>425</v>
      </c>
      <c r="I1084" s="279" t="s">
        <v>61</v>
      </c>
      <c r="J1084" s="279" t="s">
        <v>7215</v>
      </c>
      <c r="K1084" s="280">
        <v>0</v>
      </c>
      <c r="L1084" s="279" t="s">
        <v>7215</v>
      </c>
      <c r="M1084" s="279" t="s">
        <v>394</v>
      </c>
      <c r="N1084" s="279" t="s">
        <v>394</v>
      </c>
      <c r="O1084" s="279" t="s">
        <v>394</v>
      </c>
      <c r="P1084" s="315">
        <v>0</v>
      </c>
      <c r="Q1084" s="278"/>
      <c r="S1084" s="279" t="s">
        <v>394</v>
      </c>
      <c r="T1084" s="279" t="s">
        <v>394</v>
      </c>
      <c r="AC1084" s="279" t="s">
        <v>855</v>
      </c>
      <c r="AF1084" s="276">
        <f>IFERROR(VLOOKUP(A1084,'[1]قوائم الترجمة'!AC$2:AD$2397,1,0),"م")</f>
        <v>118106</v>
      </c>
      <c r="AG1084" s="233"/>
      <c r="AH1084" s="233"/>
      <c r="AI1084" s="233"/>
      <c r="AJ1084" s="233"/>
      <c r="AL1084" s="267"/>
      <c r="AM1084" s="235"/>
      <c r="AO1084" s="233"/>
      <c r="AU1084" s="234"/>
    </row>
    <row r="1085" spans="1:47" ht="21" x14ac:dyDescent="0.4">
      <c r="A1085" s="278">
        <v>118114</v>
      </c>
      <c r="B1085" s="279" t="s">
        <v>6666</v>
      </c>
      <c r="C1085" s="279" t="s">
        <v>122</v>
      </c>
      <c r="D1085" s="279" t="s">
        <v>530</v>
      </c>
      <c r="E1085" s="279" t="s">
        <v>394</v>
      </c>
      <c r="F1085" s="303"/>
      <c r="G1085" s="303"/>
      <c r="H1085" s="279" t="s">
        <v>394</v>
      </c>
      <c r="I1085" s="279" t="s">
        <v>540</v>
      </c>
      <c r="J1085" s="279" t="s">
        <v>394</v>
      </c>
      <c r="K1085" s="279" t="s">
        <v>394</v>
      </c>
      <c r="L1085" s="279" t="s">
        <v>394</v>
      </c>
      <c r="M1085" s="279" t="s">
        <v>394</v>
      </c>
      <c r="N1085" s="279" t="s">
        <v>394</v>
      </c>
      <c r="O1085" s="279" t="s">
        <v>394</v>
      </c>
      <c r="P1085" s="315">
        <v>0</v>
      </c>
      <c r="Q1085" s="279" t="s">
        <v>394</v>
      </c>
      <c r="R1085" s="315" t="s">
        <v>394</v>
      </c>
      <c r="S1085" s="279" t="s">
        <v>394</v>
      </c>
      <c r="T1085" s="279" t="s">
        <v>394</v>
      </c>
      <c r="U1085" s="315" t="s">
        <v>394</v>
      </c>
      <c r="V1085" s="315" t="s">
        <v>394</v>
      </c>
      <c r="W1085" s="315" t="s">
        <v>394</v>
      </c>
      <c r="X1085" s="315" t="s">
        <v>394</v>
      </c>
      <c r="Y1085" s="281"/>
      <c r="Z1085" s="315" t="s">
        <v>394</v>
      </c>
      <c r="AA1085" s="315" t="s">
        <v>394</v>
      </c>
      <c r="AB1085" s="281"/>
      <c r="AC1085" s="279" t="s">
        <v>855</v>
      </c>
      <c r="AF1085" s="276" t="str">
        <f>IFERROR(VLOOKUP(A1085,'[1]قوائم الترجمة'!AC$2:AD$2397,1,0),"م")</f>
        <v>م</v>
      </c>
      <c r="AG1085" s="233"/>
      <c r="AH1085" s="233"/>
      <c r="AI1085" s="233"/>
      <c r="AJ1085" s="233"/>
      <c r="AL1085" s="267"/>
      <c r="AM1085" s="235"/>
      <c r="AU1085" s="234"/>
    </row>
    <row r="1086" spans="1:47" ht="21" x14ac:dyDescent="0.4">
      <c r="A1086" s="278">
        <v>118119</v>
      </c>
      <c r="B1086" s="279" t="s">
        <v>5069</v>
      </c>
      <c r="C1086" s="279" t="s">
        <v>116</v>
      </c>
      <c r="D1086" s="279" t="s">
        <v>245</v>
      </c>
      <c r="E1086" s="279" t="s">
        <v>5660</v>
      </c>
      <c r="F1086" s="279" t="s">
        <v>8464</v>
      </c>
      <c r="G1086" s="279" t="s">
        <v>402</v>
      </c>
      <c r="H1086" s="279" t="s">
        <v>425</v>
      </c>
      <c r="I1086" s="279" t="s">
        <v>61</v>
      </c>
      <c r="J1086" s="279" t="s">
        <v>7215</v>
      </c>
      <c r="K1086" s="280">
        <v>0</v>
      </c>
      <c r="L1086" s="279" t="s">
        <v>7215</v>
      </c>
      <c r="M1086" s="279" t="s">
        <v>394</v>
      </c>
      <c r="N1086" s="279" t="s">
        <v>9101</v>
      </c>
      <c r="O1086" s="279" t="s">
        <v>8429</v>
      </c>
      <c r="P1086" s="279">
        <v>30000</v>
      </c>
      <c r="Q1086" s="278"/>
      <c r="S1086" s="279" t="s">
        <v>394</v>
      </c>
      <c r="T1086" s="279"/>
      <c r="AC1086" s="279" t="s">
        <v>394</v>
      </c>
      <c r="AF1086" s="276">
        <f>IFERROR(VLOOKUP(A1086,'[1]قوائم الترجمة'!AC$2:AD$2397,1,0),"م")</f>
        <v>118119</v>
      </c>
      <c r="AG1086" s="233"/>
      <c r="AH1086" s="233"/>
      <c r="AI1086" s="233"/>
      <c r="AJ1086" s="233"/>
      <c r="AL1086" s="267"/>
      <c r="AM1086" s="235"/>
      <c r="AO1086" s="236"/>
      <c r="AU1086" s="234"/>
    </row>
    <row r="1087" spans="1:47" ht="21" x14ac:dyDescent="0.4">
      <c r="A1087" s="278">
        <v>118125</v>
      </c>
      <c r="B1087" s="279" t="s">
        <v>5067</v>
      </c>
      <c r="C1087" s="279" t="s">
        <v>568</v>
      </c>
      <c r="D1087" s="279" t="s">
        <v>5068</v>
      </c>
      <c r="E1087" s="279" t="s">
        <v>424</v>
      </c>
      <c r="F1087" s="279" t="s">
        <v>8378</v>
      </c>
      <c r="G1087" s="279" t="s">
        <v>9102</v>
      </c>
      <c r="H1087" s="279" t="s">
        <v>425</v>
      </c>
      <c r="I1087" s="279" t="s">
        <v>67</v>
      </c>
      <c r="J1087" s="279" t="s">
        <v>403</v>
      </c>
      <c r="K1087" s="280">
        <v>2006</v>
      </c>
      <c r="L1087" s="279" t="s">
        <v>417</v>
      </c>
      <c r="M1087" s="279" t="s">
        <v>394</v>
      </c>
      <c r="N1087" s="279" t="s">
        <v>394</v>
      </c>
      <c r="O1087" s="279" t="s">
        <v>394</v>
      </c>
      <c r="P1087" s="315">
        <v>0</v>
      </c>
      <c r="Q1087" s="278"/>
      <c r="S1087" s="279" t="s">
        <v>394</v>
      </c>
      <c r="T1087" s="279" t="s">
        <v>394</v>
      </c>
      <c r="AC1087" s="279" t="s">
        <v>394</v>
      </c>
      <c r="AF1087" s="276">
        <f>IFERROR(VLOOKUP(A1087,'[1]قوائم الترجمة'!AC$2:AD$2397,1,0),"م")</f>
        <v>118125</v>
      </c>
      <c r="AG1087" s="233"/>
      <c r="AH1087" s="233"/>
      <c r="AI1087" s="233"/>
      <c r="AJ1087" s="233"/>
      <c r="AL1087" s="267"/>
      <c r="AM1087" s="235"/>
      <c r="AO1087" s="236"/>
      <c r="AU1087" s="234"/>
    </row>
    <row r="1088" spans="1:47" ht="21" x14ac:dyDescent="0.4">
      <c r="A1088" s="278">
        <v>118134</v>
      </c>
      <c r="B1088" s="279" t="s">
        <v>6764</v>
      </c>
      <c r="C1088" s="279" t="s">
        <v>1049</v>
      </c>
      <c r="D1088" s="279" t="s">
        <v>6765</v>
      </c>
      <c r="E1088" s="279" t="s">
        <v>394</v>
      </c>
      <c r="F1088" s="303"/>
      <c r="G1088" s="303"/>
      <c r="H1088" s="279" t="s">
        <v>394</v>
      </c>
      <c r="I1088" s="279" t="s">
        <v>538</v>
      </c>
      <c r="J1088" s="279" t="s">
        <v>394</v>
      </c>
      <c r="K1088" s="279" t="s">
        <v>394</v>
      </c>
      <c r="L1088" s="279" t="s">
        <v>394</v>
      </c>
      <c r="M1088" s="279" t="s">
        <v>394</v>
      </c>
      <c r="N1088" s="279" t="s">
        <v>394</v>
      </c>
      <c r="O1088" s="279" t="s">
        <v>394</v>
      </c>
      <c r="P1088" s="315">
        <v>0</v>
      </c>
      <c r="Q1088" s="279" t="s">
        <v>394</v>
      </c>
      <c r="R1088" s="315" t="s">
        <v>394</v>
      </c>
      <c r="S1088" s="279" t="s">
        <v>394</v>
      </c>
      <c r="T1088" s="279" t="s">
        <v>394</v>
      </c>
      <c r="U1088" s="315" t="s">
        <v>394</v>
      </c>
      <c r="V1088" s="315" t="s">
        <v>394</v>
      </c>
      <c r="W1088" s="315" t="s">
        <v>394</v>
      </c>
      <c r="X1088" s="315" t="s">
        <v>394</v>
      </c>
      <c r="Y1088" s="281"/>
      <c r="Z1088" s="315" t="s">
        <v>394</v>
      </c>
      <c r="AA1088" s="315" t="s">
        <v>394</v>
      </c>
      <c r="AB1088" s="281"/>
      <c r="AC1088" s="279" t="s">
        <v>855</v>
      </c>
      <c r="AF1088" s="276" t="str">
        <f>IFERROR(VLOOKUP(A1088,'[1]قوائم الترجمة'!AC$2:AD$2397,1,0),"م")</f>
        <v>م</v>
      </c>
      <c r="AG1088" s="246"/>
      <c r="AH1088" s="246"/>
      <c r="AI1088" s="246"/>
      <c r="AJ1088" s="246"/>
      <c r="AL1088" s="267"/>
      <c r="AM1088" s="235"/>
      <c r="AU1088" s="234"/>
    </row>
    <row r="1089" spans="1:47" ht="21" x14ac:dyDescent="0.4">
      <c r="A1089" s="278">
        <v>118136</v>
      </c>
      <c r="B1089" s="279" t="s">
        <v>1591</v>
      </c>
      <c r="C1089" s="279" t="s">
        <v>750</v>
      </c>
      <c r="D1089" s="279" t="s">
        <v>680</v>
      </c>
      <c r="E1089" s="279" t="s">
        <v>394</v>
      </c>
      <c r="F1089" s="303"/>
      <c r="G1089" s="303"/>
      <c r="H1089" s="279" t="s">
        <v>394</v>
      </c>
      <c r="I1089" s="279" t="s">
        <v>61</v>
      </c>
      <c r="J1089" s="279" t="s">
        <v>394</v>
      </c>
      <c r="K1089" s="279" t="s">
        <v>394</v>
      </c>
      <c r="L1089" s="279" t="s">
        <v>394</v>
      </c>
      <c r="M1089" s="279" t="s">
        <v>394</v>
      </c>
      <c r="N1089" s="279" t="s">
        <v>394</v>
      </c>
      <c r="O1089" s="279" t="s">
        <v>394</v>
      </c>
      <c r="P1089" s="315">
        <v>0</v>
      </c>
      <c r="Q1089" s="279" t="s">
        <v>394</v>
      </c>
      <c r="R1089" s="315" t="s">
        <v>394</v>
      </c>
      <c r="S1089" s="279" t="s">
        <v>394</v>
      </c>
      <c r="T1089" s="279" t="s">
        <v>394</v>
      </c>
      <c r="U1089" s="315" t="s">
        <v>394</v>
      </c>
      <c r="V1089" s="315" t="s">
        <v>394</v>
      </c>
      <c r="W1089" s="315" t="s">
        <v>394</v>
      </c>
      <c r="X1089" s="315" t="s">
        <v>394</v>
      </c>
      <c r="Y1089" s="281"/>
      <c r="Z1089" s="315" t="s">
        <v>394</v>
      </c>
      <c r="AA1089" s="315" t="s">
        <v>394</v>
      </c>
      <c r="AB1089" s="281"/>
      <c r="AC1089" s="279" t="s">
        <v>855</v>
      </c>
      <c r="AF1089" s="276" t="str">
        <f>IFERROR(VLOOKUP(A1089,'[1]قوائم الترجمة'!AC$2:AD$2397,1,0),"م")</f>
        <v>م</v>
      </c>
      <c r="AG1089" s="233"/>
      <c r="AH1089" s="233"/>
      <c r="AI1089" s="233"/>
      <c r="AJ1089" s="233"/>
      <c r="AL1089" s="267"/>
      <c r="AM1089" s="235"/>
      <c r="AU1089" s="234"/>
    </row>
    <row r="1090" spans="1:47" ht="21" x14ac:dyDescent="0.4">
      <c r="A1090" s="278">
        <v>118137</v>
      </c>
      <c r="B1090" s="279" t="s">
        <v>6786</v>
      </c>
      <c r="C1090" s="279" t="s">
        <v>68</v>
      </c>
      <c r="D1090" s="279" t="s">
        <v>735</v>
      </c>
      <c r="E1090" s="279" t="s">
        <v>394</v>
      </c>
      <c r="F1090" s="303"/>
      <c r="G1090" s="303"/>
      <c r="H1090" s="279" t="s">
        <v>394</v>
      </c>
      <c r="I1090" s="279" t="s">
        <v>539</v>
      </c>
      <c r="J1090" s="279" t="s">
        <v>394</v>
      </c>
      <c r="K1090" s="279" t="s">
        <v>394</v>
      </c>
      <c r="L1090" s="279" t="s">
        <v>394</v>
      </c>
      <c r="M1090" s="279" t="s">
        <v>394</v>
      </c>
      <c r="N1090" s="279" t="s">
        <v>394</v>
      </c>
      <c r="O1090" s="279" t="s">
        <v>394</v>
      </c>
      <c r="P1090" s="315">
        <v>0</v>
      </c>
      <c r="Q1090" s="279" t="s">
        <v>394</v>
      </c>
      <c r="R1090" s="315" t="s">
        <v>394</v>
      </c>
      <c r="S1090" s="279" t="s">
        <v>394</v>
      </c>
      <c r="T1090" s="279" t="s">
        <v>394</v>
      </c>
      <c r="U1090" s="315" t="s">
        <v>394</v>
      </c>
      <c r="V1090" s="315" t="s">
        <v>394</v>
      </c>
      <c r="W1090" s="315" t="s">
        <v>394</v>
      </c>
      <c r="X1090" s="315" t="s">
        <v>394</v>
      </c>
      <c r="Y1090" s="281"/>
      <c r="Z1090" s="315" t="s">
        <v>394</v>
      </c>
      <c r="AA1090" s="315" t="s">
        <v>394</v>
      </c>
      <c r="AB1090" s="281"/>
      <c r="AC1090" s="279" t="s">
        <v>855</v>
      </c>
      <c r="AF1090" s="276" t="str">
        <f>IFERROR(VLOOKUP(A1090,'[1]قوائم الترجمة'!AC$2:AD$2397,1,0),"م")</f>
        <v>م</v>
      </c>
      <c r="AG1090" s="246"/>
      <c r="AH1090" s="246"/>
      <c r="AI1090" s="246"/>
      <c r="AJ1090" s="246"/>
      <c r="AL1090" s="267"/>
      <c r="AM1090" s="235"/>
      <c r="AU1090" s="234"/>
    </row>
    <row r="1091" spans="1:47" ht="21" x14ac:dyDescent="0.4">
      <c r="A1091" s="278">
        <v>118152</v>
      </c>
      <c r="B1091" s="279" t="s">
        <v>5066</v>
      </c>
      <c r="C1091" s="279" t="s">
        <v>1093</v>
      </c>
      <c r="D1091" s="279" t="s">
        <v>237</v>
      </c>
      <c r="E1091" s="279" t="s">
        <v>394</v>
      </c>
      <c r="F1091" s="303"/>
      <c r="G1091" s="303"/>
      <c r="H1091" s="279" t="s">
        <v>394</v>
      </c>
      <c r="I1091" s="279" t="s">
        <v>540</v>
      </c>
      <c r="J1091" s="279" t="s">
        <v>394</v>
      </c>
      <c r="K1091" s="279" t="s">
        <v>394</v>
      </c>
      <c r="L1091" s="279" t="s">
        <v>394</v>
      </c>
      <c r="M1091" s="279" t="s">
        <v>394</v>
      </c>
      <c r="N1091" s="279" t="s">
        <v>394</v>
      </c>
      <c r="O1091" s="279" t="s">
        <v>394</v>
      </c>
      <c r="P1091" s="315">
        <v>0</v>
      </c>
      <c r="Q1091" s="279" t="s">
        <v>394</v>
      </c>
      <c r="R1091" s="315" t="s">
        <v>394</v>
      </c>
      <c r="S1091" s="279" t="s">
        <v>394</v>
      </c>
      <c r="T1091" s="279" t="s">
        <v>394</v>
      </c>
      <c r="U1091" s="315" t="s">
        <v>394</v>
      </c>
      <c r="V1091" s="315" t="s">
        <v>394</v>
      </c>
      <c r="W1091" s="315" t="s">
        <v>394</v>
      </c>
      <c r="X1091" s="315" t="s">
        <v>394</v>
      </c>
      <c r="Y1091" s="281"/>
      <c r="Z1091" s="315" t="s">
        <v>394</v>
      </c>
      <c r="AA1091" s="315" t="s">
        <v>394</v>
      </c>
      <c r="AB1091" s="281"/>
      <c r="AC1091" s="279" t="s">
        <v>855</v>
      </c>
      <c r="AF1091" s="276" t="str">
        <f>IFERROR(VLOOKUP(A1091,'[1]قوائم الترجمة'!AC$2:AD$2397,1,0),"م")</f>
        <v>م</v>
      </c>
      <c r="AG1091" s="233"/>
      <c r="AH1091" s="233"/>
      <c r="AI1091" s="233"/>
      <c r="AJ1091" s="233"/>
      <c r="AL1091" s="267"/>
      <c r="AM1091" s="235"/>
      <c r="AU1091" s="234"/>
    </row>
    <row r="1092" spans="1:47" ht="21" x14ac:dyDescent="0.4">
      <c r="A1092" s="278">
        <v>118155</v>
      </c>
      <c r="B1092" s="279" t="s">
        <v>6852</v>
      </c>
      <c r="C1092" s="279" t="s">
        <v>730</v>
      </c>
      <c r="D1092" s="279" t="s">
        <v>522</v>
      </c>
      <c r="E1092" s="279" t="s">
        <v>394</v>
      </c>
      <c r="F1092" s="303"/>
      <c r="G1092" s="303"/>
      <c r="H1092" s="279" t="s">
        <v>394</v>
      </c>
      <c r="I1092" s="279" t="s">
        <v>539</v>
      </c>
      <c r="J1092" s="279" t="s">
        <v>394</v>
      </c>
      <c r="K1092" s="279" t="s">
        <v>394</v>
      </c>
      <c r="L1092" s="279" t="s">
        <v>394</v>
      </c>
      <c r="M1092" s="279" t="s">
        <v>394</v>
      </c>
      <c r="N1092" s="279" t="s">
        <v>394</v>
      </c>
      <c r="O1092" s="279" t="s">
        <v>394</v>
      </c>
      <c r="P1092" s="315">
        <v>0</v>
      </c>
      <c r="Q1092" s="279" t="s">
        <v>394</v>
      </c>
      <c r="R1092" s="315" t="s">
        <v>394</v>
      </c>
      <c r="S1092" s="279" t="s">
        <v>394</v>
      </c>
      <c r="T1092" s="279" t="s">
        <v>394</v>
      </c>
      <c r="U1092" s="315" t="s">
        <v>394</v>
      </c>
      <c r="V1092" s="315" t="s">
        <v>394</v>
      </c>
      <c r="W1092" s="315" t="s">
        <v>394</v>
      </c>
      <c r="X1092" s="315" t="s">
        <v>394</v>
      </c>
      <c r="Y1092" s="281"/>
      <c r="Z1092" s="315" t="s">
        <v>394</v>
      </c>
      <c r="AA1092" s="315" t="s">
        <v>394</v>
      </c>
      <c r="AB1092" s="281"/>
      <c r="AC1092" s="279" t="s">
        <v>855</v>
      </c>
      <c r="AF1092" s="276" t="str">
        <f>IFERROR(VLOOKUP(A1092,'[1]قوائم الترجمة'!AC$2:AD$2397,1,0),"م")</f>
        <v>م</v>
      </c>
      <c r="AG1092" s="233"/>
      <c r="AH1092" s="233"/>
      <c r="AI1092" s="233"/>
      <c r="AJ1092" s="233"/>
      <c r="AL1092" s="267"/>
      <c r="AM1092" s="235"/>
      <c r="AU1092" s="234"/>
    </row>
    <row r="1093" spans="1:47" ht="21" x14ac:dyDescent="0.4">
      <c r="A1093" s="278">
        <v>118156</v>
      </c>
      <c r="B1093" s="279" t="s">
        <v>5064</v>
      </c>
      <c r="C1093" s="279" t="s">
        <v>5065</v>
      </c>
      <c r="D1093" s="279" t="s">
        <v>256</v>
      </c>
      <c r="E1093" s="279" t="s">
        <v>394</v>
      </c>
      <c r="F1093" s="303"/>
      <c r="G1093" s="303"/>
      <c r="H1093" s="279" t="s">
        <v>394</v>
      </c>
      <c r="I1093" s="279" t="s">
        <v>540</v>
      </c>
      <c r="J1093" s="279" t="s">
        <v>394</v>
      </c>
      <c r="K1093" s="279" t="s">
        <v>394</v>
      </c>
      <c r="L1093" s="279" t="s">
        <v>394</v>
      </c>
      <c r="M1093" s="279" t="s">
        <v>394</v>
      </c>
      <c r="N1093" s="279" t="s">
        <v>394</v>
      </c>
      <c r="O1093" s="279" t="s">
        <v>394</v>
      </c>
      <c r="P1093" s="315">
        <v>0</v>
      </c>
      <c r="Q1093" s="279" t="s">
        <v>394</v>
      </c>
      <c r="R1093" s="315" t="s">
        <v>394</v>
      </c>
      <c r="S1093" s="279" t="s">
        <v>394</v>
      </c>
      <c r="T1093" s="279" t="s">
        <v>394</v>
      </c>
      <c r="U1093" s="315" t="s">
        <v>394</v>
      </c>
      <c r="V1093" s="315" t="s">
        <v>394</v>
      </c>
      <c r="W1093" s="315" t="s">
        <v>394</v>
      </c>
      <c r="X1093" s="315" t="s">
        <v>394</v>
      </c>
      <c r="Y1093" s="281"/>
      <c r="Z1093" s="315" t="s">
        <v>394</v>
      </c>
      <c r="AA1093" s="315" t="s">
        <v>394</v>
      </c>
      <c r="AB1093" s="281"/>
      <c r="AC1093" s="279" t="s">
        <v>855</v>
      </c>
      <c r="AF1093" s="276" t="str">
        <f>IFERROR(VLOOKUP(A1093,'[1]قوائم الترجمة'!AC$2:AD$2397,1,0),"م")</f>
        <v>م</v>
      </c>
      <c r="AG1093" s="233"/>
      <c r="AH1093" s="233"/>
      <c r="AI1093" s="233"/>
      <c r="AJ1093" s="233"/>
      <c r="AL1093" s="267"/>
      <c r="AM1093" s="235"/>
      <c r="AO1093" s="236"/>
      <c r="AU1093" s="234"/>
    </row>
    <row r="1094" spans="1:47" ht="21" x14ac:dyDescent="0.4">
      <c r="A1094" s="278">
        <v>118161</v>
      </c>
      <c r="B1094" s="279" t="s">
        <v>6872</v>
      </c>
      <c r="C1094" s="279" t="s">
        <v>197</v>
      </c>
      <c r="D1094" s="279" t="s">
        <v>740</v>
      </c>
      <c r="E1094" s="279" t="s">
        <v>394</v>
      </c>
      <c r="F1094" s="303"/>
      <c r="G1094" s="303"/>
      <c r="H1094" s="279" t="s">
        <v>394</v>
      </c>
      <c r="I1094" s="279" t="s">
        <v>539</v>
      </c>
      <c r="J1094" s="279" t="s">
        <v>394</v>
      </c>
      <c r="K1094" s="279" t="s">
        <v>394</v>
      </c>
      <c r="L1094" s="279" t="s">
        <v>394</v>
      </c>
      <c r="M1094" s="279" t="s">
        <v>394</v>
      </c>
      <c r="N1094" s="279" t="s">
        <v>394</v>
      </c>
      <c r="O1094" s="279" t="s">
        <v>394</v>
      </c>
      <c r="P1094" s="315">
        <v>0</v>
      </c>
      <c r="Q1094" s="279" t="s">
        <v>394</v>
      </c>
      <c r="R1094" s="315" t="s">
        <v>394</v>
      </c>
      <c r="S1094" s="279" t="s">
        <v>394</v>
      </c>
      <c r="T1094" s="279" t="s">
        <v>394</v>
      </c>
      <c r="U1094" s="315" t="s">
        <v>394</v>
      </c>
      <c r="V1094" s="315" t="s">
        <v>394</v>
      </c>
      <c r="W1094" s="315" t="s">
        <v>394</v>
      </c>
      <c r="X1094" s="315" t="s">
        <v>394</v>
      </c>
      <c r="Y1094" s="281"/>
      <c r="Z1094" s="315" t="s">
        <v>394</v>
      </c>
      <c r="AA1094" s="315" t="s">
        <v>394</v>
      </c>
      <c r="AB1094" s="281"/>
      <c r="AC1094" s="279" t="s">
        <v>855</v>
      </c>
      <c r="AF1094" s="276" t="str">
        <f>IFERROR(VLOOKUP(A1094,'[1]قوائم الترجمة'!AC$2:AD$2397,1,0),"م")</f>
        <v>م</v>
      </c>
      <c r="AG1094" s="233"/>
      <c r="AH1094" s="233"/>
      <c r="AI1094" s="233"/>
      <c r="AJ1094" s="233"/>
      <c r="AL1094" s="267"/>
      <c r="AM1094" s="235"/>
      <c r="AU1094" s="234"/>
    </row>
    <row r="1095" spans="1:47" ht="21" x14ac:dyDescent="0.4">
      <c r="A1095" s="278">
        <v>118162</v>
      </c>
      <c r="B1095" s="279" t="s">
        <v>5063</v>
      </c>
      <c r="C1095" s="279" t="s">
        <v>62</v>
      </c>
      <c r="D1095" s="279" t="s">
        <v>1148</v>
      </c>
      <c r="E1095" s="279" t="s">
        <v>5660</v>
      </c>
      <c r="F1095" s="279" t="s">
        <v>9103</v>
      </c>
      <c r="G1095" s="279" t="s">
        <v>402</v>
      </c>
      <c r="H1095" s="279" t="s">
        <v>425</v>
      </c>
      <c r="I1095" s="279" t="s">
        <v>61</v>
      </c>
      <c r="J1095" s="279" t="s">
        <v>403</v>
      </c>
      <c r="K1095" s="280">
        <v>2013</v>
      </c>
      <c r="L1095" s="279" t="s">
        <v>402</v>
      </c>
      <c r="M1095" s="279" t="s">
        <v>394</v>
      </c>
      <c r="N1095" s="279"/>
      <c r="O1095" s="279" t="s">
        <v>394</v>
      </c>
      <c r="P1095" s="315">
        <v>0</v>
      </c>
      <c r="Q1095" s="278"/>
      <c r="S1095" s="279" t="s">
        <v>394</v>
      </c>
      <c r="T1095" s="279" t="s">
        <v>394</v>
      </c>
      <c r="AC1095" s="279" t="s">
        <v>855</v>
      </c>
      <c r="AF1095" s="276">
        <f>IFERROR(VLOOKUP(A1095,'[1]قوائم الترجمة'!AC$2:AD$2397,1,0),"م")</f>
        <v>118162</v>
      </c>
      <c r="AG1095" s="233"/>
      <c r="AH1095" s="233"/>
      <c r="AI1095" s="233"/>
      <c r="AJ1095" s="233"/>
      <c r="AL1095" s="267"/>
      <c r="AM1095" s="235"/>
      <c r="AO1095" s="236"/>
      <c r="AU1095" s="234"/>
    </row>
    <row r="1096" spans="1:47" ht="21" x14ac:dyDescent="0.4">
      <c r="A1096" s="278">
        <v>118163</v>
      </c>
      <c r="B1096" s="279" t="s">
        <v>5062</v>
      </c>
      <c r="C1096" s="279" t="s">
        <v>72</v>
      </c>
      <c r="D1096" s="279" t="s">
        <v>738</v>
      </c>
      <c r="E1096" s="279" t="s">
        <v>5660</v>
      </c>
      <c r="F1096" s="279" t="s">
        <v>8693</v>
      </c>
      <c r="G1096" s="279" t="s">
        <v>402</v>
      </c>
      <c r="H1096" s="279" t="s">
        <v>425</v>
      </c>
      <c r="I1096" s="279" t="s">
        <v>540</v>
      </c>
      <c r="J1096" s="279" t="s">
        <v>8112</v>
      </c>
      <c r="K1096" s="280">
        <v>2010</v>
      </c>
      <c r="L1096" s="279" t="s">
        <v>402</v>
      </c>
      <c r="M1096" s="279" t="s">
        <v>394</v>
      </c>
      <c r="N1096" s="279" t="s">
        <v>394</v>
      </c>
      <c r="O1096" s="279" t="s">
        <v>394</v>
      </c>
      <c r="P1096" s="315">
        <v>0</v>
      </c>
      <c r="Q1096" s="278"/>
      <c r="S1096" s="279" t="s">
        <v>394</v>
      </c>
      <c r="T1096" s="279" t="s">
        <v>394</v>
      </c>
      <c r="AC1096" s="279" t="s">
        <v>394</v>
      </c>
      <c r="AF1096" s="276">
        <f>IFERROR(VLOOKUP(A1096,'[1]قوائم الترجمة'!AC$2:AD$2397,1,0),"م")</f>
        <v>118163</v>
      </c>
      <c r="AG1096" s="233"/>
      <c r="AH1096" s="233"/>
      <c r="AI1096" s="233"/>
      <c r="AJ1096" s="233"/>
      <c r="AL1096" s="267"/>
      <c r="AM1096" s="235"/>
      <c r="AO1096" s="233"/>
      <c r="AU1096" s="234"/>
    </row>
    <row r="1097" spans="1:47" ht="21" x14ac:dyDescent="0.4">
      <c r="A1097" s="278">
        <v>118178</v>
      </c>
      <c r="B1097" s="279" t="s">
        <v>5061</v>
      </c>
      <c r="C1097" s="279" t="s">
        <v>730</v>
      </c>
      <c r="D1097" s="279" t="s">
        <v>1182</v>
      </c>
      <c r="E1097" s="279" t="s">
        <v>394</v>
      </c>
      <c r="F1097" s="303"/>
      <c r="G1097" s="303"/>
      <c r="H1097" s="279" t="s">
        <v>394</v>
      </c>
      <c r="I1097" s="279" t="s">
        <v>539</v>
      </c>
      <c r="J1097" s="279" t="s">
        <v>394</v>
      </c>
      <c r="K1097" s="279" t="s">
        <v>394</v>
      </c>
      <c r="L1097" s="279" t="s">
        <v>394</v>
      </c>
      <c r="M1097" s="279" t="s">
        <v>394</v>
      </c>
      <c r="N1097" s="279" t="s">
        <v>394</v>
      </c>
      <c r="O1097" s="279" t="s">
        <v>394</v>
      </c>
      <c r="P1097" s="315">
        <v>0</v>
      </c>
      <c r="Q1097" s="279" t="s">
        <v>394</v>
      </c>
      <c r="R1097" s="315" t="s">
        <v>394</v>
      </c>
      <c r="S1097" s="279" t="s">
        <v>394</v>
      </c>
      <c r="T1097" s="279" t="s">
        <v>394</v>
      </c>
      <c r="U1097" s="315" t="s">
        <v>394</v>
      </c>
      <c r="V1097" s="315" t="s">
        <v>394</v>
      </c>
      <c r="W1097" s="315" t="s">
        <v>394</v>
      </c>
      <c r="X1097" s="315" t="s">
        <v>394</v>
      </c>
      <c r="Y1097" s="281"/>
      <c r="Z1097" s="315" t="s">
        <v>394</v>
      </c>
      <c r="AA1097" s="315" t="s">
        <v>394</v>
      </c>
      <c r="AB1097" s="281"/>
      <c r="AC1097" s="279" t="s">
        <v>855</v>
      </c>
      <c r="AF1097" s="276" t="str">
        <f>IFERROR(VLOOKUP(A1097,'[1]قوائم الترجمة'!AC$2:AD$2397,1,0),"م")</f>
        <v>م</v>
      </c>
      <c r="AG1097" s="233"/>
      <c r="AH1097" s="233"/>
      <c r="AI1097" s="233"/>
      <c r="AJ1097" s="233"/>
      <c r="AL1097" s="267"/>
      <c r="AM1097" s="235"/>
      <c r="AO1097" s="233"/>
      <c r="AU1097" s="234"/>
    </row>
    <row r="1098" spans="1:47" ht="21" x14ac:dyDescent="0.4">
      <c r="A1098" s="278">
        <v>118182</v>
      </c>
      <c r="B1098" s="279" t="s">
        <v>1411</v>
      </c>
      <c r="C1098" s="279" t="s">
        <v>146</v>
      </c>
      <c r="D1098" s="279" t="s">
        <v>1412</v>
      </c>
      <c r="E1098" s="279" t="s">
        <v>394</v>
      </c>
      <c r="F1098" s="303"/>
      <c r="G1098" s="303"/>
      <c r="H1098" s="279" t="s">
        <v>394</v>
      </c>
      <c r="I1098" s="279" t="s">
        <v>61</v>
      </c>
      <c r="J1098" s="279" t="s">
        <v>394</v>
      </c>
      <c r="K1098" s="279" t="s">
        <v>394</v>
      </c>
      <c r="L1098" s="279" t="s">
        <v>394</v>
      </c>
      <c r="M1098" s="279" t="s">
        <v>394</v>
      </c>
      <c r="N1098" s="279" t="s">
        <v>394</v>
      </c>
      <c r="O1098" s="279" t="s">
        <v>394</v>
      </c>
      <c r="P1098" s="315">
        <v>0</v>
      </c>
      <c r="Q1098" s="279" t="s">
        <v>394</v>
      </c>
      <c r="R1098" s="315" t="s">
        <v>394</v>
      </c>
      <c r="S1098" s="279" t="s">
        <v>394</v>
      </c>
      <c r="T1098" s="279" t="s">
        <v>394</v>
      </c>
      <c r="U1098" s="315" t="s">
        <v>394</v>
      </c>
      <c r="V1098" s="315" t="s">
        <v>394</v>
      </c>
      <c r="W1098" s="315" t="s">
        <v>394</v>
      </c>
      <c r="X1098" s="315" t="s">
        <v>394</v>
      </c>
      <c r="Y1098" s="281"/>
      <c r="Z1098" s="315" t="s">
        <v>394</v>
      </c>
      <c r="AA1098" s="315" t="s">
        <v>394</v>
      </c>
      <c r="AB1098" s="281"/>
      <c r="AC1098" s="279" t="s">
        <v>855</v>
      </c>
      <c r="AF1098" s="276" t="str">
        <f>IFERROR(VLOOKUP(A1098,'[1]قوائم الترجمة'!AC$2:AD$2397,1,0),"م")</f>
        <v>م</v>
      </c>
      <c r="AG1098" s="233"/>
      <c r="AH1098" s="233"/>
      <c r="AI1098" s="233"/>
      <c r="AJ1098" s="233"/>
      <c r="AL1098" s="267"/>
      <c r="AM1098" s="235"/>
      <c r="AO1098" s="233"/>
      <c r="AU1098" s="234"/>
    </row>
    <row r="1099" spans="1:47" ht="21" x14ac:dyDescent="0.4">
      <c r="A1099" s="278">
        <v>118189</v>
      </c>
      <c r="B1099" s="279" t="s">
        <v>6949</v>
      </c>
      <c r="C1099" s="279" t="s">
        <v>68</v>
      </c>
      <c r="D1099" s="279" t="s">
        <v>277</v>
      </c>
      <c r="E1099" s="279" t="s">
        <v>394</v>
      </c>
      <c r="F1099" s="303"/>
      <c r="G1099" s="303"/>
      <c r="H1099" s="279" t="s">
        <v>394</v>
      </c>
      <c r="I1099" s="279" t="s">
        <v>61</v>
      </c>
      <c r="J1099" s="279" t="s">
        <v>394</v>
      </c>
      <c r="K1099" s="279" t="s">
        <v>394</v>
      </c>
      <c r="L1099" s="279" t="s">
        <v>394</v>
      </c>
      <c r="M1099" s="279" t="s">
        <v>394</v>
      </c>
      <c r="N1099" s="279" t="s">
        <v>394</v>
      </c>
      <c r="O1099" s="279" t="s">
        <v>394</v>
      </c>
      <c r="P1099" s="315">
        <v>0</v>
      </c>
      <c r="Q1099" s="279" t="s">
        <v>394</v>
      </c>
      <c r="R1099" s="315" t="s">
        <v>394</v>
      </c>
      <c r="S1099" s="279" t="s">
        <v>394</v>
      </c>
      <c r="T1099" s="279" t="s">
        <v>394</v>
      </c>
      <c r="U1099" s="315" t="s">
        <v>394</v>
      </c>
      <c r="V1099" s="315" t="s">
        <v>394</v>
      </c>
      <c r="W1099" s="315" t="s">
        <v>394</v>
      </c>
      <c r="X1099" s="315" t="s">
        <v>394</v>
      </c>
      <c r="Y1099" s="281"/>
      <c r="Z1099" s="315" t="s">
        <v>394</v>
      </c>
      <c r="AA1099" s="315" t="s">
        <v>394</v>
      </c>
      <c r="AB1099" s="281"/>
      <c r="AC1099" s="279" t="s">
        <v>855</v>
      </c>
      <c r="AF1099" s="276" t="str">
        <f>IFERROR(VLOOKUP(A1099,'[1]قوائم الترجمة'!AC$2:AD$2397,1,0),"م")</f>
        <v>م</v>
      </c>
      <c r="AG1099" s="233"/>
      <c r="AH1099" s="233"/>
      <c r="AI1099" s="233"/>
      <c r="AJ1099" s="233"/>
      <c r="AL1099" s="267"/>
      <c r="AM1099" s="235"/>
      <c r="AO1099" s="233"/>
      <c r="AU1099" s="234"/>
    </row>
    <row r="1100" spans="1:47" ht="21" x14ac:dyDescent="0.4">
      <c r="A1100" s="278">
        <v>118194</v>
      </c>
      <c r="B1100" s="279" t="s">
        <v>6972</v>
      </c>
      <c r="C1100" s="279" t="s">
        <v>109</v>
      </c>
      <c r="D1100" s="279" t="s">
        <v>212</v>
      </c>
      <c r="E1100" s="279" t="s">
        <v>394</v>
      </c>
      <c r="F1100" s="303"/>
      <c r="G1100" s="303"/>
      <c r="H1100" s="279" t="s">
        <v>394</v>
      </c>
      <c r="I1100" s="279" t="s">
        <v>538</v>
      </c>
      <c r="J1100" s="279" t="s">
        <v>394</v>
      </c>
      <c r="K1100" s="279" t="s">
        <v>394</v>
      </c>
      <c r="L1100" s="279" t="s">
        <v>394</v>
      </c>
      <c r="M1100" s="279" t="s">
        <v>394</v>
      </c>
      <c r="N1100" s="279" t="s">
        <v>394</v>
      </c>
      <c r="O1100" s="279" t="s">
        <v>394</v>
      </c>
      <c r="P1100" s="315">
        <v>0</v>
      </c>
      <c r="Q1100" s="279" t="s">
        <v>394</v>
      </c>
      <c r="R1100" s="315" t="s">
        <v>394</v>
      </c>
      <c r="S1100" s="279" t="s">
        <v>394</v>
      </c>
      <c r="T1100" s="279" t="s">
        <v>394</v>
      </c>
      <c r="U1100" s="315" t="s">
        <v>394</v>
      </c>
      <c r="V1100" s="315" t="s">
        <v>394</v>
      </c>
      <c r="W1100" s="315" t="s">
        <v>394</v>
      </c>
      <c r="X1100" s="315" t="s">
        <v>394</v>
      </c>
      <c r="Y1100" s="281"/>
      <c r="Z1100" s="315" t="s">
        <v>394</v>
      </c>
      <c r="AA1100" s="315" t="s">
        <v>394</v>
      </c>
      <c r="AB1100" s="281"/>
      <c r="AC1100" s="279" t="s">
        <v>855</v>
      </c>
      <c r="AF1100" s="276" t="str">
        <f>IFERROR(VLOOKUP(A1100,'[1]قوائم الترجمة'!AC$2:AD$2397,1,0),"م")</f>
        <v>م</v>
      </c>
      <c r="AG1100" s="233"/>
      <c r="AH1100" s="233"/>
      <c r="AI1100" s="233"/>
      <c r="AJ1100" s="233"/>
      <c r="AL1100" s="267"/>
      <c r="AM1100" s="235"/>
      <c r="AU1100" s="234"/>
    </row>
    <row r="1101" spans="1:47" ht="21" x14ac:dyDescent="0.4">
      <c r="A1101" s="278">
        <v>118204</v>
      </c>
      <c r="B1101" s="279" t="s">
        <v>7017</v>
      </c>
      <c r="C1101" s="279" t="s">
        <v>68</v>
      </c>
      <c r="D1101" s="279" t="s">
        <v>722</v>
      </c>
      <c r="E1101" s="279" t="s">
        <v>394</v>
      </c>
      <c r="F1101" s="303"/>
      <c r="G1101" s="303"/>
      <c r="H1101" s="279" t="s">
        <v>394</v>
      </c>
      <c r="I1101" s="279" t="s">
        <v>540</v>
      </c>
      <c r="J1101" s="279" t="s">
        <v>394</v>
      </c>
      <c r="K1101" s="279" t="s">
        <v>394</v>
      </c>
      <c r="L1101" s="279" t="s">
        <v>394</v>
      </c>
      <c r="M1101" s="279" t="s">
        <v>394</v>
      </c>
      <c r="N1101" s="279" t="s">
        <v>394</v>
      </c>
      <c r="O1101" s="279" t="s">
        <v>394</v>
      </c>
      <c r="P1101" s="315">
        <v>0</v>
      </c>
      <c r="Q1101" s="279" t="s">
        <v>394</v>
      </c>
      <c r="R1101" s="315" t="s">
        <v>394</v>
      </c>
      <c r="S1101" s="279" t="s">
        <v>394</v>
      </c>
      <c r="T1101" s="279" t="s">
        <v>394</v>
      </c>
      <c r="U1101" s="315" t="s">
        <v>394</v>
      </c>
      <c r="V1101" s="315" t="s">
        <v>394</v>
      </c>
      <c r="W1101" s="315" t="s">
        <v>394</v>
      </c>
      <c r="X1101" s="315" t="s">
        <v>394</v>
      </c>
      <c r="Y1101" s="281"/>
      <c r="Z1101" s="315" t="s">
        <v>394</v>
      </c>
      <c r="AA1101" s="315" t="s">
        <v>394</v>
      </c>
      <c r="AB1101" s="281"/>
      <c r="AC1101" s="279" t="s">
        <v>855</v>
      </c>
      <c r="AF1101" s="276" t="str">
        <f>IFERROR(VLOOKUP(A1101,'[1]قوائم الترجمة'!AC$2:AD$2397,1,0),"م")</f>
        <v>م</v>
      </c>
      <c r="AG1101" s="233"/>
      <c r="AH1101" s="233"/>
      <c r="AI1101" s="233"/>
      <c r="AJ1101" s="233"/>
      <c r="AL1101" s="267"/>
      <c r="AM1101" s="235"/>
      <c r="AU1101" s="234"/>
    </row>
    <row r="1102" spans="1:47" ht="21" x14ac:dyDescent="0.4">
      <c r="A1102" s="278">
        <v>118206</v>
      </c>
      <c r="B1102" s="279" t="s">
        <v>1590</v>
      </c>
      <c r="C1102" s="279" t="s">
        <v>133</v>
      </c>
      <c r="D1102" s="279" t="s">
        <v>236</v>
      </c>
      <c r="E1102" s="279" t="s">
        <v>424</v>
      </c>
      <c r="F1102" s="279" t="s">
        <v>8378</v>
      </c>
      <c r="G1102" s="279" t="s">
        <v>8188</v>
      </c>
      <c r="H1102" s="279" t="s">
        <v>428</v>
      </c>
      <c r="I1102" s="279" t="s">
        <v>8485</v>
      </c>
      <c r="J1102" s="279" t="s">
        <v>426</v>
      </c>
      <c r="K1102" s="280">
        <v>2011</v>
      </c>
      <c r="L1102" s="279" t="s">
        <v>402</v>
      </c>
      <c r="M1102" s="279" t="s">
        <v>394</v>
      </c>
      <c r="N1102" s="279" t="s">
        <v>394</v>
      </c>
      <c r="O1102" s="279" t="s">
        <v>394</v>
      </c>
      <c r="P1102" s="315">
        <v>0</v>
      </c>
      <c r="Q1102" s="278"/>
      <c r="S1102" s="279" t="s">
        <v>394</v>
      </c>
      <c r="T1102" s="279" t="s">
        <v>394</v>
      </c>
      <c r="AC1102" s="279" t="s">
        <v>855</v>
      </c>
      <c r="AF1102" s="276">
        <f>IFERROR(VLOOKUP(A1102,'[1]قوائم الترجمة'!AC$2:AD$2397,1,0),"م")</f>
        <v>118206</v>
      </c>
      <c r="AG1102" s="251"/>
      <c r="AH1102" s="251"/>
      <c r="AI1102" s="251"/>
      <c r="AJ1102" s="251"/>
      <c r="AL1102" s="267"/>
      <c r="AM1102" s="235"/>
      <c r="AU1102" s="234"/>
    </row>
    <row r="1103" spans="1:47" ht="21" x14ac:dyDescent="0.4">
      <c r="A1103" s="278">
        <v>118207</v>
      </c>
      <c r="B1103" s="279" t="s">
        <v>7030</v>
      </c>
      <c r="C1103" s="279" t="s">
        <v>1091</v>
      </c>
      <c r="D1103" s="279" t="s">
        <v>7031</v>
      </c>
      <c r="E1103" s="279" t="s">
        <v>394</v>
      </c>
      <c r="F1103" s="303"/>
      <c r="G1103" s="303"/>
      <c r="H1103" s="279" t="s">
        <v>394</v>
      </c>
      <c r="I1103" s="279" t="s">
        <v>538</v>
      </c>
      <c r="J1103" s="279" t="s">
        <v>394</v>
      </c>
      <c r="K1103" s="279" t="s">
        <v>394</v>
      </c>
      <c r="L1103" s="279" t="s">
        <v>394</v>
      </c>
      <c r="M1103" s="279" t="s">
        <v>394</v>
      </c>
      <c r="N1103" s="279" t="s">
        <v>394</v>
      </c>
      <c r="O1103" s="279" t="s">
        <v>394</v>
      </c>
      <c r="P1103" s="315">
        <v>0</v>
      </c>
      <c r="Q1103" s="279" t="s">
        <v>394</v>
      </c>
      <c r="R1103" s="315" t="s">
        <v>394</v>
      </c>
      <c r="S1103" s="279" t="s">
        <v>394</v>
      </c>
      <c r="T1103" s="279" t="s">
        <v>394</v>
      </c>
      <c r="U1103" s="315" t="s">
        <v>394</v>
      </c>
      <c r="V1103" s="315" t="s">
        <v>394</v>
      </c>
      <c r="W1103" s="315" t="s">
        <v>394</v>
      </c>
      <c r="X1103" s="315" t="s">
        <v>394</v>
      </c>
      <c r="Y1103" s="281"/>
      <c r="Z1103" s="315" t="s">
        <v>394</v>
      </c>
      <c r="AA1103" s="315" t="s">
        <v>394</v>
      </c>
      <c r="AB1103" s="281"/>
      <c r="AC1103" s="279" t="s">
        <v>855</v>
      </c>
      <c r="AF1103" s="276" t="str">
        <f>IFERROR(VLOOKUP(A1103,'[1]قوائم الترجمة'!AC$2:AD$2397,1,0),"م")</f>
        <v>م</v>
      </c>
      <c r="AG1103" s="233"/>
      <c r="AH1103" s="233"/>
      <c r="AI1103" s="233"/>
      <c r="AJ1103" s="233"/>
      <c r="AL1103" s="267"/>
      <c r="AM1103" s="235"/>
      <c r="AO1103" s="233"/>
      <c r="AU1103" s="234"/>
    </row>
    <row r="1104" spans="1:47" ht="21" x14ac:dyDescent="0.4">
      <c r="A1104" s="278">
        <v>118208</v>
      </c>
      <c r="B1104" s="279" t="s">
        <v>5060</v>
      </c>
      <c r="C1104" s="279" t="s">
        <v>62</v>
      </c>
      <c r="D1104" s="279" t="s">
        <v>276</v>
      </c>
      <c r="E1104" s="279" t="s">
        <v>394</v>
      </c>
      <c r="F1104" s="303"/>
      <c r="G1104" s="303"/>
      <c r="H1104" s="279" t="s">
        <v>394</v>
      </c>
      <c r="I1104" s="279" t="s">
        <v>538</v>
      </c>
      <c r="J1104" s="279" t="s">
        <v>394</v>
      </c>
      <c r="K1104" s="279" t="s">
        <v>394</v>
      </c>
      <c r="L1104" s="279" t="s">
        <v>394</v>
      </c>
      <c r="M1104" s="279" t="s">
        <v>394</v>
      </c>
      <c r="N1104" s="279" t="s">
        <v>394</v>
      </c>
      <c r="O1104" s="279" t="s">
        <v>394</v>
      </c>
      <c r="P1104" s="315">
        <v>0</v>
      </c>
      <c r="Q1104" s="279" t="s">
        <v>394</v>
      </c>
      <c r="R1104" s="315" t="s">
        <v>394</v>
      </c>
      <c r="S1104" s="279" t="s">
        <v>394</v>
      </c>
      <c r="T1104" s="279" t="s">
        <v>394</v>
      </c>
      <c r="U1104" s="315" t="s">
        <v>394</v>
      </c>
      <c r="V1104" s="315" t="s">
        <v>394</v>
      </c>
      <c r="W1104" s="315" t="s">
        <v>394</v>
      </c>
      <c r="X1104" s="315" t="s">
        <v>394</v>
      </c>
      <c r="Y1104" s="281"/>
      <c r="Z1104" s="315" t="s">
        <v>394</v>
      </c>
      <c r="AA1104" s="315" t="s">
        <v>394</v>
      </c>
      <c r="AB1104" s="281"/>
      <c r="AC1104" s="279" t="s">
        <v>855</v>
      </c>
      <c r="AF1104" s="276" t="str">
        <f>IFERROR(VLOOKUP(A1104,'[1]قوائم الترجمة'!AC$2:AD$2397,1,0),"م")</f>
        <v>م</v>
      </c>
      <c r="AG1104" s="233"/>
      <c r="AH1104" s="233"/>
      <c r="AI1104" s="233"/>
      <c r="AJ1104" s="233"/>
      <c r="AL1104" s="267"/>
      <c r="AM1104" s="235"/>
      <c r="AO1104" s="233"/>
      <c r="AU1104" s="234"/>
    </row>
    <row r="1105" spans="1:47" ht="21" x14ac:dyDescent="0.4">
      <c r="A1105" s="278">
        <v>118209</v>
      </c>
      <c r="B1105" s="279" t="s">
        <v>7032</v>
      </c>
      <c r="C1105" s="279" t="s">
        <v>112</v>
      </c>
      <c r="D1105" s="279" t="s">
        <v>490</v>
      </c>
      <c r="E1105" s="279" t="s">
        <v>394</v>
      </c>
      <c r="F1105" s="303"/>
      <c r="G1105" s="303"/>
      <c r="H1105" s="279" t="s">
        <v>394</v>
      </c>
      <c r="I1105" s="279" t="s">
        <v>539</v>
      </c>
      <c r="J1105" s="279" t="s">
        <v>394</v>
      </c>
      <c r="K1105" s="279" t="s">
        <v>394</v>
      </c>
      <c r="L1105" s="279" t="s">
        <v>394</v>
      </c>
      <c r="M1105" s="279" t="s">
        <v>394</v>
      </c>
      <c r="N1105" s="279" t="s">
        <v>394</v>
      </c>
      <c r="O1105" s="279" t="s">
        <v>394</v>
      </c>
      <c r="P1105" s="315">
        <v>0</v>
      </c>
      <c r="Q1105" s="279" t="s">
        <v>394</v>
      </c>
      <c r="R1105" s="315" t="s">
        <v>394</v>
      </c>
      <c r="S1105" s="279" t="s">
        <v>394</v>
      </c>
      <c r="T1105" s="279" t="s">
        <v>394</v>
      </c>
      <c r="U1105" s="315" t="s">
        <v>394</v>
      </c>
      <c r="V1105" s="315" t="s">
        <v>394</v>
      </c>
      <c r="W1105" s="315" t="s">
        <v>394</v>
      </c>
      <c r="X1105" s="315" t="s">
        <v>394</v>
      </c>
      <c r="Y1105" s="281"/>
      <c r="Z1105" s="315" t="s">
        <v>394</v>
      </c>
      <c r="AA1105" s="315" t="s">
        <v>394</v>
      </c>
      <c r="AB1105" s="281"/>
      <c r="AC1105" s="279" t="s">
        <v>855</v>
      </c>
      <c r="AF1105" s="276" t="str">
        <f>IFERROR(VLOOKUP(A1105,'[1]قوائم الترجمة'!AC$2:AD$2397,1,0),"م")</f>
        <v>م</v>
      </c>
      <c r="AG1105" s="233"/>
      <c r="AH1105" s="233"/>
      <c r="AI1105" s="233"/>
      <c r="AJ1105" s="233"/>
      <c r="AL1105" s="267"/>
      <c r="AM1105" s="235"/>
      <c r="AU1105" s="234"/>
    </row>
    <row r="1106" spans="1:47" ht="21" x14ac:dyDescent="0.4">
      <c r="A1106" s="278">
        <v>118215</v>
      </c>
      <c r="B1106" s="279" t="s">
        <v>5059</v>
      </c>
      <c r="C1106" s="279" t="s">
        <v>109</v>
      </c>
      <c r="D1106" s="279" t="s">
        <v>3563</v>
      </c>
      <c r="E1106" s="279" t="s">
        <v>394</v>
      </c>
      <c r="F1106" s="303"/>
      <c r="G1106" s="303"/>
      <c r="H1106" s="279" t="s">
        <v>394</v>
      </c>
      <c r="I1106" s="279" t="s">
        <v>540</v>
      </c>
      <c r="J1106" s="279" t="s">
        <v>394</v>
      </c>
      <c r="K1106" s="279" t="s">
        <v>394</v>
      </c>
      <c r="L1106" s="279" t="s">
        <v>394</v>
      </c>
      <c r="M1106" s="279" t="s">
        <v>394</v>
      </c>
      <c r="N1106" s="279" t="s">
        <v>394</v>
      </c>
      <c r="O1106" s="279" t="s">
        <v>394</v>
      </c>
      <c r="P1106" s="315">
        <v>0</v>
      </c>
      <c r="Q1106" s="279" t="s">
        <v>394</v>
      </c>
      <c r="R1106" s="315" t="s">
        <v>394</v>
      </c>
      <c r="S1106" s="279" t="s">
        <v>394</v>
      </c>
      <c r="T1106" s="279" t="s">
        <v>394</v>
      </c>
      <c r="U1106" s="315" t="s">
        <v>394</v>
      </c>
      <c r="V1106" s="315" t="s">
        <v>394</v>
      </c>
      <c r="W1106" s="315" t="s">
        <v>394</v>
      </c>
      <c r="X1106" s="315" t="s">
        <v>394</v>
      </c>
      <c r="Y1106" s="281"/>
      <c r="Z1106" s="315" t="s">
        <v>394</v>
      </c>
      <c r="AA1106" s="315" t="s">
        <v>394</v>
      </c>
      <c r="AB1106" s="281"/>
      <c r="AC1106" s="279" t="s">
        <v>394</v>
      </c>
      <c r="AF1106" s="276" t="str">
        <f>IFERROR(VLOOKUP(A1106,'[1]قوائم الترجمة'!AC$2:AD$2397,1,0),"م")</f>
        <v>م</v>
      </c>
      <c r="AG1106" s="233"/>
      <c r="AH1106" s="233"/>
      <c r="AI1106" s="233"/>
      <c r="AJ1106" s="233"/>
      <c r="AL1106" s="267"/>
      <c r="AM1106" s="235"/>
      <c r="AU1106" s="234"/>
    </row>
    <row r="1107" spans="1:47" ht="21" x14ac:dyDescent="0.4">
      <c r="A1107" s="278">
        <v>118221</v>
      </c>
      <c r="B1107" s="279" t="s">
        <v>7079</v>
      </c>
      <c r="C1107" s="279" t="s">
        <v>112</v>
      </c>
      <c r="D1107" s="279" t="s">
        <v>335</v>
      </c>
      <c r="E1107" s="279" t="s">
        <v>394</v>
      </c>
      <c r="F1107" s="303"/>
      <c r="G1107" s="303"/>
      <c r="H1107" s="279" t="s">
        <v>394</v>
      </c>
      <c r="I1107" s="279" t="s">
        <v>540</v>
      </c>
      <c r="J1107" s="279" t="s">
        <v>394</v>
      </c>
      <c r="K1107" s="279" t="s">
        <v>394</v>
      </c>
      <c r="L1107" s="279" t="s">
        <v>394</v>
      </c>
      <c r="M1107" s="279" t="s">
        <v>394</v>
      </c>
      <c r="N1107" s="279" t="s">
        <v>394</v>
      </c>
      <c r="O1107" s="279" t="s">
        <v>394</v>
      </c>
      <c r="P1107" s="315">
        <v>0</v>
      </c>
      <c r="Q1107" s="279" t="s">
        <v>394</v>
      </c>
      <c r="R1107" s="315" t="s">
        <v>394</v>
      </c>
      <c r="S1107" s="279" t="s">
        <v>394</v>
      </c>
      <c r="T1107" s="279" t="s">
        <v>394</v>
      </c>
      <c r="U1107" s="315" t="s">
        <v>394</v>
      </c>
      <c r="V1107" s="315" t="s">
        <v>394</v>
      </c>
      <c r="W1107" s="315" t="s">
        <v>394</v>
      </c>
      <c r="X1107" s="315" t="s">
        <v>394</v>
      </c>
      <c r="Y1107" s="281"/>
      <c r="Z1107" s="315" t="s">
        <v>394</v>
      </c>
      <c r="AA1107" s="315" t="s">
        <v>394</v>
      </c>
      <c r="AB1107" s="281"/>
      <c r="AC1107" s="279" t="s">
        <v>855</v>
      </c>
      <c r="AF1107" s="276" t="str">
        <f>IFERROR(VLOOKUP(A1107,'[1]قوائم الترجمة'!AC$2:AD$2397,1,0),"م")</f>
        <v>م</v>
      </c>
      <c r="AG1107" s="233"/>
      <c r="AH1107" s="233"/>
      <c r="AI1107" s="233"/>
      <c r="AJ1107" s="233"/>
      <c r="AL1107" s="267"/>
      <c r="AM1107" s="235"/>
      <c r="AO1107" s="233"/>
      <c r="AU1107" s="234"/>
    </row>
    <row r="1108" spans="1:47" ht="21" x14ac:dyDescent="0.4">
      <c r="A1108" s="278">
        <v>118222</v>
      </c>
      <c r="B1108" s="279" t="s">
        <v>5058</v>
      </c>
      <c r="C1108" s="279" t="s">
        <v>136</v>
      </c>
      <c r="D1108" s="279" t="s">
        <v>272</v>
      </c>
      <c r="E1108" s="279" t="s">
        <v>423</v>
      </c>
      <c r="F1108" s="279" t="s">
        <v>8378</v>
      </c>
      <c r="G1108" s="279" t="s">
        <v>8379</v>
      </c>
      <c r="H1108" s="279" t="s">
        <v>7215</v>
      </c>
      <c r="I1108" s="279" t="s">
        <v>61</v>
      </c>
      <c r="J1108" s="279" t="s">
        <v>7215</v>
      </c>
      <c r="K1108" s="280">
        <v>0</v>
      </c>
      <c r="L1108" s="279" t="s">
        <v>7215</v>
      </c>
      <c r="M1108" s="279" t="s">
        <v>394</v>
      </c>
      <c r="N1108" s="279"/>
      <c r="O1108" s="279" t="s">
        <v>394</v>
      </c>
      <c r="P1108" s="315">
        <v>0</v>
      </c>
      <c r="Q1108" s="278"/>
      <c r="S1108" s="279" t="s">
        <v>394</v>
      </c>
      <c r="T1108" s="279" t="s">
        <v>394</v>
      </c>
      <c r="AC1108" s="279" t="s">
        <v>394</v>
      </c>
      <c r="AF1108" s="276">
        <f>IFERROR(VLOOKUP(A1108,'[1]قوائم الترجمة'!AC$2:AD$2397,1,0),"م")</f>
        <v>118222</v>
      </c>
      <c r="AG1108" s="233"/>
      <c r="AH1108" s="233"/>
      <c r="AI1108" s="233"/>
      <c r="AJ1108" s="233"/>
      <c r="AL1108" s="267"/>
      <c r="AM1108" s="235"/>
      <c r="AO1108" s="233"/>
      <c r="AU1108" s="234"/>
    </row>
    <row r="1109" spans="1:47" ht="21" x14ac:dyDescent="0.4">
      <c r="A1109" s="278">
        <v>118228</v>
      </c>
      <c r="B1109" s="279" t="s">
        <v>7126</v>
      </c>
      <c r="C1109" s="279" t="s">
        <v>516</v>
      </c>
      <c r="D1109" s="279" t="s">
        <v>271</v>
      </c>
      <c r="E1109" s="279" t="s">
        <v>424</v>
      </c>
      <c r="F1109" s="279" t="s">
        <v>9104</v>
      </c>
      <c r="G1109" s="279" t="s">
        <v>402</v>
      </c>
      <c r="H1109" s="279" t="s">
        <v>885</v>
      </c>
      <c r="I1109" s="279" t="s">
        <v>61</v>
      </c>
      <c r="J1109" s="279" t="s">
        <v>403</v>
      </c>
      <c r="K1109" s="280">
        <v>2013</v>
      </c>
      <c r="L1109" s="279" t="s">
        <v>402</v>
      </c>
      <c r="M1109" s="279" t="s">
        <v>394</v>
      </c>
      <c r="N1109" s="279" t="s">
        <v>394</v>
      </c>
      <c r="O1109" s="279" t="s">
        <v>394</v>
      </c>
      <c r="P1109" s="315">
        <v>0</v>
      </c>
      <c r="Q1109" s="278"/>
      <c r="S1109" s="279" t="s">
        <v>394</v>
      </c>
      <c r="T1109" s="279" t="s">
        <v>394</v>
      </c>
      <c r="AC1109" s="279" t="s">
        <v>394</v>
      </c>
      <c r="AF1109" s="276">
        <f>IFERROR(VLOOKUP(A1109,'[1]قوائم الترجمة'!AC$2:AD$2397,1,0),"م")</f>
        <v>118228</v>
      </c>
      <c r="AG1109" s="233"/>
      <c r="AH1109" s="233"/>
      <c r="AI1109" s="233"/>
      <c r="AJ1109" s="233"/>
      <c r="AL1109" s="267"/>
      <c r="AM1109" s="235"/>
      <c r="AU1109" s="234"/>
    </row>
    <row r="1110" spans="1:47" ht="21" x14ac:dyDescent="0.4">
      <c r="A1110" s="278">
        <v>118234</v>
      </c>
      <c r="B1110" s="279" t="s">
        <v>5056</v>
      </c>
      <c r="C1110" s="279" t="s">
        <v>5057</v>
      </c>
      <c r="D1110" s="279" t="s">
        <v>287</v>
      </c>
      <c r="E1110" s="279" t="s">
        <v>424</v>
      </c>
      <c r="F1110" s="279" t="s">
        <v>8378</v>
      </c>
      <c r="G1110" s="279" t="s">
        <v>8379</v>
      </c>
      <c r="H1110" s="279" t="s">
        <v>7215</v>
      </c>
      <c r="I1110" s="279" t="s">
        <v>61</v>
      </c>
      <c r="J1110" s="279" t="s">
        <v>7215</v>
      </c>
      <c r="K1110" s="280">
        <v>0</v>
      </c>
      <c r="L1110" s="279" t="s">
        <v>7215</v>
      </c>
      <c r="M1110" s="279" t="s">
        <v>394</v>
      </c>
      <c r="N1110" s="279" t="s">
        <v>394</v>
      </c>
      <c r="O1110" s="279" t="s">
        <v>394</v>
      </c>
      <c r="P1110" s="315">
        <v>0</v>
      </c>
      <c r="Q1110" s="278"/>
      <c r="S1110" s="279" t="s">
        <v>394</v>
      </c>
      <c r="T1110" s="279" t="s">
        <v>394</v>
      </c>
      <c r="AC1110" s="279" t="s">
        <v>394</v>
      </c>
      <c r="AF1110" s="276">
        <f>IFERROR(VLOOKUP(A1110,'[1]قوائم الترجمة'!AC$2:AD$2397,1,0),"م")</f>
        <v>118234</v>
      </c>
      <c r="AG1110" s="233"/>
      <c r="AH1110" s="233"/>
      <c r="AI1110" s="233"/>
      <c r="AJ1110" s="233"/>
      <c r="AL1110" s="267"/>
      <c r="AM1110" s="235"/>
      <c r="AU1110" s="234"/>
    </row>
    <row r="1111" spans="1:47" ht="21" x14ac:dyDescent="0.4">
      <c r="A1111" s="278">
        <v>118238</v>
      </c>
      <c r="B1111" s="279" t="s">
        <v>7155</v>
      </c>
      <c r="C1111" s="279" t="s">
        <v>582</v>
      </c>
      <c r="D1111" s="279" t="s">
        <v>304</v>
      </c>
      <c r="E1111" s="279" t="s">
        <v>394</v>
      </c>
      <c r="F1111" s="303"/>
      <c r="G1111" s="303"/>
      <c r="H1111" s="279" t="s">
        <v>394</v>
      </c>
      <c r="I1111" s="279" t="s">
        <v>540</v>
      </c>
      <c r="J1111" s="279" t="s">
        <v>394</v>
      </c>
      <c r="K1111" s="279" t="s">
        <v>394</v>
      </c>
      <c r="L1111" s="279" t="s">
        <v>394</v>
      </c>
      <c r="M1111" s="279" t="s">
        <v>394</v>
      </c>
      <c r="N1111" s="279" t="s">
        <v>394</v>
      </c>
      <c r="O1111" s="279" t="s">
        <v>394</v>
      </c>
      <c r="P1111" s="315">
        <v>0</v>
      </c>
      <c r="Q1111" s="279" t="s">
        <v>394</v>
      </c>
      <c r="R1111" s="315" t="s">
        <v>394</v>
      </c>
      <c r="S1111" s="279" t="s">
        <v>394</v>
      </c>
      <c r="T1111" s="279" t="s">
        <v>394</v>
      </c>
      <c r="U1111" s="315" t="s">
        <v>394</v>
      </c>
      <c r="V1111" s="315" t="s">
        <v>394</v>
      </c>
      <c r="W1111" s="315" t="s">
        <v>394</v>
      </c>
      <c r="X1111" s="315" t="s">
        <v>394</v>
      </c>
      <c r="Y1111" s="281"/>
      <c r="Z1111" s="315" t="s">
        <v>394</v>
      </c>
      <c r="AA1111" s="315" t="s">
        <v>394</v>
      </c>
      <c r="AB1111" s="281"/>
      <c r="AC1111" s="279" t="s">
        <v>855</v>
      </c>
      <c r="AF1111" s="276" t="str">
        <f>IFERROR(VLOOKUP(A1111,'[1]قوائم الترجمة'!AC$2:AD$2397,1,0),"م")</f>
        <v>م</v>
      </c>
      <c r="AG1111" s="233"/>
      <c r="AH1111" s="233"/>
      <c r="AI1111" s="233"/>
      <c r="AJ1111" s="233"/>
      <c r="AL1111" s="267"/>
      <c r="AM1111" s="235"/>
      <c r="AU1111" s="234"/>
    </row>
    <row r="1112" spans="1:47" ht="21" x14ac:dyDescent="0.4">
      <c r="A1112" s="278">
        <v>118239</v>
      </c>
      <c r="B1112" s="279" t="s">
        <v>5055</v>
      </c>
      <c r="C1112" s="279" t="s">
        <v>527</v>
      </c>
      <c r="D1112" s="279" t="s">
        <v>341</v>
      </c>
      <c r="E1112" s="279" t="s">
        <v>424</v>
      </c>
      <c r="F1112" s="279" t="s">
        <v>8378</v>
      </c>
      <c r="G1112" s="279" t="s">
        <v>8379</v>
      </c>
      <c r="H1112" s="279" t="s">
        <v>7215</v>
      </c>
      <c r="I1112" s="279" t="s">
        <v>541</v>
      </c>
      <c r="J1112" s="279" t="s">
        <v>7215</v>
      </c>
      <c r="K1112" s="280">
        <v>0</v>
      </c>
      <c r="L1112" s="279" t="s">
        <v>7215</v>
      </c>
      <c r="M1112" s="279" t="s">
        <v>394</v>
      </c>
      <c r="N1112" s="279" t="s">
        <v>394</v>
      </c>
      <c r="O1112" s="279" t="s">
        <v>394</v>
      </c>
      <c r="P1112" s="315">
        <v>0</v>
      </c>
      <c r="Q1112" s="278"/>
      <c r="S1112" s="279" t="s">
        <v>394</v>
      </c>
      <c r="T1112" s="279" t="s">
        <v>394</v>
      </c>
      <c r="AC1112" s="279" t="s">
        <v>394</v>
      </c>
      <c r="AF1112" s="276">
        <f>IFERROR(VLOOKUP(A1112,'[1]قوائم الترجمة'!AC$2:AD$2397,1,0),"م")</f>
        <v>118239</v>
      </c>
      <c r="AG1112" s="233"/>
      <c r="AH1112" s="233"/>
      <c r="AI1112" s="233"/>
      <c r="AJ1112" s="233"/>
      <c r="AL1112" s="267"/>
      <c r="AM1112" s="235"/>
      <c r="AU1112" s="234"/>
    </row>
    <row r="1113" spans="1:47" ht="21" x14ac:dyDescent="0.4">
      <c r="A1113" s="278">
        <v>118249</v>
      </c>
      <c r="B1113" s="279" t="s">
        <v>7179</v>
      </c>
      <c r="C1113" s="279" t="s">
        <v>101</v>
      </c>
      <c r="D1113" s="279" t="s">
        <v>256</v>
      </c>
      <c r="E1113" s="279" t="s">
        <v>394</v>
      </c>
      <c r="F1113" s="303"/>
      <c r="G1113" s="303"/>
      <c r="H1113" s="279" t="s">
        <v>394</v>
      </c>
      <c r="I1113" s="279" t="s">
        <v>540</v>
      </c>
      <c r="J1113" s="279" t="s">
        <v>394</v>
      </c>
      <c r="K1113" s="279" t="s">
        <v>394</v>
      </c>
      <c r="L1113" s="279" t="s">
        <v>394</v>
      </c>
      <c r="M1113" s="279" t="s">
        <v>394</v>
      </c>
      <c r="N1113" s="279" t="s">
        <v>394</v>
      </c>
      <c r="O1113" s="279" t="s">
        <v>394</v>
      </c>
      <c r="P1113" s="315">
        <v>0</v>
      </c>
      <c r="Q1113" s="279" t="s">
        <v>394</v>
      </c>
      <c r="R1113" s="315" t="s">
        <v>394</v>
      </c>
      <c r="S1113" s="279" t="s">
        <v>394</v>
      </c>
      <c r="T1113" s="279" t="s">
        <v>394</v>
      </c>
      <c r="U1113" s="315" t="s">
        <v>394</v>
      </c>
      <c r="V1113" s="315" t="s">
        <v>394</v>
      </c>
      <c r="W1113" s="315" t="s">
        <v>394</v>
      </c>
      <c r="X1113" s="315" t="s">
        <v>394</v>
      </c>
      <c r="Y1113" s="281"/>
      <c r="Z1113" s="315" t="s">
        <v>394</v>
      </c>
      <c r="AA1113" s="315" t="s">
        <v>394</v>
      </c>
      <c r="AB1113" s="281"/>
      <c r="AC1113" s="279" t="s">
        <v>855</v>
      </c>
      <c r="AF1113" s="276" t="str">
        <f>IFERROR(VLOOKUP(A1113,'[1]قوائم الترجمة'!AC$2:AD$2397,1,0),"م")</f>
        <v>م</v>
      </c>
      <c r="AG1113" s="233"/>
      <c r="AH1113" s="233"/>
      <c r="AI1113" s="233"/>
      <c r="AJ1113" s="233"/>
      <c r="AL1113" s="267"/>
      <c r="AM1113" s="235"/>
      <c r="AO1113" s="233"/>
      <c r="AU1113" s="234"/>
    </row>
    <row r="1114" spans="1:47" ht="21" x14ac:dyDescent="0.4">
      <c r="A1114" s="278">
        <v>118251</v>
      </c>
      <c r="B1114" s="279" t="s">
        <v>5052</v>
      </c>
      <c r="C1114" s="279" t="s">
        <v>5053</v>
      </c>
      <c r="D1114" s="279" t="s">
        <v>5054</v>
      </c>
      <c r="E1114" s="279" t="s">
        <v>394</v>
      </c>
      <c r="F1114" s="303"/>
      <c r="G1114" s="303"/>
      <c r="H1114" s="279" t="s">
        <v>394</v>
      </c>
      <c r="I1114" s="279" t="s">
        <v>538</v>
      </c>
      <c r="J1114" s="279" t="s">
        <v>394</v>
      </c>
      <c r="K1114" s="279" t="s">
        <v>394</v>
      </c>
      <c r="L1114" s="279" t="s">
        <v>394</v>
      </c>
      <c r="M1114" s="279" t="s">
        <v>394</v>
      </c>
      <c r="N1114" s="279" t="s">
        <v>394</v>
      </c>
      <c r="O1114" s="279" t="s">
        <v>394</v>
      </c>
      <c r="P1114" s="315">
        <v>0</v>
      </c>
      <c r="Q1114" s="279" t="s">
        <v>394</v>
      </c>
      <c r="R1114" s="315" t="s">
        <v>394</v>
      </c>
      <c r="S1114" s="279" t="s">
        <v>394</v>
      </c>
      <c r="T1114" s="279" t="s">
        <v>394</v>
      </c>
      <c r="U1114" s="315" t="s">
        <v>394</v>
      </c>
      <c r="V1114" s="315" t="s">
        <v>394</v>
      </c>
      <c r="W1114" s="315" t="s">
        <v>394</v>
      </c>
      <c r="X1114" s="315" t="s">
        <v>394</v>
      </c>
      <c r="Y1114" s="281"/>
      <c r="Z1114" s="315" t="s">
        <v>394</v>
      </c>
      <c r="AA1114" s="315" t="s">
        <v>394</v>
      </c>
      <c r="AB1114" s="281"/>
      <c r="AC1114" s="279" t="s">
        <v>394</v>
      </c>
      <c r="AF1114" s="276" t="str">
        <f>IFERROR(VLOOKUP(A1114,'[1]قوائم الترجمة'!AC$2:AD$2397,1,0),"م")</f>
        <v>م</v>
      </c>
      <c r="AG1114" s="233"/>
      <c r="AH1114" s="233"/>
      <c r="AI1114" s="233"/>
      <c r="AJ1114" s="233"/>
      <c r="AL1114" s="267"/>
      <c r="AM1114" s="235"/>
      <c r="AU1114" s="234"/>
    </row>
    <row r="1115" spans="1:47" ht="21" x14ac:dyDescent="0.4">
      <c r="A1115" s="278">
        <v>118252</v>
      </c>
      <c r="B1115" s="279" t="s">
        <v>7185</v>
      </c>
      <c r="C1115" s="279" t="s">
        <v>103</v>
      </c>
      <c r="D1115" s="279" t="s">
        <v>276</v>
      </c>
      <c r="E1115" s="279" t="s">
        <v>394</v>
      </c>
      <c r="F1115" s="303"/>
      <c r="G1115" s="303"/>
      <c r="H1115" s="279" t="s">
        <v>394</v>
      </c>
      <c r="I1115" s="279" t="s">
        <v>61</v>
      </c>
      <c r="J1115" s="279" t="s">
        <v>394</v>
      </c>
      <c r="K1115" s="279" t="s">
        <v>394</v>
      </c>
      <c r="L1115" s="279" t="s">
        <v>394</v>
      </c>
      <c r="M1115" s="279" t="s">
        <v>394</v>
      </c>
      <c r="N1115" s="279" t="s">
        <v>394</v>
      </c>
      <c r="O1115" s="279" t="s">
        <v>394</v>
      </c>
      <c r="P1115" s="315">
        <v>0</v>
      </c>
      <c r="Q1115" s="279" t="s">
        <v>394</v>
      </c>
      <c r="R1115" s="315" t="s">
        <v>394</v>
      </c>
      <c r="S1115" s="279" t="s">
        <v>394</v>
      </c>
      <c r="T1115" s="279" t="s">
        <v>394</v>
      </c>
      <c r="U1115" s="315" t="s">
        <v>394</v>
      </c>
      <c r="V1115" s="315" t="s">
        <v>394</v>
      </c>
      <c r="W1115" s="315" t="s">
        <v>394</v>
      </c>
      <c r="X1115" s="315" t="s">
        <v>394</v>
      </c>
      <c r="Y1115" s="281"/>
      <c r="Z1115" s="315" t="s">
        <v>394</v>
      </c>
      <c r="AA1115" s="315" t="s">
        <v>394</v>
      </c>
      <c r="AB1115" s="281"/>
      <c r="AC1115" s="279" t="s">
        <v>855</v>
      </c>
      <c r="AF1115" s="276" t="str">
        <f>IFERROR(VLOOKUP(A1115,'[1]قوائم الترجمة'!AC$2:AD$2397,1,0),"م")</f>
        <v>م</v>
      </c>
      <c r="AG1115" s="233"/>
      <c r="AH1115" s="233"/>
      <c r="AI1115" s="233"/>
      <c r="AJ1115" s="233"/>
      <c r="AL1115" s="267"/>
      <c r="AM1115" s="235"/>
      <c r="AU1115" s="234"/>
    </row>
    <row r="1116" spans="1:47" ht="21" x14ac:dyDescent="0.4">
      <c r="A1116" s="278">
        <v>118259</v>
      </c>
      <c r="B1116" s="279" t="s">
        <v>7221</v>
      </c>
      <c r="C1116" s="279" t="s">
        <v>127</v>
      </c>
      <c r="D1116" s="279" t="s">
        <v>987</v>
      </c>
      <c r="E1116" s="279" t="s">
        <v>394</v>
      </c>
      <c r="F1116" s="303"/>
      <c r="G1116" s="303"/>
      <c r="H1116" s="279" t="s">
        <v>394</v>
      </c>
      <c r="I1116" s="279" t="s">
        <v>540</v>
      </c>
      <c r="J1116" s="279" t="s">
        <v>394</v>
      </c>
      <c r="K1116" s="279" t="s">
        <v>394</v>
      </c>
      <c r="L1116" s="279" t="s">
        <v>394</v>
      </c>
      <c r="M1116" s="279" t="s">
        <v>394</v>
      </c>
      <c r="N1116" s="279" t="s">
        <v>394</v>
      </c>
      <c r="O1116" s="279" t="s">
        <v>394</v>
      </c>
      <c r="P1116" s="315">
        <v>0</v>
      </c>
      <c r="Q1116" s="279" t="s">
        <v>394</v>
      </c>
      <c r="R1116" s="315" t="s">
        <v>394</v>
      </c>
      <c r="S1116" s="279" t="s">
        <v>394</v>
      </c>
      <c r="T1116" s="279" t="s">
        <v>394</v>
      </c>
      <c r="U1116" s="315" t="s">
        <v>394</v>
      </c>
      <c r="V1116" s="315" t="s">
        <v>394</v>
      </c>
      <c r="W1116" s="315" t="s">
        <v>394</v>
      </c>
      <c r="X1116" s="315" t="s">
        <v>394</v>
      </c>
      <c r="Y1116" s="281"/>
      <c r="Z1116" s="315" t="s">
        <v>394</v>
      </c>
      <c r="AA1116" s="315" t="s">
        <v>394</v>
      </c>
      <c r="AB1116" s="281"/>
      <c r="AC1116" s="279" t="s">
        <v>855</v>
      </c>
      <c r="AF1116" s="276" t="str">
        <f>IFERROR(VLOOKUP(A1116,'[1]قوائم الترجمة'!AC$2:AD$2397,1,0),"م")</f>
        <v>م</v>
      </c>
      <c r="AG1116" s="233"/>
      <c r="AH1116" s="233"/>
      <c r="AI1116" s="233"/>
      <c r="AJ1116" s="233"/>
      <c r="AL1116" s="267"/>
      <c r="AM1116" s="235"/>
      <c r="AU1116" s="234"/>
    </row>
    <row r="1117" spans="1:47" ht="21" x14ac:dyDescent="0.4">
      <c r="A1117" s="278">
        <v>118269</v>
      </c>
      <c r="B1117" s="279" t="s">
        <v>7253</v>
      </c>
      <c r="C1117" s="279" t="s">
        <v>525</v>
      </c>
      <c r="D1117" s="279" t="s">
        <v>1410</v>
      </c>
      <c r="E1117" s="279" t="s">
        <v>394</v>
      </c>
      <c r="F1117" s="303"/>
      <c r="G1117" s="303"/>
      <c r="H1117" s="279" t="s">
        <v>394</v>
      </c>
      <c r="I1117" s="279" t="s">
        <v>540</v>
      </c>
      <c r="J1117" s="279" t="s">
        <v>394</v>
      </c>
      <c r="K1117" s="279" t="s">
        <v>394</v>
      </c>
      <c r="L1117" s="279" t="s">
        <v>394</v>
      </c>
      <c r="M1117" s="279" t="s">
        <v>394</v>
      </c>
      <c r="N1117" s="279" t="s">
        <v>394</v>
      </c>
      <c r="O1117" s="279" t="s">
        <v>394</v>
      </c>
      <c r="P1117" s="315">
        <v>0</v>
      </c>
      <c r="Q1117" s="279" t="s">
        <v>394</v>
      </c>
      <c r="R1117" s="315" t="s">
        <v>394</v>
      </c>
      <c r="S1117" s="279" t="s">
        <v>394</v>
      </c>
      <c r="T1117" s="279" t="s">
        <v>394</v>
      </c>
      <c r="U1117" s="315" t="s">
        <v>394</v>
      </c>
      <c r="V1117" s="315" t="s">
        <v>394</v>
      </c>
      <c r="W1117" s="315" t="s">
        <v>394</v>
      </c>
      <c r="X1117" s="315" t="s">
        <v>394</v>
      </c>
      <c r="Y1117" s="281"/>
      <c r="Z1117" s="315" t="s">
        <v>394</v>
      </c>
      <c r="AA1117" s="315" t="s">
        <v>394</v>
      </c>
      <c r="AB1117" s="281"/>
      <c r="AC1117" s="279" t="s">
        <v>855</v>
      </c>
      <c r="AF1117" s="276" t="str">
        <f>IFERROR(VLOOKUP(A1117,'[1]قوائم الترجمة'!AC$2:AD$2397,1,0),"م")</f>
        <v>م</v>
      </c>
      <c r="AG1117" s="233"/>
      <c r="AH1117" s="233"/>
      <c r="AI1117" s="233"/>
      <c r="AJ1117" s="233"/>
      <c r="AL1117" s="267"/>
      <c r="AM1117" s="235"/>
      <c r="AO1117" s="236"/>
      <c r="AU1117" s="234"/>
    </row>
    <row r="1118" spans="1:47" ht="21" x14ac:dyDescent="0.4">
      <c r="A1118" s="278">
        <v>118270</v>
      </c>
      <c r="B1118" s="279" t="s">
        <v>1409</v>
      </c>
      <c r="C1118" s="279" t="s">
        <v>72</v>
      </c>
      <c r="D1118" s="279" t="s">
        <v>521</v>
      </c>
      <c r="E1118" s="279" t="s">
        <v>424</v>
      </c>
      <c r="F1118" s="279" t="s">
        <v>8439</v>
      </c>
      <c r="G1118" s="279" t="s">
        <v>9105</v>
      </c>
      <c r="H1118" s="279" t="s">
        <v>425</v>
      </c>
      <c r="I1118" s="279" t="s">
        <v>67</v>
      </c>
      <c r="J1118" s="279" t="s">
        <v>426</v>
      </c>
      <c r="K1118" s="280">
        <v>0</v>
      </c>
      <c r="L1118" s="279" t="s">
        <v>404</v>
      </c>
      <c r="M1118" s="279" t="s">
        <v>394</v>
      </c>
      <c r="N1118" s="279" t="s">
        <v>394</v>
      </c>
      <c r="O1118" s="279" t="s">
        <v>394</v>
      </c>
      <c r="P1118" s="315">
        <v>0</v>
      </c>
      <c r="Q1118" s="278"/>
      <c r="S1118" s="279" t="s">
        <v>394</v>
      </c>
      <c r="T1118" s="279" t="s">
        <v>394</v>
      </c>
      <c r="AC1118" s="279" t="s">
        <v>855</v>
      </c>
      <c r="AF1118" s="276">
        <f>IFERROR(VLOOKUP(A1118,'[1]قوائم الترجمة'!AC$2:AD$2397,1,0),"م")</f>
        <v>118270</v>
      </c>
      <c r="AG1118" s="233"/>
      <c r="AH1118" s="233"/>
      <c r="AI1118" s="233"/>
      <c r="AJ1118" s="233"/>
      <c r="AL1118" s="267"/>
      <c r="AM1118" s="235"/>
      <c r="AU1118" s="234"/>
    </row>
    <row r="1119" spans="1:47" ht="21" x14ac:dyDescent="0.4">
      <c r="A1119" s="278">
        <v>118280</v>
      </c>
      <c r="B1119" s="279" t="s">
        <v>7291</v>
      </c>
      <c r="C1119" s="279" t="s">
        <v>974</v>
      </c>
      <c r="D1119" s="279" t="s">
        <v>335</v>
      </c>
      <c r="E1119" s="279" t="s">
        <v>394</v>
      </c>
      <c r="F1119" s="303"/>
      <c r="G1119" s="303"/>
      <c r="H1119" s="279" t="s">
        <v>394</v>
      </c>
      <c r="I1119" s="279" t="s">
        <v>539</v>
      </c>
      <c r="J1119" s="279" t="s">
        <v>394</v>
      </c>
      <c r="K1119" s="279" t="s">
        <v>394</v>
      </c>
      <c r="L1119" s="279" t="s">
        <v>394</v>
      </c>
      <c r="M1119" s="279" t="s">
        <v>394</v>
      </c>
      <c r="N1119" s="279" t="s">
        <v>394</v>
      </c>
      <c r="O1119" s="279" t="s">
        <v>394</v>
      </c>
      <c r="P1119" s="315">
        <v>0</v>
      </c>
      <c r="Q1119" s="279" t="s">
        <v>394</v>
      </c>
      <c r="R1119" s="315" t="s">
        <v>394</v>
      </c>
      <c r="S1119" s="279" t="s">
        <v>394</v>
      </c>
      <c r="T1119" s="279" t="s">
        <v>394</v>
      </c>
      <c r="U1119" s="315" t="s">
        <v>394</v>
      </c>
      <c r="V1119" s="315" t="s">
        <v>394</v>
      </c>
      <c r="W1119" s="315" t="s">
        <v>394</v>
      </c>
      <c r="X1119" s="315" t="s">
        <v>394</v>
      </c>
      <c r="Y1119" s="281"/>
      <c r="Z1119" s="315" t="s">
        <v>394</v>
      </c>
      <c r="AA1119" s="315" t="s">
        <v>394</v>
      </c>
      <c r="AB1119" s="281"/>
      <c r="AC1119" s="279" t="s">
        <v>855</v>
      </c>
      <c r="AF1119" s="276" t="str">
        <f>IFERROR(VLOOKUP(A1119,'[1]قوائم الترجمة'!AC$2:AD$2397,1,0),"م")</f>
        <v>م</v>
      </c>
      <c r="AG1119" s="233"/>
      <c r="AH1119" s="233"/>
      <c r="AI1119" s="233"/>
      <c r="AJ1119" s="233"/>
      <c r="AL1119" s="267"/>
      <c r="AM1119" s="235"/>
      <c r="AU1119" s="234"/>
    </row>
    <row r="1120" spans="1:47" ht="21" x14ac:dyDescent="0.4">
      <c r="A1120" s="278">
        <v>118283</v>
      </c>
      <c r="B1120" s="279" t="s">
        <v>7306</v>
      </c>
      <c r="C1120" s="279" t="s">
        <v>185</v>
      </c>
      <c r="D1120" s="279" t="s">
        <v>257</v>
      </c>
      <c r="E1120" s="279" t="s">
        <v>394</v>
      </c>
      <c r="F1120" s="303"/>
      <c r="G1120" s="303"/>
      <c r="H1120" s="279" t="s">
        <v>394</v>
      </c>
      <c r="I1120" s="279" t="s">
        <v>61</v>
      </c>
      <c r="J1120" s="279" t="s">
        <v>394</v>
      </c>
      <c r="K1120" s="279" t="s">
        <v>394</v>
      </c>
      <c r="L1120" s="279" t="s">
        <v>394</v>
      </c>
      <c r="M1120" s="279" t="s">
        <v>394</v>
      </c>
      <c r="N1120" s="279" t="s">
        <v>394</v>
      </c>
      <c r="O1120" s="279" t="s">
        <v>394</v>
      </c>
      <c r="P1120" s="315">
        <v>0</v>
      </c>
      <c r="Q1120" s="279" t="s">
        <v>394</v>
      </c>
      <c r="R1120" s="315" t="s">
        <v>394</v>
      </c>
      <c r="S1120" s="279" t="s">
        <v>394</v>
      </c>
      <c r="T1120" s="279" t="s">
        <v>394</v>
      </c>
      <c r="U1120" s="315" t="s">
        <v>394</v>
      </c>
      <c r="V1120" s="315" t="s">
        <v>394</v>
      </c>
      <c r="W1120" s="315" t="s">
        <v>394</v>
      </c>
      <c r="X1120" s="315" t="s">
        <v>394</v>
      </c>
      <c r="Y1120" s="281"/>
      <c r="Z1120" s="315" t="s">
        <v>394</v>
      </c>
      <c r="AA1120" s="315" t="s">
        <v>394</v>
      </c>
      <c r="AB1120" s="281"/>
      <c r="AC1120" s="279" t="s">
        <v>855</v>
      </c>
      <c r="AF1120" s="276" t="str">
        <f>IFERROR(VLOOKUP(A1120,'[1]قوائم الترجمة'!AC$2:AD$2397,1,0),"م")</f>
        <v>م</v>
      </c>
      <c r="AG1120" s="233"/>
      <c r="AH1120" s="233"/>
      <c r="AI1120" s="233"/>
      <c r="AJ1120" s="233"/>
      <c r="AL1120" s="267"/>
      <c r="AM1120" s="235"/>
      <c r="AU1120" s="234"/>
    </row>
    <row r="1121" spans="1:47" ht="21" x14ac:dyDescent="0.4">
      <c r="A1121" s="278">
        <v>118284</v>
      </c>
      <c r="B1121" s="279" t="s">
        <v>5050</v>
      </c>
      <c r="C1121" s="279" t="s">
        <v>5051</v>
      </c>
      <c r="D1121" s="279" t="s">
        <v>276</v>
      </c>
      <c r="E1121" s="279" t="s">
        <v>394</v>
      </c>
      <c r="F1121" s="303"/>
      <c r="G1121" s="303"/>
      <c r="H1121" s="279" t="s">
        <v>394</v>
      </c>
      <c r="I1121" s="279" t="s">
        <v>538</v>
      </c>
      <c r="J1121" s="279" t="s">
        <v>394</v>
      </c>
      <c r="K1121" s="279" t="s">
        <v>394</v>
      </c>
      <c r="L1121" s="279" t="s">
        <v>394</v>
      </c>
      <c r="M1121" s="279" t="s">
        <v>394</v>
      </c>
      <c r="N1121" s="279" t="s">
        <v>394</v>
      </c>
      <c r="O1121" s="279" t="s">
        <v>394</v>
      </c>
      <c r="P1121" s="315">
        <v>0</v>
      </c>
      <c r="Q1121" s="279" t="s">
        <v>394</v>
      </c>
      <c r="R1121" s="315" t="s">
        <v>394</v>
      </c>
      <c r="S1121" s="279" t="s">
        <v>394</v>
      </c>
      <c r="T1121" s="279" t="s">
        <v>394</v>
      </c>
      <c r="U1121" s="315" t="s">
        <v>394</v>
      </c>
      <c r="V1121" s="315" t="s">
        <v>394</v>
      </c>
      <c r="W1121" s="315" t="s">
        <v>394</v>
      </c>
      <c r="X1121" s="315" t="s">
        <v>394</v>
      </c>
      <c r="Y1121" s="281"/>
      <c r="Z1121" s="315" t="s">
        <v>394</v>
      </c>
      <c r="AA1121" s="315" t="s">
        <v>394</v>
      </c>
      <c r="AB1121" s="281"/>
      <c r="AC1121" s="279" t="s">
        <v>855</v>
      </c>
      <c r="AF1121" s="276" t="str">
        <f>IFERROR(VLOOKUP(A1121,'[1]قوائم الترجمة'!AC$2:AD$2397,1,0),"م")</f>
        <v>م</v>
      </c>
      <c r="AG1121" s="246"/>
      <c r="AH1121" s="246"/>
      <c r="AI1121" s="246"/>
      <c r="AJ1121" s="246"/>
      <c r="AL1121" s="267"/>
      <c r="AM1121" s="235"/>
      <c r="AU1121" s="234"/>
    </row>
    <row r="1122" spans="1:47" ht="21" x14ac:dyDescent="0.4">
      <c r="A1122" s="278">
        <v>118285</v>
      </c>
      <c r="B1122" s="279" t="s">
        <v>5049</v>
      </c>
      <c r="C1122" s="279" t="s">
        <v>83</v>
      </c>
      <c r="D1122" s="279" t="s">
        <v>531</v>
      </c>
      <c r="E1122" s="279" t="s">
        <v>424</v>
      </c>
      <c r="F1122" s="279" t="s">
        <v>8378</v>
      </c>
      <c r="G1122" s="279" t="s">
        <v>8379</v>
      </c>
      <c r="H1122" s="279" t="s">
        <v>7215</v>
      </c>
      <c r="I1122" s="279" t="s">
        <v>61</v>
      </c>
      <c r="J1122" s="279" t="s">
        <v>7215</v>
      </c>
      <c r="K1122" s="280">
        <v>0</v>
      </c>
      <c r="L1122" s="279" t="s">
        <v>7215</v>
      </c>
      <c r="M1122" s="279" t="s">
        <v>394</v>
      </c>
      <c r="N1122" s="279" t="s">
        <v>9106</v>
      </c>
      <c r="O1122" s="279" t="s">
        <v>8403</v>
      </c>
      <c r="P1122" s="279">
        <v>70000</v>
      </c>
      <c r="Q1122" s="278"/>
      <c r="S1122" s="279" t="s">
        <v>394</v>
      </c>
      <c r="T1122" s="279"/>
      <c r="AC1122" s="279" t="s">
        <v>855</v>
      </c>
      <c r="AF1122" s="276">
        <f>IFERROR(VLOOKUP(A1122,'[1]قوائم الترجمة'!AC$2:AD$2397,1,0),"م")</f>
        <v>118285</v>
      </c>
      <c r="AG1122" s="233"/>
      <c r="AH1122" s="233"/>
      <c r="AI1122" s="233"/>
      <c r="AJ1122" s="233"/>
      <c r="AL1122" s="267"/>
      <c r="AM1122" s="235"/>
      <c r="AO1122" s="233"/>
      <c r="AU1122" s="234"/>
    </row>
    <row r="1123" spans="1:47" ht="21" x14ac:dyDescent="0.4">
      <c r="A1123" s="278">
        <v>118306</v>
      </c>
      <c r="B1123" s="279" t="s">
        <v>514</v>
      </c>
      <c r="C1123" s="279" t="s">
        <v>120</v>
      </c>
      <c r="D1123" s="279" t="s">
        <v>268</v>
      </c>
      <c r="E1123" s="279" t="s">
        <v>394</v>
      </c>
      <c r="F1123" s="303"/>
      <c r="G1123" s="303"/>
      <c r="H1123" s="279" t="s">
        <v>394</v>
      </c>
      <c r="I1123" s="279" t="s">
        <v>61</v>
      </c>
      <c r="J1123" s="279" t="s">
        <v>394</v>
      </c>
      <c r="K1123" s="279" t="s">
        <v>394</v>
      </c>
      <c r="L1123" s="279" t="s">
        <v>394</v>
      </c>
      <c r="M1123" s="279" t="s">
        <v>394</v>
      </c>
      <c r="N1123" s="279" t="s">
        <v>394</v>
      </c>
      <c r="O1123" s="279" t="s">
        <v>394</v>
      </c>
      <c r="P1123" s="315">
        <v>0</v>
      </c>
      <c r="Q1123" s="279" t="s">
        <v>394</v>
      </c>
      <c r="R1123" s="315" t="s">
        <v>394</v>
      </c>
      <c r="S1123" s="279" t="s">
        <v>394</v>
      </c>
      <c r="T1123" s="279" t="s">
        <v>394</v>
      </c>
      <c r="U1123" s="315" t="s">
        <v>394</v>
      </c>
      <c r="V1123" s="315" t="s">
        <v>394</v>
      </c>
      <c r="W1123" s="315" t="s">
        <v>394</v>
      </c>
      <c r="X1123" s="315" t="s">
        <v>394</v>
      </c>
      <c r="Y1123" s="281"/>
      <c r="Z1123" s="315" t="s">
        <v>394</v>
      </c>
      <c r="AA1123" s="315" t="s">
        <v>394</v>
      </c>
      <c r="AB1123" s="281"/>
      <c r="AC1123" s="279" t="s">
        <v>855</v>
      </c>
      <c r="AF1123" s="276" t="str">
        <f>IFERROR(VLOOKUP(A1123,'[1]قوائم الترجمة'!AC$2:AD$2397,1,0),"م")</f>
        <v>م</v>
      </c>
      <c r="AG1123" s="233"/>
      <c r="AH1123" s="233"/>
      <c r="AI1123" s="233"/>
      <c r="AJ1123" s="233"/>
      <c r="AL1123" s="267"/>
      <c r="AM1123" s="235"/>
      <c r="AU1123" s="234"/>
    </row>
    <row r="1124" spans="1:47" ht="21" x14ac:dyDescent="0.4">
      <c r="A1124" s="278">
        <v>118312</v>
      </c>
      <c r="B1124" s="279" t="s">
        <v>8107</v>
      </c>
      <c r="C1124" s="279" t="s">
        <v>394</v>
      </c>
      <c r="D1124" s="279" t="s">
        <v>394</v>
      </c>
      <c r="E1124" s="279" t="s">
        <v>394</v>
      </c>
      <c r="F1124" s="303"/>
      <c r="G1124" s="303"/>
      <c r="H1124" s="279" t="s">
        <v>394</v>
      </c>
      <c r="I1124" s="279" t="s">
        <v>5586</v>
      </c>
      <c r="J1124" s="279" t="s">
        <v>394</v>
      </c>
      <c r="K1124" s="279" t="s">
        <v>394</v>
      </c>
      <c r="L1124" s="279" t="s">
        <v>394</v>
      </c>
      <c r="M1124" s="279" t="s">
        <v>394</v>
      </c>
      <c r="N1124" s="279" t="s">
        <v>394</v>
      </c>
      <c r="O1124" s="279" t="s">
        <v>394</v>
      </c>
      <c r="P1124" s="315">
        <v>0</v>
      </c>
      <c r="Q1124" s="279" t="s">
        <v>394</v>
      </c>
      <c r="R1124" s="315" t="s">
        <v>394</v>
      </c>
      <c r="S1124" s="279" t="s">
        <v>394</v>
      </c>
      <c r="T1124" s="279" t="s">
        <v>394</v>
      </c>
      <c r="U1124" s="315" t="s">
        <v>394</v>
      </c>
      <c r="V1124" s="315" t="s">
        <v>394</v>
      </c>
      <c r="W1124" s="315" t="s">
        <v>394</v>
      </c>
      <c r="X1124" s="315" t="s">
        <v>394</v>
      </c>
      <c r="Y1124" s="281"/>
      <c r="Z1124" s="315" t="s">
        <v>394</v>
      </c>
      <c r="AA1124" s="315" t="s">
        <v>394</v>
      </c>
      <c r="AB1124" s="281"/>
      <c r="AC1124" s="279" t="s">
        <v>855</v>
      </c>
      <c r="AF1124" s="276" t="str">
        <f>IFERROR(VLOOKUP(A1124,'[1]قوائم الترجمة'!AC$2:AD$2397,1,0),"م")</f>
        <v>م</v>
      </c>
      <c r="AG1124" s="233"/>
      <c r="AH1124" s="233"/>
      <c r="AI1124" s="233"/>
      <c r="AJ1124" s="233"/>
      <c r="AL1124" s="267"/>
      <c r="AM1124" s="235"/>
      <c r="AO1124" s="236"/>
      <c r="AU1124" s="234"/>
    </row>
    <row r="1125" spans="1:47" ht="21" x14ac:dyDescent="0.4">
      <c r="A1125" s="278">
        <v>118319</v>
      </c>
      <c r="B1125" s="279" t="s">
        <v>5048</v>
      </c>
      <c r="C1125" s="279" t="s">
        <v>71</v>
      </c>
      <c r="D1125" s="279" t="s">
        <v>353</v>
      </c>
      <c r="E1125" s="279" t="s">
        <v>394</v>
      </c>
      <c r="F1125" s="303"/>
      <c r="G1125" s="303"/>
      <c r="H1125" s="279" t="s">
        <v>394</v>
      </c>
      <c r="I1125" s="279" t="s">
        <v>61</v>
      </c>
      <c r="J1125" s="279" t="s">
        <v>394</v>
      </c>
      <c r="K1125" s="279" t="s">
        <v>394</v>
      </c>
      <c r="L1125" s="279" t="s">
        <v>394</v>
      </c>
      <c r="M1125" s="279" t="s">
        <v>394</v>
      </c>
      <c r="N1125" s="279" t="s">
        <v>394</v>
      </c>
      <c r="O1125" s="279" t="s">
        <v>394</v>
      </c>
      <c r="P1125" s="315">
        <v>0</v>
      </c>
      <c r="Q1125" s="279" t="s">
        <v>394</v>
      </c>
      <c r="R1125" s="315" t="s">
        <v>394</v>
      </c>
      <c r="S1125" s="279" t="s">
        <v>394</v>
      </c>
      <c r="T1125" s="279" t="s">
        <v>394</v>
      </c>
      <c r="U1125" s="315" t="s">
        <v>394</v>
      </c>
      <c r="V1125" s="315" t="s">
        <v>394</v>
      </c>
      <c r="W1125" s="315" t="s">
        <v>394</v>
      </c>
      <c r="X1125" s="315" t="s">
        <v>394</v>
      </c>
      <c r="Y1125" s="281"/>
      <c r="Z1125" s="315" t="s">
        <v>394</v>
      </c>
      <c r="AA1125" s="315" t="s">
        <v>394</v>
      </c>
      <c r="AB1125" s="281"/>
      <c r="AC1125" s="279" t="s">
        <v>855</v>
      </c>
      <c r="AF1125" s="276" t="str">
        <f>IFERROR(VLOOKUP(A1125,'[1]قوائم الترجمة'!AC$2:AD$2397,1,0),"م")</f>
        <v>م</v>
      </c>
      <c r="AG1125" s="233"/>
      <c r="AH1125" s="233"/>
      <c r="AI1125" s="233"/>
      <c r="AJ1125" s="233"/>
      <c r="AL1125" s="267"/>
      <c r="AM1125" s="235"/>
      <c r="AU1125" s="234"/>
    </row>
    <row r="1126" spans="1:47" ht="21" x14ac:dyDescent="0.4">
      <c r="A1126" s="278">
        <v>118333</v>
      </c>
      <c r="B1126" s="279" t="s">
        <v>5047</v>
      </c>
      <c r="C1126" s="279" t="s">
        <v>177</v>
      </c>
      <c r="D1126" s="279" t="s">
        <v>304</v>
      </c>
      <c r="E1126" s="279" t="s">
        <v>394</v>
      </c>
      <c r="F1126" s="303"/>
      <c r="G1126" s="303"/>
      <c r="H1126" s="279" t="s">
        <v>394</v>
      </c>
      <c r="I1126" s="279" t="s">
        <v>540</v>
      </c>
      <c r="J1126" s="279" t="s">
        <v>394</v>
      </c>
      <c r="K1126" s="279" t="s">
        <v>394</v>
      </c>
      <c r="L1126" s="279" t="s">
        <v>394</v>
      </c>
      <c r="M1126" s="279" t="s">
        <v>394</v>
      </c>
      <c r="N1126" s="279" t="s">
        <v>394</v>
      </c>
      <c r="O1126" s="279" t="s">
        <v>394</v>
      </c>
      <c r="P1126" s="315">
        <v>0</v>
      </c>
      <c r="Q1126" s="279" t="s">
        <v>394</v>
      </c>
      <c r="R1126" s="315" t="s">
        <v>394</v>
      </c>
      <c r="S1126" s="279" t="s">
        <v>394</v>
      </c>
      <c r="T1126" s="279" t="s">
        <v>394</v>
      </c>
      <c r="U1126" s="315" t="s">
        <v>394</v>
      </c>
      <c r="V1126" s="315" t="s">
        <v>394</v>
      </c>
      <c r="W1126" s="315" t="s">
        <v>394</v>
      </c>
      <c r="X1126" s="315" t="s">
        <v>394</v>
      </c>
      <c r="Y1126" s="281"/>
      <c r="Z1126" s="315" t="s">
        <v>394</v>
      </c>
      <c r="AA1126" s="315" t="s">
        <v>394</v>
      </c>
      <c r="AB1126" s="281"/>
      <c r="AC1126" s="279" t="s">
        <v>855</v>
      </c>
      <c r="AF1126" s="276" t="str">
        <f>IFERROR(VLOOKUP(A1126,'[1]قوائم الترجمة'!AC$2:AD$2397,1,0),"م")</f>
        <v>م</v>
      </c>
      <c r="AG1126" s="233"/>
      <c r="AH1126" s="233"/>
      <c r="AI1126" s="233"/>
      <c r="AJ1126" s="233"/>
      <c r="AL1126" s="267"/>
      <c r="AM1126" s="235"/>
      <c r="AO1126" s="233"/>
      <c r="AU1126" s="234"/>
    </row>
    <row r="1127" spans="1:47" ht="21" x14ac:dyDescent="0.4">
      <c r="A1127" s="278">
        <v>118335</v>
      </c>
      <c r="B1127" s="279" t="s">
        <v>5046</v>
      </c>
      <c r="C1127" s="279" t="s">
        <v>161</v>
      </c>
      <c r="D1127" s="279" t="s">
        <v>475</v>
      </c>
      <c r="E1127" s="279" t="s">
        <v>394</v>
      </c>
      <c r="F1127" s="303"/>
      <c r="G1127" s="303"/>
      <c r="H1127" s="279" t="s">
        <v>394</v>
      </c>
      <c r="I1127" s="279" t="s">
        <v>61</v>
      </c>
      <c r="J1127" s="279" t="s">
        <v>394</v>
      </c>
      <c r="K1127" s="279" t="s">
        <v>394</v>
      </c>
      <c r="L1127" s="279" t="s">
        <v>394</v>
      </c>
      <c r="M1127" s="279" t="s">
        <v>394</v>
      </c>
      <c r="N1127" s="279" t="s">
        <v>394</v>
      </c>
      <c r="O1127" s="279" t="s">
        <v>394</v>
      </c>
      <c r="P1127" s="315">
        <v>0</v>
      </c>
      <c r="Q1127" s="279" t="s">
        <v>394</v>
      </c>
      <c r="R1127" s="315" t="s">
        <v>394</v>
      </c>
      <c r="S1127" s="279" t="s">
        <v>394</v>
      </c>
      <c r="T1127" s="279" t="s">
        <v>394</v>
      </c>
      <c r="U1127" s="315" t="s">
        <v>394</v>
      </c>
      <c r="V1127" s="315" t="s">
        <v>394</v>
      </c>
      <c r="W1127" s="315" t="s">
        <v>394</v>
      </c>
      <c r="X1127" s="315" t="s">
        <v>394</v>
      </c>
      <c r="Y1127" s="281"/>
      <c r="Z1127" s="315" t="s">
        <v>394</v>
      </c>
      <c r="AA1127" s="315" t="s">
        <v>394</v>
      </c>
      <c r="AB1127" s="281"/>
      <c r="AC1127" s="279" t="s">
        <v>855</v>
      </c>
      <c r="AF1127" s="276" t="str">
        <f>IFERROR(VLOOKUP(A1127,'[1]قوائم الترجمة'!AC$2:AD$2397,1,0),"م")</f>
        <v>م</v>
      </c>
      <c r="AG1127" s="233"/>
      <c r="AH1127" s="233"/>
      <c r="AI1127" s="233"/>
      <c r="AJ1127" s="233"/>
      <c r="AL1127" s="267"/>
      <c r="AM1127" s="235"/>
      <c r="AO1127" s="233"/>
      <c r="AU1127" s="234"/>
    </row>
    <row r="1128" spans="1:47" ht="21" x14ac:dyDescent="0.4">
      <c r="A1128" s="278">
        <v>118345</v>
      </c>
      <c r="B1128" s="279" t="s">
        <v>7377</v>
      </c>
      <c r="C1128" s="279" t="s">
        <v>166</v>
      </c>
      <c r="D1128" s="279" t="s">
        <v>745</v>
      </c>
      <c r="E1128" s="279" t="s">
        <v>394</v>
      </c>
      <c r="F1128" s="303"/>
      <c r="G1128" s="303"/>
      <c r="H1128" s="279" t="s">
        <v>394</v>
      </c>
      <c r="I1128" s="279" t="s">
        <v>540</v>
      </c>
      <c r="J1128" s="279" t="s">
        <v>394</v>
      </c>
      <c r="K1128" s="279" t="s">
        <v>394</v>
      </c>
      <c r="L1128" s="279" t="s">
        <v>394</v>
      </c>
      <c r="M1128" s="279" t="s">
        <v>394</v>
      </c>
      <c r="N1128" s="279" t="s">
        <v>394</v>
      </c>
      <c r="O1128" s="279" t="s">
        <v>394</v>
      </c>
      <c r="P1128" s="315">
        <v>0</v>
      </c>
      <c r="Q1128" s="279" t="s">
        <v>394</v>
      </c>
      <c r="R1128" s="315" t="s">
        <v>394</v>
      </c>
      <c r="S1128" s="279" t="s">
        <v>394</v>
      </c>
      <c r="T1128" s="279" t="s">
        <v>394</v>
      </c>
      <c r="U1128" s="315" t="s">
        <v>394</v>
      </c>
      <c r="V1128" s="315" t="s">
        <v>394</v>
      </c>
      <c r="W1128" s="315" t="s">
        <v>394</v>
      </c>
      <c r="X1128" s="315" t="s">
        <v>394</v>
      </c>
      <c r="Y1128" s="281"/>
      <c r="Z1128" s="315" t="s">
        <v>394</v>
      </c>
      <c r="AA1128" s="315" t="s">
        <v>394</v>
      </c>
      <c r="AB1128" s="281"/>
      <c r="AC1128" s="279" t="s">
        <v>855</v>
      </c>
      <c r="AF1128" s="276" t="str">
        <f>IFERROR(VLOOKUP(A1128,'[1]قوائم الترجمة'!AC$2:AD$2397,1,0),"م")</f>
        <v>م</v>
      </c>
      <c r="AG1128" s="233"/>
      <c r="AH1128" s="233"/>
      <c r="AI1128" s="233"/>
      <c r="AJ1128" s="233"/>
      <c r="AL1128" s="267"/>
      <c r="AM1128" s="235"/>
      <c r="AO1128" s="233"/>
      <c r="AU1128" s="234"/>
    </row>
    <row r="1129" spans="1:47" ht="21" x14ac:dyDescent="0.4">
      <c r="A1129" s="278">
        <v>118348</v>
      </c>
      <c r="B1129" s="279" t="s">
        <v>7414</v>
      </c>
      <c r="C1129" s="279" t="s">
        <v>77</v>
      </c>
      <c r="D1129" s="279" t="s">
        <v>7415</v>
      </c>
      <c r="E1129" s="279" t="s">
        <v>394</v>
      </c>
      <c r="F1129" s="303"/>
      <c r="G1129" s="303"/>
      <c r="H1129" s="279" t="s">
        <v>394</v>
      </c>
      <c r="I1129" s="279" t="s">
        <v>539</v>
      </c>
      <c r="J1129" s="279" t="s">
        <v>394</v>
      </c>
      <c r="K1129" s="279" t="s">
        <v>394</v>
      </c>
      <c r="L1129" s="279" t="s">
        <v>394</v>
      </c>
      <c r="M1129" s="279" t="s">
        <v>394</v>
      </c>
      <c r="N1129" s="279" t="s">
        <v>394</v>
      </c>
      <c r="O1129" s="279" t="s">
        <v>394</v>
      </c>
      <c r="P1129" s="315">
        <v>0</v>
      </c>
      <c r="Q1129" s="279" t="s">
        <v>394</v>
      </c>
      <c r="R1129" s="315" t="s">
        <v>394</v>
      </c>
      <c r="S1129" s="279" t="s">
        <v>394</v>
      </c>
      <c r="T1129" s="279" t="s">
        <v>394</v>
      </c>
      <c r="U1129" s="315" t="s">
        <v>394</v>
      </c>
      <c r="V1129" s="315" t="s">
        <v>394</v>
      </c>
      <c r="W1129" s="315" t="s">
        <v>394</v>
      </c>
      <c r="X1129" s="315" t="s">
        <v>394</v>
      </c>
      <c r="Y1129" s="281"/>
      <c r="Z1129" s="315" t="s">
        <v>394</v>
      </c>
      <c r="AA1129" s="315" t="s">
        <v>394</v>
      </c>
      <c r="AB1129" s="281"/>
      <c r="AC1129" s="279" t="s">
        <v>855</v>
      </c>
      <c r="AF1129" s="276" t="str">
        <f>IFERROR(VLOOKUP(A1129,'[1]قوائم الترجمة'!AC$2:AD$2397,1,0),"م")</f>
        <v>م</v>
      </c>
      <c r="AG1129" s="233"/>
      <c r="AH1129" s="233"/>
      <c r="AI1129" s="233"/>
      <c r="AJ1129" s="233"/>
      <c r="AL1129" s="267"/>
      <c r="AM1129" s="235"/>
      <c r="AO1129" s="233"/>
      <c r="AU1129" s="234"/>
    </row>
    <row r="1130" spans="1:47" ht="21" x14ac:dyDescent="0.4">
      <c r="A1130" s="278">
        <v>118363</v>
      </c>
      <c r="B1130" s="279" t="s">
        <v>5045</v>
      </c>
      <c r="C1130" s="279" t="s">
        <v>656</v>
      </c>
      <c r="D1130" s="279" t="s">
        <v>528</v>
      </c>
      <c r="E1130" s="279" t="s">
        <v>423</v>
      </c>
      <c r="F1130" s="279" t="s">
        <v>8378</v>
      </c>
      <c r="G1130" s="279" t="s">
        <v>8379</v>
      </c>
      <c r="H1130" s="279" t="s">
        <v>7215</v>
      </c>
      <c r="I1130" s="279" t="s">
        <v>61</v>
      </c>
      <c r="J1130" s="279" t="s">
        <v>7215</v>
      </c>
      <c r="K1130" s="280">
        <v>0</v>
      </c>
      <c r="L1130" s="279" t="s">
        <v>7215</v>
      </c>
      <c r="M1130" s="279" t="s">
        <v>394</v>
      </c>
      <c r="N1130" s="279"/>
      <c r="O1130" s="279" t="s">
        <v>394</v>
      </c>
      <c r="P1130" s="315">
        <v>0</v>
      </c>
      <c r="Q1130" s="278"/>
      <c r="S1130" s="279" t="s">
        <v>394</v>
      </c>
      <c r="T1130" s="279" t="s">
        <v>394</v>
      </c>
      <c r="AC1130" s="279" t="s">
        <v>855</v>
      </c>
      <c r="AF1130" s="276">
        <f>IFERROR(VLOOKUP(A1130,'[1]قوائم الترجمة'!AC$2:AD$2397,1,0),"م")</f>
        <v>118363</v>
      </c>
      <c r="AG1130" s="233"/>
      <c r="AH1130" s="233"/>
      <c r="AI1130" s="233"/>
      <c r="AJ1130" s="233"/>
      <c r="AL1130" s="267"/>
      <c r="AM1130" s="235"/>
      <c r="AO1130" s="233"/>
      <c r="AU1130" s="234"/>
    </row>
    <row r="1131" spans="1:47" ht="21" x14ac:dyDescent="0.4">
      <c r="A1131" s="278">
        <v>118365</v>
      </c>
      <c r="B1131" s="279" t="s">
        <v>5044</v>
      </c>
      <c r="C1131" s="279" t="s">
        <v>120</v>
      </c>
      <c r="D1131" s="279" t="s">
        <v>355</v>
      </c>
      <c r="E1131" s="279" t="s">
        <v>423</v>
      </c>
      <c r="F1131" s="279" t="s">
        <v>8378</v>
      </c>
      <c r="G1131" s="279" t="s">
        <v>8379</v>
      </c>
      <c r="H1131" s="279" t="s">
        <v>7215</v>
      </c>
      <c r="I1131" s="279" t="s">
        <v>61</v>
      </c>
      <c r="J1131" s="279" t="s">
        <v>7215</v>
      </c>
      <c r="K1131" s="280">
        <v>0</v>
      </c>
      <c r="L1131" s="279" t="s">
        <v>7215</v>
      </c>
      <c r="M1131" s="279" t="s">
        <v>394</v>
      </c>
      <c r="N1131" s="279" t="s">
        <v>394</v>
      </c>
      <c r="O1131" s="279" t="s">
        <v>394</v>
      </c>
      <c r="P1131" s="315">
        <v>0</v>
      </c>
      <c r="Q1131" s="278"/>
      <c r="S1131" s="279" t="s">
        <v>394</v>
      </c>
      <c r="T1131" s="279" t="s">
        <v>394</v>
      </c>
      <c r="AC1131" s="279" t="s">
        <v>855</v>
      </c>
      <c r="AF1131" s="276">
        <f>IFERROR(VLOOKUP(A1131,'[1]قوائم الترجمة'!AC$2:AD$2397,1,0),"م")</f>
        <v>118365</v>
      </c>
      <c r="AG1131" s="233"/>
      <c r="AH1131" s="233"/>
      <c r="AI1131" s="233"/>
      <c r="AJ1131" s="233"/>
      <c r="AL1131" s="267"/>
      <c r="AM1131" s="235"/>
      <c r="AU1131" s="234"/>
    </row>
    <row r="1132" spans="1:47" ht="21" x14ac:dyDescent="0.4">
      <c r="A1132" s="278">
        <v>118367</v>
      </c>
      <c r="B1132" s="279" t="s">
        <v>7449</v>
      </c>
      <c r="C1132" s="279" t="s">
        <v>74</v>
      </c>
      <c r="D1132" s="279" t="s">
        <v>290</v>
      </c>
      <c r="E1132" s="279" t="s">
        <v>394</v>
      </c>
      <c r="F1132" s="303"/>
      <c r="G1132" s="303"/>
      <c r="H1132" s="279" t="s">
        <v>394</v>
      </c>
      <c r="I1132" s="279" t="s">
        <v>61</v>
      </c>
      <c r="J1132" s="279" t="s">
        <v>394</v>
      </c>
      <c r="K1132" s="279" t="s">
        <v>394</v>
      </c>
      <c r="L1132" s="279" t="s">
        <v>394</v>
      </c>
      <c r="M1132" s="279" t="s">
        <v>394</v>
      </c>
      <c r="N1132" s="279" t="s">
        <v>394</v>
      </c>
      <c r="O1132" s="279" t="s">
        <v>394</v>
      </c>
      <c r="P1132" s="315">
        <v>0</v>
      </c>
      <c r="Q1132" s="279" t="s">
        <v>394</v>
      </c>
      <c r="R1132" s="315" t="s">
        <v>394</v>
      </c>
      <c r="S1132" s="279" t="s">
        <v>394</v>
      </c>
      <c r="T1132" s="279" t="s">
        <v>394</v>
      </c>
      <c r="U1132" s="315" t="s">
        <v>394</v>
      </c>
      <c r="V1132" s="315" t="s">
        <v>394</v>
      </c>
      <c r="W1132" s="315" t="s">
        <v>394</v>
      </c>
      <c r="X1132" s="315" t="s">
        <v>394</v>
      </c>
      <c r="Y1132" s="281"/>
      <c r="Z1132" s="315" t="s">
        <v>394</v>
      </c>
      <c r="AA1132" s="315" t="s">
        <v>394</v>
      </c>
      <c r="AB1132" s="281"/>
      <c r="AC1132" s="279" t="s">
        <v>855</v>
      </c>
      <c r="AF1132" s="276" t="str">
        <f>IFERROR(VLOOKUP(A1132,'[1]قوائم الترجمة'!AC$2:AD$2397,1,0),"م")</f>
        <v>م</v>
      </c>
      <c r="AG1132" s="233"/>
      <c r="AH1132" s="233"/>
      <c r="AI1132" s="233"/>
      <c r="AJ1132" s="233"/>
      <c r="AL1132" s="267"/>
      <c r="AM1132" s="235"/>
      <c r="AO1132" s="233"/>
      <c r="AU1132" s="234"/>
    </row>
    <row r="1133" spans="1:47" ht="21" x14ac:dyDescent="0.4">
      <c r="A1133" s="278">
        <v>118374</v>
      </c>
      <c r="B1133" s="279" t="s">
        <v>10377</v>
      </c>
      <c r="C1133" s="279" t="s">
        <v>610</v>
      </c>
      <c r="D1133" s="279" t="s">
        <v>762</v>
      </c>
      <c r="E1133" s="279" t="s">
        <v>394</v>
      </c>
      <c r="F1133" s="303"/>
      <c r="G1133" s="303"/>
      <c r="H1133" s="279" t="s">
        <v>394</v>
      </c>
      <c r="I1133" s="279" t="s">
        <v>538</v>
      </c>
      <c r="J1133" s="279" t="s">
        <v>394</v>
      </c>
      <c r="K1133" s="279" t="s">
        <v>394</v>
      </c>
      <c r="L1133" s="279" t="s">
        <v>394</v>
      </c>
      <c r="M1133" s="279" t="s">
        <v>394</v>
      </c>
      <c r="N1133" s="279" t="s">
        <v>394</v>
      </c>
      <c r="O1133" s="279" t="s">
        <v>394</v>
      </c>
      <c r="P1133" s="315">
        <v>0</v>
      </c>
      <c r="Q1133" s="279" t="s">
        <v>394</v>
      </c>
      <c r="R1133" s="315" t="s">
        <v>394</v>
      </c>
      <c r="S1133" s="279" t="s">
        <v>394</v>
      </c>
      <c r="T1133" s="279" t="s">
        <v>394</v>
      </c>
      <c r="U1133" s="315" t="s">
        <v>394</v>
      </c>
      <c r="V1133" s="315" t="s">
        <v>394</v>
      </c>
      <c r="W1133" s="315" t="s">
        <v>394</v>
      </c>
      <c r="X1133" s="315" t="s">
        <v>394</v>
      </c>
      <c r="Y1133" s="281"/>
      <c r="Z1133" s="315" t="s">
        <v>394</v>
      </c>
      <c r="AA1133" s="315" t="s">
        <v>394</v>
      </c>
      <c r="AB1133" s="281"/>
      <c r="AC1133" s="279" t="s">
        <v>855</v>
      </c>
      <c r="AF1133" s="276" t="str">
        <f>IFERROR(VLOOKUP(A1133,'[1]قوائم الترجمة'!AC$2:AD$2397,1,0),"م")</f>
        <v>م</v>
      </c>
      <c r="AG1133" s="233"/>
      <c r="AH1133" s="233"/>
      <c r="AI1133" s="233"/>
      <c r="AJ1133" s="233"/>
      <c r="AL1133" s="267"/>
      <c r="AM1133" s="235"/>
      <c r="AO1133" s="233"/>
      <c r="AU1133" s="234"/>
    </row>
    <row r="1134" spans="1:47" ht="21" x14ac:dyDescent="0.4">
      <c r="A1134" s="278">
        <v>118377</v>
      </c>
      <c r="B1134" s="279" t="s">
        <v>7467</v>
      </c>
      <c r="C1134" s="279" t="s">
        <v>97</v>
      </c>
      <c r="D1134" s="279" t="s">
        <v>1408</v>
      </c>
      <c r="E1134" s="279" t="s">
        <v>394</v>
      </c>
      <c r="F1134" s="303"/>
      <c r="G1134" s="303"/>
      <c r="H1134" s="279" t="s">
        <v>394</v>
      </c>
      <c r="I1134" s="279" t="s">
        <v>539</v>
      </c>
      <c r="J1134" s="279" t="s">
        <v>394</v>
      </c>
      <c r="K1134" s="279" t="s">
        <v>394</v>
      </c>
      <c r="L1134" s="279" t="s">
        <v>394</v>
      </c>
      <c r="M1134" s="279" t="s">
        <v>394</v>
      </c>
      <c r="N1134" s="279" t="s">
        <v>394</v>
      </c>
      <c r="O1134" s="279" t="s">
        <v>394</v>
      </c>
      <c r="P1134" s="315">
        <v>0</v>
      </c>
      <c r="Q1134" s="279" t="s">
        <v>394</v>
      </c>
      <c r="R1134" s="315" t="s">
        <v>394</v>
      </c>
      <c r="S1134" s="279" t="s">
        <v>394</v>
      </c>
      <c r="T1134" s="279" t="s">
        <v>394</v>
      </c>
      <c r="U1134" s="315" t="s">
        <v>394</v>
      </c>
      <c r="V1134" s="315" t="s">
        <v>394</v>
      </c>
      <c r="W1134" s="315" t="s">
        <v>394</v>
      </c>
      <c r="X1134" s="315" t="s">
        <v>394</v>
      </c>
      <c r="Y1134" s="281"/>
      <c r="Z1134" s="315" t="s">
        <v>394</v>
      </c>
      <c r="AA1134" s="315" t="s">
        <v>394</v>
      </c>
      <c r="AB1134" s="281"/>
      <c r="AC1134" s="279" t="s">
        <v>855</v>
      </c>
      <c r="AF1134" s="276" t="str">
        <f>IFERROR(VLOOKUP(A1134,'[1]قوائم الترجمة'!AC$2:AD$2397,1,0),"م")</f>
        <v>م</v>
      </c>
      <c r="AG1134" s="233"/>
      <c r="AH1134" s="233"/>
      <c r="AI1134" s="233"/>
      <c r="AJ1134" s="233"/>
      <c r="AL1134" s="267"/>
      <c r="AM1134" s="235"/>
      <c r="AO1134" s="233"/>
      <c r="AU1134" s="234"/>
    </row>
    <row r="1135" spans="1:47" ht="21" x14ac:dyDescent="0.4">
      <c r="A1135" s="278">
        <v>118381</v>
      </c>
      <c r="B1135" s="279" t="s">
        <v>7479</v>
      </c>
      <c r="C1135" s="279" t="s">
        <v>68</v>
      </c>
      <c r="D1135" s="279" t="s">
        <v>7480</v>
      </c>
      <c r="E1135" s="279" t="s">
        <v>394</v>
      </c>
      <c r="F1135" s="303"/>
      <c r="G1135" s="303"/>
      <c r="H1135" s="279" t="s">
        <v>394</v>
      </c>
      <c r="I1135" s="279" t="s">
        <v>61</v>
      </c>
      <c r="J1135" s="279" t="s">
        <v>394</v>
      </c>
      <c r="K1135" s="279" t="s">
        <v>394</v>
      </c>
      <c r="L1135" s="279" t="s">
        <v>394</v>
      </c>
      <c r="M1135" s="279" t="s">
        <v>394</v>
      </c>
      <c r="N1135" s="279" t="s">
        <v>394</v>
      </c>
      <c r="O1135" s="279" t="s">
        <v>394</v>
      </c>
      <c r="P1135" s="315">
        <v>0</v>
      </c>
      <c r="Q1135" s="279" t="s">
        <v>394</v>
      </c>
      <c r="R1135" s="315" t="s">
        <v>394</v>
      </c>
      <c r="S1135" s="279" t="s">
        <v>394</v>
      </c>
      <c r="T1135" s="279" t="s">
        <v>394</v>
      </c>
      <c r="U1135" s="315" t="s">
        <v>394</v>
      </c>
      <c r="V1135" s="315" t="s">
        <v>394</v>
      </c>
      <c r="W1135" s="315" t="s">
        <v>394</v>
      </c>
      <c r="X1135" s="315" t="s">
        <v>394</v>
      </c>
      <c r="Y1135" s="281"/>
      <c r="Z1135" s="315" t="s">
        <v>394</v>
      </c>
      <c r="AA1135" s="315" t="s">
        <v>394</v>
      </c>
      <c r="AB1135" s="281"/>
      <c r="AC1135" s="279" t="s">
        <v>855</v>
      </c>
      <c r="AF1135" s="276" t="str">
        <f>IFERROR(VLOOKUP(A1135,'[1]قوائم الترجمة'!AC$2:AD$2397,1,0),"م")</f>
        <v>م</v>
      </c>
      <c r="AG1135" s="233"/>
      <c r="AH1135" s="233"/>
      <c r="AI1135" s="233"/>
      <c r="AJ1135" s="233"/>
      <c r="AL1135" s="267"/>
      <c r="AM1135" s="235"/>
      <c r="AU1135" s="234"/>
    </row>
    <row r="1136" spans="1:47" ht="21" x14ac:dyDescent="0.4">
      <c r="A1136" s="278">
        <v>118389</v>
      </c>
      <c r="B1136" s="279" t="s">
        <v>7527</v>
      </c>
      <c r="C1136" s="279" t="s">
        <v>491</v>
      </c>
      <c r="D1136" s="279" t="s">
        <v>278</v>
      </c>
      <c r="E1136" s="279" t="s">
        <v>394</v>
      </c>
      <c r="F1136" s="303"/>
      <c r="G1136" s="303"/>
      <c r="H1136" s="279" t="s">
        <v>394</v>
      </c>
      <c r="I1136" s="279" t="s">
        <v>540</v>
      </c>
      <c r="J1136" s="279" t="s">
        <v>394</v>
      </c>
      <c r="K1136" s="279" t="s">
        <v>394</v>
      </c>
      <c r="L1136" s="279" t="s">
        <v>394</v>
      </c>
      <c r="M1136" s="279" t="s">
        <v>394</v>
      </c>
      <c r="N1136" s="279" t="s">
        <v>394</v>
      </c>
      <c r="O1136" s="279" t="s">
        <v>394</v>
      </c>
      <c r="P1136" s="315">
        <v>0</v>
      </c>
      <c r="Q1136" s="279" t="s">
        <v>394</v>
      </c>
      <c r="R1136" s="315" t="s">
        <v>394</v>
      </c>
      <c r="S1136" s="279" t="s">
        <v>394</v>
      </c>
      <c r="T1136" s="279" t="s">
        <v>394</v>
      </c>
      <c r="U1136" s="315" t="s">
        <v>394</v>
      </c>
      <c r="V1136" s="315" t="s">
        <v>394</v>
      </c>
      <c r="W1136" s="315" t="s">
        <v>394</v>
      </c>
      <c r="X1136" s="315" t="s">
        <v>394</v>
      </c>
      <c r="Y1136" s="281"/>
      <c r="Z1136" s="315" t="s">
        <v>394</v>
      </c>
      <c r="AA1136" s="315" t="s">
        <v>394</v>
      </c>
      <c r="AB1136" s="281"/>
      <c r="AC1136" s="279" t="s">
        <v>855</v>
      </c>
      <c r="AF1136" s="276" t="str">
        <f>IFERROR(VLOOKUP(A1136,'[1]قوائم الترجمة'!AC$2:AD$2397,1,0),"م")</f>
        <v>م</v>
      </c>
      <c r="AG1136" s="233"/>
      <c r="AH1136" s="233"/>
      <c r="AI1136" s="233"/>
      <c r="AJ1136" s="233"/>
      <c r="AL1136" s="267"/>
      <c r="AM1136" s="235"/>
      <c r="AU1136" s="234"/>
    </row>
    <row r="1137" spans="1:47" ht="21" x14ac:dyDescent="0.4">
      <c r="A1137" s="278">
        <v>118390</v>
      </c>
      <c r="B1137" s="279" t="s">
        <v>7528</v>
      </c>
      <c r="C1137" s="279" t="s">
        <v>72</v>
      </c>
      <c r="D1137" s="279" t="s">
        <v>341</v>
      </c>
      <c r="E1137" s="279" t="s">
        <v>394</v>
      </c>
      <c r="F1137" s="303"/>
      <c r="G1137" s="303"/>
      <c r="H1137" s="279" t="s">
        <v>394</v>
      </c>
      <c r="I1137" s="279" t="s">
        <v>540</v>
      </c>
      <c r="J1137" s="279" t="s">
        <v>394</v>
      </c>
      <c r="K1137" s="279" t="s">
        <v>394</v>
      </c>
      <c r="L1137" s="279" t="s">
        <v>394</v>
      </c>
      <c r="M1137" s="279" t="s">
        <v>394</v>
      </c>
      <c r="N1137" s="279" t="s">
        <v>394</v>
      </c>
      <c r="O1137" s="279" t="s">
        <v>394</v>
      </c>
      <c r="P1137" s="315">
        <v>0</v>
      </c>
      <c r="Q1137" s="279" t="s">
        <v>394</v>
      </c>
      <c r="R1137" s="315" t="s">
        <v>394</v>
      </c>
      <c r="S1137" s="279" t="s">
        <v>394</v>
      </c>
      <c r="T1137" s="279" t="s">
        <v>394</v>
      </c>
      <c r="U1137" s="315" t="s">
        <v>394</v>
      </c>
      <c r="V1137" s="315" t="s">
        <v>394</v>
      </c>
      <c r="W1137" s="315" t="s">
        <v>394</v>
      </c>
      <c r="X1137" s="315" t="s">
        <v>394</v>
      </c>
      <c r="Y1137" s="281"/>
      <c r="Z1137" s="315" t="s">
        <v>394</v>
      </c>
      <c r="AA1137" s="315" t="s">
        <v>394</v>
      </c>
      <c r="AB1137" s="281"/>
      <c r="AC1137" s="279" t="s">
        <v>855</v>
      </c>
      <c r="AF1137" s="276" t="str">
        <f>IFERROR(VLOOKUP(A1137,'[1]قوائم الترجمة'!AC$2:AD$2397,1,0),"م")</f>
        <v>م</v>
      </c>
      <c r="AG1137" s="233"/>
      <c r="AH1137" s="233"/>
      <c r="AI1137" s="233"/>
      <c r="AJ1137" s="233"/>
      <c r="AL1137" s="267"/>
      <c r="AM1137" s="235"/>
      <c r="AU1137" s="234"/>
    </row>
    <row r="1138" spans="1:47" ht="21" x14ac:dyDescent="0.4">
      <c r="A1138" s="278">
        <v>118392</v>
      </c>
      <c r="B1138" s="279" t="s">
        <v>5043</v>
      </c>
      <c r="C1138" s="279" t="s">
        <v>73</v>
      </c>
      <c r="D1138" s="279" t="s">
        <v>1323</v>
      </c>
      <c r="E1138" s="279" t="s">
        <v>5660</v>
      </c>
      <c r="F1138" s="279" t="s">
        <v>9107</v>
      </c>
      <c r="G1138" s="279" t="s">
        <v>402</v>
      </c>
      <c r="H1138" s="279" t="s">
        <v>425</v>
      </c>
      <c r="I1138" s="279" t="s">
        <v>61</v>
      </c>
      <c r="J1138" s="279" t="s">
        <v>403</v>
      </c>
      <c r="K1138" s="280">
        <v>2009</v>
      </c>
      <c r="L1138" s="279" t="s">
        <v>402</v>
      </c>
      <c r="M1138" s="279" t="s">
        <v>394</v>
      </c>
      <c r="N1138" s="279" t="s">
        <v>394</v>
      </c>
      <c r="O1138" s="279" t="s">
        <v>394</v>
      </c>
      <c r="P1138" s="315">
        <v>0</v>
      </c>
      <c r="Q1138" s="278"/>
      <c r="S1138" s="279" t="s">
        <v>394</v>
      </c>
      <c r="T1138" s="279" t="s">
        <v>394</v>
      </c>
      <c r="AC1138" s="279" t="s">
        <v>394</v>
      </c>
      <c r="AF1138" s="276">
        <f>IFERROR(VLOOKUP(A1138,'[1]قوائم الترجمة'!AC$2:AD$2397,1,0),"م")</f>
        <v>118392</v>
      </c>
      <c r="AG1138" s="233"/>
      <c r="AH1138" s="233"/>
      <c r="AI1138" s="233"/>
      <c r="AJ1138" s="233"/>
      <c r="AL1138" s="267"/>
      <c r="AM1138" s="235"/>
      <c r="AU1138" s="234"/>
    </row>
    <row r="1139" spans="1:47" ht="21" x14ac:dyDescent="0.4">
      <c r="A1139" s="278">
        <v>118394</v>
      </c>
      <c r="B1139" s="279" t="s">
        <v>7532</v>
      </c>
      <c r="C1139" s="279" t="s">
        <v>65</v>
      </c>
      <c r="D1139" s="279" t="s">
        <v>264</v>
      </c>
      <c r="E1139" s="279" t="s">
        <v>394</v>
      </c>
      <c r="F1139" s="303"/>
      <c r="G1139" s="303"/>
      <c r="H1139" s="279" t="s">
        <v>394</v>
      </c>
      <c r="I1139" s="279" t="s">
        <v>539</v>
      </c>
      <c r="J1139" s="279" t="s">
        <v>394</v>
      </c>
      <c r="K1139" s="279" t="s">
        <v>394</v>
      </c>
      <c r="L1139" s="279" t="s">
        <v>394</v>
      </c>
      <c r="M1139" s="279" t="s">
        <v>394</v>
      </c>
      <c r="N1139" s="279" t="s">
        <v>394</v>
      </c>
      <c r="O1139" s="279" t="s">
        <v>394</v>
      </c>
      <c r="P1139" s="315">
        <v>0</v>
      </c>
      <c r="Q1139" s="279" t="s">
        <v>394</v>
      </c>
      <c r="R1139" s="315" t="s">
        <v>394</v>
      </c>
      <c r="S1139" s="279" t="s">
        <v>394</v>
      </c>
      <c r="T1139" s="279" t="s">
        <v>394</v>
      </c>
      <c r="U1139" s="315" t="s">
        <v>394</v>
      </c>
      <c r="V1139" s="315" t="s">
        <v>394</v>
      </c>
      <c r="W1139" s="315" t="s">
        <v>394</v>
      </c>
      <c r="X1139" s="315" t="s">
        <v>394</v>
      </c>
      <c r="Y1139" s="281"/>
      <c r="Z1139" s="315" t="s">
        <v>394</v>
      </c>
      <c r="AA1139" s="315" t="s">
        <v>394</v>
      </c>
      <c r="AB1139" s="281"/>
      <c r="AC1139" s="279" t="s">
        <v>855</v>
      </c>
      <c r="AF1139" s="276" t="str">
        <f>IFERROR(VLOOKUP(A1139,'[1]قوائم الترجمة'!AC$2:AD$2397,1,0),"م")</f>
        <v>م</v>
      </c>
      <c r="AG1139" s="233"/>
      <c r="AH1139" s="233"/>
      <c r="AI1139" s="233"/>
      <c r="AJ1139" s="233"/>
      <c r="AL1139" s="267"/>
      <c r="AM1139" s="235"/>
      <c r="AU1139" s="234"/>
    </row>
    <row r="1140" spans="1:47" ht="21" x14ac:dyDescent="0.4">
      <c r="A1140" s="278">
        <v>118397</v>
      </c>
      <c r="B1140" s="279" t="s">
        <v>7543</v>
      </c>
      <c r="C1140" s="279" t="s">
        <v>65</v>
      </c>
      <c r="D1140" s="279" t="s">
        <v>325</v>
      </c>
      <c r="E1140" s="279" t="s">
        <v>394</v>
      </c>
      <c r="F1140" s="303"/>
      <c r="G1140" s="303"/>
      <c r="H1140" s="279" t="s">
        <v>394</v>
      </c>
      <c r="I1140" s="279" t="s">
        <v>61</v>
      </c>
      <c r="J1140" s="279" t="s">
        <v>394</v>
      </c>
      <c r="K1140" s="279" t="s">
        <v>394</v>
      </c>
      <c r="L1140" s="279" t="s">
        <v>394</v>
      </c>
      <c r="M1140" s="279" t="s">
        <v>394</v>
      </c>
      <c r="N1140" s="279" t="s">
        <v>394</v>
      </c>
      <c r="O1140" s="279" t="s">
        <v>394</v>
      </c>
      <c r="P1140" s="315">
        <v>0</v>
      </c>
      <c r="Q1140" s="279" t="s">
        <v>394</v>
      </c>
      <c r="R1140" s="315" t="s">
        <v>394</v>
      </c>
      <c r="S1140" s="279" t="s">
        <v>394</v>
      </c>
      <c r="T1140" s="279" t="s">
        <v>394</v>
      </c>
      <c r="U1140" s="315" t="s">
        <v>394</v>
      </c>
      <c r="V1140" s="315" t="s">
        <v>394</v>
      </c>
      <c r="W1140" s="315" t="s">
        <v>394</v>
      </c>
      <c r="X1140" s="315" t="s">
        <v>394</v>
      </c>
      <c r="Y1140" s="281"/>
      <c r="Z1140" s="315" t="s">
        <v>394</v>
      </c>
      <c r="AA1140" s="315" t="s">
        <v>394</v>
      </c>
      <c r="AB1140" s="281"/>
      <c r="AC1140" s="279" t="s">
        <v>855</v>
      </c>
      <c r="AF1140" s="276" t="str">
        <f>IFERROR(VLOOKUP(A1140,'[1]قوائم الترجمة'!AC$2:AD$2397,1,0),"م")</f>
        <v>م</v>
      </c>
      <c r="AG1140" s="233"/>
      <c r="AH1140" s="233"/>
      <c r="AI1140" s="233"/>
      <c r="AJ1140" s="233"/>
      <c r="AL1140" s="267"/>
      <c r="AM1140" s="235"/>
      <c r="AO1140" s="236"/>
      <c r="AU1140" s="234"/>
    </row>
    <row r="1141" spans="1:47" ht="21" x14ac:dyDescent="0.4">
      <c r="A1141" s="278">
        <v>118402</v>
      </c>
      <c r="B1141" s="279" t="s">
        <v>7567</v>
      </c>
      <c r="C1141" s="279" t="s">
        <v>68</v>
      </c>
      <c r="D1141" s="279" t="s">
        <v>277</v>
      </c>
      <c r="E1141" s="279" t="s">
        <v>394</v>
      </c>
      <c r="F1141" s="303"/>
      <c r="G1141" s="303"/>
      <c r="H1141" s="279" t="s">
        <v>394</v>
      </c>
      <c r="I1141" s="279" t="s">
        <v>538</v>
      </c>
      <c r="J1141" s="279" t="s">
        <v>394</v>
      </c>
      <c r="K1141" s="279" t="s">
        <v>394</v>
      </c>
      <c r="L1141" s="279" t="s">
        <v>394</v>
      </c>
      <c r="M1141" s="279" t="s">
        <v>394</v>
      </c>
      <c r="N1141" s="279" t="s">
        <v>394</v>
      </c>
      <c r="O1141" s="279" t="s">
        <v>394</v>
      </c>
      <c r="P1141" s="315">
        <v>0</v>
      </c>
      <c r="Q1141" s="279" t="s">
        <v>394</v>
      </c>
      <c r="R1141" s="315" t="s">
        <v>394</v>
      </c>
      <c r="S1141" s="279" t="s">
        <v>394</v>
      </c>
      <c r="T1141" s="279" t="s">
        <v>394</v>
      </c>
      <c r="U1141" s="315" t="s">
        <v>394</v>
      </c>
      <c r="V1141" s="315" t="s">
        <v>394</v>
      </c>
      <c r="W1141" s="315" t="s">
        <v>394</v>
      </c>
      <c r="X1141" s="315" t="s">
        <v>394</v>
      </c>
      <c r="Y1141" s="281"/>
      <c r="Z1141" s="315" t="s">
        <v>394</v>
      </c>
      <c r="AA1141" s="315" t="s">
        <v>394</v>
      </c>
      <c r="AB1141" s="281"/>
      <c r="AC1141" s="279" t="s">
        <v>855</v>
      </c>
      <c r="AF1141" s="276" t="str">
        <f>IFERROR(VLOOKUP(A1141,'[1]قوائم الترجمة'!AC$2:AD$2397,1,0),"م")</f>
        <v>م</v>
      </c>
      <c r="AG1141" s="233"/>
      <c r="AH1141" s="233"/>
      <c r="AI1141" s="233"/>
      <c r="AJ1141" s="233"/>
      <c r="AL1141" s="267"/>
      <c r="AM1141" s="235"/>
      <c r="AU1141" s="234"/>
    </row>
    <row r="1142" spans="1:47" ht="21" x14ac:dyDescent="0.4">
      <c r="A1142" s="278">
        <v>118406</v>
      </c>
      <c r="B1142" s="279" t="s">
        <v>1588</v>
      </c>
      <c r="C1142" s="279" t="s">
        <v>120</v>
      </c>
      <c r="D1142" s="279" t="s">
        <v>1589</v>
      </c>
      <c r="E1142" s="279" t="s">
        <v>394</v>
      </c>
      <c r="F1142" s="303"/>
      <c r="G1142" s="303"/>
      <c r="H1142" s="279" t="s">
        <v>394</v>
      </c>
      <c r="I1142" s="279" t="s">
        <v>61</v>
      </c>
      <c r="J1142" s="279" t="s">
        <v>394</v>
      </c>
      <c r="K1142" s="279" t="s">
        <v>394</v>
      </c>
      <c r="L1142" s="279" t="s">
        <v>394</v>
      </c>
      <c r="M1142" s="279" t="s">
        <v>394</v>
      </c>
      <c r="N1142" s="279" t="s">
        <v>394</v>
      </c>
      <c r="O1142" s="279" t="s">
        <v>394</v>
      </c>
      <c r="P1142" s="315">
        <v>0</v>
      </c>
      <c r="Q1142" s="279" t="s">
        <v>394</v>
      </c>
      <c r="R1142" s="315" t="s">
        <v>394</v>
      </c>
      <c r="S1142" s="279" t="s">
        <v>394</v>
      </c>
      <c r="T1142" s="279" t="s">
        <v>394</v>
      </c>
      <c r="U1142" s="315" t="s">
        <v>394</v>
      </c>
      <c r="V1142" s="315" t="s">
        <v>394</v>
      </c>
      <c r="W1142" s="315" t="s">
        <v>394</v>
      </c>
      <c r="X1142" s="315" t="s">
        <v>394</v>
      </c>
      <c r="Y1142" s="281"/>
      <c r="Z1142" s="315" t="s">
        <v>394</v>
      </c>
      <c r="AA1142" s="315" t="s">
        <v>394</v>
      </c>
      <c r="AB1142" s="281"/>
      <c r="AC1142" s="279" t="s">
        <v>855</v>
      </c>
      <c r="AF1142" s="276" t="str">
        <f>IFERROR(VLOOKUP(A1142,'[1]قوائم الترجمة'!AC$2:AD$2397,1,0),"م")</f>
        <v>م</v>
      </c>
      <c r="AG1142" s="246"/>
      <c r="AH1142" s="246"/>
      <c r="AI1142" s="246"/>
      <c r="AJ1142" s="246"/>
      <c r="AL1142" s="267"/>
      <c r="AM1142" s="235"/>
      <c r="AO1142" s="246"/>
      <c r="AU1142" s="234"/>
    </row>
    <row r="1143" spans="1:47" ht="21" x14ac:dyDescent="0.4">
      <c r="A1143" s="278">
        <v>118407</v>
      </c>
      <c r="B1143" s="279" t="s">
        <v>1587</v>
      </c>
      <c r="C1143" s="279" t="s">
        <v>1048</v>
      </c>
      <c r="D1143" s="279" t="s">
        <v>290</v>
      </c>
      <c r="E1143" s="279" t="s">
        <v>394</v>
      </c>
      <c r="F1143" s="303"/>
      <c r="G1143" s="303"/>
      <c r="H1143" s="279" t="s">
        <v>394</v>
      </c>
      <c r="I1143" s="279" t="s">
        <v>61</v>
      </c>
      <c r="J1143" s="279" t="s">
        <v>394</v>
      </c>
      <c r="K1143" s="279" t="s">
        <v>394</v>
      </c>
      <c r="L1143" s="279" t="s">
        <v>394</v>
      </c>
      <c r="M1143" s="279" t="s">
        <v>394</v>
      </c>
      <c r="N1143" s="279" t="s">
        <v>394</v>
      </c>
      <c r="O1143" s="279" t="s">
        <v>394</v>
      </c>
      <c r="P1143" s="315">
        <v>0</v>
      </c>
      <c r="Q1143" s="279" t="s">
        <v>394</v>
      </c>
      <c r="R1143" s="315" t="s">
        <v>394</v>
      </c>
      <c r="S1143" s="279" t="s">
        <v>394</v>
      </c>
      <c r="T1143" s="279" t="s">
        <v>394</v>
      </c>
      <c r="U1143" s="315" t="s">
        <v>394</v>
      </c>
      <c r="V1143" s="315" t="s">
        <v>394</v>
      </c>
      <c r="W1143" s="315" t="s">
        <v>394</v>
      </c>
      <c r="X1143" s="315" t="s">
        <v>394</v>
      </c>
      <c r="Y1143" s="281"/>
      <c r="Z1143" s="315" t="s">
        <v>394</v>
      </c>
      <c r="AA1143" s="315" t="s">
        <v>394</v>
      </c>
      <c r="AB1143" s="281"/>
      <c r="AC1143" s="279" t="s">
        <v>855</v>
      </c>
      <c r="AF1143" s="276" t="str">
        <f>IFERROR(VLOOKUP(A1143,'[1]قوائم الترجمة'!AC$2:AD$2397,1,0),"م")</f>
        <v>م</v>
      </c>
      <c r="AG1143" s="233"/>
      <c r="AH1143" s="233"/>
      <c r="AI1143" s="233"/>
      <c r="AJ1143" s="233"/>
      <c r="AL1143" s="267"/>
      <c r="AM1143" s="235"/>
      <c r="AO1143" s="233"/>
      <c r="AU1143" s="234"/>
    </row>
    <row r="1144" spans="1:47" ht="21" x14ac:dyDescent="0.4">
      <c r="A1144" s="278">
        <v>118409</v>
      </c>
      <c r="B1144" s="279" t="s">
        <v>7586</v>
      </c>
      <c r="C1144" s="279" t="s">
        <v>1407</v>
      </c>
      <c r="D1144" s="279" t="s">
        <v>567</v>
      </c>
      <c r="E1144" s="279" t="s">
        <v>394</v>
      </c>
      <c r="F1144" s="303"/>
      <c r="G1144" s="303"/>
      <c r="H1144" s="279" t="s">
        <v>394</v>
      </c>
      <c r="I1144" s="279" t="s">
        <v>540</v>
      </c>
      <c r="J1144" s="279" t="s">
        <v>394</v>
      </c>
      <c r="K1144" s="279" t="s">
        <v>394</v>
      </c>
      <c r="L1144" s="279" t="s">
        <v>394</v>
      </c>
      <c r="M1144" s="279" t="s">
        <v>394</v>
      </c>
      <c r="N1144" s="279" t="s">
        <v>394</v>
      </c>
      <c r="O1144" s="279" t="s">
        <v>394</v>
      </c>
      <c r="P1144" s="315">
        <v>0</v>
      </c>
      <c r="Q1144" s="279" t="s">
        <v>394</v>
      </c>
      <c r="R1144" s="315" t="s">
        <v>394</v>
      </c>
      <c r="S1144" s="279" t="s">
        <v>394</v>
      </c>
      <c r="T1144" s="279" t="s">
        <v>394</v>
      </c>
      <c r="U1144" s="315" t="s">
        <v>394</v>
      </c>
      <c r="V1144" s="315" t="s">
        <v>394</v>
      </c>
      <c r="W1144" s="315" t="s">
        <v>394</v>
      </c>
      <c r="X1144" s="315" t="s">
        <v>394</v>
      </c>
      <c r="Y1144" s="281"/>
      <c r="Z1144" s="315" t="s">
        <v>394</v>
      </c>
      <c r="AA1144" s="315" t="s">
        <v>394</v>
      </c>
      <c r="AB1144" s="281"/>
      <c r="AC1144" s="279" t="s">
        <v>855</v>
      </c>
      <c r="AF1144" s="276" t="str">
        <f>IFERROR(VLOOKUP(A1144,'[1]قوائم الترجمة'!AC$2:AD$2397,1,0),"م")</f>
        <v>م</v>
      </c>
      <c r="AG1144" s="233"/>
      <c r="AH1144" s="233"/>
      <c r="AI1144" s="233"/>
      <c r="AJ1144" s="233"/>
      <c r="AL1144" s="267"/>
      <c r="AM1144" s="235"/>
      <c r="AO1144" s="233"/>
      <c r="AU1144" s="234"/>
    </row>
    <row r="1145" spans="1:47" ht="21" x14ac:dyDescent="0.4">
      <c r="A1145" s="278">
        <v>118416</v>
      </c>
      <c r="B1145" s="279" t="s">
        <v>7602</v>
      </c>
      <c r="C1145" s="279" t="s">
        <v>145</v>
      </c>
      <c r="D1145" s="279" t="s">
        <v>294</v>
      </c>
      <c r="E1145" s="279" t="s">
        <v>394</v>
      </c>
      <c r="F1145" s="303"/>
      <c r="G1145" s="303"/>
      <c r="H1145" s="279" t="s">
        <v>394</v>
      </c>
      <c r="I1145" s="279" t="s">
        <v>539</v>
      </c>
      <c r="J1145" s="279" t="s">
        <v>394</v>
      </c>
      <c r="K1145" s="279" t="s">
        <v>394</v>
      </c>
      <c r="L1145" s="279" t="s">
        <v>394</v>
      </c>
      <c r="M1145" s="279" t="s">
        <v>394</v>
      </c>
      <c r="N1145" s="279" t="s">
        <v>394</v>
      </c>
      <c r="O1145" s="279" t="s">
        <v>394</v>
      </c>
      <c r="P1145" s="315">
        <v>0</v>
      </c>
      <c r="Q1145" s="279" t="s">
        <v>394</v>
      </c>
      <c r="R1145" s="315" t="s">
        <v>394</v>
      </c>
      <c r="S1145" s="279" t="s">
        <v>394</v>
      </c>
      <c r="T1145" s="279" t="s">
        <v>394</v>
      </c>
      <c r="U1145" s="315" t="s">
        <v>394</v>
      </c>
      <c r="V1145" s="315" t="s">
        <v>394</v>
      </c>
      <c r="W1145" s="315" t="s">
        <v>394</v>
      </c>
      <c r="X1145" s="315" t="s">
        <v>394</v>
      </c>
      <c r="Y1145" s="281"/>
      <c r="Z1145" s="315" t="s">
        <v>394</v>
      </c>
      <c r="AA1145" s="315" t="s">
        <v>394</v>
      </c>
      <c r="AB1145" s="281"/>
      <c r="AC1145" s="279" t="s">
        <v>855</v>
      </c>
      <c r="AF1145" s="276" t="str">
        <f>IFERROR(VLOOKUP(A1145,'[1]قوائم الترجمة'!AC$2:AD$2397,1,0),"م")</f>
        <v>م</v>
      </c>
      <c r="AG1145" s="233"/>
      <c r="AH1145" s="233"/>
      <c r="AI1145" s="233"/>
      <c r="AJ1145" s="233"/>
      <c r="AL1145" s="267"/>
      <c r="AM1145" s="235"/>
      <c r="AU1145" s="234"/>
    </row>
    <row r="1146" spans="1:47" ht="21" x14ac:dyDescent="0.4">
      <c r="A1146" s="275">
        <v>118419</v>
      </c>
      <c r="B1146" s="276" t="s">
        <v>5042</v>
      </c>
      <c r="C1146" s="276" t="s">
        <v>1026</v>
      </c>
      <c r="D1146" s="276" t="s">
        <v>762</v>
      </c>
      <c r="E1146" s="276" t="s">
        <v>5660</v>
      </c>
      <c r="F1146" s="276" t="s">
        <v>8449</v>
      </c>
      <c r="G1146" s="276" t="s">
        <v>402</v>
      </c>
      <c r="H1146" s="276" t="s">
        <v>425</v>
      </c>
      <c r="I1146" s="276" t="s">
        <v>61</v>
      </c>
      <c r="J1146" s="276" t="s">
        <v>7215</v>
      </c>
      <c r="K1146" s="277">
        <v>0</v>
      </c>
      <c r="L1146" s="276" t="s">
        <v>7215</v>
      </c>
      <c r="M1146" s="303"/>
      <c r="N1146" s="276" t="s">
        <v>394</v>
      </c>
      <c r="O1146" s="276" t="s">
        <v>394</v>
      </c>
      <c r="P1146" s="315">
        <v>0</v>
      </c>
      <c r="Q1146" s="303"/>
      <c r="R1146" s="317" t="s">
        <v>394</v>
      </c>
      <c r="S1146" s="276" t="s">
        <v>394</v>
      </c>
      <c r="T1146" s="303"/>
      <c r="AC1146" s="276" t="s">
        <v>394</v>
      </c>
      <c r="AF1146" s="276">
        <f>IFERROR(VLOOKUP(A1146,'[1]قوائم الترجمة'!AC$2:AD$2397,1,0),"م")</f>
        <v>118419</v>
      </c>
      <c r="AG1146" s="233"/>
      <c r="AH1146" s="233"/>
      <c r="AI1146" s="233"/>
      <c r="AJ1146" s="233"/>
      <c r="AL1146" s="267"/>
      <c r="AM1146" s="235"/>
      <c r="AO1146" s="236"/>
      <c r="AU1146" s="234"/>
    </row>
    <row r="1147" spans="1:47" ht="21" x14ac:dyDescent="0.4">
      <c r="A1147" s="278">
        <v>118420</v>
      </c>
      <c r="B1147" s="279" t="s">
        <v>7624</v>
      </c>
      <c r="C1147" s="279" t="s">
        <v>68</v>
      </c>
      <c r="D1147" s="279" t="s">
        <v>314</v>
      </c>
      <c r="E1147" s="279" t="s">
        <v>394</v>
      </c>
      <c r="F1147" s="303"/>
      <c r="G1147" s="303"/>
      <c r="H1147" s="279" t="s">
        <v>394</v>
      </c>
      <c r="I1147" s="279" t="s">
        <v>539</v>
      </c>
      <c r="J1147" s="279" t="s">
        <v>394</v>
      </c>
      <c r="K1147" s="279" t="s">
        <v>394</v>
      </c>
      <c r="L1147" s="279" t="s">
        <v>394</v>
      </c>
      <c r="M1147" s="279" t="s">
        <v>394</v>
      </c>
      <c r="N1147" s="279" t="s">
        <v>394</v>
      </c>
      <c r="O1147" s="279" t="s">
        <v>394</v>
      </c>
      <c r="P1147" s="315">
        <v>0</v>
      </c>
      <c r="Q1147" s="279" t="s">
        <v>394</v>
      </c>
      <c r="R1147" s="315" t="s">
        <v>394</v>
      </c>
      <c r="S1147" s="279" t="s">
        <v>394</v>
      </c>
      <c r="T1147" s="279" t="s">
        <v>394</v>
      </c>
      <c r="U1147" s="315" t="s">
        <v>394</v>
      </c>
      <c r="V1147" s="315" t="s">
        <v>394</v>
      </c>
      <c r="W1147" s="315" t="s">
        <v>394</v>
      </c>
      <c r="X1147" s="315" t="s">
        <v>394</v>
      </c>
      <c r="Y1147" s="281"/>
      <c r="Z1147" s="315" t="s">
        <v>394</v>
      </c>
      <c r="AA1147" s="315" t="s">
        <v>394</v>
      </c>
      <c r="AB1147" s="281"/>
      <c r="AC1147" s="279" t="s">
        <v>855</v>
      </c>
      <c r="AF1147" s="276" t="str">
        <f>IFERROR(VLOOKUP(A1147,'[1]قوائم الترجمة'!AC$2:AD$2397,1,0),"م")</f>
        <v>م</v>
      </c>
      <c r="AG1147" s="233"/>
      <c r="AH1147" s="233"/>
      <c r="AI1147" s="233"/>
      <c r="AJ1147" s="233"/>
      <c r="AL1147" s="267"/>
      <c r="AM1147" s="235"/>
      <c r="AU1147" s="234"/>
    </row>
    <row r="1148" spans="1:47" ht="21" x14ac:dyDescent="0.4">
      <c r="A1148" s="278">
        <v>118422</v>
      </c>
      <c r="B1148" s="279" t="s">
        <v>1586</v>
      </c>
      <c r="C1148" s="279" t="s">
        <v>960</v>
      </c>
      <c r="D1148" s="279" t="s">
        <v>319</v>
      </c>
      <c r="E1148" s="279" t="s">
        <v>394</v>
      </c>
      <c r="F1148" s="303"/>
      <c r="G1148" s="303"/>
      <c r="H1148" s="279" t="s">
        <v>394</v>
      </c>
      <c r="I1148" s="279" t="s">
        <v>540</v>
      </c>
      <c r="J1148" s="279" t="s">
        <v>394</v>
      </c>
      <c r="K1148" s="279" t="s">
        <v>394</v>
      </c>
      <c r="L1148" s="279" t="s">
        <v>394</v>
      </c>
      <c r="M1148" s="279" t="s">
        <v>394</v>
      </c>
      <c r="N1148" s="279" t="s">
        <v>394</v>
      </c>
      <c r="O1148" s="279" t="s">
        <v>394</v>
      </c>
      <c r="P1148" s="315">
        <v>0</v>
      </c>
      <c r="Q1148" s="279" t="s">
        <v>394</v>
      </c>
      <c r="R1148" s="315" t="s">
        <v>394</v>
      </c>
      <c r="S1148" s="279" t="s">
        <v>394</v>
      </c>
      <c r="T1148" s="279" t="s">
        <v>394</v>
      </c>
      <c r="U1148" s="315" t="s">
        <v>394</v>
      </c>
      <c r="V1148" s="315" t="s">
        <v>394</v>
      </c>
      <c r="W1148" s="315" t="s">
        <v>394</v>
      </c>
      <c r="X1148" s="315" t="s">
        <v>394</v>
      </c>
      <c r="Y1148" s="281"/>
      <c r="Z1148" s="315" t="s">
        <v>394</v>
      </c>
      <c r="AA1148" s="315" t="s">
        <v>394</v>
      </c>
      <c r="AB1148" s="281"/>
      <c r="AC1148" s="279" t="s">
        <v>855</v>
      </c>
      <c r="AF1148" s="276" t="str">
        <f>IFERROR(VLOOKUP(A1148,'[1]قوائم الترجمة'!AC$2:AD$2397,1,0),"م")</f>
        <v>م</v>
      </c>
      <c r="AG1148" s="233"/>
      <c r="AH1148" s="233"/>
      <c r="AI1148" s="233"/>
      <c r="AJ1148" s="233"/>
      <c r="AL1148" s="267"/>
      <c r="AM1148" s="235"/>
      <c r="AU1148" s="234"/>
    </row>
    <row r="1149" spans="1:47" ht="21" x14ac:dyDescent="0.4">
      <c r="A1149" s="278">
        <v>118423</v>
      </c>
      <c r="B1149" s="279" t="s">
        <v>5040</v>
      </c>
      <c r="C1149" s="279" t="s">
        <v>5041</v>
      </c>
      <c r="D1149" s="279" t="s">
        <v>308</v>
      </c>
      <c r="E1149" s="279" t="s">
        <v>394</v>
      </c>
      <c r="F1149" s="303"/>
      <c r="G1149" s="303"/>
      <c r="H1149" s="279" t="s">
        <v>394</v>
      </c>
      <c r="I1149" s="279" t="s">
        <v>539</v>
      </c>
      <c r="J1149" s="279" t="s">
        <v>394</v>
      </c>
      <c r="K1149" s="279" t="s">
        <v>394</v>
      </c>
      <c r="L1149" s="279" t="s">
        <v>394</v>
      </c>
      <c r="M1149" s="279" t="s">
        <v>394</v>
      </c>
      <c r="N1149" s="279" t="s">
        <v>394</v>
      </c>
      <c r="O1149" s="279" t="s">
        <v>394</v>
      </c>
      <c r="P1149" s="315">
        <v>0</v>
      </c>
      <c r="Q1149" s="279" t="s">
        <v>394</v>
      </c>
      <c r="R1149" s="315" t="s">
        <v>394</v>
      </c>
      <c r="S1149" s="279" t="s">
        <v>394</v>
      </c>
      <c r="T1149" s="279" t="s">
        <v>394</v>
      </c>
      <c r="U1149" s="315" t="s">
        <v>394</v>
      </c>
      <c r="V1149" s="315" t="s">
        <v>394</v>
      </c>
      <c r="W1149" s="315" t="s">
        <v>394</v>
      </c>
      <c r="X1149" s="315" t="s">
        <v>394</v>
      </c>
      <c r="Y1149" s="281"/>
      <c r="Z1149" s="315" t="s">
        <v>394</v>
      </c>
      <c r="AA1149" s="315" t="s">
        <v>394</v>
      </c>
      <c r="AB1149" s="281"/>
      <c r="AC1149" s="279" t="s">
        <v>855</v>
      </c>
      <c r="AF1149" s="276" t="str">
        <f>IFERROR(VLOOKUP(A1149,'[1]قوائم الترجمة'!AC$2:AD$2397,1,0),"م")</f>
        <v>م</v>
      </c>
      <c r="AG1149" s="233"/>
      <c r="AH1149" s="233"/>
      <c r="AI1149" s="233"/>
      <c r="AJ1149" s="233"/>
      <c r="AL1149" s="267"/>
      <c r="AM1149" s="235"/>
      <c r="AU1149" s="234"/>
    </row>
    <row r="1150" spans="1:47" ht="21" x14ac:dyDescent="0.4">
      <c r="A1150" s="275">
        <v>118426</v>
      </c>
      <c r="B1150" s="276" t="s">
        <v>5039</v>
      </c>
      <c r="C1150" s="276" t="s">
        <v>113</v>
      </c>
      <c r="D1150" s="276" t="s">
        <v>276</v>
      </c>
      <c r="E1150" s="276" t="s">
        <v>424</v>
      </c>
      <c r="F1150" s="276" t="s">
        <v>8450</v>
      </c>
      <c r="G1150" s="276" t="s">
        <v>402</v>
      </c>
      <c r="H1150" s="276" t="s">
        <v>425</v>
      </c>
      <c r="I1150" s="276" t="s">
        <v>61</v>
      </c>
      <c r="J1150" s="276" t="s">
        <v>426</v>
      </c>
      <c r="K1150" s="277">
        <v>2014</v>
      </c>
      <c r="L1150" s="276" t="s">
        <v>402</v>
      </c>
      <c r="M1150" s="303"/>
      <c r="N1150" s="276"/>
      <c r="O1150" s="276" t="s">
        <v>394</v>
      </c>
      <c r="P1150" s="315">
        <v>0</v>
      </c>
      <c r="Q1150" s="303"/>
      <c r="R1150" s="317" t="s">
        <v>394</v>
      </c>
      <c r="S1150" s="276" t="s">
        <v>394</v>
      </c>
      <c r="T1150" s="303"/>
      <c r="AC1150" s="276" t="s">
        <v>855</v>
      </c>
      <c r="AF1150" s="276">
        <f>IFERROR(VLOOKUP(A1150,'[1]قوائم الترجمة'!AC$2:AD$2397,1,0),"م")</f>
        <v>118426</v>
      </c>
      <c r="AG1150" s="246"/>
      <c r="AH1150" s="246"/>
      <c r="AI1150" s="246"/>
      <c r="AJ1150" s="246"/>
      <c r="AL1150" s="267"/>
      <c r="AM1150" s="235"/>
      <c r="AU1150" s="234"/>
    </row>
    <row r="1151" spans="1:47" ht="21" x14ac:dyDescent="0.4">
      <c r="A1151" s="278">
        <v>118431</v>
      </c>
      <c r="B1151" s="279" t="s">
        <v>5038</v>
      </c>
      <c r="C1151" s="279" t="s">
        <v>555</v>
      </c>
      <c r="D1151" s="279" t="s">
        <v>273</v>
      </c>
      <c r="E1151" s="279" t="s">
        <v>394</v>
      </c>
      <c r="F1151" s="303"/>
      <c r="G1151" s="303"/>
      <c r="H1151" s="279" t="s">
        <v>394</v>
      </c>
      <c r="I1151" s="279" t="s">
        <v>61</v>
      </c>
      <c r="J1151" s="279" t="s">
        <v>394</v>
      </c>
      <c r="K1151" s="279" t="s">
        <v>394</v>
      </c>
      <c r="L1151" s="279" t="s">
        <v>394</v>
      </c>
      <c r="M1151" s="279" t="s">
        <v>394</v>
      </c>
      <c r="N1151" s="279" t="s">
        <v>394</v>
      </c>
      <c r="O1151" s="279" t="s">
        <v>394</v>
      </c>
      <c r="P1151" s="315">
        <v>0</v>
      </c>
      <c r="Q1151" s="279" t="s">
        <v>394</v>
      </c>
      <c r="R1151" s="315" t="s">
        <v>394</v>
      </c>
      <c r="S1151" s="279" t="s">
        <v>394</v>
      </c>
      <c r="T1151" s="279" t="s">
        <v>394</v>
      </c>
      <c r="U1151" s="315" t="s">
        <v>394</v>
      </c>
      <c r="V1151" s="315" t="s">
        <v>394</v>
      </c>
      <c r="W1151" s="315" t="s">
        <v>394</v>
      </c>
      <c r="X1151" s="315" t="s">
        <v>394</v>
      </c>
      <c r="Y1151" s="281"/>
      <c r="Z1151" s="315" t="s">
        <v>394</v>
      </c>
      <c r="AA1151" s="315" t="s">
        <v>394</v>
      </c>
      <c r="AB1151" s="281"/>
      <c r="AC1151" s="279" t="s">
        <v>855</v>
      </c>
      <c r="AF1151" s="276" t="str">
        <f>IFERROR(VLOOKUP(A1151,'[1]قوائم الترجمة'!AC$2:AD$2397,1,0),"م")</f>
        <v>م</v>
      </c>
      <c r="AG1151" s="233"/>
      <c r="AH1151" s="233"/>
      <c r="AI1151" s="233"/>
      <c r="AJ1151" s="233"/>
      <c r="AL1151" s="267"/>
      <c r="AM1151" s="235"/>
      <c r="AU1151" s="234"/>
    </row>
    <row r="1152" spans="1:47" ht="21" x14ac:dyDescent="0.4">
      <c r="A1152" s="278">
        <v>118435</v>
      </c>
      <c r="B1152" s="279" t="s">
        <v>7689</v>
      </c>
      <c r="C1152" s="279" t="s">
        <v>176</v>
      </c>
      <c r="D1152" s="279" t="s">
        <v>239</v>
      </c>
      <c r="E1152" s="279" t="s">
        <v>394</v>
      </c>
      <c r="F1152" s="303"/>
      <c r="G1152" s="303"/>
      <c r="H1152" s="279" t="s">
        <v>394</v>
      </c>
      <c r="I1152" s="279" t="s">
        <v>540</v>
      </c>
      <c r="J1152" s="279" t="s">
        <v>394</v>
      </c>
      <c r="K1152" s="279" t="s">
        <v>394</v>
      </c>
      <c r="L1152" s="279" t="s">
        <v>394</v>
      </c>
      <c r="M1152" s="279" t="s">
        <v>394</v>
      </c>
      <c r="N1152" s="279" t="s">
        <v>394</v>
      </c>
      <c r="O1152" s="279" t="s">
        <v>394</v>
      </c>
      <c r="P1152" s="315">
        <v>0</v>
      </c>
      <c r="Q1152" s="279" t="s">
        <v>394</v>
      </c>
      <c r="R1152" s="315" t="s">
        <v>394</v>
      </c>
      <c r="S1152" s="279" t="s">
        <v>394</v>
      </c>
      <c r="T1152" s="279" t="s">
        <v>394</v>
      </c>
      <c r="U1152" s="315" t="s">
        <v>394</v>
      </c>
      <c r="V1152" s="315" t="s">
        <v>394</v>
      </c>
      <c r="W1152" s="315" t="s">
        <v>394</v>
      </c>
      <c r="X1152" s="315" t="s">
        <v>394</v>
      </c>
      <c r="Y1152" s="281"/>
      <c r="Z1152" s="315" t="s">
        <v>394</v>
      </c>
      <c r="AA1152" s="315" t="s">
        <v>394</v>
      </c>
      <c r="AB1152" s="281"/>
      <c r="AC1152" s="279" t="s">
        <v>855</v>
      </c>
      <c r="AF1152" s="276" t="str">
        <f>IFERROR(VLOOKUP(A1152,'[1]قوائم الترجمة'!AC$2:AD$2397,1,0),"م")</f>
        <v>م</v>
      </c>
      <c r="AG1152" s="233"/>
      <c r="AH1152" s="233"/>
      <c r="AI1152" s="233"/>
      <c r="AJ1152" s="233"/>
      <c r="AL1152" s="267"/>
      <c r="AM1152" s="235"/>
      <c r="AO1152" s="233"/>
      <c r="AU1152" s="234"/>
    </row>
    <row r="1153" spans="1:47" ht="21" x14ac:dyDescent="0.4">
      <c r="A1153" s="278">
        <v>118439</v>
      </c>
      <c r="B1153" s="279" t="s">
        <v>7709</v>
      </c>
      <c r="C1153" s="279" t="s">
        <v>109</v>
      </c>
      <c r="D1153" s="279" t="s">
        <v>6264</v>
      </c>
      <c r="E1153" s="279" t="s">
        <v>394</v>
      </c>
      <c r="F1153" s="303"/>
      <c r="G1153" s="303"/>
      <c r="H1153" s="279" t="s">
        <v>394</v>
      </c>
      <c r="I1153" s="279" t="s">
        <v>539</v>
      </c>
      <c r="J1153" s="279" t="s">
        <v>394</v>
      </c>
      <c r="K1153" s="279" t="s">
        <v>394</v>
      </c>
      <c r="L1153" s="279" t="s">
        <v>394</v>
      </c>
      <c r="M1153" s="279" t="s">
        <v>394</v>
      </c>
      <c r="N1153" s="279" t="s">
        <v>394</v>
      </c>
      <c r="O1153" s="279" t="s">
        <v>394</v>
      </c>
      <c r="P1153" s="315">
        <v>0</v>
      </c>
      <c r="Q1153" s="279" t="s">
        <v>394</v>
      </c>
      <c r="R1153" s="315" t="s">
        <v>394</v>
      </c>
      <c r="S1153" s="279" t="s">
        <v>394</v>
      </c>
      <c r="T1153" s="279" t="s">
        <v>394</v>
      </c>
      <c r="U1153" s="315" t="s">
        <v>394</v>
      </c>
      <c r="V1153" s="315" t="s">
        <v>394</v>
      </c>
      <c r="W1153" s="315" t="s">
        <v>394</v>
      </c>
      <c r="X1153" s="315" t="s">
        <v>394</v>
      </c>
      <c r="Y1153" s="281"/>
      <c r="Z1153" s="315" t="s">
        <v>394</v>
      </c>
      <c r="AA1153" s="315" t="s">
        <v>394</v>
      </c>
      <c r="AB1153" s="281"/>
      <c r="AC1153" s="279" t="s">
        <v>855</v>
      </c>
      <c r="AF1153" s="276" t="str">
        <f>IFERROR(VLOOKUP(A1153,'[1]قوائم الترجمة'!AC$2:AD$2397,1,0),"م")</f>
        <v>م</v>
      </c>
      <c r="AG1153" s="233"/>
      <c r="AH1153" s="233"/>
      <c r="AI1153" s="233"/>
      <c r="AJ1153" s="233"/>
      <c r="AL1153" s="267"/>
      <c r="AM1153" s="235"/>
      <c r="AO1153" s="236"/>
      <c r="AU1153" s="234"/>
    </row>
    <row r="1154" spans="1:47" ht="21" x14ac:dyDescent="0.4">
      <c r="A1154" s="275">
        <v>118443</v>
      </c>
      <c r="B1154" s="276" t="s">
        <v>1585</v>
      </c>
      <c r="C1154" s="276" t="s">
        <v>214</v>
      </c>
      <c r="D1154" s="276" t="s">
        <v>299</v>
      </c>
      <c r="E1154" s="276" t="s">
        <v>5660</v>
      </c>
      <c r="F1154" s="276" t="s">
        <v>8451</v>
      </c>
      <c r="G1154" s="276" t="s">
        <v>8452</v>
      </c>
      <c r="H1154" s="276" t="s">
        <v>425</v>
      </c>
      <c r="I1154" s="276" t="s">
        <v>61</v>
      </c>
      <c r="J1154" s="276" t="s">
        <v>8112</v>
      </c>
      <c r="K1154" s="277">
        <v>2014</v>
      </c>
      <c r="L1154" s="276" t="s">
        <v>418</v>
      </c>
      <c r="M1154" s="303"/>
      <c r="N1154" s="276" t="s">
        <v>394</v>
      </c>
      <c r="O1154" s="276" t="s">
        <v>394</v>
      </c>
      <c r="P1154" s="315">
        <v>0</v>
      </c>
      <c r="Q1154" s="303"/>
      <c r="R1154" s="317" t="s">
        <v>394</v>
      </c>
      <c r="S1154" s="276" t="s">
        <v>394</v>
      </c>
      <c r="T1154" s="303"/>
      <c r="AC1154" s="276" t="s">
        <v>855</v>
      </c>
      <c r="AF1154" s="276">
        <f>IFERROR(VLOOKUP(A1154,'[1]قوائم الترجمة'!AC$2:AD$2397,1,0),"م")</f>
        <v>118443</v>
      </c>
      <c r="AG1154" s="233"/>
      <c r="AH1154" s="233"/>
      <c r="AI1154" s="233"/>
      <c r="AJ1154" s="233"/>
      <c r="AL1154" s="267"/>
      <c r="AM1154" s="235"/>
      <c r="AO1154" s="233"/>
      <c r="AU1154" s="234"/>
    </row>
    <row r="1155" spans="1:47" ht="21" x14ac:dyDescent="0.4">
      <c r="A1155" s="275">
        <v>118449</v>
      </c>
      <c r="B1155" s="276" t="s">
        <v>5037</v>
      </c>
      <c r="C1155" s="276" t="s">
        <v>3433</v>
      </c>
      <c r="D1155" s="276" t="s">
        <v>1342</v>
      </c>
      <c r="E1155" s="276" t="s">
        <v>423</v>
      </c>
      <c r="F1155" s="276" t="s">
        <v>8453</v>
      </c>
      <c r="G1155" s="276" t="s">
        <v>419</v>
      </c>
      <c r="H1155" s="276" t="s">
        <v>425</v>
      </c>
      <c r="I1155" s="276" t="s">
        <v>61</v>
      </c>
      <c r="J1155" s="276" t="s">
        <v>7215</v>
      </c>
      <c r="K1155" s="277">
        <v>0</v>
      </c>
      <c r="L1155" s="276" t="s">
        <v>7215</v>
      </c>
      <c r="M1155" s="303"/>
      <c r="N1155" s="276"/>
      <c r="O1155" s="276" t="s">
        <v>394</v>
      </c>
      <c r="P1155" s="315">
        <v>0</v>
      </c>
      <c r="Q1155" s="303"/>
      <c r="R1155" s="317" t="s">
        <v>394</v>
      </c>
      <c r="S1155" s="276" t="s">
        <v>394</v>
      </c>
      <c r="T1155" s="303"/>
      <c r="AC1155" s="276" t="s">
        <v>855</v>
      </c>
      <c r="AF1155" s="276">
        <f>IFERROR(VLOOKUP(A1155,'[1]قوائم الترجمة'!AC$2:AD$2397,1,0),"م")</f>
        <v>118449</v>
      </c>
      <c r="AG1155" s="233"/>
      <c r="AH1155" s="233"/>
      <c r="AI1155" s="233"/>
      <c r="AJ1155" s="233"/>
      <c r="AL1155" s="267"/>
      <c r="AM1155" s="235"/>
      <c r="AO1155" s="233"/>
      <c r="AU1155" s="234"/>
    </row>
    <row r="1156" spans="1:47" ht="21" x14ac:dyDescent="0.4">
      <c r="A1156" s="278">
        <v>118453</v>
      </c>
      <c r="B1156" s="279" t="s">
        <v>7765</v>
      </c>
      <c r="C1156" s="279" t="s">
        <v>200</v>
      </c>
      <c r="D1156" s="279" t="s">
        <v>579</v>
      </c>
      <c r="E1156" s="279" t="s">
        <v>394</v>
      </c>
      <c r="F1156" s="303"/>
      <c r="G1156" s="303"/>
      <c r="H1156" s="279" t="s">
        <v>394</v>
      </c>
      <c r="I1156" s="279" t="s">
        <v>540</v>
      </c>
      <c r="J1156" s="279" t="s">
        <v>394</v>
      </c>
      <c r="K1156" s="279" t="s">
        <v>394</v>
      </c>
      <c r="L1156" s="279" t="s">
        <v>394</v>
      </c>
      <c r="M1156" s="279" t="s">
        <v>394</v>
      </c>
      <c r="N1156" s="279" t="s">
        <v>394</v>
      </c>
      <c r="O1156" s="279" t="s">
        <v>394</v>
      </c>
      <c r="P1156" s="315">
        <v>0</v>
      </c>
      <c r="Q1156" s="279" t="s">
        <v>394</v>
      </c>
      <c r="R1156" s="315" t="s">
        <v>394</v>
      </c>
      <c r="S1156" s="279" t="s">
        <v>394</v>
      </c>
      <c r="T1156" s="279" t="s">
        <v>394</v>
      </c>
      <c r="U1156" s="315" t="s">
        <v>394</v>
      </c>
      <c r="V1156" s="315" t="s">
        <v>394</v>
      </c>
      <c r="W1156" s="315" t="s">
        <v>394</v>
      </c>
      <c r="X1156" s="315" t="s">
        <v>394</v>
      </c>
      <c r="Y1156" s="281"/>
      <c r="Z1156" s="315" t="s">
        <v>394</v>
      </c>
      <c r="AA1156" s="315" t="s">
        <v>394</v>
      </c>
      <c r="AB1156" s="281"/>
      <c r="AC1156" s="279" t="s">
        <v>855</v>
      </c>
      <c r="AF1156" s="276" t="str">
        <f>IFERROR(VLOOKUP(A1156,'[1]قوائم الترجمة'!AC$2:AD$2397,1,0),"م")</f>
        <v>م</v>
      </c>
      <c r="AG1156" s="233"/>
      <c r="AH1156" s="233"/>
      <c r="AI1156" s="233"/>
      <c r="AJ1156" s="233"/>
      <c r="AL1156" s="267"/>
      <c r="AM1156" s="235"/>
      <c r="AU1156" s="234"/>
    </row>
    <row r="1157" spans="1:47" ht="21" x14ac:dyDescent="0.4">
      <c r="A1157" s="278">
        <v>118454</v>
      </c>
      <c r="B1157" s="279" t="s">
        <v>7767</v>
      </c>
      <c r="C1157" s="279" t="s">
        <v>852</v>
      </c>
      <c r="D1157" s="279" t="s">
        <v>1379</v>
      </c>
      <c r="E1157" s="279" t="s">
        <v>394</v>
      </c>
      <c r="F1157" s="303"/>
      <c r="G1157" s="303"/>
      <c r="H1157" s="279" t="s">
        <v>394</v>
      </c>
      <c r="I1157" s="279" t="s">
        <v>61</v>
      </c>
      <c r="J1157" s="279" t="s">
        <v>394</v>
      </c>
      <c r="K1157" s="279" t="s">
        <v>394</v>
      </c>
      <c r="L1157" s="279" t="s">
        <v>394</v>
      </c>
      <c r="M1157" s="279" t="s">
        <v>394</v>
      </c>
      <c r="N1157" s="279" t="s">
        <v>394</v>
      </c>
      <c r="O1157" s="279" t="s">
        <v>394</v>
      </c>
      <c r="P1157" s="315">
        <v>0</v>
      </c>
      <c r="Q1157" s="279" t="s">
        <v>394</v>
      </c>
      <c r="R1157" s="315" t="s">
        <v>394</v>
      </c>
      <c r="S1157" s="279" t="s">
        <v>394</v>
      </c>
      <c r="T1157" s="279" t="s">
        <v>394</v>
      </c>
      <c r="U1157" s="315" t="s">
        <v>394</v>
      </c>
      <c r="V1157" s="315" t="s">
        <v>394</v>
      </c>
      <c r="W1157" s="315" t="s">
        <v>394</v>
      </c>
      <c r="X1157" s="315" t="s">
        <v>394</v>
      </c>
      <c r="Y1157" s="281"/>
      <c r="Z1157" s="315" t="s">
        <v>394</v>
      </c>
      <c r="AA1157" s="315" t="s">
        <v>394</v>
      </c>
      <c r="AB1157" s="281"/>
      <c r="AC1157" s="279" t="s">
        <v>855</v>
      </c>
      <c r="AF1157" s="276" t="str">
        <f>IFERROR(VLOOKUP(A1157,'[1]قوائم الترجمة'!AC$2:AD$2397,1,0),"م")</f>
        <v>م</v>
      </c>
      <c r="AG1157" s="233"/>
      <c r="AH1157" s="233"/>
      <c r="AI1157" s="233"/>
      <c r="AJ1157" s="233"/>
      <c r="AL1157" s="267"/>
      <c r="AM1157" s="235"/>
      <c r="AO1157" s="233"/>
      <c r="AU1157" s="234"/>
    </row>
    <row r="1158" spans="1:47" ht="21" x14ac:dyDescent="0.4">
      <c r="A1158" s="275">
        <v>118458</v>
      </c>
      <c r="B1158" s="276" t="s">
        <v>1406</v>
      </c>
      <c r="C1158" s="276" t="s">
        <v>69</v>
      </c>
      <c r="D1158" s="276" t="s">
        <v>272</v>
      </c>
      <c r="E1158" s="276" t="s">
        <v>5660</v>
      </c>
      <c r="F1158" s="276" t="s">
        <v>8454</v>
      </c>
      <c r="G1158" s="276" t="s">
        <v>402</v>
      </c>
      <c r="H1158" s="276" t="s">
        <v>425</v>
      </c>
      <c r="I1158" s="276" t="s">
        <v>61</v>
      </c>
      <c r="J1158" s="276" t="s">
        <v>7215</v>
      </c>
      <c r="K1158" s="277">
        <v>0</v>
      </c>
      <c r="L1158" s="276" t="s">
        <v>7215</v>
      </c>
      <c r="M1158" s="303"/>
      <c r="N1158" s="276" t="s">
        <v>394</v>
      </c>
      <c r="O1158" s="276" t="s">
        <v>394</v>
      </c>
      <c r="P1158" s="315">
        <v>0</v>
      </c>
      <c r="Q1158" s="303"/>
      <c r="R1158" s="317" t="s">
        <v>394</v>
      </c>
      <c r="S1158" s="276" t="s">
        <v>394</v>
      </c>
      <c r="T1158" s="303"/>
      <c r="AC1158" s="276" t="s">
        <v>855</v>
      </c>
      <c r="AF1158" s="276">
        <f>IFERROR(VLOOKUP(A1158,'[1]قوائم الترجمة'!AC$2:AD$2397,1,0),"م")</f>
        <v>118458</v>
      </c>
      <c r="AG1158" s="246"/>
      <c r="AH1158" s="246"/>
      <c r="AI1158" s="246"/>
      <c r="AJ1158" s="246"/>
      <c r="AL1158" s="267"/>
      <c r="AM1158" s="235"/>
      <c r="AU1158" s="234"/>
    </row>
    <row r="1159" spans="1:47" ht="21" x14ac:dyDescent="0.4">
      <c r="A1159" s="278">
        <v>118460</v>
      </c>
      <c r="B1159" s="279" t="s">
        <v>7800</v>
      </c>
      <c r="C1159" s="279" t="s">
        <v>71</v>
      </c>
      <c r="D1159" s="279" t="s">
        <v>251</v>
      </c>
      <c r="E1159" s="279" t="s">
        <v>394</v>
      </c>
      <c r="F1159" s="303"/>
      <c r="G1159" s="303"/>
      <c r="H1159" s="279" t="s">
        <v>394</v>
      </c>
      <c r="I1159" s="279" t="s">
        <v>539</v>
      </c>
      <c r="J1159" s="279" t="s">
        <v>394</v>
      </c>
      <c r="K1159" s="279" t="s">
        <v>394</v>
      </c>
      <c r="L1159" s="279" t="s">
        <v>394</v>
      </c>
      <c r="M1159" s="279" t="s">
        <v>394</v>
      </c>
      <c r="N1159" s="279" t="s">
        <v>394</v>
      </c>
      <c r="O1159" s="279" t="s">
        <v>394</v>
      </c>
      <c r="P1159" s="315">
        <v>0</v>
      </c>
      <c r="Q1159" s="279" t="s">
        <v>394</v>
      </c>
      <c r="R1159" s="315" t="s">
        <v>394</v>
      </c>
      <c r="S1159" s="279" t="s">
        <v>394</v>
      </c>
      <c r="T1159" s="279" t="s">
        <v>394</v>
      </c>
      <c r="U1159" s="315" t="s">
        <v>394</v>
      </c>
      <c r="V1159" s="315" t="s">
        <v>394</v>
      </c>
      <c r="W1159" s="315" t="s">
        <v>394</v>
      </c>
      <c r="X1159" s="315" t="s">
        <v>394</v>
      </c>
      <c r="Y1159" s="281"/>
      <c r="Z1159" s="315" t="s">
        <v>394</v>
      </c>
      <c r="AA1159" s="315" t="s">
        <v>394</v>
      </c>
      <c r="AB1159" s="281"/>
      <c r="AC1159" s="279" t="s">
        <v>855</v>
      </c>
      <c r="AF1159" s="276" t="str">
        <f>IFERROR(VLOOKUP(A1159,'[1]قوائم الترجمة'!AC$2:AD$2397,1,0),"م")</f>
        <v>م</v>
      </c>
      <c r="AG1159" s="233"/>
      <c r="AH1159" s="233"/>
      <c r="AI1159" s="233"/>
      <c r="AJ1159" s="233"/>
      <c r="AL1159" s="267"/>
      <c r="AM1159" s="235"/>
      <c r="AO1159" s="233"/>
      <c r="AU1159" s="234"/>
    </row>
    <row r="1160" spans="1:47" ht="21" x14ac:dyDescent="0.4">
      <c r="A1160" s="278">
        <v>118468</v>
      </c>
      <c r="B1160" s="279" t="s">
        <v>7831</v>
      </c>
      <c r="C1160" s="279" t="s">
        <v>109</v>
      </c>
      <c r="D1160" s="279" t="s">
        <v>7832</v>
      </c>
      <c r="E1160" s="279" t="s">
        <v>394</v>
      </c>
      <c r="F1160" s="303"/>
      <c r="G1160" s="303"/>
      <c r="H1160" s="279" t="s">
        <v>394</v>
      </c>
      <c r="I1160" s="279" t="s">
        <v>61</v>
      </c>
      <c r="J1160" s="279" t="s">
        <v>394</v>
      </c>
      <c r="K1160" s="279" t="s">
        <v>394</v>
      </c>
      <c r="L1160" s="279" t="s">
        <v>394</v>
      </c>
      <c r="M1160" s="279" t="s">
        <v>394</v>
      </c>
      <c r="N1160" s="279" t="s">
        <v>394</v>
      </c>
      <c r="O1160" s="279" t="s">
        <v>394</v>
      </c>
      <c r="P1160" s="315">
        <v>0</v>
      </c>
      <c r="Q1160" s="279" t="s">
        <v>394</v>
      </c>
      <c r="R1160" s="315" t="s">
        <v>394</v>
      </c>
      <c r="S1160" s="279" t="s">
        <v>394</v>
      </c>
      <c r="T1160" s="279" t="s">
        <v>394</v>
      </c>
      <c r="U1160" s="315" t="s">
        <v>394</v>
      </c>
      <c r="V1160" s="315" t="s">
        <v>394</v>
      </c>
      <c r="W1160" s="315" t="s">
        <v>394</v>
      </c>
      <c r="X1160" s="315" t="s">
        <v>394</v>
      </c>
      <c r="Y1160" s="281"/>
      <c r="Z1160" s="315" t="s">
        <v>394</v>
      </c>
      <c r="AA1160" s="315" t="s">
        <v>394</v>
      </c>
      <c r="AB1160" s="281"/>
      <c r="AC1160" s="279" t="s">
        <v>855</v>
      </c>
      <c r="AF1160" s="276" t="str">
        <f>IFERROR(VLOOKUP(A1160,'[1]قوائم الترجمة'!AC$2:AD$2397,1,0),"م")</f>
        <v>م</v>
      </c>
      <c r="AG1160" s="233"/>
      <c r="AH1160" s="233"/>
      <c r="AI1160" s="233"/>
      <c r="AJ1160" s="233"/>
      <c r="AL1160" s="267"/>
      <c r="AM1160" s="235"/>
      <c r="AU1160" s="234"/>
    </row>
    <row r="1161" spans="1:47" ht="21" x14ac:dyDescent="0.4">
      <c r="A1161" s="275">
        <v>118473</v>
      </c>
      <c r="B1161" s="276" t="s">
        <v>1454</v>
      </c>
      <c r="C1161" s="276" t="s">
        <v>76</v>
      </c>
      <c r="D1161" s="276" t="s">
        <v>301</v>
      </c>
      <c r="E1161" s="276" t="s">
        <v>424</v>
      </c>
      <c r="F1161" s="276" t="s">
        <v>8455</v>
      </c>
      <c r="G1161" s="276" t="s">
        <v>8456</v>
      </c>
      <c r="H1161" s="276" t="s">
        <v>425</v>
      </c>
      <c r="I1161" s="276" t="s">
        <v>61</v>
      </c>
      <c r="J1161" s="276" t="s">
        <v>426</v>
      </c>
      <c r="K1161" s="277">
        <v>2003</v>
      </c>
      <c r="L1161" s="276" t="s">
        <v>404</v>
      </c>
      <c r="M1161" s="303"/>
      <c r="N1161" s="276"/>
      <c r="O1161" s="276" t="s">
        <v>394</v>
      </c>
      <c r="P1161" s="315">
        <v>0</v>
      </c>
      <c r="Q1161" s="303"/>
      <c r="R1161" s="317" t="s">
        <v>394</v>
      </c>
      <c r="S1161" s="276" t="s">
        <v>394</v>
      </c>
      <c r="T1161" s="303"/>
      <c r="AC1161" s="276" t="s">
        <v>855</v>
      </c>
      <c r="AF1161" s="276">
        <f>IFERROR(VLOOKUP(A1161,'[1]قوائم الترجمة'!AC$2:AD$2397,1,0),"م")</f>
        <v>118473</v>
      </c>
      <c r="AG1161" s="233"/>
      <c r="AH1161" s="233"/>
      <c r="AI1161" s="233"/>
      <c r="AJ1161" s="233"/>
      <c r="AL1161" s="267"/>
      <c r="AM1161" s="235"/>
      <c r="AO1161" s="236"/>
      <c r="AU1161" s="234"/>
    </row>
    <row r="1162" spans="1:47" ht="21" x14ac:dyDescent="0.4">
      <c r="A1162" s="278">
        <v>118474</v>
      </c>
      <c r="B1162" s="279" t="s">
        <v>5036</v>
      </c>
      <c r="C1162" s="279" t="s">
        <v>125</v>
      </c>
      <c r="D1162" s="279" t="s">
        <v>313</v>
      </c>
      <c r="E1162" s="279" t="s">
        <v>394</v>
      </c>
      <c r="F1162" s="303"/>
      <c r="G1162" s="303"/>
      <c r="H1162" s="279" t="s">
        <v>394</v>
      </c>
      <c r="I1162" s="279" t="s">
        <v>540</v>
      </c>
      <c r="J1162" s="279" t="s">
        <v>394</v>
      </c>
      <c r="K1162" s="279" t="s">
        <v>394</v>
      </c>
      <c r="L1162" s="279" t="s">
        <v>394</v>
      </c>
      <c r="M1162" s="279" t="s">
        <v>394</v>
      </c>
      <c r="N1162" s="279" t="s">
        <v>394</v>
      </c>
      <c r="O1162" s="279" t="s">
        <v>394</v>
      </c>
      <c r="P1162" s="315">
        <v>0</v>
      </c>
      <c r="Q1162" s="279" t="s">
        <v>394</v>
      </c>
      <c r="R1162" s="315" t="s">
        <v>394</v>
      </c>
      <c r="S1162" s="279" t="s">
        <v>394</v>
      </c>
      <c r="T1162" s="279" t="s">
        <v>394</v>
      </c>
      <c r="U1162" s="315" t="s">
        <v>394</v>
      </c>
      <c r="V1162" s="315" t="s">
        <v>394</v>
      </c>
      <c r="W1162" s="315" t="s">
        <v>394</v>
      </c>
      <c r="X1162" s="315" t="s">
        <v>394</v>
      </c>
      <c r="Y1162" s="281"/>
      <c r="Z1162" s="315" t="s">
        <v>394</v>
      </c>
      <c r="AA1162" s="315" t="s">
        <v>394</v>
      </c>
      <c r="AB1162" s="281"/>
      <c r="AC1162" s="279" t="s">
        <v>855</v>
      </c>
      <c r="AF1162" s="276" t="str">
        <f>IFERROR(VLOOKUP(A1162,'[1]قوائم الترجمة'!AC$2:AD$2397,1,0),"م")</f>
        <v>م</v>
      </c>
      <c r="AG1162" s="233"/>
      <c r="AH1162" s="233"/>
      <c r="AI1162" s="233"/>
      <c r="AJ1162" s="233"/>
      <c r="AL1162" s="267"/>
      <c r="AM1162" s="235"/>
      <c r="AU1162" s="234"/>
    </row>
    <row r="1163" spans="1:47" ht="21" x14ac:dyDescent="0.4">
      <c r="A1163" s="278">
        <v>118484</v>
      </c>
      <c r="B1163" s="279" t="s">
        <v>1584</v>
      </c>
      <c r="C1163" s="279" t="s">
        <v>120</v>
      </c>
      <c r="D1163" s="279" t="s">
        <v>259</v>
      </c>
      <c r="E1163" s="279" t="s">
        <v>394</v>
      </c>
      <c r="F1163" s="303"/>
      <c r="G1163" s="303"/>
      <c r="H1163" s="279" t="s">
        <v>394</v>
      </c>
      <c r="I1163" s="279" t="s">
        <v>61</v>
      </c>
      <c r="J1163" s="279" t="s">
        <v>394</v>
      </c>
      <c r="K1163" s="279" t="s">
        <v>394</v>
      </c>
      <c r="L1163" s="279" t="s">
        <v>394</v>
      </c>
      <c r="M1163" s="279" t="s">
        <v>394</v>
      </c>
      <c r="N1163" s="279" t="s">
        <v>394</v>
      </c>
      <c r="O1163" s="279" t="s">
        <v>394</v>
      </c>
      <c r="P1163" s="315">
        <v>0</v>
      </c>
      <c r="Q1163" s="279" t="s">
        <v>394</v>
      </c>
      <c r="R1163" s="315" t="s">
        <v>394</v>
      </c>
      <c r="S1163" s="279" t="s">
        <v>394</v>
      </c>
      <c r="T1163" s="279" t="s">
        <v>394</v>
      </c>
      <c r="U1163" s="315" t="s">
        <v>394</v>
      </c>
      <c r="V1163" s="315" t="s">
        <v>394</v>
      </c>
      <c r="W1163" s="315" t="s">
        <v>394</v>
      </c>
      <c r="X1163" s="315" t="s">
        <v>394</v>
      </c>
      <c r="Y1163" s="281"/>
      <c r="Z1163" s="315" t="s">
        <v>394</v>
      </c>
      <c r="AA1163" s="315" t="s">
        <v>394</v>
      </c>
      <c r="AB1163" s="281"/>
      <c r="AC1163" s="279" t="s">
        <v>855</v>
      </c>
      <c r="AF1163" s="276" t="str">
        <f>IFERROR(VLOOKUP(A1163,'[1]قوائم الترجمة'!AC$2:AD$2397,1,0),"م")</f>
        <v>م</v>
      </c>
      <c r="AG1163" s="233"/>
      <c r="AH1163" s="233"/>
      <c r="AI1163" s="233"/>
      <c r="AJ1163" s="233"/>
      <c r="AL1163" s="267"/>
      <c r="AM1163" s="235"/>
      <c r="AO1163" s="236"/>
      <c r="AU1163" s="234"/>
    </row>
    <row r="1164" spans="1:47" ht="21" x14ac:dyDescent="0.4">
      <c r="A1164" s="278">
        <v>118486</v>
      </c>
      <c r="B1164" s="279" t="s">
        <v>5035</v>
      </c>
      <c r="C1164" s="279" t="s">
        <v>853</v>
      </c>
      <c r="D1164" s="279" t="s">
        <v>257</v>
      </c>
      <c r="E1164" s="279" t="s">
        <v>394</v>
      </c>
      <c r="F1164" s="303"/>
      <c r="G1164" s="303"/>
      <c r="H1164" s="279" t="s">
        <v>394</v>
      </c>
      <c r="I1164" s="279" t="s">
        <v>538</v>
      </c>
      <c r="J1164" s="279" t="s">
        <v>394</v>
      </c>
      <c r="K1164" s="279" t="s">
        <v>394</v>
      </c>
      <c r="L1164" s="279" t="s">
        <v>394</v>
      </c>
      <c r="M1164" s="279" t="s">
        <v>394</v>
      </c>
      <c r="N1164" s="279" t="s">
        <v>394</v>
      </c>
      <c r="O1164" s="279" t="s">
        <v>394</v>
      </c>
      <c r="P1164" s="315">
        <v>0</v>
      </c>
      <c r="Q1164" s="279" t="s">
        <v>394</v>
      </c>
      <c r="R1164" s="315" t="s">
        <v>394</v>
      </c>
      <c r="S1164" s="279" t="s">
        <v>394</v>
      </c>
      <c r="T1164" s="279" t="s">
        <v>394</v>
      </c>
      <c r="U1164" s="315" t="s">
        <v>394</v>
      </c>
      <c r="V1164" s="315" t="s">
        <v>394</v>
      </c>
      <c r="W1164" s="315" t="s">
        <v>394</v>
      </c>
      <c r="X1164" s="315" t="s">
        <v>394</v>
      </c>
      <c r="Y1164" s="281"/>
      <c r="Z1164" s="315" t="s">
        <v>394</v>
      </c>
      <c r="AA1164" s="315" t="s">
        <v>394</v>
      </c>
      <c r="AB1164" s="281"/>
      <c r="AC1164" s="279" t="s">
        <v>855</v>
      </c>
      <c r="AF1164" s="276" t="str">
        <f>IFERROR(VLOOKUP(A1164,'[1]قوائم الترجمة'!AC$2:AD$2397,1,0),"م")</f>
        <v>م</v>
      </c>
      <c r="AG1164" s="233"/>
      <c r="AH1164" s="233"/>
      <c r="AI1164" s="233"/>
      <c r="AJ1164" s="233"/>
      <c r="AL1164" s="267"/>
      <c r="AM1164" s="235"/>
      <c r="AU1164" s="234"/>
    </row>
    <row r="1165" spans="1:47" ht="21" x14ac:dyDescent="0.4">
      <c r="A1165" s="278">
        <v>118496</v>
      </c>
      <c r="B1165" s="279" t="s">
        <v>7969</v>
      </c>
      <c r="C1165" s="279" t="s">
        <v>198</v>
      </c>
      <c r="D1165" s="279" t="s">
        <v>383</v>
      </c>
      <c r="E1165" s="279" t="s">
        <v>394</v>
      </c>
      <c r="F1165" s="303"/>
      <c r="G1165" s="303"/>
      <c r="H1165" s="279" t="s">
        <v>394</v>
      </c>
      <c r="I1165" s="279" t="s">
        <v>539</v>
      </c>
      <c r="J1165" s="279" t="s">
        <v>394</v>
      </c>
      <c r="K1165" s="279" t="s">
        <v>394</v>
      </c>
      <c r="L1165" s="279" t="s">
        <v>394</v>
      </c>
      <c r="M1165" s="279" t="s">
        <v>394</v>
      </c>
      <c r="N1165" s="279" t="s">
        <v>394</v>
      </c>
      <c r="O1165" s="279" t="s">
        <v>394</v>
      </c>
      <c r="P1165" s="315">
        <v>0</v>
      </c>
      <c r="Q1165" s="279" t="s">
        <v>394</v>
      </c>
      <c r="R1165" s="315" t="s">
        <v>394</v>
      </c>
      <c r="S1165" s="279" t="s">
        <v>394</v>
      </c>
      <c r="T1165" s="279" t="s">
        <v>394</v>
      </c>
      <c r="U1165" s="315" t="s">
        <v>394</v>
      </c>
      <c r="V1165" s="315" t="s">
        <v>394</v>
      </c>
      <c r="W1165" s="315" t="s">
        <v>394</v>
      </c>
      <c r="X1165" s="315" t="s">
        <v>394</v>
      </c>
      <c r="Y1165" s="281"/>
      <c r="Z1165" s="315" t="s">
        <v>394</v>
      </c>
      <c r="AA1165" s="315" t="s">
        <v>394</v>
      </c>
      <c r="AB1165" s="281"/>
      <c r="AC1165" s="279" t="s">
        <v>855</v>
      </c>
      <c r="AF1165" s="276" t="str">
        <f>IFERROR(VLOOKUP(A1165,'[1]قوائم الترجمة'!AC$2:AD$2397,1,0),"م")</f>
        <v>م</v>
      </c>
      <c r="AG1165" s="233"/>
      <c r="AH1165" s="233"/>
      <c r="AI1165" s="233"/>
      <c r="AJ1165" s="233"/>
      <c r="AL1165" s="267"/>
      <c r="AM1165" s="235"/>
      <c r="AO1165" s="236"/>
      <c r="AU1165" s="234"/>
    </row>
    <row r="1166" spans="1:47" ht="21" x14ac:dyDescent="0.4">
      <c r="A1166" s="278">
        <v>118501</v>
      </c>
      <c r="B1166" s="279" t="s">
        <v>5034</v>
      </c>
      <c r="C1166" s="279" t="s">
        <v>85</v>
      </c>
      <c r="D1166" s="279" t="s">
        <v>317</v>
      </c>
      <c r="E1166" s="279" t="s">
        <v>394</v>
      </c>
      <c r="F1166" s="303"/>
      <c r="G1166" s="303"/>
      <c r="H1166" s="279" t="s">
        <v>394</v>
      </c>
      <c r="I1166" s="279" t="s">
        <v>61</v>
      </c>
      <c r="J1166" s="279" t="s">
        <v>394</v>
      </c>
      <c r="K1166" s="279" t="s">
        <v>394</v>
      </c>
      <c r="L1166" s="279" t="s">
        <v>394</v>
      </c>
      <c r="M1166" s="279" t="s">
        <v>394</v>
      </c>
      <c r="N1166" s="279" t="s">
        <v>394</v>
      </c>
      <c r="O1166" s="279" t="s">
        <v>394</v>
      </c>
      <c r="P1166" s="315">
        <v>0</v>
      </c>
      <c r="Q1166" s="279" t="s">
        <v>394</v>
      </c>
      <c r="R1166" s="315" t="s">
        <v>394</v>
      </c>
      <c r="S1166" s="279" t="s">
        <v>394</v>
      </c>
      <c r="T1166" s="279" t="s">
        <v>394</v>
      </c>
      <c r="U1166" s="315" t="s">
        <v>394</v>
      </c>
      <c r="V1166" s="315" t="s">
        <v>394</v>
      </c>
      <c r="W1166" s="315" t="s">
        <v>394</v>
      </c>
      <c r="X1166" s="315" t="s">
        <v>394</v>
      </c>
      <c r="Y1166" s="281"/>
      <c r="Z1166" s="315" t="s">
        <v>394</v>
      </c>
      <c r="AA1166" s="315" t="s">
        <v>394</v>
      </c>
      <c r="AB1166" s="281"/>
      <c r="AC1166" s="279" t="s">
        <v>855</v>
      </c>
      <c r="AF1166" s="276" t="str">
        <f>IFERROR(VLOOKUP(A1166,'[1]قوائم الترجمة'!AC$2:AD$2397,1,0),"م")</f>
        <v>م</v>
      </c>
      <c r="AG1166" s="233"/>
      <c r="AH1166" s="233"/>
      <c r="AI1166" s="233"/>
      <c r="AJ1166" s="233"/>
      <c r="AL1166" s="267"/>
      <c r="AM1166" s="235"/>
      <c r="AO1166" s="233"/>
      <c r="AU1166" s="234"/>
    </row>
    <row r="1167" spans="1:47" ht="21" x14ac:dyDescent="0.4">
      <c r="A1167" s="278">
        <v>118532</v>
      </c>
      <c r="B1167" s="279" t="s">
        <v>8056</v>
      </c>
      <c r="C1167" s="279" t="s">
        <v>1095</v>
      </c>
      <c r="D1167" s="279" t="s">
        <v>606</v>
      </c>
      <c r="E1167" s="279" t="s">
        <v>394</v>
      </c>
      <c r="F1167" s="303"/>
      <c r="G1167" s="303"/>
      <c r="H1167" s="279" t="s">
        <v>394</v>
      </c>
      <c r="I1167" s="279" t="s">
        <v>538</v>
      </c>
      <c r="J1167" s="279" t="s">
        <v>394</v>
      </c>
      <c r="K1167" s="279" t="s">
        <v>394</v>
      </c>
      <c r="L1167" s="279" t="s">
        <v>394</v>
      </c>
      <c r="M1167" s="279" t="s">
        <v>394</v>
      </c>
      <c r="N1167" s="279" t="s">
        <v>394</v>
      </c>
      <c r="O1167" s="279" t="s">
        <v>394</v>
      </c>
      <c r="P1167" s="315">
        <v>0</v>
      </c>
      <c r="Q1167" s="279" t="s">
        <v>394</v>
      </c>
      <c r="R1167" s="315" t="s">
        <v>394</v>
      </c>
      <c r="S1167" s="279" t="s">
        <v>394</v>
      </c>
      <c r="T1167" s="279" t="s">
        <v>394</v>
      </c>
      <c r="U1167" s="315" t="s">
        <v>394</v>
      </c>
      <c r="V1167" s="315" t="s">
        <v>394</v>
      </c>
      <c r="W1167" s="315" t="s">
        <v>394</v>
      </c>
      <c r="X1167" s="315" t="s">
        <v>394</v>
      </c>
      <c r="Y1167" s="281"/>
      <c r="Z1167" s="315" t="s">
        <v>394</v>
      </c>
      <c r="AA1167" s="315" t="s">
        <v>394</v>
      </c>
      <c r="AB1167" s="281"/>
      <c r="AC1167" s="279" t="s">
        <v>855</v>
      </c>
      <c r="AF1167" s="276" t="str">
        <f>IFERROR(VLOOKUP(A1167,'[1]قوائم الترجمة'!AC$2:AD$2397,1,0),"م")</f>
        <v>م</v>
      </c>
      <c r="AG1167" s="233"/>
      <c r="AH1167" s="233"/>
      <c r="AI1167" s="233"/>
      <c r="AJ1167" s="233"/>
      <c r="AL1167" s="267"/>
      <c r="AM1167" s="235"/>
      <c r="AO1167" s="236"/>
      <c r="AU1167" s="234"/>
    </row>
    <row r="1168" spans="1:47" ht="21" x14ac:dyDescent="0.4">
      <c r="A1168" s="278">
        <v>118538</v>
      </c>
      <c r="B1168" s="279" t="s">
        <v>5032</v>
      </c>
      <c r="C1168" s="279" t="s">
        <v>65</v>
      </c>
      <c r="D1168" s="279" t="s">
        <v>5033</v>
      </c>
      <c r="E1168" s="279" t="s">
        <v>394</v>
      </c>
      <c r="F1168" s="303"/>
      <c r="G1168" s="303"/>
      <c r="H1168" s="279" t="s">
        <v>394</v>
      </c>
      <c r="I1168" s="279" t="s">
        <v>61</v>
      </c>
      <c r="J1168" s="279" t="s">
        <v>394</v>
      </c>
      <c r="K1168" s="279" t="s">
        <v>394</v>
      </c>
      <c r="L1168" s="279" t="s">
        <v>394</v>
      </c>
      <c r="M1168" s="279" t="s">
        <v>394</v>
      </c>
      <c r="N1168" s="279" t="s">
        <v>394</v>
      </c>
      <c r="O1168" s="279" t="s">
        <v>394</v>
      </c>
      <c r="P1168" s="315">
        <v>0</v>
      </c>
      <c r="Q1168" s="279" t="s">
        <v>394</v>
      </c>
      <c r="R1168" s="315" t="s">
        <v>394</v>
      </c>
      <c r="S1168" s="279" t="s">
        <v>394</v>
      </c>
      <c r="T1168" s="279" t="s">
        <v>394</v>
      </c>
      <c r="U1168" s="315" t="s">
        <v>394</v>
      </c>
      <c r="V1168" s="315" t="s">
        <v>394</v>
      </c>
      <c r="W1168" s="315" t="s">
        <v>394</v>
      </c>
      <c r="X1168" s="315" t="s">
        <v>394</v>
      </c>
      <c r="Y1168" s="281"/>
      <c r="Z1168" s="315" t="s">
        <v>394</v>
      </c>
      <c r="AA1168" s="315" t="s">
        <v>394</v>
      </c>
      <c r="AB1168" s="281"/>
      <c r="AC1168" s="279" t="s">
        <v>394</v>
      </c>
      <c r="AF1168" s="276" t="str">
        <f>IFERROR(VLOOKUP(A1168,'[1]قوائم الترجمة'!AC$2:AD$2397,1,0),"م")</f>
        <v>م</v>
      </c>
      <c r="AG1168" s="233"/>
      <c r="AH1168" s="233"/>
      <c r="AI1168" s="233"/>
      <c r="AJ1168" s="233"/>
      <c r="AL1168" s="267"/>
      <c r="AM1168" s="235"/>
      <c r="AU1168" s="234"/>
    </row>
    <row r="1169" spans="1:47" ht="21" x14ac:dyDescent="0.4">
      <c r="A1169" s="275">
        <v>118540</v>
      </c>
      <c r="B1169" s="276" t="s">
        <v>645</v>
      </c>
      <c r="C1169" s="276" t="s">
        <v>1299</v>
      </c>
      <c r="D1169" s="276" t="s">
        <v>352</v>
      </c>
      <c r="E1169" s="276" t="s">
        <v>423</v>
      </c>
      <c r="F1169" s="276" t="s">
        <v>8457</v>
      </c>
      <c r="G1169" s="276" t="s">
        <v>402</v>
      </c>
      <c r="H1169" s="276" t="s">
        <v>425</v>
      </c>
      <c r="I1169" s="276" t="s">
        <v>61</v>
      </c>
      <c r="J1169" s="276" t="s">
        <v>426</v>
      </c>
      <c r="K1169" s="277">
        <v>2013</v>
      </c>
      <c r="L1169" s="276" t="s">
        <v>402</v>
      </c>
      <c r="M1169" s="303"/>
      <c r="N1169" s="276"/>
      <c r="O1169" s="276" t="s">
        <v>394</v>
      </c>
      <c r="P1169" s="315">
        <v>0</v>
      </c>
      <c r="Q1169" s="303"/>
      <c r="R1169" s="317" t="s">
        <v>394</v>
      </c>
      <c r="S1169" s="276" t="s">
        <v>394</v>
      </c>
      <c r="T1169" s="303"/>
      <c r="AC1169" s="276" t="s">
        <v>855</v>
      </c>
      <c r="AF1169" s="276">
        <f>IFERROR(VLOOKUP(A1169,'[1]قوائم الترجمة'!AC$2:AD$2397,1,0),"م")</f>
        <v>118540</v>
      </c>
      <c r="AG1169" s="233"/>
      <c r="AH1169" s="233"/>
      <c r="AI1169" s="233"/>
      <c r="AJ1169" s="233"/>
      <c r="AL1169" s="267"/>
      <c r="AM1169" s="235"/>
      <c r="AO1169" s="233"/>
      <c r="AU1169" s="234"/>
    </row>
    <row r="1170" spans="1:47" ht="21" x14ac:dyDescent="0.4">
      <c r="A1170" s="278">
        <v>118542</v>
      </c>
      <c r="B1170" s="279" t="s">
        <v>5031</v>
      </c>
      <c r="C1170" s="279" t="s">
        <v>68</v>
      </c>
      <c r="D1170" s="279" t="s">
        <v>1359</v>
      </c>
      <c r="E1170" s="279" t="s">
        <v>394</v>
      </c>
      <c r="F1170" s="303"/>
      <c r="G1170" s="303"/>
      <c r="H1170" s="279" t="s">
        <v>394</v>
      </c>
      <c r="I1170" s="279" t="s">
        <v>61</v>
      </c>
      <c r="J1170" s="279" t="s">
        <v>394</v>
      </c>
      <c r="K1170" s="279" t="s">
        <v>394</v>
      </c>
      <c r="L1170" s="279" t="s">
        <v>394</v>
      </c>
      <c r="M1170" s="279" t="s">
        <v>394</v>
      </c>
      <c r="N1170" s="279" t="s">
        <v>394</v>
      </c>
      <c r="O1170" s="279" t="s">
        <v>394</v>
      </c>
      <c r="P1170" s="315">
        <v>0</v>
      </c>
      <c r="Q1170" s="279" t="s">
        <v>394</v>
      </c>
      <c r="R1170" s="315" t="s">
        <v>394</v>
      </c>
      <c r="S1170" s="279" t="s">
        <v>394</v>
      </c>
      <c r="T1170" s="279" t="s">
        <v>394</v>
      </c>
      <c r="U1170" s="315" t="s">
        <v>394</v>
      </c>
      <c r="V1170" s="315" t="s">
        <v>394</v>
      </c>
      <c r="W1170" s="315" t="s">
        <v>394</v>
      </c>
      <c r="X1170" s="315" t="s">
        <v>394</v>
      </c>
      <c r="Y1170" s="281"/>
      <c r="Z1170" s="315" t="s">
        <v>394</v>
      </c>
      <c r="AA1170" s="315" t="s">
        <v>394</v>
      </c>
      <c r="AB1170" s="281"/>
      <c r="AC1170" s="279" t="s">
        <v>855</v>
      </c>
      <c r="AF1170" s="276" t="str">
        <f>IFERROR(VLOOKUP(A1170,'[1]قوائم الترجمة'!AC$2:AD$2397,1,0),"م")</f>
        <v>م</v>
      </c>
      <c r="AG1170" s="233"/>
      <c r="AH1170" s="233"/>
      <c r="AI1170" s="233"/>
      <c r="AJ1170" s="233"/>
      <c r="AL1170" s="267"/>
      <c r="AM1170" s="235"/>
      <c r="AO1170" s="236"/>
      <c r="AU1170" s="234"/>
    </row>
    <row r="1171" spans="1:47" ht="21" x14ac:dyDescent="0.4">
      <c r="A1171" s="278">
        <v>118546</v>
      </c>
      <c r="B1171" s="279" t="s">
        <v>5030</v>
      </c>
      <c r="C1171" s="279" t="s">
        <v>109</v>
      </c>
      <c r="D1171" s="279" t="s">
        <v>252</v>
      </c>
      <c r="E1171" s="279" t="s">
        <v>394</v>
      </c>
      <c r="F1171" s="303"/>
      <c r="G1171" s="303"/>
      <c r="H1171" s="279" t="s">
        <v>394</v>
      </c>
      <c r="I1171" s="279" t="s">
        <v>540</v>
      </c>
      <c r="J1171" s="279" t="s">
        <v>394</v>
      </c>
      <c r="K1171" s="279" t="s">
        <v>394</v>
      </c>
      <c r="L1171" s="279" t="s">
        <v>394</v>
      </c>
      <c r="M1171" s="279" t="s">
        <v>394</v>
      </c>
      <c r="N1171" s="279" t="s">
        <v>394</v>
      </c>
      <c r="O1171" s="279" t="s">
        <v>394</v>
      </c>
      <c r="P1171" s="315">
        <v>0</v>
      </c>
      <c r="Q1171" s="279" t="s">
        <v>394</v>
      </c>
      <c r="R1171" s="315" t="s">
        <v>394</v>
      </c>
      <c r="S1171" s="279" t="s">
        <v>394</v>
      </c>
      <c r="T1171" s="279" t="s">
        <v>394</v>
      </c>
      <c r="U1171" s="315" t="s">
        <v>394</v>
      </c>
      <c r="V1171" s="315" t="s">
        <v>394</v>
      </c>
      <c r="W1171" s="315" t="s">
        <v>394</v>
      </c>
      <c r="X1171" s="315" t="s">
        <v>394</v>
      </c>
      <c r="Y1171" s="281"/>
      <c r="Z1171" s="315" t="s">
        <v>394</v>
      </c>
      <c r="AA1171" s="315" t="s">
        <v>394</v>
      </c>
      <c r="AB1171" s="281"/>
      <c r="AC1171" s="279" t="s">
        <v>855</v>
      </c>
      <c r="AF1171" s="276" t="str">
        <f>IFERROR(VLOOKUP(A1171,'[1]قوائم الترجمة'!AC$2:AD$2397,1,0),"م")</f>
        <v>م</v>
      </c>
      <c r="AG1171" s="233"/>
      <c r="AH1171" s="233"/>
      <c r="AI1171" s="233"/>
      <c r="AJ1171" s="233"/>
      <c r="AL1171" s="267"/>
      <c r="AM1171" s="235"/>
      <c r="AO1171" s="236"/>
      <c r="AU1171" s="234"/>
    </row>
    <row r="1172" spans="1:47" ht="21" x14ac:dyDescent="0.4">
      <c r="A1172" s="278">
        <v>118559</v>
      </c>
      <c r="B1172" s="279" t="s">
        <v>6734</v>
      </c>
      <c r="C1172" s="279" t="s">
        <v>470</v>
      </c>
      <c r="D1172" s="279" t="s">
        <v>318</v>
      </c>
      <c r="E1172" s="279" t="s">
        <v>394</v>
      </c>
      <c r="F1172" s="303"/>
      <c r="G1172" s="303"/>
      <c r="H1172" s="279" t="s">
        <v>394</v>
      </c>
      <c r="I1172" s="279" t="s">
        <v>540</v>
      </c>
      <c r="J1172" s="279" t="s">
        <v>394</v>
      </c>
      <c r="K1172" s="279" t="s">
        <v>394</v>
      </c>
      <c r="L1172" s="279" t="s">
        <v>394</v>
      </c>
      <c r="M1172" s="279" t="s">
        <v>394</v>
      </c>
      <c r="N1172" s="279" t="s">
        <v>394</v>
      </c>
      <c r="O1172" s="279" t="s">
        <v>394</v>
      </c>
      <c r="P1172" s="315">
        <v>0</v>
      </c>
      <c r="Q1172" s="279" t="s">
        <v>394</v>
      </c>
      <c r="R1172" s="315" t="s">
        <v>394</v>
      </c>
      <c r="S1172" s="279" t="s">
        <v>394</v>
      </c>
      <c r="T1172" s="279" t="s">
        <v>394</v>
      </c>
      <c r="U1172" s="315" t="s">
        <v>394</v>
      </c>
      <c r="V1172" s="315" t="s">
        <v>394</v>
      </c>
      <c r="W1172" s="315" t="s">
        <v>394</v>
      </c>
      <c r="X1172" s="315" t="s">
        <v>394</v>
      </c>
      <c r="Y1172" s="281"/>
      <c r="Z1172" s="315" t="s">
        <v>394</v>
      </c>
      <c r="AA1172" s="315" t="s">
        <v>394</v>
      </c>
      <c r="AB1172" s="281"/>
      <c r="AC1172" s="279" t="s">
        <v>855</v>
      </c>
      <c r="AF1172" s="276" t="str">
        <f>IFERROR(VLOOKUP(A1172,'[1]قوائم الترجمة'!AC$2:AD$2397,1,0),"م")</f>
        <v>م</v>
      </c>
      <c r="AG1172" s="233"/>
      <c r="AH1172" s="233"/>
      <c r="AI1172" s="233"/>
      <c r="AJ1172" s="233"/>
      <c r="AL1172" s="267"/>
      <c r="AM1172" s="235"/>
      <c r="AU1172" s="234"/>
    </row>
    <row r="1173" spans="1:47" ht="21" x14ac:dyDescent="0.4">
      <c r="A1173" s="275">
        <v>118560</v>
      </c>
      <c r="B1173" s="276" t="s">
        <v>5029</v>
      </c>
      <c r="C1173" s="276" t="s">
        <v>147</v>
      </c>
      <c r="D1173" s="276" t="s">
        <v>927</v>
      </c>
      <c r="E1173" s="276" t="s">
        <v>5660</v>
      </c>
      <c r="F1173" s="276" t="s">
        <v>8458</v>
      </c>
      <c r="G1173" s="276" t="s">
        <v>8459</v>
      </c>
      <c r="H1173" s="276" t="s">
        <v>425</v>
      </c>
      <c r="I1173" s="276" t="s">
        <v>61</v>
      </c>
      <c r="J1173" s="276" t="s">
        <v>8112</v>
      </c>
      <c r="K1173" s="277">
        <v>1988</v>
      </c>
      <c r="L1173" s="276" t="s">
        <v>402</v>
      </c>
      <c r="M1173" s="303"/>
      <c r="N1173" s="276" t="s">
        <v>394</v>
      </c>
      <c r="O1173" s="276" t="s">
        <v>394</v>
      </c>
      <c r="P1173" s="315">
        <v>0</v>
      </c>
      <c r="Q1173" s="303"/>
      <c r="R1173" s="317" t="s">
        <v>394</v>
      </c>
      <c r="S1173" s="276" t="s">
        <v>394</v>
      </c>
      <c r="T1173" s="303"/>
      <c r="AC1173" s="276" t="s">
        <v>394</v>
      </c>
      <c r="AF1173" s="276">
        <f>IFERROR(VLOOKUP(A1173,'[1]قوائم الترجمة'!AC$2:AD$2397,1,0),"م")</f>
        <v>118560</v>
      </c>
      <c r="AG1173" s="233"/>
      <c r="AH1173" s="233"/>
      <c r="AI1173" s="233"/>
      <c r="AJ1173" s="233"/>
      <c r="AL1173" s="267"/>
      <c r="AM1173" s="235"/>
      <c r="AU1173" s="234"/>
    </row>
    <row r="1174" spans="1:47" ht="21" x14ac:dyDescent="0.4">
      <c r="A1174" s="278">
        <v>118566</v>
      </c>
      <c r="B1174" s="279" t="s">
        <v>6087</v>
      </c>
      <c r="C1174" s="279" t="s">
        <v>6088</v>
      </c>
      <c r="D1174" s="279" t="s">
        <v>256</v>
      </c>
      <c r="E1174" s="279" t="s">
        <v>394</v>
      </c>
      <c r="F1174" s="303"/>
      <c r="G1174" s="303"/>
      <c r="H1174" s="279" t="s">
        <v>394</v>
      </c>
      <c r="I1174" s="279" t="s">
        <v>540</v>
      </c>
      <c r="J1174" s="279" t="s">
        <v>394</v>
      </c>
      <c r="K1174" s="279" t="s">
        <v>394</v>
      </c>
      <c r="L1174" s="279" t="s">
        <v>394</v>
      </c>
      <c r="M1174" s="279" t="s">
        <v>394</v>
      </c>
      <c r="N1174" s="279" t="s">
        <v>394</v>
      </c>
      <c r="O1174" s="279" t="s">
        <v>394</v>
      </c>
      <c r="P1174" s="315">
        <v>0</v>
      </c>
      <c r="Q1174" s="279" t="s">
        <v>394</v>
      </c>
      <c r="R1174" s="315" t="s">
        <v>394</v>
      </c>
      <c r="S1174" s="279" t="s">
        <v>394</v>
      </c>
      <c r="T1174" s="279" t="s">
        <v>394</v>
      </c>
      <c r="U1174" s="315" t="s">
        <v>394</v>
      </c>
      <c r="V1174" s="315" t="s">
        <v>394</v>
      </c>
      <c r="W1174" s="315" t="s">
        <v>394</v>
      </c>
      <c r="X1174" s="315" t="s">
        <v>394</v>
      </c>
      <c r="Y1174" s="281"/>
      <c r="Z1174" s="315" t="s">
        <v>394</v>
      </c>
      <c r="AA1174" s="315" t="s">
        <v>394</v>
      </c>
      <c r="AB1174" s="281"/>
      <c r="AC1174" s="279" t="s">
        <v>855</v>
      </c>
      <c r="AF1174" s="276" t="str">
        <f>IFERROR(VLOOKUP(A1174,'[1]قوائم الترجمة'!AC$2:AD$2397,1,0),"م")</f>
        <v>م</v>
      </c>
      <c r="AG1174" s="233"/>
      <c r="AH1174" s="233"/>
      <c r="AI1174" s="233"/>
      <c r="AJ1174" s="233"/>
      <c r="AL1174" s="267"/>
      <c r="AM1174" s="235"/>
      <c r="AU1174" s="234"/>
    </row>
    <row r="1175" spans="1:47" ht="21" x14ac:dyDescent="0.4">
      <c r="A1175" s="278">
        <v>118572</v>
      </c>
      <c r="B1175" s="279" t="s">
        <v>1583</v>
      </c>
      <c r="C1175" s="279" t="s">
        <v>71</v>
      </c>
      <c r="D1175" s="279" t="s">
        <v>297</v>
      </c>
      <c r="E1175" s="279" t="s">
        <v>394</v>
      </c>
      <c r="F1175" s="303"/>
      <c r="G1175" s="303"/>
      <c r="H1175" s="279" t="s">
        <v>394</v>
      </c>
      <c r="I1175" s="279" t="s">
        <v>61</v>
      </c>
      <c r="J1175" s="279" t="s">
        <v>394</v>
      </c>
      <c r="K1175" s="279" t="s">
        <v>394</v>
      </c>
      <c r="L1175" s="279" t="s">
        <v>394</v>
      </c>
      <c r="M1175" s="279" t="s">
        <v>394</v>
      </c>
      <c r="N1175" s="279" t="s">
        <v>394</v>
      </c>
      <c r="O1175" s="279" t="s">
        <v>394</v>
      </c>
      <c r="P1175" s="315">
        <v>0</v>
      </c>
      <c r="Q1175" s="279" t="s">
        <v>394</v>
      </c>
      <c r="R1175" s="315" t="s">
        <v>394</v>
      </c>
      <c r="S1175" s="279" t="s">
        <v>394</v>
      </c>
      <c r="T1175" s="279" t="s">
        <v>394</v>
      </c>
      <c r="U1175" s="315" t="s">
        <v>394</v>
      </c>
      <c r="V1175" s="315" t="s">
        <v>394</v>
      </c>
      <c r="W1175" s="315" t="s">
        <v>394</v>
      </c>
      <c r="X1175" s="315" t="s">
        <v>394</v>
      </c>
      <c r="Y1175" s="281"/>
      <c r="Z1175" s="315" t="s">
        <v>394</v>
      </c>
      <c r="AA1175" s="315" t="s">
        <v>394</v>
      </c>
      <c r="AB1175" s="281"/>
      <c r="AC1175" s="279" t="s">
        <v>855</v>
      </c>
      <c r="AF1175" s="276" t="str">
        <f>IFERROR(VLOOKUP(A1175,'[1]قوائم الترجمة'!AC$2:AD$2397,1,0),"م")</f>
        <v>م</v>
      </c>
      <c r="AG1175" s="233"/>
      <c r="AH1175" s="233"/>
      <c r="AI1175" s="233"/>
      <c r="AJ1175" s="233"/>
      <c r="AL1175" s="267"/>
      <c r="AM1175" s="235"/>
      <c r="AO1175" s="233"/>
      <c r="AU1175" s="234"/>
    </row>
    <row r="1176" spans="1:47" ht="21" x14ac:dyDescent="0.4">
      <c r="A1176" s="278">
        <v>118573</v>
      </c>
      <c r="B1176" s="279" t="s">
        <v>1582</v>
      </c>
      <c r="C1176" s="279" t="s">
        <v>978</v>
      </c>
      <c r="D1176" s="279" t="s">
        <v>256</v>
      </c>
      <c r="E1176" s="279" t="s">
        <v>394</v>
      </c>
      <c r="F1176" s="303"/>
      <c r="G1176" s="303"/>
      <c r="H1176" s="279" t="s">
        <v>394</v>
      </c>
      <c r="I1176" s="279" t="s">
        <v>61</v>
      </c>
      <c r="J1176" s="279" t="s">
        <v>394</v>
      </c>
      <c r="K1176" s="279" t="s">
        <v>394</v>
      </c>
      <c r="L1176" s="279" t="s">
        <v>394</v>
      </c>
      <c r="M1176" s="279" t="s">
        <v>394</v>
      </c>
      <c r="N1176" s="279" t="s">
        <v>394</v>
      </c>
      <c r="O1176" s="279" t="s">
        <v>394</v>
      </c>
      <c r="P1176" s="315">
        <v>0</v>
      </c>
      <c r="Q1176" s="279" t="s">
        <v>394</v>
      </c>
      <c r="R1176" s="315" t="s">
        <v>394</v>
      </c>
      <c r="S1176" s="279" t="s">
        <v>394</v>
      </c>
      <c r="T1176" s="279" t="s">
        <v>394</v>
      </c>
      <c r="U1176" s="315" t="s">
        <v>394</v>
      </c>
      <c r="V1176" s="315" t="s">
        <v>394</v>
      </c>
      <c r="W1176" s="315" t="s">
        <v>394</v>
      </c>
      <c r="X1176" s="315" t="s">
        <v>394</v>
      </c>
      <c r="Y1176" s="281"/>
      <c r="Z1176" s="315" t="s">
        <v>394</v>
      </c>
      <c r="AA1176" s="315" t="s">
        <v>394</v>
      </c>
      <c r="AB1176" s="281"/>
      <c r="AC1176" s="279" t="s">
        <v>855</v>
      </c>
      <c r="AF1176" s="276" t="str">
        <f>IFERROR(VLOOKUP(A1176,'[1]قوائم الترجمة'!AC$2:AD$2397,1,0),"م")</f>
        <v>م</v>
      </c>
      <c r="AG1176" s="233"/>
      <c r="AH1176" s="233"/>
      <c r="AI1176" s="233"/>
      <c r="AJ1176" s="233"/>
      <c r="AL1176" s="267"/>
      <c r="AM1176" s="235"/>
      <c r="AU1176" s="234"/>
    </row>
    <row r="1177" spans="1:47" ht="21" x14ac:dyDescent="0.4">
      <c r="A1177" s="278">
        <v>118582</v>
      </c>
      <c r="B1177" s="279" t="s">
        <v>5028</v>
      </c>
      <c r="C1177" s="279" t="s">
        <v>156</v>
      </c>
      <c r="D1177" s="279" t="s">
        <v>698</v>
      </c>
      <c r="E1177" s="279" t="s">
        <v>5660</v>
      </c>
      <c r="F1177" s="279" t="s">
        <v>8449</v>
      </c>
      <c r="G1177" s="279" t="s">
        <v>402</v>
      </c>
      <c r="H1177" s="279" t="s">
        <v>425</v>
      </c>
      <c r="I1177" s="279" t="s">
        <v>61</v>
      </c>
      <c r="J1177" s="279" t="s">
        <v>8112</v>
      </c>
      <c r="K1177" s="280">
        <v>2014</v>
      </c>
      <c r="L1177" s="279" t="s">
        <v>402</v>
      </c>
      <c r="M1177" s="279" t="s">
        <v>394</v>
      </c>
      <c r="N1177" s="279" t="s">
        <v>394</v>
      </c>
      <c r="O1177" s="279" t="s">
        <v>394</v>
      </c>
      <c r="P1177" s="315">
        <v>0</v>
      </c>
      <c r="Q1177" s="278"/>
      <c r="S1177" s="279" t="s">
        <v>394</v>
      </c>
      <c r="T1177" s="279" t="s">
        <v>394</v>
      </c>
      <c r="AC1177" s="279" t="s">
        <v>394</v>
      </c>
      <c r="AF1177" s="276">
        <f>IFERROR(VLOOKUP(A1177,'[1]قوائم الترجمة'!AC$2:AD$2397,1,0),"م")</f>
        <v>118582</v>
      </c>
      <c r="AG1177" s="233"/>
      <c r="AH1177" s="233"/>
      <c r="AI1177" s="233"/>
      <c r="AJ1177" s="233"/>
      <c r="AL1177" s="267"/>
      <c r="AM1177" s="235"/>
      <c r="AO1177" s="233"/>
      <c r="AU1177" s="234"/>
    </row>
    <row r="1178" spans="1:47" ht="21" x14ac:dyDescent="0.4">
      <c r="A1178" s="278">
        <v>118584</v>
      </c>
      <c r="B1178" s="279" t="s">
        <v>5026</v>
      </c>
      <c r="C1178" s="279" t="s">
        <v>5027</v>
      </c>
      <c r="D1178" s="279" t="s">
        <v>273</v>
      </c>
      <c r="E1178" s="279" t="s">
        <v>394</v>
      </c>
      <c r="F1178" s="303"/>
      <c r="G1178" s="303"/>
      <c r="H1178" s="279" t="s">
        <v>394</v>
      </c>
      <c r="I1178" s="279" t="s">
        <v>61</v>
      </c>
      <c r="J1178" s="279" t="s">
        <v>394</v>
      </c>
      <c r="K1178" s="279" t="s">
        <v>394</v>
      </c>
      <c r="L1178" s="279" t="s">
        <v>394</v>
      </c>
      <c r="M1178" s="279" t="s">
        <v>394</v>
      </c>
      <c r="N1178" s="279" t="s">
        <v>394</v>
      </c>
      <c r="O1178" s="279" t="s">
        <v>394</v>
      </c>
      <c r="P1178" s="315">
        <v>0</v>
      </c>
      <c r="Q1178" s="279" t="s">
        <v>394</v>
      </c>
      <c r="R1178" s="315" t="s">
        <v>394</v>
      </c>
      <c r="S1178" s="279" t="s">
        <v>394</v>
      </c>
      <c r="T1178" s="279" t="s">
        <v>394</v>
      </c>
      <c r="U1178" s="315" t="s">
        <v>394</v>
      </c>
      <c r="V1178" s="315" t="s">
        <v>394</v>
      </c>
      <c r="W1178" s="315" t="s">
        <v>394</v>
      </c>
      <c r="X1178" s="315" t="s">
        <v>394</v>
      </c>
      <c r="Y1178" s="281"/>
      <c r="Z1178" s="315" t="s">
        <v>394</v>
      </c>
      <c r="AA1178" s="315" t="s">
        <v>394</v>
      </c>
      <c r="AB1178" s="281"/>
      <c r="AC1178" s="279" t="s">
        <v>855</v>
      </c>
      <c r="AF1178" s="276" t="str">
        <f>IFERROR(VLOOKUP(A1178,'[1]قوائم الترجمة'!AC$2:AD$2397,1,0),"م")</f>
        <v>م</v>
      </c>
      <c r="AG1178" s="233"/>
      <c r="AH1178" s="233"/>
      <c r="AI1178" s="233"/>
      <c r="AJ1178" s="233"/>
      <c r="AL1178" s="267"/>
      <c r="AM1178" s="235"/>
      <c r="AU1178" s="234"/>
    </row>
    <row r="1179" spans="1:47" ht="21" x14ac:dyDescent="0.4">
      <c r="A1179" s="278">
        <v>118588</v>
      </c>
      <c r="B1179" s="279" t="s">
        <v>5844</v>
      </c>
      <c r="C1179" s="279" t="s">
        <v>501</v>
      </c>
      <c r="D1179" s="279" t="s">
        <v>1323</v>
      </c>
      <c r="E1179" s="279" t="s">
        <v>394</v>
      </c>
      <c r="F1179" s="303"/>
      <c r="G1179" s="303"/>
      <c r="H1179" s="279" t="s">
        <v>394</v>
      </c>
      <c r="I1179" s="279" t="s">
        <v>539</v>
      </c>
      <c r="J1179" s="279" t="s">
        <v>394</v>
      </c>
      <c r="K1179" s="279" t="s">
        <v>394</v>
      </c>
      <c r="L1179" s="279" t="s">
        <v>394</v>
      </c>
      <c r="M1179" s="279" t="s">
        <v>394</v>
      </c>
      <c r="N1179" s="279" t="s">
        <v>394</v>
      </c>
      <c r="O1179" s="279" t="s">
        <v>394</v>
      </c>
      <c r="P1179" s="315">
        <v>0</v>
      </c>
      <c r="Q1179" s="279" t="s">
        <v>394</v>
      </c>
      <c r="R1179" s="315" t="s">
        <v>394</v>
      </c>
      <c r="S1179" s="279" t="s">
        <v>394</v>
      </c>
      <c r="T1179" s="279" t="s">
        <v>394</v>
      </c>
      <c r="U1179" s="315" t="s">
        <v>394</v>
      </c>
      <c r="V1179" s="315" t="s">
        <v>394</v>
      </c>
      <c r="W1179" s="315" t="s">
        <v>394</v>
      </c>
      <c r="X1179" s="315" t="s">
        <v>394</v>
      </c>
      <c r="Y1179" s="281"/>
      <c r="Z1179" s="315" t="s">
        <v>394</v>
      </c>
      <c r="AA1179" s="315" t="s">
        <v>394</v>
      </c>
      <c r="AB1179" s="281"/>
      <c r="AC1179" s="279" t="s">
        <v>855</v>
      </c>
      <c r="AF1179" s="276" t="str">
        <f>IFERROR(VLOOKUP(A1179,'[1]قوائم الترجمة'!AC$2:AD$2397,1,0),"م")</f>
        <v>م</v>
      </c>
      <c r="AG1179" s="233"/>
      <c r="AH1179" s="233"/>
      <c r="AI1179" s="233"/>
      <c r="AJ1179" s="233"/>
      <c r="AL1179" s="267"/>
      <c r="AM1179" s="235"/>
      <c r="AU1179" s="234"/>
    </row>
    <row r="1180" spans="1:47" ht="21" x14ac:dyDescent="0.4">
      <c r="A1180" s="278">
        <v>118590</v>
      </c>
      <c r="B1180" s="279" t="s">
        <v>5025</v>
      </c>
      <c r="C1180" s="279" t="s">
        <v>68</v>
      </c>
      <c r="D1180" s="279" t="s">
        <v>632</v>
      </c>
      <c r="E1180" s="279" t="s">
        <v>424</v>
      </c>
      <c r="F1180" s="279" t="s">
        <v>8378</v>
      </c>
      <c r="G1180" s="279" t="s">
        <v>8379</v>
      </c>
      <c r="H1180" s="279" t="s">
        <v>7215</v>
      </c>
      <c r="I1180" s="279" t="s">
        <v>538</v>
      </c>
      <c r="J1180" s="279" t="s">
        <v>7215</v>
      </c>
      <c r="K1180" s="280">
        <v>0</v>
      </c>
      <c r="L1180" s="279" t="s">
        <v>7215</v>
      </c>
      <c r="M1180" s="279" t="s">
        <v>394</v>
      </c>
      <c r="N1180" s="279" t="s">
        <v>394</v>
      </c>
      <c r="O1180" s="279" t="s">
        <v>394</v>
      </c>
      <c r="P1180" s="315">
        <v>0</v>
      </c>
      <c r="Q1180" s="278"/>
      <c r="S1180" s="279" t="s">
        <v>394</v>
      </c>
      <c r="T1180" s="279" t="s">
        <v>394</v>
      </c>
      <c r="AC1180" s="279" t="s">
        <v>394</v>
      </c>
      <c r="AF1180" s="276">
        <f>IFERROR(VLOOKUP(A1180,'[1]قوائم الترجمة'!AC$2:AD$2397,1,0),"م")</f>
        <v>118590</v>
      </c>
      <c r="AG1180" s="233"/>
      <c r="AH1180" s="233"/>
      <c r="AI1180" s="233"/>
      <c r="AJ1180" s="233"/>
      <c r="AL1180" s="267"/>
      <c r="AM1180" s="235"/>
      <c r="AU1180" s="234"/>
    </row>
    <row r="1181" spans="1:47" ht="21" x14ac:dyDescent="0.4">
      <c r="A1181" s="278">
        <v>118591</v>
      </c>
      <c r="B1181" s="279" t="s">
        <v>1581</v>
      </c>
      <c r="C1181" s="279" t="s">
        <v>102</v>
      </c>
      <c r="D1181" s="279" t="s">
        <v>462</v>
      </c>
      <c r="E1181" s="279" t="s">
        <v>424</v>
      </c>
      <c r="F1181" s="279" t="s">
        <v>9108</v>
      </c>
      <c r="G1181" s="279" t="s">
        <v>402</v>
      </c>
      <c r="H1181" s="279" t="s">
        <v>425</v>
      </c>
      <c r="I1181" s="279" t="s">
        <v>540</v>
      </c>
      <c r="J1181" s="279" t="s">
        <v>426</v>
      </c>
      <c r="K1181" s="280">
        <v>2014</v>
      </c>
      <c r="L1181" s="279" t="s">
        <v>404</v>
      </c>
      <c r="M1181" s="279" t="s">
        <v>394</v>
      </c>
      <c r="N1181" s="279" t="s">
        <v>394</v>
      </c>
      <c r="O1181" s="279" t="s">
        <v>394</v>
      </c>
      <c r="P1181" s="315">
        <v>0</v>
      </c>
      <c r="Q1181" s="278"/>
      <c r="S1181" s="279" t="s">
        <v>394</v>
      </c>
      <c r="T1181" s="279" t="s">
        <v>394</v>
      </c>
      <c r="AC1181" s="279" t="s">
        <v>855</v>
      </c>
      <c r="AF1181" s="276">
        <f>IFERROR(VLOOKUP(A1181,'[1]قوائم الترجمة'!AC$2:AD$2397,1,0),"م")</f>
        <v>118591</v>
      </c>
      <c r="AG1181" s="233"/>
      <c r="AH1181" s="233"/>
      <c r="AI1181" s="233"/>
      <c r="AJ1181" s="233"/>
      <c r="AL1181" s="267"/>
      <c r="AM1181" s="235"/>
      <c r="AU1181" s="234"/>
    </row>
    <row r="1182" spans="1:47" ht="21" x14ac:dyDescent="0.4">
      <c r="A1182" s="278">
        <v>118597</v>
      </c>
      <c r="B1182" s="279" t="s">
        <v>5024</v>
      </c>
      <c r="C1182" s="279" t="s">
        <v>527</v>
      </c>
      <c r="D1182" s="279" t="s">
        <v>970</v>
      </c>
      <c r="E1182" s="279" t="s">
        <v>394</v>
      </c>
      <c r="F1182" s="303"/>
      <c r="G1182" s="303"/>
      <c r="H1182" s="279" t="s">
        <v>394</v>
      </c>
      <c r="I1182" s="279" t="s">
        <v>61</v>
      </c>
      <c r="J1182" s="279" t="s">
        <v>394</v>
      </c>
      <c r="K1182" s="279" t="s">
        <v>394</v>
      </c>
      <c r="L1182" s="279" t="s">
        <v>394</v>
      </c>
      <c r="M1182" s="279" t="s">
        <v>394</v>
      </c>
      <c r="N1182" s="279" t="s">
        <v>394</v>
      </c>
      <c r="O1182" s="279" t="s">
        <v>394</v>
      </c>
      <c r="P1182" s="315">
        <v>0</v>
      </c>
      <c r="Q1182" s="279" t="s">
        <v>394</v>
      </c>
      <c r="R1182" s="315" t="s">
        <v>394</v>
      </c>
      <c r="S1182" s="279" t="s">
        <v>394</v>
      </c>
      <c r="T1182" s="279" t="s">
        <v>394</v>
      </c>
      <c r="U1182" s="315" t="s">
        <v>394</v>
      </c>
      <c r="V1182" s="315" t="s">
        <v>394</v>
      </c>
      <c r="W1182" s="315" t="s">
        <v>394</v>
      </c>
      <c r="X1182" s="315" t="s">
        <v>394</v>
      </c>
      <c r="Y1182" s="281"/>
      <c r="Z1182" s="315" t="s">
        <v>394</v>
      </c>
      <c r="AA1182" s="315" t="s">
        <v>394</v>
      </c>
      <c r="AB1182" s="281"/>
      <c r="AC1182" s="279" t="s">
        <v>394</v>
      </c>
      <c r="AF1182" s="276" t="str">
        <f>IFERROR(VLOOKUP(A1182,'[1]قوائم الترجمة'!AC$2:AD$2397,1,0),"م")</f>
        <v>م</v>
      </c>
      <c r="AG1182" s="233"/>
      <c r="AH1182" s="233"/>
      <c r="AI1182" s="233"/>
      <c r="AJ1182" s="233"/>
      <c r="AL1182" s="267"/>
      <c r="AM1182" s="235"/>
      <c r="AO1182" s="233"/>
      <c r="AU1182" s="234"/>
    </row>
    <row r="1183" spans="1:47" ht="21" x14ac:dyDescent="0.4">
      <c r="A1183" s="278">
        <v>118598</v>
      </c>
      <c r="B1183" s="279" t="s">
        <v>5023</v>
      </c>
      <c r="C1183" s="279" t="s">
        <v>122</v>
      </c>
      <c r="D1183" s="279" t="s">
        <v>284</v>
      </c>
      <c r="E1183" s="279" t="s">
        <v>5660</v>
      </c>
      <c r="F1183" s="279" t="s">
        <v>9109</v>
      </c>
      <c r="G1183" s="279" t="s">
        <v>402</v>
      </c>
      <c r="H1183" s="279" t="s">
        <v>425</v>
      </c>
      <c r="I1183" s="279" t="s">
        <v>538</v>
      </c>
      <c r="J1183" s="279" t="s">
        <v>403</v>
      </c>
      <c r="K1183" s="280">
        <v>2011</v>
      </c>
      <c r="L1183" s="279" t="s">
        <v>418</v>
      </c>
      <c r="M1183" s="279" t="s">
        <v>394</v>
      </c>
      <c r="N1183" s="279" t="s">
        <v>394</v>
      </c>
      <c r="O1183" s="279" t="s">
        <v>394</v>
      </c>
      <c r="P1183" s="315">
        <v>0</v>
      </c>
      <c r="Q1183" s="278"/>
      <c r="S1183" s="279" t="s">
        <v>394</v>
      </c>
      <c r="T1183" s="279" t="s">
        <v>394</v>
      </c>
      <c r="AC1183" s="279" t="s">
        <v>394</v>
      </c>
      <c r="AF1183" s="276">
        <f>IFERROR(VLOOKUP(A1183,'[1]قوائم الترجمة'!AC$2:AD$2397,1,0),"م")</f>
        <v>118598</v>
      </c>
      <c r="AG1183" s="233"/>
      <c r="AH1183" s="233"/>
      <c r="AI1183" s="233"/>
      <c r="AJ1183" s="233"/>
      <c r="AL1183" s="267"/>
      <c r="AM1183" s="235"/>
      <c r="AO1183" s="233"/>
      <c r="AU1183" s="234"/>
    </row>
    <row r="1184" spans="1:47" ht="21" x14ac:dyDescent="0.4">
      <c r="A1184" s="278">
        <v>118603</v>
      </c>
      <c r="B1184" s="279" t="s">
        <v>7407</v>
      </c>
      <c r="C1184" s="279" t="s">
        <v>1015</v>
      </c>
      <c r="D1184" s="279" t="s">
        <v>1310</v>
      </c>
      <c r="E1184" s="279" t="s">
        <v>394</v>
      </c>
      <c r="F1184" s="303"/>
      <c r="G1184" s="303"/>
      <c r="H1184" s="279" t="s">
        <v>394</v>
      </c>
      <c r="I1184" s="279" t="s">
        <v>61</v>
      </c>
      <c r="J1184" s="279" t="s">
        <v>394</v>
      </c>
      <c r="K1184" s="279" t="s">
        <v>394</v>
      </c>
      <c r="L1184" s="279" t="s">
        <v>394</v>
      </c>
      <c r="M1184" s="279" t="s">
        <v>394</v>
      </c>
      <c r="N1184" s="279" t="s">
        <v>394</v>
      </c>
      <c r="O1184" s="279" t="s">
        <v>394</v>
      </c>
      <c r="P1184" s="315">
        <v>0</v>
      </c>
      <c r="Q1184" s="279" t="s">
        <v>394</v>
      </c>
      <c r="R1184" s="315" t="s">
        <v>394</v>
      </c>
      <c r="S1184" s="279" t="s">
        <v>394</v>
      </c>
      <c r="T1184" s="279" t="s">
        <v>394</v>
      </c>
      <c r="U1184" s="315" t="s">
        <v>394</v>
      </c>
      <c r="V1184" s="315" t="s">
        <v>394</v>
      </c>
      <c r="W1184" s="315" t="s">
        <v>394</v>
      </c>
      <c r="X1184" s="315" t="s">
        <v>394</v>
      </c>
      <c r="Y1184" s="281"/>
      <c r="Z1184" s="315" t="s">
        <v>394</v>
      </c>
      <c r="AA1184" s="315" t="s">
        <v>394</v>
      </c>
      <c r="AB1184" s="281"/>
      <c r="AC1184" s="279" t="s">
        <v>855</v>
      </c>
      <c r="AF1184" s="276" t="str">
        <f>IFERROR(VLOOKUP(A1184,'[1]قوائم الترجمة'!AC$2:AD$2397,1,0),"م")</f>
        <v>م</v>
      </c>
      <c r="AG1184" s="233"/>
      <c r="AH1184" s="233"/>
      <c r="AI1184" s="233"/>
      <c r="AJ1184" s="233"/>
      <c r="AL1184" s="267"/>
      <c r="AM1184" s="235"/>
      <c r="AO1184" s="233"/>
      <c r="AU1184" s="234"/>
    </row>
    <row r="1185" spans="1:47" ht="21" x14ac:dyDescent="0.4">
      <c r="A1185" s="278">
        <v>118604</v>
      </c>
      <c r="B1185" s="279" t="s">
        <v>7459</v>
      </c>
      <c r="C1185" s="279" t="s">
        <v>90</v>
      </c>
      <c r="D1185" s="279" t="s">
        <v>475</v>
      </c>
      <c r="E1185" s="279" t="s">
        <v>394</v>
      </c>
      <c r="F1185" s="303"/>
      <c r="G1185" s="303"/>
      <c r="H1185" s="279" t="s">
        <v>394</v>
      </c>
      <c r="I1185" s="279" t="s">
        <v>540</v>
      </c>
      <c r="J1185" s="279" t="s">
        <v>394</v>
      </c>
      <c r="K1185" s="279" t="s">
        <v>394</v>
      </c>
      <c r="L1185" s="279" t="s">
        <v>394</v>
      </c>
      <c r="M1185" s="279" t="s">
        <v>394</v>
      </c>
      <c r="N1185" s="279" t="s">
        <v>394</v>
      </c>
      <c r="O1185" s="279" t="s">
        <v>394</v>
      </c>
      <c r="P1185" s="315">
        <v>0</v>
      </c>
      <c r="Q1185" s="279" t="s">
        <v>394</v>
      </c>
      <c r="R1185" s="315" t="s">
        <v>394</v>
      </c>
      <c r="S1185" s="279" t="s">
        <v>394</v>
      </c>
      <c r="T1185" s="279" t="s">
        <v>394</v>
      </c>
      <c r="U1185" s="315" t="s">
        <v>394</v>
      </c>
      <c r="V1185" s="315" t="s">
        <v>394</v>
      </c>
      <c r="W1185" s="315" t="s">
        <v>394</v>
      </c>
      <c r="X1185" s="315" t="s">
        <v>394</v>
      </c>
      <c r="Y1185" s="281"/>
      <c r="Z1185" s="315" t="s">
        <v>394</v>
      </c>
      <c r="AA1185" s="315" t="s">
        <v>394</v>
      </c>
      <c r="AB1185" s="281"/>
      <c r="AC1185" s="279" t="s">
        <v>855</v>
      </c>
      <c r="AF1185" s="276" t="str">
        <f>IFERROR(VLOOKUP(A1185,'[1]قوائم الترجمة'!AC$2:AD$2397,1,0),"م")</f>
        <v>م</v>
      </c>
      <c r="AG1185" s="233"/>
      <c r="AH1185" s="233"/>
      <c r="AI1185" s="233"/>
      <c r="AJ1185" s="233"/>
      <c r="AL1185" s="267"/>
      <c r="AM1185" s="235"/>
      <c r="AO1185" s="233"/>
      <c r="AU1185" s="234"/>
    </row>
    <row r="1186" spans="1:47" ht="21" x14ac:dyDescent="0.4">
      <c r="A1186" s="278">
        <v>118605</v>
      </c>
      <c r="B1186" s="279" t="s">
        <v>7655</v>
      </c>
      <c r="C1186" s="279" t="s">
        <v>73</v>
      </c>
      <c r="D1186" s="279" t="s">
        <v>565</v>
      </c>
      <c r="E1186" s="279" t="s">
        <v>394</v>
      </c>
      <c r="F1186" s="303"/>
      <c r="G1186" s="303"/>
      <c r="H1186" s="279" t="s">
        <v>394</v>
      </c>
      <c r="I1186" s="279" t="s">
        <v>61</v>
      </c>
      <c r="J1186" s="279" t="s">
        <v>394</v>
      </c>
      <c r="K1186" s="279" t="s">
        <v>394</v>
      </c>
      <c r="L1186" s="279" t="s">
        <v>394</v>
      </c>
      <c r="M1186" s="279" t="s">
        <v>394</v>
      </c>
      <c r="N1186" s="279" t="s">
        <v>394</v>
      </c>
      <c r="O1186" s="279" t="s">
        <v>394</v>
      </c>
      <c r="P1186" s="315">
        <v>0</v>
      </c>
      <c r="Q1186" s="279" t="s">
        <v>394</v>
      </c>
      <c r="R1186" s="315" t="s">
        <v>394</v>
      </c>
      <c r="S1186" s="279" t="s">
        <v>394</v>
      </c>
      <c r="T1186" s="279" t="s">
        <v>394</v>
      </c>
      <c r="U1186" s="315" t="s">
        <v>394</v>
      </c>
      <c r="V1186" s="315" t="s">
        <v>394</v>
      </c>
      <c r="W1186" s="315" t="s">
        <v>394</v>
      </c>
      <c r="X1186" s="315" t="s">
        <v>394</v>
      </c>
      <c r="Y1186" s="281"/>
      <c r="Z1186" s="315" t="s">
        <v>394</v>
      </c>
      <c r="AA1186" s="315" t="s">
        <v>394</v>
      </c>
      <c r="AB1186" s="281"/>
      <c r="AC1186" s="279" t="s">
        <v>855</v>
      </c>
      <c r="AF1186" s="276" t="str">
        <f>IFERROR(VLOOKUP(A1186,'[1]قوائم الترجمة'!AC$2:AD$2397,1,0),"م")</f>
        <v>م</v>
      </c>
      <c r="AG1186" s="233"/>
      <c r="AH1186" s="233"/>
      <c r="AI1186" s="233"/>
      <c r="AJ1186" s="233"/>
      <c r="AL1186" s="267"/>
      <c r="AM1186" s="235"/>
      <c r="AU1186" s="234"/>
    </row>
    <row r="1187" spans="1:47" ht="21" x14ac:dyDescent="0.4">
      <c r="A1187" s="278">
        <v>118606</v>
      </c>
      <c r="B1187" s="279" t="s">
        <v>5022</v>
      </c>
      <c r="C1187" s="279" t="s">
        <v>65</v>
      </c>
      <c r="D1187" s="279" t="s">
        <v>560</v>
      </c>
      <c r="E1187" s="279" t="s">
        <v>394</v>
      </c>
      <c r="F1187" s="303"/>
      <c r="G1187" s="303"/>
      <c r="H1187" s="279" t="s">
        <v>394</v>
      </c>
      <c r="I1187" s="279" t="s">
        <v>61</v>
      </c>
      <c r="J1187" s="279" t="s">
        <v>394</v>
      </c>
      <c r="K1187" s="279" t="s">
        <v>394</v>
      </c>
      <c r="L1187" s="279" t="s">
        <v>394</v>
      </c>
      <c r="M1187" s="279" t="s">
        <v>394</v>
      </c>
      <c r="N1187" s="279" t="s">
        <v>394</v>
      </c>
      <c r="O1187" s="279" t="s">
        <v>394</v>
      </c>
      <c r="P1187" s="315">
        <v>0</v>
      </c>
      <c r="Q1187" s="279" t="s">
        <v>394</v>
      </c>
      <c r="R1187" s="315" t="s">
        <v>394</v>
      </c>
      <c r="S1187" s="279" t="s">
        <v>394</v>
      </c>
      <c r="T1187" s="279" t="s">
        <v>394</v>
      </c>
      <c r="U1187" s="315" t="s">
        <v>394</v>
      </c>
      <c r="V1187" s="315" t="s">
        <v>394</v>
      </c>
      <c r="W1187" s="315" t="s">
        <v>394</v>
      </c>
      <c r="X1187" s="315" t="s">
        <v>394</v>
      </c>
      <c r="Y1187" s="281"/>
      <c r="Z1187" s="315" t="s">
        <v>394</v>
      </c>
      <c r="AA1187" s="315" t="s">
        <v>394</v>
      </c>
      <c r="AB1187" s="281"/>
      <c r="AC1187" s="279" t="s">
        <v>394</v>
      </c>
      <c r="AF1187" s="276" t="str">
        <f>IFERROR(VLOOKUP(A1187,'[1]قوائم الترجمة'!AC$2:AD$2397,1,0),"م")</f>
        <v>م</v>
      </c>
      <c r="AG1187" s="233"/>
      <c r="AH1187" s="233"/>
      <c r="AI1187" s="233"/>
      <c r="AJ1187" s="233"/>
      <c r="AL1187" s="267"/>
      <c r="AM1187" s="235"/>
      <c r="AU1187" s="234"/>
    </row>
    <row r="1188" spans="1:47" ht="21" x14ac:dyDescent="0.4">
      <c r="A1188" s="275">
        <v>118607</v>
      </c>
      <c r="B1188" s="276" t="s">
        <v>5021</v>
      </c>
      <c r="C1188" s="276" t="s">
        <v>1078</v>
      </c>
      <c r="D1188" s="276" t="s">
        <v>297</v>
      </c>
      <c r="E1188" s="276" t="s">
        <v>424</v>
      </c>
      <c r="F1188" s="276" t="s">
        <v>8460</v>
      </c>
      <c r="G1188" s="276" t="s">
        <v>402</v>
      </c>
      <c r="H1188" s="276" t="s">
        <v>428</v>
      </c>
      <c r="I1188" s="276" t="s">
        <v>538</v>
      </c>
      <c r="J1188" s="276" t="s">
        <v>426</v>
      </c>
      <c r="K1188" s="277">
        <v>0</v>
      </c>
      <c r="L1188" s="276" t="s">
        <v>402</v>
      </c>
      <c r="M1188" s="303"/>
      <c r="N1188" s="276" t="s">
        <v>394</v>
      </c>
      <c r="O1188" s="276" t="s">
        <v>394</v>
      </c>
      <c r="P1188" s="315">
        <v>0</v>
      </c>
      <c r="Q1188" s="303"/>
      <c r="R1188" s="317" t="s">
        <v>394</v>
      </c>
      <c r="S1188" s="276" t="s">
        <v>394</v>
      </c>
      <c r="T1188" s="303"/>
      <c r="AC1188" s="276" t="s">
        <v>394</v>
      </c>
      <c r="AF1188" s="276">
        <f>IFERROR(VLOOKUP(A1188,'[1]قوائم الترجمة'!AC$2:AD$2397,1,0),"م")</f>
        <v>118607</v>
      </c>
      <c r="AG1188" s="233"/>
      <c r="AH1188" s="233"/>
      <c r="AI1188" s="233"/>
      <c r="AJ1188" s="233"/>
      <c r="AL1188" s="267"/>
      <c r="AM1188" s="235"/>
      <c r="AU1188" s="234"/>
    </row>
    <row r="1189" spans="1:47" ht="21" x14ac:dyDescent="0.4">
      <c r="A1189" s="278">
        <v>118608</v>
      </c>
      <c r="B1189" s="279" t="s">
        <v>5020</v>
      </c>
      <c r="C1189" s="279" t="s">
        <v>1080</v>
      </c>
      <c r="D1189" s="279" t="s">
        <v>740</v>
      </c>
      <c r="E1189" s="279" t="s">
        <v>394</v>
      </c>
      <c r="F1189" s="303"/>
      <c r="G1189" s="303"/>
      <c r="H1189" s="279" t="s">
        <v>394</v>
      </c>
      <c r="I1189" s="279" t="s">
        <v>61</v>
      </c>
      <c r="J1189" s="279" t="s">
        <v>394</v>
      </c>
      <c r="K1189" s="279" t="s">
        <v>394</v>
      </c>
      <c r="L1189" s="279" t="s">
        <v>394</v>
      </c>
      <c r="M1189" s="279" t="s">
        <v>394</v>
      </c>
      <c r="N1189" s="279" t="s">
        <v>394</v>
      </c>
      <c r="O1189" s="279" t="s">
        <v>394</v>
      </c>
      <c r="P1189" s="315">
        <v>0</v>
      </c>
      <c r="Q1189" s="279" t="s">
        <v>394</v>
      </c>
      <c r="R1189" s="315" t="s">
        <v>394</v>
      </c>
      <c r="S1189" s="279" t="s">
        <v>394</v>
      </c>
      <c r="T1189" s="279" t="s">
        <v>394</v>
      </c>
      <c r="U1189" s="315" t="s">
        <v>394</v>
      </c>
      <c r="V1189" s="315" t="s">
        <v>394</v>
      </c>
      <c r="W1189" s="315" t="s">
        <v>394</v>
      </c>
      <c r="X1189" s="315" t="s">
        <v>394</v>
      </c>
      <c r="Y1189" s="281"/>
      <c r="Z1189" s="315" t="s">
        <v>394</v>
      </c>
      <c r="AA1189" s="315" t="s">
        <v>394</v>
      </c>
      <c r="AB1189" s="281"/>
      <c r="AC1189" s="279" t="s">
        <v>855</v>
      </c>
      <c r="AF1189" s="276" t="str">
        <f>IFERROR(VLOOKUP(A1189,'[1]قوائم الترجمة'!AC$2:AD$2397,1,0),"م")</f>
        <v>م</v>
      </c>
      <c r="AG1189" s="233"/>
      <c r="AH1189" s="233"/>
      <c r="AI1189" s="233"/>
      <c r="AJ1189" s="233"/>
      <c r="AL1189" s="267"/>
      <c r="AM1189" s="235"/>
      <c r="AO1189" s="233"/>
      <c r="AU1189" s="234"/>
    </row>
    <row r="1190" spans="1:47" ht="21" x14ac:dyDescent="0.4">
      <c r="A1190" s="278">
        <v>118610</v>
      </c>
      <c r="B1190" s="279" t="s">
        <v>1405</v>
      </c>
      <c r="C1190" s="279" t="s">
        <v>68</v>
      </c>
      <c r="D1190" s="279" t="s">
        <v>256</v>
      </c>
      <c r="E1190" s="279" t="s">
        <v>394</v>
      </c>
      <c r="F1190" s="303"/>
      <c r="G1190" s="303"/>
      <c r="H1190" s="279" t="s">
        <v>394</v>
      </c>
      <c r="I1190" s="279" t="s">
        <v>61</v>
      </c>
      <c r="J1190" s="279" t="s">
        <v>394</v>
      </c>
      <c r="K1190" s="279" t="s">
        <v>394</v>
      </c>
      <c r="L1190" s="279" t="s">
        <v>394</v>
      </c>
      <c r="M1190" s="279" t="s">
        <v>394</v>
      </c>
      <c r="N1190" s="279" t="s">
        <v>394</v>
      </c>
      <c r="O1190" s="279" t="s">
        <v>394</v>
      </c>
      <c r="P1190" s="315">
        <v>0</v>
      </c>
      <c r="Q1190" s="279" t="s">
        <v>394</v>
      </c>
      <c r="R1190" s="315" t="s">
        <v>394</v>
      </c>
      <c r="S1190" s="279" t="s">
        <v>394</v>
      </c>
      <c r="T1190" s="279" t="s">
        <v>394</v>
      </c>
      <c r="U1190" s="315" t="s">
        <v>394</v>
      </c>
      <c r="V1190" s="315" t="s">
        <v>394</v>
      </c>
      <c r="W1190" s="315" t="s">
        <v>394</v>
      </c>
      <c r="X1190" s="315" t="s">
        <v>394</v>
      </c>
      <c r="Y1190" s="281"/>
      <c r="Z1190" s="315" t="s">
        <v>394</v>
      </c>
      <c r="AA1190" s="315" t="s">
        <v>394</v>
      </c>
      <c r="AB1190" s="281"/>
      <c r="AC1190" s="279" t="s">
        <v>855</v>
      </c>
      <c r="AF1190" s="276" t="str">
        <f>IFERROR(VLOOKUP(A1190,'[1]قوائم الترجمة'!AC$2:AD$2397,1,0),"م")</f>
        <v>م</v>
      </c>
      <c r="AG1190" s="233"/>
      <c r="AH1190" s="233"/>
      <c r="AI1190" s="233"/>
      <c r="AJ1190" s="233"/>
      <c r="AL1190" s="267"/>
      <c r="AM1190" s="235"/>
      <c r="AO1190" s="233"/>
      <c r="AU1190" s="234"/>
    </row>
    <row r="1191" spans="1:47" ht="21" x14ac:dyDescent="0.4">
      <c r="A1191" s="278">
        <v>118612</v>
      </c>
      <c r="B1191" s="279" t="s">
        <v>5589</v>
      </c>
      <c r="C1191" s="279" t="s">
        <v>10378</v>
      </c>
      <c r="D1191" s="279" t="s">
        <v>10379</v>
      </c>
      <c r="E1191" s="279" t="s">
        <v>394</v>
      </c>
      <c r="F1191" s="303"/>
      <c r="G1191" s="303"/>
      <c r="H1191" s="279" t="s">
        <v>394</v>
      </c>
      <c r="I1191" s="279" t="s">
        <v>539</v>
      </c>
      <c r="J1191" s="279" t="s">
        <v>394</v>
      </c>
      <c r="K1191" s="279" t="s">
        <v>394</v>
      </c>
      <c r="L1191" s="279" t="s">
        <v>394</v>
      </c>
      <c r="M1191" s="279" t="s">
        <v>394</v>
      </c>
      <c r="N1191" s="279" t="s">
        <v>394</v>
      </c>
      <c r="O1191" s="279" t="s">
        <v>394</v>
      </c>
      <c r="P1191" s="315">
        <v>0</v>
      </c>
      <c r="Q1191" s="279" t="s">
        <v>394</v>
      </c>
      <c r="R1191" s="315" t="s">
        <v>394</v>
      </c>
      <c r="S1191" s="279" t="s">
        <v>394</v>
      </c>
      <c r="T1191" s="279" t="s">
        <v>394</v>
      </c>
      <c r="U1191" s="315" t="s">
        <v>394</v>
      </c>
      <c r="V1191" s="315" t="s">
        <v>394</v>
      </c>
      <c r="W1191" s="315" t="s">
        <v>394</v>
      </c>
      <c r="X1191" s="315" t="s">
        <v>394</v>
      </c>
      <c r="Y1191" s="281"/>
      <c r="Z1191" s="315" t="s">
        <v>394</v>
      </c>
      <c r="AA1191" s="315" t="s">
        <v>394</v>
      </c>
      <c r="AB1191" s="281"/>
      <c r="AC1191" s="279" t="s">
        <v>855</v>
      </c>
      <c r="AF1191" s="276" t="str">
        <f>IFERROR(VLOOKUP(A1191,'[1]قوائم الترجمة'!AC$2:AD$2397,1,0),"م")</f>
        <v>م</v>
      </c>
      <c r="AG1191" s="233"/>
      <c r="AH1191" s="233"/>
      <c r="AI1191" s="233"/>
      <c r="AJ1191" s="233"/>
      <c r="AL1191" s="267"/>
      <c r="AM1191" s="235"/>
      <c r="AU1191" s="234"/>
    </row>
    <row r="1192" spans="1:47" ht="21" x14ac:dyDescent="0.4">
      <c r="A1192" s="278">
        <v>118614</v>
      </c>
      <c r="B1192" s="279" t="s">
        <v>5019</v>
      </c>
      <c r="C1192" s="279" t="s">
        <v>72</v>
      </c>
      <c r="D1192" s="279" t="s">
        <v>685</v>
      </c>
      <c r="E1192" s="279" t="s">
        <v>394</v>
      </c>
      <c r="F1192" s="303"/>
      <c r="G1192" s="303"/>
      <c r="H1192" s="279" t="s">
        <v>394</v>
      </c>
      <c r="I1192" s="279" t="s">
        <v>540</v>
      </c>
      <c r="J1192" s="279" t="s">
        <v>394</v>
      </c>
      <c r="K1192" s="279" t="s">
        <v>394</v>
      </c>
      <c r="L1192" s="279" t="s">
        <v>394</v>
      </c>
      <c r="M1192" s="279" t="s">
        <v>394</v>
      </c>
      <c r="N1192" s="279" t="s">
        <v>394</v>
      </c>
      <c r="O1192" s="279" t="s">
        <v>394</v>
      </c>
      <c r="P1192" s="315">
        <v>0</v>
      </c>
      <c r="Q1192" s="279" t="s">
        <v>394</v>
      </c>
      <c r="R1192" s="315" t="s">
        <v>394</v>
      </c>
      <c r="S1192" s="279" t="s">
        <v>394</v>
      </c>
      <c r="T1192" s="279" t="s">
        <v>394</v>
      </c>
      <c r="U1192" s="315" t="s">
        <v>394</v>
      </c>
      <c r="V1192" s="315" t="s">
        <v>394</v>
      </c>
      <c r="W1192" s="315" t="s">
        <v>394</v>
      </c>
      <c r="X1192" s="315" t="s">
        <v>394</v>
      </c>
      <c r="Y1192" s="281"/>
      <c r="Z1192" s="315" t="s">
        <v>394</v>
      </c>
      <c r="AA1192" s="315" t="s">
        <v>394</v>
      </c>
      <c r="AB1192" s="281"/>
      <c r="AC1192" s="279" t="s">
        <v>394</v>
      </c>
      <c r="AF1192" s="276" t="str">
        <f>IFERROR(VLOOKUP(A1192,'[1]قوائم الترجمة'!AC$2:AD$2397,1,0),"م")</f>
        <v>م</v>
      </c>
      <c r="AG1192" s="233"/>
      <c r="AH1192" s="233"/>
      <c r="AI1192" s="233"/>
      <c r="AJ1192" s="233"/>
      <c r="AL1192" s="267"/>
      <c r="AM1192" s="235"/>
      <c r="AO1192" s="236"/>
      <c r="AU1192" s="234"/>
    </row>
    <row r="1193" spans="1:47" ht="21" x14ac:dyDescent="0.4">
      <c r="A1193" s="278">
        <v>118616</v>
      </c>
      <c r="B1193" s="279" t="s">
        <v>5895</v>
      </c>
      <c r="C1193" s="279" t="s">
        <v>84</v>
      </c>
      <c r="D1193" s="279" t="s">
        <v>308</v>
      </c>
      <c r="E1193" s="279" t="s">
        <v>394</v>
      </c>
      <c r="F1193" s="303"/>
      <c r="G1193" s="303"/>
      <c r="H1193" s="279" t="s">
        <v>394</v>
      </c>
      <c r="I1193" s="279" t="s">
        <v>540</v>
      </c>
      <c r="J1193" s="279" t="s">
        <v>394</v>
      </c>
      <c r="K1193" s="279" t="s">
        <v>394</v>
      </c>
      <c r="L1193" s="279" t="s">
        <v>394</v>
      </c>
      <c r="M1193" s="279" t="s">
        <v>394</v>
      </c>
      <c r="N1193" s="279" t="s">
        <v>394</v>
      </c>
      <c r="O1193" s="279" t="s">
        <v>394</v>
      </c>
      <c r="P1193" s="315">
        <v>0</v>
      </c>
      <c r="Q1193" s="279" t="s">
        <v>394</v>
      </c>
      <c r="R1193" s="315" t="s">
        <v>394</v>
      </c>
      <c r="S1193" s="279" t="s">
        <v>394</v>
      </c>
      <c r="T1193" s="279" t="s">
        <v>394</v>
      </c>
      <c r="U1193" s="315" t="s">
        <v>394</v>
      </c>
      <c r="V1193" s="315" t="s">
        <v>394</v>
      </c>
      <c r="W1193" s="315" t="s">
        <v>394</v>
      </c>
      <c r="X1193" s="315" t="s">
        <v>394</v>
      </c>
      <c r="Y1193" s="281"/>
      <c r="Z1193" s="315" t="s">
        <v>394</v>
      </c>
      <c r="AA1193" s="315" t="s">
        <v>394</v>
      </c>
      <c r="AB1193" s="281"/>
      <c r="AC1193" s="279" t="s">
        <v>855</v>
      </c>
      <c r="AF1193" s="276" t="str">
        <f>IFERROR(VLOOKUP(A1193,'[1]قوائم الترجمة'!AC$2:AD$2397,1,0),"م")</f>
        <v>م</v>
      </c>
      <c r="AG1193" s="233"/>
      <c r="AH1193" s="233"/>
      <c r="AI1193" s="233"/>
      <c r="AJ1193" s="233"/>
      <c r="AL1193" s="267"/>
      <c r="AM1193" s="235"/>
      <c r="AO1193" s="233"/>
      <c r="AU1193" s="234"/>
    </row>
    <row r="1194" spans="1:47" ht="21" x14ac:dyDescent="0.4">
      <c r="A1194" s="278">
        <v>118618</v>
      </c>
      <c r="B1194" s="279" t="s">
        <v>5917</v>
      </c>
      <c r="C1194" s="279" t="s">
        <v>648</v>
      </c>
      <c r="D1194" s="279" t="s">
        <v>579</v>
      </c>
      <c r="E1194" s="279" t="s">
        <v>424</v>
      </c>
      <c r="F1194" s="279" t="s">
        <v>9110</v>
      </c>
      <c r="G1194" s="279" t="s">
        <v>402</v>
      </c>
      <c r="H1194" s="279" t="s">
        <v>428</v>
      </c>
      <c r="I1194" s="279" t="s">
        <v>61</v>
      </c>
      <c r="J1194" s="279" t="s">
        <v>403</v>
      </c>
      <c r="K1194" s="280">
        <v>0</v>
      </c>
      <c r="L1194" s="279" t="s">
        <v>402</v>
      </c>
      <c r="M1194" s="279" t="s">
        <v>394</v>
      </c>
      <c r="N1194" s="279"/>
      <c r="O1194" s="279" t="s">
        <v>394</v>
      </c>
      <c r="P1194" s="315">
        <v>0</v>
      </c>
      <c r="Q1194" s="278"/>
      <c r="S1194" s="279" t="s">
        <v>394</v>
      </c>
      <c r="T1194" s="279" t="s">
        <v>394</v>
      </c>
      <c r="AC1194" s="279" t="s">
        <v>855</v>
      </c>
      <c r="AF1194" s="276">
        <f>IFERROR(VLOOKUP(A1194,'[1]قوائم الترجمة'!AC$2:AD$2397,1,0),"م")</f>
        <v>118618</v>
      </c>
      <c r="AG1194" s="233"/>
      <c r="AH1194" s="233"/>
      <c r="AI1194" s="233"/>
      <c r="AJ1194" s="233"/>
      <c r="AL1194" s="267"/>
      <c r="AM1194" s="235"/>
      <c r="AU1194" s="234"/>
    </row>
    <row r="1195" spans="1:47" ht="21" x14ac:dyDescent="0.4">
      <c r="A1195" s="278">
        <v>118619</v>
      </c>
      <c r="B1195" s="279" t="s">
        <v>5018</v>
      </c>
      <c r="C1195" s="279" t="s">
        <v>65</v>
      </c>
      <c r="D1195" s="279" t="s">
        <v>486</v>
      </c>
      <c r="E1195" s="279" t="s">
        <v>394</v>
      </c>
      <c r="F1195" s="303"/>
      <c r="G1195" s="303"/>
      <c r="H1195" s="279" t="s">
        <v>394</v>
      </c>
      <c r="I1195" s="279" t="s">
        <v>540</v>
      </c>
      <c r="J1195" s="279" t="s">
        <v>394</v>
      </c>
      <c r="K1195" s="279" t="s">
        <v>394</v>
      </c>
      <c r="L1195" s="279" t="s">
        <v>394</v>
      </c>
      <c r="M1195" s="279" t="s">
        <v>394</v>
      </c>
      <c r="N1195" s="279" t="s">
        <v>394</v>
      </c>
      <c r="O1195" s="279" t="s">
        <v>394</v>
      </c>
      <c r="P1195" s="315">
        <v>0</v>
      </c>
      <c r="Q1195" s="279" t="s">
        <v>394</v>
      </c>
      <c r="R1195" s="315" t="s">
        <v>394</v>
      </c>
      <c r="S1195" s="279" t="s">
        <v>394</v>
      </c>
      <c r="T1195" s="279" t="s">
        <v>394</v>
      </c>
      <c r="U1195" s="315" t="s">
        <v>394</v>
      </c>
      <c r="V1195" s="315" t="s">
        <v>394</v>
      </c>
      <c r="W1195" s="315" t="s">
        <v>394</v>
      </c>
      <c r="X1195" s="315" t="s">
        <v>394</v>
      </c>
      <c r="Y1195" s="281"/>
      <c r="Z1195" s="315" t="s">
        <v>394</v>
      </c>
      <c r="AA1195" s="315" t="s">
        <v>394</v>
      </c>
      <c r="AB1195" s="281"/>
      <c r="AC1195" s="279" t="s">
        <v>855</v>
      </c>
      <c r="AF1195" s="276" t="str">
        <f>IFERROR(VLOOKUP(A1195,'[1]قوائم الترجمة'!AC$2:AD$2397,1,0),"م")</f>
        <v>م</v>
      </c>
      <c r="AG1195" s="233"/>
      <c r="AH1195" s="233"/>
      <c r="AI1195" s="233"/>
      <c r="AJ1195" s="233"/>
      <c r="AL1195" s="267"/>
      <c r="AM1195" s="235"/>
      <c r="AU1195" s="234"/>
    </row>
    <row r="1196" spans="1:47" ht="21" x14ac:dyDescent="0.4">
      <c r="A1196" s="278">
        <v>118625</v>
      </c>
      <c r="B1196" s="279" t="s">
        <v>5017</v>
      </c>
      <c r="C1196" s="279" t="s">
        <v>1075</v>
      </c>
      <c r="D1196" s="279" t="s">
        <v>669</v>
      </c>
      <c r="E1196" s="279" t="s">
        <v>394</v>
      </c>
      <c r="F1196" s="303"/>
      <c r="G1196" s="303"/>
      <c r="H1196" s="279" t="s">
        <v>394</v>
      </c>
      <c r="I1196" s="279" t="s">
        <v>61</v>
      </c>
      <c r="J1196" s="279" t="s">
        <v>394</v>
      </c>
      <c r="K1196" s="279" t="s">
        <v>394</v>
      </c>
      <c r="L1196" s="279" t="s">
        <v>394</v>
      </c>
      <c r="M1196" s="279" t="s">
        <v>394</v>
      </c>
      <c r="N1196" s="279" t="s">
        <v>394</v>
      </c>
      <c r="O1196" s="279" t="s">
        <v>394</v>
      </c>
      <c r="P1196" s="315">
        <v>0</v>
      </c>
      <c r="Q1196" s="279" t="s">
        <v>394</v>
      </c>
      <c r="R1196" s="315" t="s">
        <v>394</v>
      </c>
      <c r="S1196" s="279" t="s">
        <v>394</v>
      </c>
      <c r="T1196" s="279" t="s">
        <v>394</v>
      </c>
      <c r="U1196" s="315" t="s">
        <v>394</v>
      </c>
      <c r="V1196" s="315" t="s">
        <v>394</v>
      </c>
      <c r="W1196" s="315" t="s">
        <v>394</v>
      </c>
      <c r="X1196" s="315" t="s">
        <v>394</v>
      </c>
      <c r="Y1196" s="281"/>
      <c r="Z1196" s="315" t="s">
        <v>394</v>
      </c>
      <c r="AA1196" s="315" t="s">
        <v>394</v>
      </c>
      <c r="AB1196" s="281"/>
      <c r="AC1196" s="279" t="s">
        <v>855</v>
      </c>
      <c r="AF1196" s="276" t="str">
        <f>IFERROR(VLOOKUP(A1196,'[1]قوائم الترجمة'!AC$2:AD$2397,1,0),"م")</f>
        <v>م</v>
      </c>
      <c r="AG1196" s="233"/>
      <c r="AH1196" s="233"/>
      <c r="AI1196" s="233"/>
      <c r="AJ1196" s="233"/>
      <c r="AL1196" s="267"/>
      <c r="AM1196" s="235"/>
      <c r="AO1196" s="236"/>
      <c r="AU1196" s="234"/>
    </row>
    <row r="1197" spans="1:47" ht="21" x14ac:dyDescent="0.4">
      <c r="A1197" s="278">
        <v>118628</v>
      </c>
      <c r="B1197" s="279" t="s">
        <v>1580</v>
      </c>
      <c r="C1197" s="279" t="s">
        <v>1047</v>
      </c>
      <c r="D1197" s="279" t="s">
        <v>287</v>
      </c>
      <c r="E1197" s="279" t="s">
        <v>394</v>
      </c>
      <c r="F1197" s="303"/>
      <c r="G1197" s="303"/>
      <c r="H1197" s="279" t="s">
        <v>394</v>
      </c>
      <c r="I1197" s="279" t="s">
        <v>538</v>
      </c>
      <c r="J1197" s="279" t="s">
        <v>394</v>
      </c>
      <c r="K1197" s="279" t="s">
        <v>394</v>
      </c>
      <c r="L1197" s="279" t="s">
        <v>394</v>
      </c>
      <c r="M1197" s="279" t="s">
        <v>394</v>
      </c>
      <c r="N1197" s="279" t="s">
        <v>394</v>
      </c>
      <c r="O1197" s="279" t="s">
        <v>394</v>
      </c>
      <c r="P1197" s="315">
        <v>0</v>
      </c>
      <c r="Q1197" s="279" t="s">
        <v>394</v>
      </c>
      <c r="R1197" s="315" t="s">
        <v>394</v>
      </c>
      <c r="S1197" s="279" t="s">
        <v>394</v>
      </c>
      <c r="T1197" s="279" t="s">
        <v>394</v>
      </c>
      <c r="U1197" s="315" t="s">
        <v>394</v>
      </c>
      <c r="V1197" s="315" t="s">
        <v>394</v>
      </c>
      <c r="W1197" s="315" t="s">
        <v>394</v>
      </c>
      <c r="X1197" s="315" t="s">
        <v>394</v>
      </c>
      <c r="Y1197" s="281"/>
      <c r="Z1197" s="315" t="s">
        <v>394</v>
      </c>
      <c r="AA1197" s="315" t="s">
        <v>394</v>
      </c>
      <c r="AB1197" s="281"/>
      <c r="AC1197" s="279" t="s">
        <v>855</v>
      </c>
      <c r="AF1197" s="276" t="str">
        <f>IFERROR(VLOOKUP(A1197,'[1]قوائم الترجمة'!AC$2:AD$2397,1,0),"م")</f>
        <v>م</v>
      </c>
      <c r="AG1197" s="233"/>
      <c r="AH1197" s="233"/>
      <c r="AI1197" s="233"/>
      <c r="AJ1197" s="233"/>
      <c r="AL1197" s="267"/>
      <c r="AM1197" s="235"/>
      <c r="AU1197" s="234"/>
    </row>
    <row r="1198" spans="1:47" ht="21" x14ac:dyDescent="0.4">
      <c r="A1198" s="278">
        <v>118634</v>
      </c>
      <c r="B1198" s="279" t="s">
        <v>5016</v>
      </c>
      <c r="C1198" s="279" t="s">
        <v>793</v>
      </c>
      <c r="D1198" s="279" t="s">
        <v>281</v>
      </c>
      <c r="E1198" s="279" t="s">
        <v>424</v>
      </c>
      <c r="F1198" s="279" t="s">
        <v>9111</v>
      </c>
      <c r="G1198" s="279" t="s">
        <v>402</v>
      </c>
      <c r="H1198" s="279" t="s">
        <v>425</v>
      </c>
      <c r="I1198" s="279" t="s">
        <v>67</v>
      </c>
      <c r="J1198" s="279" t="s">
        <v>403</v>
      </c>
      <c r="K1198" s="280">
        <v>2008</v>
      </c>
      <c r="L1198" s="279" t="s">
        <v>402</v>
      </c>
      <c r="M1198" s="279" t="s">
        <v>394</v>
      </c>
      <c r="N1198" s="279" t="s">
        <v>394</v>
      </c>
      <c r="O1198" s="279" t="s">
        <v>394</v>
      </c>
      <c r="P1198" s="315">
        <v>0</v>
      </c>
      <c r="Q1198" s="278"/>
      <c r="S1198" s="279" t="s">
        <v>394</v>
      </c>
      <c r="T1198" s="279" t="s">
        <v>394</v>
      </c>
      <c r="AC1198" s="279" t="s">
        <v>394</v>
      </c>
      <c r="AF1198" s="276">
        <f>IFERROR(VLOOKUP(A1198,'[1]قوائم الترجمة'!AC$2:AD$2397,1,0),"م")</f>
        <v>118634</v>
      </c>
      <c r="AG1198" s="233"/>
      <c r="AH1198" s="233"/>
      <c r="AI1198" s="233"/>
      <c r="AJ1198" s="233"/>
      <c r="AL1198" s="267"/>
      <c r="AM1198" s="235"/>
      <c r="AO1198" s="233"/>
      <c r="AU1198" s="234"/>
    </row>
    <row r="1199" spans="1:47" x14ac:dyDescent="0.3">
      <c r="A1199" s="278">
        <v>118637</v>
      </c>
      <c r="B1199" s="279" t="s">
        <v>5015</v>
      </c>
      <c r="C1199" s="279" t="s">
        <v>175</v>
      </c>
      <c r="D1199" s="279" t="s">
        <v>365</v>
      </c>
      <c r="E1199" s="279" t="s">
        <v>394</v>
      </c>
      <c r="F1199" s="303"/>
      <c r="G1199" s="303"/>
      <c r="H1199" s="279" t="s">
        <v>394</v>
      </c>
      <c r="I1199" s="279" t="s">
        <v>61</v>
      </c>
      <c r="J1199" s="279" t="s">
        <v>394</v>
      </c>
      <c r="K1199" s="279" t="s">
        <v>394</v>
      </c>
      <c r="L1199" s="279" t="s">
        <v>394</v>
      </c>
      <c r="M1199" s="279" t="s">
        <v>394</v>
      </c>
      <c r="N1199" s="279" t="s">
        <v>394</v>
      </c>
      <c r="O1199" s="279" t="s">
        <v>394</v>
      </c>
      <c r="P1199" s="315">
        <v>0</v>
      </c>
      <c r="Q1199" s="279" t="s">
        <v>394</v>
      </c>
      <c r="R1199" s="315" t="s">
        <v>394</v>
      </c>
      <c r="S1199" s="279" t="s">
        <v>394</v>
      </c>
      <c r="T1199" s="279" t="s">
        <v>394</v>
      </c>
      <c r="U1199" s="315" t="s">
        <v>394</v>
      </c>
      <c r="V1199" s="315" t="s">
        <v>394</v>
      </c>
      <c r="W1199" s="315" t="s">
        <v>394</v>
      </c>
      <c r="X1199" s="315" t="s">
        <v>394</v>
      </c>
      <c r="Y1199" s="281"/>
      <c r="Z1199" s="315" t="s">
        <v>394</v>
      </c>
      <c r="AA1199" s="315" t="s">
        <v>394</v>
      </c>
      <c r="AB1199" s="281"/>
      <c r="AC1199" s="279" t="s">
        <v>855</v>
      </c>
      <c r="AF1199" s="276" t="str">
        <f>IFERROR(VLOOKUP(A1199,'[1]قوائم الترجمة'!AC$2:AD$2397,1,0),"م")</f>
        <v>م</v>
      </c>
      <c r="AG1199" s="270"/>
      <c r="AH1199" s="266"/>
      <c r="AI1199" s="266"/>
      <c r="AJ1199" s="266"/>
      <c r="AL1199" s="267"/>
      <c r="AM1199" s="235"/>
      <c r="AU1199" s="234"/>
    </row>
    <row r="1200" spans="1:47" ht="21" x14ac:dyDescent="0.4">
      <c r="A1200" s="278">
        <v>118638</v>
      </c>
      <c r="B1200" s="279" t="s">
        <v>6780</v>
      </c>
      <c r="C1200" s="279" t="s">
        <v>174</v>
      </c>
      <c r="D1200" s="279" t="s">
        <v>6781</v>
      </c>
      <c r="E1200" s="279" t="s">
        <v>394</v>
      </c>
      <c r="F1200" s="303"/>
      <c r="G1200" s="303"/>
      <c r="H1200" s="279" t="s">
        <v>394</v>
      </c>
      <c r="I1200" s="279" t="s">
        <v>539</v>
      </c>
      <c r="J1200" s="279" t="s">
        <v>394</v>
      </c>
      <c r="K1200" s="279" t="s">
        <v>394</v>
      </c>
      <c r="L1200" s="279" t="s">
        <v>394</v>
      </c>
      <c r="M1200" s="279" t="s">
        <v>394</v>
      </c>
      <c r="N1200" s="279" t="s">
        <v>394</v>
      </c>
      <c r="O1200" s="279" t="s">
        <v>394</v>
      </c>
      <c r="P1200" s="315">
        <v>0</v>
      </c>
      <c r="Q1200" s="279" t="s">
        <v>394</v>
      </c>
      <c r="R1200" s="315" t="s">
        <v>394</v>
      </c>
      <c r="S1200" s="279" t="s">
        <v>394</v>
      </c>
      <c r="T1200" s="279" t="s">
        <v>394</v>
      </c>
      <c r="U1200" s="315" t="s">
        <v>394</v>
      </c>
      <c r="V1200" s="315" t="s">
        <v>394</v>
      </c>
      <c r="W1200" s="315" t="s">
        <v>394</v>
      </c>
      <c r="X1200" s="315" t="s">
        <v>394</v>
      </c>
      <c r="Y1200" s="281"/>
      <c r="Z1200" s="315" t="s">
        <v>394</v>
      </c>
      <c r="AA1200" s="315" t="s">
        <v>394</v>
      </c>
      <c r="AB1200" s="281"/>
      <c r="AC1200" s="279" t="s">
        <v>855</v>
      </c>
      <c r="AF1200" s="276" t="str">
        <f>IFERROR(VLOOKUP(A1200,'[1]قوائم الترجمة'!AC$2:AD$2397,1,0),"م")</f>
        <v>م</v>
      </c>
      <c r="AG1200" s="233"/>
      <c r="AH1200" s="233"/>
      <c r="AI1200" s="233"/>
      <c r="AJ1200" s="233"/>
      <c r="AL1200" s="267"/>
      <c r="AM1200" s="235"/>
      <c r="AU1200" s="234"/>
    </row>
    <row r="1201" spans="1:47" ht="21" x14ac:dyDescent="0.4">
      <c r="A1201" s="278">
        <v>118640</v>
      </c>
      <c r="B1201" s="279" t="s">
        <v>7237</v>
      </c>
      <c r="C1201" s="279" t="s">
        <v>1250</v>
      </c>
      <c r="D1201" s="279" t="s">
        <v>335</v>
      </c>
      <c r="E1201" s="279" t="s">
        <v>394</v>
      </c>
      <c r="F1201" s="303"/>
      <c r="G1201" s="303"/>
      <c r="H1201" s="279" t="s">
        <v>394</v>
      </c>
      <c r="I1201" s="279" t="s">
        <v>539</v>
      </c>
      <c r="J1201" s="279" t="s">
        <v>394</v>
      </c>
      <c r="K1201" s="279" t="s">
        <v>394</v>
      </c>
      <c r="L1201" s="279" t="s">
        <v>394</v>
      </c>
      <c r="M1201" s="279" t="s">
        <v>394</v>
      </c>
      <c r="N1201" s="279" t="s">
        <v>394</v>
      </c>
      <c r="O1201" s="279" t="s">
        <v>394</v>
      </c>
      <c r="P1201" s="315">
        <v>0</v>
      </c>
      <c r="Q1201" s="279" t="s">
        <v>394</v>
      </c>
      <c r="R1201" s="315" t="s">
        <v>394</v>
      </c>
      <c r="S1201" s="279" t="s">
        <v>394</v>
      </c>
      <c r="T1201" s="279" t="s">
        <v>394</v>
      </c>
      <c r="U1201" s="315" t="s">
        <v>394</v>
      </c>
      <c r="V1201" s="315" t="s">
        <v>394</v>
      </c>
      <c r="W1201" s="315" t="s">
        <v>394</v>
      </c>
      <c r="X1201" s="315" t="s">
        <v>394</v>
      </c>
      <c r="Y1201" s="281"/>
      <c r="Z1201" s="315" t="s">
        <v>394</v>
      </c>
      <c r="AA1201" s="315" t="s">
        <v>394</v>
      </c>
      <c r="AB1201" s="281"/>
      <c r="AC1201" s="279" t="s">
        <v>855</v>
      </c>
      <c r="AF1201" s="276" t="str">
        <f>IFERROR(VLOOKUP(A1201,'[1]قوائم الترجمة'!AC$2:AD$2397,1,0),"م")</f>
        <v>م</v>
      </c>
      <c r="AG1201" s="233"/>
      <c r="AH1201" s="233"/>
      <c r="AI1201" s="233"/>
      <c r="AJ1201" s="233"/>
      <c r="AL1201" s="267"/>
      <c r="AM1201" s="235"/>
      <c r="AU1201" s="234"/>
    </row>
    <row r="1202" spans="1:47" ht="21" x14ac:dyDescent="0.4">
      <c r="A1202" s="278">
        <v>118641</v>
      </c>
      <c r="B1202" s="279" t="s">
        <v>7361</v>
      </c>
      <c r="C1202" s="279" t="s">
        <v>68</v>
      </c>
      <c r="D1202" s="279" t="s">
        <v>275</v>
      </c>
      <c r="E1202" s="279" t="s">
        <v>394</v>
      </c>
      <c r="F1202" s="303"/>
      <c r="G1202" s="303"/>
      <c r="H1202" s="279" t="s">
        <v>394</v>
      </c>
      <c r="I1202" s="279" t="s">
        <v>538</v>
      </c>
      <c r="J1202" s="279" t="s">
        <v>394</v>
      </c>
      <c r="K1202" s="279" t="s">
        <v>394</v>
      </c>
      <c r="L1202" s="279" t="s">
        <v>394</v>
      </c>
      <c r="M1202" s="279" t="s">
        <v>394</v>
      </c>
      <c r="N1202" s="279" t="s">
        <v>394</v>
      </c>
      <c r="O1202" s="279" t="s">
        <v>394</v>
      </c>
      <c r="P1202" s="315">
        <v>0</v>
      </c>
      <c r="Q1202" s="279" t="s">
        <v>394</v>
      </c>
      <c r="R1202" s="315" t="s">
        <v>394</v>
      </c>
      <c r="S1202" s="279" t="s">
        <v>394</v>
      </c>
      <c r="T1202" s="279" t="s">
        <v>394</v>
      </c>
      <c r="U1202" s="315" t="s">
        <v>394</v>
      </c>
      <c r="V1202" s="315" t="s">
        <v>394</v>
      </c>
      <c r="W1202" s="315" t="s">
        <v>394</v>
      </c>
      <c r="X1202" s="315" t="s">
        <v>394</v>
      </c>
      <c r="Y1202" s="281"/>
      <c r="Z1202" s="315" t="s">
        <v>394</v>
      </c>
      <c r="AA1202" s="315" t="s">
        <v>394</v>
      </c>
      <c r="AB1202" s="281"/>
      <c r="AC1202" s="279" t="s">
        <v>855</v>
      </c>
      <c r="AF1202" s="276" t="str">
        <f>IFERROR(VLOOKUP(A1202,'[1]قوائم الترجمة'!AC$2:AD$2397,1,0),"م")</f>
        <v>م</v>
      </c>
      <c r="AG1202" s="233"/>
      <c r="AH1202" s="233"/>
      <c r="AI1202" s="233"/>
      <c r="AJ1202" s="233"/>
      <c r="AL1202" s="267"/>
      <c r="AM1202" s="235"/>
      <c r="AU1202" s="234"/>
    </row>
    <row r="1203" spans="1:47" ht="21" x14ac:dyDescent="0.4">
      <c r="A1203" s="278">
        <v>118643</v>
      </c>
      <c r="B1203" s="279" t="s">
        <v>1404</v>
      </c>
      <c r="C1203" s="279" t="s">
        <v>89</v>
      </c>
      <c r="D1203" s="279" t="s">
        <v>276</v>
      </c>
      <c r="E1203" s="279" t="s">
        <v>5660</v>
      </c>
      <c r="F1203" s="279" t="s">
        <v>9112</v>
      </c>
      <c r="G1203" s="279" t="s">
        <v>402</v>
      </c>
      <c r="H1203" s="279" t="s">
        <v>425</v>
      </c>
      <c r="I1203" s="279" t="s">
        <v>538</v>
      </c>
      <c r="J1203" s="279" t="s">
        <v>8112</v>
      </c>
      <c r="K1203" s="280">
        <v>2010</v>
      </c>
      <c r="L1203" s="279" t="s">
        <v>402</v>
      </c>
      <c r="M1203" s="279" t="s">
        <v>394</v>
      </c>
      <c r="N1203" s="279" t="s">
        <v>394</v>
      </c>
      <c r="O1203" s="279" t="s">
        <v>394</v>
      </c>
      <c r="P1203" s="315">
        <v>0</v>
      </c>
      <c r="Q1203" s="278"/>
      <c r="S1203" s="279" t="s">
        <v>394</v>
      </c>
      <c r="T1203" s="279" t="s">
        <v>394</v>
      </c>
      <c r="AC1203" s="279" t="s">
        <v>855</v>
      </c>
      <c r="AF1203" s="276">
        <f>IFERROR(VLOOKUP(A1203,'[1]قوائم الترجمة'!AC$2:AD$2397,1,0),"م")</f>
        <v>118643</v>
      </c>
      <c r="AG1203" s="233"/>
      <c r="AH1203" s="233"/>
      <c r="AI1203" s="233"/>
      <c r="AJ1203" s="233"/>
      <c r="AL1203" s="267"/>
      <c r="AM1203" s="235"/>
      <c r="AU1203" s="234"/>
    </row>
    <row r="1204" spans="1:47" ht="21" x14ac:dyDescent="0.4">
      <c r="A1204" s="278">
        <v>118649</v>
      </c>
      <c r="B1204" s="279" t="s">
        <v>5013</v>
      </c>
      <c r="C1204" s="279" t="s">
        <v>500</v>
      </c>
      <c r="D1204" s="279" t="s">
        <v>5014</v>
      </c>
      <c r="E1204" s="279" t="s">
        <v>394</v>
      </c>
      <c r="F1204" s="303"/>
      <c r="G1204" s="303"/>
      <c r="H1204" s="279" t="s">
        <v>394</v>
      </c>
      <c r="I1204" s="279" t="s">
        <v>540</v>
      </c>
      <c r="J1204" s="279" t="s">
        <v>394</v>
      </c>
      <c r="K1204" s="279" t="s">
        <v>394</v>
      </c>
      <c r="L1204" s="279" t="s">
        <v>394</v>
      </c>
      <c r="M1204" s="279" t="s">
        <v>394</v>
      </c>
      <c r="N1204" s="279" t="s">
        <v>394</v>
      </c>
      <c r="O1204" s="279" t="s">
        <v>394</v>
      </c>
      <c r="P1204" s="315">
        <v>0</v>
      </c>
      <c r="Q1204" s="279" t="s">
        <v>394</v>
      </c>
      <c r="R1204" s="315" t="s">
        <v>394</v>
      </c>
      <c r="S1204" s="279" t="s">
        <v>394</v>
      </c>
      <c r="T1204" s="279" t="s">
        <v>394</v>
      </c>
      <c r="U1204" s="315" t="s">
        <v>394</v>
      </c>
      <c r="V1204" s="315" t="s">
        <v>394</v>
      </c>
      <c r="W1204" s="315" t="s">
        <v>394</v>
      </c>
      <c r="X1204" s="315" t="s">
        <v>394</v>
      </c>
      <c r="Y1204" s="281"/>
      <c r="Z1204" s="315" t="s">
        <v>394</v>
      </c>
      <c r="AA1204" s="315" t="s">
        <v>394</v>
      </c>
      <c r="AB1204" s="281"/>
      <c r="AC1204" s="279" t="s">
        <v>855</v>
      </c>
      <c r="AF1204" s="276" t="str">
        <f>IFERROR(VLOOKUP(A1204,'[1]قوائم الترجمة'!AC$2:AD$2397,1,0),"م")</f>
        <v>م</v>
      </c>
      <c r="AG1204" s="233"/>
      <c r="AH1204" s="233"/>
      <c r="AI1204" s="233"/>
      <c r="AJ1204" s="233"/>
      <c r="AL1204" s="267"/>
      <c r="AM1204" s="235"/>
      <c r="AU1204" s="234"/>
    </row>
    <row r="1205" spans="1:47" ht="21" x14ac:dyDescent="0.4">
      <c r="A1205" s="275">
        <v>118652</v>
      </c>
      <c r="B1205" s="276" t="s">
        <v>5011</v>
      </c>
      <c r="C1205" s="276" t="s">
        <v>133</v>
      </c>
      <c r="D1205" s="276" t="s">
        <v>5012</v>
      </c>
      <c r="E1205" s="276" t="s">
        <v>424</v>
      </c>
      <c r="F1205" s="276" t="s">
        <v>8461</v>
      </c>
      <c r="G1205" s="276" t="s">
        <v>402</v>
      </c>
      <c r="H1205" s="276" t="s">
        <v>425</v>
      </c>
      <c r="I1205" s="276" t="s">
        <v>61</v>
      </c>
      <c r="J1205" s="276" t="s">
        <v>426</v>
      </c>
      <c r="K1205" s="277">
        <v>0</v>
      </c>
      <c r="L1205" s="276" t="s">
        <v>402</v>
      </c>
      <c r="M1205" s="303"/>
      <c r="N1205" s="276"/>
      <c r="O1205" s="276" t="s">
        <v>394</v>
      </c>
      <c r="P1205" s="315">
        <v>0</v>
      </c>
      <c r="Q1205" s="303"/>
      <c r="R1205" s="317" t="s">
        <v>394</v>
      </c>
      <c r="S1205" s="276" t="s">
        <v>394</v>
      </c>
      <c r="T1205" s="303"/>
      <c r="AC1205" s="276" t="s">
        <v>394</v>
      </c>
      <c r="AF1205" s="276">
        <f>IFERROR(VLOOKUP(A1205,'[1]قوائم الترجمة'!AC$2:AD$2397,1,0),"م")</f>
        <v>118652</v>
      </c>
      <c r="AG1205" s="233"/>
      <c r="AH1205" s="233"/>
      <c r="AI1205" s="233"/>
      <c r="AJ1205" s="233"/>
      <c r="AL1205" s="267"/>
      <c r="AM1205" s="235"/>
      <c r="AO1205" s="233"/>
      <c r="AU1205" s="234"/>
    </row>
    <row r="1206" spans="1:47" ht="21" x14ac:dyDescent="0.4">
      <c r="A1206" s="278">
        <v>118653</v>
      </c>
      <c r="B1206" s="279" t="s">
        <v>7968</v>
      </c>
      <c r="C1206" s="279" t="s">
        <v>143</v>
      </c>
      <c r="D1206" s="279" t="s">
        <v>251</v>
      </c>
      <c r="E1206" s="279" t="s">
        <v>394</v>
      </c>
      <c r="F1206" s="303"/>
      <c r="G1206" s="303"/>
      <c r="H1206" s="279" t="s">
        <v>394</v>
      </c>
      <c r="I1206" s="279" t="s">
        <v>540</v>
      </c>
      <c r="J1206" s="279" t="s">
        <v>394</v>
      </c>
      <c r="K1206" s="279" t="s">
        <v>394</v>
      </c>
      <c r="L1206" s="279" t="s">
        <v>394</v>
      </c>
      <c r="M1206" s="279" t="s">
        <v>394</v>
      </c>
      <c r="N1206" s="279" t="s">
        <v>394</v>
      </c>
      <c r="O1206" s="279" t="s">
        <v>394</v>
      </c>
      <c r="P1206" s="315">
        <v>0</v>
      </c>
      <c r="Q1206" s="279" t="s">
        <v>394</v>
      </c>
      <c r="R1206" s="315" t="s">
        <v>394</v>
      </c>
      <c r="S1206" s="279" t="s">
        <v>394</v>
      </c>
      <c r="T1206" s="279" t="s">
        <v>394</v>
      </c>
      <c r="U1206" s="315" t="s">
        <v>394</v>
      </c>
      <c r="V1206" s="315" t="s">
        <v>394</v>
      </c>
      <c r="W1206" s="315" t="s">
        <v>394</v>
      </c>
      <c r="X1206" s="315" t="s">
        <v>394</v>
      </c>
      <c r="Y1206" s="281"/>
      <c r="Z1206" s="315" t="s">
        <v>394</v>
      </c>
      <c r="AA1206" s="315" t="s">
        <v>394</v>
      </c>
      <c r="AB1206" s="281"/>
      <c r="AC1206" s="279" t="s">
        <v>855</v>
      </c>
      <c r="AF1206" s="276" t="str">
        <f>IFERROR(VLOOKUP(A1206,'[1]قوائم الترجمة'!AC$2:AD$2397,1,0),"م")</f>
        <v>م</v>
      </c>
      <c r="AG1206" s="233"/>
      <c r="AH1206" s="233"/>
      <c r="AI1206" s="233"/>
      <c r="AJ1206" s="233"/>
      <c r="AL1206" s="267"/>
      <c r="AM1206" s="235"/>
      <c r="AO1206" s="233"/>
      <c r="AU1206" s="234"/>
    </row>
    <row r="1207" spans="1:47" ht="21" x14ac:dyDescent="0.4">
      <c r="A1207" s="278">
        <v>118656</v>
      </c>
      <c r="B1207" s="279" t="s">
        <v>7011</v>
      </c>
      <c r="C1207" s="279" t="s">
        <v>68</v>
      </c>
      <c r="D1207" s="279" t="s">
        <v>255</v>
      </c>
      <c r="E1207" s="279" t="s">
        <v>394</v>
      </c>
      <c r="F1207" s="303"/>
      <c r="G1207" s="303"/>
      <c r="H1207" s="279" t="s">
        <v>394</v>
      </c>
      <c r="I1207" s="279" t="s">
        <v>540</v>
      </c>
      <c r="J1207" s="279" t="s">
        <v>394</v>
      </c>
      <c r="K1207" s="279" t="s">
        <v>394</v>
      </c>
      <c r="L1207" s="279" t="s">
        <v>394</v>
      </c>
      <c r="M1207" s="279" t="s">
        <v>394</v>
      </c>
      <c r="N1207" s="279" t="s">
        <v>394</v>
      </c>
      <c r="O1207" s="279" t="s">
        <v>394</v>
      </c>
      <c r="P1207" s="315">
        <v>0</v>
      </c>
      <c r="Q1207" s="279" t="s">
        <v>394</v>
      </c>
      <c r="R1207" s="315" t="s">
        <v>394</v>
      </c>
      <c r="S1207" s="279" t="s">
        <v>394</v>
      </c>
      <c r="T1207" s="279" t="s">
        <v>394</v>
      </c>
      <c r="U1207" s="315" t="s">
        <v>394</v>
      </c>
      <c r="V1207" s="315" t="s">
        <v>394</v>
      </c>
      <c r="W1207" s="315" t="s">
        <v>394</v>
      </c>
      <c r="X1207" s="315" t="s">
        <v>394</v>
      </c>
      <c r="Y1207" s="281"/>
      <c r="Z1207" s="315" t="s">
        <v>394</v>
      </c>
      <c r="AA1207" s="315" t="s">
        <v>394</v>
      </c>
      <c r="AB1207" s="281"/>
      <c r="AC1207" s="279" t="s">
        <v>855</v>
      </c>
      <c r="AF1207" s="276" t="str">
        <f>IFERROR(VLOOKUP(A1207,'[1]قوائم الترجمة'!AC$2:AD$2397,1,0),"م")</f>
        <v>م</v>
      </c>
      <c r="AG1207" s="233"/>
      <c r="AH1207" s="233"/>
      <c r="AI1207" s="233"/>
      <c r="AJ1207" s="233"/>
      <c r="AL1207" s="267"/>
      <c r="AM1207" s="235"/>
      <c r="AU1207" s="234"/>
    </row>
    <row r="1208" spans="1:47" ht="21" x14ac:dyDescent="0.4">
      <c r="A1208" s="278">
        <v>118665</v>
      </c>
      <c r="B1208" s="279" t="s">
        <v>5010</v>
      </c>
      <c r="C1208" s="279" t="s">
        <v>64</v>
      </c>
      <c r="D1208" s="279" t="s">
        <v>311</v>
      </c>
      <c r="E1208" s="279" t="s">
        <v>5660</v>
      </c>
      <c r="F1208" s="279" t="s">
        <v>9113</v>
      </c>
      <c r="G1208" s="279" t="s">
        <v>402</v>
      </c>
      <c r="H1208" s="279" t="s">
        <v>425</v>
      </c>
      <c r="I1208" s="279" t="s">
        <v>61</v>
      </c>
      <c r="J1208" s="279" t="s">
        <v>8112</v>
      </c>
      <c r="K1208" s="280">
        <v>2011</v>
      </c>
      <c r="L1208" s="279" t="s">
        <v>402</v>
      </c>
      <c r="M1208" s="279" t="s">
        <v>394</v>
      </c>
      <c r="N1208" s="279" t="s">
        <v>394</v>
      </c>
      <c r="O1208" s="279" t="s">
        <v>394</v>
      </c>
      <c r="P1208" s="315">
        <v>0</v>
      </c>
      <c r="Q1208" s="278"/>
      <c r="S1208" s="279" t="s">
        <v>394</v>
      </c>
      <c r="T1208" s="279" t="s">
        <v>394</v>
      </c>
      <c r="AC1208" s="279" t="s">
        <v>394</v>
      </c>
      <c r="AF1208" s="276">
        <f>IFERROR(VLOOKUP(A1208,'[1]قوائم الترجمة'!AC$2:AD$2397,1,0),"م")</f>
        <v>118665</v>
      </c>
      <c r="AG1208" s="233"/>
      <c r="AH1208" s="233"/>
      <c r="AI1208" s="233"/>
      <c r="AJ1208" s="233"/>
      <c r="AL1208" s="267"/>
      <c r="AM1208" s="235"/>
      <c r="AO1208" s="236"/>
      <c r="AU1208" s="234"/>
    </row>
    <row r="1209" spans="1:47" ht="21" x14ac:dyDescent="0.4">
      <c r="A1209" s="278">
        <v>118668</v>
      </c>
      <c r="B1209" s="279" t="s">
        <v>5674</v>
      </c>
      <c r="C1209" s="279" t="s">
        <v>149</v>
      </c>
      <c r="D1209" s="279" t="s">
        <v>249</v>
      </c>
      <c r="E1209" s="279" t="s">
        <v>394</v>
      </c>
      <c r="F1209" s="303"/>
      <c r="G1209" s="303"/>
      <c r="H1209" s="279" t="s">
        <v>394</v>
      </c>
      <c r="I1209" s="279" t="s">
        <v>539</v>
      </c>
      <c r="J1209" s="279" t="s">
        <v>394</v>
      </c>
      <c r="K1209" s="279" t="s">
        <v>394</v>
      </c>
      <c r="L1209" s="279" t="s">
        <v>394</v>
      </c>
      <c r="M1209" s="279" t="s">
        <v>394</v>
      </c>
      <c r="N1209" s="279" t="s">
        <v>394</v>
      </c>
      <c r="O1209" s="279" t="s">
        <v>394</v>
      </c>
      <c r="P1209" s="315">
        <v>0</v>
      </c>
      <c r="Q1209" s="279" t="s">
        <v>394</v>
      </c>
      <c r="R1209" s="315" t="s">
        <v>394</v>
      </c>
      <c r="S1209" s="279" t="s">
        <v>394</v>
      </c>
      <c r="T1209" s="279" t="s">
        <v>394</v>
      </c>
      <c r="U1209" s="315" t="s">
        <v>394</v>
      </c>
      <c r="V1209" s="315" t="s">
        <v>394</v>
      </c>
      <c r="W1209" s="315" t="s">
        <v>394</v>
      </c>
      <c r="X1209" s="315" t="s">
        <v>394</v>
      </c>
      <c r="Y1209" s="281"/>
      <c r="Z1209" s="315" t="s">
        <v>394</v>
      </c>
      <c r="AA1209" s="315" t="s">
        <v>394</v>
      </c>
      <c r="AB1209" s="281"/>
      <c r="AC1209" s="279" t="s">
        <v>855</v>
      </c>
      <c r="AF1209" s="276" t="str">
        <f>IFERROR(VLOOKUP(A1209,'[1]قوائم الترجمة'!AC$2:AD$2397,1,0),"م")</f>
        <v>م</v>
      </c>
      <c r="AG1209" s="233"/>
      <c r="AH1209" s="233"/>
      <c r="AI1209" s="233"/>
      <c r="AJ1209" s="233"/>
      <c r="AL1209" s="267"/>
      <c r="AM1209" s="235"/>
      <c r="AU1209" s="234"/>
    </row>
    <row r="1210" spans="1:47" ht="21" x14ac:dyDescent="0.4">
      <c r="A1210" s="278">
        <v>118671</v>
      </c>
      <c r="B1210" s="279" t="s">
        <v>5009</v>
      </c>
      <c r="C1210" s="279" t="s">
        <v>1366</v>
      </c>
      <c r="D1210" s="279" t="s">
        <v>2476</v>
      </c>
      <c r="E1210" s="279" t="s">
        <v>424</v>
      </c>
      <c r="F1210" s="279" t="s">
        <v>9114</v>
      </c>
      <c r="G1210" s="279" t="s">
        <v>402</v>
      </c>
      <c r="H1210" s="279" t="s">
        <v>425</v>
      </c>
      <c r="I1210" s="279" t="s">
        <v>61</v>
      </c>
      <c r="J1210" s="279" t="s">
        <v>403</v>
      </c>
      <c r="K1210" s="280">
        <v>2010</v>
      </c>
      <c r="L1210" s="279" t="s">
        <v>402</v>
      </c>
      <c r="M1210" s="279" t="s">
        <v>394</v>
      </c>
      <c r="N1210" s="279"/>
      <c r="O1210" s="279" t="s">
        <v>394</v>
      </c>
      <c r="P1210" s="315">
        <v>0</v>
      </c>
      <c r="Q1210" s="278"/>
      <c r="S1210" s="279" t="s">
        <v>394</v>
      </c>
      <c r="T1210" s="279" t="s">
        <v>394</v>
      </c>
      <c r="AC1210" s="279" t="s">
        <v>855</v>
      </c>
      <c r="AF1210" s="276">
        <f>IFERROR(VLOOKUP(A1210,'[1]قوائم الترجمة'!AC$2:AD$2397,1,0),"م")</f>
        <v>118671</v>
      </c>
      <c r="AG1210" s="233"/>
      <c r="AH1210" s="233"/>
      <c r="AI1210" s="233"/>
      <c r="AJ1210" s="233"/>
      <c r="AL1210" s="267"/>
      <c r="AM1210" s="235"/>
      <c r="AU1210" s="234"/>
    </row>
    <row r="1211" spans="1:47" ht="21" x14ac:dyDescent="0.4">
      <c r="A1211" s="278">
        <v>118672</v>
      </c>
      <c r="B1211" s="279" t="s">
        <v>5008</v>
      </c>
      <c r="C1211" s="279" t="s">
        <v>3381</v>
      </c>
      <c r="D1211" s="279" t="s">
        <v>245</v>
      </c>
      <c r="E1211" s="279" t="s">
        <v>424</v>
      </c>
      <c r="F1211" s="279" t="s">
        <v>9115</v>
      </c>
      <c r="G1211" s="279" t="s">
        <v>402</v>
      </c>
      <c r="H1211" s="279" t="s">
        <v>425</v>
      </c>
      <c r="I1211" s="279" t="s">
        <v>61</v>
      </c>
      <c r="J1211" s="279" t="s">
        <v>426</v>
      </c>
      <c r="K1211" s="280">
        <v>2011</v>
      </c>
      <c r="L1211" s="279" t="s">
        <v>7215</v>
      </c>
      <c r="M1211" s="279" t="s">
        <v>394</v>
      </c>
      <c r="N1211" s="279"/>
      <c r="O1211" s="279" t="s">
        <v>394</v>
      </c>
      <c r="P1211" s="315">
        <v>0</v>
      </c>
      <c r="Q1211" s="278"/>
      <c r="S1211" s="279" t="s">
        <v>394</v>
      </c>
      <c r="T1211" s="279" t="s">
        <v>394</v>
      </c>
      <c r="AC1211" s="279" t="s">
        <v>855</v>
      </c>
      <c r="AF1211" s="276">
        <f>IFERROR(VLOOKUP(A1211,'[1]قوائم الترجمة'!AC$2:AD$2397,1,0),"م")</f>
        <v>118672</v>
      </c>
      <c r="AG1211" s="233"/>
      <c r="AH1211" s="233"/>
      <c r="AI1211" s="233"/>
      <c r="AJ1211" s="233"/>
      <c r="AL1211" s="267"/>
      <c r="AM1211" s="235"/>
      <c r="AO1211" s="233"/>
      <c r="AU1211" s="234"/>
    </row>
    <row r="1212" spans="1:47" ht="21" x14ac:dyDescent="0.4">
      <c r="A1212" s="278">
        <v>118673</v>
      </c>
      <c r="B1212" s="279" t="s">
        <v>6019</v>
      </c>
      <c r="C1212" s="279" t="s">
        <v>159</v>
      </c>
      <c r="D1212" s="279" t="s">
        <v>324</v>
      </c>
      <c r="E1212" s="279" t="s">
        <v>394</v>
      </c>
      <c r="F1212" s="303"/>
      <c r="G1212" s="303"/>
      <c r="H1212" s="279" t="s">
        <v>394</v>
      </c>
      <c r="I1212" s="279" t="s">
        <v>538</v>
      </c>
      <c r="J1212" s="279" t="s">
        <v>394</v>
      </c>
      <c r="K1212" s="279" t="s">
        <v>394</v>
      </c>
      <c r="L1212" s="279" t="s">
        <v>394</v>
      </c>
      <c r="M1212" s="279" t="s">
        <v>394</v>
      </c>
      <c r="N1212" s="279" t="s">
        <v>394</v>
      </c>
      <c r="O1212" s="279" t="s">
        <v>394</v>
      </c>
      <c r="P1212" s="315">
        <v>0</v>
      </c>
      <c r="Q1212" s="279" t="s">
        <v>394</v>
      </c>
      <c r="R1212" s="315" t="s">
        <v>394</v>
      </c>
      <c r="S1212" s="279" t="s">
        <v>394</v>
      </c>
      <c r="T1212" s="279" t="s">
        <v>394</v>
      </c>
      <c r="U1212" s="315" t="s">
        <v>394</v>
      </c>
      <c r="V1212" s="315" t="s">
        <v>394</v>
      </c>
      <c r="W1212" s="315" t="s">
        <v>394</v>
      </c>
      <c r="X1212" s="315" t="s">
        <v>394</v>
      </c>
      <c r="Y1212" s="281"/>
      <c r="Z1212" s="315" t="s">
        <v>394</v>
      </c>
      <c r="AA1212" s="315" t="s">
        <v>394</v>
      </c>
      <c r="AB1212" s="281"/>
      <c r="AC1212" s="279" t="s">
        <v>855</v>
      </c>
      <c r="AF1212" s="276" t="str">
        <f>IFERROR(VLOOKUP(A1212,'[1]قوائم الترجمة'!AC$2:AD$2397,1,0),"م")</f>
        <v>م</v>
      </c>
      <c r="AG1212" s="233"/>
      <c r="AH1212" s="233"/>
      <c r="AI1212" s="233"/>
      <c r="AJ1212" s="233"/>
      <c r="AL1212" s="267"/>
      <c r="AM1212" s="235"/>
      <c r="AU1212" s="234"/>
    </row>
    <row r="1213" spans="1:47" ht="21" x14ac:dyDescent="0.4">
      <c r="A1213" s="278">
        <v>118676</v>
      </c>
      <c r="B1213" s="279" t="s">
        <v>6182</v>
      </c>
      <c r="C1213" s="279" t="s">
        <v>82</v>
      </c>
      <c r="D1213" s="279" t="s">
        <v>285</v>
      </c>
      <c r="E1213" s="279" t="s">
        <v>394</v>
      </c>
      <c r="F1213" s="303"/>
      <c r="G1213" s="303"/>
      <c r="H1213" s="279" t="s">
        <v>394</v>
      </c>
      <c r="I1213" s="279" t="s">
        <v>539</v>
      </c>
      <c r="J1213" s="279" t="s">
        <v>394</v>
      </c>
      <c r="K1213" s="279" t="s">
        <v>394</v>
      </c>
      <c r="L1213" s="279" t="s">
        <v>394</v>
      </c>
      <c r="M1213" s="279" t="s">
        <v>394</v>
      </c>
      <c r="N1213" s="279" t="s">
        <v>394</v>
      </c>
      <c r="O1213" s="279" t="s">
        <v>394</v>
      </c>
      <c r="P1213" s="315">
        <v>0</v>
      </c>
      <c r="Q1213" s="279" t="s">
        <v>394</v>
      </c>
      <c r="R1213" s="315" t="s">
        <v>394</v>
      </c>
      <c r="S1213" s="279" t="s">
        <v>394</v>
      </c>
      <c r="T1213" s="279" t="s">
        <v>394</v>
      </c>
      <c r="U1213" s="315" t="s">
        <v>394</v>
      </c>
      <c r="V1213" s="315" t="s">
        <v>394</v>
      </c>
      <c r="W1213" s="315" t="s">
        <v>394</v>
      </c>
      <c r="X1213" s="315" t="s">
        <v>394</v>
      </c>
      <c r="Y1213" s="281"/>
      <c r="Z1213" s="315" t="s">
        <v>394</v>
      </c>
      <c r="AA1213" s="315" t="s">
        <v>394</v>
      </c>
      <c r="AB1213" s="281"/>
      <c r="AC1213" s="279" t="s">
        <v>855</v>
      </c>
      <c r="AF1213" s="276" t="str">
        <f>IFERROR(VLOOKUP(A1213,'[1]قوائم الترجمة'!AC$2:AD$2397,1,0),"م")</f>
        <v>م</v>
      </c>
      <c r="AG1213" s="233"/>
      <c r="AH1213" s="233"/>
      <c r="AI1213" s="233"/>
      <c r="AJ1213" s="233"/>
      <c r="AL1213" s="267"/>
      <c r="AM1213" s="235"/>
      <c r="AU1213" s="234"/>
    </row>
    <row r="1214" spans="1:47" ht="21" x14ac:dyDescent="0.4">
      <c r="A1214" s="278">
        <v>118677</v>
      </c>
      <c r="B1214" s="279" t="s">
        <v>5007</v>
      </c>
      <c r="C1214" s="279" t="s">
        <v>184</v>
      </c>
      <c r="D1214" s="279" t="s">
        <v>356</v>
      </c>
      <c r="E1214" s="279" t="s">
        <v>5660</v>
      </c>
      <c r="F1214" s="279" t="s">
        <v>9116</v>
      </c>
      <c r="G1214" s="279" t="s">
        <v>402</v>
      </c>
      <c r="H1214" s="279" t="s">
        <v>425</v>
      </c>
      <c r="I1214" s="279" t="s">
        <v>61</v>
      </c>
      <c r="J1214" s="279" t="s">
        <v>7215</v>
      </c>
      <c r="K1214" s="280">
        <v>0</v>
      </c>
      <c r="L1214" s="279" t="s">
        <v>7215</v>
      </c>
      <c r="M1214" s="279" t="s">
        <v>394</v>
      </c>
      <c r="N1214" s="279"/>
      <c r="O1214" s="279" t="s">
        <v>394</v>
      </c>
      <c r="P1214" s="315">
        <v>0</v>
      </c>
      <c r="Q1214" s="278"/>
      <c r="S1214" s="279" t="s">
        <v>394</v>
      </c>
      <c r="T1214" s="279" t="s">
        <v>394</v>
      </c>
      <c r="AC1214" s="279" t="s">
        <v>855</v>
      </c>
      <c r="AF1214" s="276">
        <f>IFERROR(VLOOKUP(A1214,'[1]قوائم الترجمة'!AC$2:AD$2397,1,0),"م")</f>
        <v>118677</v>
      </c>
      <c r="AG1214" s="233"/>
      <c r="AH1214" s="233"/>
      <c r="AI1214" s="233"/>
      <c r="AJ1214" s="233"/>
      <c r="AL1214" s="267"/>
      <c r="AM1214" s="235"/>
      <c r="AU1214" s="234"/>
    </row>
    <row r="1215" spans="1:47" ht="21" x14ac:dyDescent="0.4">
      <c r="A1215" s="278">
        <v>118678</v>
      </c>
      <c r="B1215" s="279" t="s">
        <v>1979</v>
      </c>
      <c r="C1215" s="279" t="s">
        <v>68</v>
      </c>
      <c r="D1215" s="279" t="s">
        <v>5006</v>
      </c>
      <c r="E1215" s="279" t="s">
        <v>424</v>
      </c>
      <c r="F1215" s="279" t="s">
        <v>8464</v>
      </c>
      <c r="G1215" s="279" t="s">
        <v>8203</v>
      </c>
      <c r="H1215" s="279" t="s">
        <v>425</v>
      </c>
      <c r="I1215" s="279" t="s">
        <v>8485</v>
      </c>
      <c r="J1215" s="279" t="s">
        <v>426</v>
      </c>
      <c r="K1215" s="280">
        <v>2014</v>
      </c>
      <c r="L1215" s="279" t="s">
        <v>404</v>
      </c>
      <c r="M1215" s="279" t="s">
        <v>394</v>
      </c>
      <c r="N1215" s="279" t="s">
        <v>394</v>
      </c>
      <c r="O1215" s="279" t="s">
        <v>394</v>
      </c>
      <c r="P1215" s="315">
        <v>0</v>
      </c>
      <c r="Q1215" s="278"/>
      <c r="S1215" s="279" t="s">
        <v>394</v>
      </c>
      <c r="T1215" s="279" t="s">
        <v>394</v>
      </c>
      <c r="AC1215" s="279" t="s">
        <v>394</v>
      </c>
      <c r="AF1215" s="276">
        <f>IFERROR(VLOOKUP(A1215,'[1]قوائم الترجمة'!AC$2:AD$2397,1,0),"م")</f>
        <v>118678</v>
      </c>
      <c r="AG1215" s="233"/>
      <c r="AH1215" s="233"/>
      <c r="AI1215" s="233"/>
      <c r="AJ1215" s="233"/>
      <c r="AL1215" s="267"/>
      <c r="AM1215" s="235"/>
      <c r="AO1215" s="236"/>
      <c r="AU1215" s="234"/>
    </row>
    <row r="1216" spans="1:47" ht="21" x14ac:dyDescent="0.4">
      <c r="A1216" s="278">
        <v>118679</v>
      </c>
      <c r="B1216" s="279" t="s">
        <v>1579</v>
      </c>
      <c r="C1216" s="279" t="s">
        <v>65</v>
      </c>
      <c r="D1216" s="279" t="s">
        <v>284</v>
      </c>
      <c r="E1216" s="279" t="s">
        <v>394</v>
      </c>
      <c r="F1216" s="303"/>
      <c r="G1216" s="303"/>
      <c r="H1216" s="279" t="s">
        <v>394</v>
      </c>
      <c r="I1216" s="279" t="s">
        <v>61</v>
      </c>
      <c r="J1216" s="279" t="s">
        <v>394</v>
      </c>
      <c r="K1216" s="279" t="s">
        <v>394</v>
      </c>
      <c r="L1216" s="279" t="s">
        <v>394</v>
      </c>
      <c r="M1216" s="279" t="s">
        <v>394</v>
      </c>
      <c r="N1216" s="279" t="s">
        <v>394</v>
      </c>
      <c r="O1216" s="279" t="s">
        <v>394</v>
      </c>
      <c r="P1216" s="315">
        <v>0</v>
      </c>
      <c r="Q1216" s="279" t="s">
        <v>394</v>
      </c>
      <c r="R1216" s="315" t="s">
        <v>394</v>
      </c>
      <c r="S1216" s="279" t="s">
        <v>394</v>
      </c>
      <c r="T1216" s="279" t="s">
        <v>394</v>
      </c>
      <c r="U1216" s="315" t="s">
        <v>394</v>
      </c>
      <c r="V1216" s="315" t="s">
        <v>394</v>
      </c>
      <c r="W1216" s="315" t="s">
        <v>394</v>
      </c>
      <c r="X1216" s="315" t="s">
        <v>394</v>
      </c>
      <c r="Y1216" s="281"/>
      <c r="Z1216" s="315" t="s">
        <v>394</v>
      </c>
      <c r="AA1216" s="315" t="s">
        <v>394</v>
      </c>
      <c r="AB1216" s="281"/>
      <c r="AC1216" s="279" t="s">
        <v>855</v>
      </c>
      <c r="AF1216" s="276" t="str">
        <f>IFERROR(VLOOKUP(A1216,'[1]قوائم الترجمة'!AC$2:AD$2397,1,0),"م")</f>
        <v>م</v>
      </c>
      <c r="AG1216" s="233"/>
      <c r="AH1216" s="233"/>
      <c r="AI1216" s="233"/>
      <c r="AJ1216" s="233"/>
      <c r="AL1216" s="267"/>
      <c r="AM1216" s="235"/>
      <c r="AU1216" s="234"/>
    </row>
    <row r="1217" spans="1:47" ht="21" x14ac:dyDescent="0.4">
      <c r="A1217" s="278">
        <v>118681</v>
      </c>
      <c r="B1217" s="279" t="s">
        <v>5005</v>
      </c>
      <c r="C1217" s="279" t="s">
        <v>517</v>
      </c>
      <c r="D1217" s="279" t="s">
        <v>264</v>
      </c>
      <c r="E1217" s="279" t="s">
        <v>394</v>
      </c>
      <c r="F1217" s="303"/>
      <c r="G1217" s="303"/>
      <c r="H1217" s="279" t="s">
        <v>394</v>
      </c>
      <c r="I1217" s="279" t="s">
        <v>538</v>
      </c>
      <c r="J1217" s="279" t="s">
        <v>394</v>
      </c>
      <c r="K1217" s="279" t="s">
        <v>394</v>
      </c>
      <c r="L1217" s="279" t="s">
        <v>394</v>
      </c>
      <c r="M1217" s="279" t="s">
        <v>394</v>
      </c>
      <c r="N1217" s="279" t="s">
        <v>394</v>
      </c>
      <c r="O1217" s="279" t="s">
        <v>394</v>
      </c>
      <c r="P1217" s="315">
        <v>0</v>
      </c>
      <c r="Q1217" s="279" t="s">
        <v>394</v>
      </c>
      <c r="R1217" s="315" t="s">
        <v>394</v>
      </c>
      <c r="S1217" s="279" t="s">
        <v>394</v>
      </c>
      <c r="T1217" s="279" t="s">
        <v>394</v>
      </c>
      <c r="U1217" s="315" t="s">
        <v>394</v>
      </c>
      <c r="V1217" s="315" t="s">
        <v>394</v>
      </c>
      <c r="W1217" s="315" t="s">
        <v>394</v>
      </c>
      <c r="X1217" s="315" t="s">
        <v>394</v>
      </c>
      <c r="Y1217" s="281"/>
      <c r="Z1217" s="315" t="s">
        <v>394</v>
      </c>
      <c r="AA1217" s="315" t="s">
        <v>394</v>
      </c>
      <c r="AB1217" s="281"/>
      <c r="AC1217" s="279" t="s">
        <v>855</v>
      </c>
      <c r="AF1217" s="276" t="str">
        <f>IFERROR(VLOOKUP(A1217,'[1]قوائم الترجمة'!AC$2:AD$2397,1,0),"م")</f>
        <v>م</v>
      </c>
      <c r="AG1217" s="233"/>
      <c r="AH1217" s="233"/>
      <c r="AI1217" s="233"/>
      <c r="AJ1217" s="233"/>
      <c r="AL1217" s="267"/>
      <c r="AM1217" s="235"/>
      <c r="AU1217" s="234"/>
    </row>
    <row r="1218" spans="1:47" ht="21" x14ac:dyDescent="0.4">
      <c r="A1218" s="278">
        <v>118682</v>
      </c>
      <c r="B1218" s="279" t="s">
        <v>5004</v>
      </c>
      <c r="C1218" s="279" t="s">
        <v>68</v>
      </c>
      <c r="D1218" s="279" t="s">
        <v>352</v>
      </c>
      <c r="E1218" s="279" t="s">
        <v>394</v>
      </c>
      <c r="F1218" s="303"/>
      <c r="G1218" s="303"/>
      <c r="H1218" s="279" t="s">
        <v>394</v>
      </c>
      <c r="I1218" s="279" t="s">
        <v>540</v>
      </c>
      <c r="J1218" s="279" t="s">
        <v>394</v>
      </c>
      <c r="K1218" s="279" t="s">
        <v>394</v>
      </c>
      <c r="L1218" s="279" t="s">
        <v>394</v>
      </c>
      <c r="M1218" s="279" t="s">
        <v>394</v>
      </c>
      <c r="N1218" s="279" t="s">
        <v>394</v>
      </c>
      <c r="O1218" s="279" t="s">
        <v>394</v>
      </c>
      <c r="P1218" s="315">
        <v>0</v>
      </c>
      <c r="Q1218" s="279" t="s">
        <v>394</v>
      </c>
      <c r="R1218" s="315" t="s">
        <v>394</v>
      </c>
      <c r="S1218" s="279" t="s">
        <v>394</v>
      </c>
      <c r="T1218" s="279" t="s">
        <v>394</v>
      </c>
      <c r="U1218" s="315" t="s">
        <v>394</v>
      </c>
      <c r="V1218" s="315" t="s">
        <v>394</v>
      </c>
      <c r="W1218" s="315" t="s">
        <v>394</v>
      </c>
      <c r="X1218" s="315" t="s">
        <v>394</v>
      </c>
      <c r="Y1218" s="281"/>
      <c r="Z1218" s="315" t="s">
        <v>394</v>
      </c>
      <c r="AA1218" s="315" t="s">
        <v>394</v>
      </c>
      <c r="AB1218" s="281"/>
      <c r="AC1218" s="279" t="s">
        <v>855</v>
      </c>
      <c r="AF1218" s="276" t="str">
        <f>IFERROR(VLOOKUP(A1218,'[1]قوائم الترجمة'!AC$2:AD$2397,1,0),"م")</f>
        <v>م</v>
      </c>
      <c r="AG1218" s="233"/>
      <c r="AH1218" s="233"/>
      <c r="AI1218" s="233"/>
      <c r="AJ1218" s="233"/>
      <c r="AL1218" s="267"/>
      <c r="AM1218" s="235"/>
      <c r="AU1218" s="234"/>
    </row>
    <row r="1219" spans="1:47" ht="21" x14ac:dyDescent="0.4">
      <c r="A1219" s="278">
        <v>118687</v>
      </c>
      <c r="B1219" s="279" t="s">
        <v>6633</v>
      </c>
      <c r="C1219" s="279" t="s">
        <v>742</v>
      </c>
      <c r="D1219" s="279" t="s">
        <v>236</v>
      </c>
      <c r="E1219" s="279" t="s">
        <v>394</v>
      </c>
      <c r="F1219" s="303"/>
      <c r="G1219" s="303"/>
      <c r="H1219" s="279" t="s">
        <v>394</v>
      </c>
      <c r="I1219" s="279" t="s">
        <v>61</v>
      </c>
      <c r="J1219" s="279" t="s">
        <v>394</v>
      </c>
      <c r="K1219" s="279" t="s">
        <v>394</v>
      </c>
      <c r="L1219" s="279" t="s">
        <v>394</v>
      </c>
      <c r="M1219" s="279" t="s">
        <v>394</v>
      </c>
      <c r="N1219" s="279" t="s">
        <v>394</v>
      </c>
      <c r="O1219" s="279" t="s">
        <v>394</v>
      </c>
      <c r="P1219" s="315">
        <v>0</v>
      </c>
      <c r="Q1219" s="279" t="s">
        <v>394</v>
      </c>
      <c r="R1219" s="315" t="s">
        <v>394</v>
      </c>
      <c r="S1219" s="279" t="s">
        <v>394</v>
      </c>
      <c r="T1219" s="279" t="s">
        <v>394</v>
      </c>
      <c r="U1219" s="315" t="s">
        <v>394</v>
      </c>
      <c r="V1219" s="315" t="s">
        <v>394</v>
      </c>
      <c r="W1219" s="315" t="s">
        <v>394</v>
      </c>
      <c r="X1219" s="315" t="s">
        <v>394</v>
      </c>
      <c r="Y1219" s="281"/>
      <c r="Z1219" s="315" t="s">
        <v>394</v>
      </c>
      <c r="AA1219" s="315" t="s">
        <v>394</v>
      </c>
      <c r="AB1219" s="281"/>
      <c r="AC1219" s="279" t="s">
        <v>855</v>
      </c>
      <c r="AF1219" s="276" t="str">
        <f>IFERROR(VLOOKUP(A1219,'[1]قوائم الترجمة'!AC$2:AD$2397,1,0),"م")</f>
        <v>م</v>
      </c>
      <c r="AG1219" s="233"/>
      <c r="AH1219" s="233"/>
      <c r="AI1219" s="233"/>
      <c r="AJ1219" s="233"/>
      <c r="AL1219" s="267"/>
      <c r="AM1219" s="235"/>
      <c r="AU1219" s="234"/>
    </row>
    <row r="1220" spans="1:47" ht="21" x14ac:dyDescent="0.4">
      <c r="A1220" s="278">
        <v>118688</v>
      </c>
      <c r="B1220" s="279" t="s">
        <v>5003</v>
      </c>
      <c r="C1220" s="279" t="s">
        <v>120</v>
      </c>
      <c r="D1220" s="279" t="s">
        <v>987</v>
      </c>
      <c r="E1220" s="279" t="s">
        <v>424</v>
      </c>
      <c r="F1220" s="279" t="s">
        <v>9117</v>
      </c>
      <c r="G1220" s="279" t="s">
        <v>402</v>
      </c>
      <c r="H1220" s="279" t="s">
        <v>425</v>
      </c>
      <c r="I1220" s="279" t="s">
        <v>61</v>
      </c>
      <c r="J1220" s="279" t="s">
        <v>426</v>
      </c>
      <c r="K1220" s="280">
        <v>2010</v>
      </c>
      <c r="L1220" s="279" t="s">
        <v>402</v>
      </c>
      <c r="M1220" s="279" t="s">
        <v>394</v>
      </c>
      <c r="N1220" s="279" t="s">
        <v>394</v>
      </c>
      <c r="O1220" s="279" t="s">
        <v>394</v>
      </c>
      <c r="P1220" s="315">
        <v>0</v>
      </c>
      <c r="Q1220" s="278"/>
      <c r="S1220" s="279" t="s">
        <v>394</v>
      </c>
      <c r="T1220" s="279" t="s">
        <v>394</v>
      </c>
      <c r="AC1220" s="279" t="s">
        <v>394</v>
      </c>
      <c r="AF1220" s="276">
        <f>IFERROR(VLOOKUP(A1220,'[1]قوائم الترجمة'!AC$2:AD$2397,1,0),"م")</f>
        <v>118688</v>
      </c>
      <c r="AG1220" s="233"/>
      <c r="AH1220" s="233"/>
      <c r="AI1220" s="233"/>
      <c r="AJ1220" s="233"/>
      <c r="AL1220" s="267"/>
      <c r="AM1220" s="235"/>
      <c r="AU1220" s="234"/>
    </row>
    <row r="1221" spans="1:47" ht="21" x14ac:dyDescent="0.4">
      <c r="A1221" s="278">
        <v>118692</v>
      </c>
      <c r="B1221" s="279" t="s">
        <v>6753</v>
      </c>
      <c r="C1221" s="279" t="s">
        <v>175</v>
      </c>
      <c r="D1221" s="279" t="s">
        <v>6754</v>
      </c>
      <c r="E1221" s="279" t="s">
        <v>394</v>
      </c>
      <c r="F1221" s="303"/>
      <c r="G1221" s="303"/>
      <c r="H1221" s="279" t="s">
        <v>394</v>
      </c>
      <c r="I1221" s="279" t="s">
        <v>538</v>
      </c>
      <c r="J1221" s="279" t="s">
        <v>394</v>
      </c>
      <c r="K1221" s="279" t="s">
        <v>394</v>
      </c>
      <c r="L1221" s="279" t="s">
        <v>394</v>
      </c>
      <c r="M1221" s="279" t="s">
        <v>394</v>
      </c>
      <c r="N1221" s="279" t="s">
        <v>394</v>
      </c>
      <c r="O1221" s="279" t="s">
        <v>394</v>
      </c>
      <c r="P1221" s="315">
        <v>0</v>
      </c>
      <c r="Q1221" s="279" t="s">
        <v>394</v>
      </c>
      <c r="R1221" s="315" t="s">
        <v>394</v>
      </c>
      <c r="S1221" s="279" t="s">
        <v>394</v>
      </c>
      <c r="T1221" s="279" t="s">
        <v>394</v>
      </c>
      <c r="U1221" s="315" t="s">
        <v>394</v>
      </c>
      <c r="V1221" s="315" t="s">
        <v>394</v>
      </c>
      <c r="W1221" s="315" t="s">
        <v>394</v>
      </c>
      <c r="X1221" s="315" t="s">
        <v>394</v>
      </c>
      <c r="Y1221" s="281"/>
      <c r="Z1221" s="315" t="s">
        <v>394</v>
      </c>
      <c r="AA1221" s="315" t="s">
        <v>394</v>
      </c>
      <c r="AB1221" s="281"/>
      <c r="AC1221" s="279" t="s">
        <v>855</v>
      </c>
      <c r="AF1221" s="276" t="str">
        <f>IFERROR(VLOOKUP(A1221,'[1]قوائم الترجمة'!AC$2:AD$2397,1,0),"م")</f>
        <v>م</v>
      </c>
      <c r="AG1221" s="246"/>
      <c r="AH1221" s="246"/>
      <c r="AI1221" s="246"/>
      <c r="AJ1221" s="246"/>
      <c r="AL1221" s="267"/>
      <c r="AM1221" s="235"/>
      <c r="AO1221" s="251"/>
      <c r="AU1221" s="234"/>
    </row>
    <row r="1222" spans="1:47" ht="21" x14ac:dyDescent="0.4">
      <c r="A1222" s="278">
        <v>118693</v>
      </c>
      <c r="B1222" s="279" t="s">
        <v>5002</v>
      </c>
      <c r="C1222" s="279" t="s">
        <v>68</v>
      </c>
      <c r="D1222" s="279" t="s">
        <v>269</v>
      </c>
      <c r="E1222" s="279" t="s">
        <v>5660</v>
      </c>
      <c r="F1222" s="279" t="s">
        <v>8464</v>
      </c>
      <c r="G1222" s="279" t="s">
        <v>8143</v>
      </c>
      <c r="H1222" s="279" t="s">
        <v>425</v>
      </c>
      <c r="I1222" s="279" t="s">
        <v>67</v>
      </c>
      <c r="J1222" s="279" t="s">
        <v>8112</v>
      </c>
      <c r="K1222" s="280">
        <v>2015</v>
      </c>
      <c r="L1222" s="279" t="s">
        <v>402</v>
      </c>
      <c r="M1222" s="279" t="s">
        <v>394</v>
      </c>
      <c r="N1222" s="279" t="s">
        <v>394</v>
      </c>
      <c r="O1222" s="279" t="s">
        <v>394</v>
      </c>
      <c r="P1222" s="315">
        <v>0</v>
      </c>
      <c r="Q1222" s="278"/>
      <c r="S1222" s="279" t="s">
        <v>394</v>
      </c>
      <c r="T1222" s="279" t="s">
        <v>394</v>
      </c>
      <c r="AC1222" s="279" t="s">
        <v>394</v>
      </c>
      <c r="AF1222" s="276">
        <f>IFERROR(VLOOKUP(A1222,'[1]قوائم الترجمة'!AC$2:AD$2397,1,0),"م")</f>
        <v>118693</v>
      </c>
      <c r="AG1222" s="233"/>
      <c r="AH1222" s="233"/>
      <c r="AI1222" s="233"/>
      <c r="AJ1222" s="233"/>
      <c r="AL1222" s="267"/>
      <c r="AM1222" s="235"/>
      <c r="AU1222" s="234"/>
    </row>
    <row r="1223" spans="1:47" ht="21" x14ac:dyDescent="0.4">
      <c r="A1223" s="278">
        <v>118696</v>
      </c>
      <c r="B1223" s="279" t="s">
        <v>6911</v>
      </c>
      <c r="C1223" s="279" t="s">
        <v>169</v>
      </c>
      <c r="D1223" s="279" t="s">
        <v>705</v>
      </c>
      <c r="E1223" s="279" t="s">
        <v>423</v>
      </c>
      <c r="F1223" s="279" t="s">
        <v>9118</v>
      </c>
      <c r="G1223" s="279" t="s">
        <v>402</v>
      </c>
      <c r="H1223" s="279" t="s">
        <v>425</v>
      </c>
      <c r="I1223" s="279" t="s">
        <v>538</v>
      </c>
      <c r="J1223" s="279" t="s">
        <v>426</v>
      </c>
      <c r="K1223" s="280">
        <v>2015</v>
      </c>
      <c r="L1223" s="279" t="s">
        <v>404</v>
      </c>
      <c r="M1223" s="279" t="s">
        <v>394</v>
      </c>
      <c r="N1223" s="279" t="s">
        <v>9119</v>
      </c>
      <c r="O1223" s="279" t="s">
        <v>394</v>
      </c>
      <c r="P1223" s="279">
        <v>70000</v>
      </c>
      <c r="Q1223" s="278"/>
      <c r="S1223" s="279" t="s">
        <v>394</v>
      </c>
      <c r="T1223" s="279"/>
      <c r="AC1223" s="279" t="s">
        <v>855</v>
      </c>
      <c r="AF1223" s="276">
        <f>IFERROR(VLOOKUP(A1223,'[1]قوائم الترجمة'!AC$2:AD$2397,1,0),"م")</f>
        <v>118696</v>
      </c>
      <c r="AG1223" s="233"/>
      <c r="AH1223" s="233"/>
      <c r="AI1223" s="233"/>
      <c r="AJ1223" s="233"/>
      <c r="AL1223" s="267"/>
      <c r="AM1223" s="235"/>
      <c r="AU1223" s="234"/>
    </row>
    <row r="1224" spans="1:47" ht="21" x14ac:dyDescent="0.4">
      <c r="A1224" s="278">
        <v>118698</v>
      </c>
      <c r="B1224" s="279" t="s">
        <v>5001</v>
      </c>
      <c r="C1224" s="279" t="s">
        <v>109</v>
      </c>
      <c r="D1224" s="279" t="s">
        <v>281</v>
      </c>
      <c r="E1224" s="279" t="s">
        <v>424</v>
      </c>
      <c r="F1224" s="279" t="s">
        <v>9120</v>
      </c>
      <c r="G1224" s="279" t="s">
        <v>8155</v>
      </c>
      <c r="H1224" s="279" t="s">
        <v>425</v>
      </c>
      <c r="I1224" s="279" t="s">
        <v>61</v>
      </c>
      <c r="J1224" s="279" t="s">
        <v>426</v>
      </c>
      <c r="K1224" s="280">
        <v>2015</v>
      </c>
      <c r="L1224" s="279" t="s">
        <v>404</v>
      </c>
      <c r="M1224" s="279" t="s">
        <v>394</v>
      </c>
      <c r="N1224" s="279"/>
      <c r="O1224" s="279" t="s">
        <v>394</v>
      </c>
      <c r="P1224" s="315">
        <v>0</v>
      </c>
      <c r="Q1224" s="278"/>
      <c r="S1224" s="279" t="s">
        <v>394</v>
      </c>
      <c r="T1224" s="279" t="s">
        <v>394</v>
      </c>
      <c r="AC1224" s="279" t="s">
        <v>394</v>
      </c>
      <c r="AF1224" s="276">
        <f>IFERROR(VLOOKUP(A1224,'[1]قوائم الترجمة'!AC$2:AD$2397,1,0),"م")</f>
        <v>118698</v>
      </c>
      <c r="AG1224" s="233"/>
      <c r="AH1224" s="233"/>
      <c r="AI1224" s="233"/>
      <c r="AJ1224" s="233"/>
      <c r="AL1224" s="267"/>
      <c r="AM1224" s="235"/>
      <c r="AO1224" s="236"/>
      <c r="AU1224" s="234"/>
    </row>
    <row r="1225" spans="1:47" ht="21" x14ac:dyDescent="0.4">
      <c r="A1225" s="278">
        <v>118700</v>
      </c>
      <c r="B1225" s="279" t="s">
        <v>1577</v>
      </c>
      <c r="C1225" s="279" t="s">
        <v>1578</v>
      </c>
      <c r="D1225" s="279" t="s">
        <v>249</v>
      </c>
      <c r="E1225" s="279" t="s">
        <v>5660</v>
      </c>
      <c r="F1225" s="279" t="s">
        <v>9121</v>
      </c>
      <c r="G1225" s="279" t="s">
        <v>402</v>
      </c>
      <c r="H1225" s="279" t="s">
        <v>425</v>
      </c>
      <c r="I1225" s="279" t="s">
        <v>61</v>
      </c>
      <c r="J1225" s="279" t="s">
        <v>8112</v>
      </c>
      <c r="K1225" s="280">
        <v>2013</v>
      </c>
      <c r="L1225" s="279" t="s">
        <v>402</v>
      </c>
      <c r="M1225" s="279" t="s">
        <v>394</v>
      </c>
      <c r="N1225" s="279" t="s">
        <v>394</v>
      </c>
      <c r="O1225" s="279" t="s">
        <v>394</v>
      </c>
      <c r="P1225" s="315">
        <v>0</v>
      </c>
      <c r="Q1225" s="278"/>
      <c r="S1225" s="279" t="s">
        <v>394</v>
      </c>
      <c r="T1225" s="279" t="s">
        <v>394</v>
      </c>
      <c r="AC1225" s="279" t="s">
        <v>855</v>
      </c>
      <c r="AF1225" s="276">
        <f>IFERROR(VLOOKUP(A1225,'[1]قوائم الترجمة'!AC$2:AD$2397,1,0),"م")</f>
        <v>118700</v>
      </c>
      <c r="AG1225" s="233"/>
      <c r="AH1225" s="233"/>
      <c r="AI1225" s="233"/>
      <c r="AJ1225" s="233"/>
      <c r="AL1225" s="267"/>
      <c r="AM1225" s="235"/>
      <c r="AU1225" s="234"/>
    </row>
    <row r="1226" spans="1:47" ht="21" x14ac:dyDescent="0.4">
      <c r="A1226" s="278">
        <v>118701</v>
      </c>
      <c r="B1226" s="279" t="s">
        <v>5000</v>
      </c>
      <c r="C1226" s="279" t="s">
        <v>68</v>
      </c>
      <c r="D1226" s="279" t="s">
        <v>472</v>
      </c>
      <c r="E1226" s="279" t="s">
        <v>5660</v>
      </c>
      <c r="F1226" s="279" t="s">
        <v>8406</v>
      </c>
      <c r="G1226" s="279" t="s">
        <v>8287</v>
      </c>
      <c r="H1226" s="279" t="s">
        <v>425</v>
      </c>
      <c r="I1226" s="279" t="s">
        <v>61</v>
      </c>
      <c r="J1226" s="279" t="s">
        <v>8112</v>
      </c>
      <c r="K1226" s="280">
        <v>2015</v>
      </c>
      <c r="L1226" s="279" t="s">
        <v>404</v>
      </c>
      <c r="M1226" s="279" t="s">
        <v>394</v>
      </c>
      <c r="N1226" s="279" t="s">
        <v>394</v>
      </c>
      <c r="O1226" s="279" t="s">
        <v>394</v>
      </c>
      <c r="P1226" s="315">
        <v>0</v>
      </c>
      <c r="Q1226" s="278"/>
      <c r="S1226" s="279" t="s">
        <v>394</v>
      </c>
      <c r="T1226" s="279" t="s">
        <v>394</v>
      </c>
      <c r="AC1226" s="279" t="s">
        <v>394</v>
      </c>
      <c r="AF1226" s="276">
        <f>IFERROR(VLOOKUP(A1226,'[1]قوائم الترجمة'!AC$2:AD$2397,1,0),"م")</f>
        <v>118701</v>
      </c>
      <c r="AG1226" s="233"/>
      <c r="AH1226" s="233"/>
      <c r="AI1226" s="233"/>
      <c r="AJ1226" s="233"/>
      <c r="AL1226" s="267"/>
      <c r="AM1226" s="235"/>
      <c r="AO1226" s="233"/>
      <c r="AU1226" s="234"/>
    </row>
    <row r="1227" spans="1:47" ht="21" x14ac:dyDescent="0.4">
      <c r="A1227" s="278">
        <v>118703</v>
      </c>
      <c r="B1227" s="279" t="s">
        <v>4999</v>
      </c>
      <c r="C1227" s="279" t="s">
        <v>75</v>
      </c>
      <c r="D1227" s="279" t="s">
        <v>360</v>
      </c>
      <c r="E1227" s="279" t="s">
        <v>5660</v>
      </c>
      <c r="F1227" s="279" t="s">
        <v>9122</v>
      </c>
      <c r="G1227" s="279" t="s">
        <v>402</v>
      </c>
      <c r="H1227" s="279" t="s">
        <v>425</v>
      </c>
      <c r="I1227" s="279" t="s">
        <v>61</v>
      </c>
      <c r="J1227" s="279" t="s">
        <v>8112</v>
      </c>
      <c r="K1227" s="280">
        <v>2009</v>
      </c>
      <c r="L1227" s="279" t="s">
        <v>402</v>
      </c>
      <c r="M1227" s="279" t="s">
        <v>394</v>
      </c>
      <c r="N1227" s="279" t="s">
        <v>394</v>
      </c>
      <c r="O1227" s="279" t="s">
        <v>394</v>
      </c>
      <c r="P1227" s="315">
        <v>0</v>
      </c>
      <c r="Q1227" s="278"/>
      <c r="S1227" s="279" t="s">
        <v>394</v>
      </c>
      <c r="T1227" s="279" t="s">
        <v>394</v>
      </c>
      <c r="AC1227" s="279" t="s">
        <v>394</v>
      </c>
      <c r="AF1227" s="276">
        <f>IFERROR(VLOOKUP(A1227,'[1]قوائم الترجمة'!AC$2:AD$2397,1,0),"م")</f>
        <v>118703</v>
      </c>
      <c r="AG1227" s="233"/>
      <c r="AH1227" s="233"/>
      <c r="AI1227" s="233"/>
      <c r="AJ1227" s="233"/>
      <c r="AL1227" s="267"/>
      <c r="AM1227" s="235"/>
      <c r="AO1227" s="236"/>
      <c r="AU1227" s="234"/>
    </row>
    <row r="1228" spans="1:47" ht="21" x14ac:dyDescent="0.4">
      <c r="A1228" s="278">
        <v>118704</v>
      </c>
      <c r="B1228" s="279" t="s">
        <v>4997</v>
      </c>
      <c r="C1228" s="279" t="s">
        <v>4998</v>
      </c>
      <c r="D1228" s="279" t="s">
        <v>273</v>
      </c>
      <c r="E1228" s="279" t="s">
        <v>394</v>
      </c>
      <c r="F1228" s="303"/>
      <c r="G1228" s="303"/>
      <c r="H1228" s="279" t="s">
        <v>394</v>
      </c>
      <c r="I1228" s="279" t="s">
        <v>61</v>
      </c>
      <c r="J1228" s="279" t="s">
        <v>394</v>
      </c>
      <c r="K1228" s="279" t="s">
        <v>394</v>
      </c>
      <c r="L1228" s="279" t="s">
        <v>394</v>
      </c>
      <c r="M1228" s="279" t="s">
        <v>394</v>
      </c>
      <c r="N1228" s="279" t="s">
        <v>394</v>
      </c>
      <c r="O1228" s="279" t="s">
        <v>394</v>
      </c>
      <c r="P1228" s="315">
        <v>0</v>
      </c>
      <c r="Q1228" s="279" t="s">
        <v>394</v>
      </c>
      <c r="R1228" s="315" t="s">
        <v>394</v>
      </c>
      <c r="S1228" s="279" t="s">
        <v>394</v>
      </c>
      <c r="T1228" s="279" t="s">
        <v>394</v>
      </c>
      <c r="U1228" s="315" t="s">
        <v>394</v>
      </c>
      <c r="V1228" s="315" t="s">
        <v>394</v>
      </c>
      <c r="W1228" s="315" t="s">
        <v>394</v>
      </c>
      <c r="X1228" s="315" t="s">
        <v>394</v>
      </c>
      <c r="Y1228" s="281"/>
      <c r="Z1228" s="315" t="s">
        <v>394</v>
      </c>
      <c r="AA1228" s="315" t="s">
        <v>394</v>
      </c>
      <c r="AB1228" s="281"/>
      <c r="AC1228" s="279" t="s">
        <v>855</v>
      </c>
      <c r="AF1228" s="276" t="str">
        <f>IFERROR(VLOOKUP(A1228,'[1]قوائم الترجمة'!AC$2:AD$2397,1,0),"م")</f>
        <v>م</v>
      </c>
      <c r="AG1228" s="233"/>
      <c r="AH1228" s="233"/>
      <c r="AI1228" s="233"/>
      <c r="AJ1228" s="233"/>
      <c r="AL1228" s="267"/>
      <c r="AM1228" s="235"/>
      <c r="AU1228" s="234"/>
    </row>
    <row r="1229" spans="1:47" ht="21" x14ac:dyDescent="0.4">
      <c r="A1229" s="278">
        <v>118705</v>
      </c>
      <c r="B1229" s="279" t="s">
        <v>7381</v>
      </c>
      <c r="C1229" s="279" t="s">
        <v>73</v>
      </c>
      <c r="D1229" s="279" t="s">
        <v>526</v>
      </c>
      <c r="E1229" s="279" t="s">
        <v>394</v>
      </c>
      <c r="F1229" s="303"/>
      <c r="G1229" s="303"/>
      <c r="H1229" s="279" t="s">
        <v>394</v>
      </c>
      <c r="I1229" s="279" t="s">
        <v>540</v>
      </c>
      <c r="J1229" s="279" t="s">
        <v>394</v>
      </c>
      <c r="K1229" s="279" t="s">
        <v>394</v>
      </c>
      <c r="L1229" s="279" t="s">
        <v>394</v>
      </c>
      <c r="M1229" s="279" t="s">
        <v>394</v>
      </c>
      <c r="N1229" s="279" t="s">
        <v>394</v>
      </c>
      <c r="O1229" s="279" t="s">
        <v>394</v>
      </c>
      <c r="P1229" s="315">
        <v>0</v>
      </c>
      <c r="Q1229" s="279" t="s">
        <v>394</v>
      </c>
      <c r="R1229" s="315" t="s">
        <v>394</v>
      </c>
      <c r="S1229" s="279" t="s">
        <v>394</v>
      </c>
      <c r="T1229" s="279" t="s">
        <v>394</v>
      </c>
      <c r="U1229" s="315" t="s">
        <v>394</v>
      </c>
      <c r="V1229" s="315" t="s">
        <v>394</v>
      </c>
      <c r="W1229" s="315" t="s">
        <v>394</v>
      </c>
      <c r="X1229" s="315" t="s">
        <v>394</v>
      </c>
      <c r="Y1229" s="281"/>
      <c r="Z1229" s="315" t="s">
        <v>394</v>
      </c>
      <c r="AA1229" s="315" t="s">
        <v>394</v>
      </c>
      <c r="AB1229" s="281"/>
      <c r="AC1229" s="279" t="s">
        <v>855</v>
      </c>
      <c r="AF1229" s="276" t="str">
        <f>IFERROR(VLOOKUP(A1229,'[1]قوائم الترجمة'!AC$2:AD$2397,1,0),"م")</f>
        <v>م</v>
      </c>
      <c r="AG1229" s="233"/>
      <c r="AH1229" s="233"/>
      <c r="AI1229" s="233"/>
      <c r="AJ1229" s="233"/>
      <c r="AL1229" s="267"/>
      <c r="AM1229" s="235"/>
      <c r="AO1229" s="236"/>
      <c r="AU1229" s="234"/>
    </row>
    <row r="1230" spans="1:47" ht="21" x14ac:dyDescent="0.4">
      <c r="A1230" s="278">
        <v>118706</v>
      </c>
      <c r="B1230" s="279" t="s">
        <v>4996</v>
      </c>
      <c r="C1230" s="279" t="s">
        <v>71</v>
      </c>
      <c r="D1230" s="279" t="s">
        <v>271</v>
      </c>
      <c r="E1230" s="279" t="s">
        <v>394</v>
      </c>
      <c r="F1230" s="303"/>
      <c r="G1230" s="303"/>
      <c r="H1230" s="279" t="s">
        <v>394</v>
      </c>
      <c r="I1230" s="279" t="s">
        <v>61</v>
      </c>
      <c r="J1230" s="279" t="s">
        <v>394</v>
      </c>
      <c r="K1230" s="279" t="s">
        <v>394</v>
      </c>
      <c r="L1230" s="279" t="s">
        <v>394</v>
      </c>
      <c r="M1230" s="279" t="s">
        <v>394</v>
      </c>
      <c r="N1230" s="279" t="s">
        <v>394</v>
      </c>
      <c r="O1230" s="279" t="s">
        <v>394</v>
      </c>
      <c r="P1230" s="315">
        <v>0</v>
      </c>
      <c r="Q1230" s="279" t="s">
        <v>394</v>
      </c>
      <c r="R1230" s="315" t="s">
        <v>394</v>
      </c>
      <c r="S1230" s="279" t="s">
        <v>394</v>
      </c>
      <c r="T1230" s="279" t="s">
        <v>394</v>
      </c>
      <c r="U1230" s="315" t="s">
        <v>394</v>
      </c>
      <c r="V1230" s="315" t="s">
        <v>394</v>
      </c>
      <c r="W1230" s="315" t="s">
        <v>394</v>
      </c>
      <c r="X1230" s="315" t="s">
        <v>394</v>
      </c>
      <c r="Y1230" s="281"/>
      <c r="Z1230" s="315" t="s">
        <v>394</v>
      </c>
      <c r="AA1230" s="315" t="s">
        <v>394</v>
      </c>
      <c r="AB1230" s="281"/>
      <c r="AC1230" s="279" t="s">
        <v>855</v>
      </c>
      <c r="AF1230" s="276" t="str">
        <f>IFERROR(VLOOKUP(A1230,'[1]قوائم الترجمة'!AC$2:AD$2397,1,0),"م")</f>
        <v>م</v>
      </c>
      <c r="AG1230" s="233"/>
      <c r="AH1230" s="233"/>
      <c r="AI1230" s="233"/>
      <c r="AJ1230" s="233"/>
      <c r="AL1230" s="267"/>
      <c r="AM1230" s="235"/>
      <c r="AO1230" s="233"/>
      <c r="AU1230" s="234"/>
    </row>
    <row r="1231" spans="1:47" ht="21" x14ac:dyDescent="0.4">
      <c r="A1231" s="278">
        <v>118708</v>
      </c>
      <c r="B1231" s="279" t="s">
        <v>1403</v>
      </c>
      <c r="C1231" s="279" t="s">
        <v>110</v>
      </c>
      <c r="D1231" s="279" t="s">
        <v>267</v>
      </c>
      <c r="E1231" s="279" t="s">
        <v>423</v>
      </c>
      <c r="F1231" s="279" t="s">
        <v>8378</v>
      </c>
      <c r="G1231" s="279" t="s">
        <v>8379</v>
      </c>
      <c r="H1231" s="279" t="s">
        <v>7215</v>
      </c>
      <c r="I1231" s="279" t="s">
        <v>61</v>
      </c>
      <c r="J1231" s="279" t="s">
        <v>426</v>
      </c>
      <c r="K1231" s="280">
        <v>2009</v>
      </c>
      <c r="L1231" s="279" t="s">
        <v>404</v>
      </c>
      <c r="M1231" s="279" t="s">
        <v>394</v>
      </c>
      <c r="N1231" s="279" t="s">
        <v>394</v>
      </c>
      <c r="O1231" s="279" t="s">
        <v>394</v>
      </c>
      <c r="P1231" s="315">
        <v>0</v>
      </c>
      <c r="Q1231" s="278"/>
      <c r="S1231" s="279" t="s">
        <v>394</v>
      </c>
      <c r="T1231" s="279" t="s">
        <v>394</v>
      </c>
      <c r="AC1231" s="279" t="s">
        <v>855</v>
      </c>
      <c r="AF1231" s="276">
        <f>IFERROR(VLOOKUP(A1231,'[1]قوائم الترجمة'!AC$2:AD$2397,1,0),"م")</f>
        <v>118708</v>
      </c>
      <c r="AG1231" s="233"/>
      <c r="AH1231" s="233"/>
      <c r="AI1231" s="233"/>
      <c r="AJ1231" s="233"/>
      <c r="AL1231" s="267"/>
      <c r="AM1231" s="235"/>
      <c r="AO1231" s="236"/>
      <c r="AU1231" s="234"/>
    </row>
    <row r="1232" spans="1:47" ht="21" x14ac:dyDescent="0.4">
      <c r="A1232" s="278">
        <v>118709</v>
      </c>
      <c r="B1232" s="279" t="s">
        <v>7475</v>
      </c>
      <c r="C1232" s="279" t="s">
        <v>108</v>
      </c>
      <c r="D1232" s="279" t="s">
        <v>7476</v>
      </c>
      <c r="E1232" s="279" t="s">
        <v>394</v>
      </c>
      <c r="F1232" s="303"/>
      <c r="G1232" s="303"/>
      <c r="H1232" s="279" t="s">
        <v>394</v>
      </c>
      <c r="I1232" s="279" t="s">
        <v>540</v>
      </c>
      <c r="J1232" s="279" t="s">
        <v>394</v>
      </c>
      <c r="K1232" s="279" t="s">
        <v>394</v>
      </c>
      <c r="L1232" s="279" t="s">
        <v>394</v>
      </c>
      <c r="M1232" s="279" t="s">
        <v>394</v>
      </c>
      <c r="N1232" s="279" t="s">
        <v>394</v>
      </c>
      <c r="O1232" s="279" t="s">
        <v>394</v>
      </c>
      <c r="P1232" s="315">
        <v>0</v>
      </c>
      <c r="Q1232" s="279" t="s">
        <v>394</v>
      </c>
      <c r="R1232" s="315" t="s">
        <v>394</v>
      </c>
      <c r="S1232" s="279" t="s">
        <v>394</v>
      </c>
      <c r="T1232" s="279" t="s">
        <v>394</v>
      </c>
      <c r="U1232" s="315" t="s">
        <v>394</v>
      </c>
      <c r="V1232" s="315" t="s">
        <v>394</v>
      </c>
      <c r="W1232" s="315" t="s">
        <v>394</v>
      </c>
      <c r="X1232" s="315" t="s">
        <v>394</v>
      </c>
      <c r="Y1232" s="281"/>
      <c r="Z1232" s="315" t="s">
        <v>394</v>
      </c>
      <c r="AA1232" s="315" t="s">
        <v>394</v>
      </c>
      <c r="AB1232" s="281"/>
      <c r="AC1232" s="279" t="s">
        <v>855</v>
      </c>
      <c r="AF1232" s="276" t="str">
        <f>IFERROR(VLOOKUP(A1232,'[1]قوائم الترجمة'!AC$2:AD$2397,1,0),"م")</f>
        <v>م</v>
      </c>
      <c r="AG1232" s="233"/>
      <c r="AH1232" s="233"/>
      <c r="AI1232" s="233"/>
      <c r="AJ1232" s="233"/>
      <c r="AL1232" s="267"/>
      <c r="AM1232" s="235"/>
      <c r="AU1232" s="234"/>
    </row>
    <row r="1233" spans="1:47" ht="21" x14ac:dyDescent="0.4">
      <c r="A1233" s="278">
        <v>118713</v>
      </c>
      <c r="B1233" s="279" t="s">
        <v>4995</v>
      </c>
      <c r="C1233" s="279" t="s">
        <v>198</v>
      </c>
      <c r="D1233" s="279" t="s">
        <v>608</v>
      </c>
      <c r="E1233" s="279" t="s">
        <v>394</v>
      </c>
      <c r="F1233" s="303"/>
      <c r="G1233" s="303"/>
      <c r="H1233" s="279" t="s">
        <v>394</v>
      </c>
      <c r="I1233" s="279" t="s">
        <v>61</v>
      </c>
      <c r="J1233" s="279" t="s">
        <v>394</v>
      </c>
      <c r="K1233" s="279" t="s">
        <v>394</v>
      </c>
      <c r="L1233" s="279" t="s">
        <v>394</v>
      </c>
      <c r="M1233" s="279" t="s">
        <v>394</v>
      </c>
      <c r="N1233" s="279" t="s">
        <v>394</v>
      </c>
      <c r="O1233" s="279" t="s">
        <v>394</v>
      </c>
      <c r="P1233" s="315">
        <v>0</v>
      </c>
      <c r="Q1233" s="279" t="s">
        <v>394</v>
      </c>
      <c r="R1233" s="315" t="s">
        <v>394</v>
      </c>
      <c r="S1233" s="279" t="s">
        <v>394</v>
      </c>
      <c r="T1233" s="279" t="s">
        <v>394</v>
      </c>
      <c r="U1233" s="315" t="s">
        <v>394</v>
      </c>
      <c r="V1233" s="315" t="s">
        <v>394</v>
      </c>
      <c r="W1233" s="315" t="s">
        <v>394</v>
      </c>
      <c r="X1233" s="315" t="s">
        <v>394</v>
      </c>
      <c r="Y1233" s="281"/>
      <c r="Z1233" s="315" t="s">
        <v>394</v>
      </c>
      <c r="AA1233" s="315" t="s">
        <v>394</v>
      </c>
      <c r="AB1233" s="281"/>
      <c r="AC1233" s="279" t="s">
        <v>855</v>
      </c>
      <c r="AF1233" s="276" t="str">
        <f>IFERROR(VLOOKUP(A1233,'[1]قوائم الترجمة'!AC$2:AD$2397,1,0),"م")</f>
        <v>م</v>
      </c>
      <c r="AG1233" s="233"/>
      <c r="AH1233" s="233"/>
      <c r="AI1233" s="233"/>
      <c r="AJ1233" s="233"/>
      <c r="AL1233" s="267"/>
      <c r="AM1233" s="235"/>
      <c r="AU1233" s="234"/>
    </row>
    <row r="1234" spans="1:47" ht="21" x14ac:dyDescent="0.4">
      <c r="A1234" s="275">
        <v>118716</v>
      </c>
      <c r="B1234" s="276" t="s">
        <v>4994</v>
      </c>
      <c r="C1234" s="276" t="s">
        <v>68</v>
      </c>
      <c r="D1234" s="276" t="s">
        <v>262</v>
      </c>
      <c r="E1234" s="276" t="s">
        <v>424</v>
      </c>
      <c r="F1234" s="276" t="s">
        <v>8462</v>
      </c>
      <c r="G1234" s="276" t="s">
        <v>8136</v>
      </c>
      <c r="H1234" s="276" t="s">
        <v>425</v>
      </c>
      <c r="I1234" s="276" t="s">
        <v>67</v>
      </c>
      <c r="J1234" s="276" t="s">
        <v>426</v>
      </c>
      <c r="K1234" s="277">
        <v>2005</v>
      </c>
      <c r="L1234" s="276" t="s">
        <v>402</v>
      </c>
      <c r="M1234" s="303"/>
      <c r="N1234" s="276" t="s">
        <v>394</v>
      </c>
      <c r="O1234" s="276" t="s">
        <v>394</v>
      </c>
      <c r="P1234" s="315">
        <v>0</v>
      </c>
      <c r="Q1234" s="303"/>
      <c r="R1234" s="317" t="s">
        <v>394</v>
      </c>
      <c r="S1234" s="276" t="s">
        <v>394</v>
      </c>
      <c r="T1234" s="303"/>
      <c r="AC1234" s="276" t="s">
        <v>855</v>
      </c>
      <c r="AF1234" s="276">
        <f>IFERROR(VLOOKUP(A1234,'[1]قوائم الترجمة'!AC$2:AD$2397,1,0),"م")</f>
        <v>118716</v>
      </c>
      <c r="AG1234" s="233"/>
      <c r="AH1234" s="233"/>
      <c r="AI1234" s="233"/>
      <c r="AJ1234" s="233"/>
      <c r="AL1234" s="267"/>
      <c r="AM1234" s="235"/>
      <c r="AU1234" s="234"/>
    </row>
    <row r="1235" spans="1:47" ht="21" x14ac:dyDescent="0.4">
      <c r="A1235" s="275">
        <v>118717</v>
      </c>
      <c r="B1235" s="276" t="s">
        <v>4993</v>
      </c>
      <c r="C1235" s="276" t="s">
        <v>148</v>
      </c>
      <c r="D1235" s="276" t="s">
        <v>252</v>
      </c>
      <c r="E1235" s="276" t="s">
        <v>5660</v>
      </c>
      <c r="F1235" s="276" t="s">
        <v>8463</v>
      </c>
      <c r="G1235" s="276" t="s">
        <v>402</v>
      </c>
      <c r="H1235" s="276" t="s">
        <v>425</v>
      </c>
      <c r="I1235" s="276" t="s">
        <v>61</v>
      </c>
      <c r="J1235" s="276" t="s">
        <v>8112</v>
      </c>
      <c r="K1235" s="277">
        <v>2015</v>
      </c>
      <c r="L1235" s="276" t="s">
        <v>402</v>
      </c>
      <c r="M1235" s="303"/>
      <c r="N1235" s="276" t="s">
        <v>394</v>
      </c>
      <c r="O1235" s="276" t="s">
        <v>394</v>
      </c>
      <c r="P1235" s="315">
        <v>0</v>
      </c>
      <c r="Q1235" s="303"/>
      <c r="R1235" s="317" t="s">
        <v>394</v>
      </c>
      <c r="S1235" s="276" t="s">
        <v>394</v>
      </c>
      <c r="T1235" s="303"/>
      <c r="AC1235" s="276" t="s">
        <v>394</v>
      </c>
      <c r="AF1235" s="276">
        <f>IFERROR(VLOOKUP(A1235,'[1]قوائم الترجمة'!AC$2:AD$2397,1,0),"م")</f>
        <v>118717</v>
      </c>
      <c r="AG1235" s="233"/>
      <c r="AH1235" s="233"/>
      <c r="AI1235" s="233"/>
      <c r="AJ1235" s="233"/>
      <c r="AL1235" s="267"/>
      <c r="AM1235" s="235"/>
      <c r="AO1235" s="233"/>
      <c r="AU1235" s="234"/>
    </row>
    <row r="1236" spans="1:47" ht="21" x14ac:dyDescent="0.4">
      <c r="A1236" s="278">
        <v>118721</v>
      </c>
      <c r="B1236" s="279" t="s">
        <v>7779</v>
      </c>
      <c r="C1236" s="279" t="s">
        <v>133</v>
      </c>
      <c r="D1236" s="279" t="s">
        <v>739</v>
      </c>
      <c r="E1236" s="279" t="s">
        <v>394</v>
      </c>
      <c r="F1236" s="303"/>
      <c r="G1236" s="303"/>
      <c r="H1236" s="279" t="s">
        <v>394</v>
      </c>
      <c r="I1236" s="279" t="s">
        <v>540</v>
      </c>
      <c r="J1236" s="279" t="s">
        <v>394</v>
      </c>
      <c r="K1236" s="279" t="s">
        <v>394</v>
      </c>
      <c r="L1236" s="279" t="s">
        <v>394</v>
      </c>
      <c r="M1236" s="279" t="s">
        <v>394</v>
      </c>
      <c r="N1236" s="279" t="s">
        <v>394</v>
      </c>
      <c r="O1236" s="279" t="s">
        <v>394</v>
      </c>
      <c r="P1236" s="315">
        <v>0</v>
      </c>
      <c r="Q1236" s="279" t="s">
        <v>394</v>
      </c>
      <c r="R1236" s="315" t="s">
        <v>394</v>
      </c>
      <c r="S1236" s="279" t="s">
        <v>394</v>
      </c>
      <c r="T1236" s="279" t="s">
        <v>394</v>
      </c>
      <c r="U1236" s="315" t="s">
        <v>394</v>
      </c>
      <c r="V1236" s="315" t="s">
        <v>394</v>
      </c>
      <c r="W1236" s="315" t="s">
        <v>394</v>
      </c>
      <c r="X1236" s="315" t="s">
        <v>394</v>
      </c>
      <c r="Y1236" s="281"/>
      <c r="Z1236" s="315" t="s">
        <v>394</v>
      </c>
      <c r="AA1236" s="315" t="s">
        <v>394</v>
      </c>
      <c r="AB1236" s="281"/>
      <c r="AC1236" s="279" t="s">
        <v>855</v>
      </c>
      <c r="AF1236" s="276" t="str">
        <f>IFERROR(VLOOKUP(A1236,'[1]قوائم الترجمة'!AC$2:AD$2397,1,0),"م")</f>
        <v>م</v>
      </c>
      <c r="AG1236" s="233"/>
      <c r="AH1236" s="233"/>
      <c r="AI1236" s="233"/>
      <c r="AJ1236" s="233"/>
      <c r="AL1236" s="267"/>
      <c r="AM1236" s="235"/>
      <c r="AU1236" s="234"/>
    </row>
    <row r="1237" spans="1:47" ht="21" x14ac:dyDescent="0.4">
      <c r="A1237" s="278">
        <v>118723</v>
      </c>
      <c r="B1237" s="279" t="s">
        <v>7843</v>
      </c>
      <c r="C1237" s="279" t="s">
        <v>1576</v>
      </c>
      <c r="D1237" s="279" t="s">
        <v>327</v>
      </c>
      <c r="E1237" s="279" t="s">
        <v>394</v>
      </c>
      <c r="F1237" s="303"/>
      <c r="G1237" s="303"/>
      <c r="H1237" s="279" t="s">
        <v>394</v>
      </c>
      <c r="I1237" s="279" t="s">
        <v>540</v>
      </c>
      <c r="J1237" s="279" t="s">
        <v>394</v>
      </c>
      <c r="K1237" s="279" t="s">
        <v>394</v>
      </c>
      <c r="L1237" s="279" t="s">
        <v>394</v>
      </c>
      <c r="M1237" s="279" t="s">
        <v>394</v>
      </c>
      <c r="N1237" s="279" t="s">
        <v>394</v>
      </c>
      <c r="O1237" s="279" t="s">
        <v>394</v>
      </c>
      <c r="P1237" s="315">
        <v>0</v>
      </c>
      <c r="Q1237" s="279" t="s">
        <v>394</v>
      </c>
      <c r="R1237" s="315" t="s">
        <v>394</v>
      </c>
      <c r="S1237" s="279" t="s">
        <v>394</v>
      </c>
      <c r="T1237" s="279" t="s">
        <v>394</v>
      </c>
      <c r="U1237" s="315" t="s">
        <v>394</v>
      </c>
      <c r="V1237" s="315" t="s">
        <v>394</v>
      </c>
      <c r="W1237" s="315" t="s">
        <v>394</v>
      </c>
      <c r="X1237" s="315" t="s">
        <v>394</v>
      </c>
      <c r="Y1237" s="281"/>
      <c r="Z1237" s="315" t="s">
        <v>394</v>
      </c>
      <c r="AA1237" s="315" t="s">
        <v>394</v>
      </c>
      <c r="AB1237" s="281"/>
      <c r="AC1237" s="279" t="s">
        <v>855</v>
      </c>
      <c r="AF1237" s="276" t="str">
        <f>IFERROR(VLOOKUP(A1237,'[1]قوائم الترجمة'!AC$2:AD$2397,1,0),"م")</f>
        <v>م</v>
      </c>
      <c r="AG1237" s="233"/>
      <c r="AH1237" s="233"/>
      <c r="AI1237" s="233"/>
      <c r="AJ1237" s="233"/>
      <c r="AL1237" s="267"/>
      <c r="AM1237" s="235"/>
      <c r="AU1237" s="234"/>
    </row>
    <row r="1238" spans="1:47" ht="21" x14ac:dyDescent="0.4">
      <c r="A1238" s="278">
        <v>118725</v>
      </c>
      <c r="B1238" s="279" t="s">
        <v>4992</v>
      </c>
      <c r="C1238" s="279" t="s">
        <v>192</v>
      </c>
      <c r="D1238" s="279" t="s">
        <v>638</v>
      </c>
      <c r="E1238" s="279" t="s">
        <v>394</v>
      </c>
      <c r="F1238" s="303"/>
      <c r="G1238" s="303"/>
      <c r="H1238" s="279" t="s">
        <v>394</v>
      </c>
      <c r="I1238" s="279" t="s">
        <v>61</v>
      </c>
      <c r="J1238" s="279" t="s">
        <v>394</v>
      </c>
      <c r="K1238" s="279" t="s">
        <v>394</v>
      </c>
      <c r="L1238" s="279" t="s">
        <v>394</v>
      </c>
      <c r="M1238" s="279" t="s">
        <v>394</v>
      </c>
      <c r="N1238" s="279" t="s">
        <v>394</v>
      </c>
      <c r="O1238" s="279" t="s">
        <v>394</v>
      </c>
      <c r="P1238" s="315">
        <v>0</v>
      </c>
      <c r="Q1238" s="279" t="s">
        <v>394</v>
      </c>
      <c r="R1238" s="315" t="s">
        <v>394</v>
      </c>
      <c r="S1238" s="279" t="s">
        <v>394</v>
      </c>
      <c r="T1238" s="279" t="s">
        <v>394</v>
      </c>
      <c r="U1238" s="315" t="s">
        <v>394</v>
      </c>
      <c r="V1238" s="315" t="s">
        <v>394</v>
      </c>
      <c r="W1238" s="315" t="s">
        <v>394</v>
      </c>
      <c r="X1238" s="315" t="s">
        <v>394</v>
      </c>
      <c r="Y1238" s="281"/>
      <c r="Z1238" s="315" t="s">
        <v>394</v>
      </c>
      <c r="AA1238" s="315" t="s">
        <v>394</v>
      </c>
      <c r="AB1238" s="281"/>
      <c r="AC1238" s="279" t="s">
        <v>855</v>
      </c>
      <c r="AF1238" s="276" t="str">
        <f>IFERROR(VLOOKUP(A1238,'[1]قوائم الترجمة'!AC$2:AD$2397,1,0),"م")</f>
        <v>م</v>
      </c>
      <c r="AG1238" s="233"/>
      <c r="AH1238" s="233"/>
      <c r="AI1238" s="233"/>
      <c r="AJ1238" s="233"/>
      <c r="AL1238" s="267"/>
      <c r="AM1238" s="235"/>
      <c r="AO1238" s="236"/>
      <c r="AU1238" s="234"/>
    </row>
    <row r="1239" spans="1:47" ht="21" x14ac:dyDescent="0.4">
      <c r="A1239" s="278">
        <v>118730</v>
      </c>
      <c r="B1239" s="279" t="s">
        <v>4991</v>
      </c>
      <c r="C1239" s="279" t="s">
        <v>168</v>
      </c>
      <c r="D1239" s="279" t="s">
        <v>244</v>
      </c>
      <c r="E1239" s="279" t="s">
        <v>394</v>
      </c>
      <c r="F1239" s="303"/>
      <c r="G1239" s="303"/>
      <c r="H1239" s="279" t="s">
        <v>394</v>
      </c>
      <c r="I1239" s="279" t="s">
        <v>67</v>
      </c>
      <c r="J1239" s="279" t="s">
        <v>394</v>
      </c>
      <c r="K1239" s="279" t="s">
        <v>394</v>
      </c>
      <c r="L1239" s="279" t="s">
        <v>394</v>
      </c>
      <c r="M1239" s="279" t="s">
        <v>394</v>
      </c>
      <c r="N1239" s="279" t="s">
        <v>394</v>
      </c>
      <c r="O1239" s="279" t="s">
        <v>394</v>
      </c>
      <c r="P1239" s="315">
        <v>0</v>
      </c>
      <c r="Q1239" s="279" t="s">
        <v>394</v>
      </c>
      <c r="R1239" s="315" t="s">
        <v>394</v>
      </c>
      <c r="S1239" s="279" t="s">
        <v>394</v>
      </c>
      <c r="T1239" s="279" t="s">
        <v>394</v>
      </c>
      <c r="U1239" s="315" t="s">
        <v>394</v>
      </c>
      <c r="V1239" s="315" t="s">
        <v>394</v>
      </c>
      <c r="W1239" s="315" t="s">
        <v>394</v>
      </c>
      <c r="X1239" s="315" t="s">
        <v>394</v>
      </c>
      <c r="Y1239" s="281"/>
      <c r="Z1239" s="315" t="s">
        <v>394</v>
      </c>
      <c r="AA1239" s="315" t="s">
        <v>394</v>
      </c>
      <c r="AB1239" s="281"/>
      <c r="AC1239" s="279" t="s">
        <v>855</v>
      </c>
      <c r="AF1239" s="276" t="str">
        <f>IFERROR(VLOOKUP(A1239,'[1]قوائم الترجمة'!AC$2:AD$2397,1,0),"م")</f>
        <v>م</v>
      </c>
      <c r="AG1239" s="233"/>
      <c r="AH1239" s="233"/>
      <c r="AI1239" s="233"/>
      <c r="AJ1239" s="233"/>
      <c r="AL1239" s="267"/>
      <c r="AM1239" s="235"/>
      <c r="AO1239" s="233"/>
      <c r="AU1239" s="234"/>
    </row>
    <row r="1240" spans="1:47" ht="21" x14ac:dyDescent="0.4">
      <c r="A1240" s="278">
        <v>118733</v>
      </c>
      <c r="B1240" s="279" t="s">
        <v>5802</v>
      </c>
      <c r="C1240" s="279" t="s">
        <v>121</v>
      </c>
      <c r="D1240" s="279" t="s">
        <v>530</v>
      </c>
      <c r="E1240" s="279" t="s">
        <v>394</v>
      </c>
      <c r="F1240" s="303"/>
      <c r="G1240" s="303"/>
      <c r="H1240" s="279" t="s">
        <v>394</v>
      </c>
      <c r="I1240" s="279" t="s">
        <v>539</v>
      </c>
      <c r="J1240" s="279" t="s">
        <v>394</v>
      </c>
      <c r="K1240" s="279" t="s">
        <v>394</v>
      </c>
      <c r="L1240" s="279" t="s">
        <v>394</v>
      </c>
      <c r="M1240" s="279" t="s">
        <v>394</v>
      </c>
      <c r="N1240" s="279" t="s">
        <v>394</v>
      </c>
      <c r="O1240" s="279" t="s">
        <v>394</v>
      </c>
      <c r="P1240" s="315">
        <v>0</v>
      </c>
      <c r="Q1240" s="279" t="s">
        <v>394</v>
      </c>
      <c r="R1240" s="315" t="s">
        <v>394</v>
      </c>
      <c r="S1240" s="279" t="s">
        <v>394</v>
      </c>
      <c r="T1240" s="279" t="s">
        <v>394</v>
      </c>
      <c r="U1240" s="315" t="s">
        <v>394</v>
      </c>
      <c r="V1240" s="315" t="s">
        <v>394</v>
      </c>
      <c r="W1240" s="315" t="s">
        <v>394</v>
      </c>
      <c r="X1240" s="315" t="s">
        <v>394</v>
      </c>
      <c r="Y1240" s="281"/>
      <c r="Z1240" s="315" t="s">
        <v>394</v>
      </c>
      <c r="AA1240" s="315" t="s">
        <v>394</v>
      </c>
      <c r="AB1240" s="281"/>
      <c r="AC1240" s="279" t="s">
        <v>855</v>
      </c>
      <c r="AF1240" s="276" t="str">
        <f>IFERROR(VLOOKUP(A1240,'[1]قوائم الترجمة'!AC$2:AD$2397,1,0),"م")</f>
        <v>م</v>
      </c>
      <c r="AG1240" s="233"/>
      <c r="AH1240" s="233"/>
      <c r="AI1240" s="233"/>
      <c r="AJ1240" s="233"/>
      <c r="AL1240" s="267"/>
      <c r="AM1240" s="235"/>
      <c r="AU1240" s="234"/>
    </row>
    <row r="1241" spans="1:47" ht="21" x14ac:dyDescent="0.4">
      <c r="A1241" s="278">
        <v>118734</v>
      </c>
      <c r="B1241" s="279" t="s">
        <v>5807</v>
      </c>
      <c r="C1241" s="279" t="s">
        <v>459</v>
      </c>
      <c r="D1241" s="279" t="s">
        <v>521</v>
      </c>
      <c r="E1241" s="279" t="s">
        <v>394</v>
      </c>
      <c r="F1241" s="303"/>
      <c r="G1241" s="303"/>
      <c r="H1241" s="279" t="s">
        <v>394</v>
      </c>
      <c r="I1241" s="279" t="s">
        <v>540</v>
      </c>
      <c r="J1241" s="279" t="s">
        <v>394</v>
      </c>
      <c r="K1241" s="279" t="s">
        <v>394</v>
      </c>
      <c r="L1241" s="279" t="s">
        <v>394</v>
      </c>
      <c r="M1241" s="279" t="s">
        <v>394</v>
      </c>
      <c r="N1241" s="279" t="s">
        <v>394</v>
      </c>
      <c r="O1241" s="279" t="s">
        <v>394</v>
      </c>
      <c r="P1241" s="315">
        <v>0</v>
      </c>
      <c r="Q1241" s="279" t="s">
        <v>394</v>
      </c>
      <c r="R1241" s="315" t="s">
        <v>394</v>
      </c>
      <c r="S1241" s="279" t="s">
        <v>394</v>
      </c>
      <c r="T1241" s="279" t="s">
        <v>394</v>
      </c>
      <c r="U1241" s="315" t="s">
        <v>394</v>
      </c>
      <c r="V1241" s="315" t="s">
        <v>394</v>
      </c>
      <c r="W1241" s="315" t="s">
        <v>394</v>
      </c>
      <c r="X1241" s="315" t="s">
        <v>394</v>
      </c>
      <c r="Y1241" s="281"/>
      <c r="Z1241" s="315" t="s">
        <v>394</v>
      </c>
      <c r="AA1241" s="315" t="s">
        <v>394</v>
      </c>
      <c r="AB1241" s="281"/>
      <c r="AC1241" s="279" t="s">
        <v>855</v>
      </c>
      <c r="AF1241" s="276" t="str">
        <f>IFERROR(VLOOKUP(A1241,'[1]قوائم الترجمة'!AC$2:AD$2397,1,0),"م")</f>
        <v>م</v>
      </c>
      <c r="AG1241" s="233"/>
      <c r="AH1241" s="233"/>
      <c r="AI1241" s="233"/>
      <c r="AJ1241" s="233"/>
      <c r="AL1241" s="267"/>
      <c r="AM1241" s="235"/>
      <c r="AU1241" s="234"/>
    </row>
    <row r="1242" spans="1:47" ht="21" x14ac:dyDescent="0.4">
      <c r="A1242" s="278">
        <v>118735</v>
      </c>
      <c r="B1242" s="279" t="s">
        <v>4989</v>
      </c>
      <c r="C1242" s="279" t="s">
        <v>68</v>
      </c>
      <c r="D1242" s="279" t="s">
        <v>4990</v>
      </c>
      <c r="E1242" s="279" t="s">
        <v>423</v>
      </c>
      <c r="F1242" s="279" t="s">
        <v>9123</v>
      </c>
      <c r="G1242" s="279" t="s">
        <v>8119</v>
      </c>
      <c r="H1242" s="279" t="s">
        <v>425</v>
      </c>
      <c r="I1242" s="279" t="s">
        <v>61</v>
      </c>
      <c r="J1242" s="279" t="s">
        <v>7215</v>
      </c>
      <c r="K1242" s="280">
        <v>0</v>
      </c>
      <c r="L1242" s="279" t="s">
        <v>7215</v>
      </c>
      <c r="M1242" s="279" t="s">
        <v>394</v>
      </c>
      <c r="N1242" s="279" t="s">
        <v>394</v>
      </c>
      <c r="O1242" s="279" t="s">
        <v>394</v>
      </c>
      <c r="P1242" s="315">
        <v>0</v>
      </c>
      <c r="Q1242" s="278"/>
      <c r="S1242" s="279" t="s">
        <v>394</v>
      </c>
      <c r="T1242" s="279" t="s">
        <v>394</v>
      </c>
      <c r="AC1242" s="279" t="s">
        <v>394</v>
      </c>
      <c r="AF1242" s="276">
        <f>IFERROR(VLOOKUP(A1242,'[1]قوائم الترجمة'!AC$2:AD$2397,1,0),"م")</f>
        <v>118735</v>
      </c>
      <c r="AG1242" s="233"/>
      <c r="AH1242" s="233"/>
      <c r="AI1242" s="233"/>
      <c r="AJ1242" s="233"/>
      <c r="AL1242" s="267"/>
      <c r="AM1242" s="235"/>
      <c r="AO1242" s="233"/>
      <c r="AU1242" s="234"/>
    </row>
    <row r="1243" spans="1:47" ht="21" x14ac:dyDescent="0.4">
      <c r="A1243" s="278">
        <v>118738</v>
      </c>
      <c r="B1243" s="279" t="s">
        <v>4988</v>
      </c>
      <c r="C1243" s="279" t="s">
        <v>109</v>
      </c>
      <c r="D1243" s="279" t="s">
        <v>352</v>
      </c>
      <c r="E1243" s="279" t="s">
        <v>424</v>
      </c>
      <c r="F1243" s="279" t="s">
        <v>8378</v>
      </c>
      <c r="G1243" s="279" t="s">
        <v>8379</v>
      </c>
      <c r="H1243" s="279" t="s">
        <v>7215</v>
      </c>
      <c r="I1243" s="279" t="s">
        <v>61</v>
      </c>
      <c r="J1243" s="279" t="s">
        <v>7215</v>
      </c>
      <c r="K1243" s="280">
        <v>0</v>
      </c>
      <c r="L1243" s="279" t="s">
        <v>7215</v>
      </c>
      <c r="M1243" s="279" t="s">
        <v>394</v>
      </c>
      <c r="N1243" s="279"/>
      <c r="O1243" s="279" t="s">
        <v>394</v>
      </c>
      <c r="P1243" s="315">
        <v>0</v>
      </c>
      <c r="Q1243" s="278"/>
      <c r="S1243" s="279" t="s">
        <v>394</v>
      </c>
      <c r="T1243" s="279" t="s">
        <v>394</v>
      </c>
      <c r="AC1243" s="279" t="s">
        <v>394</v>
      </c>
      <c r="AF1243" s="276">
        <f>IFERROR(VLOOKUP(A1243,'[1]قوائم الترجمة'!AC$2:AD$2397,1,0),"م")</f>
        <v>118738</v>
      </c>
      <c r="AG1243" s="233"/>
      <c r="AH1243" s="233"/>
      <c r="AI1243" s="233"/>
      <c r="AJ1243" s="233"/>
      <c r="AL1243" s="267"/>
      <c r="AM1243" s="235"/>
      <c r="AO1243" s="233"/>
      <c r="AU1243" s="234"/>
    </row>
    <row r="1244" spans="1:47" ht="21" x14ac:dyDescent="0.4">
      <c r="A1244" s="278">
        <v>118741</v>
      </c>
      <c r="B1244" s="279" t="s">
        <v>5980</v>
      </c>
      <c r="C1244" s="279" t="s">
        <v>65</v>
      </c>
      <c r="D1244" s="279" t="s">
        <v>273</v>
      </c>
      <c r="E1244" s="279" t="s">
        <v>394</v>
      </c>
      <c r="F1244" s="303"/>
      <c r="G1244" s="303"/>
      <c r="H1244" s="279" t="s">
        <v>394</v>
      </c>
      <c r="I1244" s="279" t="s">
        <v>61</v>
      </c>
      <c r="J1244" s="279" t="s">
        <v>394</v>
      </c>
      <c r="K1244" s="279" t="s">
        <v>394</v>
      </c>
      <c r="L1244" s="279" t="s">
        <v>394</v>
      </c>
      <c r="M1244" s="279" t="s">
        <v>394</v>
      </c>
      <c r="N1244" s="279" t="s">
        <v>394</v>
      </c>
      <c r="O1244" s="279" t="s">
        <v>394</v>
      </c>
      <c r="P1244" s="315">
        <v>0</v>
      </c>
      <c r="Q1244" s="279" t="s">
        <v>394</v>
      </c>
      <c r="R1244" s="315" t="s">
        <v>394</v>
      </c>
      <c r="S1244" s="279" t="s">
        <v>394</v>
      </c>
      <c r="T1244" s="279" t="s">
        <v>394</v>
      </c>
      <c r="U1244" s="315" t="s">
        <v>394</v>
      </c>
      <c r="V1244" s="315" t="s">
        <v>394</v>
      </c>
      <c r="W1244" s="315" t="s">
        <v>394</v>
      </c>
      <c r="X1244" s="315" t="s">
        <v>394</v>
      </c>
      <c r="Y1244" s="281"/>
      <c r="Z1244" s="315" t="s">
        <v>394</v>
      </c>
      <c r="AA1244" s="315" t="s">
        <v>394</v>
      </c>
      <c r="AB1244" s="281"/>
      <c r="AC1244" s="279" t="s">
        <v>855</v>
      </c>
      <c r="AF1244" s="276" t="str">
        <f>IFERROR(VLOOKUP(A1244,'[1]قوائم الترجمة'!AC$2:AD$2397,1,0),"م")</f>
        <v>م</v>
      </c>
      <c r="AG1244" s="246"/>
      <c r="AH1244" s="246"/>
      <c r="AI1244" s="246"/>
      <c r="AJ1244" s="246"/>
      <c r="AL1244" s="267"/>
      <c r="AM1244" s="235"/>
      <c r="AO1244" s="246"/>
      <c r="AU1244" s="234"/>
    </row>
    <row r="1245" spans="1:47" ht="21" x14ac:dyDescent="0.4">
      <c r="A1245" s="278">
        <v>118747</v>
      </c>
      <c r="B1245" s="279" t="s">
        <v>4987</v>
      </c>
      <c r="C1245" s="279" t="s">
        <v>78</v>
      </c>
      <c r="D1245" s="279" t="s">
        <v>970</v>
      </c>
      <c r="E1245" s="279" t="s">
        <v>424</v>
      </c>
      <c r="F1245" s="279" t="s">
        <v>9036</v>
      </c>
      <c r="G1245" s="279" t="s">
        <v>412</v>
      </c>
      <c r="H1245" s="279" t="s">
        <v>425</v>
      </c>
      <c r="I1245" s="279" t="s">
        <v>67</v>
      </c>
      <c r="J1245" s="279" t="s">
        <v>7215</v>
      </c>
      <c r="K1245" s="280">
        <v>0</v>
      </c>
      <c r="L1245" s="279" t="s">
        <v>7215</v>
      </c>
      <c r="M1245" s="279" t="s">
        <v>394</v>
      </c>
      <c r="N1245" s="279" t="s">
        <v>394</v>
      </c>
      <c r="O1245" s="279" t="s">
        <v>394</v>
      </c>
      <c r="P1245" s="315">
        <v>0</v>
      </c>
      <c r="Q1245" s="278"/>
      <c r="S1245" s="279" t="s">
        <v>394</v>
      </c>
      <c r="T1245" s="279" t="s">
        <v>394</v>
      </c>
      <c r="AC1245" s="279" t="s">
        <v>394</v>
      </c>
      <c r="AF1245" s="276">
        <f>IFERROR(VLOOKUP(A1245,'[1]قوائم الترجمة'!AC$2:AD$2397,1,0),"م")</f>
        <v>118747</v>
      </c>
      <c r="AG1245" s="233"/>
      <c r="AH1245" s="233"/>
      <c r="AI1245" s="233"/>
      <c r="AJ1245" s="233"/>
      <c r="AL1245" s="267"/>
      <c r="AM1245" s="235"/>
      <c r="AO1245" s="233"/>
      <c r="AU1245" s="234"/>
    </row>
    <row r="1246" spans="1:47" ht="21" x14ac:dyDescent="0.4">
      <c r="A1246" s="278">
        <v>118749</v>
      </c>
      <c r="B1246" s="279" t="s">
        <v>6137</v>
      </c>
      <c r="C1246" s="279" t="s">
        <v>96</v>
      </c>
      <c r="D1246" s="279" t="s">
        <v>386</v>
      </c>
      <c r="E1246" s="279" t="s">
        <v>394</v>
      </c>
      <c r="F1246" s="303"/>
      <c r="G1246" s="303"/>
      <c r="H1246" s="279" t="s">
        <v>394</v>
      </c>
      <c r="I1246" s="279" t="s">
        <v>539</v>
      </c>
      <c r="J1246" s="279" t="s">
        <v>394</v>
      </c>
      <c r="K1246" s="279" t="s">
        <v>394</v>
      </c>
      <c r="L1246" s="279" t="s">
        <v>394</v>
      </c>
      <c r="M1246" s="279" t="s">
        <v>394</v>
      </c>
      <c r="N1246" s="279" t="s">
        <v>394</v>
      </c>
      <c r="O1246" s="279" t="s">
        <v>394</v>
      </c>
      <c r="P1246" s="315">
        <v>0</v>
      </c>
      <c r="Q1246" s="279" t="s">
        <v>394</v>
      </c>
      <c r="R1246" s="315" t="s">
        <v>394</v>
      </c>
      <c r="S1246" s="279" t="s">
        <v>394</v>
      </c>
      <c r="T1246" s="279" t="s">
        <v>394</v>
      </c>
      <c r="U1246" s="315" t="s">
        <v>394</v>
      </c>
      <c r="V1246" s="315" t="s">
        <v>394</v>
      </c>
      <c r="W1246" s="315" t="s">
        <v>394</v>
      </c>
      <c r="X1246" s="315" t="s">
        <v>394</v>
      </c>
      <c r="Y1246" s="281"/>
      <c r="Z1246" s="315" t="s">
        <v>394</v>
      </c>
      <c r="AA1246" s="315" t="s">
        <v>394</v>
      </c>
      <c r="AB1246" s="281"/>
      <c r="AC1246" s="279" t="s">
        <v>855</v>
      </c>
      <c r="AF1246" s="276" t="str">
        <f>IFERROR(VLOOKUP(A1246,'[1]قوائم الترجمة'!AC$2:AD$2397,1,0),"م")</f>
        <v>م</v>
      </c>
      <c r="AG1246" s="233"/>
      <c r="AH1246" s="233"/>
      <c r="AI1246" s="233"/>
      <c r="AJ1246" s="233"/>
      <c r="AL1246" s="267"/>
      <c r="AM1246" s="235"/>
      <c r="AO1246" s="236"/>
      <c r="AU1246" s="234"/>
    </row>
    <row r="1247" spans="1:47" ht="21" x14ac:dyDescent="0.4">
      <c r="A1247" s="278">
        <v>118752</v>
      </c>
      <c r="B1247" s="279" t="s">
        <v>1402</v>
      </c>
      <c r="C1247" s="279" t="s">
        <v>72</v>
      </c>
      <c r="D1247" s="279" t="s">
        <v>284</v>
      </c>
      <c r="E1247" s="279" t="s">
        <v>424</v>
      </c>
      <c r="F1247" s="279" t="s">
        <v>8378</v>
      </c>
      <c r="G1247" s="279" t="s">
        <v>8119</v>
      </c>
      <c r="H1247" s="279" t="s">
        <v>425</v>
      </c>
      <c r="I1247" s="279" t="s">
        <v>61</v>
      </c>
      <c r="J1247" s="279" t="s">
        <v>426</v>
      </c>
      <c r="K1247" s="280">
        <v>2008</v>
      </c>
      <c r="L1247" s="279" t="s">
        <v>402</v>
      </c>
      <c r="M1247" s="279" t="s">
        <v>394</v>
      </c>
      <c r="N1247" s="279"/>
      <c r="O1247" s="279" t="s">
        <v>394</v>
      </c>
      <c r="P1247" s="315">
        <v>0</v>
      </c>
      <c r="Q1247" s="278"/>
      <c r="S1247" s="279" t="s">
        <v>394</v>
      </c>
      <c r="T1247" s="279" t="s">
        <v>394</v>
      </c>
      <c r="AC1247" s="279" t="s">
        <v>855</v>
      </c>
      <c r="AF1247" s="276">
        <f>IFERROR(VLOOKUP(A1247,'[1]قوائم الترجمة'!AC$2:AD$2397,1,0),"م")</f>
        <v>118752</v>
      </c>
      <c r="AG1247" s="233"/>
      <c r="AH1247" s="233"/>
      <c r="AI1247" s="233"/>
      <c r="AJ1247" s="233"/>
      <c r="AL1247" s="267"/>
      <c r="AM1247" s="235"/>
      <c r="AU1247" s="234"/>
    </row>
    <row r="1248" spans="1:47" ht="21" x14ac:dyDescent="0.4">
      <c r="A1248" s="278">
        <v>118754</v>
      </c>
      <c r="B1248" s="279" t="s">
        <v>6417</v>
      </c>
      <c r="C1248" s="279" t="s">
        <v>195</v>
      </c>
      <c r="D1248" s="279" t="s">
        <v>348</v>
      </c>
      <c r="E1248" s="279" t="s">
        <v>394</v>
      </c>
      <c r="F1248" s="303"/>
      <c r="G1248" s="303"/>
      <c r="H1248" s="279" t="s">
        <v>394</v>
      </c>
      <c r="I1248" s="279" t="s">
        <v>538</v>
      </c>
      <c r="J1248" s="279" t="s">
        <v>394</v>
      </c>
      <c r="K1248" s="279" t="s">
        <v>394</v>
      </c>
      <c r="L1248" s="279" t="s">
        <v>394</v>
      </c>
      <c r="M1248" s="279" t="s">
        <v>394</v>
      </c>
      <c r="N1248" s="279" t="s">
        <v>394</v>
      </c>
      <c r="O1248" s="279" t="s">
        <v>394</v>
      </c>
      <c r="P1248" s="315">
        <v>0</v>
      </c>
      <c r="Q1248" s="279" t="s">
        <v>394</v>
      </c>
      <c r="R1248" s="315" t="s">
        <v>394</v>
      </c>
      <c r="S1248" s="279" t="s">
        <v>394</v>
      </c>
      <c r="T1248" s="279" t="s">
        <v>394</v>
      </c>
      <c r="U1248" s="315" t="s">
        <v>394</v>
      </c>
      <c r="V1248" s="315" t="s">
        <v>394</v>
      </c>
      <c r="W1248" s="315" t="s">
        <v>394</v>
      </c>
      <c r="X1248" s="315" t="s">
        <v>394</v>
      </c>
      <c r="Y1248" s="281"/>
      <c r="Z1248" s="315" t="s">
        <v>394</v>
      </c>
      <c r="AA1248" s="315" t="s">
        <v>394</v>
      </c>
      <c r="AB1248" s="281"/>
      <c r="AC1248" s="279" t="s">
        <v>855</v>
      </c>
      <c r="AF1248" s="276" t="str">
        <f>IFERROR(VLOOKUP(A1248,'[1]قوائم الترجمة'!AC$2:AD$2397,1,0),"م")</f>
        <v>م</v>
      </c>
      <c r="AG1248" s="233"/>
      <c r="AH1248" s="233"/>
      <c r="AI1248" s="233"/>
      <c r="AJ1248" s="233"/>
      <c r="AL1248" s="267"/>
      <c r="AM1248" s="235"/>
      <c r="AO1248" s="236"/>
      <c r="AU1248" s="234"/>
    </row>
    <row r="1249" spans="1:47" ht="21" x14ac:dyDescent="0.4">
      <c r="A1249" s="278">
        <v>118755</v>
      </c>
      <c r="B1249" s="279" t="s">
        <v>1401</v>
      </c>
      <c r="C1249" s="279" t="s">
        <v>98</v>
      </c>
      <c r="D1249" s="279" t="s">
        <v>354</v>
      </c>
      <c r="E1249" s="279" t="s">
        <v>424</v>
      </c>
      <c r="F1249" s="279" t="s">
        <v>8464</v>
      </c>
      <c r="G1249" s="279" t="s">
        <v>9124</v>
      </c>
      <c r="H1249" s="279" t="s">
        <v>425</v>
      </c>
      <c r="I1249" s="279" t="s">
        <v>61</v>
      </c>
      <c r="J1249" s="279" t="s">
        <v>426</v>
      </c>
      <c r="K1249" s="280">
        <v>2013</v>
      </c>
      <c r="L1249" s="279" t="s">
        <v>404</v>
      </c>
      <c r="M1249" s="279" t="s">
        <v>394</v>
      </c>
      <c r="N1249" s="279" t="s">
        <v>394</v>
      </c>
      <c r="O1249" s="279" t="s">
        <v>394</v>
      </c>
      <c r="P1249" s="315">
        <v>0</v>
      </c>
      <c r="Q1249" s="278"/>
      <c r="S1249" s="279" t="s">
        <v>394</v>
      </c>
      <c r="T1249" s="279" t="s">
        <v>394</v>
      </c>
      <c r="AC1249" s="279" t="s">
        <v>855</v>
      </c>
      <c r="AF1249" s="276">
        <f>IFERROR(VLOOKUP(A1249,'[1]قوائم الترجمة'!AC$2:AD$2397,1,0),"م")</f>
        <v>118755</v>
      </c>
      <c r="AG1249" s="233"/>
      <c r="AH1249" s="233"/>
      <c r="AI1249" s="233"/>
      <c r="AJ1249" s="233"/>
      <c r="AL1249" s="267"/>
      <c r="AM1249" s="235"/>
      <c r="AO1249" s="236"/>
      <c r="AU1249" s="234"/>
    </row>
    <row r="1250" spans="1:47" ht="21" x14ac:dyDescent="0.4">
      <c r="A1250" s="278">
        <v>118761</v>
      </c>
      <c r="B1250" s="279" t="s">
        <v>6758</v>
      </c>
      <c r="C1250" s="279" t="s">
        <v>6759</v>
      </c>
      <c r="D1250" s="279" t="s">
        <v>237</v>
      </c>
      <c r="E1250" s="279" t="s">
        <v>424</v>
      </c>
      <c r="F1250" s="279" t="s">
        <v>9125</v>
      </c>
      <c r="G1250" s="279" t="s">
        <v>402</v>
      </c>
      <c r="H1250" s="279" t="s">
        <v>425</v>
      </c>
      <c r="I1250" s="279" t="s">
        <v>61</v>
      </c>
      <c r="J1250" s="279" t="s">
        <v>426</v>
      </c>
      <c r="K1250" s="280">
        <v>0</v>
      </c>
      <c r="L1250" s="279" t="s">
        <v>402</v>
      </c>
      <c r="M1250" s="279" t="s">
        <v>394</v>
      </c>
      <c r="N1250" s="279" t="s">
        <v>394</v>
      </c>
      <c r="O1250" s="279" t="s">
        <v>394</v>
      </c>
      <c r="P1250" s="315">
        <v>0</v>
      </c>
      <c r="Q1250" s="278"/>
      <c r="S1250" s="279" t="s">
        <v>394</v>
      </c>
      <c r="T1250" s="279" t="s">
        <v>394</v>
      </c>
      <c r="AC1250" s="279" t="s">
        <v>394</v>
      </c>
      <c r="AF1250" s="276">
        <f>IFERROR(VLOOKUP(A1250,'[1]قوائم الترجمة'!AC$2:AD$2397,1,0),"م")</f>
        <v>118761</v>
      </c>
      <c r="AG1250" s="233"/>
      <c r="AH1250" s="233"/>
      <c r="AI1250" s="233"/>
      <c r="AJ1250" s="233"/>
      <c r="AL1250" s="267"/>
      <c r="AM1250" s="235"/>
      <c r="AO1250" s="233"/>
      <c r="AU1250" s="234"/>
    </row>
    <row r="1251" spans="1:47" ht="21" x14ac:dyDescent="0.4">
      <c r="A1251" s="278">
        <v>118763</v>
      </c>
      <c r="B1251" s="279" t="s">
        <v>6882</v>
      </c>
      <c r="C1251" s="279" t="s">
        <v>1084</v>
      </c>
      <c r="D1251" s="279" t="s">
        <v>357</v>
      </c>
      <c r="E1251" s="279" t="s">
        <v>394</v>
      </c>
      <c r="F1251" s="303"/>
      <c r="G1251" s="303"/>
      <c r="H1251" s="279" t="s">
        <v>394</v>
      </c>
      <c r="I1251" s="279" t="s">
        <v>540</v>
      </c>
      <c r="J1251" s="279" t="s">
        <v>394</v>
      </c>
      <c r="K1251" s="279" t="s">
        <v>394</v>
      </c>
      <c r="L1251" s="279" t="s">
        <v>394</v>
      </c>
      <c r="M1251" s="279" t="s">
        <v>394</v>
      </c>
      <c r="N1251" s="279" t="s">
        <v>394</v>
      </c>
      <c r="O1251" s="279" t="s">
        <v>394</v>
      </c>
      <c r="P1251" s="315">
        <v>0</v>
      </c>
      <c r="Q1251" s="279" t="s">
        <v>394</v>
      </c>
      <c r="R1251" s="315" t="s">
        <v>394</v>
      </c>
      <c r="S1251" s="279" t="s">
        <v>394</v>
      </c>
      <c r="T1251" s="279" t="s">
        <v>394</v>
      </c>
      <c r="U1251" s="315" t="s">
        <v>394</v>
      </c>
      <c r="V1251" s="315" t="s">
        <v>394</v>
      </c>
      <c r="W1251" s="315" t="s">
        <v>394</v>
      </c>
      <c r="X1251" s="315" t="s">
        <v>394</v>
      </c>
      <c r="Y1251" s="281"/>
      <c r="Z1251" s="315" t="s">
        <v>394</v>
      </c>
      <c r="AA1251" s="315" t="s">
        <v>394</v>
      </c>
      <c r="AB1251" s="281"/>
      <c r="AC1251" s="279" t="s">
        <v>855</v>
      </c>
      <c r="AF1251" s="276" t="str">
        <f>IFERROR(VLOOKUP(A1251,'[1]قوائم الترجمة'!AC$2:AD$2397,1,0),"م")</f>
        <v>م</v>
      </c>
      <c r="AG1251" s="233"/>
      <c r="AH1251" s="263"/>
      <c r="AI1251" s="233"/>
      <c r="AJ1251" s="233"/>
      <c r="AL1251" s="267"/>
      <c r="AM1251" s="235"/>
      <c r="AO1251" s="236"/>
      <c r="AU1251" s="234"/>
    </row>
    <row r="1252" spans="1:47" ht="21" x14ac:dyDescent="0.4">
      <c r="A1252" s="278">
        <v>118764</v>
      </c>
      <c r="B1252" s="279" t="s">
        <v>637</v>
      </c>
      <c r="C1252" s="279" t="s">
        <v>133</v>
      </c>
      <c r="D1252" s="279" t="s">
        <v>212</v>
      </c>
      <c r="E1252" s="279" t="s">
        <v>394</v>
      </c>
      <c r="F1252" s="303"/>
      <c r="G1252" s="303"/>
      <c r="H1252" s="279" t="s">
        <v>394</v>
      </c>
      <c r="I1252" s="279" t="s">
        <v>61</v>
      </c>
      <c r="J1252" s="279" t="s">
        <v>394</v>
      </c>
      <c r="K1252" s="279" t="s">
        <v>394</v>
      </c>
      <c r="L1252" s="279" t="s">
        <v>394</v>
      </c>
      <c r="M1252" s="279" t="s">
        <v>394</v>
      </c>
      <c r="N1252" s="279" t="s">
        <v>394</v>
      </c>
      <c r="O1252" s="279" t="s">
        <v>394</v>
      </c>
      <c r="P1252" s="315">
        <v>0</v>
      </c>
      <c r="Q1252" s="279" t="s">
        <v>394</v>
      </c>
      <c r="R1252" s="315" t="s">
        <v>394</v>
      </c>
      <c r="S1252" s="279" t="s">
        <v>394</v>
      </c>
      <c r="T1252" s="279" t="s">
        <v>394</v>
      </c>
      <c r="U1252" s="315" t="s">
        <v>394</v>
      </c>
      <c r="V1252" s="315" t="s">
        <v>394</v>
      </c>
      <c r="W1252" s="315" t="s">
        <v>394</v>
      </c>
      <c r="X1252" s="315" t="s">
        <v>394</v>
      </c>
      <c r="Y1252" s="281"/>
      <c r="Z1252" s="315" t="s">
        <v>394</v>
      </c>
      <c r="AA1252" s="315" t="s">
        <v>394</v>
      </c>
      <c r="AB1252" s="281"/>
      <c r="AC1252" s="279" t="s">
        <v>855</v>
      </c>
      <c r="AF1252" s="276" t="str">
        <f>IFERROR(VLOOKUP(A1252,'[1]قوائم الترجمة'!AC$2:AD$2397,1,0),"م")</f>
        <v>م</v>
      </c>
      <c r="AG1252" s="233"/>
      <c r="AH1252" s="233"/>
      <c r="AI1252" s="233"/>
      <c r="AJ1252" s="233"/>
      <c r="AL1252" s="267"/>
      <c r="AM1252" s="235"/>
      <c r="AO1252" s="236"/>
      <c r="AU1252" s="234"/>
    </row>
    <row r="1253" spans="1:47" ht="21" x14ac:dyDescent="0.4">
      <c r="A1253" s="278">
        <v>118765</v>
      </c>
      <c r="B1253" s="279" t="s">
        <v>4986</v>
      </c>
      <c r="C1253" s="279" t="s">
        <v>1113</v>
      </c>
      <c r="D1253" s="279" t="s">
        <v>315</v>
      </c>
      <c r="E1253" s="279" t="s">
        <v>423</v>
      </c>
      <c r="F1253" s="279" t="s">
        <v>9126</v>
      </c>
      <c r="G1253" s="279" t="s">
        <v>402</v>
      </c>
      <c r="H1253" s="279" t="s">
        <v>425</v>
      </c>
      <c r="I1253" s="279" t="s">
        <v>61</v>
      </c>
      <c r="J1253" s="279" t="s">
        <v>843</v>
      </c>
      <c r="K1253" s="280">
        <v>2012</v>
      </c>
      <c r="L1253" s="279" t="s">
        <v>402</v>
      </c>
      <c r="M1253" s="279" t="s">
        <v>394</v>
      </c>
      <c r="N1253" s="279"/>
      <c r="O1253" s="279" t="s">
        <v>394</v>
      </c>
      <c r="P1253" s="315">
        <v>0</v>
      </c>
      <c r="Q1253" s="278"/>
      <c r="S1253" s="279" t="s">
        <v>394</v>
      </c>
      <c r="T1253" s="279" t="s">
        <v>394</v>
      </c>
      <c r="AC1253" s="279" t="s">
        <v>855</v>
      </c>
      <c r="AF1253" s="276">
        <f>IFERROR(VLOOKUP(A1253,'[1]قوائم الترجمة'!AC$2:AD$2397,1,0),"م")</f>
        <v>118765</v>
      </c>
      <c r="AG1253" s="233"/>
      <c r="AH1253" s="233"/>
      <c r="AI1253" s="233"/>
      <c r="AJ1253" s="233"/>
      <c r="AL1253" s="267"/>
      <c r="AM1253" s="235"/>
      <c r="AU1253" s="234"/>
    </row>
    <row r="1254" spans="1:47" ht="21" x14ac:dyDescent="0.4">
      <c r="A1254" s="278">
        <v>118766</v>
      </c>
      <c r="B1254" s="279" t="s">
        <v>4985</v>
      </c>
      <c r="C1254" s="279" t="s">
        <v>1029</v>
      </c>
      <c r="D1254" s="279" t="s">
        <v>294</v>
      </c>
      <c r="E1254" s="279" t="s">
        <v>424</v>
      </c>
      <c r="F1254" s="279" t="s">
        <v>9127</v>
      </c>
      <c r="G1254" s="279" t="s">
        <v>402</v>
      </c>
      <c r="H1254" s="279" t="s">
        <v>425</v>
      </c>
      <c r="I1254" s="279" t="s">
        <v>61</v>
      </c>
      <c r="J1254" s="279" t="s">
        <v>403</v>
      </c>
      <c r="K1254" s="280">
        <v>2010</v>
      </c>
      <c r="L1254" s="279" t="s">
        <v>402</v>
      </c>
      <c r="M1254" s="279" t="s">
        <v>394</v>
      </c>
      <c r="N1254" s="279"/>
      <c r="O1254" s="279" t="s">
        <v>394</v>
      </c>
      <c r="P1254" s="315">
        <v>0</v>
      </c>
      <c r="Q1254" s="278"/>
      <c r="S1254" s="279" t="s">
        <v>394</v>
      </c>
      <c r="T1254" s="279" t="s">
        <v>394</v>
      </c>
      <c r="AC1254" s="279" t="s">
        <v>394</v>
      </c>
      <c r="AF1254" s="276">
        <f>IFERROR(VLOOKUP(A1254,'[1]قوائم الترجمة'!AC$2:AD$2397,1,0),"م")</f>
        <v>118766</v>
      </c>
      <c r="AG1254" s="233"/>
      <c r="AH1254" s="233"/>
      <c r="AI1254" s="233"/>
      <c r="AJ1254" s="233"/>
      <c r="AL1254" s="267"/>
      <c r="AM1254" s="235"/>
      <c r="AU1254" s="234"/>
    </row>
    <row r="1255" spans="1:47" ht="21" x14ac:dyDescent="0.4">
      <c r="A1255" s="278">
        <v>118767</v>
      </c>
      <c r="B1255" s="279" t="s">
        <v>7069</v>
      </c>
      <c r="C1255" s="279" t="s">
        <v>73</v>
      </c>
      <c r="D1255" s="279" t="s">
        <v>319</v>
      </c>
      <c r="E1255" s="279" t="s">
        <v>394</v>
      </c>
      <c r="F1255" s="303"/>
      <c r="G1255" s="303"/>
      <c r="H1255" s="279" t="s">
        <v>394</v>
      </c>
      <c r="I1255" s="279" t="s">
        <v>540</v>
      </c>
      <c r="J1255" s="279" t="s">
        <v>394</v>
      </c>
      <c r="K1255" s="279" t="s">
        <v>394</v>
      </c>
      <c r="L1255" s="279" t="s">
        <v>394</v>
      </c>
      <c r="M1255" s="279" t="s">
        <v>394</v>
      </c>
      <c r="N1255" s="279" t="s">
        <v>394</v>
      </c>
      <c r="O1255" s="279" t="s">
        <v>394</v>
      </c>
      <c r="P1255" s="315">
        <v>0</v>
      </c>
      <c r="Q1255" s="279" t="s">
        <v>394</v>
      </c>
      <c r="R1255" s="315" t="s">
        <v>394</v>
      </c>
      <c r="S1255" s="279" t="s">
        <v>394</v>
      </c>
      <c r="T1255" s="279" t="s">
        <v>394</v>
      </c>
      <c r="U1255" s="315" t="s">
        <v>394</v>
      </c>
      <c r="V1255" s="315" t="s">
        <v>394</v>
      </c>
      <c r="W1255" s="315" t="s">
        <v>394</v>
      </c>
      <c r="X1255" s="315" t="s">
        <v>394</v>
      </c>
      <c r="Y1255" s="281"/>
      <c r="Z1255" s="315" t="s">
        <v>394</v>
      </c>
      <c r="AA1255" s="315" t="s">
        <v>394</v>
      </c>
      <c r="AB1255" s="281"/>
      <c r="AC1255" s="279" t="s">
        <v>855</v>
      </c>
      <c r="AF1255" s="276" t="str">
        <f>IFERROR(VLOOKUP(A1255,'[1]قوائم الترجمة'!AC$2:AD$2397,1,0),"م")</f>
        <v>م</v>
      </c>
      <c r="AG1255" s="233"/>
      <c r="AH1255" s="233"/>
      <c r="AI1255" s="233"/>
      <c r="AJ1255" s="233"/>
      <c r="AL1255" s="267"/>
      <c r="AM1255" s="235"/>
      <c r="AO1255" s="233"/>
      <c r="AU1255" s="234"/>
    </row>
    <row r="1256" spans="1:47" ht="21" x14ac:dyDescent="0.4">
      <c r="A1256" s="278">
        <v>118775</v>
      </c>
      <c r="B1256" s="279" t="s">
        <v>4984</v>
      </c>
      <c r="C1256" s="279" t="s">
        <v>742</v>
      </c>
      <c r="D1256" s="279" t="s">
        <v>287</v>
      </c>
      <c r="E1256" s="279" t="s">
        <v>5660</v>
      </c>
      <c r="F1256" s="279" t="s">
        <v>9128</v>
      </c>
      <c r="G1256" s="279" t="s">
        <v>402</v>
      </c>
      <c r="H1256" s="279" t="s">
        <v>425</v>
      </c>
      <c r="I1256" s="279" t="s">
        <v>61</v>
      </c>
      <c r="J1256" s="279" t="s">
        <v>8112</v>
      </c>
      <c r="K1256" s="280">
        <v>2011</v>
      </c>
      <c r="L1256" s="279" t="s">
        <v>404</v>
      </c>
      <c r="M1256" s="279" t="s">
        <v>394</v>
      </c>
      <c r="N1256" s="279" t="s">
        <v>394</v>
      </c>
      <c r="O1256" s="279" t="s">
        <v>394</v>
      </c>
      <c r="P1256" s="315">
        <v>0</v>
      </c>
      <c r="Q1256" s="278"/>
      <c r="S1256" s="279" t="s">
        <v>394</v>
      </c>
      <c r="T1256" s="279" t="s">
        <v>394</v>
      </c>
      <c r="AC1256" s="279" t="s">
        <v>855</v>
      </c>
      <c r="AF1256" s="276">
        <f>IFERROR(VLOOKUP(A1256,'[1]قوائم الترجمة'!AC$2:AD$2397,1,0),"م")</f>
        <v>118775</v>
      </c>
      <c r="AG1256" s="233"/>
      <c r="AH1256" s="233"/>
      <c r="AI1256" s="233"/>
      <c r="AJ1256" s="233"/>
      <c r="AL1256" s="267"/>
      <c r="AM1256" s="235"/>
      <c r="AO1256" s="236"/>
      <c r="AU1256" s="234"/>
    </row>
    <row r="1257" spans="1:47" ht="21" x14ac:dyDescent="0.4">
      <c r="A1257" s="278">
        <v>118777</v>
      </c>
      <c r="B1257" s="279" t="s">
        <v>7550</v>
      </c>
      <c r="C1257" s="279" t="s">
        <v>166</v>
      </c>
      <c r="D1257" s="279" t="s">
        <v>273</v>
      </c>
      <c r="E1257" s="279" t="s">
        <v>394</v>
      </c>
      <c r="F1257" s="303"/>
      <c r="G1257" s="303"/>
      <c r="H1257" s="279" t="s">
        <v>394</v>
      </c>
      <c r="I1257" s="279" t="s">
        <v>539</v>
      </c>
      <c r="J1257" s="279" t="s">
        <v>394</v>
      </c>
      <c r="K1257" s="279" t="s">
        <v>394</v>
      </c>
      <c r="L1257" s="279" t="s">
        <v>394</v>
      </c>
      <c r="M1257" s="279" t="s">
        <v>394</v>
      </c>
      <c r="N1257" s="279" t="s">
        <v>394</v>
      </c>
      <c r="O1257" s="279" t="s">
        <v>394</v>
      </c>
      <c r="P1257" s="315">
        <v>0</v>
      </c>
      <c r="Q1257" s="279" t="s">
        <v>394</v>
      </c>
      <c r="R1257" s="315" t="s">
        <v>394</v>
      </c>
      <c r="S1257" s="279" t="s">
        <v>394</v>
      </c>
      <c r="T1257" s="279" t="s">
        <v>394</v>
      </c>
      <c r="U1257" s="315" t="s">
        <v>394</v>
      </c>
      <c r="V1257" s="315" t="s">
        <v>394</v>
      </c>
      <c r="W1257" s="315" t="s">
        <v>394</v>
      </c>
      <c r="X1257" s="315" t="s">
        <v>394</v>
      </c>
      <c r="Y1257" s="281"/>
      <c r="Z1257" s="315" t="s">
        <v>394</v>
      </c>
      <c r="AA1257" s="315" t="s">
        <v>394</v>
      </c>
      <c r="AB1257" s="281"/>
      <c r="AC1257" s="279" t="s">
        <v>855</v>
      </c>
      <c r="AF1257" s="276" t="str">
        <f>IFERROR(VLOOKUP(A1257,'[1]قوائم الترجمة'!AC$2:AD$2397,1,0),"م")</f>
        <v>م</v>
      </c>
      <c r="AG1257" s="233"/>
      <c r="AH1257" s="233"/>
      <c r="AI1257" s="233"/>
      <c r="AJ1257" s="233"/>
      <c r="AL1257" s="267"/>
      <c r="AM1257" s="235"/>
      <c r="AO1257" s="236"/>
      <c r="AU1257" s="234"/>
    </row>
    <row r="1258" spans="1:47" ht="21" x14ac:dyDescent="0.4">
      <c r="A1258" s="278">
        <v>118778</v>
      </c>
      <c r="B1258" s="279" t="s">
        <v>7562</v>
      </c>
      <c r="C1258" s="279" t="s">
        <v>68</v>
      </c>
      <c r="D1258" s="279" t="s">
        <v>239</v>
      </c>
      <c r="E1258" s="279" t="s">
        <v>394</v>
      </c>
      <c r="F1258" s="303"/>
      <c r="G1258" s="303"/>
      <c r="H1258" s="279" t="s">
        <v>394</v>
      </c>
      <c r="I1258" s="279" t="s">
        <v>539</v>
      </c>
      <c r="J1258" s="279" t="s">
        <v>394</v>
      </c>
      <c r="K1258" s="279" t="s">
        <v>394</v>
      </c>
      <c r="L1258" s="279" t="s">
        <v>394</v>
      </c>
      <c r="M1258" s="279" t="s">
        <v>394</v>
      </c>
      <c r="N1258" s="279" t="s">
        <v>394</v>
      </c>
      <c r="O1258" s="279" t="s">
        <v>394</v>
      </c>
      <c r="P1258" s="315">
        <v>0</v>
      </c>
      <c r="Q1258" s="279" t="s">
        <v>394</v>
      </c>
      <c r="R1258" s="315" t="s">
        <v>394</v>
      </c>
      <c r="S1258" s="279" t="s">
        <v>394</v>
      </c>
      <c r="T1258" s="279" t="s">
        <v>394</v>
      </c>
      <c r="U1258" s="315" t="s">
        <v>394</v>
      </c>
      <c r="V1258" s="315" t="s">
        <v>394</v>
      </c>
      <c r="W1258" s="315" t="s">
        <v>394</v>
      </c>
      <c r="X1258" s="315" t="s">
        <v>394</v>
      </c>
      <c r="Y1258" s="281"/>
      <c r="Z1258" s="315" t="s">
        <v>394</v>
      </c>
      <c r="AA1258" s="315" t="s">
        <v>394</v>
      </c>
      <c r="AB1258" s="281"/>
      <c r="AC1258" s="279" t="s">
        <v>855</v>
      </c>
      <c r="AF1258" s="276" t="str">
        <f>IFERROR(VLOOKUP(A1258,'[1]قوائم الترجمة'!AC$2:AD$2397,1,0),"م")</f>
        <v>م</v>
      </c>
      <c r="AG1258" s="233"/>
      <c r="AH1258" s="233"/>
      <c r="AI1258" s="233"/>
      <c r="AJ1258" s="233"/>
      <c r="AL1258" s="267"/>
      <c r="AM1258" s="235"/>
      <c r="AO1258" s="236"/>
      <c r="AU1258" s="234"/>
    </row>
    <row r="1259" spans="1:47" ht="21" x14ac:dyDescent="0.4">
      <c r="A1259" s="278">
        <v>118783</v>
      </c>
      <c r="B1259" s="279" t="s">
        <v>7690</v>
      </c>
      <c r="C1259" s="279" t="s">
        <v>497</v>
      </c>
      <c r="D1259" s="279" t="s">
        <v>792</v>
      </c>
      <c r="E1259" s="279" t="s">
        <v>394</v>
      </c>
      <c r="F1259" s="303"/>
      <c r="G1259" s="303"/>
      <c r="H1259" s="279" t="s">
        <v>394</v>
      </c>
      <c r="I1259" s="279" t="s">
        <v>540</v>
      </c>
      <c r="J1259" s="279" t="s">
        <v>394</v>
      </c>
      <c r="K1259" s="279" t="s">
        <v>394</v>
      </c>
      <c r="L1259" s="279" t="s">
        <v>394</v>
      </c>
      <c r="M1259" s="279" t="s">
        <v>394</v>
      </c>
      <c r="N1259" s="279" t="s">
        <v>394</v>
      </c>
      <c r="O1259" s="279" t="s">
        <v>394</v>
      </c>
      <c r="P1259" s="315">
        <v>0</v>
      </c>
      <c r="Q1259" s="279" t="s">
        <v>394</v>
      </c>
      <c r="R1259" s="315" t="s">
        <v>394</v>
      </c>
      <c r="S1259" s="279" t="s">
        <v>394</v>
      </c>
      <c r="T1259" s="279" t="s">
        <v>394</v>
      </c>
      <c r="U1259" s="315" t="s">
        <v>394</v>
      </c>
      <c r="V1259" s="315" t="s">
        <v>394</v>
      </c>
      <c r="W1259" s="315" t="s">
        <v>394</v>
      </c>
      <c r="X1259" s="315" t="s">
        <v>394</v>
      </c>
      <c r="Y1259" s="281"/>
      <c r="Z1259" s="315" t="s">
        <v>394</v>
      </c>
      <c r="AA1259" s="315" t="s">
        <v>394</v>
      </c>
      <c r="AB1259" s="281"/>
      <c r="AC1259" s="279" t="s">
        <v>855</v>
      </c>
      <c r="AF1259" s="276" t="str">
        <f>IFERROR(VLOOKUP(A1259,'[1]قوائم الترجمة'!AC$2:AD$2397,1,0),"م")</f>
        <v>م</v>
      </c>
      <c r="AG1259" s="233"/>
      <c r="AH1259" s="233"/>
      <c r="AI1259" s="233"/>
      <c r="AJ1259" s="233"/>
      <c r="AL1259" s="267"/>
      <c r="AM1259" s="235"/>
      <c r="AO1259" s="236"/>
      <c r="AU1259" s="234"/>
    </row>
    <row r="1260" spans="1:47" ht="21" x14ac:dyDescent="0.4">
      <c r="A1260" s="275">
        <v>118792</v>
      </c>
      <c r="B1260" s="276" t="s">
        <v>4983</v>
      </c>
      <c r="C1260" s="276" t="s">
        <v>1233</v>
      </c>
      <c r="D1260" s="276" t="s">
        <v>579</v>
      </c>
      <c r="E1260" s="276" t="s">
        <v>5660</v>
      </c>
      <c r="F1260" s="276" t="s">
        <v>8464</v>
      </c>
      <c r="G1260" s="276" t="s">
        <v>402</v>
      </c>
      <c r="H1260" s="276" t="s">
        <v>425</v>
      </c>
      <c r="I1260" s="276" t="s">
        <v>61</v>
      </c>
      <c r="J1260" s="276" t="s">
        <v>8112</v>
      </c>
      <c r="K1260" s="277">
        <v>2013</v>
      </c>
      <c r="L1260" s="276" t="s">
        <v>402</v>
      </c>
      <c r="M1260" s="303"/>
      <c r="N1260" s="276" t="s">
        <v>394</v>
      </c>
      <c r="O1260" s="276" t="s">
        <v>394</v>
      </c>
      <c r="P1260" s="315">
        <v>0</v>
      </c>
      <c r="Q1260" s="303"/>
      <c r="R1260" s="317" t="s">
        <v>394</v>
      </c>
      <c r="S1260" s="276" t="s">
        <v>394</v>
      </c>
      <c r="T1260" s="303"/>
      <c r="AC1260" s="276" t="s">
        <v>855</v>
      </c>
      <c r="AF1260" s="276">
        <f>IFERROR(VLOOKUP(A1260,'[1]قوائم الترجمة'!AC$2:AD$2397,1,0),"م")</f>
        <v>118792</v>
      </c>
      <c r="AG1260" s="246"/>
      <c r="AH1260" s="246"/>
      <c r="AI1260" s="246"/>
      <c r="AJ1260" s="246"/>
      <c r="AL1260" s="267"/>
      <c r="AM1260" s="235"/>
      <c r="AU1260" s="234"/>
    </row>
    <row r="1261" spans="1:47" ht="33.75" customHeight="1" x14ac:dyDescent="0.4">
      <c r="A1261" s="278">
        <v>118797</v>
      </c>
      <c r="B1261" s="279" t="s">
        <v>1573</v>
      </c>
      <c r="C1261" s="279" t="s">
        <v>1574</v>
      </c>
      <c r="D1261" s="279" t="s">
        <v>1575</v>
      </c>
      <c r="E1261" s="279" t="s">
        <v>394</v>
      </c>
      <c r="F1261" s="303"/>
      <c r="G1261" s="303"/>
      <c r="H1261" s="279" t="s">
        <v>394</v>
      </c>
      <c r="I1261" s="279" t="s">
        <v>61</v>
      </c>
      <c r="J1261" s="279" t="s">
        <v>394</v>
      </c>
      <c r="K1261" s="279" t="s">
        <v>394</v>
      </c>
      <c r="L1261" s="279" t="s">
        <v>394</v>
      </c>
      <c r="M1261" s="279" t="s">
        <v>394</v>
      </c>
      <c r="N1261" s="279" t="s">
        <v>394</v>
      </c>
      <c r="O1261" s="279" t="s">
        <v>394</v>
      </c>
      <c r="P1261" s="315">
        <v>0</v>
      </c>
      <c r="Q1261" s="279" t="s">
        <v>394</v>
      </c>
      <c r="R1261" s="315" t="s">
        <v>394</v>
      </c>
      <c r="S1261" s="279" t="s">
        <v>394</v>
      </c>
      <c r="T1261" s="279" t="s">
        <v>394</v>
      </c>
      <c r="U1261" s="315" t="s">
        <v>394</v>
      </c>
      <c r="V1261" s="315" t="s">
        <v>394</v>
      </c>
      <c r="W1261" s="315" t="s">
        <v>394</v>
      </c>
      <c r="X1261" s="315" t="s">
        <v>394</v>
      </c>
      <c r="Y1261" s="281"/>
      <c r="Z1261" s="315" t="s">
        <v>394</v>
      </c>
      <c r="AA1261" s="315" t="s">
        <v>394</v>
      </c>
      <c r="AB1261" s="281"/>
      <c r="AC1261" s="279" t="s">
        <v>855</v>
      </c>
      <c r="AF1261" s="276" t="str">
        <f>IFERROR(VLOOKUP(A1261,'[1]قوائم الترجمة'!AC$2:AD$2397,1,0),"م")</f>
        <v>م</v>
      </c>
      <c r="AG1261" s="233"/>
      <c r="AH1261" s="233"/>
      <c r="AI1261" s="233"/>
      <c r="AJ1261" s="233"/>
      <c r="AL1261" s="267"/>
      <c r="AM1261" s="235"/>
      <c r="AO1261" s="236"/>
      <c r="AU1261" s="234"/>
    </row>
    <row r="1262" spans="1:47" ht="21" x14ac:dyDescent="0.4">
      <c r="A1262" s="278">
        <v>118799</v>
      </c>
      <c r="B1262" s="279" t="s">
        <v>4980</v>
      </c>
      <c r="C1262" s="279" t="s">
        <v>4981</v>
      </c>
      <c r="D1262" s="279" t="s">
        <v>4982</v>
      </c>
      <c r="E1262" s="279" t="s">
        <v>423</v>
      </c>
      <c r="F1262" s="279" t="s">
        <v>9129</v>
      </c>
      <c r="G1262" s="279" t="s">
        <v>8120</v>
      </c>
      <c r="H1262" s="279" t="s">
        <v>425</v>
      </c>
      <c r="I1262" s="279" t="s">
        <v>67</v>
      </c>
      <c r="J1262" s="279" t="s">
        <v>426</v>
      </c>
      <c r="K1262" s="280">
        <v>2013</v>
      </c>
      <c r="L1262" s="279" t="s">
        <v>402</v>
      </c>
      <c r="M1262" s="279" t="s">
        <v>394</v>
      </c>
      <c r="N1262" s="279" t="s">
        <v>394</v>
      </c>
      <c r="O1262" s="279" t="s">
        <v>394</v>
      </c>
      <c r="P1262" s="315">
        <v>0</v>
      </c>
      <c r="Q1262" s="278"/>
      <c r="S1262" s="279" t="s">
        <v>394</v>
      </c>
      <c r="T1262" s="279" t="s">
        <v>394</v>
      </c>
      <c r="AC1262" s="279" t="s">
        <v>394</v>
      </c>
      <c r="AF1262" s="276">
        <f>IFERROR(VLOOKUP(A1262,'[1]قوائم الترجمة'!AC$2:AD$2397,1,0),"م")</f>
        <v>118799</v>
      </c>
      <c r="AG1262" s="233"/>
      <c r="AH1262" s="233"/>
      <c r="AI1262" s="233"/>
      <c r="AJ1262" s="233"/>
      <c r="AL1262" s="267"/>
      <c r="AM1262" s="235"/>
      <c r="AO1262" s="233"/>
      <c r="AU1262" s="234"/>
    </row>
    <row r="1263" spans="1:47" ht="21" x14ac:dyDescent="0.4">
      <c r="A1263" s="278">
        <v>118801</v>
      </c>
      <c r="B1263" s="279" t="s">
        <v>5719</v>
      </c>
      <c r="C1263" s="279" t="s">
        <v>74</v>
      </c>
      <c r="D1263" s="279" t="s">
        <v>250</v>
      </c>
      <c r="E1263" s="279" t="s">
        <v>394</v>
      </c>
      <c r="F1263" s="303"/>
      <c r="G1263" s="303"/>
      <c r="H1263" s="279" t="s">
        <v>394</v>
      </c>
      <c r="I1263" s="279" t="s">
        <v>540</v>
      </c>
      <c r="J1263" s="279" t="s">
        <v>394</v>
      </c>
      <c r="K1263" s="279" t="s">
        <v>394</v>
      </c>
      <c r="L1263" s="279" t="s">
        <v>394</v>
      </c>
      <c r="M1263" s="279" t="s">
        <v>394</v>
      </c>
      <c r="N1263" s="279" t="s">
        <v>394</v>
      </c>
      <c r="O1263" s="279" t="s">
        <v>394</v>
      </c>
      <c r="P1263" s="315">
        <v>0</v>
      </c>
      <c r="Q1263" s="279" t="s">
        <v>394</v>
      </c>
      <c r="R1263" s="315" t="s">
        <v>394</v>
      </c>
      <c r="S1263" s="279" t="s">
        <v>394</v>
      </c>
      <c r="T1263" s="279" t="s">
        <v>394</v>
      </c>
      <c r="U1263" s="315" t="s">
        <v>394</v>
      </c>
      <c r="V1263" s="315" t="s">
        <v>394</v>
      </c>
      <c r="W1263" s="315" t="s">
        <v>394</v>
      </c>
      <c r="X1263" s="315" t="s">
        <v>394</v>
      </c>
      <c r="Y1263" s="281"/>
      <c r="Z1263" s="315" t="s">
        <v>394</v>
      </c>
      <c r="AA1263" s="315" t="s">
        <v>394</v>
      </c>
      <c r="AB1263" s="281"/>
      <c r="AC1263" s="279" t="s">
        <v>855</v>
      </c>
      <c r="AF1263" s="276" t="str">
        <f>IFERROR(VLOOKUP(A1263,'[1]قوائم الترجمة'!AC$2:AD$2397,1,0),"م")</f>
        <v>م</v>
      </c>
      <c r="AG1263" s="233"/>
      <c r="AH1263" s="233"/>
      <c r="AI1263" s="233"/>
      <c r="AJ1263" s="233"/>
      <c r="AL1263" s="267"/>
      <c r="AM1263" s="235"/>
      <c r="AO1263" s="236"/>
      <c r="AU1263" s="234"/>
    </row>
    <row r="1264" spans="1:47" ht="21" x14ac:dyDescent="0.4">
      <c r="A1264" s="278">
        <v>118802</v>
      </c>
      <c r="B1264" s="279" t="s">
        <v>1572</v>
      </c>
      <c r="C1264" s="279" t="s">
        <v>1015</v>
      </c>
      <c r="D1264" s="279" t="s">
        <v>528</v>
      </c>
      <c r="E1264" s="279" t="s">
        <v>424</v>
      </c>
      <c r="F1264" s="279" t="s">
        <v>9096</v>
      </c>
      <c r="G1264" s="279" t="s">
        <v>402</v>
      </c>
      <c r="H1264" s="279" t="s">
        <v>425</v>
      </c>
      <c r="I1264" s="279" t="s">
        <v>538</v>
      </c>
      <c r="J1264" s="279" t="s">
        <v>426</v>
      </c>
      <c r="K1264" s="280">
        <v>2011</v>
      </c>
      <c r="L1264" s="279" t="s">
        <v>402</v>
      </c>
      <c r="M1264" s="279" t="s">
        <v>394</v>
      </c>
      <c r="N1264" s="279" t="s">
        <v>394</v>
      </c>
      <c r="O1264" s="279" t="s">
        <v>394</v>
      </c>
      <c r="P1264" s="315">
        <v>0</v>
      </c>
      <c r="Q1264" s="278"/>
      <c r="S1264" s="279" t="s">
        <v>394</v>
      </c>
      <c r="T1264" s="279" t="s">
        <v>394</v>
      </c>
      <c r="AC1264" s="279" t="s">
        <v>855</v>
      </c>
      <c r="AF1264" s="276">
        <f>IFERROR(VLOOKUP(A1264,'[1]قوائم الترجمة'!AC$2:AD$2397,1,0),"م")</f>
        <v>118802</v>
      </c>
      <c r="AG1264" s="233"/>
      <c r="AH1264" s="233"/>
      <c r="AI1264" s="233"/>
      <c r="AJ1264" s="233"/>
      <c r="AL1264" s="267"/>
      <c r="AM1264" s="235"/>
      <c r="AU1264" s="234"/>
    </row>
    <row r="1265" spans="1:47" ht="21" x14ac:dyDescent="0.4">
      <c r="A1265" s="278">
        <v>118803</v>
      </c>
      <c r="B1265" s="279" t="s">
        <v>5803</v>
      </c>
      <c r="C1265" s="279" t="s">
        <v>1069</v>
      </c>
      <c r="D1265" s="279" t="s">
        <v>304</v>
      </c>
      <c r="E1265" s="279" t="s">
        <v>394</v>
      </c>
      <c r="F1265" s="303"/>
      <c r="G1265" s="303"/>
      <c r="H1265" s="279" t="s">
        <v>394</v>
      </c>
      <c r="I1265" s="279" t="s">
        <v>539</v>
      </c>
      <c r="J1265" s="279" t="s">
        <v>394</v>
      </c>
      <c r="K1265" s="279" t="s">
        <v>394</v>
      </c>
      <c r="L1265" s="279" t="s">
        <v>394</v>
      </c>
      <c r="M1265" s="279" t="s">
        <v>394</v>
      </c>
      <c r="N1265" s="279" t="s">
        <v>394</v>
      </c>
      <c r="O1265" s="279" t="s">
        <v>394</v>
      </c>
      <c r="P1265" s="315">
        <v>0</v>
      </c>
      <c r="Q1265" s="279" t="s">
        <v>394</v>
      </c>
      <c r="R1265" s="315" t="s">
        <v>394</v>
      </c>
      <c r="S1265" s="279" t="s">
        <v>394</v>
      </c>
      <c r="T1265" s="279" t="s">
        <v>394</v>
      </c>
      <c r="U1265" s="315" t="s">
        <v>394</v>
      </c>
      <c r="V1265" s="315" t="s">
        <v>394</v>
      </c>
      <c r="W1265" s="315" t="s">
        <v>394</v>
      </c>
      <c r="X1265" s="315" t="s">
        <v>394</v>
      </c>
      <c r="Y1265" s="281"/>
      <c r="Z1265" s="315" t="s">
        <v>394</v>
      </c>
      <c r="AA1265" s="315" t="s">
        <v>394</v>
      </c>
      <c r="AB1265" s="281"/>
      <c r="AC1265" s="279" t="s">
        <v>855</v>
      </c>
      <c r="AF1265" s="276" t="str">
        <f>IFERROR(VLOOKUP(A1265,'[1]قوائم الترجمة'!AC$2:AD$2397,1,0),"م")</f>
        <v>م</v>
      </c>
      <c r="AG1265" s="233"/>
      <c r="AH1265" s="233"/>
      <c r="AI1265" s="233"/>
      <c r="AJ1265" s="233"/>
      <c r="AL1265" s="267"/>
      <c r="AM1265" s="235"/>
      <c r="AU1265" s="234"/>
    </row>
    <row r="1266" spans="1:47" ht="21" x14ac:dyDescent="0.4">
      <c r="A1266" s="278">
        <v>118804</v>
      </c>
      <c r="B1266" s="279" t="s">
        <v>4979</v>
      </c>
      <c r="C1266" s="279" t="s">
        <v>141</v>
      </c>
      <c r="D1266" s="279" t="s">
        <v>475</v>
      </c>
      <c r="E1266" s="279" t="s">
        <v>394</v>
      </c>
      <c r="F1266" s="303"/>
      <c r="G1266" s="303"/>
      <c r="H1266" s="279" t="s">
        <v>394</v>
      </c>
      <c r="I1266" s="279" t="s">
        <v>538</v>
      </c>
      <c r="J1266" s="279" t="s">
        <v>394</v>
      </c>
      <c r="K1266" s="279" t="s">
        <v>394</v>
      </c>
      <c r="L1266" s="279" t="s">
        <v>394</v>
      </c>
      <c r="M1266" s="279" t="s">
        <v>394</v>
      </c>
      <c r="N1266" s="279" t="s">
        <v>394</v>
      </c>
      <c r="O1266" s="279" t="s">
        <v>394</v>
      </c>
      <c r="P1266" s="315">
        <v>0</v>
      </c>
      <c r="Q1266" s="279" t="s">
        <v>394</v>
      </c>
      <c r="R1266" s="315" t="s">
        <v>394</v>
      </c>
      <c r="S1266" s="279" t="s">
        <v>394</v>
      </c>
      <c r="T1266" s="279" t="s">
        <v>394</v>
      </c>
      <c r="U1266" s="315" t="s">
        <v>394</v>
      </c>
      <c r="V1266" s="315" t="s">
        <v>394</v>
      </c>
      <c r="W1266" s="315" t="s">
        <v>394</v>
      </c>
      <c r="X1266" s="315" t="s">
        <v>394</v>
      </c>
      <c r="Y1266" s="281"/>
      <c r="Z1266" s="315" t="s">
        <v>394</v>
      </c>
      <c r="AA1266" s="315" t="s">
        <v>394</v>
      </c>
      <c r="AB1266" s="281"/>
      <c r="AC1266" s="279" t="s">
        <v>855</v>
      </c>
      <c r="AF1266" s="276" t="str">
        <f>IFERROR(VLOOKUP(A1266,'[1]قوائم الترجمة'!AC$2:AD$2397,1,0),"م")</f>
        <v>م</v>
      </c>
      <c r="AG1266" s="233"/>
      <c r="AH1266" s="233"/>
      <c r="AI1266" s="233"/>
      <c r="AJ1266" s="233"/>
      <c r="AL1266" s="267"/>
      <c r="AM1266" s="235"/>
      <c r="AU1266" s="234"/>
    </row>
    <row r="1267" spans="1:47" ht="21" x14ac:dyDescent="0.4">
      <c r="A1267" s="278">
        <v>118807</v>
      </c>
      <c r="B1267" s="279" t="s">
        <v>5923</v>
      </c>
      <c r="C1267" s="279" t="s">
        <v>797</v>
      </c>
      <c r="D1267" s="279" t="s">
        <v>246</v>
      </c>
      <c r="E1267" s="279" t="s">
        <v>394</v>
      </c>
      <c r="F1267" s="303"/>
      <c r="G1267" s="303"/>
      <c r="H1267" s="279" t="s">
        <v>394</v>
      </c>
      <c r="I1267" s="279" t="s">
        <v>539</v>
      </c>
      <c r="J1267" s="279" t="s">
        <v>394</v>
      </c>
      <c r="K1267" s="279" t="s">
        <v>394</v>
      </c>
      <c r="L1267" s="279" t="s">
        <v>394</v>
      </c>
      <c r="M1267" s="279" t="s">
        <v>394</v>
      </c>
      <c r="N1267" s="279" t="s">
        <v>394</v>
      </c>
      <c r="O1267" s="279" t="s">
        <v>394</v>
      </c>
      <c r="P1267" s="315">
        <v>0</v>
      </c>
      <c r="Q1267" s="279" t="s">
        <v>394</v>
      </c>
      <c r="R1267" s="315" t="s">
        <v>394</v>
      </c>
      <c r="S1267" s="279" t="s">
        <v>394</v>
      </c>
      <c r="T1267" s="279" t="s">
        <v>394</v>
      </c>
      <c r="U1267" s="315" t="s">
        <v>394</v>
      </c>
      <c r="V1267" s="315" t="s">
        <v>394</v>
      </c>
      <c r="W1267" s="315" t="s">
        <v>394</v>
      </c>
      <c r="X1267" s="315" t="s">
        <v>394</v>
      </c>
      <c r="Y1267" s="281"/>
      <c r="Z1267" s="315" t="s">
        <v>394</v>
      </c>
      <c r="AA1267" s="315" t="s">
        <v>394</v>
      </c>
      <c r="AB1267" s="281"/>
      <c r="AC1267" s="279" t="s">
        <v>855</v>
      </c>
      <c r="AF1267" s="276" t="str">
        <f>IFERROR(VLOOKUP(A1267,'[1]قوائم الترجمة'!AC$2:AD$2397,1,0),"م")</f>
        <v>م</v>
      </c>
      <c r="AG1267" s="233"/>
      <c r="AH1267" s="233"/>
      <c r="AI1267" s="233"/>
      <c r="AJ1267" s="233"/>
      <c r="AL1267" s="267"/>
      <c r="AM1267" s="235"/>
      <c r="AU1267" s="234"/>
    </row>
    <row r="1268" spans="1:47" ht="21" x14ac:dyDescent="0.4">
      <c r="A1268" s="278">
        <v>118809</v>
      </c>
      <c r="B1268" s="279" t="s">
        <v>5978</v>
      </c>
      <c r="C1268" s="279" t="s">
        <v>64</v>
      </c>
      <c r="D1268" s="279" t="s">
        <v>579</v>
      </c>
      <c r="E1268" s="279" t="s">
        <v>394</v>
      </c>
      <c r="F1268" s="303"/>
      <c r="G1268" s="303"/>
      <c r="H1268" s="279" t="s">
        <v>394</v>
      </c>
      <c r="I1268" s="279" t="s">
        <v>538</v>
      </c>
      <c r="J1268" s="279" t="s">
        <v>394</v>
      </c>
      <c r="K1268" s="279" t="s">
        <v>394</v>
      </c>
      <c r="L1268" s="279" t="s">
        <v>394</v>
      </c>
      <c r="M1268" s="279" t="s">
        <v>394</v>
      </c>
      <c r="N1268" s="279" t="s">
        <v>394</v>
      </c>
      <c r="O1268" s="279" t="s">
        <v>394</v>
      </c>
      <c r="P1268" s="315">
        <v>0</v>
      </c>
      <c r="Q1268" s="279" t="s">
        <v>394</v>
      </c>
      <c r="R1268" s="315" t="s">
        <v>394</v>
      </c>
      <c r="S1268" s="279" t="s">
        <v>394</v>
      </c>
      <c r="T1268" s="279" t="s">
        <v>394</v>
      </c>
      <c r="U1268" s="315" t="s">
        <v>394</v>
      </c>
      <c r="V1268" s="315" t="s">
        <v>394</v>
      </c>
      <c r="W1268" s="315" t="s">
        <v>394</v>
      </c>
      <c r="X1268" s="315" t="s">
        <v>394</v>
      </c>
      <c r="Y1268" s="281"/>
      <c r="Z1268" s="315" t="s">
        <v>394</v>
      </c>
      <c r="AA1268" s="315" t="s">
        <v>394</v>
      </c>
      <c r="AB1268" s="281"/>
      <c r="AC1268" s="279" t="s">
        <v>855</v>
      </c>
      <c r="AF1268" s="276" t="str">
        <f>IFERROR(VLOOKUP(A1268,'[1]قوائم الترجمة'!AC$2:AD$2397,1,0),"م")</f>
        <v>م</v>
      </c>
      <c r="AG1268" s="233"/>
      <c r="AH1268" s="233"/>
      <c r="AI1268" s="233"/>
      <c r="AJ1268" s="233"/>
      <c r="AL1268" s="267"/>
      <c r="AM1268" s="235"/>
      <c r="AO1268" s="233"/>
      <c r="AU1268" s="234"/>
    </row>
    <row r="1269" spans="1:47" ht="21" x14ac:dyDescent="0.4">
      <c r="A1269" s="278">
        <v>118817</v>
      </c>
      <c r="B1269" s="279" t="s">
        <v>4977</v>
      </c>
      <c r="C1269" s="279" t="s">
        <v>4978</v>
      </c>
      <c r="D1269" s="279" t="s">
        <v>471</v>
      </c>
      <c r="E1269" s="279" t="s">
        <v>424</v>
      </c>
      <c r="F1269" s="279" t="s">
        <v>8378</v>
      </c>
      <c r="G1269" s="279" t="s">
        <v>8379</v>
      </c>
      <c r="H1269" s="279" t="s">
        <v>7215</v>
      </c>
      <c r="I1269" s="279" t="s">
        <v>61</v>
      </c>
      <c r="J1269" s="279" t="s">
        <v>7215</v>
      </c>
      <c r="K1269" s="280">
        <v>0</v>
      </c>
      <c r="L1269" s="279" t="s">
        <v>7215</v>
      </c>
      <c r="M1269" s="279" t="s">
        <v>394</v>
      </c>
      <c r="N1269" s="279" t="s">
        <v>394</v>
      </c>
      <c r="O1269" s="279" t="s">
        <v>394</v>
      </c>
      <c r="P1269" s="315">
        <v>0</v>
      </c>
      <c r="Q1269" s="278"/>
      <c r="S1269" s="279" t="s">
        <v>394</v>
      </c>
      <c r="T1269" s="279" t="s">
        <v>394</v>
      </c>
      <c r="AC1269" s="279" t="s">
        <v>394</v>
      </c>
      <c r="AF1269" s="276">
        <f>IFERROR(VLOOKUP(A1269,'[1]قوائم الترجمة'!AC$2:AD$2397,1,0),"م")</f>
        <v>118817</v>
      </c>
      <c r="AG1269" s="233"/>
      <c r="AH1269" s="233"/>
      <c r="AI1269" s="233"/>
      <c r="AJ1269" s="233"/>
      <c r="AL1269" s="267"/>
      <c r="AM1269" s="235"/>
      <c r="AU1269" s="234"/>
    </row>
    <row r="1270" spans="1:47" ht="21" x14ac:dyDescent="0.4">
      <c r="A1270" s="278">
        <v>118818</v>
      </c>
      <c r="B1270" s="279" t="s">
        <v>1398</v>
      </c>
      <c r="C1270" s="279" t="s">
        <v>204</v>
      </c>
      <c r="D1270" s="279" t="s">
        <v>331</v>
      </c>
      <c r="E1270" s="279" t="s">
        <v>394</v>
      </c>
      <c r="F1270" s="303"/>
      <c r="G1270" s="303"/>
      <c r="H1270" s="279" t="s">
        <v>394</v>
      </c>
      <c r="I1270" s="279" t="s">
        <v>541</v>
      </c>
      <c r="J1270" s="279" t="s">
        <v>394</v>
      </c>
      <c r="K1270" s="279" t="s">
        <v>394</v>
      </c>
      <c r="L1270" s="279" t="s">
        <v>394</v>
      </c>
      <c r="M1270" s="279" t="s">
        <v>394</v>
      </c>
      <c r="N1270" s="279" t="s">
        <v>394</v>
      </c>
      <c r="O1270" s="279" t="s">
        <v>394</v>
      </c>
      <c r="P1270" s="315">
        <v>0</v>
      </c>
      <c r="Q1270" s="279" t="s">
        <v>394</v>
      </c>
      <c r="R1270" s="315" t="s">
        <v>394</v>
      </c>
      <c r="S1270" s="279" t="s">
        <v>394</v>
      </c>
      <c r="T1270" s="279" t="s">
        <v>394</v>
      </c>
      <c r="U1270" s="315" t="s">
        <v>394</v>
      </c>
      <c r="V1270" s="315" t="s">
        <v>394</v>
      </c>
      <c r="W1270" s="315" t="s">
        <v>394</v>
      </c>
      <c r="X1270" s="315" t="s">
        <v>394</v>
      </c>
      <c r="Y1270" s="281"/>
      <c r="Z1270" s="315" t="s">
        <v>394</v>
      </c>
      <c r="AA1270" s="315" t="s">
        <v>394</v>
      </c>
      <c r="AB1270" s="281"/>
      <c r="AC1270" s="279" t="s">
        <v>855</v>
      </c>
      <c r="AF1270" s="276" t="str">
        <f>IFERROR(VLOOKUP(A1270,'[1]قوائم الترجمة'!AC$2:AD$2397,1,0),"م")</f>
        <v>م</v>
      </c>
      <c r="AG1270" s="233"/>
      <c r="AH1270" s="233"/>
      <c r="AI1270" s="233"/>
      <c r="AJ1270" s="233"/>
      <c r="AL1270" s="267"/>
      <c r="AM1270" s="235"/>
      <c r="AO1270" s="233"/>
      <c r="AU1270" s="234"/>
    </row>
    <row r="1271" spans="1:47" ht="21" x14ac:dyDescent="0.4">
      <c r="A1271" s="278">
        <v>118820</v>
      </c>
      <c r="B1271" s="279" t="s">
        <v>4976</v>
      </c>
      <c r="C1271" s="279" t="s">
        <v>79</v>
      </c>
      <c r="D1271" s="279" t="s">
        <v>362</v>
      </c>
      <c r="E1271" s="279" t="s">
        <v>394</v>
      </c>
      <c r="F1271" s="303"/>
      <c r="G1271" s="303"/>
      <c r="H1271" s="279" t="s">
        <v>394</v>
      </c>
      <c r="I1271" s="279" t="s">
        <v>538</v>
      </c>
      <c r="J1271" s="279" t="s">
        <v>394</v>
      </c>
      <c r="K1271" s="279" t="s">
        <v>394</v>
      </c>
      <c r="L1271" s="279" t="s">
        <v>394</v>
      </c>
      <c r="M1271" s="279" t="s">
        <v>394</v>
      </c>
      <c r="N1271" s="279" t="s">
        <v>394</v>
      </c>
      <c r="O1271" s="279" t="s">
        <v>394</v>
      </c>
      <c r="P1271" s="315">
        <v>0</v>
      </c>
      <c r="Q1271" s="279" t="s">
        <v>394</v>
      </c>
      <c r="R1271" s="315" t="s">
        <v>394</v>
      </c>
      <c r="S1271" s="279" t="s">
        <v>394</v>
      </c>
      <c r="T1271" s="279" t="s">
        <v>394</v>
      </c>
      <c r="U1271" s="315" t="s">
        <v>394</v>
      </c>
      <c r="V1271" s="315" t="s">
        <v>394</v>
      </c>
      <c r="W1271" s="315" t="s">
        <v>394</v>
      </c>
      <c r="X1271" s="315" t="s">
        <v>394</v>
      </c>
      <c r="Y1271" s="281"/>
      <c r="Z1271" s="315" t="s">
        <v>394</v>
      </c>
      <c r="AA1271" s="315" t="s">
        <v>394</v>
      </c>
      <c r="AB1271" s="281"/>
      <c r="AC1271" s="279" t="s">
        <v>394</v>
      </c>
      <c r="AF1271" s="276" t="str">
        <f>IFERROR(VLOOKUP(A1271,'[1]قوائم الترجمة'!AC$2:AD$2397,1,0),"م")</f>
        <v>م</v>
      </c>
      <c r="AG1271" s="233"/>
      <c r="AH1271" s="233"/>
      <c r="AI1271" s="233"/>
      <c r="AJ1271" s="233"/>
      <c r="AL1271" s="267"/>
      <c r="AM1271" s="235"/>
      <c r="AU1271" s="234"/>
    </row>
    <row r="1272" spans="1:47" ht="21" x14ac:dyDescent="0.4">
      <c r="A1272" s="278">
        <v>118821</v>
      </c>
      <c r="B1272" s="279" t="s">
        <v>6458</v>
      </c>
      <c r="C1272" s="279" t="s">
        <v>93</v>
      </c>
      <c r="D1272" s="279" t="s">
        <v>287</v>
      </c>
      <c r="E1272" s="279" t="s">
        <v>394</v>
      </c>
      <c r="F1272" s="303"/>
      <c r="G1272" s="303"/>
      <c r="H1272" s="279" t="s">
        <v>394</v>
      </c>
      <c r="I1272" s="279" t="s">
        <v>61</v>
      </c>
      <c r="J1272" s="279" t="s">
        <v>394</v>
      </c>
      <c r="K1272" s="279" t="s">
        <v>394</v>
      </c>
      <c r="L1272" s="279" t="s">
        <v>394</v>
      </c>
      <c r="M1272" s="279" t="s">
        <v>394</v>
      </c>
      <c r="N1272" s="279" t="s">
        <v>394</v>
      </c>
      <c r="O1272" s="279" t="s">
        <v>394</v>
      </c>
      <c r="P1272" s="315">
        <v>0</v>
      </c>
      <c r="Q1272" s="279" t="s">
        <v>394</v>
      </c>
      <c r="R1272" s="315" t="s">
        <v>394</v>
      </c>
      <c r="S1272" s="279" t="s">
        <v>394</v>
      </c>
      <c r="T1272" s="279" t="s">
        <v>394</v>
      </c>
      <c r="U1272" s="315" t="s">
        <v>394</v>
      </c>
      <c r="V1272" s="315" t="s">
        <v>394</v>
      </c>
      <c r="W1272" s="315" t="s">
        <v>394</v>
      </c>
      <c r="X1272" s="315" t="s">
        <v>394</v>
      </c>
      <c r="Y1272" s="281"/>
      <c r="Z1272" s="315" t="s">
        <v>394</v>
      </c>
      <c r="AA1272" s="315" t="s">
        <v>394</v>
      </c>
      <c r="AB1272" s="281"/>
      <c r="AC1272" s="279" t="s">
        <v>855</v>
      </c>
      <c r="AF1272" s="276" t="str">
        <f>IFERROR(VLOOKUP(A1272,'[1]قوائم الترجمة'!AC$2:AD$2397,1,0),"م")</f>
        <v>م</v>
      </c>
      <c r="AG1272" s="233"/>
      <c r="AH1272" s="233"/>
      <c r="AI1272" s="233"/>
      <c r="AJ1272" s="233"/>
      <c r="AL1272" s="267"/>
      <c r="AM1272" s="235"/>
      <c r="AU1272" s="234"/>
    </row>
    <row r="1273" spans="1:47" ht="21" x14ac:dyDescent="0.4">
      <c r="A1273" s="278">
        <v>118822</v>
      </c>
      <c r="B1273" s="279" t="s">
        <v>4975</v>
      </c>
      <c r="C1273" s="279" t="s">
        <v>1156</v>
      </c>
      <c r="D1273" s="279" t="s">
        <v>579</v>
      </c>
      <c r="E1273" s="279" t="s">
        <v>424</v>
      </c>
      <c r="F1273" s="279" t="s">
        <v>8645</v>
      </c>
      <c r="G1273" s="279" t="s">
        <v>402</v>
      </c>
      <c r="H1273" s="279" t="s">
        <v>425</v>
      </c>
      <c r="I1273" s="279" t="s">
        <v>67</v>
      </c>
      <c r="J1273" s="279" t="s">
        <v>426</v>
      </c>
      <c r="K1273" s="280">
        <v>2017</v>
      </c>
      <c r="L1273" s="279" t="s">
        <v>402</v>
      </c>
      <c r="M1273" s="279" t="s">
        <v>394</v>
      </c>
      <c r="N1273" s="279" t="s">
        <v>394</v>
      </c>
      <c r="O1273" s="279" t="s">
        <v>394</v>
      </c>
      <c r="P1273" s="315">
        <v>0</v>
      </c>
      <c r="Q1273" s="278"/>
      <c r="S1273" s="279" t="s">
        <v>394</v>
      </c>
      <c r="T1273" s="279" t="s">
        <v>394</v>
      </c>
      <c r="AC1273" s="279" t="s">
        <v>394</v>
      </c>
      <c r="AF1273" s="276">
        <f>IFERROR(VLOOKUP(A1273,'[1]قوائم الترجمة'!AC$2:AD$2397,1,0),"م")</f>
        <v>118822</v>
      </c>
      <c r="AG1273" s="233"/>
      <c r="AH1273" s="233"/>
      <c r="AI1273" s="233"/>
      <c r="AJ1273" s="233"/>
      <c r="AL1273" s="267"/>
      <c r="AM1273" s="235"/>
      <c r="AU1273" s="234"/>
    </row>
    <row r="1274" spans="1:47" ht="21" x14ac:dyDescent="0.4">
      <c r="A1274" s="278">
        <v>118823</v>
      </c>
      <c r="B1274" s="279" t="s">
        <v>4974</v>
      </c>
      <c r="C1274" s="279" t="s">
        <v>1292</v>
      </c>
      <c r="D1274" s="279" t="s">
        <v>312</v>
      </c>
      <c r="E1274" s="279" t="s">
        <v>424</v>
      </c>
      <c r="F1274" s="279" t="s">
        <v>8378</v>
      </c>
      <c r="G1274" s="279" t="s">
        <v>402</v>
      </c>
      <c r="H1274" s="279" t="s">
        <v>425</v>
      </c>
      <c r="I1274" s="279" t="s">
        <v>61</v>
      </c>
      <c r="J1274" s="279" t="s">
        <v>426</v>
      </c>
      <c r="K1274" s="280">
        <v>2011</v>
      </c>
      <c r="L1274" s="279" t="s">
        <v>402</v>
      </c>
      <c r="M1274" s="279" t="s">
        <v>394</v>
      </c>
      <c r="N1274" s="279"/>
      <c r="O1274" s="279" t="s">
        <v>394</v>
      </c>
      <c r="P1274" s="315">
        <v>0</v>
      </c>
      <c r="Q1274" s="278"/>
      <c r="S1274" s="279" t="s">
        <v>394</v>
      </c>
      <c r="T1274" s="279" t="s">
        <v>394</v>
      </c>
      <c r="AC1274" s="279" t="s">
        <v>855</v>
      </c>
      <c r="AF1274" s="276">
        <f>IFERROR(VLOOKUP(A1274,'[1]قوائم الترجمة'!AC$2:AD$2397,1,0),"م")</f>
        <v>118823</v>
      </c>
      <c r="AG1274" s="233"/>
      <c r="AH1274" s="233"/>
      <c r="AI1274" s="233"/>
      <c r="AJ1274" s="233"/>
      <c r="AL1274" s="267"/>
      <c r="AM1274" s="235"/>
      <c r="AO1274" s="236"/>
      <c r="AU1274" s="234"/>
    </row>
    <row r="1275" spans="1:47" ht="21" x14ac:dyDescent="0.4">
      <c r="A1275" s="278">
        <v>118826</v>
      </c>
      <c r="B1275" s="279" t="s">
        <v>4973</v>
      </c>
      <c r="C1275" s="279" t="s">
        <v>65</v>
      </c>
      <c r="D1275" s="279" t="s">
        <v>273</v>
      </c>
      <c r="E1275" s="279" t="s">
        <v>424</v>
      </c>
      <c r="F1275" s="279" t="s">
        <v>9130</v>
      </c>
      <c r="G1275" s="279" t="s">
        <v>8349</v>
      </c>
      <c r="H1275" s="279" t="s">
        <v>425</v>
      </c>
      <c r="I1275" s="279" t="s">
        <v>538</v>
      </c>
      <c r="J1275" s="279" t="s">
        <v>403</v>
      </c>
      <c r="K1275" s="280">
        <v>1986</v>
      </c>
      <c r="L1275" s="279" t="s">
        <v>411</v>
      </c>
      <c r="M1275" s="279" t="s">
        <v>394</v>
      </c>
      <c r="N1275" s="279" t="s">
        <v>394</v>
      </c>
      <c r="O1275" s="279" t="s">
        <v>394</v>
      </c>
      <c r="P1275" s="315">
        <v>0</v>
      </c>
      <c r="Q1275" s="278"/>
      <c r="S1275" s="279" t="s">
        <v>394</v>
      </c>
      <c r="T1275" s="279" t="s">
        <v>394</v>
      </c>
      <c r="AC1275" s="279" t="s">
        <v>394</v>
      </c>
      <c r="AF1275" s="276">
        <f>IFERROR(VLOOKUP(A1275,'[1]قوائم الترجمة'!AC$2:AD$2397,1,0),"م")</f>
        <v>118826</v>
      </c>
      <c r="AG1275" s="233"/>
      <c r="AH1275" s="233"/>
      <c r="AI1275" s="233"/>
      <c r="AJ1275" s="233"/>
      <c r="AL1275" s="267"/>
      <c r="AM1275" s="235"/>
      <c r="AO1275" s="236"/>
      <c r="AU1275" s="234"/>
    </row>
    <row r="1276" spans="1:47" ht="21" x14ac:dyDescent="0.4">
      <c r="A1276" s="278">
        <v>118827</v>
      </c>
      <c r="B1276" s="279" t="s">
        <v>6742</v>
      </c>
      <c r="C1276" s="279" t="s">
        <v>194</v>
      </c>
      <c r="D1276" s="279" t="s">
        <v>6743</v>
      </c>
      <c r="E1276" s="279" t="s">
        <v>394</v>
      </c>
      <c r="F1276" s="303"/>
      <c r="G1276" s="303"/>
      <c r="H1276" s="279" t="s">
        <v>394</v>
      </c>
      <c r="I1276" s="279" t="s">
        <v>539</v>
      </c>
      <c r="J1276" s="279" t="s">
        <v>394</v>
      </c>
      <c r="K1276" s="279" t="s">
        <v>394</v>
      </c>
      <c r="L1276" s="279" t="s">
        <v>394</v>
      </c>
      <c r="M1276" s="279" t="s">
        <v>394</v>
      </c>
      <c r="N1276" s="279" t="s">
        <v>394</v>
      </c>
      <c r="O1276" s="279" t="s">
        <v>394</v>
      </c>
      <c r="P1276" s="315">
        <v>0</v>
      </c>
      <c r="Q1276" s="279" t="s">
        <v>394</v>
      </c>
      <c r="R1276" s="315" t="s">
        <v>394</v>
      </c>
      <c r="S1276" s="279" t="s">
        <v>394</v>
      </c>
      <c r="T1276" s="279" t="s">
        <v>394</v>
      </c>
      <c r="U1276" s="315" t="s">
        <v>394</v>
      </c>
      <c r="V1276" s="315" t="s">
        <v>394</v>
      </c>
      <c r="W1276" s="315" t="s">
        <v>394</v>
      </c>
      <c r="X1276" s="315" t="s">
        <v>394</v>
      </c>
      <c r="Y1276" s="281"/>
      <c r="Z1276" s="315" t="s">
        <v>394</v>
      </c>
      <c r="AA1276" s="315" t="s">
        <v>394</v>
      </c>
      <c r="AB1276" s="281"/>
      <c r="AC1276" s="279" t="s">
        <v>855</v>
      </c>
      <c r="AF1276" s="276" t="str">
        <f>IFERROR(VLOOKUP(A1276,'[1]قوائم الترجمة'!AC$2:AD$2397,1,0),"م")</f>
        <v>م</v>
      </c>
      <c r="AG1276" s="233"/>
      <c r="AH1276" s="233"/>
      <c r="AI1276" s="233"/>
      <c r="AJ1276" s="233"/>
      <c r="AL1276" s="267"/>
      <c r="AM1276" s="235"/>
      <c r="AO1276" s="236"/>
      <c r="AU1276" s="234"/>
    </row>
    <row r="1277" spans="1:47" ht="21" x14ac:dyDescent="0.4">
      <c r="A1277" s="278">
        <v>118828</v>
      </c>
      <c r="B1277" s="279" t="s">
        <v>4972</v>
      </c>
      <c r="C1277" s="279" t="s">
        <v>78</v>
      </c>
      <c r="D1277" s="279" t="s">
        <v>745</v>
      </c>
      <c r="E1277" s="279" t="s">
        <v>5660</v>
      </c>
      <c r="F1277" s="279" t="s">
        <v>8519</v>
      </c>
      <c r="G1277" s="279" t="s">
        <v>410</v>
      </c>
      <c r="H1277" s="279" t="s">
        <v>425</v>
      </c>
      <c r="I1277" s="279" t="s">
        <v>538</v>
      </c>
      <c r="J1277" s="279" t="s">
        <v>8112</v>
      </c>
      <c r="K1277" s="280">
        <v>2018</v>
      </c>
      <c r="L1277" s="279" t="s">
        <v>402</v>
      </c>
      <c r="M1277" s="279" t="s">
        <v>394</v>
      </c>
      <c r="N1277" s="279" t="s">
        <v>394</v>
      </c>
      <c r="O1277" s="279" t="s">
        <v>394</v>
      </c>
      <c r="P1277" s="315">
        <v>0</v>
      </c>
      <c r="Q1277" s="278"/>
      <c r="S1277" s="279" t="s">
        <v>394</v>
      </c>
      <c r="T1277" s="279" t="s">
        <v>394</v>
      </c>
      <c r="AC1277" s="279" t="s">
        <v>394</v>
      </c>
      <c r="AF1277" s="276">
        <f>IFERROR(VLOOKUP(A1277,'[1]قوائم الترجمة'!AC$2:AD$2397,1,0),"م")</f>
        <v>118828</v>
      </c>
      <c r="AG1277" s="233"/>
      <c r="AH1277" s="233"/>
      <c r="AI1277" s="233"/>
      <c r="AJ1277" s="233"/>
      <c r="AL1277" s="267"/>
      <c r="AM1277" s="235"/>
      <c r="AU1277" s="234"/>
    </row>
    <row r="1278" spans="1:47" ht="21" x14ac:dyDescent="0.4">
      <c r="A1278" s="278">
        <v>118831</v>
      </c>
      <c r="B1278" s="279" t="s">
        <v>4970</v>
      </c>
      <c r="C1278" s="279" t="s">
        <v>4971</v>
      </c>
      <c r="D1278" s="279" t="s">
        <v>272</v>
      </c>
      <c r="E1278" s="279" t="s">
        <v>423</v>
      </c>
      <c r="F1278" s="279" t="s">
        <v>8378</v>
      </c>
      <c r="G1278" s="279" t="s">
        <v>8379</v>
      </c>
      <c r="H1278" s="279" t="s">
        <v>7215</v>
      </c>
      <c r="I1278" s="279" t="s">
        <v>67</v>
      </c>
      <c r="J1278" s="279" t="s">
        <v>7215</v>
      </c>
      <c r="K1278" s="280">
        <v>0</v>
      </c>
      <c r="L1278" s="279" t="s">
        <v>7215</v>
      </c>
      <c r="M1278" s="279" t="s">
        <v>394</v>
      </c>
      <c r="N1278" s="279" t="s">
        <v>394</v>
      </c>
      <c r="O1278" s="279" t="s">
        <v>394</v>
      </c>
      <c r="P1278" s="315">
        <v>0</v>
      </c>
      <c r="Q1278" s="278"/>
      <c r="S1278" s="279" t="s">
        <v>394</v>
      </c>
      <c r="T1278" s="279" t="s">
        <v>394</v>
      </c>
      <c r="AC1278" s="279" t="s">
        <v>394</v>
      </c>
      <c r="AF1278" s="276">
        <f>IFERROR(VLOOKUP(A1278,'[1]قوائم الترجمة'!AC$2:AD$2397,1,0),"م")</f>
        <v>118831</v>
      </c>
      <c r="AG1278" s="233"/>
      <c r="AH1278" s="233"/>
      <c r="AI1278" s="233"/>
      <c r="AJ1278" s="233"/>
      <c r="AL1278" s="267"/>
      <c r="AM1278" s="235"/>
      <c r="AO1278" s="236"/>
      <c r="AU1278" s="234"/>
    </row>
    <row r="1279" spans="1:47" ht="21" x14ac:dyDescent="0.4">
      <c r="A1279" s="278">
        <v>118833</v>
      </c>
      <c r="B1279" s="279" t="s">
        <v>4969</v>
      </c>
      <c r="C1279" s="279" t="s">
        <v>658</v>
      </c>
      <c r="D1279" s="279" t="s">
        <v>249</v>
      </c>
      <c r="E1279" s="279" t="s">
        <v>5660</v>
      </c>
      <c r="F1279" s="279" t="s">
        <v>8464</v>
      </c>
      <c r="G1279" s="279" t="s">
        <v>402</v>
      </c>
      <c r="H1279" s="279" t="s">
        <v>425</v>
      </c>
      <c r="I1279" s="279" t="s">
        <v>61</v>
      </c>
      <c r="J1279" s="279" t="s">
        <v>7215</v>
      </c>
      <c r="K1279" s="280">
        <v>0</v>
      </c>
      <c r="L1279" s="279" t="s">
        <v>7215</v>
      </c>
      <c r="M1279" s="279" t="s">
        <v>394</v>
      </c>
      <c r="N1279" s="279" t="s">
        <v>394</v>
      </c>
      <c r="O1279" s="279" t="s">
        <v>394</v>
      </c>
      <c r="P1279" s="315">
        <v>0</v>
      </c>
      <c r="Q1279" s="278"/>
      <c r="S1279" s="279" t="s">
        <v>394</v>
      </c>
      <c r="T1279" s="279" t="s">
        <v>394</v>
      </c>
      <c r="AC1279" s="279" t="s">
        <v>394</v>
      </c>
      <c r="AF1279" s="276">
        <f>IFERROR(VLOOKUP(A1279,'[1]قوائم الترجمة'!AC$2:AD$2397,1,0),"م")</f>
        <v>118833</v>
      </c>
      <c r="AG1279" s="233"/>
      <c r="AH1279" s="233"/>
      <c r="AI1279" s="233"/>
      <c r="AJ1279" s="233"/>
      <c r="AL1279" s="267"/>
      <c r="AM1279" s="235"/>
      <c r="AO1279" s="233"/>
      <c r="AU1279" s="234"/>
    </row>
    <row r="1280" spans="1:47" ht="21" x14ac:dyDescent="0.4">
      <c r="A1280" s="278">
        <v>118837</v>
      </c>
      <c r="B1280" s="279" t="s">
        <v>4968</v>
      </c>
      <c r="C1280" s="279" t="s">
        <v>168</v>
      </c>
      <c r="D1280" s="279" t="s">
        <v>272</v>
      </c>
      <c r="E1280" s="279" t="s">
        <v>424</v>
      </c>
      <c r="F1280" s="279" t="s">
        <v>9131</v>
      </c>
      <c r="G1280" s="279" t="s">
        <v>402</v>
      </c>
      <c r="H1280" s="279" t="s">
        <v>425</v>
      </c>
      <c r="I1280" s="279" t="s">
        <v>67</v>
      </c>
      <c r="J1280" s="279" t="s">
        <v>403</v>
      </c>
      <c r="K1280" s="280">
        <v>2012</v>
      </c>
      <c r="L1280" s="279" t="s">
        <v>404</v>
      </c>
      <c r="M1280" s="279" t="s">
        <v>394</v>
      </c>
      <c r="N1280" s="279" t="s">
        <v>394</v>
      </c>
      <c r="O1280" s="279" t="s">
        <v>394</v>
      </c>
      <c r="P1280" s="315">
        <v>0</v>
      </c>
      <c r="Q1280" s="278"/>
      <c r="S1280" s="279" t="s">
        <v>394</v>
      </c>
      <c r="T1280" s="279" t="s">
        <v>394</v>
      </c>
      <c r="AC1280" s="279" t="s">
        <v>855</v>
      </c>
      <c r="AF1280" s="276">
        <f>IFERROR(VLOOKUP(A1280,'[1]قوائم الترجمة'!AC$2:AD$2397,1,0),"م")</f>
        <v>118837</v>
      </c>
      <c r="AG1280" s="233"/>
      <c r="AH1280" s="233"/>
      <c r="AI1280" s="233"/>
      <c r="AJ1280" s="233"/>
      <c r="AL1280" s="267"/>
      <c r="AM1280" s="235"/>
      <c r="AU1280" s="234"/>
    </row>
    <row r="1281" spans="1:47" ht="21" x14ac:dyDescent="0.4">
      <c r="A1281" s="278">
        <v>118838</v>
      </c>
      <c r="B1281" s="279" t="s">
        <v>7206</v>
      </c>
      <c r="C1281" s="279" t="s">
        <v>92</v>
      </c>
      <c r="D1281" s="279" t="s">
        <v>7207</v>
      </c>
      <c r="E1281" s="279" t="s">
        <v>394</v>
      </c>
      <c r="F1281" s="303"/>
      <c r="G1281" s="303"/>
      <c r="H1281" s="279" t="s">
        <v>394</v>
      </c>
      <c r="I1281" s="279" t="s">
        <v>61</v>
      </c>
      <c r="J1281" s="279" t="s">
        <v>394</v>
      </c>
      <c r="K1281" s="279" t="s">
        <v>394</v>
      </c>
      <c r="L1281" s="279" t="s">
        <v>394</v>
      </c>
      <c r="M1281" s="279" t="s">
        <v>394</v>
      </c>
      <c r="N1281" s="279" t="s">
        <v>394</v>
      </c>
      <c r="O1281" s="279" t="s">
        <v>394</v>
      </c>
      <c r="P1281" s="315">
        <v>0</v>
      </c>
      <c r="Q1281" s="279" t="s">
        <v>394</v>
      </c>
      <c r="R1281" s="315" t="s">
        <v>394</v>
      </c>
      <c r="S1281" s="279" t="s">
        <v>394</v>
      </c>
      <c r="T1281" s="279" t="s">
        <v>394</v>
      </c>
      <c r="U1281" s="315" t="s">
        <v>394</v>
      </c>
      <c r="V1281" s="315" t="s">
        <v>394</v>
      </c>
      <c r="W1281" s="315" t="s">
        <v>394</v>
      </c>
      <c r="X1281" s="315" t="s">
        <v>394</v>
      </c>
      <c r="Y1281" s="281"/>
      <c r="Z1281" s="315" t="s">
        <v>394</v>
      </c>
      <c r="AA1281" s="315" t="s">
        <v>394</v>
      </c>
      <c r="AB1281" s="281"/>
      <c r="AC1281" s="279" t="s">
        <v>855</v>
      </c>
      <c r="AF1281" s="276" t="str">
        <f>IFERROR(VLOOKUP(A1281,'[1]قوائم الترجمة'!AC$2:AD$2397,1,0),"م")</f>
        <v>م</v>
      </c>
      <c r="AG1281" s="233"/>
      <c r="AH1281" s="233"/>
      <c r="AI1281" s="233"/>
      <c r="AJ1281" s="233"/>
      <c r="AL1281" s="267"/>
      <c r="AM1281" s="235"/>
      <c r="AU1281" s="234"/>
    </row>
    <row r="1282" spans="1:47" ht="21" x14ac:dyDescent="0.4">
      <c r="A1282" s="278">
        <v>118841</v>
      </c>
      <c r="B1282" s="279" t="s">
        <v>4966</v>
      </c>
      <c r="C1282" s="279" t="s">
        <v>97</v>
      </c>
      <c r="D1282" s="279" t="s">
        <v>4967</v>
      </c>
      <c r="E1282" s="279" t="s">
        <v>5660</v>
      </c>
      <c r="F1282" s="279" t="s">
        <v>9132</v>
      </c>
      <c r="G1282" s="279" t="s">
        <v>402</v>
      </c>
      <c r="H1282" s="279" t="s">
        <v>425</v>
      </c>
      <c r="I1282" s="279" t="s">
        <v>61</v>
      </c>
      <c r="J1282" s="279" t="s">
        <v>8112</v>
      </c>
      <c r="K1282" s="280">
        <v>2015</v>
      </c>
      <c r="L1282" s="279" t="s">
        <v>402</v>
      </c>
      <c r="M1282" s="279" t="s">
        <v>394</v>
      </c>
      <c r="N1282" s="279" t="s">
        <v>9133</v>
      </c>
      <c r="O1282" s="279" t="s">
        <v>8409</v>
      </c>
      <c r="P1282" s="279">
        <v>40000</v>
      </c>
      <c r="Q1282" s="278"/>
      <c r="S1282" s="279" t="s">
        <v>394</v>
      </c>
      <c r="T1282" s="279"/>
      <c r="AC1282" s="279" t="s">
        <v>394</v>
      </c>
      <c r="AF1282" s="276">
        <f>IFERROR(VLOOKUP(A1282,'[1]قوائم الترجمة'!AC$2:AD$2397,1,0),"م")</f>
        <v>118841</v>
      </c>
      <c r="AG1282" s="233"/>
      <c r="AH1282" s="233"/>
      <c r="AI1282" s="233"/>
      <c r="AJ1282" s="233"/>
      <c r="AL1282" s="267"/>
      <c r="AM1282" s="235"/>
      <c r="AO1282" s="233"/>
      <c r="AU1282" s="234"/>
    </row>
    <row r="1283" spans="1:47" ht="21" x14ac:dyDescent="0.4">
      <c r="A1283" s="278">
        <v>118845</v>
      </c>
      <c r="B1283" s="279" t="s">
        <v>1571</v>
      </c>
      <c r="C1283" s="279" t="s">
        <v>68</v>
      </c>
      <c r="D1283" s="279" t="s">
        <v>250</v>
      </c>
      <c r="E1283" s="279" t="s">
        <v>394</v>
      </c>
      <c r="F1283" s="303"/>
      <c r="G1283" s="303"/>
      <c r="H1283" s="279" t="s">
        <v>394</v>
      </c>
      <c r="I1283" s="279" t="s">
        <v>8485</v>
      </c>
      <c r="J1283" s="279" t="s">
        <v>394</v>
      </c>
      <c r="K1283" s="279" t="s">
        <v>394</v>
      </c>
      <c r="L1283" s="279" t="s">
        <v>394</v>
      </c>
      <c r="M1283" s="279" t="s">
        <v>394</v>
      </c>
      <c r="N1283" s="279" t="s">
        <v>394</v>
      </c>
      <c r="O1283" s="279" t="s">
        <v>394</v>
      </c>
      <c r="P1283" s="315">
        <v>0</v>
      </c>
      <c r="Q1283" s="279" t="s">
        <v>394</v>
      </c>
      <c r="R1283" s="315" t="s">
        <v>394</v>
      </c>
      <c r="S1283" s="279" t="s">
        <v>394</v>
      </c>
      <c r="T1283" s="279" t="s">
        <v>394</v>
      </c>
      <c r="U1283" s="315" t="s">
        <v>394</v>
      </c>
      <c r="V1283" s="315" t="s">
        <v>394</v>
      </c>
      <c r="W1283" s="315" t="s">
        <v>394</v>
      </c>
      <c r="X1283" s="315" t="s">
        <v>394</v>
      </c>
      <c r="Y1283" s="281"/>
      <c r="Z1283" s="315" t="s">
        <v>394</v>
      </c>
      <c r="AA1283" s="315" t="s">
        <v>394</v>
      </c>
      <c r="AB1283" s="281"/>
      <c r="AC1283" s="279" t="s">
        <v>855</v>
      </c>
      <c r="AF1283" s="276" t="str">
        <f>IFERROR(VLOOKUP(A1283,'[1]قوائم الترجمة'!AC$2:AD$2397,1,0),"م")</f>
        <v>م</v>
      </c>
      <c r="AG1283" s="233"/>
      <c r="AH1283" s="233"/>
      <c r="AI1283" s="233"/>
      <c r="AJ1283" s="233"/>
      <c r="AL1283" s="267"/>
      <c r="AM1283" s="235"/>
      <c r="AO1283" s="236"/>
      <c r="AU1283" s="234"/>
    </row>
    <row r="1284" spans="1:47" ht="21" x14ac:dyDescent="0.4">
      <c r="A1284" s="278">
        <v>118847</v>
      </c>
      <c r="B1284" s="279" t="s">
        <v>7600</v>
      </c>
      <c r="C1284" s="279" t="s">
        <v>65</v>
      </c>
      <c r="D1284" s="279" t="s">
        <v>273</v>
      </c>
      <c r="E1284" s="279" t="s">
        <v>394</v>
      </c>
      <c r="F1284" s="303"/>
      <c r="G1284" s="303"/>
      <c r="H1284" s="279" t="s">
        <v>394</v>
      </c>
      <c r="I1284" s="279" t="s">
        <v>539</v>
      </c>
      <c r="J1284" s="279" t="s">
        <v>394</v>
      </c>
      <c r="K1284" s="279" t="s">
        <v>394</v>
      </c>
      <c r="L1284" s="279" t="s">
        <v>394</v>
      </c>
      <c r="M1284" s="279" t="s">
        <v>394</v>
      </c>
      <c r="N1284" s="279" t="s">
        <v>394</v>
      </c>
      <c r="O1284" s="279" t="s">
        <v>394</v>
      </c>
      <c r="P1284" s="315">
        <v>0</v>
      </c>
      <c r="Q1284" s="279" t="s">
        <v>394</v>
      </c>
      <c r="R1284" s="315" t="s">
        <v>394</v>
      </c>
      <c r="S1284" s="279" t="s">
        <v>394</v>
      </c>
      <c r="T1284" s="279" t="s">
        <v>394</v>
      </c>
      <c r="U1284" s="315" t="s">
        <v>394</v>
      </c>
      <c r="V1284" s="315" t="s">
        <v>394</v>
      </c>
      <c r="W1284" s="315" t="s">
        <v>394</v>
      </c>
      <c r="X1284" s="315" t="s">
        <v>394</v>
      </c>
      <c r="Y1284" s="281"/>
      <c r="Z1284" s="315" t="s">
        <v>394</v>
      </c>
      <c r="AA1284" s="315" t="s">
        <v>394</v>
      </c>
      <c r="AB1284" s="281"/>
      <c r="AC1284" s="279" t="s">
        <v>855</v>
      </c>
      <c r="AF1284" s="276" t="str">
        <f>IFERROR(VLOOKUP(A1284,'[1]قوائم الترجمة'!AC$2:AD$2397,1,0),"م")</f>
        <v>م</v>
      </c>
      <c r="AG1284" s="233"/>
      <c r="AH1284" s="233"/>
      <c r="AI1284" s="233"/>
      <c r="AJ1284" s="233"/>
      <c r="AL1284" s="267"/>
      <c r="AM1284" s="235"/>
      <c r="AO1284" s="233"/>
      <c r="AU1284" s="234"/>
    </row>
    <row r="1285" spans="1:47" ht="21" x14ac:dyDescent="0.4">
      <c r="A1285" s="278">
        <v>118851</v>
      </c>
      <c r="B1285" s="279" t="s">
        <v>4965</v>
      </c>
      <c r="C1285" s="279" t="s">
        <v>1222</v>
      </c>
      <c r="D1285" s="279" t="s">
        <v>722</v>
      </c>
      <c r="E1285" s="279" t="s">
        <v>394</v>
      </c>
      <c r="F1285" s="303"/>
      <c r="G1285" s="303"/>
      <c r="H1285" s="279" t="s">
        <v>394</v>
      </c>
      <c r="I1285" s="279" t="s">
        <v>538</v>
      </c>
      <c r="J1285" s="279" t="s">
        <v>394</v>
      </c>
      <c r="K1285" s="279" t="s">
        <v>394</v>
      </c>
      <c r="L1285" s="279" t="s">
        <v>394</v>
      </c>
      <c r="M1285" s="279" t="s">
        <v>394</v>
      </c>
      <c r="N1285" s="279" t="s">
        <v>394</v>
      </c>
      <c r="O1285" s="279" t="s">
        <v>394</v>
      </c>
      <c r="P1285" s="315">
        <v>0</v>
      </c>
      <c r="Q1285" s="279" t="s">
        <v>394</v>
      </c>
      <c r="R1285" s="315" t="s">
        <v>394</v>
      </c>
      <c r="S1285" s="279" t="s">
        <v>394</v>
      </c>
      <c r="T1285" s="279" t="s">
        <v>394</v>
      </c>
      <c r="U1285" s="315" t="s">
        <v>394</v>
      </c>
      <c r="V1285" s="315" t="s">
        <v>394</v>
      </c>
      <c r="W1285" s="315" t="s">
        <v>394</v>
      </c>
      <c r="X1285" s="315" t="s">
        <v>394</v>
      </c>
      <c r="Y1285" s="281"/>
      <c r="Z1285" s="315" t="s">
        <v>394</v>
      </c>
      <c r="AA1285" s="315" t="s">
        <v>394</v>
      </c>
      <c r="AB1285" s="281"/>
      <c r="AC1285" s="279" t="s">
        <v>394</v>
      </c>
      <c r="AF1285" s="276" t="str">
        <f>IFERROR(VLOOKUP(A1285,'[1]قوائم الترجمة'!AC$2:AD$2397,1,0),"م")</f>
        <v>م</v>
      </c>
      <c r="AG1285" s="233"/>
      <c r="AH1285" s="233"/>
      <c r="AI1285" s="233"/>
      <c r="AJ1285" s="233"/>
      <c r="AL1285" s="267"/>
      <c r="AM1285" s="235"/>
      <c r="AU1285" s="234"/>
    </row>
    <row r="1286" spans="1:47" ht="21" x14ac:dyDescent="0.4">
      <c r="A1286" s="278">
        <v>118852</v>
      </c>
      <c r="B1286" s="279" t="s">
        <v>10412</v>
      </c>
      <c r="C1286" s="279" t="s">
        <v>104</v>
      </c>
      <c r="D1286" s="279" t="s">
        <v>311</v>
      </c>
      <c r="E1286" s="279" t="s">
        <v>394</v>
      </c>
      <c r="F1286" s="303"/>
      <c r="G1286" s="303"/>
      <c r="H1286" s="279" t="s">
        <v>394</v>
      </c>
      <c r="I1286" s="279" t="s">
        <v>61</v>
      </c>
      <c r="J1286" s="279" t="s">
        <v>394</v>
      </c>
      <c r="K1286" s="279" t="s">
        <v>394</v>
      </c>
      <c r="L1286" s="279" t="s">
        <v>394</v>
      </c>
      <c r="M1286" s="279" t="s">
        <v>394</v>
      </c>
      <c r="N1286" s="279" t="s">
        <v>394</v>
      </c>
      <c r="O1286" s="279" t="s">
        <v>394</v>
      </c>
      <c r="P1286" s="315">
        <v>0</v>
      </c>
      <c r="Q1286" s="279" t="s">
        <v>394</v>
      </c>
      <c r="R1286" s="315" t="s">
        <v>394</v>
      </c>
      <c r="S1286" s="279" t="s">
        <v>394</v>
      </c>
      <c r="T1286" s="279" t="s">
        <v>394</v>
      </c>
      <c r="U1286" s="315" t="s">
        <v>394</v>
      </c>
      <c r="V1286" s="315" t="s">
        <v>394</v>
      </c>
      <c r="W1286" s="315" t="s">
        <v>394</v>
      </c>
      <c r="X1286" s="315" t="s">
        <v>394</v>
      </c>
      <c r="Y1286" s="281"/>
      <c r="Z1286" s="315" t="s">
        <v>394</v>
      </c>
      <c r="AA1286" s="315" t="s">
        <v>394</v>
      </c>
      <c r="AB1286" s="281"/>
      <c r="AC1286" s="279" t="s">
        <v>394</v>
      </c>
      <c r="AF1286" s="276" t="str">
        <f>IFERROR(VLOOKUP(A1286,'[1]قوائم الترجمة'!AC$2:AD$2397,1,0),"م")</f>
        <v>م</v>
      </c>
      <c r="AG1286" s="233"/>
      <c r="AH1286" s="233"/>
      <c r="AI1286" s="233"/>
      <c r="AJ1286" s="233"/>
      <c r="AL1286" s="267"/>
      <c r="AM1286" s="235"/>
      <c r="AO1286" s="233"/>
      <c r="AU1286" s="234"/>
    </row>
    <row r="1287" spans="1:47" ht="21" x14ac:dyDescent="0.4">
      <c r="A1287" s="278">
        <v>118869</v>
      </c>
      <c r="B1287" s="279" t="s">
        <v>4964</v>
      </c>
      <c r="C1287" s="279" t="s">
        <v>95</v>
      </c>
      <c r="D1287" s="279" t="s">
        <v>305</v>
      </c>
      <c r="E1287" s="279" t="s">
        <v>424</v>
      </c>
      <c r="F1287" s="279" t="s">
        <v>8853</v>
      </c>
      <c r="G1287" s="279" t="s">
        <v>8119</v>
      </c>
      <c r="H1287" s="279" t="s">
        <v>425</v>
      </c>
      <c r="I1287" s="279" t="s">
        <v>61</v>
      </c>
      <c r="J1287" s="279" t="s">
        <v>403</v>
      </c>
      <c r="K1287" s="280">
        <v>2014</v>
      </c>
      <c r="L1287" s="279" t="s">
        <v>402</v>
      </c>
      <c r="M1287" s="279" t="s">
        <v>394</v>
      </c>
      <c r="N1287" s="279" t="s">
        <v>394</v>
      </c>
      <c r="O1287" s="279" t="s">
        <v>394</v>
      </c>
      <c r="P1287" s="315">
        <v>0</v>
      </c>
      <c r="Q1287" s="278"/>
      <c r="S1287" s="279" t="s">
        <v>394</v>
      </c>
      <c r="T1287" s="279" t="s">
        <v>394</v>
      </c>
      <c r="AC1287" s="279" t="s">
        <v>394</v>
      </c>
      <c r="AF1287" s="276">
        <f>IFERROR(VLOOKUP(A1287,'[1]قوائم الترجمة'!AC$2:AD$2397,1,0),"م")</f>
        <v>118869</v>
      </c>
      <c r="AG1287" s="233"/>
      <c r="AH1287" s="233"/>
      <c r="AI1287" s="233"/>
      <c r="AJ1287" s="233"/>
      <c r="AL1287" s="267"/>
      <c r="AM1287" s="235"/>
      <c r="AU1287" s="234"/>
    </row>
    <row r="1288" spans="1:47" ht="21" x14ac:dyDescent="0.4">
      <c r="A1288" s="278">
        <v>118872</v>
      </c>
      <c r="B1288" s="279" t="s">
        <v>4962</v>
      </c>
      <c r="C1288" s="279" t="s">
        <v>87</v>
      </c>
      <c r="D1288" s="279" t="s">
        <v>4963</v>
      </c>
      <c r="E1288" s="279" t="s">
        <v>424</v>
      </c>
      <c r="F1288" s="279" t="s">
        <v>8645</v>
      </c>
      <c r="G1288" s="279" t="s">
        <v>402</v>
      </c>
      <c r="H1288" s="279" t="s">
        <v>425</v>
      </c>
      <c r="I1288" s="279" t="s">
        <v>61</v>
      </c>
      <c r="J1288" s="279" t="s">
        <v>426</v>
      </c>
      <c r="K1288" s="280">
        <v>2015</v>
      </c>
      <c r="L1288" s="279" t="s">
        <v>404</v>
      </c>
      <c r="M1288" s="279" t="s">
        <v>394</v>
      </c>
      <c r="N1288" s="279" t="s">
        <v>394</v>
      </c>
      <c r="O1288" s="279" t="s">
        <v>394</v>
      </c>
      <c r="P1288" s="315">
        <v>0</v>
      </c>
      <c r="Q1288" s="278"/>
      <c r="S1288" s="279" t="s">
        <v>394</v>
      </c>
      <c r="T1288" s="279" t="s">
        <v>394</v>
      </c>
      <c r="AC1288" s="279" t="s">
        <v>855</v>
      </c>
      <c r="AF1288" s="276">
        <f>IFERROR(VLOOKUP(A1288,'[1]قوائم الترجمة'!AC$2:AD$2397,1,0),"م")</f>
        <v>118872</v>
      </c>
      <c r="AG1288" s="233"/>
      <c r="AH1288" s="233"/>
      <c r="AI1288" s="233"/>
      <c r="AJ1288" s="233"/>
      <c r="AL1288" s="267"/>
      <c r="AM1288" s="235"/>
      <c r="AO1288" s="233"/>
      <c r="AU1288" s="234"/>
    </row>
    <row r="1289" spans="1:47" ht="21" x14ac:dyDescent="0.4">
      <c r="A1289" s="278">
        <v>118873</v>
      </c>
      <c r="B1289" s="279" t="s">
        <v>6162</v>
      </c>
      <c r="C1289" s="279" t="s">
        <v>149</v>
      </c>
      <c r="D1289" s="279" t="s">
        <v>623</v>
      </c>
      <c r="E1289" s="279" t="s">
        <v>394</v>
      </c>
      <c r="F1289" s="303"/>
      <c r="G1289" s="303"/>
      <c r="H1289" s="279" t="s">
        <v>394</v>
      </c>
      <c r="I1289" s="279" t="s">
        <v>540</v>
      </c>
      <c r="J1289" s="279" t="s">
        <v>394</v>
      </c>
      <c r="K1289" s="279" t="s">
        <v>394</v>
      </c>
      <c r="L1289" s="279" t="s">
        <v>394</v>
      </c>
      <c r="M1289" s="279" t="s">
        <v>394</v>
      </c>
      <c r="N1289" s="279" t="s">
        <v>394</v>
      </c>
      <c r="O1289" s="279" t="s">
        <v>394</v>
      </c>
      <c r="P1289" s="315">
        <v>0</v>
      </c>
      <c r="Q1289" s="279" t="s">
        <v>394</v>
      </c>
      <c r="R1289" s="315" t="s">
        <v>394</v>
      </c>
      <c r="S1289" s="279" t="s">
        <v>394</v>
      </c>
      <c r="T1289" s="279" t="s">
        <v>394</v>
      </c>
      <c r="U1289" s="315" t="s">
        <v>394</v>
      </c>
      <c r="V1289" s="315" t="s">
        <v>394</v>
      </c>
      <c r="W1289" s="315" t="s">
        <v>394</v>
      </c>
      <c r="X1289" s="315" t="s">
        <v>394</v>
      </c>
      <c r="Y1289" s="281"/>
      <c r="Z1289" s="315" t="s">
        <v>394</v>
      </c>
      <c r="AA1289" s="315" t="s">
        <v>394</v>
      </c>
      <c r="AB1289" s="281"/>
      <c r="AC1289" s="279" t="s">
        <v>855</v>
      </c>
      <c r="AF1289" s="276" t="str">
        <f>IFERROR(VLOOKUP(A1289,'[1]قوائم الترجمة'!AC$2:AD$2397,1,0),"م")</f>
        <v>م</v>
      </c>
      <c r="AG1289" s="233"/>
      <c r="AH1289" s="233"/>
      <c r="AI1289" s="233"/>
      <c r="AJ1289" s="233"/>
      <c r="AL1289" s="267"/>
      <c r="AM1289" s="235"/>
      <c r="AO1289" s="233"/>
      <c r="AU1289" s="234"/>
    </row>
    <row r="1290" spans="1:47" ht="21" x14ac:dyDescent="0.4">
      <c r="A1290" s="278">
        <v>118874</v>
      </c>
      <c r="B1290" s="279" t="s">
        <v>4961</v>
      </c>
      <c r="C1290" s="279" t="s">
        <v>687</v>
      </c>
      <c r="D1290" s="279" t="s">
        <v>521</v>
      </c>
      <c r="E1290" s="279" t="s">
        <v>424</v>
      </c>
      <c r="F1290" s="279" t="s">
        <v>9134</v>
      </c>
      <c r="G1290" s="279" t="s">
        <v>402</v>
      </c>
      <c r="H1290" s="279" t="s">
        <v>425</v>
      </c>
      <c r="I1290" s="279" t="s">
        <v>61</v>
      </c>
      <c r="J1290" s="279" t="s">
        <v>403</v>
      </c>
      <c r="K1290" s="280">
        <v>1997</v>
      </c>
      <c r="L1290" s="279" t="s">
        <v>402</v>
      </c>
      <c r="M1290" s="279" t="s">
        <v>394</v>
      </c>
      <c r="N1290" s="279" t="s">
        <v>394</v>
      </c>
      <c r="O1290" s="279" t="s">
        <v>394</v>
      </c>
      <c r="P1290" s="315">
        <v>0</v>
      </c>
      <c r="Q1290" s="278"/>
      <c r="S1290" s="279" t="s">
        <v>394</v>
      </c>
      <c r="T1290" s="279" t="s">
        <v>394</v>
      </c>
      <c r="AC1290" s="279" t="s">
        <v>394</v>
      </c>
      <c r="AF1290" s="276">
        <f>IFERROR(VLOOKUP(A1290,'[1]قوائم الترجمة'!AC$2:AD$2397,1,0),"م")</f>
        <v>118874</v>
      </c>
      <c r="AG1290" s="233"/>
      <c r="AH1290" s="233"/>
      <c r="AI1290" s="233"/>
      <c r="AJ1290" s="233"/>
      <c r="AL1290" s="267"/>
      <c r="AM1290" s="235"/>
      <c r="AO1290" s="236"/>
      <c r="AU1290" s="234"/>
    </row>
    <row r="1291" spans="1:47" ht="21" x14ac:dyDescent="0.4">
      <c r="A1291" s="278">
        <v>118875</v>
      </c>
      <c r="B1291" s="279" t="s">
        <v>4960</v>
      </c>
      <c r="C1291" s="279" t="s">
        <v>687</v>
      </c>
      <c r="D1291" s="279" t="s">
        <v>521</v>
      </c>
      <c r="E1291" s="279" t="s">
        <v>424</v>
      </c>
      <c r="F1291" s="279" t="s">
        <v>9135</v>
      </c>
      <c r="G1291" s="279" t="s">
        <v>402</v>
      </c>
      <c r="H1291" s="279" t="s">
        <v>425</v>
      </c>
      <c r="I1291" s="279" t="s">
        <v>61</v>
      </c>
      <c r="J1291" s="279" t="s">
        <v>403</v>
      </c>
      <c r="K1291" s="280">
        <v>2009</v>
      </c>
      <c r="L1291" s="279" t="s">
        <v>402</v>
      </c>
      <c r="M1291" s="279" t="s">
        <v>394</v>
      </c>
      <c r="N1291" s="279" t="s">
        <v>394</v>
      </c>
      <c r="O1291" s="279" t="s">
        <v>394</v>
      </c>
      <c r="P1291" s="315">
        <v>0</v>
      </c>
      <c r="Q1291" s="278"/>
      <c r="S1291" s="279" t="s">
        <v>394</v>
      </c>
      <c r="T1291" s="279" t="s">
        <v>394</v>
      </c>
      <c r="AC1291" s="279" t="s">
        <v>394</v>
      </c>
      <c r="AF1291" s="276">
        <f>IFERROR(VLOOKUP(A1291,'[1]قوائم الترجمة'!AC$2:AD$2397,1,0),"م")</f>
        <v>118875</v>
      </c>
      <c r="AG1291" s="233"/>
      <c r="AH1291" s="233"/>
      <c r="AI1291" s="233"/>
      <c r="AJ1291" s="233"/>
      <c r="AL1291" s="267"/>
      <c r="AM1291" s="235"/>
      <c r="AO1291" s="236"/>
      <c r="AU1291" s="234"/>
    </row>
    <row r="1292" spans="1:47" ht="21" x14ac:dyDescent="0.4">
      <c r="A1292" s="278">
        <v>118878</v>
      </c>
      <c r="B1292" s="279" t="s">
        <v>6333</v>
      </c>
      <c r="C1292" s="279" t="s">
        <v>6334</v>
      </c>
      <c r="D1292" s="279" t="s">
        <v>6335</v>
      </c>
      <c r="E1292" s="279" t="s">
        <v>394</v>
      </c>
      <c r="F1292" s="303"/>
      <c r="G1292" s="303"/>
      <c r="H1292" s="279" t="s">
        <v>394</v>
      </c>
      <c r="I1292" s="279" t="s">
        <v>540</v>
      </c>
      <c r="J1292" s="279" t="s">
        <v>394</v>
      </c>
      <c r="K1292" s="279" t="s">
        <v>394</v>
      </c>
      <c r="L1292" s="279" t="s">
        <v>394</v>
      </c>
      <c r="M1292" s="279" t="s">
        <v>394</v>
      </c>
      <c r="N1292" s="279" t="s">
        <v>394</v>
      </c>
      <c r="O1292" s="279" t="s">
        <v>394</v>
      </c>
      <c r="P1292" s="315">
        <v>0</v>
      </c>
      <c r="Q1292" s="279" t="s">
        <v>394</v>
      </c>
      <c r="R1292" s="315" t="s">
        <v>394</v>
      </c>
      <c r="S1292" s="279" t="s">
        <v>394</v>
      </c>
      <c r="T1292" s="279" t="s">
        <v>394</v>
      </c>
      <c r="U1292" s="315" t="s">
        <v>394</v>
      </c>
      <c r="V1292" s="315" t="s">
        <v>394</v>
      </c>
      <c r="W1292" s="315" t="s">
        <v>394</v>
      </c>
      <c r="X1292" s="315" t="s">
        <v>394</v>
      </c>
      <c r="Y1292" s="281"/>
      <c r="Z1292" s="315" t="s">
        <v>394</v>
      </c>
      <c r="AA1292" s="315" t="s">
        <v>394</v>
      </c>
      <c r="AB1292" s="281"/>
      <c r="AC1292" s="279" t="s">
        <v>855</v>
      </c>
      <c r="AF1292" s="276" t="str">
        <f>IFERROR(VLOOKUP(A1292,'[1]قوائم الترجمة'!AC$2:AD$2397,1,0),"م")</f>
        <v>م</v>
      </c>
      <c r="AG1292" s="233"/>
      <c r="AH1292" s="233"/>
      <c r="AI1292" s="233"/>
      <c r="AJ1292" s="233"/>
      <c r="AL1292" s="267"/>
      <c r="AM1292" s="235"/>
      <c r="AO1292" s="233"/>
      <c r="AU1292" s="234"/>
    </row>
    <row r="1293" spans="1:47" ht="21" x14ac:dyDescent="0.4">
      <c r="A1293" s="278">
        <v>118879</v>
      </c>
      <c r="B1293" s="279" t="s">
        <v>6343</v>
      </c>
      <c r="C1293" s="279" t="s">
        <v>736</v>
      </c>
      <c r="D1293" s="279" t="s">
        <v>368</v>
      </c>
      <c r="E1293" s="279" t="s">
        <v>394</v>
      </c>
      <c r="F1293" s="303"/>
      <c r="G1293" s="303"/>
      <c r="H1293" s="279" t="s">
        <v>394</v>
      </c>
      <c r="I1293" s="279" t="s">
        <v>539</v>
      </c>
      <c r="J1293" s="279" t="s">
        <v>394</v>
      </c>
      <c r="K1293" s="279" t="s">
        <v>394</v>
      </c>
      <c r="L1293" s="279" t="s">
        <v>394</v>
      </c>
      <c r="M1293" s="279" t="s">
        <v>394</v>
      </c>
      <c r="N1293" s="279" t="s">
        <v>394</v>
      </c>
      <c r="O1293" s="279" t="s">
        <v>394</v>
      </c>
      <c r="P1293" s="315">
        <v>0</v>
      </c>
      <c r="Q1293" s="279" t="s">
        <v>394</v>
      </c>
      <c r="R1293" s="315" t="s">
        <v>394</v>
      </c>
      <c r="S1293" s="279" t="s">
        <v>394</v>
      </c>
      <c r="T1293" s="279" t="s">
        <v>394</v>
      </c>
      <c r="U1293" s="315" t="s">
        <v>394</v>
      </c>
      <c r="V1293" s="315" t="s">
        <v>394</v>
      </c>
      <c r="W1293" s="315" t="s">
        <v>394</v>
      </c>
      <c r="X1293" s="315" t="s">
        <v>394</v>
      </c>
      <c r="Y1293" s="281"/>
      <c r="Z1293" s="315" t="s">
        <v>394</v>
      </c>
      <c r="AA1293" s="315" t="s">
        <v>394</v>
      </c>
      <c r="AB1293" s="281"/>
      <c r="AC1293" s="279" t="s">
        <v>855</v>
      </c>
      <c r="AF1293" s="276" t="str">
        <f>IFERROR(VLOOKUP(A1293,'[1]قوائم الترجمة'!AC$2:AD$2397,1,0),"م")</f>
        <v>م</v>
      </c>
      <c r="AG1293" s="233"/>
      <c r="AH1293" s="233"/>
      <c r="AI1293" s="233"/>
      <c r="AJ1293" s="233"/>
      <c r="AL1293" s="267"/>
      <c r="AM1293" s="235"/>
      <c r="AO1293" s="233"/>
      <c r="AU1293" s="234"/>
    </row>
    <row r="1294" spans="1:47" ht="21" x14ac:dyDescent="0.4">
      <c r="A1294" s="278">
        <v>118881</v>
      </c>
      <c r="B1294" s="279" t="s">
        <v>6399</v>
      </c>
      <c r="C1294" s="279" t="s">
        <v>177</v>
      </c>
      <c r="D1294" s="279" t="s">
        <v>311</v>
      </c>
      <c r="E1294" s="279" t="s">
        <v>394</v>
      </c>
      <c r="F1294" s="303"/>
      <c r="G1294" s="303"/>
      <c r="H1294" s="279" t="s">
        <v>394</v>
      </c>
      <c r="I1294" s="279" t="s">
        <v>538</v>
      </c>
      <c r="J1294" s="279" t="s">
        <v>394</v>
      </c>
      <c r="K1294" s="279" t="s">
        <v>394</v>
      </c>
      <c r="L1294" s="279" t="s">
        <v>394</v>
      </c>
      <c r="M1294" s="279" t="s">
        <v>394</v>
      </c>
      <c r="N1294" s="279" t="s">
        <v>394</v>
      </c>
      <c r="O1294" s="279" t="s">
        <v>394</v>
      </c>
      <c r="P1294" s="315">
        <v>0</v>
      </c>
      <c r="Q1294" s="279" t="s">
        <v>394</v>
      </c>
      <c r="R1294" s="315" t="s">
        <v>394</v>
      </c>
      <c r="S1294" s="279" t="s">
        <v>394</v>
      </c>
      <c r="T1294" s="279" t="s">
        <v>394</v>
      </c>
      <c r="U1294" s="315" t="s">
        <v>394</v>
      </c>
      <c r="V1294" s="315" t="s">
        <v>394</v>
      </c>
      <c r="W1294" s="315" t="s">
        <v>394</v>
      </c>
      <c r="X1294" s="315" t="s">
        <v>394</v>
      </c>
      <c r="Y1294" s="281"/>
      <c r="Z1294" s="315" t="s">
        <v>394</v>
      </c>
      <c r="AA1294" s="315" t="s">
        <v>394</v>
      </c>
      <c r="AB1294" s="281"/>
      <c r="AC1294" s="279" t="s">
        <v>855</v>
      </c>
      <c r="AF1294" s="276" t="str">
        <f>IFERROR(VLOOKUP(A1294,'[1]قوائم الترجمة'!AC$2:AD$2397,1,0),"م")</f>
        <v>م</v>
      </c>
      <c r="AG1294" s="233"/>
      <c r="AH1294" s="233"/>
      <c r="AI1294" s="233"/>
      <c r="AJ1294" s="233"/>
      <c r="AL1294" s="267"/>
      <c r="AM1294" s="235"/>
      <c r="AU1294" s="234"/>
    </row>
    <row r="1295" spans="1:47" ht="21" x14ac:dyDescent="0.4">
      <c r="A1295" s="278">
        <v>118882</v>
      </c>
      <c r="B1295" s="279" t="s">
        <v>1570</v>
      </c>
      <c r="C1295" s="279" t="s">
        <v>68</v>
      </c>
      <c r="D1295" s="279" t="s">
        <v>305</v>
      </c>
      <c r="E1295" s="279" t="s">
        <v>5660</v>
      </c>
      <c r="F1295" s="279" t="s">
        <v>9136</v>
      </c>
      <c r="G1295" s="279" t="s">
        <v>8473</v>
      </c>
      <c r="H1295" s="279" t="s">
        <v>425</v>
      </c>
      <c r="I1295" s="279" t="s">
        <v>538</v>
      </c>
      <c r="J1295" s="279" t="s">
        <v>7215</v>
      </c>
      <c r="K1295" s="280">
        <v>0</v>
      </c>
      <c r="L1295" s="279" t="s">
        <v>7215</v>
      </c>
      <c r="M1295" s="279" t="s">
        <v>394</v>
      </c>
      <c r="N1295" s="279" t="s">
        <v>394</v>
      </c>
      <c r="O1295" s="279" t="s">
        <v>394</v>
      </c>
      <c r="P1295" s="315">
        <v>0</v>
      </c>
      <c r="Q1295" s="278"/>
      <c r="S1295" s="279" t="s">
        <v>394</v>
      </c>
      <c r="T1295" s="279" t="s">
        <v>394</v>
      </c>
      <c r="AC1295" s="279" t="s">
        <v>855</v>
      </c>
      <c r="AF1295" s="276">
        <f>IFERROR(VLOOKUP(A1295,'[1]قوائم الترجمة'!AC$2:AD$2397,1,0),"م")</f>
        <v>118882</v>
      </c>
      <c r="AG1295" s="233"/>
      <c r="AH1295" s="233"/>
      <c r="AI1295" s="233"/>
      <c r="AJ1295" s="233"/>
      <c r="AL1295" s="267"/>
      <c r="AM1295" s="235"/>
      <c r="AU1295" s="234"/>
    </row>
    <row r="1296" spans="1:47" ht="21" x14ac:dyDescent="0.4">
      <c r="A1296" s="278">
        <v>118886</v>
      </c>
      <c r="B1296" s="279" t="s">
        <v>4959</v>
      </c>
      <c r="C1296" s="279" t="s">
        <v>175</v>
      </c>
      <c r="D1296" s="279" t="s">
        <v>725</v>
      </c>
      <c r="E1296" s="279" t="s">
        <v>424</v>
      </c>
      <c r="F1296" s="279" t="s">
        <v>9137</v>
      </c>
      <c r="G1296" s="279" t="s">
        <v>8144</v>
      </c>
      <c r="H1296" s="279" t="s">
        <v>425</v>
      </c>
      <c r="I1296" s="279" t="s">
        <v>61</v>
      </c>
      <c r="J1296" s="279" t="s">
        <v>426</v>
      </c>
      <c r="K1296" s="280">
        <v>2015</v>
      </c>
      <c r="L1296" s="279" t="s">
        <v>402</v>
      </c>
      <c r="M1296" s="279" t="s">
        <v>394</v>
      </c>
      <c r="N1296" s="279"/>
      <c r="O1296" s="279" t="s">
        <v>394</v>
      </c>
      <c r="P1296" s="315">
        <v>0</v>
      </c>
      <c r="Q1296" s="278"/>
      <c r="S1296" s="279" t="s">
        <v>394</v>
      </c>
      <c r="T1296" s="279" t="s">
        <v>394</v>
      </c>
      <c r="AC1296" s="279" t="s">
        <v>394</v>
      </c>
      <c r="AF1296" s="276">
        <f>IFERROR(VLOOKUP(A1296,'[1]قوائم الترجمة'!AC$2:AD$2397,1,0),"م")</f>
        <v>118886</v>
      </c>
      <c r="AG1296" s="232"/>
      <c r="AH1296" s="233"/>
      <c r="AI1296" s="233"/>
      <c r="AJ1296" s="233"/>
      <c r="AL1296" s="267"/>
      <c r="AM1296" s="235"/>
      <c r="AU1296" s="234"/>
    </row>
    <row r="1297" spans="1:47" ht="21" x14ac:dyDescent="0.4">
      <c r="A1297" s="278">
        <v>118891</v>
      </c>
      <c r="B1297" s="279" t="s">
        <v>4957</v>
      </c>
      <c r="C1297" s="279" t="s">
        <v>114</v>
      </c>
      <c r="D1297" s="279" t="s">
        <v>4958</v>
      </c>
      <c r="E1297" s="279" t="s">
        <v>424</v>
      </c>
      <c r="F1297" s="279" t="s">
        <v>9138</v>
      </c>
      <c r="G1297" s="279" t="s">
        <v>8178</v>
      </c>
      <c r="H1297" s="279" t="s">
        <v>425</v>
      </c>
      <c r="I1297" s="279" t="s">
        <v>538</v>
      </c>
      <c r="J1297" s="279" t="s">
        <v>403</v>
      </c>
      <c r="K1297" s="280">
        <v>2016</v>
      </c>
      <c r="L1297" s="279" t="s">
        <v>404</v>
      </c>
      <c r="M1297" s="279" t="s">
        <v>394</v>
      </c>
      <c r="N1297" s="279" t="s">
        <v>394</v>
      </c>
      <c r="O1297" s="279" t="s">
        <v>394</v>
      </c>
      <c r="P1297" s="315">
        <v>0</v>
      </c>
      <c r="Q1297" s="278"/>
      <c r="S1297" s="279" t="s">
        <v>394</v>
      </c>
      <c r="T1297" s="279" t="s">
        <v>394</v>
      </c>
      <c r="AC1297" s="279" t="s">
        <v>394</v>
      </c>
      <c r="AF1297" s="276">
        <f>IFERROR(VLOOKUP(A1297,'[1]قوائم الترجمة'!AC$2:AD$2397,1,0),"م")</f>
        <v>118891</v>
      </c>
      <c r="AG1297" s="232"/>
      <c r="AH1297" s="233"/>
      <c r="AI1297" s="233"/>
      <c r="AJ1297" s="233"/>
      <c r="AL1297" s="267"/>
      <c r="AM1297" s="235"/>
      <c r="AO1297" s="233"/>
      <c r="AU1297" s="234"/>
    </row>
    <row r="1298" spans="1:47" ht="21" x14ac:dyDescent="0.4">
      <c r="A1298" s="278">
        <v>118892</v>
      </c>
      <c r="B1298" s="279" t="s">
        <v>4956</v>
      </c>
      <c r="C1298" s="279" t="s">
        <v>66</v>
      </c>
      <c r="D1298" s="279" t="s">
        <v>271</v>
      </c>
      <c r="E1298" s="279" t="s">
        <v>5660</v>
      </c>
      <c r="F1298" s="279" t="s">
        <v>9139</v>
      </c>
      <c r="G1298" s="279" t="s">
        <v>8159</v>
      </c>
      <c r="H1298" s="279" t="s">
        <v>425</v>
      </c>
      <c r="I1298" s="279" t="s">
        <v>538</v>
      </c>
      <c r="J1298" s="279" t="s">
        <v>403</v>
      </c>
      <c r="K1298" s="280">
        <v>2004</v>
      </c>
      <c r="L1298" s="279" t="s">
        <v>402</v>
      </c>
      <c r="M1298" s="279" t="s">
        <v>394</v>
      </c>
      <c r="N1298" s="279" t="s">
        <v>9140</v>
      </c>
      <c r="O1298" s="279" t="s">
        <v>8388</v>
      </c>
      <c r="P1298" s="279">
        <v>35000</v>
      </c>
      <c r="Q1298" s="278"/>
      <c r="S1298" s="279" t="s">
        <v>394</v>
      </c>
      <c r="T1298" s="279"/>
      <c r="AC1298" s="279" t="s">
        <v>394</v>
      </c>
      <c r="AF1298" s="276">
        <f>IFERROR(VLOOKUP(A1298,'[1]قوائم الترجمة'!AC$2:AD$2397,1,0),"م")</f>
        <v>118892</v>
      </c>
      <c r="AG1298" s="232"/>
      <c r="AH1298" s="233"/>
      <c r="AI1298" s="233"/>
      <c r="AJ1298" s="233"/>
      <c r="AL1298" s="267"/>
      <c r="AM1298" s="235"/>
      <c r="AU1298" s="234"/>
    </row>
    <row r="1299" spans="1:47" ht="21" x14ac:dyDescent="0.4">
      <c r="A1299" s="278">
        <v>118893</v>
      </c>
      <c r="B1299" s="279" t="s">
        <v>4955</v>
      </c>
      <c r="C1299" s="279" t="s">
        <v>171</v>
      </c>
      <c r="D1299" s="279" t="s">
        <v>258</v>
      </c>
      <c r="E1299" s="279" t="s">
        <v>424</v>
      </c>
      <c r="F1299" s="279" t="s">
        <v>9141</v>
      </c>
      <c r="G1299" s="279" t="s">
        <v>8178</v>
      </c>
      <c r="H1299" s="279" t="s">
        <v>425</v>
      </c>
      <c r="I1299" s="279" t="s">
        <v>61</v>
      </c>
      <c r="J1299" s="279" t="s">
        <v>403</v>
      </c>
      <c r="K1299" s="280">
        <v>2010</v>
      </c>
      <c r="L1299" s="279" t="s">
        <v>404</v>
      </c>
      <c r="M1299" s="279" t="s">
        <v>394</v>
      </c>
      <c r="N1299" s="279"/>
      <c r="O1299" s="279" t="s">
        <v>394</v>
      </c>
      <c r="P1299" s="315">
        <v>0</v>
      </c>
      <c r="Q1299" s="278"/>
      <c r="S1299" s="279" t="s">
        <v>394</v>
      </c>
      <c r="T1299" s="279" t="s">
        <v>394</v>
      </c>
      <c r="AC1299" s="279" t="s">
        <v>855</v>
      </c>
      <c r="AF1299" s="276">
        <f>IFERROR(VLOOKUP(A1299,'[1]قوائم الترجمة'!AC$2:AD$2397,1,0),"م")</f>
        <v>118893</v>
      </c>
      <c r="AG1299" s="232"/>
      <c r="AH1299" s="233"/>
      <c r="AI1299" s="233"/>
      <c r="AJ1299" s="233"/>
      <c r="AL1299" s="267"/>
      <c r="AM1299" s="235"/>
      <c r="AO1299" s="236"/>
      <c r="AU1299" s="234"/>
    </row>
    <row r="1300" spans="1:47" ht="21" x14ac:dyDescent="0.4">
      <c r="A1300" s="278">
        <v>118896</v>
      </c>
      <c r="B1300" s="279" t="s">
        <v>7006</v>
      </c>
      <c r="C1300" s="279" t="s">
        <v>192</v>
      </c>
      <c r="D1300" s="279" t="s">
        <v>335</v>
      </c>
      <c r="E1300" s="279" t="s">
        <v>394</v>
      </c>
      <c r="F1300" s="303"/>
      <c r="G1300" s="303"/>
      <c r="H1300" s="279" t="s">
        <v>394</v>
      </c>
      <c r="I1300" s="279" t="s">
        <v>540</v>
      </c>
      <c r="J1300" s="279" t="s">
        <v>394</v>
      </c>
      <c r="K1300" s="279" t="s">
        <v>394</v>
      </c>
      <c r="L1300" s="279" t="s">
        <v>394</v>
      </c>
      <c r="M1300" s="279" t="s">
        <v>394</v>
      </c>
      <c r="N1300" s="279" t="s">
        <v>394</v>
      </c>
      <c r="O1300" s="279" t="s">
        <v>394</v>
      </c>
      <c r="P1300" s="315">
        <v>0</v>
      </c>
      <c r="Q1300" s="279" t="s">
        <v>394</v>
      </c>
      <c r="R1300" s="315" t="s">
        <v>394</v>
      </c>
      <c r="S1300" s="279" t="s">
        <v>394</v>
      </c>
      <c r="T1300" s="279" t="s">
        <v>394</v>
      </c>
      <c r="U1300" s="315" t="s">
        <v>394</v>
      </c>
      <c r="V1300" s="315" t="s">
        <v>394</v>
      </c>
      <c r="W1300" s="315" t="s">
        <v>394</v>
      </c>
      <c r="X1300" s="315" t="s">
        <v>394</v>
      </c>
      <c r="Y1300" s="281"/>
      <c r="Z1300" s="315" t="s">
        <v>394</v>
      </c>
      <c r="AA1300" s="315" t="s">
        <v>394</v>
      </c>
      <c r="AB1300" s="281"/>
      <c r="AC1300" s="279" t="s">
        <v>855</v>
      </c>
      <c r="AF1300" s="276" t="str">
        <f>IFERROR(VLOOKUP(A1300,'[1]قوائم الترجمة'!AC$2:AD$2397,1,0),"م")</f>
        <v>م</v>
      </c>
      <c r="AG1300" s="232"/>
      <c r="AH1300" s="233"/>
      <c r="AI1300" s="233"/>
      <c r="AJ1300" s="233"/>
      <c r="AL1300" s="267"/>
      <c r="AM1300" s="235"/>
      <c r="AO1300" s="236"/>
      <c r="AU1300" s="234"/>
    </row>
    <row r="1301" spans="1:47" ht="21" x14ac:dyDescent="0.4">
      <c r="A1301" s="278">
        <v>118902</v>
      </c>
      <c r="B1301" s="279" t="s">
        <v>4954</v>
      </c>
      <c r="C1301" s="279" t="s">
        <v>114</v>
      </c>
      <c r="D1301" s="279" t="s">
        <v>261</v>
      </c>
      <c r="E1301" s="279" t="s">
        <v>394</v>
      </c>
      <c r="F1301" s="303"/>
      <c r="G1301" s="303"/>
      <c r="H1301" s="279" t="s">
        <v>394</v>
      </c>
      <c r="I1301" s="279" t="s">
        <v>540</v>
      </c>
      <c r="J1301" s="279" t="s">
        <v>394</v>
      </c>
      <c r="K1301" s="279" t="s">
        <v>394</v>
      </c>
      <c r="L1301" s="279" t="s">
        <v>394</v>
      </c>
      <c r="M1301" s="279" t="s">
        <v>394</v>
      </c>
      <c r="N1301" s="279" t="s">
        <v>394</v>
      </c>
      <c r="O1301" s="279" t="s">
        <v>394</v>
      </c>
      <c r="P1301" s="315">
        <v>0</v>
      </c>
      <c r="Q1301" s="279" t="s">
        <v>394</v>
      </c>
      <c r="R1301" s="315" t="s">
        <v>394</v>
      </c>
      <c r="S1301" s="279" t="s">
        <v>394</v>
      </c>
      <c r="T1301" s="279" t="s">
        <v>394</v>
      </c>
      <c r="U1301" s="315" t="s">
        <v>394</v>
      </c>
      <c r="V1301" s="315" t="s">
        <v>394</v>
      </c>
      <c r="W1301" s="315" t="s">
        <v>394</v>
      </c>
      <c r="X1301" s="315" t="s">
        <v>394</v>
      </c>
      <c r="Y1301" s="281"/>
      <c r="Z1301" s="315" t="s">
        <v>394</v>
      </c>
      <c r="AA1301" s="315" t="s">
        <v>394</v>
      </c>
      <c r="AB1301" s="281"/>
      <c r="AC1301" s="279" t="s">
        <v>855</v>
      </c>
      <c r="AF1301" s="276" t="str">
        <f>IFERROR(VLOOKUP(A1301,'[1]قوائم الترجمة'!AC$2:AD$2397,1,0),"م")</f>
        <v>م</v>
      </c>
      <c r="AG1301" s="232"/>
      <c r="AH1301" s="233"/>
      <c r="AI1301" s="233"/>
      <c r="AJ1301" s="233"/>
      <c r="AL1301" s="267"/>
      <c r="AM1301" s="235"/>
      <c r="AO1301" s="236"/>
      <c r="AU1301" s="234"/>
    </row>
    <row r="1302" spans="1:47" ht="21" x14ac:dyDescent="0.4">
      <c r="A1302" s="278">
        <v>118903</v>
      </c>
      <c r="B1302" s="279" t="s">
        <v>4952</v>
      </c>
      <c r="C1302" s="279" t="s">
        <v>93</v>
      </c>
      <c r="D1302" s="279" t="s">
        <v>4953</v>
      </c>
      <c r="E1302" s="279" t="s">
        <v>424</v>
      </c>
      <c r="F1302" s="279" t="s">
        <v>9142</v>
      </c>
      <c r="G1302" s="279" t="s">
        <v>9143</v>
      </c>
      <c r="H1302" s="279" t="s">
        <v>425</v>
      </c>
      <c r="I1302" s="279" t="s">
        <v>538</v>
      </c>
      <c r="J1302" s="279" t="s">
        <v>403</v>
      </c>
      <c r="K1302" s="280">
        <v>2012</v>
      </c>
      <c r="L1302" s="279" t="s">
        <v>402</v>
      </c>
      <c r="M1302" s="279" t="s">
        <v>394</v>
      </c>
      <c r="N1302" s="279" t="s">
        <v>394</v>
      </c>
      <c r="O1302" s="279" t="s">
        <v>394</v>
      </c>
      <c r="P1302" s="315">
        <v>0</v>
      </c>
      <c r="Q1302" s="278"/>
      <c r="S1302" s="279" t="s">
        <v>394</v>
      </c>
      <c r="T1302" s="279" t="s">
        <v>394</v>
      </c>
      <c r="AC1302" s="279" t="s">
        <v>394</v>
      </c>
      <c r="AF1302" s="276">
        <f>IFERROR(VLOOKUP(A1302,'[1]قوائم الترجمة'!AC$2:AD$2397,1,0),"م")</f>
        <v>118903</v>
      </c>
      <c r="AG1302" s="232"/>
      <c r="AH1302" s="233"/>
      <c r="AI1302" s="233"/>
      <c r="AJ1302" s="233"/>
      <c r="AL1302" s="267"/>
      <c r="AM1302" s="235"/>
      <c r="AU1302" s="234"/>
    </row>
    <row r="1303" spans="1:47" ht="21" x14ac:dyDescent="0.4">
      <c r="A1303" s="278">
        <v>118905</v>
      </c>
      <c r="B1303" s="279" t="s">
        <v>4950</v>
      </c>
      <c r="C1303" s="279" t="s">
        <v>97</v>
      </c>
      <c r="D1303" s="279" t="s">
        <v>4951</v>
      </c>
      <c r="E1303" s="279" t="s">
        <v>5660</v>
      </c>
      <c r="F1303" s="279" t="s">
        <v>9144</v>
      </c>
      <c r="G1303" s="279" t="s">
        <v>9145</v>
      </c>
      <c r="H1303" s="279" t="s">
        <v>425</v>
      </c>
      <c r="I1303" s="279" t="s">
        <v>61</v>
      </c>
      <c r="J1303" s="279" t="s">
        <v>403</v>
      </c>
      <c r="K1303" s="280">
        <v>2005</v>
      </c>
      <c r="L1303" s="279" t="s">
        <v>417</v>
      </c>
      <c r="M1303" s="279" t="s">
        <v>394</v>
      </c>
      <c r="N1303" s="279" t="s">
        <v>394</v>
      </c>
      <c r="O1303" s="279" t="s">
        <v>394</v>
      </c>
      <c r="P1303" s="315">
        <v>0</v>
      </c>
      <c r="Q1303" s="278"/>
      <c r="S1303" s="279" t="s">
        <v>394</v>
      </c>
      <c r="T1303" s="279" t="s">
        <v>394</v>
      </c>
      <c r="AC1303" s="279" t="s">
        <v>855</v>
      </c>
      <c r="AF1303" s="276">
        <f>IFERROR(VLOOKUP(A1303,'[1]قوائم الترجمة'!AC$2:AD$2397,1,0),"م")</f>
        <v>118905</v>
      </c>
      <c r="AG1303" s="232"/>
      <c r="AH1303" s="233"/>
      <c r="AI1303" s="233"/>
      <c r="AJ1303" s="233"/>
      <c r="AL1303" s="267"/>
      <c r="AM1303" s="235"/>
      <c r="AU1303" s="234"/>
    </row>
    <row r="1304" spans="1:47" ht="21" x14ac:dyDescent="0.4">
      <c r="A1304" s="278">
        <v>118906</v>
      </c>
      <c r="B1304" s="279" t="s">
        <v>1397</v>
      </c>
      <c r="C1304" s="279" t="s">
        <v>194</v>
      </c>
      <c r="D1304" s="279" t="s">
        <v>355</v>
      </c>
      <c r="E1304" s="279" t="s">
        <v>394</v>
      </c>
      <c r="F1304" s="303"/>
      <c r="G1304" s="303"/>
      <c r="H1304" s="279" t="s">
        <v>394</v>
      </c>
      <c r="I1304" s="279" t="s">
        <v>540</v>
      </c>
      <c r="J1304" s="279" t="s">
        <v>394</v>
      </c>
      <c r="K1304" s="279" t="s">
        <v>394</v>
      </c>
      <c r="L1304" s="279" t="s">
        <v>394</v>
      </c>
      <c r="M1304" s="279" t="s">
        <v>394</v>
      </c>
      <c r="N1304" s="279" t="s">
        <v>394</v>
      </c>
      <c r="O1304" s="279" t="s">
        <v>394</v>
      </c>
      <c r="P1304" s="315">
        <v>0</v>
      </c>
      <c r="Q1304" s="279" t="s">
        <v>394</v>
      </c>
      <c r="R1304" s="315" t="s">
        <v>394</v>
      </c>
      <c r="S1304" s="279" t="s">
        <v>394</v>
      </c>
      <c r="T1304" s="279" t="s">
        <v>394</v>
      </c>
      <c r="U1304" s="315" t="s">
        <v>394</v>
      </c>
      <c r="V1304" s="315" t="s">
        <v>394</v>
      </c>
      <c r="W1304" s="315" t="s">
        <v>394</v>
      </c>
      <c r="X1304" s="315" t="s">
        <v>394</v>
      </c>
      <c r="Y1304" s="281"/>
      <c r="Z1304" s="315" t="s">
        <v>394</v>
      </c>
      <c r="AA1304" s="315" t="s">
        <v>394</v>
      </c>
      <c r="AB1304" s="281"/>
      <c r="AC1304" s="279" t="s">
        <v>855</v>
      </c>
      <c r="AF1304" s="276" t="str">
        <f>IFERROR(VLOOKUP(A1304,'[1]قوائم الترجمة'!AC$2:AD$2397,1,0),"م")</f>
        <v>م</v>
      </c>
      <c r="AG1304" s="232"/>
      <c r="AH1304" s="233"/>
      <c r="AI1304" s="233"/>
      <c r="AJ1304" s="233"/>
      <c r="AL1304" s="267"/>
      <c r="AM1304" s="235"/>
      <c r="AU1304" s="234"/>
    </row>
    <row r="1305" spans="1:47" ht="21" x14ac:dyDescent="0.4">
      <c r="A1305" s="278">
        <v>118911</v>
      </c>
      <c r="B1305" s="279" t="s">
        <v>4949</v>
      </c>
      <c r="C1305" s="279" t="s">
        <v>84</v>
      </c>
      <c r="D1305" s="279" t="s">
        <v>296</v>
      </c>
      <c r="E1305" s="279" t="s">
        <v>423</v>
      </c>
      <c r="F1305" s="279" t="s">
        <v>9146</v>
      </c>
      <c r="G1305" s="279" t="s">
        <v>9147</v>
      </c>
      <c r="H1305" s="279" t="s">
        <v>425</v>
      </c>
      <c r="I1305" s="279" t="s">
        <v>61</v>
      </c>
      <c r="J1305" s="279" t="s">
        <v>426</v>
      </c>
      <c r="K1305" s="280">
        <v>2007</v>
      </c>
      <c r="L1305" s="279" t="s">
        <v>402</v>
      </c>
      <c r="M1305" s="279" t="s">
        <v>394</v>
      </c>
      <c r="N1305" s="279"/>
      <c r="O1305" s="279" t="s">
        <v>394</v>
      </c>
      <c r="P1305" s="315">
        <v>0</v>
      </c>
      <c r="Q1305" s="278"/>
      <c r="S1305" s="279" t="s">
        <v>394</v>
      </c>
      <c r="T1305" s="279" t="s">
        <v>394</v>
      </c>
      <c r="AC1305" s="279" t="s">
        <v>394</v>
      </c>
      <c r="AF1305" s="276">
        <f>IFERROR(VLOOKUP(A1305,'[1]قوائم الترجمة'!AC$2:AD$2397,1,0),"م")</f>
        <v>118911</v>
      </c>
      <c r="AG1305" s="232"/>
      <c r="AH1305" s="233"/>
      <c r="AI1305" s="233"/>
      <c r="AJ1305" s="233"/>
      <c r="AL1305" s="267"/>
      <c r="AM1305" s="235"/>
      <c r="AO1305" s="233"/>
      <c r="AU1305" s="234"/>
    </row>
    <row r="1306" spans="1:47" ht="21" x14ac:dyDescent="0.4">
      <c r="A1306" s="278">
        <v>118912</v>
      </c>
      <c r="B1306" s="279" t="s">
        <v>7434</v>
      </c>
      <c r="C1306" s="279" t="s">
        <v>65</v>
      </c>
      <c r="D1306" s="279" t="s">
        <v>277</v>
      </c>
      <c r="E1306" s="279" t="s">
        <v>394</v>
      </c>
      <c r="F1306" s="303"/>
      <c r="G1306" s="303"/>
      <c r="H1306" s="279" t="s">
        <v>394</v>
      </c>
      <c r="I1306" s="279" t="s">
        <v>539</v>
      </c>
      <c r="J1306" s="279" t="s">
        <v>394</v>
      </c>
      <c r="K1306" s="279" t="s">
        <v>394</v>
      </c>
      <c r="L1306" s="279" t="s">
        <v>394</v>
      </c>
      <c r="M1306" s="279" t="s">
        <v>394</v>
      </c>
      <c r="N1306" s="279" t="s">
        <v>394</v>
      </c>
      <c r="O1306" s="279" t="s">
        <v>394</v>
      </c>
      <c r="P1306" s="315">
        <v>0</v>
      </c>
      <c r="Q1306" s="279" t="s">
        <v>394</v>
      </c>
      <c r="R1306" s="315" t="s">
        <v>394</v>
      </c>
      <c r="S1306" s="279" t="s">
        <v>394</v>
      </c>
      <c r="T1306" s="279" t="s">
        <v>394</v>
      </c>
      <c r="U1306" s="315" t="s">
        <v>394</v>
      </c>
      <c r="V1306" s="315" t="s">
        <v>394</v>
      </c>
      <c r="W1306" s="315" t="s">
        <v>394</v>
      </c>
      <c r="X1306" s="315" t="s">
        <v>394</v>
      </c>
      <c r="Y1306" s="281"/>
      <c r="Z1306" s="315" t="s">
        <v>394</v>
      </c>
      <c r="AA1306" s="315" t="s">
        <v>394</v>
      </c>
      <c r="AB1306" s="281"/>
      <c r="AC1306" s="279" t="s">
        <v>855</v>
      </c>
      <c r="AF1306" s="276" t="str">
        <f>IFERROR(VLOOKUP(A1306,'[1]قوائم الترجمة'!AC$2:AD$2397,1,0),"م")</f>
        <v>م</v>
      </c>
      <c r="AG1306" s="232"/>
      <c r="AH1306" s="233"/>
      <c r="AI1306" s="233"/>
      <c r="AJ1306" s="233"/>
      <c r="AL1306" s="267"/>
      <c r="AM1306" s="235"/>
      <c r="AU1306" s="234"/>
    </row>
    <row r="1307" spans="1:47" ht="21" x14ac:dyDescent="0.4">
      <c r="A1307" s="278">
        <v>118915</v>
      </c>
      <c r="B1307" s="279" t="s">
        <v>7555</v>
      </c>
      <c r="C1307" s="279" t="s">
        <v>7556</v>
      </c>
      <c r="D1307" s="279" t="s">
        <v>267</v>
      </c>
      <c r="E1307" s="279" t="s">
        <v>394</v>
      </c>
      <c r="F1307" s="303"/>
      <c r="G1307" s="303"/>
      <c r="H1307" s="279" t="s">
        <v>394</v>
      </c>
      <c r="I1307" s="279" t="s">
        <v>539</v>
      </c>
      <c r="J1307" s="279" t="s">
        <v>394</v>
      </c>
      <c r="K1307" s="279" t="s">
        <v>394</v>
      </c>
      <c r="L1307" s="279" t="s">
        <v>394</v>
      </c>
      <c r="M1307" s="279" t="s">
        <v>394</v>
      </c>
      <c r="N1307" s="279" t="s">
        <v>394</v>
      </c>
      <c r="O1307" s="279" t="s">
        <v>394</v>
      </c>
      <c r="P1307" s="315">
        <v>0</v>
      </c>
      <c r="Q1307" s="279" t="s">
        <v>394</v>
      </c>
      <c r="R1307" s="315" t="s">
        <v>394</v>
      </c>
      <c r="S1307" s="279" t="s">
        <v>394</v>
      </c>
      <c r="T1307" s="279" t="s">
        <v>394</v>
      </c>
      <c r="U1307" s="315" t="s">
        <v>394</v>
      </c>
      <c r="V1307" s="315" t="s">
        <v>394</v>
      </c>
      <c r="W1307" s="315" t="s">
        <v>394</v>
      </c>
      <c r="X1307" s="315" t="s">
        <v>394</v>
      </c>
      <c r="Y1307" s="281"/>
      <c r="Z1307" s="315" t="s">
        <v>394</v>
      </c>
      <c r="AA1307" s="315" t="s">
        <v>394</v>
      </c>
      <c r="AB1307" s="281"/>
      <c r="AC1307" s="279" t="s">
        <v>855</v>
      </c>
      <c r="AF1307" s="276" t="str">
        <f>IFERROR(VLOOKUP(A1307,'[1]قوائم الترجمة'!AC$2:AD$2397,1,0),"م")</f>
        <v>م</v>
      </c>
      <c r="AG1307" s="232"/>
      <c r="AH1307" s="233"/>
      <c r="AI1307" s="233"/>
      <c r="AJ1307" s="233"/>
      <c r="AL1307" s="267"/>
      <c r="AM1307" s="235"/>
      <c r="AU1307" s="234"/>
    </row>
    <row r="1308" spans="1:47" ht="21" x14ac:dyDescent="0.4">
      <c r="A1308" s="278">
        <v>118916</v>
      </c>
      <c r="B1308" s="279" t="s">
        <v>7552</v>
      </c>
      <c r="C1308" s="279" t="s">
        <v>192</v>
      </c>
      <c r="D1308" s="279" t="s">
        <v>352</v>
      </c>
      <c r="E1308" s="279" t="s">
        <v>394</v>
      </c>
      <c r="F1308" s="303"/>
      <c r="G1308" s="303"/>
      <c r="H1308" s="279" t="s">
        <v>394</v>
      </c>
      <c r="I1308" s="279" t="s">
        <v>538</v>
      </c>
      <c r="J1308" s="279" t="s">
        <v>394</v>
      </c>
      <c r="K1308" s="279" t="s">
        <v>394</v>
      </c>
      <c r="L1308" s="279" t="s">
        <v>394</v>
      </c>
      <c r="M1308" s="279" t="s">
        <v>394</v>
      </c>
      <c r="N1308" s="279" t="s">
        <v>394</v>
      </c>
      <c r="O1308" s="279" t="s">
        <v>394</v>
      </c>
      <c r="P1308" s="315">
        <v>0</v>
      </c>
      <c r="Q1308" s="279" t="s">
        <v>394</v>
      </c>
      <c r="R1308" s="315" t="s">
        <v>394</v>
      </c>
      <c r="S1308" s="279" t="s">
        <v>394</v>
      </c>
      <c r="T1308" s="279" t="s">
        <v>394</v>
      </c>
      <c r="U1308" s="315" t="s">
        <v>394</v>
      </c>
      <c r="V1308" s="315" t="s">
        <v>394</v>
      </c>
      <c r="W1308" s="315" t="s">
        <v>394</v>
      </c>
      <c r="X1308" s="315" t="s">
        <v>394</v>
      </c>
      <c r="Y1308" s="281"/>
      <c r="Z1308" s="315" t="s">
        <v>394</v>
      </c>
      <c r="AA1308" s="315" t="s">
        <v>394</v>
      </c>
      <c r="AB1308" s="281"/>
      <c r="AC1308" s="279" t="s">
        <v>855</v>
      </c>
      <c r="AF1308" s="276" t="str">
        <f>IFERROR(VLOOKUP(A1308,'[1]قوائم الترجمة'!AC$2:AD$2397,1,0),"م")</f>
        <v>م</v>
      </c>
      <c r="AG1308" s="232"/>
      <c r="AH1308" s="233"/>
      <c r="AI1308" s="233"/>
      <c r="AJ1308" s="233"/>
      <c r="AL1308" s="267"/>
      <c r="AM1308" s="235"/>
      <c r="AO1308" s="236"/>
      <c r="AU1308" s="234"/>
    </row>
    <row r="1309" spans="1:47" ht="21" x14ac:dyDescent="0.4">
      <c r="A1309" s="275">
        <v>118917</v>
      </c>
      <c r="B1309" s="276" t="s">
        <v>4948</v>
      </c>
      <c r="C1309" s="276" t="s">
        <v>68</v>
      </c>
      <c r="D1309" s="276" t="s">
        <v>273</v>
      </c>
      <c r="E1309" s="276" t="s">
        <v>424</v>
      </c>
      <c r="F1309" s="276" t="s">
        <v>8378</v>
      </c>
      <c r="G1309" s="276" t="s">
        <v>8313</v>
      </c>
      <c r="H1309" s="276" t="s">
        <v>428</v>
      </c>
      <c r="I1309" s="276" t="s">
        <v>67</v>
      </c>
      <c r="J1309" s="276" t="s">
        <v>403</v>
      </c>
      <c r="K1309" s="277">
        <v>0</v>
      </c>
      <c r="L1309" s="276" t="s">
        <v>402</v>
      </c>
      <c r="M1309" s="303"/>
      <c r="N1309" s="276" t="s">
        <v>394</v>
      </c>
      <c r="O1309" s="276" t="s">
        <v>394</v>
      </c>
      <c r="P1309" s="315">
        <v>0</v>
      </c>
      <c r="Q1309" s="303"/>
      <c r="R1309" s="317" t="s">
        <v>394</v>
      </c>
      <c r="S1309" s="276" t="s">
        <v>394</v>
      </c>
      <c r="T1309" s="303"/>
      <c r="AC1309" s="276" t="s">
        <v>394</v>
      </c>
      <c r="AF1309" s="276">
        <f>IFERROR(VLOOKUP(A1309,'[1]قوائم الترجمة'!AC$2:AD$2397,1,0),"م")</f>
        <v>118917</v>
      </c>
      <c r="AG1309" s="232"/>
      <c r="AH1309" s="233"/>
      <c r="AI1309" s="233"/>
      <c r="AJ1309" s="233"/>
      <c r="AL1309" s="267"/>
      <c r="AM1309" s="235"/>
      <c r="AO1309" s="236"/>
      <c r="AU1309" s="234"/>
    </row>
    <row r="1310" spans="1:47" ht="21" x14ac:dyDescent="0.4">
      <c r="A1310" s="275">
        <v>118918</v>
      </c>
      <c r="B1310" s="276" t="s">
        <v>4343</v>
      </c>
      <c r="C1310" s="276" t="s">
        <v>166</v>
      </c>
      <c r="D1310" s="276" t="s">
        <v>357</v>
      </c>
      <c r="E1310" s="276" t="s">
        <v>424</v>
      </c>
      <c r="F1310" s="276" t="s">
        <v>8378</v>
      </c>
      <c r="G1310" s="276" t="s">
        <v>8230</v>
      </c>
      <c r="H1310" s="276" t="s">
        <v>425</v>
      </c>
      <c r="I1310" s="276" t="s">
        <v>61</v>
      </c>
      <c r="J1310" s="276" t="s">
        <v>426</v>
      </c>
      <c r="K1310" s="277">
        <v>0</v>
      </c>
      <c r="L1310" s="276" t="s">
        <v>402</v>
      </c>
      <c r="M1310" s="303"/>
      <c r="N1310" s="276" t="s">
        <v>8465</v>
      </c>
      <c r="O1310" s="276" t="s">
        <v>8409</v>
      </c>
      <c r="P1310" s="276">
        <v>20000</v>
      </c>
      <c r="Q1310" s="303"/>
      <c r="R1310" s="317" t="s">
        <v>394</v>
      </c>
      <c r="S1310" s="276"/>
      <c r="T1310" s="303"/>
      <c r="AC1310" s="276" t="s">
        <v>394</v>
      </c>
      <c r="AF1310" s="276">
        <f>IFERROR(VLOOKUP(A1310,'[1]قوائم الترجمة'!AC$2:AD$2397,1,0),"م")</f>
        <v>118918</v>
      </c>
      <c r="AG1310" s="232"/>
      <c r="AH1310" s="233"/>
      <c r="AI1310" s="233"/>
      <c r="AJ1310" s="233"/>
      <c r="AL1310" s="267"/>
      <c r="AM1310" s="235"/>
      <c r="AO1310" s="233"/>
      <c r="AU1310" s="234"/>
    </row>
    <row r="1311" spans="1:47" ht="21" x14ac:dyDescent="0.4">
      <c r="A1311" s="278">
        <v>118922</v>
      </c>
      <c r="B1311" s="279" t="s">
        <v>7683</v>
      </c>
      <c r="C1311" s="279" t="s">
        <v>133</v>
      </c>
      <c r="D1311" s="279" t="s">
        <v>970</v>
      </c>
      <c r="E1311" s="279" t="s">
        <v>394</v>
      </c>
      <c r="F1311" s="303"/>
      <c r="G1311" s="303"/>
      <c r="H1311" s="279" t="s">
        <v>394</v>
      </c>
      <c r="I1311" s="279" t="s">
        <v>61</v>
      </c>
      <c r="J1311" s="279" t="s">
        <v>394</v>
      </c>
      <c r="K1311" s="279" t="s">
        <v>394</v>
      </c>
      <c r="L1311" s="279" t="s">
        <v>394</v>
      </c>
      <c r="M1311" s="279" t="s">
        <v>394</v>
      </c>
      <c r="N1311" s="279" t="s">
        <v>394</v>
      </c>
      <c r="O1311" s="279" t="s">
        <v>394</v>
      </c>
      <c r="P1311" s="315">
        <v>0</v>
      </c>
      <c r="Q1311" s="279" t="s">
        <v>394</v>
      </c>
      <c r="R1311" s="315" t="s">
        <v>394</v>
      </c>
      <c r="S1311" s="279" t="s">
        <v>394</v>
      </c>
      <c r="T1311" s="279" t="s">
        <v>394</v>
      </c>
      <c r="U1311" s="315" t="s">
        <v>394</v>
      </c>
      <c r="V1311" s="315" t="s">
        <v>394</v>
      </c>
      <c r="W1311" s="315" t="s">
        <v>394</v>
      </c>
      <c r="X1311" s="315" t="s">
        <v>394</v>
      </c>
      <c r="Y1311" s="281"/>
      <c r="Z1311" s="315" t="s">
        <v>394</v>
      </c>
      <c r="AA1311" s="315" t="s">
        <v>394</v>
      </c>
      <c r="AB1311" s="281"/>
      <c r="AC1311" s="279" t="s">
        <v>855</v>
      </c>
      <c r="AF1311" s="276" t="str">
        <f>IFERROR(VLOOKUP(A1311,'[1]قوائم الترجمة'!AC$2:AD$2397,1,0),"م")</f>
        <v>م</v>
      </c>
      <c r="AG1311" s="232"/>
      <c r="AH1311" s="233"/>
      <c r="AI1311" s="233"/>
      <c r="AJ1311" s="233"/>
      <c r="AL1311" s="267"/>
      <c r="AM1311" s="235"/>
      <c r="AU1311" s="234"/>
    </row>
    <row r="1312" spans="1:47" ht="21" x14ac:dyDescent="0.4">
      <c r="A1312" s="275">
        <v>118926</v>
      </c>
      <c r="B1312" s="276" t="s">
        <v>4947</v>
      </c>
      <c r="C1312" s="276" t="s">
        <v>950</v>
      </c>
      <c r="D1312" s="276" t="s">
        <v>250</v>
      </c>
      <c r="E1312" s="276" t="s">
        <v>424</v>
      </c>
      <c r="F1312" s="276" t="s">
        <v>8466</v>
      </c>
      <c r="G1312" s="276" t="s">
        <v>8379</v>
      </c>
      <c r="H1312" s="276" t="s">
        <v>425</v>
      </c>
      <c r="I1312" s="276" t="s">
        <v>61</v>
      </c>
      <c r="J1312" s="276" t="s">
        <v>426</v>
      </c>
      <c r="K1312" s="277">
        <v>0</v>
      </c>
      <c r="L1312" s="276" t="s">
        <v>420</v>
      </c>
      <c r="M1312" s="303"/>
      <c r="N1312" s="276"/>
      <c r="O1312" s="276" t="s">
        <v>394</v>
      </c>
      <c r="P1312" s="315">
        <v>0</v>
      </c>
      <c r="Q1312" s="303"/>
      <c r="R1312" s="317" t="s">
        <v>394</v>
      </c>
      <c r="S1312" s="276" t="s">
        <v>394</v>
      </c>
      <c r="T1312" s="303"/>
      <c r="AC1312" s="276" t="s">
        <v>394</v>
      </c>
      <c r="AF1312" s="276">
        <f>IFERROR(VLOOKUP(A1312,'[1]قوائم الترجمة'!AC$2:AD$2397,1,0),"م")</f>
        <v>118926</v>
      </c>
      <c r="AG1312" s="232"/>
      <c r="AH1312" s="233"/>
      <c r="AI1312" s="233"/>
      <c r="AJ1312" s="233"/>
      <c r="AL1312" s="267"/>
      <c r="AM1312" s="235"/>
      <c r="AO1312" s="236"/>
      <c r="AU1312" s="234"/>
    </row>
    <row r="1313" spans="1:47" ht="21" x14ac:dyDescent="0.4">
      <c r="A1313" s="275">
        <v>118927</v>
      </c>
      <c r="B1313" s="276" t="s">
        <v>4946</v>
      </c>
      <c r="C1313" s="276" t="s">
        <v>62</v>
      </c>
      <c r="D1313" s="276" t="s">
        <v>261</v>
      </c>
      <c r="E1313" s="276" t="s">
        <v>5660</v>
      </c>
      <c r="F1313" s="276" t="s">
        <v>8467</v>
      </c>
      <c r="G1313" s="276" t="s">
        <v>8468</v>
      </c>
      <c r="H1313" s="276" t="s">
        <v>425</v>
      </c>
      <c r="I1313" s="276" t="s">
        <v>61</v>
      </c>
      <c r="J1313" s="276" t="s">
        <v>7215</v>
      </c>
      <c r="K1313" s="277">
        <v>0</v>
      </c>
      <c r="L1313" s="276" t="s">
        <v>7215</v>
      </c>
      <c r="M1313" s="303"/>
      <c r="N1313" s="276"/>
      <c r="O1313" s="276" t="s">
        <v>394</v>
      </c>
      <c r="P1313" s="315">
        <v>0</v>
      </c>
      <c r="Q1313" s="303"/>
      <c r="R1313" s="317" t="s">
        <v>394</v>
      </c>
      <c r="S1313" s="276" t="s">
        <v>394</v>
      </c>
      <c r="T1313" s="303"/>
      <c r="AC1313" s="276" t="s">
        <v>855</v>
      </c>
      <c r="AF1313" s="276">
        <f>IFERROR(VLOOKUP(A1313,'[1]قوائم الترجمة'!AC$2:AD$2397,1,0),"م")</f>
        <v>118927</v>
      </c>
      <c r="AG1313" s="232"/>
      <c r="AH1313" s="233"/>
      <c r="AI1313" s="233"/>
      <c r="AJ1313" s="233"/>
      <c r="AL1313" s="267"/>
      <c r="AM1313" s="235"/>
      <c r="AO1313" s="233"/>
      <c r="AU1313" s="234"/>
    </row>
    <row r="1314" spans="1:47" ht="21" x14ac:dyDescent="0.4">
      <c r="A1314" s="275">
        <v>118928</v>
      </c>
      <c r="B1314" s="276" t="s">
        <v>4945</v>
      </c>
      <c r="C1314" s="276" t="s">
        <v>151</v>
      </c>
      <c r="D1314" s="276" t="s">
        <v>251</v>
      </c>
      <c r="E1314" s="276" t="s">
        <v>5660</v>
      </c>
      <c r="F1314" s="276" t="s">
        <v>8469</v>
      </c>
      <c r="G1314" s="276" t="s">
        <v>8394</v>
      </c>
      <c r="H1314" s="276" t="s">
        <v>425</v>
      </c>
      <c r="I1314" s="276" t="s">
        <v>61</v>
      </c>
      <c r="J1314" s="276" t="s">
        <v>7215</v>
      </c>
      <c r="K1314" s="277">
        <v>0</v>
      </c>
      <c r="L1314" s="276" t="s">
        <v>7215</v>
      </c>
      <c r="M1314" s="303"/>
      <c r="N1314" s="276" t="s">
        <v>8470</v>
      </c>
      <c r="O1314" s="276" t="s">
        <v>8471</v>
      </c>
      <c r="P1314" s="276">
        <v>105000</v>
      </c>
      <c r="Q1314" s="303"/>
      <c r="R1314" s="317" t="s">
        <v>394</v>
      </c>
      <c r="S1314" s="276"/>
      <c r="T1314" s="303"/>
      <c r="AC1314" s="276" t="s">
        <v>855</v>
      </c>
      <c r="AF1314" s="276">
        <f>IFERROR(VLOOKUP(A1314,'[1]قوائم الترجمة'!AC$2:AD$2397,1,0),"م")</f>
        <v>118928</v>
      </c>
      <c r="AG1314" s="232"/>
      <c r="AH1314" s="233"/>
      <c r="AI1314" s="233"/>
      <c r="AJ1314" s="233"/>
      <c r="AL1314" s="267"/>
      <c r="AM1314" s="235"/>
      <c r="AU1314" s="234"/>
    </row>
    <row r="1315" spans="1:47" ht="21" x14ac:dyDescent="0.4">
      <c r="A1315" s="278">
        <v>118930</v>
      </c>
      <c r="B1315" s="279" t="s">
        <v>4943</v>
      </c>
      <c r="C1315" s="279" t="s">
        <v>4944</v>
      </c>
      <c r="D1315" s="279" t="s">
        <v>1306</v>
      </c>
      <c r="E1315" s="279" t="s">
        <v>394</v>
      </c>
      <c r="F1315" s="303"/>
      <c r="G1315" s="303"/>
      <c r="H1315" s="279" t="s">
        <v>394</v>
      </c>
      <c r="I1315" s="279" t="s">
        <v>61</v>
      </c>
      <c r="J1315" s="279" t="s">
        <v>394</v>
      </c>
      <c r="K1315" s="279" t="s">
        <v>394</v>
      </c>
      <c r="L1315" s="279" t="s">
        <v>394</v>
      </c>
      <c r="M1315" s="279" t="s">
        <v>394</v>
      </c>
      <c r="N1315" s="279" t="s">
        <v>394</v>
      </c>
      <c r="O1315" s="279" t="s">
        <v>394</v>
      </c>
      <c r="P1315" s="315">
        <v>0</v>
      </c>
      <c r="Q1315" s="279" t="s">
        <v>394</v>
      </c>
      <c r="R1315" s="315" t="s">
        <v>394</v>
      </c>
      <c r="S1315" s="279" t="s">
        <v>394</v>
      </c>
      <c r="T1315" s="279" t="s">
        <v>394</v>
      </c>
      <c r="U1315" s="315" t="s">
        <v>394</v>
      </c>
      <c r="V1315" s="315" t="s">
        <v>394</v>
      </c>
      <c r="W1315" s="315" t="s">
        <v>394</v>
      </c>
      <c r="X1315" s="315" t="s">
        <v>394</v>
      </c>
      <c r="Y1315" s="281"/>
      <c r="Z1315" s="315" t="s">
        <v>394</v>
      </c>
      <c r="AA1315" s="315" t="s">
        <v>394</v>
      </c>
      <c r="AB1315" s="281"/>
      <c r="AC1315" s="279" t="s">
        <v>855</v>
      </c>
      <c r="AF1315" s="276" t="str">
        <f>IFERROR(VLOOKUP(A1315,'[1]قوائم الترجمة'!AC$2:AD$2397,1,0),"م")</f>
        <v>م</v>
      </c>
      <c r="AG1315" s="232"/>
      <c r="AH1315" s="233"/>
      <c r="AI1315" s="233"/>
      <c r="AJ1315" s="233"/>
      <c r="AL1315" s="267"/>
      <c r="AM1315" s="235"/>
      <c r="AO1315" s="236"/>
      <c r="AU1315" s="234"/>
    </row>
    <row r="1316" spans="1:47" ht="21" x14ac:dyDescent="0.4">
      <c r="A1316" s="275">
        <v>118931</v>
      </c>
      <c r="B1316" s="276" t="s">
        <v>1569</v>
      </c>
      <c r="C1316" s="276" t="s">
        <v>78</v>
      </c>
      <c r="D1316" s="276" t="s">
        <v>471</v>
      </c>
      <c r="E1316" s="276" t="s">
        <v>424</v>
      </c>
      <c r="F1316" s="276" t="s">
        <v>8378</v>
      </c>
      <c r="G1316" s="276" t="s">
        <v>8379</v>
      </c>
      <c r="H1316" s="276" t="s">
        <v>8389</v>
      </c>
      <c r="I1316" s="276" t="s">
        <v>542</v>
      </c>
      <c r="J1316" s="276" t="s">
        <v>7215</v>
      </c>
      <c r="K1316" s="277">
        <v>0</v>
      </c>
      <c r="L1316" s="276" t="s">
        <v>7215</v>
      </c>
      <c r="M1316" s="303"/>
      <c r="N1316" s="276" t="s">
        <v>394</v>
      </c>
      <c r="O1316" s="276" t="s">
        <v>394</v>
      </c>
      <c r="P1316" s="315">
        <v>0</v>
      </c>
      <c r="Q1316" s="303"/>
      <c r="R1316" s="317" t="s">
        <v>394</v>
      </c>
      <c r="S1316" s="276" t="s">
        <v>394</v>
      </c>
      <c r="T1316" s="303"/>
      <c r="AC1316" s="276" t="s">
        <v>855</v>
      </c>
      <c r="AF1316" s="276">
        <f>IFERROR(VLOOKUP(A1316,'[1]قوائم الترجمة'!AC$2:AD$2397,1,0),"م")</f>
        <v>118931</v>
      </c>
      <c r="AG1316" s="232"/>
      <c r="AH1316" s="233"/>
      <c r="AI1316" s="233"/>
      <c r="AJ1316" s="233"/>
      <c r="AL1316" s="267"/>
      <c r="AM1316" s="235"/>
      <c r="AU1316" s="234"/>
    </row>
    <row r="1317" spans="1:47" ht="21" x14ac:dyDescent="0.4">
      <c r="A1317" s="278">
        <v>118934</v>
      </c>
      <c r="B1317" s="279" t="s">
        <v>4942</v>
      </c>
      <c r="C1317" s="279" t="s">
        <v>1034</v>
      </c>
      <c r="D1317" s="279" t="s">
        <v>261</v>
      </c>
      <c r="E1317" s="279" t="s">
        <v>394</v>
      </c>
      <c r="F1317" s="303"/>
      <c r="G1317" s="303"/>
      <c r="H1317" s="279" t="s">
        <v>394</v>
      </c>
      <c r="I1317" s="279" t="s">
        <v>61</v>
      </c>
      <c r="J1317" s="279" t="s">
        <v>394</v>
      </c>
      <c r="K1317" s="279" t="s">
        <v>394</v>
      </c>
      <c r="L1317" s="279" t="s">
        <v>394</v>
      </c>
      <c r="M1317" s="279" t="s">
        <v>394</v>
      </c>
      <c r="N1317" s="279" t="s">
        <v>394</v>
      </c>
      <c r="O1317" s="279" t="s">
        <v>394</v>
      </c>
      <c r="P1317" s="315">
        <v>0</v>
      </c>
      <c r="Q1317" s="279" t="s">
        <v>394</v>
      </c>
      <c r="R1317" s="315" t="s">
        <v>394</v>
      </c>
      <c r="S1317" s="279" t="s">
        <v>394</v>
      </c>
      <c r="T1317" s="279" t="s">
        <v>394</v>
      </c>
      <c r="U1317" s="315" t="s">
        <v>394</v>
      </c>
      <c r="V1317" s="315" t="s">
        <v>394</v>
      </c>
      <c r="W1317" s="315" t="s">
        <v>394</v>
      </c>
      <c r="X1317" s="315" t="s">
        <v>394</v>
      </c>
      <c r="Y1317" s="281"/>
      <c r="Z1317" s="315" t="s">
        <v>394</v>
      </c>
      <c r="AA1317" s="315" t="s">
        <v>394</v>
      </c>
      <c r="AB1317" s="281"/>
      <c r="AC1317" s="279" t="s">
        <v>855</v>
      </c>
      <c r="AF1317" s="276" t="str">
        <f>IFERROR(VLOOKUP(A1317,'[1]قوائم الترجمة'!AC$2:AD$2397,1,0),"م")</f>
        <v>م</v>
      </c>
      <c r="AG1317" s="232"/>
      <c r="AH1317" s="233"/>
      <c r="AI1317" s="233"/>
      <c r="AJ1317" s="233"/>
      <c r="AL1317" s="267"/>
      <c r="AM1317" s="235"/>
      <c r="AO1317" s="233"/>
      <c r="AU1317" s="234"/>
    </row>
    <row r="1318" spans="1:47" ht="21" x14ac:dyDescent="0.4">
      <c r="A1318" s="278">
        <v>118936</v>
      </c>
      <c r="B1318" s="279" t="s">
        <v>5970</v>
      </c>
      <c r="C1318" s="279" t="s">
        <v>78</v>
      </c>
      <c r="D1318" s="279" t="s">
        <v>119</v>
      </c>
      <c r="E1318" s="279" t="s">
        <v>394</v>
      </c>
      <c r="F1318" s="303"/>
      <c r="G1318" s="303"/>
      <c r="H1318" s="279" t="s">
        <v>394</v>
      </c>
      <c r="I1318" s="279" t="s">
        <v>539</v>
      </c>
      <c r="J1318" s="279" t="s">
        <v>394</v>
      </c>
      <c r="K1318" s="279" t="s">
        <v>394</v>
      </c>
      <c r="L1318" s="279" t="s">
        <v>394</v>
      </c>
      <c r="M1318" s="279" t="s">
        <v>394</v>
      </c>
      <c r="N1318" s="279" t="s">
        <v>394</v>
      </c>
      <c r="O1318" s="279" t="s">
        <v>394</v>
      </c>
      <c r="P1318" s="315">
        <v>0</v>
      </c>
      <c r="Q1318" s="279" t="s">
        <v>394</v>
      </c>
      <c r="R1318" s="315" t="s">
        <v>394</v>
      </c>
      <c r="S1318" s="279" t="s">
        <v>394</v>
      </c>
      <c r="T1318" s="279" t="s">
        <v>394</v>
      </c>
      <c r="U1318" s="315" t="s">
        <v>394</v>
      </c>
      <c r="V1318" s="315" t="s">
        <v>394</v>
      </c>
      <c r="W1318" s="315" t="s">
        <v>394</v>
      </c>
      <c r="X1318" s="315" t="s">
        <v>394</v>
      </c>
      <c r="Y1318" s="281"/>
      <c r="Z1318" s="315" t="s">
        <v>394</v>
      </c>
      <c r="AA1318" s="315" t="s">
        <v>394</v>
      </c>
      <c r="AB1318" s="281"/>
      <c r="AC1318" s="279" t="s">
        <v>855</v>
      </c>
      <c r="AF1318" s="276" t="str">
        <f>IFERROR(VLOOKUP(A1318,'[1]قوائم الترجمة'!AC$2:AD$2397,1,0),"م")</f>
        <v>م</v>
      </c>
      <c r="AG1318" s="232"/>
      <c r="AH1318" s="233"/>
      <c r="AI1318" s="233"/>
      <c r="AJ1318" s="233"/>
      <c r="AL1318" s="267"/>
      <c r="AM1318" s="235"/>
      <c r="AO1318" s="233"/>
      <c r="AU1318" s="234"/>
    </row>
    <row r="1319" spans="1:47" ht="21" x14ac:dyDescent="0.4">
      <c r="A1319" s="278">
        <v>118938</v>
      </c>
      <c r="B1319" s="279" t="s">
        <v>4941</v>
      </c>
      <c r="C1319" s="279" t="s">
        <v>121</v>
      </c>
      <c r="D1319" s="279" t="s">
        <v>6329</v>
      </c>
      <c r="E1319" s="279" t="s">
        <v>423</v>
      </c>
      <c r="F1319" s="279" t="s">
        <v>9148</v>
      </c>
      <c r="G1319" s="279" t="s">
        <v>9149</v>
      </c>
      <c r="H1319" s="279" t="s">
        <v>425</v>
      </c>
      <c r="I1319" s="279" t="s">
        <v>61</v>
      </c>
      <c r="J1319" s="279" t="s">
        <v>403</v>
      </c>
      <c r="K1319" s="280">
        <v>2001</v>
      </c>
      <c r="L1319" s="279" t="s">
        <v>404</v>
      </c>
      <c r="M1319" s="279" t="s">
        <v>394</v>
      </c>
      <c r="N1319" s="279" t="s">
        <v>394</v>
      </c>
      <c r="O1319" s="279" t="s">
        <v>394</v>
      </c>
      <c r="P1319" s="315">
        <v>0</v>
      </c>
      <c r="Q1319" s="278"/>
      <c r="S1319" s="279" t="s">
        <v>394</v>
      </c>
      <c r="T1319" s="279" t="s">
        <v>394</v>
      </c>
      <c r="AC1319" s="279" t="s">
        <v>855</v>
      </c>
      <c r="AF1319" s="276">
        <f>IFERROR(VLOOKUP(A1319,'[1]قوائم الترجمة'!AC$2:AD$2397,1,0),"م")</f>
        <v>118938</v>
      </c>
      <c r="AG1319" s="232"/>
      <c r="AH1319" s="233"/>
      <c r="AI1319" s="233"/>
      <c r="AJ1319" s="233"/>
      <c r="AL1319" s="267"/>
      <c r="AM1319" s="235"/>
      <c r="AU1319" s="234"/>
    </row>
    <row r="1320" spans="1:47" ht="21" x14ac:dyDescent="0.4">
      <c r="A1320" s="278">
        <v>118940</v>
      </c>
      <c r="B1320" s="279" t="s">
        <v>6193</v>
      </c>
      <c r="C1320" s="279" t="s">
        <v>135</v>
      </c>
      <c r="D1320" s="279" t="s">
        <v>519</v>
      </c>
      <c r="E1320" s="279" t="s">
        <v>394</v>
      </c>
      <c r="F1320" s="303"/>
      <c r="G1320" s="303"/>
      <c r="H1320" s="279" t="s">
        <v>394</v>
      </c>
      <c r="I1320" s="279" t="s">
        <v>539</v>
      </c>
      <c r="J1320" s="279" t="s">
        <v>394</v>
      </c>
      <c r="K1320" s="279" t="s">
        <v>394</v>
      </c>
      <c r="L1320" s="279" t="s">
        <v>394</v>
      </c>
      <c r="M1320" s="279" t="s">
        <v>394</v>
      </c>
      <c r="N1320" s="279" t="s">
        <v>394</v>
      </c>
      <c r="O1320" s="279" t="s">
        <v>394</v>
      </c>
      <c r="P1320" s="315">
        <v>0</v>
      </c>
      <c r="Q1320" s="279" t="s">
        <v>394</v>
      </c>
      <c r="R1320" s="315" t="s">
        <v>394</v>
      </c>
      <c r="S1320" s="279" t="s">
        <v>394</v>
      </c>
      <c r="T1320" s="279" t="s">
        <v>394</v>
      </c>
      <c r="U1320" s="315" t="s">
        <v>394</v>
      </c>
      <c r="V1320" s="315" t="s">
        <v>394</v>
      </c>
      <c r="W1320" s="315" t="s">
        <v>394</v>
      </c>
      <c r="X1320" s="315" t="s">
        <v>394</v>
      </c>
      <c r="Y1320" s="281"/>
      <c r="Z1320" s="315" t="s">
        <v>394</v>
      </c>
      <c r="AA1320" s="315" t="s">
        <v>394</v>
      </c>
      <c r="AB1320" s="281"/>
      <c r="AC1320" s="279" t="s">
        <v>855</v>
      </c>
      <c r="AF1320" s="276" t="str">
        <f>IFERROR(VLOOKUP(A1320,'[1]قوائم الترجمة'!AC$2:AD$2397,1,0),"م")</f>
        <v>م</v>
      </c>
      <c r="AG1320" s="232"/>
      <c r="AH1320" s="233"/>
      <c r="AI1320" s="233"/>
      <c r="AJ1320" s="233"/>
      <c r="AL1320" s="267"/>
      <c r="AM1320" s="235"/>
      <c r="AU1320" s="234"/>
    </row>
    <row r="1321" spans="1:47" ht="21" x14ac:dyDescent="0.4">
      <c r="A1321" s="278">
        <v>118941</v>
      </c>
      <c r="B1321" s="279" t="s">
        <v>1395</v>
      </c>
      <c r="C1321" s="279" t="s">
        <v>452</v>
      </c>
      <c r="D1321" s="279" t="s">
        <v>1396</v>
      </c>
      <c r="E1321" s="279" t="s">
        <v>394</v>
      </c>
      <c r="F1321" s="279" t="s">
        <v>8378</v>
      </c>
      <c r="G1321" s="279" t="s">
        <v>8379</v>
      </c>
      <c r="H1321" s="279" t="s">
        <v>7215</v>
      </c>
      <c r="I1321" s="279" t="s">
        <v>61</v>
      </c>
      <c r="J1321" s="279" t="s">
        <v>403</v>
      </c>
      <c r="K1321" s="280">
        <v>2015</v>
      </c>
      <c r="L1321" s="279" t="s">
        <v>7215</v>
      </c>
      <c r="M1321" s="279" t="s">
        <v>394</v>
      </c>
      <c r="N1321" s="279" t="s">
        <v>394</v>
      </c>
      <c r="O1321" s="279" t="s">
        <v>394</v>
      </c>
      <c r="P1321" s="315">
        <v>0</v>
      </c>
      <c r="Q1321" s="278"/>
      <c r="S1321" s="279" t="s">
        <v>394</v>
      </c>
      <c r="T1321" s="279" t="s">
        <v>394</v>
      </c>
      <c r="AC1321" s="279" t="s">
        <v>855</v>
      </c>
      <c r="AF1321" s="276">
        <f>IFERROR(VLOOKUP(A1321,'[1]قوائم الترجمة'!AC$2:AD$2397,1,0),"م")</f>
        <v>118941</v>
      </c>
      <c r="AG1321" s="232"/>
      <c r="AH1321" s="233"/>
      <c r="AI1321" s="233"/>
      <c r="AJ1321" s="233"/>
      <c r="AL1321" s="267"/>
      <c r="AM1321" s="235"/>
      <c r="AU1321" s="234"/>
    </row>
    <row r="1322" spans="1:47" ht="21" x14ac:dyDescent="0.4">
      <c r="A1322" s="278">
        <v>118942</v>
      </c>
      <c r="B1322" s="279" t="s">
        <v>4940</v>
      </c>
      <c r="C1322" s="279" t="s">
        <v>64</v>
      </c>
      <c r="D1322" s="279" t="s">
        <v>624</v>
      </c>
      <c r="E1322" s="279" t="s">
        <v>394</v>
      </c>
      <c r="F1322" s="303"/>
      <c r="G1322" s="303"/>
      <c r="H1322" s="279" t="s">
        <v>394</v>
      </c>
      <c r="I1322" s="279" t="s">
        <v>540</v>
      </c>
      <c r="J1322" s="279" t="s">
        <v>394</v>
      </c>
      <c r="K1322" s="279" t="s">
        <v>394</v>
      </c>
      <c r="L1322" s="279" t="s">
        <v>394</v>
      </c>
      <c r="M1322" s="279" t="s">
        <v>394</v>
      </c>
      <c r="N1322" s="279" t="s">
        <v>394</v>
      </c>
      <c r="O1322" s="279" t="s">
        <v>394</v>
      </c>
      <c r="P1322" s="315">
        <v>0</v>
      </c>
      <c r="Q1322" s="279" t="s">
        <v>394</v>
      </c>
      <c r="R1322" s="315" t="s">
        <v>394</v>
      </c>
      <c r="S1322" s="279" t="s">
        <v>394</v>
      </c>
      <c r="T1322" s="279" t="s">
        <v>394</v>
      </c>
      <c r="U1322" s="315" t="s">
        <v>394</v>
      </c>
      <c r="V1322" s="315" t="s">
        <v>394</v>
      </c>
      <c r="W1322" s="315" t="s">
        <v>394</v>
      </c>
      <c r="X1322" s="315" t="s">
        <v>394</v>
      </c>
      <c r="Y1322" s="281"/>
      <c r="Z1322" s="315" t="s">
        <v>394</v>
      </c>
      <c r="AA1322" s="315" t="s">
        <v>394</v>
      </c>
      <c r="AB1322" s="281"/>
      <c r="AC1322" s="279" t="s">
        <v>855</v>
      </c>
      <c r="AF1322" s="276" t="str">
        <f>IFERROR(VLOOKUP(A1322,'[1]قوائم الترجمة'!AC$2:AD$2397,1,0),"م")</f>
        <v>م</v>
      </c>
      <c r="AG1322" s="232"/>
      <c r="AH1322" s="233"/>
      <c r="AI1322" s="233"/>
      <c r="AJ1322" s="233"/>
      <c r="AL1322" s="267"/>
      <c r="AM1322" s="235"/>
      <c r="AO1322" s="233"/>
      <c r="AU1322" s="234"/>
    </row>
    <row r="1323" spans="1:47" ht="21" x14ac:dyDescent="0.4">
      <c r="A1323" s="278">
        <v>118945</v>
      </c>
      <c r="B1323" s="279" t="s">
        <v>4939</v>
      </c>
      <c r="C1323" s="279" t="s">
        <v>114</v>
      </c>
      <c r="D1323" s="279" t="s">
        <v>1081</v>
      </c>
      <c r="E1323" s="279" t="s">
        <v>423</v>
      </c>
      <c r="F1323" s="279" t="s">
        <v>9150</v>
      </c>
      <c r="G1323" s="279" t="s">
        <v>402</v>
      </c>
      <c r="H1323" s="279" t="s">
        <v>425</v>
      </c>
      <c r="I1323" s="279" t="s">
        <v>67</v>
      </c>
      <c r="J1323" s="279" t="s">
        <v>403</v>
      </c>
      <c r="K1323" s="280">
        <v>2013</v>
      </c>
      <c r="L1323" s="279" t="s">
        <v>402</v>
      </c>
      <c r="M1323" s="279" t="s">
        <v>394</v>
      </c>
      <c r="N1323" s="279" t="s">
        <v>394</v>
      </c>
      <c r="O1323" s="279" t="s">
        <v>394</v>
      </c>
      <c r="P1323" s="315">
        <v>0</v>
      </c>
      <c r="Q1323" s="278"/>
      <c r="S1323" s="279" t="s">
        <v>394</v>
      </c>
      <c r="T1323" s="279" t="s">
        <v>394</v>
      </c>
      <c r="AC1323" s="279" t="s">
        <v>394</v>
      </c>
      <c r="AF1323" s="276">
        <f>IFERROR(VLOOKUP(A1323,'[1]قوائم الترجمة'!AC$2:AD$2397,1,0),"م")</f>
        <v>118945</v>
      </c>
      <c r="AG1323" s="232"/>
      <c r="AH1323" s="233"/>
      <c r="AI1323" s="233"/>
      <c r="AJ1323" s="233"/>
      <c r="AL1323" s="267"/>
      <c r="AM1323" s="235"/>
      <c r="AU1323" s="234"/>
    </row>
    <row r="1324" spans="1:47" ht="21" x14ac:dyDescent="0.4">
      <c r="A1324" s="278">
        <v>118946</v>
      </c>
      <c r="B1324" s="279" t="s">
        <v>4937</v>
      </c>
      <c r="C1324" s="279" t="s">
        <v>65</v>
      </c>
      <c r="D1324" s="279" t="s">
        <v>4938</v>
      </c>
      <c r="E1324" s="279" t="s">
        <v>394</v>
      </c>
      <c r="F1324" s="303"/>
      <c r="G1324" s="303"/>
      <c r="H1324" s="279" t="s">
        <v>394</v>
      </c>
      <c r="I1324" s="279" t="s">
        <v>538</v>
      </c>
      <c r="J1324" s="279" t="s">
        <v>394</v>
      </c>
      <c r="K1324" s="279" t="s">
        <v>394</v>
      </c>
      <c r="L1324" s="279" t="s">
        <v>394</v>
      </c>
      <c r="M1324" s="279" t="s">
        <v>394</v>
      </c>
      <c r="N1324" s="279" t="s">
        <v>394</v>
      </c>
      <c r="O1324" s="279" t="s">
        <v>394</v>
      </c>
      <c r="P1324" s="315">
        <v>0</v>
      </c>
      <c r="Q1324" s="279" t="s">
        <v>394</v>
      </c>
      <c r="R1324" s="315" t="s">
        <v>394</v>
      </c>
      <c r="S1324" s="279" t="s">
        <v>394</v>
      </c>
      <c r="T1324" s="279" t="s">
        <v>394</v>
      </c>
      <c r="U1324" s="315" t="s">
        <v>394</v>
      </c>
      <c r="V1324" s="315" t="s">
        <v>394</v>
      </c>
      <c r="W1324" s="315" t="s">
        <v>394</v>
      </c>
      <c r="X1324" s="315" t="s">
        <v>394</v>
      </c>
      <c r="Y1324" s="281"/>
      <c r="Z1324" s="315" t="s">
        <v>394</v>
      </c>
      <c r="AA1324" s="315" t="s">
        <v>394</v>
      </c>
      <c r="AB1324" s="281"/>
      <c r="AC1324" s="279" t="s">
        <v>855</v>
      </c>
      <c r="AF1324" s="276" t="str">
        <f>IFERROR(VLOOKUP(A1324,'[1]قوائم الترجمة'!AC$2:AD$2397,1,0),"م")</f>
        <v>م</v>
      </c>
      <c r="AG1324" s="232"/>
      <c r="AH1324" s="233"/>
      <c r="AI1324" s="233"/>
      <c r="AJ1324" s="233"/>
      <c r="AL1324" s="267"/>
      <c r="AM1324" s="235"/>
      <c r="AO1324" s="233"/>
      <c r="AU1324" s="234"/>
    </row>
    <row r="1325" spans="1:47" ht="21" x14ac:dyDescent="0.4">
      <c r="A1325" s="278">
        <v>118947</v>
      </c>
      <c r="B1325" s="279" t="s">
        <v>4936</v>
      </c>
      <c r="C1325" s="279" t="s">
        <v>97</v>
      </c>
      <c r="D1325" s="279" t="s">
        <v>326</v>
      </c>
      <c r="E1325" s="279" t="s">
        <v>394</v>
      </c>
      <c r="F1325" s="303"/>
      <c r="G1325" s="303"/>
      <c r="H1325" s="279" t="s">
        <v>394</v>
      </c>
      <c r="I1325" s="279" t="s">
        <v>538</v>
      </c>
      <c r="J1325" s="279" t="s">
        <v>394</v>
      </c>
      <c r="K1325" s="279" t="s">
        <v>394</v>
      </c>
      <c r="L1325" s="279" t="s">
        <v>394</v>
      </c>
      <c r="M1325" s="279" t="s">
        <v>394</v>
      </c>
      <c r="N1325" s="279" t="s">
        <v>394</v>
      </c>
      <c r="O1325" s="279" t="s">
        <v>394</v>
      </c>
      <c r="P1325" s="315">
        <v>0</v>
      </c>
      <c r="Q1325" s="279" t="s">
        <v>394</v>
      </c>
      <c r="R1325" s="315" t="s">
        <v>394</v>
      </c>
      <c r="S1325" s="279" t="s">
        <v>394</v>
      </c>
      <c r="T1325" s="279" t="s">
        <v>394</v>
      </c>
      <c r="U1325" s="315" t="s">
        <v>394</v>
      </c>
      <c r="V1325" s="315" t="s">
        <v>394</v>
      </c>
      <c r="W1325" s="315" t="s">
        <v>394</v>
      </c>
      <c r="X1325" s="315" t="s">
        <v>394</v>
      </c>
      <c r="Y1325" s="281"/>
      <c r="Z1325" s="315" t="s">
        <v>394</v>
      </c>
      <c r="AA1325" s="315" t="s">
        <v>394</v>
      </c>
      <c r="AB1325" s="281"/>
      <c r="AC1325" s="279" t="s">
        <v>855</v>
      </c>
      <c r="AF1325" s="276" t="str">
        <f>IFERROR(VLOOKUP(A1325,'[1]قوائم الترجمة'!AC$2:AD$2397,1,0),"م")</f>
        <v>م</v>
      </c>
      <c r="AG1325" s="232"/>
      <c r="AH1325" s="233"/>
      <c r="AI1325" s="233"/>
      <c r="AJ1325" s="233"/>
      <c r="AL1325" s="267"/>
      <c r="AM1325" s="235"/>
      <c r="AU1325" s="234"/>
    </row>
    <row r="1326" spans="1:47" ht="21" x14ac:dyDescent="0.4">
      <c r="A1326" s="278">
        <v>118949</v>
      </c>
      <c r="B1326" s="279" t="s">
        <v>7203</v>
      </c>
      <c r="C1326" s="279" t="s">
        <v>198</v>
      </c>
      <c r="D1326" s="279" t="s">
        <v>294</v>
      </c>
      <c r="E1326" s="279" t="s">
        <v>394</v>
      </c>
      <c r="F1326" s="303"/>
      <c r="G1326" s="303"/>
      <c r="H1326" s="279" t="s">
        <v>394</v>
      </c>
      <c r="I1326" s="279" t="s">
        <v>539</v>
      </c>
      <c r="J1326" s="279" t="s">
        <v>394</v>
      </c>
      <c r="K1326" s="279" t="s">
        <v>394</v>
      </c>
      <c r="L1326" s="279" t="s">
        <v>394</v>
      </c>
      <c r="M1326" s="279" t="s">
        <v>394</v>
      </c>
      <c r="N1326" s="279" t="s">
        <v>394</v>
      </c>
      <c r="O1326" s="279" t="s">
        <v>394</v>
      </c>
      <c r="P1326" s="315">
        <v>0</v>
      </c>
      <c r="Q1326" s="279" t="s">
        <v>394</v>
      </c>
      <c r="R1326" s="315" t="s">
        <v>394</v>
      </c>
      <c r="S1326" s="279" t="s">
        <v>394</v>
      </c>
      <c r="T1326" s="279" t="s">
        <v>394</v>
      </c>
      <c r="U1326" s="315" t="s">
        <v>394</v>
      </c>
      <c r="V1326" s="315" t="s">
        <v>394</v>
      </c>
      <c r="W1326" s="315" t="s">
        <v>394</v>
      </c>
      <c r="X1326" s="315" t="s">
        <v>394</v>
      </c>
      <c r="Y1326" s="281"/>
      <c r="Z1326" s="315" t="s">
        <v>394</v>
      </c>
      <c r="AA1326" s="315" t="s">
        <v>394</v>
      </c>
      <c r="AB1326" s="281"/>
      <c r="AC1326" s="279" t="s">
        <v>855</v>
      </c>
      <c r="AF1326" s="276" t="str">
        <f>IFERROR(VLOOKUP(A1326,'[1]قوائم الترجمة'!AC$2:AD$2397,1,0),"م")</f>
        <v>م</v>
      </c>
      <c r="AG1326" s="245"/>
      <c r="AH1326" s="246"/>
      <c r="AI1326" s="246"/>
      <c r="AJ1326" s="246"/>
      <c r="AL1326" s="267"/>
      <c r="AM1326" s="235"/>
      <c r="AU1326" s="234"/>
    </row>
    <row r="1327" spans="1:47" ht="21" x14ac:dyDescent="0.4">
      <c r="A1327" s="278">
        <v>118951</v>
      </c>
      <c r="B1327" s="279" t="s">
        <v>4935</v>
      </c>
      <c r="C1327" s="279" t="s">
        <v>68</v>
      </c>
      <c r="D1327" s="279" t="s">
        <v>309</v>
      </c>
      <c r="E1327" s="279" t="s">
        <v>394</v>
      </c>
      <c r="F1327" s="303"/>
      <c r="G1327" s="303"/>
      <c r="H1327" s="279" t="s">
        <v>394</v>
      </c>
      <c r="I1327" s="279" t="s">
        <v>61</v>
      </c>
      <c r="J1327" s="279" t="s">
        <v>394</v>
      </c>
      <c r="K1327" s="279" t="s">
        <v>394</v>
      </c>
      <c r="L1327" s="279" t="s">
        <v>394</v>
      </c>
      <c r="M1327" s="279" t="s">
        <v>394</v>
      </c>
      <c r="N1327" s="279" t="s">
        <v>394</v>
      </c>
      <c r="O1327" s="279" t="s">
        <v>394</v>
      </c>
      <c r="P1327" s="315">
        <v>0</v>
      </c>
      <c r="Q1327" s="279" t="s">
        <v>394</v>
      </c>
      <c r="R1327" s="315" t="s">
        <v>394</v>
      </c>
      <c r="S1327" s="279" t="s">
        <v>394</v>
      </c>
      <c r="T1327" s="279" t="s">
        <v>394</v>
      </c>
      <c r="U1327" s="315" t="s">
        <v>394</v>
      </c>
      <c r="V1327" s="315" t="s">
        <v>394</v>
      </c>
      <c r="W1327" s="315" t="s">
        <v>394</v>
      </c>
      <c r="X1327" s="315" t="s">
        <v>394</v>
      </c>
      <c r="Y1327" s="281"/>
      <c r="Z1327" s="315" t="s">
        <v>394</v>
      </c>
      <c r="AA1327" s="315" t="s">
        <v>394</v>
      </c>
      <c r="AB1327" s="281"/>
      <c r="AC1327" s="279" t="s">
        <v>855</v>
      </c>
      <c r="AF1327" s="276" t="str">
        <f>IFERROR(VLOOKUP(A1327,'[1]قوائم الترجمة'!AC$2:AD$2397,1,0),"م")</f>
        <v>م</v>
      </c>
      <c r="AG1327" s="232"/>
      <c r="AH1327" s="233"/>
      <c r="AI1327" s="233"/>
      <c r="AJ1327" s="233"/>
      <c r="AL1327" s="267"/>
      <c r="AM1327" s="235"/>
      <c r="AU1327" s="234"/>
    </row>
    <row r="1328" spans="1:47" ht="21" x14ac:dyDescent="0.4">
      <c r="A1328" s="278">
        <v>118952</v>
      </c>
      <c r="B1328" s="279" t="s">
        <v>4934</v>
      </c>
      <c r="C1328" s="279" t="s">
        <v>175</v>
      </c>
      <c r="D1328" s="279" t="s">
        <v>297</v>
      </c>
      <c r="E1328" s="279" t="s">
        <v>394</v>
      </c>
      <c r="F1328" s="303"/>
      <c r="G1328" s="303"/>
      <c r="H1328" s="279" t="s">
        <v>394</v>
      </c>
      <c r="I1328" s="279" t="s">
        <v>67</v>
      </c>
      <c r="J1328" s="279" t="s">
        <v>394</v>
      </c>
      <c r="K1328" s="279" t="s">
        <v>394</v>
      </c>
      <c r="L1328" s="279" t="s">
        <v>394</v>
      </c>
      <c r="M1328" s="279" t="s">
        <v>394</v>
      </c>
      <c r="N1328" s="279" t="s">
        <v>394</v>
      </c>
      <c r="O1328" s="279" t="s">
        <v>394</v>
      </c>
      <c r="P1328" s="315">
        <v>0</v>
      </c>
      <c r="Q1328" s="279" t="s">
        <v>394</v>
      </c>
      <c r="R1328" s="315" t="s">
        <v>394</v>
      </c>
      <c r="S1328" s="279" t="s">
        <v>394</v>
      </c>
      <c r="T1328" s="279" t="s">
        <v>394</v>
      </c>
      <c r="U1328" s="315" t="s">
        <v>394</v>
      </c>
      <c r="V1328" s="315" t="s">
        <v>394</v>
      </c>
      <c r="W1328" s="315" t="s">
        <v>394</v>
      </c>
      <c r="X1328" s="315" t="s">
        <v>394</v>
      </c>
      <c r="Y1328" s="281"/>
      <c r="Z1328" s="315" t="s">
        <v>394</v>
      </c>
      <c r="AA1328" s="315" t="s">
        <v>394</v>
      </c>
      <c r="AB1328" s="281"/>
      <c r="AC1328" s="279" t="s">
        <v>855</v>
      </c>
      <c r="AF1328" s="276" t="str">
        <f>IFERROR(VLOOKUP(A1328,'[1]قوائم الترجمة'!AC$2:AD$2397,1,0),"م")</f>
        <v>م</v>
      </c>
      <c r="AG1328" s="232"/>
      <c r="AH1328" s="233"/>
      <c r="AI1328" s="233"/>
      <c r="AJ1328" s="233"/>
      <c r="AL1328" s="267"/>
      <c r="AM1328" s="235"/>
      <c r="AO1328" s="236"/>
      <c r="AU1328" s="234"/>
    </row>
    <row r="1329" spans="1:47" ht="21" x14ac:dyDescent="0.4">
      <c r="A1329" s="275">
        <v>118955</v>
      </c>
      <c r="B1329" s="276" t="s">
        <v>1271</v>
      </c>
      <c r="C1329" s="276" t="s">
        <v>1272</v>
      </c>
      <c r="D1329" s="276" t="s">
        <v>7215</v>
      </c>
      <c r="E1329" s="276" t="s">
        <v>423</v>
      </c>
      <c r="F1329" s="276" t="s">
        <v>8378</v>
      </c>
      <c r="G1329" s="276" t="s">
        <v>8379</v>
      </c>
      <c r="H1329" s="276" t="s">
        <v>8389</v>
      </c>
      <c r="I1329" s="276" t="s">
        <v>540</v>
      </c>
      <c r="J1329" s="276" t="s">
        <v>7215</v>
      </c>
      <c r="K1329" s="277">
        <v>0</v>
      </c>
      <c r="L1329" s="276" t="s">
        <v>7215</v>
      </c>
      <c r="M1329" s="303"/>
      <c r="N1329" s="276" t="s">
        <v>394</v>
      </c>
      <c r="O1329" s="276" t="s">
        <v>394</v>
      </c>
      <c r="P1329" s="315">
        <v>0</v>
      </c>
      <c r="Q1329" s="303"/>
      <c r="R1329" s="317" t="s">
        <v>394</v>
      </c>
      <c r="S1329" s="276" t="s">
        <v>394</v>
      </c>
      <c r="T1329" s="303"/>
      <c r="AC1329" s="276" t="s">
        <v>855</v>
      </c>
      <c r="AF1329" s="276">
        <f>IFERROR(VLOOKUP(A1329,'[1]قوائم الترجمة'!AC$2:AD$2397,1,0),"م")</f>
        <v>118955</v>
      </c>
      <c r="AG1329" s="232"/>
      <c r="AH1329" s="233"/>
      <c r="AI1329" s="233"/>
      <c r="AJ1329" s="233"/>
      <c r="AL1329" s="267"/>
      <c r="AM1329" s="235"/>
      <c r="AU1329" s="234"/>
    </row>
    <row r="1330" spans="1:47" ht="21" x14ac:dyDescent="0.4">
      <c r="A1330" s="278">
        <v>118957</v>
      </c>
      <c r="B1330" s="279" t="s">
        <v>4933</v>
      </c>
      <c r="C1330" s="279" t="s">
        <v>109</v>
      </c>
      <c r="D1330" s="279" t="s">
        <v>519</v>
      </c>
      <c r="E1330" s="279" t="s">
        <v>424</v>
      </c>
      <c r="F1330" s="279" t="s">
        <v>9151</v>
      </c>
      <c r="G1330" s="279" t="s">
        <v>419</v>
      </c>
      <c r="H1330" s="279" t="s">
        <v>425</v>
      </c>
      <c r="I1330" s="279" t="s">
        <v>61</v>
      </c>
      <c r="J1330" s="279" t="s">
        <v>426</v>
      </c>
      <c r="K1330" s="280">
        <v>2013</v>
      </c>
      <c r="L1330" s="279" t="s">
        <v>419</v>
      </c>
      <c r="M1330" s="279" t="s">
        <v>394</v>
      </c>
      <c r="N1330" s="279"/>
      <c r="O1330" s="279" t="s">
        <v>394</v>
      </c>
      <c r="P1330" s="315">
        <v>0</v>
      </c>
      <c r="Q1330" s="278"/>
      <c r="S1330" s="279" t="s">
        <v>394</v>
      </c>
      <c r="T1330" s="279" t="s">
        <v>394</v>
      </c>
      <c r="AC1330" s="279" t="s">
        <v>394</v>
      </c>
      <c r="AF1330" s="276">
        <f>IFERROR(VLOOKUP(A1330,'[1]قوائم الترجمة'!AC$2:AD$2397,1,0),"م")</f>
        <v>118957</v>
      </c>
      <c r="AG1330" s="232"/>
      <c r="AH1330" s="233"/>
      <c r="AI1330" s="233"/>
      <c r="AJ1330" s="233"/>
      <c r="AL1330" s="267"/>
      <c r="AM1330" s="235"/>
      <c r="AO1330" s="236"/>
      <c r="AU1330" s="234"/>
    </row>
    <row r="1331" spans="1:47" ht="21" x14ac:dyDescent="0.4">
      <c r="A1331" s="278">
        <v>118958</v>
      </c>
      <c r="B1331" s="279" t="s">
        <v>5746</v>
      </c>
      <c r="C1331" s="279" t="s">
        <v>92</v>
      </c>
      <c r="D1331" s="279" t="s">
        <v>274</v>
      </c>
      <c r="E1331" s="279" t="s">
        <v>394</v>
      </c>
      <c r="F1331" s="303"/>
      <c r="G1331" s="303"/>
      <c r="H1331" s="279" t="s">
        <v>394</v>
      </c>
      <c r="I1331" s="279" t="s">
        <v>539</v>
      </c>
      <c r="J1331" s="279" t="s">
        <v>394</v>
      </c>
      <c r="K1331" s="279" t="s">
        <v>394</v>
      </c>
      <c r="L1331" s="279" t="s">
        <v>394</v>
      </c>
      <c r="M1331" s="279" t="s">
        <v>394</v>
      </c>
      <c r="N1331" s="279" t="s">
        <v>394</v>
      </c>
      <c r="O1331" s="279" t="s">
        <v>394</v>
      </c>
      <c r="P1331" s="315">
        <v>0</v>
      </c>
      <c r="Q1331" s="279" t="s">
        <v>394</v>
      </c>
      <c r="R1331" s="315" t="s">
        <v>394</v>
      </c>
      <c r="S1331" s="279" t="s">
        <v>394</v>
      </c>
      <c r="T1331" s="279" t="s">
        <v>394</v>
      </c>
      <c r="U1331" s="315" t="s">
        <v>394</v>
      </c>
      <c r="V1331" s="315" t="s">
        <v>394</v>
      </c>
      <c r="W1331" s="315" t="s">
        <v>394</v>
      </c>
      <c r="X1331" s="315" t="s">
        <v>394</v>
      </c>
      <c r="Y1331" s="281"/>
      <c r="Z1331" s="315" t="s">
        <v>394</v>
      </c>
      <c r="AA1331" s="315" t="s">
        <v>394</v>
      </c>
      <c r="AB1331" s="281"/>
      <c r="AC1331" s="279" t="s">
        <v>855</v>
      </c>
      <c r="AF1331" s="276" t="str">
        <f>IFERROR(VLOOKUP(A1331,'[1]قوائم الترجمة'!AC$2:AD$2397,1,0),"م")</f>
        <v>م</v>
      </c>
      <c r="AG1331" s="232"/>
      <c r="AH1331" s="233"/>
      <c r="AI1331" s="233"/>
      <c r="AJ1331" s="233"/>
      <c r="AL1331" s="267"/>
      <c r="AM1331" s="235"/>
      <c r="AU1331" s="234"/>
    </row>
    <row r="1332" spans="1:47" ht="21" x14ac:dyDescent="0.4">
      <c r="A1332" s="278">
        <v>118960</v>
      </c>
      <c r="B1332" s="279" t="s">
        <v>5834</v>
      </c>
      <c r="C1332" s="279" t="s">
        <v>4925</v>
      </c>
      <c r="D1332" s="279" t="s">
        <v>257</v>
      </c>
      <c r="E1332" s="279" t="s">
        <v>394</v>
      </c>
      <c r="F1332" s="303"/>
      <c r="G1332" s="303"/>
      <c r="H1332" s="279" t="s">
        <v>394</v>
      </c>
      <c r="I1332" s="279" t="s">
        <v>61</v>
      </c>
      <c r="J1332" s="279" t="s">
        <v>394</v>
      </c>
      <c r="K1332" s="279" t="s">
        <v>394</v>
      </c>
      <c r="L1332" s="279" t="s">
        <v>394</v>
      </c>
      <c r="M1332" s="279" t="s">
        <v>394</v>
      </c>
      <c r="N1332" s="279" t="s">
        <v>394</v>
      </c>
      <c r="O1332" s="279" t="s">
        <v>394</v>
      </c>
      <c r="P1332" s="315">
        <v>0</v>
      </c>
      <c r="Q1332" s="279" t="s">
        <v>394</v>
      </c>
      <c r="R1332" s="315" t="s">
        <v>394</v>
      </c>
      <c r="S1332" s="279" t="s">
        <v>394</v>
      </c>
      <c r="T1332" s="279" t="s">
        <v>394</v>
      </c>
      <c r="U1332" s="315" t="s">
        <v>394</v>
      </c>
      <c r="V1332" s="315" t="s">
        <v>394</v>
      </c>
      <c r="W1332" s="315" t="s">
        <v>394</v>
      </c>
      <c r="X1332" s="315" t="s">
        <v>394</v>
      </c>
      <c r="Y1332" s="281"/>
      <c r="Z1332" s="315" t="s">
        <v>394</v>
      </c>
      <c r="AA1332" s="315" t="s">
        <v>394</v>
      </c>
      <c r="AB1332" s="281"/>
      <c r="AC1332" s="279" t="s">
        <v>855</v>
      </c>
      <c r="AF1332" s="276" t="str">
        <f>IFERROR(VLOOKUP(A1332,'[1]قوائم الترجمة'!AC$2:AD$2397,1,0),"م")</f>
        <v>م</v>
      </c>
      <c r="AG1332" s="232"/>
      <c r="AH1332" s="233"/>
      <c r="AI1332" s="233"/>
      <c r="AJ1332" s="233"/>
      <c r="AL1332" s="267"/>
      <c r="AM1332" s="235"/>
      <c r="AO1332" s="236"/>
      <c r="AU1332" s="234"/>
    </row>
    <row r="1333" spans="1:47" ht="21" x14ac:dyDescent="0.4">
      <c r="A1333" s="278">
        <v>118962</v>
      </c>
      <c r="B1333" s="279" t="s">
        <v>5933</v>
      </c>
      <c r="C1333" s="279" t="s">
        <v>174</v>
      </c>
      <c r="D1333" s="279" t="s">
        <v>461</v>
      </c>
      <c r="E1333" s="279" t="s">
        <v>394</v>
      </c>
      <c r="F1333" s="303"/>
      <c r="G1333" s="303"/>
      <c r="H1333" s="279" t="s">
        <v>394</v>
      </c>
      <c r="I1333" s="279" t="s">
        <v>539</v>
      </c>
      <c r="J1333" s="279" t="s">
        <v>394</v>
      </c>
      <c r="K1333" s="279" t="s">
        <v>394</v>
      </c>
      <c r="L1333" s="279" t="s">
        <v>394</v>
      </c>
      <c r="M1333" s="279" t="s">
        <v>394</v>
      </c>
      <c r="N1333" s="279" t="s">
        <v>394</v>
      </c>
      <c r="O1333" s="279" t="s">
        <v>394</v>
      </c>
      <c r="P1333" s="315">
        <v>0</v>
      </c>
      <c r="Q1333" s="279" t="s">
        <v>394</v>
      </c>
      <c r="R1333" s="315" t="s">
        <v>394</v>
      </c>
      <c r="S1333" s="279" t="s">
        <v>394</v>
      </c>
      <c r="T1333" s="279" t="s">
        <v>394</v>
      </c>
      <c r="U1333" s="315" t="s">
        <v>394</v>
      </c>
      <c r="V1333" s="315" t="s">
        <v>394</v>
      </c>
      <c r="W1333" s="315" t="s">
        <v>394</v>
      </c>
      <c r="X1333" s="315" t="s">
        <v>394</v>
      </c>
      <c r="Y1333" s="281"/>
      <c r="Z1333" s="315" t="s">
        <v>394</v>
      </c>
      <c r="AA1333" s="315" t="s">
        <v>394</v>
      </c>
      <c r="AB1333" s="281"/>
      <c r="AC1333" s="279" t="s">
        <v>855</v>
      </c>
      <c r="AF1333" s="276" t="str">
        <f>IFERROR(VLOOKUP(A1333,'[1]قوائم الترجمة'!AC$2:AD$2397,1,0),"م")</f>
        <v>م</v>
      </c>
      <c r="AG1333" s="232"/>
      <c r="AH1333" s="233"/>
      <c r="AI1333" s="233"/>
      <c r="AJ1333" s="233"/>
      <c r="AL1333" s="267"/>
      <c r="AM1333" s="235"/>
      <c r="AU1333" s="234"/>
    </row>
    <row r="1334" spans="1:47" ht="21" x14ac:dyDescent="0.4">
      <c r="A1334" s="278">
        <v>118963</v>
      </c>
      <c r="B1334" s="279" t="s">
        <v>5956</v>
      </c>
      <c r="C1334" s="279" t="s">
        <v>1394</v>
      </c>
      <c r="D1334" s="279" t="s">
        <v>583</v>
      </c>
      <c r="E1334" s="279" t="s">
        <v>394</v>
      </c>
      <c r="F1334" s="303"/>
      <c r="G1334" s="303"/>
      <c r="H1334" s="279" t="s">
        <v>394</v>
      </c>
      <c r="I1334" s="279" t="s">
        <v>539</v>
      </c>
      <c r="J1334" s="279" t="s">
        <v>394</v>
      </c>
      <c r="K1334" s="279" t="s">
        <v>394</v>
      </c>
      <c r="L1334" s="279" t="s">
        <v>394</v>
      </c>
      <c r="M1334" s="279" t="s">
        <v>394</v>
      </c>
      <c r="N1334" s="279" t="s">
        <v>394</v>
      </c>
      <c r="O1334" s="279" t="s">
        <v>394</v>
      </c>
      <c r="P1334" s="315">
        <v>0</v>
      </c>
      <c r="Q1334" s="279" t="s">
        <v>394</v>
      </c>
      <c r="R1334" s="315" t="s">
        <v>394</v>
      </c>
      <c r="S1334" s="279" t="s">
        <v>394</v>
      </c>
      <c r="T1334" s="279" t="s">
        <v>394</v>
      </c>
      <c r="U1334" s="315" t="s">
        <v>394</v>
      </c>
      <c r="V1334" s="315" t="s">
        <v>394</v>
      </c>
      <c r="W1334" s="315" t="s">
        <v>394</v>
      </c>
      <c r="X1334" s="315" t="s">
        <v>394</v>
      </c>
      <c r="Y1334" s="281"/>
      <c r="Z1334" s="315" t="s">
        <v>394</v>
      </c>
      <c r="AA1334" s="315" t="s">
        <v>394</v>
      </c>
      <c r="AB1334" s="281"/>
      <c r="AC1334" s="279" t="s">
        <v>855</v>
      </c>
      <c r="AF1334" s="276" t="str">
        <f>IFERROR(VLOOKUP(A1334,'[1]قوائم الترجمة'!AC$2:AD$2397,1,0),"م")</f>
        <v>م</v>
      </c>
      <c r="AG1334" s="232"/>
      <c r="AH1334" s="233"/>
      <c r="AI1334" s="233"/>
      <c r="AJ1334" s="233"/>
      <c r="AL1334" s="267"/>
      <c r="AM1334" s="235"/>
      <c r="AO1334" s="233"/>
      <c r="AU1334" s="234"/>
    </row>
    <row r="1335" spans="1:47" ht="21" x14ac:dyDescent="0.4">
      <c r="A1335" s="278">
        <v>118969</v>
      </c>
      <c r="B1335" s="279" t="s">
        <v>6227</v>
      </c>
      <c r="C1335" s="279" t="s">
        <v>555</v>
      </c>
      <c r="D1335" s="279" t="s">
        <v>299</v>
      </c>
      <c r="E1335" s="279" t="s">
        <v>394</v>
      </c>
      <c r="F1335" s="303"/>
      <c r="G1335" s="303"/>
      <c r="H1335" s="279" t="s">
        <v>394</v>
      </c>
      <c r="I1335" s="279" t="s">
        <v>539</v>
      </c>
      <c r="J1335" s="279" t="s">
        <v>394</v>
      </c>
      <c r="K1335" s="279" t="s">
        <v>394</v>
      </c>
      <c r="L1335" s="279" t="s">
        <v>394</v>
      </c>
      <c r="M1335" s="279" t="s">
        <v>394</v>
      </c>
      <c r="N1335" s="279" t="s">
        <v>394</v>
      </c>
      <c r="O1335" s="279" t="s">
        <v>394</v>
      </c>
      <c r="P1335" s="315">
        <v>0</v>
      </c>
      <c r="Q1335" s="279" t="s">
        <v>394</v>
      </c>
      <c r="R1335" s="315" t="s">
        <v>394</v>
      </c>
      <c r="S1335" s="279" t="s">
        <v>394</v>
      </c>
      <c r="T1335" s="279" t="s">
        <v>394</v>
      </c>
      <c r="U1335" s="315" t="s">
        <v>394</v>
      </c>
      <c r="V1335" s="315" t="s">
        <v>394</v>
      </c>
      <c r="W1335" s="315" t="s">
        <v>394</v>
      </c>
      <c r="X1335" s="315" t="s">
        <v>394</v>
      </c>
      <c r="Y1335" s="281"/>
      <c r="Z1335" s="315" t="s">
        <v>394</v>
      </c>
      <c r="AA1335" s="315" t="s">
        <v>394</v>
      </c>
      <c r="AB1335" s="281"/>
      <c r="AC1335" s="279" t="s">
        <v>855</v>
      </c>
      <c r="AF1335" s="276" t="str">
        <f>IFERROR(VLOOKUP(A1335,'[1]قوائم الترجمة'!AC$2:AD$2397,1,0),"م")</f>
        <v>م</v>
      </c>
      <c r="AG1335" s="232"/>
      <c r="AH1335" s="233"/>
      <c r="AI1335" s="233"/>
      <c r="AJ1335" s="233"/>
      <c r="AL1335" s="267"/>
      <c r="AM1335" s="235"/>
      <c r="AU1335" s="234"/>
    </row>
    <row r="1336" spans="1:47" ht="21" x14ac:dyDescent="0.4">
      <c r="A1336" s="278">
        <v>118971</v>
      </c>
      <c r="B1336" s="279" t="s">
        <v>6347</v>
      </c>
      <c r="C1336" s="279" t="s">
        <v>109</v>
      </c>
      <c r="D1336" s="279" t="s">
        <v>752</v>
      </c>
      <c r="E1336" s="279" t="s">
        <v>394</v>
      </c>
      <c r="F1336" s="303"/>
      <c r="G1336" s="303"/>
      <c r="H1336" s="279" t="s">
        <v>394</v>
      </c>
      <c r="I1336" s="279" t="s">
        <v>538</v>
      </c>
      <c r="J1336" s="279" t="s">
        <v>394</v>
      </c>
      <c r="K1336" s="279" t="s">
        <v>394</v>
      </c>
      <c r="L1336" s="279" t="s">
        <v>394</v>
      </c>
      <c r="M1336" s="279" t="s">
        <v>394</v>
      </c>
      <c r="N1336" s="279" t="s">
        <v>394</v>
      </c>
      <c r="O1336" s="279" t="s">
        <v>394</v>
      </c>
      <c r="P1336" s="315">
        <v>0</v>
      </c>
      <c r="Q1336" s="279" t="s">
        <v>394</v>
      </c>
      <c r="R1336" s="315" t="s">
        <v>394</v>
      </c>
      <c r="S1336" s="279" t="s">
        <v>394</v>
      </c>
      <c r="T1336" s="279" t="s">
        <v>394</v>
      </c>
      <c r="U1336" s="315" t="s">
        <v>394</v>
      </c>
      <c r="V1336" s="315" t="s">
        <v>394</v>
      </c>
      <c r="W1336" s="315" t="s">
        <v>394</v>
      </c>
      <c r="X1336" s="315" t="s">
        <v>394</v>
      </c>
      <c r="Y1336" s="281"/>
      <c r="Z1336" s="315" t="s">
        <v>394</v>
      </c>
      <c r="AA1336" s="315" t="s">
        <v>394</v>
      </c>
      <c r="AB1336" s="281"/>
      <c r="AC1336" s="279" t="s">
        <v>855</v>
      </c>
      <c r="AF1336" s="276" t="str">
        <f>IFERROR(VLOOKUP(A1336,'[1]قوائم الترجمة'!AC$2:AD$2397,1,0),"م")</f>
        <v>م</v>
      </c>
      <c r="AG1336" s="232"/>
      <c r="AH1336" s="233"/>
      <c r="AI1336" s="233"/>
      <c r="AJ1336" s="233"/>
      <c r="AL1336" s="267"/>
      <c r="AM1336" s="235"/>
      <c r="AO1336" s="236"/>
      <c r="AU1336" s="234"/>
    </row>
    <row r="1337" spans="1:47" ht="21" x14ac:dyDescent="0.4">
      <c r="A1337" s="278">
        <v>118974</v>
      </c>
      <c r="B1337" s="279" t="s">
        <v>4931</v>
      </c>
      <c r="C1337" s="279" t="s">
        <v>65</v>
      </c>
      <c r="D1337" s="279" t="s">
        <v>4932</v>
      </c>
      <c r="E1337" s="279" t="s">
        <v>424</v>
      </c>
      <c r="F1337" s="279" t="s">
        <v>9152</v>
      </c>
      <c r="G1337" s="279" t="s">
        <v>402</v>
      </c>
      <c r="H1337" s="279" t="s">
        <v>425</v>
      </c>
      <c r="I1337" s="279" t="s">
        <v>8485</v>
      </c>
      <c r="J1337" s="279" t="s">
        <v>426</v>
      </c>
      <c r="K1337" s="280">
        <v>2015</v>
      </c>
      <c r="L1337" s="279" t="s">
        <v>402</v>
      </c>
      <c r="M1337" s="279" t="s">
        <v>394</v>
      </c>
      <c r="N1337" s="279" t="s">
        <v>394</v>
      </c>
      <c r="O1337" s="279" t="s">
        <v>394</v>
      </c>
      <c r="P1337" s="315">
        <v>0</v>
      </c>
      <c r="Q1337" s="278"/>
      <c r="S1337" s="279" t="s">
        <v>394</v>
      </c>
      <c r="T1337" s="279" t="s">
        <v>394</v>
      </c>
      <c r="AC1337" s="279" t="s">
        <v>394</v>
      </c>
      <c r="AF1337" s="276">
        <f>IFERROR(VLOOKUP(A1337,'[1]قوائم الترجمة'!AC$2:AD$2397,1,0),"م")</f>
        <v>118974</v>
      </c>
      <c r="AG1337" s="232"/>
      <c r="AH1337" s="233"/>
      <c r="AI1337" s="233"/>
      <c r="AJ1337" s="233"/>
      <c r="AL1337" s="267"/>
      <c r="AM1337" s="235"/>
      <c r="AU1337" s="234"/>
    </row>
    <row r="1338" spans="1:47" ht="21" x14ac:dyDescent="0.4">
      <c r="A1338" s="278">
        <v>118975</v>
      </c>
      <c r="B1338" s="279" t="s">
        <v>4930</v>
      </c>
      <c r="C1338" s="279" t="s">
        <v>191</v>
      </c>
      <c r="D1338" s="279" t="s">
        <v>310</v>
      </c>
      <c r="E1338" s="279" t="s">
        <v>394</v>
      </c>
      <c r="F1338" s="303"/>
      <c r="G1338" s="303"/>
      <c r="H1338" s="279" t="s">
        <v>394</v>
      </c>
      <c r="I1338" s="279" t="s">
        <v>540</v>
      </c>
      <c r="J1338" s="279" t="s">
        <v>394</v>
      </c>
      <c r="K1338" s="279" t="s">
        <v>394</v>
      </c>
      <c r="L1338" s="279" t="s">
        <v>394</v>
      </c>
      <c r="M1338" s="279" t="s">
        <v>394</v>
      </c>
      <c r="N1338" s="279" t="s">
        <v>394</v>
      </c>
      <c r="O1338" s="279" t="s">
        <v>394</v>
      </c>
      <c r="P1338" s="315">
        <v>0</v>
      </c>
      <c r="Q1338" s="279" t="s">
        <v>394</v>
      </c>
      <c r="R1338" s="315" t="s">
        <v>394</v>
      </c>
      <c r="S1338" s="279" t="s">
        <v>394</v>
      </c>
      <c r="T1338" s="279" t="s">
        <v>394</v>
      </c>
      <c r="U1338" s="315" t="s">
        <v>394</v>
      </c>
      <c r="V1338" s="315" t="s">
        <v>394</v>
      </c>
      <c r="W1338" s="315" t="s">
        <v>394</v>
      </c>
      <c r="X1338" s="315" t="s">
        <v>394</v>
      </c>
      <c r="Y1338" s="281"/>
      <c r="Z1338" s="315" t="s">
        <v>394</v>
      </c>
      <c r="AA1338" s="315" t="s">
        <v>394</v>
      </c>
      <c r="AB1338" s="281"/>
      <c r="AC1338" s="279" t="s">
        <v>855</v>
      </c>
      <c r="AF1338" s="276" t="str">
        <f>IFERROR(VLOOKUP(A1338,'[1]قوائم الترجمة'!AC$2:AD$2397,1,0),"م")</f>
        <v>م</v>
      </c>
      <c r="AG1338" s="232"/>
      <c r="AH1338" s="233"/>
      <c r="AI1338" s="233"/>
      <c r="AJ1338" s="233"/>
      <c r="AL1338" s="267"/>
      <c r="AM1338" s="235"/>
      <c r="AU1338" s="234"/>
    </row>
    <row r="1339" spans="1:47" ht="21" x14ac:dyDescent="0.4">
      <c r="A1339" s="278">
        <v>118976</v>
      </c>
      <c r="B1339" s="279" t="s">
        <v>6619</v>
      </c>
      <c r="C1339" s="279" t="s">
        <v>543</v>
      </c>
      <c r="D1339" s="279" t="s">
        <v>669</v>
      </c>
      <c r="E1339" s="279" t="s">
        <v>394</v>
      </c>
      <c r="F1339" s="303"/>
      <c r="G1339" s="303"/>
      <c r="H1339" s="279" t="s">
        <v>394</v>
      </c>
      <c r="I1339" s="279" t="s">
        <v>540</v>
      </c>
      <c r="J1339" s="279" t="s">
        <v>394</v>
      </c>
      <c r="K1339" s="279" t="s">
        <v>394</v>
      </c>
      <c r="L1339" s="279" t="s">
        <v>394</v>
      </c>
      <c r="M1339" s="279" t="s">
        <v>394</v>
      </c>
      <c r="N1339" s="279" t="s">
        <v>394</v>
      </c>
      <c r="O1339" s="279" t="s">
        <v>394</v>
      </c>
      <c r="P1339" s="315">
        <v>0</v>
      </c>
      <c r="Q1339" s="279" t="s">
        <v>394</v>
      </c>
      <c r="R1339" s="315" t="s">
        <v>394</v>
      </c>
      <c r="S1339" s="279" t="s">
        <v>394</v>
      </c>
      <c r="T1339" s="279" t="s">
        <v>394</v>
      </c>
      <c r="U1339" s="315" t="s">
        <v>394</v>
      </c>
      <c r="V1339" s="315" t="s">
        <v>394</v>
      </c>
      <c r="W1339" s="315" t="s">
        <v>394</v>
      </c>
      <c r="X1339" s="315" t="s">
        <v>394</v>
      </c>
      <c r="Y1339" s="281"/>
      <c r="Z1339" s="315" t="s">
        <v>394</v>
      </c>
      <c r="AA1339" s="315" t="s">
        <v>394</v>
      </c>
      <c r="AB1339" s="281"/>
      <c r="AC1339" s="279" t="s">
        <v>855</v>
      </c>
      <c r="AF1339" s="276" t="str">
        <f>IFERROR(VLOOKUP(A1339,'[1]قوائم الترجمة'!AC$2:AD$2397,1,0),"م")</f>
        <v>م</v>
      </c>
      <c r="AG1339" s="232"/>
      <c r="AH1339" s="233"/>
      <c r="AI1339" s="233"/>
      <c r="AJ1339" s="233"/>
      <c r="AL1339" s="267"/>
      <c r="AM1339" s="235"/>
      <c r="AO1339" s="236"/>
      <c r="AU1339" s="234"/>
    </row>
    <row r="1340" spans="1:47" ht="21" x14ac:dyDescent="0.4">
      <c r="A1340" s="278">
        <v>118980</v>
      </c>
      <c r="B1340" s="279" t="s">
        <v>4929</v>
      </c>
      <c r="C1340" s="279" t="s">
        <v>71</v>
      </c>
      <c r="D1340" s="279" t="s">
        <v>942</v>
      </c>
      <c r="E1340" s="279" t="s">
        <v>394</v>
      </c>
      <c r="F1340" s="303"/>
      <c r="G1340" s="303"/>
      <c r="H1340" s="279" t="s">
        <v>394</v>
      </c>
      <c r="I1340" s="279" t="s">
        <v>538</v>
      </c>
      <c r="J1340" s="279" t="s">
        <v>394</v>
      </c>
      <c r="K1340" s="279" t="s">
        <v>394</v>
      </c>
      <c r="L1340" s="279" t="s">
        <v>394</v>
      </c>
      <c r="M1340" s="279" t="s">
        <v>394</v>
      </c>
      <c r="N1340" s="279" t="s">
        <v>394</v>
      </c>
      <c r="O1340" s="279" t="s">
        <v>394</v>
      </c>
      <c r="P1340" s="315">
        <v>0</v>
      </c>
      <c r="Q1340" s="279" t="s">
        <v>394</v>
      </c>
      <c r="R1340" s="315" t="s">
        <v>394</v>
      </c>
      <c r="S1340" s="279" t="s">
        <v>394</v>
      </c>
      <c r="T1340" s="279" t="s">
        <v>394</v>
      </c>
      <c r="U1340" s="315" t="s">
        <v>394</v>
      </c>
      <c r="V1340" s="315" t="s">
        <v>394</v>
      </c>
      <c r="W1340" s="315" t="s">
        <v>394</v>
      </c>
      <c r="X1340" s="315" t="s">
        <v>394</v>
      </c>
      <c r="Y1340" s="281"/>
      <c r="Z1340" s="315" t="s">
        <v>394</v>
      </c>
      <c r="AA1340" s="315" t="s">
        <v>394</v>
      </c>
      <c r="AB1340" s="281"/>
      <c r="AC1340" s="279" t="s">
        <v>394</v>
      </c>
      <c r="AF1340" s="276" t="str">
        <f>IFERROR(VLOOKUP(A1340,'[1]قوائم الترجمة'!AC$2:AD$2397,1,0),"م")</f>
        <v>م</v>
      </c>
      <c r="AG1340" s="232"/>
      <c r="AH1340" s="233"/>
      <c r="AI1340" s="233"/>
      <c r="AJ1340" s="233"/>
      <c r="AL1340" s="267"/>
      <c r="AM1340" s="235"/>
      <c r="AU1340" s="234"/>
    </row>
    <row r="1341" spans="1:47" ht="21" x14ac:dyDescent="0.4">
      <c r="A1341" s="278">
        <v>118982</v>
      </c>
      <c r="B1341" s="279" t="s">
        <v>4928</v>
      </c>
      <c r="C1341" s="279" t="s">
        <v>68</v>
      </c>
      <c r="D1341" s="279" t="s">
        <v>521</v>
      </c>
      <c r="E1341" s="279" t="s">
        <v>424</v>
      </c>
      <c r="F1341" s="279" t="s">
        <v>9153</v>
      </c>
      <c r="G1341" s="279" t="s">
        <v>402</v>
      </c>
      <c r="H1341" s="279" t="s">
        <v>425</v>
      </c>
      <c r="I1341" s="279" t="s">
        <v>538</v>
      </c>
      <c r="J1341" s="279" t="s">
        <v>426</v>
      </c>
      <c r="K1341" s="280">
        <v>2011</v>
      </c>
      <c r="L1341" s="279" t="s">
        <v>402</v>
      </c>
      <c r="M1341" s="279" t="s">
        <v>394</v>
      </c>
      <c r="N1341" s="279" t="s">
        <v>394</v>
      </c>
      <c r="O1341" s="279" t="s">
        <v>394</v>
      </c>
      <c r="P1341" s="315">
        <v>0</v>
      </c>
      <c r="Q1341" s="278"/>
      <c r="S1341" s="279" t="s">
        <v>394</v>
      </c>
      <c r="T1341" s="279" t="s">
        <v>394</v>
      </c>
      <c r="AC1341" s="279" t="s">
        <v>394</v>
      </c>
      <c r="AF1341" s="276">
        <f>IFERROR(VLOOKUP(A1341,'[1]قوائم الترجمة'!AC$2:AD$2397,1,0),"م")</f>
        <v>118982</v>
      </c>
      <c r="AG1341" s="232"/>
      <c r="AH1341" s="233"/>
      <c r="AI1341" s="233"/>
      <c r="AJ1341" s="233"/>
      <c r="AL1341" s="267"/>
      <c r="AM1341" s="235"/>
      <c r="AO1341" s="236"/>
      <c r="AU1341" s="234"/>
    </row>
    <row r="1342" spans="1:47" ht="21" x14ac:dyDescent="0.4">
      <c r="A1342" s="278">
        <v>118983</v>
      </c>
      <c r="B1342" s="279" t="s">
        <v>1393</v>
      </c>
      <c r="C1342" s="279" t="s">
        <v>156</v>
      </c>
      <c r="D1342" s="279" t="s">
        <v>307</v>
      </c>
      <c r="E1342" s="279" t="s">
        <v>424</v>
      </c>
      <c r="F1342" s="279" t="s">
        <v>8378</v>
      </c>
      <c r="G1342" s="279" t="s">
        <v>8379</v>
      </c>
      <c r="H1342" s="279" t="s">
        <v>425</v>
      </c>
      <c r="I1342" s="279" t="s">
        <v>61</v>
      </c>
      <c r="J1342" s="279" t="s">
        <v>7215</v>
      </c>
      <c r="K1342" s="280">
        <v>0</v>
      </c>
      <c r="L1342" s="279" t="s">
        <v>7215</v>
      </c>
      <c r="M1342" s="279" t="s">
        <v>394</v>
      </c>
      <c r="N1342" s="279"/>
      <c r="O1342" s="279" t="s">
        <v>394</v>
      </c>
      <c r="P1342" s="315">
        <v>0</v>
      </c>
      <c r="Q1342" s="278"/>
      <c r="S1342" s="279" t="s">
        <v>394</v>
      </c>
      <c r="T1342" s="279" t="s">
        <v>394</v>
      </c>
      <c r="AC1342" s="279" t="s">
        <v>855</v>
      </c>
      <c r="AF1342" s="276">
        <f>IFERROR(VLOOKUP(A1342,'[1]قوائم الترجمة'!AC$2:AD$2397,1,0),"م")</f>
        <v>118983</v>
      </c>
      <c r="AG1342" s="232"/>
      <c r="AH1342" s="233"/>
      <c r="AI1342" s="233"/>
      <c r="AJ1342" s="233"/>
      <c r="AL1342" s="267"/>
      <c r="AM1342" s="235"/>
      <c r="AU1342" s="234"/>
    </row>
    <row r="1343" spans="1:47" ht="21" x14ac:dyDescent="0.4">
      <c r="A1343" s="278">
        <v>118984</v>
      </c>
      <c r="B1343" s="279" t="s">
        <v>4927</v>
      </c>
      <c r="C1343" s="279" t="s">
        <v>153</v>
      </c>
      <c r="D1343" s="279" t="s">
        <v>240</v>
      </c>
      <c r="E1343" s="279" t="s">
        <v>424</v>
      </c>
      <c r="F1343" s="279" t="s">
        <v>8378</v>
      </c>
      <c r="G1343" s="279" t="s">
        <v>9154</v>
      </c>
      <c r="H1343" s="279" t="s">
        <v>425</v>
      </c>
      <c r="I1343" s="279" t="s">
        <v>61</v>
      </c>
      <c r="J1343" s="279" t="s">
        <v>426</v>
      </c>
      <c r="K1343" s="280">
        <v>0</v>
      </c>
      <c r="L1343" s="279" t="s">
        <v>404</v>
      </c>
      <c r="M1343" s="279" t="s">
        <v>394</v>
      </c>
      <c r="N1343" s="279" t="s">
        <v>394</v>
      </c>
      <c r="O1343" s="279" t="s">
        <v>394</v>
      </c>
      <c r="P1343" s="315">
        <v>0</v>
      </c>
      <c r="Q1343" s="278"/>
      <c r="S1343" s="279" t="s">
        <v>394</v>
      </c>
      <c r="T1343" s="279" t="s">
        <v>394</v>
      </c>
      <c r="AC1343" s="279" t="s">
        <v>394</v>
      </c>
      <c r="AF1343" s="276">
        <f>IFERROR(VLOOKUP(A1343,'[1]قوائم الترجمة'!AC$2:AD$2397,1,0),"م")</f>
        <v>118984</v>
      </c>
      <c r="AG1343" s="232"/>
      <c r="AH1343" s="233"/>
      <c r="AI1343" s="233"/>
      <c r="AJ1343" s="233"/>
      <c r="AL1343" s="267"/>
      <c r="AM1343" s="235"/>
      <c r="AO1343" s="233"/>
      <c r="AU1343" s="234"/>
    </row>
    <row r="1344" spans="1:47" ht="21" x14ac:dyDescent="0.4">
      <c r="A1344" s="278">
        <v>118985</v>
      </c>
      <c r="B1344" s="279" t="s">
        <v>7049</v>
      </c>
      <c r="C1344" s="279" t="s">
        <v>1121</v>
      </c>
      <c r="D1344" s="279" t="s">
        <v>263</v>
      </c>
      <c r="E1344" s="279" t="s">
        <v>394</v>
      </c>
      <c r="F1344" s="303"/>
      <c r="G1344" s="303"/>
      <c r="H1344" s="279" t="s">
        <v>394</v>
      </c>
      <c r="I1344" s="279" t="s">
        <v>540</v>
      </c>
      <c r="J1344" s="279" t="s">
        <v>394</v>
      </c>
      <c r="K1344" s="279" t="s">
        <v>394</v>
      </c>
      <c r="L1344" s="279" t="s">
        <v>394</v>
      </c>
      <c r="M1344" s="279" t="s">
        <v>394</v>
      </c>
      <c r="N1344" s="279" t="s">
        <v>394</v>
      </c>
      <c r="O1344" s="279" t="s">
        <v>394</v>
      </c>
      <c r="P1344" s="315">
        <v>0</v>
      </c>
      <c r="Q1344" s="279" t="s">
        <v>394</v>
      </c>
      <c r="R1344" s="315" t="s">
        <v>394</v>
      </c>
      <c r="S1344" s="279" t="s">
        <v>394</v>
      </c>
      <c r="T1344" s="279" t="s">
        <v>394</v>
      </c>
      <c r="U1344" s="315" t="s">
        <v>394</v>
      </c>
      <c r="V1344" s="315" t="s">
        <v>394</v>
      </c>
      <c r="W1344" s="315" t="s">
        <v>394</v>
      </c>
      <c r="X1344" s="315" t="s">
        <v>394</v>
      </c>
      <c r="Y1344" s="281"/>
      <c r="Z1344" s="315" t="s">
        <v>394</v>
      </c>
      <c r="AA1344" s="315" t="s">
        <v>394</v>
      </c>
      <c r="AB1344" s="281"/>
      <c r="AC1344" s="279" t="s">
        <v>855</v>
      </c>
      <c r="AF1344" s="276" t="str">
        <f>IFERROR(VLOOKUP(A1344,'[1]قوائم الترجمة'!AC$2:AD$2397,1,0),"م")</f>
        <v>م</v>
      </c>
      <c r="AG1344" s="232"/>
      <c r="AH1344" s="233"/>
      <c r="AI1344" s="233"/>
      <c r="AJ1344" s="233"/>
      <c r="AL1344" s="267"/>
      <c r="AM1344" s="235"/>
      <c r="AU1344" s="234"/>
    </row>
    <row r="1345" spans="1:47" ht="21" x14ac:dyDescent="0.4">
      <c r="A1345" s="278">
        <v>118988</v>
      </c>
      <c r="B1345" s="279" t="s">
        <v>4926</v>
      </c>
      <c r="C1345" s="279" t="s">
        <v>946</v>
      </c>
      <c r="D1345" s="279" t="s">
        <v>537</v>
      </c>
      <c r="E1345" s="279" t="s">
        <v>424</v>
      </c>
      <c r="F1345" s="279" t="s">
        <v>8853</v>
      </c>
      <c r="G1345" s="279" t="s">
        <v>402</v>
      </c>
      <c r="H1345" s="279" t="s">
        <v>425</v>
      </c>
      <c r="I1345" s="279" t="s">
        <v>538</v>
      </c>
      <c r="J1345" s="279" t="s">
        <v>426</v>
      </c>
      <c r="K1345" s="280">
        <v>2015</v>
      </c>
      <c r="L1345" s="279" t="s">
        <v>404</v>
      </c>
      <c r="M1345" s="279" t="s">
        <v>394</v>
      </c>
      <c r="N1345" s="279" t="s">
        <v>394</v>
      </c>
      <c r="O1345" s="279" t="s">
        <v>394</v>
      </c>
      <c r="P1345" s="315">
        <v>0</v>
      </c>
      <c r="Q1345" s="278"/>
      <c r="S1345" s="279" t="s">
        <v>394</v>
      </c>
      <c r="T1345" s="279" t="s">
        <v>394</v>
      </c>
      <c r="AC1345" s="279" t="s">
        <v>394</v>
      </c>
      <c r="AF1345" s="276">
        <f>IFERROR(VLOOKUP(A1345,'[1]قوائم الترجمة'!AC$2:AD$2397,1,0),"م")</f>
        <v>118988</v>
      </c>
      <c r="AG1345" s="232"/>
      <c r="AH1345" s="233"/>
      <c r="AI1345" s="233"/>
      <c r="AJ1345" s="233"/>
      <c r="AL1345" s="267"/>
      <c r="AM1345" s="235"/>
      <c r="AO1345" s="233"/>
      <c r="AU1345" s="234"/>
    </row>
    <row r="1346" spans="1:47" ht="21" x14ac:dyDescent="0.4">
      <c r="A1346" s="278">
        <v>118994</v>
      </c>
      <c r="B1346" s="279" t="s">
        <v>4924</v>
      </c>
      <c r="C1346" s="279" t="s">
        <v>4925</v>
      </c>
      <c r="D1346" s="279" t="s">
        <v>257</v>
      </c>
      <c r="E1346" s="279" t="s">
        <v>394</v>
      </c>
      <c r="F1346" s="303"/>
      <c r="G1346" s="303"/>
      <c r="H1346" s="279" t="s">
        <v>394</v>
      </c>
      <c r="I1346" s="279" t="s">
        <v>61</v>
      </c>
      <c r="J1346" s="279" t="s">
        <v>394</v>
      </c>
      <c r="K1346" s="279" t="s">
        <v>394</v>
      </c>
      <c r="L1346" s="279" t="s">
        <v>394</v>
      </c>
      <c r="M1346" s="279" t="s">
        <v>394</v>
      </c>
      <c r="N1346" s="279" t="s">
        <v>394</v>
      </c>
      <c r="O1346" s="279" t="s">
        <v>394</v>
      </c>
      <c r="P1346" s="315">
        <v>0</v>
      </c>
      <c r="Q1346" s="279" t="s">
        <v>394</v>
      </c>
      <c r="R1346" s="315" t="s">
        <v>394</v>
      </c>
      <c r="S1346" s="279" t="s">
        <v>394</v>
      </c>
      <c r="T1346" s="279" t="s">
        <v>394</v>
      </c>
      <c r="U1346" s="315" t="s">
        <v>394</v>
      </c>
      <c r="V1346" s="315" t="s">
        <v>394</v>
      </c>
      <c r="W1346" s="315" t="s">
        <v>394</v>
      </c>
      <c r="X1346" s="315" t="s">
        <v>394</v>
      </c>
      <c r="Y1346" s="281"/>
      <c r="Z1346" s="315" t="s">
        <v>394</v>
      </c>
      <c r="AA1346" s="315" t="s">
        <v>394</v>
      </c>
      <c r="AB1346" s="281"/>
      <c r="AC1346" s="279" t="s">
        <v>855</v>
      </c>
      <c r="AF1346" s="276" t="str">
        <f>IFERROR(VLOOKUP(A1346,'[1]قوائم الترجمة'!AC$2:AD$2397,1,0),"م")</f>
        <v>م</v>
      </c>
      <c r="AG1346" s="232"/>
      <c r="AH1346" s="233"/>
      <c r="AI1346" s="233"/>
      <c r="AJ1346" s="233"/>
      <c r="AL1346" s="267"/>
      <c r="AM1346" s="235"/>
      <c r="AU1346" s="234"/>
    </row>
    <row r="1347" spans="1:47" ht="21" x14ac:dyDescent="0.4">
      <c r="A1347" s="278">
        <v>119002</v>
      </c>
      <c r="B1347" s="279" t="s">
        <v>7862</v>
      </c>
      <c r="C1347" s="279" t="s">
        <v>108</v>
      </c>
      <c r="D1347" s="279" t="s">
        <v>316</v>
      </c>
      <c r="E1347" s="279" t="s">
        <v>394</v>
      </c>
      <c r="F1347" s="303"/>
      <c r="G1347" s="303"/>
      <c r="H1347" s="279" t="s">
        <v>394</v>
      </c>
      <c r="I1347" s="279" t="s">
        <v>538</v>
      </c>
      <c r="J1347" s="279" t="s">
        <v>394</v>
      </c>
      <c r="K1347" s="279" t="s">
        <v>394</v>
      </c>
      <c r="L1347" s="279" t="s">
        <v>394</v>
      </c>
      <c r="M1347" s="279" t="s">
        <v>394</v>
      </c>
      <c r="N1347" s="279" t="s">
        <v>394</v>
      </c>
      <c r="O1347" s="279" t="s">
        <v>394</v>
      </c>
      <c r="P1347" s="315">
        <v>0</v>
      </c>
      <c r="Q1347" s="279" t="s">
        <v>394</v>
      </c>
      <c r="R1347" s="315" t="s">
        <v>394</v>
      </c>
      <c r="S1347" s="279" t="s">
        <v>394</v>
      </c>
      <c r="T1347" s="279" t="s">
        <v>394</v>
      </c>
      <c r="U1347" s="315" t="s">
        <v>394</v>
      </c>
      <c r="V1347" s="315" t="s">
        <v>394</v>
      </c>
      <c r="W1347" s="315" t="s">
        <v>394</v>
      </c>
      <c r="X1347" s="315" t="s">
        <v>394</v>
      </c>
      <c r="Y1347" s="281"/>
      <c r="Z1347" s="315" t="s">
        <v>394</v>
      </c>
      <c r="AA1347" s="315" t="s">
        <v>394</v>
      </c>
      <c r="AB1347" s="281"/>
      <c r="AC1347" s="279" t="s">
        <v>855</v>
      </c>
      <c r="AF1347" s="276" t="str">
        <f>IFERROR(VLOOKUP(A1347,'[1]قوائم الترجمة'!AC$2:AD$2397,1,0),"م")</f>
        <v>م</v>
      </c>
      <c r="AG1347" s="232"/>
      <c r="AH1347" s="233"/>
      <c r="AI1347" s="233"/>
      <c r="AJ1347" s="233"/>
      <c r="AL1347" s="267"/>
      <c r="AM1347" s="235"/>
      <c r="AO1347" s="233"/>
      <c r="AU1347" s="234"/>
    </row>
    <row r="1348" spans="1:47" ht="21" x14ac:dyDescent="0.4">
      <c r="A1348" s="278">
        <v>119005</v>
      </c>
      <c r="B1348" s="279" t="s">
        <v>4923</v>
      </c>
      <c r="C1348" s="279" t="s">
        <v>156</v>
      </c>
      <c r="D1348" s="279" t="s">
        <v>236</v>
      </c>
      <c r="E1348" s="279" t="s">
        <v>423</v>
      </c>
      <c r="F1348" s="279" t="s">
        <v>9155</v>
      </c>
      <c r="G1348" s="279" t="s">
        <v>8123</v>
      </c>
      <c r="H1348" s="279" t="s">
        <v>425</v>
      </c>
      <c r="I1348" s="279" t="s">
        <v>538</v>
      </c>
      <c r="J1348" s="279" t="s">
        <v>8112</v>
      </c>
      <c r="K1348" s="280">
        <v>2003</v>
      </c>
      <c r="L1348" s="279" t="s">
        <v>402</v>
      </c>
      <c r="M1348" s="279" t="s">
        <v>394</v>
      </c>
      <c r="N1348" s="279" t="s">
        <v>394</v>
      </c>
      <c r="O1348" s="279" t="s">
        <v>394</v>
      </c>
      <c r="P1348" s="315">
        <v>0</v>
      </c>
      <c r="Q1348" s="278"/>
      <c r="S1348" s="279" t="s">
        <v>394</v>
      </c>
      <c r="T1348" s="279" t="s">
        <v>394</v>
      </c>
      <c r="AC1348" s="279" t="s">
        <v>394</v>
      </c>
      <c r="AF1348" s="276">
        <f>IFERROR(VLOOKUP(A1348,'[1]قوائم الترجمة'!AC$2:AD$2397,1,0),"م")</f>
        <v>119005</v>
      </c>
      <c r="AG1348" s="232"/>
      <c r="AH1348" s="233"/>
      <c r="AI1348" s="233"/>
      <c r="AJ1348" s="233"/>
      <c r="AL1348" s="267"/>
      <c r="AM1348" s="235"/>
      <c r="AO1348" s="233"/>
      <c r="AU1348" s="234"/>
    </row>
    <row r="1349" spans="1:47" ht="21" x14ac:dyDescent="0.4">
      <c r="A1349" s="278">
        <v>119011</v>
      </c>
      <c r="B1349" s="279" t="s">
        <v>4922</v>
      </c>
      <c r="C1349" s="279" t="s">
        <v>62</v>
      </c>
      <c r="D1349" s="279" t="s">
        <v>1796</v>
      </c>
      <c r="E1349" s="279" t="s">
        <v>394</v>
      </c>
      <c r="F1349" s="303"/>
      <c r="G1349" s="303"/>
      <c r="H1349" s="279" t="s">
        <v>394</v>
      </c>
      <c r="I1349" s="279" t="s">
        <v>61</v>
      </c>
      <c r="J1349" s="279" t="s">
        <v>394</v>
      </c>
      <c r="K1349" s="279" t="s">
        <v>394</v>
      </c>
      <c r="L1349" s="279" t="s">
        <v>394</v>
      </c>
      <c r="M1349" s="279" t="s">
        <v>394</v>
      </c>
      <c r="N1349" s="279" t="s">
        <v>394</v>
      </c>
      <c r="O1349" s="279" t="s">
        <v>394</v>
      </c>
      <c r="P1349" s="315">
        <v>0</v>
      </c>
      <c r="Q1349" s="279" t="s">
        <v>394</v>
      </c>
      <c r="R1349" s="315" t="s">
        <v>394</v>
      </c>
      <c r="S1349" s="279" t="s">
        <v>394</v>
      </c>
      <c r="T1349" s="279" t="s">
        <v>394</v>
      </c>
      <c r="U1349" s="315" t="s">
        <v>394</v>
      </c>
      <c r="V1349" s="315" t="s">
        <v>394</v>
      </c>
      <c r="W1349" s="315" t="s">
        <v>394</v>
      </c>
      <c r="X1349" s="315" t="s">
        <v>394</v>
      </c>
      <c r="Y1349" s="281"/>
      <c r="Z1349" s="315" t="s">
        <v>394</v>
      </c>
      <c r="AA1349" s="315" t="s">
        <v>394</v>
      </c>
      <c r="AB1349" s="281"/>
      <c r="AC1349" s="279" t="s">
        <v>855</v>
      </c>
      <c r="AF1349" s="276" t="str">
        <f>IFERROR(VLOOKUP(A1349,'[1]قوائم الترجمة'!AC$2:AD$2397,1,0),"م")</f>
        <v>م</v>
      </c>
      <c r="AG1349" s="232"/>
      <c r="AH1349" s="233"/>
      <c r="AI1349" s="233"/>
      <c r="AJ1349" s="233"/>
      <c r="AL1349" s="267"/>
      <c r="AM1349" s="235"/>
      <c r="AO1349" s="236"/>
      <c r="AU1349" s="234"/>
    </row>
    <row r="1350" spans="1:47" ht="21" x14ac:dyDescent="0.4">
      <c r="A1350" s="278">
        <v>119015</v>
      </c>
      <c r="B1350" s="279" t="s">
        <v>6969</v>
      </c>
      <c r="C1350" s="279" t="s">
        <v>6970</v>
      </c>
      <c r="D1350" s="279" t="s">
        <v>252</v>
      </c>
      <c r="E1350" s="279" t="s">
        <v>394</v>
      </c>
      <c r="F1350" s="303"/>
      <c r="G1350" s="303"/>
      <c r="H1350" s="279" t="s">
        <v>394</v>
      </c>
      <c r="I1350" s="279" t="s">
        <v>540</v>
      </c>
      <c r="J1350" s="279" t="s">
        <v>394</v>
      </c>
      <c r="K1350" s="279" t="s">
        <v>394</v>
      </c>
      <c r="L1350" s="279" t="s">
        <v>394</v>
      </c>
      <c r="M1350" s="279" t="s">
        <v>394</v>
      </c>
      <c r="N1350" s="279" t="s">
        <v>394</v>
      </c>
      <c r="O1350" s="279" t="s">
        <v>394</v>
      </c>
      <c r="P1350" s="315">
        <v>0</v>
      </c>
      <c r="Q1350" s="279" t="s">
        <v>394</v>
      </c>
      <c r="R1350" s="315" t="s">
        <v>394</v>
      </c>
      <c r="S1350" s="279" t="s">
        <v>394</v>
      </c>
      <c r="T1350" s="279" t="s">
        <v>394</v>
      </c>
      <c r="U1350" s="315" t="s">
        <v>394</v>
      </c>
      <c r="V1350" s="315" t="s">
        <v>394</v>
      </c>
      <c r="W1350" s="315" t="s">
        <v>394</v>
      </c>
      <c r="X1350" s="315" t="s">
        <v>394</v>
      </c>
      <c r="Y1350" s="281"/>
      <c r="Z1350" s="315" t="s">
        <v>394</v>
      </c>
      <c r="AA1350" s="315" t="s">
        <v>394</v>
      </c>
      <c r="AB1350" s="281"/>
      <c r="AC1350" s="279" t="s">
        <v>855</v>
      </c>
      <c r="AF1350" s="276" t="str">
        <f>IFERROR(VLOOKUP(A1350,'[1]قوائم الترجمة'!AC$2:AD$2397,1,0),"م")</f>
        <v>م</v>
      </c>
      <c r="AG1350" s="232"/>
      <c r="AH1350" s="233"/>
      <c r="AI1350" s="233"/>
      <c r="AJ1350" s="233"/>
      <c r="AL1350" s="267"/>
      <c r="AM1350" s="235"/>
      <c r="AO1350" s="233"/>
      <c r="AU1350" s="234"/>
    </row>
    <row r="1351" spans="1:47" ht="21" x14ac:dyDescent="0.4">
      <c r="A1351" s="278">
        <v>119017</v>
      </c>
      <c r="B1351" s="279" t="s">
        <v>4921</v>
      </c>
      <c r="C1351" s="279" t="s">
        <v>92</v>
      </c>
      <c r="D1351" s="279" t="s">
        <v>951</v>
      </c>
      <c r="E1351" s="279" t="s">
        <v>5660</v>
      </c>
      <c r="F1351" s="279" t="s">
        <v>9156</v>
      </c>
      <c r="G1351" s="279" t="s">
        <v>402</v>
      </c>
      <c r="H1351" s="279" t="s">
        <v>425</v>
      </c>
      <c r="I1351" s="279" t="s">
        <v>67</v>
      </c>
      <c r="J1351" s="279" t="s">
        <v>8112</v>
      </c>
      <c r="K1351" s="280">
        <v>0</v>
      </c>
      <c r="L1351" s="279" t="s">
        <v>7215</v>
      </c>
      <c r="M1351" s="279" t="s">
        <v>394</v>
      </c>
      <c r="N1351" s="279" t="s">
        <v>394</v>
      </c>
      <c r="O1351" s="279" t="s">
        <v>394</v>
      </c>
      <c r="P1351" s="315">
        <v>0</v>
      </c>
      <c r="Q1351" s="278"/>
      <c r="S1351" s="279" t="s">
        <v>394</v>
      </c>
      <c r="T1351" s="279" t="s">
        <v>394</v>
      </c>
      <c r="AC1351" s="279" t="s">
        <v>394</v>
      </c>
      <c r="AF1351" s="276">
        <f>IFERROR(VLOOKUP(A1351,'[1]قوائم الترجمة'!AC$2:AD$2397,1,0),"م")</f>
        <v>119017</v>
      </c>
      <c r="AG1351" s="232"/>
      <c r="AH1351" s="233"/>
      <c r="AI1351" s="233"/>
      <c r="AJ1351" s="233"/>
      <c r="AL1351" s="267"/>
      <c r="AM1351" s="235"/>
      <c r="AU1351" s="234"/>
    </row>
    <row r="1352" spans="1:47" ht="21" x14ac:dyDescent="0.4">
      <c r="A1352" s="278">
        <v>119021</v>
      </c>
      <c r="B1352" s="279" t="s">
        <v>4920</v>
      </c>
      <c r="C1352" s="279" t="s">
        <v>710</v>
      </c>
      <c r="D1352" s="279" t="s">
        <v>241</v>
      </c>
      <c r="E1352" s="279" t="s">
        <v>424</v>
      </c>
      <c r="F1352" s="279" t="s">
        <v>9157</v>
      </c>
      <c r="G1352" s="279" t="s">
        <v>402</v>
      </c>
      <c r="H1352" s="279" t="s">
        <v>425</v>
      </c>
      <c r="I1352" s="279" t="s">
        <v>61</v>
      </c>
      <c r="J1352" s="279" t="s">
        <v>426</v>
      </c>
      <c r="K1352" s="280">
        <v>2000</v>
      </c>
      <c r="L1352" s="279" t="s">
        <v>402</v>
      </c>
      <c r="M1352" s="279" t="s">
        <v>394</v>
      </c>
      <c r="N1352" s="279" t="s">
        <v>394</v>
      </c>
      <c r="O1352" s="279" t="s">
        <v>394</v>
      </c>
      <c r="P1352" s="315">
        <v>0</v>
      </c>
      <c r="Q1352" s="278"/>
      <c r="S1352" s="279" t="s">
        <v>394</v>
      </c>
      <c r="T1352" s="279" t="s">
        <v>394</v>
      </c>
      <c r="AC1352" s="279" t="s">
        <v>394</v>
      </c>
      <c r="AF1352" s="276">
        <f>IFERROR(VLOOKUP(A1352,'[1]قوائم الترجمة'!AC$2:AD$2397,1,0),"م")</f>
        <v>119021</v>
      </c>
      <c r="AG1352" s="232"/>
      <c r="AH1352" s="233"/>
      <c r="AI1352" s="233"/>
      <c r="AJ1352" s="233"/>
      <c r="AL1352" s="267"/>
      <c r="AM1352" s="235"/>
      <c r="AU1352" s="234"/>
    </row>
    <row r="1353" spans="1:47" ht="21" x14ac:dyDescent="0.4">
      <c r="A1353" s="278">
        <v>119024</v>
      </c>
      <c r="B1353" s="279" t="s">
        <v>1284</v>
      </c>
      <c r="C1353" s="279" t="s">
        <v>1285</v>
      </c>
      <c r="D1353" s="279" t="s">
        <v>1286</v>
      </c>
      <c r="E1353" s="279" t="s">
        <v>394</v>
      </c>
      <c r="F1353" s="303"/>
      <c r="G1353" s="303"/>
      <c r="H1353" s="279" t="s">
        <v>394</v>
      </c>
      <c r="I1353" s="279" t="s">
        <v>61</v>
      </c>
      <c r="J1353" s="279" t="s">
        <v>394</v>
      </c>
      <c r="K1353" s="279" t="s">
        <v>394</v>
      </c>
      <c r="L1353" s="279" t="s">
        <v>394</v>
      </c>
      <c r="M1353" s="279" t="s">
        <v>394</v>
      </c>
      <c r="N1353" s="279" t="s">
        <v>394</v>
      </c>
      <c r="O1353" s="279" t="s">
        <v>394</v>
      </c>
      <c r="P1353" s="315">
        <v>0</v>
      </c>
      <c r="Q1353" s="279" t="s">
        <v>394</v>
      </c>
      <c r="R1353" s="315" t="s">
        <v>394</v>
      </c>
      <c r="S1353" s="279" t="s">
        <v>394</v>
      </c>
      <c r="T1353" s="279" t="s">
        <v>394</v>
      </c>
      <c r="U1353" s="315" t="s">
        <v>394</v>
      </c>
      <c r="V1353" s="315" t="s">
        <v>394</v>
      </c>
      <c r="W1353" s="315" t="s">
        <v>394</v>
      </c>
      <c r="X1353" s="315" t="s">
        <v>394</v>
      </c>
      <c r="Y1353" s="281"/>
      <c r="Z1353" s="315" t="s">
        <v>394</v>
      </c>
      <c r="AA1353" s="315" t="s">
        <v>394</v>
      </c>
      <c r="AB1353" s="281"/>
      <c r="AC1353" s="279" t="s">
        <v>394</v>
      </c>
      <c r="AF1353" s="276" t="str">
        <f>IFERROR(VLOOKUP(A1353,'[1]قوائم الترجمة'!AC$2:AD$2397,1,0),"م")</f>
        <v>م</v>
      </c>
      <c r="AG1353" s="232"/>
      <c r="AH1353" s="233"/>
      <c r="AI1353" s="233"/>
      <c r="AJ1353" s="233"/>
      <c r="AL1353" s="267"/>
      <c r="AM1353" s="235"/>
      <c r="AO1353" s="233"/>
      <c r="AU1353" s="234"/>
    </row>
    <row r="1354" spans="1:47" ht="21" x14ac:dyDescent="0.4">
      <c r="A1354" s="275">
        <v>119028</v>
      </c>
      <c r="B1354" s="276" t="s">
        <v>4919</v>
      </c>
      <c r="C1354" s="276" t="s">
        <v>677</v>
      </c>
      <c r="D1354" s="276" t="s">
        <v>475</v>
      </c>
      <c r="E1354" s="276" t="s">
        <v>424</v>
      </c>
      <c r="F1354" s="276" t="s">
        <v>8378</v>
      </c>
      <c r="G1354" s="276" t="s">
        <v>402</v>
      </c>
      <c r="H1354" s="276" t="s">
        <v>425</v>
      </c>
      <c r="I1354" s="276" t="s">
        <v>538</v>
      </c>
      <c r="J1354" s="276" t="s">
        <v>403</v>
      </c>
      <c r="K1354" s="277">
        <v>0</v>
      </c>
      <c r="L1354" s="276" t="s">
        <v>402</v>
      </c>
      <c r="M1354" s="303"/>
      <c r="N1354" s="276" t="s">
        <v>394</v>
      </c>
      <c r="O1354" s="276" t="s">
        <v>394</v>
      </c>
      <c r="P1354" s="315">
        <v>0</v>
      </c>
      <c r="Q1354" s="303"/>
      <c r="R1354" s="317" t="s">
        <v>394</v>
      </c>
      <c r="S1354" s="276" t="s">
        <v>394</v>
      </c>
      <c r="T1354" s="303"/>
      <c r="AC1354" s="276" t="s">
        <v>855</v>
      </c>
      <c r="AF1354" s="276">
        <f>IFERROR(VLOOKUP(A1354,'[1]قوائم الترجمة'!AC$2:AD$2397,1,0),"م")</f>
        <v>119028</v>
      </c>
      <c r="AG1354" s="232"/>
      <c r="AH1354" s="233"/>
      <c r="AI1354" s="233"/>
      <c r="AJ1354" s="233"/>
      <c r="AL1354" s="267"/>
      <c r="AM1354" s="235"/>
      <c r="AU1354" s="234"/>
    </row>
    <row r="1355" spans="1:47" ht="21" x14ac:dyDescent="0.4">
      <c r="A1355" s="278">
        <v>119029</v>
      </c>
      <c r="B1355" s="279" t="s">
        <v>4918</v>
      </c>
      <c r="C1355" s="279" t="s">
        <v>771</v>
      </c>
      <c r="D1355" s="279" t="s">
        <v>242</v>
      </c>
      <c r="E1355" s="279" t="s">
        <v>394</v>
      </c>
      <c r="F1355" s="303"/>
      <c r="G1355" s="303"/>
      <c r="H1355" s="279" t="s">
        <v>394</v>
      </c>
      <c r="I1355" s="279" t="s">
        <v>540</v>
      </c>
      <c r="J1355" s="279" t="s">
        <v>394</v>
      </c>
      <c r="K1355" s="279" t="s">
        <v>394</v>
      </c>
      <c r="L1355" s="279" t="s">
        <v>394</v>
      </c>
      <c r="M1355" s="279" t="s">
        <v>394</v>
      </c>
      <c r="N1355" s="279" t="s">
        <v>394</v>
      </c>
      <c r="O1355" s="279" t="s">
        <v>394</v>
      </c>
      <c r="P1355" s="315">
        <v>0</v>
      </c>
      <c r="Q1355" s="279" t="s">
        <v>394</v>
      </c>
      <c r="R1355" s="315" t="s">
        <v>394</v>
      </c>
      <c r="S1355" s="279" t="s">
        <v>394</v>
      </c>
      <c r="T1355" s="279" t="s">
        <v>394</v>
      </c>
      <c r="U1355" s="315" t="s">
        <v>394</v>
      </c>
      <c r="V1355" s="315" t="s">
        <v>394</v>
      </c>
      <c r="W1355" s="315" t="s">
        <v>394</v>
      </c>
      <c r="X1355" s="315" t="s">
        <v>394</v>
      </c>
      <c r="Y1355" s="281"/>
      <c r="Z1355" s="315" t="s">
        <v>394</v>
      </c>
      <c r="AA1355" s="315" t="s">
        <v>394</v>
      </c>
      <c r="AB1355" s="281"/>
      <c r="AC1355" s="279" t="s">
        <v>855</v>
      </c>
      <c r="AF1355" s="276" t="str">
        <f>IFERROR(VLOOKUP(A1355,'[1]قوائم الترجمة'!AC$2:AD$2397,1,0),"م")</f>
        <v>م</v>
      </c>
      <c r="AG1355" s="232"/>
      <c r="AH1355" s="233"/>
      <c r="AI1355" s="233"/>
      <c r="AJ1355" s="233"/>
      <c r="AL1355" s="267"/>
      <c r="AM1355" s="235"/>
      <c r="AO1355" s="233"/>
      <c r="AU1355" s="234"/>
    </row>
    <row r="1356" spans="1:47" ht="21" x14ac:dyDescent="0.4">
      <c r="A1356" s="278">
        <v>119031</v>
      </c>
      <c r="B1356" s="279" t="s">
        <v>5587</v>
      </c>
      <c r="C1356" s="279" t="s">
        <v>68</v>
      </c>
      <c r="D1356" s="279" t="s">
        <v>326</v>
      </c>
      <c r="E1356" s="279" t="s">
        <v>394</v>
      </c>
      <c r="F1356" s="303"/>
      <c r="G1356" s="303"/>
      <c r="H1356" s="279" t="s">
        <v>394</v>
      </c>
      <c r="I1356" s="279" t="s">
        <v>540</v>
      </c>
      <c r="J1356" s="279" t="s">
        <v>394</v>
      </c>
      <c r="K1356" s="279" t="s">
        <v>394</v>
      </c>
      <c r="L1356" s="279" t="s">
        <v>394</v>
      </c>
      <c r="M1356" s="279" t="s">
        <v>394</v>
      </c>
      <c r="N1356" s="279" t="s">
        <v>394</v>
      </c>
      <c r="O1356" s="279" t="s">
        <v>394</v>
      </c>
      <c r="P1356" s="315">
        <v>0</v>
      </c>
      <c r="Q1356" s="279" t="s">
        <v>394</v>
      </c>
      <c r="R1356" s="315" t="s">
        <v>394</v>
      </c>
      <c r="S1356" s="279" t="s">
        <v>394</v>
      </c>
      <c r="T1356" s="279" t="s">
        <v>394</v>
      </c>
      <c r="U1356" s="315" t="s">
        <v>394</v>
      </c>
      <c r="V1356" s="315" t="s">
        <v>394</v>
      </c>
      <c r="W1356" s="315" t="s">
        <v>394</v>
      </c>
      <c r="X1356" s="315" t="s">
        <v>394</v>
      </c>
      <c r="Y1356" s="281"/>
      <c r="Z1356" s="315" t="s">
        <v>394</v>
      </c>
      <c r="AA1356" s="315" t="s">
        <v>394</v>
      </c>
      <c r="AB1356" s="281"/>
      <c r="AC1356" s="279" t="s">
        <v>855</v>
      </c>
      <c r="AF1356" s="276" t="str">
        <f>IFERROR(VLOOKUP(A1356,'[1]قوائم الترجمة'!AC$2:AD$2397,1,0),"م")</f>
        <v>م</v>
      </c>
      <c r="AG1356" s="232"/>
      <c r="AH1356" s="233"/>
      <c r="AI1356" s="233"/>
      <c r="AJ1356" s="233"/>
      <c r="AL1356" s="267"/>
      <c r="AM1356" s="235"/>
      <c r="AO1356" s="233"/>
      <c r="AU1356" s="234"/>
    </row>
    <row r="1357" spans="1:47" ht="21" x14ac:dyDescent="0.4">
      <c r="A1357" s="278">
        <v>119033</v>
      </c>
      <c r="B1357" s="279" t="s">
        <v>5810</v>
      </c>
      <c r="C1357" s="279" t="s">
        <v>503</v>
      </c>
      <c r="D1357" s="279" t="s">
        <v>278</v>
      </c>
      <c r="E1357" s="279" t="s">
        <v>394</v>
      </c>
      <c r="F1357" s="303"/>
      <c r="G1357" s="303"/>
      <c r="H1357" s="279" t="s">
        <v>394</v>
      </c>
      <c r="I1357" s="279" t="s">
        <v>540</v>
      </c>
      <c r="J1357" s="279" t="s">
        <v>394</v>
      </c>
      <c r="K1357" s="279" t="s">
        <v>394</v>
      </c>
      <c r="L1357" s="279" t="s">
        <v>394</v>
      </c>
      <c r="M1357" s="279" t="s">
        <v>394</v>
      </c>
      <c r="N1357" s="279" t="s">
        <v>394</v>
      </c>
      <c r="O1357" s="279" t="s">
        <v>394</v>
      </c>
      <c r="P1357" s="315">
        <v>0</v>
      </c>
      <c r="Q1357" s="279" t="s">
        <v>394</v>
      </c>
      <c r="R1357" s="315" t="s">
        <v>394</v>
      </c>
      <c r="S1357" s="279" t="s">
        <v>394</v>
      </c>
      <c r="T1357" s="279" t="s">
        <v>394</v>
      </c>
      <c r="U1357" s="315" t="s">
        <v>394</v>
      </c>
      <c r="V1357" s="315" t="s">
        <v>394</v>
      </c>
      <c r="W1357" s="315" t="s">
        <v>394</v>
      </c>
      <c r="X1357" s="315" t="s">
        <v>394</v>
      </c>
      <c r="Y1357" s="281"/>
      <c r="Z1357" s="315" t="s">
        <v>394</v>
      </c>
      <c r="AA1357" s="315" t="s">
        <v>394</v>
      </c>
      <c r="AB1357" s="281"/>
      <c r="AC1357" s="279" t="s">
        <v>855</v>
      </c>
      <c r="AF1357" s="276" t="str">
        <f>IFERROR(VLOOKUP(A1357,'[1]قوائم الترجمة'!AC$2:AD$2397,1,0),"م")</f>
        <v>م</v>
      </c>
      <c r="AG1357" s="232"/>
      <c r="AH1357" s="233"/>
      <c r="AI1357" s="233"/>
      <c r="AJ1357" s="233"/>
      <c r="AL1357" s="267"/>
      <c r="AM1357" s="235"/>
      <c r="AO1357" s="236"/>
      <c r="AU1357" s="234"/>
    </row>
    <row r="1358" spans="1:47" ht="21" x14ac:dyDescent="0.4">
      <c r="A1358" s="278">
        <v>119034</v>
      </c>
      <c r="B1358" s="279" t="s">
        <v>4917</v>
      </c>
      <c r="C1358" s="279" t="s">
        <v>98</v>
      </c>
      <c r="D1358" s="279" t="s">
        <v>280</v>
      </c>
      <c r="E1358" s="279" t="s">
        <v>5660</v>
      </c>
      <c r="F1358" s="279" t="s">
        <v>8510</v>
      </c>
      <c r="G1358" s="279" t="s">
        <v>8119</v>
      </c>
      <c r="H1358" s="279" t="s">
        <v>425</v>
      </c>
      <c r="I1358" s="279" t="s">
        <v>67</v>
      </c>
      <c r="J1358" s="279" t="s">
        <v>8112</v>
      </c>
      <c r="K1358" s="280">
        <v>2009</v>
      </c>
      <c r="L1358" s="279" t="s">
        <v>404</v>
      </c>
      <c r="M1358" s="279" t="s">
        <v>394</v>
      </c>
      <c r="N1358" s="279" t="s">
        <v>394</v>
      </c>
      <c r="O1358" s="279" t="s">
        <v>394</v>
      </c>
      <c r="P1358" s="315">
        <v>0</v>
      </c>
      <c r="Q1358" s="278"/>
      <c r="S1358" s="279" t="s">
        <v>394</v>
      </c>
      <c r="T1358" s="279" t="s">
        <v>394</v>
      </c>
      <c r="AC1358" s="279" t="s">
        <v>394</v>
      </c>
      <c r="AF1358" s="276">
        <f>IFERROR(VLOOKUP(A1358,'[1]قوائم الترجمة'!AC$2:AD$2397,1,0),"م")</f>
        <v>119034</v>
      </c>
      <c r="AG1358" s="232"/>
      <c r="AH1358" s="233"/>
      <c r="AI1358" s="233"/>
      <c r="AJ1358" s="233"/>
      <c r="AL1358" s="267"/>
      <c r="AM1358" s="235"/>
      <c r="AO1358" s="233"/>
      <c r="AU1358" s="234"/>
    </row>
    <row r="1359" spans="1:47" ht="21" x14ac:dyDescent="0.4">
      <c r="A1359" s="278">
        <v>119035</v>
      </c>
      <c r="B1359" s="279" t="s">
        <v>1391</v>
      </c>
      <c r="C1359" s="279" t="s">
        <v>73</v>
      </c>
      <c r="D1359" s="279" t="s">
        <v>1392</v>
      </c>
      <c r="E1359" s="279" t="s">
        <v>394</v>
      </c>
      <c r="F1359" s="303"/>
      <c r="G1359" s="303"/>
      <c r="H1359" s="279" t="s">
        <v>394</v>
      </c>
      <c r="I1359" s="279" t="s">
        <v>61</v>
      </c>
      <c r="J1359" s="279" t="s">
        <v>394</v>
      </c>
      <c r="K1359" s="279" t="s">
        <v>394</v>
      </c>
      <c r="L1359" s="279" t="s">
        <v>394</v>
      </c>
      <c r="M1359" s="279" t="s">
        <v>394</v>
      </c>
      <c r="N1359" s="279" t="s">
        <v>394</v>
      </c>
      <c r="O1359" s="279" t="s">
        <v>394</v>
      </c>
      <c r="P1359" s="315">
        <v>0</v>
      </c>
      <c r="Q1359" s="279" t="s">
        <v>394</v>
      </c>
      <c r="R1359" s="315" t="s">
        <v>394</v>
      </c>
      <c r="S1359" s="279" t="s">
        <v>394</v>
      </c>
      <c r="T1359" s="279" t="s">
        <v>394</v>
      </c>
      <c r="U1359" s="315" t="s">
        <v>394</v>
      </c>
      <c r="V1359" s="315" t="s">
        <v>394</v>
      </c>
      <c r="W1359" s="315" t="s">
        <v>394</v>
      </c>
      <c r="X1359" s="315" t="s">
        <v>394</v>
      </c>
      <c r="Y1359" s="281"/>
      <c r="Z1359" s="315" t="s">
        <v>394</v>
      </c>
      <c r="AA1359" s="315" t="s">
        <v>394</v>
      </c>
      <c r="AB1359" s="281"/>
      <c r="AC1359" s="279" t="s">
        <v>855</v>
      </c>
      <c r="AF1359" s="276" t="str">
        <f>IFERROR(VLOOKUP(A1359,'[1]قوائم الترجمة'!AC$2:AD$2397,1,0),"م")</f>
        <v>م</v>
      </c>
      <c r="AG1359" s="232"/>
      <c r="AH1359" s="233"/>
      <c r="AI1359" s="233"/>
      <c r="AJ1359" s="233"/>
      <c r="AL1359" s="267"/>
      <c r="AM1359" s="235"/>
      <c r="AU1359" s="234"/>
    </row>
    <row r="1360" spans="1:47" ht="21" x14ac:dyDescent="0.4">
      <c r="A1360" s="278">
        <v>119037</v>
      </c>
      <c r="B1360" s="279" t="s">
        <v>1390</v>
      </c>
      <c r="C1360" s="279" t="s">
        <v>135</v>
      </c>
      <c r="D1360" s="279" t="s">
        <v>1168</v>
      </c>
      <c r="E1360" s="279" t="s">
        <v>424</v>
      </c>
      <c r="F1360" s="279" t="s">
        <v>8378</v>
      </c>
      <c r="G1360" s="279" t="s">
        <v>8122</v>
      </c>
      <c r="H1360" s="279" t="s">
        <v>425</v>
      </c>
      <c r="I1360" s="279" t="s">
        <v>61</v>
      </c>
      <c r="J1360" s="279" t="s">
        <v>403</v>
      </c>
      <c r="K1360" s="280">
        <v>0</v>
      </c>
      <c r="L1360" s="279" t="s">
        <v>419</v>
      </c>
      <c r="M1360" s="279" t="s">
        <v>394</v>
      </c>
      <c r="N1360" s="279"/>
      <c r="O1360" s="279" t="s">
        <v>394</v>
      </c>
      <c r="P1360" s="315">
        <v>0</v>
      </c>
      <c r="Q1360" s="278"/>
      <c r="S1360" s="279" t="s">
        <v>394</v>
      </c>
      <c r="T1360" s="279" t="s">
        <v>394</v>
      </c>
      <c r="AC1360" s="279" t="s">
        <v>855</v>
      </c>
      <c r="AF1360" s="276">
        <f>IFERROR(VLOOKUP(A1360,'[1]قوائم الترجمة'!AC$2:AD$2397,1,0),"م")</f>
        <v>119037</v>
      </c>
      <c r="AG1360" s="232"/>
      <c r="AH1360" s="233"/>
      <c r="AI1360" s="233"/>
      <c r="AJ1360" s="233"/>
      <c r="AL1360" s="267"/>
      <c r="AM1360" s="235"/>
      <c r="AO1360" s="233"/>
      <c r="AU1360" s="234"/>
    </row>
    <row r="1361" spans="1:47" ht="21" x14ac:dyDescent="0.4">
      <c r="A1361" s="278">
        <v>119038</v>
      </c>
      <c r="B1361" s="279" t="s">
        <v>4916</v>
      </c>
      <c r="C1361" s="279" t="s">
        <v>68</v>
      </c>
      <c r="D1361" s="279" t="s">
        <v>283</v>
      </c>
      <c r="E1361" s="279" t="s">
        <v>5660</v>
      </c>
      <c r="F1361" s="279" t="s">
        <v>8749</v>
      </c>
      <c r="G1361" s="279" t="s">
        <v>402</v>
      </c>
      <c r="H1361" s="279" t="s">
        <v>425</v>
      </c>
      <c r="I1361" s="279" t="s">
        <v>61</v>
      </c>
      <c r="J1361" s="279" t="s">
        <v>403</v>
      </c>
      <c r="K1361" s="280">
        <v>2011</v>
      </c>
      <c r="L1361" s="279" t="s">
        <v>402</v>
      </c>
      <c r="M1361" s="279" t="s">
        <v>394</v>
      </c>
      <c r="N1361" s="279" t="s">
        <v>394</v>
      </c>
      <c r="O1361" s="279" t="s">
        <v>394</v>
      </c>
      <c r="P1361" s="315">
        <v>0</v>
      </c>
      <c r="Q1361" s="278"/>
      <c r="S1361" s="279" t="s">
        <v>394</v>
      </c>
      <c r="T1361" s="279" t="s">
        <v>394</v>
      </c>
      <c r="AC1361" s="279" t="s">
        <v>394</v>
      </c>
      <c r="AF1361" s="276">
        <f>IFERROR(VLOOKUP(A1361,'[1]قوائم الترجمة'!AC$2:AD$2397,1,0),"م")</f>
        <v>119038</v>
      </c>
      <c r="AG1361" s="232"/>
      <c r="AH1361" s="233"/>
      <c r="AI1361" s="233"/>
      <c r="AJ1361" s="233"/>
      <c r="AL1361" s="267"/>
      <c r="AM1361" s="235"/>
      <c r="AO1361" s="233"/>
      <c r="AU1361" s="234"/>
    </row>
    <row r="1362" spans="1:47" ht="21" x14ac:dyDescent="0.4">
      <c r="A1362" s="278">
        <v>119043</v>
      </c>
      <c r="B1362" s="279" t="s">
        <v>4914</v>
      </c>
      <c r="C1362" s="279" t="s">
        <v>1205</v>
      </c>
      <c r="D1362" s="279" t="s">
        <v>4915</v>
      </c>
      <c r="E1362" s="279" t="s">
        <v>5660</v>
      </c>
      <c r="F1362" s="279" t="s">
        <v>9126</v>
      </c>
      <c r="G1362" s="279" t="s">
        <v>402</v>
      </c>
      <c r="H1362" s="279" t="s">
        <v>425</v>
      </c>
      <c r="I1362" s="279" t="s">
        <v>67</v>
      </c>
      <c r="J1362" s="279" t="s">
        <v>8112</v>
      </c>
      <c r="K1362" s="280">
        <v>2011</v>
      </c>
      <c r="L1362" s="279" t="s">
        <v>402</v>
      </c>
      <c r="M1362" s="279" t="s">
        <v>394</v>
      </c>
      <c r="N1362" s="279" t="s">
        <v>394</v>
      </c>
      <c r="O1362" s="279" t="s">
        <v>394</v>
      </c>
      <c r="P1362" s="315">
        <v>0</v>
      </c>
      <c r="Q1362" s="278"/>
      <c r="S1362" s="279" t="s">
        <v>394</v>
      </c>
      <c r="T1362" s="279" t="s">
        <v>394</v>
      </c>
      <c r="AC1362" s="279" t="s">
        <v>855</v>
      </c>
      <c r="AF1362" s="276">
        <f>IFERROR(VLOOKUP(A1362,'[1]قوائم الترجمة'!AC$2:AD$2397,1,0),"م")</f>
        <v>119043</v>
      </c>
      <c r="AG1362" s="232"/>
      <c r="AH1362" s="233"/>
      <c r="AI1362" s="233"/>
      <c r="AJ1362" s="233"/>
      <c r="AL1362" s="267"/>
      <c r="AM1362" s="235"/>
      <c r="AU1362" s="234"/>
    </row>
    <row r="1363" spans="1:47" ht="21" x14ac:dyDescent="0.4">
      <c r="A1363" s="278">
        <v>119047</v>
      </c>
      <c r="B1363" s="279" t="s">
        <v>4912</v>
      </c>
      <c r="C1363" s="279" t="s">
        <v>176</v>
      </c>
      <c r="D1363" s="279" t="s">
        <v>4913</v>
      </c>
      <c r="E1363" s="279" t="s">
        <v>394</v>
      </c>
      <c r="F1363" s="303"/>
      <c r="G1363" s="303"/>
      <c r="H1363" s="279" t="s">
        <v>394</v>
      </c>
      <c r="I1363" s="279" t="s">
        <v>538</v>
      </c>
      <c r="J1363" s="279" t="s">
        <v>394</v>
      </c>
      <c r="K1363" s="279" t="s">
        <v>394</v>
      </c>
      <c r="L1363" s="279" t="s">
        <v>394</v>
      </c>
      <c r="M1363" s="279" t="s">
        <v>394</v>
      </c>
      <c r="N1363" s="279" t="s">
        <v>394</v>
      </c>
      <c r="O1363" s="279" t="s">
        <v>394</v>
      </c>
      <c r="P1363" s="315">
        <v>0</v>
      </c>
      <c r="Q1363" s="279" t="s">
        <v>394</v>
      </c>
      <c r="R1363" s="315" t="s">
        <v>394</v>
      </c>
      <c r="S1363" s="279" t="s">
        <v>394</v>
      </c>
      <c r="T1363" s="279" t="s">
        <v>394</v>
      </c>
      <c r="U1363" s="315" t="s">
        <v>394</v>
      </c>
      <c r="V1363" s="315" t="s">
        <v>394</v>
      </c>
      <c r="W1363" s="315" t="s">
        <v>394</v>
      </c>
      <c r="X1363" s="315" t="s">
        <v>394</v>
      </c>
      <c r="Y1363" s="281"/>
      <c r="Z1363" s="315" t="s">
        <v>394</v>
      </c>
      <c r="AA1363" s="315" t="s">
        <v>394</v>
      </c>
      <c r="AB1363" s="281"/>
      <c r="AC1363" s="279" t="s">
        <v>855</v>
      </c>
      <c r="AF1363" s="276" t="str">
        <f>IFERROR(VLOOKUP(A1363,'[1]قوائم الترجمة'!AC$2:AD$2397,1,0),"م")</f>
        <v>م</v>
      </c>
      <c r="AG1363" s="232"/>
      <c r="AH1363" s="233"/>
      <c r="AI1363" s="233"/>
      <c r="AJ1363" s="233"/>
      <c r="AL1363" s="267"/>
      <c r="AM1363" s="235"/>
      <c r="AU1363" s="234"/>
    </row>
    <row r="1364" spans="1:47" ht="21" x14ac:dyDescent="0.4">
      <c r="A1364" s="278">
        <v>119048</v>
      </c>
      <c r="B1364" s="279" t="s">
        <v>4911</v>
      </c>
      <c r="C1364" s="279" t="s">
        <v>127</v>
      </c>
      <c r="D1364" s="279" t="s">
        <v>287</v>
      </c>
      <c r="E1364" s="279" t="s">
        <v>394</v>
      </c>
      <c r="F1364" s="303"/>
      <c r="G1364" s="303"/>
      <c r="H1364" s="279" t="s">
        <v>394</v>
      </c>
      <c r="I1364" s="279" t="s">
        <v>538</v>
      </c>
      <c r="J1364" s="279" t="s">
        <v>394</v>
      </c>
      <c r="K1364" s="279" t="s">
        <v>394</v>
      </c>
      <c r="L1364" s="279" t="s">
        <v>394</v>
      </c>
      <c r="M1364" s="279" t="s">
        <v>394</v>
      </c>
      <c r="N1364" s="279" t="s">
        <v>394</v>
      </c>
      <c r="O1364" s="279" t="s">
        <v>394</v>
      </c>
      <c r="P1364" s="315">
        <v>0</v>
      </c>
      <c r="Q1364" s="279" t="s">
        <v>394</v>
      </c>
      <c r="R1364" s="315" t="s">
        <v>394</v>
      </c>
      <c r="S1364" s="279" t="s">
        <v>394</v>
      </c>
      <c r="T1364" s="279" t="s">
        <v>394</v>
      </c>
      <c r="U1364" s="315" t="s">
        <v>394</v>
      </c>
      <c r="V1364" s="315" t="s">
        <v>394</v>
      </c>
      <c r="W1364" s="315" t="s">
        <v>394</v>
      </c>
      <c r="X1364" s="315" t="s">
        <v>394</v>
      </c>
      <c r="Y1364" s="281"/>
      <c r="Z1364" s="315" t="s">
        <v>394</v>
      </c>
      <c r="AA1364" s="315" t="s">
        <v>394</v>
      </c>
      <c r="AB1364" s="281"/>
      <c r="AC1364" s="279" t="s">
        <v>394</v>
      </c>
      <c r="AF1364" s="276" t="str">
        <f>IFERROR(VLOOKUP(A1364,'[1]قوائم الترجمة'!AC$2:AD$2397,1,0),"م")</f>
        <v>م</v>
      </c>
      <c r="AG1364" s="232"/>
      <c r="AH1364" s="233"/>
      <c r="AI1364" s="233"/>
      <c r="AJ1364" s="233"/>
      <c r="AL1364" s="267"/>
      <c r="AM1364" s="235"/>
      <c r="AU1364" s="234"/>
    </row>
    <row r="1365" spans="1:47" ht="21" x14ac:dyDescent="0.4">
      <c r="A1365" s="278">
        <v>119049</v>
      </c>
      <c r="B1365" s="279" t="s">
        <v>4910</v>
      </c>
      <c r="C1365" s="279" t="s">
        <v>65</v>
      </c>
      <c r="D1365" s="279" t="s">
        <v>333</v>
      </c>
      <c r="E1365" s="279" t="s">
        <v>424</v>
      </c>
      <c r="F1365" s="279" t="s">
        <v>9158</v>
      </c>
      <c r="G1365" s="279" t="s">
        <v>9159</v>
      </c>
      <c r="H1365" s="279" t="s">
        <v>425</v>
      </c>
      <c r="I1365" s="279" t="s">
        <v>61</v>
      </c>
      <c r="J1365" s="279" t="s">
        <v>403</v>
      </c>
      <c r="K1365" s="280">
        <v>2013</v>
      </c>
      <c r="L1365" s="279" t="s">
        <v>404</v>
      </c>
      <c r="M1365" s="279" t="s">
        <v>394</v>
      </c>
      <c r="N1365" s="279" t="s">
        <v>9160</v>
      </c>
      <c r="O1365" s="279" t="s">
        <v>8403</v>
      </c>
      <c r="P1365" s="279">
        <v>40000</v>
      </c>
      <c r="Q1365" s="278"/>
      <c r="S1365" s="279" t="s">
        <v>394</v>
      </c>
      <c r="T1365" s="279"/>
      <c r="AC1365" s="279" t="s">
        <v>394</v>
      </c>
      <c r="AF1365" s="276">
        <f>IFERROR(VLOOKUP(A1365,'[1]قوائم الترجمة'!AC$2:AD$2397,1,0),"م")</f>
        <v>119049</v>
      </c>
      <c r="AG1365" s="232"/>
      <c r="AH1365" s="233"/>
      <c r="AI1365" s="233"/>
      <c r="AJ1365" s="233"/>
      <c r="AL1365" s="267"/>
      <c r="AM1365" s="235"/>
      <c r="AO1365" s="233"/>
      <c r="AU1365" s="234"/>
    </row>
    <row r="1366" spans="1:47" ht="21" x14ac:dyDescent="0.4">
      <c r="A1366" s="278">
        <v>119051</v>
      </c>
      <c r="B1366" s="279" t="s">
        <v>4909</v>
      </c>
      <c r="C1366" s="279" t="s">
        <v>578</v>
      </c>
      <c r="D1366" s="279" t="s">
        <v>290</v>
      </c>
      <c r="E1366" s="279" t="s">
        <v>424</v>
      </c>
      <c r="F1366" s="279" t="s">
        <v>9161</v>
      </c>
      <c r="G1366" s="279" t="s">
        <v>8211</v>
      </c>
      <c r="H1366" s="279" t="s">
        <v>425</v>
      </c>
      <c r="I1366" s="279" t="s">
        <v>67</v>
      </c>
      <c r="J1366" s="279" t="s">
        <v>403</v>
      </c>
      <c r="K1366" s="280">
        <v>2010</v>
      </c>
      <c r="L1366" s="279" t="s">
        <v>417</v>
      </c>
      <c r="M1366" s="279" t="s">
        <v>394</v>
      </c>
      <c r="N1366" s="279" t="s">
        <v>394</v>
      </c>
      <c r="O1366" s="279" t="s">
        <v>394</v>
      </c>
      <c r="P1366" s="315">
        <v>0</v>
      </c>
      <c r="Q1366" s="278"/>
      <c r="S1366" s="279" t="s">
        <v>394</v>
      </c>
      <c r="T1366" s="279" t="s">
        <v>394</v>
      </c>
      <c r="AC1366" s="279" t="s">
        <v>394</v>
      </c>
      <c r="AF1366" s="276">
        <f>IFERROR(VLOOKUP(A1366,'[1]قوائم الترجمة'!AC$2:AD$2397,1,0),"م")</f>
        <v>119051</v>
      </c>
      <c r="AG1366" s="232"/>
      <c r="AH1366" s="233"/>
      <c r="AI1366" s="233"/>
      <c r="AJ1366" s="233"/>
      <c r="AL1366" s="267"/>
      <c r="AM1366" s="235"/>
      <c r="AO1366" s="236"/>
      <c r="AU1366" s="234"/>
    </row>
    <row r="1367" spans="1:47" ht="21" x14ac:dyDescent="0.4">
      <c r="A1367" s="278">
        <v>119052</v>
      </c>
      <c r="B1367" s="279" t="s">
        <v>4908</v>
      </c>
      <c r="C1367" s="279" t="s">
        <v>135</v>
      </c>
      <c r="D1367" s="279" t="s">
        <v>256</v>
      </c>
      <c r="E1367" s="279" t="s">
        <v>394</v>
      </c>
      <c r="F1367" s="303"/>
      <c r="G1367" s="303"/>
      <c r="H1367" s="279" t="s">
        <v>394</v>
      </c>
      <c r="I1367" s="279" t="s">
        <v>538</v>
      </c>
      <c r="J1367" s="279" t="s">
        <v>394</v>
      </c>
      <c r="K1367" s="279" t="s">
        <v>394</v>
      </c>
      <c r="L1367" s="279" t="s">
        <v>394</v>
      </c>
      <c r="M1367" s="279" t="s">
        <v>394</v>
      </c>
      <c r="N1367" s="279" t="s">
        <v>394</v>
      </c>
      <c r="O1367" s="279" t="s">
        <v>394</v>
      </c>
      <c r="P1367" s="315">
        <v>0</v>
      </c>
      <c r="Q1367" s="279" t="s">
        <v>394</v>
      </c>
      <c r="R1367" s="315" t="s">
        <v>394</v>
      </c>
      <c r="S1367" s="279" t="s">
        <v>394</v>
      </c>
      <c r="T1367" s="279" t="s">
        <v>394</v>
      </c>
      <c r="U1367" s="315" t="s">
        <v>394</v>
      </c>
      <c r="V1367" s="315" t="s">
        <v>394</v>
      </c>
      <c r="W1367" s="315" t="s">
        <v>394</v>
      </c>
      <c r="X1367" s="315" t="s">
        <v>394</v>
      </c>
      <c r="Y1367" s="281"/>
      <c r="Z1367" s="315" t="s">
        <v>394</v>
      </c>
      <c r="AA1367" s="315" t="s">
        <v>394</v>
      </c>
      <c r="AB1367" s="281"/>
      <c r="AC1367" s="279" t="s">
        <v>855</v>
      </c>
      <c r="AF1367" s="276" t="str">
        <f>IFERROR(VLOOKUP(A1367,'[1]قوائم الترجمة'!AC$2:AD$2397,1,0),"م")</f>
        <v>م</v>
      </c>
      <c r="AG1367" s="232"/>
      <c r="AH1367" s="233"/>
      <c r="AI1367" s="233"/>
      <c r="AJ1367" s="233"/>
      <c r="AL1367" s="267"/>
      <c r="AM1367" s="235"/>
      <c r="AU1367" s="234"/>
    </row>
    <row r="1368" spans="1:47" ht="21" x14ac:dyDescent="0.4">
      <c r="A1368" s="278">
        <v>119057</v>
      </c>
      <c r="B1368" s="279" t="s">
        <v>4907</v>
      </c>
      <c r="C1368" s="279" t="s">
        <v>72</v>
      </c>
      <c r="D1368" s="279" t="s">
        <v>236</v>
      </c>
      <c r="E1368" s="279" t="s">
        <v>424</v>
      </c>
      <c r="F1368" s="279" t="s">
        <v>9162</v>
      </c>
      <c r="G1368" s="279" t="s">
        <v>402</v>
      </c>
      <c r="H1368" s="279" t="s">
        <v>7215</v>
      </c>
      <c r="I1368" s="279" t="s">
        <v>61</v>
      </c>
      <c r="J1368" s="279" t="s">
        <v>403</v>
      </c>
      <c r="K1368" s="280">
        <v>2011</v>
      </c>
      <c r="L1368" s="279" t="s">
        <v>402</v>
      </c>
      <c r="M1368" s="279" t="s">
        <v>394</v>
      </c>
      <c r="N1368" s="279" t="s">
        <v>394</v>
      </c>
      <c r="O1368" s="279" t="s">
        <v>394</v>
      </c>
      <c r="P1368" s="315">
        <v>0</v>
      </c>
      <c r="Q1368" s="278"/>
      <c r="S1368" s="279" t="s">
        <v>394</v>
      </c>
      <c r="T1368" s="279" t="s">
        <v>394</v>
      </c>
      <c r="AC1368" s="279" t="s">
        <v>394</v>
      </c>
      <c r="AF1368" s="276">
        <f>IFERROR(VLOOKUP(A1368,'[1]قوائم الترجمة'!AC$2:AD$2397,1,0),"م")</f>
        <v>119057</v>
      </c>
      <c r="AG1368" s="232"/>
      <c r="AH1368" s="233"/>
      <c r="AI1368" s="233"/>
      <c r="AJ1368" s="233"/>
      <c r="AL1368" s="267"/>
      <c r="AM1368" s="235"/>
      <c r="AO1368" s="233"/>
      <c r="AU1368" s="234"/>
    </row>
    <row r="1369" spans="1:47" ht="21" x14ac:dyDescent="0.4">
      <c r="A1369" s="278">
        <v>119059</v>
      </c>
      <c r="B1369" s="279" t="s">
        <v>4906</v>
      </c>
      <c r="C1369" s="279" t="s">
        <v>577</v>
      </c>
      <c r="D1369" s="279" t="s">
        <v>236</v>
      </c>
      <c r="E1369" s="279" t="s">
        <v>394</v>
      </c>
      <c r="F1369" s="303"/>
      <c r="G1369" s="303"/>
      <c r="H1369" s="279" t="s">
        <v>394</v>
      </c>
      <c r="I1369" s="279" t="s">
        <v>61</v>
      </c>
      <c r="J1369" s="279" t="s">
        <v>394</v>
      </c>
      <c r="K1369" s="279" t="s">
        <v>394</v>
      </c>
      <c r="L1369" s="279" t="s">
        <v>394</v>
      </c>
      <c r="M1369" s="279" t="s">
        <v>394</v>
      </c>
      <c r="N1369" s="279" t="s">
        <v>394</v>
      </c>
      <c r="O1369" s="279" t="s">
        <v>394</v>
      </c>
      <c r="P1369" s="315">
        <v>0</v>
      </c>
      <c r="Q1369" s="279" t="s">
        <v>394</v>
      </c>
      <c r="R1369" s="315" t="s">
        <v>394</v>
      </c>
      <c r="S1369" s="279" t="s">
        <v>394</v>
      </c>
      <c r="T1369" s="279" t="s">
        <v>394</v>
      </c>
      <c r="U1369" s="315" t="s">
        <v>394</v>
      </c>
      <c r="V1369" s="315" t="s">
        <v>394</v>
      </c>
      <c r="W1369" s="315" t="s">
        <v>394</v>
      </c>
      <c r="X1369" s="315" t="s">
        <v>394</v>
      </c>
      <c r="Y1369" s="281"/>
      <c r="Z1369" s="315" t="s">
        <v>394</v>
      </c>
      <c r="AA1369" s="315" t="s">
        <v>394</v>
      </c>
      <c r="AB1369" s="281"/>
      <c r="AC1369" s="279" t="s">
        <v>394</v>
      </c>
      <c r="AF1369" s="276" t="str">
        <f>IFERROR(VLOOKUP(A1369,'[1]قوائم الترجمة'!AC$2:AD$2397,1,0),"م")</f>
        <v>م</v>
      </c>
      <c r="AG1369" s="232"/>
      <c r="AH1369" s="233"/>
      <c r="AI1369" s="233"/>
      <c r="AJ1369" s="233"/>
      <c r="AL1369" s="267"/>
      <c r="AM1369" s="235"/>
      <c r="AO1369" s="233"/>
      <c r="AU1369" s="234"/>
    </row>
    <row r="1370" spans="1:47" ht="21" x14ac:dyDescent="0.4">
      <c r="A1370" s="275">
        <v>119071</v>
      </c>
      <c r="B1370" s="276" t="s">
        <v>1568</v>
      </c>
      <c r="C1370" s="276" t="s">
        <v>198</v>
      </c>
      <c r="D1370" s="276" t="s">
        <v>247</v>
      </c>
      <c r="E1370" s="276" t="s">
        <v>424</v>
      </c>
      <c r="F1370" s="276" t="s">
        <v>8472</v>
      </c>
      <c r="G1370" s="276" t="s">
        <v>8473</v>
      </c>
      <c r="H1370" s="276" t="s">
        <v>425</v>
      </c>
      <c r="I1370" s="276" t="s">
        <v>67</v>
      </c>
      <c r="J1370" s="276" t="s">
        <v>403</v>
      </c>
      <c r="K1370" s="277">
        <v>2008</v>
      </c>
      <c r="L1370" s="276" t="s">
        <v>402</v>
      </c>
      <c r="M1370" s="303"/>
      <c r="N1370" s="276" t="s">
        <v>394</v>
      </c>
      <c r="O1370" s="276" t="s">
        <v>394</v>
      </c>
      <c r="P1370" s="315">
        <v>0</v>
      </c>
      <c r="Q1370" s="303"/>
      <c r="R1370" s="317" t="s">
        <v>394</v>
      </c>
      <c r="S1370" s="276" t="s">
        <v>394</v>
      </c>
      <c r="T1370" s="303"/>
      <c r="AC1370" s="276" t="s">
        <v>855</v>
      </c>
      <c r="AF1370" s="276">
        <f>IFERROR(VLOOKUP(A1370,'[1]قوائم الترجمة'!AC$2:AD$2397,1,0),"م")</f>
        <v>119071</v>
      </c>
      <c r="AG1370" s="232"/>
      <c r="AH1370" s="233"/>
      <c r="AI1370" s="233"/>
      <c r="AJ1370" s="233"/>
      <c r="AL1370" s="267"/>
      <c r="AM1370" s="235"/>
      <c r="AU1370" s="234"/>
    </row>
    <row r="1371" spans="1:47" ht="21" x14ac:dyDescent="0.4">
      <c r="A1371" s="278">
        <v>119072</v>
      </c>
      <c r="B1371" s="279" t="s">
        <v>4905</v>
      </c>
      <c r="C1371" s="279" t="s">
        <v>66</v>
      </c>
      <c r="D1371" s="279" t="s">
        <v>486</v>
      </c>
      <c r="E1371" s="279" t="s">
        <v>424</v>
      </c>
      <c r="F1371" s="279" t="s">
        <v>9163</v>
      </c>
      <c r="G1371" s="279" t="s">
        <v>402</v>
      </c>
      <c r="H1371" s="279" t="s">
        <v>425</v>
      </c>
      <c r="I1371" s="279" t="s">
        <v>61</v>
      </c>
      <c r="J1371" s="279" t="s">
        <v>426</v>
      </c>
      <c r="K1371" s="280">
        <v>2002</v>
      </c>
      <c r="L1371" s="279" t="s">
        <v>402</v>
      </c>
      <c r="M1371" s="279" t="s">
        <v>394</v>
      </c>
      <c r="N1371" s="279" t="s">
        <v>394</v>
      </c>
      <c r="O1371" s="279" t="s">
        <v>394</v>
      </c>
      <c r="P1371" s="315">
        <v>0</v>
      </c>
      <c r="Q1371" s="278"/>
      <c r="S1371" s="279" t="s">
        <v>394</v>
      </c>
      <c r="T1371" s="279" t="s">
        <v>394</v>
      </c>
      <c r="AC1371" s="279" t="s">
        <v>394</v>
      </c>
      <c r="AF1371" s="276">
        <f>IFERROR(VLOOKUP(A1371,'[1]قوائم الترجمة'!AC$2:AD$2397,1,0),"م")</f>
        <v>119072</v>
      </c>
      <c r="AG1371" s="232"/>
      <c r="AH1371" s="233"/>
      <c r="AI1371" s="233"/>
      <c r="AJ1371" s="233"/>
      <c r="AL1371" s="267"/>
      <c r="AM1371" s="235"/>
      <c r="AU1371" s="234"/>
    </row>
    <row r="1372" spans="1:47" ht="21" x14ac:dyDescent="0.4">
      <c r="A1372" s="278">
        <v>119075</v>
      </c>
      <c r="B1372" s="279" t="s">
        <v>4903</v>
      </c>
      <c r="C1372" s="279" t="s">
        <v>68</v>
      </c>
      <c r="D1372" s="279" t="s">
        <v>4904</v>
      </c>
      <c r="E1372" s="279" t="s">
        <v>394</v>
      </c>
      <c r="F1372" s="303"/>
      <c r="G1372" s="303"/>
      <c r="H1372" s="279" t="s">
        <v>394</v>
      </c>
      <c r="I1372" s="279" t="s">
        <v>61</v>
      </c>
      <c r="J1372" s="279" t="s">
        <v>394</v>
      </c>
      <c r="K1372" s="279" t="s">
        <v>394</v>
      </c>
      <c r="L1372" s="279" t="s">
        <v>394</v>
      </c>
      <c r="M1372" s="279" t="s">
        <v>394</v>
      </c>
      <c r="N1372" s="279" t="s">
        <v>394</v>
      </c>
      <c r="O1372" s="279" t="s">
        <v>394</v>
      </c>
      <c r="P1372" s="315">
        <v>0</v>
      </c>
      <c r="Q1372" s="279" t="s">
        <v>394</v>
      </c>
      <c r="R1372" s="315" t="s">
        <v>394</v>
      </c>
      <c r="S1372" s="279" t="s">
        <v>394</v>
      </c>
      <c r="T1372" s="279" t="s">
        <v>394</v>
      </c>
      <c r="U1372" s="315" t="s">
        <v>394</v>
      </c>
      <c r="V1372" s="315" t="s">
        <v>394</v>
      </c>
      <c r="W1372" s="315" t="s">
        <v>394</v>
      </c>
      <c r="X1372" s="315" t="s">
        <v>394</v>
      </c>
      <c r="Y1372" s="281"/>
      <c r="Z1372" s="315" t="s">
        <v>394</v>
      </c>
      <c r="AA1372" s="315" t="s">
        <v>394</v>
      </c>
      <c r="AB1372" s="281"/>
      <c r="AC1372" s="279" t="s">
        <v>855</v>
      </c>
      <c r="AF1372" s="276" t="str">
        <f>IFERROR(VLOOKUP(A1372,'[1]قوائم الترجمة'!AC$2:AD$2397,1,0),"م")</f>
        <v>م</v>
      </c>
      <c r="AG1372" s="232"/>
      <c r="AH1372" s="233"/>
      <c r="AI1372" s="233"/>
      <c r="AJ1372" s="233"/>
      <c r="AL1372" s="267"/>
      <c r="AM1372" s="235"/>
      <c r="AO1372" s="233"/>
      <c r="AU1372" s="234"/>
    </row>
    <row r="1373" spans="1:47" ht="21" x14ac:dyDescent="0.4">
      <c r="A1373" s="278">
        <v>119076</v>
      </c>
      <c r="B1373" s="279" t="s">
        <v>4902</v>
      </c>
      <c r="C1373" s="279" t="s">
        <v>527</v>
      </c>
      <c r="D1373" s="279" t="s">
        <v>308</v>
      </c>
      <c r="E1373" s="279" t="s">
        <v>424</v>
      </c>
      <c r="F1373" s="279" t="s">
        <v>9164</v>
      </c>
      <c r="G1373" s="279" t="s">
        <v>402</v>
      </c>
      <c r="H1373" s="279" t="s">
        <v>425</v>
      </c>
      <c r="I1373" s="279" t="s">
        <v>540</v>
      </c>
      <c r="J1373" s="279" t="s">
        <v>403</v>
      </c>
      <c r="K1373" s="280">
        <v>2012</v>
      </c>
      <c r="L1373" s="279" t="s">
        <v>402</v>
      </c>
      <c r="M1373" s="279" t="s">
        <v>394</v>
      </c>
      <c r="N1373" s="279" t="s">
        <v>394</v>
      </c>
      <c r="O1373" s="279" t="s">
        <v>394</v>
      </c>
      <c r="P1373" s="315">
        <v>0</v>
      </c>
      <c r="Q1373" s="278"/>
      <c r="S1373" s="279" t="s">
        <v>394</v>
      </c>
      <c r="T1373" s="279" t="s">
        <v>394</v>
      </c>
      <c r="AC1373" s="279" t="s">
        <v>394</v>
      </c>
      <c r="AF1373" s="276">
        <f>IFERROR(VLOOKUP(A1373,'[1]قوائم الترجمة'!AC$2:AD$2397,1,0),"م")</f>
        <v>119076</v>
      </c>
      <c r="AG1373" s="232"/>
      <c r="AH1373" s="233"/>
      <c r="AI1373" s="233"/>
      <c r="AJ1373" s="233"/>
      <c r="AL1373" s="267"/>
      <c r="AM1373" s="235"/>
      <c r="AO1373" s="233"/>
      <c r="AU1373" s="234"/>
    </row>
    <row r="1374" spans="1:47" ht="21" x14ac:dyDescent="0.4">
      <c r="A1374" s="278">
        <v>119077</v>
      </c>
      <c r="B1374" s="279" t="s">
        <v>6733</v>
      </c>
      <c r="C1374" s="279" t="s">
        <v>118</v>
      </c>
      <c r="D1374" s="279" t="s">
        <v>288</v>
      </c>
      <c r="E1374" s="279" t="s">
        <v>394</v>
      </c>
      <c r="F1374" s="303"/>
      <c r="G1374" s="303"/>
      <c r="H1374" s="279" t="s">
        <v>394</v>
      </c>
      <c r="I1374" s="279" t="s">
        <v>538</v>
      </c>
      <c r="J1374" s="279" t="s">
        <v>394</v>
      </c>
      <c r="K1374" s="279" t="s">
        <v>394</v>
      </c>
      <c r="L1374" s="279" t="s">
        <v>394</v>
      </c>
      <c r="M1374" s="279" t="s">
        <v>394</v>
      </c>
      <c r="N1374" s="279" t="s">
        <v>394</v>
      </c>
      <c r="O1374" s="279" t="s">
        <v>394</v>
      </c>
      <c r="P1374" s="315">
        <v>0</v>
      </c>
      <c r="Q1374" s="279" t="s">
        <v>394</v>
      </c>
      <c r="R1374" s="315" t="s">
        <v>394</v>
      </c>
      <c r="S1374" s="279" t="s">
        <v>394</v>
      </c>
      <c r="T1374" s="279" t="s">
        <v>394</v>
      </c>
      <c r="U1374" s="315" t="s">
        <v>394</v>
      </c>
      <c r="V1374" s="315" t="s">
        <v>394</v>
      </c>
      <c r="W1374" s="315" t="s">
        <v>394</v>
      </c>
      <c r="X1374" s="315" t="s">
        <v>394</v>
      </c>
      <c r="Y1374" s="281"/>
      <c r="Z1374" s="315" t="s">
        <v>394</v>
      </c>
      <c r="AA1374" s="315" t="s">
        <v>394</v>
      </c>
      <c r="AB1374" s="281"/>
      <c r="AC1374" s="279" t="s">
        <v>855</v>
      </c>
      <c r="AF1374" s="276" t="str">
        <f>IFERROR(VLOOKUP(A1374,'[1]قوائم الترجمة'!AC$2:AD$2397,1,0),"م")</f>
        <v>م</v>
      </c>
      <c r="AG1374" s="232"/>
      <c r="AH1374" s="233"/>
      <c r="AI1374" s="233"/>
      <c r="AJ1374" s="233"/>
      <c r="AL1374" s="267"/>
      <c r="AM1374" s="235"/>
      <c r="AO1374" s="236"/>
      <c r="AU1374" s="234"/>
    </row>
    <row r="1375" spans="1:47" ht="21" x14ac:dyDescent="0.4">
      <c r="A1375" s="278">
        <v>119082</v>
      </c>
      <c r="B1375" s="279" t="s">
        <v>4901</v>
      </c>
      <c r="C1375" s="279" t="s">
        <v>92</v>
      </c>
      <c r="D1375" s="279" t="s">
        <v>570</v>
      </c>
      <c r="E1375" s="279" t="s">
        <v>394</v>
      </c>
      <c r="F1375" s="303"/>
      <c r="G1375" s="303"/>
      <c r="H1375" s="279" t="s">
        <v>394</v>
      </c>
      <c r="I1375" s="279" t="s">
        <v>538</v>
      </c>
      <c r="J1375" s="279" t="s">
        <v>394</v>
      </c>
      <c r="K1375" s="279" t="s">
        <v>394</v>
      </c>
      <c r="L1375" s="279" t="s">
        <v>394</v>
      </c>
      <c r="M1375" s="279" t="s">
        <v>394</v>
      </c>
      <c r="N1375" s="279" t="s">
        <v>394</v>
      </c>
      <c r="O1375" s="279" t="s">
        <v>394</v>
      </c>
      <c r="P1375" s="315">
        <v>0</v>
      </c>
      <c r="Q1375" s="279" t="s">
        <v>394</v>
      </c>
      <c r="R1375" s="315" t="s">
        <v>394</v>
      </c>
      <c r="S1375" s="279" t="s">
        <v>394</v>
      </c>
      <c r="T1375" s="279" t="s">
        <v>394</v>
      </c>
      <c r="U1375" s="315" t="s">
        <v>394</v>
      </c>
      <c r="V1375" s="315" t="s">
        <v>394</v>
      </c>
      <c r="W1375" s="315" t="s">
        <v>394</v>
      </c>
      <c r="X1375" s="315" t="s">
        <v>394</v>
      </c>
      <c r="Y1375" s="281"/>
      <c r="Z1375" s="315" t="s">
        <v>394</v>
      </c>
      <c r="AA1375" s="315" t="s">
        <v>394</v>
      </c>
      <c r="AB1375" s="281"/>
      <c r="AC1375" s="279" t="s">
        <v>855</v>
      </c>
      <c r="AF1375" s="276" t="str">
        <f>IFERROR(VLOOKUP(A1375,'[1]قوائم الترجمة'!AC$2:AD$2397,1,0),"م")</f>
        <v>م</v>
      </c>
      <c r="AG1375" s="232"/>
      <c r="AH1375" s="233"/>
      <c r="AI1375" s="233"/>
      <c r="AJ1375" s="233"/>
      <c r="AL1375" s="267"/>
      <c r="AM1375" s="235"/>
      <c r="AO1375" s="236"/>
      <c r="AU1375" s="234"/>
    </row>
    <row r="1376" spans="1:47" ht="21" x14ac:dyDescent="0.4">
      <c r="A1376" s="278">
        <v>119084</v>
      </c>
      <c r="B1376" s="279" t="s">
        <v>4900</v>
      </c>
      <c r="C1376" s="279" t="s">
        <v>128</v>
      </c>
      <c r="D1376" s="279" t="s">
        <v>743</v>
      </c>
      <c r="E1376" s="279" t="s">
        <v>394</v>
      </c>
      <c r="F1376" s="303"/>
      <c r="G1376" s="303"/>
      <c r="H1376" s="279" t="s">
        <v>394</v>
      </c>
      <c r="I1376" s="279" t="s">
        <v>538</v>
      </c>
      <c r="J1376" s="279" t="s">
        <v>394</v>
      </c>
      <c r="K1376" s="279" t="s">
        <v>394</v>
      </c>
      <c r="L1376" s="279" t="s">
        <v>394</v>
      </c>
      <c r="M1376" s="279" t="s">
        <v>394</v>
      </c>
      <c r="N1376" s="279" t="s">
        <v>394</v>
      </c>
      <c r="O1376" s="279" t="s">
        <v>394</v>
      </c>
      <c r="P1376" s="315">
        <v>0</v>
      </c>
      <c r="Q1376" s="279" t="s">
        <v>394</v>
      </c>
      <c r="R1376" s="315" t="s">
        <v>394</v>
      </c>
      <c r="S1376" s="279" t="s">
        <v>394</v>
      </c>
      <c r="T1376" s="279" t="s">
        <v>394</v>
      </c>
      <c r="U1376" s="315" t="s">
        <v>394</v>
      </c>
      <c r="V1376" s="315" t="s">
        <v>394</v>
      </c>
      <c r="W1376" s="315" t="s">
        <v>394</v>
      </c>
      <c r="X1376" s="315" t="s">
        <v>394</v>
      </c>
      <c r="Y1376" s="281"/>
      <c r="Z1376" s="315" t="s">
        <v>394</v>
      </c>
      <c r="AA1376" s="315" t="s">
        <v>394</v>
      </c>
      <c r="AB1376" s="281"/>
      <c r="AC1376" s="279" t="s">
        <v>855</v>
      </c>
      <c r="AF1376" s="276" t="str">
        <f>IFERROR(VLOOKUP(A1376,'[1]قوائم الترجمة'!AC$2:AD$2397,1,0),"م")</f>
        <v>م</v>
      </c>
      <c r="AG1376" s="232"/>
      <c r="AH1376" s="233"/>
      <c r="AI1376" s="233"/>
      <c r="AJ1376" s="233"/>
      <c r="AL1376" s="267"/>
      <c r="AM1376" s="235"/>
      <c r="AU1376" s="234"/>
    </row>
    <row r="1377" spans="1:47" ht="21" x14ac:dyDescent="0.4">
      <c r="A1377" s="278">
        <v>119086</v>
      </c>
      <c r="B1377" s="279" t="s">
        <v>7879</v>
      </c>
      <c r="C1377" s="279" t="s">
        <v>145</v>
      </c>
      <c r="D1377" s="279" t="s">
        <v>252</v>
      </c>
      <c r="E1377" s="279" t="s">
        <v>394</v>
      </c>
      <c r="F1377" s="303"/>
      <c r="G1377" s="303"/>
      <c r="H1377" s="279" t="s">
        <v>394</v>
      </c>
      <c r="I1377" s="279" t="s">
        <v>540</v>
      </c>
      <c r="J1377" s="279" t="s">
        <v>394</v>
      </c>
      <c r="K1377" s="279" t="s">
        <v>394</v>
      </c>
      <c r="L1377" s="279" t="s">
        <v>394</v>
      </c>
      <c r="M1377" s="279" t="s">
        <v>394</v>
      </c>
      <c r="N1377" s="279" t="s">
        <v>394</v>
      </c>
      <c r="O1377" s="279" t="s">
        <v>394</v>
      </c>
      <c r="P1377" s="315">
        <v>0</v>
      </c>
      <c r="Q1377" s="279" t="s">
        <v>394</v>
      </c>
      <c r="R1377" s="315" t="s">
        <v>394</v>
      </c>
      <c r="S1377" s="279" t="s">
        <v>394</v>
      </c>
      <c r="T1377" s="279" t="s">
        <v>394</v>
      </c>
      <c r="U1377" s="315" t="s">
        <v>394</v>
      </c>
      <c r="V1377" s="315" t="s">
        <v>394</v>
      </c>
      <c r="W1377" s="315" t="s">
        <v>394</v>
      </c>
      <c r="X1377" s="315" t="s">
        <v>394</v>
      </c>
      <c r="Y1377" s="281"/>
      <c r="Z1377" s="315" t="s">
        <v>394</v>
      </c>
      <c r="AA1377" s="315" t="s">
        <v>394</v>
      </c>
      <c r="AB1377" s="281"/>
      <c r="AC1377" s="279" t="s">
        <v>855</v>
      </c>
      <c r="AF1377" s="276" t="str">
        <f>IFERROR(VLOOKUP(A1377,'[1]قوائم الترجمة'!AC$2:AD$2397,1,0),"م")</f>
        <v>م</v>
      </c>
      <c r="AG1377" s="245"/>
      <c r="AH1377" s="246"/>
      <c r="AI1377" s="246"/>
      <c r="AJ1377" s="246"/>
      <c r="AL1377" s="267"/>
      <c r="AM1377" s="235"/>
      <c r="AO1377" s="248"/>
      <c r="AU1377" s="234"/>
    </row>
    <row r="1378" spans="1:47" ht="21" x14ac:dyDescent="0.4">
      <c r="A1378" s="278">
        <v>119087</v>
      </c>
      <c r="B1378" s="279" t="s">
        <v>4899</v>
      </c>
      <c r="C1378" s="279" t="s">
        <v>66</v>
      </c>
      <c r="D1378" s="279" t="s">
        <v>581</v>
      </c>
      <c r="E1378" s="279" t="s">
        <v>394</v>
      </c>
      <c r="F1378" s="303"/>
      <c r="G1378" s="303"/>
      <c r="H1378" s="279" t="s">
        <v>394</v>
      </c>
      <c r="I1378" s="279" t="s">
        <v>61</v>
      </c>
      <c r="J1378" s="279" t="s">
        <v>394</v>
      </c>
      <c r="K1378" s="279" t="s">
        <v>394</v>
      </c>
      <c r="L1378" s="279" t="s">
        <v>394</v>
      </c>
      <c r="M1378" s="279" t="s">
        <v>394</v>
      </c>
      <c r="N1378" s="279" t="s">
        <v>394</v>
      </c>
      <c r="O1378" s="279" t="s">
        <v>394</v>
      </c>
      <c r="P1378" s="315">
        <v>0</v>
      </c>
      <c r="Q1378" s="279" t="s">
        <v>394</v>
      </c>
      <c r="R1378" s="315" t="s">
        <v>394</v>
      </c>
      <c r="S1378" s="279" t="s">
        <v>394</v>
      </c>
      <c r="T1378" s="279" t="s">
        <v>394</v>
      </c>
      <c r="U1378" s="315" t="s">
        <v>394</v>
      </c>
      <c r="V1378" s="315" t="s">
        <v>394</v>
      </c>
      <c r="W1378" s="315" t="s">
        <v>394</v>
      </c>
      <c r="X1378" s="315" t="s">
        <v>394</v>
      </c>
      <c r="Y1378" s="281"/>
      <c r="Z1378" s="315" t="s">
        <v>394</v>
      </c>
      <c r="AA1378" s="315" t="s">
        <v>394</v>
      </c>
      <c r="AB1378" s="281"/>
      <c r="AC1378" s="279" t="s">
        <v>394</v>
      </c>
      <c r="AF1378" s="276" t="str">
        <f>IFERROR(VLOOKUP(A1378,'[1]قوائم الترجمة'!AC$2:AD$2397,1,0),"م")</f>
        <v>م</v>
      </c>
      <c r="AG1378" s="245"/>
      <c r="AH1378" s="246"/>
      <c r="AI1378" s="246"/>
      <c r="AJ1378" s="246"/>
      <c r="AL1378" s="267"/>
      <c r="AM1378" s="235"/>
      <c r="AO1378" s="247"/>
      <c r="AU1378" s="234"/>
    </row>
    <row r="1379" spans="1:47" ht="21" x14ac:dyDescent="0.4">
      <c r="A1379" s="278">
        <v>119092</v>
      </c>
      <c r="B1379" s="279" t="s">
        <v>5948</v>
      </c>
      <c r="C1379" s="279" t="s">
        <v>5949</v>
      </c>
      <c r="D1379" s="279" t="s">
        <v>5950</v>
      </c>
      <c r="E1379" s="279" t="s">
        <v>394</v>
      </c>
      <c r="F1379" s="303"/>
      <c r="G1379" s="303"/>
      <c r="H1379" s="279" t="s">
        <v>394</v>
      </c>
      <c r="I1379" s="279" t="s">
        <v>539</v>
      </c>
      <c r="J1379" s="279" t="s">
        <v>394</v>
      </c>
      <c r="K1379" s="279" t="s">
        <v>394</v>
      </c>
      <c r="L1379" s="279" t="s">
        <v>394</v>
      </c>
      <c r="M1379" s="279" t="s">
        <v>394</v>
      </c>
      <c r="N1379" s="279" t="s">
        <v>394</v>
      </c>
      <c r="O1379" s="279" t="s">
        <v>394</v>
      </c>
      <c r="P1379" s="315">
        <v>0</v>
      </c>
      <c r="Q1379" s="279" t="s">
        <v>394</v>
      </c>
      <c r="R1379" s="315" t="s">
        <v>394</v>
      </c>
      <c r="S1379" s="279" t="s">
        <v>394</v>
      </c>
      <c r="T1379" s="279" t="s">
        <v>394</v>
      </c>
      <c r="U1379" s="315" t="s">
        <v>394</v>
      </c>
      <c r="V1379" s="315" t="s">
        <v>394</v>
      </c>
      <c r="W1379" s="315" t="s">
        <v>394</v>
      </c>
      <c r="X1379" s="315" t="s">
        <v>394</v>
      </c>
      <c r="Y1379" s="281"/>
      <c r="Z1379" s="315" t="s">
        <v>394</v>
      </c>
      <c r="AA1379" s="315" t="s">
        <v>394</v>
      </c>
      <c r="AB1379" s="281"/>
      <c r="AC1379" s="279" t="s">
        <v>855</v>
      </c>
      <c r="AF1379" s="276" t="str">
        <f>IFERROR(VLOOKUP(A1379,'[1]قوائم الترجمة'!AC$2:AD$2397,1,0),"م")</f>
        <v>م</v>
      </c>
      <c r="AG1379" s="232"/>
      <c r="AH1379" s="233"/>
      <c r="AI1379" s="233"/>
      <c r="AJ1379" s="233"/>
      <c r="AL1379" s="267"/>
      <c r="AM1379" s="235"/>
      <c r="AU1379" s="234"/>
    </row>
    <row r="1380" spans="1:47" ht="21" x14ac:dyDescent="0.4">
      <c r="A1380" s="278">
        <v>119096</v>
      </c>
      <c r="B1380" s="279" t="s">
        <v>6230</v>
      </c>
      <c r="C1380" s="279" t="s">
        <v>138</v>
      </c>
      <c r="D1380" s="279" t="s">
        <v>698</v>
      </c>
      <c r="E1380" s="279" t="s">
        <v>394</v>
      </c>
      <c r="F1380" s="303"/>
      <c r="G1380" s="303"/>
      <c r="H1380" s="279" t="s">
        <v>394</v>
      </c>
      <c r="I1380" s="279" t="s">
        <v>538</v>
      </c>
      <c r="J1380" s="279" t="s">
        <v>394</v>
      </c>
      <c r="K1380" s="279" t="s">
        <v>394</v>
      </c>
      <c r="L1380" s="279" t="s">
        <v>394</v>
      </c>
      <c r="M1380" s="279" t="s">
        <v>394</v>
      </c>
      <c r="N1380" s="279" t="s">
        <v>394</v>
      </c>
      <c r="O1380" s="279" t="s">
        <v>394</v>
      </c>
      <c r="P1380" s="315">
        <v>0</v>
      </c>
      <c r="Q1380" s="279" t="s">
        <v>394</v>
      </c>
      <c r="R1380" s="315" t="s">
        <v>394</v>
      </c>
      <c r="S1380" s="279" t="s">
        <v>394</v>
      </c>
      <c r="T1380" s="279" t="s">
        <v>394</v>
      </c>
      <c r="U1380" s="315" t="s">
        <v>394</v>
      </c>
      <c r="V1380" s="315" t="s">
        <v>394</v>
      </c>
      <c r="W1380" s="315" t="s">
        <v>394</v>
      </c>
      <c r="X1380" s="315" t="s">
        <v>394</v>
      </c>
      <c r="Y1380" s="281"/>
      <c r="Z1380" s="315" t="s">
        <v>394</v>
      </c>
      <c r="AA1380" s="315" t="s">
        <v>394</v>
      </c>
      <c r="AB1380" s="281"/>
      <c r="AC1380" s="279" t="s">
        <v>855</v>
      </c>
      <c r="AF1380" s="276" t="str">
        <f>IFERROR(VLOOKUP(A1380,'[1]قوائم الترجمة'!AC$2:AD$2397,1,0),"م")</f>
        <v>م</v>
      </c>
      <c r="AG1380" s="232"/>
      <c r="AH1380" s="233"/>
      <c r="AI1380" s="233"/>
      <c r="AJ1380" s="233"/>
      <c r="AL1380" s="267"/>
      <c r="AM1380" s="235"/>
      <c r="AU1380" s="234"/>
    </row>
    <row r="1381" spans="1:47" ht="21" x14ac:dyDescent="0.4">
      <c r="A1381" s="278">
        <v>119097</v>
      </c>
      <c r="B1381" s="279" t="s">
        <v>4898</v>
      </c>
      <c r="C1381" s="279" t="s">
        <v>476</v>
      </c>
      <c r="D1381" s="279" t="s">
        <v>1565</v>
      </c>
      <c r="E1381" s="279" t="s">
        <v>394</v>
      </c>
      <c r="F1381" s="303"/>
      <c r="G1381" s="303"/>
      <c r="H1381" s="279" t="s">
        <v>394</v>
      </c>
      <c r="I1381" s="279" t="s">
        <v>61</v>
      </c>
      <c r="J1381" s="279" t="s">
        <v>394</v>
      </c>
      <c r="K1381" s="279" t="s">
        <v>394</v>
      </c>
      <c r="L1381" s="279" t="s">
        <v>394</v>
      </c>
      <c r="M1381" s="279" t="s">
        <v>394</v>
      </c>
      <c r="N1381" s="279" t="s">
        <v>394</v>
      </c>
      <c r="O1381" s="279" t="s">
        <v>394</v>
      </c>
      <c r="P1381" s="315">
        <v>0</v>
      </c>
      <c r="Q1381" s="279" t="s">
        <v>394</v>
      </c>
      <c r="R1381" s="315" t="s">
        <v>394</v>
      </c>
      <c r="S1381" s="279" t="s">
        <v>394</v>
      </c>
      <c r="T1381" s="279" t="s">
        <v>394</v>
      </c>
      <c r="U1381" s="315" t="s">
        <v>394</v>
      </c>
      <c r="V1381" s="315" t="s">
        <v>394</v>
      </c>
      <c r="W1381" s="315" t="s">
        <v>394</v>
      </c>
      <c r="X1381" s="315" t="s">
        <v>394</v>
      </c>
      <c r="Y1381" s="281"/>
      <c r="Z1381" s="315" t="s">
        <v>394</v>
      </c>
      <c r="AA1381" s="315" t="s">
        <v>394</v>
      </c>
      <c r="AB1381" s="281"/>
      <c r="AC1381" s="279" t="s">
        <v>394</v>
      </c>
      <c r="AF1381" s="276" t="str">
        <f>IFERROR(VLOOKUP(A1381,'[1]قوائم الترجمة'!AC$2:AD$2397,1,0),"م")</f>
        <v>م</v>
      </c>
      <c r="AG1381" s="232"/>
      <c r="AH1381" s="233"/>
      <c r="AI1381" s="233"/>
      <c r="AJ1381" s="233"/>
      <c r="AL1381" s="267"/>
      <c r="AM1381" s="235"/>
      <c r="AU1381" s="234"/>
    </row>
    <row r="1382" spans="1:47" ht="21" x14ac:dyDescent="0.4">
      <c r="A1382" s="278">
        <v>119099</v>
      </c>
      <c r="B1382" s="279" t="s">
        <v>4897</v>
      </c>
      <c r="C1382" s="279" t="s">
        <v>761</v>
      </c>
      <c r="D1382" s="279" t="s">
        <v>264</v>
      </c>
      <c r="E1382" s="279" t="s">
        <v>424</v>
      </c>
      <c r="F1382" s="279" t="s">
        <v>9165</v>
      </c>
      <c r="G1382" s="279" t="s">
        <v>402</v>
      </c>
      <c r="H1382" s="279" t="s">
        <v>425</v>
      </c>
      <c r="I1382" s="279" t="s">
        <v>67</v>
      </c>
      <c r="J1382" s="279" t="s">
        <v>426</v>
      </c>
      <c r="K1382" s="280">
        <v>2008</v>
      </c>
      <c r="L1382" s="279" t="s">
        <v>402</v>
      </c>
      <c r="M1382" s="279" t="s">
        <v>394</v>
      </c>
      <c r="N1382" s="279" t="s">
        <v>394</v>
      </c>
      <c r="O1382" s="279" t="s">
        <v>394</v>
      </c>
      <c r="P1382" s="315">
        <v>0</v>
      </c>
      <c r="Q1382" s="278"/>
      <c r="S1382" s="279" t="s">
        <v>394</v>
      </c>
      <c r="T1382" s="279" t="s">
        <v>394</v>
      </c>
      <c r="AC1382" s="279" t="s">
        <v>394</v>
      </c>
      <c r="AF1382" s="276">
        <f>IFERROR(VLOOKUP(A1382,'[1]قوائم الترجمة'!AC$2:AD$2397,1,0),"م")</f>
        <v>119099</v>
      </c>
      <c r="AG1382" s="232"/>
      <c r="AH1382" s="233"/>
      <c r="AI1382" s="233"/>
      <c r="AJ1382" s="233"/>
      <c r="AL1382" s="267"/>
      <c r="AM1382" s="235"/>
      <c r="AO1382" s="233"/>
      <c r="AU1382" s="234"/>
    </row>
    <row r="1383" spans="1:47" ht="21" x14ac:dyDescent="0.4">
      <c r="A1383" s="278">
        <v>119106</v>
      </c>
      <c r="B1383" s="279" t="s">
        <v>7098</v>
      </c>
      <c r="C1383" s="279" t="s">
        <v>122</v>
      </c>
      <c r="D1383" s="279" t="s">
        <v>281</v>
      </c>
      <c r="E1383" s="279" t="s">
        <v>394</v>
      </c>
      <c r="F1383" s="303"/>
      <c r="G1383" s="303"/>
      <c r="H1383" s="279" t="s">
        <v>394</v>
      </c>
      <c r="I1383" s="279" t="s">
        <v>539</v>
      </c>
      <c r="J1383" s="279" t="s">
        <v>394</v>
      </c>
      <c r="K1383" s="279" t="s">
        <v>394</v>
      </c>
      <c r="L1383" s="279" t="s">
        <v>394</v>
      </c>
      <c r="M1383" s="279" t="s">
        <v>394</v>
      </c>
      <c r="N1383" s="279" t="s">
        <v>394</v>
      </c>
      <c r="O1383" s="279" t="s">
        <v>394</v>
      </c>
      <c r="P1383" s="315">
        <v>0</v>
      </c>
      <c r="Q1383" s="279" t="s">
        <v>394</v>
      </c>
      <c r="R1383" s="315" t="s">
        <v>394</v>
      </c>
      <c r="S1383" s="279" t="s">
        <v>394</v>
      </c>
      <c r="T1383" s="279" t="s">
        <v>394</v>
      </c>
      <c r="U1383" s="315" t="s">
        <v>394</v>
      </c>
      <c r="V1383" s="315" t="s">
        <v>394</v>
      </c>
      <c r="W1383" s="315" t="s">
        <v>394</v>
      </c>
      <c r="X1383" s="315" t="s">
        <v>394</v>
      </c>
      <c r="Y1383" s="281"/>
      <c r="Z1383" s="315" t="s">
        <v>394</v>
      </c>
      <c r="AA1383" s="315" t="s">
        <v>394</v>
      </c>
      <c r="AB1383" s="281"/>
      <c r="AC1383" s="279" t="s">
        <v>855</v>
      </c>
      <c r="AF1383" s="276" t="str">
        <f>IFERROR(VLOOKUP(A1383,'[1]قوائم الترجمة'!AC$2:AD$2397,1,0),"م")</f>
        <v>م</v>
      </c>
      <c r="AG1383" s="232"/>
      <c r="AH1383" s="233"/>
      <c r="AI1383" s="233"/>
      <c r="AJ1383" s="233"/>
      <c r="AL1383" s="267"/>
      <c r="AM1383" s="235"/>
      <c r="AO1383" s="233"/>
      <c r="AU1383" s="234"/>
    </row>
    <row r="1384" spans="1:47" ht="21" x14ac:dyDescent="0.4">
      <c r="A1384" s="278">
        <v>119107</v>
      </c>
      <c r="B1384" s="279" t="s">
        <v>4896</v>
      </c>
      <c r="C1384" s="279" t="s">
        <v>500</v>
      </c>
      <c r="D1384" s="279" t="s">
        <v>9166</v>
      </c>
      <c r="E1384" s="279" t="s">
        <v>424</v>
      </c>
      <c r="F1384" s="279" t="s">
        <v>9167</v>
      </c>
      <c r="G1384" s="279" t="s">
        <v>402</v>
      </c>
      <c r="H1384" s="279" t="s">
        <v>425</v>
      </c>
      <c r="I1384" s="279" t="s">
        <v>538</v>
      </c>
      <c r="J1384" s="279" t="s">
        <v>426</v>
      </c>
      <c r="K1384" s="280">
        <v>2008</v>
      </c>
      <c r="L1384" s="279" t="s">
        <v>402</v>
      </c>
      <c r="M1384" s="279" t="s">
        <v>394</v>
      </c>
      <c r="N1384" s="279" t="s">
        <v>394</v>
      </c>
      <c r="O1384" s="279" t="s">
        <v>394</v>
      </c>
      <c r="P1384" s="315">
        <v>0</v>
      </c>
      <c r="Q1384" s="278"/>
      <c r="S1384" s="279" t="s">
        <v>394</v>
      </c>
      <c r="T1384" s="279" t="s">
        <v>394</v>
      </c>
      <c r="AC1384" s="279" t="s">
        <v>394</v>
      </c>
      <c r="AF1384" s="276">
        <f>IFERROR(VLOOKUP(A1384,'[1]قوائم الترجمة'!AC$2:AD$2397,1,0),"م")</f>
        <v>119107</v>
      </c>
      <c r="AG1384" s="232"/>
      <c r="AH1384" s="233"/>
      <c r="AI1384" s="233"/>
      <c r="AJ1384" s="233"/>
      <c r="AL1384" s="267"/>
      <c r="AM1384" s="235"/>
      <c r="AO1384" s="233"/>
      <c r="AU1384" s="234"/>
    </row>
    <row r="1385" spans="1:47" ht="21" x14ac:dyDescent="0.4">
      <c r="A1385" s="278">
        <v>119108</v>
      </c>
      <c r="B1385" s="279" t="s">
        <v>7242</v>
      </c>
      <c r="C1385" s="279" t="s">
        <v>65</v>
      </c>
      <c r="D1385" s="279" t="s">
        <v>1389</v>
      </c>
      <c r="E1385" s="279" t="s">
        <v>394</v>
      </c>
      <c r="F1385" s="303"/>
      <c r="G1385" s="303"/>
      <c r="H1385" s="279" t="s">
        <v>394</v>
      </c>
      <c r="I1385" s="279" t="s">
        <v>539</v>
      </c>
      <c r="J1385" s="279" t="s">
        <v>394</v>
      </c>
      <c r="K1385" s="279" t="s">
        <v>394</v>
      </c>
      <c r="L1385" s="279" t="s">
        <v>394</v>
      </c>
      <c r="M1385" s="279" t="s">
        <v>394</v>
      </c>
      <c r="N1385" s="279" t="s">
        <v>394</v>
      </c>
      <c r="O1385" s="279" t="s">
        <v>394</v>
      </c>
      <c r="P1385" s="315">
        <v>0</v>
      </c>
      <c r="Q1385" s="279" t="s">
        <v>394</v>
      </c>
      <c r="R1385" s="315" t="s">
        <v>394</v>
      </c>
      <c r="S1385" s="279" t="s">
        <v>394</v>
      </c>
      <c r="T1385" s="279" t="s">
        <v>394</v>
      </c>
      <c r="U1385" s="315" t="s">
        <v>394</v>
      </c>
      <c r="V1385" s="315" t="s">
        <v>394</v>
      </c>
      <c r="W1385" s="315" t="s">
        <v>394</v>
      </c>
      <c r="X1385" s="315" t="s">
        <v>394</v>
      </c>
      <c r="Y1385" s="281"/>
      <c r="Z1385" s="315" t="s">
        <v>394</v>
      </c>
      <c r="AA1385" s="315" t="s">
        <v>394</v>
      </c>
      <c r="AB1385" s="281"/>
      <c r="AC1385" s="279" t="s">
        <v>855</v>
      </c>
      <c r="AF1385" s="276" t="str">
        <f>IFERROR(VLOOKUP(A1385,'[1]قوائم الترجمة'!AC$2:AD$2397,1,0),"م")</f>
        <v>م</v>
      </c>
      <c r="AG1385" s="232"/>
      <c r="AH1385" s="233"/>
      <c r="AI1385" s="233"/>
      <c r="AJ1385" s="233"/>
      <c r="AL1385" s="267"/>
      <c r="AM1385" s="235"/>
      <c r="AU1385" s="234"/>
    </row>
    <row r="1386" spans="1:47" ht="21" x14ac:dyDescent="0.4">
      <c r="A1386" s="278">
        <v>119111</v>
      </c>
      <c r="B1386" s="279" t="s">
        <v>4895</v>
      </c>
      <c r="C1386" s="279" t="s">
        <v>97</v>
      </c>
      <c r="D1386" s="279" t="s">
        <v>280</v>
      </c>
      <c r="E1386" s="279" t="s">
        <v>424</v>
      </c>
      <c r="F1386" s="279" t="s">
        <v>8378</v>
      </c>
      <c r="G1386" s="279" t="s">
        <v>402</v>
      </c>
      <c r="H1386" s="279" t="s">
        <v>425</v>
      </c>
      <c r="I1386" s="279" t="s">
        <v>67</v>
      </c>
      <c r="J1386" s="279" t="s">
        <v>426</v>
      </c>
      <c r="K1386" s="280">
        <v>2013</v>
      </c>
      <c r="L1386" s="279" t="s">
        <v>402</v>
      </c>
      <c r="M1386" s="279" t="s">
        <v>394</v>
      </c>
      <c r="N1386" s="279" t="s">
        <v>394</v>
      </c>
      <c r="O1386" s="279" t="s">
        <v>394</v>
      </c>
      <c r="P1386" s="315">
        <v>0</v>
      </c>
      <c r="Q1386" s="278"/>
      <c r="S1386" s="279" t="s">
        <v>394</v>
      </c>
      <c r="T1386" s="279" t="s">
        <v>394</v>
      </c>
      <c r="AC1386" s="279" t="s">
        <v>394</v>
      </c>
      <c r="AF1386" s="276">
        <f>IFERROR(VLOOKUP(A1386,'[1]قوائم الترجمة'!AC$2:AD$2397,1,0),"م")</f>
        <v>119111</v>
      </c>
      <c r="AG1386" s="232"/>
      <c r="AH1386" s="233"/>
      <c r="AI1386" s="233"/>
      <c r="AJ1386" s="233"/>
      <c r="AL1386" s="267"/>
      <c r="AM1386" s="235"/>
      <c r="AO1386" s="233"/>
      <c r="AU1386" s="234"/>
    </row>
    <row r="1387" spans="1:47" ht="21" x14ac:dyDescent="0.4">
      <c r="A1387" s="278">
        <v>119114</v>
      </c>
      <c r="B1387" s="279" t="s">
        <v>7559</v>
      </c>
      <c r="C1387" s="279" t="s">
        <v>71</v>
      </c>
      <c r="D1387" s="279" t="s">
        <v>606</v>
      </c>
      <c r="E1387" s="279" t="s">
        <v>394</v>
      </c>
      <c r="F1387" s="303"/>
      <c r="G1387" s="303"/>
      <c r="H1387" s="279" t="s">
        <v>394</v>
      </c>
      <c r="I1387" s="279" t="s">
        <v>540</v>
      </c>
      <c r="J1387" s="279" t="s">
        <v>394</v>
      </c>
      <c r="K1387" s="279" t="s">
        <v>394</v>
      </c>
      <c r="L1387" s="279" t="s">
        <v>394</v>
      </c>
      <c r="M1387" s="279" t="s">
        <v>394</v>
      </c>
      <c r="N1387" s="279" t="s">
        <v>394</v>
      </c>
      <c r="O1387" s="279" t="s">
        <v>394</v>
      </c>
      <c r="P1387" s="315">
        <v>0</v>
      </c>
      <c r="Q1387" s="279" t="s">
        <v>394</v>
      </c>
      <c r="R1387" s="315" t="s">
        <v>394</v>
      </c>
      <c r="S1387" s="279" t="s">
        <v>394</v>
      </c>
      <c r="T1387" s="279" t="s">
        <v>394</v>
      </c>
      <c r="U1387" s="315" t="s">
        <v>394</v>
      </c>
      <c r="V1387" s="315" t="s">
        <v>394</v>
      </c>
      <c r="W1387" s="315" t="s">
        <v>394</v>
      </c>
      <c r="X1387" s="315" t="s">
        <v>394</v>
      </c>
      <c r="Y1387" s="281"/>
      <c r="Z1387" s="315" t="s">
        <v>394</v>
      </c>
      <c r="AA1387" s="315" t="s">
        <v>394</v>
      </c>
      <c r="AB1387" s="281"/>
      <c r="AC1387" s="279" t="s">
        <v>855</v>
      </c>
      <c r="AF1387" s="276" t="str">
        <f>IFERROR(VLOOKUP(A1387,'[1]قوائم الترجمة'!AC$2:AD$2397,1,0),"م")</f>
        <v>م</v>
      </c>
      <c r="AG1387" s="232"/>
      <c r="AH1387" s="233"/>
      <c r="AI1387" s="233"/>
      <c r="AJ1387" s="233"/>
      <c r="AL1387" s="267"/>
      <c r="AM1387" s="235"/>
      <c r="AO1387" s="233"/>
      <c r="AU1387" s="234"/>
    </row>
    <row r="1388" spans="1:47" ht="21" x14ac:dyDescent="0.4">
      <c r="A1388" s="275">
        <v>119117</v>
      </c>
      <c r="B1388" s="276" t="s">
        <v>4894</v>
      </c>
      <c r="C1388" s="276" t="s">
        <v>1005</v>
      </c>
      <c r="D1388" s="276" t="s">
        <v>297</v>
      </c>
      <c r="E1388" s="276" t="s">
        <v>423</v>
      </c>
      <c r="F1388" s="276" t="s">
        <v>8474</v>
      </c>
      <c r="G1388" s="276" t="s">
        <v>402</v>
      </c>
      <c r="H1388" s="276" t="s">
        <v>425</v>
      </c>
      <c r="I1388" s="276" t="s">
        <v>61</v>
      </c>
      <c r="J1388" s="276" t="s">
        <v>403</v>
      </c>
      <c r="K1388" s="277">
        <v>0</v>
      </c>
      <c r="L1388" s="276" t="s">
        <v>402</v>
      </c>
      <c r="M1388" s="303"/>
      <c r="N1388" s="276" t="s">
        <v>394</v>
      </c>
      <c r="O1388" s="276" t="s">
        <v>394</v>
      </c>
      <c r="P1388" s="315">
        <v>0</v>
      </c>
      <c r="Q1388" s="303"/>
      <c r="R1388" s="317" t="s">
        <v>394</v>
      </c>
      <c r="S1388" s="276" t="s">
        <v>394</v>
      </c>
      <c r="T1388" s="303"/>
      <c r="AC1388" s="276" t="s">
        <v>394</v>
      </c>
      <c r="AF1388" s="276">
        <f>IFERROR(VLOOKUP(A1388,'[1]قوائم الترجمة'!AC$2:AD$2397,1,0),"م")</f>
        <v>119117</v>
      </c>
      <c r="AG1388" s="232"/>
      <c r="AH1388" s="233"/>
      <c r="AI1388" s="233"/>
      <c r="AJ1388" s="233"/>
      <c r="AL1388" s="267"/>
      <c r="AM1388" s="235"/>
      <c r="AO1388" s="233"/>
      <c r="AU1388" s="234"/>
    </row>
    <row r="1389" spans="1:47" ht="21" x14ac:dyDescent="0.4">
      <c r="A1389" s="278">
        <v>119118</v>
      </c>
      <c r="B1389" s="279" t="s">
        <v>4893</v>
      </c>
      <c r="C1389" s="279" t="s">
        <v>114</v>
      </c>
      <c r="D1389" s="279" t="s">
        <v>319</v>
      </c>
      <c r="E1389" s="279" t="s">
        <v>394</v>
      </c>
      <c r="F1389" s="303"/>
      <c r="G1389" s="303"/>
      <c r="H1389" s="279" t="s">
        <v>394</v>
      </c>
      <c r="I1389" s="279" t="s">
        <v>539</v>
      </c>
      <c r="J1389" s="279" t="s">
        <v>394</v>
      </c>
      <c r="K1389" s="279" t="s">
        <v>394</v>
      </c>
      <c r="L1389" s="279" t="s">
        <v>394</v>
      </c>
      <c r="M1389" s="279" t="s">
        <v>394</v>
      </c>
      <c r="N1389" s="279" t="s">
        <v>394</v>
      </c>
      <c r="O1389" s="279" t="s">
        <v>394</v>
      </c>
      <c r="P1389" s="315">
        <v>0</v>
      </c>
      <c r="Q1389" s="279" t="s">
        <v>394</v>
      </c>
      <c r="R1389" s="315" t="s">
        <v>394</v>
      </c>
      <c r="S1389" s="279" t="s">
        <v>394</v>
      </c>
      <c r="T1389" s="279" t="s">
        <v>394</v>
      </c>
      <c r="U1389" s="315" t="s">
        <v>394</v>
      </c>
      <c r="V1389" s="315" t="s">
        <v>394</v>
      </c>
      <c r="W1389" s="315" t="s">
        <v>394</v>
      </c>
      <c r="X1389" s="315" t="s">
        <v>394</v>
      </c>
      <c r="Y1389" s="281"/>
      <c r="Z1389" s="315" t="s">
        <v>394</v>
      </c>
      <c r="AA1389" s="315" t="s">
        <v>394</v>
      </c>
      <c r="AB1389" s="281"/>
      <c r="AC1389" s="279" t="s">
        <v>394</v>
      </c>
      <c r="AF1389" s="276" t="str">
        <f>IFERROR(VLOOKUP(A1389,'[1]قوائم الترجمة'!AC$2:AD$2397,1,0),"م")</f>
        <v>م</v>
      </c>
      <c r="AG1389" s="232"/>
      <c r="AH1389" s="233"/>
      <c r="AI1389" s="233"/>
      <c r="AJ1389" s="233"/>
      <c r="AL1389" s="267"/>
      <c r="AM1389" s="235"/>
      <c r="AU1389" s="234"/>
    </row>
    <row r="1390" spans="1:47" ht="21" x14ac:dyDescent="0.4">
      <c r="A1390" s="278">
        <v>119123</v>
      </c>
      <c r="B1390" s="279" t="s">
        <v>4892</v>
      </c>
      <c r="C1390" s="279" t="s">
        <v>92</v>
      </c>
      <c r="D1390" s="279" t="s">
        <v>276</v>
      </c>
      <c r="E1390" s="279" t="s">
        <v>394</v>
      </c>
      <c r="F1390" s="303"/>
      <c r="G1390" s="303"/>
      <c r="H1390" s="279" t="s">
        <v>394</v>
      </c>
      <c r="I1390" s="279" t="s">
        <v>538</v>
      </c>
      <c r="J1390" s="279" t="s">
        <v>394</v>
      </c>
      <c r="K1390" s="279" t="s">
        <v>394</v>
      </c>
      <c r="L1390" s="279" t="s">
        <v>394</v>
      </c>
      <c r="M1390" s="279" t="s">
        <v>394</v>
      </c>
      <c r="N1390" s="279" t="s">
        <v>394</v>
      </c>
      <c r="O1390" s="279" t="s">
        <v>394</v>
      </c>
      <c r="P1390" s="315">
        <v>0</v>
      </c>
      <c r="Q1390" s="279" t="s">
        <v>394</v>
      </c>
      <c r="R1390" s="315" t="s">
        <v>394</v>
      </c>
      <c r="S1390" s="279" t="s">
        <v>394</v>
      </c>
      <c r="T1390" s="279" t="s">
        <v>394</v>
      </c>
      <c r="U1390" s="315" t="s">
        <v>394</v>
      </c>
      <c r="V1390" s="315" t="s">
        <v>394</v>
      </c>
      <c r="W1390" s="315" t="s">
        <v>394</v>
      </c>
      <c r="X1390" s="315" t="s">
        <v>394</v>
      </c>
      <c r="Y1390" s="281"/>
      <c r="Z1390" s="315" t="s">
        <v>394</v>
      </c>
      <c r="AA1390" s="315" t="s">
        <v>394</v>
      </c>
      <c r="AB1390" s="281"/>
      <c r="AC1390" s="279" t="s">
        <v>855</v>
      </c>
      <c r="AF1390" s="276" t="str">
        <f>IFERROR(VLOOKUP(A1390,'[1]قوائم الترجمة'!AC$2:AD$2397,1,0),"م")</f>
        <v>م</v>
      </c>
      <c r="AG1390" s="232"/>
      <c r="AH1390" s="233"/>
      <c r="AI1390" s="233"/>
      <c r="AJ1390" s="233"/>
      <c r="AL1390" s="267"/>
      <c r="AM1390" s="235"/>
      <c r="AO1390" s="236"/>
      <c r="AU1390" s="234"/>
    </row>
    <row r="1391" spans="1:47" ht="21" x14ac:dyDescent="0.4">
      <c r="A1391" s="278">
        <v>119126</v>
      </c>
      <c r="B1391" s="279" t="s">
        <v>6237</v>
      </c>
      <c r="C1391" s="279" t="s">
        <v>108</v>
      </c>
      <c r="D1391" s="279" t="s">
        <v>528</v>
      </c>
      <c r="E1391" s="279" t="s">
        <v>394</v>
      </c>
      <c r="F1391" s="303"/>
      <c r="G1391" s="303"/>
      <c r="H1391" s="279" t="s">
        <v>394</v>
      </c>
      <c r="I1391" s="279" t="s">
        <v>540</v>
      </c>
      <c r="J1391" s="279" t="s">
        <v>394</v>
      </c>
      <c r="K1391" s="279" t="s">
        <v>394</v>
      </c>
      <c r="L1391" s="279" t="s">
        <v>394</v>
      </c>
      <c r="M1391" s="279" t="s">
        <v>394</v>
      </c>
      <c r="N1391" s="279" t="s">
        <v>394</v>
      </c>
      <c r="O1391" s="279" t="s">
        <v>394</v>
      </c>
      <c r="P1391" s="315">
        <v>0</v>
      </c>
      <c r="Q1391" s="279" t="s">
        <v>394</v>
      </c>
      <c r="R1391" s="315" t="s">
        <v>394</v>
      </c>
      <c r="S1391" s="279" t="s">
        <v>394</v>
      </c>
      <c r="T1391" s="279" t="s">
        <v>394</v>
      </c>
      <c r="U1391" s="315" t="s">
        <v>394</v>
      </c>
      <c r="V1391" s="315" t="s">
        <v>394</v>
      </c>
      <c r="W1391" s="315" t="s">
        <v>394</v>
      </c>
      <c r="X1391" s="315" t="s">
        <v>394</v>
      </c>
      <c r="Y1391" s="281"/>
      <c r="Z1391" s="315" t="s">
        <v>394</v>
      </c>
      <c r="AA1391" s="315" t="s">
        <v>394</v>
      </c>
      <c r="AB1391" s="281"/>
      <c r="AC1391" s="279" t="s">
        <v>855</v>
      </c>
      <c r="AF1391" s="276" t="str">
        <f>IFERROR(VLOOKUP(A1391,'[1]قوائم الترجمة'!AC$2:AD$2397,1,0),"م")</f>
        <v>م</v>
      </c>
      <c r="AG1391" s="232"/>
      <c r="AH1391" s="233"/>
      <c r="AI1391" s="233"/>
      <c r="AJ1391" s="233"/>
      <c r="AL1391" s="267"/>
      <c r="AM1391" s="235"/>
      <c r="AU1391" s="234"/>
    </row>
    <row r="1392" spans="1:47" ht="21" x14ac:dyDescent="0.4">
      <c r="A1392" s="278">
        <v>119127</v>
      </c>
      <c r="B1392" s="279" t="s">
        <v>4891</v>
      </c>
      <c r="C1392" s="279" t="s">
        <v>101</v>
      </c>
      <c r="D1392" s="279" t="s">
        <v>244</v>
      </c>
      <c r="E1392" s="279" t="s">
        <v>423</v>
      </c>
      <c r="F1392" s="279" t="s">
        <v>9168</v>
      </c>
      <c r="G1392" s="279" t="s">
        <v>8144</v>
      </c>
      <c r="H1392" s="279" t="s">
        <v>425</v>
      </c>
      <c r="I1392" s="279" t="s">
        <v>61</v>
      </c>
      <c r="J1392" s="279" t="s">
        <v>403</v>
      </c>
      <c r="K1392" s="280">
        <v>2015</v>
      </c>
      <c r="L1392" s="279" t="s">
        <v>417</v>
      </c>
      <c r="M1392" s="279" t="s">
        <v>394</v>
      </c>
      <c r="N1392" s="279" t="s">
        <v>394</v>
      </c>
      <c r="O1392" s="279" t="s">
        <v>394</v>
      </c>
      <c r="P1392" s="315">
        <v>0</v>
      </c>
      <c r="Q1392" s="278"/>
      <c r="S1392" s="279" t="s">
        <v>394</v>
      </c>
      <c r="T1392" s="279" t="s">
        <v>394</v>
      </c>
      <c r="AC1392" s="279" t="s">
        <v>855</v>
      </c>
      <c r="AF1392" s="276">
        <f>IFERROR(VLOOKUP(A1392,'[1]قوائم الترجمة'!AC$2:AD$2397,1,0),"م")</f>
        <v>119127</v>
      </c>
      <c r="AG1392" s="232"/>
      <c r="AH1392" s="233"/>
      <c r="AI1392" s="233"/>
      <c r="AJ1392" s="233"/>
      <c r="AL1392" s="267"/>
      <c r="AM1392" s="235"/>
      <c r="AU1392" s="234"/>
    </row>
    <row r="1393" spans="1:47" ht="21" x14ac:dyDescent="0.4">
      <c r="A1393" s="278">
        <v>119129</v>
      </c>
      <c r="B1393" s="279" t="s">
        <v>1388</v>
      </c>
      <c r="C1393" s="279" t="s">
        <v>103</v>
      </c>
      <c r="D1393" s="279" t="s">
        <v>336</v>
      </c>
      <c r="E1393" s="279" t="s">
        <v>424</v>
      </c>
      <c r="F1393" s="279" t="s">
        <v>8378</v>
      </c>
      <c r="G1393" s="279" t="s">
        <v>402</v>
      </c>
      <c r="H1393" s="279" t="s">
        <v>425</v>
      </c>
      <c r="I1393" s="279" t="s">
        <v>67</v>
      </c>
      <c r="J1393" s="279" t="s">
        <v>426</v>
      </c>
      <c r="K1393" s="280">
        <v>0</v>
      </c>
      <c r="L1393" s="279" t="s">
        <v>404</v>
      </c>
      <c r="M1393" s="279" t="s">
        <v>394</v>
      </c>
      <c r="N1393" s="279" t="s">
        <v>394</v>
      </c>
      <c r="O1393" s="279" t="s">
        <v>394</v>
      </c>
      <c r="P1393" s="315">
        <v>0</v>
      </c>
      <c r="Q1393" s="278"/>
      <c r="S1393" s="279" t="s">
        <v>394</v>
      </c>
      <c r="T1393" s="279" t="s">
        <v>394</v>
      </c>
      <c r="AC1393" s="279" t="s">
        <v>855</v>
      </c>
      <c r="AF1393" s="276">
        <f>IFERROR(VLOOKUP(A1393,'[1]قوائم الترجمة'!AC$2:AD$2397,1,0),"م")</f>
        <v>119129</v>
      </c>
      <c r="AG1393" s="232"/>
      <c r="AH1393" s="233"/>
      <c r="AI1393" s="233"/>
      <c r="AJ1393" s="233"/>
      <c r="AL1393" s="267"/>
      <c r="AM1393" s="235"/>
      <c r="AU1393" s="234"/>
    </row>
    <row r="1394" spans="1:47" ht="21" x14ac:dyDescent="0.4">
      <c r="A1394" s="278">
        <v>119133</v>
      </c>
      <c r="B1394" s="279" t="s">
        <v>1567</v>
      </c>
      <c r="C1394" s="279" t="s">
        <v>132</v>
      </c>
      <c r="D1394" s="279" t="s">
        <v>303</v>
      </c>
      <c r="E1394" s="279" t="s">
        <v>394</v>
      </c>
      <c r="F1394" s="303"/>
      <c r="G1394" s="303"/>
      <c r="H1394" s="279" t="s">
        <v>394</v>
      </c>
      <c r="I1394" s="279" t="s">
        <v>61</v>
      </c>
      <c r="J1394" s="279" t="s">
        <v>394</v>
      </c>
      <c r="K1394" s="279" t="s">
        <v>394</v>
      </c>
      <c r="L1394" s="279" t="s">
        <v>394</v>
      </c>
      <c r="M1394" s="279" t="s">
        <v>394</v>
      </c>
      <c r="N1394" s="279" t="s">
        <v>394</v>
      </c>
      <c r="O1394" s="279" t="s">
        <v>394</v>
      </c>
      <c r="P1394" s="315">
        <v>0</v>
      </c>
      <c r="Q1394" s="279" t="s">
        <v>394</v>
      </c>
      <c r="R1394" s="315" t="s">
        <v>394</v>
      </c>
      <c r="S1394" s="279" t="s">
        <v>394</v>
      </c>
      <c r="T1394" s="279" t="s">
        <v>394</v>
      </c>
      <c r="U1394" s="315" t="s">
        <v>394</v>
      </c>
      <c r="V1394" s="315" t="s">
        <v>394</v>
      </c>
      <c r="W1394" s="315" t="s">
        <v>394</v>
      </c>
      <c r="X1394" s="315" t="s">
        <v>394</v>
      </c>
      <c r="Y1394" s="281"/>
      <c r="Z1394" s="315" t="s">
        <v>394</v>
      </c>
      <c r="AA1394" s="315" t="s">
        <v>394</v>
      </c>
      <c r="AB1394" s="281"/>
      <c r="AC1394" s="279" t="s">
        <v>855</v>
      </c>
      <c r="AF1394" s="276" t="str">
        <f>IFERROR(VLOOKUP(A1394,'[1]قوائم الترجمة'!AC$2:AD$2397,1,0),"م")</f>
        <v>م</v>
      </c>
      <c r="AG1394" s="232"/>
      <c r="AH1394" s="233"/>
      <c r="AI1394" s="233"/>
      <c r="AJ1394" s="233"/>
      <c r="AL1394" s="267"/>
      <c r="AM1394" s="235"/>
      <c r="AU1394" s="234"/>
    </row>
    <row r="1395" spans="1:47" ht="21" x14ac:dyDescent="0.4">
      <c r="A1395" s="278">
        <v>119143</v>
      </c>
      <c r="B1395" s="279" t="s">
        <v>7106</v>
      </c>
      <c r="C1395" s="279" t="s">
        <v>118</v>
      </c>
      <c r="D1395" s="279" t="s">
        <v>666</v>
      </c>
      <c r="E1395" s="279" t="s">
        <v>394</v>
      </c>
      <c r="F1395" s="303"/>
      <c r="G1395" s="303"/>
      <c r="H1395" s="279" t="s">
        <v>394</v>
      </c>
      <c r="I1395" s="279" t="s">
        <v>539</v>
      </c>
      <c r="J1395" s="279" t="s">
        <v>394</v>
      </c>
      <c r="K1395" s="279" t="s">
        <v>394</v>
      </c>
      <c r="L1395" s="279" t="s">
        <v>394</v>
      </c>
      <c r="M1395" s="279" t="s">
        <v>394</v>
      </c>
      <c r="N1395" s="279" t="s">
        <v>394</v>
      </c>
      <c r="O1395" s="279" t="s">
        <v>394</v>
      </c>
      <c r="P1395" s="315">
        <v>0</v>
      </c>
      <c r="Q1395" s="279" t="s">
        <v>394</v>
      </c>
      <c r="R1395" s="315" t="s">
        <v>394</v>
      </c>
      <c r="S1395" s="279" t="s">
        <v>394</v>
      </c>
      <c r="T1395" s="279" t="s">
        <v>394</v>
      </c>
      <c r="U1395" s="315" t="s">
        <v>394</v>
      </c>
      <c r="V1395" s="315" t="s">
        <v>394</v>
      </c>
      <c r="W1395" s="315" t="s">
        <v>394</v>
      </c>
      <c r="X1395" s="315" t="s">
        <v>394</v>
      </c>
      <c r="Y1395" s="281"/>
      <c r="Z1395" s="315" t="s">
        <v>394</v>
      </c>
      <c r="AA1395" s="315" t="s">
        <v>394</v>
      </c>
      <c r="AB1395" s="281"/>
      <c r="AC1395" s="279" t="s">
        <v>855</v>
      </c>
      <c r="AF1395" s="276" t="str">
        <f>IFERROR(VLOOKUP(A1395,'[1]قوائم الترجمة'!AC$2:AD$2397,1,0),"م")</f>
        <v>م</v>
      </c>
      <c r="AG1395" s="232"/>
      <c r="AH1395" s="233"/>
      <c r="AI1395" s="233"/>
      <c r="AJ1395" s="233"/>
      <c r="AL1395" s="267"/>
      <c r="AM1395" s="235"/>
      <c r="AO1395" s="233"/>
      <c r="AU1395" s="234"/>
    </row>
    <row r="1396" spans="1:47" ht="21" x14ac:dyDescent="0.4">
      <c r="A1396" s="278">
        <v>119147</v>
      </c>
      <c r="B1396" s="279" t="s">
        <v>4890</v>
      </c>
      <c r="C1396" s="279" t="s">
        <v>505</v>
      </c>
      <c r="D1396" s="279" t="s">
        <v>732</v>
      </c>
      <c r="E1396" s="279" t="s">
        <v>394</v>
      </c>
      <c r="F1396" s="303"/>
      <c r="G1396" s="303"/>
      <c r="H1396" s="279" t="s">
        <v>394</v>
      </c>
      <c r="I1396" s="279" t="s">
        <v>61</v>
      </c>
      <c r="J1396" s="279" t="s">
        <v>394</v>
      </c>
      <c r="K1396" s="279" t="s">
        <v>394</v>
      </c>
      <c r="L1396" s="279" t="s">
        <v>394</v>
      </c>
      <c r="M1396" s="279" t="s">
        <v>394</v>
      </c>
      <c r="N1396" s="279" t="s">
        <v>394</v>
      </c>
      <c r="O1396" s="279" t="s">
        <v>394</v>
      </c>
      <c r="P1396" s="315">
        <v>0</v>
      </c>
      <c r="Q1396" s="279" t="s">
        <v>394</v>
      </c>
      <c r="R1396" s="315" t="s">
        <v>394</v>
      </c>
      <c r="S1396" s="279" t="s">
        <v>394</v>
      </c>
      <c r="T1396" s="279" t="s">
        <v>394</v>
      </c>
      <c r="U1396" s="315" t="s">
        <v>394</v>
      </c>
      <c r="V1396" s="315" t="s">
        <v>394</v>
      </c>
      <c r="W1396" s="315" t="s">
        <v>394</v>
      </c>
      <c r="X1396" s="315" t="s">
        <v>394</v>
      </c>
      <c r="Y1396" s="281"/>
      <c r="Z1396" s="315" t="s">
        <v>394</v>
      </c>
      <c r="AA1396" s="315" t="s">
        <v>394</v>
      </c>
      <c r="AB1396" s="281"/>
      <c r="AC1396" s="279" t="s">
        <v>855</v>
      </c>
      <c r="AF1396" s="276" t="str">
        <f>IFERROR(VLOOKUP(A1396,'[1]قوائم الترجمة'!AC$2:AD$2397,1,0),"م")</f>
        <v>م</v>
      </c>
      <c r="AG1396" s="232"/>
      <c r="AH1396" s="233"/>
      <c r="AI1396" s="233"/>
      <c r="AJ1396" s="233"/>
      <c r="AL1396" s="267"/>
      <c r="AM1396" s="235"/>
      <c r="AU1396" s="234"/>
    </row>
    <row r="1397" spans="1:47" ht="21" x14ac:dyDescent="0.4">
      <c r="A1397" s="278">
        <v>119148</v>
      </c>
      <c r="B1397" s="279" t="s">
        <v>1566</v>
      </c>
      <c r="C1397" s="279" t="s">
        <v>97</v>
      </c>
      <c r="D1397" s="279" t="s">
        <v>362</v>
      </c>
      <c r="E1397" s="279" t="s">
        <v>423</v>
      </c>
      <c r="F1397" s="279" t="s">
        <v>8831</v>
      </c>
      <c r="G1397" s="279" t="s">
        <v>402</v>
      </c>
      <c r="H1397" s="279" t="s">
        <v>425</v>
      </c>
      <c r="I1397" s="279" t="s">
        <v>538</v>
      </c>
      <c r="J1397" s="279" t="s">
        <v>403</v>
      </c>
      <c r="K1397" s="280">
        <v>2015</v>
      </c>
      <c r="L1397" s="279" t="s">
        <v>402</v>
      </c>
      <c r="M1397" s="279" t="s">
        <v>394</v>
      </c>
      <c r="N1397" s="279" t="s">
        <v>394</v>
      </c>
      <c r="O1397" s="279" t="s">
        <v>394</v>
      </c>
      <c r="P1397" s="315">
        <v>0</v>
      </c>
      <c r="Q1397" s="278"/>
      <c r="S1397" s="279" t="s">
        <v>394</v>
      </c>
      <c r="T1397" s="279" t="s">
        <v>394</v>
      </c>
      <c r="AC1397" s="279" t="s">
        <v>855</v>
      </c>
      <c r="AF1397" s="276">
        <f>IFERROR(VLOOKUP(A1397,'[1]قوائم الترجمة'!AC$2:AD$2397,1,0),"م")</f>
        <v>119148</v>
      </c>
      <c r="AG1397" s="232"/>
      <c r="AH1397" s="233"/>
      <c r="AI1397" s="233"/>
      <c r="AJ1397" s="233"/>
      <c r="AL1397" s="267"/>
      <c r="AM1397" s="235"/>
      <c r="AO1397" s="236"/>
      <c r="AU1397" s="234"/>
    </row>
    <row r="1398" spans="1:47" ht="21" x14ac:dyDescent="0.4">
      <c r="A1398" s="278">
        <v>119152</v>
      </c>
      <c r="B1398" s="279" t="s">
        <v>4889</v>
      </c>
      <c r="C1398" s="279" t="s">
        <v>551</v>
      </c>
      <c r="D1398" s="279" t="s">
        <v>318</v>
      </c>
      <c r="E1398" s="279" t="s">
        <v>424</v>
      </c>
      <c r="F1398" s="279" t="s">
        <v>9169</v>
      </c>
      <c r="G1398" s="279" t="s">
        <v>402</v>
      </c>
      <c r="H1398" s="279" t="s">
        <v>425</v>
      </c>
      <c r="I1398" s="279" t="s">
        <v>61</v>
      </c>
      <c r="J1398" s="279" t="s">
        <v>403</v>
      </c>
      <c r="K1398" s="280">
        <v>2006</v>
      </c>
      <c r="L1398" s="279" t="s">
        <v>402</v>
      </c>
      <c r="M1398" s="279" t="s">
        <v>394</v>
      </c>
      <c r="N1398" s="279" t="s">
        <v>394</v>
      </c>
      <c r="O1398" s="279" t="s">
        <v>394</v>
      </c>
      <c r="P1398" s="315">
        <v>0</v>
      </c>
      <c r="Q1398" s="278"/>
      <c r="S1398" s="279" t="s">
        <v>394</v>
      </c>
      <c r="T1398" s="279" t="s">
        <v>394</v>
      </c>
      <c r="AC1398" s="279" t="s">
        <v>855</v>
      </c>
      <c r="AF1398" s="276">
        <f>IFERROR(VLOOKUP(A1398,'[1]قوائم الترجمة'!AC$2:AD$2397,1,0),"م")</f>
        <v>119152</v>
      </c>
      <c r="AG1398" s="232"/>
      <c r="AH1398" s="233"/>
      <c r="AI1398" s="233"/>
      <c r="AJ1398" s="233"/>
      <c r="AL1398" s="267"/>
      <c r="AM1398" s="235"/>
      <c r="AU1398" s="234"/>
    </row>
    <row r="1399" spans="1:47" ht="21" x14ac:dyDescent="0.4">
      <c r="A1399" s="278">
        <v>119153</v>
      </c>
      <c r="B1399" s="279" t="s">
        <v>1387</v>
      </c>
      <c r="C1399" s="279" t="s">
        <v>72</v>
      </c>
      <c r="D1399" s="279" t="s">
        <v>652</v>
      </c>
      <c r="E1399" s="279" t="s">
        <v>394</v>
      </c>
      <c r="F1399" s="303"/>
      <c r="G1399" s="303"/>
      <c r="H1399" s="279" t="s">
        <v>394</v>
      </c>
      <c r="I1399" s="279" t="s">
        <v>539</v>
      </c>
      <c r="J1399" s="279" t="s">
        <v>394</v>
      </c>
      <c r="K1399" s="279" t="s">
        <v>394</v>
      </c>
      <c r="L1399" s="279" t="s">
        <v>394</v>
      </c>
      <c r="M1399" s="279" t="s">
        <v>394</v>
      </c>
      <c r="N1399" s="279" t="s">
        <v>394</v>
      </c>
      <c r="O1399" s="279" t="s">
        <v>394</v>
      </c>
      <c r="P1399" s="315">
        <v>0</v>
      </c>
      <c r="Q1399" s="279" t="s">
        <v>394</v>
      </c>
      <c r="R1399" s="315" t="s">
        <v>394</v>
      </c>
      <c r="S1399" s="279" t="s">
        <v>394</v>
      </c>
      <c r="T1399" s="279" t="s">
        <v>394</v>
      </c>
      <c r="U1399" s="315" t="s">
        <v>394</v>
      </c>
      <c r="V1399" s="315" t="s">
        <v>394</v>
      </c>
      <c r="W1399" s="315" t="s">
        <v>394</v>
      </c>
      <c r="X1399" s="315" t="s">
        <v>394</v>
      </c>
      <c r="Y1399" s="281"/>
      <c r="Z1399" s="315" t="s">
        <v>394</v>
      </c>
      <c r="AA1399" s="315" t="s">
        <v>394</v>
      </c>
      <c r="AB1399" s="281"/>
      <c r="AC1399" s="279" t="s">
        <v>855</v>
      </c>
      <c r="AF1399" s="276" t="str">
        <f>IFERROR(VLOOKUP(A1399,'[1]قوائم الترجمة'!AC$2:AD$2397,1,0),"م")</f>
        <v>م</v>
      </c>
      <c r="AG1399" s="232"/>
      <c r="AH1399" s="233"/>
      <c r="AI1399" s="233"/>
      <c r="AJ1399" s="233"/>
      <c r="AL1399" s="267"/>
      <c r="AM1399" s="235"/>
      <c r="AO1399" s="236"/>
      <c r="AU1399" s="234"/>
    </row>
    <row r="1400" spans="1:47" ht="21" x14ac:dyDescent="0.4">
      <c r="A1400" s="278">
        <v>119154</v>
      </c>
      <c r="B1400" s="279" t="s">
        <v>7696</v>
      </c>
      <c r="C1400" s="279" t="s">
        <v>7697</v>
      </c>
      <c r="D1400" s="279" t="s">
        <v>276</v>
      </c>
      <c r="E1400" s="279" t="s">
        <v>394</v>
      </c>
      <c r="F1400" s="303"/>
      <c r="G1400" s="303"/>
      <c r="H1400" s="279" t="s">
        <v>394</v>
      </c>
      <c r="I1400" s="279" t="s">
        <v>540</v>
      </c>
      <c r="J1400" s="279" t="s">
        <v>394</v>
      </c>
      <c r="K1400" s="279" t="s">
        <v>394</v>
      </c>
      <c r="L1400" s="279" t="s">
        <v>394</v>
      </c>
      <c r="M1400" s="279" t="s">
        <v>394</v>
      </c>
      <c r="N1400" s="279" t="s">
        <v>394</v>
      </c>
      <c r="O1400" s="279" t="s">
        <v>394</v>
      </c>
      <c r="P1400" s="315">
        <v>0</v>
      </c>
      <c r="Q1400" s="279" t="s">
        <v>394</v>
      </c>
      <c r="R1400" s="315" t="s">
        <v>394</v>
      </c>
      <c r="S1400" s="279" t="s">
        <v>394</v>
      </c>
      <c r="T1400" s="279" t="s">
        <v>394</v>
      </c>
      <c r="U1400" s="315" t="s">
        <v>394</v>
      </c>
      <c r="V1400" s="315" t="s">
        <v>394</v>
      </c>
      <c r="W1400" s="315" t="s">
        <v>394</v>
      </c>
      <c r="X1400" s="315" t="s">
        <v>394</v>
      </c>
      <c r="Y1400" s="281"/>
      <c r="Z1400" s="315" t="s">
        <v>394</v>
      </c>
      <c r="AA1400" s="315" t="s">
        <v>394</v>
      </c>
      <c r="AB1400" s="281"/>
      <c r="AC1400" s="279" t="s">
        <v>855</v>
      </c>
      <c r="AF1400" s="276" t="str">
        <f>IFERROR(VLOOKUP(A1400,'[1]قوائم الترجمة'!AC$2:AD$2397,1,0),"م")</f>
        <v>م</v>
      </c>
      <c r="AG1400" s="232"/>
      <c r="AH1400" s="233"/>
      <c r="AI1400" s="233"/>
      <c r="AJ1400" s="233"/>
      <c r="AL1400" s="267"/>
      <c r="AM1400" s="235"/>
      <c r="AU1400" s="234"/>
    </row>
    <row r="1401" spans="1:47" ht="21" x14ac:dyDescent="0.4">
      <c r="A1401" s="278">
        <v>119155</v>
      </c>
      <c r="B1401" s="279" t="s">
        <v>4888</v>
      </c>
      <c r="C1401" s="279" t="s">
        <v>459</v>
      </c>
      <c r="D1401" s="279" t="s">
        <v>305</v>
      </c>
      <c r="E1401" s="279" t="s">
        <v>394</v>
      </c>
      <c r="F1401" s="303"/>
      <c r="G1401" s="303"/>
      <c r="H1401" s="279" t="s">
        <v>394</v>
      </c>
      <c r="I1401" s="279" t="s">
        <v>538</v>
      </c>
      <c r="J1401" s="279" t="s">
        <v>394</v>
      </c>
      <c r="K1401" s="279" t="s">
        <v>394</v>
      </c>
      <c r="L1401" s="279" t="s">
        <v>394</v>
      </c>
      <c r="M1401" s="279" t="s">
        <v>394</v>
      </c>
      <c r="N1401" s="279" t="s">
        <v>394</v>
      </c>
      <c r="O1401" s="279" t="s">
        <v>394</v>
      </c>
      <c r="P1401" s="315">
        <v>0</v>
      </c>
      <c r="Q1401" s="279" t="s">
        <v>394</v>
      </c>
      <c r="R1401" s="315" t="s">
        <v>394</v>
      </c>
      <c r="S1401" s="279" t="s">
        <v>394</v>
      </c>
      <c r="T1401" s="279" t="s">
        <v>394</v>
      </c>
      <c r="U1401" s="315" t="s">
        <v>394</v>
      </c>
      <c r="V1401" s="315" t="s">
        <v>394</v>
      </c>
      <c r="W1401" s="315" t="s">
        <v>394</v>
      </c>
      <c r="X1401" s="315" t="s">
        <v>394</v>
      </c>
      <c r="Y1401" s="281"/>
      <c r="Z1401" s="315" t="s">
        <v>394</v>
      </c>
      <c r="AA1401" s="315" t="s">
        <v>394</v>
      </c>
      <c r="AB1401" s="281"/>
      <c r="AC1401" s="279" t="s">
        <v>855</v>
      </c>
      <c r="AF1401" s="276" t="str">
        <f>IFERROR(VLOOKUP(A1401,'[1]قوائم الترجمة'!AC$2:AD$2397,1,0),"م")</f>
        <v>م</v>
      </c>
      <c r="AG1401" s="245"/>
      <c r="AH1401" s="246"/>
      <c r="AI1401" s="246"/>
      <c r="AJ1401" s="246"/>
      <c r="AL1401" s="267"/>
      <c r="AM1401" s="235"/>
      <c r="AO1401" s="246"/>
      <c r="AU1401" s="234"/>
    </row>
    <row r="1402" spans="1:47" ht="21" x14ac:dyDescent="0.4">
      <c r="A1402" s="278">
        <v>119158</v>
      </c>
      <c r="B1402" s="279" t="s">
        <v>8028</v>
      </c>
      <c r="C1402" s="279" t="s">
        <v>68</v>
      </c>
      <c r="D1402" s="279" t="s">
        <v>264</v>
      </c>
      <c r="E1402" s="279" t="s">
        <v>394</v>
      </c>
      <c r="F1402" s="303"/>
      <c r="G1402" s="303"/>
      <c r="H1402" s="279" t="s">
        <v>394</v>
      </c>
      <c r="I1402" s="279" t="s">
        <v>539</v>
      </c>
      <c r="J1402" s="279" t="s">
        <v>394</v>
      </c>
      <c r="K1402" s="279" t="s">
        <v>394</v>
      </c>
      <c r="L1402" s="279" t="s">
        <v>394</v>
      </c>
      <c r="M1402" s="279" t="s">
        <v>394</v>
      </c>
      <c r="N1402" s="279" t="s">
        <v>394</v>
      </c>
      <c r="O1402" s="279" t="s">
        <v>394</v>
      </c>
      <c r="P1402" s="315">
        <v>0</v>
      </c>
      <c r="Q1402" s="279" t="s">
        <v>394</v>
      </c>
      <c r="R1402" s="315" t="s">
        <v>394</v>
      </c>
      <c r="S1402" s="279" t="s">
        <v>394</v>
      </c>
      <c r="T1402" s="279" t="s">
        <v>394</v>
      </c>
      <c r="U1402" s="315" t="s">
        <v>394</v>
      </c>
      <c r="V1402" s="315" t="s">
        <v>394</v>
      </c>
      <c r="W1402" s="315" t="s">
        <v>394</v>
      </c>
      <c r="X1402" s="315" t="s">
        <v>394</v>
      </c>
      <c r="Y1402" s="281"/>
      <c r="Z1402" s="315" t="s">
        <v>394</v>
      </c>
      <c r="AA1402" s="315" t="s">
        <v>394</v>
      </c>
      <c r="AB1402" s="281"/>
      <c r="AC1402" s="279" t="s">
        <v>855</v>
      </c>
      <c r="AF1402" s="276" t="str">
        <f>IFERROR(VLOOKUP(A1402,'[1]قوائم الترجمة'!AC$2:AD$2397,1,0),"م")</f>
        <v>م</v>
      </c>
      <c r="AG1402" s="245"/>
      <c r="AH1402" s="246"/>
      <c r="AI1402" s="246"/>
      <c r="AJ1402" s="246"/>
      <c r="AL1402" s="267"/>
      <c r="AM1402" s="235"/>
      <c r="AO1402" s="247"/>
      <c r="AU1402" s="234"/>
    </row>
    <row r="1403" spans="1:47" ht="21" x14ac:dyDescent="0.4">
      <c r="A1403" s="275">
        <v>119159</v>
      </c>
      <c r="B1403" s="276" t="s">
        <v>4887</v>
      </c>
      <c r="C1403" s="276" t="s">
        <v>156</v>
      </c>
      <c r="D1403" s="276" t="s">
        <v>606</v>
      </c>
      <c r="E1403" s="276" t="s">
        <v>424</v>
      </c>
      <c r="F1403" s="276" t="s">
        <v>8475</v>
      </c>
      <c r="G1403" s="276" t="s">
        <v>8476</v>
      </c>
      <c r="H1403" s="276" t="s">
        <v>425</v>
      </c>
      <c r="I1403" s="276" t="s">
        <v>61</v>
      </c>
      <c r="J1403" s="276" t="s">
        <v>403</v>
      </c>
      <c r="K1403" s="277">
        <v>2012</v>
      </c>
      <c r="L1403" s="276" t="s">
        <v>417</v>
      </c>
      <c r="M1403" s="303"/>
      <c r="N1403" s="276" t="s">
        <v>394</v>
      </c>
      <c r="O1403" s="276" t="s">
        <v>394</v>
      </c>
      <c r="P1403" s="315">
        <v>0</v>
      </c>
      <c r="Q1403" s="303"/>
      <c r="R1403" s="317" t="s">
        <v>394</v>
      </c>
      <c r="S1403" s="276" t="s">
        <v>394</v>
      </c>
      <c r="T1403" s="303"/>
      <c r="AC1403" s="276" t="s">
        <v>394</v>
      </c>
      <c r="AF1403" s="276">
        <f>IFERROR(VLOOKUP(A1403,'[1]قوائم الترجمة'!AC$2:AD$2397,1,0),"م")</f>
        <v>119159</v>
      </c>
      <c r="AG1403" s="232"/>
      <c r="AH1403" s="233"/>
      <c r="AI1403" s="233"/>
      <c r="AJ1403" s="233"/>
      <c r="AL1403" s="267"/>
      <c r="AM1403" s="235"/>
      <c r="AO1403" s="233"/>
      <c r="AU1403" s="234"/>
    </row>
    <row r="1404" spans="1:47" ht="21" x14ac:dyDescent="0.4">
      <c r="A1404" s="278">
        <v>119162</v>
      </c>
      <c r="B1404" s="279" t="s">
        <v>1386</v>
      </c>
      <c r="C1404" s="279" t="s">
        <v>120</v>
      </c>
      <c r="D1404" s="279" t="s">
        <v>273</v>
      </c>
      <c r="E1404" s="279" t="s">
        <v>394</v>
      </c>
      <c r="F1404" s="303"/>
      <c r="G1404" s="303"/>
      <c r="H1404" s="279" t="s">
        <v>394</v>
      </c>
      <c r="I1404" s="279" t="s">
        <v>67</v>
      </c>
      <c r="J1404" s="279" t="s">
        <v>394</v>
      </c>
      <c r="K1404" s="279" t="s">
        <v>394</v>
      </c>
      <c r="L1404" s="279" t="s">
        <v>394</v>
      </c>
      <c r="M1404" s="279" t="s">
        <v>394</v>
      </c>
      <c r="N1404" s="279" t="s">
        <v>394</v>
      </c>
      <c r="O1404" s="279" t="s">
        <v>394</v>
      </c>
      <c r="P1404" s="315">
        <v>0</v>
      </c>
      <c r="Q1404" s="279" t="s">
        <v>394</v>
      </c>
      <c r="R1404" s="315" t="s">
        <v>394</v>
      </c>
      <c r="S1404" s="279" t="s">
        <v>394</v>
      </c>
      <c r="T1404" s="279" t="s">
        <v>394</v>
      </c>
      <c r="U1404" s="315" t="s">
        <v>394</v>
      </c>
      <c r="V1404" s="315" t="s">
        <v>394</v>
      </c>
      <c r="W1404" s="315" t="s">
        <v>394</v>
      </c>
      <c r="X1404" s="315" t="s">
        <v>394</v>
      </c>
      <c r="Y1404" s="281"/>
      <c r="Z1404" s="315" t="s">
        <v>394</v>
      </c>
      <c r="AA1404" s="315" t="s">
        <v>394</v>
      </c>
      <c r="AB1404" s="281"/>
      <c r="AC1404" s="279" t="s">
        <v>855</v>
      </c>
      <c r="AF1404" s="276" t="str">
        <f>IFERROR(VLOOKUP(A1404,'[1]قوائم الترجمة'!AC$2:AD$2397,1,0),"م")</f>
        <v>م</v>
      </c>
      <c r="AG1404" s="232"/>
      <c r="AH1404" s="233"/>
      <c r="AI1404" s="233"/>
      <c r="AJ1404" s="233"/>
      <c r="AL1404" s="267"/>
      <c r="AM1404" s="235"/>
      <c r="AU1404" s="234"/>
    </row>
    <row r="1405" spans="1:47" ht="21" x14ac:dyDescent="0.4">
      <c r="A1405" s="278">
        <v>119163</v>
      </c>
      <c r="B1405" s="279" t="s">
        <v>1100</v>
      </c>
      <c r="C1405" s="279" t="s">
        <v>607</v>
      </c>
      <c r="D1405" s="279" t="s">
        <v>1321</v>
      </c>
      <c r="E1405" s="279" t="s">
        <v>394</v>
      </c>
      <c r="F1405" s="303"/>
      <c r="G1405" s="303"/>
      <c r="H1405" s="279" t="s">
        <v>394</v>
      </c>
      <c r="I1405" s="279" t="s">
        <v>540</v>
      </c>
      <c r="J1405" s="279" t="s">
        <v>394</v>
      </c>
      <c r="K1405" s="279" t="s">
        <v>394</v>
      </c>
      <c r="L1405" s="279" t="s">
        <v>394</v>
      </c>
      <c r="M1405" s="279" t="s">
        <v>394</v>
      </c>
      <c r="N1405" s="279" t="s">
        <v>394</v>
      </c>
      <c r="O1405" s="279" t="s">
        <v>394</v>
      </c>
      <c r="P1405" s="315">
        <v>0</v>
      </c>
      <c r="Q1405" s="279" t="s">
        <v>394</v>
      </c>
      <c r="R1405" s="315" t="s">
        <v>394</v>
      </c>
      <c r="S1405" s="279" t="s">
        <v>394</v>
      </c>
      <c r="T1405" s="279" t="s">
        <v>394</v>
      </c>
      <c r="U1405" s="315" t="s">
        <v>394</v>
      </c>
      <c r="V1405" s="315" t="s">
        <v>394</v>
      </c>
      <c r="W1405" s="315" t="s">
        <v>394</v>
      </c>
      <c r="X1405" s="315" t="s">
        <v>394</v>
      </c>
      <c r="Y1405" s="281"/>
      <c r="Z1405" s="315" t="s">
        <v>394</v>
      </c>
      <c r="AA1405" s="315" t="s">
        <v>394</v>
      </c>
      <c r="AB1405" s="281"/>
      <c r="AC1405" s="279" t="s">
        <v>855</v>
      </c>
      <c r="AF1405" s="276" t="str">
        <f>IFERROR(VLOOKUP(A1405,'[1]قوائم الترجمة'!AC$2:AD$2397,1,0),"م")</f>
        <v>م</v>
      </c>
      <c r="AG1405" s="232"/>
      <c r="AH1405" s="233"/>
      <c r="AI1405" s="233"/>
      <c r="AJ1405" s="233"/>
      <c r="AL1405" s="267"/>
      <c r="AM1405" s="235"/>
      <c r="AU1405" s="234"/>
    </row>
    <row r="1406" spans="1:47" ht="21" x14ac:dyDescent="0.4">
      <c r="A1406" s="278">
        <v>119166</v>
      </c>
      <c r="B1406" s="279" t="s">
        <v>6554</v>
      </c>
      <c r="C1406" s="279" t="s">
        <v>101</v>
      </c>
      <c r="D1406" s="279" t="s">
        <v>1565</v>
      </c>
      <c r="E1406" s="279" t="s">
        <v>394</v>
      </c>
      <c r="F1406" s="303"/>
      <c r="G1406" s="303"/>
      <c r="H1406" s="279" t="s">
        <v>394</v>
      </c>
      <c r="I1406" s="279" t="s">
        <v>540</v>
      </c>
      <c r="J1406" s="279" t="s">
        <v>394</v>
      </c>
      <c r="K1406" s="279" t="s">
        <v>394</v>
      </c>
      <c r="L1406" s="279" t="s">
        <v>394</v>
      </c>
      <c r="M1406" s="279" t="s">
        <v>394</v>
      </c>
      <c r="N1406" s="279" t="s">
        <v>394</v>
      </c>
      <c r="O1406" s="279" t="s">
        <v>394</v>
      </c>
      <c r="P1406" s="315">
        <v>0</v>
      </c>
      <c r="Q1406" s="279" t="s">
        <v>394</v>
      </c>
      <c r="R1406" s="315" t="s">
        <v>394</v>
      </c>
      <c r="S1406" s="279" t="s">
        <v>394</v>
      </c>
      <c r="T1406" s="279" t="s">
        <v>394</v>
      </c>
      <c r="U1406" s="315" t="s">
        <v>394</v>
      </c>
      <c r="V1406" s="315" t="s">
        <v>394</v>
      </c>
      <c r="W1406" s="315" t="s">
        <v>394</v>
      </c>
      <c r="X1406" s="315" t="s">
        <v>394</v>
      </c>
      <c r="Y1406" s="281"/>
      <c r="Z1406" s="315" t="s">
        <v>394</v>
      </c>
      <c r="AA1406" s="315" t="s">
        <v>394</v>
      </c>
      <c r="AB1406" s="281"/>
      <c r="AC1406" s="279" t="s">
        <v>855</v>
      </c>
      <c r="AF1406" s="276" t="str">
        <f>IFERROR(VLOOKUP(A1406,'[1]قوائم الترجمة'!AC$2:AD$2397,1,0),"م")</f>
        <v>م</v>
      </c>
      <c r="AG1406" s="232"/>
      <c r="AH1406" s="233"/>
      <c r="AI1406" s="233"/>
      <c r="AJ1406" s="233"/>
      <c r="AL1406" s="267"/>
      <c r="AM1406" s="235"/>
      <c r="AO1406" s="233"/>
      <c r="AU1406" s="234"/>
    </row>
    <row r="1407" spans="1:47" ht="21" x14ac:dyDescent="0.4">
      <c r="A1407" s="278">
        <v>119168</v>
      </c>
      <c r="B1407" s="279" t="s">
        <v>4886</v>
      </c>
      <c r="C1407" s="279" t="s">
        <v>154</v>
      </c>
      <c r="D1407" s="279" t="s">
        <v>342</v>
      </c>
      <c r="E1407" s="279" t="s">
        <v>394</v>
      </c>
      <c r="F1407" s="303"/>
      <c r="G1407" s="303"/>
      <c r="H1407" s="279" t="s">
        <v>394</v>
      </c>
      <c r="I1407" s="279" t="s">
        <v>540</v>
      </c>
      <c r="J1407" s="279" t="s">
        <v>394</v>
      </c>
      <c r="K1407" s="279" t="s">
        <v>394</v>
      </c>
      <c r="L1407" s="279" t="s">
        <v>394</v>
      </c>
      <c r="M1407" s="279" t="s">
        <v>394</v>
      </c>
      <c r="N1407" s="279" t="s">
        <v>394</v>
      </c>
      <c r="O1407" s="279" t="s">
        <v>394</v>
      </c>
      <c r="P1407" s="315">
        <v>0</v>
      </c>
      <c r="Q1407" s="279" t="s">
        <v>394</v>
      </c>
      <c r="R1407" s="315" t="s">
        <v>394</v>
      </c>
      <c r="S1407" s="279" t="s">
        <v>394</v>
      </c>
      <c r="T1407" s="279" t="s">
        <v>394</v>
      </c>
      <c r="U1407" s="315" t="s">
        <v>394</v>
      </c>
      <c r="V1407" s="315" t="s">
        <v>394</v>
      </c>
      <c r="W1407" s="315" t="s">
        <v>394</v>
      </c>
      <c r="X1407" s="315" t="s">
        <v>394</v>
      </c>
      <c r="Y1407" s="281"/>
      <c r="Z1407" s="315" t="s">
        <v>394</v>
      </c>
      <c r="AA1407" s="315" t="s">
        <v>394</v>
      </c>
      <c r="AB1407" s="281"/>
      <c r="AC1407" s="279" t="s">
        <v>855</v>
      </c>
      <c r="AF1407" s="276" t="str">
        <f>IFERROR(VLOOKUP(A1407,'[1]قوائم الترجمة'!AC$2:AD$2397,1,0),"م")</f>
        <v>م</v>
      </c>
      <c r="AG1407" s="232"/>
      <c r="AH1407" s="233"/>
      <c r="AI1407" s="233"/>
      <c r="AJ1407" s="233"/>
      <c r="AL1407" s="267"/>
      <c r="AM1407" s="235"/>
      <c r="AO1407" s="236"/>
      <c r="AU1407" s="234"/>
    </row>
    <row r="1408" spans="1:47" ht="21" x14ac:dyDescent="0.4">
      <c r="A1408" s="278">
        <v>119170</v>
      </c>
      <c r="B1408" s="279" t="s">
        <v>1385</v>
      </c>
      <c r="C1408" s="279" t="s">
        <v>116</v>
      </c>
      <c r="D1408" s="279" t="s">
        <v>571</v>
      </c>
      <c r="E1408" s="279" t="s">
        <v>394</v>
      </c>
      <c r="F1408" s="303"/>
      <c r="G1408" s="303"/>
      <c r="H1408" s="279" t="s">
        <v>394</v>
      </c>
      <c r="I1408" s="279" t="s">
        <v>540</v>
      </c>
      <c r="J1408" s="279" t="s">
        <v>394</v>
      </c>
      <c r="K1408" s="279" t="s">
        <v>394</v>
      </c>
      <c r="L1408" s="279" t="s">
        <v>394</v>
      </c>
      <c r="M1408" s="279" t="s">
        <v>394</v>
      </c>
      <c r="N1408" s="279" t="s">
        <v>394</v>
      </c>
      <c r="O1408" s="279" t="s">
        <v>394</v>
      </c>
      <c r="P1408" s="315">
        <v>0</v>
      </c>
      <c r="Q1408" s="279" t="s">
        <v>394</v>
      </c>
      <c r="R1408" s="315" t="s">
        <v>394</v>
      </c>
      <c r="S1408" s="279" t="s">
        <v>394</v>
      </c>
      <c r="T1408" s="279" t="s">
        <v>394</v>
      </c>
      <c r="U1408" s="315" t="s">
        <v>394</v>
      </c>
      <c r="V1408" s="315" t="s">
        <v>394</v>
      </c>
      <c r="W1408" s="315" t="s">
        <v>394</v>
      </c>
      <c r="X1408" s="315" t="s">
        <v>394</v>
      </c>
      <c r="Y1408" s="281"/>
      <c r="Z1408" s="315" t="s">
        <v>394</v>
      </c>
      <c r="AA1408" s="315" t="s">
        <v>394</v>
      </c>
      <c r="AB1408" s="281"/>
      <c r="AC1408" s="279" t="s">
        <v>855</v>
      </c>
      <c r="AF1408" s="276" t="str">
        <f>IFERROR(VLOOKUP(A1408,'[1]قوائم الترجمة'!AC$2:AD$2397,1,0),"م")</f>
        <v>م</v>
      </c>
      <c r="AG1408" s="232"/>
      <c r="AH1408" s="233"/>
      <c r="AI1408" s="233"/>
      <c r="AJ1408" s="233"/>
      <c r="AL1408" s="267"/>
      <c r="AM1408" s="235"/>
      <c r="AU1408" s="234"/>
    </row>
    <row r="1409" spans="1:47" ht="21" x14ac:dyDescent="0.4">
      <c r="A1409" s="278">
        <v>119171</v>
      </c>
      <c r="B1409" s="279" t="s">
        <v>4885</v>
      </c>
      <c r="C1409" s="279" t="s">
        <v>742</v>
      </c>
      <c r="D1409" s="279" t="s">
        <v>335</v>
      </c>
      <c r="E1409" s="279" t="s">
        <v>423</v>
      </c>
      <c r="F1409" s="279" t="s">
        <v>8378</v>
      </c>
      <c r="G1409" s="279" t="s">
        <v>8119</v>
      </c>
      <c r="H1409" s="279" t="s">
        <v>425</v>
      </c>
      <c r="I1409" s="279" t="s">
        <v>61</v>
      </c>
      <c r="J1409" s="279" t="s">
        <v>403</v>
      </c>
      <c r="K1409" s="280">
        <v>2013</v>
      </c>
      <c r="L1409" s="279" t="s">
        <v>402</v>
      </c>
      <c r="M1409" s="279" t="s">
        <v>394</v>
      </c>
      <c r="N1409" s="279"/>
      <c r="O1409" s="279" t="s">
        <v>394</v>
      </c>
      <c r="P1409" s="315">
        <v>0</v>
      </c>
      <c r="Q1409" s="278"/>
      <c r="S1409" s="279" t="s">
        <v>394</v>
      </c>
      <c r="T1409" s="279" t="s">
        <v>394</v>
      </c>
      <c r="AC1409" s="279" t="s">
        <v>855</v>
      </c>
      <c r="AF1409" s="276">
        <f>IFERROR(VLOOKUP(A1409,'[1]قوائم الترجمة'!AC$2:AD$2397,1,0),"م")</f>
        <v>119171</v>
      </c>
      <c r="AG1409" s="232"/>
      <c r="AH1409" s="233"/>
      <c r="AI1409" s="233"/>
      <c r="AJ1409" s="233"/>
      <c r="AL1409" s="267"/>
      <c r="AM1409" s="235"/>
      <c r="AU1409" s="234"/>
    </row>
    <row r="1410" spans="1:47" ht="21" x14ac:dyDescent="0.4">
      <c r="A1410" s="278">
        <v>119177</v>
      </c>
      <c r="B1410" s="279" t="s">
        <v>5961</v>
      </c>
      <c r="C1410" s="279" t="s">
        <v>677</v>
      </c>
      <c r="D1410" s="279" t="s">
        <v>597</v>
      </c>
      <c r="E1410" s="279" t="s">
        <v>394</v>
      </c>
      <c r="F1410" s="303"/>
      <c r="G1410" s="303"/>
      <c r="H1410" s="279" t="s">
        <v>394</v>
      </c>
      <c r="I1410" s="279" t="s">
        <v>540</v>
      </c>
      <c r="J1410" s="279" t="s">
        <v>394</v>
      </c>
      <c r="K1410" s="279" t="s">
        <v>394</v>
      </c>
      <c r="L1410" s="279" t="s">
        <v>394</v>
      </c>
      <c r="M1410" s="279" t="s">
        <v>394</v>
      </c>
      <c r="N1410" s="279" t="s">
        <v>394</v>
      </c>
      <c r="O1410" s="279" t="s">
        <v>394</v>
      </c>
      <c r="P1410" s="315">
        <v>0</v>
      </c>
      <c r="Q1410" s="279" t="s">
        <v>394</v>
      </c>
      <c r="R1410" s="315" t="s">
        <v>394</v>
      </c>
      <c r="S1410" s="279" t="s">
        <v>394</v>
      </c>
      <c r="T1410" s="279" t="s">
        <v>394</v>
      </c>
      <c r="U1410" s="315" t="s">
        <v>394</v>
      </c>
      <c r="V1410" s="315" t="s">
        <v>394</v>
      </c>
      <c r="W1410" s="315" t="s">
        <v>394</v>
      </c>
      <c r="X1410" s="315" t="s">
        <v>394</v>
      </c>
      <c r="Y1410" s="281"/>
      <c r="Z1410" s="315" t="s">
        <v>394</v>
      </c>
      <c r="AA1410" s="315" t="s">
        <v>394</v>
      </c>
      <c r="AB1410" s="281"/>
      <c r="AC1410" s="279" t="s">
        <v>855</v>
      </c>
      <c r="AF1410" s="276" t="str">
        <f>IFERROR(VLOOKUP(A1410,'[1]قوائم الترجمة'!AC$2:AD$2397,1,0),"م")</f>
        <v>م</v>
      </c>
      <c r="AG1410" s="232"/>
      <c r="AH1410" s="233"/>
      <c r="AI1410" s="233"/>
      <c r="AJ1410" s="233"/>
      <c r="AL1410" s="267"/>
      <c r="AM1410" s="235"/>
      <c r="AO1410" s="236"/>
      <c r="AU1410" s="234"/>
    </row>
    <row r="1411" spans="1:47" ht="21" x14ac:dyDescent="0.4">
      <c r="A1411" s="278">
        <v>119179</v>
      </c>
      <c r="B1411" s="279" t="s">
        <v>6025</v>
      </c>
      <c r="C1411" s="279" t="s">
        <v>175</v>
      </c>
      <c r="D1411" s="279" t="s">
        <v>1181</v>
      </c>
      <c r="E1411" s="279" t="s">
        <v>5660</v>
      </c>
      <c r="F1411" s="279" t="s">
        <v>9170</v>
      </c>
      <c r="G1411" s="279" t="s">
        <v>8119</v>
      </c>
      <c r="H1411" s="279" t="s">
        <v>425</v>
      </c>
      <c r="I1411" s="279" t="s">
        <v>61</v>
      </c>
      <c r="J1411" s="279" t="s">
        <v>7215</v>
      </c>
      <c r="K1411" s="280">
        <v>0</v>
      </c>
      <c r="L1411" s="279" t="s">
        <v>7215</v>
      </c>
      <c r="M1411" s="279" t="s">
        <v>394</v>
      </c>
      <c r="N1411" s="279" t="s">
        <v>394</v>
      </c>
      <c r="O1411" s="279" t="s">
        <v>394</v>
      </c>
      <c r="P1411" s="315">
        <v>0</v>
      </c>
      <c r="Q1411" s="278"/>
      <c r="S1411" s="279" t="s">
        <v>394</v>
      </c>
      <c r="T1411" s="279" t="s">
        <v>394</v>
      </c>
      <c r="AC1411" s="279" t="s">
        <v>855</v>
      </c>
      <c r="AF1411" s="276">
        <f>IFERROR(VLOOKUP(A1411,'[1]قوائم الترجمة'!AC$2:AD$2397,1,0),"م")</f>
        <v>119179</v>
      </c>
      <c r="AG1411" s="232"/>
      <c r="AH1411" s="233"/>
      <c r="AI1411" s="233"/>
      <c r="AJ1411" s="233"/>
      <c r="AL1411" s="267"/>
      <c r="AM1411" s="235"/>
      <c r="AU1411" s="234"/>
    </row>
    <row r="1412" spans="1:47" ht="21" x14ac:dyDescent="0.4">
      <c r="A1412" s="278">
        <v>119181</v>
      </c>
      <c r="B1412" s="279" t="s">
        <v>6199</v>
      </c>
      <c r="C1412" s="279" t="s">
        <v>68</v>
      </c>
      <c r="D1412" s="279" t="s">
        <v>119</v>
      </c>
      <c r="E1412" s="279" t="s">
        <v>394</v>
      </c>
      <c r="F1412" s="303"/>
      <c r="G1412" s="303"/>
      <c r="H1412" s="279" t="s">
        <v>394</v>
      </c>
      <c r="I1412" s="279" t="s">
        <v>539</v>
      </c>
      <c r="J1412" s="279" t="s">
        <v>394</v>
      </c>
      <c r="K1412" s="279" t="s">
        <v>394</v>
      </c>
      <c r="L1412" s="279" t="s">
        <v>394</v>
      </c>
      <c r="M1412" s="279" t="s">
        <v>394</v>
      </c>
      <c r="N1412" s="279" t="s">
        <v>394</v>
      </c>
      <c r="O1412" s="279" t="s">
        <v>394</v>
      </c>
      <c r="P1412" s="315">
        <v>0</v>
      </c>
      <c r="Q1412" s="279" t="s">
        <v>394</v>
      </c>
      <c r="R1412" s="315" t="s">
        <v>394</v>
      </c>
      <c r="S1412" s="279" t="s">
        <v>394</v>
      </c>
      <c r="T1412" s="279" t="s">
        <v>394</v>
      </c>
      <c r="U1412" s="315" t="s">
        <v>394</v>
      </c>
      <c r="V1412" s="315" t="s">
        <v>394</v>
      </c>
      <c r="W1412" s="315" t="s">
        <v>394</v>
      </c>
      <c r="X1412" s="315" t="s">
        <v>394</v>
      </c>
      <c r="Y1412" s="281"/>
      <c r="Z1412" s="315" t="s">
        <v>394</v>
      </c>
      <c r="AA1412" s="315" t="s">
        <v>394</v>
      </c>
      <c r="AB1412" s="281"/>
      <c r="AC1412" s="279" t="s">
        <v>855</v>
      </c>
      <c r="AF1412" s="276" t="str">
        <f>IFERROR(VLOOKUP(A1412,'[1]قوائم الترجمة'!AC$2:AD$2397,1,0),"م")</f>
        <v>م</v>
      </c>
      <c r="AG1412" s="232"/>
      <c r="AH1412" s="233"/>
      <c r="AI1412" s="233"/>
      <c r="AJ1412" s="233"/>
      <c r="AL1412" s="267"/>
      <c r="AM1412" s="235"/>
      <c r="AO1412" s="236"/>
      <c r="AU1412" s="234"/>
    </row>
    <row r="1413" spans="1:47" ht="21" x14ac:dyDescent="0.4">
      <c r="A1413" s="278">
        <v>119188</v>
      </c>
      <c r="B1413" s="279" t="s">
        <v>6673</v>
      </c>
      <c r="C1413" s="279" t="s">
        <v>189</v>
      </c>
      <c r="D1413" s="279" t="s">
        <v>236</v>
      </c>
      <c r="E1413" s="279" t="s">
        <v>5660</v>
      </c>
      <c r="F1413" s="279" t="s">
        <v>9171</v>
      </c>
      <c r="G1413" s="279" t="s">
        <v>8155</v>
      </c>
      <c r="H1413" s="279" t="s">
        <v>425</v>
      </c>
      <c r="I1413" s="279" t="s">
        <v>538</v>
      </c>
      <c r="J1413" s="279" t="s">
        <v>403</v>
      </c>
      <c r="K1413" s="280">
        <v>2000</v>
      </c>
      <c r="L1413" s="279" t="s">
        <v>404</v>
      </c>
      <c r="M1413" s="279" t="s">
        <v>394</v>
      </c>
      <c r="N1413" s="279" t="s">
        <v>394</v>
      </c>
      <c r="O1413" s="279" t="s">
        <v>394</v>
      </c>
      <c r="P1413" s="315">
        <v>0</v>
      </c>
      <c r="Q1413" s="278"/>
      <c r="S1413" s="279" t="s">
        <v>394</v>
      </c>
      <c r="T1413" s="279" t="s">
        <v>394</v>
      </c>
      <c r="AC1413" s="279" t="s">
        <v>855</v>
      </c>
      <c r="AF1413" s="276">
        <f>IFERROR(VLOOKUP(A1413,'[1]قوائم الترجمة'!AC$2:AD$2397,1,0),"م")</f>
        <v>119188</v>
      </c>
      <c r="AG1413" s="232"/>
      <c r="AH1413" s="233"/>
      <c r="AI1413" s="233"/>
      <c r="AJ1413" s="233"/>
      <c r="AL1413" s="267"/>
      <c r="AM1413" s="235"/>
      <c r="AO1413" s="236"/>
      <c r="AU1413" s="234"/>
    </row>
    <row r="1414" spans="1:47" ht="21" x14ac:dyDescent="0.4">
      <c r="A1414" s="278">
        <v>119191</v>
      </c>
      <c r="B1414" s="279" t="s">
        <v>4884</v>
      </c>
      <c r="C1414" s="279" t="s">
        <v>129</v>
      </c>
      <c r="D1414" s="279" t="s">
        <v>558</v>
      </c>
      <c r="E1414" s="279" t="s">
        <v>394</v>
      </c>
      <c r="F1414" s="303"/>
      <c r="G1414" s="303"/>
      <c r="H1414" s="279" t="s">
        <v>394</v>
      </c>
      <c r="I1414" s="279" t="s">
        <v>538</v>
      </c>
      <c r="J1414" s="279" t="s">
        <v>394</v>
      </c>
      <c r="K1414" s="279" t="s">
        <v>394</v>
      </c>
      <c r="L1414" s="279" t="s">
        <v>394</v>
      </c>
      <c r="M1414" s="279" t="s">
        <v>394</v>
      </c>
      <c r="N1414" s="279" t="s">
        <v>394</v>
      </c>
      <c r="O1414" s="279" t="s">
        <v>394</v>
      </c>
      <c r="P1414" s="315">
        <v>0</v>
      </c>
      <c r="Q1414" s="279" t="s">
        <v>394</v>
      </c>
      <c r="R1414" s="315" t="s">
        <v>394</v>
      </c>
      <c r="S1414" s="279" t="s">
        <v>394</v>
      </c>
      <c r="T1414" s="279" t="s">
        <v>394</v>
      </c>
      <c r="U1414" s="315" t="s">
        <v>394</v>
      </c>
      <c r="V1414" s="315" t="s">
        <v>394</v>
      </c>
      <c r="W1414" s="315" t="s">
        <v>394</v>
      </c>
      <c r="X1414" s="315" t="s">
        <v>394</v>
      </c>
      <c r="Y1414" s="281"/>
      <c r="Z1414" s="315" t="s">
        <v>394</v>
      </c>
      <c r="AA1414" s="315" t="s">
        <v>394</v>
      </c>
      <c r="AB1414" s="281"/>
      <c r="AC1414" s="279" t="s">
        <v>855</v>
      </c>
      <c r="AF1414" s="276" t="str">
        <f>IFERROR(VLOOKUP(A1414,'[1]قوائم الترجمة'!AC$2:AD$2397,1,0),"م")</f>
        <v>م</v>
      </c>
      <c r="AG1414" s="232"/>
      <c r="AH1414" s="233"/>
      <c r="AI1414" s="233"/>
      <c r="AJ1414" s="233"/>
      <c r="AL1414" s="267"/>
      <c r="AM1414" s="235"/>
      <c r="AO1414" s="236"/>
      <c r="AU1414" s="234"/>
    </row>
    <row r="1415" spans="1:47" ht="21" x14ac:dyDescent="0.4">
      <c r="A1415" s="278">
        <v>119192</v>
      </c>
      <c r="B1415" s="279" t="s">
        <v>4882</v>
      </c>
      <c r="C1415" s="279" t="s">
        <v>4883</v>
      </c>
      <c r="D1415" s="279" t="s">
        <v>604</v>
      </c>
      <c r="E1415" s="279" t="s">
        <v>424</v>
      </c>
      <c r="F1415" s="279" t="s">
        <v>8378</v>
      </c>
      <c r="G1415" s="279" t="s">
        <v>9172</v>
      </c>
      <c r="H1415" s="279" t="s">
        <v>425</v>
      </c>
      <c r="I1415" s="279" t="s">
        <v>61</v>
      </c>
      <c r="J1415" s="279" t="s">
        <v>426</v>
      </c>
      <c r="K1415" s="280">
        <v>0</v>
      </c>
      <c r="L1415" s="279" t="s">
        <v>404</v>
      </c>
      <c r="M1415" s="279" t="s">
        <v>394</v>
      </c>
      <c r="N1415" s="279" t="s">
        <v>394</v>
      </c>
      <c r="O1415" s="279" t="s">
        <v>394</v>
      </c>
      <c r="P1415" s="315">
        <v>0</v>
      </c>
      <c r="Q1415" s="278"/>
      <c r="S1415" s="279" t="s">
        <v>394</v>
      </c>
      <c r="T1415" s="279" t="s">
        <v>394</v>
      </c>
      <c r="AC1415" s="279" t="s">
        <v>394</v>
      </c>
      <c r="AF1415" s="276">
        <f>IFERROR(VLOOKUP(A1415,'[1]قوائم الترجمة'!AC$2:AD$2397,1,0),"م")</f>
        <v>119192</v>
      </c>
      <c r="AG1415" s="232"/>
      <c r="AH1415" s="233"/>
      <c r="AI1415" s="233"/>
      <c r="AJ1415" s="233"/>
      <c r="AL1415" s="267"/>
      <c r="AM1415" s="235"/>
      <c r="AU1415" s="234"/>
    </row>
    <row r="1416" spans="1:47" ht="21" x14ac:dyDescent="0.4">
      <c r="A1416" s="278">
        <v>119193</v>
      </c>
      <c r="B1416" s="279" t="s">
        <v>6801</v>
      </c>
      <c r="C1416" s="279" t="s">
        <v>92</v>
      </c>
      <c r="D1416" s="279" t="s">
        <v>257</v>
      </c>
      <c r="E1416" s="279" t="s">
        <v>394</v>
      </c>
      <c r="F1416" s="303"/>
      <c r="G1416" s="303"/>
      <c r="H1416" s="279" t="s">
        <v>394</v>
      </c>
      <c r="I1416" s="279" t="s">
        <v>540</v>
      </c>
      <c r="J1416" s="279" t="s">
        <v>394</v>
      </c>
      <c r="K1416" s="279" t="s">
        <v>394</v>
      </c>
      <c r="L1416" s="279" t="s">
        <v>394</v>
      </c>
      <c r="M1416" s="279" t="s">
        <v>394</v>
      </c>
      <c r="N1416" s="279" t="s">
        <v>394</v>
      </c>
      <c r="O1416" s="279" t="s">
        <v>394</v>
      </c>
      <c r="P1416" s="315">
        <v>0</v>
      </c>
      <c r="Q1416" s="279" t="s">
        <v>394</v>
      </c>
      <c r="R1416" s="315" t="s">
        <v>394</v>
      </c>
      <c r="S1416" s="279" t="s">
        <v>394</v>
      </c>
      <c r="T1416" s="279" t="s">
        <v>394</v>
      </c>
      <c r="U1416" s="315" t="s">
        <v>394</v>
      </c>
      <c r="V1416" s="315" t="s">
        <v>394</v>
      </c>
      <c r="W1416" s="315" t="s">
        <v>394</v>
      </c>
      <c r="X1416" s="315" t="s">
        <v>394</v>
      </c>
      <c r="Y1416" s="281"/>
      <c r="Z1416" s="315" t="s">
        <v>394</v>
      </c>
      <c r="AA1416" s="315" t="s">
        <v>394</v>
      </c>
      <c r="AB1416" s="281"/>
      <c r="AC1416" s="279" t="s">
        <v>855</v>
      </c>
      <c r="AF1416" s="276" t="str">
        <f>IFERROR(VLOOKUP(A1416,'[1]قوائم الترجمة'!AC$2:AD$2397,1,0),"م")</f>
        <v>م</v>
      </c>
      <c r="AG1416" s="232"/>
      <c r="AH1416" s="233"/>
      <c r="AI1416" s="233"/>
      <c r="AJ1416" s="233"/>
      <c r="AL1416" s="267"/>
      <c r="AM1416" s="235"/>
      <c r="AO1416" s="233"/>
      <c r="AU1416" s="234"/>
    </row>
    <row r="1417" spans="1:47" ht="21" x14ac:dyDescent="0.4">
      <c r="A1417" s="278">
        <v>119194</v>
      </c>
      <c r="B1417" s="279" t="s">
        <v>6894</v>
      </c>
      <c r="C1417" s="279" t="s">
        <v>145</v>
      </c>
      <c r="D1417" s="279" t="s">
        <v>374</v>
      </c>
      <c r="E1417" s="279" t="s">
        <v>394</v>
      </c>
      <c r="F1417" s="303"/>
      <c r="G1417" s="303"/>
      <c r="H1417" s="279" t="s">
        <v>394</v>
      </c>
      <c r="I1417" s="279" t="s">
        <v>539</v>
      </c>
      <c r="J1417" s="279" t="s">
        <v>394</v>
      </c>
      <c r="K1417" s="279" t="s">
        <v>394</v>
      </c>
      <c r="L1417" s="279" t="s">
        <v>394</v>
      </c>
      <c r="M1417" s="279" t="s">
        <v>394</v>
      </c>
      <c r="N1417" s="279" t="s">
        <v>394</v>
      </c>
      <c r="O1417" s="279" t="s">
        <v>394</v>
      </c>
      <c r="P1417" s="315">
        <v>0</v>
      </c>
      <c r="Q1417" s="279" t="s">
        <v>394</v>
      </c>
      <c r="R1417" s="315" t="s">
        <v>394</v>
      </c>
      <c r="S1417" s="279" t="s">
        <v>394</v>
      </c>
      <c r="T1417" s="279" t="s">
        <v>394</v>
      </c>
      <c r="U1417" s="315" t="s">
        <v>394</v>
      </c>
      <c r="V1417" s="315" t="s">
        <v>394</v>
      </c>
      <c r="W1417" s="315" t="s">
        <v>394</v>
      </c>
      <c r="X1417" s="315" t="s">
        <v>394</v>
      </c>
      <c r="Y1417" s="281"/>
      <c r="Z1417" s="315" t="s">
        <v>394</v>
      </c>
      <c r="AA1417" s="315" t="s">
        <v>394</v>
      </c>
      <c r="AB1417" s="281"/>
      <c r="AC1417" s="279" t="s">
        <v>855</v>
      </c>
      <c r="AF1417" s="276" t="str">
        <f>IFERROR(VLOOKUP(A1417,'[1]قوائم الترجمة'!AC$2:AD$2397,1,0),"م")</f>
        <v>م</v>
      </c>
      <c r="AG1417" s="232"/>
      <c r="AH1417" s="233"/>
      <c r="AI1417" s="233"/>
      <c r="AJ1417" s="233"/>
      <c r="AL1417" s="267"/>
      <c r="AM1417" s="235"/>
      <c r="AU1417" s="234"/>
    </row>
    <row r="1418" spans="1:47" ht="21" x14ac:dyDescent="0.4">
      <c r="A1418" s="278">
        <v>119196</v>
      </c>
      <c r="B1418" s="279" t="s">
        <v>4881</v>
      </c>
      <c r="C1418" s="279" t="s">
        <v>588</v>
      </c>
      <c r="D1418" s="279" t="s">
        <v>265</v>
      </c>
      <c r="E1418" s="279" t="s">
        <v>5660</v>
      </c>
      <c r="F1418" s="279" t="s">
        <v>8645</v>
      </c>
      <c r="G1418" s="279" t="s">
        <v>402</v>
      </c>
      <c r="H1418" s="279" t="s">
        <v>425</v>
      </c>
      <c r="I1418" s="279" t="s">
        <v>61</v>
      </c>
      <c r="J1418" s="279" t="s">
        <v>7215</v>
      </c>
      <c r="K1418" s="280">
        <v>0</v>
      </c>
      <c r="L1418" s="279" t="s">
        <v>7215</v>
      </c>
      <c r="M1418" s="279" t="s">
        <v>394</v>
      </c>
      <c r="N1418" s="279"/>
      <c r="O1418" s="279" t="s">
        <v>394</v>
      </c>
      <c r="P1418" s="315">
        <v>0</v>
      </c>
      <c r="Q1418" s="278"/>
      <c r="S1418" s="279" t="s">
        <v>394</v>
      </c>
      <c r="T1418" s="279" t="s">
        <v>394</v>
      </c>
      <c r="AC1418" s="279" t="s">
        <v>394</v>
      </c>
      <c r="AF1418" s="276">
        <f>IFERROR(VLOOKUP(A1418,'[1]قوائم الترجمة'!AC$2:AD$2397,1,0),"م")</f>
        <v>119196</v>
      </c>
      <c r="AG1418" s="232"/>
      <c r="AH1418" s="233"/>
      <c r="AI1418" s="233"/>
      <c r="AJ1418" s="233"/>
      <c r="AL1418" s="267"/>
      <c r="AM1418" s="235"/>
      <c r="AO1418" s="233"/>
      <c r="AU1418" s="234"/>
    </row>
    <row r="1419" spans="1:47" ht="21" x14ac:dyDescent="0.4">
      <c r="A1419" s="278">
        <v>119199</v>
      </c>
      <c r="B1419" s="279" t="s">
        <v>7133</v>
      </c>
      <c r="C1419" s="279" t="s">
        <v>7134</v>
      </c>
      <c r="D1419" s="279" t="s">
        <v>309</v>
      </c>
      <c r="E1419" s="279" t="s">
        <v>394</v>
      </c>
      <c r="F1419" s="303"/>
      <c r="G1419" s="303"/>
      <c r="H1419" s="279" t="s">
        <v>394</v>
      </c>
      <c r="I1419" s="279" t="s">
        <v>540</v>
      </c>
      <c r="J1419" s="279" t="s">
        <v>394</v>
      </c>
      <c r="K1419" s="279" t="s">
        <v>394</v>
      </c>
      <c r="L1419" s="279" t="s">
        <v>394</v>
      </c>
      <c r="M1419" s="279" t="s">
        <v>394</v>
      </c>
      <c r="N1419" s="279" t="s">
        <v>394</v>
      </c>
      <c r="O1419" s="279" t="s">
        <v>394</v>
      </c>
      <c r="P1419" s="315">
        <v>0</v>
      </c>
      <c r="Q1419" s="279" t="s">
        <v>394</v>
      </c>
      <c r="R1419" s="315" t="s">
        <v>394</v>
      </c>
      <c r="S1419" s="279" t="s">
        <v>394</v>
      </c>
      <c r="T1419" s="279" t="s">
        <v>394</v>
      </c>
      <c r="U1419" s="315" t="s">
        <v>394</v>
      </c>
      <c r="V1419" s="315" t="s">
        <v>394</v>
      </c>
      <c r="W1419" s="315" t="s">
        <v>394</v>
      </c>
      <c r="X1419" s="315" t="s">
        <v>394</v>
      </c>
      <c r="Y1419" s="281"/>
      <c r="Z1419" s="315" t="s">
        <v>394</v>
      </c>
      <c r="AA1419" s="315" t="s">
        <v>394</v>
      </c>
      <c r="AB1419" s="281"/>
      <c r="AC1419" s="279" t="s">
        <v>855</v>
      </c>
      <c r="AF1419" s="276" t="str">
        <f>IFERROR(VLOOKUP(A1419,'[1]قوائم الترجمة'!AC$2:AD$2397,1,0),"م")</f>
        <v>م</v>
      </c>
      <c r="AG1419" s="232"/>
      <c r="AH1419" s="233"/>
      <c r="AI1419" s="233"/>
      <c r="AJ1419" s="233"/>
      <c r="AL1419" s="267"/>
      <c r="AM1419" s="235"/>
      <c r="AO1419" s="233"/>
      <c r="AU1419" s="234"/>
    </row>
    <row r="1420" spans="1:47" ht="21" x14ac:dyDescent="0.4">
      <c r="A1420" s="278">
        <v>119201</v>
      </c>
      <c r="B1420" s="279" t="s">
        <v>7243</v>
      </c>
      <c r="C1420" s="279" t="s">
        <v>63</v>
      </c>
      <c r="D1420" s="279" t="s">
        <v>276</v>
      </c>
      <c r="E1420" s="279" t="s">
        <v>394</v>
      </c>
      <c r="F1420" s="303"/>
      <c r="G1420" s="303"/>
      <c r="H1420" s="279" t="s">
        <v>394</v>
      </c>
      <c r="I1420" s="279" t="s">
        <v>540</v>
      </c>
      <c r="J1420" s="279" t="s">
        <v>394</v>
      </c>
      <c r="K1420" s="279" t="s">
        <v>394</v>
      </c>
      <c r="L1420" s="279" t="s">
        <v>394</v>
      </c>
      <c r="M1420" s="279" t="s">
        <v>394</v>
      </c>
      <c r="N1420" s="279" t="s">
        <v>394</v>
      </c>
      <c r="O1420" s="279" t="s">
        <v>394</v>
      </c>
      <c r="P1420" s="315">
        <v>0</v>
      </c>
      <c r="Q1420" s="279" t="s">
        <v>394</v>
      </c>
      <c r="R1420" s="315" t="s">
        <v>394</v>
      </c>
      <c r="S1420" s="279" t="s">
        <v>394</v>
      </c>
      <c r="T1420" s="279" t="s">
        <v>394</v>
      </c>
      <c r="U1420" s="315" t="s">
        <v>394</v>
      </c>
      <c r="V1420" s="315" t="s">
        <v>394</v>
      </c>
      <c r="W1420" s="315" t="s">
        <v>394</v>
      </c>
      <c r="X1420" s="315" t="s">
        <v>394</v>
      </c>
      <c r="Y1420" s="281"/>
      <c r="Z1420" s="315" t="s">
        <v>394</v>
      </c>
      <c r="AA1420" s="315" t="s">
        <v>394</v>
      </c>
      <c r="AB1420" s="281"/>
      <c r="AC1420" s="279" t="s">
        <v>855</v>
      </c>
      <c r="AF1420" s="276" t="str">
        <f>IFERROR(VLOOKUP(A1420,'[1]قوائم الترجمة'!AC$2:AD$2397,1,0),"م")</f>
        <v>م</v>
      </c>
      <c r="AG1420" s="232"/>
      <c r="AH1420" s="233"/>
      <c r="AI1420" s="233"/>
      <c r="AJ1420" s="233"/>
      <c r="AL1420" s="267"/>
      <c r="AM1420" s="235"/>
      <c r="AO1420" s="233"/>
      <c r="AU1420" s="234"/>
    </row>
    <row r="1421" spans="1:47" ht="21" x14ac:dyDescent="0.4">
      <c r="A1421" s="278">
        <v>119205</v>
      </c>
      <c r="B1421" s="279" t="s">
        <v>4880</v>
      </c>
      <c r="C1421" s="279" t="s">
        <v>7441</v>
      </c>
      <c r="D1421" s="279" t="s">
        <v>7442</v>
      </c>
      <c r="E1421" s="279" t="s">
        <v>423</v>
      </c>
      <c r="F1421" s="279" t="s">
        <v>9173</v>
      </c>
      <c r="G1421" s="279" t="s">
        <v>402</v>
      </c>
      <c r="H1421" s="279" t="s">
        <v>425</v>
      </c>
      <c r="I1421" s="279" t="s">
        <v>61</v>
      </c>
      <c r="J1421" s="279" t="s">
        <v>403</v>
      </c>
      <c r="K1421" s="280">
        <v>2007</v>
      </c>
      <c r="L1421" s="279" t="s">
        <v>402</v>
      </c>
      <c r="M1421" s="279" t="s">
        <v>394</v>
      </c>
      <c r="N1421" s="279"/>
      <c r="O1421" s="279" t="s">
        <v>394</v>
      </c>
      <c r="P1421" s="315">
        <v>0</v>
      </c>
      <c r="Q1421" s="278"/>
      <c r="S1421" s="279" t="s">
        <v>394</v>
      </c>
      <c r="T1421" s="279" t="s">
        <v>394</v>
      </c>
      <c r="AC1421" s="279" t="s">
        <v>855</v>
      </c>
      <c r="AF1421" s="276">
        <f>IFERROR(VLOOKUP(A1421,'[1]قوائم الترجمة'!AC$2:AD$2397,1,0),"م")</f>
        <v>119205</v>
      </c>
      <c r="AG1421" s="232"/>
      <c r="AH1421" s="233"/>
      <c r="AI1421" s="233"/>
      <c r="AJ1421" s="233"/>
      <c r="AL1421" s="267"/>
      <c r="AM1421" s="235"/>
      <c r="AU1421" s="234"/>
    </row>
    <row r="1422" spans="1:47" ht="21" x14ac:dyDescent="0.4">
      <c r="A1422" s="278">
        <v>119209</v>
      </c>
      <c r="B1422" s="279" t="s">
        <v>7858</v>
      </c>
      <c r="C1422" s="279" t="s">
        <v>132</v>
      </c>
      <c r="D1422" s="279" t="s">
        <v>271</v>
      </c>
      <c r="E1422" s="279" t="s">
        <v>394</v>
      </c>
      <c r="F1422" s="303"/>
      <c r="G1422" s="303"/>
      <c r="H1422" s="279" t="s">
        <v>394</v>
      </c>
      <c r="I1422" s="279" t="s">
        <v>538</v>
      </c>
      <c r="J1422" s="279" t="s">
        <v>394</v>
      </c>
      <c r="K1422" s="279" t="s">
        <v>394</v>
      </c>
      <c r="L1422" s="279" t="s">
        <v>394</v>
      </c>
      <c r="M1422" s="279" t="s">
        <v>394</v>
      </c>
      <c r="N1422" s="279" t="s">
        <v>394</v>
      </c>
      <c r="O1422" s="279" t="s">
        <v>394</v>
      </c>
      <c r="P1422" s="315">
        <v>0</v>
      </c>
      <c r="Q1422" s="279" t="s">
        <v>394</v>
      </c>
      <c r="R1422" s="315" t="s">
        <v>394</v>
      </c>
      <c r="S1422" s="279" t="s">
        <v>394</v>
      </c>
      <c r="T1422" s="279" t="s">
        <v>394</v>
      </c>
      <c r="U1422" s="315" t="s">
        <v>394</v>
      </c>
      <c r="V1422" s="315" t="s">
        <v>394</v>
      </c>
      <c r="W1422" s="315" t="s">
        <v>394</v>
      </c>
      <c r="X1422" s="315" t="s">
        <v>394</v>
      </c>
      <c r="Y1422" s="281"/>
      <c r="Z1422" s="315" t="s">
        <v>394</v>
      </c>
      <c r="AA1422" s="315" t="s">
        <v>394</v>
      </c>
      <c r="AB1422" s="281"/>
      <c r="AC1422" s="279" t="s">
        <v>855</v>
      </c>
      <c r="AF1422" s="276" t="str">
        <f>IFERROR(VLOOKUP(A1422,'[1]قوائم الترجمة'!AC$2:AD$2397,1,0),"م")</f>
        <v>م</v>
      </c>
      <c r="AG1422" s="232"/>
      <c r="AH1422" s="233"/>
      <c r="AI1422" s="233"/>
      <c r="AJ1422" s="233"/>
      <c r="AL1422" s="267"/>
      <c r="AM1422" s="235"/>
      <c r="AO1422" s="233"/>
      <c r="AU1422" s="234"/>
    </row>
    <row r="1423" spans="1:47" ht="21" x14ac:dyDescent="0.4">
      <c r="A1423" s="278">
        <v>119210</v>
      </c>
      <c r="B1423" s="279" t="s">
        <v>4879</v>
      </c>
      <c r="C1423" s="279" t="s">
        <v>210</v>
      </c>
      <c r="D1423" s="279" t="s">
        <v>311</v>
      </c>
      <c r="E1423" s="279" t="s">
        <v>394</v>
      </c>
      <c r="F1423" s="303"/>
      <c r="G1423" s="303"/>
      <c r="H1423" s="279" t="s">
        <v>394</v>
      </c>
      <c r="I1423" s="279" t="s">
        <v>61</v>
      </c>
      <c r="J1423" s="279" t="s">
        <v>394</v>
      </c>
      <c r="K1423" s="279" t="s">
        <v>394</v>
      </c>
      <c r="L1423" s="279" t="s">
        <v>394</v>
      </c>
      <c r="M1423" s="279" t="s">
        <v>394</v>
      </c>
      <c r="N1423" s="279" t="s">
        <v>394</v>
      </c>
      <c r="O1423" s="279" t="s">
        <v>394</v>
      </c>
      <c r="P1423" s="315">
        <v>0</v>
      </c>
      <c r="Q1423" s="279" t="s">
        <v>394</v>
      </c>
      <c r="R1423" s="315" t="s">
        <v>394</v>
      </c>
      <c r="S1423" s="279" t="s">
        <v>394</v>
      </c>
      <c r="T1423" s="279" t="s">
        <v>394</v>
      </c>
      <c r="U1423" s="315" t="s">
        <v>394</v>
      </c>
      <c r="V1423" s="315" t="s">
        <v>394</v>
      </c>
      <c r="W1423" s="315" t="s">
        <v>394</v>
      </c>
      <c r="X1423" s="315" t="s">
        <v>394</v>
      </c>
      <c r="Y1423" s="281"/>
      <c r="Z1423" s="315" t="s">
        <v>394</v>
      </c>
      <c r="AA1423" s="315" t="s">
        <v>394</v>
      </c>
      <c r="AB1423" s="281"/>
      <c r="AC1423" s="279" t="s">
        <v>855</v>
      </c>
      <c r="AF1423" s="276" t="str">
        <f>IFERROR(VLOOKUP(A1423,'[1]قوائم الترجمة'!AC$2:AD$2397,1,0),"م")</f>
        <v>م</v>
      </c>
      <c r="AG1423" s="232"/>
      <c r="AH1423" s="233"/>
      <c r="AI1423" s="233"/>
      <c r="AJ1423" s="233"/>
      <c r="AL1423" s="267"/>
      <c r="AM1423" s="235"/>
      <c r="AU1423" s="234"/>
    </row>
    <row r="1424" spans="1:47" ht="21" x14ac:dyDescent="0.4">
      <c r="A1424" s="278">
        <v>119211</v>
      </c>
      <c r="B1424" s="279" t="s">
        <v>7926</v>
      </c>
      <c r="C1424" s="279" t="s">
        <v>214</v>
      </c>
      <c r="D1424" s="279" t="s">
        <v>327</v>
      </c>
      <c r="E1424" s="279" t="s">
        <v>394</v>
      </c>
      <c r="F1424" s="303"/>
      <c r="G1424" s="303"/>
      <c r="H1424" s="279" t="s">
        <v>394</v>
      </c>
      <c r="I1424" s="279" t="s">
        <v>539</v>
      </c>
      <c r="J1424" s="279" t="s">
        <v>394</v>
      </c>
      <c r="K1424" s="279" t="s">
        <v>394</v>
      </c>
      <c r="L1424" s="279" t="s">
        <v>394</v>
      </c>
      <c r="M1424" s="279" t="s">
        <v>394</v>
      </c>
      <c r="N1424" s="279" t="s">
        <v>394</v>
      </c>
      <c r="O1424" s="279" t="s">
        <v>394</v>
      </c>
      <c r="P1424" s="315">
        <v>0</v>
      </c>
      <c r="Q1424" s="279" t="s">
        <v>394</v>
      </c>
      <c r="R1424" s="315" t="s">
        <v>394</v>
      </c>
      <c r="S1424" s="279" t="s">
        <v>394</v>
      </c>
      <c r="T1424" s="279" t="s">
        <v>394</v>
      </c>
      <c r="U1424" s="315" t="s">
        <v>394</v>
      </c>
      <c r="V1424" s="315" t="s">
        <v>394</v>
      </c>
      <c r="W1424" s="315" t="s">
        <v>394</v>
      </c>
      <c r="X1424" s="315" t="s">
        <v>394</v>
      </c>
      <c r="Y1424" s="281"/>
      <c r="Z1424" s="315" t="s">
        <v>394</v>
      </c>
      <c r="AA1424" s="315" t="s">
        <v>394</v>
      </c>
      <c r="AB1424" s="281"/>
      <c r="AC1424" s="279" t="s">
        <v>855</v>
      </c>
      <c r="AF1424" s="276" t="str">
        <f>IFERROR(VLOOKUP(A1424,'[1]قوائم الترجمة'!AC$2:AD$2397,1,0),"م")</f>
        <v>م</v>
      </c>
      <c r="AG1424" s="232"/>
      <c r="AH1424" s="233"/>
      <c r="AI1424" s="233"/>
      <c r="AJ1424" s="233"/>
      <c r="AL1424" s="267"/>
      <c r="AM1424" s="235"/>
      <c r="AO1424" s="233"/>
      <c r="AU1424" s="234"/>
    </row>
    <row r="1425" spans="1:47" ht="21" x14ac:dyDescent="0.4">
      <c r="A1425" s="278">
        <v>119212</v>
      </c>
      <c r="B1425" s="279" t="s">
        <v>4878</v>
      </c>
      <c r="C1425" s="279" t="s">
        <v>1126</v>
      </c>
      <c r="D1425" s="279" t="s">
        <v>360</v>
      </c>
      <c r="E1425" s="279" t="s">
        <v>394</v>
      </c>
      <c r="F1425" s="303"/>
      <c r="G1425" s="303"/>
      <c r="H1425" s="279" t="s">
        <v>394</v>
      </c>
      <c r="I1425" s="279" t="s">
        <v>61</v>
      </c>
      <c r="J1425" s="279" t="s">
        <v>394</v>
      </c>
      <c r="K1425" s="279" t="s">
        <v>394</v>
      </c>
      <c r="L1425" s="279" t="s">
        <v>394</v>
      </c>
      <c r="M1425" s="279" t="s">
        <v>394</v>
      </c>
      <c r="N1425" s="279" t="s">
        <v>394</v>
      </c>
      <c r="O1425" s="279" t="s">
        <v>394</v>
      </c>
      <c r="P1425" s="315">
        <v>0</v>
      </c>
      <c r="Q1425" s="279" t="s">
        <v>394</v>
      </c>
      <c r="R1425" s="315" t="s">
        <v>394</v>
      </c>
      <c r="S1425" s="279" t="s">
        <v>394</v>
      </c>
      <c r="T1425" s="279" t="s">
        <v>394</v>
      </c>
      <c r="U1425" s="315" t="s">
        <v>394</v>
      </c>
      <c r="V1425" s="315" t="s">
        <v>394</v>
      </c>
      <c r="W1425" s="315" t="s">
        <v>394</v>
      </c>
      <c r="X1425" s="315" t="s">
        <v>394</v>
      </c>
      <c r="Y1425" s="281"/>
      <c r="Z1425" s="315" t="s">
        <v>394</v>
      </c>
      <c r="AA1425" s="315" t="s">
        <v>394</v>
      </c>
      <c r="AB1425" s="281"/>
      <c r="AC1425" s="279" t="s">
        <v>855</v>
      </c>
      <c r="AF1425" s="276" t="str">
        <f>IFERROR(VLOOKUP(A1425,'[1]قوائم الترجمة'!AC$2:AD$2397,1,0),"م")</f>
        <v>م</v>
      </c>
      <c r="AG1425" s="232"/>
      <c r="AH1425" s="233"/>
      <c r="AI1425" s="233"/>
      <c r="AJ1425" s="233"/>
      <c r="AL1425" s="267"/>
      <c r="AM1425" s="235"/>
      <c r="AU1425" s="234"/>
    </row>
    <row r="1426" spans="1:47" ht="21" x14ac:dyDescent="0.4">
      <c r="A1426" s="278">
        <v>119214</v>
      </c>
      <c r="B1426" s="279" t="s">
        <v>8046</v>
      </c>
      <c r="C1426" s="279" t="s">
        <v>8047</v>
      </c>
      <c r="D1426" s="279" t="s">
        <v>365</v>
      </c>
      <c r="E1426" s="279" t="s">
        <v>394</v>
      </c>
      <c r="F1426" s="303"/>
      <c r="G1426" s="303"/>
      <c r="H1426" s="279" t="s">
        <v>394</v>
      </c>
      <c r="I1426" s="279" t="s">
        <v>539</v>
      </c>
      <c r="J1426" s="279" t="s">
        <v>394</v>
      </c>
      <c r="K1426" s="279" t="s">
        <v>394</v>
      </c>
      <c r="L1426" s="279" t="s">
        <v>394</v>
      </c>
      <c r="M1426" s="279" t="s">
        <v>394</v>
      </c>
      <c r="N1426" s="279" t="s">
        <v>394</v>
      </c>
      <c r="O1426" s="279" t="s">
        <v>394</v>
      </c>
      <c r="P1426" s="315">
        <v>0</v>
      </c>
      <c r="Q1426" s="279" t="s">
        <v>394</v>
      </c>
      <c r="R1426" s="315" t="s">
        <v>394</v>
      </c>
      <c r="S1426" s="279" t="s">
        <v>394</v>
      </c>
      <c r="T1426" s="279" t="s">
        <v>394</v>
      </c>
      <c r="U1426" s="315" t="s">
        <v>394</v>
      </c>
      <c r="V1426" s="315" t="s">
        <v>394</v>
      </c>
      <c r="W1426" s="315" t="s">
        <v>394</v>
      </c>
      <c r="X1426" s="315" t="s">
        <v>394</v>
      </c>
      <c r="Y1426" s="281"/>
      <c r="Z1426" s="315" t="s">
        <v>394</v>
      </c>
      <c r="AA1426" s="315" t="s">
        <v>394</v>
      </c>
      <c r="AB1426" s="281"/>
      <c r="AC1426" s="279" t="s">
        <v>855</v>
      </c>
      <c r="AF1426" s="276" t="str">
        <f>IFERROR(VLOOKUP(A1426,'[1]قوائم الترجمة'!AC$2:AD$2397,1,0),"م")</f>
        <v>م</v>
      </c>
      <c r="AG1426" s="232"/>
      <c r="AH1426" s="233"/>
      <c r="AI1426" s="233"/>
      <c r="AJ1426" s="233"/>
      <c r="AL1426" s="267"/>
      <c r="AM1426" s="235"/>
      <c r="AU1426" s="234"/>
    </row>
    <row r="1427" spans="1:47" ht="21" x14ac:dyDescent="0.4">
      <c r="A1427" s="278">
        <v>119215</v>
      </c>
      <c r="B1427" s="279" t="s">
        <v>6941</v>
      </c>
      <c r="C1427" s="279" t="s">
        <v>106</v>
      </c>
      <c r="D1427" s="279" t="s">
        <v>592</v>
      </c>
      <c r="E1427" s="279" t="s">
        <v>394</v>
      </c>
      <c r="F1427" s="303"/>
      <c r="G1427" s="303"/>
      <c r="H1427" s="279" t="s">
        <v>394</v>
      </c>
      <c r="I1427" s="279" t="s">
        <v>540</v>
      </c>
      <c r="J1427" s="279" t="s">
        <v>394</v>
      </c>
      <c r="K1427" s="279" t="s">
        <v>394</v>
      </c>
      <c r="L1427" s="279" t="s">
        <v>394</v>
      </c>
      <c r="M1427" s="279" t="s">
        <v>394</v>
      </c>
      <c r="N1427" s="279" t="s">
        <v>394</v>
      </c>
      <c r="O1427" s="279" t="s">
        <v>394</v>
      </c>
      <c r="P1427" s="315">
        <v>0</v>
      </c>
      <c r="Q1427" s="279" t="s">
        <v>394</v>
      </c>
      <c r="R1427" s="315" t="s">
        <v>394</v>
      </c>
      <c r="S1427" s="279" t="s">
        <v>394</v>
      </c>
      <c r="T1427" s="279" t="s">
        <v>394</v>
      </c>
      <c r="U1427" s="315" t="s">
        <v>394</v>
      </c>
      <c r="V1427" s="315" t="s">
        <v>394</v>
      </c>
      <c r="W1427" s="315" t="s">
        <v>394</v>
      </c>
      <c r="X1427" s="315" t="s">
        <v>394</v>
      </c>
      <c r="Y1427" s="281"/>
      <c r="Z1427" s="315" t="s">
        <v>394</v>
      </c>
      <c r="AA1427" s="315" t="s">
        <v>394</v>
      </c>
      <c r="AB1427" s="281"/>
      <c r="AC1427" s="279" t="s">
        <v>855</v>
      </c>
      <c r="AF1427" s="276" t="str">
        <f>IFERROR(VLOOKUP(A1427,'[1]قوائم الترجمة'!AC$2:AD$2397,1,0),"م")</f>
        <v>م</v>
      </c>
      <c r="AG1427" s="232"/>
      <c r="AH1427" s="233"/>
      <c r="AI1427" s="233"/>
      <c r="AJ1427" s="258"/>
      <c r="AL1427" s="267"/>
      <c r="AM1427" s="235"/>
      <c r="AO1427" s="233"/>
      <c r="AU1427" s="234"/>
    </row>
    <row r="1428" spans="1:47" ht="21" x14ac:dyDescent="0.4">
      <c r="A1428" s="278">
        <v>119216</v>
      </c>
      <c r="B1428" s="279" t="s">
        <v>4877</v>
      </c>
      <c r="C1428" s="279" t="s">
        <v>114</v>
      </c>
      <c r="D1428" s="279" t="s">
        <v>255</v>
      </c>
      <c r="E1428" s="279" t="s">
        <v>394</v>
      </c>
      <c r="F1428" s="303"/>
      <c r="G1428" s="303"/>
      <c r="H1428" s="279" t="s">
        <v>394</v>
      </c>
      <c r="I1428" s="279" t="s">
        <v>61</v>
      </c>
      <c r="J1428" s="279" t="s">
        <v>394</v>
      </c>
      <c r="K1428" s="279" t="s">
        <v>394</v>
      </c>
      <c r="L1428" s="279" t="s">
        <v>394</v>
      </c>
      <c r="M1428" s="279" t="s">
        <v>394</v>
      </c>
      <c r="N1428" s="279" t="s">
        <v>394</v>
      </c>
      <c r="O1428" s="279" t="s">
        <v>394</v>
      </c>
      <c r="P1428" s="315">
        <v>0</v>
      </c>
      <c r="Q1428" s="279" t="s">
        <v>394</v>
      </c>
      <c r="R1428" s="315" t="s">
        <v>394</v>
      </c>
      <c r="S1428" s="279" t="s">
        <v>394</v>
      </c>
      <c r="T1428" s="279" t="s">
        <v>394</v>
      </c>
      <c r="U1428" s="315" t="s">
        <v>394</v>
      </c>
      <c r="V1428" s="315" t="s">
        <v>394</v>
      </c>
      <c r="W1428" s="315" t="s">
        <v>394</v>
      </c>
      <c r="X1428" s="315" t="s">
        <v>394</v>
      </c>
      <c r="Y1428" s="281"/>
      <c r="Z1428" s="315" t="s">
        <v>394</v>
      </c>
      <c r="AA1428" s="315" t="s">
        <v>394</v>
      </c>
      <c r="AB1428" s="281"/>
      <c r="AC1428" s="279" t="s">
        <v>855</v>
      </c>
      <c r="AF1428" s="276" t="str">
        <f>IFERROR(VLOOKUP(A1428,'[1]قوائم الترجمة'!AC$2:AD$2397,1,0),"م")</f>
        <v>م</v>
      </c>
      <c r="AG1428" s="232"/>
      <c r="AH1428" s="233"/>
      <c r="AI1428" s="233"/>
      <c r="AJ1428" s="233"/>
      <c r="AL1428" s="267"/>
      <c r="AM1428" s="235"/>
      <c r="AO1428" s="236"/>
      <c r="AU1428" s="234"/>
    </row>
    <row r="1429" spans="1:47" ht="21" x14ac:dyDescent="0.4">
      <c r="A1429" s="278">
        <v>119217</v>
      </c>
      <c r="B1429" s="279" t="s">
        <v>4876</v>
      </c>
      <c r="C1429" s="279" t="s">
        <v>187</v>
      </c>
      <c r="D1429" s="279" t="s">
        <v>264</v>
      </c>
      <c r="E1429" s="279" t="s">
        <v>394</v>
      </c>
      <c r="F1429" s="303"/>
      <c r="G1429" s="303"/>
      <c r="H1429" s="279" t="s">
        <v>394</v>
      </c>
      <c r="I1429" s="279" t="s">
        <v>538</v>
      </c>
      <c r="J1429" s="279" t="s">
        <v>394</v>
      </c>
      <c r="K1429" s="279" t="s">
        <v>394</v>
      </c>
      <c r="L1429" s="279" t="s">
        <v>394</v>
      </c>
      <c r="M1429" s="279" t="s">
        <v>394</v>
      </c>
      <c r="N1429" s="279" t="s">
        <v>394</v>
      </c>
      <c r="O1429" s="279" t="s">
        <v>394</v>
      </c>
      <c r="P1429" s="315">
        <v>0</v>
      </c>
      <c r="Q1429" s="279" t="s">
        <v>394</v>
      </c>
      <c r="R1429" s="315" t="s">
        <v>394</v>
      </c>
      <c r="S1429" s="279" t="s">
        <v>394</v>
      </c>
      <c r="T1429" s="279" t="s">
        <v>394</v>
      </c>
      <c r="U1429" s="315" t="s">
        <v>394</v>
      </c>
      <c r="V1429" s="315" t="s">
        <v>394</v>
      </c>
      <c r="W1429" s="315" t="s">
        <v>394</v>
      </c>
      <c r="X1429" s="315" t="s">
        <v>394</v>
      </c>
      <c r="Y1429" s="281"/>
      <c r="Z1429" s="315" t="s">
        <v>394</v>
      </c>
      <c r="AA1429" s="315" t="s">
        <v>394</v>
      </c>
      <c r="AB1429" s="281"/>
      <c r="AC1429" s="279" t="s">
        <v>855</v>
      </c>
      <c r="AF1429" s="276" t="str">
        <f>IFERROR(VLOOKUP(A1429,'[1]قوائم الترجمة'!AC$2:AD$2397,1,0),"م")</f>
        <v>م</v>
      </c>
      <c r="AG1429" s="232"/>
      <c r="AH1429" s="233"/>
      <c r="AI1429" s="233"/>
      <c r="AJ1429" s="233"/>
      <c r="AL1429" s="267"/>
      <c r="AM1429" s="235"/>
      <c r="AO1429" s="233"/>
      <c r="AU1429" s="234"/>
    </row>
    <row r="1430" spans="1:47" ht="21" x14ac:dyDescent="0.4">
      <c r="A1430" s="278">
        <v>119219</v>
      </c>
      <c r="B1430" s="279" t="s">
        <v>4875</v>
      </c>
      <c r="C1430" s="279" t="s">
        <v>97</v>
      </c>
      <c r="D1430" s="279" t="s">
        <v>300</v>
      </c>
      <c r="E1430" s="279" t="s">
        <v>424</v>
      </c>
      <c r="F1430" s="279" t="s">
        <v>9174</v>
      </c>
      <c r="G1430" s="279" t="s">
        <v>9175</v>
      </c>
      <c r="H1430" s="279" t="s">
        <v>425</v>
      </c>
      <c r="I1430" s="279" t="s">
        <v>61</v>
      </c>
      <c r="J1430" s="279" t="s">
        <v>426</v>
      </c>
      <c r="K1430" s="280">
        <v>2014</v>
      </c>
      <c r="L1430" s="279" t="s">
        <v>402</v>
      </c>
      <c r="M1430" s="279" t="s">
        <v>394</v>
      </c>
      <c r="N1430" s="279"/>
      <c r="O1430" s="279" t="s">
        <v>394</v>
      </c>
      <c r="P1430" s="315">
        <v>0</v>
      </c>
      <c r="Q1430" s="278"/>
      <c r="S1430" s="279" t="s">
        <v>394</v>
      </c>
      <c r="T1430" s="279" t="s">
        <v>394</v>
      </c>
      <c r="AC1430" s="279" t="s">
        <v>394</v>
      </c>
      <c r="AF1430" s="276">
        <f>IFERROR(VLOOKUP(A1430,'[1]قوائم الترجمة'!AC$2:AD$2397,1,0),"م")</f>
        <v>119219</v>
      </c>
      <c r="AG1430" s="232"/>
      <c r="AH1430" s="233"/>
      <c r="AI1430" s="233"/>
      <c r="AJ1430" s="233"/>
      <c r="AL1430" s="267"/>
      <c r="AM1430" s="235"/>
      <c r="AO1430" s="233"/>
      <c r="AU1430" s="234"/>
    </row>
    <row r="1431" spans="1:47" ht="21" x14ac:dyDescent="0.4">
      <c r="A1431" s="278">
        <v>119220</v>
      </c>
      <c r="B1431" s="279" t="s">
        <v>8035</v>
      </c>
      <c r="C1431" s="279" t="s">
        <v>8036</v>
      </c>
      <c r="D1431" s="279" t="s">
        <v>8037</v>
      </c>
      <c r="E1431" s="279" t="s">
        <v>394</v>
      </c>
      <c r="F1431" s="303"/>
      <c r="G1431" s="303"/>
      <c r="H1431" s="279" t="s">
        <v>394</v>
      </c>
      <c r="I1431" s="279" t="s">
        <v>540</v>
      </c>
      <c r="J1431" s="279" t="s">
        <v>394</v>
      </c>
      <c r="K1431" s="279" t="s">
        <v>394</v>
      </c>
      <c r="L1431" s="279" t="s">
        <v>394</v>
      </c>
      <c r="M1431" s="279" t="s">
        <v>394</v>
      </c>
      <c r="N1431" s="279" t="s">
        <v>394</v>
      </c>
      <c r="O1431" s="279" t="s">
        <v>394</v>
      </c>
      <c r="P1431" s="315">
        <v>0</v>
      </c>
      <c r="Q1431" s="279" t="s">
        <v>394</v>
      </c>
      <c r="R1431" s="315" t="s">
        <v>394</v>
      </c>
      <c r="S1431" s="279" t="s">
        <v>394</v>
      </c>
      <c r="T1431" s="279" t="s">
        <v>394</v>
      </c>
      <c r="U1431" s="315" t="s">
        <v>394</v>
      </c>
      <c r="V1431" s="315" t="s">
        <v>394</v>
      </c>
      <c r="W1431" s="315" t="s">
        <v>394</v>
      </c>
      <c r="X1431" s="315" t="s">
        <v>394</v>
      </c>
      <c r="Y1431" s="281"/>
      <c r="Z1431" s="315" t="s">
        <v>394</v>
      </c>
      <c r="AA1431" s="315" t="s">
        <v>394</v>
      </c>
      <c r="AB1431" s="281"/>
      <c r="AC1431" s="279" t="s">
        <v>855</v>
      </c>
      <c r="AF1431" s="276" t="str">
        <f>IFERROR(VLOOKUP(A1431,'[1]قوائم الترجمة'!AC$2:AD$2397,1,0),"م")</f>
        <v>م</v>
      </c>
      <c r="AG1431" s="232"/>
      <c r="AH1431" s="233"/>
      <c r="AI1431" s="233"/>
      <c r="AJ1431" s="233"/>
      <c r="AL1431" s="267"/>
      <c r="AM1431" s="235"/>
      <c r="AU1431" s="234"/>
    </row>
    <row r="1432" spans="1:47" ht="21" x14ac:dyDescent="0.4">
      <c r="A1432" s="278">
        <v>119221</v>
      </c>
      <c r="B1432" s="279" t="s">
        <v>4874</v>
      </c>
      <c r="C1432" s="279" t="s">
        <v>72</v>
      </c>
      <c r="D1432" s="279" t="s">
        <v>6032</v>
      </c>
      <c r="E1432" s="279" t="s">
        <v>5660</v>
      </c>
      <c r="F1432" s="279" t="s">
        <v>9176</v>
      </c>
      <c r="G1432" s="279" t="s">
        <v>9177</v>
      </c>
      <c r="H1432" s="279" t="s">
        <v>425</v>
      </c>
      <c r="I1432" s="279" t="s">
        <v>61</v>
      </c>
      <c r="J1432" s="279" t="s">
        <v>8112</v>
      </c>
      <c r="K1432" s="280">
        <v>2010</v>
      </c>
      <c r="L1432" s="279" t="s">
        <v>420</v>
      </c>
      <c r="M1432" s="279" t="s">
        <v>394</v>
      </c>
      <c r="N1432" s="279" t="s">
        <v>394</v>
      </c>
      <c r="O1432" s="279" t="s">
        <v>394</v>
      </c>
      <c r="P1432" s="315">
        <v>0</v>
      </c>
      <c r="Q1432" s="278"/>
      <c r="S1432" s="279" t="s">
        <v>394</v>
      </c>
      <c r="T1432" s="279" t="s">
        <v>394</v>
      </c>
      <c r="AC1432" s="279" t="s">
        <v>855</v>
      </c>
      <c r="AF1432" s="276">
        <f>IFERROR(VLOOKUP(A1432,'[1]قوائم الترجمة'!AC$2:AD$2397,1,0),"م")</f>
        <v>119221</v>
      </c>
      <c r="AG1432" s="232"/>
      <c r="AH1432" s="233"/>
      <c r="AI1432" s="233"/>
      <c r="AJ1432" s="233"/>
      <c r="AL1432" s="267"/>
      <c r="AM1432" s="235"/>
      <c r="AO1432" s="233"/>
      <c r="AU1432" s="234"/>
    </row>
    <row r="1433" spans="1:47" ht="21" x14ac:dyDescent="0.4">
      <c r="A1433" s="278">
        <v>119229</v>
      </c>
      <c r="B1433" s="279" t="s">
        <v>4873</v>
      </c>
      <c r="C1433" s="279" t="s">
        <v>72</v>
      </c>
      <c r="D1433" s="279" t="s">
        <v>623</v>
      </c>
      <c r="E1433" s="279" t="s">
        <v>394</v>
      </c>
      <c r="F1433" s="303"/>
      <c r="G1433" s="303"/>
      <c r="H1433" s="279" t="s">
        <v>394</v>
      </c>
      <c r="I1433" s="279" t="s">
        <v>61</v>
      </c>
      <c r="J1433" s="279" t="s">
        <v>394</v>
      </c>
      <c r="K1433" s="279" t="s">
        <v>394</v>
      </c>
      <c r="L1433" s="279" t="s">
        <v>394</v>
      </c>
      <c r="M1433" s="279" t="s">
        <v>394</v>
      </c>
      <c r="N1433" s="279" t="s">
        <v>394</v>
      </c>
      <c r="O1433" s="279" t="s">
        <v>394</v>
      </c>
      <c r="P1433" s="315">
        <v>0</v>
      </c>
      <c r="Q1433" s="279" t="s">
        <v>394</v>
      </c>
      <c r="R1433" s="315" t="s">
        <v>394</v>
      </c>
      <c r="S1433" s="279" t="s">
        <v>394</v>
      </c>
      <c r="T1433" s="279" t="s">
        <v>394</v>
      </c>
      <c r="U1433" s="315" t="s">
        <v>394</v>
      </c>
      <c r="V1433" s="315" t="s">
        <v>394</v>
      </c>
      <c r="W1433" s="315" t="s">
        <v>394</v>
      </c>
      <c r="X1433" s="315" t="s">
        <v>394</v>
      </c>
      <c r="Y1433" s="281"/>
      <c r="Z1433" s="315" t="s">
        <v>394</v>
      </c>
      <c r="AA1433" s="315" t="s">
        <v>394</v>
      </c>
      <c r="AB1433" s="281"/>
      <c r="AC1433" s="279" t="s">
        <v>855</v>
      </c>
      <c r="AF1433" s="276" t="str">
        <f>IFERROR(VLOOKUP(A1433,'[1]قوائم الترجمة'!AC$2:AD$2397,1,0),"م")</f>
        <v>م</v>
      </c>
      <c r="AG1433" s="232"/>
      <c r="AH1433" s="233"/>
      <c r="AI1433" s="233"/>
      <c r="AJ1433" s="233"/>
      <c r="AL1433" s="267"/>
      <c r="AM1433" s="235"/>
      <c r="AU1433" s="234"/>
    </row>
    <row r="1434" spans="1:47" ht="21" x14ac:dyDescent="0.4">
      <c r="A1434" s="278">
        <v>119230</v>
      </c>
      <c r="B1434" s="279" t="s">
        <v>5624</v>
      </c>
      <c r="C1434" s="279" t="s">
        <v>90</v>
      </c>
      <c r="D1434" s="279" t="s">
        <v>1384</v>
      </c>
      <c r="E1434" s="279" t="s">
        <v>394</v>
      </c>
      <c r="F1434" s="303"/>
      <c r="G1434" s="303"/>
      <c r="H1434" s="279" t="s">
        <v>394</v>
      </c>
      <c r="I1434" s="279" t="s">
        <v>539</v>
      </c>
      <c r="J1434" s="279" t="s">
        <v>394</v>
      </c>
      <c r="K1434" s="279" t="s">
        <v>394</v>
      </c>
      <c r="L1434" s="279" t="s">
        <v>394</v>
      </c>
      <c r="M1434" s="279" t="s">
        <v>394</v>
      </c>
      <c r="N1434" s="279" t="s">
        <v>394</v>
      </c>
      <c r="O1434" s="279" t="s">
        <v>394</v>
      </c>
      <c r="P1434" s="315">
        <v>0</v>
      </c>
      <c r="Q1434" s="279" t="s">
        <v>394</v>
      </c>
      <c r="R1434" s="315" t="s">
        <v>394</v>
      </c>
      <c r="S1434" s="279" t="s">
        <v>394</v>
      </c>
      <c r="T1434" s="279" t="s">
        <v>394</v>
      </c>
      <c r="U1434" s="315" t="s">
        <v>394</v>
      </c>
      <c r="V1434" s="315" t="s">
        <v>394</v>
      </c>
      <c r="W1434" s="315" t="s">
        <v>394</v>
      </c>
      <c r="X1434" s="315" t="s">
        <v>394</v>
      </c>
      <c r="Y1434" s="281"/>
      <c r="Z1434" s="315" t="s">
        <v>394</v>
      </c>
      <c r="AA1434" s="315" t="s">
        <v>394</v>
      </c>
      <c r="AB1434" s="281"/>
      <c r="AC1434" s="279" t="s">
        <v>855</v>
      </c>
      <c r="AF1434" s="276" t="str">
        <f>IFERROR(VLOOKUP(A1434,'[1]قوائم الترجمة'!AC$2:AD$2397,1,0),"م")</f>
        <v>م</v>
      </c>
      <c r="AG1434" s="232"/>
      <c r="AH1434" s="233"/>
      <c r="AI1434" s="233"/>
      <c r="AJ1434" s="233"/>
      <c r="AL1434" s="267"/>
      <c r="AM1434" s="235"/>
      <c r="AO1434" s="233"/>
      <c r="AU1434" s="234"/>
    </row>
    <row r="1435" spans="1:47" ht="21" x14ac:dyDescent="0.4">
      <c r="A1435" s="278">
        <v>119233</v>
      </c>
      <c r="B1435" s="279" t="s">
        <v>4872</v>
      </c>
      <c r="C1435" s="279" t="s">
        <v>78</v>
      </c>
      <c r="D1435" s="279" t="s">
        <v>3260</v>
      </c>
      <c r="E1435" s="279" t="s">
        <v>394</v>
      </c>
      <c r="F1435" s="303"/>
      <c r="G1435" s="303"/>
      <c r="H1435" s="279" t="s">
        <v>394</v>
      </c>
      <c r="I1435" s="279" t="s">
        <v>540</v>
      </c>
      <c r="J1435" s="279" t="s">
        <v>394</v>
      </c>
      <c r="K1435" s="279" t="s">
        <v>394</v>
      </c>
      <c r="L1435" s="279" t="s">
        <v>394</v>
      </c>
      <c r="M1435" s="279" t="s">
        <v>394</v>
      </c>
      <c r="N1435" s="279" t="s">
        <v>394</v>
      </c>
      <c r="O1435" s="279" t="s">
        <v>394</v>
      </c>
      <c r="P1435" s="315">
        <v>0</v>
      </c>
      <c r="Q1435" s="279" t="s">
        <v>394</v>
      </c>
      <c r="R1435" s="315" t="s">
        <v>394</v>
      </c>
      <c r="S1435" s="279" t="s">
        <v>394</v>
      </c>
      <c r="T1435" s="279" t="s">
        <v>394</v>
      </c>
      <c r="U1435" s="315" t="s">
        <v>394</v>
      </c>
      <c r="V1435" s="315" t="s">
        <v>394</v>
      </c>
      <c r="W1435" s="315" t="s">
        <v>394</v>
      </c>
      <c r="X1435" s="315" t="s">
        <v>394</v>
      </c>
      <c r="Y1435" s="281"/>
      <c r="Z1435" s="315" t="s">
        <v>394</v>
      </c>
      <c r="AA1435" s="315" t="s">
        <v>394</v>
      </c>
      <c r="AB1435" s="281"/>
      <c r="AC1435" s="279" t="s">
        <v>394</v>
      </c>
      <c r="AF1435" s="276" t="str">
        <f>IFERROR(VLOOKUP(A1435,'[1]قوائم الترجمة'!AC$2:AD$2397,1,0),"م")</f>
        <v>م</v>
      </c>
      <c r="AG1435" s="232"/>
      <c r="AH1435" s="233"/>
      <c r="AI1435" s="233"/>
      <c r="AJ1435" s="233"/>
      <c r="AL1435" s="267"/>
      <c r="AM1435" s="235"/>
      <c r="AU1435" s="234"/>
    </row>
    <row r="1436" spans="1:47" ht="21" x14ac:dyDescent="0.4">
      <c r="A1436" s="278">
        <v>119234</v>
      </c>
      <c r="B1436" s="279" t="s">
        <v>4870</v>
      </c>
      <c r="C1436" s="279" t="s">
        <v>1173</v>
      </c>
      <c r="D1436" s="279" t="s">
        <v>4871</v>
      </c>
      <c r="E1436" s="279" t="s">
        <v>423</v>
      </c>
      <c r="F1436" s="279" t="s">
        <v>9178</v>
      </c>
      <c r="G1436" s="279" t="s">
        <v>8126</v>
      </c>
      <c r="H1436" s="279" t="s">
        <v>425</v>
      </c>
      <c r="I1436" s="279" t="s">
        <v>540</v>
      </c>
      <c r="J1436" s="279" t="s">
        <v>8112</v>
      </c>
      <c r="K1436" s="280">
        <v>2006</v>
      </c>
      <c r="L1436" s="279" t="s">
        <v>411</v>
      </c>
      <c r="M1436" s="279" t="s">
        <v>394</v>
      </c>
      <c r="N1436" s="279" t="s">
        <v>394</v>
      </c>
      <c r="O1436" s="279" t="s">
        <v>394</v>
      </c>
      <c r="P1436" s="315">
        <v>0</v>
      </c>
      <c r="Q1436" s="278"/>
      <c r="S1436" s="279" t="s">
        <v>394</v>
      </c>
      <c r="T1436" s="279" t="s">
        <v>394</v>
      </c>
      <c r="AC1436" s="279" t="s">
        <v>394</v>
      </c>
      <c r="AF1436" s="276">
        <f>IFERROR(VLOOKUP(A1436,'[1]قوائم الترجمة'!AC$2:AD$2397,1,0),"م")</f>
        <v>119234</v>
      </c>
      <c r="AG1436" s="245"/>
      <c r="AH1436" s="246"/>
      <c r="AI1436" s="246"/>
      <c r="AJ1436" s="246"/>
      <c r="AL1436" s="267"/>
      <c r="AM1436" s="235"/>
      <c r="AU1436" s="234"/>
    </row>
    <row r="1437" spans="1:47" ht="21" x14ac:dyDescent="0.4">
      <c r="A1437" s="278">
        <v>119235</v>
      </c>
      <c r="B1437" s="279" t="s">
        <v>4869</v>
      </c>
      <c r="C1437" s="279" t="s">
        <v>97</v>
      </c>
      <c r="D1437" s="279" t="s">
        <v>267</v>
      </c>
      <c r="E1437" s="279" t="s">
        <v>394</v>
      </c>
      <c r="F1437" s="303"/>
      <c r="G1437" s="303"/>
      <c r="H1437" s="279" t="s">
        <v>394</v>
      </c>
      <c r="I1437" s="279" t="s">
        <v>538</v>
      </c>
      <c r="J1437" s="279" t="s">
        <v>394</v>
      </c>
      <c r="K1437" s="279" t="s">
        <v>394</v>
      </c>
      <c r="L1437" s="279" t="s">
        <v>394</v>
      </c>
      <c r="M1437" s="279" t="s">
        <v>394</v>
      </c>
      <c r="N1437" s="279" t="s">
        <v>394</v>
      </c>
      <c r="O1437" s="279" t="s">
        <v>394</v>
      </c>
      <c r="P1437" s="315">
        <v>0</v>
      </c>
      <c r="Q1437" s="279" t="s">
        <v>394</v>
      </c>
      <c r="R1437" s="315" t="s">
        <v>394</v>
      </c>
      <c r="S1437" s="279" t="s">
        <v>394</v>
      </c>
      <c r="T1437" s="279" t="s">
        <v>394</v>
      </c>
      <c r="U1437" s="315" t="s">
        <v>394</v>
      </c>
      <c r="V1437" s="315" t="s">
        <v>394</v>
      </c>
      <c r="W1437" s="315" t="s">
        <v>394</v>
      </c>
      <c r="X1437" s="315" t="s">
        <v>394</v>
      </c>
      <c r="Y1437" s="281"/>
      <c r="Z1437" s="315" t="s">
        <v>394</v>
      </c>
      <c r="AA1437" s="315" t="s">
        <v>394</v>
      </c>
      <c r="AB1437" s="281"/>
      <c r="AC1437" s="279" t="s">
        <v>394</v>
      </c>
      <c r="AF1437" s="276" t="str">
        <f>IFERROR(VLOOKUP(A1437,'[1]قوائم الترجمة'!AC$2:AD$2397,1,0),"م")</f>
        <v>م</v>
      </c>
      <c r="AG1437" s="232"/>
      <c r="AH1437" s="233"/>
      <c r="AI1437" s="233"/>
      <c r="AJ1437" s="233"/>
      <c r="AL1437" s="267"/>
      <c r="AM1437" s="235"/>
      <c r="AO1437" s="233"/>
      <c r="AU1437" s="234"/>
    </row>
    <row r="1438" spans="1:47" ht="21" x14ac:dyDescent="0.4">
      <c r="A1438" s="278">
        <v>119239</v>
      </c>
      <c r="B1438" s="279" t="s">
        <v>1382</v>
      </c>
      <c r="C1438" s="279" t="s">
        <v>478</v>
      </c>
      <c r="D1438" s="279" t="s">
        <v>307</v>
      </c>
      <c r="E1438" s="279" t="s">
        <v>394</v>
      </c>
      <c r="F1438" s="303"/>
      <c r="G1438" s="303"/>
      <c r="H1438" s="279" t="s">
        <v>394</v>
      </c>
      <c r="I1438" s="279" t="s">
        <v>61</v>
      </c>
      <c r="J1438" s="279" t="s">
        <v>394</v>
      </c>
      <c r="K1438" s="279" t="s">
        <v>394</v>
      </c>
      <c r="L1438" s="279" t="s">
        <v>394</v>
      </c>
      <c r="M1438" s="279" t="s">
        <v>394</v>
      </c>
      <c r="N1438" s="279" t="s">
        <v>394</v>
      </c>
      <c r="O1438" s="279" t="s">
        <v>394</v>
      </c>
      <c r="P1438" s="315">
        <v>0</v>
      </c>
      <c r="Q1438" s="279" t="s">
        <v>394</v>
      </c>
      <c r="R1438" s="315" t="s">
        <v>394</v>
      </c>
      <c r="S1438" s="279" t="s">
        <v>394</v>
      </c>
      <c r="T1438" s="279" t="s">
        <v>394</v>
      </c>
      <c r="U1438" s="315" t="s">
        <v>394</v>
      </c>
      <c r="V1438" s="315" t="s">
        <v>394</v>
      </c>
      <c r="W1438" s="315" t="s">
        <v>394</v>
      </c>
      <c r="X1438" s="315" t="s">
        <v>394</v>
      </c>
      <c r="Y1438" s="281"/>
      <c r="Z1438" s="315" t="s">
        <v>394</v>
      </c>
      <c r="AA1438" s="315" t="s">
        <v>394</v>
      </c>
      <c r="AB1438" s="281"/>
      <c r="AC1438" s="279" t="s">
        <v>855</v>
      </c>
      <c r="AF1438" s="276" t="str">
        <f>IFERROR(VLOOKUP(A1438,'[1]قوائم الترجمة'!AC$2:AD$2397,1,0),"م")</f>
        <v>م</v>
      </c>
      <c r="AG1438" s="232"/>
      <c r="AH1438" s="233"/>
      <c r="AI1438" s="233"/>
      <c r="AJ1438" s="233"/>
      <c r="AL1438" s="267"/>
      <c r="AM1438" s="235"/>
      <c r="AO1438" s="236"/>
      <c r="AU1438" s="234"/>
    </row>
    <row r="1439" spans="1:47" ht="21" x14ac:dyDescent="0.4">
      <c r="A1439" s="278">
        <v>119244</v>
      </c>
      <c r="B1439" s="279" t="s">
        <v>6679</v>
      </c>
      <c r="C1439" s="279" t="s">
        <v>116</v>
      </c>
      <c r="D1439" s="279" t="s">
        <v>353</v>
      </c>
      <c r="E1439" s="279" t="s">
        <v>394</v>
      </c>
      <c r="F1439" s="303"/>
      <c r="G1439" s="303"/>
      <c r="H1439" s="279" t="s">
        <v>394</v>
      </c>
      <c r="I1439" s="279" t="s">
        <v>540</v>
      </c>
      <c r="J1439" s="279" t="s">
        <v>394</v>
      </c>
      <c r="K1439" s="279" t="s">
        <v>394</v>
      </c>
      <c r="L1439" s="279" t="s">
        <v>394</v>
      </c>
      <c r="M1439" s="279" t="s">
        <v>394</v>
      </c>
      <c r="N1439" s="279" t="s">
        <v>394</v>
      </c>
      <c r="O1439" s="279" t="s">
        <v>394</v>
      </c>
      <c r="P1439" s="315">
        <v>0</v>
      </c>
      <c r="Q1439" s="279" t="s">
        <v>394</v>
      </c>
      <c r="R1439" s="315" t="s">
        <v>394</v>
      </c>
      <c r="S1439" s="279" t="s">
        <v>394</v>
      </c>
      <c r="T1439" s="279" t="s">
        <v>394</v>
      </c>
      <c r="U1439" s="315" t="s">
        <v>394</v>
      </c>
      <c r="V1439" s="315" t="s">
        <v>394</v>
      </c>
      <c r="W1439" s="315" t="s">
        <v>394</v>
      </c>
      <c r="X1439" s="315" t="s">
        <v>394</v>
      </c>
      <c r="Y1439" s="281"/>
      <c r="Z1439" s="315" t="s">
        <v>394</v>
      </c>
      <c r="AA1439" s="315" t="s">
        <v>394</v>
      </c>
      <c r="AB1439" s="281"/>
      <c r="AC1439" s="279" t="s">
        <v>855</v>
      </c>
      <c r="AF1439" s="276" t="str">
        <f>IFERROR(VLOOKUP(A1439,'[1]قوائم الترجمة'!AC$2:AD$2397,1,0),"م")</f>
        <v>م</v>
      </c>
      <c r="AG1439" s="232"/>
      <c r="AH1439" s="233"/>
      <c r="AI1439" s="233"/>
      <c r="AJ1439" s="233"/>
      <c r="AL1439" s="267"/>
      <c r="AM1439" s="235"/>
      <c r="AO1439" s="233"/>
      <c r="AU1439" s="234"/>
    </row>
    <row r="1440" spans="1:47" ht="21" x14ac:dyDescent="0.4">
      <c r="A1440" s="278">
        <v>119247</v>
      </c>
      <c r="B1440" s="279" t="s">
        <v>6428</v>
      </c>
      <c r="C1440" s="279" t="s">
        <v>68</v>
      </c>
      <c r="D1440" s="279" t="s">
        <v>970</v>
      </c>
      <c r="E1440" s="279" t="s">
        <v>394</v>
      </c>
      <c r="F1440" s="303"/>
      <c r="G1440" s="303"/>
      <c r="H1440" s="279" t="s">
        <v>394</v>
      </c>
      <c r="I1440" s="279" t="s">
        <v>539</v>
      </c>
      <c r="J1440" s="279" t="s">
        <v>394</v>
      </c>
      <c r="K1440" s="279" t="s">
        <v>394</v>
      </c>
      <c r="L1440" s="279" t="s">
        <v>394</v>
      </c>
      <c r="M1440" s="279" t="s">
        <v>394</v>
      </c>
      <c r="N1440" s="279" t="s">
        <v>394</v>
      </c>
      <c r="O1440" s="279" t="s">
        <v>394</v>
      </c>
      <c r="P1440" s="315">
        <v>0</v>
      </c>
      <c r="Q1440" s="279" t="s">
        <v>394</v>
      </c>
      <c r="R1440" s="315" t="s">
        <v>394</v>
      </c>
      <c r="S1440" s="279" t="s">
        <v>394</v>
      </c>
      <c r="T1440" s="279" t="s">
        <v>394</v>
      </c>
      <c r="U1440" s="315" t="s">
        <v>394</v>
      </c>
      <c r="V1440" s="315" t="s">
        <v>394</v>
      </c>
      <c r="W1440" s="315" t="s">
        <v>394</v>
      </c>
      <c r="X1440" s="315" t="s">
        <v>394</v>
      </c>
      <c r="Y1440" s="281"/>
      <c r="Z1440" s="315" t="s">
        <v>394</v>
      </c>
      <c r="AA1440" s="315" t="s">
        <v>394</v>
      </c>
      <c r="AB1440" s="281"/>
      <c r="AC1440" s="279" t="s">
        <v>855</v>
      </c>
      <c r="AF1440" s="276" t="str">
        <f>IFERROR(VLOOKUP(A1440,'[1]قوائم الترجمة'!AC$2:AD$2397,1,0),"م")</f>
        <v>م</v>
      </c>
      <c r="AG1440" s="232"/>
      <c r="AH1440" s="233"/>
      <c r="AI1440" s="233"/>
      <c r="AJ1440" s="233"/>
      <c r="AL1440" s="267"/>
      <c r="AM1440" s="235"/>
      <c r="AO1440" s="233"/>
      <c r="AU1440" s="234"/>
    </row>
    <row r="1441" spans="1:47" ht="21" x14ac:dyDescent="0.4">
      <c r="A1441" s="278">
        <v>119249</v>
      </c>
      <c r="B1441" s="279" t="s">
        <v>5662</v>
      </c>
      <c r="C1441" s="279" t="s">
        <v>97</v>
      </c>
      <c r="D1441" s="279" t="s">
        <v>689</v>
      </c>
      <c r="E1441" s="279" t="s">
        <v>394</v>
      </c>
      <c r="F1441" s="303"/>
      <c r="G1441" s="303"/>
      <c r="H1441" s="279" t="s">
        <v>394</v>
      </c>
      <c r="I1441" s="279" t="s">
        <v>539</v>
      </c>
      <c r="J1441" s="279" t="s">
        <v>394</v>
      </c>
      <c r="K1441" s="279" t="s">
        <v>394</v>
      </c>
      <c r="L1441" s="279" t="s">
        <v>394</v>
      </c>
      <c r="M1441" s="279" t="s">
        <v>394</v>
      </c>
      <c r="N1441" s="279" t="s">
        <v>394</v>
      </c>
      <c r="O1441" s="279" t="s">
        <v>394</v>
      </c>
      <c r="P1441" s="315">
        <v>0</v>
      </c>
      <c r="Q1441" s="279" t="s">
        <v>394</v>
      </c>
      <c r="R1441" s="315" t="s">
        <v>394</v>
      </c>
      <c r="S1441" s="279" t="s">
        <v>394</v>
      </c>
      <c r="T1441" s="279" t="s">
        <v>394</v>
      </c>
      <c r="U1441" s="315" t="s">
        <v>394</v>
      </c>
      <c r="V1441" s="315" t="s">
        <v>394</v>
      </c>
      <c r="W1441" s="315" t="s">
        <v>394</v>
      </c>
      <c r="X1441" s="315" t="s">
        <v>394</v>
      </c>
      <c r="Y1441" s="281"/>
      <c r="Z1441" s="315" t="s">
        <v>394</v>
      </c>
      <c r="AA1441" s="315" t="s">
        <v>394</v>
      </c>
      <c r="AB1441" s="281"/>
      <c r="AC1441" s="279" t="s">
        <v>855</v>
      </c>
      <c r="AF1441" s="276" t="str">
        <f>IFERROR(VLOOKUP(A1441,'[1]قوائم الترجمة'!AC$2:AD$2397,1,0),"م")</f>
        <v>م</v>
      </c>
      <c r="AG1441" s="232"/>
      <c r="AH1441" s="233"/>
      <c r="AI1441" s="233"/>
      <c r="AJ1441" s="233"/>
      <c r="AL1441" s="267"/>
      <c r="AM1441" s="235"/>
      <c r="AO1441" s="233"/>
      <c r="AU1441" s="234"/>
    </row>
    <row r="1442" spans="1:47" ht="21" x14ac:dyDescent="0.4">
      <c r="A1442" s="278">
        <v>119250</v>
      </c>
      <c r="B1442" s="279" t="s">
        <v>1563</v>
      </c>
      <c r="C1442" s="279" t="s">
        <v>1564</v>
      </c>
      <c r="D1442" s="279" t="s">
        <v>945</v>
      </c>
      <c r="E1442" s="279" t="s">
        <v>423</v>
      </c>
      <c r="F1442" s="279" t="s">
        <v>8378</v>
      </c>
      <c r="G1442" s="279" t="s">
        <v>8379</v>
      </c>
      <c r="H1442" s="279" t="s">
        <v>7215</v>
      </c>
      <c r="I1442" s="279" t="s">
        <v>540</v>
      </c>
      <c r="J1442" s="279" t="s">
        <v>7215</v>
      </c>
      <c r="K1442" s="280">
        <v>0</v>
      </c>
      <c r="L1442" s="279" t="s">
        <v>7215</v>
      </c>
      <c r="M1442" s="279" t="s">
        <v>394</v>
      </c>
      <c r="N1442" s="279" t="s">
        <v>394</v>
      </c>
      <c r="O1442" s="279" t="s">
        <v>394</v>
      </c>
      <c r="P1442" s="315">
        <v>0</v>
      </c>
      <c r="Q1442" s="278"/>
      <c r="S1442" s="279" t="s">
        <v>394</v>
      </c>
      <c r="T1442" s="279" t="s">
        <v>394</v>
      </c>
      <c r="AC1442" s="279" t="s">
        <v>855</v>
      </c>
      <c r="AF1442" s="276">
        <f>IFERROR(VLOOKUP(A1442,'[1]قوائم الترجمة'!AC$2:AD$2397,1,0),"م")</f>
        <v>119250</v>
      </c>
      <c r="AG1442" s="232"/>
      <c r="AH1442" s="233"/>
      <c r="AI1442" s="233"/>
      <c r="AJ1442" s="233"/>
      <c r="AL1442" s="267"/>
      <c r="AM1442" s="235"/>
      <c r="AO1442" s="236"/>
      <c r="AU1442" s="234"/>
    </row>
    <row r="1443" spans="1:47" ht="21" x14ac:dyDescent="0.4">
      <c r="A1443" s="278">
        <v>119251</v>
      </c>
      <c r="B1443" s="279" t="s">
        <v>4868</v>
      </c>
      <c r="C1443" s="279" t="s">
        <v>1090</v>
      </c>
      <c r="D1443" s="279" t="s">
        <v>239</v>
      </c>
      <c r="E1443" s="279" t="s">
        <v>5660</v>
      </c>
      <c r="F1443" s="279" t="s">
        <v>9179</v>
      </c>
      <c r="G1443" s="279" t="s">
        <v>9180</v>
      </c>
      <c r="H1443" s="279" t="s">
        <v>425</v>
      </c>
      <c r="I1443" s="279" t="s">
        <v>61</v>
      </c>
      <c r="J1443" s="279" t="s">
        <v>403</v>
      </c>
      <c r="K1443" s="280">
        <v>2009</v>
      </c>
      <c r="L1443" s="279" t="s">
        <v>402</v>
      </c>
      <c r="M1443" s="279" t="s">
        <v>394</v>
      </c>
      <c r="N1443" s="279" t="s">
        <v>394</v>
      </c>
      <c r="O1443" s="279" t="s">
        <v>394</v>
      </c>
      <c r="P1443" s="315">
        <v>0</v>
      </c>
      <c r="Q1443" s="278"/>
      <c r="S1443" s="279" t="s">
        <v>394</v>
      </c>
      <c r="T1443" s="279" t="s">
        <v>394</v>
      </c>
      <c r="AC1443" s="279" t="s">
        <v>394</v>
      </c>
      <c r="AF1443" s="276">
        <f>IFERROR(VLOOKUP(A1443,'[1]قوائم الترجمة'!AC$2:AD$2397,1,0),"م")</f>
        <v>119251</v>
      </c>
      <c r="AG1443" s="232"/>
      <c r="AH1443" s="233"/>
      <c r="AI1443" s="233"/>
      <c r="AJ1443" s="233"/>
      <c r="AL1443" s="267"/>
      <c r="AM1443" s="235"/>
      <c r="AU1443" s="234"/>
    </row>
    <row r="1444" spans="1:47" ht="21" x14ac:dyDescent="0.4">
      <c r="A1444" s="278">
        <v>119253</v>
      </c>
      <c r="B1444" s="279" t="s">
        <v>6632</v>
      </c>
      <c r="C1444" s="279" t="s">
        <v>170</v>
      </c>
      <c r="D1444" s="279" t="s">
        <v>1381</v>
      </c>
      <c r="E1444" s="279" t="s">
        <v>394</v>
      </c>
      <c r="F1444" s="303"/>
      <c r="G1444" s="303"/>
      <c r="H1444" s="279" t="s">
        <v>394</v>
      </c>
      <c r="I1444" s="279" t="s">
        <v>539</v>
      </c>
      <c r="J1444" s="279" t="s">
        <v>394</v>
      </c>
      <c r="K1444" s="279" t="s">
        <v>394</v>
      </c>
      <c r="L1444" s="279" t="s">
        <v>394</v>
      </c>
      <c r="M1444" s="279" t="s">
        <v>394</v>
      </c>
      <c r="N1444" s="279" t="s">
        <v>394</v>
      </c>
      <c r="O1444" s="279" t="s">
        <v>394</v>
      </c>
      <c r="P1444" s="315">
        <v>0</v>
      </c>
      <c r="Q1444" s="279" t="s">
        <v>394</v>
      </c>
      <c r="R1444" s="315" t="s">
        <v>394</v>
      </c>
      <c r="S1444" s="279" t="s">
        <v>394</v>
      </c>
      <c r="T1444" s="279" t="s">
        <v>394</v>
      </c>
      <c r="U1444" s="315" t="s">
        <v>394</v>
      </c>
      <c r="V1444" s="315" t="s">
        <v>394</v>
      </c>
      <c r="W1444" s="315" t="s">
        <v>394</v>
      </c>
      <c r="X1444" s="315" t="s">
        <v>394</v>
      </c>
      <c r="Y1444" s="281"/>
      <c r="Z1444" s="315" t="s">
        <v>394</v>
      </c>
      <c r="AA1444" s="315" t="s">
        <v>394</v>
      </c>
      <c r="AB1444" s="281"/>
      <c r="AC1444" s="279" t="s">
        <v>855</v>
      </c>
      <c r="AF1444" s="276" t="str">
        <f>IFERROR(VLOOKUP(A1444,'[1]قوائم الترجمة'!AC$2:AD$2397,1,0),"م")</f>
        <v>م</v>
      </c>
      <c r="AG1444" s="232"/>
      <c r="AH1444" s="233"/>
      <c r="AI1444" s="233"/>
      <c r="AJ1444" s="233"/>
      <c r="AL1444" s="267"/>
      <c r="AM1444" s="235"/>
      <c r="AO1444" s="233"/>
      <c r="AU1444" s="234"/>
    </row>
    <row r="1445" spans="1:47" ht="21" x14ac:dyDescent="0.4">
      <c r="A1445" s="278">
        <v>119257</v>
      </c>
      <c r="B1445" s="279" t="s">
        <v>6146</v>
      </c>
      <c r="C1445" s="279" t="s">
        <v>65</v>
      </c>
      <c r="D1445" s="279" t="s">
        <v>263</v>
      </c>
      <c r="E1445" s="279" t="s">
        <v>394</v>
      </c>
      <c r="F1445" s="303"/>
      <c r="G1445" s="303"/>
      <c r="H1445" s="279" t="s">
        <v>394</v>
      </c>
      <c r="I1445" s="279" t="s">
        <v>539</v>
      </c>
      <c r="J1445" s="279" t="s">
        <v>394</v>
      </c>
      <c r="K1445" s="279" t="s">
        <v>394</v>
      </c>
      <c r="L1445" s="279" t="s">
        <v>394</v>
      </c>
      <c r="M1445" s="279" t="s">
        <v>394</v>
      </c>
      <c r="N1445" s="279" t="s">
        <v>394</v>
      </c>
      <c r="O1445" s="279" t="s">
        <v>394</v>
      </c>
      <c r="P1445" s="315">
        <v>0</v>
      </c>
      <c r="Q1445" s="279" t="s">
        <v>394</v>
      </c>
      <c r="R1445" s="315" t="s">
        <v>394</v>
      </c>
      <c r="S1445" s="279" t="s">
        <v>394</v>
      </c>
      <c r="T1445" s="279" t="s">
        <v>394</v>
      </c>
      <c r="U1445" s="315" t="s">
        <v>394</v>
      </c>
      <c r="V1445" s="315" t="s">
        <v>394</v>
      </c>
      <c r="W1445" s="315" t="s">
        <v>394</v>
      </c>
      <c r="X1445" s="315" t="s">
        <v>394</v>
      </c>
      <c r="Y1445" s="281"/>
      <c r="Z1445" s="315" t="s">
        <v>394</v>
      </c>
      <c r="AA1445" s="315" t="s">
        <v>394</v>
      </c>
      <c r="AB1445" s="281"/>
      <c r="AC1445" s="279" t="s">
        <v>855</v>
      </c>
      <c r="AF1445" s="276" t="str">
        <f>IFERROR(VLOOKUP(A1445,'[1]قوائم الترجمة'!AC$2:AD$2397,1,0),"م")</f>
        <v>م</v>
      </c>
      <c r="AG1445" s="232"/>
      <c r="AH1445" s="233"/>
      <c r="AI1445" s="233"/>
      <c r="AJ1445" s="233"/>
      <c r="AL1445" s="267"/>
      <c r="AM1445" s="235"/>
      <c r="AO1445" s="236"/>
      <c r="AU1445" s="234"/>
    </row>
    <row r="1446" spans="1:47" ht="21" x14ac:dyDescent="0.4">
      <c r="A1446" s="278">
        <v>119259</v>
      </c>
      <c r="B1446" s="279" t="s">
        <v>4867</v>
      </c>
      <c r="C1446" s="279" t="s">
        <v>68</v>
      </c>
      <c r="D1446" s="279" t="s">
        <v>271</v>
      </c>
      <c r="E1446" s="279" t="s">
        <v>423</v>
      </c>
      <c r="F1446" s="279" t="s">
        <v>9181</v>
      </c>
      <c r="G1446" s="279" t="s">
        <v>402</v>
      </c>
      <c r="H1446" s="279" t="s">
        <v>425</v>
      </c>
      <c r="I1446" s="279" t="s">
        <v>61</v>
      </c>
      <c r="J1446" s="279" t="s">
        <v>7215</v>
      </c>
      <c r="K1446" s="280">
        <v>0</v>
      </c>
      <c r="L1446" s="279" t="s">
        <v>7215</v>
      </c>
      <c r="M1446" s="279" t="s">
        <v>394</v>
      </c>
      <c r="N1446" s="279"/>
      <c r="O1446" s="279" t="s">
        <v>394</v>
      </c>
      <c r="P1446" s="315">
        <v>0</v>
      </c>
      <c r="Q1446" s="278"/>
      <c r="S1446" s="279" t="s">
        <v>394</v>
      </c>
      <c r="T1446" s="279" t="s">
        <v>394</v>
      </c>
      <c r="AC1446" s="279" t="s">
        <v>855</v>
      </c>
      <c r="AF1446" s="276">
        <f>IFERROR(VLOOKUP(A1446,'[1]قوائم الترجمة'!AC$2:AD$2397,1,0),"م")</f>
        <v>119259</v>
      </c>
      <c r="AG1446" s="232"/>
      <c r="AH1446" s="233"/>
      <c r="AI1446" s="233"/>
      <c r="AJ1446" s="233"/>
      <c r="AL1446" s="267"/>
      <c r="AM1446" s="235"/>
      <c r="AO1446" s="236"/>
      <c r="AU1446" s="234"/>
    </row>
    <row r="1447" spans="1:47" ht="21" x14ac:dyDescent="0.4">
      <c r="A1447" s="278">
        <v>119261</v>
      </c>
      <c r="B1447" s="279" t="s">
        <v>4866</v>
      </c>
      <c r="C1447" s="279" t="s">
        <v>190</v>
      </c>
      <c r="D1447" s="279" t="s">
        <v>249</v>
      </c>
      <c r="E1447" s="279" t="s">
        <v>5660</v>
      </c>
      <c r="F1447" s="279" t="s">
        <v>9134</v>
      </c>
      <c r="G1447" s="279" t="s">
        <v>402</v>
      </c>
      <c r="H1447" s="279" t="s">
        <v>425</v>
      </c>
      <c r="I1447" s="279" t="s">
        <v>61</v>
      </c>
      <c r="J1447" s="279" t="s">
        <v>7215</v>
      </c>
      <c r="K1447" s="280">
        <v>0</v>
      </c>
      <c r="L1447" s="279" t="s">
        <v>7215</v>
      </c>
      <c r="M1447" s="279" t="s">
        <v>394</v>
      </c>
      <c r="N1447" s="279" t="s">
        <v>394</v>
      </c>
      <c r="O1447" s="279" t="s">
        <v>394</v>
      </c>
      <c r="P1447" s="315">
        <v>0</v>
      </c>
      <c r="Q1447" s="278"/>
      <c r="S1447" s="279" t="s">
        <v>394</v>
      </c>
      <c r="T1447" s="279" t="s">
        <v>394</v>
      </c>
      <c r="AC1447" s="279" t="s">
        <v>394</v>
      </c>
      <c r="AF1447" s="276">
        <f>IFERROR(VLOOKUP(A1447,'[1]قوائم الترجمة'!AC$2:AD$2397,1,0),"م")</f>
        <v>119261</v>
      </c>
      <c r="AG1447" s="232"/>
      <c r="AH1447" s="233"/>
      <c r="AI1447" s="233"/>
      <c r="AJ1447" s="233"/>
      <c r="AL1447" s="267"/>
      <c r="AM1447" s="235"/>
      <c r="AO1447" s="236"/>
      <c r="AU1447" s="234"/>
    </row>
    <row r="1448" spans="1:47" ht="21" x14ac:dyDescent="0.4">
      <c r="A1448" s="278">
        <v>119266</v>
      </c>
      <c r="B1448" s="279" t="s">
        <v>4864</v>
      </c>
      <c r="C1448" s="279" t="s">
        <v>156</v>
      </c>
      <c r="D1448" s="279" t="s">
        <v>4865</v>
      </c>
      <c r="E1448" s="279" t="s">
        <v>394</v>
      </c>
      <c r="F1448" s="303"/>
      <c r="G1448" s="303"/>
      <c r="H1448" s="279" t="s">
        <v>394</v>
      </c>
      <c r="I1448" s="279" t="s">
        <v>538</v>
      </c>
      <c r="J1448" s="279" t="s">
        <v>394</v>
      </c>
      <c r="K1448" s="279" t="s">
        <v>394</v>
      </c>
      <c r="L1448" s="279" t="s">
        <v>394</v>
      </c>
      <c r="M1448" s="279" t="s">
        <v>394</v>
      </c>
      <c r="N1448" s="279" t="s">
        <v>394</v>
      </c>
      <c r="O1448" s="279" t="s">
        <v>394</v>
      </c>
      <c r="P1448" s="315">
        <v>0</v>
      </c>
      <c r="Q1448" s="279" t="s">
        <v>394</v>
      </c>
      <c r="R1448" s="315" t="s">
        <v>394</v>
      </c>
      <c r="S1448" s="279" t="s">
        <v>394</v>
      </c>
      <c r="T1448" s="279" t="s">
        <v>394</v>
      </c>
      <c r="U1448" s="315" t="s">
        <v>394</v>
      </c>
      <c r="V1448" s="315" t="s">
        <v>394</v>
      </c>
      <c r="W1448" s="315" t="s">
        <v>394</v>
      </c>
      <c r="X1448" s="315" t="s">
        <v>394</v>
      </c>
      <c r="Y1448" s="281"/>
      <c r="Z1448" s="315" t="s">
        <v>394</v>
      </c>
      <c r="AA1448" s="315" t="s">
        <v>394</v>
      </c>
      <c r="AB1448" s="281"/>
      <c r="AC1448" s="279" t="s">
        <v>855</v>
      </c>
      <c r="AF1448" s="276" t="str">
        <f>IFERROR(VLOOKUP(A1448,'[1]قوائم الترجمة'!AC$2:AD$2397,1,0),"م")</f>
        <v>م</v>
      </c>
      <c r="AG1448" s="232"/>
      <c r="AH1448" s="233"/>
      <c r="AI1448" s="233"/>
      <c r="AJ1448" s="233"/>
      <c r="AL1448" s="267"/>
      <c r="AM1448" s="235"/>
      <c r="AO1448" s="236"/>
      <c r="AU1448" s="234"/>
    </row>
    <row r="1449" spans="1:47" ht="21" x14ac:dyDescent="0.4">
      <c r="A1449" s="278">
        <v>119271</v>
      </c>
      <c r="B1449" s="279" t="s">
        <v>6989</v>
      </c>
      <c r="C1449" s="279" t="s">
        <v>660</v>
      </c>
      <c r="D1449" s="279" t="s">
        <v>254</v>
      </c>
      <c r="E1449" s="279" t="s">
        <v>5660</v>
      </c>
      <c r="F1449" s="279" t="s">
        <v>9182</v>
      </c>
      <c r="G1449" s="279" t="s">
        <v>9183</v>
      </c>
      <c r="H1449" s="279" t="s">
        <v>425</v>
      </c>
      <c r="I1449" s="279" t="s">
        <v>538</v>
      </c>
      <c r="J1449" s="279" t="s">
        <v>426</v>
      </c>
      <c r="K1449" s="280">
        <v>2006</v>
      </c>
      <c r="L1449" s="279" t="s">
        <v>402</v>
      </c>
      <c r="M1449" s="279" t="s">
        <v>394</v>
      </c>
      <c r="N1449" s="279" t="s">
        <v>9184</v>
      </c>
      <c r="O1449" s="279" t="s">
        <v>8429</v>
      </c>
      <c r="P1449" s="279">
        <v>70000</v>
      </c>
      <c r="Q1449" s="278"/>
      <c r="S1449" s="279" t="s">
        <v>394</v>
      </c>
      <c r="T1449" s="279"/>
      <c r="AC1449" s="279" t="s">
        <v>855</v>
      </c>
      <c r="AF1449" s="276">
        <f>IFERROR(VLOOKUP(A1449,'[1]قوائم الترجمة'!AC$2:AD$2397,1,0),"م")</f>
        <v>119271</v>
      </c>
      <c r="AG1449" s="232"/>
      <c r="AH1449" s="233"/>
      <c r="AI1449" s="233"/>
      <c r="AJ1449" s="233"/>
      <c r="AL1449" s="267"/>
      <c r="AM1449" s="235"/>
      <c r="AO1449" s="236"/>
      <c r="AU1449" s="234"/>
    </row>
    <row r="1450" spans="1:47" ht="21" x14ac:dyDescent="0.4">
      <c r="A1450" s="278">
        <v>119273</v>
      </c>
      <c r="B1450" s="279" t="s">
        <v>4862</v>
      </c>
      <c r="C1450" s="279" t="s">
        <v>102</v>
      </c>
      <c r="D1450" s="279" t="s">
        <v>4863</v>
      </c>
      <c r="E1450" s="279" t="s">
        <v>394</v>
      </c>
      <c r="F1450" s="303"/>
      <c r="G1450" s="303"/>
      <c r="H1450" s="279" t="s">
        <v>394</v>
      </c>
      <c r="I1450" s="279" t="s">
        <v>61</v>
      </c>
      <c r="J1450" s="279" t="s">
        <v>394</v>
      </c>
      <c r="K1450" s="279" t="s">
        <v>394</v>
      </c>
      <c r="L1450" s="279" t="s">
        <v>394</v>
      </c>
      <c r="M1450" s="279" t="s">
        <v>394</v>
      </c>
      <c r="N1450" s="279" t="s">
        <v>394</v>
      </c>
      <c r="O1450" s="279" t="s">
        <v>394</v>
      </c>
      <c r="P1450" s="315">
        <v>0</v>
      </c>
      <c r="Q1450" s="279" t="s">
        <v>394</v>
      </c>
      <c r="R1450" s="315" t="s">
        <v>394</v>
      </c>
      <c r="S1450" s="279" t="s">
        <v>394</v>
      </c>
      <c r="T1450" s="279" t="s">
        <v>394</v>
      </c>
      <c r="U1450" s="315" t="s">
        <v>394</v>
      </c>
      <c r="V1450" s="315" t="s">
        <v>394</v>
      </c>
      <c r="W1450" s="315" t="s">
        <v>394</v>
      </c>
      <c r="X1450" s="315" t="s">
        <v>394</v>
      </c>
      <c r="Y1450" s="281"/>
      <c r="Z1450" s="315" t="s">
        <v>394</v>
      </c>
      <c r="AA1450" s="315" t="s">
        <v>394</v>
      </c>
      <c r="AB1450" s="281"/>
      <c r="AC1450" s="279" t="s">
        <v>855</v>
      </c>
      <c r="AF1450" s="276" t="str">
        <f>IFERROR(VLOOKUP(A1450,'[1]قوائم الترجمة'!AC$2:AD$2397,1,0),"م")</f>
        <v>م</v>
      </c>
      <c r="AG1450" s="232"/>
      <c r="AH1450" s="233"/>
      <c r="AI1450" s="233"/>
      <c r="AJ1450" s="233"/>
      <c r="AL1450" s="267"/>
      <c r="AM1450" s="235"/>
      <c r="AO1450" s="236"/>
      <c r="AU1450" s="234"/>
    </row>
    <row r="1451" spans="1:47" ht="21" x14ac:dyDescent="0.4">
      <c r="A1451" s="278">
        <v>119278</v>
      </c>
      <c r="B1451" s="279" t="s">
        <v>6981</v>
      </c>
      <c r="C1451" s="279" t="s">
        <v>6982</v>
      </c>
      <c r="D1451" s="279" t="s">
        <v>6983</v>
      </c>
      <c r="E1451" s="279" t="s">
        <v>394</v>
      </c>
      <c r="F1451" s="303"/>
      <c r="G1451" s="303"/>
      <c r="H1451" s="279" t="s">
        <v>394</v>
      </c>
      <c r="I1451" s="279" t="s">
        <v>61</v>
      </c>
      <c r="J1451" s="279" t="s">
        <v>394</v>
      </c>
      <c r="K1451" s="279" t="s">
        <v>394</v>
      </c>
      <c r="L1451" s="279" t="s">
        <v>394</v>
      </c>
      <c r="M1451" s="279" t="s">
        <v>394</v>
      </c>
      <c r="N1451" s="279" t="s">
        <v>394</v>
      </c>
      <c r="O1451" s="279" t="s">
        <v>394</v>
      </c>
      <c r="P1451" s="315">
        <v>0</v>
      </c>
      <c r="Q1451" s="279" t="s">
        <v>394</v>
      </c>
      <c r="R1451" s="315" t="s">
        <v>394</v>
      </c>
      <c r="S1451" s="279" t="s">
        <v>394</v>
      </c>
      <c r="T1451" s="279" t="s">
        <v>394</v>
      </c>
      <c r="U1451" s="315" t="s">
        <v>394</v>
      </c>
      <c r="V1451" s="315" t="s">
        <v>394</v>
      </c>
      <c r="W1451" s="315" t="s">
        <v>394</v>
      </c>
      <c r="X1451" s="315" t="s">
        <v>394</v>
      </c>
      <c r="Y1451" s="281"/>
      <c r="Z1451" s="315" t="s">
        <v>394</v>
      </c>
      <c r="AA1451" s="315" t="s">
        <v>394</v>
      </c>
      <c r="AB1451" s="281"/>
      <c r="AC1451" s="279" t="s">
        <v>855</v>
      </c>
      <c r="AF1451" s="276" t="str">
        <f>IFERROR(VLOOKUP(A1451,'[1]قوائم الترجمة'!AC$2:AD$2397,1,0),"م")</f>
        <v>م</v>
      </c>
      <c r="AG1451" s="232"/>
      <c r="AH1451" s="233"/>
      <c r="AI1451" s="233"/>
      <c r="AJ1451" s="233"/>
      <c r="AL1451" s="267"/>
      <c r="AM1451" s="235"/>
      <c r="AO1451" s="236"/>
      <c r="AU1451" s="234"/>
    </row>
    <row r="1452" spans="1:47" ht="21" x14ac:dyDescent="0.4">
      <c r="A1452" s="278">
        <v>119282</v>
      </c>
      <c r="B1452" s="279" t="s">
        <v>4861</v>
      </c>
      <c r="C1452" s="279" t="s">
        <v>84</v>
      </c>
      <c r="D1452" s="279" t="s">
        <v>675</v>
      </c>
      <c r="E1452" s="279" t="s">
        <v>394</v>
      </c>
      <c r="F1452" s="303"/>
      <c r="G1452" s="303"/>
      <c r="H1452" s="279" t="s">
        <v>394</v>
      </c>
      <c r="I1452" s="279" t="s">
        <v>538</v>
      </c>
      <c r="J1452" s="279" t="s">
        <v>394</v>
      </c>
      <c r="K1452" s="279" t="s">
        <v>394</v>
      </c>
      <c r="L1452" s="279" t="s">
        <v>394</v>
      </c>
      <c r="M1452" s="279" t="s">
        <v>394</v>
      </c>
      <c r="N1452" s="279" t="s">
        <v>394</v>
      </c>
      <c r="O1452" s="279" t="s">
        <v>394</v>
      </c>
      <c r="P1452" s="315">
        <v>0</v>
      </c>
      <c r="Q1452" s="279" t="s">
        <v>394</v>
      </c>
      <c r="R1452" s="315" t="s">
        <v>394</v>
      </c>
      <c r="S1452" s="279" t="s">
        <v>394</v>
      </c>
      <c r="T1452" s="279" t="s">
        <v>394</v>
      </c>
      <c r="U1452" s="315" t="s">
        <v>394</v>
      </c>
      <c r="V1452" s="315" t="s">
        <v>394</v>
      </c>
      <c r="W1452" s="315" t="s">
        <v>394</v>
      </c>
      <c r="X1452" s="315" t="s">
        <v>394</v>
      </c>
      <c r="Y1452" s="281"/>
      <c r="Z1452" s="315" t="s">
        <v>394</v>
      </c>
      <c r="AA1452" s="315" t="s">
        <v>394</v>
      </c>
      <c r="AB1452" s="281"/>
      <c r="AC1452" s="279" t="s">
        <v>855</v>
      </c>
      <c r="AF1452" s="276" t="str">
        <f>IFERROR(VLOOKUP(A1452,'[1]قوائم الترجمة'!AC$2:AD$2397,1,0),"م")</f>
        <v>م</v>
      </c>
      <c r="AG1452" s="232"/>
      <c r="AH1452" s="233"/>
      <c r="AI1452" s="233"/>
      <c r="AJ1452" s="233"/>
      <c r="AL1452" s="267"/>
      <c r="AM1452" s="235"/>
      <c r="AO1452" s="236"/>
      <c r="AU1452" s="234"/>
    </row>
    <row r="1453" spans="1:47" ht="21" x14ac:dyDescent="0.4">
      <c r="A1453" s="278">
        <v>119283</v>
      </c>
      <c r="B1453" s="279" t="s">
        <v>1562</v>
      </c>
      <c r="C1453" s="279" t="s">
        <v>1136</v>
      </c>
      <c r="D1453" s="279" t="s">
        <v>303</v>
      </c>
      <c r="E1453" s="279" t="s">
        <v>394</v>
      </c>
      <c r="F1453" s="303"/>
      <c r="G1453" s="303"/>
      <c r="H1453" s="279" t="s">
        <v>394</v>
      </c>
      <c r="I1453" s="279" t="s">
        <v>540</v>
      </c>
      <c r="J1453" s="279" t="s">
        <v>394</v>
      </c>
      <c r="K1453" s="279" t="s">
        <v>394</v>
      </c>
      <c r="L1453" s="279" t="s">
        <v>394</v>
      </c>
      <c r="M1453" s="279" t="s">
        <v>394</v>
      </c>
      <c r="N1453" s="279" t="s">
        <v>394</v>
      </c>
      <c r="O1453" s="279" t="s">
        <v>394</v>
      </c>
      <c r="P1453" s="315">
        <v>0</v>
      </c>
      <c r="Q1453" s="279" t="s">
        <v>394</v>
      </c>
      <c r="R1453" s="315" t="s">
        <v>394</v>
      </c>
      <c r="S1453" s="279" t="s">
        <v>394</v>
      </c>
      <c r="T1453" s="279" t="s">
        <v>394</v>
      </c>
      <c r="U1453" s="315" t="s">
        <v>394</v>
      </c>
      <c r="V1453" s="315" t="s">
        <v>394</v>
      </c>
      <c r="W1453" s="315" t="s">
        <v>394</v>
      </c>
      <c r="X1453" s="315" t="s">
        <v>394</v>
      </c>
      <c r="Y1453" s="281"/>
      <c r="Z1453" s="315" t="s">
        <v>394</v>
      </c>
      <c r="AA1453" s="315" t="s">
        <v>394</v>
      </c>
      <c r="AB1453" s="281"/>
      <c r="AC1453" s="279" t="s">
        <v>855</v>
      </c>
      <c r="AF1453" s="276" t="str">
        <f>IFERROR(VLOOKUP(A1453,'[1]قوائم الترجمة'!AC$2:AD$2397,1,0),"م")</f>
        <v>م</v>
      </c>
      <c r="AG1453" s="232"/>
      <c r="AH1453" s="233"/>
      <c r="AI1453" s="233"/>
      <c r="AJ1453" s="233"/>
      <c r="AL1453" s="267"/>
      <c r="AM1453" s="235"/>
      <c r="AO1453" s="236"/>
      <c r="AU1453" s="234"/>
    </row>
    <row r="1454" spans="1:47" ht="21" x14ac:dyDescent="0.4">
      <c r="A1454" s="278">
        <v>119285</v>
      </c>
      <c r="B1454" s="279" t="s">
        <v>4860</v>
      </c>
      <c r="C1454" s="279" t="s">
        <v>109</v>
      </c>
      <c r="D1454" s="279" t="s">
        <v>328</v>
      </c>
      <c r="E1454" s="279" t="s">
        <v>424</v>
      </c>
      <c r="F1454" s="279" t="s">
        <v>9185</v>
      </c>
      <c r="G1454" s="279" t="s">
        <v>402</v>
      </c>
      <c r="H1454" s="279" t="s">
        <v>425</v>
      </c>
      <c r="I1454" s="279" t="s">
        <v>61</v>
      </c>
      <c r="J1454" s="279" t="s">
        <v>426</v>
      </c>
      <c r="K1454" s="280">
        <v>2008</v>
      </c>
      <c r="L1454" s="279" t="s">
        <v>411</v>
      </c>
      <c r="M1454" s="279" t="s">
        <v>394</v>
      </c>
      <c r="N1454" s="279" t="s">
        <v>394</v>
      </c>
      <c r="O1454" s="279" t="s">
        <v>394</v>
      </c>
      <c r="P1454" s="315">
        <v>0</v>
      </c>
      <c r="Q1454" s="278"/>
      <c r="S1454" s="279" t="s">
        <v>394</v>
      </c>
      <c r="T1454" s="279" t="s">
        <v>394</v>
      </c>
      <c r="AC1454" s="279" t="s">
        <v>394</v>
      </c>
      <c r="AF1454" s="276">
        <f>IFERROR(VLOOKUP(A1454,'[1]قوائم الترجمة'!AC$2:AD$2397,1,0),"م")</f>
        <v>119285</v>
      </c>
      <c r="AG1454" s="232"/>
      <c r="AH1454" s="233"/>
      <c r="AI1454" s="233"/>
      <c r="AJ1454" s="233"/>
      <c r="AL1454" s="267"/>
      <c r="AM1454" s="235"/>
      <c r="AU1454" s="234"/>
    </row>
    <row r="1455" spans="1:47" ht="21" x14ac:dyDescent="0.4">
      <c r="A1455" s="278">
        <v>119287</v>
      </c>
      <c r="B1455" s="279" t="s">
        <v>4858</v>
      </c>
      <c r="C1455" s="279" t="s">
        <v>153</v>
      </c>
      <c r="D1455" s="279" t="s">
        <v>4859</v>
      </c>
      <c r="E1455" s="279" t="s">
        <v>424</v>
      </c>
      <c r="F1455" s="279" t="s">
        <v>9186</v>
      </c>
      <c r="G1455" s="279" t="s">
        <v>9187</v>
      </c>
      <c r="H1455" s="279" t="s">
        <v>425</v>
      </c>
      <c r="I1455" s="279" t="s">
        <v>61</v>
      </c>
      <c r="J1455" s="279" t="s">
        <v>403</v>
      </c>
      <c r="K1455" s="280">
        <v>2000</v>
      </c>
      <c r="L1455" s="279" t="s">
        <v>411</v>
      </c>
      <c r="M1455" s="279" t="s">
        <v>394</v>
      </c>
      <c r="N1455" s="279" t="s">
        <v>394</v>
      </c>
      <c r="O1455" s="279" t="s">
        <v>394</v>
      </c>
      <c r="P1455" s="315">
        <v>0</v>
      </c>
      <c r="Q1455" s="278"/>
      <c r="S1455" s="279" t="s">
        <v>394</v>
      </c>
      <c r="T1455" s="279" t="s">
        <v>394</v>
      </c>
      <c r="AC1455" s="279" t="s">
        <v>394</v>
      </c>
      <c r="AF1455" s="276">
        <f>IFERROR(VLOOKUP(A1455,'[1]قوائم الترجمة'!AC$2:AD$2397,1,0),"م")</f>
        <v>119287</v>
      </c>
      <c r="AG1455" s="232"/>
      <c r="AH1455" s="233"/>
      <c r="AI1455" s="233"/>
      <c r="AJ1455" s="233"/>
      <c r="AL1455" s="267"/>
      <c r="AM1455" s="235"/>
      <c r="AO1455" s="236"/>
      <c r="AU1455" s="234"/>
    </row>
    <row r="1456" spans="1:47" ht="21" x14ac:dyDescent="0.4">
      <c r="A1456" s="278">
        <v>119288</v>
      </c>
      <c r="B1456" s="279" t="s">
        <v>4856</v>
      </c>
      <c r="C1456" s="279" t="s">
        <v>501</v>
      </c>
      <c r="D1456" s="279" t="s">
        <v>4857</v>
      </c>
      <c r="E1456" s="279" t="s">
        <v>394</v>
      </c>
      <c r="F1456" s="303"/>
      <c r="G1456" s="303"/>
      <c r="H1456" s="279" t="s">
        <v>394</v>
      </c>
      <c r="I1456" s="279" t="s">
        <v>538</v>
      </c>
      <c r="J1456" s="279" t="s">
        <v>394</v>
      </c>
      <c r="K1456" s="279" t="s">
        <v>394</v>
      </c>
      <c r="L1456" s="279" t="s">
        <v>394</v>
      </c>
      <c r="M1456" s="279" t="s">
        <v>394</v>
      </c>
      <c r="N1456" s="279" t="s">
        <v>394</v>
      </c>
      <c r="O1456" s="279" t="s">
        <v>394</v>
      </c>
      <c r="P1456" s="315">
        <v>0</v>
      </c>
      <c r="Q1456" s="279" t="s">
        <v>394</v>
      </c>
      <c r="R1456" s="315" t="s">
        <v>394</v>
      </c>
      <c r="S1456" s="279" t="s">
        <v>394</v>
      </c>
      <c r="T1456" s="279" t="s">
        <v>394</v>
      </c>
      <c r="U1456" s="315" t="s">
        <v>394</v>
      </c>
      <c r="V1456" s="315" t="s">
        <v>394</v>
      </c>
      <c r="W1456" s="315" t="s">
        <v>394</v>
      </c>
      <c r="X1456" s="315" t="s">
        <v>394</v>
      </c>
      <c r="Y1456" s="281"/>
      <c r="Z1456" s="315" t="s">
        <v>394</v>
      </c>
      <c r="AA1456" s="315" t="s">
        <v>394</v>
      </c>
      <c r="AB1456" s="281"/>
      <c r="AC1456" s="279" t="s">
        <v>855</v>
      </c>
      <c r="AF1456" s="276" t="str">
        <f>IFERROR(VLOOKUP(A1456,'[1]قوائم الترجمة'!AC$2:AD$2397,1,0),"م")</f>
        <v>م</v>
      </c>
      <c r="AG1456" s="232"/>
      <c r="AH1456" s="233"/>
      <c r="AI1456" s="233"/>
      <c r="AJ1456" s="233"/>
      <c r="AL1456" s="267"/>
      <c r="AM1456" s="235"/>
      <c r="AU1456" s="234"/>
    </row>
    <row r="1457" spans="1:47" ht="21" x14ac:dyDescent="0.4">
      <c r="A1457" s="278">
        <v>119289</v>
      </c>
      <c r="B1457" s="279" t="s">
        <v>7304</v>
      </c>
      <c r="C1457" s="279" t="s">
        <v>147</v>
      </c>
      <c r="D1457" s="279" t="s">
        <v>499</v>
      </c>
      <c r="E1457" s="279" t="s">
        <v>394</v>
      </c>
      <c r="F1457" s="303"/>
      <c r="G1457" s="303"/>
      <c r="H1457" s="279" t="s">
        <v>394</v>
      </c>
      <c r="I1457" s="279" t="s">
        <v>540</v>
      </c>
      <c r="J1457" s="279" t="s">
        <v>394</v>
      </c>
      <c r="K1457" s="279" t="s">
        <v>394</v>
      </c>
      <c r="L1457" s="279" t="s">
        <v>394</v>
      </c>
      <c r="M1457" s="279" t="s">
        <v>394</v>
      </c>
      <c r="N1457" s="279" t="s">
        <v>394</v>
      </c>
      <c r="O1457" s="279" t="s">
        <v>394</v>
      </c>
      <c r="P1457" s="315">
        <v>0</v>
      </c>
      <c r="Q1457" s="279" t="s">
        <v>394</v>
      </c>
      <c r="R1457" s="315" t="s">
        <v>394</v>
      </c>
      <c r="S1457" s="279" t="s">
        <v>394</v>
      </c>
      <c r="T1457" s="279" t="s">
        <v>394</v>
      </c>
      <c r="U1457" s="315" t="s">
        <v>394</v>
      </c>
      <c r="V1457" s="315" t="s">
        <v>394</v>
      </c>
      <c r="W1457" s="315" t="s">
        <v>394</v>
      </c>
      <c r="X1457" s="315" t="s">
        <v>394</v>
      </c>
      <c r="Y1457" s="281"/>
      <c r="Z1457" s="315" t="s">
        <v>394</v>
      </c>
      <c r="AA1457" s="315" t="s">
        <v>394</v>
      </c>
      <c r="AB1457" s="281"/>
      <c r="AC1457" s="279" t="s">
        <v>855</v>
      </c>
      <c r="AF1457" s="276" t="str">
        <f>IFERROR(VLOOKUP(A1457,'[1]قوائم الترجمة'!AC$2:AD$2397,1,0),"م")</f>
        <v>م</v>
      </c>
      <c r="AG1457" s="232"/>
      <c r="AH1457" s="233"/>
      <c r="AI1457" s="233"/>
      <c r="AJ1457" s="233"/>
      <c r="AL1457" s="267"/>
      <c r="AM1457" s="235"/>
      <c r="AU1457" s="234"/>
    </row>
    <row r="1458" spans="1:47" ht="21" x14ac:dyDescent="0.4">
      <c r="A1458" s="278">
        <v>119291</v>
      </c>
      <c r="B1458" s="279" t="s">
        <v>7141</v>
      </c>
      <c r="C1458" s="279" t="s">
        <v>7272</v>
      </c>
      <c r="D1458" s="279" t="s">
        <v>1306</v>
      </c>
      <c r="E1458" s="279" t="s">
        <v>424</v>
      </c>
      <c r="F1458" s="279" t="s">
        <v>9188</v>
      </c>
      <c r="G1458" s="279" t="s">
        <v>8126</v>
      </c>
      <c r="H1458" s="279" t="s">
        <v>425</v>
      </c>
      <c r="I1458" s="279" t="s">
        <v>67</v>
      </c>
      <c r="J1458" s="279" t="s">
        <v>403</v>
      </c>
      <c r="K1458" s="280">
        <v>2011</v>
      </c>
      <c r="L1458" s="279" t="s">
        <v>411</v>
      </c>
      <c r="M1458" s="279" t="s">
        <v>394</v>
      </c>
      <c r="N1458" s="279" t="s">
        <v>394</v>
      </c>
      <c r="O1458" s="279" t="s">
        <v>394</v>
      </c>
      <c r="P1458" s="315">
        <v>0</v>
      </c>
      <c r="Q1458" s="278"/>
      <c r="S1458" s="279" t="s">
        <v>394</v>
      </c>
      <c r="T1458" s="279" t="s">
        <v>394</v>
      </c>
      <c r="AC1458" s="279" t="s">
        <v>855</v>
      </c>
      <c r="AF1458" s="276">
        <f>IFERROR(VLOOKUP(A1458,'[1]قوائم الترجمة'!AC$2:AD$2397,1,0),"م")</f>
        <v>119291</v>
      </c>
      <c r="AG1458" s="232"/>
      <c r="AH1458" s="233"/>
      <c r="AI1458" s="233"/>
      <c r="AJ1458" s="233"/>
      <c r="AL1458" s="267"/>
      <c r="AM1458" s="235"/>
      <c r="AO1458" s="236"/>
      <c r="AU1458" s="234"/>
    </row>
    <row r="1459" spans="1:47" ht="21" x14ac:dyDescent="0.4">
      <c r="A1459" s="278">
        <v>119296</v>
      </c>
      <c r="B1459" s="279" t="s">
        <v>4855</v>
      </c>
      <c r="C1459" s="279" t="s">
        <v>68</v>
      </c>
      <c r="D1459" s="279" t="s">
        <v>721</v>
      </c>
      <c r="E1459" s="279" t="s">
        <v>423</v>
      </c>
      <c r="F1459" s="279" t="s">
        <v>8464</v>
      </c>
      <c r="G1459" s="279" t="s">
        <v>9189</v>
      </c>
      <c r="H1459" s="279" t="s">
        <v>425</v>
      </c>
      <c r="I1459" s="279" t="s">
        <v>61</v>
      </c>
      <c r="J1459" s="279" t="s">
        <v>7215</v>
      </c>
      <c r="K1459" s="280">
        <v>0</v>
      </c>
      <c r="L1459" s="279" t="s">
        <v>7215</v>
      </c>
      <c r="M1459" s="279" t="s">
        <v>394</v>
      </c>
      <c r="N1459" s="279"/>
      <c r="O1459" s="279" t="s">
        <v>394</v>
      </c>
      <c r="P1459" s="315">
        <v>0</v>
      </c>
      <c r="Q1459" s="278"/>
      <c r="S1459" s="279" t="s">
        <v>394</v>
      </c>
      <c r="T1459" s="279" t="s">
        <v>394</v>
      </c>
      <c r="AC1459" s="279" t="s">
        <v>394</v>
      </c>
      <c r="AF1459" s="276">
        <f>IFERROR(VLOOKUP(A1459,'[1]قوائم الترجمة'!AC$2:AD$2397,1,0),"م")</f>
        <v>119296</v>
      </c>
      <c r="AG1459" s="232"/>
      <c r="AH1459" s="233"/>
      <c r="AI1459" s="233"/>
      <c r="AJ1459" s="233"/>
      <c r="AL1459" s="267"/>
      <c r="AM1459" s="235"/>
      <c r="AO1459" s="236"/>
      <c r="AU1459" s="234"/>
    </row>
    <row r="1460" spans="1:47" ht="21" x14ac:dyDescent="0.4">
      <c r="A1460" s="278">
        <v>119300</v>
      </c>
      <c r="B1460" s="279" t="s">
        <v>6741</v>
      </c>
      <c r="C1460" s="279" t="s">
        <v>65</v>
      </c>
      <c r="D1460" s="279" t="s">
        <v>691</v>
      </c>
      <c r="E1460" s="279" t="s">
        <v>394</v>
      </c>
      <c r="F1460" s="303"/>
      <c r="G1460" s="303"/>
      <c r="H1460" s="279" t="s">
        <v>394</v>
      </c>
      <c r="I1460" s="279" t="s">
        <v>61</v>
      </c>
      <c r="J1460" s="279" t="s">
        <v>394</v>
      </c>
      <c r="K1460" s="279" t="s">
        <v>394</v>
      </c>
      <c r="L1460" s="279" t="s">
        <v>394</v>
      </c>
      <c r="M1460" s="279" t="s">
        <v>394</v>
      </c>
      <c r="N1460" s="279" t="s">
        <v>394</v>
      </c>
      <c r="O1460" s="279" t="s">
        <v>394</v>
      </c>
      <c r="P1460" s="315">
        <v>0</v>
      </c>
      <c r="Q1460" s="279" t="s">
        <v>394</v>
      </c>
      <c r="R1460" s="315" t="s">
        <v>394</v>
      </c>
      <c r="S1460" s="279" t="s">
        <v>394</v>
      </c>
      <c r="T1460" s="279" t="s">
        <v>394</v>
      </c>
      <c r="U1460" s="315" t="s">
        <v>394</v>
      </c>
      <c r="V1460" s="315" t="s">
        <v>394</v>
      </c>
      <c r="W1460" s="315" t="s">
        <v>394</v>
      </c>
      <c r="X1460" s="315" t="s">
        <v>394</v>
      </c>
      <c r="Y1460" s="281"/>
      <c r="Z1460" s="315" t="s">
        <v>394</v>
      </c>
      <c r="AA1460" s="315" t="s">
        <v>394</v>
      </c>
      <c r="AB1460" s="281"/>
      <c r="AC1460" s="279" t="s">
        <v>855</v>
      </c>
      <c r="AF1460" s="276" t="str">
        <f>IFERROR(VLOOKUP(A1460,'[1]قوائم الترجمة'!AC$2:AD$2397,1,0),"م")</f>
        <v>م</v>
      </c>
      <c r="AG1460" s="232"/>
      <c r="AH1460" s="233"/>
      <c r="AI1460" s="233"/>
      <c r="AJ1460" s="233"/>
      <c r="AL1460" s="267"/>
      <c r="AM1460" s="235"/>
      <c r="AO1460" s="236"/>
      <c r="AU1460" s="234"/>
    </row>
    <row r="1461" spans="1:47" ht="21" x14ac:dyDescent="0.4">
      <c r="A1461" s="278">
        <v>119307</v>
      </c>
      <c r="B1461" s="279" t="s">
        <v>6134</v>
      </c>
      <c r="C1461" s="279" t="s">
        <v>99</v>
      </c>
      <c r="D1461" s="279" t="s">
        <v>236</v>
      </c>
      <c r="E1461" s="279" t="s">
        <v>394</v>
      </c>
      <c r="F1461" s="303"/>
      <c r="G1461" s="303"/>
      <c r="H1461" s="279" t="s">
        <v>394</v>
      </c>
      <c r="I1461" s="279" t="s">
        <v>61</v>
      </c>
      <c r="J1461" s="279" t="s">
        <v>394</v>
      </c>
      <c r="K1461" s="279" t="s">
        <v>394</v>
      </c>
      <c r="L1461" s="279" t="s">
        <v>394</v>
      </c>
      <c r="M1461" s="279" t="s">
        <v>394</v>
      </c>
      <c r="N1461" s="279" t="s">
        <v>394</v>
      </c>
      <c r="O1461" s="279" t="s">
        <v>394</v>
      </c>
      <c r="P1461" s="315">
        <v>0</v>
      </c>
      <c r="Q1461" s="279" t="s">
        <v>394</v>
      </c>
      <c r="R1461" s="315" t="s">
        <v>394</v>
      </c>
      <c r="S1461" s="279" t="s">
        <v>394</v>
      </c>
      <c r="T1461" s="279" t="s">
        <v>394</v>
      </c>
      <c r="U1461" s="315" t="s">
        <v>394</v>
      </c>
      <c r="V1461" s="315" t="s">
        <v>394</v>
      </c>
      <c r="W1461" s="315" t="s">
        <v>394</v>
      </c>
      <c r="X1461" s="315" t="s">
        <v>394</v>
      </c>
      <c r="Y1461" s="281"/>
      <c r="Z1461" s="315" t="s">
        <v>394</v>
      </c>
      <c r="AA1461" s="315" t="s">
        <v>394</v>
      </c>
      <c r="AB1461" s="281"/>
      <c r="AC1461" s="279" t="s">
        <v>855</v>
      </c>
      <c r="AF1461" s="276" t="str">
        <f>IFERROR(VLOOKUP(A1461,'[1]قوائم الترجمة'!AC$2:AD$2397,1,0),"م")</f>
        <v>م</v>
      </c>
      <c r="AG1461" s="232"/>
      <c r="AH1461" s="233"/>
      <c r="AI1461" s="233"/>
      <c r="AJ1461" s="233"/>
      <c r="AL1461" s="267"/>
      <c r="AM1461" s="235"/>
      <c r="AU1461" s="234"/>
    </row>
    <row r="1462" spans="1:47" ht="21" x14ac:dyDescent="0.4">
      <c r="A1462" s="278">
        <v>119309</v>
      </c>
      <c r="B1462" s="279" t="s">
        <v>7269</v>
      </c>
      <c r="C1462" s="279" t="s">
        <v>143</v>
      </c>
      <c r="D1462" s="279" t="s">
        <v>1380</v>
      </c>
      <c r="E1462" s="279" t="s">
        <v>394</v>
      </c>
      <c r="F1462" s="303"/>
      <c r="G1462" s="303"/>
      <c r="H1462" s="279" t="s">
        <v>394</v>
      </c>
      <c r="I1462" s="279" t="s">
        <v>538</v>
      </c>
      <c r="J1462" s="279" t="s">
        <v>394</v>
      </c>
      <c r="K1462" s="279" t="s">
        <v>394</v>
      </c>
      <c r="L1462" s="279" t="s">
        <v>394</v>
      </c>
      <c r="M1462" s="279" t="s">
        <v>394</v>
      </c>
      <c r="N1462" s="279" t="s">
        <v>394</v>
      </c>
      <c r="O1462" s="279" t="s">
        <v>394</v>
      </c>
      <c r="P1462" s="315">
        <v>0</v>
      </c>
      <c r="Q1462" s="279" t="s">
        <v>394</v>
      </c>
      <c r="R1462" s="315" t="s">
        <v>394</v>
      </c>
      <c r="S1462" s="279" t="s">
        <v>394</v>
      </c>
      <c r="T1462" s="279" t="s">
        <v>394</v>
      </c>
      <c r="U1462" s="315" t="s">
        <v>394</v>
      </c>
      <c r="V1462" s="315" t="s">
        <v>394</v>
      </c>
      <c r="W1462" s="315" t="s">
        <v>394</v>
      </c>
      <c r="X1462" s="315" t="s">
        <v>394</v>
      </c>
      <c r="Y1462" s="281"/>
      <c r="Z1462" s="315" t="s">
        <v>394</v>
      </c>
      <c r="AA1462" s="315" t="s">
        <v>394</v>
      </c>
      <c r="AB1462" s="281"/>
      <c r="AC1462" s="279" t="s">
        <v>855</v>
      </c>
      <c r="AF1462" s="276" t="str">
        <f>IFERROR(VLOOKUP(A1462,'[1]قوائم الترجمة'!AC$2:AD$2397,1,0),"م")</f>
        <v>م</v>
      </c>
      <c r="AG1462" s="232"/>
      <c r="AH1462" s="233"/>
      <c r="AI1462" s="233"/>
      <c r="AJ1462" s="233"/>
      <c r="AL1462" s="267"/>
      <c r="AM1462" s="235"/>
      <c r="AO1462" s="236"/>
      <c r="AU1462" s="234"/>
    </row>
    <row r="1463" spans="1:47" ht="21" x14ac:dyDescent="0.4">
      <c r="A1463" s="278">
        <v>119311</v>
      </c>
      <c r="B1463" s="279" t="s">
        <v>5583</v>
      </c>
      <c r="C1463" s="279" t="s">
        <v>73</v>
      </c>
      <c r="D1463" s="279" t="s">
        <v>273</v>
      </c>
      <c r="E1463" s="279" t="s">
        <v>394</v>
      </c>
      <c r="F1463" s="303"/>
      <c r="G1463" s="303"/>
      <c r="H1463" s="279" t="s">
        <v>394</v>
      </c>
      <c r="I1463" s="279" t="s">
        <v>540</v>
      </c>
      <c r="J1463" s="279" t="s">
        <v>394</v>
      </c>
      <c r="K1463" s="279" t="s">
        <v>394</v>
      </c>
      <c r="L1463" s="279" t="s">
        <v>394</v>
      </c>
      <c r="M1463" s="279" t="s">
        <v>394</v>
      </c>
      <c r="N1463" s="279" t="s">
        <v>394</v>
      </c>
      <c r="O1463" s="279" t="s">
        <v>394</v>
      </c>
      <c r="P1463" s="315">
        <v>0</v>
      </c>
      <c r="Q1463" s="279" t="s">
        <v>394</v>
      </c>
      <c r="R1463" s="315" t="s">
        <v>394</v>
      </c>
      <c r="S1463" s="279" t="s">
        <v>394</v>
      </c>
      <c r="T1463" s="279" t="s">
        <v>394</v>
      </c>
      <c r="U1463" s="315" t="s">
        <v>394</v>
      </c>
      <c r="V1463" s="315" t="s">
        <v>394</v>
      </c>
      <c r="W1463" s="315" t="s">
        <v>394</v>
      </c>
      <c r="X1463" s="315" t="s">
        <v>394</v>
      </c>
      <c r="Y1463" s="281"/>
      <c r="Z1463" s="315" t="s">
        <v>394</v>
      </c>
      <c r="AA1463" s="315" t="s">
        <v>394</v>
      </c>
      <c r="AB1463" s="281"/>
      <c r="AC1463" s="279" t="s">
        <v>855</v>
      </c>
      <c r="AF1463" s="276" t="str">
        <f>IFERROR(VLOOKUP(A1463,'[1]قوائم الترجمة'!AC$2:AD$2397,1,0),"م")</f>
        <v>م</v>
      </c>
      <c r="AG1463" s="232"/>
      <c r="AH1463" s="233"/>
      <c r="AI1463" s="233"/>
      <c r="AJ1463" s="233"/>
      <c r="AL1463" s="267"/>
      <c r="AM1463" s="235"/>
      <c r="AU1463" s="234"/>
    </row>
    <row r="1464" spans="1:47" ht="21" x14ac:dyDescent="0.4">
      <c r="A1464" s="278">
        <v>119312</v>
      </c>
      <c r="B1464" s="279" t="s">
        <v>7560</v>
      </c>
      <c r="C1464" s="279" t="s">
        <v>148</v>
      </c>
      <c r="D1464" s="279" t="s">
        <v>7561</v>
      </c>
      <c r="E1464" s="279" t="s">
        <v>394</v>
      </c>
      <c r="F1464" s="303"/>
      <c r="G1464" s="303"/>
      <c r="H1464" s="279" t="s">
        <v>394</v>
      </c>
      <c r="I1464" s="279" t="s">
        <v>540</v>
      </c>
      <c r="J1464" s="279" t="s">
        <v>394</v>
      </c>
      <c r="K1464" s="279" t="s">
        <v>394</v>
      </c>
      <c r="L1464" s="279" t="s">
        <v>394</v>
      </c>
      <c r="M1464" s="279" t="s">
        <v>394</v>
      </c>
      <c r="N1464" s="279" t="s">
        <v>394</v>
      </c>
      <c r="O1464" s="279" t="s">
        <v>394</v>
      </c>
      <c r="P1464" s="315">
        <v>0</v>
      </c>
      <c r="Q1464" s="279" t="s">
        <v>394</v>
      </c>
      <c r="R1464" s="315" t="s">
        <v>394</v>
      </c>
      <c r="S1464" s="279" t="s">
        <v>394</v>
      </c>
      <c r="T1464" s="279" t="s">
        <v>394</v>
      </c>
      <c r="U1464" s="315" t="s">
        <v>394</v>
      </c>
      <c r="V1464" s="315" t="s">
        <v>394</v>
      </c>
      <c r="W1464" s="315" t="s">
        <v>394</v>
      </c>
      <c r="X1464" s="315" t="s">
        <v>394</v>
      </c>
      <c r="Y1464" s="281"/>
      <c r="Z1464" s="315" t="s">
        <v>394</v>
      </c>
      <c r="AA1464" s="315" t="s">
        <v>394</v>
      </c>
      <c r="AB1464" s="281"/>
      <c r="AC1464" s="279" t="s">
        <v>855</v>
      </c>
      <c r="AF1464" s="276" t="str">
        <f>IFERROR(VLOOKUP(A1464,'[1]قوائم الترجمة'!AC$2:AD$2397,1,0),"م")</f>
        <v>م</v>
      </c>
      <c r="AG1464" s="245"/>
      <c r="AH1464" s="246"/>
      <c r="AI1464" s="246"/>
      <c r="AJ1464" s="246"/>
      <c r="AL1464" s="267"/>
      <c r="AM1464" s="235"/>
      <c r="AO1464" s="247"/>
      <c r="AU1464" s="234"/>
    </row>
    <row r="1465" spans="1:47" ht="21" x14ac:dyDescent="0.4">
      <c r="A1465" s="278">
        <v>119313</v>
      </c>
      <c r="B1465" s="279" t="s">
        <v>7783</v>
      </c>
      <c r="C1465" s="279" t="s">
        <v>148</v>
      </c>
      <c r="D1465" s="279" t="s">
        <v>462</v>
      </c>
      <c r="E1465" s="279" t="s">
        <v>394</v>
      </c>
      <c r="F1465" s="303"/>
      <c r="G1465" s="303"/>
      <c r="H1465" s="279" t="s">
        <v>394</v>
      </c>
      <c r="I1465" s="279" t="s">
        <v>538</v>
      </c>
      <c r="J1465" s="279" t="s">
        <v>394</v>
      </c>
      <c r="K1465" s="279" t="s">
        <v>394</v>
      </c>
      <c r="L1465" s="279" t="s">
        <v>394</v>
      </c>
      <c r="M1465" s="279" t="s">
        <v>394</v>
      </c>
      <c r="N1465" s="279" t="s">
        <v>394</v>
      </c>
      <c r="O1465" s="279" t="s">
        <v>394</v>
      </c>
      <c r="P1465" s="315">
        <v>0</v>
      </c>
      <c r="Q1465" s="279" t="s">
        <v>394</v>
      </c>
      <c r="R1465" s="315" t="s">
        <v>394</v>
      </c>
      <c r="S1465" s="279" t="s">
        <v>394</v>
      </c>
      <c r="T1465" s="279" t="s">
        <v>394</v>
      </c>
      <c r="U1465" s="315" t="s">
        <v>394</v>
      </c>
      <c r="V1465" s="315" t="s">
        <v>394</v>
      </c>
      <c r="W1465" s="315" t="s">
        <v>394</v>
      </c>
      <c r="X1465" s="315" t="s">
        <v>394</v>
      </c>
      <c r="Y1465" s="281"/>
      <c r="Z1465" s="315" t="s">
        <v>394</v>
      </c>
      <c r="AA1465" s="315" t="s">
        <v>394</v>
      </c>
      <c r="AB1465" s="281"/>
      <c r="AC1465" s="279" t="s">
        <v>855</v>
      </c>
      <c r="AF1465" s="276" t="str">
        <f>IFERROR(VLOOKUP(A1465,'[1]قوائم الترجمة'!AC$2:AD$2397,1,0),"م")</f>
        <v>م</v>
      </c>
      <c r="AG1465" s="232"/>
      <c r="AH1465" s="233"/>
      <c r="AI1465" s="233"/>
      <c r="AJ1465" s="233"/>
      <c r="AL1465" s="267"/>
      <c r="AM1465" s="235"/>
      <c r="AU1465" s="234"/>
    </row>
    <row r="1466" spans="1:47" ht="21" x14ac:dyDescent="0.4">
      <c r="A1466" s="278">
        <v>119315</v>
      </c>
      <c r="B1466" s="279" t="s">
        <v>4854</v>
      </c>
      <c r="C1466" s="279" t="s">
        <v>465</v>
      </c>
      <c r="D1466" s="279" t="s">
        <v>360</v>
      </c>
      <c r="E1466" s="279" t="s">
        <v>394</v>
      </c>
      <c r="F1466" s="303"/>
      <c r="G1466" s="303"/>
      <c r="H1466" s="279" t="s">
        <v>394</v>
      </c>
      <c r="I1466" s="279" t="s">
        <v>538</v>
      </c>
      <c r="J1466" s="279" t="s">
        <v>394</v>
      </c>
      <c r="K1466" s="279" t="s">
        <v>394</v>
      </c>
      <c r="L1466" s="279" t="s">
        <v>394</v>
      </c>
      <c r="M1466" s="279" t="s">
        <v>394</v>
      </c>
      <c r="N1466" s="279" t="s">
        <v>394</v>
      </c>
      <c r="O1466" s="279" t="s">
        <v>394</v>
      </c>
      <c r="P1466" s="315">
        <v>0</v>
      </c>
      <c r="Q1466" s="279" t="s">
        <v>394</v>
      </c>
      <c r="R1466" s="315" t="s">
        <v>394</v>
      </c>
      <c r="S1466" s="279" t="s">
        <v>394</v>
      </c>
      <c r="T1466" s="279" t="s">
        <v>394</v>
      </c>
      <c r="U1466" s="315" t="s">
        <v>394</v>
      </c>
      <c r="V1466" s="315" t="s">
        <v>394</v>
      </c>
      <c r="W1466" s="315" t="s">
        <v>394</v>
      </c>
      <c r="X1466" s="315" t="s">
        <v>394</v>
      </c>
      <c r="Y1466" s="281"/>
      <c r="Z1466" s="315" t="s">
        <v>394</v>
      </c>
      <c r="AA1466" s="315" t="s">
        <v>394</v>
      </c>
      <c r="AB1466" s="281"/>
      <c r="AC1466" s="279" t="s">
        <v>394</v>
      </c>
      <c r="AF1466" s="276" t="str">
        <f>IFERROR(VLOOKUP(A1466,'[1]قوائم الترجمة'!AC$2:AD$2397,1,0),"م")</f>
        <v>م</v>
      </c>
      <c r="AG1466" s="232"/>
      <c r="AH1466" s="233"/>
      <c r="AI1466" s="233"/>
      <c r="AJ1466" s="233"/>
      <c r="AL1466" s="267"/>
      <c r="AM1466" s="235"/>
      <c r="AO1466" s="236"/>
      <c r="AU1466" s="234"/>
    </row>
    <row r="1467" spans="1:47" ht="21" x14ac:dyDescent="0.4">
      <c r="A1467" s="278">
        <v>119318</v>
      </c>
      <c r="B1467" s="279" t="s">
        <v>1559</v>
      </c>
      <c r="C1467" s="279" t="s">
        <v>500</v>
      </c>
      <c r="D1467" s="279" t="s">
        <v>1560</v>
      </c>
      <c r="E1467" s="279" t="s">
        <v>394</v>
      </c>
      <c r="F1467" s="303"/>
      <c r="G1467" s="303"/>
      <c r="H1467" s="279" t="s">
        <v>394</v>
      </c>
      <c r="I1467" s="279" t="s">
        <v>540</v>
      </c>
      <c r="J1467" s="279" t="s">
        <v>394</v>
      </c>
      <c r="K1467" s="279" t="s">
        <v>394</v>
      </c>
      <c r="L1467" s="279" t="s">
        <v>394</v>
      </c>
      <c r="M1467" s="279" t="s">
        <v>394</v>
      </c>
      <c r="N1467" s="279" t="s">
        <v>394</v>
      </c>
      <c r="O1467" s="279" t="s">
        <v>394</v>
      </c>
      <c r="P1467" s="315">
        <v>0</v>
      </c>
      <c r="Q1467" s="279" t="s">
        <v>394</v>
      </c>
      <c r="R1467" s="315" t="s">
        <v>394</v>
      </c>
      <c r="S1467" s="279" t="s">
        <v>394</v>
      </c>
      <c r="T1467" s="279" t="s">
        <v>394</v>
      </c>
      <c r="U1467" s="315" t="s">
        <v>394</v>
      </c>
      <c r="V1467" s="315" t="s">
        <v>394</v>
      </c>
      <c r="W1467" s="315" t="s">
        <v>394</v>
      </c>
      <c r="X1467" s="315" t="s">
        <v>394</v>
      </c>
      <c r="Y1467" s="281"/>
      <c r="Z1467" s="315" t="s">
        <v>394</v>
      </c>
      <c r="AA1467" s="315" t="s">
        <v>394</v>
      </c>
      <c r="AB1467" s="281"/>
      <c r="AC1467" s="279" t="s">
        <v>855</v>
      </c>
      <c r="AF1467" s="276" t="str">
        <f>IFERROR(VLOOKUP(A1467,'[1]قوائم الترجمة'!AC$2:AD$2397,1,0),"م")</f>
        <v>م</v>
      </c>
      <c r="AG1467" s="232"/>
      <c r="AH1467" s="233"/>
      <c r="AI1467" s="233"/>
      <c r="AJ1467" s="233"/>
      <c r="AL1467" s="267"/>
      <c r="AM1467" s="235"/>
      <c r="AO1467" s="236"/>
      <c r="AU1467" s="234"/>
    </row>
    <row r="1468" spans="1:47" ht="21" x14ac:dyDescent="0.4">
      <c r="A1468" s="278">
        <v>119319</v>
      </c>
      <c r="B1468" s="279" t="s">
        <v>4851</v>
      </c>
      <c r="C1468" s="279" t="s">
        <v>4852</v>
      </c>
      <c r="D1468" s="279" t="s">
        <v>4853</v>
      </c>
      <c r="E1468" s="279" t="s">
        <v>424</v>
      </c>
      <c r="F1468" s="279" t="s">
        <v>9190</v>
      </c>
      <c r="G1468" s="279" t="s">
        <v>417</v>
      </c>
      <c r="H1468" s="279" t="s">
        <v>425</v>
      </c>
      <c r="I1468" s="279" t="s">
        <v>61</v>
      </c>
      <c r="J1468" s="279" t="s">
        <v>426</v>
      </c>
      <c r="K1468" s="280">
        <v>2009</v>
      </c>
      <c r="L1468" s="279" t="s">
        <v>417</v>
      </c>
      <c r="M1468" s="279" t="s">
        <v>394</v>
      </c>
      <c r="N1468" s="279" t="s">
        <v>394</v>
      </c>
      <c r="O1468" s="279" t="s">
        <v>394</v>
      </c>
      <c r="P1468" s="315">
        <v>0</v>
      </c>
      <c r="Q1468" s="278"/>
      <c r="S1468" s="279" t="s">
        <v>394</v>
      </c>
      <c r="T1468" s="279" t="s">
        <v>394</v>
      </c>
      <c r="AC1468" s="279" t="s">
        <v>394</v>
      </c>
      <c r="AF1468" s="276">
        <f>IFERROR(VLOOKUP(A1468,'[1]قوائم الترجمة'!AC$2:AD$2397,1,0),"م")</f>
        <v>119319</v>
      </c>
      <c r="AG1468" s="232"/>
      <c r="AH1468" s="233"/>
      <c r="AI1468" s="233"/>
      <c r="AJ1468" s="233"/>
      <c r="AL1468" s="267"/>
      <c r="AM1468" s="235"/>
      <c r="AU1468" s="234"/>
    </row>
    <row r="1469" spans="1:47" ht="21" x14ac:dyDescent="0.4">
      <c r="A1469" s="278">
        <v>119322</v>
      </c>
      <c r="B1469" s="279" t="s">
        <v>5621</v>
      </c>
      <c r="C1469" s="279" t="s">
        <v>65</v>
      </c>
      <c r="D1469" s="279" t="s">
        <v>263</v>
      </c>
      <c r="E1469" s="279" t="s">
        <v>394</v>
      </c>
      <c r="F1469" s="303"/>
      <c r="G1469" s="303"/>
      <c r="H1469" s="279" t="s">
        <v>394</v>
      </c>
      <c r="I1469" s="279" t="s">
        <v>540</v>
      </c>
      <c r="J1469" s="279" t="s">
        <v>394</v>
      </c>
      <c r="K1469" s="279" t="s">
        <v>394</v>
      </c>
      <c r="L1469" s="279" t="s">
        <v>394</v>
      </c>
      <c r="M1469" s="279" t="s">
        <v>394</v>
      </c>
      <c r="N1469" s="279" t="s">
        <v>394</v>
      </c>
      <c r="O1469" s="279" t="s">
        <v>394</v>
      </c>
      <c r="P1469" s="315">
        <v>0</v>
      </c>
      <c r="Q1469" s="279" t="s">
        <v>394</v>
      </c>
      <c r="R1469" s="315" t="s">
        <v>394</v>
      </c>
      <c r="S1469" s="279" t="s">
        <v>394</v>
      </c>
      <c r="T1469" s="279" t="s">
        <v>394</v>
      </c>
      <c r="U1469" s="315" t="s">
        <v>394</v>
      </c>
      <c r="V1469" s="315" t="s">
        <v>394</v>
      </c>
      <c r="W1469" s="315" t="s">
        <v>394</v>
      </c>
      <c r="X1469" s="315" t="s">
        <v>394</v>
      </c>
      <c r="Y1469" s="281"/>
      <c r="Z1469" s="315" t="s">
        <v>394</v>
      </c>
      <c r="AA1469" s="315" t="s">
        <v>394</v>
      </c>
      <c r="AB1469" s="281"/>
      <c r="AC1469" s="279" t="s">
        <v>855</v>
      </c>
      <c r="AF1469" s="276" t="str">
        <f>IFERROR(VLOOKUP(A1469,'[1]قوائم الترجمة'!AC$2:AD$2397,1,0),"م")</f>
        <v>م</v>
      </c>
      <c r="AG1469" s="232"/>
      <c r="AH1469" s="233"/>
      <c r="AI1469" s="233"/>
      <c r="AJ1469" s="233"/>
      <c r="AL1469" s="267"/>
      <c r="AM1469" s="235"/>
      <c r="AO1469" s="236"/>
      <c r="AU1469" s="234"/>
    </row>
    <row r="1470" spans="1:47" ht="21" x14ac:dyDescent="0.4">
      <c r="A1470" s="278">
        <v>119326</v>
      </c>
      <c r="B1470" s="279" t="s">
        <v>5623</v>
      </c>
      <c r="C1470" s="279" t="s">
        <v>97</v>
      </c>
      <c r="D1470" s="279" t="s">
        <v>292</v>
      </c>
      <c r="E1470" s="279" t="s">
        <v>394</v>
      </c>
      <c r="F1470" s="303"/>
      <c r="G1470" s="303"/>
      <c r="H1470" s="279" t="s">
        <v>394</v>
      </c>
      <c r="I1470" s="279" t="s">
        <v>539</v>
      </c>
      <c r="J1470" s="279" t="s">
        <v>394</v>
      </c>
      <c r="K1470" s="279" t="s">
        <v>394</v>
      </c>
      <c r="L1470" s="279" t="s">
        <v>394</v>
      </c>
      <c r="M1470" s="279" t="s">
        <v>394</v>
      </c>
      <c r="N1470" s="279" t="s">
        <v>394</v>
      </c>
      <c r="O1470" s="279" t="s">
        <v>394</v>
      </c>
      <c r="P1470" s="315">
        <v>0</v>
      </c>
      <c r="Q1470" s="279" t="s">
        <v>394</v>
      </c>
      <c r="R1470" s="315" t="s">
        <v>394</v>
      </c>
      <c r="S1470" s="279" t="s">
        <v>394</v>
      </c>
      <c r="T1470" s="279" t="s">
        <v>394</v>
      </c>
      <c r="U1470" s="315" t="s">
        <v>394</v>
      </c>
      <c r="V1470" s="315" t="s">
        <v>394</v>
      </c>
      <c r="W1470" s="315" t="s">
        <v>394</v>
      </c>
      <c r="X1470" s="315" t="s">
        <v>394</v>
      </c>
      <c r="Y1470" s="281"/>
      <c r="Z1470" s="315" t="s">
        <v>394</v>
      </c>
      <c r="AA1470" s="315" t="s">
        <v>394</v>
      </c>
      <c r="AB1470" s="281"/>
      <c r="AC1470" s="279" t="s">
        <v>855</v>
      </c>
      <c r="AF1470" s="276" t="str">
        <f>IFERROR(VLOOKUP(A1470,'[1]قوائم الترجمة'!AC$2:AD$2397,1,0),"م")</f>
        <v>م</v>
      </c>
      <c r="AG1470" s="232"/>
      <c r="AH1470" s="233"/>
      <c r="AI1470" s="233"/>
      <c r="AJ1470" s="233"/>
      <c r="AL1470" s="267"/>
      <c r="AM1470" s="235"/>
      <c r="AO1470" s="236"/>
      <c r="AU1470" s="234"/>
    </row>
    <row r="1471" spans="1:47" ht="21" x14ac:dyDescent="0.4">
      <c r="A1471" s="278">
        <v>119327</v>
      </c>
      <c r="B1471" s="279" t="s">
        <v>4850</v>
      </c>
      <c r="C1471" s="279" t="s">
        <v>753</v>
      </c>
      <c r="D1471" s="279" t="s">
        <v>980</v>
      </c>
      <c r="E1471" s="279" t="s">
        <v>394</v>
      </c>
      <c r="F1471" s="303"/>
      <c r="G1471" s="303"/>
      <c r="H1471" s="279" t="s">
        <v>394</v>
      </c>
      <c r="I1471" s="279" t="s">
        <v>61</v>
      </c>
      <c r="J1471" s="279" t="s">
        <v>394</v>
      </c>
      <c r="K1471" s="279" t="s">
        <v>394</v>
      </c>
      <c r="L1471" s="279" t="s">
        <v>394</v>
      </c>
      <c r="M1471" s="279" t="s">
        <v>394</v>
      </c>
      <c r="N1471" s="279" t="s">
        <v>394</v>
      </c>
      <c r="O1471" s="279" t="s">
        <v>394</v>
      </c>
      <c r="P1471" s="315">
        <v>0</v>
      </c>
      <c r="Q1471" s="279" t="s">
        <v>394</v>
      </c>
      <c r="R1471" s="315" t="s">
        <v>394</v>
      </c>
      <c r="S1471" s="279" t="s">
        <v>394</v>
      </c>
      <c r="T1471" s="279" t="s">
        <v>394</v>
      </c>
      <c r="U1471" s="315" t="s">
        <v>394</v>
      </c>
      <c r="V1471" s="315" t="s">
        <v>394</v>
      </c>
      <c r="W1471" s="315" t="s">
        <v>394</v>
      </c>
      <c r="X1471" s="315" t="s">
        <v>394</v>
      </c>
      <c r="Y1471" s="281"/>
      <c r="Z1471" s="315" t="s">
        <v>394</v>
      </c>
      <c r="AA1471" s="315" t="s">
        <v>394</v>
      </c>
      <c r="AB1471" s="281"/>
      <c r="AC1471" s="279" t="s">
        <v>855</v>
      </c>
      <c r="AF1471" s="276" t="str">
        <f>IFERROR(VLOOKUP(A1471,'[1]قوائم الترجمة'!AC$2:AD$2397,1,0),"م")</f>
        <v>م</v>
      </c>
      <c r="AG1471" s="232"/>
      <c r="AH1471" s="233"/>
      <c r="AI1471" s="233"/>
      <c r="AJ1471" s="233"/>
      <c r="AL1471" s="267"/>
      <c r="AM1471" s="235"/>
      <c r="AO1471" s="236"/>
      <c r="AU1471" s="234"/>
    </row>
    <row r="1472" spans="1:47" ht="21" x14ac:dyDescent="0.4">
      <c r="A1472" s="278">
        <v>119331</v>
      </c>
      <c r="B1472" s="279" t="s">
        <v>4849</v>
      </c>
      <c r="C1472" s="279" t="s">
        <v>74</v>
      </c>
      <c r="D1472" s="279" t="s">
        <v>4309</v>
      </c>
      <c r="E1472" s="279" t="s">
        <v>394</v>
      </c>
      <c r="F1472" s="303"/>
      <c r="G1472" s="303"/>
      <c r="H1472" s="279" t="s">
        <v>394</v>
      </c>
      <c r="I1472" s="279" t="s">
        <v>540</v>
      </c>
      <c r="J1472" s="279" t="s">
        <v>394</v>
      </c>
      <c r="K1472" s="279" t="s">
        <v>394</v>
      </c>
      <c r="L1472" s="279" t="s">
        <v>394</v>
      </c>
      <c r="M1472" s="279" t="s">
        <v>394</v>
      </c>
      <c r="N1472" s="279" t="s">
        <v>394</v>
      </c>
      <c r="O1472" s="279" t="s">
        <v>394</v>
      </c>
      <c r="P1472" s="315">
        <v>0</v>
      </c>
      <c r="Q1472" s="279" t="s">
        <v>394</v>
      </c>
      <c r="R1472" s="315" t="s">
        <v>394</v>
      </c>
      <c r="S1472" s="279" t="s">
        <v>394</v>
      </c>
      <c r="T1472" s="279" t="s">
        <v>394</v>
      </c>
      <c r="U1472" s="315" t="s">
        <v>394</v>
      </c>
      <c r="V1472" s="315" t="s">
        <v>394</v>
      </c>
      <c r="W1472" s="315" t="s">
        <v>394</v>
      </c>
      <c r="X1472" s="315" t="s">
        <v>394</v>
      </c>
      <c r="Y1472" s="281"/>
      <c r="Z1472" s="315" t="s">
        <v>394</v>
      </c>
      <c r="AA1472" s="315" t="s">
        <v>394</v>
      </c>
      <c r="AB1472" s="281"/>
      <c r="AC1472" s="279" t="s">
        <v>855</v>
      </c>
      <c r="AF1472" s="276" t="str">
        <f>IFERROR(VLOOKUP(A1472,'[1]قوائم الترجمة'!AC$2:AD$2397,1,0),"م")</f>
        <v>م</v>
      </c>
      <c r="AG1472" s="232"/>
      <c r="AH1472" s="233"/>
      <c r="AI1472" s="233"/>
      <c r="AJ1472" s="233"/>
      <c r="AL1472" s="267"/>
      <c r="AM1472" s="235"/>
      <c r="AU1472" s="234"/>
    </row>
    <row r="1473" spans="1:47" ht="21" x14ac:dyDescent="0.4">
      <c r="A1473" s="278">
        <v>119333</v>
      </c>
      <c r="B1473" s="279" t="s">
        <v>4848</v>
      </c>
      <c r="C1473" s="279" t="s">
        <v>5638</v>
      </c>
      <c r="D1473" s="279" t="s">
        <v>5639</v>
      </c>
      <c r="E1473" s="279" t="s">
        <v>5660</v>
      </c>
      <c r="F1473" s="279" t="s">
        <v>9191</v>
      </c>
      <c r="G1473" s="279" t="s">
        <v>8119</v>
      </c>
      <c r="H1473" s="279" t="s">
        <v>425</v>
      </c>
      <c r="I1473" s="279" t="s">
        <v>61</v>
      </c>
      <c r="J1473" s="279" t="s">
        <v>403</v>
      </c>
      <c r="K1473" s="280">
        <v>2010</v>
      </c>
      <c r="L1473" s="279" t="s">
        <v>402</v>
      </c>
      <c r="M1473" s="279" t="s">
        <v>394</v>
      </c>
      <c r="N1473" s="279"/>
      <c r="O1473" s="279" t="s">
        <v>394</v>
      </c>
      <c r="P1473" s="315">
        <v>0</v>
      </c>
      <c r="Q1473" s="278"/>
      <c r="S1473" s="279" t="s">
        <v>394</v>
      </c>
      <c r="T1473" s="279" t="s">
        <v>394</v>
      </c>
      <c r="AC1473" s="279" t="s">
        <v>855</v>
      </c>
      <c r="AF1473" s="276">
        <f>IFERROR(VLOOKUP(A1473,'[1]قوائم الترجمة'!AC$2:AD$2397,1,0),"م")</f>
        <v>119333</v>
      </c>
      <c r="AG1473" s="232"/>
      <c r="AH1473" s="233"/>
      <c r="AI1473" s="233"/>
      <c r="AJ1473" s="233"/>
      <c r="AL1473" s="267"/>
      <c r="AM1473" s="235"/>
      <c r="AO1473" s="236"/>
      <c r="AU1473" s="234"/>
    </row>
    <row r="1474" spans="1:47" ht="21" x14ac:dyDescent="0.4">
      <c r="A1474" s="278">
        <v>119334</v>
      </c>
      <c r="B1474" s="279" t="s">
        <v>5647</v>
      </c>
      <c r="C1474" s="279" t="s">
        <v>1013</v>
      </c>
      <c r="D1474" s="279" t="s">
        <v>490</v>
      </c>
      <c r="E1474" s="279" t="s">
        <v>394</v>
      </c>
      <c r="F1474" s="303"/>
      <c r="G1474" s="303"/>
      <c r="H1474" s="279" t="s">
        <v>394</v>
      </c>
      <c r="I1474" s="279" t="s">
        <v>61</v>
      </c>
      <c r="J1474" s="279" t="s">
        <v>394</v>
      </c>
      <c r="K1474" s="279" t="s">
        <v>394</v>
      </c>
      <c r="L1474" s="279" t="s">
        <v>394</v>
      </c>
      <c r="M1474" s="279" t="s">
        <v>394</v>
      </c>
      <c r="N1474" s="279" t="s">
        <v>394</v>
      </c>
      <c r="O1474" s="279" t="s">
        <v>394</v>
      </c>
      <c r="P1474" s="315">
        <v>0</v>
      </c>
      <c r="Q1474" s="279" t="s">
        <v>394</v>
      </c>
      <c r="R1474" s="315" t="s">
        <v>394</v>
      </c>
      <c r="S1474" s="279" t="s">
        <v>394</v>
      </c>
      <c r="T1474" s="279" t="s">
        <v>394</v>
      </c>
      <c r="U1474" s="315" t="s">
        <v>394</v>
      </c>
      <c r="V1474" s="315" t="s">
        <v>394</v>
      </c>
      <c r="W1474" s="315" t="s">
        <v>394</v>
      </c>
      <c r="X1474" s="315" t="s">
        <v>394</v>
      </c>
      <c r="Y1474" s="281"/>
      <c r="Z1474" s="315" t="s">
        <v>394</v>
      </c>
      <c r="AA1474" s="315" t="s">
        <v>394</v>
      </c>
      <c r="AB1474" s="281"/>
      <c r="AC1474" s="279" t="s">
        <v>855</v>
      </c>
      <c r="AF1474" s="276" t="str">
        <f>IFERROR(VLOOKUP(A1474,'[1]قوائم الترجمة'!AC$2:AD$2397,1,0),"م")</f>
        <v>م</v>
      </c>
      <c r="AG1474" s="232"/>
      <c r="AH1474" s="233"/>
      <c r="AI1474" s="233"/>
      <c r="AJ1474" s="233"/>
      <c r="AL1474" s="267"/>
      <c r="AM1474" s="235"/>
      <c r="AO1474" s="236"/>
      <c r="AU1474" s="234"/>
    </row>
    <row r="1475" spans="1:47" ht="21" x14ac:dyDescent="0.4">
      <c r="A1475" s="278">
        <v>119338</v>
      </c>
      <c r="B1475" s="279" t="s">
        <v>4847</v>
      </c>
      <c r="C1475" s="279" t="s">
        <v>71</v>
      </c>
      <c r="D1475" s="279" t="s">
        <v>329</v>
      </c>
      <c r="E1475" s="279" t="s">
        <v>394</v>
      </c>
      <c r="F1475" s="303"/>
      <c r="G1475" s="303"/>
      <c r="H1475" s="279" t="s">
        <v>394</v>
      </c>
      <c r="I1475" s="279" t="s">
        <v>61</v>
      </c>
      <c r="J1475" s="279" t="s">
        <v>394</v>
      </c>
      <c r="K1475" s="279" t="s">
        <v>394</v>
      </c>
      <c r="L1475" s="279" t="s">
        <v>394</v>
      </c>
      <c r="M1475" s="279" t="s">
        <v>394</v>
      </c>
      <c r="N1475" s="279" t="s">
        <v>394</v>
      </c>
      <c r="O1475" s="279" t="s">
        <v>394</v>
      </c>
      <c r="P1475" s="315">
        <v>0</v>
      </c>
      <c r="Q1475" s="279" t="s">
        <v>394</v>
      </c>
      <c r="R1475" s="315" t="s">
        <v>394</v>
      </c>
      <c r="S1475" s="279" t="s">
        <v>394</v>
      </c>
      <c r="T1475" s="279" t="s">
        <v>394</v>
      </c>
      <c r="U1475" s="315" t="s">
        <v>394</v>
      </c>
      <c r="V1475" s="315" t="s">
        <v>394</v>
      </c>
      <c r="W1475" s="315" t="s">
        <v>394</v>
      </c>
      <c r="X1475" s="315" t="s">
        <v>394</v>
      </c>
      <c r="Y1475" s="281"/>
      <c r="Z1475" s="315" t="s">
        <v>394</v>
      </c>
      <c r="AA1475" s="315" t="s">
        <v>394</v>
      </c>
      <c r="AB1475" s="281"/>
      <c r="AC1475" s="279" t="s">
        <v>855</v>
      </c>
      <c r="AF1475" s="276" t="str">
        <f>IFERROR(VLOOKUP(A1475,'[1]قوائم الترجمة'!AC$2:AD$2397,1,0),"م")</f>
        <v>م</v>
      </c>
      <c r="AG1475" s="232"/>
      <c r="AH1475" s="233"/>
      <c r="AI1475" s="233"/>
      <c r="AJ1475" s="233"/>
      <c r="AL1475" s="267"/>
      <c r="AM1475" s="235"/>
      <c r="AO1475" s="236"/>
      <c r="AU1475" s="234"/>
    </row>
    <row r="1476" spans="1:47" ht="21" x14ac:dyDescent="0.4">
      <c r="A1476" s="278">
        <v>119339</v>
      </c>
      <c r="B1476" s="279" t="s">
        <v>4845</v>
      </c>
      <c r="C1476" s="279" t="s">
        <v>101</v>
      </c>
      <c r="D1476" s="279" t="s">
        <v>4846</v>
      </c>
      <c r="E1476" s="279" t="s">
        <v>394</v>
      </c>
      <c r="F1476" s="303"/>
      <c r="G1476" s="303"/>
      <c r="H1476" s="279" t="s">
        <v>394</v>
      </c>
      <c r="I1476" s="279" t="s">
        <v>540</v>
      </c>
      <c r="J1476" s="279" t="s">
        <v>394</v>
      </c>
      <c r="K1476" s="279" t="s">
        <v>394</v>
      </c>
      <c r="L1476" s="279" t="s">
        <v>394</v>
      </c>
      <c r="M1476" s="279" t="s">
        <v>394</v>
      </c>
      <c r="N1476" s="279" t="s">
        <v>394</v>
      </c>
      <c r="O1476" s="279" t="s">
        <v>394</v>
      </c>
      <c r="P1476" s="315">
        <v>0</v>
      </c>
      <c r="Q1476" s="279" t="s">
        <v>394</v>
      </c>
      <c r="R1476" s="315" t="s">
        <v>394</v>
      </c>
      <c r="S1476" s="279" t="s">
        <v>394</v>
      </c>
      <c r="T1476" s="279" t="s">
        <v>394</v>
      </c>
      <c r="U1476" s="315" t="s">
        <v>394</v>
      </c>
      <c r="V1476" s="315" t="s">
        <v>394</v>
      </c>
      <c r="W1476" s="315" t="s">
        <v>394</v>
      </c>
      <c r="X1476" s="315" t="s">
        <v>394</v>
      </c>
      <c r="Y1476" s="281"/>
      <c r="Z1476" s="315" t="s">
        <v>394</v>
      </c>
      <c r="AA1476" s="315" t="s">
        <v>394</v>
      </c>
      <c r="AB1476" s="281"/>
      <c r="AC1476" s="279" t="s">
        <v>855</v>
      </c>
      <c r="AF1476" s="276" t="str">
        <f>IFERROR(VLOOKUP(A1476,'[1]قوائم الترجمة'!AC$2:AD$2397,1,0),"م")</f>
        <v>م</v>
      </c>
      <c r="AG1476" s="232"/>
      <c r="AH1476" s="233"/>
      <c r="AI1476" s="233"/>
      <c r="AJ1476" s="233"/>
      <c r="AL1476" s="267"/>
      <c r="AM1476" s="235"/>
      <c r="AO1476" s="236"/>
      <c r="AU1476" s="234"/>
    </row>
    <row r="1477" spans="1:47" ht="21" x14ac:dyDescent="0.4">
      <c r="A1477" s="278">
        <v>119341</v>
      </c>
      <c r="B1477" s="279" t="s">
        <v>5666</v>
      </c>
      <c r="C1477" s="279" t="s">
        <v>517</v>
      </c>
      <c r="D1477" s="279" t="s">
        <v>5667</v>
      </c>
      <c r="E1477" s="279" t="s">
        <v>394</v>
      </c>
      <c r="F1477" s="303"/>
      <c r="G1477" s="303"/>
      <c r="H1477" s="279" t="s">
        <v>394</v>
      </c>
      <c r="I1477" s="279" t="s">
        <v>539</v>
      </c>
      <c r="J1477" s="279" t="s">
        <v>394</v>
      </c>
      <c r="K1477" s="279" t="s">
        <v>394</v>
      </c>
      <c r="L1477" s="279" t="s">
        <v>394</v>
      </c>
      <c r="M1477" s="279" t="s">
        <v>394</v>
      </c>
      <c r="N1477" s="279" t="s">
        <v>394</v>
      </c>
      <c r="O1477" s="279" t="s">
        <v>394</v>
      </c>
      <c r="P1477" s="315">
        <v>0</v>
      </c>
      <c r="Q1477" s="279" t="s">
        <v>394</v>
      </c>
      <c r="R1477" s="315" t="s">
        <v>394</v>
      </c>
      <c r="S1477" s="279" t="s">
        <v>394</v>
      </c>
      <c r="T1477" s="279" t="s">
        <v>394</v>
      </c>
      <c r="U1477" s="315" t="s">
        <v>394</v>
      </c>
      <c r="V1477" s="315" t="s">
        <v>394</v>
      </c>
      <c r="W1477" s="315" t="s">
        <v>394</v>
      </c>
      <c r="X1477" s="315" t="s">
        <v>394</v>
      </c>
      <c r="Y1477" s="281"/>
      <c r="Z1477" s="315" t="s">
        <v>394</v>
      </c>
      <c r="AA1477" s="315" t="s">
        <v>394</v>
      </c>
      <c r="AB1477" s="281"/>
      <c r="AC1477" s="279" t="s">
        <v>855</v>
      </c>
      <c r="AF1477" s="276" t="str">
        <f>IFERROR(VLOOKUP(A1477,'[1]قوائم الترجمة'!AC$2:AD$2397,1,0),"م")</f>
        <v>م</v>
      </c>
      <c r="AG1477" s="232"/>
      <c r="AH1477" s="233"/>
      <c r="AI1477" s="233"/>
      <c r="AJ1477" s="233"/>
      <c r="AL1477" s="267"/>
      <c r="AM1477" s="235"/>
      <c r="AU1477" s="234"/>
    </row>
    <row r="1478" spans="1:47" ht="21" x14ac:dyDescent="0.4">
      <c r="A1478" s="278">
        <v>119346</v>
      </c>
      <c r="B1478" s="279" t="s">
        <v>4844</v>
      </c>
      <c r="C1478" s="279" t="s">
        <v>120</v>
      </c>
      <c r="D1478" s="279" t="s">
        <v>237</v>
      </c>
      <c r="E1478" s="279" t="s">
        <v>424</v>
      </c>
      <c r="F1478" s="279" t="s">
        <v>9192</v>
      </c>
      <c r="G1478" s="279" t="s">
        <v>402</v>
      </c>
      <c r="H1478" s="279" t="s">
        <v>425</v>
      </c>
      <c r="I1478" s="279" t="s">
        <v>61</v>
      </c>
      <c r="J1478" s="279" t="s">
        <v>426</v>
      </c>
      <c r="K1478" s="280">
        <v>2006</v>
      </c>
      <c r="L1478" s="279" t="s">
        <v>402</v>
      </c>
      <c r="M1478" s="279" t="s">
        <v>394</v>
      </c>
      <c r="N1478" s="279" t="s">
        <v>394</v>
      </c>
      <c r="O1478" s="279" t="s">
        <v>394</v>
      </c>
      <c r="P1478" s="315">
        <v>0</v>
      </c>
      <c r="Q1478" s="278"/>
      <c r="S1478" s="279" t="s">
        <v>394</v>
      </c>
      <c r="T1478" s="279" t="s">
        <v>394</v>
      </c>
      <c r="AC1478" s="279" t="s">
        <v>394</v>
      </c>
      <c r="AF1478" s="276">
        <f>IFERROR(VLOOKUP(A1478,'[1]قوائم الترجمة'!AC$2:AD$2397,1,0),"م")</f>
        <v>119346</v>
      </c>
      <c r="AG1478" s="232"/>
      <c r="AH1478" s="233"/>
      <c r="AI1478" s="233"/>
      <c r="AJ1478" s="233"/>
      <c r="AL1478" s="267"/>
      <c r="AM1478" s="235"/>
      <c r="AU1478" s="234"/>
    </row>
    <row r="1479" spans="1:47" ht="21" x14ac:dyDescent="0.4">
      <c r="A1479" s="278">
        <v>119354</v>
      </c>
      <c r="B1479" s="279" t="s">
        <v>4843</v>
      </c>
      <c r="C1479" s="279" t="s">
        <v>145</v>
      </c>
      <c r="D1479" s="279" t="s">
        <v>344</v>
      </c>
      <c r="E1479" s="279" t="s">
        <v>424</v>
      </c>
      <c r="F1479" s="279" t="s">
        <v>9193</v>
      </c>
      <c r="G1479" s="279" t="s">
        <v>402</v>
      </c>
      <c r="H1479" s="279" t="s">
        <v>425</v>
      </c>
      <c r="I1479" s="279" t="s">
        <v>538</v>
      </c>
      <c r="J1479" s="279" t="s">
        <v>7215</v>
      </c>
      <c r="K1479" s="280">
        <v>0</v>
      </c>
      <c r="L1479" s="279" t="s">
        <v>7215</v>
      </c>
      <c r="M1479" s="279" t="s">
        <v>394</v>
      </c>
      <c r="N1479" s="279" t="s">
        <v>394</v>
      </c>
      <c r="O1479" s="279" t="s">
        <v>394</v>
      </c>
      <c r="P1479" s="315">
        <v>0</v>
      </c>
      <c r="Q1479" s="278"/>
      <c r="S1479" s="279" t="s">
        <v>394</v>
      </c>
      <c r="T1479" s="279" t="s">
        <v>394</v>
      </c>
      <c r="AC1479" s="279" t="s">
        <v>394</v>
      </c>
      <c r="AF1479" s="276">
        <f>IFERROR(VLOOKUP(A1479,'[1]قوائم الترجمة'!AC$2:AD$2397,1,0),"م")</f>
        <v>119354</v>
      </c>
      <c r="AG1479" s="232"/>
      <c r="AH1479" s="233"/>
      <c r="AI1479" s="233"/>
      <c r="AJ1479" s="233"/>
      <c r="AL1479" s="267"/>
      <c r="AM1479" s="235"/>
      <c r="AO1479" s="236"/>
      <c r="AU1479" s="234"/>
    </row>
    <row r="1480" spans="1:47" ht="21" x14ac:dyDescent="0.4">
      <c r="A1480" s="278">
        <v>119355</v>
      </c>
      <c r="B1480" s="279" t="s">
        <v>4842</v>
      </c>
      <c r="C1480" s="279" t="s">
        <v>170</v>
      </c>
      <c r="D1480" s="279" t="s">
        <v>273</v>
      </c>
      <c r="E1480" s="279" t="s">
        <v>5660</v>
      </c>
      <c r="F1480" s="279" t="s">
        <v>9194</v>
      </c>
      <c r="G1480" s="279" t="s">
        <v>8114</v>
      </c>
      <c r="H1480" s="279" t="s">
        <v>425</v>
      </c>
      <c r="I1480" s="279" t="s">
        <v>67</v>
      </c>
      <c r="J1480" s="279" t="s">
        <v>403</v>
      </c>
      <c r="K1480" s="280">
        <v>2012</v>
      </c>
      <c r="L1480" s="279" t="s">
        <v>404</v>
      </c>
      <c r="M1480" s="279" t="s">
        <v>394</v>
      </c>
      <c r="N1480" s="279" t="s">
        <v>394</v>
      </c>
      <c r="O1480" s="279" t="s">
        <v>394</v>
      </c>
      <c r="P1480" s="315">
        <v>0</v>
      </c>
      <c r="Q1480" s="278"/>
      <c r="S1480" s="279" t="s">
        <v>394</v>
      </c>
      <c r="T1480" s="279" t="s">
        <v>394</v>
      </c>
      <c r="AC1480" s="279" t="s">
        <v>394</v>
      </c>
      <c r="AF1480" s="276">
        <f>IFERROR(VLOOKUP(A1480,'[1]قوائم الترجمة'!AC$2:AD$2397,1,0),"م")</f>
        <v>119355</v>
      </c>
      <c r="AG1480" s="232"/>
      <c r="AH1480" s="233"/>
      <c r="AI1480" s="233"/>
      <c r="AJ1480" s="233"/>
      <c r="AL1480" s="267"/>
      <c r="AM1480" s="235"/>
      <c r="AU1480" s="234"/>
    </row>
    <row r="1481" spans="1:47" ht="21" x14ac:dyDescent="0.4">
      <c r="A1481" s="278">
        <v>119362</v>
      </c>
      <c r="B1481" s="279" t="s">
        <v>4841</v>
      </c>
      <c r="C1481" s="279" t="s">
        <v>89</v>
      </c>
      <c r="D1481" s="279" t="s">
        <v>361</v>
      </c>
      <c r="E1481" s="279" t="s">
        <v>424</v>
      </c>
      <c r="F1481" s="279" t="s">
        <v>9195</v>
      </c>
      <c r="G1481" s="279" t="s">
        <v>8118</v>
      </c>
      <c r="H1481" s="279" t="s">
        <v>425</v>
      </c>
      <c r="I1481" s="279" t="s">
        <v>61</v>
      </c>
      <c r="J1481" s="279" t="s">
        <v>426</v>
      </c>
      <c r="K1481" s="280">
        <v>2014</v>
      </c>
      <c r="L1481" s="279" t="s">
        <v>404</v>
      </c>
      <c r="M1481" s="279" t="s">
        <v>394</v>
      </c>
      <c r="N1481" s="279"/>
      <c r="O1481" s="279" t="s">
        <v>394</v>
      </c>
      <c r="P1481" s="315">
        <v>0</v>
      </c>
      <c r="Q1481" s="278"/>
      <c r="S1481" s="279" t="s">
        <v>394</v>
      </c>
      <c r="T1481" s="279" t="s">
        <v>394</v>
      </c>
      <c r="AC1481" s="279" t="s">
        <v>394</v>
      </c>
      <c r="AF1481" s="276">
        <f>IFERROR(VLOOKUP(A1481,'[1]قوائم الترجمة'!AC$2:AD$2397,1,0),"م")</f>
        <v>119362</v>
      </c>
      <c r="AG1481" s="245"/>
      <c r="AH1481" s="246"/>
      <c r="AI1481" s="246"/>
      <c r="AJ1481" s="246"/>
      <c r="AL1481" s="267"/>
      <c r="AM1481" s="235"/>
      <c r="AO1481" s="248"/>
      <c r="AU1481" s="234"/>
    </row>
    <row r="1482" spans="1:47" ht="21" x14ac:dyDescent="0.4">
      <c r="A1482" s="278">
        <v>119365</v>
      </c>
      <c r="B1482" s="279" t="s">
        <v>3526</v>
      </c>
      <c r="C1482" s="279" t="s">
        <v>62</v>
      </c>
      <c r="D1482" s="279" t="s">
        <v>239</v>
      </c>
      <c r="E1482" s="279" t="s">
        <v>5660</v>
      </c>
      <c r="F1482" s="279" t="s">
        <v>9196</v>
      </c>
      <c r="G1482" s="279" t="s">
        <v>8140</v>
      </c>
      <c r="H1482" s="279" t="s">
        <v>425</v>
      </c>
      <c r="I1482" s="279" t="s">
        <v>61</v>
      </c>
      <c r="J1482" s="279" t="s">
        <v>403</v>
      </c>
      <c r="K1482" s="280">
        <v>2014</v>
      </c>
      <c r="L1482" s="279" t="s">
        <v>404</v>
      </c>
      <c r="M1482" s="279" t="s">
        <v>394</v>
      </c>
      <c r="N1482" s="279"/>
      <c r="O1482" s="279" t="s">
        <v>394</v>
      </c>
      <c r="P1482" s="315">
        <v>0</v>
      </c>
      <c r="Q1482" s="278"/>
      <c r="S1482" s="279" t="s">
        <v>394</v>
      </c>
      <c r="T1482" s="279" t="s">
        <v>394</v>
      </c>
      <c r="AC1482" s="279" t="s">
        <v>855</v>
      </c>
      <c r="AF1482" s="276">
        <f>IFERROR(VLOOKUP(A1482,'[1]قوائم الترجمة'!AC$2:AD$2397,1,0),"م")</f>
        <v>119365</v>
      </c>
      <c r="AG1482" s="232"/>
      <c r="AH1482" s="233"/>
      <c r="AI1482" s="233"/>
      <c r="AJ1482" s="233"/>
      <c r="AL1482" s="267"/>
      <c r="AM1482" s="235"/>
      <c r="AU1482" s="234"/>
    </row>
    <row r="1483" spans="1:47" ht="21" x14ac:dyDescent="0.4">
      <c r="A1483" s="278">
        <v>119367</v>
      </c>
      <c r="B1483" s="279" t="s">
        <v>4840</v>
      </c>
      <c r="C1483" s="279" t="s">
        <v>71</v>
      </c>
      <c r="D1483" s="279" t="s">
        <v>246</v>
      </c>
      <c r="E1483" s="279" t="s">
        <v>394</v>
      </c>
      <c r="F1483" s="303"/>
      <c r="G1483" s="303"/>
      <c r="H1483" s="279" t="s">
        <v>394</v>
      </c>
      <c r="I1483" s="279" t="s">
        <v>540</v>
      </c>
      <c r="J1483" s="279" t="s">
        <v>394</v>
      </c>
      <c r="K1483" s="279" t="s">
        <v>394</v>
      </c>
      <c r="L1483" s="279" t="s">
        <v>394</v>
      </c>
      <c r="M1483" s="279" t="s">
        <v>394</v>
      </c>
      <c r="N1483" s="279" t="s">
        <v>394</v>
      </c>
      <c r="O1483" s="279" t="s">
        <v>394</v>
      </c>
      <c r="P1483" s="315">
        <v>0</v>
      </c>
      <c r="Q1483" s="279" t="s">
        <v>394</v>
      </c>
      <c r="R1483" s="315" t="s">
        <v>394</v>
      </c>
      <c r="S1483" s="279" t="s">
        <v>394</v>
      </c>
      <c r="T1483" s="279" t="s">
        <v>394</v>
      </c>
      <c r="U1483" s="315" t="s">
        <v>394</v>
      </c>
      <c r="V1483" s="315" t="s">
        <v>394</v>
      </c>
      <c r="W1483" s="315" t="s">
        <v>394</v>
      </c>
      <c r="X1483" s="315" t="s">
        <v>394</v>
      </c>
      <c r="Y1483" s="281"/>
      <c r="Z1483" s="315" t="s">
        <v>394</v>
      </c>
      <c r="AA1483" s="315" t="s">
        <v>394</v>
      </c>
      <c r="AB1483" s="281"/>
      <c r="AC1483" s="279" t="s">
        <v>855</v>
      </c>
      <c r="AF1483" s="276" t="str">
        <f>IFERROR(VLOOKUP(A1483,'[1]قوائم الترجمة'!AC$2:AD$2397,1,0),"م")</f>
        <v>م</v>
      </c>
      <c r="AG1483" s="232"/>
      <c r="AH1483" s="233"/>
      <c r="AI1483" s="233"/>
      <c r="AJ1483" s="233"/>
      <c r="AL1483" s="267"/>
      <c r="AM1483" s="235"/>
      <c r="AU1483" s="234"/>
    </row>
    <row r="1484" spans="1:47" ht="21" x14ac:dyDescent="0.4">
      <c r="A1484" s="278">
        <v>119369</v>
      </c>
      <c r="B1484" s="279" t="s">
        <v>4839</v>
      </c>
      <c r="C1484" s="279" t="s">
        <v>143</v>
      </c>
      <c r="D1484" s="279" t="s">
        <v>623</v>
      </c>
      <c r="E1484" s="279" t="s">
        <v>394</v>
      </c>
      <c r="F1484" s="303"/>
      <c r="G1484" s="303"/>
      <c r="H1484" s="279" t="s">
        <v>394</v>
      </c>
      <c r="I1484" s="279" t="s">
        <v>61</v>
      </c>
      <c r="J1484" s="279" t="s">
        <v>394</v>
      </c>
      <c r="K1484" s="279" t="s">
        <v>394</v>
      </c>
      <c r="L1484" s="279" t="s">
        <v>394</v>
      </c>
      <c r="M1484" s="279" t="s">
        <v>394</v>
      </c>
      <c r="N1484" s="279" t="s">
        <v>394</v>
      </c>
      <c r="O1484" s="279" t="s">
        <v>394</v>
      </c>
      <c r="P1484" s="315">
        <v>0</v>
      </c>
      <c r="Q1484" s="279" t="s">
        <v>394</v>
      </c>
      <c r="R1484" s="315" t="s">
        <v>394</v>
      </c>
      <c r="S1484" s="279" t="s">
        <v>394</v>
      </c>
      <c r="T1484" s="279" t="s">
        <v>394</v>
      </c>
      <c r="U1484" s="315" t="s">
        <v>394</v>
      </c>
      <c r="V1484" s="315" t="s">
        <v>394</v>
      </c>
      <c r="W1484" s="315" t="s">
        <v>394</v>
      </c>
      <c r="X1484" s="315" t="s">
        <v>394</v>
      </c>
      <c r="Y1484" s="281"/>
      <c r="Z1484" s="315" t="s">
        <v>394</v>
      </c>
      <c r="AA1484" s="315" t="s">
        <v>394</v>
      </c>
      <c r="AB1484" s="281"/>
      <c r="AC1484" s="279" t="s">
        <v>855</v>
      </c>
      <c r="AF1484" s="276" t="str">
        <f>IFERROR(VLOOKUP(A1484,'[1]قوائم الترجمة'!AC$2:AD$2397,1,0),"م")</f>
        <v>م</v>
      </c>
      <c r="AG1484" s="232"/>
      <c r="AH1484" s="233"/>
      <c r="AI1484" s="233"/>
      <c r="AJ1484" s="233"/>
      <c r="AL1484" s="267"/>
      <c r="AM1484" s="235"/>
      <c r="AU1484" s="234"/>
    </row>
    <row r="1485" spans="1:47" ht="21" x14ac:dyDescent="0.4">
      <c r="A1485" s="278">
        <v>119372</v>
      </c>
      <c r="B1485" s="279" t="s">
        <v>4838</v>
      </c>
      <c r="C1485" s="279" t="s">
        <v>78</v>
      </c>
      <c r="D1485" s="279" t="s">
        <v>305</v>
      </c>
      <c r="E1485" s="279" t="s">
        <v>394</v>
      </c>
      <c r="F1485" s="303"/>
      <c r="G1485" s="303"/>
      <c r="H1485" s="279" t="s">
        <v>394</v>
      </c>
      <c r="I1485" s="279" t="s">
        <v>61</v>
      </c>
      <c r="J1485" s="279" t="s">
        <v>394</v>
      </c>
      <c r="K1485" s="279" t="s">
        <v>394</v>
      </c>
      <c r="L1485" s="279" t="s">
        <v>394</v>
      </c>
      <c r="M1485" s="279" t="s">
        <v>394</v>
      </c>
      <c r="N1485" s="279" t="s">
        <v>394</v>
      </c>
      <c r="O1485" s="279" t="s">
        <v>394</v>
      </c>
      <c r="P1485" s="315">
        <v>0</v>
      </c>
      <c r="Q1485" s="279" t="s">
        <v>394</v>
      </c>
      <c r="R1485" s="315" t="s">
        <v>394</v>
      </c>
      <c r="S1485" s="279" t="s">
        <v>394</v>
      </c>
      <c r="T1485" s="279" t="s">
        <v>394</v>
      </c>
      <c r="U1485" s="315" t="s">
        <v>394</v>
      </c>
      <c r="V1485" s="315" t="s">
        <v>394</v>
      </c>
      <c r="W1485" s="315" t="s">
        <v>394</v>
      </c>
      <c r="X1485" s="315" t="s">
        <v>394</v>
      </c>
      <c r="Y1485" s="281"/>
      <c r="Z1485" s="315" t="s">
        <v>394</v>
      </c>
      <c r="AA1485" s="315" t="s">
        <v>394</v>
      </c>
      <c r="AB1485" s="281"/>
      <c r="AC1485" s="279" t="s">
        <v>394</v>
      </c>
      <c r="AF1485" s="276" t="str">
        <f>IFERROR(VLOOKUP(A1485,'[1]قوائم الترجمة'!AC$2:AD$2397,1,0),"م")</f>
        <v>م</v>
      </c>
      <c r="AG1485" s="232"/>
      <c r="AH1485" s="233"/>
      <c r="AI1485" s="233"/>
      <c r="AJ1485" s="233"/>
      <c r="AL1485" s="267"/>
      <c r="AM1485" s="235"/>
      <c r="AU1485" s="234"/>
    </row>
    <row r="1486" spans="1:47" ht="21" x14ac:dyDescent="0.4">
      <c r="A1486" s="278">
        <v>119373</v>
      </c>
      <c r="B1486" s="279" t="s">
        <v>4837</v>
      </c>
      <c r="C1486" s="279" t="s">
        <v>73</v>
      </c>
      <c r="D1486" s="279" t="s">
        <v>245</v>
      </c>
      <c r="E1486" s="279" t="s">
        <v>424</v>
      </c>
      <c r="F1486" s="279" t="s">
        <v>9197</v>
      </c>
      <c r="G1486" s="279" t="s">
        <v>410</v>
      </c>
      <c r="H1486" s="279" t="s">
        <v>425</v>
      </c>
      <c r="I1486" s="279" t="s">
        <v>61</v>
      </c>
      <c r="J1486" s="279" t="s">
        <v>403</v>
      </c>
      <c r="K1486" s="280">
        <v>2017</v>
      </c>
      <c r="L1486" s="279" t="s">
        <v>404</v>
      </c>
      <c r="M1486" s="279" t="s">
        <v>394</v>
      </c>
      <c r="N1486" s="279"/>
      <c r="O1486" s="279" t="s">
        <v>394</v>
      </c>
      <c r="P1486" s="315">
        <v>0</v>
      </c>
      <c r="Q1486" s="278"/>
      <c r="S1486" s="279" t="s">
        <v>394</v>
      </c>
      <c r="T1486" s="279" t="s">
        <v>394</v>
      </c>
      <c r="AC1486" s="279" t="s">
        <v>855</v>
      </c>
      <c r="AF1486" s="276">
        <f>IFERROR(VLOOKUP(A1486,'[1]قوائم الترجمة'!AC$2:AD$2397,1,0),"م")</f>
        <v>119373</v>
      </c>
      <c r="AG1486" s="232"/>
      <c r="AH1486" s="233"/>
      <c r="AI1486" s="233"/>
      <c r="AJ1486" s="233"/>
      <c r="AL1486" s="267"/>
      <c r="AM1486" s="235"/>
      <c r="AU1486" s="234"/>
    </row>
    <row r="1487" spans="1:47" ht="21" x14ac:dyDescent="0.4">
      <c r="A1487" s="278">
        <v>119376</v>
      </c>
      <c r="B1487" s="279" t="s">
        <v>4836</v>
      </c>
      <c r="C1487" s="279" t="s">
        <v>174</v>
      </c>
      <c r="D1487" s="279" t="s">
        <v>339</v>
      </c>
      <c r="E1487" s="279" t="s">
        <v>394</v>
      </c>
      <c r="F1487" s="303"/>
      <c r="G1487" s="303"/>
      <c r="H1487" s="279" t="s">
        <v>394</v>
      </c>
      <c r="I1487" s="279" t="s">
        <v>538</v>
      </c>
      <c r="J1487" s="279" t="s">
        <v>394</v>
      </c>
      <c r="K1487" s="279" t="s">
        <v>394</v>
      </c>
      <c r="L1487" s="279" t="s">
        <v>394</v>
      </c>
      <c r="M1487" s="279" t="s">
        <v>394</v>
      </c>
      <c r="N1487" s="279" t="s">
        <v>394</v>
      </c>
      <c r="O1487" s="279" t="s">
        <v>394</v>
      </c>
      <c r="P1487" s="315">
        <v>0</v>
      </c>
      <c r="Q1487" s="279" t="s">
        <v>394</v>
      </c>
      <c r="R1487" s="315" t="s">
        <v>394</v>
      </c>
      <c r="S1487" s="279" t="s">
        <v>394</v>
      </c>
      <c r="T1487" s="279" t="s">
        <v>394</v>
      </c>
      <c r="U1487" s="315" t="s">
        <v>394</v>
      </c>
      <c r="V1487" s="315" t="s">
        <v>394</v>
      </c>
      <c r="W1487" s="315" t="s">
        <v>394</v>
      </c>
      <c r="X1487" s="315" t="s">
        <v>394</v>
      </c>
      <c r="Y1487" s="281"/>
      <c r="Z1487" s="315" t="s">
        <v>394</v>
      </c>
      <c r="AA1487" s="315" t="s">
        <v>394</v>
      </c>
      <c r="AB1487" s="281"/>
      <c r="AC1487" s="279" t="s">
        <v>855</v>
      </c>
      <c r="AF1487" s="276" t="str">
        <f>IFERROR(VLOOKUP(A1487,'[1]قوائم الترجمة'!AC$2:AD$2397,1,0),"م")</f>
        <v>م</v>
      </c>
      <c r="AG1487" s="232"/>
      <c r="AH1487" s="233"/>
      <c r="AI1487" s="233"/>
      <c r="AJ1487" s="233"/>
      <c r="AL1487" s="267"/>
      <c r="AM1487" s="235"/>
      <c r="AO1487" s="236"/>
      <c r="AU1487" s="234"/>
    </row>
    <row r="1488" spans="1:47" ht="21" x14ac:dyDescent="0.4">
      <c r="A1488" s="311">
        <v>119378</v>
      </c>
      <c r="B1488" s="279" t="s">
        <v>4834</v>
      </c>
      <c r="C1488" s="279" t="s">
        <v>89</v>
      </c>
      <c r="D1488" s="279" t="s">
        <v>342</v>
      </c>
      <c r="E1488" s="279" t="s">
        <v>424</v>
      </c>
      <c r="F1488" s="279" t="s">
        <v>9198</v>
      </c>
      <c r="G1488" s="279" t="s">
        <v>402</v>
      </c>
      <c r="H1488" s="279" t="s">
        <v>425</v>
      </c>
      <c r="I1488" s="279" t="s">
        <v>61</v>
      </c>
      <c r="J1488" s="279" t="s">
        <v>426</v>
      </c>
      <c r="K1488" s="321">
        <v>2015</v>
      </c>
      <c r="L1488" s="279" t="s">
        <v>404</v>
      </c>
      <c r="M1488" s="279" t="s">
        <v>394</v>
      </c>
      <c r="N1488" s="279"/>
      <c r="O1488" s="279" t="s">
        <v>394</v>
      </c>
      <c r="P1488" s="315">
        <v>0</v>
      </c>
      <c r="Q1488" s="278"/>
      <c r="S1488" s="279" t="s">
        <v>394</v>
      </c>
      <c r="T1488" s="279" t="s">
        <v>394</v>
      </c>
      <c r="AC1488" s="279" t="s">
        <v>394</v>
      </c>
      <c r="AF1488" s="276">
        <f>IFERROR(VLOOKUP(A1488,'[1]قوائم الترجمة'!AC$2:AD$2397,1,0),"م")</f>
        <v>119378</v>
      </c>
      <c r="AG1488" s="232"/>
      <c r="AH1488" s="233"/>
      <c r="AI1488" s="233"/>
      <c r="AJ1488" s="233"/>
      <c r="AL1488" s="267"/>
      <c r="AM1488" s="235"/>
      <c r="AU1488" s="234"/>
    </row>
    <row r="1489" spans="1:47" ht="21" x14ac:dyDescent="0.4">
      <c r="A1489" s="278">
        <v>119379</v>
      </c>
      <c r="B1489" s="279" t="s">
        <v>4834</v>
      </c>
      <c r="C1489" s="279" t="s">
        <v>101</v>
      </c>
      <c r="D1489" s="279" t="s">
        <v>4835</v>
      </c>
      <c r="E1489" s="279" t="s">
        <v>424</v>
      </c>
      <c r="F1489" s="279" t="s">
        <v>9199</v>
      </c>
      <c r="G1489" s="279" t="s">
        <v>402</v>
      </c>
      <c r="H1489" s="279" t="s">
        <v>425</v>
      </c>
      <c r="I1489" s="279" t="s">
        <v>61</v>
      </c>
      <c r="J1489" s="279" t="s">
        <v>8112</v>
      </c>
      <c r="K1489" s="321">
        <v>2016</v>
      </c>
      <c r="L1489" s="279" t="s">
        <v>402</v>
      </c>
      <c r="M1489" s="279" t="s">
        <v>394</v>
      </c>
      <c r="N1489" s="279"/>
      <c r="O1489" s="279" t="s">
        <v>394</v>
      </c>
      <c r="P1489" s="315">
        <v>0</v>
      </c>
      <c r="Q1489" s="278"/>
      <c r="S1489" s="279" t="s">
        <v>394</v>
      </c>
      <c r="T1489" s="279" t="s">
        <v>394</v>
      </c>
      <c r="AC1489" s="279" t="s">
        <v>394</v>
      </c>
      <c r="AF1489" s="276">
        <f>IFERROR(VLOOKUP(A1489,'[1]قوائم الترجمة'!AC$2:AD$2397,1,0),"م")</f>
        <v>119379</v>
      </c>
      <c r="AG1489" s="232"/>
      <c r="AH1489" s="233"/>
      <c r="AI1489" s="233"/>
      <c r="AJ1489" s="233"/>
      <c r="AL1489" s="267"/>
      <c r="AM1489" s="235"/>
      <c r="AU1489" s="234"/>
    </row>
    <row r="1490" spans="1:47" ht="21" x14ac:dyDescent="0.4">
      <c r="A1490" s="278">
        <v>119381</v>
      </c>
      <c r="B1490" s="279" t="s">
        <v>4833</v>
      </c>
      <c r="C1490" s="279" t="s">
        <v>1125</v>
      </c>
      <c r="D1490" s="279" t="s">
        <v>326</v>
      </c>
      <c r="E1490" s="279" t="s">
        <v>424</v>
      </c>
      <c r="F1490" s="279" t="s">
        <v>9200</v>
      </c>
      <c r="G1490" s="279" t="s">
        <v>8119</v>
      </c>
      <c r="H1490" s="279" t="s">
        <v>425</v>
      </c>
      <c r="I1490" s="279" t="s">
        <v>61</v>
      </c>
      <c r="J1490" s="279" t="s">
        <v>403</v>
      </c>
      <c r="K1490" s="280">
        <v>2012</v>
      </c>
      <c r="L1490" s="279" t="s">
        <v>402</v>
      </c>
      <c r="M1490" s="279" t="s">
        <v>394</v>
      </c>
      <c r="N1490" s="279"/>
      <c r="O1490" s="279" t="s">
        <v>394</v>
      </c>
      <c r="P1490" s="315">
        <v>0</v>
      </c>
      <c r="Q1490" s="278"/>
      <c r="S1490" s="279" t="s">
        <v>394</v>
      </c>
      <c r="T1490" s="279" t="s">
        <v>394</v>
      </c>
      <c r="AC1490" s="279" t="s">
        <v>394</v>
      </c>
      <c r="AF1490" s="276">
        <f>IFERROR(VLOOKUP(A1490,'[1]قوائم الترجمة'!AC$2:AD$2397,1,0),"م")</f>
        <v>119381</v>
      </c>
      <c r="AG1490" s="232"/>
      <c r="AH1490" s="233"/>
      <c r="AI1490" s="233"/>
      <c r="AJ1490" s="233"/>
      <c r="AL1490" s="267"/>
      <c r="AM1490" s="235"/>
      <c r="AU1490" s="234"/>
    </row>
    <row r="1491" spans="1:47" ht="21" x14ac:dyDescent="0.4">
      <c r="A1491" s="278">
        <v>119382</v>
      </c>
      <c r="B1491" s="279" t="s">
        <v>5706</v>
      </c>
      <c r="C1491" s="279" t="s">
        <v>122</v>
      </c>
      <c r="D1491" s="279" t="s">
        <v>271</v>
      </c>
      <c r="E1491" s="279" t="s">
        <v>394</v>
      </c>
      <c r="F1491" s="303"/>
      <c r="G1491" s="303"/>
      <c r="H1491" s="279" t="s">
        <v>394</v>
      </c>
      <c r="I1491" s="279" t="s">
        <v>540</v>
      </c>
      <c r="J1491" s="279" t="s">
        <v>394</v>
      </c>
      <c r="K1491" s="279" t="s">
        <v>394</v>
      </c>
      <c r="L1491" s="279" t="s">
        <v>394</v>
      </c>
      <c r="M1491" s="279" t="s">
        <v>394</v>
      </c>
      <c r="N1491" s="279" t="s">
        <v>394</v>
      </c>
      <c r="O1491" s="279" t="s">
        <v>394</v>
      </c>
      <c r="P1491" s="315">
        <v>0</v>
      </c>
      <c r="Q1491" s="279" t="s">
        <v>394</v>
      </c>
      <c r="R1491" s="315" t="s">
        <v>394</v>
      </c>
      <c r="S1491" s="279" t="s">
        <v>394</v>
      </c>
      <c r="T1491" s="279" t="s">
        <v>394</v>
      </c>
      <c r="U1491" s="315" t="s">
        <v>394</v>
      </c>
      <c r="V1491" s="315" t="s">
        <v>394</v>
      </c>
      <c r="W1491" s="315" t="s">
        <v>394</v>
      </c>
      <c r="X1491" s="315" t="s">
        <v>394</v>
      </c>
      <c r="Y1491" s="281"/>
      <c r="Z1491" s="315" t="s">
        <v>394</v>
      </c>
      <c r="AA1491" s="315" t="s">
        <v>394</v>
      </c>
      <c r="AB1491" s="281"/>
      <c r="AC1491" s="279" t="s">
        <v>855</v>
      </c>
      <c r="AF1491" s="276" t="str">
        <f>IFERROR(VLOOKUP(A1491,'[1]قوائم الترجمة'!AC$2:AD$2397,1,0),"م")</f>
        <v>م</v>
      </c>
      <c r="AG1491" s="232"/>
      <c r="AH1491" s="233"/>
      <c r="AI1491" s="233"/>
      <c r="AJ1491" s="233"/>
      <c r="AL1491" s="267"/>
      <c r="AM1491" s="235"/>
      <c r="AO1491" s="236"/>
      <c r="AU1491" s="234"/>
    </row>
    <row r="1492" spans="1:47" ht="21" x14ac:dyDescent="0.4">
      <c r="A1492" s="278">
        <v>119383</v>
      </c>
      <c r="B1492" s="279" t="s">
        <v>4832</v>
      </c>
      <c r="C1492" s="279" t="s">
        <v>154</v>
      </c>
      <c r="D1492" s="279" t="s">
        <v>290</v>
      </c>
      <c r="E1492" s="279" t="s">
        <v>424</v>
      </c>
      <c r="F1492" s="279" t="s">
        <v>9201</v>
      </c>
      <c r="G1492" s="279" t="s">
        <v>8119</v>
      </c>
      <c r="H1492" s="279" t="s">
        <v>425</v>
      </c>
      <c r="I1492" s="279" t="s">
        <v>61</v>
      </c>
      <c r="J1492" s="279" t="s">
        <v>403</v>
      </c>
      <c r="K1492" s="280">
        <v>2012</v>
      </c>
      <c r="L1492" s="279" t="s">
        <v>402</v>
      </c>
      <c r="M1492" s="279" t="s">
        <v>394</v>
      </c>
      <c r="N1492" s="279" t="s">
        <v>394</v>
      </c>
      <c r="O1492" s="279" t="s">
        <v>394</v>
      </c>
      <c r="P1492" s="315">
        <v>0</v>
      </c>
      <c r="Q1492" s="278"/>
      <c r="S1492" s="279" t="s">
        <v>394</v>
      </c>
      <c r="T1492" s="279" t="s">
        <v>394</v>
      </c>
      <c r="AC1492" s="279" t="s">
        <v>394</v>
      </c>
      <c r="AF1492" s="276">
        <f>IFERROR(VLOOKUP(A1492,'[1]قوائم الترجمة'!AC$2:AD$2397,1,0),"م")</f>
        <v>119383</v>
      </c>
      <c r="AG1492" s="232"/>
      <c r="AH1492" s="233"/>
      <c r="AI1492" s="233"/>
      <c r="AJ1492" s="233"/>
      <c r="AL1492" s="267"/>
      <c r="AM1492" s="235"/>
      <c r="AO1492" s="236"/>
      <c r="AU1492" s="234"/>
    </row>
    <row r="1493" spans="1:47" ht="21" x14ac:dyDescent="0.4">
      <c r="A1493" s="278">
        <v>119384</v>
      </c>
      <c r="B1493" s="279" t="s">
        <v>5712</v>
      </c>
      <c r="C1493" s="279" t="s">
        <v>161</v>
      </c>
      <c r="D1493" s="279" t="s">
        <v>1116</v>
      </c>
      <c r="E1493" s="279" t="s">
        <v>394</v>
      </c>
      <c r="F1493" s="303"/>
      <c r="G1493" s="303"/>
      <c r="H1493" s="279" t="s">
        <v>394</v>
      </c>
      <c r="I1493" s="279" t="s">
        <v>61</v>
      </c>
      <c r="J1493" s="279" t="s">
        <v>394</v>
      </c>
      <c r="K1493" s="279" t="s">
        <v>394</v>
      </c>
      <c r="L1493" s="279" t="s">
        <v>394</v>
      </c>
      <c r="M1493" s="279" t="s">
        <v>394</v>
      </c>
      <c r="N1493" s="279" t="s">
        <v>394</v>
      </c>
      <c r="O1493" s="279" t="s">
        <v>394</v>
      </c>
      <c r="P1493" s="315">
        <v>0</v>
      </c>
      <c r="Q1493" s="279" t="s">
        <v>394</v>
      </c>
      <c r="R1493" s="315" t="s">
        <v>394</v>
      </c>
      <c r="S1493" s="279" t="s">
        <v>394</v>
      </c>
      <c r="T1493" s="279" t="s">
        <v>394</v>
      </c>
      <c r="U1493" s="315" t="s">
        <v>394</v>
      </c>
      <c r="V1493" s="315" t="s">
        <v>394</v>
      </c>
      <c r="W1493" s="315" t="s">
        <v>394</v>
      </c>
      <c r="X1493" s="315" t="s">
        <v>394</v>
      </c>
      <c r="Y1493" s="281"/>
      <c r="Z1493" s="315" t="s">
        <v>394</v>
      </c>
      <c r="AA1493" s="315" t="s">
        <v>394</v>
      </c>
      <c r="AB1493" s="281"/>
      <c r="AC1493" s="279" t="s">
        <v>855</v>
      </c>
      <c r="AF1493" s="276" t="str">
        <f>IFERROR(VLOOKUP(A1493,'[1]قوائم الترجمة'!AC$2:AD$2397,1,0),"م")</f>
        <v>م</v>
      </c>
      <c r="AG1493" s="232"/>
      <c r="AH1493" s="233"/>
      <c r="AI1493" s="233"/>
      <c r="AJ1493" s="233"/>
      <c r="AL1493" s="267"/>
      <c r="AM1493" s="235"/>
      <c r="AU1493" s="234"/>
    </row>
    <row r="1494" spans="1:47" ht="21" x14ac:dyDescent="0.4">
      <c r="A1494" s="278">
        <v>119385</v>
      </c>
      <c r="B1494" s="279" t="s">
        <v>4831</v>
      </c>
      <c r="C1494" s="279" t="s">
        <v>84</v>
      </c>
      <c r="D1494" s="279" t="s">
        <v>374</v>
      </c>
      <c r="E1494" s="279" t="s">
        <v>424</v>
      </c>
      <c r="F1494" s="279" t="s">
        <v>8870</v>
      </c>
      <c r="G1494" s="279" t="s">
        <v>402</v>
      </c>
      <c r="H1494" s="279" t="s">
        <v>425</v>
      </c>
      <c r="I1494" s="279" t="s">
        <v>8485</v>
      </c>
      <c r="J1494" s="279" t="s">
        <v>403</v>
      </c>
      <c r="K1494" s="280">
        <v>2009</v>
      </c>
      <c r="L1494" s="279" t="s">
        <v>402</v>
      </c>
      <c r="M1494" s="279" t="s">
        <v>394</v>
      </c>
      <c r="N1494" s="279" t="s">
        <v>394</v>
      </c>
      <c r="O1494" s="279" t="s">
        <v>394</v>
      </c>
      <c r="P1494" s="315">
        <v>0</v>
      </c>
      <c r="Q1494" s="278"/>
      <c r="S1494" s="279" t="s">
        <v>394</v>
      </c>
      <c r="T1494" s="279" t="s">
        <v>394</v>
      </c>
      <c r="AC1494" s="279" t="s">
        <v>394</v>
      </c>
      <c r="AF1494" s="276">
        <f>IFERROR(VLOOKUP(A1494,'[1]قوائم الترجمة'!AC$2:AD$2397,1,0),"م")</f>
        <v>119385</v>
      </c>
      <c r="AG1494" s="232"/>
      <c r="AH1494" s="233"/>
      <c r="AI1494" s="233"/>
      <c r="AJ1494" s="233"/>
      <c r="AL1494" s="267"/>
      <c r="AM1494" s="235"/>
      <c r="AU1494" s="234"/>
    </row>
    <row r="1495" spans="1:47" ht="21" x14ac:dyDescent="0.4">
      <c r="A1495" s="278">
        <v>119387</v>
      </c>
      <c r="B1495" s="279" t="s">
        <v>4830</v>
      </c>
      <c r="C1495" s="279" t="s">
        <v>99</v>
      </c>
      <c r="D1495" s="279" t="s">
        <v>241</v>
      </c>
      <c r="E1495" s="279" t="s">
        <v>394</v>
      </c>
      <c r="F1495" s="303"/>
      <c r="G1495" s="303"/>
      <c r="H1495" s="279" t="s">
        <v>394</v>
      </c>
      <c r="I1495" s="279" t="s">
        <v>61</v>
      </c>
      <c r="J1495" s="279" t="s">
        <v>394</v>
      </c>
      <c r="K1495" s="315" t="s">
        <v>394</v>
      </c>
      <c r="L1495" s="279" t="s">
        <v>394</v>
      </c>
      <c r="M1495" s="279" t="s">
        <v>394</v>
      </c>
      <c r="N1495" s="279" t="s">
        <v>394</v>
      </c>
      <c r="O1495" s="279" t="s">
        <v>394</v>
      </c>
      <c r="P1495" s="315">
        <v>0</v>
      </c>
      <c r="Q1495" s="279" t="s">
        <v>394</v>
      </c>
      <c r="R1495" s="315" t="s">
        <v>394</v>
      </c>
      <c r="S1495" s="279" t="s">
        <v>394</v>
      </c>
      <c r="T1495" s="279" t="s">
        <v>394</v>
      </c>
      <c r="U1495" s="315" t="s">
        <v>394</v>
      </c>
      <c r="V1495" s="315" t="s">
        <v>394</v>
      </c>
      <c r="W1495" s="315" t="s">
        <v>394</v>
      </c>
      <c r="X1495" s="315" t="s">
        <v>394</v>
      </c>
      <c r="Y1495" s="281"/>
      <c r="Z1495" s="315" t="s">
        <v>394</v>
      </c>
      <c r="AA1495" s="315" t="s">
        <v>394</v>
      </c>
      <c r="AB1495" s="281"/>
      <c r="AC1495" s="279" t="s">
        <v>394</v>
      </c>
      <c r="AF1495" s="276" t="str">
        <f>IFERROR(VLOOKUP(A1495,'[1]قوائم الترجمة'!AC$2:AD$2397,1,0),"م")</f>
        <v>م</v>
      </c>
      <c r="AG1495" s="232"/>
      <c r="AH1495" s="233"/>
      <c r="AI1495" s="233"/>
      <c r="AJ1495" s="233"/>
      <c r="AL1495" s="267"/>
      <c r="AM1495" s="235"/>
      <c r="AO1495" s="236"/>
      <c r="AU1495" s="234"/>
    </row>
    <row r="1496" spans="1:47" ht="21" x14ac:dyDescent="0.4">
      <c r="A1496" s="278">
        <v>119388</v>
      </c>
      <c r="B1496" s="279" t="s">
        <v>5716</v>
      </c>
      <c r="C1496" s="279" t="s">
        <v>5717</v>
      </c>
      <c r="D1496" s="279" t="s">
        <v>327</v>
      </c>
      <c r="E1496" s="279" t="s">
        <v>394</v>
      </c>
      <c r="F1496" s="303"/>
      <c r="G1496" s="303"/>
      <c r="H1496" s="279" t="s">
        <v>394</v>
      </c>
      <c r="I1496" s="279" t="s">
        <v>539</v>
      </c>
      <c r="J1496" s="279" t="s">
        <v>394</v>
      </c>
      <c r="K1496" s="279" t="s">
        <v>394</v>
      </c>
      <c r="L1496" s="279" t="s">
        <v>394</v>
      </c>
      <c r="M1496" s="279" t="s">
        <v>394</v>
      </c>
      <c r="N1496" s="279" t="s">
        <v>394</v>
      </c>
      <c r="O1496" s="279" t="s">
        <v>394</v>
      </c>
      <c r="P1496" s="315">
        <v>0</v>
      </c>
      <c r="Q1496" s="279" t="s">
        <v>394</v>
      </c>
      <c r="R1496" s="315" t="s">
        <v>394</v>
      </c>
      <c r="S1496" s="279" t="s">
        <v>394</v>
      </c>
      <c r="T1496" s="279" t="s">
        <v>394</v>
      </c>
      <c r="U1496" s="315" t="s">
        <v>394</v>
      </c>
      <c r="V1496" s="315" t="s">
        <v>394</v>
      </c>
      <c r="W1496" s="315" t="s">
        <v>394</v>
      </c>
      <c r="X1496" s="315" t="s">
        <v>394</v>
      </c>
      <c r="Y1496" s="281"/>
      <c r="Z1496" s="315" t="s">
        <v>394</v>
      </c>
      <c r="AA1496" s="315" t="s">
        <v>394</v>
      </c>
      <c r="AB1496" s="281"/>
      <c r="AC1496" s="279" t="s">
        <v>855</v>
      </c>
      <c r="AF1496" s="276" t="str">
        <f>IFERROR(VLOOKUP(A1496,'[1]قوائم الترجمة'!AC$2:AD$2397,1,0),"م")</f>
        <v>م</v>
      </c>
      <c r="AG1496" s="232"/>
      <c r="AH1496" s="233"/>
      <c r="AI1496" s="233"/>
      <c r="AJ1496" s="233"/>
      <c r="AL1496" s="267"/>
      <c r="AM1496" s="235"/>
      <c r="AU1496" s="234"/>
    </row>
    <row r="1497" spans="1:47" ht="21" x14ac:dyDescent="0.4">
      <c r="A1497" s="278">
        <v>119390</v>
      </c>
      <c r="B1497" s="279" t="s">
        <v>5788</v>
      </c>
      <c r="C1497" s="279" t="s">
        <v>109</v>
      </c>
      <c r="D1497" s="279" t="s">
        <v>297</v>
      </c>
      <c r="E1497" s="279" t="s">
        <v>394</v>
      </c>
      <c r="F1497" s="303"/>
      <c r="G1497" s="303"/>
      <c r="H1497" s="279" t="s">
        <v>394</v>
      </c>
      <c r="I1497" s="279" t="s">
        <v>540</v>
      </c>
      <c r="J1497" s="279" t="s">
        <v>394</v>
      </c>
      <c r="K1497" s="315" t="s">
        <v>394</v>
      </c>
      <c r="L1497" s="279" t="s">
        <v>394</v>
      </c>
      <c r="M1497" s="279" t="s">
        <v>394</v>
      </c>
      <c r="N1497" s="279" t="s">
        <v>394</v>
      </c>
      <c r="O1497" s="279" t="s">
        <v>394</v>
      </c>
      <c r="P1497" s="315">
        <v>0</v>
      </c>
      <c r="Q1497" s="279" t="s">
        <v>394</v>
      </c>
      <c r="R1497" s="315" t="s">
        <v>394</v>
      </c>
      <c r="S1497" s="279" t="s">
        <v>394</v>
      </c>
      <c r="T1497" s="279" t="s">
        <v>394</v>
      </c>
      <c r="U1497" s="315" t="s">
        <v>394</v>
      </c>
      <c r="V1497" s="315" t="s">
        <v>394</v>
      </c>
      <c r="W1497" s="315" t="s">
        <v>394</v>
      </c>
      <c r="X1497" s="315" t="s">
        <v>394</v>
      </c>
      <c r="Y1497" s="281"/>
      <c r="Z1497" s="315" t="s">
        <v>394</v>
      </c>
      <c r="AA1497" s="315" t="s">
        <v>394</v>
      </c>
      <c r="AB1497" s="281"/>
      <c r="AC1497" s="279" t="s">
        <v>855</v>
      </c>
      <c r="AF1497" s="276" t="str">
        <f>IFERROR(VLOOKUP(A1497,'[1]قوائم الترجمة'!AC$2:AD$2397,1,0),"م")</f>
        <v>م</v>
      </c>
      <c r="AG1497" s="232"/>
      <c r="AH1497" s="233"/>
      <c r="AI1497" s="233"/>
      <c r="AJ1497" s="233"/>
      <c r="AL1497" s="267"/>
      <c r="AM1497" s="235"/>
      <c r="AU1497" s="234"/>
    </row>
    <row r="1498" spans="1:47" ht="21" x14ac:dyDescent="0.4">
      <c r="A1498" s="278">
        <v>119395</v>
      </c>
      <c r="B1498" s="279" t="s">
        <v>4828</v>
      </c>
      <c r="C1498" s="279" t="s">
        <v>198</v>
      </c>
      <c r="D1498" s="279" t="s">
        <v>4829</v>
      </c>
      <c r="E1498" s="279" t="s">
        <v>394</v>
      </c>
      <c r="F1498" s="303"/>
      <c r="G1498" s="303"/>
      <c r="H1498" s="279" t="s">
        <v>394</v>
      </c>
      <c r="I1498" s="279" t="s">
        <v>539</v>
      </c>
      <c r="J1498" s="279" t="s">
        <v>394</v>
      </c>
      <c r="K1498" s="279" t="s">
        <v>394</v>
      </c>
      <c r="L1498" s="279" t="s">
        <v>394</v>
      </c>
      <c r="M1498" s="279" t="s">
        <v>394</v>
      </c>
      <c r="N1498" s="279" t="s">
        <v>394</v>
      </c>
      <c r="O1498" s="279" t="s">
        <v>394</v>
      </c>
      <c r="P1498" s="315">
        <v>0</v>
      </c>
      <c r="Q1498" s="279" t="s">
        <v>394</v>
      </c>
      <c r="R1498" s="315" t="s">
        <v>394</v>
      </c>
      <c r="S1498" s="279" t="s">
        <v>394</v>
      </c>
      <c r="T1498" s="279" t="s">
        <v>394</v>
      </c>
      <c r="U1498" s="315" t="s">
        <v>394</v>
      </c>
      <c r="V1498" s="315" t="s">
        <v>394</v>
      </c>
      <c r="W1498" s="315" t="s">
        <v>394</v>
      </c>
      <c r="X1498" s="315" t="s">
        <v>394</v>
      </c>
      <c r="Y1498" s="281"/>
      <c r="Z1498" s="315" t="s">
        <v>394</v>
      </c>
      <c r="AA1498" s="315" t="s">
        <v>394</v>
      </c>
      <c r="AB1498" s="281"/>
      <c r="AC1498" s="279" t="s">
        <v>855</v>
      </c>
      <c r="AF1498" s="276" t="str">
        <f>IFERROR(VLOOKUP(A1498,'[1]قوائم الترجمة'!AC$2:AD$2397,1,0),"م")</f>
        <v>م</v>
      </c>
      <c r="AG1498" s="232"/>
      <c r="AH1498" s="233"/>
      <c r="AI1498" s="233"/>
      <c r="AJ1498" s="233"/>
      <c r="AL1498" s="267"/>
      <c r="AM1498" s="235"/>
      <c r="AO1498" s="236"/>
      <c r="AU1498" s="234"/>
    </row>
    <row r="1499" spans="1:47" ht="21" x14ac:dyDescent="0.4">
      <c r="A1499" s="278">
        <v>119396</v>
      </c>
      <c r="B1499" s="279" t="s">
        <v>5836</v>
      </c>
      <c r="C1499" s="279" t="s">
        <v>557</v>
      </c>
      <c r="D1499" s="279" t="s">
        <v>262</v>
      </c>
      <c r="E1499" s="279" t="s">
        <v>394</v>
      </c>
      <c r="F1499" s="303"/>
      <c r="G1499" s="303"/>
      <c r="H1499" s="279" t="s">
        <v>394</v>
      </c>
      <c r="I1499" s="279" t="s">
        <v>539</v>
      </c>
      <c r="J1499" s="279" t="s">
        <v>394</v>
      </c>
      <c r="K1499" s="279" t="s">
        <v>394</v>
      </c>
      <c r="L1499" s="279" t="s">
        <v>394</v>
      </c>
      <c r="M1499" s="279" t="s">
        <v>394</v>
      </c>
      <c r="N1499" s="279" t="s">
        <v>394</v>
      </c>
      <c r="O1499" s="279" t="s">
        <v>394</v>
      </c>
      <c r="P1499" s="315">
        <v>0</v>
      </c>
      <c r="Q1499" s="279" t="s">
        <v>394</v>
      </c>
      <c r="R1499" s="315" t="s">
        <v>394</v>
      </c>
      <c r="S1499" s="279" t="s">
        <v>394</v>
      </c>
      <c r="T1499" s="279" t="s">
        <v>394</v>
      </c>
      <c r="U1499" s="315" t="s">
        <v>394</v>
      </c>
      <c r="V1499" s="315" t="s">
        <v>394</v>
      </c>
      <c r="W1499" s="315" t="s">
        <v>394</v>
      </c>
      <c r="X1499" s="315" t="s">
        <v>394</v>
      </c>
      <c r="Y1499" s="281"/>
      <c r="Z1499" s="315" t="s">
        <v>394</v>
      </c>
      <c r="AA1499" s="315" t="s">
        <v>394</v>
      </c>
      <c r="AB1499" s="281"/>
      <c r="AC1499" s="279" t="s">
        <v>855</v>
      </c>
      <c r="AF1499" s="276" t="str">
        <f>IFERROR(VLOOKUP(A1499,'[1]قوائم الترجمة'!AC$2:AD$2397,1,0),"م")</f>
        <v>م</v>
      </c>
      <c r="AG1499" s="232"/>
      <c r="AH1499" s="233"/>
      <c r="AI1499" s="233"/>
      <c r="AJ1499" s="233"/>
      <c r="AL1499" s="267"/>
      <c r="AM1499" s="235"/>
      <c r="AO1499" s="236"/>
      <c r="AU1499" s="234"/>
    </row>
    <row r="1500" spans="1:47" ht="21" x14ac:dyDescent="0.4">
      <c r="A1500" s="278">
        <v>119398</v>
      </c>
      <c r="B1500" s="279" t="s">
        <v>5608</v>
      </c>
      <c r="C1500" s="279" t="s">
        <v>1154</v>
      </c>
      <c r="D1500" s="279" t="s">
        <v>256</v>
      </c>
      <c r="E1500" s="279" t="s">
        <v>394</v>
      </c>
      <c r="F1500" s="303"/>
      <c r="G1500" s="303"/>
      <c r="H1500" s="279" t="s">
        <v>394</v>
      </c>
      <c r="I1500" s="279" t="s">
        <v>540</v>
      </c>
      <c r="J1500" s="279" t="s">
        <v>394</v>
      </c>
      <c r="K1500" s="279" t="s">
        <v>394</v>
      </c>
      <c r="L1500" s="279" t="s">
        <v>394</v>
      </c>
      <c r="M1500" s="279" t="s">
        <v>394</v>
      </c>
      <c r="N1500" s="279" t="s">
        <v>394</v>
      </c>
      <c r="O1500" s="279" t="s">
        <v>394</v>
      </c>
      <c r="P1500" s="315">
        <v>0</v>
      </c>
      <c r="Q1500" s="279" t="s">
        <v>394</v>
      </c>
      <c r="R1500" s="315" t="s">
        <v>394</v>
      </c>
      <c r="S1500" s="279" t="s">
        <v>394</v>
      </c>
      <c r="T1500" s="279" t="s">
        <v>394</v>
      </c>
      <c r="U1500" s="315" t="s">
        <v>394</v>
      </c>
      <c r="V1500" s="315" t="s">
        <v>394</v>
      </c>
      <c r="W1500" s="315" t="s">
        <v>394</v>
      </c>
      <c r="X1500" s="315" t="s">
        <v>394</v>
      </c>
      <c r="Y1500" s="281"/>
      <c r="Z1500" s="315" t="s">
        <v>394</v>
      </c>
      <c r="AA1500" s="315" t="s">
        <v>394</v>
      </c>
      <c r="AB1500" s="281"/>
      <c r="AC1500" s="279" t="s">
        <v>855</v>
      </c>
      <c r="AF1500" s="276" t="str">
        <f>IFERROR(VLOOKUP(A1500,'[1]قوائم الترجمة'!AC$2:AD$2397,1,0),"م")</f>
        <v>م</v>
      </c>
      <c r="AG1500" s="232"/>
      <c r="AH1500" s="233"/>
      <c r="AI1500" s="233"/>
      <c r="AJ1500" s="233"/>
      <c r="AL1500" s="267"/>
      <c r="AM1500" s="235"/>
      <c r="AO1500" s="236"/>
      <c r="AU1500" s="234"/>
    </row>
    <row r="1501" spans="1:47" ht="21" x14ac:dyDescent="0.4">
      <c r="A1501" s="278">
        <v>119399</v>
      </c>
      <c r="B1501" s="279" t="s">
        <v>4827</v>
      </c>
      <c r="C1501" s="279" t="s">
        <v>120</v>
      </c>
      <c r="D1501" s="279" t="s">
        <v>286</v>
      </c>
      <c r="E1501" s="279" t="s">
        <v>423</v>
      </c>
      <c r="F1501" s="279" t="s">
        <v>8558</v>
      </c>
      <c r="G1501" s="279" t="s">
        <v>8133</v>
      </c>
      <c r="H1501" s="279" t="s">
        <v>425</v>
      </c>
      <c r="I1501" s="279" t="s">
        <v>61</v>
      </c>
      <c r="J1501" s="279" t="s">
        <v>403</v>
      </c>
      <c r="K1501" s="321">
        <v>2017</v>
      </c>
      <c r="L1501" s="279" t="s">
        <v>404</v>
      </c>
      <c r="M1501" s="279" t="s">
        <v>394</v>
      </c>
      <c r="N1501" s="279"/>
      <c r="O1501" s="279" t="s">
        <v>394</v>
      </c>
      <c r="P1501" s="315">
        <v>0</v>
      </c>
      <c r="Q1501" s="278"/>
      <c r="S1501" s="279" t="s">
        <v>394</v>
      </c>
      <c r="T1501" s="279" t="s">
        <v>394</v>
      </c>
      <c r="AC1501" s="279" t="s">
        <v>394</v>
      </c>
      <c r="AF1501" s="276">
        <f>IFERROR(VLOOKUP(A1501,'[1]قوائم الترجمة'!AC$2:AD$2397,1,0),"م")</f>
        <v>119399</v>
      </c>
      <c r="AG1501" s="232"/>
      <c r="AH1501" s="233"/>
      <c r="AI1501" s="233"/>
      <c r="AJ1501" s="233"/>
      <c r="AL1501" s="267"/>
      <c r="AM1501" s="235"/>
      <c r="AU1501" s="234"/>
    </row>
    <row r="1502" spans="1:47" ht="21" x14ac:dyDescent="0.4">
      <c r="A1502" s="278">
        <v>119400</v>
      </c>
      <c r="B1502" s="279" t="s">
        <v>4826</v>
      </c>
      <c r="C1502" s="279" t="s">
        <v>116</v>
      </c>
      <c r="D1502" s="279" t="s">
        <v>271</v>
      </c>
      <c r="E1502" s="279" t="s">
        <v>423</v>
      </c>
      <c r="F1502" s="279" t="s">
        <v>9202</v>
      </c>
      <c r="G1502" s="279" t="s">
        <v>402</v>
      </c>
      <c r="H1502" s="279" t="s">
        <v>425</v>
      </c>
      <c r="I1502" s="279" t="s">
        <v>61</v>
      </c>
      <c r="J1502" s="279" t="s">
        <v>403</v>
      </c>
      <c r="K1502" s="321">
        <v>2013</v>
      </c>
      <c r="L1502" s="279" t="s">
        <v>402</v>
      </c>
      <c r="M1502" s="279" t="s">
        <v>394</v>
      </c>
      <c r="N1502" s="279" t="s">
        <v>394</v>
      </c>
      <c r="O1502" s="279" t="s">
        <v>394</v>
      </c>
      <c r="P1502" s="315">
        <v>0</v>
      </c>
      <c r="Q1502" s="278"/>
      <c r="S1502" s="279" t="s">
        <v>394</v>
      </c>
      <c r="T1502" s="279" t="s">
        <v>394</v>
      </c>
      <c r="AC1502" s="279" t="s">
        <v>855</v>
      </c>
      <c r="AF1502" s="276">
        <f>IFERROR(VLOOKUP(A1502,'[1]قوائم الترجمة'!AC$2:AD$2397,1,0),"م")</f>
        <v>119400</v>
      </c>
      <c r="AG1502" s="232"/>
      <c r="AH1502" s="233"/>
      <c r="AI1502" s="233"/>
      <c r="AJ1502" s="233"/>
      <c r="AL1502" s="267"/>
      <c r="AM1502" s="235"/>
      <c r="AO1502" s="236"/>
      <c r="AU1502" s="234"/>
    </row>
    <row r="1503" spans="1:47" ht="21" x14ac:dyDescent="0.4">
      <c r="A1503" s="278">
        <v>119402</v>
      </c>
      <c r="B1503" s="279" t="s">
        <v>5629</v>
      </c>
      <c r="C1503" s="279" t="s">
        <v>1089</v>
      </c>
      <c r="D1503" s="279" t="s">
        <v>394</v>
      </c>
      <c r="E1503" s="279" t="s">
        <v>394</v>
      </c>
      <c r="F1503" s="303"/>
      <c r="G1503" s="303"/>
      <c r="H1503" s="279" t="s">
        <v>394</v>
      </c>
      <c r="I1503" s="279" t="s">
        <v>539</v>
      </c>
      <c r="J1503" s="279" t="s">
        <v>394</v>
      </c>
      <c r="K1503" s="279" t="s">
        <v>394</v>
      </c>
      <c r="L1503" s="279" t="s">
        <v>394</v>
      </c>
      <c r="M1503" s="279" t="s">
        <v>394</v>
      </c>
      <c r="N1503" s="279" t="s">
        <v>394</v>
      </c>
      <c r="O1503" s="279" t="s">
        <v>394</v>
      </c>
      <c r="P1503" s="315">
        <v>0</v>
      </c>
      <c r="Q1503" s="279" t="s">
        <v>394</v>
      </c>
      <c r="R1503" s="315" t="s">
        <v>394</v>
      </c>
      <c r="S1503" s="279" t="s">
        <v>394</v>
      </c>
      <c r="T1503" s="279" t="s">
        <v>394</v>
      </c>
      <c r="U1503" s="315" t="s">
        <v>394</v>
      </c>
      <c r="V1503" s="315" t="s">
        <v>394</v>
      </c>
      <c r="W1503" s="315" t="s">
        <v>394</v>
      </c>
      <c r="X1503" s="315" t="s">
        <v>394</v>
      </c>
      <c r="Y1503" s="281"/>
      <c r="Z1503" s="315" t="s">
        <v>394</v>
      </c>
      <c r="AA1503" s="315" t="s">
        <v>394</v>
      </c>
      <c r="AB1503" s="281"/>
      <c r="AC1503" s="279" t="s">
        <v>855</v>
      </c>
      <c r="AF1503" s="276" t="str">
        <f>IFERROR(VLOOKUP(A1503,'[1]قوائم الترجمة'!AC$2:AD$2397,1,0),"م")</f>
        <v>م</v>
      </c>
      <c r="AG1503" s="232"/>
      <c r="AH1503" s="233"/>
      <c r="AI1503" s="233"/>
      <c r="AJ1503" s="233"/>
      <c r="AL1503" s="267"/>
      <c r="AM1503" s="235"/>
      <c r="AO1503" s="236"/>
      <c r="AU1503" s="234"/>
    </row>
    <row r="1504" spans="1:47" ht="21" x14ac:dyDescent="0.4">
      <c r="A1504" s="278">
        <v>119403</v>
      </c>
      <c r="B1504" s="279" t="s">
        <v>4825</v>
      </c>
      <c r="C1504" s="279" t="s">
        <v>68</v>
      </c>
      <c r="D1504" s="279" t="s">
        <v>299</v>
      </c>
      <c r="E1504" s="279" t="s">
        <v>423</v>
      </c>
      <c r="F1504" s="279" t="s">
        <v>9203</v>
      </c>
      <c r="G1504" s="279" t="s">
        <v>8148</v>
      </c>
      <c r="H1504" s="279" t="s">
        <v>425</v>
      </c>
      <c r="I1504" s="279" t="s">
        <v>61</v>
      </c>
      <c r="J1504" s="279" t="s">
        <v>403</v>
      </c>
      <c r="K1504" s="280">
        <v>2015</v>
      </c>
      <c r="L1504" s="279" t="s">
        <v>404</v>
      </c>
      <c r="M1504" s="279" t="s">
        <v>394</v>
      </c>
      <c r="N1504" s="279" t="s">
        <v>9204</v>
      </c>
      <c r="O1504" s="279" t="s">
        <v>8403</v>
      </c>
      <c r="P1504" s="279">
        <v>70000</v>
      </c>
      <c r="Q1504" s="278"/>
      <c r="S1504" s="279" t="s">
        <v>394</v>
      </c>
      <c r="T1504" s="279"/>
      <c r="AC1504" s="279" t="s">
        <v>394</v>
      </c>
      <c r="AF1504" s="276">
        <f>IFERROR(VLOOKUP(A1504,'[1]قوائم الترجمة'!AC$2:AD$2397,1,0),"م")</f>
        <v>119403</v>
      </c>
      <c r="AG1504" s="232"/>
      <c r="AH1504" s="233"/>
      <c r="AI1504" s="233"/>
      <c r="AJ1504" s="233"/>
      <c r="AL1504" s="267"/>
      <c r="AM1504" s="235"/>
      <c r="AU1504" s="234"/>
    </row>
    <row r="1505" spans="1:47" ht="21" x14ac:dyDescent="0.4">
      <c r="A1505" s="278">
        <v>119404</v>
      </c>
      <c r="B1505" s="279" t="s">
        <v>4824</v>
      </c>
      <c r="C1505" s="279" t="s">
        <v>64</v>
      </c>
      <c r="D1505" s="279" t="s">
        <v>326</v>
      </c>
      <c r="E1505" s="279" t="s">
        <v>394</v>
      </c>
      <c r="F1505" s="303"/>
      <c r="G1505" s="303"/>
      <c r="H1505" s="279" t="s">
        <v>394</v>
      </c>
      <c r="I1505" s="279" t="s">
        <v>538</v>
      </c>
      <c r="J1505" s="279" t="s">
        <v>394</v>
      </c>
      <c r="K1505" s="315" t="s">
        <v>394</v>
      </c>
      <c r="L1505" s="279" t="s">
        <v>394</v>
      </c>
      <c r="M1505" s="279" t="s">
        <v>394</v>
      </c>
      <c r="N1505" s="279" t="s">
        <v>394</v>
      </c>
      <c r="O1505" s="279" t="s">
        <v>394</v>
      </c>
      <c r="P1505" s="315">
        <v>0</v>
      </c>
      <c r="Q1505" s="279" t="s">
        <v>394</v>
      </c>
      <c r="R1505" s="315" t="s">
        <v>394</v>
      </c>
      <c r="S1505" s="279" t="s">
        <v>394</v>
      </c>
      <c r="T1505" s="279" t="s">
        <v>394</v>
      </c>
      <c r="U1505" s="315" t="s">
        <v>394</v>
      </c>
      <c r="V1505" s="315" t="s">
        <v>394</v>
      </c>
      <c r="W1505" s="315" t="s">
        <v>394</v>
      </c>
      <c r="X1505" s="315" t="s">
        <v>394</v>
      </c>
      <c r="Y1505" s="281"/>
      <c r="Z1505" s="315" t="s">
        <v>394</v>
      </c>
      <c r="AA1505" s="315" t="s">
        <v>394</v>
      </c>
      <c r="AB1505" s="281"/>
      <c r="AC1505" s="279" t="s">
        <v>855</v>
      </c>
      <c r="AF1505" s="276" t="str">
        <f>IFERROR(VLOOKUP(A1505,'[1]قوائم الترجمة'!AC$2:AD$2397,1,0),"م")</f>
        <v>م</v>
      </c>
      <c r="AG1505" s="232"/>
      <c r="AH1505" s="233"/>
      <c r="AI1505" s="233"/>
      <c r="AJ1505" s="233"/>
      <c r="AL1505" s="267"/>
      <c r="AM1505" s="235"/>
      <c r="AU1505" s="234"/>
    </row>
    <row r="1506" spans="1:47" ht="21" x14ac:dyDescent="0.4">
      <c r="A1506" s="278">
        <v>119408</v>
      </c>
      <c r="B1506" s="279" t="s">
        <v>5741</v>
      </c>
      <c r="C1506" s="279" t="s">
        <v>110</v>
      </c>
      <c r="D1506" s="279" t="s">
        <v>376</v>
      </c>
      <c r="E1506" s="279" t="s">
        <v>394</v>
      </c>
      <c r="F1506" s="303"/>
      <c r="G1506" s="303"/>
      <c r="H1506" s="279" t="s">
        <v>394</v>
      </c>
      <c r="I1506" s="279" t="s">
        <v>61</v>
      </c>
      <c r="J1506" s="279" t="s">
        <v>394</v>
      </c>
      <c r="K1506" s="279" t="s">
        <v>394</v>
      </c>
      <c r="L1506" s="279" t="s">
        <v>394</v>
      </c>
      <c r="M1506" s="279" t="s">
        <v>394</v>
      </c>
      <c r="N1506" s="279" t="s">
        <v>394</v>
      </c>
      <c r="O1506" s="279" t="s">
        <v>394</v>
      </c>
      <c r="P1506" s="315">
        <v>0</v>
      </c>
      <c r="Q1506" s="279" t="s">
        <v>394</v>
      </c>
      <c r="R1506" s="315" t="s">
        <v>394</v>
      </c>
      <c r="S1506" s="279" t="s">
        <v>394</v>
      </c>
      <c r="T1506" s="279" t="s">
        <v>394</v>
      </c>
      <c r="U1506" s="315" t="s">
        <v>394</v>
      </c>
      <c r="V1506" s="315" t="s">
        <v>394</v>
      </c>
      <c r="W1506" s="315" t="s">
        <v>394</v>
      </c>
      <c r="X1506" s="315" t="s">
        <v>394</v>
      </c>
      <c r="Y1506" s="281"/>
      <c r="Z1506" s="315" t="s">
        <v>394</v>
      </c>
      <c r="AA1506" s="315" t="s">
        <v>394</v>
      </c>
      <c r="AB1506" s="281"/>
      <c r="AC1506" s="279" t="s">
        <v>855</v>
      </c>
      <c r="AF1506" s="276" t="str">
        <f>IFERROR(VLOOKUP(A1506,'[1]قوائم الترجمة'!AC$2:AD$2397,1,0),"م")</f>
        <v>م</v>
      </c>
      <c r="AG1506" s="232"/>
      <c r="AH1506" s="233"/>
      <c r="AI1506" s="233"/>
      <c r="AJ1506" s="233"/>
      <c r="AL1506" s="267"/>
      <c r="AM1506" s="235"/>
      <c r="AU1506" s="234"/>
    </row>
    <row r="1507" spans="1:47" ht="21" x14ac:dyDescent="0.4">
      <c r="A1507" s="278">
        <v>119409</v>
      </c>
      <c r="B1507" s="279" t="s">
        <v>4823</v>
      </c>
      <c r="C1507" s="279" t="s">
        <v>1139</v>
      </c>
      <c r="D1507" s="279" t="s">
        <v>288</v>
      </c>
      <c r="E1507" s="279" t="s">
        <v>394</v>
      </c>
      <c r="F1507" s="303"/>
      <c r="G1507" s="303"/>
      <c r="H1507" s="279" t="s">
        <v>394</v>
      </c>
      <c r="I1507" s="279" t="s">
        <v>538</v>
      </c>
      <c r="J1507" s="279" t="s">
        <v>394</v>
      </c>
      <c r="K1507" s="279" t="s">
        <v>394</v>
      </c>
      <c r="L1507" s="279" t="s">
        <v>394</v>
      </c>
      <c r="M1507" s="279" t="s">
        <v>394</v>
      </c>
      <c r="N1507" s="279" t="s">
        <v>394</v>
      </c>
      <c r="O1507" s="279" t="s">
        <v>394</v>
      </c>
      <c r="P1507" s="315">
        <v>0</v>
      </c>
      <c r="Q1507" s="279" t="s">
        <v>394</v>
      </c>
      <c r="R1507" s="315" t="s">
        <v>394</v>
      </c>
      <c r="S1507" s="279" t="s">
        <v>394</v>
      </c>
      <c r="T1507" s="279" t="s">
        <v>394</v>
      </c>
      <c r="U1507" s="315" t="s">
        <v>394</v>
      </c>
      <c r="V1507" s="315" t="s">
        <v>394</v>
      </c>
      <c r="W1507" s="315" t="s">
        <v>394</v>
      </c>
      <c r="X1507" s="315" t="s">
        <v>394</v>
      </c>
      <c r="Y1507" s="281"/>
      <c r="Z1507" s="315" t="s">
        <v>394</v>
      </c>
      <c r="AA1507" s="315" t="s">
        <v>394</v>
      </c>
      <c r="AB1507" s="281"/>
      <c r="AC1507" s="279" t="s">
        <v>394</v>
      </c>
      <c r="AF1507" s="276" t="str">
        <f>IFERROR(VLOOKUP(A1507,'[1]قوائم الترجمة'!AC$2:AD$2397,1,0),"م")</f>
        <v>م</v>
      </c>
      <c r="AG1507" s="232"/>
      <c r="AH1507" s="233"/>
      <c r="AI1507" s="233"/>
      <c r="AJ1507" s="233"/>
      <c r="AL1507" s="267"/>
      <c r="AM1507" s="235"/>
      <c r="AU1507" s="234"/>
    </row>
    <row r="1508" spans="1:47" ht="21" x14ac:dyDescent="0.4">
      <c r="A1508" s="278">
        <v>119414</v>
      </c>
      <c r="B1508" s="279" t="s">
        <v>4821</v>
      </c>
      <c r="C1508" s="279" t="s">
        <v>1015</v>
      </c>
      <c r="D1508" s="279" t="s">
        <v>4822</v>
      </c>
      <c r="E1508" s="279" t="s">
        <v>424</v>
      </c>
      <c r="F1508" s="279" t="s">
        <v>9205</v>
      </c>
      <c r="G1508" s="279" t="s">
        <v>402</v>
      </c>
      <c r="H1508" s="279" t="s">
        <v>425</v>
      </c>
      <c r="I1508" s="279" t="s">
        <v>61</v>
      </c>
      <c r="J1508" s="279" t="s">
        <v>403</v>
      </c>
      <c r="K1508" s="280">
        <v>2016</v>
      </c>
      <c r="L1508" s="279" t="s">
        <v>404</v>
      </c>
      <c r="M1508" s="279" t="s">
        <v>394</v>
      </c>
      <c r="N1508" s="279" t="s">
        <v>394</v>
      </c>
      <c r="O1508" s="279" t="s">
        <v>394</v>
      </c>
      <c r="P1508" s="315">
        <v>0</v>
      </c>
      <c r="Q1508" s="278"/>
      <c r="S1508" s="279" t="s">
        <v>394</v>
      </c>
      <c r="T1508" s="279" t="s">
        <v>394</v>
      </c>
      <c r="AC1508" s="279" t="s">
        <v>394</v>
      </c>
      <c r="AF1508" s="276">
        <f>IFERROR(VLOOKUP(A1508,'[1]قوائم الترجمة'!AC$2:AD$2397,1,0),"م")</f>
        <v>119414</v>
      </c>
      <c r="AG1508" s="232"/>
      <c r="AH1508" s="233"/>
      <c r="AI1508" s="233"/>
      <c r="AJ1508" s="233"/>
      <c r="AL1508" s="267"/>
      <c r="AM1508" s="235"/>
      <c r="AO1508" s="236"/>
      <c r="AU1508" s="234"/>
    </row>
    <row r="1509" spans="1:47" ht="21" x14ac:dyDescent="0.4">
      <c r="A1509" s="278">
        <v>119418</v>
      </c>
      <c r="B1509" s="279" t="s">
        <v>5846</v>
      </c>
      <c r="C1509" s="279" t="s">
        <v>1054</v>
      </c>
      <c r="D1509" s="279" t="s">
        <v>1246</v>
      </c>
      <c r="E1509" s="279" t="s">
        <v>394</v>
      </c>
      <c r="F1509" s="303"/>
      <c r="G1509" s="303"/>
      <c r="H1509" s="279" t="s">
        <v>394</v>
      </c>
      <c r="I1509" s="279" t="s">
        <v>539</v>
      </c>
      <c r="J1509" s="279" t="s">
        <v>394</v>
      </c>
      <c r="K1509" s="279" t="s">
        <v>394</v>
      </c>
      <c r="L1509" s="279" t="s">
        <v>394</v>
      </c>
      <c r="M1509" s="279" t="s">
        <v>394</v>
      </c>
      <c r="N1509" s="279" t="s">
        <v>394</v>
      </c>
      <c r="O1509" s="279" t="s">
        <v>394</v>
      </c>
      <c r="P1509" s="315">
        <v>0</v>
      </c>
      <c r="Q1509" s="279" t="s">
        <v>394</v>
      </c>
      <c r="R1509" s="315" t="s">
        <v>394</v>
      </c>
      <c r="S1509" s="279" t="s">
        <v>394</v>
      </c>
      <c r="T1509" s="279" t="s">
        <v>394</v>
      </c>
      <c r="U1509" s="315" t="s">
        <v>394</v>
      </c>
      <c r="V1509" s="315" t="s">
        <v>394</v>
      </c>
      <c r="W1509" s="315" t="s">
        <v>394</v>
      </c>
      <c r="X1509" s="315" t="s">
        <v>394</v>
      </c>
      <c r="Y1509" s="281"/>
      <c r="Z1509" s="315" t="s">
        <v>394</v>
      </c>
      <c r="AA1509" s="315" t="s">
        <v>394</v>
      </c>
      <c r="AB1509" s="281"/>
      <c r="AC1509" s="279" t="s">
        <v>855</v>
      </c>
      <c r="AF1509" s="276" t="str">
        <f>IFERROR(VLOOKUP(A1509,'[1]قوائم الترجمة'!AC$2:AD$2397,1,0),"م")</f>
        <v>م</v>
      </c>
      <c r="AG1509" s="232"/>
      <c r="AH1509" s="233"/>
      <c r="AI1509" s="233"/>
      <c r="AJ1509" s="233"/>
      <c r="AL1509" s="267"/>
      <c r="AM1509" s="235"/>
      <c r="AU1509" s="234"/>
    </row>
    <row r="1510" spans="1:47" ht="21" x14ac:dyDescent="0.4">
      <c r="A1510" s="278">
        <v>119420</v>
      </c>
      <c r="B1510" s="279" t="s">
        <v>4820</v>
      </c>
      <c r="C1510" s="279" t="s">
        <v>1007</v>
      </c>
      <c r="D1510" s="279" t="s">
        <v>304</v>
      </c>
      <c r="E1510" s="279" t="s">
        <v>394</v>
      </c>
      <c r="F1510" s="303"/>
      <c r="G1510" s="303"/>
      <c r="H1510" s="279" t="s">
        <v>394</v>
      </c>
      <c r="I1510" s="279" t="s">
        <v>538</v>
      </c>
      <c r="J1510" s="279" t="s">
        <v>394</v>
      </c>
      <c r="K1510" s="279" t="s">
        <v>394</v>
      </c>
      <c r="L1510" s="279" t="s">
        <v>394</v>
      </c>
      <c r="M1510" s="279" t="s">
        <v>394</v>
      </c>
      <c r="N1510" s="279" t="s">
        <v>394</v>
      </c>
      <c r="O1510" s="279" t="s">
        <v>394</v>
      </c>
      <c r="P1510" s="315">
        <v>0</v>
      </c>
      <c r="Q1510" s="279" t="s">
        <v>394</v>
      </c>
      <c r="R1510" s="315" t="s">
        <v>394</v>
      </c>
      <c r="S1510" s="279" t="s">
        <v>394</v>
      </c>
      <c r="T1510" s="279" t="s">
        <v>394</v>
      </c>
      <c r="U1510" s="315" t="s">
        <v>394</v>
      </c>
      <c r="V1510" s="315" t="s">
        <v>394</v>
      </c>
      <c r="W1510" s="315" t="s">
        <v>394</v>
      </c>
      <c r="X1510" s="315" t="s">
        <v>394</v>
      </c>
      <c r="Y1510" s="281"/>
      <c r="Z1510" s="315" t="s">
        <v>394</v>
      </c>
      <c r="AA1510" s="315" t="s">
        <v>394</v>
      </c>
      <c r="AB1510" s="281"/>
      <c r="AC1510" s="279" t="s">
        <v>394</v>
      </c>
      <c r="AF1510" s="276" t="str">
        <f>IFERROR(VLOOKUP(A1510,'[1]قوائم الترجمة'!AC$2:AD$2397,1,0),"م")</f>
        <v>م</v>
      </c>
      <c r="AG1510" s="245"/>
      <c r="AH1510" s="246"/>
      <c r="AI1510" s="246"/>
      <c r="AJ1510" s="246"/>
      <c r="AL1510" s="267"/>
      <c r="AM1510" s="235"/>
      <c r="AO1510" s="247"/>
      <c r="AU1510" s="234"/>
    </row>
    <row r="1511" spans="1:47" ht="21" x14ac:dyDescent="0.4">
      <c r="A1511" s="278">
        <v>119423</v>
      </c>
      <c r="B1511" s="279" t="s">
        <v>4819</v>
      </c>
      <c r="C1511" s="279" t="s">
        <v>132</v>
      </c>
      <c r="D1511" s="279" t="s">
        <v>246</v>
      </c>
      <c r="E1511" s="279" t="s">
        <v>394</v>
      </c>
      <c r="F1511" s="303"/>
      <c r="G1511" s="303"/>
      <c r="H1511" s="279" t="s">
        <v>394</v>
      </c>
      <c r="I1511" s="279" t="s">
        <v>538</v>
      </c>
      <c r="J1511" s="279" t="s">
        <v>394</v>
      </c>
      <c r="K1511" s="279" t="s">
        <v>394</v>
      </c>
      <c r="L1511" s="279" t="s">
        <v>394</v>
      </c>
      <c r="M1511" s="279" t="s">
        <v>394</v>
      </c>
      <c r="N1511" s="279" t="s">
        <v>394</v>
      </c>
      <c r="O1511" s="279" t="s">
        <v>394</v>
      </c>
      <c r="P1511" s="315">
        <v>0</v>
      </c>
      <c r="Q1511" s="279" t="s">
        <v>394</v>
      </c>
      <c r="R1511" s="315" t="s">
        <v>394</v>
      </c>
      <c r="S1511" s="279" t="s">
        <v>394</v>
      </c>
      <c r="T1511" s="279" t="s">
        <v>394</v>
      </c>
      <c r="U1511" s="315" t="s">
        <v>394</v>
      </c>
      <c r="V1511" s="315" t="s">
        <v>394</v>
      </c>
      <c r="W1511" s="315" t="s">
        <v>394</v>
      </c>
      <c r="X1511" s="315" t="s">
        <v>394</v>
      </c>
      <c r="Y1511" s="281"/>
      <c r="Z1511" s="315" t="s">
        <v>394</v>
      </c>
      <c r="AA1511" s="315" t="s">
        <v>394</v>
      </c>
      <c r="AB1511" s="281"/>
      <c r="AC1511" s="279" t="s">
        <v>855</v>
      </c>
      <c r="AF1511" s="276" t="str">
        <f>IFERROR(VLOOKUP(A1511,'[1]قوائم الترجمة'!AC$2:AD$2397,1,0),"م")</f>
        <v>م</v>
      </c>
      <c r="AG1511" s="232"/>
      <c r="AH1511" s="233"/>
      <c r="AI1511" s="233"/>
      <c r="AJ1511" s="233"/>
      <c r="AL1511" s="267"/>
      <c r="AM1511" s="235"/>
      <c r="AU1511" s="234"/>
    </row>
    <row r="1512" spans="1:47" ht="21" x14ac:dyDescent="0.4">
      <c r="A1512" s="278">
        <v>119425</v>
      </c>
      <c r="B1512" s="279" t="s">
        <v>5899</v>
      </c>
      <c r="C1512" s="279" t="s">
        <v>852</v>
      </c>
      <c r="D1512" s="279" t="s">
        <v>1379</v>
      </c>
      <c r="E1512" s="279" t="s">
        <v>394</v>
      </c>
      <c r="F1512" s="303"/>
      <c r="G1512" s="303"/>
      <c r="H1512" s="279" t="s">
        <v>394</v>
      </c>
      <c r="I1512" s="279" t="s">
        <v>540</v>
      </c>
      <c r="J1512" s="279" t="s">
        <v>394</v>
      </c>
      <c r="K1512" s="279" t="s">
        <v>394</v>
      </c>
      <c r="L1512" s="279" t="s">
        <v>394</v>
      </c>
      <c r="M1512" s="279" t="s">
        <v>394</v>
      </c>
      <c r="N1512" s="279" t="s">
        <v>394</v>
      </c>
      <c r="O1512" s="279" t="s">
        <v>394</v>
      </c>
      <c r="P1512" s="315">
        <v>0</v>
      </c>
      <c r="Q1512" s="279" t="s">
        <v>394</v>
      </c>
      <c r="R1512" s="315" t="s">
        <v>394</v>
      </c>
      <c r="S1512" s="279" t="s">
        <v>394</v>
      </c>
      <c r="T1512" s="279" t="s">
        <v>394</v>
      </c>
      <c r="U1512" s="315" t="s">
        <v>394</v>
      </c>
      <c r="V1512" s="315" t="s">
        <v>394</v>
      </c>
      <c r="W1512" s="315" t="s">
        <v>394</v>
      </c>
      <c r="X1512" s="315" t="s">
        <v>394</v>
      </c>
      <c r="Y1512" s="281"/>
      <c r="Z1512" s="315" t="s">
        <v>394</v>
      </c>
      <c r="AA1512" s="315" t="s">
        <v>394</v>
      </c>
      <c r="AB1512" s="281"/>
      <c r="AC1512" s="279" t="s">
        <v>855</v>
      </c>
      <c r="AF1512" s="276" t="str">
        <f>IFERROR(VLOOKUP(A1512,'[1]قوائم الترجمة'!AC$2:AD$2397,1,0),"م")</f>
        <v>م</v>
      </c>
      <c r="AG1512" s="232"/>
      <c r="AH1512" s="233"/>
      <c r="AI1512" s="233"/>
      <c r="AJ1512" s="233"/>
      <c r="AL1512" s="267"/>
      <c r="AM1512" s="235"/>
      <c r="AU1512" s="234"/>
    </row>
    <row r="1513" spans="1:47" ht="21" x14ac:dyDescent="0.4">
      <c r="A1513" s="278">
        <v>119429</v>
      </c>
      <c r="B1513" s="279" t="s">
        <v>9206</v>
      </c>
      <c r="C1513" s="279" t="s">
        <v>572</v>
      </c>
      <c r="D1513" s="279" t="s">
        <v>1379</v>
      </c>
      <c r="E1513" s="279" t="s">
        <v>424</v>
      </c>
      <c r="F1513" s="279" t="s">
        <v>9207</v>
      </c>
      <c r="G1513" s="279" t="s">
        <v>8360</v>
      </c>
      <c r="H1513" s="279" t="s">
        <v>425</v>
      </c>
      <c r="I1513" s="279" t="s">
        <v>538</v>
      </c>
      <c r="J1513" s="279" t="s">
        <v>426</v>
      </c>
      <c r="K1513" s="280">
        <v>2013</v>
      </c>
      <c r="L1513" s="279" t="s">
        <v>404</v>
      </c>
      <c r="M1513" s="279" t="s">
        <v>394</v>
      </c>
      <c r="N1513" s="279" t="s">
        <v>9208</v>
      </c>
      <c r="O1513" s="279" t="s">
        <v>8471</v>
      </c>
      <c r="P1513" s="279">
        <v>25000</v>
      </c>
      <c r="Q1513" s="278"/>
      <c r="S1513" s="279" t="s">
        <v>394</v>
      </c>
      <c r="T1513" s="279"/>
      <c r="AC1513" s="279" t="s">
        <v>855</v>
      </c>
      <c r="AF1513" s="276">
        <f>IFERROR(VLOOKUP(A1513,'[1]قوائم الترجمة'!AC$2:AD$2397,1,0),"م")</f>
        <v>119429</v>
      </c>
      <c r="AG1513" s="232"/>
      <c r="AH1513" s="233"/>
      <c r="AI1513" s="233"/>
      <c r="AJ1513" s="233"/>
      <c r="AL1513" s="267"/>
      <c r="AM1513" s="235"/>
      <c r="AO1513" s="236"/>
      <c r="AU1513" s="234"/>
    </row>
    <row r="1514" spans="1:47" ht="21" x14ac:dyDescent="0.4">
      <c r="A1514" s="278">
        <v>119436</v>
      </c>
      <c r="B1514" s="279" t="s">
        <v>5963</v>
      </c>
      <c r="C1514" s="279" t="s">
        <v>1049</v>
      </c>
      <c r="D1514" s="279" t="s">
        <v>242</v>
      </c>
      <c r="E1514" s="279" t="s">
        <v>394</v>
      </c>
      <c r="F1514" s="303"/>
      <c r="G1514" s="303"/>
      <c r="H1514" s="279" t="s">
        <v>394</v>
      </c>
      <c r="I1514" s="279" t="s">
        <v>540</v>
      </c>
      <c r="J1514" s="279" t="s">
        <v>394</v>
      </c>
      <c r="K1514" s="279" t="s">
        <v>394</v>
      </c>
      <c r="L1514" s="279" t="s">
        <v>394</v>
      </c>
      <c r="M1514" s="279" t="s">
        <v>394</v>
      </c>
      <c r="N1514" s="279" t="s">
        <v>394</v>
      </c>
      <c r="O1514" s="279" t="s">
        <v>394</v>
      </c>
      <c r="P1514" s="315">
        <v>0</v>
      </c>
      <c r="Q1514" s="279" t="s">
        <v>394</v>
      </c>
      <c r="R1514" s="315" t="s">
        <v>394</v>
      </c>
      <c r="S1514" s="279" t="s">
        <v>394</v>
      </c>
      <c r="T1514" s="279" t="s">
        <v>394</v>
      </c>
      <c r="U1514" s="315" t="s">
        <v>394</v>
      </c>
      <c r="V1514" s="315" t="s">
        <v>394</v>
      </c>
      <c r="W1514" s="315" t="s">
        <v>394</v>
      </c>
      <c r="X1514" s="315" t="s">
        <v>394</v>
      </c>
      <c r="Y1514" s="281"/>
      <c r="Z1514" s="315" t="s">
        <v>394</v>
      </c>
      <c r="AA1514" s="315" t="s">
        <v>394</v>
      </c>
      <c r="AB1514" s="281"/>
      <c r="AC1514" s="279" t="s">
        <v>855</v>
      </c>
      <c r="AF1514" s="276" t="str">
        <f>IFERROR(VLOOKUP(A1514,'[1]قوائم الترجمة'!AC$2:AD$2397,1,0),"م")</f>
        <v>م</v>
      </c>
      <c r="AG1514" s="232"/>
      <c r="AH1514" s="233"/>
      <c r="AI1514" s="233"/>
      <c r="AJ1514" s="233"/>
      <c r="AL1514" s="267"/>
      <c r="AM1514" s="235"/>
      <c r="AU1514" s="234"/>
    </row>
    <row r="1515" spans="1:47" ht="21" x14ac:dyDescent="0.4">
      <c r="A1515" s="278">
        <v>119437</v>
      </c>
      <c r="B1515" s="279" t="s">
        <v>5968</v>
      </c>
      <c r="C1515" s="279" t="s">
        <v>72</v>
      </c>
      <c r="D1515" s="279" t="s">
        <v>256</v>
      </c>
      <c r="E1515" s="279" t="s">
        <v>394</v>
      </c>
      <c r="F1515" s="303"/>
      <c r="G1515" s="303"/>
      <c r="H1515" s="279" t="s">
        <v>394</v>
      </c>
      <c r="I1515" s="279" t="s">
        <v>540</v>
      </c>
      <c r="J1515" s="279" t="s">
        <v>394</v>
      </c>
      <c r="K1515" s="279" t="s">
        <v>394</v>
      </c>
      <c r="L1515" s="279" t="s">
        <v>394</v>
      </c>
      <c r="M1515" s="279" t="s">
        <v>394</v>
      </c>
      <c r="N1515" s="279" t="s">
        <v>394</v>
      </c>
      <c r="O1515" s="279" t="s">
        <v>394</v>
      </c>
      <c r="P1515" s="315">
        <v>0</v>
      </c>
      <c r="Q1515" s="279" t="s">
        <v>394</v>
      </c>
      <c r="R1515" s="315" t="s">
        <v>394</v>
      </c>
      <c r="S1515" s="279" t="s">
        <v>394</v>
      </c>
      <c r="T1515" s="279" t="s">
        <v>394</v>
      </c>
      <c r="U1515" s="315" t="s">
        <v>394</v>
      </c>
      <c r="V1515" s="315" t="s">
        <v>394</v>
      </c>
      <c r="W1515" s="315" t="s">
        <v>394</v>
      </c>
      <c r="X1515" s="315" t="s">
        <v>394</v>
      </c>
      <c r="Y1515" s="281"/>
      <c r="Z1515" s="315" t="s">
        <v>394</v>
      </c>
      <c r="AA1515" s="315" t="s">
        <v>394</v>
      </c>
      <c r="AB1515" s="281"/>
      <c r="AC1515" s="279" t="s">
        <v>855</v>
      </c>
      <c r="AF1515" s="276" t="str">
        <f>IFERROR(VLOOKUP(A1515,'[1]قوائم الترجمة'!AC$2:AD$2397,1,0),"م")</f>
        <v>م</v>
      </c>
      <c r="AG1515" s="232"/>
      <c r="AH1515" s="233"/>
      <c r="AI1515" s="233"/>
      <c r="AJ1515" s="233"/>
      <c r="AL1515" s="267"/>
      <c r="AM1515" s="235"/>
      <c r="AO1515" s="236"/>
      <c r="AU1515" s="234"/>
    </row>
    <row r="1516" spans="1:47" ht="21" x14ac:dyDescent="0.4">
      <c r="A1516" s="278">
        <v>119441</v>
      </c>
      <c r="B1516" s="279" t="s">
        <v>4817</v>
      </c>
      <c r="C1516" s="279" t="s">
        <v>4818</v>
      </c>
      <c r="D1516" s="279" t="s">
        <v>354</v>
      </c>
      <c r="E1516" s="279" t="s">
        <v>394</v>
      </c>
      <c r="F1516" s="303"/>
      <c r="G1516" s="303"/>
      <c r="H1516" s="279" t="s">
        <v>394</v>
      </c>
      <c r="I1516" s="279" t="s">
        <v>540</v>
      </c>
      <c r="J1516" s="279" t="s">
        <v>394</v>
      </c>
      <c r="K1516" s="279" t="s">
        <v>394</v>
      </c>
      <c r="L1516" s="279" t="s">
        <v>394</v>
      </c>
      <c r="M1516" s="279" t="s">
        <v>394</v>
      </c>
      <c r="N1516" s="279" t="s">
        <v>394</v>
      </c>
      <c r="O1516" s="279" t="s">
        <v>394</v>
      </c>
      <c r="P1516" s="315">
        <v>0</v>
      </c>
      <c r="Q1516" s="279" t="s">
        <v>394</v>
      </c>
      <c r="R1516" s="315" t="s">
        <v>394</v>
      </c>
      <c r="S1516" s="279" t="s">
        <v>394</v>
      </c>
      <c r="T1516" s="279" t="s">
        <v>394</v>
      </c>
      <c r="U1516" s="315" t="s">
        <v>394</v>
      </c>
      <c r="V1516" s="315" t="s">
        <v>394</v>
      </c>
      <c r="W1516" s="315" t="s">
        <v>394</v>
      </c>
      <c r="X1516" s="315" t="s">
        <v>394</v>
      </c>
      <c r="Y1516" s="281"/>
      <c r="Z1516" s="315" t="s">
        <v>394</v>
      </c>
      <c r="AA1516" s="315" t="s">
        <v>394</v>
      </c>
      <c r="AB1516" s="281"/>
      <c r="AC1516" s="279" t="s">
        <v>855</v>
      </c>
      <c r="AF1516" s="276" t="str">
        <f>IFERROR(VLOOKUP(A1516,'[1]قوائم الترجمة'!AC$2:AD$2397,1,0),"م")</f>
        <v>م</v>
      </c>
      <c r="AG1516" s="232"/>
      <c r="AH1516" s="233"/>
      <c r="AI1516" s="233"/>
      <c r="AJ1516" s="233"/>
      <c r="AL1516" s="267"/>
      <c r="AM1516" s="235"/>
      <c r="AO1516" s="236"/>
      <c r="AU1516" s="234"/>
    </row>
    <row r="1517" spans="1:47" ht="21" x14ac:dyDescent="0.4">
      <c r="A1517" s="278">
        <v>119444</v>
      </c>
      <c r="B1517" s="279" t="s">
        <v>4815</v>
      </c>
      <c r="C1517" s="279" t="s">
        <v>89</v>
      </c>
      <c r="D1517" s="279" t="s">
        <v>4816</v>
      </c>
      <c r="E1517" s="279" t="s">
        <v>424</v>
      </c>
      <c r="F1517" s="279" t="s">
        <v>8378</v>
      </c>
      <c r="G1517" s="279" t="s">
        <v>8379</v>
      </c>
      <c r="H1517" s="279" t="s">
        <v>425</v>
      </c>
      <c r="I1517" s="279" t="s">
        <v>540</v>
      </c>
      <c r="J1517" s="279" t="s">
        <v>7215</v>
      </c>
      <c r="K1517" s="280">
        <v>0</v>
      </c>
      <c r="L1517" s="279" t="s">
        <v>7215</v>
      </c>
      <c r="M1517" s="279" t="s">
        <v>394</v>
      </c>
      <c r="N1517" s="279" t="s">
        <v>394</v>
      </c>
      <c r="O1517" s="279" t="s">
        <v>394</v>
      </c>
      <c r="P1517" s="315">
        <v>0</v>
      </c>
      <c r="Q1517" s="278"/>
      <c r="S1517" s="279" t="s">
        <v>394</v>
      </c>
      <c r="T1517" s="279" t="s">
        <v>394</v>
      </c>
      <c r="AC1517" s="279" t="s">
        <v>394</v>
      </c>
      <c r="AF1517" s="276">
        <f>IFERROR(VLOOKUP(A1517,'[1]قوائم الترجمة'!AC$2:AD$2397,1,0),"م")</f>
        <v>119444</v>
      </c>
      <c r="AG1517" s="232"/>
      <c r="AH1517" s="233"/>
      <c r="AI1517" s="233"/>
      <c r="AJ1517" s="233"/>
      <c r="AL1517" s="267"/>
      <c r="AM1517" s="235"/>
      <c r="AU1517" s="234"/>
    </row>
    <row r="1518" spans="1:47" ht="21" x14ac:dyDescent="0.4">
      <c r="A1518" s="278">
        <v>119448</v>
      </c>
      <c r="B1518" s="279" t="s">
        <v>4814</v>
      </c>
      <c r="C1518" s="279" t="s">
        <v>152</v>
      </c>
      <c r="D1518" s="279" t="s">
        <v>300</v>
      </c>
      <c r="E1518" s="279" t="s">
        <v>394</v>
      </c>
      <c r="F1518" s="303"/>
      <c r="G1518" s="303"/>
      <c r="H1518" s="279" t="s">
        <v>394</v>
      </c>
      <c r="I1518" s="279" t="s">
        <v>539</v>
      </c>
      <c r="J1518" s="279" t="s">
        <v>394</v>
      </c>
      <c r="K1518" s="279" t="s">
        <v>394</v>
      </c>
      <c r="L1518" s="279" t="s">
        <v>394</v>
      </c>
      <c r="M1518" s="279" t="s">
        <v>394</v>
      </c>
      <c r="N1518" s="279" t="s">
        <v>394</v>
      </c>
      <c r="O1518" s="279" t="s">
        <v>394</v>
      </c>
      <c r="P1518" s="315">
        <v>0</v>
      </c>
      <c r="Q1518" s="279" t="s">
        <v>394</v>
      </c>
      <c r="R1518" s="315" t="s">
        <v>394</v>
      </c>
      <c r="S1518" s="279" t="s">
        <v>394</v>
      </c>
      <c r="T1518" s="279" t="s">
        <v>394</v>
      </c>
      <c r="U1518" s="315" t="s">
        <v>394</v>
      </c>
      <c r="V1518" s="315" t="s">
        <v>394</v>
      </c>
      <c r="W1518" s="315" t="s">
        <v>394</v>
      </c>
      <c r="X1518" s="315" t="s">
        <v>394</v>
      </c>
      <c r="Y1518" s="281"/>
      <c r="Z1518" s="315" t="s">
        <v>394</v>
      </c>
      <c r="AA1518" s="315" t="s">
        <v>394</v>
      </c>
      <c r="AB1518" s="281"/>
      <c r="AC1518" s="279" t="s">
        <v>855</v>
      </c>
      <c r="AF1518" s="276" t="str">
        <f>IFERROR(VLOOKUP(A1518,'[1]قوائم الترجمة'!AC$2:AD$2397,1,0),"م")</f>
        <v>م</v>
      </c>
      <c r="AG1518" s="232"/>
      <c r="AH1518" s="233"/>
      <c r="AI1518" s="233"/>
      <c r="AJ1518" s="233"/>
      <c r="AL1518" s="267"/>
      <c r="AM1518" s="235"/>
      <c r="AO1518" s="236"/>
      <c r="AU1518" s="234"/>
    </row>
    <row r="1519" spans="1:47" ht="21" x14ac:dyDescent="0.4">
      <c r="A1519" s="278">
        <v>119449</v>
      </c>
      <c r="B1519" s="279" t="s">
        <v>4813</v>
      </c>
      <c r="C1519" s="279" t="s">
        <v>1147</v>
      </c>
      <c r="D1519" s="279" t="s">
        <v>311</v>
      </c>
      <c r="E1519" s="279" t="s">
        <v>5660</v>
      </c>
      <c r="F1519" s="279" t="s">
        <v>9209</v>
      </c>
      <c r="G1519" s="279" t="s">
        <v>9210</v>
      </c>
      <c r="H1519" s="279" t="s">
        <v>425</v>
      </c>
      <c r="I1519" s="279" t="s">
        <v>61</v>
      </c>
      <c r="J1519" s="279" t="s">
        <v>7215</v>
      </c>
      <c r="K1519" s="321">
        <v>0</v>
      </c>
      <c r="L1519" s="279" t="s">
        <v>7215</v>
      </c>
      <c r="M1519" s="279" t="s">
        <v>394</v>
      </c>
      <c r="N1519" s="279"/>
      <c r="O1519" s="279" t="s">
        <v>394</v>
      </c>
      <c r="P1519" s="315">
        <v>0</v>
      </c>
      <c r="Q1519" s="278"/>
      <c r="S1519" s="279" t="s">
        <v>394</v>
      </c>
      <c r="T1519" s="279" t="s">
        <v>394</v>
      </c>
      <c r="AC1519" s="279" t="s">
        <v>394</v>
      </c>
      <c r="AF1519" s="276">
        <f>IFERROR(VLOOKUP(A1519,'[1]قوائم الترجمة'!AC$2:AD$2397,1,0),"م")</f>
        <v>119449</v>
      </c>
      <c r="AG1519" s="232"/>
      <c r="AH1519" s="233"/>
      <c r="AI1519" s="233"/>
      <c r="AJ1519" s="233"/>
      <c r="AL1519" s="267"/>
      <c r="AM1519" s="235"/>
      <c r="AU1519" s="234"/>
    </row>
    <row r="1520" spans="1:47" ht="21" x14ac:dyDescent="0.4">
      <c r="A1520" s="278">
        <v>119451</v>
      </c>
      <c r="B1520" s="279" t="s">
        <v>4812</v>
      </c>
      <c r="C1520" s="279" t="s">
        <v>156</v>
      </c>
      <c r="D1520" s="279" t="s">
        <v>261</v>
      </c>
      <c r="E1520" s="279" t="s">
        <v>394</v>
      </c>
      <c r="F1520" s="303"/>
      <c r="G1520" s="303"/>
      <c r="H1520" s="279" t="s">
        <v>394</v>
      </c>
      <c r="I1520" s="279" t="s">
        <v>538</v>
      </c>
      <c r="J1520" s="279" t="s">
        <v>394</v>
      </c>
      <c r="K1520" s="279" t="s">
        <v>394</v>
      </c>
      <c r="L1520" s="279" t="s">
        <v>394</v>
      </c>
      <c r="M1520" s="279" t="s">
        <v>394</v>
      </c>
      <c r="N1520" s="279" t="s">
        <v>394</v>
      </c>
      <c r="O1520" s="279" t="s">
        <v>394</v>
      </c>
      <c r="P1520" s="315">
        <v>0</v>
      </c>
      <c r="Q1520" s="279" t="s">
        <v>394</v>
      </c>
      <c r="R1520" s="315" t="s">
        <v>394</v>
      </c>
      <c r="S1520" s="279" t="s">
        <v>394</v>
      </c>
      <c r="T1520" s="279" t="s">
        <v>394</v>
      </c>
      <c r="U1520" s="315" t="s">
        <v>394</v>
      </c>
      <c r="V1520" s="315" t="s">
        <v>394</v>
      </c>
      <c r="W1520" s="315" t="s">
        <v>394</v>
      </c>
      <c r="X1520" s="315" t="s">
        <v>394</v>
      </c>
      <c r="Y1520" s="281"/>
      <c r="Z1520" s="315" t="s">
        <v>394</v>
      </c>
      <c r="AA1520" s="315" t="s">
        <v>394</v>
      </c>
      <c r="AB1520" s="281"/>
      <c r="AC1520" s="279" t="s">
        <v>394</v>
      </c>
      <c r="AF1520" s="276" t="str">
        <f>IFERROR(VLOOKUP(A1520,'[1]قوائم الترجمة'!AC$2:AD$2397,1,0),"م")</f>
        <v>م</v>
      </c>
      <c r="AG1520" s="232"/>
      <c r="AH1520" s="233"/>
      <c r="AI1520" s="233"/>
      <c r="AJ1520" s="233"/>
      <c r="AL1520" s="267"/>
      <c r="AM1520" s="235"/>
      <c r="AU1520" s="234"/>
    </row>
    <row r="1521" spans="1:47" ht="21" x14ac:dyDescent="0.4">
      <c r="A1521" s="278">
        <v>119452</v>
      </c>
      <c r="B1521" s="279" t="s">
        <v>4811</v>
      </c>
      <c r="C1521" s="279" t="s">
        <v>111</v>
      </c>
      <c r="D1521" s="279" t="s">
        <v>338</v>
      </c>
      <c r="E1521" s="279" t="s">
        <v>394</v>
      </c>
      <c r="F1521" s="303"/>
      <c r="G1521" s="303"/>
      <c r="H1521" s="279" t="s">
        <v>394</v>
      </c>
      <c r="I1521" s="279" t="s">
        <v>61</v>
      </c>
      <c r="J1521" s="279" t="s">
        <v>394</v>
      </c>
      <c r="K1521" s="279" t="s">
        <v>394</v>
      </c>
      <c r="L1521" s="279" t="s">
        <v>394</v>
      </c>
      <c r="M1521" s="279" t="s">
        <v>394</v>
      </c>
      <c r="N1521" s="279" t="s">
        <v>394</v>
      </c>
      <c r="O1521" s="279" t="s">
        <v>394</v>
      </c>
      <c r="P1521" s="315">
        <v>0</v>
      </c>
      <c r="Q1521" s="279" t="s">
        <v>394</v>
      </c>
      <c r="R1521" s="315" t="s">
        <v>394</v>
      </c>
      <c r="S1521" s="279" t="s">
        <v>394</v>
      </c>
      <c r="T1521" s="279" t="s">
        <v>394</v>
      </c>
      <c r="U1521" s="315" t="s">
        <v>394</v>
      </c>
      <c r="V1521" s="315" t="s">
        <v>394</v>
      </c>
      <c r="W1521" s="315" t="s">
        <v>394</v>
      </c>
      <c r="X1521" s="315" t="s">
        <v>394</v>
      </c>
      <c r="Y1521" s="281"/>
      <c r="Z1521" s="315" t="s">
        <v>394</v>
      </c>
      <c r="AA1521" s="315" t="s">
        <v>394</v>
      </c>
      <c r="AB1521" s="281"/>
      <c r="AC1521" s="279" t="s">
        <v>855</v>
      </c>
      <c r="AF1521" s="276" t="str">
        <f>IFERROR(VLOOKUP(A1521,'[1]قوائم الترجمة'!AC$2:AD$2397,1,0),"م")</f>
        <v>م</v>
      </c>
      <c r="AG1521" s="232"/>
      <c r="AH1521" s="233"/>
      <c r="AI1521" s="233"/>
      <c r="AJ1521" s="233"/>
      <c r="AL1521" s="267"/>
      <c r="AM1521" s="235"/>
      <c r="AU1521" s="234"/>
    </row>
    <row r="1522" spans="1:47" ht="21" x14ac:dyDescent="0.4">
      <c r="A1522" s="278">
        <v>119454</v>
      </c>
      <c r="B1522" s="279" t="s">
        <v>6013</v>
      </c>
      <c r="C1522" s="279" t="s">
        <v>109</v>
      </c>
      <c r="D1522" s="279" t="s">
        <v>6014</v>
      </c>
      <c r="E1522" s="279" t="s">
        <v>394</v>
      </c>
      <c r="F1522" s="303"/>
      <c r="G1522" s="303"/>
      <c r="H1522" s="279" t="s">
        <v>394</v>
      </c>
      <c r="I1522" s="279" t="s">
        <v>540</v>
      </c>
      <c r="J1522" s="279" t="s">
        <v>394</v>
      </c>
      <c r="K1522" s="279" t="s">
        <v>394</v>
      </c>
      <c r="L1522" s="279" t="s">
        <v>394</v>
      </c>
      <c r="M1522" s="279" t="s">
        <v>394</v>
      </c>
      <c r="N1522" s="279" t="s">
        <v>394</v>
      </c>
      <c r="O1522" s="279" t="s">
        <v>394</v>
      </c>
      <c r="P1522" s="315">
        <v>0</v>
      </c>
      <c r="Q1522" s="279" t="s">
        <v>394</v>
      </c>
      <c r="R1522" s="315" t="s">
        <v>394</v>
      </c>
      <c r="S1522" s="279" t="s">
        <v>394</v>
      </c>
      <c r="T1522" s="279" t="s">
        <v>394</v>
      </c>
      <c r="U1522" s="315" t="s">
        <v>394</v>
      </c>
      <c r="V1522" s="315" t="s">
        <v>394</v>
      </c>
      <c r="W1522" s="315" t="s">
        <v>394</v>
      </c>
      <c r="X1522" s="315" t="s">
        <v>394</v>
      </c>
      <c r="Y1522" s="281"/>
      <c r="Z1522" s="315" t="s">
        <v>394</v>
      </c>
      <c r="AA1522" s="315" t="s">
        <v>394</v>
      </c>
      <c r="AB1522" s="281"/>
      <c r="AC1522" s="279" t="s">
        <v>855</v>
      </c>
      <c r="AF1522" s="276" t="str">
        <f>IFERROR(VLOOKUP(A1522,'[1]قوائم الترجمة'!AC$2:AD$2397,1,0),"م")</f>
        <v>م</v>
      </c>
      <c r="AG1522" s="232"/>
      <c r="AH1522" s="233"/>
      <c r="AI1522" s="233"/>
      <c r="AJ1522" s="233"/>
      <c r="AL1522" s="267"/>
      <c r="AM1522" s="235"/>
      <c r="AO1522" s="236"/>
      <c r="AU1522" s="234"/>
    </row>
    <row r="1523" spans="1:47" ht="21" x14ac:dyDescent="0.4">
      <c r="A1523" s="278">
        <v>119458</v>
      </c>
      <c r="B1523" s="279" t="s">
        <v>4810</v>
      </c>
      <c r="C1523" s="279" t="s">
        <v>113</v>
      </c>
      <c r="D1523" s="279" t="s">
        <v>536</v>
      </c>
      <c r="E1523" s="279" t="s">
        <v>424</v>
      </c>
      <c r="F1523" s="279" t="s">
        <v>9211</v>
      </c>
      <c r="G1523" s="279" t="s">
        <v>8251</v>
      </c>
      <c r="H1523" s="279" t="s">
        <v>425</v>
      </c>
      <c r="I1523" s="279" t="s">
        <v>61</v>
      </c>
      <c r="J1523" s="279" t="s">
        <v>7215</v>
      </c>
      <c r="K1523" s="280">
        <v>0</v>
      </c>
      <c r="L1523" s="279" t="s">
        <v>7215</v>
      </c>
      <c r="M1523" s="279" t="s">
        <v>394</v>
      </c>
      <c r="N1523" s="279" t="s">
        <v>394</v>
      </c>
      <c r="O1523" s="279" t="s">
        <v>394</v>
      </c>
      <c r="P1523" s="315">
        <v>0</v>
      </c>
      <c r="Q1523" s="278"/>
      <c r="S1523" s="279" t="s">
        <v>394</v>
      </c>
      <c r="T1523" s="279" t="s">
        <v>394</v>
      </c>
      <c r="AC1523" s="279" t="s">
        <v>855</v>
      </c>
      <c r="AF1523" s="276">
        <f>IFERROR(VLOOKUP(A1523,'[1]قوائم الترجمة'!AC$2:AD$2397,1,0),"م")</f>
        <v>119458</v>
      </c>
      <c r="AG1523" s="232"/>
      <c r="AH1523" s="233"/>
      <c r="AI1523" s="233"/>
      <c r="AJ1523" s="233"/>
      <c r="AL1523" s="267"/>
      <c r="AM1523" s="235"/>
      <c r="AO1523" s="236"/>
      <c r="AU1523" s="234"/>
    </row>
    <row r="1524" spans="1:47" ht="21" x14ac:dyDescent="0.4">
      <c r="A1524" s="278">
        <v>119463</v>
      </c>
      <c r="B1524" s="279" t="s">
        <v>4809</v>
      </c>
      <c r="C1524" s="279" t="s">
        <v>84</v>
      </c>
      <c r="D1524" s="279" t="s">
        <v>1238</v>
      </c>
      <c r="E1524" s="279" t="s">
        <v>394</v>
      </c>
      <c r="F1524" s="303"/>
      <c r="G1524" s="303"/>
      <c r="H1524" s="279" t="s">
        <v>394</v>
      </c>
      <c r="I1524" s="279" t="s">
        <v>61</v>
      </c>
      <c r="J1524" s="279" t="s">
        <v>394</v>
      </c>
      <c r="K1524" s="315" t="s">
        <v>394</v>
      </c>
      <c r="L1524" s="279" t="s">
        <v>394</v>
      </c>
      <c r="M1524" s="279" t="s">
        <v>394</v>
      </c>
      <c r="N1524" s="279" t="s">
        <v>394</v>
      </c>
      <c r="O1524" s="279" t="s">
        <v>394</v>
      </c>
      <c r="P1524" s="315">
        <v>0</v>
      </c>
      <c r="Q1524" s="279" t="s">
        <v>394</v>
      </c>
      <c r="R1524" s="315" t="s">
        <v>394</v>
      </c>
      <c r="S1524" s="279" t="s">
        <v>394</v>
      </c>
      <c r="T1524" s="279" t="s">
        <v>394</v>
      </c>
      <c r="U1524" s="315" t="s">
        <v>394</v>
      </c>
      <c r="V1524" s="315" t="s">
        <v>394</v>
      </c>
      <c r="W1524" s="315" t="s">
        <v>394</v>
      </c>
      <c r="X1524" s="315" t="s">
        <v>394</v>
      </c>
      <c r="Y1524" s="281"/>
      <c r="Z1524" s="315" t="s">
        <v>394</v>
      </c>
      <c r="AA1524" s="315" t="s">
        <v>394</v>
      </c>
      <c r="AB1524" s="281"/>
      <c r="AC1524" s="279" t="s">
        <v>855</v>
      </c>
      <c r="AF1524" s="276" t="str">
        <f>IFERROR(VLOOKUP(A1524,'[1]قوائم الترجمة'!AC$2:AD$2397,1,0),"م")</f>
        <v>م</v>
      </c>
      <c r="AG1524" s="232"/>
      <c r="AH1524" s="233"/>
      <c r="AI1524" s="233"/>
      <c r="AJ1524" s="233"/>
      <c r="AL1524" s="267"/>
      <c r="AM1524" s="235"/>
      <c r="AO1524" s="236"/>
      <c r="AU1524" s="234"/>
    </row>
    <row r="1525" spans="1:47" ht="21" x14ac:dyDescent="0.4">
      <c r="A1525" s="278">
        <v>119464</v>
      </c>
      <c r="B1525" s="279" t="s">
        <v>6045</v>
      </c>
      <c r="C1525" s="279" t="s">
        <v>135</v>
      </c>
      <c r="D1525" s="279" t="s">
        <v>257</v>
      </c>
      <c r="E1525" s="279" t="s">
        <v>394</v>
      </c>
      <c r="F1525" s="303"/>
      <c r="G1525" s="303"/>
      <c r="H1525" s="279" t="s">
        <v>394</v>
      </c>
      <c r="I1525" s="279" t="s">
        <v>539</v>
      </c>
      <c r="J1525" s="279" t="s">
        <v>394</v>
      </c>
      <c r="K1525" s="279" t="s">
        <v>394</v>
      </c>
      <c r="L1525" s="279" t="s">
        <v>394</v>
      </c>
      <c r="M1525" s="279" t="s">
        <v>394</v>
      </c>
      <c r="N1525" s="279" t="s">
        <v>394</v>
      </c>
      <c r="O1525" s="279" t="s">
        <v>394</v>
      </c>
      <c r="P1525" s="315">
        <v>0</v>
      </c>
      <c r="Q1525" s="279" t="s">
        <v>394</v>
      </c>
      <c r="R1525" s="315" t="s">
        <v>394</v>
      </c>
      <c r="S1525" s="279" t="s">
        <v>394</v>
      </c>
      <c r="T1525" s="279" t="s">
        <v>394</v>
      </c>
      <c r="U1525" s="315" t="s">
        <v>394</v>
      </c>
      <c r="V1525" s="315" t="s">
        <v>394</v>
      </c>
      <c r="W1525" s="315" t="s">
        <v>394</v>
      </c>
      <c r="X1525" s="315" t="s">
        <v>394</v>
      </c>
      <c r="Y1525" s="281"/>
      <c r="Z1525" s="315" t="s">
        <v>394</v>
      </c>
      <c r="AA1525" s="315" t="s">
        <v>394</v>
      </c>
      <c r="AB1525" s="281"/>
      <c r="AC1525" s="279" t="s">
        <v>855</v>
      </c>
      <c r="AF1525" s="276" t="str">
        <f>IFERROR(VLOOKUP(A1525,'[1]قوائم الترجمة'!AC$2:AD$2397,1,0),"م")</f>
        <v>م</v>
      </c>
      <c r="AG1525" s="245"/>
      <c r="AH1525" s="246"/>
      <c r="AI1525" s="246"/>
      <c r="AJ1525" s="246"/>
      <c r="AL1525" s="267"/>
      <c r="AM1525" s="235"/>
      <c r="AO1525" s="248"/>
      <c r="AU1525" s="234"/>
    </row>
    <row r="1526" spans="1:47" ht="21" x14ac:dyDescent="0.4">
      <c r="A1526" s="278">
        <v>119465</v>
      </c>
      <c r="B1526" s="279" t="s">
        <v>4808</v>
      </c>
      <c r="C1526" s="279" t="s">
        <v>485</v>
      </c>
      <c r="D1526" s="279" t="s">
        <v>1338</v>
      </c>
      <c r="E1526" s="279" t="s">
        <v>5660</v>
      </c>
      <c r="F1526" s="279" t="s">
        <v>8374</v>
      </c>
      <c r="G1526" s="279" t="s">
        <v>402</v>
      </c>
      <c r="H1526" s="279" t="s">
        <v>425</v>
      </c>
      <c r="I1526" s="279" t="s">
        <v>61</v>
      </c>
      <c r="J1526" s="279" t="s">
        <v>8112</v>
      </c>
      <c r="K1526" s="321">
        <v>2006</v>
      </c>
      <c r="L1526" s="279" t="s">
        <v>402</v>
      </c>
      <c r="M1526" s="279" t="s">
        <v>394</v>
      </c>
      <c r="N1526" s="279" t="s">
        <v>394</v>
      </c>
      <c r="O1526" s="279" t="s">
        <v>394</v>
      </c>
      <c r="P1526" s="315">
        <v>0</v>
      </c>
      <c r="Q1526" s="278"/>
      <c r="S1526" s="279" t="s">
        <v>394</v>
      </c>
      <c r="T1526" s="279" t="s">
        <v>394</v>
      </c>
      <c r="AC1526" s="279" t="s">
        <v>394</v>
      </c>
      <c r="AF1526" s="276">
        <f>IFERROR(VLOOKUP(A1526,'[1]قوائم الترجمة'!AC$2:AD$2397,1,0),"م")</f>
        <v>119465</v>
      </c>
      <c r="AG1526" s="232"/>
      <c r="AH1526" s="233"/>
      <c r="AI1526" s="233"/>
      <c r="AJ1526" s="233"/>
      <c r="AL1526" s="267"/>
      <c r="AM1526" s="235"/>
      <c r="AU1526" s="234"/>
    </row>
    <row r="1527" spans="1:47" ht="21" x14ac:dyDescent="0.4">
      <c r="A1527" s="278">
        <v>119466</v>
      </c>
      <c r="B1527" s="279" t="s">
        <v>4807</v>
      </c>
      <c r="C1527" s="279" t="s">
        <v>65</v>
      </c>
      <c r="D1527" s="279" t="s">
        <v>215</v>
      </c>
      <c r="E1527" s="279" t="s">
        <v>394</v>
      </c>
      <c r="F1527" s="303"/>
      <c r="G1527" s="303"/>
      <c r="H1527" s="279" t="s">
        <v>394</v>
      </c>
      <c r="I1527" s="279" t="s">
        <v>540</v>
      </c>
      <c r="J1527" s="279" t="s">
        <v>394</v>
      </c>
      <c r="K1527" s="279" t="s">
        <v>394</v>
      </c>
      <c r="L1527" s="279" t="s">
        <v>394</v>
      </c>
      <c r="M1527" s="279" t="s">
        <v>394</v>
      </c>
      <c r="N1527" s="279" t="s">
        <v>394</v>
      </c>
      <c r="O1527" s="279" t="s">
        <v>394</v>
      </c>
      <c r="P1527" s="315">
        <v>0</v>
      </c>
      <c r="Q1527" s="279" t="s">
        <v>394</v>
      </c>
      <c r="R1527" s="315" t="s">
        <v>394</v>
      </c>
      <c r="S1527" s="279" t="s">
        <v>394</v>
      </c>
      <c r="T1527" s="279" t="s">
        <v>394</v>
      </c>
      <c r="U1527" s="315" t="s">
        <v>394</v>
      </c>
      <c r="V1527" s="315" t="s">
        <v>394</v>
      </c>
      <c r="W1527" s="315" t="s">
        <v>394</v>
      </c>
      <c r="X1527" s="315" t="s">
        <v>394</v>
      </c>
      <c r="Y1527" s="281"/>
      <c r="Z1527" s="315" t="s">
        <v>394</v>
      </c>
      <c r="AA1527" s="315" t="s">
        <v>394</v>
      </c>
      <c r="AB1527" s="281"/>
      <c r="AC1527" s="279" t="s">
        <v>394</v>
      </c>
      <c r="AF1527" s="276" t="str">
        <f>IFERROR(VLOOKUP(A1527,'[1]قوائم الترجمة'!AC$2:AD$2397,1,0),"م")</f>
        <v>م</v>
      </c>
      <c r="AG1527" s="232"/>
      <c r="AH1527" s="233"/>
      <c r="AI1527" s="233"/>
      <c r="AJ1527" s="233"/>
      <c r="AL1527" s="267"/>
      <c r="AM1527" s="235"/>
      <c r="AO1527" s="236"/>
      <c r="AU1527" s="234"/>
    </row>
    <row r="1528" spans="1:47" ht="21" x14ac:dyDescent="0.4">
      <c r="A1528" s="278">
        <v>119467</v>
      </c>
      <c r="B1528" s="279" t="s">
        <v>6056</v>
      </c>
      <c r="C1528" s="279" t="s">
        <v>65</v>
      </c>
      <c r="D1528" s="279" t="s">
        <v>331</v>
      </c>
      <c r="E1528" s="279" t="s">
        <v>394</v>
      </c>
      <c r="F1528" s="303"/>
      <c r="G1528" s="303"/>
      <c r="H1528" s="279" t="s">
        <v>394</v>
      </c>
      <c r="I1528" s="279" t="s">
        <v>540</v>
      </c>
      <c r="J1528" s="279" t="s">
        <v>394</v>
      </c>
      <c r="K1528" s="315" t="s">
        <v>394</v>
      </c>
      <c r="L1528" s="279" t="s">
        <v>394</v>
      </c>
      <c r="M1528" s="279" t="s">
        <v>394</v>
      </c>
      <c r="N1528" s="279" t="s">
        <v>394</v>
      </c>
      <c r="O1528" s="279" t="s">
        <v>394</v>
      </c>
      <c r="P1528" s="315">
        <v>0</v>
      </c>
      <c r="Q1528" s="279" t="s">
        <v>394</v>
      </c>
      <c r="R1528" s="315" t="s">
        <v>394</v>
      </c>
      <c r="S1528" s="279" t="s">
        <v>394</v>
      </c>
      <c r="T1528" s="279" t="s">
        <v>394</v>
      </c>
      <c r="U1528" s="315" t="s">
        <v>394</v>
      </c>
      <c r="V1528" s="315" t="s">
        <v>394</v>
      </c>
      <c r="W1528" s="315" t="s">
        <v>394</v>
      </c>
      <c r="X1528" s="315" t="s">
        <v>394</v>
      </c>
      <c r="Y1528" s="281"/>
      <c r="Z1528" s="315" t="s">
        <v>394</v>
      </c>
      <c r="AA1528" s="315" t="s">
        <v>394</v>
      </c>
      <c r="AB1528" s="281"/>
      <c r="AC1528" s="279" t="s">
        <v>855</v>
      </c>
      <c r="AF1528" s="276" t="str">
        <f>IFERROR(VLOOKUP(A1528,'[1]قوائم الترجمة'!AC$2:AD$2397,1,0),"م")</f>
        <v>م</v>
      </c>
      <c r="AG1528" s="232"/>
      <c r="AH1528" s="233"/>
      <c r="AI1528" s="233"/>
      <c r="AJ1528" s="233"/>
      <c r="AL1528" s="267"/>
      <c r="AM1528" s="235"/>
      <c r="AO1528" s="236"/>
      <c r="AU1528" s="234"/>
    </row>
    <row r="1529" spans="1:47" ht="21" x14ac:dyDescent="0.4">
      <c r="A1529" s="278">
        <v>119468</v>
      </c>
      <c r="B1529" s="279" t="s">
        <v>1378</v>
      </c>
      <c r="C1529" s="279" t="s">
        <v>117</v>
      </c>
      <c r="D1529" s="279" t="s">
        <v>267</v>
      </c>
      <c r="E1529" s="279" t="s">
        <v>394</v>
      </c>
      <c r="F1529" s="303"/>
      <c r="G1529" s="303"/>
      <c r="H1529" s="279" t="s">
        <v>394</v>
      </c>
      <c r="I1529" s="279" t="s">
        <v>539</v>
      </c>
      <c r="J1529" s="279" t="s">
        <v>394</v>
      </c>
      <c r="K1529" s="315" t="s">
        <v>394</v>
      </c>
      <c r="L1529" s="279" t="s">
        <v>394</v>
      </c>
      <c r="M1529" s="279" t="s">
        <v>394</v>
      </c>
      <c r="N1529" s="279" t="s">
        <v>394</v>
      </c>
      <c r="O1529" s="279" t="s">
        <v>394</v>
      </c>
      <c r="P1529" s="315">
        <v>0</v>
      </c>
      <c r="Q1529" s="279" t="s">
        <v>394</v>
      </c>
      <c r="R1529" s="315" t="s">
        <v>394</v>
      </c>
      <c r="S1529" s="279" t="s">
        <v>394</v>
      </c>
      <c r="T1529" s="279" t="s">
        <v>394</v>
      </c>
      <c r="U1529" s="315" t="s">
        <v>394</v>
      </c>
      <c r="V1529" s="315" t="s">
        <v>394</v>
      </c>
      <c r="W1529" s="315" t="s">
        <v>394</v>
      </c>
      <c r="X1529" s="315" t="s">
        <v>394</v>
      </c>
      <c r="Y1529" s="281"/>
      <c r="Z1529" s="315" t="s">
        <v>394</v>
      </c>
      <c r="AA1529" s="315" t="s">
        <v>394</v>
      </c>
      <c r="AB1529" s="281"/>
      <c r="AC1529" s="279" t="s">
        <v>855</v>
      </c>
      <c r="AF1529" s="276" t="str">
        <f>IFERROR(VLOOKUP(A1529,'[1]قوائم الترجمة'!AC$2:AD$2397,1,0),"م")</f>
        <v>م</v>
      </c>
      <c r="AG1529" s="232"/>
      <c r="AH1529" s="233"/>
      <c r="AI1529" s="233"/>
      <c r="AJ1529" s="233"/>
      <c r="AL1529" s="267"/>
      <c r="AM1529" s="235"/>
      <c r="AO1529" s="236"/>
      <c r="AU1529" s="234"/>
    </row>
    <row r="1530" spans="1:47" ht="21" x14ac:dyDescent="0.4">
      <c r="A1530" s="278">
        <v>119469</v>
      </c>
      <c r="B1530" s="279" t="s">
        <v>6058</v>
      </c>
      <c r="C1530" s="279" t="s">
        <v>87</v>
      </c>
      <c r="D1530" s="279" t="s">
        <v>6059</v>
      </c>
      <c r="E1530" s="279" t="s">
        <v>394</v>
      </c>
      <c r="F1530" s="303"/>
      <c r="G1530" s="303"/>
      <c r="H1530" s="279" t="s">
        <v>394</v>
      </c>
      <c r="I1530" s="279" t="s">
        <v>540</v>
      </c>
      <c r="J1530" s="279" t="s">
        <v>394</v>
      </c>
      <c r="K1530" s="279" t="s">
        <v>394</v>
      </c>
      <c r="L1530" s="279" t="s">
        <v>394</v>
      </c>
      <c r="M1530" s="279" t="s">
        <v>394</v>
      </c>
      <c r="N1530" s="279" t="s">
        <v>394</v>
      </c>
      <c r="O1530" s="279" t="s">
        <v>394</v>
      </c>
      <c r="P1530" s="315">
        <v>0</v>
      </c>
      <c r="Q1530" s="279" t="s">
        <v>394</v>
      </c>
      <c r="R1530" s="315" t="s">
        <v>394</v>
      </c>
      <c r="S1530" s="279" t="s">
        <v>394</v>
      </c>
      <c r="T1530" s="279" t="s">
        <v>394</v>
      </c>
      <c r="U1530" s="315" t="s">
        <v>394</v>
      </c>
      <c r="V1530" s="315" t="s">
        <v>394</v>
      </c>
      <c r="W1530" s="315" t="s">
        <v>394</v>
      </c>
      <c r="X1530" s="315" t="s">
        <v>394</v>
      </c>
      <c r="Y1530" s="281"/>
      <c r="Z1530" s="315" t="s">
        <v>394</v>
      </c>
      <c r="AA1530" s="315" t="s">
        <v>394</v>
      </c>
      <c r="AB1530" s="281"/>
      <c r="AC1530" s="279" t="s">
        <v>855</v>
      </c>
      <c r="AF1530" s="276" t="str">
        <f>IFERROR(VLOOKUP(A1530,'[1]قوائم الترجمة'!AC$2:AD$2397,1,0),"م")</f>
        <v>م</v>
      </c>
      <c r="AG1530" s="232"/>
      <c r="AH1530" s="233"/>
      <c r="AI1530" s="233"/>
      <c r="AJ1530" s="233"/>
      <c r="AL1530" s="267"/>
      <c r="AM1530" s="235"/>
      <c r="AO1530" s="236"/>
      <c r="AU1530" s="234"/>
    </row>
    <row r="1531" spans="1:47" ht="21" x14ac:dyDescent="0.4">
      <c r="A1531" s="278">
        <v>119470</v>
      </c>
      <c r="B1531" s="279" t="s">
        <v>4806</v>
      </c>
      <c r="C1531" s="279" t="s">
        <v>62</v>
      </c>
      <c r="D1531" s="279" t="s">
        <v>263</v>
      </c>
      <c r="E1531" s="279" t="s">
        <v>394</v>
      </c>
      <c r="F1531" s="303"/>
      <c r="G1531" s="303"/>
      <c r="H1531" s="279" t="s">
        <v>394</v>
      </c>
      <c r="I1531" s="279" t="s">
        <v>61</v>
      </c>
      <c r="J1531" s="279" t="s">
        <v>394</v>
      </c>
      <c r="K1531" s="279" t="s">
        <v>394</v>
      </c>
      <c r="L1531" s="279" t="s">
        <v>394</v>
      </c>
      <c r="M1531" s="279" t="s">
        <v>394</v>
      </c>
      <c r="N1531" s="279" t="s">
        <v>394</v>
      </c>
      <c r="O1531" s="279" t="s">
        <v>394</v>
      </c>
      <c r="P1531" s="315">
        <v>0</v>
      </c>
      <c r="Q1531" s="279" t="s">
        <v>394</v>
      </c>
      <c r="R1531" s="315" t="s">
        <v>394</v>
      </c>
      <c r="S1531" s="279" t="s">
        <v>394</v>
      </c>
      <c r="T1531" s="279" t="s">
        <v>394</v>
      </c>
      <c r="U1531" s="315" t="s">
        <v>394</v>
      </c>
      <c r="V1531" s="315" t="s">
        <v>394</v>
      </c>
      <c r="W1531" s="315" t="s">
        <v>394</v>
      </c>
      <c r="X1531" s="315" t="s">
        <v>394</v>
      </c>
      <c r="Y1531" s="281"/>
      <c r="Z1531" s="315" t="s">
        <v>394</v>
      </c>
      <c r="AA1531" s="315" t="s">
        <v>394</v>
      </c>
      <c r="AB1531" s="281"/>
      <c r="AC1531" s="279" t="s">
        <v>855</v>
      </c>
      <c r="AF1531" s="276" t="str">
        <f>IFERROR(VLOOKUP(A1531,'[1]قوائم الترجمة'!AC$2:AD$2397,1,0),"م")</f>
        <v>م</v>
      </c>
      <c r="AG1531" s="232"/>
      <c r="AH1531" s="233"/>
      <c r="AI1531" s="233"/>
      <c r="AJ1531" s="233"/>
      <c r="AL1531" s="267"/>
      <c r="AM1531" s="235"/>
      <c r="AU1531" s="234"/>
    </row>
    <row r="1532" spans="1:47" ht="21" x14ac:dyDescent="0.4">
      <c r="A1532" s="278">
        <v>119471</v>
      </c>
      <c r="B1532" s="279" t="s">
        <v>6064</v>
      </c>
      <c r="C1532" s="279" t="s">
        <v>73</v>
      </c>
      <c r="D1532" s="279" t="s">
        <v>299</v>
      </c>
      <c r="E1532" s="279" t="s">
        <v>394</v>
      </c>
      <c r="F1532" s="303"/>
      <c r="G1532" s="303"/>
      <c r="H1532" s="279" t="s">
        <v>394</v>
      </c>
      <c r="I1532" s="279" t="s">
        <v>538</v>
      </c>
      <c r="J1532" s="279" t="s">
        <v>394</v>
      </c>
      <c r="K1532" s="279" t="s">
        <v>394</v>
      </c>
      <c r="L1532" s="279" t="s">
        <v>394</v>
      </c>
      <c r="M1532" s="279" t="s">
        <v>394</v>
      </c>
      <c r="N1532" s="279" t="s">
        <v>394</v>
      </c>
      <c r="O1532" s="279" t="s">
        <v>394</v>
      </c>
      <c r="P1532" s="315">
        <v>0</v>
      </c>
      <c r="Q1532" s="279" t="s">
        <v>394</v>
      </c>
      <c r="R1532" s="315" t="s">
        <v>394</v>
      </c>
      <c r="S1532" s="279" t="s">
        <v>394</v>
      </c>
      <c r="T1532" s="279" t="s">
        <v>394</v>
      </c>
      <c r="U1532" s="315" t="s">
        <v>394</v>
      </c>
      <c r="V1532" s="315" t="s">
        <v>394</v>
      </c>
      <c r="W1532" s="315" t="s">
        <v>394</v>
      </c>
      <c r="X1532" s="315" t="s">
        <v>394</v>
      </c>
      <c r="Y1532" s="281"/>
      <c r="Z1532" s="315" t="s">
        <v>394</v>
      </c>
      <c r="AA1532" s="315" t="s">
        <v>394</v>
      </c>
      <c r="AB1532" s="281"/>
      <c r="AC1532" s="279" t="s">
        <v>855</v>
      </c>
      <c r="AF1532" s="276" t="str">
        <f>IFERROR(VLOOKUP(A1532,'[1]قوائم الترجمة'!AC$2:AD$2397,1,0),"م")</f>
        <v>م</v>
      </c>
      <c r="AG1532" s="232"/>
      <c r="AH1532" s="233"/>
      <c r="AI1532" s="233"/>
      <c r="AJ1532" s="233"/>
      <c r="AL1532" s="267"/>
      <c r="AM1532" s="235"/>
      <c r="AU1532" s="234"/>
    </row>
    <row r="1533" spans="1:47" ht="21" x14ac:dyDescent="0.4">
      <c r="A1533" s="278">
        <v>119472</v>
      </c>
      <c r="B1533" s="279" t="s">
        <v>6067</v>
      </c>
      <c r="C1533" s="279" t="s">
        <v>100</v>
      </c>
      <c r="D1533" s="279" t="s">
        <v>257</v>
      </c>
      <c r="E1533" s="279" t="s">
        <v>394</v>
      </c>
      <c r="F1533" s="303"/>
      <c r="G1533" s="303"/>
      <c r="H1533" s="279" t="s">
        <v>394</v>
      </c>
      <c r="I1533" s="279" t="s">
        <v>539</v>
      </c>
      <c r="J1533" s="279" t="s">
        <v>394</v>
      </c>
      <c r="K1533" s="279" t="s">
        <v>394</v>
      </c>
      <c r="L1533" s="279" t="s">
        <v>394</v>
      </c>
      <c r="M1533" s="279" t="s">
        <v>394</v>
      </c>
      <c r="N1533" s="279" t="s">
        <v>394</v>
      </c>
      <c r="O1533" s="279" t="s">
        <v>394</v>
      </c>
      <c r="P1533" s="315">
        <v>0</v>
      </c>
      <c r="Q1533" s="279" t="s">
        <v>394</v>
      </c>
      <c r="R1533" s="315" t="s">
        <v>394</v>
      </c>
      <c r="S1533" s="279" t="s">
        <v>394</v>
      </c>
      <c r="T1533" s="279" t="s">
        <v>394</v>
      </c>
      <c r="U1533" s="315" t="s">
        <v>394</v>
      </c>
      <c r="V1533" s="315" t="s">
        <v>394</v>
      </c>
      <c r="W1533" s="315" t="s">
        <v>394</v>
      </c>
      <c r="X1533" s="315" t="s">
        <v>394</v>
      </c>
      <c r="Y1533" s="281"/>
      <c r="Z1533" s="315" t="s">
        <v>394</v>
      </c>
      <c r="AA1533" s="315" t="s">
        <v>394</v>
      </c>
      <c r="AB1533" s="281"/>
      <c r="AC1533" s="279" t="s">
        <v>855</v>
      </c>
      <c r="AF1533" s="276" t="str">
        <f>IFERROR(VLOOKUP(A1533,'[1]قوائم الترجمة'!AC$2:AD$2397,1,0),"م")</f>
        <v>م</v>
      </c>
      <c r="AG1533" s="232"/>
      <c r="AH1533" s="233"/>
      <c r="AI1533" s="233"/>
      <c r="AJ1533" s="233"/>
      <c r="AL1533" s="267"/>
      <c r="AM1533" s="235"/>
      <c r="AU1533" s="234"/>
    </row>
    <row r="1534" spans="1:47" ht="21" x14ac:dyDescent="0.4">
      <c r="A1534" s="278">
        <v>119475</v>
      </c>
      <c r="B1534" s="279" t="s">
        <v>1558</v>
      </c>
      <c r="C1534" s="279" t="s">
        <v>1107</v>
      </c>
      <c r="D1534" s="279" t="s">
        <v>684</v>
      </c>
      <c r="E1534" s="279" t="s">
        <v>5660</v>
      </c>
      <c r="F1534" s="279" t="s">
        <v>8448</v>
      </c>
      <c r="G1534" s="279" t="s">
        <v>8954</v>
      </c>
      <c r="H1534" s="279" t="s">
        <v>425</v>
      </c>
      <c r="I1534" s="279" t="s">
        <v>538</v>
      </c>
      <c r="J1534" s="279" t="s">
        <v>403</v>
      </c>
      <c r="K1534" s="280">
        <v>2013</v>
      </c>
      <c r="L1534" s="279" t="s">
        <v>402</v>
      </c>
      <c r="M1534" s="279" t="s">
        <v>394</v>
      </c>
      <c r="N1534" s="279" t="s">
        <v>394</v>
      </c>
      <c r="O1534" s="279" t="s">
        <v>394</v>
      </c>
      <c r="P1534" s="315">
        <v>0</v>
      </c>
      <c r="Q1534" s="278"/>
      <c r="S1534" s="279" t="s">
        <v>394</v>
      </c>
      <c r="T1534" s="279" t="s">
        <v>394</v>
      </c>
      <c r="AC1534" s="279" t="s">
        <v>855</v>
      </c>
      <c r="AF1534" s="276">
        <f>IFERROR(VLOOKUP(A1534,'[1]قوائم الترجمة'!AC$2:AD$2397,1,0),"م")</f>
        <v>119475</v>
      </c>
      <c r="AG1534" s="232"/>
      <c r="AH1534" s="233"/>
      <c r="AI1534" s="233"/>
      <c r="AJ1534" s="233"/>
      <c r="AL1534" s="267"/>
      <c r="AM1534" s="235"/>
      <c r="AO1534" s="236"/>
      <c r="AU1534" s="234"/>
    </row>
    <row r="1535" spans="1:47" ht="21" x14ac:dyDescent="0.4">
      <c r="A1535" s="278">
        <v>119478</v>
      </c>
      <c r="B1535" s="279" t="s">
        <v>4805</v>
      </c>
      <c r="C1535" s="279" t="s">
        <v>120</v>
      </c>
      <c r="D1535" s="279" t="s">
        <v>273</v>
      </c>
      <c r="E1535" s="279" t="s">
        <v>394</v>
      </c>
      <c r="F1535" s="303"/>
      <c r="G1535" s="303"/>
      <c r="H1535" s="279" t="s">
        <v>394</v>
      </c>
      <c r="I1535" s="279" t="s">
        <v>67</v>
      </c>
      <c r="J1535" s="279" t="s">
        <v>394</v>
      </c>
      <c r="K1535" s="279" t="s">
        <v>394</v>
      </c>
      <c r="L1535" s="279" t="s">
        <v>394</v>
      </c>
      <c r="M1535" s="279" t="s">
        <v>394</v>
      </c>
      <c r="N1535" s="279" t="s">
        <v>394</v>
      </c>
      <c r="O1535" s="279" t="s">
        <v>394</v>
      </c>
      <c r="P1535" s="315">
        <v>0</v>
      </c>
      <c r="Q1535" s="279" t="s">
        <v>394</v>
      </c>
      <c r="R1535" s="315" t="s">
        <v>394</v>
      </c>
      <c r="S1535" s="279" t="s">
        <v>394</v>
      </c>
      <c r="T1535" s="279" t="s">
        <v>394</v>
      </c>
      <c r="U1535" s="315" t="s">
        <v>394</v>
      </c>
      <c r="V1535" s="315" t="s">
        <v>394</v>
      </c>
      <c r="W1535" s="315" t="s">
        <v>394</v>
      </c>
      <c r="X1535" s="315" t="s">
        <v>394</v>
      </c>
      <c r="Y1535" s="281"/>
      <c r="Z1535" s="315" t="s">
        <v>394</v>
      </c>
      <c r="AA1535" s="315" t="s">
        <v>394</v>
      </c>
      <c r="AB1535" s="281"/>
      <c r="AC1535" s="279" t="s">
        <v>394</v>
      </c>
      <c r="AF1535" s="276" t="str">
        <f>IFERROR(VLOOKUP(A1535,'[1]قوائم الترجمة'!AC$2:AD$2397,1,0),"م")</f>
        <v>م</v>
      </c>
      <c r="AG1535" s="232"/>
      <c r="AH1535" s="233"/>
      <c r="AI1535" s="233"/>
      <c r="AJ1535" s="233"/>
      <c r="AL1535" s="267"/>
      <c r="AM1535" s="235"/>
      <c r="AU1535" s="234"/>
    </row>
    <row r="1536" spans="1:47" ht="21" x14ac:dyDescent="0.4">
      <c r="A1536" s="278">
        <v>119480</v>
      </c>
      <c r="B1536" s="279" t="s">
        <v>1557</v>
      </c>
      <c r="C1536" s="279" t="s">
        <v>1011</v>
      </c>
      <c r="D1536" s="279" t="s">
        <v>212</v>
      </c>
      <c r="E1536" s="279" t="s">
        <v>394</v>
      </c>
      <c r="F1536" s="303"/>
      <c r="G1536" s="303"/>
      <c r="H1536" s="279" t="s">
        <v>394</v>
      </c>
      <c r="I1536" s="279" t="s">
        <v>542</v>
      </c>
      <c r="J1536" s="279" t="s">
        <v>394</v>
      </c>
      <c r="K1536" s="279" t="s">
        <v>394</v>
      </c>
      <c r="L1536" s="279" t="s">
        <v>394</v>
      </c>
      <c r="M1536" s="279" t="s">
        <v>394</v>
      </c>
      <c r="N1536" s="279" t="s">
        <v>394</v>
      </c>
      <c r="O1536" s="279" t="s">
        <v>394</v>
      </c>
      <c r="P1536" s="315">
        <v>0</v>
      </c>
      <c r="Q1536" s="279" t="s">
        <v>394</v>
      </c>
      <c r="R1536" s="315" t="s">
        <v>394</v>
      </c>
      <c r="S1536" s="279" t="s">
        <v>394</v>
      </c>
      <c r="T1536" s="279" t="s">
        <v>394</v>
      </c>
      <c r="U1536" s="315" t="s">
        <v>394</v>
      </c>
      <c r="V1536" s="315" t="s">
        <v>394</v>
      </c>
      <c r="W1536" s="315" t="s">
        <v>394</v>
      </c>
      <c r="X1536" s="315" t="s">
        <v>394</v>
      </c>
      <c r="Y1536" s="281"/>
      <c r="Z1536" s="315" t="s">
        <v>394</v>
      </c>
      <c r="AA1536" s="315" t="s">
        <v>394</v>
      </c>
      <c r="AB1536" s="281"/>
      <c r="AC1536" s="279" t="s">
        <v>855</v>
      </c>
      <c r="AF1536" s="276" t="str">
        <f>IFERROR(VLOOKUP(A1536,'[1]قوائم الترجمة'!AC$2:AD$2397,1,0),"م")</f>
        <v>م</v>
      </c>
      <c r="AG1536" s="232"/>
      <c r="AH1536" s="233"/>
      <c r="AI1536" s="233"/>
      <c r="AJ1536" s="233"/>
      <c r="AL1536" s="267"/>
      <c r="AM1536" s="235"/>
      <c r="AO1536" s="236"/>
      <c r="AU1536" s="234"/>
    </row>
    <row r="1537" spans="1:47" ht="21" x14ac:dyDescent="0.4">
      <c r="A1537" s="278">
        <v>119485</v>
      </c>
      <c r="B1537" s="279" t="s">
        <v>6089</v>
      </c>
      <c r="C1537" s="279" t="s">
        <v>665</v>
      </c>
      <c r="D1537" s="279" t="s">
        <v>592</v>
      </c>
      <c r="E1537" s="279" t="s">
        <v>394</v>
      </c>
      <c r="F1537" s="303"/>
      <c r="G1537" s="303"/>
      <c r="H1537" s="279" t="s">
        <v>394</v>
      </c>
      <c r="I1537" s="279" t="s">
        <v>540</v>
      </c>
      <c r="J1537" s="279" t="s">
        <v>394</v>
      </c>
      <c r="K1537" s="315" t="s">
        <v>394</v>
      </c>
      <c r="L1537" s="279" t="s">
        <v>394</v>
      </c>
      <c r="M1537" s="279" t="s">
        <v>394</v>
      </c>
      <c r="N1537" s="279" t="s">
        <v>394</v>
      </c>
      <c r="O1537" s="279" t="s">
        <v>394</v>
      </c>
      <c r="P1537" s="315">
        <v>0</v>
      </c>
      <c r="Q1537" s="279" t="s">
        <v>394</v>
      </c>
      <c r="R1537" s="315" t="s">
        <v>394</v>
      </c>
      <c r="S1537" s="279" t="s">
        <v>394</v>
      </c>
      <c r="T1537" s="279" t="s">
        <v>394</v>
      </c>
      <c r="U1537" s="315" t="s">
        <v>394</v>
      </c>
      <c r="V1537" s="315" t="s">
        <v>394</v>
      </c>
      <c r="W1537" s="315" t="s">
        <v>394</v>
      </c>
      <c r="X1537" s="315" t="s">
        <v>394</v>
      </c>
      <c r="Y1537" s="281"/>
      <c r="Z1537" s="315" t="s">
        <v>394</v>
      </c>
      <c r="AA1537" s="315" t="s">
        <v>394</v>
      </c>
      <c r="AB1537" s="281"/>
      <c r="AC1537" s="279" t="s">
        <v>855</v>
      </c>
      <c r="AF1537" s="276" t="str">
        <f>IFERROR(VLOOKUP(A1537,'[1]قوائم الترجمة'!AC$2:AD$2397,1,0),"م")</f>
        <v>م</v>
      </c>
      <c r="AG1537" s="232"/>
      <c r="AH1537" s="233"/>
      <c r="AI1537" s="233"/>
      <c r="AJ1537" s="233"/>
      <c r="AL1537" s="267"/>
      <c r="AM1537" s="235"/>
      <c r="AU1537" s="234"/>
    </row>
    <row r="1538" spans="1:47" ht="21" x14ac:dyDescent="0.4">
      <c r="A1538" s="278">
        <v>119495</v>
      </c>
      <c r="B1538" s="279" t="s">
        <v>4804</v>
      </c>
      <c r="C1538" s="279" t="s">
        <v>1264</v>
      </c>
      <c r="D1538" s="279" t="s">
        <v>297</v>
      </c>
      <c r="E1538" s="279" t="s">
        <v>394</v>
      </c>
      <c r="F1538" s="303"/>
      <c r="G1538" s="303"/>
      <c r="H1538" s="279" t="s">
        <v>394</v>
      </c>
      <c r="I1538" s="279" t="s">
        <v>540</v>
      </c>
      <c r="J1538" s="279" t="s">
        <v>394</v>
      </c>
      <c r="K1538" s="315" t="s">
        <v>394</v>
      </c>
      <c r="L1538" s="279" t="s">
        <v>394</v>
      </c>
      <c r="M1538" s="279" t="s">
        <v>394</v>
      </c>
      <c r="N1538" s="279" t="s">
        <v>394</v>
      </c>
      <c r="O1538" s="279" t="s">
        <v>394</v>
      </c>
      <c r="P1538" s="315">
        <v>0</v>
      </c>
      <c r="Q1538" s="279" t="s">
        <v>394</v>
      </c>
      <c r="R1538" s="315" t="s">
        <v>394</v>
      </c>
      <c r="S1538" s="279" t="s">
        <v>394</v>
      </c>
      <c r="T1538" s="279" t="s">
        <v>394</v>
      </c>
      <c r="U1538" s="315" t="s">
        <v>394</v>
      </c>
      <c r="V1538" s="315" t="s">
        <v>394</v>
      </c>
      <c r="W1538" s="315" t="s">
        <v>394</v>
      </c>
      <c r="X1538" s="315" t="s">
        <v>394</v>
      </c>
      <c r="Y1538" s="281"/>
      <c r="Z1538" s="315" t="s">
        <v>394</v>
      </c>
      <c r="AA1538" s="315" t="s">
        <v>394</v>
      </c>
      <c r="AB1538" s="281"/>
      <c r="AC1538" s="279" t="s">
        <v>855</v>
      </c>
      <c r="AF1538" s="276" t="str">
        <f>IFERROR(VLOOKUP(A1538,'[1]قوائم الترجمة'!AC$2:AD$2397,1,0),"م")</f>
        <v>م</v>
      </c>
      <c r="AG1538" s="232"/>
      <c r="AH1538" s="233"/>
      <c r="AI1538" s="233"/>
      <c r="AJ1538" s="233"/>
      <c r="AL1538" s="267"/>
      <c r="AM1538" s="235"/>
      <c r="AU1538" s="234"/>
    </row>
    <row r="1539" spans="1:47" ht="21" x14ac:dyDescent="0.4">
      <c r="A1539" s="278">
        <v>119507</v>
      </c>
      <c r="B1539" s="279" t="s">
        <v>6155</v>
      </c>
      <c r="C1539" s="279" t="s">
        <v>617</v>
      </c>
      <c r="D1539" s="279" t="s">
        <v>1377</v>
      </c>
      <c r="E1539" s="279" t="s">
        <v>394</v>
      </c>
      <c r="F1539" s="303"/>
      <c r="G1539" s="303"/>
      <c r="H1539" s="279" t="s">
        <v>394</v>
      </c>
      <c r="I1539" s="279" t="s">
        <v>540</v>
      </c>
      <c r="J1539" s="279" t="s">
        <v>394</v>
      </c>
      <c r="K1539" s="279" t="s">
        <v>394</v>
      </c>
      <c r="L1539" s="279" t="s">
        <v>394</v>
      </c>
      <c r="M1539" s="279" t="s">
        <v>394</v>
      </c>
      <c r="N1539" s="279" t="s">
        <v>394</v>
      </c>
      <c r="O1539" s="279" t="s">
        <v>394</v>
      </c>
      <c r="P1539" s="315">
        <v>0</v>
      </c>
      <c r="Q1539" s="279" t="s">
        <v>394</v>
      </c>
      <c r="R1539" s="315" t="s">
        <v>394</v>
      </c>
      <c r="S1539" s="279" t="s">
        <v>394</v>
      </c>
      <c r="T1539" s="279" t="s">
        <v>394</v>
      </c>
      <c r="U1539" s="315" t="s">
        <v>394</v>
      </c>
      <c r="V1539" s="315" t="s">
        <v>394</v>
      </c>
      <c r="W1539" s="315" t="s">
        <v>394</v>
      </c>
      <c r="X1539" s="315" t="s">
        <v>394</v>
      </c>
      <c r="Y1539" s="281"/>
      <c r="Z1539" s="315" t="s">
        <v>394</v>
      </c>
      <c r="AA1539" s="315" t="s">
        <v>394</v>
      </c>
      <c r="AB1539" s="281"/>
      <c r="AC1539" s="279" t="s">
        <v>855</v>
      </c>
      <c r="AF1539" s="276" t="str">
        <f>IFERROR(VLOOKUP(A1539,'[1]قوائم الترجمة'!AC$2:AD$2397,1,0),"م")</f>
        <v>م</v>
      </c>
      <c r="AG1539" s="232"/>
      <c r="AH1539" s="233"/>
      <c r="AI1539" s="233"/>
      <c r="AJ1539" s="233"/>
      <c r="AL1539" s="267"/>
      <c r="AM1539" s="235"/>
      <c r="AU1539" s="234"/>
    </row>
    <row r="1540" spans="1:47" ht="21" x14ac:dyDescent="0.4">
      <c r="A1540" s="278">
        <v>119509</v>
      </c>
      <c r="B1540" s="279" t="s">
        <v>4803</v>
      </c>
      <c r="C1540" s="279" t="s">
        <v>71</v>
      </c>
      <c r="D1540" s="279" t="s">
        <v>237</v>
      </c>
      <c r="E1540" s="279" t="s">
        <v>423</v>
      </c>
      <c r="F1540" s="279" t="s">
        <v>9152</v>
      </c>
      <c r="G1540" s="279" t="s">
        <v>402</v>
      </c>
      <c r="H1540" s="279" t="s">
        <v>425</v>
      </c>
      <c r="I1540" s="279" t="s">
        <v>67</v>
      </c>
      <c r="J1540" s="279" t="s">
        <v>426</v>
      </c>
      <c r="K1540" s="321">
        <v>2016</v>
      </c>
      <c r="L1540" s="279" t="s">
        <v>404</v>
      </c>
      <c r="M1540" s="279" t="s">
        <v>394</v>
      </c>
      <c r="N1540" s="279" t="s">
        <v>394</v>
      </c>
      <c r="O1540" s="279" t="s">
        <v>394</v>
      </c>
      <c r="P1540" s="315">
        <v>0</v>
      </c>
      <c r="Q1540" s="278"/>
      <c r="S1540" s="279" t="s">
        <v>394</v>
      </c>
      <c r="T1540" s="279" t="s">
        <v>394</v>
      </c>
      <c r="AC1540" s="279" t="s">
        <v>394</v>
      </c>
      <c r="AF1540" s="276">
        <f>IFERROR(VLOOKUP(A1540,'[1]قوائم الترجمة'!AC$2:AD$2397,1,0),"م")</f>
        <v>119509</v>
      </c>
      <c r="AG1540" s="232"/>
      <c r="AH1540" s="233"/>
      <c r="AI1540" s="233"/>
      <c r="AJ1540" s="233"/>
      <c r="AL1540" s="267"/>
      <c r="AM1540" s="235"/>
      <c r="AO1540" s="236"/>
      <c r="AU1540" s="234"/>
    </row>
    <row r="1541" spans="1:47" ht="21" x14ac:dyDescent="0.4">
      <c r="A1541" s="278">
        <v>119513</v>
      </c>
      <c r="B1541" s="279" t="s">
        <v>10380</v>
      </c>
      <c r="C1541" s="279" t="s">
        <v>65</v>
      </c>
      <c r="D1541" s="279" t="s">
        <v>248</v>
      </c>
      <c r="E1541" s="279" t="s">
        <v>394</v>
      </c>
      <c r="F1541" s="303"/>
      <c r="G1541" s="303"/>
      <c r="H1541" s="279" t="s">
        <v>394</v>
      </c>
      <c r="I1541" s="279" t="s">
        <v>540</v>
      </c>
      <c r="J1541" s="279" t="s">
        <v>394</v>
      </c>
      <c r="K1541" s="279" t="s">
        <v>394</v>
      </c>
      <c r="L1541" s="279" t="s">
        <v>394</v>
      </c>
      <c r="M1541" s="279" t="s">
        <v>394</v>
      </c>
      <c r="N1541" s="279" t="s">
        <v>394</v>
      </c>
      <c r="O1541" s="279" t="s">
        <v>394</v>
      </c>
      <c r="P1541" s="315">
        <v>0</v>
      </c>
      <c r="Q1541" s="279" t="s">
        <v>394</v>
      </c>
      <c r="R1541" s="315" t="s">
        <v>394</v>
      </c>
      <c r="S1541" s="279" t="s">
        <v>394</v>
      </c>
      <c r="T1541" s="279" t="s">
        <v>394</v>
      </c>
      <c r="U1541" s="315" t="s">
        <v>394</v>
      </c>
      <c r="V1541" s="315" t="s">
        <v>394</v>
      </c>
      <c r="W1541" s="315" t="s">
        <v>394</v>
      </c>
      <c r="X1541" s="315" t="s">
        <v>394</v>
      </c>
      <c r="Y1541" s="281"/>
      <c r="Z1541" s="315" t="s">
        <v>394</v>
      </c>
      <c r="AA1541" s="315" t="s">
        <v>394</v>
      </c>
      <c r="AB1541" s="281"/>
      <c r="AC1541" s="279" t="s">
        <v>855</v>
      </c>
      <c r="AF1541" s="276" t="str">
        <f>IFERROR(VLOOKUP(A1541,'[1]قوائم الترجمة'!AC$2:AD$2397,1,0),"م")</f>
        <v>م</v>
      </c>
      <c r="AG1541" s="232"/>
      <c r="AH1541" s="233"/>
      <c r="AI1541" s="233"/>
      <c r="AJ1541" s="233"/>
      <c r="AL1541" s="267"/>
      <c r="AM1541" s="235"/>
      <c r="AO1541" s="236"/>
      <c r="AU1541" s="234"/>
    </row>
    <row r="1542" spans="1:47" ht="21" x14ac:dyDescent="0.4">
      <c r="A1542" s="278">
        <v>119514</v>
      </c>
      <c r="B1542" s="279" t="s">
        <v>4801</v>
      </c>
      <c r="C1542" s="279" t="s">
        <v>4802</v>
      </c>
      <c r="D1542" s="279" t="s">
        <v>236</v>
      </c>
      <c r="E1542" s="279" t="s">
        <v>424</v>
      </c>
      <c r="F1542" s="279" t="s">
        <v>9212</v>
      </c>
      <c r="G1542" s="279" t="s">
        <v>402</v>
      </c>
      <c r="H1542" s="279" t="s">
        <v>425</v>
      </c>
      <c r="I1542" s="279" t="s">
        <v>61</v>
      </c>
      <c r="J1542" s="279" t="s">
        <v>403</v>
      </c>
      <c r="K1542" s="280">
        <v>2012</v>
      </c>
      <c r="L1542" s="279" t="s">
        <v>404</v>
      </c>
      <c r="M1542" s="279" t="s">
        <v>394</v>
      </c>
      <c r="N1542" s="279" t="s">
        <v>394</v>
      </c>
      <c r="O1542" s="279" t="s">
        <v>394</v>
      </c>
      <c r="P1542" s="315">
        <v>0</v>
      </c>
      <c r="Q1542" s="278"/>
      <c r="S1542" s="279" t="s">
        <v>394</v>
      </c>
      <c r="T1542" s="279" t="s">
        <v>394</v>
      </c>
      <c r="AC1542" s="279" t="s">
        <v>394</v>
      </c>
      <c r="AF1542" s="276">
        <f>IFERROR(VLOOKUP(A1542,'[1]قوائم الترجمة'!AC$2:AD$2397,1,0),"م")</f>
        <v>119514</v>
      </c>
      <c r="AG1542" s="232"/>
      <c r="AH1542" s="233"/>
      <c r="AI1542" s="233"/>
      <c r="AJ1542" s="233"/>
      <c r="AL1542" s="267"/>
      <c r="AM1542" s="235"/>
      <c r="AU1542" s="234"/>
    </row>
    <row r="1543" spans="1:47" ht="21" x14ac:dyDescent="0.4">
      <c r="A1543" s="278">
        <v>119515</v>
      </c>
      <c r="B1543" s="279" t="s">
        <v>4800</v>
      </c>
      <c r="C1543" s="279" t="s">
        <v>174</v>
      </c>
      <c r="D1543" s="279" t="s">
        <v>462</v>
      </c>
      <c r="E1543" s="279" t="s">
        <v>394</v>
      </c>
      <c r="F1543" s="303"/>
      <c r="G1543" s="303"/>
      <c r="H1543" s="279" t="s">
        <v>394</v>
      </c>
      <c r="I1543" s="279" t="s">
        <v>540</v>
      </c>
      <c r="J1543" s="279" t="s">
        <v>394</v>
      </c>
      <c r="K1543" s="279" t="s">
        <v>394</v>
      </c>
      <c r="L1543" s="279" t="s">
        <v>394</v>
      </c>
      <c r="M1543" s="279" t="s">
        <v>394</v>
      </c>
      <c r="N1543" s="279" t="s">
        <v>394</v>
      </c>
      <c r="O1543" s="279" t="s">
        <v>394</v>
      </c>
      <c r="P1543" s="315">
        <v>0</v>
      </c>
      <c r="Q1543" s="279" t="s">
        <v>394</v>
      </c>
      <c r="R1543" s="315" t="s">
        <v>394</v>
      </c>
      <c r="S1543" s="279" t="s">
        <v>394</v>
      </c>
      <c r="T1543" s="279" t="s">
        <v>394</v>
      </c>
      <c r="U1543" s="315" t="s">
        <v>394</v>
      </c>
      <c r="V1543" s="315" t="s">
        <v>394</v>
      </c>
      <c r="W1543" s="315" t="s">
        <v>394</v>
      </c>
      <c r="X1543" s="315" t="s">
        <v>394</v>
      </c>
      <c r="Y1543" s="281"/>
      <c r="Z1543" s="315" t="s">
        <v>394</v>
      </c>
      <c r="AA1543" s="315" t="s">
        <v>394</v>
      </c>
      <c r="AB1543" s="281"/>
      <c r="AC1543" s="279" t="s">
        <v>855</v>
      </c>
      <c r="AF1543" s="276" t="str">
        <f>IFERROR(VLOOKUP(A1543,'[1]قوائم الترجمة'!AC$2:AD$2397,1,0),"م")</f>
        <v>م</v>
      </c>
      <c r="AG1543" s="232"/>
      <c r="AH1543" s="233"/>
      <c r="AI1543" s="233"/>
      <c r="AJ1543" s="233"/>
      <c r="AL1543" s="267"/>
      <c r="AM1543" s="235"/>
      <c r="AO1543" s="236"/>
      <c r="AU1543" s="234"/>
    </row>
    <row r="1544" spans="1:47" ht="21" x14ac:dyDescent="0.4">
      <c r="A1544" s="278">
        <v>119517</v>
      </c>
      <c r="B1544" s="279" t="s">
        <v>6188</v>
      </c>
      <c r="C1544" s="279" t="s">
        <v>1080</v>
      </c>
      <c r="D1544" s="279" t="s">
        <v>353</v>
      </c>
      <c r="E1544" s="279" t="s">
        <v>394</v>
      </c>
      <c r="F1544" s="303"/>
      <c r="G1544" s="303"/>
      <c r="H1544" s="279" t="s">
        <v>394</v>
      </c>
      <c r="I1544" s="279" t="s">
        <v>539</v>
      </c>
      <c r="J1544" s="279" t="s">
        <v>394</v>
      </c>
      <c r="K1544" s="279" t="s">
        <v>394</v>
      </c>
      <c r="L1544" s="279" t="s">
        <v>394</v>
      </c>
      <c r="M1544" s="279" t="s">
        <v>394</v>
      </c>
      <c r="N1544" s="279" t="s">
        <v>394</v>
      </c>
      <c r="O1544" s="279" t="s">
        <v>394</v>
      </c>
      <c r="P1544" s="315">
        <v>0</v>
      </c>
      <c r="Q1544" s="279" t="s">
        <v>394</v>
      </c>
      <c r="R1544" s="315" t="s">
        <v>394</v>
      </c>
      <c r="S1544" s="279" t="s">
        <v>394</v>
      </c>
      <c r="T1544" s="279" t="s">
        <v>394</v>
      </c>
      <c r="U1544" s="315" t="s">
        <v>394</v>
      </c>
      <c r="V1544" s="315" t="s">
        <v>394</v>
      </c>
      <c r="W1544" s="315" t="s">
        <v>394</v>
      </c>
      <c r="X1544" s="315" t="s">
        <v>394</v>
      </c>
      <c r="Y1544" s="281"/>
      <c r="Z1544" s="315" t="s">
        <v>394</v>
      </c>
      <c r="AA1544" s="315" t="s">
        <v>394</v>
      </c>
      <c r="AB1544" s="281"/>
      <c r="AC1544" s="279" t="s">
        <v>855</v>
      </c>
      <c r="AF1544" s="276" t="str">
        <f>IFERROR(VLOOKUP(A1544,'[1]قوائم الترجمة'!AC$2:AD$2397,1,0),"م")</f>
        <v>م</v>
      </c>
      <c r="AG1544" s="232"/>
      <c r="AH1544" s="233"/>
      <c r="AI1544" s="233"/>
      <c r="AJ1544" s="233"/>
      <c r="AL1544" s="267"/>
      <c r="AM1544" s="235"/>
      <c r="AO1544" s="236"/>
      <c r="AU1544" s="234"/>
    </row>
    <row r="1545" spans="1:47" ht="21" x14ac:dyDescent="0.4">
      <c r="A1545" s="278">
        <v>119524</v>
      </c>
      <c r="B1545" s="279" t="s">
        <v>1556</v>
      </c>
      <c r="C1545" s="279" t="s">
        <v>159</v>
      </c>
      <c r="D1545" s="279" t="s">
        <v>281</v>
      </c>
      <c r="E1545" s="279" t="s">
        <v>394</v>
      </c>
      <c r="F1545" s="303"/>
      <c r="G1545" s="303"/>
      <c r="H1545" s="279" t="s">
        <v>394</v>
      </c>
      <c r="I1545" s="279" t="s">
        <v>540</v>
      </c>
      <c r="J1545" s="279" t="s">
        <v>394</v>
      </c>
      <c r="K1545" s="279" t="s">
        <v>394</v>
      </c>
      <c r="L1545" s="279" t="s">
        <v>394</v>
      </c>
      <c r="M1545" s="279" t="s">
        <v>394</v>
      </c>
      <c r="N1545" s="279" t="s">
        <v>394</v>
      </c>
      <c r="O1545" s="279" t="s">
        <v>394</v>
      </c>
      <c r="P1545" s="315">
        <v>0</v>
      </c>
      <c r="Q1545" s="279" t="s">
        <v>394</v>
      </c>
      <c r="R1545" s="315" t="s">
        <v>394</v>
      </c>
      <c r="S1545" s="279" t="s">
        <v>394</v>
      </c>
      <c r="T1545" s="279" t="s">
        <v>394</v>
      </c>
      <c r="U1545" s="315" t="s">
        <v>394</v>
      </c>
      <c r="V1545" s="315" t="s">
        <v>394</v>
      </c>
      <c r="W1545" s="315" t="s">
        <v>394</v>
      </c>
      <c r="X1545" s="315" t="s">
        <v>394</v>
      </c>
      <c r="Y1545" s="281"/>
      <c r="Z1545" s="315" t="s">
        <v>394</v>
      </c>
      <c r="AA1545" s="315" t="s">
        <v>394</v>
      </c>
      <c r="AB1545" s="281"/>
      <c r="AC1545" s="279" t="s">
        <v>855</v>
      </c>
      <c r="AF1545" s="276" t="str">
        <f>IFERROR(VLOOKUP(A1545,'[1]قوائم الترجمة'!AC$2:AD$2397,1,0),"م")</f>
        <v>م</v>
      </c>
      <c r="AG1545" s="232"/>
      <c r="AH1545" s="233"/>
      <c r="AI1545" s="233"/>
      <c r="AJ1545" s="233"/>
      <c r="AL1545" s="267"/>
      <c r="AM1545" s="235"/>
      <c r="AU1545" s="234"/>
    </row>
    <row r="1546" spans="1:47" ht="21" x14ac:dyDescent="0.4">
      <c r="A1546" s="278">
        <v>119526</v>
      </c>
      <c r="B1546" s="279" t="s">
        <v>6215</v>
      </c>
      <c r="C1546" s="279" t="s">
        <v>68</v>
      </c>
      <c r="D1546" s="279" t="s">
        <v>379</v>
      </c>
      <c r="E1546" s="279" t="s">
        <v>394</v>
      </c>
      <c r="F1546" s="303"/>
      <c r="G1546" s="303"/>
      <c r="H1546" s="279" t="s">
        <v>394</v>
      </c>
      <c r="I1546" s="279" t="s">
        <v>540</v>
      </c>
      <c r="J1546" s="279" t="s">
        <v>394</v>
      </c>
      <c r="K1546" s="279" t="s">
        <v>394</v>
      </c>
      <c r="L1546" s="279" t="s">
        <v>394</v>
      </c>
      <c r="M1546" s="279" t="s">
        <v>394</v>
      </c>
      <c r="N1546" s="279" t="s">
        <v>394</v>
      </c>
      <c r="O1546" s="279" t="s">
        <v>394</v>
      </c>
      <c r="P1546" s="315">
        <v>0</v>
      </c>
      <c r="Q1546" s="279" t="s">
        <v>394</v>
      </c>
      <c r="R1546" s="315" t="s">
        <v>394</v>
      </c>
      <c r="S1546" s="279" t="s">
        <v>394</v>
      </c>
      <c r="T1546" s="279" t="s">
        <v>394</v>
      </c>
      <c r="U1546" s="315" t="s">
        <v>394</v>
      </c>
      <c r="V1546" s="315" t="s">
        <v>394</v>
      </c>
      <c r="W1546" s="315" t="s">
        <v>394</v>
      </c>
      <c r="X1546" s="315" t="s">
        <v>394</v>
      </c>
      <c r="Y1546" s="281"/>
      <c r="Z1546" s="315" t="s">
        <v>394</v>
      </c>
      <c r="AA1546" s="315" t="s">
        <v>394</v>
      </c>
      <c r="AB1546" s="281"/>
      <c r="AC1546" s="279" t="s">
        <v>855</v>
      </c>
      <c r="AF1546" s="276" t="str">
        <f>IFERROR(VLOOKUP(A1546,'[1]قوائم الترجمة'!AC$2:AD$2397,1,0),"م")</f>
        <v>م</v>
      </c>
      <c r="AG1546" s="232"/>
      <c r="AH1546" s="233"/>
      <c r="AI1546" s="233"/>
      <c r="AJ1546" s="233"/>
      <c r="AL1546" s="267"/>
      <c r="AM1546" s="235"/>
      <c r="AU1546" s="234"/>
    </row>
    <row r="1547" spans="1:47" ht="21" x14ac:dyDescent="0.4">
      <c r="A1547" s="278">
        <v>119530</v>
      </c>
      <c r="B1547" s="279" t="s">
        <v>4799</v>
      </c>
      <c r="C1547" s="279" t="s">
        <v>184</v>
      </c>
      <c r="D1547" s="279" t="s">
        <v>484</v>
      </c>
      <c r="E1547" s="279" t="s">
        <v>424</v>
      </c>
      <c r="F1547" s="279" t="s">
        <v>9213</v>
      </c>
      <c r="G1547" s="279" t="s">
        <v>402</v>
      </c>
      <c r="H1547" s="279" t="s">
        <v>425</v>
      </c>
      <c r="I1547" s="279" t="s">
        <v>538</v>
      </c>
      <c r="J1547" s="279" t="s">
        <v>8112</v>
      </c>
      <c r="K1547" s="280">
        <v>2016</v>
      </c>
      <c r="L1547" s="279" t="s">
        <v>402</v>
      </c>
      <c r="M1547" s="279" t="s">
        <v>394</v>
      </c>
      <c r="N1547" s="279" t="s">
        <v>394</v>
      </c>
      <c r="O1547" s="279" t="s">
        <v>394</v>
      </c>
      <c r="P1547" s="315">
        <v>0</v>
      </c>
      <c r="Q1547" s="278"/>
      <c r="S1547" s="279" t="s">
        <v>394</v>
      </c>
      <c r="T1547" s="279" t="s">
        <v>394</v>
      </c>
      <c r="AC1547" s="279" t="s">
        <v>855</v>
      </c>
      <c r="AF1547" s="276">
        <f>IFERROR(VLOOKUP(A1547,'[1]قوائم الترجمة'!AC$2:AD$2397,1,0),"م")</f>
        <v>119530</v>
      </c>
      <c r="AG1547" s="232"/>
      <c r="AH1547" s="233"/>
      <c r="AI1547" s="233"/>
      <c r="AJ1547" s="233"/>
      <c r="AL1547" s="267"/>
      <c r="AM1547" s="235"/>
      <c r="AU1547" s="234"/>
    </row>
    <row r="1548" spans="1:47" ht="21" x14ac:dyDescent="0.4">
      <c r="A1548" s="278">
        <v>119531</v>
      </c>
      <c r="B1548" s="279" t="s">
        <v>4798</v>
      </c>
      <c r="C1548" s="279" t="s">
        <v>141</v>
      </c>
      <c r="D1548" s="279" t="s">
        <v>1329</v>
      </c>
      <c r="E1548" s="279" t="s">
        <v>424</v>
      </c>
      <c r="F1548" s="279" t="s">
        <v>9214</v>
      </c>
      <c r="G1548" s="279" t="s">
        <v>402</v>
      </c>
      <c r="H1548" s="279" t="s">
        <v>428</v>
      </c>
      <c r="I1548" s="279" t="s">
        <v>8485</v>
      </c>
      <c r="J1548" s="279" t="s">
        <v>426</v>
      </c>
      <c r="K1548" s="280">
        <v>2008</v>
      </c>
      <c r="L1548" s="279" t="s">
        <v>404</v>
      </c>
      <c r="M1548" s="279" t="s">
        <v>394</v>
      </c>
      <c r="N1548" s="279" t="s">
        <v>394</v>
      </c>
      <c r="O1548" s="279" t="s">
        <v>394</v>
      </c>
      <c r="P1548" s="315">
        <v>0</v>
      </c>
      <c r="Q1548" s="278"/>
      <c r="S1548" s="279" t="s">
        <v>394</v>
      </c>
      <c r="T1548" s="279" t="s">
        <v>394</v>
      </c>
      <c r="AC1548" s="279" t="s">
        <v>394</v>
      </c>
      <c r="AF1548" s="276">
        <f>IFERROR(VLOOKUP(A1548,'[1]قوائم الترجمة'!AC$2:AD$2397,1,0),"م")</f>
        <v>119531</v>
      </c>
      <c r="AG1548" s="232"/>
      <c r="AH1548" s="233"/>
      <c r="AI1548" s="233"/>
      <c r="AJ1548" s="233"/>
      <c r="AL1548" s="267"/>
      <c r="AM1548" s="235"/>
      <c r="AO1548" s="236"/>
      <c r="AU1548" s="234"/>
    </row>
    <row r="1549" spans="1:47" ht="21" x14ac:dyDescent="0.4">
      <c r="A1549" s="278">
        <v>119534</v>
      </c>
      <c r="B1549" s="279" t="s">
        <v>4797</v>
      </c>
      <c r="C1549" s="279" t="s">
        <v>345</v>
      </c>
      <c r="D1549" s="279" t="s">
        <v>238</v>
      </c>
      <c r="E1549" s="279" t="s">
        <v>424</v>
      </c>
      <c r="F1549" s="279" t="s">
        <v>9215</v>
      </c>
      <c r="G1549" s="279" t="s">
        <v>9216</v>
      </c>
      <c r="H1549" s="279" t="s">
        <v>428</v>
      </c>
      <c r="I1549" s="279" t="s">
        <v>61</v>
      </c>
      <c r="J1549" s="279" t="s">
        <v>403</v>
      </c>
      <c r="K1549" s="280">
        <v>2013</v>
      </c>
      <c r="L1549" s="279" t="s">
        <v>402</v>
      </c>
      <c r="M1549" s="279" t="s">
        <v>394</v>
      </c>
      <c r="N1549" s="279" t="s">
        <v>9217</v>
      </c>
      <c r="O1549" s="279" t="s">
        <v>8403</v>
      </c>
      <c r="P1549" s="279">
        <v>35000</v>
      </c>
      <c r="Q1549" s="278"/>
      <c r="S1549" s="279" t="s">
        <v>394</v>
      </c>
      <c r="T1549" s="279"/>
      <c r="AC1549" s="279" t="s">
        <v>394</v>
      </c>
      <c r="AF1549" s="276">
        <f>IFERROR(VLOOKUP(A1549,'[1]قوائم الترجمة'!AC$2:AD$2397,1,0),"م")</f>
        <v>119534</v>
      </c>
      <c r="AG1549" s="232"/>
      <c r="AH1549" s="233"/>
      <c r="AI1549" s="233"/>
      <c r="AJ1549" s="233"/>
      <c r="AL1549" s="267"/>
      <c r="AM1549" s="235"/>
      <c r="AU1549" s="234"/>
    </row>
    <row r="1550" spans="1:47" ht="21" x14ac:dyDescent="0.4">
      <c r="A1550" s="278">
        <v>119535</v>
      </c>
      <c r="B1550" s="279" t="s">
        <v>4796</v>
      </c>
      <c r="C1550" s="279" t="s">
        <v>128</v>
      </c>
      <c r="D1550" s="279" t="s">
        <v>241</v>
      </c>
      <c r="E1550" s="279" t="s">
        <v>5660</v>
      </c>
      <c r="F1550" s="279" t="s">
        <v>9218</v>
      </c>
      <c r="G1550" s="279" t="s">
        <v>402</v>
      </c>
      <c r="H1550" s="279" t="s">
        <v>425</v>
      </c>
      <c r="I1550" s="279" t="s">
        <v>61</v>
      </c>
      <c r="J1550" s="279" t="s">
        <v>8112</v>
      </c>
      <c r="K1550" s="280">
        <v>2015</v>
      </c>
      <c r="L1550" s="279" t="s">
        <v>402</v>
      </c>
      <c r="M1550" s="279" t="s">
        <v>394</v>
      </c>
      <c r="N1550" s="279"/>
      <c r="O1550" s="279" t="s">
        <v>394</v>
      </c>
      <c r="P1550" s="315">
        <v>0</v>
      </c>
      <c r="Q1550" s="278"/>
      <c r="S1550" s="279" t="s">
        <v>394</v>
      </c>
      <c r="T1550" s="279" t="s">
        <v>394</v>
      </c>
      <c r="AC1550" s="279" t="s">
        <v>394</v>
      </c>
      <c r="AF1550" s="276">
        <f>IFERROR(VLOOKUP(A1550,'[1]قوائم الترجمة'!AC$2:AD$2397,1,0),"م")</f>
        <v>119535</v>
      </c>
      <c r="AG1550" s="232"/>
      <c r="AH1550" s="233"/>
      <c r="AI1550" s="233"/>
      <c r="AJ1550" s="233"/>
      <c r="AL1550" s="267"/>
      <c r="AM1550" s="235"/>
      <c r="AO1550" s="236"/>
      <c r="AU1550" s="234"/>
    </row>
    <row r="1551" spans="1:47" ht="21" x14ac:dyDescent="0.4">
      <c r="A1551" s="278">
        <v>119538</v>
      </c>
      <c r="B1551" s="279" t="s">
        <v>6249</v>
      </c>
      <c r="C1551" s="279" t="s">
        <v>714</v>
      </c>
      <c r="D1551" s="279" t="s">
        <v>1370</v>
      </c>
      <c r="E1551" s="279" t="s">
        <v>394</v>
      </c>
      <c r="F1551" s="303"/>
      <c r="G1551" s="303"/>
      <c r="H1551" s="279" t="s">
        <v>394</v>
      </c>
      <c r="I1551" s="279" t="s">
        <v>539</v>
      </c>
      <c r="J1551" s="279" t="s">
        <v>394</v>
      </c>
      <c r="K1551" s="279" t="s">
        <v>394</v>
      </c>
      <c r="L1551" s="279" t="s">
        <v>394</v>
      </c>
      <c r="M1551" s="279" t="s">
        <v>394</v>
      </c>
      <c r="N1551" s="279" t="s">
        <v>394</v>
      </c>
      <c r="O1551" s="279" t="s">
        <v>394</v>
      </c>
      <c r="P1551" s="315">
        <v>0</v>
      </c>
      <c r="Q1551" s="279" t="s">
        <v>394</v>
      </c>
      <c r="R1551" s="315" t="s">
        <v>394</v>
      </c>
      <c r="S1551" s="279" t="s">
        <v>394</v>
      </c>
      <c r="T1551" s="279" t="s">
        <v>394</v>
      </c>
      <c r="U1551" s="315" t="s">
        <v>394</v>
      </c>
      <c r="V1551" s="315" t="s">
        <v>394</v>
      </c>
      <c r="W1551" s="315" t="s">
        <v>394</v>
      </c>
      <c r="X1551" s="315" t="s">
        <v>394</v>
      </c>
      <c r="Y1551" s="281"/>
      <c r="Z1551" s="315" t="s">
        <v>394</v>
      </c>
      <c r="AA1551" s="315" t="s">
        <v>394</v>
      </c>
      <c r="AB1551" s="281"/>
      <c r="AC1551" s="279" t="s">
        <v>855</v>
      </c>
      <c r="AF1551" s="276" t="str">
        <f>IFERROR(VLOOKUP(A1551,'[1]قوائم الترجمة'!AC$2:AD$2397,1,0),"م")</f>
        <v>م</v>
      </c>
      <c r="AG1551" s="232"/>
      <c r="AH1551" s="233"/>
      <c r="AI1551" s="233"/>
      <c r="AJ1551" s="233"/>
      <c r="AL1551" s="267"/>
      <c r="AM1551" s="235"/>
      <c r="AU1551" s="234"/>
    </row>
    <row r="1552" spans="1:47" ht="21" x14ac:dyDescent="0.4">
      <c r="A1552" s="278">
        <v>119539</v>
      </c>
      <c r="B1552" s="279" t="s">
        <v>6519</v>
      </c>
      <c r="C1552" s="279" t="s">
        <v>615</v>
      </c>
      <c r="D1552" s="279" t="s">
        <v>252</v>
      </c>
      <c r="E1552" s="279" t="s">
        <v>394</v>
      </c>
      <c r="F1552" s="303"/>
      <c r="G1552" s="303"/>
      <c r="H1552" s="279" t="s">
        <v>394</v>
      </c>
      <c r="I1552" s="279" t="s">
        <v>539</v>
      </c>
      <c r="J1552" s="279" t="s">
        <v>394</v>
      </c>
      <c r="K1552" s="279" t="s">
        <v>394</v>
      </c>
      <c r="L1552" s="279" t="s">
        <v>394</v>
      </c>
      <c r="M1552" s="279" t="s">
        <v>394</v>
      </c>
      <c r="N1552" s="279" t="s">
        <v>394</v>
      </c>
      <c r="O1552" s="279" t="s">
        <v>394</v>
      </c>
      <c r="P1552" s="315">
        <v>0</v>
      </c>
      <c r="Q1552" s="279" t="s">
        <v>394</v>
      </c>
      <c r="R1552" s="315" t="s">
        <v>394</v>
      </c>
      <c r="S1552" s="279" t="s">
        <v>394</v>
      </c>
      <c r="T1552" s="279" t="s">
        <v>394</v>
      </c>
      <c r="U1552" s="315" t="s">
        <v>394</v>
      </c>
      <c r="V1552" s="315" t="s">
        <v>394</v>
      </c>
      <c r="W1552" s="315" t="s">
        <v>394</v>
      </c>
      <c r="X1552" s="315" t="s">
        <v>394</v>
      </c>
      <c r="Y1552" s="281"/>
      <c r="Z1552" s="315" t="s">
        <v>394</v>
      </c>
      <c r="AA1552" s="315" t="s">
        <v>394</v>
      </c>
      <c r="AB1552" s="281"/>
      <c r="AC1552" s="279" t="s">
        <v>855</v>
      </c>
      <c r="AF1552" s="276" t="str">
        <f>IFERROR(VLOOKUP(A1552,'[1]قوائم الترجمة'!AC$2:AD$2397,1,0),"م")</f>
        <v>م</v>
      </c>
      <c r="AG1552" s="232"/>
      <c r="AH1552" s="233"/>
      <c r="AI1552" s="233"/>
      <c r="AJ1552" s="233"/>
      <c r="AL1552" s="267"/>
      <c r="AM1552" s="235"/>
      <c r="AO1552" s="236"/>
      <c r="AU1552" s="234"/>
    </row>
    <row r="1553" spans="1:47" ht="21" x14ac:dyDescent="0.4">
      <c r="A1553" s="278">
        <v>119542</v>
      </c>
      <c r="B1553" s="279" t="s">
        <v>4795</v>
      </c>
      <c r="C1553" s="279" t="s">
        <v>64</v>
      </c>
      <c r="D1553" s="279" t="s">
        <v>371</v>
      </c>
      <c r="E1553" s="279" t="s">
        <v>424</v>
      </c>
      <c r="F1553" s="279" t="s">
        <v>8378</v>
      </c>
      <c r="G1553" s="279" t="s">
        <v>402</v>
      </c>
      <c r="H1553" s="279" t="s">
        <v>425</v>
      </c>
      <c r="I1553" s="279" t="s">
        <v>61</v>
      </c>
      <c r="J1553" s="279" t="s">
        <v>7215</v>
      </c>
      <c r="K1553" s="280">
        <v>0</v>
      </c>
      <c r="L1553" s="279" t="s">
        <v>7215</v>
      </c>
      <c r="M1553" s="279" t="s">
        <v>394</v>
      </c>
      <c r="N1553" s="279"/>
      <c r="O1553" s="279" t="s">
        <v>394</v>
      </c>
      <c r="P1553" s="315">
        <v>0</v>
      </c>
      <c r="Q1553" s="278"/>
      <c r="S1553" s="279" t="s">
        <v>394</v>
      </c>
      <c r="T1553" s="279" t="s">
        <v>394</v>
      </c>
      <c r="AC1553" s="279" t="s">
        <v>394</v>
      </c>
      <c r="AF1553" s="276">
        <f>IFERROR(VLOOKUP(A1553,'[1]قوائم الترجمة'!AC$2:AD$2397,1,0),"م")</f>
        <v>119542</v>
      </c>
      <c r="AG1553" s="232"/>
      <c r="AH1553" s="233"/>
      <c r="AI1553" s="233"/>
      <c r="AJ1553" s="233"/>
      <c r="AL1553" s="267"/>
      <c r="AM1553" s="235"/>
      <c r="AU1553" s="234"/>
    </row>
    <row r="1554" spans="1:47" ht="21" x14ac:dyDescent="0.4">
      <c r="A1554" s="278">
        <v>119543</v>
      </c>
      <c r="B1554" s="279" t="s">
        <v>6527</v>
      </c>
      <c r="C1554" s="279" t="s">
        <v>577</v>
      </c>
      <c r="D1554" s="279" t="s">
        <v>276</v>
      </c>
      <c r="E1554" s="279" t="s">
        <v>394</v>
      </c>
      <c r="F1554" s="303"/>
      <c r="G1554" s="303"/>
      <c r="H1554" s="279" t="s">
        <v>394</v>
      </c>
      <c r="I1554" s="279" t="s">
        <v>540</v>
      </c>
      <c r="J1554" s="279" t="s">
        <v>394</v>
      </c>
      <c r="K1554" s="315" t="s">
        <v>394</v>
      </c>
      <c r="L1554" s="279" t="s">
        <v>394</v>
      </c>
      <c r="M1554" s="279" t="s">
        <v>394</v>
      </c>
      <c r="N1554" s="279" t="s">
        <v>394</v>
      </c>
      <c r="O1554" s="279" t="s">
        <v>394</v>
      </c>
      <c r="P1554" s="315">
        <v>0</v>
      </c>
      <c r="Q1554" s="279" t="s">
        <v>394</v>
      </c>
      <c r="R1554" s="315" t="s">
        <v>394</v>
      </c>
      <c r="S1554" s="279" t="s">
        <v>394</v>
      </c>
      <c r="T1554" s="279" t="s">
        <v>394</v>
      </c>
      <c r="U1554" s="315" t="s">
        <v>394</v>
      </c>
      <c r="V1554" s="315" t="s">
        <v>394</v>
      </c>
      <c r="W1554" s="315" t="s">
        <v>394</v>
      </c>
      <c r="X1554" s="315" t="s">
        <v>394</v>
      </c>
      <c r="Y1554" s="281"/>
      <c r="Z1554" s="315" t="s">
        <v>394</v>
      </c>
      <c r="AA1554" s="315" t="s">
        <v>394</v>
      </c>
      <c r="AB1554" s="281"/>
      <c r="AC1554" s="279" t="s">
        <v>855</v>
      </c>
      <c r="AF1554" s="276" t="str">
        <f>IFERROR(VLOOKUP(A1554,'[1]قوائم الترجمة'!AC$2:AD$2397,1,0),"م")</f>
        <v>م</v>
      </c>
      <c r="AG1554" s="232"/>
      <c r="AH1554" s="233"/>
      <c r="AI1554" s="233"/>
      <c r="AJ1554" s="233"/>
      <c r="AL1554" s="267"/>
      <c r="AM1554" s="235"/>
      <c r="AO1554" s="236"/>
      <c r="AU1554" s="234"/>
    </row>
    <row r="1555" spans="1:47" ht="21" x14ac:dyDescent="0.4">
      <c r="A1555" s="278">
        <v>119544</v>
      </c>
      <c r="B1555" s="279" t="s">
        <v>4794</v>
      </c>
      <c r="C1555" s="279" t="s">
        <v>133</v>
      </c>
      <c r="D1555" s="279" t="s">
        <v>6528</v>
      </c>
      <c r="E1555" s="279" t="s">
        <v>5660</v>
      </c>
      <c r="F1555" s="279" t="s">
        <v>9219</v>
      </c>
      <c r="G1555" s="279" t="s">
        <v>402</v>
      </c>
      <c r="H1555" s="279" t="s">
        <v>425</v>
      </c>
      <c r="I1555" s="279" t="s">
        <v>61</v>
      </c>
      <c r="J1555" s="279" t="s">
        <v>7215</v>
      </c>
      <c r="K1555" s="280">
        <v>0</v>
      </c>
      <c r="L1555" s="279" t="s">
        <v>7215</v>
      </c>
      <c r="M1555" s="279" t="s">
        <v>394</v>
      </c>
      <c r="N1555" s="279" t="s">
        <v>394</v>
      </c>
      <c r="O1555" s="279" t="s">
        <v>394</v>
      </c>
      <c r="P1555" s="315">
        <v>0</v>
      </c>
      <c r="Q1555" s="278"/>
      <c r="S1555" s="279" t="s">
        <v>394</v>
      </c>
      <c r="T1555" s="279" t="s">
        <v>394</v>
      </c>
      <c r="AC1555" s="279" t="s">
        <v>855</v>
      </c>
      <c r="AF1555" s="276">
        <f>IFERROR(VLOOKUP(A1555,'[1]قوائم الترجمة'!AC$2:AD$2397,1,0),"م")</f>
        <v>119544</v>
      </c>
      <c r="AG1555" s="232"/>
      <c r="AH1555" s="233"/>
      <c r="AI1555" s="233"/>
      <c r="AJ1555" s="233"/>
      <c r="AL1555" s="267"/>
      <c r="AM1555" s="235"/>
      <c r="AO1555" s="236"/>
      <c r="AU1555" s="234"/>
    </row>
    <row r="1556" spans="1:47" ht="21" x14ac:dyDescent="0.4">
      <c r="A1556" s="278">
        <v>119546</v>
      </c>
      <c r="B1556" s="279" t="s">
        <v>4793</v>
      </c>
      <c r="C1556" s="279" t="s">
        <v>118</v>
      </c>
      <c r="D1556" s="279" t="s">
        <v>237</v>
      </c>
      <c r="E1556" s="279" t="s">
        <v>394</v>
      </c>
      <c r="F1556" s="303"/>
      <c r="G1556" s="303"/>
      <c r="H1556" s="279" t="s">
        <v>394</v>
      </c>
      <c r="I1556" s="279" t="s">
        <v>538</v>
      </c>
      <c r="J1556" s="279" t="s">
        <v>394</v>
      </c>
      <c r="K1556" s="315" t="s">
        <v>394</v>
      </c>
      <c r="L1556" s="279" t="s">
        <v>394</v>
      </c>
      <c r="M1556" s="279" t="s">
        <v>394</v>
      </c>
      <c r="N1556" s="279" t="s">
        <v>394</v>
      </c>
      <c r="O1556" s="279" t="s">
        <v>394</v>
      </c>
      <c r="P1556" s="315">
        <v>0</v>
      </c>
      <c r="Q1556" s="279" t="s">
        <v>394</v>
      </c>
      <c r="R1556" s="315" t="s">
        <v>394</v>
      </c>
      <c r="S1556" s="279" t="s">
        <v>394</v>
      </c>
      <c r="T1556" s="279" t="s">
        <v>394</v>
      </c>
      <c r="U1556" s="315" t="s">
        <v>394</v>
      </c>
      <c r="V1556" s="315" t="s">
        <v>394</v>
      </c>
      <c r="W1556" s="315" t="s">
        <v>394</v>
      </c>
      <c r="X1556" s="315" t="s">
        <v>394</v>
      </c>
      <c r="Y1556" s="281"/>
      <c r="Z1556" s="315" t="s">
        <v>394</v>
      </c>
      <c r="AA1556" s="315" t="s">
        <v>394</v>
      </c>
      <c r="AB1556" s="281"/>
      <c r="AC1556" s="279" t="s">
        <v>394</v>
      </c>
      <c r="AF1556" s="276" t="str">
        <f>IFERROR(VLOOKUP(A1556,'[1]قوائم الترجمة'!AC$2:AD$2397,1,0),"م")</f>
        <v>م</v>
      </c>
      <c r="AG1556" s="232"/>
      <c r="AH1556" s="233"/>
      <c r="AI1556" s="233"/>
      <c r="AJ1556" s="233"/>
      <c r="AL1556" s="267"/>
      <c r="AM1556" s="235"/>
      <c r="AU1556" s="234"/>
    </row>
    <row r="1557" spans="1:47" ht="21" x14ac:dyDescent="0.4">
      <c r="A1557" s="278">
        <v>119547</v>
      </c>
      <c r="B1557" s="279" t="s">
        <v>6261</v>
      </c>
      <c r="C1557" s="279" t="s">
        <v>93</v>
      </c>
      <c r="D1557" s="279" t="s">
        <v>252</v>
      </c>
      <c r="E1557" s="279" t="s">
        <v>394</v>
      </c>
      <c r="F1557" s="303"/>
      <c r="G1557" s="303"/>
      <c r="H1557" s="279" t="s">
        <v>394</v>
      </c>
      <c r="I1557" s="279" t="s">
        <v>539</v>
      </c>
      <c r="J1557" s="279" t="s">
        <v>394</v>
      </c>
      <c r="K1557" s="279" t="s">
        <v>394</v>
      </c>
      <c r="L1557" s="279" t="s">
        <v>394</v>
      </c>
      <c r="M1557" s="279" t="s">
        <v>394</v>
      </c>
      <c r="N1557" s="279" t="s">
        <v>394</v>
      </c>
      <c r="O1557" s="279" t="s">
        <v>394</v>
      </c>
      <c r="P1557" s="315">
        <v>0</v>
      </c>
      <c r="Q1557" s="279" t="s">
        <v>394</v>
      </c>
      <c r="R1557" s="315" t="s">
        <v>394</v>
      </c>
      <c r="S1557" s="279" t="s">
        <v>394</v>
      </c>
      <c r="T1557" s="279" t="s">
        <v>394</v>
      </c>
      <c r="U1557" s="315" t="s">
        <v>394</v>
      </c>
      <c r="V1557" s="315" t="s">
        <v>394</v>
      </c>
      <c r="W1557" s="315" t="s">
        <v>394</v>
      </c>
      <c r="X1557" s="315" t="s">
        <v>394</v>
      </c>
      <c r="Y1557" s="281"/>
      <c r="Z1557" s="315" t="s">
        <v>394</v>
      </c>
      <c r="AA1557" s="315" t="s">
        <v>394</v>
      </c>
      <c r="AB1557" s="281"/>
      <c r="AC1557" s="279" t="s">
        <v>855</v>
      </c>
      <c r="AF1557" s="276" t="str">
        <f>IFERROR(VLOOKUP(A1557,'[1]قوائم الترجمة'!AC$2:AD$2397,1,0),"م")</f>
        <v>م</v>
      </c>
      <c r="AG1557" s="232"/>
      <c r="AH1557" s="233"/>
      <c r="AI1557" s="233"/>
      <c r="AJ1557" s="233"/>
      <c r="AL1557" s="267"/>
      <c r="AM1557" s="235"/>
      <c r="AU1557" s="234"/>
    </row>
    <row r="1558" spans="1:47" ht="21" x14ac:dyDescent="0.4">
      <c r="A1558" s="278">
        <v>119550</v>
      </c>
      <c r="B1558" s="279" t="s">
        <v>6263</v>
      </c>
      <c r="C1558" s="279" t="s">
        <v>106</v>
      </c>
      <c r="D1558" s="279" t="s">
        <v>6264</v>
      </c>
      <c r="E1558" s="279" t="s">
        <v>394</v>
      </c>
      <c r="F1558" s="303"/>
      <c r="G1558" s="303"/>
      <c r="H1558" s="279" t="s">
        <v>394</v>
      </c>
      <c r="I1558" s="279" t="s">
        <v>539</v>
      </c>
      <c r="J1558" s="279" t="s">
        <v>394</v>
      </c>
      <c r="K1558" s="279" t="s">
        <v>394</v>
      </c>
      <c r="L1558" s="279" t="s">
        <v>394</v>
      </c>
      <c r="M1558" s="279" t="s">
        <v>394</v>
      </c>
      <c r="N1558" s="279" t="s">
        <v>394</v>
      </c>
      <c r="O1558" s="279" t="s">
        <v>394</v>
      </c>
      <c r="P1558" s="315">
        <v>0</v>
      </c>
      <c r="Q1558" s="279" t="s">
        <v>394</v>
      </c>
      <c r="R1558" s="315" t="s">
        <v>394</v>
      </c>
      <c r="S1558" s="279" t="s">
        <v>394</v>
      </c>
      <c r="T1558" s="279" t="s">
        <v>394</v>
      </c>
      <c r="U1558" s="315" t="s">
        <v>394</v>
      </c>
      <c r="V1558" s="315" t="s">
        <v>394</v>
      </c>
      <c r="W1558" s="315" t="s">
        <v>394</v>
      </c>
      <c r="X1558" s="315" t="s">
        <v>394</v>
      </c>
      <c r="Y1558" s="281"/>
      <c r="Z1558" s="315" t="s">
        <v>394</v>
      </c>
      <c r="AA1558" s="315" t="s">
        <v>394</v>
      </c>
      <c r="AB1558" s="281"/>
      <c r="AC1558" s="279" t="s">
        <v>855</v>
      </c>
      <c r="AF1558" s="276" t="str">
        <f>IFERROR(VLOOKUP(A1558,'[1]قوائم الترجمة'!AC$2:AD$2397,1,0),"م")</f>
        <v>م</v>
      </c>
      <c r="AG1558" s="232"/>
      <c r="AH1558" s="233"/>
      <c r="AI1558" s="233"/>
      <c r="AJ1558" s="233"/>
      <c r="AL1558" s="267"/>
      <c r="AM1558" s="235"/>
      <c r="AO1558" s="236"/>
      <c r="AU1558" s="234"/>
    </row>
    <row r="1559" spans="1:47" ht="21" x14ac:dyDescent="0.4">
      <c r="A1559" s="278">
        <v>119551</v>
      </c>
      <c r="B1559" s="279" t="s">
        <v>1376</v>
      </c>
      <c r="C1559" s="279" t="s">
        <v>127</v>
      </c>
      <c r="D1559" s="279" t="s">
        <v>1181</v>
      </c>
      <c r="E1559" s="279" t="s">
        <v>394</v>
      </c>
      <c r="F1559" s="303"/>
      <c r="G1559" s="303"/>
      <c r="H1559" s="279" t="s">
        <v>394</v>
      </c>
      <c r="I1559" s="279" t="s">
        <v>540</v>
      </c>
      <c r="J1559" s="279" t="s">
        <v>394</v>
      </c>
      <c r="K1559" s="279" t="s">
        <v>394</v>
      </c>
      <c r="L1559" s="279" t="s">
        <v>394</v>
      </c>
      <c r="M1559" s="279" t="s">
        <v>394</v>
      </c>
      <c r="N1559" s="279" t="s">
        <v>394</v>
      </c>
      <c r="O1559" s="279" t="s">
        <v>394</v>
      </c>
      <c r="P1559" s="315">
        <v>0</v>
      </c>
      <c r="Q1559" s="279" t="s">
        <v>394</v>
      </c>
      <c r="R1559" s="315" t="s">
        <v>394</v>
      </c>
      <c r="S1559" s="279" t="s">
        <v>394</v>
      </c>
      <c r="T1559" s="279" t="s">
        <v>394</v>
      </c>
      <c r="U1559" s="315" t="s">
        <v>394</v>
      </c>
      <c r="V1559" s="315" t="s">
        <v>394</v>
      </c>
      <c r="W1559" s="315" t="s">
        <v>394</v>
      </c>
      <c r="X1559" s="315" t="s">
        <v>394</v>
      </c>
      <c r="Y1559" s="281"/>
      <c r="Z1559" s="315" t="s">
        <v>394</v>
      </c>
      <c r="AA1559" s="315" t="s">
        <v>394</v>
      </c>
      <c r="AB1559" s="281"/>
      <c r="AC1559" s="279" t="s">
        <v>855</v>
      </c>
      <c r="AF1559" s="276" t="str">
        <f>IFERROR(VLOOKUP(A1559,'[1]قوائم الترجمة'!AC$2:AD$2397,1,0),"م")</f>
        <v>م</v>
      </c>
      <c r="AG1559" s="232"/>
      <c r="AH1559" s="233"/>
      <c r="AI1559" s="233"/>
      <c r="AJ1559" s="233"/>
      <c r="AL1559" s="267"/>
      <c r="AM1559" s="235"/>
      <c r="AU1559" s="234"/>
    </row>
    <row r="1560" spans="1:47" ht="21" x14ac:dyDescent="0.4">
      <c r="A1560" s="278">
        <v>119555</v>
      </c>
      <c r="B1560" s="279" t="s">
        <v>6278</v>
      </c>
      <c r="C1560" s="279" t="s">
        <v>6279</v>
      </c>
      <c r="D1560" s="279" t="s">
        <v>315</v>
      </c>
      <c r="E1560" s="279" t="s">
        <v>394</v>
      </c>
      <c r="F1560" s="303"/>
      <c r="G1560" s="303"/>
      <c r="H1560" s="279" t="s">
        <v>394</v>
      </c>
      <c r="I1560" s="279" t="s">
        <v>539</v>
      </c>
      <c r="J1560" s="279" t="s">
        <v>394</v>
      </c>
      <c r="K1560" s="279" t="s">
        <v>394</v>
      </c>
      <c r="L1560" s="279" t="s">
        <v>394</v>
      </c>
      <c r="M1560" s="279" t="s">
        <v>394</v>
      </c>
      <c r="N1560" s="279" t="s">
        <v>394</v>
      </c>
      <c r="O1560" s="279" t="s">
        <v>394</v>
      </c>
      <c r="P1560" s="315">
        <v>0</v>
      </c>
      <c r="Q1560" s="279" t="s">
        <v>394</v>
      </c>
      <c r="R1560" s="315" t="s">
        <v>394</v>
      </c>
      <c r="S1560" s="279" t="s">
        <v>394</v>
      </c>
      <c r="T1560" s="279" t="s">
        <v>394</v>
      </c>
      <c r="U1560" s="315" t="s">
        <v>394</v>
      </c>
      <c r="V1560" s="315" t="s">
        <v>394</v>
      </c>
      <c r="W1560" s="315" t="s">
        <v>394</v>
      </c>
      <c r="X1560" s="315" t="s">
        <v>394</v>
      </c>
      <c r="Y1560" s="281"/>
      <c r="Z1560" s="315" t="s">
        <v>394</v>
      </c>
      <c r="AA1560" s="315" t="s">
        <v>394</v>
      </c>
      <c r="AB1560" s="281"/>
      <c r="AC1560" s="279" t="s">
        <v>855</v>
      </c>
      <c r="AF1560" s="276" t="str">
        <f>IFERROR(VLOOKUP(A1560,'[1]قوائم الترجمة'!AC$2:AD$2397,1,0),"م")</f>
        <v>م</v>
      </c>
      <c r="AG1560" s="232"/>
      <c r="AH1560" s="233"/>
      <c r="AI1560" s="233"/>
      <c r="AJ1560" s="233"/>
      <c r="AL1560" s="267"/>
      <c r="AM1560" s="235"/>
      <c r="AO1560" s="236"/>
      <c r="AU1560" s="234"/>
    </row>
    <row r="1561" spans="1:47" ht="21" x14ac:dyDescent="0.4">
      <c r="A1561" s="278">
        <v>119556</v>
      </c>
      <c r="B1561" s="279" t="s">
        <v>4792</v>
      </c>
      <c r="C1561" s="279" t="s">
        <v>1006</v>
      </c>
      <c r="D1561" s="279" t="s">
        <v>372</v>
      </c>
      <c r="E1561" s="279" t="s">
        <v>394</v>
      </c>
      <c r="F1561" s="303"/>
      <c r="G1561" s="303"/>
      <c r="H1561" s="279" t="s">
        <v>394</v>
      </c>
      <c r="I1561" s="279" t="s">
        <v>539</v>
      </c>
      <c r="J1561" s="279" t="s">
        <v>394</v>
      </c>
      <c r="K1561" s="279" t="s">
        <v>394</v>
      </c>
      <c r="L1561" s="279" t="s">
        <v>394</v>
      </c>
      <c r="M1561" s="279" t="s">
        <v>394</v>
      </c>
      <c r="N1561" s="279" t="s">
        <v>394</v>
      </c>
      <c r="O1561" s="279" t="s">
        <v>394</v>
      </c>
      <c r="P1561" s="315">
        <v>0</v>
      </c>
      <c r="Q1561" s="279" t="s">
        <v>394</v>
      </c>
      <c r="R1561" s="315" t="s">
        <v>394</v>
      </c>
      <c r="S1561" s="279" t="s">
        <v>394</v>
      </c>
      <c r="T1561" s="279" t="s">
        <v>394</v>
      </c>
      <c r="U1561" s="315" t="s">
        <v>394</v>
      </c>
      <c r="V1561" s="315" t="s">
        <v>394</v>
      </c>
      <c r="W1561" s="315" t="s">
        <v>394</v>
      </c>
      <c r="X1561" s="315" t="s">
        <v>394</v>
      </c>
      <c r="Y1561" s="281"/>
      <c r="Z1561" s="315" t="s">
        <v>394</v>
      </c>
      <c r="AA1561" s="315" t="s">
        <v>394</v>
      </c>
      <c r="AB1561" s="281"/>
      <c r="AC1561" s="279" t="s">
        <v>855</v>
      </c>
      <c r="AF1561" s="276" t="str">
        <f>IFERROR(VLOOKUP(A1561,'[1]قوائم الترجمة'!AC$2:AD$2397,1,0),"م")</f>
        <v>م</v>
      </c>
      <c r="AG1561" s="232"/>
      <c r="AH1561" s="233"/>
      <c r="AI1561" s="233"/>
      <c r="AJ1561" s="233"/>
      <c r="AL1561" s="267"/>
      <c r="AM1561" s="235"/>
      <c r="AO1561" s="236"/>
      <c r="AU1561" s="234"/>
    </row>
    <row r="1562" spans="1:47" ht="21" x14ac:dyDescent="0.4">
      <c r="A1562" s="278">
        <v>119560</v>
      </c>
      <c r="B1562" s="279" t="s">
        <v>4791</v>
      </c>
      <c r="C1562" s="279" t="s">
        <v>161</v>
      </c>
      <c r="D1562" s="279" t="s">
        <v>519</v>
      </c>
      <c r="E1562" s="279" t="s">
        <v>423</v>
      </c>
      <c r="F1562" s="279" t="s">
        <v>9220</v>
      </c>
      <c r="G1562" s="279" t="s">
        <v>402</v>
      </c>
      <c r="H1562" s="279" t="s">
        <v>425</v>
      </c>
      <c r="I1562" s="279" t="s">
        <v>61</v>
      </c>
      <c r="J1562" s="279" t="s">
        <v>403</v>
      </c>
      <c r="K1562" s="321">
        <v>2014</v>
      </c>
      <c r="L1562" s="279" t="s">
        <v>402</v>
      </c>
      <c r="M1562" s="279" t="s">
        <v>394</v>
      </c>
      <c r="N1562" s="279"/>
      <c r="O1562" s="279" t="s">
        <v>394</v>
      </c>
      <c r="P1562" s="315">
        <v>0</v>
      </c>
      <c r="Q1562" s="278"/>
      <c r="S1562" s="279" t="s">
        <v>394</v>
      </c>
      <c r="T1562" s="279" t="s">
        <v>394</v>
      </c>
      <c r="AC1562" s="279" t="s">
        <v>394</v>
      </c>
      <c r="AF1562" s="276">
        <f>IFERROR(VLOOKUP(A1562,'[1]قوائم الترجمة'!AC$2:AD$2397,1,0),"م")</f>
        <v>119560</v>
      </c>
      <c r="AG1562" s="245"/>
      <c r="AH1562" s="246"/>
      <c r="AI1562" s="246"/>
      <c r="AJ1562" s="246"/>
      <c r="AL1562" s="267"/>
      <c r="AM1562" s="235"/>
      <c r="AU1562" s="234"/>
    </row>
    <row r="1563" spans="1:47" ht="21" x14ac:dyDescent="0.4">
      <c r="A1563" s="278">
        <v>119563</v>
      </c>
      <c r="B1563" s="279" t="s">
        <v>4790</v>
      </c>
      <c r="C1563" s="279" t="s">
        <v>1128</v>
      </c>
      <c r="D1563" s="279" t="s">
        <v>1131</v>
      </c>
      <c r="E1563" s="279" t="s">
        <v>5660</v>
      </c>
      <c r="F1563" s="279" t="s">
        <v>9221</v>
      </c>
      <c r="G1563" s="279" t="s">
        <v>8123</v>
      </c>
      <c r="H1563" s="279" t="s">
        <v>425</v>
      </c>
      <c r="I1563" s="279" t="s">
        <v>541</v>
      </c>
      <c r="J1563" s="279" t="s">
        <v>8112</v>
      </c>
      <c r="K1563" s="280">
        <v>2001</v>
      </c>
      <c r="L1563" s="279" t="s">
        <v>402</v>
      </c>
      <c r="M1563" s="279" t="s">
        <v>394</v>
      </c>
      <c r="N1563" s="279" t="s">
        <v>394</v>
      </c>
      <c r="O1563" s="279" t="s">
        <v>394</v>
      </c>
      <c r="P1563" s="315">
        <v>0</v>
      </c>
      <c r="Q1563" s="278"/>
      <c r="S1563" s="279" t="s">
        <v>394</v>
      </c>
      <c r="T1563" s="279" t="s">
        <v>394</v>
      </c>
      <c r="AC1563" s="279" t="s">
        <v>394</v>
      </c>
      <c r="AF1563" s="276">
        <f>IFERROR(VLOOKUP(A1563,'[1]قوائم الترجمة'!AC$2:AD$2397,1,0),"م")</f>
        <v>119563</v>
      </c>
      <c r="AG1563" s="232"/>
      <c r="AH1563" s="233"/>
      <c r="AI1563" s="233"/>
      <c r="AJ1563" s="233"/>
      <c r="AL1563" s="267"/>
      <c r="AM1563" s="235"/>
      <c r="AO1563" s="236"/>
      <c r="AU1563" s="234"/>
    </row>
    <row r="1564" spans="1:47" ht="21" x14ac:dyDescent="0.4">
      <c r="A1564" s="278">
        <v>119564</v>
      </c>
      <c r="B1564" s="279" t="s">
        <v>4789</v>
      </c>
      <c r="C1564" s="279" t="s">
        <v>916</v>
      </c>
      <c r="D1564" s="279" t="s">
        <v>394</v>
      </c>
      <c r="E1564" s="279" t="s">
        <v>394</v>
      </c>
      <c r="F1564" s="303"/>
      <c r="G1564" s="303"/>
      <c r="H1564" s="279" t="s">
        <v>394</v>
      </c>
      <c r="I1564" s="279" t="s">
        <v>61</v>
      </c>
      <c r="J1564" s="279" t="s">
        <v>394</v>
      </c>
      <c r="K1564" s="279" t="s">
        <v>394</v>
      </c>
      <c r="L1564" s="279" t="s">
        <v>394</v>
      </c>
      <c r="M1564" s="279" t="s">
        <v>394</v>
      </c>
      <c r="N1564" s="279" t="s">
        <v>394</v>
      </c>
      <c r="O1564" s="279" t="s">
        <v>394</v>
      </c>
      <c r="P1564" s="315">
        <v>0</v>
      </c>
      <c r="Q1564" s="279" t="s">
        <v>394</v>
      </c>
      <c r="R1564" s="315" t="s">
        <v>394</v>
      </c>
      <c r="S1564" s="279" t="s">
        <v>394</v>
      </c>
      <c r="T1564" s="279" t="s">
        <v>394</v>
      </c>
      <c r="U1564" s="315" t="s">
        <v>394</v>
      </c>
      <c r="V1564" s="315" t="s">
        <v>394</v>
      </c>
      <c r="W1564" s="315" t="s">
        <v>394</v>
      </c>
      <c r="X1564" s="315" t="s">
        <v>394</v>
      </c>
      <c r="Y1564" s="281"/>
      <c r="Z1564" s="315" t="s">
        <v>394</v>
      </c>
      <c r="AA1564" s="315" t="s">
        <v>394</v>
      </c>
      <c r="AB1564" s="281"/>
      <c r="AC1564" s="279" t="s">
        <v>855</v>
      </c>
      <c r="AF1564" s="276" t="str">
        <f>IFERROR(VLOOKUP(A1564,'[1]قوائم الترجمة'!AC$2:AD$2397,1,0),"م")</f>
        <v>م</v>
      </c>
      <c r="AG1564" s="232"/>
      <c r="AH1564" s="233"/>
      <c r="AI1564" s="233"/>
      <c r="AJ1564" s="233"/>
      <c r="AL1564" s="267"/>
      <c r="AM1564" s="235"/>
      <c r="AU1564" s="234"/>
    </row>
    <row r="1565" spans="1:47" ht="21" x14ac:dyDescent="0.4">
      <c r="A1565" s="278">
        <v>119571</v>
      </c>
      <c r="B1565" s="279" t="s">
        <v>6314</v>
      </c>
      <c r="C1565" s="279" t="s">
        <v>74</v>
      </c>
      <c r="D1565" s="279" t="s">
        <v>212</v>
      </c>
      <c r="E1565" s="279" t="s">
        <v>394</v>
      </c>
      <c r="F1565" s="303"/>
      <c r="G1565" s="303"/>
      <c r="H1565" s="279" t="s">
        <v>394</v>
      </c>
      <c r="I1565" s="279" t="s">
        <v>539</v>
      </c>
      <c r="J1565" s="279" t="s">
        <v>394</v>
      </c>
      <c r="K1565" s="279" t="s">
        <v>394</v>
      </c>
      <c r="L1565" s="279" t="s">
        <v>394</v>
      </c>
      <c r="M1565" s="279" t="s">
        <v>394</v>
      </c>
      <c r="N1565" s="279" t="s">
        <v>394</v>
      </c>
      <c r="O1565" s="279" t="s">
        <v>394</v>
      </c>
      <c r="P1565" s="315">
        <v>0</v>
      </c>
      <c r="Q1565" s="279" t="s">
        <v>394</v>
      </c>
      <c r="R1565" s="315" t="s">
        <v>394</v>
      </c>
      <c r="S1565" s="279" t="s">
        <v>394</v>
      </c>
      <c r="T1565" s="279" t="s">
        <v>394</v>
      </c>
      <c r="U1565" s="315" t="s">
        <v>394</v>
      </c>
      <c r="V1565" s="315" t="s">
        <v>394</v>
      </c>
      <c r="W1565" s="315" t="s">
        <v>394</v>
      </c>
      <c r="X1565" s="315" t="s">
        <v>394</v>
      </c>
      <c r="Y1565" s="281"/>
      <c r="Z1565" s="315" t="s">
        <v>394</v>
      </c>
      <c r="AA1565" s="315" t="s">
        <v>394</v>
      </c>
      <c r="AB1565" s="281"/>
      <c r="AC1565" s="279" t="s">
        <v>855</v>
      </c>
      <c r="AF1565" s="276" t="str">
        <f>IFERROR(VLOOKUP(A1565,'[1]قوائم الترجمة'!AC$2:AD$2397,1,0),"م")</f>
        <v>م</v>
      </c>
      <c r="AG1565" s="232"/>
      <c r="AH1565" s="233"/>
      <c r="AI1565" s="233"/>
      <c r="AJ1565" s="233"/>
      <c r="AL1565" s="267"/>
      <c r="AM1565" s="235"/>
      <c r="AU1565" s="234"/>
    </row>
    <row r="1566" spans="1:47" ht="21" x14ac:dyDescent="0.4">
      <c r="A1566" s="278">
        <v>119572</v>
      </c>
      <c r="B1566" s="279" t="s">
        <v>4787</v>
      </c>
      <c r="C1566" s="279" t="s">
        <v>68</v>
      </c>
      <c r="D1566" s="279" t="s">
        <v>4788</v>
      </c>
      <c r="E1566" s="279" t="s">
        <v>394</v>
      </c>
      <c r="F1566" s="303"/>
      <c r="G1566" s="303"/>
      <c r="H1566" s="279" t="s">
        <v>394</v>
      </c>
      <c r="I1566" s="279" t="s">
        <v>540</v>
      </c>
      <c r="J1566" s="279" t="s">
        <v>394</v>
      </c>
      <c r="K1566" s="279" t="s">
        <v>394</v>
      </c>
      <c r="L1566" s="279" t="s">
        <v>394</v>
      </c>
      <c r="M1566" s="279" t="s">
        <v>394</v>
      </c>
      <c r="N1566" s="279" t="s">
        <v>394</v>
      </c>
      <c r="O1566" s="279" t="s">
        <v>394</v>
      </c>
      <c r="P1566" s="315">
        <v>0</v>
      </c>
      <c r="Q1566" s="279" t="s">
        <v>394</v>
      </c>
      <c r="R1566" s="315" t="s">
        <v>394</v>
      </c>
      <c r="S1566" s="279" t="s">
        <v>394</v>
      </c>
      <c r="T1566" s="279" t="s">
        <v>394</v>
      </c>
      <c r="U1566" s="315" t="s">
        <v>394</v>
      </c>
      <c r="V1566" s="315" t="s">
        <v>394</v>
      </c>
      <c r="W1566" s="315" t="s">
        <v>394</v>
      </c>
      <c r="X1566" s="315" t="s">
        <v>394</v>
      </c>
      <c r="Y1566" s="281"/>
      <c r="Z1566" s="315" t="s">
        <v>394</v>
      </c>
      <c r="AA1566" s="315" t="s">
        <v>394</v>
      </c>
      <c r="AB1566" s="281"/>
      <c r="AC1566" s="279" t="s">
        <v>394</v>
      </c>
      <c r="AF1566" s="276" t="str">
        <f>IFERROR(VLOOKUP(A1566,'[1]قوائم الترجمة'!AC$2:AD$2397,1,0),"م")</f>
        <v>م</v>
      </c>
      <c r="AG1566" s="232"/>
      <c r="AH1566" s="233"/>
      <c r="AI1566" s="233"/>
      <c r="AJ1566" s="233"/>
      <c r="AL1566" s="267"/>
      <c r="AM1566" s="235"/>
      <c r="AO1566" s="236"/>
      <c r="AU1566" s="234"/>
    </row>
    <row r="1567" spans="1:47" ht="21" x14ac:dyDescent="0.4">
      <c r="A1567" s="278">
        <v>119574</v>
      </c>
      <c r="B1567" s="279" t="s">
        <v>4786</v>
      </c>
      <c r="C1567" s="279" t="s">
        <v>93</v>
      </c>
      <c r="D1567" s="279" t="s">
        <v>1275</v>
      </c>
      <c r="E1567" s="279" t="s">
        <v>394</v>
      </c>
      <c r="F1567" s="303"/>
      <c r="G1567" s="303"/>
      <c r="H1567" s="279" t="s">
        <v>394</v>
      </c>
      <c r="I1567" s="279" t="s">
        <v>538</v>
      </c>
      <c r="J1567" s="279" t="s">
        <v>394</v>
      </c>
      <c r="K1567" s="279" t="s">
        <v>394</v>
      </c>
      <c r="L1567" s="279" t="s">
        <v>394</v>
      </c>
      <c r="M1567" s="279" t="s">
        <v>394</v>
      </c>
      <c r="N1567" s="279" t="s">
        <v>394</v>
      </c>
      <c r="O1567" s="279" t="s">
        <v>394</v>
      </c>
      <c r="P1567" s="315">
        <v>0</v>
      </c>
      <c r="Q1567" s="279" t="s">
        <v>394</v>
      </c>
      <c r="R1567" s="315" t="s">
        <v>394</v>
      </c>
      <c r="S1567" s="279" t="s">
        <v>394</v>
      </c>
      <c r="T1567" s="279" t="s">
        <v>394</v>
      </c>
      <c r="U1567" s="315" t="s">
        <v>394</v>
      </c>
      <c r="V1567" s="315" t="s">
        <v>394</v>
      </c>
      <c r="W1567" s="315" t="s">
        <v>394</v>
      </c>
      <c r="X1567" s="315" t="s">
        <v>394</v>
      </c>
      <c r="Y1567" s="281"/>
      <c r="Z1567" s="315" t="s">
        <v>394</v>
      </c>
      <c r="AA1567" s="315" t="s">
        <v>394</v>
      </c>
      <c r="AB1567" s="281"/>
      <c r="AC1567" s="279" t="s">
        <v>855</v>
      </c>
      <c r="AF1567" s="276" t="str">
        <f>IFERROR(VLOOKUP(A1567,'[1]قوائم الترجمة'!AC$2:AD$2397,1,0),"م")</f>
        <v>م</v>
      </c>
      <c r="AG1567" s="232"/>
      <c r="AH1567" s="233"/>
      <c r="AI1567" s="233"/>
      <c r="AJ1567" s="233"/>
      <c r="AL1567" s="267"/>
      <c r="AM1567" s="235"/>
      <c r="AO1567" s="236"/>
      <c r="AU1567" s="234"/>
    </row>
    <row r="1568" spans="1:47" ht="21" x14ac:dyDescent="0.4">
      <c r="A1568" s="278">
        <v>119579</v>
      </c>
      <c r="B1568" s="279" t="s">
        <v>6323</v>
      </c>
      <c r="C1568" s="279" t="s">
        <v>525</v>
      </c>
      <c r="D1568" s="279" t="s">
        <v>236</v>
      </c>
      <c r="E1568" s="279" t="s">
        <v>394</v>
      </c>
      <c r="F1568" s="303"/>
      <c r="G1568" s="303"/>
      <c r="H1568" s="279" t="s">
        <v>394</v>
      </c>
      <c r="I1568" s="279" t="s">
        <v>539</v>
      </c>
      <c r="J1568" s="279" t="s">
        <v>394</v>
      </c>
      <c r="K1568" s="279" t="s">
        <v>394</v>
      </c>
      <c r="L1568" s="279" t="s">
        <v>394</v>
      </c>
      <c r="M1568" s="279" t="s">
        <v>394</v>
      </c>
      <c r="N1568" s="279" t="s">
        <v>394</v>
      </c>
      <c r="O1568" s="279" t="s">
        <v>394</v>
      </c>
      <c r="P1568" s="315">
        <v>0</v>
      </c>
      <c r="Q1568" s="279" t="s">
        <v>394</v>
      </c>
      <c r="R1568" s="315" t="s">
        <v>394</v>
      </c>
      <c r="S1568" s="279" t="s">
        <v>394</v>
      </c>
      <c r="T1568" s="279" t="s">
        <v>394</v>
      </c>
      <c r="U1568" s="315" t="s">
        <v>394</v>
      </c>
      <c r="V1568" s="315" t="s">
        <v>394</v>
      </c>
      <c r="W1568" s="315" t="s">
        <v>394</v>
      </c>
      <c r="X1568" s="315" t="s">
        <v>394</v>
      </c>
      <c r="Y1568" s="281"/>
      <c r="Z1568" s="315" t="s">
        <v>394</v>
      </c>
      <c r="AA1568" s="315" t="s">
        <v>394</v>
      </c>
      <c r="AB1568" s="281"/>
      <c r="AC1568" s="279" t="s">
        <v>855</v>
      </c>
      <c r="AF1568" s="276" t="str">
        <f>IFERROR(VLOOKUP(A1568,'[1]قوائم الترجمة'!AC$2:AD$2397,1,0),"م")</f>
        <v>م</v>
      </c>
      <c r="AG1568" s="232"/>
      <c r="AH1568" s="233"/>
      <c r="AI1568" s="233"/>
      <c r="AJ1568" s="233"/>
      <c r="AL1568" s="267"/>
      <c r="AM1568" s="235"/>
      <c r="AO1568" s="236"/>
      <c r="AU1568" s="234"/>
    </row>
    <row r="1569" spans="1:47" ht="21" x14ac:dyDescent="0.4">
      <c r="A1569" s="278">
        <v>119581</v>
      </c>
      <c r="B1569" s="279" t="s">
        <v>4785</v>
      </c>
      <c r="C1569" s="279" t="s">
        <v>1052</v>
      </c>
      <c r="D1569" s="279" t="s">
        <v>320</v>
      </c>
      <c r="E1569" s="279" t="s">
        <v>424</v>
      </c>
      <c r="F1569" s="279" t="s">
        <v>8637</v>
      </c>
      <c r="G1569" s="279" t="s">
        <v>402</v>
      </c>
      <c r="H1569" s="279" t="s">
        <v>425</v>
      </c>
      <c r="I1569" s="279" t="s">
        <v>61</v>
      </c>
      <c r="J1569" s="279" t="s">
        <v>426</v>
      </c>
      <c r="K1569" s="280">
        <v>2005</v>
      </c>
      <c r="L1569" s="279" t="s">
        <v>402</v>
      </c>
      <c r="M1569" s="279" t="s">
        <v>394</v>
      </c>
      <c r="N1569" s="279" t="s">
        <v>9222</v>
      </c>
      <c r="O1569" s="279" t="s">
        <v>8388</v>
      </c>
      <c r="P1569" s="279">
        <v>50000</v>
      </c>
      <c r="Q1569" s="278"/>
      <c r="S1569" s="279" t="s">
        <v>394</v>
      </c>
      <c r="T1569" s="279"/>
      <c r="AC1569" s="279" t="s">
        <v>394</v>
      </c>
      <c r="AF1569" s="276">
        <f>IFERROR(VLOOKUP(A1569,'[1]قوائم الترجمة'!AC$2:AD$2397,1,0),"م")</f>
        <v>119581</v>
      </c>
      <c r="AG1569" s="232"/>
      <c r="AH1569" s="233"/>
      <c r="AI1569" s="233"/>
      <c r="AJ1569" s="233"/>
      <c r="AL1569" s="267"/>
      <c r="AM1569" s="235"/>
      <c r="AU1569" s="234"/>
    </row>
    <row r="1570" spans="1:47" ht="21" x14ac:dyDescent="0.4">
      <c r="A1570" s="278">
        <v>119582</v>
      </c>
      <c r="B1570" s="279" t="s">
        <v>4784</v>
      </c>
      <c r="C1570" s="279" t="s">
        <v>109</v>
      </c>
      <c r="D1570" s="279" t="s">
        <v>259</v>
      </c>
      <c r="E1570" s="279" t="s">
        <v>424</v>
      </c>
      <c r="F1570" s="279" t="s">
        <v>9161</v>
      </c>
      <c r="G1570" s="279" t="s">
        <v>8143</v>
      </c>
      <c r="H1570" s="279" t="s">
        <v>425</v>
      </c>
      <c r="I1570" s="279" t="s">
        <v>540</v>
      </c>
      <c r="J1570" s="279" t="s">
        <v>426</v>
      </c>
      <c r="K1570" s="280">
        <v>2016</v>
      </c>
      <c r="L1570" s="279" t="s">
        <v>402</v>
      </c>
      <c r="M1570" s="279" t="s">
        <v>394</v>
      </c>
      <c r="N1570" s="279" t="s">
        <v>394</v>
      </c>
      <c r="O1570" s="279" t="s">
        <v>394</v>
      </c>
      <c r="P1570" s="315">
        <v>0</v>
      </c>
      <c r="Q1570" s="278"/>
      <c r="S1570" s="279" t="s">
        <v>394</v>
      </c>
      <c r="T1570" s="279" t="s">
        <v>394</v>
      </c>
      <c r="AC1570" s="279" t="s">
        <v>394</v>
      </c>
      <c r="AF1570" s="276">
        <f>IFERROR(VLOOKUP(A1570,'[1]قوائم الترجمة'!AC$2:AD$2397,1,0),"م")</f>
        <v>119582</v>
      </c>
      <c r="AG1570" s="232"/>
      <c r="AH1570" s="233"/>
      <c r="AI1570" s="233"/>
      <c r="AJ1570" s="233"/>
      <c r="AL1570" s="267"/>
      <c r="AM1570" s="235"/>
      <c r="AO1570" s="236"/>
      <c r="AU1570" s="234"/>
    </row>
    <row r="1571" spans="1:47" ht="21" x14ac:dyDescent="0.4">
      <c r="A1571" s="278">
        <v>119583</v>
      </c>
      <c r="B1571" s="279" t="s">
        <v>6352</v>
      </c>
      <c r="C1571" s="279" t="s">
        <v>1107</v>
      </c>
      <c r="D1571" s="279" t="s">
        <v>287</v>
      </c>
      <c r="E1571" s="279" t="s">
        <v>394</v>
      </c>
      <c r="F1571" s="303"/>
      <c r="G1571" s="303"/>
      <c r="H1571" s="279" t="s">
        <v>394</v>
      </c>
      <c r="I1571" s="279" t="s">
        <v>540</v>
      </c>
      <c r="J1571" s="279" t="s">
        <v>394</v>
      </c>
      <c r="K1571" s="279" t="s">
        <v>394</v>
      </c>
      <c r="L1571" s="279" t="s">
        <v>394</v>
      </c>
      <c r="M1571" s="279" t="s">
        <v>394</v>
      </c>
      <c r="N1571" s="279" t="s">
        <v>394</v>
      </c>
      <c r="O1571" s="279" t="s">
        <v>394</v>
      </c>
      <c r="P1571" s="315">
        <v>0</v>
      </c>
      <c r="Q1571" s="279" t="s">
        <v>394</v>
      </c>
      <c r="R1571" s="315" t="s">
        <v>394</v>
      </c>
      <c r="S1571" s="279" t="s">
        <v>394</v>
      </c>
      <c r="T1571" s="279" t="s">
        <v>394</v>
      </c>
      <c r="U1571" s="315" t="s">
        <v>394</v>
      </c>
      <c r="V1571" s="315" t="s">
        <v>394</v>
      </c>
      <c r="W1571" s="315" t="s">
        <v>394</v>
      </c>
      <c r="X1571" s="315" t="s">
        <v>394</v>
      </c>
      <c r="Y1571" s="281"/>
      <c r="Z1571" s="315" t="s">
        <v>394</v>
      </c>
      <c r="AA1571" s="315" t="s">
        <v>394</v>
      </c>
      <c r="AB1571" s="281"/>
      <c r="AC1571" s="279" t="s">
        <v>855</v>
      </c>
      <c r="AF1571" s="276" t="str">
        <f>IFERROR(VLOOKUP(A1571,'[1]قوائم الترجمة'!AC$2:AD$2397,1,0),"م")</f>
        <v>م</v>
      </c>
      <c r="AG1571" s="232"/>
      <c r="AH1571" s="233"/>
      <c r="AI1571" s="233"/>
      <c r="AJ1571" s="233"/>
      <c r="AL1571" s="267"/>
      <c r="AM1571" s="235"/>
      <c r="AO1571" s="236"/>
      <c r="AU1571" s="234"/>
    </row>
    <row r="1572" spans="1:47" ht="21" x14ac:dyDescent="0.4">
      <c r="A1572" s="278">
        <v>119588</v>
      </c>
      <c r="B1572" s="279" t="s">
        <v>4783</v>
      </c>
      <c r="C1572" s="279" t="s">
        <v>72</v>
      </c>
      <c r="D1572" s="279" t="s">
        <v>558</v>
      </c>
      <c r="E1572" s="279" t="s">
        <v>394</v>
      </c>
      <c r="F1572" s="303"/>
      <c r="G1572" s="303"/>
      <c r="H1572" s="279" t="s">
        <v>394</v>
      </c>
      <c r="I1572" s="279" t="s">
        <v>539</v>
      </c>
      <c r="J1572" s="279" t="s">
        <v>394</v>
      </c>
      <c r="K1572" s="279" t="s">
        <v>394</v>
      </c>
      <c r="L1572" s="279" t="s">
        <v>394</v>
      </c>
      <c r="M1572" s="279" t="s">
        <v>394</v>
      </c>
      <c r="N1572" s="279" t="s">
        <v>394</v>
      </c>
      <c r="O1572" s="279" t="s">
        <v>394</v>
      </c>
      <c r="P1572" s="315">
        <v>0</v>
      </c>
      <c r="Q1572" s="279" t="s">
        <v>394</v>
      </c>
      <c r="R1572" s="315" t="s">
        <v>394</v>
      </c>
      <c r="S1572" s="279" t="s">
        <v>394</v>
      </c>
      <c r="T1572" s="279" t="s">
        <v>394</v>
      </c>
      <c r="U1572" s="315" t="s">
        <v>394</v>
      </c>
      <c r="V1572" s="315" t="s">
        <v>394</v>
      </c>
      <c r="W1572" s="315" t="s">
        <v>394</v>
      </c>
      <c r="X1572" s="315" t="s">
        <v>394</v>
      </c>
      <c r="Y1572" s="281"/>
      <c r="Z1572" s="315" t="s">
        <v>394</v>
      </c>
      <c r="AA1572" s="315" t="s">
        <v>394</v>
      </c>
      <c r="AB1572" s="281"/>
      <c r="AC1572" s="279" t="s">
        <v>855</v>
      </c>
      <c r="AF1572" s="276" t="str">
        <f>IFERROR(VLOOKUP(A1572,'[1]قوائم الترجمة'!AC$2:AD$2397,1,0),"م")</f>
        <v>م</v>
      </c>
      <c r="AG1572" s="232"/>
      <c r="AH1572" s="233"/>
      <c r="AI1572" s="233"/>
      <c r="AJ1572" s="233"/>
      <c r="AL1572" s="267"/>
      <c r="AM1572" s="235"/>
      <c r="AO1572" s="236"/>
      <c r="AU1572" s="234"/>
    </row>
    <row r="1573" spans="1:47" ht="21" x14ac:dyDescent="0.4">
      <c r="A1573" s="278">
        <v>119591</v>
      </c>
      <c r="B1573" s="279" t="s">
        <v>6385</v>
      </c>
      <c r="C1573" s="279" t="s">
        <v>65</v>
      </c>
      <c r="D1573" s="279" t="s">
        <v>6386</v>
      </c>
      <c r="E1573" s="279" t="s">
        <v>394</v>
      </c>
      <c r="F1573" s="303"/>
      <c r="G1573" s="303"/>
      <c r="H1573" s="279" t="s">
        <v>394</v>
      </c>
      <c r="I1573" s="279" t="s">
        <v>540</v>
      </c>
      <c r="J1573" s="279" t="s">
        <v>394</v>
      </c>
      <c r="K1573" s="279" t="s">
        <v>394</v>
      </c>
      <c r="L1573" s="279" t="s">
        <v>394</v>
      </c>
      <c r="M1573" s="279" t="s">
        <v>394</v>
      </c>
      <c r="N1573" s="279" t="s">
        <v>394</v>
      </c>
      <c r="O1573" s="279" t="s">
        <v>394</v>
      </c>
      <c r="P1573" s="315">
        <v>0</v>
      </c>
      <c r="Q1573" s="279" t="s">
        <v>394</v>
      </c>
      <c r="R1573" s="315" t="s">
        <v>394</v>
      </c>
      <c r="S1573" s="279" t="s">
        <v>394</v>
      </c>
      <c r="T1573" s="279" t="s">
        <v>394</v>
      </c>
      <c r="U1573" s="315" t="s">
        <v>394</v>
      </c>
      <c r="V1573" s="315" t="s">
        <v>394</v>
      </c>
      <c r="W1573" s="315" t="s">
        <v>394</v>
      </c>
      <c r="X1573" s="315" t="s">
        <v>394</v>
      </c>
      <c r="Y1573" s="281"/>
      <c r="Z1573" s="315" t="s">
        <v>394</v>
      </c>
      <c r="AA1573" s="315" t="s">
        <v>394</v>
      </c>
      <c r="AB1573" s="281"/>
      <c r="AC1573" s="279" t="s">
        <v>855</v>
      </c>
      <c r="AF1573" s="276" t="str">
        <f>IFERROR(VLOOKUP(A1573,'[1]قوائم الترجمة'!AC$2:AD$2397,1,0),"م")</f>
        <v>م</v>
      </c>
      <c r="AG1573" s="232"/>
      <c r="AH1573" s="233"/>
      <c r="AI1573" s="233"/>
      <c r="AJ1573" s="233"/>
      <c r="AL1573" s="267"/>
      <c r="AM1573" s="235"/>
      <c r="AO1573" s="236"/>
      <c r="AU1573" s="234"/>
    </row>
    <row r="1574" spans="1:47" ht="21" x14ac:dyDescent="0.4">
      <c r="A1574" s="278">
        <v>119597</v>
      </c>
      <c r="B1574" s="279" t="s">
        <v>4782</v>
      </c>
      <c r="C1574" s="279" t="s">
        <v>658</v>
      </c>
      <c r="D1574" s="279" t="s">
        <v>360</v>
      </c>
      <c r="E1574" s="279" t="s">
        <v>394</v>
      </c>
      <c r="F1574" s="303"/>
      <c r="G1574" s="303"/>
      <c r="H1574" s="279" t="s">
        <v>394</v>
      </c>
      <c r="I1574" s="279" t="s">
        <v>540</v>
      </c>
      <c r="J1574" s="279" t="s">
        <v>394</v>
      </c>
      <c r="K1574" s="279" t="s">
        <v>394</v>
      </c>
      <c r="L1574" s="279" t="s">
        <v>394</v>
      </c>
      <c r="M1574" s="279" t="s">
        <v>394</v>
      </c>
      <c r="N1574" s="279" t="s">
        <v>394</v>
      </c>
      <c r="O1574" s="279" t="s">
        <v>394</v>
      </c>
      <c r="P1574" s="315">
        <v>0</v>
      </c>
      <c r="Q1574" s="279" t="s">
        <v>394</v>
      </c>
      <c r="R1574" s="315" t="s">
        <v>394</v>
      </c>
      <c r="S1574" s="279" t="s">
        <v>394</v>
      </c>
      <c r="T1574" s="279" t="s">
        <v>394</v>
      </c>
      <c r="U1574" s="315" t="s">
        <v>394</v>
      </c>
      <c r="V1574" s="315" t="s">
        <v>394</v>
      </c>
      <c r="W1574" s="315" t="s">
        <v>394</v>
      </c>
      <c r="X1574" s="315" t="s">
        <v>394</v>
      </c>
      <c r="Y1574" s="281"/>
      <c r="Z1574" s="315" t="s">
        <v>394</v>
      </c>
      <c r="AA1574" s="315" t="s">
        <v>394</v>
      </c>
      <c r="AB1574" s="281"/>
      <c r="AC1574" s="279" t="s">
        <v>855</v>
      </c>
      <c r="AF1574" s="276" t="str">
        <f>IFERROR(VLOOKUP(A1574,'[1]قوائم الترجمة'!AC$2:AD$2397,1,0),"م")</f>
        <v>م</v>
      </c>
      <c r="AG1574" s="232"/>
      <c r="AH1574" s="233"/>
      <c r="AI1574" s="233"/>
      <c r="AJ1574" s="233"/>
      <c r="AL1574" s="267"/>
      <c r="AM1574" s="235"/>
      <c r="AU1574" s="234"/>
    </row>
    <row r="1575" spans="1:47" ht="21" x14ac:dyDescent="0.4">
      <c r="A1575" s="278">
        <v>119599</v>
      </c>
      <c r="B1575" s="279" t="s">
        <v>4781</v>
      </c>
      <c r="C1575" s="279" t="s">
        <v>760</v>
      </c>
      <c r="D1575" s="279" t="s">
        <v>1414</v>
      </c>
      <c r="E1575" s="279" t="s">
        <v>394</v>
      </c>
      <c r="F1575" s="303"/>
      <c r="G1575" s="303"/>
      <c r="H1575" s="279" t="s">
        <v>394</v>
      </c>
      <c r="I1575" s="279" t="s">
        <v>538</v>
      </c>
      <c r="J1575" s="279" t="s">
        <v>394</v>
      </c>
      <c r="K1575" s="279" t="s">
        <v>394</v>
      </c>
      <c r="L1575" s="279" t="s">
        <v>394</v>
      </c>
      <c r="M1575" s="279" t="s">
        <v>394</v>
      </c>
      <c r="N1575" s="279" t="s">
        <v>394</v>
      </c>
      <c r="O1575" s="279" t="s">
        <v>394</v>
      </c>
      <c r="P1575" s="315">
        <v>0</v>
      </c>
      <c r="Q1575" s="279" t="s">
        <v>394</v>
      </c>
      <c r="R1575" s="315" t="s">
        <v>394</v>
      </c>
      <c r="S1575" s="279" t="s">
        <v>394</v>
      </c>
      <c r="T1575" s="279" t="s">
        <v>394</v>
      </c>
      <c r="U1575" s="315" t="s">
        <v>394</v>
      </c>
      <c r="V1575" s="315" t="s">
        <v>394</v>
      </c>
      <c r="W1575" s="315" t="s">
        <v>394</v>
      </c>
      <c r="X1575" s="315" t="s">
        <v>394</v>
      </c>
      <c r="Y1575" s="281"/>
      <c r="Z1575" s="315" t="s">
        <v>394</v>
      </c>
      <c r="AA1575" s="315" t="s">
        <v>394</v>
      </c>
      <c r="AB1575" s="281"/>
      <c r="AC1575" s="279" t="s">
        <v>855</v>
      </c>
      <c r="AF1575" s="276" t="str">
        <f>IFERROR(VLOOKUP(A1575,'[1]قوائم الترجمة'!AC$2:AD$2397,1,0),"م")</f>
        <v>م</v>
      </c>
      <c r="AG1575" s="232"/>
      <c r="AH1575" s="233"/>
      <c r="AI1575" s="233"/>
      <c r="AJ1575" s="233"/>
      <c r="AL1575" s="267"/>
      <c r="AM1575" s="235"/>
      <c r="AO1575" s="236"/>
      <c r="AU1575" s="234"/>
    </row>
    <row r="1576" spans="1:47" ht="21" x14ac:dyDescent="0.4">
      <c r="A1576" s="278">
        <v>119601</v>
      </c>
      <c r="B1576" s="279" t="s">
        <v>4780</v>
      </c>
      <c r="C1576" s="279" t="s">
        <v>9223</v>
      </c>
      <c r="D1576" s="279" t="s">
        <v>9224</v>
      </c>
      <c r="E1576" s="279" t="s">
        <v>424</v>
      </c>
      <c r="F1576" s="279" t="s">
        <v>8870</v>
      </c>
      <c r="G1576" s="279" t="s">
        <v>402</v>
      </c>
      <c r="H1576" s="279" t="s">
        <v>425</v>
      </c>
      <c r="I1576" s="279" t="s">
        <v>61</v>
      </c>
      <c r="J1576" s="279" t="s">
        <v>403</v>
      </c>
      <c r="K1576" s="280">
        <v>2009</v>
      </c>
      <c r="L1576" s="279" t="s">
        <v>402</v>
      </c>
      <c r="M1576" s="279" t="s">
        <v>394</v>
      </c>
      <c r="N1576" s="279"/>
      <c r="O1576" s="279" t="s">
        <v>394</v>
      </c>
      <c r="P1576" s="315">
        <v>0</v>
      </c>
      <c r="Q1576" s="278"/>
      <c r="S1576" s="279" t="s">
        <v>394</v>
      </c>
      <c r="T1576" s="279" t="s">
        <v>394</v>
      </c>
      <c r="AC1576" s="279" t="s">
        <v>394</v>
      </c>
      <c r="AF1576" s="276">
        <f>IFERROR(VLOOKUP(A1576,'[1]قوائم الترجمة'!AC$2:AD$2397,1,0),"م")</f>
        <v>119601</v>
      </c>
      <c r="AG1576" s="232"/>
      <c r="AH1576" s="233"/>
      <c r="AI1576" s="233"/>
      <c r="AJ1576" s="233"/>
      <c r="AL1576" s="267"/>
      <c r="AM1576" s="235"/>
      <c r="AO1576" s="236"/>
      <c r="AU1576" s="234"/>
    </row>
    <row r="1577" spans="1:47" ht="21" x14ac:dyDescent="0.4">
      <c r="A1577" s="278">
        <v>119603</v>
      </c>
      <c r="B1577" s="279" t="s">
        <v>6418</v>
      </c>
      <c r="C1577" s="279" t="s">
        <v>97</v>
      </c>
      <c r="D1577" s="279" t="s">
        <v>6419</v>
      </c>
      <c r="E1577" s="279" t="s">
        <v>394</v>
      </c>
      <c r="F1577" s="303"/>
      <c r="G1577" s="303"/>
      <c r="H1577" s="279" t="s">
        <v>394</v>
      </c>
      <c r="I1577" s="279" t="s">
        <v>540</v>
      </c>
      <c r="J1577" s="279" t="s">
        <v>394</v>
      </c>
      <c r="K1577" s="279" t="s">
        <v>394</v>
      </c>
      <c r="L1577" s="279" t="s">
        <v>394</v>
      </c>
      <c r="M1577" s="279" t="s">
        <v>394</v>
      </c>
      <c r="N1577" s="279" t="s">
        <v>394</v>
      </c>
      <c r="O1577" s="279" t="s">
        <v>394</v>
      </c>
      <c r="P1577" s="315">
        <v>0</v>
      </c>
      <c r="Q1577" s="279" t="s">
        <v>394</v>
      </c>
      <c r="R1577" s="315" t="s">
        <v>394</v>
      </c>
      <c r="S1577" s="279" t="s">
        <v>394</v>
      </c>
      <c r="T1577" s="279" t="s">
        <v>394</v>
      </c>
      <c r="U1577" s="315" t="s">
        <v>394</v>
      </c>
      <c r="V1577" s="315" t="s">
        <v>394</v>
      </c>
      <c r="W1577" s="315" t="s">
        <v>394</v>
      </c>
      <c r="X1577" s="315" t="s">
        <v>394</v>
      </c>
      <c r="Y1577" s="281"/>
      <c r="Z1577" s="315" t="s">
        <v>394</v>
      </c>
      <c r="AA1577" s="315" t="s">
        <v>394</v>
      </c>
      <c r="AB1577" s="281"/>
      <c r="AC1577" s="279" t="s">
        <v>855</v>
      </c>
      <c r="AF1577" s="276" t="str">
        <f>IFERROR(VLOOKUP(A1577,'[1]قوائم الترجمة'!AC$2:AD$2397,1,0),"م")</f>
        <v>م</v>
      </c>
      <c r="AG1577" s="232"/>
      <c r="AH1577" s="233"/>
      <c r="AI1577" s="233"/>
      <c r="AJ1577" s="233"/>
      <c r="AL1577" s="267"/>
      <c r="AM1577" s="235"/>
      <c r="AO1577" s="236"/>
      <c r="AU1577" s="234"/>
    </row>
    <row r="1578" spans="1:47" ht="21" x14ac:dyDescent="0.4">
      <c r="A1578" s="278">
        <v>119607</v>
      </c>
      <c r="B1578" s="279" t="s">
        <v>4779</v>
      </c>
      <c r="C1578" s="279" t="s">
        <v>598</v>
      </c>
      <c r="D1578" s="279" t="s">
        <v>3650</v>
      </c>
      <c r="E1578" s="279" t="s">
        <v>394</v>
      </c>
      <c r="F1578" s="303"/>
      <c r="G1578" s="303"/>
      <c r="H1578" s="279" t="s">
        <v>394</v>
      </c>
      <c r="I1578" s="279" t="s">
        <v>539</v>
      </c>
      <c r="J1578" s="279" t="s">
        <v>394</v>
      </c>
      <c r="K1578" s="279" t="s">
        <v>394</v>
      </c>
      <c r="L1578" s="279" t="s">
        <v>394</v>
      </c>
      <c r="M1578" s="279" t="s">
        <v>394</v>
      </c>
      <c r="N1578" s="279" t="s">
        <v>394</v>
      </c>
      <c r="O1578" s="279" t="s">
        <v>394</v>
      </c>
      <c r="P1578" s="315">
        <v>0</v>
      </c>
      <c r="Q1578" s="279" t="s">
        <v>394</v>
      </c>
      <c r="R1578" s="315" t="s">
        <v>394</v>
      </c>
      <c r="S1578" s="279" t="s">
        <v>394</v>
      </c>
      <c r="T1578" s="279" t="s">
        <v>394</v>
      </c>
      <c r="U1578" s="315" t="s">
        <v>394</v>
      </c>
      <c r="V1578" s="315" t="s">
        <v>394</v>
      </c>
      <c r="W1578" s="315" t="s">
        <v>394</v>
      </c>
      <c r="X1578" s="315" t="s">
        <v>394</v>
      </c>
      <c r="Y1578" s="281"/>
      <c r="Z1578" s="315" t="s">
        <v>394</v>
      </c>
      <c r="AA1578" s="315" t="s">
        <v>394</v>
      </c>
      <c r="AB1578" s="281"/>
      <c r="AC1578" s="279" t="s">
        <v>855</v>
      </c>
      <c r="AF1578" s="276" t="str">
        <f>IFERROR(VLOOKUP(A1578,'[1]قوائم الترجمة'!AC$2:AD$2397,1,0),"م")</f>
        <v>م</v>
      </c>
      <c r="AG1578" s="232"/>
      <c r="AH1578" s="233"/>
      <c r="AI1578" s="233"/>
      <c r="AJ1578" s="233"/>
      <c r="AL1578" s="267"/>
      <c r="AM1578" s="235"/>
      <c r="AU1578" s="234"/>
    </row>
    <row r="1579" spans="1:47" ht="21" x14ac:dyDescent="0.4">
      <c r="A1579" s="278">
        <v>119608</v>
      </c>
      <c r="B1579" s="279" t="s">
        <v>4778</v>
      </c>
      <c r="C1579" s="279" t="s">
        <v>946</v>
      </c>
      <c r="D1579" s="279" t="s">
        <v>257</v>
      </c>
      <c r="E1579" s="279" t="s">
        <v>394</v>
      </c>
      <c r="F1579" s="303"/>
      <c r="G1579" s="303"/>
      <c r="H1579" s="279" t="s">
        <v>394</v>
      </c>
      <c r="I1579" s="279" t="s">
        <v>538</v>
      </c>
      <c r="J1579" s="279" t="s">
        <v>394</v>
      </c>
      <c r="K1579" s="279" t="s">
        <v>394</v>
      </c>
      <c r="L1579" s="279" t="s">
        <v>394</v>
      </c>
      <c r="M1579" s="279" t="s">
        <v>394</v>
      </c>
      <c r="N1579" s="279" t="s">
        <v>394</v>
      </c>
      <c r="O1579" s="279" t="s">
        <v>394</v>
      </c>
      <c r="P1579" s="315">
        <v>0</v>
      </c>
      <c r="Q1579" s="279" t="s">
        <v>394</v>
      </c>
      <c r="R1579" s="315" t="s">
        <v>394</v>
      </c>
      <c r="S1579" s="279" t="s">
        <v>394</v>
      </c>
      <c r="T1579" s="279" t="s">
        <v>394</v>
      </c>
      <c r="U1579" s="315" t="s">
        <v>394</v>
      </c>
      <c r="V1579" s="315" t="s">
        <v>394</v>
      </c>
      <c r="W1579" s="315" t="s">
        <v>394</v>
      </c>
      <c r="X1579" s="315" t="s">
        <v>394</v>
      </c>
      <c r="Y1579" s="281"/>
      <c r="Z1579" s="315" t="s">
        <v>394</v>
      </c>
      <c r="AA1579" s="315" t="s">
        <v>394</v>
      </c>
      <c r="AB1579" s="281"/>
      <c r="AC1579" s="279" t="s">
        <v>855</v>
      </c>
      <c r="AF1579" s="276" t="str">
        <f>IFERROR(VLOOKUP(A1579,'[1]قوائم الترجمة'!AC$2:AD$2397,1,0),"م")</f>
        <v>م</v>
      </c>
      <c r="AG1579" s="232"/>
      <c r="AH1579" s="233"/>
      <c r="AI1579" s="233"/>
      <c r="AJ1579" s="233"/>
      <c r="AL1579" s="267"/>
      <c r="AM1579" s="235"/>
      <c r="AO1579" s="236"/>
      <c r="AU1579" s="234"/>
    </row>
    <row r="1580" spans="1:47" ht="21" x14ac:dyDescent="0.4">
      <c r="A1580" s="278">
        <v>119609</v>
      </c>
      <c r="B1580" s="279" t="s">
        <v>6439</v>
      </c>
      <c r="C1580" s="279" t="s">
        <v>175</v>
      </c>
      <c r="D1580" s="279" t="s">
        <v>1138</v>
      </c>
      <c r="E1580" s="279" t="s">
        <v>394</v>
      </c>
      <c r="F1580" s="303"/>
      <c r="G1580" s="303"/>
      <c r="H1580" s="279" t="s">
        <v>394</v>
      </c>
      <c r="I1580" s="279" t="s">
        <v>61</v>
      </c>
      <c r="J1580" s="279" t="s">
        <v>394</v>
      </c>
      <c r="K1580" s="279" t="s">
        <v>394</v>
      </c>
      <c r="L1580" s="279" t="s">
        <v>394</v>
      </c>
      <c r="M1580" s="279" t="s">
        <v>394</v>
      </c>
      <c r="N1580" s="279" t="s">
        <v>394</v>
      </c>
      <c r="O1580" s="279" t="s">
        <v>394</v>
      </c>
      <c r="P1580" s="315">
        <v>0</v>
      </c>
      <c r="Q1580" s="279" t="s">
        <v>394</v>
      </c>
      <c r="R1580" s="315" t="s">
        <v>394</v>
      </c>
      <c r="S1580" s="279" t="s">
        <v>394</v>
      </c>
      <c r="T1580" s="279" t="s">
        <v>394</v>
      </c>
      <c r="U1580" s="315" t="s">
        <v>394</v>
      </c>
      <c r="V1580" s="315" t="s">
        <v>394</v>
      </c>
      <c r="W1580" s="315" t="s">
        <v>394</v>
      </c>
      <c r="X1580" s="315" t="s">
        <v>394</v>
      </c>
      <c r="Y1580" s="281"/>
      <c r="Z1580" s="315" t="s">
        <v>394</v>
      </c>
      <c r="AA1580" s="315" t="s">
        <v>394</v>
      </c>
      <c r="AB1580" s="281"/>
      <c r="AC1580" s="279" t="s">
        <v>855</v>
      </c>
      <c r="AF1580" s="276" t="str">
        <f>IFERROR(VLOOKUP(A1580,'[1]قوائم الترجمة'!AC$2:AD$2397,1,0),"م")</f>
        <v>م</v>
      </c>
      <c r="AG1580" s="232"/>
      <c r="AH1580" s="233"/>
      <c r="AI1580" s="233"/>
      <c r="AJ1580" s="233"/>
      <c r="AL1580" s="267"/>
      <c r="AM1580" s="235"/>
      <c r="AO1580" s="236"/>
      <c r="AU1580" s="234"/>
    </row>
    <row r="1581" spans="1:47" ht="21" x14ac:dyDescent="0.4">
      <c r="A1581" s="278">
        <v>119610</v>
      </c>
      <c r="B1581" s="279" t="s">
        <v>6441</v>
      </c>
      <c r="C1581" s="279" t="s">
        <v>112</v>
      </c>
      <c r="D1581" s="279" t="s">
        <v>1338</v>
      </c>
      <c r="E1581" s="279" t="s">
        <v>394</v>
      </c>
      <c r="F1581" s="303"/>
      <c r="G1581" s="303"/>
      <c r="H1581" s="279" t="s">
        <v>394</v>
      </c>
      <c r="I1581" s="279" t="s">
        <v>539</v>
      </c>
      <c r="J1581" s="279" t="s">
        <v>394</v>
      </c>
      <c r="K1581" s="279" t="s">
        <v>394</v>
      </c>
      <c r="L1581" s="279" t="s">
        <v>394</v>
      </c>
      <c r="M1581" s="279" t="s">
        <v>394</v>
      </c>
      <c r="N1581" s="279" t="s">
        <v>394</v>
      </c>
      <c r="O1581" s="279" t="s">
        <v>394</v>
      </c>
      <c r="P1581" s="315">
        <v>0</v>
      </c>
      <c r="Q1581" s="279" t="s">
        <v>394</v>
      </c>
      <c r="R1581" s="315" t="s">
        <v>394</v>
      </c>
      <c r="S1581" s="279" t="s">
        <v>394</v>
      </c>
      <c r="T1581" s="279" t="s">
        <v>394</v>
      </c>
      <c r="U1581" s="315" t="s">
        <v>394</v>
      </c>
      <c r="V1581" s="315" t="s">
        <v>394</v>
      </c>
      <c r="W1581" s="315" t="s">
        <v>394</v>
      </c>
      <c r="X1581" s="315" t="s">
        <v>394</v>
      </c>
      <c r="Y1581" s="281"/>
      <c r="Z1581" s="315" t="s">
        <v>394</v>
      </c>
      <c r="AA1581" s="315" t="s">
        <v>394</v>
      </c>
      <c r="AB1581" s="281"/>
      <c r="AC1581" s="279" t="s">
        <v>855</v>
      </c>
      <c r="AF1581" s="276" t="str">
        <f>IFERROR(VLOOKUP(A1581,'[1]قوائم الترجمة'!AC$2:AD$2397,1,0),"م")</f>
        <v>م</v>
      </c>
      <c r="AG1581" s="232"/>
      <c r="AH1581" s="233"/>
      <c r="AI1581" s="233"/>
      <c r="AJ1581" s="233"/>
      <c r="AL1581" s="267"/>
      <c r="AM1581" s="235"/>
      <c r="AO1581" s="236"/>
      <c r="AU1581" s="234"/>
    </row>
    <row r="1582" spans="1:47" ht="21" x14ac:dyDescent="0.4">
      <c r="A1582" s="278">
        <v>119612</v>
      </c>
      <c r="B1582" s="279" t="s">
        <v>6447</v>
      </c>
      <c r="C1582" s="279" t="s">
        <v>185</v>
      </c>
      <c r="D1582" s="279" t="s">
        <v>236</v>
      </c>
      <c r="E1582" s="279" t="s">
        <v>394</v>
      </c>
      <c r="F1582" s="303"/>
      <c r="G1582" s="303"/>
      <c r="H1582" s="279" t="s">
        <v>394</v>
      </c>
      <c r="I1582" s="279" t="s">
        <v>539</v>
      </c>
      <c r="J1582" s="279" t="s">
        <v>394</v>
      </c>
      <c r="K1582" s="279" t="s">
        <v>394</v>
      </c>
      <c r="L1582" s="279" t="s">
        <v>394</v>
      </c>
      <c r="M1582" s="279" t="s">
        <v>394</v>
      </c>
      <c r="N1582" s="279" t="s">
        <v>394</v>
      </c>
      <c r="O1582" s="279" t="s">
        <v>394</v>
      </c>
      <c r="P1582" s="315">
        <v>0</v>
      </c>
      <c r="Q1582" s="279" t="s">
        <v>394</v>
      </c>
      <c r="R1582" s="315" t="s">
        <v>394</v>
      </c>
      <c r="S1582" s="279" t="s">
        <v>394</v>
      </c>
      <c r="T1582" s="279" t="s">
        <v>394</v>
      </c>
      <c r="U1582" s="315" t="s">
        <v>394</v>
      </c>
      <c r="V1582" s="315" t="s">
        <v>394</v>
      </c>
      <c r="W1582" s="315" t="s">
        <v>394</v>
      </c>
      <c r="X1582" s="315" t="s">
        <v>394</v>
      </c>
      <c r="Y1582" s="281"/>
      <c r="Z1582" s="315" t="s">
        <v>394</v>
      </c>
      <c r="AA1582" s="315" t="s">
        <v>394</v>
      </c>
      <c r="AB1582" s="281"/>
      <c r="AC1582" s="279" t="s">
        <v>855</v>
      </c>
      <c r="AF1582" s="276" t="str">
        <f>IFERROR(VLOOKUP(A1582,'[1]قوائم الترجمة'!AC$2:AD$2397,1,0),"م")</f>
        <v>م</v>
      </c>
      <c r="AG1582" s="245"/>
      <c r="AH1582" s="246"/>
      <c r="AI1582" s="246"/>
      <c r="AJ1582" s="246"/>
      <c r="AL1582" s="267"/>
      <c r="AM1582" s="235"/>
      <c r="AO1582" s="247"/>
      <c r="AU1582" s="234"/>
    </row>
    <row r="1583" spans="1:47" ht="21" x14ac:dyDescent="0.4">
      <c r="A1583" s="278">
        <v>119615</v>
      </c>
      <c r="B1583" s="279" t="s">
        <v>4777</v>
      </c>
      <c r="C1583" s="279" t="s">
        <v>694</v>
      </c>
      <c r="D1583" s="279" t="s">
        <v>260</v>
      </c>
      <c r="E1583" s="279" t="s">
        <v>424</v>
      </c>
      <c r="F1583" s="279" t="s">
        <v>8378</v>
      </c>
      <c r="G1583" s="279" t="s">
        <v>8379</v>
      </c>
      <c r="H1583" s="279" t="s">
        <v>425</v>
      </c>
      <c r="I1583" s="279" t="s">
        <v>61</v>
      </c>
      <c r="J1583" s="279" t="s">
        <v>426</v>
      </c>
      <c r="K1583" s="280">
        <v>2016</v>
      </c>
      <c r="L1583" s="279" t="s">
        <v>402</v>
      </c>
      <c r="M1583" s="279" t="s">
        <v>394</v>
      </c>
      <c r="N1583" s="279" t="s">
        <v>394</v>
      </c>
      <c r="O1583" s="279" t="s">
        <v>394</v>
      </c>
      <c r="P1583" s="315">
        <v>0</v>
      </c>
      <c r="Q1583" s="278"/>
      <c r="S1583" s="279" t="s">
        <v>394</v>
      </c>
      <c r="T1583" s="279" t="s">
        <v>394</v>
      </c>
      <c r="AC1583" s="279" t="s">
        <v>855</v>
      </c>
      <c r="AF1583" s="276">
        <f>IFERROR(VLOOKUP(A1583,'[1]قوائم الترجمة'!AC$2:AD$2397,1,0),"م")</f>
        <v>119615</v>
      </c>
      <c r="AG1583" s="232"/>
      <c r="AH1583" s="233"/>
      <c r="AI1583" s="233"/>
      <c r="AJ1583" s="233"/>
      <c r="AL1583" s="267"/>
      <c r="AM1583" s="235"/>
      <c r="AU1583" s="234"/>
    </row>
    <row r="1584" spans="1:47" ht="21" x14ac:dyDescent="0.4">
      <c r="A1584" s="278">
        <v>119617</v>
      </c>
      <c r="B1584" s="279" t="s">
        <v>6464</v>
      </c>
      <c r="C1584" s="279" t="s">
        <v>111</v>
      </c>
      <c r="D1584" s="279" t="s">
        <v>203</v>
      </c>
      <c r="E1584" s="279" t="s">
        <v>394</v>
      </c>
      <c r="F1584" s="303"/>
      <c r="G1584" s="303"/>
      <c r="H1584" s="279" t="s">
        <v>394</v>
      </c>
      <c r="I1584" s="279" t="s">
        <v>539</v>
      </c>
      <c r="J1584" s="279" t="s">
        <v>394</v>
      </c>
      <c r="K1584" s="279" t="s">
        <v>394</v>
      </c>
      <c r="L1584" s="279" t="s">
        <v>394</v>
      </c>
      <c r="M1584" s="279" t="s">
        <v>394</v>
      </c>
      <c r="N1584" s="279" t="s">
        <v>394</v>
      </c>
      <c r="O1584" s="279" t="s">
        <v>394</v>
      </c>
      <c r="P1584" s="315">
        <v>0</v>
      </c>
      <c r="Q1584" s="279" t="s">
        <v>394</v>
      </c>
      <c r="R1584" s="315" t="s">
        <v>394</v>
      </c>
      <c r="S1584" s="279" t="s">
        <v>394</v>
      </c>
      <c r="T1584" s="279" t="s">
        <v>394</v>
      </c>
      <c r="U1584" s="315" t="s">
        <v>394</v>
      </c>
      <c r="V1584" s="315" t="s">
        <v>394</v>
      </c>
      <c r="W1584" s="315" t="s">
        <v>394</v>
      </c>
      <c r="X1584" s="315" t="s">
        <v>394</v>
      </c>
      <c r="Y1584" s="281"/>
      <c r="Z1584" s="315" t="s">
        <v>394</v>
      </c>
      <c r="AA1584" s="315" t="s">
        <v>394</v>
      </c>
      <c r="AB1584" s="281"/>
      <c r="AC1584" s="279" t="s">
        <v>855</v>
      </c>
      <c r="AF1584" s="276" t="str">
        <f>IFERROR(VLOOKUP(A1584,'[1]قوائم الترجمة'!AC$2:AD$2397,1,0),"م")</f>
        <v>م</v>
      </c>
      <c r="AG1584" s="232"/>
      <c r="AH1584" s="233"/>
      <c r="AI1584" s="233"/>
      <c r="AJ1584" s="233"/>
      <c r="AL1584" s="267"/>
      <c r="AM1584" s="235"/>
      <c r="AO1584" s="236"/>
      <c r="AU1584" s="234"/>
    </row>
    <row r="1585" spans="1:47" ht="21" x14ac:dyDescent="0.4">
      <c r="A1585" s="278">
        <v>119618</v>
      </c>
      <c r="B1585" s="279" t="s">
        <v>4776</v>
      </c>
      <c r="C1585" s="279" t="s">
        <v>82</v>
      </c>
      <c r="D1585" s="279" t="s">
        <v>486</v>
      </c>
      <c r="E1585" s="279" t="s">
        <v>394</v>
      </c>
      <c r="F1585" s="303"/>
      <c r="G1585" s="303"/>
      <c r="H1585" s="279" t="s">
        <v>394</v>
      </c>
      <c r="I1585" s="279" t="s">
        <v>61</v>
      </c>
      <c r="J1585" s="279" t="s">
        <v>394</v>
      </c>
      <c r="K1585" s="279" t="s">
        <v>394</v>
      </c>
      <c r="L1585" s="279" t="s">
        <v>394</v>
      </c>
      <c r="M1585" s="279" t="s">
        <v>394</v>
      </c>
      <c r="N1585" s="279" t="s">
        <v>394</v>
      </c>
      <c r="O1585" s="279" t="s">
        <v>394</v>
      </c>
      <c r="P1585" s="315">
        <v>0</v>
      </c>
      <c r="Q1585" s="279" t="s">
        <v>394</v>
      </c>
      <c r="R1585" s="315" t="s">
        <v>394</v>
      </c>
      <c r="S1585" s="279" t="s">
        <v>394</v>
      </c>
      <c r="T1585" s="279" t="s">
        <v>394</v>
      </c>
      <c r="U1585" s="315" t="s">
        <v>394</v>
      </c>
      <c r="V1585" s="315" t="s">
        <v>394</v>
      </c>
      <c r="W1585" s="315" t="s">
        <v>394</v>
      </c>
      <c r="X1585" s="315" t="s">
        <v>394</v>
      </c>
      <c r="Y1585" s="281"/>
      <c r="Z1585" s="315" t="s">
        <v>394</v>
      </c>
      <c r="AA1585" s="315" t="s">
        <v>394</v>
      </c>
      <c r="AB1585" s="281"/>
      <c r="AC1585" s="279" t="s">
        <v>394</v>
      </c>
      <c r="AF1585" s="276" t="str">
        <f>IFERROR(VLOOKUP(A1585,'[1]قوائم الترجمة'!AC$2:AD$2397,1,0),"م")</f>
        <v>م</v>
      </c>
      <c r="AG1585" s="232"/>
      <c r="AH1585" s="233"/>
      <c r="AI1585" s="233"/>
      <c r="AJ1585" s="233"/>
      <c r="AL1585" s="267"/>
      <c r="AM1585" s="235"/>
      <c r="AO1585" s="236"/>
      <c r="AU1585" s="234"/>
    </row>
    <row r="1586" spans="1:47" ht="21" x14ac:dyDescent="0.4">
      <c r="A1586" s="278">
        <v>119621</v>
      </c>
      <c r="B1586" s="279" t="s">
        <v>4775</v>
      </c>
      <c r="C1586" s="279" t="s">
        <v>746</v>
      </c>
      <c r="D1586" s="279" t="s">
        <v>536</v>
      </c>
      <c r="E1586" s="279" t="s">
        <v>424</v>
      </c>
      <c r="F1586" s="279" t="s">
        <v>9225</v>
      </c>
      <c r="G1586" s="279" t="s">
        <v>402</v>
      </c>
      <c r="H1586" s="279" t="s">
        <v>425</v>
      </c>
      <c r="I1586" s="279" t="s">
        <v>61</v>
      </c>
      <c r="J1586" s="279" t="s">
        <v>403</v>
      </c>
      <c r="K1586" s="280">
        <v>0</v>
      </c>
      <c r="L1586" s="279" t="s">
        <v>404</v>
      </c>
      <c r="M1586" s="279" t="s">
        <v>394</v>
      </c>
      <c r="N1586" s="279"/>
      <c r="O1586" s="279" t="s">
        <v>394</v>
      </c>
      <c r="P1586" s="315">
        <v>0</v>
      </c>
      <c r="Q1586" s="278"/>
      <c r="S1586" s="279" t="s">
        <v>394</v>
      </c>
      <c r="T1586" s="279" t="s">
        <v>394</v>
      </c>
      <c r="AC1586" s="279" t="s">
        <v>394</v>
      </c>
      <c r="AF1586" s="276">
        <f>IFERROR(VLOOKUP(A1586,'[1]قوائم الترجمة'!AC$2:AD$2397,1,0),"م")</f>
        <v>119621</v>
      </c>
      <c r="AG1586" s="232"/>
      <c r="AH1586" s="233"/>
      <c r="AI1586" s="233"/>
      <c r="AJ1586" s="233"/>
      <c r="AL1586" s="267"/>
      <c r="AM1586" s="235"/>
      <c r="AU1586" s="234"/>
    </row>
    <row r="1587" spans="1:47" ht="21" x14ac:dyDescent="0.4">
      <c r="A1587" s="278">
        <v>119625</v>
      </c>
      <c r="B1587" s="279" t="s">
        <v>1348</v>
      </c>
      <c r="C1587" s="279" t="s">
        <v>71</v>
      </c>
      <c r="D1587" s="279" t="s">
        <v>490</v>
      </c>
      <c r="E1587" s="279" t="s">
        <v>424</v>
      </c>
      <c r="F1587" s="279" t="s">
        <v>8378</v>
      </c>
      <c r="G1587" s="279" t="s">
        <v>402</v>
      </c>
      <c r="H1587" s="279" t="s">
        <v>425</v>
      </c>
      <c r="I1587" s="279" t="s">
        <v>67</v>
      </c>
      <c r="J1587" s="279" t="s">
        <v>426</v>
      </c>
      <c r="K1587" s="280">
        <v>0</v>
      </c>
      <c r="L1587" s="279" t="s">
        <v>402</v>
      </c>
      <c r="M1587" s="279" t="s">
        <v>394</v>
      </c>
      <c r="N1587" s="279" t="s">
        <v>394</v>
      </c>
      <c r="O1587" s="279" t="s">
        <v>394</v>
      </c>
      <c r="P1587" s="315">
        <v>0</v>
      </c>
      <c r="Q1587" s="278"/>
      <c r="S1587" s="279" t="s">
        <v>394</v>
      </c>
      <c r="T1587" s="279" t="s">
        <v>394</v>
      </c>
      <c r="AC1587" s="279" t="s">
        <v>394</v>
      </c>
      <c r="AF1587" s="276">
        <f>IFERROR(VLOOKUP(A1587,'[1]قوائم الترجمة'!AC$2:AD$2397,1,0),"م")</f>
        <v>119625</v>
      </c>
      <c r="AG1587" s="232"/>
      <c r="AH1587" s="233"/>
      <c r="AI1587" s="233"/>
      <c r="AJ1587" s="233"/>
      <c r="AL1587" s="267"/>
      <c r="AM1587" s="235"/>
      <c r="AO1587" s="236"/>
      <c r="AU1587" s="234"/>
    </row>
    <row r="1588" spans="1:47" ht="21" x14ac:dyDescent="0.4">
      <c r="A1588" s="278">
        <v>119630</v>
      </c>
      <c r="B1588" s="279" t="s">
        <v>6491</v>
      </c>
      <c r="C1588" s="279" t="s">
        <v>6492</v>
      </c>
      <c r="D1588" s="279" t="s">
        <v>523</v>
      </c>
      <c r="E1588" s="279" t="s">
        <v>394</v>
      </c>
      <c r="F1588" s="303"/>
      <c r="G1588" s="303"/>
      <c r="H1588" s="279" t="s">
        <v>394</v>
      </c>
      <c r="I1588" s="279" t="s">
        <v>540</v>
      </c>
      <c r="J1588" s="279" t="s">
        <v>394</v>
      </c>
      <c r="K1588" s="279" t="s">
        <v>394</v>
      </c>
      <c r="L1588" s="279" t="s">
        <v>394</v>
      </c>
      <c r="M1588" s="279" t="s">
        <v>394</v>
      </c>
      <c r="N1588" s="279" t="s">
        <v>394</v>
      </c>
      <c r="O1588" s="279" t="s">
        <v>394</v>
      </c>
      <c r="P1588" s="315">
        <v>0</v>
      </c>
      <c r="Q1588" s="279" t="s">
        <v>394</v>
      </c>
      <c r="R1588" s="315" t="s">
        <v>394</v>
      </c>
      <c r="S1588" s="279" t="s">
        <v>394</v>
      </c>
      <c r="T1588" s="279" t="s">
        <v>394</v>
      </c>
      <c r="U1588" s="315" t="s">
        <v>394</v>
      </c>
      <c r="V1588" s="315" t="s">
        <v>394</v>
      </c>
      <c r="W1588" s="315" t="s">
        <v>394</v>
      </c>
      <c r="X1588" s="315" t="s">
        <v>394</v>
      </c>
      <c r="Y1588" s="281"/>
      <c r="Z1588" s="315" t="s">
        <v>394</v>
      </c>
      <c r="AA1588" s="315" t="s">
        <v>394</v>
      </c>
      <c r="AB1588" s="281"/>
      <c r="AC1588" s="279" t="s">
        <v>855</v>
      </c>
      <c r="AF1588" s="276" t="str">
        <f>IFERROR(VLOOKUP(A1588,'[1]قوائم الترجمة'!AC$2:AD$2397,1,0),"م")</f>
        <v>م</v>
      </c>
      <c r="AG1588" s="232"/>
      <c r="AH1588" s="233"/>
      <c r="AI1588" s="233"/>
      <c r="AJ1588" s="233"/>
      <c r="AL1588" s="267"/>
      <c r="AM1588" s="235"/>
      <c r="AU1588" s="234"/>
    </row>
    <row r="1589" spans="1:47" ht="21" x14ac:dyDescent="0.4">
      <c r="A1589" s="278">
        <v>119635</v>
      </c>
      <c r="B1589" s="279" t="s">
        <v>1373</v>
      </c>
      <c r="C1589" s="279" t="s">
        <v>1374</v>
      </c>
      <c r="D1589" s="279" t="s">
        <v>1375</v>
      </c>
      <c r="E1589" s="279" t="s">
        <v>424</v>
      </c>
      <c r="F1589" s="279" t="s">
        <v>9226</v>
      </c>
      <c r="G1589" s="279" t="s">
        <v>402</v>
      </c>
      <c r="H1589" s="279" t="s">
        <v>425</v>
      </c>
      <c r="I1589" s="279" t="s">
        <v>538</v>
      </c>
      <c r="J1589" s="279" t="s">
        <v>403</v>
      </c>
      <c r="K1589" s="280">
        <v>2016</v>
      </c>
      <c r="L1589" s="279" t="s">
        <v>404</v>
      </c>
      <c r="M1589" s="279" t="s">
        <v>394</v>
      </c>
      <c r="N1589" s="279" t="s">
        <v>394</v>
      </c>
      <c r="O1589" s="279" t="s">
        <v>394</v>
      </c>
      <c r="P1589" s="315">
        <v>0</v>
      </c>
      <c r="Q1589" s="278"/>
      <c r="S1589" s="279" t="s">
        <v>394</v>
      </c>
      <c r="T1589" s="279" t="s">
        <v>394</v>
      </c>
      <c r="AC1589" s="279" t="s">
        <v>855</v>
      </c>
      <c r="AF1589" s="276">
        <f>IFERROR(VLOOKUP(A1589,'[1]قوائم الترجمة'!AC$2:AD$2397,1,0),"م")</f>
        <v>119635</v>
      </c>
      <c r="AG1589" s="232"/>
      <c r="AH1589" s="233"/>
      <c r="AI1589" s="233"/>
      <c r="AJ1589" s="233"/>
      <c r="AL1589" s="267"/>
      <c r="AM1589" s="235"/>
      <c r="AO1589" s="236"/>
      <c r="AU1589" s="234"/>
    </row>
    <row r="1590" spans="1:47" ht="21" x14ac:dyDescent="0.4">
      <c r="A1590" s="278">
        <v>119637</v>
      </c>
      <c r="B1590" s="279" t="s">
        <v>4773</v>
      </c>
      <c r="C1590" s="279" t="s">
        <v>4774</v>
      </c>
      <c r="D1590" s="279" t="s">
        <v>604</v>
      </c>
      <c r="E1590" s="279" t="s">
        <v>424</v>
      </c>
      <c r="F1590" s="279" t="s">
        <v>9227</v>
      </c>
      <c r="G1590" s="279" t="s">
        <v>8359</v>
      </c>
      <c r="H1590" s="279" t="s">
        <v>425</v>
      </c>
      <c r="I1590" s="279" t="s">
        <v>61</v>
      </c>
      <c r="J1590" s="279" t="s">
        <v>403</v>
      </c>
      <c r="K1590" s="280">
        <v>2011</v>
      </c>
      <c r="L1590" s="279" t="s">
        <v>402</v>
      </c>
      <c r="M1590" s="279" t="s">
        <v>394</v>
      </c>
      <c r="N1590" s="279" t="s">
        <v>394</v>
      </c>
      <c r="O1590" s="279" t="s">
        <v>394</v>
      </c>
      <c r="P1590" s="315">
        <v>0</v>
      </c>
      <c r="Q1590" s="278"/>
      <c r="S1590" s="279" t="s">
        <v>394</v>
      </c>
      <c r="T1590" s="279" t="s">
        <v>394</v>
      </c>
      <c r="AC1590" s="279" t="s">
        <v>394</v>
      </c>
      <c r="AF1590" s="276">
        <f>IFERROR(VLOOKUP(A1590,'[1]قوائم الترجمة'!AC$2:AD$2397,1,0),"م")</f>
        <v>119637</v>
      </c>
      <c r="AG1590" s="232"/>
      <c r="AH1590" s="233"/>
      <c r="AI1590" s="233"/>
      <c r="AJ1590" s="233"/>
      <c r="AL1590" s="267"/>
      <c r="AM1590" s="235"/>
      <c r="AO1590" s="236"/>
      <c r="AU1590" s="234"/>
    </row>
    <row r="1591" spans="1:47" ht="21" x14ac:dyDescent="0.4">
      <c r="A1591" s="278">
        <v>119639</v>
      </c>
      <c r="B1591" s="279" t="s">
        <v>6538</v>
      </c>
      <c r="C1591" s="279" t="s">
        <v>138</v>
      </c>
      <c r="D1591" s="279" t="s">
        <v>276</v>
      </c>
      <c r="E1591" s="279" t="s">
        <v>394</v>
      </c>
      <c r="F1591" s="303"/>
      <c r="G1591" s="303"/>
      <c r="H1591" s="279" t="s">
        <v>394</v>
      </c>
      <c r="I1591" s="279" t="s">
        <v>540</v>
      </c>
      <c r="J1591" s="279" t="s">
        <v>394</v>
      </c>
      <c r="K1591" s="279" t="s">
        <v>394</v>
      </c>
      <c r="L1591" s="279" t="s">
        <v>394</v>
      </c>
      <c r="M1591" s="279" t="s">
        <v>394</v>
      </c>
      <c r="N1591" s="279" t="s">
        <v>394</v>
      </c>
      <c r="O1591" s="279" t="s">
        <v>394</v>
      </c>
      <c r="P1591" s="315">
        <v>0</v>
      </c>
      <c r="Q1591" s="279" t="s">
        <v>394</v>
      </c>
      <c r="R1591" s="315" t="s">
        <v>394</v>
      </c>
      <c r="S1591" s="279" t="s">
        <v>394</v>
      </c>
      <c r="T1591" s="279" t="s">
        <v>394</v>
      </c>
      <c r="U1591" s="315" t="s">
        <v>394</v>
      </c>
      <c r="V1591" s="315" t="s">
        <v>394</v>
      </c>
      <c r="W1591" s="315" t="s">
        <v>394</v>
      </c>
      <c r="X1591" s="315" t="s">
        <v>394</v>
      </c>
      <c r="Y1591" s="281"/>
      <c r="Z1591" s="315" t="s">
        <v>394</v>
      </c>
      <c r="AA1591" s="315" t="s">
        <v>394</v>
      </c>
      <c r="AB1591" s="281"/>
      <c r="AC1591" s="279" t="s">
        <v>855</v>
      </c>
      <c r="AF1591" s="276" t="str">
        <f>IFERROR(VLOOKUP(A1591,'[1]قوائم الترجمة'!AC$2:AD$2397,1,0),"م")</f>
        <v>م</v>
      </c>
      <c r="AG1591" s="232"/>
      <c r="AH1591" s="233"/>
      <c r="AI1591" s="233"/>
      <c r="AJ1591" s="233"/>
      <c r="AL1591" s="267"/>
      <c r="AM1591" s="235"/>
      <c r="AU1591" s="234"/>
    </row>
    <row r="1592" spans="1:47" ht="21" x14ac:dyDescent="0.4">
      <c r="A1592" s="278">
        <v>119644</v>
      </c>
      <c r="B1592" s="279" t="s">
        <v>4772</v>
      </c>
      <c r="C1592" s="279" t="s">
        <v>100</v>
      </c>
      <c r="D1592" s="279" t="s">
        <v>2919</v>
      </c>
      <c r="E1592" s="279" t="s">
        <v>394</v>
      </c>
      <c r="F1592" s="303"/>
      <c r="G1592" s="303"/>
      <c r="H1592" s="279" t="s">
        <v>394</v>
      </c>
      <c r="I1592" s="279" t="s">
        <v>61</v>
      </c>
      <c r="J1592" s="279" t="s">
        <v>394</v>
      </c>
      <c r="K1592" s="279" t="s">
        <v>394</v>
      </c>
      <c r="L1592" s="279" t="s">
        <v>394</v>
      </c>
      <c r="M1592" s="279" t="s">
        <v>394</v>
      </c>
      <c r="N1592" s="279" t="s">
        <v>394</v>
      </c>
      <c r="O1592" s="279" t="s">
        <v>394</v>
      </c>
      <c r="P1592" s="315">
        <v>0</v>
      </c>
      <c r="Q1592" s="279" t="s">
        <v>394</v>
      </c>
      <c r="R1592" s="315" t="s">
        <v>394</v>
      </c>
      <c r="S1592" s="279" t="s">
        <v>394</v>
      </c>
      <c r="T1592" s="279" t="s">
        <v>394</v>
      </c>
      <c r="U1592" s="315" t="s">
        <v>394</v>
      </c>
      <c r="V1592" s="315" t="s">
        <v>394</v>
      </c>
      <c r="W1592" s="315" t="s">
        <v>394</v>
      </c>
      <c r="X1592" s="315" t="s">
        <v>394</v>
      </c>
      <c r="Y1592" s="281"/>
      <c r="Z1592" s="315" t="s">
        <v>394</v>
      </c>
      <c r="AA1592" s="315" t="s">
        <v>394</v>
      </c>
      <c r="AB1592" s="281"/>
      <c r="AC1592" s="279" t="s">
        <v>855</v>
      </c>
      <c r="AF1592" s="276" t="str">
        <f>IFERROR(VLOOKUP(A1592,'[1]قوائم الترجمة'!AC$2:AD$2397,1,0),"م")</f>
        <v>م</v>
      </c>
      <c r="AG1592" s="232"/>
      <c r="AH1592" s="233"/>
      <c r="AI1592" s="233"/>
      <c r="AJ1592" s="233"/>
      <c r="AL1592" s="267"/>
      <c r="AM1592" s="235"/>
      <c r="AO1592" s="236"/>
      <c r="AU1592" s="234"/>
    </row>
    <row r="1593" spans="1:47" ht="21" x14ac:dyDescent="0.4">
      <c r="A1593" s="278">
        <v>119645</v>
      </c>
      <c r="B1593" s="279" t="s">
        <v>4772</v>
      </c>
      <c r="C1593" s="279" t="s">
        <v>109</v>
      </c>
      <c r="D1593" s="279" t="s">
        <v>316</v>
      </c>
      <c r="E1593" s="279" t="s">
        <v>5660</v>
      </c>
      <c r="F1593" s="279" t="s">
        <v>9228</v>
      </c>
      <c r="G1593" s="279" t="s">
        <v>8313</v>
      </c>
      <c r="H1593" s="279" t="s">
        <v>425</v>
      </c>
      <c r="I1593" s="279" t="s">
        <v>61</v>
      </c>
      <c r="J1593" s="279" t="s">
        <v>8112</v>
      </c>
      <c r="K1593" s="280">
        <v>2014</v>
      </c>
      <c r="L1593" s="279" t="s">
        <v>404</v>
      </c>
      <c r="M1593" s="279" t="s">
        <v>394</v>
      </c>
      <c r="N1593" s="279" t="s">
        <v>9229</v>
      </c>
      <c r="O1593" s="279" t="s">
        <v>8370</v>
      </c>
      <c r="P1593" s="279">
        <v>55000</v>
      </c>
      <c r="Q1593" s="278"/>
      <c r="S1593" s="279" t="s">
        <v>394</v>
      </c>
      <c r="T1593" s="279"/>
      <c r="AC1593" s="279" t="s">
        <v>394</v>
      </c>
      <c r="AF1593" s="276">
        <f>IFERROR(VLOOKUP(A1593,'[1]قوائم الترجمة'!AC$2:AD$2397,1,0),"م")</f>
        <v>119645</v>
      </c>
      <c r="AG1593" s="232"/>
      <c r="AH1593" s="233"/>
      <c r="AI1593" s="233"/>
      <c r="AJ1593" s="233"/>
      <c r="AL1593" s="267"/>
      <c r="AM1593" s="235"/>
      <c r="AO1593" s="236"/>
      <c r="AU1593" s="234"/>
    </row>
    <row r="1594" spans="1:47" ht="21" x14ac:dyDescent="0.4">
      <c r="A1594" s="278">
        <v>119647</v>
      </c>
      <c r="B1594" s="279" t="s">
        <v>4771</v>
      </c>
      <c r="C1594" s="279" t="s">
        <v>214</v>
      </c>
      <c r="D1594" s="279" t="s">
        <v>504</v>
      </c>
      <c r="E1594" s="279" t="s">
        <v>5660</v>
      </c>
      <c r="F1594" s="279" t="s">
        <v>8406</v>
      </c>
      <c r="G1594" s="279" t="s">
        <v>402</v>
      </c>
      <c r="H1594" s="279" t="s">
        <v>425</v>
      </c>
      <c r="I1594" s="279" t="s">
        <v>61</v>
      </c>
      <c r="J1594" s="279" t="s">
        <v>7215</v>
      </c>
      <c r="K1594" s="280">
        <v>0</v>
      </c>
      <c r="L1594" s="279" t="s">
        <v>7215</v>
      </c>
      <c r="M1594" s="279" t="s">
        <v>394</v>
      </c>
      <c r="N1594" s="279"/>
      <c r="O1594" s="279" t="s">
        <v>394</v>
      </c>
      <c r="P1594" s="315">
        <v>0</v>
      </c>
      <c r="Q1594" s="278"/>
      <c r="S1594" s="279" t="s">
        <v>394</v>
      </c>
      <c r="T1594" s="279" t="s">
        <v>394</v>
      </c>
      <c r="AC1594" s="279" t="s">
        <v>394</v>
      </c>
      <c r="AF1594" s="276">
        <f>IFERROR(VLOOKUP(A1594,'[1]قوائم الترجمة'!AC$2:AD$2397,1,0),"م")</f>
        <v>119647</v>
      </c>
      <c r="AG1594" s="245"/>
      <c r="AH1594" s="246"/>
      <c r="AI1594" s="246"/>
      <c r="AJ1594" s="246"/>
      <c r="AL1594" s="267"/>
      <c r="AM1594" s="235"/>
      <c r="AU1594" s="234"/>
    </row>
    <row r="1595" spans="1:47" ht="21" x14ac:dyDescent="0.4">
      <c r="A1595" s="278">
        <v>119649</v>
      </c>
      <c r="B1595" s="279" t="s">
        <v>3245</v>
      </c>
      <c r="C1595" s="279" t="s">
        <v>66</v>
      </c>
      <c r="D1595" s="279" t="s">
        <v>592</v>
      </c>
      <c r="E1595" s="279" t="s">
        <v>394</v>
      </c>
      <c r="F1595" s="303"/>
      <c r="G1595" s="303"/>
      <c r="H1595" s="279" t="s">
        <v>394</v>
      </c>
      <c r="I1595" s="279" t="s">
        <v>540</v>
      </c>
      <c r="J1595" s="279" t="s">
        <v>394</v>
      </c>
      <c r="K1595" s="279" t="s">
        <v>394</v>
      </c>
      <c r="L1595" s="279" t="s">
        <v>394</v>
      </c>
      <c r="M1595" s="279" t="s">
        <v>394</v>
      </c>
      <c r="N1595" s="279" t="s">
        <v>394</v>
      </c>
      <c r="O1595" s="279" t="s">
        <v>394</v>
      </c>
      <c r="P1595" s="315">
        <v>0</v>
      </c>
      <c r="Q1595" s="279" t="s">
        <v>394</v>
      </c>
      <c r="R1595" s="315" t="s">
        <v>394</v>
      </c>
      <c r="S1595" s="279" t="s">
        <v>394</v>
      </c>
      <c r="T1595" s="279" t="s">
        <v>394</v>
      </c>
      <c r="U1595" s="315" t="s">
        <v>394</v>
      </c>
      <c r="V1595" s="315" t="s">
        <v>394</v>
      </c>
      <c r="W1595" s="315" t="s">
        <v>394</v>
      </c>
      <c r="X1595" s="315" t="s">
        <v>394</v>
      </c>
      <c r="Y1595" s="281"/>
      <c r="Z1595" s="315" t="s">
        <v>394</v>
      </c>
      <c r="AA1595" s="315" t="s">
        <v>394</v>
      </c>
      <c r="AB1595" s="281"/>
      <c r="AC1595" s="279" t="s">
        <v>855</v>
      </c>
      <c r="AF1595" s="276" t="str">
        <f>IFERROR(VLOOKUP(A1595,'[1]قوائم الترجمة'!AC$2:AD$2397,1,0),"م")</f>
        <v>م</v>
      </c>
      <c r="AG1595" s="245"/>
      <c r="AH1595" s="246"/>
      <c r="AI1595" s="246"/>
      <c r="AJ1595" s="246"/>
      <c r="AL1595" s="267"/>
      <c r="AM1595" s="235"/>
      <c r="AO1595" s="248"/>
      <c r="AU1595" s="234"/>
    </row>
    <row r="1596" spans="1:47" ht="21" x14ac:dyDescent="0.4">
      <c r="A1596" s="278">
        <v>119652</v>
      </c>
      <c r="B1596" s="279" t="s">
        <v>4770</v>
      </c>
      <c r="C1596" s="279" t="s">
        <v>122</v>
      </c>
      <c r="D1596" s="279" t="s">
        <v>1009</v>
      </c>
      <c r="E1596" s="279" t="s">
        <v>5660</v>
      </c>
      <c r="F1596" s="279" t="s">
        <v>9230</v>
      </c>
      <c r="G1596" s="279" t="s">
        <v>8529</v>
      </c>
      <c r="H1596" s="279" t="s">
        <v>425</v>
      </c>
      <c r="I1596" s="279" t="s">
        <v>61</v>
      </c>
      <c r="J1596" s="279" t="s">
        <v>7215</v>
      </c>
      <c r="K1596" s="280">
        <v>0</v>
      </c>
      <c r="L1596" s="279" t="s">
        <v>7215</v>
      </c>
      <c r="M1596" s="279" t="s">
        <v>394</v>
      </c>
      <c r="N1596" s="279"/>
      <c r="O1596" s="279" t="s">
        <v>394</v>
      </c>
      <c r="P1596" s="315">
        <v>0</v>
      </c>
      <c r="Q1596" s="278"/>
      <c r="S1596" s="279" t="s">
        <v>394</v>
      </c>
      <c r="T1596" s="279" t="s">
        <v>394</v>
      </c>
      <c r="AC1596" s="279" t="s">
        <v>394</v>
      </c>
      <c r="AF1596" s="276">
        <f>IFERROR(VLOOKUP(A1596,'[1]قوائم الترجمة'!AC$2:AD$2397,1,0),"م")</f>
        <v>119652</v>
      </c>
      <c r="AG1596" s="232"/>
      <c r="AH1596" s="233"/>
      <c r="AI1596" s="233"/>
      <c r="AJ1596" s="233"/>
      <c r="AL1596" s="267"/>
      <c r="AM1596" s="235"/>
      <c r="AO1596" s="236"/>
      <c r="AU1596" s="234"/>
    </row>
    <row r="1597" spans="1:47" ht="21" x14ac:dyDescent="0.4">
      <c r="A1597" s="278">
        <v>119659</v>
      </c>
      <c r="B1597" s="279" t="s">
        <v>6576</v>
      </c>
      <c r="C1597" s="279" t="s">
        <v>159</v>
      </c>
      <c r="D1597" s="279" t="s">
        <v>299</v>
      </c>
      <c r="E1597" s="279" t="s">
        <v>394</v>
      </c>
      <c r="F1597" s="303"/>
      <c r="G1597" s="303"/>
      <c r="H1597" s="279" t="s">
        <v>394</v>
      </c>
      <c r="I1597" s="279" t="s">
        <v>61</v>
      </c>
      <c r="J1597" s="279" t="s">
        <v>394</v>
      </c>
      <c r="K1597" s="279" t="s">
        <v>394</v>
      </c>
      <c r="L1597" s="279" t="s">
        <v>394</v>
      </c>
      <c r="M1597" s="279" t="s">
        <v>394</v>
      </c>
      <c r="N1597" s="279" t="s">
        <v>394</v>
      </c>
      <c r="O1597" s="279" t="s">
        <v>394</v>
      </c>
      <c r="P1597" s="315">
        <v>0</v>
      </c>
      <c r="Q1597" s="279" t="s">
        <v>394</v>
      </c>
      <c r="R1597" s="315" t="s">
        <v>394</v>
      </c>
      <c r="S1597" s="279" t="s">
        <v>394</v>
      </c>
      <c r="T1597" s="279" t="s">
        <v>394</v>
      </c>
      <c r="U1597" s="315" t="s">
        <v>394</v>
      </c>
      <c r="V1597" s="315" t="s">
        <v>394</v>
      </c>
      <c r="W1597" s="315" t="s">
        <v>394</v>
      </c>
      <c r="X1597" s="315" t="s">
        <v>394</v>
      </c>
      <c r="Y1597" s="281"/>
      <c r="Z1597" s="315" t="s">
        <v>394</v>
      </c>
      <c r="AA1597" s="315" t="s">
        <v>394</v>
      </c>
      <c r="AB1597" s="281"/>
      <c r="AC1597" s="279" t="s">
        <v>855</v>
      </c>
      <c r="AF1597" s="276" t="str">
        <f>IFERROR(VLOOKUP(A1597,'[1]قوائم الترجمة'!AC$2:AD$2397,1,0),"م")</f>
        <v>م</v>
      </c>
      <c r="AG1597" s="232"/>
      <c r="AH1597" s="233"/>
      <c r="AI1597" s="233"/>
      <c r="AJ1597" s="233"/>
      <c r="AL1597" s="267"/>
      <c r="AM1597" s="235"/>
      <c r="AU1597" s="234"/>
    </row>
    <row r="1598" spans="1:47" ht="21" x14ac:dyDescent="0.4">
      <c r="A1598" s="278">
        <v>119661</v>
      </c>
      <c r="B1598" s="279" t="s">
        <v>831</v>
      </c>
      <c r="C1598" s="279" t="s">
        <v>153</v>
      </c>
      <c r="D1598" s="279" t="s">
        <v>256</v>
      </c>
      <c r="E1598" s="279" t="s">
        <v>394</v>
      </c>
      <c r="F1598" s="303"/>
      <c r="G1598" s="303"/>
      <c r="H1598" s="279" t="s">
        <v>394</v>
      </c>
      <c r="I1598" s="279" t="s">
        <v>538</v>
      </c>
      <c r="J1598" s="279" t="s">
        <v>394</v>
      </c>
      <c r="K1598" s="279" t="s">
        <v>394</v>
      </c>
      <c r="L1598" s="279" t="s">
        <v>394</v>
      </c>
      <c r="M1598" s="279" t="s">
        <v>394</v>
      </c>
      <c r="N1598" s="279" t="s">
        <v>394</v>
      </c>
      <c r="O1598" s="279" t="s">
        <v>394</v>
      </c>
      <c r="P1598" s="315">
        <v>0</v>
      </c>
      <c r="Q1598" s="279" t="s">
        <v>394</v>
      </c>
      <c r="R1598" s="315" t="s">
        <v>394</v>
      </c>
      <c r="S1598" s="279" t="s">
        <v>394</v>
      </c>
      <c r="T1598" s="279" t="s">
        <v>394</v>
      </c>
      <c r="U1598" s="315" t="s">
        <v>394</v>
      </c>
      <c r="V1598" s="315" t="s">
        <v>394</v>
      </c>
      <c r="W1598" s="315" t="s">
        <v>394</v>
      </c>
      <c r="X1598" s="315" t="s">
        <v>394</v>
      </c>
      <c r="Y1598" s="281"/>
      <c r="Z1598" s="315" t="s">
        <v>394</v>
      </c>
      <c r="AA1598" s="315" t="s">
        <v>394</v>
      </c>
      <c r="AB1598" s="281"/>
      <c r="AC1598" s="279" t="s">
        <v>855</v>
      </c>
      <c r="AF1598" s="276" t="str">
        <f>IFERROR(VLOOKUP(A1598,'[1]قوائم الترجمة'!AC$2:AD$2397,1,0),"م")</f>
        <v>م</v>
      </c>
      <c r="AG1598" s="245"/>
      <c r="AH1598" s="246"/>
      <c r="AI1598" s="246"/>
      <c r="AJ1598" s="246"/>
      <c r="AL1598" s="267"/>
      <c r="AM1598" s="235"/>
      <c r="AO1598" s="248"/>
      <c r="AU1598" s="234"/>
    </row>
    <row r="1599" spans="1:47" ht="21" x14ac:dyDescent="0.4">
      <c r="A1599" s="278">
        <v>119662</v>
      </c>
      <c r="B1599" s="279" t="s">
        <v>6584</v>
      </c>
      <c r="C1599" s="279" t="s">
        <v>6585</v>
      </c>
      <c r="D1599" s="279" t="s">
        <v>6586</v>
      </c>
      <c r="E1599" s="279" t="s">
        <v>394</v>
      </c>
      <c r="F1599" s="303"/>
      <c r="G1599" s="303"/>
      <c r="H1599" s="279" t="s">
        <v>394</v>
      </c>
      <c r="I1599" s="279" t="s">
        <v>539</v>
      </c>
      <c r="J1599" s="279" t="s">
        <v>394</v>
      </c>
      <c r="K1599" s="279" t="s">
        <v>394</v>
      </c>
      <c r="L1599" s="279" t="s">
        <v>394</v>
      </c>
      <c r="M1599" s="279" t="s">
        <v>394</v>
      </c>
      <c r="N1599" s="279" t="s">
        <v>394</v>
      </c>
      <c r="O1599" s="279" t="s">
        <v>394</v>
      </c>
      <c r="P1599" s="315">
        <v>0</v>
      </c>
      <c r="Q1599" s="279" t="s">
        <v>394</v>
      </c>
      <c r="R1599" s="315" t="s">
        <v>394</v>
      </c>
      <c r="S1599" s="279" t="s">
        <v>394</v>
      </c>
      <c r="T1599" s="279" t="s">
        <v>394</v>
      </c>
      <c r="U1599" s="315" t="s">
        <v>394</v>
      </c>
      <c r="V1599" s="315" t="s">
        <v>394</v>
      </c>
      <c r="W1599" s="315" t="s">
        <v>394</v>
      </c>
      <c r="X1599" s="315" t="s">
        <v>394</v>
      </c>
      <c r="Y1599" s="281"/>
      <c r="Z1599" s="315" t="s">
        <v>394</v>
      </c>
      <c r="AA1599" s="315" t="s">
        <v>394</v>
      </c>
      <c r="AB1599" s="281"/>
      <c r="AC1599" s="279" t="s">
        <v>855</v>
      </c>
      <c r="AF1599" s="276" t="str">
        <f>IFERROR(VLOOKUP(A1599,'[1]قوائم الترجمة'!AC$2:AD$2397,1,0),"م")</f>
        <v>م</v>
      </c>
      <c r="AG1599" s="232"/>
      <c r="AH1599" s="233"/>
      <c r="AI1599" s="233"/>
      <c r="AJ1599" s="233"/>
      <c r="AL1599" s="267"/>
      <c r="AM1599" s="235"/>
      <c r="AU1599" s="234"/>
    </row>
    <row r="1600" spans="1:47" ht="21" x14ac:dyDescent="0.4">
      <c r="A1600" s="278">
        <v>119665</v>
      </c>
      <c r="B1600" s="279" t="s">
        <v>6590</v>
      </c>
      <c r="C1600" s="279" t="s">
        <v>92</v>
      </c>
      <c r="D1600" s="279" t="s">
        <v>773</v>
      </c>
      <c r="E1600" s="279" t="s">
        <v>394</v>
      </c>
      <c r="F1600" s="303"/>
      <c r="G1600" s="303"/>
      <c r="H1600" s="279" t="s">
        <v>394</v>
      </c>
      <c r="I1600" s="279" t="s">
        <v>539</v>
      </c>
      <c r="J1600" s="279" t="s">
        <v>394</v>
      </c>
      <c r="K1600" s="279" t="s">
        <v>394</v>
      </c>
      <c r="L1600" s="279" t="s">
        <v>394</v>
      </c>
      <c r="M1600" s="279" t="s">
        <v>394</v>
      </c>
      <c r="N1600" s="279" t="s">
        <v>394</v>
      </c>
      <c r="O1600" s="279" t="s">
        <v>394</v>
      </c>
      <c r="P1600" s="315">
        <v>0</v>
      </c>
      <c r="Q1600" s="279" t="s">
        <v>394</v>
      </c>
      <c r="R1600" s="315" t="s">
        <v>394</v>
      </c>
      <c r="S1600" s="279" t="s">
        <v>394</v>
      </c>
      <c r="T1600" s="279" t="s">
        <v>394</v>
      </c>
      <c r="U1600" s="315" t="s">
        <v>394</v>
      </c>
      <c r="V1600" s="315" t="s">
        <v>394</v>
      </c>
      <c r="W1600" s="315" t="s">
        <v>394</v>
      </c>
      <c r="X1600" s="315" t="s">
        <v>394</v>
      </c>
      <c r="Y1600" s="281"/>
      <c r="Z1600" s="315" t="s">
        <v>394</v>
      </c>
      <c r="AA1600" s="315" t="s">
        <v>394</v>
      </c>
      <c r="AB1600" s="281"/>
      <c r="AC1600" s="279" t="s">
        <v>855</v>
      </c>
      <c r="AF1600" s="276" t="str">
        <f>IFERROR(VLOOKUP(A1600,'[1]قوائم الترجمة'!AC$2:AD$2397,1,0),"م")</f>
        <v>م</v>
      </c>
      <c r="AG1600" s="232"/>
      <c r="AH1600" s="233"/>
      <c r="AI1600" s="233"/>
      <c r="AJ1600" s="233"/>
      <c r="AL1600" s="267"/>
      <c r="AM1600" s="235"/>
      <c r="AU1600" s="234"/>
    </row>
    <row r="1601" spans="1:47" ht="21" x14ac:dyDescent="0.4">
      <c r="A1601" s="278">
        <v>119666</v>
      </c>
      <c r="B1601" s="279" t="s">
        <v>4769</v>
      </c>
      <c r="C1601" s="279" t="s">
        <v>128</v>
      </c>
      <c r="D1601" s="279" t="s">
        <v>263</v>
      </c>
      <c r="E1601" s="279" t="s">
        <v>394</v>
      </c>
      <c r="F1601" s="303"/>
      <c r="G1601" s="303"/>
      <c r="H1601" s="279" t="s">
        <v>394</v>
      </c>
      <c r="I1601" s="279" t="s">
        <v>540</v>
      </c>
      <c r="J1601" s="279" t="s">
        <v>394</v>
      </c>
      <c r="K1601" s="279" t="s">
        <v>394</v>
      </c>
      <c r="L1601" s="279" t="s">
        <v>394</v>
      </c>
      <c r="M1601" s="279" t="s">
        <v>394</v>
      </c>
      <c r="N1601" s="279" t="s">
        <v>394</v>
      </c>
      <c r="O1601" s="279" t="s">
        <v>394</v>
      </c>
      <c r="P1601" s="315">
        <v>0</v>
      </c>
      <c r="Q1601" s="279" t="s">
        <v>394</v>
      </c>
      <c r="R1601" s="315" t="s">
        <v>394</v>
      </c>
      <c r="S1601" s="279" t="s">
        <v>394</v>
      </c>
      <c r="T1601" s="279" t="s">
        <v>394</v>
      </c>
      <c r="U1601" s="315" t="s">
        <v>394</v>
      </c>
      <c r="V1601" s="315" t="s">
        <v>394</v>
      </c>
      <c r="W1601" s="315" t="s">
        <v>394</v>
      </c>
      <c r="X1601" s="315" t="s">
        <v>394</v>
      </c>
      <c r="Y1601" s="281"/>
      <c r="Z1601" s="315" t="s">
        <v>394</v>
      </c>
      <c r="AA1601" s="315" t="s">
        <v>394</v>
      </c>
      <c r="AB1601" s="281"/>
      <c r="AC1601" s="279" t="s">
        <v>855</v>
      </c>
      <c r="AF1601" s="276" t="str">
        <f>IFERROR(VLOOKUP(A1601,'[1]قوائم الترجمة'!AC$2:AD$2397,1,0),"م")</f>
        <v>م</v>
      </c>
      <c r="AG1601" s="232"/>
      <c r="AH1601" s="233"/>
      <c r="AI1601" s="233"/>
      <c r="AJ1601" s="233"/>
      <c r="AL1601" s="267"/>
      <c r="AM1601" s="235"/>
      <c r="AO1601" s="236"/>
      <c r="AU1601" s="234"/>
    </row>
    <row r="1602" spans="1:47" ht="21" x14ac:dyDescent="0.4">
      <c r="A1602" s="278">
        <v>119670</v>
      </c>
      <c r="B1602" s="279" t="s">
        <v>6604</v>
      </c>
      <c r="C1602" s="279" t="s">
        <v>1035</v>
      </c>
      <c r="D1602" s="279" t="s">
        <v>1131</v>
      </c>
      <c r="E1602" s="279" t="s">
        <v>394</v>
      </c>
      <c r="F1602" s="303"/>
      <c r="G1602" s="303"/>
      <c r="H1602" s="279" t="s">
        <v>394</v>
      </c>
      <c r="I1602" s="279" t="s">
        <v>539</v>
      </c>
      <c r="J1602" s="279" t="s">
        <v>394</v>
      </c>
      <c r="K1602" s="279" t="s">
        <v>394</v>
      </c>
      <c r="L1602" s="279" t="s">
        <v>394</v>
      </c>
      <c r="M1602" s="279" t="s">
        <v>394</v>
      </c>
      <c r="N1602" s="279" t="s">
        <v>394</v>
      </c>
      <c r="O1602" s="279" t="s">
        <v>394</v>
      </c>
      <c r="P1602" s="315">
        <v>0</v>
      </c>
      <c r="Q1602" s="279" t="s">
        <v>394</v>
      </c>
      <c r="R1602" s="315" t="s">
        <v>394</v>
      </c>
      <c r="S1602" s="279" t="s">
        <v>394</v>
      </c>
      <c r="T1602" s="279" t="s">
        <v>394</v>
      </c>
      <c r="U1602" s="315" t="s">
        <v>394</v>
      </c>
      <c r="V1602" s="315" t="s">
        <v>394</v>
      </c>
      <c r="W1602" s="315" t="s">
        <v>394</v>
      </c>
      <c r="X1602" s="315" t="s">
        <v>394</v>
      </c>
      <c r="Y1602" s="281"/>
      <c r="Z1602" s="315" t="s">
        <v>394</v>
      </c>
      <c r="AA1602" s="315" t="s">
        <v>394</v>
      </c>
      <c r="AB1602" s="281"/>
      <c r="AC1602" s="279" t="s">
        <v>855</v>
      </c>
      <c r="AF1602" s="276" t="str">
        <f>IFERROR(VLOOKUP(A1602,'[1]قوائم الترجمة'!AC$2:AD$2397,1,0),"م")</f>
        <v>م</v>
      </c>
      <c r="AG1602" s="232"/>
      <c r="AH1602" s="233"/>
      <c r="AI1602" s="233"/>
      <c r="AJ1602" s="233"/>
      <c r="AL1602" s="267"/>
      <c r="AM1602" s="235"/>
      <c r="AO1602" s="236"/>
      <c r="AU1602" s="234"/>
    </row>
    <row r="1603" spans="1:47" ht="21" x14ac:dyDescent="0.4">
      <c r="A1603" s="278">
        <v>119673</v>
      </c>
      <c r="B1603" s="279" t="s">
        <v>6618</v>
      </c>
      <c r="C1603" s="279" t="s">
        <v>750</v>
      </c>
      <c r="D1603" s="279" t="s">
        <v>290</v>
      </c>
      <c r="E1603" s="279" t="s">
        <v>394</v>
      </c>
      <c r="F1603" s="303"/>
      <c r="G1603" s="303"/>
      <c r="H1603" s="279" t="s">
        <v>394</v>
      </c>
      <c r="I1603" s="279" t="s">
        <v>538</v>
      </c>
      <c r="J1603" s="279" t="s">
        <v>394</v>
      </c>
      <c r="K1603" s="279" t="s">
        <v>394</v>
      </c>
      <c r="L1603" s="279" t="s">
        <v>394</v>
      </c>
      <c r="M1603" s="279" t="s">
        <v>394</v>
      </c>
      <c r="N1603" s="279" t="s">
        <v>394</v>
      </c>
      <c r="O1603" s="279" t="s">
        <v>394</v>
      </c>
      <c r="P1603" s="315">
        <v>0</v>
      </c>
      <c r="Q1603" s="279" t="s">
        <v>394</v>
      </c>
      <c r="R1603" s="315" t="s">
        <v>394</v>
      </c>
      <c r="S1603" s="279" t="s">
        <v>394</v>
      </c>
      <c r="T1603" s="279" t="s">
        <v>394</v>
      </c>
      <c r="U1603" s="315" t="s">
        <v>394</v>
      </c>
      <c r="V1603" s="315" t="s">
        <v>394</v>
      </c>
      <c r="W1603" s="315" t="s">
        <v>394</v>
      </c>
      <c r="X1603" s="315" t="s">
        <v>394</v>
      </c>
      <c r="Y1603" s="281"/>
      <c r="Z1603" s="315" t="s">
        <v>394</v>
      </c>
      <c r="AA1603" s="315" t="s">
        <v>394</v>
      </c>
      <c r="AB1603" s="281"/>
      <c r="AC1603" s="279" t="s">
        <v>855</v>
      </c>
      <c r="AF1603" s="276" t="str">
        <f>IFERROR(VLOOKUP(A1603,'[1]قوائم الترجمة'!AC$2:AD$2397,1,0),"م")</f>
        <v>م</v>
      </c>
      <c r="AG1603" s="232"/>
      <c r="AH1603" s="233"/>
      <c r="AI1603" s="233"/>
      <c r="AJ1603" s="233"/>
      <c r="AL1603" s="267"/>
      <c r="AM1603" s="235"/>
      <c r="AU1603" s="234"/>
    </row>
    <row r="1604" spans="1:47" ht="21" x14ac:dyDescent="0.4">
      <c r="A1604" s="278">
        <v>119674</v>
      </c>
      <c r="B1604" s="279" t="s">
        <v>4768</v>
      </c>
      <c r="C1604" s="279" t="s">
        <v>9231</v>
      </c>
      <c r="D1604" s="279" t="s">
        <v>310</v>
      </c>
      <c r="E1604" s="279" t="s">
        <v>5660</v>
      </c>
      <c r="F1604" s="279" t="s">
        <v>8448</v>
      </c>
      <c r="G1604" s="279" t="s">
        <v>402</v>
      </c>
      <c r="H1604" s="279" t="s">
        <v>425</v>
      </c>
      <c r="I1604" s="279" t="s">
        <v>61</v>
      </c>
      <c r="J1604" s="279" t="s">
        <v>7215</v>
      </c>
      <c r="K1604" s="280">
        <v>0</v>
      </c>
      <c r="L1604" s="279" t="s">
        <v>7215</v>
      </c>
      <c r="M1604" s="279" t="s">
        <v>394</v>
      </c>
      <c r="N1604" s="279"/>
      <c r="O1604" s="279" t="s">
        <v>394</v>
      </c>
      <c r="P1604" s="315">
        <v>0</v>
      </c>
      <c r="Q1604" s="278"/>
      <c r="S1604" s="279" t="s">
        <v>394</v>
      </c>
      <c r="T1604" s="279" t="s">
        <v>394</v>
      </c>
      <c r="AC1604" s="279" t="s">
        <v>394</v>
      </c>
      <c r="AF1604" s="276">
        <f>IFERROR(VLOOKUP(A1604,'[1]قوائم الترجمة'!AC$2:AD$2397,1,0),"م")</f>
        <v>119674</v>
      </c>
      <c r="AG1604" s="232"/>
      <c r="AH1604" s="233"/>
      <c r="AI1604" s="233"/>
      <c r="AJ1604" s="233"/>
      <c r="AL1604" s="267"/>
      <c r="AM1604" s="235"/>
      <c r="AO1604" s="236"/>
      <c r="AU1604" s="234"/>
    </row>
    <row r="1605" spans="1:47" ht="21" x14ac:dyDescent="0.4">
      <c r="A1605" s="278">
        <v>119675</v>
      </c>
      <c r="B1605" s="279" t="s">
        <v>4767</v>
      </c>
      <c r="C1605" s="279" t="s">
        <v>275</v>
      </c>
      <c r="D1605" s="279" t="s">
        <v>327</v>
      </c>
      <c r="E1605" s="279" t="s">
        <v>394</v>
      </c>
      <c r="F1605" s="303"/>
      <c r="G1605" s="303"/>
      <c r="H1605" s="279" t="s">
        <v>394</v>
      </c>
      <c r="I1605" s="279" t="s">
        <v>540</v>
      </c>
      <c r="J1605" s="279" t="s">
        <v>394</v>
      </c>
      <c r="K1605" s="279" t="s">
        <v>394</v>
      </c>
      <c r="L1605" s="279" t="s">
        <v>394</v>
      </c>
      <c r="M1605" s="279" t="s">
        <v>394</v>
      </c>
      <c r="N1605" s="279" t="s">
        <v>394</v>
      </c>
      <c r="O1605" s="279" t="s">
        <v>394</v>
      </c>
      <c r="P1605" s="315">
        <v>0</v>
      </c>
      <c r="Q1605" s="279" t="s">
        <v>394</v>
      </c>
      <c r="R1605" s="315" t="s">
        <v>394</v>
      </c>
      <c r="S1605" s="279" t="s">
        <v>394</v>
      </c>
      <c r="T1605" s="279" t="s">
        <v>394</v>
      </c>
      <c r="U1605" s="315" t="s">
        <v>394</v>
      </c>
      <c r="V1605" s="315" t="s">
        <v>394</v>
      </c>
      <c r="W1605" s="315" t="s">
        <v>394</v>
      </c>
      <c r="X1605" s="315" t="s">
        <v>394</v>
      </c>
      <c r="Y1605" s="281"/>
      <c r="Z1605" s="315" t="s">
        <v>394</v>
      </c>
      <c r="AA1605" s="315" t="s">
        <v>394</v>
      </c>
      <c r="AB1605" s="281"/>
      <c r="AC1605" s="279" t="s">
        <v>394</v>
      </c>
      <c r="AF1605" s="276" t="str">
        <f>IFERROR(VLOOKUP(A1605,'[1]قوائم الترجمة'!AC$2:AD$2397,1,0),"م")</f>
        <v>م</v>
      </c>
      <c r="AG1605" s="232"/>
      <c r="AH1605" s="233"/>
      <c r="AI1605" s="233"/>
      <c r="AJ1605" s="233"/>
      <c r="AL1605" s="267"/>
      <c r="AM1605" s="235"/>
      <c r="AO1605" s="236"/>
      <c r="AU1605" s="234"/>
    </row>
    <row r="1606" spans="1:47" ht="21" x14ac:dyDescent="0.4">
      <c r="A1606" s="278">
        <v>119683</v>
      </c>
      <c r="B1606" s="279" t="s">
        <v>4766</v>
      </c>
      <c r="C1606" s="279" t="s">
        <v>68</v>
      </c>
      <c r="D1606" s="279" t="s">
        <v>346</v>
      </c>
      <c r="E1606" s="279" t="s">
        <v>423</v>
      </c>
      <c r="F1606" s="279" t="s">
        <v>9232</v>
      </c>
      <c r="G1606" s="279" t="s">
        <v>402</v>
      </c>
      <c r="H1606" s="279" t="s">
        <v>425</v>
      </c>
      <c r="I1606" s="279" t="s">
        <v>538</v>
      </c>
      <c r="J1606" s="279" t="s">
        <v>403</v>
      </c>
      <c r="K1606" s="280">
        <v>2007</v>
      </c>
      <c r="L1606" s="279" t="s">
        <v>402</v>
      </c>
      <c r="M1606" s="279" t="s">
        <v>394</v>
      </c>
      <c r="N1606" s="279" t="s">
        <v>394</v>
      </c>
      <c r="O1606" s="279" t="s">
        <v>394</v>
      </c>
      <c r="P1606" s="315">
        <v>0</v>
      </c>
      <c r="Q1606" s="278"/>
      <c r="S1606" s="279" t="s">
        <v>394</v>
      </c>
      <c r="T1606" s="279" t="s">
        <v>394</v>
      </c>
      <c r="AC1606" s="279" t="s">
        <v>394</v>
      </c>
      <c r="AF1606" s="276">
        <f>IFERROR(VLOOKUP(A1606,'[1]قوائم الترجمة'!AC$2:AD$2397,1,0),"م")</f>
        <v>119683</v>
      </c>
      <c r="AG1606" s="232"/>
      <c r="AH1606" s="233"/>
      <c r="AI1606" s="233"/>
      <c r="AJ1606" s="233"/>
      <c r="AL1606" s="267"/>
      <c r="AM1606" s="235"/>
      <c r="AO1606" s="236"/>
      <c r="AU1606" s="234"/>
    </row>
    <row r="1607" spans="1:47" ht="21" x14ac:dyDescent="0.4">
      <c r="A1607" s="278">
        <v>119684</v>
      </c>
      <c r="B1607" s="279" t="s">
        <v>4765</v>
      </c>
      <c r="C1607" s="279" t="s">
        <v>1293</v>
      </c>
      <c r="D1607" s="279" t="s">
        <v>1216</v>
      </c>
      <c r="E1607" s="279" t="s">
        <v>394</v>
      </c>
      <c r="F1607" s="303"/>
      <c r="G1607" s="303"/>
      <c r="H1607" s="279" t="s">
        <v>394</v>
      </c>
      <c r="I1607" s="279" t="s">
        <v>61</v>
      </c>
      <c r="J1607" s="279" t="s">
        <v>394</v>
      </c>
      <c r="K1607" s="279" t="s">
        <v>394</v>
      </c>
      <c r="L1607" s="279" t="s">
        <v>394</v>
      </c>
      <c r="M1607" s="279" t="s">
        <v>394</v>
      </c>
      <c r="N1607" s="279" t="s">
        <v>394</v>
      </c>
      <c r="O1607" s="279" t="s">
        <v>394</v>
      </c>
      <c r="P1607" s="315">
        <v>0</v>
      </c>
      <c r="Q1607" s="279" t="s">
        <v>394</v>
      </c>
      <c r="R1607" s="315" t="s">
        <v>394</v>
      </c>
      <c r="S1607" s="279" t="s">
        <v>394</v>
      </c>
      <c r="T1607" s="279" t="s">
        <v>394</v>
      </c>
      <c r="U1607" s="315" t="s">
        <v>394</v>
      </c>
      <c r="V1607" s="315" t="s">
        <v>394</v>
      </c>
      <c r="W1607" s="315" t="s">
        <v>394</v>
      </c>
      <c r="X1607" s="315" t="s">
        <v>394</v>
      </c>
      <c r="Y1607" s="281"/>
      <c r="Z1607" s="315" t="s">
        <v>394</v>
      </c>
      <c r="AA1607" s="315" t="s">
        <v>394</v>
      </c>
      <c r="AB1607" s="281"/>
      <c r="AC1607" s="279" t="s">
        <v>394</v>
      </c>
      <c r="AF1607" s="276" t="str">
        <f>IFERROR(VLOOKUP(A1607,'[1]قوائم الترجمة'!AC$2:AD$2397,1,0),"م")</f>
        <v>م</v>
      </c>
      <c r="AG1607" s="232"/>
      <c r="AH1607" s="233"/>
      <c r="AI1607" s="233"/>
      <c r="AJ1607" s="233"/>
      <c r="AL1607" s="267"/>
      <c r="AM1607" s="235"/>
      <c r="AO1607" s="236"/>
      <c r="AU1607" s="234"/>
    </row>
    <row r="1608" spans="1:47" ht="21" x14ac:dyDescent="0.4">
      <c r="A1608" s="278">
        <v>119685</v>
      </c>
      <c r="B1608" s="279" t="s">
        <v>6634</v>
      </c>
      <c r="C1608" s="279" t="s">
        <v>122</v>
      </c>
      <c r="D1608" s="279" t="s">
        <v>6635</v>
      </c>
      <c r="E1608" s="279" t="s">
        <v>394</v>
      </c>
      <c r="F1608" s="303"/>
      <c r="G1608" s="303"/>
      <c r="H1608" s="279" t="s">
        <v>394</v>
      </c>
      <c r="I1608" s="279" t="s">
        <v>540</v>
      </c>
      <c r="J1608" s="279" t="s">
        <v>394</v>
      </c>
      <c r="K1608" s="279" t="s">
        <v>394</v>
      </c>
      <c r="L1608" s="279" t="s">
        <v>394</v>
      </c>
      <c r="M1608" s="279" t="s">
        <v>394</v>
      </c>
      <c r="N1608" s="279" t="s">
        <v>394</v>
      </c>
      <c r="O1608" s="279" t="s">
        <v>394</v>
      </c>
      <c r="P1608" s="315">
        <v>0</v>
      </c>
      <c r="Q1608" s="279" t="s">
        <v>394</v>
      </c>
      <c r="R1608" s="315" t="s">
        <v>394</v>
      </c>
      <c r="S1608" s="279" t="s">
        <v>394</v>
      </c>
      <c r="T1608" s="279" t="s">
        <v>394</v>
      </c>
      <c r="U1608" s="315" t="s">
        <v>394</v>
      </c>
      <c r="V1608" s="315" t="s">
        <v>394</v>
      </c>
      <c r="W1608" s="315" t="s">
        <v>394</v>
      </c>
      <c r="X1608" s="315" t="s">
        <v>394</v>
      </c>
      <c r="Y1608" s="281"/>
      <c r="Z1608" s="315" t="s">
        <v>394</v>
      </c>
      <c r="AA1608" s="315" t="s">
        <v>394</v>
      </c>
      <c r="AB1608" s="281"/>
      <c r="AC1608" s="279" t="s">
        <v>855</v>
      </c>
      <c r="AF1608" s="276" t="str">
        <f>IFERROR(VLOOKUP(A1608,'[1]قوائم الترجمة'!AC$2:AD$2397,1,0),"م")</f>
        <v>م</v>
      </c>
      <c r="AG1608" s="232"/>
      <c r="AH1608" s="233"/>
      <c r="AI1608" s="233"/>
      <c r="AJ1608" s="233"/>
      <c r="AL1608" s="267"/>
      <c r="AM1608" s="235"/>
      <c r="AO1608" s="236"/>
      <c r="AU1608" s="234"/>
    </row>
    <row r="1609" spans="1:47" ht="21" x14ac:dyDescent="0.4">
      <c r="A1609" s="278">
        <v>119689</v>
      </c>
      <c r="B1609" s="279" t="s">
        <v>4764</v>
      </c>
      <c r="C1609" s="279" t="s">
        <v>750</v>
      </c>
      <c r="D1609" s="279" t="s">
        <v>528</v>
      </c>
      <c r="E1609" s="279" t="s">
        <v>424</v>
      </c>
      <c r="F1609" s="279" t="s">
        <v>8378</v>
      </c>
      <c r="G1609" s="279" t="s">
        <v>402</v>
      </c>
      <c r="H1609" s="279" t="s">
        <v>425</v>
      </c>
      <c r="I1609" s="279" t="s">
        <v>61</v>
      </c>
      <c r="J1609" s="279" t="s">
        <v>403</v>
      </c>
      <c r="K1609" s="280">
        <v>2013</v>
      </c>
      <c r="L1609" s="279" t="s">
        <v>404</v>
      </c>
      <c r="M1609" s="279" t="s">
        <v>394</v>
      </c>
      <c r="N1609" s="279" t="s">
        <v>394</v>
      </c>
      <c r="O1609" s="279" t="s">
        <v>394</v>
      </c>
      <c r="P1609" s="315">
        <v>0</v>
      </c>
      <c r="Q1609" s="278"/>
      <c r="S1609" s="279" t="s">
        <v>394</v>
      </c>
      <c r="T1609" s="279" t="s">
        <v>394</v>
      </c>
      <c r="AC1609" s="279" t="s">
        <v>394</v>
      </c>
      <c r="AF1609" s="276">
        <f>IFERROR(VLOOKUP(A1609,'[1]قوائم الترجمة'!AC$2:AD$2397,1,0),"م")</f>
        <v>119689</v>
      </c>
      <c r="AG1609" s="232"/>
      <c r="AH1609" s="233"/>
      <c r="AI1609" s="233"/>
      <c r="AJ1609" s="233"/>
      <c r="AL1609" s="267"/>
      <c r="AM1609" s="235"/>
      <c r="AU1609" s="234"/>
    </row>
    <row r="1610" spans="1:47" ht="21" x14ac:dyDescent="0.4">
      <c r="A1610" s="278">
        <v>119691</v>
      </c>
      <c r="B1610" s="279" t="s">
        <v>1555</v>
      </c>
      <c r="C1610" s="279" t="s">
        <v>572</v>
      </c>
      <c r="D1610" s="279" t="s">
        <v>261</v>
      </c>
      <c r="E1610" s="279" t="s">
        <v>5660</v>
      </c>
      <c r="F1610" s="279" t="s">
        <v>9233</v>
      </c>
      <c r="G1610" s="279" t="s">
        <v>402</v>
      </c>
      <c r="H1610" s="279" t="s">
        <v>425</v>
      </c>
      <c r="I1610" s="279" t="s">
        <v>540</v>
      </c>
      <c r="J1610" s="279" t="s">
        <v>403</v>
      </c>
      <c r="K1610" s="280">
        <v>2008</v>
      </c>
      <c r="L1610" s="279" t="s">
        <v>402</v>
      </c>
      <c r="M1610" s="279" t="s">
        <v>394</v>
      </c>
      <c r="N1610" s="279" t="s">
        <v>394</v>
      </c>
      <c r="O1610" s="279" t="s">
        <v>394</v>
      </c>
      <c r="P1610" s="315">
        <v>0</v>
      </c>
      <c r="Q1610" s="278"/>
      <c r="S1610" s="279" t="s">
        <v>394</v>
      </c>
      <c r="T1610" s="279" t="s">
        <v>394</v>
      </c>
      <c r="AC1610" s="279" t="s">
        <v>855</v>
      </c>
      <c r="AF1610" s="276">
        <f>IFERROR(VLOOKUP(A1610,'[1]قوائم الترجمة'!AC$2:AD$2397,1,0),"م")</f>
        <v>119691</v>
      </c>
      <c r="AG1610" s="245"/>
      <c r="AH1610" s="246"/>
      <c r="AI1610" s="246"/>
      <c r="AJ1610" s="246"/>
      <c r="AL1610" s="267"/>
      <c r="AM1610" s="235"/>
      <c r="AU1610" s="234"/>
    </row>
    <row r="1611" spans="1:47" ht="21" x14ac:dyDescent="0.4">
      <c r="A1611" s="278">
        <v>119693</v>
      </c>
      <c r="B1611" s="279" t="s">
        <v>4762</v>
      </c>
      <c r="C1611" s="279" t="s">
        <v>68</v>
      </c>
      <c r="D1611" s="279" t="s">
        <v>4763</v>
      </c>
      <c r="E1611" s="279" t="s">
        <v>5660</v>
      </c>
      <c r="F1611" s="279" t="s">
        <v>9234</v>
      </c>
      <c r="G1611" s="279" t="s">
        <v>402</v>
      </c>
      <c r="H1611" s="279" t="s">
        <v>425</v>
      </c>
      <c r="I1611" s="279" t="s">
        <v>61</v>
      </c>
      <c r="J1611" s="279" t="s">
        <v>403</v>
      </c>
      <c r="K1611" s="280">
        <v>2016</v>
      </c>
      <c r="L1611" s="279" t="s">
        <v>404</v>
      </c>
      <c r="M1611" s="279" t="s">
        <v>394</v>
      </c>
      <c r="N1611" s="279" t="s">
        <v>394</v>
      </c>
      <c r="O1611" s="279" t="s">
        <v>394</v>
      </c>
      <c r="P1611" s="315">
        <v>0</v>
      </c>
      <c r="Q1611" s="278"/>
      <c r="S1611" s="279" t="s">
        <v>394</v>
      </c>
      <c r="T1611" s="279" t="s">
        <v>394</v>
      </c>
      <c r="AC1611" s="279" t="s">
        <v>394</v>
      </c>
      <c r="AF1611" s="276">
        <f>IFERROR(VLOOKUP(A1611,'[1]قوائم الترجمة'!AC$2:AD$2397,1,0),"م")</f>
        <v>119693</v>
      </c>
      <c r="AG1611" s="232"/>
      <c r="AH1611" s="233"/>
      <c r="AI1611" s="233"/>
      <c r="AJ1611" s="233"/>
      <c r="AL1611" s="267"/>
      <c r="AM1611" s="235"/>
      <c r="AO1611" s="236"/>
      <c r="AU1611" s="234"/>
    </row>
    <row r="1612" spans="1:47" ht="21" x14ac:dyDescent="0.4">
      <c r="A1612" s="278">
        <v>119696</v>
      </c>
      <c r="B1612" s="279" t="s">
        <v>6658</v>
      </c>
      <c r="C1612" s="279" t="s">
        <v>488</v>
      </c>
      <c r="D1612" s="279" t="s">
        <v>273</v>
      </c>
      <c r="E1612" s="279" t="s">
        <v>394</v>
      </c>
      <c r="F1612" s="303"/>
      <c r="G1612" s="303"/>
      <c r="H1612" s="279" t="s">
        <v>394</v>
      </c>
      <c r="I1612" s="279" t="s">
        <v>539</v>
      </c>
      <c r="J1612" s="279" t="s">
        <v>394</v>
      </c>
      <c r="K1612" s="279" t="s">
        <v>394</v>
      </c>
      <c r="L1612" s="279" t="s">
        <v>394</v>
      </c>
      <c r="M1612" s="279" t="s">
        <v>394</v>
      </c>
      <c r="N1612" s="279" t="s">
        <v>394</v>
      </c>
      <c r="O1612" s="279" t="s">
        <v>394</v>
      </c>
      <c r="P1612" s="315">
        <v>0</v>
      </c>
      <c r="Q1612" s="279" t="s">
        <v>394</v>
      </c>
      <c r="R1612" s="315" t="s">
        <v>394</v>
      </c>
      <c r="S1612" s="279" t="s">
        <v>394</v>
      </c>
      <c r="T1612" s="279" t="s">
        <v>394</v>
      </c>
      <c r="U1612" s="315" t="s">
        <v>394</v>
      </c>
      <c r="V1612" s="315" t="s">
        <v>394</v>
      </c>
      <c r="W1612" s="315" t="s">
        <v>394</v>
      </c>
      <c r="X1612" s="315" t="s">
        <v>394</v>
      </c>
      <c r="Y1612" s="281"/>
      <c r="Z1612" s="315" t="s">
        <v>394</v>
      </c>
      <c r="AA1612" s="315" t="s">
        <v>394</v>
      </c>
      <c r="AB1612" s="281"/>
      <c r="AC1612" s="279" t="s">
        <v>855</v>
      </c>
      <c r="AF1612" s="276" t="str">
        <f>IFERROR(VLOOKUP(A1612,'[1]قوائم الترجمة'!AC$2:AD$2397,1,0),"م")</f>
        <v>م</v>
      </c>
      <c r="AG1612" s="232"/>
      <c r="AH1612" s="233"/>
      <c r="AI1612" s="233"/>
      <c r="AJ1612" s="233"/>
      <c r="AL1612" s="267"/>
      <c r="AM1612" s="235"/>
      <c r="AO1612" s="236"/>
      <c r="AU1612" s="234"/>
    </row>
    <row r="1613" spans="1:47" ht="21" x14ac:dyDescent="0.4">
      <c r="A1613" s="278">
        <v>119697</v>
      </c>
      <c r="B1613" s="279" t="s">
        <v>4761</v>
      </c>
      <c r="C1613" s="279" t="s">
        <v>1184</v>
      </c>
      <c r="D1613" s="279" t="s">
        <v>1185</v>
      </c>
      <c r="E1613" s="279" t="s">
        <v>423</v>
      </c>
      <c r="F1613" s="279" t="s">
        <v>8378</v>
      </c>
      <c r="G1613" s="279" t="s">
        <v>8379</v>
      </c>
      <c r="H1613" s="279" t="s">
        <v>7215</v>
      </c>
      <c r="I1613" s="279" t="s">
        <v>61</v>
      </c>
      <c r="J1613" s="279" t="s">
        <v>7215</v>
      </c>
      <c r="K1613" s="280">
        <v>0</v>
      </c>
      <c r="L1613" s="279" t="s">
        <v>7215</v>
      </c>
      <c r="M1613" s="279" t="s">
        <v>394</v>
      </c>
      <c r="N1613" s="279"/>
      <c r="O1613" s="279" t="s">
        <v>394</v>
      </c>
      <c r="P1613" s="315">
        <v>0</v>
      </c>
      <c r="Q1613" s="278"/>
      <c r="S1613" s="279" t="s">
        <v>394</v>
      </c>
      <c r="T1613" s="279" t="s">
        <v>394</v>
      </c>
      <c r="AC1613" s="279" t="s">
        <v>394</v>
      </c>
      <c r="AF1613" s="276">
        <f>IFERROR(VLOOKUP(A1613,'[1]قوائم الترجمة'!AC$2:AD$2397,1,0),"م")</f>
        <v>119697</v>
      </c>
      <c r="AG1613" s="232"/>
      <c r="AH1613" s="233"/>
      <c r="AI1613" s="233"/>
      <c r="AJ1613" s="233"/>
      <c r="AL1613" s="267"/>
      <c r="AM1613" s="235"/>
      <c r="AO1613" s="236"/>
      <c r="AU1613" s="234"/>
    </row>
    <row r="1614" spans="1:47" ht="21" x14ac:dyDescent="0.4">
      <c r="A1614" s="278">
        <v>119706</v>
      </c>
      <c r="B1614" s="279" t="s">
        <v>6691</v>
      </c>
      <c r="C1614" s="279" t="s">
        <v>106</v>
      </c>
      <c r="D1614" s="279" t="s">
        <v>6692</v>
      </c>
      <c r="E1614" s="279" t="s">
        <v>394</v>
      </c>
      <c r="F1614" s="303"/>
      <c r="G1614" s="303"/>
      <c r="H1614" s="279" t="s">
        <v>394</v>
      </c>
      <c r="I1614" s="279" t="s">
        <v>540</v>
      </c>
      <c r="J1614" s="279" t="s">
        <v>394</v>
      </c>
      <c r="K1614" s="279" t="s">
        <v>394</v>
      </c>
      <c r="L1614" s="279" t="s">
        <v>394</v>
      </c>
      <c r="M1614" s="279" t="s">
        <v>394</v>
      </c>
      <c r="N1614" s="279" t="s">
        <v>394</v>
      </c>
      <c r="O1614" s="279" t="s">
        <v>394</v>
      </c>
      <c r="P1614" s="315">
        <v>0</v>
      </c>
      <c r="Q1614" s="279" t="s">
        <v>394</v>
      </c>
      <c r="R1614" s="315" t="s">
        <v>394</v>
      </c>
      <c r="S1614" s="279" t="s">
        <v>394</v>
      </c>
      <c r="T1614" s="279" t="s">
        <v>394</v>
      </c>
      <c r="U1614" s="315" t="s">
        <v>394</v>
      </c>
      <c r="V1614" s="315" t="s">
        <v>394</v>
      </c>
      <c r="W1614" s="315" t="s">
        <v>394</v>
      </c>
      <c r="X1614" s="315" t="s">
        <v>394</v>
      </c>
      <c r="Y1614" s="281"/>
      <c r="Z1614" s="315" t="s">
        <v>394</v>
      </c>
      <c r="AA1614" s="315" t="s">
        <v>394</v>
      </c>
      <c r="AB1614" s="281"/>
      <c r="AC1614" s="279" t="s">
        <v>855</v>
      </c>
      <c r="AF1614" s="276" t="str">
        <f>IFERROR(VLOOKUP(A1614,'[1]قوائم الترجمة'!AC$2:AD$2397,1,0),"م")</f>
        <v>م</v>
      </c>
      <c r="AG1614" s="232"/>
      <c r="AH1614" s="233"/>
      <c r="AI1614" s="233"/>
      <c r="AJ1614" s="233"/>
      <c r="AL1614" s="267"/>
      <c r="AM1614" s="235"/>
      <c r="AU1614" s="234"/>
    </row>
    <row r="1615" spans="1:47" ht="21" x14ac:dyDescent="0.4">
      <c r="A1615" s="278">
        <v>119707</v>
      </c>
      <c r="B1615" s="279" t="s">
        <v>4760</v>
      </c>
      <c r="C1615" s="279" t="s">
        <v>120</v>
      </c>
      <c r="D1615" s="279" t="s">
        <v>473</v>
      </c>
      <c r="E1615" s="279" t="s">
        <v>394</v>
      </c>
      <c r="F1615" s="303"/>
      <c r="G1615" s="303"/>
      <c r="H1615" s="279" t="s">
        <v>394</v>
      </c>
      <c r="I1615" s="279" t="s">
        <v>540</v>
      </c>
      <c r="J1615" s="279" t="s">
        <v>394</v>
      </c>
      <c r="K1615" s="279" t="s">
        <v>394</v>
      </c>
      <c r="L1615" s="279" t="s">
        <v>394</v>
      </c>
      <c r="M1615" s="279" t="s">
        <v>394</v>
      </c>
      <c r="N1615" s="279" t="s">
        <v>394</v>
      </c>
      <c r="O1615" s="279" t="s">
        <v>394</v>
      </c>
      <c r="P1615" s="315">
        <v>0</v>
      </c>
      <c r="Q1615" s="279" t="s">
        <v>394</v>
      </c>
      <c r="R1615" s="315" t="s">
        <v>394</v>
      </c>
      <c r="S1615" s="279" t="s">
        <v>394</v>
      </c>
      <c r="T1615" s="279" t="s">
        <v>394</v>
      </c>
      <c r="U1615" s="315" t="s">
        <v>394</v>
      </c>
      <c r="V1615" s="315" t="s">
        <v>394</v>
      </c>
      <c r="W1615" s="315" t="s">
        <v>394</v>
      </c>
      <c r="X1615" s="315" t="s">
        <v>394</v>
      </c>
      <c r="Y1615" s="281"/>
      <c r="Z1615" s="315" t="s">
        <v>394</v>
      </c>
      <c r="AA1615" s="315" t="s">
        <v>394</v>
      </c>
      <c r="AB1615" s="281"/>
      <c r="AC1615" s="279" t="s">
        <v>855</v>
      </c>
      <c r="AF1615" s="276" t="str">
        <f>IFERROR(VLOOKUP(A1615,'[1]قوائم الترجمة'!AC$2:AD$2397,1,0),"م")</f>
        <v>م</v>
      </c>
      <c r="AG1615" s="232"/>
      <c r="AH1615" s="233"/>
      <c r="AI1615" s="233"/>
      <c r="AJ1615" s="233"/>
      <c r="AL1615" s="267"/>
      <c r="AM1615" s="235"/>
      <c r="AO1615" s="236"/>
      <c r="AU1615" s="234"/>
    </row>
    <row r="1616" spans="1:47" ht="21" x14ac:dyDescent="0.4">
      <c r="A1616" s="278">
        <v>119708</v>
      </c>
      <c r="B1616" s="279" t="s">
        <v>4759</v>
      </c>
      <c r="C1616" s="279" t="s">
        <v>605</v>
      </c>
      <c r="D1616" s="279" t="s">
        <v>355</v>
      </c>
      <c r="E1616" s="279" t="s">
        <v>394</v>
      </c>
      <c r="F1616" s="303"/>
      <c r="G1616" s="303"/>
      <c r="H1616" s="279" t="s">
        <v>394</v>
      </c>
      <c r="I1616" s="279" t="s">
        <v>61</v>
      </c>
      <c r="J1616" s="279" t="s">
        <v>394</v>
      </c>
      <c r="K1616" s="279" t="s">
        <v>394</v>
      </c>
      <c r="L1616" s="279" t="s">
        <v>394</v>
      </c>
      <c r="M1616" s="279" t="s">
        <v>394</v>
      </c>
      <c r="N1616" s="279" t="s">
        <v>394</v>
      </c>
      <c r="O1616" s="279" t="s">
        <v>394</v>
      </c>
      <c r="P1616" s="315">
        <v>0</v>
      </c>
      <c r="Q1616" s="279" t="s">
        <v>394</v>
      </c>
      <c r="R1616" s="315" t="s">
        <v>394</v>
      </c>
      <c r="S1616" s="279" t="s">
        <v>394</v>
      </c>
      <c r="T1616" s="279" t="s">
        <v>394</v>
      </c>
      <c r="U1616" s="315" t="s">
        <v>394</v>
      </c>
      <c r="V1616" s="315" t="s">
        <v>394</v>
      </c>
      <c r="W1616" s="315" t="s">
        <v>394</v>
      </c>
      <c r="X1616" s="315" t="s">
        <v>394</v>
      </c>
      <c r="Y1616" s="281"/>
      <c r="Z1616" s="315" t="s">
        <v>394</v>
      </c>
      <c r="AA1616" s="315" t="s">
        <v>394</v>
      </c>
      <c r="AB1616" s="281"/>
      <c r="AC1616" s="279" t="s">
        <v>394</v>
      </c>
      <c r="AF1616" s="276" t="str">
        <f>IFERROR(VLOOKUP(A1616,'[1]قوائم الترجمة'!AC$2:AD$2397,1,0),"م")</f>
        <v>م</v>
      </c>
      <c r="AG1616" s="232"/>
      <c r="AH1616" s="233"/>
      <c r="AI1616" s="233"/>
      <c r="AJ1616" s="233"/>
      <c r="AL1616" s="267"/>
      <c r="AM1616" s="235"/>
      <c r="AO1616" s="236"/>
      <c r="AU1616" s="234"/>
    </row>
    <row r="1617" spans="1:47" ht="21" x14ac:dyDescent="0.4">
      <c r="A1617" s="278">
        <v>119709</v>
      </c>
      <c r="B1617" s="279" t="s">
        <v>4758</v>
      </c>
      <c r="C1617" s="279" t="s">
        <v>170</v>
      </c>
      <c r="D1617" s="279" t="s">
        <v>353</v>
      </c>
      <c r="E1617" s="279" t="s">
        <v>424</v>
      </c>
      <c r="F1617" s="279" t="s">
        <v>9235</v>
      </c>
      <c r="G1617" s="279" t="s">
        <v>8118</v>
      </c>
      <c r="H1617" s="279" t="s">
        <v>425</v>
      </c>
      <c r="I1617" s="279" t="s">
        <v>61</v>
      </c>
      <c r="J1617" s="279" t="s">
        <v>7215</v>
      </c>
      <c r="K1617" s="280">
        <v>0</v>
      </c>
      <c r="L1617" s="279" t="s">
        <v>7215</v>
      </c>
      <c r="M1617" s="279" t="s">
        <v>394</v>
      </c>
      <c r="N1617" s="279" t="s">
        <v>394</v>
      </c>
      <c r="O1617" s="279" t="s">
        <v>394</v>
      </c>
      <c r="P1617" s="315">
        <v>0</v>
      </c>
      <c r="Q1617" s="278"/>
      <c r="S1617" s="279" t="s">
        <v>394</v>
      </c>
      <c r="T1617" s="279" t="s">
        <v>394</v>
      </c>
      <c r="AC1617" s="279" t="s">
        <v>394</v>
      </c>
      <c r="AF1617" s="276">
        <f>IFERROR(VLOOKUP(A1617,'[1]قوائم الترجمة'!AC$2:AD$2397,1,0),"م")</f>
        <v>119709</v>
      </c>
      <c r="AG1617" s="232"/>
      <c r="AH1617" s="233"/>
      <c r="AI1617" s="233"/>
      <c r="AJ1617" s="233"/>
      <c r="AL1617" s="267"/>
      <c r="AM1617" s="235"/>
      <c r="AO1617" s="236"/>
      <c r="AU1617" s="234"/>
    </row>
    <row r="1618" spans="1:47" ht="21" x14ac:dyDescent="0.4">
      <c r="A1618" s="278">
        <v>119711</v>
      </c>
      <c r="B1618" s="279" t="s">
        <v>6698</v>
      </c>
      <c r="C1618" s="279" t="s">
        <v>68</v>
      </c>
      <c r="D1618" s="279" t="s">
        <v>6699</v>
      </c>
      <c r="E1618" s="279" t="s">
        <v>394</v>
      </c>
      <c r="F1618" s="303"/>
      <c r="G1618" s="303"/>
      <c r="H1618" s="279" t="s">
        <v>394</v>
      </c>
      <c r="I1618" s="279" t="s">
        <v>540</v>
      </c>
      <c r="J1618" s="279" t="s">
        <v>394</v>
      </c>
      <c r="K1618" s="279" t="s">
        <v>394</v>
      </c>
      <c r="L1618" s="279" t="s">
        <v>394</v>
      </c>
      <c r="M1618" s="279" t="s">
        <v>394</v>
      </c>
      <c r="N1618" s="279" t="s">
        <v>394</v>
      </c>
      <c r="O1618" s="279" t="s">
        <v>394</v>
      </c>
      <c r="P1618" s="315">
        <v>0</v>
      </c>
      <c r="Q1618" s="279" t="s">
        <v>394</v>
      </c>
      <c r="R1618" s="315" t="s">
        <v>394</v>
      </c>
      <c r="S1618" s="279" t="s">
        <v>394</v>
      </c>
      <c r="T1618" s="279" t="s">
        <v>394</v>
      </c>
      <c r="U1618" s="315" t="s">
        <v>394</v>
      </c>
      <c r="V1618" s="315" t="s">
        <v>394</v>
      </c>
      <c r="W1618" s="315" t="s">
        <v>394</v>
      </c>
      <c r="X1618" s="315" t="s">
        <v>394</v>
      </c>
      <c r="Y1618" s="281"/>
      <c r="Z1618" s="315" t="s">
        <v>394</v>
      </c>
      <c r="AA1618" s="315" t="s">
        <v>394</v>
      </c>
      <c r="AB1618" s="281"/>
      <c r="AC1618" s="279" t="s">
        <v>855</v>
      </c>
      <c r="AF1618" s="276" t="str">
        <f>IFERROR(VLOOKUP(A1618,'[1]قوائم الترجمة'!AC$2:AD$2397,1,0),"م")</f>
        <v>م</v>
      </c>
      <c r="AG1618" s="232"/>
      <c r="AH1618" s="233"/>
      <c r="AI1618" s="233"/>
      <c r="AJ1618" s="233"/>
      <c r="AL1618" s="267"/>
      <c r="AM1618" s="235"/>
      <c r="AU1618" s="234"/>
    </row>
    <row r="1619" spans="1:47" ht="21" x14ac:dyDescent="0.4">
      <c r="A1619" s="278">
        <v>119716</v>
      </c>
      <c r="B1619" s="279" t="s">
        <v>4757</v>
      </c>
      <c r="C1619" s="279" t="s">
        <v>109</v>
      </c>
      <c r="D1619" s="279" t="s">
        <v>304</v>
      </c>
      <c r="E1619" s="279" t="s">
        <v>424</v>
      </c>
      <c r="F1619" s="279" t="s">
        <v>9236</v>
      </c>
      <c r="G1619" s="279" t="s">
        <v>8287</v>
      </c>
      <c r="H1619" s="279" t="s">
        <v>425</v>
      </c>
      <c r="I1619" s="279" t="s">
        <v>61</v>
      </c>
      <c r="J1619" s="279" t="s">
        <v>403</v>
      </c>
      <c r="K1619" s="280">
        <v>2014</v>
      </c>
      <c r="L1619" s="279" t="s">
        <v>404</v>
      </c>
      <c r="M1619" s="279" t="s">
        <v>394</v>
      </c>
      <c r="N1619" s="279"/>
      <c r="O1619" s="279" t="s">
        <v>394</v>
      </c>
      <c r="P1619" s="315">
        <v>0</v>
      </c>
      <c r="Q1619" s="278"/>
      <c r="S1619" s="279" t="s">
        <v>394</v>
      </c>
      <c r="T1619" s="279" t="s">
        <v>394</v>
      </c>
      <c r="AC1619" s="279" t="s">
        <v>394</v>
      </c>
      <c r="AF1619" s="276">
        <f>IFERROR(VLOOKUP(A1619,'[1]قوائم الترجمة'!AC$2:AD$2397,1,0),"م")</f>
        <v>119716</v>
      </c>
      <c r="AG1619" s="232"/>
      <c r="AH1619" s="233"/>
      <c r="AI1619" s="233"/>
      <c r="AJ1619" s="233"/>
      <c r="AL1619" s="267"/>
      <c r="AM1619" s="235"/>
      <c r="AO1619" s="236"/>
      <c r="AU1619" s="234"/>
    </row>
    <row r="1620" spans="1:47" ht="21" x14ac:dyDescent="0.4">
      <c r="A1620" s="278">
        <v>119719</v>
      </c>
      <c r="B1620" s="279" t="s">
        <v>4756</v>
      </c>
      <c r="C1620" s="279" t="s">
        <v>110</v>
      </c>
      <c r="D1620" s="279" t="s">
        <v>256</v>
      </c>
      <c r="E1620" s="279" t="s">
        <v>424</v>
      </c>
      <c r="F1620" s="279" t="s">
        <v>9237</v>
      </c>
      <c r="G1620" s="279" t="s">
        <v>9238</v>
      </c>
      <c r="H1620" s="279" t="s">
        <v>425</v>
      </c>
      <c r="I1620" s="279" t="s">
        <v>67</v>
      </c>
      <c r="J1620" s="279" t="s">
        <v>403</v>
      </c>
      <c r="K1620" s="280">
        <v>2015</v>
      </c>
      <c r="L1620" s="279" t="s">
        <v>842</v>
      </c>
      <c r="M1620" s="279" t="s">
        <v>394</v>
      </c>
      <c r="N1620" s="279" t="s">
        <v>394</v>
      </c>
      <c r="O1620" s="279" t="s">
        <v>394</v>
      </c>
      <c r="P1620" s="315">
        <v>0</v>
      </c>
      <c r="Q1620" s="278"/>
      <c r="S1620" s="279" t="s">
        <v>394</v>
      </c>
      <c r="T1620" s="279" t="s">
        <v>394</v>
      </c>
      <c r="AC1620" s="279" t="s">
        <v>394</v>
      </c>
      <c r="AF1620" s="276">
        <f>IFERROR(VLOOKUP(A1620,'[1]قوائم الترجمة'!AC$2:AD$2397,1,0),"م")</f>
        <v>119719</v>
      </c>
      <c r="AG1620" s="232"/>
      <c r="AH1620" s="233"/>
      <c r="AI1620" s="233"/>
      <c r="AJ1620" s="233"/>
      <c r="AL1620" s="267"/>
      <c r="AM1620" s="235"/>
      <c r="AU1620" s="234"/>
    </row>
    <row r="1621" spans="1:47" ht="21" x14ac:dyDescent="0.4">
      <c r="A1621" s="278">
        <v>119720</v>
      </c>
      <c r="B1621" s="279" t="s">
        <v>4755</v>
      </c>
      <c r="C1621" s="279" t="s">
        <v>125</v>
      </c>
      <c r="D1621" s="279" t="s">
        <v>327</v>
      </c>
      <c r="E1621" s="279" t="s">
        <v>424</v>
      </c>
      <c r="F1621" s="279" t="s">
        <v>8378</v>
      </c>
      <c r="G1621" s="279" t="s">
        <v>8379</v>
      </c>
      <c r="H1621" s="279" t="s">
        <v>7215</v>
      </c>
      <c r="I1621" s="279" t="s">
        <v>61</v>
      </c>
      <c r="J1621" s="279" t="s">
        <v>7215</v>
      </c>
      <c r="K1621" s="280">
        <v>0</v>
      </c>
      <c r="L1621" s="279" t="s">
        <v>7215</v>
      </c>
      <c r="M1621" s="279" t="s">
        <v>394</v>
      </c>
      <c r="N1621" s="279" t="s">
        <v>394</v>
      </c>
      <c r="O1621" s="279" t="s">
        <v>394</v>
      </c>
      <c r="P1621" s="315">
        <v>0</v>
      </c>
      <c r="Q1621" s="278"/>
      <c r="S1621" s="279" t="s">
        <v>394</v>
      </c>
      <c r="T1621" s="279" t="s">
        <v>394</v>
      </c>
      <c r="AC1621" s="279" t="s">
        <v>855</v>
      </c>
      <c r="AF1621" s="276">
        <f>IFERROR(VLOOKUP(A1621,'[1]قوائم الترجمة'!AC$2:AD$2397,1,0),"م")</f>
        <v>119720</v>
      </c>
      <c r="AG1621" s="232"/>
      <c r="AH1621" s="233"/>
      <c r="AI1621" s="233"/>
      <c r="AJ1621" s="233"/>
      <c r="AL1621" s="267"/>
      <c r="AM1621" s="235"/>
      <c r="AU1621" s="234"/>
    </row>
    <row r="1622" spans="1:47" ht="21" x14ac:dyDescent="0.4">
      <c r="A1622" s="278">
        <v>119724</v>
      </c>
      <c r="B1622" s="279" t="s">
        <v>4754</v>
      </c>
      <c r="C1622" s="279" t="s">
        <v>109</v>
      </c>
      <c r="D1622" s="279" t="s">
        <v>1323</v>
      </c>
      <c r="E1622" s="279" t="s">
        <v>394</v>
      </c>
      <c r="F1622" s="303"/>
      <c r="G1622" s="303"/>
      <c r="H1622" s="279" t="s">
        <v>394</v>
      </c>
      <c r="I1622" s="279" t="s">
        <v>539</v>
      </c>
      <c r="J1622" s="279" t="s">
        <v>394</v>
      </c>
      <c r="K1622" s="315" t="s">
        <v>394</v>
      </c>
      <c r="L1622" s="279" t="s">
        <v>394</v>
      </c>
      <c r="M1622" s="279" t="s">
        <v>394</v>
      </c>
      <c r="N1622" s="279" t="s">
        <v>394</v>
      </c>
      <c r="O1622" s="279" t="s">
        <v>394</v>
      </c>
      <c r="P1622" s="315">
        <v>0</v>
      </c>
      <c r="Q1622" s="279" t="s">
        <v>394</v>
      </c>
      <c r="R1622" s="315" t="s">
        <v>394</v>
      </c>
      <c r="S1622" s="279" t="s">
        <v>394</v>
      </c>
      <c r="T1622" s="279" t="s">
        <v>394</v>
      </c>
      <c r="U1622" s="315" t="s">
        <v>394</v>
      </c>
      <c r="V1622" s="315" t="s">
        <v>394</v>
      </c>
      <c r="W1622" s="315" t="s">
        <v>394</v>
      </c>
      <c r="X1622" s="315" t="s">
        <v>394</v>
      </c>
      <c r="Y1622" s="281"/>
      <c r="Z1622" s="315" t="s">
        <v>394</v>
      </c>
      <c r="AA1622" s="315" t="s">
        <v>394</v>
      </c>
      <c r="AB1622" s="281"/>
      <c r="AC1622" s="279" t="s">
        <v>855</v>
      </c>
      <c r="AF1622" s="276" t="str">
        <f>IFERROR(VLOOKUP(A1622,'[1]قوائم الترجمة'!AC$2:AD$2397,1,0),"م")</f>
        <v>م</v>
      </c>
      <c r="AG1622" s="232"/>
      <c r="AH1622" s="233"/>
      <c r="AI1622" s="233"/>
      <c r="AJ1622" s="233"/>
      <c r="AL1622" s="267"/>
      <c r="AM1622" s="235"/>
      <c r="AO1622" s="236"/>
      <c r="AU1622" s="234"/>
    </row>
    <row r="1623" spans="1:47" ht="21" x14ac:dyDescent="0.4">
      <c r="A1623" s="278">
        <v>119726</v>
      </c>
      <c r="B1623" s="279" t="s">
        <v>4753</v>
      </c>
      <c r="C1623" s="279" t="s">
        <v>176</v>
      </c>
      <c r="D1623" s="279" t="s">
        <v>256</v>
      </c>
      <c r="E1623" s="279" t="s">
        <v>424</v>
      </c>
      <c r="F1623" s="279" t="s">
        <v>8378</v>
      </c>
      <c r="G1623" s="279" t="s">
        <v>8379</v>
      </c>
      <c r="H1623" s="279" t="s">
        <v>425</v>
      </c>
      <c r="I1623" s="279" t="s">
        <v>61</v>
      </c>
      <c r="J1623" s="279" t="s">
        <v>403</v>
      </c>
      <c r="K1623" s="280">
        <v>1986</v>
      </c>
      <c r="L1623" s="279" t="s">
        <v>402</v>
      </c>
      <c r="M1623" s="279" t="s">
        <v>394</v>
      </c>
      <c r="N1623" s="279" t="s">
        <v>394</v>
      </c>
      <c r="O1623" s="279" t="s">
        <v>394</v>
      </c>
      <c r="P1623" s="315">
        <v>0</v>
      </c>
      <c r="Q1623" s="278"/>
      <c r="S1623" s="279" t="s">
        <v>394</v>
      </c>
      <c r="T1623" s="279" t="s">
        <v>394</v>
      </c>
      <c r="AC1623" s="279" t="s">
        <v>855</v>
      </c>
      <c r="AF1623" s="276">
        <f>IFERROR(VLOOKUP(A1623,'[1]قوائم الترجمة'!AC$2:AD$2397,1,0),"م")</f>
        <v>119726</v>
      </c>
      <c r="AG1623" s="232"/>
      <c r="AH1623" s="233"/>
      <c r="AI1623" s="233"/>
      <c r="AJ1623" s="233"/>
      <c r="AL1623" s="267"/>
      <c r="AM1623" s="235"/>
      <c r="AO1623" s="236"/>
      <c r="AU1623" s="234"/>
    </row>
    <row r="1624" spans="1:47" ht="21" x14ac:dyDescent="0.4">
      <c r="A1624" s="278">
        <v>119727</v>
      </c>
      <c r="B1624" s="279" t="s">
        <v>4751</v>
      </c>
      <c r="C1624" s="279" t="s">
        <v>4752</v>
      </c>
      <c r="D1624" s="279" t="s">
        <v>326</v>
      </c>
      <c r="E1624" s="279" t="s">
        <v>394</v>
      </c>
      <c r="F1624" s="303"/>
      <c r="G1624" s="303"/>
      <c r="H1624" s="279" t="s">
        <v>394</v>
      </c>
      <c r="I1624" s="279" t="s">
        <v>538</v>
      </c>
      <c r="J1624" s="279" t="s">
        <v>394</v>
      </c>
      <c r="K1624" s="279" t="s">
        <v>394</v>
      </c>
      <c r="L1624" s="279" t="s">
        <v>394</v>
      </c>
      <c r="M1624" s="279" t="s">
        <v>394</v>
      </c>
      <c r="N1624" s="279" t="s">
        <v>394</v>
      </c>
      <c r="O1624" s="279" t="s">
        <v>394</v>
      </c>
      <c r="P1624" s="315">
        <v>0</v>
      </c>
      <c r="Q1624" s="279" t="s">
        <v>394</v>
      </c>
      <c r="R1624" s="315" t="s">
        <v>394</v>
      </c>
      <c r="S1624" s="279" t="s">
        <v>394</v>
      </c>
      <c r="T1624" s="279" t="s">
        <v>394</v>
      </c>
      <c r="U1624" s="315" t="s">
        <v>394</v>
      </c>
      <c r="V1624" s="315" t="s">
        <v>394</v>
      </c>
      <c r="W1624" s="315" t="s">
        <v>394</v>
      </c>
      <c r="X1624" s="315" t="s">
        <v>394</v>
      </c>
      <c r="Y1624" s="281"/>
      <c r="Z1624" s="315" t="s">
        <v>394</v>
      </c>
      <c r="AA1624" s="315" t="s">
        <v>394</v>
      </c>
      <c r="AB1624" s="281"/>
      <c r="AC1624" s="279" t="s">
        <v>855</v>
      </c>
      <c r="AF1624" s="276" t="str">
        <f>IFERROR(VLOOKUP(A1624,'[1]قوائم الترجمة'!AC$2:AD$2397,1,0),"م")</f>
        <v>م</v>
      </c>
      <c r="AG1624" s="232"/>
      <c r="AH1624" s="233"/>
      <c r="AI1624" s="233"/>
      <c r="AJ1624" s="233"/>
      <c r="AL1624" s="267"/>
      <c r="AM1624" s="235"/>
      <c r="AO1624" s="236"/>
      <c r="AU1624" s="234"/>
    </row>
    <row r="1625" spans="1:47" ht="21" x14ac:dyDescent="0.4">
      <c r="A1625" s="278">
        <v>119728</v>
      </c>
      <c r="B1625" s="279" t="s">
        <v>6746</v>
      </c>
      <c r="C1625" s="279" t="s">
        <v>202</v>
      </c>
      <c r="D1625" s="279" t="s">
        <v>970</v>
      </c>
      <c r="E1625" s="279" t="s">
        <v>394</v>
      </c>
      <c r="F1625" s="303"/>
      <c r="G1625" s="303"/>
      <c r="H1625" s="279" t="s">
        <v>394</v>
      </c>
      <c r="I1625" s="279" t="s">
        <v>540</v>
      </c>
      <c r="J1625" s="279" t="s">
        <v>394</v>
      </c>
      <c r="K1625" s="279" t="s">
        <v>394</v>
      </c>
      <c r="L1625" s="279" t="s">
        <v>394</v>
      </c>
      <c r="M1625" s="279" t="s">
        <v>394</v>
      </c>
      <c r="N1625" s="279" t="s">
        <v>394</v>
      </c>
      <c r="O1625" s="279" t="s">
        <v>394</v>
      </c>
      <c r="P1625" s="315">
        <v>0</v>
      </c>
      <c r="Q1625" s="279" t="s">
        <v>394</v>
      </c>
      <c r="R1625" s="315" t="s">
        <v>394</v>
      </c>
      <c r="S1625" s="279" t="s">
        <v>394</v>
      </c>
      <c r="T1625" s="279" t="s">
        <v>394</v>
      </c>
      <c r="U1625" s="315" t="s">
        <v>394</v>
      </c>
      <c r="V1625" s="315" t="s">
        <v>394</v>
      </c>
      <c r="W1625" s="315" t="s">
        <v>394</v>
      </c>
      <c r="X1625" s="315" t="s">
        <v>394</v>
      </c>
      <c r="Y1625" s="281"/>
      <c r="Z1625" s="315" t="s">
        <v>394</v>
      </c>
      <c r="AA1625" s="315" t="s">
        <v>394</v>
      </c>
      <c r="AB1625" s="281"/>
      <c r="AC1625" s="279" t="s">
        <v>855</v>
      </c>
      <c r="AF1625" s="276" t="str">
        <f>IFERROR(VLOOKUP(A1625,'[1]قوائم الترجمة'!AC$2:AD$2397,1,0),"م")</f>
        <v>م</v>
      </c>
      <c r="AG1625" s="245"/>
      <c r="AH1625" s="246"/>
      <c r="AI1625" s="246"/>
      <c r="AJ1625" s="246"/>
      <c r="AL1625" s="267"/>
      <c r="AM1625" s="235"/>
      <c r="AU1625" s="234"/>
    </row>
    <row r="1626" spans="1:47" ht="21" x14ac:dyDescent="0.4">
      <c r="A1626" s="278">
        <v>119734</v>
      </c>
      <c r="B1626" s="279" t="s">
        <v>4749</v>
      </c>
      <c r="C1626" s="279" t="s">
        <v>1086</v>
      </c>
      <c r="D1626" s="279" t="s">
        <v>4750</v>
      </c>
      <c r="E1626" s="279" t="s">
        <v>394</v>
      </c>
      <c r="F1626" s="303"/>
      <c r="G1626" s="303"/>
      <c r="H1626" s="279" t="s">
        <v>394</v>
      </c>
      <c r="I1626" s="279" t="s">
        <v>61</v>
      </c>
      <c r="J1626" s="279" t="s">
        <v>394</v>
      </c>
      <c r="K1626" s="279" t="s">
        <v>394</v>
      </c>
      <c r="L1626" s="279" t="s">
        <v>394</v>
      </c>
      <c r="M1626" s="279" t="s">
        <v>394</v>
      </c>
      <c r="N1626" s="279" t="s">
        <v>394</v>
      </c>
      <c r="O1626" s="279" t="s">
        <v>394</v>
      </c>
      <c r="P1626" s="315">
        <v>0</v>
      </c>
      <c r="Q1626" s="279" t="s">
        <v>394</v>
      </c>
      <c r="R1626" s="315" t="s">
        <v>394</v>
      </c>
      <c r="S1626" s="279" t="s">
        <v>394</v>
      </c>
      <c r="T1626" s="279" t="s">
        <v>394</v>
      </c>
      <c r="U1626" s="315" t="s">
        <v>394</v>
      </c>
      <c r="V1626" s="315" t="s">
        <v>394</v>
      </c>
      <c r="W1626" s="315" t="s">
        <v>394</v>
      </c>
      <c r="X1626" s="315" t="s">
        <v>394</v>
      </c>
      <c r="Y1626" s="281"/>
      <c r="Z1626" s="315" t="s">
        <v>394</v>
      </c>
      <c r="AA1626" s="315" t="s">
        <v>394</v>
      </c>
      <c r="AB1626" s="281"/>
      <c r="AC1626" s="279" t="s">
        <v>855</v>
      </c>
      <c r="AF1626" s="276" t="str">
        <f>IFERROR(VLOOKUP(A1626,'[1]قوائم الترجمة'!AC$2:AD$2397,1,0),"م")</f>
        <v>م</v>
      </c>
      <c r="AG1626" s="232"/>
      <c r="AH1626" s="233"/>
      <c r="AI1626" s="233"/>
      <c r="AJ1626" s="233"/>
      <c r="AL1626" s="267"/>
      <c r="AM1626" s="235"/>
      <c r="AU1626" s="234"/>
    </row>
    <row r="1627" spans="1:47" ht="21" x14ac:dyDescent="0.4">
      <c r="A1627" s="278">
        <v>119741</v>
      </c>
      <c r="B1627" s="279" t="s">
        <v>1371</v>
      </c>
      <c r="C1627" s="279" t="s">
        <v>68</v>
      </c>
      <c r="D1627" s="279" t="s">
        <v>1372</v>
      </c>
      <c r="E1627" s="279" t="s">
        <v>424</v>
      </c>
      <c r="F1627" s="279" t="s">
        <v>9239</v>
      </c>
      <c r="G1627" s="279" t="s">
        <v>8146</v>
      </c>
      <c r="H1627" s="279" t="s">
        <v>425</v>
      </c>
      <c r="I1627" s="279" t="s">
        <v>8485</v>
      </c>
      <c r="J1627" s="279" t="s">
        <v>426</v>
      </c>
      <c r="K1627" s="280">
        <v>2010</v>
      </c>
      <c r="L1627" s="279" t="s">
        <v>404</v>
      </c>
      <c r="M1627" s="279" t="s">
        <v>394</v>
      </c>
      <c r="N1627" s="279" t="s">
        <v>394</v>
      </c>
      <c r="O1627" s="279" t="s">
        <v>394</v>
      </c>
      <c r="P1627" s="315">
        <v>0</v>
      </c>
      <c r="Q1627" s="278"/>
      <c r="S1627" s="279" t="s">
        <v>394</v>
      </c>
      <c r="T1627" s="279" t="s">
        <v>394</v>
      </c>
      <c r="AC1627" s="279" t="s">
        <v>855</v>
      </c>
      <c r="AF1627" s="276">
        <f>IFERROR(VLOOKUP(A1627,'[1]قوائم الترجمة'!AC$2:AD$2397,1,0),"م")</f>
        <v>119741</v>
      </c>
      <c r="AG1627" s="232"/>
      <c r="AH1627" s="233"/>
      <c r="AI1627" s="233"/>
      <c r="AJ1627" s="233"/>
      <c r="AL1627" s="267"/>
      <c r="AM1627" s="235"/>
      <c r="AO1627" s="236"/>
      <c r="AU1627" s="234"/>
    </row>
    <row r="1628" spans="1:47" ht="21" x14ac:dyDescent="0.4">
      <c r="A1628" s="278">
        <v>119742</v>
      </c>
      <c r="B1628" s="279" t="s">
        <v>4748</v>
      </c>
      <c r="C1628" s="279" t="s">
        <v>68</v>
      </c>
      <c r="D1628" s="279" t="s">
        <v>639</v>
      </c>
      <c r="E1628" s="279" t="s">
        <v>5660</v>
      </c>
      <c r="F1628" s="279" t="s">
        <v>9240</v>
      </c>
      <c r="G1628" s="279" t="s">
        <v>9241</v>
      </c>
      <c r="H1628" s="279" t="s">
        <v>425</v>
      </c>
      <c r="I1628" s="279" t="s">
        <v>61</v>
      </c>
      <c r="J1628" s="279" t="s">
        <v>7215</v>
      </c>
      <c r="K1628" s="280">
        <v>0</v>
      </c>
      <c r="L1628" s="279" t="s">
        <v>7215</v>
      </c>
      <c r="M1628" s="279" t="s">
        <v>394</v>
      </c>
      <c r="N1628" s="279"/>
      <c r="O1628" s="279" t="s">
        <v>394</v>
      </c>
      <c r="P1628" s="315">
        <v>0</v>
      </c>
      <c r="Q1628" s="278"/>
      <c r="S1628" s="279" t="s">
        <v>394</v>
      </c>
      <c r="T1628" s="279" t="s">
        <v>394</v>
      </c>
      <c r="AC1628" s="279" t="s">
        <v>394</v>
      </c>
      <c r="AF1628" s="276">
        <f>IFERROR(VLOOKUP(A1628,'[1]قوائم الترجمة'!AC$2:AD$2397,1,0),"م")</f>
        <v>119742</v>
      </c>
      <c r="AG1628" s="232"/>
      <c r="AH1628" s="233"/>
      <c r="AI1628" s="233"/>
      <c r="AJ1628" s="233"/>
      <c r="AL1628" s="267"/>
      <c r="AM1628" s="235"/>
      <c r="AU1628" s="234"/>
    </row>
    <row r="1629" spans="1:47" ht="21" x14ac:dyDescent="0.4">
      <c r="A1629" s="278">
        <v>119745</v>
      </c>
      <c r="B1629" s="279" t="s">
        <v>4747</v>
      </c>
      <c r="C1629" s="279" t="s">
        <v>742</v>
      </c>
      <c r="D1629" s="279" t="s">
        <v>453</v>
      </c>
      <c r="E1629" s="279" t="s">
        <v>394</v>
      </c>
      <c r="F1629" s="303"/>
      <c r="G1629" s="303"/>
      <c r="H1629" s="279" t="s">
        <v>394</v>
      </c>
      <c r="I1629" s="279" t="s">
        <v>540</v>
      </c>
      <c r="J1629" s="279" t="s">
        <v>394</v>
      </c>
      <c r="K1629" s="279" t="s">
        <v>394</v>
      </c>
      <c r="L1629" s="279" t="s">
        <v>394</v>
      </c>
      <c r="M1629" s="279" t="s">
        <v>394</v>
      </c>
      <c r="N1629" s="279" t="s">
        <v>394</v>
      </c>
      <c r="O1629" s="279" t="s">
        <v>394</v>
      </c>
      <c r="P1629" s="315">
        <v>0</v>
      </c>
      <c r="Q1629" s="279" t="s">
        <v>394</v>
      </c>
      <c r="R1629" s="315" t="s">
        <v>394</v>
      </c>
      <c r="S1629" s="279" t="s">
        <v>394</v>
      </c>
      <c r="T1629" s="279" t="s">
        <v>394</v>
      </c>
      <c r="U1629" s="315" t="s">
        <v>394</v>
      </c>
      <c r="V1629" s="315" t="s">
        <v>394</v>
      </c>
      <c r="W1629" s="315" t="s">
        <v>394</v>
      </c>
      <c r="X1629" s="315" t="s">
        <v>394</v>
      </c>
      <c r="Y1629" s="281"/>
      <c r="Z1629" s="315" t="s">
        <v>394</v>
      </c>
      <c r="AA1629" s="315" t="s">
        <v>394</v>
      </c>
      <c r="AB1629" s="281"/>
      <c r="AC1629" s="279" t="s">
        <v>855</v>
      </c>
      <c r="AF1629" s="276" t="str">
        <f>IFERROR(VLOOKUP(A1629,'[1]قوائم الترجمة'!AC$2:AD$2397,1,0),"م")</f>
        <v>م</v>
      </c>
      <c r="AG1629" s="232"/>
      <c r="AH1629" s="233"/>
      <c r="AI1629" s="233"/>
      <c r="AJ1629" s="233"/>
      <c r="AL1629" s="267"/>
      <c r="AM1629" s="235"/>
      <c r="AO1629" s="236"/>
      <c r="AU1629" s="234"/>
    </row>
    <row r="1630" spans="1:47" ht="21" x14ac:dyDescent="0.4">
      <c r="A1630" s="278">
        <v>119746</v>
      </c>
      <c r="B1630" s="279" t="s">
        <v>6796</v>
      </c>
      <c r="C1630" s="279" t="s">
        <v>120</v>
      </c>
      <c r="D1630" s="279" t="s">
        <v>346</v>
      </c>
      <c r="E1630" s="279" t="s">
        <v>394</v>
      </c>
      <c r="F1630" s="303"/>
      <c r="G1630" s="303"/>
      <c r="H1630" s="279" t="s">
        <v>394</v>
      </c>
      <c r="I1630" s="279" t="s">
        <v>540</v>
      </c>
      <c r="J1630" s="279" t="s">
        <v>394</v>
      </c>
      <c r="K1630" s="279" t="s">
        <v>394</v>
      </c>
      <c r="L1630" s="279" t="s">
        <v>394</v>
      </c>
      <c r="M1630" s="279" t="s">
        <v>394</v>
      </c>
      <c r="N1630" s="279" t="s">
        <v>394</v>
      </c>
      <c r="O1630" s="279" t="s">
        <v>394</v>
      </c>
      <c r="P1630" s="315">
        <v>0</v>
      </c>
      <c r="Q1630" s="279" t="s">
        <v>394</v>
      </c>
      <c r="R1630" s="315" t="s">
        <v>394</v>
      </c>
      <c r="S1630" s="279" t="s">
        <v>394</v>
      </c>
      <c r="T1630" s="279" t="s">
        <v>394</v>
      </c>
      <c r="U1630" s="315" t="s">
        <v>394</v>
      </c>
      <c r="V1630" s="315" t="s">
        <v>394</v>
      </c>
      <c r="W1630" s="315" t="s">
        <v>394</v>
      </c>
      <c r="X1630" s="315" t="s">
        <v>394</v>
      </c>
      <c r="Y1630" s="281"/>
      <c r="Z1630" s="315" t="s">
        <v>394</v>
      </c>
      <c r="AA1630" s="315" t="s">
        <v>394</v>
      </c>
      <c r="AB1630" s="281"/>
      <c r="AC1630" s="279" t="s">
        <v>855</v>
      </c>
      <c r="AF1630" s="276" t="str">
        <f>IFERROR(VLOOKUP(A1630,'[1]قوائم الترجمة'!AC$2:AD$2397,1,0),"م")</f>
        <v>م</v>
      </c>
      <c r="AG1630" s="232"/>
      <c r="AH1630" s="233"/>
      <c r="AI1630" s="233"/>
      <c r="AJ1630" s="233"/>
      <c r="AL1630" s="267"/>
      <c r="AM1630" s="235"/>
      <c r="AO1630" s="236"/>
      <c r="AU1630" s="234"/>
    </row>
    <row r="1631" spans="1:47" ht="21" x14ac:dyDescent="0.4">
      <c r="A1631" s="278">
        <v>119749</v>
      </c>
      <c r="B1631" s="279" t="s">
        <v>4745</v>
      </c>
      <c r="C1631" s="279" t="s">
        <v>4746</v>
      </c>
      <c r="D1631" s="279" t="s">
        <v>241</v>
      </c>
      <c r="E1631" s="279" t="s">
        <v>394</v>
      </c>
      <c r="F1631" s="303"/>
      <c r="G1631" s="303"/>
      <c r="H1631" s="279" t="s">
        <v>394</v>
      </c>
      <c r="I1631" s="279" t="s">
        <v>67</v>
      </c>
      <c r="J1631" s="279" t="s">
        <v>394</v>
      </c>
      <c r="K1631" s="315" t="s">
        <v>394</v>
      </c>
      <c r="L1631" s="279" t="s">
        <v>394</v>
      </c>
      <c r="M1631" s="279" t="s">
        <v>394</v>
      </c>
      <c r="N1631" s="279" t="s">
        <v>394</v>
      </c>
      <c r="O1631" s="279" t="s">
        <v>394</v>
      </c>
      <c r="P1631" s="315">
        <v>0</v>
      </c>
      <c r="Q1631" s="279" t="s">
        <v>394</v>
      </c>
      <c r="R1631" s="315" t="s">
        <v>394</v>
      </c>
      <c r="S1631" s="279" t="s">
        <v>394</v>
      </c>
      <c r="T1631" s="279" t="s">
        <v>394</v>
      </c>
      <c r="U1631" s="315" t="s">
        <v>394</v>
      </c>
      <c r="V1631" s="315" t="s">
        <v>394</v>
      </c>
      <c r="W1631" s="315" t="s">
        <v>394</v>
      </c>
      <c r="X1631" s="315" t="s">
        <v>394</v>
      </c>
      <c r="Y1631" s="281"/>
      <c r="Z1631" s="315" t="s">
        <v>394</v>
      </c>
      <c r="AA1631" s="315" t="s">
        <v>394</v>
      </c>
      <c r="AB1631" s="281"/>
      <c r="AC1631" s="279" t="s">
        <v>394</v>
      </c>
      <c r="AF1631" s="276" t="str">
        <f>IFERROR(VLOOKUP(A1631,'[1]قوائم الترجمة'!AC$2:AD$2397,1,0),"م")</f>
        <v>م</v>
      </c>
      <c r="AG1631" s="232"/>
      <c r="AH1631" s="233"/>
      <c r="AI1631" s="233"/>
      <c r="AJ1631" s="233"/>
      <c r="AL1631" s="267"/>
      <c r="AM1631" s="235"/>
      <c r="AO1631" s="236"/>
      <c r="AU1631" s="234"/>
    </row>
    <row r="1632" spans="1:47" ht="21" x14ac:dyDescent="0.4">
      <c r="A1632" s="278">
        <v>119750</v>
      </c>
      <c r="B1632" s="279" t="s">
        <v>4744</v>
      </c>
      <c r="C1632" s="279" t="s">
        <v>89</v>
      </c>
      <c r="D1632" s="279" t="s">
        <v>713</v>
      </c>
      <c r="E1632" s="279" t="s">
        <v>424</v>
      </c>
      <c r="F1632" s="279" t="s">
        <v>9242</v>
      </c>
      <c r="G1632" s="279" t="s">
        <v>402</v>
      </c>
      <c r="H1632" s="279" t="s">
        <v>425</v>
      </c>
      <c r="I1632" s="279" t="s">
        <v>61</v>
      </c>
      <c r="J1632" s="279" t="s">
        <v>403</v>
      </c>
      <c r="K1632" s="280">
        <v>2016</v>
      </c>
      <c r="L1632" s="279" t="s">
        <v>402</v>
      </c>
      <c r="M1632" s="279" t="s">
        <v>394</v>
      </c>
      <c r="N1632" s="279" t="s">
        <v>394</v>
      </c>
      <c r="O1632" s="279" t="s">
        <v>394</v>
      </c>
      <c r="P1632" s="315">
        <v>0</v>
      </c>
      <c r="Q1632" s="278"/>
      <c r="S1632" s="279" t="s">
        <v>394</v>
      </c>
      <c r="T1632" s="279" t="s">
        <v>394</v>
      </c>
      <c r="AC1632" s="279" t="s">
        <v>394</v>
      </c>
      <c r="AF1632" s="276">
        <f>IFERROR(VLOOKUP(A1632,'[1]قوائم الترجمة'!AC$2:AD$2397,1,0),"م")</f>
        <v>119750</v>
      </c>
      <c r="AG1632" s="232"/>
      <c r="AH1632" s="233"/>
      <c r="AI1632" s="233"/>
      <c r="AJ1632" s="233"/>
      <c r="AL1632" s="267"/>
      <c r="AM1632" s="235"/>
      <c r="AU1632" s="234"/>
    </row>
    <row r="1633" spans="1:47" ht="21" x14ac:dyDescent="0.4">
      <c r="A1633" s="278">
        <v>119752</v>
      </c>
      <c r="B1633" s="279" t="s">
        <v>6815</v>
      </c>
      <c r="C1633" s="279" t="s">
        <v>465</v>
      </c>
      <c r="D1633" s="279" t="s">
        <v>236</v>
      </c>
      <c r="E1633" s="279" t="s">
        <v>394</v>
      </c>
      <c r="F1633" s="303"/>
      <c r="G1633" s="303"/>
      <c r="H1633" s="279" t="s">
        <v>394</v>
      </c>
      <c r="I1633" s="279" t="s">
        <v>540</v>
      </c>
      <c r="J1633" s="279" t="s">
        <v>394</v>
      </c>
      <c r="K1633" s="279" t="s">
        <v>394</v>
      </c>
      <c r="L1633" s="279" t="s">
        <v>394</v>
      </c>
      <c r="M1633" s="279" t="s">
        <v>394</v>
      </c>
      <c r="N1633" s="279" t="s">
        <v>394</v>
      </c>
      <c r="O1633" s="279" t="s">
        <v>394</v>
      </c>
      <c r="P1633" s="315">
        <v>0</v>
      </c>
      <c r="Q1633" s="279" t="s">
        <v>394</v>
      </c>
      <c r="R1633" s="315" t="s">
        <v>394</v>
      </c>
      <c r="S1633" s="279" t="s">
        <v>394</v>
      </c>
      <c r="T1633" s="279" t="s">
        <v>394</v>
      </c>
      <c r="U1633" s="315" t="s">
        <v>394</v>
      </c>
      <c r="V1633" s="315" t="s">
        <v>394</v>
      </c>
      <c r="W1633" s="315" t="s">
        <v>394</v>
      </c>
      <c r="X1633" s="315" t="s">
        <v>394</v>
      </c>
      <c r="Y1633" s="281"/>
      <c r="Z1633" s="315" t="s">
        <v>394</v>
      </c>
      <c r="AA1633" s="315" t="s">
        <v>394</v>
      </c>
      <c r="AB1633" s="281"/>
      <c r="AC1633" s="279" t="s">
        <v>855</v>
      </c>
      <c r="AF1633" s="276" t="str">
        <f>IFERROR(VLOOKUP(A1633,'[1]قوائم الترجمة'!AC$2:AD$2397,1,0),"م")</f>
        <v>م</v>
      </c>
      <c r="AG1633" s="232"/>
      <c r="AH1633" s="233"/>
      <c r="AI1633" s="233"/>
      <c r="AJ1633" s="233"/>
      <c r="AL1633" s="267"/>
      <c r="AM1633" s="235"/>
      <c r="AO1633" s="236"/>
      <c r="AU1633" s="234"/>
    </row>
    <row r="1634" spans="1:47" ht="21" x14ac:dyDescent="0.4">
      <c r="A1634" s="278">
        <v>119754</v>
      </c>
      <c r="B1634" s="279" t="s">
        <v>6826</v>
      </c>
      <c r="C1634" s="279" t="s">
        <v>482</v>
      </c>
      <c r="D1634" s="279" t="s">
        <v>1370</v>
      </c>
      <c r="E1634" s="279" t="s">
        <v>394</v>
      </c>
      <c r="F1634" s="303"/>
      <c r="G1634" s="303"/>
      <c r="H1634" s="279" t="s">
        <v>394</v>
      </c>
      <c r="I1634" s="279" t="s">
        <v>61</v>
      </c>
      <c r="J1634" s="279" t="s">
        <v>394</v>
      </c>
      <c r="K1634" s="279" t="s">
        <v>394</v>
      </c>
      <c r="L1634" s="279" t="s">
        <v>394</v>
      </c>
      <c r="M1634" s="279" t="s">
        <v>394</v>
      </c>
      <c r="N1634" s="279" t="s">
        <v>394</v>
      </c>
      <c r="O1634" s="279" t="s">
        <v>394</v>
      </c>
      <c r="P1634" s="315">
        <v>0</v>
      </c>
      <c r="Q1634" s="279" t="s">
        <v>394</v>
      </c>
      <c r="R1634" s="315" t="s">
        <v>394</v>
      </c>
      <c r="S1634" s="279" t="s">
        <v>394</v>
      </c>
      <c r="T1634" s="279" t="s">
        <v>394</v>
      </c>
      <c r="U1634" s="315" t="s">
        <v>394</v>
      </c>
      <c r="V1634" s="315" t="s">
        <v>394</v>
      </c>
      <c r="W1634" s="315" t="s">
        <v>394</v>
      </c>
      <c r="X1634" s="315" t="s">
        <v>394</v>
      </c>
      <c r="Y1634" s="281"/>
      <c r="Z1634" s="315" t="s">
        <v>394</v>
      </c>
      <c r="AA1634" s="315" t="s">
        <v>394</v>
      </c>
      <c r="AB1634" s="281"/>
      <c r="AC1634" s="279" t="s">
        <v>855</v>
      </c>
      <c r="AF1634" s="276" t="str">
        <f>IFERROR(VLOOKUP(A1634,'[1]قوائم الترجمة'!AC$2:AD$2397,1,0),"م")</f>
        <v>م</v>
      </c>
      <c r="AG1634" s="232"/>
      <c r="AH1634" s="233"/>
      <c r="AI1634" s="233"/>
      <c r="AJ1634" s="233"/>
      <c r="AL1634" s="267"/>
      <c r="AM1634" s="235"/>
      <c r="AU1634" s="234"/>
    </row>
    <row r="1635" spans="1:47" ht="21" x14ac:dyDescent="0.4">
      <c r="A1635" s="278">
        <v>119756</v>
      </c>
      <c r="B1635" s="279" t="s">
        <v>6829</v>
      </c>
      <c r="C1635" s="279" t="s">
        <v>6830</v>
      </c>
      <c r="D1635" s="279" t="s">
        <v>252</v>
      </c>
      <c r="E1635" s="279" t="s">
        <v>394</v>
      </c>
      <c r="F1635" s="303"/>
      <c r="G1635" s="303"/>
      <c r="H1635" s="279" t="s">
        <v>394</v>
      </c>
      <c r="I1635" s="279" t="s">
        <v>540</v>
      </c>
      <c r="J1635" s="279" t="s">
        <v>394</v>
      </c>
      <c r="K1635" s="279" t="s">
        <v>394</v>
      </c>
      <c r="L1635" s="279" t="s">
        <v>394</v>
      </c>
      <c r="M1635" s="279" t="s">
        <v>394</v>
      </c>
      <c r="N1635" s="279" t="s">
        <v>394</v>
      </c>
      <c r="O1635" s="279" t="s">
        <v>394</v>
      </c>
      <c r="P1635" s="315">
        <v>0</v>
      </c>
      <c r="Q1635" s="279" t="s">
        <v>394</v>
      </c>
      <c r="R1635" s="315" t="s">
        <v>394</v>
      </c>
      <c r="S1635" s="279" t="s">
        <v>394</v>
      </c>
      <c r="T1635" s="279" t="s">
        <v>394</v>
      </c>
      <c r="U1635" s="315" t="s">
        <v>394</v>
      </c>
      <c r="V1635" s="315" t="s">
        <v>394</v>
      </c>
      <c r="W1635" s="315" t="s">
        <v>394</v>
      </c>
      <c r="X1635" s="315" t="s">
        <v>394</v>
      </c>
      <c r="Y1635" s="281"/>
      <c r="Z1635" s="315" t="s">
        <v>394</v>
      </c>
      <c r="AA1635" s="315" t="s">
        <v>394</v>
      </c>
      <c r="AB1635" s="281"/>
      <c r="AC1635" s="279" t="s">
        <v>855</v>
      </c>
      <c r="AF1635" s="276" t="str">
        <f>IFERROR(VLOOKUP(A1635,'[1]قوائم الترجمة'!AC$2:AD$2397,1,0),"م")</f>
        <v>م</v>
      </c>
      <c r="AG1635" s="232"/>
      <c r="AH1635" s="233"/>
      <c r="AI1635" s="233"/>
      <c r="AJ1635" s="233"/>
      <c r="AL1635" s="267"/>
      <c r="AM1635" s="235"/>
      <c r="AU1635" s="234"/>
    </row>
    <row r="1636" spans="1:47" ht="21" x14ac:dyDescent="0.4">
      <c r="A1636" s="278">
        <v>119758</v>
      </c>
      <c r="B1636" s="279" t="s">
        <v>6836</v>
      </c>
      <c r="C1636" s="279" t="s">
        <v>517</v>
      </c>
      <c r="D1636" s="279" t="s">
        <v>250</v>
      </c>
      <c r="E1636" s="279" t="s">
        <v>424</v>
      </c>
      <c r="F1636" s="279" t="s">
        <v>9243</v>
      </c>
      <c r="G1636" s="279" t="s">
        <v>402</v>
      </c>
      <c r="H1636" s="279" t="s">
        <v>425</v>
      </c>
      <c r="I1636" s="279" t="s">
        <v>67</v>
      </c>
      <c r="J1636" s="279" t="s">
        <v>8112</v>
      </c>
      <c r="K1636" s="280">
        <v>2008</v>
      </c>
      <c r="L1636" s="279" t="s">
        <v>402</v>
      </c>
      <c r="M1636" s="279" t="s">
        <v>394</v>
      </c>
      <c r="N1636" s="279" t="s">
        <v>394</v>
      </c>
      <c r="O1636" s="279" t="s">
        <v>394</v>
      </c>
      <c r="P1636" s="315">
        <v>0</v>
      </c>
      <c r="Q1636" s="278"/>
      <c r="S1636" s="279" t="s">
        <v>394</v>
      </c>
      <c r="T1636" s="279" t="s">
        <v>394</v>
      </c>
      <c r="AC1636" s="279" t="s">
        <v>855</v>
      </c>
      <c r="AF1636" s="276">
        <f>IFERROR(VLOOKUP(A1636,'[1]قوائم الترجمة'!AC$2:AD$2397,1,0),"م")</f>
        <v>119758</v>
      </c>
      <c r="AG1636" s="232"/>
      <c r="AH1636" s="233"/>
      <c r="AI1636" s="233"/>
      <c r="AJ1636" s="233"/>
      <c r="AL1636" s="267"/>
      <c r="AM1636" s="235"/>
      <c r="AU1636" s="234"/>
    </row>
    <row r="1637" spans="1:47" ht="21" x14ac:dyDescent="0.4">
      <c r="A1637" s="278">
        <v>119763</v>
      </c>
      <c r="B1637" s="279" t="s">
        <v>4742</v>
      </c>
      <c r="C1637" s="279" t="s">
        <v>194</v>
      </c>
      <c r="D1637" s="279" t="s">
        <v>4743</v>
      </c>
      <c r="E1637" s="279" t="s">
        <v>423</v>
      </c>
      <c r="F1637" s="279" t="s">
        <v>9244</v>
      </c>
      <c r="G1637" s="279" t="s">
        <v>402</v>
      </c>
      <c r="H1637" s="279" t="s">
        <v>425</v>
      </c>
      <c r="I1637" s="279" t="s">
        <v>538</v>
      </c>
      <c r="J1637" s="279" t="s">
        <v>403</v>
      </c>
      <c r="K1637" s="280">
        <v>2016</v>
      </c>
      <c r="L1637" s="279" t="s">
        <v>402</v>
      </c>
      <c r="M1637" s="279" t="s">
        <v>394</v>
      </c>
      <c r="N1637" s="279" t="s">
        <v>394</v>
      </c>
      <c r="O1637" s="279" t="s">
        <v>394</v>
      </c>
      <c r="P1637" s="315">
        <v>0</v>
      </c>
      <c r="Q1637" s="278"/>
      <c r="S1637" s="279" t="s">
        <v>394</v>
      </c>
      <c r="T1637" s="279" t="s">
        <v>394</v>
      </c>
      <c r="AC1637" s="279" t="s">
        <v>394</v>
      </c>
      <c r="AF1637" s="276">
        <f>IFERROR(VLOOKUP(A1637,'[1]قوائم الترجمة'!AC$2:AD$2397,1,0),"م")</f>
        <v>119763</v>
      </c>
      <c r="AG1637" s="232"/>
      <c r="AH1637" s="233"/>
      <c r="AI1637" s="233"/>
      <c r="AJ1637" s="233"/>
      <c r="AL1637" s="267"/>
      <c r="AM1637" s="235"/>
      <c r="AU1637" s="234"/>
    </row>
    <row r="1638" spans="1:47" ht="21" x14ac:dyDescent="0.4">
      <c r="A1638" s="278">
        <v>119764</v>
      </c>
      <c r="B1638" s="279" t="s">
        <v>6856</v>
      </c>
      <c r="C1638" s="279" t="s">
        <v>68</v>
      </c>
      <c r="D1638" s="279" t="s">
        <v>331</v>
      </c>
      <c r="E1638" s="279" t="s">
        <v>394</v>
      </c>
      <c r="F1638" s="303"/>
      <c r="G1638" s="303"/>
      <c r="H1638" s="279" t="s">
        <v>394</v>
      </c>
      <c r="I1638" s="279" t="s">
        <v>539</v>
      </c>
      <c r="J1638" s="279" t="s">
        <v>394</v>
      </c>
      <c r="K1638" s="279" t="s">
        <v>394</v>
      </c>
      <c r="L1638" s="279" t="s">
        <v>394</v>
      </c>
      <c r="M1638" s="279" t="s">
        <v>394</v>
      </c>
      <c r="N1638" s="279" t="s">
        <v>394</v>
      </c>
      <c r="O1638" s="279" t="s">
        <v>394</v>
      </c>
      <c r="P1638" s="315">
        <v>0</v>
      </c>
      <c r="Q1638" s="279" t="s">
        <v>394</v>
      </c>
      <c r="R1638" s="315" t="s">
        <v>394</v>
      </c>
      <c r="S1638" s="279" t="s">
        <v>394</v>
      </c>
      <c r="T1638" s="279" t="s">
        <v>394</v>
      </c>
      <c r="U1638" s="315" t="s">
        <v>394</v>
      </c>
      <c r="V1638" s="315" t="s">
        <v>394</v>
      </c>
      <c r="W1638" s="315" t="s">
        <v>394</v>
      </c>
      <c r="X1638" s="315" t="s">
        <v>394</v>
      </c>
      <c r="Y1638" s="281"/>
      <c r="Z1638" s="315" t="s">
        <v>394</v>
      </c>
      <c r="AA1638" s="315" t="s">
        <v>394</v>
      </c>
      <c r="AB1638" s="281"/>
      <c r="AC1638" s="279" t="s">
        <v>855</v>
      </c>
      <c r="AF1638" s="276" t="str">
        <f>IFERROR(VLOOKUP(A1638,'[1]قوائم الترجمة'!AC$2:AD$2397,1,0),"م")</f>
        <v>م</v>
      </c>
      <c r="AG1638" s="232"/>
      <c r="AH1638" s="233"/>
      <c r="AI1638" s="233"/>
      <c r="AJ1638" s="233"/>
      <c r="AL1638" s="267"/>
      <c r="AM1638" s="235"/>
      <c r="AO1638" s="236"/>
      <c r="AU1638" s="234"/>
    </row>
    <row r="1639" spans="1:47" ht="21" x14ac:dyDescent="0.4">
      <c r="A1639" s="278">
        <v>119768</v>
      </c>
      <c r="B1639" s="279" t="s">
        <v>6865</v>
      </c>
      <c r="C1639" s="279" t="s">
        <v>787</v>
      </c>
      <c r="D1639" s="279" t="s">
        <v>304</v>
      </c>
      <c r="E1639" s="279" t="s">
        <v>394</v>
      </c>
      <c r="F1639" s="303"/>
      <c r="G1639" s="303"/>
      <c r="H1639" s="279" t="s">
        <v>394</v>
      </c>
      <c r="I1639" s="279" t="s">
        <v>540</v>
      </c>
      <c r="J1639" s="279" t="s">
        <v>394</v>
      </c>
      <c r="K1639" s="279" t="s">
        <v>394</v>
      </c>
      <c r="L1639" s="279" t="s">
        <v>394</v>
      </c>
      <c r="M1639" s="279" t="s">
        <v>394</v>
      </c>
      <c r="N1639" s="279" t="s">
        <v>394</v>
      </c>
      <c r="O1639" s="279" t="s">
        <v>394</v>
      </c>
      <c r="P1639" s="315">
        <v>0</v>
      </c>
      <c r="Q1639" s="279" t="s">
        <v>394</v>
      </c>
      <c r="R1639" s="315" t="s">
        <v>394</v>
      </c>
      <c r="S1639" s="279" t="s">
        <v>394</v>
      </c>
      <c r="T1639" s="279" t="s">
        <v>394</v>
      </c>
      <c r="U1639" s="315" t="s">
        <v>394</v>
      </c>
      <c r="V1639" s="315" t="s">
        <v>394</v>
      </c>
      <c r="W1639" s="315" t="s">
        <v>394</v>
      </c>
      <c r="X1639" s="315" t="s">
        <v>394</v>
      </c>
      <c r="Y1639" s="281"/>
      <c r="Z1639" s="315" t="s">
        <v>394</v>
      </c>
      <c r="AA1639" s="315" t="s">
        <v>394</v>
      </c>
      <c r="AB1639" s="281"/>
      <c r="AC1639" s="279" t="s">
        <v>855</v>
      </c>
      <c r="AF1639" s="276" t="str">
        <f>IFERROR(VLOOKUP(A1639,'[1]قوائم الترجمة'!AC$2:AD$2397,1,0),"م")</f>
        <v>م</v>
      </c>
      <c r="AG1639" s="232"/>
      <c r="AH1639" s="233"/>
      <c r="AI1639" s="233"/>
      <c r="AJ1639" s="233"/>
      <c r="AL1639" s="267"/>
      <c r="AM1639" s="235"/>
      <c r="AO1639" s="236"/>
      <c r="AU1639" s="234"/>
    </row>
    <row r="1640" spans="1:47" ht="21" x14ac:dyDescent="0.4">
      <c r="A1640" s="278">
        <v>119769</v>
      </c>
      <c r="B1640" s="279" t="s">
        <v>4741</v>
      </c>
      <c r="C1640" s="279" t="s">
        <v>125</v>
      </c>
      <c r="D1640" s="279" t="s">
        <v>699</v>
      </c>
      <c r="E1640" s="279" t="s">
        <v>394</v>
      </c>
      <c r="F1640" s="303"/>
      <c r="G1640" s="303"/>
      <c r="H1640" s="279" t="s">
        <v>394</v>
      </c>
      <c r="I1640" s="279" t="s">
        <v>538</v>
      </c>
      <c r="J1640" s="279" t="s">
        <v>394</v>
      </c>
      <c r="K1640" s="279" t="s">
        <v>394</v>
      </c>
      <c r="L1640" s="279" t="s">
        <v>394</v>
      </c>
      <c r="M1640" s="279" t="s">
        <v>394</v>
      </c>
      <c r="N1640" s="279" t="s">
        <v>394</v>
      </c>
      <c r="O1640" s="279" t="s">
        <v>394</v>
      </c>
      <c r="P1640" s="315">
        <v>0</v>
      </c>
      <c r="Q1640" s="279" t="s">
        <v>394</v>
      </c>
      <c r="R1640" s="315" t="s">
        <v>394</v>
      </c>
      <c r="S1640" s="279" t="s">
        <v>394</v>
      </c>
      <c r="T1640" s="279" t="s">
        <v>394</v>
      </c>
      <c r="U1640" s="315" t="s">
        <v>394</v>
      </c>
      <c r="V1640" s="315" t="s">
        <v>394</v>
      </c>
      <c r="W1640" s="315" t="s">
        <v>394</v>
      </c>
      <c r="X1640" s="315" t="s">
        <v>394</v>
      </c>
      <c r="Y1640" s="281"/>
      <c r="Z1640" s="315" t="s">
        <v>394</v>
      </c>
      <c r="AA1640" s="315" t="s">
        <v>394</v>
      </c>
      <c r="AB1640" s="281"/>
      <c r="AC1640" s="279" t="s">
        <v>855</v>
      </c>
      <c r="AF1640" s="276" t="str">
        <f>IFERROR(VLOOKUP(A1640,'[1]قوائم الترجمة'!AC$2:AD$2397,1,0),"م")</f>
        <v>م</v>
      </c>
      <c r="AG1640" s="232"/>
      <c r="AH1640" s="233"/>
      <c r="AI1640" s="233"/>
      <c r="AJ1640" s="233"/>
      <c r="AL1640" s="267"/>
      <c r="AM1640" s="235"/>
      <c r="AO1640" s="236"/>
      <c r="AU1640" s="234"/>
    </row>
    <row r="1641" spans="1:47" ht="21" x14ac:dyDescent="0.4">
      <c r="A1641" s="278">
        <v>119774</v>
      </c>
      <c r="B1641" s="279" t="s">
        <v>4739</v>
      </c>
      <c r="C1641" s="279" t="s">
        <v>63</v>
      </c>
      <c r="D1641" s="279" t="s">
        <v>4740</v>
      </c>
      <c r="E1641" s="279" t="s">
        <v>394</v>
      </c>
      <c r="F1641" s="303"/>
      <c r="G1641" s="303"/>
      <c r="H1641" s="279" t="s">
        <v>394</v>
      </c>
      <c r="I1641" s="279" t="s">
        <v>538</v>
      </c>
      <c r="J1641" s="279" t="s">
        <v>394</v>
      </c>
      <c r="K1641" s="279" t="s">
        <v>394</v>
      </c>
      <c r="L1641" s="279" t="s">
        <v>394</v>
      </c>
      <c r="M1641" s="279" t="s">
        <v>394</v>
      </c>
      <c r="N1641" s="279" t="s">
        <v>394</v>
      </c>
      <c r="O1641" s="279" t="s">
        <v>394</v>
      </c>
      <c r="P1641" s="315">
        <v>0</v>
      </c>
      <c r="Q1641" s="279" t="s">
        <v>394</v>
      </c>
      <c r="R1641" s="315" t="s">
        <v>394</v>
      </c>
      <c r="S1641" s="279" t="s">
        <v>394</v>
      </c>
      <c r="T1641" s="279" t="s">
        <v>394</v>
      </c>
      <c r="U1641" s="315" t="s">
        <v>394</v>
      </c>
      <c r="V1641" s="315" t="s">
        <v>394</v>
      </c>
      <c r="W1641" s="315" t="s">
        <v>394</v>
      </c>
      <c r="X1641" s="315" t="s">
        <v>394</v>
      </c>
      <c r="Y1641" s="281"/>
      <c r="Z1641" s="315" t="s">
        <v>394</v>
      </c>
      <c r="AA1641" s="315" t="s">
        <v>394</v>
      </c>
      <c r="AB1641" s="281"/>
      <c r="AC1641" s="279" t="s">
        <v>855</v>
      </c>
      <c r="AF1641" s="276" t="str">
        <f>IFERROR(VLOOKUP(A1641,'[1]قوائم الترجمة'!AC$2:AD$2397,1,0),"م")</f>
        <v>م</v>
      </c>
      <c r="AG1641" s="232"/>
      <c r="AH1641" s="233"/>
      <c r="AI1641" s="233"/>
      <c r="AJ1641" s="233"/>
      <c r="AL1641" s="267"/>
      <c r="AM1641" s="235"/>
      <c r="AU1641" s="234"/>
    </row>
    <row r="1642" spans="1:47" ht="21" x14ac:dyDescent="0.4">
      <c r="A1642" s="278">
        <v>119781</v>
      </c>
      <c r="B1642" s="279" t="s">
        <v>4738</v>
      </c>
      <c r="C1642" s="279" t="s">
        <v>169</v>
      </c>
      <c r="D1642" s="279" t="s">
        <v>239</v>
      </c>
      <c r="E1642" s="279" t="s">
        <v>423</v>
      </c>
      <c r="F1642" s="279" t="s">
        <v>9245</v>
      </c>
      <c r="G1642" s="279" t="s">
        <v>8155</v>
      </c>
      <c r="H1642" s="279" t="s">
        <v>425</v>
      </c>
      <c r="I1642" s="279" t="s">
        <v>538</v>
      </c>
      <c r="J1642" s="279" t="s">
        <v>403</v>
      </c>
      <c r="K1642" s="280">
        <v>2017</v>
      </c>
      <c r="L1642" s="279" t="s">
        <v>404</v>
      </c>
      <c r="M1642" s="279" t="s">
        <v>394</v>
      </c>
      <c r="N1642" s="279" t="s">
        <v>394</v>
      </c>
      <c r="O1642" s="279" t="s">
        <v>394</v>
      </c>
      <c r="P1642" s="315">
        <v>0</v>
      </c>
      <c r="Q1642" s="278"/>
      <c r="S1642" s="279" t="s">
        <v>394</v>
      </c>
      <c r="T1642" s="279" t="s">
        <v>394</v>
      </c>
      <c r="AC1642" s="279" t="s">
        <v>394</v>
      </c>
      <c r="AF1642" s="276">
        <f>IFERROR(VLOOKUP(A1642,'[1]قوائم الترجمة'!AC$2:AD$2397,1,0),"م")</f>
        <v>119781</v>
      </c>
      <c r="AG1642" s="232"/>
      <c r="AH1642" s="233"/>
      <c r="AI1642" s="233"/>
      <c r="AJ1642" s="233"/>
      <c r="AL1642" s="267"/>
      <c r="AM1642" s="235"/>
      <c r="AU1642" s="234"/>
    </row>
    <row r="1643" spans="1:47" ht="21" x14ac:dyDescent="0.4">
      <c r="A1643" s="278">
        <v>119782</v>
      </c>
      <c r="B1643" s="279" t="s">
        <v>6897</v>
      </c>
      <c r="C1643" s="279" t="s">
        <v>65</v>
      </c>
      <c r="D1643" s="279" t="s">
        <v>257</v>
      </c>
      <c r="E1643" s="279" t="s">
        <v>394</v>
      </c>
      <c r="F1643" s="303"/>
      <c r="G1643" s="303"/>
      <c r="H1643" s="279" t="s">
        <v>394</v>
      </c>
      <c r="I1643" s="279" t="s">
        <v>539</v>
      </c>
      <c r="J1643" s="279" t="s">
        <v>394</v>
      </c>
      <c r="K1643" s="279" t="s">
        <v>394</v>
      </c>
      <c r="L1643" s="279" t="s">
        <v>394</v>
      </c>
      <c r="M1643" s="279" t="s">
        <v>394</v>
      </c>
      <c r="N1643" s="279" t="s">
        <v>394</v>
      </c>
      <c r="O1643" s="279" t="s">
        <v>394</v>
      </c>
      <c r="P1643" s="315">
        <v>0</v>
      </c>
      <c r="Q1643" s="279" t="s">
        <v>394</v>
      </c>
      <c r="R1643" s="315" t="s">
        <v>394</v>
      </c>
      <c r="S1643" s="279" t="s">
        <v>394</v>
      </c>
      <c r="T1643" s="279" t="s">
        <v>394</v>
      </c>
      <c r="U1643" s="315" t="s">
        <v>394</v>
      </c>
      <c r="V1643" s="315" t="s">
        <v>394</v>
      </c>
      <c r="W1643" s="315" t="s">
        <v>394</v>
      </c>
      <c r="X1643" s="315" t="s">
        <v>394</v>
      </c>
      <c r="Y1643" s="281"/>
      <c r="Z1643" s="315" t="s">
        <v>394</v>
      </c>
      <c r="AA1643" s="315" t="s">
        <v>394</v>
      </c>
      <c r="AB1643" s="281"/>
      <c r="AC1643" s="279" t="s">
        <v>855</v>
      </c>
      <c r="AF1643" s="276" t="str">
        <f>IFERROR(VLOOKUP(A1643,'[1]قوائم الترجمة'!AC$2:AD$2397,1,0),"م")</f>
        <v>م</v>
      </c>
      <c r="AG1643" s="232"/>
      <c r="AH1643" s="233"/>
      <c r="AI1643" s="233"/>
      <c r="AJ1643" s="233"/>
      <c r="AL1643" s="267"/>
      <c r="AM1643" s="235"/>
      <c r="AO1643" s="236"/>
      <c r="AU1643" s="234"/>
    </row>
    <row r="1644" spans="1:47" ht="21" x14ac:dyDescent="0.4">
      <c r="A1644" s="278">
        <v>119784</v>
      </c>
      <c r="B1644" s="279" t="s">
        <v>6902</v>
      </c>
      <c r="C1644" s="279" t="s">
        <v>68</v>
      </c>
      <c r="D1644" s="279" t="s">
        <v>471</v>
      </c>
      <c r="E1644" s="279" t="s">
        <v>394</v>
      </c>
      <c r="F1644" s="303"/>
      <c r="G1644" s="303"/>
      <c r="H1644" s="279" t="s">
        <v>394</v>
      </c>
      <c r="I1644" s="279" t="s">
        <v>539</v>
      </c>
      <c r="J1644" s="279" t="s">
        <v>394</v>
      </c>
      <c r="K1644" s="279" t="s">
        <v>394</v>
      </c>
      <c r="L1644" s="279" t="s">
        <v>394</v>
      </c>
      <c r="M1644" s="279" t="s">
        <v>394</v>
      </c>
      <c r="N1644" s="279" t="s">
        <v>394</v>
      </c>
      <c r="O1644" s="279" t="s">
        <v>394</v>
      </c>
      <c r="P1644" s="315">
        <v>0</v>
      </c>
      <c r="Q1644" s="279" t="s">
        <v>394</v>
      </c>
      <c r="R1644" s="315" t="s">
        <v>394</v>
      </c>
      <c r="S1644" s="279" t="s">
        <v>394</v>
      </c>
      <c r="T1644" s="279" t="s">
        <v>394</v>
      </c>
      <c r="U1644" s="315" t="s">
        <v>394</v>
      </c>
      <c r="V1644" s="315" t="s">
        <v>394</v>
      </c>
      <c r="W1644" s="315" t="s">
        <v>394</v>
      </c>
      <c r="X1644" s="315" t="s">
        <v>394</v>
      </c>
      <c r="Y1644" s="281"/>
      <c r="Z1644" s="315" t="s">
        <v>394</v>
      </c>
      <c r="AA1644" s="315" t="s">
        <v>394</v>
      </c>
      <c r="AB1644" s="281"/>
      <c r="AC1644" s="279" t="s">
        <v>855</v>
      </c>
      <c r="AF1644" s="276" t="str">
        <f>IFERROR(VLOOKUP(A1644,'[1]قوائم الترجمة'!AC$2:AD$2397,1,0),"م")</f>
        <v>م</v>
      </c>
      <c r="AG1644" s="232"/>
      <c r="AH1644" s="233"/>
      <c r="AI1644" s="233"/>
      <c r="AJ1644" s="233"/>
      <c r="AL1644" s="267"/>
      <c r="AM1644" s="235"/>
      <c r="AU1644" s="234"/>
    </row>
    <row r="1645" spans="1:47" ht="21" x14ac:dyDescent="0.4">
      <c r="A1645" s="278">
        <v>119785</v>
      </c>
      <c r="B1645" s="279" t="s">
        <v>4737</v>
      </c>
      <c r="C1645" s="279" t="s">
        <v>72</v>
      </c>
      <c r="D1645" s="279" t="s">
        <v>318</v>
      </c>
      <c r="E1645" s="279" t="s">
        <v>424</v>
      </c>
      <c r="F1645" s="279" t="s">
        <v>9246</v>
      </c>
      <c r="G1645" s="279" t="s">
        <v>8181</v>
      </c>
      <c r="H1645" s="279" t="s">
        <v>425</v>
      </c>
      <c r="I1645" s="279" t="s">
        <v>61</v>
      </c>
      <c r="J1645" s="279" t="s">
        <v>426</v>
      </c>
      <c r="K1645" s="280">
        <v>2007</v>
      </c>
      <c r="L1645" s="279" t="s">
        <v>411</v>
      </c>
      <c r="M1645" s="279" t="s">
        <v>394</v>
      </c>
      <c r="N1645" s="279" t="s">
        <v>394</v>
      </c>
      <c r="O1645" s="279" t="s">
        <v>394</v>
      </c>
      <c r="P1645" s="315">
        <v>0</v>
      </c>
      <c r="Q1645" s="278"/>
      <c r="S1645" s="279" t="s">
        <v>394</v>
      </c>
      <c r="T1645" s="279" t="s">
        <v>394</v>
      </c>
      <c r="AC1645" s="279" t="s">
        <v>394</v>
      </c>
      <c r="AF1645" s="276">
        <f>IFERROR(VLOOKUP(A1645,'[1]قوائم الترجمة'!AC$2:AD$2397,1,0),"م")</f>
        <v>119785</v>
      </c>
      <c r="AG1645" s="232"/>
      <c r="AH1645" s="233"/>
      <c r="AI1645" s="233"/>
      <c r="AJ1645" s="233"/>
      <c r="AL1645" s="267"/>
      <c r="AM1645" s="235"/>
      <c r="AO1645" s="236"/>
      <c r="AU1645" s="234"/>
    </row>
    <row r="1646" spans="1:47" ht="21" x14ac:dyDescent="0.4">
      <c r="A1646" s="278">
        <v>119786</v>
      </c>
      <c r="B1646" s="279" t="s">
        <v>4736</v>
      </c>
      <c r="C1646" s="279" t="s">
        <v>97</v>
      </c>
      <c r="D1646" s="279" t="s">
        <v>531</v>
      </c>
      <c r="E1646" s="279" t="s">
        <v>424</v>
      </c>
      <c r="F1646" s="279" t="s">
        <v>9247</v>
      </c>
      <c r="G1646" s="279" t="s">
        <v>402</v>
      </c>
      <c r="H1646" s="279" t="s">
        <v>425</v>
      </c>
      <c r="I1646" s="279" t="s">
        <v>61</v>
      </c>
      <c r="J1646" s="279" t="s">
        <v>426</v>
      </c>
      <c r="K1646" s="280">
        <v>2014</v>
      </c>
      <c r="L1646" s="279" t="s">
        <v>418</v>
      </c>
      <c r="M1646" s="279" t="s">
        <v>394</v>
      </c>
      <c r="N1646" s="279"/>
      <c r="O1646" s="279" t="s">
        <v>394</v>
      </c>
      <c r="P1646" s="315">
        <v>0</v>
      </c>
      <c r="Q1646" s="278"/>
      <c r="S1646" s="279" t="s">
        <v>394</v>
      </c>
      <c r="T1646" s="279" t="s">
        <v>394</v>
      </c>
      <c r="AC1646" s="279" t="s">
        <v>394</v>
      </c>
      <c r="AF1646" s="276">
        <f>IFERROR(VLOOKUP(A1646,'[1]قوائم الترجمة'!AC$2:AD$2397,1,0),"م")</f>
        <v>119786</v>
      </c>
      <c r="AG1646" s="232"/>
      <c r="AH1646" s="233"/>
      <c r="AI1646" s="233"/>
      <c r="AJ1646" s="233"/>
      <c r="AL1646" s="267"/>
      <c r="AM1646" s="235"/>
      <c r="AO1646" s="236"/>
      <c r="AU1646" s="234"/>
    </row>
    <row r="1647" spans="1:47" ht="21" x14ac:dyDescent="0.4">
      <c r="A1647" s="278">
        <v>119790</v>
      </c>
      <c r="B1647" s="279" t="s">
        <v>6934</v>
      </c>
      <c r="C1647" s="279" t="s">
        <v>465</v>
      </c>
      <c r="D1647" s="279" t="s">
        <v>304</v>
      </c>
      <c r="E1647" s="279" t="s">
        <v>394</v>
      </c>
      <c r="F1647" s="303"/>
      <c r="G1647" s="303"/>
      <c r="H1647" s="279" t="s">
        <v>394</v>
      </c>
      <c r="I1647" s="279" t="s">
        <v>539</v>
      </c>
      <c r="J1647" s="279" t="s">
        <v>394</v>
      </c>
      <c r="K1647" s="279" t="s">
        <v>394</v>
      </c>
      <c r="L1647" s="279" t="s">
        <v>394</v>
      </c>
      <c r="M1647" s="279" t="s">
        <v>394</v>
      </c>
      <c r="N1647" s="279" t="s">
        <v>394</v>
      </c>
      <c r="O1647" s="279" t="s">
        <v>394</v>
      </c>
      <c r="P1647" s="315">
        <v>0</v>
      </c>
      <c r="Q1647" s="279" t="s">
        <v>394</v>
      </c>
      <c r="R1647" s="315" t="s">
        <v>394</v>
      </c>
      <c r="S1647" s="279" t="s">
        <v>394</v>
      </c>
      <c r="T1647" s="279" t="s">
        <v>394</v>
      </c>
      <c r="U1647" s="315" t="s">
        <v>394</v>
      </c>
      <c r="V1647" s="315" t="s">
        <v>394</v>
      </c>
      <c r="W1647" s="315" t="s">
        <v>394</v>
      </c>
      <c r="X1647" s="315" t="s">
        <v>394</v>
      </c>
      <c r="Y1647" s="281"/>
      <c r="Z1647" s="315" t="s">
        <v>394</v>
      </c>
      <c r="AA1647" s="315" t="s">
        <v>394</v>
      </c>
      <c r="AB1647" s="281"/>
      <c r="AC1647" s="279" t="s">
        <v>855</v>
      </c>
      <c r="AF1647" s="276" t="str">
        <f>IFERROR(VLOOKUP(A1647,'[1]قوائم الترجمة'!AC$2:AD$2397,1,0),"م")</f>
        <v>م</v>
      </c>
      <c r="AG1647" s="232"/>
      <c r="AH1647" s="233"/>
      <c r="AI1647" s="233"/>
      <c r="AJ1647" s="233"/>
      <c r="AL1647" s="267"/>
      <c r="AM1647" s="235"/>
      <c r="AU1647" s="234"/>
    </row>
    <row r="1648" spans="1:47" ht="21" x14ac:dyDescent="0.4">
      <c r="A1648" s="278">
        <v>119797</v>
      </c>
      <c r="B1648" s="279" t="s">
        <v>4735</v>
      </c>
      <c r="C1648" s="279" t="s">
        <v>68</v>
      </c>
      <c r="D1648" s="279" t="s">
        <v>287</v>
      </c>
      <c r="E1648" s="279" t="s">
        <v>5660</v>
      </c>
      <c r="F1648" s="279" t="s">
        <v>8749</v>
      </c>
      <c r="G1648" s="279" t="s">
        <v>402</v>
      </c>
      <c r="H1648" s="279" t="s">
        <v>425</v>
      </c>
      <c r="I1648" s="279" t="s">
        <v>61</v>
      </c>
      <c r="J1648" s="279" t="s">
        <v>403</v>
      </c>
      <c r="K1648" s="280">
        <v>2010</v>
      </c>
      <c r="L1648" s="279" t="s">
        <v>402</v>
      </c>
      <c r="M1648" s="279" t="s">
        <v>394</v>
      </c>
      <c r="N1648" s="279" t="s">
        <v>9248</v>
      </c>
      <c r="O1648" s="279" t="s">
        <v>8549</v>
      </c>
      <c r="P1648" s="279">
        <v>20000</v>
      </c>
      <c r="Q1648" s="278"/>
      <c r="S1648" s="279" t="s">
        <v>394</v>
      </c>
      <c r="T1648" s="279"/>
      <c r="AC1648" s="279" t="s">
        <v>394</v>
      </c>
      <c r="AF1648" s="276">
        <f>IFERROR(VLOOKUP(A1648,'[1]قوائم الترجمة'!AC$2:AD$2397,1,0),"م")</f>
        <v>119797</v>
      </c>
      <c r="AG1648" s="232"/>
      <c r="AH1648" s="233"/>
      <c r="AI1648" s="233"/>
      <c r="AJ1648" s="233"/>
      <c r="AL1648" s="267"/>
      <c r="AM1648" s="235"/>
      <c r="AU1648" s="234"/>
    </row>
    <row r="1649" spans="1:47" ht="21.6" x14ac:dyDescent="0.65">
      <c r="A1649" s="278">
        <v>119798</v>
      </c>
      <c r="B1649" s="279" t="s">
        <v>1554</v>
      </c>
      <c r="C1649" s="279" t="s">
        <v>687</v>
      </c>
      <c r="D1649" s="279" t="s">
        <v>382</v>
      </c>
      <c r="E1649" s="279" t="s">
        <v>423</v>
      </c>
      <c r="F1649" s="279" t="s">
        <v>8378</v>
      </c>
      <c r="G1649" s="279" t="s">
        <v>9249</v>
      </c>
      <c r="H1649" s="279" t="s">
        <v>425</v>
      </c>
      <c r="I1649" s="279" t="s">
        <v>540</v>
      </c>
      <c r="J1649" s="279" t="s">
        <v>426</v>
      </c>
      <c r="K1649" s="280">
        <v>2017</v>
      </c>
      <c r="L1649" s="279" t="s">
        <v>402</v>
      </c>
      <c r="M1649" s="279" t="s">
        <v>394</v>
      </c>
      <c r="N1649" s="279" t="s">
        <v>394</v>
      </c>
      <c r="O1649" s="279" t="s">
        <v>394</v>
      </c>
      <c r="P1649" s="315">
        <v>0</v>
      </c>
      <c r="Q1649" s="278"/>
      <c r="S1649" s="279" t="s">
        <v>394</v>
      </c>
      <c r="T1649" s="279" t="s">
        <v>394</v>
      </c>
      <c r="AC1649" s="279" t="s">
        <v>855</v>
      </c>
      <c r="AF1649" s="276">
        <f>IFERROR(VLOOKUP(A1649,'[1]قوائم الترجمة'!AC$2:AD$2397,1,0),"م")</f>
        <v>119798</v>
      </c>
      <c r="AG1649" s="242"/>
      <c r="AH1649" s="240"/>
      <c r="AI1649" s="240"/>
      <c r="AJ1649" s="240"/>
      <c r="AL1649" s="267"/>
      <c r="AM1649" s="235"/>
      <c r="AU1649" s="234"/>
    </row>
    <row r="1650" spans="1:47" ht="21" x14ac:dyDescent="0.4">
      <c r="A1650" s="278">
        <v>119801</v>
      </c>
      <c r="B1650" s="279" t="s">
        <v>4734</v>
      </c>
      <c r="C1650" s="279" t="s">
        <v>664</v>
      </c>
      <c r="D1650" s="279" t="s">
        <v>662</v>
      </c>
      <c r="E1650" s="279" t="s">
        <v>394</v>
      </c>
      <c r="F1650" s="303"/>
      <c r="G1650" s="303"/>
      <c r="H1650" s="279" t="s">
        <v>394</v>
      </c>
      <c r="I1650" s="279" t="s">
        <v>540</v>
      </c>
      <c r="J1650" s="279" t="s">
        <v>394</v>
      </c>
      <c r="K1650" s="279" t="s">
        <v>394</v>
      </c>
      <c r="L1650" s="279" t="s">
        <v>394</v>
      </c>
      <c r="M1650" s="279" t="s">
        <v>394</v>
      </c>
      <c r="N1650" s="279" t="s">
        <v>394</v>
      </c>
      <c r="O1650" s="279" t="s">
        <v>394</v>
      </c>
      <c r="P1650" s="315">
        <v>0</v>
      </c>
      <c r="Q1650" s="279" t="s">
        <v>394</v>
      </c>
      <c r="R1650" s="315" t="s">
        <v>394</v>
      </c>
      <c r="S1650" s="279" t="s">
        <v>394</v>
      </c>
      <c r="T1650" s="279" t="s">
        <v>394</v>
      </c>
      <c r="U1650" s="315" t="s">
        <v>394</v>
      </c>
      <c r="V1650" s="315" t="s">
        <v>394</v>
      </c>
      <c r="W1650" s="315" t="s">
        <v>394</v>
      </c>
      <c r="X1650" s="315" t="s">
        <v>394</v>
      </c>
      <c r="Y1650" s="281"/>
      <c r="Z1650" s="315" t="s">
        <v>394</v>
      </c>
      <c r="AA1650" s="315" t="s">
        <v>394</v>
      </c>
      <c r="AB1650" s="281"/>
      <c r="AC1650" s="279" t="s">
        <v>394</v>
      </c>
      <c r="AF1650" s="276" t="str">
        <f>IFERROR(VLOOKUP(A1650,'[1]قوائم الترجمة'!AC$2:AD$2397,1,0),"م")</f>
        <v>م</v>
      </c>
      <c r="AG1650" s="245"/>
      <c r="AH1650" s="246"/>
      <c r="AI1650" s="246"/>
      <c r="AJ1650" s="246"/>
      <c r="AL1650" s="267"/>
      <c r="AM1650" s="235"/>
      <c r="AU1650" s="234"/>
    </row>
    <row r="1651" spans="1:47" ht="21" x14ac:dyDescent="0.4">
      <c r="A1651" s="278">
        <v>119803</v>
      </c>
      <c r="B1651" s="279" t="s">
        <v>4733</v>
      </c>
      <c r="C1651" s="279" t="s">
        <v>736</v>
      </c>
      <c r="D1651" s="279" t="s">
        <v>499</v>
      </c>
      <c r="E1651" s="279" t="s">
        <v>424</v>
      </c>
      <c r="F1651" s="279" t="s">
        <v>8390</v>
      </c>
      <c r="G1651" s="279" t="s">
        <v>8119</v>
      </c>
      <c r="H1651" s="279" t="s">
        <v>425</v>
      </c>
      <c r="I1651" s="279" t="s">
        <v>61</v>
      </c>
      <c r="J1651" s="279" t="s">
        <v>7215</v>
      </c>
      <c r="K1651" s="280">
        <v>0</v>
      </c>
      <c r="L1651" s="279" t="s">
        <v>7215</v>
      </c>
      <c r="M1651" s="279" t="s">
        <v>394</v>
      </c>
      <c r="N1651" s="279" t="s">
        <v>394</v>
      </c>
      <c r="O1651" s="279" t="s">
        <v>394</v>
      </c>
      <c r="P1651" s="315">
        <v>0</v>
      </c>
      <c r="Q1651" s="278"/>
      <c r="S1651" s="279" t="s">
        <v>394</v>
      </c>
      <c r="T1651" s="279" t="s">
        <v>394</v>
      </c>
      <c r="AC1651" s="279" t="s">
        <v>394</v>
      </c>
      <c r="AF1651" s="276">
        <f>IFERROR(VLOOKUP(A1651,'[1]قوائم الترجمة'!AC$2:AD$2397,1,0),"م")</f>
        <v>119803</v>
      </c>
      <c r="AG1651" s="232"/>
      <c r="AH1651" s="233"/>
      <c r="AI1651" s="233"/>
      <c r="AJ1651" s="233"/>
      <c r="AL1651" s="267"/>
      <c r="AM1651" s="235"/>
      <c r="AO1651" s="236"/>
      <c r="AU1651" s="234"/>
    </row>
    <row r="1652" spans="1:47" ht="21" x14ac:dyDescent="0.4">
      <c r="A1652" s="278">
        <v>119804</v>
      </c>
      <c r="B1652" s="279" t="s">
        <v>1889</v>
      </c>
      <c r="C1652" s="279" t="s">
        <v>65</v>
      </c>
      <c r="D1652" s="279" t="s">
        <v>237</v>
      </c>
      <c r="E1652" s="279" t="s">
        <v>5660</v>
      </c>
      <c r="F1652" s="279" t="s">
        <v>9250</v>
      </c>
      <c r="G1652" s="279" t="s">
        <v>8121</v>
      </c>
      <c r="H1652" s="279" t="s">
        <v>425</v>
      </c>
      <c r="I1652" s="279" t="s">
        <v>538</v>
      </c>
      <c r="J1652" s="279" t="s">
        <v>403</v>
      </c>
      <c r="K1652" s="280">
        <v>2008</v>
      </c>
      <c r="L1652" s="279" t="s">
        <v>404</v>
      </c>
      <c r="M1652" s="279" t="s">
        <v>394</v>
      </c>
      <c r="N1652" s="279" t="s">
        <v>394</v>
      </c>
      <c r="O1652" s="279" t="s">
        <v>394</v>
      </c>
      <c r="P1652" s="315">
        <v>0</v>
      </c>
      <c r="Q1652" s="278"/>
      <c r="S1652" s="279" t="s">
        <v>394</v>
      </c>
      <c r="T1652" s="279" t="s">
        <v>394</v>
      </c>
      <c r="AC1652" s="279" t="s">
        <v>394</v>
      </c>
      <c r="AF1652" s="276">
        <f>IFERROR(VLOOKUP(A1652,'[1]قوائم الترجمة'!AC$2:AD$2397,1,0),"م")</f>
        <v>119804</v>
      </c>
      <c r="AG1652" s="232"/>
      <c r="AH1652" s="233"/>
      <c r="AI1652" s="233"/>
      <c r="AJ1652" s="233"/>
      <c r="AL1652" s="267"/>
      <c r="AM1652" s="235"/>
      <c r="AO1652" s="236"/>
      <c r="AU1652" s="234"/>
    </row>
    <row r="1653" spans="1:47" ht="21" x14ac:dyDescent="0.4">
      <c r="A1653" s="278">
        <v>119807</v>
      </c>
      <c r="B1653" s="279" t="s">
        <v>6965</v>
      </c>
      <c r="C1653" s="279" t="s">
        <v>200</v>
      </c>
      <c r="D1653" s="279" t="s">
        <v>6966</v>
      </c>
      <c r="E1653" s="279" t="s">
        <v>394</v>
      </c>
      <c r="F1653" s="303"/>
      <c r="G1653" s="303"/>
      <c r="H1653" s="279" t="s">
        <v>394</v>
      </c>
      <c r="I1653" s="279" t="s">
        <v>539</v>
      </c>
      <c r="J1653" s="279" t="s">
        <v>394</v>
      </c>
      <c r="K1653" s="279" t="s">
        <v>394</v>
      </c>
      <c r="L1653" s="279" t="s">
        <v>394</v>
      </c>
      <c r="M1653" s="279" t="s">
        <v>394</v>
      </c>
      <c r="N1653" s="279" t="s">
        <v>394</v>
      </c>
      <c r="O1653" s="279" t="s">
        <v>394</v>
      </c>
      <c r="P1653" s="315">
        <v>0</v>
      </c>
      <c r="Q1653" s="279" t="s">
        <v>394</v>
      </c>
      <c r="R1653" s="315" t="s">
        <v>394</v>
      </c>
      <c r="S1653" s="279" t="s">
        <v>394</v>
      </c>
      <c r="T1653" s="279" t="s">
        <v>394</v>
      </c>
      <c r="U1653" s="315" t="s">
        <v>394</v>
      </c>
      <c r="V1653" s="315" t="s">
        <v>394</v>
      </c>
      <c r="W1653" s="315" t="s">
        <v>394</v>
      </c>
      <c r="X1653" s="315" t="s">
        <v>394</v>
      </c>
      <c r="Y1653" s="281"/>
      <c r="Z1653" s="315" t="s">
        <v>394</v>
      </c>
      <c r="AA1653" s="315" t="s">
        <v>394</v>
      </c>
      <c r="AB1653" s="281"/>
      <c r="AC1653" s="279" t="s">
        <v>855</v>
      </c>
      <c r="AF1653" s="276" t="str">
        <f>IFERROR(VLOOKUP(A1653,'[1]قوائم الترجمة'!AC$2:AD$2397,1,0),"م")</f>
        <v>م</v>
      </c>
      <c r="AG1653" s="232"/>
      <c r="AH1653" s="233"/>
      <c r="AI1653" s="233"/>
      <c r="AJ1653" s="233"/>
      <c r="AL1653" s="267"/>
      <c r="AM1653" s="235"/>
      <c r="AU1653" s="234"/>
    </row>
    <row r="1654" spans="1:47" ht="21" x14ac:dyDescent="0.4">
      <c r="A1654" s="278">
        <v>119810</v>
      </c>
      <c r="B1654" s="279" t="s">
        <v>4732</v>
      </c>
      <c r="C1654" s="279" t="s">
        <v>121</v>
      </c>
      <c r="D1654" s="279" t="s">
        <v>366</v>
      </c>
      <c r="E1654" s="279" t="s">
        <v>394</v>
      </c>
      <c r="F1654" s="303"/>
      <c r="G1654" s="303"/>
      <c r="H1654" s="279" t="s">
        <v>394</v>
      </c>
      <c r="I1654" s="279" t="s">
        <v>540</v>
      </c>
      <c r="J1654" s="279" t="s">
        <v>394</v>
      </c>
      <c r="K1654" s="279" t="s">
        <v>394</v>
      </c>
      <c r="L1654" s="279" t="s">
        <v>394</v>
      </c>
      <c r="M1654" s="279" t="s">
        <v>394</v>
      </c>
      <c r="N1654" s="279" t="s">
        <v>394</v>
      </c>
      <c r="O1654" s="279" t="s">
        <v>394</v>
      </c>
      <c r="P1654" s="315">
        <v>0</v>
      </c>
      <c r="Q1654" s="279" t="s">
        <v>394</v>
      </c>
      <c r="R1654" s="315" t="s">
        <v>394</v>
      </c>
      <c r="S1654" s="279" t="s">
        <v>394</v>
      </c>
      <c r="T1654" s="279" t="s">
        <v>394</v>
      </c>
      <c r="U1654" s="315" t="s">
        <v>394</v>
      </c>
      <c r="V1654" s="315" t="s">
        <v>394</v>
      </c>
      <c r="W1654" s="315" t="s">
        <v>394</v>
      </c>
      <c r="X1654" s="315" t="s">
        <v>394</v>
      </c>
      <c r="Y1654" s="281"/>
      <c r="Z1654" s="315" t="s">
        <v>394</v>
      </c>
      <c r="AA1654" s="315" t="s">
        <v>394</v>
      </c>
      <c r="AB1654" s="281"/>
      <c r="AC1654" s="279" t="s">
        <v>855</v>
      </c>
      <c r="AF1654" s="276" t="str">
        <f>IFERROR(VLOOKUP(A1654,'[1]قوائم الترجمة'!AC$2:AD$2397,1,0),"م")</f>
        <v>م</v>
      </c>
      <c r="AG1654" s="232"/>
      <c r="AH1654" s="233"/>
      <c r="AI1654" s="233"/>
      <c r="AJ1654" s="233"/>
      <c r="AL1654" s="267"/>
      <c r="AM1654" s="235"/>
      <c r="AO1654" s="236"/>
      <c r="AU1654" s="234"/>
    </row>
    <row r="1655" spans="1:47" ht="21" x14ac:dyDescent="0.4">
      <c r="A1655" s="278">
        <v>119811</v>
      </c>
      <c r="B1655" s="279" t="s">
        <v>6992</v>
      </c>
      <c r="C1655" s="279" t="s">
        <v>84</v>
      </c>
      <c r="D1655" s="279" t="s">
        <v>285</v>
      </c>
      <c r="E1655" s="279" t="s">
        <v>394</v>
      </c>
      <c r="F1655" s="303"/>
      <c r="G1655" s="303"/>
      <c r="H1655" s="279" t="s">
        <v>394</v>
      </c>
      <c r="I1655" s="279" t="s">
        <v>539</v>
      </c>
      <c r="J1655" s="279" t="s">
        <v>394</v>
      </c>
      <c r="K1655" s="279" t="s">
        <v>394</v>
      </c>
      <c r="L1655" s="279" t="s">
        <v>394</v>
      </c>
      <c r="M1655" s="279" t="s">
        <v>394</v>
      </c>
      <c r="N1655" s="279" t="s">
        <v>394</v>
      </c>
      <c r="O1655" s="279" t="s">
        <v>394</v>
      </c>
      <c r="P1655" s="315">
        <v>0</v>
      </c>
      <c r="Q1655" s="279" t="s">
        <v>394</v>
      </c>
      <c r="R1655" s="315" t="s">
        <v>394</v>
      </c>
      <c r="S1655" s="279" t="s">
        <v>394</v>
      </c>
      <c r="T1655" s="279" t="s">
        <v>394</v>
      </c>
      <c r="U1655" s="315" t="s">
        <v>394</v>
      </c>
      <c r="V1655" s="315" t="s">
        <v>394</v>
      </c>
      <c r="W1655" s="315" t="s">
        <v>394</v>
      </c>
      <c r="X1655" s="315" t="s">
        <v>394</v>
      </c>
      <c r="Y1655" s="281"/>
      <c r="Z1655" s="315" t="s">
        <v>394</v>
      </c>
      <c r="AA1655" s="315" t="s">
        <v>394</v>
      </c>
      <c r="AB1655" s="281"/>
      <c r="AC1655" s="279" t="s">
        <v>855</v>
      </c>
      <c r="AF1655" s="276" t="str">
        <f>IFERROR(VLOOKUP(A1655,'[1]قوائم الترجمة'!AC$2:AD$2397,1,0),"م")</f>
        <v>م</v>
      </c>
      <c r="AG1655" s="232"/>
      <c r="AH1655" s="233"/>
      <c r="AI1655" s="233"/>
      <c r="AJ1655" s="233"/>
      <c r="AL1655" s="267"/>
      <c r="AM1655" s="235"/>
      <c r="AU1655" s="234"/>
    </row>
    <row r="1656" spans="1:47" ht="21" x14ac:dyDescent="0.4">
      <c r="A1656" s="278">
        <v>119812</v>
      </c>
      <c r="B1656" s="279" t="s">
        <v>4731</v>
      </c>
      <c r="C1656" s="279" t="s">
        <v>66</v>
      </c>
      <c r="D1656" s="279" t="s">
        <v>276</v>
      </c>
      <c r="E1656" s="279" t="s">
        <v>423</v>
      </c>
      <c r="F1656" s="279" t="s">
        <v>8378</v>
      </c>
      <c r="G1656" s="279" t="s">
        <v>8379</v>
      </c>
      <c r="H1656" s="279" t="s">
        <v>7215</v>
      </c>
      <c r="I1656" s="279" t="s">
        <v>67</v>
      </c>
      <c r="J1656" s="279" t="s">
        <v>7215</v>
      </c>
      <c r="K1656" s="280">
        <v>0</v>
      </c>
      <c r="L1656" s="279" t="s">
        <v>7215</v>
      </c>
      <c r="M1656" s="279" t="s">
        <v>394</v>
      </c>
      <c r="N1656" s="279" t="s">
        <v>394</v>
      </c>
      <c r="O1656" s="279" t="s">
        <v>394</v>
      </c>
      <c r="P1656" s="315">
        <v>0</v>
      </c>
      <c r="Q1656" s="278"/>
      <c r="S1656" s="279" t="s">
        <v>394</v>
      </c>
      <c r="T1656" s="279" t="s">
        <v>394</v>
      </c>
      <c r="AC1656" s="279" t="s">
        <v>394</v>
      </c>
      <c r="AF1656" s="276">
        <f>IFERROR(VLOOKUP(A1656,'[1]قوائم الترجمة'!AC$2:AD$2397,1,0),"م")</f>
        <v>119812</v>
      </c>
      <c r="AG1656" s="232"/>
      <c r="AH1656" s="233"/>
      <c r="AI1656" s="233"/>
      <c r="AJ1656" s="233"/>
      <c r="AL1656" s="267"/>
      <c r="AM1656" s="235"/>
      <c r="AO1656" s="236"/>
      <c r="AU1656" s="234"/>
    </row>
    <row r="1657" spans="1:47" ht="21" x14ac:dyDescent="0.4">
      <c r="A1657" s="278">
        <v>119816</v>
      </c>
      <c r="B1657" s="279" t="s">
        <v>7007</v>
      </c>
      <c r="C1657" s="279" t="s">
        <v>649</v>
      </c>
      <c r="D1657" s="279" t="s">
        <v>238</v>
      </c>
      <c r="E1657" s="279" t="s">
        <v>394</v>
      </c>
      <c r="F1657" s="303"/>
      <c r="G1657" s="303"/>
      <c r="H1657" s="279" t="s">
        <v>394</v>
      </c>
      <c r="I1657" s="279" t="s">
        <v>539</v>
      </c>
      <c r="J1657" s="279" t="s">
        <v>394</v>
      </c>
      <c r="K1657" s="279" t="s">
        <v>394</v>
      </c>
      <c r="L1657" s="279" t="s">
        <v>394</v>
      </c>
      <c r="M1657" s="279" t="s">
        <v>394</v>
      </c>
      <c r="N1657" s="279" t="s">
        <v>394</v>
      </c>
      <c r="O1657" s="279" t="s">
        <v>394</v>
      </c>
      <c r="P1657" s="315">
        <v>0</v>
      </c>
      <c r="Q1657" s="279" t="s">
        <v>394</v>
      </c>
      <c r="R1657" s="315" t="s">
        <v>394</v>
      </c>
      <c r="S1657" s="279" t="s">
        <v>394</v>
      </c>
      <c r="T1657" s="279" t="s">
        <v>394</v>
      </c>
      <c r="U1657" s="315" t="s">
        <v>394</v>
      </c>
      <c r="V1657" s="315" t="s">
        <v>394</v>
      </c>
      <c r="W1657" s="315" t="s">
        <v>394</v>
      </c>
      <c r="X1657" s="315" t="s">
        <v>394</v>
      </c>
      <c r="Y1657" s="281"/>
      <c r="Z1657" s="315" t="s">
        <v>394</v>
      </c>
      <c r="AA1657" s="315" t="s">
        <v>394</v>
      </c>
      <c r="AB1657" s="281"/>
      <c r="AC1657" s="279" t="s">
        <v>855</v>
      </c>
      <c r="AF1657" s="276" t="str">
        <f>IFERROR(VLOOKUP(A1657,'[1]قوائم الترجمة'!AC$2:AD$2397,1,0),"م")</f>
        <v>م</v>
      </c>
      <c r="AG1657" s="245"/>
      <c r="AH1657" s="246"/>
      <c r="AI1657" s="246"/>
      <c r="AJ1657" s="246"/>
      <c r="AL1657" s="267"/>
      <c r="AM1657" s="235"/>
      <c r="AO1657" s="247"/>
      <c r="AU1657" s="234"/>
    </row>
    <row r="1658" spans="1:47" ht="21" x14ac:dyDescent="0.4">
      <c r="A1658" s="278">
        <v>119820</v>
      </c>
      <c r="B1658" s="279" t="s">
        <v>629</v>
      </c>
      <c r="C1658" s="279" t="s">
        <v>485</v>
      </c>
      <c r="D1658" s="279" t="s">
        <v>241</v>
      </c>
      <c r="E1658" s="279" t="s">
        <v>394</v>
      </c>
      <c r="F1658" s="303"/>
      <c r="G1658" s="303"/>
      <c r="H1658" s="279" t="s">
        <v>394</v>
      </c>
      <c r="I1658" s="279" t="s">
        <v>540</v>
      </c>
      <c r="J1658" s="279" t="s">
        <v>394</v>
      </c>
      <c r="K1658" s="279" t="s">
        <v>394</v>
      </c>
      <c r="L1658" s="279" t="s">
        <v>394</v>
      </c>
      <c r="M1658" s="279" t="s">
        <v>394</v>
      </c>
      <c r="N1658" s="279" t="s">
        <v>394</v>
      </c>
      <c r="O1658" s="279" t="s">
        <v>394</v>
      </c>
      <c r="P1658" s="315">
        <v>0</v>
      </c>
      <c r="Q1658" s="279" t="s">
        <v>394</v>
      </c>
      <c r="R1658" s="315" t="s">
        <v>394</v>
      </c>
      <c r="S1658" s="279" t="s">
        <v>394</v>
      </c>
      <c r="T1658" s="279" t="s">
        <v>394</v>
      </c>
      <c r="U1658" s="315" t="s">
        <v>394</v>
      </c>
      <c r="V1658" s="315" t="s">
        <v>394</v>
      </c>
      <c r="W1658" s="315" t="s">
        <v>394</v>
      </c>
      <c r="X1658" s="315" t="s">
        <v>394</v>
      </c>
      <c r="Y1658" s="281"/>
      <c r="Z1658" s="315" t="s">
        <v>394</v>
      </c>
      <c r="AA1658" s="315" t="s">
        <v>394</v>
      </c>
      <c r="AB1658" s="281"/>
      <c r="AC1658" s="279" t="s">
        <v>855</v>
      </c>
      <c r="AF1658" s="276" t="str">
        <f>IFERROR(VLOOKUP(A1658,'[1]قوائم الترجمة'!AC$2:AD$2397,1,0),"م")</f>
        <v>م</v>
      </c>
      <c r="AG1658" s="232"/>
      <c r="AH1658" s="233"/>
      <c r="AI1658" s="233"/>
      <c r="AJ1658" s="233"/>
      <c r="AL1658" s="267"/>
      <c r="AM1658" s="235"/>
      <c r="AU1658" s="234"/>
    </row>
    <row r="1659" spans="1:47" ht="21" x14ac:dyDescent="0.4">
      <c r="A1659" s="278">
        <v>119822</v>
      </c>
      <c r="B1659" s="279" t="s">
        <v>7014</v>
      </c>
      <c r="C1659" s="279" t="s">
        <v>109</v>
      </c>
      <c r="D1659" s="279" t="s">
        <v>329</v>
      </c>
      <c r="E1659" s="279" t="s">
        <v>394</v>
      </c>
      <c r="F1659" s="303"/>
      <c r="G1659" s="303"/>
      <c r="H1659" s="279" t="s">
        <v>394</v>
      </c>
      <c r="I1659" s="279" t="s">
        <v>538</v>
      </c>
      <c r="J1659" s="279" t="s">
        <v>394</v>
      </c>
      <c r="K1659" s="279" t="s">
        <v>394</v>
      </c>
      <c r="L1659" s="279" t="s">
        <v>394</v>
      </c>
      <c r="M1659" s="279" t="s">
        <v>394</v>
      </c>
      <c r="N1659" s="279" t="s">
        <v>394</v>
      </c>
      <c r="O1659" s="279" t="s">
        <v>394</v>
      </c>
      <c r="P1659" s="315">
        <v>0</v>
      </c>
      <c r="Q1659" s="279" t="s">
        <v>394</v>
      </c>
      <c r="R1659" s="315" t="s">
        <v>394</v>
      </c>
      <c r="S1659" s="279" t="s">
        <v>394</v>
      </c>
      <c r="T1659" s="279" t="s">
        <v>394</v>
      </c>
      <c r="U1659" s="315" t="s">
        <v>394</v>
      </c>
      <c r="V1659" s="315" t="s">
        <v>394</v>
      </c>
      <c r="W1659" s="315" t="s">
        <v>394</v>
      </c>
      <c r="X1659" s="315" t="s">
        <v>394</v>
      </c>
      <c r="Y1659" s="281"/>
      <c r="Z1659" s="315" t="s">
        <v>394</v>
      </c>
      <c r="AA1659" s="315" t="s">
        <v>394</v>
      </c>
      <c r="AB1659" s="281"/>
      <c r="AC1659" s="279" t="s">
        <v>855</v>
      </c>
      <c r="AF1659" s="276" t="str">
        <f>IFERROR(VLOOKUP(A1659,'[1]قوائم الترجمة'!AC$2:AD$2397,1,0),"م")</f>
        <v>م</v>
      </c>
      <c r="AG1659" s="232"/>
      <c r="AH1659" s="233"/>
      <c r="AI1659" s="233"/>
      <c r="AJ1659" s="233"/>
      <c r="AL1659" s="267"/>
      <c r="AM1659" s="235"/>
      <c r="AO1659" s="236"/>
      <c r="AU1659" s="234"/>
    </row>
    <row r="1660" spans="1:47" ht="21" x14ac:dyDescent="0.4">
      <c r="A1660" s="278">
        <v>119823</v>
      </c>
      <c r="B1660" s="279" t="s">
        <v>4730</v>
      </c>
      <c r="C1660" s="279" t="s">
        <v>68</v>
      </c>
      <c r="D1660" s="279" t="s">
        <v>256</v>
      </c>
      <c r="E1660" s="279" t="s">
        <v>394</v>
      </c>
      <c r="F1660" s="303"/>
      <c r="G1660" s="303"/>
      <c r="H1660" s="279" t="s">
        <v>394</v>
      </c>
      <c r="I1660" s="279" t="s">
        <v>538</v>
      </c>
      <c r="J1660" s="279" t="s">
        <v>394</v>
      </c>
      <c r="K1660" s="279" t="s">
        <v>394</v>
      </c>
      <c r="L1660" s="279" t="s">
        <v>394</v>
      </c>
      <c r="M1660" s="279" t="s">
        <v>394</v>
      </c>
      <c r="N1660" s="279" t="s">
        <v>394</v>
      </c>
      <c r="O1660" s="279" t="s">
        <v>394</v>
      </c>
      <c r="P1660" s="315">
        <v>0</v>
      </c>
      <c r="Q1660" s="279" t="s">
        <v>394</v>
      </c>
      <c r="R1660" s="315" t="s">
        <v>394</v>
      </c>
      <c r="S1660" s="279" t="s">
        <v>394</v>
      </c>
      <c r="T1660" s="279" t="s">
        <v>394</v>
      </c>
      <c r="U1660" s="315" t="s">
        <v>394</v>
      </c>
      <c r="V1660" s="315" t="s">
        <v>394</v>
      </c>
      <c r="W1660" s="315" t="s">
        <v>394</v>
      </c>
      <c r="X1660" s="315" t="s">
        <v>394</v>
      </c>
      <c r="Y1660" s="281"/>
      <c r="Z1660" s="315" t="s">
        <v>394</v>
      </c>
      <c r="AA1660" s="315" t="s">
        <v>394</v>
      </c>
      <c r="AB1660" s="281"/>
      <c r="AC1660" s="279" t="s">
        <v>394</v>
      </c>
      <c r="AF1660" s="276" t="str">
        <f>IFERROR(VLOOKUP(A1660,'[1]قوائم الترجمة'!AC$2:AD$2397,1,0),"م")</f>
        <v>م</v>
      </c>
      <c r="AG1660" s="232"/>
      <c r="AH1660" s="233"/>
      <c r="AI1660" s="233"/>
      <c r="AJ1660" s="233"/>
      <c r="AL1660" s="267"/>
      <c r="AM1660" s="235"/>
      <c r="AO1660" s="236"/>
      <c r="AU1660" s="234"/>
    </row>
    <row r="1661" spans="1:47" ht="21" x14ac:dyDescent="0.4">
      <c r="A1661" s="278">
        <v>119826</v>
      </c>
      <c r="B1661" s="279" t="s">
        <v>4729</v>
      </c>
      <c r="C1661" s="279" t="s">
        <v>1085</v>
      </c>
      <c r="D1661" s="279" t="s">
        <v>271</v>
      </c>
      <c r="E1661" s="279" t="s">
        <v>5660</v>
      </c>
      <c r="F1661" s="279" t="s">
        <v>9251</v>
      </c>
      <c r="G1661" s="279" t="s">
        <v>402</v>
      </c>
      <c r="H1661" s="279" t="s">
        <v>425</v>
      </c>
      <c r="I1661" s="279" t="s">
        <v>61</v>
      </c>
      <c r="J1661" s="279" t="s">
        <v>403</v>
      </c>
      <c r="K1661" s="321">
        <v>2001</v>
      </c>
      <c r="L1661" s="279" t="s">
        <v>402</v>
      </c>
      <c r="M1661" s="279" t="s">
        <v>394</v>
      </c>
      <c r="N1661" s="279" t="s">
        <v>394</v>
      </c>
      <c r="O1661" s="279" t="s">
        <v>394</v>
      </c>
      <c r="P1661" s="315">
        <v>0</v>
      </c>
      <c r="Q1661" s="278"/>
      <c r="S1661" s="279" t="s">
        <v>394</v>
      </c>
      <c r="T1661" s="279" t="s">
        <v>394</v>
      </c>
      <c r="AC1661" s="279" t="s">
        <v>394</v>
      </c>
      <c r="AF1661" s="276">
        <f>IFERROR(VLOOKUP(A1661,'[1]قوائم الترجمة'!AC$2:AD$2397,1,0),"م")</f>
        <v>119826</v>
      </c>
      <c r="AG1661" s="232"/>
      <c r="AH1661" s="233"/>
      <c r="AI1661" s="233"/>
      <c r="AJ1661" s="233"/>
      <c r="AL1661" s="267"/>
      <c r="AM1661" s="235"/>
      <c r="AU1661" s="234"/>
    </row>
    <row r="1662" spans="1:47" ht="21" x14ac:dyDescent="0.4">
      <c r="A1662" s="278">
        <v>119829</v>
      </c>
      <c r="B1662" s="279" t="s">
        <v>7029</v>
      </c>
      <c r="C1662" s="279" t="s">
        <v>5875</v>
      </c>
      <c r="D1662" s="279" t="s">
        <v>284</v>
      </c>
      <c r="E1662" s="279" t="s">
        <v>423</v>
      </c>
      <c r="F1662" s="279" t="s">
        <v>8432</v>
      </c>
      <c r="G1662" s="279" t="s">
        <v>8188</v>
      </c>
      <c r="H1662" s="279" t="s">
        <v>428</v>
      </c>
      <c r="I1662" s="279" t="s">
        <v>540</v>
      </c>
      <c r="J1662" s="279" t="s">
        <v>403</v>
      </c>
      <c r="K1662" s="321">
        <v>2002</v>
      </c>
      <c r="L1662" s="279" t="s">
        <v>402</v>
      </c>
      <c r="M1662" s="279" t="s">
        <v>394</v>
      </c>
      <c r="N1662" s="279" t="s">
        <v>394</v>
      </c>
      <c r="O1662" s="279" t="s">
        <v>394</v>
      </c>
      <c r="P1662" s="315">
        <v>0</v>
      </c>
      <c r="Q1662" s="278"/>
      <c r="S1662" s="279" t="s">
        <v>394</v>
      </c>
      <c r="T1662" s="279" t="s">
        <v>394</v>
      </c>
      <c r="AC1662" s="279" t="s">
        <v>855</v>
      </c>
      <c r="AF1662" s="276">
        <f>IFERROR(VLOOKUP(A1662,'[1]قوائم الترجمة'!AC$2:AD$2397,1,0),"م")</f>
        <v>119829</v>
      </c>
      <c r="AG1662" s="232"/>
      <c r="AH1662" s="233"/>
      <c r="AI1662" s="233"/>
      <c r="AJ1662" s="233"/>
      <c r="AL1662" s="267"/>
      <c r="AM1662" s="235"/>
      <c r="AU1662" s="234"/>
    </row>
    <row r="1663" spans="1:47" ht="21" x14ac:dyDescent="0.4">
      <c r="A1663" s="278">
        <v>119838</v>
      </c>
      <c r="B1663" s="279" t="s">
        <v>4728</v>
      </c>
      <c r="C1663" s="279" t="s">
        <v>68</v>
      </c>
      <c r="D1663" s="279" t="s">
        <v>519</v>
      </c>
      <c r="E1663" s="279" t="s">
        <v>423</v>
      </c>
      <c r="F1663" s="279" t="s">
        <v>9252</v>
      </c>
      <c r="G1663" s="279" t="s">
        <v>8155</v>
      </c>
      <c r="H1663" s="279" t="s">
        <v>425</v>
      </c>
      <c r="I1663" s="279" t="s">
        <v>61</v>
      </c>
      <c r="J1663" s="279" t="s">
        <v>843</v>
      </c>
      <c r="K1663" s="280">
        <v>0</v>
      </c>
      <c r="L1663" s="279" t="s">
        <v>404</v>
      </c>
      <c r="M1663" s="279" t="s">
        <v>394</v>
      </c>
      <c r="N1663" s="279"/>
      <c r="O1663" s="279" t="s">
        <v>394</v>
      </c>
      <c r="P1663" s="315">
        <v>0</v>
      </c>
      <c r="Q1663" s="278"/>
      <c r="S1663" s="279" t="s">
        <v>394</v>
      </c>
      <c r="T1663" s="279" t="s">
        <v>394</v>
      </c>
      <c r="AC1663" s="279" t="s">
        <v>394</v>
      </c>
      <c r="AF1663" s="276">
        <f>IFERROR(VLOOKUP(A1663,'[1]قوائم الترجمة'!AC$2:AD$2397,1,0),"م")</f>
        <v>119838</v>
      </c>
      <c r="AG1663" s="232"/>
      <c r="AH1663" s="233"/>
      <c r="AI1663" s="233"/>
      <c r="AJ1663" s="233"/>
      <c r="AL1663" s="267"/>
      <c r="AM1663" s="235"/>
      <c r="AU1663" s="234"/>
    </row>
    <row r="1664" spans="1:47" ht="21" x14ac:dyDescent="0.4">
      <c r="A1664" s="278">
        <v>119849</v>
      </c>
      <c r="B1664" s="279" t="s">
        <v>7072</v>
      </c>
      <c r="C1664" s="279" t="s">
        <v>7073</v>
      </c>
      <c r="D1664" s="279" t="s">
        <v>7074</v>
      </c>
      <c r="E1664" s="279" t="s">
        <v>394</v>
      </c>
      <c r="F1664" s="303"/>
      <c r="G1664" s="303"/>
      <c r="H1664" s="279" t="s">
        <v>394</v>
      </c>
      <c r="I1664" s="279" t="s">
        <v>540</v>
      </c>
      <c r="J1664" s="279" t="s">
        <v>394</v>
      </c>
      <c r="K1664" s="279" t="s">
        <v>394</v>
      </c>
      <c r="L1664" s="279" t="s">
        <v>394</v>
      </c>
      <c r="M1664" s="279" t="s">
        <v>394</v>
      </c>
      <c r="N1664" s="279" t="s">
        <v>394</v>
      </c>
      <c r="O1664" s="279" t="s">
        <v>394</v>
      </c>
      <c r="P1664" s="315">
        <v>0</v>
      </c>
      <c r="Q1664" s="279" t="s">
        <v>394</v>
      </c>
      <c r="R1664" s="315" t="s">
        <v>394</v>
      </c>
      <c r="S1664" s="279" t="s">
        <v>394</v>
      </c>
      <c r="T1664" s="279" t="s">
        <v>394</v>
      </c>
      <c r="U1664" s="315" t="s">
        <v>394</v>
      </c>
      <c r="V1664" s="315" t="s">
        <v>394</v>
      </c>
      <c r="W1664" s="315" t="s">
        <v>394</v>
      </c>
      <c r="X1664" s="315" t="s">
        <v>394</v>
      </c>
      <c r="Y1664" s="281"/>
      <c r="Z1664" s="315" t="s">
        <v>394</v>
      </c>
      <c r="AA1664" s="315" t="s">
        <v>394</v>
      </c>
      <c r="AB1664" s="281"/>
      <c r="AC1664" s="279" t="s">
        <v>855</v>
      </c>
      <c r="AF1664" s="276" t="str">
        <f>IFERROR(VLOOKUP(A1664,'[1]قوائم الترجمة'!AC$2:AD$2397,1,0),"م")</f>
        <v>م</v>
      </c>
      <c r="AG1664" s="232"/>
      <c r="AH1664" s="233"/>
      <c r="AI1664" s="233"/>
      <c r="AJ1664" s="233"/>
      <c r="AL1664" s="267"/>
      <c r="AM1664" s="235"/>
      <c r="AO1664" s="236"/>
      <c r="AU1664" s="234"/>
    </row>
    <row r="1665" spans="1:47" ht="21" x14ac:dyDescent="0.4">
      <c r="A1665" s="278">
        <v>119850</v>
      </c>
      <c r="B1665" s="279" t="s">
        <v>4727</v>
      </c>
      <c r="C1665" s="279" t="s">
        <v>64</v>
      </c>
      <c r="D1665" s="279" t="s">
        <v>273</v>
      </c>
      <c r="E1665" s="279" t="s">
        <v>5660</v>
      </c>
      <c r="F1665" s="279" t="s">
        <v>9253</v>
      </c>
      <c r="G1665" s="279" t="s">
        <v>402</v>
      </c>
      <c r="H1665" s="279" t="s">
        <v>425</v>
      </c>
      <c r="I1665" s="279" t="s">
        <v>61</v>
      </c>
      <c r="J1665" s="279" t="s">
        <v>403</v>
      </c>
      <c r="K1665" s="280">
        <v>2016</v>
      </c>
      <c r="L1665" s="279" t="s">
        <v>402</v>
      </c>
      <c r="M1665" s="279" t="s">
        <v>394</v>
      </c>
      <c r="N1665" s="279" t="s">
        <v>394</v>
      </c>
      <c r="O1665" s="279" t="s">
        <v>394</v>
      </c>
      <c r="P1665" s="315">
        <v>0</v>
      </c>
      <c r="Q1665" s="278"/>
      <c r="S1665" s="279" t="s">
        <v>394</v>
      </c>
      <c r="T1665" s="279" t="s">
        <v>394</v>
      </c>
      <c r="AC1665" s="279" t="s">
        <v>394</v>
      </c>
      <c r="AF1665" s="276">
        <f>IFERROR(VLOOKUP(A1665,'[1]قوائم الترجمة'!AC$2:AD$2397,1,0),"م")</f>
        <v>119850</v>
      </c>
      <c r="AG1665" s="232"/>
      <c r="AH1665" s="233"/>
      <c r="AI1665" s="233"/>
      <c r="AJ1665" s="233"/>
      <c r="AL1665" s="267"/>
      <c r="AM1665" s="235"/>
      <c r="AO1665" s="236"/>
      <c r="AU1665" s="234"/>
    </row>
    <row r="1666" spans="1:47" ht="21" x14ac:dyDescent="0.4">
      <c r="A1666" s="278">
        <v>119852</v>
      </c>
      <c r="B1666" s="279" t="s">
        <v>7080</v>
      </c>
      <c r="C1666" s="279" t="s">
        <v>7081</v>
      </c>
      <c r="D1666" s="279" t="s">
        <v>238</v>
      </c>
      <c r="E1666" s="279" t="s">
        <v>394</v>
      </c>
      <c r="F1666" s="303"/>
      <c r="G1666" s="303"/>
      <c r="H1666" s="279" t="s">
        <v>394</v>
      </c>
      <c r="I1666" s="279" t="s">
        <v>539</v>
      </c>
      <c r="J1666" s="279" t="s">
        <v>394</v>
      </c>
      <c r="K1666" s="279" t="s">
        <v>394</v>
      </c>
      <c r="L1666" s="279" t="s">
        <v>394</v>
      </c>
      <c r="M1666" s="279" t="s">
        <v>394</v>
      </c>
      <c r="N1666" s="279" t="s">
        <v>394</v>
      </c>
      <c r="O1666" s="279" t="s">
        <v>394</v>
      </c>
      <c r="P1666" s="315">
        <v>0</v>
      </c>
      <c r="Q1666" s="279" t="s">
        <v>394</v>
      </c>
      <c r="R1666" s="315" t="s">
        <v>394</v>
      </c>
      <c r="S1666" s="279" t="s">
        <v>394</v>
      </c>
      <c r="T1666" s="279" t="s">
        <v>394</v>
      </c>
      <c r="U1666" s="315" t="s">
        <v>394</v>
      </c>
      <c r="V1666" s="315" t="s">
        <v>394</v>
      </c>
      <c r="W1666" s="315" t="s">
        <v>394</v>
      </c>
      <c r="X1666" s="315" t="s">
        <v>394</v>
      </c>
      <c r="Y1666" s="281"/>
      <c r="Z1666" s="315" t="s">
        <v>394</v>
      </c>
      <c r="AA1666" s="315" t="s">
        <v>394</v>
      </c>
      <c r="AB1666" s="281"/>
      <c r="AC1666" s="279" t="s">
        <v>855</v>
      </c>
      <c r="AF1666" s="276" t="str">
        <f>IFERROR(VLOOKUP(A1666,'[1]قوائم الترجمة'!AC$2:AD$2397,1,0),"م")</f>
        <v>م</v>
      </c>
      <c r="AG1666" s="232"/>
      <c r="AH1666" s="233"/>
      <c r="AI1666" s="233"/>
      <c r="AJ1666" s="233"/>
      <c r="AL1666" s="267"/>
      <c r="AM1666" s="235"/>
      <c r="AU1666" s="234"/>
    </row>
    <row r="1667" spans="1:47" ht="21" x14ac:dyDescent="0.4">
      <c r="A1667" s="278">
        <v>119855</v>
      </c>
      <c r="B1667" s="279" t="s">
        <v>4726</v>
      </c>
      <c r="C1667" s="279" t="s">
        <v>128</v>
      </c>
      <c r="D1667" s="279" t="s">
        <v>335</v>
      </c>
      <c r="E1667" s="279" t="s">
        <v>424</v>
      </c>
      <c r="F1667" s="279" t="s">
        <v>9254</v>
      </c>
      <c r="G1667" s="279" t="s">
        <v>9255</v>
      </c>
      <c r="H1667" s="279" t="s">
        <v>425</v>
      </c>
      <c r="I1667" s="279" t="s">
        <v>61</v>
      </c>
      <c r="J1667" s="279" t="s">
        <v>403</v>
      </c>
      <c r="K1667" s="280">
        <v>2014</v>
      </c>
      <c r="L1667" s="279" t="s">
        <v>402</v>
      </c>
      <c r="M1667" s="279" t="s">
        <v>394</v>
      </c>
      <c r="N1667" s="279" t="s">
        <v>9256</v>
      </c>
      <c r="O1667" s="279" t="s">
        <v>8388</v>
      </c>
      <c r="P1667" s="279">
        <v>35000</v>
      </c>
      <c r="Q1667" s="278"/>
      <c r="S1667" s="279" t="s">
        <v>394</v>
      </c>
      <c r="T1667" s="279"/>
      <c r="AC1667" s="279" t="s">
        <v>394</v>
      </c>
      <c r="AF1667" s="276">
        <f>IFERROR(VLOOKUP(A1667,'[1]قوائم الترجمة'!AC$2:AD$2397,1,0),"م")</f>
        <v>119855</v>
      </c>
      <c r="AG1667" s="232"/>
      <c r="AH1667" s="233"/>
      <c r="AI1667" s="233"/>
      <c r="AJ1667" s="233"/>
      <c r="AL1667" s="267"/>
      <c r="AM1667" s="235"/>
      <c r="AO1667" s="236"/>
      <c r="AU1667" s="234"/>
    </row>
    <row r="1668" spans="1:47" ht="21" x14ac:dyDescent="0.4">
      <c r="A1668" s="278">
        <v>119858</v>
      </c>
      <c r="B1668" s="279" t="s">
        <v>7083</v>
      </c>
      <c r="C1668" s="279" t="s">
        <v>114</v>
      </c>
      <c r="D1668" s="279" t="s">
        <v>528</v>
      </c>
      <c r="E1668" s="279" t="s">
        <v>394</v>
      </c>
      <c r="F1668" s="303"/>
      <c r="G1668" s="303"/>
      <c r="H1668" s="279" t="s">
        <v>394</v>
      </c>
      <c r="I1668" s="279" t="s">
        <v>61</v>
      </c>
      <c r="J1668" s="279" t="s">
        <v>394</v>
      </c>
      <c r="K1668" s="315" t="s">
        <v>394</v>
      </c>
      <c r="L1668" s="279" t="s">
        <v>394</v>
      </c>
      <c r="M1668" s="279" t="s">
        <v>394</v>
      </c>
      <c r="N1668" s="279" t="s">
        <v>394</v>
      </c>
      <c r="O1668" s="279" t="s">
        <v>394</v>
      </c>
      <c r="P1668" s="315">
        <v>0</v>
      </c>
      <c r="Q1668" s="279" t="s">
        <v>394</v>
      </c>
      <c r="R1668" s="315" t="s">
        <v>394</v>
      </c>
      <c r="S1668" s="279" t="s">
        <v>394</v>
      </c>
      <c r="T1668" s="279" t="s">
        <v>394</v>
      </c>
      <c r="U1668" s="315" t="s">
        <v>394</v>
      </c>
      <c r="V1668" s="315" t="s">
        <v>394</v>
      </c>
      <c r="W1668" s="315" t="s">
        <v>394</v>
      </c>
      <c r="X1668" s="315" t="s">
        <v>394</v>
      </c>
      <c r="Y1668" s="281"/>
      <c r="Z1668" s="315" t="s">
        <v>394</v>
      </c>
      <c r="AA1668" s="315" t="s">
        <v>394</v>
      </c>
      <c r="AB1668" s="281"/>
      <c r="AC1668" s="279" t="s">
        <v>855</v>
      </c>
      <c r="AF1668" s="276" t="str">
        <f>IFERROR(VLOOKUP(A1668,'[1]قوائم الترجمة'!AC$2:AD$2397,1,0),"م")</f>
        <v>م</v>
      </c>
      <c r="AG1668" s="232"/>
      <c r="AH1668" s="233"/>
      <c r="AI1668" s="233"/>
      <c r="AJ1668" s="233"/>
      <c r="AL1668" s="267"/>
      <c r="AM1668" s="235"/>
      <c r="AU1668" s="234"/>
    </row>
    <row r="1669" spans="1:47" ht="21" x14ac:dyDescent="0.4">
      <c r="A1669" s="278">
        <v>119864</v>
      </c>
      <c r="B1669" s="279" t="s">
        <v>1231</v>
      </c>
      <c r="C1669" s="279" t="s">
        <v>136</v>
      </c>
      <c r="D1669" s="279" t="s">
        <v>264</v>
      </c>
      <c r="E1669" s="279" t="s">
        <v>394</v>
      </c>
      <c r="F1669" s="303"/>
      <c r="G1669" s="303"/>
      <c r="H1669" s="279" t="s">
        <v>394</v>
      </c>
      <c r="I1669" s="279" t="s">
        <v>539</v>
      </c>
      <c r="J1669" s="279" t="s">
        <v>394</v>
      </c>
      <c r="K1669" s="279" t="s">
        <v>394</v>
      </c>
      <c r="L1669" s="279" t="s">
        <v>394</v>
      </c>
      <c r="M1669" s="279" t="s">
        <v>394</v>
      </c>
      <c r="N1669" s="279" t="s">
        <v>394</v>
      </c>
      <c r="O1669" s="279" t="s">
        <v>394</v>
      </c>
      <c r="P1669" s="315">
        <v>0</v>
      </c>
      <c r="Q1669" s="279" t="s">
        <v>394</v>
      </c>
      <c r="R1669" s="315" t="s">
        <v>394</v>
      </c>
      <c r="S1669" s="279" t="s">
        <v>394</v>
      </c>
      <c r="T1669" s="279" t="s">
        <v>394</v>
      </c>
      <c r="U1669" s="315" t="s">
        <v>394</v>
      </c>
      <c r="V1669" s="315" t="s">
        <v>394</v>
      </c>
      <c r="W1669" s="315" t="s">
        <v>394</v>
      </c>
      <c r="X1669" s="315" t="s">
        <v>394</v>
      </c>
      <c r="Y1669" s="281"/>
      <c r="Z1669" s="315" t="s">
        <v>394</v>
      </c>
      <c r="AA1669" s="315" t="s">
        <v>394</v>
      </c>
      <c r="AB1669" s="281"/>
      <c r="AC1669" s="279" t="s">
        <v>855</v>
      </c>
      <c r="AF1669" s="276" t="str">
        <f>IFERROR(VLOOKUP(A1669,'[1]قوائم الترجمة'!AC$2:AD$2397,1,0),"م")</f>
        <v>م</v>
      </c>
      <c r="AG1669" s="232"/>
      <c r="AH1669" s="233"/>
      <c r="AI1669" s="233"/>
      <c r="AJ1669" s="233"/>
      <c r="AL1669" s="267"/>
      <c r="AM1669" s="235"/>
      <c r="AO1669" s="236"/>
      <c r="AU1669" s="234"/>
    </row>
    <row r="1670" spans="1:47" ht="21" x14ac:dyDescent="0.4">
      <c r="A1670" s="278">
        <v>119865</v>
      </c>
      <c r="B1670" s="279" t="s">
        <v>7096</v>
      </c>
      <c r="C1670" s="279" t="s">
        <v>488</v>
      </c>
      <c r="D1670" s="279" t="s">
        <v>215</v>
      </c>
      <c r="E1670" s="279" t="s">
        <v>394</v>
      </c>
      <c r="F1670" s="303"/>
      <c r="G1670" s="303"/>
      <c r="H1670" s="279" t="s">
        <v>394</v>
      </c>
      <c r="I1670" s="279" t="s">
        <v>540</v>
      </c>
      <c r="J1670" s="279" t="s">
        <v>394</v>
      </c>
      <c r="K1670" s="279" t="s">
        <v>394</v>
      </c>
      <c r="L1670" s="279" t="s">
        <v>394</v>
      </c>
      <c r="M1670" s="279" t="s">
        <v>394</v>
      </c>
      <c r="N1670" s="279" t="s">
        <v>394</v>
      </c>
      <c r="O1670" s="279" t="s">
        <v>394</v>
      </c>
      <c r="P1670" s="315">
        <v>0</v>
      </c>
      <c r="Q1670" s="279" t="s">
        <v>394</v>
      </c>
      <c r="R1670" s="315" t="s">
        <v>394</v>
      </c>
      <c r="S1670" s="279" t="s">
        <v>394</v>
      </c>
      <c r="T1670" s="279" t="s">
        <v>394</v>
      </c>
      <c r="U1670" s="315" t="s">
        <v>394</v>
      </c>
      <c r="V1670" s="315" t="s">
        <v>394</v>
      </c>
      <c r="W1670" s="315" t="s">
        <v>394</v>
      </c>
      <c r="X1670" s="315" t="s">
        <v>394</v>
      </c>
      <c r="Y1670" s="281"/>
      <c r="Z1670" s="315" t="s">
        <v>394</v>
      </c>
      <c r="AA1670" s="315" t="s">
        <v>394</v>
      </c>
      <c r="AB1670" s="281"/>
      <c r="AC1670" s="279" t="s">
        <v>855</v>
      </c>
      <c r="AF1670" s="276" t="str">
        <f>IFERROR(VLOOKUP(A1670,'[1]قوائم الترجمة'!AC$2:AD$2397,1,0),"م")</f>
        <v>م</v>
      </c>
      <c r="AG1670" s="245"/>
      <c r="AH1670" s="246"/>
      <c r="AI1670" s="246"/>
      <c r="AJ1670" s="246"/>
      <c r="AL1670" s="267"/>
      <c r="AM1670" s="235"/>
      <c r="AU1670" s="234"/>
    </row>
    <row r="1671" spans="1:47" ht="21" x14ac:dyDescent="0.4">
      <c r="A1671" s="278">
        <v>119867</v>
      </c>
      <c r="B1671" s="279" t="s">
        <v>4725</v>
      </c>
      <c r="C1671" s="279" t="s">
        <v>658</v>
      </c>
      <c r="D1671" s="279" t="s">
        <v>264</v>
      </c>
      <c r="E1671" s="279" t="s">
        <v>394</v>
      </c>
      <c r="F1671" s="303"/>
      <c r="G1671" s="303"/>
      <c r="H1671" s="279" t="s">
        <v>394</v>
      </c>
      <c r="I1671" s="279" t="s">
        <v>540</v>
      </c>
      <c r="J1671" s="279" t="s">
        <v>394</v>
      </c>
      <c r="K1671" s="315" t="s">
        <v>394</v>
      </c>
      <c r="L1671" s="279" t="s">
        <v>394</v>
      </c>
      <c r="M1671" s="279" t="s">
        <v>394</v>
      </c>
      <c r="N1671" s="279" t="s">
        <v>394</v>
      </c>
      <c r="O1671" s="279" t="s">
        <v>394</v>
      </c>
      <c r="P1671" s="315">
        <v>0</v>
      </c>
      <c r="Q1671" s="279" t="s">
        <v>394</v>
      </c>
      <c r="R1671" s="315" t="s">
        <v>394</v>
      </c>
      <c r="S1671" s="279" t="s">
        <v>394</v>
      </c>
      <c r="T1671" s="279" t="s">
        <v>394</v>
      </c>
      <c r="U1671" s="315" t="s">
        <v>394</v>
      </c>
      <c r="V1671" s="315" t="s">
        <v>394</v>
      </c>
      <c r="W1671" s="315" t="s">
        <v>394</v>
      </c>
      <c r="X1671" s="315" t="s">
        <v>394</v>
      </c>
      <c r="Y1671" s="281"/>
      <c r="Z1671" s="315" t="s">
        <v>394</v>
      </c>
      <c r="AA1671" s="315" t="s">
        <v>394</v>
      </c>
      <c r="AB1671" s="281"/>
      <c r="AC1671" s="279" t="s">
        <v>855</v>
      </c>
      <c r="AF1671" s="276" t="str">
        <f>IFERROR(VLOOKUP(A1671,'[1]قوائم الترجمة'!AC$2:AD$2397,1,0),"م")</f>
        <v>م</v>
      </c>
      <c r="AG1671" s="232"/>
      <c r="AH1671" s="233"/>
      <c r="AI1671" s="233"/>
      <c r="AJ1671" s="233"/>
      <c r="AL1671" s="267"/>
      <c r="AM1671" s="235"/>
      <c r="AO1671" s="236"/>
      <c r="AU1671" s="234"/>
    </row>
    <row r="1672" spans="1:47" ht="21" x14ac:dyDescent="0.4">
      <c r="A1672" s="278">
        <v>119868</v>
      </c>
      <c r="B1672" s="279" t="s">
        <v>4724</v>
      </c>
      <c r="C1672" s="279" t="s">
        <v>132</v>
      </c>
      <c r="D1672" s="279" t="s">
        <v>310</v>
      </c>
      <c r="E1672" s="279" t="s">
        <v>394</v>
      </c>
      <c r="F1672" s="303"/>
      <c r="G1672" s="303"/>
      <c r="H1672" s="279" t="s">
        <v>394</v>
      </c>
      <c r="I1672" s="279" t="s">
        <v>538</v>
      </c>
      <c r="J1672" s="279" t="s">
        <v>394</v>
      </c>
      <c r="K1672" s="315" t="s">
        <v>394</v>
      </c>
      <c r="L1672" s="279" t="s">
        <v>394</v>
      </c>
      <c r="M1672" s="279" t="s">
        <v>394</v>
      </c>
      <c r="N1672" s="279" t="s">
        <v>394</v>
      </c>
      <c r="O1672" s="279" t="s">
        <v>394</v>
      </c>
      <c r="P1672" s="315">
        <v>0</v>
      </c>
      <c r="Q1672" s="279" t="s">
        <v>394</v>
      </c>
      <c r="R1672" s="315" t="s">
        <v>394</v>
      </c>
      <c r="S1672" s="279" t="s">
        <v>394</v>
      </c>
      <c r="T1672" s="279" t="s">
        <v>394</v>
      </c>
      <c r="U1672" s="315" t="s">
        <v>394</v>
      </c>
      <c r="V1672" s="315" t="s">
        <v>394</v>
      </c>
      <c r="W1672" s="315" t="s">
        <v>394</v>
      </c>
      <c r="X1672" s="315" t="s">
        <v>394</v>
      </c>
      <c r="Y1672" s="281"/>
      <c r="Z1672" s="315" t="s">
        <v>394</v>
      </c>
      <c r="AA1672" s="315" t="s">
        <v>394</v>
      </c>
      <c r="AB1672" s="281"/>
      <c r="AC1672" s="279" t="s">
        <v>855</v>
      </c>
      <c r="AF1672" s="276" t="str">
        <f>IFERROR(VLOOKUP(A1672,'[1]قوائم الترجمة'!AC$2:AD$2397,1,0),"م")</f>
        <v>م</v>
      </c>
      <c r="AG1672" s="232"/>
      <c r="AH1672" s="233"/>
      <c r="AI1672" s="233"/>
      <c r="AJ1672" s="233"/>
      <c r="AL1672" s="267"/>
      <c r="AM1672" s="235"/>
      <c r="AU1672" s="234"/>
    </row>
    <row r="1673" spans="1:47" ht="21" x14ac:dyDescent="0.4">
      <c r="A1673" s="278">
        <v>119870</v>
      </c>
      <c r="B1673" s="279" t="s">
        <v>7118</v>
      </c>
      <c r="C1673" s="279" t="s">
        <v>71</v>
      </c>
      <c r="D1673" s="279" t="s">
        <v>256</v>
      </c>
      <c r="E1673" s="279" t="s">
        <v>394</v>
      </c>
      <c r="F1673" s="303"/>
      <c r="G1673" s="303"/>
      <c r="H1673" s="279" t="s">
        <v>394</v>
      </c>
      <c r="I1673" s="279" t="s">
        <v>539</v>
      </c>
      <c r="J1673" s="279" t="s">
        <v>394</v>
      </c>
      <c r="K1673" s="279" t="s">
        <v>394</v>
      </c>
      <c r="L1673" s="279" t="s">
        <v>394</v>
      </c>
      <c r="M1673" s="279" t="s">
        <v>394</v>
      </c>
      <c r="N1673" s="279" t="s">
        <v>394</v>
      </c>
      <c r="O1673" s="279" t="s">
        <v>394</v>
      </c>
      <c r="P1673" s="315">
        <v>0</v>
      </c>
      <c r="Q1673" s="279" t="s">
        <v>394</v>
      </c>
      <c r="R1673" s="315" t="s">
        <v>394</v>
      </c>
      <c r="S1673" s="279" t="s">
        <v>394</v>
      </c>
      <c r="T1673" s="279" t="s">
        <v>394</v>
      </c>
      <c r="U1673" s="315" t="s">
        <v>394</v>
      </c>
      <c r="V1673" s="315" t="s">
        <v>394</v>
      </c>
      <c r="W1673" s="315" t="s">
        <v>394</v>
      </c>
      <c r="X1673" s="315" t="s">
        <v>394</v>
      </c>
      <c r="Y1673" s="281"/>
      <c r="Z1673" s="315" t="s">
        <v>394</v>
      </c>
      <c r="AA1673" s="315" t="s">
        <v>394</v>
      </c>
      <c r="AB1673" s="281"/>
      <c r="AC1673" s="279" t="s">
        <v>855</v>
      </c>
      <c r="AF1673" s="276" t="str">
        <f>IFERROR(VLOOKUP(A1673,'[1]قوائم الترجمة'!AC$2:AD$2397,1,0),"م")</f>
        <v>م</v>
      </c>
      <c r="AG1673" s="232"/>
      <c r="AH1673" s="233"/>
      <c r="AI1673" s="233"/>
      <c r="AJ1673" s="233"/>
      <c r="AL1673" s="267"/>
      <c r="AM1673" s="235"/>
      <c r="AU1673" s="234"/>
    </row>
    <row r="1674" spans="1:47" ht="21" x14ac:dyDescent="0.4">
      <c r="A1674" s="278">
        <v>119871</v>
      </c>
      <c r="B1674" s="279" t="s">
        <v>4723</v>
      </c>
      <c r="C1674" s="279" t="s">
        <v>68</v>
      </c>
      <c r="D1674" s="279" t="s">
        <v>241</v>
      </c>
      <c r="E1674" s="279" t="s">
        <v>424</v>
      </c>
      <c r="F1674" s="279" t="s">
        <v>9257</v>
      </c>
      <c r="G1674" s="279" t="s">
        <v>9258</v>
      </c>
      <c r="H1674" s="279" t="s">
        <v>425</v>
      </c>
      <c r="I1674" s="279" t="s">
        <v>61</v>
      </c>
      <c r="J1674" s="279" t="s">
        <v>426</v>
      </c>
      <c r="K1674" s="280">
        <v>2007</v>
      </c>
      <c r="L1674" s="279" t="s">
        <v>421</v>
      </c>
      <c r="M1674" s="279" t="s">
        <v>394</v>
      </c>
      <c r="N1674" s="279"/>
      <c r="O1674" s="279" t="s">
        <v>394</v>
      </c>
      <c r="P1674" s="315">
        <v>0</v>
      </c>
      <c r="Q1674" s="278"/>
      <c r="S1674" s="279" t="s">
        <v>394</v>
      </c>
      <c r="T1674" s="279" t="s">
        <v>394</v>
      </c>
      <c r="AC1674" s="279" t="s">
        <v>855</v>
      </c>
      <c r="AF1674" s="276">
        <f>IFERROR(VLOOKUP(A1674,'[1]قوائم الترجمة'!AC$2:AD$2397,1,0),"م")</f>
        <v>119871</v>
      </c>
      <c r="AG1674" s="232"/>
      <c r="AH1674" s="233"/>
      <c r="AI1674" s="233"/>
      <c r="AJ1674" s="233"/>
      <c r="AL1674" s="267"/>
      <c r="AM1674" s="235"/>
      <c r="AU1674" s="234"/>
    </row>
    <row r="1675" spans="1:47" ht="21" x14ac:dyDescent="0.4">
      <c r="A1675" s="278">
        <v>119872</v>
      </c>
      <c r="B1675" s="279" t="s">
        <v>7119</v>
      </c>
      <c r="C1675" s="279" t="s">
        <v>162</v>
      </c>
      <c r="D1675" s="279" t="s">
        <v>286</v>
      </c>
      <c r="E1675" s="279" t="s">
        <v>394</v>
      </c>
      <c r="F1675" s="303"/>
      <c r="G1675" s="303"/>
      <c r="H1675" s="279" t="s">
        <v>394</v>
      </c>
      <c r="I1675" s="279" t="s">
        <v>539</v>
      </c>
      <c r="J1675" s="279" t="s">
        <v>394</v>
      </c>
      <c r="K1675" s="315" t="s">
        <v>394</v>
      </c>
      <c r="L1675" s="279" t="s">
        <v>394</v>
      </c>
      <c r="M1675" s="279" t="s">
        <v>394</v>
      </c>
      <c r="N1675" s="279" t="s">
        <v>394</v>
      </c>
      <c r="O1675" s="279" t="s">
        <v>394</v>
      </c>
      <c r="P1675" s="315">
        <v>0</v>
      </c>
      <c r="Q1675" s="279" t="s">
        <v>394</v>
      </c>
      <c r="R1675" s="315" t="s">
        <v>394</v>
      </c>
      <c r="S1675" s="279" t="s">
        <v>394</v>
      </c>
      <c r="T1675" s="279" t="s">
        <v>394</v>
      </c>
      <c r="U1675" s="315" t="s">
        <v>394</v>
      </c>
      <c r="V1675" s="315" t="s">
        <v>394</v>
      </c>
      <c r="W1675" s="315" t="s">
        <v>394</v>
      </c>
      <c r="X1675" s="315" t="s">
        <v>394</v>
      </c>
      <c r="Y1675" s="281"/>
      <c r="Z1675" s="315" t="s">
        <v>394</v>
      </c>
      <c r="AA1675" s="315" t="s">
        <v>394</v>
      </c>
      <c r="AB1675" s="281"/>
      <c r="AC1675" s="279" t="s">
        <v>855</v>
      </c>
      <c r="AF1675" s="276" t="str">
        <f>IFERROR(VLOOKUP(A1675,'[1]قوائم الترجمة'!AC$2:AD$2397,1,0),"م")</f>
        <v>م</v>
      </c>
      <c r="AG1675" s="232"/>
      <c r="AH1675" s="233"/>
      <c r="AI1675" s="233"/>
      <c r="AJ1675" s="233"/>
      <c r="AL1675" s="267"/>
      <c r="AM1675" s="235"/>
      <c r="AU1675" s="234"/>
    </row>
    <row r="1676" spans="1:47" ht="21" x14ac:dyDescent="0.4">
      <c r="A1676" s="278">
        <v>119876</v>
      </c>
      <c r="B1676" s="279" t="s">
        <v>7120</v>
      </c>
      <c r="C1676" s="279" t="s">
        <v>68</v>
      </c>
      <c r="D1676" s="279" t="s">
        <v>324</v>
      </c>
      <c r="E1676" s="279" t="s">
        <v>394</v>
      </c>
      <c r="F1676" s="303"/>
      <c r="G1676" s="303"/>
      <c r="H1676" s="279" t="s">
        <v>394</v>
      </c>
      <c r="I1676" s="279" t="s">
        <v>539</v>
      </c>
      <c r="J1676" s="279" t="s">
        <v>394</v>
      </c>
      <c r="K1676" s="279" t="s">
        <v>394</v>
      </c>
      <c r="L1676" s="279" t="s">
        <v>394</v>
      </c>
      <c r="M1676" s="279" t="s">
        <v>394</v>
      </c>
      <c r="N1676" s="279" t="s">
        <v>394</v>
      </c>
      <c r="O1676" s="279" t="s">
        <v>394</v>
      </c>
      <c r="P1676" s="315">
        <v>0</v>
      </c>
      <c r="Q1676" s="279" t="s">
        <v>394</v>
      </c>
      <c r="R1676" s="315" t="s">
        <v>394</v>
      </c>
      <c r="S1676" s="279" t="s">
        <v>394</v>
      </c>
      <c r="T1676" s="279" t="s">
        <v>394</v>
      </c>
      <c r="U1676" s="315" t="s">
        <v>394</v>
      </c>
      <c r="V1676" s="315" t="s">
        <v>394</v>
      </c>
      <c r="W1676" s="315" t="s">
        <v>394</v>
      </c>
      <c r="X1676" s="315" t="s">
        <v>394</v>
      </c>
      <c r="Y1676" s="281"/>
      <c r="Z1676" s="315" t="s">
        <v>394</v>
      </c>
      <c r="AA1676" s="315" t="s">
        <v>394</v>
      </c>
      <c r="AB1676" s="281"/>
      <c r="AC1676" s="279" t="s">
        <v>855</v>
      </c>
      <c r="AF1676" s="276" t="str">
        <f>IFERROR(VLOOKUP(A1676,'[1]قوائم الترجمة'!AC$2:AD$2397,1,0),"م")</f>
        <v>م</v>
      </c>
      <c r="AG1676" s="232"/>
      <c r="AH1676" s="233"/>
      <c r="AI1676" s="233"/>
      <c r="AJ1676" s="233"/>
      <c r="AL1676" s="267"/>
      <c r="AM1676" s="235"/>
      <c r="AO1676" s="236"/>
      <c r="AU1676" s="234"/>
    </row>
    <row r="1677" spans="1:47" ht="21" x14ac:dyDescent="0.4">
      <c r="A1677" s="278">
        <v>119878</v>
      </c>
      <c r="B1677" s="279" t="s">
        <v>7122</v>
      </c>
      <c r="C1677" s="279" t="s">
        <v>156</v>
      </c>
      <c r="D1677" s="279" t="s">
        <v>7123</v>
      </c>
      <c r="E1677" s="279" t="s">
        <v>394</v>
      </c>
      <c r="F1677" s="303"/>
      <c r="G1677" s="303"/>
      <c r="H1677" s="279" t="s">
        <v>394</v>
      </c>
      <c r="I1677" s="279" t="s">
        <v>538</v>
      </c>
      <c r="J1677" s="279" t="s">
        <v>394</v>
      </c>
      <c r="K1677" s="279" t="s">
        <v>394</v>
      </c>
      <c r="L1677" s="279" t="s">
        <v>394</v>
      </c>
      <c r="M1677" s="279" t="s">
        <v>394</v>
      </c>
      <c r="N1677" s="279" t="s">
        <v>394</v>
      </c>
      <c r="O1677" s="279" t="s">
        <v>394</v>
      </c>
      <c r="P1677" s="315">
        <v>0</v>
      </c>
      <c r="Q1677" s="279" t="s">
        <v>394</v>
      </c>
      <c r="R1677" s="315" t="s">
        <v>394</v>
      </c>
      <c r="S1677" s="279" t="s">
        <v>394</v>
      </c>
      <c r="T1677" s="279" t="s">
        <v>394</v>
      </c>
      <c r="U1677" s="315" t="s">
        <v>394</v>
      </c>
      <c r="V1677" s="315" t="s">
        <v>394</v>
      </c>
      <c r="W1677" s="315" t="s">
        <v>394</v>
      </c>
      <c r="X1677" s="315" t="s">
        <v>394</v>
      </c>
      <c r="Y1677" s="281"/>
      <c r="Z1677" s="315" t="s">
        <v>394</v>
      </c>
      <c r="AA1677" s="315" t="s">
        <v>394</v>
      </c>
      <c r="AB1677" s="281"/>
      <c r="AC1677" s="279" t="s">
        <v>855</v>
      </c>
      <c r="AF1677" s="276" t="str">
        <f>IFERROR(VLOOKUP(A1677,'[1]قوائم الترجمة'!AC$2:AD$2397,1,0),"م")</f>
        <v>م</v>
      </c>
      <c r="AG1677" s="232"/>
      <c r="AH1677" s="233"/>
      <c r="AI1677" s="233"/>
      <c r="AJ1677" s="233"/>
      <c r="AL1677" s="267"/>
      <c r="AM1677" s="235"/>
      <c r="AU1677" s="234"/>
    </row>
    <row r="1678" spans="1:47" ht="21" x14ac:dyDescent="0.4">
      <c r="A1678" s="278">
        <v>119879</v>
      </c>
      <c r="B1678" s="279" t="s">
        <v>6252</v>
      </c>
      <c r="C1678" s="279" t="s">
        <v>68</v>
      </c>
      <c r="D1678" s="279" t="s">
        <v>1137</v>
      </c>
      <c r="E1678" s="279" t="s">
        <v>394</v>
      </c>
      <c r="F1678" s="303"/>
      <c r="G1678" s="303"/>
      <c r="H1678" s="279" t="s">
        <v>394</v>
      </c>
      <c r="I1678" s="279" t="s">
        <v>540</v>
      </c>
      <c r="J1678" s="279" t="s">
        <v>394</v>
      </c>
      <c r="K1678" s="279" t="s">
        <v>394</v>
      </c>
      <c r="L1678" s="279" t="s">
        <v>394</v>
      </c>
      <c r="M1678" s="279" t="s">
        <v>394</v>
      </c>
      <c r="N1678" s="279" t="s">
        <v>394</v>
      </c>
      <c r="O1678" s="279" t="s">
        <v>394</v>
      </c>
      <c r="P1678" s="315">
        <v>0</v>
      </c>
      <c r="Q1678" s="279" t="s">
        <v>394</v>
      </c>
      <c r="R1678" s="315" t="s">
        <v>394</v>
      </c>
      <c r="S1678" s="279" t="s">
        <v>394</v>
      </c>
      <c r="T1678" s="279" t="s">
        <v>394</v>
      </c>
      <c r="U1678" s="315" t="s">
        <v>394</v>
      </c>
      <c r="V1678" s="315" t="s">
        <v>394</v>
      </c>
      <c r="W1678" s="315" t="s">
        <v>394</v>
      </c>
      <c r="X1678" s="315" t="s">
        <v>394</v>
      </c>
      <c r="Y1678" s="281"/>
      <c r="Z1678" s="315" t="s">
        <v>394</v>
      </c>
      <c r="AA1678" s="315" t="s">
        <v>394</v>
      </c>
      <c r="AB1678" s="281"/>
      <c r="AC1678" s="279" t="s">
        <v>855</v>
      </c>
      <c r="AF1678" s="276" t="str">
        <f>IFERROR(VLOOKUP(A1678,'[1]قوائم الترجمة'!AC$2:AD$2397,1,0),"م")</f>
        <v>م</v>
      </c>
      <c r="AG1678" s="232"/>
      <c r="AH1678" s="233"/>
      <c r="AI1678" s="233"/>
      <c r="AJ1678" s="233"/>
      <c r="AL1678" s="267"/>
      <c r="AM1678" s="235"/>
      <c r="AO1678" s="236"/>
      <c r="AU1678" s="234"/>
    </row>
    <row r="1679" spans="1:47" ht="21" x14ac:dyDescent="0.4">
      <c r="A1679" s="278">
        <v>119881</v>
      </c>
      <c r="B1679" s="279" t="s">
        <v>7136</v>
      </c>
      <c r="C1679" s="279" t="s">
        <v>73</v>
      </c>
      <c r="D1679" s="279" t="s">
        <v>239</v>
      </c>
      <c r="E1679" s="279" t="s">
        <v>394</v>
      </c>
      <c r="F1679" s="303"/>
      <c r="G1679" s="303"/>
      <c r="H1679" s="279" t="s">
        <v>394</v>
      </c>
      <c r="I1679" s="279" t="s">
        <v>540</v>
      </c>
      <c r="J1679" s="279" t="s">
        <v>394</v>
      </c>
      <c r="K1679" s="279" t="s">
        <v>394</v>
      </c>
      <c r="L1679" s="279" t="s">
        <v>394</v>
      </c>
      <c r="M1679" s="279" t="s">
        <v>394</v>
      </c>
      <c r="N1679" s="279" t="s">
        <v>394</v>
      </c>
      <c r="O1679" s="279" t="s">
        <v>394</v>
      </c>
      <c r="P1679" s="315">
        <v>0</v>
      </c>
      <c r="Q1679" s="279" t="s">
        <v>394</v>
      </c>
      <c r="R1679" s="315" t="s">
        <v>394</v>
      </c>
      <c r="S1679" s="279" t="s">
        <v>394</v>
      </c>
      <c r="T1679" s="279" t="s">
        <v>394</v>
      </c>
      <c r="U1679" s="315" t="s">
        <v>394</v>
      </c>
      <c r="V1679" s="315" t="s">
        <v>394</v>
      </c>
      <c r="W1679" s="315" t="s">
        <v>394</v>
      </c>
      <c r="X1679" s="315" t="s">
        <v>394</v>
      </c>
      <c r="Y1679" s="281"/>
      <c r="Z1679" s="315" t="s">
        <v>394</v>
      </c>
      <c r="AA1679" s="315" t="s">
        <v>394</v>
      </c>
      <c r="AB1679" s="281"/>
      <c r="AC1679" s="279" t="s">
        <v>855</v>
      </c>
      <c r="AF1679" s="276" t="str">
        <f>IFERROR(VLOOKUP(A1679,'[1]قوائم الترجمة'!AC$2:AD$2397,1,0),"م")</f>
        <v>م</v>
      </c>
      <c r="AG1679" s="232"/>
      <c r="AH1679" s="233"/>
      <c r="AI1679" s="233"/>
      <c r="AJ1679" s="233"/>
      <c r="AL1679" s="267"/>
      <c r="AM1679" s="235"/>
      <c r="AO1679" s="236"/>
      <c r="AU1679" s="234"/>
    </row>
    <row r="1680" spans="1:47" ht="21" x14ac:dyDescent="0.4">
      <c r="A1680" s="278">
        <v>119882</v>
      </c>
      <c r="B1680" s="279" t="s">
        <v>7137</v>
      </c>
      <c r="C1680" s="279" t="s">
        <v>491</v>
      </c>
      <c r="D1680" s="279" t="s">
        <v>7138</v>
      </c>
      <c r="E1680" s="279" t="s">
        <v>394</v>
      </c>
      <c r="F1680" s="303"/>
      <c r="G1680" s="303"/>
      <c r="H1680" s="279" t="s">
        <v>394</v>
      </c>
      <c r="I1680" s="279" t="s">
        <v>540</v>
      </c>
      <c r="J1680" s="279" t="s">
        <v>394</v>
      </c>
      <c r="K1680" s="279" t="s">
        <v>394</v>
      </c>
      <c r="L1680" s="279" t="s">
        <v>394</v>
      </c>
      <c r="M1680" s="279" t="s">
        <v>394</v>
      </c>
      <c r="N1680" s="279" t="s">
        <v>394</v>
      </c>
      <c r="O1680" s="279" t="s">
        <v>394</v>
      </c>
      <c r="P1680" s="315">
        <v>0</v>
      </c>
      <c r="Q1680" s="279" t="s">
        <v>394</v>
      </c>
      <c r="R1680" s="315" t="s">
        <v>394</v>
      </c>
      <c r="S1680" s="279" t="s">
        <v>394</v>
      </c>
      <c r="T1680" s="279" t="s">
        <v>394</v>
      </c>
      <c r="U1680" s="315" t="s">
        <v>394</v>
      </c>
      <c r="V1680" s="315" t="s">
        <v>394</v>
      </c>
      <c r="W1680" s="315" t="s">
        <v>394</v>
      </c>
      <c r="X1680" s="315" t="s">
        <v>394</v>
      </c>
      <c r="Y1680" s="281"/>
      <c r="Z1680" s="315" t="s">
        <v>394</v>
      </c>
      <c r="AA1680" s="315" t="s">
        <v>394</v>
      </c>
      <c r="AB1680" s="281"/>
      <c r="AC1680" s="279" t="s">
        <v>855</v>
      </c>
      <c r="AF1680" s="276" t="str">
        <f>IFERROR(VLOOKUP(A1680,'[1]قوائم الترجمة'!AC$2:AD$2397,1,0),"م")</f>
        <v>م</v>
      </c>
      <c r="AG1680" s="232"/>
      <c r="AH1680" s="233"/>
      <c r="AI1680" s="233"/>
      <c r="AJ1680" s="233"/>
      <c r="AL1680" s="267"/>
      <c r="AM1680" s="235"/>
      <c r="AO1680" s="236"/>
      <c r="AU1680" s="234"/>
    </row>
    <row r="1681" spans="1:47" ht="21" x14ac:dyDescent="0.4">
      <c r="A1681" s="278">
        <v>119885</v>
      </c>
      <c r="B1681" s="279" t="s">
        <v>4722</v>
      </c>
      <c r="C1681" s="279" t="s">
        <v>68</v>
      </c>
      <c r="D1681" s="279" t="s">
        <v>348</v>
      </c>
      <c r="E1681" s="279" t="s">
        <v>423</v>
      </c>
      <c r="F1681" s="279" t="s">
        <v>8558</v>
      </c>
      <c r="G1681" s="279" t="s">
        <v>8202</v>
      </c>
      <c r="H1681" s="279" t="s">
        <v>425</v>
      </c>
      <c r="I1681" s="279" t="s">
        <v>540</v>
      </c>
      <c r="J1681" s="279" t="s">
        <v>7215</v>
      </c>
      <c r="K1681" s="280">
        <v>0</v>
      </c>
      <c r="L1681" s="279" t="s">
        <v>7215</v>
      </c>
      <c r="M1681" s="279" t="s">
        <v>394</v>
      </c>
      <c r="N1681" s="279" t="s">
        <v>394</v>
      </c>
      <c r="O1681" s="279" t="s">
        <v>394</v>
      </c>
      <c r="P1681" s="315">
        <v>0</v>
      </c>
      <c r="Q1681" s="278"/>
      <c r="S1681" s="279" t="s">
        <v>394</v>
      </c>
      <c r="T1681" s="279" t="s">
        <v>394</v>
      </c>
      <c r="AC1681" s="279" t="s">
        <v>394</v>
      </c>
      <c r="AF1681" s="276">
        <f>IFERROR(VLOOKUP(A1681,'[1]قوائم الترجمة'!AC$2:AD$2397,1,0),"م")</f>
        <v>119885</v>
      </c>
      <c r="AG1681" s="232"/>
      <c r="AH1681" s="233"/>
      <c r="AI1681" s="233"/>
      <c r="AJ1681" s="233"/>
      <c r="AL1681" s="267"/>
      <c r="AM1681" s="235"/>
      <c r="AO1681" s="236"/>
      <c r="AU1681" s="234"/>
    </row>
    <row r="1682" spans="1:47" ht="21" x14ac:dyDescent="0.4">
      <c r="A1682" s="278">
        <v>119895</v>
      </c>
      <c r="B1682" s="279" t="s">
        <v>7183</v>
      </c>
      <c r="C1682" s="279" t="s">
        <v>7184</v>
      </c>
      <c r="D1682" s="279" t="s">
        <v>257</v>
      </c>
      <c r="E1682" s="279" t="s">
        <v>394</v>
      </c>
      <c r="F1682" s="303"/>
      <c r="G1682" s="303"/>
      <c r="H1682" s="279" t="s">
        <v>394</v>
      </c>
      <c r="I1682" s="279" t="s">
        <v>540</v>
      </c>
      <c r="J1682" s="279" t="s">
        <v>394</v>
      </c>
      <c r="K1682" s="279" t="s">
        <v>394</v>
      </c>
      <c r="L1682" s="279" t="s">
        <v>394</v>
      </c>
      <c r="M1682" s="279" t="s">
        <v>394</v>
      </c>
      <c r="N1682" s="279" t="s">
        <v>394</v>
      </c>
      <c r="O1682" s="279" t="s">
        <v>394</v>
      </c>
      <c r="P1682" s="315">
        <v>0</v>
      </c>
      <c r="Q1682" s="279" t="s">
        <v>394</v>
      </c>
      <c r="R1682" s="315" t="s">
        <v>394</v>
      </c>
      <c r="S1682" s="279" t="s">
        <v>394</v>
      </c>
      <c r="T1682" s="279" t="s">
        <v>394</v>
      </c>
      <c r="U1682" s="315" t="s">
        <v>394</v>
      </c>
      <c r="V1682" s="315" t="s">
        <v>394</v>
      </c>
      <c r="W1682" s="315" t="s">
        <v>394</v>
      </c>
      <c r="X1682" s="315" t="s">
        <v>394</v>
      </c>
      <c r="Y1682" s="281"/>
      <c r="Z1682" s="315" t="s">
        <v>394</v>
      </c>
      <c r="AA1682" s="315" t="s">
        <v>394</v>
      </c>
      <c r="AB1682" s="281"/>
      <c r="AC1682" s="279" t="s">
        <v>855</v>
      </c>
      <c r="AF1682" s="276" t="str">
        <f>IFERROR(VLOOKUP(A1682,'[1]قوائم الترجمة'!AC$2:AD$2397,1,0),"م")</f>
        <v>م</v>
      </c>
      <c r="AG1682" s="232"/>
      <c r="AH1682" s="233"/>
      <c r="AI1682" s="233"/>
      <c r="AJ1682" s="233"/>
      <c r="AL1682" s="267"/>
      <c r="AM1682" s="235"/>
      <c r="AO1682" s="236"/>
      <c r="AU1682" s="234"/>
    </row>
    <row r="1683" spans="1:47" ht="21" x14ac:dyDescent="0.4">
      <c r="A1683" s="278">
        <v>119896</v>
      </c>
      <c r="B1683" s="279" t="s">
        <v>4721</v>
      </c>
      <c r="C1683" s="279" t="s">
        <v>122</v>
      </c>
      <c r="D1683" s="279" t="s">
        <v>3664</v>
      </c>
      <c r="E1683" s="279" t="s">
        <v>424</v>
      </c>
      <c r="F1683" s="279" t="s">
        <v>8378</v>
      </c>
      <c r="G1683" s="279" t="s">
        <v>8379</v>
      </c>
      <c r="H1683" s="279" t="s">
        <v>7215</v>
      </c>
      <c r="I1683" s="279" t="s">
        <v>61</v>
      </c>
      <c r="J1683" s="279" t="s">
        <v>7215</v>
      </c>
      <c r="K1683" s="280">
        <v>0</v>
      </c>
      <c r="L1683" s="279" t="s">
        <v>7215</v>
      </c>
      <c r="M1683" s="279" t="s">
        <v>394</v>
      </c>
      <c r="N1683" s="279"/>
      <c r="O1683" s="279" t="s">
        <v>394</v>
      </c>
      <c r="P1683" s="315">
        <v>0</v>
      </c>
      <c r="Q1683" s="278"/>
      <c r="S1683" s="279" t="s">
        <v>394</v>
      </c>
      <c r="T1683" s="279" t="s">
        <v>394</v>
      </c>
      <c r="AC1683" s="279" t="s">
        <v>855</v>
      </c>
      <c r="AF1683" s="276">
        <f>IFERROR(VLOOKUP(A1683,'[1]قوائم الترجمة'!AC$2:AD$2397,1,0),"م")</f>
        <v>119896</v>
      </c>
      <c r="AG1683" s="232"/>
      <c r="AH1683" s="233"/>
      <c r="AI1683" s="233"/>
      <c r="AJ1683" s="233"/>
      <c r="AL1683" s="267"/>
      <c r="AM1683" s="235"/>
      <c r="AU1683" s="234"/>
    </row>
    <row r="1684" spans="1:47" ht="21" x14ac:dyDescent="0.4">
      <c r="A1684" s="278">
        <v>119900</v>
      </c>
      <c r="B1684" s="279" t="s">
        <v>4720</v>
      </c>
      <c r="C1684" s="279" t="s">
        <v>158</v>
      </c>
      <c r="D1684" s="279" t="s">
        <v>1380</v>
      </c>
      <c r="E1684" s="279" t="s">
        <v>424</v>
      </c>
      <c r="F1684" s="279" t="s">
        <v>8378</v>
      </c>
      <c r="G1684" s="279" t="s">
        <v>8379</v>
      </c>
      <c r="H1684" s="279" t="s">
        <v>7215</v>
      </c>
      <c r="I1684" s="279" t="s">
        <v>67</v>
      </c>
      <c r="J1684" s="279" t="s">
        <v>7215</v>
      </c>
      <c r="K1684" s="280">
        <v>0</v>
      </c>
      <c r="L1684" s="279" t="s">
        <v>7215</v>
      </c>
      <c r="M1684" s="279" t="s">
        <v>394</v>
      </c>
      <c r="N1684" s="279" t="s">
        <v>394</v>
      </c>
      <c r="O1684" s="279" t="s">
        <v>394</v>
      </c>
      <c r="P1684" s="315">
        <v>0</v>
      </c>
      <c r="Q1684" s="278"/>
      <c r="S1684" s="279" t="s">
        <v>394</v>
      </c>
      <c r="T1684" s="279" t="s">
        <v>394</v>
      </c>
      <c r="AC1684" s="279" t="s">
        <v>394</v>
      </c>
      <c r="AF1684" s="276">
        <f>IFERROR(VLOOKUP(A1684,'[1]قوائم الترجمة'!AC$2:AD$2397,1,0),"م")</f>
        <v>119900</v>
      </c>
      <c r="AG1684" s="232"/>
      <c r="AH1684" s="233"/>
      <c r="AI1684" s="233"/>
      <c r="AJ1684" s="233"/>
      <c r="AL1684" s="267"/>
      <c r="AM1684" s="235"/>
      <c r="AO1684" s="236"/>
      <c r="AU1684" s="234"/>
    </row>
    <row r="1685" spans="1:47" ht="21" x14ac:dyDescent="0.4">
      <c r="A1685" s="278">
        <v>119902</v>
      </c>
      <c r="B1685" s="279" t="s">
        <v>1369</v>
      </c>
      <c r="C1685" s="279" t="s">
        <v>210</v>
      </c>
      <c r="D1685" s="279" t="s">
        <v>280</v>
      </c>
      <c r="E1685" s="279" t="s">
        <v>5660</v>
      </c>
      <c r="F1685" s="279" t="s">
        <v>8870</v>
      </c>
      <c r="G1685" s="279" t="s">
        <v>402</v>
      </c>
      <c r="H1685" s="279" t="s">
        <v>425</v>
      </c>
      <c r="I1685" s="279" t="s">
        <v>61</v>
      </c>
      <c r="J1685" s="279" t="s">
        <v>8112</v>
      </c>
      <c r="K1685" s="321">
        <v>2017</v>
      </c>
      <c r="L1685" s="279" t="s">
        <v>402</v>
      </c>
      <c r="M1685" s="279" t="s">
        <v>394</v>
      </c>
      <c r="N1685" s="279" t="s">
        <v>394</v>
      </c>
      <c r="O1685" s="279" t="s">
        <v>394</v>
      </c>
      <c r="P1685" s="315">
        <v>0</v>
      </c>
      <c r="Q1685" s="278"/>
      <c r="S1685" s="279" t="s">
        <v>394</v>
      </c>
      <c r="T1685" s="279" t="s">
        <v>394</v>
      </c>
      <c r="AC1685" s="279" t="s">
        <v>855</v>
      </c>
      <c r="AF1685" s="276">
        <f>IFERROR(VLOOKUP(A1685,'[1]قوائم الترجمة'!AC$2:AD$2397,1,0),"م")</f>
        <v>119902</v>
      </c>
      <c r="AG1685" s="232"/>
      <c r="AH1685" s="233"/>
      <c r="AI1685" s="233"/>
      <c r="AJ1685" s="233"/>
      <c r="AL1685" s="267"/>
      <c r="AM1685" s="235"/>
      <c r="AU1685" s="234"/>
    </row>
    <row r="1686" spans="1:47" ht="21" x14ac:dyDescent="0.4">
      <c r="A1686" s="278">
        <v>119903</v>
      </c>
      <c r="B1686" s="279" t="s">
        <v>4719</v>
      </c>
      <c r="C1686" s="279" t="s">
        <v>747</v>
      </c>
      <c r="D1686" s="279" t="s">
        <v>291</v>
      </c>
      <c r="E1686" s="279" t="s">
        <v>394</v>
      </c>
      <c r="F1686" s="303"/>
      <c r="G1686" s="303"/>
      <c r="H1686" s="279" t="s">
        <v>394</v>
      </c>
      <c r="I1686" s="279" t="s">
        <v>538</v>
      </c>
      <c r="J1686" s="279" t="s">
        <v>394</v>
      </c>
      <c r="K1686" s="315" t="s">
        <v>394</v>
      </c>
      <c r="L1686" s="279" t="s">
        <v>394</v>
      </c>
      <c r="M1686" s="279" t="s">
        <v>394</v>
      </c>
      <c r="N1686" s="279" t="s">
        <v>394</v>
      </c>
      <c r="O1686" s="279" t="s">
        <v>394</v>
      </c>
      <c r="P1686" s="315">
        <v>0</v>
      </c>
      <c r="Q1686" s="279" t="s">
        <v>394</v>
      </c>
      <c r="R1686" s="315" t="s">
        <v>394</v>
      </c>
      <c r="S1686" s="279" t="s">
        <v>394</v>
      </c>
      <c r="T1686" s="279" t="s">
        <v>394</v>
      </c>
      <c r="U1686" s="315" t="s">
        <v>394</v>
      </c>
      <c r="V1686" s="315" t="s">
        <v>394</v>
      </c>
      <c r="W1686" s="315" t="s">
        <v>394</v>
      </c>
      <c r="X1686" s="315" t="s">
        <v>394</v>
      </c>
      <c r="Y1686" s="281"/>
      <c r="Z1686" s="315" t="s">
        <v>394</v>
      </c>
      <c r="AA1686" s="315" t="s">
        <v>394</v>
      </c>
      <c r="AB1686" s="281"/>
      <c r="AC1686" s="279" t="s">
        <v>394</v>
      </c>
      <c r="AF1686" s="276" t="str">
        <f>IFERROR(VLOOKUP(A1686,'[1]قوائم الترجمة'!AC$2:AD$2397,1,0),"م")</f>
        <v>م</v>
      </c>
      <c r="AG1686" s="232"/>
      <c r="AH1686" s="233"/>
      <c r="AI1686" s="233"/>
      <c r="AJ1686" s="233"/>
      <c r="AL1686" s="267"/>
      <c r="AM1686" s="235"/>
      <c r="AO1686" s="236"/>
      <c r="AU1686" s="234"/>
    </row>
    <row r="1687" spans="1:47" ht="21" x14ac:dyDescent="0.4">
      <c r="A1687" s="278">
        <v>119904</v>
      </c>
      <c r="B1687" s="279" t="s">
        <v>4718</v>
      </c>
      <c r="C1687" s="279" t="s">
        <v>118</v>
      </c>
      <c r="D1687" s="279" t="s">
        <v>1400</v>
      </c>
      <c r="E1687" s="279" t="s">
        <v>5660</v>
      </c>
      <c r="F1687" s="279" t="s">
        <v>8643</v>
      </c>
      <c r="G1687" s="279" t="s">
        <v>410</v>
      </c>
      <c r="H1687" s="279" t="s">
        <v>425</v>
      </c>
      <c r="I1687" s="279" t="s">
        <v>61</v>
      </c>
      <c r="J1687" s="279" t="s">
        <v>8112</v>
      </c>
      <c r="K1687" s="280">
        <v>2012</v>
      </c>
      <c r="L1687" s="279" t="s">
        <v>402</v>
      </c>
      <c r="M1687" s="279" t="s">
        <v>394</v>
      </c>
      <c r="N1687" s="279" t="s">
        <v>394</v>
      </c>
      <c r="O1687" s="279" t="s">
        <v>394</v>
      </c>
      <c r="P1687" s="315">
        <v>0</v>
      </c>
      <c r="Q1687" s="278"/>
      <c r="S1687" s="279" t="s">
        <v>394</v>
      </c>
      <c r="T1687" s="279" t="s">
        <v>394</v>
      </c>
      <c r="AC1687" s="279" t="s">
        <v>855</v>
      </c>
      <c r="AF1687" s="276">
        <f>IFERROR(VLOOKUP(A1687,'[1]قوائم الترجمة'!AC$2:AD$2397,1,0),"م")</f>
        <v>119904</v>
      </c>
      <c r="AG1687" s="232"/>
      <c r="AH1687" s="233"/>
      <c r="AI1687" s="233"/>
      <c r="AJ1687" s="233"/>
      <c r="AL1687" s="267"/>
      <c r="AM1687" s="235"/>
      <c r="AU1687" s="234"/>
    </row>
    <row r="1688" spans="1:47" ht="21" x14ac:dyDescent="0.4">
      <c r="A1688" s="278">
        <v>119905</v>
      </c>
      <c r="B1688" s="279" t="s">
        <v>4716</v>
      </c>
      <c r="C1688" s="279" t="s">
        <v>4717</v>
      </c>
      <c r="D1688" s="279" t="s">
        <v>265</v>
      </c>
      <c r="E1688" s="279" t="s">
        <v>5660</v>
      </c>
      <c r="F1688" s="279" t="s">
        <v>9259</v>
      </c>
      <c r="G1688" s="279" t="s">
        <v>9260</v>
      </c>
      <c r="H1688" s="279" t="s">
        <v>885</v>
      </c>
      <c r="I1688" s="279" t="s">
        <v>61</v>
      </c>
      <c r="J1688" s="279" t="s">
        <v>403</v>
      </c>
      <c r="K1688" s="321">
        <v>2016</v>
      </c>
      <c r="L1688" s="279" t="s">
        <v>402</v>
      </c>
      <c r="M1688" s="279" t="s">
        <v>394</v>
      </c>
      <c r="N1688" s="279" t="s">
        <v>394</v>
      </c>
      <c r="O1688" s="279" t="s">
        <v>394</v>
      </c>
      <c r="P1688" s="315">
        <v>0</v>
      </c>
      <c r="Q1688" s="278"/>
      <c r="S1688" s="279" t="s">
        <v>394</v>
      </c>
      <c r="T1688" s="279" t="s">
        <v>394</v>
      </c>
      <c r="AC1688" s="279" t="s">
        <v>394</v>
      </c>
      <c r="AF1688" s="276">
        <f>IFERROR(VLOOKUP(A1688,'[1]قوائم الترجمة'!AC$2:AD$2397,1,0),"م")</f>
        <v>119905</v>
      </c>
      <c r="AG1688" s="232"/>
      <c r="AH1688" s="233"/>
      <c r="AI1688" s="233"/>
      <c r="AJ1688" s="233"/>
      <c r="AL1688" s="267"/>
      <c r="AM1688" s="235"/>
      <c r="AO1688" s="236"/>
      <c r="AU1688" s="234"/>
    </row>
    <row r="1689" spans="1:47" ht="21" x14ac:dyDescent="0.4">
      <c r="A1689" s="278">
        <v>119906</v>
      </c>
      <c r="B1689" s="279" t="s">
        <v>1368</v>
      </c>
      <c r="C1689" s="279" t="s">
        <v>108</v>
      </c>
      <c r="D1689" s="279" t="s">
        <v>257</v>
      </c>
      <c r="E1689" s="279" t="s">
        <v>394</v>
      </c>
      <c r="F1689" s="303"/>
      <c r="G1689" s="303"/>
      <c r="H1689" s="279" t="s">
        <v>394</v>
      </c>
      <c r="I1689" s="279" t="s">
        <v>8485</v>
      </c>
      <c r="J1689" s="279" t="s">
        <v>394</v>
      </c>
      <c r="K1689" s="279" t="s">
        <v>394</v>
      </c>
      <c r="L1689" s="279" t="s">
        <v>394</v>
      </c>
      <c r="M1689" s="279" t="s">
        <v>394</v>
      </c>
      <c r="N1689" s="279" t="s">
        <v>394</v>
      </c>
      <c r="O1689" s="279" t="s">
        <v>394</v>
      </c>
      <c r="P1689" s="315">
        <v>0</v>
      </c>
      <c r="Q1689" s="279" t="s">
        <v>394</v>
      </c>
      <c r="R1689" s="315" t="s">
        <v>394</v>
      </c>
      <c r="S1689" s="279" t="s">
        <v>394</v>
      </c>
      <c r="T1689" s="279" t="s">
        <v>394</v>
      </c>
      <c r="U1689" s="315" t="s">
        <v>394</v>
      </c>
      <c r="V1689" s="315" t="s">
        <v>394</v>
      </c>
      <c r="W1689" s="315" t="s">
        <v>394</v>
      </c>
      <c r="X1689" s="315" t="s">
        <v>394</v>
      </c>
      <c r="Y1689" s="281"/>
      <c r="Z1689" s="315" t="s">
        <v>394</v>
      </c>
      <c r="AA1689" s="315" t="s">
        <v>394</v>
      </c>
      <c r="AB1689" s="281"/>
      <c r="AC1689" s="279" t="s">
        <v>855</v>
      </c>
      <c r="AF1689" s="276" t="str">
        <f>IFERROR(VLOOKUP(A1689,'[1]قوائم الترجمة'!AC$2:AD$2397,1,0),"م")</f>
        <v>م</v>
      </c>
      <c r="AG1689" s="232"/>
      <c r="AH1689" s="233"/>
      <c r="AI1689" s="233"/>
      <c r="AJ1689" s="233"/>
      <c r="AL1689" s="267"/>
      <c r="AM1689" s="235"/>
      <c r="AO1689" s="236"/>
      <c r="AU1689" s="234"/>
    </row>
    <row r="1690" spans="1:47" ht="21" x14ac:dyDescent="0.4">
      <c r="A1690" s="278">
        <v>119907</v>
      </c>
      <c r="B1690" s="279" t="s">
        <v>7234</v>
      </c>
      <c r="C1690" s="279" t="s">
        <v>1026</v>
      </c>
      <c r="D1690" s="279" t="s">
        <v>236</v>
      </c>
      <c r="E1690" s="279" t="s">
        <v>394</v>
      </c>
      <c r="F1690" s="303"/>
      <c r="G1690" s="303"/>
      <c r="H1690" s="279" t="s">
        <v>394</v>
      </c>
      <c r="I1690" s="279" t="s">
        <v>539</v>
      </c>
      <c r="J1690" s="279" t="s">
        <v>394</v>
      </c>
      <c r="K1690" s="315" t="s">
        <v>394</v>
      </c>
      <c r="L1690" s="279" t="s">
        <v>394</v>
      </c>
      <c r="M1690" s="279" t="s">
        <v>394</v>
      </c>
      <c r="N1690" s="279" t="s">
        <v>394</v>
      </c>
      <c r="O1690" s="279" t="s">
        <v>394</v>
      </c>
      <c r="P1690" s="315">
        <v>0</v>
      </c>
      <c r="Q1690" s="279" t="s">
        <v>394</v>
      </c>
      <c r="R1690" s="315" t="s">
        <v>394</v>
      </c>
      <c r="S1690" s="279" t="s">
        <v>394</v>
      </c>
      <c r="T1690" s="279" t="s">
        <v>394</v>
      </c>
      <c r="U1690" s="315" t="s">
        <v>394</v>
      </c>
      <c r="V1690" s="315" t="s">
        <v>394</v>
      </c>
      <c r="W1690" s="315" t="s">
        <v>394</v>
      </c>
      <c r="X1690" s="315" t="s">
        <v>394</v>
      </c>
      <c r="Y1690" s="281"/>
      <c r="Z1690" s="315" t="s">
        <v>394</v>
      </c>
      <c r="AA1690" s="315" t="s">
        <v>394</v>
      </c>
      <c r="AB1690" s="281"/>
      <c r="AC1690" s="279" t="s">
        <v>855</v>
      </c>
      <c r="AF1690" s="276" t="str">
        <f>IFERROR(VLOOKUP(A1690,'[1]قوائم الترجمة'!AC$2:AD$2397,1,0),"م")</f>
        <v>م</v>
      </c>
      <c r="AG1690" s="232"/>
      <c r="AH1690" s="233"/>
      <c r="AI1690" s="233"/>
      <c r="AJ1690" s="233"/>
      <c r="AL1690" s="267"/>
      <c r="AM1690" s="235"/>
      <c r="AU1690" s="234"/>
    </row>
    <row r="1691" spans="1:47" ht="21" x14ac:dyDescent="0.4">
      <c r="A1691" s="278">
        <v>119909</v>
      </c>
      <c r="B1691" s="279" t="s">
        <v>4715</v>
      </c>
      <c r="C1691" s="279" t="s">
        <v>68</v>
      </c>
      <c r="D1691" s="279" t="s">
        <v>522</v>
      </c>
      <c r="E1691" s="279" t="s">
        <v>394</v>
      </c>
      <c r="F1691" s="303"/>
      <c r="G1691" s="303"/>
      <c r="H1691" s="279" t="s">
        <v>394</v>
      </c>
      <c r="I1691" s="279" t="s">
        <v>540</v>
      </c>
      <c r="J1691" s="279" t="s">
        <v>394</v>
      </c>
      <c r="K1691" s="315" t="s">
        <v>394</v>
      </c>
      <c r="L1691" s="279" t="s">
        <v>394</v>
      </c>
      <c r="M1691" s="279" t="s">
        <v>394</v>
      </c>
      <c r="N1691" s="279" t="s">
        <v>394</v>
      </c>
      <c r="O1691" s="279" t="s">
        <v>394</v>
      </c>
      <c r="P1691" s="315">
        <v>0</v>
      </c>
      <c r="Q1691" s="279" t="s">
        <v>394</v>
      </c>
      <c r="R1691" s="315" t="s">
        <v>394</v>
      </c>
      <c r="S1691" s="279" t="s">
        <v>394</v>
      </c>
      <c r="T1691" s="279" t="s">
        <v>394</v>
      </c>
      <c r="U1691" s="315" t="s">
        <v>394</v>
      </c>
      <c r="V1691" s="315" t="s">
        <v>394</v>
      </c>
      <c r="W1691" s="315" t="s">
        <v>394</v>
      </c>
      <c r="X1691" s="315" t="s">
        <v>394</v>
      </c>
      <c r="Y1691" s="281"/>
      <c r="Z1691" s="315" t="s">
        <v>394</v>
      </c>
      <c r="AA1691" s="315" t="s">
        <v>394</v>
      </c>
      <c r="AB1691" s="281"/>
      <c r="AC1691" s="279" t="s">
        <v>855</v>
      </c>
      <c r="AF1691" s="276" t="str">
        <f>IFERROR(VLOOKUP(A1691,'[1]قوائم الترجمة'!AC$2:AD$2397,1,0),"م")</f>
        <v>م</v>
      </c>
      <c r="AG1691" s="232"/>
      <c r="AH1691" s="233"/>
      <c r="AI1691" s="233"/>
      <c r="AJ1691" s="233"/>
      <c r="AL1691" s="267"/>
      <c r="AM1691" s="235"/>
      <c r="AU1691" s="234"/>
    </row>
    <row r="1692" spans="1:47" ht="21" x14ac:dyDescent="0.4">
      <c r="A1692" s="278">
        <v>119914</v>
      </c>
      <c r="B1692" s="279" t="s">
        <v>4714</v>
      </c>
      <c r="C1692" s="279" t="s">
        <v>163</v>
      </c>
      <c r="D1692" s="279" t="s">
        <v>567</v>
      </c>
      <c r="E1692" s="279" t="s">
        <v>394</v>
      </c>
      <c r="F1692" s="303"/>
      <c r="G1692" s="303"/>
      <c r="H1692" s="279" t="s">
        <v>394</v>
      </c>
      <c r="I1692" s="279" t="s">
        <v>61</v>
      </c>
      <c r="J1692" s="279" t="s">
        <v>394</v>
      </c>
      <c r="K1692" s="279" t="s">
        <v>394</v>
      </c>
      <c r="L1692" s="279" t="s">
        <v>394</v>
      </c>
      <c r="M1692" s="279" t="s">
        <v>394</v>
      </c>
      <c r="N1692" s="279" t="s">
        <v>394</v>
      </c>
      <c r="O1692" s="279" t="s">
        <v>394</v>
      </c>
      <c r="P1692" s="315">
        <v>0</v>
      </c>
      <c r="Q1692" s="279" t="s">
        <v>394</v>
      </c>
      <c r="R1692" s="315" t="s">
        <v>394</v>
      </c>
      <c r="S1692" s="279" t="s">
        <v>394</v>
      </c>
      <c r="T1692" s="279" t="s">
        <v>394</v>
      </c>
      <c r="U1692" s="315" t="s">
        <v>394</v>
      </c>
      <c r="V1692" s="315" t="s">
        <v>394</v>
      </c>
      <c r="W1692" s="315" t="s">
        <v>394</v>
      </c>
      <c r="X1692" s="315" t="s">
        <v>394</v>
      </c>
      <c r="Y1692" s="281"/>
      <c r="Z1692" s="315" t="s">
        <v>394</v>
      </c>
      <c r="AA1692" s="315" t="s">
        <v>394</v>
      </c>
      <c r="AB1692" s="281"/>
      <c r="AC1692" s="279" t="s">
        <v>855</v>
      </c>
      <c r="AF1692" s="276" t="str">
        <f>IFERROR(VLOOKUP(A1692,'[1]قوائم الترجمة'!AC$2:AD$2397,1,0),"م")</f>
        <v>م</v>
      </c>
      <c r="AG1692" s="232"/>
      <c r="AH1692" s="233"/>
      <c r="AI1692" s="233"/>
      <c r="AJ1692" s="233"/>
      <c r="AL1692" s="267"/>
      <c r="AM1692" s="235"/>
      <c r="AU1692" s="234"/>
    </row>
    <row r="1693" spans="1:47" ht="21" x14ac:dyDescent="0.4">
      <c r="A1693" s="278">
        <v>119915</v>
      </c>
      <c r="B1693" s="279" t="s">
        <v>4712</v>
      </c>
      <c r="C1693" s="279" t="s">
        <v>132</v>
      </c>
      <c r="D1693" s="279" t="s">
        <v>4713</v>
      </c>
      <c r="E1693" s="279" t="s">
        <v>424</v>
      </c>
      <c r="F1693" s="279" t="s">
        <v>8378</v>
      </c>
      <c r="G1693" s="279" t="s">
        <v>8379</v>
      </c>
      <c r="H1693" s="279" t="s">
        <v>7215</v>
      </c>
      <c r="I1693" s="279" t="s">
        <v>61</v>
      </c>
      <c r="J1693" s="279" t="s">
        <v>426</v>
      </c>
      <c r="K1693" s="321">
        <v>2010</v>
      </c>
      <c r="L1693" s="279" t="s">
        <v>404</v>
      </c>
      <c r="M1693" s="279" t="s">
        <v>394</v>
      </c>
      <c r="N1693" s="279" t="s">
        <v>394</v>
      </c>
      <c r="O1693" s="279" t="s">
        <v>394</v>
      </c>
      <c r="P1693" s="315">
        <v>0</v>
      </c>
      <c r="Q1693" s="278"/>
      <c r="S1693" s="279" t="s">
        <v>394</v>
      </c>
      <c r="T1693" s="279" t="s">
        <v>394</v>
      </c>
      <c r="AC1693" s="279" t="s">
        <v>394</v>
      </c>
      <c r="AF1693" s="276">
        <f>IFERROR(VLOOKUP(A1693,'[1]قوائم الترجمة'!AC$2:AD$2397,1,0),"م")</f>
        <v>119915</v>
      </c>
      <c r="AG1693" s="232"/>
      <c r="AH1693" s="233"/>
      <c r="AI1693" s="233"/>
      <c r="AJ1693" s="233"/>
      <c r="AL1693" s="267"/>
      <c r="AM1693" s="235"/>
      <c r="AU1693" s="234"/>
    </row>
    <row r="1694" spans="1:47" ht="21" x14ac:dyDescent="0.4">
      <c r="A1694" s="278">
        <v>119916</v>
      </c>
      <c r="B1694" s="279" t="s">
        <v>4711</v>
      </c>
      <c r="C1694" s="279" t="s">
        <v>476</v>
      </c>
      <c r="D1694" s="279" t="s">
        <v>324</v>
      </c>
      <c r="E1694" s="279" t="s">
        <v>394</v>
      </c>
      <c r="F1694" s="303"/>
      <c r="G1694" s="303"/>
      <c r="H1694" s="279" t="s">
        <v>394</v>
      </c>
      <c r="I1694" s="279" t="s">
        <v>61</v>
      </c>
      <c r="J1694" s="279" t="s">
        <v>394</v>
      </c>
      <c r="K1694" s="279" t="s">
        <v>394</v>
      </c>
      <c r="L1694" s="279" t="s">
        <v>394</v>
      </c>
      <c r="M1694" s="279" t="s">
        <v>394</v>
      </c>
      <c r="N1694" s="279" t="s">
        <v>394</v>
      </c>
      <c r="O1694" s="279" t="s">
        <v>394</v>
      </c>
      <c r="P1694" s="315">
        <v>0</v>
      </c>
      <c r="Q1694" s="279" t="s">
        <v>394</v>
      </c>
      <c r="R1694" s="315" t="s">
        <v>394</v>
      </c>
      <c r="S1694" s="279" t="s">
        <v>394</v>
      </c>
      <c r="T1694" s="279" t="s">
        <v>394</v>
      </c>
      <c r="U1694" s="315" t="s">
        <v>394</v>
      </c>
      <c r="V1694" s="315" t="s">
        <v>394</v>
      </c>
      <c r="W1694" s="315" t="s">
        <v>394</v>
      </c>
      <c r="X1694" s="315" t="s">
        <v>394</v>
      </c>
      <c r="Y1694" s="281"/>
      <c r="Z1694" s="315" t="s">
        <v>394</v>
      </c>
      <c r="AA1694" s="315" t="s">
        <v>394</v>
      </c>
      <c r="AB1694" s="281"/>
      <c r="AC1694" s="279" t="s">
        <v>855</v>
      </c>
      <c r="AF1694" s="276" t="str">
        <f>IFERROR(VLOOKUP(A1694,'[1]قوائم الترجمة'!AC$2:AD$2397,1,0),"م")</f>
        <v>م</v>
      </c>
      <c r="AG1694" s="232"/>
      <c r="AH1694" s="233"/>
      <c r="AI1694" s="233"/>
      <c r="AJ1694" s="233"/>
      <c r="AL1694" s="267"/>
      <c r="AM1694" s="235"/>
      <c r="AO1694" s="236"/>
      <c r="AU1694" s="234"/>
    </row>
    <row r="1695" spans="1:47" ht="21" x14ac:dyDescent="0.4">
      <c r="A1695" s="278">
        <v>119917</v>
      </c>
      <c r="B1695" s="279" t="s">
        <v>4709</v>
      </c>
      <c r="C1695" s="279" t="s">
        <v>747</v>
      </c>
      <c r="D1695" s="279" t="s">
        <v>4710</v>
      </c>
      <c r="E1695" s="279" t="s">
        <v>394</v>
      </c>
      <c r="F1695" s="303"/>
      <c r="G1695" s="303"/>
      <c r="H1695" s="279" t="s">
        <v>394</v>
      </c>
      <c r="I1695" s="279" t="s">
        <v>538</v>
      </c>
      <c r="J1695" s="279" t="s">
        <v>394</v>
      </c>
      <c r="K1695" s="279" t="s">
        <v>394</v>
      </c>
      <c r="L1695" s="279" t="s">
        <v>394</v>
      </c>
      <c r="M1695" s="279" t="s">
        <v>394</v>
      </c>
      <c r="N1695" s="279" t="s">
        <v>394</v>
      </c>
      <c r="O1695" s="279" t="s">
        <v>394</v>
      </c>
      <c r="P1695" s="315">
        <v>0</v>
      </c>
      <c r="Q1695" s="279" t="s">
        <v>394</v>
      </c>
      <c r="R1695" s="315" t="s">
        <v>394</v>
      </c>
      <c r="S1695" s="279" t="s">
        <v>394</v>
      </c>
      <c r="T1695" s="279" t="s">
        <v>394</v>
      </c>
      <c r="U1695" s="315" t="s">
        <v>394</v>
      </c>
      <c r="V1695" s="315" t="s">
        <v>394</v>
      </c>
      <c r="W1695" s="315" t="s">
        <v>394</v>
      </c>
      <c r="X1695" s="315" t="s">
        <v>394</v>
      </c>
      <c r="Y1695" s="281"/>
      <c r="Z1695" s="315" t="s">
        <v>394</v>
      </c>
      <c r="AA1695" s="315" t="s">
        <v>394</v>
      </c>
      <c r="AB1695" s="281"/>
      <c r="AC1695" s="279" t="s">
        <v>394</v>
      </c>
      <c r="AF1695" s="276" t="str">
        <f>IFERROR(VLOOKUP(A1695,'[1]قوائم الترجمة'!AC$2:AD$2397,1,0),"م")</f>
        <v>م</v>
      </c>
      <c r="AG1695" s="232"/>
      <c r="AH1695" s="233"/>
      <c r="AI1695" s="233"/>
      <c r="AJ1695" s="233"/>
      <c r="AL1695" s="267"/>
      <c r="AM1695" s="235"/>
      <c r="AU1695" s="234"/>
    </row>
    <row r="1696" spans="1:47" ht="21" x14ac:dyDescent="0.4">
      <c r="A1696" s="278">
        <v>119918</v>
      </c>
      <c r="B1696" s="279" t="s">
        <v>7263</v>
      </c>
      <c r="C1696" s="279" t="s">
        <v>7264</v>
      </c>
      <c r="D1696" s="279" t="s">
        <v>7265</v>
      </c>
      <c r="E1696" s="279" t="s">
        <v>394</v>
      </c>
      <c r="F1696" s="303"/>
      <c r="G1696" s="303"/>
      <c r="H1696" s="279" t="s">
        <v>394</v>
      </c>
      <c r="I1696" s="279" t="s">
        <v>540</v>
      </c>
      <c r="J1696" s="279" t="s">
        <v>394</v>
      </c>
      <c r="K1696" s="279" t="s">
        <v>394</v>
      </c>
      <c r="L1696" s="279" t="s">
        <v>394</v>
      </c>
      <c r="M1696" s="279" t="s">
        <v>394</v>
      </c>
      <c r="N1696" s="279" t="s">
        <v>394</v>
      </c>
      <c r="O1696" s="279" t="s">
        <v>394</v>
      </c>
      <c r="P1696" s="315">
        <v>0</v>
      </c>
      <c r="Q1696" s="279" t="s">
        <v>394</v>
      </c>
      <c r="R1696" s="315" t="s">
        <v>394</v>
      </c>
      <c r="S1696" s="279" t="s">
        <v>394</v>
      </c>
      <c r="T1696" s="279" t="s">
        <v>394</v>
      </c>
      <c r="U1696" s="315" t="s">
        <v>394</v>
      </c>
      <c r="V1696" s="315" t="s">
        <v>394</v>
      </c>
      <c r="W1696" s="315" t="s">
        <v>394</v>
      </c>
      <c r="X1696" s="315" t="s">
        <v>394</v>
      </c>
      <c r="Y1696" s="281"/>
      <c r="Z1696" s="315" t="s">
        <v>394</v>
      </c>
      <c r="AA1696" s="315" t="s">
        <v>394</v>
      </c>
      <c r="AB1696" s="281"/>
      <c r="AC1696" s="279" t="s">
        <v>855</v>
      </c>
      <c r="AF1696" s="276" t="str">
        <f>IFERROR(VLOOKUP(A1696,'[1]قوائم الترجمة'!AC$2:AD$2397,1,0),"م")</f>
        <v>م</v>
      </c>
      <c r="AG1696" s="245"/>
      <c r="AH1696" s="246"/>
      <c r="AI1696" s="246"/>
      <c r="AJ1696" s="246"/>
      <c r="AL1696" s="267"/>
      <c r="AM1696" s="235"/>
      <c r="AU1696" s="234"/>
    </row>
    <row r="1697" spans="1:47" ht="21" x14ac:dyDescent="0.4">
      <c r="A1697" s="278">
        <v>119919</v>
      </c>
      <c r="B1697" s="279" t="s">
        <v>7271</v>
      </c>
      <c r="C1697" s="279" t="s">
        <v>7272</v>
      </c>
      <c r="D1697" s="279" t="s">
        <v>310</v>
      </c>
      <c r="E1697" s="279" t="s">
        <v>394</v>
      </c>
      <c r="F1697" s="303"/>
      <c r="G1697" s="303"/>
      <c r="H1697" s="279" t="s">
        <v>394</v>
      </c>
      <c r="I1697" s="279" t="s">
        <v>540</v>
      </c>
      <c r="J1697" s="279" t="s">
        <v>394</v>
      </c>
      <c r="K1697" s="279" t="s">
        <v>394</v>
      </c>
      <c r="L1697" s="279" t="s">
        <v>394</v>
      </c>
      <c r="M1697" s="279" t="s">
        <v>394</v>
      </c>
      <c r="N1697" s="279" t="s">
        <v>394</v>
      </c>
      <c r="O1697" s="279" t="s">
        <v>394</v>
      </c>
      <c r="P1697" s="315">
        <v>0</v>
      </c>
      <c r="Q1697" s="279" t="s">
        <v>394</v>
      </c>
      <c r="R1697" s="315" t="s">
        <v>394</v>
      </c>
      <c r="S1697" s="279" t="s">
        <v>394</v>
      </c>
      <c r="T1697" s="279" t="s">
        <v>394</v>
      </c>
      <c r="U1697" s="315" t="s">
        <v>394</v>
      </c>
      <c r="V1697" s="315" t="s">
        <v>394</v>
      </c>
      <c r="W1697" s="315" t="s">
        <v>394</v>
      </c>
      <c r="X1697" s="315" t="s">
        <v>394</v>
      </c>
      <c r="Y1697" s="281"/>
      <c r="Z1697" s="315" t="s">
        <v>394</v>
      </c>
      <c r="AA1697" s="315" t="s">
        <v>394</v>
      </c>
      <c r="AB1697" s="281"/>
      <c r="AC1697" s="279" t="s">
        <v>855</v>
      </c>
      <c r="AF1697" s="276" t="str">
        <f>IFERROR(VLOOKUP(A1697,'[1]قوائم الترجمة'!AC$2:AD$2397,1,0),"م")</f>
        <v>م</v>
      </c>
      <c r="AG1697" s="232"/>
      <c r="AH1697" s="233"/>
      <c r="AI1697" s="233"/>
      <c r="AJ1697" s="233"/>
      <c r="AL1697" s="267"/>
      <c r="AM1697" s="235"/>
      <c r="AO1697" s="236"/>
      <c r="AU1697" s="234"/>
    </row>
    <row r="1698" spans="1:47" ht="21" x14ac:dyDescent="0.4">
      <c r="A1698" s="278">
        <v>119923</v>
      </c>
      <c r="B1698" s="279" t="s">
        <v>4707</v>
      </c>
      <c r="C1698" s="279" t="s">
        <v>4708</v>
      </c>
      <c r="D1698" s="279" t="s">
        <v>333</v>
      </c>
      <c r="E1698" s="279" t="s">
        <v>394</v>
      </c>
      <c r="F1698" s="303"/>
      <c r="G1698" s="303"/>
      <c r="H1698" s="279" t="s">
        <v>394</v>
      </c>
      <c r="I1698" s="279" t="s">
        <v>540</v>
      </c>
      <c r="J1698" s="279" t="s">
        <v>394</v>
      </c>
      <c r="K1698" s="315" t="s">
        <v>394</v>
      </c>
      <c r="L1698" s="279" t="s">
        <v>394</v>
      </c>
      <c r="M1698" s="279" t="s">
        <v>394</v>
      </c>
      <c r="N1698" s="279" t="s">
        <v>394</v>
      </c>
      <c r="O1698" s="279" t="s">
        <v>394</v>
      </c>
      <c r="P1698" s="315">
        <v>0</v>
      </c>
      <c r="Q1698" s="279" t="s">
        <v>394</v>
      </c>
      <c r="R1698" s="315" t="s">
        <v>394</v>
      </c>
      <c r="S1698" s="279" t="s">
        <v>394</v>
      </c>
      <c r="T1698" s="279" t="s">
        <v>394</v>
      </c>
      <c r="U1698" s="315" t="s">
        <v>394</v>
      </c>
      <c r="V1698" s="315" t="s">
        <v>394</v>
      </c>
      <c r="W1698" s="315" t="s">
        <v>394</v>
      </c>
      <c r="X1698" s="315" t="s">
        <v>394</v>
      </c>
      <c r="Y1698" s="281"/>
      <c r="Z1698" s="315" t="s">
        <v>394</v>
      </c>
      <c r="AA1698" s="315" t="s">
        <v>394</v>
      </c>
      <c r="AB1698" s="281"/>
      <c r="AC1698" s="279" t="s">
        <v>855</v>
      </c>
      <c r="AF1698" s="276" t="str">
        <f>IFERROR(VLOOKUP(A1698,'[1]قوائم الترجمة'!AC$2:AD$2397,1,0),"م")</f>
        <v>م</v>
      </c>
      <c r="AG1698" s="232"/>
      <c r="AH1698" s="233"/>
      <c r="AI1698" s="233"/>
      <c r="AJ1698" s="233"/>
      <c r="AL1698" s="267"/>
      <c r="AM1698" s="235"/>
      <c r="AO1698" s="236"/>
      <c r="AU1698" s="234"/>
    </row>
    <row r="1699" spans="1:47" ht="21" x14ac:dyDescent="0.4">
      <c r="A1699" s="278">
        <v>119925</v>
      </c>
      <c r="B1699" s="279" t="s">
        <v>7292</v>
      </c>
      <c r="C1699" s="279" t="s">
        <v>345</v>
      </c>
      <c r="D1699" s="279" t="s">
        <v>7293</v>
      </c>
      <c r="E1699" s="279" t="s">
        <v>394</v>
      </c>
      <c r="F1699" s="303"/>
      <c r="G1699" s="303"/>
      <c r="H1699" s="279" t="s">
        <v>394</v>
      </c>
      <c r="I1699" s="279" t="s">
        <v>540</v>
      </c>
      <c r="J1699" s="279" t="s">
        <v>394</v>
      </c>
      <c r="K1699" s="279" t="s">
        <v>394</v>
      </c>
      <c r="L1699" s="279" t="s">
        <v>394</v>
      </c>
      <c r="M1699" s="279" t="s">
        <v>394</v>
      </c>
      <c r="N1699" s="279" t="s">
        <v>394</v>
      </c>
      <c r="O1699" s="279" t="s">
        <v>394</v>
      </c>
      <c r="P1699" s="315">
        <v>0</v>
      </c>
      <c r="Q1699" s="279" t="s">
        <v>394</v>
      </c>
      <c r="R1699" s="315" t="s">
        <v>394</v>
      </c>
      <c r="S1699" s="279" t="s">
        <v>394</v>
      </c>
      <c r="T1699" s="279" t="s">
        <v>394</v>
      </c>
      <c r="U1699" s="315" t="s">
        <v>394</v>
      </c>
      <c r="V1699" s="315" t="s">
        <v>394</v>
      </c>
      <c r="W1699" s="315" t="s">
        <v>394</v>
      </c>
      <c r="X1699" s="315" t="s">
        <v>394</v>
      </c>
      <c r="Y1699" s="281"/>
      <c r="Z1699" s="315" t="s">
        <v>394</v>
      </c>
      <c r="AA1699" s="315" t="s">
        <v>394</v>
      </c>
      <c r="AB1699" s="281"/>
      <c r="AC1699" s="279" t="s">
        <v>855</v>
      </c>
      <c r="AF1699" s="276" t="str">
        <f>IFERROR(VLOOKUP(A1699,'[1]قوائم الترجمة'!AC$2:AD$2397,1,0),"م")</f>
        <v>م</v>
      </c>
      <c r="AG1699" s="232"/>
      <c r="AH1699" s="233"/>
      <c r="AI1699" s="233"/>
      <c r="AJ1699" s="233"/>
      <c r="AL1699" s="267"/>
      <c r="AM1699" s="235"/>
      <c r="AU1699" s="234"/>
    </row>
    <row r="1700" spans="1:47" ht="21" x14ac:dyDescent="0.4">
      <c r="A1700" s="278">
        <v>119933</v>
      </c>
      <c r="B1700" s="279" t="s">
        <v>4706</v>
      </c>
      <c r="C1700" s="279" t="s">
        <v>71</v>
      </c>
      <c r="D1700" s="279" t="s">
        <v>309</v>
      </c>
      <c r="E1700" s="279" t="s">
        <v>424</v>
      </c>
      <c r="F1700" s="279" t="s">
        <v>9261</v>
      </c>
      <c r="G1700" s="279" t="s">
        <v>402</v>
      </c>
      <c r="H1700" s="279" t="s">
        <v>425</v>
      </c>
      <c r="I1700" s="279" t="s">
        <v>67</v>
      </c>
      <c r="J1700" s="279" t="s">
        <v>426</v>
      </c>
      <c r="K1700" s="321">
        <v>2009</v>
      </c>
      <c r="L1700" s="279" t="s">
        <v>402</v>
      </c>
      <c r="M1700" s="279" t="s">
        <v>394</v>
      </c>
      <c r="N1700" s="279" t="s">
        <v>394</v>
      </c>
      <c r="O1700" s="279" t="s">
        <v>394</v>
      </c>
      <c r="P1700" s="315">
        <v>0</v>
      </c>
      <c r="Q1700" s="278"/>
      <c r="S1700" s="279" t="s">
        <v>394</v>
      </c>
      <c r="T1700" s="279" t="s">
        <v>394</v>
      </c>
      <c r="AC1700" s="279" t="s">
        <v>394</v>
      </c>
      <c r="AF1700" s="276">
        <f>IFERROR(VLOOKUP(A1700,'[1]قوائم الترجمة'!AC$2:AD$2397,1,0),"م")</f>
        <v>119933</v>
      </c>
      <c r="AG1700" s="232"/>
      <c r="AH1700" s="233"/>
      <c r="AI1700" s="233"/>
      <c r="AJ1700" s="233"/>
      <c r="AL1700" s="267"/>
      <c r="AM1700" s="235"/>
      <c r="AO1700" s="236"/>
      <c r="AU1700" s="234"/>
    </row>
    <row r="1701" spans="1:47" ht="21" x14ac:dyDescent="0.4">
      <c r="A1701" s="278">
        <v>119938</v>
      </c>
      <c r="B1701" s="279" t="s">
        <v>4705</v>
      </c>
      <c r="C1701" s="279" t="s">
        <v>97</v>
      </c>
      <c r="D1701" s="279" t="s">
        <v>266</v>
      </c>
      <c r="E1701" s="279" t="s">
        <v>394</v>
      </c>
      <c r="F1701" s="303"/>
      <c r="G1701" s="303"/>
      <c r="H1701" s="279" t="s">
        <v>394</v>
      </c>
      <c r="I1701" s="279" t="s">
        <v>61</v>
      </c>
      <c r="J1701" s="279" t="s">
        <v>394</v>
      </c>
      <c r="K1701" s="315" t="s">
        <v>394</v>
      </c>
      <c r="L1701" s="279" t="s">
        <v>394</v>
      </c>
      <c r="M1701" s="279" t="s">
        <v>394</v>
      </c>
      <c r="N1701" s="279" t="s">
        <v>394</v>
      </c>
      <c r="O1701" s="279" t="s">
        <v>394</v>
      </c>
      <c r="P1701" s="315">
        <v>0</v>
      </c>
      <c r="Q1701" s="279" t="s">
        <v>394</v>
      </c>
      <c r="R1701" s="315" t="s">
        <v>394</v>
      </c>
      <c r="S1701" s="279" t="s">
        <v>394</v>
      </c>
      <c r="T1701" s="279" t="s">
        <v>394</v>
      </c>
      <c r="U1701" s="315" t="s">
        <v>394</v>
      </c>
      <c r="V1701" s="315" t="s">
        <v>394</v>
      </c>
      <c r="W1701" s="315" t="s">
        <v>394</v>
      </c>
      <c r="X1701" s="315" t="s">
        <v>394</v>
      </c>
      <c r="Y1701" s="281"/>
      <c r="Z1701" s="315" t="s">
        <v>394</v>
      </c>
      <c r="AA1701" s="315" t="s">
        <v>394</v>
      </c>
      <c r="AB1701" s="281"/>
      <c r="AC1701" s="279" t="s">
        <v>394</v>
      </c>
      <c r="AF1701" s="276" t="str">
        <f>IFERROR(VLOOKUP(A1701,'[1]قوائم الترجمة'!AC$2:AD$2397,1,0),"م")</f>
        <v>م</v>
      </c>
      <c r="AG1701" s="232"/>
      <c r="AH1701" s="233"/>
      <c r="AI1701" s="233"/>
      <c r="AJ1701" s="233"/>
      <c r="AL1701" s="267"/>
      <c r="AM1701" s="235"/>
      <c r="AO1701" s="236"/>
      <c r="AU1701" s="234"/>
    </row>
    <row r="1702" spans="1:47" ht="21" x14ac:dyDescent="0.4">
      <c r="A1702" s="278">
        <v>119939</v>
      </c>
      <c r="B1702" s="279" t="s">
        <v>7337</v>
      </c>
      <c r="C1702" s="279" t="s">
        <v>87</v>
      </c>
      <c r="D1702" s="279" t="s">
        <v>7215</v>
      </c>
      <c r="E1702" s="279" t="s">
        <v>394</v>
      </c>
      <c r="F1702" s="303"/>
      <c r="G1702" s="303"/>
      <c r="H1702" s="279" t="s">
        <v>394</v>
      </c>
      <c r="I1702" s="279" t="s">
        <v>539</v>
      </c>
      <c r="J1702" s="279" t="s">
        <v>394</v>
      </c>
      <c r="K1702" s="279" t="s">
        <v>394</v>
      </c>
      <c r="L1702" s="279" t="s">
        <v>394</v>
      </c>
      <c r="M1702" s="279" t="s">
        <v>394</v>
      </c>
      <c r="N1702" s="279" t="s">
        <v>394</v>
      </c>
      <c r="O1702" s="279" t="s">
        <v>394</v>
      </c>
      <c r="P1702" s="315">
        <v>0</v>
      </c>
      <c r="Q1702" s="279" t="s">
        <v>394</v>
      </c>
      <c r="R1702" s="315" t="s">
        <v>394</v>
      </c>
      <c r="S1702" s="279" t="s">
        <v>394</v>
      </c>
      <c r="T1702" s="279" t="s">
        <v>394</v>
      </c>
      <c r="U1702" s="315" t="s">
        <v>394</v>
      </c>
      <c r="V1702" s="315" t="s">
        <v>394</v>
      </c>
      <c r="W1702" s="315" t="s">
        <v>394</v>
      </c>
      <c r="X1702" s="315" t="s">
        <v>394</v>
      </c>
      <c r="Y1702" s="281"/>
      <c r="Z1702" s="315" t="s">
        <v>394</v>
      </c>
      <c r="AA1702" s="315" t="s">
        <v>394</v>
      </c>
      <c r="AB1702" s="281"/>
      <c r="AC1702" s="279" t="s">
        <v>855</v>
      </c>
      <c r="AF1702" s="276" t="str">
        <f>IFERROR(VLOOKUP(A1702,'[1]قوائم الترجمة'!AC$2:AD$2397,1,0),"م")</f>
        <v>م</v>
      </c>
      <c r="AG1702" s="232"/>
      <c r="AH1702" s="233"/>
      <c r="AI1702" s="233"/>
      <c r="AJ1702" s="233"/>
      <c r="AL1702" s="267"/>
      <c r="AM1702" s="235"/>
      <c r="AO1702" s="236"/>
      <c r="AU1702" s="234"/>
    </row>
    <row r="1703" spans="1:47" ht="21" x14ac:dyDescent="0.4">
      <c r="A1703" s="278">
        <v>119940</v>
      </c>
      <c r="B1703" s="279" t="s">
        <v>4703</v>
      </c>
      <c r="C1703" s="279" t="s">
        <v>4704</v>
      </c>
      <c r="D1703" s="279" t="s">
        <v>773</v>
      </c>
      <c r="E1703" s="279" t="s">
        <v>424</v>
      </c>
      <c r="F1703" s="279" t="s">
        <v>9262</v>
      </c>
      <c r="G1703" s="279" t="s">
        <v>402</v>
      </c>
      <c r="H1703" s="279" t="s">
        <v>425</v>
      </c>
      <c r="I1703" s="279" t="s">
        <v>538</v>
      </c>
      <c r="J1703" s="279" t="s">
        <v>403</v>
      </c>
      <c r="K1703" s="280">
        <v>1985</v>
      </c>
      <c r="L1703" s="279" t="s">
        <v>402</v>
      </c>
      <c r="M1703" s="279" t="s">
        <v>394</v>
      </c>
      <c r="N1703" s="279" t="s">
        <v>9263</v>
      </c>
      <c r="O1703" s="279" t="s">
        <v>8429</v>
      </c>
      <c r="P1703" s="279">
        <v>80000</v>
      </c>
      <c r="Q1703" s="278"/>
      <c r="S1703" s="279" t="s">
        <v>394</v>
      </c>
      <c r="T1703" s="279"/>
      <c r="AC1703" s="279" t="s">
        <v>394</v>
      </c>
      <c r="AF1703" s="276">
        <f>IFERROR(VLOOKUP(A1703,'[1]قوائم الترجمة'!AC$2:AD$2397,1,0),"م")</f>
        <v>119940</v>
      </c>
      <c r="AG1703" s="232"/>
      <c r="AH1703" s="233"/>
      <c r="AI1703" s="233"/>
      <c r="AJ1703" s="233"/>
      <c r="AL1703" s="267"/>
      <c r="AM1703" s="235"/>
      <c r="AO1703" s="236"/>
      <c r="AU1703" s="234"/>
    </row>
    <row r="1704" spans="1:47" ht="21" x14ac:dyDescent="0.4">
      <c r="A1704" s="278">
        <v>119941</v>
      </c>
      <c r="B1704" s="279" t="s">
        <v>4702</v>
      </c>
      <c r="C1704" s="279" t="s">
        <v>132</v>
      </c>
      <c r="D1704" s="279" t="s">
        <v>239</v>
      </c>
      <c r="E1704" s="279" t="s">
        <v>5660</v>
      </c>
      <c r="F1704" s="279" t="s">
        <v>9264</v>
      </c>
      <c r="G1704" s="279" t="s">
        <v>402</v>
      </c>
      <c r="H1704" s="279" t="s">
        <v>425</v>
      </c>
      <c r="I1704" s="279" t="s">
        <v>61</v>
      </c>
      <c r="J1704" s="279" t="s">
        <v>8112</v>
      </c>
      <c r="K1704" s="280">
        <v>2017</v>
      </c>
      <c r="L1704" s="279" t="s">
        <v>402</v>
      </c>
      <c r="M1704" s="279" t="s">
        <v>394</v>
      </c>
      <c r="N1704" s="279" t="s">
        <v>9265</v>
      </c>
      <c r="O1704" s="279" t="s">
        <v>8447</v>
      </c>
      <c r="P1704" s="279">
        <v>35000</v>
      </c>
      <c r="Q1704" s="278"/>
      <c r="S1704" s="279" t="s">
        <v>394</v>
      </c>
      <c r="T1704" s="279"/>
      <c r="AC1704" s="279" t="s">
        <v>394</v>
      </c>
      <c r="AF1704" s="276">
        <f>IFERROR(VLOOKUP(A1704,'[1]قوائم الترجمة'!AC$2:AD$2397,1,0),"م")</f>
        <v>119941</v>
      </c>
      <c r="AG1704" s="232"/>
      <c r="AH1704" s="233"/>
      <c r="AI1704" s="233"/>
      <c r="AJ1704" s="233"/>
      <c r="AL1704" s="267"/>
      <c r="AM1704" s="235"/>
      <c r="AO1704" s="236"/>
      <c r="AU1704" s="234"/>
    </row>
    <row r="1705" spans="1:47" ht="21" x14ac:dyDescent="0.4">
      <c r="A1705" s="278">
        <v>119942</v>
      </c>
      <c r="B1705" s="279" t="s">
        <v>4700</v>
      </c>
      <c r="C1705" s="279" t="s">
        <v>4018</v>
      </c>
      <c r="D1705" s="279" t="s">
        <v>4701</v>
      </c>
      <c r="E1705" s="279" t="s">
        <v>424</v>
      </c>
      <c r="F1705" s="279" t="s">
        <v>8378</v>
      </c>
      <c r="G1705" s="279" t="s">
        <v>8379</v>
      </c>
      <c r="H1705" s="279" t="s">
        <v>7215</v>
      </c>
      <c r="I1705" s="279" t="s">
        <v>67</v>
      </c>
      <c r="J1705" s="279" t="s">
        <v>7215</v>
      </c>
      <c r="K1705" s="280">
        <v>0</v>
      </c>
      <c r="L1705" s="279" t="s">
        <v>7215</v>
      </c>
      <c r="M1705" s="279" t="s">
        <v>394</v>
      </c>
      <c r="N1705" s="279" t="s">
        <v>394</v>
      </c>
      <c r="O1705" s="279" t="s">
        <v>394</v>
      </c>
      <c r="P1705" s="315">
        <v>0</v>
      </c>
      <c r="Q1705" s="278"/>
      <c r="S1705" s="279" t="s">
        <v>394</v>
      </c>
      <c r="T1705" s="279" t="s">
        <v>394</v>
      </c>
      <c r="AC1705" s="279" t="s">
        <v>394</v>
      </c>
      <c r="AF1705" s="276">
        <f>IFERROR(VLOOKUP(A1705,'[1]قوائم الترجمة'!AC$2:AD$2397,1,0),"م")</f>
        <v>119942</v>
      </c>
      <c r="AG1705" s="232"/>
      <c r="AH1705" s="233"/>
      <c r="AI1705" s="233"/>
      <c r="AJ1705" s="233"/>
      <c r="AL1705" s="267"/>
      <c r="AM1705" s="235"/>
      <c r="AO1705" s="236"/>
      <c r="AU1705" s="234"/>
    </row>
    <row r="1706" spans="1:47" ht="21" x14ac:dyDescent="0.4">
      <c r="A1706" s="278">
        <v>119943</v>
      </c>
      <c r="B1706" s="279" t="s">
        <v>7338</v>
      </c>
      <c r="C1706" s="279" t="s">
        <v>7339</v>
      </c>
      <c r="D1706" s="279" t="s">
        <v>287</v>
      </c>
      <c r="E1706" s="279" t="s">
        <v>394</v>
      </c>
      <c r="F1706" s="303"/>
      <c r="G1706" s="303"/>
      <c r="H1706" s="279" t="s">
        <v>394</v>
      </c>
      <c r="I1706" s="279" t="s">
        <v>540</v>
      </c>
      <c r="J1706" s="279" t="s">
        <v>394</v>
      </c>
      <c r="K1706" s="279" t="s">
        <v>394</v>
      </c>
      <c r="L1706" s="279" t="s">
        <v>394</v>
      </c>
      <c r="M1706" s="279" t="s">
        <v>394</v>
      </c>
      <c r="N1706" s="279" t="s">
        <v>394</v>
      </c>
      <c r="O1706" s="279" t="s">
        <v>394</v>
      </c>
      <c r="P1706" s="315">
        <v>0</v>
      </c>
      <c r="Q1706" s="279" t="s">
        <v>394</v>
      </c>
      <c r="R1706" s="315" t="s">
        <v>394</v>
      </c>
      <c r="S1706" s="279" t="s">
        <v>394</v>
      </c>
      <c r="T1706" s="279" t="s">
        <v>394</v>
      </c>
      <c r="U1706" s="315" t="s">
        <v>394</v>
      </c>
      <c r="V1706" s="315" t="s">
        <v>394</v>
      </c>
      <c r="W1706" s="315" t="s">
        <v>394</v>
      </c>
      <c r="X1706" s="315" t="s">
        <v>394</v>
      </c>
      <c r="Y1706" s="281"/>
      <c r="Z1706" s="315" t="s">
        <v>394</v>
      </c>
      <c r="AA1706" s="315" t="s">
        <v>394</v>
      </c>
      <c r="AB1706" s="281"/>
      <c r="AC1706" s="279" t="s">
        <v>855</v>
      </c>
      <c r="AF1706" s="276" t="str">
        <f>IFERROR(VLOOKUP(A1706,'[1]قوائم الترجمة'!AC$2:AD$2397,1,0),"م")</f>
        <v>م</v>
      </c>
      <c r="AG1706" s="245"/>
      <c r="AH1706" s="246"/>
      <c r="AI1706" s="246"/>
      <c r="AJ1706" s="246"/>
      <c r="AL1706" s="267"/>
      <c r="AM1706" s="235"/>
      <c r="AO1706" s="247"/>
      <c r="AU1706" s="234"/>
    </row>
    <row r="1707" spans="1:47" ht="21" x14ac:dyDescent="0.4">
      <c r="A1707" s="278">
        <v>119946</v>
      </c>
      <c r="B1707" s="279" t="s">
        <v>4699</v>
      </c>
      <c r="C1707" s="279" t="s">
        <v>103</v>
      </c>
      <c r="D1707" s="279" t="s">
        <v>762</v>
      </c>
      <c r="E1707" s="279" t="s">
        <v>394</v>
      </c>
      <c r="F1707" s="303"/>
      <c r="G1707" s="303"/>
      <c r="H1707" s="279" t="s">
        <v>394</v>
      </c>
      <c r="I1707" s="279" t="s">
        <v>538</v>
      </c>
      <c r="J1707" s="279" t="s">
        <v>394</v>
      </c>
      <c r="K1707" s="279" t="s">
        <v>394</v>
      </c>
      <c r="L1707" s="279" t="s">
        <v>394</v>
      </c>
      <c r="M1707" s="279" t="s">
        <v>394</v>
      </c>
      <c r="N1707" s="279" t="s">
        <v>394</v>
      </c>
      <c r="O1707" s="279" t="s">
        <v>394</v>
      </c>
      <c r="P1707" s="315">
        <v>0</v>
      </c>
      <c r="Q1707" s="279" t="s">
        <v>394</v>
      </c>
      <c r="R1707" s="315" t="s">
        <v>394</v>
      </c>
      <c r="S1707" s="279" t="s">
        <v>394</v>
      </c>
      <c r="T1707" s="279" t="s">
        <v>394</v>
      </c>
      <c r="U1707" s="315" t="s">
        <v>394</v>
      </c>
      <c r="V1707" s="315" t="s">
        <v>394</v>
      </c>
      <c r="W1707" s="315" t="s">
        <v>394</v>
      </c>
      <c r="X1707" s="315" t="s">
        <v>394</v>
      </c>
      <c r="Y1707" s="281"/>
      <c r="Z1707" s="315" t="s">
        <v>394</v>
      </c>
      <c r="AA1707" s="315" t="s">
        <v>394</v>
      </c>
      <c r="AB1707" s="281"/>
      <c r="AC1707" s="279" t="s">
        <v>394</v>
      </c>
      <c r="AF1707" s="276" t="str">
        <f>IFERROR(VLOOKUP(A1707,'[1]قوائم الترجمة'!AC$2:AD$2397,1,0),"م")</f>
        <v>م</v>
      </c>
      <c r="AG1707" s="232"/>
      <c r="AH1707" s="233"/>
      <c r="AI1707" s="233"/>
      <c r="AJ1707" s="233"/>
      <c r="AL1707" s="267"/>
      <c r="AM1707" s="235"/>
      <c r="AO1707" s="236"/>
      <c r="AU1707" s="234"/>
    </row>
    <row r="1708" spans="1:47" ht="21" x14ac:dyDescent="0.4">
      <c r="A1708" s="278">
        <v>119947</v>
      </c>
      <c r="B1708" s="279" t="s">
        <v>7347</v>
      </c>
      <c r="C1708" s="279" t="s">
        <v>73</v>
      </c>
      <c r="D1708" s="279" t="s">
        <v>314</v>
      </c>
      <c r="E1708" s="279" t="s">
        <v>394</v>
      </c>
      <c r="F1708" s="303"/>
      <c r="G1708" s="303"/>
      <c r="H1708" s="279" t="s">
        <v>394</v>
      </c>
      <c r="I1708" s="279" t="s">
        <v>540</v>
      </c>
      <c r="J1708" s="279" t="s">
        <v>394</v>
      </c>
      <c r="K1708" s="279" t="s">
        <v>394</v>
      </c>
      <c r="L1708" s="279" t="s">
        <v>394</v>
      </c>
      <c r="M1708" s="279" t="s">
        <v>394</v>
      </c>
      <c r="N1708" s="279" t="s">
        <v>394</v>
      </c>
      <c r="O1708" s="279" t="s">
        <v>394</v>
      </c>
      <c r="P1708" s="315">
        <v>0</v>
      </c>
      <c r="Q1708" s="279" t="s">
        <v>394</v>
      </c>
      <c r="R1708" s="315" t="s">
        <v>394</v>
      </c>
      <c r="S1708" s="279" t="s">
        <v>394</v>
      </c>
      <c r="T1708" s="279" t="s">
        <v>394</v>
      </c>
      <c r="U1708" s="315" t="s">
        <v>394</v>
      </c>
      <c r="V1708" s="315" t="s">
        <v>394</v>
      </c>
      <c r="W1708" s="315" t="s">
        <v>394</v>
      </c>
      <c r="X1708" s="315" t="s">
        <v>394</v>
      </c>
      <c r="Y1708" s="281"/>
      <c r="Z1708" s="315" t="s">
        <v>394</v>
      </c>
      <c r="AA1708" s="315" t="s">
        <v>394</v>
      </c>
      <c r="AB1708" s="281"/>
      <c r="AC1708" s="279" t="s">
        <v>855</v>
      </c>
      <c r="AF1708" s="276" t="str">
        <f>IFERROR(VLOOKUP(A1708,'[1]قوائم الترجمة'!AC$2:AD$2397,1,0),"م")</f>
        <v>م</v>
      </c>
      <c r="AG1708" s="232"/>
      <c r="AH1708" s="233"/>
      <c r="AI1708" s="233"/>
      <c r="AJ1708" s="233"/>
      <c r="AL1708" s="267"/>
      <c r="AM1708" s="235"/>
      <c r="AU1708" s="234"/>
    </row>
    <row r="1709" spans="1:47" ht="21" x14ac:dyDescent="0.4">
      <c r="A1709" s="278">
        <v>119950</v>
      </c>
      <c r="B1709" s="279" t="s">
        <v>4698</v>
      </c>
      <c r="C1709" s="279" t="s">
        <v>1366</v>
      </c>
      <c r="D1709" s="279" t="s">
        <v>262</v>
      </c>
      <c r="E1709" s="279" t="s">
        <v>394</v>
      </c>
      <c r="F1709" s="303"/>
      <c r="G1709" s="303"/>
      <c r="H1709" s="279" t="s">
        <v>394</v>
      </c>
      <c r="I1709" s="279" t="s">
        <v>61</v>
      </c>
      <c r="J1709" s="279" t="s">
        <v>394</v>
      </c>
      <c r="K1709" s="315" t="s">
        <v>394</v>
      </c>
      <c r="L1709" s="279" t="s">
        <v>394</v>
      </c>
      <c r="M1709" s="279" t="s">
        <v>394</v>
      </c>
      <c r="N1709" s="279" t="s">
        <v>394</v>
      </c>
      <c r="O1709" s="279" t="s">
        <v>394</v>
      </c>
      <c r="P1709" s="315">
        <v>0</v>
      </c>
      <c r="Q1709" s="279" t="s">
        <v>394</v>
      </c>
      <c r="R1709" s="315" t="s">
        <v>394</v>
      </c>
      <c r="S1709" s="279" t="s">
        <v>394</v>
      </c>
      <c r="T1709" s="279" t="s">
        <v>394</v>
      </c>
      <c r="U1709" s="315" t="s">
        <v>394</v>
      </c>
      <c r="V1709" s="315" t="s">
        <v>394</v>
      </c>
      <c r="W1709" s="315" t="s">
        <v>394</v>
      </c>
      <c r="X1709" s="315" t="s">
        <v>394</v>
      </c>
      <c r="Y1709" s="281"/>
      <c r="Z1709" s="315" t="s">
        <v>394</v>
      </c>
      <c r="AA1709" s="315" t="s">
        <v>394</v>
      </c>
      <c r="AB1709" s="281"/>
      <c r="AC1709" s="279" t="s">
        <v>855</v>
      </c>
      <c r="AF1709" s="276" t="str">
        <f>IFERROR(VLOOKUP(A1709,'[1]قوائم الترجمة'!AC$2:AD$2397,1,0),"م")</f>
        <v>م</v>
      </c>
      <c r="AG1709" s="232"/>
      <c r="AH1709" s="233"/>
      <c r="AI1709" s="233"/>
      <c r="AJ1709" s="233"/>
      <c r="AL1709" s="267"/>
      <c r="AM1709" s="235"/>
      <c r="AO1709" s="236"/>
      <c r="AU1709" s="234"/>
    </row>
    <row r="1710" spans="1:47" ht="21" x14ac:dyDescent="0.4">
      <c r="A1710" s="278">
        <v>119957</v>
      </c>
      <c r="B1710" s="279" t="s">
        <v>7383</v>
      </c>
      <c r="C1710" s="279" t="s">
        <v>84</v>
      </c>
      <c r="D1710" s="279" t="s">
        <v>7384</v>
      </c>
      <c r="E1710" s="279" t="s">
        <v>394</v>
      </c>
      <c r="F1710" s="303"/>
      <c r="G1710" s="303"/>
      <c r="H1710" s="279" t="s">
        <v>394</v>
      </c>
      <c r="I1710" s="279" t="s">
        <v>540</v>
      </c>
      <c r="J1710" s="279" t="s">
        <v>394</v>
      </c>
      <c r="K1710" s="279" t="s">
        <v>394</v>
      </c>
      <c r="L1710" s="279" t="s">
        <v>394</v>
      </c>
      <c r="M1710" s="279" t="s">
        <v>394</v>
      </c>
      <c r="N1710" s="279" t="s">
        <v>394</v>
      </c>
      <c r="O1710" s="279" t="s">
        <v>394</v>
      </c>
      <c r="P1710" s="315">
        <v>0</v>
      </c>
      <c r="Q1710" s="279" t="s">
        <v>394</v>
      </c>
      <c r="R1710" s="315" t="s">
        <v>394</v>
      </c>
      <c r="S1710" s="279" t="s">
        <v>394</v>
      </c>
      <c r="T1710" s="279" t="s">
        <v>394</v>
      </c>
      <c r="U1710" s="315" t="s">
        <v>394</v>
      </c>
      <c r="V1710" s="315" t="s">
        <v>394</v>
      </c>
      <c r="W1710" s="315" t="s">
        <v>394</v>
      </c>
      <c r="X1710" s="315" t="s">
        <v>394</v>
      </c>
      <c r="Y1710" s="281"/>
      <c r="Z1710" s="315" t="s">
        <v>394</v>
      </c>
      <c r="AA1710" s="315" t="s">
        <v>394</v>
      </c>
      <c r="AB1710" s="281"/>
      <c r="AC1710" s="279" t="s">
        <v>855</v>
      </c>
      <c r="AF1710" s="276" t="str">
        <f>IFERROR(VLOOKUP(A1710,'[1]قوائم الترجمة'!AC$2:AD$2397,1,0),"م")</f>
        <v>م</v>
      </c>
      <c r="AG1710" s="232"/>
      <c r="AH1710" s="233"/>
      <c r="AI1710" s="233"/>
      <c r="AJ1710" s="233"/>
      <c r="AL1710" s="267"/>
      <c r="AM1710" s="235"/>
      <c r="AO1710" s="236"/>
      <c r="AU1710" s="234"/>
    </row>
    <row r="1711" spans="1:47" ht="21" x14ac:dyDescent="0.4">
      <c r="A1711" s="278">
        <v>119960</v>
      </c>
      <c r="B1711" s="279" t="s">
        <v>7387</v>
      </c>
      <c r="C1711" s="279" t="s">
        <v>122</v>
      </c>
      <c r="D1711" s="279" t="s">
        <v>1367</v>
      </c>
      <c r="E1711" s="279" t="s">
        <v>394</v>
      </c>
      <c r="F1711" s="303"/>
      <c r="G1711" s="303"/>
      <c r="H1711" s="279" t="s">
        <v>394</v>
      </c>
      <c r="I1711" s="279" t="s">
        <v>539</v>
      </c>
      <c r="J1711" s="279" t="s">
        <v>394</v>
      </c>
      <c r="K1711" s="315" t="s">
        <v>394</v>
      </c>
      <c r="L1711" s="279" t="s">
        <v>394</v>
      </c>
      <c r="M1711" s="279" t="s">
        <v>394</v>
      </c>
      <c r="N1711" s="279" t="s">
        <v>394</v>
      </c>
      <c r="O1711" s="279" t="s">
        <v>394</v>
      </c>
      <c r="P1711" s="315">
        <v>0</v>
      </c>
      <c r="Q1711" s="279" t="s">
        <v>394</v>
      </c>
      <c r="R1711" s="315" t="s">
        <v>394</v>
      </c>
      <c r="S1711" s="279" t="s">
        <v>394</v>
      </c>
      <c r="T1711" s="279" t="s">
        <v>394</v>
      </c>
      <c r="U1711" s="315" t="s">
        <v>394</v>
      </c>
      <c r="V1711" s="315" t="s">
        <v>394</v>
      </c>
      <c r="W1711" s="315" t="s">
        <v>394</v>
      </c>
      <c r="X1711" s="315" t="s">
        <v>394</v>
      </c>
      <c r="Y1711" s="281"/>
      <c r="Z1711" s="315" t="s">
        <v>394</v>
      </c>
      <c r="AA1711" s="315" t="s">
        <v>394</v>
      </c>
      <c r="AB1711" s="281"/>
      <c r="AC1711" s="279" t="s">
        <v>855</v>
      </c>
      <c r="AF1711" s="276" t="str">
        <f>IFERROR(VLOOKUP(A1711,'[1]قوائم الترجمة'!AC$2:AD$2397,1,0),"م")</f>
        <v>م</v>
      </c>
      <c r="AG1711" s="232"/>
      <c r="AH1711" s="233"/>
      <c r="AI1711" s="233"/>
      <c r="AJ1711" s="233"/>
      <c r="AL1711" s="267"/>
      <c r="AM1711" s="235"/>
      <c r="AO1711" s="236"/>
      <c r="AU1711" s="234"/>
    </row>
    <row r="1712" spans="1:47" ht="21" x14ac:dyDescent="0.4">
      <c r="A1712" s="278">
        <v>119961</v>
      </c>
      <c r="B1712" s="279" t="s">
        <v>836</v>
      </c>
      <c r="C1712" s="279" t="s">
        <v>1094</v>
      </c>
      <c r="D1712" s="279" t="s">
        <v>7388</v>
      </c>
      <c r="E1712" s="279" t="s">
        <v>394</v>
      </c>
      <c r="F1712" s="303"/>
      <c r="G1712" s="303"/>
      <c r="H1712" s="279" t="s">
        <v>394</v>
      </c>
      <c r="I1712" s="279" t="s">
        <v>540</v>
      </c>
      <c r="J1712" s="279" t="s">
        <v>394</v>
      </c>
      <c r="K1712" s="279" t="s">
        <v>394</v>
      </c>
      <c r="L1712" s="279" t="s">
        <v>394</v>
      </c>
      <c r="M1712" s="279" t="s">
        <v>394</v>
      </c>
      <c r="N1712" s="279" t="s">
        <v>394</v>
      </c>
      <c r="O1712" s="279" t="s">
        <v>394</v>
      </c>
      <c r="P1712" s="315">
        <v>0</v>
      </c>
      <c r="Q1712" s="279" t="s">
        <v>394</v>
      </c>
      <c r="R1712" s="315" t="s">
        <v>394</v>
      </c>
      <c r="S1712" s="279" t="s">
        <v>394</v>
      </c>
      <c r="T1712" s="279" t="s">
        <v>394</v>
      </c>
      <c r="U1712" s="315" t="s">
        <v>394</v>
      </c>
      <c r="V1712" s="315" t="s">
        <v>394</v>
      </c>
      <c r="W1712" s="315" t="s">
        <v>394</v>
      </c>
      <c r="X1712" s="315" t="s">
        <v>394</v>
      </c>
      <c r="Y1712" s="281"/>
      <c r="Z1712" s="315" t="s">
        <v>394</v>
      </c>
      <c r="AA1712" s="315" t="s">
        <v>394</v>
      </c>
      <c r="AB1712" s="281"/>
      <c r="AC1712" s="279" t="s">
        <v>855</v>
      </c>
      <c r="AF1712" s="276" t="str">
        <f>IFERROR(VLOOKUP(A1712,'[1]قوائم الترجمة'!AC$2:AD$2397,1,0),"م")</f>
        <v>م</v>
      </c>
      <c r="AG1712" s="232"/>
      <c r="AH1712" s="233"/>
      <c r="AI1712" s="233"/>
      <c r="AJ1712" s="233"/>
      <c r="AL1712" s="267"/>
      <c r="AM1712" s="235"/>
      <c r="AU1712" s="234"/>
    </row>
    <row r="1713" spans="1:47" ht="21" x14ac:dyDescent="0.4">
      <c r="A1713" s="278">
        <v>119963</v>
      </c>
      <c r="B1713" s="279" t="s">
        <v>7393</v>
      </c>
      <c r="C1713" s="279" t="s">
        <v>138</v>
      </c>
      <c r="D1713" s="279" t="s">
        <v>318</v>
      </c>
      <c r="E1713" s="279" t="s">
        <v>394</v>
      </c>
      <c r="F1713" s="303"/>
      <c r="G1713" s="303"/>
      <c r="H1713" s="279" t="s">
        <v>394</v>
      </c>
      <c r="I1713" s="279" t="s">
        <v>540</v>
      </c>
      <c r="J1713" s="279" t="s">
        <v>394</v>
      </c>
      <c r="K1713" s="279" t="s">
        <v>394</v>
      </c>
      <c r="L1713" s="279" t="s">
        <v>394</v>
      </c>
      <c r="M1713" s="279" t="s">
        <v>394</v>
      </c>
      <c r="N1713" s="279" t="s">
        <v>394</v>
      </c>
      <c r="O1713" s="279" t="s">
        <v>394</v>
      </c>
      <c r="P1713" s="315">
        <v>0</v>
      </c>
      <c r="Q1713" s="279" t="s">
        <v>394</v>
      </c>
      <c r="R1713" s="315" t="s">
        <v>394</v>
      </c>
      <c r="S1713" s="279" t="s">
        <v>394</v>
      </c>
      <c r="T1713" s="279" t="s">
        <v>394</v>
      </c>
      <c r="U1713" s="315" t="s">
        <v>394</v>
      </c>
      <c r="V1713" s="315" t="s">
        <v>394</v>
      </c>
      <c r="W1713" s="315" t="s">
        <v>394</v>
      </c>
      <c r="X1713" s="315" t="s">
        <v>394</v>
      </c>
      <c r="Y1713" s="281"/>
      <c r="Z1713" s="315" t="s">
        <v>394</v>
      </c>
      <c r="AA1713" s="315" t="s">
        <v>394</v>
      </c>
      <c r="AB1713" s="281"/>
      <c r="AC1713" s="279" t="s">
        <v>855</v>
      </c>
      <c r="AF1713" s="276" t="str">
        <f>IFERROR(VLOOKUP(A1713,'[1]قوائم الترجمة'!AC$2:AD$2397,1,0),"م")</f>
        <v>م</v>
      </c>
      <c r="AG1713" s="232"/>
      <c r="AH1713" s="233"/>
      <c r="AI1713" s="233"/>
      <c r="AJ1713" s="233"/>
      <c r="AL1713" s="267"/>
      <c r="AM1713" s="235"/>
      <c r="AO1713" s="236"/>
      <c r="AU1713" s="234"/>
    </row>
    <row r="1714" spans="1:47" ht="21" x14ac:dyDescent="0.4">
      <c r="A1714" s="278">
        <v>119964</v>
      </c>
      <c r="B1714" s="279" t="s">
        <v>7396</v>
      </c>
      <c r="C1714" s="279" t="s">
        <v>201</v>
      </c>
      <c r="D1714" s="279" t="s">
        <v>293</v>
      </c>
      <c r="E1714" s="279" t="s">
        <v>394</v>
      </c>
      <c r="F1714" s="303"/>
      <c r="G1714" s="303"/>
      <c r="H1714" s="279" t="s">
        <v>394</v>
      </c>
      <c r="I1714" s="279" t="s">
        <v>539</v>
      </c>
      <c r="J1714" s="279" t="s">
        <v>394</v>
      </c>
      <c r="K1714" s="279" t="s">
        <v>394</v>
      </c>
      <c r="L1714" s="279" t="s">
        <v>394</v>
      </c>
      <c r="M1714" s="279" t="s">
        <v>394</v>
      </c>
      <c r="N1714" s="279" t="s">
        <v>394</v>
      </c>
      <c r="O1714" s="279" t="s">
        <v>394</v>
      </c>
      <c r="P1714" s="315">
        <v>0</v>
      </c>
      <c r="Q1714" s="279" t="s">
        <v>394</v>
      </c>
      <c r="R1714" s="315" t="s">
        <v>394</v>
      </c>
      <c r="S1714" s="279" t="s">
        <v>394</v>
      </c>
      <c r="T1714" s="279" t="s">
        <v>394</v>
      </c>
      <c r="U1714" s="315" t="s">
        <v>394</v>
      </c>
      <c r="V1714" s="315" t="s">
        <v>394</v>
      </c>
      <c r="W1714" s="315" t="s">
        <v>394</v>
      </c>
      <c r="X1714" s="315" t="s">
        <v>394</v>
      </c>
      <c r="Y1714" s="281"/>
      <c r="Z1714" s="315" t="s">
        <v>394</v>
      </c>
      <c r="AA1714" s="315" t="s">
        <v>394</v>
      </c>
      <c r="AB1714" s="281"/>
      <c r="AC1714" s="279" t="s">
        <v>855</v>
      </c>
      <c r="AF1714" s="276" t="str">
        <f>IFERROR(VLOOKUP(A1714,'[1]قوائم الترجمة'!AC$2:AD$2397,1,0),"م")</f>
        <v>م</v>
      </c>
      <c r="AG1714" s="232"/>
      <c r="AH1714" s="233"/>
      <c r="AI1714" s="233"/>
      <c r="AJ1714" s="233"/>
      <c r="AL1714" s="267"/>
      <c r="AM1714" s="235"/>
      <c r="AO1714" s="236"/>
      <c r="AU1714" s="234"/>
    </row>
    <row r="1715" spans="1:47" ht="21" x14ac:dyDescent="0.4">
      <c r="A1715" s="278">
        <v>119967</v>
      </c>
      <c r="B1715" s="279" t="s">
        <v>7402</v>
      </c>
      <c r="C1715" s="279" t="s">
        <v>97</v>
      </c>
      <c r="D1715" s="279" t="s">
        <v>241</v>
      </c>
      <c r="E1715" s="279" t="s">
        <v>394</v>
      </c>
      <c r="F1715" s="303"/>
      <c r="G1715" s="303"/>
      <c r="H1715" s="279" t="s">
        <v>394</v>
      </c>
      <c r="I1715" s="279" t="s">
        <v>538</v>
      </c>
      <c r="J1715" s="279" t="s">
        <v>394</v>
      </c>
      <c r="K1715" s="279" t="s">
        <v>394</v>
      </c>
      <c r="L1715" s="279" t="s">
        <v>394</v>
      </c>
      <c r="M1715" s="279" t="s">
        <v>394</v>
      </c>
      <c r="N1715" s="279" t="s">
        <v>394</v>
      </c>
      <c r="O1715" s="279" t="s">
        <v>394</v>
      </c>
      <c r="P1715" s="315">
        <v>0</v>
      </c>
      <c r="Q1715" s="279" t="s">
        <v>394</v>
      </c>
      <c r="R1715" s="315" t="s">
        <v>394</v>
      </c>
      <c r="S1715" s="279" t="s">
        <v>394</v>
      </c>
      <c r="T1715" s="279" t="s">
        <v>394</v>
      </c>
      <c r="U1715" s="315" t="s">
        <v>394</v>
      </c>
      <c r="V1715" s="315" t="s">
        <v>394</v>
      </c>
      <c r="W1715" s="315" t="s">
        <v>394</v>
      </c>
      <c r="X1715" s="315" t="s">
        <v>394</v>
      </c>
      <c r="Y1715" s="281"/>
      <c r="Z1715" s="315" t="s">
        <v>394</v>
      </c>
      <c r="AA1715" s="315" t="s">
        <v>394</v>
      </c>
      <c r="AB1715" s="281"/>
      <c r="AC1715" s="279" t="s">
        <v>855</v>
      </c>
      <c r="AF1715" s="276" t="str">
        <f>IFERROR(VLOOKUP(A1715,'[1]قوائم الترجمة'!AC$2:AD$2397,1,0),"م")</f>
        <v>م</v>
      </c>
      <c r="AG1715" s="232"/>
      <c r="AH1715" s="233"/>
      <c r="AI1715" s="233"/>
      <c r="AJ1715" s="233"/>
      <c r="AL1715" s="267"/>
      <c r="AM1715" s="235"/>
      <c r="AO1715" s="236"/>
      <c r="AU1715" s="234"/>
    </row>
    <row r="1716" spans="1:47" ht="21" x14ac:dyDescent="0.4">
      <c r="A1716" s="278">
        <v>119969</v>
      </c>
      <c r="B1716" s="279" t="s">
        <v>4697</v>
      </c>
      <c r="C1716" s="279" t="s">
        <v>121</v>
      </c>
      <c r="D1716" s="279" t="s">
        <v>490</v>
      </c>
      <c r="E1716" s="279" t="s">
        <v>394</v>
      </c>
      <c r="F1716" s="303"/>
      <c r="G1716" s="303"/>
      <c r="H1716" s="279" t="s">
        <v>394</v>
      </c>
      <c r="I1716" s="279" t="s">
        <v>540</v>
      </c>
      <c r="J1716" s="279" t="s">
        <v>394</v>
      </c>
      <c r="K1716" s="279" t="s">
        <v>394</v>
      </c>
      <c r="L1716" s="279" t="s">
        <v>394</v>
      </c>
      <c r="M1716" s="279" t="s">
        <v>394</v>
      </c>
      <c r="N1716" s="279" t="s">
        <v>394</v>
      </c>
      <c r="O1716" s="279" t="s">
        <v>394</v>
      </c>
      <c r="P1716" s="315">
        <v>0</v>
      </c>
      <c r="Q1716" s="279" t="s">
        <v>394</v>
      </c>
      <c r="R1716" s="315" t="s">
        <v>394</v>
      </c>
      <c r="S1716" s="279" t="s">
        <v>394</v>
      </c>
      <c r="T1716" s="279" t="s">
        <v>394</v>
      </c>
      <c r="U1716" s="315" t="s">
        <v>394</v>
      </c>
      <c r="V1716" s="315" t="s">
        <v>394</v>
      </c>
      <c r="W1716" s="315" t="s">
        <v>394</v>
      </c>
      <c r="X1716" s="315" t="s">
        <v>394</v>
      </c>
      <c r="Y1716" s="281"/>
      <c r="Z1716" s="315" t="s">
        <v>394</v>
      </c>
      <c r="AA1716" s="315" t="s">
        <v>394</v>
      </c>
      <c r="AB1716" s="281"/>
      <c r="AC1716" s="279" t="s">
        <v>855</v>
      </c>
      <c r="AF1716" s="276" t="str">
        <f>IFERROR(VLOOKUP(A1716,'[1]قوائم الترجمة'!AC$2:AD$2397,1,0),"م")</f>
        <v>م</v>
      </c>
      <c r="AG1716" s="232"/>
      <c r="AH1716" s="233"/>
      <c r="AI1716" s="233"/>
      <c r="AJ1716" s="233"/>
      <c r="AL1716" s="267"/>
      <c r="AM1716" s="235"/>
      <c r="AU1716" s="234"/>
    </row>
    <row r="1717" spans="1:47" ht="21" x14ac:dyDescent="0.4">
      <c r="A1717" s="278">
        <v>119972</v>
      </c>
      <c r="B1717" s="279" t="s">
        <v>7412</v>
      </c>
      <c r="C1717" s="279" t="s">
        <v>135</v>
      </c>
      <c r="D1717" s="279" t="s">
        <v>7413</v>
      </c>
      <c r="E1717" s="279" t="s">
        <v>394</v>
      </c>
      <c r="F1717" s="303"/>
      <c r="G1717" s="303"/>
      <c r="H1717" s="279" t="s">
        <v>394</v>
      </c>
      <c r="I1717" s="279" t="s">
        <v>539</v>
      </c>
      <c r="J1717" s="279" t="s">
        <v>394</v>
      </c>
      <c r="K1717" s="279" t="s">
        <v>394</v>
      </c>
      <c r="L1717" s="279" t="s">
        <v>394</v>
      </c>
      <c r="M1717" s="279" t="s">
        <v>394</v>
      </c>
      <c r="N1717" s="279" t="s">
        <v>394</v>
      </c>
      <c r="O1717" s="279" t="s">
        <v>394</v>
      </c>
      <c r="P1717" s="315">
        <v>0</v>
      </c>
      <c r="Q1717" s="279" t="s">
        <v>394</v>
      </c>
      <c r="R1717" s="315" t="s">
        <v>394</v>
      </c>
      <c r="S1717" s="279" t="s">
        <v>394</v>
      </c>
      <c r="T1717" s="279" t="s">
        <v>394</v>
      </c>
      <c r="U1717" s="315" t="s">
        <v>394</v>
      </c>
      <c r="V1717" s="315" t="s">
        <v>394</v>
      </c>
      <c r="W1717" s="315" t="s">
        <v>394</v>
      </c>
      <c r="X1717" s="315" t="s">
        <v>394</v>
      </c>
      <c r="Y1717" s="281"/>
      <c r="Z1717" s="315" t="s">
        <v>394</v>
      </c>
      <c r="AA1717" s="315" t="s">
        <v>394</v>
      </c>
      <c r="AB1717" s="281"/>
      <c r="AC1717" s="279" t="s">
        <v>855</v>
      </c>
      <c r="AF1717" s="276" t="str">
        <f>IFERROR(VLOOKUP(A1717,'[1]قوائم الترجمة'!AC$2:AD$2397,1,0),"م")</f>
        <v>م</v>
      </c>
      <c r="AG1717" s="232"/>
      <c r="AH1717" s="233"/>
      <c r="AI1717" s="233"/>
      <c r="AJ1717" s="233"/>
      <c r="AL1717" s="267"/>
      <c r="AM1717" s="235"/>
      <c r="AO1717" s="236"/>
      <c r="AU1717" s="234"/>
    </row>
    <row r="1718" spans="1:47" ht="30" x14ac:dyDescent="0.4">
      <c r="A1718" s="278">
        <v>119973</v>
      </c>
      <c r="B1718" s="279" t="s">
        <v>7418</v>
      </c>
      <c r="C1718" s="279" t="s">
        <v>128</v>
      </c>
      <c r="D1718" s="279" t="s">
        <v>297</v>
      </c>
      <c r="E1718" s="279" t="s">
        <v>394</v>
      </c>
      <c r="F1718" s="303"/>
      <c r="G1718" s="303"/>
      <c r="H1718" s="279" t="s">
        <v>394</v>
      </c>
      <c r="I1718" s="279" t="s">
        <v>538</v>
      </c>
      <c r="J1718" s="279" t="s">
        <v>394</v>
      </c>
      <c r="K1718" s="279" t="s">
        <v>394</v>
      </c>
      <c r="L1718" s="279" t="s">
        <v>394</v>
      </c>
      <c r="M1718" s="279" t="s">
        <v>394</v>
      </c>
      <c r="N1718" s="279" t="s">
        <v>394</v>
      </c>
      <c r="O1718" s="279" t="s">
        <v>394</v>
      </c>
      <c r="P1718" s="315">
        <v>0</v>
      </c>
      <c r="Q1718" s="279" t="s">
        <v>394</v>
      </c>
      <c r="R1718" s="315" t="s">
        <v>394</v>
      </c>
      <c r="S1718" s="279" t="s">
        <v>394</v>
      </c>
      <c r="T1718" s="279" t="s">
        <v>394</v>
      </c>
      <c r="U1718" s="315" t="s">
        <v>394</v>
      </c>
      <c r="V1718" s="315" t="s">
        <v>394</v>
      </c>
      <c r="W1718" s="315" t="s">
        <v>394</v>
      </c>
      <c r="X1718" s="315" t="s">
        <v>394</v>
      </c>
      <c r="Y1718" s="281"/>
      <c r="Z1718" s="315" t="s">
        <v>394</v>
      </c>
      <c r="AA1718" s="315" t="s">
        <v>394</v>
      </c>
      <c r="AB1718" s="281"/>
      <c r="AC1718" s="279" t="s">
        <v>855</v>
      </c>
      <c r="AF1718" s="276" t="str">
        <f>IFERROR(VLOOKUP(A1718,'[1]قوائم الترجمة'!AC$2:AD$2397,1,0),"م")</f>
        <v>م</v>
      </c>
      <c r="AG1718" s="232"/>
      <c r="AH1718" s="233"/>
      <c r="AI1718" s="233"/>
      <c r="AJ1718" s="233"/>
      <c r="AL1718" s="267"/>
      <c r="AM1718" s="235"/>
      <c r="AU1718" s="234"/>
    </row>
    <row r="1719" spans="1:47" ht="21" x14ac:dyDescent="0.4">
      <c r="A1719" s="278">
        <v>119981</v>
      </c>
      <c r="B1719" s="279" t="s">
        <v>7426</v>
      </c>
      <c r="C1719" s="279" t="s">
        <v>147</v>
      </c>
      <c r="D1719" s="279" t="s">
        <v>654</v>
      </c>
      <c r="E1719" s="279" t="s">
        <v>423</v>
      </c>
      <c r="F1719" s="279" t="s">
        <v>9056</v>
      </c>
      <c r="G1719" s="279" t="s">
        <v>402</v>
      </c>
      <c r="H1719" s="279" t="s">
        <v>425</v>
      </c>
      <c r="I1719" s="279" t="s">
        <v>61</v>
      </c>
      <c r="J1719" s="279" t="s">
        <v>403</v>
      </c>
      <c r="K1719" s="280">
        <v>2013</v>
      </c>
      <c r="L1719" s="279" t="s">
        <v>402</v>
      </c>
      <c r="M1719" s="279" t="s">
        <v>394</v>
      </c>
      <c r="N1719" s="279" t="s">
        <v>394</v>
      </c>
      <c r="O1719" s="279" t="s">
        <v>394</v>
      </c>
      <c r="P1719" s="315">
        <v>0</v>
      </c>
      <c r="Q1719" s="278"/>
      <c r="S1719" s="279" t="s">
        <v>394</v>
      </c>
      <c r="T1719" s="279" t="s">
        <v>394</v>
      </c>
      <c r="AC1719" s="279" t="s">
        <v>394</v>
      </c>
      <c r="AF1719" s="276">
        <f>IFERROR(VLOOKUP(A1719,'[1]قوائم الترجمة'!AC$2:AD$2397,1,0),"م")</f>
        <v>119981</v>
      </c>
      <c r="AG1719" s="232"/>
      <c r="AH1719" s="233"/>
      <c r="AI1719" s="233"/>
      <c r="AJ1719" s="233"/>
      <c r="AL1719" s="267"/>
      <c r="AM1719" s="235"/>
      <c r="AO1719" s="236"/>
      <c r="AU1719" s="234"/>
    </row>
    <row r="1720" spans="1:47" ht="21" x14ac:dyDescent="0.4">
      <c r="A1720" s="278">
        <v>119984</v>
      </c>
      <c r="B1720" s="279" t="s">
        <v>7432</v>
      </c>
      <c r="C1720" s="279" t="s">
        <v>555</v>
      </c>
      <c r="D1720" s="279" t="s">
        <v>245</v>
      </c>
      <c r="E1720" s="279" t="s">
        <v>394</v>
      </c>
      <c r="F1720" s="303"/>
      <c r="G1720" s="303"/>
      <c r="H1720" s="279" t="s">
        <v>394</v>
      </c>
      <c r="I1720" s="279" t="s">
        <v>539</v>
      </c>
      <c r="J1720" s="279" t="s">
        <v>394</v>
      </c>
      <c r="K1720" s="279" t="s">
        <v>394</v>
      </c>
      <c r="L1720" s="279" t="s">
        <v>394</v>
      </c>
      <c r="M1720" s="279" t="s">
        <v>394</v>
      </c>
      <c r="N1720" s="279" t="s">
        <v>394</v>
      </c>
      <c r="O1720" s="279" t="s">
        <v>394</v>
      </c>
      <c r="P1720" s="315">
        <v>0</v>
      </c>
      <c r="Q1720" s="279" t="s">
        <v>394</v>
      </c>
      <c r="R1720" s="315" t="s">
        <v>394</v>
      </c>
      <c r="S1720" s="279" t="s">
        <v>394</v>
      </c>
      <c r="T1720" s="279" t="s">
        <v>394</v>
      </c>
      <c r="U1720" s="315" t="s">
        <v>394</v>
      </c>
      <c r="V1720" s="315" t="s">
        <v>394</v>
      </c>
      <c r="W1720" s="315" t="s">
        <v>394</v>
      </c>
      <c r="X1720" s="315" t="s">
        <v>394</v>
      </c>
      <c r="Y1720" s="281"/>
      <c r="Z1720" s="315" t="s">
        <v>394</v>
      </c>
      <c r="AA1720" s="315" t="s">
        <v>394</v>
      </c>
      <c r="AB1720" s="281"/>
      <c r="AC1720" s="279" t="s">
        <v>855</v>
      </c>
      <c r="AF1720" s="276" t="str">
        <f>IFERROR(VLOOKUP(A1720,'[1]قوائم الترجمة'!AC$2:AD$2397,1,0),"م")</f>
        <v>م</v>
      </c>
      <c r="AG1720" s="232"/>
      <c r="AH1720" s="233"/>
      <c r="AI1720" s="233"/>
      <c r="AJ1720" s="233"/>
      <c r="AL1720" s="267"/>
      <c r="AM1720" s="235"/>
      <c r="AO1720" s="236"/>
      <c r="AU1720" s="234"/>
    </row>
    <row r="1721" spans="1:47" ht="21" x14ac:dyDescent="0.4">
      <c r="A1721" s="278">
        <v>119987</v>
      </c>
      <c r="B1721" s="279" t="s">
        <v>4696</v>
      </c>
      <c r="C1721" s="279" t="s">
        <v>1251</v>
      </c>
      <c r="D1721" s="279" t="s">
        <v>7450</v>
      </c>
      <c r="E1721" s="279" t="s">
        <v>394</v>
      </c>
      <c r="F1721" s="303"/>
      <c r="G1721" s="303"/>
      <c r="H1721" s="279" t="s">
        <v>394</v>
      </c>
      <c r="I1721" s="279" t="s">
        <v>61</v>
      </c>
      <c r="J1721" s="279" t="s">
        <v>394</v>
      </c>
      <c r="K1721" s="279" t="s">
        <v>394</v>
      </c>
      <c r="L1721" s="279" t="s">
        <v>394</v>
      </c>
      <c r="M1721" s="279" t="s">
        <v>394</v>
      </c>
      <c r="N1721" s="279" t="s">
        <v>394</v>
      </c>
      <c r="O1721" s="279" t="s">
        <v>394</v>
      </c>
      <c r="P1721" s="315">
        <v>0</v>
      </c>
      <c r="Q1721" s="279" t="s">
        <v>394</v>
      </c>
      <c r="R1721" s="315" t="s">
        <v>394</v>
      </c>
      <c r="S1721" s="279" t="s">
        <v>394</v>
      </c>
      <c r="T1721" s="279" t="s">
        <v>394</v>
      </c>
      <c r="U1721" s="315" t="s">
        <v>394</v>
      </c>
      <c r="V1721" s="315" t="s">
        <v>394</v>
      </c>
      <c r="W1721" s="315" t="s">
        <v>394</v>
      </c>
      <c r="X1721" s="315" t="s">
        <v>394</v>
      </c>
      <c r="Y1721" s="281"/>
      <c r="Z1721" s="315" t="s">
        <v>394</v>
      </c>
      <c r="AA1721" s="315" t="s">
        <v>394</v>
      </c>
      <c r="AB1721" s="281"/>
      <c r="AC1721" s="279" t="s">
        <v>855</v>
      </c>
      <c r="AF1721" s="276" t="str">
        <f>IFERROR(VLOOKUP(A1721,'[1]قوائم الترجمة'!AC$2:AD$2397,1,0),"م")</f>
        <v>م</v>
      </c>
      <c r="AG1721" s="232"/>
      <c r="AH1721" s="233"/>
      <c r="AI1721" s="233"/>
      <c r="AJ1721" s="233"/>
      <c r="AL1721" s="267"/>
      <c r="AM1721" s="235"/>
      <c r="AU1721" s="234"/>
    </row>
    <row r="1722" spans="1:47" ht="21" x14ac:dyDescent="0.4">
      <c r="A1722" s="278">
        <v>119989</v>
      </c>
      <c r="B1722" s="279" t="s">
        <v>4695</v>
      </c>
      <c r="C1722" s="279" t="s">
        <v>109</v>
      </c>
      <c r="D1722" s="279" t="s">
        <v>1112</v>
      </c>
      <c r="E1722" s="279" t="s">
        <v>394</v>
      </c>
      <c r="F1722" s="303"/>
      <c r="G1722" s="303"/>
      <c r="H1722" s="279" t="s">
        <v>394</v>
      </c>
      <c r="I1722" s="279" t="s">
        <v>540</v>
      </c>
      <c r="J1722" s="279" t="s">
        <v>394</v>
      </c>
      <c r="K1722" s="279" t="s">
        <v>394</v>
      </c>
      <c r="L1722" s="279" t="s">
        <v>394</v>
      </c>
      <c r="M1722" s="279" t="s">
        <v>394</v>
      </c>
      <c r="N1722" s="279" t="s">
        <v>394</v>
      </c>
      <c r="O1722" s="279" t="s">
        <v>394</v>
      </c>
      <c r="P1722" s="315">
        <v>0</v>
      </c>
      <c r="Q1722" s="279" t="s">
        <v>394</v>
      </c>
      <c r="R1722" s="315" t="s">
        <v>394</v>
      </c>
      <c r="S1722" s="279" t="s">
        <v>394</v>
      </c>
      <c r="T1722" s="279" t="s">
        <v>394</v>
      </c>
      <c r="U1722" s="315" t="s">
        <v>394</v>
      </c>
      <c r="V1722" s="315" t="s">
        <v>394</v>
      </c>
      <c r="W1722" s="315" t="s">
        <v>394</v>
      </c>
      <c r="X1722" s="315" t="s">
        <v>394</v>
      </c>
      <c r="Y1722" s="281"/>
      <c r="Z1722" s="315" t="s">
        <v>394</v>
      </c>
      <c r="AA1722" s="315" t="s">
        <v>394</v>
      </c>
      <c r="AB1722" s="281"/>
      <c r="AC1722" s="279" t="s">
        <v>855</v>
      </c>
      <c r="AF1722" s="276" t="str">
        <f>IFERROR(VLOOKUP(A1722,'[1]قوائم الترجمة'!AC$2:AD$2397,1,0),"م")</f>
        <v>م</v>
      </c>
      <c r="AG1722" s="232"/>
      <c r="AH1722" s="233"/>
      <c r="AI1722" s="233"/>
      <c r="AJ1722" s="233"/>
      <c r="AL1722" s="267"/>
      <c r="AM1722" s="235"/>
      <c r="AU1722" s="234"/>
    </row>
    <row r="1723" spans="1:47" ht="21" x14ac:dyDescent="0.4">
      <c r="A1723" s="278">
        <v>119990</v>
      </c>
      <c r="B1723" s="279" t="s">
        <v>4693</v>
      </c>
      <c r="C1723" s="279" t="s">
        <v>92</v>
      </c>
      <c r="D1723" s="279" t="s">
        <v>4694</v>
      </c>
      <c r="E1723" s="279" t="s">
        <v>394</v>
      </c>
      <c r="F1723" s="303"/>
      <c r="G1723" s="303"/>
      <c r="H1723" s="279" t="s">
        <v>394</v>
      </c>
      <c r="I1723" s="279" t="s">
        <v>61</v>
      </c>
      <c r="J1723" s="279" t="s">
        <v>394</v>
      </c>
      <c r="K1723" s="279" t="s">
        <v>394</v>
      </c>
      <c r="L1723" s="279" t="s">
        <v>394</v>
      </c>
      <c r="M1723" s="279" t="s">
        <v>394</v>
      </c>
      <c r="N1723" s="279" t="s">
        <v>394</v>
      </c>
      <c r="O1723" s="279" t="s">
        <v>394</v>
      </c>
      <c r="P1723" s="315">
        <v>0</v>
      </c>
      <c r="Q1723" s="279" t="s">
        <v>394</v>
      </c>
      <c r="R1723" s="315" t="s">
        <v>394</v>
      </c>
      <c r="S1723" s="279" t="s">
        <v>394</v>
      </c>
      <c r="T1723" s="279" t="s">
        <v>394</v>
      </c>
      <c r="U1723" s="315" t="s">
        <v>394</v>
      </c>
      <c r="V1723" s="315" t="s">
        <v>394</v>
      </c>
      <c r="W1723" s="315" t="s">
        <v>394</v>
      </c>
      <c r="X1723" s="315" t="s">
        <v>394</v>
      </c>
      <c r="Y1723" s="281"/>
      <c r="Z1723" s="315" t="s">
        <v>394</v>
      </c>
      <c r="AA1723" s="315" t="s">
        <v>394</v>
      </c>
      <c r="AB1723" s="281"/>
      <c r="AC1723" s="279" t="s">
        <v>855</v>
      </c>
      <c r="AF1723" s="276" t="str">
        <f>IFERROR(VLOOKUP(A1723,'[1]قوائم الترجمة'!AC$2:AD$2397,1,0),"م")</f>
        <v>م</v>
      </c>
      <c r="AG1723" s="232"/>
      <c r="AH1723" s="233"/>
      <c r="AI1723" s="233"/>
      <c r="AJ1723" s="233"/>
      <c r="AL1723" s="267"/>
      <c r="AM1723" s="235"/>
      <c r="AO1723" s="236"/>
      <c r="AU1723" s="234"/>
    </row>
    <row r="1724" spans="1:47" ht="21" x14ac:dyDescent="0.4">
      <c r="A1724" s="278">
        <v>119994</v>
      </c>
      <c r="B1724" s="279" t="s">
        <v>4692</v>
      </c>
      <c r="C1724" s="279" t="s">
        <v>184</v>
      </c>
      <c r="D1724" s="279" t="s">
        <v>326</v>
      </c>
      <c r="E1724" s="279" t="s">
        <v>423</v>
      </c>
      <c r="F1724" s="279" t="s">
        <v>9266</v>
      </c>
      <c r="G1724" s="279" t="s">
        <v>402</v>
      </c>
      <c r="H1724" s="279" t="s">
        <v>425</v>
      </c>
      <c r="I1724" s="279" t="s">
        <v>61</v>
      </c>
      <c r="J1724" s="279" t="s">
        <v>403</v>
      </c>
      <c r="K1724" s="280">
        <v>2014</v>
      </c>
      <c r="L1724" s="279" t="s">
        <v>402</v>
      </c>
      <c r="M1724" s="279" t="s">
        <v>394</v>
      </c>
      <c r="N1724" s="279" t="s">
        <v>394</v>
      </c>
      <c r="O1724" s="279" t="s">
        <v>394</v>
      </c>
      <c r="P1724" s="315">
        <v>0</v>
      </c>
      <c r="Q1724" s="278"/>
      <c r="S1724" s="279" t="s">
        <v>394</v>
      </c>
      <c r="T1724" s="279" t="s">
        <v>394</v>
      </c>
      <c r="AC1724" s="279" t="s">
        <v>855</v>
      </c>
      <c r="AF1724" s="276">
        <f>IFERROR(VLOOKUP(A1724,'[1]قوائم الترجمة'!AC$2:AD$2397,1,0),"م")</f>
        <v>119994</v>
      </c>
      <c r="AG1724" s="232"/>
      <c r="AH1724" s="233"/>
      <c r="AI1724" s="233"/>
      <c r="AJ1724" s="233"/>
      <c r="AL1724" s="267"/>
      <c r="AM1724" s="235"/>
      <c r="AO1724" s="236"/>
      <c r="AU1724" s="234"/>
    </row>
    <row r="1725" spans="1:47" ht="21" x14ac:dyDescent="0.4">
      <c r="A1725" s="278">
        <v>119995</v>
      </c>
      <c r="B1725" s="279" t="s">
        <v>4691</v>
      </c>
      <c r="C1725" s="279" t="s">
        <v>68</v>
      </c>
      <c r="D1725" s="279" t="s">
        <v>2919</v>
      </c>
      <c r="E1725" s="279" t="s">
        <v>394</v>
      </c>
      <c r="F1725" s="303"/>
      <c r="G1725" s="303"/>
      <c r="H1725" s="279" t="s">
        <v>394</v>
      </c>
      <c r="I1725" s="279" t="s">
        <v>540</v>
      </c>
      <c r="J1725" s="279" t="s">
        <v>394</v>
      </c>
      <c r="K1725" s="315" t="s">
        <v>394</v>
      </c>
      <c r="L1725" s="279" t="s">
        <v>394</v>
      </c>
      <c r="M1725" s="279" t="s">
        <v>394</v>
      </c>
      <c r="N1725" s="279" t="s">
        <v>394</v>
      </c>
      <c r="O1725" s="279" t="s">
        <v>394</v>
      </c>
      <c r="P1725" s="315">
        <v>0</v>
      </c>
      <c r="Q1725" s="279" t="s">
        <v>394</v>
      </c>
      <c r="R1725" s="315" t="s">
        <v>394</v>
      </c>
      <c r="S1725" s="279" t="s">
        <v>394</v>
      </c>
      <c r="T1725" s="279" t="s">
        <v>394</v>
      </c>
      <c r="U1725" s="315" t="s">
        <v>394</v>
      </c>
      <c r="V1725" s="315" t="s">
        <v>394</v>
      </c>
      <c r="W1725" s="315" t="s">
        <v>394</v>
      </c>
      <c r="X1725" s="315" t="s">
        <v>394</v>
      </c>
      <c r="Y1725" s="281"/>
      <c r="Z1725" s="315" t="s">
        <v>394</v>
      </c>
      <c r="AA1725" s="315" t="s">
        <v>394</v>
      </c>
      <c r="AB1725" s="281"/>
      <c r="AC1725" s="279" t="s">
        <v>855</v>
      </c>
      <c r="AF1725" s="276" t="str">
        <f>IFERROR(VLOOKUP(A1725,'[1]قوائم الترجمة'!AC$2:AD$2397,1,0),"م")</f>
        <v>م</v>
      </c>
      <c r="AG1725" s="232"/>
      <c r="AH1725" s="233"/>
      <c r="AI1725" s="233"/>
      <c r="AJ1725" s="233"/>
      <c r="AL1725" s="267"/>
      <c r="AM1725" s="235"/>
      <c r="AO1725" s="236"/>
      <c r="AU1725" s="234"/>
    </row>
    <row r="1726" spans="1:47" ht="21" x14ac:dyDescent="0.4">
      <c r="A1726" s="278">
        <v>119999</v>
      </c>
      <c r="B1726" s="279" t="s">
        <v>4690</v>
      </c>
      <c r="C1726" s="279" t="s">
        <v>1060</v>
      </c>
      <c r="D1726" s="279" t="s">
        <v>268</v>
      </c>
      <c r="E1726" s="279" t="s">
        <v>394</v>
      </c>
      <c r="F1726" s="303"/>
      <c r="G1726" s="303"/>
      <c r="H1726" s="279" t="s">
        <v>394</v>
      </c>
      <c r="I1726" s="279" t="s">
        <v>540</v>
      </c>
      <c r="J1726" s="279" t="s">
        <v>394</v>
      </c>
      <c r="K1726" s="279" t="s">
        <v>394</v>
      </c>
      <c r="L1726" s="279" t="s">
        <v>394</v>
      </c>
      <c r="M1726" s="279" t="s">
        <v>394</v>
      </c>
      <c r="N1726" s="279" t="s">
        <v>394</v>
      </c>
      <c r="O1726" s="279" t="s">
        <v>394</v>
      </c>
      <c r="P1726" s="315">
        <v>0</v>
      </c>
      <c r="Q1726" s="279" t="s">
        <v>394</v>
      </c>
      <c r="R1726" s="315" t="s">
        <v>394</v>
      </c>
      <c r="S1726" s="279" t="s">
        <v>394</v>
      </c>
      <c r="T1726" s="279" t="s">
        <v>394</v>
      </c>
      <c r="U1726" s="315" t="s">
        <v>394</v>
      </c>
      <c r="V1726" s="315" t="s">
        <v>394</v>
      </c>
      <c r="W1726" s="315" t="s">
        <v>394</v>
      </c>
      <c r="X1726" s="315" t="s">
        <v>394</v>
      </c>
      <c r="Y1726" s="281"/>
      <c r="Z1726" s="315" t="s">
        <v>394</v>
      </c>
      <c r="AA1726" s="315" t="s">
        <v>394</v>
      </c>
      <c r="AB1726" s="281"/>
      <c r="AC1726" s="279" t="s">
        <v>394</v>
      </c>
      <c r="AF1726" s="276" t="str">
        <f>IFERROR(VLOOKUP(A1726,'[1]قوائم الترجمة'!AC$2:AD$2397,1,0),"م")</f>
        <v>م</v>
      </c>
      <c r="AG1726" s="232"/>
      <c r="AH1726" s="233"/>
      <c r="AI1726" s="233"/>
      <c r="AJ1726" s="233"/>
      <c r="AL1726" s="267"/>
      <c r="AM1726" s="235"/>
      <c r="AO1726" s="236"/>
      <c r="AU1726" s="234"/>
    </row>
    <row r="1727" spans="1:47" ht="21" x14ac:dyDescent="0.4">
      <c r="A1727" s="278">
        <v>120001</v>
      </c>
      <c r="B1727" s="279" t="s">
        <v>4689</v>
      </c>
      <c r="C1727" s="279" t="s">
        <v>175</v>
      </c>
      <c r="D1727" s="279" t="s">
        <v>2919</v>
      </c>
      <c r="E1727" s="279" t="s">
        <v>423</v>
      </c>
      <c r="F1727" s="279" t="s">
        <v>9267</v>
      </c>
      <c r="G1727" s="279" t="s">
        <v>402</v>
      </c>
      <c r="H1727" s="279" t="s">
        <v>425</v>
      </c>
      <c r="I1727" s="279" t="s">
        <v>61</v>
      </c>
      <c r="J1727" s="279" t="s">
        <v>403</v>
      </c>
      <c r="K1727" s="321">
        <v>2016</v>
      </c>
      <c r="L1727" s="279" t="s">
        <v>402</v>
      </c>
      <c r="M1727" s="279" t="s">
        <v>394</v>
      </c>
      <c r="N1727" s="279" t="s">
        <v>394</v>
      </c>
      <c r="O1727" s="279" t="s">
        <v>394</v>
      </c>
      <c r="P1727" s="315">
        <v>0</v>
      </c>
      <c r="Q1727" s="278"/>
      <c r="S1727" s="279" t="s">
        <v>394</v>
      </c>
      <c r="T1727" s="279" t="s">
        <v>394</v>
      </c>
      <c r="AC1727" s="279" t="s">
        <v>855</v>
      </c>
      <c r="AF1727" s="276">
        <f>IFERROR(VLOOKUP(A1727,'[1]قوائم الترجمة'!AC$2:AD$2397,1,0),"م")</f>
        <v>120001</v>
      </c>
      <c r="AG1727" s="232"/>
      <c r="AH1727" s="233"/>
      <c r="AI1727" s="233"/>
      <c r="AJ1727" s="233"/>
      <c r="AL1727" s="267"/>
      <c r="AM1727" s="235"/>
      <c r="AU1727" s="234"/>
    </row>
    <row r="1728" spans="1:47" ht="21" x14ac:dyDescent="0.4">
      <c r="A1728" s="278">
        <v>120004</v>
      </c>
      <c r="B1728" s="279" t="s">
        <v>4688</v>
      </c>
      <c r="C1728" s="279" t="s">
        <v>68</v>
      </c>
      <c r="D1728" s="279" t="s">
        <v>318</v>
      </c>
      <c r="E1728" s="279" t="s">
        <v>394</v>
      </c>
      <c r="F1728" s="303"/>
      <c r="G1728" s="303"/>
      <c r="H1728" s="279" t="s">
        <v>394</v>
      </c>
      <c r="I1728" s="279" t="s">
        <v>540</v>
      </c>
      <c r="J1728" s="279" t="s">
        <v>394</v>
      </c>
      <c r="K1728" s="279" t="s">
        <v>394</v>
      </c>
      <c r="L1728" s="279" t="s">
        <v>394</v>
      </c>
      <c r="M1728" s="279" t="s">
        <v>394</v>
      </c>
      <c r="N1728" s="279" t="s">
        <v>394</v>
      </c>
      <c r="O1728" s="279" t="s">
        <v>394</v>
      </c>
      <c r="P1728" s="315">
        <v>0</v>
      </c>
      <c r="Q1728" s="279" t="s">
        <v>394</v>
      </c>
      <c r="R1728" s="315" t="s">
        <v>394</v>
      </c>
      <c r="S1728" s="279" t="s">
        <v>394</v>
      </c>
      <c r="T1728" s="279" t="s">
        <v>394</v>
      </c>
      <c r="U1728" s="315" t="s">
        <v>394</v>
      </c>
      <c r="V1728" s="315" t="s">
        <v>394</v>
      </c>
      <c r="W1728" s="315" t="s">
        <v>394</v>
      </c>
      <c r="X1728" s="315" t="s">
        <v>394</v>
      </c>
      <c r="Y1728" s="281"/>
      <c r="Z1728" s="315" t="s">
        <v>394</v>
      </c>
      <c r="AA1728" s="315" t="s">
        <v>394</v>
      </c>
      <c r="AB1728" s="281"/>
      <c r="AC1728" s="279" t="s">
        <v>855</v>
      </c>
      <c r="AF1728" s="276" t="str">
        <f>IFERROR(VLOOKUP(A1728,'[1]قوائم الترجمة'!AC$2:AD$2397,1,0),"م")</f>
        <v>م</v>
      </c>
      <c r="AG1728" s="232"/>
      <c r="AH1728" s="233"/>
      <c r="AI1728" s="233"/>
      <c r="AJ1728" s="233"/>
      <c r="AL1728" s="267"/>
      <c r="AM1728" s="235"/>
      <c r="AU1728" s="234"/>
    </row>
    <row r="1729" spans="1:47" ht="21" x14ac:dyDescent="0.4">
      <c r="A1729" s="278">
        <v>120005</v>
      </c>
      <c r="B1729" s="279" t="s">
        <v>4687</v>
      </c>
      <c r="C1729" s="279" t="s">
        <v>532</v>
      </c>
      <c r="D1729" s="279" t="s">
        <v>311</v>
      </c>
      <c r="E1729" s="279" t="s">
        <v>423</v>
      </c>
      <c r="F1729" s="279" t="s">
        <v>9268</v>
      </c>
      <c r="G1729" s="279" t="s">
        <v>402</v>
      </c>
      <c r="H1729" s="279" t="s">
        <v>425</v>
      </c>
      <c r="I1729" s="279" t="s">
        <v>61</v>
      </c>
      <c r="J1729" s="279" t="s">
        <v>403</v>
      </c>
      <c r="K1729" s="280">
        <v>2009</v>
      </c>
      <c r="L1729" s="279" t="s">
        <v>402</v>
      </c>
      <c r="M1729" s="279" t="s">
        <v>394</v>
      </c>
      <c r="N1729" s="279" t="s">
        <v>394</v>
      </c>
      <c r="O1729" s="279" t="s">
        <v>394</v>
      </c>
      <c r="P1729" s="315">
        <v>0</v>
      </c>
      <c r="Q1729" s="278"/>
      <c r="S1729" s="279" t="s">
        <v>394</v>
      </c>
      <c r="T1729" s="279" t="s">
        <v>394</v>
      </c>
      <c r="AC1729" s="279" t="s">
        <v>394</v>
      </c>
      <c r="AF1729" s="276">
        <f>IFERROR(VLOOKUP(A1729,'[1]قوائم الترجمة'!AC$2:AD$2397,1,0),"م")</f>
        <v>120005</v>
      </c>
      <c r="AG1729" s="232"/>
      <c r="AH1729" s="233"/>
      <c r="AI1729" s="233"/>
      <c r="AJ1729" s="233"/>
      <c r="AL1729" s="267"/>
      <c r="AM1729" s="235"/>
      <c r="AO1729" s="236"/>
      <c r="AU1729" s="234"/>
    </row>
    <row r="1730" spans="1:47" ht="21" x14ac:dyDescent="0.4">
      <c r="A1730" s="278">
        <v>120006</v>
      </c>
      <c r="B1730" s="279" t="s">
        <v>4686</v>
      </c>
      <c r="C1730" s="279" t="s">
        <v>68</v>
      </c>
      <c r="D1730" s="279" t="s">
        <v>239</v>
      </c>
      <c r="E1730" s="279" t="s">
        <v>394</v>
      </c>
      <c r="F1730" s="303"/>
      <c r="G1730" s="303"/>
      <c r="H1730" s="279" t="s">
        <v>394</v>
      </c>
      <c r="I1730" s="279" t="s">
        <v>61</v>
      </c>
      <c r="J1730" s="279" t="s">
        <v>394</v>
      </c>
      <c r="K1730" s="279" t="s">
        <v>394</v>
      </c>
      <c r="L1730" s="279" t="s">
        <v>394</v>
      </c>
      <c r="M1730" s="279" t="s">
        <v>394</v>
      </c>
      <c r="N1730" s="279" t="s">
        <v>394</v>
      </c>
      <c r="O1730" s="279" t="s">
        <v>394</v>
      </c>
      <c r="P1730" s="315">
        <v>0</v>
      </c>
      <c r="Q1730" s="279" t="s">
        <v>394</v>
      </c>
      <c r="R1730" s="315" t="s">
        <v>394</v>
      </c>
      <c r="S1730" s="279" t="s">
        <v>394</v>
      </c>
      <c r="T1730" s="279" t="s">
        <v>394</v>
      </c>
      <c r="U1730" s="315" t="s">
        <v>394</v>
      </c>
      <c r="V1730" s="315" t="s">
        <v>394</v>
      </c>
      <c r="W1730" s="315" t="s">
        <v>394</v>
      </c>
      <c r="X1730" s="315" t="s">
        <v>394</v>
      </c>
      <c r="Y1730" s="281"/>
      <c r="Z1730" s="315" t="s">
        <v>394</v>
      </c>
      <c r="AA1730" s="315" t="s">
        <v>394</v>
      </c>
      <c r="AB1730" s="281"/>
      <c r="AC1730" s="279" t="s">
        <v>855</v>
      </c>
      <c r="AF1730" s="276" t="str">
        <f>IFERROR(VLOOKUP(A1730,'[1]قوائم الترجمة'!AC$2:AD$2397,1,0),"م")</f>
        <v>م</v>
      </c>
      <c r="AG1730" s="232"/>
      <c r="AH1730" s="233"/>
      <c r="AI1730" s="233"/>
      <c r="AJ1730" s="233"/>
      <c r="AL1730" s="267"/>
      <c r="AM1730" s="235"/>
      <c r="AO1730" s="236"/>
      <c r="AU1730" s="234"/>
    </row>
    <row r="1731" spans="1:47" ht="21" x14ac:dyDescent="0.4">
      <c r="A1731" s="278">
        <v>120009</v>
      </c>
      <c r="B1731" s="279" t="s">
        <v>7499</v>
      </c>
      <c r="C1731" s="279" t="s">
        <v>120</v>
      </c>
      <c r="D1731" s="279" t="s">
        <v>522</v>
      </c>
      <c r="E1731" s="279" t="s">
        <v>394</v>
      </c>
      <c r="F1731" s="303"/>
      <c r="G1731" s="303"/>
      <c r="H1731" s="279" t="s">
        <v>394</v>
      </c>
      <c r="I1731" s="279" t="s">
        <v>539</v>
      </c>
      <c r="J1731" s="279" t="s">
        <v>394</v>
      </c>
      <c r="K1731" s="279" t="s">
        <v>394</v>
      </c>
      <c r="L1731" s="279" t="s">
        <v>394</v>
      </c>
      <c r="M1731" s="279" t="s">
        <v>394</v>
      </c>
      <c r="N1731" s="279" t="s">
        <v>394</v>
      </c>
      <c r="O1731" s="279" t="s">
        <v>394</v>
      </c>
      <c r="P1731" s="315">
        <v>0</v>
      </c>
      <c r="Q1731" s="279" t="s">
        <v>394</v>
      </c>
      <c r="R1731" s="315" t="s">
        <v>394</v>
      </c>
      <c r="S1731" s="279" t="s">
        <v>394</v>
      </c>
      <c r="T1731" s="279" t="s">
        <v>394</v>
      </c>
      <c r="U1731" s="315" t="s">
        <v>394</v>
      </c>
      <c r="V1731" s="315" t="s">
        <v>394</v>
      </c>
      <c r="W1731" s="315" t="s">
        <v>394</v>
      </c>
      <c r="X1731" s="315" t="s">
        <v>394</v>
      </c>
      <c r="Y1731" s="281"/>
      <c r="Z1731" s="315" t="s">
        <v>394</v>
      </c>
      <c r="AA1731" s="315" t="s">
        <v>394</v>
      </c>
      <c r="AB1731" s="281"/>
      <c r="AC1731" s="279" t="s">
        <v>855</v>
      </c>
      <c r="AF1731" s="276" t="str">
        <f>IFERROR(VLOOKUP(A1731,'[1]قوائم الترجمة'!AC$2:AD$2397,1,0),"م")</f>
        <v>م</v>
      </c>
      <c r="AG1731" s="232"/>
      <c r="AH1731" s="233"/>
      <c r="AI1731" s="233"/>
      <c r="AJ1731" s="233"/>
      <c r="AL1731" s="267"/>
      <c r="AM1731" s="235"/>
      <c r="AU1731" s="234"/>
    </row>
    <row r="1732" spans="1:47" ht="21" x14ac:dyDescent="0.4">
      <c r="A1732" s="278">
        <v>120015</v>
      </c>
      <c r="B1732" s="279" t="s">
        <v>4684</v>
      </c>
      <c r="C1732" s="279" t="s">
        <v>1139</v>
      </c>
      <c r="D1732" s="279" t="s">
        <v>4685</v>
      </c>
      <c r="E1732" s="279" t="s">
        <v>394</v>
      </c>
      <c r="F1732" s="303"/>
      <c r="G1732" s="303"/>
      <c r="H1732" s="279" t="s">
        <v>394</v>
      </c>
      <c r="I1732" s="279" t="s">
        <v>538</v>
      </c>
      <c r="J1732" s="279" t="s">
        <v>394</v>
      </c>
      <c r="K1732" s="279" t="s">
        <v>394</v>
      </c>
      <c r="L1732" s="279" t="s">
        <v>394</v>
      </c>
      <c r="M1732" s="279" t="s">
        <v>394</v>
      </c>
      <c r="N1732" s="279" t="s">
        <v>394</v>
      </c>
      <c r="O1732" s="279" t="s">
        <v>394</v>
      </c>
      <c r="P1732" s="315">
        <v>0</v>
      </c>
      <c r="Q1732" s="279" t="s">
        <v>394</v>
      </c>
      <c r="R1732" s="315" t="s">
        <v>394</v>
      </c>
      <c r="S1732" s="279" t="s">
        <v>394</v>
      </c>
      <c r="T1732" s="279" t="s">
        <v>394</v>
      </c>
      <c r="U1732" s="315" t="s">
        <v>394</v>
      </c>
      <c r="V1732" s="315" t="s">
        <v>394</v>
      </c>
      <c r="W1732" s="315" t="s">
        <v>394</v>
      </c>
      <c r="X1732" s="315" t="s">
        <v>394</v>
      </c>
      <c r="Y1732" s="281"/>
      <c r="Z1732" s="315" t="s">
        <v>394</v>
      </c>
      <c r="AA1732" s="315" t="s">
        <v>394</v>
      </c>
      <c r="AB1732" s="281"/>
      <c r="AC1732" s="279" t="s">
        <v>394</v>
      </c>
      <c r="AF1732" s="276" t="str">
        <f>IFERROR(VLOOKUP(A1732,'[1]قوائم الترجمة'!AC$2:AD$2397,1,0),"م")</f>
        <v>م</v>
      </c>
      <c r="AG1732" s="232"/>
      <c r="AH1732" s="233"/>
      <c r="AI1732" s="233"/>
      <c r="AJ1732" s="233"/>
      <c r="AL1732" s="267"/>
      <c r="AM1732" s="235"/>
      <c r="AU1732" s="234"/>
    </row>
    <row r="1733" spans="1:47" ht="21" x14ac:dyDescent="0.4">
      <c r="A1733" s="278">
        <v>120017</v>
      </c>
      <c r="B1733" s="279" t="s">
        <v>7511</v>
      </c>
      <c r="C1733" s="279" t="s">
        <v>1366</v>
      </c>
      <c r="D1733" s="279" t="s">
        <v>646</v>
      </c>
      <c r="E1733" s="279" t="s">
        <v>394</v>
      </c>
      <c r="F1733" s="303"/>
      <c r="G1733" s="303"/>
      <c r="H1733" s="279" t="s">
        <v>394</v>
      </c>
      <c r="I1733" s="279" t="s">
        <v>540</v>
      </c>
      <c r="J1733" s="279" t="s">
        <v>394</v>
      </c>
      <c r="K1733" s="279" t="s">
        <v>394</v>
      </c>
      <c r="L1733" s="279" t="s">
        <v>394</v>
      </c>
      <c r="M1733" s="279" t="s">
        <v>394</v>
      </c>
      <c r="N1733" s="279" t="s">
        <v>394</v>
      </c>
      <c r="O1733" s="279" t="s">
        <v>394</v>
      </c>
      <c r="P1733" s="315">
        <v>0</v>
      </c>
      <c r="Q1733" s="279" t="s">
        <v>394</v>
      </c>
      <c r="R1733" s="315" t="s">
        <v>394</v>
      </c>
      <c r="S1733" s="279" t="s">
        <v>394</v>
      </c>
      <c r="T1733" s="279" t="s">
        <v>394</v>
      </c>
      <c r="U1733" s="315" t="s">
        <v>394</v>
      </c>
      <c r="V1733" s="315" t="s">
        <v>394</v>
      </c>
      <c r="W1733" s="315" t="s">
        <v>394</v>
      </c>
      <c r="X1733" s="315" t="s">
        <v>394</v>
      </c>
      <c r="Y1733" s="281"/>
      <c r="Z1733" s="315" t="s">
        <v>394</v>
      </c>
      <c r="AA1733" s="315" t="s">
        <v>394</v>
      </c>
      <c r="AB1733" s="281"/>
      <c r="AC1733" s="279" t="s">
        <v>855</v>
      </c>
      <c r="AF1733" s="276" t="str">
        <f>IFERROR(VLOOKUP(A1733,'[1]قوائم الترجمة'!AC$2:AD$2397,1,0),"م")</f>
        <v>م</v>
      </c>
      <c r="AG1733" s="232"/>
      <c r="AH1733" s="233"/>
      <c r="AI1733" s="233"/>
      <c r="AJ1733" s="233"/>
      <c r="AL1733" s="267"/>
      <c r="AM1733" s="235"/>
      <c r="AU1733" s="234"/>
    </row>
    <row r="1734" spans="1:47" ht="21" x14ac:dyDescent="0.4">
      <c r="A1734" s="278">
        <v>120019</v>
      </c>
      <c r="B1734" s="279" t="s">
        <v>4683</v>
      </c>
      <c r="C1734" s="279" t="s">
        <v>93</v>
      </c>
      <c r="D1734" s="279" t="s">
        <v>666</v>
      </c>
      <c r="E1734" s="279" t="s">
        <v>394</v>
      </c>
      <c r="F1734" s="303"/>
      <c r="G1734" s="303"/>
      <c r="H1734" s="279" t="s">
        <v>394</v>
      </c>
      <c r="I1734" s="279" t="s">
        <v>539</v>
      </c>
      <c r="J1734" s="279" t="s">
        <v>394</v>
      </c>
      <c r="K1734" s="279" t="s">
        <v>394</v>
      </c>
      <c r="L1734" s="279" t="s">
        <v>394</v>
      </c>
      <c r="M1734" s="279" t="s">
        <v>394</v>
      </c>
      <c r="N1734" s="279" t="s">
        <v>394</v>
      </c>
      <c r="O1734" s="279" t="s">
        <v>394</v>
      </c>
      <c r="P1734" s="315">
        <v>0</v>
      </c>
      <c r="Q1734" s="279" t="s">
        <v>394</v>
      </c>
      <c r="R1734" s="315" t="s">
        <v>394</v>
      </c>
      <c r="S1734" s="279" t="s">
        <v>394</v>
      </c>
      <c r="T1734" s="279" t="s">
        <v>394</v>
      </c>
      <c r="U1734" s="315" t="s">
        <v>394</v>
      </c>
      <c r="V1734" s="315" t="s">
        <v>394</v>
      </c>
      <c r="W1734" s="315" t="s">
        <v>394</v>
      </c>
      <c r="X1734" s="315" t="s">
        <v>394</v>
      </c>
      <c r="Y1734" s="281"/>
      <c r="Z1734" s="315" t="s">
        <v>394</v>
      </c>
      <c r="AA1734" s="315" t="s">
        <v>394</v>
      </c>
      <c r="AB1734" s="281"/>
      <c r="AC1734" s="279" t="s">
        <v>855</v>
      </c>
      <c r="AF1734" s="276" t="str">
        <f>IFERROR(VLOOKUP(A1734,'[1]قوائم الترجمة'!AC$2:AD$2397,1,0),"م")</f>
        <v>م</v>
      </c>
      <c r="AG1734" s="245"/>
      <c r="AH1734" s="246"/>
      <c r="AI1734" s="246"/>
      <c r="AJ1734" s="246"/>
      <c r="AL1734" s="267"/>
      <c r="AM1734" s="235"/>
      <c r="AU1734" s="234"/>
    </row>
    <row r="1735" spans="1:47" ht="21" x14ac:dyDescent="0.4">
      <c r="A1735" s="278">
        <v>120021</v>
      </c>
      <c r="B1735" s="279" t="s">
        <v>4682</v>
      </c>
      <c r="C1735" s="279" t="s">
        <v>1015</v>
      </c>
      <c r="D1735" s="279" t="s">
        <v>309</v>
      </c>
      <c r="E1735" s="279" t="s">
        <v>5660</v>
      </c>
      <c r="F1735" s="279" t="s">
        <v>9269</v>
      </c>
      <c r="G1735" s="279" t="s">
        <v>402</v>
      </c>
      <c r="H1735" s="279" t="s">
        <v>425</v>
      </c>
      <c r="I1735" s="279" t="s">
        <v>61</v>
      </c>
      <c r="J1735" s="279" t="s">
        <v>7215</v>
      </c>
      <c r="K1735" s="280">
        <v>0</v>
      </c>
      <c r="L1735" s="279" t="s">
        <v>7215</v>
      </c>
      <c r="M1735" s="279" t="s">
        <v>394</v>
      </c>
      <c r="N1735" s="279" t="s">
        <v>9270</v>
      </c>
      <c r="O1735" s="279" t="s">
        <v>8471</v>
      </c>
      <c r="P1735" s="279">
        <v>45000</v>
      </c>
      <c r="Q1735" s="278"/>
      <c r="S1735" s="279" t="s">
        <v>394</v>
      </c>
      <c r="T1735" s="279"/>
      <c r="AC1735" s="279" t="s">
        <v>394</v>
      </c>
      <c r="AF1735" s="276">
        <f>IFERROR(VLOOKUP(A1735,'[1]قوائم الترجمة'!AC$2:AD$2397,1,0),"م")</f>
        <v>120021</v>
      </c>
      <c r="AG1735" s="232"/>
      <c r="AH1735" s="233"/>
      <c r="AI1735" s="233"/>
      <c r="AJ1735" s="233"/>
      <c r="AL1735" s="267"/>
      <c r="AM1735" s="235"/>
      <c r="AO1735" s="236"/>
      <c r="AU1735" s="234"/>
    </row>
    <row r="1736" spans="1:47" ht="21" x14ac:dyDescent="0.4">
      <c r="A1736" s="278">
        <v>120022</v>
      </c>
      <c r="B1736" s="279" t="s">
        <v>4681</v>
      </c>
      <c r="C1736" s="279" t="s">
        <v>482</v>
      </c>
      <c r="D1736" s="279" t="s">
        <v>1370</v>
      </c>
      <c r="E1736" s="279" t="s">
        <v>424</v>
      </c>
      <c r="F1736" s="279" t="s">
        <v>8378</v>
      </c>
      <c r="G1736" s="279" t="s">
        <v>8379</v>
      </c>
      <c r="H1736" s="279" t="s">
        <v>7215</v>
      </c>
      <c r="I1736" s="279" t="s">
        <v>61</v>
      </c>
      <c r="J1736" s="279" t="s">
        <v>7215</v>
      </c>
      <c r="K1736" s="280">
        <v>0</v>
      </c>
      <c r="L1736" s="279" t="s">
        <v>7215</v>
      </c>
      <c r="M1736" s="279" t="s">
        <v>394</v>
      </c>
      <c r="N1736" s="279"/>
      <c r="O1736" s="279" t="s">
        <v>394</v>
      </c>
      <c r="P1736" s="315">
        <v>0</v>
      </c>
      <c r="Q1736" s="278"/>
      <c r="S1736" s="279" t="s">
        <v>394</v>
      </c>
      <c r="T1736" s="279" t="s">
        <v>394</v>
      </c>
      <c r="AC1736" s="279" t="s">
        <v>855</v>
      </c>
      <c r="AF1736" s="276">
        <f>IFERROR(VLOOKUP(A1736,'[1]قوائم الترجمة'!AC$2:AD$2397,1,0),"م")</f>
        <v>120022</v>
      </c>
      <c r="AG1736" s="232"/>
      <c r="AH1736" s="233"/>
      <c r="AI1736" s="233"/>
      <c r="AJ1736" s="233"/>
      <c r="AL1736" s="267"/>
      <c r="AM1736" s="235"/>
      <c r="AO1736" s="236"/>
      <c r="AU1736" s="234"/>
    </row>
    <row r="1737" spans="1:47" ht="21" x14ac:dyDescent="0.4">
      <c r="A1737" s="278">
        <v>120023</v>
      </c>
      <c r="B1737" s="279" t="s">
        <v>4680</v>
      </c>
      <c r="C1737" s="279" t="s">
        <v>68</v>
      </c>
      <c r="D1737" s="279" t="s">
        <v>244</v>
      </c>
      <c r="E1737" s="279" t="s">
        <v>5660</v>
      </c>
      <c r="F1737" s="279" t="s">
        <v>8448</v>
      </c>
      <c r="G1737" s="279" t="s">
        <v>8942</v>
      </c>
      <c r="H1737" s="279" t="s">
        <v>425</v>
      </c>
      <c r="I1737" s="279" t="s">
        <v>67</v>
      </c>
      <c r="J1737" s="279" t="s">
        <v>8112</v>
      </c>
      <c r="K1737" s="280">
        <v>2012</v>
      </c>
      <c r="L1737" s="279" t="s">
        <v>404</v>
      </c>
      <c r="M1737" s="279" t="s">
        <v>394</v>
      </c>
      <c r="N1737" s="279" t="s">
        <v>394</v>
      </c>
      <c r="O1737" s="279" t="s">
        <v>394</v>
      </c>
      <c r="P1737" s="315">
        <v>0</v>
      </c>
      <c r="Q1737" s="278"/>
      <c r="S1737" s="279" t="s">
        <v>394</v>
      </c>
      <c r="T1737" s="279" t="s">
        <v>394</v>
      </c>
      <c r="AC1737" s="279" t="s">
        <v>394</v>
      </c>
      <c r="AF1737" s="276">
        <f>IFERROR(VLOOKUP(A1737,'[1]قوائم الترجمة'!AC$2:AD$2397,1,0),"م")</f>
        <v>120023</v>
      </c>
      <c r="AG1737" s="232"/>
      <c r="AH1737" s="233"/>
      <c r="AI1737" s="233"/>
      <c r="AJ1737" s="233"/>
      <c r="AL1737" s="267"/>
      <c r="AM1737" s="235"/>
      <c r="AO1737" s="236"/>
      <c r="AU1737" s="234"/>
    </row>
    <row r="1738" spans="1:47" ht="21" x14ac:dyDescent="0.4">
      <c r="A1738" s="278">
        <v>120024</v>
      </c>
      <c r="B1738" s="279" t="s">
        <v>7525</v>
      </c>
      <c r="C1738" s="279" t="s">
        <v>189</v>
      </c>
      <c r="D1738" s="279" t="s">
        <v>239</v>
      </c>
      <c r="E1738" s="279" t="s">
        <v>394</v>
      </c>
      <c r="F1738" s="303"/>
      <c r="G1738" s="303"/>
      <c r="H1738" s="279" t="s">
        <v>394</v>
      </c>
      <c r="I1738" s="279" t="s">
        <v>539</v>
      </c>
      <c r="J1738" s="279" t="s">
        <v>394</v>
      </c>
      <c r="K1738" s="279" t="s">
        <v>394</v>
      </c>
      <c r="L1738" s="279" t="s">
        <v>394</v>
      </c>
      <c r="M1738" s="279" t="s">
        <v>394</v>
      </c>
      <c r="N1738" s="279" t="s">
        <v>394</v>
      </c>
      <c r="O1738" s="279" t="s">
        <v>394</v>
      </c>
      <c r="P1738" s="315">
        <v>0</v>
      </c>
      <c r="Q1738" s="279" t="s">
        <v>394</v>
      </c>
      <c r="R1738" s="315" t="s">
        <v>394</v>
      </c>
      <c r="S1738" s="279" t="s">
        <v>394</v>
      </c>
      <c r="T1738" s="279" t="s">
        <v>394</v>
      </c>
      <c r="U1738" s="315" t="s">
        <v>394</v>
      </c>
      <c r="V1738" s="315" t="s">
        <v>394</v>
      </c>
      <c r="W1738" s="315" t="s">
        <v>394</v>
      </c>
      <c r="X1738" s="315" t="s">
        <v>394</v>
      </c>
      <c r="Y1738" s="281"/>
      <c r="Z1738" s="315" t="s">
        <v>394</v>
      </c>
      <c r="AA1738" s="315" t="s">
        <v>394</v>
      </c>
      <c r="AB1738" s="281"/>
      <c r="AC1738" s="279" t="s">
        <v>855</v>
      </c>
      <c r="AF1738" s="276" t="str">
        <f>IFERROR(VLOOKUP(A1738,'[1]قوائم الترجمة'!AC$2:AD$2397,1,0),"م")</f>
        <v>م</v>
      </c>
      <c r="AG1738" s="232"/>
      <c r="AH1738" s="233"/>
      <c r="AI1738" s="233"/>
      <c r="AJ1738" s="233"/>
      <c r="AL1738" s="267"/>
      <c r="AM1738" s="235"/>
      <c r="AO1738" s="236"/>
      <c r="AU1738" s="234"/>
    </row>
    <row r="1739" spans="1:47" ht="21" x14ac:dyDescent="0.4">
      <c r="A1739" s="278">
        <v>120025</v>
      </c>
      <c r="B1739" s="279" t="s">
        <v>4678</v>
      </c>
      <c r="C1739" s="279" t="s">
        <v>120</v>
      </c>
      <c r="D1739" s="279" t="s">
        <v>4679</v>
      </c>
      <c r="E1739" s="279" t="s">
        <v>5660</v>
      </c>
      <c r="F1739" s="279" t="s">
        <v>9271</v>
      </c>
      <c r="G1739" s="279" t="s">
        <v>402</v>
      </c>
      <c r="H1739" s="279" t="s">
        <v>425</v>
      </c>
      <c r="I1739" s="279" t="s">
        <v>61</v>
      </c>
      <c r="J1739" s="279" t="s">
        <v>7215</v>
      </c>
      <c r="K1739" s="321">
        <v>0</v>
      </c>
      <c r="L1739" s="279" t="s">
        <v>7215</v>
      </c>
      <c r="M1739" s="279" t="s">
        <v>394</v>
      </c>
      <c r="N1739" s="279"/>
      <c r="O1739" s="279" t="s">
        <v>394</v>
      </c>
      <c r="P1739" s="315">
        <v>0</v>
      </c>
      <c r="Q1739" s="278"/>
      <c r="S1739" s="279" t="s">
        <v>394</v>
      </c>
      <c r="T1739" s="279" t="s">
        <v>394</v>
      </c>
      <c r="AC1739" s="279" t="s">
        <v>394</v>
      </c>
      <c r="AF1739" s="276">
        <f>IFERROR(VLOOKUP(A1739,'[1]قوائم الترجمة'!AC$2:AD$2397,1,0),"م")</f>
        <v>120025</v>
      </c>
      <c r="AG1739" s="232"/>
      <c r="AH1739" s="233"/>
      <c r="AI1739" s="233"/>
      <c r="AJ1739" s="233"/>
      <c r="AL1739" s="267"/>
      <c r="AM1739" s="235"/>
      <c r="AO1739" s="236"/>
      <c r="AU1739" s="234"/>
    </row>
    <row r="1740" spans="1:47" ht="21" x14ac:dyDescent="0.4">
      <c r="A1740" s="278">
        <v>120027</v>
      </c>
      <c r="B1740" s="279" t="s">
        <v>7530</v>
      </c>
      <c r="C1740" s="279" t="s">
        <v>106</v>
      </c>
      <c r="D1740" s="279" t="s">
        <v>352</v>
      </c>
      <c r="E1740" s="279" t="s">
        <v>394</v>
      </c>
      <c r="F1740" s="303"/>
      <c r="G1740" s="303"/>
      <c r="H1740" s="279" t="s">
        <v>394</v>
      </c>
      <c r="I1740" s="279" t="s">
        <v>539</v>
      </c>
      <c r="J1740" s="279" t="s">
        <v>394</v>
      </c>
      <c r="K1740" s="279" t="s">
        <v>394</v>
      </c>
      <c r="L1740" s="279" t="s">
        <v>394</v>
      </c>
      <c r="M1740" s="279" t="s">
        <v>394</v>
      </c>
      <c r="N1740" s="279" t="s">
        <v>394</v>
      </c>
      <c r="O1740" s="279" t="s">
        <v>394</v>
      </c>
      <c r="P1740" s="315">
        <v>0</v>
      </c>
      <c r="Q1740" s="279" t="s">
        <v>394</v>
      </c>
      <c r="R1740" s="315" t="s">
        <v>394</v>
      </c>
      <c r="S1740" s="279" t="s">
        <v>394</v>
      </c>
      <c r="T1740" s="279" t="s">
        <v>394</v>
      </c>
      <c r="U1740" s="315" t="s">
        <v>394</v>
      </c>
      <c r="V1740" s="315" t="s">
        <v>394</v>
      </c>
      <c r="W1740" s="315" t="s">
        <v>394</v>
      </c>
      <c r="X1740" s="315" t="s">
        <v>394</v>
      </c>
      <c r="Y1740" s="281"/>
      <c r="Z1740" s="315" t="s">
        <v>394</v>
      </c>
      <c r="AA1740" s="315" t="s">
        <v>394</v>
      </c>
      <c r="AB1740" s="281"/>
      <c r="AC1740" s="279" t="s">
        <v>855</v>
      </c>
      <c r="AF1740" s="276" t="str">
        <f>IFERROR(VLOOKUP(A1740,'[1]قوائم الترجمة'!AC$2:AD$2397,1,0),"م")</f>
        <v>م</v>
      </c>
      <c r="AG1740" s="245"/>
      <c r="AH1740" s="246"/>
      <c r="AI1740" s="246"/>
      <c r="AJ1740" s="246"/>
      <c r="AL1740" s="267"/>
      <c r="AM1740" s="235"/>
      <c r="AO1740" s="247"/>
      <c r="AU1740" s="234"/>
    </row>
    <row r="1741" spans="1:47" ht="21" x14ac:dyDescent="0.4">
      <c r="A1741" s="278">
        <v>120030</v>
      </c>
      <c r="B1741" s="279" t="s">
        <v>4677</v>
      </c>
      <c r="C1741" s="279" t="s">
        <v>198</v>
      </c>
      <c r="D1741" s="279" t="s">
        <v>271</v>
      </c>
      <c r="E1741" s="279" t="s">
        <v>394</v>
      </c>
      <c r="F1741" s="303"/>
      <c r="G1741" s="303"/>
      <c r="H1741" s="279" t="s">
        <v>394</v>
      </c>
      <c r="I1741" s="279" t="s">
        <v>61</v>
      </c>
      <c r="J1741" s="279" t="s">
        <v>394</v>
      </c>
      <c r="K1741" s="279" t="s">
        <v>394</v>
      </c>
      <c r="L1741" s="279" t="s">
        <v>394</v>
      </c>
      <c r="M1741" s="279" t="s">
        <v>394</v>
      </c>
      <c r="N1741" s="279" t="s">
        <v>394</v>
      </c>
      <c r="O1741" s="279" t="s">
        <v>394</v>
      </c>
      <c r="P1741" s="315">
        <v>0</v>
      </c>
      <c r="Q1741" s="279" t="s">
        <v>394</v>
      </c>
      <c r="R1741" s="315" t="s">
        <v>394</v>
      </c>
      <c r="S1741" s="279" t="s">
        <v>394</v>
      </c>
      <c r="T1741" s="279" t="s">
        <v>394</v>
      </c>
      <c r="U1741" s="315" t="s">
        <v>394</v>
      </c>
      <c r="V1741" s="315" t="s">
        <v>394</v>
      </c>
      <c r="W1741" s="315" t="s">
        <v>394</v>
      </c>
      <c r="X1741" s="315" t="s">
        <v>394</v>
      </c>
      <c r="Y1741" s="281"/>
      <c r="Z1741" s="315" t="s">
        <v>394</v>
      </c>
      <c r="AA1741" s="315" t="s">
        <v>394</v>
      </c>
      <c r="AB1741" s="281"/>
      <c r="AC1741" s="279" t="s">
        <v>394</v>
      </c>
      <c r="AF1741" s="276" t="str">
        <f>IFERROR(VLOOKUP(A1741,'[1]قوائم الترجمة'!AC$2:AD$2397,1,0),"م")</f>
        <v>م</v>
      </c>
      <c r="AG1741" s="232"/>
      <c r="AH1741" s="233"/>
      <c r="AI1741" s="233"/>
      <c r="AJ1741" s="233"/>
      <c r="AL1741" s="267"/>
      <c r="AM1741" s="235"/>
      <c r="AO1741" s="236"/>
      <c r="AU1741" s="234"/>
    </row>
    <row r="1742" spans="1:47" ht="21" x14ac:dyDescent="0.4">
      <c r="A1742" s="278">
        <v>120031</v>
      </c>
      <c r="B1742" s="279" t="s">
        <v>4676</v>
      </c>
      <c r="C1742" s="279" t="s">
        <v>671</v>
      </c>
      <c r="D1742" s="279" t="s">
        <v>821</v>
      </c>
      <c r="E1742" s="279" t="s">
        <v>5660</v>
      </c>
      <c r="F1742" s="279" t="s">
        <v>9272</v>
      </c>
      <c r="G1742" s="279" t="s">
        <v>402</v>
      </c>
      <c r="H1742" s="279" t="s">
        <v>425</v>
      </c>
      <c r="I1742" s="279" t="s">
        <v>61</v>
      </c>
      <c r="J1742" s="279" t="s">
        <v>7215</v>
      </c>
      <c r="K1742" s="280">
        <v>0</v>
      </c>
      <c r="L1742" s="279" t="s">
        <v>7215</v>
      </c>
      <c r="M1742" s="279" t="s">
        <v>394</v>
      </c>
      <c r="N1742" s="279"/>
      <c r="O1742" s="279" t="s">
        <v>394</v>
      </c>
      <c r="P1742" s="315">
        <v>0</v>
      </c>
      <c r="Q1742" s="278"/>
      <c r="S1742" s="279" t="s">
        <v>394</v>
      </c>
      <c r="T1742" s="279" t="s">
        <v>394</v>
      </c>
      <c r="AC1742" s="279" t="s">
        <v>855</v>
      </c>
      <c r="AF1742" s="276">
        <f>IFERROR(VLOOKUP(A1742,'[1]قوائم الترجمة'!AC$2:AD$2397,1,0),"م")</f>
        <v>120031</v>
      </c>
      <c r="AG1742" s="232"/>
      <c r="AH1742" s="233"/>
      <c r="AI1742" s="233"/>
      <c r="AJ1742" s="233"/>
      <c r="AL1742" s="267"/>
      <c r="AM1742" s="235"/>
      <c r="AU1742" s="234"/>
    </row>
    <row r="1743" spans="1:47" ht="21" x14ac:dyDescent="0.4">
      <c r="A1743" s="278">
        <v>120034</v>
      </c>
      <c r="B1743" s="279" t="s">
        <v>7551</v>
      </c>
      <c r="C1743" s="279" t="s">
        <v>62</v>
      </c>
      <c r="D1743" s="279" t="s">
        <v>290</v>
      </c>
      <c r="E1743" s="279" t="s">
        <v>394</v>
      </c>
      <c r="F1743" s="303"/>
      <c r="G1743" s="303"/>
      <c r="H1743" s="279" t="s">
        <v>394</v>
      </c>
      <c r="I1743" s="279" t="s">
        <v>540</v>
      </c>
      <c r="J1743" s="279" t="s">
        <v>394</v>
      </c>
      <c r="K1743" s="279" t="s">
        <v>394</v>
      </c>
      <c r="L1743" s="279" t="s">
        <v>394</v>
      </c>
      <c r="M1743" s="279" t="s">
        <v>394</v>
      </c>
      <c r="N1743" s="279" t="s">
        <v>394</v>
      </c>
      <c r="O1743" s="279" t="s">
        <v>394</v>
      </c>
      <c r="P1743" s="315">
        <v>0</v>
      </c>
      <c r="Q1743" s="279" t="s">
        <v>394</v>
      </c>
      <c r="R1743" s="315" t="s">
        <v>394</v>
      </c>
      <c r="S1743" s="279" t="s">
        <v>394</v>
      </c>
      <c r="T1743" s="279" t="s">
        <v>394</v>
      </c>
      <c r="U1743" s="315" t="s">
        <v>394</v>
      </c>
      <c r="V1743" s="315" t="s">
        <v>394</v>
      </c>
      <c r="W1743" s="315" t="s">
        <v>394</v>
      </c>
      <c r="X1743" s="315" t="s">
        <v>394</v>
      </c>
      <c r="Y1743" s="281"/>
      <c r="Z1743" s="315" t="s">
        <v>394</v>
      </c>
      <c r="AA1743" s="315" t="s">
        <v>394</v>
      </c>
      <c r="AB1743" s="281"/>
      <c r="AC1743" s="279" t="s">
        <v>855</v>
      </c>
      <c r="AF1743" s="276" t="str">
        <f>IFERROR(VLOOKUP(A1743,'[1]قوائم الترجمة'!AC$2:AD$2397,1,0),"م")</f>
        <v>م</v>
      </c>
      <c r="AG1743" s="232"/>
      <c r="AH1743" s="233"/>
      <c r="AI1743" s="233"/>
      <c r="AJ1743" s="233"/>
      <c r="AL1743" s="267"/>
      <c r="AM1743" s="235"/>
      <c r="AU1743" s="234"/>
    </row>
    <row r="1744" spans="1:47" ht="21" x14ac:dyDescent="0.4">
      <c r="A1744" s="278">
        <v>120037</v>
      </c>
      <c r="B1744" s="279" t="s">
        <v>4675</v>
      </c>
      <c r="C1744" s="279" t="s">
        <v>1136</v>
      </c>
      <c r="D1744" s="279" t="s">
        <v>991</v>
      </c>
      <c r="E1744" s="279" t="s">
        <v>394</v>
      </c>
      <c r="F1744" s="303"/>
      <c r="G1744" s="303"/>
      <c r="H1744" s="279" t="s">
        <v>394</v>
      </c>
      <c r="I1744" s="279" t="s">
        <v>61</v>
      </c>
      <c r="J1744" s="279" t="s">
        <v>394</v>
      </c>
      <c r="K1744" s="279" t="s">
        <v>394</v>
      </c>
      <c r="L1744" s="279" t="s">
        <v>394</v>
      </c>
      <c r="M1744" s="279" t="s">
        <v>394</v>
      </c>
      <c r="N1744" s="279" t="s">
        <v>394</v>
      </c>
      <c r="O1744" s="279" t="s">
        <v>394</v>
      </c>
      <c r="P1744" s="315">
        <v>0</v>
      </c>
      <c r="Q1744" s="279" t="s">
        <v>394</v>
      </c>
      <c r="R1744" s="315" t="s">
        <v>394</v>
      </c>
      <c r="S1744" s="279" t="s">
        <v>394</v>
      </c>
      <c r="T1744" s="279" t="s">
        <v>394</v>
      </c>
      <c r="U1744" s="315" t="s">
        <v>394</v>
      </c>
      <c r="V1744" s="315" t="s">
        <v>394</v>
      </c>
      <c r="W1744" s="315" t="s">
        <v>394</v>
      </c>
      <c r="X1744" s="315" t="s">
        <v>394</v>
      </c>
      <c r="Y1744" s="281"/>
      <c r="Z1744" s="315" t="s">
        <v>394</v>
      </c>
      <c r="AA1744" s="315" t="s">
        <v>394</v>
      </c>
      <c r="AB1744" s="281"/>
      <c r="AC1744" s="279" t="s">
        <v>855</v>
      </c>
      <c r="AF1744" s="276" t="str">
        <f>IFERROR(VLOOKUP(A1744,'[1]قوائم الترجمة'!AC$2:AD$2397,1,0),"م")</f>
        <v>م</v>
      </c>
      <c r="AG1744" s="232"/>
      <c r="AH1744" s="233"/>
      <c r="AI1744" s="233"/>
      <c r="AJ1744" s="233"/>
      <c r="AL1744" s="267"/>
      <c r="AM1744" s="235"/>
      <c r="AO1744" s="236"/>
      <c r="AU1744" s="234"/>
    </row>
    <row r="1745" spans="1:47" ht="21" x14ac:dyDescent="0.4">
      <c r="A1745" s="275">
        <v>120041</v>
      </c>
      <c r="B1745" s="276" t="s">
        <v>1365</v>
      </c>
      <c r="C1745" s="276" t="s">
        <v>1167</v>
      </c>
      <c r="D1745" s="276" t="s">
        <v>304</v>
      </c>
      <c r="E1745" s="276" t="s">
        <v>424</v>
      </c>
      <c r="F1745" s="276" t="s">
        <v>8378</v>
      </c>
      <c r="G1745" s="276" t="s">
        <v>8379</v>
      </c>
      <c r="H1745" s="276" t="s">
        <v>7215</v>
      </c>
      <c r="I1745" s="276" t="s">
        <v>67</v>
      </c>
      <c r="J1745" s="276" t="s">
        <v>7215</v>
      </c>
      <c r="K1745" s="277">
        <v>0</v>
      </c>
      <c r="L1745" s="276" t="s">
        <v>7215</v>
      </c>
      <c r="M1745" s="303"/>
      <c r="N1745" s="276" t="s">
        <v>394</v>
      </c>
      <c r="O1745" s="276" t="s">
        <v>394</v>
      </c>
      <c r="P1745" s="315">
        <v>0</v>
      </c>
      <c r="Q1745" s="303"/>
      <c r="R1745" s="317" t="s">
        <v>394</v>
      </c>
      <c r="S1745" s="276" t="s">
        <v>394</v>
      </c>
      <c r="T1745" s="303"/>
      <c r="AC1745" s="276" t="s">
        <v>855</v>
      </c>
      <c r="AF1745" s="276">
        <f>IFERROR(VLOOKUP(A1745,'[1]قوائم الترجمة'!AC$2:AD$2397,1,0),"م")</f>
        <v>120041</v>
      </c>
      <c r="AG1745" s="232"/>
      <c r="AH1745" s="233"/>
      <c r="AI1745" s="233"/>
      <c r="AJ1745" s="233"/>
      <c r="AL1745" s="267"/>
      <c r="AM1745" s="235"/>
      <c r="AO1745" s="236"/>
      <c r="AU1745" s="234"/>
    </row>
    <row r="1746" spans="1:47" ht="21" x14ac:dyDescent="0.4">
      <c r="A1746" s="275">
        <v>120042</v>
      </c>
      <c r="B1746" s="276" t="s">
        <v>4674</v>
      </c>
      <c r="C1746" s="276" t="s">
        <v>83</v>
      </c>
      <c r="D1746" s="276" t="s">
        <v>387</v>
      </c>
      <c r="E1746" s="276" t="s">
        <v>424</v>
      </c>
      <c r="F1746" s="276" t="s">
        <v>8477</v>
      </c>
      <c r="G1746" s="276" t="s">
        <v>8242</v>
      </c>
      <c r="H1746" s="276" t="s">
        <v>425</v>
      </c>
      <c r="I1746" s="276" t="s">
        <v>541</v>
      </c>
      <c r="J1746" s="276" t="s">
        <v>7215</v>
      </c>
      <c r="K1746" s="277">
        <v>0</v>
      </c>
      <c r="L1746" s="276" t="s">
        <v>7215</v>
      </c>
      <c r="M1746" s="303"/>
      <c r="N1746" s="276" t="s">
        <v>394</v>
      </c>
      <c r="O1746" s="276" t="s">
        <v>394</v>
      </c>
      <c r="P1746" s="315">
        <v>0</v>
      </c>
      <c r="Q1746" s="303"/>
      <c r="R1746" s="317" t="s">
        <v>394</v>
      </c>
      <c r="S1746" s="276" t="s">
        <v>394</v>
      </c>
      <c r="T1746" s="303"/>
      <c r="AC1746" s="276" t="s">
        <v>394</v>
      </c>
      <c r="AF1746" s="276">
        <f>IFERROR(VLOOKUP(A1746,'[1]قوائم الترجمة'!AC$2:AD$2397,1,0),"م")</f>
        <v>120042</v>
      </c>
      <c r="AG1746" s="232"/>
      <c r="AH1746" s="233"/>
      <c r="AI1746" s="233"/>
      <c r="AJ1746" s="233"/>
      <c r="AL1746" s="267"/>
      <c r="AM1746" s="235"/>
      <c r="AU1746" s="234"/>
    </row>
    <row r="1747" spans="1:47" ht="21" x14ac:dyDescent="0.4">
      <c r="A1747" s="278">
        <v>120043</v>
      </c>
      <c r="B1747" s="279" t="s">
        <v>1364</v>
      </c>
      <c r="C1747" s="279" t="s">
        <v>97</v>
      </c>
      <c r="D1747" s="279" t="s">
        <v>307</v>
      </c>
      <c r="E1747" s="279" t="s">
        <v>394</v>
      </c>
      <c r="F1747" s="303"/>
      <c r="G1747" s="303"/>
      <c r="H1747" s="279" t="s">
        <v>394</v>
      </c>
      <c r="I1747" s="279" t="s">
        <v>539</v>
      </c>
      <c r="J1747" s="279" t="s">
        <v>394</v>
      </c>
      <c r="K1747" s="279" t="s">
        <v>394</v>
      </c>
      <c r="L1747" s="279" t="s">
        <v>394</v>
      </c>
      <c r="M1747" s="279" t="s">
        <v>394</v>
      </c>
      <c r="N1747" s="279" t="s">
        <v>394</v>
      </c>
      <c r="O1747" s="279" t="s">
        <v>394</v>
      </c>
      <c r="P1747" s="315">
        <v>0</v>
      </c>
      <c r="Q1747" s="279" t="s">
        <v>394</v>
      </c>
      <c r="R1747" s="315" t="s">
        <v>394</v>
      </c>
      <c r="S1747" s="279" t="s">
        <v>394</v>
      </c>
      <c r="T1747" s="279" t="s">
        <v>394</v>
      </c>
      <c r="U1747" s="315" t="s">
        <v>394</v>
      </c>
      <c r="V1747" s="315" t="s">
        <v>394</v>
      </c>
      <c r="W1747" s="315" t="s">
        <v>394</v>
      </c>
      <c r="X1747" s="315" t="s">
        <v>394</v>
      </c>
      <c r="Y1747" s="281"/>
      <c r="Z1747" s="315" t="s">
        <v>394</v>
      </c>
      <c r="AA1747" s="315" t="s">
        <v>394</v>
      </c>
      <c r="AB1747" s="281"/>
      <c r="AC1747" s="279" t="s">
        <v>855</v>
      </c>
      <c r="AF1747" s="276" t="str">
        <f>IFERROR(VLOOKUP(A1747,'[1]قوائم الترجمة'!AC$2:AD$2397,1,0),"م")</f>
        <v>م</v>
      </c>
      <c r="AG1747" s="232"/>
      <c r="AH1747" s="233"/>
      <c r="AI1747" s="233"/>
      <c r="AJ1747" s="233"/>
      <c r="AL1747" s="267"/>
      <c r="AM1747" s="235"/>
      <c r="AO1747" s="236"/>
      <c r="AU1747" s="234"/>
    </row>
    <row r="1748" spans="1:47" ht="21" x14ac:dyDescent="0.4">
      <c r="A1748" s="275">
        <v>120051</v>
      </c>
      <c r="B1748" s="276" t="s">
        <v>4673</v>
      </c>
      <c r="C1748" s="276" t="s">
        <v>133</v>
      </c>
      <c r="D1748" s="276" t="s">
        <v>304</v>
      </c>
      <c r="E1748" s="276" t="s">
        <v>424</v>
      </c>
      <c r="F1748" s="276" t="s">
        <v>8448</v>
      </c>
      <c r="G1748" s="276" t="s">
        <v>8478</v>
      </c>
      <c r="H1748" s="276" t="s">
        <v>425</v>
      </c>
      <c r="I1748" s="276" t="s">
        <v>538</v>
      </c>
      <c r="J1748" s="276" t="s">
        <v>403</v>
      </c>
      <c r="K1748" s="277">
        <v>2012</v>
      </c>
      <c r="L1748" s="276" t="s">
        <v>404</v>
      </c>
      <c r="M1748" s="303"/>
      <c r="N1748" s="276" t="s">
        <v>394</v>
      </c>
      <c r="O1748" s="276" t="s">
        <v>394</v>
      </c>
      <c r="P1748" s="315">
        <v>0</v>
      </c>
      <c r="Q1748" s="303"/>
      <c r="R1748" s="317" t="s">
        <v>394</v>
      </c>
      <c r="S1748" s="276" t="s">
        <v>394</v>
      </c>
      <c r="T1748" s="303"/>
      <c r="AC1748" s="276" t="s">
        <v>394</v>
      </c>
      <c r="AF1748" s="276">
        <f>IFERROR(VLOOKUP(A1748,'[1]قوائم الترجمة'!AC$2:AD$2397,1,0),"م")</f>
        <v>120051</v>
      </c>
      <c r="AG1748" s="232"/>
      <c r="AH1748" s="233"/>
      <c r="AI1748" s="233"/>
      <c r="AJ1748" s="233"/>
      <c r="AL1748" s="267"/>
      <c r="AM1748" s="235"/>
      <c r="AO1748" s="236"/>
      <c r="AU1748" s="234"/>
    </row>
    <row r="1749" spans="1:47" ht="21" x14ac:dyDescent="0.4">
      <c r="A1749" s="278">
        <v>120052</v>
      </c>
      <c r="B1749" s="279" t="s">
        <v>4672</v>
      </c>
      <c r="C1749" s="279" t="s">
        <v>198</v>
      </c>
      <c r="D1749" s="279" t="s">
        <v>309</v>
      </c>
      <c r="E1749" s="279" t="s">
        <v>394</v>
      </c>
      <c r="F1749" s="303"/>
      <c r="G1749" s="303"/>
      <c r="H1749" s="279" t="s">
        <v>394</v>
      </c>
      <c r="I1749" s="279" t="s">
        <v>538</v>
      </c>
      <c r="J1749" s="279" t="s">
        <v>394</v>
      </c>
      <c r="K1749" s="279" t="s">
        <v>394</v>
      </c>
      <c r="L1749" s="279" t="s">
        <v>394</v>
      </c>
      <c r="M1749" s="279" t="s">
        <v>394</v>
      </c>
      <c r="N1749" s="279" t="s">
        <v>394</v>
      </c>
      <c r="O1749" s="279" t="s">
        <v>394</v>
      </c>
      <c r="P1749" s="315">
        <v>0</v>
      </c>
      <c r="Q1749" s="279" t="s">
        <v>394</v>
      </c>
      <c r="R1749" s="315" t="s">
        <v>394</v>
      </c>
      <c r="S1749" s="279" t="s">
        <v>394</v>
      </c>
      <c r="T1749" s="279" t="s">
        <v>394</v>
      </c>
      <c r="U1749" s="315" t="s">
        <v>394</v>
      </c>
      <c r="V1749" s="315" t="s">
        <v>394</v>
      </c>
      <c r="W1749" s="315" t="s">
        <v>394</v>
      </c>
      <c r="X1749" s="315" t="s">
        <v>394</v>
      </c>
      <c r="Y1749" s="281"/>
      <c r="Z1749" s="315" t="s">
        <v>394</v>
      </c>
      <c r="AA1749" s="315" t="s">
        <v>394</v>
      </c>
      <c r="AB1749" s="281"/>
      <c r="AC1749" s="279" t="s">
        <v>855</v>
      </c>
      <c r="AF1749" s="276" t="str">
        <f>IFERROR(VLOOKUP(A1749,'[1]قوائم الترجمة'!AC$2:AD$2397,1,0),"م")</f>
        <v>م</v>
      </c>
      <c r="AG1749" s="232"/>
      <c r="AH1749" s="233"/>
      <c r="AI1749" s="233"/>
      <c r="AJ1749" s="233"/>
      <c r="AL1749" s="267"/>
      <c r="AM1749" s="235"/>
      <c r="AO1749" s="236"/>
      <c r="AU1749" s="234"/>
    </row>
    <row r="1750" spans="1:47" ht="21" x14ac:dyDescent="0.4">
      <c r="A1750" s="275">
        <v>120056</v>
      </c>
      <c r="B1750" s="276" t="s">
        <v>4671</v>
      </c>
      <c r="C1750" s="276" t="s">
        <v>192</v>
      </c>
      <c r="D1750" s="276" t="s">
        <v>652</v>
      </c>
      <c r="E1750" s="276" t="s">
        <v>424</v>
      </c>
      <c r="F1750" s="276" t="s">
        <v>8479</v>
      </c>
      <c r="G1750" s="276" t="s">
        <v>8180</v>
      </c>
      <c r="H1750" s="276" t="s">
        <v>425</v>
      </c>
      <c r="I1750" s="276" t="s">
        <v>67</v>
      </c>
      <c r="J1750" s="276" t="s">
        <v>403</v>
      </c>
      <c r="K1750" s="277">
        <v>2015</v>
      </c>
      <c r="L1750" s="276" t="s">
        <v>418</v>
      </c>
      <c r="M1750" s="303"/>
      <c r="N1750" s="276" t="s">
        <v>394</v>
      </c>
      <c r="O1750" s="276" t="s">
        <v>394</v>
      </c>
      <c r="P1750" s="315">
        <v>0</v>
      </c>
      <c r="Q1750" s="303"/>
      <c r="R1750" s="317" t="s">
        <v>394</v>
      </c>
      <c r="S1750" s="276" t="s">
        <v>394</v>
      </c>
      <c r="T1750" s="303"/>
      <c r="AC1750" s="276" t="s">
        <v>394</v>
      </c>
      <c r="AF1750" s="276">
        <f>IFERROR(VLOOKUP(A1750,'[1]قوائم الترجمة'!AC$2:AD$2397,1,0),"م")</f>
        <v>120056</v>
      </c>
      <c r="AG1750" s="232"/>
      <c r="AH1750" s="233"/>
      <c r="AI1750" s="233"/>
      <c r="AJ1750" s="233"/>
      <c r="AL1750" s="267"/>
      <c r="AM1750" s="235"/>
      <c r="AO1750" s="236"/>
      <c r="AU1750" s="234"/>
    </row>
    <row r="1751" spans="1:47" ht="21" x14ac:dyDescent="0.4">
      <c r="A1751" s="275">
        <v>120057</v>
      </c>
      <c r="B1751" s="276" t="s">
        <v>4670</v>
      </c>
      <c r="C1751" s="276" t="s">
        <v>109</v>
      </c>
      <c r="D1751" s="276" t="s">
        <v>286</v>
      </c>
      <c r="E1751" s="276" t="s">
        <v>424</v>
      </c>
      <c r="F1751" s="276" t="s">
        <v>8480</v>
      </c>
      <c r="G1751" s="276" t="s">
        <v>404</v>
      </c>
      <c r="H1751" s="276" t="s">
        <v>425</v>
      </c>
      <c r="I1751" s="276" t="s">
        <v>538</v>
      </c>
      <c r="J1751" s="276" t="s">
        <v>426</v>
      </c>
      <c r="K1751" s="323">
        <v>2010</v>
      </c>
      <c r="L1751" s="276" t="s">
        <v>404</v>
      </c>
      <c r="M1751" s="303"/>
      <c r="N1751" s="276" t="s">
        <v>394</v>
      </c>
      <c r="O1751" s="276" t="s">
        <v>394</v>
      </c>
      <c r="P1751" s="315">
        <v>0</v>
      </c>
      <c r="Q1751" s="303"/>
      <c r="R1751" s="317" t="s">
        <v>394</v>
      </c>
      <c r="S1751" s="276" t="s">
        <v>394</v>
      </c>
      <c r="T1751" s="303"/>
      <c r="AC1751" s="276" t="s">
        <v>394</v>
      </c>
      <c r="AF1751" s="276">
        <f>IFERROR(VLOOKUP(A1751,'[1]قوائم الترجمة'!AC$2:AD$2397,1,0),"م")</f>
        <v>120057</v>
      </c>
      <c r="AG1751" s="232"/>
      <c r="AH1751" s="233"/>
      <c r="AI1751" s="233"/>
      <c r="AJ1751" s="233"/>
      <c r="AL1751" s="267"/>
      <c r="AM1751" s="235"/>
      <c r="AO1751" s="236"/>
      <c r="AU1751" s="234"/>
    </row>
    <row r="1752" spans="1:47" ht="21" x14ac:dyDescent="0.4">
      <c r="A1752" s="275">
        <v>120059</v>
      </c>
      <c r="B1752" s="276" t="s">
        <v>4669</v>
      </c>
      <c r="C1752" s="276" t="s">
        <v>139</v>
      </c>
      <c r="D1752" s="276" t="s">
        <v>765</v>
      </c>
      <c r="E1752" s="276" t="s">
        <v>5660</v>
      </c>
      <c r="F1752" s="276" t="s">
        <v>8481</v>
      </c>
      <c r="G1752" s="276" t="s">
        <v>8133</v>
      </c>
      <c r="H1752" s="276" t="s">
        <v>425</v>
      </c>
      <c r="I1752" s="276" t="s">
        <v>61</v>
      </c>
      <c r="J1752" s="276" t="s">
        <v>8112</v>
      </c>
      <c r="K1752" s="277">
        <v>2013</v>
      </c>
      <c r="L1752" s="276" t="s">
        <v>404</v>
      </c>
      <c r="M1752" s="303"/>
      <c r="N1752" s="276" t="s">
        <v>394</v>
      </c>
      <c r="O1752" s="276" t="s">
        <v>394</v>
      </c>
      <c r="P1752" s="315">
        <v>0</v>
      </c>
      <c r="Q1752" s="303"/>
      <c r="R1752" s="317" t="s">
        <v>394</v>
      </c>
      <c r="S1752" s="276" t="s">
        <v>394</v>
      </c>
      <c r="T1752" s="303"/>
      <c r="AC1752" s="276" t="s">
        <v>394</v>
      </c>
      <c r="AF1752" s="276">
        <f>IFERROR(VLOOKUP(A1752,'[1]قوائم الترجمة'!AC$2:AD$2397,1,0),"م")</f>
        <v>120059</v>
      </c>
      <c r="AG1752" s="232"/>
      <c r="AH1752" s="233"/>
      <c r="AI1752" s="233"/>
      <c r="AJ1752" s="233"/>
      <c r="AL1752" s="267"/>
      <c r="AM1752" s="235"/>
      <c r="AO1752" s="236"/>
      <c r="AU1752" s="234"/>
    </row>
    <row r="1753" spans="1:47" ht="21" x14ac:dyDescent="0.4">
      <c r="A1753" s="278">
        <v>120060</v>
      </c>
      <c r="B1753" s="279" t="s">
        <v>7660</v>
      </c>
      <c r="C1753" s="279" t="s">
        <v>65</v>
      </c>
      <c r="D1753" s="279" t="s">
        <v>330</v>
      </c>
      <c r="E1753" s="279" t="s">
        <v>394</v>
      </c>
      <c r="F1753" s="303"/>
      <c r="G1753" s="303"/>
      <c r="H1753" s="279" t="s">
        <v>394</v>
      </c>
      <c r="I1753" s="279" t="s">
        <v>539</v>
      </c>
      <c r="J1753" s="279" t="s">
        <v>394</v>
      </c>
      <c r="K1753" s="279" t="s">
        <v>394</v>
      </c>
      <c r="L1753" s="279" t="s">
        <v>394</v>
      </c>
      <c r="M1753" s="279" t="s">
        <v>394</v>
      </c>
      <c r="N1753" s="279" t="s">
        <v>394</v>
      </c>
      <c r="O1753" s="279" t="s">
        <v>394</v>
      </c>
      <c r="P1753" s="315">
        <v>0</v>
      </c>
      <c r="Q1753" s="279" t="s">
        <v>394</v>
      </c>
      <c r="R1753" s="315" t="s">
        <v>394</v>
      </c>
      <c r="S1753" s="279" t="s">
        <v>394</v>
      </c>
      <c r="T1753" s="279" t="s">
        <v>394</v>
      </c>
      <c r="U1753" s="315" t="s">
        <v>394</v>
      </c>
      <c r="V1753" s="315" t="s">
        <v>394</v>
      </c>
      <c r="W1753" s="315" t="s">
        <v>394</v>
      </c>
      <c r="X1753" s="315" t="s">
        <v>394</v>
      </c>
      <c r="Y1753" s="281"/>
      <c r="Z1753" s="315" t="s">
        <v>394</v>
      </c>
      <c r="AA1753" s="315" t="s">
        <v>394</v>
      </c>
      <c r="AB1753" s="281"/>
      <c r="AC1753" s="279" t="s">
        <v>855</v>
      </c>
      <c r="AF1753" s="276" t="str">
        <f>IFERROR(VLOOKUP(A1753,'[1]قوائم الترجمة'!AC$2:AD$2397,1,0),"م")</f>
        <v>م</v>
      </c>
      <c r="AG1753" s="232"/>
      <c r="AH1753" s="233"/>
      <c r="AI1753" s="233"/>
      <c r="AJ1753" s="233"/>
      <c r="AL1753" s="267"/>
      <c r="AM1753" s="235"/>
      <c r="AU1753" s="234"/>
    </row>
    <row r="1754" spans="1:47" ht="21" x14ac:dyDescent="0.4">
      <c r="A1754" s="278">
        <v>120063</v>
      </c>
      <c r="B1754" s="279" t="s">
        <v>4667</v>
      </c>
      <c r="C1754" s="279" t="s">
        <v>153</v>
      </c>
      <c r="D1754" s="279" t="s">
        <v>4668</v>
      </c>
      <c r="E1754" s="279" t="s">
        <v>394</v>
      </c>
      <c r="F1754" s="303"/>
      <c r="G1754" s="303"/>
      <c r="H1754" s="279" t="s">
        <v>394</v>
      </c>
      <c r="I1754" s="279" t="s">
        <v>540</v>
      </c>
      <c r="J1754" s="279" t="s">
        <v>394</v>
      </c>
      <c r="K1754" s="279" t="s">
        <v>394</v>
      </c>
      <c r="L1754" s="279" t="s">
        <v>394</v>
      </c>
      <c r="M1754" s="279" t="s">
        <v>394</v>
      </c>
      <c r="N1754" s="279" t="s">
        <v>394</v>
      </c>
      <c r="O1754" s="279" t="s">
        <v>394</v>
      </c>
      <c r="P1754" s="315">
        <v>0</v>
      </c>
      <c r="Q1754" s="279" t="s">
        <v>394</v>
      </c>
      <c r="R1754" s="315" t="s">
        <v>394</v>
      </c>
      <c r="S1754" s="279" t="s">
        <v>394</v>
      </c>
      <c r="T1754" s="279" t="s">
        <v>394</v>
      </c>
      <c r="U1754" s="315" t="s">
        <v>394</v>
      </c>
      <c r="V1754" s="315" t="s">
        <v>394</v>
      </c>
      <c r="W1754" s="315" t="s">
        <v>394</v>
      </c>
      <c r="X1754" s="315" t="s">
        <v>394</v>
      </c>
      <c r="Y1754" s="281"/>
      <c r="Z1754" s="315" t="s">
        <v>394</v>
      </c>
      <c r="AA1754" s="315" t="s">
        <v>394</v>
      </c>
      <c r="AB1754" s="281"/>
      <c r="AC1754" s="279" t="s">
        <v>855</v>
      </c>
      <c r="AF1754" s="276" t="str">
        <f>IFERROR(VLOOKUP(A1754,'[1]قوائم الترجمة'!AC$2:AD$2397,1,0),"م")</f>
        <v>م</v>
      </c>
      <c r="AG1754" s="232"/>
      <c r="AH1754" s="233"/>
      <c r="AI1754" s="233"/>
      <c r="AJ1754" s="233"/>
      <c r="AL1754" s="267"/>
      <c r="AM1754" s="235"/>
      <c r="AO1754" s="236"/>
      <c r="AU1754" s="234"/>
    </row>
    <row r="1755" spans="1:47" ht="21" x14ac:dyDescent="0.4">
      <c r="A1755" s="275">
        <v>120066</v>
      </c>
      <c r="B1755" s="276" t="s">
        <v>4666</v>
      </c>
      <c r="C1755" s="276" t="s">
        <v>757</v>
      </c>
      <c r="D1755" s="276" t="s">
        <v>263</v>
      </c>
      <c r="E1755" s="276" t="s">
        <v>5660</v>
      </c>
      <c r="F1755" s="276" t="s">
        <v>8482</v>
      </c>
      <c r="G1755" s="276" t="s">
        <v>419</v>
      </c>
      <c r="H1755" s="276" t="s">
        <v>425</v>
      </c>
      <c r="I1755" s="276" t="s">
        <v>540</v>
      </c>
      <c r="J1755" s="276" t="s">
        <v>8112</v>
      </c>
      <c r="K1755" s="323">
        <v>2013</v>
      </c>
      <c r="L1755" s="276" t="s">
        <v>419</v>
      </c>
      <c r="M1755" s="303"/>
      <c r="N1755" s="276" t="s">
        <v>394</v>
      </c>
      <c r="O1755" s="276" t="s">
        <v>394</v>
      </c>
      <c r="P1755" s="315">
        <v>0</v>
      </c>
      <c r="Q1755" s="303"/>
      <c r="R1755" s="317" t="s">
        <v>394</v>
      </c>
      <c r="S1755" s="276" t="s">
        <v>394</v>
      </c>
      <c r="T1755" s="303"/>
      <c r="AC1755" s="276" t="s">
        <v>855</v>
      </c>
      <c r="AF1755" s="276">
        <f>IFERROR(VLOOKUP(A1755,'[1]قوائم الترجمة'!AC$2:AD$2397,1,0),"م")</f>
        <v>120066</v>
      </c>
      <c r="AG1755" s="232"/>
      <c r="AH1755" s="233"/>
      <c r="AI1755" s="233"/>
      <c r="AJ1755" s="233"/>
      <c r="AL1755" s="267"/>
      <c r="AM1755" s="235"/>
      <c r="AU1755" s="234"/>
    </row>
    <row r="1756" spans="1:47" ht="21" x14ac:dyDescent="0.4">
      <c r="A1756" s="278">
        <v>120067</v>
      </c>
      <c r="B1756" s="279" t="s">
        <v>4664</v>
      </c>
      <c r="C1756" s="279" t="s">
        <v>156</v>
      </c>
      <c r="D1756" s="279" t="s">
        <v>4665</v>
      </c>
      <c r="E1756" s="279" t="s">
        <v>394</v>
      </c>
      <c r="F1756" s="303"/>
      <c r="G1756" s="303"/>
      <c r="H1756" s="279" t="s">
        <v>394</v>
      </c>
      <c r="I1756" s="279" t="s">
        <v>61</v>
      </c>
      <c r="J1756" s="279" t="s">
        <v>394</v>
      </c>
      <c r="K1756" s="279" t="s">
        <v>394</v>
      </c>
      <c r="L1756" s="279" t="s">
        <v>394</v>
      </c>
      <c r="M1756" s="279" t="s">
        <v>394</v>
      </c>
      <c r="N1756" s="279" t="s">
        <v>394</v>
      </c>
      <c r="O1756" s="279" t="s">
        <v>394</v>
      </c>
      <c r="P1756" s="315">
        <v>0</v>
      </c>
      <c r="Q1756" s="279" t="s">
        <v>394</v>
      </c>
      <c r="R1756" s="315" t="s">
        <v>394</v>
      </c>
      <c r="S1756" s="279" t="s">
        <v>394</v>
      </c>
      <c r="T1756" s="279" t="s">
        <v>394</v>
      </c>
      <c r="U1756" s="315" t="s">
        <v>394</v>
      </c>
      <c r="V1756" s="315" t="s">
        <v>394</v>
      </c>
      <c r="W1756" s="315" t="s">
        <v>394</v>
      </c>
      <c r="X1756" s="315" t="s">
        <v>394</v>
      </c>
      <c r="Y1756" s="281"/>
      <c r="Z1756" s="315" t="s">
        <v>394</v>
      </c>
      <c r="AA1756" s="315" t="s">
        <v>394</v>
      </c>
      <c r="AB1756" s="281"/>
      <c r="AC1756" s="279" t="s">
        <v>394</v>
      </c>
      <c r="AF1756" s="276" t="str">
        <f>IFERROR(VLOOKUP(A1756,'[1]قوائم الترجمة'!AC$2:AD$2397,1,0),"م")</f>
        <v>م</v>
      </c>
      <c r="AG1756" s="232"/>
      <c r="AH1756" s="233"/>
      <c r="AI1756" s="233"/>
      <c r="AJ1756" s="233"/>
      <c r="AL1756" s="267"/>
      <c r="AM1756" s="235"/>
      <c r="AO1756" s="236"/>
      <c r="AU1756" s="234"/>
    </row>
    <row r="1757" spans="1:47" ht="21" x14ac:dyDescent="0.4">
      <c r="A1757" s="278">
        <v>120073</v>
      </c>
      <c r="B1757" s="279" t="s">
        <v>7715</v>
      </c>
      <c r="C1757" s="279" t="s">
        <v>1363</v>
      </c>
      <c r="D1757" s="279" t="s">
        <v>1338</v>
      </c>
      <c r="E1757" s="279" t="s">
        <v>394</v>
      </c>
      <c r="F1757" s="303"/>
      <c r="G1757" s="303"/>
      <c r="H1757" s="279" t="s">
        <v>394</v>
      </c>
      <c r="I1757" s="279" t="s">
        <v>540</v>
      </c>
      <c r="J1757" s="279" t="s">
        <v>394</v>
      </c>
      <c r="K1757" s="279" t="s">
        <v>394</v>
      </c>
      <c r="L1757" s="279" t="s">
        <v>394</v>
      </c>
      <c r="M1757" s="279" t="s">
        <v>394</v>
      </c>
      <c r="N1757" s="279" t="s">
        <v>394</v>
      </c>
      <c r="O1757" s="279" t="s">
        <v>394</v>
      </c>
      <c r="P1757" s="315">
        <v>0</v>
      </c>
      <c r="Q1757" s="279" t="s">
        <v>394</v>
      </c>
      <c r="R1757" s="315" t="s">
        <v>394</v>
      </c>
      <c r="S1757" s="279" t="s">
        <v>394</v>
      </c>
      <c r="T1757" s="279" t="s">
        <v>394</v>
      </c>
      <c r="U1757" s="315" t="s">
        <v>394</v>
      </c>
      <c r="V1757" s="315" t="s">
        <v>394</v>
      </c>
      <c r="W1757" s="315" t="s">
        <v>394</v>
      </c>
      <c r="X1757" s="315" t="s">
        <v>394</v>
      </c>
      <c r="Y1757" s="281"/>
      <c r="Z1757" s="315" t="s">
        <v>394</v>
      </c>
      <c r="AA1757" s="315" t="s">
        <v>394</v>
      </c>
      <c r="AB1757" s="281"/>
      <c r="AC1757" s="279" t="s">
        <v>855</v>
      </c>
      <c r="AF1757" s="276" t="str">
        <f>IFERROR(VLOOKUP(A1757,'[1]قوائم الترجمة'!AC$2:AD$2397,1,0),"م")</f>
        <v>م</v>
      </c>
      <c r="AG1757" s="232"/>
      <c r="AH1757" s="233"/>
      <c r="AI1757" s="233"/>
      <c r="AJ1757" s="233"/>
      <c r="AL1757" s="267"/>
      <c r="AM1757" s="235"/>
      <c r="AO1757" s="236"/>
      <c r="AU1757" s="234"/>
    </row>
    <row r="1758" spans="1:47" ht="21" x14ac:dyDescent="0.4">
      <c r="A1758" s="275">
        <v>120075</v>
      </c>
      <c r="B1758" s="276" t="s">
        <v>4663</v>
      </c>
      <c r="C1758" s="276" t="s">
        <v>138</v>
      </c>
      <c r="D1758" s="276" t="s">
        <v>246</v>
      </c>
      <c r="E1758" s="276" t="s">
        <v>5660</v>
      </c>
      <c r="F1758" s="276" t="s">
        <v>8483</v>
      </c>
      <c r="G1758" s="276" t="s">
        <v>402</v>
      </c>
      <c r="H1758" s="276" t="s">
        <v>425</v>
      </c>
      <c r="I1758" s="276" t="s">
        <v>61</v>
      </c>
      <c r="J1758" s="276" t="s">
        <v>7215</v>
      </c>
      <c r="K1758" s="277">
        <v>0</v>
      </c>
      <c r="L1758" s="276" t="s">
        <v>7215</v>
      </c>
      <c r="M1758" s="303"/>
      <c r="N1758" s="276"/>
      <c r="O1758" s="276" t="s">
        <v>394</v>
      </c>
      <c r="P1758" s="315">
        <v>0</v>
      </c>
      <c r="Q1758" s="303"/>
      <c r="R1758" s="317" t="s">
        <v>394</v>
      </c>
      <c r="S1758" s="276" t="s">
        <v>394</v>
      </c>
      <c r="T1758" s="303"/>
      <c r="AC1758" s="276" t="s">
        <v>855</v>
      </c>
      <c r="AF1758" s="276">
        <f>IFERROR(VLOOKUP(A1758,'[1]قوائم الترجمة'!AC$2:AD$2397,1,0),"م")</f>
        <v>120075</v>
      </c>
      <c r="AG1758" s="232"/>
      <c r="AH1758" s="233"/>
      <c r="AI1758" s="233"/>
      <c r="AJ1758" s="233"/>
      <c r="AL1758" s="267"/>
      <c r="AM1758" s="235"/>
      <c r="AU1758" s="234"/>
    </row>
    <row r="1759" spans="1:47" ht="21" x14ac:dyDescent="0.4">
      <c r="A1759" s="275">
        <v>120078</v>
      </c>
      <c r="B1759" s="276" t="s">
        <v>4662</v>
      </c>
      <c r="C1759" s="276" t="s">
        <v>135</v>
      </c>
      <c r="D1759" s="276" t="s">
        <v>271</v>
      </c>
      <c r="E1759" s="276" t="s">
        <v>5660</v>
      </c>
      <c r="F1759" s="276" t="s">
        <v>8484</v>
      </c>
      <c r="G1759" s="276" t="s">
        <v>402</v>
      </c>
      <c r="H1759" s="276" t="s">
        <v>425</v>
      </c>
      <c r="I1759" s="276" t="s">
        <v>8485</v>
      </c>
      <c r="J1759" s="276" t="s">
        <v>8112</v>
      </c>
      <c r="K1759" s="277">
        <v>2011</v>
      </c>
      <c r="L1759" s="276" t="s">
        <v>402</v>
      </c>
      <c r="M1759" s="303"/>
      <c r="N1759" s="276" t="s">
        <v>394</v>
      </c>
      <c r="O1759" s="276" t="s">
        <v>394</v>
      </c>
      <c r="P1759" s="315">
        <v>0</v>
      </c>
      <c r="Q1759" s="303"/>
      <c r="R1759" s="317" t="s">
        <v>394</v>
      </c>
      <c r="S1759" s="276" t="s">
        <v>394</v>
      </c>
      <c r="T1759" s="303"/>
      <c r="AC1759" s="276" t="s">
        <v>394</v>
      </c>
      <c r="AF1759" s="276">
        <f>IFERROR(VLOOKUP(A1759,'[1]قوائم الترجمة'!AC$2:AD$2397,1,0),"م")</f>
        <v>120078</v>
      </c>
      <c r="AG1759" s="232"/>
      <c r="AH1759" s="233"/>
      <c r="AI1759" s="233"/>
      <c r="AJ1759" s="233"/>
      <c r="AL1759" s="267"/>
      <c r="AM1759" s="235"/>
      <c r="AO1759" s="236"/>
      <c r="AU1759" s="234"/>
    </row>
    <row r="1760" spans="1:47" ht="21" x14ac:dyDescent="0.4">
      <c r="A1760" s="278">
        <v>120079</v>
      </c>
      <c r="B1760" s="279" t="s">
        <v>7732</v>
      </c>
      <c r="C1760" s="279" t="s">
        <v>194</v>
      </c>
      <c r="D1760" s="279" t="s">
        <v>252</v>
      </c>
      <c r="E1760" s="279" t="s">
        <v>394</v>
      </c>
      <c r="F1760" s="303"/>
      <c r="G1760" s="303"/>
      <c r="H1760" s="279" t="s">
        <v>394</v>
      </c>
      <c r="I1760" s="279" t="s">
        <v>539</v>
      </c>
      <c r="J1760" s="279" t="s">
        <v>394</v>
      </c>
      <c r="K1760" s="279" t="s">
        <v>394</v>
      </c>
      <c r="L1760" s="279" t="s">
        <v>394</v>
      </c>
      <c r="M1760" s="279" t="s">
        <v>394</v>
      </c>
      <c r="N1760" s="279" t="s">
        <v>394</v>
      </c>
      <c r="O1760" s="279" t="s">
        <v>394</v>
      </c>
      <c r="P1760" s="315">
        <v>0</v>
      </c>
      <c r="Q1760" s="279" t="s">
        <v>394</v>
      </c>
      <c r="R1760" s="315" t="s">
        <v>394</v>
      </c>
      <c r="S1760" s="279" t="s">
        <v>394</v>
      </c>
      <c r="T1760" s="279" t="s">
        <v>394</v>
      </c>
      <c r="U1760" s="315" t="s">
        <v>394</v>
      </c>
      <c r="V1760" s="315" t="s">
        <v>394</v>
      </c>
      <c r="W1760" s="315" t="s">
        <v>394</v>
      </c>
      <c r="X1760" s="315" t="s">
        <v>394</v>
      </c>
      <c r="Y1760" s="281"/>
      <c r="Z1760" s="315" t="s">
        <v>394</v>
      </c>
      <c r="AA1760" s="315" t="s">
        <v>394</v>
      </c>
      <c r="AB1760" s="281"/>
      <c r="AC1760" s="279" t="s">
        <v>855</v>
      </c>
      <c r="AF1760" s="276" t="str">
        <f>IFERROR(VLOOKUP(A1760,'[1]قوائم الترجمة'!AC$2:AD$2397,1,0),"م")</f>
        <v>م</v>
      </c>
      <c r="AG1760" s="232"/>
      <c r="AH1760" s="233"/>
      <c r="AI1760" s="233"/>
      <c r="AJ1760" s="233"/>
      <c r="AL1760" s="267"/>
      <c r="AM1760" s="235"/>
      <c r="AU1760" s="234"/>
    </row>
    <row r="1761" spans="1:47" ht="21" x14ac:dyDescent="0.4">
      <c r="A1761" s="278">
        <v>120081</v>
      </c>
      <c r="B1761" s="279" t="s">
        <v>7735</v>
      </c>
      <c r="C1761" s="279" t="s">
        <v>71</v>
      </c>
      <c r="D1761" s="279" t="s">
        <v>611</v>
      </c>
      <c r="E1761" s="279" t="s">
        <v>394</v>
      </c>
      <c r="F1761" s="303"/>
      <c r="G1761" s="303"/>
      <c r="H1761" s="279" t="s">
        <v>394</v>
      </c>
      <c r="I1761" s="279" t="s">
        <v>539</v>
      </c>
      <c r="J1761" s="279" t="s">
        <v>394</v>
      </c>
      <c r="K1761" s="279" t="s">
        <v>394</v>
      </c>
      <c r="L1761" s="279" t="s">
        <v>394</v>
      </c>
      <c r="M1761" s="279" t="s">
        <v>394</v>
      </c>
      <c r="N1761" s="279" t="s">
        <v>394</v>
      </c>
      <c r="O1761" s="279" t="s">
        <v>394</v>
      </c>
      <c r="P1761" s="315">
        <v>0</v>
      </c>
      <c r="Q1761" s="279" t="s">
        <v>394</v>
      </c>
      <c r="R1761" s="315" t="s">
        <v>394</v>
      </c>
      <c r="S1761" s="279" t="s">
        <v>394</v>
      </c>
      <c r="T1761" s="279" t="s">
        <v>394</v>
      </c>
      <c r="U1761" s="315" t="s">
        <v>394</v>
      </c>
      <c r="V1761" s="315" t="s">
        <v>394</v>
      </c>
      <c r="W1761" s="315" t="s">
        <v>394</v>
      </c>
      <c r="X1761" s="315" t="s">
        <v>394</v>
      </c>
      <c r="Y1761" s="281"/>
      <c r="Z1761" s="315" t="s">
        <v>394</v>
      </c>
      <c r="AA1761" s="315" t="s">
        <v>394</v>
      </c>
      <c r="AB1761" s="281"/>
      <c r="AC1761" s="279" t="s">
        <v>855</v>
      </c>
      <c r="AF1761" s="276" t="str">
        <f>IFERROR(VLOOKUP(A1761,'[1]قوائم الترجمة'!AC$2:AD$2397,1,0),"م")</f>
        <v>م</v>
      </c>
      <c r="AG1761" s="232"/>
      <c r="AH1761" s="233"/>
      <c r="AI1761" s="233"/>
      <c r="AJ1761" s="233"/>
      <c r="AL1761" s="267"/>
      <c r="AM1761" s="235"/>
      <c r="AU1761" s="234"/>
    </row>
    <row r="1762" spans="1:47" ht="21" x14ac:dyDescent="0.4">
      <c r="A1762" s="275">
        <v>120086</v>
      </c>
      <c r="B1762" s="276" t="s">
        <v>4661</v>
      </c>
      <c r="C1762" s="276" t="s">
        <v>138</v>
      </c>
      <c r="D1762" s="276" t="s">
        <v>724</v>
      </c>
      <c r="E1762" s="276" t="s">
        <v>423</v>
      </c>
      <c r="F1762" s="276" t="s">
        <v>8378</v>
      </c>
      <c r="G1762" s="276" t="s">
        <v>402</v>
      </c>
      <c r="H1762" s="276" t="s">
        <v>425</v>
      </c>
      <c r="I1762" s="276" t="s">
        <v>61</v>
      </c>
      <c r="J1762" s="276" t="s">
        <v>426</v>
      </c>
      <c r="K1762" s="277">
        <v>0</v>
      </c>
      <c r="L1762" s="276" t="s">
        <v>402</v>
      </c>
      <c r="M1762" s="303"/>
      <c r="N1762" s="276" t="s">
        <v>394</v>
      </c>
      <c r="O1762" s="276" t="s">
        <v>394</v>
      </c>
      <c r="P1762" s="315">
        <v>0</v>
      </c>
      <c r="Q1762" s="303"/>
      <c r="R1762" s="317" t="s">
        <v>394</v>
      </c>
      <c r="S1762" s="276" t="s">
        <v>394</v>
      </c>
      <c r="T1762" s="303"/>
      <c r="AC1762" s="276" t="s">
        <v>394</v>
      </c>
      <c r="AF1762" s="276">
        <f>IFERROR(VLOOKUP(A1762,'[1]قوائم الترجمة'!AC$2:AD$2397,1,0),"م")</f>
        <v>120086</v>
      </c>
      <c r="AG1762" s="232"/>
      <c r="AH1762" s="233"/>
      <c r="AI1762" s="233"/>
      <c r="AJ1762" s="233"/>
      <c r="AL1762" s="267"/>
      <c r="AM1762" s="235"/>
      <c r="AO1762" s="236"/>
      <c r="AU1762" s="234"/>
    </row>
    <row r="1763" spans="1:47" ht="21" x14ac:dyDescent="0.4">
      <c r="A1763" s="278">
        <v>120087</v>
      </c>
      <c r="B1763" s="279" t="s">
        <v>7743</v>
      </c>
      <c r="C1763" s="279" t="s">
        <v>72</v>
      </c>
      <c r="D1763" s="279" t="s">
        <v>360</v>
      </c>
      <c r="E1763" s="279" t="s">
        <v>394</v>
      </c>
      <c r="F1763" s="303"/>
      <c r="G1763" s="303"/>
      <c r="H1763" s="279" t="s">
        <v>394</v>
      </c>
      <c r="I1763" s="279" t="s">
        <v>540</v>
      </c>
      <c r="J1763" s="279" t="s">
        <v>394</v>
      </c>
      <c r="K1763" s="279" t="s">
        <v>394</v>
      </c>
      <c r="L1763" s="279" t="s">
        <v>394</v>
      </c>
      <c r="M1763" s="279" t="s">
        <v>394</v>
      </c>
      <c r="N1763" s="279" t="s">
        <v>394</v>
      </c>
      <c r="O1763" s="279" t="s">
        <v>394</v>
      </c>
      <c r="P1763" s="315">
        <v>0</v>
      </c>
      <c r="Q1763" s="279" t="s">
        <v>394</v>
      </c>
      <c r="R1763" s="315" t="s">
        <v>394</v>
      </c>
      <c r="S1763" s="279" t="s">
        <v>394</v>
      </c>
      <c r="T1763" s="279" t="s">
        <v>394</v>
      </c>
      <c r="U1763" s="315" t="s">
        <v>394</v>
      </c>
      <c r="V1763" s="315" t="s">
        <v>394</v>
      </c>
      <c r="W1763" s="315" t="s">
        <v>394</v>
      </c>
      <c r="X1763" s="315" t="s">
        <v>394</v>
      </c>
      <c r="Y1763" s="281"/>
      <c r="Z1763" s="315" t="s">
        <v>394</v>
      </c>
      <c r="AA1763" s="315" t="s">
        <v>394</v>
      </c>
      <c r="AB1763" s="281"/>
      <c r="AC1763" s="279" t="s">
        <v>855</v>
      </c>
      <c r="AF1763" s="276" t="str">
        <f>IFERROR(VLOOKUP(A1763,'[1]قوائم الترجمة'!AC$2:AD$2397,1,0),"م")</f>
        <v>م</v>
      </c>
      <c r="AG1763" s="232"/>
      <c r="AH1763" s="233"/>
      <c r="AI1763" s="233"/>
      <c r="AJ1763" s="233"/>
      <c r="AL1763" s="267"/>
      <c r="AM1763" s="235"/>
      <c r="AO1763" s="236"/>
      <c r="AU1763" s="234"/>
    </row>
    <row r="1764" spans="1:47" ht="21" x14ac:dyDescent="0.4">
      <c r="A1764" s="275">
        <v>120089</v>
      </c>
      <c r="B1764" s="276" t="s">
        <v>4660</v>
      </c>
      <c r="C1764" s="276" t="s">
        <v>107</v>
      </c>
      <c r="D1764" s="276" t="s">
        <v>457</v>
      </c>
      <c r="E1764" s="276" t="s">
        <v>5660</v>
      </c>
      <c r="F1764" s="276" t="s">
        <v>8486</v>
      </c>
      <c r="G1764" s="276" t="s">
        <v>411</v>
      </c>
      <c r="H1764" s="276" t="s">
        <v>425</v>
      </c>
      <c r="I1764" s="276" t="s">
        <v>61</v>
      </c>
      <c r="J1764" s="276" t="s">
        <v>7215</v>
      </c>
      <c r="K1764" s="277">
        <v>0</v>
      </c>
      <c r="L1764" s="276" t="s">
        <v>7215</v>
      </c>
      <c r="M1764" s="303"/>
      <c r="N1764" s="276"/>
      <c r="O1764" s="276" t="s">
        <v>394</v>
      </c>
      <c r="P1764" s="315">
        <v>0</v>
      </c>
      <c r="Q1764" s="303"/>
      <c r="R1764" s="317" t="s">
        <v>394</v>
      </c>
      <c r="S1764" s="276" t="s">
        <v>394</v>
      </c>
      <c r="T1764" s="303"/>
      <c r="AC1764" s="276" t="s">
        <v>855</v>
      </c>
      <c r="AF1764" s="276">
        <f>IFERROR(VLOOKUP(A1764,'[1]قوائم الترجمة'!AC$2:AD$2397,1,0),"م")</f>
        <v>120089</v>
      </c>
      <c r="AG1764" s="232"/>
      <c r="AH1764" s="233"/>
      <c r="AI1764" s="233"/>
      <c r="AJ1764" s="233"/>
      <c r="AL1764" s="267"/>
      <c r="AM1764" s="235"/>
      <c r="AO1764" s="236"/>
      <c r="AU1764" s="234"/>
    </row>
    <row r="1765" spans="1:47" ht="21" x14ac:dyDescent="0.4">
      <c r="A1765" s="278">
        <v>120090</v>
      </c>
      <c r="B1765" s="279" t="s">
        <v>4659</v>
      </c>
      <c r="C1765" s="279" t="s">
        <v>149</v>
      </c>
      <c r="D1765" s="279" t="s">
        <v>272</v>
      </c>
      <c r="E1765" s="279" t="s">
        <v>394</v>
      </c>
      <c r="F1765" s="303"/>
      <c r="G1765" s="303"/>
      <c r="H1765" s="279" t="s">
        <v>394</v>
      </c>
      <c r="I1765" s="279" t="s">
        <v>61</v>
      </c>
      <c r="J1765" s="279" t="s">
        <v>394</v>
      </c>
      <c r="K1765" s="279" t="s">
        <v>394</v>
      </c>
      <c r="L1765" s="279" t="s">
        <v>394</v>
      </c>
      <c r="M1765" s="279" t="s">
        <v>394</v>
      </c>
      <c r="N1765" s="279" t="s">
        <v>394</v>
      </c>
      <c r="O1765" s="279" t="s">
        <v>394</v>
      </c>
      <c r="P1765" s="315">
        <v>0</v>
      </c>
      <c r="Q1765" s="279" t="s">
        <v>394</v>
      </c>
      <c r="R1765" s="315" t="s">
        <v>394</v>
      </c>
      <c r="S1765" s="279" t="s">
        <v>394</v>
      </c>
      <c r="T1765" s="279" t="s">
        <v>394</v>
      </c>
      <c r="U1765" s="315" t="s">
        <v>394</v>
      </c>
      <c r="V1765" s="315" t="s">
        <v>394</v>
      </c>
      <c r="W1765" s="315" t="s">
        <v>394</v>
      </c>
      <c r="X1765" s="315" t="s">
        <v>394</v>
      </c>
      <c r="Y1765" s="281"/>
      <c r="Z1765" s="315" t="s">
        <v>394</v>
      </c>
      <c r="AA1765" s="315" t="s">
        <v>394</v>
      </c>
      <c r="AB1765" s="281"/>
      <c r="AC1765" s="279" t="s">
        <v>855</v>
      </c>
      <c r="AF1765" s="276" t="str">
        <f>IFERROR(VLOOKUP(A1765,'[1]قوائم الترجمة'!AC$2:AD$2397,1,0),"م")</f>
        <v>م</v>
      </c>
      <c r="AG1765" s="232"/>
      <c r="AH1765" s="233"/>
      <c r="AI1765" s="233"/>
      <c r="AJ1765" s="233"/>
      <c r="AL1765" s="267"/>
      <c r="AM1765" s="235"/>
      <c r="AO1765" s="236"/>
      <c r="AU1765" s="234"/>
    </row>
    <row r="1766" spans="1:47" ht="21" x14ac:dyDescent="0.4">
      <c r="A1766" s="278">
        <v>120093</v>
      </c>
      <c r="B1766" s="279" t="s">
        <v>4658</v>
      </c>
      <c r="C1766" s="279" t="s">
        <v>128</v>
      </c>
      <c r="D1766" s="279" t="s">
        <v>263</v>
      </c>
      <c r="E1766" s="279" t="s">
        <v>394</v>
      </c>
      <c r="F1766" s="303"/>
      <c r="G1766" s="303"/>
      <c r="H1766" s="279" t="s">
        <v>394</v>
      </c>
      <c r="I1766" s="279" t="s">
        <v>538</v>
      </c>
      <c r="J1766" s="279" t="s">
        <v>394</v>
      </c>
      <c r="K1766" s="279" t="s">
        <v>394</v>
      </c>
      <c r="L1766" s="279" t="s">
        <v>394</v>
      </c>
      <c r="M1766" s="279" t="s">
        <v>394</v>
      </c>
      <c r="N1766" s="279" t="s">
        <v>394</v>
      </c>
      <c r="O1766" s="279" t="s">
        <v>394</v>
      </c>
      <c r="P1766" s="315">
        <v>0</v>
      </c>
      <c r="Q1766" s="279" t="s">
        <v>394</v>
      </c>
      <c r="R1766" s="315" t="s">
        <v>394</v>
      </c>
      <c r="S1766" s="279" t="s">
        <v>394</v>
      </c>
      <c r="T1766" s="279" t="s">
        <v>394</v>
      </c>
      <c r="U1766" s="315" t="s">
        <v>394</v>
      </c>
      <c r="V1766" s="315" t="s">
        <v>394</v>
      </c>
      <c r="W1766" s="315" t="s">
        <v>394</v>
      </c>
      <c r="X1766" s="315" t="s">
        <v>394</v>
      </c>
      <c r="Y1766" s="281"/>
      <c r="Z1766" s="315" t="s">
        <v>394</v>
      </c>
      <c r="AA1766" s="315" t="s">
        <v>394</v>
      </c>
      <c r="AB1766" s="281"/>
      <c r="AC1766" s="279" t="s">
        <v>855</v>
      </c>
      <c r="AF1766" s="276" t="str">
        <f>IFERROR(VLOOKUP(A1766,'[1]قوائم الترجمة'!AC$2:AD$2397,1,0),"م")</f>
        <v>م</v>
      </c>
      <c r="AG1766" s="232"/>
      <c r="AH1766" s="233"/>
      <c r="AI1766" s="233"/>
      <c r="AJ1766" s="233"/>
      <c r="AL1766" s="267"/>
      <c r="AM1766" s="235"/>
      <c r="AO1766" s="236"/>
      <c r="AU1766" s="234"/>
    </row>
    <row r="1767" spans="1:47" ht="21" x14ac:dyDescent="0.4">
      <c r="A1767" s="278">
        <v>120095</v>
      </c>
      <c r="B1767" s="279" t="s">
        <v>4657</v>
      </c>
      <c r="C1767" s="279" t="s">
        <v>1694</v>
      </c>
      <c r="D1767" s="279" t="s">
        <v>314</v>
      </c>
      <c r="E1767" s="279" t="s">
        <v>394</v>
      </c>
      <c r="F1767" s="303"/>
      <c r="G1767" s="303"/>
      <c r="H1767" s="279" t="s">
        <v>394</v>
      </c>
      <c r="I1767" s="279" t="s">
        <v>538</v>
      </c>
      <c r="J1767" s="279" t="s">
        <v>394</v>
      </c>
      <c r="K1767" s="279" t="s">
        <v>394</v>
      </c>
      <c r="L1767" s="279" t="s">
        <v>394</v>
      </c>
      <c r="M1767" s="279" t="s">
        <v>394</v>
      </c>
      <c r="N1767" s="279" t="s">
        <v>394</v>
      </c>
      <c r="O1767" s="279" t="s">
        <v>394</v>
      </c>
      <c r="P1767" s="315">
        <v>0</v>
      </c>
      <c r="Q1767" s="279" t="s">
        <v>394</v>
      </c>
      <c r="R1767" s="315" t="s">
        <v>394</v>
      </c>
      <c r="S1767" s="279" t="s">
        <v>394</v>
      </c>
      <c r="T1767" s="279" t="s">
        <v>394</v>
      </c>
      <c r="U1767" s="315" t="s">
        <v>394</v>
      </c>
      <c r="V1767" s="315" t="s">
        <v>394</v>
      </c>
      <c r="W1767" s="315" t="s">
        <v>394</v>
      </c>
      <c r="X1767" s="315" t="s">
        <v>394</v>
      </c>
      <c r="Y1767" s="281"/>
      <c r="Z1767" s="315" t="s">
        <v>394</v>
      </c>
      <c r="AA1767" s="315" t="s">
        <v>394</v>
      </c>
      <c r="AB1767" s="281"/>
      <c r="AC1767" s="279" t="s">
        <v>855</v>
      </c>
      <c r="AF1767" s="276" t="str">
        <f>IFERROR(VLOOKUP(A1767,'[1]قوائم الترجمة'!AC$2:AD$2397,1,0),"م")</f>
        <v>م</v>
      </c>
      <c r="AG1767" s="232"/>
      <c r="AH1767" s="233"/>
      <c r="AI1767" s="233"/>
      <c r="AJ1767" s="233"/>
      <c r="AL1767" s="267"/>
      <c r="AM1767" s="235"/>
      <c r="AO1767" s="236"/>
      <c r="AU1767" s="234"/>
    </row>
    <row r="1768" spans="1:47" ht="21" x14ac:dyDescent="0.4">
      <c r="A1768" s="278">
        <v>120097</v>
      </c>
      <c r="B1768" s="279" t="s">
        <v>7762</v>
      </c>
      <c r="C1768" s="279" t="s">
        <v>110</v>
      </c>
      <c r="D1768" s="279" t="s">
        <v>294</v>
      </c>
      <c r="E1768" s="279" t="s">
        <v>394</v>
      </c>
      <c r="F1768" s="303"/>
      <c r="G1768" s="303"/>
      <c r="H1768" s="279" t="s">
        <v>394</v>
      </c>
      <c r="I1768" s="279" t="s">
        <v>540</v>
      </c>
      <c r="J1768" s="279" t="s">
        <v>394</v>
      </c>
      <c r="K1768" s="279" t="s">
        <v>394</v>
      </c>
      <c r="L1768" s="279" t="s">
        <v>394</v>
      </c>
      <c r="M1768" s="279" t="s">
        <v>394</v>
      </c>
      <c r="N1768" s="279" t="s">
        <v>394</v>
      </c>
      <c r="O1768" s="279" t="s">
        <v>394</v>
      </c>
      <c r="P1768" s="315">
        <v>0</v>
      </c>
      <c r="Q1768" s="279" t="s">
        <v>394</v>
      </c>
      <c r="R1768" s="315" t="s">
        <v>394</v>
      </c>
      <c r="S1768" s="279" t="s">
        <v>394</v>
      </c>
      <c r="T1768" s="279" t="s">
        <v>394</v>
      </c>
      <c r="U1768" s="315" t="s">
        <v>394</v>
      </c>
      <c r="V1768" s="315" t="s">
        <v>394</v>
      </c>
      <c r="W1768" s="315" t="s">
        <v>394</v>
      </c>
      <c r="X1768" s="315" t="s">
        <v>394</v>
      </c>
      <c r="Y1768" s="281"/>
      <c r="Z1768" s="315" t="s">
        <v>394</v>
      </c>
      <c r="AA1768" s="315" t="s">
        <v>394</v>
      </c>
      <c r="AB1768" s="281"/>
      <c r="AC1768" s="279" t="s">
        <v>855</v>
      </c>
      <c r="AF1768" s="276" t="str">
        <f>IFERROR(VLOOKUP(A1768,'[1]قوائم الترجمة'!AC$2:AD$2397,1,0),"م")</f>
        <v>م</v>
      </c>
      <c r="AG1768" s="232"/>
      <c r="AH1768" s="233"/>
      <c r="AI1768" s="233"/>
      <c r="AJ1768" s="233"/>
      <c r="AL1768" s="267"/>
      <c r="AM1768" s="235"/>
      <c r="AO1768" s="236"/>
      <c r="AU1768" s="234"/>
    </row>
    <row r="1769" spans="1:47" ht="21" x14ac:dyDescent="0.4">
      <c r="A1769" s="275">
        <v>120098</v>
      </c>
      <c r="B1769" s="276" t="s">
        <v>4656</v>
      </c>
      <c r="C1769" s="276" t="s">
        <v>476</v>
      </c>
      <c r="D1769" s="276" t="s">
        <v>311</v>
      </c>
      <c r="E1769" s="276" t="s">
        <v>424</v>
      </c>
      <c r="F1769" s="276" t="s">
        <v>8487</v>
      </c>
      <c r="G1769" s="276" t="s">
        <v>402</v>
      </c>
      <c r="H1769" s="276" t="s">
        <v>425</v>
      </c>
      <c r="I1769" s="276" t="s">
        <v>61</v>
      </c>
      <c r="J1769" s="276" t="s">
        <v>426</v>
      </c>
      <c r="K1769" s="277">
        <v>2016</v>
      </c>
      <c r="L1769" s="276" t="s">
        <v>402</v>
      </c>
      <c r="M1769" s="303"/>
      <c r="N1769" s="276" t="s">
        <v>8488</v>
      </c>
      <c r="O1769" s="276" t="s">
        <v>8388</v>
      </c>
      <c r="P1769" s="276">
        <v>30000</v>
      </c>
      <c r="Q1769" s="303"/>
      <c r="R1769" s="317" t="s">
        <v>394</v>
      </c>
      <c r="S1769" s="276"/>
      <c r="T1769" s="303"/>
      <c r="AC1769" s="276" t="s">
        <v>394</v>
      </c>
      <c r="AF1769" s="276">
        <f>IFERROR(VLOOKUP(A1769,'[1]قوائم الترجمة'!AC$2:AD$2397,1,0),"م")</f>
        <v>120098</v>
      </c>
      <c r="AG1769" s="232"/>
      <c r="AH1769" s="233"/>
      <c r="AI1769" s="233"/>
      <c r="AJ1769" s="233"/>
      <c r="AL1769" s="267"/>
      <c r="AM1769" s="235"/>
      <c r="AU1769" s="234"/>
    </row>
    <row r="1770" spans="1:47" ht="21" x14ac:dyDescent="0.4">
      <c r="A1770" s="278">
        <v>120100</v>
      </c>
      <c r="B1770" s="279" t="s">
        <v>4655</v>
      </c>
      <c r="C1770" s="279" t="s">
        <v>127</v>
      </c>
      <c r="D1770" s="279" t="s">
        <v>335</v>
      </c>
      <c r="E1770" s="279" t="s">
        <v>394</v>
      </c>
      <c r="F1770" s="303"/>
      <c r="G1770" s="303"/>
      <c r="H1770" s="279" t="s">
        <v>394</v>
      </c>
      <c r="I1770" s="279" t="s">
        <v>61</v>
      </c>
      <c r="J1770" s="279" t="s">
        <v>394</v>
      </c>
      <c r="K1770" s="279" t="s">
        <v>394</v>
      </c>
      <c r="L1770" s="279" t="s">
        <v>394</v>
      </c>
      <c r="M1770" s="279" t="s">
        <v>394</v>
      </c>
      <c r="N1770" s="279" t="s">
        <v>394</v>
      </c>
      <c r="O1770" s="279" t="s">
        <v>394</v>
      </c>
      <c r="P1770" s="315">
        <v>0</v>
      </c>
      <c r="Q1770" s="279" t="s">
        <v>394</v>
      </c>
      <c r="R1770" s="315" t="s">
        <v>394</v>
      </c>
      <c r="S1770" s="279" t="s">
        <v>394</v>
      </c>
      <c r="T1770" s="279" t="s">
        <v>394</v>
      </c>
      <c r="U1770" s="315" t="s">
        <v>394</v>
      </c>
      <c r="V1770" s="315" t="s">
        <v>394</v>
      </c>
      <c r="W1770" s="315" t="s">
        <v>394</v>
      </c>
      <c r="X1770" s="315" t="s">
        <v>394</v>
      </c>
      <c r="Y1770" s="281"/>
      <c r="Z1770" s="315" t="s">
        <v>394</v>
      </c>
      <c r="AA1770" s="315" t="s">
        <v>394</v>
      </c>
      <c r="AB1770" s="281"/>
      <c r="AC1770" s="279" t="s">
        <v>855</v>
      </c>
      <c r="AF1770" s="276" t="str">
        <f>IFERROR(VLOOKUP(A1770,'[1]قوائم الترجمة'!AC$2:AD$2397,1,0),"م")</f>
        <v>م</v>
      </c>
      <c r="AG1770" s="232"/>
      <c r="AH1770" s="233"/>
      <c r="AI1770" s="233"/>
      <c r="AJ1770" s="233"/>
      <c r="AL1770" s="267"/>
      <c r="AM1770" s="235"/>
      <c r="AO1770" s="236"/>
      <c r="AU1770" s="234"/>
    </row>
    <row r="1771" spans="1:47" ht="21" x14ac:dyDescent="0.4">
      <c r="A1771" s="278">
        <v>120101</v>
      </c>
      <c r="B1771" s="279" t="s">
        <v>7769</v>
      </c>
      <c r="C1771" s="279" t="s">
        <v>216</v>
      </c>
      <c r="D1771" s="279" t="s">
        <v>7770</v>
      </c>
      <c r="E1771" s="279" t="s">
        <v>394</v>
      </c>
      <c r="F1771" s="303"/>
      <c r="G1771" s="303"/>
      <c r="H1771" s="279" t="s">
        <v>394</v>
      </c>
      <c r="I1771" s="279" t="s">
        <v>539</v>
      </c>
      <c r="J1771" s="279" t="s">
        <v>394</v>
      </c>
      <c r="K1771" s="279" t="s">
        <v>394</v>
      </c>
      <c r="L1771" s="279" t="s">
        <v>394</v>
      </c>
      <c r="M1771" s="279" t="s">
        <v>394</v>
      </c>
      <c r="N1771" s="279" t="s">
        <v>394</v>
      </c>
      <c r="O1771" s="279" t="s">
        <v>394</v>
      </c>
      <c r="P1771" s="315">
        <v>0</v>
      </c>
      <c r="Q1771" s="279" t="s">
        <v>394</v>
      </c>
      <c r="R1771" s="315" t="s">
        <v>394</v>
      </c>
      <c r="S1771" s="279" t="s">
        <v>394</v>
      </c>
      <c r="T1771" s="279" t="s">
        <v>394</v>
      </c>
      <c r="U1771" s="315" t="s">
        <v>394</v>
      </c>
      <c r="V1771" s="315" t="s">
        <v>394</v>
      </c>
      <c r="W1771" s="315" t="s">
        <v>394</v>
      </c>
      <c r="X1771" s="315" t="s">
        <v>394</v>
      </c>
      <c r="Y1771" s="281"/>
      <c r="Z1771" s="315" t="s">
        <v>394</v>
      </c>
      <c r="AA1771" s="315" t="s">
        <v>394</v>
      </c>
      <c r="AB1771" s="281"/>
      <c r="AC1771" s="279" t="s">
        <v>855</v>
      </c>
      <c r="AF1771" s="276" t="str">
        <f>IFERROR(VLOOKUP(A1771,'[1]قوائم الترجمة'!AC$2:AD$2397,1,0),"م")</f>
        <v>م</v>
      </c>
      <c r="AG1771" s="232"/>
      <c r="AH1771" s="233"/>
      <c r="AI1771" s="233"/>
      <c r="AJ1771" s="233"/>
      <c r="AL1771" s="267"/>
      <c r="AM1771" s="235"/>
      <c r="AU1771" s="234"/>
    </row>
    <row r="1772" spans="1:47" ht="21" x14ac:dyDescent="0.4">
      <c r="A1772" s="275">
        <v>120102</v>
      </c>
      <c r="B1772" s="276" t="s">
        <v>4653</v>
      </c>
      <c r="C1772" s="276" t="s">
        <v>4654</v>
      </c>
      <c r="D1772" s="276" t="s">
        <v>537</v>
      </c>
      <c r="E1772" s="276" t="s">
        <v>5660</v>
      </c>
      <c r="F1772" s="276" t="s">
        <v>8489</v>
      </c>
      <c r="G1772" s="276" t="s">
        <v>402</v>
      </c>
      <c r="H1772" s="276" t="s">
        <v>425</v>
      </c>
      <c r="I1772" s="276" t="s">
        <v>67</v>
      </c>
      <c r="J1772" s="276" t="s">
        <v>403</v>
      </c>
      <c r="K1772" s="277">
        <v>2011</v>
      </c>
      <c r="L1772" s="276" t="s">
        <v>402</v>
      </c>
      <c r="M1772" s="303"/>
      <c r="N1772" s="276" t="s">
        <v>394</v>
      </c>
      <c r="O1772" s="276" t="s">
        <v>394</v>
      </c>
      <c r="P1772" s="315">
        <v>0</v>
      </c>
      <c r="Q1772" s="303"/>
      <c r="R1772" s="317" t="s">
        <v>394</v>
      </c>
      <c r="S1772" s="276" t="s">
        <v>394</v>
      </c>
      <c r="T1772" s="303"/>
      <c r="AC1772" s="276" t="s">
        <v>394</v>
      </c>
      <c r="AF1772" s="276">
        <f>IFERROR(VLOOKUP(A1772,'[1]قوائم الترجمة'!AC$2:AD$2397,1,0),"م")</f>
        <v>120102</v>
      </c>
      <c r="AG1772" s="232"/>
      <c r="AH1772" s="233"/>
      <c r="AI1772" s="233"/>
      <c r="AJ1772" s="233"/>
      <c r="AL1772" s="267"/>
      <c r="AM1772" s="235"/>
      <c r="AU1772" s="234"/>
    </row>
    <row r="1773" spans="1:47" ht="21" x14ac:dyDescent="0.4">
      <c r="A1773" s="278">
        <v>120103</v>
      </c>
      <c r="B1773" s="279" t="s">
        <v>4652</v>
      </c>
      <c r="C1773" s="279" t="s">
        <v>120</v>
      </c>
      <c r="D1773" s="279" t="s">
        <v>260</v>
      </c>
      <c r="E1773" s="279" t="s">
        <v>394</v>
      </c>
      <c r="F1773" s="303"/>
      <c r="G1773" s="303"/>
      <c r="H1773" s="279" t="s">
        <v>394</v>
      </c>
      <c r="I1773" s="279" t="s">
        <v>61</v>
      </c>
      <c r="J1773" s="279" t="s">
        <v>394</v>
      </c>
      <c r="K1773" s="279" t="s">
        <v>394</v>
      </c>
      <c r="L1773" s="279" t="s">
        <v>394</v>
      </c>
      <c r="M1773" s="279" t="s">
        <v>394</v>
      </c>
      <c r="N1773" s="279" t="s">
        <v>394</v>
      </c>
      <c r="O1773" s="279" t="s">
        <v>394</v>
      </c>
      <c r="P1773" s="315">
        <v>0</v>
      </c>
      <c r="Q1773" s="279" t="s">
        <v>394</v>
      </c>
      <c r="R1773" s="315" t="s">
        <v>394</v>
      </c>
      <c r="S1773" s="279" t="s">
        <v>394</v>
      </c>
      <c r="T1773" s="279" t="s">
        <v>394</v>
      </c>
      <c r="U1773" s="315" t="s">
        <v>394</v>
      </c>
      <c r="V1773" s="315" t="s">
        <v>394</v>
      </c>
      <c r="W1773" s="315" t="s">
        <v>394</v>
      </c>
      <c r="X1773" s="315" t="s">
        <v>394</v>
      </c>
      <c r="Y1773" s="281"/>
      <c r="Z1773" s="315" t="s">
        <v>394</v>
      </c>
      <c r="AA1773" s="315" t="s">
        <v>394</v>
      </c>
      <c r="AB1773" s="281"/>
      <c r="AC1773" s="279" t="s">
        <v>855</v>
      </c>
      <c r="AF1773" s="276" t="str">
        <f>IFERROR(VLOOKUP(A1773,'[1]قوائم الترجمة'!AC$2:AD$2397,1,0),"م")</f>
        <v>م</v>
      </c>
      <c r="AG1773" s="232"/>
      <c r="AH1773" s="233"/>
      <c r="AI1773" s="233"/>
      <c r="AJ1773" s="233"/>
      <c r="AL1773" s="267"/>
      <c r="AM1773" s="235"/>
      <c r="AU1773" s="234"/>
    </row>
    <row r="1774" spans="1:47" ht="21" x14ac:dyDescent="0.4">
      <c r="A1774" s="275">
        <v>120105</v>
      </c>
      <c r="B1774" s="276" t="s">
        <v>4650</v>
      </c>
      <c r="C1774" s="276" t="s">
        <v>110</v>
      </c>
      <c r="D1774" s="276" t="s">
        <v>4651</v>
      </c>
      <c r="E1774" s="276" t="s">
        <v>424</v>
      </c>
      <c r="F1774" s="276" t="s">
        <v>8378</v>
      </c>
      <c r="G1774" s="276" t="s">
        <v>8126</v>
      </c>
      <c r="H1774" s="276" t="s">
        <v>425</v>
      </c>
      <c r="I1774" s="276" t="s">
        <v>61</v>
      </c>
      <c r="J1774" s="276" t="s">
        <v>426</v>
      </c>
      <c r="K1774" s="277">
        <v>2010</v>
      </c>
      <c r="L1774" s="276" t="s">
        <v>404</v>
      </c>
      <c r="M1774" s="303"/>
      <c r="N1774" s="276" t="s">
        <v>394</v>
      </c>
      <c r="O1774" s="276" t="s">
        <v>394</v>
      </c>
      <c r="P1774" s="315">
        <v>0</v>
      </c>
      <c r="Q1774" s="303"/>
      <c r="R1774" s="317" t="s">
        <v>394</v>
      </c>
      <c r="S1774" s="276" t="s">
        <v>394</v>
      </c>
      <c r="T1774" s="303"/>
      <c r="AC1774" s="276" t="s">
        <v>394</v>
      </c>
      <c r="AF1774" s="276">
        <f>IFERROR(VLOOKUP(A1774,'[1]قوائم الترجمة'!AC$2:AD$2397,1,0),"م")</f>
        <v>120105</v>
      </c>
      <c r="AG1774" s="232"/>
      <c r="AH1774" s="233"/>
      <c r="AI1774" s="233"/>
      <c r="AJ1774" s="233"/>
      <c r="AL1774" s="267"/>
      <c r="AM1774" s="235"/>
      <c r="AO1774" s="236"/>
      <c r="AU1774" s="234"/>
    </row>
    <row r="1775" spans="1:47" ht="21" x14ac:dyDescent="0.4">
      <c r="A1775" s="275">
        <v>120106</v>
      </c>
      <c r="B1775" s="276" t="s">
        <v>4648</v>
      </c>
      <c r="C1775" s="276" t="s">
        <v>116</v>
      </c>
      <c r="D1775" s="276" t="s">
        <v>4649</v>
      </c>
      <c r="E1775" s="276" t="s">
        <v>424</v>
      </c>
      <c r="F1775" s="276" t="s">
        <v>8490</v>
      </c>
      <c r="G1775" s="276" t="s">
        <v>402</v>
      </c>
      <c r="H1775" s="276" t="s">
        <v>425</v>
      </c>
      <c r="I1775" s="276" t="s">
        <v>61</v>
      </c>
      <c r="J1775" s="276" t="s">
        <v>403</v>
      </c>
      <c r="K1775" s="277">
        <v>2008</v>
      </c>
      <c r="L1775" s="276" t="s">
        <v>402</v>
      </c>
      <c r="M1775" s="303"/>
      <c r="N1775" s="276"/>
      <c r="O1775" s="276" t="s">
        <v>394</v>
      </c>
      <c r="P1775" s="315">
        <v>0</v>
      </c>
      <c r="Q1775" s="303"/>
      <c r="R1775" s="317" t="s">
        <v>394</v>
      </c>
      <c r="S1775" s="276" t="s">
        <v>394</v>
      </c>
      <c r="T1775" s="303"/>
      <c r="AC1775" s="276" t="s">
        <v>394</v>
      </c>
      <c r="AF1775" s="276">
        <f>IFERROR(VLOOKUP(A1775,'[1]قوائم الترجمة'!AC$2:AD$2397,1,0),"م")</f>
        <v>120106</v>
      </c>
      <c r="AG1775" s="232"/>
      <c r="AH1775" s="233"/>
      <c r="AI1775" s="233"/>
      <c r="AJ1775" s="233"/>
      <c r="AL1775" s="267"/>
      <c r="AM1775" s="235"/>
      <c r="AO1775" s="236"/>
      <c r="AU1775" s="234"/>
    </row>
    <row r="1776" spans="1:47" ht="21" x14ac:dyDescent="0.4">
      <c r="A1776" s="278">
        <v>120107</v>
      </c>
      <c r="B1776" s="279" t="s">
        <v>7787</v>
      </c>
      <c r="C1776" s="279" t="s">
        <v>80</v>
      </c>
      <c r="D1776" s="279" t="s">
        <v>7788</v>
      </c>
      <c r="E1776" s="279" t="s">
        <v>394</v>
      </c>
      <c r="F1776" s="303"/>
      <c r="G1776" s="303"/>
      <c r="H1776" s="279" t="s">
        <v>394</v>
      </c>
      <c r="I1776" s="279" t="s">
        <v>540</v>
      </c>
      <c r="J1776" s="279" t="s">
        <v>394</v>
      </c>
      <c r="K1776" s="279" t="s">
        <v>394</v>
      </c>
      <c r="L1776" s="279" t="s">
        <v>394</v>
      </c>
      <c r="M1776" s="279" t="s">
        <v>394</v>
      </c>
      <c r="N1776" s="279" t="s">
        <v>394</v>
      </c>
      <c r="O1776" s="279" t="s">
        <v>394</v>
      </c>
      <c r="P1776" s="315">
        <v>0</v>
      </c>
      <c r="Q1776" s="279" t="s">
        <v>394</v>
      </c>
      <c r="R1776" s="315" t="s">
        <v>394</v>
      </c>
      <c r="S1776" s="279" t="s">
        <v>394</v>
      </c>
      <c r="T1776" s="279" t="s">
        <v>394</v>
      </c>
      <c r="U1776" s="315" t="s">
        <v>394</v>
      </c>
      <c r="V1776" s="315" t="s">
        <v>394</v>
      </c>
      <c r="W1776" s="315" t="s">
        <v>394</v>
      </c>
      <c r="X1776" s="315" t="s">
        <v>394</v>
      </c>
      <c r="Y1776" s="281"/>
      <c r="Z1776" s="315" t="s">
        <v>394</v>
      </c>
      <c r="AA1776" s="315" t="s">
        <v>394</v>
      </c>
      <c r="AB1776" s="281"/>
      <c r="AC1776" s="279" t="s">
        <v>855</v>
      </c>
      <c r="AF1776" s="276" t="str">
        <f>IFERROR(VLOOKUP(A1776,'[1]قوائم الترجمة'!AC$2:AD$2397,1,0),"م")</f>
        <v>م</v>
      </c>
      <c r="AG1776" s="232"/>
      <c r="AH1776" s="233"/>
      <c r="AI1776" s="233"/>
      <c r="AJ1776" s="233"/>
      <c r="AL1776" s="267"/>
      <c r="AM1776" s="235"/>
      <c r="AU1776" s="234"/>
    </row>
    <row r="1777" spans="1:47" ht="21" x14ac:dyDescent="0.4">
      <c r="A1777" s="278">
        <v>120108</v>
      </c>
      <c r="B1777" s="279" t="s">
        <v>7801</v>
      </c>
      <c r="C1777" s="279" t="s">
        <v>159</v>
      </c>
      <c r="D1777" s="279" t="s">
        <v>326</v>
      </c>
      <c r="E1777" s="279" t="s">
        <v>394</v>
      </c>
      <c r="F1777" s="303"/>
      <c r="G1777" s="303"/>
      <c r="H1777" s="279" t="s">
        <v>394</v>
      </c>
      <c r="I1777" s="279" t="s">
        <v>539</v>
      </c>
      <c r="J1777" s="279" t="s">
        <v>394</v>
      </c>
      <c r="K1777" s="279" t="s">
        <v>394</v>
      </c>
      <c r="L1777" s="279" t="s">
        <v>394</v>
      </c>
      <c r="M1777" s="279" t="s">
        <v>394</v>
      </c>
      <c r="N1777" s="279" t="s">
        <v>394</v>
      </c>
      <c r="O1777" s="279" t="s">
        <v>394</v>
      </c>
      <c r="P1777" s="315">
        <v>0</v>
      </c>
      <c r="Q1777" s="279" t="s">
        <v>394</v>
      </c>
      <c r="R1777" s="315" t="s">
        <v>394</v>
      </c>
      <c r="S1777" s="279" t="s">
        <v>394</v>
      </c>
      <c r="T1777" s="279" t="s">
        <v>394</v>
      </c>
      <c r="U1777" s="315" t="s">
        <v>394</v>
      </c>
      <c r="V1777" s="315" t="s">
        <v>394</v>
      </c>
      <c r="W1777" s="315" t="s">
        <v>394</v>
      </c>
      <c r="X1777" s="315" t="s">
        <v>394</v>
      </c>
      <c r="Y1777" s="281"/>
      <c r="Z1777" s="315" t="s">
        <v>394</v>
      </c>
      <c r="AA1777" s="315" t="s">
        <v>394</v>
      </c>
      <c r="AB1777" s="281"/>
      <c r="AC1777" s="279" t="s">
        <v>855</v>
      </c>
      <c r="AF1777" s="276" t="str">
        <f>IFERROR(VLOOKUP(A1777,'[1]قوائم الترجمة'!AC$2:AD$2397,1,0),"م")</f>
        <v>م</v>
      </c>
      <c r="AG1777" s="245"/>
      <c r="AH1777" s="246"/>
      <c r="AI1777" s="246"/>
      <c r="AJ1777" s="246"/>
      <c r="AL1777" s="267"/>
      <c r="AM1777" s="235"/>
      <c r="AO1777" s="248"/>
      <c r="AU1777" s="234"/>
    </row>
    <row r="1778" spans="1:47" ht="21" x14ac:dyDescent="0.4">
      <c r="A1778" s="278">
        <v>120109</v>
      </c>
      <c r="B1778" s="279" t="s">
        <v>7802</v>
      </c>
      <c r="C1778" s="279" t="s">
        <v>101</v>
      </c>
      <c r="D1778" s="279" t="s">
        <v>280</v>
      </c>
      <c r="E1778" s="279" t="s">
        <v>394</v>
      </c>
      <c r="F1778" s="303"/>
      <c r="G1778" s="303"/>
      <c r="H1778" s="279" t="s">
        <v>394</v>
      </c>
      <c r="I1778" s="279" t="s">
        <v>538</v>
      </c>
      <c r="J1778" s="279" t="s">
        <v>394</v>
      </c>
      <c r="K1778" s="279" t="s">
        <v>394</v>
      </c>
      <c r="L1778" s="279" t="s">
        <v>394</v>
      </c>
      <c r="M1778" s="279" t="s">
        <v>394</v>
      </c>
      <c r="N1778" s="279" t="s">
        <v>394</v>
      </c>
      <c r="O1778" s="279" t="s">
        <v>394</v>
      </c>
      <c r="P1778" s="315">
        <v>0</v>
      </c>
      <c r="Q1778" s="279" t="s">
        <v>394</v>
      </c>
      <c r="R1778" s="315" t="s">
        <v>394</v>
      </c>
      <c r="S1778" s="279" t="s">
        <v>394</v>
      </c>
      <c r="T1778" s="279" t="s">
        <v>394</v>
      </c>
      <c r="U1778" s="315" t="s">
        <v>394</v>
      </c>
      <c r="V1778" s="315" t="s">
        <v>394</v>
      </c>
      <c r="W1778" s="315" t="s">
        <v>394</v>
      </c>
      <c r="X1778" s="315" t="s">
        <v>394</v>
      </c>
      <c r="Y1778" s="281"/>
      <c r="Z1778" s="315" t="s">
        <v>394</v>
      </c>
      <c r="AA1778" s="315" t="s">
        <v>394</v>
      </c>
      <c r="AB1778" s="281"/>
      <c r="AC1778" s="279" t="s">
        <v>855</v>
      </c>
      <c r="AF1778" s="276" t="str">
        <f>IFERROR(VLOOKUP(A1778,'[1]قوائم الترجمة'!AC$2:AD$2397,1,0),"م")</f>
        <v>م</v>
      </c>
      <c r="AG1778" s="232"/>
      <c r="AH1778" s="233"/>
      <c r="AI1778" s="233"/>
      <c r="AJ1778" s="233"/>
      <c r="AL1778" s="267"/>
      <c r="AM1778" s="235"/>
      <c r="AU1778" s="234"/>
    </row>
    <row r="1779" spans="1:47" ht="21" x14ac:dyDescent="0.4">
      <c r="A1779" s="275">
        <v>120111</v>
      </c>
      <c r="B1779" s="276" t="s">
        <v>4647</v>
      </c>
      <c r="C1779" s="276" t="s">
        <v>68</v>
      </c>
      <c r="D1779" s="276" t="s">
        <v>237</v>
      </c>
      <c r="E1779" s="276" t="s">
        <v>424</v>
      </c>
      <c r="F1779" s="276" t="s">
        <v>8491</v>
      </c>
      <c r="G1779" s="276" t="s">
        <v>402</v>
      </c>
      <c r="H1779" s="276" t="s">
        <v>425</v>
      </c>
      <c r="I1779" s="276" t="s">
        <v>67</v>
      </c>
      <c r="J1779" s="276" t="s">
        <v>7215</v>
      </c>
      <c r="K1779" s="277">
        <v>0</v>
      </c>
      <c r="L1779" s="276" t="s">
        <v>7215</v>
      </c>
      <c r="M1779" s="303"/>
      <c r="N1779" s="276" t="s">
        <v>394</v>
      </c>
      <c r="O1779" s="276" t="s">
        <v>394</v>
      </c>
      <c r="P1779" s="315">
        <v>0</v>
      </c>
      <c r="Q1779" s="303"/>
      <c r="R1779" s="317" t="s">
        <v>394</v>
      </c>
      <c r="S1779" s="276" t="s">
        <v>394</v>
      </c>
      <c r="T1779" s="303"/>
      <c r="AC1779" s="276" t="s">
        <v>394</v>
      </c>
      <c r="AF1779" s="276">
        <f>IFERROR(VLOOKUP(A1779,'[1]قوائم الترجمة'!AC$2:AD$2397,1,0),"م")</f>
        <v>120111</v>
      </c>
      <c r="AG1779" s="232"/>
      <c r="AH1779" s="233"/>
      <c r="AI1779" s="233"/>
      <c r="AJ1779" s="233"/>
      <c r="AL1779" s="267"/>
      <c r="AM1779" s="235"/>
      <c r="AU1779" s="234"/>
    </row>
    <row r="1780" spans="1:47" ht="21" x14ac:dyDescent="0.4">
      <c r="A1780" s="275">
        <v>120113</v>
      </c>
      <c r="B1780" s="276" t="s">
        <v>4646</v>
      </c>
      <c r="C1780" s="276" t="s">
        <v>1022</v>
      </c>
      <c r="D1780" s="276" t="s">
        <v>536</v>
      </c>
      <c r="E1780" s="276" t="s">
        <v>424</v>
      </c>
      <c r="F1780" s="276" t="s">
        <v>8378</v>
      </c>
      <c r="G1780" s="276" t="s">
        <v>417</v>
      </c>
      <c r="H1780" s="276" t="s">
        <v>425</v>
      </c>
      <c r="I1780" s="276" t="s">
        <v>541</v>
      </c>
      <c r="J1780" s="276" t="s">
        <v>426</v>
      </c>
      <c r="K1780" s="277">
        <v>0</v>
      </c>
      <c r="L1780" s="276" t="s">
        <v>417</v>
      </c>
      <c r="M1780" s="303"/>
      <c r="N1780" s="276" t="s">
        <v>394</v>
      </c>
      <c r="O1780" s="276" t="s">
        <v>394</v>
      </c>
      <c r="P1780" s="315">
        <v>0</v>
      </c>
      <c r="Q1780" s="303"/>
      <c r="R1780" s="317" t="s">
        <v>394</v>
      </c>
      <c r="S1780" s="276" t="s">
        <v>394</v>
      </c>
      <c r="T1780" s="303"/>
      <c r="AC1780" s="276" t="s">
        <v>855</v>
      </c>
      <c r="AF1780" s="276">
        <f>IFERROR(VLOOKUP(A1780,'[1]قوائم الترجمة'!AC$2:AD$2397,1,0),"م")</f>
        <v>120113</v>
      </c>
      <c r="AG1780" s="232"/>
      <c r="AH1780" s="233"/>
      <c r="AI1780" s="233"/>
      <c r="AJ1780" s="233"/>
      <c r="AL1780" s="267"/>
      <c r="AM1780" s="235"/>
      <c r="AU1780" s="234"/>
    </row>
    <row r="1781" spans="1:47" ht="21" x14ac:dyDescent="0.4">
      <c r="A1781" s="278">
        <v>120115</v>
      </c>
      <c r="B1781" s="279" t="s">
        <v>4645</v>
      </c>
      <c r="C1781" s="279" t="s">
        <v>133</v>
      </c>
      <c r="D1781" s="279" t="s">
        <v>288</v>
      </c>
      <c r="E1781" s="279" t="s">
        <v>394</v>
      </c>
      <c r="F1781" s="303"/>
      <c r="G1781" s="303"/>
      <c r="H1781" s="279" t="s">
        <v>394</v>
      </c>
      <c r="I1781" s="279" t="s">
        <v>61</v>
      </c>
      <c r="J1781" s="279" t="s">
        <v>394</v>
      </c>
      <c r="K1781" s="279" t="s">
        <v>394</v>
      </c>
      <c r="L1781" s="279" t="s">
        <v>394</v>
      </c>
      <c r="M1781" s="279" t="s">
        <v>394</v>
      </c>
      <c r="N1781" s="279" t="s">
        <v>394</v>
      </c>
      <c r="O1781" s="279" t="s">
        <v>394</v>
      </c>
      <c r="P1781" s="315">
        <v>0</v>
      </c>
      <c r="Q1781" s="279" t="s">
        <v>394</v>
      </c>
      <c r="R1781" s="315" t="s">
        <v>394</v>
      </c>
      <c r="S1781" s="279" t="s">
        <v>394</v>
      </c>
      <c r="T1781" s="279" t="s">
        <v>394</v>
      </c>
      <c r="U1781" s="315" t="s">
        <v>394</v>
      </c>
      <c r="V1781" s="315" t="s">
        <v>394</v>
      </c>
      <c r="W1781" s="315" t="s">
        <v>394</v>
      </c>
      <c r="X1781" s="315" t="s">
        <v>394</v>
      </c>
      <c r="Y1781" s="281"/>
      <c r="Z1781" s="315" t="s">
        <v>394</v>
      </c>
      <c r="AA1781" s="315" t="s">
        <v>394</v>
      </c>
      <c r="AB1781" s="281"/>
      <c r="AC1781" s="279" t="s">
        <v>855</v>
      </c>
      <c r="AF1781" s="276" t="str">
        <f>IFERROR(VLOOKUP(A1781,'[1]قوائم الترجمة'!AC$2:AD$2397,1,0),"م")</f>
        <v>م</v>
      </c>
      <c r="AG1781" s="232"/>
      <c r="AH1781" s="233"/>
      <c r="AI1781" s="233"/>
      <c r="AJ1781" s="233"/>
      <c r="AL1781" s="267"/>
      <c r="AM1781" s="235"/>
      <c r="AU1781" s="234"/>
    </row>
    <row r="1782" spans="1:47" ht="21" x14ac:dyDescent="0.4">
      <c r="A1782" s="278">
        <v>120116</v>
      </c>
      <c r="B1782" s="279" t="s">
        <v>7820</v>
      </c>
      <c r="C1782" s="279" t="s">
        <v>517</v>
      </c>
      <c r="D1782" s="279" t="s">
        <v>490</v>
      </c>
      <c r="E1782" s="279" t="s">
        <v>394</v>
      </c>
      <c r="F1782" s="303"/>
      <c r="G1782" s="303"/>
      <c r="H1782" s="279" t="s">
        <v>394</v>
      </c>
      <c r="I1782" s="279" t="s">
        <v>539</v>
      </c>
      <c r="J1782" s="279" t="s">
        <v>394</v>
      </c>
      <c r="K1782" s="279" t="s">
        <v>394</v>
      </c>
      <c r="L1782" s="279" t="s">
        <v>394</v>
      </c>
      <c r="M1782" s="279" t="s">
        <v>394</v>
      </c>
      <c r="N1782" s="279" t="s">
        <v>394</v>
      </c>
      <c r="O1782" s="279" t="s">
        <v>394</v>
      </c>
      <c r="P1782" s="315">
        <v>0</v>
      </c>
      <c r="Q1782" s="279" t="s">
        <v>394</v>
      </c>
      <c r="R1782" s="315" t="s">
        <v>394</v>
      </c>
      <c r="S1782" s="279" t="s">
        <v>394</v>
      </c>
      <c r="T1782" s="279" t="s">
        <v>394</v>
      </c>
      <c r="U1782" s="315" t="s">
        <v>394</v>
      </c>
      <c r="V1782" s="315" t="s">
        <v>394</v>
      </c>
      <c r="W1782" s="315" t="s">
        <v>394</v>
      </c>
      <c r="X1782" s="315" t="s">
        <v>394</v>
      </c>
      <c r="Y1782" s="281"/>
      <c r="Z1782" s="315" t="s">
        <v>394</v>
      </c>
      <c r="AA1782" s="315" t="s">
        <v>394</v>
      </c>
      <c r="AB1782" s="281"/>
      <c r="AC1782" s="279" t="s">
        <v>855</v>
      </c>
      <c r="AF1782" s="276" t="str">
        <f>IFERROR(VLOOKUP(A1782,'[1]قوائم الترجمة'!AC$2:AD$2397,1,0),"م")</f>
        <v>م</v>
      </c>
      <c r="AG1782" s="232"/>
      <c r="AH1782" s="233"/>
      <c r="AI1782" s="233"/>
      <c r="AJ1782" s="233"/>
      <c r="AL1782" s="267"/>
      <c r="AM1782" s="235"/>
      <c r="AU1782" s="234"/>
    </row>
    <row r="1783" spans="1:47" ht="21" x14ac:dyDescent="0.4">
      <c r="A1783" s="275">
        <v>120120</v>
      </c>
      <c r="B1783" s="276" t="s">
        <v>4644</v>
      </c>
      <c r="C1783" s="276" t="s">
        <v>68</v>
      </c>
      <c r="D1783" s="276" t="s">
        <v>273</v>
      </c>
      <c r="E1783" s="276" t="s">
        <v>424</v>
      </c>
      <c r="F1783" s="276" t="s">
        <v>8492</v>
      </c>
      <c r="G1783" s="276" t="s">
        <v>402</v>
      </c>
      <c r="H1783" s="276" t="s">
        <v>425</v>
      </c>
      <c r="I1783" s="276" t="s">
        <v>67</v>
      </c>
      <c r="J1783" s="276" t="s">
        <v>403</v>
      </c>
      <c r="K1783" s="277">
        <v>2008</v>
      </c>
      <c r="L1783" s="276" t="s">
        <v>402</v>
      </c>
      <c r="M1783" s="303"/>
      <c r="N1783" s="276" t="s">
        <v>394</v>
      </c>
      <c r="O1783" s="276" t="s">
        <v>394</v>
      </c>
      <c r="P1783" s="315">
        <v>0</v>
      </c>
      <c r="Q1783" s="303"/>
      <c r="R1783" s="317" t="s">
        <v>394</v>
      </c>
      <c r="S1783" s="276" t="s">
        <v>394</v>
      </c>
      <c r="T1783" s="303"/>
      <c r="AC1783" s="276" t="s">
        <v>394</v>
      </c>
      <c r="AF1783" s="276">
        <f>IFERROR(VLOOKUP(A1783,'[1]قوائم الترجمة'!AC$2:AD$2397,1,0),"م")</f>
        <v>120120</v>
      </c>
      <c r="AG1783" s="232"/>
      <c r="AH1783" s="233"/>
      <c r="AI1783" s="233"/>
      <c r="AJ1783" s="233"/>
      <c r="AL1783" s="267"/>
      <c r="AM1783" s="235"/>
      <c r="AU1783" s="234"/>
    </row>
    <row r="1784" spans="1:47" ht="21" x14ac:dyDescent="0.4">
      <c r="A1784" s="275">
        <v>120126</v>
      </c>
      <c r="B1784" s="276" t="s">
        <v>4643</v>
      </c>
      <c r="C1784" s="276" t="s">
        <v>7839</v>
      </c>
      <c r="D1784" s="276" t="s">
        <v>929</v>
      </c>
      <c r="E1784" s="276" t="s">
        <v>5660</v>
      </c>
      <c r="F1784" s="276" t="s">
        <v>8493</v>
      </c>
      <c r="G1784" s="276" t="s">
        <v>402</v>
      </c>
      <c r="H1784" s="276" t="s">
        <v>425</v>
      </c>
      <c r="I1784" s="276" t="s">
        <v>61</v>
      </c>
      <c r="J1784" s="276" t="s">
        <v>403</v>
      </c>
      <c r="K1784" s="277">
        <v>2010</v>
      </c>
      <c r="L1784" s="276" t="s">
        <v>402</v>
      </c>
      <c r="M1784" s="303"/>
      <c r="N1784" s="276" t="s">
        <v>394</v>
      </c>
      <c r="O1784" s="276" t="s">
        <v>394</v>
      </c>
      <c r="P1784" s="315">
        <v>0</v>
      </c>
      <c r="Q1784" s="303"/>
      <c r="R1784" s="317" t="s">
        <v>394</v>
      </c>
      <c r="S1784" s="276" t="s">
        <v>394</v>
      </c>
      <c r="T1784" s="303"/>
      <c r="AC1784" s="276" t="s">
        <v>394</v>
      </c>
      <c r="AF1784" s="276">
        <f>IFERROR(VLOOKUP(A1784,'[1]قوائم الترجمة'!AC$2:AD$2397,1,0),"م")</f>
        <v>120126</v>
      </c>
      <c r="AG1784" s="232"/>
      <c r="AH1784" s="233"/>
      <c r="AI1784" s="233"/>
      <c r="AJ1784" s="233"/>
      <c r="AL1784" s="267"/>
      <c r="AM1784" s="235"/>
      <c r="AO1784" s="236"/>
      <c r="AU1784" s="234"/>
    </row>
    <row r="1785" spans="1:47" ht="21" x14ac:dyDescent="0.4">
      <c r="A1785" s="278">
        <v>120130</v>
      </c>
      <c r="B1785" s="279" t="s">
        <v>7845</v>
      </c>
      <c r="C1785" s="279" t="s">
        <v>96</v>
      </c>
      <c r="D1785" s="279" t="s">
        <v>1009</v>
      </c>
      <c r="E1785" s="279" t="s">
        <v>394</v>
      </c>
      <c r="F1785" s="303"/>
      <c r="G1785" s="303"/>
      <c r="H1785" s="279" t="s">
        <v>394</v>
      </c>
      <c r="I1785" s="279" t="s">
        <v>540</v>
      </c>
      <c r="J1785" s="279" t="s">
        <v>394</v>
      </c>
      <c r="K1785" s="279" t="s">
        <v>394</v>
      </c>
      <c r="L1785" s="279" t="s">
        <v>394</v>
      </c>
      <c r="M1785" s="279" t="s">
        <v>394</v>
      </c>
      <c r="N1785" s="279" t="s">
        <v>394</v>
      </c>
      <c r="O1785" s="279" t="s">
        <v>394</v>
      </c>
      <c r="P1785" s="315">
        <v>0</v>
      </c>
      <c r="Q1785" s="279" t="s">
        <v>394</v>
      </c>
      <c r="R1785" s="315" t="s">
        <v>394</v>
      </c>
      <c r="S1785" s="279" t="s">
        <v>394</v>
      </c>
      <c r="T1785" s="279" t="s">
        <v>394</v>
      </c>
      <c r="U1785" s="315" t="s">
        <v>394</v>
      </c>
      <c r="V1785" s="315" t="s">
        <v>394</v>
      </c>
      <c r="W1785" s="315" t="s">
        <v>394</v>
      </c>
      <c r="X1785" s="315" t="s">
        <v>394</v>
      </c>
      <c r="Y1785" s="281"/>
      <c r="Z1785" s="315" t="s">
        <v>394</v>
      </c>
      <c r="AA1785" s="315" t="s">
        <v>394</v>
      </c>
      <c r="AB1785" s="281"/>
      <c r="AC1785" s="279" t="s">
        <v>855</v>
      </c>
      <c r="AF1785" s="276" t="str">
        <f>IFERROR(VLOOKUP(A1785,'[1]قوائم الترجمة'!AC$2:AD$2397,1,0),"م")</f>
        <v>م</v>
      </c>
      <c r="AG1785" s="232"/>
      <c r="AH1785" s="233"/>
      <c r="AI1785" s="233"/>
      <c r="AJ1785" s="233"/>
      <c r="AL1785" s="267"/>
      <c r="AM1785" s="235"/>
      <c r="AO1785" s="236"/>
      <c r="AU1785" s="234"/>
    </row>
    <row r="1786" spans="1:47" ht="21" x14ac:dyDescent="0.4">
      <c r="A1786" s="278">
        <v>120131</v>
      </c>
      <c r="B1786" s="279" t="s">
        <v>7846</v>
      </c>
      <c r="C1786" s="279" t="s">
        <v>71</v>
      </c>
      <c r="D1786" s="279" t="s">
        <v>273</v>
      </c>
      <c r="E1786" s="279" t="s">
        <v>394</v>
      </c>
      <c r="F1786" s="303"/>
      <c r="G1786" s="303"/>
      <c r="H1786" s="279" t="s">
        <v>394</v>
      </c>
      <c r="I1786" s="279" t="s">
        <v>539</v>
      </c>
      <c r="J1786" s="279" t="s">
        <v>394</v>
      </c>
      <c r="K1786" s="279" t="s">
        <v>394</v>
      </c>
      <c r="L1786" s="279" t="s">
        <v>394</v>
      </c>
      <c r="M1786" s="279" t="s">
        <v>394</v>
      </c>
      <c r="N1786" s="279" t="s">
        <v>394</v>
      </c>
      <c r="O1786" s="279" t="s">
        <v>394</v>
      </c>
      <c r="P1786" s="315">
        <v>0</v>
      </c>
      <c r="Q1786" s="279" t="s">
        <v>394</v>
      </c>
      <c r="R1786" s="315" t="s">
        <v>394</v>
      </c>
      <c r="S1786" s="279" t="s">
        <v>394</v>
      </c>
      <c r="T1786" s="279" t="s">
        <v>394</v>
      </c>
      <c r="U1786" s="315" t="s">
        <v>394</v>
      </c>
      <c r="V1786" s="315" t="s">
        <v>394</v>
      </c>
      <c r="W1786" s="315" t="s">
        <v>394</v>
      </c>
      <c r="X1786" s="315" t="s">
        <v>394</v>
      </c>
      <c r="Y1786" s="281"/>
      <c r="Z1786" s="315" t="s">
        <v>394</v>
      </c>
      <c r="AA1786" s="315" t="s">
        <v>394</v>
      </c>
      <c r="AB1786" s="281"/>
      <c r="AC1786" s="279" t="s">
        <v>855</v>
      </c>
      <c r="AF1786" s="276" t="str">
        <f>IFERROR(VLOOKUP(A1786,'[1]قوائم الترجمة'!AC$2:AD$2397,1,0),"م")</f>
        <v>م</v>
      </c>
      <c r="AG1786" s="232"/>
      <c r="AH1786" s="233"/>
      <c r="AI1786" s="233"/>
      <c r="AJ1786" s="233"/>
      <c r="AL1786" s="267"/>
      <c r="AM1786" s="235"/>
      <c r="AO1786" s="236"/>
      <c r="AU1786" s="234"/>
    </row>
    <row r="1787" spans="1:47" ht="21" x14ac:dyDescent="0.4">
      <c r="A1787" s="278">
        <v>120133</v>
      </c>
      <c r="B1787" s="279" t="s">
        <v>7851</v>
      </c>
      <c r="C1787" s="279" t="s">
        <v>65</v>
      </c>
      <c r="D1787" s="279" t="s">
        <v>689</v>
      </c>
      <c r="E1787" s="279" t="s">
        <v>394</v>
      </c>
      <c r="F1787" s="303"/>
      <c r="G1787" s="303"/>
      <c r="H1787" s="279" t="s">
        <v>394</v>
      </c>
      <c r="I1787" s="279" t="s">
        <v>539</v>
      </c>
      <c r="J1787" s="279" t="s">
        <v>394</v>
      </c>
      <c r="K1787" s="279" t="s">
        <v>394</v>
      </c>
      <c r="L1787" s="279" t="s">
        <v>394</v>
      </c>
      <c r="M1787" s="279" t="s">
        <v>394</v>
      </c>
      <c r="N1787" s="279" t="s">
        <v>394</v>
      </c>
      <c r="O1787" s="279" t="s">
        <v>394</v>
      </c>
      <c r="P1787" s="315">
        <v>0</v>
      </c>
      <c r="Q1787" s="279" t="s">
        <v>394</v>
      </c>
      <c r="R1787" s="315" t="s">
        <v>394</v>
      </c>
      <c r="S1787" s="279" t="s">
        <v>394</v>
      </c>
      <c r="T1787" s="279" t="s">
        <v>394</v>
      </c>
      <c r="U1787" s="315" t="s">
        <v>394</v>
      </c>
      <c r="V1787" s="315" t="s">
        <v>394</v>
      </c>
      <c r="W1787" s="315" t="s">
        <v>394</v>
      </c>
      <c r="X1787" s="315" t="s">
        <v>394</v>
      </c>
      <c r="Y1787" s="281"/>
      <c r="Z1787" s="315" t="s">
        <v>394</v>
      </c>
      <c r="AA1787" s="315" t="s">
        <v>394</v>
      </c>
      <c r="AB1787" s="281"/>
      <c r="AC1787" s="279" t="s">
        <v>855</v>
      </c>
      <c r="AF1787" s="276" t="str">
        <f>IFERROR(VLOOKUP(A1787,'[1]قوائم الترجمة'!AC$2:AD$2397,1,0),"م")</f>
        <v>م</v>
      </c>
      <c r="AG1787" s="232"/>
      <c r="AH1787" s="233"/>
      <c r="AI1787" s="233"/>
      <c r="AJ1787" s="233"/>
      <c r="AL1787" s="267"/>
      <c r="AM1787" s="235"/>
      <c r="AO1787" s="236"/>
      <c r="AU1787" s="234"/>
    </row>
    <row r="1788" spans="1:47" ht="21" x14ac:dyDescent="0.4">
      <c r="A1788" s="278">
        <v>120142</v>
      </c>
      <c r="B1788" s="279" t="s">
        <v>4642</v>
      </c>
      <c r="C1788" s="279" t="s">
        <v>133</v>
      </c>
      <c r="D1788" s="279" t="s">
        <v>244</v>
      </c>
      <c r="E1788" s="279" t="s">
        <v>394</v>
      </c>
      <c r="F1788" s="303"/>
      <c r="G1788" s="303"/>
      <c r="H1788" s="279" t="s">
        <v>394</v>
      </c>
      <c r="I1788" s="279" t="s">
        <v>61</v>
      </c>
      <c r="J1788" s="279" t="s">
        <v>394</v>
      </c>
      <c r="K1788" s="279" t="s">
        <v>394</v>
      </c>
      <c r="L1788" s="279" t="s">
        <v>394</v>
      </c>
      <c r="M1788" s="279" t="s">
        <v>394</v>
      </c>
      <c r="N1788" s="279" t="s">
        <v>394</v>
      </c>
      <c r="O1788" s="279" t="s">
        <v>394</v>
      </c>
      <c r="P1788" s="315">
        <v>0</v>
      </c>
      <c r="Q1788" s="279" t="s">
        <v>394</v>
      </c>
      <c r="R1788" s="315" t="s">
        <v>394</v>
      </c>
      <c r="S1788" s="279" t="s">
        <v>394</v>
      </c>
      <c r="T1788" s="279" t="s">
        <v>394</v>
      </c>
      <c r="U1788" s="315" t="s">
        <v>394</v>
      </c>
      <c r="V1788" s="315" t="s">
        <v>394</v>
      </c>
      <c r="W1788" s="315" t="s">
        <v>394</v>
      </c>
      <c r="X1788" s="315" t="s">
        <v>394</v>
      </c>
      <c r="Y1788" s="281"/>
      <c r="Z1788" s="315" t="s">
        <v>394</v>
      </c>
      <c r="AA1788" s="315" t="s">
        <v>394</v>
      </c>
      <c r="AB1788" s="281"/>
      <c r="AC1788" s="279" t="s">
        <v>855</v>
      </c>
      <c r="AF1788" s="276" t="str">
        <f>IFERROR(VLOOKUP(A1788,'[1]قوائم الترجمة'!AC$2:AD$2397,1,0),"م")</f>
        <v>م</v>
      </c>
      <c r="AG1788" s="232"/>
      <c r="AH1788" s="233"/>
      <c r="AI1788" s="233"/>
      <c r="AJ1788" s="233"/>
      <c r="AL1788" s="267"/>
      <c r="AM1788" s="235"/>
      <c r="AO1788" s="236"/>
      <c r="AU1788" s="234"/>
    </row>
    <row r="1789" spans="1:47" ht="21" x14ac:dyDescent="0.4">
      <c r="A1789" s="278">
        <v>120143</v>
      </c>
      <c r="B1789" s="279" t="s">
        <v>7875</v>
      </c>
      <c r="C1789" s="279" t="s">
        <v>550</v>
      </c>
      <c r="D1789" s="279" t="s">
        <v>299</v>
      </c>
      <c r="E1789" s="279" t="s">
        <v>394</v>
      </c>
      <c r="F1789" s="303"/>
      <c r="G1789" s="303"/>
      <c r="H1789" s="279" t="s">
        <v>394</v>
      </c>
      <c r="I1789" s="279" t="s">
        <v>538</v>
      </c>
      <c r="J1789" s="279" t="s">
        <v>394</v>
      </c>
      <c r="K1789" s="279" t="s">
        <v>394</v>
      </c>
      <c r="L1789" s="279" t="s">
        <v>394</v>
      </c>
      <c r="M1789" s="279" t="s">
        <v>394</v>
      </c>
      <c r="N1789" s="279" t="s">
        <v>394</v>
      </c>
      <c r="O1789" s="279" t="s">
        <v>394</v>
      </c>
      <c r="P1789" s="315">
        <v>0</v>
      </c>
      <c r="Q1789" s="279" t="s">
        <v>394</v>
      </c>
      <c r="R1789" s="315" t="s">
        <v>394</v>
      </c>
      <c r="S1789" s="279" t="s">
        <v>394</v>
      </c>
      <c r="T1789" s="279" t="s">
        <v>394</v>
      </c>
      <c r="U1789" s="315" t="s">
        <v>394</v>
      </c>
      <c r="V1789" s="315" t="s">
        <v>394</v>
      </c>
      <c r="W1789" s="315" t="s">
        <v>394</v>
      </c>
      <c r="X1789" s="315" t="s">
        <v>394</v>
      </c>
      <c r="Y1789" s="281"/>
      <c r="Z1789" s="315" t="s">
        <v>394</v>
      </c>
      <c r="AA1789" s="315" t="s">
        <v>394</v>
      </c>
      <c r="AB1789" s="281"/>
      <c r="AC1789" s="279" t="s">
        <v>855</v>
      </c>
      <c r="AF1789" s="276" t="str">
        <f>IFERROR(VLOOKUP(A1789,'[1]قوائم الترجمة'!AC$2:AD$2397,1,0),"م")</f>
        <v>م</v>
      </c>
      <c r="AG1789" s="232"/>
      <c r="AH1789" s="233"/>
      <c r="AI1789" s="233"/>
      <c r="AJ1789" s="233"/>
      <c r="AL1789" s="267"/>
      <c r="AM1789" s="235"/>
      <c r="AO1789" s="236"/>
      <c r="AU1789" s="234"/>
    </row>
    <row r="1790" spans="1:47" ht="21" x14ac:dyDescent="0.4">
      <c r="A1790" s="275">
        <v>120145</v>
      </c>
      <c r="B1790" s="276" t="s">
        <v>4641</v>
      </c>
      <c r="C1790" s="276" t="s">
        <v>127</v>
      </c>
      <c r="D1790" s="276" t="s">
        <v>693</v>
      </c>
      <c r="E1790" s="276" t="s">
        <v>5660</v>
      </c>
      <c r="F1790" s="276" t="s">
        <v>8494</v>
      </c>
      <c r="G1790" s="276" t="s">
        <v>402</v>
      </c>
      <c r="H1790" s="276" t="s">
        <v>425</v>
      </c>
      <c r="I1790" s="276" t="s">
        <v>61</v>
      </c>
      <c r="J1790" s="276" t="s">
        <v>7215</v>
      </c>
      <c r="K1790" s="277">
        <v>0</v>
      </c>
      <c r="L1790" s="276" t="s">
        <v>7215</v>
      </c>
      <c r="M1790" s="303"/>
      <c r="N1790" s="276" t="s">
        <v>394</v>
      </c>
      <c r="O1790" s="276" t="s">
        <v>394</v>
      </c>
      <c r="P1790" s="315">
        <v>0</v>
      </c>
      <c r="Q1790" s="303"/>
      <c r="R1790" s="317" t="s">
        <v>394</v>
      </c>
      <c r="S1790" s="276" t="s">
        <v>394</v>
      </c>
      <c r="T1790" s="303"/>
      <c r="AC1790" s="276" t="s">
        <v>394</v>
      </c>
      <c r="AF1790" s="276">
        <f>IFERROR(VLOOKUP(A1790,'[1]قوائم الترجمة'!AC$2:AD$2397,1,0),"م")</f>
        <v>120145</v>
      </c>
      <c r="AG1790" s="232"/>
      <c r="AH1790" s="233"/>
      <c r="AI1790" s="233"/>
      <c r="AJ1790" s="233"/>
      <c r="AL1790" s="267"/>
      <c r="AM1790" s="235"/>
      <c r="AO1790" s="236"/>
      <c r="AU1790" s="234"/>
    </row>
    <row r="1791" spans="1:47" ht="21" x14ac:dyDescent="0.4">
      <c r="A1791" s="278">
        <v>120146</v>
      </c>
      <c r="B1791" s="279" t="s">
        <v>7884</v>
      </c>
      <c r="C1791" s="279" t="s">
        <v>459</v>
      </c>
      <c r="D1791" s="279" t="s">
        <v>7885</v>
      </c>
      <c r="E1791" s="279" t="s">
        <v>394</v>
      </c>
      <c r="F1791" s="303"/>
      <c r="G1791" s="303"/>
      <c r="H1791" s="279" t="s">
        <v>394</v>
      </c>
      <c r="I1791" s="279" t="s">
        <v>540</v>
      </c>
      <c r="J1791" s="279" t="s">
        <v>394</v>
      </c>
      <c r="K1791" s="279" t="s">
        <v>394</v>
      </c>
      <c r="L1791" s="279" t="s">
        <v>394</v>
      </c>
      <c r="M1791" s="279" t="s">
        <v>394</v>
      </c>
      <c r="N1791" s="279" t="s">
        <v>394</v>
      </c>
      <c r="O1791" s="279" t="s">
        <v>394</v>
      </c>
      <c r="P1791" s="315">
        <v>0</v>
      </c>
      <c r="Q1791" s="279" t="s">
        <v>394</v>
      </c>
      <c r="R1791" s="315" t="s">
        <v>394</v>
      </c>
      <c r="S1791" s="279" t="s">
        <v>394</v>
      </c>
      <c r="T1791" s="279" t="s">
        <v>394</v>
      </c>
      <c r="U1791" s="315" t="s">
        <v>394</v>
      </c>
      <c r="V1791" s="315" t="s">
        <v>394</v>
      </c>
      <c r="W1791" s="315" t="s">
        <v>394</v>
      </c>
      <c r="X1791" s="315" t="s">
        <v>394</v>
      </c>
      <c r="Y1791" s="281"/>
      <c r="Z1791" s="315" t="s">
        <v>394</v>
      </c>
      <c r="AA1791" s="315" t="s">
        <v>394</v>
      </c>
      <c r="AB1791" s="281"/>
      <c r="AC1791" s="279" t="s">
        <v>855</v>
      </c>
      <c r="AF1791" s="276" t="str">
        <f>IFERROR(VLOOKUP(A1791,'[1]قوائم الترجمة'!AC$2:AD$2397,1,0),"م")</f>
        <v>م</v>
      </c>
      <c r="AG1791" s="232"/>
      <c r="AH1791" s="233"/>
      <c r="AI1791" s="233"/>
      <c r="AJ1791" s="233"/>
      <c r="AL1791" s="267"/>
      <c r="AM1791" s="235"/>
      <c r="AO1791" s="236"/>
      <c r="AU1791" s="234"/>
    </row>
    <row r="1792" spans="1:47" ht="21" x14ac:dyDescent="0.4">
      <c r="A1792" s="278">
        <v>120153</v>
      </c>
      <c r="B1792" s="279" t="s">
        <v>1362</v>
      </c>
      <c r="C1792" s="279" t="s">
        <v>120</v>
      </c>
      <c r="D1792" s="279" t="s">
        <v>6419</v>
      </c>
      <c r="E1792" s="279" t="s">
        <v>394</v>
      </c>
      <c r="F1792" s="303"/>
      <c r="G1792" s="303"/>
      <c r="H1792" s="279" t="s">
        <v>394</v>
      </c>
      <c r="I1792" s="279" t="s">
        <v>539</v>
      </c>
      <c r="J1792" s="279" t="s">
        <v>394</v>
      </c>
      <c r="K1792" s="279" t="s">
        <v>394</v>
      </c>
      <c r="L1792" s="279" t="s">
        <v>394</v>
      </c>
      <c r="M1792" s="279" t="s">
        <v>394</v>
      </c>
      <c r="N1792" s="279" t="s">
        <v>394</v>
      </c>
      <c r="O1792" s="279" t="s">
        <v>394</v>
      </c>
      <c r="P1792" s="315">
        <v>0</v>
      </c>
      <c r="Q1792" s="279" t="s">
        <v>394</v>
      </c>
      <c r="R1792" s="315" t="s">
        <v>394</v>
      </c>
      <c r="S1792" s="279" t="s">
        <v>394</v>
      </c>
      <c r="T1792" s="279" t="s">
        <v>394</v>
      </c>
      <c r="U1792" s="315" t="s">
        <v>394</v>
      </c>
      <c r="V1792" s="315" t="s">
        <v>394</v>
      </c>
      <c r="W1792" s="315" t="s">
        <v>394</v>
      </c>
      <c r="X1792" s="315" t="s">
        <v>394</v>
      </c>
      <c r="Y1792" s="281"/>
      <c r="Z1792" s="315" t="s">
        <v>394</v>
      </c>
      <c r="AA1792" s="315" t="s">
        <v>394</v>
      </c>
      <c r="AB1792" s="281"/>
      <c r="AC1792" s="279" t="s">
        <v>855</v>
      </c>
      <c r="AF1792" s="276" t="str">
        <f>IFERROR(VLOOKUP(A1792,'[1]قوائم الترجمة'!AC$2:AD$2397,1,0),"م")</f>
        <v>م</v>
      </c>
      <c r="AG1792" s="232"/>
      <c r="AH1792" s="233"/>
      <c r="AI1792" s="233"/>
      <c r="AJ1792" s="233"/>
      <c r="AL1792" s="267"/>
      <c r="AM1792" s="235"/>
      <c r="AO1792" s="236"/>
      <c r="AU1792" s="234"/>
    </row>
    <row r="1793" spans="1:47" ht="21" x14ac:dyDescent="0.4">
      <c r="A1793" s="275">
        <v>120156</v>
      </c>
      <c r="B1793" s="276" t="s">
        <v>1361</v>
      </c>
      <c r="C1793" s="276" t="s">
        <v>108</v>
      </c>
      <c r="D1793" s="276" t="s">
        <v>236</v>
      </c>
      <c r="E1793" s="276" t="s">
        <v>424</v>
      </c>
      <c r="F1793" s="276" t="s">
        <v>8495</v>
      </c>
      <c r="G1793" s="276" t="s">
        <v>402</v>
      </c>
      <c r="H1793" s="276" t="s">
        <v>425</v>
      </c>
      <c r="I1793" s="276" t="s">
        <v>8485</v>
      </c>
      <c r="J1793" s="276" t="s">
        <v>403</v>
      </c>
      <c r="K1793" s="277">
        <v>2016</v>
      </c>
      <c r="L1793" s="276" t="s">
        <v>402</v>
      </c>
      <c r="M1793" s="303"/>
      <c r="N1793" s="276" t="s">
        <v>394</v>
      </c>
      <c r="O1793" s="276" t="s">
        <v>394</v>
      </c>
      <c r="P1793" s="315">
        <v>0</v>
      </c>
      <c r="Q1793" s="303"/>
      <c r="R1793" s="317" t="s">
        <v>394</v>
      </c>
      <c r="S1793" s="276" t="s">
        <v>394</v>
      </c>
      <c r="T1793" s="303"/>
      <c r="AC1793" s="276" t="s">
        <v>855</v>
      </c>
      <c r="AF1793" s="276">
        <f>IFERROR(VLOOKUP(A1793,'[1]قوائم الترجمة'!AC$2:AD$2397,1,0),"م")</f>
        <v>120156</v>
      </c>
      <c r="AG1793" s="232"/>
      <c r="AH1793" s="233"/>
      <c r="AI1793" s="233"/>
      <c r="AJ1793" s="233"/>
      <c r="AL1793" s="267"/>
      <c r="AM1793" s="235"/>
      <c r="AO1793" s="236"/>
      <c r="AU1793" s="234"/>
    </row>
    <row r="1794" spans="1:47" ht="21" x14ac:dyDescent="0.4">
      <c r="A1794" s="278">
        <v>120162</v>
      </c>
      <c r="B1794" s="279" t="s">
        <v>7913</v>
      </c>
      <c r="C1794" s="279" t="s">
        <v>106</v>
      </c>
      <c r="D1794" s="279" t="s">
        <v>297</v>
      </c>
      <c r="E1794" s="279" t="s">
        <v>394</v>
      </c>
      <c r="F1794" s="303"/>
      <c r="G1794" s="303"/>
      <c r="H1794" s="279" t="s">
        <v>394</v>
      </c>
      <c r="I1794" s="279" t="s">
        <v>539</v>
      </c>
      <c r="J1794" s="279" t="s">
        <v>394</v>
      </c>
      <c r="K1794" s="279" t="s">
        <v>394</v>
      </c>
      <c r="L1794" s="279" t="s">
        <v>394</v>
      </c>
      <c r="M1794" s="279" t="s">
        <v>394</v>
      </c>
      <c r="N1794" s="279" t="s">
        <v>394</v>
      </c>
      <c r="O1794" s="279" t="s">
        <v>394</v>
      </c>
      <c r="P1794" s="315">
        <v>0</v>
      </c>
      <c r="Q1794" s="279" t="s">
        <v>394</v>
      </c>
      <c r="R1794" s="315" t="s">
        <v>394</v>
      </c>
      <c r="S1794" s="279" t="s">
        <v>394</v>
      </c>
      <c r="T1794" s="279" t="s">
        <v>394</v>
      </c>
      <c r="U1794" s="315" t="s">
        <v>394</v>
      </c>
      <c r="V1794" s="315" t="s">
        <v>394</v>
      </c>
      <c r="W1794" s="315" t="s">
        <v>394</v>
      </c>
      <c r="X1794" s="315" t="s">
        <v>394</v>
      </c>
      <c r="Y1794" s="281"/>
      <c r="Z1794" s="315" t="s">
        <v>394</v>
      </c>
      <c r="AA1794" s="315" t="s">
        <v>394</v>
      </c>
      <c r="AB1794" s="281"/>
      <c r="AC1794" s="279" t="s">
        <v>855</v>
      </c>
      <c r="AF1794" s="276" t="str">
        <f>IFERROR(VLOOKUP(A1794,'[1]قوائم الترجمة'!AC$2:AD$2397,1,0),"م")</f>
        <v>م</v>
      </c>
      <c r="AG1794" s="232"/>
      <c r="AH1794" s="233"/>
      <c r="AI1794" s="233"/>
      <c r="AJ1794" s="233"/>
      <c r="AL1794" s="267"/>
      <c r="AM1794" s="235"/>
      <c r="AO1794" s="236"/>
      <c r="AU1794" s="234"/>
    </row>
    <row r="1795" spans="1:47" ht="21" x14ac:dyDescent="0.4">
      <c r="A1795" s="275">
        <v>120164</v>
      </c>
      <c r="B1795" s="276" t="s">
        <v>1760</v>
      </c>
      <c r="C1795" s="276" t="s">
        <v>65</v>
      </c>
      <c r="D1795" s="276" t="s">
        <v>1352</v>
      </c>
      <c r="E1795" s="276" t="s">
        <v>5660</v>
      </c>
      <c r="F1795" s="276" t="s">
        <v>8496</v>
      </c>
      <c r="G1795" s="276" t="s">
        <v>402</v>
      </c>
      <c r="H1795" s="276" t="s">
        <v>425</v>
      </c>
      <c r="I1795" s="276" t="s">
        <v>61</v>
      </c>
      <c r="J1795" s="276" t="s">
        <v>403</v>
      </c>
      <c r="K1795" s="277">
        <v>2008</v>
      </c>
      <c r="L1795" s="276" t="s">
        <v>402</v>
      </c>
      <c r="M1795" s="303"/>
      <c r="N1795" s="276" t="s">
        <v>394</v>
      </c>
      <c r="O1795" s="276" t="s">
        <v>8497</v>
      </c>
      <c r="P1795" s="315">
        <v>0</v>
      </c>
      <c r="Q1795" s="303"/>
      <c r="R1795" s="317" t="s">
        <v>394</v>
      </c>
      <c r="S1795" s="276" t="s">
        <v>394</v>
      </c>
      <c r="T1795" s="303"/>
      <c r="AC1795" s="276" t="s">
        <v>394</v>
      </c>
      <c r="AF1795" s="276">
        <f>IFERROR(VLOOKUP(A1795,'[1]قوائم الترجمة'!AC$2:AD$2397,1,0),"م")</f>
        <v>120164</v>
      </c>
      <c r="AG1795" s="232"/>
      <c r="AH1795" s="233"/>
      <c r="AI1795" s="233"/>
      <c r="AJ1795" s="233"/>
      <c r="AL1795" s="267"/>
      <c r="AM1795" s="235"/>
      <c r="AO1795" s="236"/>
      <c r="AU1795" s="234"/>
    </row>
    <row r="1796" spans="1:47" ht="21" x14ac:dyDescent="0.4">
      <c r="A1796" s="278">
        <v>120166</v>
      </c>
      <c r="B1796" s="279" t="s">
        <v>4640</v>
      </c>
      <c r="C1796" s="279" t="s">
        <v>113</v>
      </c>
      <c r="D1796" s="279" t="s">
        <v>7215</v>
      </c>
      <c r="E1796" s="279" t="s">
        <v>394</v>
      </c>
      <c r="F1796" s="303"/>
      <c r="G1796" s="303"/>
      <c r="H1796" s="279" t="s">
        <v>394</v>
      </c>
      <c r="I1796" s="279" t="s">
        <v>540</v>
      </c>
      <c r="J1796" s="279" t="s">
        <v>394</v>
      </c>
      <c r="K1796" s="279" t="s">
        <v>394</v>
      </c>
      <c r="L1796" s="279" t="s">
        <v>394</v>
      </c>
      <c r="M1796" s="279" t="s">
        <v>394</v>
      </c>
      <c r="N1796" s="279" t="s">
        <v>394</v>
      </c>
      <c r="O1796" s="279" t="s">
        <v>394</v>
      </c>
      <c r="P1796" s="315">
        <v>0</v>
      </c>
      <c r="Q1796" s="279" t="s">
        <v>394</v>
      </c>
      <c r="R1796" s="315" t="s">
        <v>394</v>
      </c>
      <c r="S1796" s="279" t="s">
        <v>394</v>
      </c>
      <c r="T1796" s="279" t="s">
        <v>394</v>
      </c>
      <c r="U1796" s="315" t="s">
        <v>394</v>
      </c>
      <c r="V1796" s="315" t="s">
        <v>394</v>
      </c>
      <c r="W1796" s="315" t="s">
        <v>394</v>
      </c>
      <c r="X1796" s="315" t="s">
        <v>394</v>
      </c>
      <c r="Y1796" s="281"/>
      <c r="Z1796" s="315" t="s">
        <v>394</v>
      </c>
      <c r="AA1796" s="315" t="s">
        <v>394</v>
      </c>
      <c r="AB1796" s="281"/>
      <c r="AC1796" s="279" t="s">
        <v>855</v>
      </c>
      <c r="AF1796" s="276" t="str">
        <f>IFERROR(VLOOKUP(A1796,'[1]قوائم الترجمة'!AC$2:AD$2397,1,0),"م")</f>
        <v>م</v>
      </c>
      <c r="AG1796" s="232"/>
      <c r="AH1796" s="233"/>
      <c r="AI1796" s="233"/>
      <c r="AJ1796" s="233"/>
      <c r="AL1796" s="267"/>
      <c r="AM1796" s="235"/>
      <c r="AU1796" s="234"/>
    </row>
    <row r="1797" spans="1:47" ht="21" x14ac:dyDescent="0.4">
      <c r="A1797" s="275">
        <v>120174</v>
      </c>
      <c r="B1797" s="276" t="s">
        <v>4639</v>
      </c>
      <c r="C1797" s="276" t="s">
        <v>115</v>
      </c>
      <c r="D1797" s="276" t="s">
        <v>242</v>
      </c>
      <c r="E1797" s="276" t="s">
        <v>5660</v>
      </c>
      <c r="F1797" s="276" t="s">
        <v>8498</v>
      </c>
      <c r="G1797" s="276" t="s">
        <v>8299</v>
      </c>
      <c r="H1797" s="276" t="s">
        <v>425</v>
      </c>
      <c r="I1797" s="276" t="s">
        <v>61</v>
      </c>
      <c r="J1797" s="276" t="s">
        <v>7215</v>
      </c>
      <c r="K1797" s="277">
        <v>0</v>
      </c>
      <c r="L1797" s="276" t="s">
        <v>7215</v>
      </c>
      <c r="M1797" s="303"/>
      <c r="N1797" s="276"/>
      <c r="O1797" s="276" t="s">
        <v>394</v>
      </c>
      <c r="P1797" s="315">
        <v>0</v>
      </c>
      <c r="Q1797" s="303"/>
      <c r="R1797" s="317" t="s">
        <v>394</v>
      </c>
      <c r="S1797" s="276" t="s">
        <v>394</v>
      </c>
      <c r="T1797" s="303"/>
      <c r="AC1797" s="276" t="s">
        <v>855</v>
      </c>
      <c r="AF1797" s="276">
        <f>IFERROR(VLOOKUP(A1797,'[1]قوائم الترجمة'!AC$2:AD$2397,1,0),"م")</f>
        <v>120174</v>
      </c>
      <c r="AG1797" s="232"/>
      <c r="AH1797" s="233"/>
      <c r="AI1797" s="233"/>
      <c r="AJ1797" s="233"/>
      <c r="AL1797" s="267"/>
      <c r="AM1797" s="235"/>
      <c r="AU1797" s="234"/>
    </row>
    <row r="1798" spans="1:47" ht="21" x14ac:dyDescent="0.4">
      <c r="A1798" s="275">
        <v>120177</v>
      </c>
      <c r="B1798" s="276" t="s">
        <v>4638</v>
      </c>
      <c r="C1798" s="276" t="s">
        <v>950</v>
      </c>
      <c r="D1798" s="276" t="s">
        <v>621</v>
      </c>
      <c r="E1798" s="276" t="s">
        <v>424</v>
      </c>
      <c r="F1798" s="276" t="s">
        <v>8378</v>
      </c>
      <c r="G1798" s="276" t="s">
        <v>8379</v>
      </c>
      <c r="H1798" s="276" t="s">
        <v>7215</v>
      </c>
      <c r="I1798" s="276" t="s">
        <v>61</v>
      </c>
      <c r="J1798" s="276" t="s">
        <v>7215</v>
      </c>
      <c r="K1798" s="277">
        <v>0</v>
      </c>
      <c r="L1798" s="276" t="s">
        <v>7215</v>
      </c>
      <c r="M1798" s="303"/>
      <c r="N1798" s="276"/>
      <c r="O1798" s="276" t="s">
        <v>394</v>
      </c>
      <c r="P1798" s="315">
        <v>0</v>
      </c>
      <c r="Q1798" s="303"/>
      <c r="R1798" s="317" t="s">
        <v>394</v>
      </c>
      <c r="S1798" s="276" t="s">
        <v>394</v>
      </c>
      <c r="T1798" s="303"/>
      <c r="AC1798" s="276" t="s">
        <v>394</v>
      </c>
      <c r="AF1798" s="276">
        <f>IFERROR(VLOOKUP(A1798,'[1]قوائم الترجمة'!AC$2:AD$2397,1,0),"م")</f>
        <v>120177</v>
      </c>
      <c r="AG1798" s="232"/>
      <c r="AH1798" s="233"/>
      <c r="AI1798" s="233"/>
      <c r="AJ1798" s="233"/>
      <c r="AL1798" s="267"/>
      <c r="AM1798" s="235"/>
      <c r="AU1798" s="234"/>
    </row>
    <row r="1799" spans="1:47" ht="21" x14ac:dyDescent="0.4">
      <c r="A1799" s="278">
        <v>120180</v>
      </c>
      <c r="B1799" s="279" t="s">
        <v>4635</v>
      </c>
      <c r="C1799" s="279" t="s">
        <v>4636</v>
      </c>
      <c r="D1799" s="279" t="s">
        <v>4637</v>
      </c>
      <c r="E1799" s="279" t="s">
        <v>394</v>
      </c>
      <c r="F1799" s="303"/>
      <c r="G1799" s="303"/>
      <c r="H1799" s="279" t="s">
        <v>394</v>
      </c>
      <c r="I1799" s="279" t="s">
        <v>540</v>
      </c>
      <c r="J1799" s="279" t="s">
        <v>394</v>
      </c>
      <c r="K1799" s="315" t="s">
        <v>394</v>
      </c>
      <c r="L1799" s="279" t="s">
        <v>394</v>
      </c>
      <c r="M1799" s="279" t="s">
        <v>394</v>
      </c>
      <c r="N1799" s="279" t="s">
        <v>394</v>
      </c>
      <c r="O1799" s="279" t="s">
        <v>394</v>
      </c>
      <c r="P1799" s="315">
        <v>0</v>
      </c>
      <c r="Q1799" s="279" t="s">
        <v>394</v>
      </c>
      <c r="R1799" s="315" t="s">
        <v>394</v>
      </c>
      <c r="S1799" s="279" t="s">
        <v>394</v>
      </c>
      <c r="T1799" s="279" t="s">
        <v>394</v>
      </c>
      <c r="U1799" s="315" t="s">
        <v>394</v>
      </c>
      <c r="V1799" s="315" t="s">
        <v>394</v>
      </c>
      <c r="W1799" s="315" t="s">
        <v>394</v>
      </c>
      <c r="X1799" s="315" t="s">
        <v>394</v>
      </c>
      <c r="Y1799" s="281"/>
      <c r="Z1799" s="315" t="s">
        <v>394</v>
      </c>
      <c r="AA1799" s="315" t="s">
        <v>394</v>
      </c>
      <c r="AB1799" s="281"/>
      <c r="AC1799" s="279" t="s">
        <v>855</v>
      </c>
      <c r="AF1799" s="276" t="str">
        <f>IFERROR(VLOOKUP(A1799,'[1]قوائم الترجمة'!AC$2:AD$2397,1,0),"م")</f>
        <v>م</v>
      </c>
      <c r="AG1799" s="232"/>
      <c r="AH1799" s="233"/>
      <c r="AI1799" s="233"/>
      <c r="AJ1799" s="233"/>
      <c r="AL1799" s="267"/>
      <c r="AM1799" s="235"/>
      <c r="AO1799" s="236"/>
      <c r="AU1799" s="234"/>
    </row>
    <row r="1800" spans="1:47" ht="21" x14ac:dyDescent="0.4">
      <c r="A1800" s="275">
        <v>120182</v>
      </c>
      <c r="B1800" s="276" t="s">
        <v>1063</v>
      </c>
      <c r="C1800" s="276" t="s">
        <v>101</v>
      </c>
      <c r="D1800" s="276" t="s">
        <v>331</v>
      </c>
      <c r="E1800" s="276" t="s">
        <v>5660</v>
      </c>
      <c r="F1800" s="276" t="s">
        <v>8499</v>
      </c>
      <c r="G1800" s="276" t="s">
        <v>8500</v>
      </c>
      <c r="H1800" s="276" t="s">
        <v>425</v>
      </c>
      <c r="I1800" s="276" t="s">
        <v>540</v>
      </c>
      <c r="J1800" s="276" t="s">
        <v>8112</v>
      </c>
      <c r="K1800" s="277">
        <v>2011</v>
      </c>
      <c r="L1800" s="276" t="s">
        <v>404</v>
      </c>
      <c r="M1800" s="303"/>
      <c r="N1800" s="276" t="s">
        <v>394</v>
      </c>
      <c r="O1800" s="276" t="s">
        <v>394</v>
      </c>
      <c r="P1800" s="315">
        <v>0</v>
      </c>
      <c r="Q1800" s="303"/>
      <c r="R1800" s="317" t="s">
        <v>394</v>
      </c>
      <c r="S1800" s="276" t="s">
        <v>394</v>
      </c>
      <c r="T1800" s="303"/>
      <c r="AC1800" s="276" t="s">
        <v>855</v>
      </c>
      <c r="AF1800" s="276">
        <f>IFERROR(VLOOKUP(A1800,'[1]قوائم الترجمة'!AC$2:AD$2397,1,0),"م")</f>
        <v>120182</v>
      </c>
      <c r="AG1800" s="232"/>
      <c r="AH1800" s="233"/>
      <c r="AI1800" s="233"/>
      <c r="AJ1800" s="233"/>
      <c r="AL1800" s="267"/>
      <c r="AM1800" s="235"/>
      <c r="AU1800" s="234"/>
    </row>
    <row r="1801" spans="1:47" ht="21" x14ac:dyDescent="0.4">
      <c r="A1801" s="278">
        <v>120187</v>
      </c>
      <c r="B1801" s="279" t="s">
        <v>7983</v>
      </c>
      <c r="C1801" s="279" t="s">
        <v>7984</v>
      </c>
      <c r="D1801" s="279" t="s">
        <v>269</v>
      </c>
      <c r="E1801" s="279" t="s">
        <v>394</v>
      </c>
      <c r="F1801" s="303"/>
      <c r="G1801" s="303"/>
      <c r="H1801" s="279" t="s">
        <v>394</v>
      </c>
      <c r="I1801" s="279" t="s">
        <v>539</v>
      </c>
      <c r="J1801" s="279" t="s">
        <v>394</v>
      </c>
      <c r="K1801" s="279" t="s">
        <v>394</v>
      </c>
      <c r="L1801" s="279" t="s">
        <v>394</v>
      </c>
      <c r="M1801" s="279" t="s">
        <v>394</v>
      </c>
      <c r="N1801" s="279" t="s">
        <v>394</v>
      </c>
      <c r="O1801" s="279" t="s">
        <v>394</v>
      </c>
      <c r="P1801" s="315">
        <v>0</v>
      </c>
      <c r="Q1801" s="279" t="s">
        <v>394</v>
      </c>
      <c r="R1801" s="315" t="s">
        <v>394</v>
      </c>
      <c r="S1801" s="279" t="s">
        <v>394</v>
      </c>
      <c r="T1801" s="279" t="s">
        <v>394</v>
      </c>
      <c r="U1801" s="315" t="s">
        <v>394</v>
      </c>
      <c r="V1801" s="315" t="s">
        <v>394</v>
      </c>
      <c r="W1801" s="315" t="s">
        <v>394</v>
      </c>
      <c r="X1801" s="315" t="s">
        <v>394</v>
      </c>
      <c r="Y1801" s="281"/>
      <c r="Z1801" s="315" t="s">
        <v>394</v>
      </c>
      <c r="AA1801" s="315" t="s">
        <v>394</v>
      </c>
      <c r="AB1801" s="281"/>
      <c r="AC1801" s="279" t="s">
        <v>855</v>
      </c>
      <c r="AF1801" s="276" t="str">
        <f>IFERROR(VLOOKUP(A1801,'[1]قوائم الترجمة'!AC$2:AD$2397,1,0),"م")</f>
        <v>م</v>
      </c>
      <c r="AG1801" s="232"/>
      <c r="AH1801" s="233"/>
      <c r="AI1801" s="233"/>
      <c r="AJ1801" s="233"/>
      <c r="AL1801" s="267"/>
      <c r="AM1801" s="235"/>
      <c r="AO1801" s="236"/>
      <c r="AU1801" s="234"/>
    </row>
    <row r="1802" spans="1:47" ht="21" x14ac:dyDescent="0.4">
      <c r="A1802" s="278">
        <v>120188</v>
      </c>
      <c r="B1802" s="279" t="s">
        <v>8039</v>
      </c>
      <c r="C1802" s="279" t="s">
        <v>135</v>
      </c>
      <c r="D1802" s="279" t="s">
        <v>273</v>
      </c>
      <c r="E1802" s="279" t="s">
        <v>394</v>
      </c>
      <c r="F1802" s="303"/>
      <c r="G1802" s="303"/>
      <c r="H1802" s="279" t="s">
        <v>394</v>
      </c>
      <c r="I1802" s="279" t="s">
        <v>539</v>
      </c>
      <c r="J1802" s="279" t="s">
        <v>394</v>
      </c>
      <c r="K1802" s="279" t="s">
        <v>394</v>
      </c>
      <c r="L1802" s="279" t="s">
        <v>394</v>
      </c>
      <c r="M1802" s="279" t="s">
        <v>394</v>
      </c>
      <c r="N1802" s="279" t="s">
        <v>394</v>
      </c>
      <c r="O1802" s="279" t="s">
        <v>394</v>
      </c>
      <c r="P1802" s="315">
        <v>0</v>
      </c>
      <c r="Q1802" s="279" t="s">
        <v>394</v>
      </c>
      <c r="R1802" s="315" t="s">
        <v>394</v>
      </c>
      <c r="S1802" s="279" t="s">
        <v>394</v>
      </c>
      <c r="T1802" s="279" t="s">
        <v>394</v>
      </c>
      <c r="U1802" s="315" t="s">
        <v>394</v>
      </c>
      <c r="V1802" s="315" t="s">
        <v>394</v>
      </c>
      <c r="W1802" s="315" t="s">
        <v>394</v>
      </c>
      <c r="X1802" s="315" t="s">
        <v>394</v>
      </c>
      <c r="Y1802" s="281"/>
      <c r="Z1802" s="315" t="s">
        <v>394</v>
      </c>
      <c r="AA1802" s="315" t="s">
        <v>394</v>
      </c>
      <c r="AB1802" s="281"/>
      <c r="AC1802" s="279" t="s">
        <v>855</v>
      </c>
      <c r="AF1802" s="276" t="str">
        <f>IFERROR(VLOOKUP(A1802,'[1]قوائم الترجمة'!AC$2:AD$2397,1,0),"م")</f>
        <v>م</v>
      </c>
      <c r="AG1802" s="232"/>
      <c r="AH1802" s="233"/>
      <c r="AI1802" s="233"/>
      <c r="AJ1802" s="233"/>
      <c r="AL1802" s="267"/>
      <c r="AM1802" s="235"/>
      <c r="AU1802" s="234"/>
    </row>
    <row r="1803" spans="1:47" ht="21" x14ac:dyDescent="0.4">
      <c r="A1803" s="278">
        <v>120189</v>
      </c>
      <c r="B1803" s="279" t="s">
        <v>8043</v>
      </c>
      <c r="C1803" s="279" t="s">
        <v>7697</v>
      </c>
      <c r="D1803" s="279" t="s">
        <v>358</v>
      </c>
      <c r="E1803" s="279" t="s">
        <v>394</v>
      </c>
      <c r="F1803" s="303"/>
      <c r="G1803" s="303"/>
      <c r="H1803" s="279" t="s">
        <v>394</v>
      </c>
      <c r="I1803" s="279" t="s">
        <v>539</v>
      </c>
      <c r="J1803" s="279" t="s">
        <v>394</v>
      </c>
      <c r="K1803" s="315" t="s">
        <v>394</v>
      </c>
      <c r="L1803" s="279" t="s">
        <v>394</v>
      </c>
      <c r="M1803" s="279" t="s">
        <v>394</v>
      </c>
      <c r="N1803" s="279" t="s">
        <v>394</v>
      </c>
      <c r="O1803" s="279" t="s">
        <v>394</v>
      </c>
      <c r="P1803" s="315">
        <v>0</v>
      </c>
      <c r="Q1803" s="279" t="s">
        <v>394</v>
      </c>
      <c r="R1803" s="315" t="s">
        <v>394</v>
      </c>
      <c r="S1803" s="279" t="s">
        <v>394</v>
      </c>
      <c r="T1803" s="279" t="s">
        <v>394</v>
      </c>
      <c r="U1803" s="315" t="s">
        <v>394</v>
      </c>
      <c r="V1803" s="315" t="s">
        <v>394</v>
      </c>
      <c r="W1803" s="315" t="s">
        <v>394</v>
      </c>
      <c r="X1803" s="315" t="s">
        <v>394</v>
      </c>
      <c r="Y1803" s="281"/>
      <c r="Z1803" s="315" t="s">
        <v>394</v>
      </c>
      <c r="AA1803" s="315" t="s">
        <v>394</v>
      </c>
      <c r="AB1803" s="281"/>
      <c r="AC1803" s="279" t="s">
        <v>855</v>
      </c>
      <c r="AF1803" s="276" t="str">
        <f>IFERROR(VLOOKUP(A1803,'[1]قوائم الترجمة'!AC$2:AD$2397,1,0),"م")</f>
        <v>م</v>
      </c>
      <c r="AG1803" s="232"/>
      <c r="AH1803" s="233"/>
      <c r="AI1803" s="233"/>
      <c r="AJ1803" s="233"/>
      <c r="AL1803" s="267"/>
      <c r="AM1803" s="235"/>
      <c r="AU1803" s="234"/>
    </row>
    <row r="1804" spans="1:47" ht="21" x14ac:dyDescent="0.4">
      <c r="A1804" s="278">
        <v>120191</v>
      </c>
      <c r="B1804" s="279" t="s">
        <v>4634</v>
      </c>
      <c r="C1804" s="279" t="s">
        <v>1049</v>
      </c>
      <c r="D1804" s="279" t="s">
        <v>263</v>
      </c>
      <c r="E1804" s="279" t="s">
        <v>394</v>
      </c>
      <c r="F1804" s="303"/>
      <c r="G1804" s="303"/>
      <c r="H1804" s="279" t="s">
        <v>394</v>
      </c>
      <c r="I1804" s="279" t="s">
        <v>61</v>
      </c>
      <c r="J1804" s="279" t="s">
        <v>394</v>
      </c>
      <c r="K1804" s="279" t="s">
        <v>394</v>
      </c>
      <c r="L1804" s="279" t="s">
        <v>394</v>
      </c>
      <c r="M1804" s="279" t="s">
        <v>394</v>
      </c>
      <c r="N1804" s="279" t="s">
        <v>394</v>
      </c>
      <c r="O1804" s="279" t="s">
        <v>394</v>
      </c>
      <c r="P1804" s="315">
        <v>0</v>
      </c>
      <c r="Q1804" s="279" t="s">
        <v>394</v>
      </c>
      <c r="R1804" s="315" t="s">
        <v>394</v>
      </c>
      <c r="S1804" s="279" t="s">
        <v>394</v>
      </c>
      <c r="T1804" s="279" t="s">
        <v>394</v>
      </c>
      <c r="U1804" s="315" t="s">
        <v>394</v>
      </c>
      <c r="V1804" s="315" t="s">
        <v>394</v>
      </c>
      <c r="W1804" s="315" t="s">
        <v>394</v>
      </c>
      <c r="X1804" s="315" t="s">
        <v>394</v>
      </c>
      <c r="Y1804" s="281"/>
      <c r="Z1804" s="315" t="s">
        <v>394</v>
      </c>
      <c r="AA1804" s="315" t="s">
        <v>394</v>
      </c>
      <c r="AB1804" s="281"/>
      <c r="AC1804" s="279" t="s">
        <v>855</v>
      </c>
      <c r="AF1804" s="276" t="str">
        <f>IFERROR(VLOOKUP(A1804,'[1]قوائم الترجمة'!AC$2:AD$2397,1,0),"م")</f>
        <v>م</v>
      </c>
      <c r="AG1804" s="232"/>
      <c r="AH1804" s="233"/>
      <c r="AI1804" s="233"/>
      <c r="AJ1804" s="233"/>
      <c r="AL1804" s="267"/>
      <c r="AM1804" s="235"/>
      <c r="AO1804" s="236"/>
      <c r="AU1804" s="234"/>
    </row>
    <row r="1805" spans="1:47" ht="21" x14ac:dyDescent="0.4">
      <c r="A1805" s="278">
        <v>120192</v>
      </c>
      <c r="B1805" s="279" t="s">
        <v>7993</v>
      </c>
      <c r="C1805" s="279" t="s">
        <v>78</v>
      </c>
      <c r="D1805" s="279" t="s">
        <v>302</v>
      </c>
      <c r="E1805" s="279" t="s">
        <v>394</v>
      </c>
      <c r="F1805" s="303"/>
      <c r="G1805" s="303"/>
      <c r="H1805" s="279" t="s">
        <v>394</v>
      </c>
      <c r="I1805" s="279" t="s">
        <v>540</v>
      </c>
      <c r="J1805" s="279" t="s">
        <v>394</v>
      </c>
      <c r="K1805" s="279" t="s">
        <v>394</v>
      </c>
      <c r="L1805" s="279" t="s">
        <v>394</v>
      </c>
      <c r="M1805" s="279" t="s">
        <v>394</v>
      </c>
      <c r="N1805" s="279" t="s">
        <v>394</v>
      </c>
      <c r="O1805" s="279" t="s">
        <v>394</v>
      </c>
      <c r="P1805" s="315">
        <v>0</v>
      </c>
      <c r="Q1805" s="279" t="s">
        <v>394</v>
      </c>
      <c r="R1805" s="315" t="s">
        <v>394</v>
      </c>
      <c r="S1805" s="279" t="s">
        <v>394</v>
      </c>
      <c r="T1805" s="279" t="s">
        <v>394</v>
      </c>
      <c r="U1805" s="315" t="s">
        <v>394</v>
      </c>
      <c r="V1805" s="315" t="s">
        <v>394</v>
      </c>
      <c r="W1805" s="315" t="s">
        <v>394</v>
      </c>
      <c r="X1805" s="315" t="s">
        <v>394</v>
      </c>
      <c r="Y1805" s="281"/>
      <c r="Z1805" s="315" t="s">
        <v>394</v>
      </c>
      <c r="AA1805" s="315" t="s">
        <v>394</v>
      </c>
      <c r="AB1805" s="281"/>
      <c r="AC1805" s="279" t="s">
        <v>855</v>
      </c>
      <c r="AF1805" s="276" t="str">
        <f>IFERROR(VLOOKUP(A1805,'[1]قوائم الترجمة'!AC$2:AD$2397,1,0),"م")</f>
        <v>م</v>
      </c>
      <c r="AG1805" s="232"/>
      <c r="AH1805" s="233"/>
      <c r="AI1805" s="233"/>
      <c r="AJ1805" s="233"/>
      <c r="AL1805" s="267"/>
      <c r="AM1805" s="235"/>
      <c r="AU1805" s="234"/>
    </row>
    <row r="1806" spans="1:47" ht="21" x14ac:dyDescent="0.4">
      <c r="A1806" s="275">
        <v>120193</v>
      </c>
      <c r="B1806" s="276" t="s">
        <v>4633</v>
      </c>
      <c r="C1806" s="276" t="s">
        <v>65</v>
      </c>
      <c r="D1806" s="276" t="s">
        <v>273</v>
      </c>
      <c r="E1806" s="276" t="s">
        <v>424</v>
      </c>
      <c r="F1806" s="276" t="s">
        <v>8378</v>
      </c>
      <c r="G1806" s="276" t="s">
        <v>8379</v>
      </c>
      <c r="H1806" s="276" t="s">
        <v>7215</v>
      </c>
      <c r="I1806" s="276" t="s">
        <v>538</v>
      </c>
      <c r="J1806" s="276" t="s">
        <v>7215</v>
      </c>
      <c r="K1806" s="323">
        <v>0</v>
      </c>
      <c r="L1806" s="276" t="s">
        <v>7215</v>
      </c>
      <c r="M1806" s="303"/>
      <c r="N1806" s="276" t="s">
        <v>394</v>
      </c>
      <c r="O1806" s="276" t="s">
        <v>394</v>
      </c>
      <c r="P1806" s="315">
        <v>0</v>
      </c>
      <c r="Q1806" s="303"/>
      <c r="R1806" s="317" t="s">
        <v>394</v>
      </c>
      <c r="S1806" s="276" t="s">
        <v>394</v>
      </c>
      <c r="T1806" s="303"/>
      <c r="AC1806" s="276" t="s">
        <v>394</v>
      </c>
      <c r="AF1806" s="276">
        <f>IFERROR(VLOOKUP(A1806,'[1]قوائم الترجمة'!AC$2:AD$2397,1,0),"م")</f>
        <v>120193</v>
      </c>
      <c r="AG1806" s="232"/>
      <c r="AH1806" s="233"/>
      <c r="AI1806" s="233"/>
      <c r="AJ1806" s="233"/>
      <c r="AL1806" s="267"/>
      <c r="AM1806" s="235"/>
      <c r="AO1806" s="236"/>
      <c r="AU1806" s="234"/>
    </row>
    <row r="1807" spans="1:47" ht="21" x14ac:dyDescent="0.4">
      <c r="A1807" s="278">
        <v>120194</v>
      </c>
      <c r="B1807" s="279" t="s">
        <v>4632</v>
      </c>
      <c r="C1807" s="279" t="s">
        <v>450</v>
      </c>
      <c r="D1807" s="279" t="s">
        <v>1148</v>
      </c>
      <c r="E1807" s="279" t="s">
        <v>394</v>
      </c>
      <c r="F1807" s="303"/>
      <c r="G1807" s="303"/>
      <c r="H1807" s="279" t="s">
        <v>394</v>
      </c>
      <c r="I1807" s="279" t="s">
        <v>540</v>
      </c>
      <c r="J1807" s="279" t="s">
        <v>394</v>
      </c>
      <c r="K1807" s="279" t="s">
        <v>394</v>
      </c>
      <c r="L1807" s="279" t="s">
        <v>394</v>
      </c>
      <c r="M1807" s="279" t="s">
        <v>394</v>
      </c>
      <c r="N1807" s="279" t="s">
        <v>394</v>
      </c>
      <c r="O1807" s="279" t="s">
        <v>394</v>
      </c>
      <c r="P1807" s="315">
        <v>0</v>
      </c>
      <c r="Q1807" s="279" t="s">
        <v>394</v>
      </c>
      <c r="R1807" s="315" t="s">
        <v>394</v>
      </c>
      <c r="S1807" s="279" t="s">
        <v>394</v>
      </c>
      <c r="T1807" s="279" t="s">
        <v>394</v>
      </c>
      <c r="U1807" s="315" t="s">
        <v>394</v>
      </c>
      <c r="V1807" s="315" t="s">
        <v>394</v>
      </c>
      <c r="W1807" s="315" t="s">
        <v>394</v>
      </c>
      <c r="X1807" s="315" t="s">
        <v>394</v>
      </c>
      <c r="Y1807" s="281"/>
      <c r="Z1807" s="315" t="s">
        <v>394</v>
      </c>
      <c r="AA1807" s="315" t="s">
        <v>394</v>
      </c>
      <c r="AB1807" s="281"/>
      <c r="AC1807" s="279" t="s">
        <v>855</v>
      </c>
      <c r="AF1807" s="276" t="str">
        <f>IFERROR(VLOOKUP(A1807,'[1]قوائم الترجمة'!AC$2:AD$2397,1,0),"م")</f>
        <v>م</v>
      </c>
      <c r="AG1807" s="232"/>
      <c r="AH1807" s="233"/>
      <c r="AI1807" s="233"/>
      <c r="AJ1807" s="233"/>
      <c r="AL1807" s="267"/>
      <c r="AM1807" s="235"/>
      <c r="AO1807" s="236"/>
      <c r="AU1807" s="234"/>
    </row>
    <row r="1808" spans="1:47" ht="21" x14ac:dyDescent="0.4">
      <c r="A1808" s="278">
        <v>120195</v>
      </c>
      <c r="B1808" s="279" t="s">
        <v>4631</v>
      </c>
      <c r="C1808" s="279" t="s">
        <v>156</v>
      </c>
      <c r="D1808" s="279" t="s">
        <v>241</v>
      </c>
      <c r="E1808" s="279" t="s">
        <v>394</v>
      </c>
      <c r="F1808" s="303"/>
      <c r="G1808" s="303"/>
      <c r="H1808" s="279" t="s">
        <v>394</v>
      </c>
      <c r="I1808" s="279" t="s">
        <v>61</v>
      </c>
      <c r="J1808" s="279" t="s">
        <v>394</v>
      </c>
      <c r="K1808" s="279" t="s">
        <v>394</v>
      </c>
      <c r="L1808" s="279" t="s">
        <v>394</v>
      </c>
      <c r="M1808" s="279" t="s">
        <v>394</v>
      </c>
      <c r="N1808" s="279" t="s">
        <v>394</v>
      </c>
      <c r="O1808" s="279" t="s">
        <v>394</v>
      </c>
      <c r="P1808" s="315">
        <v>0</v>
      </c>
      <c r="Q1808" s="279" t="s">
        <v>394</v>
      </c>
      <c r="R1808" s="315" t="s">
        <v>394</v>
      </c>
      <c r="S1808" s="279" t="s">
        <v>394</v>
      </c>
      <c r="T1808" s="279" t="s">
        <v>394</v>
      </c>
      <c r="U1808" s="315" t="s">
        <v>394</v>
      </c>
      <c r="V1808" s="315" t="s">
        <v>394</v>
      </c>
      <c r="W1808" s="315" t="s">
        <v>394</v>
      </c>
      <c r="X1808" s="315" t="s">
        <v>394</v>
      </c>
      <c r="Y1808" s="281"/>
      <c r="Z1808" s="315" t="s">
        <v>394</v>
      </c>
      <c r="AA1808" s="315" t="s">
        <v>394</v>
      </c>
      <c r="AB1808" s="281"/>
      <c r="AC1808" s="279" t="s">
        <v>394</v>
      </c>
      <c r="AF1808" s="276" t="str">
        <f>IFERROR(VLOOKUP(A1808,'[1]قوائم الترجمة'!AC$2:AD$2397,1,0),"م")</f>
        <v>م</v>
      </c>
      <c r="AG1808" s="232"/>
      <c r="AH1808" s="233"/>
      <c r="AI1808" s="233"/>
      <c r="AJ1808" s="233"/>
      <c r="AL1808" s="267"/>
      <c r="AM1808" s="235"/>
      <c r="AO1808" s="236"/>
      <c r="AU1808" s="234"/>
    </row>
    <row r="1809" spans="1:47" ht="21" x14ac:dyDescent="0.4">
      <c r="A1809" s="278">
        <v>120206</v>
      </c>
      <c r="B1809" s="279" t="s">
        <v>8004</v>
      </c>
      <c r="C1809" s="279" t="s">
        <v>120</v>
      </c>
      <c r="D1809" s="279" t="s">
        <v>284</v>
      </c>
      <c r="E1809" s="279" t="s">
        <v>394</v>
      </c>
      <c r="F1809" s="303"/>
      <c r="G1809" s="303"/>
      <c r="H1809" s="279" t="s">
        <v>394</v>
      </c>
      <c r="I1809" s="279" t="s">
        <v>540</v>
      </c>
      <c r="J1809" s="279" t="s">
        <v>394</v>
      </c>
      <c r="K1809" s="279" t="s">
        <v>394</v>
      </c>
      <c r="L1809" s="279" t="s">
        <v>394</v>
      </c>
      <c r="M1809" s="279" t="s">
        <v>394</v>
      </c>
      <c r="N1809" s="279" t="s">
        <v>394</v>
      </c>
      <c r="O1809" s="279" t="s">
        <v>394</v>
      </c>
      <c r="P1809" s="315">
        <v>0</v>
      </c>
      <c r="Q1809" s="279" t="s">
        <v>394</v>
      </c>
      <c r="R1809" s="315" t="s">
        <v>394</v>
      </c>
      <c r="S1809" s="279" t="s">
        <v>394</v>
      </c>
      <c r="T1809" s="279" t="s">
        <v>394</v>
      </c>
      <c r="U1809" s="315" t="s">
        <v>394</v>
      </c>
      <c r="V1809" s="315" t="s">
        <v>394</v>
      </c>
      <c r="W1809" s="315" t="s">
        <v>394</v>
      </c>
      <c r="X1809" s="315" t="s">
        <v>394</v>
      </c>
      <c r="Y1809" s="281"/>
      <c r="Z1809" s="315" t="s">
        <v>394</v>
      </c>
      <c r="AA1809" s="315" t="s">
        <v>394</v>
      </c>
      <c r="AB1809" s="281"/>
      <c r="AC1809" s="279" t="s">
        <v>855</v>
      </c>
      <c r="AF1809" s="276" t="str">
        <f>IFERROR(VLOOKUP(A1809,'[1]قوائم الترجمة'!AC$2:AD$2397,1,0),"م")</f>
        <v>م</v>
      </c>
      <c r="AG1809" s="232"/>
      <c r="AH1809" s="233"/>
      <c r="AI1809" s="233"/>
      <c r="AJ1809" s="233"/>
      <c r="AL1809" s="267"/>
      <c r="AM1809" s="235"/>
      <c r="AU1809" s="234"/>
    </row>
    <row r="1810" spans="1:47" ht="21" x14ac:dyDescent="0.4">
      <c r="A1810" s="278">
        <v>120209</v>
      </c>
      <c r="B1810" s="279" t="s">
        <v>4630</v>
      </c>
      <c r="C1810" s="279" t="s">
        <v>194</v>
      </c>
      <c r="D1810" s="279" t="s">
        <v>356</v>
      </c>
      <c r="E1810" s="279" t="s">
        <v>394</v>
      </c>
      <c r="F1810" s="303"/>
      <c r="G1810" s="303"/>
      <c r="H1810" s="279" t="s">
        <v>394</v>
      </c>
      <c r="I1810" s="279" t="s">
        <v>61</v>
      </c>
      <c r="J1810" s="279" t="s">
        <v>394</v>
      </c>
      <c r="K1810" s="279" t="s">
        <v>394</v>
      </c>
      <c r="L1810" s="279" t="s">
        <v>394</v>
      </c>
      <c r="M1810" s="279" t="s">
        <v>394</v>
      </c>
      <c r="N1810" s="279" t="s">
        <v>394</v>
      </c>
      <c r="O1810" s="279" t="s">
        <v>394</v>
      </c>
      <c r="P1810" s="315">
        <v>0</v>
      </c>
      <c r="Q1810" s="279" t="s">
        <v>394</v>
      </c>
      <c r="R1810" s="315" t="s">
        <v>394</v>
      </c>
      <c r="S1810" s="279" t="s">
        <v>394</v>
      </c>
      <c r="T1810" s="279" t="s">
        <v>394</v>
      </c>
      <c r="U1810" s="315" t="s">
        <v>394</v>
      </c>
      <c r="V1810" s="315" t="s">
        <v>394</v>
      </c>
      <c r="W1810" s="315" t="s">
        <v>394</v>
      </c>
      <c r="X1810" s="315" t="s">
        <v>394</v>
      </c>
      <c r="Y1810" s="281"/>
      <c r="Z1810" s="315" t="s">
        <v>394</v>
      </c>
      <c r="AA1810" s="315" t="s">
        <v>394</v>
      </c>
      <c r="AB1810" s="281"/>
      <c r="AC1810" s="279" t="s">
        <v>394</v>
      </c>
      <c r="AF1810" s="276" t="str">
        <f>IFERROR(VLOOKUP(A1810,'[1]قوائم الترجمة'!AC$2:AD$2397,1,0),"م")</f>
        <v>م</v>
      </c>
      <c r="AG1810" s="232"/>
      <c r="AH1810" s="233"/>
      <c r="AI1810" s="233"/>
      <c r="AJ1810" s="233"/>
      <c r="AL1810" s="267"/>
      <c r="AM1810" s="235"/>
      <c r="AO1810" s="236"/>
      <c r="AU1810" s="234"/>
    </row>
    <row r="1811" spans="1:47" ht="21" x14ac:dyDescent="0.4">
      <c r="A1811" s="275">
        <v>120211</v>
      </c>
      <c r="B1811" s="276" t="s">
        <v>4629</v>
      </c>
      <c r="C1811" s="276" t="s">
        <v>175</v>
      </c>
      <c r="D1811" s="276" t="s">
        <v>273</v>
      </c>
      <c r="E1811" s="276" t="s">
        <v>5660</v>
      </c>
      <c r="F1811" s="276" t="s">
        <v>8501</v>
      </c>
      <c r="G1811" s="276" t="s">
        <v>8188</v>
      </c>
      <c r="H1811" s="276" t="s">
        <v>425</v>
      </c>
      <c r="I1811" s="276" t="s">
        <v>61</v>
      </c>
      <c r="J1811" s="276" t="s">
        <v>8112</v>
      </c>
      <c r="K1811" s="277">
        <v>2011</v>
      </c>
      <c r="L1811" s="276" t="s">
        <v>404</v>
      </c>
      <c r="M1811" s="303"/>
      <c r="N1811" s="276" t="s">
        <v>394</v>
      </c>
      <c r="O1811" s="276" t="s">
        <v>394</v>
      </c>
      <c r="P1811" s="315">
        <v>0</v>
      </c>
      <c r="Q1811" s="303"/>
      <c r="R1811" s="317" t="s">
        <v>394</v>
      </c>
      <c r="S1811" s="276" t="s">
        <v>394</v>
      </c>
      <c r="T1811" s="303"/>
      <c r="AC1811" s="276" t="s">
        <v>394</v>
      </c>
      <c r="AF1811" s="276">
        <f>IFERROR(VLOOKUP(A1811,'[1]قوائم الترجمة'!AC$2:AD$2397,1,0),"م")</f>
        <v>120211</v>
      </c>
      <c r="AG1811" s="232"/>
      <c r="AH1811" s="233"/>
      <c r="AI1811" s="233"/>
      <c r="AJ1811" s="233"/>
      <c r="AL1811" s="267"/>
      <c r="AM1811" s="235"/>
      <c r="AU1811" s="234"/>
    </row>
    <row r="1812" spans="1:47" ht="21" x14ac:dyDescent="0.4">
      <c r="A1812" s="278">
        <v>120212</v>
      </c>
      <c r="B1812" s="279" t="s">
        <v>8025</v>
      </c>
      <c r="C1812" s="279" t="s">
        <v>97</v>
      </c>
      <c r="D1812" s="279" t="s">
        <v>237</v>
      </c>
      <c r="E1812" s="279" t="s">
        <v>394</v>
      </c>
      <c r="F1812" s="303"/>
      <c r="G1812" s="303"/>
      <c r="H1812" s="279" t="s">
        <v>394</v>
      </c>
      <c r="I1812" s="279" t="s">
        <v>540</v>
      </c>
      <c r="J1812" s="279" t="s">
        <v>394</v>
      </c>
      <c r="K1812" s="315" t="s">
        <v>394</v>
      </c>
      <c r="L1812" s="279" t="s">
        <v>394</v>
      </c>
      <c r="M1812" s="279" t="s">
        <v>394</v>
      </c>
      <c r="N1812" s="279" t="s">
        <v>394</v>
      </c>
      <c r="O1812" s="279" t="s">
        <v>394</v>
      </c>
      <c r="P1812" s="315">
        <v>0</v>
      </c>
      <c r="Q1812" s="279" t="s">
        <v>394</v>
      </c>
      <c r="R1812" s="315" t="s">
        <v>394</v>
      </c>
      <c r="S1812" s="279" t="s">
        <v>394</v>
      </c>
      <c r="T1812" s="279" t="s">
        <v>394</v>
      </c>
      <c r="U1812" s="315" t="s">
        <v>394</v>
      </c>
      <c r="V1812" s="315" t="s">
        <v>394</v>
      </c>
      <c r="W1812" s="315" t="s">
        <v>394</v>
      </c>
      <c r="X1812" s="315" t="s">
        <v>394</v>
      </c>
      <c r="Y1812" s="281"/>
      <c r="Z1812" s="315" t="s">
        <v>394</v>
      </c>
      <c r="AA1812" s="315" t="s">
        <v>394</v>
      </c>
      <c r="AB1812" s="281"/>
      <c r="AC1812" s="279" t="s">
        <v>855</v>
      </c>
      <c r="AF1812" s="276" t="str">
        <f>IFERROR(VLOOKUP(A1812,'[1]قوائم الترجمة'!AC$2:AD$2397,1,0),"م")</f>
        <v>م</v>
      </c>
      <c r="AG1812" s="232"/>
      <c r="AH1812" s="233"/>
      <c r="AI1812" s="233"/>
      <c r="AJ1812" s="233"/>
      <c r="AL1812" s="267"/>
      <c r="AM1812" s="235"/>
      <c r="AU1812" s="234"/>
    </row>
    <row r="1813" spans="1:47" ht="21" x14ac:dyDescent="0.4">
      <c r="A1813" s="275">
        <v>120213</v>
      </c>
      <c r="B1813" s="276" t="s">
        <v>4628</v>
      </c>
      <c r="C1813" s="276" t="s">
        <v>1032</v>
      </c>
      <c r="D1813" s="276" t="s">
        <v>252</v>
      </c>
      <c r="E1813" s="276" t="s">
        <v>5660</v>
      </c>
      <c r="F1813" s="276" t="s">
        <v>8502</v>
      </c>
      <c r="G1813" s="276" t="s">
        <v>402</v>
      </c>
      <c r="H1813" s="276" t="s">
        <v>425</v>
      </c>
      <c r="I1813" s="276" t="s">
        <v>61</v>
      </c>
      <c r="J1813" s="276" t="s">
        <v>7215</v>
      </c>
      <c r="K1813" s="277">
        <v>0</v>
      </c>
      <c r="L1813" s="276" t="s">
        <v>7215</v>
      </c>
      <c r="M1813" s="303"/>
      <c r="N1813" s="276" t="s">
        <v>394</v>
      </c>
      <c r="O1813" s="276" t="s">
        <v>394</v>
      </c>
      <c r="P1813" s="315">
        <v>0</v>
      </c>
      <c r="Q1813" s="303"/>
      <c r="R1813" s="317" t="s">
        <v>394</v>
      </c>
      <c r="S1813" s="276" t="s">
        <v>394</v>
      </c>
      <c r="T1813" s="303"/>
      <c r="AC1813" s="276" t="s">
        <v>394</v>
      </c>
      <c r="AF1813" s="276">
        <f>IFERROR(VLOOKUP(A1813,'[1]قوائم الترجمة'!AC$2:AD$2397,1,0),"م")</f>
        <v>120213</v>
      </c>
      <c r="AG1813" s="232"/>
      <c r="AH1813" s="233"/>
      <c r="AI1813" s="233"/>
      <c r="AJ1813" s="233"/>
      <c r="AL1813" s="267"/>
      <c r="AM1813" s="235"/>
      <c r="AO1813" s="236"/>
      <c r="AU1813" s="234"/>
    </row>
    <row r="1814" spans="1:47" ht="21" x14ac:dyDescent="0.4">
      <c r="A1814" s="278">
        <v>120219</v>
      </c>
      <c r="B1814" s="279" t="s">
        <v>8049</v>
      </c>
      <c r="C1814" s="279" t="s">
        <v>1013</v>
      </c>
      <c r="D1814" s="279" t="s">
        <v>359</v>
      </c>
      <c r="E1814" s="279" t="s">
        <v>394</v>
      </c>
      <c r="F1814" s="303"/>
      <c r="G1814" s="303"/>
      <c r="H1814" s="279" t="s">
        <v>394</v>
      </c>
      <c r="I1814" s="279" t="s">
        <v>61</v>
      </c>
      <c r="J1814" s="279" t="s">
        <v>394</v>
      </c>
      <c r="K1814" s="279" t="s">
        <v>394</v>
      </c>
      <c r="L1814" s="279" t="s">
        <v>394</v>
      </c>
      <c r="M1814" s="279" t="s">
        <v>394</v>
      </c>
      <c r="N1814" s="279" t="s">
        <v>394</v>
      </c>
      <c r="O1814" s="279" t="s">
        <v>394</v>
      </c>
      <c r="P1814" s="315">
        <v>0</v>
      </c>
      <c r="Q1814" s="279" t="s">
        <v>394</v>
      </c>
      <c r="R1814" s="315" t="s">
        <v>394</v>
      </c>
      <c r="S1814" s="279" t="s">
        <v>394</v>
      </c>
      <c r="T1814" s="279" t="s">
        <v>394</v>
      </c>
      <c r="U1814" s="315" t="s">
        <v>394</v>
      </c>
      <c r="V1814" s="315" t="s">
        <v>394</v>
      </c>
      <c r="W1814" s="315" t="s">
        <v>394</v>
      </c>
      <c r="X1814" s="315" t="s">
        <v>394</v>
      </c>
      <c r="Y1814" s="281"/>
      <c r="Z1814" s="315" t="s">
        <v>394</v>
      </c>
      <c r="AA1814" s="315" t="s">
        <v>394</v>
      </c>
      <c r="AB1814" s="281"/>
      <c r="AC1814" s="279" t="s">
        <v>855</v>
      </c>
      <c r="AF1814" s="276" t="str">
        <f>IFERROR(VLOOKUP(A1814,'[1]قوائم الترجمة'!AC$2:AD$2397,1,0),"م")</f>
        <v>م</v>
      </c>
      <c r="AG1814" s="232"/>
      <c r="AH1814" s="233"/>
      <c r="AI1814" s="233"/>
      <c r="AJ1814" s="233"/>
      <c r="AL1814" s="267"/>
      <c r="AM1814" s="235"/>
      <c r="AO1814" s="236"/>
      <c r="AU1814" s="234"/>
    </row>
    <row r="1815" spans="1:47" ht="21" x14ac:dyDescent="0.4">
      <c r="A1815" s="275">
        <v>120223</v>
      </c>
      <c r="B1815" s="276" t="s">
        <v>4627</v>
      </c>
      <c r="C1815" s="276" t="s">
        <v>93</v>
      </c>
      <c r="D1815" s="276" t="s">
        <v>268</v>
      </c>
      <c r="E1815" s="276" t="s">
        <v>424</v>
      </c>
      <c r="F1815" s="276" t="s">
        <v>8378</v>
      </c>
      <c r="G1815" s="276" t="s">
        <v>8379</v>
      </c>
      <c r="H1815" s="276" t="s">
        <v>7215</v>
      </c>
      <c r="I1815" s="276" t="s">
        <v>61</v>
      </c>
      <c r="J1815" s="276" t="s">
        <v>7215</v>
      </c>
      <c r="K1815" s="323">
        <v>0</v>
      </c>
      <c r="L1815" s="276" t="s">
        <v>7215</v>
      </c>
      <c r="M1815" s="303"/>
      <c r="N1815" s="276"/>
      <c r="O1815" s="276" t="s">
        <v>394</v>
      </c>
      <c r="P1815" s="315">
        <v>0</v>
      </c>
      <c r="Q1815" s="303"/>
      <c r="R1815" s="317" t="s">
        <v>394</v>
      </c>
      <c r="S1815" s="276" t="s">
        <v>394</v>
      </c>
      <c r="T1815" s="303"/>
      <c r="AC1815" s="276" t="s">
        <v>394</v>
      </c>
      <c r="AF1815" s="276">
        <f>IFERROR(VLOOKUP(A1815,'[1]قوائم الترجمة'!AC$2:AD$2397,1,0),"م")</f>
        <v>120223</v>
      </c>
      <c r="AG1815" s="232"/>
      <c r="AH1815" s="233"/>
      <c r="AI1815" s="233"/>
      <c r="AJ1815" s="233"/>
      <c r="AL1815" s="267"/>
      <c r="AM1815" s="235"/>
      <c r="AU1815" s="234"/>
    </row>
    <row r="1816" spans="1:47" ht="21" x14ac:dyDescent="0.4">
      <c r="A1816" s="278">
        <v>120225</v>
      </c>
      <c r="B1816" s="279" t="s">
        <v>4626</v>
      </c>
      <c r="C1816" s="279" t="s">
        <v>89</v>
      </c>
      <c r="D1816" s="279" t="s">
        <v>346</v>
      </c>
      <c r="E1816" s="279" t="s">
        <v>394</v>
      </c>
      <c r="F1816" s="303"/>
      <c r="G1816" s="303"/>
      <c r="H1816" s="279" t="s">
        <v>394</v>
      </c>
      <c r="I1816" s="279" t="s">
        <v>539</v>
      </c>
      <c r="J1816" s="279" t="s">
        <v>394</v>
      </c>
      <c r="K1816" s="279" t="s">
        <v>394</v>
      </c>
      <c r="L1816" s="279" t="s">
        <v>394</v>
      </c>
      <c r="M1816" s="279" t="s">
        <v>394</v>
      </c>
      <c r="N1816" s="279" t="s">
        <v>394</v>
      </c>
      <c r="O1816" s="279" t="s">
        <v>394</v>
      </c>
      <c r="P1816" s="315">
        <v>0</v>
      </c>
      <c r="Q1816" s="279" t="s">
        <v>394</v>
      </c>
      <c r="R1816" s="315" t="s">
        <v>394</v>
      </c>
      <c r="S1816" s="279" t="s">
        <v>394</v>
      </c>
      <c r="T1816" s="279" t="s">
        <v>394</v>
      </c>
      <c r="U1816" s="315" t="s">
        <v>394</v>
      </c>
      <c r="V1816" s="315" t="s">
        <v>394</v>
      </c>
      <c r="W1816" s="315" t="s">
        <v>394</v>
      </c>
      <c r="X1816" s="315" t="s">
        <v>394</v>
      </c>
      <c r="Y1816" s="281"/>
      <c r="Z1816" s="315" t="s">
        <v>394</v>
      </c>
      <c r="AA1816" s="315" t="s">
        <v>394</v>
      </c>
      <c r="AB1816" s="281"/>
      <c r="AC1816" s="279" t="s">
        <v>855</v>
      </c>
      <c r="AF1816" s="276" t="str">
        <f>IFERROR(VLOOKUP(A1816,'[1]قوائم الترجمة'!AC$2:AD$2397,1,0),"م")</f>
        <v>م</v>
      </c>
      <c r="AG1816" s="232"/>
      <c r="AH1816" s="233"/>
      <c r="AI1816" s="233"/>
      <c r="AJ1816" s="233"/>
      <c r="AL1816" s="267"/>
      <c r="AM1816" s="235"/>
      <c r="AU1816" s="234"/>
    </row>
    <row r="1817" spans="1:47" ht="21" x14ac:dyDescent="0.4">
      <c r="A1817" s="278">
        <v>120229</v>
      </c>
      <c r="B1817" s="279" t="s">
        <v>8072</v>
      </c>
      <c r="C1817" s="279" t="s">
        <v>92</v>
      </c>
      <c r="D1817" s="279" t="s">
        <v>1553</v>
      </c>
      <c r="E1817" s="279" t="s">
        <v>394</v>
      </c>
      <c r="F1817" s="303"/>
      <c r="G1817" s="303"/>
      <c r="H1817" s="279" t="s">
        <v>394</v>
      </c>
      <c r="I1817" s="279" t="s">
        <v>539</v>
      </c>
      <c r="J1817" s="279" t="s">
        <v>394</v>
      </c>
      <c r="K1817" s="279" t="s">
        <v>394</v>
      </c>
      <c r="L1817" s="279" t="s">
        <v>394</v>
      </c>
      <c r="M1817" s="279" t="s">
        <v>394</v>
      </c>
      <c r="N1817" s="279" t="s">
        <v>394</v>
      </c>
      <c r="O1817" s="279" t="s">
        <v>394</v>
      </c>
      <c r="P1817" s="315">
        <v>0</v>
      </c>
      <c r="Q1817" s="279" t="s">
        <v>394</v>
      </c>
      <c r="R1817" s="315" t="s">
        <v>394</v>
      </c>
      <c r="S1817" s="279" t="s">
        <v>394</v>
      </c>
      <c r="T1817" s="279" t="s">
        <v>394</v>
      </c>
      <c r="U1817" s="315" t="s">
        <v>394</v>
      </c>
      <c r="V1817" s="315" t="s">
        <v>394</v>
      </c>
      <c r="W1817" s="315" t="s">
        <v>394</v>
      </c>
      <c r="X1817" s="315" t="s">
        <v>394</v>
      </c>
      <c r="Y1817" s="281"/>
      <c r="Z1817" s="315" t="s">
        <v>394</v>
      </c>
      <c r="AA1817" s="315" t="s">
        <v>394</v>
      </c>
      <c r="AB1817" s="281"/>
      <c r="AC1817" s="279" t="s">
        <v>855</v>
      </c>
      <c r="AF1817" s="276" t="str">
        <f>IFERROR(VLOOKUP(A1817,'[1]قوائم الترجمة'!AC$2:AD$2397,1,0),"م")</f>
        <v>م</v>
      </c>
      <c r="AG1817" s="232"/>
      <c r="AH1817" s="233"/>
      <c r="AI1817" s="233"/>
      <c r="AJ1817" s="233"/>
      <c r="AL1817" s="267"/>
      <c r="AM1817" s="235"/>
      <c r="AU1817" s="234"/>
    </row>
    <row r="1818" spans="1:47" ht="21" x14ac:dyDescent="0.4">
      <c r="A1818" s="278">
        <v>120230</v>
      </c>
      <c r="B1818" s="279" t="s">
        <v>8073</v>
      </c>
      <c r="C1818" s="279" t="s">
        <v>65</v>
      </c>
      <c r="D1818" s="279" t="s">
        <v>696</v>
      </c>
      <c r="E1818" s="279" t="s">
        <v>394</v>
      </c>
      <c r="F1818" s="303"/>
      <c r="G1818" s="303"/>
      <c r="H1818" s="279" t="s">
        <v>394</v>
      </c>
      <c r="I1818" s="279" t="s">
        <v>540</v>
      </c>
      <c r="J1818" s="279" t="s">
        <v>394</v>
      </c>
      <c r="K1818" s="279" t="s">
        <v>394</v>
      </c>
      <c r="L1818" s="279" t="s">
        <v>394</v>
      </c>
      <c r="M1818" s="279" t="s">
        <v>394</v>
      </c>
      <c r="N1818" s="279" t="s">
        <v>394</v>
      </c>
      <c r="O1818" s="279" t="s">
        <v>394</v>
      </c>
      <c r="P1818" s="315">
        <v>0</v>
      </c>
      <c r="Q1818" s="279" t="s">
        <v>394</v>
      </c>
      <c r="R1818" s="315" t="s">
        <v>394</v>
      </c>
      <c r="S1818" s="279" t="s">
        <v>394</v>
      </c>
      <c r="T1818" s="279" t="s">
        <v>394</v>
      </c>
      <c r="U1818" s="315" t="s">
        <v>394</v>
      </c>
      <c r="V1818" s="315" t="s">
        <v>394</v>
      </c>
      <c r="W1818" s="315" t="s">
        <v>394</v>
      </c>
      <c r="X1818" s="315" t="s">
        <v>394</v>
      </c>
      <c r="Y1818" s="281"/>
      <c r="Z1818" s="315" t="s">
        <v>394</v>
      </c>
      <c r="AA1818" s="315" t="s">
        <v>394</v>
      </c>
      <c r="AB1818" s="281"/>
      <c r="AC1818" s="279" t="s">
        <v>855</v>
      </c>
      <c r="AF1818" s="276" t="str">
        <f>IFERROR(VLOOKUP(A1818,'[1]قوائم الترجمة'!AC$2:AD$2397,1,0),"م")</f>
        <v>م</v>
      </c>
      <c r="AG1818" s="232"/>
      <c r="AH1818" s="233"/>
      <c r="AI1818" s="233"/>
      <c r="AJ1818" s="233"/>
      <c r="AL1818" s="267"/>
      <c r="AM1818" s="235"/>
      <c r="AU1818" s="234"/>
    </row>
    <row r="1819" spans="1:47" ht="21" x14ac:dyDescent="0.4">
      <c r="A1819" s="275">
        <v>120231</v>
      </c>
      <c r="B1819" s="276" t="s">
        <v>4625</v>
      </c>
      <c r="C1819" s="276" t="s">
        <v>120</v>
      </c>
      <c r="D1819" s="276" t="s">
        <v>475</v>
      </c>
      <c r="E1819" s="276" t="s">
        <v>424</v>
      </c>
      <c r="F1819" s="276" t="s">
        <v>8503</v>
      </c>
      <c r="G1819" s="276" t="s">
        <v>402</v>
      </c>
      <c r="H1819" s="276" t="s">
        <v>425</v>
      </c>
      <c r="I1819" s="276" t="s">
        <v>8485</v>
      </c>
      <c r="J1819" s="276" t="s">
        <v>403</v>
      </c>
      <c r="K1819" s="277">
        <v>2006</v>
      </c>
      <c r="L1819" s="276" t="s">
        <v>402</v>
      </c>
      <c r="M1819" s="303"/>
      <c r="N1819" s="276" t="s">
        <v>394</v>
      </c>
      <c r="O1819" s="276" t="s">
        <v>394</v>
      </c>
      <c r="P1819" s="315">
        <v>0</v>
      </c>
      <c r="Q1819" s="303"/>
      <c r="R1819" s="317" t="s">
        <v>394</v>
      </c>
      <c r="S1819" s="276" t="s">
        <v>394</v>
      </c>
      <c r="T1819" s="303"/>
      <c r="AC1819" s="276" t="s">
        <v>394</v>
      </c>
      <c r="AF1819" s="276">
        <f>IFERROR(VLOOKUP(A1819,'[1]قوائم الترجمة'!AC$2:AD$2397,1,0),"م")</f>
        <v>120231</v>
      </c>
      <c r="AG1819" s="232"/>
      <c r="AH1819" s="233"/>
      <c r="AI1819" s="233"/>
      <c r="AJ1819" s="233"/>
      <c r="AL1819" s="267"/>
      <c r="AM1819" s="235"/>
      <c r="AU1819" s="234"/>
    </row>
    <row r="1820" spans="1:47" ht="21" x14ac:dyDescent="0.4">
      <c r="A1820" s="278">
        <v>120232</v>
      </c>
      <c r="B1820" s="279" t="s">
        <v>4624</v>
      </c>
      <c r="C1820" s="279" t="s">
        <v>77</v>
      </c>
      <c r="D1820" s="279" t="s">
        <v>324</v>
      </c>
      <c r="E1820" s="279" t="s">
        <v>394</v>
      </c>
      <c r="F1820" s="303"/>
      <c r="G1820" s="303"/>
      <c r="H1820" s="279" t="s">
        <v>394</v>
      </c>
      <c r="I1820" s="279" t="s">
        <v>61</v>
      </c>
      <c r="J1820" s="279" t="s">
        <v>394</v>
      </c>
      <c r="K1820" s="279" t="s">
        <v>394</v>
      </c>
      <c r="L1820" s="279" t="s">
        <v>394</v>
      </c>
      <c r="M1820" s="279" t="s">
        <v>394</v>
      </c>
      <c r="N1820" s="279" t="s">
        <v>394</v>
      </c>
      <c r="O1820" s="279" t="s">
        <v>394</v>
      </c>
      <c r="P1820" s="315">
        <v>0</v>
      </c>
      <c r="Q1820" s="279" t="s">
        <v>394</v>
      </c>
      <c r="R1820" s="315" t="s">
        <v>394</v>
      </c>
      <c r="S1820" s="279" t="s">
        <v>394</v>
      </c>
      <c r="T1820" s="279" t="s">
        <v>394</v>
      </c>
      <c r="U1820" s="315" t="s">
        <v>394</v>
      </c>
      <c r="V1820" s="315" t="s">
        <v>394</v>
      </c>
      <c r="W1820" s="315" t="s">
        <v>394</v>
      </c>
      <c r="X1820" s="315" t="s">
        <v>394</v>
      </c>
      <c r="Y1820" s="281"/>
      <c r="Z1820" s="315" t="s">
        <v>394</v>
      </c>
      <c r="AA1820" s="315" t="s">
        <v>394</v>
      </c>
      <c r="AB1820" s="281"/>
      <c r="AC1820" s="279" t="s">
        <v>855</v>
      </c>
      <c r="AF1820" s="276" t="str">
        <f>IFERROR(VLOOKUP(A1820,'[1]قوائم الترجمة'!AC$2:AD$2397,1,0),"م")</f>
        <v>م</v>
      </c>
      <c r="AG1820" s="232"/>
      <c r="AH1820" s="233"/>
      <c r="AI1820" s="233"/>
      <c r="AJ1820" s="233"/>
      <c r="AL1820" s="267"/>
      <c r="AM1820" s="235"/>
      <c r="AO1820" s="236"/>
      <c r="AU1820" s="234"/>
    </row>
    <row r="1821" spans="1:47" ht="21" x14ac:dyDescent="0.4">
      <c r="A1821" s="278">
        <v>120234</v>
      </c>
      <c r="B1821" s="279" t="s">
        <v>8075</v>
      </c>
      <c r="C1821" s="279" t="s">
        <v>617</v>
      </c>
      <c r="D1821" s="279" t="s">
        <v>326</v>
      </c>
      <c r="E1821" s="279" t="s">
        <v>394</v>
      </c>
      <c r="F1821" s="303"/>
      <c r="G1821" s="303"/>
      <c r="H1821" s="279" t="s">
        <v>394</v>
      </c>
      <c r="I1821" s="279" t="s">
        <v>539</v>
      </c>
      <c r="J1821" s="279" t="s">
        <v>394</v>
      </c>
      <c r="K1821" s="279" t="s">
        <v>394</v>
      </c>
      <c r="L1821" s="279" t="s">
        <v>394</v>
      </c>
      <c r="M1821" s="279" t="s">
        <v>394</v>
      </c>
      <c r="N1821" s="279" t="s">
        <v>394</v>
      </c>
      <c r="O1821" s="279" t="s">
        <v>394</v>
      </c>
      <c r="P1821" s="315">
        <v>0</v>
      </c>
      <c r="Q1821" s="279" t="s">
        <v>394</v>
      </c>
      <c r="R1821" s="315" t="s">
        <v>394</v>
      </c>
      <c r="S1821" s="279" t="s">
        <v>394</v>
      </c>
      <c r="T1821" s="279" t="s">
        <v>394</v>
      </c>
      <c r="U1821" s="315" t="s">
        <v>394</v>
      </c>
      <c r="V1821" s="315" t="s">
        <v>394</v>
      </c>
      <c r="W1821" s="315" t="s">
        <v>394</v>
      </c>
      <c r="X1821" s="315" t="s">
        <v>394</v>
      </c>
      <c r="Y1821" s="281"/>
      <c r="Z1821" s="315" t="s">
        <v>394</v>
      </c>
      <c r="AA1821" s="315" t="s">
        <v>394</v>
      </c>
      <c r="AB1821" s="281"/>
      <c r="AC1821" s="279" t="s">
        <v>855</v>
      </c>
      <c r="AF1821" s="276" t="str">
        <f>IFERROR(VLOOKUP(A1821,'[1]قوائم الترجمة'!AC$2:AD$2397,1,0),"م")</f>
        <v>م</v>
      </c>
      <c r="AG1821" s="232"/>
      <c r="AH1821" s="233"/>
      <c r="AI1821" s="233"/>
      <c r="AJ1821" s="233"/>
      <c r="AL1821" s="267"/>
      <c r="AM1821" s="235"/>
      <c r="AU1821" s="234"/>
    </row>
    <row r="1822" spans="1:47" ht="21" x14ac:dyDescent="0.4">
      <c r="A1822" s="278">
        <v>120237</v>
      </c>
      <c r="B1822" s="279" t="s">
        <v>4623</v>
      </c>
      <c r="C1822" s="279" t="s">
        <v>73</v>
      </c>
      <c r="D1822" s="279" t="s">
        <v>484</v>
      </c>
      <c r="E1822" s="279" t="s">
        <v>394</v>
      </c>
      <c r="F1822" s="303"/>
      <c r="G1822" s="303"/>
      <c r="H1822" s="279" t="s">
        <v>394</v>
      </c>
      <c r="I1822" s="279" t="s">
        <v>540</v>
      </c>
      <c r="J1822" s="279" t="s">
        <v>394</v>
      </c>
      <c r="K1822" s="279" t="s">
        <v>394</v>
      </c>
      <c r="L1822" s="279" t="s">
        <v>394</v>
      </c>
      <c r="M1822" s="279" t="s">
        <v>394</v>
      </c>
      <c r="N1822" s="279" t="s">
        <v>394</v>
      </c>
      <c r="O1822" s="279" t="s">
        <v>394</v>
      </c>
      <c r="P1822" s="315">
        <v>0</v>
      </c>
      <c r="Q1822" s="279" t="s">
        <v>394</v>
      </c>
      <c r="R1822" s="315" t="s">
        <v>394</v>
      </c>
      <c r="S1822" s="279" t="s">
        <v>394</v>
      </c>
      <c r="T1822" s="279" t="s">
        <v>394</v>
      </c>
      <c r="U1822" s="315" t="s">
        <v>394</v>
      </c>
      <c r="V1822" s="315" t="s">
        <v>394</v>
      </c>
      <c r="W1822" s="315" t="s">
        <v>394</v>
      </c>
      <c r="X1822" s="315" t="s">
        <v>394</v>
      </c>
      <c r="Y1822" s="281"/>
      <c r="Z1822" s="315" t="s">
        <v>394</v>
      </c>
      <c r="AA1822" s="315" t="s">
        <v>394</v>
      </c>
      <c r="AB1822" s="281"/>
      <c r="AC1822" s="279" t="s">
        <v>855</v>
      </c>
      <c r="AF1822" s="276" t="str">
        <f>IFERROR(VLOOKUP(A1822,'[1]قوائم الترجمة'!AC$2:AD$2397,1,0),"م")</f>
        <v>م</v>
      </c>
      <c r="AG1822" s="232"/>
      <c r="AH1822" s="233"/>
      <c r="AI1822" s="233"/>
      <c r="AJ1822" s="233"/>
      <c r="AL1822" s="267"/>
      <c r="AM1822" s="235"/>
      <c r="AO1822" s="236"/>
      <c r="AU1822" s="234"/>
    </row>
    <row r="1823" spans="1:47" ht="21" x14ac:dyDescent="0.4">
      <c r="A1823" s="278">
        <v>120239</v>
      </c>
      <c r="B1823" s="279" t="s">
        <v>4621</v>
      </c>
      <c r="C1823" s="279" t="s">
        <v>972</v>
      </c>
      <c r="D1823" s="279" t="s">
        <v>4622</v>
      </c>
      <c r="E1823" s="279" t="s">
        <v>394</v>
      </c>
      <c r="F1823" s="303"/>
      <c r="G1823" s="303"/>
      <c r="H1823" s="279" t="s">
        <v>394</v>
      </c>
      <c r="I1823" s="279" t="s">
        <v>61</v>
      </c>
      <c r="J1823" s="279" t="s">
        <v>394</v>
      </c>
      <c r="K1823" s="279" t="s">
        <v>394</v>
      </c>
      <c r="L1823" s="279" t="s">
        <v>394</v>
      </c>
      <c r="M1823" s="279" t="s">
        <v>394</v>
      </c>
      <c r="N1823" s="279" t="s">
        <v>394</v>
      </c>
      <c r="O1823" s="279" t="s">
        <v>394</v>
      </c>
      <c r="P1823" s="315">
        <v>0</v>
      </c>
      <c r="Q1823" s="279" t="s">
        <v>394</v>
      </c>
      <c r="R1823" s="315" t="s">
        <v>394</v>
      </c>
      <c r="S1823" s="279" t="s">
        <v>394</v>
      </c>
      <c r="T1823" s="279" t="s">
        <v>394</v>
      </c>
      <c r="U1823" s="315" t="s">
        <v>394</v>
      </c>
      <c r="V1823" s="315" t="s">
        <v>394</v>
      </c>
      <c r="W1823" s="315" t="s">
        <v>394</v>
      </c>
      <c r="X1823" s="315" t="s">
        <v>394</v>
      </c>
      <c r="Y1823" s="281"/>
      <c r="Z1823" s="315" t="s">
        <v>394</v>
      </c>
      <c r="AA1823" s="315" t="s">
        <v>394</v>
      </c>
      <c r="AB1823" s="281"/>
      <c r="AC1823" s="279" t="s">
        <v>855</v>
      </c>
      <c r="AF1823" s="276" t="str">
        <f>IFERROR(VLOOKUP(A1823,'[1]قوائم الترجمة'!AC$2:AD$2397,1,0),"م")</f>
        <v>م</v>
      </c>
      <c r="AG1823" s="232"/>
      <c r="AH1823" s="233"/>
      <c r="AI1823" s="233"/>
      <c r="AJ1823" s="233"/>
      <c r="AL1823" s="267"/>
      <c r="AM1823" s="235"/>
      <c r="AO1823" s="236"/>
      <c r="AU1823" s="234"/>
    </row>
    <row r="1824" spans="1:47" ht="21" x14ac:dyDescent="0.4">
      <c r="A1824" s="278">
        <v>120241</v>
      </c>
      <c r="B1824" s="279" t="s">
        <v>4620</v>
      </c>
      <c r="C1824" s="279" t="s">
        <v>148</v>
      </c>
      <c r="D1824" s="279" t="s">
        <v>251</v>
      </c>
      <c r="E1824" s="279" t="s">
        <v>394</v>
      </c>
      <c r="F1824" s="303"/>
      <c r="G1824" s="303"/>
      <c r="H1824" s="279" t="s">
        <v>394</v>
      </c>
      <c r="I1824" s="279" t="s">
        <v>538</v>
      </c>
      <c r="J1824" s="279" t="s">
        <v>394</v>
      </c>
      <c r="K1824" s="279" t="s">
        <v>394</v>
      </c>
      <c r="L1824" s="279" t="s">
        <v>394</v>
      </c>
      <c r="M1824" s="279" t="s">
        <v>394</v>
      </c>
      <c r="N1824" s="279" t="s">
        <v>394</v>
      </c>
      <c r="O1824" s="279" t="s">
        <v>394</v>
      </c>
      <c r="P1824" s="315">
        <v>0</v>
      </c>
      <c r="Q1824" s="279" t="s">
        <v>394</v>
      </c>
      <c r="R1824" s="315" t="s">
        <v>394</v>
      </c>
      <c r="S1824" s="279" t="s">
        <v>394</v>
      </c>
      <c r="T1824" s="279" t="s">
        <v>394</v>
      </c>
      <c r="U1824" s="315" t="s">
        <v>394</v>
      </c>
      <c r="V1824" s="315" t="s">
        <v>394</v>
      </c>
      <c r="W1824" s="315" t="s">
        <v>394</v>
      </c>
      <c r="X1824" s="315" t="s">
        <v>394</v>
      </c>
      <c r="Y1824" s="281"/>
      <c r="Z1824" s="315" t="s">
        <v>394</v>
      </c>
      <c r="AA1824" s="315" t="s">
        <v>394</v>
      </c>
      <c r="AB1824" s="281"/>
      <c r="AC1824" s="279" t="s">
        <v>394</v>
      </c>
      <c r="AF1824" s="276" t="str">
        <f>IFERROR(VLOOKUP(A1824,'[1]قوائم الترجمة'!AC$2:AD$2397,1,0),"م")</f>
        <v>م</v>
      </c>
      <c r="AG1824" s="232"/>
      <c r="AH1824" s="233"/>
      <c r="AI1824" s="233"/>
      <c r="AJ1824" s="233"/>
      <c r="AL1824" s="267"/>
      <c r="AM1824" s="235"/>
      <c r="AU1824" s="234"/>
    </row>
    <row r="1825" spans="1:47" ht="21" x14ac:dyDescent="0.4">
      <c r="A1825" s="278">
        <v>120243</v>
      </c>
      <c r="B1825" s="279" t="s">
        <v>8096</v>
      </c>
      <c r="C1825" s="279" t="s">
        <v>93</v>
      </c>
      <c r="D1825" s="279" t="s">
        <v>1360</v>
      </c>
      <c r="E1825" s="279" t="s">
        <v>394</v>
      </c>
      <c r="F1825" s="303"/>
      <c r="G1825" s="303"/>
      <c r="H1825" s="279" t="s">
        <v>394</v>
      </c>
      <c r="I1825" s="279" t="s">
        <v>539</v>
      </c>
      <c r="J1825" s="279" t="s">
        <v>394</v>
      </c>
      <c r="K1825" s="279" t="s">
        <v>394</v>
      </c>
      <c r="L1825" s="279" t="s">
        <v>394</v>
      </c>
      <c r="M1825" s="279" t="s">
        <v>394</v>
      </c>
      <c r="N1825" s="279" t="s">
        <v>394</v>
      </c>
      <c r="O1825" s="279" t="s">
        <v>394</v>
      </c>
      <c r="P1825" s="315">
        <v>0</v>
      </c>
      <c r="Q1825" s="279" t="s">
        <v>394</v>
      </c>
      <c r="R1825" s="315" t="s">
        <v>394</v>
      </c>
      <c r="S1825" s="279" t="s">
        <v>394</v>
      </c>
      <c r="T1825" s="279" t="s">
        <v>394</v>
      </c>
      <c r="U1825" s="315" t="s">
        <v>394</v>
      </c>
      <c r="V1825" s="315" t="s">
        <v>394</v>
      </c>
      <c r="W1825" s="315" t="s">
        <v>394</v>
      </c>
      <c r="X1825" s="315" t="s">
        <v>394</v>
      </c>
      <c r="Y1825" s="281"/>
      <c r="Z1825" s="315" t="s">
        <v>394</v>
      </c>
      <c r="AA1825" s="315" t="s">
        <v>394</v>
      </c>
      <c r="AB1825" s="281"/>
      <c r="AC1825" s="279" t="s">
        <v>855</v>
      </c>
      <c r="AF1825" s="276" t="str">
        <f>IFERROR(VLOOKUP(A1825,'[1]قوائم الترجمة'!AC$2:AD$2397,1,0),"م")</f>
        <v>م</v>
      </c>
      <c r="AG1825" s="232"/>
      <c r="AH1825" s="233"/>
      <c r="AI1825" s="233"/>
      <c r="AJ1825" s="233"/>
      <c r="AL1825" s="267"/>
      <c r="AM1825" s="235"/>
      <c r="AO1825" s="236"/>
      <c r="AU1825" s="234"/>
    </row>
    <row r="1826" spans="1:47" ht="21" x14ac:dyDescent="0.4">
      <c r="A1826" s="278">
        <v>120251</v>
      </c>
      <c r="B1826" s="279" t="s">
        <v>4619</v>
      </c>
      <c r="C1826" s="279" t="s">
        <v>109</v>
      </c>
      <c r="D1826" s="279" t="s">
        <v>262</v>
      </c>
      <c r="E1826" s="279" t="s">
        <v>394</v>
      </c>
      <c r="F1826" s="303"/>
      <c r="G1826" s="303"/>
      <c r="H1826" s="279" t="s">
        <v>394</v>
      </c>
      <c r="I1826" s="279" t="s">
        <v>540</v>
      </c>
      <c r="J1826" s="279" t="s">
        <v>394</v>
      </c>
      <c r="K1826" s="279" t="s">
        <v>394</v>
      </c>
      <c r="L1826" s="279" t="s">
        <v>394</v>
      </c>
      <c r="M1826" s="279" t="s">
        <v>394</v>
      </c>
      <c r="N1826" s="279" t="s">
        <v>394</v>
      </c>
      <c r="O1826" s="279" t="s">
        <v>394</v>
      </c>
      <c r="P1826" s="315">
        <v>0</v>
      </c>
      <c r="Q1826" s="279" t="s">
        <v>394</v>
      </c>
      <c r="R1826" s="315" t="s">
        <v>394</v>
      </c>
      <c r="S1826" s="279" t="s">
        <v>394</v>
      </c>
      <c r="T1826" s="279" t="s">
        <v>394</v>
      </c>
      <c r="U1826" s="315" t="s">
        <v>394</v>
      </c>
      <c r="V1826" s="315" t="s">
        <v>394</v>
      </c>
      <c r="W1826" s="315" t="s">
        <v>394</v>
      </c>
      <c r="X1826" s="315" t="s">
        <v>394</v>
      </c>
      <c r="Y1826" s="281"/>
      <c r="Z1826" s="315" t="s">
        <v>394</v>
      </c>
      <c r="AA1826" s="315" t="s">
        <v>394</v>
      </c>
      <c r="AB1826" s="281"/>
      <c r="AC1826" s="279" t="s">
        <v>855</v>
      </c>
      <c r="AF1826" s="276" t="str">
        <f>IFERROR(VLOOKUP(A1826,'[1]قوائم الترجمة'!AC$2:AD$2397,1,0),"م")</f>
        <v>م</v>
      </c>
      <c r="AG1826" s="232"/>
      <c r="AH1826" s="233"/>
      <c r="AI1826" s="233"/>
      <c r="AJ1826" s="233"/>
      <c r="AL1826" s="267"/>
      <c r="AM1826" s="235"/>
      <c r="AO1826" s="236"/>
      <c r="AU1826" s="234"/>
    </row>
    <row r="1827" spans="1:47" ht="21" x14ac:dyDescent="0.4">
      <c r="A1827" s="278">
        <v>120252</v>
      </c>
      <c r="B1827" s="279" t="s">
        <v>4618</v>
      </c>
      <c r="C1827" s="279" t="s">
        <v>482</v>
      </c>
      <c r="D1827" s="279" t="s">
        <v>332</v>
      </c>
      <c r="E1827" s="279" t="s">
        <v>394</v>
      </c>
      <c r="F1827" s="303"/>
      <c r="G1827" s="303"/>
      <c r="H1827" s="279" t="s">
        <v>394</v>
      </c>
      <c r="I1827" s="279" t="s">
        <v>540</v>
      </c>
      <c r="J1827" s="279" t="s">
        <v>394</v>
      </c>
      <c r="K1827" s="279" t="s">
        <v>394</v>
      </c>
      <c r="L1827" s="279" t="s">
        <v>394</v>
      </c>
      <c r="M1827" s="279" t="s">
        <v>394</v>
      </c>
      <c r="N1827" s="279" t="s">
        <v>394</v>
      </c>
      <c r="O1827" s="279" t="s">
        <v>394</v>
      </c>
      <c r="P1827" s="315">
        <v>0</v>
      </c>
      <c r="Q1827" s="279" t="s">
        <v>394</v>
      </c>
      <c r="R1827" s="315" t="s">
        <v>394</v>
      </c>
      <c r="S1827" s="279" t="s">
        <v>394</v>
      </c>
      <c r="T1827" s="279" t="s">
        <v>394</v>
      </c>
      <c r="U1827" s="315" t="s">
        <v>394</v>
      </c>
      <c r="V1827" s="315" t="s">
        <v>394</v>
      </c>
      <c r="W1827" s="315" t="s">
        <v>394</v>
      </c>
      <c r="X1827" s="315" t="s">
        <v>394</v>
      </c>
      <c r="Y1827" s="281"/>
      <c r="Z1827" s="315" t="s">
        <v>394</v>
      </c>
      <c r="AA1827" s="315" t="s">
        <v>394</v>
      </c>
      <c r="AB1827" s="281"/>
      <c r="AC1827" s="279" t="s">
        <v>855</v>
      </c>
      <c r="AF1827" s="276" t="str">
        <f>IFERROR(VLOOKUP(A1827,'[1]قوائم الترجمة'!AC$2:AD$2397,1,0),"م")</f>
        <v>م</v>
      </c>
      <c r="AG1827" s="232"/>
      <c r="AH1827" s="233"/>
      <c r="AI1827" s="233"/>
      <c r="AJ1827" s="233"/>
      <c r="AL1827" s="267"/>
      <c r="AM1827" s="235"/>
      <c r="AO1827" s="236"/>
      <c r="AU1827" s="234"/>
    </row>
    <row r="1828" spans="1:47" ht="21" x14ac:dyDescent="0.4">
      <c r="A1828" s="278">
        <v>120255</v>
      </c>
      <c r="B1828" s="279" t="s">
        <v>5590</v>
      </c>
      <c r="C1828" s="279" t="s">
        <v>111</v>
      </c>
      <c r="D1828" s="279" t="s">
        <v>365</v>
      </c>
      <c r="E1828" s="279" t="s">
        <v>394</v>
      </c>
      <c r="F1828" s="303"/>
      <c r="G1828" s="303"/>
      <c r="H1828" s="279" t="s">
        <v>394</v>
      </c>
      <c r="I1828" s="279" t="s">
        <v>540</v>
      </c>
      <c r="J1828" s="279" t="s">
        <v>394</v>
      </c>
      <c r="K1828" s="279" t="s">
        <v>394</v>
      </c>
      <c r="L1828" s="279" t="s">
        <v>394</v>
      </c>
      <c r="M1828" s="279" t="s">
        <v>394</v>
      </c>
      <c r="N1828" s="279" t="s">
        <v>394</v>
      </c>
      <c r="O1828" s="279" t="s">
        <v>394</v>
      </c>
      <c r="P1828" s="315">
        <v>0</v>
      </c>
      <c r="Q1828" s="279" t="s">
        <v>394</v>
      </c>
      <c r="R1828" s="315" t="s">
        <v>394</v>
      </c>
      <c r="S1828" s="279" t="s">
        <v>394</v>
      </c>
      <c r="T1828" s="279" t="s">
        <v>394</v>
      </c>
      <c r="U1828" s="315" t="s">
        <v>394</v>
      </c>
      <c r="V1828" s="315" t="s">
        <v>394</v>
      </c>
      <c r="W1828" s="315" t="s">
        <v>394</v>
      </c>
      <c r="X1828" s="315" t="s">
        <v>394</v>
      </c>
      <c r="Y1828" s="281"/>
      <c r="Z1828" s="315" t="s">
        <v>394</v>
      </c>
      <c r="AA1828" s="315" t="s">
        <v>394</v>
      </c>
      <c r="AB1828" s="281"/>
      <c r="AC1828" s="279" t="s">
        <v>855</v>
      </c>
      <c r="AF1828" s="276" t="str">
        <f>IFERROR(VLOOKUP(A1828,'[1]قوائم الترجمة'!AC$2:AD$2397,1,0),"م")</f>
        <v>م</v>
      </c>
      <c r="AG1828" s="232"/>
      <c r="AH1828" s="233"/>
      <c r="AI1828" s="233"/>
      <c r="AJ1828" s="233"/>
      <c r="AL1828" s="267"/>
      <c r="AM1828" s="235"/>
      <c r="AO1828" s="236"/>
      <c r="AU1828" s="234"/>
    </row>
    <row r="1829" spans="1:47" ht="21" x14ac:dyDescent="0.4">
      <c r="A1829" s="278">
        <v>120259</v>
      </c>
      <c r="B1829" s="279" t="s">
        <v>4617</v>
      </c>
      <c r="C1829" s="279" t="s">
        <v>650</v>
      </c>
      <c r="D1829" s="279" t="s">
        <v>636</v>
      </c>
      <c r="E1829" s="279" t="s">
        <v>424</v>
      </c>
      <c r="F1829" s="279" t="s">
        <v>9273</v>
      </c>
      <c r="G1829" s="279" t="s">
        <v>841</v>
      </c>
      <c r="H1829" s="279" t="s">
        <v>425</v>
      </c>
      <c r="I1829" s="279" t="s">
        <v>541</v>
      </c>
      <c r="J1829" s="279" t="s">
        <v>403</v>
      </c>
      <c r="K1829" s="280">
        <v>2014</v>
      </c>
      <c r="L1829" s="279" t="s">
        <v>404</v>
      </c>
      <c r="M1829" s="279" t="s">
        <v>394</v>
      </c>
      <c r="N1829" s="279" t="s">
        <v>394</v>
      </c>
      <c r="O1829" s="279" t="s">
        <v>394</v>
      </c>
      <c r="P1829" s="315">
        <v>0</v>
      </c>
      <c r="Q1829" s="278"/>
      <c r="S1829" s="279" t="s">
        <v>394</v>
      </c>
      <c r="T1829" s="279" t="s">
        <v>394</v>
      </c>
      <c r="AC1829" s="279" t="s">
        <v>394</v>
      </c>
      <c r="AF1829" s="276">
        <f>IFERROR(VLOOKUP(A1829,'[1]قوائم الترجمة'!AC$2:AD$2397,1,0),"م")</f>
        <v>120259</v>
      </c>
      <c r="AG1829" s="232"/>
      <c r="AH1829" s="233"/>
      <c r="AI1829" s="233"/>
      <c r="AJ1829" s="233"/>
      <c r="AL1829" s="267"/>
      <c r="AM1829" s="235"/>
      <c r="AU1829" s="234"/>
    </row>
    <row r="1830" spans="1:47" ht="21" x14ac:dyDescent="0.4">
      <c r="A1830" s="278">
        <v>120262</v>
      </c>
      <c r="B1830" s="279" t="s">
        <v>4616</v>
      </c>
      <c r="C1830" s="279" t="s">
        <v>68</v>
      </c>
      <c r="D1830" s="279" t="s">
        <v>581</v>
      </c>
      <c r="E1830" s="279" t="s">
        <v>424</v>
      </c>
      <c r="F1830" s="279" t="s">
        <v>8378</v>
      </c>
      <c r="G1830" s="279" t="s">
        <v>8379</v>
      </c>
      <c r="H1830" s="279" t="s">
        <v>425</v>
      </c>
      <c r="I1830" s="279" t="s">
        <v>61</v>
      </c>
      <c r="J1830" s="279" t="s">
        <v>7215</v>
      </c>
      <c r="K1830" s="280">
        <v>0</v>
      </c>
      <c r="L1830" s="279" t="s">
        <v>7215</v>
      </c>
      <c r="M1830" s="279" t="s">
        <v>394</v>
      </c>
      <c r="N1830" s="279" t="s">
        <v>394</v>
      </c>
      <c r="O1830" s="279" t="s">
        <v>394</v>
      </c>
      <c r="P1830" s="315">
        <v>0</v>
      </c>
      <c r="Q1830" s="278"/>
      <c r="S1830" s="279" t="s">
        <v>394</v>
      </c>
      <c r="T1830" s="279" t="s">
        <v>394</v>
      </c>
      <c r="AC1830" s="279" t="s">
        <v>394</v>
      </c>
      <c r="AF1830" s="276">
        <f>IFERROR(VLOOKUP(A1830,'[1]قوائم الترجمة'!AC$2:AD$2397,1,0),"م")</f>
        <v>120262</v>
      </c>
      <c r="AG1830" s="232"/>
      <c r="AH1830" s="233"/>
      <c r="AI1830" s="233"/>
      <c r="AJ1830" s="233"/>
      <c r="AL1830" s="267"/>
      <c r="AM1830" s="235"/>
      <c r="AO1830" s="236"/>
      <c r="AU1830" s="234"/>
    </row>
    <row r="1831" spans="1:47" ht="21" x14ac:dyDescent="0.4">
      <c r="A1831" s="278">
        <v>120263</v>
      </c>
      <c r="B1831" s="279" t="s">
        <v>4615</v>
      </c>
      <c r="C1831" s="279" t="s">
        <v>113</v>
      </c>
      <c r="D1831" s="279" t="s">
        <v>237</v>
      </c>
      <c r="E1831" s="279" t="s">
        <v>394</v>
      </c>
      <c r="F1831" s="303"/>
      <c r="G1831" s="303"/>
      <c r="H1831" s="279" t="s">
        <v>394</v>
      </c>
      <c r="I1831" s="279" t="s">
        <v>540</v>
      </c>
      <c r="J1831" s="279" t="s">
        <v>394</v>
      </c>
      <c r="K1831" s="315" t="s">
        <v>394</v>
      </c>
      <c r="L1831" s="279" t="s">
        <v>394</v>
      </c>
      <c r="M1831" s="279" t="s">
        <v>394</v>
      </c>
      <c r="N1831" s="279" t="s">
        <v>394</v>
      </c>
      <c r="O1831" s="279" t="s">
        <v>394</v>
      </c>
      <c r="P1831" s="315">
        <v>0</v>
      </c>
      <c r="Q1831" s="279" t="s">
        <v>394</v>
      </c>
      <c r="R1831" s="315" t="s">
        <v>394</v>
      </c>
      <c r="S1831" s="279" t="s">
        <v>394</v>
      </c>
      <c r="T1831" s="279" t="s">
        <v>394</v>
      </c>
      <c r="U1831" s="315" t="s">
        <v>394</v>
      </c>
      <c r="V1831" s="315" t="s">
        <v>394</v>
      </c>
      <c r="W1831" s="315" t="s">
        <v>394</v>
      </c>
      <c r="X1831" s="315" t="s">
        <v>394</v>
      </c>
      <c r="Y1831" s="281"/>
      <c r="Z1831" s="315" t="s">
        <v>394</v>
      </c>
      <c r="AA1831" s="315" t="s">
        <v>394</v>
      </c>
      <c r="AB1831" s="281"/>
      <c r="AC1831" s="279" t="s">
        <v>855</v>
      </c>
      <c r="AF1831" s="276" t="str">
        <f>IFERROR(VLOOKUP(A1831,'[1]قوائم الترجمة'!AC$2:AD$2397,1,0),"م")</f>
        <v>م</v>
      </c>
      <c r="AG1831" s="232"/>
      <c r="AH1831" s="233"/>
      <c r="AI1831" s="233"/>
      <c r="AJ1831" s="233"/>
      <c r="AL1831" s="267"/>
      <c r="AM1831" s="235"/>
      <c r="AO1831" s="236"/>
      <c r="AU1831" s="234"/>
    </row>
    <row r="1832" spans="1:47" ht="21" x14ac:dyDescent="0.4">
      <c r="A1832" s="278">
        <v>120267</v>
      </c>
      <c r="B1832" s="279" t="s">
        <v>4614</v>
      </c>
      <c r="C1832" s="279" t="s">
        <v>148</v>
      </c>
      <c r="D1832" s="279" t="s">
        <v>237</v>
      </c>
      <c r="E1832" s="279" t="s">
        <v>394</v>
      </c>
      <c r="F1832" s="303"/>
      <c r="G1832" s="303"/>
      <c r="H1832" s="279" t="s">
        <v>394</v>
      </c>
      <c r="I1832" s="279" t="s">
        <v>540</v>
      </c>
      <c r="J1832" s="279" t="s">
        <v>394</v>
      </c>
      <c r="K1832" s="315" t="s">
        <v>394</v>
      </c>
      <c r="L1832" s="279" t="s">
        <v>394</v>
      </c>
      <c r="M1832" s="279" t="s">
        <v>394</v>
      </c>
      <c r="N1832" s="279" t="s">
        <v>394</v>
      </c>
      <c r="O1832" s="279" t="s">
        <v>394</v>
      </c>
      <c r="P1832" s="315">
        <v>0</v>
      </c>
      <c r="Q1832" s="279" t="s">
        <v>394</v>
      </c>
      <c r="R1832" s="315" t="s">
        <v>394</v>
      </c>
      <c r="S1832" s="279" t="s">
        <v>394</v>
      </c>
      <c r="T1832" s="279" t="s">
        <v>394</v>
      </c>
      <c r="U1832" s="315" t="s">
        <v>394</v>
      </c>
      <c r="V1832" s="315" t="s">
        <v>394</v>
      </c>
      <c r="W1832" s="315" t="s">
        <v>394</v>
      </c>
      <c r="X1832" s="315" t="s">
        <v>394</v>
      </c>
      <c r="Y1832" s="281"/>
      <c r="Z1832" s="315" t="s">
        <v>394</v>
      </c>
      <c r="AA1832" s="315" t="s">
        <v>394</v>
      </c>
      <c r="AB1832" s="281"/>
      <c r="AC1832" s="279" t="s">
        <v>855</v>
      </c>
      <c r="AF1832" s="276" t="str">
        <f>IFERROR(VLOOKUP(A1832,'[1]قوائم الترجمة'!AC$2:AD$2397,1,0),"م")</f>
        <v>م</v>
      </c>
      <c r="AG1832" s="232"/>
      <c r="AH1832" s="233"/>
      <c r="AI1832" s="233"/>
      <c r="AJ1832" s="233"/>
      <c r="AL1832" s="267"/>
      <c r="AM1832" s="235"/>
      <c r="AU1832" s="234"/>
    </row>
    <row r="1833" spans="1:47" ht="21" x14ac:dyDescent="0.4">
      <c r="A1833" s="278">
        <v>120270</v>
      </c>
      <c r="B1833" s="279" t="s">
        <v>1551</v>
      </c>
      <c r="C1833" s="279" t="s">
        <v>1552</v>
      </c>
      <c r="D1833" s="279" t="s">
        <v>273</v>
      </c>
      <c r="E1833" s="279" t="s">
        <v>394</v>
      </c>
      <c r="F1833" s="303"/>
      <c r="G1833" s="303"/>
      <c r="H1833" s="279" t="s">
        <v>394</v>
      </c>
      <c r="I1833" s="279" t="s">
        <v>538</v>
      </c>
      <c r="J1833" s="279" t="s">
        <v>394</v>
      </c>
      <c r="K1833" s="279" t="s">
        <v>394</v>
      </c>
      <c r="L1833" s="279" t="s">
        <v>394</v>
      </c>
      <c r="M1833" s="279" t="s">
        <v>394</v>
      </c>
      <c r="N1833" s="279" t="s">
        <v>394</v>
      </c>
      <c r="O1833" s="279" t="s">
        <v>394</v>
      </c>
      <c r="P1833" s="315">
        <v>0</v>
      </c>
      <c r="Q1833" s="279" t="s">
        <v>394</v>
      </c>
      <c r="R1833" s="315" t="s">
        <v>394</v>
      </c>
      <c r="S1833" s="279" t="s">
        <v>394</v>
      </c>
      <c r="T1833" s="279" t="s">
        <v>394</v>
      </c>
      <c r="U1833" s="315" t="s">
        <v>394</v>
      </c>
      <c r="V1833" s="315" t="s">
        <v>394</v>
      </c>
      <c r="W1833" s="315" t="s">
        <v>394</v>
      </c>
      <c r="X1833" s="315" t="s">
        <v>394</v>
      </c>
      <c r="Y1833" s="281"/>
      <c r="Z1833" s="315" t="s">
        <v>394</v>
      </c>
      <c r="AA1833" s="315" t="s">
        <v>394</v>
      </c>
      <c r="AB1833" s="281"/>
      <c r="AC1833" s="279" t="s">
        <v>855</v>
      </c>
      <c r="AF1833" s="276" t="str">
        <f>IFERROR(VLOOKUP(A1833,'[1]قوائم الترجمة'!AC$2:AD$2397,1,0),"م")</f>
        <v>م</v>
      </c>
      <c r="AG1833" s="232"/>
      <c r="AH1833" s="233"/>
      <c r="AI1833" s="233"/>
      <c r="AJ1833" s="233"/>
      <c r="AL1833" s="267"/>
      <c r="AM1833" s="235"/>
      <c r="AO1833" s="236"/>
      <c r="AU1833" s="234"/>
    </row>
    <row r="1834" spans="1:47" ht="21" x14ac:dyDescent="0.4">
      <c r="A1834" s="278">
        <v>120275</v>
      </c>
      <c r="B1834" s="279" t="s">
        <v>4613</v>
      </c>
      <c r="C1834" s="279" t="s">
        <v>92</v>
      </c>
      <c r="D1834" s="279" t="s">
        <v>276</v>
      </c>
      <c r="E1834" s="279" t="s">
        <v>424</v>
      </c>
      <c r="F1834" s="279" t="s">
        <v>9274</v>
      </c>
      <c r="G1834" s="279" t="s">
        <v>402</v>
      </c>
      <c r="H1834" s="279" t="s">
        <v>425</v>
      </c>
      <c r="I1834" s="279" t="s">
        <v>61</v>
      </c>
      <c r="J1834" s="279" t="s">
        <v>403</v>
      </c>
      <c r="K1834" s="280">
        <v>2013</v>
      </c>
      <c r="L1834" s="279" t="s">
        <v>404</v>
      </c>
      <c r="M1834" s="279" t="s">
        <v>394</v>
      </c>
      <c r="N1834" s="279" t="s">
        <v>394</v>
      </c>
      <c r="O1834" s="279" t="s">
        <v>394</v>
      </c>
      <c r="P1834" s="315">
        <v>0</v>
      </c>
      <c r="Q1834" s="278"/>
      <c r="S1834" s="279" t="s">
        <v>394</v>
      </c>
      <c r="T1834" s="279" t="s">
        <v>394</v>
      </c>
      <c r="AC1834" s="279" t="s">
        <v>394</v>
      </c>
      <c r="AF1834" s="276">
        <f>IFERROR(VLOOKUP(A1834,'[1]قوائم الترجمة'!AC$2:AD$2397,1,0),"م")</f>
        <v>120275</v>
      </c>
      <c r="AG1834" s="232"/>
      <c r="AH1834" s="233"/>
      <c r="AI1834" s="233"/>
      <c r="AJ1834" s="233"/>
      <c r="AL1834" s="267"/>
      <c r="AM1834" s="235"/>
      <c r="AU1834" s="234"/>
    </row>
    <row r="1835" spans="1:47" ht="21" x14ac:dyDescent="0.4">
      <c r="A1835" s="278">
        <v>120276</v>
      </c>
      <c r="B1835" s="279" t="s">
        <v>6488</v>
      </c>
      <c r="C1835" s="279" t="s">
        <v>141</v>
      </c>
      <c r="D1835" s="279" t="s">
        <v>698</v>
      </c>
      <c r="E1835" s="279" t="s">
        <v>394</v>
      </c>
      <c r="F1835" s="303"/>
      <c r="G1835" s="303"/>
      <c r="H1835" s="279" t="s">
        <v>394</v>
      </c>
      <c r="I1835" s="279" t="s">
        <v>61</v>
      </c>
      <c r="J1835" s="279" t="s">
        <v>394</v>
      </c>
      <c r="K1835" s="279" t="s">
        <v>394</v>
      </c>
      <c r="L1835" s="279" t="s">
        <v>394</v>
      </c>
      <c r="M1835" s="279" t="s">
        <v>394</v>
      </c>
      <c r="N1835" s="279" t="s">
        <v>394</v>
      </c>
      <c r="O1835" s="279" t="s">
        <v>394</v>
      </c>
      <c r="P1835" s="315">
        <v>0</v>
      </c>
      <c r="Q1835" s="279" t="s">
        <v>394</v>
      </c>
      <c r="R1835" s="315" t="s">
        <v>394</v>
      </c>
      <c r="S1835" s="279" t="s">
        <v>394</v>
      </c>
      <c r="T1835" s="279" t="s">
        <v>394</v>
      </c>
      <c r="U1835" s="315" t="s">
        <v>394</v>
      </c>
      <c r="V1835" s="315" t="s">
        <v>394</v>
      </c>
      <c r="W1835" s="315" t="s">
        <v>394</v>
      </c>
      <c r="X1835" s="315" t="s">
        <v>394</v>
      </c>
      <c r="Y1835" s="281"/>
      <c r="Z1835" s="315" t="s">
        <v>394</v>
      </c>
      <c r="AA1835" s="315" t="s">
        <v>394</v>
      </c>
      <c r="AB1835" s="281"/>
      <c r="AC1835" s="279" t="s">
        <v>855</v>
      </c>
      <c r="AF1835" s="276" t="str">
        <f>IFERROR(VLOOKUP(A1835,'[1]قوائم الترجمة'!AC$2:AD$2397,1,0),"م")</f>
        <v>م</v>
      </c>
      <c r="AG1835" s="232"/>
      <c r="AH1835" s="233"/>
      <c r="AI1835" s="233"/>
      <c r="AJ1835" s="233"/>
      <c r="AL1835" s="267"/>
      <c r="AM1835" s="235"/>
      <c r="AU1835" s="234"/>
    </row>
    <row r="1836" spans="1:47" ht="21" x14ac:dyDescent="0.4">
      <c r="A1836" s="278">
        <v>120279</v>
      </c>
      <c r="B1836" s="279" t="s">
        <v>1358</v>
      </c>
      <c r="C1836" s="279" t="s">
        <v>129</v>
      </c>
      <c r="D1836" s="279" t="s">
        <v>1359</v>
      </c>
      <c r="E1836" s="279" t="s">
        <v>394</v>
      </c>
      <c r="F1836" s="303"/>
      <c r="G1836" s="303"/>
      <c r="H1836" s="279" t="s">
        <v>394</v>
      </c>
      <c r="I1836" s="279" t="s">
        <v>61</v>
      </c>
      <c r="J1836" s="279" t="s">
        <v>394</v>
      </c>
      <c r="K1836" s="279" t="s">
        <v>394</v>
      </c>
      <c r="L1836" s="279" t="s">
        <v>394</v>
      </c>
      <c r="M1836" s="279" t="s">
        <v>394</v>
      </c>
      <c r="N1836" s="279" t="s">
        <v>394</v>
      </c>
      <c r="O1836" s="279" t="s">
        <v>394</v>
      </c>
      <c r="P1836" s="315">
        <v>0</v>
      </c>
      <c r="Q1836" s="279" t="s">
        <v>394</v>
      </c>
      <c r="R1836" s="315" t="s">
        <v>394</v>
      </c>
      <c r="S1836" s="279" t="s">
        <v>394</v>
      </c>
      <c r="T1836" s="279" t="s">
        <v>394</v>
      </c>
      <c r="U1836" s="315" t="s">
        <v>394</v>
      </c>
      <c r="V1836" s="315" t="s">
        <v>394</v>
      </c>
      <c r="W1836" s="315" t="s">
        <v>394</v>
      </c>
      <c r="X1836" s="315" t="s">
        <v>394</v>
      </c>
      <c r="Y1836" s="281"/>
      <c r="Z1836" s="315" t="s">
        <v>394</v>
      </c>
      <c r="AA1836" s="315" t="s">
        <v>394</v>
      </c>
      <c r="AB1836" s="281"/>
      <c r="AC1836" s="279" t="s">
        <v>855</v>
      </c>
      <c r="AF1836" s="276" t="str">
        <f>IFERROR(VLOOKUP(A1836,'[1]قوائم الترجمة'!AC$2:AD$2397,1,0),"م")</f>
        <v>م</v>
      </c>
      <c r="AG1836" s="232"/>
      <c r="AH1836" s="233"/>
      <c r="AI1836" s="233"/>
      <c r="AJ1836" s="233"/>
      <c r="AL1836" s="267"/>
      <c r="AM1836" s="235"/>
      <c r="AO1836" s="236"/>
      <c r="AU1836" s="234"/>
    </row>
    <row r="1837" spans="1:47" ht="21" x14ac:dyDescent="0.4">
      <c r="A1837" s="278">
        <v>120280</v>
      </c>
      <c r="B1837" s="279" t="s">
        <v>3115</v>
      </c>
      <c r="C1837" s="279" t="s">
        <v>1054</v>
      </c>
      <c r="D1837" s="279" t="s">
        <v>258</v>
      </c>
      <c r="E1837" s="279" t="s">
        <v>5660</v>
      </c>
      <c r="F1837" s="279" t="s">
        <v>8482</v>
      </c>
      <c r="G1837" s="279" t="s">
        <v>9275</v>
      </c>
      <c r="H1837" s="279" t="s">
        <v>425</v>
      </c>
      <c r="I1837" s="279" t="s">
        <v>61</v>
      </c>
      <c r="J1837" s="279" t="s">
        <v>8112</v>
      </c>
      <c r="K1837" s="280">
        <v>2009</v>
      </c>
      <c r="L1837" s="279" t="s">
        <v>412</v>
      </c>
      <c r="M1837" s="279" t="s">
        <v>394</v>
      </c>
      <c r="N1837" s="279" t="s">
        <v>394</v>
      </c>
      <c r="O1837" s="279" t="s">
        <v>394</v>
      </c>
      <c r="P1837" s="315">
        <v>0</v>
      </c>
      <c r="Q1837" s="278"/>
      <c r="S1837" s="279" t="s">
        <v>394</v>
      </c>
      <c r="T1837" s="279" t="s">
        <v>394</v>
      </c>
      <c r="AC1837" s="279" t="s">
        <v>394</v>
      </c>
      <c r="AF1837" s="276">
        <f>IFERROR(VLOOKUP(A1837,'[1]قوائم الترجمة'!AC$2:AD$2397,1,0),"م")</f>
        <v>120280</v>
      </c>
      <c r="AG1837" s="232"/>
      <c r="AH1837" s="233"/>
      <c r="AI1837" s="233"/>
      <c r="AJ1837" s="233"/>
      <c r="AL1837" s="267"/>
      <c r="AM1837" s="235"/>
      <c r="AU1837" s="234"/>
    </row>
    <row r="1838" spans="1:47" ht="21" x14ac:dyDescent="0.4">
      <c r="A1838" s="278">
        <v>120281</v>
      </c>
      <c r="B1838" s="279" t="s">
        <v>7610</v>
      </c>
      <c r="C1838" s="279" t="s">
        <v>93</v>
      </c>
      <c r="D1838" s="279" t="s">
        <v>1357</v>
      </c>
      <c r="E1838" s="279" t="s">
        <v>394</v>
      </c>
      <c r="F1838" s="303"/>
      <c r="G1838" s="303"/>
      <c r="H1838" s="279" t="s">
        <v>394</v>
      </c>
      <c r="I1838" s="279" t="s">
        <v>538</v>
      </c>
      <c r="J1838" s="279" t="s">
        <v>394</v>
      </c>
      <c r="K1838" s="279" t="s">
        <v>394</v>
      </c>
      <c r="L1838" s="279" t="s">
        <v>394</v>
      </c>
      <c r="M1838" s="279" t="s">
        <v>394</v>
      </c>
      <c r="N1838" s="279" t="s">
        <v>394</v>
      </c>
      <c r="O1838" s="279" t="s">
        <v>394</v>
      </c>
      <c r="P1838" s="315">
        <v>0</v>
      </c>
      <c r="Q1838" s="279" t="s">
        <v>394</v>
      </c>
      <c r="R1838" s="315" t="s">
        <v>394</v>
      </c>
      <c r="S1838" s="279" t="s">
        <v>394</v>
      </c>
      <c r="T1838" s="279" t="s">
        <v>394</v>
      </c>
      <c r="U1838" s="315" t="s">
        <v>394</v>
      </c>
      <c r="V1838" s="315" t="s">
        <v>394</v>
      </c>
      <c r="W1838" s="315" t="s">
        <v>394</v>
      </c>
      <c r="X1838" s="315" t="s">
        <v>394</v>
      </c>
      <c r="Y1838" s="281"/>
      <c r="Z1838" s="315" t="s">
        <v>394</v>
      </c>
      <c r="AA1838" s="315" t="s">
        <v>394</v>
      </c>
      <c r="AB1838" s="281"/>
      <c r="AC1838" s="279" t="s">
        <v>855</v>
      </c>
      <c r="AF1838" s="276" t="str">
        <f>IFERROR(VLOOKUP(A1838,'[1]قوائم الترجمة'!AC$2:AD$2397,1,0),"م")</f>
        <v>م</v>
      </c>
      <c r="AG1838" s="232"/>
      <c r="AH1838" s="233"/>
      <c r="AI1838" s="233"/>
      <c r="AJ1838" s="233"/>
      <c r="AL1838" s="267"/>
      <c r="AM1838" s="235"/>
      <c r="AU1838" s="234"/>
    </row>
    <row r="1839" spans="1:47" ht="21" x14ac:dyDescent="0.4">
      <c r="A1839" s="278">
        <v>120282</v>
      </c>
      <c r="B1839" s="279" t="s">
        <v>4612</v>
      </c>
      <c r="C1839" s="279" t="s">
        <v>68</v>
      </c>
      <c r="D1839" s="279" t="s">
        <v>1028</v>
      </c>
      <c r="E1839" s="279" t="s">
        <v>424</v>
      </c>
      <c r="F1839" s="279" t="s">
        <v>8477</v>
      </c>
      <c r="G1839" s="279" t="s">
        <v>9276</v>
      </c>
      <c r="H1839" s="279" t="s">
        <v>425</v>
      </c>
      <c r="I1839" s="279" t="s">
        <v>540</v>
      </c>
      <c r="J1839" s="279" t="s">
        <v>426</v>
      </c>
      <c r="K1839" s="280">
        <v>2010</v>
      </c>
      <c r="L1839" s="279" t="s">
        <v>411</v>
      </c>
      <c r="M1839" s="279" t="s">
        <v>394</v>
      </c>
      <c r="N1839" s="279" t="s">
        <v>394</v>
      </c>
      <c r="O1839" s="279" t="s">
        <v>394</v>
      </c>
      <c r="P1839" s="315">
        <v>0</v>
      </c>
      <c r="Q1839" s="278"/>
      <c r="S1839" s="279" t="s">
        <v>394</v>
      </c>
      <c r="T1839" s="279" t="s">
        <v>394</v>
      </c>
      <c r="AC1839" s="279" t="s">
        <v>394</v>
      </c>
      <c r="AF1839" s="276">
        <f>IFERROR(VLOOKUP(A1839,'[1]قوائم الترجمة'!AC$2:AD$2397,1,0),"م")</f>
        <v>120282</v>
      </c>
      <c r="AG1839" s="232"/>
      <c r="AH1839" s="233"/>
      <c r="AI1839" s="233"/>
      <c r="AJ1839" s="233"/>
      <c r="AL1839" s="267"/>
      <c r="AM1839" s="235"/>
      <c r="AO1839" s="236"/>
      <c r="AU1839" s="234"/>
    </row>
    <row r="1840" spans="1:47" ht="21" x14ac:dyDescent="0.4">
      <c r="A1840" s="278">
        <v>120283</v>
      </c>
      <c r="B1840" s="279" t="s">
        <v>1356</v>
      </c>
      <c r="C1840" s="279" t="s">
        <v>160</v>
      </c>
      <c r="D1840" s="279" t="s">
        <v>313</v>
      </c>
      <c r="E1840" s="279" t="s">
        <v>394</v>
      </c>
      <c r="F1840" s="303"/>
      <c r="G1840" s="303"/>
      <c r="H1840" s="279" t="s">
        <v>394</v>
      </c>
      <c r="I1840" s="279" t="s">
        <v>538</v>
      </c>
      <c r="J1840" s="279" t="s">
        <v>394</v>
      </c>
      <c r="K1840" s="279" t="s">
        <v>394</v>
      </c>
      <c r="L1840" s="279" t="s">
        <v>394</v>
      </c>
      <c r="M1840" s="279" t="s">
        <v>394</v>
      </c>
      <c r="N1840" s="279" t="s">
        <v>394</v>
      </c>
      <c r="O1840" s="279" t="s">
        <v>394</v>
      </c>
      <c r="P1840" s="315">
        <v>0</v>
      </c>
      <c r="Q1840" s="279" t="s">
        <v>394</v>
      </c>
      <c r="R1840" s="315" t="s">
        <v>394</v>
      </c>
      <c r="S1840" s="279" t="s">
        <v>394</v>
      </c>
      <c r="T1840" s="279" t="s">
        <v>394</v>
      </c>
      <c r="U1840" s="315" t="s">
        <v>394</v>
      </c>
      <c r="V1840" s="315" t="s">
        <v>394</v>
      </c>
      <c r="W1840" s="315" t="s">
        <v>394</v>
      </c>
      <c r="X1840" s="315" t="s">
        <v>394</v>
      </c>
      <c r="Y1840" s="281"/>
      <c r="Z1840" s="315" t="s">
        <v>394</v>
      </c>
      <c r="AA1840" s="315" t="s">
        <v>394</v>
      </c>
      <c r="AB1840" s="281"/>
      <c r="AC1840" s="279" t="s">
        <v>855</v>
      </c>
      <c r="AF1840" s="276" t="str">
        <f>IFERROR(VLOOKUP(A1840,'[1]قوائم الترجمة'!AC$2:AD$2397,1,0),"م")</f>
        <v>م</v>
      </c>
      <c r="AG1840" s="232"/>
      <c r="AH1840" s="233"/>
      <c r="AI1840" s="233"/>
      <c r="AJ1840" s="233"/>
      <c r="AL1840" s="267"/>
      <c r="AM1840" s="235"/>
      <c r="AO1840" s="236"/>
      <c r="AU1840" s="234"/>
    </row>
    <row r="1841" spans="1:47" ht="21" x14ac:dyDescent="0.4">
      <c r="A1841" s="275">
        <v>120285</v>
      </c>
      <c r="B1841" s="276" t="s">
        <v>4611</v>
      </c>
      <c r="C1841" s="276" t="s">
        <v>93</v>
      </c>
      <c r="D1841" s="276" t="s">
        <v>246</v>
      </c>
      <c r="E1841" s="276" t="s">
        <v>424</v>
      </c>
      <c r="F1841" s="276" t="s">
        <v>8504</v>
      </c>
      <c r="G1841" s="276" t="s">
        <v>402</v>
      </c>
      <c r="H1841" s="276" t="s">
        <v>425</v>
      </c>
      <c r="I1841" s="276" t="s">
        <v>61</v>
      </c>
      <c r="J1841" s="276" t="s">
        <v>403</v>
      </c>
      <c r="K1841" s="277">
        <v>2007</v>
      </c>
      <c r="L1841" s="276" t="s">
        <v>402</v>
      </c>
      <c r="M1841" s="303"/>
      <c r="N1841" s="276"/>
      <c r="O1841" s="276" t="s">
        <v>394</v>
      </c>
      <c r="P1841" s="315">
        <v>0</v>
      </c>
      <c r="Q1841" s="303"/>
      <c r="R1841" s="317" t="s">
        <v>394</v>
      </c>
      <c r="S1841" s="276" t="s">
        <v>394</v>
      </c>
      <c r="T1841" s="303"/>
      <c r="AC1841" s="276" t="s">
        <v>394</v>
      </c>
      <c r="AF1841" s="276">
        <f>IFERROR(VLOOKUP(A1841,'[1]قوائم الترجمة'!AC$2:AD$2397,1,0),"م")</f>
        <v>120285</v>
      </c>
      <c r="AG1841" s="232"/>
      <c r="AH1841" s="233"/>
      <c r="AI1841" s="233"/>
      <c r="AJ1841" s="233"/>
      <c r="AL1841" s="267"/>
      <c r="AM1841" s="235"/>
      <c r="AO1841" s="236"/>
      <c r="AU1841" s="234"/>
    </row>
    <row r="1842" spans="1:47" ht="21" x14ac:dyDescent="0.4">
      <c r="A1842" s="278">
        <v>120286</v>
      </c>
      <c r="B1842" s="279" t="s">
        <v>1355</v>
      </c>
      <c r="C1842" s="279" t="s">
        <v>139</v>
      </c>
      <c r="D1842" s="279" t="s">
        <v>1291</v>
      </c>
      <c r="E1842" s="279" t="s">
        <v>424</v>
      </c>
      <c r="F1842" s="279" t="s">
        <v>9277</v>
      </c>
      <c r="G1842" s="279" t="s">
        <v>8138</v>
      </c>
      <c r="H1842" s="279" t="s">
        <v>425</v>
      </c>
      <c r="I1842" s="279" t="s">
        <v>61</v>
      </c>
      <c r="J1842" s="279" t="s">
        <v>426</v>
      </c>
      <c r="K1842" s="280">
        <v>2010</v>
      </c>
      <c r="L1842" s="279" t="s">
        <v>409</v>
      </c>
      <c r="M1842" s="279" t="s">
        <v>394</v>
      </c>
      <c r="N1842" s="279"/>
      <c r="O1842" s="279" t="s">
        <v>394</v>
      </c>
      <c r="P1842" s="315">
        <v>0</v>
      </c>
      <c r="Q1842" s="278"/>
      <c r="S1842" s="279" t="s">
        <v>394</v>
      </c>
      <c r="T1842" s="279" t="s">
        <v>394</v>
      </c>
      <c r="AC1842" s="279" t="s">
        <v>855</v>
      </c>
      <c r="AF1842" s="276">
        <f>IFERROR(VLOOKUP(A1842,'[1]قوائم الترجمة'!AC$2:AD$2397,1,0),"م")</f>
        <v>120286</v>
      </c>
      <c r="AG1842" s="232"/>
      <c r="AH1842" s="233"/>
      <c r="AI1842" s="233"/>
      <c r="AJ1842" s="233"/>
      <c r="AL1842" s="267"/>
      <c r="AM1842" s="235"/>
      <c r="AU1842" s="234"/>
    </row>
    <row r="1843" spans="1:47" ht="21" x14ac:dyDescent="0.4">
      <c r="A1843" s="278">
        <v>120289</v>
      </c>
      <c r="B1843" s="279" t="s">
        <v>4609</v>
      </c>
      <c r="C1843" s="279" t="s">
        <v>491</v>
      </c>
      <c r="D1843" s="279" t="s">
        <v>4610</v>
      </c>
      <c r="E1843" s="279" t="s">
        <v>394</v>
      </c>
      <c r="F1843" s="303"/>
      <c r="G1843" s="303"/>
      <c r="H1843" s="279" t="s">
        <v>394</v>
      </c>
      <c r="I1843" s="279" t="s">
        <v>61</v>
      </c>
      <c r="J1843" s="279" t="s">
        <v>394</v>
      </c>
      <c r="K1843" s="279" t="s">
        <v>394</v>
      </c>
      <c r="L1843" s="279" t="s">
        <v>394</v>
      </c>
      <c r="M1843" s="279" t="s">
        <v>394</v>
      </c>
      <c r="N1843" s="279" t="s">
        <v>394</v>
      </c>
      <c r="O1843" s="279" t="s">
        <v>394</v>
      </c>
      <c r="P1843" s="315">
        <v>0</v>
      </c>
      <c r="Q1843" s="279" t="s">
        <v>394</v>
      </c>
      <c r="R1843" s="315" t="s">
        <v>394</v>
      </c>
      <c r="S1843" s="279" t="s">
        <v>394</v>
      </c>
      <c r="T1843" s="279" t="s">
        <v>394</v>
      </c>
      <c r="U1843" s="315" t="s">
        <v>394</v>
      </c>
      <c r="V1843" s="315" t="s">
        <v>394</v>
      </c>
      <c r="W1843" s="315" t="s">
        <v>394</v>
      </c>
      <c r="X1843" s="315" t="s">
        <v>394</v>
      </c>
      <c r="Y1843" s="281"/>
      <c r="Z1843" s="315" t="s">
        <v>394</v>
      </c>
      <c r="AA1843" s="315" t="s">
        <v>394</v>
      </c>
      <c r="AB1843" s="281"/>
      <c r="AC1843" s="279" t="s">
        <v>855</v>
      </c>
      <c r="AF1843" s="276" t="str">
        <f>IFERROR(VLOOKUP(A1843,'[1]قوائم الترجمة'!AC$2:AD$2397,1,0),"م")</f>
        <v>م</v>
      </c>
      <c r="AG1843" s="232"/>
      <c r="AH1843" s="233"/>
      <c r="AI1843" s="233"/>
      <c r="AJ1843" s="233"/>
      <c r="AL1843" s="267"/>
      <c r="AM1843" s="235"/>
      <c r="AU1843" s="234"/>
    </row>
    <row r="1844" spans="1:47" ht="21" x14ac:dyDescent="0.4">
      <c r="A1844" s="278">
        <v>120292</v>
      </c>
      <c r="B1844" s="279" t="s">
        <v>5610</v>
      </c>
      <c r="C1844" s="279" t="s">
        <v>68</v>
      </c>
      <c r="D1844" s="279" t="s">
        <v>256</v>
      </c>
      <c r="E1844" s="279" t="s">
        <v>394</v>
      </c>
      <c r="F1844" s="303"/>
      <c r="G1844" s="303"/>
      <c r="H1844" s="279" t="s">
        <v>394</v>
      </c>
      <c r="I1844" s="279" t="s">
        <v>538</v>
      </c>
      <c r="J1844" s="279" t="s">
        <v>394</v>
      </c>
      <c r="K1844" s="315" t="s">
        <v>394</v>
      </c>
      <c r="L1844" s="279" t="s">
        <v>394</v>
      </c>
      <c r="M1844" s="279" t="s">
        <v>394</v>
      </c>
      <c r="N1844" s="279" t="s">
        <v>394</v>
      </c>
      <c r="O1844" s="279" t="s">
        <v>394</v>
      </c>
      <c r="P1844" s="315">
        <v>0</v>
      </c>
      <c r="Q1844" s="279" t="s">
        <v>394</v>
      </c>
      <c r="R1844" s="315" t="s">
        <v>394</v>
      </c>
      <c r="S1844" s="279" t="s">
        <v>394</v>
      </c>
      <c r="T1844" s="279" t="s">
        <v>394</v>
      </c>
      <c r="U1844" s="315" t="s">
        <v>394</v>
      </c>
      <c r="V1844" s="315" t="s">
        <v>394</v>
      </c>
      <c r="W1844" s="315" t="s">
        <v>394</v>
      </c>
      <c r="X1844" s="315" t="s">
        <v>394</v>
      </c>
      <c r="Y1844" s="281"/>
      <c r="Z1844" s="315" t="s">
        <v>394</v>
      </c>
      <c r="AA1844" s="315" t="s">
        <v>394</v>
      </c>
      <c r="AB1844" s="281"/>
      <c r="AC1844" s="279" t="s">
        <v>855</v>
      </c>
      <c r="AF1844" s="276" t="str">
        <f>IFERROR(VLOOKUP(A1844,'[1]قوائم الترجمة'!AC$2:AD$2397,1,0),"م")</f>
        <v>م</v>
      </c>
      <c r="AG1844" s="232"/>
      <c r="AH1844" s="233"/>
      <c r="AI1844" s="233"/>
      <c r="AJ1844" s="233"/>
      <c r="AL1844" s="267"/>
      <c r="AM1844" s="235"/>
      <c r="AO1844" s="236"/>
      <c r="AU1844" s="234"/>
    </row>
    <row r="1845" spans="1:47" ht="21" x14ac:dyDescent="0.4">
      <c r="A1845" s="278">
        <v>120293</v>
      </c>
      <c r="B1845" s="279" t="s">
        <v>5953</v>
      </c>
      <c r="C1845" s="279" t="s">
        <v>557</v>
      </c>
      <c r="D1845" s="279" t="s">
        <v>1354</v>
      </c>
      <c r="E1845" s="279" t="s">
        <v>394</v>
      </c>
      <c r="F1845" s="303"/>
      <c r="G1845" s="303"/>
      <c r="H1845" s="279" t="s">
        <v>394</v>
      </c>
      <c r="I1845" s="279" t="s">
        <v>538</v>
      </c>
      <c r="J1845" s="279" t="s">
        <v>394</v>
      </c>
      <c r="K1845" s="279" t="s">
        <v>394</v>
      </c>
      <c r="L1845" s="279" t="s">
        <v>394</v>
      </c>
      <c r="M1845" s="279" t="s">
        <v>394</v>
      </c>
      <c r="N1845" s="279" t="s">
        <v>394</v>
      </c>
      <c r="O1845" s="279" t="s">
        <v>394</v>
      </c>
      <c r="P1845" s="315">
        <v>0</v>
      </c>
      <c r="Q1845" s="279" t="s">
        <v>394</v>
      </c>
      <c r="R1845" s="315" t="s">
        <v>394</v>
      </c>
      <c r="S1845" s="279" t="s">
        <v>394</v>
      </c>
      <c r="T1845" s="279" t="s">
        <v>394</v>
      </c>
      <c r="U1845" s="315" t="s">
        <v>394</v>
      </c>
      <c r="V1845" s="315" t="s">
        <v>394</v>
      </c>
      <c r="W1845" s="315" t="s">
        <v>394</v>
      </c>
      <c r="X1845" s="315" t="s">
        <v>394</v>
      </c>
      <c r="Y1845" s="281"/>
      <c r="Z1845" s="315" t="s">
        <v>394</v>
      </c>
      <c r="AA1845" s="315" t="s">
        <v>394</v>
      </c>
      <c r="AB1845" s="281"/>
      <c r="AC1845" s="279" t="s">
        <v>855</v>
      </c>
      <c r="AF1845" s="276" t="str">
        <f>IFERROR(VLOOKUP(A1845,'[1]قوائم الترجمة'!AC$2:AD$2397,1,0),"م")</f>
        <v>م</v>
      </c>
      <c r="AG1845" s="232"/>
      <c r="AH1845" s="233"/>
      <c r="AI1845" s="233"/>
      <c r="AJ1845" s="233"/>
      <c r="AL1845" s="267"/>
      <c r="AM1845" s="235"/>
      <c r="AO1845" s="236"/>
      <c r="AU1845" s="234"/>
    </row>
    <row r="1846" spans="1:47" ht="21" x14ac:dyDescent="0.4">
      <c r="A1846" s="278">
        <v>120295</v>
      </c>
      <c r="B1846" s="279" t="s">
        <v>1353</v>
      </c>
      <c r="C1846" s="279" t="s">
        <v>655</v>
      </c>
      <c r="D1846" s="279" t="s">
        <v>276</v>
      </c>
      <c r="E1846" s="279" t="s">
        <v>394</v>
      </c>
      <c r="F1846" s="303"/>
      <c r="G1846" s="303"/>
      <c r="H1846" s="279" t="s">
        <v>394</v>
      </c>
      <c r="I1846" s="279" t="s">
        <v>61</v>
      </c>
      <c r="J1846" s="279" t="s">
        <v>394</v>
      </c>
      <c r="K1846" s="279" t="s">
        <v>394</v>
      </c>
      <c r="L1846" s="279" t="s">
        <v>394</v>
      </c>
      <c r="M1846" s="279" t="s">
        <v>394</v>
      </c>
      <c r="N1846" s="279" t="s">
        <v>394</v>
      </c>
      <c r="O1846" s="279" t="s">
        <v>394</v>
      </c>
      <c r="P1846" s="315">
        <v>0</v>
      </c>
      <c r="Q1846" s="279" t="s">
        <v>394</v>
      </c>
      <c r="R1846" s="315" t="s">
        <v>394</v>
      </c>
      <c r="S1846" s="279" t="s">
        <v>394</v>
      </c>
      <c r="T1846" s="279" t="s">
        <v>394</v>
      </c>
      <c r="U1846" s="315" t="s">
        <v>394</v>
      </c>
      <c r="V1846" s="315" t="s">
        <v>394</v>
      </c>
      <c r="W1846" s="315" t="s">
        <v>394</v>
      </c>
      <c r="X1846" s="315" t="s">
        <v>394</v>
      </c>
      <c r="Y1846" s="281"/>
      <c r="Z1846" s="315" t="s">
        <v>394</v>
      </c>
      <c r="AA1846" s="315" t="s">
        <v>394</v>
      </c>
      <c r="AB1846" s="281"/>
      <c r="AC1846" s="279" t="s">
        <v>855</v>
      </c>
      <c r="AF1846" s="276" t="str">
        <f>IFERROR(VLOOKUP(A1846,'[1]قوائم الترجمة'!AC$2:AD$2397,1,0),"م")</f>
        <v>م</v>
      </c>
      <c r="AG1846" s="232"/>
      <c r="AH1846" s="233"/>
      <c r="AI1846" s="233"/>
      <c r="AJ1846" s="233"/>
      <c r="AL1846" s="267"/>
      <c r="AM1846" s="235"/>
      <c r="AO1846" s="236"/>
      <c r="AU1846" s="234"/>
    </row>
    <row r="1847" spans="1:47" ht="21" x14ac:dyDescent="0.4">
      <c r="A1847" s="278">
        <v>120298</v>
      </c>
      <c r="B1847" s="279" t="s">
        <v>1550</v>
      </c>
      <c r="C1847" s="279" t="s">
        <v>109</v>
      </c>
      <c r="D1847" s="279" t="s">
        <v>294</v>
      </c>
      <c r="E1847" s="279" t="s">
        <v>424</v>
      </c>
      <c r="F1847" s="279" t="s">
        <v>9278</v>
      </c>
      <c r="G1847" s="279" t="s">
        <v>8297</v>
      </c>
      <c r="H1847" s="279" t="s">
        <v>425</v>
      </c>
      <c r="I1847" s="279" t="s">
        <v>61</v>
      </c>
      <c r="J1847" s="279" t="s">
        <v>426</v>
      </c>
      <c r="K1847" s="280">
        <v>2010</v>
      </c>
      <c r="L1847" s="279" t="s">
        <v>410</v>
      </c>
      <c r="M1847" s="279" t="s">
        <v>394</v>
      </c>
      <c r="N1847" s="279" t="s">
        <v>394</v>
      </c>
      <c r="O1847" s="279" t="s">
        <v>394</v>
      </c>
      <c r="P1847" s="315">
        <v>0</v>
      </c>
      <c r="Q1847" s="278"/>
      <c r="S1847" s="279" t="s">
        <v>394</v>
      </c>
      <c r="T1847" s="279" t="s">
        <v>394</v>
      </c>
      <c r="AC1847" s="279" t="s">
        <v>855</v>
      </c>
      <c r="AF1847" s="276">
        <f>IFERROR(VLOOKUP(A1847,'[1]قوائم الترجمة'!AC$2:AD$2397,1,0),"م")</f>
        <v>120298</v>
      </c>
      <c r="AG1847" s="232"/>
      <c r="AH1847" s="233"/>
      <c r="AI1847" s="233"/>
      <c r="AJ1847" s="233"/>
      <c r="AL1847" s="267"/>
      <c r="AM1847" s="235"/>
      <c r="AU1847" s="234"/>
    </row>
    <row r="1848" spans="1:47" ht="21" x14ac:dyDescent="0.4">
      <c r="A1848" s="278">
        <v>120300</v>
      </c>
      <c r="B1848" s="279" t="s">
        <v>7481</v>
      </c>
      <c r="C1848" s="279" t="s">
        <v>109</v>
      </c>
      <c r="D1848" s="279" t="s">
        <v>374</v>
      </c>
      <c r="E1848" s="279" t="s">
        <v>394</v>
      </c>
      <c r="F1848" s="303"/>
      <c r="G1848" s="303"/>
      <c r="H1848" s="279" t="s">
        <v>394</v>
      </c>
      <c r="I1848" s="279" t="s">
        <v>538</v>
      </c>
      <c r="J1848" s="279" t="s">
        <v>394</v>
      </c>
      <c r="K1848" s="279" t="s">
        <v>394</v>
      </c>
      <c r="L1848" s="279" t="s">
        <v>394</v>
      </c>
      <c r="M1848" s="279" t="s">
        <v>394</v>
      </c>
      <c r="N1848" s="279" t="s">
        <v>394</v>
      </c>
      <c r="O1848" s="279" t="s">
        <v>394</v>
      </c>
      <c r="P1848" s="315">
        <v>0</v>
      </c>
      <c r="Q1848" s="279" t="s">
        <v>394</v>
      </c>
      <c r="R1848" s="315" t="s">
        <v>394</v>
      </c>
      <c r="S1848" s="279" t="s">
        <v>394</v>
      </c>
      <c r="T1848" s="279" t="s">
        <v>394</v>
      </c>
      <c r="U1848" s="315" t="s">
        <v>394</v>
      </c>
      <c r="V1848" s="315" t="s">
        <v>394</v>
      </c>
      <c r="W1848" s="315" t="s">
        <v>394</v>
      </c>
      <c r="X1848" s="315" t="s">
        <v>394</v>
      </c>
      <c r="Y1848" s="281"/>
      <c r="Z1848" s="315" t="s">
        <v>394</v>
      </c>
      <c r="AA1848" s="315" t="s">
        <v>394</v>
      </c>
      <c r="AB1848" s="281"/>
      <c r="AC1848" s="279" t="s">
        <v>855</v>
      </c>
      <c r="AF1848" s="276" t="str">
        <f>IFERROR(VLOOKUP(A1848,'[1]قوائم الترجمة'!AC$2:AD$2397,1,0),"م")</f>
        <v>م</v>
      </c>
      <c r="AG1848" s="232"/>
      <c r="AH1848" s="233"/>
      <c r="AI1848" s="233"/>
      <c r="AJ1848" s="233"/>
      <c r="AL1848" s="267"/>
      <c r="AM1848" s="235"/>
      <c r="AO1848" s="236"/>
      <c r="AU1848" s="234"/>
    </row>
    <row r="1849" spans="1:47" ht="21" x14ac:dyDescent="0.4">
      <c r="A1849" s="278">
        <v>120301</v>
      </c>
      <c r="B1849" s="279" t="s">
        <v>4608</v>
      </c>
      <c r="C1849" s="279" t="s">
        <v>65</v>
      </c>
      <c r="D1849" s="279" t="s">
        <v>369</v>
      </c>
      <c r="E1849" s="279" t="s">
        <v>5660</v>
      </c>
      <c r="F1849" s="279" t="s">
        <v>9279</v>
      </c>
      <c r="G1849" s="279" t="s">
        <v>9280</v>
      </c>
      <c r="H1849" s="279" t="s">
        <v>425</v>
      </c>
      <c r="I1849" s="279" t="s">
        <v>8485</v>
      </c>
      <c r="J1849" s="279" t="s">
        <v>8112</v>
      </c>
      <c r="K1849" s="280">
        <v>2013</v>
      </c>
      <c r="L1849" s="279" t="s">
        <v>414</v>
      </c>
      <c r="M1849" s="279" t="s">
        <v>394</v>
      </c>
      <c r="N1849" s="279" t="s">
        <v>394</v>
      </c>
      <c r="O1849" s="279" t="s">
        <v>394</v>
      </c>
      <c r="P1849" s="315">
        <v>0</v>
      </c>
      <c r="Q1849" s="278"/>
      <c r="S1849" s="279" t="s">
        <v>394</v>
      </c>
      <c r="T1849" s="279" t="s">
        <v>394</v>
      </c>
      <c r="AC1849" s="279" t="s">
        <v>394</v>
      </c>
      <c r="AF1849" s="276">
        <f>IFERROR(VLOOKUP(A1849,'[1]قوائم الترجمة'!AC$2:AD$2397,1,0),"م")</f>
        <v>120301</v>
      </c>
      <c r="AG1849" s="232"/>
      <c r="AH1849" s="233"/>
      <c r="AI1849" s="233"/>
      <c r="AJ1849" s="233"/>
      <c r="AL1849" s="267"/>
      <c r="AM1849" s="235"/>
      <c r="AO1849" s="236"/>
      <c r="AU1849" s="234"/>
    </row>
    <row r="1850" spans="1:47" ht="21" x14ac:dyDescent="0.4">
      <c r="A1850" s="278">
        <v>120303</v>
      </c>
      <c r="B1850" s="279" t="s">
        <v>4607</v>
      </c>
      <c r="C1850" s="279" t="s">
        <v>68</v>
      </c>
      <c r="D1850" s="279" t="s">
        <v>296</v>
      </c>
      <c r="E1850" s="279" t="s">
        <v>394</v>
      </c>
      <c r="F1850" s="303"/>
      <c r="G1850" s="303"/>
      <c r="H1850" s="279" t="s">
        <v>394</v>
      </c>
      <c r="I1850" s="279" t="s">
        <v>61</v>
      </c>
      <c r="J1850" s="279" t="s">
        <v>394</v>
      </c>
      <c r="K1850" s="279" t="s">
        <v>394</v>
      </c>
      <c r="L1850" s="279" t="s">
        <v>394</v>
      </c>
      <c r="M1850" s="279" t="s">
        <v>394</v>
      </c>
      <c r="N1850" s="279" t="s">
        <v>394</v>
      </c>
      <c r="O1850" s="279" t="s">
        <v>394</v>
      </c>
      <c r="P1850" s="315">
        <v>0</v>
      </c>
      <c r="Q1850" s="279" t="s">
        <v>394</v>
      </c>
      <c r="R1850" s="315" t="s">
        <v>394</v>
      </c>
      <c r="S1850" s="279" t="s">
        <v>394</v>
      </c>
      <c r="T1850" s="279" t="s">
        <v>394</v>
      </c>
      <c r="U1850" s="315" t="s">
        <v>394</v>
      </c>
      <c r="V1850" s="315" t="s">
        <v>394</v>
      </c>
      <c r="W1850" s="315" t="s">
        <v>394</v>
      </c>
      <c r="X1850" s="315" t="s">
        <v>394</v>
      </c>
      <c r="Y1850" s="281"/>
      <c r="Z1850" s="315" t="s">
        <v>394</v>
      </c>
      <c r="AA1850" s="315" t="s">
        <v>394</v>
      </c>
      <c r="AB1850" s="281"/>
      <c r="AC1850" s="279" t="s">
        <v>394</v>
      </c>
      <c r="AF1850" s="276" t="str">
        <f>IFERROR(VLOOKUP(A1850,'[1]قوائم الترجمة'!AC$2:AD$2397,1,0),"م")</f>
        <v>م</v>
      </c>
      <c r="AG1850" s="232"/>
      <c r="AH1850" s="233"/>
      <c r="AI1850" s="233"/>
      <c r="AJ1850" s="233"/>
      <c r="AL1850" s="267"/>
      <c r="AM1850" s="235"/>
      <c r="AO1850" s="236"/>
      <c r="AU1850" s="234"/>
    </row>
    <row r="1851" spans="1:47" ht="21" x14ac:dyDescent="0.4">
      <c r="A1851" s="278">
        <v>120304</v>
      </c>
      <c r="B1851" s="279" t="s">
        <v>7117</v>
      </c>
      <c r="C1851" s="279" t="s">
        <v>68</v>
      </c>
      <c r="D1851" s="279" t="s">
        <v>1351</v>
      </c>
      <c r="E1851" s="279" t="s">
        <v>394</v>
      </c>
      <c r="F1851" s="303"/>
      <c r="G1851" s="303"/>
      <c r="H1851" s="279" t="s">
        <v>394</v>
      </c>
      <c r="I1851" s="279" t="s">
        <v>61</v>
      </c>
      <c r="J1851" s="279" t="s">
        <v>394</v>
      </c>
      <c r="K1851" s="279" t="s">
        <v>394</v>
      </c>
      <c r="L1851" s="279" t="s">
        <v>394</v>
      </c>
      <c r="M1851" s="279" t="s">
        <v>394</v>
      </c>
      <c r="N1851" s="279" t="s">
        <v>394</v>
      </c>
      <c r="O1851" s="279" t="s">
        <v>394</v>
      </c>
      <c r="P1851" s="315">
        <v>0</v>
      </c>
      <c r="Q1851" s="279" t="s">
        <v>394</v>
      </c>
      <c r="R1851" s="315" t="s">
        <v>394</v>
      </c>
      <c r="S1851" s="279" t="s">
        <v>394</v>
      </c>
      <c r="T1851" s="279" t="s">
        <v>394</v>
      </c>
      <c r="U1851" s="315" t="s">
        <v>394</v>
      </c>
      <c r="V1851" s="315" t="s">
        <v>394</v>
      </c>
      <c r="W1851" s="315" t="s">
        <v>394</v>
      </c>
      <c r="X1851" s="315" t="s">
        <v>394</v>
      </c>
      <c r="Y1851" s="281"/>
      <c r="Z1851" s="315" t="s">
        <v>394</v>
      </c>
      <c r="AA1851" s="315" t="s">
        <v>394</v>
      </c>
      <c r="AB1851" s="281"/>
      <c r="AC1851" s="279" t="s">
        <v>855</v>
      </c>
      <c r="AF1851" s="276" t="str">
        <f>IFERROR(VLOOKUP(A1851,'[1]قوائم الترجمة'!AC$2:AD$2397,1,0),"م")</f>
        <v>م</v>
      </c>
      <c r="AG1851" s="232"/>
      <c r="AH1851" s="233"/>
      <c r="AI1851" s="233"/>
      <c r="AJ1851" s="233"/>
      <c r="AL1851" s="267"/>
      <c r="AM1851" s="235"/>
      <c r="AO1851" s="236"/>
      <c r="AU1851" s="234"/>
    </row>
    <row r="1852" spans="1:47" ht="21" x14ac:dyDescent="0.4">
      <c r="A1852" s="278">
        <v>120305</v>
      </c>
      <c r="B1852" s="279" t="s">
        <v>4606</v>
      </c>
      <c r="C1852" s="279" t="s">
        <v>83</v>
      </c>
      <c r="D1852" s="279" t="s">
        <v>244</v>
      </c>
      <c r="E1852" s="279" t="s">
        <v>394</v>
      </c>
      <c r="F1852" s="303"/>
      <c r="G1852" s="303"/>
      <c r="H1852" s="279" t="s">
        <v>394</v>
      </c>
      <c r="I1852" s="279" t="s">
        <v>61</v>
      </c>
      <c r="J1852" s="279" t="s">
        <v>394</v>
      </c>
      <c r="K1852" s="279" t="s">
        <v>394</v>
      </c>
      <c r="L1852" s="279" t="s">
        <v>394</v>
      </c>
      <c r="M1852" s="279" t="s">
        <v>394</v>
      </c>
      <c r="N1852" s="279" t="s">
        <v>394</v>
      </c>
      <c r="O1852" s="279" t="s">
        <v>394</v>
      </c>
      <c r="P1852" s="315">
        <v>0</v>
      </c>
      <c r="Q1852" s="279" t="s">
        <v>394</v>
      </c>
      <c r="R1852" s="315" t="s">
        <v>394</v>
      </c>
      <c r="S1852" s="279" t="s">
        <v>394</v>
      </c>
      <c r="T1852" s="279" t="s">
        <v>394</v>
      </c>
      <c r="U1852" s="315" t="s">
        <v>394</v>
      </c>
      <c r="V1852" s="315" t="s">
        <v>394</v>
      </c>
      <c r="W1852" s="315" t="s">
        <v>394</v>
      </c>
      <c r="X1852" s="315" t="s">
        <v>394</v>
      </c>
      <c r="Y1852" s="281"/>
      <c r="Z1852" s="315" t="s">
        <v>394</v>
      </c>
      <c r="AA1852" s="315" t="s">
        <v>394</v>
      </c>
      <c r="AB1852" s="281"/>
      <c r="AC1852" s="279" t="s">
        <v>855</v>
      </c>
      <c r="AF1852" s="276" t="str">
        <f>IFERROR(VLOOKUP(A1852,'[1]قوائم الترجمة'!AC$2:AD$2397,1,0),"م")</f>
        <v>م</v>
      </c>
      <c r="AG1852" s="232"/>
      <c r="AH1852" s="233"/>
      <c r="AI1852" s="233"/>
      <c r="AJ1852" s="233"/>
      <c r="AL1852" s="267"/>
      <c r="AM1852" s="235"/>
      <c r="AO1852" s="236"/>
      <c r="AU1852" s="234"/>
    </row>
    <row r="1853" spans="1:47" ht="21" x14ac:dyDescent="0.4">
      <c r="A1853" s="278">
        <v>120310</v>
      </c>
      <c r="B1853" s="279" t="s">
        <v>4603</v>
      </c>
      <c r="C1853" s="279" t="s">
        <v>4604</v>
      </c>
      <c r="D1853" s="279" t="s">
        <v>4605</v>
      </c>
      <c r="E1853" s="279" t="s">
        <v>394</v>
      </c>
      <c r="F1853" s="303"/>
      <c r="G1853" s="303"/>
      <c r="H1853" s="279" t="s">
        <v>394</v>
      </c>
      <c r="I1853" s="279" t="s">
        <v>538</v>
      </c>
      <c r="J1853" s="279" t="s">
        <v>394</v>
      </c>
      <c r="K1853" s="279" t="s">
        <v>394</v>
      </c>
      <c r="L1853" s="279" t="s">
        <v>394</v>
      </c>
      <c r="M1853" s="279" t="s">
        <v>394</v>
      </c>
      <c r="N1853" s="279" t="s">
        <v>394</v>
      </c>
      <c r="O1853" s="279" t="s">
        <v>394</v>
      </c>
      <c r="P1853" s="315">
        <v>0</v>
      </c>
      <c r="Q1853" s="279" t="s">
        <v>394</v>
      </c>
      <c r="R1853" s="315" t="s">
        <v>394</v>
      </c>
      <c r="S1853" s="279" t="s">
        <v>394</v>
      </c>
      <c r="T1853" s="279" t="s">
        <v>394</v>
      </c>
      <c r="U1853" s="315" t="s">
        <v>394</v>
      </c>
      <c r="V1853" s="315" t="s">
        <v>394</v>
      </c>
      <c r="W1853" s="315" t="s">
        <v>394</v>
      </c>
      <c r="X1853" s="315" t="s">
        <v>394</v>
      </c>
      <c r="Y1853" s="281"/>
      <c r="Z1853" s="315" t="s">
        <v>394</v>
      </c>
      <c r="AA1853" s="315" t="s">
        <v>394</v>
      </c>
      <c r="AB1853" s="281"/>
      <c r="AC1853" s="279" t="s">
        <v>394</v>
      </c>
      <c r="AF1853" s="276" t="str">
        <f>IFERROR(VLOOKUP(A1853,'[1]قوائم الترجمة'!AC$2:AD$2397,1,0),"م")</f>
        <v>م</v>
      </c>
      <c r="AG1853" s="232"/>
      <c r="AH1853" s="233"/>
      <c r="AI1853" s="233"/>
      <c r="AJ1853" s="233"/>
      <c r="AL1853" s="267"/>
      <c r="AM1853" s="235"/>
      <c r="AO1853" s="236"/>
      <c r="AU1853" s="234"/>
    </row>
    <row r="1854" spans="1:47" ht="21" x14ac:dyDescent="0.4">
      <c r="A1854" s="278">
        <v>120311</v>
      </c>
      <c r="B1854" s="279" t="s">
        <v>4602</v>
      </c>
      <c r="C1854" s="279" t="s">
        <v>1002</v>
      </c>
      <c r="D1854" s="279" t="s">
        <v>1191</v>
      </c>
      <c r="E1854" s="279" t="s">
        <v>423</v>
      </c>
      <c r="F1854" s="279" t="s">
        <v>8378</v>
      </c>
      <c r="G1854" s="279" t="s">
        <v>8379</v>
      </c>
      <c r="H1854" s="279" t="s">
        <v>7215</v>
      </c>
      <c r="I1854" s="279" t="s">
        <v>61</v>
      </c>
      <c r="J1854" s="279" t="s">
        <v>403</v>
      </c>
      <c r="K1854" s="280">
        <v>1992</v>
      </c>
      <c r="L1854" s="279" t="s">
        <v>411</v>
      </c>
      <c r="M1854" s="279" t="s">
        <v>394</v>
      </c>
      <c r="N1854" s="279" t="s">
        <v>9281</v>
      </c>
      <c r="O1854" s="279" t="s">
        <v>8688</v>
      </c>
      <c r="P1854" s="279">
        <v>35000</v>
      </c>
      <c r="Q1854" s="278"/>
      <c r="S1854" s="279" t="s">
        <v>394</v>
      </c>
      <c r="T1854" s="279"/>
      <c r="AC1854" s="279" t="s">
        <v>394</v>
      </c>
      <c r="AF1854" s="276">
        <f>IFERROR(VLOOKUP(A1854,'[1]قوائم الترجمة'!AC$2:AD$2397,1,0),"م")</f>
        <v>120311</v>
      </c>
      <c r="AG1854" s="232"/>
      <c r="AH1854" s="233"/>
      <c r="AI1854" s="233"/>
      <c r="AJ1854" s="233"/>
      <c r="AL1854" s="267"/>
      <c r="AM1854" s="235"/>
      <c r="AO1854" s="236"/>
      <c r="AU1854" s="234"/>
    </row>
    <row r="1855" spans="1:47" ht="21" x14ac:dyDescent="0.4">
      <c r="A1855" s="278">
        <v>120312</v>
      </c>
      <c r="B1855" s="279" t="s">
        <v>4601</v>
      </c>
      <c r="C1855" s="279" t="s">
        <v>68</v>
      </c>
      <c r="D1855" s="279" t="s">
        <v>273</v>
      </c>
      <c r="E1855" s="279" t="s">
        <v>424</v>
      </c>
      <c r="F1855" s="279" t="s">
        <v>9282</v>
      </c>
      <c r="G1855" s="279" t="s">
        <v>419</v>
      </c>
      <c r="H1855" s="279" t="s">
        <v>425</v>
      </c>
      <c r="I1855" s="279" t="s">
        <v>61</v>
      </c>
      <c r="J1855" s="279" t="s">
        <v>426</v>
      </c>
      <c r="K1855" s="280">
        <v>2014</v>
      </c>
      <c r="L1855" s="279" t="s">
        <v>419</v>
      </c>
      <c r="M1855" s="279" t="s">
        <v>394</v>
      </c>
      <c r="N1855" s="279"/>
      <c r="O1855" s="279" t="s">
        <v>394</v>
      </c>
      <c r="P1855" s="315">
        <v>0</v>
      </c>
      <c r="Q1855" s="278"/>
      <c r="S1855" s="279" t="s">
        <v>394</v>
      </c>
      <c r="T1855" s="279" t="s">
        <v>394</v>
      </c>
      <c r="AC1855" s="279" t="s">
        <v>394</v>
      </c>
      <c r="AF1855" s="276">
        <f>IFERROR(VLOOKUP(A1855,'[1]قوائم الترجمة'!AC$2:AD$2397,1,0),"م")</f>
        <v>120312</v>
      </c>
      <c r="AG1855" s="232"/>
      <c r="AH1855" s="233"/>
      <c r="AI1855" s="233"/>
      <c r="AJ1855" s="233"/>
      <c r="AL1855" s="267"/>
      <c r="AM1855" s="235"/>
      <c r="AO1855" s="236"/>
      <c r="AU1855" s="234"/>
    </row>
    <row r="1856" spans="1:47" ht="21" x14ac:dyDescent="0.4">
      <c r="A1856" s="278">
        <v>120313</v>
      </c>
      <c r="B1856" s="279" t="s">
        <v>6925</v>
      </c>
      <c r="C1856" s="279" t="s">
        <v>68</v>
      </c>
      <c r="D1856" s="279" t="s">
        <v>273</v>
      </c>
      <c r="E1856" s="279" t="s">
        <v>394</v>
      </c>
      <c r="F1856" s="303"/>
      <c r="G1856" s="303"/>
      <c r="H1856" s="279" t="s">
        <v>394</v>
      </c>
      <c r="I1856" s="279" t="s">
        <v>539</v>
      </c>
      <c r="J1856" s="279" t="s">
        <v>394</v>
      </c>
      <c r="K1856" s="279" t="s">
        <v>394</v>
      </c>
      <c r="L1856" s="279" t="s">
        <v>394</v>
      </c>
      <c r="M1856" s="279" t="s">
        <v>394</v>
      </c>
      <c r="N1856" s="279" t="s">
        <v>394</v>
      </c>
      <c r="O1856" s="279" t="s">
        <v>394</v>
      </c>
      <c r="P1856" s="315">
        <v>0</v>
      </c>
      <c r="Q1856" s="279" t="s">
        <v>394</v>
      </c>
      <c r="R1856" s="315" t="s">
        <v>394</v>
      </c>
      <c r="S1856" s="279" t="s">
        <v>394</v>
      </c>
      <c r="T1856" s="279" t="s">
        <v>394</v>
      </c>
      <c r="U1856" s="315" t="s">
        <v>394</v>
      </c>
      <c r="V1856" s="315" t="s">
        <v>394</v>
      </c>
      <c r="W1856" s="315" t="s">
        <v>394</v>
      </c>
      <c r="X1856" s="315" t="s">
        <v>394</v>
      </c>
      <c r="Y1856" s="281"/>
      <c r="Z1856" s="315" t="s">
        <v>394</v>
      </c>
      <c r="AA1856" s="315" t="s">
        <v>394</v>
      </c>
      <c r="AB1856" s="281"/>
      <c r="AC1856" s="279" t="s">
        <v>855</v>
      </c>
      <c r="AF1856" s="276" t="str">
        <f>IFERROR(VLOOKUP(A1856,'[1]قوائم الترجمة'!AC$2:AD$2397,1,0),"م")</f>
        <v>م</v>
      </c>
      <c r="AG1856" s="232"/>
      <c r="AH1856" s="233"/>
      <c r="AI1856" s="233"/>
      <c r="AJ1856" s="233"/>
      <c r="AL1856" s="267"/>
      <c r="AM1856" s="235"/>
      <c r="AO1856" s="236"/>
      <c r="AU1856" s="234"/>
    </row>
    <row r="1857" spans="1:47" ht="21" x14ac:dyDescent="0.4">
      <c r="A1857" s="275">
        <v>120314</v>
      </c>
      <c r="B1857" s="276" t="s">
        <v>4600</v>
      </c>
      <c r="C1857" s="276" t="s">
        <v>134</v>
      </c>
      <c r="D1857" s="276" t="s">
        <v>256</v>
      </c>
      <c r="E1857" s="276" t="s">
        <v>424</v>
      </c>
      <c r="F1857" s="276" t="s">
        <v>8505</v>
      </c>
      <c r="G1857" s="276" t="s">
        <v>8506</v>
      </c>
      <c r="H1857" s="276" t="s">
        <v>425</v>
      </c>
      <c r="I1857" s="276" t="s">
        <v>61</v>
      </c>
      <c r="J1857" s="276" t="s">
        <v>426</v>
      </c>
      <c r="K1857" s="277">
        <v>2011</v>
      </c>
      <c r="L1857" s="276" t="s">
        <v>417</v>
      </c>
      <c r="M1857" s="303"/>
      <c r="N1857" s="276"/>
      <c r="O1857" s="276" t="s">
        <v>394</v>
      </c>
      <c r="P1857" s="315">
        <v>0</v>
      </c>
      <c r="Q1857" s="303"/>
      <c r="R1857" s="317" t="s">
        <v>394</v>
      </c>
      <c r="S1857" s="276" t="s">
        <v>394</v>
      </c>
      <c r="T1857" s="303"/>
      <c r="AC1857" s="276" t="s">
        <v>855</v>
      </c>
      <c r="AF1857" s="276">
        <f>IFERROR(VLOOKUP(A1857,'[1]قوائم الترجمة'!AC$2:AD$2397,1,0),"م")</f>
        <v>120314</v>
      </c>
      <c r="AG1857" s="232"/>
      <c r="AH1857" s="233"/>
      <c r="AI1857" s="233"/>
      <c r="AJ1857" s="233"/>
      <c r="AL1857" s="267"/>
      <c r="AM1857" s="235"/>
      <c r="AO1857" s="236"/>
      <c r="AU1857" s="234"/>
    </row>
    <row r="1858" spans="1:47" ht="21" x14ac:dyDescent="0.4">
      <c r="A1858" s="275">
        <v>120315</v>
      </c>
      <c r="B1858" s="276" t="s">
        <v>4599</v>
      </c>
      <c r="C1858" s="276" t="s">
        <v>68</v>
      </c>
      <c r="D1858" s="276" t="s">
        <v>579</v>
      </c>
      <c r="E1858" s="276" t="s">
        <v>424</v>
      </c>
      <c r="F1858" s="276" t="s">
        <v>8378</v>
      </c>
      <c r="G1858" s="276" t="s">
        <v>8379</v>
      </c>
      <c r="H1858" s="276" t="s">
        <v>8389</v>
      </c>
      <c r="I1858" s="276" t="s">
        <v>61</v>
      </c>
      <c r="J1858" s="276" t="s">
        <v>7215</v>
      </c>
      <c r="K1858" s="277">
        <v>0</v>
      </c>
      <c r="L1858" s="276" t="s">
        <v>7215</v>
      </c>
      <c r="M1858" s="303"/>
      <c r="N1858" s="276" t="s">
        <v>394</v>
      </c>
      <c r="O1858" s="276" t="s">
        <v>394</v>
      </c>
      <c r="P1858" s="315">
        <v>0</v>
      </c>
      <c r="Q1858" s="303"/>
      <c r="R1858" s="317" t="s">
        <v>394</v>
      </c>
      <c r="S1858" s="276" t="s">
        <v>394</v>
      </c>
      <c r="T1858" s="303"/>
      <c r="AC1858" s="276" t="s">
        <v>855</v>
      </c>
      <c r="AF1858" s="276">
        <f>IFERROR(VLOOKUP(A1858,'[1]قوائم الترجمة'!AC$2:AD$2397,1,0),"م")</f>
        <v>120315</v>
      </c>
      <c r="AG1858" s="232"/>
      <c r="AH1858" s="233"/>
      <c r="AI1858" s="233"/>
      <c r="AJ1858" s="233"/>
      <c r="AL1858" s="267"/>
      <c r="AM1858" s="235"/>
      <c r="AU1858" s="234"/>
    </row>
    <row r="1859" spans="1:47" ht="21" x14ac:dyDescent="0.4">
      <c r="A1859" s="278">
        <v>120317</v>
      </c>
      <c r="B1859" s="279" t="s">
        <v>4597</v>
      </c>
      <c r="C1859" s="279" t="s">
        <v>500</v>
      </c>
      <c r="D1859" s="279" t="s">
        <v>4598</v>
      </c>
      <c r="E1859" s="279" t="s">
        <v>394</v>
      </c>
      <c r="F1859" s="303"/>
      <c r="G1859" s="303"/>
      <c r="H1859" s="279" t="s">
        <v>394</v>
      </c>
      <c r="I1859" s="279" t="s">
        <v>538</v>
      </c>
      <c r="J1859" s="279" t="s">
        <v>394</v>
      </c>
      <c r="K1859" s="279" t="s">
        <v>394</v>
      </c>
      <c r="L1859" s="279" t="s">
        <v>394</v>
      </c>
      <c r="M1859" s="279" t="s">
        <v>394</v>
      </c>
      <c r="N1859" s="279" t="s">
        <v>394</v>
      </c>
      <c r="O1859" s="279" t="s">
        <v>394</v>
      </c>
      <c r="P1859" s="315">
        <v>0</v>
      </c>
      <c r="Q1859" s="279" t="s">
        <v>394</v>
      </c>
      <c r="R1859" s="315" t="s">
        <v>394</v>
      </c>
      <c r="S1859" s="279" t="s">
        <v>394</v>
      </c>
      <c r="T1859" s="279" t="s">
        <v>394</v>
      </c>
      <c r="U1859" s="315" t="s">
        <v>394</v>
      </c>
      <c r="V1859" s="315" t="s">
        <v>394</v>
      </c>
      <c r="W1859" s="315" t="s">
        <v>394</v>
      </c>
      <c r="X1859" s="315" t="s">
        <v>394</v>
      </c>
      <c r="Y1859" s="281"/>
      <c r="Z1859" s="315" t="s">
        <v>394</v>
      </c>
      <c r="AA1859" s="315" t="s">
        <v>394</v>
      </c>
      <c r="AB1859" s="281"/>
      <c r="AC1859" s="279" t="s">
        <v>855</v>
      </c>
      <c r="AF1859" s="276" t="str">
        <f>IFERROR(VLOOKUP(A1859,'[1]قوائم الترجمة'!AC$2:AD$2397,1,0),"م")</f>
        <v>م</v>
      </c>
      <c r="AG1859" s="232"/>
      <c r="AH1859" s="233"/>
      <c r="AI1859" s="233"/>
      <c r="AJ1859" s="233"/>
      <c r="AL1859" s="267"/>
      <c r="AM1859" s="235"/>
      <c r="AO1859" s="236"/>
      <c r="AU1859" s="234"/>
    </row>
    <row r="1860" spans="1:47" ht="21" x14ac:dyDescent="0.4">
      <c r="A1860" s="278">
        <v>120322</v>
      </c>
      <c r="B1860" s="279" t="s">
        <v>4596</v>
      </c>
      <c r="C1860" s="279" t="s">
        <v>65</v>
      </c>
      <c r="D1860" s="279" t="s">
        <v>256</v>
      </c>
      <c r="E1860" s="279" t="s">
        <v>394</v>
      </c>
      <c r="F1860" s="303"/>
      <c r="G1860" s="303"/>
      <c r="H1860" s="279" t="s">
        <v>394</v>
      </c>
      <c r="I1860" s="279" t="s">
        <v>538</v>
      </c>
      <c r="J1860" s="279" t="s">
        <v>394</v>
      </c>
      <c r="K1860" s="315" t="s">
        <v>394</v>
      </c>
      <c r="L1860" s="279" t="s">
        <v>394</v>
      </c>
      <c r="M1860" s="279" t="s">
        <v>394</v>
      </c>
      <c r="N1860" s="279" t="s">
        <v>394</v>
      </c>
      <c r="O1860" s="279" t="s">
        <v>394</v>
      </c>
      <c r="P1860" s="315">
        <v>0</v>
      </c>
      <c r="Q1860" s="279" t="s">
        <v>394</v>
      </c>
      <c r="R1860" s="315" t="s">
        <v>394</v>
      </c>
      <c r="S1860" s="279" t="s">
        <v>394</v>
      </c>
      <c r="T1860" s="279" t="s">
        <v>394</v>
      </c>
      <c r="U1860" s="315" t="s">
        <v>394</v>
      </c>
      <c r="V1860" s="315" t="s">
        <v>394</v>
      </c>
      <c r="W1860" s="315" t="s">
        <v>394</v>
      </c>
      <c r="X1860" s="315" t="s">
        <v>394</v>
      </c>
      <c r="Y1860" s="281"/>
      <c r="Z1860" s="315" t="s">
        <v>394</v>
      </c>
      <c r="AA1860" s="315" t="s">
        <v>394</v>
      </c>
      <c r="AB1860" s="281"/>
      <c r="AC1860" s="279" t="s">
        <v>855</v>
      </c>
      <c r="AF1860" s="276" t="str">
        <f>IFERROR(VLOOKUP(A1860,'[1]قوائم الترجمة'!AC$2:AD$2397,1,0),"م")</f>
        <v>م</v>
      </c>
      <c r="AG1860" s="232"/>
      <c r="AH1860" s="233"/>
      <c r="AI1860" s="233"/>
      <c r="AJ1860" s="233"/>
      <c r="AL1860" s="267"/>
      <c r="AM1860" s="235"/>
      <c r="AU1860" s="234"/>
    </row>
    <row r="1861" spans="1:47" ht="21" x14ac:dyDescent="0.4">
      <c r="A1861" s="278">
        <v>120323</v>
      </c>
      <c r="B1861" s="279" t="s">
        <v>6144</v>
      </c>
      <c r="C1861" s="279" t="s">
        <v>131</v>
      </c>
      <c r="D1861" s="279" t="s">
        <v>1275</v>
      </c>
      <c r="E1861" s="279" t="s">
        <v>394</v>
      </c>
      <c r="F1861" s="303"/>
      <c r="G1861" s="303"/>
      <c r="H1861" s="279" t="s">
        <v>394</v>
      </c>
      <c r="I1861" s="279" t="s">
        <v>539</v>
      </c>
      <c r="J1861" s="279" t="s">
        <v>394</v>
      </c>
      <c r="K1861" s="279" t="s">
        <v>394</v>
      </c>
      <c r="L1861" s="279" t="s">
        <v>394</v>
      </c>
      <c r="M1861" s="279" t="s">
        <v>394</v>
      </c>
      <c r="N1861" s="279" t="s">
        <v>394</v>
      </c>
      <c r="O1861" s="279" t="s">
        <v>394</v>
      </c>
      <c r="P1861" s="315">
        <v>0</v>
      </c>
      <c r="Q1861" s="279" t="s">
        <v>394</v>
      </c>
      <c r="R1861" s="315" t="s">
        <v>394</v>
      </c>
      <c r="S1861" s="279" t="s">
        <v>394</v>
      </c>
      <c r="T1861" s="279" t="s">
        <v>394</v>
      </c>
      <c r="U1861" s="315" t="s">
        <v>394</v>
      </c>
      <c r="V1861" s="315" t="s">
        <v>394</v>
      </c>
      <c r="W1861" s="315" t="s">
        <v>394</v>
      </c>
      <c r="X1861" s="315" t="s">
        <v>394</v>
      </c>
      <c r="Y1861" s="281"/>
      <c r="Z1861" s="315" t="s">
        <v>394</v>
      </c>
      <c r="AA1861" s="315" t="s">
        <v>394</v>
      </c>
      <c r="AB1861" s="281"/>
      <c r="AC1861" s="279" t="s">
        <v>855</v>
      </c>
      <c r="AF1861" s="276" t="str">
        <f>IFERROR(VLOOKUP(A1861,'[1]قوائم الترجمة'!AC$2:AD$2397,1,0),"م")</f>
        <v>م</v>
      </c>
      <c r="AG1861" s="232"/>
      <c r="AH1861" s="233"/>
      <c r="AI1861" s="233"/>
      <c r="AJ1861" s="233"/>
      <c r="AL1861" s="267"/>
      <c r="AM1861" s="235"/>
      <c r="AO1861" s="236"/>
      <c r="AU1861" s="234"/>
    </row>
    <row r="1862" spans="1:47" ht="21" x14ac:dyDescent="0.4">
      <c r="A1862" s="278">
        <v>120324</v>
      </c>
      <c r="B1862" s="279" t="s">
        <v>4595</v>
      </c>
      <c r="C1862" s="279" t="s">
        <v>159</v>
      </c>
      <c r="D1862" s="279" t="s">
        <v>362</v>
      </c>
      <c r="E1862" s="279" t="s">
        <v>394</v>
      </c>
      <c r="F1862" s="303"/>
      <c r="G1862" s="303"/>
      <c r="H1862" s="279" t="s">
        <v>394</v>
      </c>
      <c r="I1862" s="279" t="s">
        <v>540</v>
      </c>
      <c r="J1862" s="279" t="s">
        <v>394</v>
      </c>
      <c r="K1862" s="279" t="s">
        <v>394</v>
      </c>
      <c r="L1862" s="279" t="s">
        <v>394</v>
      </c>
      <c r="M1862" s="279" t="s">
        <v>394</v>
      </c>
      <c r="N1862" s="279" t="s">
        <v>394</v>
      </c>
      <c r="O1862" s="279" t="s">
        <v>394</v>
      </c>
      <c r="P1862" s="315">
        <v>0</v>
      </c>
      <c r="Q1862" s="279" t="s">
        <v>394</v>
      </c>
      <c r="R1862" s="315" t="s">
        <v>394</v>
      </c>
      <c r="S1862" s="279" t="s">
        <v>394</v>
      </c>
      <c r="T1862" s="279" t="s">
        <v>394</v>
      </c>
      <c r="U1862" s="315" t="s">
        <v>394</v>
      </c>
      <c r="V1862" s="315" t="s">
        <v>394</v>
      </c>
      <c r="W1862" s="315" t="s">
        <v>394</v>
      </c>
      <c r="X1862" s="315" t="s">
        <v>394</v>
      </c>
      <c r="Y1862" s="281"/>
      <c r="Z1862" s="315" t="s">
        <v>394</v>
      </c>
      <c r="AA1862" s="315" t="s">
        <v>394</v>
      </c>
      <c r="AB1862" s="281"/>
      <c r="AC1862" s="279" t="s">
        <v>394</v>
      </c>
      <c r="AF1862" s="276" t="str">
        <f>IFERROR(VLOOKUP(A1862,'[1]قوائم الترجمة'!AC$2:AD$2397,1,0),"م")</f>
        <v>م</v>
      </c>
      <c r="AG1862" s="232"/>
      <c r="AH1862" s="233"/>
      <c r="AI1862" s="233"/>
      <c r="AJ1862" s="233"/>
      <c r="AL1862" s="267"/>
      <c r="AM1862" s="235"/>
      <c r="AO1862" s="236"/>
      <c r="AU1862" s="234"/>
    </row>
    <row r="1863" spans="1:47" ht="21" x14ac:dyDescent="0.4">
      <c r="A1863" s="278">
        <v>120332</v>
      </c>
      <c r="B1863" s="279" t="s">
        <v>7723</v>
      </c>
      <c r="C1863" s="279" t="s">
        <v>97</v>
      </c>
      <c r="D1863" s="279" t="s">
        <v>622</v>
      </c>
      <c r="E1863" s="279" t="s">
        <v>394</v>
      </c>
      <c r="F1863" s="303"/>
      <c r="G1863" s="303"/>
      <c r="H1863" s="279" t="s">
        <v>394</v>
      </c>
      <c r="I1863" s="279" t="s">
        <v>540</v>
      </c>
      <c r="J1863" s="279" t="s">
        <v>394</v>
      </c>
      <c r="K1863" s="279" t="s">
        <v>394</v>
      </c>
      <c r="L1863" s="279" t="s">
        <v>394</v>
      </c>
      <c r="M1863" s="279" t="s">
        <v>394</v>
      </c>
      <c r="N1863" s="279" t="s">
        <v>394</v>
      </c>
      <c r="O1863" s="279" t="s">
        <v>394</v>
      </c>
      <c r="P1863" s="315">
        <v>0</v>
      </c>
      <c r="Q1863" s="279" t="s">
        <v>394</v>
      </c>
      <c r="R1863" s="315" t="s">
        <v>394</v>
      </c>
      <c r="S1863" s="279" t="s">
        <v>394</v>
      </c>
      <c r="T1863" s="279" t="s">
        <v>394</v>
      </c>
      <c r="U1863" s="315" t="s">
        <v>394</v>
      </c>
      <c r="V1863" s="315" t="s">
        <v>394</v>
      </c>
      <c r="W1863" s="315" t="s">
        <v>394</v>
      </c>
      <c r="X1863" s="315" t="s">
        <v>394</v>
      </c>
      <c r="Y1863" s="281"/>
      <c r="Z1863" s="315" t="s">
        <v>394</v>
      </c>
      <c r="AA1863" s="315" t="s">
        <v>394</v>
      </c>
      <c r="AB1863" s="281"/>
      <c r="AC1863" s="279" t="s">
        <v>855</v>
      </c>
      <c r="AF1863" s="276" t="str">
        <f>IFERROR(VLOOKUP(A1863,'[1]قوائم الترجمة'!AC$2:AD$2397,1,0),"م")</f>
        <v>م</v>
      </c>
      <c r="AG1863" s="232"/>
      <c r="AH1863" s="233"/>
      <c r="AI1863" s="233"/>
      <c r="AJ1863" s="233"/>
      <c r="AL1863" s="267"/>
      <c r="AM1863" s="235"/>
      <c r="AO1863" s="236"/>
      <c r="AU1863" s="234"/>
    </row>
    <row r="1864" spans="1:47" ht="21" x14ac:dyDescent="0.4">
      <c r="A1864" s="278">
        <v>120333</v>
      </c>
      <c r="B1864" s="279" t="s">
        <v>6055</v>
      </c>
      <c r="C1864" s="279" t="s">
        <v>63</v>
      </c>
      <c r="D1864" s="279" t="s">
        <v>273</v>
      </c>
      <c r="E1864" s="279" t="s">
        <v>394</v>
      </c>
      <c r="F1864" s="303"/>
      <c r="G1864" s="303"/>
      <c r="H1864" s="279" t="s">
        <v>394</v>
      </c>
      <c r="I1864" s="279" t="s">
        <v>540</v>
      </c>
      <c r="J1864" s="279" t="s">
        <v>394</v>
      </c>
      <c r="K1864" s="279" t="s">
        <v>394</v>
      </c>
      <c r="L1864" s="279" t="s">
        <v>394</v>
      </c>
      <c r="M1864" s="279" t="s">
        <v>394</v>
      </c>
      <c r="N1864" s="279" t="s">
        <v>394</v>
      </c>
      <c r="O1864" s="279" t="s">
        <v>394</v>
      </c>
      <c r="P1864" s="315">
        <v>0</v>
      </c>
      <c r="Q1864" s="279" t="s">
        <v>394</v>
      </c>
      <c r="R1864" s="315" t="s">
        <v>394</v>
      </c>
      <c r="S1864" s="279" t="s">
        <v>394</v>
      </c>
      <c r="T1864" s="279" t="s">
        <v>394</v>
      </c>
      <c r="U1864" s="315" t="s">
        <v>394</v>
      </c>
      <c r="V1864" s="315" t="s">
        <v>394</v>
      </c>
      <c r="W1864" s="315" t="s">
        <v>394</v>
      </c>
      <c r="X1864" s="315" t="s">
        <v>394</v>
      </c>
      <c r="Y1864" s="281"/>
      <c r="Z1864" s="315" t="s">
        <v>394</v>
      </c>
      <c r="AA1864" s="315" t="s">
        <v>394</v>
      </c>
      <c r="AB1864" s="281"/>
      <c r="AC1864" s="279" t="s">
        <v>855</v>
      </c>
      <c r="AF1864" s="276" t="str">
        <f>IFERROR(VLOOKUP(A1864,'[1]قوائم الترجمة'!AC$2:AD$2397,1,0),"م")</f>
        <v>م</v>
      </c>
      <c r="AG1864" s="232"/>
      <c r="AH1864" s="233"/>
      <c r="AI1864" s="233"/>
      <c r="AJ1864" s="233"/>
      <c r="AL1864" s="267"/>
      <c r="AM1864" s="235"/>
      <c r="AU1864" s="234"/>
    </row>
    <row r="1865" spans="1:47" ht="21" x14ac:dyDescent="0.4">
      <c r="A1865" s="278">
        <v>120336</v>
      </c>
      <c r="B1865" s="279" t="s">
        <v>7537</v>
      </c>
      <c r="C1865" s="279" t="s">
        <v>7538</v>
      </c>
      <c r="D1865" s="279" t="s">
        <v>299</v>
      </c>
      <c r="E1865" s="279" t="s">
        <v>394</v>
      </c>
      <c r="F1865" s="303"/>
      <c r="G1865" s="303"/>
      <c r="H1865" s="279" t="s">
        <v>394</v>
      </c>
      <c r="I1865" s="279" t="s">
        <v>540</v>
      </c>
      <c r="J1865" s="279" t="s">
        <v>394</v>
      </c>
      <c r="K1865" s="279" t="s">
        <v>394</v>
      </c>
      <c r="L1865" s="279" t="s">
        <v>394</v>
      </c>
      <c r="M1865" s="279" t="s">
        <v>394</v>
      </c>
      <c r="N1865" s="279" t="s">
        <v>394</v>
      </c>
      <c r="O1865" s="279" t="s">
        <v>394</v>
      </c>
      <c r="P1865" s="315">
        <v>0</v>
      </c>
      <c r="Q1865" s="279" t="s">
        <v>394</v>
      </c>
      <c r="R1865" s="315" t="s">
        <v>394</v>
      </c>
      <c r="S1865" s="279" t="s">
        <v>394</v>
      </c>
      <c r="T1865" s="279" t="s">
        <v>394</v>
      </c>
      <c r="U1865" s="315" t="s">
        <v>394</v>
      </c>
      <c r="V1865" s="315" t="s">
        <v>394</v>
      </c>
      <c r="W1865" s="315" t="s">
        <v>394</v>
      </c>
      <c r="X1865" s="315" t="s">
        <v>394</v>
      </c>
      <c r="Y1865" s="281"/>
      <c r="Z1865" s="315" t="s">
        <v>394</v>
      </c>
      <c r="AA1865" s="315" t="s">
        <v>394</v>
      </c>
      <c r="AB1865" s="281"/>
      <c r="AC1865" s="279" t="s">
        <v>855</v>
      </c>
      <c r="AF1865" s="276" t="str">
        <f>IFERROR(VLOOKUP(A1865,'[1]قوائم الترجمة'!AC$2:AD$2397,1,0),"م")</f>
        <v>م</v>
      </c>
      <c r="AG1865" s="232"/>
      <c r="AH1865" s="233"/>
      <c r="AI1865" s="233"/>
      <c r="AJ1865" s="233"/>
      <c r="AL1865" s="267"/>
      <c r="AM1865" s="235"/>
      <c r="AO1865" s="236"/>
      <c r="AU1865" s="234"/>
    </row>
    <row r="1866" spans="1:47" ht="21" x14ac:dyDescent="0.4">
      <c r="A1866" s="278">
        <v>120337</v>
      </c>
      <c r="B1866" s="279" t="s">
        <v>7151</v>
      </c>
      <c r="C1866" s="279" t="s">
        <v>550</v>
      </c>
      <c r="D1866" s="279" t="s">
        <v>7152</v>
      </c>
      <c r="E1866" s="279" t="s">
        <v>394</v>
      </c>
      <c r="F1866" s="303"/>
      <c r="G1866" s="303"/>
      <c r="H1866" s="279" t="s">
        <v>394</v>
      </c>
      <c r="I1866" s="279" t="s">
        <v>539</v>
      </c>
      <c r="J1866" s="279" t="s">
        <v>394</v>
      </c>
      <c r="K1866" s="279" t="s">
        <v>394</v>
      </c>
      <c r="L1866" s="279" t="s">
        <v>394</v>
      </c>
      <c r="M1866" s="279" t="s">
        <v>394</v>
      </c>
      <c r="N1866" s="279" t="s">
        <v>394</v>
      </c>
      <c r="O1866" s="279" t="s">
        <v>394</v>
      </c>
      <c r="P1866" s="315">
        <v>0</v>
      </c>
      <c r="Q1866" s="279" t="s">
        <v>394</v>
      </c>
      <c r="R1866" s="315" t="s">
        <v>394</v>
      </c>
      <c r="S1866" s="279" t="s">
        <v>394</v>
      </c>
      <c r="T1866" s="279" t="s">
        <v>394</v>
      </c>
      <c r="U1866" s="315" t="s">
        <v>394</v>
      </c>
      <c r="V1866" s="315" t="s">
        <v>394</v>
      </c>
      <c r="W1866" s="315" t="s">
        <v>394</v>
      </c>
      <c r="X1866" s="315" t="s">
        <v>394</v>
      </c>
      <c r="Y1866" s="281"/>
      <c r="Z1866" s="315" t="s">
        <v>394</v>
      </c>
      <c r="AA1866" s="315" t="s">
        <v>394</v>
      </c>
      <c r="AB1866" s="281"/>
      <c r="AC1866" s="279" t="s">
        <v>855</v>
      </c>
      <c r="AF1866" s="276" t="str">
        <f>IFERROR(VLOOKUP(A1866,'[1]قوائم الترجمة'!AC$2:AD$2397,1,0),"م")</f>
        <v>م</v>
      </c>
      <c r="AG1866" s="232"/>
      <c r="AH1866" s="233"/>
      <c r="AI1866" s="233"/>
      <c r="AJ1866" s="233"/>
      <c r="AL1866" s="267"/>
      <c r="AM1866" s="235"/>
      <c r="AO1866" s="236"/>
      <c r="AU1866" s="234"/>
    </row>
    <row r="1867" spans="1:47" ht="21" x14ac:dyDescent="0.4">
      <c r="A1867" s="278">
        <v>120343</v>
      </c>
      <c r="B1867" s="279" t="s">
        <v>6903</v>
      </c>
      <c r="C1867" s="279" t="s">
        <v>1350</v>
      </c>
      <c r="D1867" s="279" t="s">
        <v>261</v>
      </c>
      <c r="E1867" s="279" t="s">
        <v>394</v>
      </c>
      <c r="F1867" s="303"/>
      <c r="G1867" s="303"/>
      <c r="H1867" s="279" t="s">
        <v>394</v>
      </c>
      <c r="I1867" s="279" t="s">
        <v>539</v>
      </c>
      <c r="J1867" s="279" t="s">
        <v>394</v>
      </c>
      <c r="K1867" s="279" t="s">
        <v>394</v>
      </c>
      <c r="L1867" s="279" t="s">
        <v>394</v>
      </c>
      <c r="M1867" s="279" t="s">
        <v>394</v>
      </c>
      <c r="N1867" s="279" t="s">
        <v>394</v>
      </c>
      <c r="O1867" s="279" t="s">
        <v>394</v>
      </c>
      <c r="P1867" s="315">
        <v>0</v>
      </c>
      <c r="Q1867" s="279" t="s">
        <v>394</v>
      </c>
      <c r="R1867" s="315" t="s">
        <v>394</v>
      </c>
      <c r="S1867" s="279" t="s">
        <v>394</v>
      </c>
      <c r="T1867" s="279" t="s">
        <v>394</v>
      </c>
      <c r="U1867" s="315" t="s">
        <v>394</v>
      </c>
      <c r="V1867" s="315" t="s">
        <v>394</v>
      </c>
      <c r="W1867" s="315" t="s">
        <v>394</v>
      </c>
      <c r="X1867" s="315" t="s">
        <v>394</v>
      </c>
      <c r="Y1867" s="281"/>
      <c r="Z1867" s="315" t="s">
        <v>394</v>
      </c>
      <c r="AA1867" s="315" t="s">
        <v>394</v>
      </c>
      <c r="AB1867" s="281"/>
      <c r="AC1867" s="279" t="s">
        <v>855</v>
      </c>
      <c r="AF1867" s="276" t="str">
        <f>IFERROR(VLOOKUP(A1867,'[1]قوائم الترجمة'!AC$2:AD$2397,1,0),"م")</f>
        <v>م</v>
      </c>
      <c r="AG1867" s="232"/>
      <c r="AH1867" s="233"/>
      <c r="AI1867" s="233"/>
      <c r="AJ1867" s="233"/>
      <c r="AL1867" s="267"/>
      <c r="AM1867" s="235"/>
      <c r="AU1867" s="234"/>
    </row>
    <row r="1868" spans="1:47" ht="21" x14ac:dyDescent="0.4">
      <c r="A1868" s="278">
        <v>120344</v>
      </c>
      <c r="B1868" s="279" t="s">
        <v>6885</v>
      </c>
      <c r="C1868" s="279" t="s">
        <v>198</v>
      </c>
      <c r="D1868" s="279" t="s">
        <v>304</v>
      </c>
      <c r="E1868" s="279" t="s">
        <v>394</v>
      </c>
      <c r="F1868" s="303"/>
      <c r="G1868" s="303"/>
      <c r="H1868" s="279" t="s">
        <v>394</v>
      </c>
      <c r="I1868" s="279" t="s">
        <v>539</v>
      </c>
      <c r="J1868" s="279" t="s">
        <v>394</v>
      </c>
      <c r="K1868" s="279" t="s">
        <v>394</v>
      </c>
      <c r="L1868" s="279" t="s">
        <v>394</v>
      </c>
      <c r="M1868" s="279" t="s">
        <v>394</v>
      </c>
      <c r="N1868" s="279" t="s">
        <v>394</v>
      </c>
      <c r="O1868" s="279" t="s">
        <v>394</v>
      </c>
      <c r="P1868" s="315">
        <v>0</v>
      </c>
      <c r="Q1868" s="279" t="s">
        <v>394</v>
      </c>
      <c r="R1868" s="315" t="s">
        <v>394</v>
      </c>
      <c r="S1868" s="279" t="s">
        <v>394</v>
      </c>
      <c r="T1868" s="279" t="s">
        <v>394</v>
      </c>
      <c r="U1868" s="315" t="s">
        <v>394</v>
      </c>
      <c r="V1868" s="315" t="s">
        <v>394</v>
      </c>
      <c r="W1868" s="315" t="s">
        <v>394</v>
      </c>
      <c r="X1868" s="315" t="s">
        <v>394</v>
      </c>
      <c r="Y1868" s="281"/>
      <c r="Z1868" s="315" t="s">
        <v>394</v>
      </c>
      <c r="AA1868" s="315" t="s">
        <v>394</v>
      </c>
      <c r="AB1868" s="281"/>
      <c r="AC1868" s="279" t="s">
        <v>855</v>
      </c>
      <c r="AF1868" s="276" t="str">
        <f>IFERROR(VLOOKUP(A1868,'[1]قوائم الترجمة'!AC$2:AD$2397,1,0),"م")</f>
        <v>م</v>
      </c>
      <c r="AG1868" s="232"/>
      <c r="AH1868" s="233"/>
      <c r="AI1868" s="233"/>
      <c r="AJ1868" s="233"/>
      <c r="AL1868" s="267"/>
      <c r="AM1868" s="235"/>
      <c r="AU1868" s="234"/>
    </row>
    <row r="1869" spans="1:47" ht="21" x14ac:dyDescent="0.4">
      <c r="A1869" s="278">
        <v>120345</v>
      </c>
      <c r="B1869" s="279" t="s">
        <v>4593</v>
      </c>
      <c r="C1869" s="279" t="s">
        <v>68</v>
      </c>
      <c r="D1869" s="279" t="s">
        <v>289</v>
      </c>
      <c r="E1869" s="279" t="s">
        <v>423</v>
      </c>
      <c r="F1869" s="279" t="s">
        <v>9283</v>
      </c>
      <c r="G1869" s="279" t="s">
        <v>414</v>
      </c>
      <c r="H1869" s="279" t="s">
        <v>425</v>
      </c>
      <c r="I1869" s="279" t="s">
        <v>67</v>
      </c>
      <c r="J1869" s="279" t="s">
        <v>403</v>
      </c>
      <c r="K1869" s="280">
        <v>2009</v>
      </c>
      <c r="L1869" s="279" t="s">
        <v>414</v>
      </c>
      <c r="M1869" s="279" t="s">
        <v>394</v>
      </c>
      <c r="N1869" s="279" t="s">
        <v>394</v>
      </c>
      <c r="O1869" s="279" t="s">
        <v>394</v>
      </c>
      <c r="P1869" s="315">
        <v>0</v>
      </c>
      <c r="Q1869" s="278"/>
      <c r="S1869" s="279" t="s">
        <v>394</v>
      </c>
      <c r="T1869" s="279" t="s">
        <v>394</v>
      </c>
      <c r="AC1869" s="279" t="s">
        <v>394</v>
      </c>
      <c r="AF1869" s="276">
        <f>IFERROR(VLOOKUP(A1869,'[1]قوائم الترجمة'!AC$2:AD$2397,1,0),"م")</f>
        <v>120345</v>
      </c>
      <c r="AG1869" s="232"/>
      <c r="AH1869" s="233"/>
      <c r="AI1869" s="233"/>
      <c r="AJ1869" s="233"/>
      <c r="AL1869" s="267"/>
      <c r="AM1869" s="235"/>
      <c r="AO1869" s="236"/>
      <c r="AU1869" s="234"/>
    </row>
    <row r="1870" spans="1:47" ht="21" x14ac:dyDescent="0.4">
      <c r="A1870" s="278">
        <v>120347</v>
      </c>
      <c r="B1870" s="279" t="s">
        <v>4592</v>
      </c>
      <c r="C1870" s="279" t="s">
        <v>68</v>
      </c>
      <c r="D1870" s="279" t="s">
        <v>284</v>
      </c>
      <c r="E1870" s="279" t="s">
        <v>394</v>
      </c>
      <c r="F1870" s="303"/>
      <c r="G1870" s="303"/>
      <c r="H1870" s="279" t="s">
        <v>394</v>
      </c>
      <c r="I1870" s="279" t="s">
        <v>540</v>
      </c>
      <c r="J1870" s="279" t="s">
        <v>394</v>
      </c>
      <c r="K1870" s="279" t="s">
        <v>394</v>
      </c>
      <c r="L1870" s="279" t="s">
        <v>394</v>
      </c>
      <c r="M1870" s="279" t="s">
        <v>394</v>
      </c>
      <c r="N1870" s="279" t="s">
        <v>394</v>
      </c>
      <c r="O1870" s="279" t="s">
        <v>394</v>
      </c>
      <c r="P1870" s="315">
        <v>0</v>
      </c>
      <c r="Q1870" s="279" t="s">
        <v>394</v>
      </c>
      <c r="R1870" s="315" t="s">
        <v>394</v>
      </c>
      <c r="S1870" s="279" t="s">
        <v>394</v>
      </c>
      <c r="T1870" s="279" t="s">
        <v>394</v>
      </c>
      <c r="U1870" s="315" t="s">
        <v>394</v>
      </c>
      <c r="V1870" s="315" t="s">
        <v>394</v>
      </c>
      <c r="W1870" s="315" t="s">
        <v>394</v>
      </c>
      <c r="X1870" s="315" t="s">
        <v>394</v>
      </c>
      <c r="Y1870" s="281"/>
      <c r="Z1870" s="315" t="s">
        <v>394</v>
      </c>
      <c r="AA1870" s="315" t="s">
        <v>394</v>
      </c>
      <c r="AB1870" s="281"/>
      <c r="AC1870" s="279" t="s">
        <v>855</v>
      </c>
      <c r="AF1870" s="276" t="str">
        <f>IFERROR(VLOOKUP(A1870,'[1]قوائم الترجمة'!AC$2:AD$2397,1,0),"م")</f>
        <v>م</v>
      </c>
      <c r="AG1870" s="232"/>
      <c r="AH1870" s="233"/>
      <c r="AI1870" s="233"/>
      <c r="AJ1870" s="233"/>
      <c r="AL1870" s="267"/>
      <c r="AM1870" s="235"/>
      <c r="AU1870" s="234"/>
    </row>
    <row r="1871" spans="1:47" ht="21" x14ac:dyDescent="0.4">
      <c r="A1871" s="275">
        <v>120348</v>
      </c>
      <c r="B1871" s="276" t="s">
        <v>4591</v>
      </c>
      <c r="C1871" s="276" t="s">
        <v>127</v>
      </c>
      <c r="D1871" s="276" t="s">
        <v>269</v>
      </c>
      <c r="E1871" s="276" t="s">
        <v>424</v>
      </c>
      <c r="F1871" s="276" t="s">
        <v>8378</v>
      </c>
      <c r="G1871" s="276" t="s">
        <v>402</v>
      </c>
      <c r="H1871" s="276" t="s">
        <v>428</v>
      </c>
      <c r="I1871" s="276" t="s">
        <v>67</v>
      </c>
      <c r="J1871" s="276" t="s">
        <v>426</v>
      </c>
      <c r="K1871" s="277">
        <v>0</v>
      </c>
      <c r="L1871" s="276" t="s">
        <v>404</v>
      </c>
      <c r="M1871" s="303"/>
      <c r="N1871" s="276" t="s">
        <v>394</v>
      </c>
      <c r="O1871" s="276" t="s">
        <v>394</v>
      </c>
      <c r="P1871" s="315">
        <v>0</v>
      </c>
      <c r="Q1871" s="303"/>
      <c r="R1871" s="317" t="s">
        <v>394</v>
      </c>
      <c r="S1871" s="276" t="s">
        <v>394</v>
      </c>
      <c r="T1871" s="303"/>
      <c r="AC1871" s="276" t="s">
        <v>394</v>
      </c>
      <c r="AF1871" s="276">
        <f>IFERROR(VLOOKUP(A1871,'[1]قوائم الترجمة'!AC$2:AD$2397,1,0),"م")</f>
        <v>120348</v>
      </c>
      <c r="AG1871" s="232"/>
      <c r="AH1871" s="233"/>
      <c r="AI1871" s="233"/>
      <c r="AJ1871" s="233"/>
      <c r="AL1871" s="267"/>
      <c r="AM1871" s="235"/>
      <c r="AO1871" s="236"/>
      <c r="AU1871" s="234"/>
    </row>
    <row r="1872" spans="1:47" ht="21" x14ac:dyDescent="0.4">
      <c r="A1872" s="278">
        <v>120350</v>
      </c>
      <c r="B1872" s="279" t="s">
        <v>6592</v>
      </c>
      <c r="C1872" s="279" t="s">
        <v>128</v>
      </c>
      <c r="D1872" s="279" t="s">
        <v>256</v>
      </c>
      <c r="E1872" s="279" t="s">
        <v>394</v>
      </c>
      <c r="F1872" s="303"/>
      <c r="G1872" s="303"/>
      <c r="H1872" s="279" t="s">
        <v>394</v>
      </c>
      <c r="I1872" s="279" t="s">
        <v>539</v>
      </c>
      <c r="J1872" s="279" t="s">
        <v>394</v>
      </c>
      <c r="K1872" s="279" t="s">
        <v>394</v>
      </c>
      <c r="L1872" s="279" t="s">
        <v>394</v>
      </c>
      <c r="M1872" s="279" t="s">
        <v>394</v>
      </c>
      <c r="N1872" s="279" t="s">
        <v>394</v>
      </c>
      <c r="O1872" s="279" t="s">
        <v>394</v>
      </c>
      <c r="P1872" s="315">
        <v>0</v>
      </c>
      <c r="Q1872" s="279" t="s">
        <v>394</v>
      </c>
      <c r="R1872" s="315" t="s">
        <v>394</v>
      </c>
      <c r="S1872" s="279" t="s">
        <v>394</v>
      </c>
      <c r="T1872" s="279" t="s">
        <v>394</v>
      </c>
      <c r="U1872" s="315" t="s">
        <v>394</v>
      </c>
      <c r="V1872" s="315" t="s">
        <v>394</v>
      </c>
      <c r="W1872" s="315" t="s">
        <v>394</v>
      </c>
      <c r="X1872" s="315" t="s">
        <v>394</v>
      </c>
      <c r="Y1872" s="281"/>
      <c r="Z1872" s="315" t="s">
        <v>394</v>
      </c>
      <c r="AA1872" s="315" t="s">
        <v>394</v>
      </c>
      <c r="AB1872" s="281"/>
      <c r="AC1872" s="279" t="s">
        <v>855</v>
      </c>
      <c r="AF1872" s="276" t="str">
        <f>IFERROR(VLOOKUP(A1872,'[1]قوائم الترجمة'!AC$2:AD$2397,1,0),"م")</f>
        <v>م</v>
      </c>
      <c r="AG1872" s="232"/>
      <c r="AH1872" s="233"/>
      <c r="AI1872" s="233"/>
      <c r="AJ1872" s="233"/>
      <c r="AL1872" s="267"/>
      <c r="AM1872" s="235"/>
      <c r="AU1872" s="234"/>
    </row>
    <row r="1873" spans="1:47" ht="21" x14ac:dyDescent="0.4">
      <c r="A1873" s="278">
        <v>120352</v>
      </c>
      <c r="B1873" s="279" t="s">
        <v>4590</v>
      </c>
      <c r="C1873" s="279" t="s">
        <v>68</v>
      </c>
      <c r="D1873" s="279" t="s">
        <v>239</v>
      </c>
      <c r="E1873" s="279" t="s">
        <v>5660</v>
      </c>
      <c r="F1873" s="279" t="s">
        <v>8984</v>
      </c>
      <c r="G1873" s="279" t="s">
        <v>402</v>
      </c>
      <c r="H1873" s="279" t="s">
        <v>425</v>
      </c>
      <c r="I1873" s="279" t="s">
        <v>61</v>
      </c>
      <c r="J1873" s="279" t="s">
        <v>403</v>
      </c>
      <c r="K1873" s="280">
        <v>1999</v>
      </c>
      <c r="L1873" s="279" t="s">
        <v>402</v>
      </c>
      <c r="M1873" s="279" t="s">
        <v>394</v>
      </c>
      <c r="N1873" s="279" t="s">
        <v>394</v>
      </c>
      <c r="O1873" s="279" t="s">
        <v>394</v>
      </c>
      <c r="P1873" s="315">
        <v>0</v>
      </c>
      <c r="Q1873" s="278"/>
      <c r="S1873" s="279" t="s">
        <v>394</v>
      </c>
      <c r="T1873" s="279" t="s">
        <v>394</v>
      </c>
      <c r="AC1873" s="279" t="s">
        <v>394</v>
      </c>
      <c r="AF1873" s="276">
        <f>IFERROR(VLOOKUP(A1873,'[1]قوائم الترجمة'!AC$2:AD$2397,1,0),"م")</f>
        <v>120352</v>
      </c>
      <c r="AG1873" s="232"/>
      <c r="AH1873" s="233"/>
      <c r="AI1873" s="233"/>
      <c r="AJ1873" s="233"/>
      <c r="AL1873" s="267"/>
      <c r="AM1873" s="235"/>
      <c r="AO1873" s="236"/>
      <c r="AU1873" s="234"/>
    </row>
    <row r="1874" spans="1:47" ht="21" x14ac:dyDescent="0.4">
      <c r="A1874" s="278">
        <v>120353</v>
      </c>
      <c r="B1874" s="279" t="s">
        <v>1259</v>
      </c>
      <c r="C1874" s="279" t="s">
        <v>2567</v>
      </c>
      <c r="D1874" s="279" t="s">
        <v>339</v>
      </c>
      <c r="E1874" s="279" t="s">
        <v>424</v>
      </c>
      <c r="F1874" s="279" t="s">
        <v>9212</v>
      </c>
      <c r="G1874" s="279" t="s">
        <v>402</v>
      </c>
      <c r="H1874" s="279" t="s">
        <v>425</v>
      </c>
      <c r="I1874" s="279" t="s">
        <v>538</v>
      </c>
      <c r="J1874" s="279" t="s">
        <v>403</v>
      </c>
      <c r="K1874" s="280">
        <v>2013</v>
      </c>
      <c r="L1874" s="279" t="s">
        <v>402</v>
      </c>
      <c r="M1874" s="279" t="s">
        <v>394</v>
      </c>
      <c r="N1874" s="279" t="s">
        <v>394</v>
      </c>
      <c r="O1874" s="279" t="s">
        <v>394</v>
      </c>
      <c r="P1874" s="315">
        <v>0</v>
      </c>
      <c r="Q1874" s="278"/>
      <c r="S1874" s="279" t="s">
        <v>394</v>
      </c>
      <c r="T1874" s="279" t="s">
        <v>394</v>
      </c>
      <c r="AC1874" s="279" t="s">
        <v>394</v>
      </c>
      <c r="AF1874" s="276">
        <f>IFERROR(VLOOKUP(A1874,'[1]قوائم الترجمة'!AC$2:AD$2397,1,0),"م")</f>
        <v>120353</v>
      </c>
      <c r="AG1874" s="232"/>
      <c r="AH1874" s="233"/>
      <c r="AI1874" s="233"/>
      <c r="AJ1874" s="233"/>
      <c r="AL1874" s="267"/>
      <c r="AM1874" s="235"/>
      <c r="AU1874" s="234"/>
    </row>
    <row r="1875" spans="1:47" ht="21" x14ac:dyDescent="0.4">
      <c r="A1875" s="275">
        <v>120357</v>
      </c>
      <c r="B1875" s="276" t="s">
        <v>1549</v>
      </c>
      <c r="C1875" s="276" t="s">
        <v>156</v>
      </c>
      <c r="D1875" s="276" t="s">
        <v>589</v>
      </c>
      <c r="E1875" s="276" t="s">
        <v>424</v>
      </c>
      <c r="F1875" s="276" t="s">
        <v>8378</v>
      </c>
      <c r="G1875" s="276" t="s">
        <v>402</v>
      </c>
      <c r="H1875" s="276" t="s">
        <v>425</v>
      </c>
      <c r="I1875" s="276" t="s">
        <v>67</v>
      </c>
      <c r="J1875" s="276" t="s">
        <v>426</v>
      </c>
      <c r="K1875" s="277">
        <v>0</v>
      </c>
      <c r="L1875" s="276" t="s">
        <v>417</v>
      </c>
      <c r="M1875" s="303"/>
      <c r="N1875" s="276" t="s">
        <v>394</v>
      </c>
      <c r="O1875" s="276" t="s">
        <v>394</v>
      </c>
      <c r="P1875" s="315">
        <v>0</v>
      </c>
      <c r="Q1875" s="303"/>
      <c r="R1875" s="317" t="s">
        <v>394</v>
      </c>
      <c r="S1875" s="276" t="s">
        <v>394</v>
      </c>
      <c r="T1875" s="303"/>
      <c r="AC1875" s="276" t="s">
        <v>394</v>
      </c>
      <c r="AF1875" s="276">
        <f>IFERROR(VLOOKUP(A1875,'[1]قوائم الترجمة'!AC$2:AD$2397,1,0),"م")</f>
        <v>120357</v>
      </c>
      <c r="AG1875" s="232"/>
      <c r="AH1875" s="233"/>
      <c r="AI1875" s="233"/>
      <c r="AJ1875" s="233"/>
      <c r="AL1875" s="267"/>
      <c r="AM1875" s="235"/>
      <c r="AO1875" s="236"/>
      <c r="AU1875" s="234"/>
    </row>
    <row r="1876" spans="1:47" ht="21" x14ac:dyDescent="0.4">
      <c r="A1876" s="278">
        <v>120358</v>
      </c>
      <c r="B1876" s="279" t="s">
        <v>7090</v>
      </c>
      <c r="C1876" s="279" t="s">
        <v>101</v>
      </c>
      <c r="D1876" s="279" t="s">
        <v>6029</v>
      </c>
      <c r="E1876" s="279" t="s">
        <v>394</v>
      </c>
      <c r="F1876" s="303"/>
      <c r="G1876" s="303"/>
      <c r="H1876" s="279" t="s">
        <v>394</v>
      </c>
      <c r="I1876" s="279" t="s">
        <v>539</v>
      </c>
      <c r="J1876" s="279" t="s">
        <v>394</v>
      </c>
      <c r="K1876" s="279" t="s">
        <v>394</v>
      </c>
      <c r="L1876" s="279" t="s">
        <v>394</v>
      </c>
      <c r="M1876" s="279" t="s">
        <v>394</v>
      </c>
      <c r="N1876" s="279" t="s">
        <v>394</v>
      </c>
      <c r="O1876" s="279" t="s">
        <v>394</v>
      </c>
      <c r="P1876" s="315">
        <v>0</v>
      </c>
      <c r="Q1876" s="279" t="s">
        <v>394</v>
      </c>
      <c r="R1876" s="315" t="s">
        <v>394</v>
      </c>
      <c r="S1876" s="279" t="s">
        <v>394</v>
      </c>
      <c r="T1876" s="279" t="s">
        <v>394</v>
      </c>
      <c r="U1876" s="315" t="s">
        <v>394</v>
      </c>
      <c r="V1876" s="315" t="s">
        <v>394</v>
      </c>
      <c r="W1876" s="315" t="s">
        <v>394</v>
      </c>
      <c r="X1876" s="315" t="s">
        <v>394</v>
      </c>
      <c r="Y1876" s="281"/>
      <c r="Z1876" s="315" t="s">
        <v>394</v>
      </c>
      <c r="AA1876" s="315" t="s">
        <v>394</v>
      </c>
      <c r="AB1876" s="281"/>
      <c r="AC1876" s="279" t="s">
        <v>855</v>
      </c>
      <c r="AF1876" s="276" t="str">
        <f>IFERROR(VLOOKUP(A1876,'[1]قوائم الترجمة'!AC$2:AD$2397,1,0),"م")</f>
        <v>م</v>
      </c>
      <c r="AG1876" s="232"/>
      <c r="AH1876" s="233"/>
      <c r="AI1876" s="233"/>
      <c r="AJ1876" s="233"/>
      <c r="AL1876" s="267"/>
      <c r="AM1876" s="235"/>
      <c r="AO1876" s="236"/>
      <c r="AU1876" s="234"/>
    </row>
    <row r="1877" spans="1:47" ht="21" x14ac:dyDescent="0.4">
      <c r="A1877" s="278">
        <v>120360</v>
      </c>
      <c r="B1877" s="279" t="s">
        <v>4589</v>
      </c>
      <c r="C1877" s="279" t="s">
        <v>122</v>
      </c>
      <c r="D1877" s="279" t="s">
        <v>329</v>
      </c>
      <c r="E1877" s="279" t="s">
        <v>394</v>
      </c>
      <c r="F1877" s="303"/>
      <c r="G1877" s="303"/>
      <c r="H1877" s="279" t="s">
        <v>394</v>
      </c>
      <c r="I1877" s="279" t="s">
        <v>61</v>
      </c>
      <c r="J1877" s="279" t="s">
        <v>394</v>
      </c>
      <c r="K1877" s="279" t="s">
        <v>394</v>
      </c>
      <c r="L1877" s="279" t="s">
        <v>394</v>
      </c>
      <c r="M1877" s="279" t="s">
        <v>394</v>
      </c>
      <c r="N1877" s="279" t="s">
        <v>394</v>
      </c>
      <c r="O1877" s="279" t="s">
        <v>394</v>
      </c>
      <c r="P1877" s="315">
        <v>0</v>
      </c>
      <c r="Q1877" s="279" t="s">
        <v>394</v>
      </c>
      <c r="R1877" s="315" t="s">
        <v>394</v>
      </c>
      <c r="S1877" s="279" t="s">
        <v>394</v>
      </c>
      <c r="T1877" s="279" t="s">
        <v>394</v>
      </c>
      <c r="U1877" s="315" t="s">
        <v>394</v>
      </c>
      <c r="V1877" s="315" t="s">
        <v>394</v>
      </c>
      <c r="W1877" s="315" t="s">
        <v>394</v>
      </c>
      <c r="X1877" s="315" t="s">
        <v>394</v>
      </c>
      <c r="Y1877" s="281"/>
      <c r="Z1877" s="315" t="s">
        <v>394</v>
      </c>
      <c r="AA1877" s="315" t="s">
        <v>394</v>
      </c>
      <c r="AB1877" s="281"/>
      <c r="AC1877" s="279" t="s">
        <v>394</v>
      </c>
      <c r="AF1877" s="276" t="str">
        <f>IFERROR(VLOOKUP(A1877,'[1]قوائم الترجمة'!AC$2:AD$2397,1,0),"م")</f>
        <v>م</v>
      </c>
      <c r="AG1877" s="232"/>
      <c r="AH1877" s="233"/>
      <c r="AI1877" s="233"/>
      <c r="AJ1877" s="233"/>
      <c r="AL1877" s="267"/>
      <c r="AM1877" s="235"/>
      <c r="AU1877" s="234"/>
    </row>
    <row r="1878" spans="1:47" ht="21" x14ac:dyDescent="0.4">
      <c r="A1878" s="278">
        <v>120361</v>
      </c>
      <c r="B1878" s="279" t="s">
        <v>6899</v>
      </c>
      <c r="C1878" s="279" t="s">
        <v>6900</v>
      </c>
      <c r="D1878" s="279" t="s">
        <v>319</v>
      </c>
      <c r="E1878" s="279" t="s">
        <v>394</v>
      </c>
      <c r="F1878" s="303"/>
      <c r="G1878" s="303"/>
      <c r="H1878" s="279" t="s">
        <v>394</v>
      </c>
      <c r="I1878" s="279" t="s">
        <v>539</v>
      </c>
      <c r="J1878" s="279" t="s">
        <v>394</v>
      </c>
      <c r="K1878" s="315" t="s">
        <v>394</v>
      </c>
      <c r="L1878" s="279" t="s">
        <v>394</v>
      </c>
      <c r="M1878" s="279" t="s">
        <v>394</v>
      </c>
      <c r="N1878" s="279" t="s">
        <v>394</v>
      </c>
      <c r="O1878" s="279" t="s">
        <v>394</v>
      </c>
      <c r="P1878" s="315">
        <v>0</v>
      </c>
      <c r="Q1878" s="279" t="s">
        <v>394</v>
      </c>
      <c r="R1878" s="315" t="s">
        <v>394</v>
      </c>
      <c r="S1878" s="279" t="s">
        <v>394</v>
      </c>
      <c r="T1878" s="279" t="s">
        <v>394</v>
      </c>
      <c r="U1878" s="315" t="s">
        <v>394</v>
      </c>
      <c r="V1878" s="315" t="s">
        <v>394</v>
      </c>
      <c r="W1878" s="315" t="s">
        <v>394</v>
      </c>
      <c r="X1878" s="315" t="s">
        <v>394</v>
      </c>
      <c r="Y1878" s="281"/>
      <c r="Z1878" s="315" t="s">
        <v>394</v>
      </c>
      <c r="AA1878" s="315" t="s">
        <v>394</v>
      </c>
      <c r="AB1878" s="281"/>
      <c r="AC1878" s="279" t="s">
        <v>855</v>
      </c>
      <c r="AF1878" s="276" t="str">
        <f>IFERROR(VLOOKUP(A1878,'[1]قوائم الترجمة'!AC$2:AD$2397,1,0),"م")</f>
        <v>م</v>
      </c>
      <c r="AG1878" s="232"/>
      <c r="AH1878" s="233"/>
      <c r="AI1878" s="233"/>
      <c r="AJ1878" s="233"/>
      <c r="AL1878" s="267"/>
      <c r="AM1878" s="235"/>
      <c r="AO1878" s="236"/>
      <c r="AU1878" s="234"/>
    </row>
    <row r="1879" spans="1:47" ht="21" x14ac:dyDescent="0.4">
      <c r="A1879" s="278">
        <v>120363</v>
      </c>
      <c r="B1879" s="279" t="s">
        <v>4588</v>
      </c>
      <c r="C1879" s="279" t="s">
        <v>116</v>
      </c>
      <c r="D1879" s="279" t="s">
        <v>785</v>
      </c>
      <c r="E1879" s="279" t="s">
        <v>394</v>
      </c>
      <c r="F1879" s="303"/>
      <c r="G1879" s="303"/>
      <c r="H1879" s="279" t="s">
        <v>394</v>
      </c>
      <c r="I1879" s="279" t="s">
        <v>539</v>
      </c>
      <c r="J1879" s="279" t="s">
        <v>394</v>
      </c>
      <c r="K1879" s="279" t="s">
        <v>394</v>
      </c>
      <c r="L1879" s="279" t="s">
        <v>394</v>
      </c>
      <c r="M1879" s="279" t="s">
        <v>394</v>
      </c>
      <c r="N1879" s="279" t="s">
        <v>394</v>
      </c>
      <c r="O1879" s="279" t="s">
        <v>394</v>
      </c>
      <c r="P1879" s="315">
        <v>0</v>
      </c>
      <c r="Q1879" s="279" t="s">
        <v>394</v>
      </c>
      <c r="R1879" s="315" t="s">
        <v>394</v>
      </c>
      <c r="S1879" s="279" t="s">
        <v>394</v>
      </c>
      <c r="T1879" s="279" t="s">
        <v>394</v>
      </c>
      <c r="U1879" s="315" t="s">
        <v>394</v>
      </c>
      <c r="V1879" s="315" t="s">
        <v>394</v>
      </c>
      <c r="W1879" s="315" t="s">
        <v>394</v>
      </c>
      <c r="X1879" s="315" t="s">
        <v>394</v>
      </c>
      <c r="Y1879" s="281"/>
      <c r="Z1879" s="315" t="s">
        <v>394</v>
      </c>
      <c r="AA1879" s="315" t="s">
        <v>394</v>
      </c>
      <c r="AB1879" s="281"/>
      <c r="AC1879" s="279" t="s">
        <v>855</v>
      </c>
      <c r="AF1879" s="276" t="str">
        <f>IFERROR(VLOOKUP(A1879,'[1]قوائم الترجمة'!AC$2:AD$2397,1,0),"م")</f>
        <v>م</v>
      </c>
      <c r="AG1879" s="232"/>
      <c r="AH1879" s="233"/>
      <c r="AI1879" s="233"/>
      <c r="AJ1879" s="233"/>
      <c r="AL1879" s="267"/>
      <c r="AM1879" s="235"/>
      <c r="AO1879" s="236"/>
      <c r="AU1879" s="234"/>
    </row>
    <row r="1880" spans="1:47" ht="21" x14ac:dyDescent="0.4">
      <c r="A1880" s="278">
        <v>120365</v>
      </c>
      <c r="B1880" s="279" t="s">
        <v>4587</v>
      </c>
      <c r="C1880" s="279" t="s">
        <v>588</v>
      </c>
      <c r="D1880" s="279" t="s">
        <v>287</v>
      </c>
      <c r="E1880" s="279" t="s">
        <v>394</v>
      </c>
      <c r="F1880" s="303"/>
      <c r="G1880" s="303"/>
      <c r="H1880" s="279" t="s">
        <v>394</v>
      </c>
      <c r="I1880" s="279" t="s">
        <v>540</v>
      </c>
      <c r="J1880" s="279" t="s">
        <v>394</v>
      </c>
      <c r="K1880" s="279" t="s">
        <v>394</v>
      </c>
      <c r="L1880" s="279" t="s">
        <v>394</v>
      </c>
      <c r="M1880" s="279" t="s">
        <v>394</v>
      </c>
      <c r="N1880" s="279" t="s">
        <v>394</v>
      </c>
      <c r="O1880" s="279" t="s">
        <v>394</v>
      </c>
      <c r="P1880" s="315">
        <v>0</v>
      </c>
      <c r="Q1880" s="279" t="s">
        <v>394</v>
      </c>
      <c r="R1880" s="315" t="s">
        <v>394</v>
      </c>
      <c r="S1880" s="279" t="s">
        <v>394</v>
      </c>
      <c r="T1880" s="279" t="s">
        <v>394</v>
      </c>
      <c r="U1880" s="315" t="s">
        <v>394</v>
      </c>
      <c r="V1880" s="315" t="s">
        <v>394</v>
      </c>
      <c r="W1880" s="315" t="s">
        <v>394</v>
      </c>
      <c r="X1880" s="315" t="s">
        <v>394</v>
      </c>
      <c r="Y1880" s="281"/>
      <c r="Z1880" s="315" t="s">
        <v>394</v>
      </c>
      <c r="AA1880" s="315" t="s">
        <v>394</v>
      </c>
      <c r="AB1880" s="281"/>
      <c r="AC1880" s="279" t="s">
        <v>855</v>
      </c>
      <c r="AF1880" s="276" t="str">
        <f>IFERROR(VLOOKUP(A1880,'[1]قوائم الترجمة'!AC$2:AD$2397,1,0),"م")</f>
        <v>م</v>
      </c>
      <c r="AG1880" s="232"/>
      <c r="AH1880" s="233"/>
      <c r="AI1880" s="233"/>
      <c r="AJ1880" s="233"/>
      <c r="AL1880" s="267"/>
      <c r="AM1880" s="235"/>
      <c r="AU1880" s="234"/>
    </row>
    <row r="1881" spans="1:47" ht="21" x14ac:dyDescent="0.4">
      <c r="A1881" s="278">
        <v>120367</v>
      </c>
      <c r="B1881" s="279" t="s">
        <v>4586</v>
      </c>
      <c r="C1881" s="279" t="s">
        <v>190</v>
      </c>
      <c r="D1881" s="279" t="s">
        <v>267</v>
      </c>
      <c r="E1881" s="279" t="s">
        <v>424</v>
      </c>
      <c r="F1881" s="279" t="s">
        <v>8378</v>
      </c>
      <c r="G1881" s="279" t="s">
        <v>8379</v>
      </c>
      <c r="H1881" s="279" t="s">
        <v>7215</v>
      </c>
      <c r="I1881" s="279" t="s">
        <v>67</v>
      </c>
      <c r="J1881" s="279" t="s">
        <v>7215</v>
      </c>
      <c r="K1881" s="280">
        <v>0</v>
      </c>
      <c r="L1881" s="279" t="s">
        <v>7215</v>
      </c>
      <c r="M1881" s="279" t="s">
        <v>394</v>
      </c>
      <c r="N1881" s="279" t="s">
        <v>394</v>
      </c>
      <c r="O1881" s="279" t="s">
        <v>394</v>
      </c>
      <c r="P1881" s="315">
        <v>0</v>
      </c>
      <c r="Q1881" s="278"/>
      <c r="S1881" s="279" t="s">
        <v>394</v>
      </c>
      <c r="T1881" s="279" t="s">
        <v>394</v>
      </c>
      <c r="AC1881" s="279" t="s">
        <v>394</v>
      </c>
      <c r="AF1881" s="276">
        <f>IFERROR(VLOOKUP(A1881,'[1]قوائم الترجمة'!AC$2:AD$2397,1,0),"م")</f>
        <v>120367</v>
      </c>
      <c r="AG1881" s="245"/>
      <c r="AH1881" s="246"/>
      <c r="AI1881" s="246"/>
      <c r="AJ1881" s="246"/>
      <c r="AL1881" s="267"/>
      <c r="AM1881" s="235"/>
      <c r="AO1881" s="236"/>
      <c r="AU1881" s="234"/>
    </row>
    <row r="1882" spans="1:47" ht="21" x14ac:dyDescent="0.4">
      <c r="A1882" s="278">
        <v>120369</v>
      </c>
      <c r="B1882" s="279" t="s">
        <v>4585</v>
      </c>
      <c r="C1882" s="279" t="s">
        <v>68</v>
      </c>
      <c r="D1882" s="279" t="s">
        <v>942</v>
      </c>
      <c r="E1882" s="279" t="s">
        <v>5660</v>
      </c>
      <c r="F1882" s="279" t="s">
        <v>9284</v>
      </c>
      <c r="G1882" s="279" t="s">
        <v>8168</v>
      </c>
      <c r="H1882" s="279" t="s">
        <v>425</v>
      </c>
      <c r="I1882" s="279" t="s">
        <v>61</v>
      </c>
      <c r="J1882" s="279" t="s">
        <v>403</v>
      </c>
      <c r="K1882" s="280">
        <v>2008</v>
      </c>
      <c r="L1882" s="279" t="s">
        <v>404</v>
      </c>
      <c r="M1882" s="279" t="s">
        <v>394</v>
      </c>
      <c r="N1882" s="279"/>
      <c r="O1882" s="279" t="s">
        <v>394</v>
      </c>
      <c r="P1882" s="315">
        <v>0</v>
      </c>
      <c r="Q1882" s="278"/>
      <c r="S1882" s="279" t="s">
        <v>394</v>
      </c>
      <c r="T1882" s="279" t="s">
        <v>394</v>
      </c>
      <c r="AC1882" s="279" t="s">
        <v>394</v>
      </c>
      <c r="AF1882" s="276">
        <f>IFERROR(VLOOKUP(A1882,'[1]قوائم الترجمة'!AC$2:AD$2397,1,0),"م")</f>
        <v>120369</v>
      </c>
      <c r="AG1882" s="232"/>
      <c r="AH1882" s="233"/>
      <c r="AI1882" s="233"/>
      <c r="AJ1882" s="233"/>
      <c r="AL1882" s="267"/>
      <c r="AM1882" s="235"/>
      <c r="AO1882" s="236"/>
      <c r="AU1882" s="234"/>
    </row>
    <row r="1883" spans="1:47" ht="21" x14ac:dyDescent="0.4">
      <c r="A1883" s="278">
        <v>120370</v>
      </c>
      <c r="B1883" s="279" t="s">
        <v>5936</v>
      </c>
      <c r="C1883" s="279" t="s">
        <v>62</v>
      </c>
      <c r="D1883" s="279" t="s">
        <v>261</v>
      </c>
      <c r="E1883" s="279" t="s">
        <v>394</v>
      </c>
      <c r="F1883" s="303"/>
      <c r="G1883" s="303"/>
      <c r="H1883" s="279" t="s">
        <v>394</v>
      </c>
      <c r="I1883" s="279" t="s">
        <v>539</v>
      </c>
      <c r="J1883" s="279" t="s">
        <v>394</v>
      </c>
      <c r="K1883" s="279" t="s">
        <v>394</v>
      </c>
      <c r="L1883" s="279" t="s">
        <v>394</v>
      </c>
      <c r="M1883" s="279" t="s">
        <v>394</v>
      </c>
      <c r="N1883" s="279" t="s">
        <v>394</v>
      </c>
      <c r="O1883" s="279" t="s">
        <v>394</v>
      </c>
      <c r="P1883" s="315">
        <v>0</v>
      </c>
      <c r="Q1883" s="279" t="s">
        <v>394</v>
      </c>
      <c r="R1883" s="315" t="s">
        <v>394</v>
      </c>
      <c r="S1883" s="279" t="s">
        <v>394</v>
      </c>
      <c r="T1883" s="279" t="s">
        <v>394</v>
      </c>
      <c r="U1883" s="315" t="s">
        <v>394</v>
      </c>
      <c r="V1883" s="315" t="s">
        <v>394</v>
      </c>
      <c r="W1883" s="315" t="s">
        <v>394</v>
      </c>
      <c r="X1883" s="315" t="s">
        <v>394</v>
      </c>
      <c r="Y1883" s="281"/>
      <c r="Z1883" s="315" t="s">
        <v>394</v>
      </c>
      <c r="AA1883" s="315" t="s">
        <v>394</v>
      </c>
      <c r="AB1883" s="281"/>
      <c r="AC1883" s="279" t="s">
        <v>855</v>
      </c>
      <c r="AF1883" s="276" t="str">
        <f>IFERROR(VLOOKUP(A1883,'[1]قوائم الترجمة'!AC$2:AD$2397,1,0),"م")</f>
        <v>م</v>
      </c>
      <c r="AG1883" s="232"/>
      <c r="AH1883" s="233"/>
      <c r="AI1883" s="233"/>
      <c r="AJ1883" s="233"/>
      <c r="AL1883" s="267"/>
      <c r="AM1883" s="235"/>
      <c r="AU1883" s="234"/>
    </row>
    <row r="1884" spans="1:47" ht="21" x14ac:dyDescent="0.4">
      <c r="A1884" s="278">
        <v>120371</v>
      </c>
      <c r="B1884" s="279" t="s">
        <v>4584</v>
      </c>
      <c r="C1884" s="279" t="s">
        <v>466</v>
      </c>
      <c r="D1884" s="279" t="s">
        <v>280</v>
      </c>
      <c r="E1884" s="279" t="s">
        <v>5660</v>
      </c>
      <c r="F1884" s="279" t="s">
        <v>9285</v>
      </c>
      <c r="G1884" s="279" t="s">
        <v>402</v>
      </c>
      <c r="H1884" s="279" t="s">
        <v>425</v>
      </c>
      <c r="I1884" s="279" t="s">
        <v>61</v>
      </c>
      <c r="J1884" s="279" t="s">
        <v>7215</v>
      </c>
      <c r="K1884" s="280">
        <v>0</v>
      </c>
      <c r="L1884" s="279" t="s">
        <v>7215</v>
      </c>
      <c r="M1884" s="279" t="s">
        <v>394</v>
      </c>
      <c r="N1884" s="279"/>
      <c r="O1884" s="279" t="s">
        <v>394</v>
      </c>
      <c r="P1884" s="315">
        <v>0</v>
      </c>
      <c r="Q1884" s="278"/>
      <c r="S1884" s="279" t="s">
        <v>394</v>
      </c>
      <c r="T1884" s="279" t="s">
        <v>394</v>
      </c>
      <c r="AC1884" s="279" t="s">
        <v>855</v>
      </c>
      <c r="AF1884" s="276">
        <f>IFERROR(VLOOKUP(A1884,'[1]قوائم الترجمة'!AC$2:AD$2397,1,0),"م")</f>
        <v>120371</v>
      </c>
      <c r="AG1884" s="232"/>
      <c r="AH1884" s="233"/>
      <c r="AI1884" s="233"/>
      <c r="AJ1884" s="233"/>
      <c r="AL1884" s="267"/>
      <c r="AM1884" s="235"/>
      <c r="AU1884" s="234"/>
    </row>
    <row r="1885" spans="1:47" ht="21" x14ac:dyDescent="0.4">
      <c r="A1885" s="278">
        <v>120375</v>
      </c>
      <c r="B1885" s="279" t="s">
        <v>5626</v>
      </c>
      <c r="C1885" s="279" t="s">
        <v>665</v>
      </c>
      <c r="D1885" s="279" t="s">
        <v>256</v>
      </c>
      <c r="E1885" s="279" t="s">
        <v>394</v>
      </c>
      <c r="F1885" s="303"/>
      <c r="G1885" s="303"/>
      <c r="H1885" s="279" t="s">
        <v>394</v>
      </c>
      <c r="I1885" s="279" t="s">
        <v>539</v>
      </c>
      <c r="J1885" s="279" t="s">
        <v>394</v>
      </c>
      <c r="K1885" s="279" t="s">
        <v>394</v>
      </c>
      <c r="L1885" s="279" t="s">
        <v>394</v>
      </c>
      <c r="M1885" s="279" t="s">
        <v>394</v>
      </c>
      <c r="N1885" s="279" t="s">
        <v>394</v>
      </c>
      <c r="O1885" s="279" t="s">
        <v>394</v>
      </c>
      <c r="P1885" s="315">
        <v>0</v>
      </c>
      <c r="Q1885" s="279" t="s">
        <v>394</v>
      </c>
      <c r="R1885" s="315" t="s">
        <v>394</v>
      </c>
      <c r="S1885" s="279" t="s">
        <v>394</v>
      </c>
      <c r="T1885" s="279" t="s">
        <v>394</v>
      </c>
      <c r="U1885" s="315" t="s">
        <v>394</v>
      </c>
      <c r="V1885" s="315" t="s">
        <v>394</v>
      </c>
      <c r="W1885" s="315" t="s">
        <v>394</v>
      </c>
      <c r="X1885" s="315" t="s">
        <v>394</v>
      </c>
      <c r="Y1885" s="281"/>
      <c r="Z1885" s="315" t="s">
        <v>394</v>
      </c>
      <c r="AA1885" s="315" t="s">
        <v>394</v>
      </c>
      <c r="AB1885" s="281"/>
      <c r="AC1885" s="279" t="s">
        <v>855</v>
      </c>
      <c r="AF1885" s="276" t="str">
        <f>IFERROR(VLOOKUP(A1885,'[1]قوائم الترجمة'!AC$2:AD$2397,1,0),"م")</f>
        <v>م</v>
      </c>
      <c r="AG1885" s="232"/>
      <c r="AH1885" s="233"/>
      <c r="AI1885" s="233"/>
      <c r="AJ1885" s="233"/>
      <c r="AL1885" s="267"/>
      <c r="AM1885" s="235"/>
      <c r="AU1885" s="234"/>
    </row>
    <row r="1886" spans="1:47" ht="21" x14ac:dyDescent="0.4">
      <c r="A1886" s="278">
        <v>120378</v>
      </c>
      <c r="B1886" s="279" t="s">
        <v>4583</v>
      </c>
      <c r="C1886" s="279" t="s">
        <v>525</v>
      </c>
      <c r="D1886" s="279" t="s">
        <v>765</v>
      </c>
      <c r="E1886" s="279" t="s">
        <v>394</v>
      </c>
      <c r="F1886" s="303"/>
      <c r="G1886" s="303"/>
      <c r="H1886" s="279" t="s">
        <v>394</v>
      </c>
      <c r="I1886" s="279" t="s">
        <v>539</v>
      </c>
      <c r="J1886" s="279" t="s">
        <v>394</v>
      </c>
      <c r="K1886" s="315" t="s">
        <v>394</v>
      </c>
      <c r="L1886" s="279" t="s">
        <v>394</v>
      </c>
      <c r="M1886" s="279" t="s">
        <v>394</v>
      </c>
      <c r="N1886" s="279" t="s">
        <v>394</v>
      </c>
      <c r="O1886" s="279" t="s">
        <v>394</v>
      </c>
      <c r="P1886" s="315">
        <v>0</v>
      </c>
      <c r="Q1886" s="279" t="s">
        <v>394</v>
      </c>
      <c r="R1886" s="315" t="s">
        <v>394</v>
      </c>
      <c r="S1886" s="279" t="s">
        <v>394</v>
      </c>
      <c r="T1886" s="279" t="s">
        <v>394</v>
      </c>
      <c r="U1886" s="315" t="s">
        <v>394</v>
      </c>
      <c r="V1886" s="315" t="s">
        <v>394</v>
      </c>
      <c r="W1886" s="315" t="s">
        <v>394</v>
      </c>
      <c r="X1886" s="315" t="s">
        <v>394</v>
      </c>
      <c r="Y1886" s="281"/>
      <c r="Z1886" s="315" t="s">
        <v>394</v>
      </c>
      <c r="AA1886" s="315" t="s">
        <v>394</v>
      </c>
      <c r="AB1886" s="281"/>
      <c r="AC1886" s="279" t="s">
        <v>855</v>
      </c>
      <c r="AF1886" s="276" t="str">
        <f>IFERROR(VLOOKUP(A1886,'[1]قوائم الترجمة'!AC$2:AD$2397,1,0),"م")</f>
        <v>م</v>
      </c>
      <c r="AG1886" s="232"/>
      <c r="AH1886" s="233"/>
      <c r="AI1886" s="233"/>
      <c r="AJ1886" s="233"/>
      <c r="AL1886" s="267"/>
      <c r="AM1886" s="235"/>
      <c r="AO1886" s="236"/>
      <c r="AU1886" s="234"/>
    </row>
    <row r="1887" spans="1:47" ht="21" x14ac:dyDescent="0.4">
      <c r="A1887" s="278">
        <v>120380</v>
      </c>
      <c r="B1887" s="279" t="s">
        <v>8000</v>
      </c>
      <c r="C1887" s="279" t="s">
        <v>633</v>
      </c>
      <c r="D1887" s="279" t="s">
        <v>327</v>
      </c>
      <c r="E1887" s="279" t="s">
        <v>394</v>
      </c>
      <c r="F1887" s="303"/>
      <c r="G1887" s="303"/>
      <c r="H1887" s="279" t="s">
        <v>394</v>
      </c>
      <c r="I1887" s="279" t="s">
        <v>539</v>
      </c>
      <c r="J1887" s="279" t="s">
        <v>394</v>
      </c>
      <c r="K1887" s="279" t="s">
        <v>394</v>
      </c>
      <c r="L1887" s="279" t="s">
        <v>394</v>
      </c>
      <c r="M1887" s="279" t="s">
        <v>394</v>
      </c>
      <c r="N1887" s="279" t="s">
        <v>394</v>
      </c>
      <c r="O1887" s="279" t="s">
        <v>394</v>
      </c>
      <c r="P1887" s="315">
        <v>0</v>
      </c>
      <c r="Q1887" s="279" t="s">
        <v>394</v>
      </c>
      <c r="R1887" s="315" t="s">
        <v>394</v>
      </c>
      <c r="S1887" s="279" t="s">
        <v>394</v>
      </c>
      <c r="T1887" s="279" t="s">
        <v>394</v>
      </c>
      <c r="U1887" s="315" t="s">
        <v>394</v>
      </c>
      <c r="V1887" s="315" t="s">
        <v>394</v>
      </c>
      <c r="W1887" s="315" t="s">
        <v>394</v>
      </c>
      <c r="X1887" s="315" t="s">
        <v>394</v>
      </c>
      <c r="Y1887" s="281"/>
      <c r="Z1887" s="315" t="s">
        <v>394</v>
      </c>
      <c r="AA1887" s="315" t="s">
        <v>394</v>
      </c>
      <c r="AB1887" s="281"/>
      <c r="AC1887" s="279" t="s">
        <v>855</v>
      </c>
      <c r="AF1887" s="276" t="str">
        <f>IFERROR(VLOOKUP(A1887,'[1]قوائم الترجمة'!AC$2:AD$2397,1,0),"م")</f>
        <v>م</v>
      </c>
      <c r="AG1887" s="232"/>
      <c r="AH1887" s="233"/>
      <c r="AI1887" s="233"/>
      <c r="AJ1887" s="233"/>
      <c r="AL1887" s="267"/>
      <c r="AM1887" s="235"/>
      <c r="AO1887" s="236"/>
      <c r="AU1887" s="234"/>
    </row>
    <row r="1888" spans="1:47" ht="21" x14ac:dyDescent="0.4">
      <c r="A1888" s="278">
        <v>120386</v>
      </c>
      <c r="B1888" s="279" t="s">
        <v>1187</v>
      </c>
      <c r="C1888" s="279" t="s">
        <v>194</v>
      </c>
      <c r="D1888" s="279" t="s">
        <v>294</v>
      </c>
      <c r="E1888" s="279" t="s">
        <v>394</v>
      </c>
      <c r="F1888" s="303"/>
      <c r="G1888" s="303"/>
      <c r="H1888" s="279" t="s">
        <v>394</v>
      </c>
      <c r="I1888" s="279" t="s">
        <v>540</v>
      </c>
      <c r="J1888" s="279" t="s">
        <v>394</v>
      </c>
      <c r="K1888" s="279" t="s">
        <v>394</v>
      </c>
      <c r="L1888" s="279" t="s">
        <v>394</v>
      </c>
      <c r="M1888" s="279" t="s">
        <v>394</v>
      </c>
      <c r="N1888" s="279" t="s">
        <v>394</v>
      </c>
      <c r="O1888" s="279" t="s">
        <v>394</v>
      </c>
      <c r="P1888" s="315">
        <v>0</v>
      </c>
      <c r="Q1888" s="279" t="s">
        <v>394</v>
      </c>
      <c r="R1888" s="315" t="s">
        <v>394</v>
      </c>
      <c r="S1888" s="279" t="s">
        <v>394</v>
      </c>
      <c r="T1888" s="279" t="s">
        <v>394</v>
      </c>
      <c r="U1888" s="315" t="s">
        <v>394</v>
      </c>
      <c r="V1888" s="315" t="s">
        <v>394</v>
      </c>
      <c r="W1888" s="315" t="s">
        <v>394</v>
      </c>
      <c r="X1888" s="315" t="s">
        <v>394</v>
      </c>
      <c r="Y1888" s="281"/>
      <c r="Z1888" s="315" t="s">
        <v>394</v>
      </c>
      <c r="AA1888" s="315" t="s">
        <v>394</v>
      </c>
      <c r="AB1888" s="281"/>
      <c r="AC1888" s="279" t="s">
        <v>394</v>
      </c>
      <c r="AF1888" s="276" t="str">
        <f>IFERROR(VLOOKUP(A1888,'[1]قوائم الترجمة'!AC$2:AD$2397,1,0),"م")</f>
        <v>م</v>
      </c>
      <c r="AG1888" s="232"/>
      <c r="AH1888" s="233"/>
      <c r="AI1888" s="233"/>
      <c r="AJ1888" s="233"/>
      <c r="AL1888" s="267"/>
      <c r="AM1888" s="235"/>
      <c r="AU1888" s="234"/>
    </row>
    <row r="1889" spans="1:47" ht="21" x14ac:dyDescent="0.4">
      <c r="A1889" s="278">
        <v>120388</v>
      </c>
      <c r="B1889" s="279" t="s">
        <v>5664</v>
      </c>
      <c r="C1889" s="279" t="s">
        <v>167</v>
      </c>
      <c r="D1889" s="279" t="s">
        <v>332</v>
      </c>
      <c r="E1889" s="279" t="s">
        <v>394</v>
      </c>
      <c r="F1889" s="303"/>
      <c r="G1889" s="303"/>
      <c r="H1889" s="279" t="s">
        <v>394</v>
      </c>
      <c r="I1889" s="279" t="s">
        <v>539</v>
      </c>
      <c r="J1889" s="279" t="s">
        <v>394</v>
      </c>
      <c r="K1889" s="279" t="s">
        <v>394</v>
      </c>
      <c r="L1889" s="279" t="s">
        <v>394</v>
      </c>
      <c r="M1889" s="279" t="s">
        <v>394</v>
      </c>
      <c r="N1889" s="279" t="s">
        <v>394</v>
      </c>
      <c r="O1889" s="279" t="s">
        <v>394</v>
      </c>
      <c r="P1889" s="315">
        <v>0</v>
      </c>
      <c r="Q1889" s="279" t="s">
        <v>394</v>
      </c>
      <c r="R1889" s="315" t="s">
        <v>394</v>
      </c>
      <c r="S1889" s="279" t="s">
        <v>394</v>
      </c>
      <c r="T1889" s="279" t="s">
        <v>394</v>
      </c>
      <c r="U1889" s="315" t="s">
        <v>394</v>
      </c>
      <c r="V1889" s="315" t="s">
        <v>394</v>
      </c>
      <c r="W1889" s="315" t="s">
        <v>394</v>
      </c>
      <c r="X1889" s="315" t="s">
        <v>394</v>
      </c>
      <c r="Y1889" s="281"/>
      <c r="Z1889" s="315" t="s">
        <v>394</v>
      </c>
      <c r="AA1889" s="315" t="s">
        <v>394</v>
      </c>
      <c r="AB1889" s="281"/>
      <c r="AC1889" s="279" t="s">
        <v>855</v>
      </c>
      <c r="AF1889" s="276" t="str">
        <f>IFERROR(VLOOKUP(A1889,'[1]قوائم الترجمة'!AC$2:AD$2397,1,0),"م")</f>
        <v>م</v>
      </c>
      <c r="AG1889" s="232"/>
      <c r="AH1889" s="233"/>
      <c r="AI1889" s="233"/>
      <c r="AJ1889" s="233"/>
      <c r="AL1889" s="267"/>
      <c r="AM1889" s="235"/>
      <c r="AO1889" s="236"/>
      <c r="AU1889" s="234"/>
    </row>
    <row r="1890" spans="1:47" ht="21" x14ac:dyDescent="0.4">
      <c r="A1890" s="278">
        <v>120390</v>
      </c>
      <c r="B1890" s="279" t="s">
        <v>6497</v>
      </c>
      <c r="C1890" s="279" t="s">
        <v>550</v>
      </c>
      <c r="D1890" s="279" t="s">
        <v>252</v>
      </c>
      <c r="E1890" s="279" t="s">
        <v>394</v>
      </c>
      <c r="F1890" s="303"/>
      <c r="G1890" s="303"/>
      <c r="H1890" s="279" t="s">
        <v>394</v>
      </c>
      <c r="I1890" s="279" t="s">
        <v>539</v>
      </c>
      <c r="J1890" s="279" t="s">
        <v>394</v>
      </c>
      <c r="K1890" s="279" t="s">
        <v>394</v>
      </c>
      <c r="L1890" s="279" t="s">
        <v>394</v>
      </c>
      <c r="M1890" s="279" t="s">
        <v>394</v>
      </c>
      <c r="N1890" s="279" t="s">
        <v>394</v>
      </c>
      <c r="O1890" s="279" t="s">
        <v>394</v>
      </c>
      <c r="P1890" s="315">
        <v>0</v>
      </c>
      <c r="Q1890" s="279" t="s">
        <v>394</v>
      </c>
      <c r="R1890" s="315" t="s">
        <v>394</v>
      </c>
      <c r="S1890" s="279" t="s">
        <v>394</v>
      </c>
      <c r="T1890" s="279" t="s">
        <v>394</v>
      </c>
      <c r="U1890" s="315" t="s">
        <v>394</v>
      </c>
      <c r="V1890" s="315" t="s">
        <v>394</v>
      </c>
      <c r="W1890" s="315" t="s">
        <v>394</v>
      </c>
      <c r="X1890" s="315" t="s">
        <v>394</v>
      </c>
      <c r="Y1890" s="281"/>
      <c r="Z1890" s="315" t="s">
        <v>394</v>
      </c>
      <c r="AA1890" s="315" t="s">
        <v>394</v>
      </c>
      <c r="AB1890" s="281"/>
      <c r="AC1890" s="279" t="s">
        <v>855</v>
      </c>
      <c r="AF1890" s="276" t="str">
        <f>IFERROR(VLOOKUP(A1890,'[1]قوائم الترجمة'!AC$2:AD$2397,1,0),"م")</f>
        <v>م</v>
      </c>
      <c r="AG1890" s="232"/>
      <c r="AH1890" s="233"/>
      <c r="AI1890" s="233"/>
      <c r="AJ1890" s="233"/>
      <c r="AL1890" s="267"/>
      <c r="AM1890" s="235"/>
      <c r="AO1890" s="236"/>
      <c r="AU1890" s="234"/>
    </row>
    <row r="1891" spans="1:47" ht="21" x14ac:dyDescent="0.4">
      <c r="A1891" s="278">
        <v>120391</v>
      </c>
      <c r="B1891" s="279" t="s">
        <v>4581</v>
      </c>
      <c r="C1891" s="279" t="s">
        <v>575</v>
      </c>
      <c r="D1891" s="279" t="s">
        <v>4582</v>
      </c>
      <c r="E1891" s="279" t="s">
        <v>424</v>
      </c>
      <c r="F1891" s="279" t="s">
        <v>9286</v>
      </c>
      <c r="G1891" s="279" t="s">
        <v>8124</v>
      </c>
      <c r="H1891" s="279" t="s">
        <v>425</v>
      </c>
      <c r="I1891" s="279" t="s">
        <v>67</v>
      </c>
      <c r="J1891" s="279" t="s">
        <v>403</v>
      </c>
      <c r="K1891" s="280">
        <v>2016</v>
      </c>
      <c r="L1891" s="279" t="s">
        <v>414</v>
      </c>
      <c r="M1891" s="279" t="s">
        <v>394</v>
      </c>
      <c r="N1891" s="279" t="s">
        <v>394</v>
      </c>
      <c r="O1891" s="279" t="s">
        <v>394</v>
      </c>
      <c r="P1891" s="315">
        <v>0</v>
      </c>
      <c r="Q1891" s="278"/>
      <c r="S1891" s="279" t="s">
        <v>394</v>
      </c>
      <c r="T1891" s="279" t="s">
        <v>394</v>
      </c>
      <c r="AC1891" s="279" t="s">
        <v>394</v>
      </c>
      <c r="AF1891" s="276">
        <f>IFERROR(VLOOKUP(A1891,'[1]قوائم الترجمة'!AC$2:AD$2397,1,0),"م")</f>
        <v>120391</v>
      </c>
      <c r="AG1891" s="232"/>
      <c r="AH1891" s="233"/>
      <c r="AI1891" s="233"/>
      <c r="AJ1891" s="233"/>
      <c r="AL1891" s="267"/>
      <c r="AM1891" s="235"/>
      <c r="AO1891" s="236"/>
      <c r="AU1891" s="234"/>
    </row>
    <row r="1892" spans="1:47" ht="21" x14ac:dyDescent="0.4">
      <c r="A1892" s="278">
        <v>120392</v>
      </c>
      <c r="B1892" s="279" t="s">
        <v>7307</v>
      </c>
      <c r="C1892" s="279" t="s">
        <v>4419</v>
      </c>
      <c r="D1892" s="279" t="s">
        <v>290</v>
      </c>
      <c r="E1892" s="279" t="s">
        <v>394</v>
      </c>
      <c r="F1892" s="303"/>
      <c r="G1892" s="303"/>
      <c r="H1892" s="279" t="s">
        <v>394</v>
      </c>
      <c r="I1892" s="279" t="s">
        <v>539</v>
      </c>
      <c r="J1892" s="279" t="s">
        <v>394</v>
      </c>
      <c r="K1892" s="279" t="s">
        <v>394</v>
      </c>
      <c r="L1892" s="279" t="s">
        <v>394</v>
      </c>
      <c r="M1892" s="279" t="s">
        <v>394</v>
      </c>
      <c r="N1892" s="279" t="s">
        <v>394</v>
      </c>
      <c r="O1892" s="279" t="s">
        <v>394</v>
      </c>
      <c r="P1892" s="315">
        <v>0</v>
      </c>
      <c r="Q1892" s="279" t="s">
        <v>394</v>
      </c>
      <c r="R1892" s="315" t="s">
        <v>394</v>
      </c>
      <c r="S1892" s="279" t="s">
        <v>394</v>
      </c>
      <c r="T1892" s="279" t="s">
        <v>394</v>
      </c>
      <c r="U1892" s="315" t="s">
        <v>394</v>
      </c>
      <c r="V1892" s="315" t="s">
        <v>394</v>
      </c>
      <c r="W1892" s="315" t="s">
        <v>394</v>
      </c>
      <c r="X1892" s="315" t="s">
        <v>394</v>
      </c>
      <c r="Y1892" s="281"/>
      <c r="Z1892" s="315" t="s">
        <v>394</v>
      </c>
      <c r="AA1892" s="315" t="s">
        <v>394</v>
      </c>
      <c r="AB1892" s="281"/>
      <c r="AC1892" s="279" t="s">
        <v>855</v>
      </c>
      <c r="AF1892" s="276" t="str">
        <f>IFERROR(VLOOKUP(A1892,'[1]قوائم الترجمة'!AC$2:AD$2397,1,0),"م")</f>
        <v>م</v>
      </c>
      <c r="AG1892" s="232"/>
      <c r="AH1892" s="233"/>
      <c r="AI1892" s="233"/>
      <c r="AJ1892" s="233"/>
      <c r="AL1892" s="267"/>
      <c r="AM1892" s="235"/>
      <c r="AO1892" s="236"/>
      <c r="AU1892" s="234"/>
    </row>
    <row r="1893" spans="1:47" ht="21" x14ac:dyDescent="0.4">
      <c r="A1893" s="278">
        <v>120393</v>
      </c>
      <c r="B1893" s="279" t="s">
        <v>4580</v>
      </c>
      <c r="C1893" s="279" t="s">
        <v>100</v>
      </c>
      <c r="D1893" s="279" t="s">
        <v>581</v>
      </c>
      <c r="E1893" s="279" t="s">
        <v>424</v>
      </c>
      <c r="F1893" s="279" t="s">
        <v>8760</v>
      </c>
      <c r="G1893" s="279" t="s">
        <v>402</v>
      </c>
      <c r="H1893" s="279" t="s">
        <v>425</v>
      </c>
      <c r="I1893" s="279" t="s">
        <v>541</v>
      </c>
      <c r="J1893" s="279" t="s">
        <v>403</v>
      </c>
      <c r="K1893" s="280">
        <v>2018</v>
      </c>
      <c r="L1893" s="279" t="s">
        <v>402</v>
      </c>
      <c r="M1893" s="279" t="s">
        <v>394</v>
      </c>
      <c r="N1893" s="279" t="s">
        <v>394</v>
      </c>
      <c r="O1893" s="279" t="s">
        <v>394</v>
      </c>
      <c r="P1893" s="315">
        <v>0</v>
      </c>
      <c r="Q1893" s="278"/>
      <c r="S1893" s="279" t="s">
        <v>394</v>
      </c>
      <c r="T1893" s="279" t="s">
        <v>394</v>
      </c>
      <c r="AC1893" s="279" t="s">
        <v>855</v>
      </c>
      <c r="AF1893" s="276">
        <f>IFERROR(VLOOKUP(A1893,'[1]قوائم الترجمة'!AC$2:AD$2397,1,0),"م")</f>
        <v>120393</v>
      </c>
      <c r="AG1893" s="232"/>
      <c r="AH1893" s="233"/>
      <c r="AI1893" s="233"/>
      <c r="AJ1893" s="233"/>
      <c r="AL1893" s="267"/>
      <c r="AM1893" s="235"/>
      <c r="AU1893" s="234"/>
    </row>
    <row r="1894" spans="1:47" ht="21" x14ac:dyDescent="0.4">
      <c r="A1894" s="278">
        <v>120394</v>
      </c>
      <c r="B1894" s="279" t="s">
        <v>4579</v>
      </c>
      <c r="C1894" s="279" t="s">
        <v>1010</v>
      </c>
      <c r="D1894" s="279" t="s">
        <v>264</v>
      </c>
      <c r="E1894" s="279" t="s">
        <v>394</v>
      </c>
      <c r="F1894" s="303"/>
      <c r="G1894" s="303"/>
      <c r="H1894" s="279" t="s">
        <v>394</v>
      </c>
      <c r="I1894" s="279" t="s">
        <v>540</v>
      </c>
      <c r="J1894" s="279" t="s">
        <v>394</v>
      </c>
      <c r="K1894" s="279" t="s">
        <v>394</v>
      </c>
      <c r="L1894" s="279" t="s">
        <v>394</v>
      </c>
      <c r="M1894" s="279" t="s">
        <v>394</v>
      </c>
      <c r="N1894" s="279" t="s">
        <v>394</v>
      </c>
      <c r="O1894" s="279" t="s">
        <v>394</v>
      </c>
      <c r="P1894" s="315">
        <v>0</v>
      </c>
      <c r="Q1894" s="279" t="s">
        <v>394</v>
      </c>
      <c r="R1894" s="315" t="s">
        <v>394</v>
      </c>
      <c r="S1894" s="279" t="s">
        <v>394</v>
      </c>
      <c r="T1894" s="279" t="s">
        <v>394</v>
      </c>
      <c r="U1894" s="315" t="s">
        <v>394</v>
      </c>
      <c r="V1894" s="315" t="s">
        <v>394</v>
      </c>
      <c r="W1894" s="315" t="s">
        <v>394</v>
      </c>
      <c r="X1894" s="315" t="s">
        <v>394</v>
      </c>
      <c r="Y1894" s="281"/>
      <c r="Z1894" s="315" t="s">
        <v>394</v>
      </c>
      <c r="AA1894" s="315" t="s">
        <v>394</v>
      </c>
      <c r="AB1894" s="281"/>
      <c r="AC1894" s="279" t="s">
        <v>855</v>
      </c>
      <c r="AF1894" s="276" t="str">
        <f>IFERROR(VLOOKUP(A1894,'[1]قوائم الترجمة'!AC$2:AD$2397,1,0),"م")</f>
        <v>م</v>
      </c>
      <c r="AG1894" s="232"/>
      <c r="AH1894" s="233"/>
      <c r="AI1894" s="233"/>
      <c r="AJ1894" s="233"/>
      <c r="AL1894" s="267"/>
      <c r="AM1894" s="235"/>
      <c r="AO1894" s="236"/>
      <c r="AU1894" s="234"/>
    </row>
    <row r="1895" spans="1:47" ht="21" x14ac:dyDescent="0.4">
      <c r="A1895" s="278">
        <v>120395</v>
      </c>
      <c r="B1895" s="279" t="s">
        <v>4577</v>
      </c>
      <c r="C1895" s="279" t="s">
        <v>4578</v>
      </c>
      <c r="D1895" s="279" t="s">
        <v>364</v>
      </c>
      <c r="E1895" s="279" t="s">
        <v>394</v>
      </c>
      <c r="F1895" s="303"/>
      <c r="G1895" s="303"/>
      <c r="H1895" s="279" t="s">
        <v>394</v>
      </c>
      <c r="I1895" s="279" t="s">
        <v>540</v>
      </c>
      <c r="J1895" s="279" t="s">
        <v>394</v>
      </c>
      <c r="K1895" s="279" t="s">
        <v>394</v>
      </c>
      <c r="L1895" s="279" t="s">
        <v>394</v>
      </c>
      <c r="M1895" s="279" t="s">
        <v>394</v>
      </c>
      <c r="N1895" s="279" t="s">
        <v>394</v>
      </c>
      <c r="O1895" s="279" t="s">
        <v>394</v>
      </c>
      <c r="P1895" s="315">
        <v>0</v>
      </c>
      <c r="Q1895" s="279" t="s">
        <v>394</v>
      </c>
      <c r="R1895" s="315" t="s">
        <v>394</v>
      </c>
      <c r="S1895" s="279" t="s">
        <v>394</v>
      </c>
      <c r="T1895" s="279" t="s">
        <v>394</v>
      </c>
      <c r="U1895" s="315" t="s">
        <v>394</v>
      </c>
      <c r="V1895" s="315" t="s">
        <v>394</v>
      </c>
      <c r="W1895" s="315" t="s">
        <v>394</v>
      </c>
      <c r="X1895" s="315" t="s">
        <v>394</v>
      </c>
      <c r="Y1895" s="281"/>
      <c r="Z1895" s="315" t="s">
        <v>394</v>
      </c>
      <c r="AA1895" s="315" t="s">
        <v>394</v>
      </c>
      <c r="AB1895" s="281"/>
      <c r="AC1895" s="279" t="s">
        <v>855</v>
      </c>
      <c r="AF1895" s="276" t="str">
        <f>IFERROR(VLOOKUP(A1895,'[1]قوائم الترجمة'!AC$2:AD$2397,1,0),"م")</f>
        <v>م</v>
      </c>
      <c r="AG1895" s="232"/>
      <c r="AH1895" s="233"/>
      <c r="AI1895" s="233"/>
      <c r="AJ1895" s="233"/>
      <c r="AL1895" s="267"/>
      <c r="AM1895" s="235"/>
      <c r="AU1895" s="234"/>
    </row>
    <row r="1896" spans="1:47" ht="21" x14ac:dyDescent="0.4">
      <c r="A1896" s="278">
        <v>120404</v>
      </c>
      <c r="B1896" s="279" t="s">
        <v>7647</v>
      </c>
      <c r="C1896" s="279" t="s">
        <v>184</v>
      </c>
      <c r="D1896" s="279" t="s">
        <v>7648</v>
      </c>
      <c r="E1896" s="279" t="s">
        <v>394</v>
      </c>
      <c r="F1896" s="303"/>
      <c r="G1896" s="303"/>
      <c r="H1896" s="279" t="s">
        <v>394</v>
      </c>
      <c r="I1896" s="279" t="s">
        <v>539</v>
      </c>
      <c r="J1896" s="279" t="s">
        <v>394</v>
      </c>
      <c r="K1896" s="279" t="s">
        <v>394</v>
      </c>
      <c r="L1896" s="279" t="s">
        <v>394</v>
      </c>
      <c r="M1896" s="279" t="s">
        <v>394</v>
      </c>
      <c r="N1896" s="279" t="s">
        <v>394</v>
      </c>
      <c r="O1896" s="279" t="s">
        <v>394</v>
      </c>
      <c r="P1896" s="315">
        <v>0</v>
      </c>
      <c r="Q1896" s="279" t="s">
        <v>394</v>
      </c>
      <c r="R1896" s="315" t="s">
        <v>394</v>
      </c>
      <c r="S1896" s="279" t="s">
        <v>394</v>
      </c>
      <c r="T1896" s="279" t="s">
        <v>394</v>
      </c>
      <c r="U1896" s="315" t="s">
        <v>394</v>
      </c>
      <c r="V1896" s="315" t="s">
        <v>394</v>
      </c>
      <c r="W1896" s="315" t="s">
        <v>394</v>
      </c>
      <c r="X1896" s="315" t="s">
        <v>394</v>
      </c>
      <c r="Y1896" s="281"/>
      <c r="Z1896" s="315" t="s">
        <v>394</v>
      </c>
      <c r="AA1896" s="315" t="s">
        <v>394</v>
      </c>
      <c r="AB1896" s="281"/>
      <c r="AC1896" s="279" t="s">
        <v>855</v>
      </c>
      <c r="AF1896" s="276" t="str">
        <f>IFERROR(VLOOKUP(A1896,'[1]قوائم الترجمة'!AC$2:AD$2397,1,0),"م")</f>
        <v>م</v>
      </c>
      <c r="AG1896" s="232"/>
      <c r="AH1896" s="233"/>
      <c r="AI1896" s="233"/>
      <c r="AJ1896" s="233"/>
      <c r="AL1896" s="267"/>
      <c r="AM1896" s="235"/>
      <c r="AO1896" s="236"/>
      <c r="AU1896" s="234"/>
    </row>
    <row r="1897" spans="1:47" ht="21" x14ac:dyDescent="0.4">
      <c r="A1897" s="278">
        <v>120406</v>
      </c>
      <c r="B1897" s="279" t="s">
        <v>4576</v>
      </c>
      <c r="C1897" s="279" t="s">
        <v>72</v>
      </c>
      <c r="D1897" s="279" t="s">
        <v>240</v>
      </c>
      <c r="E1897" s="279" t="s">
        <v>5660</v>
      </c>
      <c r="F1897" s="279" t="s">
        <v>9287</v>
      </c>
      <c r="G1897" s="279" t="s">
        <v>8215</v>
      </c>
      <c r="H1897" s="279" t="s">
        <v>425</v>
      </c>
      <c r="I1897" s="279" t="s">
        <v>61</v>
      </c>
      <c r="J1897" s="279" t="s">
        <v>7215</v>
      </c>
      <c r="K1897" s="280">
        <v>0</v>
      </c>
      <c r="L1897" s="279" t="s">
        <v>7215</v>
      </c>
      <c r="M1897" s="279" t="s">
        <v>394</v>
      </c>
      <c r="N1897" s="279"/>
      <c r="O1897" s="279" t="s">
        <v>394</v>
      </c>
      <c r="P1897" s="315">
        <v>0</v>
      </c>
      <c r="Q1897" s="278"/>
      <c r="S1897" s="279" t="s">
        <v>394</v>
      </c>
      <c r="T1897" s="279" t="s">
        <v>394</v>
      </c>
      <c r="AC1897" s="279" t="s">
        <v>394</v>
      </c>
      <c r="AF1897" s="276">
        <f>IFERROR(VLOOKUP(A1897,'[1]قوائم الترجمة'!AC$2:AD$2397,1,0),"م")</f>
        <v>120406</v>
      </c>
      <c r="AG1897" s="232"/>
      <c r="AH1897" s="233"/>
      <c r="AI1897" s="233"/>
      <c r="AJ1897" s="233"/>
      <c r="AL1897" s="267"/>
      <c r="AM1897" s="235"/>
      <c r="AU1897" s="234"/>
    </row>
    <row r="1898" spans="1:47" ht="21" x14ac:dyDescent="0.4">
      <c r="A1898" s="278">
        <v>120408</v>
      </c>
      <c r="B1898" s="279" t="s">
        <v>4575</v>
      </c>
      <c r="C1898" s="279" t="s">
        <v>110</v>
      </c>
      <c r="D1898" s="279" t="s">
        <v>739</v>
      </c>
      <c r="E1898" s="279" t="s">
        <v>394</v>
      </c>
      <c r="F1898" s="303"/>
      <c r="G1898" s="303"/>
      <c r="H1898" s="279" t="s">
        <v>394</v>
      </c>
      <c r="I1898" s="279" t="s">
        <v>540</v>
      </c>
      <c r="J1898" s="279" t="s">
        <v>394</v>
      </c>
      <c r="K1898" s="279" t="s">
        <v>394</v>
      </c>
      <c r="L1898" s="279" t="s">
        <v>394</v>
      </c>
      <c r="M1898" s="279" t="s">
        <v>394</v>
      </c>
      <c r="N1898" s="279" t="s">
        <v>394</v>
      </c>
      <c r="O1898" s="279" t="s">
        <v>394</v>
      </c>
      <c r="P1898" s="315">
        <v>0</v>
      </c>
      <c r="Q1898" s="279" t="s">
        <v>394</v>
      </c>
      <c r="R1898" s="315" t="s">
        <v>394</v>
      </c>
      <c r="S1898" s="279" t="s">
        <v>394</v>
      </c>
      <c r="T1898" s="279" t="s">
        <v>394</v>
      </c>
      <c r="U1898" s="315" t="s">
        <v>394</v>
      </c>
      <c r="V1898" s="315" t="s">
        <v>394</v>
      </c>
      <c r="W1898" s="315" t="s">
        <v>394</v>
      </c>
      <c r="X1898" s="315" t="s">
        <v>394</v>
      </c>
      <c r="Y1898" s="281"/>
      <c r="Z1898" s="315" t="s">
        <v>394</v>
      </c>
      <c r="AA1898" s="315" t="s">
        <v>394</v>
      </c>
      <c r="AB1898" s="281"/>
      <c r="AC1898" s="279" t="s">
        <v>855</v>
      </c>
      <c r="AF1898" s="276" t="str">
        <f>IFERROR(VLOOKUP(A1898,'[1]قوائم الترجمة'!AC$2:AD$2397,1,0),"م")</f>
        <v>م</v>
      </c>
      <c r="AG1898" s="232"/>
      <c r="AH1898" s="233"/>
      <c r="AI1898" s="233"/>
      <c r="AJ1898" s="233"/>
      <c r="AL1898" s="267"/>
      <c r="AM1898" s="235"/>
      <c r="AO1898" s="236"/>
      <c r="AU1898" s="234"/>
    </row>
    <row r="1899" spans="1:47" ht="21" x14ac:dyDescent="0.4">
      <c r="A1899" s="278">
        <v>120409</v>
      </c>
      <c r="B1899" s="279" t="s">
        <v>4574</v>
      </c>
      <c r="C1899" s="279" t="s">
        <v>610</v>
      </c>
      <c r="D1899" s="279" t="s">
        <v>309</v>
      </c>
      <c r="E1899" s="279" t="s">
        <v>394</v>
      </c>
      <c r="F1899" s="303"/>
      <c r="G1899" s="303"/>
      <c r="H1899" s="279" t="s">
        <v>394</v>
      </c>
      <c r="I1899" s="279" t="s">
        <v>540</v>
      </c>
      <c r="J1899" s="279" t="s">
        <v>394</v>
      </c>
      <c r="K1899" s="279" t="s">
        <v>394</v>
      </c>
      <c r="L1899" s="279" t="s">
        <v>394</v>
      </c>
      <c r="M1899" s="279" t="s">
        <v>394</v>
      </c>
      <c r="N1899" s="279" t="s">
        <v>394</v>
      </c>
      <c r="O1899" s="279" t="s">
        <v>394</v>
      </c>
      <c r="P1899" s="315">
        <v>0</v>
      </c>
      <c r="Q1899" s="279" t="s">
        <v>394</v>
      </c>
      <c r="R1899" s="315" t="s">
        <v>394</v>
      </c>
      <c r="S1899" s="279" t="s">
        <v>394</v>
      </c>
      <c r="T1899" s="279" t="s">
        <v>394</v>
      </c>
      <c r="U1899" s="315" t="s">
        <v>394</v>
      </c>
      <c r="V1899" s="315" t="s">
        <v>394</v>
      </c>
      <c r="W1899" s="315" t="s">
        <v>394</v>
      </c>
      <c r="X1899" s="315" t="s">
        <v>394</v>
      </c>
      <c r="Y1899" s="281"/>
      <c r="Z1899" s="315" t="s">
        <v>394</v>
      </c>
      <c r="AA1899" s="315" t="s">
        <v>394</v>
      </c>
      <c r="AB1899" s="281"/>
      <c r="AC1899" s="279" t="s">
        <v>394</v>
      </c>
      <c r="AF1899" s="276" t="str">
        <f>IFERROR(VLOOKUP(A1899,'[1]قوائم الترجمة'!AC$2:AD$2397,1,0),"م")</f>
        <v>م</v>
      </c>
      <c r="AG1899" s="232"/>
      <c r="AH1899" s="233"/>
      <c r="AI1899" s="233"/>
      <c r="AJ1899" s="233"/>
      <c r="AL1899" s="267"/>
      <c r="AM1899" s="235"/>
      <c r="AU1899" s="234"/>
    </row>
    <row r="1900" spans="1:47" ht="21" x14ac:dyDescent="0.4">
      <c r="A1900" s="278">
        <v>120410</v>
      </c>
      <c r="B1900" s="279" t="s">
        <v>7378</v>
      </c>
      <c r="C1900" s="279" t="s">
        <v>97</v>
      </c>
      <c r="D1900" s="279" t="s">
        <v>380</v>
      </c>
      <c r="E1900" s="279" t="s">
        <v>394</v>
      </c>
      <c r="F1900" s="303"/>
      <c r="G1900" s="303"/>
      <c r="H1900" s="279" t="s">
        <v>394</v>
      </c>
      <c r="I1900" s="279" t="s">
        <v>539</v>
      </c>
      <c r="J1900" s="279" t="s">
        <v>394</v>
      </c>
      <c r="K1900" s="279" t="s">
        <v>394</v>
      </c>
      <c r="L1900" s="279" t="s">
        <v>394</v>
      </c>
      <c r="M1900" s="279" t="s">
        <v>394</v>
      </c>
      <c r="N1900" s="279" t="s">
        <v>394</v>
      </c>
      <c r="O1900" s="279" t="s">
        <v>394</v>
      </c>
      <c r="P1900" s="315">
        <v>0</v>
      </c>
      <c r="Q1900" s="279" t="s">
        <v>394</v>
      </c>
      <c r="R1900" s="315" t="s">
        <v>394</v>
      </c>
      <c r="S1900" s="279" t="s">
        <v>394</v>
      </c>
      <c r="T1900" s="279" t="s">
        <v>394</v>
      </c>
      <c r="U1900" s="315" t="s">
        <v>394</v>
      </c>
      <c r="V1900" s="315" t="s">
        <v>394</v>
      </c>
      <c r="W1900" s="315" t="s">
        <v>394</v>
      </c>
      <c r="X1900" s="315" t="s">
        <v>394</v>
      </c>
      <c r="Y1900" s="281"/>
      <c r="Z1900" s="315" t="s">
        <v>394</v>
      </c>
      <c r="AA1900" s="315" t="s">
        <v>394</v>
      </c>
      <c r="AB1900" s="281"/>
      <c r="AC1900" s="279" t="s">
        <v>855</v>
      </c>
      <c r="AF1900" s="276" t="str">
        <f>IFERROR(VLOOKUP(A1900,'[1]قوائم الترجمة'!AC$2:AD$2397,1,0),"م")</f>
        <v>م</v>
      </c>
      <c r="AG1900" s="232"/>
      <c r="AH1900" s="233"/>
      <c r="AI1900" s="233"/>
      <c r="AJ1900" s="233"/>
      <c r="AL1900" s="267"/>
      <c r="AM1900" s="235"/>
      <c r="AO1900" s="236"/>
      <c r="AU1900" s="234"/>
    </row>
    <row r="1901" spans="1:47" ht="21" x14ac:dyDescent="0.4">
      <c r="A1901" s="278">
        <v>120412</v>
      </c>
      <c r="B1901" s="279" t="s">
        <v>4573</v>
      </c>
      <c r="C1901" s="279" t="s">
        <v>1069</v>
      </c>
      <c r="D1901" s="279" t="s">
        <v>287</v>
      </c>
      <c r="E1901" s="279" t="s">
        <v>394</v>
      </c>
      <c r="F1901" s="303"/>
      <c r="G1901" s="303"/>
      <c r="H1901" s="279" t="s">
        <v>394</v>
      </c>
      <c r="I1901" s="279" t="s">
        <v>540</v>
      </c>
      <c r="J1901" s="279" t="s">
        <v>394</v>
      </c>
      <c r="K1901" s="279" t="s">
        <v>394</v>
      </c>
      <c r="L1901" s="279" t="s">
        <v>394</v>
      </c>
      <c r="M1901" s="279" t="s">
        <v>394</v>
      </c>
      <c r="N1901" s="279" t="s">
        <v>394</v>
      </c>
      <c r="O1901" s="279" t="s">
        <v>394</v>
      </c>
      <c r="P1901" s="315">
        <v>0</v>
      </c>
      <c r="Q1901" s="279" t="s">
        <v>394</v>
      </c>
      <c r="R1901" s="315" t="s">
        <v>394</v>
      </c>
      <c r="S1901" s="279" t="s">
        <v>394</v>
      </c>
      <c r="T1901" s="279" t="s">
        <v>394</v>
      </c>
      <c r="U1901" s="315" t="s">
        <v>394</v>
      </c>
      <c r="V1901" s="315" t="s">
        <v>394</v>
      </c>
      <c r="W1901" s="315" t="s">
        <v>394</v>
      </c>
      <c r="X1901" s="315" t="s">
        <v>394</v>
      </c>
      <c r="Y1901" s="281"/>
      <c r="Z1901" s="315" t="s">
        <v>394</v>
      </c>
      <c r="AA1901" s="315" t="s">
        <v>394</v>
      </c>
      <c r="AB1901" s="281"/>
      <c r="AC1901" s="279" t="s">
        <v>855</v>
      </c>
      <c r="AF1901" s="276" t="str">
        <f>IFERROR(VLOOKUP(A1901,'[1]قوائم الترجمة'!AC$2:AD$2397,1,0),"م")</f>
        <v>م</v>
      </c>
      <c r="AG1901" s="245"/>
      <c r="AH1901" s="246"/>
      <c r="AI1901" s="246"/>
      <c r="AJ1901" s="246"/>
      <c r="AL1901" s="267"/>
      <c r="AM1901" s="235"/>
      <c r="AO1901" s="248"/>
      <c r="AU1901" s="234"/>
    </row>
    <row r="1902" spans="1:47" ht="21" x14ac:dyDescent="0.4">
      <c r="A1902" s="278">
        <v>120415</v>
      </c>
      <c r="B1902" s="279" t="s">
        <v>1348</v>
      </c>
      <c r="C1902" s="279" t="s">
        <v>65</v>
      </c>
      <c r="D1902" s="279" t="s">
        <v>273</v>
      </c>
      <c r="E1902" s="279" t="s">
        <v>394</v>
      </c>
      <c r="F1902" s="303"/>
      <c r="G1902" s="303"/>
      <c r="H1902" s="279" t="s">
        <v>394</v>
      </c>
      <c r="I1902" s="279" t="s">
        <v>539</v>
      </c>
      <c r="J1902" s="279" t="s">
        <v>394</v>
      </c>
      <c r="K1902" s="279" t="s">
        <v>394</v>
      </c>
      <c r="L1902" s="279" t="s">
        <v>394</v>
      </c>
      <c r="M1902" s="279" t="s">
        <v>394</v>
      </c>
      <c r="N1902" s="279" t="s">
        <v>394</v>
      </c>
      <c r="O1902" s="279" t="s">
        <v>394</v>
      </c>
      <c r="P1902" s="315">
        <v>0</v>
      </c>
      <c r="Q1902" s="279" t="s">
        <v>394</v>
      </c>
      <c r="R1902" s="315" t="s">
        <v>394</v>
      </c>
      <c r="S1902" s="279" t="s">
        <v>394</v>
      </c>
      <c r="T1902" s="279" t="s">
        <v>394</v>
      </c>
      <c r="U1902" s="315" t="s">
        <v>394</v>
      </c>
      <c r="V1902" s="315" t="s">
        <v>394</v>
      </c>
      <c r="W1902" s="315" t="s">
        <v>394</v>
      </c>
      <c r="X1902" s="315" t="s">
        <v>394</v>
      </c>
      <c r="Y1902" s="281"/>
      <c r="Z1902" s="315" t="s">
        <v>394</v>
      </c>
      <c r="AA1902" s="315" t="s">
        <v>394</v>
      </c>
      <c r="AB1902" s="281"/>
      <c r="AC1902" s="279" t="s">
        <v>855</v>
      </c>
      <c r="AF1902" s="276" t="str">
        <f>IFERROR(VLOOKUP(A1902,'[1]قوائم الترجمة'!AC$2:AD$2397,1,0),"م")</f>
        <v>م</v>
      </c>
      <c r="AG1902" s="232"/>
      <c r="AH1902" s="233"/>
      <c r="AI1902" s="233"/>
      <c r="AJ1902" s="233"/>
      <c r="AL1902" s="267"/>
      <c r="AM1902" s="235"/>
      <c r="AU1902" s="234"/>
    </row>
    <row r="1903" spans="1:47" ht="21" x14ac:dyDescent="0.4">
      <c r="A1903" s="278">
        <v>120416</v>
      </c>
      <c r="B1903" s="279" t="s">
        <v>4571</v>
      </c>
      <c r="C1903" s="279" t="s">
        <v>488</v>
      </c>
      <c r="D1903" s="279" t="s">
        <v>4572</v>
      </c>
      <c r="E1903" s="279" t="s">
        <v>424</v>
      </c>
      <c r="F1903" s="279" t="s">
        <v>8422</v>
      </c>
      <c r="G1903" s="279" t="s">
        <v>8149</v>
      </c>
      <c r="H1903" s="279" t="s">
        <v>425</v>
      </c>
      <c r="I1903" s="279" t="s">
        <v>67</v>
      </c>
      <c r="J1903" s="279" t="s">
        <v>403</v>
      </c>
      <c r="K1903" s="280">
        <v>2002</v>
      </c>
      <c r="L1903" s="279" t="s">
        <v>402</v>
      </c>
      <c r="M1903" s="279" t="s">
        <v>394</v>
      </c>
      <c r="N1903" s="279" t="s">
        <v>394</v>
      </c>
      <c r="O1903" s="279" t="s">
        <v>394</v>
      </c>
      <c r="P1903" s="315">
        <v>0</v>
      </c>
      <c r="Q1903" s="278"/>
      <c r="S1903" s="279" t="s">
        <v>394</v>
      </c>
      <c r="T1903" s="279" t="s">
        <v>394</v>
      </c>
      <c r="AC1903" s="279" t="s">
        <v>394</v>
      </c>
      <c r="AF1903" s="276">
        <f>IFERROR(VLOOKUP(A1903,'[1]قوائم الترجمة'!AC$2:AD$2397,1,0),"م")</f>
        <v>120416</v>
      </c>
      <c r="AG1903" s="232"/>
      <c r="AH1903" s="233"/>
      <c r="AI1903" s="233"/>
      <c r="AJ1903" s="233"/>
      <c r="AL1903" s="267"/>
      <c r="AM1903" s="235"/>
      <c r="AU1903" s="234"/>
    </row>
    <row r="1904" spans="1:47" ht="21" x14ac:dyDescent="0.4">
      <c r="A1904" s="278">
        <v>120418</v>
      </c>
      <c r="B1904" s="279" t="s">
        <v>4570</v>
      </c>
      <c r="C1904" s="279" t="s">
        <v>68</v>
      </c>
      <c r="D1904" s="279" t="s">
        <v>273</v>
      </c>
      <c r="E1904" s="279" t="s">
        <v>394</v>
      </c>
      <c r="F1904" s="303"/>
      <c r="G1904" s="303"/>
      <c r="H1904" s="279" t="s">
        <v>394</v>
      </c>
      <c r="I1904" s="279" t="s">
        <v>540</v>
      </c>
      <c r="J1904" s="279" t="s">
        <v>394</v>
      </c>
      <c r="K1904" s="279" t="s">
        <v>394</v>
      </c>
      <c r="L1904" s="279" t="s">
        <v>394</v>
      </c>
      <c r="M1904" s="279" t="s">
        <v>394</v>
      </c>
      <c r="N1904" s="279" t="s">
        <v>394</v>
      </c>
      <c r="O1904" s="279" t="s">
        <v>394</v>
      </c>
      <c r="P1904" s="315">
        <v>0</v>
      </c>
      <c r="Q1904" s="279" t="s">
        <v>394</v>
      </c>
      <c r="R1904" s="315" t="s">
        <v>394</v>
      </c>
      <c r="S1904" s="279" t="s">
        <v>394</v>
      </c>
      <c r="T1904" s="279" t="s">
        <v>394</v>
      </c>
      <c r="U1904" s="315" t="s">
        <v>394</v>
      </c>
      <c r="V1904" s="315" t="s">
        <v>394</v>
      </c>
      <c r="W1904" s="315" t="s">
        <v>394</v>
      </c>
      <c r="X1904" s="315" t="s">
        <v>394</v>
      </c>
      <c r="Y1904" s="281"/>
      <c r="Z1904" s="315" t="s">
        <v>394</v>
      </c>
      <c r="AA1904" s="315" t="s">
        <v>394</v>
      </c>
      <c r="AB1904" s="281"/>
      <c r="AC1904" s="279" t="s">
        <v>855</v>
      </c>
      <c r="AF1904" s="276" t="str">
        <f>IFERROR(VLOOKUP(A1904,'[1]قوائم الترجمة'!AC$2:AD$2397,1,0),"م")</f>
        <v>م</v>
      </c>
      <c r="AG1904" s="232"/>
      <c r="AH1904" s="233"/>
      <c r="AI1904" s="233"/>
      <c r="AJ1904" s="233"/>
      <c r="AL1904" s="267"/>
      <c r="AM1904" s="235"/>
      <c r="AO1904" s="236"/>
      <c r="AU1904" s="234"/>
    </row>
    <row r="1905" spans="1:47" ht="21" x14ac:dyDescent="0.4">
      <c r="A1905" s="278">
        <v>120420</v>
      </c>
      <c r="B1905" s="279" t="s">
        <v>4569</v>
      </c>
      <c r="C1905" s="279" t="s">
        <v>665</v>
      </c>
      <c r="D1905" s="279" t="s">
        <v>330</v>
      </c>
      <c r="E1905" s="279" t="s">
        <v>424</v>
      </c>
      <c r="F1905" s="279" t="s">
        <v>9288</v>
      </c>
      <c r="G1905" s="279" t="s">
        <v>8258</v>
      </c>
      <c r="H1905" s="279" t="s">
        <v>425</v>
      </c>
      <c r="I1905" s="279" t="s">
        <v>61</v>
      </c>
      <c r="J1905" s="279" t="s">
        <v>8112</v>
      </c>
      <c r="K1905" s="321">
        <v>2000</v>
      </c>
      <c r="L1905" s="279" t="s">
        <v>402</v>
      </c>
      <c r="M1905" s="279" t="s">
        <v>394</v>
      </c>
      <c r="N1905" s="279"/>
      <c r="O1905" s="279" t="s">
        <v>394</v>
      </c>
      <c r="P1905" s="315">
        <v>0</v>
      </c>
      <c r="Q1905" s="278"/>
      <c r="S1905" s="279" t="s">
        <v>394</v>
      </c>
      <c r="T1905" s="279" t="s">
        <v>394</v>
      </c>
      <c r="AC1905" s="279" t="s">
        <v>394</v>
      </c>
      <c r="AF1905" s="276">
        <f>IFERROR(VLOOKUP(A1905,'[1]قوائم الترجمة'!AC$2:AD$2397,1,0),"م")</f>
        <v>120420</v>
      </c>
      <c r="AG1905" s="232"/>
      <c r="AH1905" s="233"/>
      <c r="AI1905" s="233"/>
      <c r="AJ1905" s="233"/>
      <c r="AL1905" s="267"/>
      <c r="AM1905" s="235"/>
      <c r="AO1905" s="236"/>
      <c r="AU1905" s="234"/>
    </row>
    <row r="1906" spans="1:47" ht="21" x14ac:dyDescent="0.4">
      <c r="A1906" s="278">
        <v>120421</v>
      </c>
      <c r="B1906" s="279" t="s">
        <v>4568</v>
      </c>
      <c r="C1906" s="279" t="s">
        <v>118</v>
      </c>
      <c r="D1906" s="279" t="s">
        <v>394</v>
      </c>
      <c r="E1906" s="279" t="s">
        <v>394</v>
      </c>
      <c r="F1906" s="303"/>
      <c r="G1906" s="303"/>
      <c r="H1906" s="279" t="s">
        <v>394</v>
      </c>
      <c r="I1906" s="279" t="s">
        <v>539</v>
      </c>
      <c r="J1906" s="279" t="s">
        <v>394</v>
      </c>
      <c r="K1906" s="279" t="s">
        <v>394</v>
      </c>
      <c r="L1906" s="279" t="s">
        <v>394</v>
      </c>
      <c r="M1906" s="279" t="s">
        <v>394</v>
      </c>
      <c r="N1906" s="279" t="s">
        <v>394</v>
      </c>
      <c r="O1906" s="279" t="s">
        <v>394</v>
      </c>
      <c r="P1906" s="315">
        <v>0</v>
      </c>
      <c r="Q1906" s="279" t="s">
        <v>394</v>
      </c>
      <c r="R1906" s="315" t="s">
        <v>394</v>
      </c>
      <c r="S1906" s="279" t="s">
        <v>394</v>
      </c>
      <c r="T1906" s="279" t="s">
        <v>394</v>
      </c>
      <c r="U1906" s="315" t="s">
        <v>394</v>
      </c>
      <c r="V1906" s="315" t="s">
        <v>394</v>
      </c>
      <c r="W1906" s="315" t="s">
        <v>394</v>
      </c>
      <c r="X1906" s="315" t="s">
        <v>394</v>
      </c>
      <c r="Y1906" s="281"/>
      <c r="Z1906" s="315" t="s">
        <v>394</v>
      </c>
      <c r="AA1906" s="315" t="s">
        <v>394</v>
      </c>
      <c r="AB1906" s="281"/>
      <c r="AC1906" s="279" t="s">
        <v>855</v>
      </c>
      <c r="AF1906" s="276" t="str">
        <f>IFERROR(VLOOKUP(A1906,'[1]قوائم الترجمة'!AC$2:AD$2397,1,0),"م")</f>
        <v>م</v>
      </c>
      <c r="AG1906" s="232"/>
      <c r="AH1906" s="233"/>
      <c r="AI1906" s="233"/>
      <c r="AJ1906" s="233"/>
      <c r="AL1906" s="267"/>
      <c r="AM1906" s="235"/>
      <c r="AO1906" s="236"/>
      <c r="AU1906" s="234"/>
    </row>
    <row r="1907" spans="1:47" ht="21" x14ac:dyDescent="0.4">
      <c r="A1907" s="278">
        <v>120424</v>
      </c>
      <c r="B1907" s="279" t="s">
        <v>4567</v>
      </c>
      <c r="C1907" s="279" t="s">
        <v>476</v>
      </c>
      <c r="D1907" s="279" t="s">
        <v>623</v>
      </c>
      <c r="E1907" s="279" t="s">
        <v>394</v>
      </c>
      <c r="F1907" s="303"/>
      <c r="G1907" s="303"/>
      <c r="H1907" s="279" t="s">
        <v>394</v>
      </c>
      <c r="I1907" s="279" t="s">
        <v>540</v>
      </c>
      <c r="J1907" s="279" t="s">
        <v>394</v>
      </c>
      <c r="K1907" s="279" t="s">
        <v>394</v>
      </c>
      <c r="L1907" s="279" t="s">
        <v>394</v>
      </c>
      <c r="M1907" s="279" t="s">
        <v>394</v>
      </c>
      <c r="N1907" s="279" t="s">
        <v>394</v>
      </c>
      <c r="O1907" s="279" t="s">
        <v>394</v>
      </c>
      <c r="P1907" s="315">
        <v>0</v>
      </c>
      <c r="Q1907" s="279" t="s">
        <v>394</v>
      </c>
      <c r="R1907" s="315" t="s">
        <v>394</v>
      </c>
      <c r="S1907" s="279" t="s">
        <v>394</v>
      </c>
      <c r="T1907" s="279" t="s">
        <v>394</v>
      </c>
      <c r="U1907" s="315" t="s">
        <v>394</v>
      </c>
      <c r="V1907" s="315" t="s">
        <v>394</v>
      </c>
      <c r="W1907" s="315" t="s">
        <v>394</v>
      </c>
      <c r="X1907" s="315" t="s">
        <v>394</v>
      </c>
      <c r="Y1907" s="281"/>
      <c r="Z1907" s="315" t="s">
        <v>394</v>
      </c>
      <c r="AA1907" s="315" t="s">
        <v>394</v>
      </c>
      <c r="AB1907" s="281"/>
      <c r="AC1907" s="279" t="s">
        <v>855</v>
      </c>
      <c r="AF1907" s="276" t="str">
        <f>IFERROR(VLOOKUP(A1907,'[1]قوائم الترجمة'!AC$2:AD$2397,1,0),"م")</f>
        <v>م</v>
      </c>
      <c r="AG1907" s="232"/>
      <c r="AH1907" s="233"/>
      <c r="AI1907" s="233"/>
      <c r="AJ1907" s="233"/>
      <c r="AL1907" s="267"/>
      <c r="AM1907" s="235"/>
      <c r="AO1907" s="236"/>
      <c r="AU1907" s="234"/>
    </row>
    <row r="1908" spans="1:47" ht="21" x14ac:dyDescent="0.4">
      <c r="A1908" s="278">
        <v>120427</v>
      </c>
      <c r="B1908" s="279" t="s">
        <v>4566</v>
      </c>
      <c r="C1908" s="279" t="s">
        <v>88</v>
      </c>
      <c r="D1908" s="279" t="s">
        <v>939</v>
      </c>
      <c r="E1908" s="279" t="s">
        <v>394</v>
      </c>
      <c r="F1908" s="303"/>
      <c r="G1908" s="303"/>
      <c r="H1908" s="279" t="s">
        <v>394</v>
      </c>
      <c r="I1908" s="279" t="s">
        <v>540</v>
      </c>
      <c r="J1908" s="279" t="s">
        <v>394</v>
      </c>
      <c r="K1908" s="279" t="s">
        <v>394</v>
      </c>
      <c r="L1908" s="279" t="s">
        <v>394</v>
      </c>
      <c r="M1908" s="279" t="s">
        <v>394</v>
      </c>
      <c r="N1908" s="279" t="s">
        <v>394</v>
      </c>
      <c r="O1908" s="279" t="s">
        <v>394</v>
      </c>
      <c r="P1908" s="315">
        <v>0</v>
      </c>
      <c r="Q1908" s="279" t="s">
        <v>394</v>
      </c>
      <c r="R1908" s="315" t="s">
        <v>394</v>
      </c>
      <c r="S1908" s="279" t="s">
        <v>394</v>
      </c>
      <c r="T1908" s="279" t="s">
        <v>394</v>
      </c>
      <c r="U1908" s="315" t="s">
        <v>394</v>
      </c>
      <c r="V1908" s="315" t="s">
        <v>394</v>
      </c>
      <c r="W1908" s="315" t="s">
        <v>394</v>
      </c>
      <c r="X1908" s="315" t="s">
        <v>394</v>
      </c>
      <c r="Y1908" s="281"/>
      <c r="Z1908" s="315" t="s">
        <v>394</v>
      </c>
      <c r="AA1908" s="315" t="s">
        <v>394</v>
      </c>
      <c r="AB1908" s="281"/>
      <c r="AC1908" s="279" t="s">
        <v>855</v>
      </c>
      <c r="AF1908" s="276" t="str">
        <f>IFERROR(VLOOKUP(A1908,'[1]قوائم الترجمة'!AC$2:AD$2397,1,0),"م")</f>
        <v>م</v>
      </c>
      <c r="AG1908" s="232"/>
      <c r="AH1908" s="233"/>
      <c r="AI1908" s="233"/>
      <c r="AJ1908" s="233"/>
      <c r="AL1908" s="267"/>
      <c r="AM1908" s="235"/>
      <c r="AO1908" s="236"/>
      <c r="AU1908" s="234"/>
    </row>
    <row r="1909" spans="1:47" ht="21" x14ac:dyDescent="0.4">
      <c r="A1909" s="278">
        <v>120428</v>
      </c>
      <c r="B1909" s="279" t="s">
        <v>5930</v>
      </c>
      <c r="C1909" s="279" t="s">
        <v>3341</v>
      </c>
      <c r="D1909" s="279" t="s">
        <v>273</v>
      </c>
      <c r="E1909" s="279" t="s">
        <v>424</v>
      </c>
      <c r="F1909" s="279" t="s">
        <v>9191</v>
      </c>
      <c r="G1909" s="279" t="s">
        <v>8237</v>
      </c>
      <c r="H1909" s="279" t="s">
        <v>425</v>
      </c>
      <c r="I1909" s="279" t="s">
        <v>61</v>
      </c>
      <c r="J1909" s="279" t="s">
        <v>403</v>
      </c>
      <c r="K1909" s="280">
        <v>2013</v>
      </c>
      <c r="L1909" s="279" t="s">
        <v>402</v>
      </c>
      <c r="M1909" s="279" t="s">
        <v>394</v>
      </c>
      <c r="N1909" s="279" t="s">
        <v>9289</v>
      </c>
      <c r="O1909" s="279" t="s">
        <v>8429</v>
      </c>
      <c r="P1909" s="279">
        <v>140000</v>
      </c>
      <c r="Q1909" s="278"/>
      <c r="S1909" s="279" t="s">
        <v>394</v>
      </c>
      <c r="T1909" s="279"/>
      <c r="AC1909" s="279" t="s">
        <v>394</v>
      </c>
      <c r="AF1909" s="276">
        <f>IFERROR(VLOOKUP(A1909,'[1]قوائم الترجمة'!AC$2:AD$2397,1,0),"م")</f>
        <v>120428</v>
      </c>
      <c r="AG1909" s="232"/>
      <c r="AH1909" s="233"/>
      <c r="AI1909" s="233"/>
      <c r="AJ1909" s="233"/>
      <c r="AL1909" s="267"/>
      <c r="AM1909" s="235"/>
      <c r="AO1909" s="236"/>
      <c r="AU1909" s="234"/>
    </row>
    <row r="1910" spans="1:47" ht="21" x14ac:dyDescent="0.4">
      <c r="A1910" s="278">
        <v>120432</v>
      </c>
      <c r="B1910" s="279" t="s">
        <v>4565</v>
      </c>
      <c r="C1910" s="279" t="s">
        <v>140</v>
      </c>
      <c r="D1910" s="279" t="s">
        <v>297</v>
      </c>
      <c r="E1910" s="279" t="s">
        <v>424</v>
      </c>
      <c r="F1910" s="279" t="s">
        <v>8378</v>
      </c>
      <c r="G1910" s="279" t="s">
        <v>8379</v>
      </c>
      <c r="H1910" s="279" t="s">
        <v>425</v>
      </c>
      <c r="I1910" s="279" t="s">
        <v>540</v>
      </c>
      <c r="J1910" s="279" t="s">
        <v>403</v>
      </c>
      <c r="K1910" s="280">
        <v>0</v>
      </c>
      <c r="L1910" s="279" t="s">
        <v>402</v>
      </c>
      <c r="M1910" s="279" t="s">
        <v>394</v>
      </c>
      <c r="N1910" s="279" t="s">
        <v>394</v>
      </c>
      <c r="O1910" s="279" t="s">
        <v>394</v>
      </c>
      <c r="P1910" s="315">
        <v>0</v>
      </c>
      <c r="Q1910" s="278"/>
      <c r="S1910" s="279" t="s">
        <v>394</v>
      </c>
      <c r="T1910" s="279" t="s">
        <v>394</v>
      </c>
      <c r="AC1910" s="279" t="s">
        <v>394</v>
      </c>
      <c r="AF1910" s="276">
        <f>IFERROR(VLOOKUP(A1910,'[1]قوائم الترجمة'!AC$2:AD$2397,1,0),"م")</f>
        <v>120432</v>
      </c>
      <c r="AG1910" s="232"/>
      <c r="AH1910" s="233"/>
      <c r="AI1910" s="233"/>
      <c r="AJ1910" s="233"/>
      <c r="AL1910" s="267"/>
      <c r="AM1910" s="235"/>
      <c r="AU1910" s="234"/>
    </row>
    <row r="1911" spans="1:47" ht="21" x14ac:dyDescent="0.4">
      <c r="A1911" s="278">
        <v>120433</v>
      </c>
      <c r="B1911" s="279" t="s">
        <v>4564</v>
      </c>
      <c r="C1911" s="279" t="s">
        <v>116</v>
      </c>
      <c r="D1911" s="279" t="s">
        <v>765</v>
      </c>
      <c r="E1911" s="279" t="s">
        <v>424</v>
      </c>
      <c r="F1911" s="279" t="s">
        <v>9213</v>
      </c>
      <c r="G1911" s="279" t="s">
        <v>402</v>
      </c>
      <c r="H1911" s="279" t="s">
        <v>425</v>
      </c>
      <c r="I1911" s="279" t="s">
        <v>67</v>
      </c>
      <c r="J1911" s="279" t="s">
        <v>403</v>
      </c>
      <c r="K1911" s="280">
        <v>2014</v>
      </c>
      <c r="L1911" s="279" t="s">
        <v>402</v>
      </c>
      <c r="M1911" s="279" t="s">
        <v>394</v>
      </c>
      <c r="N1911" s="279" t="s">
        <v>394</v>
      </c>
      <c r="O1911" s="279" t="s">
        <v>394</v>
      </c>
      <c r="P1911" s="315">
        <v>0</v>
      </c>
      <c r="Q1911" s="278"/>
      <c r="S1911" s="279" t="s">
        <v>394</v>
      </c>
      <c r="T1911" s="279" t="s">
        <v>394</v>
      </c>
      <c r="AC1911" s="279" t="s">
        <v>394</v>
      </c>
      <c r="AF1911" s="276">
        <f>IFERROR(VLOOKUP(A1911,'[1]قوائم الترجمة'!AC$2:AD$2397,1,0),"م")</f>
        <v>120433</v>
      </c>
      <c r="AG1911" s="232"/>
      <c r="AH1911" s="233"/>
      <c r="AI1911" s="233"/>
      <c r="AJ1911" s="233"/>
      <c r="AL1911" s="267"/>
      <c r="AM1911" s="235"/>
      <c r="AO1911" s="236"/>
      <c r="AU1911" s="234"/>
    </row>
    <row r="1912" spans="1:47" ht="21" x14ac:dyDescent="0.4">
      <c r="A1912" s="275">
        <v>120436</v>
      </c>
      <c r="B1912" s="276" t="s">
        <v>4563</v>
      </c>
      <c r="C1912" s="276" t="s">
        <v>89</v>
      </c>
      <c r="D1912" s="276" t="s">
        <v>325</v>
      </c>
      <c r="E1912" s="276" t="s">
        <v>424</v>
      </c>
      <c r="F1912" s="276" t="s">
        <v>8378</v>
      </c>
      <c r="G1912" s="276" t="s">
        <v>8379</v>
      </c>
      <c r="H1912" s="276" t="s">
        <v>425</v>
      </c>
      <c r="I1912" s="276" t="s">
        <v>61</v>
      </c>
      <c r="J1912" s="276" t="s">
        <v>403</v>
      </c>
      <c r="K1912" s="277">
        <v>0</v>
      </c>
      <c r="L1912" s="276" t="s">
        <v>402</v>
      </c>
      <c r="M1912" s="303"/>
      <c r="N1912" s="276" t="s">
        <v>394</v>
      </c>
      <c r="O1912" s="276" t="s">
        <v>394</v>
      </c>
      <c r="P1912" s="315">
        <v>0</v>
      </c>
      <c r="Q1912" s="303"/>
      <c r="R1912" s="317" t="s">
        <v>394</v>
      </c>
      <c r="S1912" s="276" t="s">
        <v>394</v>
      </c>
      <c r="T1912" s="303"/>
      <c r="AC1912" s="276" t="s">
        <v>394</v>
      </c>
      <c r="AF1912" s="276">
        <f>IFERROR(VLOOKUP(A1912,'[1]قوائم الترجمة'!AC$2:AD$2397,1,0),"م")</f>
        <v>120436</v>
      </c>
      <c r="AG1912" s="232"/>
      <c r="AH1912" s="233"/>
      <c r="AI1912" s="233"/>
      <c r="AJ1912" s="233"/>
      <c r="AL1912" s="267"/>
      <c r="AM1912" s="235"/>
      <c r="AU1912" s="234"/>
    </row>
    <row r="1913" spans="1:47" ht="21" x14ac:dyDescent="0.4">
      <c r="A1913" s="278">
        <v>120439</v>
      </c>
      <c r="B1913" s="279" t="s">
        <v>7823</v>
      </c>
      <c r="C1913" s="279" t="s">
        <v>68</v>
      </c>
      <c r="D1913" s="279" t="s">
        <v>7824</v>
      </c>
      <c r="E1913" s="279" t="s">
        <v>394</v>
      </c>
      <c r="F1913" s="303"/>
      <c r="G1913" s="303"/>
      <c r="H1913" s="279" t="s">
        <v>394</v>
      </c>
      <c r="I1913" s="279" t="s">
        <v>539</v>
      </c>
      <c r="J1913" s="279" t="s">
        <v>394</v>
      </c>
      <c r="K1913" s="279" t="s">
        <v>394</v>
      </c>
      <c r="L1913" s="279" t="s">
        <v>394</v>
      </c>
      <c r="M1913" s="279" t="s">
        <v>394</v>
      </c>
      <c r="N1913" s="279" t="s">
        <v>394</v>
      </c>
      <c r="O1913" s="279" t="s">
        <v>394</v>
      </c>
      <c r="P1913" s="315">
        <v>0</v>
      </c>
      <c r="Q1913" s="279" t="s">
        <v>394</v>
      </c>
      <c r="R1913" s="315" t="s">
        <v>394</v>
      </c>
      <c r="S1913" s="279" t="s">
        <v>394</v>
      </c>
      <c r="T1913" s="279" t="s">
        <v>394</v>
      </c>
      <c r="U1913" s="315" t="s">
        <v>394</v>
      </c>
      <c r="V1913" s="315" t="s">
        <v>394</v>
      </c>
      <c r="W1913" s="315" t="s">
        <v>394</v>
      </c>
      <c r="X1913" s="315" t="s">
        <v>394</v>
      </c>
      <c r="Y1913" s="281"/>
      <c r="Z1913" s="315" t="s">
        <v>394</v>
      </c>
      <c r="AA1913" s="315" t="s">
        <v>394</v>
      </c>
      <c r="AB1913" s="281"/>
      <c r="AC1913" s="279" t="s">
        <v>855</v>
      </c>
      <c r="AF1913" s="276" t="str">
        <f>IFERROR(VLOOKUP(A1913,'[1]قوائم الترجمة'!AC$2:AD$2397,1,0),"م")</f>
        <v>م</v>
      </c>
      <c r="AG1913" s="232"/>
      <c r="AH1913" s="233"/>
      <c r="AI1913" s="233"/>
      <c r="AJ1913" s="233"/>
      <c r="AL1913" s="267"/>
      <c r="AM1913" s="235"/>
      <c r="AU1913" s="234"/>
    </row>
    <row r="1914" spans="1:47" ht="21" x14ac:dyDescent="0.4">
      <c r="A1914" s="278">
        <v>120440</v>
      </c>
      <c r="B1914" s="279" t="s">
        <v>4562</v>
      </c>
      <c r="C1914" s="279" t="s">
        <v>120</v>
      </c>
      <c r="D1914" s="279" t="s">
        <v>273</v>
      </c>
      <c r="E1914" s="279" t="s">
        <v>424</v>
      </c>
      <c r="F1914" s="279" t="s">
        <v>9290</v>
      </c>
      <c r="G1914" s="279" t="s">
        <v>8215</v>
      </c>
      <c r="H1914" s="279" t="s">
        <v>425</v>
      </c>
      <c r="I1914" s="279" t="s">
        <v>61</v>
      </c>
      <c r="J1914" s="279" t="s">
        <v>403</v>
      </c>
      <c r="K1914" s="280">
        <v>2014</v>
      </c>
      <c r="L1914" s="279" t="s">
        <v>404</v>
      </c>
      <c r="M1914" s="279" t="s">
        <v>394</v>
      </c>
      <c r="N1914" s="279" t="s">
        <v>394</v>
      </c>
      <c r="O1914" s="279" t="s">
        <v>394</v>
      </c>
      <c r="P1914" s="315">
        <v>0</v>
      </c>
      <c r="Q1914" s="278"/>
      <c r="S1914" s="279" t="s">
        <v>394</v>
      </c>
      <c r="T1914" s="279" t="s">
        <v>394</v>
      </c>
      <c r="AC1914" s="279" t="s">
        <v>394</v>
      </c>
      <c r="AF1914" s="276">
        <f>IFERROR(VLOOKUP(A1914,'[1]قوائم الترجمة'!AC$2:AD$2397,1,0),"م")</f>
        <v>120440</v>
      </c>
      <c r="AG1914" s="232"/>
      <c r="AH1914" s="233"/>
      <c r="AI1914" s="233"/>
      <c r="AJ1914" s="233"/>
      <c r="AL1914" s="267"/>
      <c r="AM1914" s="235"/>
      <c r="AU1914" s="234"/>
    </row>
    <row r="1915" spans="1:47" ht="21" x14ac:dyDescent="0.4">
      <c r="A1915" s="278">
        <v>120443</v>
      </c>
      <c r="B1915" s="279" t="s">
        <v>6942</v>
      </c>
      <c r="C1915" s="279" t="s">
        <v>186</v>
      </c>
      <c r="D1915" s="279" t="s">
        <v>240</v>
      </c>
      <c r="E1915" s="279" t="s">
        <v>394</v>
      </c>
      <c r="F1915" s="303"/>
      <c r="G1915" s="303"/>
      <c r="H1915" s="279" t="s">
        <v>394</v>
      </c>
      <c r="I1915" s="279" t="s">
        <v>539</v>
      </c>
      <c r="J1915" s="279" t="s">
        <v>394</v>
      </c>
      <c r="K1915" s="279" t="s">
        <v>394</v>
      </c>
      <c r="L1915" s="279" t="s">
        <v>394</v>
      </c>
      <c r="M1915" s="279" t="s">
        <v>394</v>
      </c>
      <c r="N1915" s="279" t="s">
        <v>394</v>
      </c>
      <c r="O1915" s="279" t="s">
        <v>394</v>
      </c>
      <c r="P1915" s="315">
        <v>0</v>
      </c>
      <c r="Q1915" s="279" t="s">
        <v>394</v>
      </c>
      <c r="R1915" s="315" t="s">
        <v>394</v>
      </c>
      <c r="S1915" s="279" t="s">
        <v>394</v>
      </c>
      <c r="T1915" s="279" t="s">
        <v>394</v>
      </c>
      <c r="U1915" s="315" t="s">
        <v>394</v>
      </c>
      <c r="V1915" s="315" t="s">
        <v>394</v>
      </c>
      <c r="W1915" s="315" t="s">
        <v>394</v>
      </c>
      <c r="X1915" s="315" t="s">
        <v>394</v>
      </c>
      <c r="Y1915" s="281"/>
      <c r="Z1915" s="315" t="s">
        <v>394</v>
      </c>
      <c r="AA1915" s="315" t="s">
        <v>394</v>
      </c>
      <c r="AB1915" s="281"/>
      <c r="AC1915" s="279" t="s">
        <v>855</v>
      </c>
      <c r="AF1915" s="276" t="str">
        <f>IFERROR(VLOOKUP(A1915,'[1]قوائم الترجمة'!AC$2:AD$2397,1,0),"م")</f>
        <v>م</v>
      </c>
      <c r="AG1915" s="232"/>
      <c r="AH1915" s="233"/>
      <c r="AI1915" s="233"/>
      <c r="AJ1915" s="233"/>
      <c r="AL1915" s="267"/>
      <c r="AM1915" s="235"/>
      <c r="AO1915" s="236"/>
      <c r="AU1915" s="234"/>
    </row>
    <row r="1916" spans="1:47" ht="21" x14ac:dyDescent="0.4">
      <c r="A1916" s="278">
        <v>120447</v>
      </c>
      <c r="B1916" s="279" t="s">
        <v>6094</v>
      </c>
      <c r="C1916" s="279" t="s">
        <v>132</v>
      </c>
      <c r="D1916" s="279" t="s">
        <v>792</v>
      </c>
      <c r="E1916" s="279" t="s">
        <v>394</v>
      </c>
      <c r="F1916" s="303"/>
      <c r="G1916" s="303"/>
      <c r="H1916" s="279" t="s">
        <v>394</v>
      </c>
      <c r="I1916" s="279" t="s">
        <v>539</v>
      </c>
      <c r="J1916" s="279" t="s">
        <v>394</v>
      </c>
      <c r="K1916" s="315" t="s">
        <v>394</v>
      </c>
      <c r="L1916" s="279" t="s">
        <v>394</v>
      </c>
      <c r="M1916" s="279" t="s">
        <v>394</v>
      </c>
      <c r="N1916" s="279" t="s">
        <v>394</v>
      </c>
      <c r="O1916" s="279" t="s">
        <v>394</v>
      </c>
      <c r="P1916" s="315">
        <v>0</v>
      </c>
      <c r="Q1916" s="279" t="s">
        <v>394</v>
      </c>
      <c r="R1916" s="315" t="s">
        <v>394</v>
      </c>
      <c r="S1916" s="279" t="s">
        <v>394</v>
      </c>
      <c r="T1916" s="279" t="s">
        <v>394</v>
      </c>
      <c r="U1916" s="315" t="s">
        <v>394</v>
      </c>
      <c r="V1916" s="315" t="s">
        <v>394</v>
      </c>
      <c r="W1916" s="315" t="s">
        <v>394</v>
      </c>
      <c r="X1916" s="315" t="s">
        <v>394</v>
      </c>
      <c r="Y1916" s="281"/>
      <c r="Z1916" s="315" t="s">
        <v>394</v>
      </c>
      <c r="AA1916" s="315" t="s">
        <v>394</v>
      </c>
      <c r="AB1916" s="281"/>
      <c r="AC1916" s="279" t="s">
        <v>855</v>
      </c>
      <c r="AF1916" s="276" t="str">
        <f>IFERROR(VLOOKUP(A1916,'[1]قوائم الترجمة'!AC$2:AD$2397,1,0),"م")</f>
        <v>م</v>
      </c>
      <c r="AG1916" s="232"/>
      <c r="AH1916" s="233"/>
      <c r="AI1916" s="233"/>
      <c r="AJ1916" s="233"/>
      <c r="AL1916" s="267"/>
      <c r="AM1916" s="235"/>
      <c r="AO1916" s="236"/>
      <c r="AU1916" s="234"/>
    </row>
    <row r="1917" spans="1:47" ht="21" x14ac:dyDescent="0.4">
      <c r="A1917" s="278">
        <v>120452</v>
      </c>
      <c r="B1917" s="279" t="s">
        <v>4560</v>
      </c>
      <c r="C1917" s="279" t="s">
        <v>72</v>
      </c>
      <c r="D1917" s="279" t="s">
        <v>4561</v>
      </c>
      <c r="E1917" s="279" t="s">
        <v>394</v>
      </c>
      <c r="F1917" s="303"/>
      <c r="G1917" s="303"/>
      <c r="H1917" s="279" t="s">
        <v>394</v>
      </c>
      <c r="I1917" s="279" t="s">
        <v>540</v>
      </c>
      <c r="J1917" s="279" t="s">
        <v>394</v>
      </c>
      <c r="K1917" s="315" t="s">
        <v>394</v>
      </c>
      <c r="L1917" s="279" t="s">
        <v>394</v>
      </c>
      <c r="M1917" s="279" t="s">
        <v>394</v>
      </c>
      <c r="N1917" s="279" t="s">
        <v>394</v>
      </c>
      <c r="O1917" s="279" t="s">
        <v>394</v>
      </c>
      <c r="P1917" s="315">
        <v>0</v>
      </c>
      <c r="Q1917" s="279" t="s">
        <v>394</v>
      </c>
      <c r="R1917" s="315" t="s">
        <v>394</v>
      </c>
      <c r="S1917" s="279" t="s">
        <v>394</v>
      </c>
      <c r="T1917" s="279" t="s">
        <v>394</v>
      </c>
      <c r="U1917" s="315" t="s">
        <v>394</v>
      </c>
      <c r="V1917" s="315" t="s">
        <v>394</v>
      </c>
      <c r="W1917" s="315" t="s">
        <v>394</v>
      </c>
      <c r="X1917" s="315" t="s">
        <v>394</v>
      </c>
      <c r="Y1917" s="281"/>
      <c r="Z1917" s="315" t="s">
        <v>394</v>
      </c>
      <c r="AA1917" s="315" t="s">
        <v>394</v>
      </c>
      <c r="AB1917" s="281"/>
      <c r="AC1917" s="279" t="s">
        <v>855</v>
      </c>
      <c r="AF1917" s="276" t="str">
        <f>IFERROR(VLOOKUP(A1917,'[1]قوائم الترجمة'!AC$2:AD$2397,1,0),"م")</f>
        <v>م</v>
      </c>
      <c r="AG1917" s="232"/>
      <c r="AH1917" s="233"/>
      <c r="AI1917" s="233"/>
      <c r="AJ1917" s="233"/>
      <c r="AL1917" s="267"/>
      <c r="AM1917" s="235"/>
      <c r="AO1917" s="236"/>
      <c r="AU1917" s="234"/>
    </row>
    <row r="1918" spans="1:47" ht="21" x14ac:dyDescent="0.4">
      <c r="A1918" s="275">
        <v>120453</v>
      </c>
      <c r="B1918" s="276" t="s">
        <v>4559</v>
      </c>
      <c r="C1918" s="276" t="s">
        <v>174</v>
      </c>
      <c r="D1918" s="276" t="s">
        <v>642</v>
      </c>
      <c r="E1918" s="276" t="s">
        <v>424</v>
      </c>
      <c r="F1918" s="276" t="s">
        <v>8507</v>
      </c>
      <c r="G1918" s="276" t="s">
        <v>8350</v>
      </c>
      <c r="H1918" s="276" t="s">
        <v>425</v>
      </c>
      <c r="I1918" s="276" t="s">
        <v>61</v>
      </c>
      <c r="J1918" s="276" t="s">
        <v>403</v>
      </c>
      <c r="K1918" s="277">
        <v>2010</v>
      </c>
      <c r="L1918" s="276" t="s">
        <v>402</v>
      </c>
      <c r="M1918" s="303"/>
      <c r="N1918" s="276" t="s">
        <v>394</v>
      </c>
      <c r="O1918" s="276" t="s">
        <v>394</v>
      </c>
      <c r="P1918" s="315">
        <v>0</v>
      </c>
      <c r="Q1918" s="303"/>
      <c r="R1918" s="317" t="s">
        <v>394</v>
      </c>
      <c r="S1918" s="276" t="s">
        <v>394</v>
      </c>
      <c r="T1918" s="303"/>
      <c r="AC1918" s="276" t="s">
        <v>394</v>
      </c>
      <c r="AF1918" s="276">
        <f>IFERROR(VLOOKUP(A1918,'[1]قوائم الترجمة'!AC$2:AD$2397,1,0),"م")</f>
        <v>120453</v>
      </c>
      <c r="AG1918" s="232"/>
      <c r="AH1918" s="233"/>
      <c r="AI1918" s="233"/>
      <c r="AJ1918" s="233"/>
      <c r="AL1918" s="267"/>
      <c r="AM1918" s="235"/>
      <c r="AO1918" s="236"/>
      <c r="AU1918" s="234"/>
    </row>
    <row r="1919" spans="1:47" ht="21" x14ac:dyDescent="0.4">
      <c r="A1919" s="278">
        <v>120455</v>
      </c>
      <c r="B1919" s="279" t="s">
        <v>4558</v>
      </c>
      <c r="C1919" s="279" t="s">
        <v>77</v>
      </c>
      <c r="D1919" s="279" t="s">
        <v>1295</v>
      </c>
      <c r="E1919" s="279" t="s">
        <v>394</v>
      </c>
      <c r="F1919" s="303"/>
      <c r="G1919" s="303"/>
      <c r="H1919" s="279" t="s">
        <v>394</v>
      </c>
      <c r="I1919" s="279" t="s">
        <v>539</v>
      </c>
      <c r="J1919" s="279" t="s">
        <v>394</v>
      </c>
      <c r="K1919" s="279" t="s">
        <v>394</v>
      </c>
      <c r="L1919" s="279" t="s">
        <v>394</v>
      </c>
      <c r="M1919" s="279" t="s">
        <v>394</v>
      </c>
      <c r="N1919" s="279" t="s">
        <v>394</v>
      </c>
      <c r="O1919" s="279" t="s">
        <v>394</v>
      </c>
      <c r="P1919" s="315">
        <v>0</v>
      </c>
      <c r="Q1919" s="279" t="s">
        <v>394</v>
      </c>
      <c r="R1919" s="315" t="s">
        <v>394</v>
      </c>
      <c r="S1919" s="279" t="s">
        <v>394</v>
      </c>
      <c r="T1919" s="279" t="s">
        <v>394</v>
      </c>
      <c r="U1919" s="315" t="s">
        <v>394</v>
      </c>
      <c r="V1919" s="315" t="s">
        <v>394</v>
      </c>
      <c r="W1919" s="315" t="s">
        <v>394</v>
      </c>
      <c r="X1919" s="315" t="s">
        <v>394</v>
      </c>
      <c r="Y1919" s="281"/>
      <c r="Z1919" s="315" t="s">
        <v>394</v>
      </c>
      <c r="AA1919" s="315" t="s">
        <v>394</v>
      </c>
      <c r="AB1919" s="281"/>
      <c r="AC1919" s="279" t="s">
        <v>855</v>
      </c>
      <c r="AF1919" s="276" t="str">
        <f>IFERROR(VLOOKUP(A1919,'[1]قوائم الترجمة'!AC$2:AD$2397,1,0),"م")</f>
        <v>م</v>
      </c>
      <c r="AG1919" s="232"/>
      <c r="AH1919" s="233"/>
      <c r="AI1919" s="233"/>
      <c r="AJ1919" s="233"/>
      <c r="AL1919" s="267"/>
      <c r="AM1919" s="235"/>
      <c r="AO1919" s="236"/>
      <c r="AU1919" s="234"/>
    </row>
    <row r="1920" spans="1:47" ht="21" x14ac:dyDescent="0.4">
      <c r="A1920" s="278">
        <v>120457</v>
      </c>
      <c r="B1920" s="279" t="s">
        <v>4557</v>
      </c>
      <c r="C1920" s="279" t="s">
        <v>121</v>
      </c>
      <c r="D1920" s="279" t="s">
        <v>295</v>
      </c>
      <c r="E1920" s="279" t="s">
        <v>5660</v>
      </c>
      <c r="F1920" s="279" t="s">
        <v>9291</v>
      </c>
      <c r="G1920" s="279" t="s">
        <v>8180</v>
      </c>
      <c r="H1920" s="279" t="s">
        <v>425</v>
      </c>
      <c r="I1920" s="279" t="s">
        <v>61</v>
      </c>
      <c r="J1920" s="279" t="s">
        <v>7215</v>
      </c>
      <c r="K1920" s="280">
        <v>0</v>
      </c>
      <c r="L1920" s="279" t="s">
        <v>7215</v>
      </c>
      <c r="M1920" s="279" t="s">
        <v>394</v>
      </c>
      <c r="N1920" s="279"/>
      <c r="O1920" s="279" t="s">
        <v>394</v>
      </c>
      <c r="P1920" s="315">
        <v>0</v>
      </c>
      <c r="Q1920" s="278"/>
      <c r="S1920" s="279" t="s">
        <v>394</v>
      </c>
      <c r="T1920" s="279" t="s">
        <v>394</v>
      </c>
      <c r="AC1920" s="279" t="s">
        <v>394</v>
      </c>
      <c r="AF1920" s="276">
        <f>IFERROR(VLOOKUP(A1920,'[1]قوائم الترجمة'!AC$2:AD$2397,1,0),"م")</f>
        <v>120457</v>
      </c>
      <c r="AG1920" s="232"/>
      <c r="AH1920" s="233"/>
      <c r="AI1920" s="233"/>
      <c r="AJ1920" s="233"/>
      <c r="AL1920" s="267"/>
      <c r="AM1920" s="235"/>
      <c r="AU1920" s="234"/>
    </row>
    <row r="1921" spans="1:47" ht="21" x14ac:dyDescent="0.4">
      <c r="A1921" s="278">
        <v>120458</v>
      </c>
      <c r="B1921" s="279" t="s">
        <v>6566</v>
      </c>
      <c r="C1921" s="279" t="s">
        <v>1218</v>
      </c>
      <c r="D1921" s="279" t="s">
        <v>289</v>
      </c>
      <c r="E1921" s="279" t="s">
        <v>394</v>
      </c>
      <c r="F1921" s="303"/>
      <c r="G1921" s="303"/>
      <c r="H1921" s="279" t="s">
        <v>394</v>
      </c>
      <c r="I1921" s="279" t="s">
        <v>539</v>
      </c>
      <c r="J1921" s="279" t="s">
        <v>394</v>
      </c>
      <c r="K1921" s="279" t="s">
        <v>394</v>
      </c>
      <c r="L1921" s="279" t="s">
        <v>394</v>
      </c>
      <c r="M1921" s="279" t="s">
        <v>394</v>
      </c>
      <c r="N1921" s="279" t="s">
        <v>394</v>
      </c>
      <c r="O1921" s="279" t="s">
        <v>394</v>
      </c>
      <c r="P1921" s="315">
        <v>0</v>
      </c>
      <c r="Q1921" s="279" t="s">
        <v>394</v>
      </c>
      <c r="R1921" s="315" t="s">
        <v>394</v>
      </c>
      <c r="S1921" s="279" t="s">
        <v>394</v>
      </c>
      <c r="T1921" s="279" t="s">
        <v>394</v>
      </c>
      <c r="U1921" s="315" t="s">
        <v>394</v>
      </c>
      <c r="V1921" s="315" t="s">
        <v>394</v>
      </c>
      <c r="W1921" s="315" t="s">
        <v>394</v>
      </c>
      <c r="X1921" s="315" t="s">
        <v>394</v>
      </c>
      <c r="Y1921" s="281"/>
      <c r="Z1921" s="315" t="s">
        <v>394</v>
      </c>
      <c r="AA1921" s="315" t="s">
        <v>394</v>
      </c>
      <c r="AB1921" s="281"/>
      <c r="AC1921" s="279" t="s">
        <v>855</v>
      </c>
      <c r="AF1921" s="276" t="str">
        <f>IFERROR(VLOOKUP(A1921,'[1]قوائم الترجمة'!AC$2:AD$2397,1,0),"م")</f>
        <v>م</v>
      </c>
      <c r="AG1921" s="232"/>
      <c r="AH1921" s="233"/>
      <c r="AI1921" s="233"/>
      <c r="AJ1921" s="233"/>
      <c r="AL1921" s="267"/>
      <c r="AM1921" s="235"/>
      <c r="AO1921" s="236"/>
      <c r="AU1921" s="234"/>
    </row>
    <row r="1922" spans="1:47" ht="21" x14ac:dyDescent="0.4">
      <c r="A1922" s="275">
        <v>120459</v>
      </c>
      <c r="B1922" s="276" t="s">
        <v>4556</v>
      </c>
      <c r="C1922" s="276" t="s">
        <v>1002</v>
      </c>
      <c r="D1922" s="276" t="s">
        <v>380</v>
      </c>
      <c r="E1922" s="276" t="s">
        <v>5660</v>
      </c>
      <c r="F1922" s="276" t="s">
        <v>8508</v>
      </c>
      <c r="G1922" s="276" t="s">
        <v>402</v>
      </c>
      <c r="H1922" s="276" t="s">
        <v>425</v>
      </c>
      <c r="I1922" s="276" t="s">
        <v>61</v>
      </c>
      <c r="J1922" s="276" t="s">
        <v>403</v>
      </c>
      <c r="K1922" s="277">
        <v>2011</v>
      </c>
      <c r="L1922" s="276" t="s">
        <v>402</v>
      </c>
      <c r="M1922" s="303"/>
      <c r="N1922" s="276" t="s">
        <v>394</v>
      </c>
      <c r="O1922" s="276" t="s">
        <v>394</v>
      </c>
      <c r="P1922" s="315">
        <v>0</v>
      </c>
      <c r="Q1922" s="303"/>
      <c r="R1922" s="317" t="s">
        <v>394</v>
      </c>
      <c r="S1922" s="276" t="s">
        <v>394</v>
      </c>
      <c r="T1922" s="303"/>
      <c r="AC1922" s="276" t="s">
        <v>394</v>
      </c>
      <c r="AF1922" s="276">
        <f>IFERROR(VLOOKUP(A1922,'[1]قوائم الترجمة'!AC$2:AD$2397,1,0),"م")</f>
        <v>120459</v>
      </c>
      <c r="AG1922" s="232"/>
      <c r="AH1922" s="233"/>
      <c r="AI1922" s="233"/>
      <c r="AJ1922" s="233"/>
      <c r="AL1922" s="267"/>
      <c r="AM1922" s="235"/>
      <c r="AO1922" s="236"/>
      <c r="AU1922" s="234"/>
    </row>
    <row r="1923" spans="1:47" ht="21" x14ac:dyDescent="0.4">
      <c r="A1923" s="278">
        <v>120463</v>
      </c>
      <c r="B1923" s="279" t="s">
        <v>4555</v>
      </c>
      <c r="C1923" s="279" t="s">
        <v>469</v>
      </c>
      <c r="D1923" s="279" t="s">
        <v>309</v>
      </c>
      <c r="E1923" s="279" t="s">
        <v>394</v>
      </c>
      <c r="F1923" s="303"/>
      <c r="G1923" s="303"/>
      <c r="H1923" s="279" t="s">
        <v>394</v>
      </c>
      <c r="I1923" s="279" t="s">
        <v>539</v>
      </c>
      <c r="J1923" s="279" t="s">
        <v>394</v>
      </c>
      <c r="K1923" s="279" t="s">
        <v>394</v>
      </c>
      <c r="L1923" s="279" t="s">
        <v>394</v>
      </c>
      <c r="M1923" s="279" t="s">
        <v>394</v>
      </c>
      <c r="N1923" s="279" t="s">
        <v>394</v>
      </c>
      <c r="O1923" s="279" t="s">
        <v>394</v>
      </c>
      <c r="P1923" s="315">
        <v>0</v>
      </c>
      <c r="Q1923" s="279" t="s">
        <v>394</v>
      </c>
      <c r="R1923" s="315" t="s">
        <v>394</v>
      </c>
      <c r="S1923" s="279" t="s">
        <v>394</v>
      </c>
      <c r="T1923" s="279" t="s">
        <v>394</v>
      </c>
      <c r="U1923" s="315" t="s">
        <v>394</v>
      </c>
      <c r="V1923" s="315" t="s">
        <v>394</v>
      </c>
      <c r="W1923" s="315" t="s">
        <v>394</v>
      </c>
      <c r="X1923" s="315" t="s">
        <v>394</v>
      </c>
      <c r="Y1923" s="281"/>
      <c r="Z1923" s="315" t="s">
        <v>394</v>
      </c>
      <c r="AA1923" s="315" t="s">
        <v>394</v>
      </c>
      <c r="AB1923" s="281"/>
      <c r="AC1923" s="279" t="s">
        <v>855</v>
      </c>
      <c r="AF1923" s="276" t="str">
        <f>IFERROR(VLOOKUP(A1923,'[1]قوائم الترجمة'!AC$2:AD$2397,1,0),"م")</f>
        <v>م</v>
      </c>
      <c r="AG1923" s="232"/>
      <c r="AH1923" s="233"/>
      <c r="AI1923" s="233"/>
      <c r="AJ1923" s="233"/>
      <c r="AL1923" s="267"/>
      <c r="AM1923" s="235"/>
      <c r="AO1923" s="236"/>
      <c r="AU1923" s="234"/>
    </row>
    <row r="1924" spans="1:47" ht="21" x14ac:dyDescent="0.4">
      <c r="A1924" s="278">
        <v>120466</v>
      </c>
      <c r="B1924" s="279" t="s">
        <v>4553</v>
      </c>
      <c r="C1924" s="279" t="s">
        <v>532</v>
      </c>
      <c r="D1924" s="279" t="s">
        <v>4554</v>
      </c>
      <c r="E1924" s="279" t="s">
        <v>423</v>
      </c>
      <c r="F1924" s="279" t="s">
        <v>9292</v>
      </c>
      <c r="G1924" s="279" t="s">
        <v>402</v>
      </c>
      <c r="H1924" s="279" t="s">
        <v>425</v>
      </c>
      <c r="I1924" s="279" t="s">
        <v>541</v>
      </c>
      <c r="J1924" s="279" t="s">
        <v>403</v>
      </c>
      <c r="K1924" s="280">
        <v>1994</v>
      </c>
      <c r="L1924" s="279" t="s">
        <v>402</v>
      </c>
      <c r="M1924" s="279" t="s">
        <v>394</v>
      </c>
      <c r="N1924" s="279" t="s">
        <v>394</v>
      </c>
      <c r="O1924" s="279" t="s">
        <v>394</v>
      </c>
      <c r="P1924" s="315">
        <v>0</v>
      </c>
      <c r="Q1924" s="278"/>
      <c r="S1924" s="279" t="s">
        <v>394</v>
      </c>
      <c r="T1924" s="279" t="s">
        <v>394</v>
      </c>
      <c r="AC1924" s="279" t="s">
        <v>394</v>
      </c>
      <c r="AF1924" s="276">
        <f>IFERROR(VLOOKUP(A1924,'[1]قوائم الترجمة'!AC$2:AD$2397,1,0),"م")</f>
        <v>120466</v>
      </c>
      <c r="AG1924" s="232"/>
      <c r="AH1924" s="233"/>
      <c r="AI1924" s="233"/>
      <c r="AJ1924" s="233"/>
      <c r="AL1924" s="267"/>
      <c r="AM1924" s="235"/>
      <c r="AO1924" s="236"/>
      <c r="AU1924" s="234"/>
    </row>
    <row r="1925" spans="1:47" ht="21" x14ac:dyDescent="0.4">
      <c r="A1925" s="278">
        <v>120469</v>
      </c>
      <c r="B1925" s="279" t="s">
        <v>6222</v>
      </c>
      <c r="C1925" s="279" t="s">
        <v>835</v>
      </c>
      <c r="D1925" s="279" t="s">
        <v>467</v>
      </c>
      <c r="E1925" s="279" t="s">
        <v>394</v>
      </c>
      <c r="F1925" s="303"/>
      <c r="G1925" s="303"/>
      <c r="H1925" s="279" t="s">
        <v>394</v>
      </c>
      <c r="I1925" s="279" t="s">
        <v>539</v>
      </c>
      <c r="J1925" s="279" t="s">
        <v>394</v>
      </c>
      <c r="K1925" s="279" t="s">
        <v>394</v>
      </c>
      <c r="L1925" s="279" t="s">
        <v>394</v>
      </c>
      <c r="M1925" s="279" t="s">
        <v>394</v>
      </c>
      <c r="N1925" s="279" t="s">
        <v>394</v>
      </c>
      <c r="O1925" s="279" t="s">
        <v>394</v>
      </c>
      <c r="P1925" s="315">
        <v>0</v>
      </c>
      <c r="Q1925" s="279" t="s">
        <v>394</v>
      </c>
      <c r="R1925" s="315" t="s">
        <v>394</v>
      </c>
      <c r="S1925" s="279" t="s">
        <v>394</v>
      </c>
      <c r="T1925" s="279" t="s">
        <v>394</v>
      </c>
      <c r="U1925" s="315" t="s">
        <v>394</v>
      </c>
      <c r="V1925" s="315" t="s">
        <v>394</v>
      </c>
      <c r="W1925" s="315" t="s">
        <v>394</v>
      </c>
      <c r="X1925" s="315" t="s">
        <v>394</v>
      </c>
      <c r="Y1925" s="281"/>
      <c r="Z1925" s="315" t="s">
        <v>394</v>
      </c>
      <c r="AA1925" s="315" t="s">
        <v>394</v>
      </c>
      <c r="AB1925" s="281"/>
      <c r="AC1925" s="279" t="s">
        <v>855</v>
      </c>
      <c r="AF1925" s="276" t="str">
        <f>IFERROR(VLOOKUP(A1925,'[1]قوائم الترجمة'!AC$2:AD$2397,1,0),"م")</f>
        <v>م</v>
      </c>
      <c r="AG1925" s="232"/>
      <c r="AH1925" s="233"/>
      <c r="AI1925" s="233"/>
      <c r="AJ1925" s="233"/>
      <c r="AL1925" s="267"/>
      <c r="AM1925" s="235"/>
      <c r="AU1925" s="234"/>
    </row>
    <row r="1926" spans="1:47" ht="21" x14ac:dyDescent="0.4">
      <c r="A1926" s="278">
        <v>120471</v>
      </c>
      <c r="B1926" s="279" t="s">
        <v>4552</v>
      </c>
      <c r="C1926" s="279" t="s">
        <v>852</v>
      </c>
      <c r="D1926" s="279" t="s">
        <v>238</v>
      </c>
      <c r="E1926" s="279" t="s">
        <v>394</v>
      </c>
      <c r="F1926" s="303"/>
      <c r="G1926" s="303"/>
      <c r="H1926" s="279" t="s">
        <v>394</v>
      </c>
      <c r="I1926" s="279" t="s">
        <v>540</v>
      </c>
      <c r="J1926" s="279" t="s">
        <v>394</v>
      </c>
      <c r="K1926" s="279" t="s">
        <v>394</v>
      </c>
      <c r="L1926" s="279" t="s">
        <v>394</v>
      </c>
      <c r="M1926" s="279" t="s">
        <v>394</v>
      </c>
      <c r="N1926" s="279" t="s">
        <v>394</v>
      </c>
      <c r="O1926" s="279" t="s">
        <v>394</v>
      </c>
      <c r="P1926" s="315">
        <v>0</v>
      </c>
      <c r="Q1926" s="279" t="s">
        <v>394</v>
      </c>
      <c r="R1926" s="315" t="s">
        <v>394</v>
      </c>
      <c r="S1926" s="279" t="s">
        <v>394</v>
      </c>
      <c r="T1926" s="279" t="s">
        <v>394</v>
      </c>
      <c r="U1926" s="315" t="s">
        <v>394</v>
      </c>
      <c r="V1926" s="315" t="s">
        <v>394</v>
      </c>
      <c r="W1926" s="315" t="s">
        <v>394</v>
      </c>
      <c r="X1926" s="315" t="s">
        <v>394</v>
      </c>
      <c r="Y1926" s="281"/>
      <c r="Z1926" s="315" t="s">
        <v>394</v>
      </c>
      <c r="AA1926" s="315" t="s">
        <v>394</v>
      </c>
      <c r="AB1926" s="281"/>
      <c r="AC1926" s="279" t="s">
        <v>855</v>
      </c>
      <c r="AF1926" s="276" t="str">
        <f>IFERROR(VLOOKUP(A1926,'[1]قوائم الترجمة'!AC$2:AD$2397,1,0),"م")</f>
        <v>م</v>
      </c>
      <c r="AG1926" s="232"/>
      <c r="AH1926" s="233"/>
      <c r="AI1926" s="233"/>
      <c r="AJ1926" s="233"/>
      <c r="AL1926" s="267"/>
      <c r="AM1926" s="235"/>
      <c r="AO1926" s="236"/>
      <c r="AU1926" s="234"/>
    </row>
    <row r="1927" spans="1:47" ht="21" x14ac:dyDescent="0.4">
      <c r="A1927" s="278">
        <v>120475</v>
      </c>
      <c r="B1927" s="279" t="s">
        <v>4551</v>
      </c>
      <c r="C1927" s="279" t="s">
        <v>141</v>
      </c>
      <c r="D1927" s="279" t="s">
        <v>295</v>
      </c>
      <c r="E1927" s="279" t="s">
        <v>424</v>
      </c>
      <c r="F1927" s="279" t="s">
        <v>8378</v>
      </c>
      <c r="G1927" s="279" t="s">
        <v>8379</v>
      </c>
      <c r="H1927" s="279" t="s">
        <v>7215</v>
      </c>
      <c r="I1927" s="279" t="s">
        <v>538</v>
      </c>
      <c r="J1927" s="279" t="s">
        <v>7215</v>
      </c>
      <c r="K1927" s="280">
        <v>0</v>
      </c>
      <c r="L1927" s="279" t="s">
        <v>7215</v>
      </c>
      <c r="M1927" s="279" t="s">
        <v>394</v>
      </c>
      <c r="N1927" s="279" t="s">
        <v>394</v>
      </c>
      <c r="O1927" s="279" t="s">
        <v>394</v>
      </c>
      <c r="P1927" s="315">
        <v>0</v>
      </c>
      <c r="Q1927" s="278"/>
      <c r="S1927" s="279" t="s">
        <v>394</v>
      </c>
      <c r="T1927" s="279" t="s">
        <v>394</v>
      </c>
      <c r="AC1927" s="279" t="s">
        <v>394</v>
      </c>
      <c r="AF1927" s="276">
        <f>IFERROR(VLOOKUP(A1927,'[1]قوائم الترجمة'!AC$2:AD$2397,1,0),"م")</f>
        <v>120475</v>
      </c>
      <c r="AG1927" s="232"/>
      <c r="AH1927" s="233"/>
      <c r="AI1927" s="233"/>
      <c r="AJ1927" s="233"/>
      <c r="AL1927" s="267"/>
      <c r="AM1927" s="235"/>
      <c r="AO1927" s="236"/>
      <c r="AU1927" s="234"/>
    </row>
    <row r="1928" spans="1:47" ht="21" x14ac:dyDescent="0.4">
      <c r="A1928" s="278">
        <v>120480</v>
      </c>
      <c r="B1928" s="279" t="s">
        <v>4550</v>
      </c>
      <c r="C1928" s="279" t="s">
        <v>154</v>
      </c>
      <c r="D1928" s="279" t="s">
        <v>526</v>
      </c>
      <c r="E1928" s="279" t="s">
        <v>394</v>
      </c>
      <c r="F1928" s="303"/>
      <c r="G1928" s="303"/>
      <c r="H1928" s="279" t="s">
        <v>394</v>
      </c>
      <c r="I1928" s="279" t="s">
        <v>61</v>
      </c>
      <c r="J1928" s="279" t="s">
        <v>394</v>
      </c>
      <c r="K1928" s="279" t="s">
        <v>394</v>
      </c>
      <c r="L1928" s="279" t="s">
        <v>394</v>
      </c>
      <c r="M1928" s="279" t="s">
        <v>394</v>
      </c>
      <c r="N1928" s="279" t="s">
        <v>394</v>
      </c>
      <c r="O1928" s="279" t="s">
        <v>394</v>
      </c>
      <c r="P1928" s="315">
        <v>0</v>
      </c>
      <c r="Q1928" s="279" t="s">
        <v>394</v>
      </c>
      <c r="R1928" s="315" t="s">
        <v>394</v>
      </c>
      <c r="S1928" s="279" t="s">
        <v>394</v>
      </c>
      <c r="T1928" s="279" t="s">
        <v>394</v>
      </c>
      <c r="U1928" s="315" t="s">
        <v>394</v>
      </c>
      <c r="V1928" s="315" t="s">
        <v>394</v>
      </c>
      <c r="W1928" s="315" t="s">
        <v>394</v>
      </c>
      <c r="X1928" s="315" t="s">
        <v>394</v>
      </c>
      <c r="Y1928" s="281"/>
      <c r="Z1928" s="315" t="s">
        <v>394</v>
      </c>
      <c r="AA1928" s="315" t="s">
        <v>394</v>
      </c>
      <c r="AB1928" s="281"/>
      <c r="AC1928" s="279" t="s">
        <v>394</v>
      </c>
      <c r="AF1928" s="276" t="str">
        <f>IFERROR(VLOOKUP(A1928,'[1]قوائم الترجمة'!AC$2:AD$2397,1,0),"م")</f>
        <v>م</v>
      </c>
      <c r="AG1928" s="232"/>
      <c r="AH1928" s="233"/>
      <c r="AI1928" s="233"/>
      <c r="AJ1928" s="233"/>
      <c r="AL1928" s="267"/>
      <c r="AM1928" s="235"/>
      <c r="AO1928" s="236"/>
      <c r="AU1928" s="234"/>
    </row>
    <row r="1929" spans="1:47" ht="21" x14ac:dyDescent="0.4">
      <c r="A1929" s="275">
        <v>120482</v>
      </c>
      <c r="B1929" s="276" t="s">
        <v>4549</v>
      </c>
      <c r="C1929" s="276" t="s">
        <v>152</v>
      </c>
      <c r="D1929" s="276" t="s">
        <v>314</v>
      </c>
      <c r="E1929" s="276" t="s">
        <v>424</v>
      </c>
      <c r="F1929" s="276" t="s">
        <v>8378</v>
      </c>
      <c r="G1929" s="276" t="s">
        <v>402</v>
      </c>
      <c r="H1929" s="276" t="s">
        <v>425</v>
      </c>
      <c r="I1929" s="276" t="s">
        <v>8485</v>
      </c>
      <c r="J1929" s="276" t="s">
        <v>426</v>
      </c>
      <c r="K1929" s="277">
        <v>0</v>
      </c>
      <c r="L1929" s="276" t="s">
        <v>418</v>
      </c>
      <c r="M1929" s="303"/>
      <c r="N1929" s="276" t="s">
        <v>394</v>
      </c>
      <c r="O1929" s="276" t="s">
        <v>394</v>
      </c>
      <c r="P1929" s="315">
        <v>0</v>
      </c>
      <c r="Q1929" s="303"/>
      <c r="R1929" s="317" t="s">
        <v>394</v>
      </c>
      <c r="S1929" s="276" t="s">
        <v>394</v>
      </c>
      <c r="T1929" s="303"/>
      <c r="AC1929" s="276" t="s">
        <v>394</v>
      </c>
      <c r="AF1929" s="276">
        <f>IFERROR(VLOOKUP(A1929,'[1]قوائم الترجمة'!AC$2:AD$2397,1,0),"م")</f>
        <v>120482</v>
      </c>
      <c r="AG1929" s="232"/>
      <c r="AH1929" s="233"/>
      <c r="AI1929" s="233"/>
      <c r="AJ1929" s="233"/>
      <c r="AL1929" s="267"/>
      <c r="AM1929" s="235"/>
      <c r="AO1929" s="236"/>
      <c r="AU1929" s="234"/>
    </row>
    <row r="1930" spans="1:47" ht="21" x14ac:dyDescent="0.4">
      <c r="A1930" s="278">
        <v>120483</v>
      </c>
      <c r="B1930" s="279" t="s">
        <v>7132</v>
      </c>
      <c r="C1930" s="279" t="s">
        <v>72</v>
      </c>
      <c r="D1930" s="279" t="s">
        <v>326</v>
      </c>
      <c r="E1930" s="279" t="s">
        <v>394</v>
      </c>
      <c r="F1930" s="303"/>
      <c r="G1930" s="303"/>
      <c r="H1930" s="279" t="s">
        <v>394</v>
      </c>
      <c r="I1930" s="279" t="s">
        <v>539</v>
      </c>
      <c r="J1930" s="279" t="s">
        <v>394</v>
      </c>
      <c r="K1930" s="279" t="s">
        <v>394</v>
      </c>
      <c r="L1930" s="279" t="s">
        <v>394</v>
      </c>
      <c r="M1930" s="279" t="s">
        <v>394</v>
      </c>
      <c r="N1930" s="279" t="s">
        <v>394</v>
      </c>
      <c r="O1930" s="279" t="s">
        <v>394</v>
      </c>
      <c r="P1930" s="315">
        <v>0</v>
      </c>
      <c r="Q1930" s="279" t="s">
        <v>394</v>
      </c>
      <c r="R1930" s="315" t="s">
        <v>394</v>
      </c>
      <c r="S1930" s="279" t="s">
        <v>394</v>
      </c>
      <c r="T1930" s="279" t="s">
        <v>394</v>
      </c>
      <c r="U1930" s="315" t="s">
        <v>394</v>
      </c>
      <c r="V1930" s="315" t="s">
        <v>394</v>
      </c>
      <c r="W1930" s="315" t="s">
        <v>394</v>
      </c>
      <c r="X1930" s="315" t="s">
        <v>394</v>
      </c>
      <c r="Y1930" s="281"/>
      <c r="Z1930" s="315" t="s">
        <v>394</v>
      </c>
      <c r="AA1930" s="315" t="s">
        <v>394</v>
      </c>
      <c r="AB1930" s="281"/>
      <c r="AC1930" s="279" t="s">
        <v>855</v>
      </c>
      <c r="AF1930" s="276" t="str">
        <f>IFERROR(VLOOKUP(A1930,'[1]قوائم الترجمة'!AC$2:AD$2397,1,0),"م")</f>
        <v>م</v>
      </c>
      <c r="AG1930" s="232"/>
      <c r="AH1930" s="233"/>
      <c r="AI1930" s="233"/>
      <c r="AJ1930" s="233"/>
      <c r="AL1930" s="267"/>
      <c r="AM1930" s="235"/>
      <c r="AU1930" s="234"/>
    </row>
    <row r="1931" spans="1:47" ht="21" x14ac:dyDescent="0.4">
      <c r="A1931" s="278">
        <v>120484</v>
      </c>
      <c r="B1931" s="279" t="s">
        <v>4548</v>
      </c>
      <c r="C1931" s="279" t="s">
        <v>384</v>
      </c>
      <c r="D1931" s="279" t="s">
        <v>1155</v>
      </c>
      <c r="E1931" s="279" t="s">
        <v>424</v>
      </c>
      <c r="F1931" s="279" t="s">
        <v>9293</v>
      </c>
      <c r="G1931" s="279" t="s">
        <v>402</v>
      </c>
      <c r="H1931" s="279" t="s">
        <v>425</v>
      </c>
      <c r="I1931" s="279" t="s">
        <v>61</v>
      </c>
      <c r="J1931" s="279" t="s">
        <v>426</v>
      </c>
      <c r="K1931" s="280">
        <v>2017</v>
      </c>
      <c r="L1931" s="279" t="s">
        <v>402</v>
      </c>
      <c r="M1931" s="279" t="s">
        <v>394</v>
      </c>
      <c r="N1931" s="279" t="s">
        <v>394</v>
      </c>
      <c r="O1931" s="279" t="s">
        <v>394</v>
      </c>
      <c r="P1931" s="315">
        <v>0</v>
      </c>
      <c r="Q1931" s="278"/>
      <c r="S1931" s="279" t="s">
        <v>394</v>
      </c>
      <c r="T1931" s="279" t="s">
        <v>394</v>
      </c>
      <c r="AC1931" s="279" t="s">
        <v>394</v>
      </c>
      <c r="AF1931" s="276">
        <f>IFERROR(VLOOKUP(A1931,'[1]قوائم الترجمة'!AC$2:AD$2397,1,0),"م")</f>
        <v>120484</v>
      </c>
      <c r="AG1931" s="232"/>
      <c r="AH1931" s="233"/>
      <c r="AI1931" s="233"/>
      <c r="AJ1931" s="233"/>
      <c r="AL1931" s="267"/>
      <c r="AM1931" s="235"/>
      <c r="AO1931" s="236"/>
      <c r="AU1931" s="234"/>
    </row>
    <row r="1932" spans="1:47" ht="21" x14ac:dyDescent="0.4">
      <c r="A1932" s="278">
        <v>120487</v>
      </c>
      <c r="B1932" s="279" t="s">
        <v>4547</v>
      </c>
      <c r="C1932" s="279" t="s">
        <v>64</v>
      </c>
      <c r="D1932" s="279" t="s">
        <v>699</v>
      </c>
      <c r="E1932" s="279" t="s">
        <v>424</v>
      </c>
      <c r="F1932" s="279" t="s">
        <v>8448</v>
      </c>
      <c r="G1932" s="279" t="s">
        <v>402</v>
      </c>
      <c r="H1932" s="279" t="s">
        <v>425</v>
      </c>
      <c r="I1932" s="279" t="s">
        <v>540</v>
      </c>
      <c r="J1932" s="279" t="s">
        <v>426</v>
      </c>
      <c r="K1932" s="280">
        <v>2013</v>
      </c>
      <c r="L1932" s="279" t="s">
        <v>402</v>
      </c>
      <c r="M1932" s="279" t="s">
        <v>394</v>
      </c>
      <c r="N1932" s="279" t="s">
        <v>394</v>
      </c>
      <c r="O1932" s="279" t="s">
        <v>394</v>
      </c>
      <c r="P1932" s="315">
        <v>0</v>
      </c>
      <c r="Q1932" s="278"/>
      <c r="S1932" s="279" t="s">
        <v>394</v>
      </c>
      <c r="T1932" s="279" t="s">
        <v>394</v>
      </c>
      <c r="AC1932" s="279" t="s">
        <v>394</v>
      </c>
      <c r="AF1932" s="276">
        <f>IFERROR(VLOOKUP(A1932,'[1]قوائم الترجمة'!AC$2:AD$2397,1,0),"م")</f>
        <v>120487</v>
      </c>
      <c r="AG1932" s="232"/>
      <c r="AH1932" s="233"/>
      <c r="AI1932" s="233"/>
      <c r="AJ1932" s="233"/>
      <c r="AL1932" s="267"/>
      <c r="AM1932" s="235"/>
      <c r="AU1932" s="234"/>
    </row>
    <row r="1933" spans="1:47" ht="21" x14ac:dyDescent="0.4">
      <c r="A1933" s="278">
        <v>120490</v>
      </c>
      <c r="B1933" s="279" t="s">
        <v>4546</v>
      </c>
      <c r="C1933" s="279" t="s">
        <v>109</v>
      </c>
      <c r="D1933" s="279" t="s">
        <v>305</v>
      </c>
      <c r="E1933" s="279" t="s">
        <v>424</v>
      </c>
      <c r="F1933" s="279" t="s">
        <v>9294</v>
      </c>
      <c r="G1933" s="279" t="s">
        <v>402</v>
      </c>
      <c r="H1933" s="279" t="s">
        <v>425</v>
      </c>
      <c r="I1933" s="279" t="s">
        <v>540</v>
      </c>
      <c r="J1933" s="279" t="s">
        <v>426</v>
      </c>
      <c r="K1933" s="280">
        <v>2016</v>
      </c>
      <c r="L1933" s="279" t="s">
        <v>402</v>
      </c>
      <c r="M1933" s="279" t="s">
        <v>394</v>
      </c>
      <c r="N1933" s="279" t="s">
        <v>394</v>
      </c>
      <c r="O1933" s="279" t="s">
        <v>394</v>
      </c>
      <c r="P1933" s="315">
        <v>0</v>
      </c>
      <c r="Q1933" s="278"/>
      <c r="S1933" s="279" t="s">
        <v>394</v>
      </c>
      <c r="T1933" s="279" t="s">
        <v>394</v>
      </c>
      <c r="AC1933" s="279" t="s">
        <v>394</v>
      </c>
      <c r="AF1933" s="276">
        <f>IFERROR(VLOOKUP(A1933,'[1]قوائم الترجمة'!AC$2:AD$2397,1,0),"م")</f>
        <v>120490</v>
      </c>
      <c r="AG1933" s="232"/>
      <c r="AH1933" s="233"/>
      <c r="AI1933" s="233"/>
      <c r="AJ1933" s="233"/>
      <c r="AL1933" s="267"/>
      <c r="AM1933" s="235"/>
      <c r="AU1933" s="234"/>
    </row>
    <row r="1934" spans="1:47" ht="21" x14ac:dyDescent="0.4">
      <c r="A1934" s="278">
        <v>120492</v>
      </c>
      <c r="B1934" s="279" t="s">
        <v>4545</v>
      </c>
      <c r="C1934" s="279" t="s">
        <v>68</v>
      </c>
      <c r="D1934" s="279" t="s">
        <v>471</v>
      </c>
      <c r="E1934" s="279" t="s">
        <v>5660</v>
      </c>
      <c r="F1934" s="279" t="s">
        <v>9295</v>
      </c>
      <c r="G1934" s="279" t="s">
        <v>8238</v>
      </c>
      <c r="H1934" s="279" t="s">
        <v>425</v>
      </c>
      <c r="I1934" s="279" t="s">
        <v>539</v>
      </c>
      <c r="J1934" s="279" t="s">
        <v>426</v>
      </c>
      <c r="K1934" s="280">
        <v>2014</v>
      </c>
      <c r="L1934" s="279" t="s">
        <v>422</v>
      </c>
      <c r="M1934" s="279" t="s">
        <v>394</v>
      </c>
      <c r="N1934" s="279" t="s">
        <v>394</v>
      </c>
      <c r="O1934" s="279" t="s">
        <v>394</v>
      </c>
      <c r="P1934" s="315">
        <v>0</v>
      </c>
      <c r="Q1934" s="278"/>
      <c r="S1934" s="279" t="s">
        <v>394</v>
      </c>
      <c r="T1934" s="279" t="s">
        <v>394</v>
      </c>
      <c r="AC1934" s="279" t="s">
        <v>394</v>
      </c>
      <c r="AF1934" s="276">
        <f>IFERROR(VLOOKUP(A1934,'[1]قوائم الترجمة'!AC$2:AD$2397,1,0),"م")</f>
        <v>120492</v>
      </c>
      <c r="AG1934" s="232"/>
      <c r="AH1934" s="233"/>
      <c r="AI1934" s="233"/>
      <c r="AJ1934" s="233"/>
      <c r="AL1934" s="267"/>
      <c r="AM1934" s="235"/>
      <c r="AO1934" s="236"/>
      <c r="AU1934" s="234"/>
    </row>
    <row r="1935" spans="1:47" ht="21" x14ac:dyDescent="0.4">
      <c r="A1935" s="278">
        <v>120494</v>
      </c>
      <c r="B1935" s="279" t="s">
        <v>8015</v>
      </c>
      <c r="C1935" s="279" t="s">
        <v>82</v>
      </c>
      <c r="D1935" s="279" t="s">
        <v>256</v>
      </c>
      <c r="E1935" s="279" t="s">
        <v>394</v>
      </c>
      <c r="F1935" s="303"/>
      <c r="G1935" s="303"/>
      <c r="H1935" s="279" t="s">
        <v>394</v>
      </c>
      <c r="I1935" s="279" t="s">
        <v>539</v>
      </c>
      <c r="J1935" s="279" t="s">
        <v>394</v>
      </c>
      <c r="K1935" s="279" t="s">
        <v>394</v>
      </c>
      <c r="L1935" s="279" t="s">
        <v>394</v>
      </c>
      <c r="M1935" s="279" t="s">
        <v>394</v>
      </c>
      <c r="N1935" s="279" t="s">
        <v>394</v>
      </c>
      <c r="O1935" s="279" t="s">
        <v>394</v>
      </c>
      <c r="P1935" s="315">
        <v>0</v>
      </c>
      <c r="Q1935" s="279" t="s">
        <v>394</v>
      </c>
      <c r="R1935" s="315" t="s">
        <v>394</v>
      </c>
      <c r="S1935" s="279" t="s">
        <v>394</v>
      </c>
      <c r="T1935" s="279" t="s">
        <v>394</v>
      </c>
      <c r="U1935" s="315" t="s">
        <v>394</v>
      </c>
      <c r="V1935" s="315" t="s">
        <v>394</v>
      </c>
      <c r="W1935" s="315" t="s">
        <v>394</v>
      </c>
      <c r="X1935" s="315" t="s">
        <v>394</v>
      </c>
      <c r="Y1935" s="281"/>
      <c r="Z1935" s="315" t="s">
        <v>394</v>
      </c>
      <c r="AA1935" s="315" t="s">
        <v>394</v>
      </c>
      <c r="AB1935" s="281"/>
      <c r="AC1935" s="279" t="s">
        <v>855</v>
      </c>
      <c r="AF1935" s="276" t="str">
        <f>IFERROR(VLOOKUP(A1935,'[1]قوائم الترجمة'!AC$2:AD$2397,1,0),"م")</f>
        <v>م</v>
      </c>
      <c r="AG1935" s="232"/>
      <c r="AH1935" s="233"/>
      <c r="AI1935" s="233"/>
      <c r="AJ1935" s="233"/>
      <c r="AL1935" s="267"/>
      <c r="AM1935" s="235"/>
      <c r="AU1935" s="234"/>
    </row>
    <row r="1936" spans="1:47" ht="21" x14ac:dyDescent="0.4">
      <c r="A1936" s="278">
        <v>120495</v>
      </c>
      <c r="B1936" s="279" t="s">
        <v>4544</v>
      </c>
      <c r="C1936" s="279" t="s">
        <v>143</v>
      </c>
      <c r="D1936" s="279" t="s">
        <v>376</v>
      </c>
      <c r="E1936" s="279" t="s">
        <v>5660</v>
      </c>
      <c r="F1936" s="279" t="s">
        <v>9296</v>
      </c>
      <c r="G1936" s="279" t="s">
        <v>9297</v>
      </c>
      <c r="H1936" s="279" t="s">
        <v>425</v>
      </c>
      <c r="I1936" s="279" t="s">
        <v>61</v>
      </c>
      <c r="J1936" s="279" t="s">
        <v>843</v>
      </c>
      <c r="K1936" s="280">
        <v>2013</v>
      </c>
      <c r="L1936" s="279" t="s">
        <v>402</v>
      </c>
      <c r="M1936" s="279" t="s">
        <v>394</v>
      </c>
      <c r="N1936" s="279"/>
      <c r="O1936" s="279" t="s">
        <v>394</v>
      </c>
      <c r="P1936" s="315">
        <v>0</v>
      </c>
      <c r="Q1936" s="278"/>
      <c r="S1936" s="279" t="s">
        <v>394</v>
      </c>
      <c r="T1936" s="279" t="s">
        <v>394</v>
      </c>
      <c r="AC1936" s="279" t="s">
        <v>394</v>
      </c>
      <c r="AF1936" s="276">
        <f>IFERROR(VLOOKUP(A1936,'[1]قوائم الترجمة'!AC$2:AD$2397,1,0),"م")</f>
        <v>120495</v>
      </c>
      <c r="AG1936" s="232"/>
      <c r="AH1936" s="233"/>
      <c r="AI1936" s="233"/>
      <c r="AJ1936" s="233"/>
      <c r="AL1936" s="267"/>
      <c r="AM1936" s="235"/>
      <c r="AO1936" s="236"/>
      <c r="AU1936" s="234"/>
    </row>
    <row r="1937" spans="1:47" ht="21" x14ac:dyDescent="0.4">
      <c r="A1937" s="278">
        <v>120500</v>
      </c>
      <c r="B1937" s="279" t="s">
        <v>6422</v>
      </c>
      <c r="C1937" s="279" t="s">
        <v>120</v>
      </c>
      <c r="D1937" s="279" t="s">
        <v>6423</v>
      </c>
      <c r="E1937" s="279" t="s">
        <v>394</v>
      </c>
      <c r="F1937" s="303"/>
      <c r="G1937" s="303"/>
      <c r="H1937" s="279" t="s">
        <v>394</v>
      </c>
      <c r="I1937" s="279" t="s">
        <v>539</v>
      </c>
      <c r="J1937" s="279" t="s">
        <v>394</v>
      </c>
      <c r="K1937" s="279" t="s">
        <v>394</v>
      </c>
      <c r="L1937" s="279" t="s">
        <v>394</v>
      </c>
      <c r="M1937" s="279" t="s">
        <v>394</v>
      </c>
      <c r="N1937" s="279" t="s">
        <v>394</v>
      </c>
      <c r="O1937" s="279" t="s">
        <v>394</v>
      </c>
      <c r="P1937" s="315">
        <v>0</v>
      </c>
      <c r="Q1937" s="279" t="s">
        <v>394</v>
      </c>
      <c r="R1937" s="315" t="s">
        <v>394</v>
      </c>
      <c r="S1937" s="279" t="s">
        <v>394</v>
      </c>
      <c r="T1937" s="279" t="s">
        <v>394</v>
      </c>
      <c r="U1937" s="315" t="s">
        <v>394</v>
      </c>
      <c r="V1937" s="315" t="s">
        <v>394</v>
      </c>
      <c r="W1937" s="315" t="s">
        <v>394</v>
      </c>
      <c r="X1937" s="315" t="s">
        <v>394</v>
      </c>
      <c r="Y1937" s="281"/>
      <c r="Z1937" s="315" t="s">
        <v>394</v>
      </c>
      <c r="AA1937" s="315" t="s">
        <v>394</v>
      </c>
      <c r="AB1937" s="281"/>
      <c r="AC1937" s="279" t="s">
        <v>855</v>
      </c>
      <c r="AF1937" s="276" t="str">
        <f>IFERROR(VLOOKUP(A1937,'[1]قوائم الترجمة'!AC$2:AD$2397,1,0),"م")</f>
        <v>م</v>
      </c>
      <c r="AG1937" s="232"/>
      <c r="AH1937" s="233"/>
      <c r="AI1937" s="233"/>
      <c r="AJ1937" s="233"/>
      <c r="AL1937" s="267"/>
      <c r="AM1937" s="235"/>
      <c r="AU1937" s="234"/>
    </row>
    <row r="1938" spans="1:47" ht="21" x14ac:dyDescent="0.4">
      <c r="A1938" s="278">
        <v>120505</v>
      </c>
      <c r="B1938" s="279" t="s">
        <v>7676</v>
      </c>
      <c r="C1938" s="279" t="s">
        <v>109</v>
      </c>
      <c r="D1938" s="279" t="s">
        <v>314</v>
      </c>
      <c r="E1938" s="279" t="s">
        <v>394</v>
      </c>
      <c r="F1938" s="303"/>
      <c r="G1938" s="303"/>
      <c r="H1938" s="279" t="s">
        <v>394</v>
      </c>
      <c r="I1938" s="279" t="s">
        <v>539</v>
      </c>
      <c r="J1938" s="279" t="s">
        <v>394</v>
      </c>
      <c r="K1938" s="279" t="s">
        <v>394</v>
      </c>
      <c r="L1938" s="279" t="s">
        <v>394</v>
      </c>
      <c r="M1938" s="279" t="s">
        <v>394</v>
      </c>
      <c r="N1938" s="279" t="s">
        <v>394</v>
      </c>
      <c r="O1938" s="279" t="s">
        <v>394</v>
      </c>
      <c r="P1938" s="315">
        <v>0</v>
      </c>
      <c r="Q1938" s="279" t="s">
        <v>394</v>
      </c>
      <c r="R1938" s="315" t="s">
        <v>394</v>
      </c>
      <c r="S1938" s="279" t="s">
        <v>394</v>
      </c>
      <c r="T1938" s="279" t="s">
        <v>394</v>
      </c>
      <c r="U1938" s="315" t="s">
        <v>394</v>
      </c>
      <c r="V1938" s="315" t="s">
        <v>394</v>
      </c>
      <c r="W1938" s="315" t="s">
        <v>394</v>
      </c>
      <c r="X1938" s="315" t="s">
        <v>394</v>
      </c>
      <c r="Y1938" s="281"/>
      <c r="Z1938" s="315" t="s">
        <v>394</v>
      </c>
      <c r="AA1938" s="315" t="s">
        <v>394</v>
      </c>
      <c r="AB1938" s="281"/>
      <c r="AC1938" s="279" t="s">
        <v>855</v>
      </c>
      <c r="AF1938" s="276" t="str">
        <f>IFERROR(VLOOKUP(A1938,'[1]قوائم الترجمة'!AC$2:AD$2397,1,0),"م")</f>
        <v>م</v>
      </c>
      <c r="AG1938" s="232"/>
      <c r="AH1938" s="233"/>
      <c r="AI1938" s="233"/>
      <c r="AJ1938" s="233"/>
      <c r="AL1938" s="267"/>
      <c r="AM1938" s="235"/>
      <c r="AU1938" s="234"/>
    </row>
    <row r="1939" spans="1:47" ht="21" x14ac:dyDescent="0.4">
      <c r="A1939" s="278">
        <v>120506</v>
      </c>
      <c r="B1939" s="279" t="s">
        <v>4543</v>
      </c>
      <c r="C1939" s="279" t="s">
        <v>1026</v>
      </c>
      <c r="D1939" s="279" t="s">
        <v>280</v>
      </c>
      <c r="E1939" s="279" t="s">
        <v>5660</v>
      </c>
      <c r="F1939" s="279" t="s">
        <v>9298</v>
      </c>
      <c r="G1939" s="279" t="s">
        <v>402</v>
      </c>
      <c r="H1939" s="279" t="s">
        <v>425</v>
      </c>
      <c r="I1939" s="279" t="s">
        <v>541</v>
      </c>
      <c r="J1939" s="279" t="s">
        <v>8112</v>
      </c>
      <c r="K1939" s="280">
        <v>2011</v>
      </c>
      <c r="L1939" s="279" t="s">
        <v>402</v>
      </c>
      <c r="M1939" s="279" t="s">
        <v>394</v>
      </c>
      <c r="N1939" s="279" t="s">
        <v>394</v>
      </c>
      <c r="O1939" s="279" t="s">
        <v>394</v>
      </c>
      <c r="P1939" s="315">
        <v>0</v>
      </c>
      <c r="Q1939" s="278"/>
      <c r="S1939" s="279" t="s">
        <v>394</v>
      </c>
      <c r="T1939" s="279" t="s">
        <v>394</v>
      </c>
      <c r="AC1939" s="279" t="s">
        <v>855</v>
      </c>
      <c r="AF1939" s="276">
        <f>IFERROR(VLOOKUP(A1939,'[1]قوائم الترجمة'!AC$2:AD$2397,1,0),"م")</f>
        <v>120506</v>
      </c>
      <c r="AG1939" s="232"/>
      <c r="AH1939" s="233"/>
      <c r="AI1939" s="233"/>
      <c r="AJ1939" s="233"/>
      <c r="AL1939" s="267"/>
      <c r="AM1939" s="235"/>
      <c r="AO1939" s="236"/>
      <c r="AU1939" s="234"/>
    </row>
    <row r="1940" spans="1:47" ht="21" x14ac:dyDescent="0.4">
      <c r="A1940" s="278">
        <v>120508</v>
      </c>
      <c r="B1940" s="279" t="s">
        <v>7370</v>
      </c>
      <c r="C1940" s="279" t="s">
        <v>110</v>
      </c>
      <c r="D1940" s="279" t="s">
        <v>273</v>
      </c>
      <c r="E1940" s="279" t="s">
        <v>394</v>
      </c>
      <c r="F1940" s="303"/>
      <c r="G1940" s="303"/>
      <c r="H1940" s="279" t="s">
        <v>394</v>
      </c>
      <c r="I1940" s="279" t="s">
        <v>539</v>
      </c>
      <c r="J1940" s="279" t="s">
        <v>394</v>
      </c>
      <c r="K1940" s="279" t="s">
        <v>394</v>
      </c>
      <c r="L1940" s="279" t="s">
        <v>394</v>
      </c>
      <c r="M1940" s="279" t="s">
        <v>394</v>
      </c>
      <c r="N1940" s="279" t="s">
        <v>394</v>
      </c>
      <c r="O1940" s="279" t="s">
        <v>394</v>
      </c>
      <c r="P1940" s="315">
        <v>0</v>
      </c>
      <c r="Q1940" s="279" t="s">
        <v>394</v>
      </c>
      <c r="R1940" s="315" t="s">
        <v>394</v>
      </c>
      <c r="S1940" s="279" t="s">
        <v>394</v>
      </c>
      <c r="T1940" s="279" t="s">
        <v>394</v>
      </c>
      <c r="U1940" s="315" t="s">
        <v>394</v>
      </c>
      <c r="V1940" s="315" t="s">
        <v>394</v>
      </c>
      <c r="W1940" s="315" t="s">
        <v>394</v>
      </c>
      <c r="X1940" s="315" t="s">
        <v>394</v>
      </c>
      <c r="Y1940" s="281"/>
      <c r="Z1940" s="315" t="s">
        <v>394</v>
      </c>
      <c r="AA1940" s="315" t="s">
        <v>394</v>
      </c>
      <c r="AB1940" s="281"/>
      <c r="AC1940" s="279" t="s">
        <v>855</v>
      </c>
      <c r="AF1940" s="276" t="str">
        <f>IFERROR(VLOOKUP(A1940,'[1]قوائم الترجمة'!AC$2:AD$2397,1,0),"م")</f>
        <v>م</v>
      </c>
      <c r="AG1940" s="232"/>
      <c r="AH1940" s="233"/>
      <c r="AI1940" s="233"/>
      <c r="AJ1940" s="233"/>
      <c r="AL1940" s="267"/>
      <c r="AM1940" s="235"/>
      <c r="AU1940" s="234"/>
    </row>
    <row r="1941" spans="1:47" ht="21" x14ac:dyDescent="0.4">
      <c r="A1941" s="278">
        <v>120511</v>
      </c>
      <c r="B1941" s="279" t="s">
        <v>4542</v>
      </c>
      <c r="C1941" s="279" t="s">
        <v>128</v>
      </c>
      <c r="D1941" s="279" t="s">
        <v>348</v>
      </c>
      <c r="E1941" s="279" t="s">
        <v>394</v>
      </c>
      <c r="F1941" s="303"/>
      <c r="G1941" s="303"/>
      <c r="H1941" s="279" t="s">
        <v>394</v>
      </c>
      <c r="I1941" s="279" t="s">
        <v>540</v>
      </c>
      <c r="J1941" s="279" t="s">
        <v>394</v>
      </c>
      <c r="K1941" s="279" t="s">
        <v>394</v>
      </c>
      <c r="L1941" s="279" t="s">
        <v>394</v>
      </c>
      <c r="M1941" s="279" t="s">
        <v>394</v>
      </c>
      <c r="N1941" s="279" t="s">
        <v>394</v>
      </c>
      <c r="O1941" s="279" t="s">
        <v>394</v>
      </c>
      <c r="P1941" s="315">
        <v>0</v>
      </c>
      <c r="Q1941" s="279" t="s">
        <v>394</v>
      </c>
      <c r="R1941" s="315" t="s">
        <v>394</v>
      </c>
      <c r="S1941" s="279" t="s">
        <v>394</v>
      </c>
      <c r="T1941" s="279" t="s">
        <v>394</v>
      </c>
      <c r="U1941" s="315" t="s">
        <v>394</v>
      </c>
      <c r="V1941" s="315" t="s">
        <v>394</v>
      </c>
      <c r="W1941" s="315" t="s">
        <v>394</v>
      </c>
      <c r="X1941" s="315" t="s">
        <v>394</v>
      </c>
      <c r="Y1941" s="281"/>
      <c r="Z1941" s="315" t="s">
        <v>394</v>
      </c>
      <c r="AA1941" s="315" t="s">
        <v>394</v>
      </c>
      <c r="AB1941" s="281"/>
      <c r="AC1941" s="279" t="s">
        <v>855</v>
      </c>
      <c r="AF1941" s="276" t="str">
        <f>IFERROR(VLOOKUP(A1941,'[1]قوائم الترجمة'!AC$2:AD$2397,1,0),"م")</f>
        <v>م</v>
      </c>
      <c r="AG1941" s="232"/>
      <c r="AH1941" s="233"/>
      <c r="AI1941" s="233"/>
      <c r="AJ1941" s="233"/>
      <c r="AL1941" s="267"/>
      <c r="AM1941" s="235"/>
      <c r="AO1941" s="236"/>
      <c r="AU1941" s="234"/>
    </row>
    <row r="1942" spans="1:47" ht="21" x14ac:dyDescent="0.4">
      <c r="A1942" s="278">
        <v>120514</v>
      </c>
      <c r="B1942" s="279" t="s">
        <v>5927</v>
      </c>
      <c r="C1942" s="279" t="s">
        <v>73</v>
      </c>
      <c r="D1942" s="279" t="s">
        <v>250</v>
      </c>
      <c r="E1942" s="279" t="s">
        <v>394</v>
      </c>
      <c r="F1942" s="303"/>
      <c r="G1942" s="303"/>
      <c r="H1942" s="279" t="s">
        <v>394</v>
      </c>
      <c r="I1942" s="279" t="s">
        <v>539</v>
      </c>
      <c r="J1942" s="279" t="s">
        <v>394</v>
      </c>
      <c r="K1942" s="315" t="s">
        <v>394</v>
      </c>
      <c r="L1942" s="279" t="s">
        <v>394</v>
      </c>
      <c r="M1942" s="279" t="s">
        <v>394</v>
      </c>
      <c r="N1942" s="279" t="s">
        <v>394</v>
      </c>
      <c r="O1942" s="279" t="s">
        <v>394</v>
      </c>
      <c r="P1942" s="315">
        <v>0</v>
      </c>
      <c r="Q1942" s="279" t="s">
        <v>394</v>
      </c>
      <c r="R1942" s="315" t="s">
        <v>394</v>
      </c>
      <c r="S1942" s="279" t="s">
        <v>394</v>
      </c>
      <c r="T1942" s="279" t="s">
        <v>394</v>
      </c>
      <c r="U1942" s="315" t="s">
        <v>394</v>
      </c>
      <c r="V1942" s="315" t="s">
        <v>394</v>
      </c>
      <c r="W1942" s="315" t="s">
        <v>394</v>
      </c>
      <c r="X1942" s="315" t="s">
        <v>394</v>
      </c>
      <c r="Y1942" s="281"/>
      <c r="Z1942" s="315" t="s">
        <v>394</v>
      </c>
      <c r="AA1942" s="315" t="s">
        <v>394</v>
      </c>
      <c r="AB1942" s="281"/>
      <c r="AC1942" s="279" t="s">
        <v>855</v>
      </c>
      <c r="AF1942" s="276" t="str">
        <f>IFERROR(VLOOKUP(A1942,'[1]قوائم الترجمة'!AC$2:AD$2397,1,0),"م")</f>
        <v>م</v>
      </c>
      <c r="AG1942" s="232"/>
      <c r="AH1942" s="233"/>
      <c r="AI1942" s="233"/>
      <c r="AJ1942" s="233"/>
      <c r="AL1942" s="267"/>
      <c r="AM1942" s="235"/>
      <c r="AO1942" s="236"/>
      <c r="AU1942" s="234"/>
    </row>
    <row r="1943" spans="1:47" ht="21" x14ac:dyDescent="0.4">
      <c r="A1943" s="278">
        <v>120515</v>
      </c>
      <c r="B1943" s="279" t="s">
        <v>4540</v>
      </c>
      <c r="C1943" s="279" t="s">
        <v>4541</v>
      </c>
      <c r="D1943" s="279" t="s">
        <v>273</v>
      </c>
      <c r="E1943" s="279" t="s">
        <v>394</v>
      </c>
      <c r="F1943" s="303"/>
      <c r="G1943" s="303"/>
      <c r="H1943" s="279" t="s">
        <v>394</v>
      </c>
      <c r="I1943" s="279" t="s">
        <v>540</v>
      </c>
      <c r="J1943" s="279" t="s">
        <v>394</v>
      </c>
      <c r="K1943" s="279" t="s">
        <v>394</v>
      </c>
      <c r="L1943" s="279" t="s">
        <v>394</v>
      </c>
      <c r="M1943" s="279" t="s">
        <v>394</v>
      </c>
      <c r="N1943" s="279" t="s">
        <v>394</v>
      </c>
      <c r="O1943" s="279" t="s">
        <v>394</v>
      </c>
      <c r="P1943" s="315">
        <v>0</v>
      </c>
      <c r="Q1943" s="279" t="s">
        <v>394</v>
      </c>
      <c r="R1943" s="315" t="s">
        <v>394</v>
      </c>
      <c r="S1943" s="279" t="s">
        <v>394</v>
      </c>
      <c r="T1943" s="279" t="s">
        <v>394</v>
      </c>
      <c r="U1943" s="315" t="s">
        <v>394</v>
      </c>
      <c r="V1943" s="315" t="s">
        <v>394</v>
      </c>
      <c r="W1943" s="315" t="s">
        <v>394</v>
      </c>
      <c r="X1943" s="315" t="s">
        <v>394</v>
      </c>
      <c r="Y1943" s="281"/>
      <c r="Z1943" s="315" t="s">
        <v>394</v>
      </c>
      <c r="AA1943" s="315" t="s">
        <v>394</v>
      </c>
      <c r="AB1943" s="281"/>
      <c r="AC1943" s="279" t="s">
        <v>855</v>
      </c>
      <c r="AF1943" s="276" t="str">
        <f>IFERROR(VLOOKUP(A1943,'[1]قوائم الترجمة'!AC$2:AD$2397,1,0),"م")</f>
        <v>م</v>
      </c>
      <c r="AG1943" s="232"/>
      <c r="AH1943" s="233"/>
      <c r="AI1943" s="233"/>
      <c r="AJ1943" s="233"/>
      <c r="AL1943" s="267"/>
      <c r="AM1943" s="235"/>
      <c r="AO1943" s="236"/>
      <c r="AU1943" s="234"/>
    </row>
    <row r="1944" spans="1:47" ht="21" x14ac:dyDescent="0.4">
      <c r="A1944" s="278">
        <v>120516</v>
      </c>
      <c r="B1944" s="279" t="s">
        <v>6873</v>
      </c>
      <c r="C1944" s="279" t="s">
        <v>68</v>
      </c>
      <c r="D1944" s="279" t="s">
        <v>273</v>
      </c>
      <c r="E1944" s="279" t="s">
        <v>394</v>
      </c>
      <c r="F1944" s="303"/>
      <c r="G1944" s="303"/>
      <c r="H1944" s="279" t="s">
        <v>394</v>
      </c>
      <c r="I1944" s="279" t="s">
        <v>539</v>
      </c>
      <c r="J1944" s="279" t="s">
        <v>394</v>
      </c>
      <c r="K1944" s="279" t="s">
        <v>394</v>
      </c>
      <c r="L1944" s="279" t="s">
        <v>394</v>
      </c>
      <c r="M1944" s="279" t="s">
        <v>394</v>
      </c>
      <c r="N1944" s="279" t="s">
        <v>394</v>
      </c>
      <c r="O1944" s="279" t="s">
        <v>394</v>
      </c>
      <c r="P1944" s="315">
        <v>0</v>
      </c>
      <c r="Q1944" s="279" t="s">
        <v>394</v>
      </c>
      <c r="R1944" s="315" t="s">
        <v>394</v>
      </c>
      <c r="S1944" s="279" t="s">
        <v>394</v>
      </c>
      <c r="T1944" s="279" t="s">
        <v>394</v>
      </c>
      <c r="U1944" s="315" t="s">
        <v>394</v>
      </c>
      <c r="V1944" s="315" t="s">
        <v>394</v>
      </c>
      <c r="W1944" s="315" t="s">
        <v>394</v>
      </c>
      <c r="X1944" s="315" t="s">
        <v>394</v>
      </c>
      <c r="Y1944" s="281"/>
      <c r="Z1944" s="315" t="s">
        <v>394</v>
      </c>
      <c r="AA1944" s="315" t="s">
        <v>394</v>
      </c>
      <c r="AB1944" s="281"/>
      <c r="AC1944" s="279" t="s">
        <v>855</v>
      </c>
      <c r="AF1944" s="276" t="str">
        <f>IFERROR(VLOOKUP(A1944,'[1]قوائم الترجمة'!AC$2:AD$2397,1,0),"م")</f>
        <v>م</v>
      </c>
      <c r="AG1944" s="232"/>
      <c r="AH1944" s="233"/>
      <c r="AI1944" s="233"/>
      <c r="AJ1944" s="233"/>
      <c r="AL1944" s="267"/>
      <c r="AM1944" s="235"/>
      <c r="AO1944" s="236"/>
      <c r="AU1944" s="234"/>
    </row>
    <row r="1945" spans="1:47" ht="21" x14ac:dyDescent="0.4">
      <c r="A1945" s="278">
        <v>120517</v>
      </c>
      <c r="B1945" s="279" t="s">
        <v>4538</v>
      </c>
      <c r="C1945" s="279" t="s">
        <v>71</v>
      </c>
      <c r="D1945" s="279" t="s">
        <v>4539</v>
      </c>
      <c r="E1945" s="279" t="s">
        <v>5660</v>
      </c>
      <c r="F1945" s="279" t="s">
        <v>9299</v>
      </c>
      <c r="G1945" s="279" t="s">
        <v>402</v>
      </c>
      <c r="H1945" s="279" t="s">
        <v>425</v>
      </c>
      <c r="I1945" s="279" t="s">
        <v>541</v>
      </c>
      <c r="J1945" s="279" t="s">
        <v>8112</v>
      </c>
      <c r="K1945" s="280">
        <v>2010</v>
      </c>
      <c r="L1945" s="279" t="s">
        <v>402</v>
      </c>
      <c r="M1945" s="279" t="s">
        <v>394</v>
      </c>
      <c r="N1945" s="279" t="s">
        <v>9300</v>
      </c>
      <c r="O1945" s="334" t="s">
        <v>8563</v>
      </c>
      <c r="P1945" s="279">
        <v>70000</v>
      </c>
      <c r="Q1945" s="278"/>
      <c r="S1945" s="279" t="s">
        <v>394</v>
      </c>
      <c r="T1945" s="279"/>
      <c r="AC1945" s="279" t="s">
        <v>394</v>
      </c>
      <c r="AF1945" s="276">
        <f>IFERROR(VLOOKUP(A1945,'[1]قوائم الترجمة'!AC$2:AD$2397,1,0),"م")</f>
        <v>120517</v>
      </c>
      <c r="AG1945" s="232"/>
      <c r="AH1945" s="233"/>
      <c r="AI1945" s="233"/>
      <c r="AJ1945" s="233"/>
      <c r="AL1945" s="267"/>
      <c r="AM1945" s="235"/>
      <c r="AU1945" s="234"/>
    </row>
    <row r="1946" spans="1:47" ht="21" x14ac:dyDescent="0.4">
      <c r="A1946" s="278">
        <v>120519</v>
      </c>
      <c r="B1946" s="279" t="s">
        <v>6241</v>
      </c>
      <c r="C1946" s="279" t="s">
        <v>6242</v>
      </c>
      <c r="D1946" s="279" t="s">
        <v>6243</v>
      </c>
      <c r="E1946" s="279" t="s">
        <v>394</v>
      </c>
      <c r="F1946" s="303"/>
      <c r="G1946" s="303"/>
      <c r="H1946" s="279" t="s">
        <v>394</v>
      </c>
      <c r="I1946" s="279" t="s">
        <v>539</v>
      </c>
      <c r="J1946" s="279" t="s">
        <v>394</v>
      </c>
      <c r="K1946" s="279" t="s">
        <v>394</v>
      </c>
      <c r="L1946" s="279" t="s">
        <v>394</v>
      </c>
      <c r="M1946" s="279" t="s">
        <v>394</v>
      </c>
      <c r="N1946" s="279" t="s">
        <v>394</v>
      </c>
      <c r="O1946" s="279" t="s">
        <v>394</v>
      </c>
      <c r="P1946" s="315">
        <v>0</v>
      </c>
      <c r="Q1946" s="279" t="s">
        <v>394</v>
      </c>
      <c r="R1946" s="315" t="s">
        <v>394</v>
      </c>
      <c r="S1946" s="279" t="s">
        <v>394</v>
      </c>
      <c r="T1946" s="279" t="s">
        <v>394</v>
      </c>
      <c r="U1946" s="315" t="s">
        <v>394</v>
      </c>
      <c r="V1946" s="315" t="s">
        <v>394</v>
      </c>
      <c r="W1946" s="315" t="s">
        <v>394</v>
      </c>
      <c r="X1946" s="315" t="s">
        <v>394</v>
      </c>
      <c r="Y1946" s="281"/>
      <c r="Z1946" s="315" t="s">
        <v>394</v>
      </c>
      <c r="AA1946" s="315" t="s">
        <v>394</v>
      </c>
      <c r="AB1946" s="281"/>
      <c r="AC1946" s="279" t="s">
        <v>855</v>
      </c>
      <c r="AF1946" s="276" t="str">
        <f>IFERROR(VLOOKUP(A1946,'[1]قوائم الترجمة'!AC$2:AD$2397,1,0),"م")</f>
        <v>م</v>
      </c>
      <c r="AG1946" s="232"/>
      <c r="AH1946" s="233"/>
      <c r="AI1946" s="233"/>
      <c r="AJ1946" s="233"/>
      <c r="AL1946" s="267"/>
      <c r="AM1946" s="235"/>
      <c r="AO1946" s="236"/>
      <c r="AU1946" s="234"/>
    </row>
    <row r="1947" spans="1:47" ht="21" x14ac:dyDescent="0.4">
      <c r="A1947" s="278">
        <v>120520</v>
      </c>
      <c r="B1947" s="279" t="s">
        <v>6379</v>
      </c>
      <c r="C1947" s="279" t="s">
        <v>174</v>
      </c>
      <c r="D1947" s="279" t="s">
        <v>248</v>
      </c>
      <c r="E1947" s="279" t="s">
        <v>394</v>
      </c>
      <c r="F1947" s="303"/>
      <c r="G1947" s="303"/>
      <c r="H1947" s="279" t="s">
        <v>394</v>
      </c>
      <c r="I1947" s="279" t="s">
        <v>539</v>
      </c>
      <c r="J1947" s="279" t="s">
        <v>394</v>
      </c>
      <c r="K1947" s="315" t="s">
        <v>394</v>
      </c>
      <c r="L1947" s="279" t="s">
        <v>394</v>
      </c>
      <c r="M1947" s="279" t="s">
        <v>394</v>
      </c>
      <c r="N1947" s="279" t="s">
        <v>394</v>
      </c>
      <c r="O1947" s="279" t="s">
        <v>394</v>
      </c>
      <c r="P1947" s="315">
        <v>0</v>
      </c>
      <c r="Q1947" s="279" t="s">
        <v>394</v>
      </c>
      <c r="R1947" s="315" t="s">
        <v>394</v>
      </c>
      <c r="S1947" s="279" t="s">
        <v>394</v>
      </c>
      <c r="T1947" s="279" t="s">
        <v>394</v>
      </c>
      <c r="U1947" s="315" t="s">
        <v>394</v>
      </c>
      <c r="V1947" s="315" t="s">
        <v>394</v>
      </c>
      <c r="W1947" s="315" t="s">
        <v>394</v>
      </c>
      <c r="X1947" s="315" t="s">
        <v>394</v>
      </c>
      <c r="Y1947" s="281"/>
      <c r="Z1947" s="315" t="s">
        <v>394</v>
      </c>
      <c r="AA1947" s="315" t="s">
        <v>394</v>
      </c>
      <c r="AB1947" s="281"/>
      <c r="AC1947" s="279" t="s">
        <v>855</v>
      </c>
      <c r="AF1947" s="276" t="str">
        <f>IFERROR(VLOOKUP(A1947,'[1]قوائم الترجمة'!AC$2:AD$2397,1,0),"م")</f>
        <v>م</v>
      </c>
      <c r="AG1947" s="232"/>
      <c r="AH1947" s="233"/>
      <c r="AI1947" s="233"/>
      <c r="AJ1947" s="233"/>
      <c r="AL1947" s="267"/>
      <c r="AM1947" s="235"/>
      <c r="AO1947" s="236"/>
      <c r="AU1947" s="234"/>
    </row>
    <row r="1948" spans="1:47" ht="21" x14ac:dyDescent="0.4">
      <c r="A1948" s="278">
        <v>120521</v>
      </c>
      <c r="B1948" s="279" t="s">
        <v>7518</v>
      </c>
      <c r="C1948" s="279" t="s">
        <v>7519</v>
      </c>
      <c r="D1948" s="279" t="s">
        <v>320</v>
      </c>
      <c r="E1948" s="279" t="s">
        <v>394</v>
      </c>
      <c r="F1948" s="303"/>
      <c r="G1948" s="303"/>
      <c r="H1948" s="279" t="s">
        <v>394</v>
      </c>
      <c r="I1948" s="279" t="s">
        <v>539</v>
      </c>
      <c r="J1948" s="279" t="s">
        <v>394</v>
      </c>
      <c r="K1948" s="279" t="s">
        <v>394</v>
      </c>
      <c r="L1948" s="279" t="s">
        <v>394</v>
      </c>
      <c r="M1948" s="279" t="s">
        <v>394</v>
      </c>
      <c r="N1948" s="279" t="s">
        <v>394</v>
      </c>
      <c r="O1948" s="279" t="s">
        <v>394</v>
      </c>
      <c r="P1948" s="315">
        <v>0</v>
      </c>
      <c r="Q1948" s="279" t="s">
        <v>394</v>
      </c>
      <c r="R1948" s="315" t="s">
        <v>394</v>
      </c>
      <c r="S1948" s="279" t="s">
        <v>394</v>
      </c>
      <c r="T1948" s="279" t="s">
        <v>394</v>
      </c>
      <c r="U1948" s="315" t="s">
        <v>394</v>
      </c>
      <c r="V1948" s="315" t="s">
        <v>394</v>
      </c>
      <c r="W1948" s="315" t="s">
        <v>394</v>
      </c>
      <c r="X1948" s="315" t="s">
        <v>394</v>
      </c>
      <c r="Y1948" s="281"/>
      <c r="Z1948" s="315" t="s">
        <v>394</v>
      </c>
      <c r="AA1948" s="315" t="s">
        <v>394</v>
      </c>
      <c r="AB1948" s="281"/>
      <c r="AC1948" s="279" t="s">
        <v>855</v>
      </c>
      <c r="AF1948" s="276" t="str">
        <f>IFERROR(VLOOKUP(A1948,'[1]قوائم الترجمة'!AC$2:AD$2397,1,0),"م")</f>
        <v>م</v>
      </c>
      <c r="AG1948" s="232"/>
      <c r="AH1948" s="233"/>
      <c r="AI1948" s="233"/>
      <c r="AJ1948" s="233"/>
      <c r="AL1948" s="267"/>
      <c r="AM1948" s="235"/>
      <c r="AU1948" s="234"/>
    </row>
    <row r="1949" spans="1:47" ht="21" x14ac:dyDescent="0.4">
      <c r="A1949" s="278">
        <v>120522</v>
      </c>
      <c r="B1949" s="279" t="s">
        <v>6783</v>
      </c>
      <c r="C1949" s="279" t="s">
        <v>145</v>
      </c>
      <c r="D1949" s="279" t="s">
        <v>239</v>
      </c>
      <c r="E1949" s="279" t="s">
        <v>394</v>
      </c>
      <c r="F1949" s="303"/>
      <c r="G1949" s="303"/>
      <c r="H1949" s="279" t="s">
        <v>394</v>
      </c>
      <c r="I1949" s="279" t="s">
        <v>539</v>
      </c>
      <c r="J1949" s="279" t="s">
        <v>394</v>
      </c>
      <c r="K1949" s="279" t="s">
        <v>394</v>
      </c>
      <c r="L1949" s="279" t="s">
        <v>394</v>
      </c>
      <c r="M1949" s="279" t="s">
        <v>394</v>
      </c>
      <c r="N1949" s="279" t="s">
        <v>394</v>
      </c>
      <c r="O1949" s="279" t="s">
        <v>394</v>
      </c>
      <c r="P1949" s="315">
        <v>0</v>
      </c>
      <c r="Q1949" s="279" t="s">
        <v>394</v>
      </c>
      <c r="R1949" s="315" t="s">
        <v>394</v>
      </c>
      <c r="S1949" s="279" t="s">
        <v>394</v>
      </c>
      <c r="T1949" s="279" t="s">
        <v>394</v>
      </c>
      <c r="U1949" s="315" t="s">
        <v>394</v>
      </c>
      <c r="V1949" s="315" t="s">
        <v>394</v>
      </c>
      <c r="W1949" s="315" t="s">
        <v>394</v>
      </c>
      <c r="X1949" s="315" t="s">
        <v>394</v>
      </c>
      <c r="Y1949" s="281"/>
      <c r="Z1949" s="315" t="s">
        <v>394</v>
      </c>
      <c r="AA1949" s="315" t="s">
        <v>394</v>
      </c>
      <c r="AB1949" s="281"/>
      <c r="AC1949" s="279" t="s">
        <v>855</v>
      </c>
      <c r="AF1949" s="276" t="str">
        <f>IFERROR(VLOOKUP(A1949,'[1]قوائم الترجمة'!AC$2:AD$2397,1,0),"م")</f>
        <v>م</v>
      </c>
      <c r="AG1949" s="232"/>
      <c r="AH1949" s="233"/>
      <c r="AI1949" s="233"/>
      <c r="AJ1949" s="233"/>
      <c r="AL1949" s="267"/>
      <c r="AM1949" s="235"/>
      <c r="AU1949" s="234"/>
    </row>
    <row r="1950" spans="1:47" ht="21" x14ac:dyDescent="0.4">
      <c r="A1950" s="278">
        <v>120523</v>
      </c>
      <c r="B1950" s="279" t="s">
        <v>7363</v>
      </c>
      <c r="C1950" s="279" t="s">
        <v>610</v>
      </c>
      <c r="D1950" s="279" t="s">
        <v>313</v>
      </c>
      <c r="E1950" s="279" t="s">
        <v>394</v>
      </c>
      <c r="F1950" s="303"/>
      <c r="G1950" s="303"/>
      <c r="H1950" s="279" t="s">
        <v>394</v>
      </c>
      <c r="I1950" s="279" t="s">
        <v>539</v>
      </c>
      <c r="J1950" s="279" t="s">
        <v>394</v>
      </c>
      <c r="K1950" s="279" t="s">
        <v>394</v>
      </c>
      <c r="L1950" s="279" t="s">
        <v>394</v>
      </c>
      <c r="M1950" s="279" t="s">
        <v>394</v>
      </c>
      <c r="N1950" s="279" t="s">
        <v>394</v>
      </c>
      <c r="O1950" s="279" t="s">
        <v>394</v>
      </c>
      <c r="P1950" s="315">
        <v>0</v>
      </c>
      <c r="Q1950" s="279" t="s">
        <v>394</v>
      </c>
      <c r="R1950" s="315" t="s">
        <v>394</v>
      </c>
      <c r="S1950" s="279" t="s">
        <v>394</v>
      </c>
      <c r="T1950" s="279" t="s">
        <v>394</v>
      </c>
      <c r="U1950" s="315" t="s">
        <v>394</v>
      </c>
      <c r="V1950" s="315" t="s">
        <v>394</v>
      </c>
      <c r="W1950" s="315" t="s">
        <v>394</v>
      </c>
      <c r="X1950" s="315" t="s">
        <v>394</v>
      </c>
      <c r="Y1950" s="281"/>
      <c r="Z1950" s="315" t="s">
        <v>394</v>
      </c>
      <c r="AA1950" s="315" t="s">
        <v>394</v>
      </c>
      <c r="AB1950" s="281"/>
      <c r="AC1950" s="279" t="s">
        <v>855</v>
      </c>
      <c r="AF1950" s="276" t="str">
        <f>IFERROR(VLOOKUP(A1950,'[1]قوائم الترجمة'!AC$2:AD$2397,1,0),"م")</f>
        <v>م</v>
      </c>
      <c r="AG1950" s="232"/>
      <c r="AH1950" s="233"/>
      <c r="AI1950" s="233"/>
      <c r="AJ1950" s="233"/>
      <c r="AL1950" s="267"/>
      <c r="AM1950" s="235"/>
      <c r="AO1950" s="236"/>
      <c r="AU1950" s="234"/>
    </row>
    <row r="1951" spans="1:47" ht="21" x14ac:dyDescent="0.4">
      <c r="A1951" s="278">
        <v>120524</v>
      </c>
      <c r="B1951" s="279" t="s">
        <v>4535</v>
      </c>
      <c r="C1951" s="279" t="s">
        <v>4536</v>
      </c>
      <c r="D1951" s="279" t="s">
        <v>4537</v>
      </c>
      <c r="E1951" s="279" t="s">
        <v>394</v>
      </c>
      <c r="F1951" s="303"/>
      <c r="G1951" s="303"/>
      <c r="H1951" s="279" t="s">
        <v>394</v>
      </c>
      <c r="I1951" s="279" t="s">
        <v>539</v>
      </c>
      <c r="J1951" s="279" t="s">
        <v>394</v>
      </c>
      <c r="K1951" s="279" t="s">
        <v>394</v>
      </c>
      <c r="L1951" s="279" t="s">
        <v>394</v>
      </c>
      <c r="M1951" s="279" t="s">
        <v>394</v>
      </c>
      <c r="N1951" s="279" t="s">
        <v>394</v>
      </c>
      <c r="O1951" s="279" t="s">
        <v>394</v>
      </c>
      <c r="P1951" s="315">
        <v>0</v>
      </c>
      <c r="Q1951" s="279" t="s">
        <v>394</v>
      </c>
      <c r="R1951" s="315" t="s">
        <v>394</v>
      </c>
      <c r="S1951" s="279" t="s">
        <v>394</v>
      </c>
      <c r="T1951" s="279" t="s">
        <v>394</v>
      </c>
      <c r="U1951" s="315" t="s">
        <v>394</v>
      </c>
      <c r="V1951" s="315" t="s">
        <v>394</v>
      </c>
      <c r="W1951" s="315" t="s">
        <v>394</v>
      </c>
      <c r="X1951" s="315" t="s">
        <v>394</v>
      </c>
      <c r="Y1951" s="281"/>
      <c r="Z1951" s="315" t="s">
        <v>394</v>
      </c>
      <c r="AA1951" s="315" t="s">
        <v>394</v>
      </c>
      <c r="AB1951" s="281"/>
      <c r="AC1951" s="279" t="s">
        <v>855</v>
      </c>
      <c r="AF1951" s="276" t="str">
        <f>IFERROR(VLOOKUP(A1951,'[1]قوائم الترجمة'!AC$2:AD$2397,1,0),"م")</f>
        <v>م</v>
      </c>
      <c r="AG1951" s="232"/>
      <c r="AH1951" s="233"/>
      <c r="AI1951" s="233"/>
      <c r="AJ1951" s="233"/>
      <c r="AL1951" s="267"/>
      <c r="AM1951" s="235"/>
      <c r="AU1951" s="234"/>
    </row>
    <row r="1952" spans="1:47" ht="21" x14ac:dyDescent="0.4">
      <c r="A1952" s="278">
        <v>120528</v>
      </c>
      <c r="B1952" s="279" t="s">
        <v>5755</v>
      </c>
      <c r="C1952" s="279" t="s">
        <v>586</v>
      </c>
      <c r="D1952" s="279" t="s">
        <v>378</v>
      </c>
      <c r="E1952" s="279" t="s">
        <v>394</v>
      </c>
      <c r="F1952" s="303"/>
      <c r="G1952" s="303"/>
      <c r="H1952" s="279" t="s">
        <v>394</v>
      </c>
      <c r="I1952" s="279" t="s">
        <v>539</v>
      </c>
      <c r="J1952" s="279" t="s">
        <v>394</v>
      </c>
      <c r="K1952" s="279" t="s">
        <v>394</v>
      </c>
      <c r="L1952" s="279" t="s">
        <v>394</v>
      </c>
      <c r="M1952" s="279" t="s">
        <v>394</v>
      </c>
      <c r="N1952" s="279" t="s">
        <v>394</v>
      </c>
      <c r="O1952" s="279" t="s">
        <v>394</v>
      </c>
      <c r="P1952" s="315">
        <v>0</v>
      </c>
      <c r="Q1952" s="279" t="s">
        <v>394</v>
      </c>
      <c r="R1952" s="315" t="s">
        <v>394</v>
      </c>
      <c r="S1952" s="279" t="s">
        <v>394</v>
      </c>
      <c r="T1952" s="279" t="s">
        <v>394</v>
      </c>
      <c r="U1952" s="315" t="s">
        <v>394</v>
      </c>
      <c r="V1952" s="315" t="s">
        <v>394</v>
      </c>
      <c r="W1952" s="315" t="s">
        <v>394</v>
      </c>
      <c r="X1952" s="315" t="s">
        <v>394</v>
      </c>
      <c r="Y1952" s="281"/>
      <c r="Z1952" s="315" t="s">
        <v>394</v>
      </c>
      <c r="AA1952" s="315" t="s">
        <v>394</v>
      </c>
      <c r="AB1952" s="281"/>
      <c r="AC1952" s="279" t="s">
        <v>855</v>
      </c>
      <c r="AF1952" s="276" t="str">
        <f>IFERROR(VLOOKUP(A1952,'[1]قوائم الترجمة'!AC$2:AD$2397,1,0),"م")</f>
        <v>م</v>
      </c>
      <c r="AG1952" s="232"/>
      <c r="AH1952" s="233"/>
      <c r="AI1952" s="233"/>
      <c r="AJ1952" s="233"/>
      <c r="AL1952" s="267"/>
      <c r="AM1952" s="235"/>
      <c r="AO1952" s="236"/>
      <c r="AU1952" s="234"/>
    </row>
    <row r="1953" spans="1:47" ht="21" x14ac:dyDescent="0.4">
      <c r="A1953" s="278">
        <v>120529</v>
      </c>
      <c r="B1953" s="279" t="s">
        <v>7358</v>
      </c>
      <c r="C1953" s="279" t="s">
        <v>197</v>
      </c>
      <c r="D1953" s="279" t="s">
        <v>355</v>
      </c>
      <c r="E1953" s="279" t="s">
        <v>394</v>
      </c>
      <c r="F1953" s="303"/>
      <c r="G1953" s="303"/>
      <c r="H1953" s="279" t="s">
        <v>394</v>
      </c>
      <c r="I1953" s="279" t="s">
        <v>539</v>
      </c>
      <c r="J1953" s="279" t="s">
        <v>394</v>
      </c>
      <c r="K1953" s="279" t="s">
        <v>394</v>
      </c>
      <c r="L1953" s="279" t="s">
        <v>394</v>
      </c>
      <c r="M1953" s="279" t="s">
        <v>394</v>
      </c>
      <c r="N1953" s="279" t="s">
        <v>394</v>
      </c>
      <c r="O1953" s="279" t="s">
        <v>394</v>
      </c>
      <c r="P1953" s="315">
        <v>0</v>
      </c>
      <c r="Q1953" s="279" t="s">
        <v>394</v>
      </c>
      <c r="R1953" s="315" t="s">
        <v>394</v>
      </c>
      <c r="S1953" s="279" t="s">
        <v>394</v>
      </c>
      <c r="T1953" s="279" t="s">
        <v>394</v>
      </c>
      <c r="U1953" s="315" t="s">
        <v>394</v>
      </c>
      <c r="V1953" s="315" t="s">
        <v>394</v>
      </c>
      <c r="W1953" s="315" t="s">
        <v>394</v>
      </c>
      <c r="X1953" s="315" t="s">
        <v>394</v>
      </c>
      <c r="Y1953" s="281"/>
      <c r="Z1953" s="315" t="s">
        <v>394</v>
      </c>
      <c r="AA1953" s="315" t="s">
        <v>394</v>
      </c>
      <c r="AB1953" s="281"/>
      <c r="AC1953" s="279" t="s">
        <v>855</v>
      </c>
      <c r="AF1953" s="276" t="str">
        <f>IFERROR(VLOOKUP(A1953,'[1]قوائم الترجمة'!AC$2:AD$2397,1,0),"م")</f>
        <v>م</v>
      </c>
      <c r="AG1953" s="232"/>
      <c r="AH1953" s="233"/>
      <c r="AI1953" s="233"/>
      <c r="AJ1953" s="233"/>
      <c r="AL1953" s="267"/>
      <c r="AM1953" s="235"/>
      <c r="AU1953" s="234"/>
    </row>
    <row r="1954" spans="1:47" ht="21" x14ac:dyDescent="0.4">
      <c r="A1954" s="278">
        <v>120530</v>
      </c>
      <c r="B1954" s="279" t="s">
        <v>4534</v>
      </c>
      <c r="C1954" s="279" t="s">
        <v>109</v>
      </c>
      <c r="D1954" s="279" t="s">
        <v>367</v>
      </c>
      <c r="E1954" s="279" t="s">
        <v>424</v>
      </c>
      <c r="F1954" s="279" t="s">
        <v>8371</v>
      </c>
      <c r="G1954" s="279" t="s">
        <v>8160</v>
      </c>
      <c r="H1954" s="279" t="s">
        <v>425</v>
      </c>
      <c r="I1954" s="279" t="s">
        <v>61</v>
      </c>
      <c r="J1954" s="279" t="s">
        <v>403</v>
      </c>
      <c r="K1954" s="280">
        <v>1998</v>
      </c>
      <c r="L1954" s="279" t="s">
        <v>410</v>
      </c>
      <c r="M1954" s="279" t="s">
        <v>394</v>
      </c>
      <c r="N1954" s="279"/>
      <c r="O1954" s="279" t="s">
        <v>394</v>
      </c>
      <c r="P1954" s="315">
        <v>0</v>
      </c>
      <c r="Q1954" s="278"/>
      <c r="S1954" s="279" t="s">
        <v>394</v>
      </c>
      <c r="T1954" s="279" t="s">
        <v>394</v>
      </c>
      <c r="AC1954" s="279" t="s">
        <v>855</v>
      </c>
      <c r="AF1954" s="276">
        <f>IFERROR(VLOOKUP(A1954,'[1]قوائم الترجمة'!AC$2:AD$2397,1,0),"م")</f>
        <v>120530</v>
      </c>
      <c r="AG1954" s="232"/>
      <c r="AH1954" s="233"/>
      <c r="AI1954" s="233"/>
      <c r="AJ1954" s="233"/>
      <c r="AL1954" s="267"/>
      <c r="AM1954" s="235"/>
      <c r="AO1954" s="236"/>
      <c r="AU1954" s="234"/>
    </row>
    <row r="1955" spans="1:47" ht="21" x14ac:dyDescent="0.4">
      <c r="A1955" s="278">
        <v>120533</v>
      </c>
      <c r="B1955" s="279" t="s">
        <v>4532</v>
      </c>
      <c r="C1955" s="279" t="s">
        <v>170</v>
      </c>
      <c r="D1955" s="279" t="s">
        <v>4533</v>
      </c>
      <c r="E1955" s="279" t="s">
        <v>423</v>
      </c>
      <c r="F1955" s="279" t="s">
        <v>9301</v>
      </c>
      <c r="G1955" s="279" t="s">
        <v>402</v>
      </c>
      <c r="H1955" s="279" t="s">
        <v>425</v>
      </c>
      <c r="I1955" s="279" t="s">
        <v>538</v>
      </c>
      <c r="J1955" s="279" t="s">
        <v>7215</v>
      </c>
      <c r="K1955" s="280">
        <v>0</v>
      </c>
      <c r="L1955" s="279" t="s">
        <v>7215</v>
      </c>
      <c r="M1955" s="279" t="s">
        <v>394</v>
      </c>
      <c r="N1955" s="279" t="s">
        <v>394</v>
      </c>
      <c r="O1955" s="279" t="s">
        <v>394</v>
      </c>
      <c r="P1955" s="315">
        <v>0</v>
      </c>
      <c r="Q1955" s="278"/>
      <c r="S1955" s="279" t="s">
        <v>394</v>
      </c>
      <c r="T1955" s="279" t="s">
        <v>394</v>
      </c>
      <c r="AC1955" s="279" t="s">
        <v>855</v>
      </c>
      <c r="AF1955" s="276">
        <f>IFERROR(VLOOKUP(A1955,'[1]قوائم الترجمة'!AC$2:AD$2397,1,0),"م")</f>
        <v>120533</v>
      </c>
      <c r="AG1955" s="232"/>
      <c r="AH1955" s="233"/>
      <c r="AI1955" s="233"/>
      <c r="AJ1955" s="233"/>
      <c r="AL1955" s="267"/>
      <c r="AM1955" s="235"/>
      <c r="AO1955" s="236"/>
      <c r="AU1955" s="234"/>
    </row>
    <row r="1956" spans="1:47" ht="21" x14ac:dyDescent="0.4">
      <c r="A1956" s="278">
        <v>120535</v>
      </c>
      <c r="B1956" s="279" t="s">
        <v>4530</v>
      </c>
      <c r="C1956" s="279" t="s">
        <v>93</v>
      </c>
      <c r="D1956" s="279" t="s">
        <v>4531</v>
      </c>
      <c r="E1956" s="279" t="s">
        <v>424</v>
      </c>
      <c r="F1956" s="279" t="s">
        <v>9302</v>
      </c>
      <c r="G1956" s="279" t="s">
        <v>8158</v>
      </c>
      <c r="H1956" s="279" t="s">
        <v>425</v>
      </c>
      <c r="I1956" s="279" t="s">
        <v>541</v>
      </c>
      <c r="J1956" s="279" t="s">
        <v>426</v>
      </c>
      <c r="K1956" s="280">
        <v>0</v>
      </c>
      <c r="L1956" s="279" t="s">
        <v>402</v>
      </c>
      <c r="M1956" s="279" t="s">
        <v>394</v>
      </c>
      <c r="N1956" s="279" t="s">
        <v>394</v>
      </c>
      <c r="O1956" s="279" t="s">
        <v>394</v>
      </c>
      <c r="P1956" s="315">
        <v>0</v>
      </c>
      <c r="Q1956" s="278"/>
      <c r="S1956" s="279" t="s">
        <v>394</v>
      </c>
      <c r="T1956" s="279" t="s">
        <v>394</v>
      </c>
      <c r="AC1956" s="279" t="s">
        <v>394</v>
      </c>
      <c r="AF1956" s="276">
        <f>IFERROR(VLOOKUP(A1956,'[1]قوائم الترجمة'!AC$2:AD$2397,1,0),"م")</f>
        <v>120535</v>
      </c>
      <c r="AG1956" s="232"/>
      <c r="AH1956" s="233"/>
      <c r="AI1956" s="233"/>
      <c r="AJ1956" s="233"/>
      <c r="AL1956" s="267"/>
      <c r="AM1956" s="235"/>
      <c r="AO1956" s="236"/>
      <c r="AU1956" s="234"/>
    </row>
    <row r="1957" spans="1:47" ht="21" x14ac:dyDescent="0.4">
      <c r="A1957" s="278">
        <v>120536</v>
      </c>
      <c r="B1957" s="279" t="s">
        <v>4529</v>
      </c>
      <c r="C1957" s="279" t="s">
        <v>1120</v>
      </c>
      <c r="D1957" s="279" t="s">
        <v>352</v>
      </c>
      <c r="E1957" s="279" t="s">
        <v>424</v>
      </c>
      <c r="F1957" s="279" t="s">
        <v>8378</v>
      </c>
      <c r="G1957" s="279" t="s">
        <v>8379</v>
      </c>
      <c r="H1957" s="279" t="s">
        <v>7215</v>
      </c>
      <c r="I1957" s="279" t="s">
        <v>538</v>
      </c>
      <c r="J1957" s="279" t="s">
        <v>7215</v>
      </c>
      <c r="K1957" s="280">
        <v>0</v>
      </c>
      <c r="L1957" s="279" t="s">
        <v>7215</v>
      </c>
      <c r="M1957" s="279" t="s">
        <v>394</v>
      </c>
      <c r="N1957" s="279" t="s">
        <v>394</v>
      </c>
      <c r="O1957" s="279" t="s">
        <v>394</v>
      </c>
      <c r="P1957" s="315">
        <v>0</v>
      </c>
      <c r="Q1957" s="278"/>
      <c r="S1957" s="279" t="s">
        <v>394</v>
      </c>
      <c r="T1957" s="279" t="s">
        <v>394</v>
      </c>
      <c r="AC1957" s="279" t="s">
        <v>394</v>
      </c>
      <c r="AF1957" s="276">
        <f>IFERROR(VLOOKUP(A1957,'[1]قوائم الترجمة'!AC$2:AD$2397,1,0),"م")</f>
        <v>120536</v>
      </c>
      <c r="AG1957" s="232"/>
      <c r="AH1957" s="233"/>
      <c r="AI1957" s="233"/>
      <c r="AJ1957" s="233"/>
      <c r="AL1957" s="267"/>
      <c r="AM1957" s="235"/>
      <c r="AU1957" s="234"/>
    </row>
    <row r="1958" spans="1:47" ht="21" x14ac:dyDescent="0.4">
      <c r="A1958" s="278">
        <v>120538</v>
      </c>
      <c r="B1958" s="279" t="s">
        <v>4528</v>
      </c>
      <c r="C1958" s="279" t="s">
        <v>946</v>
      </c>
      <c r="D1958" s="279" t="s">
        <v>699</v>
      </c>
      <c r="E1958" s="279" t="s">
        <v>5660</v>
      </c>
      <c r="F1958" s="279" t="s">
        <v>9303</v>
      </c>
      <c r="G1958" s="279" t="s">
        <v>402</v>
      </c>
      <c r="H1958" s="279" t="s">
        <v>425</v>
      </c>
      <c r="I1958" s="279" t="s">
        <v>67</v>
      </c>
      <c r="J1958" s="279" t="s">
        <v>8112</v>
      </c>
      <c r="K1958" s="280">
        <v>2009</v>
      </c>
      <c r="L1958" s="279" t="s">
        <v>402</v>
      </c>
      <c r="M1958" s="279" t="s">
        <v>394</v>
      </c>
      <c r="N1958" s="279" t="s">
        <v>394</v>
      </c>
      <c r="O1958" s="279" t="s">
        <v>394</v>
      </c>
      <c r="P1958" s="315">
        <v>0</v>
      </c>
      <c r="Q1958" s="278"/>
      <c r="S1958" s="279" t="s">
        <v>394</v>
      </c>
      <c r="T1958" s="279" t="s">
        <v>394</v>
      </c>
      <c r="AC1958" s="279" t="s">
        <v>394</v>
      </c>
      <c r="AF1958" s="276">
        <f>IFERROR(VLOOKUP(A1958,'[1]قوائم الترجمة'!AC$2:AD$2397,1,0),"م")</f>
        <v>120538</v>
      </c>
      <c r="AG1958" s="232"/>
      <c r="AH1958" s="233"/>
      <c r="AI1958" s="233"/>
      <c r="AJ1958" s="233"/>
      <c r="AL1958" s="267"/>
      <c r="AM1958" s="235"/>
      <c r="AO1958" s="236"/>
      <c r="AU1958" s="234"/>
    </row>
    <row r="1959" spans="1:47" ht="21" x14ac:dyDescent="0.4">
      <c r="A1959" s="278">
        <v>120539</v>
      </c>
      <c r="B1959" s="279" t="s">
        <v>4527</v>
      </c>
      <c r="C1959" s="279" t="s">
        <v>68</v>
      </c>
      <c r="D1959" s="279" t="s">
        <v>461</v>
      </c>
      <c r="E1959" s="279" t="s">
        <v>394</v>
      </c>
      <c r="F1959" s="303"/>
      <c r="G1959" s="303"/>
      <c r="H1959" s="279" t="s">
        <v>394</v>
      </c>
      <c r="I1959" s="279" t="s">
        <v>540</v>
      </c>
      <c r="J1959" s="279" t="s">
        <v>394</v>
      </c>
      <c r="K1959" s="279" t="s">
        <v>394</v>
      </c>
      <c r="L1959" s="279" t="s">
        <v>394</v>
      </c>
      <c r="M1959" s="279" t="s">
        <v>394</v>
      </c>
      <c r="N1959" s="279" t="s">
        <v>394</v>
      </c>
      <c r="O1959" s="279" t="s">
        <v>394</v>
      </c>
      <c r="P1959" s="315">
        <v>0</v>
      </c>
      <c r="Q1959" s="279" t="s">
        <v>394</v>
      </c>
      <c r="R1959" s="315" t="s">
        <v>394</v>
      </c>
      <c r="S1959" s="279" t="s">
        <v>394</v>
      </c>
      <c r="T1959" s="279" t="s">
        <v>394</v>
      </c>
      <c r="U1959" s="315" t="s">
        <v>394</v>
      </c>
      <c r="V1959" s="315" t="s">
        <v>394</v>
      </c>
      <c r="W1959" s="315" t="s">
        <v>394</v>
      </c>
      <c r="X1959" s="315" t="s">
        <v>394</v>
      </c>
      <c r="Y1959" s="281"/>
      <c r="Z1959" s="315" t="s">
        <v>394</v>
      </c>
      <c r="AA1959" s="315" t="s">
        <v>394</v>
      </c>
      <c r="AB1959" s="281"/>
      <c r="AC1959" s="279" t="s">
        <v>855</v>
      </c>
      <c r="AF1959" s="276" t="str">
        <f>IFERROR(VLOOKUP(A1959,'[1]قوائم الترجمة'!AC$2:AD$2397,1,0),"م")</f>
        <v>م</v>
      </c>
      <c r="AG1959" s="232"/>
      <c r="AH1959" s="233"/>
      <c r="AI1959" s="233"/>
      <c r="AJ1959" s="233"/>
      <c r="AL1959" s="267"/>
      <c r="AM1959" s="235"/>
      <c r="AU1959" s="234"/>
    </row>
    <row r="1960" spans="1:47" ht="21" x14ac:dyDescent="0.4">
      <c r="A1960" s="278">
        <v>120540</v>
      </c>
      <c r="B1960" s="279" t="s">
        <v>4526</v>
      </c>
      <c r="C1960" s="279" t="s">
        <v>134</v>
      </c>
      <c r="D1960" s="279" t="s">
        <v>273</v>
      </c>
      <c r="E1960" s="279" t="s">
        <v>424</v>
      </c>
      <c r="F1960" s="279" t="s">
        <v>8766</v>
      </c>
      <c r="G1960" s="279" t="s">
        <v>8118</v>
      </c>
      <c r="H1960" s="279" t="s">
        <v>425</v>
      </c>
      <c r="I1960" s="279" t="s">
        <v>538</v>
      </c>
      <c r="J1960" s="279" t="s">
        <v>8112</v>
      </c>
      <c r="K1960" s="280">
        <v>2010</v>
      </c>
      <c r="L1960" s="279" t="s">
        <v>404</v>
      </c>
      <c r="M1960" s="279" t="s">
        <v>394</v>
      </c>
      <c r="N1960" s="279" t="s">
        <v>9304</v>
      </c>
      <c r="O1960" s="279" t="s">
        <v>8429</v>
      </c>
      <c r="P1960" s="279">
        <v>45000</v>
      </c>
      <c r="Q1960" s="278"/>
      <c r="S1960" s="279" t="s">
        <v>394</v>
      </c>
      <c r="T1960" s="279"/>
      <c r="AC1960" s="279" t="s">
        <v>394</v>
      </c>
      <c r="AF1960" s="276">
        <f>IFERROR(VLOOKUP(A1960,'[1]قوائم الترجمة'!AC$2:AD$2397,1,0),"م")</f>
        <v>120540</v>
      </c>
      <c r="AG1960" s="232"/>
      <c r="AH1960" s="233"/>
      <c r="AI1960" s="233"/>
      <c r="AJ1960" s="233"/>
      <c r="AL1960" s="267"/>
      <c r="AM1960" s="235"/>
      <c r="AU1960" s="234"/>
    </row>
    <row r="1961" spans="1:47" ht="21" x14ac:dyDescent="0.4">
      <c r="A1961" s="278">
        <v>120542</v>
      </c>
      <c r="B1961" s="279" t="s">
        <v>6301</v>
      </c>
      <c r="C1961" s="279" t="s">
        <v>72</v>
      </c>
      <c r="D1961" s="279" t="s">
        <v>250</v>
      </c>
      <c r="E1961" s="279" t="s">
        <v>394</v>
      </c>
      <c r="F1961" s="303"/>
      <c r="G1961" s="303"/>
      <c r="H1961" s="279" t="s">
        <v>394</v>
      </c>
      <c r="I1961" s="279" t="s">
        <v>539</v>
      </c>
      <c r="J1961" s="279" t="s">
        <v>394</v>
      </c>
      <c r="K1961" s="279" t="s">
        <v>394</v>
      </c>
      <c r="L1961" s="279" t="s">
        <v>394</v>
      </c>
      <c r="M1961" s="279" t="s">
        <v>394</v>
      </c>
      <c r="N1961" s="279" t="s">
        <v>394</v>
      </c>
      <c r="O1961" s="279" t="s">
        <v>394</v>
      </c>
      <c r="P1961" s="315">
        <v>0</v>
      </c>
      <c r="Q1961" s="279" t="s">
        <v>394</v>
      </c>
      <c r="R1961" s="315" t="s">
        <v>394</v>
      </c>
      <c r="S1961" s="279" t="s">
        <v>394</v>
      </c>
      <c r="T1961" s="279" t="s">
        <v>394</v>
      </c>
      <c r="U1961" s="315" t="s">
        <v>394</v>
      </c>
      <c r="V1961" s="315" t="s">
        <v>394</v>
      </c>
      <c r="W1961" s="315" t="s">
        <v>394</v>
      </c>
      <c r="X1961" s="315" t="s">
        <v>394</v>
      </c>
      <c r="Y1961" s="281"/>
      <c r="Z1961" s="315" t="s">
        <v>394</v>
      </c>
      <c r="AA1961" s="315" t="s">
        <v>394</v>
      </c>
      <c r="AB1961" s="281"/>
      <c r="AC1961" s="279" t="s">
        <v>855</v>
      </c>
      <c r="AF1961" s="276" t="str">
        <f>IFERROR(VLOOKUP(A1961,'[1]قوائم الترجمة'!AC$2:AD$2397,1,0),"م")</f>
        <v>م</v>
      </c>
      <c r="AG1961" s="232"/>
      <c r="AH1961" s="233"/>
      <c r="AI1961" s="233"/>
      <c r="AJ1961" s="233"/>
      <c r="AL1961" s="267"/>
      <c r="AM1961" s="235"/>
      <c r="AU1961" s="234"/>
    </row>
    <row r="1962" spans="1:47" ht="21" x14ac:dyDescent="0.4">
      <c r="A1962" s="278">
        <v>120546</v>
      </c>
      <c r="B1962" s="279" t="s">
        <v>4524</v>
      </c>
      <c r="C1962" s="279" t="s">
        <v>90</v>
      </c>
      <c r="D1962" s="279" t="s">
        <v>4525</v>
      </c>
      <c r="E1962" s="279" t="s">
        <v>5660</v>
      </c>
      <c r="F1962" s="279" t="s">
        <v>8645</v>
      </c>
      <c r="G1962" s="279" t="s">
        <v>402</v>
      </c>
      <c r="H1962" s="279" t="s">
        <v>425</v>
      </c>
      <c r="I1962" s="279" t="s">
        <v>541</v>
      </c>
      <c r="J1962" s="279" t="s">
        <v>8112</v>
      </c>
      <c r="K1962" s="280">
        <v>2017</v>
      </c>
      <c r="L1962" s="279" t="s">
        <v>402</v>
      </c>
      <c r="M1962" s="279" t="s">
        <v>394</v>
      </c>
      <c r="N1962" s="279" t="s">
        <v>394</v>
      </c>
      <c r="O1962" s="279" t="s">
        <v>394</v>
      </c>
      <c r="P1962" s="315">
        <v>0</v>
      </c>
      <c r="Q1962" s="278"/>
      <c r="S1962" s="279" t="s">
        <v>394</v>
      </c>
      <c r="T1962" s="279" t="s">
        <v>394</v>
      </c>
      <c r="AC1962" s="279" t="s">
        <v>394</v>
      </c>
      <c r="AF1962" s="276">
        <f>IFERROR(VLOOKUP(A1962,'[1]قوائم الترجمة'!AC$2:AD$2397,1,0),"م")</f>
        <v>120546</v>
      </c>
      <c r="AG1962" s="232"/>
      <c r="AH1962" s="233"/>
      <c r="AI1962" s="233"/>
      <c r="AJ1962" s="233"/>
      <c r="AL1962" s="267"/>
      <c r="AM1962" s="235"/>
      <c r="AO1962" s="236"/>
      <c r="AU1962" s="234"/>
    </row>
    <row r="1963" spans="1:47" ht="21" x14ac:dyDescent="0.4">
      <c r="A1963" s="278">
        <v>120547</v>
      </c>
      <c r="B1963" s="279" t="s">
        <v>6818</v>
      </c>
      <c r="C1963" s="279" t="s">
        <v>6819</v>
      </c>
      <c r="D1963" s="279" t="s">
        <v>6820</v>
      </c>
      <c r="E1963" s="279" t="s">
        <v>394</v>
      </c>
      <c r="F1963" s="303"/>
      <c r="G1963" s="303"/>
      <c r="H1963" s="279" t="s">
        <v>394</v>
      </c>
      <c r="I1963" s="279" t="s">
        <v>539</v>
      </c>
      <c r="J1963" s="279" t="s">
        <v>394</v>
      </c>
      <c r="K1963" s="315" t="s">
        <v>394</v>
      </c>
      <c r="L1963" s="279" t="s">
        <v>394</v>
      </c>
      <c r="M1963" s="279" t="s">
        <v>394</v>
      </c>
      <c r="N1963" s="279" t="s">
        <v>394</v>
      </c>
      <c r="O1963" s="279" t="s">
        <v>394</v>
      </c>
      <c r="P1963" s="315">
        <v>0</v>
      </c>
      <c r="Q1963" s="279" t="s">
        <v>394</v>
      </c>
      <c r="R1963" s="315" t="s">
        <v>394</v>
      </c>
      <c r="S1963" s="279" t="s">
        <v>394</v>
      </c>
      <c r="T1963" s="279" t="s">
        <v>394</v>
      </c>
      <c r="U1963" s="315" t="s">
        <v>394</v>
      </c>
      <c r="V1963" s="315" t="s">
        <v>394</v>
      </c>
      <c r="W1963" s="315" t="s">
        <v>394</v>
      </c>
      <c r="X1963" s="315" t="s">
        <v>394</v>
      </c>
      <c r="Y1963" s="281"/>
      <c r="Z1963" s="315" t="s">
        <v>394</v>
      </c>
      <c r="AA1963" s="315" t="s">
        <v>394</v>
      </c>
      <c r="AB1963" s="281"/>
      <c r="AC1963" s="279" t="s">
        <v>855</v>
      </c>
      <c r="AF1963" s="276" t="str">
        <f>IFERROR(VLOOKUP(A1963,'[1]قوائم الترجمة'!AC$2:AD$2397,1,0),"م")</f>
        <v>م</v>
      </c>
      <c r="AG1963" s="232"/>
      <c r="AH1963" s="233"/>
      <c r="AI1963" s="233"/>
      <c r="AJ1963" s="233"/>
      <c r="AL1963" s="267"/>
      <c r="AM1963" s="235"/>
      <c r="AO1963" s="236"/>
      <c r="AU1963" s="234"/>
    </row>
    <row r="1964" spans="1:47" ht="21" x14ac:dyDescent="0.4">
      <c r="A1964" s="278">
        <v>120548</v>
      </c>
      <c r="B1964" s="279" t="s">
        <v>6886</v>
      </c>
      <c r="C1964" s="279" t="s">
        <v>141</v>
      </c>
      <c r="D1964" s="279" t="s">
        <v>271</v>
      </c>
      <c r="E1964" s="279" t="s">
        <v>394</v>
      </c>
      <c r="F1964" s="303"/>
      <c r="G1964" s="303"/>
      <c r="H1964" s="279" t="s">
        <v>394</v>
      </c>
      <c r="I1964" s="279" t="s">
        <v>539</v>
      </c>
      <c r="J1964" s="279" t="s">
        <v>394</v>
      </c>
      <c r="K1964" s="279" t="s">
        <v>394</v>
      </c>
      <c r="L1964" s="279" t="s">
        <v>394</v>
      </c>
      <c r="M1964" s="279" t="s">
        <v>394</v>
      </c>
      <c r="N1964" s="279" t="s">
        <v>394</v>
      </c>
      <c r="O1964" s="279" t="s">
        <v>394</v>
      </c>
      <c r="P1964" s="315">
        <v>0</v>
      </c>
      <c r="Q1964" s="279" t="s">
        <v>394</v>
      </c>
      <c r="R1964" s="315" t="s">
        <v>394</v>
      </c>
      <c r="S1964" s="279" t="s">
        <v>394</v>
      </c>
      <c r="T1964" s="279" t="s">
        <v>394</v>
      </c>
      <c r="U1964" s="315" t="s">
        <v>394</v>
      </c>
      <c r="V1964" s="315" t="s">
        <v>394</v>
      </c>
      <c r="W1964" s="315" t="s">
        <v>394</v>
      </c>
      <c r="X1964" s="315" t="s">
        <v>394</v>
      </c>
      <c r="Y1964" s="281"/>
      <c r="Z1964" s="315" t="s">
        <v>394</v>
      </c>
      <c r="AA1964" s="315" t="s">
        <v>394</v>
      </c>
      <c r="AB1964" s="281"/>
      <c r="AC1964" s="279" t="s">
        <v>855</v>
      </c>
      <c r="AF1964" s="276" t="str">
        <f>IFERROR(VLOOKUP(A1964,'[1]قوائم الترجمة'!AC$2:AD$2397,1,0),"م")</f>
        <v>م</v>
      </c>
      <c r="AG1964" s="232"/>
      <c r="AH1964" s="233"/>
      <c r="AI1964" s="233"/>
      <c r="AJ1964" s="233"/>
      <c r="AL1964" s="267"/>
      <c r="AM1964" s="235"/>
      <c r="AO1964" s="236"/>
      <c r="AU1964" s="234"/>
    </row>
    <row r="1965" spans="1:47" ht="21" x14ac:dyDescent="0.4">
      <c r="A1965" s="278">
        <v>120554</v>
      </c>
      <c r="B1965" s="279" t="s">
        <v>7953</v>
      </c>
      <c r="C1965" s="279" t="s">
        <v>73</v>
      </c>
      <c r="D1965" s="279" t="s">
        <v>1012</v>
      </c>
      <c r="E1965" s="279" t="s">
        <v>394</v>
      </c>
      <c r="F1965" s="303"/>
      <c r="G1965" s="303"/>
      <c r="H1965" s="279" t="s">
        <v>394</v>
      </c>
      <c r="I1965" s="279" t="s">
        <v>540</v>
      </c>
      <c r="J1965" s="279" t="s">
        <v>394</v>
      </c>
      <c r="K1965" s="279" t="s">
        <v>394</v>
      </c>
      <c r="L1965" s="279" t="s">
        <v>394</v>
      </c>
      <c r="M1965" s="279" t="s">
        <v>394</v>
      </c>
      <c r="N1965" s="279" t="s">
        <v>394</v>
      </c>
      <c r="O1965" s="279" t="s">
        <v>394</v>
      </c>
      <c r="P1965" s="315">
        <v>0</v>
      </c>
      <c r="Q1965" s="279" t="s">
        <v>394</v>
      </c>
      <c r="R1965" s="315" t="s">
        <v>394</v>
      </c>
      <c r="S1965" s="279" t="s">
        <v>394</v>
      </c>
      <c r="T1965" s="279" t="s">
        <v>394</v>
      </c>
      <c r="U1965" s="315" t="s">
        <v>394</v>
      </c>
      <c r="V1965" s="315" t="s">
        <v>394</v>
      </c>
      <c r="W1965" s="315" t="s">
        <v>394</v>
      </c>
      <c r="X1965" s="315" t="s">
        <v>394</v>
      </c>
      <c r="Y1965" s="281"/>
      <c r="Z1965" s="315" t="s">
        <v>394</v>
      </c>
      <c r="AA1965" s="315" t="s">
        <v>394</v>
      </c>
      <c r="AB1965" s="281"/>
      <c r="AC1965" s="279" t="s">
        <v>855</v>
      </c>
      <c r="AF1965" s="276" t="str">
        <f>IFERROR(VLOOKUP(A1965,'[1]قوائم الترجمة'!AC$2:AD$2397,1,0),"م")</f>
        <v>م</v>
      </c>
      <c r="AG1965" s="232"/>
      <c r="AH1965" s="233"/>
      <c r="AI1965" s="233"/>
      <c r="AJ1965" s="233"/>
      <c r="AL1965" s="267"/>
      <c r="AM1965" s="235"/>
      <c r="AO1965" s="236"/>
      <c r="AU1965" s="234"/>
    </row>
    <row r="1966" spans="1:47" ht="21" x14ac:dyDescent="0.4">
      <c r="A1966" s="278">
        <v>120555</v>
      </c>
      <c r="B1966" s="279" t="s">
        <v>8109</v>
      </c>
      <c r="C1966" s="279" t="s">
        <v>394</v>
      </c>
      <c r="D1966" s="279" t="s">
        <v>394</v>
      </c>
      <c r="E1966" s="279" t="s">
        <v>424</v>
      </c>
      <c r="F1966" s="279" t="s">
        <v>9305</v>
      </c>
      <c r="G1966" s="279" t="s">
        <v>402</v>
      </c>
      <c r="H1966" s="279" t="s">
        <v>425</v>
      </c>
      <c r="I1966" s="279" t="s">
        <v>542</v>
      </c>
      <c r="J1966" s="279" t="s">
        <v>426</v>
      </c>
      <c r="K1966" s="321">
        <v>2015</v>
      </c>
      <c r="L1966" s="279" t="s">
        <v>402</v>
      </c>
      <c r="M1966" s="279" t="s">
        <v>394</v>
      </c>
      <c r="N1966" s="279" t="s">
        <v>394</v>
      </c>
      <c r="O1966" s="279" t="s">
        <v>394</v>
      </c>
      <c r="P1966" s="315">
        <v>0</v>
      </c>
      <c r="Q1966" s="278"/>
      <c r="S1966" s="279" t="s">
        <v>394</v>
      </c>
      <c r="T1966" s="279" t="s">
        <v>394</v>
      </c>
      <c r="AC1966" s="279" t="s">
        <v>855</v>
      </c>
      <c r="AF1966" s="276">
        <f>IFERROR(VLOOKUP(A1966,'[1]قوائم الترجمة'!AC$2:AD$2397,1,0),"م")</f>
        <v>120555</v>
      </c>
      <c r="AG1966" s="232"/>
      <c r="AH1966" s="233"/>
      <c r="AI1966" s="233"/>
      <c r="AJ1966" s="233"/>
      <c r="AL1966" s="267"/>
      <c r="AM1966" s="235"/>
      <c r="AO1966" s="236"/>
      <c r="AU1966" s="234"/>
    </row>
    <row r="1967" spans="1:47" ht="21" x14ac:dyDescent="0.4">
      <c r="A1967" s="278">
        <v>120556</v>
      </c>
      <c r="B1967" s="279" t="s">
        <v>7630</v>
      </c>
      <c r="C1967" s="279" t="s">
        <v>65</v>
      </c>
      <c r="D1967" s="279" t="s">
        <v>304</v>
      </c>
      <c r="E1967" s="279" t="s">
        <v>394</v>
      </c>
      <c r="F1967" s="303"/>
      <c r="G1967" s="303"/>
      <c r="H1967" s="279" t="s">
        <v>394</v>
      </c>
      <c r="I1967" s="279" t="s">
        <v>539</v>
      </c>
      <c r="J1967" s="279" t="s">
        <v>394</v>
      </c>
      <c r="K1967" s="279" t="s">
        <v>394</v>
      </c>
      <c r="L1967" s="279" t="s">
        <v>394</v>
      </c>
      <c r="M1967" s="279" t="s">
        <v>394</v>
      </c>
      <c r="N1967" s="279" t="s">
        <v>394</v>
      </c>
      <c r="O1967" s="279" t="s">
        <v>394</v>
      </c>
      <c r="P1967" s="315">
        <v>0</v>
      </c>
      <c r="Q1967" s="279" t="s">
        <v>394</v>
      </c>
      <c r="R1967" s="315" t="s">
        <v>394</v>
      </c>
      <c r="S1967" s="279" t="s">
        <v>394</v>
      </c>
      <c r="T1967" s="279" t="s">
        <v>394</v>
      </c>
      <c r="U1967" s="315" t="s">
        <v>394</v>
      </c>
      <c r="V1967" s="315" t="s">
        <v>394</v>
      </c>
      <c r="W1967" s="315" t="s">
        <v>394</v>
      </c>
      <c r="X1967" s="315" t="s">
        <v>394</v>
      </c>
      <c r="Y1967" s="281"/>
      <c r="Z1967" s="315" t="s">
        <v>394</v>
      </c>
      <c r="AA1967" s="315" t="s">
        <v>394</v>
      </c>
      <c r="AB1967" s="281"/>
      <c r="AC1967" s="279" t="s">
        <v>855</v>
      </c>
      <c r="AF1967" s="276" t="str">
        <f>IFERROR(VLOOKUP(A1967,'[1]قوائم الترجمة'!AC$2:AD$2397,1,0),"م")</f>
        <v>م</v>
      </c>
      <c r="AG1967" s="232"/>
      <c r="AH1967" s="233"/>
      <c r="AI1967" s="233"/>
      <c r="AJ1967" s="233"/>
      <c r="AL1967" s="267"/>
      <c r="AM1967" s="235"/>
      <c r="AU1967" s="234"/>
    </row>
    <row r="1968" spans="1:47" ht="21" x14ac:dyDescent="0.4">
      <c r="A1968" s="278">
        <v>120559</v>
      </c>
      <c r="B1968" s="279" t="s">
        <v>4523</v>
      </c>
      <c r="C1968" s="279" t="s">
        <v>117</v>
      </c>
      <c r="D1968" s="279" t="s">
        <v>273</v>
      </c>
      <c r="E1968" s="279" t="s">
        <v>394</v>
      </c>
      <c r="F1968" s="303"/>
      <c r="G1968" s="303"/>
      <c r="H1968" s="279" t="s">
        <v>394</v>
      </c>
      <c r="I1968" s="279" t="s">
        <v>539</v>
      </c>
      <c r="J1968" s="279" t="s">
        <v>394</v>
      </c>
      <c r="K1968" s="279" t="s">
        <v>394</v>
      </c>
      <c r="L1968" s="279" t="s">
        <v>394</v>
      </c>
      <c r="M1968" s="279" t="s">
        <v>394</v>
      </c>
      <c r="N1968" s="279" t="s">
        <v>394</v>
      </c>
      <c r="O1968" s="279" t="s">
        <v>394</v>
      </c>
      <c r="P1968" s="315">
        <v>0</v>
      </c>
      <c r="Q1968" s="279" t="s">
        <v>394</v>
      </c>
      <c r="R1968" s="315" t="s">
        <v>394</v>
      </c>
      <c r="S1968" s="279" t="s">
        <v>394</v>
      </c>
      <c r="T1968" s="279" t="s">
        <v>394</v>
      </c>
      <c r="U1968" s="315" t="s">
        <v>394</v>
      </c>
      <c r="V1968" s="315" t="s">
        <v>394</v>
      </c>
      <c r="W1968" s="315" t="s">
        <v>394</v>
      </c>
      <c r="X1968" s="315" t="s">
        <v>394</v>
      </c>
      <c r="Y1968" s="281"/>
      <c r="Z1968" s="315" t="s">
        <v>394</v>
      </c>
      <c r="AA1968" s="315" t="s">
        <v>394</v>
      </c>
      <c r="AB1968" s="281"/>
      <c r="AC1968" s="279" t="s">
        <v>855</v>
      </c>
      <c r="AF1968" s="276" t="str">
        <f>IFERROR(VLOOKUP(A1968,'[1]قوائم الترجمة'!AC$2:AD$2397,1,0),"م")</f>
        <v>م</v>
      </c>
      <c r="AG1968" s="232"/>
      <c r="AH1968" s="233"/>
      <c r="AI1968" s="233"/>
      <c r="AJ1968" s="233"/>
      <c r="AL1968" s="267"/>
      <c r="AM1968" s="235"/>
      <c r="AO1968" s="236"/>
      <c r="AU1968" s="234"/>
    </row>
    <row r="1969" spans="1:47" ht="21" x14ac:dyDescent="0.4">
      <c r="A1969" s="278">
        <v>120560</v>
      </c>
      <c r="B1969" s="279" t="s">
        <v>4522</v>
      </c>
      <c r="C1969" s="279" t="s">
        <v>127</v>
      </c>
      <c r="D1969" s="279" t="s">
        <v>278</v>
      </c>
      <c r="E1969" s="279" t="s">
        <v>394</v>
      </c>
      <c r="F1969" s="303"/>
      <c r="G1969" s="303"/>
      <c r="H1969" s="279" t="s">
        <v>394</v>
      </c>
      <c r="I1969" s="279" t="s">
        <v>540</v>
      </c>
      <c r="J1969" s="279" t="s">
        <v>394</v>
      </c>
      <c r="K1969" s="279" t="s">
        <v>394</v>
      </c>
      <c r="L1969" s="279" t="s">
        <v>394</v>
      </c>
      <c r="M1969" s="279" t="s">
        <v>394</v>
      </c>
      <c r="N1969" s="279" t="s">
        <v>394</v>
      </c>
      <c r="O1969" s="279" t="s">
        <v>394</v>
      </c>
      <c r="P1969" s="315">
        <v>0</v>
      </c>
      <c r="Q1969" s="279" t="s">
        <v>394</v>
      </c>
      <c r="R1969" s="315" t="s">
        <v>394</v>
      </c>
      <c r="S1969" s="279" t="s">
        <v>394</v>
      </c>
      <c r="T1969" s="279" t="s">
        <v>394</v>
      </c>
      <c r="U1969" s="315" t="s">
        <v>394</v>
      </c>
      <c r="V1969" s="315" t="s">
        <v>394</v>
      </c>
      <c r="W1969" s="315" t="s">
        <v>394</v>
      </c>
      <c r="X1969" s="315" t="s">
        <v>394</v>
      </c>
      <c r="Y1969" s="281"/>
      <c r="Z1969" s="315" t="s">
        <v>394</v>
      </c>
      <c r="AA1969" s="315" t="s">
        <v>394</v>
      </c>
      <c r="AB1969" s="281"/>
      <c r="AC1969" s="279" t="s">
        <v>855</v>
      </c>
      <c r="AF1969" s="276" t="str">
        <f>IFERROR(VLOOKUP(A1969,'[1]قوائم الترجمة'!AC$2:AD$2397,1,0),"م")</f>
        <v>م</v>
      </c>
      <c r="AG1969" s="245"/>
      <c r="AH1969" s="246"/>
      <c r="AI1969" s="246"/>
      <c r="AJ1969" s="246"/>
      <c r="AL1969" s="267"/>
      <c r="AM1969" s="235"/>
      <c r="AU1969" s="234"/>
    </row>
    <row r="1970" spans="1:47" ht="21" x14ac:dyDescent="0.4">
      <c r="A1970" s="278">
        <v>120561</v>
      </c>
      <c r="B1970" s="279" t="s">
        <v>1347</v>
      </c>
      <c r="C1970" s="279" t="s">
        <v>7245</v>
      </c>
      <c r="D1970" s="279" t="s">
        <v>490</v>
      </c>
      <c r="E1970" s="279" t="s">
        <v>394</v>
      </c>
      <c r="F1970" s="303"/>
      <c r="G1970" s="303"/>
      <c r="H1970" s="279" t="s">
        <v>394</v>
      </c>
      <c r="I1970" s="279" t="s">
        <v>539</v>
      </c>
      <c r="J1970" s="279" t="s">
        <v>394</v>
      </c>
      <c r="K1970" s="279" t="s">
        <v>394</v>
      </c>
      <c r="L1970" s="279" t="s">
        <v>394</v>
      </c>
      <c r="M1970" s="279" t="s">
        <v>394</v>
      </c>
      <c r="N1970" s="279" t="s">
        <v>394</v>
      </c>
      <c r="O1970" s="279" t="s">
        <v>394</v>
      </c>
      <c r="P1970" s="315">
        <v>0</v>
      </c>
      <c r="Q1970" s="279" t="s">
        <v>394</v>
      </c>
      <c r="R1970" s="315" t="s">
        <v>394</v>
      </c>
      <c r="S1970" s="279" t="s">
        <v>394</v>
      </c>
      <c r="T1970" s="279" t="s">
        <v>394</v>
      </c>
      <c r="U1970" s="315" t="s">
        <v>394</v>
      </c>
      <c r="V1970" s="315" t="s">
        <v>394</v>
      </c>
      <c r="W1970" s="315" t="s">
        <v>394</v>
      </c>
      <c r="X1970" s="315" t="s">
        <v>394</v>
      </c>
      <c r="Y1970" s="281"/>
      <c r="Z1970" s="315" t="s">
        <v>394</v>
      </c>
      <c r="AA1970" s="315" t="s">
        <v>394</v>
      </c>
      <c r="AB1970" s="281"/>
      <c r="AC1970" s="279" t="s">
        <v>855</v>
      </c>
      <c r="AF1970" s="276" t="str">
        <f>IFERROR(VLOOKUP(A1970,'[1]قوائم الترجمة'!AC$2:AD$2397,1,0),"م")</f>
        <v>م</v>
      </c>
      <c r="AG1970" s="232"/>
      <c r="AH1970" s="233"/>
      <c r="AI1970" s="233"/>
      <c r="AJ1970" s="233"/>
      <c r="AL1970" s="267"/>
      <c r="AM1970" s="235"/>
      <c r="AU1970" s="234"/>
    </row>
    <row r="1971" spans="1:47" ht="21" x14ac:dyDescent="0.4">
      <c r="A1971" s="278">
        <v>120563</v>
      </c>
      <c r="B1971" s="279" t="s">
        <v>4521</v>
      </c>
      <c r="C1971" s="279" t="s">
        <v>205</v>
      </c>
      <c r="D1971" s="279" t="s">
        <v>238</v>
      </c>
      <c r="E1971" s="279" t="s">
        <v>394</v>
      </c>
      <c r="F1971" s="303"/>
      <c r="G1971" s="303"/>
      <c r="H1971" s="279" t="s">
        <v>394</v>
      </c>
      <c r="I1971" s="279" t="s">
        <v>540</v>
      </c>
      <c r="J1971" s="279" t="s">
        <v>394</v>
      </c>
      <c r="K1971" s="279" t="s">
        <v>394</v>
      </c>
      <c r="L1971" s="279" t="s">
        <v>394</v>
      </c>
      <c r="M1971" s="279" t="s">
        <v>394</v>
      </c>
      <c r="N1971" s="279" t="s">
        <v>394</v>
      </c>
      <c r="O1971" s="279" t="s">
        <v>394</v>
      </c>
      <c r="P1971" s="315">
        <v>0</v>
      </c>
      <c r="Q1971" s="279" t="s">
        <v>394</v>
      </c>
      <c r="R1971" s="315" t="s">
        <v>394</v>
      </c>
      <c r="S1971" s="279" t="s">
        <v>394</v>
      </c>
      <c r="T1971" s="279" t="s">
        <v>394</v>
      </c>
      <c r="U1971" s="315" t="s">
        <v>394</v>
      </c>
      <c r="V1971" s="315" t="s">
        <v>394</v>
      </c>
      <c r="W1971" s="315" t="s">
        <v>394</v>
      </c>
      <c r="X1971" s="315" t="s">
        <v>394</v>
      </c>
      <c r="Y1971" s="281"/>
      <c r="Z1971" s="315" t="s">
        <v>394</v>
      </c>
      <c r="AA1971" s="315" t="s">
        <v>394</v>
      </c>
      <c r="AB1971" s="281"/>
      <c r="AC1971" s="279" t="s">
        <v>855</v>
      </c>
      <c r="AF1971" s="276" t="str">
        <f>IFERROR(VLOOKUP(A1971,'[1]قوائم الترجمة'!AC$2:AD$2397,1,0),"م")</f>
        <v>م</v>
      </c>
      <c r="AG1971" s="232"/>
      <c r="AH1971" s="233"/>
      <c r="AI1971" s="233"/>
      <c r="AJ1971" s="233"/>
      <c r="AL1971" s="267"/>
      <c r="AM1971" s="235"/>
      <c r="AO1971" s="236"/>
      <c r="AU1971" s="234"/>
    </row>
    <row r="1972" spans="1:47" ht="21" x14ac:dyDescent="0.4">
      <c r="A1972" s="278">
        <v>120567</v>
      </c>
      <c r="B1972" s="279" t="s">
        <v>5839</v>
      </c>
      <c r="C1972" s="279" t="s">
        <v>90</v>
      </c>
      <c r="D1972" s="279" t="s">
        <v>257</v>
      </c>
      <c r="E1972" s="279" t="s">
        <v>394</v>
      </c>
      <c r="F1972" s="303"/>
      <c r="G1972" s="303"/>
      <c r="H1972" s="279" t="s">
        <v>394</v>
      </c>
      <c r="I1972" s="279" t="s">
        <v>539</v>
      </c>
      <c r="J1972" s="279" t="s">
        <v>394</v>
      </c>
      <c r="K1972" s="279" t="s">
        <v>394</v>
      </c>
      <c r="L1972" s="279" t="s">
        <v>394</v>
      </c>
      <c r="M1972" s="279" t="s">
        <v>394</v>
      </c>
      <c r="N1972" s="279" t="s">
        <v>394</v>
      </c>
      <c r="O1972" s="279" t="s">
        <v>394</v>
      </c>
      <c r="P1972" s="315">
        <v>0</v>
      </c>
      <c r="Q1972" s="279" t="s">
        <v>394</v>
      </c>
      <c r="R1972" s="315" t="s">
        <v>394</v>
      </c>
      <c r="S1972" s="279" t="s">
        <v>394</v>
      </c>
      <c r="T1972" s="279" t="s">
        <v>394</v>
      </c>
      <c r="U1972" s="315" t="s">
        <v>394</v>
      </c>
      <c r="V1972" s="315" t="s">
        <v>394</v>
      </c>
      <c r="W1972" s="315" t="s">
        <v>394</v>
      </c>
      <c r="X1972" s="315" t="s">
        <v>394</v>
      </c>
      <c r="Y1972" s="281"/>
      <c r="Z1972" s="315" t="s">
        <v>394</v>
      </c>
      <c r="AA1972" s="315" t="s">
        <v>394</v>
      </c>
      <c r="AB1972" s="281"/>
      <c r="AC1972" s="279" t="s">
        <v>855</v>
      </c>
      <c r="AF1972" s="276" t="str">
        <f>IFERROR(VLOOKUP(A1972,'[1]قوائم الترجمة'!AC$2:AD$2397,1,0),"م")</f>
        <v>م</v>
      </c>
      <c r="AG1972" s="232"/>
      <c r="AH1972" s="233"/>
      <c r="AI1972" s="233"/>
      <c r="AJ1972" s="233"/>
      <c r="AL1972" s="267"/>
      <c r="AM1972" s="235"/>
      <c r="AO1972" s="236"/>
      <c r="AU1972" s="234"/>
    </row>
    <row r="1973" spans="1:47" ht="21" x14ac:dyDescent="0.4">
      <c r="A1973" s="278">
        <v>120568</v>
      </c>
      <c r="B1973" s="279" t="s">
        <v>6309</v>
      </c>
      <c r="C1973" s="279" t="s">
        <v>138</v>
      </c>
      <c r="D1973" s="279" t="s">
        <v>318</v>
      </c>
      <c r="E1973" s="279" t="s">
        <v>394</v>
      </c>
      <c r="F1973" s="303"/>
      <c r="G1973" s="303"/>
      <c r="H1973" s="279" t="s">
        <v>394</v>
      </c>
      <c r="I1973" s="279" t="s">
        <v>539</v>
      </c>
      <c r="J1973" s="279" t="s">
        <v>394</v>
      </c>
      <c r="K1973" s="279" t="s">
        <v>394</v>
      </c>
      <c r="L1973" s="279" t="s">
        <v>394</v>
      </c>
      <c r="M1973" s="279" t="s">
        <v>394</v>
      </c>
      <c r="N1973" s="279" t="s">
        <v>394</v>
      </c>
      <c r="O1973" s="279" t="s">
        <v>394</v>
      </c>
      <c r="P1973" s="315">
        <v>0</v>
      </c>
      <c r="Q1973" s="279" t="s">
        <v>394</v>
      </c>
      <c r="R1973" s="315" t="s">
        <v>394</v>
      </c>
      <c r="S1973" s="279" t="s">
        <v>394</v>
      </c>
      <c r="T1973" s="279" t="s">
        <v>394</v>
      </c>
      <c r="U1973" s="315" t="s">
        <v>394</v>
      </c>
      <c r="V1973" s="315" t="s">
        <v>394</v>
      </c>
      <c r="W1973" s="315" t="s">
        <v>394</v>
      </c>
      <c r="X1973" s="315" t="s">
        <v>394</v>
      </c>
      <c r="Y1973" s="281"/>
      <c r="Z1973" s="315" t="s">
        <v>394</v>
      </c>
      <c r="AA1973" s="315" t="s">
        <v>394</v>
      </c>
      <c r="AB1973" s="281"/>
      <c r="AC1973" s="279" t="s">
        <v>855</v>
      </c>
      <c r="AF1973" s="276" t="str">
        <f>IFERROR(VLOOKUP(A1973,'[1]قوائم الترجمة'!AC$2:AD$2397,1,0),"م")</f>
        <v>م</v>
      </c>
      <c r="AG1973" s="232"/>
      <c r="AH1973" s="233"/>
      <c r="AI1973" s="233"/>
      <c r="AJ1973" s="233"/>
      <c r="AL1973" s="267"/>
      <c r="AM1973" s="235"/>
      <c r="AO1973" s="236"/>
      <c r="AU1973" s="234"/>
    </row>
    <row r="1974" spans="1:47" ht="21" x14ac:dyDescent="0.4">
      <c r="A1974" s="278">
        <v>120569</v>
      </c>
      <c r="B1974" s="279" t="s">
        <v>4520</v>
      </c>
      <c r="C1974" s="279" t="s">
        <v>148</v>
      </c>
      <c r="D1974" s="279" t="s">
        <v>237</v>
      </c>
      <c r="E1974" s="279" t="s">
        <v>394</v>
      </c>
      <c r="F1974" s="303"/>
      <c r="G1974" s="303"/>
      <c r="H1974" s="279" t="s">
        <v>394</v>
      </c>
      <c r="I1974" s="279" t="s">
        <v>540</v>
      </c>
      <c r="J1974" s="279" t="s">
        <v>394</v>
      </c>
      <c r="K1974" s="279" t="s">
        <v>394</v>
      </c>
      <c r="L1974" s="279" t="s">
        <v>394</v>
      </c>
      <c r="M1974" s="279" t="s">
        <v>394</v>
      </c>
      <c r="N1974" s="279" t="s">
        <v>394</v>
      </c>
      <c r="O1974" s="279" t="s">
        <v>394</v>
      </c>
      <c r="P1974" s="315">
        <v>0</v>
      </c>
      <c r="Q1974" s="279" t="s">
        <v>394</v>
      </c>
      <c r="R1974" s="315" t="s">
        <v>394</v>
      </c>
      <c r="S1974" s="279" t="s">
        <v>394</v>
      </c>
      <c r="T1974" s="279" t="s">
        <v>394</v>
      </c>
      <c r="U1974" s="315" t="s">
        <v>394</v>
      </c>
      <c r="V1974" s="315" t="s">
        <v>394</v>
      </c>
      <c r="W1974" s="315" t="s">
        <v>394</v>
      </c>
      <c r="X1974" s="315" t="s">
        <v>394</v>
      </c>
      <c r="Y1974" s="281"/>
      <c r="Z1974" s="315" t="s">
        <v>394</v>
      </c>
      <c r="AA1974" s="315" t="s">
        <v>394</v>
      </c>
      <c r="AB1974" s="281"/>
      <c r="AC1974" s="279" t="s">
        <v>394</v>
      </c>
      <c r="AF1974" s="276" t="str">
        <f>IFERROR(VLOOKUP(A1974,'[1]قوائم الترجمة'!AC$2:AD$2397,1,0),"م")</f>
        <v>م</v>
      </c>
      <c r="AG1974" s="232"/>
      <c r="AH1974" s="233"/>
      <c r="AI1974" s="233"/>
      <c r="AJ1974" s="233"/>
      <c r="AL1974" s="267"/>
      <c r="AM1974" s="235"/>
      <c r="AO1974" s="236"/>
      <c r="AU1974" s="234"/>
    </row>
    <row r="1975" spans="1:47" ht="21" x14ac:dyDescent="0.4">
      <c r="A1975" s="278">
        <v>120570</v>
      </c>
      <c r="B1975" s="279" t="s">
        <v>4519</v>
      </c>
      <c r="C1975" s="279" t="s">
        <v>104</v>
      </c>
      <c r="D1975" s="279" t="s">
        <v>255</v>
      </c>
      <c r="E1975" s="279" t="s">
        <v>424</v>
      </c>
      <c r="F1975" s="279" t="s">
        <v>9306</v>
      </c>
      <c r="G1975" s="279" t="s">
        <v>8154</v>
      </c>
      <c r="H1975" s="279" t="s">
        <v>425</v>
      </c>
      <c r="I1975" s="279" t="s">
        <v>538</v>
      </c>
      <c r="J1975" s="279" t="s">
        <v>403</v>
      </c>
      <c r="K1975" s="280">
        <v>2016</v>
      </c>
      <c r="L1975" s="279" t="s">
        <v>404</v>
      </c>
      <c r="M1975" s="279" t="s">
        <v>394</v>
      </c>
      <c r="N1975" s="279" t="s">
        <v>394</v>
      </c>
      <c r="O1975" s="279" t="s">
        <v>394</v>
      </c>
      <c r="P1975" s="315">
        <v>0</v>
      </c>
      <c r="Q1975" s="278"/>
      <c r="S1975" s="279" t="s">
        <v>394</v>
      </c>
      <c r="T1975" s="279" t="s">
        <v>394</v>
      </c>
      <c r="AC1975" s="279" t="s">
        <v>394</v>
      </c>
      <c r="AF1975" s="276">
        <f>IFERROR(VLOOKUP(A1975,'[1]قوائم الترجمة'!AC$2:AD$2397,1,0),"م")</f>
        <v>120570</v>
      </c>
      <c r="AG1975" s="232"/>
      <c r="AH1975" s="233"/>
      <c r="AI1975" s="233"/>
      <c r="AJ1975" s="233"/>
      <c r="AL1975" s="267"/>
      <c r="AM1975" s="235"/>
      <c r="AO1975" s="236"/>
      <c r="AU1975" s="234"/>
    </row>
    <row r="1976" spans="1:47" ht="21" x14ac:dyDescent="0.4">
      <c r="A1976" s="278">
        <v>120576</v>
      </c>
      <c r="B1976" s="279" t="s">
        <v>4518</v>
      </c>
      <c r="C1976" s="279" t="s">
        <v>73</v>
      </c>
      <c r="D1976" s="279" t="s">
        <v>277</v>
      </c>
      <c r="E1976" s="279" t="s">
        <v>5660</v>
      </c>
      <c r="F1976" s="279" t="s">
        <v>9307</v>
      </c>
      <c r="G1976" s="279" t="s">
        <v>402</v>
      </c>
      <c r="H1976" s="279" t="s">
        <v>425</v>
      </c>
      <c r="I1976" s="279" t="s">
        <v>61</v>
      </c>
      <c r="J1976" s="279" t="s">
        <v>403</v>
      </c>
      <c r="K1976" s="280">
        <v>2002</v>
      </c>
      <c r="L1976" s="279" t="s">
        <v>402</v>
      </c>
      <c r="M1976" s="279" t="s">
        <v>394</v>
      </c>
      <c r="N1976" s="279" t="s">
        <v>394</v>
      </c>
      <c r="O1976" s="279" t="s">
        <v>394</v>
      </c>
      <c r="P1976" s="315">
        <v>0</v>
      </c>
      <c r="Q1976" s="278"/>
      <c r="S1976" s="279" t="s">
        <v>394</v>
      </c>
      <c r="T1976" s="279" t="s">
        <v>394</v>
      </c>
      <c r="AC1976" s="279" t="s">
        <v>394</v>
      </c>
      <c r="AF1976" s="276">
        <f>IFERROR(VLOOKUP(A1976,'[1]قوائم الترجمة'!AC$2:AD$2397,1,0),"م")</f>
        <v>120576</v>
      </c>
      <c r="AG1976" s="232"/>
      <c r="AH1976" s="233"/>
      <c r="AI1976" s="233"/>
      <c r="AJ1976" s="233"/>
      <c r="AL1976" s="267"/>
      <c r="AM1976" s="235"/>
      <c r="AU1976" s="234"/>
    </row>
    <row r="1977" spans="1:47" ht="21" x14ac:dyDescent="0.4">
      <c r="A1977" s="278">
        <v>120578</v>
      </c>
      <c r="B1977" s="279" t="s">
        <v>4517</v>
      </c>
      <c r="C1977" s="279" t="s">
        <v>72</v>
      </c>
      <c r="D1977" s="279" t="s">
        <v>970</v>
      </c>
      <c r="E1977" s="279" t="s">
        <v>394</v>
      </c>
      <c r="F1977" s="303"/>
      <c r="G1977" s="303"/>
      <c r="H1977" s="279" t="s">
        <v>394</v>
      </c>
      <c r="I1977" s="279" t="s">
        <v>538</v>
      </c>
      <c r="J1977" s="279" t="s">
        <v>394</v>
      </c>
      <c r="K1977" s="279" t="s">
        <v>394</v>
      </c>
      <c r="L1977" s="279" t="s">
        <v>394</v>
      </c>
      <c r="M1977" s="279" t="s">
        <v>394</v>
      </c>
      <c r="N1977" s="279" t="s">
        <v>394</v>
      </c>
      <c r="O1977" s="279" t="s">
        <v>394</v>
      </c>
      <c r="P1977" s="315">
        <v>0</v>
      </c>
      <c r="Q1977" s="279" t="s">
        <v>394</v>
      </c>
      <c r="R1977" s="315" t="s">
        <v>394</v>
      </c>
      <c r="S1977" s="279" t="s">
        <v>394</v>
      </c>
      <c r="T1977" s="279" t="s">
        <v>394</v>
      </c>
      <c r="U1977" s="315" t="s">
        <v>394</v>
      </c>
      <c r="V1977" s="315" t="s">
        <v>394</v>
      </c>
      <c r="W1977" s="315" t="s">
        <v>394</v>
      </c>
      <c r="X1977" s="315" t="s">
        <v>394</v>
      </c>
      <c r="Y1977" s="281"/>
      <c r="Z1977" s="315" t="s">
        <v>394</v>
      </c>
      <c r="AA1977" s="315" t="s">
        <v>394</v>
      </c>
      <c r="AB1977" s="281"/>
      <c r="AC1977" s="279" t="s">
        <v>855</v>
      </c>
      <c r="AF1977" s="276" t="str">
        <f>IFERROR(VLOOKUP(A1977,'[1]قوائم الترجمة'!AC$2:AD$2397,1,0),"م")</f>
        <v>م</v>
      </c>
      <c r="AG1977" s="232"/>
      <c r="AH1977" s="233"/>
      <c r="AI1977" s="233"/>
      <c r="AJ1977" s="233"/>
      <c r="AL1977" s="267"/>
      <c r="AM1977" s="235"/>
      <c r="AO1977" s="236"/>
      <c r="AU1977" s="234"/>
    </row>
    <row r="1978" spans="1:47" ht="21" x14ac:dyDescent="0.4">
      <c r="A1978" s="278">
        <v>120586</v>
      </c>
      <c r="B1978" s="279" t="s">
        <v>4516</v>
      </c>
      <c r="C1978" s="279" t="s">
        <v>109</v>
      </c>
      <c r="D1978" s="279" t="s">
        <v>281</v>
      </c>
      <c r="E1978" s="279" t="s">
        <v>424</v>
      </c>
      <c r="F1978" s="279" t="s">
        <v>9308</v>
      </c>
      <c r="G1978" s="279" t="s">
        <v>402</v>
      </c>
      <c r="H1978" s="279" t="s">
        <v>425</v>
      </c>
      <c r="I1978" s="279" t="s">
        <v>61</v>
      </c>
      <c r="J1978" s="279" t="s">
        <v>403</v>
      </c>
      <c r="K1978" s="321">
        <v>2006</v>
      </c>
      <c r="L1978" s="279" t="s">
        <v>402</v>
      </c>
      <c r="M1978" s="279" t="s">
        <v>394</v>
      </c>
      <c r="N1978" s="279"/>
      <c r="O1978" s="279" t="s">
        <v>394</v>
      </c>
      <c r="P1978" s="315">
        <v>0</v>
      </c>
      <c r="Q1978" s="278"/>
      <c r="S1978" s="279" t="s">
        <v>394</v>
      </c>
      <c r="T1978" s="279" t="s">
        <v>394</v>
      </c>
      <c r="AC1978" s="279" t="s">
        <v>394</v>
      </c>
      <c r="AF1978" s="276">
        <f>IFERROR(VLOOKUP(A1978,'[1]قوائم الترجمة'!AC$2:AD$2397,1,0),"م")</f>
        <v>120586</v>
      </c>
      <c r="AG1978" s="232"/>
      <c r="AH1978" s="233"/>
      <c r="AI1978" s="233"/>
      <c r="AJ1978" s="233"/>
      <c r="AL1978" s="267"/>
      <c r="AM1978" s="235"/>
      <c r="AU1978" s="234"/>
    </row>
    <row r="1979" spans="1:47" ht="21" x14ac:dyDescent="0.4">
      <c r="A1979" s="278">
        <v>120587</v>
      </c>
      <c r="B1979" s="279" t="s">
        <v>6706</v>
      </c>
      <c r="C1979" s="279" t="s">
        <v>120</v>
      </c>
      <c r="D1979" s="279" t="s">
        <v>265</v>
      </c>
      <c r="E1979" s="279" t="s">
        <v>394</v>
      </c>
      <c r="F1979" s="303"/>
      <c r="G1979" s="303"/>
      <c r="H1979" s="279" t="s">
        <v>394</v>
      </c>
      <c r="I1979" s="279" t="s">
        <v>540</v>
      </c>
      <c r="J1979" s="279" t="s">
        <v>394</v>
      </c>
      <c r="K1979" s="279" t="s">
        <v>394</v>
      </c>
      <c r="L1979" s="279" t="s">
        <v>394</v>
      </c>
      <c r="M1979" s="279" t="s">
        <v>394</v>
      </c>
      <c r="N1979" s="279" t="s">
        <v>394</v>
      </c>
      <c r="O1979" s="279" t="s">
        <v>394</v>
      </c>
      <c r="P1979" s="315">
        <v>0</v>
      </c>
      <c r="Q1979" s="279" t="s">
        <v>394</v>
      </c>
      <c r="R1979" s="315" t="s">
        <v>394</v>
      </c>
      <c r="S1979" s="279" t="s">
        <v>394</v>
      </c>
      <c r="T1979" s="279" t="s">
        <v>394</v>
      </c>
      <c r="U1979" s="315" t="s">
        <v>394</v>
      </c>
      <c r="V1979" s="315" t="s">
        <v>394</v>
      </c>
      <c r="W1979" s="315" t="s">
        <v>394</v>
      </c>
      <c r="X1979" s="315" t="s">
        <v>394</v>
      </c>
      <c r="Y1979" s="281"/>
      <c r="Z1979" s="315" t="s">
        <v>394</v>
      </c>
      <c r="AA1979" s="315" t="s">
        <v>394</v>
      </c>
      <c r="AB1979" s="281"/>
      <c r="AC1979" s="279" t="s">
        <v>855</v>
      </c>
      <c r="AF1979" s="276" t="str">
        <f>IFERROR(VLOOKUP(A1979,'[1]قوائم الترجمة'!AC$2:AD$2397,1,0),"م")</f>
        <v>م</v>
      </c>
      <c r="AG1979" s="232"/>
      <c r="AH1979" s="233"/>
      <c r="AI1979" s="233"/>
      <c r="AJ1979" s="233"/>
      <c r="AL1979" s="267"/>
      <c r="AM1979" s="235"/>
      <c r="AU1979" s="234"/>
    </row>
    <row r="1980" spans="1:47" ht="21" x14ac:dyDescent="0.4">
      <c r="A1980" s="275">
        <v>120588</v>
      </c>
      <c r="B1980" s="276" t="s">
        <v>4515</v>
      </c>
      <c r="C1980" s="276" t="s">
        <v>109</v>
      </c>
      <c r="D1980" s="276" t="s">
        <v>278</v>
      </c>
      <c r="E1980" s="276" t="s">
        <v>5660</v>
      </c>
      <c r="F1980" s="276" t="s">
        <v>8509</v>
      </c>
      <c r="G1980" s="276" t="s">
        <v>402</v>
      </c>
      <c r="H1980" s="276" t="s">
        <v>425</v>
      </c>
      <c r="I1980" s="276" t="s">
        <v>61</v>
      </c>
      <c r="J1980" s="276" t="s">
        <v>403</v>
      </c>
      <c r="K1980" s="277">
        <v>2006</v>
      </c>
      <c r="L1980" s="276" t="s">
        <v>402</v>
      </c>
      <c r="M1980" s="303"/>
      <c r="N1980" s="276" t="s">
        <v>394</v>
      </c>
      <c r="O1980" s="276" t="s">
        <v>394</v>
      </c>
      <c r="P1980" s="315">
        <v>0</v>
      </c>
      <c r="Q1980" s="303"/>
      <c r="R1980" s="317" t="s">
        <v>394</v>
      </c>
      <c r="S1980" s="276" t="s">
        <v>394</v>
      </c>
      <c r="T1980" s="303"/>
      <c r="AC1980" s="276" t="s">
        <v>394</v>
      </c>
      <c r="AF1980" s="276">
        <f>IFERROR(VLOOKUP(A1980,'[1]قوائم الترجمة'!AC$2:AD$2397,1,0),"م")</f>
        <v>120588</v>
      </c>
      <c r="AG1980" s="232"/>
      <c r="AH1980" s="233"/>
      <c r="AI1980" s="233"/>
      <c r="AJ1980" s="233"/>
      <c r="AL1980" s="267"/>
      <c r="AM1980" s="235"/>
      <c r="AU1980" s="234"/>
    </row>
    <row r="1981" spans="1:47" ht="21" x14ac:dyDescent="0.4">
      <c r="A1981" s="278">
        <v>120589</v>
      </c>
      <c r="B1981" s="279" t="s">
        <v>4513</v>
      </c>
      <c r="C1981" s="279" t="s">
        <v>6919</v>
      </c>
      <c r="D1981" s="279" t="s">
        <v>4514</v>
      </c>
      <c r="E1981" s="279" t="s">
        <v>394</v>
      </c>
      <c r="F1981" s="303"/>
      <c r="G1981" s="303"/>
      <c r="H1981" s="279" t="s">
        <v>394</v>
      </c>
      <c r="I1981" s="279" t="s">
        <v>61</v>
      </c>
      <c r="J1981" s="279" t="s">
        <v>394</v>
      </c>
      <c r="K1981" s="279" t="s">
        <v>394</v>
      </c>
      <c r="L1981" s="279" t="s">
        <v>394</v>
      </c>
      <c r="M1981" s="279" t="s">
        <v>394</v>
      </c>
      <c r="N1981" s="279" t="s">
        <v>394</v>
      </c>
      <c r="O1981" s="279" t="s">
        <v>394</v>
      </c>
      <c r="P1981" s="315">
        <v>0</v>
      </c>
      <c r="Q1981" s="279" t="s">
        <v>394</v>
      </c>
      <c r="R1981" s="315" t="s">
        <v>394</v>
      </c>
      <c r="S1981" s="279" t="s">
        <v>394</v>
      </c>
      <c r="T1981" s="279" t="s">
        <v>394</v>
      </c>
      <c r="U1981" s="315" t="s">
        <v>394</v>
      </c>
      <c r="V1981" s="315" t="s">
        <v>394</v>
      </c>
      <c r="W1981" s="315" t="s">
        <v>394</v>
      </c>
      <c r="X1981" s="315" t="s">
        <v>394</v>
      </c>
      <c r="Y1981" s="281"/>
      <c r="Z1981" s="315" t="s">
        <v>394</v>
      </c>
      <c r="AA1981" s="315" t="s">
        <v>394</v>
      </c>
      <c r="AB1981" s="281"/>
      <c r="AC1981" s="279" t="s">
        <v>855</v>
      </c>
      <c r="AF1981" s="276" t="str">
        <f>IFERROR(VLOOKUP(A1981,'[1]قوائم الترجمة'!AC$2:AD$2397,1,0),"م")</f>
        <v>م</v>
      </c>
      <c r="AG1981" s="232"/>
      <c r="AH1981" s="233"/>
      <c r="AI1981" s="233"/>
      <c r="AJ1981" s="233"/>
      <c r="AL1981" s="267"/>
      <c r="AM1981" s="235"/>
      <c r="AU1981" s="234"/>
    </row>
    <row r="1982" spans="1:47" ht="21" x14ac:dyDescent="0.4">
      <c r="A1982" s="278">
        <v>120590</v>
      </c>
      <c r="B1982" s="279" t="s">
        <v>4512</v>
      </c>
      <c r="C1982" s="279" t="s">
        <v>170</v>
      </c>
      <c r="D1982" s="279" t="s">
        <v>376</v>
      </c>
      <c r="E1982" s="279" t="s">
        <v>394</v>
      </c>
      <c r="F1982" s="303"/>
      <c r="G1982" s="303"/>
      <c r="H1982" s="279" t="s">
        <v>394</v>
      </c>
      <c r="I1982" s="279" t="s">
        <v>539</v>
      </c>
      <c r="J1982" s="279" t="s">
        <v>394</v>
      </c>
      <c r="K1982" s="279" t="s">
        <v>394</v>
      </c>
      <c r="L1982" s="279" t="s">
        <v>394</v>
      </c>
      <c r="M1982" s="279" t="s">
        <v>394</v>
      </c>
      <c r="N1982" s="279" t="s">
        <v>394</v>
      </c>
      <c r="O1982" s="279" t="s">
        <v>394</v>
      </c>
      <c r="P1982" s="315">
        <v>0</v>
      </c>
      <c r="Q1982" s="279" t="s">
        <v>394</v>
      </c>
      <c r="R1982" s="315" t="s">
        <v>394</v>
      </c>
      <c r="S1982" s="279" t="s">
        <v>394</v>
      </c>
      <c r="T1982" s="279" t="s">
        <v>394</v>
      </c>
      <c r="U1982" s="315" t="s">
        <v>394</v>
      </c>
      <c r="V1982" s="315" t="s">
        <v>394</v>
      </c>
      <c r="W1982" s="315" t="s">
        <v>394</v>
      </c>
      <c r="X1982" s="315" t="s">
        <v>394</v>
      </c>
      <c r="Y1982" s="281"/>
      <c r="Z1982" s="315" t="s">
        <v>394</v>
      </c>
      <c r="AA1982" s="315" t="s">
        <v>394</v>
      </c>
      <c r="AB1982" s="281"/>
      <c r="AC1982" s="279" t="s">
        <v>855</v>
      </c>
      <c r="AF1982" s="276" t="str">
        <f>IFERROR(VLOOKUP(A1982,'[1]قوائم الترجمة'!AC$2:AD$2397,1,0),"م")</f>
        <v>م</v>
      </c>
      <c r="AG1982" s="232"/>
      <c r="AH1982" s="233"/>
      <c r="AI1982" s="233"/>
      <c r="AJ1982" s="233"/>
      <c r="AL1982" s="267"/>
      <c r="AM1982" s="235"/>
      <c r="AU1982" s="234"/>
    </row>
    <row r="1983" spans="1:47" ht="21" x14ac:dyDescent="0.4">
      <c r="A1983" s="278">
        <v>120591</v>
      </c>
      <c r="B1983" s="279" t="s">
        <v>4511</v>
      </c>
      <c r="C1983" s="279" t="s">
        <v>68</v>
      </c>
      <c r="D1983" s="279" t="s">
        <v>252</v>
      </c>
      <c r="E1983" s="279" t="s">
        <v>424</v>
      </c>
      <c r="F1983" s="279" t="s">
        <v>9309</v>
      </c>
      <c r="G1983" s="279" t="s">
        <v>8119</v>
      </c>
      <c r="H1983" s="279" t="s">
        <v>425</v>
      </c>
      <c r="I1983" s="279" t="s">
        <v>541</v>
      </c>
      <c r="J1983" s="279" t="s">
        <v>426</v>
      </c>
      <c r="K1983" s="280">
        <v>2009</v>
      </c>
      <c r="L1983" s="279" t="s">
        <v>402</v>
      </c>
      <c r="M1983" s="279" t="s">
        <v>394</v>
      </c>
      <c r="N1983" s="279" t="s">
        <v>394</v>
      </c>
      <c r="O1983" s="279" t="s">
        <v>394</v>
      </c>
      <c r="P1983" s="315">
        <v>0</v>
      </c>
      <c r="Q1983" s="278"/>
      <c r="S1983" s="279" t="s">
        <v>394</v>
      </c>
      <c r="T1983" s="279" t="s">
        <v>394</v>
      </c>
      <c r="AC1983" s="279" t="s">
        <v>394</v>
      </c>
      <c r="AF1983" s="276">
        <f>IFERROR(VLOOKUP(A1983,'[1]قوائم الترجمة'!AC$2:AD$2397,1,0),"م")</f>
        <v>120591</v>
      </c>
      <c r="AG1983" s="232"/>
      <c r="AH1983" s="233"/>
      <c r="AI1983" s="233"/>
      <c r="AJ1983" s="233"/>
      <c r="AL1983" s="267"/>
      <c r="AM1983" s="235"/>
      <c r="AU1983" s="234"/>
    </row>
    <row r="1984" spans="1:47" ht="21" x14ac:dyDescent="0.4">
      <c r="A1984" s="278">
        <v>120592</v>
      </c>
      <c r="B1984" s="279" t="s">
        <v>6465</v>
      </c>
      <c r="C1984" s="279" t="s">
        <v>80</v>
      </c>
      <c r="D1984" s="279" t="s">
        <v>297</v>
      </c>
      <c r="E1984" s="279" t="s">
        <v>394</v>
      </c>
      <c r="F1984" s="303"/>
      <c r="G1984" s="303"/>
      <c r="H1984" s="279" t="s">
        <v>394</v>
      </c>
      <c r="I1984" s="279" t="s">
        <v>539</v>
      </c>
      <c r="J1984" s="279" t="s">
        <v>394</v>
      </c>
      <c r="K1984" s="279" t="s">
        <v>394</v>
      </c>
      <c r="L1984" s="279" t="s">
        <v>394</v>
      </c>
      <c r="M1984" s="279" t="s">
        <v>394</v>
      </c>
      <c r="N1984" s="279" t="s">
        <v>394</v>
      </c>
      <c r="O1984" s="279" t="s">
        <v>394</v>
      </c>
      <c r="P1984" s="315">
        <v>0</v>
      </c>
      <c r="Q1984" s="279" t="s">
        <v>394</v>
      </c>
      <c r="R1984" s="315" t="s">
        <v>394</v>
      </c>
      <c r="S1984" s="279" t="s">
        <v>394</v>
      </c>
      <c r="T1984" s="279" t="s">
        <v>394</v>
      </c>
      <c r="U1984" s="315" t="s">
        <v>394</v>
      </c>
      <c r="V1984" s="315" t="s">
        <v>394</v>
      </c>
      <c r="W1984" s="315" t="s">
        <v>394</v>
      </c>
      <c r="X1984" s="315" t="s">
        <v>394</v>
      </c>
      <c r="Y1984" s="281"/>
      <c r="Z1984" s="315" t="s">
        <v>394</v>
      </c>
      <c r="AA1984" s="315" t="s">
        <v>394</v>
      </c>
      <c r="AB1984" s="281"/>
      <c r="AC1984" s="279" t="s">
        <v>855</v>
      </c>
      <c r="AF1984" s="276" t="str">
        <f>IFERROR(VLOOKUP(A1984,'[1]قوائم الترجمة'!AC$2:AD$2397,1,0),"م")</f>
        <v>م</v>
      </c>
      <c r="AG1984" s="232"/>
      <c r="AH1984" s="233"/>
      <c r="AI1984" s="233"/>
      <c r="AJ1984" s="233"/>
      <c r="AL1984" s="267"/>
      <c r="AM1984" s="235"/>
      <c r="AO1984" s="236"/>
      <c r="AU1984" s="234"/>
    </row>
    <row r="1985" spans="1:47" ht="21" x14ac:dyDescent="0.4">
      <c r="A1985" s="278">
        <v>120593</v>
      </c>
      <c r="B1985" s="279" t="s">
        <v>4509</v>
      </c>
      <c r="C1985" s="279" t="s">
        <v>150</v>
      </c>
      <c r="D1985" s="279" t="s">
        <v>4510</v>
      </c>
      <c r="E1985" s="279" t="s">
        <v>423</v>
      </c>
      <c r="F1985" s="279" t="s">
        <v>8378</v>
      </c>
      <c r="G1985" s="279" t="s">
        <v>8379</v>
      </c>
      <c r="H1985" s="279" t="s">
        <v>7215</v>
      </c>
      <c r="I1985" s="279" t="s">
        <v>540</v>
      </c>
      <c r="J1985" s="279" t="s">
        <v>7215</v>
      </c>
      <c r="K1985" s="280">
        <v>0</v>
      </c>
      <c r="L1985" s="279" t="s">
        <v>7215</v>
      </c>
      <c r="M1985" s="279" t="s">
        <v>394</v>
      </c>
      <c r="N1985" s="279" t="s">
        <v>9310</v>
      </c>
      <c r="O1985" s="279" t="s">
        <v>9008</v>
      </c>
      <c r="P1985" s="279">
        <v>35000</v>
      </c>
      <c r="Q1985" s="278"/>
      <c r="S1985" s="279" t="s">
        <v>394</v>
      </c>
      <c r="T1985" s="279"/>
      <c r="AC1985" s="279" t="s">
        <v>394</v>
      </c>
      <c r="AF1985" s="276">
        <f>IFERROR(VLOOKUP(A1985,'[1]قوائم الترجمة'!AC$2:AD$2397,1,0),"م")</f>
        <v>120593</v>
      </c>
      <c r="AG1985" s="232"/>
      <c r="AH1985" s="233"/>
      <c r="AI1985" s="233"/>
      <c r="AJ1985" s="233"/>
      <c r="AL1985" s="267"/>
      <c r="AM1985" s="235"/>
      <c r="AO1985" s="236"/>
      <c r="AU1985" s="234"/>
    </row>
    <row r="1986" spans="1:47" ht="21" x14ac:dyDescent="0.4">
      <c r="A1986" s="278">
        <v>120594</v>
      </c>
      <c r="B1986" s="279" t="s">
        <v>7236</v>
      </c>
      <c r="C1986" s="279" t="s">
        <v>147</v>
      </c>
      <c r="D1986" s="279" t="s">
        <v>284</v>
      </c>
      <c r="E1986" s="279" t="s">
        <v>394</v>
      </c>
      <c r="F1986" s="303"/>
      <c r="G1986" s="303"/>
      <c r="H1986" s="279" t="s">
        <v>394</v>
      </c>
      <c r="I1986" s="279" t="s">
        <v>539</v>
      </c>
      <c r="J1986" s="279" t="s">
        <v>394</v>
      </c>
      <c r="K1986" s="315" t="s">
        <v>394</v>
      </c>
      <c r="L1986" s="279" t="s">
        <v>394</v>
      </c>
      <c r="M1986" s="279" t="s">
        <v>394</v>
      </c>
      <c r="N1986" s="279" t="s">
        <v>394</v>
      </c>
      <c r="O1986" s="279" t="s">
        <v>394</v>
      </c>
      <c r="P1986" s="315">
        <v>0</v>
      </c>
      <c r="Q1986" s="279" t="s">
        <v>394</v>
      </c>
      <c r="R1986" s="315" t="s">
        <v>394</v>
      </c>
      <c r="S1986" s="279" t="s">
        <v>394</v>
      </c>
      <c r="T1986" s="279" t="s">
        <v>394</v>
      </c>
      <c r="U1986" s="315" t="s">
        <v>394</v>
      </c>
      <c r="V1986" s="315" t="s">
        <v>394</v>
      </c>
      <c r="W1986" s="315" t="s">
        <v>394</v>
      </c>
      <c r="X1986" s="315" t="s">
        <v>394</v>
      </c>
      <c r="Y1986" s="281"/>
      <c r="Z1986" s="315" t="s">
        <v>394</v>
      </c>
      <c r="AA1986" s="315" t="s">
        <v>394</v>
      </c>
      <c r="AB1986" s="281"/>
      <c r="AC1986" s="279" t="s">
        <v>855</v>
      </c>
      <c r="AF1986" s="276" t="str">
        <f>IFERROR(VLOOKUP(A1986,'[1]قوائم الترجمة'!AC$2:AD$2397,1,0),"م")</f>
        <v>م</v>
      </c>
      <c r="AG1986" s="232"/>
      <c r="AH1986" s="233"/>
      <c r="AI1986" s="233"/>
      <c r="AJ1986" s="233"/>
      <c r="AL1986" s="267"/>
      <c r="AM1986" s="235"/>
      <c r="AO1986" s="236"/>
      <c r="AU1986" s="234"/>
    </row>
    <row r="1987" spans="1:47" ht="21" x14ac:dyDescent="0.4">
      <c r="A1987" s="278">
        <v>120596</v>
      </c>
      <c r="B1987" s="279" t="s">
        <v>4507</v>
      </c>
      <c r="C1987" s="279" t="s">
        <v>4508</v>
      </c>
      <c r="D1987" s="279" t="s">
        <v>257</v>
      </c>
      <c r="E1987" s="279" t="s">
        <v>423</v>
      </c>
      <c r="F1987" s="279" t="s">
        <v>8464</v>
      </c>
      <c r="G1987" s="279" t="s">
        <v>402</v>
      </c>
      <c r="H1987" s="279" t="s">
        <v>425</v>
      </c>
      <c r="I1987" s="279" t="s">
        <v>540</v>
      </c>
      <c r="J1987" s="279" t="s">
        <v>426</v>
      </c>
      <c r="K1987" s="280">
        <v>2014</v>
      </c>
      <c r="L1987" s="279" t="s">
        <v>402</v>
      </c>
      <c r="M1987" s="279" t="s">
        <v>394</v>
      </c>
      <c r="N1987" s="279" t="s">
        <v>394</v>
      </c>
      <c r="O1987" s="279" t="s">
        <v>394</v>
      </c>
      <c r="P1987" s="315">
        <v>0</v>
      </c>
      <c r="Q1987" s="278"/>
      <c r="S1987" s="279" t="s">
        <v>394</v>
      </c>
      <c r="T1987" s="279" t="s">
        <v>394</v>
      </c>
      <c r="AC1987" s="279" t="s">
        <v>394</v>
      </c>
      <c r="AF1987" s="276">
        <f>IFERROR(VLOOKUP(A1987,'[1]قوائم الترجمة'!AC$2:AD$2397,1,0),"م")</f>
        <v>120596</v>
      </c>
      <c r="AG1987" s="232"/>
      <c r="AH1987" s="233"/>
      <c r="AI1987" s="233"/>
      <c r="AJ1987" s="233"/>
      <c r="AL1987" s="267"/>
      <c r="AM1987" s="235"/>
      <c r="AO1987" s="236"/>
      <c r="AU1987" s="234"/>
    </row>
    <row r="1988" spans="1:47" ht="21" x14ac:dyDescent="0.4">
      <c r="A1988" s="278">
        <v>120598</v>
      </c>
      <c r="B1988" s="279" t="s">
        <v>6185</v>
      </c>
      <c r="C1988" s="279" t="s">
        <v>1026</v>
      </c>
      <c r="D1988" s="279" t="s">
        <v>1219</v>
      </c>
      <c r="E1988" s="279" t="s">
        <v>394</v>
      </c>
      <c r="F1988" s="303"/>
      <c r="G1988" s="303"/>
      <c r="H1988" s="279" t="s">
        <v>394</v>
      </c>
      <c r="I1988" s="279" t="s">
        <v>539</v>
      </c>
      <c r="J1988" s="279" t="s">
        <v>394</v>
      </c>
      <c r="K1988" s="279" t="s">
        <v>394</v>
      </c>
      <c r="L1988" s="279" t="s">
        <v>394</v>
      </c>
      <c r="M1988" s="279" t="s">
        <v>394</v>
      </c>
      <c r="N1988" s="279" t="s">
        <v>394</v>
      </c>
      <c r="O1988" s="279" t="s">
        <v>394</v>
      </c>
      <c r="P1988" s="315">
        <v>0</v>
      </c>
      <c r="Q1988" s="279" t="s">
        <v>394</v>
      </c>
      <c r="R1988" s="315" t="s">
        <v>394</v>
      </c>
      <c r="S1988" s="279" t="s">
        <v>394</v>
      </c>
      <c r="T1988" s="279" t="s">
        <v>394</v>
      </c>
      <c r="U1988" s="315" t="s">
        <v>394</v>
      </c>
      <c r="V1988" s="315" t="s">
        <v>394</v>
      </c>
      <c r="W1988" s="315" t="s">
        <v>394</v>
      </c>
      <c r="X1988" s="315" t="s">
        <v>394</v>
      </c>
      <c r="Y1988" s="281"/>
      <c r="Z1988" s="315" t="s">
        <v>394</v>
      </c>
      <c r="AA1988" s="315" t="s">
        <v>394</v>
      </c>
      <c r="AB1988" s="281"/>
      <c r="AC1988" s="279" t="s">
        <v>855</v>
      </c>
      <c r="AF1988" s="276" t="str">
        <f>IFERROR(VLOOKUP(A1988,'[1]قوائم الترجمة'!AC$2:AD$2397,1,0),"م")</f>
        <v>م</v>
      </c>
      <c r="AG1988" s="232"/>
      <c r="AH1988" s="233"/>
      <c r="AI1988" s="233"/>
      <c r="AJ1988" s="233"/>
      <c r="AL1988" s="267"/>
      <c r="AM1988" s="235"/>
      <c r="AU1988" s="234"/>
    </row>
    <row r="1989" spans="1:47" ht="21" x14ac:dyDescent="0.4">
      <c r="A1989" s="278">
        <v>120602</v>
      </c>
      <c r="B1989" s="279" t="s">
        <v>7408</v>
      </c>
      <c r="C1989" s="279" t="s">
        <v>109</v>
      </c>
      <c r="D1989" s="279" t="s">
        <v>738</v>
      </c>
      <c r="E1989" s="279" t="s">
        <v>394</v>
      </c>
      <c r="F1989" s="303"/>
      <c r="G1989" s="303"/>
      <c r="H1989" s="279" t="s">
        <v>394</v>
      </c>
      <c r="I1989" s="279" t="s">
        <v>540</v>
      </c>
      <c r="J1989" s="279" t="s">
        <v>394</v>
      </c>
      <c r="K1989" s="279" t="s">
        <v>394</v>
      </c>
      <c r="L1989" s="279" t="s">
        <v>394</v>
      </c>
      <c r="M1989" s="279" t="s">
        <v>394</v>
      </c>
      <c r="N1989" s="279" t="s">
        <v>394</v>
      </c>
      <c r="O1989" s="279" t="s">
        <v>394</v>
      </c>
      <c r="P1989" s="315">
        <v>0</v>
      </c>
      <c r="Q1989" s="279" t="s">
        <v>394</v>
      </c>
      <c r="R1989" s="315" t="s">
        <v>394</v>
      </c>
      <c r="S1989" s="279" t="s">
        <v>394</v>
      </c>
      <c r="T1989" s="279" t="s">
        <v>394</v>
      </c>
      <c r="U1989" s="315" t="s">
        <v>394</v>
      </c>
      <c r="V1989" s="315" t="s">
        <v>394</v>
      </c>
      <c r="W1989" s="315" t="s">
        <v>394</v>
      </c>
      <c r="X1989" s="315" t="s">
        <v>394</v>
      </c>
      <c r="Y1989" s="281"/>
      <c r="Z1989" s="315" t="s">
        <v>394</v>
      </c>
      <c r="AA1989" s="315" t="s">
        <v>394</v>
      </c>
      <c r="AB1989" s="281"/>
      <c r="AC1989" s="279" t="s">
        <v>855</v>
      </c>
      <c r="AF1989" s="276" t="str">
        <f>IFERROR(VLOOKUP(A1989,'[1]قوائم الترجمة'!AC$2:AD$2397,1,0),"م")</f>
        <v>م</v>
      </c>
      <c r="AG1989" s="232"/>
      <c r="AH1989" s="233"/>
      <c r="AI1989" s="233"/>
      <c r="AJ1989" s="233"/>
      <c r="AL1989" s="267"/>
      <c r="AM1989" s="235"/>
      <c r="AO1989" s="236"/>
      <c r="AU1989" s="234"/>
    </row>
    <row r="1990" spans="1:47" ht="21" x14ac:dyDescent="0.4">
      <c r="A1990" s="278">
        <v>120604</v>
      </c>
      <c r="B1990" s="279" t="s">
        <v>4506</v>
      </c>
      <c r="C1990" s="279" t="s">
        <v>128</v>
      </c>
      <c r="D1990" s="279" t="s">
        <v>268</v>
      </c>
      <c r="E1990" s="279" t="s">
        <v>423</v>
      </c>
      <c r="F1990" s="279" t="s">
        <v>8870</v>
      </c>
      <c r="G1990" s="279" t="s">
        <v>402</v>
      </c>
      <c r="H1990" s="279" t="s">
        <v>425</v>
      </c>
      <c r="I1990" s="279" t="s">
        <v>67</v>
      </c>
      <c r="J1990" s="279" t="s">
        <v>7215</v>
      </c>
      <c r="K1990" s="280">
        <v>0</v>
      </c>
      <c r="L1990" s="279" t="s">
        <v>7215</v>
      </c>
      <c r="M1990" s="279" t="s">
        <v>394</v>
      </c>
      <c r="N1990" s="279" t="s">
        <v>394</v>
      </c>
      <c r="O1990" s="279" t="s">
        <v>394</v>
      </c>
      <c r="P1990" s="315">
        <v>0</v>
      </c>
      <c r="Q1990" s="278"/>
      <c r="S1990" s="279" t="s">
        <v>394</v>
      </c>
      <c r="T1990" s="279" t="s">
        <v>394</v>
      </c>
      <c r="AC1990" s="279" t="s">
        <v>394</v>
      </c>
      <c r="AF1990" s="276">
        <f>IFERROR(VLOOKUP(A1990,'[1]قوائم الترجمة'!AC$2:AD$2397,1,0),"م")</f>
        <v>120604</v>
      </c>
      <c r="AG1990" s="245"/>
      <c r="AH1990" s="246"/>
      <c r="AI1990" s="246"/>
      <c r="AJ1990" s="246"/>
      <c r="AL1990" s="267"/>
      <c r="AM1990" s="235"/>
      <c r="AO1990" s="247"/>
      <c r="AU1990" s="234"/>
    </row>
    <row r="1991" spans="1:47" ht="21" x14ac:dyDescent="0.4">
      <c r="A1991" s="278">
        <v>120605</v>
      </c>
      <c r="B1991" s="279" t="s">
        <v>6570</v>
      </c>
      <c r="C1991" s="279" t="s">
        <v>103</v>
      </c>
      <c r="D1991" s="279" t="s">
        <v>326</v>
      </c>
      <c r="E1991" s="279" t="s">
        <v>394</v>
      </c>
      <c r="F1991" s="303"/>
      <c r="G1991" s="303"/>
      <c r="H1991" s="279" t="s">
        <v>394</v>
      </c>
      <c r="I1991" s="279" t="s">
        <v>540</v>
      </c>
      <c r="J1991" s="279" t="s">
        <v>394</v>
      </c>
      <c r="K1991" s="279" t="s">
        <v>394</v>
      </c>
      <c r="L1991" s="279" t="s">
        <v>394</v>
      </c>
      <c r="M1991" s="279" t="s">
        <v>394</v>
      </c>
      <c r="N1991" s="279" t="s">
        <v>394</v>
      </c>
      <c r="O1991" s="279" t="s">
        <v>394</v>
      </c>
      <c r="P1991" s="315">
        <v>0</v>
      </c>
      <c r="Q1991" s="279" t="s">
        <v>394</v>
      </c>
      <c r="R1991" s="315" t="s">
        <v>394</v>
      </c>
      <c r="S1991" s="279" t="s">
        <v>394</v>
      </c>
      <c r="T1991" s="279" t="s">
        <v>394</v>
      </c>
      <c r="U1991" s="315" t="s">
        <v>394</v>
      </c>
      <c r="V1991" s="315" t="s">
        <v>394</v>
      </c>
      <c r="W1991" s="315" t="s">
        <v>394</v>
      </c>
      <c r="X1991" s="315" t="s">
        <v>394</v>
      </c>
      <c r="Y1991" s="281"/>
      <c r="Z1991" s="315" t="s">
        <v>394</v>
      </c>
      <c r="AA1991" s="315" t="s">
        <v>394</v>
      </c>
      <c r="AB1991" s="281"/>
      <c r="AC1991" s="279" t="s">
        <v>855</v>
      </c>
      <c r="AF1991" s="276" t="str">
        <f>IFERROR(VLOOKUP(A1991,'[1]قوائم الترجمة'!AC$2:AD$2397,1,0),"م")</f>
        <v>م</v>
      </c>
      <c r="AG1991" s="232"/>
      <c r="AH1991" s="233"/>
      <c r="AI1991" s="233"/>
      <c r="AJ1991" s="233"/>
      <c r="AL1991" s="267"/>
      <c r="AM1991" s="235"/>
      <c r="AO1991" s="236"/>
      <c r="AU1991" s="234"/>
    </row>
    <row r="1992" spans="1:47" ht="21" x14ac:dyDescent="0.4">
      <c r="A1992" s="278">
        <v>120606</v>
      </c>
      <c r="B1992" s="279" t="s">
        <v>4505</v>
      </c>
      <c r="C1992" s="279" t="s">
        <v>62</v>
      </c>
      <c r="D1992" s="279" t="s">
        <v>301</v>
      </c>
      <c r="E1992" s="279" t="s">
        <v>423</v>
      </c>
      <c r="F1992" s="279" t="s">
        <v>9311</v>
      </c>
      <c r="G1992" s="279" t="s">
        <v>404</v>
      </c>
      <c r="H1992" s="279" t="s">
        <v>425</v>
      </c>
      <c r="I1992" s="279" t="s">
        <v>61</v>
      </c>
      <c r="J1992" s="279" t="s">
        <v>403</v>
      </c>
      <c r="K1992" s="280">
        <v>2008</v>
      </c>
      <c r="L1992" s="279" t="s">
        <v>402</v>
      </c>
      <c r="M1992" s="279" t="s">
        <v>394</v>
      </c>
      <c r="N1992" s="279" t="s">
        <v>9312</v>
      </c>
      <c r="O1992" s="279" t="s">
        <v>8403</v>
      </c>
      <c r="P1992" s="279">
        <v>40000</v>
      </c>
      <c r="Q1992" s="278"/>
      <c r="S1992" s="279" t="s">
        <v>394</v>
      </c>
      <c r="T1992" s="279"/>
      <c r="AC1992" s="279" t="s">
        <v>394</v>
      </c>
      <c r="AF1992" s="276">
        <f>IFERROR(VLOOKUP(A1992,'[1]قوائم الترجمة'!AC$2:AD$2397,1,0),"م")</f>
        <v>120606</v>
      </c>
      <c r="AG1992" s="232"/>
      <c r="AH1992" s="233"/>
      <c r="AI1992" s="233"/>
      <c r="AJ1992" s="233"/>
      <c r="AL1992" s="267"/>
      <c r="AM1992" s="235"/>
      <c r="AU1992" s="234"/>
    </row>
    <row r="1993" spans="1:47" ht="21" x14ac:dyDescent="0.4">
      <c r="A1993" s="278">
        <v>120607</v>
      </c>
      <c r="B1993" s="279" t="s">
        <v>4504</v>
      </c>
      <c r="C1993" s="279" t="s">
        <v>124</v>
      </c>
      <c r="D1993" s="279" t="s">
        <v>261</v>
      </c>
      <c r="E1993" s="279" t="s">
        <v>394</v>
      </c>
      <c r="F1993" s="303"/>
      <c r="G1993" s="303"/>
      <c r="H1993" s="279" t="s">
        <v>394</v>
      </c>
      <c r="I1993" s="279" t="s">
        <v>540</v>
      </c>
      <c r="J1993" s="279" t="s">
        <v>394</v>
      </c>
      <c r="K1993" s="279" t="s">
        <v>394</v>
      </c>
      <c r="L1993" s="279" t="s">
        <v>394</v>
      </c>
      <c r="M1993" s="279" t="s">
        <v>394</v>
      </c>
      <c r="N1993" s="279" t="s">
        <v>394</v>
      </c>
      <c r="O1993" s="279" t="s">
        <v>394</v>
      </c>
      <c r="P1993" s="315">
        <v>0</v>
      </c>
      <c r="Q1993" s="279" t="s">
        <v>394</v>
      </c>
      <c r="R1993" s="315" t="s">
        <v>394</v>
      </c>
      <c r="S1993" s="279" t="s">
        <v>394</v>
      </c>
      <c r="T1993" s="279" t="s">
        <v>394</v>
      </c>
      <c r="U1993" s="315" t="s">
        <v>394</v>
      </c>
      <c r="V1993" s="315" t="s">
        <v>394</v>
      </c>
      <c r="W1993" s="315" t="s">
        <v>394</v>
      </c>
      <c r="X1993" s="315" t="s">
        <v>394</v>
      </c>
      <c r="Y1993" s="281"/>
      <c r="Z1993" s="315" t="s">
        <v>394</v>
      </c>
      <c r="AA1993" s="315" t="s">
        <v>394</v>
      </c>
      <c r="AB1993" s="281"/>
      <c r="AC1993" s="279" t="s">
        <v>855</v>
      </c>
      <c r="AF1993" s="276" t="str">
        <f>IFERROR(VLOOKUP(A1993,'[1]قوائم الترجمة'!AC$2:AD$2397,1,0),"م")</f>
        <v>م</v>
      </c>
      <c r="AG1993" s="232"/>
      <c r="AH1993" s="233"/>
      <c r="AI1993" s="233"/>
      <c r="AJ1993" s="233"/>
      <c r="AL1993" s="267"/>
      <c r="AM1993" s="235"/>
      <c r="AO1993" s="236"/>
      <c r="AU1993" s="234"/>
    </row>
    <row r="1994" spans="1:47" ht="21" x14ac:dyDescent="0.4">
      <c r="A1994" s="278">
        <v>120612</v>
      </c>
      <c r="B1994" s="279" t="s">
        <v>6533</v>
      </c>
      <c r="C1994" s="279" t="s">
        <v>166</v>
      </c>
      <c r="D1994" s="279" t="s">
        <v>663</v>
      </c>
      <c r="E1994" s="279" t="s">
        <v>394</v>
      </c>
      <c r="F1994" s="303"/>
      <c r="G1994" s="303"/>
      <c r="H1994" s="279" t="s">
        <v>394</v>
      </c>
      <c r="I1994" s="279" t="s">
        <v>538</v>
      </c>
      <c r="J1994" s="279" t="s">
        <v>394</v>
      </c>
      <c r="K1994" s="279" t="s">
        <v>394</v>
      </c>
      <c r="L1994" s="279" t="s">
        <v>394</v>
      </c>
      <c r="M1994" s="279" t="s">
        <v>394</v>
      </c>
      <c r="N1994" s="279" t="s">
        <v>394</v>
      </c>
      <c r="O1994" s="279" t="s">
        <v>394</v>
      </c>
      <c r="P1994" s="315">
        <v>0</v>
      </c>
      <c r="Q1994" s="279" t="s">
        <v>394</v>
      </c>
      <c r="R1994" s="315" t="s">
        <v>394</v>
      </c>
      <c r="S1994" s="279" t="s">
        <v>394</v>
      </c>
      <c r="T1994" s="279" t="s">
        <v>394</v>
      </c>
      <c r="U1994" s="315" t="s">
        <v>394</v>
      </c>
      <c r="V1994" s="315" t="s">
        <v>394</v>
      </c>
      <c r="W1994" s="315" t="s">
        <v>394</v>
      </c>
      <c r="X1994" s="315" t="s">
        <v>394</v>
      </c>
      <c r="Y1994" s="281"/>
      <c r="Z1994" s="315" t="s">
        <v>394</v>
      </c>
      <c r="AA1994" s="315" t="s">
        <v>394</v>
      </c>
      <c r="AB1994" s="281"/>
      <c r="AC1994" s="279" t="s">
        <v>855</v>
      </c>
      <c r="AF1994" s="276" t="str">
        <f>IFERROR(VLOOKUP(A1994,'[1]قوائم الترجمة'!AC$2:AD$2397,1,0),"م")</f>
        <v>م</v>
      </c>
      <c r="AG1994" s="232"/>
      <c r="AH1994" s="233"/>
      <c r="AI1994" s="233"/>
      <c r="AJ1994" s="233"/>
      <c r="AL1994" s="267"/>
      <c r="AM1994" s="235"/>
      <c r="AO1994" s="236"/>
      <c r="AU1994" s="234"/>
    </row>
    <row r="1995" spans="1:47" ht="21" x14ac:dyDescent="0.4">
      <c r="A1995" s="278">
        <v>120615</v>
      </c>
      <c r="B1995" s="279" t="s">
        <v>4503</v>
      </c>
      <c r="C1995" s="279" t="s">
        <v>161</v>
      </c>
      <c r="D1995" s="279" t="s">
        <v>268</v>
      </c>
      <c r="E1995" s="279" t="s">
        <v>394</v>
      </c>
      <c r="F1995" s="303"/>
      <c r="G1995" s="303"/>
      <c r="H1995" s="279" t="s">
        <v>394</v>
      </c>
      <c r="I1995" s="279" t="s">
        <v>538</v>
      </c>
      <c r="J1995" s="279" t="s">
        <v>394</v>
      </c>
      <c r="K1995" s="279" t="s">
        <v>394</v>
      </c>
      <c r="L1995" s="279" t="s">
        <v>394</v>
      </c>
      <c r="M1995" s="279" t="s">
        <v>394</v>
      </c>
      <c r="N1995" s="279" t="s">
        <v>394</v>
      </c>
      <c r="O1995" s="279" t="s">
        <v>394</v>
      </c>
      <c r="P1995" s="315">
        <v>0</v>
      </c>
      <c r="Q1995" s="279" t="s">
        <v>394</v>
      </c>
      <c r="R1995" s="315" t="s">
        <v>394</v>
      </c>
      <c r="S1995" s="279" t="s">
        <v>394</v>
      </c>
      <c r="T1995" s="279" t="s">
        <v>394</v>
      </c>
      <c r="U1995" s="315" t="s">
        <v>394</v>
      </c>
      <c r="V1995" s="315" t="s">
        <v>394</v>
      </c>
      <c r="W1995" s="315" t="s">
        <v>394</v>
      </c>
      <c r="X1995" s="315" t="s">
        <v>394</v>
      </c>
      <c r="Y1995" s="281"/>
      <c r="Z1995" s="315" t="s">
        <v>394</v>
      </c>
      <c r="AA1995" s="315" t="s">
        <v>394</v>
      </c>
      <c r="AB1995" s="281"/>
      <c r="AC1995" s="279" t="s">
        <v>855</v>
      </c>
      <c r="AF1995" s="276" t="str">
        <f>IFERROR(VLOOKUP(A1995,'[1]قوائم الترجمة'!AC$2:AD$2397,1,0),"م")</f>
        <v>م</v>
      </c>
      <c r="AG1995" s="232"/>
      <c r="AH1995" s="233"/>
      <c r="AI1995" s="233"/>
      <c r="AJ1995" s="233"/>
      <c r="AL1995" s="267"/>
      <c r="AM1995" s="235"/>
      <c r="AO1995" s="236"/>
      <c r="AU1995" s="234"/>
    </row>
    <row r="1996" spans="1:47" ht="21" x14ac:dyDescent="0.4">
      <c r="A1996" s="278">
        <v>120616</v>
      </c>
      <c r="B1996" s="279" t="s">
        <v>4502</v>
      </c>
      <c r="C1996" s="279" t="s">
        <v>1089</v>
      </c>
      <c r="D1996" s="279" t="s">
        <v>346</v>
      </c>
      <c r="E1996" s="279" t="s">
        <v>5660</v>
      </c>
      <c r="F1996" s="279" t="s">
        <v>9313</v>
      </c>
      <c r="G1996" s="279" t="s">
        <v>402</v>
      </c>
      <c r="H1996" s="279" t="s">
        <v>425</v>
      </c>
      <c r="I1996" s="279" t="s">
        <v>61</v>
      </c>
      <c r="J1996" s="279" t="s">
        <v>403</v>
      </c>
      <c r="K1996" s="280">
        <v>2017</v>
      </c>
      <c r="L1996" s="279" t="s">
        <v>402</v>
      </c>
      <c r="M1996" s="279" t="s">
        <v>394</v>
      </c>
      <c r="N1996" s="279" t="s">
        <v>394</v>
      </c>
      <c r="O1996" s="279" t="s">
        <v>394</v>
      </c>
      <c r="P1996" s="315">
        <v>0</v>
      </c>
      <c r="Q1996" s="278"/>
      <c r="S1996" s="279" t="s">
        <v>394</v>
      </c>
      <c r="T1996" s="279" t="s">
        <v>394</v>
      </c>
      <c r="AC1996" s="279" t="s">
        <v>855</v>
      </c>
      <c r="AF1996" s="276">
        <f>IFERROR(VLOOKUP(A1996,'[1]قوائم الترجمة'!AC$2:AD$2397,1,0),"م")</f>
        <v>120616</v>
      </c>
      <c r="AG1996" s="232"/>
      <c r="AH1996" s="233"/>
      <c r="AI1996" s="233"/>
      <c r="AJ1996" s="233"/>
      <c r="AL1996" s="267"/>
      <c r="AM1996" s="235"/>
      <c r="AO1996" s="236"/>
      <c r="AU1996" s="234"/>
    </row>
    <row r="1997" spans="1:47" ht="21" x14ac:dyDescent="0.4">
      <c r="A1997" s="278">
        <v>120622</v>
      </c>
      <c r="B1997" s="279" t="s">
        <v>4501</v>
      </c>
      <c r="C1997" s="279" t="s">
        <v>160</v>
      </c>
      <c r="D1997" s="279" t="s">
        <v>241</v>
      </c>
      <c r="E1997" s="279" t="s">
        <v>424</v>
      </c>
      <c r="F1997" s="279" t="s">
        <v>9314</v>
      </c>
      <c r="G1997" s="279" t="s">
        <v>402</v>
      </c>
      <c r="H1997" s="279" t="s">
        <v>425</v>
      </c>
      <c r="I1997" s="279" t="s">
        <v>541</v>
      </c>
      <c r="J1997" s="279" t="s">
        <v>403</v>
      </c>
      <c r="K1997" s="280">
        <v>2017</v>
      </c>
      <c r="L1997" s="279" t="s">
        <v>402</v>
      </c>
      <c r="M1997" s="279" t="s">
        <v>394</v>
      </c>
      <c r="N1997" s="279" t="s">
        <v>394</v>
      </c>
      <c r="O1997" s="279" t="s">
        <v>394</v>
      </c>
      <c r="P1997" s="315">
        <v>0</v>
      </c>
      <c r="Q1997" s="278"/>
      <c r="S1997" s="279" t="s">
        <v>394</v>
      </c>
      <c r="T1997" s="279" t="s">
        <v>394</v>
      </c>
      <c r="AC1997" s="279" t="s">
        <v>394</v>
      </c>
      <c r="AF1997" s="276">
        <f>IFERROR(VLOOKUP(A1997,'[1]قوائم الترجمة'!AC$2:AD$2397,1,0),"م")</f>
        <v>120622</v>
      </c>
      <c r="AG1997" s="232"/>
      <c r="AH1997" s="233"/>
      <c r="AI1997" s="233"/>
      <c r="AJ1997" s="233"/>
      <c r="AL1997" s="267"/>
      <c r="AM1997" s="235"/>
      <c r="AO1997" s="236"/>
      <c r="AU1997" s="234"/>
    </row>
    <row r="1998" spans="1:47" ht="21" x14ac:dyDescent="0.4">
      <c r="A1998" s="278">
        <v>120623</v>
      </c>
      <c r="B1998" s="279" t="s">
        <v>6405</v>
      </c>
      <c r="C1998" s="279" t="s">
        <v>68</v>
      </c>
      <c r="D1998" s="279" t="s">
        <v>264</v>
      </c>
      <c r="E1998" s="279" t="s">
        <v>394</v>
      </c>
      <c r="F1998" s="303"/>
      <c r="G1998" s="303"/>
      <c r="H1998" s="279" t="s">
        <v>394</v>
      </c>
      <c r="I1998" s="279" t="s">
        <v>539</v>
      </c>
      <c r="J1998" s="279" t="s">
        <v>394</v>
      </c>
      <c r="K1998" s="279" t="s">
        <v>394</v>
      </c>
      <c r="L1998" s="279" t="s">
        <v>394</v>
      </c>
      <c r="M1998" s="279" t="s">
        <v>394</v>
      </c>
      <c r="N1998" s="279" t="s">
        <v>394</v>
      </c>
      <c r="O1998" s="279" t="s">
        <v>394</v>
      </c>
      <c r="P1998" s="315">
        <v>0</v>
      </c>
      <c r="Q1998" s="279" t="s">
        <v>394</v>
      </c>
      <c r="R1998" s="315" t="s">
        <v>394</v>
      </c>
      <c r="S1998" s="279" t="s">
        <v>394</v>
      </c>
      <c r="T1998" s="279" t="s">
        <v>394</v>
      </c>
      <c r="U1998" s="315" t="s">
        <v>394</v>
      </c>
      <c r="V1998" s="315" t="s">
        <v>394</v>
      </c>
      <c r="W1998" s="315" t="s">
        <v>394</v>
      </c>
      <c r="X1998" s="315" t="s">
        <v>394</v>
      </c>
      <c r="Y1998" s="281"/>
      <c r="Z1998" s="315" t="s">
        <v>394</v>
      </c>
      <c r="AA1998" s="315" t="s">
        <v>394</v>
      </c>
      <c r="AB1998" s="281"/>
      <c r="AC1998" s="279" t="s">
        <v>855</v>
      </c>
      <c r="AF1998" s="276" t="str">
        <f>IFERROR(VLOOKUP(A1998,'[1]قوائم الترجمة'!AC$2:AD$2397,1,0),"م")</f>
        <v>م</v>
      </c>
      <c r="AG1998" s="232"/>
      <c r="AH1998" s="233"/>
      <c r="AI1998" s="233"/>
      <c r="AJ1998" s="233"/>
      <c r="AL1998" s="267"/>
      <c r="AM1998" s="235"/>
      <c r="AU1998" s="234"/>
    </row>
    <row r="1999" spans="1:47" ht="21" x14ac:dyDescent="0.4">
      <c r="A1999" s="278">
        <v>120624</v>
      </c>
      <c r="B1999" s="279" t="s">
        <v>6580</v>
      </c>
      <c r="C1999" s="279" t="s">
        <v>109</v>
      </c>
      <c r="D1999" s="279" t="s">
        <v>331</v>
      </c>
      <c r="E1999" s="279" t="s">
        <v>394</v>
      </c>
      <c r="F1999" s="303"/>
      <c r="G1999" s="303"/>
      <c r="H1999" s="279" t="s">
        <v>394</v>
      </c>
      <c r="I1999" s="279" t="s">
        <v>540</v>
      </c>
      <c r="J1999" s="279" t="s">
        <v>394</v>
      </c>
      <c r="K1999" s="315" t="s">
        <v>394</v>
      </c>
      <c r="L1999" s="279" t="s">
        <v>394</v>
      </c>
      <c r="M1999" s="279" t="s">
        <v>394</v>
      </c>
      <c r="N1999" s="279" t="s">
        <v>394</v>
      </c>
      <c r="O1999" s="279" t="s">
        <v>394</v>
      </c>
      <c r="P1999" s="315">
        <v>0</v>
      </c>
      <c r="Q1999" s="279" t="s">
        <v>394</v>
      </c>
      <c r="R1999" s="315" t="s">
        <v>394</v>
      </c>
      <c r="S1999" s="279" t="s">
        <v>394</v>
      </c>
      <c r="T1999" s="279" t="s">
        <v>394</v>
      </c>
      <c r="U1999" s="315" t="s">
        <v>394</v>
      </c>
      <c r="V1999" s="315" t="s">
        <v>394</v>
      </c>
      <c r="W1999" s="315" t="s">
        <v>394</v>
      </c>
      <c r="X1999" s="315" t="s">
        <v>394</v>
      </c>
      <c r="Y1999" s="281"/>
      <c r="Z1999" s="315" t="s">
        <v>394</v>
      </c>
      <c r="AA1999" s="315" t="s">
        <v>394</v>
      </c>
      <c r="AB1999" s="281"/>
      <c r="AC1999" s="279" t="s">
        <v>855</v>
      </c>
      <c r="AF1999" s="276" t="str">
        <f>IFERROR(VLOOKUP(A1999,'[1]قوائم الترجمة'!AC$2:AD$2397,1,0),"م")</f>
        <v>م</v>
      </c>
      <c r="AG1999" s="232"/>
      <c r="AH1999" s="233"/>
      <c r="AI1999" s="233"/>
      <c r="AJ1999" s="233"/>
      <c r="AL1999" s="267"/>
      <c r="AM1999" s="235"/>
      <c r="AO1999" s="236"/>
      <c r="AU1999" s="234"/>
    </row>
    <row r="2000" spans="1:47" ht="21" x14ac:dyDescent="0.4">
      <c r="A2000" s="278">
        <v>120625</v>
      </c>
      <c r="B2000" s="279" t="s">
        <v>4500</v>
      </c>
      <c r="C2000" s="279" t="s">
        <v>68</v>
      </c>
      <c r="D2000" s="279" t="s">
        <v>286</v>
      </c>
      <c r="E2000" s="279" t="s">
        <v>394</v>
      </c>
      <c r="F2000" s="303"/>
      <c r="G2000" s="303"/>
      <c r="H2000" s="279" t="s">
        <v>394</v>
      </c>
      <c r="I2000" s="279" t="s">
        <v>540</v>
      </c>
      <c r="J2000" s="279" t="s">
        <v>394</v>
      </c>
      <c r="K2000" s="279" t="s">
        <v>394</v>
      </c>
      <c r="L2000" s="279" t="s">
        <v>394</v>
      </c>
      <c r="M2000" s="279" t="s">
        <v>394</v>
      </c>
      <c r="N2000" s="279" t="s">
        <v>394</v>
      </c>
      <c r="O2000" s="279" t="s">
        <v>394</v>
      </c>
      <c r="P2000" s="315">
        <v>0</v>
      </c>
      <c r="Q2000" s="279" t="s">
        <v>394</v>
      </c>
      <c r="R2000" s="315" t="s">
        <v>394</v>
      </c>
      <c r="S2000" s="279" t="s">
        <v>394</v>
      </c>
      <c r="T2000" s="279" t="s">
        <v>394</v>
      </c>
      <c r="U2000" s="315" t="s">
        <v>394</v>
      </c>
      <c r="V2000" s="315" t="s">
        <v>394</v>
      </c>
      <c r="W2000" s="315" t="s">
        <v>394</v>
      </c>
      <c r="X2000" s="315" t="s">
        <v>394</v>
      </c>
      <c r="Y2000" s="281"/>
      <c r="Z2000" s="315" t="s">
        <v>394</v>
      </c>
      <c r="AA2000" s="315" t="s">
        <v>394</v>
      </c>
      <c r="AB2000" s="281"/>
      <c r="AC2000" s="279" t="s">
        <v>855</v>
      </c>
      <c r="AF2000" s="276" t="str">
        <f>IFERROR(VLOOKUP(A2000,'[1]قوائم الترجمة'!AC$2:AD$2397,1,0),"م")</f>
        <v>م</v>
      </c>
      <c r="AG2000" s="264"/>
      <c r="AH2000" s="266"/>
      <c r="AI2000" s="266"/>
      <c r="AJ2000" s="266"/>
      <c r="AL2000" s="267"/>
      <c r="AM2000" s="235"/>
      <c r="AO2000" s="236"/>
      <c r="AU2000" s="234"/>
    </row>
    <row r="2001" spans="1:47" ht="21" x14ac:dyDescent="0.4">
      <c r="A2001" s="278">
        <v>120626</v>
      </c>
      <c r="B2001" s="279" t="s">
        <v>4499</v>
      </c>
      <c r="C2001" s="279" t="s">
        <v>109</v>
      </c>
      <c r="D2001" s="279" t="s">
        <v>284</v>
      </c>
      <c r="E2001" s="279" t="s">
        <v>394</v>
      </c>
      <c r="F2001" s="303"/>
      <c r="G2001" s="303"/>
      <c r="H2001" s="279" t="s">
        <v>394</v>
      </c>
      <c r="I2001" s="279" t="s">
        <v>61</v>
      </c>
      <c r="J2001" s="279" t="s">
        <v>394</v>
      </c>
      <c r="K2001" s="279" t="s">
        <v>394</v>
      </c>
      <c r="L2001" s="279" t="s">
        <v>394</v>
      </c>
      <c r="M2001" s="279" t="s">
        <v>394</v>
      </c>
      <c r="N2001" s="279" t="s">
        <v>394</v>
      </c>
      <c r="O2001" s="279" t="s">
        <v>394</v>
      </c>
      <c r="P2001" s="315">
        <v>0</v>
      </c>
      <c r="Q2001" s="279" t="s">
        <v>394</v>
      </c>
      <c r="R2001" s="315" t="s">
        <v>394</v>
      </c>
      <c r="S2001" s="279" t="s">
        <v>394</v>
      </c>
      <c r="T2001" s="279" t="s">
        <v>394</v>
      </c>
      <c r="U2001" s="315" t="s">
        <v>394</v>
      </c>
      <c r="V2001" s="315" t="s">
        <v>394</v>
      </c>
      <c r="W2001" s="315" t="s">
        <v>394</v>
      </c>
      <c r="X2001" s="315" t="s">
        <v>394</v>
      </c>
      <c r="Y2001" s="281"/>
      <c r="Z2001" s="315" t="s">
        <v>394</v>
      </c>
      <c r="AA2001" s="315" t="s">
        <v>394</v>
      </c>
      <c r="AB2001" s="281"/>
      <c r="AC2001" s="279" t="s">
        <v>394</v>
      </c>
      <c r="AF2001" s="276" t="str">
        <f>IFERROR(VLOOKUP(A2001,'[1]قوائم الترجمة'!AC$2:AD$2397,1,0),"م")</f>
        <v>م</v>
      </c>
      <c r="AG2001" s="232"/>
      <c r="AH2001" s="233"/>
      <c r="AI2001" s="233"/>
      <c r="AJ2001" s="233"/>
      <c r="AL2001" s="267"/>
      <c r="AM2001" s="235"/>
      <c r="AO2001" s="236"/>
      <c r="AU2001" s="234"/>
    </row>
    <row r="2002" spans="1:47" ht="21" x14ac:dyDescent="0.4">
      <c r="A2002" s="275">
        <v>120627</v>
      </c>
      <c r="B2002" s="276" t="s">
        <v>1345</v>
      </c>
      <c r="C2002" s="276" t="s">
        <v>71</v>
      </c>
      <c r="D2002" s="276" t="s">
        <v>1346</v>
      </c>
      <c r="E2002" s="276" t="s">
        <v>424</v>
      </c>
      <c r="F2002" s="276" t="s">
        <v>8510</v>
      </c>
      <c r="G2002" s="276" t="s">
        <v>402</v>
      </c>
      <c r="H2002" s="276" t="s">
        <v>425</v>
      </c>
      <c r="I2002" s="276" t="s">
        <v>67</v>
      </c>
      <c r="J2002" s="276" t="s">
        <v>403</v>
      </c>
      <c r="K2002" s="277">
        <v>2008</v>
      </c>
      <c r="L2002" s="276" t="s">
        <v>404</v>
      </c>
      <c r="M2002" s="303"/>
      <c r="N2002" s="276" t="s">
        <v>394</v>
      </c>
      <c r="O2002" s="276" t="s">
        <v>394</v>
      </c>
      <c r="P2002" s="315">
        <v>0</v>
      </c>
      <c r="Q2002" s="303"/>
      <c r="R2002" s="317" t="s">
        <v>394</v>
      </c>
      <c r="S2002" s="276" t="s">
        <v>394</v>
      </c>
      <c r="T2002" s="303"/>
      <c r="AC2002" s="276" t="s">
        <v>855</v>
      </c>
      <c r="AF2002" s="276">
        <f>IFERROR(VLOOKUP(A2002,'[1]قوائم الترجمة'!AC$2:AD$2397,1,0),"م")</f>
        <v>120627</v>
      </c>
      <c r="AG2002" s="232"/>
      <c r="AH2002" s="233"/>
      <c r="AI2002" s="233"/>
      <c r="AJ2002" s="233"/>
      <c r="AL2002" s="267"/>
      <c r="AM2002" s="235"/>
      <c r="AO2002" s="236"/>
      <c r="AU2002" s="234"/>
    </row>
    <row r="2003" spans="1:47" ht="21" x14ac:dyDescent="0.4">
      <c r="A2003" s="278">
        <v>120629</v>
      </c>
      <c r="B2003" s="279" t="s">
        <v>7176</v>
      </c>
      <c r="C2003" s="279" t="s">
        <v>82</v>
      </c>
      <c r="D2003" s="279" t="s">
        <v>327</v>
      </c>
      <c r="E2003" s="279" t="s">
        <v>394</v>
      </c>
      <c r="F2003" s="303"/>
      <c r="G2003" s="303"/>
      <c r="H2003" s="279" t="s">
        <v>394</v>
      </c>
      <c r="I2003" s="279" t="s">
        <v>540</v>
      </c>
      <c r="J2003" s="279" t="s">
        <v>394</v>
      </c>
      <c r="K2003" s="279" t="s">
        <v>394</v>
      </c>
      <c r="L2003" s="279" t="s">
        <v>394</v>
      </c>
      <c r="M2003" s="279" t="s">
        <v>394</v>
      </c>
      <c r="N2003" s="279" t="s">
        <v>394</v>
      </c>
      <c r="O2003" s="279" t="s">
        <v>394</v>
      </c>
      <c r="P2003" s="315">
        <v>0</v>
      </c>
      <c r="Q2003" s="279" t="s">
        <v>394</v>
      </c>
      <c r="R2003" s="315" t="s">
        <v>394</v>
      </c>
      <c r="S2003" s="279" t="s">
        <v>394</v>
      </c>
      <c r="T2003" s="279" t="s">
        <v>394</v>
      </c>
      <c r="U2003" s="315" t="s">
        <v>394</v>
      </c>
      <c r="V2003" s="315" t="s">
        <v>394</v>
      </c>
      <c r="W2003" s="315" t="s">
        <v>394</v>
      </c>
      <c r="X2003" s="315" t="s">
        <v>394</v>
      </c>
      <c r="Y2003" s="281"/>
      <c r="Z2003" s="315" t="s">
        <v>394</v>
      </c>
      <c r="AA2003" s="315" t="s">
        <v>394</v>
      </c>
      <c r="AB2003" s="281"/>
      <c r="AC2003" s="279" t="s">
        <v>855</v>
      </c>
      <c r="AF2003" s="276" t="str">
        <f>IFERROR(VLOOKUP(A2003,'[1]قوائم الترجمة'!AC$2:AD$2397,1,0),"م")</f>
        <v>م</v>
      </c>
      <c r="AG2003" s="232"/>
      <c r="AH2003" s="233"/>
      <c r="AI2003" s="233"/>
      <c r="AJ2003" s="233"/>
      <c r="AL2003" s="267"/>
      <c r="AM2003" s="235"/>
      <c r="AU2003" s="234"/>
    </row>
    <row r="2004" spans="1:47" ht="21" x14ac:dyDescent="0.4">
      <c r="A2004" s="278">
        <v>120630</v>
      </c>
      <c r="B2004" s="279" t="s">
        <v>6935</v>
      </c>
      <c r="C2004" s="279" t="s">
        <v>5604</v>
      </c>
      <c r="D2004" s="279" t="s">
        <v>7215</v>
      </c>
      <c r="E2004" s="279" t="s">
        <v>394</v>
      </c>
      <c r="F2004" s="303"/>
      <c r="G2004" s="303"/>
      <c r="H2004" s="279" t="s">
        <v>394</v>
      </c>
      <c r="I2004" s="279" t="s">
        <v>539</v>
      </c>
      <c r="J2004" s="279" t="s">
        <v>394</v>
      </c>
      <c r="K2004" s="279" t="s">
        <v>394</v>
      </c>
      <c r="L2004" s="279" t="s">
        <v>394</v>
      </c>
      <c r="M2004" s="279" t="s">
        <v>394</v>
      </c>
      <c r="N2004" s="279" t="s">
        <v>394</v>
      </c>
      <c r="O2004" s="279" t="s">
        <v>394</v>
      </c>
      <c r="P2004" s="315">
        <v>0</v>
      </c>
      <c r="Q2004" s="279" t="s">
        <v>394</v>
      </c>
      <c r="R2004" s="315" t="s">
        <v>394</v>
      </c>
      <c r="S2004" s="279" t="s">
        <v>394</v>
      </c>
      <c r="T2004" s="279" t="s">
        <v>394</v>
      </c>
      <c r="U2004" s="315" t="s">
        <v>394</v>
      </c>
      <c r="V2004" s="315" t="s">
        <v>394</v>
      </c>
      <c r="W2004" s="315" t="s">
        <v>394</v>
      </c>
      <c r="X2004" s="315" t="s">
        <v>394</v>
      </c>
      <c r="Y2004" s="281"/>
      <c r="Z2004" s="315" t="s">
        <v>394</v>
      </c>
      <c r="AA2004" s="315" t="s">
        <v>394</v>
      </c>
      <c r="AB2004" s="281"/>
      <c r="AC2004" s="279" t="s">
        <v>855</v>
      </c>
      <c r="AF2004" s="276" t="str">
        <f>IFERROR(VLOOKUP(A2004,'[1]قوائم الترجمة'!AC$2:AD$2397,1,0),"م")</f>
        <v>م</v>
      </c>
      <c r="AG2004" s="232"/>
      <c r="AH2004" s="233"/>
      <c r="AI2004" s="233"/>
      <c r="AJ2004" s="233"/>
      <c r="AL2004" s="267"/>
      <c r="AM2004" s="235"/>
      <c r="AO2004" s="236"/>
      <c r="AU2004" s="234"/>
    </row>
    <row r="2005" spans="1:47" ht="21" x14ac:dyDescent="0.4">
      <c r="A2005" s="278">
        <v>120633</v>
      </c>
      <c r="B2005" s="279" t="s">
        <v>4498</v>
      </c>
      <c r="C2005" s="279" t="s">
        <v>746</v>
      </c>
      <c r="D2005" s="279" t="s">
        <v>330</v>
      </c>
      <c r="E2005" s="279" t="s">
        <v>394</v>
      </c>
      <c r="F2005" s="303"/>
      <c r="G2005" s="303"/>
      <c r="H2005" s="279" t="s">
        <v>394</v>
      </c>
      <c r="I2005" s="279" t="s">
        <v>540</v>
      </c>
      <c r="J2005" s="279" t="s">
        <v>394</v>
      </c>
      <c r="K2005" s="279" t="s">
        <v>394</v>
      </c>
      <c r="L2005" s="279" t="s">
        <v>394</v>
      </c>
      <c r="M2005" s="279" t="s">
        <v>394</v>
      </c>
      <c r="N2005" s="279" t="s">
        <v>394</v>
      </c>
      <c r="O2005" s="279" t="s">
        <v>394</v>
      </c>
      <c r="P2005" s="315">
        <v>0</v>
      </c>
      <c r="Q2005" s="279" t="s">
        <v>394</v>
      </c>
      <c r="R2005" s="315" t="s">
        <v>394</v>
      </c>
      <c r="S2005" s="279" t="s">
        <v>394</v>
      </c>
      <c r="T2005" s="279" t="s">
        <v>394</v>
      </c>
      <c r="U2005" s="315" t="s">
        <v>394</v>
      </c>
      <c r="V2005" s="315" t="s">
        <v>394</v>
      </c>
      <c r="W2005" s="315" t="s">
        <v>394</v>
      </c>
      <c r="X2005" s="315" t="s">
        <v>394</v>
      </c>
      <c r="Y2005" s="281"/>
      <c r="Z2005" s="315" t="s">
        <v>394</v>
      </c>
      <c r="AA2005" s="315" t="s">
        <v>394</v>
      </c>
      <c r="AB2005" s="281"/>
      <c r="AC2005" s="279" t="s">
        <v>394</v>
      </c>
      <c r="AF2005" s="276" t="str">
        <f>IFERROR(VLOOKUP(A2005,'[1]قوائم الترجمة'!AC$2:AD$2397,1,0),"م")</f>
        <v>م</v>
      </c>
      <c r="AG2005" s="232"/>
      <c r="AH2005" s="233"/>
      <c r="AI2005" s="233"/>
      <c r="AJ2005" s="233"/>
      <c r="AL2005" s="267"/>
      <c r="AM2005" s="235"/>
      <c r="AU2005" s="234"/>
    </row>
    <row r="2006" spans="1:47" ht="21" x14ac:dyDescent="0.4">
      <c r="A2006" s="278">
        <v>120635</v>
      </c>
      <c r="B2006" s="279" t="s">
        <v>7333</v>
      </c>
      <c r="C2006" s="279" t="s">
        <v>1077</v>
      </c>
      <c r="D2006" s="279" t="s">
        <v>7334</v>
      </c>
      <c r="E2006" s="279" t="s">
        <v>394</v>
      </c>
      <c r="F2006" s="303"/>
      <c r="G2006" s="303"/>
      <c r="H2006" s="279" t="s">
        <v>394</v>
      </c>
      <c r="I2006" s="279" t="s">
        <v>540</v>
      </c>
      <c r="J2006" s="279" t="s">
        <v>394</v>
      </c>
      <c r="K2006" s="279" t="s">
        <v>394</v>
      </c>
      <c r="L2006" s="279" t="s">
        <v>394</v>
      </c>
      <c r="M2006" s="279" t="s">
        <v>394</v>
      </c>
      <c r="N2006" s="279" t="s">
        <v>394</v>
      </c>
      <c r="O2006" s="279" t="s">
        <v>394</v>
      </c>
      <c r="P2006" s="315">
        <v>0</v>
      </c>
      <c r="Q2006" s="279" t="s">
        <v>394</v>
      </c>
      <c r="R2006" s="315" t="s">
        <v>394</v>
      </c>
      <c r="S2006" s="279" t="s">
        <v>394</v>
      </c>
      <c r="T2006" s="279" t="s">
        <v>394</v>
      </c>
      <c r="U2006" s="315" t="s">
        <v>394</v>
      </c>
      <c r="V2006" s="315" t="s">
        <v>394</v>
      </c>
      <c r="W2006" s="315" t="s">
        <v>394</v>
      </c>
      <c r="X2006" s="315" t="s">
        <v>394</v>
      </c>
      <c r="Y2006" s="281"/>
      <c r="Z2006" s="315" t="s">
        <v>394</v>
      </c>
      <c r="AA2006" s="315" t="s">
        <v>394</v>
      </c>
      <c r="AB2006" s="281"/>
      <c r="AC2006" s="279" t="s">
        <v>855</v>
      </c>
      <c r="AF2006" s="276" t="str">
        <f>IFERROR(VLOOKUP(A2006,'[1]قوائم الترجمة'!AC$2:AD$2397,1,0),"م")</f>
        <v>م</v>
      </c>
      <c r="AG2006" s="232"/>
      <c r="AH2006" s="233"/>
      <c r="AI2006" s="233"/>
      <c r="AJ2006" s="233"/>
      <c r="AL2006" s="267"/>
      <c r="AM2006" s="235"/>
      <c r="AU2006" s="234"/>
    </row>
    <row r="2007" spans="1:47" ht="21" x14ac:dyDescent="0.4">
      <c r="A2007" s="278">
        <v>120636</v>
      </c>
      <c r="B2007" s="279" t="s">
        <v>7771</v>
      </c>
      <c r="C2007" s="279" t="s">
        <v>174</v>
      </c>
      <c r="D2007" s="279" t="s">
        <v>7772</v>
      </c>
      <c r="E2007" s="279" t="s">
        <v>394</v>
      </c>
      <c r="F2007" s="303"/>
      <c r="G2007" s="303"/>
      <c r="H2007" s="279" t="s">
        <v>394</v>
      </c>
      <c r="I2007" s="279" t="s">
        <v>540</v>
      </c>
      <c r="J2007" s="279" t="s">
        <v>394</v>
      </c>
      <c r="K2007" s="279" t="s">
        <v>394</v>
      </c>
      <c r="L2007" s="279" t="s">
        <v>394</v>
      </c>
      <c r="M2007" s="279" t="s">
        <v>394</v>
      </c>
      <c r="N2007" s="279" t="s">
        <v>394</v>
      </c>
      <c r="O2007" s="279" t="s">
        <v>394</v>
      </c>
      <c r="P2007" s="315">
        <v>0</v>
      </c>
      <c r="Q2007" s="279" t="s">
        <v>394</v>
      </c>
      <c r="R2007" s="315" t="s">
        <v>394</v>
      </c>
      <c r="S2007" s="279" t="s">
        <v>394</v>
      </c>
      <c r="T2007" s="279" t="s">
        <v>394</v>
      </c>
      <c r="U2007" s="315" t="s">
        <v>394</v>
      </c>
      <c r="V2007" s="315" t="s">
        <v>394</v>
      </c>
      <c r="W2007" s="315" t="s">
        <v>394</v>
      </c>
      <c r="X2007" s="315" t="s">
        <v>394</v>
      </c>
      <c r="Y2007" s="281"/>
      <c r="Z2007" s="315" t="s">
        <v>394</v>
      </c>
      <c r="AA2007" s="315" t="s">
        <v>394</v>
      </c>
      <c r="AB2007" s="281"/>
      <c r="AC2007" s="279" t="s">
        <v>855</v>
      </c>
      <c r="AF2007" s="276" t="str">
        <f>IFERROR(VLOOKUP(A2007,'[1]قوائم الترجمة'!AC$2:AD$2397,1,0),"م")</f>
        <v>م</v>
      </c>
      <c r="AG2007" s="232"/>
      <c r="AH2007" s="233"/>
      <c r="AI2007" s="233"/>
      <c r="AJ2007" s="233"/>
      <c r="AL2007" s="267"/>
      <c r="AM2007" s="235"/>
      <c r="AO2007" s="236"/>
      <c r="AU2007" s="234"/>
    </row>
    <row r="2008" spans="1:47" ht="21" x14ac:dyDescent="0.4">
      <c r="A2008" s="278">
        <v>120637</v>
      </c>
      <c r="B2008" s="279" t="s">
        <v>4497</v>
      </c>
      <c r="C2008" s="279" t="s">
        <v>131</v>
      </c>
      <c r="D2008" s="279" t="s">
        <v>938</v>
      </c>
      <c r="E2008" s="279" t="s">
        <v>424</v>
      </c>
      <c r="F2008" s="279" t="s">
        <v>8378</v>
      </c>
      <c r="G2008" s="279" t="s">
        <v>8379</v>
      </c>
      <c r="H2008" s="279" t="s">
        <v>425</v>
      </c>
      <c r="I2008" s="279" t="s">
        <v>67</v>
      </c>
      <c r="J2008" s="279" t="s">
        <v>403</v>
      </c>
      <c r="K2008" s="280">
        <v>2015</v>
      </c>
      <c r="L2008" s="279" t="s">
        <v>404</v>
      </c>
      <c r="M2008" s="279" t="s">
        <v>394</v>
      </c>
      <c r="N2008" s="279" t="s">
        <v>394</v>
      </c>
      <c r="O2008" s="279" t="s">
        <v>394</v>
      </c>
      <c r="P2008" s="315">
        <v>0</v>
      </c>
      <c r="Q2008" s="278"/>
      <c r="S2008" s="279" t="s">
        <v>394</v>
      </c>
      <c r="T2008" s="279" t="s">
        <v>394</v>
      </c>
      <c r="AC2008" s="279" t="s">
        <v>394</v>
      </c>
      <c r="AF2008" s="276">
        <f>IFERROR(VLOOKUP(A2008,'[1]قوائم الترجمة'!AC$2:AD$2397,1,0),"م")</f>
        <v>120637</v>
      </c>
      <c r="AG2008" s="232"/>
      <c r="AH2008" s="233"/>
      <c r="AI2008" s="233"/>
      <c r="AJ2008" s="233"/>
      <c r="AL2008" s="267"/>
      <c r="AM2008" s="235"/>
      <c r="AO2008" s="236"/>
      <c r="AU2008" s="234"/>
    </row>
    <row r="2009" spans="1:47" ht="21" x14ac:dyDescent="0.4">
      <c r="A2009" s="278">
        <v>120638</v>
      </c>
      <c r="B2009" s="279" t="s">
        <v>4495</v>
      </c>
      <c r="C2009" s="279" t="s">
        <v>84</v>
      </c>
      <c r="D2009" s="279" t="s">
        <v>4496</v>
      </c>
      <c r="E2009" s="279" t="s">
        <v>394</v>
      </c>
      <c r="F2009" s="303"/>
      <c r="G2009" s="303"/>
      <c r="H2009" s="279" t="s">
        <v>394</v>
      </c>
      <c r="I2009" s="279" t="s">
        <v>540</v>
      </c>
      <c r="J2009" s="279" t="s">
        <v>394</v>
      </c>
      <c r="K2009" s="279" t="s">
        <v>394</v>
      </c>
      <c r="L2009" s="279" t="s">
        <v>394</v>
      </c>
      <c r="M2009" s="279" t="s">
        <v>394</v>
      </c>
      <c r="N2009" s="279" t="s">
        <v>394</v>
      </c>
      <c r="O2009" s="279" t="s">
        <v>394</v>
      </c>
      <c r="P2009" s="315">
        <v>0</v>
      </c>
      <c r="Q2009" s="279" t="s">
        <v>394</v>
      </c>
      <c r="R2009" s="315" t="s">
        <v>394</v>
      </c>
      <c r="S2009" s="279" t="s">
        <v>394</v>
      </c>
      <c r="T2009" s="279" t="s">
        <v>394</v>
      </c>
      <c r="U2009" s="315" t="s">
        <v>394</v>
      </c>
      <c r="V2009" s="315" t="s">
        <v>394</v>
      </c>
      <c r="W2009" s="315" t="s">
        <v>394</v>
      </c>
      <c r="X2009" s="315" t="s">
        <v>394</v>
      </c>
      <c r="Y2009" s="281"/>
      <c r="Z2009" s="315" t="s">
        <v>394</v>
      </c>
      <c r="AA2009" s="315" t="s">
        <v>394</v>
      </c>
      <c r="AB2009" s="281"/>
      <c r="AC2009" s="279" t="s">
        <v>855</v>
      </c>
      <c r="AF2009" s="276" t="str">
        <f>IFERROR(VLOOKUP(A2009,'[1]قوائم الترجمة'!AC$2:AD$2397,1,0),"م")</f>
        <v>م</v>
      </c>
      <c r="AG2009" s="232"/>
      <c r="AH2009" s="233"/>
      <c r="AI2009" s="233"/>
      <c r="AJ2009" s="233"/>
      <c r="AL2009" s="267"/>
      <c r="AM2009" s="235"/>
      <c r="AU2009" s="234"/>
    </row>
    <row r="2010" spans="1:47" ht="21" x14ac:dyDescent="0.4">
      <c r="A2010" s="278">
        <v>120640</v>
      </c>
      <c r="B2010" s="279" t="s">
        <v>1245</v>
      </c>
      <c r="C2010" s="279" t="s">
        <v>68</v>
      </c>
      <c r="D2010" s="279" t="s">
        <v>1389</v>
      </c>
      <c r="E2010" s="279" t="s">
        <v>394</v>
      </c>
      <c r="F2010" s="303"/>
      <c r="G2010" s="303"/>
      <c r="H2010" s="279" t="s">
        <v>394</v>
      </c>
      <c r="I2010" s="279" t="s">
        <v>61</v>
      </c>
      <c r="J2010" s="279" t="s">
        <v>394</v>
      </c>
      <c r="K2010" s="279" t="s">
        <v>394</v>
      </c>
      <c r="L2010" s="279" t="s">
        <v>394</v>
      </c>
      <c r="M2010" s="279" t="s">
        <v>394</v>
      </c>
      <c r="N2010" s="279" t="s">
        <v>394</v>
      </c>
      <c r="O2010" s="279" t="s">
        <v>394</v>
      </c>
      <c r="P2010" s="315">
        <v>0</v>
      </c>
      <c r="Q2010" s="279" t="s">
        <v>394</v>
      </c>
      <c r="R2010" s="315" t="s">
        <v>394</v>
      </c>
      <c r="S2010" s="279" t="s">
        <v>394</v>
      </c>
      <c r="T2010" s="279" t="s">
        <v>394</v>
      </c>
      <c r="U2010" s="315" t="s">
        <v>394</v>
      </c>
      <c r="V2010" s="315" t="s">
        <v>394</v>
      </c>
      <c r="W2010" s="315" t="s">
        <v>394</v>
      </c>
      <c r="X2010" s="315" t="s">
        <v>394</v>
      </c>
      <c r="Y2010" s="281"/>
      <c r="Z2010" s="315" t="s">
        <v>394</v>
      </c>
      <c r="AA2010" s="315" t="s">
        <v>394</v>
      </c>
      <c r="AB2010" s="281"/>
      <c r="AC2010" s="279" t="s">
        <v>394</v>
      </c>
      <c r="AF2010" s="276" t="str">
        <f>IFERROR(VLOOKUP(A2010,'[1]قوائم الترجمة'!AC$2:AD$2397,1,0),"م")</f>
        <v>م</v>
      </c>
      <c r="AG2010" s="232"/>
      <c r="AH2010" s="233"/>
      <c r="AI2010" s="233"/>
      <c r="AJ2010" s="233"/>
      <c r="AL2010" s="267"/>
      <c r="AM2010" s="235"/>
      <c r="AO2010" s="236"/>
      <c r="AU2010" s="234"/>
    </row>
    <row r="2011" spans="1:47" ht="21" x14ac:dyDescent="0.4">
      <c r="A2011" s="278">
        <v>120641</v>
      </c>
      <c r="B2011" s="279" t="s">
        <v>4494</v>
      </c>
      <c r="C2011" s="279" t="s">
        <v>97</v>
      </c>
      <c r="D2011" s="279" t="s">
        <v>241</v>
      </c>
      <c r="E2011" s="279" t="s">
        <v>5660</v>
      </c>
      <c r="F2011" s="279" t="s">
        <v>8821</v>
      </c>
      <c r="G2011" s="279" t="s">
        <v>9315</v>
      </c>
      <c r="H2011" s="279" t="s">
        <v>428</v>
      </c>
      <c r="I2011" s="279" t="s">
        <v>8485</v>
      </c>
      <c r="J2011" s="279" t="s">
        <v>403</v>
      </c>
      <c r="K2011" s="321">
        <v>2017</v>
      </c>
      <c r="L2011" s="279" t="s">
        <v>402</v>
      </c>
      <c r="M2011" s="279" t="s">
        <v>394</v>
      </c>
      <c r="N2011" s="279" t="s">
        <v>394</v>
      </c>
      <c r="O2011" s="279" t="s">
        <v>394</v>
      </c>
      <c r="P2011" s="315">
        <v>0</v>
      </c>
      <c r="Q2011" s="278"/>
      <c r="S2011" s="279" t="s">
        <v>394</v>
      </c>
      <c r="T2011" s="279" t="s">
        <v>394</v>
      </c>
      <c r="AC2011" s="279" t="s">
        <v>394</v>
      </c>
      <c r="AF2011" s="276">
        <f>IFERROR(VLOOKUP(A2011,'[1]قوائم الترجمة'!AC$2:AD$2397,1,0),"م")</f>
        <v>120641</v>
      </c>
      <c r="AG2011" s="232"/>
      <c r="AH2011" s="233"/>
      <c r="AI2011" s="233"/>
      <c r="AJ2011" s="233"/>
      <c r="AL2011" s="267"/>
      <c r="AM2011" s="235"/>
      <c r="AU2011" s="234"/>
    </row>
    <row r="2012" spans="1:47" ht="21" x14ac:dyDescent="0.4">
      <c r="A2012" s="278">
        <v>120642</v>
      </c>
      <c r="B2012" s="279" t="s">
        <v>4492</v>
      </c>
      <c r="C2012" s="279" t="s">
        <v>68</v>
      </c>
      <c r="D2012" s="279" t="s">
        <v>4493</v>
      </c>
      <c r="E2012" s="279" t="s">
        <v>394</v>
      </c>
      <c r="F2012" s="303"/>
      <c r="G2012" s="303"/>
      <c r="H2012" s="279" t="s">
        <v>394</v>
      </c>
      <c r="I2012" s="279" t="s">
        <v>539</v>
      </c>
      <c r="J2012" s="279" t="s">
        <v>394</v>
      </c>
      <c r="K2012" s="279" t="s">
        <v>394</v>
      </c>
      <c r="L2012" s="279" t="s">
        <v>394</v>
      </c>
      <c r="M2012" s="279" t="s">
        <v>394</v>
      </c>
      <c r="N2012" s="279" t="s">
        <v>394</v>
      </c>
      <c r="O2012" s="279" t="s">
        <v>394</v>
      </c>
      <c r="P2012" s="315">
        <v>0</v>
      </c>
      <c r="Q2012" s="279" t="s">
        <v>394</v>
      </c>
      <c r="R2012" s="315" t="s">
        <v>394</v>
      </c>
      <c r="S2012" s="279" t="s">
        <v>394</v>
      </c>
      <c r="T2012" s="279" t="s">
        <v>394</v>
      </c>
      <c r="U2012" s="315" t="s">
        <v>394</v>
      </c>
      <c r="V2012" s="315" t="s">
        <v>394</v>
      </c>
      <c r="W2012" s="315" t="s">
        <v>394</v>
      </c>
      <c r="X2012" s="315" t="s">
        <v>394</v>
      </c>
      <c r="Y2012" s="281"/>
      <c r="Z2012" s="315" t="s">
        <v>394</v>
      </c>
      <c r="AA2012" s="315" t="s">
        <v>394</v>
      </c>
      <c r="AB2012" s="281"/>
      <c r="AC2012" s="279" t="s">
        <v>855</v>
      </c>
      <c r="AF2012" s="276" t="str">
        <f>IFERROR(VLOOKUP(A2012,'[1]قوائم الترجمة'!AC$2:AD$2397,1,0),"م")</f>
        <v>م</v>
      </c>
      <c r="AG2012" s="245"/>
      <c r="AH2012" s="246"/>
      <c r="AI2012" s="246"/>
      <c r="AJ2012" s="246"/>
      <c r="AL2012" s="267"/>
      <c r="AM2012" s="235"/>
      <c r="AO2012" s="248"/>
      <c r="AU2012" s="234"/>
    </row>
    <row r="2013" spans="1:47" ht="21" x14ac:dyDescent="0.4">
      <c r="A2013" s="278">
        <v>120643</v>
      </c>
      <c r="B2013" s="279" t="s">
        <v>4490</v>
      </c>
      <c r="C2013" s="279" t="s">
        <v>4491</v>
      </c>
      <c r="D2013" s="279" t="s">
        <v>522</v>
      </c>
      <c r="E2013" s="279" t="s">
        <v>424</v>
      </c>
      <c r="F2013" s="279" t="s">
        <v>9316</v>
      </c>
      <c r="G2013" s="279" t="s">
        <v>402</v>
      </c>
      <c r="H2013" s="279" t="s">
        <v>425</v>
      </c>
      <c r="I2013" s="279" t="s">
        <v>67</v>
      </c>
      <c r="J2013" s="279" t="s">
        <v>403</v>
      </c>
      <c r="K2013" s="280">
        <v>2017</v>
      </c>
      <c r="L2013" s="279" t="s">
        <v>402</v>
      </c>
      <c r="M2013" s="279" t="s">
        <v>394</v>
      </c>
      <c r="N2013" s="279" t="s">
        <v>394</v>
      </c>
      <c r="O2013" s="279" t="s">
        <v>394</v>
      </c>
      <c r="P2013" s="315">
        <v>0</v>
      </c>
      <c r="Q2013" s="278"/>
      <c r="S2013" s="279" t="s">
        <v>394</v>
      </c>
      <c r="T2013" s="279" t="s">
        <v>394</v>
      </c>
      <c r="AC2013" s="279" t="s">
        <v>394</v>
      </c>
      <c r="AF2013" s="276">
        <f>IFERROR(VLOOKUP(A2013,'[1]قوائم الترجمة'!AC$2:AD$2397,1,0),"م")</f>
        <v>120643</v>
      </c>
      <c r="AG2013" s="232"/>
      <c r="AH2013" s="233"/>
      <c r="AI2013" s="233"/>
      <c r="AJ2013" s="233"/>
      <c r="AL2013" s="267"/>
      <c r="AM2013" s="235"/>
      <c r="AU2013" s="234"/>
    </row>
    <row r="2014" spans="1:47" ht="21" x14ac:dyDescent="0.4">
      <c r="A2014" s="278">
        <v>120647</v>
      </c>
      <c r="B2014" s="279" t="s">
        <v>4489</v>
      </c>
      <c r="C2014" s="279" t="s">
        <v>135</v>
      </c>
      <c r="D2014" s="279" t="s">
        <v>309</v>
      </c>
      <c r="E2014" s="279" t="s">
        <v>5660</v>
      </c>
      <c r="F2014" s="279" t="s">
        <v>9317</v>
      </c>
      <c r="G2014" s="279" t="s">
        <v>402</v>
      </c>
      <c r="H2014" s="279" t="s">
        <v>430</v>
      </c>
      <c r="I2014" s="279" t="s">
        <v>61</v>
      </c>
      <c r="J2014" s="279" t="s">
        <v>7215</v>
      </c>
      <c r="K2014" s="280">
        <v>0</v>
      </c>
      <c r="L2014" s="279" t="s">
        <v>7215</v>
      </c>
      <c r="M2014" s="279" t="s">
        <v>394</v>
      </c>
      <c r="N2014" s="279" t="s">
        <v>9318</v>
      </c>
      <c r="O2014" s="279" t="s">
        <v>8370</v>
      </c>
      <c r="P2014" s="279">
        <v>55000</v>
      </c>
      <c r="Q2014" s="278"/>
      <c r="S2014" s="279" t="s">
        <v>394</v>
      </c>
      <c r="T2014" s="279"/>
      <c r="AC2014" s="279" t="s">
        <v>394</v>
      </c>
      <c r="AF2014" s="276">
        <f>IFERROR(VLOOKUP(A2014,'[1]قوائم الترجمة'!AC$2:AD$2397,1,0),"م")</f>
        <v>120647</v>
      </c>
      <c r="AG2014" s="232"/>
      <c r="AH2014" s="233"/>
      <c r="AI2014" s="233"/>
      <c r="AJ2014" s="233"/>
      <c r="AL2014" s="267"/>
      <c r="AM2014" s="235"/>
      <c r="AU2014" s="234"/>
    </row>
    <row r="2015" spans="1:47" ht="21" x14ac:dyDescent="0.4">
      <c r="A2015" s="278">
        <v>120648</v>
      </c>
      <c r="B2015" s="279" t="s">
        <v>4488</v>
      </c>
      <c r="C2015" s="279" t="s">
        <v>68</v>
      </c>
      <c r="D2015" s="279" t="s">
        <v>237</v>
      </c>
      <c r="E2015" s="279" t="s">
        <v>394</v>
      </c>
      <c r="F2015" s="303"/>
      <c r="G2015" s="303"/>
      <c r="H2015" s="279" t="s">
        <v>394</v>
      </c>
      <c r="I2015" s="279" t="s">
        <v>540</v>
      </c>
      <c r="J2015" s="279" t="s">
        <v>394</v>
      </c>
      <c r="K2015" s="315" t="s">
        <v>394</v>
      </c>
      <c r="L2015" s="279" t="s">
        <v>394</v>
      </c>
      <c r="M2015" s="279" t="s">
        <v>394</v>
      </c>
      <c r="N2015" s="279" t="s">
        <v>394</v>
      </c>
      <c r="O2015" s="279" t="s">
        <v>394</v>
      </c>
      <c r="P2015" s="315">
        <v>0</v>
      </c>
      <c r="Q2015" s="279" t="s">
        <v>394</v>
      </c>
      <c r="R2015" s="315" t="s">
        <v>394</v>
      </c>
      <c r="S2015" s="279" t="s">
        <v>394</v>
      </c>
      <c r="T2015" s="279" t="s">
        <v>394</v>
      </c>
      <c r="U2015" s="315" t="s">
        <v>394</v>
      </c>
      <c r="V2015" s="315" t="s">
        <v>394</v>
      </c>
      <c r="W2015" s="315" t="s">
        <v>394</v>
      </c>
      <c r="X2015" s="315" t="s">
        <v>394</v>
      </c>
      <c r="Y2015" s="281"/>
      <c r="Z2015" s="315" t="s">
        <v>394</v>
      </c>
      <c r="AA2015" s="315" t="s">
        <v>394</v>
      </c>
      <c r="AB2015" s="281"/>
      <c r="AC2015" s="279" t="s">
        <v>855</v>
      </c>
      <c r="AF2015" s="276" t="str">
        <f>IFERROR(VLOOKUP(A2015,'[1]قوائم الترجمة'!AC$2:AD$2397,1,0),"م")</f>
        <v>م</v>
      </c>
      <c r="AG2015" s="232"/>
      <c r="AH2015" s="233"/>
      <c r="AI2015" s="233"/>
      <c r="AJ2015" s="233"/>
      <c r="AL2015" s="267"/>
      <c r="AM2015" s="235"/>
      <c r="AU2015" s="234"/>
    </row>
    <row r="2016" spans="1:47" ht="21" x14ac:dyDescent="0.4">
      <c r="A2016" s="278">
        <v>120649</v>
      </c>
      <c r="B2016" s="279" t="s">
        <v>4487</v>
      </c>
      <c r="C2016" s="279" t="s">
        <v>186</v>
      </c>
      <c r="D2016" s="279" t="s">
        <v>252</v>
      </c>
      <c r="E2016" s="279" t="s">
        <v>424</v>
      </c>
      <c r="F2016" s="279" t="s">
        <v>8378</v>
      </c>
      <c r="G2016" s="279" t="s">
        <v>402</v>
      </c>
      <c r="H2016" s="279" t="s">
        <v>425</v>
      </c>
      <c r="I2016" s="279" t="s">
        <v>61</v>
      </c>
      <c r="J2016" s="279" t="s">
        <v>403</v>
      </c>
      <c r="K2016" s="280">
        <v>2013</v>
      </c>
      <c r="L2016" s="279" t="s">
        <v>402</v>
      </c>
      <c r="M2016" s="279" t="s">
        <v>394</v>
      </c>
      <c r="N2016" s="279" t="s">
        <v>394</v>
      </c>
      <c r="O2016" s="279" t="s">
        <v>394</v>
      </c>
      <c r="P2016" s="315">
        <v>0</v>
      </c>
      <c r="Q2016" s="278"/>
      <c r="S2016" s="279" t="s">
        <v>394</v>
      </c>
      <c r="T2016" s="279" t="s">
        <v>394</v>
      </c>
      <c r="AC2016" s="279" t="s">
        <v>394</v>
      </c>
      <c r="AF2016" s="276">
        <f>IFERROR(VLOOKUP(A2016,'[1]قوائم الترجمة'!AC$2:AD$2397,1,0),"م")</f>
        <v>120649</v>
      </c>
      <c r="AG2016" s="245"/>
      <c r="AH2016" s="246"/>
      <c r="AI2016" s="246"/>
      <c r="AJ2016" s="246"/>
      <c r="AL2016" s="267"/>
      <c r="AM2016" s="235"/>
      <c r="AO2016" s="247"/>
      <c r="AU2016" s="234"/>
    </row>
    <row r="2017" spans="1:47" ht="21" x14ac:dyDescent="0.4">
      <c r="A2017" s="278">
        <v>120651</v>
      </c>
      <c r="B2017" s="279" t="s">
        <v>4486</v>
      </c>
      <c r="C2017" s="279" t="s">
        <v>1251</v>
      </c>
      <c r="D2017" s="279" t="s">
        <v>256</v>
      </c>
      <c r="E2017" s="279" t="s">
        <v>5660</v>
      </c>
      <c r="F2017" s="279" t="s">
        <v>9319</v>
      </c>
      <c r="G2017" s="279" t="s">
        <v>402</v>
      </c>
      <c r="H2017" s="279" t="s">
        <v>425</v>
      </c>
      <c r="I2017" s="279" t="s">
        <v>61</v>
      </c>
      <c r="J2017" s="279" t="s">
        <v>403</v>
      </c>
      <c r="K2017" s="321">
        <v>2013</v>
      </c>
      <c r="L2017" s="279" t="s">
        <v>402</v>
      </c>
      <c r="M2017" s="279" t="s">
        <v>394</v>
      </c>
      <c r="N2017" s="279" t="s">
        <v>394</v>
      </c>
      <c r="O2017" s="279" t="s">
        <v>394</v>
      </c>
      <c r="P2017" s="315">
        <v>0</v>
      </c>
      <c r="Q2017" s="278"/>
      <c r="S2017" s="279" t="s">
        <v>394</v>
      </c>
      <c r="T2017" s="279" t="s">
        <v>394</v>
      </c>
      <c r="AC2017" s="279" t="s">
        <v>394</v>
      </c>
      <c r="AF2017" s="276">
        <f>IFERROR(VLOOKUP(A2017,'[1]قوائم الترجمة'!AC$2:AD$2397,1,0),"م")</f>
        <v>120651</v>
      </c>
      <c r="AG2017" s="232"/>
      <c r="AH2017" s="233"/>
      <c r="AI2017" s="233"/>
      <c r="AJ2017" s="233"/>
      <c r="AL2017" s="267"/>
      <c r="AM2017" s="235"/>
      <c r="AU2017" s="234"/>
    </row>
    <row r="2018" spans="1:47" ht="21" x14ac:dyDescent="0.4">
      <c r="A2018" s="278">
        <v>120654</v>
      </c>
      <c r="B2018" s="279" t="s">
        <v>5737</v>
      </c>
      <c r="C2018" s="279" t="s">
        <v>64</v>
      </c>
      <c r="D2018" s="279" t="s">
        <v>752</v>
      </c>
      <c r="E2018" s="279" t="s">
        <v>394</v>
      </c>
      <c r="F2018" s="303"/>
      <c r="G2018" s="303"/>
      <c r="H2018" s="279" t="s">
        <v>394</v>
      </c>
      <c r="I2018" s="279" t="s">
        <v>539</v>
      </c>
      <c r="J2018" s="279" t="s">
        <v>394</v>
      </c>
      <c r="K2018" s="279" t="s">
        <v>394</v>
      </c>
      <c r="L2018" s="279" t="s">
        <v>394</v>
      </c>
      <c r="M2018" s="279" t="s">
        <v>394</v>
      </c>
      <c r="N2018" s="279" t="s">
        <v>394</v>
      </c>
      <c r="O2018" s="279" t="s">
        <v>394</v>
      </c>
      <c r="P2018" s="315">
        <v>0</v>
      </c>
      <c r="Q2018" s="279" t="s">
        <v>394</v>
      </c>
      <c r="R2018" s="315" t="s">
        <v>394</v>
      </c>
      <c r="S2018" s="279" t="s">
        <v>394</v>
      </c>
      <c r="T2018" s="279" t="s">
        <v>394</v>
      </c>
      <c r="U2018" s="315" t="s">
        <v>394</v>
      </c>
      <c r="V2018" s="315" t="s">
        <v>394</v>
      </c>
      <c r="W2018" s="315" t="s">
        <v>394</v>
      </c>
      <c r="X2018" s="315" t="s">
        <v>394</v>
      </c>
      <c r="Y2018" s="281"/>
      <c r="Z2018" s="315" t="s">
        <v>394</v>
      </c>
      <c r="AA2018" s="315" t="s">
        <v>394</v>
      </c>
      <c r="AB2018" s="281"/>
      <c r="AC2018" s="279" t="s">
        <v>855</v>
      </c>
      <c r="AF2018" s="276" t="str">
        <f>IFERROR(VLOOKUP(A2018,'[1]قوائم الترجمة'!AC$2:AD$2397,1,0),"م")</f>
        <v>م</v>
      </c>
      <c r="AG2018" s="232"/>
      <c r="AH2018" s="233"/>
      <c r="AI2018" s="233"/>
      <c r="AJ2018" s="233"/>
      <c r="AL2018" s="267"/>
      <c r="AM2018" s="235"/>
      <c r="AO2018" s="236"/>
      <c r="AU2018" s="234"/>
    </row>
    <row r="2019" spans="1:47" ht="21" x14ac:dyDescent="0.4">
      <c r="A2019" s="275">
        <v>120655</v>
      </c>
      <c r="B2019" s="276" t="s">
        <v>4485</v>
      </c>
      <c r="C2019" s="276" t="s">
        <v>142</v>
      </c>
      <c r="D2019" s="276" t="s">
        <v>475</v>
      </c>
      <c r="E2019" s="276" t="s">
        <v>423</v>
      </c>
      <c r="F2019" s="276" t="s">
        <v>8511</v>
      </c>
      <c r="G2019" s="276" t="s">
        <v>8512</v>
      </c>
      <c r="H2019" s="276" t="s">
        <v>425</v>
      </c>
      <c r="I2019" s="276" t="s">
        <v>61</v>
      </c>
      <c r="J2019" s="276" t="s">
        <v>7215</v>
      </c>
      <c r="K2019" s="323">
        <v>0</v>
      </c>
      <c r="L2019" s="276" t="s">
        <v>7215</v>
      </c>
      <c r="M2019" s="303"/>
      <c r="N2019" s="276" t="s">
        <v>394</v>
      </c>
      <c r="O2019" s="276" t="s">
        <v>394</v>
      </c>
      <c r="P2019" s="315">
        <v>0</v>
      </c>
      <c r="Q2019" s="303"/>
      <c r="R2019" s="317" t="s">
        <v>394</v>
      </c>
      <c r="S2019" s="276" t="s">
        <v>394</v>
      </c>
      <c r="T2019" s="303"/>
      <c r="AC2019" s="276" t="s">
        <v>394</v>
      </c>
      <c r="AF2019" s="276">
        <f>IFERROR(VLOOKUP(A2019,'[1]قوائم الترجمة'!AC$2:AD$2397,1,0),"م")</f>
        <v>120655</v>
      </c>
      <c r="AG2019" s="232"/>
      <c r="AH2019" s="233"/>
      <c r="AI2019" s="233"/>
      <c r="AJ2019" s="233"/>
      <c r="AL2019" s="267"/>
      <c r="AM2019" s="235"/>
      <c r="AO2019" s="236"/>
      <c r="AU2019" s="234"/>
    </row>
    <row r="2020" spans="1:47" ht="21" x14ac:dyDescent="0.4">
      <c r="A2020" s="278">
        <v>120656</v>
      </c>
      <c r="B2020" s="279" t="s">
        <v>4484</v>
      </c>
      <c r="C2020" s="279" t="s">
        <v>753</v>
      </c>
      <c r="D2020" s="279" t="s">
        <v>352</v>
      </c>
      <c r="E2020" s="279" t="s">
        <v>394</v>
      </c>
      <c r="F2020" s="303"/>
      <c r="G2020" s="303"/>
      <c r="H2020" s="279" t="s">
        <v>394</v>
      </c>
      <c r="I2020" s="279" t="s">
        <v>540</v>
      </c>
      <c r="J2020" s="279" t="s">
        <v>394</v>
      </c>
      <c r="K2020" s="279" t="s">
        <v>394</v>
      </c>
      <c r="L2020" s="279" t="s">
        <v>394</v>
      </c>
      <c r="M2020" s="279" t="s">
        <v>394</v>
      </c>
      <c r="N2020" s="279" t="s">
        <v>394</v>
      </c>
      <c r="O2020" s="279" t="s">
        <v>394</v>
      </c>
      <c r="P2020" s="315">
        <v>0</v>
      </c>
      <c r="Q2020" s="279" t="s">
        <v>394</v>
      </c>
      <c r="R2020" s="315" t="s">
        <v>394</v>
      </c>
      <c r="S2020" s="279" t="s">
        <v>394</v>
      </c>
      <c r="T2020" s="279" t="s">
        <v>394</v>
      </c>
      <c r="U2020" s="315" t="s">
        <v>394</v>
      </c>
      <c r="V2020" s="315" t="s">
        <v>394</v>
      </c>
      <c r="W2020" s="315" t="s">
        <v>394</v>
      </c>
      <c r="X2020" s="315" t="s">
        <v>394</v>
      </c>
      <c r="Y2020" s="281"/>
      <c r="Z2020" s="315" t="s">
        <v>394</v>
      </c>
      <c r="AA2020" s="315" t="s">
        <v>394</v>
      </c>
      <c r="AB2020" s="281"/>
      <c r="AC2020" s="279" t="s">
        <v>855</v>
      </c>
      <c r="AF2020" s="276" t="str">
        <f>IFERROR(VLOOKUP(A2020,'[1]قوائم الترجمة'!AC$2:AD$2397,1,0),"م")</f>
        <v>م</v>
      </c>
      <c r="AG2020" s="232"/>
      <c r="AH2020" s="233"/>
      <c r="AI2020" s="233"/>
      <c r="AJ2020" s="233"/>
      <c r="AL2020" s="267"/>
      <c r="AM2020" s="235"/>
      <c r="AO2020" s="236"/>
      <c r="AU2020" s="234"/>
    </row>
    <row r="2021" spans="1:47" ht="21" x14ac:dyDescent="0.4">
      <c r="A2021" s="278">
        <v>120659</v>
      </c>
      <c r="B2021" s="279" t="s">
        <v>5934</v>
      </c>
      <c r="C2021" s="279" t="s">
        <v>550</v>
      </c>
      <c r="D2021" s="279" t="s">
        <v>5935</v>
      </c>
      <c r="E2021" s="279" t="s">
        <v>394</v>
      </c>
      <c r="F2021" s="303"/>
      <c r="G2021" s="303"/>
      <c r="H2021" s="279" t="s">
        <v>394</v>
      </c>
      <c r="I2021" s="279" t="s">
        <v>540</v>
      </c>
      <c r="J2021" s="279" t="s">
        <v>394</v>
      </c>
      <c r="K2021" s="279" t="s">
        <v>394</v>
      </c>
      <c r="L2021" s="279" t="s">
        <v>394</v>
      </c>
      <c r="M2021" s="279" t="s">
        <v>394</v>
      </c>
      <c r="N2021" s="279" t="s">
        <v>394</v>
      </c>
      <c r="O2021" s="279" t="s">
        <v>394</v>
      </c>
      <c r="P2021" s="315">
        <v>0</v>
      </c>
      <c r="Q2021" s="279" t="s">
        <v>394</v>
      </c>
      <c r="R2021" s="315" t="s">
        <v>394</v>
      </c>
      <c r="S2021" s="279" t="s">
        <v>394</v>
      </c>
      <c r="T2021" s="279" t="s">
        <v>394</v>
      </c>
      <c r="U2021" s="315" t="s">
        <v>394</v>
      </c>
      <c r="V2021" s="315" t="s">
        <v>394</v>
      </c>
      <c r="W2021" s="315" t="s">
        <v>394</v>
      </c>
      <c r="X2021" s="315" t="s">
        <v>394</v>
      </c>
      <c r="Y2021" s="281"/>
      <c r="Z2021" s="315" t="s">
        <v>394</v>
      </c>
      <c r="AA2021" s="315" t="s">
        <v>394</v>
      </c>
      <c r="AB2021" s="281"/>
      <c r="AC2021" s="279" t="s">
        <v>855</v>
      </c>
      <c r="AF2021" s="276" t="str">
        <f>IFERROR(VLOOKUP(A2021,'[1]قوائم الترجمة'!AC$2:AD$2397,1,0),"م")</f>
        <v>م</v>
      </c>
      <c r="AG2021" s="232"/>
      <c r="AH2021" s="233"/>
      <c r="AI2021" s="233"/>
      <c r="AJ2021" s="233"/>
      <c r="AL2021" s="267"/>
      <c r="AM2021" s="235"/>
      <c r="AU2021" s="234"/>
    </row>
    <row r="2022" spans="1:47" ht="21" x14ac:dyDescent="0.4">
      <c r="A2022" s="275">
        <v>120660</v>
      </c>
      <c r="B2022" s="276" t="s">
        <v>4482</v>
      </c>
      <c r="C2022" s="276" t="s">
        <v>550</v>
      </c>
      <c r="D2022" s="276" t="s">
        <v>4483</v>
      </c>
      <c r="E2022" s="276" t="s">
        <v>423</v>
      </c>
      <c r="F2022" s="276" t="s">
        <v>8378</v>
      </c>
      <c r="G2022" s="276" t="s">
        <v>8379</v>
      </c>
      <c r="H2022" s="276" t="s">
        <v>8389</v>
      </c>
      <c r="I2022" s="276" t="s">
        <v>541</v>
      </c>
      <c r="J2022" s="276" t="s">
        <v>403</v>
      </c>
      <c r="K2022" s="277">
        <v>2017</v>
      </c>
      <c r="L2022" s="276" t="s">
        <v>404</v>
      </c>
      <c r="M2022" s="303"/>
      <c r="N2022" s="276" t="s">
        <v>394</v>
      </c>
      <c r="O2022" s="276" t="s">
        <v>394</v>
      </c>
      <c r="P2022" s="315">
        <v>0</v>
      </c>
      <c r="Q2022" s="303"/>
      <c r="R2022" s="317" t="s">
        <v>394</v>
      </c>
      <c r="S2022" s="276" t="s">
        <v>394</v>
      </c>
      <c r="T2022" s="303"/>
      <c r="AC2022" s="276" t="s">
        <v>394</v>
      </c>
      <c r="AF2022" s="276">
        <f>IFERROR(VLOOKUP(A2022,'[1]قوائم الترجمة'!AC$2:AD$2397,1,0),"م")</f>
        <v>120660</v>
      </c>
      <c r="AG2022" s="232"/>
      <c r="AH2022" s="233"/>
      <c r="AI2022" s="233"/>
      <c r="AJ2022" s="233"/>
      <c r="AL2022" s="267"/>
      <c r="AM2022" s="235"/>
      <c r="AO2022" s="236"/>
      <c r="AU2022" s="234"/>
    </row>
    <row r="2023" spans="1:47" ht="21" x14ac:dyDescent="0.4">
      <c r="A2023" s="278">
        <v>120661</v>
      </c>
      <c r="B2023" s="279" t="s">
        <v>6306</v>
      </c>
      <c r="C2023" s="279" t="s">
        <v>551</v>
      </c>
      <c r="D2023" s="279" t="s">
        <v>394</v>
      </c>
      <c r="E2023" s="279" t="s">
        <v>394</v>
      </c>
      <c r="F2023" s="303"/>
      <c r="G2023" s="303"/>
      <c r="H2023" s="279" t="s">
        <v>394</v>
      </c>
      <c r="I2023" s="279" t="s">
        <v>539</v>
      </c>
      <c r="J2023" s="279" t="s">
        <v>394</v>
      </c>
      <c r="K2023" s="279" t="s">
        <v>394</v>
      </c>
      <c r="L2023" s="279" t="s">
        <v>394</v>
      </c>
      <c r="M2023" s="279" t="s">
        <v>394</v>
      </c>
      <c r="N2023" s="279" t="s">
        <v>394</v>
      </c>
      <c r="O2023" s="279" t="s">
        <v>394</v>
      </c>
      <c r="P2023" s="315">
        <v>0</v>
      </c>
      <c r="Q2023" s="279" t="s">
        <v>394</v>
      </c>
      <c r="R2023" s="315" t="s">
        <v>394</v>
      </c>
      <c r="S2023" s="279" t="s">
        <v>394</v>
      </c>
      <c r="T2023" s="279" t="s">
        <v>394</v>
      </c>
      <c r="U2023" s="315" t="s">
        <v>394</v>
      </c>
      <c r="V2023" s="315" t="s">
        <v>394</v>
      </c>
      <c r="W2023" s="315" t="s">
        <v>394</v>
      </c>
      <c r="X2023" s="315" t="s">
        <v>394</v>
      </c>
      <c r="Y2023" s="281"/>
      <c r="Z2023" s="315" t="s">
        <v>394</v>
      </c>
      <c r="AA2023" s="315" t="s">
        <v>394</v>
      </c>
      <c r="AB2023" s="281"/>
      <c r="AC2023" s="279" t="s">
        <v>855</v>
      </c>
      <c r="AF2023" s="276" t="str">
        <f>IFERROR(VLOOKUP(A2023,'[1]قوائم الترجمة'!AC$2:AD$2397,1,0),"م")</f>
        <v>م</v>
      </c>
      <c r="AG2023" s="232"/>
      <c r="AH2023" s="233"/>
      <c r="AI2023" s="233"/>
      <c r="AJ2023" s="233"/>
      <c r="AL2023" s="267"/>
      <c r="AM2023" s="235"/>
      <c r="AU2023" s="234"/>
    </row>
    <row r="2024" spans="1:47" ht="21" x14ac:dyDescent="0.4">
      <c r="A2024" s="278">
        <v>120662</v>
      </c>
      <c r="B2024" s="279" t="s">
        <v>4481</v>
      </c>
      <c r="C2024" s="279" t="s">
        <v>132</v>
      </c>
      <c r="D2024" s="279" t="s">
        <v>252</v>
      </c>
      <c r="E2024" s="279" t="s">
        <v>394</v>
      </c>
      <c r="F2024" s="303"/>
      <c r="G2024" s="303"/>
      <c r="H2024" s="279" t="s">
        <v>394</v>
      </c>
      <c r="I2024" s="279" t="s">
        <v>540</v>
      </c>
      <c r="J2024" s="279" t="s">
        <v>394</v>
      </c>
      <c r="K2024" s="279" t="s">
        <v>394</v>
      </c>
      <c r="L2024" s="279" t="s">
        <v>394</v>
      </c>
      <c r="M2024" s="279" t="s">
        <v>394</v>
      </c>
      <c r="N2024" s="279" t="s">
        <v>394</v>
      </c>
      <c r="O2024" s="279" t="s">
        <v>394</v>
      </c>
      <c r="P2024" s="315">
        <v>0</v>
      </c>
      <c r="Q2024" s="279" t="s">
        <v>394</v>
      </c>
      <c r="R2024" s="315" t="s">
        <v>394</v>
      </c>
      <c r="S2024" s="279" t="s">
        <v>394</v>
      </c>
      <c r="T2024" s="279" t="s">
        <v>394</v>
      </c>
      <c r="U2024" s="315" t="s">
        <v>394</v>
      </c>
      <c r="V2024" s="315" t="s">
        <v>394</v>
      </c>
      <c r="W2024" s="315" t="s">
        <v>394</v>
      </c>
      <c r="X2024" s="315" t="s">
        <v>394</v>
      </c>
      <c r="Y2024" s="281"/>
      <c r="Z2024" s="315" t="s">
        <v>394</v>
      </c>
      <c r="AA2024" s="315" t="s">
        <v>394</v>
      </c>
      <c r="AB2024" s="281"/>
      <c r="AC2024" s="279" t="s">
        <v>394</v>
      </c>
      <c r="AF2024" s="276" t="str">
        <f>IFERROR(VLOOKUP(A2024,'[1]قوائم الترجمة'!AC$2:AD$2397,1,0),"م")</f>
        <v>م</v>
      </c>
      <c r="AG2024" s="232"/>
      <c r="AH2024" s="233"/>
      <c r="AI2024" s="233"/>
      <c r="AJ2024" s="233"/>
      <c r="AL2024" s="267"/>
      <c r="AM2024" s="235"/>
      <c r="AO2024" s="236"/>
      <c r="AU2024" s="234"/>
    </row>
    <row r="2025" spans="1:47" ht="21" x14ac:dyDescent="0.4">
      <c r="A2025" s="278">
        <v>120664</v>
      </c>
      <c r="B2025" s="279" t="s">
        <v>9320</v>
      </c>
      <c r="C2025" s="279" t="s">
        <v>68</v>
      </c>
      <c r="D2025" s="279" t="s">
        <v>257</v>
      </c>
      <c r="E2025" s="279" t="s">
        <v>424</v>
      </c>
      <c r="F2025" s="279" t="s">
        <v>9321</v>
      </c>
      <c r="G2025" s="279" t="s">
        <v>402</v>
      </c>
      <c r="H2025" s="279" t="s">
        <v>425</v>
      </c>
      <c r="I2025" s="279" t="s">
        <v>61</v>
      </c>
      <c r="J2025" s="279" t="s">
        <v>403</v>
      </c>
      <c r="K2025" s="321">
        <v>2017</v>
      </c>
      <c r="L2025" s="279" t="s">
        <v>402</v>
      </c>
      <c r="M2025" s="279" t="s">
        <v>394</v>
      </c>
      <c r="N2025" s="279" t="s">
        <v>394</v>
      </c>
      <c r="O2025" s="279" t="s">
        <v>394</v>
      </c>
      <c r="P2025" s="315">
        <v>0</v>
      </c>
      <c r="Q2025" s="278"/>
      <c r="S2025" s="279" t="s">
        <v>394</v>
      </c>
      <c r="T2025" s="279" t="s">
        <v>394</v>
      </c>
      <c r="AC2025" s="279" t="s">
        <v>394</v>
      </c>
      <c r="AF2025" s="276">
        <f>IFERROR(VLOOKUP(A2025,'[1]قوائم الترجمة'!AC$2:AD$2397,1,0),"م")</f>
        <v>120664</v>
      </c>
      <c r="AG2025" s="232"/>
      <c r="AH2025" s="233"/>
      <c r="AI2025" s="233"/>
      <c r="AJ2025" s="233"/>
      <c r="AL2025" s="267"/>
      <c r="AM2025" s="235"/>
      <c r="AO2025" s="236"/>
      <c r="AU2025" s="234"/>
    </row>
    <row r="2026" spans="1:47" ht="21" x14ac:dyDescent="0.4">
      <c r="A2026" s="278">
        <v>120665</v>
      </c>
      <c r="B2026" s="279" t="s">
        <v>4480</v>
      </c>
      <c r="C2026" s="279" t="s">
        <v>1074</v>
      </c>
      <c r="D2026" s="279" t="s">
        <v>326</v>
      </c>
      <c r="E2026" s="279" t="s">
        <v>5660</v>
      </c>
      <c r="F2026" s="279" t="s">
        <v>9322</v>
      </c>
      <c r="G2026" s="279" t="s">
        <v>402</v>
      </c>
      <c r="H2026" s="279" t="s">
        <v>425</v>
      </c>
      <c r="I2026" s="279" t="s">
        <v>61</v>
      </c>
      <c r="J2026" s="279" t="s">
        <v>403</v>
      </c>
      <c r="K2026" s="280">
        <v>2017</v>
      </c>
      <c r="L2026" s="279" t="s">
        <v>402</v>
      </c>
      <c r="M2026" s="279" t="s">
        <v>394</v>
      </c>
      <c r="N2026" s="279"/>
      <c r="O2026" s="279" t="s">
        <v>394</v>
      </c>
      <c r="P2026" s="315">
        <v>0</v>
      </c>
      <c r="Q2026" s="278"/>
      <c r="S2026" s="279" t="s">
        <v>394</v>
      </c>
      <c r="T2026" s="279" t="s">
        <v>394</v>
      </c>
      <c r="AC2026" s="279" t="s">
        <v>394</v>
      </c>
      <c r="AF2026" s="276">
        <f>IFERROR(VLOOKUP(A2026,'[1]قوائم الترجمة'!AC$2:AD$2397,1,0),"م")</f>
        <v>120665</v>
      </c>
      <c r="AG2026" s="232"/>
      <c r="AH2026" s="233"/>
      <c r="AI2026" s="233"/>
      <c r="AJ2026" s="233"/>
      <c r="AL2026" s="267"/>
      <c r="AM2026" s="235"/>
      <c r="AO2026" s="236"/>
      <c r="AU2026" s="234"/>
    </row>
    <row r="2027" spans="1:47" ht="21" x14ac:dyDescent="0.4">
      <c r="A2027" s="278">
        <v>120666</v>
      </c>
      <c r="B2027" s="279" t="s">
        <v>4479</v>
      </c>
      <c r="C2027" s="279" t="s">
        <v>189</v>
      </c>
      <c r="D2027" s="279" t="s">
        <v>276</v>
      </c>
      <c r="E2027" s="279" t="s">
        <v>394</v>
      </c>
      <c r="F2027" s="303"/>
      <c r="G2027" s="303"/>
      <c r="H2027" s="279" t="s">
        <v>394</v>
      </c>
      <c r="I2027" s="279" t="s">
        <v>539</v>
      </c>
      <c r="J2027" s="279" t="s">
        <v>394</v>
      </c>
      <c r="K2027" s="279" t="s">
        <v>394</v>
      </c>
      <c r="L2027" s="279" t="s">
        <v>394</v>
      </c>
      <c r="M2027" s="279" t="s">
        <v>394</v>
      </c>
      <c r="N2027" s="279" t="s">
        <v>394</v>
      </c>
      <c r="O2027" s="279" t="s">
        <v>394</v>
      </c>
      <c r="P2027" s="315">
        <v>0</v>
      </c>
      <c r="Q2027" s="279" t="s">
        <v>394</v>
      </c>
      <c r="R2027" s="315" t="s">
        <v>394</v>
      </c>
      <c r="S2027" s="279" t="s">
        <v>394</v>
      </c>
      <c r="T2027" s="279" t="s">
        <v>394</v>
      </c>
      <c r="U2027" s="315" t="s">
        <v>394</v>
      </c>
      <c r="V2027" s="315" t="s">
        <v>394</v>
      </c>
      <c r="W2027" s="315" t="s">
        <v>394</v>
      </c>
      <c r="X2027" s="315" t="s">
        <v>394</v>
      </c>
      <c r="Y2027" s="281"/>
      <c r="Z2027" s="315" t="s">
        <v>394</v>
      </c>
      <c r="AA2027" s="315" t="s">
        <v>394</v>
      </c>
      <c r="AB2027" s="281"/>
      <c r="AC2027" s="279" t="s">
        <v>855</v>
      </c>
      <c r="AF2027" s="276" t="str">
        <f>IFERROR(VLOOKUP(A2027,'[1]قوائم الترجمة'!AC$2:AD$2397,1,0),"م")</f>
        <v>م</v>
      </c>
      <c r="AG2027" s="232"/>
      <c r="AH2027" s="233"/>
      <c r="AI2027" s="233"/>
      <c r="AJ2027" s="233"/>
      <c r="AL2027" s="267"/>
      <c r="AM2027" s="235"/>
      <c r="AU2027" s="234"/>
    </row>
    <row r="2028" spans="1:47" ht="21" x14ac:dyDescent="0.4">
      <c r="A2028" s="275">
        <v>120668</v>
      </c>
      <c r="B2028" s="276" t="s">
        <v>4477</v>
      </c>
      <c r="C2028" s="276" t="s">
        <v>175</v>
      </c>
      <c r="D2028" s="276" t="s">
        <v>4478</v>
      </c>
      <c r="E2028" s="276" t="s">
        <v>424</v>
      </c>
      <c r="F2028" s="276" t="s">
        <v>8513</v>
      </c>
      <c r="G2028" s="276" t="s">
        <v>402</v>
      </c>
      <c r="H2028" s="276" t="s">
        <v>425</v>
      </c>
      <c r="I2028" s="276" t="s">
        <v>541</v>
      </c>
      <c r="J2028" s="276" t="s">
        <v>403</v>
      </c>
      <c r="K2028" s="277">
        <v>2017</v>
      </c>
      <c r="L2028" s="276" t="s">
        <v>402</v>
      </c>
      <c r="M2028" s="303"/>
      <c r="N2028" s="276" t="s">
        <v>394</v>
      </c>
      <c r="O2028" s="276" t="s">
        <v>394</v>
      </c>
      <c r="P2028" s="315">
        <v>0</v>
      </c>
      <c r="Q2028" s="303"/>
      <c r="R2028" s="317" t="s">
        <v>394</v>
      </c>
      <c r="S2028" s="276" t="s">
        <v>394</v>
      </c>
      <c r="T2028" s="303"/>
      <c r="AC2028" s="276" t="s">
        <v>394</v>
      </c>
      <c r="AF2028" s="276">
        <f>IFERROR(VLOOKUP(A2028,'[1]قوائم الترجمة'!AC$2:AD$2397,1,0),"م")</f>
        <v>120668</v>
      </c>
      <c r="AG2028" s="232"/>
      <c r="AH2028" s="233"/>
      <c r="AI2028" s="233"/>
      <c r="AJ2028" s="233"/>
      <c r="AL2028" s="267"/>
      <c r="AM2028" s="235"/>
      <c r="AU2028" s="234"/>
    </row>
    <row r="2029" spans="1:47" ht="21" x14ac:dyDescent="0.4">
      <c r="A2029" s="278">
        <v>120669</v>
      </c>
      <c r="B2029" s="279" t="s">
        <v>5642</v>
      </c>
      <c r="C2029" s="279" t="s">
        <v>138</v>
      </c>
      <c r="D2029" s="279" t="s">
        <v>273</v>
      </c>
      <c r="E2029" s="279" t="s">
        <v>394</v>
      </c>
      <c r="F2029" s="303"/>
      <c r="G2029" s="303"/>
      <c r="H2029" s="279" t="s">
        <v>394</v>
      </c>
      <c r="I2029" s="279" t="s">
        <v>539</v>
      </c>
      <c r="J2029" s="279" t="s">
        <v>394</v>
      </c>
      <c r="K2029" s="279" t="s">
        <v>394</v>
      </c>
      <c r="L2029" s="279" t="s">
        <v>394</v>
      </c>
      <c r="M2029" s="279" t="s">
        <v>394</v>
      </c>
      <c r="N2029" s="279" t="s">
        <v>394</v>
      </c>
      <c r="O2029" s="279" t="s">
        <v>394</v>
      </c>
      <c r="P2029" s="315">
        <v>0</v>
      </c>
      <c r="Q2029" s="279" t="s">
        <v>394</v>
      </c>
      <c r="R2029" s="315" t="s">
        <v>394</v>
      </c>
      <c r="S2029" s="279" t="s">
        <v>394</v>
      </c>
      <c r="T2029" s="279" t="s">
        <v>394</v>
      </c>
      <c r="U2029" s="315" t="s">
        <v>394</v>
      </c>
      <c r="V2029" s="315" t="s">
        <v>394</v>
      </c>
      <c r="W2029" s="315" t="s">
        <v>394</v>
      </c>
      <c r="X2029" s="315" t="s">
        <v>394</v>
      </c>
      <c r="Y2029" s="281"/>
      <c r="Z2029" s="315" t="s">
        <v>394</v>
      </c>
      <c r="AA2029" s="315" t="s">
        <v>394</v>
      </c>
      <c r="AB2029" s="281"/>
      <c r="AC2029" s="279" t="s">
        <v>855</v>
      </c>
      <c r="AF2029" s="276" t="str">
        <f>IFERROR(VLOOKUP(A2029,'[1]قوائم الترجمة'!AC$2:AD$2397,1,0),"م")</f>
        <v>م</v>
      </c>
      <c r="AG2029" s="232"/>
      <c r="AH2029" s="233"/>
      <c r="AI2029" s="233"/>
      <c r="AJ2029" s="233"/>
      <c r="AL2029" s="267"/>
      <c r="AM2029" s="235"/>
      <c r="AO2029" s="236"/>
      <c r="AU2029" s="234"/>
    </row>
    <row r="2030" spans="1:47" ht="21" x14ac:dyDescent="0.4">
      <c r="A2030" s="278">
        <v>120680</v>
      </c>
      <c r="B2030" s="279" t="s">
        <v>4476</v>
      </c>
      <c r="C2030" s="279" t="s">
        <v>1199</v>
      </c>
      <c r="D2030" s="279" t="s">
        <v>1359</v>
      </c>
      <c r="E2030" s="279" t="s">
        <v>394</v>
      </c>
      <c r="F2030" s="303"/>
      <c r="G2030" s="303"/>
      <c r="H2030" s="279" t="s">
        <v>394</v>
      </c>
      <c r="I2030" s="279" t="s">
        <v>540</v>
      </c>
      <c r="J2030" s="279" t="s">
        <v>394</v>
      </c>
      <c r="K2030" s="279" t="s">
        <v>394</v>
      </c>
      <c r="L2030" s="279" t="s">
        <v>394</v>
      </c>
      <c r="M2030" s="279" t="s">
        <v>394</v>
      </c>
      <c r="N2030" s="279" t="s">
        <v>394</v>
      </c>
      <c r="O2030" s="279" t="s">
        <v>394</v>
      </c>
      <c r="P2030" s="315">
        <v>0</v>
      </c>
      <c r="Q2030" s="279" t="s">
        <v>394</v>
      </c>
      <c r="R2030" s="315" t="s">
        <v>394</v>
      </c>
      <c r="S2030" s="279" t="s">
        <v>394</v>
      </c>
      <c r="T2030" s="279" t="s">
        <v>394</v>
      </c>
      <c r="U2030" s="315" t="s">
        <v>394</v>
      </c>
      <c r="V2030" s="315" t="s">
        <v>394</v>
      </c>
      <c r="W2030" s="315" t="s">
        <v>394</v>
      </c>
      <c r="X2030" s="315" t="s">
        <v>394</v>
      </c>
      <c r="Y2030" s="281"/>
      <c r="Z2030" s="315" t="s">
        <v>394</v>
      </c>
      <c r="AA2030" s="315" t="s">
        <v>394</v>
      </c>
      <c r="AB2030" s="281"/>
      <c r="AC2030" s="279" t="s">
        <v>855</v>
      </c>
      <c r="AF2030" s="276" t="str">
        <f>IFERROR(VLOOKUP(A2030,'[1]قوائم الترجمة'!AC$2:AD$2397,1,0),"م")</f>
        <v>م</v>
      </c>
      <c r="AG2030" s="232"/>
      <c r="AH2030" s="233"/>
      <c r="AI2030" s="233"/>
      <c r="AJ2030" s="233"/>
      <c r="AL2030" s="267"/>
      <c r="AM2030" s="235"/>
      <c r="AO2030" s="236"/>
      <c r="AU2030" s="234"/>
    </row>
    <row r="2031" spans="1:47" ht="21" x14ac:dyDescent="0.4">
      <c r="A2031" s="278">
        <v>120681</v>
      </c>
      <c r="B2031" s="279" t="s">
        <v>7553</v>
      </c>
      <c r="C2031" s="279" t="s">
        <v>93</v>
      </c>
      <c r="D2031" s="279" t="s">
        <v>276</v>
      </c>
      <c r="E2031" s="279" t="s">
        <v>394</v>
      </c>
      <c r="F2031" s="303"/>
      <c r="G2031" s="303"/>
      <c r="H2031" s="279" t="s">
        <v>394</v>
      </c>
      <c r="I2031" s="279" t="s">
        <v>539</v>
      </c>
      <c r="J2031" s="279" t="s">
        <v>394</v>
      </c>
      <c r="K2031" s="279" t="s">
        <v>394</v>
      </c>
      <c r="L2031" s="279" t="s">
        <v>394</v>
      </c>
      <c r="M2031" s="279" t="s">
        <v>394</v>
      </c>
      <c r="N2031" s="279" t="s">
        <v>394</v>
      </c>
      <c r="O2031" s="279" t="s">
        <v>394</v>
      </c>
      <c r="P2031" s="315">
        <v>0</v>
      </c>
      <c r="Q2031" s="279" t="s">
        <v>394</v>
      </c>
      <c r="R2031" s="315" t="s">
        <v>394</v>
      </c>
      <c r="S2031" s="279" t="s">
        <v>394</v>
      </c>
      <c r="T2031" s="279" t="s">
        <v>394</v>
      </c>
      <c r="U2031" s="315" t="s">
        <v>394</v>
      </c>
      <c r="V2031" s="315" t="s">
        <v>394</v>
      </c>
      <c r="W2031" s="315" t="s">
        <v>394</v>
      </c>
      <c r="X2031" s="315" t="s">
        <v>394</v>
      </c>
      <c r="Y2031" s="281"/>
      <c r="Z2031" s="315" t="s">
        <v>394</v>
      </c>
      <c r="AA2031" s="315" t="s">
        <v>394</v>
      </c>
      <c r="AB2031" s="281"/>
      <c r="AC2031" s="279" t="s">
        <v>855</v>
      </c>
      <c r="AF2031" s="276" t="str">
        <f>IFERROR(VLOOKUP(A2031,'[1]قوائم الترجمة'!AC$2:AD$2397,1,0),"م")</f>
        <v>م</v>
      </c>
      <c r="AG2031" s="232"/>
      <c r="AH2031" s="233"/>
      <c r="AI2031" s="233"/>
      <c r="AJ2031" s="233"/>
      <c r="AL2031" s="267"/>
      <c r="AM2031" s="235"/>
      <c r="AO2031" s="236"/>
      <c r="AU2031" s="234"/>
    </row>
    <row r="2032" spans="1:47" ht="21" x14ac:dyDescent="0.4">
      <c r="A2032" s="278">
        <v>120683</v>
      </c>
      <c r="B2032" s="279" t="s">
        <v>4475</v>
      </c>
      <c r="C2032" s="279" t="s">
        <v>64</v>
      </c>
      <c r="D2032" s="279" t="s">
        <v>286</v>
      </c>
      <c r="E2032" s="279" t="s">
        <v>394</v>
      </c>
      <c r="F2032" s="303"/>
      <c r="G2032" s="303"/>
      <c r="H2032" s="279" t="s">
        <v>394</v>
      </c>
      <c r="I2032" s="279" t="s">
        <v>540</v>
      </c>
      <c r="J2032" s="279" t="s">
        <v>394</v>
      </c>
      <c r="K2032" s="279" t="s">
        <v>394</v>
      </c>
      <c r="L2032" s="279" t="s">
        <v>394</v>
      </c>
      <c r="M2032" s="279" t="s">
        <v>394</v>
      </c>
      <c r="N2032" s="279" t="s">
        <v>394</v>
      </c>
      <c r="O2032" s="279" t="s">
        <v>394</v>
      </c>
      <c r="P2032" s="315">
        <v>0</v>
      </c>
      <c r="Q2032" s="279" t="s">
        <v>394</v>
      </c>
      <c r="R2032" s="315" t="s">
        <v>394</v>
      </c>
      <c r="S2032" s="279" t="s">
        <v>394</v>
      </c>
      <c r="T2032" s="279" t="s">
        <v>394</v>
      </c>
      <c r="U2032" s="315" t="s">
        <v>394</v>
      </c>
      <c r="V2032" s="315" t="s">
        <v>394</v>
      </c>
      <c r="W2032" s="315" t="s">
        <v>394</v>
      </c>
      <c r="X2032" s="315" t="s">
        <v>394</v>
      </c>
      <c r="Y2032" s="281"/>
      <c r="Z2032" s="315" t="s">
        <v>394</v>
      </c>
      <c r="AA2032" s="315" t="s">
        <v>394</v>
      </c>
      <c r="AB2032" s="281"/>
      <c r="AC2032" s="279" t="s">
        <v>855</v>
      </c>
      <c r="AF2032" s="276" t="str">
        <f>IFERROR(VLOOKUP(A2032,'[1]قوائم الترجمة'!AC$2:AD$2397,1,0),"م")</f>
        <v>م</v>
      </c>
      <c r="AG2032" s="232"/>
      <c r="AH2032" s="233"/>
      <c r="AI2032" s="233"/>
      <c r="AJ2032" s="233"/>
      <c r="AL2032" s="267"/>
      <c r="AM2032" s="235"/>
      <c r="AO2032" s="236"/>
      <c r="AU2032" s="234"/>
    </row>
    <row r="2033" spans="1:47" ht="21" x14ac:dyDescent="0.4">
      <c r="A2033" s="278">
        <v>120684</v>
      </c>
      <c r="B2033" s="279" t="s">
        <v>4474</v>
      </c>
      <c r="C2033" s="279" t="s">
        <v>687</v>
      </c>
      <c r="D2033" s="279" t="s">
        <v>331</v>
      </c>
      <c r="E2033" s="279" t="s">
        <v>394</v>
      </c>
      <c r="F2033" s="303"/>
      <c r="G2033" s="303"/>
      <c r="H2033" s="279" t="s">
        <v>394</v>
      </c>
      <c r="I2033" s="279" t="s">
        <v>538</v>
      </c>
      <c r="J2033" s="279" t="s">
        <v>394</v>
      </c>
      <c r="K2033" s="315" t="s">
        <v>394</v>
      </c>
      <c r="L2033" s="279" t="s">
        <v>394</v>
      </c>
      <c r="M2033" s="279" t="s">
        <v>394</v>
      </c>
      <c r="N2033" s="279" t="s">
        <v>394</v>
      </c>
      <c r="O2033" s="279" t="s">
        <v>394</v>
      </c>
      <c r="P2033" s="315">
        <v>0</v>
      </c>
      <c r="Q2033" s="279" t="s">
        <v>394</v>
      </c>
      <c r="R2033" s="315" t="s">
        <v>394</v>
      </c>
      <c r="S2033" s="279" t="s">
        <v>394</v>
      </c>
      <c r="T2033" s="279" t="s">
        <v>394</v>
      </c>
      <c r="U2033" s="315" t="s">
        <v>394</v>
      </c>
      <c r="V2033" s="315" t="s">
        <v>394</v>
      </c>
      <c r="W2033" s="315" t="s">
        <v>394</v>
      </c>
      <c r="X2033" s="315" t="s">
        <v>394</v>
      </c>
      <c r="Y2033" s="281"/>
      <c r="Z2033" s="315" t="s">
        <v>394</v>
      </c>
      <c r="AA2033" s="315" t="s">
        <v>394</v>
      </c>
      <c r="AB2033" s="281"/>
      <c r="AC2033" s="279" t="s">
        <v>855</v>
      </c>
      <c r="AF2033" s="276" t="str">
        <f>IFERROR(VLOOKUP(A2033,'[1]قوائم الترجمة'!AC$2:AD$2397,1,0),"م")</f>
        <v>م</v>
      </c>
      <c r="AG2033" s="232"/>
      <c r="AH2033" s="233"/>
      <c r="AI2033" s="233"/>
      <c r="AJ2033" s="233"/>
      <c r="AL2033" s="267"/>
      <c r="AM2033" s="235"/>
      <c r="AO2033" s="236"/>
      <c r="AU2033" s="234"/>
    </row>
    <row r="2034" spans="1:47" ht="21" x14ac:dyDescent="0.4">
      <c r="A2034" s="278">
        <v>120685</v>
      </c>
      <c r="B2034" s="279" t="s">
        <v>6922</v>
      </c>
      <c r="C2034" s="279" t="s">
        <v>121</v>
      </c>
      <c r="D2034" s="279" t="s">
        <v>259</v>
      </c>
      <c r="E2034" s="279" t="s">
        <v>394</v>
      </c>
      <c r="F2034" s="303"/>
      <c r="G2034" s="303"/>
      <c r="H2034" s="279" t="s">
        <v>394</v>
      </c>
      <c r="I2034" s="279" t="s">
        <v>539</v>
      </c>
      <c r="J2034" s="279" t="s">
        <v>394</v>
      </c>
      <c r="K2034" s="279" t="s">
        <v>394</v>
      </c>
      <c r="L2034" s="279" t="s">
        <v>394</v>
      </c>
      <c r="M2034" s="279" t="s">
        <v>394</v>
      </c>
      <c r="N2034" s="279" t="s">
        <v>394</v>
      </c>
      <c r="O2034" s="279" t="s">
        <v>394</v>
      </c>
      <c r="P2034" s="315">
        <v>0</v>
      </c>
      <c r="Q2034" s="279" t="s">
        <v>394</v>
      </c>
      <c r="R2034" s="315" t="s">
        <v>394</v>
      </c>
      <c r="S2034" s="279" t="s">
        <v>394</v>
      </c>
      <c r="T2034" s="279" t="s">
        <v>394</v>
      </c>
      <c r="U2034" s="315" t="s">
        <v>394</v>
      </c>
      <c r="V2034" s="315" t="s">
        <v>394</v>
      </c>
      <c r="W2034" s="315" t="s">
        <v>394</v>
      </c>
      <c r="X2034" s="315" t="s">
        <v>394</v>
      </c>
      <c r="Y2034" s="281"/>
      <c r="Z2034" s="315" t="s">
        <v>394</v>
      </c>
      <c r="AA2034" s="315" t="s">
        <v>394</v>
      </c>
      <c r="AB2034" s="281"/>
      <c r="AC2034" s="279" t="s">
        <v>855</v>
      </c>
      <c r="AF2034" s="276" t="str">
        <f>IFERROR(VLOOKUP(A2034,'[1]قوائم الترجمة'!AC$2:AD$2397,1,0),"م")</f>
        <v>م</v>
      </c>
      <c r="AG2034" s="232"/>
      <c r="AH2034" s="233"/>
      <c r="AI2034" s="233"/>
      <c r="AJ2034" s="233"/>
      <c r="AL2034" s="267"/>
      <c r="AM2034" s="235"/>
      <c r="AO2034" s="236"/>
      <c r="AU2034" s="234"/>
    </row>
    <row r="2035" spans="1:47" ht="21" x14ac:dyDescent="0.4">
      <c r="A2035" s="275">
        <v>120689</v>
      </c>
      <c r="B2035" s="276" t="s">
        <v>4473</v>
      </c>
      <c r="C2035" s="276" t="s">
        <v>153</v>
      </c>
      <c r="D2035" s="276" t="s">
        <v>325</v>
      </c>
      <c r="E2035" s="276" t="s">
        <v>424</v>
      </c>
      <c r="F2035" s="276" t="s">
        <v>8514</v>
      </c>
      <c r="G2035" s="276" t="s">
        <v>402</v>
      </c>
      <c r="H2035" s="276" t="s">
        <v>425</v>
      </c>
      <c r="I2035" s="276" t="s">
        <v>540</v>
      </c>
      <c r="J2035" s="276" t="s">
        <v>403</v>
      </c>
      <c r="K2035" s="277">
        <v>2017</v>
      </c>
      <c r="L2035" s="276" t="s">
        <v>402</v>
      </c>
      <c r="M2035" s="303"/>
      <c r="N2035" s="276" t="s">
        <v>394</v>
      </c>
      <c r="O2035" s="276" t="s">
        <v>394</v>
      </c>
      <c r="P2035" s="315">
        <v>0</v>
      </c>
      <c r="Q2035" s="303"/>
      <c r="R2035" s="317" t="s">
        <v>394</v>
      </c>
      <c r="S2035" s="276" t="s">
        <v>394</v>
      </c>
      <c r="T2035" s="303"/>
      <c r="AC2035" s="276" t="s">
        <v>855</v>
      </c>
      <c r="AF2035" s="276">
        <f>IFERROR(VLOOKUP(A2035,'[1]قوائم الترجمة'!AC$2:AD$2397,1,0),"م")</f>
        <v>120689</v>
      </c>
      <c r="AG2035" s="232"/>
      <c r="AH2035" s="233"/>
      <c r="AI2035" s="233"/>
      <c r="AJ2035" s="233"/>
      <c r="AL2035" s="267"/>
      <c r="AM2035" s="235"/>
      <c r="AU2035" s="234"/>
    </row>
    <row r="2036" spans="1:47" ht="21" x14ac:dyDescent="0.4">
      <c r="A2036" s="278">
        <v>120691</v>
      </c>
      <c r="B2036" s="279" t="s">
        <v>4472</v>
      </c>
      <c r="C2036" s="279" t="s">
        <v>109</v>
      </c>
      <c r="D2036" s="279" t="s">
        <v>311</v>
      </c>
      <c r="E2036" s="279" t="s">
        <v>394</v>
      </c>
      <c r="F2036" s="303"/>
      <c r="G2036" s="303"/>
      <c r="H2036" s="279" t="s">
        <v>394</v>
      </c>
      <c r="I2036" s="279" t="s">
        <v>61</v>
      </c>
      <c r="J2036" s="279" t="s">
        <v>394</v>
      </c>
      <c r="K2036" s="279" t="s">
        <v>394</v>
      </c>
      <c r="L2036" s="279" t="s">
        <v>394</v>
      </c>
      <c r="M2036" s="279" t="s">
        <v>394</v>
      </c>
      <c r="N2036" s="279" t="s">
        <v>394</v>
      </c>
      <c r="O2036" s="279" t="s">
        <v>394</v>
      </c>
      <c r="P2036" s="315">
        <v>0</v>
      </c>
      <c r="Q2036" s="279" t="s">
        <v>394</v>
      </c>
      <c r="R2036" s="315" t="s">
        <v>394</v>
      </c>
      <c r="S2036" s="279" t="s">
        <v>394</v>
      </c>
      <c r="T2036" s="279" t="s">
        <v>394</v>
      </c>
      <c r="U2036" s="315" t="s">
        <v>394</v>
      </c>
      <c r="V2036" s="315" t="s">
        <v>394</v>
      </c>
      <c r="W2036" s="315" t="s">
        <v>394</v>
      </c>
      <c r="X2036" s="315" t="s">
        <v>394</v>
      </c>
      <c r="Y2036" s="281"/>
      <c r="Z2036" s="315" t="s">
        <v>394</v>
      </c>
      <c r="AA2036" s="315" t="s">
        <v>394</v>
      </c>
      <c r="AB2036" s="281"/>
      <c r="AC2036" s="279" t="s">
        <v>855</v>
      </c>
      <c r="AF2036" s="276" t="str">
        <f>IFERROR(VLOOKUP(A2036,'[1]قوائم الترجمة'!AC$2:AD$2397,1,0),"م")</f>
        <v>م</v>
      </c>
      <c r="AG2036" s="232"/>
      <c r="AH2036" s="233"/>
      <c r="AI2036" s="233"/>
      <c r="AJ2036" s="233"/>
      <c r="AL2036" s="267"/>
      <c r="AM2036" s="235"/>
      <c r="AO2036" s="236"/>
      <c r="AU2036" s="234"/>
    </row>
    <row r="2037" spans="1:47" ht="21" x14ac:dyDescent="0.4">
      <c r="A2037" s="278">
        <v>120696</v>
      </c>
      <c r="B2037" s="279" t="s">
        <v>4471</v>
      </c>
      <c r="C2037" s="279" t="s">
        <v>97</v>
      </c>
      <c r="D2037" s="279" t="s">
        <v>239</v>
      </c>
      <c r="E2037" s="279" t="s">
        <v>424</v>
      </c>
      <c r="F2037" s="279" t="s">
        <v>9323</v>
      </c>
      <c r="G2037" s="279" t="s">
        <v>8114</v>
      </c>
      <c r="H2037" s="279" t="s">
        <v>425</v>
      </c>
      <c r="I2037" s="279" t="s">
        <v>61</v>
      </c>
      <c r="J2037" s="279" t="s">
        <v>403</v>
      </c>
      <c r="K2037" s="280">
        <v>2002</v>
      </c>
      <c r="L2037" s="279" t="s">
        <v>404</v>
      </c>
      <c r="M2037" s="279" t="s">
        <v>394</v>
      </c>
      <c r="N2037" s="279" t="s">
        <v>394</v>
      </c>
      <c r="O2037" s="279" t="s">
        <v>394</v>
      </c>
      <c r="P2037" s="315">
        <v>0</v>
      </c>
      <c r="Q2037" s="278"/>
      <c r="S2037" s="279" t="s">
        <v>394</v>
      </c>
      <c r="T2037" s="279" t="s">
        <v>394</v>
      </c>
      <c r="AC2037" s="279" t="s">
        <v>394</v>
      </c>
      <c r="AF2037" s="276">
        <f>IFERROR(VLOOKUP(A2037,'[1]قوائم الترجمة'!AC$2:AD$2397,1,0),"م")</f>
        <v>120696</v>
      </c>
      <c r="AG2037" s="232"/>
      <c r="AH2037" s="233"/>
      <c r="AI2037" s="233"/>
      <c r="AJ2037" s="233"/>
      <c r="AL2037" s="267"/>
      <c r="AM2037" s="235"/>
      <c r="AO2037" s="236"/>
      <c r="AU2037" s="234"/>
    </row>
    <row r="2038" spans="1:47" ht="21" x14ac:dyDescent="0.4">
      <c r="A2038" s="278">
        <v>120697</v>
      </c>
      <c r="B2038" s="279" t="s">
        <v>1344</v>
      </c>
      <c r="C2038" s="279" t="s">
        <v>1016</v>
      </c>
      <c r="D2038" s="279" t="s">
        <v>534</v>
      </c>
      <c r="E2038" s="279" t="s">
        <v>5660</v>
      </c>
      <c r="F2038" s="279" t="s">
        <v>9324</v>
      </c>
      <c r="G2038" s="279" t="s">
        <v>8178</v>
      </c>
      <c r="H2038" s="279" t="s">
        <v>425</v>
      </c>
      <c r="I2038" s="279" t="s">
        <v>538</v>
      </c>
      <c r="J2038" s="279" t="s">
        <v>403</v>
      </c>
      <c r="K2038" s="280">
        <v>2002</v>
      </c>
      <c r="L2038" s="279" t="s">
        <v>404</v>
      </c>
      <c r="M2038" s="279" t="s">
        <v>394</v>
      </c>
      <c r="N2038" s="279" t="s">
        <v>394</v>
      </c>
      <c r="O2038" s="279" t="s">
        <v>394</v>
      </c>
      <c r="P2038" s="315">
        <v>0</v>
      </c>
      <c r="Q2038" s="278"/>
      <c r="S2038" s="279" t="s">
        <v>394</v>
      </c>
      <c r="T2038" s="279" t="s">
        <v>394</v>
      </c>
      <c r="AC2038" s="279" t="s">
        <v>855</v>
      </c>
      <c r="AF2038" s="276">
        <f>IFERROR(VLOOKUP(A2038,'[1]قوائم الترجمة'!AC$2:AD$2397,1,0),"م")</f>
        <v>120697</v>
      </c>
      <c r="AG2038" s="232"/>
      <c r="AH2038" s="233"/>
      <c r="AI2038" s="233"/>
      <c r="AJ2038" s="233"/>
      <c r="AL2038" s="267"/>
      <c r="AM2038" s="235"/>
      <c r="AU2038" s="234"/>
    </row>
    <row r="2039" spans="1:47" ht="21" x14ac:dyDescent="0.4">
      <c r="A2039" s="278">
        <v>120698</v>
      </c>
      <c r="B2039" s="279" t="s">
        <v>4470</v>
      </c>
      <c r="C2039" s="279" t="s">
        <v>120</v>
      </c>
      <c r="D2039" s="279" t="s">
        <v>338</v>
      </c>
      <c r="E2039" s="279" t="s">
        <v>424</v>
      </c>
      <c r="F2039" s="279" t="s">
        <v>9325</v>
      </c>
      <c r="G2039" s="279" t="s">
        <v>8255</v>
      </c>
      <c r="H2039" s="279" t="s">
        <v>425</v>
      </c>
      <c r="I2039" s="279" t="s">
        <v>61</v>
      </c>
      <c r="J2039" s="279" t="s">
        <v>403</v>
      </c>
      <c r="K2039" s="321">
        <v>2000</v>
      </c>
      <c r="L2039" s="279" t="s">
        <v>404</v>
      </c>
      <c r="M2039" s="279" t="s">
        <v>394</v>
      </c>
      <c r="N2039" s="279"/>
      <c r="O2039" s="279" t="s">
        <v>394</v>
      </c>
      <c r="P2039" s="315">
        <v>0</v>
      </c>
      <c r="Q2039" s="278"/>
      <c r="S2039" s="279" t="s">
        <v>394</v>
      </c>
      <c r="T2039" s="279" t="s">
        <v>394</v>
      </c>
      <c r="AC2039" s="279" t="s">
        <v>394</v>
      </c>
      <c r="AF2039" s="276">
        <f>IFERROR(VLOOKUP(A2039,'[1]قوائم الترجمة'!AC$2:AD$2397,1,0),"م")</f>
        <v>120698</v>
      </c>
      <c r="AG2039" s="232"/>
      <c r="AH2039" s="233"/>
      <c r="AI2039" s="233"/>
      <c r="AJ2039" s="233"/>
      <c r="AL2039" s="267"/>
      <c r="AM2039" s="235"/>
      <c r="AU2039" s="234"/>
    </row>
    <row r="2040" spans="1:47" ht="21" x14ac:dyDescent="0.4">
      <c r="A2040" s="275">
        <v>120702</v>
      </c>
      <c r="B2040" s="276" t="s">
        <v>4469</v>
      </c>
      <c r="C2040" s="276" t="s">
        <v>1124</v>
      </c>
      <c r="D2040" s="276" t="s">
        <v>313</v>
      </c>
      <c r="E2040" s="276" t="s">
        <v>423</v>
      </c>
      <c r="F2040" s="276" t="s">
        <v>8515</v>
      </c>
      <c r="G2040" s="276" t="s">
        <v>8516</v>
      </c>
      <c r="H2040" s="276" t="s">
        <v>425</v>
      </c>
      <c r="I2040" s="276" t="s">
        <v>61</v>
      </c>
      <c r="J2040" s="276" t="s">
        <v>403</v>
      </c>
      <c r="K2040" s="277">
        <v>2010</v>
      </c>
      <c r="L2040" s="276" t="s">
        <v>402</v>
      </c>
      <c r="M2040" s="303"/>
      <c r="N2040" s="276" t="s">
        <v>394</v>
      </c>
      <c r="O2040" s="276" t="s">
        <v>394</v>
      </c>
      <c r="P2040" s="315">
        <v>0</v>
      </c>
      <c r="Q2040" s="303"/>
      <c r="R2040" s="317" t="s">
        <v>394</v>
      </c>
      <c r="S2040" s="276" t="s">
        <v>394</v>
      </c>
      <c r="T2040" s="303"/>
      <c r="AC2040" s="276" t="s">
        <v>855</v>
      </c>
      <c r="AF2040" s="276">
        <f>IFERROR(VLOOKUP(A2040,'[1]قوائم الترجمة'!AC$2:AD$2397,1,0),"م")</f>
        <v>120702</v>
      </c>
      <c r="AG2040" s="232"/>
      <c r="AH2040" s="233"/>
      <c r="AI2040" s="233"/>
      <c r="AJ2040" s="233"/>
      <c r="AL2040" s="267"/>
      <c r="AM2040" s="235"/>
      <c r="AO2040" s="236"/>
      <c r="AU2040" s="234"/>
    </row>
    <row r="2041" spans="1:47" ht="21" x14ac:dyDescent="0.4">
      <c r="A2041" s="278">
        <v>120704</v>
      </c>
      <c r="B2041" s="279" t="s">
        <v>6505</v>
      </c>
      <c r="C2041" s="279" t="s">
        <v>71</v>
      </c>
      <c r="D2041" s="279" t="s">
        <v>257</v>
      </c>
      <c r="E2041" s="279" t="s">
        <v>394</v>
      </c>
      <c r="F2041" s="303"/>
      <c r="G2041" s="303"/>
      <c r="H2041" s="279" t="s">
        <v>394</v>
      </c>
      <c r="I2041" s="279" t="s">
        <v>539</v>
      </c>
      <c r="J2041" s="279" t="s">
        <v>394</v>
      </c>
      <c r="K2041" s="279" t="s">
        <v>394</v>
      </c>
      <c r="L2041" s="279" t="s">
        <v>394</v>
      </c>
      <c r="M2041" s="279" t="s">
        <v>394</v>
      </c>
      <c r="N2041" s="279" t="s">
        <v>394</v>
      </c>
      <c r="O2041" s="279" t="s">
        <v>394</v>
      </c>
      <c r="P2041" s="315">
        <v>0</v>
      </c>
      <c r="Q2041" s="279" t="s">
        <v>394</v>
      </c>
      <c r="R2041" s="315" t="s">
        <v>394</v>
      </c>
      <c r="S2041" s="279" t="s">
        <v>394</v>
      </c>
      <c r="T2041" s="279" t="s">
        <v>394</v>
      </c>
      <c r="U2041" s="315" t="s">
        <v>394</v>
      </c>
      <c r="V2041" s="315" t="s">
        <v>394</v>
      </c>
      <c r="W2041" s="315" t="s">
        <v>394</v>
      </c>
      <c r="X2041" s="315" t="s">
        <v>394</v>
      </c>
      <c r="Y2041" s="281"/>
      <c r="Z2041" s="315" t="s">
        <v>394</v>
      </c>
      <c r="AA2041" s="315" t="s">
        <v>394</v>
      </c>
      <c r="AB2041" s="281"/>
      <c r="AC2041" s="279" t="s">
        <v>855</v>
      </c>
      <c r="AF2041" s="276" t="str">
        <f>IFERROR(VLOOKUP(A2041,'[1]قوائم الترجمة'!AC$2:AD$2397,1,0),"م")</f>
        <v>م</v>
      </c>
      <c r="AG2041" s="232"/>
      <c r="AH2041" s="233"/>
      <c r="AI2041" s="233"/>
      <c r="AJ2041" s="233"/>
      <c r="AL2041" s="267"/>
      <c r="AM2041" s="235"/>
      <c r="AU2041" s="234"/>
    </row>
    <row r="2042" spans="1:47" ht="21" x14ac:dyDescent="0.4">
      <c r="A2042" s="278">
        <v>120706</v>
      </c>
      <c r="B2042" s="279" t="s">
        <v>4467</v>
      </c>
      <c r="C2042" s="279" t="s">
        <v>4468</v>
      </c>
      <c r="D2042" s="279" t="s">
        <v>248</v>
      </c>
      <c r="E2042" s="279" t="s">
        <v>424</v>
      </c>
      <c r="F2042" s="279" t="s">
        <v>8737</v>
      </c>
      <c r="G2042" s="279" t="s">
        <v>402</v>
      </c>
      <c r="H2042" s="279" t="s">
        <v>425</v>
      </c>
      <c r="I2042" s="279" t="s">
        <v>61</v>
      </c>
      <c r="J2042" s="279" t="s">
        <v>403</v>
      </c>
      <c r="K2042" s="280">
        <v>2010</v>
      </c>
      <c r="L2042" s="279" t="s">
        <v>402</v>
      </c>
      <c r="M2042" s="279" t="s">
        <v>394</v>
      </c>
      <c r="N2042" s="279" t="s">
        <v>394</v>
      </c>
      <c r="O2042" s="279" t="s">
        <v>394</v>
      </c>
      <c r="P2042" s="315">
        <v>0</v>
      </c>
      <c r="Q2042" s="278"/>
      <c r="S2042" s="279" t="s">
        <v>394</v>
      </c>
      <c r="T2042" s="279" t="s">
        <v>394</v>
      </c>
      <c r="AC2042" s="279" t="s">
        <v>394</v>
      </c>
      <c r="AF2042" s="276">
        <f>IFERROR(VLOOKUP(A2042,'[1]قوائم الترجمة'!AC$2:AD$2397,1,0),"م")</f>
        <v>120706</v>
      </c>
      <c r="AG2042" s="232"/>
      <c r="AH2042" s="233"/>
      <c r="AI2042" s="233"/>
      <c r="AJ2042" s="233"/>
      <c r="AL2042" s="267"/>
      <c r="AM2042" s="235"/>
      <c r="AO2042" s="236"/>
      <c r="AU2042" s="234"/>
    </row>
    <row r="2043" spans="1:47" ht="21" x14ac:dyDescent="0.4">
      <c r="A2043" s="278">
        <v>120710</v>
      </c>
      <c r="B2043" s="279" t="s">
        <v>7244</v>
      </c>
      <c r="C2043" s="279" t="s">
        <v>1200</v>
      </c>
      <c r="D2043" s="279" t="s">
        <v>300</v>
      </c>
      <c r="E2043" s="279" t="s">
        <v>394</v>
      </c>
      <c r="F2043" s="303"/>
      <c r="G2043" s="303"/>
      <c r="H2043" s="279" t="s">
        <v>394</v>
      </c>
      <c r="I2043" s="279" t="s">
        <v>540</v>
      </c>
      <c r="J2043" s="279" t="s">
        <v>394</v>
      </c>
      <c r="K2043" s="315" t="s">
        <v>394</v>
      </c>
      <c r="L2043" s="279" t="s">
        <v>394</v>
      </c>
      <c r="M2043" s="279" t="s">
        <v>394</v>
      </c>
      <c r="N2043" s="279" t="s">
        <v>394</v>
      </c>
      <c r="O2043" s="279" t="s">
        <v>394</v>
      </c>
      <c r="P2043" s="315">
        <v>0</v>
      </c>
      <c r="Q2043" s="279" t="s">
        <v>394</v>
      </c>
      <c r="R2043" s="315" t="s">
        <v>394</v>
      </c>
      <c r="S2043" s="279" t="s">
        <v>394</v>
      </c>
      <c r="T2043" s="279" t="s">
        <v>394</v>
      </c>
      <c r="U2043" s="315" t="s">
        <v>394</v>
      </c>
      <c r="V2043" s="315" t="s">
        <v>394</v>
      </c>
      <c r="W2043" s="315" t="s">
        <v>394</v>
      </c>
      <c r="X2043" s="315" t="s">
        <v>394</v>
      </c>
      <c r="Y2043" s="281"/>
      <c r="Z2043" s="315" t="s">
        <v>394</v>
      </c>
      <c r="AA2043" s="315" t="s">
        <v>394</v>
      </c>
      <c r="AB2043" s="281"/>
      <c r="AC2043" s="279" t="s">
        <v>855</v>
      </c>
      <c r="AF2043" s="276" t="str">
        <f>IFERROR(VLOOKUP(A2043,'[1]قوائم الترجمة'!AC$2:AD$2397,1,0),"م")</f>
        <v>م</v>
      </c>
      <c r="AG2043" s="232"/>
      <c r="AH2043" s="233"/>
      <c r="AI2043" s="233"/>
      <c r="AJ2043" s="233"/>
      <c r="AL2043" s="267"/>
      <c r="AM2043" s="235"/>
      <c r="AO2043" s="236"/>
      <c r="AU2043" s="234"/>
    </row>
    <row r="2044" spans="1:47" ht="21" x14ac:dyDescent="0.4">
      <c r="A2044" s="278">
        <v>120711</v>
      </c>
      <c r="B2044" s="279" t="s">
        <v>6381</v>
      </c>
      <c r="C2044" s="279" t="s">
        <v>74</v>
      </c>
      <c r="D2044" s="279" t="s">
        <v>326</v>
      </c>
      <c r="E2044" s="279" t="s">
        <v>394</v>
      </c>
      <c r="F2044" s="303"/>
      <c r="G2044" s="303"/>
      <c r="H2044" s="279" t="s">
        <v>394</v>
      </c>
      <c r="I2044" s="279" t="s">
        <v>539</v>
      </c>
      <c r="J2044" s="279" t="s">
        <v>394</v>
      </c>
      <c r="K2044" s="279" t="s">
        <v>394</v>
      </c>
      <c r="L2044" s="279" t="s">
        <v>394</v>
      </c>
      <c r="M2044" s="279" t="s">
        <v>394</v>
      </c>
      <c r="N2044" s="279" t="s">
        <v>394</v>
      </c>
      <c r="O2044" s="279" t="s">
        <v>394</v>
      </c>
      <c r="P2044" s="315">
        <v>0</v>
      </c>
      <c r="Q2044" s="279" t="s">
        <v>394</v>
      </c>
      <c r="R2044" s="315" t="s">
        <v>394</v>
      </c>
      <c r="S2044" s="279" t="s">
        <v>394</v>
      </c>
      <c r="T2044" s="279" t="s">
        <v>394</v>
      </c>
      <c r="U2044" s="315" t="s">
        <v>394</v>
      </c>
      <c r="V2044" s="315" t="s">
        <v>394</v>
      </c>
      <c r="W2044" s="315" t="s">
        <v>394</v>
      </c>
      <c r="X2044" s="315" t="s">
        <v>394</v>
      </c>
      <c r="Y2044" s="281"/>
      <c r="Z2044" s="315" t="s">
        <v>394</v>
      </c>
      <c r="AA2044" s="315" t="s">
        <v>394</v>
      </c>
      <c r="AB2044" s="281"/>
      <c r="AC2044" s="279" t="s">
        <v>855</v>
      </c>
      <c r="AF2044" s="276" t="str">
        <f>IFERROR(VLOOKUP(A2044,'[1]قوائم الترجمة'!AC$2:AD$2397,1,0),"م")</f>
        <v>م</v>
      </c>
      <c r="AG2044" s="245"/>
      <c r="AH2044" s="246"/>
      <c r="AI2044" s="246"/>
      <c r="AJ2044" s="246"/>
      <c r="AL2044" s="267"/>
      <c r="AM2044" s="235"/>
      <c r="AO2044" s="248"/>
      <c r="AU2044" s="234"/>
    </row>
    <row r="2045" spans="1:47" ht="21" x14ac:dyDescent="0.4">
      <c r="A2045" s="275">
        <v>120712</v>
      </c>
      <c r="B2045" s="276" t="s">
        <v>4466</v>
      </c>
      <c r="C2045" s="276" t="s">
        <v>68</v>
      </c>
      <c r="D2045" s="276" t="s">
        <v>294</v>
      </c>
      <c r="E2045" s="276" t="s">
        <v>5660</v>
      </c>
      <c r="F2045" s="276" t="s">
        <v>8448</v>
      </c>
      <c r="G2045" s="276" t="s">
        <v>402</v>
      </c>
      <c r="H2045" s="276" t="s">
        <v>425</v>
      </c>
      <c r="I2045" s="276" t="s">
        <v>61</v>
      </c>
      <c r="J2045" s="276" t="s">
        <v>7215</v>
      </c>
      <c r="K2045" s="277">
        <v>0</v>
      </c>
      <c r="L2045" s="276" t="s">
        <v>7215</v>
      </c>
      <c r="M2045" s="303"/>
      <c r="N2045" s="276" t="s">
        <v>394</v>
      </c>
      <c r="O2045" s="276" t="s">
        <v>394</v>
      </c>
      <c r="P2045" s="315">
        <v>0</v>
      </c>
      <c r="Q2045" s="303"/>
      <c r="R2045" s="317" t="s">
        <v>394</v>
      </c>
      <c r="S2045" s="276" t="s">
        <v>394</v>
      </c>
      <c r="T2045" s="303"/>
      <c r="AC2045" s="276" t="s">
        <v>394</v>
      </c>
      <c r="AF2045" s="276">
        <f>IFERROR(VLOOKUP(A2045,'[1]قوائم الترجمة'!AC$2:AD$2397,1,0),"م")</f>
        <v>120712</v>
      </c>
      <c r="AG2045" s="232"/>
      <c r="AH2045" s="233"/>
      <c r="AI2045" s="233"/>
      <c r="AJ2045" s="233"/>
      <c r="AL2045" s="267"/>
      <c r="AM2045" s="235"/>
      <c r="AU2045" s="234"/>
    </row>
    <row r="2046" spans="1:47" ht="21" x14ac:dyDescent="0.4">
      <c r="A2046" s="278">
        <v>120713</v>
      </c>
      <c r="B2046" s="279" t="s">
        <v>4465</v>
      </c>
      <c r="C2046" s="279" t="s">
        <v>68</v>
      </c>
      <c r="D2046" s="279" t="s">
        <v>239</v>
      </c>
      <c r="E2046" s="279" t="s">
        <v>424</v>
      </c>
      <c r="F2046" s="279" t="s">
        <v>9326</v>
      </c>
      <c r="G2046" s="279" t="s">
        <v>9147</v>
      </c>
      <c r="H2046" s="279" t="s">
        <v>425</v>
      </c>
      <c r="I2046" s="279" t="s">
        <v>61</v>
      </c>
      <c r="J2046" s="279" t="s">
        <v>403</v>
      </c>
      <c r="K2046" s="280">
        <v>2013</v>
      </c>
      <c r="L2046" s="279" t="s">
        <v>402</v>
      </c>
      <c r="M2046" s="279" t="s">
        <v>394</v>
      </c>
      <c r="N2046" s="279"/>
      <c r="O2046" s="279" t="s">
        <v>394</v>
      </c>
      <c r="P2046" s="315">
        <v>0</v>
      </c>
      <c r="Q2046" s="278"/>
      <c r="S2046" s="279" t="s">
        <v>394</v>
      </c>
      <c r="T2046" s="279" t="s">
        <v>394</v>
      </c>
      <c r="AC2046" s="279" t="s">
        <v>855</v>
      </c>
      <c r="AF2046" s="276">
        <f>IFERROR(VLOOKUP(A2046,'[1]قوائم الترجمة'!AC$2:AD$2397,1,0),"م")</f>
        <v>120713</v>
      </c>
      <c r="AG2046" s="232"/>
      <c r="AH2046" s="233"/>
      <c r="AI2046" s="233"/>
      <c r="AJ2046" s="233"/>
      <c r="AL2046" s="267"/>
      <c r="AM2046" s="235"/>
      <c r="AO2046" s="236"/>
      <c r="AU2046" s="234"/>
    </row>
    <row r="2047" spans="1:47" ht="21" x14ac:dyDescent="0.4">
      <c r="A2047" s="278">
        <v>120715</v>
      </c>
      <c r="B2047" s="279" t="s">
        <v>4463</v>
      </c>
      <c r="C2047" s="279" t="s">
        <v>4464</v>
      </c>
      <c r="D2047" s="279" t="s">
        <v>455</v>
      </c>
      <c r="E2047" s="279" t="s">
        <v>424</v>
      </c>
      <c r="F2047" s="279" t="s">
        <v>9327</v>
      </c>
      <c r="G2047" s="279" t="s">
        <v>9328</v>
      </c>
      <c r="H2047" s="279" t="s">
        <v>425</v>
      </c>
      <c r="I2047" s="279" t="s">
        <v>538</v>
      </c>
      <c r="J2047" s="279" t="s">
        <v>403</v>
      </c>
      <c r="K2047" s="280">
        <v>2014</v>
      </c>
      <c r="L2047" s="279" t="s">
        <v>420</v>
      </c>
      <c r="M2047" s="279" t="s">
        <v>394</v>
      </c>
      <c r="N2047" s="279" t="s">
        <v>394</v>
      </c>
      <c r="O2047" s="279" t="s">
        <v>394</v>
      </c>
      <c r="P2047" s="315">
        <v>0</v>
      </c>
      <c r="Q2047" s="278"/>
      <c r="S2047" s="279" t="s">
        <v>394</v>
      </c>
      <c r="T2047" s="279" t="s">
        <v>394</v>
      </c>
      <c r="AC2047" s="279" t="s">
        <v>394</v>
      </c>
      <c r="AF2047" s="276">
        <f>IFERROR(VLOOKUP(A2047,'[1]قوائم الترجمة'!AC$2:AD$2397,1,0),"م")</f>
        <v>120715</v>
      </c>
      <c r="AG2047" s="232"/>
      <c r="AH2047" s="233"/>
      <c r="AI2047" s="233"/>
      <c r="AJ2047" s="233"/>
      <c r="AL2047" s="267"/>
      <c r="AM2047" s="235"/>
      <c r="AO2047" s="236"/>
      <c r="AU2047" s="234"/>
    </row>
    <row r="2048" spans="1:47" ht="21" x14ac:dyDescent="0.4">
      <c r="A2048" s="275">
        <v>120716</v>
      </c>
      <c r="B2048" s="276" t="s">
        <v>7910</v>
      </c>
      <c r="C2048" s="276" t="s">
        <v>68</v>
      </c>
      <c r="D2048" s="276" t="s">
        <v>1246</v>
      </c>
      <c r="E2048" s="276" t="s">
        <v>5660</v>
      </c>
      <c r="F2048" s="276" t="s">
        <v>8517</v>
      </c>
      <c r="G2048" s="276" t="s">
        <v>402</v>
      </c>
      <c r="H2048" s="276" t="s">
        <v>425</v>
      </c>
      <c r="I2048" s="276" t="s">
        <v>61</v>
      </c>
      <c r="J2048" s="276" t="s">
        <v>7215</v>
      </c>
      <c r="K2048" s="323">
        <v>0</v>
      </c>
      <c r="L2048" s="276" t="s">
        <v>7215</v>
      </c>
      <c r="M2048" s="303"/>
      <c r="N2048" s="276"/>
      <c r="O2048" s="276" t="s">
        <v>394</v>
      </c>
      <c r="P2048" s="315">
        <v>0</v>
      </c>
      <c r="Q2048" s="303"/>
      <c r="R2048" s="317" t="s">
        <v>394</v>
      </c>
      <c r="S2048" s="276" t="s">
        <v>394</v>
      </c>
      <c r="T2048" s="303"/>
      <c r="AC2048" s="276" t="s">
        <v>394</v>
      </c>
      <c r="AF2048" s="276">
        <f>IFERROR(VLOOKUP(A2048,'[1]قوائم الترجمة'!AC$2:AD$2397,1,0),"م")</f>
        <v>120716</v>
      </c>
      <c r="AG2048" s="232"/>
      <c r="AH2048" s="233"/>
      <c r="AI2048" s="233"/>
      <c r="AJ2048" s="233"/>
      <c r="AL2048" s="267"/>
      <c r="AM2048" s="235"/>
      <c r="AO2048" s="236"/>
      <c r="AU2048" s="234"/>
    </row>
    <row r="2049" spans="1:47" ht="21" x14ac:dyDescent="0.4">
      <c r="A2049" s="278">
        <v>120717</v>
      </c>
      <c r="B2049" s="279" t="s">
        <v>6674</v>
      </c>
      <c r="C2049" s="279" t="s">
        <v>120</v>
      </c>
      <c r="D2049" s="279" t="s">
        <v>256</v>
      </c>
      <c r="E2049" s="279" t="s">
        <v>394</v>
      </c>
      <c r="F2049" s="303"/>
      <c r="G2049" s="303"/>
      <c r="H2049" s="279" t="s">
        <v>394</v>
      </c>
      <c r="I2049" s="279" t="s">
        <v>539</v>
      </c>
      <c r="J2049" s="279" t="s">
        <v>394</v>
      </c>
      <c r="K2049" s="279" t="s">
        <v>394</v>
      </c>
      <c r="L2049" s="279" t="s">
        <v>394</v>
      </c>
      <c r="M2049" s="279" t="s">
        <v>394</v>
      </c>
      <c r="N2049" s="279" t="s">
        <v>394</v>
      </c>
      <c r="O2049" s="279" t="s">
        <v>394</v>
      </c>
      <c r="P2049" s="315">
        <v>0</v>
      </c>
      <c r="Q2049" s="279" t="s">
        <v>394</v>
      </c>
      <c r="R2049" s="315" t="s">
        <v>394</v>
      </c>
      <c r="S2049" s="279" t="s">
        <v>394</v>
      </c>
      <c r="T2049" s="279" t="s">
        <v>394</v>
      </c>
      <c r="U2049" s="315" t="s">
        <v>394</v>
      </c>
      <c r="V2049" s="315" t="s">
        <v>394</v>
      </c>
      <c r="W2049" s="315" t="s">
        <v>394</v>
      </c>
      <c r="X2049" s="315" t="s">
        <v>394</v>
      </c>
      <c r="Y2049" s="281"/>
      <c r="Z2049" s="315" t="s">
        <v>394</v>
      </c>
      <c r="AA2049" s="315" t="s">
        <v>394</v>
      </c>
      <c r="AB2049" s="281"/>
      <c r="AC2049" s="279" t="s">
        <v>855</v>
      </c>
      <c r="AF2049" s="276" t="str">
        <f>IFERROR(VLOOKUP(A2049,'[1]قوائم الترجمة'!AC$2:AD$2397,1,0),"م")</f>
        <v>م</v>
      </c>
      <c r="AG2049" s="232"/>
      <c r="AH2049" s="233"/>
      <c r="AI2049" s="233"/>
      <c r="AJ2049" s="233"/>
      <c r="AL2049" s="267"/>
      <c r="AM2049" s="235"/>
      <c r="AO2049" s="236"/>
      <c r="AU2049" s="234"/>
    </row>
    <row r="2050" spans="1:47" ht="21" x14ac:dyDescent="0.4">
      <c r="A2050" s="278">
        <v>120721</v>
      </c>
      <c r="B2050" s="279" t="s">
        <v>7276</v>
      </c>
      <c r="C2050" s="279" t="s">
        <v>626</v>
      </c>
      <c r="D2050" s="279" t="s">
        <v>1343</v>
      </c>
      <c r="E2050" s="279" t="s">
        <v>394</v>
      </c>
      <c r="F2050" s="303"/>
      <c r="G2050" s="303"/>
      <c r="H2050" s="279" t="s">
        <v>394</v>
      </c>
      <c r="I2050" s="279" t="s">
        <v>540</v>
      </c>
      <c r="J2050" s="279" t="s">
        <v>394</v>
      </c>
      <c r="K2050" s="279" t="s">
        <v>394</v>
      </c>
      <c r="L2050" s="279" t="s">
        <v>394</v>
      </c>
      <c r="M2050" s="279" t="s">
        <v>394</v>
      </c>
      <c r="N2050" s="279" t="s">
        <v>394</v>
      </c>
      <c r="O2050" s="279" t="s">
        <v>394</v>
      </c>
      <c r="P2050" s="315">
        <v>0</v>
      </c>
      <c r="Q2050" s="279" t="s">
        <v>394</v>
      </c>
      <c r="R2050" s="315" t="s">
        <v>394</v>
      </c>
      <c r="S2050" s="279" t="s">
        <v>394</v>
      </c>
      <c r="T2050" s="279" t="s">
        <v>394</v>
      </c>
      <c r="U2050" s="315" t="s">
        <v>394</v>
      </c>
      <c r="V2050" s="315" t="s">
        <v>394</v>
      </c>
      <c r="W2050" s="315" t="s">
        <v>394</v>
      </c>
      <c r="X2050" s="315" t="s">
        <v>394</v>
      </c>
      <c r="Y2050" s="281"/>
      <c r="Z2050" s="315" t="s">
        <v>394</v>
      </c>
      <c r="AA2050" s="315" t="s">
        <v>394</v>
      </c>
      <c r="AB2050" s="281"/>
      <c r="AC2050" s="279" t="s">
        <v>855</v>
      </c>
      <c r="AF2050" s="276" t="str">
        <f>IFERROR(VLOOKUP(A2050,'[1]قوائم الترجمة'!AC$2:AD$2397,1,0),"م")</f>
        <v>م</v>
      </c>
      <c r="AG2050" s="232"/>
      <c r="AH2050" s="233"/>
      <c r="AI2050" s="233"/>
      <c r="AJ2050" s="233"/>
      <c r="AL2050" s="267"/>
      <c r="AM2050" s="235"/>
      <c r="AO2050" s="236"/>
      <c r="AU2050" s="234"/>
    </row>
    <row r="2051" spans="1:47" ht="21" x14ac:dyDescent="0.4">
      <c r="A2051" s="278">
        <v>120724</v>
      </c>
      <c r="B2051" s="279" t="s">
        <v>10365</v>
      </c>
      <c r="C2051" s="279" t="s">
        <v>10366</v>
      </c>
      <c r="D2051" s="279" t="s">
        <v>394</v>
      </c>
      <c r="E2051" s="279" t="s">
        <v>394</v>
      </c>
      <c r="F2051" s="303"/>
      <c r="G2051" s="303"/>
      <c r="H2051" s="279" t="s">
        <v>394</v>
      </c>
      <c r="I2051" s="279" t="s">
        <v>540</v>
      </c>
      <c r="J2051" s="279" t="s">
        <v>394</v>
      </c>
      <c r="K2051" s="279" t="s">
        <v>394</v>
      </c>
      <c r="L2051" s="279" t="s">
        <v>394</v>
      </c>
      <c r="M2051" s="279" t="s">
        <v>394</v>
      </c>
      <c r="N2051" s="279" t="s">
        <v>394</v>
      </c>
      <c r="O2051" s="279" t="s">
        <v>394</v>
      </c>
      <c r="P2051" s="315">
        <v>0</v>
      </c>
      <c r="Q2051" s="279" t="s">
        <v>394</v>
      </c>
      <c r="R2051" s="315" t="s">
        <v>394</v>
      </c>
      <c r="S2051" s="279" t="s">
        <v>394</v>
      </c>
      <c r="T2051" s="279" t="s">
        <v>394</v>
      </c>
      <c r="U2051" s="315" t="s">
        <v>394</v>
      </c>
      <c r="V2051" s="315" t="s">
        <v>394</v>
      </c>
      <c r="W2051" s="315" t="s">
        <v>394</v>
      </c>
      <c r="X2051" s="315" t="s">
        <v>394</v>
      </c>
      <c r="Y2051" s="281"/>
      <c r="Z2051" s="315" t="s">
        <v>394</v>
      </c>
      <c r="AA2051" s="315" t="s">
        <v>394</v>
      </c>
      <c r="AB2051" s="281"/>
      <c r="AC2051" s="279" t="s">
        <v>855</v>
      </c>
      <c r="AF2051" s="276" t="str">
        <f>IFERROR(VLOOKUP(A2051,'[1]قوائم الترجمة'!AC$2:AD$2397,1,0),"م")</f>
        <v>م</v>
      </c>
      <c r="AG2051" s="232"/>
      <c r="AH2051" s="233"/>
      <c r="AI2051" s="233"/>
      <c r="AJ2051" s="233"/>
      <c r="AL2051" s="267"/>
      <c r="AM2051" s="235"/>
      <c r="AU2051" s="234"/>
    </row>
    <row r="2052" spans="1:47" ht="21" x14ac:dyDescent="0.4">
      <c r="A2052" s="278">
        <v>120725</v>
      </c>
      <c r="B2052" s="279" t="s">
        <v>10403</v>
      </c>
      <c r="C2052" s="279" t="s">
        <v>74</v>
      </c>
      <c r="D2052" s="279" t="s">
        <v>804</v>
      </c>
      <c r="E2052" s="279" t="s">
        <v>394</v>
      </c>
      <c r="F2052" s="303"/>
      <c r="G2052" s="303"/>
      <c r="H2052" s="279" t="s">
        <v>394</v>
      </c>
      <c r="I2052" s="279" t="s">
        <v>540</v>
      </c>
      <c r="J2052" s="279" t="s">
        <v>394</v>
      </c>
      <c r="K2052" s="315" t="s">
        <v>394</v>
      </c>
      <c r="L2052" s="279" t="s">
        <v>394</v>
      </c>
      <c r="M2052" s="279" t="s">
        <v>394</v>
      </c>
      <c r="N2052" s="279" t="s">
        <v>394</v>
      </c>
      <c r="O2052" s="279" t="s">
        <v>394</v>
      </c>
      <c r="P2052" s="315">
        <v>0</v>
      </c>
      <c r="Q2052" s="279" t="s">
        <v>394</v>
      </c>
      <c r="R2052" s="315" t="s">
        <v>394</v>
      </c>
      <c r="S2052" s="279" t="s">
        <v>394</v>
      </c>
      <c r="T2052" s="279" t="s">
        <v>394</v>
      </c>
      <c r="U2052" s="315" t="s">
        <v>394</v>
      </c>
      <c r="V2052" s="315" t="s">
        <v>394</v>
      </c>
      <c r="W2052" s="315" t="s">
        <v>394</v>
      </c>
      <c r="X2052" s="315" t="s">
        <v>394</v>
      </c>
      <c r="Y2052" s="281"/>
      <c r="Z2052" s="315" t="s">
        <v>394</v>
      </c>
      <c r="AA2052" s="315" t="s">
        <v>394</v>
      </c>
      <c r="AB2052" s="281"/>
      <c r="AC2052" s="279" t="s">
        <v>394</v>
      </c>
      <c r="AF2052" s="276" t="str">
        <f>IFERROR(VLOOKUP(A2052,'[1]قوائم الترجمة'!AC$2:AD$2397,1,0),"م")</f>
        <v>م</v>
      </c>
      <c r="AG2052" s="232"/>
      <c r="AH2052" s="233"/>
      <c r="AI2052" s="233"/>
      <c r="AJ2052" s="233"/>
      <c r="AL2052" s="267"/>
      <c r="AM2052" s="235"/>
      <c r="AO2052" s="236"/>
      <c r="AU2052" s="234"/>
    </row>
    <row r="2053" spans="1:47" ht="21" x14ac:dyDescent="0.4">
      <c r="A2053" s="278">
        <v>120726</v>
      </c>
      <c r="B2053" s="279" t="s">
        <v>4462</v>
      </c>
      <c r="C2053" s="279" t="s">
        <v>973</v>
      </c>
      <c r="D2053" s="279" t="s">
        <v>1410</v>
      </c>
      <c r="E2053" s="279" t="s">
        <v>394</v>
      </c>
      <c r="F2053" s="303"/>
      <c r="G2053" s="303"/>
      <c r="H2053" s="279" t="s">
        <v>394</v>
      </c>
      <c r="I2053" s="279" t="s">
        <v>540</v>
      </c>
      <c r="J2053" s="279" t="s">
        <v>394</v>
      </c>
      <c r="K2053" s="279" t="s">
        <v>394</v>
      </c>
      <c r="L2053" s="279" t="s">
        <v>394</v>
      </c>
      <c r="M2053" s="279" t="s">
        <v>394</v>
      </c>
      <c r="N2053" s="279" t="s">
        <v>394</v>
      </c>
      <c r="O2053" s="279" t="s">
        <v>394</v>
      </c>
      <c r="P2053" s="315">
        <v>0</v>
      </c>
      <c r="Q2053" s="279" t="s">
        <v>394</v>
      </c>
      <c r="R2053" s="315" t="s">
        <v>394</v>
      </c>
      <c r="S2053" s="279" t="s">
        <v>394</v>
      </c>
      <c r="T2053" s="279" t="s">
        <v>394</v>
      </c>
      <c r="U2053" s="315" t="s">
        <v>394</v>
      </c>
      <c r="V2053" s="315" t="s">
        <v>394</v>
      </c>
      <c r="W2053" s="315" t="s">
        <v>394</v>
      </c>
      <c r="X2053" s="315" t="s">
        <v>394</v>
      </c>
      <c r="Y2053" s="281"/>
      <c r="Z2053" s="315" t="s">
        <v>394</v>
      </c>
      <c r="AA2053" s="315" t="s">
        <v>394</v>
      </c>
      <c r="AB2053" s="281"/>
      <c r="AC2053" s="279" t="s">
        <v>855</v>
      </c>
      <c r="AF2053" s="276" t="str">
        <f>IFERROR(VLOOKUP(A2053,'[1]قوائم الترجمة'!AC$2:AD$2397,1,0),"م")</f>
        <v>م</v>
      </c>
      <c r="AG2053" s="232"/>
      <c r="AH2053" s="233"/>
      <c r="AI2053" s="233"/>
      <c r="AJ2053" s="233"/>
      <c r="AL2053" s="267"/>
      <c r="AM2053" s="235"/>
      <c r="AO2053" s="236"/>
      <c r="AU2053" s="234"/>
    </row>
    <row r="2054" spans="1:47" ht="21" x14ac:dyDescent="0.4">
      <c r="A2054" s="278">
        <v>120730</v>
      </c>
      <c r="B2054" s="279" t="s">
        <v>4461</v>
      </c>
      <c r="C2054" s="279" t="s">
        <v>525</v>
      </c>
      <c r="D2054" s="279" t="s">
        <v>635</v>
      </c>
      <c r="E2054" s="279" t="s">
        <v>394</v>
      </c>
      <c r="F2054" s="303"/>
      <c r="G2054" s="303"/>
      <c r="H2054" s="279" t="s">
        <v>394</v>
      </c>
      <c r="I2054" s="279" t="s">
        <v>540</v>
      </c>
      <c r="J2054" s="279" t="s">
        <v>394</v>
      </c>
      <c r="K2054" s="279" t="s">
        <v>394</v>
      </c>
      <c r="L2054" s="279" t="s">
        <v>394</v>
      </c>
      <c r="M2054" s="279" t="s">
        <v>394</v>
      </c>
      <c r="N2054" s="279" t="s">
        <v>394</v>
      </c>
      <c r="O2054" s="279" t="s">
        <v>394</v>
      </c>
      <c r="P2054" s="315">
        <v>0</v>
      </c>
      <c r="Q2054" s="279" t="s">
        <v>394</v>
      </c>
      <c r="R2054" s="315" t="s">
        <v>394</v>
      </c>
      <c r="S2054" s="279" t="s">
        <v>394</v>
      </c>
      <c r="T2054" s="279" t="s">
        <v>394</v>
      </c>
      <c r="U2054" s="315" t="s">
        <v>394</v>
      </c>
      <c r="V2054" s="315" t="s">
        <v>394</v>
      </c>
      <c r="W2054" s="315" t="s">
        <v>394</v>
      </c>
      <c r="X2054" s="315" t="s">
        <v>394</v>
      </c>
      <c r="Y2054" s="281"/>
      <c r="Z2054" s="315" t="s">
        <v>394</v>
      </c>
      <c r="AA2054" s="315" t="s">
        <v>394</v>
      </c>
      <c r="AB2054" s="281"/>
      <c r="AC2054" s="279" t="s">
        <v>855</v>
      </c>
      <c r="AF2054" s="276" t="str">
        <f>IFERROR(VLOOKUP(A2054,'[1]قوائم الترجمة'!AC$2:AD$2397,1,0),"م")</f>
        <v>م</v>
      </c>
      <c r="AG2054" s="232"/>
      <c r="AH2054" s="233"/>
      <c r="AI2054" s="233"/>
      <c r="AJ2054" s="233"/>
      <c r="AL2054" s="267"/>
      <c r="AM2054" s="235"/>
      <c r="AO2054" s="236"/>
      <c r="AU2054" s="234"/>
    </row>
    <row r="2055" spans="1:47" ht="21" x14ac:dyDescent="0.4">
      <c r="A2055" s="278">
        <v>120731</v>
      </c>
      <c r="B2055" s="279" t="s">
        <v>5634</v>
      </c>
      <c r="C2055" s="279" t="s">
        <v>109</v>
      </c>
      <c r="D2055" s="279" t="s">
        <v>1342</v>
      </c>
      <c r="E2055" s="279" t="s">
        <v>394</v>
      </c>
      <c r="F2055" s="303"/>
      <c r="G2055" s="303"/>
      <c r="H2055" s="279" t="s">
        <v>394</v>
      </c>
      <c r="I2055" s="279" t="s">
        <v>539</v>
      </c>
      <c r="J2055" s="279" t="s">
        <v>394</v>
      </c>
      <c r="K2055" s="279" t="s">
        <v>394</v>
      </c>
      <c r="L2055" s="279" t="s">
        <v>394</v>
      </c>
      <c r="M2055" s="279" t="s">
        <v>394</v>
      </c>
      <c r="N2055" s="279" t="s">
        <v>394</v>
      </c>
      <c r="O2055" s="279" t="s">
        <v>394</v>
      </c>
      <c r="P2055" s="315">
        <v>0</v>
      </c>
      <c r="Q2055" s="279" t="s">
        <v>394</v>
      </c>
      <c r="R2055" s="315" t="s">
        <v>394</v>
      </c>
      <c r="S2055" s="279" t="s">
        <v>394</v>
      </c>
      <c r="T2055" s="279" t="s">
        <v>394</v>
      </c>
      <c r="U2055" s="315" t="s">
        <v>394</v>
      </c>
      <c r="V2055" s="315" t="s">
        <v>394</v>
      </c>
      <c r="W2055" s="315" t="s">
        <v>394</v>
      </c>
      <c r="X2055" s="315" t="s">
        <v>394</v>
      </c>
      <c r="Y2055" s="281"/>
      <c r="Z2055" s="315" t="s">
        <v>394</v>
      </c>
      <c r="AA2055" s="315" t="s">
        <v>394</v>
      </c>
      <c r="AB2055" s="281"/>
      <c r="AC2055" s="279" t="s">
        <v>855</v>
      </c>
      <c r="AF2055" s="276" t="str">
        <f>IFERROR(VLOOKUP(A2055,'[1]قوائم الترجمة'!AC$2:AD$2397,1,0),"م")</f>
        <v>م</v>
      </c>
      <c r="AG2055" s="232"/>
      <c r="AH2055" s="233"/>
      <c r="AI2055" s="233"/>
      <c r="AJ2055" s="233"/>
      <c r="AL2055" s="267"/>
      <c r="AM2055" s="235"/>
      <c r="AO2055" s="236"/>
      <c r="AU2055" s="234"/>
    </row>
    <row r="2056" spans="1:47" ht="21" x14ac:dyDescent="0.4">
      <c r="A2056" s="278">
        <v>120732</v>
      </c>
      <c r="B2056" s="279" t="s">
        <v>7142</v>
      </c>
      <c r="C2056" s="279" t="s">
        <v>176</v>
      </c>
      <c r="D2056" s="279" t="s">
        <v>318</v>
      </c>
      <c r="E2056" s="279" t="s">
        <v>394</v>
      </c>
      <c r="F2056" s="303"/>
      <c r="G2056" s="303"/>
      <c r="H2056" s="279" t="s">
        <v>394</v>
      </c>
      <c r="I2056" s="279" t="s">
        <v>539</v>
      </c>
      <c r="J2056" s="279" t="s">
        <v>394</v>
      </c>
      <c r="K2056" s="279" t="s">
        <v>394</v>
      </c>
      <c r="L2056" s="279" t="s">
        <v>394</v>
      </c>
      <c r="M2056" s="279" t="s">
        <v>394</v>
      </c>
      <c r="N2056" s="279" t="s">
        <v>394</v>
      </c>
      <c r="O2056" s="279" t="s">
        <v>394</v>
      </c>
      <c r="P2056" s="315">
        <v>0</v>
      </c>
      <c r="Q2056" s="279" t="s">
        <v>394</v>
      </c>
      <c r="R2056" s="315" t="s">
        <v>394</v>
      </c>
      <c r="S2056" s="279" t="s">
        <v>394</v>
      </c>
      <c r="T2056" s="279" t="s">
        <v>394</v>
      </c>
      <c r="U2056" s="315" t="s">
        <v>394</v>
      </c>
      <c r="V2056" s="315" t="s">
        <v>394</v>
      </c>
      <c r="W2056" s="315" t="s">
        <v>394</v>
      </c>
      <c r="X2056" s="315" t="s">
        <v>394</v>
      </c>
      <c r="Y2056" s="281"/>
      <c r="Z2056" s="315" t="s">
        <v>394</v>
      </c>
      <c r="AA2056" s="315" t="s">
        <v>394</v>
      </c>
      <c r="AB2056" s="281"/>
      <c r="AC2056" s="279" t="s">
        <v>855</v>
      </c>
      <c r="AF2056" s="276" t="str">
        <f>IFERROR(VLOOKUP(A2056,'[1]قوائم الترجمة'!AC$2:AD$2397,1,0),"م")</f>
        <v>م</v>
      </c>
      <c r="AG2056" s="232"/>
      <c r="AH2056" s="233"/>
      <c r="AI2056" s="233"/>
      <c r="AJ2056" s="233"/>
      <c r="AL2056" s="267"/>
      <c r="AM2056" s="235"/>
      <c r="AU2056" s="234"/>
    </row>
    <row r="2057" spans="1:47" ht="21" x14ac:dyDescent="0.4">
      <c r="A2057" s="278">
        <v>120735</v>
      </c>
      <c r="B2057" s="279" t="s">
        <v>4460</v>
      </c>
      <c r="C2057" s="279" t="s">
        <v>1099</v>
      </c>
      <c r="D2057" s="279" t="s">
        <v>581</v>
      </c>
      <c r="E2057" s="279" t="s">
        <v>394</v>
      </c>
      <c r="F2057" s="303"/>
      <c r="G2057" s="303"/>
      <c r="H2057" s="279" t="s">
        <v>394</v>
      </c>
      <c r="I2057" s="279" t="s">
        <v>61</v>
      </c>
      <c r="J2057" s="279" t="s">
        <v>394</v>
      </c>
      <c r="K2057" s="279" t="s">
        <v>394</v>
      </c>
      <c r="L2057" s="279" t="s">
        <v>394</v>
      </c>
      <c r="M2057" s="279" t="s">
        <v>394</v>
      </c>
      <c r="N2057" s="279" t="s">
        <v>394</v>
      </c>
      <c r="O2057" s="279" t="s">
        <v>394</v>
      </c>
      <c r="P2057" s="315">
        <v>0</v>
      </c>
      <c r="Q2057" s="279" t="s">
        <v>394</v>
      </c>
      <c r="R2057" s="315" t="s">
        <v>394</v>
      </c>
      <c r="S2057" s="279" t="s">
        <v>394</v>
      </c>
      <c r="T2057" s="279" t="s">
        <v>394</v>
      </c>
      <c r="U2057" s="315" t="s">
        <v>394</v>
      </c>
      <c r="V2057" s="315" t="s">
        <v>394</v>
      </c>
      <c r="W2057" s="315" t="s">
        <v>394</v>
      </c>
      <c r="X2057" s="315" t="s">
        <v>394</v>
      </c>
      <c r="Y2057" s="281"/>
      <c r="Z2057" s="315" t="s">
        <v>394</v>
      </c>
      <c r="AA2057" s="315" t="s">
        <v>394</v>
      </c>
      <c r="AB2057" s="281"/>
      <c r="AC2057" s="279" t="s">
        <v>855</v>
      </c>
      <c r="AF2057" s="276" t="str">
        <f>IFERROR(VLOOKUP(A2057,'[1]قوائم الترجمة'!AC$2:AD$2397,1,0),"م")</f>
        <v>م</v>
      </c>
      <c r="AG2057" s="232"/>
      <c r="AH2057" s="233"/>
      <c r="AI2057" s="233"/>
      <c r="AJ2057" s="233"/>
      <c r="AL2057" s="267"/>
      <c r="AM2057" s="235"/>
      <c r="AO2057" s="236"/>
      <c r="AU2057" s="234"/>
    </row>
    <row r="2058" spans="1:47" ht="21" x14ac:dyDescent="0.4">
      <c r="A2058" s="278">
        <v>120736</v>
      </c>
      <c r="B2058" s="279" t="s">
        <v>4459</v>
      </c>
      <c r="C2058" s="279" t="s">
        <v>62</v>
      </c>
      <c r="D2058" s="279" t="s">
        <v>3983</v>
      </c>
      <c r="E2058" s="279" t="s">
        <v>424</v>
      </c>
      <c r="F2058" s="279" t="s">
        <v>9329</v>
      </c>
      <c r="G2058" s="279" t="s">
        <v>8394</v>
      </c>
      <c r="H2058" s="279" t="s">
        <v>425</v>
      </c>
      <c r="I2058" s="279" t="s">
        <v>61</v>
      </c>
      <c r="J2058" s="279" t="s">
        <v>403</v>
      </c>
      <c r="K2058" s="280">
        <v>2004</v>
      </c>
      <c r="L2058" s="279" t="s">
        <v>404</v>
      </c>
      <c r="M2058" s="279" t="s">
        <v>394</v>
      </c>
      <c r="N2058" s="279"/>
      <c r="O2058" s="279" t="s">
        <v>394</v>
      </c>
      <c r="P2058" s="315">
        <v>0</v>
      </c>
      <c r="Q2058" s="278"/>
      <c r="S2058" s="279" t="s">
        <v>394</v>
      </c>
      <c r="T2058" s="279" t="s">
        <v>394</v>
      </c>
      <c r="AC2058" s="279" t="s">
        <v>394</v>
      </c>
      <c r="AF2058" s="276">
        <f>IFERROR(VLOOKUP(A2058,'[1]قوائم الترجمة'!AC$2:AD$2397,1,0),"م")</f>
        <v>120736</v>
      </c>
      <c r="AG2058" s="232"/>
      <c r="AH2058" s="233"/>
      <c r="AI2058" s="233"/>
      <c r="AJ2058" s="233"/>
      <c r="AL2058" s="267"/>
      <c r="AM2058" s="235"/>
      <c r="AO2058" s="236"/>
      <c r="AU2058" s="234"/>
    </row>
    <row r="2059" spans="1:47" ht="21" x14ac:dyDescent="0.4">
      <c r="A2059" s="278">
        <v>120737</v>
      </c>
      <c r="B2059" s="279" t="s">
        <v>4458</v>
      </c>
      <c r="C2059" s="279" t="s">
        <v>109</v>
      </c>
      <c r="D2059" s="279" t="s">
        <v>255</v>
      </c>
      <c r="E2059" s="279" t="s">
        <v>394</v>
      </c>
      <c r="F2059" s="303"/>
      <c r="G2059" s="303"/>
      <c r="H2059" s="279" t="s">
        <v>394</v>
      </c>
      <c r="I2059" s="279" t="s">
        <v>538</v>
      </c>
      <c r="J2059" s="279" t="s">
        <v>394</v>
      </c>
      <c r="K2059" s="279" t="s">
        <v>394</v>
      </c>
      <c r="L2059" s="279" t="s">
        <v>394</v>
      </c>
      <c r="M2059" s="279" t="s">
        <v>394</v>
      </c>
      <c r="N2059" s="279" t="s">
        <v>394</v>
      </c>
      <c r="O2059" s="279" t="s">
        <v>394</v>
      </c>
      <c r="P2059" s="315">
        <v>0</v>
      </c>
      <c r="Q2059" s="279" t="s">
        <v>394</v>
      </c>
      <c r="R2059" s="315" t="s">
        <v>394</v>
      </c>
      <c r="S2059" s="279" t="s">
        <v>394</v>
      </c>
      <c r="T2059" s="279" t="s">
        <v>394</v>
      </c>
      <c r="U2059" s="315" t="s">
        <v>394</v>
      </c>
      <c r="V2059" s="315" t="s">
        <v>394</v>
      </c>
      <c r="W2059" s="315" t="s">
        <v>394</v>
      </c>
      <c r="X2059" s="315" t="s">
        <v>394</v>
      </c>
      <c r="Y2059" s="281"/>
      <c r="Z2059" s="315" t="s">
        <v>394</v>
      </c>
      <c r="AA2059" s="315" t="s">
        <v>394</v>
      </c>
      <c r="AB2059" s="281"/>
      <c r="AC2059" s="279" t="s">
        <v>855</v>
      </c>
      <c r="AF2059" s="276" t="str">
        <f>IFERROR(VLOOKUP(A2059,'[1]قوائم الترجمة'!AC$2:AD$2397,1,0),"م")</f>
        <v>م</v>
      </c>
      <c r="AG2059" s="232"/>
      <c r="AH2059" s="233"/>
      <c r="AI2059" s="233"/>
      <c r="AJ2059" s="233"/>
      <c r="AL2059" s="267"/>
      <c r="AM2059" s="235"/>
      <c r="AO2059" s="236"/>
      <c r="AU2059" s="234"/>
    </row>
    <row r="2060" spans="1:47" ht="21" x14ac:dyDescent="0.4">
      <c r="A2060" s="278">
        <v>120738</v>
      </c>
      <c r="B2060" s="279" t="s">
        <v>4457</v>
      </c>
      <c r="C2060" s="279" t="s">
        <v>62</v>
      </c>
      <c r="D2060" s="279" t="s">
        <v>3983</v>
      </c>
      <c r="E2060" s="279" t="s">
        <v>424</v>
      </c>
      <c r="F2060" s="279" t="s">
        <v>9329</v>
      </c>
      <c r="G2060" s="279" t="s">
        <v>8394</v>
      </c>
      <c r="H2060" s="279" t="s">
        <v>425</v>
      </c>
      <c r="I2060" s="279" t="s">
        <v>61</v>
      </c>
      <c r="J2060" s="279" t="s">
        <v>403</v>
      </c>
      <c r="K2060" s="280">
        <v>2004</v>
      </c>
      <c r="L2060" s="279" t="s">
        <v>404</v>
      </c>
      <c r="M2060" s="279" t="s">
        <v>394</v>
      </c>
      <c r="N2060" s="279"/>
      <c r="O2060" s="279" t="s">
        <v>394</v>
      </c>
      <c r="P2060" s="315">
        <v>0</v>
      </c>
      <c r="Q2060" s="278"/>
      <c r="S2060" s="279" t="s">
        <v>394</v>
      </c>
      <c r="T2060" s="279" t="s">
        <v>394</v>
      </c>
      <c r="AC2060" s="279" t="s">
        <v>394</v>
      </c>
      <c r="AF2060" s="276">
        <f>IFERROR(VLOOKUP(A2060,'[1]قوائم الترجمة'!AC$2:AD$2397,1,0),"م")</f>
        <v>120738</v>
      </c>
      <c r="AG2060" s="232"/>
      <c r="AH2060" s="233"/>
      <c r="AI2060" s="233"/>
      <c r="AJ2060" s="233"/>
      <c r="AL2060" s="267"/>
      <c r="AM2060" s="235"/>
      <c r="AO2060" s="236"/>
      <c r="AU2060" s="234"/>
    </row>
    <row r="2061" spans="1:47" ht="21" x14ac:dyDescent="0.4">
      <c r="A2061" s="278">
        <v>120739</v>
      </c>
      <c r="B2061" s="279" t="s">
        <v>7536</v>
      </c>
      <c r="C2061" s="279" t="s">
        <v>62</v>
      </c>
      <c r="D2061" s="279" t="s">
        <v>276</v>
      </c>
      <c r="E2061" s="279" t="s">
        <v>394</v>
      </c>
      <c r="F2061" s="303"/>
      <c r="G2061" s="303"/>
      <c r="H2061" s="279" t="s">
        <v>394</v>
      </c>
      <c r="I2061" s="279" t="s">
        <v>540</v>
      </c>
      <c r="J2061" s="279" t="s">
        <v>394</v>
      </c>
      <c r="K2061" s="279" t="s">
        <v>394</v>
      </c>
      <c r="L2061" s="279" t="s">
        <v>394</v>
      </c>
      <c r="M2061" s="279" t="s">
        <v>394</v>
      </c>
      <c r="N2061" s="279" t="s">
        <v>394</v>
      </c>
      <c r="O2061" s="279" t="s">
        <v>394</v>
      </c>
      <c r="P2061" s="315">
        <v>0</v>
      </c>
      <c r="Q2061" s="279" t="s">
        <v>394</v>
      </c>
      <c r="R2061" s="315" t="s">
        <v>394</v>
      </c>
      <c r="S2061" s="279" t="s">
        <v>394</v>
      </c>
      <c r="T2061" s="279" t="s">
        <v>394</v>
      </c>
      <c r="U2061" s="315" t="s">
        <v>394</v>
      </c>
      <c r="V2061" s="315" t="s">
        <v>394</v>
      </c>
      <c r="W2061" s="315" t="s">
        <v>394</v>
      </c>
      <c r="X2061" s="315" t="s">
        <v>394</v>
      </c>
      <c r="Y2061" s="281"/>
      <c r="Z2061" s="315" t="s">
        <v>394</v>
      </c>
      <c r="AA2061" s="315" t="s">
        <v>394</v>
      </c>
      <c r="AB2061" s="281"/>
      <c r="AC2061" s="279" t="s">
        <v>855</v>
      </c>
      <c r="AF2061" s="276" t="str">
        <f>IFERROR(VLOOKUP(A2061,'[1]قوائم الترجمة'!AC$2:AD$2397,1,0),"م")</f>
        <v>م</v>
      </c>
      <c r="AG2061" s="232"/>
      <c r="AH2061" s="233"/>
      <c r="AI2061" s="233"/>
      <c r="AJ2061" s="233"/>
      <c r="AL2061" s="267"/>
      <c r="AM2061" s="235"/>
      <c r="AO2061" s="236"/>
      <c r="AU2061" s="234"/>
    </row>
    <row r="2062" spans="1:47" ht="21" x14ac:dyDescent="0.4">
      <c r="A2062" s="278">
        <v>120740</v>
      </c>
      <c r="B2062" s="279" t="s">
        <v>4456</v>
      </c>
      <c r="C2062" s="279" t="s">
        <v>91</v>
      </c>
      <c r="D2062" s="279" t="s">
        <v>309</v>
      </c>
      <c r="E2062" s="279" t="s">
        <v>394</v>
      </c>
      <c r="F2062" s="303"/>
      <c r="G2062" s="303"/>
      <c r="H2062" s="279" t="s">
        <v>394</v>
      </c>
      <c r="I2062" s="279" t="s">
        <v>61</v>
      </c>
      <c r="J2062" s="279" t="s">
        <v>394</v>
      </c>
      <c r="K2062" s="315" t="s">
        <v>394</v>
      </c>
      <c r="L2062" s="279" t="s">
        <v>394</v>
      </c>
      <c r="M2062" s="279" t="s">
        <v>394</v>
      </c>
      <c r="N2062" s="279" t="s">
        <v>394</v>
      </c>
      <c r="O2062" s="279" t="s">
        <v>394</v>
      </c>
      <c r="P2062" s="315">
        <v>0</v>
      </c>
      <c r="Q2062" s="279" t="s">
        <v>394</v>
      </c>
      <c r="R2062" s="315" t="s">
        <v>394</v>
      </c>
      <c r="S2062" s="279" t="s">
        <v>394</v>
      </c>
      <c r="T2062" s="279" t="s">
        <v>394</v>
      </c>
      <c r="U2062" s="315" t="s">
        <v>394</v>
      </c>
      <c r="V2062" s="315" t="s">
        <v>394</v>
      </c>
      <c r="W2062" s="315" t="s">
        <v>394</v>
      </c>
      <c r="X2062" s="315" t="s">
        <v>394</v>
      </c>
      <c r="Y2062" s="281"/>
      <c r="Z2062" s="315" t="s">
        <v>394</v>
      </c>
      <c r="AA2062" s="315" t="s">
        <v>394</v>
      </c>
      <c r="AB2062" s="281"/>
      <c r="AC2062" s="279" t="s">
        <v>394</v>
      </c>
      <c r="AF2062" s="276" t="str">
        <f>IFERROR(VLOOKUP(A2062,'[1]قوائم الترجمة'!AC$2:AD$2397,1,0),"م")</f>
        <v>م</v>
      </c>
      <c r="AG2062" s="232"/>
      <c r="AH2062" s="233"/>
      <c r="AI2062" s="233"/>
      <c r="AJ2062" s="233"/>
      <c r="AL2062" s="267"/>
      <c r="AM2062" s="235"/>
      <c r="AU2062" s="234"/>
    </row>
    <row r="2063" spans="1:47" ht="21" x14ac:dyDescent="0.4">
      <c r="A2063" s="278">
        <v>120741</v>
      </c>
      <c r="B2063" s="279" t="s">
        <v>7850</v>
      </c>
      <c r="C2063" s="279" t="s">
        <v>131</v>
      </c>
      <c r="D2063" s="279" t="s">
        <v>7215</v>
      </c>
      <c r="E2063" s="279" t="s">
        <v>394</v>
      </c>
      <c r="F2063" s="303"/>
      <c r="G2063" s="303"/>
      <c r="H2063" s="279" t="s">
        <v>394</v>
      </c>
      <c r="I2063" s="279" t="s">
        <v>539</v>
      </c>
      <c r="J2063" s="279" t="s">
        <v>394</v>
      </c>
      <c r="K2063" s="315" t="s">
        <v>394</v>
      </c>
      <c r="L2063" s="279" t="s">
        <v>394</v>
      </c>
      <c r="M2063" s="279" t="s">
        <v>394</v>
      </c>
      <c r="N2063" s="279" t="s">
        <v>394</v>
      </c>
      <c r="O2063" s="279" t="s">
        <v>394</v>
      </c>
      <c r="P2063" s="315">
        <v>0</v>
      </c>
      <c r="Q2063" s="279" t="s">
        <v>394</v>
      </c>
      <c r="R2063" s="315" t="s">
        <v>394</v>
      </c>
      <c r="S2063" s="279" t="s">
        <v>394</v>
      </c>
      <c r="T2063" s="279" t="s">
        <v>394</v>
      </c>
      <c r="U2063" s="315" t="s">
        <v>394</v>
      </c>
      <c r="V2063" s="315" t="s">
        <v>394</v>
      </c>
      <c r="W2063" s="315" t="s">
        <v>394</v>
      </c>
      <c r="X2063" s="315" t="s">
        <v>394</v>
      </c>
      <c r="Y2063" s="281"/>
      <c r="Z2063" s="315" t="s">
        <v>394</v>
      </c>
      <c r="AA2063" s="315" t="s">
        <v>394</v>
      </c>
      <c r="AB2063" s="281"/>
      <c r="AC2063" s="279" t="s">
        <v>855</v>
      </c>
      <c r="AF2063" s="276" t="str">
        <f>IFERROR(VLOOKUP(A2063,'[1]قوائم الترجمة'!AC$2:AD$2397,1,0),"م")</f>
        <v>م</v>
      </c>
      <c r="AG2063" s="232"/>
      <c r="AH2063" s="233"/>
      <c r="AI2063" s="233"/>
      <c r="AJ2063" s="233"/>
      <c r="AL2063" s="267"/>
      <c r="AM2063" s="235"/>
      <c r="AO2063" s="236"/>
      <c r="AU2063" s="234"/>
    </row>
    <row r="2064" spans="1:47" ht="21" x14ac:dyDescent="0.4">
      <c r="A2064" s="278">
        <v>120742</v>
      </c>
      <c r="B2064" s="279" t="s">
        <v>5689</v>
      </c>
      <c r="C2064" s="279" t="s">
        <v>109</v>
      </c>
      <c r="D2064" s="279" t="s">
        <v>237</v>
      </c>
      <c r="E2064" s="279" t="s">
        <v>394</v>
      </c>
      <c r="F2064" s="303"/>
      <c r="G2064" s="303"/>
      <c r="H2064" s="279" t="s">
        <v>394</v>
      </c>
      <c r="I2064" s="279" t="s">
        <v>539</v>
      </c>
      <c r="J2064" s="279" t="s">
        <v>394</v>
      </c>
      <c r="K2064" s="279" t="s">
        <v>394</v>
      </c>
      <c r="L2064" s="279" t="s">
        <v>394</v>
      </c>
      <c r="M2064" s="279" t="s">
        <v>394</v>
      </c>
      <c r="N2064" s="279" t="s">
        <v>394</v>
      </c>
      <c r="O2064" s="279" t="s">
        <v>394</v>
      </c>
      <c r="P2064" s="315">
        <v>0</v>
      </c>
      <c r="Q2064" s="279" t="s">
        <v>394</v>
      </c>
      <c r="R2064" s="315" t="s">
        <v>394</v>
      </c>
      <c r="S2064" s="279" t="s">
        <v>394</v>
      </c>
      <c r="T2064" s="279" t="s">
        <v>394</v>
      </c>
      <c r="U2064" s="315" t="s">
        <v>394</v>
      </c>
      <c r="V2064" s="315" t="s">
        <v>394</v>
      </c>
      <c r="W2064" s="315" t="s">
        <v>394</v>
      </c>
      <c r="X2064" s="315" t="s">
        <v>394</v>
      </c>
      <c r="Y2064" s="281"/>
      <c r="Z2064" s="315" t="s">
        <v>394</v>
      </c>
      <c r="AA2064" s="315" t="s">
        <v>394</v>
      </c>
      <c r="AB2064" s="281"/>
      <c r="AC2064" s="279" t="s">
        <v>855</v>
      </c>
      <c r="AF2064" s="276" t="str">
        <f>IFERROR(VLOOKUP(A2064,'[1]قوائم الترجمة'!AC$2:AD$2397,1,0),"م")</f>
        <v>م</v>
      </c>
      <c r="AG2064" s="232"/>
      <c r="AH2064" s="233"/>
      <c r="AI2064" s="233"/>
      <c r="AJ2064" s="233"/>
      <c r="AL2064" s="267"/>
      <c r="AM2064" s="235"/>
      <c r="AO2064" s="236"/>
      <c r="AU2064" s="234"/>
    </row>
    <row r="2065" spans="1:47" ht="21" x14ac:dyDescent="0.4">
      <c r="A2065" s="278">
        <v>120743</v>
      </c>
      <c r="B2065" s="279" t="s">
        <v>6468</v>
      </c>
      <c r="C2065" s="279" t="s">
        <v>464</v>
      </c>
      <c r="D2065" s="279" t="s">
        <v>490</v>
      </c>
      <c r="E2065" s="279" t="s">
        <v>394</v>
      </c>
      <c r="F2065" s="303"/>
      <c r="G2065" s="303"/>
      <c r="H2065" s="279" t="s">
        <v>394</v>
      </c>
      <c r="I2065" s="279" t="s">
        <v>539</v>
      </c>
      <c r="J2065" s="279" t="s">
        <v>394</v>
      </c>
      <c r="K2065" s="279" t="s">
        <v>394</v>
      </c>
      <c r="L2065" s="279" t="s">
        <v>394</v>
      </c>
      <c r="M2065" s="279" t="s">
        <v>394</v>
      </c>
      <c r="N2065" s="279" t="s">
        <v>394</v>
      </c>
      <c r="O2065" s="279" t="s">
        <v>394</v>
      </c>
      <c r="P2065" s="315">
        <v>0</v>
      </c>
      <c r="Q2065" s="279" t="s">
        <v>394</v>
      </c>
      <c r="R2065" s="315" t="s">
        <v>394</v>
      </c>
      <c r="S2065" s="279" t="s">
        <v>394</v>
      </c>
      <c r="T2065" s="279" t="s">
        <v>394</v>
      </c>
      <c r="U2065" s="315" t="s">
        <v>394</v>
      </c>
      <c r="V2065" s="315" t="s">
        <v>394</v>
      </c>
      <c r="W2065" s="315" t="s">
        <v>394</v>
      </c>
      <c r="X2065" s="315" t="s">
        <v>394</v>
      </c>
      <c r="Y2065" s="281"/>
      <c r="Z2065" s="315" t="s">
        <v>394</v>
      </c>
      <c r="AA2065" s="315" t="s">
        <v>394</v>
      </c>
      <c r="AB2065" s="281"/>
      <c r="AC2065" s="279" t="s">
        <v>855</v>
      </c>
      <c r="AF2065" s="276" t="str">
        <f>IFERROR(VLOOKUP(A2065,'[1]قوائم الترجمة'!AC$2:AD$2397,1,0),"م")</f>
        <v>م</v>
      </c>
      <c r="AG2065" s="232"/>
      <c r="AH2065" s="233"/>
      <c r="AI2065" s="233"/>
      <c r="AJ2065" s="233"/>
      <c r="AL2065" s="267"/>
      <c r="AM2065" s="235"/>
      <c r="AO2065" s="236"/>
      <c r="AU2065" s="234"/>
    </row>
    <row r="2066" spans="1:47" ht="21" x14ac:dyDescent="0.4">
      <c r="A2066" s="278">
        <v>120746</v>
      </c>
      <c r="B2066" s="279" t="s">
        <v>4455</v>
      </c>
      <c r="C2066" s="279" t="s">
        <v>93</v>
      </c>
      <c r="D2066" s="279" t="s">
        <v>567</v>
      </c>
      <c r="E2066" s="279" t="s">
        <v>394</v>
      </c>
      <c r="F2066" s="303"/>
      <c r="G2066" s="303"/>
      <c r="H2066" s="279" t="s">
        <v>394</v>
      </c>
      <c r="I2066" s="279" t="s">
        <v>538</v>
      </c>
      <c r="J2066" s="279" t="s">
        <v>394</v>
      </c>
      <c r="K2066" s="279" t="s">
        <v>394</v>
      </c>
      <c r="L2066" s="279" t="s">
        <v>394</v>
      </c>
      <c r="M2066" s="279" t="s">
        <v>394</v>
      </c>
      <c r="N2066" s="279" t="s">
        <v>394</v>
      </c>
      <c r="O2066" s="279" t="s">
        <v>394</v>
      </c>
      <c r="P2066" s="315">
        <v>0</v>
      </c>
      <c r="Q2066" s="279" t="s">
        <v>394</v>
      </c>
      <c r="R2066" s="315" t="s">
        <v>394</v>
      </c>
      <c r="S2066" s="279" t="s">
        <v>394</v>
      </c>
      <c r="T2066" s="279" t="s">
        <v>394</v>
      </c>
      <c r="U2066" s="315" t="s">
        <v>394</v>
      </c>
      <c r="V2066" s="315" t="s">
        <v>394</v>
      </c>
      <c r="W2066" s="315" t="s">
        <v>394</v>
      </c>
      <c r="X2066" s="315" t="s">
        <v>394</v>
      </c>
      <c r="Y2066" s="281"/>
      <c r="Z2066" s="315" t="s">
        <v>394</v>
      </c>
      <c r="AA2066" s="315" t="s">
        <v>394</v>
      </c>
      <c r="AB2066" s="281"/>
      <c r="AC2066" s="279" t="s">
        <v>855</v>
      </c>
      <c r="AF2066" s="276" t="str">
        <f>IFERROR(VLOOKUP(A2066,'[1]قوائم الترجمة'!AC$2:AD$2397,1,0),"م")</f>
        <v>م</v>
      </c>
      <c r="AG2066" s="232"/>
      <c r="AH2066" s="233"/>
      <c r="AI2066" s="233"/>
      <c r="AJ2066" s="233"/>
      <c r="AL2066" s="267"/>
      <c r="AM2066" s="235"/>
      <c r="AU2066" s="234"/>
    </row>
    <row r="2067" spans="1:47" ht="21" x14ac:dyDescent="0.4">
      <c r="A2067" s="278">
        <v>120747</v>
      </c>
      <c r="B2067" s="279" t="s">
        <v>4454</v>
      </c>
      <c r="C2067" s="279" t="s">
        <v>960</v>
      </c>
      <c r="D2067" s="279" t="s">
        <v>1192</v>
      </c>
      <c r="E2067" s="279" t="s">
        <v>394</v>
      </c>
      <c r="F2067" s="303"/>
      <c r="G2067" s="303"/>
      <c r="H2067" s="279" t="s">
        <v>394</v>
      </c>
      <c r="I2067" s="279" t="s">
        <v>540</v>
      </c>
      <c r="J2067" s="279" t="s">
        <v>394</v>
      </c>
      <c r="K2067" s="279" t="s">
        <v>394</v>
      </c>
      <c r="L2067" s="279" t="s">
        <v>394</v>
      </c>
      <c r="M2067" s="279" t="s">
        <v>394</v>
      </c>
      <c r="N2067" s="279" t="s">
        <v>394</v>
      </c>
      <c r="O2067" s="279" t="s">
        <v>394</v>
      </c>
      <c r="P2067" s="315">
        <v>0</v>
      </c>
      <c r="Q2067" s="279" t="s">
        <v>394</v>
      </c>
      <c r="R2067" s="315" t="s">
        <v>394</v>
      </c>
      <c r="S2067" s="279" t="s">
        <v>394</v>
      </c>
      <c r="T2067" s="279" t="s">
        <v>394</v>
      </c>
      <c r="U2067" s="315" t="s">
        <v>394</v>
      </c>
      <c r="V2067" s="315" t="s">
        <v>394</v>
      </c>
      <c r="W2067" s="315" t="s">
        <v>394</v>
      </c>
      <c r="X2067" s="315" t="s">
        <v>394</v>
      </c>
      <c r="Y2067" s="281"/>
      <c r="Z2067" s="315" t="s">
        <v>394</v>
      </c>
      <c r="AA2067" s="315" t="s">
        <v>394</v>
      </c>
      <c r="AB2067" s="281"/>
      <c r="AC2067" s="279" t="s">
        <v>855</v>
      </c>
      <c r="AF2067" s="276" t="str">
        <f>IFERROR(VLOOKUP(A2067,'[1]قوائم الترجمة'!AC$2:AD$2397,1,0),"م")</f>
        <v>م</v>
      </c>
      <c r="AG2067" s="232"/>
      <c r="AH2067" s="233"/>
      <c r="AI2067" s="233"/>
      <c r="AJ2067" s="233"/>
      <c r="AL2067" s="267"/>
      <c r="AM2067" s="235"/>
      <c r="AO2067" s="236"/>
      <c r="AU2067" s="234"/>
    </row>
    <row r="2068" spans="1:47" ht="21" x14ac:dyDescent="0.4">
      <c r="A2068" s="278">
        <v>120748</v>
      </c>
      <c r="B2068" s="279" t="s">
        <v>4453</v>
      </c>
      <c r="C2068" s="279" t="s">
        <v>89</v>
      </c>
      <c r="D2068" s="279" t="s">
        <v>265</v>
      </c>
      <c r="E2068" s="279" t="s">
        <v>394</v>
      </c>
      <c r="F2068" s="303"/>
      <c r="G2068" s="303"/>
      <c r="H2068" s="279" t="s">
        <v>394</v>
      </c>
      <c r="I2068" s="279" t="s">
        <v>540</v>
      </c>
      <c r="J2068" s="279" t="s">
        <v>394</v>
      </c>
      <c r="K2068" s="279" t="s">
        <v>394</v>
      </c>
      <c r="L2068" s="279" t="s">
        <v>394</v>
      </c>
      <c r="M2068" s="279" t="s">
        <v>394</v>
      </c>
      <c r="N2068" s="279" t="s">
        <v>394</v>
      </c>
      <c r="O2068" s="279" t="s">
        <v>394</v>
      </c>
      <c r="P2068" s="315">
        <v>0</v>
      </c>
      <c r="Q2068" s="279" t="s">
        <v>394</v>
      </c>
      <c r="R2068" s="315" t="s">
        <v>394</v>
      </c>
      <c r="S2068" s="279" t="s">
        <v>394</v>
      </c>
      <c r="T2068" s="279" t="s">
        <v>394</v>
      </c>
      <c r="U2068" s="315" t="s">
        <v>394</v>
      </c>
      <c r="V2068" s="315" t="s">
        <v>394</v>
      </c>
      <c r="W2068" s="315" t="s">
        <v>394</v>
      </c>
      <c r="X2068" s="315" t="s">
        <v>394</v>
      </c>
      <c r="Y2068" s="281"/>
      <c r="Z2068" s="315" t="s">
        <v>394</v>
      </c>
      <c r="AA2068" s="315" t="s">
        <v>394</v>
      </c>
      <c r="AB2068" s="281"/>
      <c r="AC2068" s="279" t="s">
        <v>855</v>
      </c>
      <c r="AF2068" s="276" t="str">
        <f>IFERROR(VLOOKUP(A2068,'[1]قوائم الترجمة'!AC$2:AD$2397,1,0),"م")</f>
        <v>م</v>
      </c>
      <c r="AG2068" s="232"/>
      <c r="AH2068" s="233"/>
      <c r="AI2068" s="233"/>
      <c r="AJ2068" s="233"/>
      <c r="AL2068" s="267"/>
      <c r="AM2068" s="235"/>
      <c r="AU2068" s="234"/>
    </row>
    <row r="2069" spans="1:47" ht="21" x14ac:dyDescent="0.4">
      <c r="A2069" s="278">
        <v>120749</v>
      </c>
      <c r="B2069" s="279" t="s">
        <v>4452</v>
      </c>
      <c r="C2069" s="279" t="s">
        <v>106</v>
      </c>
      <c r="D2069" s="279" t="s">
        <v>567</v>
      </c>
      <c r="E2069" s="279" t="s">
        <v>394</v>
      </c>
      <c r="F2069" s="303"/>
      <c r="G2069" s="303"/>
      <c r="H2069" s="279" t="s">
        <v>394</v>
      </c>
      <c r="I2069" s="279" t="s">
        <v>61</v>
      </c>
      <c r="J2069" s="279" t="s">
        <v>394</v>
      </c>
      <c r="K2069" s="315" t="s">
        <v>394</v>
      </c>
      <c r="L2069" s="279" t="s">
        <v>394</v>
      </c>
      <c r="M2069" s="279" t="s">
        <v>394</v>
      </c>
      <c r="N2069" s="279" t="s">
        <v>394</v>
      </c>
      <c r="O2069" s="279" t="s">
        <v>394</v>
      </c>
      <c r="P2069" s="315">
        <v>0</v>
      </c>
      <c r="Q2069" s="279" t="s">
        <v>394</v>
      </c>
      <c r="R2069" s="315" t="s">
        <v>394</v>
      </c>
      <c r="S2069" s="279" t="s">
        <v>394</v>
      </c>
      <c r="T2069" s="279" t="s">
        <v>394</v>
      </c>
      <c r="U2069" s="315" t="s">
        <v>394</v>
      </c>
      <c r="V2069" s="315" t="s">
        <v>394</v>
      </c>
      <c r="W2069" s="315" t="s">
        <v>394</v>
      </c>
      <c r="X2069" s="315" t="s">
        <v>394</v>
      </c>
      <c r="Y2069" s="281"/>
      <c r="Z2069" s="315" t="s">
        <v>394</v>
      </c>
      <c r="AA2069" s="315" t="s">
        <v>394</v>
      </c>
      <c r="AB2069" s="281"/>
      <c r="AC2069" s="279" t="s">
        <v>855</v>
      </c>
      <c r="AF2069" s="276" t="str">
        <f>IFERROR(VLOOKUP(A2069,'[1]قوائم الترجمة'!AC$2:AD$2397,1,0),"م")</f>
        <v>م</v>
      </c>
      <c r="AG2069" s="232"/>
      <c r="AH2069" s="233"/>
      <c r="AI2069" s="233"/>
      <c r="AJ2069" s="233"/>
      <c r="AL2069" s="267"/>
      <c r="AM2069" s="235"/>
      <c r="AU2069" s="234"/>
    </row>
    <row r="2070" spans="1:47" ht="21" x14ac:dyDescent="0.4">
      <c r="A2070" s="278">
        <v>120752</v>
      </c>
      <c r="B2070" s="279" t="s">
        <v>4450</v>
      </c>
      <c r="C2070" s="279" t="s">
        <v>68</v>
      </c>
      <c r="D2070" s="279" t="s">
        <v>4451</v>
      </c>
      <c r="E2070" s="279" t="s">
        <v>394</v>
      </c>
      <c r="F2070" s="303"/>
      <c r="G2070" s="303"/>
      <c r="H2070" s="279" t="s">
        <v>394</v>
      </c>
      <c r="I2070" s="279" t="s">
        <v>538</v>
      </c>
      <c r="J2070" s="279" t="s">
        <v>394</v>
      </c>
      <c r="K2070" s="279" t="s">
        <v>394</v>
      </c>
      <c r="L2070" s="279" t="s">
        <v>394</v>
      </c>
      <c r="M2070" s="279" t="s">
        <v>394</v>
      </c>
      <c r="N2070" s="279" t="s">
        <v>394</v>
      </c>
      <c r="O2070" s="279" t="s">
        <v>394</v>
      </c>
      <c r="P2070" s="315">
        <v>0</v>
      </c>
      <c r="Q2070" s="279" t="s">
        <v>394</v>
      </c>
      <c r="R2070" s="315" t="s">
        <v>394</v>
      </c>
      <c r="S2070" s="279" t="s">
        <v>394</v>
      </c>
      <c r="T2070" s="279" t="s">
        <v>394</v>
      </c>
      <c r="U2070" s="315" t="s">
        <v>394</v>
      </c>
      <c r="V2070" s="315" t="s">
        <v>394</v>
      </c>
      <c r="W2070" s="315" t="s">
        <v>394</v>
      </c>
      <c r="X2070" s="315" t="s">
        <v>394</v>
      </c>
      <c r="Y2070" s="281"/>
      <c r="Z2070" s="315" t="s">
        <v>394</v>
      </c>
      <c r="AA2070" s="315" t="s">
        <v>394</v>
      </c>
      <c r="AB2070" s="281"/>
      <c r="AC2070" s="279" t="s">
        <v>394</v>
      </c>
      <c r="AF2070" s="276" t="str">
        <f>IFERROR(VLOOKUP(A2070,'[1]قوائم الترجمة'!AC$2:AD$2397,1,0),"م")</f>
        <v>م</v>
      </c>
      <c r="AG2070" s="232"/>
      <c r="AH2070" s="233"/>
      <c r="AI2070" s="233"/>
      <c r="AJ2070" s="233"/>
      <c r="AL2070" s="267"/>
      <c r="AM2070" s="235"/>
      <c r="AU2070" s="234"/>
    </row>
    <row r="2071" spans="1:47" ht="21" x14ac:dyDescent="0.4">
      <c r="A2071" s="275">
        <v>120753</v>
      </c>
      <c r="B2071" s="276" t="s">
        <v>4449</v>
      </c>
      <c r="C2071" s="276" t="s">
        <v>133</v>
      </c>
      <c r="D2071" s="276" t="s">
        <v>685</v>
      </c>
      <c r="E2071" s="276" t="s">
        <v>5660</v>
      </c>
      <c r="F2071" s="276" t="s">
        <v>8518</v>
      </c>
      <c r="G2071" s="276" t="s">
        <v>402</v>
      </c>
      <c r="H2071" s="276" t="s">
        <v>425</v>
      </c>
      <c r="I2071" s="276" t="s">
        <v>61</v>
      </c>
      <c r="J2071" s="276" t="s">
        <v>403</v>
      </c>
      <c r="K2071" s="277">
        <v>2011</v>
      </c>
      <c r="L2071" s="276" t="s">
        <v>404</v>
      </c>
      <c r="M2071" s="303"/>
      <c r="N2071" s="276" t="s">
        <v>394</v>
      </c>
      <c r="O2071" s="276" t="s">
        <v>394</v>
      </c>
      <c r="P2071" s="315">
        <v>0</v>
      </c>
      <c r="Q2071" s="303"/>
      <c r="R2071" s="317" t="s">
        <v>394</v>
      </c>
      <c r="S2071" s="276" t="s">
        <v>394</v>
      </c>
      <c r="T2071" s="303"/>
      <c r="AC2071" s="276" t="s">
        <v>394</v>
      </c>
      <c r="AF2071" s="276">
        <f>IFERROR(VLOOKUP(A2071,'[1]قوائم الترجمة'!AC$2:AD$2397,1,0),"م")</f>
        <v>120753</v>
      </c>
      <c r="AG2071" s="232"/>
      <c r="AH2071" s="233"/>
      <c r="AI2071" s="233"/>
      <c r="AJ2071" s="233"/>
      <c r="AL2071" s="267"/>
      <c r="AM2071" s="235"/>
      <c r="AU2071" s="234"/>
    </row>
    <row r="2072" spans="1:47" ht="21" x14ac:dyDescent="0.4">
      <c r="A2072" s="278">
        <v>120754</v>
      </c>
      <c r="B2072" s="279" t="s">
        <v>4448</v>
      </c>
      <c r="C2072" s="279" t="s">
        <v>129</v>
      </c>
      <c r="D2072" s="279" t="s">
        <v>240</v>
      </c>
      <c r="E2072" s="279" t="s">
        <v>5660</v>
      </c>
      <c r="F2072" s="279" t="s">
        <v>9330</v>
      </c>
      <c r="G2072" s="279" t="s">
        <v>402</v>
      </c>
      <c r="H2072" s="279" t="s">
        <v>425</v>
      </c>
      <c r="I2072" s="279" t="s">
        <v>8485</v>
      </c>
      <c r="J2072" s="279" t="s">
        <v>403</v>
      </c>
      <c r="K2072" s="280">
        <v>2012</v>
      </c>
      <c r="L2072" s="279" t="s">
        <v>402</v>
      </c>
      <c r="M2072" s="279" t="s">
        <v>394</v>
      </c>
      <c r="N2072" s="279" t="s">
        <v>394</v>
      </c>
      <c r="O2072" s="279" t="s">
        <v>394</v>
      </c>
      <c r="P2072" s="315">
        <v>0</v>
      </c>
      <c r="Q2072" s="278"/>
      <c r="S2072" s="279" t="s">
        <v>394</v>
      </c>
      <c r="T2072" s="279" t="s">
        <v>394</v>
      </c>
      <c r="AC2072" s="279" t="s">
        <v>394</v>
      </c>
      <c r="AF2072" s="276">
        <f>IFERROR(VLOOKUP(A2072,'[1]قوائم الترجمة'!AC$2:AD$2397,1,0),"م")</f>
        <v>120754</v>
      </c>
      <c r="AG2072" s="232"/>
      <c r="AH2072" s="233"/>
      <c r="AI2072" s="233"/>
      <c r="AJ2072" s="233"/>
      <c r="AL2072" s="267"/>
      <c r="AM2072" s="235"/>
      <c r="AU2072" s="234"/>
    </row>
    <row r="2073" spans="1:47" ht="21" x14ac:dyDescent="0.4">
      <c r="A2073" s="278">
        <v>120759</v>
      </c>
      <c r="B2073" s="279" t="s">
        <v>7812</v>
      </c>
      <c r="C2073" s="279" t="s">
        <v>111</v>
      </c>
      <c r="D2073" s="279" t="s">
        <v>1341</v>
      </c>
      <c r="E2073" s="279" t="s">
        <v>394</v>
      </c>
      <c r="F2073" s="303"/>
      <c r="G2073" s="303"/>
      <c r="H2073" s="279" t="s">
        <v>394</v>
      </c>
      <c r="I2073" s="279" t="s">
        <v>539</v>
      </c>
      <c r="J2073" s="279" t="s">
        <v>394</v>
      </c>
      <c r="K2073" s="279" t="s">
        <v>394</v>
      </c>
      <c r="L2073" s="279" t="s">
        <v>394</v>
      </c>
      <c r="M2073" s="279" t="s">
        <v>394</v>
      </c>
      <c r="N2073" s="279" t="s">
        <v>394</v>
      </c>
      <c r="O2073" s="279" t="s">
        <v>394</v>
      </c>
      <c r="P2073" s="315">
        <v>0</v>
      </c>
      <c r="Q2073" s="279" t="s">
        <v>394</v>
      </c>
      <c r="R2073" s="315" t="s">
        <v>394</v>
      </c>
      <c r="S2073" s="279" t="s">
        <v>394</v>
      </c>
      <c r="T2073" s="279" t="s">
        <v>394</v>
      </c>
      <c r="U2073" s="315" t="s">
        <v>394</v>
      </c>
      <c r="V2073" s="315" t="s">
        <v>394</v>
      </c>
      <c r="W2073" s="315" t="s">
        <v>394</v>
      </c>
      <c r="X2073" s="315" t="s">
        <v>394</v>
      </c>
      <c r="Y2073" s="281"/>
      <c r="Z2073" s="315" t="s">
        <v>394</v>
      </c>
      <c r="AA2073" s="315" t="s">
        <v>394</v>
      </c>
      <c r="AB2073" s="281"/>
      <c r="AC2073" s="279" t="s">
        <v>855</v>
      </c>
      <c r="AF2073" s="276" t="str">
        <f>IFERROR(VLOOKUP(A2073,'[1]قوائم الترجمة'!AC$2:AD$2397,1,0),"م")</f>
        <v>م</v>
      </c>
      <c r="AG2073" s="232"/>
      <c r="AH2073" s="233"/>
      <c r="AI2073" s="233"/>
      <c r="AJ2073" s="233"/>
      <c r="AL2073" s="267"/>
      <c r="AM2073" s="235"/>
      <c r="AU2073" s="234"/>
    </row>
    <row r="2074" spans="1:47" ht="21" x14ac:dyDescent="0.4">
      <c r="A2074" s="278">
        <v>120761</v>
      </c>
      <c r="B2074" s="279" t="s">
        <v>7811</v>
      </c>
      <c r="C2074" s="279" t="s">
        <v>81</v>
      </c>
      <c r="D2074" s="279" t="s">
        <v>597</v>
      </c>
      <c r="E2074" s="279" t="s">
        <v>394</v>
      </c>
      <c r="F2074" s="303"/>
      <c r="G2074" s="303"/>
      <c r="H2074" s="279" t="s">
        <v>394</v>
      </c>
      <c r="I2074" s="279" t="s">
        <v>539</v>
      </c>
      <c r="J2074" s="279" t="s">
        <v>394</v>
      </c>
      <c r="K2074" s="279" t="s">
        <v>394</v>
      </c>
      <c r="L2074" s="279" t="s">
        <v>394</v>
      </c>
      <c r="M2074" s="279" t="s">
        <v>394</v>
      </c>
      <c r="N2074" s="279" t="s">
        <v>394</v>
      </c>
      <c r="O2074" s="279" t="s">
        <v>394</v>
      </c>
      <c r="P2074" s="315">
        <v>0</v>
      </c>
      <c r="Q2074" s="279" t="s">
        <v>394</v>
      </c>
      <c r="R2074" s="315" t="s">
        <v>394</v>
      </c>
      <c r="S2074" s="279" t="s">
        <v>394</v>
      </c>
      <c r="T2074" s="279" t="s">
        <v>394</v>
      </c>
      <c r="U2074" s="315" t="s">
        <v>394</v>
      </c>
      <c r="V2074" s="315" t="s">
        <v>394</v>
      </c>
      <c r="W2074" s="315" t="s">
        <v>394</v>
      </c>
      <c r="X2074" s="315" t="s">
        <v>394</v>
      </c>
      <c r="Y2074" s="281"/>
      <c r="Z2074" s="315" t="s">
        <v>394</v>
      </c>
      <c r="AA2074" s="315" t="s">
        <v>394</v>
      </c>
      <c r="AB2074" s="281"/>
      <c r="AC2074" s="279" t="s">
        <v>855</v>
      </c>
      <c r="AF2074" s="276" t="str">
        <f>IFERROR(VLOOKUP(A2074,'[1]قوائم الترجمة'!AC$2:AD$2397,1,0),"م")</f>
        <v>م</v>
      </c>
      <c r="AG2074" s="232"/>
      <c r="AH2074" s="233"/>
      <c r="AI2074" s="233"/>
      <c r="AJ2074" s="233"/>
      <c r="AL2074" s="267"/>
      <c r="AM2074" s="235"/>
      <c r="AU2074" s="234"/>
    </row>
    <row r="2075" spans="1:47" ht="21" x14ac:dyDescent="0.4">
      <c r="A2075" s="278">
        <v>120764</v>
      </c>
      <c r="B2075" s="279" t="s">
        <v>4447</v>
      </c>
      <c r="C2075" s="279" t="s">
        <v>108</v>
      </c>
      <c r="D2075" s="279" t="s">
        <v>260</v>
      </c>
      <c r="E2075" s="279" t="s">
        <v>394</v>
      </c>
      <c r="F2075" s="303"/>
      <c r="G2075" s="303"/>
      <c r="H2075" s="279" t="s">
        <v>394</v>
      </c>
      <c r="I2075" s="279" t="s">
        <v>538</v>
      </c>
      <c r="J2075" s="279" t="s">
        <v>394</v>
      </c>
      <c r="K2075" s="279" t="s">
        <v>394</v>
      </c>
      <c r="L2075" s="279" t="s">
        <v>394</v>
      </c>
      <c r="M2075" s="279" t="s">
        <v>394</v>
      </c>
      <c r="N2075" s="279" t="s">
        <v>394</v>
      </c>
      <c r="O2075" s="279" t="s">
        <v>394</v>
      </c>
      <c r="P2075" s="315">
        <v>0</v>
      </c>
      <c r="Q2075" s="279" t="s">
        <v>394</v>
      </c>
      <c r="R2075" s="315" t="s">
        <v>394</v>
      </c>
      <c r="S2075" s="279" t="s">
        <v>394</v>
      </c>
      <c r="T2075" s="279" t="s">
        <v>394</v>
      </c>
      <c r="U2075" s="315" t="s">
        <v>394</v>
      </c>
      <c r="V2075" s="315" t="s">
        <v>394</v>
      </c>
      <c r="W2075" s="315" t="s">
        <v>394</v>
      </c>
      <c r="X2075" s="315" t="s">
        <v>394</v>
      </c>
      <c r="Y2075" s="281"/>
      <c r="Z2075" s="315" t="s">
        <v>394</v>
      </c>
      <c r="AA2075" s="315" t="s">
        <v>394</v>
      </c>
      <c r="AB2075" s="281"/>
      <c r="AC2075" s="279" t="s">
        <v>394</v>
      </c>
      <c r="AF2075" s="276" t="str">
        <f>IFERROR(VLOOKUP(A2075,'[1]قوائم الترجمة'!AC$2:AD$2397,1,0),"م")</f>
        <v>م</v>
      </c>
      <c r="AG2075" s="232"/>
      <c r="AH2075" s="233"/>
      <c r="AI2075" s="233"/>
      <c r="AJ2075" s="233"/>
      <c r="AL2075" s="267"/>
      <c r="AM2075" s="235"/>
      <c r="AO2075" s="236"/>
      <c r="AU2075" s="234"/>
    </row>
    <row r="2076" spans="1:47" ht="21" x14ac:dyDescent="0.4">
      <c r="A2076" s="278">
        <v>120765</v>
      </c>
      <c r="B2076" s="279" t="s">
        <v>4446</v>
      </c>
      <c r="C2076" s="279" t="s">
        <v>109</v>
      </c>
      <c r="D2076" s="279" t="s">
        <v>330</v>
      </c>
      <c r="E2076" s="279" t="s">
        <v>394</v>
      </c>
      <c r="F2076" s="303"/>
      <c r="G2076" s="303"/>
      <c r="H2076" s="279" t="s">
        <v>394</v>
      </c>
      <c r="I2076" s="279" t="s">
        <v>538</v>
      </c>
      <c r="J2076" s="279" t="s">
        <v>394</v>
      </c>
      <c r="K2076" s="279" t="s">
        <v>394</v>
      </c>
      <c r="L2076" s="279" t="s">
        <v>394</v>
      </c>
      <c r="M2076" s="279" t="s">
        <v>394</v>
      </c>
      <c r="N2076" s="279" t="s">
        <v>394</v>
      </c>
      <c r="O2076" s="279" t="s">
        <v>394</v>
      </c>
      <c r="P2076" s="315">
        <v>0</v>
      </c>
      <c r="Q2076" s="279" t="s">
        <v>394</v>
      </c>
      <c r="R2076" s="315" t="s">
        <v>394</v>
      </c>
      <c r="S2076" s="279" t="s">
        <v>394</v>
      </c>
      <c r="T2076" s="279" t="s">
        <v>394</v>
      </c>
      <c r="U2076" s="315" t="s">
        <v>394</v>
      </c>
      <c r="V2076" s="315" t="s">
        <v>394</v>
      </c>
      <c r="W2076" s="315" t="s">
        <v>394</v>
      </c>
      <c r="X2076" s="315" t="s">
        <v>394</v>
      </c>
      <c r="Y2076" s="281"/>
      <c r="Z2076" s="315" t="s">
        <v>394</v>
      </c>
      <c r="AA2076" s="315" t="s">
        <v>394</v>
      </c>
      <c r="AB2076" s="281"/>
      <c r="AC2076" s="279" t="s">
        <v>855</v>
      </c>
      <c r="AF2076" s="276" t="str">
        <f>IFERROR(VLOOKUP(A2076,'[1]قوائم الترجمة'!AC$2:AD$2397,1,0),"م")</f>
        <v>م</v>
      </c>
      <c r="AG2076" s="232"/>
      <c r="AH2076" s="233"/>
      <c r="AI2076" s="233"/>
      <c r="AJ2076" s="233"/>
      <c r="AL2076" s="267"/>
      <c r="AM2076" s="235"/>
      <c r="AO2076" s="236"/>
      <c r="AU2076" s="234"/>
    </row>
    <row r="2077" spans="1:47" ht="21" x14ac:dyDescent="0.4">
      <c r="A2077" s="278">
        <v>120766</v>
      </c>
      <c r="B2077" s="279" t="s">
        <v>4445</v>
      </c>
      <c r="C2077" s="279" t="s">
        <v>116</v>
      </c>
      <c r="D2077" s="279" t="s">
        <v>635</v>
      </c>
      <c r="E2077" s="279" t="s">
        <v>424</v>
      </c>
      <c r="F2077" s="279" t="s">
        <v>9331</v>
      </c>
      <c r="G2077" s="279" t="s">
        <v>402</v>
      </c>
      <c r="H2077" s="279" t="s">
        <v>425</v>
      </c>
      <c r="I2077" s="279" t="s">
        <v>61</v>
      </c>
      <c r="J2077" s="279" t="s">
        <v>403</v>
      </c>
      <c r="K2077" s="280">
        <v>2006</v>
      </c>
      <c r="L2077" s="279" t="s">
        <v>402</v>
      </c>
      <c r="M2077" s="279" t="s">
        <v>394</v>
      </c>
      <c r="N2077" s="279"/>
      <c r="O2077" s="279" t="s">
        <v>394</v>
      </c>
      <c r="P2077" s="315">
        <v>0</v>
      </c>
      <c r="Q2077" s="278"/>
      <c r="S2077" s="279" t="s">
        <v>394</v>
      </c>
      <c r="T2077" s="279" t="s">
        <v>394</v>
      </c>
      <c r="AC2077" s="279" t="s">
        <v>394</v>
      </c>
      <c r="AF2077" s="276">
        <f>IFERROR(VLOOKUP(A2077,'[1]قوائم الترجمة'!AC$2:AD$2397,1,0),"م")</f>
        <v>120766</v>
      </c>
      <c r="AG2077" s="232"/>
      <c r="AH2077" s="233"/>
      <c r="AI2077" s="233"/>
      <c r="AJ2077" s="233"/>
      <c r="AL2077" s="267"/>
      <c r="AM2077" s="235"/>
      <c r="AO2077" s="236"/>
      <c r="AU2077" s="234"/>
    </row>
    <row r="2078" spans="1:47" ht="21" x14ac:dyDescent="0.4">
      <c r="A2078" s="278">
        <v>120767</v>
      </c>
      <c r="B2078" s="279" t="s">
        <v>4443</v>
      </c>
      <c r="C2078" s="279" t="s">
        <v>4444</v>
      </c>
      <c r="D2078" s="279" t="s">
        <v>632</v>
      </c>
      <c r="E2078" s="279" t="s">
        <v>394</v>
      </c>
      <c r="F2078" s="303"/>
      <c r="G2078" s="303"/>
      <c r="H2078" s="279" t="s">
        <v>394</v>
      </c>
      <c r="I2078" s="279" t="s">
        <v>61</v>
      </c>
      <c r="J2078" s="279" t="s">
        <v>394</v>
      </c>
      <c r="K2078" s="315" t="s">
        <v>394</v>
      </c>
      <c r="L2078" s="279" t="s">
        <v>394</v>
      </c>
      <c r="M2078" s="279" t="s">
        <v>394</v>
      </c>
      <c r="N2078" s="279" t="s">
        <v>394</v>
      </c>
      <c r="O2078" s="279" t="s">
        <v>394</v>
      </c>
      <c r="P2078" s="315">
        <v>0</v>
      </c>
      <c r="Q2078" s="279" t="s">
        <v>394</v>
      </c>
      <c r="R2078" s="315" t="s">
        <v>394</v>
      </c>
      <c r="S2078" s="279" t="s">
        <v>394</v>
      </c>
      <c r="T2078" s="279" t="s">
        <v>394</v>
      </c>
      <c r="U2078" s="315" t="s">
        <v>394</v>
      </c>
      <c r="V2078" s="315" t="s">
        <v>394</v>
      </c>
      <c r="W2078" s="315" t="s">
        <v>394</v>
      </c>
      <c r="X2078" s="315" t="s">
        <v>394</v>
      </c>
      <c r="Y2078" s="281"/>
      <c r="Z2078" s="315" t="s">
        <v>394</v>
      </c>
      <c r="AA2078" s="315" t="s">
        <v>394</v>
      </c>
      <c r="AB2078" s="281"/>
      <c r="AC2078" s="279" t="s">
        <v>394</v>
      </c>
      <c r="AF2078" s="276" t="str">
        <f>IFERROR(VLOOKUP(A2078,'[1]قوائم الترجمة'!AC$2:AD$2397,1,0),"م")</f>
        <v>م</v>
      </c>
      <c r="AG2078" s="232"/>
      <c r="AH2078" s="233"/>
      <c r="AI2078" s="233"/>
      <c r="AJ2078" s="233"/>
      <c r="AL2078" s="267"/>
      <c r="AM2078" s="235"/>
      <c r="AO2078" s="236"/>
      <c r="AU2078" s="234"/>
    </row>
    <row r="2079" spans="1:47" ht="21" x14ac:dyDescent="0.4">
      <c r="A2079" s="278">
        <v>120770</v>
      </c>
      <c r="B2079" s="279" t="s">
        <v>4442</v>
      </c>
      <c r="C2079" s="279" t="s">
        <v>120</v>
      </c>
      <c r="D2079" s="279" t="s">
        <v>356</v>
      </c>
      <c r="E2079" s="279" t="s">
        <v>394</v>
      </c>
      <c r="F2079" s="303"/>
      <c r="G2079" s="303"/>
      <c r="H2079" s="279" t="s">
        <v>394</v>
      </c>
      <c r="I2079" s="279" t="s">
        <v>540</v>
      </c>
      <c r="J2079" s="279" t="s">
        <v>394</v>
      </c>
      <c r="K2079" s="279" t="s">
        <v>394</v>
      </c>
      <c r="L2079" s="279" t="s">
        <v>394</v>
      </c>
      <c r="M2079" s="279" t="s">
        <v>394</v>
      </c>
      <c r="N2079" s="279" t="s">
        <v>394</v>
      </c>
      <c r="O2079" s="279" t="s">
        <v>394</v>
      </c>
      <c r="P2079" s="315">
        <v>0</v>
      </c>
      <c r="Q2079" s="279" t="s">
        <v>394</v>
      </c>
      <c r="R2079" s="315" t="s">
        <v>394</v>
      </c>
      <c r="S2079" s="279" t="s">
        <v>394</v>
      </c>
      <c r="T2079" s="279" t="s">
        <v>394</v>
      </c>
      <c r="U2079" s="315" t="s">
        <v>394</v>
      </c>
      <c r="V2079" s="315" t="s">
        <v>394</v>
      </c>
      <c r="W2079" s="315" t="s">
        <v>394</v>
      </c>
      <c r="X2079" s="315" t="s">
        <v>394</v>
      </c>
      <c r="Y2079" s="281"/>
      <c r="Z2079" s="315" t="s">
        <v>394</v>
      </c>
      <c r="AA2079" s="315" t="s">
        <v>394</v>
      </c>
      <c r="AB2079" s="281"/>
      <c r="AC2079" s="303"/>
      <c r="AF2079" s="276" t="str">
        <f>IFERROR(VLOOKUP(A2079,'[1]قوائم الترجمة'!AC$2:AD$2397,1,0),"م")</f>
        <v>م</v>
      </c>
      <c r="AG2079" s="245"/>
      <c r="AH2079" s="246"/>
      <c r="AI2079" s="246"/>
      <c r="AJ2079" s="246"/>
      <c r="AL2079" s="267"/>
      <c r="AM2079" s="235"/>
      <c r="AO2079" s="247"/>
      <c r="AU2079" s="234"/>
    </row>
    <row r="2080" spans="1:47" ht="21" x14ac:dyDescent="0.4">
      <c r="A2080" s="278">
        <v>120772</v>
      </c>
      <c r="B2080" s="279" t="s">
        <v>4440</v>
      </c>
      <c r="C2080" s="279" t="s">
        <v>89</v>
      </c>
      <c r="D2080" s="279" t="s">
        <v>4441</v>
      </c>
      <c r="E2080" s="279" t="s">
        <v>394</v>
      </c>
      <c r="F2080" s="303"/>
      <c r="G2080" s="303"/>
      <c r="H2080" s="279" t="s">
        <v>394</v>
      </c>
      <c r="I2080" s="279" t="s">
        <v>61</v>
      </c>
      <c r="J2080" s="279" t="s">
        <v>394</v>
      </c>
      <c r="K2080" s="279" t="s">
        <v>394</v>
      </c>
      <c r="L2080" s="279" t="s">
        <v>394</v>
      </c>
      <c r="M2080" s="279" t="s">
        <v>394</v>
      </c>
      <c r="N2080" s="279" t="s">
        <v>394</v>
      </c>
      <c r="O2080" s="279" t="s">
        <v>394</v>
      </c>
      <c r="P2080" s="315">
        <v>0</v>
      </c>
      <c r="Q2080" s="279" t="s">
        <v>394</v>
      </c>
      <c r="R2080" s="315" t="s">
        <v>394</v>
      </c>
      <c r="S2080" s="279" t="s">
        <v>394</v>
      </c>
      <c r="T2080" s="279" t="s">
        <v>394</v>
      </c>
      <c r="U2080" s="315" t="s">
        <v>394</v>
      </c>
      <c r="V2080" s="315" t="s">
        <v>394</v>
      </c>
      <c r="W2080" s="315" t="s">
        <v>394</v>
      </c>
      <c r="X2080" s="315" t="s">
        <v>394</v>
      </c>
      <c r="Y2080" s="281"/>
      <c r="Z2080" s="315" t="s">
        <v>394</v>
      </c>
      <c r="AA2080" s="315" t="s">
        <v>394</v>
      </c>
      <c r="AB2080" s="281"/>
      <c r="AC2080" s="279" t="s">
        <v>394</v>
      </c>
      <c r="AF2080" s="276" t="str">
        <f>IFERROR(VLOOKUP(A2080,'[1]قوائم الترجمة'!AC$2:AD$2397,1,0),"م")</f>
        <v>م</v>
      </c>
      <c r="AG2080" s="232"/>
      <c r="AH2080" s="233"/>
      <c r="AI2080" s="233"/>
      <c r="AJ2080" s="233"/>
      <c r="AL2080" s="267"/>
      <c r="AM2080" s="235"/>
      <c r="AO2080" s="236"/>
      <c r="AU2080" s="234"/>
    </row>
    <row r="2081" spans="1:47" ht="21" x14ac:dyDescent="0.4">
      <c r="A2081" s="278">
        <v>120773</v>
      </c>
      <c r="B2081" s="279" t="s">
        <v>1340</v>
      </c>
      <c r="C2081" s="279" t="s">
        <v>476</v>
      </c>
      <c r="D2081" s="279" t="s">
        <v>6603</v>
      </c>
      <c r="E2081" s="279" t="s">
        <v>394</v>
      </c>
      <c r="F2081" s="303"/>
      <c r="G2081" s="303"/>
      <c r="H2081" s="279" t="s">
        <v>394</v>
      </c>
      <c r="I2081" s="279" t="s">
        <v>539</v>
      </c>
      <c r="J2081" s="279" t="s">
        <v>394</v>
      </c>
      <c r="K2081" s="279" t="s">
        <v>394</v>
      </c>
      <c r="L2081" s="279" t="s">
        <v>394</v>
      </c>
      <c r="M2081" s="279" t="s">
        <v>394</v>
      </c>
      <c r="N2081" s="279" t="s">
        <v>394</v>
      </c>
      <c r="O2081" s="279" t="s">
        <v>394</v>
      </c>
      <c r="P2081" s="315">
        <v>0</v>
      </c>
      <c r="Q2081" s="279" t="s">
        <v>394</v>
      </c>
      <c r="R2081" s="315" t="s">
        <v>394</v>
      </c>
      <c r="S2081" s="279" t="s">
        <v>394</v>
      </c>
      <c r="T2081" s="279" t="s">
        <v>394</v>
      </c>
      <c r="U2081" s="315" t="s">
        <v>394</v>
      </c>
      <c r="V2081" s="315" t="s">
        <v>394</v>
      </c>
      <c r="W2081" s="315" t="s">
        <v>394</v>
      </c>
      <c r="X2081" s="315" t="s">
        <v>394</v>
      </c>
      <c r="Y2081" s="281"/>
      <c r="Z2081" s="315" t="s">
        <v>394</v>
      </c>
      <c r="AA2081" s="315" t="s">
        <v>394</v>
      </c>
      <c r="AB2081" s="281"/>
      <c r="AC2081" s="279" t="s">
        <v>855</v>
      </c>
      <c r="AF2081" s="276" t="str">
        <f>IFERROR(VLOOKUP(A2081,'[1]قوائم الترجمة'!AC$2:AD$2397,1,0),"م")</f>
        <v>م</v>
      </c>
      <c r="AG2081" s="232"/>
      <c r="AH2081" s="233"/>
      <c r="AI2081" s="233"/>
      <c r="AJ2081" s="233"/>
      <c r="AL2081" s="267"/>
      <c r="AM2081" s="235"/>
      <c r="AO2081" s="236"/>
      <c r="AU2081" s="234"/>
    </row>
    <row r="2082" spans="1:47" ht="21" x14ac:dyDescent="0.4">
      <c r="A2082" s="278">
        <v>120774</v>
      </c>
      <c r="B2082" s="279" t="s">
        <v>4438</v>
      </c>
      <c r="C2082" s="279" t="s">
        <v>107</v>
      </c>
      <c r="D2082" s="279" t="s">
        <v>4439</v>
      </c>
      <c r="E2082" s="279" t="s">
        <v>394</v>
      </c>
      <c r="F2082" s="303"/>
      <c r="G2082" s="303"/>
      <c r="H2082" s="279" t="s">
        <v>394</v>
      </c>
      <c r="I2082" s="279" t="s">
        <v>540</v>
      </c>
      <c r="J2082" s="279" t="s">
        <v>394</v>
      </c>
      <c r="K2082" s="279" t="s">
        <v>394</v>
      </c>
      <c r="L2082" s="279" t="s">
        <v>394</v>
      </c>
      <c r="M2082" s="279" t="s">
        <v>394</v>
      </c>
      <c r="N2082" s="279" t="s">
        <v>394</v>
      </c>
      <c r="O2082" s="279" t="s">
        <v>394</v>
      </c>
      <c r="P2082" s="315">
        <v>0</v>
      </c>
      <c r="Q2082" s="279" t="s">
        <v>394</v>
      </c>
      <c r="R2082" s="315" t="s">
        <v>394</v>
      </c>
      <c r="S2082" s="279" t="s">
        <v>394</v>
      </c>
      <c r="T2082" s="279" t="s">
        <v>394</v>
      </c>
      <c r="U2082" s="315" t="s">
        <v>394</v>
      </c>
      <c r="V2082" s="315" t="s">
        <v>394</v>
      </c>
      <c r="W2082" s="315" t="s">
        <v>394</v>
      </c>
      <c r="X2082" s="315" t="s">
        <v>394</v>
      </c>
      <c r="Y2082" s="281"/>
      <c r="Z2082" s="315" t="s">
        <v>394</v>
      </c>
      <c r="AA2082" s="315" t="s">
        <v>394</v>
      </c>
      <c r="AB2082" s="281"/>
      <c r="AC2082" s="279" t="s">
        <v>855</v>
      </c>
      <c r="AF2082" s="276" t="str">
        <f>IFERROR(VLOOKUP(A2082,'[1]قوائم الترجمة'!AC$2:AD$2397,1,0),"م")</f>
        <v>م</v>
      </c>
      <c r="AG2082" s="232"/>
      <c r="AH2082" s="233"/>
      <c r="AI2082" s="233"/>
      <c r="AJ2082" s="233"/>
      <c r="AL2082" s="267"/>
      <c r="AM2082" s="235"/>
      <c r="AO2082" s="236"/>
      <c r="AU2082" s="234"/>
    </row>
    <row r="2083" spans="1:47" ht="21" x14ac:dyDescent="0.4">
      <c r="A2083" s="278">
        <v>120775</v>
      </c>
      <c r="B2083" s="279" t="s">
        <v>4437</v>
      </c>
      <c r="C2083" s="279" t="s">
        <v>617</v>
      </c>
      <c r="D2083" s="279" t="s">
        <v>316</v>
      </c>
      <c r="E2083" s="279" t="s">
        <v>424</v>
      </c>
      <c r="F2083" s="279" t="s">
        <v>9332</v>
      </c>
      <c r="G2083" s="279" t="s">
        <v>402</v>
      </c>
      <c r="H2083" s="279" t="s">
        <v>425</v>
      </c>
      <c r="I2083" s="279" t="s">
        <v>61</v>
      </c>
      <c r="J2083" s="279" t="s">
        <v>403</v>
      </c>
      <c r="K2083" s="280">
        <v>2003</v>
      </c>
      <c r="L2083" s="279" t="s">
        <v>402</v>
      </c>
      <c r="M2083" s="279" t="s">
        <v>394</v>
      </c>
      <c r="N2083" s="279" t="s">
        <v>394</v>
      </c>
      <c r="O2083" s="279" t="s">
        <v>394</v>
      </c>
      <c r="P2083" s="315">
        <v>0</v>
      </c>
      <c r="Q2083" s="278"/>
      <c r="S2083" s="279" t="s">
        <v>394</v>
      </c>
      <c r="T2083" s="279" t="s">
        <v>394</v>
      </c>
      <c r="AC2083" s="279" t="s">
        <v>394</v>
      </c>
      <c r="AF2083" s="276">
        <f>IFERROR(VLOOKUP(A2083,'[1]قوائم الترجمة'!AC$2:AD$2397,1,0),"م")</f>
        <v>120775</v>
      </c>
      <c r="AG2083" s="232"/>
      <c r="AH2083" s="233"/>
      <c r="AI2083" s="233"/>
      <c r="AJ2083" s="233"/>
      <c r="AL2083" s="267"/>
      <c r="AM2083" s="235"/>
      <c r="AU2083" s="234"/>
    </row>
    <row r="2084" spans="1:47" ht="21" x14ac:dyDescent="0.4">
      <c r="A2084" s="278">
        <v>120776</v>
      </c>
      <c r="B2084" s="279" t="s">
        <v>4436</v>
      </c>
      <c r="C2084" s="279" t="s">
        <v>68</v>
      </c>
      <c r="D2084" s="279" t="s">
        <v>304</v>
      </c>
      <c r="E2084" s="279" t="s">
        <v>5660</v>
      </c>
      <c r="F2084" s="279" t="s">
        <v>9333</v>
      </c>
      <c r="G2084" s="279" t="s">
        <v>8150</v>
      </c>
      <c r="H2084" s="279" t="s">
        <v>425</v>
      </c>
      <c r="I2084" s="279" t="s">
        <v>540</v>
      </c>
      <c r="J2084" s="279" t="s">
        <v>403</v>
      </c>
      <c r="K2084" s="280">
        <v>2000</v>
      </c>
      <c r="L2084" s="279" t="s">
        <v>404</v>
      </c>
      <c r="M2084" s="279" t="s">
        <v>394</v>
      </c>
      <c r="N2084" s="279" t="s">
        <v>394</v>
      </c>
      <c r="O2084" s="279" t="s">
        <v>394</v>
      </c>
      <c r="P2084" s="315">
        <v>0</v>
      </c>
      <c r="Q2084" s="278"/>
      <c r="S2084" s="279" t="s">
        <v>394</v>
      </c>
      <c r="T2084" s="279" t="s">
        <v>394</v>
      </c>
      <c r="AC2084" s="279" t="s">
        <v>394</v>
      </c>
      <c r="AF2084" s="276">
        <f>IFERROR(VLOOKUP(A2084,'[1]قوائم الترجمة'!AC$2:AD$2397,1,0),"م")</f>
        <v>120776</v>
      </c>
      <c r="AG2084" s="232"/>
      <c r="AH2084" s="233"/>
      <c r="AI2084" s="233"/>
      <c r="AJ2084" s="233"/>
      <c r="AL2084" s="267"/>
      <c r="AM2084" s="235"/>
      <c r="AO2084" s="236"/>
      <c r="AU2084" s="234"/>
    </row>
    <row r="2085" spans="1:47" ht="21" x14ac:dyDescent="0.4">
      <c r="A2085" s="278">
        <v>120777</v>
      </c>
      <c r="B2085" s="279" t="s">
        <v>6258</v>
      </c>
      <c r="C2085" s="279" t="s">
        <v>71</v>
      </c>
      <c r="D2085" s="279" t="s">
        <v>248</v>
      </c>
      <c r="E2085" s="279" t="s">
        <v>394</v>
      </c>
      <c r="F2085" s="303"/>
      <c r="G2085" s="303"/>
      <c r="H2085" s="279" t="s">
        <v>394</v>
      </c>
      <c r="I2085" s="279" t="s">
        <v>538</v>
      </c>
      <c r="J2085" s="279" t="s">
        <v>394</v>
      </c>
      <c r="K2085" s="279" t="s">
        <v>394</v>
      </c>
      <c r="L2085" s="279" t="s">
        <v>394</v>
      </c>
      <c r="M2085" s="279" t="s">
        <v>394</v>
      </c>
      <c r="N2085" s="279" t="s">
        <v>394</v>
      </c>
      <c r="O2085" s="279" t="s">
        <v>394</v>
      </c>
      <c r="P2085" s="315">
        <v>0</v>
      </c>
      <c r="Q2085" s="279" t="s">
        <v>394</v>
      </c>
      <c r="R2085" s="315" t="s">
        <v>394</v>
      </c>
      <c r="S2085" s="279" t="s">
        <v>394</v>
      </c>
      <c r="T2085" s="279" t="s">
        <v>394</v>
      </c>
      <c r="U2085" s="315" t="s">
        <v>394</v>
      </c>
      <c r="V2085" s="315" t="s">
        <v>394</v>
      </c>
      <c r="W2085" s="315" t="s">
        <v>394</v>
      </c>
      <c r="X2085" s="315" t="s">
        <v>394</v>
      </c>
      <c r="Y2085" s="281"/>
      <c r="Z2085" s="315" t="s">
        <v>394</v>
      </c>
      <c r="AA2085" s="315" t="s">
        <v>394</v>
      </c>
      <c r="AB2085" s="281"/>
      <c r="AC2085" s="279" t="s">
        <v>855</v>
      </c>
      <c r="AF2085" s="276" t="str">
        <f>IFERROR(VLOOKUP(A2085,'[1]قوائم الترجمة'!AC$2:AD$2397,1,0),"م")</f>
        <v>م</v>
      </c>
      <c r="AG2085" s="232"/>
      <c r="AH2085" s="233"/>
      <c r="AI2085" s="233"/>
      <c r="AJ2085" s="233"/>
      <c r="AL2085" s="267"/>
      <c r="AM2085" s="235"/>
      <c r="AU2085" s="234"/>
    </row>
    <row r="2086" spans="1:47" ht="21" x14ac:dyDescent="0.4">
      <c r="A2086" s="278">
        <v>120780</v>
      </c>
      <c r="B2086" s="279" t="s">
        <v>4435</v>
      </c>
      <c r="C2086" s="279" t="s">
        <v>156</v>
      </c>
      <c r="D2086" s="279" t="s">
        <v>320</v>
      </c>
      <c r="E2086" s="279" t="s">
        <v>424</v>
      </c>
      <c r="F2086" s="279" t="s">
        <v>8378</v>
      </c>
      <c r="G2086" s="279" t="s">
        <v>402</v>
      </c>
      <c r="H2086" s="279" t="s">
        <v>425</v>
      </c>
      <c r="I2086" s="279" t="s">
        <v>61</v>
      </c>
      <c r="J2086" s="279" t="s">
        <v>403</v>
      </c>
      <c r="K2086" s="321">
        <v>1995</v>
      </c>
      <c r="L2086" s="279" t="s">
        <v>402</v>
      </c>
      <c r="M2086" s="279" t="s">
        <v>394</v>
      </c>
      <c r="N2086" s="279" t="s">
        <v>394</v>
      </c>
      <c r="O2086" s="279" t="s">
        <v>394</v>
      </c>
      <c r="P2086" s="315">
        <v>0</v>
      </c>
      <c r="Q2086" s="278"/>
      <c r="S2086" s="279" t="s">
        <v>394</v>
      </c>
      <c r="T2086" s="279" t="s">
        <v>394</v>
      </c>
      <c r="AC2086" s="279" t="s">
        <v>394</v>
      </c>
      <c r="AF2086" s="276">
        <f>IFERROR(VLOOKUP(A2086,'[1]قوائم الترجمة'!AC$2:AD$2397,1,0),"م")</f>
        <v>120780</v>
      </c>
      <c r="AG2086" s="232"/>
      <c r="AH2086" s="233"/>
      <c r="AI2086" s="233"/>
      <c r="AJ2086" s="233"/>
      <c r="AL2086" s="267"/>
      <c r="AM2086" s="235"/>
      <c r="AU2086" s="234"/>
    </row>
    <row r="2087" spans="1:47" ht="21" x14ac:dyDescent="0.4">
      <c r="A2087" s="278">
        <v>120781</v>
      </c>
      <c r="B2087" s="279" t="s">
        <v>4434</v>
      </c>
      <c r="C2087" s="279" t="s">
        <v>68</v>
      </c>
      <c r="D2087" s="279" t="s">
        <v>256</v>
      </c>
      <c r="E2087" s="279" t="s">
        <v>424</v>
      </c>
      <c r="F2087" s="279" t="s">
        <v>8378</v>
      </c>
      <c r="G2087" s="279" t="s">
        <v>8379</v>
      </c>
      <c r="H2087" s="279" t="s">
        <v>425</v>
      </c>
      <c r="I2087" s="279" t="s">
        <v>67</v>
      </c>
      <c r="J2087" s="279" t="s">
        <v>403</v>
      </c>
      <c r="K2087" s="280">
        <v>0</v>
      </c>
      <c r="L2087" s="279" t="s">
        <v>402</v>
      </c>
      <c r="M2087" s="279" t="s">
        <v>394</v>
      </c>
      <c r="N2087" s="279" t="s">
        <v>394</v>
      </c>
      <c r="O2087" s="279" t="s">
        <v>394</v>
      </c>
      <c r="P2087" s="315">
        <v>0</v>
      </c>
      <c r="Q2087" s="278"/>
      <c r="S2087" s="279" t="s">
        <v>394</v>
      </c>
      <c r="T2087" s="279" t="s">
        <v>394</v>
      </c>
      <c r="AC2087" s="279" t="s">
        <v>394</v>
      </c>
      <c r="AF2087" s="276">
        <f>IFERROR(VLOOKUP(A2087,'[1]قوائم الترجمة'!AC$2:AD$2397,1,0),"م")</f>
        <v>120781</v>
      </c>
      <c r="AG2087" s="232"/>
      <c r="AH2087" s="233"/>
      <c r="AI2087" s="233"/>
      <c r="AJ2087" s="233"/>
      <c r="AL2087" s="267"/>
      <c r="AM2087" s="235"/>
      <c r="AO2087" s="236"/>
      <c r="AU2087" s="234"/>
    </row>
    <row r="2088" spans="1:47" ht="21" x14ac:dyDescent="0.4">
      <c r="A2088" s="278">
        <v>120782</v>
      </c>
      <c r="B2088" s="279" t="s">
        <v>4433</v>
      </c>
      <c r="C2088" s="279" t="s">
        <v>100</v>
      </c>
      <c r="D2088" s="279" t="s">
        <v>261</v>
      </c>
      <c r="E2088" s="279" t="s">
        <v>394</v>
      </c>
      <c r="F2088" s="303"/>
      <c r="G2088" s="303"/>
      <c r="H2088" s="279" t="s">
        <v>394</v>
      </c>
      <c r="I2088" s="279" t="s">
        <v>540</v>
      </c>
      <c r="J2088" s="279" t="s">
        <v>394</v>
      </c>
      <c r="K2088" s="315" t="s">
        <v>394</v>
      </c>
      <c r="L2088" s="279" t="s">
        <v>394</v>
      </c>
      <c r="M2088" s="279" t="s">
        <v>394</v>
      </c>
      <c r="N2088" s="279" t="s">
        <v>394</v>
      </c>
      <c r="O2088" s="279" t="s">
        <v>394</v>
      </c>
      <c r="P2088" s="315">
        <v>0</v>
      </c>
      <c r="Q2088" s="279" t="s">
        <v>394</v>
      </c>
      <c r="R2088" s="315" t="s">
        <v>394</v>
      </c>
      <c r="S2088" s="279" t="s">
        <v>394</v>
      </c>
      <c r="T2088" s="279" t="s">
        <v>394</v>
      </c>
      <c r="U2088" s="315" t="s">
        <v>394</v>
      </c>
      <c r="V2088" s="315" t="s">
        <v>394</v>
      </c>
      <c r="W2088" s="315" t="s">
        <v>394</v>
      </c>
      <c r="X2088" s="315" t="s">
        <v>394</v>
      </c>
      <c r="Y2088" s="281"/>
      <c r="Z2088" s="315" t="s">
        <v>394</v>
      </c>
      <c r="AA2088" s="315" t="s">
        <v>394</v>
      </c>
      <c r="AB2088" s="281"/>
      <c r="AC2088" s="279" t="s">
        <v>855</v>
      </c>
      <c r="AF2088" s="276" t="str">
        <f>IFERROR(VLOOKUP(A2088,'[1]قوائم الترجمة'!AC$2:AD$2397,1,0),"م")</f>
        <v>م</v>
      </c>
      <c r="AG2088" s="232"/>
      <c r="AH2088" s="233"/>
      <c r="AI2088" s="233"/>
      <c r="AJ2088" s="233"/>
      <c r="AL2088" s="267"/>
      <c r="AM2088" s="235"/>
      <c r="AU2088" s="234"/>
    </row>
    <row r="2089" spans="1:47" ht="21" x14ac:dyDescent="0.4">
      <c r="A2089" s="278">
        <v>120783</v>
      </c>
      <c r="B2089" s="279" t="s">
        <v>6747</v>
      </c>
      <c r="C2089" s="279" t="s">
        <v>1167</v>
      </c>
      <c r="D2089" s="279" t="s">
        <v>6748</v>
      </c>
      <c r="E2089" s="279" t="s">
        <v>394</v>
      </c>
      <c r="F2089" s="303"/>
      <c r="G2089" s="303"/>
      <c r="H2089" s="279" t="s">
        <v>394</v>
      </c>
      <c r="I2089" s="279" t="s">
        <v>539</v>
      </c>
      <c r="J2089" s="279" t="s">
        <v>394</v>
      </c>
      <c r="K2089" s="279" t="s">
        <v>394</v>
      </c>
      <c r="L2089" s="279" t="s">
        <v>394</v>
      </c>
      <c r="M2089" s="279" t="s">
        <v>394</v>
      </c>
      <c r="N2089" s="279" t="s">
        <v>394</v>
      </c>
      <c r="O2089" s="279" t="s">
        <v>394</v>
      </c>
      <c r="P2089" s="315">
        <v>0</v>
      </c>
      <c r="Q2089" s="279" t="s">
        <v>394</v>
      </c>
      <c r="R2089" s="315" t="s">
        <v>394</v>
      </c>
      <c r="S2089" s="279" t="s">
        <v>394</v>
      </c>
      <c r="T2089" s="279" t="s">
        <v>394</v>
      </c>
      <c r="U2089" s="315" t="s">
        <v>394</v>
      </c>
      <c r="V2089" s="315" t="s">
        <v>394</v>
      </c>
      <c r="W2089" s="315" t="s">
        <v>394</v>
      </c>
      <c r="X2089" s="315" t="s">
        <v>394</v>
      </c>
      <c r="Y2089" s="281"/>
      <c r="Z2089" s="315" t="s">
        <v>394</v>
      </c>
      <c r="AA2089" s="315" t="s">
        <v>394</v>
      </c>
      <c r="AB2089" s="281"/>
      <c r="AC2089" s="279" t="s">
        <v>855</v>
      </c>
      <c r="AF2089" s="276" t="str">
        <f>IFERROR(VLOOKUP(A2089,'[1]قوائم الترجمة'!AC$2:AD$2397,1,0),"م")</f>
        <v>م</v>
      </c>
      <c r="AG2089" s="232"/>
      <c r="AH2089" s="233"/>
      <c r="AI2089" s="233"/>
      <c r="AJ2089" s="233"/>
      <c r="AL2089" s="267"/>
      <c r="AM2089" s="235"/>
      <c r="AO2089" s="236"/>
      <c r="AU2089" s="234"/>
    </row>
    <row r="2090" spans="1:47" ht="21" x14ac:dyDescent="0.4">
      <c r="A2090" s="278">
        <v>120784</v>
      </c>
      <c r="B2090" s="279" t="s">
        <v>4432</v>
      </c>
      <c r="C2090" s="279" t="s">
        <v>143</v>
      </c>
      <c r="D2090" s="279" t="s">
        <v>319</v>
      </c>
      <c r="E2090" s="279" t="s">
        <v>5660</v>
      </c>
      <c r="F2090" s="279" t="s">
        <v>9334</v>
      </c>
      <c r="G2090" s="279" t="s">
        <v>402</v>
      </c>
      <c r="H2090" s="279" t="s">
        <v>425</v>
      </c>
      <c r="I2090" s="279" t="s">
        <v>67</v>
      </c>
      <c r="J2090" s="279" t="s">
        <v>403</v>
      </c>
      <c r="K2090" s="280">
        <v>2015</v>
      </c>
      <c r="L2090" s="279" t="s">
        <v>402</v>
      </c>
      <c r="M2090" s="279" t="s">
        <v>394</v>
      </c>
      <c r="N2090" s="279" t="s">
        <v>394</v>
      </c>
      <c r="O2090" s="279" t="s">
        <v>394</v>
      </c>
      <c r="P2090" s="315">
        <v>0</v>
      </c>
      <c r="Q2090" s="278"/>
      <c r="S2090" s="279" t="s">
        <v>394</v>
      </c>
      <c r="T2090" s="279" t="s">
        <v>394</v>
      </c>
      <c r="AC2090" s="279" t="s">
        <v>394</v>
      </c>
      <c r="AF2090" s="276">
        <f>IFERROR(VLOOKUP(A2090,'[1]قوائم الترجمة'!AC$2:AD$2397,1,0),"م")</f>
        <v>120784</v>
      </c>
      <c r="AG2090" s="232"/>
      <c r="AH2090" s="233"/>
      <c r="AI2090" s="233"/>
      <c r="AJ2090" s="233"/>
      <c r="AL2090" s="267"/>
      <c r="AM2090" s="235"/>
      <c r="AU2090" s="234"/>
    </row>
    <row r="2091" spans="1:47" ht="21" x14ac:dyDescent="0.4">
      <c r="A2091" s="278">
        <v>120785</v>
      </c>
      <c r="B2091" s="279" t="s">
        <v>4431</v>
      </c>
      <c r="C2091" s="279" t="s">
        <v>68</v>
      </c>
      <c r="D2091" s="279" t="s">
        <v>362</v>
      </c>
      <c r="E2091" s="279" t="s">
        <v>424</v>
      </c>
      <c r="F2091" s="279" t="s">
        <v>8378</v>
      </c>
      <c r="G2091" s="279" t="s">
        <v>8379</v>
      </c>
      <c r="H2091" s="279" t="s">
        <v>425</v>
      </c>
      <c r="I2091" s="279" t="s">
        <v>67</v>
      </c>
      <c r="J2091" s="279" t="s">
        <v>403</v>
      </c>
      <c r="K2091" s="280">
        <v>2015</v>
      </c>
      <c r="L2091" s="279" t="s">
        <v>404</v>
      </c>
      <c r="M2091" s="279" t="s">
        <v>394</v>
      </c>
      <c r="N2091" s="279" t="s">
        <v>394</v>
      </c>
      <c r="O2091" s="279" t="s">
        <v>394</v>
      </c>
      <c r="P2091" s="315">
        <v>0</v>
      </c>
      <c r="Q2091" s="278"/>
      <c r="S2091" s="279" t="s">
        <v>394</v>
      </c>
      <c r="T2091" s="279" t="s">
        <v>394</v>
      </c>
      <c r="AC2091" s="279" t="s">
        <v>394</v>
      </c>
      <c r="AF2091" s="276">
        <f>IFERROR(VLOOKUP(A2091,'[1]قوائم الترجمة'!AC$2:AD$2397,1,0),"م")</f>
        <v>120785</v>
      </c>
      <c r="AG2091" s="232"/>
      <c r="AH2091" s="233"/>
      <c r="AI2091" s="233"/>
      <c r="AJ2091" s="233"/>
      <c r="AL2091" s="267"/>
      <c r="AM2091" s="235"/>
      <c r="AO2091" s="236"/>
      <c r="AU2091" s="234"/>
    </row>
    <row r="2092" spans="1:47" ht="21" x14ac:dyDescent="0.4">
      <c r="A2092" s="278">
        <v>120787</v>
      </c>
      <c r="B2092" s="279" t="s">
        <v>4430</v>
      </c>
      <c r="C2092" s="279" t="s">
        <v>1052</v>
      </c>
      <c r="D2092" s="279" t="s">
        <v>635</v>
      </c>
      <c r="E2092" s="279" t="s">
        <v>5660</v>
      </c>
      <c r="F2092" s="279" t="s">
        <v>9335</v>
      </c>
      <c r="G2092" s="279" t="s">
        <v>402</v>
      </c>
      <c r="H2092" s="279" t="s">
        <v>425</v>
      </c>
      <c r="I2092" s="279" t="s">
        <v>61</v>
      </c>
      <c r="J2092" s="279" t="s">
        <v>7215</v>
      </c>
      <c r="K2092" s="280">
        <v>0</v>
      </c>
      <c r="L2092" s="279" t="s">
        <v>7215</v>
      </c>
      <c r="M2092" s="279" t="s">
        <v>394</v>
      </c>
      <c r="N2092" s="279" t="s">
        <v>394</v>
      </c>
      <c r="O2092" s="279" t="s">
        <v>394</v>
      </c>
      <c r="P2092" s="315">
        <v>0</v>
      </c>
      <c r="Q2092" s="278"/>
      <c r="S2092" s="279" t="s">
        <v>394</v>
      </c>
      <c r="T2092" s="279" t="s">
        <v>394</v>
      </c>
      <c r="AC2092" s="279" t="s">
        <v>394</v>
      </c>
      <c r="AF2092" s="276">
        <f>IFERROR(VLOOKUP(A2092,'[1]قوائم الترجمة'!AC$2:AD$2397,1,0),"م")</f>
        <v>120787</v>
      </c>
      <c r="AG2092" s="232"/>
      <c r="AH2092" s="233"/>
      <c r="AI2092" s="233"/>
      <c r="AJ2092" s="233"/>
      <c r="AL2092" s="267"/>
      <c r="AM2092" s="235"/>
      <c r="AU2092" s="234"/>
    </row>
    <row r="2093" spans="1:47" ht="21" x14ac:dyDescent="0.4">
      <c r="A2093" s="278">
        <v>120788</v>
      </c>
      <c r="B2093" s="279" t="s">
        <v>4429</v>
      </c>
      <c r="C2093" s="279" t="s">
        <v>68</v>
      </c>
      <c r="D2093" s="279" t="s">
        <v>1367</v>
      </c>
      <c r="E2093" s="279" t="s">
        <v>394</v>
      </c>
      <c r="F2093" s="303"/>
      <c r="G2093" s="303"/>
      <c r="H2093" s="279" t="s">
        <v>394</v>
      </c>
      <c r="I2093" s="279" t="s">
        <v>538</v>
      </c>
      <c r="J2093" s="279" t="s">
        <v>394</v>
      </c>
      <c r="K2093" s="279" t="s">
        <v>394</v>
      </c>
      <c r="L2093" s="279" t="s">
        <v>394</v>
      </c>
      <c r="M2093" s="279" t="s">
        <v>394</v>
      </c>
      <c r="N2093" s="279" t="s">
        <v>394</v>
      </c>
      <c r="O2093" s="279" t="s">
        <v>394</v>
      </c>
      <c r="P2093" s="315">
        <v>0</v>
      </c>
      <c r="Q2093" s="279" t="s">
        <v>394</v>
      </c>
      <c r="R2093" s="315" t="s">
        <v>394</v>
      </c>
      <c r="S2093" s="279" t="s">
        <v>394</v>
      </c>
      <c r="T2093" s="279" t="s">
        <v>394</v>
      </c>
      <c r="U2093" s="315" t="s">
        <v>394</v>
      </c>
      <c r="V2093" s="315" t="s">
        <v>394</v>
      </c>
      <c r="W2093" s="315" t="s">
        <v>394</v>
      </c>
      <c r="X2093" s="315" t="s">
        <v>394</v>
      </c>
      <c r="Y2093" s="281"/>
      <c r="Z2093" s="315" t="s">
        <v>394</v>
      </c>
      <c r="AA2093" s="315" t="s">
        <v>394</v>
      </c>
      <c r="AB2093" s="281"/>
      <c r="AC2093" s="279" t="s">
        <v>855</v>
      </c>
      <c r="AF2093" s="276" t="str">
        <f>IFERROR(VLOOKUP(A2093,'[1]قوائم الترجمة'!AC$2:AD$2397,1,0),"م")</f>
        <v>م</v>
      </c>
      <c r="AG2093" s="232"/>
      <c r="AH2093" s="233"/>
      <c r="AI2093" s="233"/>
      <c r="AJ2093" s="233"/>
      <c r="AL2093" s="267"/>
      <c r="AM2093" s="235"/>
      <c r="AO2093" s="236"/>
      <c r="AU2093" s="234"/>
    </row>
    <row r="2094" spans="1:47" ht="21" x14ac:dyDescent="0.4">
      <c r="A2094" s="275">
        <v>120789</v>
      </c>
      <c r="B2094" s="276" t="s">
        <v>4428</v>
      </c>
      <c r="C2094" s="276" t="s">
        <v>746</v>
      </c>
      <c r="D2094" s="276" t="s">
        <v>304</v>
      </c>
      <c r="E2094" s="276" t="s">
        <v>424</v>
      </c>
      <c r="F2094" s="276" t="s">
        <v>8378</v>
      </c>
      <c r="G2094" s="276" t="s">
        <v>8379</v>
      </c>
      <c r="H2094" s="276" t="s">
        <v>8389</v>
      </c>
      <c r="I2094" s="276" t="s">
        <v>61</v>
      </c>
      <c r="J2094" s="276" t="s">
        <v>7215</v>
      </c>
      <c r="K2094" s="277">
        <v>0</v>
      </c>
      <c r="L2094" s="276" t="s">
        <v>7215</v>
      </c>
      <c r="M2094" s="303"/>
      <c r="N2094" s="276"/>
      <c r="O2094" s="276" t="s">
        <v>394</v>
      </c>
      <c r="P2094" s="315">
        <v>0</v>
      </c>
      <c r="Q2094" s="303"/>
      <c r="R2094" s="317" t="s">
        <v>394</v>
      </c>
      <c r="S2094" s="276" t="s">
        <v>394</v>
      </c>
      <c r="T2094" s="303"/>
      <c r="AC2094" s="276" t="s">
        <v>394</v>
      </c>
      <c r="AF2094" s="276">
        <f>IFERROR(VLOOKUP(A2094,'[1]قوائم الترجمة'!AC$2:AD$2397,1,0),"م")</f>
        <v>120789</v>
      </c>
      <c r="AG2094" s="232"/>
      <c r="AH2094" s="233"/>
      <c r="AI2094" s="233"/>
      <c r="AJ2094" s="233"/>
      <c r="AL2094" s="267"/>
      <c r="AM2094" s="235"/>
      <c r="AU2094" s="234"/>
    </row>
    <row r="2095" spans="1:47" ht="21" x14ac:dyDescent="0.4">
      <c r="A2095" s="278">
        <v>120790</v>
      </c>
      <c r="B2095" s="279" t="s">
        <v>7493</v>
      </c>
      <c r="C2095" s="279" t="s">
        <v>7494</v>
      </c>
      <c r="D2095" s="279" t="s">
        <v>244</v>
      </c>
      <c r="E2095" s="279" t="s">
        <v>394</v>
      </c>
      <c r="F2095" s="303"/>
      <c r="G2095" s="303"/>
      <c r="H2095" s="279" t="s">
        <v>394</v>
      </c>
      <c r="I2095" s="279" t="s">
        <v>539</v>
      </c>
      <c r="J2095" s="279" t="s">
        <v>394</v>
      </c>
      <c r="K2095" s="279" t="s">
        <v>394</v>
      </c>
      <c r="L2095" s="279" t="s">
        <v>394</v>
      </c>
      <c r="M2095" s="279" t="s">
        <v>394</v>
      </c>
      <c r="N2095" s="279" t="s">
        <v>394</v>
      </c>
      <c r="O2095" s="279" t="s">
        <v>394</v>
      </c>
      <c r="P2095" s="315">
        <v>0</v>
      </c>
      <c r="Q2095" s="279" t="s">
        <v>394</v>
      </c>
      <c r="R2095" s="315" t="s">
        <v>394</v>
      </c>
      <c r="S2095" s="279" t="s">
        <v>394</v>
      </c>
      <c r="T2095" s="279" t="s">
        <v>394</v>
      </c>
      <c r="U2095" s="315" t="s">
        <v>394</v>
      </c>
      <c r="V2095" s="315" t="s">
        <v>394</v>
      </c>
      <c r="W2095" s="315" t="s">
        <v>394</v>
      </c>
      <c r="X2095" s="315" t="s">
        <v>394</v>
      </c>
      <c r="Y2095" s="281"/>
      <c r="Z2095" s="315" t="s">
        <v>394</v>
      </c>
      <c r="AA2095" s="315" t="s">
        <v>394</v>
      </c>
      <c r="AB2095" s="281"/>
      <c r="AC2095" s="279" t="s">
        <v>855</v>
      </c>
      <c r="AF2095" s="276" t="str">
        <f>IFERROR(VLOOKUP(A2095,'[1]قوائم الترجمة'!AC$2:AD$2397,1,0),"م")</f>
        <v>م</v>
      </c>
      <c r="AG2095" s="232"/>
      <c r="AH2095" s="233"/>
      <c r="AI2095" s="233"/>
      <c r="AJ2095" s="233"/>
      <c r="AL2095" s="267"/>
      <c r="AM2095" s="235"/>
      <c r="AU2095" s="234"/>
    </row>
    <row r="2096" spans="1:47" ht="21" x14ac:dyDescent="0.4">
      <c r="A2096" s="278">
        <v>120791</v>
      </c>
      <c r="B2096" s="279" t="s">
        <v>4427</v>
      </c>
      <c r="C2096" s="279" t="s">
        <v>176</v>
      </c>
      <c r="D2096" s="279" t="s">
        <v>1338</v>
      </c>
      <c r="E2096" s="279" t="s">
        <v>394</v>
      </c>
      <c r="F2096" s="303"/>
      <c r="G2096" s="303"/>
      <c r="H2096" s="279" t="s">
        <v>394</v>
      </c>
      <c r="I2096" s="279" t="s">
        <v>538</v>
      </c>
      <c r="J2096" s="279" t="s">
        <v>394</v>
      </c>
      <c r="K2096" s="315" t="s">
        <v>394</v>
      </c>
      <c r="L2096" s="279" t="s">
        <v>394</v>
      </c>
      <c r="M2096" s="279" t="s">
        <v>394</v>
      </c>
      <c r="N2096" s="279" t="s">
        <v>394</v>
      </c>
      <c r="O2096" s="279" t="s">
        <v>394</v>
      </c>
      <c r="P2096" s="315">
        <v>0</v>
      </c>
      <c r="Q2096" s="279" t="s">
        <v>394</v>
      </c>
      <c r="R2096" s="315" t="s">
        <v>394</v>
      </c>
      <c r="S2096" s="279" t="s">
        <v>394</v>
      </c>
      <c r="T2096" s="279" t="s">
        <v>394</v>
      </c>
      <c r="U2096" s="315" t="s">
        <v>394</v>
      </c>
      <c r="V2096" s="315" t="s">
        <v>394</v>
      </c>
      <c r="W2096" s="315" t="s">
        <v>394</v>
      </c>
      <c r="X2096" s="315" t="s">
        <v>394</v>
      </c>
      <c r="Y2096" s="281"/>
      <c r="Z2096" s="315" t="s">
        <v>394</v>
      </c>
      <c r="AA2096" s="315" t="s">
        <v>394</v>
      </c>
      <c r="AB2096" s="281"/>
      <c r="AC2096" s="279" t="s">
        <v>394</v>
      </c>
      <c r="AF2096" s="276" t="str">
        <f>IFERROR(VLOOKUP(A2096,'[1]قوائم الترجمة'!AC$2:AD$2397,1,0),"م")</f>
        <v>م</v>
      </c>
      <c r="AG2096" s="232"/>
      <c r="AH2096" s="233"/>
      <c r="AI2096" s="233"/>
      <c r="AJ2096" s="233"/>
      <c r="AL2096" s="267"/>
      <c r="AM2096" s="235"/>
      <c r="AO2096" s="236"/>
      <c r="AU2096" s="234"/>
    </row>
    <row r="2097" spans="1:47" ht="21" x14ac:dyDescent="0.4">
      <c r="A2097" s="278">
        <v>120792</v>
      </c>
      <c r="B2097" s="279" t="s">
        <v>7191</v>
      </c>
      <c r="C2097" s="279" t="s">
        <v>92</v>
      </c>
      <c r="D2097" s="279" t="s">
        <v>6234</v>
      </c>
      <c r="E2097" s="279" t="s">
        <v>394</v>
      </c>
      <c r="F2097" s="303"/>
      <c r="G2097" s="303"/>
      <c r="H2097" s="279" t="s">
        <v>394</v>
      </c>
      <c r="I2097" s="279" t="s">
        <v>539</v>
      </c>
      <c r="J2097" s="279" t="s">
        <v>394</v>
      </c>
      <c r="K2097" s="315" t="s">
        <v>394</v>
      </c>
      <c r="L2097" s="279" t="s">
        <v>394</v>
      </c>
      <c r="M2097" s="279" t="s">
        <v>394</v>
      </c>
      <c r="N2097" s="279" t="s">
        <v>394</v>
      </c>
      <c r="O2097" s="279" t="s">
        <v>394</v>
      </c>
      <c r="P2097" s="315">
        <v>0</v>
      </c>
      <c r="Q2097" s="279" t="s">
        <v>394</v>
      </c>
      <c r="R2097" s="315" t="s">
        <v>394</v>
      </c>
      <c r="S2097" s="279" t="s">
        <v>394</v>
      </c>
      <c r="T2097" s="279" t="s">
        <v>394</v>
      </c>
      <c r="U2097" s="315" t="s">
        <v>394</v>
      </c>
      <c r="V2097" s="315" t="s">
        <v>394</v>
      </c>
      <c r="W2097" s="315" t="s">
        <v>394</v>
      </c>
      <c r="X2097" s="315" t="s">
        <v>394</v>
      </c>
      <c r="Y2097" s="281"/>
      <c r="Z2097" s="315" t="s">
        <v>394</v>
      </c>
      <c r="AA2097" s="315" t="s">
        <v>394</v>
      </c>
      <c r="AB2097" s="281"/>
      <c r="AC2097" s="279" t="s">
        <v>855</v>
      </c>
      <c r="AF2097" s="276" t="str">
        <f>IFERROR(VLOOKUP(A2097,'[1]قوائم الترجمة'!AC$2:AD$2397,1,0),"م")</f>
        <v>م</v>
      </c>
      <c r="AG2097" s="232"/>
      <c r="AH2097" s="233"/>
      <c r="AI2097" s="233"/>
      <c r="AJ2097" s="233"/>
      <c r="AL2097" s="267"/>
      <c r="AM2097" s="235"/>
      <c r="AO2097" s="236"/>
      <c r="AU2097" s="234"/>
    </row>
    <row r="2098" spans="1:47" ht="21" x14ac:dyDescent="0.4">
      <c r="A2098" s="278">
        <v>120793</v>
      </c>
      <c r="B2098" s="279" t="s">
        <v>4425</v>
      </c>
      <c r="C2098" s="279" t="s">
        <v>100</v>
      </c>
      <c r="D2098" s="279" t="s">
        <v>4426</v>
      </c>
      <c r="E2098" s="279" t="s">
        <v>424</v>
      </c>
      <c r="F2098" s="279" t="s">
        <v>9336</v>
      </c>
      <c r="G2098" s="279" t="s">
        <v>402</v>
      </c>
      <c r="H2098" s="279" t="s">
        <v>425</v>
      </c>
      <c r="I2098" s="279" t="s">
        <v>67</v>
      </c>
      <c r="J2098" s="279" t="s">
        <v>426</v>
      </c>
      <c r="K2098" s="280">
        <v>2013</v>
      </c>
      <c r="L2098" s="279" t="s">
        <v>402</v>
      </c>
      <c r="M2098" s="279" t="s">
        <v>394</v>
      </c>
      <c r="N2098" s="279" t="s">
        <v>394</v>
      </c>
      <c r="O2098" s="279" t="s">
        <v>394</v>
      </c>
      <c r="P2098" s="315">
        <v>0</v>
      </c>
      <c r="Q2098" s="278"/>
      <c r="S2098" s="279" t="s">
        <v>394</v>
      </c>
      <c r="T2098" s="279" t="s">
        <v>394</v>
      </c>
      <c r="AC2098" s="279" t="s">
        <v>394</v>
      </c>
      <c r="AF2098" s="276">
        <f>IFERROR(VLOOKUP(A2098,'[1]قوائم الترجمة'!AC$2:AD$2397,1,0),"م")</f>
        <v>120793</v>
      </c>
      <c r="AG2098" s="232"/>
      <c r="AH2098" s="233"/>
      <c r="AI2098" s="233"/>
      <c r="AJ2098" s="233"/>
      <c r="AL2098" s="267"/>
      <c r="AM2098" s="235"/>
      <c r="AO2098" s="236"/>
      <c r="AU2098" s="234"/>
    </row>
    <row r="2099" spans="1:47" ht="21" x14ac:dyDescent="0.4">
      <c r="A2099" s="278">
        <v>120795</v>
      </c>
      <c r="B2099" s="279" t="s">
        <v>4424</v>
      </c>
      <c r="C2099" s="279" t="s">
        <v>85</v>
      </c>
      <c r="D2099" s="279" t="s">
        <v>1189</v>
      </c>
      <c r="E2099" s="279" t="s">
        <v>394</v>
      </c>
      <c r="F2099" s="303"/>
      <c r="G2099" s="303"/>
      <c r="H2099" s="279" t="s">
        <v>394</v>
      </c>
      <c r="I2099" s="279" t="s">
        <v>540</v>
      </c>
      <c r="J2099" s="279" t="s">
        <v>394</v>
      </c>
      <c r="K2099" s="279" t="s">
        <v>394</v>
      </c>
      <c r="L2099" s="279" t="s">
        <v>394</v>
      </c>
      <c r="M2099" s="279" t="s">
        <v>394</v>
      </c>
      <c r="N2099" s="279" t="s">
        <v>394</v>
      </c>
      <c r="O2099" s="279" t="s">
        <v>394</v>
      </c>
      <c r="P2099" s="315">
        <v>0</v>
      </c>
      <c r="Q2099" s="279" t="s">
        <v>394</v>
      </c>
      <c r="R2099" s="315" t="s">
        <v>394</v>
      </c>
      <c r="S2099" s="279" t="s">
        <v>394</v>
      </c>
      <c r="T2099" s="279" t="s">
        <v>394</v>
      </c>
      <c r="U2099" s="315" t="s">
        <v>394</v>
      </c>
      <c r="V2099" s="315" t="s">
        <v>394</v>
      </c>
      <c r="W2099" s="315" t="s">
        <v>394</v>
      </c>
      <c r="X2099" s="315" t="s">
        <v>394</v>
      </c>
      <c r="Y2099" s="281"/>
      <c r="Z2099" s="315" t="s">
        <v>394</v>
      </c>
      <c r="AA2099" s="315" t="s">
        <v>394</v>
      </c>
      <c r="AB2099" s="281"/>
      <c r="AC2099" s="279" t="s">
        <v>855</v>
      </c>
      <c r="AF2099" s="276" t="str">
        <f>IFERROR(VLOOKUP(A2099,'[1]قوائم الترجمة'!AC$2:AD$2397,1,0),"م")</f>
        <v>م</v>
      </c>
      <c r="AG2099" s="232"/>
      <c r="AH2099" s="233"/>
      <c r="AI2099" s="233"/>
      <c r="AJ2099" s="233"/>
      <c r="AL2099" s="267"/>
      <c r="AM2099" s="235"/>
      <c r="AO2099" s="236"/>
      <c r="AU2099" s="234"/>
    </row>
    <row r="2100" spans="1:47" ht="21" x14ac:dyDescent="0.4">
      <c r="A2100" s="278">
        <v>120796</v>
      </c>
      <c r="B2100" s="279" t="s">
        <v>4423</v>
      </c>
      <c r="C2100" s="279" t="s">
        <v>186</v>
      </c>
      <c r="D2100" s="279" t="s">
        <v>1132</v>
      </c>
      <c r="E2100" s="279" t="s">
        <v>394</v>
      </c>
      <c r="F2100" s="303"/>
      <c r="G2100" s="303"/>
      <c r="H2100" s="279" t="s">
        <v>394</v>
      </c>
      <c r="I2100" s="279" t="s">
        <v>540</v>
      </c>
      <c r="J2100" s="279" t="s">
        <v>394</v>
      </c>
      <c r="K2100" s="315" t="s">
        <v>394</v>
      </c>
      <c r="L2100" s="279" t="s">
        <v>394</v>
      </c>
      <c r="M2100" s="279" t="s">
        <v>394</v>
      </c>
      <c r="N2100" s="279" t="s">
        <v>394</v>
      </c>
      <c r="O2100" s="279" t="s">
        <v>394</v>
      </c>
      <c r="P2100" s="315">
        <v>0</v>
      </c>
      <c r="Q2100" s="279" t="s">
        <v>394</v>
      </c>
      <c r="R2100" s="315" t="s">
        <v>394</v>
      </c>
      <c r="S2100" s="279" t="s">
        <v>394</v>
      </c>
      <c r="T2100" s="279" t="s">
        <v>394</v>
      </c>
      <c r="U2100" s="315" t="s">
        <v>394</v>
      </c>
      <c r="V2100" s="315" t="s">
        <v>394</v>
      </c>
      <c r="W2100" s="315" t="s">
        <v>394</v>
      </c>
      <c r="X2100" s="315" t="s">
        <v>394</v>
      </c>
      <c r="Y2100" s="281"/>
      <c r="Z2100" s="315" t="s">
        <v>394</v>
      </c>
      <c r="AA2100" s="315" t="s">
        <v>394</v>
      </c>
      <c r="AB2100" s="281"/>
      <c r="AC2100" s="279" t="s">
        <v>855</v>
      </c>
      <c r="AF2100" s="276" t="str">
        <f>IFERROR(VLOOKUP(A2100,'[1]قوائم الترجمة'!AC$2:AD$2397,1,0),"م")</f>
        <v>م</v>
      </c>
      <c r="AG2100" s="232"/>
      <c r="AH2100" s="233"/>
      <c r="AI2100" s="233"/>
      <c r="AJ2100" s="233"/>
      <c r="AL2100" s="267"/>
      <c r="AM2100" s="235"/>
      <c r="AO2100" s="236"/>
      <c r="AU2100" s="234"/>
    </row>
    <row r="2101" spans="1:47" ht="21" x14ac:dyDescent="0.4">
      <c r="A2101" s="278">
        <v>120797</v>
      </c>
      <c r="B2101" s="279" t="s">
        <v>8094</v>
      </c>
      <c r="C2101" s="279" t="s">
        <v>97</v>
      </c>
      <c r="D2101" s="279" t="s">
        <v>297</v>
      </c>
      <c r="E2101" s="279" t="s">
        <v>394</v>
      </c>
      <c r="F2101" s="303"/>
      <c r="G2101" s="303"/>
      <c r="H2101" s="279" t="s">
        <v>394</v>
      </c>
      <c r="I2101" s="279" t="s">
        <v>539</v>
      </c>
      <c r="J2101" s="279" t="s">
        <v>394</v>
      </c>
      <c r="K2101" s="279" t="s">
        <v>394</v>
      </c>
      <c r="L2101" s="279" t="s">
        <v>394</v>
      </c>
      <c r="M2101" s="279" t="s">
        <v>394</v>
      </c>
      <c r="N2101" s="279" t="s">
        <v>394</v>
      </c>
      <c r="O2101" s="279" t="s">
        <v>394</v>
      </c>
      <c r="P2101" s="315">
        <v>0</v>
      </c>
      <c r="Q2101" s="279" t="s">
        <v>394</v>
      </c>
      <c r="R2101" s="315" t="s">
        <v>394</v>
      </c>
      <c r="S2101" s="279" t="s">
        <v>394</v>
      </c>
      <c r="T2101" s="279" t="s">
        <v>394</v>
      </c>
      <c r="U2101" s="315" t="s">
        <v>394</v>
      </c>
      <c r="V2101" s="315" t="s">
        <v>394</v>
      </c>
      <c r="W2101" s="315" t="s">
        <v>394</v>
      </c>
      <c r="X2101" s="315" t="s">
        <v>394</v>
      </c>
      <c r="Y2101" s="281"/>
      <c r="Z2101" s="315" t="s">
        <v>394</v>
      </c>
      <c r="AA2101" s="315" t="s">
        <v>394</v>
      </c>
      <c r="AB2101" s="281"/>
      <c r="AC2101" s="279" t="s">
        <v>855</v>
      </c>
      <c r="AF2101" s="276" t="str">
        <f>IFERROR(VLOOKUP(A2101,'[1]قوائم الترجمة'!AC$2:AD$2397,1,0),"م")</f>
        <v>م</v>
      </c>
      <c r="AG2101" s="232"/>
      <c r="AH2101" s="233"/>
      <c r="AI2101" s="233"/>
      <c r="AJ2101" s="233"/>
      <c r="AL2101" s="267"/>
      <c r="AM2101" s="235"/>
      <c r="AU2101" s="234"/>
    </row>
    <row r="2102" spans="1:47" ht="21" x14ac:dyDescent="0.4">
      <c r="A2102" s="278">
        <v>120798</v>
      </c>
      <c r="B2102" s="279" t="s">
        <v>4422</v>
      </c>
      <c r="C2102" s="279" t="s">
        <v>184</v>
      </c>
      <c r="D2102" s="279" t="s">
        <v>240</v>
      </c>
      <c r="E2102" s="279" t="s">
        <v>5660</v>
      </c>
      <c r="F2102" s="279" t="s">
        <v>9337</v>
      </c>
      <c r="G2102" s="279" t="s">
        <v>402</v>
      </c>
      <c r="H2102" s="279" t="s">
        <v>425</v>
      </c>
      <c r="I2102" s="279" t="s">
        <v>61</v>
      </c>
      <c r="J2102" s="279" t="s">
        <v>8112</v>
      </c>
      <c r="K2102" s="280">
        <v>2016</v>
      </c>
      <c r="L2102" s="279" t="s">
        <v>402</v>
      </c>
      <c r="M2102" s="279" t="s">
        <v>394</v>
      </c>
      <c r="N2102" s="279" t="s">
        <v>394</v>
      </c>
      <c r="O2102" s="279" t="s">
        <v>394</v>
      </c>
      <c r="P2102" s="315">
        <v>0</v>
      </c>
      <c r="Q2102" s="278"/>
      <c r="S2102" s="279" t="s">
        <v>394</v>
      </c>
      <c r="T2102" s="279" t="s">
        <v>394</v>
      </c>
      <c r="AC2102" s="279" t="s">
        <v>394</v>
      </c>
      <c r="AF2102" s="276">
        <f>IFERROR(VLOOKUP(A2102,'[1]قوائم الترجمة'!AC$2:AD$2397,1,0),"م")</f>
        <v>120798</v>
      </c>
      <c r="AG2102" s="232"/>
      <c r="AH2102" s="233"/>
      <c r="AI2102" s="233"/>
      <c r="AJ2102" s="233"/>
      <c r="AL2102" s="267"/>
      <c r="AM2102" s="235"/>
      <c r="AO2102" s="236"/>
      <c r="AU2102" s="234"/>
    </row>
    <row r="2103" spans="1:47" ht="21" x14ac:dyDescent="0.4">
      <c r="A2103" s="278">
        <v>120799</v>
      </c>
      <c r="B2103" s="279" t="s">
        <v>4421</v>
      </c>
      <c r="C2103" s="279" t="s">
        <v>80</v>
      </c>
      <c r="D2103" s="279" t="s">
        <v>294</v>
      </c>
      <c r="E2103" s="279" t="s">
        <v>424</v>
      </c>
      <c r="F2103" s="279" t="s">
        <v>9338</v>
      </c>
      <c r="G2103" s="279" t="s">
        <v>8119</v>
      </c>
      <c r="H2103" s="279" t="s">
        <v>425</v>
      </c>
      <c r="I2103" s="279" t="s">
        <v>67</v>
      </c>
      <c r="J2103" s="279" t="s">
        <v>426</v>
      </c>
      <c r="K2103" s="280">
        <v>2016</v>
      </c>
      <c r="L2103" s="279" t="s">
        <v>402</v>
      </c>
      <c r="M2103" s="279" t="s">
        <v>394</v>
      </c>
      <c r="N2103" s="279" t="s">
        <v>394</v>
      </c>
      <c r="O2103" s="279" t="s">
        <v>394</v>
      </c>
      <c r="P2103" s="315">
        <v>0</v>
      </c>
      <c r="Q2103" s="278"/>
      <c r="S2103" s="279" t="s">
        <v>394</v>
      </c>
      <c r="T2103" s="279" t="s">
        <v>394</v>
      </c>
      <c r="AC2103" s="279" t="s">
        <v>394</v>
      </c>
      <c r="AF2103" s="276">
        <f>IFERROR(VLOOKUP(A2103,'[1]قوائم الترجمة'!AC$2:AD$2397,1,0),"م")</f>
        <v>120799</v>
      </c>
      <c r="AG2103" s="232"/>
      <c r="AH2103" s="233"/>
      <c r="AI2103" s="233"/>
      <c r="AJ2103" s="233"/>
      <c r="AL2103" s="267"/>
      <c r="AM2103" s="235"/>
      <c r="AO2103" s="236"/>
      <c r="AU2103" s="234"/>
    </row>
    <row r="2104" spans="1:47" ht="21" x14ac:dyDescent="0.4">
      <c r="A2104" s="278">
        <v>120800</v>
      </c>
      <c r="B2104" s="279" t="s">
        <v>4420</v>
      </c>
      <c r="C2104" s="279" t="s">
        <v>517</v>
      </c>
      <c r="D2104" s="279" t="s">
        <v>273</v>
      </c>
      <c r="E2104" s="279" t="s">
        <v>5660</v>
      </c>
      <c r="F2104" s="279" t="s">
        <v>9339</v>
      </c>
      <c r="G2104" s="279" t="s">
        <v>402</v>
      </c>
      <c r="H2104" s="279" t="s">
        <v>428</v>
      </c>
      <c r="I2104" s="279" t="s">
        <v>61</v>
      </c>
      <c r="J2104" s="279" t="s">
        <v>7215</v>
      </c>
      <c r="K2104" s="280">
        <v>0</v>
      </c>
      <c r="L2104" s="279" t="s">
        <v>7215</v>
      </c>
      <c r="M2104" s="279" t="s">
        <v>394</v>
      </c>
      <c r="N2104" s="279"/>
      <c r="O2104" s="279" t="s">
        <v>394</v>
      </c>
      <c r="P2104" s="315">
        <v>0</v>
      </c>
      <c r="Q2104" s="278"/>
      <c r="S2104" s="279" t="s">
        <v>394</v>
      </c>
      <c r="T2104" s="279" t="s">
        <v>394</v>
      </c>
      <c r="AC2104" s="279" t="s">
        <v>855</v>
      </c>
      <c r="AF2104" s="276">
        <f>IFERROR(VLOOKUP(A2104,'[1]قوائم الترجمة'!AC$2:AD$2397,1,0),"م")</f>
        <v>120800</v>
      </c>
      <c r="AG2104" s="232"/>
      <c r="AH2104" s="233"/>
      <c r="AI2104" s="233"/>
      <c r="AJ2104" s="233"/>
      <c r="AL2104" s="267"/>
      <c r="AM2104" s="235"/>
      <c r="AO2104" s="236"/>
      <c r="AU2104" s="234"/>
    </row>
    <row r="2105" spans="1:47" ht="21" x14ac:dyDescent="0.4">
      <c r="A2105" s="278">
        <v>120803</v>
      </c>
      <c r="B2105" s="279" t="s">
        <v>4418</v>
      </c>
      <c r="C2105" s="279" t="s">
        <v>4419</v>
      </c>
      <c r="D2105" s="279" t="s">
        <v>353</v>
      </c>
      <c r="E2105" s="279" t="s">
        <v>394</v>
      </c>
      <c r="F2105" s="303"/>
      <c r="G2105" s="303"/>
      <c r="H2105" s="279" t="s">
        <v>394</v>
      </c>
      <c r="I2105" s="279" t="s">
        <v>540</v>
      </c>
      <c r="J2105" s="279" t="s">
        <v>394</v>
      </c>
      <c r="K2105" s="279" t="s">
        <v>394</v>
      </c>
      <c r="L2105" s="279" t="s">
        <v>394</v>
      </c>
      <c r="M2105" s="279" t="s">
        <v>394</v>
      </c>
      <c r="N2105" s="279" t="s">
        <v>394</v>
      </c>
      <c r="O2105" s="279" t="s">
        <v>394</v>
      </c>
      <c r="P2105" s="315">
        <v>0</v>
      </c>
      <c r="Q2105" s="279" t="s">
        <v>394</v>
      </c>
      <c r="R2105" s="315" t="s">
        <v>394</v>
      </c>
      <c r="S2105" s="279" t="s">
        <v>394</v>
      </c>
      <c r="T2105" s="279" t="s">
        <v>394</v>
      </c>
      <c r="U2105" s="315" t="s">
        <v>394</v>
      </c>
      <c r="V2105" s="315" t="s">
        <v>394</v>
      </c>
      <c r="W2105" s="315" t="s">
        <v>394</v>
      </c>
      <c r="X2105" s="315" t="s">
        <v>394</v>
      </c>
      <c r="Y2105" s="281"/>
      <c r="Z2105" s="315" t="s">
        <v>394</v>
      </c>
      <c r="AA2105" s="315" t="s">
        <v>394</v>
      </c>
      <c r="AB2105" s="281"/>
      <c r="AC2105" s="279" t="s">
        <v>855</v>
      </c>
      <c r="AF2105" s="276" t="str">
        <f>IFERROR(VLOOKUP(A2105,'[1]قوائم الترجمة'!AC$2:AD$2397,1,0),"م")</f>
        <v>م</v>
      </c>
      <c r="AG2105" s="232"/>
      <c r="AH2105" s="233"/>
      <c r="AI2105" s="233"/>
      <c r="AJ2105" s="233"/>
      <c r="AL2105" s="267"/>
      <c r="AM2105" s="235"/>
      <c r="AO2105" s="236"/>
      <c r="AU2105" s="234"/>
    </row>
    <row r="2106" spans="1:47" ht="21" x14ac:dyDescent="0.4">
      <c r="A2106" s="275">
        <v>120804</v>
      </c>
      <c r="B2106" s="276" t="s">
        <v>4417</v>
      </c>
      <c r="C2106" s="276" t="s">
        <v>1145</v>
      </c>
      <c r="D2106" s="276" t="s">
        <v>353</v>
      </c>
      <c r="E2106" s="276" t="s">
        <v>424</v>
      </c>
      <c r="F2106" s="276" t="s">
        <v>8464</v>
      </c>
      <c r="G2106" s="276" t="s">
        <v>410</v>
      </c>
      <c r="H2106" s="276" t="s">
        <v>425</v>
      </c>
      <c r="I2106" s="276" t="s">
        <v>8485</v>
      </c>
      <c r="J2106" s="276" t="s">
        <v>426</v>
      </c>
      <c r="K2106" s="277">
        <v>2013</v>
      </c>
      <c r="L2106" s="276" t="s">
        <v>419</v>
      </c>
      <c r="M2106" s="303"/>
      <c r="N2106" s="276" t="s">
        <v>394</v>
      </c>
      <c r="O2106" s="276" t="s">
        <v>394</v>
      </c>
      <c r="P2106" s="315">
        <v>0</v>
      </c>
      <c r="Q2106" s="303"/>
      <c r="R2106" s="317" t="s">
        <v>394</v>
      </c>
      <c r="S2106" s="276" t="s">
        <v>394</v>
      </c>
      <c r="T2106" s="303"/>
      <c r="AC2106" s="276" t="s">
        <v>394</v>
      </c>
      <c r="AF2106" s="276">
        <f>IFERROR(VLOOKUP(A2106,'[1]قوائم الترجمة'!AC$2:AD$2397,1,0),"م")</f>
        <v>120804</v>
      </c>
      <c r="AG2106" s="232"/>
      <c r="AH2106" s="233"/>
      <c r="AI2106" s="233"/>
      <c r="AJ2106" s="233"/>
      <c r="AL2106" s="267"/>
      <c r="AM2106" s="235"/>
      <c r="AU2106" s="234"/>
    </row>
    <row r="2107" spans="1:47" ht="21" x14ac:dyDescent="0.4">
      <c r="A2107" s="278">
        <v>120805</v>
      </c>
      <c r="B2107" s="279" t="s">
        <v>4416</v>
      </c>
      <c r="C2107" s="279" t="s">
        <v>128</v>
      </c>
      <c r="D2107" s="279" t="s">
        <v>271</v>
      </c>
      <c r="E2107" s="279" t="s">
        <v>394</v>
      </c>
      <c r="F2107" s="303"/>
      <c r="G2107" s="303"/>
      <c r="H2107" s="279" t="s">
        <v>394</v>
      </c>
      <c r="I2107" s="279" t="s">
        <v>540</v>
      </c>
      <c r="J2107" s="279" t="s">
        <v>394</v>
      </c>
      <c r="K2107" s="279" t="s">
        <v>394</v>
      </c>
      <c r="L2107" s="279" t="s">
        <v>394</v>
      </c>
      <c r="M2107" s="279" t="s">
        <v>394</v>
      </c>
      <c r="N2107" s="279" t="s">
        <v>394</v>
      </c>
      <c r="O2107" s="279" t="s">
        <v>394</v>
      </c>
      <c r="P2107" s="315">
        <v>0</v>
      </c>
      <c r="Q2107" s="279" t="s">
        <v>394</v>
      </c>
      <c r="R2107" s="315" t="s">
        <v>394</v>
      </c>
      <c r="S2107" s="279" t="s">
        <v>394</v>
      </c>
      <c r="T2107" s="279" t="s">
        <v>394</v>
      </c>
      <c r="U2107" s="315" t="s">
        <v>394</v>
      </c>
      <c r="V2107" s="315" t="s">
        <v>394</v>
      </c>
      <c r="W2107" s="315" t="s">
        <v>394</v>
      </c>
      <c r="X2107" s="315" t="s">
        <v>394</v>
      </c>
      <c r="Y2107" s="281"/>
      <c r="Z2107" s="315" t="s">
        <v>394</v>
      </c>
      <c r="AA2107" s="315" t="s">
        <v>394</v>
      </c>
      <c r="AB2107" s="281"/>
      <c r="AC2107" s="279" t="s">
        <v>855</v>
      </c>
      <c r="AF2107" s="276" t="str">
        <f>IFERROR(VLOOKUP(A2107,'[1]قوائم الترجمة'!AC$2:AD$2397,1,0),"م")</f>
        <v>م</v>
      </c>
      <c r="AG2107" s="232"/>
      <c r="AH2107" s="233"/>
      <c r="AI2107" s="233"/>
      <c r="AJ2107" s="233"/>
      <c r="AL2107" s="267"/>
      <c r="AM2107" s="235"/>
      <c r="AO2107" s="236"/>
      <c r="AU2107" s="234"/>
    </row>
    <row r="2108" spans="1:47" x14ac:dyDescent="0.3">
      <c r="A2108" s="278">
        <v>120808</v>
      </c>
      <c r="B2108" s="279" t="s">
        <v>4415</v>
      </c>
      <c r="C2108" s="279" t="s">
        <v>582</v>
      </c>
      <c r="D2108" s="279" t="s">
        <v>635</v>
      </c>
      <c r="E2108" s="279" t="s">
        <v>5660</v>
      </c>
      <c r="F2108" s="279" t="s">
        <v>9340</v>
      </c>
      <c r="G2108" s="279" t="s">
        <v>402</v>
      </c>
      <c r="H2108" s="279" t="s">
        <v>425</v>
      </c>
      <c r="I2108" s="279" t="s">
        <v>67</v>
      </c>
      <c r="J2108" s="279" t="s">
        <v>8112</v>
      </c>
      <c r="K2108" s="280">
        <v>2004</v>
      </c>
      <c r="L2108" s="279" t="s">
        <v>402</v>
      </c>
      <c r="M2108" s="279" t="s">
        <v>394</v>
      </c>
      <c r="N2108" s="279" t="s">
        <v>394</v>
      </c>
      <c r="O2108" s="279" t="s">
        <v>394</v>
      </c>
      <c r="P2108" s="315">
        <v>0</v>
      </c>
      <c r="Q2108" s="278"/>
      <c r="S2108" s="279" t="s">
        <v>394</v>
      </c>
      <c r="T2108" s="279" t="s">
        <v>394</v>
      </c>
      <c r="AC2108" s="279" t="s">
        <v>394</v>
      </c>
      <c r="AF2108" s="276">
        <f>IFERROR(VLOOKUP(A2108,'[1]قوائم الترجمة'!AC$2:AD$2397,1,0),"م")</f>
        <v>120808</v>
      </c>
      <c r="AG2108" s="264"/>
      <c r="AH2108" s="266"/>
      <c r="AI2108" s="266"/>
      <c r="AJ2108" s="266"/>
      <c r="AL2108" s="267"/>
      <c r="AM2108" s="235"/>
      <c r="AU2108" s="234"/>
    </row>
    <row r="2109" spans="1:47" ht="21" x14ac:dyDescent="0.4">
      <c r="A2109" s="278">
        <v>120809</v>
      </c>
      <c r="B2109" s="279" t="s">
        <v>4414</v>
      </c>
      <c r="C2109" s="279" t="s">
        <v>525</v>
      </c>
      <c r="D2109" s="279" t="s">
        <v>7215</v>
      </c>
      <c r="E2109" s="279" t="s">
        <v>394</v>
      </c>
      <c r="F2109" s="303"/>
      <c r="G2109" s="303"/>
      <c r="H2109" s="279" t="s">
        <v>394</v>
      </c>
      <c r="I2109" s="279" t="s">
        <v>538</v>
      </c>
      <c r="J2109" s="279" t="s">
        <v>394</v>
      </c>
      <c r="K2109" s="279" t="s">
        <v>394</v>
      </c>
      <c r="L2109" s="279" t="s">
        <v>394</v>
      </c>
      <c r="M2109" s="279" t="s">
        <v>394</v>
      </c>
      <c r="N2109" s="279" t="s">
        <v>394</v>
      </c>
      <c r="O2109" s="279" t="s">
        <v>394</v>
      </c>
      <c r="P2109" s="315">
        <v>0</v>
      </c>
      <c r="Q2109" s="279" t="s">
        <v>394</v>
      </c>
      <c r="R2109" s="315" t="s">
        <v>394</v>
      </c>
      <c r="S2109" s="279" t="s">
        <v>394</v>
      </c>
      <c r="T2109" s="279" t="s">
        <v>394</v>
      </c>
      <c r="U2109" s="315" t="s">
        <v>394</v>
      </c>
      <c r="V2109" s="315" t="s">
        <v>394</v>
      </c>
      <c r="W2109" s="315" t="s">
        <v>394</v>
      </c>
      <c r="X2109" s="315" t="s">
        <v>394</v>
      </c>
      <c r="Y2109" s="281"/>
      <c r="Z2109" s="315" t="s">
        <v>394</v>
      </c>
      <c r="AA2109" s="315" t="s">
        <v>394</v>
      </c>
      <c r="AB2109" s="281"/>
      <c r="AC2109" s="279" t="s">
        <v>394</v>
      </c>
      <c r="AF2109" s="276" t="str">
        <f>IFERROR(VLOOKUP(A2109,'[1]قوائم الترجمة'!AC$2:AD$2397,1,0),"م")</f>
        <v>م</v>
      </c>
      <c r="AG2109" s="232"/>
      <c r="AH2109" s="233"/>
      <c r="AI2109" s="233"/>
      <c r="AJ2109" s="233"/>
      <c r="AL2109" s="267"/>
      <c r="AM2109" s="235"/>
      <c r="AO2109" s="236"/>
      <c r="AU2109" s="234"/>
    </row>
    <row r="2110" spans="1:47" ht="21" x14ac:dyDescent="0.4">
      <c r="A2110" s="278">
        <v>120810</v>
      </c>
      <c r="B2110" s="279" t="s">
        <v>4412</v>
      </c>
      <c r="C2110" s="279" t="s">
        <v>4413</v>
      </c>
      <c r="D2110" s="279" t="s">
        <v>237</v>
      </c>
      <c r="E2110" s="279" t="s">
        <v>424</v>
      </c>
      <c r="F2110" s="279" t="s">
        <v>8853</v>
      </c>
      <c r="G2110" s="279" t="s">
        <v>402</v>
      </c>
      <c r="H2110" s="279" t="s">
        <v>430</v>
      </c>
      <c r="I2110" s="279" t="s">
        <v>540</v>
      </c>
      <c r="J2110" s="279" t="s">
        <v>426</v>
      </c>
      <c r="K2110" s="321">
        <v>2014</v>
      </c>
      <c r="L2110" s="279" t="s">
        <v>402</v>
      </c>
      <c r="M2110" s="279" t="s">
        <v>394</v>
      </c>
      <c r="N2110" s="279" t="s">
        <v>394</v>
      </c>
      <c r="O2110" s="279" t="s">
        <v>394</v>
      </c>
      <c r="P2110" s="315">
        <v>0</v>
      </c>
      <c r="Q2110" s="278"/>
      <c r="S2110" s="279" t="s">
        <v>394</v>
      </c>
      <c r="T2110" s="279" t="s">
        <v>394</v>
      </c>
      <c r="AC2110" s="279" t="s">
        <v>855</v>
      </c>
      <c r="AF2110" s="276">
        <f>IFERROR(VLOOKUP(A2110,'[1]قوائم الترجمة'!AC$2:AD$2397,1,0),"م")</f>
        <v>120810</v>
      </c>
      <c r="AG2110" s="245"/>
      <c r="AH2110" s="246"/>
      <c r="AI2110" s="246"/>
      <c r="AJ2110" s="246"/>
      <c r="AL2110" s="267"/>
      <c r="AM2110" s="235"/>
      <c r="AU2110" s="234"/>
    </row>
    <row r="2111" spans="1:47" ht="21" x14ac:dyDescent="0.4">
      <c r="A2111" s="275">
        <v>120813</v>
      </c>
      <c r="B2111" s="276" t="s">
        <v>734</v>
      </c>
      <c r="C2111" s="276" t="s">
        <v>144</v>
      </c>
      <c r="D2111" s="276" t="s">
        <v>1377</v>
      </c>
      <c r="E2111" s="276" t="s">
        <v>424</v>
      </c>
      <c r="F2111" s="276" t="s">
        <v>8378</v>
      </c>
      <c r="G2111" s="276" t="s">
        <v>8175</v>
      </c>
      <c r="H2111" s="276" t="s">
        <v>425</v>
      </c>
      <c r="I2111" s="276" t="s">
        <v>61</v>
      </c>
      <c r="J2111" s="276" t="s">
        <v>426</v>
      </c>
      <c r="K2111" s="277">
        <v>2013</v>
      </c>
      <c r="L2111" s="276" t="s">
        <v>404</v>
      </c>
      <c r="M2111" s="303"/>
      <c r="N2111" s="276" t="s">
        <v>394</v>
      </c>
      <c r="O2111" s="276" t="s">
        <v>394</v>
      </c>
      <c r="P2111" s="315">
        <v>0</v>
      </c>
      <c r="Q2111" s="303"/>
      <c r="R2111" s="317" t="s">
        <v>394</v>
      </c>
      <c r="S2111" s="276" t="s">
        <v>394</v>
      </c>
      <c r="T2111" s="303"/>
      <c r="AC2111" s="276" t="s">
        <v>394</v>
      </c>
      <c r="AF2111" s="276">
        <f>IFERROR(VLOOKUP(A2111,'[1]قوائم الترجمة'!AC$2:AD$2397,1,0),"م")</f>
        <v>120813</v>
      </c>
      <c r="AG2111" s="232"/>
      <c r="AH2111" s="233"/>
      <c r="AI2111" s="233"/>
      <c r="AJ2111" s="233"/>
      <c r="AL2111" s="267"/>
      <c r="AM2111" s="235"/>
      <c r="AO2111" s="236"/>
      <c r="AU2111" s="234"/>
    </row>
    <row r="2112" spans="1:47" ht="21" x14ac:dyDescent="0.4">
      <c r="A2112" s="278">
        <v>120816</v>
      </c>
      <c r="B2112" s="279" t="s">
        <v>5752</v>
      </c>
      <c r="C2112" s="279" t="s">
        <v>5753</v>
      </c>
      <c r="D2112" s="279" t="s">
        <v>280</v>
      </c>
      <c r="E2112" s="279" t="s">
        <v>394</v>
      </c>
      <c r="F2112" s="303"/>
      <c r="G2112" s="303"/>
      <c r="H2112" s="279" t="s">
        <v>394</v>
      </c>
      <c r="I2112" s="279" t="s">
        <v>540</v>
      </c>
      <c r="J2112" s="279" t="s">
        <v>394</v>
      </c>
      <c r="K2112" s="279" t="s">
        <v>394</v>
      </c>
      <c r="L2112" s="279" t="s">
        <v>394</v>
      </c>
      <c r="M2112" s="279" t="s">
        <v>394</v>
      </c>
      <c r="N2112" s="279" t="s">
        <v>394</v>
      </c>
      <c r="O2112" s="279" t="s">
        <v>394</v>
      </c>
      <c r="P2112" s="315">
        <v>0</v>
      </c>
      <c r="Q2112" s="279" t="s">
        <v>394</v>
      </c>
      <c r="R2112" s="315" t="s">
        <v>394</v>
      </c>
      <c r="S2112" s="279" t="s">
        <v>394</v>
      </c>
      <c r="T2112" s="279" t="s">
        <v>394</v>
      </c>
      <c r="U2112" s="315" t="s">
        <v>394</v>
      </c>
      <c r="V2112" s="315" t="s">
        <v>394</v>
      </c>
      <c r="W2112" s="315" t="s">
        <v>394</v>
      </c>
      <c r="X2112" s="315" t="s">
        <v>394</v>
      </c>
      <c r="Y2112" s="281"/>
      <c r="Z2112" s="315" t="s">
        <v>394</v>
      </c>
      <c r="AA2112" s="315" t="s">
        <v>394</v>
      </c>
      <c r="AB2112" s="281"/>
      <c r="AC2112" s="279" t="s">
        <v>855</v>
      </c>
      <c r="AF2112" s="276" t="str">
        <f>IFERROR(VLOOKUP(A2112,'[1]قوائم الترجمة'!AC$2:AD$2397,1,0),"م")</f>
        <v>م</v>
      </c>
      <c r="AG2112" s="232"/>
      <c r="AH2112" s="233"/>
      <c r="AI2112" s="233"/>
      <c r="AJ2112" s="233"/>
      <c r="AL2112" s="267"/>
      <c r="AM2112" s="235"/>
      <c r="AO2112" s="236"/>
      <c r="AU2112" s="234"/>
    </row>
    <row r="2113" spans="1:47" ht="21" x14ac:dyDescent="0.4">
      <c r="A2113" s="278">
        <v>120819</v>
      </c>
      <c r="B2113" s="279" t="s">
        <v>6189</v>
      </c>
      <c r="C2113" s="279" t="s">
        <v>109</v>
      </c>
      <c r="D2113" s="279" t="s">
        <v>7215</v>
      </c>
      <c r="E2113" s="279" t="s">
        <v>394</v>
      </c>
      <c r="F2113" s="303"/>
      <c r="G2113" s="303"/>
      <c r="H2113" s="279" t="s">
        <v>394</v>
      </c>
      <c r="I2113" s="279" t="s">
        <v>539</v>
      </c>
      <c r="J2113" s="279" t="s">
        <v>394</v>
      </c>
      <c r="K2113" s="279" t="s">
        <v>394</v>
      </c>
      <c r="L2113" s="279" t="s">
        <v>394</v>
      </c>
      <c r="M2113" s="279" t="s">
        <v>394</v>
      </c>
      <c r="N2113" s="279" t="s">
        <v>394</v>
      </c>
      <c r="O2113" s="279" t="s">
        <v>394</v>
      </c>
      <c r="P2113" s="315">
        <v>0</v>
      </c>
      <c r="Q2113" s="279" t="s">
        <v>394</v>
      </c>
      <c r="R2113" s="315" t="s">
        <v>394</v>
      </c>
      <c r="S2113" s="279" t="s">
        <v>394</v>
      </c>
      <c r="T2113" s="279" t="s">
        <v>394</v>
      </c>
      <c r="U2113" s="315" t="s">
        <v>394</v>
      </c>
      <c r="V2113" s="315" t="s">
        <v>394</v>
      </c>
      <c r="W2113" s="315" t="s">
        <v>394</v>
      </c>
      <c r="X2113" s="315" t="s">
        <v>394</v>
      </c>
      <c r="Y2113" s="281"/>
      <c r="Z2113" s="315" t="s">
        <v>394</v>
      </c>
      <c r="AA2113" s="315" t="s">
        <v>394</v>
      </c>
      <c r="AB2113" s="281"/>
      <c r="AC2113" s="279" t="s">
        <v>855</v>
      </c>
      <c r="AF2113" s="276" t="str">
        <f>IFERROR(VLOOKUP(A2113,'[1]قوائم الترجمة'!AC$2:AD$2397,1,0),"م")</f>
        <v>م</v>
      </c>
      <c r="AG2113" s="232"/>
      <c r="AH2113" s="233"/>
      <c r="AI2113" s="233"/>
      <c r="AJ2113" s="233"/>
      <c r="AL2113" s="267"/>
      <c r="AM2113" s="235"/>
      <c r="AU2113" s="234"/>
    </row>
    <row r="2114" spans="1:47" ht="21" x14ac:dyDescent="0.4">
      <c r="A2114" s="278">
        <v>120820</v>
      </c>
      <c r="B2114" s="279" t="s">
        <v>7223</v>
      </c>
      <c r="C2114" s="279" t="s">
        <v>626</v>
      </c>
      <c r="D2114" s="279" t="s">
        <v>313</v>
      </c>
      <c r="E2114" s="279" t="s">
        <v>394</v>
      </c>
      <c r="F2114" s="303"/>
      <c r="G2114" s="303"/>
      <c r="H2114" s="279" t="s">
        <v>394</v>
      </c>
      <c r="I2114" s="279" t="s">
        <v>540</v>
      </c>
      <c r="J2114" s="279" t="s">
        <v>394</v>
      </c>
      <c r="K2114" s="279" t="s">
        <v>394</v>
      </c>
      <c r="L2114" s="279" t="s">
        <v>394</v>
      </c>
      <c r="M2114" s="279" t="s">
        <v>394</v>
      </c>
      <c r="N2114" s="279" t="s">
        <v>394</v>
      </c>
      <c r="O2114" s="279" t="s">
        <v>394</v>
      </c>
      <c r="P2114" s="315">
        <v>0</v>
      </c>
      <c r="Q2114" s="279" t="s">
        <v>394</v>
      </c>
      <c r="R2114" s="315" t="s">
        <v>394</v>
      </c>
      <c r="S2114" s="279" t="s">
        <v>394</v>
      </c>
      <c r="T2114" s="279" t="s">
        <v>394</v>
      </c>
      <c r="U2114" s="315" t="s">
        <v>394</v>
      </c>
      <c r="V2114" s="315" t="s">
        <v>394</v>
      </c>
      <c r="W2114" s="315" t="s">
        <v>394</v>
      </c>
      <c r="X2114" s="315" t="s">
        <v>394</v>
      </c>
      <c r="Y2114" s="281"/>
      <c r="Z2114" s="315" t="s">
        <v>394</v>
      </c>
      <c r="AA2114" s="315" t="s">
        <v>394</v>
      </c>
      <c r="AB2114" s="281"/>
      <c r="AC2114" s="279" t="s">
        <v>855</v>
      </c>
      <c r="AF2114" s="276" t="str">
        <f>IFERROR(VLOOKUP(A2114,'[1]قوائم الترجمة'!AC$2:AD$2397,1,0),"م")</f>
        <v>م</v>
      </c>
      <c r="AG2114" s="232"/>
      <c r="AH2114" s="233"/>
      <c r="AI2114" s="233"/>
      <c r="AJ2114" s="233"/>
      <c r="AL2114" s="267"/>
      <c r="AM2114" s="235"/>
      <c r="AO2114" s="236"/>
      <c r="AU2114" s="234"/>
    </row>
    <row r="2115" spans="1:47" ht="21" x14ac:dyDescent="0.4">
      <c r="A2115" s="278">
        <v>120821</v>
      </c>
      <c r="B2115" s="279" t="s">
        <v>7863</v>
      </c>
      <c r="C2115" s="279" t="s">
        <v>7864</v>
      </c>
      <c r="D2115" s="279" t="s">
        <v>659</v>
      </c>
      <c r="E2115" s="279" t="s">
        <v>394</v>
      </c>
      <c r="F2115" s="303"/>
      <c r="G2115" s="303"/>
      <c r="H2115" s="279" t="s">
        <v>394</v>
      </c>
      <c r="I2115" s="279" t="s">
        <v>539</v>
      </c>
      <c r="J2115" s="279" t="s">
        <v>394</v>
      </c>
      <c r="K2115" s="279" t="s">
        <v>394</v>
      </c>
      <c r="L2115" s="279" t="s">
        <v>394</v>
      </c>
      <c r="M2115" s="279" t="s">
        <v>394</v>
      </c>
      <c r="N2115" s="279" t="s">
        <v>394</v>
      </c>
      <c r="O2115" s="279" t="s">
        <v>394</v>
      </c>
      <c r="P2115" s="315">
        <v>0</v>
      </c>
      <c r="Q2115" s="279" t="s">
        <v>394</v>
      </c>
      <c r="R2115" s="315" t="s">
        <v>394</v>
      </c>
      <c r="S2115" s="279" t="s">
        <v>394</v>
      </c>
      <c r="T2115" s="279" t="s">
        <v>394</v>
      </c>
      <c r="U2115" s="315" t="s">
        <v>394</v>
      </c>
      <c r="V2115" s="315" t="s">
        <v>394</v>
      </c>
      <c r="W2115" s="315" t="s">
        <v>394</v>
      </c>
      <c r="X2115" s="315" t="s">
        <v>394</v>
      </c>
      <c r="Y2115" s="281"/>
      <c r="Z2115" s="315" t="s">
        <v>394</v>
      </c>
      <c r="AA2115" s="315" t="s">
        <v>394</v>
      </c>
      <c r="AB2115" s="281"/>
      <c r="AC2115" s="279" t="s">
        <v>855</v>
      </c>
      <c r="AF2115" s="276" t="str">
        <f>IFERROR(VLOOKUP(A2115,'[1]قوائم الترجمة'!AC$2:AD$2397,1,0),"م")</f>
        <v>م</v>
      </c>
      <c r="AG2115" s="232"/>
      <c r="AH2115" s="233"/>
      <c r="AI2115" s="233"/>
      <c r="AJ2115" s="233"/>
      <c r="AL2115" s="267"/>
      <c r="AM2115" s="235"/>
      <c r="AU2115" s="234"/>
    </row>
    <row r="2116" spans="1:47" ht="21" x14ac:dyDescent="0.4">
      <c r="A2116" s="278">
        <v>120826</v>
      </c>
      <c r="B2116" s="279" t="s">
        <v>4411</v>
      </c>
      <c r="C2116" s="279" t="s">
        <v>71</v>
      </c>
      <c r="D2116" s="279" t="s">
        <v>283</v>
      </c>
      <c r="E2116" s="279" t="s">
        <v>394</v>
      </c>
      <c r="F2116" s="303"/>
      <c r="G2116" s="303"/>
      <c r="H2116" s="279" t="s">
        <v>394</v>
      </c>
      <c r="I2116" s="279" t="s">
        <v>540</v>
      </c>
      <c r="J2116" s="279" t="s">
        <v>394</v>
      </c>
      <c r="K2116" s="279" t="s">
        <v>394</v>
      </c>
      <c r="L2116" s="279" t="s">
        <v>394</v>
      </c>
      <c r="M2116" s="279" t="s">
        <v>394</v>
      </c>
      <c r="N2116" s="279" t="s">
        <v>394</v>
      </c>
      <c r="O2116" s="279" t="s">
        <v>394</v>
      </c>
      <c r="P2116" s="315">
        <v>0</v>
      </c>
      <c r="Q2116" s="279" t="s">
        <v>394</v>
      </c>
      <c r="R2116" s="315" t="s">
        <v>394</v>
      </c>
      <c r="S2116" s="279" t="s">
        <v>394</v>
      </c>
      <c r="T2116" s="279" t="s">
        <v>394</v>
      </c>
      <c r="U2116" s="315" t="s">
        <v>394</v>
      </c>
      <c r="V2116" s="315" t="s">
        <v>394</v>
      </c>
      <c r="W2116" s="315" t="s">
        <v>394</v>
      </c>
      <c r="X2116" s="315" t="s">
        <v>394</v>
      </c>
      <c r="Y2116" s="281"/>
      <c r="Z2116" s="315" t="s">
        <v>394</v>
      </c>
      <c r="AA2116" s="315" t="s">
        <v>394</v>
      </c>
      <c r="AB2116" s="281"/>
      <c r="AC2116" s="279" t="s">
        <v>394</v>
      </c>
      <c r="AF2116" s="276" t="str">
        <f>IFERROR(VLOOKUP(A2116,'[1]قوائم الترجمة'!AC$2:AD$2397,1,0),"م")</f>
        <v>م</v>
      </c>
      <c r="AG2116" s="232"/>
      <c r="AH2116" s="233"/>
      <c r="AI2116" s="233"/>
      <c r="AJ2116" s="233"/>
      <c r="AL2116" s="267"/>
      <c r="AM2116" s="235"/>
      <c r="AO2116" s="236"/>
      <c r="AU2116" s="234"/>
    </row>
    <row r="2117" spans="1:47" ht="21" x14ac:dyDescent="0.4">
      <c r="A2117" s="278">
        <v>120827</v>
      </c>
      <c r="B2117" s="279" t="s">
        <v>6599</v>
      </c>
      <c r="C2117" s="279" t="s">
        <v>108</v>
      </c>
      <c r="D2117" s="279" t="s">
        <v>245</v>
      </c>
      <c r="E2117" s="279" t="s">
        <v>394</v>
      </c>
      <c r="F2117" s="303"/>
      <c r="G2117" s="303"/>
      <c r="H2117" s="279" t="s">
        <v>394</v>
      </c>
      <c r="I2117" s="279" t="s">
        <v>540</v>
      </c>
      <c r="J2117" s="279" t="s">
        <v>394</v>
      </c>
      <c r="K2117" s="315" t="s">
        <v>394</v>
      </c>
      <c r="L2117" s="279" t="s">
        <v>394</v>
      </c>
      <c r="M2117" s="279" t="s">
        <v>394</v>
      </c>
      <c r="N2117" s="279" t="s">
        <v>394</v>
      </c>
      <c r="O2117" s="279" t="s">
        <v>394</v>
      </c>
      <c r="P2117" s="315">
        <v>0</v>
      </c>
      <c r="Q2117" s="279" t="s">
        <v>394</v>
      </c>
      <c r="R2117" s="315" t="s">
        <v>394</v>
      </c>
      <c r="S2117" s="279" t="s">
        <v>394</v>
      </c>
      <c r="T2117" s="279" t="s">
        <v>394</v>
      </c>
      <c r="U2117" s="315" t="s">
        <v>394</v>
      </c>
      <c r="V2117" s="315" t="s">
        <v>394</v>
      </c>
      <c r="W2117" s="315" t="s">
        <v>394</v>
      </c>
      <c r="X2117" s="315" t="s">
        <v>394</v>
      </c>
      <c r="Y2117" s="281"/>
      <c r="Z2117" s="315" t="s">
        <v>394</v>
      </c>
      <c r="AA2117" s="315" t="s">
        <v>394</v>
      </c>
      <c r="AB2117" s="281"/>
      <c r="AC2117" s="279" t="s">
        <v>855</v>
      </c>
      <c r="AF2117" s="276" t="str">
        <f>IFERROR(VLOOKUP(A2117,'[1]قوائم الترجمة'!AC$2:AD$2397,1,0),"م")</f>
        <v>م</v>
      </c>
      <c r="AG2117" s="232"/>
      <c r="AH2117" s="233"/>
      <c r="AI2117" s="233"/>
      <c r="AJ2117" s="233"/>
      <c r="AL2117" s="267"/>
      <c r="AM2117" s="235"/>
      <c r="AU2117" s="234"/>
    </row>
    <row r="2118" spans="1:47" ht="21" x14ac:dyDescent="0.4">
      <c r="A2118" s="275">
        <v>120828</v>
      </c>
      <c r="B2118" s="276" t="s">
        <v>4409</v>
      </c>
      <c r="C2118" s="276" t="s">
        <v>4410</v>
      </c>
      <c r="D2118" s="276" t="s">
        <v>297</v>
      </c>
      <c r="E2118" s="276" t="s">
        <v>424</v>
      </c>
      <c r="F2118" s="276" t="s">
        <v>8519</v>
      </c>
      <c r="G2118" s="276" t="s">
        <v>402</v>
      </c>
      <c r="H2118" s="276" t="s">
        <v>425</v>
      </c>
      <c r="I2118" s="276" t="s">
        <v>67</v>
      </c>
      <c r="J2118" s="276" t="s">
        <v>426</v>
      </c>
      <c r="K2118" s="277">
        <v>2011</v>
      </c>
      <c r="L2118" s="276" t="s">
        <v>402</v>
      </c>
      <c r="M2118" s="303"/>
      <c r="N2118" s="276" t="s">
        <v>394</v>
      </c>
      <c r="O2118" s="276" t="s">
        <v>394</v>
      </c>
      <c r="P2118" s="315">
        <v>0</v>
      </c>
      <c r="Q2118" s="303"/>
      <c r="R2118" s="317" t="s">
        <v>394</v>
      </c>
      <c r="S2118" s="276" t="s">
        <v>394</v>
      </c>
      <c r="T2118" s="303"/>
      <c r="AC2118" s="276" t="s">
        <v>394</v>
      </c>
      <c r="AF2118" s="276">
        <f>IFERROR(VLOOKUP(A2118,'[1]قوائم الترجمة'!AC$2:AD$2397,1,0),"م")</f>
        <v>120828</v>
      </c>
      <c r="AG2118" s="232"/>
      <c r="AH2118" s="233"/>
      <c r="AI2118" s="233"/>
      <c r="AJ2118" s="233"/>
      <c r="AL2118" s="267"/>
      <c r="AM2118" s="235"/>
      <c r="AO2118" s="236"/>
      <c r="AU2118" s="234"/>
    </row>
    <row r="2119" spans="1:47" ht="21" x14ac:dyDescent="0.4">
      <c r="A2119" s="278">
        <v>120829</v>
      </c>
      <c r="B2119" s="279" t="s">
        <v>1339</v>
      </c>
      <c r="C2119" s="279" t="s">
        <v>175</v>
      </c>
      <c r="D2119" s="279" t="s">
        <v>237</v>
      </c>
      <c r="E2119" s="279" t="s">
        <v>394</v>
      </c>
      <c r="F2119" s="303"/>
      <c r="G2119" s="303"/>
      <c r="H2119" s="279" t="s">
        <v>394</v>
      </c>
      <c r="I2119" s="279" t="s">
        <v>538</v>
      </c>
      <c r="J2119" s="279" t="s">
        <v>394</v>
      </c>
      <c r="K2119" s="279" t="s">
        <v>394</v>
      </c>
      <c r="L2119" s="279" t="s">
        <v>394</v>
      </c>
      <c r="M2119" s="279" t="s">
        <v>394</v>
      </c>
      <c r="N2119" s="279" t="s">
        <v>394</v>
      </c>
      <c r="O2119" s="279" t="s">
        <v>394</v>
      </c>
      <c r="P2119" s="315">
        <v>0</v>
      </c>
      <c r="Q2119" s="279" t="s">
        <v>394</v>
      </c>
      <c r="R2119" s="315" t="s">
        <v>394</v>
      </c>
      <c r="S2119" s="279" t="s">
        <v>394</v>
      </c>
      <c r="T2119" s="279" t="s">
        <v>394</v>
      </c>
      <c r="U2119" s="315" t="s">
        <v>394</v>
      </c>
      <c r="V2119" s="315" t="s">
        <v>394</v>
      </c>
      <c r="W2119" s="315" t="s">
        <v>394</v>
      </c>
      <c r="X2119" s="315" t="s">
        <v>394</v>
      </c>
      <c r="Y2119" s="281"/>
      <c r="Z2119" s="315" t="s">
        <v>394</v>
      </c>
      <c r="AA2119" s="315" t="s">
        <v>394</v>
      </c>
      <c r="AB2119" s="281"/>
      <c r="AC2119" s="279" t="s">
        <v>855</v>
      </c>
      <c r="AF2119" s="276" t="str">
        <f>IFERROR(VLOOKUP(A2119,'[1]قوائم الترجمة'!AC$2:AD$2397,1,0),"م")</f>
        <v>م</v>
      </c>
      <c r="AG2119" s="232"/>
      <c r="AH2119" s="233"/>
      <c r="AI2119" s="233"/>
      <c r="AJ2119" s="233"/>
      <c r="AL2119" s="267"/>
      <c r="AM2119" s="235"/>
      <c r="AO2119" s="236"/>
      <c r="AU2119" s="234"/>
    </row>
    <row r="2120" spans="1:47" ht="21" x14ac:dyDescent="0.4">
      <c r="A2120" s="278">
        <v>120831</v>
      </c>
      <c r="B2120" s="279" t="s">
        <v>4407</v>
      </c>
      <c r="C2120" s="279" t="s">
        <v>4408</v>
      </c>
      <c r="D2120" s="279" t="s">
        <v>394</v>
      </c>
      <c r="E2120" s="279" t="s">
        <v>394</v>
      </c>
      <c r="F2120" s="303"/>
      <c r="G2120" s="303"/>
      <c r="H2120" s="279" t="s">
        <v>394</v>
      </c>
      <c r="I2120" s="279" t="s">
        <v>540</v>
      </c>
      <c r="J2120" s="279" t="s">
        <v>394</v>
      </c>
      <c r="K2120" s="279" t="s">
        <v>394</v>
      </c>
      <c r="L2120" s="279" t="s">
        <v>394</v>
      </c>
      <c r="M2120" s="279" t="s">
        <v>394</v>
      </c>
      <c r="N2120" s="279" t="s">
        <v>394</v>
      </c>
      <c r="O2120" s="279" t="s">
        <v>394</v>
      </c>
      <c r="P2120" s="315">
        <v>0</v>
      </c>
      <c r="Q2120" s="279" t="s">
        <v>394</v>
      </c>
      <c r="R2120" s="315" t="s">
        <v>394</v>
      </c>
      <c r="S2120" s="279" t="s">
        <v>394</v>
      </c>
      <c r="T2120" s="279" t="s">
        <v>394</v>
      </c>
      <c r="U2120" s="315" t="s">
        <v>394</v>
      </c>
      <c r="V2120" s="315" t="s">
        <v>394</v>
      </c>
      <c r="W2120" s="315" t="s">
        <v>394</v>
      </c>
      <c r="X2120" s="315" t="s">
        <v>394</v>
      </c>
      <c r="Y2120" s="281"/>
      <c r="Z2120" s="315" t="s">
        <v>394</v>
      </c>
      <c r="AA2120" s="315" t="s">
        <v>394</v>
      </c>
      <c r="AB2120" s="281"/>
      <c r="AC2120" s="279" t="s">
        <v>394</v>
      </c>
      <c r="AF2120" s="276" t="str">
        <f>IFERROR(VLOOKUP(A2120,'[1]قوائم الترجمة'!AC$2:AD$2397,1,0),"م")</f>
        <v>م</v>
      </c>
      <c r="AG2120" s="232"/>
      <c r="AH2120" s="233"/>
      <c r="AI2120" s="233"/>
      <c r="AJ2120" s="233"/>
      <c r="AL2120" s="267"/>
      <c r="AM2120" s="235"/>
      <c r="AO2120" s="236"/>
      <c r="AU2120" s="234"/>
    </row>
    <row r="2121" spans="1:47" ht="21" x14ac:dyDescent="0.4">
      <c r="A2121" s="278">
        <v>120832</v>
      </c>
      <c r="B2121" s="279" t="s">
        <v>947</v>
      </c>
      <c r="C2121" s="279" t="s">
        <v>742</v>
      </c>
      <c r="D2121" s="279" t="s">
        <v>297</v>
      </c>
      <c r="E2121" s="279" t="s">
        <v>5660</v>
      </c>
      <c r="F2121" s="279" t="s">
        <v>9341</v>
      </c>
      <c r="G2121" s="279" t="s">
        <v>402</v>
      </c>
      <c r="H2121" s="279" t="s">
        <v>425</v>
      </c>
      <c r="I2121" s="279" t="s">
        <v>61</v>
      </c>
      <c r="J2121" s="279" t="s">
        <v>7215</v>
      </c>
      <c r="K2121" s="280">
        <v>0</v>
      </c>
      <c r="L2121" s="279" t="s">
        <v>7215</v>
      </c>
      <c r="M2121" s="279" t="s">
        <v>394</v>
      </c>
      <c r="N2121" s="279"/>
      <c r="O2121" s="279" t="s">
        <v>394</v>
      </c>
      <c r="P2121" s="315">
        <v>0</v>
      </c>
      <c r="Q2121" s="278"/>
      <c r="S2121" s="279" t="s">
        <v>394</v>
      </c>
      <c r="T2121" s="279" t="s">
        <v>394</v>
      </c>
      <c r="AC2121" s="279" t="s">
        <v>394</v>
      </c>
      <c r="AF2121" s="276">
        <f>IFERROR(VLOOKUP(A2121,'[1]قوائم الترجمة'!AC$2:AD$2397,1,0),"م")</f>
        <v>120832</v>
      </c>
      <c r="AG2121" s="232"/>
      <c r="AH2121" s="233"/>
      <c r="AI2121" s="233"/>
      <c r="AJ2121" s="233"/>
      <c r="AL2121" s="267"/>
      <c r="AM2121" s="235"/>
      <c r="AO2121" s="236"/>
      <c r="AU2121" s="234"/>
    </row>
    <row r="2122" spans="1:47" ht="21" x14ac:dyDescent="0.4">
      <c r="A2122" s="278">
        <v>120833</v>
      </c>
      <c r="B2122" s="279" t="s">
        <v>4406</v>
      </c>
      <c r="C2122" s="279" t="s">
        <v>476</v>
      </c>
      <c r="D2122" s="279" t="s">
        <v>490</v>
      </c>
      <c r="E2122" s="279" t="s">
        <v>394</v>
      </c>
      <c r="F2122" s="303"/>
      <c r="G2122" s="303"/>
      <c r="H2122" s="279" t="s">
        <v>394</v>
      </c>
      <c r="I2122" s="279" t="s">
        <v>540</v>
      </c>
      <c r="J2122" s="279" t="s">
        <v>394</v>
      </c>
      <c r="K2122" s="279" t="s">
        <v>394</v>
      </c>
      <c r="L2122" s="279" t="s">
        <v>394</v>
      </c>
      <c r="M2122" s="279" t="s">
        <v>394</v>
      </c>
      <c r="N2122" s="279" t="s">
        <v>394</v>
      </c>
      <c r="O2122" s="279" t="s">
        <v>394</v>
      </c>
      <c r="P2122" s="315">
        <v>0</v>
      </c>
      <c r="Q2122" s="279" t="s">
        <v>394</v>
      </c>
      <c r="R2122" s="315" t="s">
        <v>394</v>
      </c>
      <c r="S2122" s="279" t="s">
        <v>394</v>
      </c>
      <c r="T2122" s="279" t="s">
        <v>394</v>
      </c>
      <c r="U2122" s="315" t="s">
        <v>394</v>
      </c>
      <c r="V2122" s="315" t="s">
        <v>394</v>
      </c>
      <c r="W2122" s="315" t="s">
        <v>394</v>
      </c>
      <c r="X2122" s="315" t="s">
        <v>394</v>
      </c>
      <c r="Y2122" s="281"/>
      <c r="Z2122" s="315" t="s">
        <v>394</v>
      </c>
      <c r="AA2122" s="315" t="s">
        <v>394</v>
      </c>
      <c r="AB2122" s="281"/>
      <c r="AC2122" s="279" t="s">
        <v>394</v>
      </c>
      <c r="AF2122" s="276" t="str">
        <f>IFERROR(VLOOKUP(A2122,'[1]قوائم الترجمة'!AC$2:AD$2397,1,0),"م")</f>
        <v>م</v>
      </c>
      <c r="AG2122" s="232"/>
      <c r="AH2122" s="233"/>
      <c r="AI2122" s="233"/>
      <c r="AJ2122" s="233"/>
      <c r="AL2122" s="267"/>
      <c r="AM2122" s="235"/>
      <c r="AU2122" s="234"/>
    </row>
    <row r="2123" spans="1:47" ht="21" x14ac:dyDescent="0.4">
      <c r="A2123" s="278">
        <v>120836</v>
      </c>
      <c r="B2123" s="279" t="s">
        <v>4405</v>
      </c>
      <c r="C2123" s="279" t="s">
        <v>946</v>
      </c>
      <c r="D2123" s="279" t="s">
        <v>237</v>
      </c>
      <c r="E2123" s="279" t="s">
        <v>394</v>
      </c>
      <c r="F2123" s="303"/>
      <c r="G2123" s="303"/>
      <c r="H2123" s="279" t="s">
        <v>394</v>
      </c>
      <c r="I2123" s="279" t="s">
        <v>538</v>
      </c>
      <c r="J2123" s="279" t="s">
        <v>394</v>
      </c>
      <c r="K2123" s="279" t="s">
        <v>394</v>
      </c>
      <c r="L2123" s="279" t="s">
        <v>394</v>
      </c>
      <c r="M2123" s="279" t="s">
        <v>394</v>
      </c>
      <c r="N2123" s="279" t="s">
        <v>394</v>
      </c>
      <c r="O2123" s="279" t="s">
        <v>394</v>
      </c>
      <c r="P2123" s="315">
        <v>0</v>
      </c>
      <c r="Q2123" s="279" t="s">
        <v>394</v>
      </c>
      <c r="R2123" s="315" t="s">
        <v>394</v>
      </c>
      <c r="S2123" s="279" t="s">
        <v>394</v>
      </c>
      <c r="T2123" s="279" t="s">
        <v>394</v>
      </c>
      <c r="U2123" s="315" t="s">
        <v>394</v>
      </c>
      <c r="V2123" s="315" t="s">
        <v>394</v>
      </c>
      <c r="W2123" s="315" t="s">
        <v>394</v>
      </c>
      <c r="X2123" s="315" t="s">
        <v>394</v>
      </c>
      <c r="Y2123" s="281"/>
      <c r="Z2123" s="315" t="s">
        <v>394</v>
      </c>
      <c r="AA2123" s="315" t="s">
        <v>394</v>
      </c>
      <c r="AB2123" s="281"/>
      <c r="AC2123" s="279" t="s">
        <v>394</v>
      </c>
      <c r="AF2123" s="276" t="str">
        <f>IFERROR(VLOOKUP(A2123,'[1]قوائم الترجمة'!AC$2:AD$2397,1,0),"م")</f>
        <v>م</v>
      </c>
      <c r="AG2123" s="232"/>
      <c r="AH2123" s="233"/>
      <c r="AI2123" s="233"/>
      <c r="AJ2123" s="233"/>
      <c r="AL2123" s="267"/>
      <c r="AM2123" s="235"/>
      <c r="AO2123" s="236"/>
      <c r="AU2123" s="234"/>
    </row>
    <row r="2124" spans="1:47" ht="21" x14ac:dyDescent="0.4">
      <c r="A2124" s="278">
        <v>120838</v>
      </c>
      <c r="B2124" s="279" t="s">
        <v>8059</v>
      </c>
      <c r="C2124" s="279" t="s">
        <v>8060</v>
      </c>
      <c r="D2124" s="279" t="s">
        <v>8061</v>
      </c>
      <c r="E2124" s="279" t="s">
        <v>394</v>
      </c>
      <c r="F2124" s="303"/>
      <c r="G2124" s="303"/>
      <c r="H2124" s="279" t="s">
        <v>394</v>
      </c>
      <c r="I2124" s="279" t="s">
        <v>540</v>
      </c>
      <c r="J2124" s="279" t="s">
        <v>394</v>
      </c>
      <c r="K2124" s="279" t="s">
        <v>394</v>
      </c>
      <c r="L2124" s="279" t="s">
        <v>394</v>
      </c>
      <c r="M2124" s="279" t="s">
        <v>394</v>
      </c>
      <c r="N2124" s="279" t="s">
        <v>394</v>
      </c>
      <c r="O2124" s="279" t="s">
        <v>394</v>
      </c>
      <c r="P2124" s="315">
        <v>0</v>
      </c>
      <c r="Q2124" s="279" t="s">
        <v>394</v>
      </c>
      <c r="R2124" s="315" t="s">
        <v>394</v>
      </c>
      <c r="S2124" s="279" t="s">
        <v>394</v>
      </c>
      <c r="T2124" s="279" t="s">
        <v>394</v>
      </c>
      <c r="U2124" s="315" t="s">
        <v>394</v>
      </c>
      <c r="V2124" s="315" t="s">
        <v>394</v>
      </c>
      <c r="W2124" s="315" t="s">
        <v>394</v>
      </c>
      <c r="X2124" s="315" t="s">
        <v>394</v>
      </c>
      <c r="Y2124" s="281"/>
      <c r="Z2124" s="315" t="s">
        <v>394</v>
      </c>
      <c r="AA2124" s="315" t="s">
        <v>394</v>
      </c>
      <c r="AB2124" s="281"/>
      <c r="AC2124" s="303"/>
      <c r="AF2124" s="276" t="str">
        <f>IFERROR(VLOOKUP(A2124,'[1]قوائم الترجمة'!AC$2:AD$2397,1,0),"م")</f>
        <v>م</v>
      </c>
      <c r="AG2124" s="232"/>
      <c r="AH2124" s="233"/>
      <c r="AI2124" s="233"/>
      <c r="AJ2124" s="233"/>
      <c r="AL2124" s="267"/>
      <c r="AM2124" s="235"/>
      <c r="AU2124" s="234"/>
    </row>
    <row r="2125" spans="1:47" ht="21" x14ac:dyDescent="0.4">
      <c r="A2125" s="278">
        <v>120841</v>
      </c>
      <c r="B2125" s="279" t="s">
        <v>4404</v>
      </c>
      <c r="C2125" s="279" t="s">
        <v>71</v>
      </c>
      <c r="D2125" s="279" t="s">
        <v>570</v>
      </c>
      <c r="E2125" s="279" t="s">
        <v>5660</v>
      </c>
      <c r="F2125" s="279" t="s">
        <v>9342</v>
      </c>
      <c r="G2125" s="279" t="s">
        <v>8188</v>
      </c>
      <c r="H2125" s="279" t="s">
        <v>425</v>
      </c>
      <c r="I2125" s="279" t="s">
        <v>61</v>
      </c>
      <c r="J2125" s="279" t="s">
        <v>8112</v>
      </c>
      <c r="K2125" s="280">
        <v>2005</v>
      </c>
      <c r="L2125" s="279" t="s">
        <v>402</v>
      </c>
      <c r="M2125" s="279" t="s">
        <v>394</v>
      </c>
      <c r="N2125" s="279"/>
      <c r="O2125" s="279" t="s">
        <v>394</v>
      </c>
      <c r="P2125" s="315">
        <v>0</v>
      </c>
      <c r="Q2125" s="278"/>
      <c r="S2125" s="279" t="s">
        <v>394</v>
      </c>
      <c r="T2125" s="279" t="s">
        <v>394</v>
      </c>
      <c r="AC2125" s="279" t="s">
        <v>394</v>
      </c>
      <c r="AF2125" s="276">
        <f>IFERROR(VLOOKUP(A2125,'[1]قوائم الترجمة'!AC$2:AD$2397,1,0),"م")</f>
        <v>120841</v>
      </c>
      <c r="AG2125" s="232"/>
      <c r="AH2125" s="233"/>
      <c r="AI2125" s="233"/>
      <c r="AJ2125" s="233"/>
      <c r="AL2125" s="267"/>
      <c r="AM2125" s="235"/>
      <c r="AO2125" s="236"/>
      <c r="AU2125" s="234"/>
    </row>
    <row r="2126" spans="1:47" ht="21" x14ac:dyDescent="0.4">
      <c r="A2126" s="278">
        <v>120843</v>
      </c>
      <c r="B2126" s="279" t="s">
        <v>3683</v>
      </c>
      <c r="C2126" s="279" t="s">
        <v>65</v>
      </c>
      <c r="D2126" s="279" t="s">
        <v>311</v>
      </c>
      <c r="E2126" s="279" t="s">
        <v>394</v>
      </c>
      <c r="F2126" s="303"/>
      <c r="G2126" s="303"/>
      <c r="H2126" s="279" t="s">
        <v>394</v>
      </c>
      <c r="I2126" s="279" t="s">
        <v>539</v>
      </c>
      <c r="J2126" s="279" t="s">
        <v>394</v>
      </c>
      <c r="K2126" s="279" t="s">
        <v>394</v>
      </c>
      <c r="L2126" s="279" t="s">
        <v>394</v>
      </c>
      <c r="M2126" s="279" t="s">
        <v>394</v>
      </c>
      <c r="N2126" s="279" t="s">
        <v>394</v>
      </c>
      <c r="O2126" s="279" t="s">
        <v>394</v>
      </c>
      <c r="P2126" s="315">
        <v>0</v>
      </c>
      <c r="Q2126" s="279" t="s">
        <v>394</v>
      </c>
      <c r="R2126" s="315" t="s">
        <v>394</v>
      </c>
      <c r="S2126" s="279" t="s">
        <v>394</v>
      </c>
      <c r="T2126" s="279" t="s">
        <v>394</v>
      </c>
      <c r="U2126" s="315" t="s">
        <v>394</v>
      </c>
      <c r="V2126" s="315" t="s">
        <v>394</v>
      </c>
      <c r="W2126" s="315" t="s">
        <v>394</v>
      </c>
      <c r="X2126" s="315" t="s">
        <v>394</v>
      </c>
      <c r="Y2126" s="281"/>
      <c r="Z2126" s="315" t="s">
        <v>394</v>
      </c>
      <c r="AA2126" s="315" t="s">
        <v>394</v>
      </c>
      <c r="AB2126" s="281"/>
      <c r="AC2126" s="279" t="s">
        <v>855</v>
      </c>
      <c r="AF2126" s="276" t="str">
        <f>IFERROR(VLOOKUP(A2126,'[1]قوائم الترجمة'!AC$2:AD$2397,1,0),"م")</f>
        <v>م</v>
      </c>
      <c r="AG2126" s="232"/>
      <c r="AH2126" s="233"/>
      <c r="AI2126" s="233"/>
      <c r="AJ2126" s="233"/>
      <c r="AL2126" s="267"/>
      <c r="AM2126" s="235"/>
      <c r="AO2126" s="236"/>
      <c r="AU2126" s="234"/>
    </row>
    <row r="2127" spans="1:47" ht="21" x14ac:dyDescent="0.4">
      <c r="A2127" s="278">
        <v>120845</v>
      </c>
      <c r="B2127" s="279" t="s">
        <v>5705</v>
      </c>
      <c r="C2127" s="279" t="s">
        <v>93</v>
      </c>
      <c r="D2127" s="279" t="s">
        <v>490</v>
      </c>
      <c r="E2127" s="279" t="s">
        <v>394</v>
      </c>
      <c r="F2127" s="303"/>
      <c r="G2127" s="303"/>
      <c r="H2127" s="279" t="s">
        <v>394</v>
      </c>
      <c r="I2127" s="279" t="s">
        <v>540</v>
      </c>
      <c r="J2127" s="279" t="s">
        <v>394</v>
      </c>
      <c r="K2127" s="279" t="s">
        <v>394</v>
      </c>
      <c r="L2127" s="279" t="s">
        <v>394</v>
      </c>
      <c r="M2127" s="279" t="s">
        <v>394</v>
      </c>
      <c r="N2127" s="279" t="s">
        <v>394</v>
      </c>
      <c r="O2127" s="279" t="s">
        <v>394</v>
      </c>
      <c r="P2127" s="315">
        <v>0</v>
      </c>
      <c r="Q2127" s="279" t="s">
        <v>394</v>
      </c>
      <c r="R2127" s="315" t="s">
        <v>394</v>
      </c>
      <c r="S2127" s="279" t="s">
        <v>394</v>
      </c>
      <c r="T2127" s="279" t="s">
        <v>394</v>
      </c>
      <c r="U2127" s="315" t="s">
        <v>394</v>
      </c>
      <c r="V2127" s="315" t="s">
        <v>394</v>
      </c>
      <c r="W2127" s="315" t="s">
        <v>394</v>
      </c>
      <c r="X2127" s="315" t="s">
        <v>394</v>
      </c>
      <c r="Y2127" s="281"/>
      <c r="Z2127" s="315" t="s">
        <v>394</v>
      </c>
      <c r="AA2127" s="315" t="s">
        <v>394</v>
      </c>
      <c r="AB2127" s="281"/>
      <c r="AC2127" s="279" t="s">
        <v>855</v>
      </c>
      <c r="AF2127" s="276" t="str">
        <f>IFERROR(VLOOKUP(A2127,'[1]قوائم الترجمة'!AC$2:AD$2397,1,0),"م")</f>
        <v>م</v>
      </c>
      <c r="AG2127" s="232"/>
      <c r="AH2127" s="233"/>
      <c r="AI2127" s="233"/>
      <c r="AJ2127" s="233"/>
      <c r="AL2127" s="267"/>
      <c r="AM2127" s="235"/>
      <c r="AU2127" s="234"/>
    </row>
    <row r="2128" spans="1:47" ht="21" x14ac:dyDescent="0.4">
      <c r="A2128" s="278">
        <v>120846</v>
      </c>
      <c r="B2128" s="279" t="s">
        <v>4403</v>
      </c>
      <c r="C2128" s="279" t="s">
        <v>131</v>
      </c>
      <c r="D2128" s="279" t="s">
        <v>581</v>
      </c>
      <c r="E2128" s="279" t="s">
        <v>5660</v>
      </c>
      <c r="F2128" s="279" t="s">
        <v>9343</v>
      </c>
      <c r="G2128" s="279" t="s">
        <v>410</v>
      </c>
      <c r="H2128" s="279" t="s">
        <v>425</v>
      </c>
      <c r="I2128" s="279" t="s">
        <v>61</v>
      </c>
      <c r="J2128" s="279" t="s">
        <v>8112</v>
      </c>
      <c r="K2128" s="280">
        <v>2009</v>
      </c>
      <c r="L2128" s="279" t="s">
        <v>404</v>
      </c>
      <c r="M2128" s="279" t="s">
        <v>394</v>
      </c>
      <c r="N2128" s="279" t="s">
        <v>394</v>
      </c>
      <c r="O2128" s="279" t="s">
        <v>394</v>
      </c>
      <c r="P2128" s="315">
        <v>0</v>
      </c>
      <c r="Q2128" s="278"/>
      <c r="S2128" s="279" t="s">
        <v>394</v>
      </c>
      <c r="T2128" s="279" t="s">
        <v>394</v>
      </c>
      <c r="AC2128" s="279" t="s">
        <v>394</v>
      </c>
      <c r="AF2128" s="276">
        <f>IFERROR(VLOOKUP(A2128,'[1]قوائم الترجمة'!AC$2:AD$2397,1,0),"م")</f>
        <v>120846</v>
      </c>
      <c r="AG2128" s="232"/>
      <c r="AH2128" s="233"/>
      <c r="AI2128" s="233"/>
      <c r="AJ2128" s="233"/>
      <c r="AL2128" s="267"/>
      <c r="AM2128" s="235"/>
      <c r="AO2128" s="236"/>
      <c r="AU2128" s="234"/>
    </row>
    <row r="2129" spans="1:47" ht="21" x14ac:dyDescent="0.4">
      <c r="A2129" s="275">
        <v>120849</v>
      </c>
      <c r="B2129" s="276" t="s">
        <v>4402</v>
      </c>
      <c r="C2129" s="276" t="s">
        <v>109</v>
      </c>
      <c r="D2129" s="276" t="s">
        <v>675</v>
      </c>
      <c r="E2129" s="276" t="s">
        <v>424</v>
      </c>
      <c r="F2129" s="276" t="s">
        <v>8520</v>
      </c>
      <c r="G2129" s="276" t="s">
        <v>8379</v>
      </c>
      <c r="H2129" s="276" t="s">
        <v>428</v>
      </c>
      <c r="I2129" s="276" t="s">
        <v>61</v>
      </c>
      <c r="J2129" s="276" t="s">
        <v>426</v>
      </c>
      <c r="K2129" s="277">
        <v>0</v>
      </c>
      <c r="L2129" s="276" t="s">
        <v>404</v>
      </c>
      <c r="M2129" s="303"/>
      <c r="N2129" s="276"/>
      <c r="O2129" s="276" t="s">
        <v>394</v>
      </c>
      <c r="P2129" s="315">
        <v>0</v>
      </c>
      <c r="Q2129" s="303"/>
      <c r="R2129" s="317" t="s">
        <v>394</v>
      </c>
      <c r="S2129" s="276" t="s">
        <v>394</v>
      </c>
      <c r="T2129" s="303"/>
      <c r="AC2129" s="276" t="s">
        <v>855</v>
      </c>
      <c r="AF2129" s="276">
        <f>IFERROR(VLOOKUP(A2129,'[1]قوائم الترجمة'!AC$2:AD$2397,1,0),"م")</f>
        <v>120849</v>
      </c>
      <c r="AG2129" s="232"/>
      <c r="AH2129" s="233"/>
      <c r="AI2129" s="233"/>
      <c r="AJ2129" s="233"/>
      <c r="AL2129" s="267"/>
      <c r="AM2129" s="235"/>
      <c r="AO2129" s="236"/>
      <c r="AU2129" s="234"/>
    </row>
    <row r="2130" spans="1:47" ht="21" x14ac:dyDescent="0.4">
      <c r="A2130" s="278">
        <v>120850</v>
      </c>
      <c r="B2130" s="279" t="s">
        <v>1548</v>
      </c>
      <c r="C2130" s="279" t="s">
        <v>65</v>
      </c>
      <c r="D2130" s="279" t="s">
        <v>597</v>
      </c>
      <c r="E2130" s="279" t="s">
        <v>394</v>
      </c>
      <c r="F2130" s="303"/>
      <c r="G2130" s="303"/>
      <c r="H2130" s="279" t="s">
        <v>394</v>
      </c>
      <c r="I2130" s="279" t="s">
        <v>540</v>
      </c>
      <c r="J2130" s="279" t="s">
        <v>394</v>
      </c>
      <c r="K2130" s="279" t="s">
        <v>394</v>
      </c>
      <c r="L2130" s="279" t="s">
        <v>394</v>
      </c>
      <c r="M2130" s="279" t="s">
        <v>394</v>
      </c>
      <c r="N2130" s="279" t="s">
        <v>394</v>
      </c>
      <c r="O2130" s="279" t="s">
        <v>394</v>
      </c>
      <c r="P2130" s="315">
        <v>0</v>
      </c>
      <c r="Q2130" s="279" t="s">
        <v>394</v>
      </c>
      <c r="R2130" s="315" t="s">
        <v>394</v>
      </c>
      <c r="S2130" s="279" t="s">
        <v>394</v>
      </c>
      <c r="T2130" s="279" t="s">
        <v>394</v>
      </c>
      <c r="U2130" s="315" t="s">
        <v>394</v>
      </c>
      <c r="V2130" s="315" t="s">
        <v>394</v>
      </c>
      <c r="W2130" s="315" t="s">
        <v>394</v>
      </c>
      <c r="X2130" s="315" t="s">
        <v>394</v>
      </c>
      <c r="Y2130" s="281"/>
      <c r="Z2130" s="315" t="s">
        <v>394</v>
      </c>
      <c r="AA2130" s="315" t="s">
        <v>394</v>
      </c>
      <c r="AB2130" s="281"/>
      <c r="AC2130" s="279" t="s">
        <v>855</v>
      </c>
      <c r="AF2130" s="276" t="str">
        <f>IFERROR(VLOOKUP(A2130,'[1]قوائم الترجمة'!AC$2:AD$2397,1,0),"م")</f>
        <v>م</v>
      </c>
      <c r="AG2130" s="232"/>
      <c r="AH2130" s="233"/>
      <c r="AI2130" s="233"/>
      <c r="AJ2130" s="233"/>
      <c r="AL2130" s="267"/>
      <c r="AM2130" s="235"/>
      <c r="AO2130" s="236"/>
      <c r="AU2130" s="234"/>
    </row>
    <row r="2131" spans="1:47" ht="21" x14ac:dyDescent="0.4">
      <c r="A2131" s="278">
        <v>120855</v>
      </c>
      <c r="B2131" s="279" t="s">
        <v>4401</v>
      </c>
      <c r="C2131" s="279" t="s">
        <v>100</v>
      </c>
      <c r="D2131" s="279" t="s">
        <v>319</v>
      </c>
      <c r="E2131" s="279" t="s">
        <v>394</v>
      </c>
      <c r="F2131" s="303"/>
      <c r="G2131" s="303"/>
      <c r="H2131" s="279" t="s">
        <v>394</v>
      </c>
      <c r="I2131" s="279" t="s">
        <v>539</v>
      </c>
      <c r="J2131" s="279" t="s">
        <v>394</v>
      </c>
      <c r="K2131" s="279" t="s">
        <v>394</v>
      </c>
      <c r="L2131" s="279" t="s">
        <v>394</v>
      </c>
      <c r="M2131" s="279" t="s">
        <v>394</v>
      </c>
      <c r="N2131" s="279" t="s">
        <v>394</v>
      </c>
      <c r="O2131" s="279" t="s">
        <v>394</v>
      </c>
      <c r="P2131" s="315">
        <v>0</v>
      </c>
      <c r="Q2131" s="279" t="s">
        <v>394</v>
      </c>
      <c r="R2131" s="315" t="s">
        <v>394</v>
      </c>
      <c r="S2131" s="279" t="s">
        <v>394</v>
      </c>
      <c r="T2131" s="279" t="s">
        <v>394</v>
      </c>
      <c r="U2131" s="315" t="s">
        <v>394</v>
      </c>
      <c r="V2131" s="315" t="s">
        <v>394</v>
      </c>
      <c r="W2131" s="315" t="s">
        <v>394</v>
      </c>
      <c r="X2131" s="315" t="s">
        <v>394</v>
      </c>
      <c r="Y2131" s="281"/>
      <c r="Z2131" s="315" t="s">
        <v>394</v>
      </c>
      <c r="AA2131" s="315" t="s">
        <v>394</v>
      </c>
      <c r="AB2131" s="281"/>
      <c r="AC2131" s="279" t="s">
        <v>855</v>
      </c>
      <c r="AF2131" s="276" t="str">
        <f>IFERROR(VLOOKUP(A2131,'[1]قوائم الترجمة'!AC$2:AD$2397,1,0),"م")</f>
        <v>م</v>
      </c>
      <c r="AG2131" s="232"/>
      <c r="AH2131" s="233"/>
      <c r="AI2131" s="233"/>
      <c r="AJ2131" s="233"/>
      <c r="AL2131" s="267"/>
      <c r="AM2131" s="235"/>
      <c r="AU2131" s="234"/>
    </row>
    <row r="2132" spans="1:47" ht="21" x14ac:dyDescent="0.4">
      <c r="A2132" s="278">
        <v>120861</v>
      </c>
      <c r="B2132" s="279" t="s">
        <v>6018</v>
      </c>
      <c r="C2132" s="279" t="s">
        <v>132</v>
      </c>
      <c r="D2132" s="279" t="s">
        <v>938</v>
      </c>
      <c r="E2132" s="279" t="s">
        <v>394</v>
      </c>
      <c r="F2132" s="303"/>
      <c r="G2132" s="303"/>
      <c r="H2132" s="279" t="s">
        <v>394</v>
      </c>
      <c r="I2132" s="279" t="s">
        <v>540</v>
      </c>
      <c r="J2132" s="279" t="s">
        <v>394</v>
      </c>
      <c r="K2132" s="315" t="s">
        <v>394</v>
      </c>
      <c r="L2132" s="279" t="s">
        <v>394</v>
      </c>
      <c r="M2132" s="279" t="s">
        <v>394</v>
      </c>
      <c r="N2132" s="279" t="s">
        <v>394</v>
      </c>
      <c r="O2132" s="279" t="s">
        <v>394</v>
      </c>
      <c r="P2132" s="315">
        <v>0</v>
      </c>
      <c r="Q2132" s="279" t="s">
        <v>394</v>
      </c>
      <c r="R2132" s="315" t="s">
        <v>394</v>
      </c>
      <c r="S2132" s="279" t="s">
        <v>394</v>
      </c>
      <c r="T2132" s="279" t="s">
        <v>394</v>
      </c>
      <c r="U2132" s="315" t="s">
        <v>394</v>
      </c>
      <c r="V2132" s="315" t="s">
        <v>394</v>
      </c>
      <c r="W2132" s="315" t="s">
        <v>394</v>
      </c>
      <c r="X2132" s="315" t="s">
        <v>394</v>
      </c>
      <c r="Y2132" s="281"/>
      <c r="Z2132" s="315" t="s">
        <v>394</v>
      </c>
      <c r="AA2132" s="315" t="s">
        <v>394</v>
      </c>
      <c r="AB2132" s="281"/>
      <c r="AC2132" s="279" t="s">
        <v>855</v>
      </c>
      <c r="AF2132" s="276" t="str">
        <f>IFERROR(VLOOKUP(A2132,'[1]قوائم الترجمة'!AC$2:AD$2397,1,0),"م")</f>
        <v>م</v>
      </c>
      <c r="AG2132" s="232"/>
      <c r="AH2132" s="233"/>
      <c r="AI2132" s="233"/>
      <c r="AJ2132" s="233"/>
      <c r="AL2132" s="267"/>
      <c r="AM2132" s="235"/>
      <c r="AU2132" s="234"/>
    </row>
    <row r="2133" spans="1:47" ht="21" x14ac:dyDescent="0.4">
      <c r="A2133" s="278">
        <v>120862</v>
      </c>
      <c r="B2133" s="279" t="s">
        <v>5771</v>
      </c>
      <c r="C2133" s="279" t="s">
        <v>65</v>
      </c>
      <c r="D2133" s="279" t="s">
        <v>327</v>
      </c>
      <c r="E2133" s="279" t="s">
        <v>394</v>
      </c>
      <c r="F2133" s="303"/>
      <c r="G2133" s="303"/>
      <c r="H2133" s="279" t="s">
        <v>394</v>
      </c>
      <c r="I2133" s="279" t="s">
        <v>539</v>
      </c>
      <c r="J2133" s="279" t="s">
        <v>394</v>
      </c>
      <c r="K2133" s="279" t="s">
        <v>394</v>
      </c>
      <c r="L2133" s="279" t="s">
        <v>394</v>
      </c>
      <c r="M2133" s="279" t="s">
        <v>394</v>
      </c>
      <c r="N2133" s="279" t="s">
        <v>394</v>
      </c>
      <c r="O2133" s="279" t="s">
        <v>394</v>
      </c>
      <c r="P2133" s="315">
        <v>0</v>
      </c>
      <c r="Q2133" s="279" t="s">
        <v>394</v>
      </c>
      <c r="R2133" s="315" t="s">
        <v>394</v>
      </c>
      <c r="S2133" s="279" t="s">
        <v>394</v>
      </c>
      <c r="T2133" s="279" t="s">
        <v>394</v>
      </c>
      <c r="U2133" s="315" t="s">
        <v>394</v>
      </c>
      <c r="V2133" s="315" t="s">
        <v>394</v>
      </c>
      <c r="W2133" s="315" t="s">
        <v>394</v>
      </c>
      <c r="X2133" s="315" t="s">
        <v>394</v>
      </c>
      <c r="Y2133" s="281"/>
      <c r="Z2133" s="315" t="s">
        <v>394</v>
      </c>
      <c r="AA2133" s="315" t="s">
        <v>394</v>
      </c>
      <c r="AB2133" s="281"/>
      <c r="AC2133" s="279" t="s">
        <v>855</v>
      </c>
      <c r="AF2133" s="276" t="str">
        <f>IFERROR(VLOOKUP(A2133,'[1]قوائم الترجمة'!AC$2:AD$2397,1,0),"م")</f>
        <v>م</v>
      </c>
      <c r="AG2133" s="232"/>
      <c r="AH2133" s="233"/>
      <c r="AI2133" s="233"/>
      <c r="AJ2133" s="233"/>
      <c r="AL2133" s="267"/>
      <c r="AM2133" s="235"/>
      <c r="AO2133" s="236"/>
      <c r="AU2133" s="234"/>
    </row>
    <row r="2134" spans="1:47" ht="21" x14ac:dyDescent="0.4">
      <c r="A2134" s="278">
        <v>120863</v>
      </c>
      <c r="B2134" s="279" t="s">
        <v>4400</v>
      </c>
      <c r="C2134" s="279" t="s">
        <v>1048</v>
      </c>
      <c r="D2134" s="279" t="s">
        <v>359</v>
      </c>
      <c r="E2134" s="279" t="s">
        <v>394</v>
      </c>
      <c r="F2134" s="303"/>
      <c r="G2134" s="303"/>
      <c r="H2134" s="279" t="s">
        <v>394</v>
      </c>
      <c r="I2134" s="279" t="s">
        <v>540</v>
      </c>
      <c r="J2134" s="279" t="s">
        <v>394</v>
      </c>
      <c r="K2134" s="279" t="s">
        <v>394</v>
      </c>
      <c r="L2134" s="279" t="s">
        <v>394</v>
      </c>
      <c r="M2134" s="279" t="s">
        <v>394</v>
      </c>
      <c r="N2134" s="279" t="s">
        <v>394</v>
      </c>
      <c r="O2134" s="279" t="s">
        <v>394</v>
      </c>
      <c r="P2134" s="315">
        <v>0</v>
      </c>
      <c r="Q2134" s="279" t="s">
        <v>394</v>
      </c>
      <c r="R2134" s="315" t="s">
        <v>394</v>
      </c>
      <c r="S2134" s="279" t="s">
        <v>394</v>
      </c>
      <c r="T2134" s="279" t="s">
        <v>394</v>
      </c>
      <c r="U2134" s="315" t="s">
        <v>394</v>
      </c>
      <c r="V2134" s="315" t="s">
        <v>394</v>
      </c>
      <c r="W2134" s="315" t="s">
        <v>394</v>
      </c>
      <c r="X2134" s="315" t="s">
        <v>394</v>
      </c>
      <c r="Y2134" s="281"/>
      <c r="Z2134" s="315" t="s">
        <v>394</v>
      </c>
      <c r="AA2134" s="315" t="s">
        <v>394</v>
      </c>
      <c r="AB2134" s="281"/>
      <c r="AC2134" s="279" t="s">
        <v>855</v>
      </c>
      <c r="AF2134" s="276" t="str">
        <f>IFERROR(VLOOKUP(A2134,'[1]قوائم الترجمة'!AC$2:AD$2397,1,0),"م")</f>
        <v>م</v>
      </c>
      <c r="AG2134" s="232"/>
      <c r="AH2134" s="233"/>
      <c r="AI2134" s="233"/>
      <c r="AJ2134" s="233"/>
      <c r="AL2134" s="267"/>
      <c r="AM2134" s="235"/>
      <c r="AO2134" s="236"/>
      <c r="AU2134" s="234"/>
    </row>
    <row r="2135" spans="1:47" ht="21" x14ac:dyDescent="0.4">
      <c r="A2135" s="278">
        <v>120864</v>
      </c>
      <c r="B2135" s="279" t="s">
        <v>4399</v>
      </c>
      <c r="C2135" s="279" t="s">
        <v>1547</v>
      </c>
      <c r="D2135" s="279" t="s">
        <v>970</v>
      </c>
      <c r="E2135" s="279" t="s">
        <v>5660</v>
      </c>
      <c r="F2135" s="279" t="s">
        <v>9344</v>
      </c>
      <c r="G2135" s="279" t="s">
        <v>402</v>
      </c>
      <c r="H2135" s="279" t="s">
        <v>425</v>
      </c>
      <c r="I2135" s="279" t="s">
        <v>541</v>
      </c>
      <c r="J2135" s="279" t="s">
        <v>8112</v>
      </c>
      <c r="K2135" s="280">
        <v>2003</v>
      </c>
      <c r="L2135" s="279" t="s">
        <v>402</v>
      </c>
      <c r="M2135" s="279" t="s">
        <v>394</v>
      </c>
      <c r="N2135" s="279" t="s">
        <v>394</v>
      </c>
      <c r="O2135" s="279" t="s">
        <v>394</v>
      </c>
      <c r="P2135" s="315">
        <v>0</v>
      </c>
      <c r="Q2135" s="278"/>
      <c r="S2135" s="279" t="s">
        <v>394</v>
      </c>
      <c r="T2135" s="279" t="s">
        <v>394</v>
      </c>
      <c r="AC2135" s="279" t="s">
        <v>394</v>
      </c>
      <c r="AF2135" s="276">
        <f>IFERROR(VLOOKUP(A2135,'[1]قوائم الترجمة'!AC$2:AD$2397,1,0),"م")</f>
        <v>120864</v>
      </c>
      <c r="AG2135" s="245"/>
      <c r="AH2135" s="246"/>
      <c r="AI2135" s="246"/>
      <c r="AJ2135" s="246"/>
      <c r="AL2135" s="267"/>
      <c r="AM2135" s="235"/>
      <c r="AO2135" s="247"/>
      <c r="AU2135" s="234"/>
    </row>
    <row r="2136" spans="1:47" ht="21" x14ac:dyDescent="0.4">
      <c r="A2136" s="278">
        <v>120865</v>
      </c>
      <c r="B2136" s="279" t="s">
        <v>7122</v>
      </c>
      <c r="C2136" s="279" t="s">
        <v>170</v>
      </c>
      <c r="D2136" s="279" t="s">
        <v>531</v>
      </c>
      <c r="E2136" s="279" t="s">
        <v>394</v>
      </c>
      <c r="F2136" s="303"/>
      <c r="G2136" s="303"/>
      <c r="H2136" s="279" t="s">
        <v>394</v>
      </c>
      <c r="I2136" s="279" t="s">
        <v>539</v>
      </c>
      <c r="J2136" s="279" t="s">
        <v>394</v>
      </c>
      <c r="K2136" s="279" t="s">
        <v>394</v>
      </c>
      <c r="L2136" s="279" t="s">
        <v>394</v>
      </c>
      <c r="M2136" s="279" t="s">
        <v>394</v>
      </c>
      <c r="N2136" s="279" t="s">
        <v>394</v>
      </c>
      <c r="O2136" s="279" t="s">
        <v>394</v>
      </c>
      <c r="P2136" s="315">
        <v>0</v>
      </c>
      <c r="Q2136" s="279" t="s">
        <v>394</v>
      </c>
      <c r="R2136" s="315" t="s">
        <v>394</v>
      </c>
      <c r="S2136" s="279" t="s">
        <v>394</v>
      </c>
      <c r="T2136" s="279" t="s">
        <v>394</v>
      </c>
      <c r="U2136" s="315" t="s">
        <v>394</v>
      </c>
      <c r="V2136" s="315" t="s">
        <v>394</v>
      </c>
      <c r="W2136" s="315" t="s">
        <v>394</v>
      </c>
      <c r="X2136" s="315" t="s">
        <v>394</v>
      </c>
      <c r="Y2136" s="281"/>
      <c r="Z2136" s="315" t="s">
        <v>394</v>
      </c>
      <c r="AA2136" s="315" t="s">
        <v>394</v>
      </c>
      <c r="AB2136" s="281"/>
      <c r="AC2136" s="279" t="s">
        <v>855</v>
      </c>
      <c r="AF2136" s="276" t="str">
        <f>IFERROR(VLOOKUP(A2136,'[1]قوائم الترجمة'!AC$2:AD$2397,1,0),"م")</f>
        <v>م</v>
      </c>
      <c r="AG2136" s="232"/>
      <c r="AH2136" s="233"/>
      <c r="AI2136" s="233"/>
      <c r="AJ2136" s="233"/>
      <c r="AL2136" s="267"/>
      <c r="AM2136" s="235"/>
      <c r="AO2136" s="236"/>
      <c r="AU2136" s="234"/>
    </row>
    <row r="2137" spans="1:47" ht="21" x14ac:dyDescent="0.4">
      <c r="A2137" s="278">
        <v>120867</v>
      </c>
      <c r="B2137" s="279" t="s">
        <v>4398</v>
      </c>
      <c r="C2137" s="279" t="s">
        <v>465</v>
      </c>
      <c r="D2137" s="279" t="s">
        <v>237</v>
      </c>
      <c r="E2137" s="279" t="s">
        <v>394</v>
      </c>
      <c r="F2137" s="303"/>
      <c r="G2137" s="303"/>
      <c r="H2137" s="279" t="s">
        <v>394</v>
      </c>
      <c r="I2137" s="279" t="s">
        <v>540</v>
      </c>
      <c r="J2137" s="279" t="s">
        <v>394</v>
      </c>
      <c r="K2137" s="279" t="s">
        <v>394</v>
      </c>
      <c r="L2137" s="279" t="s">
        <v>394</v>
      </c>
      <c r="M2137" s="279" t="s">
        <v>394</v>
      </c>
      <c r="N2137" s="279" t="s">
        <v>394</v>
      </c>
      <c r="O2137" s="279" t="s">
        <v>394</v>
      </c>
      <c r="P2137" s="315">
        <v>0</v>
      </c>
      <c r="Q2137" s="279" t="s">
        <v>394</v>
      </c>
      <c r="R2137" s="315" t="s">
        <v>394</v>
      </c>
      <c r="S2137" s="279" t="s">
        <v>394</v>
      </c>
      <c r="T2137" s="279" t="s">
        <v>394</v>
      </c>
      <c r="U2137" s="315" t="s">
        <v>394</v>
      </c>
      <c r="V2137" s="315" t="s">
        <v>394</v>
      </c>
      <c r="W2137" s="315" t="s">
        <v>394</v>
      </c>
      <c r="X2137" s="315" t="s">
        <v>394</v>
      </c>
      <c r="Y2137" s="281"/>
      <c r="Z2137" s="315" t="s">
        <v>394</v>
      </c>
      <c r="AA2137" s="315" t="s">
        <v>394</v>
      </c>
      <c r="AB2137" s="281"/>
      <c r="AC2137" s="279" t="s">
        <v>855</v>
      </c>
      <c r="AF2137" s="276" t="str">
        <f>IFERROR(VLOOKUP(A2137,'[1]قوائم الترجمة'!AC$2:AD$2397,1,0),"م")</f>
        <v>م</v>
      </c>
      <c r="AG2137" s="232"/>
      <c r="AH2137" s="233"/>
      <c r="AI2137" s="233"/>
      <c r="AJ2137" s="233"/>
      <c r="AL2137" s="267"/>
      <c r="AM2137" s="235"/>
      <c r="AU2137" s="234"/>
    </row>
    <row r="2138" spans="1:47" ht="21" x14ac:dyDescent="0.4">
      <c r="A2138" s="278">
        <v>120868</v>
      </c>
      <c r="B2138" s="279" t="s">
        <v>4397</v>
      </c>
      <c r="C2138" s="279" t="s">
        <v>127</v>
      </c>
      <c r="D2138" s="279" t="s">
        <v>253</v>
      </c>
      <c r="E2138" s="279" t="s">
        <v>424</v>
      </c>
      <c r="F2138" s="279" t="s">
        <v>8378</v>
      </c>
      <c r="G2138" s="279" t="s">
        <v>8119</v>
      </c>
      <c r="H2138" s="279" t="s">
        <v>425</v>
      </c>
      <c r="I2138" s="279" t="s">
        <v>67</v>
      </c>
      <c r="J2138" s="279" t="s">
        <v>426</v>
      </c>
      <c r="K2138" s="280">
        <v>2014</v>
      </c>
      <c r="L2138" s="279" t="s">
        <v>402</v>
      </c>
      <c r="M2138" s="279" t="s">
        <v>394</v>
      </c>
      <c r="N2138" s="279" t="s">
        <v>394</v>
      </c>
      <c r="O2138" s="279" t="s">
        <v>394</v>
      </c>
      <c r="P2138" s="315">
        <v>0</v>
      </c>
      <c r="Q2138" s="278"/>
      <c r="S2138" s="279" t="s">
        <v>394</v>
      </c>
      <c r="T2138" s="279" t="s">
        <v>394</v>
      </c>
      <c r="AC2138" s="279" t="s">
        <v>394</v>
      </c>
      <c r="AF2138" s="276">
        <f>IFERROR(VLOOKUP(A2138,'[1]قوائم الترجمة'!AC$2:AD$2397,1,0),"م")</f>
        <v>120868</v>
      </c>
      <c r="AG2138" s="232"/>
      <c r="AH2138" s="233"/>
      <c r="AI2138" s="233"/>
      <c r="AJ2138" s="233"/>
      <c r="AL2138" s="267"/>
      <c r="AM2138" s="235"/>
      <c r="AO2138" s="236"/>
      <c r="AU2138" s="234"/>
    </row>
    <row r="2139" spans="1:47" ht="21" x14ac:dyDescent="0.4">
      <c r="A2139" s="275">
        <v>120869</v>
      </c>
      <c r="B2139" s="276" t="s">
        <v>4396</v>
      </c>
      <c r="C2139" s="276" t="s">
        <v>108</v>
      </c>
      <c r="D2139" s="276" t="s">
        <v>355</v>
      </c>
      <c r="E2139" s="276" t="s">
        <v>5660</v>
      </c>
      <c r="F2139" s="276" t="s">
        <v>8521</v>
      </c>
      <c r="G2139" s="276" t="s">
        <v>8159</v>
      </c>
      <c r="H2139" s="276" t="s">
        <v>425</v>
      </c>
      <c r="I2139" s="276" t="s">
        <v>61</v>
      </c>
      <c r="J2139" s="276" t="s">
        <v>7215</v>
      </c>
      <c r="K2139" s="277">
        <v>0</v>
      </c>
      <c r="L2139" s="276" t="s">
        <v>7215</v>
      </c>
      <c r="M2139" s="303"/>
      <c r="N2139" s="276"/>
      <c r="O2139" s="276" t="s">
        <v>394</v>
      </c>
      <c r="P2139" s="315">
        <v>0</v>
      </c>
      <c r="Q2139" s="303"/>
      <c r="R2139" s="317" t="s">
        <v>394</v>
      </c>
      <c r="S2139" s="276" t="s">
        <v>394</v>
      </c>
      <c r="T2139" s="303"/>
      <c r="AC2139" s="276" t="s">
        <v>394</v>
      </c>
      <c r="AF2139" s="276">
        <f>IFERROR(VLOOKUP(A2139,'[1]قوائم الترجمة'!AC$2:AD$2397,1,0),"م")</f>
        <v>120869</v>
      </c>
      <c r="AG2139" s="232"/>
      <c r="AH2139" s="233"/>
      <c r="AI2139" s="233"/>
      <c r="AJ2139" s="233"/>
      <c r="AL2139" s="267"/>
      <c r="AM2139" s="235"/>
      <c r="AO2139" s="236"/>
      <c r="AU2139" s="234"/>
    </row>
    <row r="2140" spans="1:47" ht="21" x14ac:dyDescent="0.4">
      <c r="A2140" s="278">
        <v>120870</v>
      </c>
      <c r="B2140" s="279" t="s">
        <v>4395</v>
      </c>
      <c r="C2140" s="279" t="s">
        <v>742</v>
      </c>
      <c r="D2140" s="279" t="s">
        <v>740</v>
      </c>
      <c r="E2140" s="279" t="s">
        <v>5660</v>
      </c>
      <c r="F2140" s="279" t="s">
        <v>9345</v>
      </c>
      <c r="G2140" s="279" t="s">
        <v>402</v>
      </c>
      <c r="H2140" s="279" t="s">
        <v>425</v>
      </c>
      <c r="I2140" s="279" t="s">
        <v>538</v>
      </c>
      <c r="J2140" s="279" t="s">
        <v>7215</v>
      </c>
      <c r="K2140" s="280">
        <v>0</v>
      </c>
      <c r="L2140" s="279" t="s">
        <v>7215</v>
      </c>
      <c r="M2140" s="279" t="s">
        <v>394</v>
      </c>
      <c r="N2140" s="279" t="s">
        <v>394</v>
      </c>
      <c r="O2140" s="279" t="s">
        <v>394</v>
      </c>
      <c r="P2140" s="315">
        <v>0</v>
      </c>
      <c r="Q2140" s="278"/>
      <c r="S2140" s="279" t="s">
        <v>394</v>
      </c>
      <c r="T2140" s="279" t="s">
        <v>394</v>
      </c>
      <c r="AC2140" s="279" t="s">
        <v>394</v>
      </c>
      <c r="AF2140" s="276">
        <f>IFERROR(VLOOKUP(A2140,'[1]قوائم الترجمة'!AC$2:AD$2397,1,0),"م")</f>
        <v>120870</v>
      </c>
      <c r="AG2140" s="232"/>
      <c r="AH2140" s="233"/>
      <c r="AI2140" s="233"/>
      <c r="AJ2140" s="233"/>
      <c r="AL2140" s="267"/>
      <c r="AM2140" s="235"/>
      <c r="AO2140" s="236"/>
      <c r="AU2140" s="234"/>
    </row>
    <row r="2141" spans="1:47" ht="21" x14ac:dyDescent="0.4">
      <c r="A2141" s="278">
        <v>120871</v>
      </c>
      <c r="B2141" s="279" t="s">
        <v>6131</v>
      </c>
      <c r="C2141" s="279" t="s">
        <v>64</v>
      </c>
      <c r="D2141" s="279" t="s">
        <v>293</v>
      </c>
      <c r="E2141" s="279" t="s">
        <v>394</v>
      </c>
      <c r="F2141" s="303"/>
      <c r="G2141" s="303"/>
      <c r="H2141" s="279" t="s">
        <v>394</v>
      </c>
      <c r="I2141" s="279" t="s">
        <v>539</v>
      </c>
      <c r="J2141" s="279" t="s">
        <v>394</v>
      </c>
      <c r="K2141" s="279" t="s">
        <v>394</v>
      </c>
      <c r="L2141" s="279" t="s">
        <v>394</v>
      </c>
      <c r="M2141" s="279" t="s">
        <v>394</v>
      </c>
      <c r="N2141" s="279" t="s">
        <v>394</v>
      </c>
      <c r="O2141" s="279" t="s">
        <v>394</v>
      </c>
      <c r="P2141" s="315">
        <v>0</v>
      </c>
      <c r="Q2141" s="279" t="s">
        <v>394</v>
      </c>
      <c r="R2141" s="315" t="s">
        <v>394</v>
      </c>
      <c r="S2141" s="279" t="s">
        <v>394</v>
      </c>
      <c r="T2141" s="279" t="s">
        <v>394</v>
      </c>
      <c r="U2141" s="315" t="s">
        <v>394</v>
      </c>
      <c r="V2141" s="315" t="s">
        <v>394</v>
      </c>
      <c r="W2141" s="315" t="s">
        <v>394</v>
      </c>
      <c r="X2141" s="315" t="s">
        <v>394</v>
      </c>
      <c r="Y2141" s="281"/>
      <c r="Z2141" s="315" t="s">
        <v>394</v>
      </c>
      <c r="AA2141" s="315" t="s">
        <v>394</v>
      </c>
      <c r="AB2141" s="281"/>
      <c r="AC2141" s="279" t="s">
        <v>855</v>
      </c>
      <c r="AF2141" s="276" t="str">
        <f>IFERROR(VLOOKUP(A2141,'[1]قوائم الترجمة'!AC$2:AD$2397,1,0),"م")</f>
        <v>م</v>
      </c>
      <c r="AG2141" s="232"/>
      <c r="AH2141" s="233"/>
      <c r="AI2141" s="233"/>
      <c r="AJ2141" s="233"/>
      <c r="AL2141" s="267"/>
      <c r="AM2141" s="235"/>
      <c r="AO2141" s="236"/>
      <c r="AU2141" s="234"/>
    </row>
    <row r="2142" spans="1:47" ht="21" x14ac:dyDescent="0.4">
      <c r="A2142" s="278">
        <v>120874</v>
      </c>
      <c r="B2142" s="279" t="s">
        <v>7677</v>
      </c>
      <c r="C2142" s="279" t="s">
        <v>124</v>
      </c>
      <c r="D2142" s="279" t="s">
        <v>287</v>
      </c>
      <c r="E2142" s="279" t="s">
        <v>394</v>
      </c>
      <c r="F2142" s="303"/>
      <c r="G2142" s="303"/>
      <c r="H2142" s="279" t="s">
        <v>394</v>
      </c>
      <c r="I2142" s="279" t="s">
        <v>540</v>
      </c>
      <c r="J2142" s="279" t="s">
        <v>394</v>
      </c>
      <c r="K2142" s="279" t="s">
        <v>394</v>
      </c>
      <c r="L2142" s="279" t="s">
        <v>394</v>
      </c>
      <c r="M2142" s="279" t="s">
        <v>394</v>
      </c>
      <c r="N2142" s="279" t="s">
        <v>394</v>
      </c>
      <c r="O2142" s="279" t="s">
        <v>394</v>
      </c>
      <c r="P2142" s="315">
        <v>0</v>
      </c>
      <c r="Q2142" s="279" t="s">
        <v>394</v>
      </c>
      <c r="R2142" s="315" t="s">
        <v>394</v>
      </c>
      <c r="S2142" s="279" t="s">
        <v>394</v>
      </c>
      <c r="T2142" s="279" t="s">
        <v>394</v>
      </c>
      <c r="U2142" s="315" t="s">
        <v>394</v>
      </c>
      <c r="V2142" s="315" t="s">
        <v>394</v>
      </c>
      <c r="W2142" s="315" t="s">
        <v>394</v>
      </c>
      <c r="X2142" s="315" t="s">
        <v>394</v>
      </c>
      <c r="Y2142" s="281"/>
      <c r="Z2142" s="315" t="s">
        <v>394</v>
      </c>
      <c r="AA2142" s="315" t="s">
        <v>394</v>
      </c>
      <c r="AB2142" s="281"/>
      <c r="AC2142" s="279" t="s">
        <v>855</v>
      </c>
      <c r="AF2142" s="276" t="str">
        <f>IFERROR(VLOOKUP(A2142,'[1]قوائم الترجمة'!AC$2:AD$2397,1,0),"م")</f>
        <v>م</v>
      </c>
      <c r="AG2142" s="232"/>
      <c r="AH2142" s="233"/>
      <c r="AI2142" s="233"/>
      <c r="AJ2142" s="233"/>
      <c r="AL2142" s="267"/>
      <c r="AM2142" s="235"/>
      <c r="AO2142" s="236"/>
      <c r="AU2142" s="234"/>
    </row>
    <row r="2143" spans="1:47" ht="21" x14ac:dyDescent="0.4">
      <c r="A2143" s="278">
        <v>120877</v>
      </c>
      <c r="B2143" s="279" t="s">
        <v>7531</v>
      </c>
      <c r="C2143" s="279" t="s">
        <v>161</v>
      </c>
      <c r="D2143" s="279" t="s">
        <v>273</v>
      </c>
      <c r="E2143" s="279" t="s">
        <v>394</v>
      </c>
      <c r="F2143" s="303"/>
      <c r="G2143" s="303"/>
      <c r="H2143" s="279" t="s">
        <v>394</v>
      </c>
      <c r="I2143" s="279" t="s">
        <v>539</v>
      </c>
      <c r="J2143" s="279" t="s">
        <v>394</v>
      </c>
      <c r="K2143" s="279" t="s">
        <v>394</v>
      </c>
      <c r="L2143" s="279" t="s">
        <v>394</v>
      </c>
      <c r="M2143" s="279" t="s">
        <v>394</v>
      </c>
      <c r="N2143" s="279" t="s">
        <v>394</v>
      </c>
      <c r="O2143" s="279" t="s">
        <v>394</v>
      </c>
      <c r="P2143" s="315">
        <v>0</v>
      </c>
      <c r="Q2143" s="279" t="s">
        <v>394</v>
      </c>
      <c r="R2143" s="315" t="s">
        <v>394</v>
      </c>
      <c r="S2143" s="279" t="s">
        <v>394</v>
      </c>
      <c r="T2143" s="279" t="s">
        <v>394</v>
      </c>
      <c r="U2143" s="315" t="s">
        <v>394</v>
      </c>
      <c r="V2143" s="315" t="s">
        <v>394</v>
      </c>
      <c r="W2143" s="315" t="s">
        <v>394</v>
      </c>
      <c r="X2143" s="315" t="s">
        <v>394</v>
      </c>
      <c r="Y2143" s="281"/>
      <c r="Z2143" s="315" t="s">
        <v>394</v>
      </c>
      <c r="AA2143" s="315" t="s">
        <v>394</v>
      </c>
      <c r="AB2143" s="281"/>
      <c r="AC2143" s="279" t="s">
        <v>855</v>
      </c>
      <c r="AF2143" s="276" t="str">
        <f>IFERROR(VLOOKUP(A2143,'[1]قوائم الترجمة'!AC$2:AD$2397,1,0),"م")</f>
        <v>م</v>
      </c>
      <c r="AG2143" s="232"/>
      <c r="AH2143" s="233"/>
      <c r="AI2143" s="233"/>
      <c r="AJ2143" s="233"/>
      <c r="AL2143" s="267"/>
      <c r="AM2143" s="235"/>
      <c r="AO2143" s="236"/>
      <c r="AU2143" s="234"/>
    </row>
    <row r="2144" spans="1:47" ht="21" x14ac:dyDescent="0.4">
      <c r="A2144" s="278">
        <v>120878</v>
      </c>
      <c r="B2144" s="279" t="s">
        <v>6722</v>
      </c>
      <c r="C2144" s="279" t="s">
        <v>626</v>
      </c>
      <c r="D2144" s="279" t="s">
        <v>379</v>
      </c>
      <c r="E2144" s="279" t="s">
        <v>394</v>
      </c>
      <c r="F2144" s="303"/>
      <c r="G2144" s="303"/>
      <c r="H2144" s="279" t="s">
        <v>394</v>
      </c>
      <c r="I2144" s="279" t="s">
        <v>539</v>
      </c>
      <c r="J2144" s="279" t="s">
        <v>394</v>
      </c>
      <c r="K2144" s="279" t="s">
        <v>394</v>
      </c>
      <c r="L2144" s="279" t="s">
        <v>394</v>
      </c>
      <c r="M2144" s="279" t="s">
        <v>394</v>
      </c>
      <c r="N2144" s="279" t="s">
        <v>394</v>
      </c>
      <c r="O2144" s="279" t="s">
        <v>394</v>
      </c>
      <c r="P2144" s="315">
        <v>0</v>
      </c>
      <c r="Q2144" s="279" t="s">
        <v>394</v>
      </c>
      <c r="R2144" s="315" t="s">
        <v>394</v>
      </c>
      <c r="S2144" s="279" t="s">
        <v>394</v>
      </c>
      <c r="T2144" s="279" t="s">
        <v>394</v>
      </c>
      <c r="U2144" s="315" t="s">
        <v>394</v>
      </c>
      <c r="V2144" s="315" t="s">
        <v>394</v>
      </c>
      <c r="W2144" s="315" t="s">
        <v>394</v>
      </c>
      <c r="X2144" s="315" t="s">
        <v>394</v>
      </c>
      <c r="Y2144" s="281"/>
      <c r="Z2144" s="315" t="s">
        <v>394</v>
      </c>
      <c r="AA2144" s="315" t="s">
        <v>394</v>
      </c>
      <c r="AB2144" s="281"/>
      <c r="AC2144" s="279" t="s">
        <v>855</v>
      </c>
      <c r="AF2144" s="276" t="str">
        <f>IFERROR(VLOOKUP(A2144,'[1]قوائم الترجمة'!AC$2:AD$2397,1,0),"م")</f>
        <v>م</v>
      </c>
      <c r="AG2144" s="232"/>
      <c r="AH2144" s="233"/>
      <c r="AI2144" s="233"/>
      <c r="AJ2144" s="233"/>
      <c r="AL2144" s="267"/>
      <c r="AM2144" s="235"/>
      <c r="AO2144" s="236"/>
      <c r="AU2144" s="234"/>
    </row>
    <row r="2145" spans="1:47" ht="21" x14ac:dyDescent="0.4">
      <c r="A2145" s="278">
        <v>120879</v>
      </c>
      <c r="B2145" s="279" t="s">
        <v>4394</v>
      </c>
      <c r="C2145" s="279" t="s">
        <v>86</v>
      </c>
      <c r="D2145" s="279" t="s">
        <v>251</v>
      </c>
      <c r="E2145" s="279" t="s">
        <v>424</v>
      </c>
      <c r="F2145" s="279" t="s">
        <v>9346</v>
      </c>
      <c r="G2145" s="279" t="s">
        <v>8202</v>
      </c>
      <c r="H2145" s="279" t="s">
        <v>425</v>
      </c>
      <c r="I2145" s="279" t="s">
        <v>538</v>
      </c>
      <c r="J2145" s="279" t="s">
        <v>426</v>
      </c>
      <c r="K2145" s="280">
        <v>2011</v>
      </c>
      <c r="L2145" s="279" t="s">
        <v>404</v>
      </c>
      <c r="M2145" s="279" t="s">
        <v>394</v>
      </c>
      <c r="N2145" s="279" t="s">
        <v>394</v>
      </c>
      <c r="O2145" s="279" t="s">
        <v>394</v>
      </c>
      <c r="P2145" s="315">
        <v>0</v>
      </c>
      <c r="Q2145" s="278"/>
      <c r="S2145" s="279" t="s">
        <v>394</v>
      </c>
      <c r="T2145" s="279" t="s">
        <v>394</v>
      </c>
      <c r="AC2145" s="279" t="s">
        <v>394</v>
      </c>
      <c r="AF2145" s="276">
        <f>IFERROR(VLOOKUP(A2145,'[1]قوائم الترجمة'!AC$2:AD$2397,1,0),"م")</f>
        <v>120879</v>
      </c>
      <c r="AG2145" s="232"/>
      <c r="AH2145" s="233"/>
      <c r="AI2145" s="233"/>
      <c r="AJ2145" s="233"/>
      <c r="AL2145" s="267"/>
      <c r="AM2145" s="235"/>
      <c r="AU2145" s="234"/>
    </row>
    <row r="2146" spans="1:47" ht="21" x14ac:dyDescent="0.4">
      <c r="A2146" s="275">
        <v>120880</v>
      </c>
      <c r="B2146" s="276" t="s">
        <v>4393</v>
      </c>
      <c r="C2146" s="276" t="s">
        <v>164</v>
      </c>
      <c r="D2146" s="276" t="s">
        <v>344</v>
      </c>
      <c r="E2146" s="276" t="s">
        <v>424</v>
      </c>
      <c r="F2146" s="276" t="s">
        <v>8522</v>
      </c>
      <c r="G2146" s="276" t="s">
        <v>8523</v>
      </c>
      <c r="H2146" s="276" t="s">
        <v>425</v>
      </c>
      <c r="I2146" s="276" t="s">
        <v>540</v>
      </c>
      <c r="J2146" s="276" t="s">
        <v>426</v>
      </c>
      <c r="K2146" s="277">
        <v>2018</v>
      </c>
      <c r="L2146" s="276" t="s">
        <v>402</v>
      </c>
      <c r="M2146" s="303"/>
      <c r="N2146" s="276" t="s">
        <v>394</v>
      </c>
      <c r="O2146" s="276" t="s">
        <v>394</v>
      </c>
      <c r="P2146" s="315">
        <v>0</v>
      </c>
      <c r="Q2146" s="303"/>
      <c r="R2146" s="317" t="s">
        <v>394</v>
      </c>
      <c r="S2146" s="276" t="s">
        <v>394</v>
      </c>
      <c r="T2146" s="303"/>
      <c r="AC2146" s="276" t="s">
        <v>855</v>
      </c>
      <c r="AF2146" s="276">
        <f>IFERROR(VLOOKUP(A2146,'[1]قوائم الترجمة'!AC$2:AD$2397,1,0),"م")</f>
        <v>120880</v>
      </c>
      <c r="AG2146" s="232"/>
      <c r="AH2146" s="233"/>
      <c r="AI2146" s="233"/>
      <c r="AJ2146" s="233"/>
      <c r="AL2146" s="267"/>
      <c r="AM2146" s="235"/>
      <c r="AU2146" s="234"/>
    </row>
    <row r="2147" spans="1:47" ht="21" x14ac:dyDescent="0.4">
      <c r="A2147" s="275">
        <v>120881</v>
      </c>
      <c r="B2147" s="276" t="s">
        <v>4392</v>
      </c>
      <c r="C2147" s="276" t="s">
        <v>84</v>
      </c>
      <c r="D2147" s="276" t="s">
        <v>273</v>
      </c>
      <c r="E2147" s="276" t="s">
        <v>5660</v>
      </c>
      <c r="F2147" s="276" t="s">
        <v>8524</v>
      </c>
      <c r="G2147" s="276" t="s">
        <v>8316</v>
      </c>
      <c r="H2147" s="276" t="s">
        <v>425</v>
      </c>
      <c r="I2147" s="276" t="s">
        <v>61</v>
      </c>
      <c r="J2147" s="276" t="s">
        <v>7215</v>
      </c>
      <c r="K2147" s="277">
        <v>0</v>
      </c>
      <c r="L2147" s="276" t="s">
        <v>7215</v>
      </c>
      <c r="M2147" s="303"/>
      <c r="N2147" s="276" t="s">
        <v>394</v>
      </c>
      <c r="O2147" s="276" t="s">
        <v>394</v>
      </c>
      <c r="P2147" s="315">
        <v>0</v>
      </c>
      <c r="Q2147" s="303"/>
      <c r="R2147" s="317" t="s">
        <v>394</v>
      </c>
      <c r="S2147" s="276" t="s">
        <v>394</v>
      </c>
      <c r="T2147" s="303"/>
      <c r="AC2147" s="276" t="s">
        <v>394</v>
      </c>
      <c r="AF2147" s="276">
        <f>IFERROR(VLOOKUP(A2147,'[1]قوائم الترجمة'!AC$2:AD$2397,1,0),"م")</f>
        <v>120881</v>
      </c>
      <c r="AG2147" s="232"/>
      <c r="AH2147" s="233"/>
      <c r="AI2147" s="233"/>
      <c r="AJ2147" s="233"/>
      <c r="AL2147" s="267"/>
      <c r="AM2147" s="235"/>
      <c r="AO2147" s="236"/>
      <c r="AU2147" s="234"/>
    </row>
    <row r="2148" spans="1:47" ht="21" x14ac:dyDescent="0.4">
      <c r="A2148" s="278">
        <v>120882</v>
      </c>
      <c r="B2148" s="279" t="s">
        <v>4391</v>
      </c>
      <c r="C2148" s="279" t="s">
        <v>116</v>
      </c>
      <c r="D2148" s="279" t="s">
        <v>249</v>
      </c>
      <c r="E2148" s="279" t="s">
        <v>394</v>
      </c>
      <c r="F2148" s="303"/>
      <c r="G2148" s="303"/>
      <c r="H2148" s="279" t="s">
        <v>394</v>
      </c>
      <c r="I2148" s="279" t="s">
        <v>540</v>
      </c>
      <c r="J2148" s="279" t="s">
        <v>394</v>
      </c>
      <c r="K2148" s="315" t="s">
        <v>394</v>
      </c>
      <c r="L2148" s="279" t="s">
        <v>394</v>
      </c>
      <c r="M2148" s="279" t="s">
        <v>394</v>
      </c>
      <c r="N2148" s="279" t="s">
        <v>394</v>
      </c>
      <c r="O2148" s="279" t="s">
        <v>394</v>
      </c>
      <c r="P2148" s="315">
        <v>0</v>
      </c>
      <c r="Q2148" s="279" t="s">
        <v>394</v>
      </c>
      <c r="R2148" s="315" t="s">
        <v>394</v>
      </c>
      <c r="S2148" s="279" t="s">
        <v>394</v>
      </c>
      <c r="T2148" s="279" t="s">
        <v>394</v>
      </c>
      <c r="U2148" s="315" t="s">
        <v>394</v>
      </c>
      <c r="V2148" s="315" t="s">
        <v>394</v>
      </c>
      <c r="W2148" s="315" t="s">
        <v>394</v>
      </c>
      <c r="X2148" s="315" t="s">
        <v>394</v>
      </c>
      <c r="Y2148" s="281"/>
      <c r="Z2148" s="315" t="s">
        <v>394</v>
      </c>
      <c r="AA2148" s="315" t="s">
        <v>394</v>
      </c>
      <c r="AB2148" s="281"/>
      <c r="AC2148" s="279" t="s">
        <v>855</v>
      </c>
      <c r="AF2148" s="276" t="str">
        <f>IFERROR(VLOOKUP(A2148,'[1]قوائم الترجمة'!AC$2:AD$2397,1,0),"م")</f>
        <v>م</v>
      </c>
      <c r="AG2148" s="232"/>
      <c r="AH2148" s="233"/>
      <c r="AI2148" s="233"/>
      <c r="AJ2148" s="233"/>
      <c r="AL2148" s="267"/>
      <c r="AM2148" s="235"/>
      <c r="AO2148" s="236"/>
      <c r="AU2148" s="234"/>
    </row>
    <row r="2149" spans="1:47" ht="21" x14ac:dyDescent="0.4">
      <c r="A2149" s="278">
        <v>120883</v>
      </c>
      <c r="B2149" s="279" t="s">
        <v>4390</v>
      </c>
      <c r="C2149" s="279" t="s">
        <v>730</v>
      </c>
      <c r="D2149" s="279" t="s">
        <v>265</v>
      </c>
      <c r="E2149" s="279" t="s">
        <v>5660</v>
      </c>
      <c r="F2149" s="279" t="s">
        <v>9347</v>
      </c>
      <c r="G2149" s="279" t="s">
        <v>402</v>
      </c>
      <c r="H2149" s="279" t="s">
        <v>425</v>
      </c>
      <c r="I2149" s="279" t="s">
        <v>67</v>
      </c>
      <c r="J2149" s="279" t="s">
        <v>8112</v>
      </c>
      <c r="K2149" s="280">
        <v>2009</v>
      </c>
      <c r="L2149" s="279" t="s">
        <v>404</v>
      </c>
      <c r="M2149" s="279" t="s">
        <v>394</v>
      </c>
      <c r="N2149" s="279" t="s">
        <v>394</v>
      </c>
      <c r="O2149" s="279" t="s">
        <v>394</v>
      </c>
      <c r="P2149" s="315">
        <v>0</v>
      </c>
      <c r="Q2149" s="278"/>
      <c r="S2149" s="279" t="s">
        <v>394</v>
      </c>
      <c r="T2149" s="279" t="s">
        <v>394</v>
      </c>
      <c r="AC2149" s="279" t="s">
        <v>394</v>
      </c>
      <c r="AF2149" s="276">
        <f>IFERROR(VLOOKUP(A2149,'[1]قوائم الترجمة'!AC$2:AD$2397,1,0),"م")</f>
        <v>120883</v>
      </c>
      <c r="AG2149" s="232"/>
      <c r="AH2149" s="233"/>
      <c r="AI2149" s="233"/>
      <c r="AJ2149" s="233"/>
      <c r="AL2149" s="267"/>
      <c r="AM2149" s="235"/>
      <c r="AO2149" s="236"/>
      <c r="AU2149" s="234"/>
    </row>
    <row r="2150" spans="1:47" ht="21" x14ac:dyDescent="0.4">
      <c r="A2150" s="278">
        <v>120884</v>
      </c>
      <c r="B2150" s="279" t="s">
        <v>7174</v>
      </c>
      <c r="C2150" s="279" t="s">
        <v>7175</v>
      </c>
      <c r="D2150" s="279" t="s">
        <v>348</v>
      </c>
      <c r="E2150" s="279" t="s">
        <v>394</v>
      </c>
      <c r="F2150" s="303"/>
      <c r="G2150" s="303"/>
      <c r="H2150" s="279" t="s">
        <v>394</v>
      </c>
      <c r="I2150" s="279" t="s">
        <v>539</v>
      </c>
      <c r="J2150" s="279" t="s">
        <v>394</v>
      </c>
      <c r="K2150" s="279" t="s">
        <v>394</v>
      </c>
      <c r="L2150" s="279" t="s">
        <v>394</v>
      </c>
      <c r="M2150" s="279" t="s">
        <v>394</v>
      </c>
      <c r="N2150" s="279" t="s">
        <v>394</v>
      </c>
      <c r="O2150" s="279" t="s">
        <v>394</v>
      </c>
      <c r="P2150" s="315">
        <v>0</v>
      </c>
      <c r="Q2150" s="279" t="s">
        <v>394</v>
      </c>
      <c r="R2150" s="315" t="s">
        <v>394</v>
      </c>
      <c r="S2150" s="279" t="s">
        <v>394</v>
      </c>
      <c r="T2150" s="279" t="s">
        <v>394</v>
      </c>
      <c r="U2150" s="315" t="s">
        <v>394</v>
      </c>
      <c r="V2150" s="315" t="s">
        <v>394</v>
      </c>
      <c r="W2150" s="315" t="s">
        <v>394</v>
      </c>
      <c r="X2150" s="315" t="s">
        <v>394</v>
      </c>
      <c r="Y2150" s="281"/>
      <c r="Z2150" s="315" t="s">
        <v>394</v>
      </c>
      <c r="AA2150" s="315" t="s">
        <v>394</v>
      </c>
      <c r="AB2150" s="281"/>
      <c r="AC2150" s="279" t="s">
        <v>855</v>
      </c>
      <c r="AF2150" s="276" t="str">
        <f>IFERROR(VLOOKUP(A2150,'[1]قوائم الترجمة'!AC$2:AD$2397,1,0),"م")</f>
        <v>م</v>
      </c>
      <c r="AG2150" s="232"/>
      <c r="AH2150" s="233"/>
      <c r="AI2150" s="233"/>
      <c r="AJ2150" s="233"/>
      <c r="AL2150" s="267"/>
      <c r="AM2150" s="235"/>
      <c r="AO2150" s="236"/>
      <c r="AU2150" s="234"/>
    </row>
    <row r="2151" spans="1:47" ht="21" x14ac:dyDescent="0.4">
      <c r="A2151" s="278">
        <v>120885</v>
      </c>
      <c r="B2151" s="279" t="s">
        <v>4389</v>
      </c>
      <c r="C2151" s="279" t="s">
        <v>1015</v>
      </c>
      <c r="D2151" s="279" t="s">
        <v>596</v>
      </c>
      <c r="E2151" s="279" t="s">
        <v>394</v>
      </c>
      <c r="F2151" s="303"/>
      <c r="G2151" s="303"/>
      <c r="H2151" s="279" t="s">
        <v>394</v>
      </c>
      <c r="I2151" s="279" t="s">
        <v>61</v>
      </c>
      <c r="J2151" s="279" t="s">
        <v>394</v>
      </c>
      <c r="K2151" s="279" t="s">
        <v>394</v>
      </c>
      <c r="L2151" s="279" t="s">
        <v>394</v>
      </c>
      <c r="M2151" s="279" t="s">
        <v>394</v>
      </c>
      <c r="N2151" s="279" t="s">
        <v>394</v>
      </c>
      <c r="O2151" s="279" t="s">
        <v>394</v>
      </c>
      <c r="P2151" s="315">
        <v>0</v>
      </c>
      <c r="Q2151" s="279" t="s">
        <v>394</v>
      </c>
      <c r="R2151" s="315" t="s">
        <v>394</v>
      </c>
      <c r="S2151" s="279" t="s">
        <v>394</v>
      </c>
      <c r="T2151" s="279" t="s">
        <v>394</v>
      </c>
      <c r="U2151" s="315" t="s">
        <v>394</v>
      </c>
      <c r="V2151" s="315" t="s">
        <v>394</v>
      </c>
      <c r="W2151" s="315" t="s">
        <v>394</v>
      </c>
      <c r="X2151" s="315" t="s">
        <v>394</v>
      </c>
      <c r="Y2151" s="281"/>
      <c r="Z2151" s="315" t="s">
        <v>394</v>
      </c>
      <c r="AA2151" s="315" t="s">
        <v>394</v>
      </c>
      <c r="AB2151" s="281"/>
      <c r="AC2151" s="279" t="s">
        <v>394</v>
      </c>
      <c r="AF2151" s="276" t="str">
        <f>IFERROR(VLOOKUP(A2151,'[1]قوائم الترجمة'!AC$2:AD$2397,1,0),"م")</f>
        <v>م</v>
      </c>
      <c r="AG2151" s="232"/>
      <c r="AH2151" s="233"/>
      <c r="AI2151" s="233"/>
      <c r="AJ2151" s="233"/>
      <c r="AL2151" s="267"/>
      <c r="AM2151" s="235"/>
      <c r="AU2151" s="234"/>
    </row>
    <row r="2152" spans="1:47" ht="21" x14ac:dyDescent="0.4">
      <c r="A2152" s="278">
        <v>120886</v>
      </c>
      <c r="B2152" s="279" t="s">
        <v>4388</v>
      </c>
      <c r="C2152" s="279" t="s">
        <v>779</v>
      </c>
      <c r="D2152" s="279" t="s">
        <v>236</v>
      </c>
      <c r="E2152" s="279" t="s">
        <v>424</v>
      </c>
      <c r="F2152" s="279" t="s">
        <v>8378</v>
      </c>
      <c r="G2152" s="279" t="s">
        <v>8379</v>
      </c>
      <c r="H2152" s="279" t="s">
        <v>7215</v>
      </c>
      <c r="I2152" s="279" t="s">
        <v>538</v>
      </c>
      <c r="J2152" s="279" t="s">
        <v>7215</v>
      </c>
      <c r="K2152" s="280">
        <v>0</v>
      </c>
      <c r="L2152" s="279" t="s">
        <v>7215</v>
      </c>
      <c r="M2152" s="279" t="s">
        <v>394</v>
      </c>
      <c r="N2152" s="279" t="s">
        <v>394</v>
      </c>
      <c r="O2152" s="279" t="s">
        <v>394</v>
      </c>
      <c r="P2152" s="315">
        <v>0</v>
      </c>
      <c r="Q2152" s="278"/>
      <c r="S2152" s="279" t="s">
        <v>394</v>
      </c>
      <c r="T2152" s="279" t="s">
        <v>394</v>
      </c>
      <c r="AC2152" s="279" t="s">
        <v>394</v>
      </c>
      <c r="AF2152" s="276">
        <f>IFERROR(VLOOKUP(A2152,'[1]قوائم الترجمة'!AC$2:AD$2397,1,0),"م")</f>
        <v>120886</v>
      </c>
      <c r="AG2152" s="232"/>
      <c r="AH2152" s="233"/>
      <c r="AI2152" s="233"/>
      <c r="AJ2152" s="233"/>
      <c r="AL2152" s="267"/>
      <c r="AM2152" s="235"/>
      <c r="AO2152" s="236"/>
      <c r="AU2152" s="234"/>
    </row>
    <row r="2153" spans="1:47" ht="21" x14ac:dyDescent="0.4">
      <c r="A2153" s="278">
        <v>120888</v>
      </c>
      <c r="B2153" s="279" t="s">
        <v>4387</v>
      </c>
      <c r="C2153" s="279" t="s">
        <v>100</v>
      </c>
      <c r="D2153" s="279" t="s">
        <v>303</v>
      </c>
      <c r="E2153" s="279" t="s">
        <v>424</v>
      </c>
      <c r="F2153" s="279" t="s">
        <v>8378</v>
      </c>
      <c r="G2153" s="279" t="s">
        <v>8379</v>
      </c>
      <c r="H2153" s="279" t="s">
        <v>7215</v>
      </c>
      <c r="I2153" s="279" t="s">
        <v>538</v>
      </c>
      <c r="J2153" s="279" t="s">
        <v>426</v>
      </c>
      <c r="K2153" s="321">
        <v>2009</v>
      </c>
      <c r="L2153" s="279" t="s">
        <v>402</v>
      </c>
      <c r="M2153" s="279" t="s">
        <v>394</v>
      </c>
      <c r="N2153" s="279" t="s">
        <v>394</v>
      </c>
      <c r="O2153" s="279" t="s">
        <v>394</v>
      </c>
      <c r="P2153" s="315">
        <v>0</v>
      </c>
      <c r="Q2153" s="278"/>
      <c r="S2153" s="279" t="s">
        <v>394</v>
      </c>
      <c r="T2153" s="279" t="s">
        <v>394</v>
      </c>
      <c r="AC2153" s="279" t="s">
        <v>394</v>
      </c>
      <c r="AF2153" s="276">
        <f>IFERROR(VLOOKUP(A2153,'[1]قوائم الترجمة'!AC$2:AD$2397,1,0),"م")</f>
        <v>120888</v>
      </c>
      <c r="AG2153" s="232"/>
      <c r="AH2153" s="233"/>
      <c r="AI2153" s="233"/>
      <c r="AJ2153" s="233"/>
      <c r="AL2153" s="267"/>
      <c r="AM2153" s="235"/>
      <c r="AO2153" s="236"/>
      <c r="AU2153" s="234"/>
    </row>
    <row r="2154" spans="1:47" ht="21" x14ac:dyDescent="0.4">
      <c r="A2154" s="278">
        <v>120893</v>
      </c>
      <c r="B2154" s="279" t="s">
        <v>7305</v>
      </c>
      <c r="C2154" s="279" t="s">
        <v>1015</v>
      </c>
      <c r="D2154" s="279" t="s">
        <v>244</v>
      </c>
      <c r="E2154" s="279" t="s">
        <v>394</v>
      </c>
      <c r="F2154" s="303"/>
      <c r="G2154" s="303"/>
      <c r="H2154" s="279" t="s">
        <v>394</v>
      </c>
      <c r="I2154" s="279" t="s">
        <v>539</v>
      </c>
      <c r="J2154" s="279" t="s">
        <v>394</v>
      </c>
      <c r="K2154" s="279" t="s">
        <v>394</v>
      </c>
      <c r="L2154" s="279" t="s">
        <v>394</v>
      </c>
      <c r="M2154" s="279" t="s">
        <v>394</v>
      </c>
      <c r="N2154" s="279" t="s">
        <v>394</v>
      </c>
      <c r="O2154" s="279" t="s">
        <v>394</v>
      </c>
      <c r="P2154" s="315">
        <v>0</v>
      </c>
      <c r="Q2154" s="279" t="s">
        <v>394</v>
      </c>
      <c r="R2154" s="315" t="s">
        <v>394</v>
      </c>
      <c r="S2154" s="279" t="s">
        <v>394</v>
      </c>
      <c r="T2154" s="279" t="s">
        <v>394</v>
      </c>
      <c r="U2154" s="315" t="s">
        <v>394</v>
      </c>
      <c r="V2154" s="315" t="s">
        <v>394</v>
      </c>
      <c r="W2154" s="315" t="s">
        <v>394</v>
      </c>
      <c r="X2154" s="315" t="s">
        <v>394</v>
      </c>
      <c r="Y2154" s="281"/>
      <c r="Z2154" s="315" t="s">
        <v>394</v>
      </c>
      <c r="AA2154" s="315" t="s">
        <v>394</v>
      </c>
      <c r="AB2154" s="281"/>
      <c r="AC2154" s="279" t="s">
        <v>855</v>
      </c>
      <c r="AF2154" s="276" t="str">
        <f>IFERROR(VLOOKUP(A2154,'[1]قوائم الترجمة'!AC$2:AD$2397,1,0),"م")</f>
        <v>م</v>
      </c>
      <c r="AG2154" s="232"/>
      <c r="AH2154" s="233"/>
      <c r="AI2154" s="233"/>
      <c r="AJ2154" s="233"/>
      <c r="AL2154" s="267"/>
      <c r="AM2154" s="235"/>
      <c r="AO2154" s="236"/>
      <c r="AU2154" s="234"/>
    </row>
    <row r="2155" spans="1:47" ht="21" x14ac:dyDescent="0.4">
      <c r="A2155" s="278">
        <v>120895</v>
      </c>
      <c r="B2155" s="279" t="s">
        <v>4386</v>
      </c>
      <c r="C2155" s="279" t="s">
        <v>106</v>
      </c>
      <c r="D2155" s="279" t="s">
        <v>579</v>
      </c>
      <c r="E2155" s="279" t="s">
        <v>424</v>
      </c>
      <c r="F2155" s="279" t="s">
        <v>8378</v>
      </c>
      <c r="G2155" s="279" t="s">
        <v>8379</v>
      </c>
      <c r="H2155" s="279" t="s">
        <v>425</v>
      </c>
      <c r="I2155" s="279" t="s">
        <v>67</v>
      </c>
      <c r="J2155" s="279" t="s">
        <v>426</v>
      </c>
      <c r="K2155" s="280">
        <v>2008</v>
      </c>
      <c r="L2155" s="279" t="s">
        <v>402</v>
      </c>
      <c r="M2155" s="279" t="s">
        <v>394</v>
      </c>
      <c r="N2155" s="279" t="s">
        <v>394</v>
      </c>
      <c r="O2155" s="279" t="s">
        <v>394</v>
      </c>
      <c r="P2155" s="315">
        <v>0</v>
      </c>
      <c r="Q2155" s="278"/>
      <c r="S2155" s="279" t="s">
        <v>394</v>
      </c>
      <c r="T2155" s="279" t="s">
        <v>394</v>
      </c>
      <c r="AC2155" s="279" t="s">
        <v>394</v>
      </c>
      <c r="AF2155" s="276">
        <f>IFERROR(VLOOKUP(A2155,'[1]قوائم الترجمة'!AC$2:AD$2397,1,0),"م")</f>
        <v>120895</v>
      </c>
      <c r="AG2155" s="232"/>
      <c r="AH2155" s="233"/>
      <c r="AI2155" s="233"/>
      <c r="AJ2155" s="233"/>
      <c r="AL2155" s="267"/>
      <c r="AM2155" s="235"/>
      <c r="AO2155" s="236"/>
      <c r="AU2155" s="234"/>
    </row>
    <row r="2156" spans="1:47" ht="21" x14ac:dyDescent="0.4">
      <c r="A2156" s="275">
        <v>120899</v>
      </c>
      <c r="B2156" s="276" t="s">
        <v>2910</v>
      </c>
      <c r="C2156" s="276" t="s">
        <v>68</v>
      </c>
      <c r="D2156" s="276" t="s">
        <v>273</v>
      </c>
      <c r="E2156" s="276" t="s">
        <v>5660</v>
      </c>
      <c r="F2156" s="276" t="s">
        <v>8525</v>
      </c>
      <c r="G2156" s="276" t="s">
        <v>8237</v>
      </c>
      <c r="H2156" s="276" t="s">
        <v>425</v>
      </c>
      <c r="I2156" s="276" t="s">
        <v>8485</v>
      </c>
      <c r="J2156" s="276" t="s">
        <v>7215</v>
      </c>
      <c r="K2156" s="277">
        <v>0</v>
      </c>
      <c r="L2156" s="276" t="s">
        <v>7215</v>
      </c>
      <c r="M2156" s="303"/>
      <c r="N2156" s="276" t="s">
        <v>394</v>
      </c>
      <c r="O2156" s="276" t="s">
        <v>394</v>
      </c>
      <c r="P2156" s="315">
        <v>0</v>
      </c>
      <c r="Q2156" s="303"/>
      <c r="R2156" s="317" t="s">
        <v>394</v>
      </c>
      <c r="S2156" s="276" t="s">
        <v>394</v>
      </c>
      <c r="T2156" s="303"/>
      <c r="AC2156" s="276" t="s">
        <v>394</v>
      </c>
      <c r="AF2156" s="276">
        <f>IFERROR(VLOOKUP(A2156,'[1]قوائم الترجمة'!AC$2:AD$2397,1,0),"م")</f>
        <v>120899</v>
      </c>
      <c r="AG2156" s="232"/>
      <c r="AH2156" s="233"/>
      <c r="AI2156" s="233"/>
      <c r="AJ2156" s="233"/>
      <c r="AL2156" s="267"/>
      <c r="AM2156" s="235"/>
      <c r="AU2156" s="234"/>
    </row>
    <row r="2157" spans="1:47" ht="21" x14ac:dyDescent="0.4">
      <c r="A2157" s="278">
        <v>120900</v>
      </c>
      <c r="B2157" s="279" t="s">
        <v>7754</v>
      </c>
      <c r="C2157" s="279" t="s">
        <v>63</v>
      </c>
      <c r="D2157" s="279" t="s">
        <v>1338</v>
      </c>
      <c r="E2157" s="279" t="s">
        <v>394</v>
      </c>
      <c r="F2157" s="303"/>
      <c r="G2157" s="303"/>
      <c r="H2157" s="279" t="s">
        <v>394</v>
      </c>
      <c r="I2157" s="279" t="s">
        <v>540</v>
      </c>
      <c r="J2157" s="279" t="s">
        <v>394</v>
      </c>
      <c r="K2157" s="279" t="s">
        <v>394</v>
      </c>
      <c r="L2157" s="279" t="s">
        <v>394</v>
      </c>
      <c r="M2157" s="279" t="s">
        <v>394</v>
      </c>
      <c r="N2157" s="279" t="s">
        <v>394</v>
      </c>
      <c r="O2157" s="279" t="s">
        <v>394</v>
      </c>
      <c r="P2157" s="315">
        <v>0</v>
      </c>
      <c r="Q2157" s="279" t="s">
        <v>394</v>
      </c>
      <c r="R2157" s="315" t="s">
        <v>394</v>
      </c>
      <c r="S2157" s="279" t="s">
        <v>394</v>
      </c>
      <c r="T2157" s="279" t="s">
        <v>394</v>
      </c>
      <c r="U2157" s="315" t="s">
        <v>394</v>
      </c>
      <c r="V2157" s="315" t="s">
        <v>394</v>
      </c>
      <c r="W2157" s="315" t="s">
        <v>394</v>
      </c>
      <c r="X2157" s="315" t="s">
        <v>394</v>
      </c>
      <c r="Y2157" s="281"/>
      <c r="Z2157" s="315" t="s">
        <v>394</v>
      </c>
      <c r="AA2157" s="315" t="s">
        <v>394</v>
      </c>
      <c r="AB2157" s="281"/>
      <c r="AC2157" s="279" t="s">
        <v>855</v>
      </c>
      <c r="AF2157" s="276" t="str">
        <f>IFERROR(VLOOKUP(A2157,'[1]قوائم الترجمة'!AC$2:AD$2397,1,0),"م")</f>
        <v>م</v>
      </c>
      <c r="AG2157" s="245"/>
      <c r="AH2157" s="246"/>
      <c r="AI2157" s="246"/>
      <c r="AJ2157" s="246"/>
      <c r="AL2157" s="267"/>
      <c r="AM2157" s="235"/>
      <c r="AO2157" s="248"/>
      <c r="AU2157" s="234"/>
    </row>
    <row r="2158" spans="1:47" ht="21" x14ac:dyDescent="0.4">
      <c r="A2158" s="275">
        <v>120901</v>
      </c>
      <c r="B2158" s="276" t="s">
        <v>4385</v>
      </c>
      <c r="C2158" s="276" t="s">
        <v>132</v>
      </c>
      <c r="D2158" s="276" t="s">
        <v>363</v>
      </c>
      <c r="E2158" s="276" t="s">
        <v>424</v>
      </c>
      <c r="F2158" s="276" t="s">
        <v>8526</v>
      </c>
      <c r="G2158" s="276" t="s">
        <v>8188</v>
      </c>
      <c r="H2158" s="276" t="s">
        <v>425</v>
      </c>
      <c r="I2158" s="276" t="s">
        <v>61</v>
      </c>
      <c r="J2158" s="276" t="s">
        <v>426</v>
      </c>
      <c r="K2158" s="277">
        <v>2007</v>
      </c>
      <c r="L2158" s="276" t="s">
        <v>402</v>
      </c>
      <c r="M2158" s="303"/>
      <c r="N2158" s="276" t="s">
        <v>8527</v>
      </c>
      <c r="O2158" s="276" t="s">
        <v>8409</v>
      </c>
      <c r="P2158" s="276">
        <v>70000</v>
      </c>
      <c r="Q2158" s="303"/>
      <c r="R2158" s="317" t="s">
        <v>394</v>
      </c>
      <c r="S2158" s="276"/>
      <c r="T2158" s="303"/>
      <c r="AC2158" s="276" t="s">
        <v>394</v>
      </c>
      <c r="AF2158" s="276">
        <f>IFERROR(VLOOKUP(A2158,'[1]قوائم الترجمة'!AC$2:AD$2397,1,0),"م")</f>
        <v>120901</v>
      </c>
      <c r="AG2158" s="232"/>
      <c r="AH2158" s="233"/>
      <c r="AI2158" s="233"/>
      <c r="AJ2158" s="233"/>
      <c r="AL2158" s="267"/>
      <c r="AM2158" s="235"/>
      <c r="AO2158" s="236"/>
      <c r="AU2158" s="234"/>
    </row>
    <row r="2159" spans="1:47" ht="21" x14ac:dyDescent="0.4">
      <c r="A2159" s="278">
        <v>120905</v>
      </c>
      <c r="B2159" s="279" t="s">
        <v>7097</v>
      </c>
      <c r="C2159" s="279" t="s">
        <v>500</v>
      </c>
      <c r="D2159" s="279" t="s">
        <v>297</v>
      </c>
      <c r="E2159" s="279" t="s">
        <v>394</v>
      </c>
      <c r="F2159" s="303"/>
      <c r="G2159" s="303"/>
      <c r="H2159" s="279" t="s">
        <v>394</v>
      </c>
      <c r="I2159" s="279" t="s">
        <v>539</v>
      </c>
      <c r="J2159" s="279" t="s">
        <v>394</v>
      </c>
      <c r="K2159" s="279" t="s">
        <v>394</v>
      </c>
      <c r="L2159" s="279" t="s">
        <v>394</v>
      </c>
      <c r="M2159" s="279" t="s">
        <v>394</v>
      </c>
      <c r="N2159" s="279" t="s">
        <v>394</v>
      </c>
      <c r="O2159" s="279" t="s">
        <v>394</v>
      </c>
      <c r="P2159" s="315">
        <v>0</v>
      </c>
      <c r="Q2159" s="279" t="s">
        <v>394</v>
      </c>
      <c r="R2159" s="315" t="s">
        <v>394</v>
      </c>
      <c r="S2159" s="279" t="s">
        <v>394</v>
      </c>
      <c r="T2159" s="279" t="s">
        <v>394</v>
      </c>
      <c r="U2159" s="315" t="s">
        <v>394</v>
      </c>
      <c r="V2159" s="315" t="s">
        <v>394</v>
      </c>
      <c r="W2159" s="315" t="s">
        <v>394</v>
      </c>
      <c r="X2159" s="315" t="s">
        <v>394</v>
      </c>
      <c r="Y2159" s="281"/>
      <c r="Z2159" s="315" t="s">
        <v>394</v>
      </c>
      <c r="AA2159" s="315" t="s">
        <v>394</v>
      </c>
      <c r="AB2159" s="281"/>
      <c r="AC2159" s="279" t="s">
        <v>855</v>
      </c>
      <c r="AF2159" s="276" t="str">
        <f>IFERROR(VLOOKUP(A2159,'[1]قوائم الترجمة'!AC$2:AD$2397,1,0),"م")</f>
        <v>م</v>
      </c>
      <c r="AG2159" s="232"/>
      <c r="AH2159" s="233"/>
      <c r="AI2159" s="233"/>
      <c r="AJ2159" s="233"/>
      <c r="AL2159" s="267"/>
      <c r="AM2159" s="235"/>
      <c r="AO2159" s="236"/>
      <c r="AU2159" s="234"/>
    </row>
    <row r="2160" spans="1:47" ht="21" x14ac:dyDescent="0.4">
      <c r="A2160" s="278">
        <v>120907</v>
      </c>
      <c r="B2160" s="279" t="s">
        <v>4383</v>
      </c>
      <c r="C2160" s="279" t="s">
        <v>72</v>
      </c>
      <c r="D2160" s="279" t="s">
        <v>4384</v>
      </c>
      <c r="E2160" s="279" t="s">
        <v>424</v>
      </c>
      <c r="F2160" s="279" t="s">
        <v>8378</v>
      </c>
      <c r="G2160" s="279" t="s">
        <v>8379</v>
      </c>
      <c r="H2160" s="279" t="s">
        <v>425</v>
      </c>
      <c r="I2160" s="279" t="s">
        <v>67</v>
      </c>
      <c r="J2160" s="279" t="s">
        <v>426</v>
      </c>
      <c r="K2160" s="280">
        <v>2006</v>
      </c>
      <c r="L2160" s="279" t="s">
        <v>414</v>
      </c>
      <c r="M2160" s="279" t="s">
        <v>394</v>
      </c>
      <c r="N2160" s="279" t="s">
        <v>394</v>
      </c>
      <c r="O2160" s="279" t="s">
        <v>394</v>
      </c>
      <c r="P2160" s="315">
        <v>0</v>
      </c>
      <c r="Q2160" s="278"/>
      <c r="S2160" s="279" t="s">
        <v>394</v>
      </c>
      <c r="T2160" s="279" t="s">
        <v>394</v>
      </c>
      <c r="AC2160" s="279" t="s">
        <v>394</v>
      </c>
      <c r="AF2160" s="276">
        <f>IFERROR(VLOOKUP(A2160,'[1]قوائم الترجمة'!AC$2:AD$2397,1,0),"م")</f>
        <v>120907</v>
      </c>
      <c r="AG2160" s="245"/>
      <c r="AH2160" s="246"/>
      <c r="AI2160" s="246"/>
      <c r="AJ2160" s="246"/>
      <c r="AL2160" s="267"/>
      <c r="AM2160" s="235"/>
      <c r="AO2160" s="247"/>
      <c r="AU2160" s="234"/>
    </row>
    <row r="2161" spans="1:47" ht="21" x14ac:dyDescent="0.4">
      <c r="A2161" s="278">
        <v>120908</v>
      </c>
      <c r="B2161" s="279" t="s">
        <v>5845</v>
      </c>
      <c r="C2161" s="279" t="s">
        <v>1133</v>
      </c>
      <c r="D2161" s="279" t="s">
        <v>254</v>
      </c>
      <c r="E2161" s="279" t="s">
        <v>394</v>
      </c>
      <c r="F2161" s="303"/>
      <c r="G2161" s="303"/>
      <c r="H2161" s="279" t="s">
        <v>394</v>
      </c>
      <c r="I2161" s="279" t="s">
        <v>540</v>
      </c>
      <c r="J2161" s="279" t="s">
        <v>394</v>
      </c>
      <c r="K2161" s="279" t="s">
        <v>394</v>
      </c>
      <c r="L2161" s="279" t="s">
        <v>394</v>
      </c>
      <c r="M2161" s="279" t="s">
        <v>394</v>
      </c>
      <c r="N2161" s="279" t="s">
        <v>394</v>
      </c>
      <c r="O2161" s="279" t="s">
        <v>394</v>
      </c>
      <c r="P2161" s="315">
        <v>0</v>
      </c>
      <c r="Q2161" s="279" t="s">
        <v>394</v>
      </c>
      <c r="R2161" s="315" t="s">
        <v>394</v>
      </c>
      <c r="S2161" s="279" t="s">
        <v>394</v>
      </c>
      <c r="T2161" s="279" t="s">
        <v>394</v>
      </c>
      <c r="U2161" s="315" t="s">
        <v>394</v>
      </c>
      <c r="V2161" s="315" t="s">
        <v>394</v>
      </c>
      <c r="W2161" s="315" t="s">
        <v>394</v>
      </c>
      <c r="X2161" s="315" t="s">
        <v>394</v>
      </c>
      <c r="Y2161" s="281"/>
      <c r="Z2161" s="315" t="s">
        <v>394</v>
      </c>
      <c r="AA2161" s="315" t="s">
        <v>394</v>
      </c>
      <c r="AB2161" s="281"/>
      <c r="AC2161" s="279" t="s">
        <v>855</v>
      </c>
      <c r="AF2161" s="276" t="str">
        <f>IFERROR(VLOOKUP(A2161,'[1]قوائم الترجمة'!AC$2:AD$2397,1,0),"م")</f>
        <v>م</v>
      </c>
      <c r="AG2161" s="232"/>
      <c r="AH2161" s="233"/>
      <c r="AI2161" s="233"/>
      <c r="AJ2161" s="233"/>
      <c r="AL2161" s="267"/>
      <c r="AM2161" s="235"/>
      <c r="AO2161" s="236"/>
      <c r="AU2161" s="234"/>
    </row>
    <row r="2162" spans="1:47" ht="21" x14ac:dyDescent="0.4">
      <c r="A2162" s="278">
        <v>120910</v>
      </c>
      <c r="B2162" s="279" t="s">
        <v>4382</v>
      </c>
      <c r="C2162" s="279" t="s">
        <v>1080</v>
      </c>
      <c r="D2162" s="279" t="s">
        <v>271</v>
      </c>
      <c r="E2162" s="279" t="s">
        <v>5660</v>
      </c>
      <c r="F2162" s="279" t="s">
        <v>9348</v>
      </c>
      <c r="G2162" s="279" t="s">
        <v>8119</v>
      </c>
      <c r="H2162" s="279" t="s">
        <v>425</v>
      </c>
      <c r="I2162" s="279" t="s">
        <v>61</v>
      </c>
      <c r="J2162" s="279" t="s">
        <v>7215</v>
      </c>
      <c r="K2162" s="280">
        <v>0</v>
      </c>
      <c r="L2162" s="279" t="s">
        <v>7215</v>
      </c>
      <c r="M2162" s="279" t="s">
        <v>394</v>
      </c>
      <c r="N2162" s="279"/>
      <c r="O2162" s="279" t="s">
        <v>394</v>
      </c>
      <c r="P2162" s="315">
        <v>0</v>
      </c>
      <c r="Q2162" s="278"/>
      <c r="S2162" s="279" t="s">
        <v>394</v>
      </c>
      <c r="T2162" s="279" t="s">
        <v>394</v>
      </c>
      <c r="AC2162" s="279" t="s">
        <v>394</v>
      </c>
      <c r="AF2162" s="276">
        <f>IFERROR(VLOOKUP(A2162,'[1]قوائم الترجمة'!AC$2:AD$2397,1,0),"م")</f>
        <v>120910</v>
      </c>
      <c r="AG2162" s="232"/>
      <c r="AH2162" s="233"/>
      <c r="AI2162" s="233"/>
      <c r="AJ2162" s="233"/>
      <c r="AL2162" s="267"/>
      <c r="AM2162" s="235"/>
      <c r="AO2162" s="236"/>
      <c r="AU2162" s="234"/>
    </row>
    <row r="2163" spans="1:47" ht="21" x14ac:dyDescent="0.4">
      <c r="A2163" s="275">
        <v>120911</v>
      </c>
      <c r="B2163" s="276" t="s">
        <v>4381</v>
      </c>
      <c r="C2163" s="276" t="s">
        <v>71</v>
      </c>
      <c r="D2163" s="276" t="s">
        <v>1043</v>
      </c>
      <c r="E2163" s="276" t="s">
        <v>424</v>
      </c>
      <c r="F2163" s="276" t="s">
        <v>8528</v>
      </c>
      <c r="G2163" s="276" t="s">
        <v>8529</v>
      </c>
      <c r="H2163" s="276" t="s">
        <v>425</v>
      </c>
      <c r="I2163" s="276" t="s">
        <v>61</v>
      </c>
      <c r="J2163" s="276" t="s">
        <v>843</v>
      </c>
      <c r="K2163" s="323">
        <v>2006</v>
      </c>
      <c r="L2163" s="276" t="s">
        <v>417</v>
      </c>
      <c r="M2163" s="303"/>
      <c r="N2163" s="276"/>
      <c r="O2163" s="276" t="s">
        <v>394</v>
      </c>
      <c r="P2163" s="315">
        <v>0</v>
      </c>
      <c r="Q2163" s="303"/>
      <c r="R2163" s="317" t="s">
        <v>394</v>
      </c>
      <c r="S2163" s="276" t="s">
        <v>394</v>
      </c>
      <c r="T2163" s="303"/>
      <c r="AC2163" s="276" t="s">
        <v>394</v>
      </c>
      <c r="AF2163" s="276">
        <f>IFERROR(VLOOKUP(A2163,'[1]قوائم الترجمة'!AC$2:AD$2397,1,0),"م")</f>
        <v>120911</v>
      </c>
      <c r="AG2163" s="232"/>
      <c r="AH2163" s="233"/>
      <c r="AI2163" s="233"/>
      <c r="AJ2163" s="233"/>
      <c r="AL2163" s="267"/>
      <c r="AM2163" s="235"/>
      <c r="AO2163" s="236"/>
      <c r="AU2163" s="234"/>
    </row>
    <row r="2164" spans="1:47" ht="21" x14ac:dyDescent="0.4">
      <c r="A2164" s="278">
        <v>120913</v>
      </c>
      <c r="B2164" s="279" t="s">
        <v>7154</v>
      </c>
      <c r="C2164" s="279" t="s">
        <v>590</v>
      </c>
      <c r="D2164" s="279" t="s">
        <v>264</v>
      </c>
      <c r="E2164" s="279" t="s">
        <v>394</v>
      </c>
      <c r="F2164" s="303"/>
      <c r="G2164" s="303"/>
      <c r="H2164" s="279" t="s">
        <v>394</v>
      </c>
      <c r="I2164" s="279" t="s">
        <v>539</v>
      </c>
      <c r="J2164" s="279" t="s">
        <v>394</v>
      </c>
      <c r="K2164" s="279" t="s">
        <v>394</v>
      </c>
      <c r="L2164" s="279" t="s">
        <v>394</v>
      </c>
      <c r="M2164" s="279" t="s">
        <v>394</v>
      </c>
      <c r="N2164" s="279" t="s">
        <v>394</v>
      </c>
      <c r="O2164" s="279" t="s">
        <v>394</v>
      </c>
      <c r="P2164" s="315">
        <v>0</v>
      </c>
      <c r="Q2164" s="279" t="s">
        <v>394</v>
      </c>
      <c r="R2164" s="315" t="s">
        <v>394</v>
      </c>
      <c r="S2164" s="279" t="s">
        <v>394</v>
      </c>
      <c r="T2164" s="279" t="s">
        <v>394</v>
      </c>
      <c r="U2164" s="315" t="s">
        <v>394</v>
      </c>
      <c r="V2164" s="315" t="s">
        <v>394</v>
      </c>
      <c r="W2164" s="315" t="s">
        <v>394</v>
      </c>
      <c r="X2164" s="315" t="s">
        <v>394</v>
      </c>
      <c r="Y2164" s="281"/>
      <c r="Z2164" s="315" t="s">
        <v>394</v>
      </c>
      <c r="AA2164" s="315" t="s">
        <v>394</v>
      </c>
      <c r="AB2164" s="281"/>
      <c r="AC2164" s="279" t="s">
        <v>855</v>
      </c>
      <c r="AF2164" s="276" t="str">
        <f>IFERROR(VLOOKUP(A2164,'[1]قوائم الترجمة'!AC$2:AD$2397,1,0),"م")</f>
        <v>م</v>
      </c>
      <c r="AG2164" s="232"/>
      <c r="AH2164" s="233"/>
      <c r="AI2164" s="233"/>
      <c r="AJ2164" s="233"/>
      <c r="AL2164" s="267"/>
      <c r="AM2164" s="235"/>
      <c r="AO2164" s="236"/>
      <c r="AU2164" s="234"/>
    </row>
    <row r="2165" spans="1:47" ht="21" x14ac:dyDescent="0.4">
      <c r="A2165" s="278">
        <v>120918</v>
      </c>
      <c r="B2165" s="279" t="s">
        <v>4380</v>
      </c>
      <c r="C2165" s="279" t="s">
        <v>549</v>
      </c>
      <c r="D2165" s="279" t="s">
        <v>276</v>
      </c>
      <c r="E2165" s="279" t="s">
        <v>394</v>
      </c>
      <c r="F2165" s="303"/>
      <c r="G2165" s="303"/>
      <c r="H2165" s="279" t="s">
        <v>394</v>
      </c>
      <c r="I2165" s="279" t="s">
        <v>540</v>
      </c>
      <c r="J2165" s="279" t="s">
        <v>394</v>
      </c>
      <c r="K2165" s="315" t="s">
        <v>394</v>
      </c>
      <c r="L2165" s="279" t="s">
        <v>394</v>
      </c>
      <c r="M2165" s="279" t="s">
        <v>394</v>
      </c>
      <c r="N2165" s="279" t="s">
        <v>394</v>
      </c>
      <c r="O2165" s="279" t="s">
        <v>394</v>
      </c>
      <c r="P2165" s="315">
        <v>0</v>
      </c>
      <c r="Q2165" s="279" t="s">
        <v>394</v>
      </c>
      <c r="R2165" s="315" t="s">
        <v>394</v>
      </c>
      <c r="S2165" s="279" t="s">
        <v>394</v>
      </c>
      <c r="T2165" s="279" t="s">
        <v>394</v>
      </c>
      <c r="U2165" s="315" t="s">
        <v>394</v>
      </c>
      <c r="V2165" s="315" t="s">
        <v>394</v>
      </c>
      <c r="W2165" s="315" t="s">
        <v>394</v>
      </c>
      <c r="X2165" s="315" t="s">
        <v>394</v>
      </c>
      <c r="Y2165" s="281"/>
      <c r="Z2165" s="315" t="s">
        <v>394</v>
      </c>
      <c r="AA2165" s="315" t="s">
        <v>394</v>
      </c>
      <c r="AB2165" s="281"/>
      <c r="AC2165" s="279" t="s">
        <v>394</v>
      </c>
      <c r="AF2165" s="276" t="str">
        <f>IFERROR(VLOOKUP(A2165,'[1]قوائم الترجمة'!AC$2:AD$2397,1,0),"م")</f>
        <v>م</v>
      </c>
      <c r="AG2165" s="232"/>
      <c r="AH2165" s="233"/>
      <c r="AI2165" s="233"/>
      <c r="AJ2165" s="233"/>
      <c r="AL2165" s="267"/>
      <c r="AM2165" s="235"/>
      <c r="AO2165" s="236"/>
      <c r="AU2165" s="234"/>
    </row>
    <row r="2166" spans="1:47" ht="21" x14ac:dyDescent="0.4">
      <c r="A2166" s="278">
        <v>120919</v>
      </c>
      <c r="B2166" s="279" t="s">
        <v>6984</v>
      </c>
      <c r="C2166" s="279" t="s">
        <v>189</v>
      </c>
      <c r="D2166" s="279" t="s">
        <v>6985</v>
      </c>
      <c r="E2166" s="279" t="s">
        <v>394</v>
      </c>
      <c r="F2166" s="303"/>
      <c r="G2166" s="303"/>
      <c r="H2166" s="279" t="s">
        <v>394</v>
      </c>
      <c r="I2166" s="279" t="s">
        <v>540</v>
      </c>
      <c r="J2166" s="279" t="s">
        <v>394</v>
      </c>
      <c r="K2166" s="279" t="s">
        <v>394</v>
      </c>
      <c r="L2166" s="279" t="s">
        <v>394</v>
      </c>
      <c r="M2166" s="279" t="s">
        <v>394</v>
      </c>
      <c r="N2166" s="279" t="s">
        <v>394</v>
      </c>
      <c r="O2166" s="279" t="s">
        <v>394</v>
      </c>
      <c r="P2166" s="315">
        <v>0</v>
      </c>
      <c r="Q2166" s="279" t="s">
        <v>394</v>
      </c>
      <c r="R2166" s="315" t="s">
        <v>394</v>
      </c>
      <c r="S2166" s="279" t="s">
        <v>394</v>
      </c>
      <c r="T2166" s="279" t="s">
        <v>394</v>
      </c>
      <c r="U2166" s="315" t="s">
        <v>394</v>
      </c>
      <c r="V2166" s="315" t="s">
        <v>394</v>
      </c>
      <c r="W2166" s="315" t="s">
        <v>394</v>
      </c>
      <c r="X2166" s="315" t="s">
        <v>394</v>
      </c>
      <c r="Y2166" s="281"/>
      <c r="Z2166" s="315" t="s">
        <v>394</v>
      </c>
      <c r="AA2166" s="315" t="s">
        <v>394</v>
      </c>
      <c r="AB2166" s="281"/>
      <c r="AC2166" s="279" t="s">
        <v>855</v>
      </c>
      <c r="AF2166" s="276" t="str">
        <f>IFERROR(VLOOKUP(A2166,'[1]قوائم الترجمة'!AC$2:AD$2397,1,0),"م")</f>
        <v>م</v>
      </c>
      <c r="AG2166" s="232"/>
      <c r="AH2166" s="233"/>
      <c r="AI2166" s="233"/>
      <c r="AJ2166" s="233"/>
      <c r="AL2166" s="267"/>
      <c r="AM2166" s="235"/>
      <c r="AO2166" s="236"/>
      <c r="AU2166" s="234"/>
    </row>
    <row r="2167" spans="1:47" ht="21" x14ac:dyDescent="0.4">
      <c r="A2167" s="278">
        <v>120920</v>
      </c>
      <c r="B2167" s="279" t="s">
        <v>6470</v>
      </c>
      <c r="C2167" s="279" t="s">
        <v>206</v>
      </c>
      <c r="D2167" s="279" t="s">
        <v>267</v>
      </c>
      <c r="E2167" s="279" t="s">
        <v>394</v>
      </c>
      <c r="F2167" s="303"/>
      <c r="G2167" s="303"/>
      <c r="H2167" s="279" t="s">
        <v>394</v>
      </c>
      <c r="I2167" s="279" t="s">
        <v>540</v>
      </c>
      <c r="J2167" s="279" t="s">
        <v>394</v>
      </c>
      <c r="K2167" s="315" t="s">
        <v>394</v>
      </c>
      <c r="L2167" s="279" t="s">
        <v>394</v>
      </c>
      <c r="M2167" s="279" t="s">
        <v>394</v>
      </c>
      <c r="N2167" s="279" t="s">
        <v>394</v>
      </c>
      <c r="O2167" s="279" t="s">
        <v>394</v>
      </c>
      <c r="P2167" s="315">
        <v>0</v>
      </c>
      <c r="Q2167" s="279" t="s">
        <v>394</v>
      </c>
      <c r="R2167" s="315" t="s">
        <v>394</v>
      </c>
      <c r="S2167" s="279" t="s">
        <v>394</v>
      </c>
      <c r="T2167" s="279" t="s">
        <v>394</v>
      </c>
      <c r="U2167" s="315" t="s">
        <v>394</v>
      </c>
      <c r="V2167" s="315" t="s">
        <v>394</v>
      </c>
      <c r="W2167" s="315" t="s">
        <v>394</v>
      </c>
      <c r="X2167" s="315" t="s">
        <v>394</v>
      </c>
      <c r="Y2167" s="281"/>
      <c r="Z2167" s="315" t="s">
        <v>394</v>
      </c>
      <c r="AA2167" s="315" t="s">
        <v>394</v>
      </c>
      <c r="AB2167" s="281"/>
      <c r="AC2167" s="279" t="s">
        <v>855</v>
      </c>
      <c r="AF2167" s="276" t="str">
        <f>IFERROR(VLOOKUP(A2167,'[1]قوائم الترجمة'!AC$2:AD$2397,1,0),"م")</f>
        <v>م</v>
      </c>
      <c r="AG2167" s="232"/>
      <c r="AH2167" s="233"/>
      <c r="AI2167" s="233"/>
      <c r="AJ2167" s="233"/>
      <c r="AL2167" s="267"/>
      <c r="AM2167" s="235"/>
      <c r="AO2167" s="236"/>
      <c r="AU2167" s="234"/>
    </row>
    <row r="2168" spans="1:47" ht="21" x14ac:dyDescent="0.4">
      <c r="A2168" s="278">
        <v>120921</v>
      </c>
      <c r="B2168" s="279" t="s">
        <v>4379</v>
      </c>
      <c r="C2168" s="279" t="s">
        <v>71</v>
      </c>
      <c r="D2168" s="279" t="s">
        <v>272</v>
      </c>
      <c r="E2168" s="279" t="s">
        <v>423</v>
      </c>
      <c r="F2168" s="279" t="s">
        <v>9349</v>
      </c>
      <c r="G2168" s="279" t="s">
        <v>8158</v>
      </c>
      <c r="H2168" s="279" t="s">
        <v>428</v>
      </c>
      <c r="I2168" s="279" t="s">
        <v>538</v>
      </c>
      <c r="J2168" s="279" t="s">
        <v>8112</v>
      </c>
      <c r="K2168" s="280">
        <v>2008</v>
      </c>
      <c r="L2168" s="279" t="s">
        <v>402</v>
      </c>
      <c r="M2168" s="279" t="s">
        <v>394</v>
      </c>
      <c r="N2168" s="279" t="s">
        <v>394</v>
      </c>
      <c r="O2168" s="279" t="s">
        <v>394</v>
      </c>
      <c r="P2168" s="315">
        <v>0</v>
      </c>
      <c r="Q2168" s="278"/>
      <c r="S2168" s="279" t="s">
        <v>394</v>
      </c>
      <c r="T2168" s="279" t="s">
        <v>394</v>
      </c>
      <c r="AC2168" s="279" t="s">
        <v>394</v>
      </c>
      <c r="AF2168" s="276">
        <f>IFERROR(VLOOKUP(A2168,'[1]قوائم الترجمة'!AC$2:AD$2397,1,0),"م")</f>
        <v>120921</v>
      </c>
      <c r="AG2168" s="232"/>
      <c r="AH2168" s="233"/>
      <c r="AI2168" s="233"/>
      <c r="AJ2168" s="233"/>
      <c r="AL2168" s="267"/>
      <c r="AM2168" s="235"/>
      <c r="AU2168" s="234"/>
    </row>
    <row r="2169" spans="1:47" ht="21" x14ac:dyDescent="0.4">
      <c r="A2169" s="278">
        <v>120927</v>
      </c>
      <c r="B2169" s="279" t="s">
        <v>1336</v>
      </c>
      <c r="C2169" s="279" t="s">
        <v>1337</v>
      </c>
      <c r="D2169" s="279" t="s">
        <v>519</v>
      </c>
      <c r="E2169" s="279" t="s">
        <v>424</v>
      </c>
      <c r="F2169" s="279" t="s">
        <v>8853</v>
      </c>
      <c r="G2169" s="279" t="s">
        <v>402</v>
      </c>
      <c r="H2169" s="279" t="s">
        <v>425</v>
      </c>
      <c r="I2169" s="279" t="s">
        <v>538</v>
      </c>
      <c r="J2169" s="279" t="s">
        <v>426</v>
      </c>
      <c r="K2169" s="280">
        <v>2014</v>
      </c>
      <c r="L2169" s="279" t="s">
        <v>402</v>
      </c>
      <c r="M2169" s="279" t="s">
        <v>394</v>
      </c>
      <c r="N2169" s="279" t="s">
        <v>394</v>
      </c>
      <c r="O2169" s="279" t="s">
        <v>394</v>
      </c>
      <c r="P2169" s="315">
        <v>0</v>
      </c>
      <c r="Q2169" s="278"/>
      <c r="S2169" s="279" t="s">
        <v>394</v>
      </c>
      <c r="T2169" s="279" t="s">
        <v>394</v>
      </c>
      <c r="AC2169" s="279" t="s">
        <v>855</v>
      </c>
      <c r="AF2169" s="276">
        <f>IFERROR(VLOOKUP(A2169,'[1]قوائم الترجمة'!AC$2:AD$2397,1,0),"م")</f>
        <v>120927</v>
      </c>
      <c r="AG2169" s="232"/>
      <c r="AH2169" s="233"/>
      <c r="AI2169" s="233"/>
      <c r="AJ2169" s="233"/>
      <c r="AL2169" s="267"/>
      <c r="AM2169" s="235"/>
      <c r="AU2169" s="234"/>
    </row>
    <row r="2170" spans="1:47" ht="21" x14ac:dyDescent="0.4">
      <c r="A2170" s="278">
        <v>120928</v>
      </c>
      <c r="B2170" s="279" t="s">
        <v>4378</v>
      </c>
      <c r="C2170" s="279" t="s">
        <v>198</v>
      </c>
      <c r="D2170" s="279" t="s">
        <v>1295</v>
      </c>
      <c r="E2170" s="279" t="s">
        <v>424</v>
      </c>
      <c r="F2170" s="315" t="s">
        <v>9350</v>
      </c>
      <c r="G2170" s="315" t="s">
        <v>402</v>
      </c>
      <c r="H2170" s="279" t="s">
        <v>425</v>
      </c>
      <c r="I2170" s="279" t="s">
        <v>61</v>
      </c>
      <c r="J2170" s="279" t="s">
        <v>426</v>
      </c>
      <c r="K2170" s="280">
        <v>2014</v>
      </c>
      <c r="L2170" s="279" t="s">
        <v>402</v>
      </c>
      <c r="M2170" s="279" t="s">
        <v>394</v>
      </c>
      <c r="N2170" s="279"/>
      <c r="O2170" s="279" t="s">
        <v>394</v>
      </c>
      <c r="P2170" s="315">
        <v>0</v>
      </c>
      <c r="Q2170" s="278"/>
      <c r="R2170" s="303"/>
      <c r="S2170" s="279" t="s">
        <v>394</v>
      </c>
      <c r="T2170" s="279" t="s">
        <v>394</v>
      </c>
      <c r="U2170" s="303"/>
      <c r="V2170" s="303"/>
      <c r="W2170" s="303"/>
      <c r="X2170" s="303"/>
      <c r="Z2170" s="303"/>
      <c r="AA2170" s="303"/>
      <c r="AC2170" s="315" t="s">
        <v>394</v>
      </c>
      <c r="AF2170" s="276">
        <f>IFERROR(VLOOKUP(A2170,'[1]قوائم الترجمة'!AC$2:AD$2397,1,0),"م")</f>
        <v>120928</v>
      </c>
      <c r="AG2170" s="232"/>
      <c r="AH2170" s="233"/>
      <c r="AI2170" s="233"/>
      <c r="AJ2170" s="233"/>
      <c r="AL2170" s="267"/>
      <c r="AM2170" s="235"/>
      <c r="AO2170" s="236"/>
      <c r="AU2170" s="234"/>
    </row>
    <row r="2171" spans="1:47" ht="21" x14ac:dyDescent="0.4">
      <c r="A2171" s="278">
        <v>120929</v>
      </c>
      <c r="B2171" s="279" t="s">
        <v>4377</v>
      </c>
      <c r="C2171" s="279" t="s">
        <v>202</v>
      </c>
      <c r="D2171" s="279" t="s">
        <v>241</v>
      </c>
      <c r="E2171" s="279" t="s">
        <v>5660</v>
      </c>
      <c r="F2171" s="315" t="s">
        <v>9351</v>
      </c>
      <c r="G2171" s="315" t="s">
        <v>402</v>
      </c>
      <c r="H2171" s="279" t="s">
        <v>425</v>
      </c>
      <c r="I2171" s="279" t="s">
        <v>61</v>
      </c>
      <c r="J2171" s="279" t="s">
        <v>8112</v>
      </c>
      <c r="K2171" s="280">
        <v>2013</v>
      </c>
      <c r="L2171" s="279" t="s">
        <v>402</v>
      </c>
      <c r="M2171" s="279" t="s">
        <v>394</v>
      </c>
      <c r="N2171" s="279" t="s">
        <v>394</v>
      </c>
      <c r="O2171" s="279" t="s">
        <v>394</v>
      </c>
      <c r="P2171" s="315">
        <v>0</v>
      </c>
      <c r="Q2171" s="278"/>
      <c r="R2171" s="303"/>
      <c r="S2171" s="279" t="s">
        <v>394</v>
      </c>
      <c r="T2171" s="279" t="s">
        <v>394</v>
      </c>
      <c r="U2171" s="303"/>
      <c r="V2171" s="303"/>
      <c r="W2171" s="303"/>
      <c r="X2171" s="303"/>
      <c r="Z2171" s="303"/>
      <c r="AA2171" s="303"/>
      <c r="AC2171" s="315" t="s">
        <v>394</v>
      </c>
      <c r="AF2171" s="276">
        <f>IFERROR(VLOOKUP(A2171,'[1]قوائم الترجمة'!AC$2:AD$2397,1,0),"م")</f>
        <v>120929</v>
      </c>
      <c r="AG2171" s="232"/>
      <c r="AH2171" s="233"/>
      <c r="AI2171" s="233"/>
      <c r="AJ2171" s="233"/>
      <c r="AL2171" s="267"/>
      <c r="AM2171" s="235"/>
      <c r="AO2171" s="236"/>
      <c r="AU2171" s="234"/>
    </row>
    <row r="2172" spans="1:47" ht="21" x14ac:dyDescent="0.4">
      <c r="A2172" s="275">
        <v>120931</v>
      </c>
      <c r="B2172" s="276" t="s">
        <v>4376</v>
      </c>
      <c r="C2172" s="276" t="s">
        <v>451</v>
      </c>
      <c r="D2172" s="276" t="s">
        <v>567</v>
      </c>
      <c r="E2172" s="276" t="s">
        <v>424</v>
      </c>
      <c r="F2172" s="317" t="s">
        <v>8530</v>
      </c>
      <c r="G2172" s="317" t="s">
        <v>8180</v>
      </c>
      <c r="H2172" s="276" t="s">
        <v>425</v>
      </c>
      <c r="I2172" s="276" t="s">
        <v>538</v>
      </c>
      <c r="J2172" s="276" t="s">
        <v>426</v>
      </c>
      <c r="K2172" s="277">
        <v>2007</v>
      </c>
      <c r="L2172" s="276" t="s">
        <v>404</v>
      </c>
      <c r="M2172" s="303"/>
      <c r="N2172" s="276" t="s">
        <v>394</v>
      </c>
      <c r="O2172" s="276" t="s">
        <v>394</v>
      </c>
      <c r="P2172" s="315">
        <v>0</v>
      </c>
      <c r="Q2172" s="303"/>
      <c r="R2172" s="276" t="s">
        <v>394</v>
      </c>
      <c r="S2172" s="276" t="s">
        <v>394</v>
      </c>
      <c r="T2172" s="303"/>
      <c r="U2172" s="303"/>
      <c r="V2172" s="303"/>
      <c r="W2172" s="303"/>
      <c r="X2172" s="303"/>
      <c r="Z2172" s="303"/>
      <c r="AA2172" s="303"/>
      <c r="AC2172" s="276" t="s">
        <v>394</v>
      </c>
      <c r="AF2172" s="276">
        <f>IFERROR(VLOOKUP(A2172,'[1]قوائم الترجمة'!AC$2:AD$2397,1,0),"م")</f>
        <v>120931</v>
      </c>
      <c r="AG2172" s="232"/>
      <c r="AH2172" s="233"/>
      <c r="AI2172" s="233"/>
      <c r="AJ2172" s="233"/>
      <c r="AL2172" s="267"/>
      <c r="AM2172" s="235"/>
      <c r="AO2172" s="236"/>
      <c r="AU2172" s="234"/>
    </row>
    <row r="2173" spans="1:47" ht="21" x14ac:dyDescent="0.4">
      <c r="A2173" s="275">
        <v>120932</v>
      </c>
      <c r="B2173" s="276" t="s">
        <v>1165</v>
      </c>
      <c r="C2173" s="276" t="s">
        <v>525</v>
      </c>
      <c r="D2173" s="276" t="s">
        <v>674</v>
      </c>
      <c r="E2173" s="276" t="s">
        <v>5660</v>
      </c>
      <c r="F2173" s="317" t="s">
        <v>8531</v>
      </c>
      <c r="G2173" s="317" t="s">
        <v>402</v>
      </c>
      <c r="H2173" s="276" t="s">
        <v>425</v>
      </c>
      <c r="I2173" s="276" t="s">
        <v>61</v>
      </c>
      <c r="J2173" s="276" t="s">
        <v>8112</v>
      </c>
      <c r="K2173" s="277">
        <v>2015</v>
      </c>
      <c r="L2173" s="276" t="s">
        <v>404</v>
      </c>
      <c r="M2173" s="303"/>
      <c r="N2173" s="276" t="s">
        <v>394</v>
      </c>
      <c r="O2173" s="276" t="s">
        <v>394</v>
      </c>
      <c r="P2173" s="315">
        <v>0</v>
      </c>
      <c r="Q2173" s="303"/>
      <c r="R2173" s="276" t="s">
        <v>394</v>
      </c>
      <c r="S2173" s="276" t="s">
        <v>394</v>
      </c>
      <c r="T2173" s="303"/>
      <c r="U2173" s="303"/>
      <c r="V2173" s="303"/>
      <c r="W2173" s="303"/>
      <c r="X2173" s="303"/>
      <c r="Z2173" s="303"/>
      <c r="AA2173" s="303"/>
      <c r="AC2173" s="276" t="s">
        <v>394</v>
      </c>
      <c r="AF2173" s="276">
        <f>IFERROR(VLOOKUP(A2173,'[1]قوائم الترجمة'!AC$2:AD$2397,1,0),"م")</f>
        <v>120932</v>
      </c>
      <c r="AG2173" s="232"/>
      <c r="AH2173" s="233"/>
      <c r="AI2173" s="233"/>
      <c r="AJ2173" s="233"/>
      <c r="AL2173" s="267"/>
      <c r="AM2173" s="235"/>
      <c r="AU2173" s="234"/>
    </row>
    <row r="2174" spans="1:47" ht="21" x14ac:dyDescent="0.4">
      <c r="A2174" s="278">
        <v>120933</v>
      </c>
      <c r="B2174" s="279" t="s">
        <v>4375</v>
      </c>
      <c r="C2174" s="279" t="s">
        <v>1487</v>
      </c>
      <c r="D2174" s="279" t="s">
        <v>964</v>
      </c>
      <c r="E2174" s="279" t="s">
        <v>394</v>
      </c>
      <c r="F2174"/>
      <c r="H2174" s="279" t="s">
        <v>394</v>
      </c>
      <c r="I2174" s="279" t="s">
        <v>61</v>
      </c>
      <c r="J2174" s="279" t="s">
        <v>394</v>
      </c>
      <c r="K2174" s="279" t="s">
        <v>394</v>
      </c>
      <c r="L2174" s="279" t="s">
        <v>394</v>
      </c>
      <c r="M2174" s="279" t="s">
        <v>394</v>
      </c>
      <c r="N2174" s="279" t="s">
        <v>394</v>
      </c>
      <c r="O2174" s="279" t="s">
        <v>394</v>
      </c>
      <c r="P2174" s="315">
        <v>0</v>
      </c>
      <c r="Q2174" s="279" t="s">
        <v>394</v>
      </c>
      <c r="R2174" s="279" t="s">
        <v>394</v>
      </c>
      <c r="S2174" s="279" t="s">
        <v>394</v>
      </c>
      <c r="T2174" s="279" t="s">
        <v>394</v>
      </c>
      <c r="U2174" s="279" t="s">
        <v>394</v>
      </c>
      <c r="V2174" s="279" t="s">
        <v>394</v>
      </c>
      <c r="W2174" s="279" t="s">
        <v>394</v>
      </c>
      <c r="X2174" s="279" t="s">
        <v>394</v>
      </c>
      <c r="Y2174" s="281"/>
      <c r="Z2174" s="279" t="s">
        <v>394</v>
      </c>
      <c r="AA2174" s="279" t="s">
        <v>394</v>
      </c>
      <c r="AB2174" s="281"/>
      <c r="AC2174" s="279" t="s">
        <v>855</v>
      </c>
      <c r="AF2174" s="276" t="str">
        <f>IFERROR(VLOOKUP(A2174,'[1]قوائم الترجمة'!AC$2:AD$2397,1,0),"م")</f>
        <v>م</v>
      </c>
      <c r="AG2174" s="232"/>
      <c r="AH2174" s="233"/>
      <c r="AI2174" s="233"/>
      <c r="AJ2174" s="233"/>
      <c r="AL2174" s="267"/>
      <c r="AM2174" s="235"/>
      <c r="AO2174" s="236"/>
      <c r="AU2174" s="234"/>
    </row>
    <row r="2175" spans="1:47" ht="21" x14ac:dyDescent="0.4">
      <c r="A2175" s="275">
        <v>120934</v>
      </c>
      <c r="B2175" s="276" t="s">
        <v>4374</v>
      </c>
      <c r="C2175" s="276" t="s">
        <v>68</v>
      </c>
      <c r="D2175" s="276" t="s">
        <v>265</v>
      </c>
      <c r="E2175" s="276" t="s">
        <v>424</v>
      </c>
      <c r="F2175" s="317" t="s">
        <v>8378</v>
      </c>
      <c r="G2175" s="317" t="s">
        <v>8379</v>
      </c>
      <c r="H2175" s="276" t="s">
        <v>8389</v>
      </c>
      <c r="I2175" s="276" t="s">
        <v>61</v>
      </c>
      <c r="J2175" s="276" t="s">
        <v>7215</v>
      </c>
      <c r="K2175" s="277">
        <v>0</v>
      </c>
      <c r="L2175" s="276" t="s">
        <v>7215</v>
      </c>
      <c r="M2175" s="303"/>
      <c r="N2175" s="276" t="s">
        <v>394</v>
      </c>
      <c r="O2175" s="276" t="s">
        <v>394</v>
      </c>
      <c r="P2175" s="315">
        <v>0</v>
      </c>
      <c r="Q2175" s="303"/>
      <c r="R2175" s="276" t="s">
        <v>394</v>
      </c>
      <c r="S2175" s="276" t="s">
        <v>394</v>
      </c>
      <c r="T2175" s="303"/>
      <c r="U2175" s="303"/>
      <c r="V2175" s="303"/>
      <c r="W2175" s="303"/>
      <c r="X2175" s="303"/>
      <c r="Z2175" s="303"/>
      <c r="AA2175" s="303"/>
      <c r="AC2175" s="276" t="s">
        <v>394</v>
      </c>
      <c r="AF2175" s="276">
        <f>IFERROR(VLOOKUP(A2175,'[1]قوائم الترجمة'!AC$2:AD$2397,1,0),"م")</f>
        <v>120934</v>
      </c>
      <c r="AG2175" s="232"/>
      <c r="AH2175" s="233"/>
      <c r="AI2175" s="233"/>
      <c r="AJ2175" s="233"/>
      <c r="AL2175" s="267"/>
      <c r="AM2175" s="235"/>
      <c r="AO2175" s="236"/>
      <c r="AU2175" s="234"/>
    </row>
    <row r="2176" spans="1:47" ht="21" x14ac:dyDescent="0.4">
      <c r="A2176" s="278">
        <v>120935</v>
      </c>
      <c r="B2176" s="279" t="s">
        <v>6776</v>
      </c>
      <c r="C2176" s="279" t="s">
        <v>68</v>
      </c>
      <c r="D2176" s="279" t="s">
        <v>297</v>
      </c>
      <c r="E2176" s="279" t="s">
        <v>394</v>
      </c>
      <c r="F2176"/>
      <c r="H2176" s="279" t="s">
        <v>394</v>
      </c>
      <c r="I2176" s="279" t="s">
        <v>539</v>
      </c>
      <c r="J2176" s="279" t="s">
        <v>394</v>
      </c>
      <c r="K2176" s="279" t="s">
        <v>394</v>
      </c>
      <c r="L2176" s="279" t="s">
        <v>394</v>
      </c>
      <c r="M2176" s="279" t="s">
        <v>394</v>
      </c>
      <c r="N2176" s="279" t="s">
        <v>394</v>
      </c>
      <c r="O2176" s="279" t="s">
        <v>394</v>
      </c>
      <c r="P2176" s="315">
        <v>0</v>
      </c>
      <c r="Q2176" s="279" t="s">
        <v>394</v>
      </c>
      <c r="R2176" s="279" t="s">
        <v>394</v>
      </c>
      <c r="S2176" s="279" t="s">
        <v>394</v>
      </c>
      <c r="T2176" s="279" t="s">
        <v>394</v>
      </c>
      <c r="U2176" s="279" t="s">
        <v>394</v>
      </c>
      <c r="V2176" s="279" t="s">
        <v>394</v>
      </c>
      <c r="W2176" s="279" t="s">
        <v>394</v>
      </c>
      <c r="X2176" s="279" t="s">
        <v>394</v>
      </c>
      <c r="Y2176" s="281"/>
      <c r="Z2176" s="279" t="s">
        <v>394</v>
      </c>
      <c r="AA2176" s="279" t="s">
        <v>394</v>
      </c>
      <c r="AB2176" s="281"/>
      <c r="AC2176" s="279" t="s">
        <v>855</v>
      </c>
      <c r="AF2176" s="276" t="str">
        <f>IFERROR(VLOOKUP(A2176,'[1]قوائم الترجمة'!AC$2:AD$2397,1,0),"م")</f>
        <v>م</v>
      </c>
      <c r="AG2176" s="232"/>
      <c r="AH2176" s="233"/>
      <c r="AI2176" s="233"/>
      <c r="AJ2176" s="233"/>
      <c r="AL2176" s="267"/>
      <c r="AM2176" s="235"/>
      <c r="AU2176" s="234"/>
    </row>
    <row r="2177" spans="1:47" ht="21" x14ac:dyDescent="0.4">
      <c r="A2177" s="278">
        <v>120936</v>
      </c>
      <c r="B2177" s="279" t="s">
        <v>4373</v>
      </c>
      <c r="C2177" s="279" t="s">
        <v>1024</v>
      </c>
      <c r="D2177" s="279" t="s">
        <v>571</v>
      </c>
      <c r="E2177" s="279" t="s">
        <v>394</v>
      </c>
      <c r="F2177"/>
      <c r="H2177" s="279" t="s">
        <v>394</v>
      </c>
      <c r="I2177" s="279" t="s">
        <v>540</v>
      </c>
      <c r="J2177" s="279" t="s">
        <v>394</v>
      </c>
      <c r="K2177" s="279" t="s">
        <v>394</v>
      </c>
      <c r="L2177" s="279" t="s">
        <v>394</v>
      </c>
      <c r="M2177" s="279" t="s">
        <v>394</v>
      </c>
      <c r="N2177" s="279" t="s">
        <v>394</v>
      </c>
      <c r="O2177" s="279" t="s">
        <v>394</v>
      </c>
      <c r="P2177" s="315">
        <v>0</v>
      </c>
      <c r="Q2177" s="279" t="s">
        <v>394</v>
      </c>
      <c r="R2177" s="279" t="s">
        <v>394</v>
      </c>
      <c r="S2177" s="279" t="s">
        <v>394</v>
      </c>
      <c r="T2177" s="279" t="s">
        <v>394</v>
      </c>
      <c r="U2177" s="279" t="s">
        <v>394</v>
      </c>
      <c r="V2177" s="279" t="s">
        <v>394</v>
      </c>
      <c r="W2177" s="279" t="s">
        <v>394</v>
      </c>
      <c r="X2177" s="279" t="s">
        <v>394</v>
      </c>
      <c r="Y2177" s="281"/>
      <c r="Z2177" s="279" t="s">
        <v>394</v>
      </c>
      <c r="AA2177" s="279" t="s">
        <v>394</v>
      </c>
      <c r="AB2177" s="281"/>
      <c r="AC2177" s="279" t="s">
        <v>855</v>
      </c>
      <c r="AF2177" s="276" t="str">
        <f>IFERROR(VLOOKUP(A2177,'[1]قوائم الترجمة'!AC$2:AD$2397,1,0),"م")</f>
        <v>م</v>
      </c>
      <c r="AG2177" s="232"/>
      <c r="AH2177" s="233"/>
      <c r="AI2177" s="233"/>
      <c r="AJ2177" s="233"/>
      <c r="AL2177" s="267"/>
      <c r="AM2177" s="235"/>
      <c r="AO2177" s="236"/>
      <c r="AU2177" s="234"/>
    </row>
    <row r="2178" spans="1:47" ht="21" x14ac:dyDescent="0.4">
      <c r="A2178" s="278">
        <v>120937</v>
      </c>
      <c r="B2178" s="279" t="s">
        <v>4372</v>
      </c>
      <c r="C2178" s="279" t="s">
        <v>100</v>
      </c>
      <c r="D2178" s="279" t="s">
        <v>252</v>
      </c>
      <c r="E2178" s="279" t="s">
        <v>394</v>
      </c>
      <c r="F2178"/>
      <c r="H2178" s="279" t="s">
        <v>394</v>
      </c>
      <c r="I2178" s="279" t="s">
        <v>540</v>
      </c>
      <c r="J2178" s="279" t="s">
        <v>394</v>
      </c>
      <c r="K2178" s="279" t="s">
        <v>394</v>
      </c>
      <c r="L2178" s="279" t="s">
        <v>394</v>
      </c>
      <c r="M2178" s="279" t="s">
        <v>394</v>
      </c>
      <c r="N2178" s="279" t="s">
        <v>394</v>
      </c>
      <c r="O2178" s="279" t="s">
        <v>394</v>
      </c>
      <c r="P2178" s="315">
        <v>0</v>
      </c>
      <c r="Q2178" s="279" t="s">
        <v>394</v>
      </c>
      <c r="R2178" s="279" t="s">
        <v>394</v>
      </c>
      <c r="S2178" s="279" t="s">
        <v>394</v>
      </c>
      <c r="T2178" s="279" t="s">
        <v>394</v>
      </c>
      <c r="U2178" s="279" t="s">
        <v>394</v>
      </c>
      <c r="V2178" s="279" t="s">
        <v>394</v>
      </c>
      <c r="W2178" s="279" t="s">
        <v>394</v>
      </c>
      <c r="X2178" s="279" t="s">
        <v>394</v>
      </c>
      <c r="Y2178" s="281"/>
      <c r="Z2178" s="279" t="s">
        <v>394</v>
      </c>
      <c r="AA2178" s="279" t="s">
        <v>394</v>
      </c>
      <c r="AB2178" s="281"/>
      <c r="AC2178" s="279" t="s">
        <v>855</v>
      </c>
      <c r="AF2178" s="276" t="str">
        <f>IFERROR(VLOOKUP(A2178,'[1]قوائم الترجمة'!AC$2:AD$2397,1,0),"م")</f>
        <v>م</v>
      </c>
      <c r="AG2178" s="232"/>
      <c r="AH2178" s="233"/>
      <c r="AI2178" s="233"/>
      <c r="AJ2178" s="233"/>
      <c r="AL2178" s="267"/>
      <c r="AM2178" s="235"/>
      <c r="AU2178" s="234"/>
    </row>
    <row r="2179" spans="1:47" ht="21" x14ac:dyDescent="0.4">
      <c r="A2179" s="278">
        <v>120938</v>
      </c>
      <c r="B2179" s="279" t="s">
        <v>5702</v>
      </c>
      <c r="C2179" s="279" t="s">
        <v>187</v>
      </c>
      <c r="D2179" s="279" t="s">
        <v>331</v>
      </c>
      <c r="E2179" s="279" t="s">
        <v>394</v>
      </c>
      <c r="F2179"/>
      <c r="H2179" s="279" t="s">
        <v>394</v>
      </c>
      <c r="I2179" s="279" t="s">
        <v>540</v>
      </c>
      <c r="J2179" s="279" t="s">
        <v>394</v>
      </c>
      <c r="K2179" s="279" t="s">
        <v>394</v>
      </c>
      <c r="L2179" s="279" t="s">
        <v>394</v>
      </c>
      <c r="M2179" s="279" t="s">
        <v>394</v>
      </c>
      <c r="N2179" s="279" t="s">
        <v>394</v>
      </c>
      <c r="O2179" s="279" t="s">
        <v>394</v>
      </c>
      <c r="P2179" s="315">
        <v>0</v>
      </c>
      <c r="Q2179" s="279" t="s">
        <v>394</v>
      </c>
      <c r="R2179" s="279" t="s">
        <v>394</v>
      </c>
      <c r="S2179" s="279" t="s">
        <v>394</v>
      </c>
      <c r="T2179" s="279" t="s">
        <v>394</v>
      </c>
      <c r="U2179" s="279" t="s">
        <v>394</v>
      </c>
      <c r="V2179" s="279" t="s">
        <v>394</v>
      </c>
      <c r="W2179" s="279" t="s">
        <v>394</v>
      </c>
      <c r="X2179" s="279" t="s">
        <v>394</v>
      </c>
      <c r="Y2179" s="281"/>
      <c r="Z2179" s="279" t="s">
        <v>394</v>
      </c>
      <c r="AA2179" s="279" t="s">
        <v>394</v>
      </c>
      <c r="AB2179" s="281"/>
      <c r="AC2179" s="279" t="s">
        <v>855</v>
      </c>
      <c r="AF2179" s="276" t="str">
        <f>IFERROR(VLOOKUP(A2179,'[1]قوائم الترجمة'!AC$2:AD$2397,1,0),"م")</f>
        <v>م</v>
      </c>
      <c r="AG2179" s="232"/>
      <c r="AH2179" s="233"/>
      <c r="AI2179" s="233"/>
      <c r="AJ2179" s="233"/>
      <c r="AL2179" s="267"/>
      <c r="AM2179" s="235"/>
      <c r="AU2179" s="234"/>
    </row>
    <row r="2180" spans="1:47" ht="21" x14ac:dyDescent="0.4">
      <c r="A2180" s="278">
        <v>120939</v>
      </c>
      <c r="B2180" s="279" t="s">
        <v>4371</v>
      </c>
      <c r="C2180" s="279" t="s">
        <v>68</v>
      </c>
      <c r="D2180" s="279" t="s">
        <v>312</v>
      </c>
      <c r="E2180" s="279" t="s">
        <v>424</v>
      </c>
      <c r="F2180" s="315" t="s">
        <v>9352</v>
      </c>
      <c r="G2180" s="315" t="s">
        <v>402</v>
      </c>
      <c r="H2180" s="279" t="s">
        <v>425</v>
      </c>
      <c r="I2180" s="279" t="s">
        <v>67</v>
      </c>
      <c r="J2180" s="279" t="s">
        <v>403</v>
      </c>
      <c r="K2180" s="280">
        <v>2010</v>
      </c>
      <c r="L2180" s="279" t="s">
        <v>402</v>
      </c>
      <c r="M2180" s="279" t="s">
        <v>394</v>
      </c>
      <c r="N2180" s="279" t="s">
        <v>394</v>
      </c>
      <c r="O2180" s="279" t="s">
        <v>394</v>
      </c>
      <c r="P2180" s="315">
        <v>0</v>
      </c>
      <c r="Q2180" s="278"/>
      <c r="R2180" s="303"/>
      <c r="S2180" s="279" t="s">
        <v>394</v>
      </c>
      <c r="T2180" s="279" t="s">
        <v>394</v>
      </c>
      <c r="U2180" s="303"/>
      <c r="V2180" s="303"/>
      <c r="W2180" s="303"/>
      <c r="X2180" s="303"/>
      <c r="Z2180" s="303"/>
      <c r="AA2180" s="303"/>
      <c r="AC2180" s="279" t="s">
        <v>394</v>
      </c>
      <c r="AF2180" s="276">
        <f>IFERROR(VLOOKUP(A2180,'[1]قوائم الترجمة'!AC$2:AD$2397,1,0),"م")</f>
        <v>120939</v>
      </c>
      <c r="AG2180" s="232"/>
      <c r="AH2180" s="233"/>
      <c r="AI2180" s="233"/>
      <c r="AJ2180" s="233"/>
      <c r="AL2180" s="267"/>
      <c r="AM2180" s="235"/>
      <c r="AU2180" s="234"/>
    </row>
    <row r="2181" spans="1:47" ht="21" x14ac:dyDescent="0.4">
      <c r="A2181" s="278">
        <v>120940</v>
      </c>
      <c r="B2181" s="279" t="s">
        <v>4370</v>
      </c>
      <c r="C2181" s="279" t="s">
        <v>147</v>
      </c>
      <c r="D2181" s="279" t="s">
        <v>376</v>
      </c>
      <c r="E2181" s="279" t="s">
        <v>394</v>
      </c>
      <c r="F2181"/>
      <c r="H2181" s="279" t="s">
        <v>394</v>
      </c>
      <c r="I2181" s="279" t="s">
        <v>61</v>
      </c>
      <c r="J2181" s="279" t="s">
        <v>394</v>
      </c>
      <c r="K2181" s="279" t="s">
        <v>394</v>
      </c>
      <c r="L2181" s="279" t="s">
        <v>394</v>
      </c>
      <c r="M2181" s="279" t="s">
        <v>394</v>
      </c>
      <c r="N2181" s="279" t="s">
        <v>394</v>
      </c>
      <c r="O2181" s="279" t="s">
        <v>394</v>
      </c>
      <c r="P2181" s="315">
        <v>0</v>
      </c>
      <c r="Q2181" s="279" t="s">
        <v>394</v>
      </c>
      <c r="R2181" s="279" t="s">
        <v>394</v>
      </c>
      <c r="S2181" s="279" t="s">
        <v>394</v>
      </c>
      <c r="T2181" s="279" t="s">
        <v>394</v>
      </c>
      <c r="U2181" s="279" t="s">
        <v>394</v>
      </c>
      <c r="V2181" s="279" t="s">
        <v>394</v>
      </c>
      <c r="W2181" s="279" t="s">
        <v>394</v>
      </c>
      <c r="X2181" s="279" t="s">
        <v>394</v>
      </c>
      <c r="Y2181" s="281"/>
      <c r="Z2181" s="279" t="s">
        <v>394</v>
      </c>
      <c r="AA2181" s="279" t="s">
        <v>394</v>
      </c>
      <c r="AB2181" s="281"/>
      <c r="AC2181" s="279" t="s">
        <v>394</v>
      </c>
      <c r="AF2181" s="276" t="str">
        <f>IFERROR(VLOOKUP(A2181,'[1]قوائم الترجمة'!AC$2:AD$2397,1,0),"م")</f>
        <v>م</v>
      </c>
      <c r="AG2181" s="245"/>
      <c r="AH2181" s="246"/>
      <c r="AI2181" s="246"/>
      <c r="AJ2181" s="246"/>
      <c r="AL2181" s="267"/>
      <c r="AM2181" s="235"/>
      <c r="AO2181" s="248"/>
      <c r="AU2181" s="234"/>
    </row>
    <row r="2182" spans="1:47" ht="21" x14ac:dyDescent="0.4">
      <c r="A2182" s="278">
        <v>120941</v>
      </c>
      <c r="B2182" s="279" t="s">
        <v>5988</v>
      </c>
      <c r="C2182" s="279" t="s">
        <v>132</v>
      </c>
      <c r="D2182" s="279" t="s">
        <v>5989</v>
      </c>
      <c r="E2182" s="279" t="s">
        <v>394</v>
      </c>
      <c r="F2182"/>
      <c r="H2182" s="279" t="s">
        <v>394</v>
      </c>
      <c r="I2182" s="279" t="s">
        <v>540</v>
      </c>
      <c r="J2182" s="279" t="s">
        <v>394</v>
      </c>
      <c r="K2182" s="279" t="s">
        <v>394</v>
      </c>
      <c r="L2182" s="279" t="s">
        <v>394</v>
      </c>
      <c r="M2182" s="279" t="s">
        <v>394</v>
      </c>
      <c r="N2182" s="279" t="s">
        <v>394</v>
      </c>
      <c r="O2182" s="279" t="s">
        <v>394</v>
      </c>
      <c r="P2182" s="315">
        <v>0</v>
      </c>
      <c r="Q2182" s="279" t="s">
        <v>394</v>
      </c>
      <c r="R2182" s="279" t="s">
        <v>394</v>
      </c>
      <c r="S2182" s="279" t="s">
        <v>394</v>
      </c>
      <c r="T2182" s="279" t="s">
        <v>394</v>
      </c>
      <c r="U2182" s="279" t="s">
        <v>394</v>
      </c>
      <c r="V2182" s="279" t="s">
        <v>394</v>
      </c>
      <c r="W2182" s="279" t="s">
        <v>394</v>
      </c>
      <c r="X2182" s="279" t="s">
        <v>394</v>
      </c>
      <c r="Y2182" s="281"/>
      <c r="Z2182" s="279" t="s">
        <v>394</v>
      </c>
      <c r="AA2182" s="279" t="s">
        <v>394</v>
      </c>
      <c r="AB2182" s="281"/>
      <c r="AC2182" s="279" t="s">
        <v>855</v>
      </c>
      <c r="AF2182" s="276" t="str">
        <f>IFERROR(VLOOKUP(A2182,'[1]قوائم الترجمة'!AC$2:AD$2397,1,0),"م")</f>
        <v>م</v>
      </c>
      <c r="AG2182" s="232"/>
      <c r="AH2182" s="233"/>
      <c r="AI2182" s="233"/>
      <c r="AJ2182" s="233"/>
      <c r="AL2182" s="267"/>
      <c r="AM2182" s="235"/>
      <c r="AO2182" s="236"/>
      <c r="AU2182" s="234"/>
    </row>
    <row r="2183" spans="1:47" ht="21" x14ac:dyDescent="0.4">
      <c r="A2183" s="278">
        <v>120942</v>
      </c>
      <c r="B2183" s="279" t="s">
        <v>7987</v>
      </c>
      <c r="C2183" s="279" t="s">
        <v>204</v>
      </c>
      <c r="D2183" s="279" t="s">
        <v>261</v>
      </c>
      <c r="E2183" s="279" t="s">
        <v>394</v>
      </c>
      <c r="F2183"/>
      <c r="H2183" s="279" t="s">
        <v>394</v>
      </c>
      <c r="I2183" s="279" t="s">
        <v>539</v>
      </c>
      <c r="J2183" s="279" t="s">
        <v>394</v>
      </c>
      <c r="K2183" s="279" t="s">
        <v>394</v>
      </c>
      <c r="L2183" s="279" t="s">
        <v>394</v>
      </c>
      <c r="M2183" s="279" t="s">
        <v>394</v>
      </c>
      <c r="N2183" s="279" t="s">
        <v>394</v>
      </c>
      <c r="O2183" s="279" t="s">
        <v>394</v>
      </c>
      <c r="P2183" s="315">
        <v>0</v>
      </c>
      <c r="Q2183" s="279" t="s">
        <v>394</v>
      </c>
      <c r="R2183" s="279" t="s">
        <v>394</v>
      </c>
      <c r="S2183" s="279" t="s">
        <v>394</v>
      </c>
      <c r="T2183" s="279" t="s">
        <v>394</v>
      </c>
      <c r="U2183" s="279" t="s">
        <v>394</v>
      </c>
      <c r="V2183" s="279" t="s">
        <v>394</v>
      </c>
      <c r="W2183" s="279" t="s">
        <v>394</v>
      </c>
      <c r="X2183" s="279" t="s">
        <v>394</v>
      </c>
      <c r="Y2183" s="281"/>
      <c r="Z2183" s="279" t="s">
        <v>394</v>
      </c>
      <c r="AA2183" s="279" t="s">
        <v>394</v>
      </c>
      <c r="AB2183" s="281"/>
      <c r="AC2183" s="279" t="s">
        <v>855</v>
      </c>
      <c r="AF2183" s="276" t="str">
        <f>IFERROR(VLOOKUP(A2183,'[1]قوائم الترجمة'!AC$2:AD$2397,1,0),"م")</f>
        <v>م</v>
      </c>
      <c r="AG2183" s="232"/>
      <c r="AH2183" s="233"/>
      <c r="AI2183" s="233"/>
      <c r="AJ2183" s="233"/>
      <c r="AL2183" s="267"/>
      <c r="AM2183" s="235"/>
      <c r="AU2183" s="234"/>
    </row>
    <row r="2184" spans="1:47" ht="21" x14ac:dyDescent="0.4">
      <c r="A2184" s="275">
        <v>120943</v>
      </c>
      <c r="B2184" s="276" t="s">
        <v>4369</v>
      </c>
      <c r="C2184" s="276" t="s">
        <v>121</v>
      </c>
      <c r="D2184" s="276" t="s">
        <v>490</v>
      </c>
      <c r="E2184" s="276" t="s">
        <v>424</v>
      </c>
      <c r="F2184" s="317" t="s">
        <v>8532</v>
      </c>
      <c r="G2184" s="317" t="s">
        <v>8533</v>
      </c>
      <c r="H2184" s="276" t="s">
        <v>425</v>
      </c>
      <c r="I2184" s="276" t="s">
        <v>61</v>
      </c>
      <c r="J2184" s="276" t="s">
        <v>403</v>
      </c>
      <c r="K2184" s="277">
        <v>1996</v>
      </c>
      <c r="L2184" s="276" t="s">
        <v>410</v>
      </c>
      <c r="M2184" s="303"/>
      <c r="N2184" s="276" t="s">
        <v>394</v>
      </c>
      <c r="O2184" s="276" t="s">
        <v>394</v>
      </c>
      <c r="P2184" s="315">
        <v>0</v>
      </c>
      <c r="Q2184" s="303"/>
      <c r="R2184" s="276" t="s">
        <v>394</v>
      </c>
      <c r="S2184" s="276" t="s">
        <v>394</v>
      </c>
      <c r="T2184" s="303"/>
      <c r="U2184" s="303"/>
      <c r="V2184" s="303"/>
      <c r="W2184" s="303"/>
      <c r="X2184" s="303"/>
      <c r="Z2184" s="303"/>
      <c r="AA2184" s="303"/>
      <c r="AC2184" s="276" t="s">
        <v>394</v>
      </c>
      <c r="AF2184" s="276">
        <f>IFERROR(VLOOKUP(A2184,'[1]قوائم الترجمة'!AC$2:AD$2397,1,0),"م")</f>
        <v>120943</v>
      </c>
      <c r="AG2184" s="232"/>
      <c r="AH2184" s="233"/>
      <c r="AI2184" s="233"/>
      <c r="AJ2184" s="233"/>
      <c r="AL2184" s="267"/>
      <c r="AM2184" s="235"/>
      <c r="AO2184" s="236"/>
      <c r="AU2184" s="234"/>
    </row>
    <row r="2185" spans="1:47" ht="21" x14ac:dyDescent="0.4">
      <c r="A2185" s="278">
        <v>120944</v>
      </c>
      <c r="B2185" s="279" t="s">
        <v>4368</v>
      </c>
      <c r="C2185" s="279" t="s">
        <v>209</v>
      </c>
      <c r="D2185" s="279" t="s">
        <v>305</v>
      </c>
      <c r="E2185" s="279" t="s">
        <v>394</v>
      </c>
      <c r="F2185"/>
      <c r="H2185" s="279" t="s">
        <v>394</v>
      </c>
      <c r="I2185" s="279" t="s">
        <v>61</v>
      </c>
      <c r="J2185" s="279" t="s">
        <v>394</v>
      </c>
      <c r="K2185" s="279" t="s">
        <v>394</v>
      </c>
      <c r="L2185" s="279" t="s">
        <v>394</v>
      </c>
      <c r="M2185" s="279" t="s">
        <v>394</v>
      </c>
      <c r="N2185" s="279" t="s">
        <v>394</v>
      </c>
      <c r="O2185" s="279" t="s">
        <v>394</v>
      </c>
      <c r="P2185" s="315">
        <v>0</v>
      </c>
      <c r="Q2185" s="279" t="s">
        <v>394</v>
      </c>
      <c r="R2185" s="279" t="s">
        <v>394</v>
      </c>
      <c r="S2185" s="279" t="s">
        <v>394</v>
      </c>
      <c r="T2185" s="279" t="s">
        <v>394</v>
      </c>
      <c r="U2185" s="279" t="s">
        <v>394</v>
      </c>
      <c r="V2185" s="279" t="s">
        <v>394</v>
      </c>
      <c r="W2185" s="279" t="s">
        <v>394</v>
      </c>
      <c r="X2185" s="279" t="s">
        <v>394</v>
      </c>
      <c r="Y2185" s="281"/>
      <c r="Z2185" s="279" t="s">
        <v>394</v>
      </c>
      <c r="AA2185" s="279" t="s">
        <v>394</v>
      </c>
      <c r="AB2185" s="281"/>
      <c r="AC2185" s="279" t="s">
        <v>394</v>
      </c>
      <c r="AF2185" s="276" t="str">
        <f>IFERROR(VLOOKUP(A2185,'[1]قوائم الترجمة'!AC$2:AD$2397,1,0),"م")</f>
        <v>م</v>
      </c>
      <c r="AG2185" s="232"/>
      <c r="AH2185" s="233"/>
      <c r="AI2185" s="233"/>
      <c r="AJ2185" s="233"/>
      <c r="AL2185" s="267"/>
      <c r="AM2185" s="235"/>
      <c r="AU2185" s="234"/>
    </row>
    <row r="2186" spans="1:47" ht="21" x14ac:dyDescent="0.4">
      <c r="A2186" s="275">
        <v>120946</v>
      </c>
      <c r="B2186" s="276" t="s">
        <v>4367</v>
      </c>
      <c r="C2186" s="276" t="s">
        <v>161</v>
      </c>
      <c r="D2186" s="276" t="s">
        <v>305</v>
      </c>
      <c r="E2186" s="276" t="s">
        <v>5660</v>
      </c>
      <c r="F2186" s="317" t="s">
        <v>8534</v>
      </c>
      <c r="G2186" s="317" t="s">
        <v>402</v>
      </c>
      <c r="H2186" s="276" t="s">
        <v>425</v>
      </c>
      <c r="I2186" s="276" t="s">
        <v>538</v>
      </c>
      <c r="J2186" s="276" t="s">
        <v>8112</v>
      </c>
      <c r="K2186" s="277">
        <v>2014</v>
      </c>
      <c r="L2186" s="276" t="s">
        <v>404</v>
      </c>
      <c r="M2186" s="303"/>
      <c r="N2186" s="276" t="s">
        <v>8535</v>
      </c>
      <c r="O2186" s="276" t="s">
        <v>8409</v>
      </c>
      <c r="P2186" s="276">
        <v>20000</v>
      </c>
      <c r="Q2186" s="303"/>
      <c r="R2186" s="276" t="s">
        <v>394</v>
      </c>
      <c r="S2186" s="276"/>
      <c r="T2186" s="303"/>
      <c r="U2186" s="303"/>
      <c r="V2186" s="303"/>
      <c r="W2186" s="303"/>
      <c r="X2186" s="303"/>
      <c r="Z2186" s="303"/>
      <c r="AA2186" s="303"/>
      <c r="AC2186" s="276" t="s">
        <v>394</v>
      </c>
      <c r="AF2186" s="276">
        <f>IFERROR(VLOOKUP(A2186,'[1]قوائم الترجمة'!AC$2:AD$2397,1,0),"م")</f>
        <v>120946</v>
      </c>
      <c r="AG2186" s="232"/>
      <c r="AH2186" s="233"/>
      <c r="AI2186" s="233"/>
      <c r="AJ2186" s="233"/>
      <c r="AL2186" s="267"/>
      <c r="AM2186" s="235"/>
      <c r="AO2186" s="236"/>
      <c r="AU2186" s="234"/>
    </row>
    <row r="2187" spans="1:47" ht="21" x14ac:dyDescent="0.4">
      <c r="A2187" s="278">
        <v>120947</v>
      </c>
      <c r="B2187" s="279" t="s">
        <v>4366</v>
      </c>
      <c r="C2187" s="279" t="s">
        <v>97</v>
      </c>
      <c r="D2187" s="279" t="s">
        <v>1193</v>
      </c>
      <c r="E2187" s="279" t="s">
        <v>424</v>
      </c>
      <c r="F2187" s="315" t="s">
        <v>9353</v>
      </c>
      <c r="G2187" s="315" t="s">
        <v>8152</v>
      </c>
      <c r="H2187" s="279" t="s">
        <v>425</v>
      </c>
      <c r="I2187" s="279" t="s">
        <v>61</v>
      </c>
      <c r="J2187" s="279" t="s">
        <v>8112</v>
      </c>
      <c r="K2187" s="280">
        <v>2018</v>
      </c>
      <c r="L2187" s="279" t="s">
        <v>419</v>
      </c>
      <c r="M2187" s="279" t="s">
        <v>394</v>
      </c>
      <c r="N2187" s="279"/>
      <c r="O2187" s="279" t="s">
        <v>394</v>
      </c>
      <c r="P2187" s="315">
        <v>0</v>
      </c>
      <c r="Q2187" s="278"/>
      <c r="R2187" s="303"/>
      <c r="S2187" s="279" t="s">
        <v>394</v>
      </c>
      <c r="T2187" s="279" t="s">
        <v>394</v>
      </c>
      <c r="U2187" s="303"/>
      <c r="V2187" s="303"/>
      <c r="W2187" s="303"/>
      <c r="X2187" s="303"/>
      <c r="Z2187" s="303"/>
      <c r="AA2187" s="303"/>
      <c r="AC2187" s="279" t="s">
        <v>394</v>
      </c>
      <c r="AF2187" s="276">
        <f>IFERROR(VLOOKUP(A2187,'[1]قوائم الترجمة'!AC$2:AD$2397,1,0),"م")</f>
        <v>120947</v>
      </c>
      <c r="AG2187" s="232"/>
      <c r="AH2187" s="233"/>
      <c r="AI2187" s="233"/>
      <c r="AJ2187" s="233"/>
      <c r="AL2187" s="267"/>
      <c r="AM2187" s="235"/>
      <c r="AU2187" s="234"/>
    </row>
    <row r="2188" spans="1:47" ht="21" x14ac:dyDescent="0.4">
      <c r="A2188" s="278">
        <v>120951</v>
      </c>
      <c r="B2188" s="279" t="s">
        <v>4364</v>
      </c>
      <c r="C2188" s="279" t="s">
        <v>4365</v>
      </c>
      <c r="D2188" s="279" t="s">
        <v>252</v>
      </c>
      <c r="E2188" s="279" t="s">
        <v>394</v>
      </c>
      <c r="F2188"/>
      <c r="H2188" s="279" t="s">
        <v>394</v>
      </c>
      <c r="I2188" s="279" t="s">
        <v>540</v>
      </c>
      <c r="J2188" s="279" t="s">
        <v>394</v>
      </c>
      <c r="K2188" s="279" t="s">
        <v>394</v>
      </c>
      <c r="L2188" s="279" t="s">
        <v>394</v>
      </c>
      <c r="M2188" s="279" t="s">
        <v>394</v>
      </c>
      <c r="N2188" s="279" t="s">
        <v>394</v>
      </c>
      <c r="O2188" s="279" t="s">
        <v>394</v>
      </c>
      <c r="P2188" s="315">
        <v>0</v>
      </c>
      <c r="Q2188" s="279" t="s">
        <v>394</v>
      </c>
      <c r="R2188" s="279" t="s">
        <v>394</v>
      </c>
      <c r="S2188" s="279" t="s">
        <v>394</v>
      </c>
      <c r="T2188" s="279" t="s">
        <v>394</v>
      </c>
      <c r="U2188" s="279" t="s">
        <v>394</v>
      </c>
      <c r="V2188" s="279" t="s">
        <v>394</v>
      </c>
      <c r="W2188" s="279" t="s">
        <v>394</v>
      </c>
      <c r="X2188" s="279" t="s">
        <v>394</v>
      </c>
      <c r="Y2188" s="281"/>
      <c r="Z2188" s="279" t="s">
        <v>394</v>
      </c>
      <c r="AA2188" s="279" t="s">
        <v>394</v>
      </c>
      <c r="AB2188" s="281"/>
      <c r="AC2188" s="279" t="s">
        <v>855</v>
      </c>
      <c r="AF2188" s="276" t="str">
        <f>IFERROR(VLOOKUP(A2188,'[1]قوائم الترجمة'!AC$2:AD$2397,1,0),"م")</f>
        <v>م</v>
      </c>
      <c r="AG2188" s="232"/>
      <c r="AH2188" s="233"/>
      <c r="AI2188" s="233"/>
      <c r="AJ2188" s="233"/>
      <c r="AL2188" s="267"/>
      <c r="AM2188" s="235"/>
      <c r="AU2188" s="234"/>
    </row>
    <row r="2189" spans="1:47" ht="21" x14ac:dyDescent="0.4">
      <c r="A2189" s="278">
        <v>120953</v>
      </c>
      <c r="B2189" s="279" t="s">
        <v>4363</v>
      </c>
      <c r="C2189" s="279" t="s">
        <v>1167</v>
      </c>
      <c r="D2189" s="279" t="s">
        <v>294</v>
      </c>
      <c r="E2189" s="279" t="s">
        <v>394</v>
      </c>
      <c r="F2189"/>
      <c r="H2189" s="279" t="s">
        <v>394</v>
      </c>
      <c r="I2189" s="279" t="s">
        <v>539</v>
      </c>
      <c r="J2189" s="279" t="s">
        <v>394</v>
      </c>
      <c r="K2189" s="279" t="s">
        <v>394</v>
      </c>
      <c r="L2189" s="279" t="s">
        <v>394</v>
      </c>
      <c r="M2189" s="279" t="s">
        <v>394</v>
      </c>
      <c r="N2189" s="279" t="s">
        <v>394</v>
      </c>
      <c r="O2189" s="279" t="s">
        <v>394</v>
      </c>
      <c r="P2189" s="315">
        <v>0</v>
      </c>
      <c r="Q2189" s="279" t="s">
        <v>394</v>
      </c>
      <c r="R2189" s="279" t="s">
        <v>394</v>
      </c>
      <c r="S2189" s="279" t="s">
        <v>394</v>
      </c>
      <c r="T2189" s="279" t="s">
        <v>394</v>
      </c>
      <c r="U2189" s="279" t="s">
        <v>394</v>
      </c>
      <c r="V2189" s="279" t="s">
        <v>394</v>
      </c>
      <c r="W2189" s="279" t="s">
        <v>394</v>
      </c>
      <c r="X2189" s="279" t="s">
        <v>394</v>
      </c>
      <c r="Y2189" s="281"/>
      <c r="Z2189" s="279" t="s">
        <v>394</v>
      </c>
      <c r="AA2189" s="279" t="s">
        <v>394</v>
      </c>
      <c r="AB2189" s="281"/>
      <c r="AC2189" s="279" t="s">
        <v>855</v>
      </c>
      <c r="AF2189" s="276" t="str">
        <f>IFERROR(VLOOKUP(A2189,'[1]قوائم الترجمة'!AC$2:AD$2397,1,0),"م")</f>
        <v>م</v>
      </c>
      <c r="AG2189" s="232"/>
      <c r="AH2189" s="233"/>
      <c r="AI2189" s="233"/>
      <c r="AJ2189" s="233"/>
      <c r="AL2189" s="267"/>
      <c r="AM2189" s="235"/>
      <c r="AU2189" s="234"/>
    </row>
    <row r="2190" spans="1:47" ht="21" x14ac:dyDescent="0.4">
      <c r="A2190" s="278">
        <v>120954</v>
      </c>
      <c r="B2190" s="279" t="s">
        <v>4360</v>
      </c>
      <c r="C2190" s="279" t="s">
        <v>120</v>
      </c>
      <c r="D2190" s="279" t="s">
        <v>4361</v>
      </c>
      <c r="E2190" s="279" t="s">
        <v>394</v>
      </c>
      <c r="F2190"/>
      <c r="H2190" s="279" t="s">
        <v>394</v>
      </c>
      <c r="I2190" s="279" t="s">
        <v>61</v>
      </c>
      <c r="J2190" s="279" t="s">
        <v>394</v>
      </c>
      <c r="K2190" s="279" t="s">
        <v>394</v>
      </c>
      <c r="L2190" s="279" t="s">
        <v>394</v>
      </c>
      <c r="M2190" s="279" t="s">
        <v>394</v>
      </c>
      <c r="N2190" s="279" t="s">
        <v>394</v>
      </c>
      <c r="O2190" s="279" t="s">
        <v>394</v>
      </c>
      <c r="P2190" s="315">
        <v>0</v>
      </c>
      <c r="Q2190" s="279" t="s">
        <v>394</v>
      </c>
      <c r="R2190" s="279" t="s">
        <v>394</v>
      </c>
      <c r="S2190" s="279" t="s">
        <v>394</v>
      </c>
      <c r="T2190" s="279" t="s">
        <v>394</v>
      </c>
      <c r="U2190" s="279" t="s">
        <v>394</v>
      </c>
      <c r="V2190" s="279" t="s">
        <v>394</v>
      </c>
      <c r="W2190" s="279" t="s">
        <v>394</v>
      </c>
      <c r="X2190" s="279" t="s">
        <v>394</v>
      </c>
      <c r="Y2190" s="281"/>
      <c r="Z2190" s="279" t="s">
        <v>394</v>
      </c>
      <c r="AA2190" s="279" t="s">
        <v>394</v>
      </c>
      <c r="AB2190" s="281"/>
      <c r="AC2190" s="279" t="s">
        <v>394</v>
      </c>
      <c r="AF2190" s="276" t="str">
        <f>IFERROR(VLOOKUP(A2190,'[1]قوائم الترجمة'!AC$2:AD$2397,1,0),"م")</f>
        <v>م</v>
      </c>
      <c r="AG2190" s="232"/>
      <c r="AH2190" s="233"/>
      <c r="AI2190" s="233"/>
      <c r="AJ2190" s="233"/>
      <c r="AL2190" s="267"/>
      <c r="AM2190" s="235"/>
      <c r="AO2190" s="236"/>
      <c r="AU2190" s="234"/>
    </row>
    <row r="2191" spans="1:47" ht="21" x14ac:dyDescent="0.4">
      <c r="A2191" s="278">
        <v>120955</v>
      </c>
      <c r="B2191" s="279" t="s">
        <v>7259</v>
      </c>
      <c r="C2191" s="279" t="s">
        <v>1022</v>
      </c>
      <c r="D2191" s="279" t="s">
        <v>264</v>
      </c>
      <c r="E2191" s="279" t="s">
        <v>394</v>
      </c>
      <c r="F2191"/>
      <c r="H2191" s="279" t="s">
        <v>394</v>
      </c>
      <c r="I2191" s="279" t="s">
        <v>540</v>
      </c>
      <c r="J2191" s="279" t="s">
        <v>394</v>
      </c>
      <c r="K2191" s="279" t="s">
        <v>394</v>
      </c>
      <c r="L2191" s="279" t="s">
        <v>394</v>
      </c>
      <c r="M2191" s="279" t="s">
        <v>394</v>
      </c>
      <c r="N2191" s="279" t="s">
        <v>394</v>
      </c>
      <c r="O2191" s="279" t="s">
        <v>394</v>
      </c>
      <c r="P2191" s="315">
        <v>0</v>
      </c>
      <c r="Q2191" s="279" t="s">
        <v>394</v>
      </c>
      <c r="R2191" s="279" t="s">
        <v>394</v>
      </c>
      <c r="S2191" s="279" t="s">
        <v>394</v>
      </c>
      <c r="T2191" s="279" t="s">
        <v>394</v>
      </c>
      <c r="U2191" s="279" t="s">
        <v>394</v>
      </c>
      <c r="V2191" s="279" t="s">
        <v>394</v>
      </c>
      <c r="W2191" s="279" t="s">
        <v>394</v>
      </c>
      <c r="X2191" s="279" t="s">
        <v>394</v>
      </c>
      <c r="Y2191" s="281"/>
      <c r="Z2191" s="279" t="s">
        <v>394</v>
      </c>
      <c r="AA2191" s="279" t="s">
        <v>394</v>
      </c>
      <c r="AB2191" s="281"/>
      <c r="AC2191" s="279" t="s">
        <v>855</v>
      </c>
      <c r="AF2191" s="276" t="str">
        <f>IFERROR(VLOOKUP(A2191,'[1]قوائم الترجمة'!AC$2:AD$2397,1,0),"م")</f>
        <v>م</v>
      </c>
      <c r="AG2191" s="232"/>
      <c r="AH2191" s="233"/>
      <c r="AI2191" s="233"/>
      <c r="AJ2191" s="233"/>
      <c r="AL2191" s="267"/>
      <c r="AM2191" s="235"/>
      <c r="AU2191" s="234"/>
    </row>
    <row r="2192" spans="1:47" ht="21" x14ac:dyDescent="0.4">
      <c r="A2192" s="278">
        <v>120956</v>
      </c>
      <c r="B2192" s="279" t="s">
        <v>4357</v>
      </c>
      <c r="C2192" s="279" t="s">
        <v>4358</v>
      </c>
      <c r="D2192" s="279" t="s">
        <v>4359</v>
      </c>
      <c r="E2192" s="279" t="s">
        <v>423</v>
      </c>
      <c r="F2192" s="315" t="s">
        <v>9354</v>
      </c>
      <c r="G2192" s="315" t="s">
        <v>402</v>
      </c>
      <c r="H2192" s="279" t="s">
        <v>425</v>
      </c>
      <c r="I2192" s="279" t="s">
        <v>538</v>
      </c>
      <c r="J2192" s="279" t="s">
        <v>7215</v>
      </c>
      <c r="K2192" s="280">
        <v>0</v>
      </c>
      <c r="L2192" s="279" t="s">
        <v>7215</v>
      </c>
      <c r="M2192" s="279" t="s">
        <v>394</v>
      </c>
      <c r="N2192" s="279" t="s">
        <v>9028</v>
      </c>
      <c r="O2192" s="279" t="s">
        <v>8370</v>
      </c>
      <c r="P2192" s="279">
        <v>70000</v>
      </c>
      <c r="Q2192" s="278"/>
      <c r="R2192" s="303"/>
      <c r="S2192" s="279" t="s">
        <v>394</v>
      </c>
      <c r="T2192" s="279"/>
      <c r="U2192" s="303"/>
      <c r="V2192" s="303"/>
      <c r="W2192" s="303"/>
      <c r="X2192" s="303"/>
      <c r="Z2192" s="303"/>
      <c r="AA2192" s="303"/>
      <c r="AC2192" s="279" t="s">
        <v>855</v>
      </c>
      <c r="AF2192" s="276">
        <f>IFERROR(VLOOKUP(A2192,'[1]قوائم الترجمة'!AC$2:AD$2397,1,0),"م")</f>
        <v>120956</v>
      </c>
      <c r="AG2192" s="232"/>
      <c r="AH2192" s="233"/>
      <c r="AI2192" s="233"/>
      <c r="AJ2192" s="233"/>
      <c r="AL2192" s="267"/>
      <c r="AM2192" s="235"/>
      <c r="AO2192" s="236"/>
      <c r="AU2192" s="234"/>
    </row>
    <row r="2193" spans="1:47" ht="21" x14ac:dyDescent="0.4">
      <c r="A2193" s="278">
        <v>120957</v>
      </c>
      <c r="B2193" s="279" t="s">
        <v>6148</v>
      </c>
      <c r="C2193" s="279" t="s">
        <v>170</v>
      </c>
      <c r="D2193" s="279" t="s">
        <v>6149</v>
      </c>
      <c r="E2193" s="279" t="s">
        <v>394</v>
      </c>
      <c r="F2193"/>
      <c r="H2193" s="279" t="s">
        <v>394</v>
      </c>
      <c r="I2193" s="279" t="s">
        <v>540</v>
      </c>
      <c r="J2193" s="279" t="s">
        <v>394</v>
      </c>
      <c r="K2193" s="279" t="s">
        <v>394</v>
      </c>
      <c r="L2193" s="279" t="s">
        <v>394</v>
      </c>
      <c r="M2193" s="279" t="s">
        <v>394</v>
      </c>
      <c r="N2193" s="279" t="s">
        <v>394</v>
      </c>
      <c r="O2193" s="279" t="s">
        <v>394</v>
      </c>
      <c r="P2193" s="315">
        <v>0</v>
      </c>
      <c r="Q2193" s="279" t="s">
        <v>394</v>
      </c>
      <c r="R2193" s="279" t="s">
        <v>394</v>
      </c>
      <c r="S2193" s="279" t="s">
        <v>394</v>
      </c>
      <c r="T2193" s="279" t="s">
        <v>394</v>
      </c>
      <c r="U2193" s="279" t="s">
        <v>394</v>
      </c>
      <c r="V2193" s="279" t="s">
        <v>394</v>
      </c>
      <c r="W2193" s="279" t="s">
        <v>394</v>
      </c>
      <c r="X2193" s="279" t="s">
        <v>394</v>
      </c>
      <c r="Y2193" s="281"/>
      <c r="Z2193" s="279" t="s">
        <v>394</v>
      </c>
      <c r="AA2193" s="279" t="s">
        <v>394</v>
      </c>
      <c r="AB2193" s="281"/>
      <c r="AC2193" s="279" t="s">
        <v>855</v>
      </c>
      <c r="AF2193" s="276" t="str">
        <f>IFERROR(VLOOKUP(A2193,'[1]قوائم الترجمة'!AC$2:AD$2397,1,0),"م")</f>
        <v>م</v>
      </c>
      <c r="AG2193" s="232"/>
      <c r="AH2193" s="233"/>
      <c r="AI2193" s="233"/>
      <c r="AJ2193" s="233"/>
      <c r="AL2193" s="267"/>
      <c r="AM2193" s="235"/>
      <c r="AO2193" s="236"/>
      <c r="AU2193" s="234"/>
    </row>
    <row r="2194" spans="1:47" ht="21.6" x14ac:dyDescent="0.65">
      <c r="A2194" s="278">
        <v>120960</v>
      </c>
      <c r="B2194" s="279" t="s">
        <v>4356</v>
      </c>
      <c r="C2194" s="279" t="s">
        <v>136</v>
      </c>
      <c r="D2194" s="279" t="s">
        <v>301</v>
      </c>
      <c r="E2194" s="279" t="s">
        <v>394</v>
      </c>
      <c r="F2194"/>
      <c r="H2194" s="279" t="s">
        <v>394</v>
      </c>
      <c r="I2194" s="279" t="s">
        <v>538</v>
      </c>
      <c r="J2194" s="279" t="s">
        <v>394</v>
      </c>
      <c r="K2194" s="279" t="s">
        <v>394</v>
      </c>
      <c r="L2194" s="279" t="s">
        <v>394</v>
      </c>
      <c r="M2194" s="279" t="s">
        <v>394</v>
      </c>
      <c r="N2194" s="279" t="s">
        <v>394</v>
      </c>
      <c r="O2194" s="279" t="s">
        <v>394</v>
      </c>
      <c r="P2194" s="315">
        <v>0</v>
      </c>
      <c r="Q2194" s="279" t="s">
        <v>394</v>
      </c>
      <c r="R2194" s="279" t="s">
        <v>394</v>
      </c>
      <c r="S2194" s="279" t="s">
        <v>394</v>
      </c>
      <c r="T2194" s="279" t="s">
        <v>394</v>
      </c>
      <c r="U2194" s="279" t="s">
        <v>394</v>
      </c>
      <c r="V2194" s="279" t="s">
        <v>394</v>
      </c>
      <c r="W2194" s="279" t="s">
        <v>394</v>
      </c>
      <c r="X2194" s="279" t="s">
        <v>394</v>
      </c>
      <c r="Y2194" s="281"/>
      <c r="Z2194" s="279" t="s">
        <v>394</v>
      </c>
      <c r="AA2194" s="279" t="s">
        <v>394</v>
      </c>
      <c r="AB2194" s="281"/>
      <c r="AC2194" s="279" t="s">
        <v>394</v>
      </c>
      <c r="AF2194" s="276" t="str">
        <f>IFERROR(VLOOKUP(A2194,'[1]قوائم الترجمة'!AC$2:AD$2397,1,0),"م")</f>
        <v>م</v>
      </c>
      <c r="AG2194" s="242"/>
      <c r="AH2194" s="240"/>
      <c r="AI2194" s="240"/>
      <c r="AJ2194" s="240"/>
      <c r="AL2194" s="267"/>
      <c r="AM2194" s="235"/>
      <c r="AO2194" s="241"/>
      <c r="AU2194" s="234"/>
    </row>
    <row r="2195" spans="1:47" ht="21" x14ac:dyDescent="0.4">
      <c r="A2195" s="278">
        <v>120961</v>
      </c>
      <c r="B2195" s="279" t="s">
        <v>6839</v>
      </c>
      <c r="C2195" s="279" t="s">
        <v>950</v>
      </c>
      <c r="D2195" s="279" t="s">
        <v>659</v>
      </c>
      <c r="E2195" s="279" t="s">
        <v>394</v>
      </c>
      <c r="F2195"/>
      <c r="H2195" s="279" t="s">
        <v>394</v>
      </c>
      <c r="I2195" s="279" t="s">
        <v>540</v>
      </c>
      <c r="J2195" s="279" t="s">
        <v>394</v>
      </c>
      <c r="K2195" s="279" t="s">
        <v>394</v>
      </c>
      <c r="L2195" s="279" t="s">
        <v>394</v>
      </c>
      <c r="M2195" s="279" t="s">
        <v>394</v>
      </c>
      <c r="N2195" s="279" t="s">
        <v>394</v>
      </c>
      <c r="O2195" s="279" t="s">
        <v>394</v>
      </c>
      <c r="P2195" s="315">
        <v>0</v>
      </c>
      <c r="Q2195" s="279" t="s">
        <v>394</v>
      </c>
      <c r="R2195" s="279" t="s">
        <v>394</v>
      </c>
      <c r="S2195" s="279" t="s">
        <v>394</v>
      </c>
      <c r="T2195" s="279" t="s">
        <v>394</v>
      </c>
      <c r="U2195" s="279" t="s">
        <v>394</v>
      </c>
      <c r="V2195" s="279" t="s">
        <v>394</v>
      </c>
      <c r="W2195" s="279" t="s">
        <v>394</v>
      </c>
      <c r="X2195" s="279" t="s">
        <v>394</v>
      </c>
      <c r="Y2195" s="281"/>
      <c r="Z2195" s="279" t="s">
        <v>394</v>
      </c>
      <c r="AA2195" s="279" t="s">
        <v>394</v>
      </c>
      <c r="AB2195" s="281"/>
      <c r="AC2195" s="279" t="s">
        <v>855</v>
      </c>
      <c r="AF2195" s="276" t="str">
        <f>IFERROR(VLOOKUP(A2195,'[1]قوائم الترجمة'!AC$2:AD$2397,1,0),"م")</f>
        <v>م</v>
      </c>
      <c r="AG2195" s="232"/>
      <c r="AH2195" s="233"/>
      <c r="AI2195" s="233"/>
      <c r="AJ2195" s="233"/>
      <c r="AL2195" s="267"/>
      <c r="AM2195" s="235"/>
      <c r="AO2195" s="236"/>
      <c r="AU2195" s="234"/>
    </row>
    <row r="2196" spans="1:47" ht="21" x14ac:dyDescent="0.4">
      <c r="A2196" s="275">
        <v>120962</v>
      </c>
      <c r="B2196" s="276" t="s">
        <v>4355</v>
      </c>
      <c r="C2196" s="276" t="s">
        <v>79</v>
      </c>
      <c r="D2196" s="276" t="s">
        <v>1083</v>
      </c>
      <c r="E2196" s="276" t="s">
        <v>5660</v>
      </c>
      <c r="F2196" s="317" t="s">
        <v>8482</v>
      </c>
      <c r="G2196" s="317" t="s">
        <v>402</v>
      </c>
      <c r="H2196" s="276" t="s">
        <v>425</v>
      </c>
      <c r="I2196" s="276" t="s">
        <v>61</v>
      </c>
      <c r="J2196" s="276" t="s">
        <v>7215</v>
      </c>
      <c r="K2196" s="277">
        <v>0</v>
      </c>
      <c r="L2196" s="276" t="s">
        <v>7215</v>
      </c>
      <c r="M2196" s="303"/>
      <c r="N2196" s="276" t="s">
        <v>8536</v>
      </c>
      <c r="O2196" s="276" t="s">
        <v>8388</v>
      </c>
      <c r="P2196" s="276">
        <v>85000</v>
      </c>
      <c r="Q2196" s="303"/>
      <c r="R2196" s="276" t="s">
        <v>394</v>
      </c>
      <c r="S2196" s="276"/>
      <c r="T2196" s="303"/>
      <c r="U2196" s="303"/>
      <c r="V2196" s="303"/>
      <c r="W2196" s="303"/>
      <c r="X2196" s="303"/>
      <c r="Z2196" s="303"/>
      <c r="AA2196" s="303"/>
      <c r="AC2196" s="276" t="s">
        <v>394</v>
      </c>
      <c r="AF2196" s="276">
        <f>IFERROR(VLOOKUP(A2196,'[1]قوائم الترجمة'!AC$2:AD$2397,1,0),"م")</f>
        <v>120962</v>
      </c>
      <c r="AG2196" s="232"/>
      <c r="AH2196" s="233"/>
      <c r="AI2196" s="233"/>
      <c r="AJ2196" s="233"/>
      <c r="AL2196" s="267"/>
      <c r="AM2196" s="235"/>
      <c r="AO2196" s="236"/>
      <c r="AU2196" s="234"/>
    </row>
    <row r="2197" spans="1:47" ht="21" x14ac:dyDescent="0.4">
      <c r="A2197" s="278">
        <v>120964</v>
      </c>
      <c r="B2197" s="279" t="s">
        <v>7724</v>
      </c>
      <c r="C2197" s="279" t="s">
        <v>464</v>
      </c>
      <c r="D2197" s="279" t="s">
        <v>331</v>
      </c>
      <c r="E2197" s="279" t="s">
        <v>394</v>
      </c>
      <c r="F2197"/>
      <c r="H2197" s="279" t="s">
        <v>394</v>
      </c>
      <c r="I2197" s="279" t="s">
        <v>540</v>
      </c>
      <c r="J2197" s="279" t="s">
        <v>394</v>
      </c>
      <c r="K2197" s="279" t="s">
        <v>394</v>
      </c>
      <c r="L2197" s="279" t="s">
        <v>394</v>
      </c>
      <c r="M2197" s="279" t="s">
        <v>394</v>
      </c>
      <c r="N2197" s="279" t="s">
        <v>394</v>
      </c>
      <c r="O2197" s="279" t="s">
        <v>394</v>
      </c>
      <c r="P2197" s="315">
        <v>0</v>
      </c>
      <c r="Q2197" s="279" t="s">
        <v>394</v>
      </c>
      <c r="R2197" s="279" t="s">
        <v>394</v>
      </c>
      <c r="S2197" s="279" t="s">
        <v>394</v>
      </c>
      <c r="T2197" s="279" t="s">
        <v>394</v>
      </c>
      <c r="U2197" s="279" t="s">
        <v>394</v>
      </c>
      <c r="V2197" s="279" t="s">
        <v>394</v>
      </c>
      <c r="W2197" s="279" t="s">
        <v>394</v>
      </c>
      <c r="X2197" s="279" t="s">
        <v>394</v>
      </c>
      <c r="Y2197" s="281"/>
      <c r="Z2197" s="279" t="s">
        <v>394</v>
      </c>
      <c r="AA2197" s="279" t="s">
        <v>394</v>
      </c>
      <c r="AB2197" s="281"/>
      <c r="AC2197" s="279" t="s">
        <v>855</v>
      </c>
      <c r="AF2197" s="276" t="str">
        <f>IFERROR(VLOOKUP(A2197,'[1]قوائم الترجمة'!AC$2:AD$2397,1,0),"م")</f>
        <v>م</v>
      </c>
      <c r="AG2197" s="232"/>
      <c r="AH2197" s="233"/>
      <c r="AI2197" s="233"/>
      <c r="AJ2197" s="233"/>
      <c r="AL2197" s="267"/>
      <c r="AM2197" s="235"/>
      <c r="AU2197" s="234"/>
    </row>
    <row r="2198" spans="1:47" ht="21" x14ac:dyDescent="0.4">
      <c r="A2198" s="278">
        <v>120965</v>
      </c>
      <c r="B2198" s="279" t="s">
        <v>4354</v>
      </c>
      <c r="C2198" s="279" t="s">
        <v>65</v>
      </c>
      <c r="D2198" s="279" t="s">
        <v>1246</v>
      </c>
      <c r="E2198" s="279" t="s">
        <v>5660</v>
      </c>
      <c r="F2198" s="315" t="s">
        <v>8760</v>
      </c>
      <c r="G2198" s="315" t="s">
        <v>402</v>
      </c>
      <c r="H2198" s="279" t="s">
        <v>425</v>
      </c>
      <c r="I2198" s="279" t="s">
        <v>538</v>
      </c>
      <c r="J2198" s="279" t="s">
        <v>403</v>
      </c>
      <c r="K2198" s="280">
        <v>2018</v>
      </c>
      <c r="L2198" s="279" t="s">
        <v>402</v>
      </c>
      <c r="M2198" s="279" t="s">
        <v>394</v>
      </c>
      <c r="N2198" s="279" t="s">
        <v>394</v>
      </c>
      <c r="O2198" s="279" t="s">
        <v>394</v>
      </c>
      <c r="P2198" s="315">
        <v>0</v>
      </c>
      <c r="Q2198" s="278"/>
      <c r="R2198" s="303"/>
      <c r="S2198" s="279" t="s">
        <v>394</v>
      </c>
      <c r="T2198" s="279" t="s">
        <v>394</v>
      </c>
      <c r="U2198" s="303"/>
      <c r="V2198" s="303"/>
      <c r="W2198" s="303"/>
      <c r="X2198" s="303"/>
      <c r="Z2198" s="303"/>
      <c r="AA2198" s="303"/>
      <c r="AC2198" s="279" t="s">
        <v>394</v>
      </c>
      <c r="AF2198" s="276">
        <f>IFERROR(VLOOKUP(A2198,'[1]قوائم الترجمة'!AC$2:AD$2397,1,0),"م")</f>
        <v>120965</v>
      </c>
      <c r="AG2198" s="232"/>
      <c r="AH2198" s="233"/>
      <c r="AI2198" s="233"/>
      <c r="AJ2198" s="233"/>
      <c r="AL2198" s="267"/>
      <c r="AM2198" s="235"/>
      <c r="AO2198" s="236"/>
      <c r="AU2198" s="234"/>
    </row>
    <row r="2199" spans="1:47" ht="21" x14ac:dyDescent="0.4">
      <c r="A2199" s="278">
        <v>120966</v>
      </c>
      <c r="B2199" s="279" t="s">
        <v>4353</v>
      </c>
      <c r="C2199" s="279" t="s">
        <v>737</v>
      </c>
      <c r="D2199" s="279" t="s">
        <v>371</v>
      </c>
      <c r="E2199" s="279" t="s">
        <v>5660</v>
      </c>
      <c r="F2199" s="315" t="s">
        <v>9355</v>
      </c>
      <c r="G2199" s="315" t="s">
        <v>8155</v>
      </c>
      <c r="H2199" s="279" t="s">
        <v>425</v>
      </c>
      <c r="I2199" s="279" t="s">
        <v>538</v>
      </c>
      <c r="J2199" s="279" t="s">
        <v>403</v>
      </c>
      <c r="K2199" s="280">
        <v>2017</v>
      </c>
      <c r="L2199" s="279" t="s">
        <v>404</v>
      </c>
      <c r="M2199" s="279" t="s">
        <v>394</v>
      </c>
      <c r="N2199" s="279" t="s">
        <v>394</v>
      </c>
      <c r="O2199" s="279" t="s">
        <v>394</v>
      </c>
      <c r="P2199" s="315">
        <v>0</v>
      </c>
      <c r="Q2199" s="278"/>
      <c r="R2199" s="303"/>
      <c r="S2199" s="279" t="s">
        <v>394</v>
      </c>
      <c r="T2199" s="279" t="s">
        <v>394</v>
      </c>
      <c r="U2199" s="303"/>
      <c r="V2199" s="303"/>
      <c r="W2199" s="303"/>
      <c r="X2199" s="303"/>
      <c r="Z2199" s="303"/>
      <c r="AA2199" s="303"/>
      <c r="AC2199" s="279" t="s">
        <v>394</v>
      </c>
      <c r="AF2199" s="276">
        <f>IFERROR(VLOOKUP(A2199,'[1]قوائم الترجمة'!AC$2:AD$2397,1,0),"م")</f>
        <v>120966</v>
      </c>
      <c r="AG2199" s="232"/>
      <c r="AH2199" s="233"/>
      <c r="AI2199" s="233"/>
      <c r="AJ2199" s="233"/>
      <c r="AL2199" s="267"/>
      <c r="AM2199" s="235"/>
      <c r="AO2199" s="236"/>
      <c r="AU2199" s="234"/>
    </row>
    <row r="2200" spans="1:47" ht="21" x14ac:dyDescent="0.4">
      <c r="A2200" s="278">
        <v>120970</v>
      </c>
      <c r="B2200" s="279" t="s">
        <v>4352</v>
      </c>
      <c r="C2200" s="279" t="s">
        <v>649</v>
      </c>
      <c r="D2200" s="279" t="s">
        <v>597</v>
      </c>
      <c r="E2200" s="279" t="s">
        <v>423</v>
      </c>
      <c r="F2200" s="315" t="s">
        <v>9356</v>
      </c>
      <c r="G2200" s="315" t="s">
        <v>402</v>
      </c>
      <c r="H2200" s="279" t="s">
        <v>425</v>
      </c>
      <c r="I2200" s="279" t="s">
        <v>540</v>
      </c>
      <c r="J2200" s="279" t="s">
        <v>403</v>
      </c>
      <c r="K2200" s="280">
        <v>2016</v>
      </c>
      <c r="L2200" s="279" t="s">
        <v>402</v>
      </c>
      <c r="M2200" s="279" t="s">
        <v>394</v>
      </c>
      <c r="N2200" s="279" t="s">
        <v>8958</v>
      </c>
      <c r="O2200" s="279" t="s">
        <v>8447</v>
      </c>
      <c r="P2200" s="279">
        <v>30000</v>
      </c>
      <c r="Q2200" s="278"/>
      <c r="R2200" s="303"/>
      <c r="S2200" s="279" t="s">
        <v>394</v>
      </c>
      <c r="T2200" s="279"/>
      <c r="U2200" s="303"/>
      <c r="V2200" s="303"/>
      <c r="W2200" s="303"/>
      <c r="X2200" s="303"/>
      <c r="Z2200" s="303"/>
      <c r="AA2200" s="303"/>
      <c r="AC2200" s="279" t="s">
        <v>394</v>
      </c>
      <c r="AF2200" s="276">
        <f>IFERROR(VLOOKUP(A2200,'[1]قوائم الترجمة'!AC$2:AD$2397,1,0),"م")</f>
        <v>120970</v>
      </c>
      <c r="AG2200" s="232"/>
      <c r="AH2200" s="233"/>
      <c r="AI2200" s="233"/>
      <c r="AJ2200" s="233"/>
      <c r="AL2200" s="267"/>
      <c r="AM2200" s="235"/>
      <c r="AO2200" s="236"/>
      <c r="AU2200" s="234"/>
    </row>
    <row r="2201" spans="1:47" ht="21" x14ac:dyDescent="0.4">
      <c r="A2201" s="278">
        <v>120971</v>
      </c>
      <c r="B2201" s="279" t="s">
        <v>4351</v>
      </c>
      <c r="C2201" s="279" t="s">
        <v>68</v>
      </c>
      <c r="D2201" s="279" t="s">
        <v>246</v>
      </c>
      <c r="E2201" s="279" t="s">
        <v>394</v>
      </c>
      <c r="F2201"/>
      <c r="H2201" s="279" t="s">
        <v>394</v>
      </c>
      <c r="I2201" s="279" t="s">
        <v>540</v>
      </c>
      <c r="J2201" s="279" t="s">
        <v>394</v>
      </c>
      <c r="K2201" s="279" t="s">
        <v>394</v>
      </c>
      <c r="L2201" s="279" t="s">
        <v>394</v>
      </c>
      <c r="M2201" s="279" t="s">
        <v>394</v>
      </c>
      <c r="N2201" s="279" t="s">
        <v>394</v>
      </c>
      <c r="O2201" s="279" t="s">
        <v>394</v>
      </c>
      <c r="P2201" s="315">
        <v>0</v>
      </c>
      <c r="Q2201" s="279" t="s">
        <v>394</v>
      </c>
      <c r="R2201" s="279" t="s">
        <v>394</v>
      </c>
      <c r="S2201" s="279" t="s">
        <v>394</v>
      </c>
      <c r="T2201" s="279" t="s">
        <v>394</v>
      </c>
      <c r="U2201" s="279" t="s">
        <v>394</v>
      </c>
      <c r="V2201" s="279" t="s">
        <v>394</v>
      </c>
      <c r="W2201" s="279" t="s">
        <v>394</v>
      </c>
      <c r="X2201" s="279" t="s">
        <v>394</v>
      </c>
      <c r="Y2201" s="281"/>
      <c r="Z2201" s="279" t="s">
        <v>394</v>
      </c>
      <c r="AA2201" s="279" t="s">
        <v>394</v>
      </c>
      <c r="AB2201" s="281"/>
      <c r="AC2201" s="279" t="s">
        <v>855</v>
      </c>
      <c r="AF2201" s="276" t="str">
        <f>IFERROR(VLOOKUP(A2201,'[1]قوائم الترجمة'!AC$2:AD$2397,1,0),"م")</f>
        <v>م</v>
      </c>
      <c r="AG2201" s="232"/>
      <c r="AH2201" s="233"/>
      <c r="AI2201" s="233"/>
      <c r="AJ2201" s="233"/>
      <c r="AL2201" s="267"/>
      <c r="AM2201" s="235"/>
      <c r="AO2201" s="236"/>
      <c r="AU2201" s="234"/>
    </row>
    <row r="2202" spans="1:47" ht="21" x14ac:dyDescent="0.4">
      <c r="A2202" s="278">
        <v>120973</v>
      </c>
      <c r="B2202" s="279" t="s">
        <v>4350</v>
      </c>
      <c r="C2202" s="279" t="s">
        <v>93</v>
      </c>
      <c r="D2202" s="279" t="s">
        <v>359</v>
      </c>
      <c r="E2202" s="279" t="s">
        <v>394</v>
      </c>
      <c r="F2202"/>
      <c r="H2202" s="279" t="s">
        <v>394</v>
      </c>
      <c r="I2202" s="279" t="s">
        <v>538</v>
      </c>
      <c r="J2202" s="279" t="s">
        <v>394</v>
      </c>
      <c r="K2202" s="279" t="s">
        <v>394</v>
      </c>
      <c r="L2202" s="279" t="s">
        <v>394</v>
      </c>
      <c r="M2202" s="279" t="s">
        <v>394</v>
      </c>
      <c r="N2202" s="279" t="s">
        <v>394</v>
      </c>
      <c r="O2202" s="279" t="s">
        <v>394</v>
      </c>
      <c r="P2202" s="315">
        <v>0</v>
      </c>
      <c r="Q2202" s="279" t="s">
        <v>394</v>
      </c>
      <c r="R2202" s="279" t="s">
        <v>394</v>
      </c>
      <c r="S2202" s="279" t="s">
        <v>394</v>
      </c>
      <c r="T2202" s="279" t="s">
        <v>394</v>
      </c>
      <c r="U2202" s="279" t="s">
        <v>394</v>
      </c>
      <c r="V2202" s="279" t="s">
        <v>394</v>
      </c>
      <c r="W2202" s="279" t="s">
        <v>394</v>
      </c>
      <c r="X2202" s="279" t="s">
        <v>394</v>
      </c>
      <c r="Y2202" s="281"/>
      <c r="Z2202" s="279" t="s">
        <v>394</v>
      </c>
      <c r="AA2202" s="279" t="s">
        <v>394</v>
      </c>
      <c r="AB2202" s="281"/>
      <c r="AC2202" s="279" t="s">
        <v>855</v>
      </c>
      <c r="AF2202" s="276" t="str">
        <f>IFERROR(VLOOKUP(A2202,'[1]قوائم الترجمة'!AC$2:AD$2397,1,0),"م")</f>
        <v>م</v>
      </c>
      <c r="AG2202" s="232"/>
      <c r="AH2202" s="233"/>
      <c r="AI2202" s="233"/>
      <c r="AJ2202" s="233"/>
      <c r="AL2202" s="267"/>
      <c r="AM2202" s="235"/>
      <c r="AO2202" s="236"/>
      <c r="AU2202" s="234"/>
    </row>
    <row r="2203" spans="1:47" ht="21" x14ac:dyDescent="0.4">
      <c r="A2203" s="278">
        <v>120974</v>
      </c>
      <c r="B2203" s="279" t="s">
        <v>4349</v>
      </c>
      <c r="C2203" s="279" t="s">
        <v>135</v>
      </c>
      <c r="D2203" s="279" t="s">
        <v>386</v>
      </c>
      <c r="E2203" s="279" t="s">
        <v>394</v>
      </c>
      <c r="F2203"/>
      <c r="H2203" s="279" t="s">
        <v>394</v>
      </c>
      <c r="I2203" s="279" t="s">
        <v>538</v>
      </c>
      <c r="J2203" s="279" t="s">
        <v>394</v>
      </c>
      <c r="K2203" s="279" t="s">
        <v>394</v>
      </c>
      <c r="L2203" s="279" t="s">
        <v>394</v>
      </c>
      <c r="M2203" s="279" t="s">
        <v>394</v>
      </c>
      <c r="N2203" s="279" t="s">
        <v>394</v>
      </c>
      <c r="O2203" s="279" t="s">
        <v>394</v>
      </c>
      <c r="P2203" s="315">
        <v>0</v>
      </c>
      <c r="Q2203" s="279" t="s">
        <v>394</v>
      </c>
      <c r="R2203" s="279" t="s">
        <v>394</v>
      </c>
      <c r="S2203" s="279" t="s">
        <v>394</v>
      </c>
      <c r="T2203" s="279" t="s">
        <v>394</v>
      </c>
      <c r="U2203" s="279" t="s">
        <v>394</v>
      </c>
      <c r="V2203" s="279" t="s">
        <v>394</v>
      </c>
      <c r="W2203" s="279" t="s">
        <v>394</v>
      </c>
      <c r="X2203" s="279" t="s">
        <v>394</v>
      </c>
      <c r="Y2203" s="281"/>
      <c r="Z2203" s="279" t="s">
        <v>394</v>
      </c>
      <c r="AA2203" s="279" t="s">
        <v>394</v>
      </c>
      <c r="AB2203" s="281"/>
      <c r="AC2203" s="279" t="s">
        <v>394</v>
      </c>
      <c r="AF2203" s="276" t="str">
        <f>IFERROR(VLOOKUP(A2203,'[1]قوائم الترجمة'!AC$2:AD$2397,1,0),"م")</f>
        <v>م</v>
      </c>
      <c r="AG2203" s="232"/>
      <c r="AH2203" s="233"/>
      <c r="AI2203" s="233"/>
      <c r="AJ2203" s="233"/>
      <c r="AL2203" s="267"/>
      <c r="AM2203" s="235"/>
      <c r="AO2203" s="236"/>
      <c r="AU2203" s="234"/>
    </row>
    <row r="2204" spans="1:47" ht="21" x14ac:dyDescent="0.4">
      <c r="A2204" s="278">
        <v>120976</v>
      </c>
      <c r="B2204" s="279" t="s">
        <v>4348</v>
      </c>
      <c r="C2204" s="279" t="s">
        <v>112</v>
      </c>
      <c r="D2204" s="279" t="s">
        <v>119</v>
      </c>
      <c r="E2204" s="279" t="s">
        <v>394</v>
      </c>
      <c r="F2204"/>
      <c r="H2204" s="279" t="s">
        <v>394</v>
      </c>
      <c r="I2204" s="279" t="s">
        <v>540</v>
      </c>
      <c r="J2204" s="279" t="s">
        <v>394</v>
      </c>
      <c r="K2204" s="279" t="s">
        <v>394</v>
      </c>
      <c r="L2204" s="279" t="s">
        <v>394</v>
      </c>
      <c r="M2204" s="279" t="s">
        <v>394</v>
      </c>
      <c r="N2204" s="279" t="s">
        <v>394</v>
      </c>
      <c r="O2204" s="279" t="s">
        <v>394</v>
      </c>
      <c r="P2204" s="315">
        <v>0</v>
      </c>
      <c r="Q2204" s="279" t="s">
        <v>394</v>
      </c>
      <c r="R2204" s="279" t="s">
        <v>394</v>
      </c>
      <c r="S2204" s="279" t="s">
        <v>394</v>
      </c>
      <c r="T2204" s="279" t="s">
        <v>394</v>
      </c>
      <c r="U2204" s="279" t="s">
        <v>394</v>
      </c>
      <c r="V2204" s="279" t="s">
        <v>394</v>
      </c>
      <c r="W2204" s="279" t="s">
        <v>394</v>
      </c>
      <c r="X2204" s="279" t="s">
        <v>394</v>
      </c>
      <c r="Y2204" s="281"/>
      <c r="Z2204" s="279" t="s">
        <v>394</v>
      </c>
      <c r="AA2204" s="279" t="s">
        <v>394</v>
      </c>
      <c r="AB2204" s="281"/>
      <c r="AC2204" s="279" t="s">
        <v>855</v>
      </c>
      <c r="AF2204" s="276" t="str">
        <f>IFERROR(VLOOKUP(A2204,'[1]قوائم الترجمة'!AC$2:AD$2397,1,0),"م")</f>
        <v>م</v>
      </c>
      <c r="AG2204" s="232"/>
      <c r="AH2204" s="233"/>
      <c r="AI2204" s="233"/>
      <c r="AJ2204" s="233"/>
      <c r="AL2204" s="267"/>
      <c r="AM2204" s="235"/>
      <c r="AO2204" s="236"/>
      <c r="AU2204" s="234"/>
    </row>
    <row r="2205" spans="1:47" ht="21" x14ac:dyDescent="0.4">
      <c r="A2205" s="278">
        <v>120978</v>
      </c>
      <c r="B2205" s="279" t="s">
        <v>4347</v>
      </c>
      <c r="C2205" s="279" t="s">
        <v>87</v>
      </c>
      <c r="D2205" s="279" t="s">
        <v>676</v>
      </c>
      <c r="E2205" s="279" t="s">
        <v>394</v>
      </c>
      <c r="F2205"/>
      <c r="H2205" s="279" t="s">
        <v>394</v>
      </c>
      <c r="I2205" s="279" t="s">
        <v>538</v>
      </c>
      <c r="J2205" s="279" t="s">
        <v>394</v>
      </c>
      <c r="K2205" s="279" t="s">
        <v>394</v>
      </c>
      <c r="L2205" s="279" t="s">
        <v>394</v>
      </c>
      <c r="M2205" s="279" t="s">
        <v>394</v>
      </c>
      <c r="N2205" s="279" t="s">
        <v>394</v>
      </c>
      <c r="O2205" s="279" t="s">
        <v>394</v>
      </c>
      <c r="P2205" s="315">
        <v>0</v>
      </c>
      <c r="Q2205" s="279" t="s">
        <v>394</v>
      </c>
      <c r="R2205" s="279" t="s">
        <v>394</v>
      </c>
      <c r="S2205" s="279" t="s">
        <v>394</v>
      </c>
      <c r="T2205" s="279" t="s">
        <v>394</v>
      </c>
      <c r="U2205" s="279" t="s">
        <v>394</v>
      </c>
      <c r="V2205" s="279" t="s">
        <v>394</v>
      </c>
      <c r="W2205" s="279" t="s">
        <v>394</v>
      </c>
      <c r="X2205" s="279" t="s">
        <v>394</v>
      </c>
      <c r="Y2205" s="281"/>
      <c r="Z2205" s="279" t="s">
        <v>394</v>
      </c>
      <c r="AA2205" s="279" t="s">
        <v>394</v>
      </c>
      <c r="AB2205" s="281"/>
      <c r="AC2205" s="279" t="s">
        <v>394</v>
      </c>
      <c r="AF2205" s="276" t="str">
        <f>IFERROR(VLOOKUP(A2205,'[1]قوائم الترجمة'!AC$2:AD$2397,1,0),"م")</f>
        <v>م</v>
      </c>
      <c r="AG2205" s="232"/>
      <c r="AH2205" s="233"/>
      <c r="AI2205" s="233"/>
      <c r="AJ2205" s="233"/>
      <c r="AL2205" s="267"/>
      <c r="AM2205" s="235"/>
      <c r="AU2205" s="234"/>
    </row>
    <row r="2206" spans="1:47" ht="21" x14ac:dyDescent="0.4">
      <c r="A2206" s="278">
        <v>120980</v>
      </c>
      <c r="B2206" s="279" t="s">
        <v>7535</v>
      </c>
      <c r="C2206" s="279" t="s">
        <v>73</v>
      </c>
      <c r="D2206" s="279" t="s">
        <v>330</v>
      </c>
      <c r="E2206" s="279" t="s">
        <v>394</v>
      </c>
      <c r="F2206"/>
      <c r="H2206" s="279" t="s">
        <v>394</v>
      </c>
      <c r="I2206" s="279" t="s">
        <v>61</v>
      </c>
      <c r="J2206" s="279" t="s">
        <v>394</v>
      </c>
      <c r="K2206" s="279" t="s">
        <v>394</v>
      </c>
      <c r="L2206" s="279" t="s">
        <v>394</v>
      </c>
      <c r="M2206" s="279" t="s">
        <v>394</v>
      </c>
      <c r="N2206" s="279" t="s">
        <v>394</v>
      </c>
      <c r="O2206" s="279" t="s">
        <v>394</v>
      </c>
      <c r="P2206" s="315">
        <v>0</v>
      </c>
      <c r="Q2206" s="279" t="s">
        <v>394</v>
      </c>
      <c r="R2206" s="279" t="s">
        <v>394</v>
      </c>
      <c r="S2206" s="279" t="s">
        <v>394</v>
      </c>
      <c r="T2206" s="279" t="s">
        <v>394</v>
      </c>
      <c r="U2206" s="279" t="s">
        <v>394</v>
      </c>
      <c r="V2206" s="279" t="s">
        <v>394</v>
      </c>
      <c r="W2206" s="279" t="s">
        <v>394</v>
      </c>
      <c r="X2206" s="279" t="s">
        <v>394</v>
      </c>
      <c r="Y2206" s="281"/>
      <c r="Z2206" s="279" t="s">
        <v>394</v>
      </c>
      <c r="AA2206" s="279" t="s">
        <v>394</v>
      </c>
      <c r="AB2206" s="281"/>
      <c r="AC2206" s="279" t="s">
        <v>855</v>
      </c>
      <c r="AF2206" s="276" t="str">
        <f>IFERROR(VLOOKUP(A2206,'[1]قوائم الترجمة'!AC$2:AD$2397,1,0),"م")</f>
        <v>م</v>
      </c>
      <c r="AG2206" s="232"/>
      <c r="AH2206" s="233"/>
      <c r="AI2206" s="233"/>
      <c r="AJ2206" s="233"/>
      <c r="AL2206" s="267"/>
      <c r="AM2206" s="235"/>
      <c r="AU2206" s="234"/>
    </row>
    <row r="2207" spans="1:47" ht="21" x14ac:dyDescent="0.4">
      <c r="A2207" s="275">
        <v>120982</v>
      </c>
      <c r="B2207" s="276" t="s">
        <v>4346</v>
      </c>
      <c r="C2207" s="276" t="s">
        <v>184</v>
      </c>
      <c r="D2207" s="276" t="s">
        <v>7886</v>
      </c>
      <c r="E2207" s="276" t="s">
        <v>424</v>
      </c>
      <c r="F2207" s="317" t="s">
        <v>8537</v>
      </c>
      <c r="G2207" s="317" t="s">
        <v>8295</v>
      </c>
      <c r="H2207" s="276" t="s">
        <v>425</v>
      </c>
      <c r="I2207" s="276" t="s">
        <v>61</v>
      </c>
      <c r="J2207" s="276" t="s">
        <v>403</v>
      </c>
      <c r="K2207" s="277">
        <v>2013</v>
      </c>
      <c r="L2207" s="276" t="s">
        <v>419</v>
      </c>
      <c r="M2207" s="303"/>
      <c r="N2207" s="276" t="s">
        <v>394</v>
      </c>
      <c r="O2207" s="276" t="s">
        <v>394</v>
      </c>
      <c r="P2207" s="315">
        <v>0</v>
      </c>
      <c r="Q2207" s="303"/>
      <c r="R2207" s="276" t="s">
        <v>394</v>
      </c>
      <c r="S2207" s="276" t="s">
        <v>394</v>
      </c>
      <c r="T2207" s="303"/>
      <c r="U2207" s="303"/>
      <c r="V2207" s="303"/>
      <c r="W2207" s="303"/>
      <c r="X2207" s="303"/>
      <c r="Z2207" s="303"/>
      <c r="AA2207" s="303"/>
      <c r="AC2207" s="276" t="s">
        <v>855</v>
      </c>
      <c r="AF2207" s="276">
        <f>IFERROR(VLOOKUP(A2207,'[1]قوائم الترجمة'!AC$2:AD$2397,1,0),"م")</f>
        <v>120982</v>
      </c>
      <c r="AG2207" s="232"/>
      <c r="AH2207" s="233"/>
      <c r="AI2207" s="233"/>
      <c r="AJ2207" s="233"/>
      <c r="AL2207" s="267"/>
      <c r="AM2207" s="235"/>
      <c r="AO2207" s="236"/>
      <c r="AU2207" s="234"/>
    </row>
    <row r="2208" spans="1:47" ht="21" x14ac:dyDescent="0.4">
      <c r="A2208" s="278">
        <v>120983</v>
      </c>
      <c r="B2208" s="279" t="s">
        <v>4345</v>
      </c>
      <c r="C2208" s="279" t="s">
        <v>132</v>
      </c>
      <c r="D2208" s="279" t="s">
        <v>252</v>
      </c>
      <c r="E2208" s="279" t="s">
        <v>5660</v>
      </c>
      <c r="F2208" s="315" t="s">
        <v>9357</v>
      </c>
      <c r="G2208" s="315" t="s">
        <v>402</v>
      </c>
      <c r="H2208" s="279" t="s">
        <v>425</v>
      </c>
      <c r="I2208" s="279" t="s">
        <v>61</v>
      </c>
      <c r="J2208" s="279" t="s">
        <v>7215</v>
      </c>
      <c r="K2208" s="280">
        <v>0</v>
      </c>
      <c r="L2208" s="279" t="s">
        <v>7215</v>
      </c>
      <c r="M2208" s="279" t="s">
        <v>394</v>
      </c>
      <c r="N2208" s="279"/>
      <c r="O2208" s="279" t="s">
        <v>394</v>
      </c>
      <c r="P2208" s="315">
        <v>0</v>
      </c>
      <c r="Q2208" s="278"/>
      <c r="R2208" s="303"/>
      <c r="S2208" s="279" t="s">
        <v>394</v>
      </c>
      <c r="T2208" s="279" t="s">
        <v>394</v>
      </c>
      <c r="U2208" s="303"/>
      <c r="V2208" s="303"/>
      <c r="W2208" s="303"/>
      <c r="X2208" s="303"/>
      <c r="Z2208" s="303"/>
      <c r="AA2208" s="303"/>
      <c r="AC2208" s="279" t="s">
        <v>394</v>
      </c>
      <c r="AF2208" s="276">
        <f>IFERROR(VLOOKUP(A2208,'[1]قوائم الترجمة'!AC$2:AD$2397,1,0),"م")</f>
        <v>120983</v>
      </c>
      <c r="AG2208" s="232"/>
      <c r="AH2208" s="233"/>
      <c r="AI2208" s="233"/>
      <c r="AJ2208" s="233"/>
      <c r="AL2208" s="267"/>
      <c r="AM2208" s="235"/>
      <c r="AO2208" s="236"/>
      <c r="AU2208" s="234"/>
    </row>
    <row r="2209" spans="1:47" ht="21" x14ac:dyDescent="0.4">
      <c r="A2209" s="278">
        <v>120986</v>
      </c>
      <c r="B2209" s="279" t="s">
        <v>6880</v>
      </c>
      <c r="C2209" s="279" t="s">
        <v>62</v>
      </c>
      <c r="D2209" s="279" t="s">
        <v>271</v>
      </c>
      <c r="E2209" s="279" t="s">
        <v>394</v>
      </c>
      <c r="F2209"/>
      <c r="H2209" s="279" t="s">
        <v>394</v>
      </c>
      <c r="I2209" s="279" t="s">
        <v>539</v>
      </c>
      <c r="J2209" s="279" t="s">
        <v>394</v>
      </c>
      <c r="K2209" s="279" t="s">
        <v>394</v>
      </c>
      <c r="L2209" s="279" t="s">
        <v>394</v>
      </c>
      <c r="M2209" s="279" t="s">
        <v>394</v>
      </c>
      <c r="N2209" s="279" t="s">
        <v>394</v>
      </c>
      <c r="O2209" s="279" t="s">
        <v>394</v>
      </c>
      <c r="P2209" s="315">
        <v>0</v>
      </c>
      <c r="Q2209" s="279" t="s">
        <v>394</v>
      </c>
      <c r="R2209" s="279" t="s">
        <v>394</v>
      </c>
      <c r="S2209" s="279" t="s">
        <v>394</v>
      </c>
      <c r="T2209" s="279" t="s">
        <v>394</v>
      </c>
      <c r="U2209" s="279" t="s">
        <v>394</v>
      </c>
      <c r="V2209" s="279" t="s">
        <v>394</v>
      </c>
      <c r="W2209" s="279" t="s">
        <v>394</v>
      </c>
      <c r="X2209" s="279" t="s">
        <v>394</v>
      </c>
      <c r="Y2209" s="281"/>
      <c r="Z2209" s="279" t="s">
        <v>394</v>
      </c>
      <c r="AA2209" s="279" t="s">
        <v>394</v>
      </c>
      <c r="AB2209" s="281"/>
      <c r="AC2209" s="279" t="s">
        <v>855</v>
      </c>
      <c r="AF2209" s="276" t="str">
        <f>IFERROR(VLOOKUP(A2209,'[1]قوائم الترجمة'!AC$2:AD$2397,1,0),"م")</f>
        <v>م</v>
      </c>
      <c r="AG2209" s="232"/>
      <c r="AH2209" s="233"/>
      <c r="AI2209" s="233"/>
      <c r="AJ2209" s="233"/>
      <c r="AL2209" s="267"/>
      <c r="AM2209" s="235"/>
      <c r="AU2209" s="234"/>
    </row>
    <row r="2210" spans="1:47" ht="21" x14ac:dyDescent="0.4">
      <c r="A2210" s="275">
        <v>120987</v>
      </c>
      <c r="B2210" s="276" t="s">
        <v>4344</v>
      </c>
      <c r="C2210" s="276" t="s">
        <v>72</v>
      </c>
      <c r="D2210" s="276" t="s">
        <v>290</v>
      </c>
      <c r="E2210" s="276" t="s">
        <v>423</v>
      </c>
      <c r="F2210" s="317" t="s">
        <v>8538</v>
      </c>
      <c r="G2210" s="317" t="s">
        <v>402</v>
      </c>
      <c r="H2210" s="276" t="s">
        <v>425</v>
      </c>
      <c r="I2210" s="276" t="s">
        <v>541</v>
      </c>
      <c r="J2210" s="276" t="s">
        <v>403</v>
      </c>
      <c r="K2210" s="277">
        <v>2016</v>
      </c>
      <c r="L2210" s="276" t="s">
        <v>402</v>
      </c>
      <c r="M2210" s="303"/>
      <c r="N2210" s="276" t="s">
        <v>394</v>
      </c>
      <c r="O2210" s="276" t="s">
        <v>394</v>
      </c>
      <c r="P2210" s="315">
        <v>0</v>
      </c>
      <c r="Q2210" s="303"/>
      <c r="R2210" s="276" t="s">
        <v>394</v>
      </c>
      <c r="S2210" s="276" t="s">
        <v>394</v>
      </c>
      <c r="T2210" s="303"/>
      <c r="U2210" s="303"/>
      <c r="V2210" s="303"/>
      <c r="W2210" s="303"/>
      <c r="X2210" s="303"/>
      <c r="Z2210" s="303"/>
      <c r="AA2210" s="303"/>
      <c r="AC2210" s="276" t="s">
        <v>394</v>
      </c>
      <c r="AF2210" s="276">
        <f>IFERROR(VLOOKUP(A2210,'[1]قوائم الترجمة'!AC$2:AD$2397,1,0),"م")</f>
        <v>120987</v>
      </c>
      <c r="AG2210" s="232"/>
      <c r="AH2210" s="233"/>
      <c r="AI2210" s="233"/>
      <c r="AJ2210" s="233"/>
      <c r="AL2210" s="267"/>
      <c r="AM2210" s="235"/>
      <c r="AO2210" s="236"/>
      <c r="AU2210" s="234"/>
    </row>
    <row r="2211" spans="1:47" ht="21" x14ac:dyDescent="0.4">
      <c r="A2211" s="275">
        <v>120990</v>
      </c>
      <c r="B2211" s="276" t="s">
        <v>4342</v>
      </c>
      <c r="C2211" s="276" t="s">
        <v>109</v>
      </c>
      <c r="D2211" s="276" t="s">
        <v>781</v>
      </c>
      <c r="E2211" s="276" t="s">
        <v>5660</v>
      </c>
      <c r="F2211" s="317" t="s">
        <v>8539</v>
      </c>
      <c r="G2211" s="317" t="s">
        <v>402</v>
      </c>
      <c r="H2211" s="276" t="s">
        <v>425</v>
      </c>
      <c r="I2211" s="276" t="s">
        <v>67</v>
      </c>
      <c r="J2211" s="276" t="s">
        <v>403</v>
      </c>
      <c r="K2211" s="277">
        <v>2017</v>
      </c>
      <c r="L2211" s="276" t="s">
        <v>402</v>
      </c>
      <c r="M2211" s="303"/>
      <c r="N2211" s="276" t="s">
        <v>394</v>
      </c>
      <c r="O2211" s="276" t="s">
        <v>394</v>
      </c>
      <c r="P2211" s="315">
        <v>0</v>
      </c>
      <c r="Q2211" s="303"/>
      <c r="R2211" s="276" t="s">
        <v>394</v>
      </c>
      <c r="S2211" s="276" t="s">
        <v>394</v>
      </c>
      <c r="T2211" s="303"/>
      <c r="U2211" s="303"/>
      <c r="V2211" s="303"/>
      <c r="W2211" s="303"/>
      <c r="X2211" s="303"/>
      <c r="Z2211" s="303"/>
      <c r="AA2211" s="303"/>
      <c r="AC2211" s="276" t="s">
        <v>394</v>
      </c>
      <c r="AF2211" s="276">
        <f>IFERROR(VLOOKUP(A2211,'[1]قوائم الترجمة'!AC$2:AD$2397,1,0),"م")</f>
        <v>120990</v>
      </c>
      <c r="AG2211" s="232"/>
      <c r="AH2211" s="233"/>
      <c r="AI2211" s="233"/>
      <c r="AJ2211" s="233"/>
      <c r="AL2211" s="267"/>
      <c r="AM2211" s="235"/>
      <c r="AO2211" s="236"/>
      <c r="AU2211" s="234"/>
    </row>
    <row r="2212" spans="1:47" ht="21" x14ac:dyDescent="0.4">
      <c r="A2212" s="278">
        <v>120992</v>
      </c>
      <c r="B2212" s="279" t="s">
        <v>4341</v>
      </c>
      <c r="C2212" s="279" t="s">
        <v>184</v>
      </c>
      <c r="D2212" s="279" t="s">
        <v>6768</v>
      </c>
      <c r="E2212" s="279" t="s">
        <v>5660</v>
      </c>
      <c r="F2212" s="315" t="s">
        <v>9358</v>
      </c>
      <c r="G2212" s="315" t="s">
        <v>402</v>
      </c>
      <c r="H2212" s="279" t="s">
        <v>425</v>
      </c>
      <c r="I2212" s="279" t="s">
        <v>61</v>
      </c>
      <c r="J2212" s="279" t="s">
        <v>403</v>
      </c>
      <c r="K2212" s="280">
        <v>2017</v>
      </c>
      <c r="L2212" s="279" t="s">
        <v>402</v>
      </c>
      <c r="M2212" s="279" t="s">
        <v>394</v>
      </c>
      <c r="N2212" s="279" t="s">
        <v>9359</v>
      </c>
      <c r="O2212" s="279" t="s">
        <v>8403</v>
      </c>
      <c r="P2212" s="279">
        <v>30000</v>
      </c>
      <c r="Q2212" s="278"/>
      <c r="R2212" s="303"/>
      <c r="S2212" s="279" t="s">
        <v>394</v>
      </c>
      <c r="T2212" s="279"/>
      <c r="U2212" s="303"/>
      <c r="V2212" s="303"/>
      <c r="W2212" s="303"/>
      <c r="X2212" s="303"/>
      <c r="Z2212" s="303"/>
      <c r="AA2212" s="303"/>
      <c r="AC2212" s="279" t="s">
        <v>394</v>
      </c>
      <c r="AF2212" s="276">
        <f>IFERROR(VLOOKUP(A2212,'[1]قوائم الترجمة'!AC$2:AD$2397,1,0),"م")</f>
        <v>120992</v>
      </c>
      <c r="AG2212" s="232"/>
      <c r="AH2212" s="233"/>
      <c r="AI2212" s="233"/>
      <c r="AJ2212" s="233"/>
      <c r="AL2212" s="267"/>
      <c r="AM2212" s="235"/>
      <c r="AO2212" s="236"/>
      <c r="AU2212" s="234"/>
    </row>
    <row r="2213" spans="1:47" ht="21" x14ac:dyDescent="0.4">
      <c r="A2213" s="278">
        <v>120995</v>
      </c>
      <c r="B2213" s="279" t="s">
        <v>4340</v>
      </c>
      <c r="C2213" s="279" t="s">
        <v>65</v>
      </c>
      <c r="D2213" s="279" t="s">
        <v>241</v>
      </c>
      <c r="E2213" s="279" t="s">
        <v>394</v>
      </c>
      <c r="F2213"/>
      <c r="H2213" s="279" t="s">
        <v>394</v>
      </c>
      <c r="I2213" s="279" t="s">
        <v>538</v>
      </c>
      <c r="J2213" s="279" t="s">
        <v>394</v>
      </c>
      <c r="K2213" s="279" t="s">
        <v>394</v>
      </c>
      <c r="L2213" s="279" t="s">
        <v>394</v>
      </c>
      <c r="M2213" s="279" t="s">
        <v>394</v>
      </c>
      <c r="N2213" s="279" t="s">
        <v>394</v>
      </c>
      <c r="O2213" s="279" t="s">
        <v>394</v>
      </c>
      <c r="P2213" s="315">
        <v>0</v>
      </c>
      <c r="Q2213" s="279" t="s">
        <v>394</v>
      </c>
      <c r="R2213" s="279" t="s">
        <v>394</v>
      </c>
      <c r="S2213" s="279" t="s">
        <v>394</v>
      </c>
      <c r="T2213" s="279" t="s">
        <v>394</v>
      </c>
      <c r="U2213" s="279" t="s">
        <v>394</v>
      </c>
      <c r="V2213" s="279" t="s">
        <v>394</v>
      </c>
      <c r="W2213" s="279" t="s">
        <v>394</v>
      </c>
      <c r="X2213" s="279" t="s">
        <v>394</v>
      </c>
      <c r="Y2213" s="281"/>
      <c r="Z2213" s="279" t="s">
        <v>394</v>
      </c>
      <c r="AA2213" s="279" t="s">
        <v>394</v>
      </c>
      <c r="AB2213" s="281"/>
      <c r="AC2213" s="279" t="s">
        <v>855</v>
      </c>
      <c r="AF2213" s="276" t="str">
        <f>IFERROR(VLOOKUP(A2213,'[1]قوائم الترجمة'!AC$2:AD$2397,1,0),"م")</f>
        <v>م</v>
      </c>
      <c r="AG2213" s="232"/>
      <c r="AH2213" s="233"/>
      <c r="AI2213" s="233"/>
      <c r="AJ2213" s="233"/>
      <c r="AL2213" s="267"/>
      <c r="AM2213" s="235"/>
      <c r="AU2213" s="234"/>
    </row>
    <row r="2214" spans="1:47" ht="21" x14ac:dyDescent="0.4">
      <c r="A2214" s="278">
        <v>120996</v>
      </c>
      <c r="B2214" s="279" t="s">
        <v>4339</v>
      </c>
      <c r="C2214" s="279" t="s">
        <v>177</v>
      </c>
      <c r="D2214" s="279" t="s">
        <v>267</v>
      </c>
      <c r="E2214" s="279" t="s">
        <v>5660</v>
      </c>
      <c r="F2214" s="315" t="s">
        <v>9360</v>
      </c>
      <c r="G2214" s="315" t="s">
        <v>8155</v>
      </c>
      <c r="H2214" s="279" t="s">
        <v>425</v>
      </c>
      <c r="I2214" s="279" t="s">
        <v>61</v>
      </c>
      <c r="J2214" s="279" t="s">
        <v>403</v>
      </c>
      <c r="K2214" s="280">
        <v>2012</v>
      </c>
      <c r="L2214" s="279" t="s">
        <v>404</v>
      </c>
      <c r="M2214" s="279" t="s">
        <v>394</v>
      </c>
      <c r="N2214" s="279" t="s">
        <v>394</v>
      </c>
      <c r="O2214" s="279" t="s">
        <v>394</v>
      </c>
      <c r="P2214" s="315">
        <v>0</v>
      </c>
      <c r="Q2214" s="278"/>
      <c r="R2214" s="303"/>
      <c r="S2214" s="279" t="s">
        <v>394</v>
      </c>
      <c r="T2214" s="279" t="s">
        <v>394</v>
      </c>
      <c r="U2214" s="303"/>
      <c r="V2214" s="303"/>
      <c r="W2214" s="303"/>
      <c r="X2214" s="303"/>
      <c r="Z2214" s="303"/>
      <c r="AA2214" s="303"/>
      <c r="AC2214" s="279" t="s">
        <v>394</v>
      </c>
      <c r="AF2214" s="276">
        <f>IFERROR(VLOOKUP(A2214,'[1]قوائم الترجمة'!AC$2:AD$2397,1,0),"م")</f>
        <v>120996</v>
      </c>
      <c r="AG2214" s="232"/>
      <c r="AH2214" s="233"/>
      <c r="AI2214" s="233"/>
      <c r="AJ2214" s="233"/>
      <c r="AL2214" s="267"/>
      <c r="AM2214" s="235"/>
      <c r="AU2214" s="234"/>
    </row>
    <row r="2215" spans="1:47" ht="21" x14ac:dyDescent="0.4">
      <c r="A2215" s="278">
        <v>120997</v>
      </c>
      <c r="B2215" s="279" t="s">
        <v>4338</v>
      </c>
      <c r="C2215" s="279" t="s">
        <v>109</v>
      </c>
      <c r="D2215" s="279" t="s">
        <v>246</v>
      </c>
      <c r="E2215" s="279" t="s">
        <v>394</v>
      </c>
      <c r="F2215"/>
      <c r="H2215" s="279" t="s">
        <v>394</v>
      </c>
      <c r="I2215" s="279" t="s">
        <v>538</v>
      </c>
      <c r="J2215" s="279" t="s">
        <v>394</v>
      </c>
      <c r="K2215" s="279" t="s">
        <v>394</v>
      </c>
      <c r="L2215" s="279" t="s">
        <v>394</v>
      </c>
      <c r="M2215" s="279" t="s">
        <v>394</v>
      </c>
      <c r="N2215" s="279" t="s">
        <v>394</v>
      </c>
      <c r="O2215" s="279" t="s">
        <v>394</v>
      </c>
      <c r="P2215" s="315">
        <v>0</v>
      </c>
      <c r="Q2215" s="279" t="s">
        <v>394</v>
      </c>
      <c r="R2215" s="279" t="s">
        <v>394</v>
      </c>
      <c r="S2215" s="279" t="s">
        <v>394</v>
      </c>
      <c r="T2215" s="279" t="s">
        <v>394</v>
      </c>
      <c r="U2215" s="279" t="s">
        <v>394</v>
      </c>
      <c r="V2215" s="279" t="s">
        <v>394</v>
      </c>
      <c r="W2215" s="279" t="s">
        <v>394</v>
      </c>
      <c r="X2215" s="279" t="s">
        <v>394</v>
      </c>
      <c r="Y2215" s="281"/>
      <c r="Z2215" s="279" t="s">
        <v>394</v>
      </c>
      <c r="AA2215" s="279" t="s">
        <v>394</v>
      </c>
      <c r="AB2215" s="281"/>
      <c r="AC2215" s="279" t="s">
        <v>855</v>
      </c>
      <c r="AF2215" s="276" t="str">
        <f>IFERROR(VLOOKUP(A2215,'[1]قوائم الترجمة'!AC$2:AD$2397,1,0),"م")</f>
        <v>م</v>
      </c>
      <c r="AG2215" s="232"/>
      <c r="AH2215" s="233"/>
      <c r="AI2215" s="233"/>
      <c r="AJ2215" s="233"/>
      <c r="AL2215" s="267"/>
      <c r="AM2215" s="235"/>
      <c r="AO2215" s="236"/>
      <c r="AU2215" s="234"/>
    </row>
    <row r="2216" spans="1:47" ht="21" x14ac:dyDescent="0.4">
      <c r="A2216" s="278">
        <v>121001</v>
      </c>
      <c r="B2216" s="279" t="s">
        <v>4337</v>
      </c>
      <c r="C2216" s="279" t="s">
        <v>167</v>
      </c>
      <c r="D2216" s="279" t="s">
        <v>252</v>
      </c>
      <c r="E2216" s="279" t="s">
        <v>394</v>
      </c>
      <c r="F2216"/>
      <c r="H2216" s="279" t="s">
        <v>394</v>
      </c>
      <c r="I2216" s="279" t="s">
        <v>61</v>
      </c>
      <c r="J2216" s="279" t="s">
        <v>394</v>
      </c>
      <c r="K2216" s="279" t="s">
        <v>394</v>
      </c>
      <c r="L2216" s="279" t="s">
        <v>394</v>
      </c>
      <c r="M2216" s="279" t="s">
        <v>394</v>
      </c>
      <c r="N2216" s="279" t="s">
        <v>394</v>
      </c>
      <c r="O2216" s="279" t="s">
        <v>394</v>
      </c>
      <c r="P2216" s="315">
        <v>0</v>
      </c>
      <c r="Q2216" s="279" t="s">
        <v>394</v>
      </c>
      <c r="R2216" s="279" t="s">
        <v>394</v>
      </c>
      <c r="S2216" s="279" t="s">
        <v>394</v>
      </c>
      <c r="T2216" s="279" t="s">
        <v>394</v>
      </c>
      <c r="U2216" s="279" t="s">
        <v>394</v>
      </c>
      <c r="V2216" s="279" t="s">
        <v>394</v>
      </c>
      <c r="W2216" s="279" t="s">
        <v>394</v>
      </c>
      <c r="X2216" s="279" t="s">
        <v>394</v>
      </c>
      <c r="Y2216" s="281"/>
      <c r="Z2216" s="279" t="s">
        <v>394</v>
      </c>
      <c r="AA2216" s="279" t="s">
        <v>394</v>
      </c>
      <c r="AB2216" s="281"/>
      <c r="AC2216" s="279" t="s">
        <v>394</v>
      </c>
      <c r="AF2216" s="276" t="str">
        <f>IFERROR(VLOOKUP(A2216,'[1]قوائم الترجمة'!AC$2:AD$2397,1,0),"م")</f>
        <v>م</v>
      </c>
      <c r="AG2216" s="232"/>
      <c r="AH2216" s="233"/>
      <c r="AI2216" s="233"/>
      <c r="AJ2216" s="233"/>
      <c r="AL2216" s="267"/>
      <c r="AM2216" s="235"/>
      <c r="AO2216" s="236"/>
      <c r="AU2216" s="234"/>
    </row>
    <row r="2217" spans="1:47" ht="21" x14ac:dyDescent="0.4">
      <c r="A2217" s="278">
        <v>121002</v>
      </c>
      <c r="B2217" s="279" t="s">
        <v>4335</v>
      </c>
      <c r="C2217" s="279" t="s">
        <v>81</v>
      </c>
      <c r="D2217" s="279" t="s">
        <v>4336</v>
      </c>
      <c r="E2217" s="279" t="s">
        <v>394</v>
      </c>
      <c r="F2217"/>
      <c r="H2217" s="279" t="s">
        <v>394</v>
      </c>
      <c r="I2217" s="279" t="s">
        <v>538</v>
      </c>
      <c r="J2217" s="279" t="s">
        <v>394</v>
      </c>
      <c r="K2217" s="279" t="s">
        <v>394</v>
      </c>
      <c r="L2217" s="279" t="s">
        <v>394</v>
      </c>
      <c r="M2217" s="279" t="s">
        <v>394</v>
      </c>
      <c r="N2217" s="279" t="s">
        <v>394</v>
      </c>
      <c r="O2217" s="279" t="s">
        <v>394</v>
      </c>
      <c r="P2217" s="315">
        <v>0</v>
      </c>
      <c r="Q2217" s="279" t="s">
        <v>394</v>
      </c>
      <c r="R2217" s="279" t="s">
        <v>394</v>
      </c>
      <c r="S2217" s="279" t="s">
        <v>394</v>
      </c>
      <c r="T2217" s="279" t="s">
        <v>394</v>
      </c>
      <c r="U2217" s="279" t="s">
        <v>394</v>
      </c>
      <c r="V2217" s="279" t="s">
        <v>394</v>
      </c>
      <c r="W2217" s="279" t="s">
        <v>394</v>
      </c>
      <c r="X2217" s="279" t="s">
        <v>394</v>
      </c>
      <c r="Y2217" s="281"/>
      <c r="Z2217" s="279" t="s">
        <v>394</v>
      </c>
      <c r="AA2217" s="279" t="s">
        <v>394</v>
      </c>
      <c r="AB2217" s="281"/>
      <c r="AC2217" s="279" t="s">
        <v>855</v>
      </c>
      <c r="AF2217" s="276" t="str">
        <f>IFERROR(VLOOKUP(A2217,'[1]قوائم الترجمة'!AC$2:AD$2397,1,0),"م")</f>
        <v>م</v>
      </c>
      <c r="AG2217" s="232"/>
      <c r="AH2217" s="233"/>
      <c r="AI2217" s="233"/>
      <c r="AJ2217" s="233"/>
      <c r="AL2217" s="267"/>
      <c r="AM2217" s="235"/>
      <c r="AO2217" s="236"/>
      <c r="AU2217" s="234"/>
    </row>
    <row r="2218" spans="1:47" ht="21" x14ac:dyDescent="0.4">
      <c r="A2218" s="275">
        <v>121003</v>
      </c>
      <c r="B2218" s="276" t="s">
        <v>4334</v>
      </c>
      <c r="C2218" s="276" t="s">
        <v>1156</v>
      </c>
      <c r="D2218" s="276" t="s">
        <v>748</v>
      </c>
      <c r="E2218" s="276" t="s">
        <v>424</v>
      </c>
      <c r="F2218" s="317" t="s">
        <v>8540</v>
      </c>
      <c r="G2218" s="317" t="s">
        <v>402</v>
      </c>
      <c r="H2218" s="276" t="s">
        <v>425</v>
      </c>
      <c r="I2218" s="276" t="s">
        <v>61</v>
      </c>
      <c r="J2218" s="276" t="s">
        <v>403</v>
      </c>
      <c r="K2218" s="277">
        <v>2016</v>
      </c>
      <c r="L2218" s="276" t="s">
        <v>402</v>
      </c>
      <c r="M2218" s="303"/>
      <c r="N2218" s="276" t="s">
        <v>394</v>
      </c>
      <c r="O2218" s="276" t="s">
        <v>394</v>
      </c>
      <c r="P2218" s="315">
        <v>0</v>
      </c>
      <c r="Q2218" s="303"/>
      <c r="R2218" s="276" t="s">
        <v>394</v>
      </c>
      <c r="S2218" s="276" t="s">
        <v>394</v>
      </c>
      <c r="T2218" s="303"/>
      <c r="U2218" s="303"/>
      <c r="V2218" s="303"/>
      <c r="W2218" s="303"/>
      <c r="X2218" s="303"/>
      <c r="Z2218" s="303"/>
      <c r="AA2218" s="303"/>
      <c r="AC2218" s="276" t="s">
        <v>394</v>
      </c>
      <c r="AF2218" s="276">
        <f>IFERROR(VLOOKUP(A2218,'[1]قوائم الترجمة'!AC$2:AD$2397,1,0),"م")</f>
        <v>121003</v>
      </c>
      <c r="AG2218" s="232"/>
      <c r="AH2218" s="233"/>
      <c r="AI2218" s="233"/>
      <c r="AJ2218" s="233"/>
      <c r="AL2218" s="267"/>
      <c r="AM2218" s="235"/>
      <c r="AO2218" s="236"/>
      <c r="AU2218" s="234"/>
    </row>
    <row r="2219" spans="1:47" ht="21" x14ac:dyDescent="0.4">
      <c r="A2219" s="278">
        <v>121004</v>
      </c>
      <c r="B2219" s="279" t="s">
        <v>4333</v>
      </c>
      <c r="C2219" s="279" t="s">
        <v>1099</v>
      </c>
      <c r="D2219" s="279" t="s">
        <v>351</v>
      </c>
      <c r="E2219" s="279" t="s">
        <v>394</v>
      </c>
      <c r="F2219"/>
      <c r="H2219" s="279" t="s">
        <v>394</v>
      </c>
      <c r="I2219" s="279" t="s">
        <v>539</v>
      </c>
      <c r="J2219" s="279" t="s">
        <v>394</v>
      </c>
      <c r="K2219" s="279" t="s">
        <v>394</v>
      </c>
      <c r="L2219" s="279" t="s">
        <v>394</v>
      </c>
      <c r="M2219" s="279" t="s">
        <v>394</v>
      </c>
      <c r="N2219" s="279" t="s">
        <v>394</v>
      </c>
      <c r="O2219" s="279" t="s">
        <v>394</v>
      </c>
      <c r="P2219" s="315">
        <v>0</v>
      </c>
      <c r="Q2219" s="279" t="s">
        <v>394</v>
      </c>
      <c r="R2219" s="279" t="s">
        <v>394</v>
      </c>
      <c r="S2219" s="279" t="s">
        <v>394</v>
      </c>
      <c r="T2219" s="279" t="s">
        <v>394</v>
      </c>
      <c r="U2219" s="279" t="s">
        <v>394</v>
      </c>
      <c r="V2219" s="279" t="s">
        <v>394</v>
      </c>
      <c r="W2219" s="279" t="s">
        <v>394</v>
      </c>
      <c r="X2219" s="279" t="s">
        <v>394</v>
      </c>
      <c r="Y2219" s="281"/>
      <c r="Z2219" s="279" t="s">
        <v>394</v>
      </c>
      <c r="AA2219" s="279" t="s">
        <v>394</v>
      </c>
      <c r="AB2219" s="281"/>
      <c r="AC2219" s="279" t="s">
        <v>855</v>
      </c>
      <c r="AF2219" s="276" t="str">
        <f>IFERROR(VLOOKUP(A2219,'[1]قوائم الترجمة'!AC$2:AD$2397,1,0),"م")</f>
        <v>م</v>
      </c>
      <c r="AG2219" s="232"/>
      <c r="AH2219" s="233"/>
      <c r="AI2219" s="233"/>
      <c r="AJ2219" s="233"/>
      <c r="AL2219" s="267"/>
      <c r="AM2219" s="235"/>
      <c r="AO2219" s="236"/>
      <c r="AU2219" s="234"/>
    </row>
    <row r="2220" spans="1:47" ht="21" x14ac:dyDescent="0.4">
      <c r="A2220" s="278">
        <v>121005</v>
      </c>
      <c r="B2220" s="279" t="s">
        <v>6912</v>
      </c>
      <c r="C2220" s="279" t="s">
        <v>6913</v>
      </c>
      <c r="D2220" s="279" t="s">
        <v>319</v>
      </c>
      <c r="E2220" s="279" t="s">
        <v>394</v>
      </c>
      <c r="F2220"/>
      <c r="H2220" s="279" t="s">
        <v>394</v>
      </c>
      <c r="I2220" s="279" t="s">
        <v>539</v>
      </c>
      <c r="J2220" s="279" t="s">
        <v>394</v>
      </c>
      <c r="K2220" s="279" t="s">
        <v>394</v>
      </c>
      <c r="L2220" s="279" t="s">
        <v>394</v>
      </c>
      <c r="M2220" s="279" t="s">
        <v>394</v>
      </c>
      <c r="N2220" s="279" t="s">
        <v>394</v>
      </c>
      <c r="O2220" s="279" t="s">
        <v>394</v>
      </c>
      <c r="P2220" s="315">
        <v>0</v>
      </c>
      <c r="Q2220" s="279" t="s">
        <v>394</v>
      </c>
      <c r="R2220" s="279" t="s">
        <v>394</v>
      </c>
      <c r="S2220" s="279" t="s">
        <v>394</v>
      </c>
      <c r="T2220" s="279" t="s">
        <v>394</v>
      </c>
      <c r="U2220" s="279" t="s">
        <v>394</v>
      </c>
      <c r="V2220" s="279" t="s">
        <v>394</v>
      </c>
      <c r="W2220" s="279" t="s">
        <v>394</v>
      </c>
      <c r="X2220" s="279" t="s">
        <v>394</v>
      </c>
      <c r="Y2220" s="281"/>
      <c r="Z2220" s="279" t="s">
        <v>394</v>
      </c>
      <c r="AA2220" s="279" t="s">
        <v>394</v>
      </c>
      <c r="AB2220" s="281"/>
      <c r="AC2220" s="279" t="s">
        <v>855</v>
      </c>
      <c r="AF2220" s="276" t="str">
        <f>IFERROR(VLOOKUP(A2220,'[1]قوائم الترجمة'!AC$2:AD$2397,1,0),"م")</f>
        <v>م</v>
      </c>
      <c r="AG2220" s="232"/>
      <c r="AH2220" s="233"/>
      <c r="AI2220" s="233"/>
      <c r="AJ2220" s="233"/>
      <c r="AL2220" s="267"/>
      <c r="AM2220" s="235"/>
      <c r="AU2220" s="234"/>
    </row>
    <row r="2221" spans="1:47" ht="21" x14ac:dyDescent="0.4">
      <c r="A2221" s="278">
        <v>121007</v>
      </c>
      <c r="B2221" s="279" t="s">
        <v>6288</v>
      </c>
      <c r="C2221" s="279" t="s">
        <v>211</v>
      </c>
      <c r="D2221" s="279" t="s">
        <v>335</v>
      </c>
      <c r="E2221" s="279" t="s">
        <v>394</v>
      </c>
      <c r="F2221"/>
      <c r="H2221" s="279" t="s">
        <v>394</v>
      </c>
      <c r="I2221" s="279" t="s">
        <v>540</v>
      </c>
      <c r="J2221" s="279" t="s">
        <v>394</v>
      </c>
      <c r="K2221" s="279" t="s">
        <v>394</v>
      </c>
      <c r="L2221" s="279" t="s">
        <v>394</v>
      </c>
      <c r="M2221" s="279" t="s">
        <v>394</v>
      </c>
      <c r="N2221" s="279" t="s">
        <v>394</v>
      </c>
      <c r="O2221" s="279" t="s">
        <v>394</v>
      </c>
      <c r="P2221" s="315">
        <v>0</v>
      </c>
      <c r="Q2221" s="279" t="s">
        <v>394</v>
      </c>
      <c r="R2221" s="279" t="s">
        <v>394</v>
      </c>
      <c r="S2221" s="279" t="s">
        <v>394</v>
      </c>
      <c r="T2221" s="279" t="s">
        <v>394</v>
      </c>
      <c r="U2221" s="279" t="s">
        <v>394</v>
      </c>
      <c r="V2221" s="279" t="s">
        <v>394</v>
      </c>
      <c r="W2221" s="279" t="s">
        <v>394</v>
      </c>
      <c r="X2221" s="279" t="s">
        <v>394</v>
      </c>
      <c r="Y2221" s="281"/>
      <c r="Z2221" s="279" t="s">
        <v>394</v>
      </c>
      <c r="AA2221" s="279" t="s">
        <v>394</v>
      </c>
      <c r="AB2221" s="281"/>
      <c r="AC2221" s="279" t="s">
        <v>855</v>
      </c>
      <c r="AF2221" s="276" t="str">
        <f>IFERROR(VLOOKUP(A2221,'[1]قوائم الترجمة'!AC$2:AD$2397,1,0),"م")</f>
        <v>م</v>
      </c>
      <c r="AG2221" s="245"/>
      <c r="AH2221" s="246"/>
      <c r="AI2221" s="246"/>
      <c r="AJ2221" s="246"/>
      <c r="AL2221" s="267"/>
      <c r="AM2221" s="235"/>
      <c r="AO2221" s="248"/>
      <c r="AU2221" s="234"/>
    </row>
    <row r="2222" spans="1:47" ht="21" x14ac:dyDescent="0.4">
      <c r="A2222" s="278">
        <v>121008</v>
      </c>
      <c r="B2222" s="279" t="s">
        <v>4332</v>
      </c>
      <c r="C2222" s="279" t="s">
        <v>68</v>
      </c>
      <c r="D2222" s="279" t="s">
        <v>280</v>
      </c>
      <c r="E2222" s="279" t="s">
        <v>394</v>
      </c>
      <c r="F2222"/>
      <c r="H2222" s="279" t="s">
        <v>394</v>
      </c>
      <c r="I2222" s="279" t="s">
        <v>540</v>
      </c>
      <c r="J2222" s="279" t="s">
        <v>394</v>
      </c>
      <c r="K2222" s="279" t="s">
        <v>394</v>
      </c>
      <c r="L2222" s="279" t="s">
        <v>394</v>
      </c>
      <c r="M2222" s="279" t="s">
        <v>394</v>
      </c>
      <c r="N2222" s="279" t="s">
        <v>394</v>
      </c>
      <c r="O2222" s="279" t="s">
        <v>394</v>
      </c>
      <c r="P2222" s="315">
        <v>0</v>
      </c>
      <c r="Q2222" s="279" t="s">
        <v>394</v>
      </c>
      <c r="R2222" s="279" t="s">
        <v>394</v>
      </c>
      <c r="S2222" s="279" t="s">
        <v>394</v>
      </c>
      <c r="T2222" s="279" t="s">
        <v>394</v>
      </c>
      <c r="U2222" s="279" t="s">
        <v>394</v>
      </c>
      <c r="V2222" s="279" t="s">
        <v>394</v>
      </c>
      <c r="W2222" s="279" t="s">
        <v>394</v>
      </c>
      <c r="X2222" s="279" t="s">
        <v>394</v>
      </c>
      <c r="Y2222" s="281"/>
      <c r="Z2222" s="279" t="s">
        <v>394</v>
      </c>
      <c r="AA2222" s="279" t="s">
        <v>394</v>
      </c>
      <c r="AB2222" s="281"/>
      <c r="AC2222" s="279" t="s">
        <v>855</v>
      </c>
      <c r="AF2222" s="276" t="str">
        <f>IFERROR(VLOOKUP(A2222,'[1]قوائم الترجمة'!AC$2:AD$2397,1,0),"م")</f>
        <v>م</v>
      </c>
      <c r="AG2222" s="232"/>
      <c r="AH2222" s="233"/>
      <c r="AI2222" s="233"/>
      <c r="AJ2222" s="233"/>
      <c r="AL2222" s="267"/>
      <c r="AM2222" s="235"/>
      <c r="AU2222" s="234"/>
    </row>
    <row r="2223" spans="1:47" ht="21" x14ac:dyDescent="0.4">
      <c r="A2223" s="278">
        <v>121009</v>
      </c>
      <c r="B2223" s="279" t="s">
        <v>1335</v>
      </c>
      <c r="C2223" s="279" t="s">
        <v>68</v>
      </c>
      <c r="D2223" s="279" t="s">
        <v>5619</v>
      </c>
      <c r="E2223" s="279" t="s">
        <v>394</v>
      </c>
      <c r="F2223"/>
      <c r="H2223" s="279" t="s">
        <v>394</v>
      </c>
      <c r="I2223" s="279" t="s">
        <v>540</v>
      </c>
      <c r="J2223" s="279" t="s">
        <v>394</v>
      </c>
      <c r="K2223" s="279" t="s">
        <v>394</v>
      </c>
      <c r="L2223" s="279" t="s">
        <v>394</v>
      </c>
      <c r="M2223" s="279" t="s">
        <v>394</v>
      </c>
      <c r="N2223" s="279" t="s">
        <v>394</v>
      </c>
      <c r="O2223" s="279" t="s">
        <v>394</v>
      </c>
      <c r="P2223" s="315">
        <v>0</v>
      </c>
      <c r="Q2223" s="279" t="s">
        <v>394</v>
      </c>
      <c r="R2223" s="279" t="s">
        <v>394</v>
      </c>
      <c r="S2223" s="279" t="s">
        <v>394</v>
      </c>
      <c r="T2223" s="279" t="s">
        <v>394</v>
      </c>
      <c r="U2223" s="279" t="s">
        <v>394</v>
      </c>
      <c r="V2223" s="279" t="s">
        <v>394</v>
      </c>
      <c r="W2223" s="279" t="s">
        <v>394</v>
      </c>
      <c r="X2223" s="279" t="s">
        <v>394</v>
      </c>
      <c r="Y2223" s="281"/>
      <c r="Z2223" s="279" t="s">
        <v>394</v>
      </c>
      <c r="AA2223" s="279" t="s">
        <v>394</v>
      </c>
      <c r="AB2223" s="281"/>
      <c r="AC2223" s="279" t="s">
        <v>855</v>
      </c>
      <c r="AF2223" s="276" t="str">
        <f>IFERROR(VLOOKUP(A2223,'[1]قوائم الترجمة'!AC$2:AD$2397,1,0),"م")</f>
        <v>م</v>
      </c>
      <c r="AG2223" s="232"/>
      <c r="AH2223" s="233"/>
      <c r="AI2223" s="233"/>
      <c r="AJ2223" s="233"/>
      <c r="AL2223" s="267"/>
      <c r="AM2223" s="235"/>
      <c r="AO2223" s="236"/>
      <c r="AU2223" s="234"/>
    </row>
    <row r="2224" spans="1:47" ht="21" x14ac:dyDescent="0.4">
      <c r="A2224" s="275">
        <v>121010</v>
      </c>
      <c r="B2224" s="276" t="s">
        <v>4331</v>
      </c>
      <c r="C2224" s="276" t="s">
        <v>138</v>
      </c>
      <c r="D2224" s="276" t="s">
        <v>1151</v>
      </c>
      <c r="E2224" s="276" t="s">
        <v>423</v>
      </c>
      <c r="F2224" s="317" t="s">
        <v>8541</v>
      </c>
      <c r="G2224" s="317" t="s">
        <v>8542</v>
      </c>
      <c r="H2224" s="276" t="s">
        <v>425</v>
      </c>
      <c r="I2224" s="276" t="s">
        <v>61</v>
      </c>
      <c r="J2224" s="276" t="s">
        <v>403</v>
      </c>
      <c r="K2224" s="277">
        <v>2016</v>
      </c>
      <c r="L2224" s="276" t="s">
        <v>422</v>
      </c>
      <c r="M2224" s="303"/>
      <c r="N2224" s="276" t="s">
        <v>394</v>
      </c>
      <c r="O2224" s="276" t="s">
        <v>394</v>
      </c>
      <c r="P2224" s="315">
        <v>0</v>
      </c>
      <c r="Q2224" s="303"/>
      <c r="R2224" s="276" t="s">
        <v>394</v>
      </c>
      <c r="S2224" s="276" t="s">
        <v>394</v>
      </c>
      <c r="T2224" s="303"/>
      <c r="U2224" s="303"/>
      <c r="V2224" s="303"/>
      <c r="W2224" s="303"/>
      <c r="X2224" s="303"/>
      <c r="Z2224" s="303"/>
      <c r="AA2224" s="303"/>
      <c r="AC2224" s="276" t="s">
        <v>394</v>
      </c>
      <c r="AF2224" s="276">
        <f>IFERROR(VLOOKUP(A2224,'[1]قوائم الترجمة'!AC$2:AD$2397,1,0),"م")</f>
        <v>121010</v>
      </c>
      <c r="AG2224" s="232"/>
      <c r="AH2224" s="233"/>
      <c r="AI2224" s="233"/>
      <c r="AJ2224" s="233"/>
      <c r="AL2224" s="267"/>
      <c r="AM2224" s="235"/>
      <c r="AO2224" s="236"/>
      <c r="AU2224" s="234"/>
    </row>
    <row r="2225" spans="1:47" ht="21" x14ac:dyDescent="0.4">
      <c r="A2225" s="278">
        <v>121011</v>
      </c>
      <c r="B2225" s="279" t="s">
        <v>4330</v>
      </c>
      <c r="C2225" s="279" t="s">
        <v>568</v>
      </c>
      <c r="D2225" s="279" t="s">
        <v>346</v>
      </c>
      <c r="E2225" s="279" t="s">
        <v>394</v>
      </c>
      <c r="F2225"/>
      <c r="H2225" s="279" t="s">
        <v>394</v>
      </c>
      <c r="I2225" s="279" t="s">
        <v>61</v>
      </c>
      <c r="J2225" s="279" t="s">
        <v>394</v>
      </c>
      <c r="K2225" s="279" t="s">
        <v>394</v>
      </c>
      <c r="L2225" s="279" t="s">
        <v>394</v>
      </c>
      <c r="M2225" s="279" t="s">
        <v>394</v>
      </c>
      <c r="N2225" s="279" t="s">
        <v>394</v>
      </c>
      <c r="O2225" s="279" t="s">
        <v>394</v>
      </c>
      <c r="P2225" s="315">
        <v>0</v>
      </c>
      <c r="Q2225" s="279" t="s">
        <v>394</v>
      </c>
      <c r="R2225" s="279" t="s">
        <v>394</v>
      </c>
      <c r="S2225" s="279" t="s">
        <v>394</v>
      </c>
      <c r="T2225" s="279" t="s">
        <v>394</v>
      </c>
      <c r="U2225" s="279" t="s">
        <v>394</v>
      </c>
      <c r="V2225" s="279" t="s">
        <v>394</v>
      </c>
      <c r="W2225" s="279" t="s">
        <v>394</v>
      </c>
      <c r="X2225" s="279" t="s">
        <v>394</v>
      </c>
      <c r="Y2225" s="281"/>
      <c r="Z2225" s="279" t="s">
        <v>394</v>
      </c>
      <c r="AA2225" s="279" t="s">
        <v>394</v>
      </c>
      <c r="AB2225" s="281"/>
      <c r="AC2225" s="279" t="s">
        <v>855</v>
      </c>
      <c r="AF2225" s="276" t="str">
        <f>IFERROR(VLOOKUP(A2225,'[1]قوائم الترجمة'!AC$2:AD$2397,1,0),"م")</f>
        <v>م</v>
      </c>
      <c r="AG2225" s="232"/>
      <c r="AH2225" s="233"/>
      <c r="AI2225" s="233"/>
      <c r="AJ2225" s="233"/>
      <c r="AL2225" s="267"/>
      <c r="AM2225" s="235"/>
      <c r="AO2225" s="236"/>
      <c r="AU2225" s="234"/>
    </row>
    <row r="2226" spans="1:47" ht="21" x14ac:dyDescent="0.4">
      <c r="A2226" s="278">
        <v>121012</v>
      </c>
      <c r="B2226" s="279" t="s">
        <v>4329</v>
      </c>
      <c r="C2226" s="279" t="s">
        <v>582</v>
      </c>
      <c r="D2226" s="279" t="s">
        <v>1642</v>
      </c>
      <c r="E2226" s="279" t="s">
        <v>394</v>
      </c>
      <c r="F2226"/>
      <c r="H2226" s="279" t="s">
        <v>394</v>
      </c>
      <c r="I2226" s="279" t="s">
        <v>61</v>
      </c>
      <c r="J2226" s="279" t="s">
        <v>394</v>
      </c>
      <c r="K2226" s="279" t="s">
        <v>394</v>
      </c>
      <c r="L2226" s="279" t="s">
        <v>394</v>
      </c>
      <c r="M2226" s="279" t="s">
        <v>394</v>
      </c>
      <c r="N2226" s="279" t="s">
        <v>394</v>
      </c>
      <c r="O2226" s="279" t="s">
        <v>394</v>
      </c>
      <c r="P2226" s="315">
        <v>0</v>
      </c>
      <c r="Q2226" s="279" t="s">
        <v>394</v>
      </c>
      <c r="R2226" s="279" t="s">
        <v>394</v>
      </c>
      <c r="S2226" s="279" t="s">
        <v>394</v>
      </c>
      <c r="T2226" s="279" t="s">
        <v>394</v>
      </c>
      <c r="U2226" s="279" t="s">
        <v>394</v>
      </c>
      <c r="V2226" s="279" t="s">
        <v>394</v>
      </c>
      <c r="W2226" s="279" t="s">
        <v>394</v>
      </c>
      <c r="X2226" s="279" t="s">
        <v>394</v>
      </c>
      <c r="Y2226" s="281"/>
      <c r="Z2226" s="279" t="s">
        <v>394</v>
      </c>
      <c r="AA2226" s="279" t="s">
        <v>394</v>
      </c>
      <c r="AB2226" s="281"/>
      <c r="AC2226" s="279" t="s">
        <v>394</v>
      </c>
      <c r="AF2226" s="276" t="str">
        <f>IFERROR(VLOOKUP(A2226,'[1]قوائم الترجمة'!AC$2:AD$2397,1,0),"م")</f>
        <v>م</v>
      </c>
      <c r="AG2226" s="232"/>
      <c r="AH2226" s="233"/>
      <c r="AI2226" s="233"/>
      <c r="AJ2226" s="233"/>
      <c r="AL2226" s="267"/>
      <c r="AM2226" s="235"/>
      <c r="AU2226" s="234"/>
    </row>
    <row r="2227" spans="1:47" ht="21" x14ac:dyDescent="0.4">
      <c r="A2227" s="278">
        <v>121013</v>
      </c>
      <c r="B2227" s="279" t="s">
        <v>7465</v>
      </c>
      <c r="C2227" s="279" t="s">
        <v>90</v>
      </c>
      <c r="D2227" s="279" t="s">
        <v>536</v>
      </c>
      <c r="E2227" s="279" t="s">
        <v>394</v>
      </c>
      <c r="F2227"/>
      <c r="H2227" s="279" t="s">
        <v>394</v>
      </c>
      <c r="I2227" s="279" t="s">
        <v>539</v>
      </c>
      <c r="J2227" s="279" t="s">
        <v>394</v>
      </c>
      <c r="K2227" s="279" t="s">
        <v>394</v>
      </c>
      <c r="L2227" s="279" t="s">
        <v>394</v>
      </c>
      <c r="M2227" s="279" t="s">
        <v>394</v>
      </c>
      <c r="N2227" s="279" t="s">
        <v>394</v>
      </c>
      <c r="O2227" s="279" t="s">
        <v>394</v>
      </c>
      <c r="P2227" s="315">
        <v>0</v>
      </c>
      <c r="Q2227" s="279" t="s">
        <v>394</v>
      </c>
      <c r="R2227" s="279" t="s">
        <v>394</v>
      </c>
      <c r="S2227" s="279" t="s">
        <v>394</v>
      </c>
      <c r="T2227" s="279" t="s">
        <v>394</v>
      </c>
      <c r="U2227" s="279" t="s">
        <v>394</v>
      </c>
      <c r="V2227" s="279" t="s">
        <v>394</v>
      </c>
      <c r="W2227" s="279" t="s">
        <v>394</v>
      </c>
      <c r="X2227" s="279" t="s">
        <v>394</v>
      </c>
      <c r="Y2227" s="281"/>
      <c r="Z2227" s="279" t="s">
        <v>394</v>
      </c>
      <c r="AA2227" s="279" t="s">
        <v>394</v>
      </c>
      <c r="AB2227" s="281"/>
      <c r="AC2227" s="279" t="s">
        <v>855</v>
      </c>
      <c r="AF2227" s="276" t="str">
        <f>IFERROR(VLOOKUP(A2227,'[1]قوائم الترجمة'!AC$2:AD$2397,1,0),"م")</f>
        <v>م</v>
      </c>
      <c r="AG2227" s="232"/>
      <c r="AH2227" s="233"/>
      <c r="AI2227" s="233"/>
      <c r="AJ2227" s="233"/>
      <c r="AL2227" s="267"/>
      <c r="AM2227" s="235"/>
      <c r="AO2227" s="236"/>
      <c r="AU2227" s="234"/>
    </row>
    <row r="2228" spans="1:47" ht="21" x14ac:dyDescent="0.4">
      <c r="A2228" s="278">
        <v>121015</v>
      </c>
      <c r="B2228" s="279" t="s">
        <v>5611</v>
      </c>
      <c r="C2228" s="279" t="s">
        <v>68</v>
      </c>
      <c r="D2228" s="279" t="s">
        <v>5612</v>
      </c>
      <c r="E2228" s="279" t="s">
        <v>394</v>
      </c>
      <c r="F2228"/>
      <c r="H2228" s="279" t="s">
        <v>394</v>
      </c>
      <c r="I2228" s="279" t="s">
        <v>539</v>
      </c>
      <c r="J2228" s="279" t="s">
        <v>394</v>
      </c>
      <c r="K2228" s="279" t="s">
        <v>394</v>
      </c>
      <c r="L2228" s="279" t="s">
        <v>394</v>
      </c>
      <c r="M2228" s="279" t="s">
        <v>394</v>
      </c>
      <c r="N2228" s="279" t="s">
        <v>394</v>
      </c>
      <c r="O2228" s="279" t="s">
        <v>394</v>
      </c>
      <c r="P2228" s="315">
        <v>0</v>
      </c>
      <c r="Q2228" s="279" t="s">
        <v>394</v>
      </c>
      <c r="R2228" s="279" t="s">
        <v>394</v>
      </c>
      <c r="S2228" s="279" t="s">
        <v>394</v>
      </c>
      <c r="T2228" s="279" t="s">
        <v>394</v>
      </c>
      <c r="U2228" s="279" t="s">
        <v>394</v>
      </c>
      <c r="V2228" s="279" t="s">
        <v>394</v>
      </c>
      <c r="W2228" s="279" t="s">
        <v>394</v>
      </c>
      <c r="X2228" s="279" t="s">
        <v>394</v>
      </c>
      <c r="Y2228" s="281"/>
      <c r="Z2228" s="279" t="s">
        <v>394</v>
      </c>
      <c r="AA2228" s="279" t="s">
        <v>394</v>
      </c>
      <c r="AB2228" s="281"/>
      <c r="AC2228" s="279" t="s">
        <v>855</v>
      </c>
      <c r="AF2228" s="276" t="str">
        <f>IFERROR(VLOOKUP(A2228,'[1]قوائم الترجمة'!AC$2:AD$2397,1,0),"م")</f>
        <v>م</v>
      </c>
      <c r="AG2228" s="232"/>
      <c r="AH2228" s="233"/>
      <c r="AI2228" s="233"/>
      <c r="AJ2228" s="233"/>
      <c r="AL2228" s="267"/>
      <c r="AM2228" s="235"/>
      <c r="AO2228" s="236"/>
      <c r="AU2228" s="234"/>
    </row>
    <row r="2229" spans="1:47" ht="21" x14ac:dyDescent="0.4">
      <c r="A2229" s="278">
        <v>121017</v>
      </c>
      <c r="B2229" s="279" t="s">
        <v>6951</v>
      </c>
      <c r="C2229" s="279" t="s">
        <v>201</v>
      </c>
      <c r="D2229" s="279" t="s">
        <v>261</v>
      </c>
      <c r="E2229" s="279" t="s">
        <v>394</v>
      </c>
      <c r="F2229"/>
      <c r="H2229" s="279" t="s">
        <v>394</v>
      </c>
      <c r="I2229" s="279" t="s">
        <v>540</v>
      </c>
      <c r="J2229" s="279" t="s">
        <v>394</v>
      </c>
      <c r="K2229" s="279" t="s">
        <v>394</v>
      </c>
      <c r="L2229" s="279" t="s">
        <v>394</v>
      </c>
      <c r="M2229" s="279" t="s">
        <v>394</v>
      </c>
      <c r="N2229" s="279" t="s">
        <v>394</v>
      </c>
      <c r="O2229" s="279" t="s">
        <v>394</v>
      </c>
      <c r="P2229" s="315">
        <v>0</v>
      </c>
      <c r="Q2229" s="279" t="s">
        <v>394</v>
      </c>
      <c r="R2229" s="279" t="s">
        <v>394</v>
      </c>
      <c r="S2229" s="279" t="s">
        <v>394</v>
      </c>
      <c r="T2229" s="279" t="s">
        <v>394</v>
      </c>
      <c r="U2229" s="279" t="s">
        <v>394</v>
      </c>
      <c r="V2229" s="279" t="s">
        <v>394</v>
      </c>
      <c r="W2229" s="279" t="s">
        <v>394</v>
      </c>
      <c r="X2229" s="279" t="s">
        <v>394</v>
      </c>
      <c r="Y2229" s="281"/>
      <c r="Z2229" s="279" t="s">
        <v>394</v>
      </c>
      <c r="AA2229" s="279" t="s">
        <v>394</v>
      </c>
      <c r="AB2229" s="281"/>
      <c r="AC2229" s="279" t="s">
        <v>855</v>
      </c>
      <c r="AF2229" s="276" t="str">
        <f>IFERROR(VLOOKUP(A2229,'[1]قوائم الترجمة'!AC$2:AD$2397,1,0),"م")</f>
        <v>م</v>
      </c>
      <c r="AG2229" s="232"/>
      <c r="AH2229" s="233"/>
      <c r="AI2229" s="233"/>
      <c r="AJ2229" s="233"/>
      <c r="AL2229" s="267"/>
      <c r="AM2229" s="235"/>
      <c r="AO2229" s="236"/>
      <c r="AU2229" s="234"/>
    </row>
    <row r="2230" spans="1:47" ht="21" x14ac:dyDescent="0.4">
      <c r="A2230" s="278">
        <v>121020</v>
      </c>
      <c r="B2230" s="279" t="s">
        <v>4328</v>
      </c>
      <c r="C2230" s="279" t="s">
        <v>64</v>
      </c>
      <c r="D2230" s="279" t="s">
        <v>256</v>
      </c>
      <c r="E2230" s="279" t="s">
        <v>394</v>
      </c>
      <c r="F2230"/>
      <c r="H2230" s="279" t="s">
        <v>394</v>
      </c>
      <c r="I2230" s="279" t="s">
        <v>540</v>
      </c>
      <c r="J2230" s="279" t="s">
        <v>394</v>
      </c>
      <c r="K2230" s="279" t="s">
        <v>394</v>
      </c>
      <c r="L2230" s="279" t="s">
        <v>394</v>
      </c>
      <c r="M2230" s="279" t="s">
        <v>394</v>
      </c>
      <c r="N2230" s="279" t="s">
        <v>394</v>
      </c>
      <c r="O2230" s="279" t="s">
        <v>394</v>
      </c>
      <c r="P2230" s="315">
        <v>0</v>
      </c>
      <c r="Q2230" s="279" t="s">
        <v>394</v>
      </c>
      <c r="R2230" s="279" t="s">
        <v>394</v>
      </c>
      <c r="S2230" s="279" t="s">
        <v>394</v>
      </c>
      <c r="T2230" s="279" t="s">
        <v>394</v>
      </c>
      <c r="U2230" s="279" t="s">
        <v>394</v>
      </c>
      <c r="V2230" s="279" t="s">
        <v>394</v>
      </c>
      <c r="W2230" s="279" t="s">
        <v>394</v>
      </c>
      <c r="X2230" s="279" t="s">
        <v>394</v>
      </c>
      <c r="Y2230" s="281"/>
      <c r="Z2230" s="279" t="s">
        <v>394</v>
      </c>
      <c r="AA2230" s="279" t="s">
        <v>394</v>
      </c>
      <c r="AB2230" s="281"/>
      <c r="AC2230" s="279" t="s">
        <v>855</v>
      </c>
      <c r="AF2230" s="276" t="str">
        <f>IFERROR(VLOOKUP(A2230,'[1]قوائم الترجمة'!AC$2:AD$2397,1,0),"م")</f>
        <v>م</v>
      </c>
      <c r="AG2230" s="232"/>
      <c r="AH2230" s="233"/>
      <c r="AI2230" s="233"/>
      <c r="AJ2230" s="233"/>
      <c r="AL2230" s="267"/>
      <c r="AM2230" s="235"/>
      <c r="AU2230" s="234"/>
    </row>
    <row r="2231" spans="1:47" ht="33.75" customHeight="1" x14ac:dyDescent="0.4">
      <c r="A2231" s="278">
        <v>121021</v>
      </c>
      <c r="B2231" s="279" t="s">
        <v>4327</v>
      </c>
      <c r="C2231" s="279" t="s">
        <v>68</v>
      </c>
      <c r="D2231" s="279" t="s">
        <v>263</v>
      </c>
      <c r="E2231" s="279" t="s">
        <v>394</v>
      </c>
      <c r="F2231"/>
      <c r="H2231" s="279" t="s">
        <v>394</v>
      </c>
      <c r="I2231" s="279" t="s">
        <v>538</v>
      </c>
      <c r="J2231" s="279" t="s">
        <v>394</v>
      </c>
      <c r="K2231" s="279" t="s">
        <v>394</v>
      </c>
      <c r="L2231" s="279" t="s">
        <v>394</v>
      </c>
      <c r="M2231" s="279" t="s">
        <v>394</v>
      </c>
      <c r="N2231" s="279" t="s">
        <v>394</v>
      </c>
      <c r="O2231" s="279" t="s">
        <v>394</v>
      </c>
      <c r="P2231" s="315">
        <v>0</v>
      </c>
      <c r="Q2231" s="279" t="s">
        <v>394</v>
      </c>
      <c r="R2231" s="279" t="s">
        <v>394</v>
      </c>
      <c r="S2231" s="279" t="s">
        <v>394</v>
      </c>
      <c r="T2231" s="279" t="s">
        <v>394</v>
      </c>
      <c r="U2231" s="279" t="s">
        <v>394</v>
      </c>
      <c r="V2231" s="279" t="s">
        <v>394</v>
      </c>
      <c r="W2231" s="279" t="s">
        <v>394</v>
      </c>
      <c r="X2231" s="279" t="s">
        <v>394</v>
      </c>
      <c r="Y2231" s="281"/>
      <c r="Z2231" s="279" t="s">
        <v>394</v>
      </c>
      <c r="AA2231" s="279" t="s">
        <v>394</v>
      </c>
      <c r="AB2231" s="281"/>
      <c r="AC2231" s="279" t="s">
        <v>394</v>
      </c>
      <c r="AF2231" s="276" t="str">
        <f>IFERROR(VLOOKUP(A2231,'[1]قوائم الترجمة'!AC$2:AD$2397,1,0),"م")</f>
        <v>م</v>
      </c>
      <c r="AG2231" s="232"/>
      <c r="AH2231" s="233"/>
      <c r="AI2231" s="233"/>
      <c r="AJ2231" s="233"/>
      <c r="AL2231" s="267"/>
      <c r="AM2231" s="235"/>
      <c r="AU2231" s="234"/>
    </row>
    <row r="2232" spans="1:47" ht="21" x14ac:dyDescent="0.4">
      <c r="A2232" s="278">
        <v>121022</v>
      </c>
      <c r="B2232" s="279" t="s">
        <v>4325</v>
      </c>
      <c r="C2232" s="279" t="s">
        <v>72</v>
      </c>
      <c r="D2232" s="279" t="s">
        <v>4326</v>
      </c>
      <c r="E2232" s="279" t="s">
        <v>424</v>
      </c>
      <c r="F2232" s="315" t="s">
        <v>9361</v>
      </c>
      <c r="G2232" s="315" t="s">
        <v>9362</v>
      </c>
      <c r="H2232" s="279" t="s">
        <v>425</v>
      </c>
      <c r="I2232" s="279" t="s">
        <v>61</v>
      </c>
      <c r="J2232" s="279" t="s">
        <v>403</v>
      </c>
      <c r="K2232" s="280">
        <v>2013</v>
      </c>
      <c r="L2232" s="279" t="s">
        <v>402</v>
      </c>
      <c r="M2232" s="279" t="s">
        <v>394</v>
      </c>
      <c r="N2232" s="279"/>
      <c r="O2232" s="279" t="s">
        <v>394</v>
      </c>
      <c r="P2232" s="315">
        <v>0</v>
      </c>
      <c r="Q2232" s="278"/>
      <c r="R2232" s="303"/>
      <c r="S2232" s="279" t="s">
        <v>394</v>
      </c>
      <c r="T2232" s="279" t="s">
        <v>394</v>
      </c>
      <c r="U2232" s="303"/>
      <c r="V2232" s="303"/>
      <c r="W2232" s="303"/>
      <c r="X2232" s="303"/>
      <c r="Z2232" s="303"/>
      <c r="AA2232" s="303"/>
      <c r="AC2232" s="279" t="s">
        <v>394</v>
      </c>
      <c r="AF2232" s="276">
        <f>IFERROR(VLOOKUP(A2232,'[1]قوائم الترجمة'!AC$2:AD$2397,1,0),"م")</f>
        <v>121022</v>
      </c>
      <c r="AG2232" s="232"/>
      <c r="AH2232" s="233"/>
      <c r="AI2232" s="233"/>
      <c r="AJ2232" s="233"/>
      <c r="AL2232" s="267"/>
      <c r="AM2232" s="235"/>
      <c r="AO2232" s="236"/>
      <c r="AU2232" s="234"/>
    </row>
    <row r="2233" spans="1:47" ht="21" x14ac:dyDescent="0.4">
      <c r="A2233" s="278">
        <v>121025</v>
      </c>
      <c r="B2233" s="279" t="s">
        <v>4324</v>
      </c>
      <c r="C2233" s="279" t="s">
        <v>655</v>
      </c>
      <c r="D2233" s="279" t="s">
        <v>276</v>
      </c>
      <c r="E2233" s="279" t="s">
        <v>394</v>
      </c>
      <c r="F2233"/>
      <c r="H2233" s="279" t="s">
        <v>394</v>
      </c>
      <c r="I2233" s="279" t="s">
        <v>539</v>
      </c>
      <c r="J2233" s="279" t="s">
        <v>394</v>
      </c>
      <c r="K2233" s="279" t="s">
        <v>394</v>
      </c>
      <c r="L2233" s="279" t="s">
        <v>394</v>
      </c>
      <c r="M2233" s="279" t="s">
        <v>394</v>
      </c>
      <c r="N2233" s="279" t="s">
        <v>394</v>
      </c>
      <c r="O2233" s="279" t="s">
        <v>394</v>
      </c>
      <c r="P2233" s="315">
        <v>0</v>
      </c>
      <c r="Q2233" s="279" t="s">
        <v>394</v>
      </c>
      <c r="R2233" s="279" t="s">
        <v>394</v>
      </c>
      <c r="S2233" s="279" t="s">
        <v>394</v>
      </c>
      <c r="T2233" s="279" t="s">
        <v>394</v>
      </c>
      <c r="U2233" s="279" t="s">
        <v>394</v>
      </c>
      <c r="V2233" s="279" t="s">
        <v>394</v>
      </c>
      <c r="W2233" s="279" t="s">
        <v>394</v>
      </c>
      <c r="X2233" s="279" t="s">
        <v>394</v>
      </c>
      <c r="Y2233" s="281"/>
      <c r="Z2233" s="279" t="s">
        <v>394</v>
      </c>
      <c r="AA2233" s="279" t="s">
        <v>394</v>
      </c>
      <c r="AB2233" s="281"/>
      <c r="AC2233" s="279" t="s">
        <v>855</v>
      </c>
      <c r="AF2233" s="276" t="str">
        <f>IFERROR(VLOOKUP(A2233,'[1]قوائم الترجمة'!AC$2:AD$2397,1,0),"م")</f>
        <v>م</v>
      </c>
      <c r="AG2233" s="232"/>
      <c r="AH2233" s="233"/>
      <c r="AI2233" s="233"/>
      <c r="AJ2233" s="233"/>
      <c r="AL2233" s="267"/>
      <c r="AM2233" s="235"/>
      <c r="AO2233" s="236"/>
      <c r="AU2233" s="234"/>
    </row>
    <row r="2234" spans="1:47" ht="21" x14ac:dyDescent="0.4">
      <c r="A2234" s="278">
        <v>121028</v>
      </c>
      <c r="B2234" s="279" t="s">
        <v>4323</v>
      </c>
      <c r="C2234" s="279" t="s">
        <v>1292</v>
      </c>
      <c r="D2234" s="279" t="s">
        <v>623</v>
      </c>
      <c r="E2234" s="279" t="s">
        <v>423</v>
      </c>
      <c r="F2234" s="315" t="s">
        <v>9363</v>
      </c>
      <c r="G2234" s="315" t="s">
        <v>402</v>
      </c>
      <c r="H2234" s="279" t="s">
        <v>425</v>
      </c>
      <c r="I2234" s="279" t="s">
        <v>61</v>
      </c>
      <c r="J2234" s="279" t="s">
        <v>403</v>
      </c>
      <c r="K2234" s="280">
        <v>2014</v>
      </c>
      <c r="L2234" s="279" t="s">
        <v>402</v>
      </c>
      <c r="M2234" s="279" t="s">
        <v>394</v>
      </c>
      <c r="N2234" s="279"/>
      <c r="O2234" s="279" t="s">
        <v>394</v>
      </c>
      <c r="P2234" s="315">
        <v>0</v>
      </c>
      <c r="Q2234" s="278"/>
      <c r="R2234" s="303"/>
      <c r="S2234" s="279" t="s">
        <v>394</v>
      </c>
      <c r="T2234" s="279" t="s">
        <v>394</v>
      </c>
      <c r="U2234" s="303"/>
      <c r="V2234" s="303"/>
      <c r="W2234" s="303"/>
      <c r="X2234" s="303"/>
      <c r="Z2234" s="303"/>
      <c r="AA2234" s="303"/>
      <c r="AC2234" s="279" t="s">
        <v>394</v>
      </c>
      <c r="AF2234" s="276">
        <f>IFERROR(VLOOKUP(A2234,'[1]قوائم الترجمة'!AC$2:AD$2397,1,0),"م")</f>
        <v>121028</v>
      </c>
      <c r="AG2234" s="232"/>
      <c r="AH2234" s="233"/>
      <c r="AI2234" s="233"/>
      <c r="AJ2234" s="233"/>
      <c r="AL2234" s="267"/>
      <c r="AM2234" s="235"/>
      <c r="AO2234" s="236"/>
      <c r="AU2234" s="234"/>
    </row>
    <row r="2235" spans="1:47" ht="21" x14ac:dyDescent="0.4">
      <c r="A2235" s="278">
        <v>121029</v>
      </c>
      <c r="B2235" s="279" t="s">
        <v>6605</v>
      </c>
      <c r="C2235" s="279" t="s">
        <v>6606</v>
      </c>
      <c r="D2235" s="279" t="s">
        <v>294</v>
      </c>
      <c r="E2235" s="279" t="s">
        <v>394</v>
      </c>
      <c r="F2235"/>
      <c r="H2235" s="279" t="s">
        <v>394</v>
      </c>
      <c r="I2235" s="279" t="s">
        <v>540</v>
      </c>
      <c r="J2235" s="279" t="s">
        <v>394</v>
      </c>
      <c r="K2235" s="279" t="s">
        <v>394</v>
      </c>
      <c r="L2235" s="279" t="s">
        <v>394</v>
      </c>
      <c r="M2235" s="279" t="s">
        <v>394</v>
      </c>
      <c r="N2235" s="279" t="s">
        <v>394</v>
      </c>
      <c r="O2235" s="279" t="s">
        <v>394</v>
      </c>
      <c r="P2235" s="315">
        <v>0</v>
      </c>
      <c r="Q2235" s="279" t="s">
        <v>394</v>
      </c>
      <c r="R2235" s="279" t="s">
        <v>394</v>
      </c>
      <c r="S2235" s="279" t="s">
        <v>394</v>
      </c>
      <c r="T2235" s="279" t="s">
        <v>394</v>
      </c>
      <c r="U2235" s="279" t="s">
        <v>394</v>
      </c>
      <c r="V2235" s="279" t="s">
        <v>394</v>
      </c>
      <c r="W2235" s="279" t="s">
        <v>394</v>
      </c>
      <c r="X2235" s="279" t="s">
        <v>394</v>
      </c>
      <c r="Y2235" s="281"/>
      <c r="Z2235" s="279" t="s">
        <v>394</v>
      </c>
      <c r="AA2235" s="279" t="s">
        <v>394</v>
      </c>
      <c r="AB2235" s="281"/>
      <c r="AC2235" s="279" t="s">
        <v>855</v>
      </c>
      <c r="AF2235" s="276" t="str">
        <f>IFERROR(VLOOKUP(A2235,'[1]قوائم الترجمة'!AC$2:AD$2397,1,0),"م")</f>
        <v>م</v>
      </c>
      <c r="AG2235" s="232"/>
      <c r="AH2235" s="233"/>
      <c r="AI2235" s="233"/>
      <c r="AJ2235" s="233"/>
      <c r="AL2235" s="267"/>
      <c r="AM2235" s="235"/>
      <c r="AO2235" s="236"/>
      <c r="AU2235" s="234"/>
    </row>
    <row r="2236" spans="1:47" ht="21" x14ac:dyDescent="0.4">
      <c r="A2236" s="278">
        <v>121030</v>
      </c>
      <c r="B2236" s="279" t="s">
        <v>7871</v>
      </c>
      <c r="C2236" s="279" t="s">
        <v>527</v>
      </c>
      <c r="D2236" s="279" t="s">
        <v>394</v>
      </c>
      <c r="E2236" s="279" t="s">
        <v>394</v>
      </c>
      <c r="F2236"/>
      <c r="H2236" s="279" t="s">
        <v>394</v>
      </c>
      <c r="I2236" s="279" t="s">
        <v>61</v>
      </c>
      <c r="J2236" s="279" t="s">
        <v>394</v>
      </c>
      <c r="K2236" s="279" t="s">
        <v>394</v>
      </c>
      <c r="L2236" s="279" t="s">
        <v>394</v>
      </c>
      <c r="M2236" s="279" t="s">
        <v>394</v>
      </c>
      <c r="N2236" s="279" t="s">
        <v>394</v>
      </c>
      <c r="O2236" s="279" t="s">
        <v>394</v>
      </c>
      <c r="P2236" s="315">
        <v>0</v>
      </c>
      <c r="Q2236" s="279" t="s">
        <v>394</v>
      </c>
      <c r="R2236" s="279" t="s">
        <v>394</v>
      </c>
      <c r="S2236" s="279" t="s">
        <v>394</v>
      </c>
      <c r="T2236" s="279" t="s">
        <v>394</v>
      </c>
      <c r="U2236" s="279" t="s">
        <v>394</v>
      </c>
      <c r="V2236" s="279" t="s">
        <v>394</v>
      </c>
      <c r="W2236" s="279" t="s">
        <v>394</v>
      </c>
      <c r="X2236" s="279" t="s">
        <v>394</v>
      </c>
      <c r="Y2236" s="281"/>
      <c r="Z2236" s="279" t="s">
        <v>394</v>
      </c>
      <c r="AA2236" s="279" t="s">
        <v>394</v>
      </c>
      <c r="AB2236" s="281"/>
      <c r="AC2236" s="279" t="s">
        <v>855</v>
      </c>
      <c r="AF2236" s="276" t="str">
        <f>IFERROR(VLOOKUP(A2236,'[1]قوائم الترجمة'!AC$2:AD$2397,1,0),"م")</f>
        <v>م</v>
      </c>
      <c r="AG2236" s="232"/>
      <c r="AH2236" s="233"/>
      <c r="AI2236" s="233"/>
      <c r="AJ2236" s="233"/>
      <c r="AL2236" s="267"/>
      <c r="AM2236" s="235"/>
      <c r="AU2236" s="234"/>
    </row>
    <row r="2237" spans="1:47" ht="21" x14ac:dyDescent="0.4">
      <c r="A2237" s="278">
        <v>121031</v>
      </c>
      <c r="B2237" s="279" t="s">
        <v>4321</v>
      </c>
      <c r="C2237" s="279" t="s">
        <v>4322</v>
      </c>
      <c r="D2237" s="279" t="s">
        <v>252</v>
      </c>
      <c r="E2237" s="279" t="s">
        <v>394</v>
      </c>
      <c r="F2237"/>
      <c r="H2237" s="279" t="s">
        <v>394</v>
      </c>
      <c r="I2237" s="279" t="s">
        <v>538</v>
      </c>
      <c r="J2237" s="279" t="s">
        <v>394</v>
      </c>
      <c r="K2237" s="279" t="s">
        <v>394</v>
      </c>
      <c r="L2237" s="279" t="s">
        <v>394</v>
      </c>
      <c r="M2237" s="279" t="s">
        <v>394</v>
      </c>
      <c r="N2237" s="279" t="s">
        <v>394</v>
      </c>
      <c r="O2237" s="279" t="s">
        <v>394</v>
      </c>
      <c r="P2237" s="315">
        <v>0</v>
      </c>
      <c r="Q2237" s="279" t="s">
        <v>394</v>
      </c>
      <c r="R2237" s="279" t="s">
        <v>394</v>
      </c>
      <c r="S2237" s="279" t="s">
        <v>394</v>
      </c>
      <c r="T2237" s="279" t="s">
        <v>394</v>
      </c>
      <c r="U2237" s="279" t="s">
        <v>394</v>
      </c>
      <c r="V2237" s="279" t="s">
        <v>394</v>
      </c>
      <c r="W2237" s="279" t="s">
        <v>394</v>
      </c>
      <c r="X2237" s="279" t="s">
        <v>394</v>
      </c>
      <c r="Y2237" s="281"/>
      <c r="Z2237" s="279" t="s">
        <v>394</v>
      </c>
      <c r="AA2237" s="279" t="s">
        <v>394</v>
      </c>
      <c r="AB2237" s="281"/>
      <c r="AC2237" s="279" t="s">
        <v>394</v>
      </c>
      <c r="AF2237" s="276" t="str">
        <f>IFERROR(VLOOKUP(A2237,'[1]قوائم الترجمة'!AC$2:AD$2397,1,0),"م")</f>
        <v>م</v>
      </c>
      <c r="AG2237" s="232"/>
      <c r="AH2237" s="233"/>
      <c r="AI2237" s="233"/>
      <c r="AJ2237" s="233"/>
      <c r="AL2237" s="267"/>
      <c r="AM2237" s="235"/>
      <c r="AO2237" s="236"/>
      <c r="AU2237" s="234"/>
    </row>
    <row r="2238" spans="1:47" ht="21" x14ac:dyDescent="0.4">
      <c r="A2238" s="275">
        <v>121034</v>
      </c>
      <c r="B2238" s="276" t="s">
        <v>4320</v>
      </c>
      <c r="C2238" s="276" t="s">
        <v>81</v>
      </c>
      <c r="D2238" s="276" t="s">
        <v>277</v>
      </c>
      <c r="E2238" s="276" t="s">
        <v>424</v>
      </c>
      <c r="F2238" s="317" t="s">
        <v>8378</v>
      </c>
      <c r="G2238" s="317" t="s">
        <v>8379</v>
      </c>
      <c r="H2238" s="276" t="s">
        <v>880</v>
      </c>
      <c r="I2238" s="276" t="s">
        <v>61</v>
      </c>
      <c r="J2238" s="276" t="s">
        <v>7215</v>
      </c>
      <c r="K2238" s="277">
        <v>0</v>
      </c>
      <c r="L2238" s="276" t="s">
        <v>7215</v>
      </c>
      <c r="M2238" s="303"/>
      <c r="N2238" s="276" t="s">
        <v>394</v>
      </c>
      <c r="O2238" s="276" t="s">
        <v>394</v>
      </c>
      <c r="P2238" s="315">
        <v>0</v>
      </c>
      <c r="Q2238" s="303"/>
      <c r="R2238" s="276" t="s">
        <v>394</v>
      </c>
      <c r="S2238" s="276" t="s">
        <v>394</v>
      </c>
      <c r="T2238" s="303"/>
      <c r="U2238" s="303"/>
      <c r="V2238" s="303"/>
      <c r="W2238" s="303"/>
      <c r="X2238" s="303"/>
      <c r="Z2238" s="303"/>
      <c r="AA2238" s="303"/>
      <c r="AC2238" s="276" t="s">
        <v>394</v>
      </c>
      <c r="AF2238" s="276">
        <f>IFERROR(VLOOKUP(A2238,'[1]قوائم الترجمة'!AC$2:AD$2397,1,0),"م")</f>
        <v>121034</v>
      </c>
      <c r="AG2238" s="232"/>
      <c r="AH2238" s="233"/>
      <c r="AI2238" s="233"/>
      <c r="AJ2238" s="233"/>
      <c r="AL2238" s="267"/>
      <c r="AM2238" s="235"/>
      <c r="AU2238" s="234"/>
    </row>
    <row r="2239" spans="1:47" ht="21" x14ac:dyDescent="0.4">
      <c r="A2239" s="278">
        <v>121035</v>
      </c>
      <c r="B2239" s="279" t="s">
        <v>4319</v>
      </c>
      <c r="C2239" s="279" t="s">
        <v>671</v>
      </c>
      <c r="D2239" s="279" t="s">
        <v>239</v>
      </c>
      <c r="E2239" s="279" t="s">
        <v>424</v>
      </c>
      <c r="F2239" s="315" t="s">
        <v>9364</v>
      </c>
      <c r="G2239" s="315" t="s">
        <v>402</v>
      </c>
      <c r="H2239" s="279" t="s">
        <v>425</v>
      </c>
      <c r="I2239" s="279" t="s">
        <v>61</v>
      </c>
      <c r="J2239" s="279" t="s">
        <v>403</v>
      </c>
      <c r="K2239" s="280">
        <v>2005</v>
      </c>
      <c r="L2239" s="279" t="s">
        <v>402</v>
      </c>
      <c r="M2239" s="279" t="s">
        <v>394</v>
      </c>
      <c r="N2239" s="279"/>
      <c r="O2239" s="279" t="s">
        <v>394</v>
      </c>
      <c r="P2239" s="315">
        <v>0</v>
      </c>
      <c r="Q2239" s="278"/>
      <c r="R2239" s="303"/>
      <c r="S2239" s="279" t="s">
        <v>394</v>
      </c>
      <c r="T2239" s="279" t="s">
        <v>394</v>
      </c>
      <c r="U2239" s="303"/>
      <c r="V2239" s="303"/>
      <c r="W2239" s="303"/>
      <c r="X2239" s="303"/>
      <c r="Z2239" s="303"/>
      <c r="AA2239" s="303"/>
      <c r="AC2239" s="279" t="s">
        <v>394</v>
      </c>
      <c r="AF2239" s="276">
        <f>IFERROR(VLOOKUP(A2239,'[1]قوائم الترجمة'!AC$2:AD$2397,1,0),"م")</f>
        <v>121035</v>
      </c>
      <c r="AG2239" s="245"/>
      <c r="AH2239" s="246"/>
      <c r="AI2239" s="246"/>
      <c r="AJ2239" s="246"/>
      <c r="AL2239" s="267"/>
      <c r="AM2239" s="235"/>
      <c r="AU2239" s="234"/>
    </row>
    <row r="2240" spans="1:47" ht="21" x14ac:dyDescent="0.4">
      <c r="A2240" s="278">
        <v>121036</v>
      </c>
      <c r="B2240" s="279" t="s">
        <v>6686</v>
      </c>
      <c r="C2240" s="279" t="s">
        <v>1117</v>
      </c>
      <c r="D2240" s="279" t="s">
        <v>326</v>
      </c>
      <c r="E2240" s="279" t="s">
        <v>394</v>
      </c>
      <c r="F2240"/>
      <c r="H2240" s="279" t="s">
        <v>394</v>
      </c>
      <c r="I2240" s="279" t="s">
        <v>539</v>
      </c>
      <c r="J2240" s="279" t="s">
        <v>394</v>
      </c>
      <c r="K2240" s="279" t="s">
        <v>394</v>
      </c>
      <c r="L2240" s="279" t="s">
        <v>394</v>
      </c>
      <c r="M2240" s="279" t="s">
        <v>394</v>
      </c>
      <c r="N2240" s="279" t="s">
        <v>394</v>
      </c>
      <c r="O2240" s="279" t="s">
        <v>394</v>
      </c>
      <c r="P2240" s="315">
        <v>0</v>
      </c>
      <c r="Q2240" s="279" t="s">
        <v>394</v>
      </c>
      <c r="R2240" s="279" t="s">
        <v>394</v>
      </c>
      <c r="S2240" s="279" t="s">
        <v>394</v>
      </c>
      <c r="T2240" s="279" t="s">
        <v>394</v>
      </c>
      <c r="U2240" s="279" t="s">
        <v>394</v>
      </c>
      <c r="V2240" s="279" t="s">
        <v>394</v>
      </c>
      <c r="W2240" s="279" t="s">
        <v>394</v>
      </c>
      <c r="X2240" s="279" t="s">
        <v>394</v>
      </c>
      <c r="Y2240" s="281"/>
      <c r="Z2240" s="279" t="s">
        <v>394</v>
      </c>
      <c r="AA2240" s="279" t="s">
        <v>394</v>
      </c>
      <c r="AB2240" s="281"/>
      <c r="AC2240" s="279" t="s">
        <v>855</v>
      </c>
      <c r="AF2240" s="276" t="str">
        <f>IFERROR(VLOOKUP(A2240,'[1]قوائم الترجمة'!AC$2:AD$2397,1,0),"م")</f>
        <v>م</v>
      </c>
      <c r="AG2240" s="232"/>
      <c r="AH2240" s="233"/>
      <c r="AI2240" s="233"/>
      <c r="AJ2240" s="233"/>
      <c r="AL2240" s="267"/>
      <c r="AM2240" s="235"/>
      <c r="AO2240" s="236"/>
      <c r="AU2240" s="234"/>
    </row>
    <row r="2241" spans="1:47" ht="21" x14ac:dyDescent="0.4">
      <c r="A2241" s="278">
        <v>121038</v>
      </c>
      <c r="B2241" s="279" t="s">
        <v>4317</v>
      </c>
      <c r="C2241" s="279" t="s">
        <v>65</v>
      </c>
      <c r="D2241" s="279" t="s">
        <v>4318</v>
      </c>
      <c r="E2241" s="279" t="s">
        <v>424</v>
      </c>
      <c r="F2241" s="315" t="s">
        <v>8378</v>
      </c>
      <c r="G2241" s="315" t="s">
        <v>9365</v>
      </c>
      <c r="H2241" s="279" t="s">
        <v>425</v>
      </c>
      <c r="I2241" s="279" t="s">
        <v>61</v>
      </c>
      <c r="J2241" s="279" t="s">
        <v>403</v>
      </c>
      <c r="K2241" s="280">
        <v>2017</v>
      </c>
      <c r="L2241" s="279" t="s">
        <v>404</v>
      </c>
      <c r="M2241" s="279" t="s">
        <v>394</v>
      </c>
      <c r="N2241" s="279"/>
      <c r="O2241" s="279" t="s">
        <v>394</v>
      </c>
      <c r="P2241" s="315">
        <v>0</v>
      </c>
      <c r="Q2241" s="278"/>
      <c r="R2241" s="303"/>
      <c r="S2241" s="279" t="s">
        <v>394</v>
      </c>
      <c r="T2241" s="279" t="s">
        <v>394</v>
      </c>
      <c r="U2241" s="303"/>
      <c r="V2241" s="303"/>
      <c r="W2241" s="303"/>
      <c r="X2241" s="303"/>
      <c r="Z2241" s="303"/>
      <c r="AA2241" s="303"/>
      <c r="AC2241" s="279" t="s">
        <v>394</v>
      </c>
      <c r="AF2241" s="276">
        <f>IFERROR(VLOOKUP(A2241,'[1]قوائم الترجمة'!AC$2:AD$2397,1,0),"م")</f>
        <v>121038</v>
      </c>
      <c r="AG2241" s="232"/>
      <c r="AH2241" s="233"/>
      <c r="AI2241" s="233"/>
      <c r="AJ2241" s="233"/>
      <c r="AL2241" s="267"/>
      <c r="AM2241" s="235"/>
      <c r="AU2241" s="234"/>
    </row>
    <row r="2242" spans="1:47" ht="21" x14ac:dyDescent="0.4">
      <c r="A2242" s="275">
        <v>121039</v>
      </c>
      <c r="B2242" s="276" t="s">
        <v>4316</v>
      </c>
      <c r="C2242" s="276" t="s">
        <v>175</v>
      </c>
      <c r="D2242" s="276" t="s">
        <v>272</v>
      </c>
      <c r="E2242" s="276" t="s">
        <v>5660</v>
      </c>
      <c r="F2242" s="317" t="s">
        <v>8543</v>
      </c>
      <c r="G2242" s="317" t="s">
        <v>8544</v>
      </c>
      <c r="H2242" s="276" t="s">
        <v>425</v>
      </c>
      <c r="I2242" s="276" t="s">
        <v>61</v>
      </c>
      <c r="J2242" s="276" t="s">
        <v>7215</v>
      </c>
      <c r="K2242" s="277">
        <v>0</v>
      </c>
      <c r="L2242" s="276" t="s">
        <v>7215</v>
      </c>
      <c r="M2242" s="303"/>
      <c r="N2242" s="276" t="s">
        <v>8545</v>
      </c>
      <c r="O2242" s="276" t="s">
        <v>8471</v>
      </c>
      <c r="P2242" s="276">
        <v>25000</v>
      </c>
      <c r="Q2242" s="303"/>
      <c r="R2242" s="276" t="s">
        <v>394</v>
      </c>
      <c r="S2242" s="276"/>
      <c r="T2242" s="303"/>
      <c r="U2242" s="303"/>
      <c r="V2242" s="303"/>
      <c r="W2242" s="303"/>
      <c r="X2242" s="303"/>
      <c r="Z2242" s="303"/>
      <c r="AA2242" s="303"/>
      <c r="AC2242" s="276" t="s">
        <v>394</v>
      </c>
      <c r="AF2242" s="276">
        <f>IFERROR(VLOOKUP(A2242,'[1]قوائم الترجمة'!AC$2:AD$2397,1,0),"م")</f>
        <v>121039</v>
      </c>
      <c r="AG2242" s="232"/>
      <c r="AH2242" s="233"/>
      <c r="AI2242" s="233"/>
      <c r="AJ2242" s="233"/>
      <c r="AL2242" s="267"/>
      <c r="AM2242" s="235"/>
      <c r="AO2242" s="236"/>
      <c r="AU2242" s="234"/>
    </row>
    <row r="2243" spans="1:47" ht="21" x14ac:dyDescent="0.4">
      <c r="A2243" s="275">
        <v>121041</v>
      </c>
      <c r="B2243" s="276" t="s">
        <v>4315</v>
      </c>
      <c r="C2243" s="276" t="s">
        <v>109</v>
      </c>
      <c r="D2243" s="276" t="s">
        <v>1486</v>
      </c>
      <c r="E2243" s="276" t="s">
        <v>424</v>
      </c>
      <c r="F2243" s="317" t="s">
        <v>8546</v>
      </c>
      <c r="G2243" s="317" t="s">
        <v>8215</v>
      </c>
      <c r="H2243" s="276" t="s">
        <v>425</v>
      </c>
      <c r="I2243" s="276" t="s">
        <v>61</v>
      </c>
      <c r="J2243" s="276" t="s">
        <v>403</v>
      </c>
      <c r="K2243" s="277">
        <v>2014</v>
      </c>
      <c r="L2243" s="276" t="s">
        <v>404</v>
      </c>
      <c r="M2243" s="303"/>
      <c r="N2243" s="276" t="s">
        <v>394</v>
      </c>
      <c r="O2243" s="276" t="s">
        <v>394</v>
      </c>
      <c r="P2243" s="315">
        <v>0</v>
      </c>
      <c r="Q2243" s="303"/>
      <c r="R2243" s="276" t="s">
        <v>394</v>
      </c>
      <c r="S2243" s="276" t="s">
        <v>394</v>
      </c>
      <c r="T2243" s="303"/>
      <c r="U2243" s="303"/>
      <c r="V2243" s="303"/>
      <c r="W2243" s="303"/>
      <c r="X2243" s="303"/>
      <c r="Z2243" s="303"/>
      <c r="AA2243" s="303"/>
      <c r="AC2243" s="276" t="s">
        <v>394</v>
      </c>
      <c r="AF2243" s="276">
        <f>IFERROR(VLOOKUP(A2243,'[1]قوائم الترجمة'!AC$2:AD$2397,1,0),"م")</f>
        <v>121041</v>
      </c>
      <c r="AG2243" s="232"/>
      <c r="AH2243" s="233"/>
      <c r="AI2243" s="233"/>
      <c r="AJ2243" s="233"/>
      <c r="AL2243" s="267"/>
      <c r="AM2243" s="235"/>
      <c r="AO2243" s="236"/>
      <c r="AU2243" s="234"/>
    </row>
    <row r="2244" spans="1:47" ht="21" x14ac:dyDescent="0.4">
      <c r="A2244" s="278">
        <v>121044</v>
      </c>
      <c r="B2244" s="279" t="s">
        <v>1175</v>
      </c>
      <c r="C2244" s="279" t="s">
        <v>128</v>
      </c>
      <c r="D2244" s="279" t="s">
        <v>4314</v>
      </c>
      <c r="E2244" s="279" t="s">
        <v>394</v>
      </c>
      <c r="F2244"/>
      <c r="H2244" s="279" t="s">
        <v>394</v>
      </c>
      <c r="I2244" s="279" t="s">
        <v>540</v>
      </c>
      <c r="J2244" s="279" t="s">
        <v>394</v>
      </c>
      <c r="K2244" s="279" t="s">
        <v>394</v>
      </c>
      <c r="L2244" s="279" t="s">
        <v>394</v>
      </c>
      <c r="M2244" s="279" t="s">
        <v>394</v>
      </c>
      <c r="N2244" s="279" t="s">
        <v>394</v>
      </c>
      <c r="O2244" s="279" t="s">
        <v>394</v>
      </c>
      <c r="P2244" s="315">
        <v>0</v>
      </c>
      <c r="Q2244" s="279" t="s">
        <v>394</v>
      </c>
      <c r="R2244" s="279" t="s">
        <v>394</v>
      </c>
      <c r="S2244" s="279" t="s">
        <v>394</v>
      </c>
      <c r="T2244" s="279" t="s">
        <v>394</v>
      </c>
      <c r="U2244" s="279" t="s">
        <v>394</v>
      </c>
      <c r="V2244" s="279" t="s">
        <v>394</v>
      </c>
      <c r="W2244" s="279" t="s">
        <v>394</v>
      </c>
      <c r="X2244" s="279" t="s">
        <v>394</v>
      </c>
      <c r="Y2244" s="281"/>
      <c r="Z2244" s="279" t="s">
        <v>394</v>
      </c>
      <c r="AA2244" s="279" t="s">
        <v>394</v>
      </c>
      <c r="AB2244" s="281"/>
      <c r="AC2244" s="279" t="s">
        <v>394</v>
      </c>
      <c r="AF2244" s="276" t="str">
        <f>IFERROR(VLOOKUP(A2244,'[1]قوائم الترجمة'!AC$2:AD$2397,1,0),"م")</f>
        <v>م</v>
      </c>
      <c r="AG2244" s="232"/>
      <c r="AH2244" s="233"/>
      <c r="AI2244" s="233"/>
      <c r="AJ2244" s="233"/>
      <c r="AL2244" s="267"/>
      <c r="AM2244" s="235"/>
      <c r="AO2244" s="236"/>
      <c r="AU2244" s="234"/>
    </row>
    <row r="2245" spans="1:47" ht="21" x14ac:dyDescent="0.4">
      <c r="A2245" s="278">
        <v>121046</v>
      </c>
      <c r="B2245" s="279" t="s">
        <v>4313</v>
      </c>
      <c r="C2245" s="279" t="s">
        <v>136</v>
      </c>
      <c r="D2245" s="279" t="s">
        <v>266</v>
      </c>
      <c r="E2245" s="279" t="s">
        <v>394</v>
      </c>
      <c r="F2245"/>
      <c r="H2245" s="279" t="s">
        <v>394</v>
      </c>
      <c r="I2245" s="279" t="s">
        <v>540</v>
      </c>
      <c r="J2245" s="279" t="s">
        <v>394</v>
      </c>
      <c r="K2245" s="279" t="s">
        <v>394</v>
      </c>
      <c r="L2245" s="279" t="s">
        <v>394</v>
      </c>
      <c r="M2245" s="279" t="s">
        <v>394</v>
      </c>
      <c r="N2245" s="279" t="s">
        <v>394</v>
      </c>
      <c r="O2245" s="279" t="s">
        <v>394</v>
      </c>
      <c r="P2245" s="315">
        <v>0</v>
      </c>
      <c r="Q2245" s="279" t="s">
        <v>394</v>
      </c>
      <c r="R2245" s="279" t="s">
        <v>394</v>
      </c>
      <c r="S2245" s="279" t="s">
        <v>394</v>
      </c>
      <c r="T2245" s="279" t="s">
        <v>394</v>
      </c>
      <c r="U2245" s="279" t="s">
        <v>394</v>
      </c>
      <c r="V2245" s="279" t="s">
        <v>394</v>
      </c>
      <c r="W2245" s="279" t="s">
        <v>394</v>
      </c>
      <c r="X2245" s="279" t="s">
        <v>394</v>
      </c>
      <c r="Y2245" s="281"/>
      <c r="Z2245" s="279" t="s">
        <v>394</v>
      </c>
      <c r="AA2245" s="279" t="s">
        <v>394</v>
      </c>
      <c r="AB2245" s="281"/>
      <c r="AC2245" s="279" t="s">
        <v>855</v>
      </c>
      <c r="AF2245" s="276" t="str">
        <f>IFERROR(VLOOKUP(A2245,'[1]قوائم الترجمة'!AC$2:AD$2397,1,0),"م")</f>
        <v>م</v>
      </c>
      <c r="AG2245" s="232"/>
      <c r="AH2245" s="233"/>
      <c r="AI2245" s="233"/>
      <c r="AJ2245" s="233"/>
      <c r="AL2245" s="267"/>
      <c r="AM2245" s="235"/>
      <c r="AO2245" s="236"/>
      <c r="AU2245" s="234"/>
    </row>
    <row r="2246" spans="1:47" ht="21" x14ac:dyDescent="0.4">
      <c r="A2246" s="278">
        <v>121047</v>
      </c>
      <c r="B2246" s="279" t="s">
        <v>7943</v>
      </c>
      <c r="C2246" s="279" t="s">
        <v>148</v>
      </c>
      <c r="D2246" s="279" t="s">
        <v>275</v>
      </c>
      <c r="E2246" s="279" t="s">
        <v>394</v>
      </c>
      <c r="F2246"/>
      <c r="H2246" s="279" t="s">
        <v>394</v>
      </c>
      <c r="I2246" s="279" t="s">
        <v>540</v>
      </c>
      <c r="J2246" s="279" t="s">
        <v>394</v>
      </c>
      <c r="K2246" s="279" t="s">
        <v>394</v>
      </c>
      <c r="L2246" s="279" t="s">
        <v>394</v>
      </c>
      <c r="M2246" s="279" t="s">
        <v>394</v>
      </c>
      <c r="N2246" s="279" t="s">
        <v>394</v>
      </c>
      <c r="O2246" s="279" t="s">
        <v>394</v>
      </c>
      <c r="P2246" s="315">
        <v>0</v>
      </c>
      <c r="Q2246" s="279" t="s">
        <v>394</v>
      </c>
      <c r="R2246" s="279" t="s">
        <v>394</v>
      </c>
      <c r="S2246" s="279" t="s">
        <v>394</v>
      </c>
      <c r="T2246" s="279" t="s">
        <v>394</v>
      </c>
      <c r="U2246" s="279" t="s">
        <v>394</v>
      </c>
      <c r="V2246" s="279" t="s">
        <v>394</v>
      </c>
      <c r="W2246" s="279" t="s">
        <v>394</v>
      </c>
      <c r="X2246" s="279" t="s">
        <v>394</v>
      </c>
      <c r="Y2246" s="281"/>
      <c r="Z2246" s="279" t="s">
        <v>394</v>
      </c>
      <c r="AA2246" s="279" t="s">
        <v>394</v>
      </c>
      <c r="AB2246" s="281"/>
      <c r="AC2246" s="279" t="s">
        <v>855</v>
      </c>
      <c r="AF2246" s="276" t="str">
        <f>IFERROR(VLOOKUP(A2246,'[1]قوائم الترجمة'!AC$2:AD$2397,1,0),"م")</f>
        <v>م</v>
      </c>
      <c r="AG2246" s="232"/>
      <c r="AH2246" s="233"/>
      <c r="AI2246" s="233"/>
      <c r="AJ2246" s="233"/>
      <c r="AL2246" s="267"/>
      <c r="AM2246" s="235"/>
      <c r="AO2246" s="236"/>
      <c r="AU2246" s="234"/>
    </row>
    <row r="2247" spans="1:47" ht="21" x14ac:dyDescent="0.4">
      <c r="A2247" s="278">
        <v>121048</v>
      </c>
      <c r="B2247" s="279" t="s">
        <v>6126</v>
      </c>
      <c r="C2247" s="279" t="s">
        <v>1005</v>
      </c>
      <c r="D2247" s="279" t="s">
        <v>1005</v>
      </c>
      <c r="E2247" s="279" t="s">
        <v>394</v>
      </c>
      <c r="F2247"/>
      <c r="H2247" s="279" t="s">
        <v>394</v>
      </c>
      <c r="I2247" s="279" t="s">
        <v>540</v>
      </c>
      <c r="J2247" s="279" t="s">
        <v>394</v>
      </c>
      <c r="K2247" s="279" t="s">
        <v>394</v>
      </c>
      <c r="L2247" s="279" t="s">
        <v>394</v>
      </c>
      <c r="M2247" s="279" t="s">
        <v>394</v>
      </c>
      <c r="N2247" s="279" t="s">
        <v>394</v>
      </c>
      <c r="O2247" s="279" t="s">
        <v>394</v>
      </c>
      <c r="P2247" s="315">
        <v>0</v>
      </c>
      <c r="Q2247" s="279" t="s">
        <v>394</v>
      </c>
      <c r="R2247" s="279" t="s">
        <v>394</v>
      </c>
      <c r="S2247" s="279" t="s">
        <v>394</v>
      </c>
      <c r="T2247" s="279" t="s">
        <v>394</v>
      </c>
      <c r="U2247" s="279" t="s">
        <v>394</v>
      </c>
      <c r="V2247" s="279" t="s">
        <v>394</v>
      </c>
      <c r="W2247" s="279" t="s">
        <v>394</v>
      </c>
      <c r="X2247" s="279" t="s">
        <v>394</v>
      </c>
      <c r="Y2247" s="281"/>
      <c r="Z2247" s="279" t="s">
        <v>394</v>
      </c>
      <c r="AA2247" s="279" t="s">
        <v>394</v>
      </c>
      <c r="AB2247" s="281"/>
      <c r="AC2247" s="279" t="s">
        <v>855</v>
      </c>
      <c r="AF2247" s="276" t="str">
        <f>IFERROR(VLOOKUP(A2247,'[1]قوائم الترجمة'!AC$2:AD$2397,1,0),"م")</f>
        <v>م</v>
      </c>
      <c r="AG2247" s="232"/>
      <c r="AH2247" s="233"/>
      <c r="AI2247" s="233"/>
      <c r="AJ2247" s="233"/>
      <c r="AL2247" s="267"/>
      <c r="AM2247" s="235"/>
      <c r="AO2247" s="236"/>
      <c r="AU2247" s="234"/>
    </row>
    <row r="2248" spans="1:47" ht="21" x14ac:dyDescent="0.4">
      <c r="A2248" s="278">
        <v>121049</v>
      </c>
      <c r="B2248" s="279" t="s">
        <v>7678</v>
      </c>
      <c r="C2248" s="279" t="s">
        <v>1094</v>
      </c>
      <c r="D2248" s="279" t="s">
        <v>7679</v>
      </c>
      <c r="E2248" s="279" t="s">
        <v>394</v>
      </c>
      <c r="F2248"/>
      <c r="H2248" s="279" t="s">
        <v>394</v>
      </c>
      <c r="I2248" s="279" t="s">
        <v>539</v>
      </c>
      <c r="J2248" s="279" t="s">
        <v>394</v>
      </c>
      <c r="K2248" s="279" t="s">
        <v>394</v>
      </c>
      <c r="L2248" s="279" t="s">
        <v>394</v>
      </c>
      <c r="M2248" s="279" t="s">
        <v>394</v>
      </c>
      <c r="N2248" s="279" t="s">
        <v>394</v>
      </c>
      <c r="O2248" s="279" t="s">
        <v>394</v>
      </c>
      <c r="P2248" s="315">
        <v>0</v>
      </c>
      <c r="Q2248" s="279" t="s">
        <v>394</v>
      </c>
      <c r="R2248" s="279" t="s">
        <v>394</v>
      </c>
      <c r="S2248" s="279" t="s">
        <v>394</v>
      </c>
      <c r="T2248" s="279" t="s">
        <v>394</v>
      </c>
      <c r="U2248" s="279" t="s">
        <v>394</v>
      </c>
      <c r="V2248" s="279" t="s">
        <v>394</v>
      </c>
      <c r="W2248" s="279" t="s">
        <v>394</v>
      </c>
      <c r="X2248" s="279" t="s">
        <v>394</v>
      </c>
      <c r="Y2248" s="281"/>
      <c r="Z2248" s="279" t="s">
        <v>394</v>
      </c>
      <c r="AA2248" s="279" t="s">
        <v>394</v>
      </c>
      <c r="AB2248" s="281"/>
      <c r="AC2248" s="279" t="s">
        <v>855</v>
      </c>
      <c r="AF2248" s="276" t="str">
        <f>IFERROR(VLOOKUP(A2248,'[1]قوائم الترجمة'!AC$2:AD$2397,1,0),"م")</f>
        <v>م</v>
      </c>
      <c r="AG2248" s="232"/>
      <c r="AH2248" s="233"/>
      <c r="AI2248" s="233"/>
      <c r="AJ2248" s="233"/>
      <c r="AL2248" s="267"/>
      <c r="AM2248" s="235"/>
      <c r="AU2248" s="234"/>
    </row>
    <row r="2249" spans="1:47" ht="21" x14ac:dyDescent="0.4">
      <c r="A2249" s="278">
        <v>121050</v>
      </c>
      <c r="B2249" s="279" t="s">
        <v>4312</v>
      </c>
      <c r="C2249" s="279" t="s">
        <v>554</v>
      </c>
      <c r="D2249" s="279" t="s">
        <v>531</v>
      </c>
      <c r="E2249" s="279" t="s">
        <v>5660</v>
      </c>
      <c r="F2249" s="315" t="s">
        <v>8822</v>
      </c>
      <c r="G2249" s="315" t="s">
        <v>8283</v>
      </c>
      <c r="H2249" s="279" t="s">
        <v>425</v>
      </c>
      <c r="I2249" s="279" t="s">
        <v>61</v>
      </c>
      <c r="J2249" s="279" t="s">
        <v>403</v>
      </c>
      <c r="K2249" s="280">
        <v>2012</v>
      </c>
      <c r="L2249" s="279" t="s">
        <v>404</v>
      </c>
      <c r="M2249" s="279" t="s">
        <v>394</v>
      </c>
      <c r="N2249" s="279" t="s">
        <v>394</v>
      </c>
      <c r="O2249" s="279" t="s">
        <v>394</v>
      </c>
      <c r="P2249" s="315">
        <v>0</v>
      </c>
      <c r="Q2249" s="278"/>
      <c r="R2249" s="303"/>
      <c r="S2249" s="279" t="s">
        <v>394</v>
      </c>
      <c r="T2249" s="279" t="s">
        <v>394</v>
      </c>
      <c r="U2249" s="303"/>
      <c r="V2249" s="303"/>
      <c r="W2249" s="303"/>
      <c r="X2249" s="303"/>
      <c r="Z2249" s="303"/>
      <c r="AA2249" s="303"/>
      <c r="AC2249" s="279" t="s">
        <v>394</v>
      </c>
      <c r="AF2249" s="276">
        <f>IFERROR(VLOOKUP(A2249,'[1]قوائم الترجمة'!AC$2:AD$2397,1,0),"م")</f>
        <v>121050</v>
      </c>
      <c r="AG2249" s="250"/>
      <c r="AH2249" s="251"/>
      <c r="AI2249" s="251"/>
      <c r="AJ2249" s="251"/>
      <c r="AL2249" s="267"/>
      <c r="AM2249" s="235"/>
      <c r="AO2249" s="248"/>
      <c r="AU2249" s="234"/>
    </row>
    <row r="2250" spans="1:47" ht="21" x14ac:dyDescent="0.4">
      <c r="A2250" s="278">
        <v>121051</v>
      </c>
      <c r="B2250" s="279" t="s">
        <v>4310</v>
      </c>
      <c r="C2250" s="279" t="s">
        <v>68</v>
      </c>
      <c r="D2250" s="279" t="s">
        <v>4311</v>
      </c>
      <c r="E2250" s="279" t="s">
        <v>394</v>
      </c>
      <c r="F2250"/>
      <c r="H2250" s="279" t="s">
        <v>394</v>
      </c>
      <c r="I2250" s="279" t="s">
        <v>540</v>
      </c>
      <c r="J2250" s="279" t="s">
        <v>394</v>
      </c>
      <c r="K2250" s="279" t="s">
        <v>394</v>
      </c>
      <c r="L2250" s="279" t="s">
        <v>394</v>
      </c>
      <c r="M2250" s="279" t="s">
        <v>394</v>
      </c>
      <c r="N2250" s="279" t="s">
        <v>394</v>
      </c>
      <c r="O2250" s="279" t="s">
        <v>394</v>
      </c>
      <c r="P2250" s="315">
        <v>0</v>
      </c>
      <c r="Q2250" s="279" t="s">
        <v>394</v>
      </c>
      <c r="R2250" s="279" t="s">
        <v>394</v>
      </c>
      <c r="S2250" s="279" t="s">
        <v>394</v>
      </c>
      <c r="T2250" s="279" t="s">
        <v>394</v>
      </c>
      <c r="U2250" s="279" t="s">
        <v>394</v>
      </c>
      <c r="V2250" s="279" t="s">
        <v>394</v>
      </c>
      <c r="W2250" s="279" t="s">
        <v>394</v>
      </c>
      <c r="X2250" s="279" t="s">
        <v>394</v>
      </c>
      <c r="Y2250" s="281"/>
      <c r="Z2250" s="279" t="s">
        <v>394</v>
      </c>
      <c r="AA2250" s="279" t="s">
        <v>394</v>
      </c>
      <c r="AB2250" s="281"/>
      <c r="AC2250" s="279" t="s">
        <v>855</v>
      </c>
      <c r="AF2250" s="276" t="str">
        <f>IFERROR(VLOOKUP(A2250,'[1]قوائم الترجمة'!AC$2:AD$2397,1,0),"م")</f>
        <v>م</v>
      </c>
      <c r="AG2250" s="232"/>
      <c r="AH2250" s="233"/>
      <c r="AI2250" s="233"/>
      <c r="AJ2250" s="233"/>
      <c r="AL2250" s="267"/>
      <c r="AM2250" s="235"/>
      <c r="AO2250" s="236"/>
      <c r="AU2250" s="234"/>
    </row>
    <row r="2251" spans="1:47" ht="21" x14ac:dyDescent="0.4">
      <c r="A2251" s="278">
        <v>121053</v>
      </c>
      <c r="B2251" s="279" t="s">
        <v>1159</v>
      </c>
      <c r="C2251" s="279" t="s">
        <v>103</v>
      </c>
      <c r="D2251" s="279" t="s">
        <v>752</v>
      </c>
      <c r="E2251" s="279" t="s">
        <v>424</v>
      </c>
      <c r="F2251" s="315" t="s">
        <v>9366</v>
      </c>
      <c r="G2251" s="315" t="s">
        <v>402</v>
      </c>
      <c r="H2251" s="279" t="s">
        <v>425</v>
      </c>
      <c r="I2251" s="279" t="s">
        <v>67</v>
      </c>
      <c r="J2251" s="279" t="s">
        <v>403</v>
      </c>
      <c r="K2251" s="280">
        <v>2012</v>
      </c>
      <c r="L2251" s="279" t="s">
        <v>402</v>
      </c>
      <c r="M2251" s="279" t="s">
        <v>394</v>
      </c>
      <c r="N2251" s="279" t="s">
        <v>394</v>
      </c>
      <c r="O2251" s="279" t="s">
        <v>394</v>
      </c>
      <c r="P2251" s="315">
        <v>0</v>
      </c>
      <c r="Q2251" s="278"/>
      <c r="R2251" s="303"/>
      <c r="S2251" s="279" t="s">
        <v>394</v>
      </c>
      <c r="T2251" s="279" t="s">
        <v>394</v>
      </c>
      <c r="U2251" s="303"/>
      <c r="V2251" s="303"/>
      <c r="W2251" s="303"/>
      <c r="X2251" s="303"/>
      <c r="Z2251" s="303"/>
      <c r="AA2251" s="303"/>
      <c r="AC2251" s="279" t="s">
        <v>394</v>
      </c>
      <c r="AF2251" s="276">
        <f>IFERROR(VLOOKUP(A2251,'[1]قوائم الترجمة'!AC$2:AD$2397,1,0),"م")</f>
        <v>121053</v>
      </c>
      <c r="AG2251" s="232"/>
      <c r="AH2251" s="233"/>
      <c r="AI2251" s="233"/>
      <c r="AJ2251" s="233"/>
      <c r="AL2251" s="267"/>
      <c r="AM2251" s="235"/>
      <c r="AU2251" s="234"/>
    </row>
    <row r="2252" spans="1:47" ht="21" x14ac:dyDescent="0.4">
      <c r="A2252" s="278">
        <v>121054</v>
      </c>
      <c r="B2252" s="279" t="s">
        <v>6112</v>
      </c>
      <c r="C2252" s="279" t="s">
        <v>185</v>
      </c>
      <c r="D2252" s="279" t="s">
        <v>297</v>
      </c>
      <c r="E2252" s="279" t="s">
        <v>394</v>
      </c>
      <c r="F2252"/>
      <c r="H2252" s="279" t="s">
        <v>394</v>
      </c>
      <c r="I2252" s="279" t="s">
        <v>539</v>
      </c>
      <c r="J2252" s="279" t="s">
        <v>394</v>
      </c>
      <c r="K2252" s="279" t="s">
        <v>394</v>
      </c>
      <c r="L2252" s="279" t="s">
        <v>394</v>
      </c>
      <c r="M2252" s="279" t="s">
        <v>394</v>
      </c>
      <c r="N2252" s="279" t="s">
        <v>394</v>
      </c>
      <c r="O2252" s="279" t="s">
        <v>394</v>
      </c>
      <c r="P2252" s="315">
        <v>0</v>
      </c>
      <c r="Q2252" s="279" t="s">
        <v>394</v>
      </c>
      <c r="R2252" s="279" t="s">
        <v>394</v>
      </c>
      <c r="S2252" s="279" t="s">
        <v>394</v>
      </c>
      <c r="T2252" s="279" t="s">
        <v>394</v>
      </c>
      <c r="U2252" s="279" t="s">
        <v>394</v>
      </c>
      <c r="V2252" s="279" t="s">
        <v>394</v>
      </c>
      <c r="W2252" s="279" t="s">
        <v>394</v>
      </c>
      <c r="X2252" s="279" t="s">
        <v>394</v>
      </c>
      <c r="Y2252" s="281"/>
      <c r="Z2252" s="279" t="s">
        <v>394</v>
      </c>
      <c r="AA2252" s="279" t="s">
        <v>394</v>
      </c>
      <c r="AB2252" s="281"/>
      <c r="AC2252" s="279" t="s">
        <v>855</v>
      </c>
      <c r="AF2252" s="276" t="str">
        <f>IFERROR(VLOOKUP(A2252,'[1]قوائم الترجمة'!AC$2:AD$2397,1,0),"م")</f>
        <v>م</v>
      </c>
      <c r="AG2252" s="232"/>
      <c r="AH2252" s="233"/>
      <c r="AI2252" s="233"/>
      <c r="AJ2252" s="233"/>
      <c r="AL2252" s="267"/>
      <c r="AM2252" s="235"/>
      <c r="AO2252" s="236"/>
      <c r="AU2252" s="234"/>
    </row>
    <row r="2253" spans="1:47" ht="21" x14ac:dyDescent="0.4">
      <c r="A2253" s="278">
        <v>121055</v>
      </c>
      <c r="B2253" s="279" t="s">
        <v>7981</v>
      </c>
      <c r="C2253" s="279" t="s">
        <v>7982</v>
      </c>
      <c r="D2253" s="279" t="s">
        <v>592</v>
      </c>
      <c r="E2253" s="279" t="s">
        <v>394</v>
      </c>
      <c r="F2253"/>
      <c r="H2253" s="279" t="s">
        <v>394</v>
      </c>
      <c r="I2253" s="279" t="s">
        <v>539</v>
      </c>
      <c r="J2253" s="279" t="s">
        <v>394</v>
      </c>
      <c r="K2253" s="279" t="s">
        <v>394</v>
      </c>
      <c r="L2253" s="279" t="s">
        <v>394</v>
      </c>
      <c r="M2253" s="279" t="s">
        <v>394</v>
      </c>
      <c r="N2253" s="279" t="s">
        <v>394</v>
      </c>
      <c r="O2253" s="279" t="s">
        <v>394</v>
      </c>
      <c r="P2253" s="315">
        <v>0</v>
      </c>
      <c r="Q2253" s="279" t="s">
        <v>394</v>
      </c>
      <c r="R2253" s="279" t="s">
        <v>394</v>
      </c>
      <c r="S2253" s="279" t="s">
        <v>394</v>
      </c>
      <c r="T2253" s="279" t="s">
        <v>394</v>
      </c>
      <c r="U2253" s="279" t="s">
        <v>394</v>
      </c>
      <c r="V2253" s="279" t="s">
        <v>394</v>
      </c>
      <c r="W2253" s="279" t="s">
        <v>394</v>
      </c>
      <c r="X2253" s="279" t="s">
        <v>394</v>
      </c>
      <c r="Y2253" s="281"/>
      <c r="Z2253" s="279" t="s">
        <v>394</v>
      </c>
      <c r="AA2253" s="279" t="s">
        <v>394</v>
      </c>
      <c r="AB2253" s="281"/>
      <c r="AC2253" s="279" t="s">
        <v>855</v>
      </c>
      <c r="AF2253" s="276" t="str">
        <f>IFERROR(VLOOKUP(A2253,'[1]قوائم الترجمة'!AC$2:AD$2397,1,0),"م")</f>
        <v>م</v>
      </c>
      <c r="AG2253" s="232"/>
      <c r="AH2253" s="233"/>
      <c r="AI2253" s="233"/>
      <c r="AJ2253" s="233"/>
      <c r="AL2253" s="267"/>
      <c r="AM2253" s="235"/>
      <c r="AO2253" s="236"/>
      <c r="AU2253" s="234"/>
    </row>
    <row r="2254" spans="1:47" ht="21" x14ac:dyDescent="0.4">
      <c r="A2254" s="278">
        <v>121060</v>
      </c>
      <c r="B2254" s="279" t="s">
        <v>4308</v>
      </c>
      <c r="C2254" s="279" t="s">
        <v>109</v>
      </c>
      <c r="D2254" s="279" t="s">
        <v>241</v>
      </c>
      <c r="E2254" s="279" t="s">
        <v>424</v>
      </c>
      <c r="F2254" s="315" t="s">
        <v>9367</v>
      </c>
      <c r="G2254" s="315" t="s">
        <v>8119</v>
      </c>
      <c r="H2254" s="279" t="s">
        <v>425</v>
      </c>
      <c r="I2254" s="279" t="s">
        <v>61</v>
      </c>
      <c r="J2254" s="279" t="s">
        <v>403</v>
      </c>
      <c r="K2254" s="280">
        <v>0</v>
      </c>
      <c r="L2254" s="279" t="s">
        <v>404</v>
      </c>
      <c r="M2254" s="279" t="s">
        <v>394</v>
      </c>
      <c r="N2254" s="279" t="s">
        <v>9368</v>
      </c>
      <c r="O2254" s="279" t="s">
        <v>8403</v>
      </c>
      <c r="P2254" s="279">
        <v>55000</v>
      </c>
      <c r="Q2254" s="278"/>
      <c r="R2254" s="303"/>
      <c r="S2254" s="279" t="s">
        <v>394</v>
      </c>
      <c r="T2254" s="279"/>
      <c r="U2254" s="303"/>
      <c r="V2254" s="303"/>
      <c r="W2254" s="303"/>
      <c r="X2254" s="303"/>
      <c r="Z2254" s="303"/>
      <c r="AA2254" s="303"/>
      <c r="AC2254" s="279" t="s">
        <v>394</v>
      </c>
      <c r="AF2254" s="276">
        <f>IFERROR(VLOOKUP(A2254,'[1]قوائم الترجمة'!AC$2:AD$2397,1,0),"م")</f>
        <v>121060</v>
      </c>
      <c r="AG2254" s="232"/>
      <c r="AH2254" s="233"/>
      <c r="AI2254" s="233"/>
      <c r="AJ2254" s="233"/>
      <c r="AL2254" s="267"/>
      <c r="AM2254" s="235"/>
      <c r="AO2254" s="236"/>
      <c r="AU2254" s="234"/>
    </row>
    <row r="2255" spans="1:47" ht="21" x14ac:dyDescent="0.4">
      <c r="A2255" s="278">
        <v>121063</v>
      </c>
      <c r="B2255" s="279" t="s">
        <v>7224</v>
      </c>
      <c r="C2255" s="279" t="s">
        <v>168</v>
      </c>
      <c r="D2255" s="279" t="s">
        <v>7225</v>
      </c>
      <c r="E2255" s="279" t="s">
        <v>394</v>
      </c>
      <c r="F2255"/>
      <c r="H2255" s="279" t="s">
        <v>394</v>
      </c>
      <c r="I2255" s="279" t="s">
        <v>539</v>
      </c>
      <c r="J2255" s="279" t="s">
        <v>394</v>
      </c>
      <c r="K2255" s="279" t="s">
        <v>394</v>
      </c>
      <c r="L2255" s="279" t="s">
        <v>394</v>
      </c>
      <c r="M2255" s="279" t="s">
        <v>394</v>
      </c>
      <c r="N2255" s="279" t="s">
        <v>394</v>
      </c>
      <c r="O2255" s="279" t="s">
        <v>394</v>
      </c>
      <c r="P2255" s="315">
        <v>0</v>
      </c>
      <c r="Q2255" s="279" t="s">
        <v>394</v>
      </c>
      <c r="R2255" s="279" t="s">
        <v>394</v>
      </c>
      <c r="S2255" s="279" t="s">
        <v>394</v>
      </c>
      <c r="T2255" s="279" t="s">
        <v>394</v>
      </c>
      <c r="U2255" s="279" t="s">
        <v>394</v>
      </c>
      <c r="V2255" s="279" t="s">
        <v>394</v>
      </c>
      <c r="W2255" s="279" t="s">
        <v>394</v>
      </c>
      <c r="X2255" s="279" t="s">
        <v>394</v>
      </c>
      <c r="Y2255" s="281"/>
      <c r="Z2255" s="279" t="s">
        <v>394</v>
      </c>
      <c r="AA2255" s="279" t="s">
        <v>394</v>
      </c>
      <c r="AB2255" s="281"/>
      <c r="AC2255" s="279" t="s">
        <v>855</v>
      </c>
      <c r="AF2255" s="276" t="str">
        <f>IFERROR(VLOOKUP(A2255,'[1]قوائم الترجمة'!AC$2:AD$2397,1,0),"م")</f>
        <v>م</v>
      </c>
      <c r="AG2255" s="232"/>
      <c r="AH2255" s="233"/>
      <c r="AI2255" s="233"/>
      <c r="AJ2255" s="233"/>
      <c r="AL2255" s="267"/>
      <c r="AM2255" s="235"/>
      <c r="AO2255" s="236"/>
      <c r="AU2255" s="234"/>
    </row>
    <row r="2256" spans="1:47" ht="21" x14ac:dyDescent="0.4">
      <c r="A2256" s="278">
        <v>121064</v>
      </c>
      <c r="B2256" s="279" t="s">
        <v>4307</v>
      </c>
      <c r="C2256" s="279" t="s">
        <v>89</v>
      </c>
      <c r="D2256" s="279" t="s">
        <v>360</v>
      </c>
      <c r="E2256" s="279" t="s">
        <v>394</v>
      </c>
      <c r="F2256"/>
      <c r="H2256" s="279" t="s">
        <v>394</v>
      </c>
      <c r="I2256" s="279" t="s">
        <v>61</v>
      </c>
      <c r="J2256" s="279" t="s">
        <v>394</v>
      </c>
      <c r="K2256" s="279" t="s">
        <v>394</v>
      </c>
      <c r="L2256" s="279" t="s">
        <v>394</v>
      </c>
      <c r="M2256" s="279" t="s">
        <v>394</v>
      </c>
      <c r="N2256" s="279" t="s">
        <v>394</v>
      </c>
      <c r="O2256" s="279" t="s">
        <v>394</v>
      </c>
      <c r="P2256" s="315">
        <v>0</v>
      </c>
      <c r="Q2256" s="279" t="s">
        <v>394</v>
      </c>
      <c r="R2256" s="279" t="s">
        <v>394</v>
      </c>
      <c r="S2256" s="279" t="s">
        <v>394</v>
      </c>
      <c r="T2256" s="279" t="s">
        <v>394</v>
      </c>
      <c r="U2256" s="279" t="s">
        <v>394</v>
      </c>
      <c r="V2256" s="279" t="s">
        <v>394</v>
      </c>
      <c r="W2256" s="279" t="s">
        <v>394</v>
      </c>
      <c r="X2256" s="279" t="s">
        <v>394</v>
      </c>
      <c r="Y2256" s="281"/>
      <c r="Z2256" s="279" t="s">
        <v>394</v>
      </c>
      <c r="AA2256" s="279" t="s">
        <v>394</v>
      </c>
      <c r="AB2256" s="281"/>
      <c r="AC2256" s="279" t="s">
        <v>394</v>
      </c>
      <c r="AF2256" s="276" t="str">
        <f>IFERROR(VLOOKUP(A2256,'[1]قوائم الترجمة'!AC$2:AD$2397,1,0),"م")</f>
        <v>م</v>
      </c>
      <c r="AG2256" s="232"/>
      <c r="AH2256" s="233"/>
      <c r="AI2256" s="233"/>
      <c r="AJ2256" s="233"/>
      <c r="AL2256" s="267"/>
      <c r="AM2256" s="235"/>
      <c r="AU2256" s="234"/>
    </row>
    <row r="2257" spans="1:47" ht="21" x14ac:dyDescent="0.4">
      <c r="A2257" s="278">
        <v>121067</v>
      </c>
      <c r="B2257" s="279" t="s">
        <v>5644</v>
      </c>
      <c r="C2257" s="279" t="s">
        <v>68</v>
      </c>
      <c r="D2257" s="279" t="s">
        <v>273</v>
      </c>
      <c r="E2257" s="279" t="s">
        <v>394</v>
      </c>
      <c r="F2257"/>
      <c r="H2257" s="279" t="s">
        <v>394</v>
      </c>
      <c r="I2257" s="279" t="s">
        <v>539</v>
      </c>
      <c r="J2257" s="279" t="s">
        <v>394</v>
      </c>
      <c r="K2257" s="279" t="s">
        <v>394</v>
      </c>
      <c r="L2257" s="279" t="s">
        <v>394</v>
      </c>
      <c r="M2257" s="279" t="s">
        <v>394</v>
      </c>
      <c r="N2257" s="279" t="s">
        <v>394</v>
      </c>
      <c r="O2257" s="279" t="s">
        <v>394</v>
      </c>
      <c r="P2257" s="315">
        <v>0</v>
      </c>
      <c r="Q2257" s="279" t="s">
        <v>394</v>
      </c>
      <c r="R2257" s="279" t="s">
        <v>394</v>
      </c>
      <c r="S2257" s="279" t="s">
        <v>394</v>
      </c>
      <c r="T2257" s="279" t="s">
        <v>394</v>
      </c>
      <c r="U2257" s="279" t="s">
        <v>394</v>
      </c>
      <c r="V2257" s="279" t="s">
        <v>394</v>
      </c>
      <c r="W2257" s="279" t="s">
        <v>394</v>
      </c>
      <c r="X2257" s="279" t="s">
        <v>394</v>
      </c>
      <c r="Y2257" s="281"/>
      <c r="Z2257" s="279" t="s">
        <v>394</v>
      </c>
      <c r="AA2257" s="279" t="s">
        <v>394</v>
      </c>
      <c r="AB2257" s="281"/>
      <c r="AC2257" s="279" t="s">
        <v>855</v>
      </c>
      <c r="AF2257" s="276" t="str">
        <f>IFERROR(VLOOKUP(A2257,'[1]قوائم الترجمة'!AC$2:AD$2397,1,0),"م")</f>
        <v>م</v>
      </c>
      <c r="AG2257" s="232"/>
      <c r="AH2257" s="233"/>
      <c r="AI2257" s="233"/>
      <c r="AJ2257" s="233"/>
      <c r="AL2257" s="267"/>
      <c r="AM2257" s="235"/>
      <c r="AU2257" s="234"/>
    </row>
    <row r="2258" spans="1:47" ht="21" x14ac:dyDescent="0.4">
      <c r="A2258" s="278">
        <v>121069</v>
      </c>
      <c r="B2258" s="279" t="s">
        <v>6469</v>
      </c>
      <c r="C2258" s="279" t="s">
        <v>64</v>
      </c>
      <c r="D2258" s="279" t="s">
        <v>297</v>
      </c>
      <c r="E2258" s="279" t="s">
        <v>394</v>
      </c>
      <c r="F2258"/>
      <c r="H2258" s="279" t="s">
        <v>394</v>
      </c>
      <c r="I2258" s="279" t="s">
        <v>539</v>
      </c>
      <c r="J2258" s="279" t="s">
        <v>394</v>
      </c>
      <c r="K2258" s="279" t="s">
        <v>394</v>
      </c>
      <c r="L2258" s="279" t="s">
        <v>394</v>
      </c>
      <c r="M2258" s="279" t="s">
        <v>394</v>
      </c>
      <c r="N2258" s="279" t="s">
        <v>394</v>
      </c>
      <c r="O2258" s="279" t="s">
        <v>394</v>
      </c>
      <c r="P2258" s="315">
        <v>0</v>
      </c>
      <c r="Q2258" s="279" t="s">
        <v>394</v>
      </c>
      <c r="R2258" s="279" t="s">
        <v>394</v>
      </c>
      <c r="S2258" s="279" t="s">
        <v>394</v>
      </c>
      <c r="T2258" s="279" t="s">
        <v>394</v>
      </c>
      <c r="U2258" s="279" t="s">
        <v>394</v>
      </c>
      <c r="V2258" s="279" t="s">
        <v>394</v>
      </c>
      <c r="W2258" s="279" t="s">
        <v>394</v>
      </c>
      <c r="X2258" s="279" t="s">
        <v>394</v>
      </c>
      <c r="Y2258" s="281"/>
      <c r="Z2258" s="279" t="s">
        <v>394</v>
      </c>
      <c r="AA2258" s="279" t="s">
        <v>394</v>
      </c>
      <c r="AB2258" s="281"/>
      <c r="AC2258" s="279" t="s">
        <v>855</v>
      </c>
      <c r="AF2258" s="276" t="str">
        <f>IFERROR(VLOOKUP(A2258,'[1]قوائم الترجمة'!AC$2:AD$2397,1,0),"م")</f>
        <v>م</v>
      </c>
      <c r="AG2258" s="232"/>
      <c r="AH2258" s="233"/>
      <c r="AI2258" s="233"/>
      <c r="AJ2258" s="233"/>
      <c r="AL2258" s="267"/>
      <c r="AM2258" s="235"/>
      <c r="AU2258" s="234"/>
    </row>
    <row r="2259" spans="1:47" ht="21" x14ac:dyDescent="0.4">
      <c r="A2259" s="278">
        <v>121071</v>
      </c>
      <c r="B2259" s="279" t="s">
        <v>4306</v>
      </c>
      <c r="C2259" s="279" t="s">
        <v>73</v>
      </c>
      <c r="D2259" s="279" t="s">
        <v>579</v>
      </c>
      <c r="E2259" s="279" t="s">
        <v>394</v>
      </c>
      <c r="F2259"/>
      <c r="H2259" s="279" t="s">
        <v>394</v>
      </c>
      <c r="I2259" s="279" t="s">
        <v>540</v>
      </c>
      <c r="J2259" s="279" t="s">
        <v>394</v>
      </c>
      <c r="K2259" s="279" t="s">
        <v>394</v>
      </c>
      <c r="L2259" s="279" t="s">
        <v>394</v>
      </c>
      <c r="M2259" s="279" t="s">
        <v>394</v>
      </c>
      <c r="N2259" s="279" t="s">
        <v>394</v>
      </c>
      <c r="O2259" s="279" t="s">
        <v>394</v>
      </c>
      <c r="P2259" s="315">
        <v>0</v>
      </c>
      <c r="Q2259" s="279" t="s">
        <v>394</v>
      </c>
      <c r="R2259" s="279" t="s">
        <v>394</v>
      </c>
      <c r="S2259" s="279" t="s">
        <v>394</v>
      </c>
      <c r="T2259" s="279" t="s">
        <v>394</v>
      </c>
      <c r="U2259" s="279" t="s">
        <v>394</v>
      </c>
      <c r="V2259" s="279" t="s">
        <v>394</v>
      </c>
      <c r="W2259" s="279" t="s">
        <v>394</v>
      </c>
      <c r="X2259" s="279" t="s">
        <v>394</v>
      </c>
      <c r="Y2259" s="281"/>
      <c r="Z2259" s="279" t="s">
        <v>394</v>
      </c>
      <c r="AA2259" s="279" t="s">
        <v>394</v>
      </c>
      <c r="AB2259" s="281"/>
      <c r="AC2259" s="279" t="s">
        <v>394</v>
      </c>
      <c r="AF2259" s="276" t="str">
        <f>IFERROR(VLOOKUP(A2259,'[1]قوائم الترجمة'!AC$2:AD$2397,1,0),"م")</f>
        <v>م</v>
      </c>
      <c r="AG2259" s="232"/>
      <c r="AH2259" s="233"/>
      <c r="AI2259" s="233"/>
      <c r="AJ2259" s="233"/>
      <c r="AL2259" s="267"/>
      <c r="AM2259" s="235"/>
      <c r="AO2259" s="236"/>
      <c r="AU2259" s="234"/>
    </row>
    <row r="2260" spans="1:47" ht="21" x14ac:dyDescent="0.4">
      <c r="A2260" s="278">
        <v>121073</v>
      </c>
      <c r="B2260" s="279" t="s">
        <v>4305</v>
      </c>
      <c r="C2260" s="279" t="s">
        <v>148</v>
      </c>
      <c r="D2260" s="279" t="s">
        <v>290</v>
      </c>
      <c r="E2260" s="279" t="s">
        <v>394</v>
      </c>
      <c r="F2260"/>
      <c r="H2260" s="279" t="s">
        <v>394</v>
      </c>
      <c r="I2260" s="279" t="s">
        <v>538</v>
      </c>
      <c r="J2260" s="279" t="s">
        <v>394</v>
      </c>
      <c r="K2260" s="279" t="s">
        <v>394</v>
      </c>
      <c r="L2260" s="279" t="s">
        <v>394</v>
      </c>
      <c r="M2260" s="279" t="s">
        <v>394</v>
      </c>
      <c r="N2260" s="279" t="s">
        <v>394</v>
      </c>
      <c r="O2260" s="279" t="s">
        <v>394</v>
      </c>
      <c r="P2260" s="315">
        <v>0</v>
      </c>
      <c r="Q2260" s="279" t="s">
        <v>394</v>
      </c>
      <c r="R2260" s="279" t="s">
        <v>394</v>
      </c>
      <c r="S2260" s="279" t="s">
        <v>394</v>
      </c>
      <c r="T2260" s="279" t="s">
        <v>394</v>
      </c>
      <c r="U2260" s="279" t="s">
        <v>394</v>
      </c>
      <c r="V2260" s="279" t="s">
        <v>394</v>
      </c>
      <c r="W2260" s="279" t="s">
        <v>394</v>
      </c>
      <c r="X2260" s="279" t="s">
        <v>394</v>
      </c>
      <c r="Y2260" s="281"/>
      <c r="Z2260" s="279" t="s">
        <v>394</v>
      </c>
      <c r="AA2260" s="279" t="s">
        <v>394</v>
      </c>
      <c r="AB2260" s="281"/>
      <c r="AC2260" s="279" t="s">
        <v>855</v>
      </c>
      <c r="AF2260" s="276" t="str">
        <f>IFERROR(VLOOKUP(A2260,'[1]قوائم الترجمة'!AC$2:AD$2397,1,0),"م")</f>
        <v>م</v>
      </c>
      <c r="AG2260" s="232"/>
      <c r="AH2260" s="233"/>
      <c r="AI2260" s="233"/>
      <c r="AJ2260" s="233"/>
      <c r="AL2260" s="267"/>
      <c r="AM2260" s="235"/>
      <c r="AO2260" s="236"/>
      <c r="AU2260" s="234"/>
    </row>
    <row r="2261" spans="1:47" ht="21" x14ac:dyDescent="0.4">
      <c r="A2261" s="278">
        <v>121074</v>
      </c>
      <c r="B2261" s="279" t="s">
        <v>4304</v>
      </c>
      <c r="C2261" s="279" t="s">
        <v>658</v>
      </c>
      <c r="D2261" s="279" t="s">
        <v>684</v>
      </c>
      <c r="E2261" s="279" t="s">
        <v>5660</v>
      </c>
      <c r="F2261" s="315" t="s">
        <v>9369</v>
      </c>
      <c r="G2261" s="315" t="s">
        <v>402</v>
      </c>
      <c r="H2261" s="279" t="s">
        <v>425</v>
      </c>
      <c r="I2261" s="279" t="s">
        <v>61</v>
      </c>
      <c r="J2261" s="279" t="s">
        <v>7215</v>
      </c>
      <c r="K2261" s="280">
        <v>0</v>
      </c>
      <c r="L2261" s="279" t="s">
        <v>7215</v>
      </c>
      <c r="M2261" s="279" t="s">
        <v>394</v>
      </c>
      <c r="N2261" s="279"/>
      <c r="O2261" s="279" t="s">
        <v>394</v>
      </c>
      <c r="P2261" s="315">
        <v>0</v>
      </c>
      <c r="Q2261" s="278"/>
      <c r="R2261" s="303"/>
      <c r="S2261" s="279" t="s">
        <v>394</v>
      </c>
      <c r="T2261" s="279" t="s">
        <v>394</v>
      </c>
      <c r="U2261" s="303"/>
      <c r="V2261" s="303"/>
      <c r="W2261" s="303"/>
      <c r="X2261" s="303"/>
      <c r="Z2261" s="303"/>
      <c r="AA2261" s="303"/>
      <c r="AC2261" s="279" t="s">
        <v>394</v>
      </c>
      <c r="AF2261" s="276">
        <f>IFERROR(VLOOKUP(A2261,'[1]قوائم الترجمة'!AC$2:AD$2397,1,0),"م")</f>
        <v>121074</v>
      </c>
      <c r="AG2261" s="232"/>
      <c r="AH2261" s="233"/>
      <c r="AI2261" s="233"/>
      <c r="AJ2261" s="233"/>
      <c r="AL2261" s="267"/>
      <c r="AM2261" s="235"/>
      <c r="AU2261" s="234"/>
    </row>
    <row r="2262" spans="1:47" ht="21" x14ac:dyDescent="0.4">
      <c r="A2262" s="275">
        <v>121076</v>
      </c>
      <c r="B2262" s="276" t="s">
        <v>4302</v>
      </c>
      <c r="C2262" s="276" t="s">
        <v>4303</v>
      </c>
      <c r="D2262" s="276" t="s">
        <v>531</v>
      </c>
      <c r="E2262" s="276" t="s">
        <v>5660</v>
      </c>
      <c r="F2262" s="317" t="s">
        <v>8547</v>
      </c>
      <c r="G2262" s="317" t="s">
        <v>402</v>
      </c>
      <c r="H2262" s="276" t="s">
        <v>425</v>
      </c>
      <c r="I2262" s="276" t="s">
        <v>61</v>
      </c>
      <c r="J2262" s="276" t="s">
        <v>403</v>
      </c>
      <c r="K2262" s="277">
        <v>1988</v>
      </c>
      <c r="L2262" s="276" t="s">
        <v>402</v>
      </c>
      <c r="M2262" s="303"/>
      <c r="N2262" s="276" t="s">
        <v>8548</v>
      </c>
      <c r="O2262" s="276" t="s">
        <v>8549</v>
      </c>
      <c r="P2262" s="276">
        <v>30000</v>
      </c>
      <c r="Q2262" s="303"/>
      <c r="R2262" s="276" t="s">
        <v>394</v>
      </c>
      <c r="S2262" s="276"/>
      <c r="T2262" s="303"/>
      <c r="U2262" s="303"/>
      <c r="V2262" s="303"/>
      <c r="W2262" s="303"/>
      <c r="X2262" s="303"/>
      <c r="Z2262" s="303"/>
      <c r="AA2262" s="303"/>
      <c r="AC2262" s="276" t="s">
        <v>394</v>
      </c>
      <c r="AF2262" s="276">
        <f>IFERROR(VLOOKUP(A2262,'[1]قوائم الترجمة'!AC$2:AD$2397,1,0),"م")</f>
        <v>121076</v>
      </c>
      <c r="AG2262" s="232"/>
      <c r="AH2262" s="233"/>
      <c r="AI2262" s="233"/>
      <c r="AJ2262" s="233"/>
      <c r="AL2262" s="267"/>
      <c r="AM2262" s="235"/>
      <c r="AU2262" s="234"/>
    </row>
    <row r="2263" spans="1:47" ht="21" x14ac:dyDescent="0.4">
      <c r="A2263" s="278">
        <v>121078</v>
      </c>
      <c r="B2263" s="279" t="s">
        <v>4300</v>
      </c>
      <c r="C2263" s="279" t="s">
        <v>4301</v>
      </c>
      <c r="D2263" s="279" t="s">
        <v>559</v>
      </c>
      <c r="E2263" s="279" t="s">
        <v>394</v>
      </c>
      <c r="F2263"/>
      <c r="H2263" s="279" t="s">
        <v>394</v>
      </c>
      <c r="I2263" s="279" t="s">
        <v>67</v>
      </c>
      <c r="J2263" s="279" t="s">
        <v>394</v>
      </c>
      <c r="K2263" s="279" t="s">
        <v>394</v>
      </c>
      <c r="L2263" s="279" t="s">
        <v>394</v>
      </c>
      <c r="M2263" s="279" t="s">
        <v>394</v>
      </c>
      <c r="N2263" s="279" t="s">
        <v>394</v>
      </c>
      <c r="O2263" s="279" t="s">
        <v>394</v>
      </c>
      <c r="P2263" s="315">
        <v>0</v>
      </c>
      <c r="Q2263" s="279" t="s">
        <v>394</v>
      </c>
      <c r="R2263" s="279" t="s">
        <v>394</v>
      </c>
      <c r="S2263" s="279" t="s">
        <v>394</v>
      </c>
      <c r="T2263" s="279" t="s">
        <v>394</v>
      </c>
      <c r="U2263" s="279" t="s">
        <v>394</v>
      </c>
      <c r="V2263" s="279" t="s">
        <v>394</v>
      </c>
      <c r="W2263" s="279" t="s">
        <v>394</v>
      </c>
      <c r="X2263" s="279" t="s">
        <v>394</v>
      </c>
      <c r="Y2263" s="281"/>
      <c r="Z2263" s="279" t="s">
        <v>394</v>
      </c>
      <c r="AA2263" s="279" t="s">
        <v>394</v>
      </c>
      <c r="AB2263" s="281"/>
      <c r="AC2263" s="279" t="s">
        <v>394</v>
      </c>
      <c r="AF2263" s="276" t="str">
        <f>IFERROR(VLOOKUP(A2263,'[1]قوائم الترجمة'!AC$2:AD$2397,1,0),"م")</f>
        <v>م</v>
      </c>
      <c r="AG2263" s="232"/>
      <c r="AH2263" s="233"/>
      <c r="AI2263" s="233"/>
      <c r="AJ2263" s="233"/>
      <c r="AL2263" s="267"/>
      <c r="AM2263" s="235"/>
      <c r="AO2263" s="236"/>
      <c r="AU2263" s="234"/>
    </row>
    <row r="2264" spans="1:47" ht="21" x14ac:dyDescent="0.4">
      <c r="A2264" s="278">
        <v>121081</v>
      </c>
      <c r="B2264" s="279" t="s">
        <v>5779</v>
      </c>
      <c r="C2264" s="279" t="s">
        <v>1547</v>
      </c>
      <c r="D2264" s="279" t="s">
        <v>246</v>
      </c>
      <c r="E2264" s="279" t="s">
        <v>5660</v>
      </c>
      <c r="F2264" s="315" t="s">
        <v>9370</v>
      </c>
      <c r="G2264" s="315" t="s">
        <v>8213</v>
      </c>
      <c r="H2264" s="279" t="s">
        <v>425</v>
      </c>
      <c r="I2264" s="279" t="s">
        <v>540</v>
      </c>
      <c r="J2264" s="279" t="s">
        <v>426</v>
      </c>
      <c r="K2264" s="280">
        <v>2016</v>
      </c>
      <c r="L2264" s="279" t="s">
        <v>404</v>
      </c>
      <c r="M2264" s="279" t="s">
        <v>394</v>
      </c>
      <c r="N2264" s="279" t="s">
        <v>9371</v>
      </c>
      <c r="O2264" s="279" t="s">
        <v>9008</v>
      </c>
      <c r="P2264" s="279">
        <v>70000</v>
      </c>
      <c r="Q2264" s="278"/>
      <c r="R2264" s="303"/>
      <c r="S2264" s="279" t="s">
        <v>394</v>
      </c>
      <c r="T2264" s="279"/>
      <c r="U2264" s="303"/>
      <c r="V2264" s="303"/>
      <c r="W2264" s="303"/>
      <c r="X2264" s="303"/>
      <c r="Z2264" s="303"/>
      <c r="AA2264" s="303"/>
      <c r="AC2264" s="279" t="s">
        <v>855</v>
      </c>
      <c r="AF2264" s="276">
        <f>IFERROR(VLOOKUP(A2264,'[1]قوائم الترجمة'!AC$2:AD$2397,1,0),"م")</f>
        <v>121081</v>
      </c>
      <c r="AG2264" s="232"/>
      <c r="AH2264" s="233"/>
      <c r="AI2264" s="233"/>
      <c r="AJ2264" s="233"/>
      <c r="AL2264" s="267"/>
      <c r="AM2264" s="235"/>
      <c r="AO2264" s="236"/>
      <c r="AU2264" s="234"/>
    </row>
    <row r="2265" spans="1:47" ht="21" x14ac:dyDescent="0.4">
      <c r="A2265" s="278">
        <v>121082</v>
      </c>
      <c r="B2265" s="279" t="s">
        <v>6095</v>
      </c>
      <c r="C2265" s="279" t="s">
        <v>170</v>
      </c>
      <c r="D2265" s="279" t="s">
        <v>329</v>
      </c>
      <c r="E2265" s="279" t="s">
        <v>394</v>
      </c>
      <c r="F2265"/>
      <c r="H2265" s="279" t="s">
        <v>394</v>
      </c>
      <c r="I2265" s="279" t="s">
        <v>539</v>
      </c>
      <c r="J2265" s="279" t="s">
        <v>394</v>
      </c>
      <c r="K2265" s="279" t="s">
        <v>394</v>
      </c>
      <c r="L2265" s="279" t="s">
        <v>394</v>
      </c>
      <c r="M2265" s="279" t="s">
        <v>394</v>
      </c>
      <c r="N2265" s="279" t="s">
        <v>394</v>
      </c>
      <c r="O2265" s="279" t="s">
        <v>394</v>
      </c>
      <c r="P2265" s="315">
        <v>0</v>
      </c>
      <c r="Q2265" s="279" t="s">
        <v>394</v>
      </c>
      <c r="R2265" s="279" t="s">
        <v>394</v>
      </c>
      <c r="S2265" s="279" t="s">
        <v>394</v>
      </c>
      <c r="T2265" s="279" t="s">
        <v>394</v>
      </c>
      <c r="U2265" s="279" t="s">
        <v>394</v>
      </c>
      <c r="V2265" s="279" t="s">
        <v>394</v>
      </c>
      <c r="W2265" s="279" t="s">
        <v>394</v>
      </c>
      <c r="X2265" s="279" t="s">
        <v>394</v>
      </c>
      <c r="Y2265" s="281"/>
      <c r="Z2265" s="279" t="s">
        <v>394</v>
      </c>
      <c r="AA2265" s="279" t="s">
        <v>394</v>
      </c>
      <c r="AB2265" s="281"/>
      <c r="AC2265" s="279" t="s">
        <v>855</v>
      </c>
      <c r="AF2265" s="276" t="str">
        <f>IFERROR(VLOOKUP(A2265,'[1]قوائم الترجمة'!AC$2:AD$2397,1,0),"م")</f>
        <v>م</v>
      </c>
      <c r="AG2265" s="232"/>
      <c r="AH2265" s="233"/>
      <c r="AI2265" s="233"/>
      <c r="AJ2265" s="233"/>
      <c r="AL2265" s="267"/>
      <c r="AM2265" s="235"/>
      <c r="AO2265" s="236"/>
      <c r="AU2265" s="234"/>
    </row>
    <row r="2266" spans="1:47" ht="21" x14ac:dyDescent="0.4">
      <c r="A2266" s="278">
        <v>121087</v>
      </c>
      <c r="B2266" s="279" t="s">
        <v>4299</v>
      </c>
      <c r="C2266" s="279" t="s">
        <v>1173</v>
      </c>
      <c r="D2266" s="279" t="s">
        <v>349</v>
      </c>
      <c r="E2266" s="279" t="s">
        <v>394</v>
      </c>
      <c r="F2266"/>
      <c r="H2266" s="279" t="s">
        <v>394</v>
      </c>
      <c r="I2266" s="279" t="s">
        <v>539</v>
      </c>
      <c r="J2266" s="279" t="s">
        <v>394</v>
      </c>
      <c r="K2266" s="279" t="s">
        <v>394</v>
      </c>
      <c r="L2266" s="279" t="s">
        <v>394</v>
      </c>
      <c r="M2266" s="279" t="s">
        <v>394</v>
      </c>
      <c r="N2266" s="279" t="s">
        <v>394</v>
      </c>
      <c r="O2266" s="279" t="s">
        <v>394</v>
      </c>
      <c r="P2266" s="315">
        <v>0</v>
      </c>
      <c r="Q2266" s="279" t="s">
        <v>394</v>
      </c>
      <c r="R2266" s="279" t="s">
        <v>394</v>
      </c>
      <c r="S2266" s="279" t="s">
        <v>394</v>
      </c>
      <c r="T2266" s="279" t="s">
        <v>394</v>
      </c>
      <c r="U2266" s="279" t="s">
        <v>394</v>
      </c>
      <c r="V2266" s="279" t="s">
        <v>394</v>
      </c>
      <c r="W2266" s="279" t="s">
        <v>394</v>
      </c>
      <c r="X2266" s="279" t="s">
        <v>394</v>
      </c>
      <c r="Y2266" s="281"/>
      <c r="Z2266" s="279" t="s">
        <v>394</v>
      </c>
      <c r="AA2266" s="279" t="s">
        <v>394</v>
      </c>
      <c r="AB2266" s="281"/>
      <c r="AC2266" s="279" t="s">
        <v>855</v>
      </c>
      <c r="AF2266" s="276" t="str">
        <f>IFERROR(VLOOKUP(A2266,'[1]قوائم الترجمة'!AC$2:AD$2397,1,0),"م")</f>
        <v>م</v>
      </c>
      <c r="AG2266" s="245"/>
      <c r="AH2266" s="246"/>
      <c r="AI2266" s="246"/>
      <c r="AJ2266" s="246"/>
      <c r="AL2266" s="267"/>
      <c r="AM2266" s="235"/>
      <c r="AU2266" s="234"/>
    </row>
    <row r="2267" spans="1:47" ht="21" x14ac:dyDescent="0.4">
      <c r="A2267" s="278">
        <v>121089</v>
      </c>
      <c r="B2267" s="279" t="s">
        <v>4298</v>
      </c>
      <c r="C2267" s="279" t="s">
        <v>640</v>
      </c>
      <c r="D2267" s="279" t="s">
        <v>326</v>
      </c>
      <c r="E2267" s="279" t="s">
        <v>394</v>
      </c>
      <c r="F2267"/>
      <c r="H2267" s="279" t="s">
        <v>394</v>
      </c>
      <c r="I2267" s="279" t="s">
        <v>540</v>
      </c>
      <c r="J2267" s="279" t="s">
        <v>394</v>
      </c>
      <c r="K2267" s="279" t="s">
        <v>394</v>
      </c>
      <c r="L2267" s="279" t="s">
        <v>394</v>
      </c>
      <c r="M2267" s="279" t="s">
        <v>394</v>
      </c>
      <c r="N2267" s="279" t="s">
        <v>394</v>
      </c>
      <c r="O2267" s="279" t="s">
        <v>394</v>
      </c>
      <c r="P2267" s="315">
        <v>0</v>
      </c>
      <c r="Q2267" s="279" t="s">
        <v>394</v>
      </c>
      <c r="R2267" s="279" t="s">
        <v>394</v>
      </c>
      <c r="S2267" s="279" t="s">
        <v>394</v>
      </c>
      <c r="T2267" s="279" t="s">
        <v>394</v>
      </c>
      <c r="U2267" s="279" t="s">
        <v>394</v>
      </c>
      <c r="V2267" s="279" t="s">
        <v>394</v>
      </c>
      <c r="W2267" s="279" t="s">
        <v>394</v>
      </c>
      <c r="X2267" s="279" t="s">
        <v>394</v>
      </c>
      <c r="Y2267" s="281"/>
      <c r="Z2267" s="279" t="s">
        <v>394</v>
      </c>
      <c r="AA2267" s="279" t="s">
        <v>394</v>
      </c>
      <c r="AB2267" s="281"/>
      <c r="AC2267" s="279" t="s">
        <v>394</v>
      </c>
      <c r="AF2267" s="276" t="str">
        <f>IFERROR(VLOOKUP(A2267,'[1]قوائم الترجمة'!AC$2:AD$2397,1,0),"م")</f>
        <v>م</v>
      </c>
      <c r="AG2267" s="232"/>
      <c r="AH2267" s="233"/>
      <c r="AI2267" s="233"/>
      <c r="AJ2267" s="233"/>
      <c r="AL2267" s="267"/>
      <c r="AM2267" s="235"/>
      <c r="AU2267" s="234"/>
    </row>
    <row r="2268" spans="1:47" ht="21" x14ac:dyDescent="0.4">
      <c r="A2268" s="278">
        <v>121090</v>
      </c>
      <c r="B2268" s="279" t="s">
        <v>6076</v>
      </c>
      <c r="C2268" s="279" t="s">
        <v>73</v>
      </c>
      <c r="D2268" s="279" t="s">
        <v>6077</v>
      </c>
      <c r="E2268" s="279" t="s">
        <v>394</v>
      </c>
      <c r="F2268"/>
      <c r="H2268" s="279" t="s">
        <v>394</v>
      </c>
      <c r="I2268" s="279" t="s">
        <v>540</v>
      </c>
      <c r="J2268" s="279" t="s">
        <v>394</v>
      </c>
      <c r="K2268" s="279" t="s">
        <v>394</v>
      </c>
      <c r="L2268" s="279" t="s">
        <v>394</v>
      </c>
      <c r="M2268" s="279" t="s">
        <v>394</v>
      </c>
      <c r="N2268" s="279" t="s">
        <v>394</v>
      </c>
      <c r="O2268" s="279" t="s">
        <v>394</v>
      </c>
      <c r="P2268" s="315">
        <v>0</v>
      </c>
      <c r="Q2268" s="279" t="s">
        <v>394</v>
      </c>
      <c r="R2268" s="279" t="s">
        <v>394</v>
      </c>
      <c r="S2268" s="279" t="s">
        <v>394</v>
      </c>
      <c r="T2268" s="279" t="s">
        <v>394</v>
      </c>
      <c r="U2268" s="279" t="s">
        <v>394</v>
      </c>
      <c r="V2268" s="279" t="s">
        <v>394</v>
      </c>
      <c r="W2268" s="279" t="s">
        <v>394</v>
      </c>
      <c r="X2268" s="279" t="s">
        <v>394</v>
      </c>
      <c r="Y2268" s="281"/>
      <c r="Z2268" s="279" t="s">
        <v>394</v>
      </c>
      <c r="AA2268" s="279" t="s">
        <v>394</v>
      </c>
      <c r="AB2268" s="281"/>
      <c r="AC2268" s="279" t="s">
        <v>855</v>
      </c>
      <c r="AF2268" s="276" t="str">
        <f>IFERROR(VLOOKUP(A2268,'[1]قوائم الترجمة'!AC$2:AD$2397,1,0),"م")</f>
        <v>م</v>
      </c>
      <c r="AG2268" s="232"/>
      <c r="AH2268" s="233"/>
      <c r="AI2268" s="233"/>
      <c r="AJ2268" s="233"/>
      <c r="AL2268" s="267"/>
      <c r="AM2268" s="235"/>
      <c r="AU2268" s="234"/>
    </row>
    <row r="2269" spans="1:47" ht="21" x14ac:dyDescent="0.4">
      <c r="A2269" s="278">
        <v>121092</v>
      </c>
      <c r="B2269" s="279" t="s">
        <v>7439</v>
      </c>
      <c r="C2269" s="279" t="s">
        <v>555</v>
      </c>
      <c r="D2269" s="279" t="s">
        <v>326</v>
      </c>
      <c r="E2269" s="279" t="s">
        <v>394</v>
      </c>
      <c r="F2269"/>
      <c r="H2269" s="279" t="s">
        <v>394</v>
      </c>
      <c r="I2269" s="279" t="s">
        <v>540</v>
      </c>
      <c r="J2269" s="279" t="s">
        <v>394</v>
      </c>
      <c r="K2269" s="279" t="s">
        <v>394</v>
      </c>
      <c r="L2269" s="279" t="s">
        <v>394</v>
      </c>
      <c r="M2269" s="279" t="s">
        <v>394</v>
      </c>
      <c r="N2269" s="279" t="s">
        <v>394</v>
      </c>
      <c r="O2269" s="279" t="s">
        <v>394</v>
      </c>
      <c r="P2269" s="315">
        <v>0</v>
      </c>
      <c r="Q2269" s="279" t="s">
        <v>394</v>
      </c>
      <c r="R2269" s="279" t="s">
        <v>394</v>
      </c>
      <c r="S2269" s="279" t="s">
        <v>394</v>
      </c>
      <c r="T2269" s="279" t="s">
        <v>394</v>
      </c>
      <c r="U2269" s="279" t="s">
        <v>394</v>
      </c>
      <c r="V2269" s="279" t="s">
        <v>394</v>
      </c>
      <c r="W2269" s="279" t="s">
        <v>394</v>
      </c>
      <c r="X2269" s="279" t="s">
        <v>394</v>
      </c>
      <c r="Y2269" s="281"/>
      <c r="Z2269" s="279" t="s">
        <v>394</v>
      </c>
      <c r="AA2269" s="279" t="s">
        <v>394</v>
      </c>
      <c r="AB2269" s="281"/>
      <c r="AC2269" s="279" t="s">
        <v>855</v>
      </c>
      <c r="AF2269" s="276" t="str">
        <f>IFERROR(VLOOKUP(A2269,'[1]قوائم الترجمة'!AC$2:AD$2397,1,0),"م")</f>
        <v>م</v>
      </c>
      <c r="AG2269" s="232"/>
      <c r="AH2269" s="233"/>
      <c r="AI2269" s="233"/>
      <c r="AJ2269" s="233"/>
      <c r="AL2269" s="267"/>
      <c r="AM2269" s="235"/>
      <c r="AU2269" s="234"/>
    </row>
    <row r="2270" spans="1:47" ht="21" x14ac:dyDescent="0.4">
      <c r="A2270" s="278">
        <v>121094</v>
      </c>
      <c r="B2270" s="279" t="s">
        <v>6315</v>
      </c>
      <c r="C2270" s="279" t="s">
        <v>972</v>
      </c>
      <c r="D2270" s="279" t="s">
        <v>304</v>
      </c>
      <c r="E2270" s="279" t="s">
        <v>394</v>
      </c>
      <c r="F2270"/>
      <c r="H2270" s="279" t="s">
        <v>394</v>
      </c>
      <c r="I2270" s="279" t="s">
        <v>540</v>
      </c>
      <c r="J2270" s="279" t="s">
        <v>394</v>
      </c>
      <c r="K2270" s="279" t="s">
        <v>394</v>
      </c>
      <c r="L2270" s="279" t="s">
        <v>394</v>
      </c>
      <c r="M2270" s="279" t="s">
        <v>394</v>
      </c>
      <c r="N2270" s="279" t="s">
        <v>394</v>
      </c>
      <c r="O2270" s="279" t="s">
        <v>394</v>
      </c>
      <c r="P2270" s="315">
        <v>0</v>
      </c>
      <c r="Q2270" s="279" t="s">
        <v>394</v>
      </c>
      <c r="R2270" s="279" t="s">
        <v>394</v>
      </c>
      <c r="S2270" s="279" t="s">
        <v>394</v>
      </c>
      <c r="T2270" s="279" t="s">
        <v>394</v>
      </c>
      <c r="U2270" s="279" t="s">
        <v>394</v>
      </c>
      <c r="V2270" s="279" t="s">
        <v>394</v>
      </c>
      <c r="W2270" s="279" t="s">
        <v>394</v>
      </c>
      <c r="X2270" s="279" t="s">
        <v>394</v>
      </c>
      <c r="Y2270" s="281"/>
      <c r="Z2270" s="279" t="s">
        <v>394</v>
      </c>
      <c r="AA2270" s="279" t="s">
        <v>394</v>
      </c>
      <c r="AB2270" s="281"/>
      <c r="AC2270" s="279" t="s">
        <v>855</v>
      </c>
      <c r="AF2270" s="276" t="str">
        <f>IFERROR(VLOOKUP(A2270,'[1]قوائم الترجمة'!AC$2:AD$2397,1,0),"م")</f>
        <v>م</v>
      </c>
      <c r="AG2270" s="245"/>
      <c r="AH2270" s="246"/>
      <c r="AI2270" s="246"/>
      <c r="AJ2270" s="246"/>
      <c r="AL2270" s="267"/>
      <c r="AM2270" s="235"/>
      <c r="AO2270" s="248"/>
      <c r="AU2270" s="234"/>
    </row>
    <row r="2271" spans="1:47" ht="21" x14ac:dyDescent="0.4">
      <c r="A2271" s="278">
        <v>121097</v>
      </c>
      <c r="B2271" s="279" t="s">
        <v>8044</v>
      </c>
      <c r="C2271" s="279" t="s">
        <v>168</v>
      </c>
      <c r="D2271" s="279" t="s">
        <v>369</v>
      </c>
      <c r="E2271" s="279" t="s">
        <v>394</v>
      </c>
      <c r="F2271"/>
      <c r="H2271" s="279" t="s">
        <v>394</v>
      </c>
      <c r="I2271" s="279" t="s">
        <v>539</v>
      </c>
      <c r="J2271" s="279" t="s">
        <v>394</v>
      </c>
      <c r="K2271" s="279" t="s">
        <v>394</v>
      </c>
      <c r="L2271" s="279" t="s">
        <v>394</v>
      </c>
      <c r="M2271" s="279" t="s">
        <v>394</v>
      </c>
      <c r="N2271" s="279" t="s">
        <v>394</v>
      </c>
      <c r="O2271" s="279" t="s">
        <v>394</v>
      </c>
      <c r="P2271" s="315">
        <v>0</v>
      </c>
      <c r="Q2271" s="279" t="s">
        <v>394</v>
      </c>
      <c r="R2271" s="279" t="s">
        <v>394</v>
      </c>
      <c r="S2271" s="279" t="s">
        <v>394</v>
      </c>
      <c r="T2271" s="279" t="s">
        <v>394</v>
      </c>
      <c r="U2271" s="279" t="s">
        <v>394</v>
      </c>
      <c r="V2271" s="279" t="s">
        <v>394</v>
      </c>
      <c r="W2271" s="279" t="s">
        <v>394</v>
      </c>
      <c r="X2271" s="279" t="s">
        <v>394</v>
      </c>
      <c r="Y2271" s="281"/>
      <c r="Z2271" s="279" t="s">
        <v>394</v>
      </c>
      <c r="AA2271" s="279" t="s">
        <v>394</v>
      </c>
      <c r="AB2271" s="281"/>
      <c r="AC2271" s="279" t="s">
        <v>855</v>
      </c>
      <c r="AF2271" s="276" t="str">
        <f>IFERROR(VLOOKUP(A2271,'[1]قوائم الترجمة'!AC$2:AD$2397,1,0),"م")</f>
        <v>م</v>
      </c>
      <c r="AG2271" s="245"/>
      <c r="AH2271" s="246"/>
      <c r="AI2271" s="246"/>
      <c r="AJ2271" s="246"/>
      <c r="AL2271" s="267"/>
      <c r="AM2271" s="235"/>
      <c r="AO2271" s="247"/>
      <c r="AU2271" s="234"/>
    </row>
    <row r="2272" spans="1:47" ht="21" x14ac:dyDescent="0.4">
      <c r="A2272" s="278">
        <v>121100</v>
      </c>
      <c r="B2272" s="279" t="s">
        <v>4297</v>
      </c>
      <c r="C2272" s="279" t="s">
        <v>89</v>
      </c>
      <c r="D2272" s="279" t="s">
        <v>319</v>
      </c>
      <c r="E2272" s="279" t="s">
        <v>394</v>
      </c>
      <c r="F2272"/>
      <c r="H2272" s="279" t="s">
        <v>394</v>
      </c>
      <c r="I2272" s="279" t="s">
        <v>61</v>
      </c>
      <c r="J2272" s="279" t="s">
        <v>394</v>
      </c>
      <c r="K2272" s="279" t="s">
        <v>394</v>
      </c>
      <c r="L2272" s="279" t="s">
        <v>394</v>
      </c>
      <c r="M2272" s="279" t="s">
        <v>394</v>
      </c>
      <c r="N2272" s="279" t="s">
        <v>394</v>
      </c>
      <c r="O2272" s="279" t="s">
        <v>394</v>
      </c>
      <c r="P2272" s="315">
        <v>0</v>
      </c>
      <c r="Q2272" s="279" t="s">
        <v>394</v>
      </c>
      <c r="R2272" s="279" t="s">
        <v>394</v>
      </c>
      <c r="S2272" s="279" t="s">
        <v>394</v>
      </c>
      <c r="T2272" s="279" t="s">
        <v>394</v>
      </c>
      <c r="U2272" s="279" t="s">
        <v>394</v>
      </c>
      <c r="V2272" s="279" t="s">
        <v>394</v>
      </c>
      <c r="W2272" s="279" t="s">
        <v>394</v>
      </c>
      <c r="X2272" s="279" t="s">
        <v>394</v>
      </c>
      <c r="Y2272" s="281"/>
      <c r="Z2272" s="279" t="s">
        <v>394</v>
      </c>
      <c r="AA2272" s="279" t="s">
        <v>394</v>
      </c>
      <c r="AB2272" s="281"/>
      <c r="AC2272" s="279" t="s">
        <v>394</v>
      </c>
      <c r="AF2272" s="276" t="str">
        <f>IFERROR(VLOOKUP(A2272,'[1]قوائم الترجمة'!AC$2:AD$2397,1,0),"م")</f>
        <v>م</v>
      </c>
      <c r="AG2272" s="232"/>
      <c r="AH2272" s="233"/>
      <c r="AI2272" s="233"/>
      <c r="AJ2272" s="233"/>
      <c r="AL2272" s="267"/>
      <c r="AM2272" s="235"/>
      <c r="AO2272" s="236"/>
      <c r="AU2272" s="234"/>
    </row>
    <row r="2273" spans="1:47" ht="21" x14ac:dyDescent="0.4">
      <c r="A2273" s="278">
        <v>121101</v>
      </c>
      <c r="B2273" s="279" t="s">
        <v>4296</v>
      </c>
      <c r="C2273" s="279" t="s">
        <v>1048</v>
      </c>
      <c r="D2273" s="279" t="s">
        <v>264</v>
      </c>
      <c r="E2273" s="279" t="s">
        <v>394</v>
      </c>
      <c r="F2273"/>
      <c r="H2273" s="279" t="s">
        <v>394</v>
      </c>
      <c r="I2273" s="279" t="s">
        <v>540</v>
      </c>
      <c r="J2273" s="279" t="s">
        <v>394</v>
      </c>
      <c r="K2273" s="279" t="s">
        <v>394</v>
      </c>
      <c r="L2273" s="279" t="s">
        <v>394</v>
      </c>
      <c r="M2273" s="279" t="s">
        <v>394</v>
      </c>
      <c r="N2273" s="279" t="s">
        <v>394</v>
      </c>
      <c r="O2273" s="279" t="s">
        <v>394</v>
      </c>
      <c r="P2273" s="315">
        <v>0</v>
      </c>
      <c r="Q2273" s="279" t="s">
        <v>394</v>
      </c>
      <c r="R2273" s="279" t="s">
        <v>394</v>
      </c>
      <c r="S2273" s="279" t="s">
        <v>394</v>
      </c>
      <c r="T2273" s="279" t="s">
        <v>394</v>
      </c>
      <c r="U2273" s="279" t="s">
        <v>394</v>
      </c>
      <c r="V2273" s="279" t="s">
        <v>394</v>
      </c>
      <c r="W2273" s="279" t="s">
        <v>394</v>
      </c>
      <c r="X2273" s="279" t="s">
        <v>394</v>
      </c>
      <c r="Y2273" s="281"/>
      <c r="Z2273" s="279" t="s">
        <v>394</v>
      </c>
      <c r="AA2273" s="279" t="s">
        <v>394</v>
      </c>
      <c r="AB2273" s="281"/>
      <c r="AC2273" s="279" t="s">
        <v>394</v>
      </c>
      <c r="AF2273" s="276" t="str">
        <f>IFERROR(VLOOKUP(A2273,'[1]قوائم الترجمة'!AC$2:AD$2397,1,0),"م")</f>
        <v>م</v>
      </c>
      <c r="AG2273" s="232"/>
      <c r="AH2273" s="233"/>
      <c r="AI2273" s="233"/>
      <c r="AJ2273" s="233"/>
      <c r="AL2273" s="267"/>
      <c r="AM2273" s="235"/>
      <c r="AU2273" s="234"/>
    </row>
    <row r="2274" spans="1:47" ht="21" x14ac:dyDescent="0.4">
      <c r="A2274" s="278">
        <v>121102</v>
      </c>
      <c r="B2274" s="279" t="s">
        <v>4295</v>
      </c>
      <c r="C2274" s="279" t="s">
        <v>204</v>
      </c>
      <c r="D2274" s="279" t="s">
        <v>356</v>
      </c>
      <c r="E2274" s="279" t="s">
        <v>5660</v>
      </c>
      <c r="F2274" s="315" t="s">
        <v>9142</v>
      </c>
      <c r="G2274" s="315" t="s">
        <v>402</v>
      </c>
      <c r="H2274" s="279" t="s">
        <v>425</v>
      </c>
      <c r="I2274" s="279" t="s">
        <v>61</v>
      </c>
      <c r="J2274" s="279" t="s">
        <v>8112</v>
      </c>
      <c r="K2274" s="280">
        <v>2010</v>
      </c>
      <c r="L2274" s="279" t="s">
        <v>402</v>
      </c>
      <c r="M2274" s="279" t="s">
        <v>394</v>
      </c>
      <c r="N2274" s="279" t="s">
        <v>394</v>
      </c>
      <c r="O2274" s="279" t="s">
        <v>394</v>
      </c>
      <c r="P2274" s="315">
        <v>0</v>
      </c>
      <c r="Q2274" s="278"/>
      <c r="R2274" s="303"/>
      <c r="S2274" s="279" t="s">
        <v>394</v>
      </c>
      <c r="T2274" s="279" t="s">
        <v>394</v>
      </c>
      <c r="U2274" s="303"/>
      <c r="V2274" s="303"/>
      <c r="W2274" s="303"/>
      <c r="X2274" s="303"/>
      <c r="Z2274" s="303"/>
      <c r="AA2274" s="303"/>
      <c r="AC2274" s="279" t="s">
        <v>394</v>
      </c>
      <c r="AF2274" s="276">
        <f>IFERROR(VLOOKUP(A2274,'[1]قوائم الترجمة'!AC$2:AD$2397,1,0),"م")</f>
        <v>121102</v>
      </c>
      <c r="AG2274" s="232"/>
      <c r="AH2274" s="233"/>
      <c r="AI2274" s="233"/>
      <c r="AJ2274" s="233"/>
      <c r="AL2274" s="267"/>
      <c r="AM2274" s="235"/>
      <c r="AO2274" s="236"/>
      <c r="AU2274" s="234"/>
    </row>
    <row r="2275" spans="1:47" ht="21" x14ac:dyDescent="0.4">
      <c r="A2275" s="278">
        <v>121103</v>
      </c>
      <c r="B2275" s="279" t="s">
        <v>4294</v>
      </c>
      <c r="C2275" s="279" t="s">
        <v>736</v>
      </c>
      <c r="D2275" s="279" t="s">
        <v>1083</v>
      </c>
      <c r="E2275" s="279" t="s">
        <v>394</v>
      </c>
      <c r="F2275"/>
      <c r="H2275" s="279" t="s">
        <v>394</v>
      </c>
      <c r="I2275" s="279" t="s">
        <v>540</v>
      </c>
      <c r="J2275" s="279" t="s">
        <v>394</v>
      </c>
      <c r="K2275" s="279" t="s">
        <v>394</v>
      </c>
      <c r="L2275" s="279" t="s">
        <v>394</v>
      </c>
      <c r="M2275" s="279" t="s">
        <v>394</v>
      </c>
      <c r="N2275" s="279" t="s">
        <v>394</v>
      </c>
      <c r="O2275" s="279" t="s">
        <v>394</v>
      </c>
      <c r="P2275" s="315">
        <v>0</v>
      </c>
      <c r="Q2275" s="279" t="s">
        <v>394</v>
      </c>
      <c r="R2275" s="279" t="s">
        <v>394</v>
      </c>
      <c r="S2275" s="279" t="s">
        <v>394</v>
      </c>
      <c r="T2275" s="279" t="s">
        <v>394</v>
      </c>
      <c r="U2275" s="279" t="s">
        <v>394</v>
      </c>
      <c r="V2275" s="279" t="s">
        <v>394</v>
      </c>
      <c r="W2275" s="279" t="s">
        <v>394</v>
      </c>
      <c r="X2275" s="279" t="s">
        <v>394</v>
      </c>
      <c r="Y2275" s="281"/>
      <c r="Z2275" s="279" t="s">
        <v>394</v>
      </c>
      <c r="AA2275" s="279" t="s">
        <v>394</v>
      </c>
      <c r="AB2275" s="281"/>
      <c r="AC2275" s="279" t="s">
        <v>855</v>
      </c>
      <c r="AF2275" s="276" t="str">
        <f>IFERROR(VLOOKUP(A2275,'[1]قوائم الترجمة'!AC$2:AD$2397,1,0),"م")</f>
        <v>م</v>
      </c>
      <c r="AG2275" s="232"/>
      <c r="AH2275" s="233"/>
      <c r="AI2275" s="233"/>
      <c r="AJ2275" s="233"/>
      <c r="AL2275" s="267"/>
      <c r="AM2275" s="235"/>
      <c r="AU2275" s="234"/>
    </row>
    <row r="2276" spans="1:47" ht="21" x14ac:dyDescent="0.4">
      <c r="A2276" s="278">
        <v>121104</v>
      </c>
      <c r="B2276" s="279" t="s">
        <v>6588</v>
      </c>
      <c r="C2276" s="279" t="s">
        <v>97</v>
      </c>
      <c r="D2276" s="279" t="s">
        <v>374</v>
      </c>
      <c r="E2276" s="279" t="s">
        <v>394</v>
      </c>
      <c r="F2276"/>
      <c r="H2276" s="279" t="s">
        <v>394</v>
      </c>
      <c r="I2276" s="279" t="s">
        <v>539</v>
      </c>
      <c r="J2276" s="279" t="s">
        <v>394</v>
      </c>
      <c r="K2276" s="279" t="s">
        <v>394</v>
      </c>
      <c r="L2276" s="279" t="s">
        <v>394</v>
      </c>
      <c r="M2276" s="279" t="s">
        <v>394</v>
      </c>
      <c r="N2276" s="279" t="s">
        <v>394</v>
      </c>
      <c r="O2276" s="279" t="s">
        <v>394</v>
      </c>
      <c r="P2276" s="315">
        <v>0</v>
      </c>
      <c r="Q2276" s="279" t="s">
        <v>394</v>
      </c>
      <c r="R2276" s="279" t="s">
        <v>394</v>
      </c>
      <c r="S2276" s="279" t="s">
        <v>394</v>
      </c>
      <c r="T2276" s="279" t="s">
        <v>394</v>
      </c>
      <c r="U2276" s="279" t="s">
        <v>394</v>
      </c>
      <c r="V2276" s="279" t="s">
        <v>394</v>
      </c>
      <c r="W2276" s="279" t="s">
        <v>394</v>
      </c>
      <c r="X2276" s="279" t="s">
        <v>394</v>
      </c>
      <c r="Y2276" s="281"/>
      <c r="Z2276" s="279" t="s">
        <v>394</v>
      </c>
      <c r="AA2276" s="279" t="s">
        <v>394</v>
      </c>
      <c r="AB2276" s="281"/>
      <c r="AC2276" s="279" t="s">
        <v>855</v>
      </c>
      <c r="AF2276" s="276" t="str">
        <f>IFERROR(VLOOKUP(A2276,'[1]قوائم الترجمة'!AC$2:AD$2397,1,0),"م")</f>
        <v>م</v>
      </c>
      <c r="AG2276" s="232"/>
      <c r="AH2276" s="233"/>
      <c r="AI2276" s="233"/>
      <c r="AJ2276" s="233"/>
      <c r="AL2276" s="267"/>
      <c r="AM2276" s="235"/>
      <c r="AO2276" s="236"/>
      <c r="AU2276" s="234"/>
    </row>
    <row r="2277" spans="1:47" ht="21" x14ac:dyDescent="0.4">
      <c r="A2277" s="278">
        <v>121105</v>
      </c>
      <c r="B2277" s="279" t="s">
        <v>1545</v>
      </c>
      <c r="C2277" s="279" t="s">
        <v>459</v>
      </c>
      <c r="D2277" s="279" t="s">
        <v>1546</v>
      </c>
      <c r="E2277" s="279" t="s">
        <v>424</v>
      </c>
      <c r="F2277" s="315" t="s">
        <v>8519</v>
      </c>
      <c r="G2277" s="315" t="s">
        <v>9372</v>
      </c>
      <c r="H2277" s="279" t="s">
        <v>425</v>
      </c>
      <c r="I2277" s="279" t="s">
        <v>540</v>
      </c>
      <c r="J2277" s="279" t="s">
        <v>426</v>
      </c>
      <c r="K2277" s="280">
        <v>2011</v>
      </c>
      <c r="L2277" s="279" t="s">
        <v>404</v>
      </c>
      <c r="M2277" s="279" t="s">
        <v>394</v>
      </c>
      <c r="N2277" s="279" t="s">
        <v>394</v>
      </c>
      <c r="O2277" s="279" t="s">
        <v>394</v>
      </c>
      <c r="P2277" s="315">
        <v>0</v>
      </c>
      <c r="Q2277" s="278"/>
      <c r="R2277" s="303"/>
      <c r="S2277" s="279" t="s">
        <v>394</v>
      </c>
      <c r="T2277" s="279" t="s">
        <v>394</v>
      </c>
      <c r="U2277" s="303"/>
      <c r="V2277" s="303"/>
      <c r="W2277" s="303"/>
      <c r="X2277" s="303"/>
      <c r="Z2277" s="303"/>
      <c r="AA2277" s="303"/>
      <c r="AC2277" s="279" t="s">
        <v>855</v>
      </c>
      <c r="AF2277" s="276">
        <f>IFERROR(VLOOKUP(A2277,'[1]قوائم الترجمة'!AC$2:AD$2397,1,0),"م")</f>
        <v>121105</v>
      </c>
      <c r="AG2277" s="232"/>
      <c r="AH2277" s="233"/>
      <c r="AI2277" s="233"/>
      <c r="AJ2277" s="233"/>
      <c r="AL2277" s="267"/>
      <c r="AM2277" s="235"/>
      <c r="AO2277" s="236"/>
      <c r="AU2277" s="234"/>
    </row>
    <row r="2278" spans="1:47" ht="21" x14ac:dyDescent="0.4">
      <c r="A2278" s="278">
        <v>121106</v>
      </c>
      <c r="B2278" s="279" t="s">
        <v>4245</v>
      </c>
      <c r="C2278" s="279" t="s">
        <v>109</v>
      </c>
      <c r="D2278" s="279" t="s">
        <v>346</v>
      </c>
      <c r="E2278" s="279" t="s">
        <v>394</v>
      </c>
      <c r="F2278"/>
      <c r="H2278" s="279" t="s">
        <v>394</v>
      </c>
      <c r="I2278" s="279" t="s">
        <v>540</v>
      </c>
      <c r="J2278" s="279" t="s">
        <v>394</v>
      </c>
      <c r="K2278" s="279" t="s">
        <v>394</v>
      </c>
      <c r="L2278" s="279" t="s">
        <v>394</v>
      </c>
      <c r="M2278" s="279" t="s">
        <v>394</v>
      </c>
      <c r="N2278" s="279" t="s">
        <v>394</v>
      </c>
      <c r="O2278" s="279" t="s">
        <v>394</v>
      </c>
      <c r="P2278" s="315">
        <v>0</v>
      </c>
      <c r="Q2278" s="279" t="s">
        <v>394</v>
      </c>
      <c r="R2278" s="279" t="s">
        <v>394</v>
      </c>
      <c r="S2278" s="279" t="s">
        <v>394</v>
      </c>
      <c r="T2278" s="279" t="s">
        <v>394</v>
      </c>
      <c r="U2278" s="279" t="s">
        <v>394</v>
      </c>
      <c r="V2278" s="279" t="s">
        <v>394</v>
      </c>
      <c r="W2278" s="279" t="s">
        <v>394</v>
      </c>
      <c r="X2278" s="279" t="s">
        <v>394</v>
      </c>
      <c r="Y2278" s="281"/>
      <c r="Z2278" s="279" t="s">
        <v>394</v>
      </c>
      <c r="AA2278" s="279" t="s">
        <v>394</v>
      </c>
      <c r="AB2278" s="281"/>
      <c r="AC2278" s="279" t="s">
        <v>855</v>
      </c>
      <c r="AF2278" s="276" t="str">
        <f>IFERROR(VLOOKUP(A2278,'[1]قوائم الترجمة'!AC$2:AD$2397,1,0),"م")</f>
        <v>م</v>
      </c>
      <c r="AG2278" s="232"/>
      <c r="AH2278" s="233"/>
      <c r="AI2278" s="233"/>
      <c r="AJ2278" s="233"/>
      <c r="AL2278" s="267"/>
      <c r="AM2278" s="235"/>
      <c r="AO2278" s="236"/>
      <c r="AU2278" s="234"/>
    </row>
    <row r="2279" spans="1:47" ht="21" x14ac:dyDescent="0.4">
      <c r="A2279" s="278">
        <v>121107</v>
      </c>
      <c r="B2279" s="279" t="s">
        <v>4292</v>
      </c>
      <c r="C2279" s="279" t="s">
        <v>4293</v>
      </c>
      <c r="D2279" s="279" t="s">
        <v>273</v>
      </c>
      <c r="E2279" s="279" t="s">
        <v>5660</v>
      </c>
      <c r="F2279" s="315" t="s">
        <v>9373</v>
      </c>
      <c r="G2279" s="315" t="s">
        <v>404</v>
      </c>
      <c r="H2279" s="279" t="s">
        <v>431</v>
      </c>
      <c r="I2279" s="279" t="s">
        <v>61</v>
      </c>
      <c r="J2279" s="279" t="s">
        <v>7215</v>
      </c>
      <c r="K2279" s="280">
        <v>0</v>
      </c>
      <c r="L2279" s="279" t="s">
        <v>7215</v>
      </c>
      <c r="M2279" s="279" t="s">
        <v>394</v>
      </c>
      <c r="N2279" s="279" t="s">
        <v>394</v>
      </c>
      <c r="O2279" s="279" t="s">
        <v>394</v>
      </c>
      <c r="P2279" s="315">
        <v>0</v>
      </c>
      <c r="Q2279" s="278"/>
      <c r="R2279" s="303"/>
      <c r="S2279" s="279" t="s">
        <v>394</v>
      </c>
      <c r="T2279" s="279" t="s">
        <v>394</v>
      </c>
      <c r="U2279" s="303"/>
      <c r="V2279" s="303"/>
      <c r="W2279" s="303"/>
      <c r="X2279" s="303"/>
      <c r="Z2279" s="303"/>
      <c r="AA2279" s="303"/>
      <c r="AC2279" s="279" t="s">
        <v>394</v>
      </c>
      <c r="AF2279" s="276">
        <f>IFERROR(VLOOKUP(A2279,'[1]قوائم الترجمة'!AC$2:AD$2397,1,0),"م")</f>
        <v>121107</v>
      </c>
      <c r="AG2279" s="232"/>
      <c r="AH2279" s="233"/>
      <c r="AI2279" s="233"/>
      <c r="AJ2279" s="233"/>
      <c r="AL2279" s="267"/>
      <c r="AM2279" s="235"/>
      <c r="AO2279" s="236"/>
      <c r="AU2279" s="234"/>
    </row>
    <row r="2280" spans="1:47" ht="21" x14ac:dyDescent="0.4">
      <c r="A2280" s="278">
        <v>121108</v>
      </c>
      <c r="B2280" s="279" t="s">
        <v>4291</v>
      </c>
      <c r="C2280" s="279" t="s">
        <v>97</v>
      </c>
      <c r="D2280" s="279" t="s">
        <v>376</v>
      </c>
      <c r="E2280" s="279" t="s">
        <v>424</v>
      </c>
      <c r="F2280" s="315" t="s">
        <v>8482</v>
      </c>
      <c r="G2280" s="315" t="s">
        <v>419</v>
      </c>
      <c r="H2280" s="279" t="s">
        <v>425</v>
      </c>
      <c r="I2280" s="279" t="s">
        <v>541</v>
      </c>
      <c r="J2280" s="279" t="s">
        <v>7215</v>
      </c>
      <c r="K2280" s="280">
        <v>0</v>
      </c>
      <c r="L2280" s="279" t="s">
        <v>7215</v>
      </c>
      <c r="M2280" s="279" t="s">
        <v>394</v>
      </c>
      <c r="N2280" s="279" t="s">
        <v>394</v>
      </c>
      <c r="O2280" s="279" t="s">
        <v>394</v>
      </c>
      <c r="P2280" s="315">
        <v>0</v>
      </c>
      <c r="Q2280" s="278"/>
      <c r="R2280" s="303"/>
      <c r="S2280" s="279" t="s">
        <v>394</v>
      </c>
      <c r="T2280" s="279" t="s">
        <v>394</v>
      </c>
      <c r="U2280" s="303"/>
      <c r="V2280" s="303"/>
      <c r="W2280" s="303"/>
      <c r="X2280" s="303"/>
      <c r="Z2280" s="303"/>
      <c r="AA2280" s="303"/>
      <c r="AC2280" s="279" t="s">
        <v>394</v>
      </c>
      <c r="AF2280" s="276">
        <f>IFERROR(VLOOKUP(A2280,'[1]قوائم الترجمة'!AC$2:AD$2397,1,0),"م")</f>
        <v>121108</v>
      </c>
      <c r="AG2280" s="232"/>
      <c r="AH2280" s="233"/>
      <c r="AI2280" s="233"/>
      <c r="AJ2280" s="233"/>
      <c r="AL2280" s="267"/>
      <c r="AM2280" s="235"/>
      <c r="AO2280" s="236"/>
      <c r="AU2280" s="234"/>
    </row>
    <row r="2281" spans="1:47" ht="21" x14ac:dyDescent="0.4">
      <c r="A2281" s="278">
        <v>121109</v>
      </c>
      <c r="B2281" s="279" t="s">
        <v>4289</v>
      </c>
      <c r="C2281" s="279" t="s">
        <v>587</v>
      </c>
      <c r="D2281" s="279" t="s">
        <v>4290</v>
      </c>
      <c r="E2281" s="279" t="s">
        <v>394</v>
      </c>
      <c r="F2281"/>
      <c r="H2281" s="279" t="s">
        <v>394</v>
      </c>
      <c r="I2281" s="279" t="s">
        <v>540</v>
      </c>
      <c r="J2281" s="279" t="s">
        <v>394</v>
      </c>
      <c r="K2281" s="279" t="s">
        <v>394</v>
      </c>
      <c r="L2281" s="279" t="s">
        <v>394</v>
      </c>
      <c r="M2281" s="279" t="s">
        <v>394</v>
      </c>
      <c r="N2281" s="279" t="s">
        <v>394</v>
      </c>
      <c r="O2281" s="279" t="s">
        <v>394</v>
      </c>
      <c r="P2281" s="315">
        <v>0</v>
      </c>
      <c r="Q2281" s="279" t="s">
        <v>394</v>
      </c>
      <c r="R2281" s="279" t="s">
        <v>394</v>
      </c>
      <c r="S2281" s="279" t="s">
        <v>394</v>
      </c>
      <c r="T2281" s="279" t="s">
        <v>394</v>
      </c>
      <c r="U2281" s="279" t="s">
        <v>394</v>
      </c>
      <c r="V2281" s="279" t="s">
        <v>394</v>
      </c>
      <c r="W2281" s="279" t="s">
        <v>394</v>
      </c>
      <c r="X2281" s="279" t="s">
        <v>394</v>
      </c>
      <c r="Y2281" s="281"/>
      <c r="Z2281" s="279" t="s">
        <v>394</v>
      </c>
      <c r="AA2281" s="279" t="s">
        <v>394</v>
      </c>
      <c r="AB2281" s="281"/>
      <c r="AC2281" s="279" t="s">
        <v>855</v>
      </c>
      <c r="AF2281" s="276" t="str">
        <f>IFERROR(VLOOKUP(A2281,'[1]قوائم الترجمة'!AC$2:AD$2397,1,0),"م")</f>
        <v>م</v>
      </c>
      <c r="AG2281" s="232"/>
      <c r="AH2281" s="233"/>
      <c r="AI2281" s="233"/>
      <c r="AJ2281" s="233"/>
      <c r="AL2281" s="267"/>
      <c r="AM2281" s="235"/>
      <c r="AU2281" s="234"/>
    </row>
    <row r="2282" spans="1:47" ht="21" x14ac:dyDescent="0.4">
      <c r="A2282" s="278">
        <v>121110</v>
      </c>
      <c r="B2282" s="279" t="s">
        <v>4288</v>
      </c>
      <c r="C2282" s="279" t="s">
        <v>68</v>
      </c>
      <c r="D2282" s="279" t="s">
        <v>249</v>
      </c>
      <c r="E2282" s="279" t="s">
        <v>394</v>
      </c>
      <c r="F2282"/>
      <c r="H2282" s="279" t="s">
        <v>394</v>
      </c>
      <c r="I2282" s="279" t="s">
        <v>61</v>
      </c>
      <c r="J2282" s="279" t="s">
        <v>394</v>
      </c>
      <c r="K2282" s="279" t="s">
        <v>394</v>
      </c>
      <c r="L2282" s="279" t="s">
        <v>394</v>
      </c>
      <c r="M2282" s="279" t="s">
        <v>394</v>
      </c>
      <c r="N2282" s="279" t="s">
        <v>394</v>
      </c>
      <c r="O2282" s="279" t="s">
        <v>394</v>
      </c>
      <c r="P2282" s="315">
        <v>0</v>
      </c>
      <c r="Q2282" s="279" t="s">
        <v>394</v>
      </c>
      <c r="R2282" s="279" t="s">
        <v>394</v>
      </c>
      <c r="S2282" s="279" t="s">
        <v>394</v>
      </c>
      <c r="T2282" s="279" t="s">
        <v>394</v>
      </c>
      <c r="U2282" s="279" t="s">
        <v>394</v>
      </c>
      <c r="V2282" s="279" t="s">
        <v>394</v>
      </c>
      <c r="W2282" s="279" t="s">
        <v>394</v>
      </c>
      <c r="X2282" s="279" t="s">
        <v>394</v>
      </c>
      <c r="Y2282" s="281"/>
      <c r="Z2282" s="279" t="s">
        <v>394</v>
      </c>
      <c r="AA2282" s="279" t="s">
        <v>394</v>
      </c>
      <c r="AB2282" s="281"/>
      <c r="AC2282" s="279" t="s">
        <v>394</v>
      </c>
      <c r="AF2282" s="276" t="str">
        <f>IFERROR(VLOOKUP(A2282,'[1]قوائم الترجمة'!AC$2:AD$2397,1,0),"م")</f>
        <v>م</v>
      </c>
      <c r="AG2282" s="232"/>
      <c r="AH2282" s="233"/>
      <c r="AI2282" s="233"/>
      <c r="AJ2282" s="233"/>
      <c r="AL2282" s="267"/>
      <c r="AM2282" s="235"/>
      <c r="AO2282" s="236"/>
      <c r="AU2282" s="234"/>
    </row>
    <row r="2283" spans="1:47" ht="21" x14ac:dyDescent="0.4">
      <c r="A2283" s="278">
        <v>121113</v>
      </c>
      <c r="B2283" s="279" t="s">
        <v>4287</v>
      </c>
      <c r="C2283" s="279" t="s">
        <v>1541</v>
      </c>
      <c r="D2283" s="279" t="s">
        <v>490</v>
      </c>
      <c r="E2283" s="279" t="s">
        <v>5660</v>
      </c>
      <c r="F2283" s="315" t="s">
        <v>9374</v>
      </c>
      <c r="G2283" s="315" t="s">
        <v>8308</v>
      </c>
      <c r="H2283" s="279" t="s">
        <v>425</v>
      </c>
      <c r="I2283" s="279" t="s">
        <v>540</v>
      </c>
      <c r="J2283" s="279" t="s">
        <v>7215</v>
      </c>
      <c r="K2283" s="280">
        <v>0</v>
      </c>
      <c r="L2283" s="279" t="s">
        <v>7215</v>
      </c>
      <c r="M2283" s="279" t="s">
        <v>394</v>
      </c>
      <c r="N2283" s="279" t="s">
        <v>9375</v>
      </c>
      <c r="O2283" s="279" t="s">
        <v>8388</v>
      </c>
      <c r="P2283" s="279">
        <v>70000</v>
      </c>
      <c r="Q2283" s="278"/>
      <c r="R2283" s="303"/>
      <c r="S2283" s="279" t="s">
        <v>394</v>
      </c>
      <c r="T2283" s="279"/>
      <c r="U2283" s="303"/>
      <c r="V2283" s="303"/>
      <c r="W2283" s="303"/>
      <c r="X2283" s="303"/>
      <c r="Z2283" s="303"/>
      <c r="AA2283" s="303"/>
      <c r="AC2283" s="279" t="s">
        <v>855</v>
      </c>
      <c r="AF2283" s="276">
        <f>IFERROR(VLOOKUP(A2283,'[1]قوائم الترجمة'!AC$2:AD$2397,1,0),"م")</f>
        <v>121113</v>
      </c>
      <c r="AG2283" s="232"/>
      <c r="AH2283" s="233"/>
      <c r="AI2283" s="233"/>
      <c r="AJ2283" s="233"/>
      <c r="AL2283" s="267"/>
      <c r="AM2283" s="235"/>
      <c r="AO2283" s="236"/>
      <c r="AU2283" s="234"/>
    </row>
    <row r="2284" spans="1:47" ht="21" x14ac:dyDescent="0.4">
      <c r="A2284" s="278">
        <v>121114</v>
      </c>
      <c r="B2284" s="279" t="s">
        <v>6936</v>
      </c>
      <c r="C2284" s="279" t="s">
        <v>170</v>
      </c>
      <c r="D2284" s="279" t="s">
        <v>276</v>
      </c>
      <c r="E2284" s="279" t="s">
        <v>394</v>
      </c>
      <c r="F2284"/>
      <c r="H2284" s="279" t="s">
        <v>394</v>
      </c>
      <c r="I2284" s="279" t="s">
        <v>539</v>
      </c>
      <c r="J2284" s="279" t="s">
        <v>394</v>
      </c>
      <c r="K2284" s="279" t="s">
        <v>394</v>
      </c>
      <c r="L2284" s="279" t="s">
        <v>394</v>
      </c>
      <c r="M2284" s="279" t="s">
        <v>394</v>
      </c>
      <c r="N2284" s="279" t="s">
        <v>394</v>
      </c>
      <c r="O2284" s="279" t="s">
        <v>394</v>
      </c>
      <c r="P2284" s="315">
        <v>0</v>
      </c>
      <c r="Q2284" s="279" t="s">
        <v>394</v>
      </c>
      <c r="R2284" s="279" t="s">
        <v>394</v>
      </c>
      <c r="S2284" s="279" t="s">
        <v>394</v>
      </c>
      <c r="T2284" s="279" t="s">
        <v>394</v>
      </c>
      <c r="U2284" s="279" t="s">
        <v>394</v>
      </c>
      <c r="V2284" s="279" t="s">
        <v>394</v>
      </c>
      <c r="W2284" s="279" t="s">
        <v>394</v>
      </c>
      <c r="X2284" s="279" t="s">
        <v>394</v>
      </c>
      <c r="Y2284" s="281"/>
      <c r="Z2284" s="279" t="s">
        <v>394</v>
      </c>
      <c r="AA2284" s="279" t="s">
        <v>394</v>
      </c>
      <c r="AB2284" s="281"/>
      <c r="AC2284" s="279" t="s">
        <v>855</v>
      </c>
      <c r="AF2284" s="276" t="str">
        <f>IFERROR(VLOOKUP(A2284,'[1]قوائم الترجمة'!AC$2:AD$2397,1,0),"م")</f>
        <v>م</v>
      </c>
      <c r="AG2284" s="232"/>
      <c r="AH2284" s="233"/>
      <c r="AI2284" s="233"/>
      <c r="AJ2284" s="233"/>
      <c r="AL2284" s="267"/>
      <c r="AM2284" s="235"/>
      <c r="AU2284" s="234"/>
    </row>
    <row r="2285" spans="1:47" ht="21" x14ac:dyDescent="0.4">
      <c r="A2285" s="278">
        <v>121115</v>
      </c>
      <c r="B2285" s="279" t="s">
        <v>6452</v>
      </c>
      <c r="C2285" s="279" t="s">
        <v>129</v>
      </c>
      <c r="D2285" s="279" t="s">
        <v>743</v>
      </c>
      <c r="E2285" s="279" t="s">
        <v>394</v>
      </c>
      <c r="F2285"/>
      <c r="H2285" s="279" t="s">
        <v>394</v>
      </c>
      <c r="I2285" s="279" t="s">
        <v>540</v>
      </c>
      <c r="J2285" s="279" t="s">
        <v>394</v>
      </c>
      <c r="K2285" s="279" t="s">
        <v>394</v>
      </c>
      <c r="L2285" s="279" t="s">
        <v>394</v>
      </c>
      <c r="M2285" s="279" t="s">
        <v>394</v>
      </c>
      <c r="N2285" s="279" t="s">
        <v>394</v>
      </c>
      <c r="O2285" s="279" t="s">
        <v>394</v>
      </c>
      <c r="P2285" s="315">
        <v>0</v>
      </c>
      <c r="Q2285" s="279" t="s">
        <v>394</v>
      </c>
      <c r="R2285" s="279" t="s">
        <v>394</v>
      </c>
      <c r="S2285" s="279" t="s">
        <v>394</v>
      </c>
      <c r="T2285" s="279" t="s">
        <v>394</v>
      </c>
      <c r="U2285" s="279" t="s">
        <v>394</v>
      </c>
      <c r="V2285" s="279" t="s">
        <v>394</v>
      </c>
      <c r="W2285" s="279" t="s">
        <v>394</v>
      </c>
      <c r="X2285" s="279" t="s">
        <v>394</v>
      </c>
      <c r="Y2285" s="281"/>
      <c r="Z2285" s="279" t="s">
        <v>394</v>
      </c>
      <c r="AA2285" s="279" t="s">
        <v>394</v>
      </c>
      <c r="AB2285" s="281"/>
      <c r="AC2285" s="279" t="s">
        <v>855</v>
      </c>
      <c r="AF2285" s="276" t="str">
        <f>IFERROR(VLOOKUP(A2285,'[1]قوائم الترجمة'!AC$2:AD$2397,1,0),"م")</f>
        <v>م</v>
      </c>
      <c r="AG2285" s="232"/>
      <c r="AH2285" s="233"/>
      <c r="AI2285" s="233"/>
      <c r="AJ2285" s="233"/>
      <c r="AL2285" s="267"/>
      <c r="AM2285" s="235"/>
      <c r="AO2285" s="236"/>
      <c r="AU2285" s="234"/>
    </row>
    <row r="2286" spans="1:47" ht="21" x14ac:dyDescent="0.4">
      <c r="A2286" s="278">
        <v>121116</v>
      </c>
      <c r="B2286" s="279" t="s">
        <v>4286</v>
      </c>
      <c r="C2286" s="279" t="s">
        <v>117</v>
      </c>
      <c r="D2286" s="279" t="s">
        <v>236</v>
      </c>
      <c r="E2286" s="279" t="s">
        <v>394</v>
      </c>
      <c r="F2286"/>
      <c r="H2286" s="279" t="s">
        <v>394</v>
      </c>
      <c r="I2286" s="279" t="s">
        <v>539</v>
      </c>
      <c r="J2286" s="279" t="s">
        <v>394</v>
      </c>
      <c r="K2286" s="279" t="s">
        <v>394</v>
      </c>
      <c r="L2286" s="279" t="s">
        <v>394</v>
      </c>
      <c r="M2286" s="279" t="s">
        <v>394</v>
      </c>
      <c r="N2286" s="279" t="s">
        <v>394</v>
      </c>
      <c r="O2286" s="279" t="s">
        <v>394</v>
      </c>
      <c r="P2286" s="315">
        <v>0</v>
      </c>
      <c r="Q2286" s="279" t="s">
        <v>394</v>
      </c>
      <c r="R2286" s="279" t="s">
        <v>394</v>
      </c>
      <c r="S2286" s="279" t="s">
        <v>394</v>
      </c>
      <c r="T2286" s="279" t="s">
        <v>394</v>
      </c>
      <c r="U2286" s="279" t="s">
        <v>394</v>
      </c>
      <c r="V2286" s="279" t="s">
        <v>394</v>
      </c>
      <c r="W2286" s="279" t="s">
        <v>394</v>
      </c>
      <c r="X2286" s="279" t="s">
        <v>394</v>
      </c>
      <c r="Y2286" s="281"/>
      <c r="Z2286" s="279" t="s">
        <v>394</v>
      </c>
      <c r="AA2286" s="279" t="s">
        <v>394</v>
      </c>
      <c r="AB2286" s="281"/>
      <c r="AC2286" s="279" t="s">
        <v>855</v>
      </c>
      <c r="AF2286" s="276" t="str">
        <f>IFERROR(VLOOKUP(A2286,'[1]قوائم الترجمة'!AC$2:AD$2397,1,0),"م")</f>
        <v>م</v>
      </c>
      <c r="AG2286" s="232"/>
      <c r="AH2286" s="233"/>
      <c r="AI2286" s="233"/>
      <c r="AJ2286" s="233"/>
      <c r="AL2286" s="267"/>
      <c r="AM2286" s="235"/>
      <c r="AO2286" s="236"/>
      <c r="AU2286" s="234"/>
    </row>
    <row r="2287" spans="1:47" ht="21" x14ac:dyDescent="0.4">
      <c r="A2287" s="278">
        <v>121117</v>
      </c>
      <c r="B2287" s="279" t="s">
        <v>4285</v>
      </c>
      <c r="C2287" s="279" t="s">
        <v>120</v>
      </c>
      <c r="D2287" s="279" t="s">
        <v>256</v>
      </c>
      <c r="E2287" s="279" t="s">
        <v>394</v>
      </c>
      <c r="F2287"/>
      <c r="H2287" s="279" t="s">
        <v>394</v>
      </c>
      <c r="I2287" s="279" t="s">
        <v>540</v>
      </c>
      <c r="J2287" s="279" t="s">
        <v>394</v>
      </c>
      <c r="K2287" s="279" t="s">
        <v>394</v>
      </c>
      <c r="L2287" s="279" t="s">
        <v>394</v>
      </c>
      <c r="M2287" s="279" t="s">
        <v>394</v>
      </c>
      <c r="N2287" s="279" t="s">
        <v>394</v>
      </c>
      <c r="O2287" s="279" t="s">
        <v>394</v>
      </c>
      <c r="P2287" s="315">
        <v>0</v>
      </c>
      <c r="Q2287" s="279" t="s">
        <v>394</v>
      </c>
      <c r="R2287" s="279" t="s">
        <v>394</v>
      </c>
      <c r="S2287" s="279" t="s">
        <v>394</v>
      </c>
      <c r="T2287" s="279" t="s">
        <v>394</v>
      </c>
      <c r="U2287" s="279" t="s">
        <v>394</v>
      </c>
      <c r="V2287" s="279" t="s">
        <v>394</v>
      </c>
      <c r="W2287" s="279" t="s">
        <v>394</v>
      </c>
      <c r="X2287" s="279" t="s">
        <v>394</v>
      </c>
      <c r="Y2287" s="281"/>
      <c r="Z2287" s="279" t="s">
        <v>394</v>
      </c>
      <c r="AA2287" s="279" t="s">
        <v>394</v>
      </c>
      <c r="AB2287" s="281"/>
      <c r="AC2287" s="279" t="s">
        <v>855</v>
      </c>
      <c r="AF2287" s="276" t="str">
        <f>IFERROR(VLOOKUP(A2287,'[1]قوائم الترجمة'!AC$2:AD$2397,1,0),"م")</f>
        <v>م</v>
      </c>
      <c r="AG2287" s="232"/>
      <c r="AH2287" s="233"/>
      <c r="AI2287" s="233"/>
      <c r="AJ2287" s="233"/>
      <c r="AL2287" s="267"/>
      <c r="AM2287" s="235"/>
      <c r="AU2287" s="234"/>
    </row>
    <row r="2288" spans="1:47" ht="21" x14ac:dyDescent="0.4">
      <c r="A2288" s="278">
        <v>121127</v>
      </c>
      <c r="B2288" s="279" t="s">
        <v>5701</v>
      </c>
      <c r="C2288" s="279" t="s">
        <v>74</v>
      </c>
      <c r="D2288" s="279" t="s">
        <v>669</v>
      </c>
      <c r="E2288" s="279" t="s">
        <v>394</v>
      </c>
      <c r="F2288"/>
      <c r="H2288" s="279" t="s">
        <v>394</v>
      </c>
      <c r="I2288" s="279" t="s">
        <v>540</v>
      </c>
      <c r="J2288" s="279" t="s">
        <v>394</v>
      </c>
      <c r="K2288" s="279" t="s">
        <v>394</v>
      </c>
      <c r="L2288" s="279" t="s">
        <v>394</v>
      </c>
      <c r="M2288" s="279" t="s">
        <v>394</v>
      </c>
      <c r="N2288" s="279" t="s">
        <v>394</v>
      </c>
      <c r="O2288" s="279" t="s">
        <v>394</v>
      </c>
      <c r="P2288" s="315">
        <v>0</v>
      </c>
      <c r="Q2288" s="279" t="s">
        <v>394</v>
      </c>
      <c r="R2288" s="279" t="s">
        <v>394</v>
      </c>
      <c r="S2288" s="279" t="s">
        <v>394</v>
      </c>
      <c r="T2288" s="279" t="s">
        <v>394</v>
      </c>
      <c r="U2288" s="279" t="s">
        <v>394</v>
      </c>
      <c r="V2288" s="279" t="s">
        <v>394</v>
      </c>
      <c r="W2288" s="279" t="s">
        <v>394</v>
      </c>
      <c r="X2288" s="279" t="s">
        <v>394</v>
      </c>
      <c r="Y2288" s="281"/>
      <c r="Z2288" s="279" t="s">
        <v>394</v>
      </c>
      <c r="AA2288" s="279" t="s">
        <v>394</v>
      </c>
      <c r="AB2288" s="281"/>
      <c r="AC2288" s="279" t="s">
        <v>855</v>
      </c>
      <c r="AF2288" s="276" t="str">
        <f>IFERROR(VLOOKUP(A2288,'[1]قوائم الترجمة'!AC$2:AD$2397,1,0),"م")</f>
        <v>م</v>
      </c>
      <c r="AG2288" s="232"/>
      <c r="AH2288" s="233"/>
      <c r="AI2288" s="233"/>
      <c r="AJ2288" s="233"/>
      <c r="AL2288" s="267"/>
      <c r="AM2288" s="235"/>
      <c r="AO2288" s="236"/>
      <c r="AU2288" s="234"/>
    </row>
    <row r="2289" spans="1:47" ht="21" x14ac:dyDescent="0.4">
      <c r="A2289" s="278">
        <v>121129</v>
      </c>
      <c r="B2289" s="279" t="s">
        <v>7878</v>
      </c>
      <c r="C2289" s="279" t="s">
        <v>6136</v>
      </c>
      <c r="D2289" s="279" t="s">
        <v>475</v>
      </c>
      <c r="E2289" s="279" t="s">
        <v>394</v>
      </c>
      <c r="F2289"/>
      <c r="H2289" s="279" t="s">
        <v>394</v>
      </c>
      <c r="I2289" s="279" t="s">
        <v>539</v>
      </c>
      <c r="J2289" s="279" t="s">
        <v>394</v>
      </c>
      <c r="K2289" s="279" t="s">
        <v>394</v>
      </c>
      <c r="L2289" s="279" t="s">
        <v>394</v>
      </c>
      <c r="M2289" s="279" t="s">
        <v>394</v>
      </c>
      <c r="N2289" s="279" t="s">
        <v>394</v>
      </c>
      <c r="O2289" s="279" t="s">
        <v>394</v>
      </c>
      <c r="P2289" s="315">
        <v>0</v>
      </c>
      <c r="Q2289" s="279" t="s">
        <v>394</v>
      </c>
      <c r="R2289" s="279" t="s">
        <v>394</v>
      </c>
      <c r="S2289" s="279" t="s">
        <v>394</v>
      </c>
      <c r="T2289" s="279" t="s">
        <v>394</v>
      </c>
      <c r="U2289" s="279" t="s">
        <v>394</v>
      </c>
      <c r="V2289" s="279" t="s">
        <v>394</v>
      </c>
      <c r="W2289" s="279" t="s">
        <v>394</v>
      </c>
      <c r="X2289" s="279" t="s">
        <v>394</v>
      </c>
      <c r="Y2289" s="281"/>
      <c r="Z2289" s="279" t="s">
        <v>394</v>
      </c>
      <c r="AA2289" s="279" t="s">
        <v>394</v>
      </c>
      <c r="AB2289" s="281"/>
      <c r="AC2289" s="279" t="s">
        <v>855</v>
      </c>
      <c r="AF2289" s="276" t="str">
        <f>IFERROR(VLOOKUP(A2289,'[1]قوائم الترجمة'!AC$2:AD$2397,1,0),"م")</f>
        <v>م</v>
      </c>
      <c r="AG2289" s="232"/>
      <c r="AH2289" s="233"/>
      <c r="AI2289" s="233"/>
      <c r="AJ2289" s="233"/>
      <c r="AL2289" s="267"/>
      <c r="AM2289" s="235"/>
      <c r="AU2289" s="234"/>
    </row>
    <row r="2290" spans="1:47" ht="21" x14ac:dyDescent="0.4">
      <c r="A2290" s="278">
        <v>121130</v>
      </c>
      <c r="B2290" s="279" t="s">
        <v>4284</v>
      </c>
      <c r="C2290" s="279" t="s">
        <v>582</v>
      </c>
      <c r="D2290" s="279" t="s">
        <v>1921</v>
      </c>
      <c r="E2290" s="279" t="s">
        <v>394</v>
      </c>
      <c r="F2290"/>
      <c r="H2290" s="279" t="s">
        <v>394</v>
      </c>
      <c r="I2290" s="279" t="s">
        <v>538</v>
      </c>
      <c r="J2290" s="279" t="s">
        <v>394</v>
      </c>
      <c r="K2290" s="279" t="s">
        <v>394</v>
      </c>
      <c r="L2290" s="279" t="s">
        <v>394</v>
      </c>
      <c r="M2290" s="279" t="s">
        <v>394</v>
      </c>
      <c r="N2290" s="279" t="s">
        <v>394</v>
      </c>
      <c r="O2290" s="279" t="s">
        <v>394</v>
      </c>
      <c r="P2290" s="315">
        <v>0</v>
      </c>
      <c r="Q2290" s="279" t="s">
        <v>394</v>
      </c>
      <c r="R2290" s="279" t="s">
        <v>394</v>
      </c>
      <c r="S2290" s="279" t="s">
        <v>394</v>
      </c>
      <c r="T2290" s="279" t="s">
        <v>394</v>
      </c>
      <c r="U2290" s="279" t="s">
        <v>394</v>
      </c>
      <c r="V2290" s="279" t="s">
        <v>394</v>
      </c>
      <c r="W2290" s="279" t="s">
        <v>394</v>
      </c>
      <c r="X2290" s="279" t="s">
        <v>394</v>
      </c>
      <c r="Y2290" s="281"/>
      <c r="Z2290" s="279" t="s">
        <v>394</v>
      </c>
      <c r="AA2290" s="279" t="s">
        <v>394</v>
      </c>
      <c r="AB2290" s="281"/>
      <c r="AC2290" s="279" t="s">
        <v>394</v>
      </c>
      <c r="AF2290" s="276" t="str">
        <f>IFERROR(VLOOKUP(A2290,'[1]قوائم الترجمة'!AC$2:AD$2397,1,0),"م")</f>
        <v>م</v>
      </c>
      <c r="AG2290" s="232"/>
      <c r="AH2290" s="233"/>
      <c r="AI2290" s="233"/>
      <c r="AJ2290" s="233"/>
      <c r="AL2290" s="267"/>
      <c r="AM2290" s="235"/>
      <c r="AO2290" s="236"/>
      <c r="AU2290" s="234"/>
    </row>
    <row r="2291" spans="1:47" ht="21" x14ac:dyDescent="0.4">
      <c r="A2291" s="278">
        <v>121135</v>
      </c>
      <c r="B2291" s="279" t="s">
        <v>4282</v>
      </c>
      <c r="C2291" s="279" t="s">
        <v>89</v>
      </c>
      <c r="D2291" s="279" t="s">
        <v>4283</v>
      </c>
      <c r="E2291" s="279" t="s">
        <v>394</v>
      </c>
      <c r="F2291"/>
      <c r="H2291" s="279" t="s">
        <v>394</v>
      </c>
      <c r="I2291" s="279" t="s">
        <v>540</v>
      </c>
      <c r="J2291" s="279" t="s">
        <v>394</v>
      </c>
      <c r="K2291" s="279" t="s">
        <v>394</v>
      </c>
      <c r="L2291" s="279" t="s">
        <v>394</v>
      </c>
      <c r="M2291" s="279" t="s">
        <v>394</v>
      </c>
      <c r="N2291" s="279" t="s">
        <v>394</v>
      </c>
      <c r="O2291" s="279" t="s">
        <v>394</v>
      </c>
      <c r="P2291" s="315">
        <v>0</v>
      </c>
      <c r="Q2291" s="279" t="s">
        <v>394</v>
      </c>
      <c r="R2291" s="279" t="s">
        <v>394</v>
      </c>
      <c r="S2291" s="279" t="s">
        <v>394</v>
      </c>
      <c r="T2291" s="279" t="s">
        <v>394</v>
      </c>
      <c r="U2291" s="279" t="s">
        <v>394</v>
      </c>
      <c r="V2291" s="279" t="s">
        <v>394</v>
      </c>
      <c r="W2291" s="279" t="s">
        <v>394</v>
      </c>
      <c r="X2291" s="279" t="s">
        <v>394</v>
      </c>
      <c r="Y2291" s="281"/>
      <c r="Z2291" s="279" t="s">
        <v>394</v>
      </c>
      <c r="AA2291" s="279" t="s">
        <v>394</v>
      </c>
      <c r="AB2291" s="281"/>
      <c r="AC2291" s="279" t="s">
        <v>855</v>
      </c>
      <c r="AF2291" s="276" t="str">
        <f>IFERROR(VLOOKUP(A2291,'[1]قوائم الترجمة'!AC$2:AD$2397,1,0),"م")</f>
        <v>م</v>
      </c>
      <c r="AG2291" s="232"/>
      <c r="AH2291" s="233"/>
      <c r="AI2291" s="233"/>
      <c r="AJ2291" s="233"/>
      <c r="AL2291" s="267"/>
      <c r="AM2291" s="235"/>
      <c r="AO2291" s="236"/>
      <c r="AU2291" s="234"/>
    </row>
    <row r="2292" spans="1:47" ht="21" x14ac:dyDescent="0.4">
      <c r="A2292" s="278">
        <v>121139</v>
      </c>
      <c r="B2292" s="279" t="s">
        <v>7557</v>
      </c>
      <c r="C2292" s="279" t="s">
        <v>64</v>
      </c>
      <c r="D2292" s="279" t="s">
        <v>326</v>
      </c>
      <c r="E2292" s="279" t="s">
        <v>394</v>
      </c>
      <c r="F2292"/>
      <c r="H2292" s="279" t="s">
        <v>394</v>
      </c>
      <c r="I2292" s="279" t="s">
        <v>540</v>
      </c>
      <c r="J2292" s="279" t="s">
        <v>394</v>
      </c>
      <c r="K2292" s="279" t="s">
        <v>394</v>
      </c>
      <c r="L2292" s="279" t="s">
        <v>394</v>
      </c>
      <c r="M2292" s="279" t="s">
        <v>394</v>
      </c>
      <c r="N2292" s="279" t="s">
        <v>394</v>
      </c>
      <c r="O2292" s="279" t="s">
        <v>394</v>
      </c>
      <c r="P2292" s="315">
        <v>0</v>
      </c>
      <c r="Q2292" s="279" t="s">
        <v>394</v>
      </c>
      <c r="R2292" s="279" t="s">
        <v>394</v>
      </c>
      <c r="S2292" s="279" t="s">
        <v>394</v>
      </c>
      <c r="T2292" s="279" t="s">
        <v>394</v>
      </c>
      <c r="U2292" s="279" t="s">
        <v>394</v>
      </c>
      <c r="V2292" s="279" t="s">
        <v>394</v>
      </c>
      <c r="W2292" s="279" t="s">
        <v>394</v>
      </c>
      <c r="X2292" s="279" t="s">
        <v>394</v>
      </c>
      <c r="Y2292" s="281"/>
      <c r="Z2292" s="279" t="s">
        <v>394</v>
      </c>
      <c r="AA2292" s="279" t="s">
        <v>394</v>
      </c>
      <c r="AB2292" s="281"/>
      <c r="AC2292" s="279" t="s">
        <v>855</v>
      </c>
      <c r="AF2292" s="276" t="str">
        <f>IFERROR(VLOOKUP(A2292,'[1]قوائم الترجمة'!AC$2:AD$2397,1,0),"م")</f>
        <v>م</v>
      </c>
      <c r="AG2292" s="232"/>
      <c r="AH2292" s="233"/>
      <c r="AI2292" s="233"/>
      <c r="AJ2292" s="233"/>
      <c r="AL2292" s="267"/>
      <c r="AM2292" s="235"/>
      <c r="AU2292" s="234"/>
    </row>
    <row r="2293" spans="1:47" ht="21" x14ac:dyDescent="0.4">
      <c r="A2293" s="278">
        <v>121140</v>
      </c>
      <c r="B2293" s="279" t="s">
        <v>4280</v>
      </c>
      <c r="C2293" s="279" t="s">
        <v>726</v>
      </c>
      <c r="D2293" s="279" t="s">
        <v>4281</v>
      </c>
      <c r="E2293" s="279" t="s">
        <v>394</v>
      </c>
      <c r="F2293"/>
      <c r="H2293" s="279" t="s">
        <v>394</v>
      </c>
      <c r="I2293" s="279" t="s">
        <v>540</v>
      </c>
      <c r="J2293" s="279" t="s">
        <v>394</v>
      </c>
      <c r="K2293" s="279" t="s">
        <v>394</v>
      </c>
      <c r="L2293" s="279" t="s">
        <v>394</v>
      </c>
      <c r="M2293" s="279" t="s">
        <v>394</v>
      </c>
      <c r="N2293" s="279" t="s">
        <v>394</v>
      </c>
      <c r="O2293" s="279" t="s">
        <v>394</v>
      </c>
      <c r="P2293" s="315">
        <v>0</v>
      </c>
      <c r="Q2293" s="279" t="s">
        <v>394</v>
      </c>
      <c r="R2293" s="279" t="s">
        <v>394</v>
      </c>
      <c r="S2293" s="279" t="s">
        <v>394</v>
      </c>
      <c r="T2293" s="279" t="s">
        <v>394</v>
      </c>
      <c r="U2293" s="279" t="s">
        <v>394</v>
      </c>
      <c r="V2293" s="279" t="s">
        <v>394</v>
      </c>
      <c r="W2293" s="279" t="s">
        <v>394</v>
      </c>
      <c r="X2293" s="279" t="s">
        <v>394</v>
      </c>
      <c r="Y2293" s="281"/>
      <c r="Z2293" s="279" t="s">
        <v>394</v>
      </c>
      <c r="AA2293" s="279" t="s">
        <v>394</v>
      </c>
      <c r="AB2293" s="281"/>
      <c r="AC2293" s="279" t="s">
        <v>855</v>
      </c>
      <c r="AF2293" s="276" t="str">
        <f>IFERROR(VLOOKUP(A2293,'[1]قوائم الترجمة'!AC$2:AD$2397,1,0),"م")</f>
        <v>م</v>
      </c>
      <c r="AG2293" s="232"/>
      <c r="AH2293" s="233"/>
      <c r="AI2293" s="233"/>
      <c r="AJ2293" s="233"/>
      <c r="AL2293" s="267"/>
      <c r="AM2293" s="235"/>
      <c r="AO2293" s="236"/>
      <c r="AU2293" s="234"/>
    </row>
    <row r="2294" spans="1:47" ht="21" x14ac:dyDescent="0.4">
      <c r="A2294" s="275">
        <v>121141</v>
      </c>
      <c r="B2294" s="276" t="s">
        <v>4278</v>
      </c>
      <c r="C2294" s="276" t="s">
        <v>74</v>
      </c>
      <c r="D2294" s="276" t="s">
        <v>4279</v>
      </c>
      <c r="E2294" s="276" t="s">
        <v>5660</v>
      </c>
      <c r="F2294" s="317" t="s">
        <v>8550</v>
      </c>
      <c r="G2294" s="317" t="s">
        <v>8551</v>
      </c>
      <c r="H2294" s="276" t="s">
        <v>425</v>
      </c>
      <c r="I2294" s="276" t="s">
        <v>67</v>
      </c>
      <c r="J2294" s="276" t="s">
        <v>8112</v>
      </c>
      <c r="K2294" s="277">
        <v>2010</v>
      </c>
      <c r="L2294" s="276" t="s">
        <v>404</v>
      </c>
      <c r="M2294" s="303"/>
      <c r="N2294" s="276" t="s">
        <v>394</v>
      </c>
      <c r="O2294" s="276" t="s">
        <v>394</v>
      </c>
      <c r="P2294" s="315">
        <v>0</v>
      </c>
      <c r="Q2294" s="303"/>
      <c r="R2294" s="276" t="s">
        <v>394</v>
      </c>
      <c r="S2294" s="276" t="s">
        <v>394</v>
      </c>
      <c r="T2294" s="303"/>
      <c r="U2294" s="303"/>
      <c r="V2294" s="303"/>
      <c r="W2294" s="303"/>
      <c r="X2294" s="303"/>
      <c r="Z2294" s="303"/>
      <c r="AA2294" s="303"/>
      <c r="AC2294" s="276" t="s">
        <v>394</v>
      </c>
      <c r="AF2294" s="276">
        <f>IFERROR(VLOOKUP(A2294,'[1]قوائم الترجمة'!AC$2:AD$2397,1,0),"م")</f>
        <v>121141</v>
      </c>
      <c r="AG2294" s="232"/>
      <c r="AH2294" s="233"/>
      <c r="AI2294" s="233"/>
      <c r="AJ2294" s="233"/>
      <c r="AL2294" s="267"/>
      <c r="AM2294" s="235"/>
      <c r="AO2294" s="236"/>
      <c r="AU2294" s="234"/>
    </row>
    <row r="2295" spans="1:47" ht="21" x14ac:dyDescent="0.4">
      <c r="A2295" s="278">
        <v>121142</v>
      </c>
      <c r="B2295" s="279" t="s">
        <v>1265</v>
      </c>
      <c r="C2295" s="279" t="s">
        <v>72</v>
      </c>
      <c r="D2295" s="279" t="s">
        <v>1357</v>
      </c>
      <c r="E2295" s="279" t="s">
        <v>394</v>
      </c>
      <c r="F2295"/>
      <c r="H2295" s="279" t="s">
        <v>394</v>
      </c>
      <c r="I2295" s="279" t="s">
        <v>540</v>
      </c>
      <c r="J2295" s="279" t="s">
        <v>394</v>
      </c>
      <c r="K2295" s="279" t="s">
        <v>394</v>
      </c>
      <c r="L2295" s="279" t="s">
        <v>394</v>
      </c>
      <c r="M2295" s="279" t="s">
        <v>394</v>
      </c>
      <c r="N2295" s="279" t="s">
        <v>394</v>
      </c>
      <c r="O2295" s="279" t="s">
        <v>394</v>
      </c>
      <c r="P2295" s="315">
        <v>0</v>
      </c>
      <c r="Q2295" s="279" t="s">
        <v>394</v>
      </c>
      <c r="R2295" s="279" t="s">
        <v>394</v>
      </c>
      <c r="S2295" s="279" t="s">
        <v>394</v>
      </c>
      <c r="T2295" s="279" t="s">
        <v>394</v>
      </c>
      <c r="U2295" s="279" t="s">
        <v>394</v>
      </c>
      <c r="V2295" s="279" t="s">
        <v>394</v>
      </c>
      <c r="W2295" s="279" t="s">
        <v>394</v>
      </c>
      <c r="X2295" s="279" t="s">
        <v>394</v>
      </c>
      <c r="Y2295" s="281"/>
      <c r="Z2295" s="279" t="s">
        <v>394</v>
      </c>
      <c r="AA2295" s="279" t="s">
        <v>394</v>
      </c>
      <c r="AB2295" s="281"/>
      <c r="AC2295" s="279" t="s">
        <v>855</v>
      </c>
      <c r="AF2295" s="276" t="str">
        <f>IFERROR(VLOOKUP(A2295,'[1]قوائم الترجمة'!AC$2:AD$2397,1,0),"م")</f>
        <v>م</v>
      </c>
      <c r="AG2295" s="232"/>
      <c r="AH2295" s="233"/>
      <c r="AI2295" s="233"/>
      <c r="AJ2295" s="233"/>
      <c r="AL2295" s="267"/>
      <c r="AM2295" s="235"/>
      <c r="AU2295" s="234"/>
    </row>
    <row r="2296" spans="1:47" ht="21" x14ac:dyDescent="0.4">
      <c r="A2296" s="278">
        <v>121144</v>
      </c>
      <c r="B2296" s="279" t="s">
        <v>4277</v>
      </c>
      <c r="C2296" s="279" t="s">
        <v>517</v>
      </c>
      <c r="D2296" s="279" t="s">
        <v>341</v>
      </c>
      <c r="E2296" s="279" t="s">
        <v>5660</v>
      </c>
      <c r="F2296" s="315" t="s">
        <v>9376</v>
      </c>
      <c r="G2296" s="315" t="s">
        <v>8180</v>
      </c>
      <c r="H2296" s="279" t="s">
        <v>425</v>
      </c>
      <c r="I2296" s="279" t="s">
        <v>538</v>
      </c>
      <c r="J2296" s="279" t="s">
        <v>8112</v>
      </c>
      <c r="K2296" s="280">
        <v>2010</v>
      </c>
      <c r="L2296" s="279" t="s">
        <v>418</v>
      </c>
      <c r="M2296" s="279" t="s">
        <v>394</v>
      </c>
      <c r="N2296" s="279" t="s">
        <v>394</v>
      </c>
      <c r="O2296" s="279" t="s">
        <v>394</v>
      </c>
      <c r="P2296" s="315">
        <v>0</v>
      </c>
      <c r="Q2296" s="278"/>
      <c r="R2296" s="303"/>
      <c r="S2296" s="279" t="s">
        <v>394</v>
      </c>
      <c r="T2296" s="279" t="s">
        <v>394</v>
      </c>
      <c r="U2296" s="303"/>
      <c r="V2296" s="303"/>
      <c r="W2296" s="303"/>
      <c r="X2296" s="303"/>
      <c r="Z2296" s="303"/>
      <c r="AA2296" s="303"/>
      <c r="AC2296" s="279" t="s">
        <v>394</v>
      </c>
      <c r="AF2296" s="276">
        <f>IFERROR(VLOOKUP(A2296,'[1]قوائم الترجمة'!AC$2:AD$2397,1,0),"م")</f>
        <v>121144</v>
      </c>
      <c r="AG2296" s="232"/>
      <c r="AH2296" s="233"/>
      <c r="AI2296" s="233"/>
      <c r="AJ2296" s="233"/>
      <c r="AL2296" s="267"/>
      <c r="AM2296" s="235"/>
      <c r="AO2296" s="236"/>
      <c r="AU2296" s="234"/>
    </row>
    <row r="2297" spans="1:47" ht="21" x14ac:dyDescent="0.4">
      <c r="A2297" s="278">
        <v>121146</v>
      </c>
      <c r="B2297" s="279" t="s">
        <v>4276</v>
      </c>
      <c r="C2297" s="279" t="s">
        <v>517</v>
      </c>
      <c r="D2297" s="279" t="s">
        <v>239</v>
      </c>
      <c r="E2297" s="279" t="s">
        <v>394</v>
      </c>
      <c r="F2297"/>
      <c r="H2297" s="279" t="s">
        <v>394</v>
      </c>
      <c r="I2297" s="279" t="s">
        <v>61</v>
      </c>
      <c r="J2297" s="279" t="s">
        <v>394</v>
      </c>
      <c r="K2297" s="279" t="s">
        <v>394</v>
      </c>
      <c r="L2297" s="279" t="s">
        <v>394</v>
      </c>
      <c r="M2297" s="279" t="s">
        <v>394</v>
      </c>
      <c r="N2297" s="279" t="s">
        <v>394</v>
      </c>
      <c r="O2297" s="279" t="s">
        <v>394</v>
      </c>
      <c r="P2297" s="315">
        <v>0</v>
      </c>
      <c r="Q2297" s="279" t="s">
        <v>394</v>
      </c>
      <c r="R2297" s="279" t="s">
        <v>394</v>
      </c>
      <c r="S2297" s="279" t="s">
        <v>394</v>
      </c>
      <c r="T2297" s="279" t="s">
        <v>394</v>
      </c>
      <c r="U2297" s="279" t="s">
        <v>394</v>
      </c>
      <c r="V2297" s="279" t="s">
        <v>394</v>
      </c>
      <c r="W2297" s="279" t="s">
        <v>394</v>
      </c>
      <c r="X2297" s="279" t="s">
        <v>394</v>
      </c>
      <c r="Y2297" s="281"/>
      <c r="Z2297" s="279" t="s">
        <v>394</v>
      </c>
      <c r="AA2297" s="279" t="s">
        <v>394</v>
      </c>
      <c r="AB2297" s="281"/>
      <c r="AC2297" s="279" t="s">
        <v>394</v>
      </c>
      <c r="AF2297" s="276" t="str">
        <f>IFERROR(VLOOKUP(A2297,'[1]قوائم الترجمة'!AC$2:AD$2397,1,0),"م")</f>
        <v>م</v>
      </c>
      <c r="AG2297" s="245"/>
      <c r="AH2297" s="246"/>
      <c r="AI2297" s="246"/>
      <c r="AJ2297" s="246"/>
      <c r="AL2297" s="267"/>
      <c r="AM2297" s="235"/>
      <c r="AO2297" s="248"/>
      <c r="AU2297" s="234"/>
    </row>
    <row r="2298" spans="1:47" ht="21" x14ac:dyDescent="0.4">
      <c r="A2298" s="278">
        <v>121147</v>
      </c>
      <c r="B2298" s="279" t="s">
        <v>4273</v>
      </c>
      <c r="C2298" s="279" t="s">
        <v>4274</v>
      </c>
      <c r="D2298" s="279" t="s">
        <v>4275</v>
      </c>
      <c r="E2298" s="279" t="s">
        <v>394</v>
      </c>
      <c r="F2298"/>
      <c r="H2298" s="279" t="s">
        <v>394</v>
      </c>
      <c r="I2298" s="279" t="s">
        <v>538</v>
      </c>
      <c r="J2298" s="279" t="s">
        <v>394</v>
      </c>
      <c r="K2298" s="279" t="s">
        <v>394</v>
      </c>
      <c r="L2298" s="279" t="s">
        <v>394</v>
      </c>
      <c r="M2298" s="279" t="s">
        <v>394</v>
      </c>
      <c r="N2298" s="279" t="s">
        <v>394</v>
      </c>
      <c r="O2298" s="279" t="s">
        <v>394</v>
      </c>
      <c r="P2298" s="315">
        <v>0</v>
      </c>
      <c r="Q2298" s="279" t="s">
        <v>394</v>
      </c>
      <c r="R2298" s="279" t="s">
        <v>394</v>
      </c>
      <c r="S2298" s="279" t="s">
        <v>394</v>
      </c>
      <c r="T2298" s="279" t="s">
        <v>394</v>
      </c>
      <c r="U2298" s="279" t="s">
        <v>394</v>
      </c>
      <c r="V2298" s="279" t="s">
        <v>394</v>
      </c>
      <c r="W2298" s="279" t="s">
        <v>394</v>
      </c>
      <c r="X2298" s="279" t="s">
        <v>394</v>
      </c>
      <c r="Y2298" s="281"/>
      <c r="Z2298" s="279" t="s">
        <v>394</v>
      </c>
      <c r="AA2298" s="279" t="s">
        <v>394</v>
      </c>
      <c r="AB2298" s="281"/>
      <c r="AC2298" s="279" t="s">
        <v>855</v>
      </c>
      <c r="AF2298" s="276" t="str">
        <f>IFERROR(VLOOKUP(A2298,'[1]قوائم الترجمة'!AC$2:AD$2397,1,0),"م")</f>
        <v>م</v>
      </c>
      <c r="AG2298" s="232"/>
      <c r="AH2298" s="233"/>
      <c r="AI2298" s="233"/>
      <c r="AJ2298" s="233"/>
      <c r="AL2298" s="267"/>
      <c r="AM2298" s="235"/>
      <c r="AO2298" s="236"/>
      <c r="AU2298" s="234"/>
    </row>
    <row r="2299" spans="1:47" ht="21" x14ac:dyDescent="0.4">
      <c r="A2299" s="278">
        <v>121148</v>
      </c>
      <c r="B2299" s="279" t="s">
        <v>7533</v>
      </c>
      <c r="C2299" s="279" t="s">
        <v>665</v>
      </c>
      <c r="D2299" s="279" t="s">
        <v>244</v>
      </c>
      <c r="E2299" s="279" t="s">
        <v>394</v>
      </c>
      <c r="F2299"/>
      <c r="H2299" s="279" t="s">
        <v>394</v>
      </c>
      <c r="I2299" s="279" t="s">
        <v>539</v>
      </c>
      <c r="J2299" s="279" t="s">
        <v>394</v>
      </c>
      <c r="K2299" s="279" t="s">
        <v>394</v>
      </c>
      <c r="L2299" s="279" t="s">
        <v>394</v>
      </c>
      <c r="M2299" s="279" t="s">
        <v>394</v>
      </c>
      <c r="N2299" s="279" t="s">
        <v>394</v>
      </c>
      <c r="O2299" s="279" t="s">
        <v>394</v>
      </c>
      <c r="P2299" s="315">
        <v>0</v>
      </c>
      <c r="Q2299" s="279" t="s">
        <v>394</v>
      </c>
      <c r="R2299" s="279" t="s">
        <v>394</v>
      </c>
      <c r="S2299" s="279" t="s">
        <v>394</v>
      </c>
      <c r="T2299" s="279" t="s">
        <v>394</v>
      </c>
      <c r="U2299" s="279" t="s">
        <v>394</v>
      </c>
      <c r="V2299" s="279" t="s">
        <v>394</v>
      </c>
      <c r="W2299" s="279" t="s">
        <v>394</v>
      </c>
      <c r="X2299" s="279" t="s">
        <v>394</v>
      </c>
      <c r="Y2299" s="281"/>
      <c r="Z2299" s="279" t="s">
        <v>394</v>
      </c>
      <c r="AA2299" s="279" t="s">
        <v>394</v>
      </c>
      <c r="AB2299" s="281"/>
      <c r="AC2299" s="279" t="s">
        <v>855</v>
      </c>
      <c r="AF2299" s="276" t="str">
        <f>IFERROR(VLOOKUP(A2299,'[1]قوائم الترجمة'!AC$2:AD$2397,1,0),"م")</f>
        <v>م</v>
      </c>
      <c r="AG2299" s="232"/>
      <c r="AH2299" s="233"/>
      <c r="AI2299" s="233"/>
      <c r="AJ2299" s="233"/>
      <c r="AL2299" s="267"/>
      <c r="AM2299" s="235"/>
      <c r="AO2299" s="236"/>
      <c r="AU2299" s="234"/>
    </row>
    <row r="2300" spans="1:47" ht="21" x14ac:dyDescent="0.4">
      <c r="A2300" s="278">
        <v>121149</v>
      </c>
      <c r="B2300" s="279" t="s">
        <v>4272</v>
      </c>
      <c r="C2300" s="279" t="s">
        <v>470</v>
      </c>
      <c r="D2300" s="279" t="s">
        <v>689</v>
      </c>
      <c r="E2300" s="279" t="s">
        <v>394</v>
      </c>
      <c r="F2300"/>
      <c r="H2300" s="279" t="s">
        <v>394</v>
      </c>
      <c r="I2300" s="279" t="s">
        <v>61</v>
      </c>
      <c r="J2300" s="279" t="s">
        <v>394</v>
      </c>
      <c r="K2300" s="279" t="s">
        <v>394</v>
      </c>
      <c r="L2300" s="279" t="s">
        <v>394</v>
      </c>
      <c r="M2300" s="279" t="s">
        <v>394</v>
      </c>
      <c r="N2300" s="279" t="s">
        <v>394</v>
      </c>
      <c r="O2300" s="279" t="s">
        <v>394</v>
      </c>
      <c r="P2300" s="315">
        <v>0</v>
      </c>
      <c r="Q2300" s="279" t="s">
        <v>394</v>
      </c>
      <c r="R2300" s="279" t="s">
        <v>394</v>
      </c>
      <c r="S2300" s="279" t="s">
        <v>394</v>
      </c>
      <c r="T2300" s="279" t="s">
        <v>394</v>
      </c>
      <c r="U2300" s="279" t="s">
        <v>394</v>
      </c>
      <c r="V2300" s="279" t="s">
        <v>394</v>
      </c>
      <c r="W2300" s="279" t="s">
        <v>394</v>
      </c>
      <c r="X2300" s="279" t="s">
        <v>394</v>
      </c>
      <c r="Y2300" s="281"/>
      <c r="Z2300" s="279" t="s">
        <v>394</v>
      </c>
      <c r="AA2300" s="279" t="s">
        <v>394</v>
      </c>
      <c r="AB2300" s="281"/>
      <c r="AC2300" s="279" t="s">
        <v>394</v>
      </c>
      <c r="AF2300" s="276" t="str">
        <f>IFERROR(VLOOKUP(A2300,'[1]قوائم الترجمة'!AC$2:AD$2397,1,0),"م")</f>
        <v>م</v>
      </c>
      <c r="AG2300" s="232"/>
      <c r="AH2300" s="233"/>
      <c r="AI2300" s="233"/>
      <c r="AJ2300" s="233"/>
      <c r="AL2300" s="267"/>
      <c r="AM2300" s="235"/>
      <c r="AO2300" s="236"/>
      <c r="AU2300" s="234"/>
    </row>
    <row r="2301" spans="1:47" ht="21" x14ac:dyDescent="0.4">
      <c r="A2301" s="275">
        <v>121150</v>
      </c>
      <c r="B2301" s="276" t="s">
        <v>1334</v>
      </c>
      <c r="C2301" s="276" t="s">
        <v>189</v>
      </c>
      <c r="D2301" s="276" t="s">
        <v>583</v>
      </c>
      <c r="E2301" s="276" t="s">
        <v>5660</v>
      </c>
      <c r="F2301" s="317" t="s">
        <v>8552</v>
      </c>
      <c r="G2301" s="317" t="s">
        <v>402</v>
      </c>
      <c r="H2301" s="276" t="s">
        <v>425</v>
      </c>
      <c r="I2301" s="276" t="s">
        <v>540</v>
      </c>
      <c r="J2301" s="276" t="s">
        <v>8112</v>
      </c>
      <c r="K2301" s="277">
        <v>2015</v>
      </c>
      <c r="L2301" s="276" t="s">
        <v>411</v>
      </c>
      <c r="M2301" s="303"/>
      <c r="N2301" s="276" t="s">
        <v>394</v>
      </c>
      <c r="O2301" s="276" t="s">
        <v>394</v>
      </c>
      <c r="P2301" s="315">
        <v>0</v>
      </c>
      <c r="Q2301" s="303"/>
      <c r="R2301" s="276" t="s">
        <v>394</v>
      </c>
      <c r="S2301" s="276" t="s">
        <v>394</v>
      </c>
      <c r="T2301" s="303"/>
      <c r="U2301" s="303"/>
      <c r="V2301" s="303"/>
      <c r="W2301" s="303"/>
      <c r="X2301" s="303"/>
      <c r="Z2301" s="303"/>
      <c r="AA2301" s="303"/>
      <c r="AC2301" s="276" t="s">
        <v>855</v>
      </c>
      <c r="AF2301" s="276">
        <f>IFERROR(VLOOKUP(A2301,'[1]قوائم الترجمة'!AC$2:AD$2397,1,0),"م")</f>
        <v>121150</v>
      </c>
      <c r="AG2301" s="232"/>
      <c r="AH2301" s="233"/>
      <c r="AI2301" s="233"/>
      <c r="AJ2301" s="233"/>
      <c r="AL2301" s="267"/>
      <c r="AM2301" s="235"/>
      <c r="AO2301" s="236"/>
      <c r="AU2301" s="234"/>
    </row>
    <row r="2302" spans="1:47" ht="21" x14ac:dyDescent="0.4">
      <c r="A2302" s="278">
        <v>121152</v>
      </c>
      <c r="B2302" s="279" t="s">
        <v>7882</v>
      </c>
      <c r="C2302" s="279" t="s">
        <v>1010</v>
      </c>
      <c r="D2302" s="279" t="s">
        <v>635</v>
      </c>
      <c r="E2302" s="279" t="s">
        <v>394</v>
      </c>
      <c r="F2302"/>
      <c r="H2302" s="279" t="s">
        <v>394</v>
      </c>
      <c r="I2302" s="279" t="s">
        <v>539</v>
      </c>
      <c r="J2302" s="279" t="s">
        <v>394</v>
      </c>
      <c r="K2302" s="279" t="s">
        <v>394</v>
      </c>
      <c r="L2302" s="279" t="s">
        <v>394</v>
      </c>
      <c r="M2302" s="279" t="s">
        <v>394</v>
      </c>
      <c r="N2302" s="279" t="s">
        <v>394</v>
      </c>
      <c r="O2302" s="279" t="s">
        <v>394</v>
      </c>
      <c r="P2302" s="315">
        <v>0</v>
      </c>
      <c r="Q2302" s="279" t="s">
        <v>394</v>
      </c>
      <c r="R2302" s="279" t="s">
        <v>394</v>
      </c>
      <c r="S2302" s="279" t="s">
        <v>394</v>
      </c>
      <c r="T2302" s="279" t="s">
        <v>394</v>
      </c>
      <c r="U2302" s="279" t="s">
        <v>394</v>
      </c>
      <c r="V2302" s="279" t="s">
        <v>394</v>
      </c>
      <c r="W2302" s="279" t="s">
        <v>394</v>
      </c>
      <c r="X2302" s="279" t="s">
        <v>394</v>
      </c>
      <c r="Y2302" s="281"/>
      <c r="Z2302" s="279" t="s">
        <v>394</v>
      </c>
      <c r="AA2302" s="279" t="s">
        <v>394</v>
      </c>
      <c r="AB2302" s="281"/>
      <c r="AC2302" s="279" t="s">
        <v>855</v>
      </c>
      <c r="AF2302" s="276" t="str">
        <f>IFERROR(VLOOKUP(A2302,'[1]قوائم الترجمة'!AC$2:AD$2397,1,0),"م")</f>
        <v>م</v>
      </c>
      <c r="AG2302" s="232"/>
      <c r="AH2302" s="233"/>
      <c r="AI2302" s="233"/>
      <c r="AJ2302" s="233"/>
      <c r="AL2302" s="267"/>
      <c r="AM2302" s="235"/>
      <c r="AO2302" s="236"/>
      <c r="AU2302" s="234"/>
    </row>
    <row r="2303" spans="1:47" ht="21" x14ac:dyDescent="0.4">
      <c r="A2303" s="278">
        <v>121153</v>
      </c>
      <c r="B2303" s="279" t="s">
        <v>6436</v>
      </c>
      <c r="C2303" s="279" t="s">
        <v>167</v>
      </c>
      <c r="D2303" s="279" t="s">
        <v>288</v>
      </c>
      <c r="E2303" s="279" t="s">
        <v>394</v>
      </c>
      <c r="F2303"/>
      <c r="H2303" s="279" t="s">
        <v>394</v>
      </c>
      <c r="I2303" s="279" t="s">
        <v>539</v>
      </c>
      <c r="J2303" s="279" t="s">
        <v>394</v>
      </c>
      <c r="K2303" s="279" t="s">
        <v>394</v>
      </c>
      <c r="L2303" s="279" t="s">
        <v>394</v>
      </c>
      <c r="M2303" s="279" t="s">
        <v>394</v>
      </c>
      <c r="N2303" s="279" t="s">
        <v>394</v>
      </c>
      <c r="O2303" s="279" t="s">
        <v>394</v>
      </c>
      <c r="P2303" s="315">
        <v>0</v>
      </c>
      <c r="Q2303" s="279" t="s">
        <v>394</v>
      </c>
      <c r="R2303" s="279" t="s">
        <v>394</v>
      </c>
      <c r="S2303" s="279" t="s">
        <v>394</v>
      </c>
      <c r="T2303" s="279" t="s">
        <v>394</v>
      </c>
      <c r="U2303" s="279" t="s">
        <v>394</v>
      </c>
      <c r="V2303" s="279" t="s">
        <v>394</v>
      </c>
      <c r="W2303" s="279" t="s">
        <v>394</v>
      </c>
      <c r="X2303" s="279" t="s">
        <v>394</v>
      </c>
      <c r="Y2303" s="281"/>
      <c r="Z2303" s="279" t="s">
        <v>394</v>
      </c>
      <c r="AA2303" s="279" t="s">
        <v>394</v>
      </c>
      <c r="AB2303" s="281"/>
      <c r="AC2303" s="279" t="s">
        <v>855</v>
      </c>
      <c r="AF2303" s="276" t="str">
        <f>IFERROR(VLOOKUP(A2303,'[1]قوائم الترجمة'!AC$2:AD$2397,1,0),"م")</f>
        <v>م</v>
      </c>
      <c r="AG2303" s="232"/>
      <c r="AH2303" s="233"/>
      <c r="AI2303" s="233"/>
      <c r="AJ2303" s="233"/>
      <c r="AL2303" s="267"/>
      <c r="AM2303" s="235"/>
      <c r="AU2303" s="234"/>
    </row>
    <row r="2304" spans="1:47" ht="21" x14ac:dyDescent="0.4">
      <c r="A2304" s="275">
        <v>121154</v>
      </c>
      <c r="B2304" s="276" t="s">
        <v>4271</v>
      </c>
      <c r="C2304" s="276" t="s">
        <v>562</v>
      </c>
      <c r="D2304" s="276" t="s">
        <v>519</v>
      </c>
      <c r="E2304" s="276" t="s">
        <v>424</v>
      </c>
      <c r="F2304" s="317" t="s">
        <v>8378</v>
      </c>
      <c r="G2304" s="317" t="s">
        <v>8379</v>
      </c>
      <c r="H2304" s="276" t="s">
        <v>7215</v>
      </c>
      <c r="I2304" s="276" t="s">
        <v>67</v>
      </c>
      <c r="J2304" s="276" t="s">
        <v>7215</v>
      </c>
      <c r="K2304" s="277">
        <v>0</v>
      </c>
      <c r="L2304" s="276" t="s">
        <v>7215</v>
      </c>
      <c r="M2304" s="303"/>
      <c r="N2304" s="276" t="s">
        <v>394</v>
      </c>
      <c r="O2304" s="276" t="s">
        <v>394</v>
      </c>
      <c r="P2304" s="315">
        <v>0</v>
      </c>
      <c r="Q2304" s="303"/>
      <c r="R2304" s="276" t="s">
        <v>394</v>
      </c>
      <c r="S2304" s="276" t="s">
        <v>394</v>
      </c>
      <c r="T2304" s="303"/>
      <c r="U2304" s="303"/>
      <c r="V2304" s="303"/>
      <c r="W2304" s="303"/>
      <c r="X2304" s="303"/>
      <c r="Z2304" s="303"/>
      <c r="AA2304" s="303"/>
      <c r="AC2304" s="276" t="s">
        <v>394</v>
      </c>
      <c r="AF2304" s="276">
        <f>IFERROR(VLOOKUP(A2304,'[1]قوائم الترجمة'!AC$2:AD$2397,1,0),"م")</f>
        <v>121154</v>
      </c>
      <c r="AG2304" s="232"/>
      <c r="AH2304" s="233"/>
      <c r="AI2304" s="233"/>
      <c r="AJ2304" s="233"/>
      <c r="AL2304" s="267"/>
      <c r="AM2304" s="235"/>
      <c r="AU2304" s="234"/>
    </row>
    <row r="2305" spans="1:47" ht="21" x14ac:dyDescent="0.4">
      <c r="A2305" s="278">
        <v>121158</v>
      </c>
      <c r="B2305" s="279" t="s">
        <v>6132</v>
      </c>
      <c r="C2305" s="279" t="s">
        <v>73</v>
      </c>
      <c r="D2305" s="279" t="s">
        <v>256</v>
      </c>
      <c r="E2305" s="279" t="s">
        <v>394</v>
      </c>
      <c r="F2305"/>
      <c r="H2305" s="279" t="s">
        <v>394</v>
      </c>
      <c r="I2305" s="279" t="s">
        <v>539</v>
      </c>
      <c r="J2305" s="279" t="s">
        <v>394</v>
      </c>
      <c r="K2305" s="279" t="s">
        <v>394</v>
      </c>
      <c r="L2305" s="279" t="s">
        <v>394</v>
      </c>
      <c r="M2305" s="279" t="s">
        <v>394</v>
      </c>
      <c r="N2305" s="279" t="s">
        <v>394</v>
      </c>
      <c r="O2305" s="279" t="s">
        <v>394</v>
      </c>
      <c r="P2305" s="315">
        <v>0</v>
      </c>
      <c r="Q2305" s="279" t="s">
        <v>394</v>
      </c>
      <c r="R2305" s="279" t="s">
        <v>394</v>
      </c>
      <c r="S2305" s="279" t="s">
        <v>394</v>
      </c>
      <c r="T2305" s="279" t="s">
        <v>394</v>
      </c>
      <c r="U2305" s="279" t="s">
        <v>394</v>
      </c>
      <c r="V2305" s="279" t="s">
        <v>394</v>
      </c>
      <c r="W2305" s="279" t="s">
        <v>394</v>
      </c>
      <c r="X2305" s="279" t="s">
        <v>394</v>
      </c>
      <c r="Y2305" s="281"/>
      <c r="Z2305" s="279" t="s">
        <v>394</v>
      </c>
      <c r="AA2305" s="279" t="s">
        <v>394</v>
      </c>
      <c r="AB2305" s="281"/>
      <c r="AC2305" s="279" t="s">
        <v>855</v>
      </c>
      <c r="AF2305" s="276" t="str">
        <f>IFERROR(VLOOKUP(A2305,'[1]قوائم الترجمة'!AC$2:AD$2397,1,0),"م")</f>
        <v>م</v>
      </c>
      <c r="AG2305" s="245"/>
      <c r="AH2305" s="246"/>
      <c r="AI2305" s="246"/>
      <c r="AJ2305" s="246"/>
      <c r="AL2305" s="267"/>
      <c r="AM2305" s="235"/>
      <c r="AO2305" s="247"/>
      <c r="AU2305" s="234"/>
    </row>
    <row r="2306" spans="1:47" ht="21" x14ac:dyDescent="0.4">
      <c r="A2306" s="278">
        <v>121159</v>
      </c>
      <c r="B2306" s="279" t="s">
        <v>4270</v>
      </c>
      <c r="C2306" s="279" t="s">
        <v>128</v>
      </c>
      <c r="D2306" s="279" t="s">
        <v>1191</v>
      </c>
      <c r="E2306" s="279" t="s">
        <v>423</v>
      </c>
      <c r="F2306" s="315" t="s">
        <v>8842</v>
      </c>
      <c r="G2306" s="315" t="s">
        <v>8127</v>
      </c>
      <c r="H2306" s="279" t="s">
        <v>425</v>
      </c>
      <c r="I2306" s="279" t="s">
        <v>538</v>
      </c>
      <c r="J2306" s="279" t="s">
        <v>8112</v>
      </c>
      <c r="K2306" s="280">
        <v>2014</v>
      </c>
      <c r="L2306" s="279" t="s">
        <v>404</v>
      </c>
      <c r="M2306" s="279" t="s">
        <v>394</v>
      </c>
      <c r="N2306" s="279" t="s">
        <v>9377</v>
      </c>
      <c r="O2306" s="279" t="s">
        <v>8887</v>
      </c>
      <c r="P2306" s="279">
        <v>40000</v>
      </c>
      <c r="Q2306" s="278"/>
      <c r="R2306" s="303"/>
      <c r="S2306" s="279" t="s">
        <v>394</v>
      </c>
      <c r="T2306" s="279"/>
      <c r="U2306" s="303"/>
      <c r="V2306" s="303"/>
      <c r="W2306" s="303"/>
      <c r="X2306" s="303"/>
      <c r="Z2306" s="303"/>
      <c r="AA2306" s="303"/>
      <c r="AC2306" s="279" t="s">
        <v>394</v>
      </c>
      <c r="AF2306" s="276">
        <f>IFERROR(VLOOKUP(A2306,'[1]قوائم الترجمة'!AC$2:AD$2397,1,0),"م")</f>
        <v>121159</v>
      </c>
      <c r="AG2306" s="245"/>
      <c r="AH2306" s="246"/>
      <c r="AI2306" s="246"/>
      <c r="AJ2306" s="246"/>
      <c r="AL2306" s="267"/>
      <c r="AM2306" s="235"/>
      <c r="AU2306" s="234"/>
    </row>
    <row r="2307" spans="1:47" ht="21" x14ac:dyDescent="0.4">
      <c r="A2307" s="278">
        <v>121160</v>
      </c>
      <c r="B2307" s="279" t="s">
        <v>1544</v>
      </c>
      <c r="C2307" s="279" t="s">
        <v>487</v>
      </c>
      <c r="D2307" s="279" t="s">
        <v>284</v>
      </c>
      <c r="E2307" s="279" t="s">
        <v>424</v>
      </c>
      <c r="F2307" s="315" t="s">
        <v>8378</v>
      </c>
      <c r="G2307" s="315" t="s">
        <v>8379</v>
      </c>
      <c r="H2307" s="279" t="s">
        <v>7215</v>
      </c>
      <c r="I2307" s="279" t="s">
        <v>67</v>
      </c>
      <c r="J2307" s="279" t="s">
        <v>7215</v>
      </c>
      <c r="K2307" s="280">
        <v>0</v>
      </c>
      <c r="L2307" s="279" t="s">
        <v>7215</v>
      </c>
      <c r="M2307" s="279" t="s">
        <v>394</v>
      </c>
      <c r="N2307" s="279" t="s">
        <v>394</v>
      </c>
      <c r="O2307" s="279" t="s">
        <v>394</v>
      </c>
      <c r="P2307" s="315">
        <v>0</v>
      </c>
      <c r="Q2307" s="278"/>
      <c r="R2307" s="303"/>
      <c r="S2307" s="279" t="s">
        <v>394</v>
      </c>
      <c r="T2307" s="279" t="s">
        <v>394</v>
      </c>
      <c r="U2307" s="303"/>
      <c r="V2307" s="303"/>
      <c r="W2307" s="303"/>
      <c r="X2307" s="303"/>
      <c r="Z2307" s="303"/>
      <c r="AA2307" s="303"/>
      <c r="AC2307" s="279" t="s">
        <v>855</v>
      </c>
      <c r="AF2307" s="276">
        <f>IFERROR(VLOOKUP(A2307,'[1]قوائم الترجمة'!AC$2:AD$2397,1,0),"م")</f>
        <v>121160</v>
      </c>
      <c r="AG2307" s="232"/>
      <c r="AH2307" s="233"/>
      <c r="AI2307" s="233"/>
      <c r="AJ2307" s="233"/>
      <c r="AL2307" s="267"/>
      <c r="AM2307" s="235"/>
      <c r="AO2307" s="236"/>
      <c r="AU2307" s="234"/>
    </row>
    <row r="2308" spans="1:47" ht="21" x14ac:dyDescent="0.4">
      <c r="A2308" s="278">
        <v>121162</v>
      </c>
      <c r="B2308" s="279" t="s">
        <v>4269</v>
      </c>
      <c r="C2308" s="279" t="s">
        <v>133</v>
      </c>
      <c r="D2308" s="279" t="s">
        <v>287</v>
      </c>
      <c r="E2308" s="279" t="s">
        <v>394</v>
      </c>
      <c r="F2308"/>
      <c r="H2308" s="279" t="s">
        <v>394</v>
      </c>
      <c r="I2308" s="279" t="s">
        <v>540</v>
      </c>
      <c r="J2308" s="279" t="s">
        <v>394</v>
      </c>
      <c r="K2308" s="279" t="s">
        <v>394</v>
      </c>
      <c r="L2308" s="279" t="s">
        <v>394</v>
      </c>
      <c r="M2308" s="279" t="s">
        <v>394</v>
      </c>
      <c r="N2308" s="279" t="s">
        <v>394</v>
      </c>
      <c r="O2308" s="279" t="s">
        <v>394</v>
      </c>
      <c r="P2308" s="315">
        <v>0</v>
      </c>
      <c r="Q2308" s="279" t="s">
        <v>394</v>
      </c>
      <c r="R2308" s="279" t="s">
        <v>394</v>
      </c>
      <c r="S2308" s="279" t="s">
        <v>394</v>
      </c>
      <c r="T2308" s="279" t="s">
        <v>394</v>
      </c>
      <c r="U2308" s="279" t="s">
        <v>394</v>
      </c>
      <c r="V2308" s="279" t="s">
        <v>394</v>
      </c>
      <c r="W2308" s="279" t="s">
        <v>394</v>
      </c>
      <c r="X2308" s="279" t="s">
        <v>394</v>
      </c>
      <c r="Y2308" s="281"/>
      <c r="Z2308" s="279" t="s">
        <v>394</v>
      </c>
      <c r="AA2308" s="279" t="s">
        <v>394</v>
      </c>
      <c r="AB2308" s="281"/>
      <c r="AC2308" s="279" t="s">
        <v>855</v>
      </c>
      <c r="AF2308" s="276" t="str">
        <f>IFERROR(VLOOKUP(A2308,'[1]قوائم الترجمة'!AC$2:AD$2397,1,0),"م")</f>
        <v>م</v>
      </c>
      <c r="AG2308" s="232"/>
      <c r="AH2308" s="233"/>
      <c r="AI2308" s="233"/>
      <c r="AJ2308" s="233"/>
      <c r="AL2308" s="267"/>
      <c r="AM2308" s="235"/>
      <c r="AO2308" s="236"/>
      <c r="AU2308" s="234"/>
    </row>
    <row r="2309" spans="1:47" ht="21" x14ac:dyDescent="0.4">
      <c r="A2309" s="278">
        <v>121165</v>
      </c>
      <c r="B2309" s="279" t="s">
        <v>4267</v>
      </c>
      <c r="C2309" s="279" t="s">
        <v>174</v>
      </c>
      <c r="D2309" s="279" t="s">
        <v>4268</v>
      </c>
      <c r="E2309" s="279" t="s">
        <v>394</v>
      </c>
      <c r="F2309"/>
      <c r="H2309" s="279" t="s">
        <v>394</v>
      </c>
      <c r="I2309" s="279" t="s">
        <v>61</v>
      </c>
      <c r="J2309" s="279" t="s">
        <v>394</v>
      </c>
      <c r="K2309" s="279" t="s">
        <v>394</v>
      </c>
      <c r="L2309" s="279" t="s">
        <v>394</v>
      </c>
      <c r="M2309" s="279" t="s">
        <v>394</v>
      </c>
      <c r="N2309" s="279" t="s">
        <v>394</v>
      </c>
      <c r="O2309" s="279" t="s">
        <v>394</v>
      </c>
      <c r="P2309" s="315">
        <v>0</v>
      </c>
      <c r="Q2309" s="279" t="s">
        <v>394</v>
      </c>
      <c r="R2309" s="279" t="s">
        <v>394</v>
      </c>
      <c r="S2309" s="279" t="s">
        <v>394</v>
      </c>
      <c r="T2309" s="279" t="s">
        <v>394</v>
      </c>
      <c r="U2309" s="279" t="s">
        <v>394</v>
      </c>
      <c r="V2309" s="279" t="s">
        <v>394</v>
      </c>
      <c r="W2309" s="279" t="s">
        <v>394</v>
      </c>
      <c r="X2309" s="279" t="s">
        <v>394</v>
      </c>
      <c r="Y2309" s="281"/>
      <c r="Z2309" s="279" t="s">
        <v>394</v>
      </c>
      <c r="AA2309" s="279" t="s">
        <v>394</v>
      </c>
      <c r="AB2309" s="281"/>
      <c r="AC2309" s="279" t="s">
        <v>855</v>
      </c>
      <c r="AF2309" s="276" t="str">
        <f>IFERROR(VLOOKUP(A2309,'[1]قوائم الترجمة'!AC$2:AD$2397,1,0),"م")</f>
        <v>م</v>
      </c>
      <c r="AG2309" s="232"/>
      <c r="AH2309" s="233"/>
      <c r="AI2309" s="233"/>
      <c r="AJ2309" s="233"/>
      <c r="AL2309" s="267"/>
      <c r="AM2309" s="235"/>
      <c r="AU2309" s="234"/>
    </row>
    <row r="2310" spans="1:47" ht="21" x14ac:dyDescent="0.4">
      <c r="A2310" s="278">
        <v>121167</v>
      </c>
      <c r="B2310" s="279" t="s">
        <v>7920</v>
      </c>
      <c r="C2310" s="279" t="s">
        <v>120</v>
      </c>
      <c r="D2310" s="279" t="s">
        <v>7921</v>
      </c>
      <c r="E2310" s="279" t="s">
        <v>394</v>
      </c>
      <c r="F2310"/>
      <c r="H2310" s="279" t="s">
        <v>394</v>
      </c>
      <c r="I2310" s="279" t="s">
        <v>540</v>
      </c>
      <c r="J2310" s="279" t="s">
        <v>394</v>
      </c>
      <c r="K2310" s="279" t="s">
        <v>394</v>
      </c>
      <c r="L2310" s="279" t="s">
        <v>394</v>
      </c>
      <c r="M2310" s="279" t="s">
        <v>394</v>
      </c>
      <c r="N2310" s="279" t="s">
        <v>394</v>
      </c>
      <c r="O2310" s="279" t="s">
        <v>394</v>
      </c>
      <c r="P2310" s="315">
        <v>0</v>
      </c>
      <c r="Q2310" s="279" t="s">
        <v>394</v>
      </c>
      <c r="R2310" s="279" t="s">
        <v>394</v>
      </c>
      <c r="S2310" s="279" t="s">
        <v>394</v>
      </c>
      <c r="T2310" s="279" t="s">
        <v>394</v>
      </c>
      <c r="U2310" s="279" t="s">
        <v>394</v>
      </c>
      <c r="V2310" s="279" t="s">
        <v>394</v>
      </c>
      <c r="W2310" s="279" t="s">
        <v>394</v>
      </c>
      <c r="X2310" s="279" t="s">
        <v>394</v>
      </c>
      <c r="Y2310" s="281"/>
      <c r="Z2310" s="279" t="s">
        <v>394</v>
      </c>
      <c r="AA2310" s="279" t="s">
        <v>394</v>
      </c>
      <c r="AB2310" s="281"/>
      <c r="AC2310" s="279" t="s">
        <v>855</v>
      </c>
      <c r="AF2310" s="276" t="str">
        <f>IFERROR(VLOOKUP(A2310,'[1]قوائم الترجمة'!AC$2:AD$2397,1,0),"م")</f>
        <v>م</v>
      </c>
      <c r="AG2310" s="232"/>
      <c r="AH2310" s="233"/>
      <c r="AI2310" s="233"/>
      <c r="AJ2310" s="233"/>
      <c r="AL2310" s="267"/>
      <c r="AM2310" s="235"/>
      <c r="AU2310" s="234"/>
    </row>
    <row r="2311" spans="1:47" ht="21" x14ac:dyDescent="0.4">
      <c r="A2311" s="278">
        <v>121168</v>
      </c>
      <c r="B2311" s="279" t="s">
        <v>7089</v>
      </c>
      <c r="C2311" s="279" t="s">
        <v>161</v>
      </c>
      <c r="D2311" s="279" t="s">
        <v>341</v>
      </c>
      <c r="E2311" s="279" t="s">
        <v>394</v>
      </c>
      <c r="F2311"/>
      <c r="H2311" s="279" t="s">
        <v>394</v>
      </c>
      <c r="I2311" s="279" t="s">
        <v>539</v>
      </c>
      <c r="J2311" s="279" t="s">
        <v>394</v>
      </c>
      <c r="K2311" s="279" t="s">
        <v>394</v>
      </c>
      <c r="L2311" s="279" t="s">
        <v>394</v>
      </c>
      <c r="M2311" s="279" t="s">
        <v>394</v>
      </c>
      <c r="N2311" s="279" t="s">
        <v>394</v>
      </c>
      <c r="O2311" s="279" t="s">
        <v>394</v>
      </c>
      <c r="P2311" s="315">
        <v>0</v>
      </c>
      <c r="Q2311" s="279" t="s">
        <v>394</v>
      </c>
      <c r="R2311" s="279" t="s">
        <v>394</v>
      </c>
      <c r="S2311" s="279" t="s">
        <v>394</v>
      </c>
      <c r="T2311" s="279" t="s">
        <v>394</v>
      </c>
      <c r="U2311" s="279" t="s">
        <v>394</v>
      </c>
      <c r="V2311" s="279" t="s">
        <v>394</v>
      </c>
      <c r="W2311" s="279" t="s">
        <v>394</v>
      </c>
      <c r="X2311" s="279" t="s">
        <v>394</v>
      </c>
      <c r="Y2311" s="281"/>
      <c r="Z2311" s="279" t="s">
        <v>394</v>
      </c>
      <c r="AA2311" s="279" t="s">
        <v>394</v>
      </c>
      <c r="AB2311" s="281"/>
      <c r="AC2311" s="279" t="s">
        <v>855</v>
      </c>
      <c r="AF2311" s="276" t="str">
        <f>IFERROR(VLOOKUP(A2311,'[1]قوائم الترجمة'!AC$2:AD$2397,1,0),"م")</f>
        <v>م</v>
      </c>
      <c r="AG2311" s="245"/>
      <c r="AH2311" s="246"/>
      <c r="AI2311" s="246"/>
      <c r="AJ2311" s="246"/>
      <c r="AL2311" s="267"/>
      <c r="AM2311" s="235"/>
      <c r="AO2311" s="248"/>
      <c r="AU2311" s="234"/>
    </row>
    <row r="2312" spans="1:47" ht="21" x14ac:dyDescent="0.4">
      <c r="A2312" s="278">
        <v>121169</v>
      </c>
      <c r="B2312" s="279" t="s">
        <v>6685</v>
      </c>
      <c r="C2312" s="279" t="s">
        <v>610</v>
      </c>
      <c r="D2312" s="279" t="s">
        <v>378</v>
      </c>
      <c r="E2312" s="279" t="s">
        <v>394</v>
      </c>
      <c r="F2312"/>
      <c r="H2312" s="279" t="s">
        <v>394</v>
      </c>
      <c r="I2312" s="279" t="s">
        <v>540</v>
      </c>
      <c r="J2312" s="279" t="s">
        <v>394</v>
      </c>
      <c r="K2312" s="279" t="s">
        <v>394</v>
      </c>
      <c r="L2312" s="279" t="s">
        <v>394</v>
      </c>
      <c r="M2312" s="279" t="s">
        <v>394</v>
      </c>
      <c r="N2312" s="279" t="s">
        <v>394</v>
      </c>
      <c r="O2312" s="279" t="s">
        <v>394</v>
      </c>
      <c r="P2312" s="315">
        <v>0</v>
      </c>
      <c r="Q2312" s="279" t="s">
        <v>394</v>
      </c>
      <c r="R2312" s="279" t="s">
        <v>394</v>
      </c>
      <c r="S2312" s="279" t="s">
        <v>394</v>
      </c>
      <c r="T2312" s="279" t="s">
        <v>394</v>
      </c>
      <c r="U2312" s="279" t="s">
        <v>394</v>
      </c>
      <c r="V2312" s="279" t="s">
        <v>394</v>
      </c>
      <c r="W2312" s="279" t="s">
        <v>394</v>
      </c>
      <c r="X2312" s="279" t="s">
        <v>394</v>
      </c>
      <c r="Y2312" s="281"/>
      <c r="Z2312" s="279" t="s">
        <v>394</v>
      </c>
      <c r="AA2312" s="279" t="s">
        <v>394</v>
      </c>
      <c r="AB2312" s="281"/>
      <c r="AC2312" s="279" t="s">
        <v>855</v>
      </c>
      <c r="AF2312" s="276" t="str">
        <f>IFERROR(VLOOKUP(A2312,'[1]قوائم الترجمة'!AC$2:AD$2397,1,0),"م")</f>
        <v>م</v>
      </c>
      <c r="AG2312" s="232"/>
      <c r="AH2312" s="233"/>
      <c r="AI2312" s="233"/>
      <c r="AJ2312" s="233"/>
      <c r="AL2312" s="267"/>
      <c r="AM2312" s="235"/>
      <c r="AO2312" s="236"/>
      <c r="AU2312" s="234"/>
    </row>
    <row r="2313" spans="1:47" ht="21" x14ac:dyDescent="0.4">
      <c r="A2313" s="278">
        <v>121174</v>
      </c>
      <c r="B2313" s="279" t="s">
        <v>5798</v>
      </c>
      <c r="C2313" s="279" t="s">
        <v>5799</v>
      </c>
      <c r="D2313" s="279" t="s">
        <v>268</v>
      </c>
      <c r="E2313" s="279" t="s">
        <v>394</v>
      </c>
      <c r="F2313"/>
      <c r="H2313" s="279" t="s">
        <v>394</v>
      </c>
      <c r="I2313" s="279" t="s">
        <v>540</v>
      </c>
      <c r="J2313" s="279" t="s">
        <v>394</v>
      </c>
      <c r="K2313" s="279" t="s">
        <v>394</v>
      </c>
      <c r="L2313" s="279" t="s">
        <v>394</v>
      </c>
      <c r="M2313" s="279" t="s">
        <v>394</v>
      </c>
      <c r="N2313" s="279" t="s">
        <v>394</v>
      </c>
      <c r="O2313" s="279" t="s">
        <v>394</v>
      </c>
      <c r="P2313" s="315">
        <v>0</v>
      </c>
      <c r="Q2313" s="279" t="s">
        <v>394</v>
      </c>
      <c r="R2313" s="279" t="s">
        <v>394</v>
      </c>
      <c r="S2313" s="279" t="s">
        <v>394</v>
      </c>
      <c r="T2313" s="279" t="s">
        <v>394</v>
      </c>
      <c r="U2313" s="279" t="s">
        <v>394</v>
      </c>
      <c r="V2313" s="279" t="s">
        <v>394</v>
      </c>
      <c r="W2313" s="279" t="s">
        <v>394</v>
      </c>
      <c r="X2313" s="279" t="s">
        <v>394</v>
      </c>
      <c r="Y2313" s="281"/>
      <c r="Z2313" s="279" t="s">
        <v>394</v>
      </c>
      <c r="AA2313" s="279" t="s">
        <v>394</v>
      </c>
      <c r="AB2313" s="281"/>
      <c r="AC2313" s="279" t="s">
        <v>855</v>
      </c>
      <c r="AF2313" s="276" t="str">
        <f>IFERROR(VLOOKUP(A2313,'[1]قوائم الترجمة'!AC$2:AD$2397,1,0),"م")</f>
        <v>م</v>
      </c>
      <c r="AG2313" s="232"/>
      <c r="AH2313" s="233"/>
      <c r="AI2313" s="233"/>
      <c r="AJ2313" s="233"/>
      <c r="AL2313" s="267"/>
      <c r="AM2313" s="235"/>
      <c r="AO2313" s="236"/>
      <c r="AU2313" s="234"/>
    </row>
    <row r="2314" spans="1:47" ht="21" x14ac:dyDescent="0.4">
      <c r="A2314" s="278">
        <v>121175</v>
      </c>
      <c r="B2314" s="279" t="s">
        <v>7389</v>
      </c>
      <c r="C2314" s="279" t="s">
        <v>7390</v>
      </c>
      <c r="D2314" s="279" t="s">
        <v>257</v>
      </c>
      <c r="E2314" s="279" t="s">
        <v>394</v>
      </c>
      <c r="F2314"/>
      <c r="H2314" s="279" t="s">
        <v>394</v>
      </c>
      <c r="I2314" s="279" t="s">
        <v>539</v>
      </c>
      <c r="J2314" s="279" t="s">
        <v>394</v>
      </c>
      <c r="K2314" s="279" t="s">
        <v>394</v>
      </c>
      <c r="L2314" s="279" t="s">
        <v>394</v>
      </c>
      <c r="M2314" s="279" t="s">
        <v>394</v>
      </c>
      <c r="N2314" s="279" t="s">
        <v>394</v>
      </c>
      <c r="O2314" s="279" t="s">
        <v>394</v>
      </c>
      <c r="P2314" s="315">
        <v>0</v>
      </c>
      <c r="Q2314" s="279" t="s">
        <v>394</v>
      </c>
      <c r="R2314" s="279" t="s">
        <v>394</v>
      </c>
      <c r="S2314" s="279" t="s">
        <v>394</v>
      </c>
      <c r="T2314" s="279" t="s">
        <v>394</v>
      </c>
      <c r="U2314" s="279" t="s">
        <v>394</v>
      </c>
      <c r="V2314" s="279" t="s">
        <v>394</v>
      </c>
      <c r="W2314" s="279" t="s">
        <v>394</v>
      </c>
      <c r="X2314" s="279" t="s">
        <v>394</v>
      </c>
      <c r="Y2314" s="281"/>
      <c r="Z2314" s="279" t="s">
        <v>394</v>
      </c>
      <c r="AA2314" s="279" t="s">
        <v>394</v>
      </c>
      <c r="AB2314" s="281"/>
      <c r="AC2314" s="279" t="s">
        <v>855</v>
      </c>
      <c r="AF2314" s="276" t="str">
        <f>IFERROR(VLOOKUP(A2314,'[1]قوائم الترجمة'!AC$2:AD$2397,1,0),"م")</f>
        <v>م</v>
      </c>
      <c r="AG2314" s="232"/>
      <c r="AH2314" s="233"/>
      <c r="AI2314" s="233"/>
      <c r="AJ2314" s="233"/>
      <c r="AL2314" s="267"/>
      <c r="AM2314" s="235"/>
      <c r="AO2314" s="236"/>
      <c r="AU2314" s="234"/>
    </row>
    <row r="2315" spans="1:47" ht="21" x14ac:dyDescent="0.4">
      <c r="A2315" s="278">
        <v>121177</v>
      </c>
      <c r="B2315" s="279" t="s">
        <v>4266</v>
      </c>
      <c r="C2315" s="279" t="s">
        <v>1015</v>
      </c>
      <c r="D2315" s="279" t="s">
        <v>355</v>
      </c>
      <c r="E2315" s="279" t="s">
        <v>394</v>
      </c>
      <c r="F2315"/>
      <c r="H2315" s="279" t="s">
        <v>394</v>
      </c>
      <c r="I2315" s="279" t="s">
        <v>61</v>
      </c>
      <c r="J2315" s="279" t="s">
        <v>394</v>
      </c>
      <c r="K2315" s="279" t="s">
        <v>394</v>
      </c>
      <c r="L2315" s="279" t="s">
        <v>394</v>
      </c>
      <c r="M2315" s="279" t="s">
        <v>394</v>
      </c>
      <c r="N2315" s="279" t="s">
        <v>394</v>
      </c>
      <c r="O2315" s="279" t="s">
        <v>394</v>
      </c>
      <c r="P2315" s="315">
        <v>0</v>
      </c>
      <c r="Q2315" s="279" t="s">
        <v>394</v>
      </c>
      <c r="R2315" s="279" t="s">
        <v>394</v>
      </c>
      <c r="S2315" s="279" t="s">
        <v>394</v>
      </c>
      <c r="T2315" s="279" t="s">
        <v>394</v>
      </c>
      <c r="U2315" s="279" t="s">
        <v>394</v>
      </c>
      <c r="V2315" s="279" t="s">
        <v>394</v>
      </c>
      <c r="W2315" s="279" t="s">
        <v>394</v>
      </c>
      <c r="X2315" s="279" t="s">
        <v>394</v>
      </c>
      <c r="Y2315" s="281"/>
      <c r="Z2315" s="279" t="s">
        <v>394</v>
      </c>
      <c r="AA2315" s="279" t="s">
        <v>394</v>
      </c>
      <c r="AB2315" s="281"/>
      <c r="AC2315" s="279" t="s">
        <v>394</v>
      </c>
      <c r="AF2315" s="276" t="str">
        <f>IFERROR(VLOOKUP(A2315,'[1]قوائم الترجمة'!AC$2:AD$2397,1,0),"م")</f>
        <v>م</v>
      </c>
      <c r="AG2315" s="232"/>
      <c r="AH2315" s="233"/>
      <c r="AI2315" s="233"/>
      <c r="AJ2315" s="233"/>
      <c r="AL2315" s="267"/>
      <c r="AM2315" s="235"/>
      <c r="AU2315" s="234"/>
    </row>
    <row r="2316" spans="1:47" ht="21" x14ac:dyDescent="0.4">
      <c r="A2316" s="275">
        <v>121178</v>
      </c>
      <c r="B2316" s="276" t="s">
        <v>4264</v>
      </c>
      <c r="C2316" s="276" t="s">
        <v>68</v>
      </c>
      <c r="D2316" s="276" t="s">
        <v>4265</v>
      </c>
      <c r="E2316" s="276" t="s">
        <v>424</v>
      </c>
      <c r="F2316" s="317" t="s">
        <v>8378</v>
      </c>
      <c r="G2316" s="317" t="s">
        <v>8379</v>
      </c>
      <c r="H2316" s="276" t="s">
        <v>8389</v>
      </c>
      <c r="I2316" s="276" t="s">
        <v>61</v>
      </c>
      <c r="J2316" s="276" t="s">
        <v>7215</v>
      </c>
      <c r="K2316" s="277">
        <v>0</v>
      </c>
      <c r="L2316" s="276" t="s">
        <v>7215</v>
      </c>
      <c r="M2316" s="303"/>
      <c r="N2316" s="276" t="s">
        <v>8553</v>
      </c>
      <c r="O2316" s="276" t="s">
        <v>8554</v>
      </c>
      <c r="P2316" s="276">
        <v>40000</v>
      </c>
      <c r="Q2316" s="303"/>
      <c r="R2316" s="276" t="s">
        <v>394</v>
      </c>
      <c r="S2316" s="276"/>
      <c r="T2316" s="303"/>
      <c r="U2316" s="303"/>
      <c r="V2316" s="303"/>
      <c r="W2316" s="303"/>
      <c r="X2316" s="303"/>
      <c r="Z2316" s="303"/>
      <c r="AA2316" s="303"/>
      <c r="AC2316" s="276" t="s">
        <v>394</v>
      </c>
      <c r="AF2316" s="276">
        <f>IFERROR(VLOOKUP(A2316,'[1]قوائم الترجمة'!AC$2:AD$2397,1,0),"م")</f>
        <v>121178</v>
      </c>
      <c r="AG2316" s="232"/>
      <c r="AH2316" s="233"/>
      <c r="AI2316" s="233"/>
      <c r="AJ2316" s="233"/>
      <c r="AL2316" s="267"/>
      <c r="AM2316" s="235"/>
      <c r="AU2316" s="234"/>
    </row>
    <row r="2317" spans="1:47" ht="21" x14ac:dyDescent="0.4">
      <c r="A2317" s="278">
        <v>121180</v>
      </c>
      <c r="B2317" s="279" t="s">
        <v>7037</v>
      </c>
      <c r="C2317" s="279" t="s">
        <v>192</v>
      </c>
      <c r="D2317" s="279" t="s">
        <v>1112</v>
      </c>
      <c r="E2317" s="279" t="s">
        <v>394</v>
      </c>
      <c r="F2317"/>
      <c r="H2317" s="279" t="s">
        <v>394</v>
      </c>
      <c r="I2317" s="279" t="s">
        <v>539</v>
      </c>
      <c r="J2317" s="279" t="s">
        <v>394</v>
      </c>
      <c r="K2317" s="279" t="s">
        <v>394</v>
      </c>
      <c r="L2317" s="279" t="s">
        <v>394</v>
      </c>
      <c r="M2317" s="279" t="s">
        <v>394</v>
      </c>
      <c r="N2317" s="279" t="s">
        <v>394</v>
      </c>
      <c r="O2317" s="279" t="s">
        <v>394</v>
      </c>
      <c r="P2317" s="315">
        <v>0</v>
      </c>
      <c r="Q2317" s="279" t="s">
        <v>394</v>
      </c>
      <c r="R2317" s="279" t="s">
        <v>394</v>
      </c>
      <c r="S2317" s="279" t="s">
        <v>394</v>
      </c>
      <c r="T2317" s="279" t="s">
        <v>394</v>
      </c>
      <c r="U2317" s="279" t="s">
        <v>394</v>
      </c>
      <c r="V2317" s="279" t="s">
        <v>394</v>
      </c>
      <c r="W2317" s="279" t="s">
        <v>394</v>
      </c>
      <c r="X2317" s="279" t="s">
        <v>394</v>
      </c>
      <c r="Y2317" s="281"/>
      <c r="Z2317" s="279" t="s">
        <v>394</v>
      </c>
      <c r="AA2317" s="279" t="s">
        <v>394</v>
      </c>
      <c r="AB2317" s="281"/>
      <c r="AC2317" s="279" t="s">
        <v>855</v>
      </c>
      <c r="AF2317" s="276" t="str">
        <f>IFERROR(VLOOKUP(A2317,'[1]قوائم الترجمة'!AC$2:AD$2397,1,0),"م")</f>
        <v>م</v>
      </c>
      <c r="AG2317" s="232"/>
      <c r="AH2317" s="233"/>
      <c r="AI2317" s="233"/>
      <c r="AJ2317" s="233"/>
      <c r="AL2317" s="267"/>
      <c r="AM2317" s="235"/>
      <c r="AO2317" s="236"/>
      <c r="AU2317" s="234"/>
    </row>
    <row r="2318" spans="1:47" ht="21" x14ac:dyDescent="0.4">
      <c r="A2318" s="278">
        <v>121181</v>
      </c>
      <c r="B2318" s="279" t="s">
        <v>4263</v>
      </c>
      <c r="C2318" s="279" t="s">
        <v>122</v>
      </c>
      <c r="D2318" s="279" t="s">
        <v>265</v>
      </c>
      <c r="E2318" s="279" t="s">
        <v>394</v>
      </c>
      <c r="F2318"/>
      <c r="H2318" s="279" t="s">
        <v>394</v>
      </c>
      <c r="I2318" s="279" t="s">
        <v>538</v>
      </c>
      <c r="J2318" s="279" t="s">
        <v>394</v>
      </c>
      <c r="K2318" s="279" t="s">
        <v>394</v>
      </c>
      <c r="L2318" s="279" t="s">
        <v>394</v>
      </c>
      <c r="M2318" s="279" t="s">
        <v>394</v>
      </c>
      <c r="N2318" s="279" t="s">
        <v>394</v>
      </c>
      <c r="O2318" s="279" t="s">
        <v>394</v>
      </c>
      <c r="P2318" s="315">
        <v>0</v>
      </c>
      <c r="Q2318" s="279" t="s">
        <v>394</v>
      </c>
      <c r="R2318" s="279" t="s">
        <v>394</v>
      </c>
      <c r="S2318" s="279" t="s">
        <v>394</v>
      </c>
      <c r="T2318" s="279" t="s">
        <v>394</v>
      </c>
      <c r="U2318" s="279" t="s">
        <v>394</v>
      </c>
      <c r="V2318" s="279" t="s">
        <v>394</v>
      </c>
      <c r="W2318" s="279" t="s">
        <v>394</v>
      </c>
      <c r="X2318" s="279" t="s">
        <v>394</v>
      </c>
      <c r="Y2318" s="281"/>
      <c r="Z2318" s="279" t="s">
        <v>394</v>
      </c>
      <c r="AA2318" s="279" t="s">
        <v>394</v>
      </c>
      <c r="AB2318" s="281"/>
      <c r="AC2318" s="279" t="s">
        <v>855</v>
      </c>
      <c r="AF2318" s="276" t="str">
        <f>IFERROR(VLOOKUP(A2318,'[1]قوائم الترجمة'!AC$2:AD$2397,1,0),"م")</f>
        <v>م</v>
      </c>
      <c r="AG2318" s="232"/>
      <c r="AH2318" s="233"/>
      <c r="AI2318" s="233"/>
      <c r="AJ2318" s="233"/>
      <c r="AL2318" s="267"/>
      <c r="AM2318" s="235"/>
      <c r="AU2318" s="234"/>
    </row>
    <row r="2319" spans="1:47" ht="21" x14ac:dyDescent="0.4">
      <c r="A2319" s="278">
        <v>121184</v>
      </c>
      <c r="B2319" s="279" t="s">
        <v>4262</v>
      </c>
      <c r="C2319" s="279" t="s">
        <v>68</v>
      </c>
      <c r="D2319" s="279" t="s">
        <v>309</v>
      </c>
      <c r="E2319" s="279" t="s">
        <v>394</v>
      </c>
      <c r="F2319"/>
      <c r="H2319" s="279" t="s">
        <v>394</v>
      </c>
      <c r="I2319" s="279" t="s">
        <v>540</v>
      </c>
      <c r="J2319" s="279" t="s">
        <v>394</v>
      </c>
      <c r="K2319" s="279" t="s">
        <v>394</v>
      </c>
      <c r="L2319" s="279" t="s">
        <v>394</v>
      </c>
      <c r="M2319" s="279" t="s">
        <v>394</v>
      </c>
      <c r="N2319" s="279" t="s">
        <v>394</v>
      </c>
      <c r="O2319" s="279" t="s">
        <v>394</v>
      </c>
      <c r="P2319" s="315">
        <v>0</v>
      </c>
      <c r="Q2319" s="279" t="s">
        <v>394</v>
      </c>
      <c r="R2319" s="279" t="s">
        <v>394</v>
      </c>
      <c r="S2319" s="279" t="s">
        <v>394</v>
      </c>
      <c r="T2319" s="279" t="s">
        <v>394</v>
      </c>
      <c r="U2319" s="279" t="s">
        <v>394</v>
      </c>
      <c r="V2319" s="279" t="s">
        <v>394</v>
      </c>
      <c r="W2319" s="279" t="s">
        <v>394</v>
      </c>
      <c r="X2319" s="279" t="s">
        <v>394</v>
      </c>
      <c r="Y2319" s="281"/>
      <c r="Z2319" s="279" t="s">
        <v>394</v>
      </c>
      <c r="AA2319" s="279" t="s">
        <v>394</v>
      </c>
      <c r="AB2319" s="281"/>
      <c r="AC2319" s="279" t="s">
        <v>855</v>
      </c>
      <c r="AF2319" s="276" t="str">
        <f>IFERROR(VLOOKUP(A2319,'[1]قوائم الترجمة'!AC$2:AD$2397,1,0),"م")</f>
        <v>م</v>
      </c>
      <c r="AG2319" s="232"/>
      <c r="AH2319" s="233"/>
      <c r="AI2319" s="233"/>
      <c r="AJ2319" s="233"/>
      <c r="AL2319" s="267"/>
      <c r="AM2319" s="235"/>
      <c r="AO2319" s="236"/>
      <c r="AU2319" s="234"/>
    </row>
    <row r="2320" spans="1:47" ht="21" x14ac:dyDescent="0.4">
      <c r="A2320" s="278">
        <v>121185</v>
      </c>
      <c r="B2320" s="279" t="s">
        <v>7085</v>
      </c>
      <c r="C2320" s="279" t="s">
        <v>92</v>
      </c>
      <c r="D2320" s="279" t="s">
        <v>309</v>
      </c>
      <c r="E2320" s="279" t="s">
        <v>394</v>
      </c>
      <c r="F2320"/>
      <c r="H2320" s="279" t="s">
        <v>394</v>
      </c>
      <c r="I2320" s="279" t="s">
        <v>539</v>
      </c>
      <c r="J2320" s="279" t="s">
        <v>394</v>
      </c>
      <c r="K2320" s="279" t="s">
        <v>394</v>
      </c>
      <c r="L2320" s="279" t="s">
        <v>394</v>
      </c>
      <c r="M2320" s="279" t="s">
        <v>394</v>
      </c>
      <c r="N2320" s="279" t="s">
        <v>394</v>
      </c>
      <c r="O2320" s="279" t="s">
        <v>394</v>
      </c>
      <c r="P2320" s="315">
        <v>0</v>
      </c>
      <c r="Q2320" s="279" t="s">
        <v>394</v>
      </c>
      <c r="R2320" s="279" t="s">
        <v>394</v>
      </c>
      <c r="S2320" s="279" t="s">
        <v>394</v>
      </c>
      <c r="T2320" s="279" t="s">
        <v>394</v>
      </c>
      <c r="U2320" s="279" t="s">
        <v>394</v>
      </c>
      <c r="V2320" s="279" t="s">
        <v>394</v>
      </c>
      <c r="W2320" s="279" t="s">
        <v>394</v>
      </c>
      <c r="X2320" s="279" t="s">
        <v>394</v>
      </c>
      <c r="Y2320" s="281"/>
      <c r="Z2320" s="279" t="s">
        <v>394</v>
      </c>
      <c r="AA2320" s="279" t="s">
        <v>394</v>
      </c>
      <c r="AB2320" s="281"/>
      <c r="AC2320" s="279" t="s">
        <v>855</v>
      </c>
      <c r="AF2320" s="276" t="str">
        <f>IFERROR(VLOOKUP(A2320,'[1]قوائم الترجمة'!AC$2:AD$2397,1,0),"م")</f>
        <v>م</v>
      </c>
      <c r="AG2320" s="232"/>
      <c r="AH2320" s="233"/>
      <c r="AI2320" s="233"/>
      <c r="AJ2320" s="233"/>
      <c r="AL2320" s="267"/>
      <c r="AM2320" s="235"/>
      <c r="AU2320" s="234"/>
    </row>
    <row r="2321" spans="1:47" ht="21" x14ac:dyDescent="0.4">
      <c r="A2321" s="278">
        <v>121187</v>
      </c>
      <c r="B2321" s="279" t="s">
        <v>7273</v>
      </c>
      <c r="C2321" s="279" t="s">
        <v>602</v>
      </c>
      <c r="D2321" s="279" t="s">
        <v>537</v>
      </c>
      <c r="E2321" s="279" t="s">
        <v>394</v>
      </c>
      <c r="F2321"/>
      <c r="H2321" s="279" t="s">
        <v>394</v>
      </c>
      <c r="I2321" s="279" t="s">
        <v>540</v>
      </c>
      <c r="J2321" s="279" t="s">
        <v>394</v>
      </c>
      <c r="K2321" s="279" t="s">
        <v>394</v>
      </c>
      <c r="L2321" s="279" t="s">
        <v>394</v>
      </c>
      <c r="M2321" s="279" t="s">
        <v>394</v>
      </c>
      <c r="N2321" s="279" t="s">
        <v>394</v>
      </c>
      <c r="O2321" s="279" t="s">
        <v>394</v>
      </c>
      <c r="P2321" s="315">
        <v>0</v>
      </c>
      <c r="Q2321" s="279" t="s">
        <v>394</v>
      </c>
      <c r="R2321" s="279" t="s">
        <v>394</v>
      </c>
      <c r="S2321" s="279" t="s">
        <v>394</v>
      </c>
      <c r="T2321" s="279" t="s">
        <v>394</v>
      </c>
      <c r="U2321" s="279" t="s">
        <v>394</v>
      </c>
      <c r="V2321" s="279" t="s">
        <v>394</v>
      </c>
      <c r="W2321" s="279" t="s">
        <v>394</v>
      </c>
      <c r="X2321" s="279" t="s">
        <v>394</v>
      </c>
      <c r="Y2321" s="281"/>
      <c r="Z2321" s="279" t="s">
        <v>394</v>
      </c>
      <c r="AA2321" s="279" t="s">
        <v>394</v>
      </c>
      <c r="AB2321" s="281"/>
      <c r="AC2321" s="279" t="s">
        <v>855</v>
      </c>
      <c r="AF2321" s="276" t="str">
        <f>IFERROR(VLOOKUP(A2321,'[1]قوائم الترجمة'!AC$2:AD$2397,1,0),"م")</f>
        <v>م</v>
      </c>
      <c r="AG2321" s="245"/>
      <c r="AH2321" s="246"/>
      <c r="AI2321" s="246"/>
      <c r="AJ2321" s="246"/>
      <c r="AL2321" s="267"/>
      <c r="AM2321" s="235"/>
      <c r="AO2321" s="248"/>
      <c r="AU2321" s="234"/>
    </row>
    <row r="2322" spans="1:47" ht="21" x14ac:dyDescent="0.4">
      <c r="A2322" s="278">
        <v>121188</v>
      </c>
      <c r="B2322" s="279" t="s">
        <v>4261</v>
      </c>
      <c r="C2322" s="279" t="s">
        <v>1077</v>
      </c>
      <c r="D2322" s="279" t="s">
        <v>359</v>
      </c>
      <c r="E2322" s="279" t="s">
        <v>424</v>
      </c>
      <c r="F2322" s="315" t="s">
        <v>9378</v>
      </c>
      <c r="G2322" s="315" t="s">
        <v>402</v>
      </c>
      <c r="H2322" s="279" t="s">
        <v>425</v>
      </c>
      <c r="I2322" s="279" t="s">
        <v>61</v>
      </c>
      <c r="J2322" s="279" t="s">
        <v>403</v>
      </c>
      <c r="K2322" s="280">
        <v>2017</v>
      </c>
      <c r="L2322" s="279" t="s">
        <v>402</v>
      </c>
      <c r="M2322" s="279" t="s">
        <v>394</v>
      </c>
      <c r="N2322" s="279"/>
      <c r="O2322" s="279" t="s">
        <v>394</v>
      </c>
      <c r="P2322" s="315">
        <v>0</v>
      </c>
      <c r="Q2322" s="278"/>
      <c r="R2322" s="303"/>
      <c r="S2322" s="279" t="s">
        <v>394</v>
      </c>
      <c r="T2322" s="279" t="s">
        <v>394</v>
      </c>
      <c r="U2322" s="303"/>
      <c r="V2322" s="303"/>
      <c r="W2322" s="303"/>
      <c r="X2322" s="303"/>
      <c r="Z2322" s="303"/>
      <c r="AA2322" s="303"/>
      <c r="AC2322" s="279" t="s">
        <v>394</v>
      </c>
      <c r="AF2322" s="276">
        <f>IFERROR(VLOOKUP(A2322,'[1]قوائم الترجمة'!AC$2:AD$2397,1,0),"م")</f>
        <v>121188</v>
      </c>
      <c r="AG2322" s="232"/>
      <c r="AH2322" s="233"/>
      <c r="AI2322" s="233"/>
      <c r="AJ2322" s="233"/>
      <c r="AL2322" s="267"/>
      <c r="AM2322" s="235"/>
      <c r="AU2322" s="234"/>
    </row>
    <row r="2323" spans="1:47" ht="21" x14ac:dyDescent="0.4">
      <c r="A2323" s="278">
        <v>121189</v>
      </c>
      <c r="B2323" s="279" t="s">
        <v>4260</v>
      </c>
      <c r="C2323" s="279" t="s">
        <v>194</v>
      </c>
      <c r="D2323" s="279" t="s">
        <v>1181</v>
      </c>
      <c r="E2323" s="279" t="s">
        <v>394</v>
      </c>
      <c r="F2323"/>
      <c r="H2323" s="279" t="s">
        <v>394</v>
      </c>
      <c r="I2323" s="279" t="s">
        <v>61</v>
      </c>
      <c r="J2323" s="279" t="s">
        <v>394</v>
      </c>
      <c r="K2323" s="279" t="s">
        <v>394</v>
      </c>
      <c r="L2323" s="279" t="s">
        <v>394</v>
      </c>
      <c r="M2323" s="279" t="s">
        <v>394</v>
      </c>
      <c r="N2323" s="279" t="s">
        <v>394</v>
      </c>
      <c r="O2323" s="279" t="s">
        <v>394</v>
      </c>
      <c r="P2323" s="315">
        <v>0</v>
      </c>
      <c r="Q2323" s="279" t="s">
        <v>394</v>
      </c>
      <c r="R2323" s="279" t="s">
        <v>394</v>
      </c>
      <c r="S2323" s="279" t="s">
        <v>394</v>
      </c>
      <c r="T2323" s="279" t="s">
        <v>394</v>
      </c>
      <c r="U2323" s="279" t="s">
        <v>394</v>
      </c>
      <c r="V2323" s="279" t="s">
        <v>394</v>
      </c>
      <c r="W2323" s="279" t="s">
        <v>394</v>
      </c>
      <c r="X2323" s="279" t="s">
        <v>394</v>
      </c>
      <c r="Y2323" s="281"/>
      <c r="Z2323" s="279" t="s">
        <v>394</v>
      </c>
      <c r="AA2323" s="279" t="s">
        <v>394</v>
      </c>
      <c r="AB2323" s="281"/>
      <c r="AC2323" s="279" t="s">
        <v>394</v>
      </c>
      <c r="AF2323" s="276" t="str">
        <f>IFERROR(VLOOKUP(A2323,'[1]قوائم الترجمة'!AC$2:AD$2397,1,0),"م")</f>
        <v>م</v>
      </c>
      <c r="AG2323" s="245"/>
      <c r="AH2323" s="246"/>
      <c r="AI2323" s="246"/>
      <c r="AJ2323" s="246"/>
      <c r="AL2323" s="267"/>
      <c r="AM2323" s="235"/>
      <c r="AO2323" s="236"/>
      <c r="AU2323" s="234"/>
    </row>
    <row r="2324" spans="1:47" ht="21" x14ac:dyDescent="0.4">
      <c r="A2324" s="278">
        <v>121190</v>
      </c>
      <c r="B2324" s="279" t="s">
        <v>4259</v>
      </c>
      <c r="C2324" s="279" t="s">
        <v>741</v>
      </c>
      <c r="D2324" s="279" t="s">
        <v>286</v>
      </c>
      <c r="E2324" s="279" t="s">
        <v>394</v>
      </c>
      <c r="F2324"/>
      <c r="H2324" s="279" t="s">
        <v>394</v>
      </c>
      <c r="I2324" s="279" t="s">
        <v>61</v>
      </c>
      <c r="J2324" s="279" t="s">
        <v>394</v>
      </c>
      <c r="K2324" s="279" t="s">
        <v>394</v>
      </c>
      <c r="L2324" s="279" t="s">
        <v>394</v>
      </c>
      <c r="M2324" s="279" t="s">
        <v>394</v>
      </c>
      <c r="N2324" s="279" t="s">
        <v>394</v>
      </c>
      <c r="O2324" s="279" t="s">
        <v>394</v>
      </c>
      <c r="P2324" s="315">
        <v>0</v>
      </c>
      <c r="Q2324" s="279" t="s">
        <v>394</v>
      </c>
      <c r="R2324" s="279" t="s">
        <v>394</v>
      </c>
      <c r="S2324" s="279" t="s">
        <v>394</v>
      </c>
      <c r="T2324" s="279" t="s">
        <v>394</v>
      </c>
      <c r="U2324" s="279" t="s">
        <v>394</v>
      </c>
      <c r="V2324" s="279" t="s">
        <v>394</v>
      </c>
      <c r="W2324" s="279" t="s">
        <v>394</v>
      </c>
      <c r="X2324" s="279" t="s">
        <v>394</v>
      </c>
      <c r="Y2324" s="281"/>
      <c r="Z2324" s="279" t="s">
        <v>394</v>
      </c>
      <c r="AA2324" s="279" t="s">
        <v>394</v>
      </c>
      <c r="AB2324" s="281"/>
      <c r="AC2324" s="279" t="s">
        <v>394</v>
      </c>
      <c r="AF2324" s="276" t="str">
        <f>IFERROR(VLOOKUP(A2324,'[1]قوائم الترجمة'!AC$2:AD$2397,1,0),"م")</f>
        <v>م</v>
      </c>
      <c r="AG2324" s="232"/>
      <c r="AH2324" s="233"/>
      <c r="AI2324" s="233"/>
      <c r="AJ2324" s="233"/>
      <c r="AL2324" s="267"/>
      <c r="AM2324" s="235"/>
      <c r="AU2324" s="234"/>
    </row>
    <row r="2325" spans="1:47" ht="21" x14ac:dyDescent="0.4">
      <c r="A2325" s="278">
        <v>121191</v>
      </c>
      <c r="B2325" s="279" t="s">
        <v>6875</v>
      </c>
      <c r="C2325" s="279" t="s">
        <v>100</v>
      </c>
      <c r="D2325" s="279" t="s">
        <v>311</v>
      </c>
      <c r="E2325" s="279" t="s">
        <v>394</v>
      </c>
      <c r="F2325"/>
      <c r="H2325" s="279" t="s">
        <v>394</v>
      </c>
      <c r="I2325" s="279" t="s">
        <v>539</v>
      </c>
      <c r="J2325" s="279" t="s">
        <v>394</v>
      </c>
      <c r="K2325" s="279" t="s">
        <v>394</v>
      </c>
      <c r="L2325" s="279" t="s">
        <v>394</v>
      </c>
      <c r="M2325" s="279" t="s">
        <v>394</v>
      </c>
      <c r="N2325" s="279" t="s">
        <v>394</v>
      </c>
      <c r="O2325" s="279" t="s">
        <v>394</v>
      </c>
      <c r="P2325" s="315">
        <v>0</v>
      </c>
      <c r="Q2325" s="279" t="s">
        <v>394</v>
      </c>
      <c r="R2325" s="279" t="s">
        <v>394</v>
      </c>
      <c r="S2325" s="279" t="s">
        <v>394</v>
      </c>
      <c r="T2325" s="279" t="s">
        <v>394</v>
      </c>
      <c r="U2325" s="279" t="s">
        <v>394</v>
      </c>
      <c r="V2325" s="279" t="s">
        <v>394</v>
      </c>
      <c r="W2325" s="279" t="s">
        <v>394</v>
      </c>
      <c r="X2325" s="279" t="s">
        <v>394</v>
      </c>
      <c r="Y2325" s="281"/>
      <c r="Z2325" s="279" t="s">
        <v>394</v>
      </c>
      <c r="AA2325" s="279" t="s">
        <v>394</v>
      </c>
      <c r="AB2325" s="281"/>
      <c r="AC2325" s="279" t="s">
        <v>855</v>
      </c>
      <c r="AF2325" s="276" t="str">
        <f>IFERROR(VLOOKUP(A2325,'[1]قوائم الترجمة'!AC$2:AD$2397,1,0),"م")</f>
        <v>م</v>
      </c>
      <c r="AG2325" s="232"/>
      <c r="AH2325" s="233"/>
      <c r="AI2325" s="233"/>
      <c r="AJ2325" s="233"/>
      <c r="AL2325" s="267"/>
      <c r="AM2325" s="235"/>
      <c r="AO2325" s="236"/>
      <c r="AU2325" s="234"/>
    </row>
    <row r="2326" spans="1:47" ht="21" x14ac:dyDescent="0.4">
      <c r="A2326" s="278">
        <v>121194</v>
      </c>
      <c r="B2326" s="279" t="s">
        <v>4258</v>
      </c>
      <c r="C2326" s="279" t="s">
        <v>92</v>
      </c>
      <c r="D2326" s="279" t="s">
        <v>256</v>
      </c>
      <c r="E2326" s="279" t="s">
        <v>394</v>
      </c>
      <c r="F2326"/>
      <c r="H2326" s="279" t="s">
        <v>394</v>
      </c>
      <c r="I2326" s="279" t="s">
        <v>61</v>
      </c>
      <c r="J2326" s="279" t="s">
        <v>394</v>
      </c>
      <c r="K2326" s="279" t="s">
        <v>394</v>
      </c>
      <c r="L2326" s="279" t="s">
        <v>394</v>
      </c>
      <c r="M2326" s="279" t="s">
        <v>394</v>
      </c>
      <c r="N2326" s="279" t="s">
        <v>394</v>
      </c>
      <c r="O2326" s="279" t="s">
        <v>394</v>
      </c>
      <c r="P2326" s="315">
        <v>0</v>
      </c>
      <c r="Q2326" s="279" t="s">
        <v>394</v>
      </c>
      <c r="R2326" s="279" t="s">
        <v>394</v>
      </c>
      <c r="S2326" s="279" t="s">
        <v>394</v>
      </c>
      <c r="T2326" s="279" t="s">
        <v>394</v>
      </c>
      <c r="U2326" s="279" t="s">
        <v>394</v>
      </c>
      <c r="V2326" s="279" t="s">
        <v>394</v>
      </c>
      <c r="W2326" s="279" t="s">
        <v>394</v>
      </c>
      <c r="X2326" s="279" t="s">
        <v>394</v>
      </c>
      <c r="Y2326" s="281"/>
      <c r="Z2326" s="279" t="s">
        <v>394</v>
      </c>
      <c r="AA2326" s="279" t="s">
        <v>394</v>
      </c>
      <c r="AB2326" s="281"/>
      <c r="AC2326" s="279" t="s">
        <v>394</v>
      </c>
      <c r="AF2326" s="276" t="str">
        <f>IFERROR(VLOOKUP(A2326,'[1]قوائم الترجمة'!AC$2:AD$2397,1,0),"م")</f>
        <v>م</v>
      </c>
      <c r="AG2326" s="232"/>
      <c r="AH2326" s="233"/>
      <c r="AI2326" s="233"/>
      <c r="AJ2326" s="233"/>
      <c r="AL2326" s="267"/>
      <c r="AM2326" s="235"/>
      <c r="AO2326" s="236"/>
      <c r="AU2326" s="234"/>
    </row>
    <row r="2327" spans="1:47" ht="21" x14ac:dyDescent="0.4">
      <c r="A2327" s="278">
        <v>121199</v>
      </c>
      <c r="B2327" s="279" t="s">
        <v>4257</v>
      </c>
      <c r="C2327" s="279" t="s">
        <v>549</v>
      </c>
      <c r="D2327" s="279" t="s">
        <v>254</v>
      </c>
      <c r="E2327" s="279" t="s">
        <v>424</v>
      </c>
      <c r="F2327" s="315" t="s">
        <v>9379</v>
      </c>
      <c r="G2327" s="315" t="s">
        <v>8119</v>
      </c>
      <c r="H2327" s="279" t="s">
        <v>425</v>
      </c>
      <c r="I2327" s="279" t="s">
        <v>61</v>
      </c>
      <c r="J2327" s="279" t="s">
        <v>403</v>
      </c>
      <c r="K2327" s="280">
        <v>2012</v>
      </c>
      <c r="L2327" s="279" t="s">
        <v>404</v>
      </c>
      <c r="M2327" s="279" t="s">
        <v>394</v>
      </c>
      <c r="N2327" s="279" t="s">
        <v>394</v>
      </c>
      <c r="O2327" s="279" t="s">
        <v>394</v>
      </c>
      <c r="P2327" s="315">
        <v>0</v>
      </c>
      <c r="Q2327" s="278"/>
      <c r="R2327" s="303"/>
      <c r="S2327" s="279" t="s">
        <v>394</v>
      </c>
      <c r="T2327" s="279" t="s">
        <v>394</v>
      </c>
      <c r="U2327" s="303"/>
      <c r="V2327" s="303"/>
      <c r="W2327" s="303"/>
      <c r="X2327" s="303"/>
      <c r="Z2327" s="303"/>
      <c r="AA2327" s="303"/>
      <c r="AC2327" s="279" t="s">
        <v>394</v>
      </c>
      <c r="AF2327" s="276">
        <f>IFERROR(VLOOKUP(A2327,'[1]قوائم الترجمة'!AC$2:AD$2397,1,0),"م")</f>
        <v>121199</v>
      </c>
      <c r="AG2327" s="232"/>
      <c r="AH2327" s="233"/>
      <c r="AI2327" s="233"/>
      <c r="AJ2327" s="233"/>
      <c r="AL2327" s="267"/>
      <c r="AM2327" s="235"/>
      <c r="AO2327" s="236"/>
      <c r="AU2327" s="234"/>
    </row>
    <row r="2328" spans="1:47" ht="21" x14ac:dyDescent="0.4">
      <c r="A2328" s="278">
        <v>121203</v>
      </c>
      <c r="B2328" s="279" t="s">
        <v>4255</v>
      </c>
      <c r="C2328" s="279" t="s">
        <v>4256</v>
      </c>
      <c r="D2328" s="279" t="s">
        <v>376</v>
      </c>
      <c r="E2328" s="279" t="s">
        <v>424</v>
      </c>
      <c r="F2328" s="315" t="s">
        <v>9380</v>
      </c>
      <c r="G2328" s="315" t="s">
        <v>8248</v>
      </c>
      <c r="H2328" s="279" t="s">
        <v>425</v>
      </c>
      <c r="I2328" s="279" t="s">
        <v>61</v>
      </c>
      <c r="J2328" s="279" t="s">
        <v>403</v>
      </c>
      <c r="K2328" s="280">
        <v>2012</v>
      </c>
      <c r="L2328" s="279" t="s">
        <v>404</v>
      </c>
      <c r="M2328" s="279" t="s">
        <v>394</v>
      </c>
      <c r="N2328" s="279" t="s">
        <v>394</v>
      </c>
      <c r="O2328" s="279" t="s">
        <v>394</v>
      </c>
      <c r="P2328" s="315">
        <v>0</v>
      </c>
      <c r="Q2328" s="278"/>
      <c r="R2328" s="303"/>
      <c r="S2328" s="279" t="s">
        <v>394</v>
      </c>
      <c r="T2328" s="279" t="s">
        <v>394</v>
      </c>
      <c r="U2328" s="303"/>
      <c r="V2328" s="303"/>
      <c r="W2328" s="303"/>
      <c r="X2328" s="303"/>
      <c r="Z2328" s="303"/>
      <c r="AA2328" s="303"/>
      <c r="AC2328" s="279" t="s">
        <v>394</v>
      </c>
      <c r="AF2328" s="276">
        <f>IFERROR(VLOOKUP(A2328,'[1]قوائم الترجمة'!AC$2:AD$2397,1,0),"م")</f>
        <v>121203</v>
      </c>
      <c r="AG2328" s="232"/>
      <c r="AH2328" s="233"/>
      <c r="AI2328" s="233"/>
      <c r="AJ2328" s="233"/>
      <c r="AL2328" s="267"/>
      <c r="AM2328" s="235"/>
      <c r="AO2328" s="236"/>
      <c r="AU2328" s="234"/>
    </row>
    <row r="2329" spans="1:47" ht="21" x14ac:dyDescent="0.4">
      <c r="A2329" s="278">
        <v>121206</v>
      </c>
      <c r="B2329" s="279" t="s">
        <v>4254</v>
      </c>
      <c r="C2329" s="279" t="s">
        <v>78</v>
      </c>
      <c r="D2329" s="279" t="s">
        <v>1275</v>
      </c>
      <c r="E2329" s="279" t="s">
        <v>424</v>
      </c>
      <c r="F2329" s="315" t="s">
        <v>9096</v>
      </c>
      <c r="G2329" s="315" t="s">
        <v>8270</v>
      </c>
      <c r="H2329" s="279" t="s">
        <v>425</v>
      </c>
      <c r="I2329" s="279" t="s">
        <v>61</v>
      </c>
      <c r="J2329" s="279" t="s">
        <v>403</v>
      </c>
      <c r="K2329" s="280">
        <v>2013</v>
      </c>
      <c r="L2329" s="279" t="s">
        <v>419</v>
      </c>
      <c r="M2329" s="279" t="s">
        <v>394</v>
      </c>
      <c r="N2329" s="279"/>
      <c r="O2329" s="279" t="s">
        <v>394</v>
      </c>
      <c r="P2329" s="315">
        <v>0</v>
      </c>
      <c r="Q2329" s="278"/>
      <c r="R2329" s="303"/>
      <c r="S2329" s="279" t="s">
        <v>394</v>
      </c>
      <c r="T2329" s="279" t="s">
        <v>394</v>
      </c>
      <c r="U2329" s="303"/>
      <c r="V2329" s="303"/>
      <c r="W2329" s="303"/>
      <c r="X2329" s="303"/>
      <c r="Z2329" s="303"/>
      <c r="AA2329" s="303"/>
      <c r="AC2329" s="279" t="s">
        <v>394</v>
      </c>
      <c r="AF2329" s="276">
        <f>IFERROR(VLOOKUP(A2329,'[1]قوائم الترجمة'!AC$2:AD$2397,1,0),"م")</f>
        <v>121206</v>
      </c>
      <c r="AG2329" s="232"/>
      <c r="AH2329" s="233"/>
      <c r="AI2329" s="233"/>
      <c r="AJ2329" s="233"/>
      <c r="AL2329" s="267"/>
      <c r="AM2329" s="235"/>
      <c r="AU2329" s="234"/>
    </row>
    <row r="2330" spans="1:47" ht="21" x14ac:dyDescent="0.4">
      <c r="A2330" s="278">
        <v>121207</v>
      </c>
      <c r="B2330" s="279" t="s">
        <v>4253</v>
      </c>
      <c r="C2330" s="279" t="s">
        <v>71</v>
      </c>
      <c r="D2330" s="279" t="s">
        <v>281</v>
      </c>
      <c r="E2330" s="279" t="s">
        <v>394</v>
      </c>
      <c r="F2330"/>
      <c r="H2330" s="279" t="s">
        <v>394</v>
      </c>
      <c r="I2330" s="279" t="s">
        <v>61</v>
      </c>
      <c r="J2330" s="279" t="s">
        <v>394</v>
      </c>
      <c r="K2330" s="279" t="s">
        <v>394</v>
      </c>
      <c r="L2330" s="279" t="s">
        <v>394</v>
      </c>
      <c r="M2330" s="279" t="s">
        <v>394</v>
      </c>
      <c r="N2330" s="279" t="s">
        <v>394</v>
      </c>
      <c r="O2330" s="279" t="s">
        <v>394</v>
      </c>
      <c r="P2330" s="315">
        <v>0</v>
      </c>
      <c r="Q2330" s="279" t="s">
        <v>394</v>
      </c>
      <c r="R2330" s="279" t="s">
        <v>394</v>
      </c>
      <c r="S2330" s="279" t="s">
        <v>394</v>
      </c>
      <c r="T2330" s="279" t="s">
        <v>394</v>
      </c>
      <c r="U2330" s="279" t="s">
        <v>394</v>
      </c>
      <c r="V2330" s="279" t="s">
        <v>394</v>
      </c>
      <c r="W2330" s="279" t="s">
        <v>394</v>
      </c>
      <c r="X2330" s="279" t="s">
        <v>394</v>
      </c>
      <c r="Y2330" s="281"/>
      <c r="Z2330" s="279" t="s">
        <v>394</v>
      </c>
      <c r="AA2330" s="279" t="s">
        <v>394</v>
      </c>
      <c r="AB2330" s="281"/>
      <c r="AC2330" s="279" t="s">
        <v>394</v>
      </c>
      <c r="AF2330" s="276" t="str">
        <f>IFERROR(VLOOKUP(A2330,'[1]قوائم الترجمة'!AC$2:AD$2397,1,0),"م")</f>
        <v>م</v>
      </c>
      <c r="AG2330" s="232"/>
      <c r="AH2330" s="233"/>
      <c r="AI2330" s="233"/>
      <c r="AJ2330" s="233"/>
      <c r="AL2330" s="267"/>
      <c r="AM2330" s="235"/>
      <c r="AU2330" s="234"/>
    </row>
    <row r="2331" spans="1:47" ht="21" x14ac:dyDescent="0.4">
      <c r="A2331" s="278">
        <v>121208</v>
      </c>
      <c r="B2331" s="279" t="s">
        <v>7195</v>
      </c>
      <c r="C2331" s="279" t="s">
        <v>73</v>
      </c>
      <c r="D2331" s="279" t="s">
        <v>268</v>
      </c>
      <c r="E2331" s="279" t="s">
        <v>394</v>
      </c>
      <c r="F2331"/>
      <c r="H2331" s="279" t="s">
        <v>394</v>
      </c>
      <c r="I2331" s="279" t="s">
        <v>539</v>
      </c>
      <c r="J2331" s="279" t="s">
        <v>394</v>
      </c>
      <c r="K2331" s="279" t="s">
        <v>394</v>
      </c>
      <c r="L2331" s="279" t="s">
        <v>394</v>
      </c>
      <c r="M2331" s="279" t="s">
        <v>394</v>
      </c>
      <c r="N2331" s="279" t="s">
        <v>394</v>
      </c>
      <c r="O2331" s="279" t="s">
        <v>394</v>
      </c>
      <c r="P2331" s="315">
        <v>0</v>
      </c>
      <c r="Q2331" s="279" t="s">
        <v>394</v>
      </c>
      <c r="R2331" s="279" t="s">
        <v>394</v>
      </c>
      <c r="S2331" s="279" t="s">
        <v>394</v>
      </c>
      <c r="T2331" s="279" t="s">
        <v>394</v>
      </c>
      <c r="U2331" s="279" t="s">
        <v>394</v>
      </c>
      <c r="V2331" s="279" t="s">
        <v>394</v>
      </c>
      <c r="W2331" s="279" t="s">
        <v>394</v>
      </c>
      <c r="X2331" s="279" t="s">
        <v>394</v>
      </c>
      <c r="Y2331" s="281"/>
      <c r="Z2331" s="279" t="s">
        <v>394</v>
      </c>
      <c r="AA2331" s="279" t="s">
        <v>394</v>
      </c>
      <c r="AB2331" s="281"/>
      <c r="AC2331" s="279" t="s">
        <v>855</v>
      </c>
      <c r="AF2331" s="276" t="str">
        <f>IFERROR(VLOOKUP(A2331,'[1]قوائم الترجمة'!AC$2:AD$2397,1,0),"م")</f>
        <v>م</v>
      </c>
      <c r="AG2331" s="232"/>
      <c r="AH2331" s="233"/>
      <c r="AI2331" s="233"/>
      <c r="AJ2331" s="233"/>
      <c r="AL2331" s="267"/>
      <c r="AM2331" s="235"/>
      <c r="AO2331" s="236"/>
      <c r="AU2331" s="234"/>
    </row>
    <row r="2332" spans="1:47" ht="21" x14ac:dyDescent="0.4">
      <c r="A2332" s="278">
        <v>121210</v>
      </c>
      <c r="B2332" s="279" t="s">
        <v>6291</v>
      </c>
      <c r="C2332" s="279" t="s">
        <v>5632</v>
      </c>
      <c r="D2332" s="279" t="s">
        <v>6292</v>
      </c>
      <c r="E2332" s="279" t="s">
        <v>394</v>
      </c>
      <c r="F2332"/>
      <c r="H2332" s="279" t="s">
        <v>394</v>
      </c>
      <c r="I2332" s="279" t="s">
        <v>540</v>
      </c>
      <c r="J2332" s="279" t="s">
        <v>394</v>
      </c>
      <c r="K2332" s="279" t="s">
        <v>394</v>
      </c>
      <c r="L2332" s="279" t="s">
        <v>394</v>
      </c>
      <c r="M2332" s="279" t="s">
        <v>394</v>
      </c>
      <c r="N2332" s="279" t="s">
        <v>394</v>
      </c>
      <c r="O2332" s="279" t="s">
        <v>394</v>
      </c>
      <c r="P2332" s="315">
        <v>0</v>
      </c>
      <c r="Q2332" s="279" t="s">
        <v>394</v>
      </c>
      <c r="R2332" s="279" t="s">
        <v>394</v>
      </c>
      <c r="S2332" s="279" t="s">
        <v>394</v>
      </c>
      <c r="T2332" s="279" t="s">
        <v>394</v>
      </c>
      <c r="U2332" s="279" t="s">
        <v>394</v>
      </c>
      <c r="V2332" s="279" t="s">
        <v>394</v>
      </c>
      <c r="W2332" s="279" t="s">
        <v>394</v>
      </c>
      <c r="X2332" s="279" t="s">
        <v>394</v>
      </c>
      <c r="Y2332" s="281"/>
      <c r="Z2332" s="279" t="s">
        <v>394</v>
      </c>
      <c r="AA2332" s="279" t="s">
        <v>394</v>
      </c>
      <c r="AB2332" s="281"/>
      <c r="AC2332" s="279" t="s">
        <v>855</v>
      </c>
      <c r="AF2332" s="276" t="str">
        <f>IFERROR(VLOOKUP(A2332,'[1]قوائم الترجمة'!AC$2:AD$2397,1,0),"م")</f>
        <v>م</v>
      </c>
      <c r="AG2332" s="232"/>
      <c r="AH2332" s="233"/>
      <c r="AI2332" s="233"/>
      <c r="AJ2332" s="233"/>
      <c r="AL2332" s="267"/>
      <c r="AM2332" s="235"/>
      <c r="AO2332" s="236"/>
      <c r="AU2332" s="234"/>
    </row>
    <row r="2333" spans="1:47" ht="21" x14ac:dyDescent="0.4">
      <c r="A2333" s="275">
        <v>121211</v>
      </c>
      <c r="B2333" s="276" t="s">
        <v>4251</v>
      </c>
      <c r="C2333" s="276" t="s">
        <v>133</v>
      </c>
      <c r="D2333" s="276" t="s">
        <v>4252</v>
      </c>
      <c r="E2333" s="276" t="s">
        <v>5660</v>
      </c>
      <c r="F2333" s="317" t="s">
        <v>8555</v>
      </c>
      <c r="G2333" s="317" t="s">
        <v>504</v>
      </c>
      <c r="H2333" s="276" t="s">
        <v>425</v>
      </c>
      <c r="I2333" s="276" t="s">
        <v>61</v>
      </c>
      <c r="J2333" s="276" t="s">
        <v>7215</v>
      </c>
      <c r="K2333" s="277">
        <v>0</v>
      </c>
      <c r="L2333" s="276" t="s">
        <v>7215</v>
      </c>
      <c r="M2333" s="303"/>
      <c r="N2333" s="276" t="s">
        <v>394</v>
      </c>
      <c r="O2333" s="276" t="s">
        <v>394</v>
      </c>
      <c r="P2333" s="315">
        <v>0</v>
      </c>
      <c r="Q2333" s="303"/>
      <c r="R2333" s="276" t="s">
        <v>394</v>
      </c>
      <c r="S2333" s="276" t="s">
        <v>394</v>
      </c>
      <c r="T2333" s="303"/>
      <c r="U2333" s="303"/>
      <c r="V2333" s="303"/>
      <c r="W2333" s="303"/>
      <c r="X2333" s="303"/>
      <c r="Z2333" s="303"/>
      <c r="AA2333" s="303"/>
      <c r="AC2333" s="276" t="s">
        <v>394</v>
      </c>
      <c r="AF2333" s="276">
        <f>IFERROR(VLOOKUP(A2333,'[1]قوائم الترجمة'!AC$2:AD$2397,1,0),"م")</f>
        <v>121211</v>
      </c>
      <c r="AG2333" s="232"/>
      <c r="AH2333" s="233"/>
      <c r="AI2333" s="233"/>
      <c r="AJ2333" s="233"/>
      <c r="AL2333" s="267"/>
      <c r="AM2333" s="235"/>
      <c r="AO2333" s="236"/>
      <c r="AU2333" s="234"/>
    </row>
    <row r="2334" spans="1:47" ht="21" x14ac:dyDescent="0.4">
      <c r="A2334" s="278">
        <v>121213</v>
      </c>
      <c r="B2334" s="279" t="s">
        <v>4249</v>
      </c>
      <c r="C2334" s="279" t="s">
        <v>1117</v>
      </c>
      <c r="D2334" s="279" t="s">
        <v>4250</v>
      </c>
      <c r="E2334" s="279" t="s">
        <v>5660</v>
      </c>
      <c r="F2334" s="315" t="s">
        <v>9381</v>
      </c>
      <c r="G2334" s="315" t="s">
        <v>402</v>
      </c>
      <c r="H2334" s="279" t="s">
        <v>425</v>
      </c>
      <c r="I2334" s="279" t="s">
        <v>8485</v>
      </c>
      <c r="J2334" s="279" t="s">
        <v>7215</v>
      </c>
      <c r="K2334" s="280">
        <v>0</v>
      </c>
      <c r="L2334" s="279" t="s">
        <v>7215</v>
      </c>
      <c r="M2334" s="279" t="s">
        <v>394</v>
      </c>
      <c r="N2334" s="279" t="s">
        <v>394</v>
      </c>
      <c r="O2334" s="279" t="s">
        <v>394</v>
      </c>
      <c r="P2334" s="315">
        <v>0</v>
      </c>
      <c r="Q2334" s="278"/>
      <c r="R2334" s="303"/>
      <c r="S2334" s="279" t="s">
        <v>394</v>
      </c>
      <c r="T2334" s="279" t="s">
        <v>394</v>
      </c>
      <c r="U2334" s="303"/>
      <c r="V2334" s="303"/>
      <c r="W2334" s="303"/>
      <c r="X2334" s="303"/>
      <c r="Z2334" s="303"/>
      <c r="AA2334" s="303"/>
      <c r="AC2334" s="279" t="s">
        <v>394</v>
      </c>
      <c r="AF2334" s="276">
        <f>IFERROR(VLOOKUP(A2334,'[1]قوائم الترجمة'!AC$2:AD$2397,1,0),"م")</f>
        <v>121213</v>
      </c>
      <c r="AG2334" s="232"/>
      <c r="AH2334" s="233"/>
      <c r="AI2334" s="233"/>
      <c r="AJ2334" s="233"/>
      <c r="AL2334" s="267"/>
      <c r="AM2334" s="235"/>
      <c r="AO2334" s="236"/>
      <c r="AU2334" s="234"/>
    </row>
    <row r="2335" spans="1:47" ht="21" x14ac:dyDescent="0.4">
      <c r="A2335" s="278">
        <v>121219</v>
      </c>
      <c r="B2335" s="279" t="s">
        <v>5835</v>
      </c>
      <c r="C2335" s="279" t="s">
        <v>170</v>
      </c>
      <c r="D2335" s="279" t="s">
        <v>281</v>
      </c>
      <c r="E2335" s="279" t="s">
        <v>394</v>
      </c>
      <c r="F2335"/>
      <c r="H2335" s="279" t="s">
        <v>394</v>
      </c>
      <c r="I2335" s="279" t="s">
        <v>540</v>
      </c>
      <c r="J2335" s="279" t="s">
        <v>394</v>
      </c>
      <c r="K2335" s="279" t="s">
        <v>394</v>
      </c>
      <c r="L2335" s="279" t="s">
        <v>394</v>
      </c>
      <c r="M2335" s="279" t="s">
        <v>394</v>
      </c>
      <c r="N2335" s="279" t="s">
        <v>394</v>
      </c>
      <c r="O2335" s="279" t="s">
        <v>394</v>
      </c>
      <c r="P2335" s="315">
        <v>0</v>
      </c>
      <c r="Q2335" s="279" t="s">
        <v>394</v>
      </c>
      <c r="R2335" s="279" t="s">
        <v>394</v>
      </c>
      <c r="S2335" s="279" t="s">
        <v>394</v>
      </c>
      <c r="T2335" s="279" t="s">
        <v>394</v>
      </c>
      <c r="U2335" s="279" t="s">
        <v>394</v>
      </c>
      <c r="V2335" s="279" t="s">
        <v>394</v>
      </c>
      <c r="W2335" s="279" t="s">
        <v>394</v>
      </c>
      <c r="X2335" s="279" t="s">
        <v>394</v>
      </c>
      <c r="Y2335" s="281"/>
      <c r="Z2335" s="279" t="s">
        <v>394</v>
      </c>
      <c r="AA2335" s="279" t="s">
        <v>394</v>
      </c>
      <c r="AB2335" s="281"/>
      <c r="AC2335" s="279" t="s">
        <v>855</v>
      </c>
      <c r="AF2335" s="276" t="str">
        <f>IFERROR(VLOOKUP(A2335,'[1]قوائم الترجمة'!AC$2:AD$2397,1,0),"م")</f>
        <v>م</v>
      </c>
      <c r="AG2335" s="232"/>
      <c r="AH2335" s="233"/>
      <c r="AI2335" s="233"/>
      <c r="AJ2335" s="233"/>
      <c r="AL2335" s="267"/>
      <c r="AM2335" s="235"/>
      <c r="AO2335" s="236"/>
      <c r="AU2335" s="234"/>
    </row>
    <row r="2336" spans="1:47" ht="21" x14ac:dyDescent="0.4">
      <c r="A2336" s="278">
        <v>121221</v>
      </c>
      <c r="B2336" s="279" t="s">
        <v>4248</v>
      </c>
      <c r="C2336" s="279" t="s">
        <v>93</v>
      </c>
      <c r="D2336" s="279" t="s">
        <v>592</v>
      </c>
      <c r="E2336" s="279" t="s">
        <v>394</v>
      </c>
      <c r="F2336"/>
      <c r="H2336" s="279" t="s">
        <v>394</v>
      </c>
      <c r="I2336" s="279" t="s">
        <v>538</v>
      </c>
      <c r="J2336" s="279" t="s">
        <v>394</v>
      </c>
      <c r="K2336" s="279" t="s">
        <v>394</v>
      </c>
      <c r="L2336" s="279" t="s">
        <v>394</v>
      </c>
      <c r="M2336" s="279" t="s">
        <v>394</v>
      </c>
      <c r="N2336" s="279" t="s">
        <v>394</v>
      </c>
      <c r="O2336" s="279" t="s">
        <v>394</v>
      </c>
      <c r="P2336" s="315">
        <v>0</v>
      </c>
      <c r="Q2336" s="279" t="s">
        <v>394</v>
      </c>
      <c r="R2336" s="279" t="s">
        <v>394</v>
      </c>
      <c r="S2336" s="279" t="s">
        <v>394</v>
      </c>
      <c r="T2336" s="279" t="s">
        <v>394</v>
      </c>
      <c r="U2336" s="279" t="s">
        <v>394</v>
      </c>
      <c r="V2336" s="279" t="s">
        <v>394</v>
      </c>
      <c r="W2336" s="279" t="s">
        <v>394</v>
      </c>
      <c r="X2336" s="279" t="s">
        <v>394</v>
      </c>
      <c r="Y2336" s="281"/>
      <c r="Z2336" s="279" t="s">
        <v>394</v>
      </c>
      <c r="AA2336" s="279" t="s">
        <v>394</v>
      </c>
      <c r="AB2336" s="281"/>
      <c r="AC2336" s="279" t="s">
        <v>855</v>
      </c>
      <c r="AF2336" s="276" t="str">
        <f>IFERROR(VLOOKUP(A2336,'[1]قوائم الترجمة'!AC$2:AD$2397,1,0),"م")</f>
        <v>م</v>
      </c>
      <c r="AG2336" s="232"/>
      <c r="AH2336" s="233"/>
      <c r="AI2336" s="233"/>
      <c r="AJ2336" s="233"/>
      <c r="AL2336" s="267"/>
      <c r="AM2336" s="235"/>
      <c r="AO2336" s="236"/>
      <c r="AU2336" s="234"/>
    </row>
    <row r="2337" spans="1:47" ht="21" x14ac:dyDescent="0.4">
      <c r="A2337" s="278">
        <v>121223</v>
      </c>
      <c r="B2337" s="279" t="s">
        <v>4247</v>
      </c>
      <c r="C2337" s="279" t="s">
        <v>86</v>
      </c>
      <c r="D2337" s="279" t="s">
        <v>587</v>
      </c>
      <c r="E2337" s="279" t="s">
        <v>5660</v>
      </c>
      <c r="F2337" s="315" t="s">
        <v>9382</v>
      </c>
      <c r="G2337" s="315" t="s">
        <v>402</v>
      </c>
      <c r="H2337" s="279" t="s">
        <v>425</v>
      </c>
      <c r="I2337" s="279" t="s">
        <v>541</v>
      </c>
      <c r="J2337" s="279" t="s">
        <v>403</v>
      </c>
      <c r="K2337" s="280">
        <v>2015</v>
      </c>
      <c r="L2337" s="279" t="s">
        <v>402</v>
      </c>
      <c r="M2337" s="279" t="s">
        <v>394</v>
      </c>
      <c r="N2337" s="279" t="s">
        <v>394</v>
      </c>
      <c r="O2337" s="279" t="s">
        <v>394</v>
      </c>
      <c r="P2337" s="315">
        <v>0</v>
      </c>
      <c r="Q2337" s="278"/>
      <c r="R2337" s="303"/>
      <c r="S2337" s="279" t="s">
        <v>394</v>
      </c>
      <c r="T2337" s="279" t="s">
        <v>394</v>
      </c>
      <c r="U2337" s="303"/>
      <c r="V2337" s="303"/>
      <c r="W2337" s="303"/>
      <c r="X2337" s="303"/>
      <c r="Z2337" s="303"/>
      <c r="AA2337" s="303"/>
      <c r="AC2337" s="279" t="s">
        <v>855</v>
      </c>
      <c r="AF2337" s="276">
        <f>IFERROR(VLOOKUP(A2337,'[1]قوائم الترجمة'!AC$2:AD$2397,1,0),"م")</f>
        <v>121223</v>
      </c>
      <c r="AG2337" s="232"/>
      <c r="AH2337" s="233"/>
      <c r="AI2337" s="233"/>
      <c r="AJ2337" s="233"/>
      <c r="AL2337" s="267"/>
      <c r="AM2337" s="235"/>
      <c r="AO2337" s="236"/>
      <c r="AU2337" s="234"/>
    </row>
    <row r="2338" spans="1:47" ht="21" x14ac:dyDescent="0.4">
      <c r="A2338" s="278">
        <v>121224</v>
      </c>
      <c r="B2338" s="279" t="s">
        <v>4246</v>
      </c>
      <c r="C2338" s="279" t="s">
        <v>109</v>
      </c>
      <c r="D2338" s="279" t="s">
        <v>252</v>
      </c>
      <c r="E2338" s="279" t="s">
        <v>424</v>
      </c>
      <c r="F2338" s="315" t="s">
        <v>8848</v>
      </c>
      <c r="G2338" s="315" t="s">
        <v>402</v>
      </c>
      <c r="H2338" s="279" t="s">
        <v>425</v>
      </c>
      <c r="I2338" s="279" t="s">
        <v>61</v>
      </c>
      <c r="J2338" s="279" t="s">
        <v>403</v>
      </c>
      <c r="K2338" s="280">
        <v>2015</v>
      </c>
      <c r="L2338" s="279" t="s">
        <v>402</v>
      </c>
      <c r="M2338" s="279" t="s">
        <v>394</v>
      </c>
      <c r="N2338" s="279" t="s">
        <v>394</v>
      </c>
      <c r="O2338" s="279" t="s">
        <v>394</v>
      </c>
      <c r="P2338" s="315">
        <v>0</v>
      </c>
      <c r="Q2338" s="278"/>
      <c r="R2338" s="303"/>
      <c r="S2338" s="279" t="s">
        <v>394</v>
      </c>
      <c r="T2338" s="279" t="s">
        <v>394</v>
      </c>
      <c r="U2338" s="303"/>
      <c r="V2338" s="303"/>
      <c r="W2338" s="303"/>
      <c r="X2338" s="303"/>
      <c r="Z2338" s="303"/>
      <c r="AA2338" s="303"/>
      <c r="AC2338" s="279" t="s">
        <v>394</v>
      </c>
      <c r="AF2338" s="276">
        <f>IFERROR(VLOOKUP(A2338,'[1]قوائم الترجمة'!AC$2:AD$2397,1,0),"م")</f>
        <v>121224</v>
      </c>
      <c r="AG2338" s="245"/>
      <c r="AH2338" s="246"/>
      <c r="AI2338" s="246"/>
      <c r="AJ2338" s="246"/>
      <c r="AL2338" s="267"/>
      <c r="AM2338" s="235"/>
      <c r="AO2338" s="248"/>
      <c r="AU2338" s="234"/>
    </row>
    <row r="2339" spans="1:47" ht="21" x14ac:dyDescent="0.4">
      <c r="A2339" s="278">
        <v>121225</v>
      </c>
      <c r="B2339" s="279" t="s">
        <v>4245</v>
      </c>
      <c r="C2339" s="279" t="s">
        <v>65</v>
      </c>
      <c r="D2339" s="279" t="s">
        <v>258</v>
      </c>
      <c r="E2339" s="279" t="s">
        <v>394</v>
      </c>
      <c r="F2339"/>
      <c r="H2339" s="279" t="s">
        <v>394</v>
      </c>
      <c r="I2339" s="279" t="s">
        <v>540</v>
      </c>
      <c r="J2339" s="279" t="s">
        <v>394</v>
      </c>
      <c r="K2339" s="279" t="s">
        <v>394</v>
      </c>
      <c r="L2339" s="279" t="s">
        <v>394</v>
      </c>
      <c r="M2339" s="279" t="s">
        <v>394</v>
      </c>
      <c r="N2339" s="279" t="s">
        <v>394</v>
      </c>
      <c r="O2339" s="279" t="s">
        <v>394</v>
      </c>
      <c r="P2339" s="315">
        <v>0</v>
      </c>
      <c r="Q2339" s="279" t="s">
        <v>394</v>
      </c>
      <c r="R2339" s="279" t="s">
        <v>394</v>
      </c>
      <c r="S2339" s="279" t="s">
        <v>394</v>
      </c>
      <c r="T2339" s="279" t="s">
        <v>394</v>
      </c>
      <c r="U2339" s="279" t="s">
        <v>394</v>
      </c>
      <c r="V2339" s="279" t="s">
        <v>394</v>
      </c>
      <c r="W2339" s="279" t="s">
        <v>394</v>
      </c>
      <c r="X2339" s="279" t="s">
        <v>394</v>
      </c>
      <c r="Y2339" s="281"/>
      <c r="Z2339" s="279" t="s">
        <v>394</v>
      </c>
      <c r="AA2339" s="279" t="s">
        <v>394</v>
      </c>
      <c r="AB2339" s="281"/>
      <c r="AC2339" s="279" t="s">
        <v>855</v>
      </c>
      <c r="AF2339" s="276" t="str">
        <f>IFERROR(VLOOKUP(A2339,'[1]قوائم الترجمة'!AC$2:AD$2397,1,0),"م")</f>
        <v>م</v>
      </c>
      <c r="AG2339" s="232"/>
      <c r="AH2339" s="233"/>
      <c r="AI2339" s="233"/>
      <c r="AJ2339" s="233"/>
      <c r="AL2339" s="267"/>
      <c r="AM2339" s="235"/>
      <c r="AO2339" s="236"/>
      <c r="AU2339" s="234"/>
    </row>
    <row r="2340" spans="1:47" ht="21" x14ac:dyDescent="0.4">
      <c r="A2340" s="278">
        <v>121226</v>
      </c>
      <c r="B2340" s="279" t="s">
        <v>4244</v>
      </c>
      <c r="C2340" s="279" t="s">
        <v>106</v>
      </c>
      <c r="D2340" s="279" t="s">
        <v>743</v>
      </c>
      <c r="E2340" s="279" t="s">
        <v>394</v>
      </c>
      <c r="F2340"/>
      <c r="H2340" s="279" t="s">
        <v>394</v>
      </c>
      <c r="I2340" s="279" t="s">
        <v>61</v>
      </c>
      <c r="J2340" s="279" t="s">
        <v>394</v>
      </c>
      <c r="K2340" s="279" t="s">
        <v>394</v>
      </c>
      <c r="L2340" s="279" t="s">
        <v>394</v>
      </c>
      <c r="M2340" s="279" t="s">
        <v>394</v>
      </c>
      <c r="N2340" s="279" t="s">
        <v>394</v>
      </c>
      <c r="O2340" s="279" t="s">
        <v>394</v>
      </c>
      <c r="P2340" s="315">
        <v>0</v>
      </c>
      <c r="Q2340" s="279" t="s">
        <v>394</v>
      </c>
      <c r="R2340" s="279" t="s">
        <v>394</v>
      </c>
      <c r="S2340" s="279" t="s">
        <v>394</v>
      </c>
      <c r="T2340" s="279" t="s">
        <v>394</v>
      </c>
      <c r="U2340" s="279" t="s">
        <v>394</v>
      </c>
      <c r="V2340" s="279" t="s">
        <v>394</v>
      </c>
      <c r="W2340" s="279" t="s">
        <v>394</v>
      </c>
      <c r="X2340" s="279" t="s">
        <v>394</v>
      </c>
      <c r="Y2340" s="281"/>
      <c r="Z2340" s="279" t="s">
        <v>394</v>
      </c>
      <c r="AA2340" s="279" t="s">
        <v>394</v>
      </c>
      <c r="AB2340" s="281"/>
      <c r="AC2340" s="279" t="s">
        <v>394</v>
      </c>
      <c r="AF2340" s="276" t="str">
        <f>IFERROR(VLOOKUP(A2340,'[1]قوائم الترجمة'!AC$2:AD$2397,1,0),"م")</f>
        <v>م</v>
      </c>
      <c r="AG2340" s="232"/>
      <c r="AH2340" s="233"/>
      <c r="AI2340" s="233"/>
      <c r="AJ2340" s="233"/>
      <c r="AL2340" s="267"/>
      <c r="AM2340" s="235"/>
      <c r="AU2340" s="234"/>
    </row>
    <row r="2341" spans="1:47" ht="21" x14ac:dyDescent="0.4">
      <c r="A2341" s="278">
        <v>121228</v>
      </c>
      <c r="B2341" s="279" t="s">
        <v>4243</v>
      </c>
      <c r="C2341" s="279" t="s">
        <v>118</v>
      </c>
      <c r="D2341" s="279" t="s">
        <v>366</v>
      </c>
      <c r="E2341" s="279" t="s">
        <v>394</v>
      </c>
      <c r="F2341"/>
      <c r="H2341" s="279" t="s">
        <v>394</v>
      </c>
      <c r="I2341" s="279" t="s">
        <v>538</v>
      </c>
      <c r="J2341" s="279" t="s">
        <v>394</v>
      </c>
      <c r="K2341" s="279" t="s">
        <v>394</v>
      </c>
      <c r="L2341" s="279" t="s">
        <v>394</v>
      </c>
      <c r="M2341" s="279" t="s">
        <v>394</v>
      </c>
      <c r="N2341" s="279" t="s">
        <v>394</v>
      </c>
      <c r="O2341" s="279" t="s">
        <v>394</v>
      </c>
      <c r="P2341" s="315">
        <v>0</v>
      </c>
      <c r="Q2341" s="279" t="s">
        <v>394</v>
      </c>
      <c r="R2341" s="279" t="s">
        <v>394</v>
      </c>
      <c r="S2341" s="279" t="s">
        <v>394</v>
      </c>
      <c r="T2341" s="279" t="s">
        <v>394</v>
      </c>
      <c r="U2341" s="279" t="s">
        <v>394</v>
      </c>
      <c r="V2341" s="279" t="s">
        <v>394</v>
      </c>
      <c r="W2341" s="279" t="s">
        <v>394</v>
      </c>
      <c r="X2341" s="279" t="s">
        <v>394</v>
      </c>
      <c r="Y2341" s="281"/>
      <c r="Z2341" s="279" t="s">
        <v>394</v>
      </c>
      <c r="AA2341" s="279" t="s">
        <v>394</v>
      </c>
      <c r="AB2341" s="281"/>
      <c r="AC2341" s="279" t="s">
        <v>394</v>
      </c>
      <c r="AF2341" s="276" t="str">
        <f>IFERROR(VLOOKUP(A2341,'[1]قوائم الترجمة'!AC$2:AD$2397,1,0),"م")</f>
        <v>م</v>
      </c>
      <c r="AG2341" s="232"/>
      <c r="AH2341" s="233"/>
      <c r="AI2341" s="233"/>
      <c r="AJ2341" s="233"/>
      <c r="AL2341" s="267"/>
      <c r="AM2341" s="235"/>
      <c r="AO2341" s="236"/>
      <c r="AU2341" s="234"/>
    </row>
    <row r="2342" spans="1:47" ht="21" x14ac:dyDescent="0.4">
      <c r="A2342" s="278">
        <v>121229</v>
      </c>
      <c r="B2342" s="279" t="s">
        <v>6524</v>
      </c>
      <c r="C2342" s="279" t="s">
        <v>148</v>
      </c>
      <c r="D2342" s="279" t="s">
        <v>6525</v>
      </c>
      <c r="E2342" s="279" t="s">
        <v>394</v>
      </c>
      <c r="F2342"/>
      <c r="H2342" s="279" t="s">
        <v>394</v>
      </c>
      <c r="I2342" s="279" t="s">
        <v>539</v>
      </c>
      <c r="J2342" s="279" t="s">
        <v>394</v>
      </c>
      <c r="K2342" s="279" t="s">
        <v>394</v>
      </c>
      <c r="L2342" s="279" t="s">
        <v>394</v>
      </c>
      <c r="M2342" s="279" t="s">
        <v>394</v>
      </c>
      <c r="N2342" s="279" t="s">
        <v>394</v>
      </c>
      <c r="O2342" s="279" t="s">
        <v>394</v>
      </c>
      <c r="P2342" s="315">
        <v>0</v>
      </c>
      <c r="Q2342" s="279" t="s">
        <v>394</v>
      </c>
      <c r="R2342" s="279" t="s">
        <v>394</v>
      </c>
      <c r="S2342" s="279" t="s">
        <v>394</v>
      </c>
      <c r="T2342" s="279" t="s">
        <v>394</v>
      </c>
      <c r="U2342" s="279" t="s">
        <v>394</v>
      </c>
      <c r="V2342" s="279" t="s">
        <v>394</v>
      </c>
      <c r="W2342" s="279" t="s">
        <v>394</v>
      </c>
      <c r="X2342" s="279" t="s">
        <v>394</v>
      </c>
      <c r="Y2342" s="281"/>
      <c r="Z2342" s="279" t="s">
        <v>394</v>
      </c>
      <c r="AA2342" s="279" t="s">
        <v>394</v>
      </c>
      <c r="AB2342" s="281"/>
      <c r="AC2342" s="279" t="s">
        <v>855</v>
      </c>
      <c r="AF2342" s="276" t="str">
        <f>IFERROR(VLOOKUP(A2342,'[1]قوائم الترجمة'!AC$2:AD$2397,1,0),"م")</f>
        <v>م</v>
      </c>
      <c r="AG2342" s="232"/>
      <c r="AH2342" s="233"/>
      <c r="AI2342" s="233"/>
      <c r="AJ2342" s="233"/>
      <c r="AL2342" s="267"/>
      <c r="AM2342" s="235"/>
      <c r="AO2342" s="236"/>
      <c r="AU2342" s="234"/>
    </row>
    <row r="2343" spans="1:47" ht="21" x14ac:dyDescent="0.4">
      <c r="A2343" s="278">
        <v>121230</v>
      </c>
      <c r="B2343" s="279" t="s">
        <v>4242</v>
      </c>
      <c r="C2343" s="279" t="s">
        <v>505</v>
      </c>
      <c r="D2343" s="279" t="s">
        <v>390</v>
      </c>
      <c r="E2343" s="279" t="s">
        <v>394</v>
      </c>
      <c r="F2343"/>
      <c r="H2343" s="279" t="s">
        <v>394</v>
      </c>
      <c r="I2343" s="279" t="s">
        <v>540</v>
      </c>
      <c r="J2343" s="279" t="s">
        <v>394</v>
      </c>
      <c r="K2343" s="279" t="s">
        <v>394</v>
      </c>
      <c r="L2343" s="279" t="s">
        <v>394</v>
      </c>
      <c r="M2343" s="279" t="s">
        <v>394</v>
      </c>
      <c r="N2343" s="279" t="s">
        <v>394</v>
      </c>
      <c r="O2343" s="279" t="s">
        <v>394</v>
      </c>
      <c r="P2343" s="315">
        <v>0</v>
      </c>
      <c r="Q2343" s="279" t="s">
        <v>394</v>
      </c>
      <c r="R2343" s="279" t="s">
        <v>394</v>
      </c>
      <c r="S2343" s="279" t="s">
        <v>394</v>
      </c>
      <c r="T2343" s="279" t="s">
        <v>394</v>
      </c>
      <c r="U2343" s="279" t="s">
        <v>394</v>
      </c>
      <c r="V2343" s="279" t="s">
        <v>394</v>
      </c>
      <c r="W2343" s="279" t="s">
        <v>394</v>
      </c>
      <c r="X2343" s="279" t="s">
        <v>394</v>
      </c>
      <c r="Y2343" s="281"/>
      <c r="Z2343" s="279" t="s">
        <v>394</v>
      </c>
      <c r="AA2343" s="279" t="s">
        <v>394</v>
      </c>
      <c r="AB2343" s="281"/>
      <c r="AC2343" s="279" t="s">
        <v>394</v>
      </c>
      <c r="AF2343" s="276" t="str">
        <f>IFERROR(VLOOKUP(A2343,'[1]قوائم الترجمة'!AC$2:AD$2397,1,0),"م")</f>
        <v>م</v>
      </c>
      <c r="AG2343" s="232"/>
      <c r="AH2343" s="233"/>
      <c r="AI2343" s="233"/>
      <c r="AJ2343" s="233"/>
      <c r="AL2343" s="267"/>
      <c r="AM2343" s="235"/>
      <c r="AO2343" s="236"/>
      <c r="AU2343" s="234"/>
    </row>
    <row r="2344" spans="1:47" ht="21" x14ac:dyDescent="0.4">
      <c r="A2344" s="278">
        <v>121232</v>
      </c>
      <c r="B2344" s="279" t="s">
        <v>1542</v>
      </c>
      <c r="C2344" s="279" t="s">
        <v>80</v>
      </c>
      <c r="D2344" s="279" t="s">
        <v>1543</v>
      </c>
      <c r="E2344" s="279" t="s">
        <v>424</v>
      </c>
      <c r="F2344" s="315" t="s">
        <v>8378</v>
      </c>
      <c r="G2344" s="315" t="s">
        <v>417</v>
      </c>
      <c r="H2344" s="279" t="s">
        <v>425</v>
      </c>
      <c r="I2344" s="279" t="s">
        <v>67</v>
      </c>
      <c r="J2344" s="279" t="s">
        <v>403</v>
      </c>
      <c r="K2344" s="280">
        <v>2017</v>
      </c>
      <c r="L2344" s="279" t="s">
        <v>417</v>
      </c>
      <c r="M2344" s="279" t="s">
        <v>394</v>
      </c>
      <c r="N2344" s="279" t="s">
        <v>394</v>
      </c>
      <c r="O2344" s="279" t="s">
        <v>394</v>
      </c>
      <c r="P2344" s="315">
        <v>0</v>
      </c>
      <c r="Q2344" s="278"/>
      <c r="R2344" s="303"/>
      <c r="S2344" s="279" t="s">
        <v>394</v>
      </c>
      <c r="T2344" s="279" t="s">
        <v>394</v>
      </c>
      <c r="U2344" s="303"/>
      <c r="V2344" s="303"/>
      <c r="W2344" s="303"/>
      <c r="X2344" s="303"/>
      <c r="Z2344" s="303"/>
      <c r="AA2344" s="303"/>
      <c r="AC2344" s="279" t="s">
        <v>855</v>
      </c>
      <c r="AF2344" s="276">
        <f>IFERROR(VLOOKUP(A2344,'[1]قوائم الترجمة'!AC$2:AD$2397,1,0),"م")</f>
        <v>121232</v>
      </c>
      <c r="AG2344" s="232"/>
      <c r="AH2344" s="233"/>
      <c r="AI2344" s="233"/>
      <c r="AJ2344" s="233"/>
      <c r="AL2344" s="267"/>
      <c r="AM2344" s="235"/>
      <c r="AO2344" s="236"/>
      <c r="AU2344" s="234"/>
    </row>
    <row r="2345" spans="1:47" ht="21" x14ac:dyDescent="0.4">
      <c r="A2345" s="278">
        <v>121233</v>
      </c>
      <c r="B2345" s="279" t="s">
        <v>6218</v>
      </c>
      <c r="C2345" s="279" t="s">
        <v>92</v>
      </c>
      <c r="D2345" s="279" t="s">
        <v>265</v>
      </c>
      <c r="E2345" s="279" t="s">
        <v>394</v>
      </c>
      <c r="F2345"/>
      <c r="H2345" s="279" t="s">
        <v>394</v>
      </c>
      <c r="I2345" s="279" t="s">
        <v>540</v>
      </c>
      <c r="J2345" s="279" t="s">
        <v>394</v>
      </c>
      <c r="K2345" s="279" t="s">
        <v>394</v>
      </c>
      <c r="L2345" s="279" t="s">
        <v>394</v>
      </c>
      <c r="M2345" s="279" t="s">
        <v>394</v>
      </c>
      <c r="N2345" s="279" t="s">
        <v>394</v>
      </c>
      <c r="O2345" s="279" t="s">
        <v>394</v>
      </c>
      <c r="P2345" s="315">
        <v>0</v>
      </c>
      <c r="Q2345" s="279" t="s">
        <v>394</v>
      </c>
      <c r="R2345" s="279" t="s">
        <v>394</v>
      </c>
      <c r="S2345" s="279" t="s">
        <v>394</v>
      </c>
      <c r="T2345" s="279" t="s">
        <v>394</v>
      </c>
      <c r="U2345" s="279" t="s">
        <v>394</v>
      </c>
      <c r="V2345" s="279" t="s">
        <v>394</v>
      </c>
      <c r="W2345" s="279" t="s">
        <v>394</v>
      </c>
      <c r="X2345" s="279" t="s">
        <v>394</v>
      </c>
      <c r="Y2345" s="281"/>
      <c r="Z2345" s="279" t="s">
        <v>394</v>
      </c>
      <c r="AA2345" s="279" t="s">
        <v>394</v>
      </c>
      <c r="AB2345" s="281"/>
      <c r="AC2345" s="279" t="s">
        <v>855</v>
      </c>
      <c r="AF2345" s="276" t="str">
        <f>IFERROR(VLOOKUP(A2345,'[1]قوائم الترجمة'!AC$2:AD$2397,1,0),"م")</f>
        <v>م</v>
      </c>
      <c r="AG2345" s="232"/>
      <c r="AH2345" s="233"/>
      <c r="AI2345" s="233"/>
      <c r="AJ2345" s="233"/>
      <c r="AL2345" s="267"/>
      <c r="AM2345" s="235"/>
      <c r="AO2345" s="236"/>
      <c r="AU2345" s="234"/>
    </row>
    <row r="2346" spans="1:47" ht="21" x14ac:dyDescent="0.4">
      <c r="A2346" s="275">
        <v>121234</v>
      </c>
      <c r="B2346" s="276" t="s">
        <v>4241</v>
      </c>
      <c r="C2346" s="276" t="s">
        <v>198</v>
      </c>
      <c r="D2346" s="276" t="s">
        <v>579</v>
      </c>
      <c r="E2346" s="276" t="s">
        <v>424</v>
      </c>
      <c r="F2346" s="317" t="s">
        <v>8556</v>
      </c>
      <c r="G2346" s="317" t="s">
        <v>402</v>
      </c>
      <c r="H2346" s="276" t="s">
        <v>425</v>
      </c>
      <c r="I2346" s="276" t="s">
        <v>67</v>
      </c>
      <c r="J2346" s="276" t="s">
        <v>403</v>
      </c>
      <c r="K2346" s="277">
        <v>2017</v>
      </c>
      <c r="L2346" s="276" t="s">
        <v>404</v>
      </c>
      <c r="M2346" s="303"/>
      <c r="N2346" s="276" t="s">
        <v>394</v>
      </c>
      <c r="O2346" s="276" t="s">
        <v>394</v>
      </c>
      <c r="P2346" s="315">
        <v>0</v>
      </c>
      <c r="Q2346" s="303"/>
      <c r="R2346" s="276" t="s">
        <v>394</v>
      </c>
      <c r="S2346" s="276" t="s">
        <v>394</v>
      </c>
      <c r="T2346" s="303"/>
      <c r="U2346" s="303"/>
      <c r="V2346" s="303"/>
      <c r="W2346" s="303"/>
      <c r="X2346" s="303"/>
      <c r="Z2346" s="303"/>
      <c r="AA2346" s="303"/>
      <c r="AC2346" s="276" t="s">
        <v>394</v>
      </c>
      <c r="AF2346" s="276">
        <f>IFERROR(VLOOKUP(A2346,'[1]قوائم الترجمة'!AC$2:AD$2397,1,0),"م")</f>
        <v>121234</v>
      </c>
      <c r="AG2346" s="232"/>
      <c r="AH2346" s="233"/>
      <c r="AI2346" s="233"/>
      <c r="AJ2346" s="233"/>
      <c r="AL2346" s="267"/>
      <c r="AM2346" s="235"/>
      <c r="AO2346" s="236"/>
      <c r="AU2346" s="234"/>
    </row>
    <row r="2347" spans="1:47" ht="21" x14ac:dyDescent="0.4">
      <c r="A2347" s="278">
        <v>121240</v>
      </c>
      <c r="B2347" s="279" t="s">
        <v>4240</v>
      </c>
      <c r="C2347" s="279" t="s">
        <v>143</v>
      </c>
      <c r="D2347" s="279" t="s">
        <v>243</v>
      </c>
      <c r="E2347" s="279" t="s">
        <v>394</v>
      </c>
      <c r="F2347"/>
      <c r="H2347" s="279" t="s">
        <v>394</v>
      </c>
      <c r="I2347" s="279" t="s">
        <v>61</v>
      </c>
      <c r="J2347" s="279" t="s">
        <v>394</v>
      </c>
      <c r="K2347" s="279" t="s">
        <v>394</v>
      </c>
      <c r="L2347" s="279" t="s">
        <v>394</v>
      </c>
      <c r="M2347" s="279" t="s">
        <v>394</v>
      </c>
      <c r="N2347" s="279" t="s">
        <v>394</v>
      </c>
      <c r="O2347" s="279" t="s">
        <v>394</v>
      </c>
      <c r="P2347" s="315">
        <v>0</v>
      </c>
      <c r="Q2347" s="279" t="s">
        <v>394</v>
      </c>
      <c r="R2347" s="279" t="s">
        <v>394</v>
      </c>
      <c r="S2347" s="279" t="s">
        <v>394</v>
      </c>
      <c r="T2347" s="279" t="s">
        <v>394</v>
      </c>
      <c r="U2347" s="279" t="s">
        <v>394</v>
      </c>
      <c r="V2347" s="279" t="s">
        <v>394</v>
      </c>
      <c r="W2347" s="279" t="s">
        <v>394</v>
      </c>
      <c r="X2347" s="279" t="s">
        <v>394</v>
      </c>
      <c r="Y2347" s="281"/>
      <c r="Z2347" s="279" t="s">
        <v>394</v>
      </c>
      <c r="AA2347" s="279" t="s">
        <v>394</v>
      </c>
      <c r="AB2347" s="281"/>
      <c r="AC2347" s="279" t="s">
        <v>394</v>
      </c>
      <c r="AF2347" s="276" t="str">
        <f>IFERROR(VLOOKUP(A2347,'[1]قوائم الترجمة'!AC$2:AD$2397,1,0),"م")</f>
        <v>م</v>
      </c>
      <c r="AG2347" s="232"/>
      <c r="AH2347" s="233"/>
      <c r="AI2347" s="233"/>
      <c r="AJ2347" s="233"/>
      <c r="AL2347" s="267"/>
      <c r="AM2347" s="235"/>
      <c r="AO2347" s="236"/>
      <c r="AU2347" s="234"/>
    </row>
    <row r="2348" spans="1:47" ht="21" x14ac:dyDescent="0.4">
      <c r="A2348" s="278">
        <v>121241</v>
      </c>
      <c r="B2348" s="279" t="s">
        <v>4239</v>
      </c>
      <c r="C2348" s="279" t="s">
        <v>71</v>
      </c>
      <c r="D2348" s="279" t="s">
        <v>374</v>
      </c>
      <c r="E2348" s="279" t="s">
        <v>394</v>
      </c>
      <c r="F2348"/>
      <c r="H2348" s="279" t="s">
        <v>394</v>
      </c>
      <c r="I2348" s="279" t="s">
        <v>61</v>
      </c>
      <c r="J2348" s="279" t="s">
        <v>394</v>
      </c>
      <c r="K2348" s="279" t="s">
        <v>394</v>
      </c>
      <c r="L2348" s="279" t="s">
        <v>394</v>
      </c>
      <c r="M2348" s="279" t="s">
        <v>394</v>
      </c>
      <c r="N2348" s="279" t="s">
        <v>394</v>
      </c>
      <c r="O2348" s="279" t="s">
        <v>394</v>
      </c>
      <c r="P2348" s="315">
        <v>0</v>
      </c>
      <c r="Q2348" s="279" t="s">
        <v>394</v>
      </c>
      <c r="R2348" s="279" t="s">
        <v>394</v>
      </c>
      <c r="S2348" s="279" t="s">
        <v>394</v>
      </c>
      <c r="T2348" s="279" t="s">
        <v>394</v>
      </c>
      <c r="U2348" s="279" t="s">
        <v>394</v>
      </c>
      <c r="V2348" s="279" t="s">
        <v>394</v>
      </c>
      <c r="W2348" s="279" t="s">
        <v>394</v>
      </c>
      <c r="X2348" s="279" t="s">
        <v>394</v>
      </c>
      <c r="Y2348" s="281"/>
      <c r="Z2348" s="279" t="s">
        <v>394</v>
      </c>
      <c r="AA2348" s="279" t="s">
        <v>394</v>
      </c>
      <c r="AB2348" s="281"/>
      <c r="AC2348" s="279" t="s">
        <v>394</v>
      </c>
      <c r="AF2348" s="276" t="str">
        <f>IFERROR(VLOOKUP(A2348,'[1]قوائم الترجمة'!AC$2:AD$2397,1,0),"م")</f>
        <v>م</v>
      </c>
      <c r="AG2348" s="232"/>
      <c r="AH2348" s="233"/>
      <c r="AI2348" s="233"/>
      <c r="AJ2348" s="233"/>
      <c r="AL2348" s="267"/>
      <c r="AM2348" s="235"/>
      <c r="AO2348" s="236"/>
      <c r="AU2348" s="234"/>
    </row>
    <row r="2349" spans="1:47" ht="21" x14ac:dyDescent="0.4">
      <c r="A2349" s="275">
        <v>121242</v>
      </c>
      <c r="B2349" s="276" t="s">
        <v>7580</v>
      </c>
      <c r="C2349" s="276" t="s">
        <v>7581</v>
      </c>
      <c r="D2349" s="276" t="s">
        <v>266</v>
      </c>
      <c r="E2349" s="276" t="s">
        <v>5660</v>
      </c>
      <c r="F2349" s="317" t="s">
        <v>8378</v>
      </c>
      <c r="G2349" s="317" t="s">
        <v>8379</v>
      </c>
      <c r="H2349" s="276" t="s">
        <v>7215</v>
      </c>
      <c r="I2349" s="276" t="s">
        <v>67</v>
      </c>
      <c r="J2349" s="276" t="s">
        <v>7215</v>
      </c>
      <c r="K2349" s="277">
        <v>0</v>
      </c>
      <c r="L2349" s="276" t="s">
        <v>7215</v>
      </c>
      <c r="M2349" s="303"/>
      <c r="N2349" s="276" t="s">
        <v>394</v>
      </c>
      <c r="O2349" s="276" t="s">
        <v>394</v>
      </c>
      <c r="P2349" s="315">
        <v>0</v>
      </c>
      <c r="Q2349" s="303"/>
      <c r="R2349" s="276" t="s">
        <v>394</v>
      </c>
      <c r="S2349" s="276" t="s">
        <v>394</v>
      </c>
      <c r="T2349" s="303"/>
      <c r="U2349" s="303"/>
      <c r="V2349" s="303"/>
      <c r="W2349" s="303"/>
      <c r="X2349" s="303"/>
      <c r="Z2349" s="303"/>
      <c r="AA2349" s="303"/>
      <c r="AC2349" s="276" t="s">
        <v>394</v>
      </c>
      <c r="AF2349" s="276">
        <f>IFERROR(VLOOKUP(A2349,'[1]قوائم الترجمة'!AC$2:AD$2397,1,0),"م")</f>
        <v>121242</v>
      </c>
      <c r="AG2349" s="232"/>
      <c r="AH2349" s="233"/>
      <c r="AI2349" s="233"/>
      <c r="AJ2349" s="233"/>
      <c r="AL2349" s="267"/>
      <c r="AM2349" s="235"/>
      <c r="AO2349" s="236"/>
      <c r="AU2349" s="234"/>
    </row>
    <row r="2350" spans="1:47" ht="21" x14ac:dyDescent="0.4">
      <c r="A2350" s="278">
        <v>121243</v>
      </c>
      <c r="B2350" s="279" t="s">
        <v>7593</v>
      </c>
      <c r="C2350" s="279" t="s">
        <v>72</v>
      </c>
      <c r="D2350" s="279" t="s">
        <v>286</v>
      </c>
      <c r="E2350" s="279" t="s">
        <v>394</v>
      </c>
      <c r="F2350"/>
      <c r="H2350" s="279" t="s">
        <v>394</v>
      </c>
      <c r="I2350" s="279" t="s">
        <v>539</v>
      </c>
      <c r="J2350" s="279" t="s">
        <v>394</v>
      </c>
      <c r="K2350" s="279" t="s">
        <v>394</v>
      </c>
      <c r="L2350" s="279" t="s">
        <v>394</v>
      </c>
      <c r="M2350" s="279" t="s">
        <v>394</v>
      </c>
      <c r="N2350" s="279" t="s">
        <v>394</v>
      </c>
      <c r="O2350" s="279" t="s">
        <v>394</v>
      </c>
      <c r="P2350" s="315">
        <v>0</v>
      </c>
      <c r="Q2350" s="279" t="s">
        <v>394</v>
      </c>
      <c r="R2350" s="279" t="s">
        <v>394</v>
      </c>
      <c r="S2350" s="279" t="s">
        <v>394</v>
      </c>
      <c r="T2350" s="279" t="s">
        <v>394</v>
      </c>
      <c r="U2350" s="279" t="s">
        <v>394</v>
      </c>
      <c r="V2350" s="279" t="s">
        <v>394</v>
      </c>
      <c r="W2350" s="279" t="s">
        <v>394</v>
      </c>
      <c r="X2350" s="279" t="s">
        <v>394</v>
      </c>
      <c r="Y2350" s="281"/>
      <c r="Z2350" s="279" t="s">
        <v>394</v>
      </c>
      <c r="AA2350" s="279" t="s">
        <v>394</v>
      </c>
      <c r="AB2350" s="281"/>
      <c r="AC2350" s="279" t="s">
        <v>855</v>
      </c>
      <c r="AF2350" s="276" t="str">
        <f>IFERROR(VLOOKUP(A2350,'[1]قوائم الترجمة'!AC$2:AD$2397,1,0),"م")</f>
        <v>م</v>
      </c>
      <c r="AG2350" s="232"/>
      <c r="AH2350" s="233"/>
      <c r="AI2350" s="233"/>
      <c r="AJ2350" s="233"/>
      <c r="AL2350" s="267"/>
      <c r="AM2350" s="235"/>
      <c r="AO2350" s="236"/>
      <c r="AU2350" s="234"/>
    </row>
    <row r="2351" spans="1:47" ht="21" x14ac:dyDescent="0.4">
      <c r="A2351" s="278">
        <v>121244</v>
      </c>
      <c r="B2351" s="279" t="s">
        <v>4238</v>
      </c>
      <c r="C2351" s="279" t="s">
        <v>93</v>
      </c>
      <c r="D2351" s="279" t="s">
        <v>506</v>
      </c>
      <c r="E2351" s="279" t="s">
        <v>394</v>
      </c>
      <c r="F2351"/>
      <c r="H2351" s="279" t="s">
        <v>394</v>
      </c>
      <c r="I2351" s="279" t="s">
        <v>538</v>
      </c>
      <c r="J2351" s="279" t="s">
        <v>394</v>
      </c>
      <c r="K2351" s="279" t="s">
        <v>394</v>
      </c>
      <c r="L2351" s="279" t="s">
        <v>394</v>
      </c>
      <c r="M2351" s="279" t="s">
        <v>394</v>
      </c>
      <c r="N2351" s="279" t="s">
        <v>394</v>
      </c>
      <c r="O2351" s="279" t="s">
        <v>394</v>
      </c>
      <c r="P2351" s="315">
        <v>0</v>
      </c>
      <c r="Q2351" s="279" t="s">
        <v>394</v>
      </c>
      <c r="R2351" s="279" t="s">
        <v>394</v>
      </c>
      <c r="S2351" s="279" t="s">
        <v>394</v>
      </c>
      <c r="T2351" s="279" t="s">
        <v>394</v>
      </c>
      <c r="U2351" s="279" t="s">
        <v>394</v>
      </c>
      <c r="V2351" s="279" t="s">
        <v>394</v>
      </c>
      <c r="W2351" s="279" t="s">
        <v>394</v>
      </c>
      <c r="X2351" s="279" t="s">
        <v>394</v>
      </c>
      <c r="Y2351" s="281"/>
      <c r="Z2351" s="279" t="s">
        <v>394</v>
      </c>
      <c r="AA2351" s="279" t="s">
        <v>394</v>
      </c>
      <c r="AB2351" s="281"/>
      <c r="AC2351" s="279" t="s">
        <v>855</v>
      </c>
      <c r="AF2351" s="276" t="str">
        <f>IFERROR(VLOOKUP(A2351,'[1]قوائم الترجمة'!AC$2:AD$2397,1,0),"م")</f>
        <v>م</v>
      </c>
      <c r="AG2351" s="232"/>
      <c r="AH2351" s="233"/>
      <c r="AI2351" s="233"/>
      <c r="AJ2351" s="233"/>
      <c r="AL2351" s="267"/>
      <c r="AM2351" s="235"/>
      <c r="AO2351" s="236"/>
      <c r="AU2351" s="234"/>
    </row>
    <row r="2352" spans="1:47" ht="21" x14ac:dyDescent="0.4">
      <c r="A2352" s="278">
        <v>121245</v>
      </c>
      <c r="B2352" s="279" t="s">
        <v>4237</v>
      </c>
      <c r="C2352" s="279" t="s">
        <v>89</v>
      </c>
      <c r="D2352" s="279" t="s">
        <v>1181</v>
      </c>
      <c r="E2352" s="279" t="s">
        <v>394</v>
      </c>
      <c r="F2352"/>
      <c r="H2352" s="279" t="s">
        <v>394</v>
      </c>
      <c r="I2352" s="279" t="s">
        <v>538</v>
      </c>
      <c r="J2352" s="279" t="s">
        <v>394</v>
      </c>
      <c r="K2352" s="279" t="s">
        <v>394</v>
      </c>
      <c r="L2352" s="279" t="s">
        <v>394</v>
      </c>
      <c r="M2352" s="279" t="s">
        <v>394</v>
      </c>
      <c r="N2352" s="279" t="s">
        <v>394</v>
      </c>
      <c r="O2352" s="279" t="s">
        <v>394</v>
      </c>
      <c r="P2352" s="315">
        <v>0</v>
      </c>
      <c r="Q2352" s="279" t="s">
        <v>394</v>
      </c>
      <c r="R2352" s="279" t="s">
        <v>394</v>
      </c>
      <c r="S2352" s="279" t="s">
        <v>394</v>
      </c>
      <c r="T2352" s="279" t="s">
        <v>394</v>
      </c>
      <c r="U2352" s="279" t="s">
        <v>394</v>
      </c>
      <c r="V2352" s="279" t="s">
        <v>394</v>
      </c>
      <c r="W2352" s="279" t="s">
        <v>394</v>
      </c>
      <c r="X2352" s="279" t="s">
        <v>394</v>
      </c>
      <c r="Y2352" s="281"/>
      <c r="Z2352" s="279" t="s">
        <v>394</v>
      </c>
      <c r="AA2352" s="279" t="s">
        <v>394</v>
      </c>
      <c r="AB2352" s="281"/>
      <c r="AC2352" s="279" t="s">
        <v>855</v>
      </c>
      <c r="AF2352" s="276" t="str">
        <f>IFERROR(VLOOKUP(A2352,'[1]قوائم الترجمة'!AC$2:AD$2397,1,0),"م")</f>
        <v>م</v>
      </c>
      <c r="AG2352" s="232"/>
      <c r="AH2352" s="233"/>
      <c r="AI2352" s="233"/>
      <c r="AJ2352" s="233"/>
      <c r="AL2352" s="267"/>
      <c r="AM2352" s="235"/>
      <c r="AO2352" s="236"/>
      <c r="AU2352" s="234"/>
    </row>
    <row r="2353" spans="1:47" ht="21" x14ac:dyDescent="0.4">
      <c r="A2353" s="278">
        <v>121246</v>
      </c>
      <c r="B2353" s="279" t="s">
        <v>6617</v>
      </c>
      <c r="C2353" s="279" t="s">
        <v>1541</v>
      </c>
      <c r="D2353" s="279" t="s">
        <v>326</v>
      </c>
      <c r="E2353" s="279" t="s">
        <v>394</v>
      </c>
      <c r="F2353"/>
      <c r="H2353" s="279" t="s">
        <v>394</v>
      </c>
      <c r="I2353" s="279" t="s">
        <v>540</v>
      </c>
      <c r="J2353" s="279" t="s">
        <v>394</v>
      </c>
      <c r="K2353" s="279" t="s">
        <v>394</v>
      </c>
      <c r="L2353" s="279" t="s">
        <v>394</v>
      </c>
      <c r="M2353" s="279" t="s">
        <v>394</v>
      </c>
      <c r="N2353" s="279" t="s">
        <v>394</v>
      </c>
      <c r="O2353" s="279" t="s">
        <v>394</v>
      </c>
      <c r="P2353" s="315">
        <v>0</v>
      </c>
      <c r="Q2353" s="279" t="s">
        <v>394</v>
      </c>
      <c r="R2353" s="279" t="s">
        <v>394</v>
      </c>
      <c r="S2353" s="279" t="s">
        <v>394</v>
      </c>
      <c r="T2353" s="279" t="s">
        <v>394</v>
      </c>
      <c r="U2353" s="279" t="s">
        <v>394</v>
      </c>
      <c r="V2353" s="279" t="s">
        <v>394</v>
      </c>
      <c r="W2353" s="279" t="s">
        <v>394</v>
      </c>
      <c r="X2353" s="279" t="s">
        <v>394</v>
      </c>
      <c r="Y2353" s="281"/>
      <c r="Z2353" s="279" t="s">
        <v>394</v>
      </c>
      <c r="AA2353" s="279" t="s">
        <v>394</v>
      </c>
      <c r="AB2353" s="281"/>
      <c r="AC2353" s="279" t="s">
        <v>855</v>
      </c>
      <c r="AF2353" s="276" t="str">
        <f>IFERROR(VLOOKUP(A2353,'[1]قوائم الترجمة'!AC$2:AD$2397,1,0),"م")</f>
        <v>م</v>
      </c>
      <c r="AG2353" s="232"/>
      <c r="AH2353" s="233"/>
      <c r="AI2353" s="233"/>
      <c r="AJ2353" s="233"/>
      <c r="AL2353" s="267"/>
      <c r="AM2353" s="235"/>
      <c r="AU2353" s="234"/>
    </row>
    <row r="2354" spans="1:47" ht="21" x14ac:dyDescent="0.4">
      <c r="A2354" s="278">
        <v>121248</v>
      </c>
      <c r="B2354" s="279" t="s">
        <v>4235</v>
      </c>
      <c r="C2354" s="279" t="s">
        <v>500</v>
      </c>
      <c r="D2354" s="279" t="s">
        <v>4236</v>
      </c>
      <c r="E2354" s="279" t="s">
        <v>5660</v>
      </c>
      <c r="F2354" s="315" t="s">
        <v>9383</v>
      </c>
      <c r="G2354" s="315" t="s">
        <v>8127</v>
      </c>
      <c r="H2354" s="279" t="s">
        <v>425</v>
      </c>
      <c r="I2354" s="279" t="s">
        <v>61</v>
      </c>
      <c r="J2354" s="279" t="s">
        <v>7215</v>
      </c>
      <c r="K2354" s="280">
        <v>0</v>
      </c>
      <c r="L2354" s="279" t="s">
        <v>7215</v>
      </c>
      <c r="M2354" s="279" t="s">
        <v>394</v>
      </c>
      <c r="N2354" s="279"/>
      <c r="O2354" s="279" t="s">
        <v>394</v>
      </c>
      <c r="P2354" s="315">
        <v>0</v>
      </c>
      <c r="Q2354" s="278"/>
      <c r="R2354" s="303"/>
      <c r="S2354" s="279" t="s">
        <v>394</v>
      </c>
      <c r="T2354" s="279" t="s">
        <v>394</v>
      </c>
      <c r="U2354" s="303"/>
      <c r="V2354" s="303"/>
      <c r="W2354" s="303"/>
      <c r="X2354" s="303"/>
      <c r="Z2354" s="303"/>
      <c r="AA2354" s="303"/>
      <c r="AC2354" s="279" t="s">
        <v>394</v>
      </c>
      <c r="AF2354" s="276">
        <f>IFERROR(VLOOKUP(A2354,'[1]قوائم الترجمة'!AC$2:AD$2397,1,0),"م")</f>
        <v>121248</v>
      </c>
      <c r="AG2354" s="232"/>
      <c r="AH2354" s="233"/>
      <c r="AI2354" s="233"/>
      <c r="AJ2354" s="233"/>
      <c r="AL2354" s="267"/>
      <c r="AM2354" s="235"/>
      <c r="AU2354" s="234"/>
    </row>
    <row r="2355" spans="1:47" ht="21" x14ac:dyDescent="0.4">
      <c r="A2355" s="278">
        <v>121249</v>
      </c>
      <c r="B2355" s="279" t="s">
        <v>4234</v>
      </c>
      <c r="C2355" s="279" t="s">
        <v>1188</v>
      </c>
      <c r="D2355" s="279" t="s">
        <v>315</v>
      </c>
      <c r="E2355" s="279" t="s">
        <v>5660</v>
      </c>
      <c r="F2355" s="315" t="s">
        <v>8758</v>
      </c>
      <c r="G2355" s="315" t="s">
        <v>9384</v>
      </c>
      <c r="H2355" s="279" t="s">
        <v>425</v>
      </c>
      <c r="I2355" s="279" t="s">
        <v>61</v>
      </c>
      <c r="J2355" s="279" t="s">
        <v>7215</v>
      </c>
      <c r="K2355" s="280">
        <v>0</v>
      </c>
      <c r="L2355" s="279" t="s">
        <v>7215</v>
      </c>
      <c r="M2355" s="279" t="s">
        <v>394</v>
      </c>
      <c r="N2355" s="279" t="s">
        <v>394</v>
      </c>
      <c r="O2355" s="279" t="s">
        <v>394</v>
      </c>
      <c r="P2355" s="315">
        <v>0</v>
      </c>
      <c r="Q2355" s="278"/>
      <c r="R2355" s="303"/>
      <c r="S2355" s="279" t="s">
        <v>394</v>
      </c>
      <c r="T2355" s="279" t="s">
        <v>394</v>
      </c>
      <c r="U2355" s="303"/>
      <c r="V2355" s="303"/>
      <c r="W2355" s="303"/>
      <c r="X2355" s="303"/>
      <c r="Z2355" s="303"/>
      <c r="AA2355" s="303"/>
      <c r="AC2355" s="279" t="s">
        <v>394</v>
      </c>
      <c r="AF2355" s="276">
        <f>IFERROR(VLOOKUP(A2355,'[1]قوائم الترجمة'!AC$2:AD$2397,1,0),"م")</f>
        <v>121249</v>
      </c>
      <c r="AG2355" s="245"/>
      <c r="AH2355" s="246"/>
      <c r="AI2355" s="246"/>
      <c r="AJ2355" s="246"/>
      <c r="AL2355" s="267"/>
      <c r="AM2355" s="235"/>
      <c r="AU2355" s="234"/>
    </row>
    <row r="2356" spans="1:47" ht="21" x14ac:dyDescent="0.4">
      <c r="A2356" s="278">
        <v>121253</v>
      </c>
      <c r="B2356" s="279" t="s">
        <v>4231</v>
      </c>
      <c r="C2356" s="279" t="s">
        <v>4232</v>
      </c>
      <c r="D2356" s="279" t="s">
        <v>4233</v>
      </c>
      <c r="E2356" s="279" t="s">
        <v>394</v>
      </c>
      <c r="F2356"/>
      <c r="H2356" s="279" t="s">
        <v>394</v>
      </c>
      <c r="I2356" s="279" t="s">
        <v>538</v>
      </c>
      <c r="J2356" s="279" t="s">
        <v>394</v>
      </c>
      <c r="K2356" s="279" t="s">
        <v>394</v>
      </c>
      <c r="L2356" s="279" t="s">
        <v>394</v>
      </c>
      <c r="M2356" s="279" t="s">
        <v>394</v>
      </c>
      <c r="N2356" s="279" t="s">
        <v>394</v>
      </c>
      <c r="O2356" s="279" t="s">
        <v>394</v>
      </c>
      <c r="P2356" s="315">
        <v>0</v>
      </c>
      <c r="Q2356" s="279" t="s">
        <v>394</v>
      </c>
      <c r="R2356" s="279" t="s">
        <v>394</v>
      </c>
      <c r="S2356" s="279" t="s">
        <v>394</v>
      </c>
      <c r="T2356" s="279" t="s">
        <v>394</v>
      </c>
      <c r="U2356" s="279" t="s">
        <v>394</v>
      </c>
      <c r="V2356" s="279" t="s">
        <v>394</v>
      </c>
      <c r="W2356" s="279" t="s">
        <v>394</v>
      </c>
      <c r="X2356" s="279" t="s">
        <v>394</v>
      </c>
      <c r="Y2356" s="281"/>
      <c r="Z2356" s="279" t="s">
        <v>394</v>
      </c>
      <c r="AA2356" s="279" t="s">
        <v>394</v>
      </c>
      <c r="AB2356" s="281"/>
      <c r="AC2356" s="279" t="s">
        <v>855</v>
      </c>
      <c r="AF2356" s="276" t="str">
        <f>IFERROR(VLOOKUP(A2356,'[1]قوائم الترجمة'!AC$2:AD$2397,1,0),"م")</f>
        <v>م</v>
      </c>
      <c r="AG2356" s="232"/>
      <c r="AH2356" s="233"/>
      <c r="AI2356" s="233"/>
      <c r="AJ2356" s="233"/>
      <c r="AL2356" s="267"/>
      <c r="AM2356" s="235"/>
      <c r="AU2356" s="234"/>
    </row>
    <row r="2357" spans="1:47" ht="21" x14ac:dyDescent="0.4">
      <c r="A2357" s="278">
        <v>121254</v>
      </c>
      <c r="B2357" s="279" t="s">
        <v>6150</v>
      </c>
      <c r="C2357" s="279" t="s">
        <v>946</v>
      </c>
      <c r="D2357" s="279" t="s">
        <v>6151</v>
      </c>
      <c r="E2357" s="279" t="s">
        <v>394</v>
      </c>
      <c r="F2357"/>
      <c r="H2357" s="279" t="s">
        <v>394</v>
      </c>
      <c r="I2357" s="279" t="s">
        <v>539</v>
      </c>
      <c r="J2357" s="279" t="s">
        <v>394</v>
      </c>
      <c r="K2357" s="279" t="s">
        <v>394</v>
      </c>
      <c r="L2357" s="279" t="s">
        <v>394</v>
      </c>
      <c r="M2357" s="279" t="s">
        <v>394</v>
      </c>
      <c r="N2357" s="279" t="s">
        <v>394</v>
      </c>
      <c r="O2357" s="279" t="s">
        <v>394</v>
      </c>
      <c r="P2357" s="315">
        <v>0</v>
      </c>
      <c r="Q2357" s="279" t="s">
        <v>394</v>
      </c>
      <c r="R2357" s="279" t="s">
        <v>394</v>
      </c>
      <c r="S2357" s="279" t="s">
        <v>394</v>
      </c>
      <c r="T2357" s="279" t="s">
        <v>394</v>
      </c>
      <c r="U2357" s="279" t="s">
        <v>394</v>
      </c>
      <c r="V2357" s="279" t="s">
        <v>394</v>
      </c>
      <c r="W2357" s="279" t="s">
        <v>394</v>
      </c>
      <c r="X2357" s="279" t="s">
        <v>394</v>
      </c>
      <c r="Y2357" s="281"/>
      <c r="Z2357" s="279" t="s">
        <v>394</v>
      </c>
      <c r="AA2357" s="279" t="s">
        <v>394</v>
      </c>
      <c r="AB2357" s="281"/>
      <c r="AC2357" s="279" t="s">
        <v>855</v>
      </c>
      <c r="AF2357" s="276" t="str">
        <f>IFERROR(VLOOKUP(A2357,'[1]قوائم الترجمة'!AC$2:AD$2397,1,0),"م")</f>
        <v>م</v>
      </c>
      <c r="AG2357" s="232"/>
      <c r="AH2357" s="233"/>
      <c r="AI2357" s="233"/>
      <c r="AJ2357" s="233"/>
      <c r="AL2357" s="267"/>
      <c r="AM2357" s="235"/>
      <c r="AU2357" s="234"/>
    </row>
    <row r="2358" spans="1:47" ht="21" x14ac:dyDescent="0.4">
      <c r="A2358" s="278">
        <v>121258</v>
      </c>
      <c r="B2358" s="279" t="s">
        <v>4229</v>
      </c>
      <c r="C2358" s="279" t="s">
        <v>1068</v>
      </c>
      <c r="D2358" s="279" t="s">
        <v>4230</v>
      </c>
      <c r="E2358" s="279" t="s">
        <v>424</v>
      </c>
      <c r="F2358" s="315" t="s">
        <v>8378</v>
      </c>
      <c r="G2358" s="315" t="s">
        <v>8379</v>
      </c>
      <c r="H2358" s="279" t="s">
        <v>7215</v>
      </c>
      <c r="I2358" s="279" t="s">
        <v>61</v>
      </c>
      <c r="J2358" s="279" t="s">
        <v>7215</v>
      </c>
      <c r="K2358" s="280">
        <v>0</v>
      </c>
      <c r="L2358" s="279" t="s">
        <v>7215</v>
      </c>
      <c r="M2358" s="279" t="s">
        <v>394</v>
      </c>
      <c r="N2358" s="279"/>
      <c r="O2358" s="279" t="s">
        <v>394</v>
      </c>
      <c r="P2358" s="315">
        <v>0</v>
      </c>
      <c r="Q2358" s="278"/>
      <c r="R2358" s="303"/>
      <c r="S2358" s="279" t="s">
        <v>394</v>
      </c>
      <c r="T2358" s="279" t="s">
        <v>394</v>
      </c>
      <c r="U2358" s="303"/>
      <c r="V2358" s="303"/>
      <c r="W2358" s="303"/>
      <c r="X2358" s="303"/>
      <c r="Z2358" s="303"/>
      <c r="AA2358" s="303"/>
      <c r="AC2358" s="279" t="s">
        <v>855</v>
      </c>
      <c r="AF2358" s="276">
        <f>IFERROR(VLOOKUP(A2358,'[1]قوائم الترجمة'!AC$2:AD$2397,1,0),"م")</f>
        <v>121258</v>
      </c>
      <c r="AG2358" s="232"/>
      <c r="AH2358" s="233"/>
      <c r="AI2358" s="233"/>
      <c r="AJ2358" s="233"/>
      <c r="AL2358" s="267"/>
      <c r="AM2358" s="235"/>
      <c r="AU2358" s="234"/>
    </row>
    <row r="2359" spans="1:47" ht="21" x14ac:dyDescent="0.4">
      <c r="A2359" s="275">
        <v>121262</v>
      </c>
      <c r="B2359" s="276" t="s">
        <v>4228</v>
      </c>
      <c r="C2359" s="276" t="s">
        <v>120</v>
      </c>
      <c r="D2359" s="276" t="s">
        <v>8070</v>
      </c>
      <c r="E2359" s="276" t="s">
        <v>5660</v>
      </c>
      <c r="F2359" s="317" t="s">
        <v>8557</v>
      </c>
      <c r="G2359" s="317" t="s">
        <v>402</v>
      </c>
      <c r="H2359" s="276" t="s">
        <v>425</v>
      </c>
      <c r="I2359" s="276" t="s">
        <v>61</v>
      </c>
      <c r="J2359" s="276" t="s">
        <v>403</v>
      </c>
      <c r="K2359" s="277">
        <v>2005</v>
      </c>
      <c r="L2359" s="276" t="s">
        <v>418</v>
      </c>
      <c r="M2359" s="303"/>
      <c r="N2359" s="276"/>
      <c r="O2359" s="276" t="s">
        <v>394</v>
      </c>
      <c r="P2359" s="315">
        <v>0</v>
      </c>
      <c r="Q2359" s="303"/>
      <c r="R2359" s="276" t="s">
        <v>394</v>
      </c>
      <c r="S2359" s="276" t="s">
        <v>394</v>
      </c>
      <c r="T2359" s="303"/>
      <c r="U2359" s="303"/>
      <c r="V2359" s="303"/>
      <c r="W2359" s="303"/>
      <c r="X2359" s="303"/>
      <c r="Z2359" s="303"/>
      <c r="AA2359" s="303"/>
      <c r="AC2359" s="276" t="s">
        <v>855</v>
      </c>
      <c r="AF2359" s="276">
        <f>IFERROR(VLOOKUP(A2359,'[1]قوائم الترجمة'!AC$2:AD$2397,1,0),"م")</f>
        <v>121262</v>
      </c>
      <c r="AG2359" s="232"/>
      <c r="AH2359" s="233"/>
      <c r="AI2359" s="233"/>
      <c r="AJ2359" s="233"/>
      <c r="AL2359" s="267"/>
      <c r="AM2359" s="235"/>
      <c r="AO2359" s="236"/>
      <c r="AU2359" s="234"/>
    </row>
    <row r="2360" spans="1:47" ht="21" x14ac:dyDescent="0.4">
      <c r="A2360" s="275">
        <v>121264</v>
      </c>
      <c r="B2360" s="276" t="s">
        <v>4226</v>
      </c>
      <c r="C2360" s="276" t="s">
        <v>4227</v>
      </c>
      <c r="D2360" s="276" t="s">
        <v>359</v>
      </c>
      <c r="E2360" s="276" t="s">
        <v>424</v>
      </c>
      <c r="F2360" s="317" t="s">
        <v>8558</v>
      </c>
      <c r="G2360" s="317" t="s">
        <v>402</v>
      </c>
      <c r="H2360" s="276" t="s">
        <v>8559</v>
      </c>
      <c r="I2360" s="276" t="s">
        <v>61</v>
      </c>
      <c r="J2360" s="276" t="s">
        <v>7215</v>
      </c>
      <c r="K2360" s="277">
        <v>0</v>
      </c>
      <c r="L2360" s="276" t="s">
        <v>7215</v>
      </c>
      <c r="M2360" s="303"/>
      <c r="N2360" s="276" t="s">
        <v>394</v>
      </c>
      <c r="O2360" s="276" t="s">
        <v>394</v>
      </c>
      <c r="P2360" s="315">
        <v>0</v>
      </c>
      <c r="Q2360" s="303"/>
      <c r="R2360" s="276" t="s">
        <v>394</v>
      </c>
      <c r="S2360" s="276" t="s">
        <v>394</v>
      </c>
      <c r="T2360" s="303"/>
      <c r="U2360" s="303"/>
      <c r="V2360" s="303"/>
      <c r="W2360" s="303"/>
      <c r="X2360" s="303"/>
      <c r="Z2360" s="303"/>
      <c r="AA2360" s="303"/>
      <c r="AC2360" s="276" t="s">
        <v>394</v>
      </c>
      <c r="AF2360" s="276">
        <f>IFERROR(VLOOKUP(A2360,'[1]قوائم الترجمة'!AC$2:AD$2397,1,0),"م")</f>
        <v>121264</v>
      </c>
      <c r="AG2360" s="232"/>
      <c r="AH2360" s="233"/>
      <c r="AI2360" s="233"/>
      <c r="AJ2360" s="233"/>
      <c r="AL2360" s="267"/>
      <c r="AM2360" s="235"/>
      <c r="AO2360" s="236"/>
      <c r="AU2360" s="234"/>
    </row>
    <row r="2361" spans="1:47" ht="21" x14ac:dyDescent="0.4">
      <c r="A2361" s="278">
        <v>121265</v>
      </c>
      <c r="B2361" s="279" t="s">
        <v>5996</v>
      </c>
      <c r="C2361" s="279" t="s">
        <v>109</v>
      </c>
      <c r="D2361" s="279" t="s">
        <v>267</v>
      </c>
      <c r="E2361" s="279" t="s">
        <v>394</v>
      </c>
      <c r="F2361"/>
      <c r="H2361" s="279" t="s">
        <v>394</v>
      </c>
      <c r="I2361" s="279" t="s">
        <v>539</v>
      </c>
      <c r="J2361" s="279" t="s">
        <v>394</v>
      </c>
      <c r="K2361" s="279" t="s">
        <v>394</v>
      </c>
      <c r="L2361" s="279" t="s">
        <v>394</v>
      </c>
      <c r="M2361" s="279" t="s">
        <v>394</v>
      </c>
      <c r="N2361" s="279" t="s">
        <v>394</v>
      </c>
      <c r="O2361" s="279" t="s">
        <v>394</v>
      </c>
      <c r="P2361" s="315">
        <v>0</v>
      </c>
      <c r="Q2361" s="279" t="s">
        <v>394</v>
      </c>
      <c r="R2361" s="279" t="s">
        <v>394</v>
      </c>
      <c r="S2361" s="279" t="s">
        <v>394</v>
      </c>
      <c r="T2361" s="279" t="s">
        <v>394</v>
      </c>
      <c r="U2361" s="279" t="s">
        <v>394</v>
      </c>
      <c r="V2361" s="279" t="s">
        <v>394</v>
      </c>
      <c r="W2361" s="279" t="s">
        <v>394</v>
      </c>
      <c r="X2361" s="279" t="s">
        <v>394</v>
      </c>
      <c r="Y2361" s="281"/>
      <c r="Z2361" s="279" t="s">
        <v>394</v>
      </c>
      <c r="AA2361" s="279" t="s">
        <v>394</v>
      </c>
      <c r="AB2361" s="281"/>
      <c r="AC2361" s="279" t="s">
        <v>855</v>
      </c>
      <c r="AF2361" s="276" t="str">
        <f>IFERROR(VLOOKUP(A2361,'[1]قوائم الترجمة'!AC$2:AD$2397,1,0),"م")</f>
        <v>م</v>
      </c>
      <c r="AG2361" s="232"/>
      <c r="AH2361" s="233"/>
      <c r="AI2361" s="233"/>
      <c r="AJ2361" s="233"/>
      <c r="AL2361" s="267"/>
      <c r="AM2361" s="235"/>
      <c r="AU2361" s="234"/>
    </row>
    <row r="2362" spans="1:47" ht="21" x14ac:dyDescent="0.4">
      <c r="A2362" s="278">
        <v>121266</v>
      </c>
      <c r="B2362" s="279" t="s">
        <v>4225</v>
      </c>
      <c r="C2362" s="279" t="s">
        <v>92</v>
      </c>
      <c r="D2362" s="279" t="s">
        <v>237</v>
      </c>
      <c r="E2362" s="279" t="s">
        <v>394</v>
      </c>
      <c r="F2362"/>
      <c r="H2362" s="279" t="s">
        <v>394</v>
      </c>
      <c r="I2362" s="279" t="s">
        <v>538</v>
      </c>
      <c r="J2362" s="279" t="s">
        <v>394</v>
      </c>
      <c r="K2362" s="279" t="s">
        <v>394</v>
      </c>
      <c r="L2362" s="279" t="s">
        <v>394</v>
      </c>
      <c r="M2362" s="279" t="s">
        <v>394</v>
      </c>
      <c r="N2362" s="279" t="s">
        <v>394</v>
      </c>
      <c r="O2362" s="279" t="s">
        <v>394</v>
      </c>
      <c r="P2362" s="315">
        <v>0</v>
      </c>
      <c r="Q2362" s="279" t="s">
        <v>394</v>
      </c>
      <c r="R2362" s="279" t="s">
        <v>394</v>
      </c>
      <c r="S2362" s="279" t="s">
        <v>394</v>
      </c>
      <c r="T2362" s="279" t="s">
        <v>394</v>
      </c>
      <c r="U2362" s="279" t="s">
        <v>394</v>
      </c>
      <c r="V2362" s="279" t="s">
        <v>394</v>
      </c>
      <c r="W2362" s="279" t="s">
        <v>394</v>
      </c>
      <c r="X2362" s="279" t="s">
        <v>394</v>
      </c>
      <c r="Y2362" s="281"/>
      <c r="Z2362" s="279" t="s">
        <v>394</v>
      </c>
      <c r="AA2362" s="279" t="s">
        <v>394</v>
      </c>
      <c r="AB2362" s="281"/>
      <c r="AC2362" s="279" t="s">
        <v>394</v>
      </c>
      <c r="AF2362" s="276" t="str">
        <f>IFERROR(VLOOKUP(A2362,'[1]قوائم الترجمة'!AC$2:AD$2397,1,0),"م")</f>
        <v>م</v>
      </c>
      <c r="AG2362" s="232"/>
      <c r="AH2362" s="233"/>
      <c r="AI2362" s="233"/>
      <c r="AJ2362" s="233"/>
      <c r="AL2362" s="267"/>
      <c r="AM2362" s="235"/>
      <c r="AU2362" s="234"/>
    </row>
    <row r="2363" spans="1:47" ht="21" x14ac:dyDescent="0.4">
      <c r="A2363" s="278">
        <v>121267</v>
      </c>
      <c r="B2363" s="279" t="s">
        <v>4224</v>
      </c>
      <c r="C2363" s="279" t="s">
        <v>64</v>
      </c>
      <c r="D2363" s="279" t="s">
        <v>307</v>
      </c>
      <c r="E2363" s="279" t="s">
        <v>394</v>
      </c>
      <c r="F2363"/>
      <c r="H2363" s="279" t="s">
        <v>394</v>
      </c>
      <c r="I2363" s="279" t="s">
        <v>538</v>
      </c>
      <c r="J2363" s="279" t="s">
        <v>394</v>
      </c>
      <c r="K2363" s="279" t="s">
        <v>394</v>
      </c>
      <c r="L2363" s="279" t="s">
        <v>394</v>
      </c>
      <c r="M2363" s="279" t="s">
        <v>394</v>
      </c>
      <c r="N2363" s="279" t="s">
        <v>394</v>
      </c>
      <c r="O2363" s="279" t="s">
        <v>394</v>
      </c>
      <c r="P2363" s="315">
        <v>0</v>
      </c>
      <c r="Q2363" s="279" t="s">
        <v>394</v>
      </c>
      <c r="R2363" s="279" t="s">
        <v>394</v>
      </c>
      <c r="S2363" s="279" t="s">
        <v>394</v>
      </c>
      <c r="T2363" s="279" t="s">
        <v>394</v>
      </c>
      <c r="U2363" s="279" t="s">
        <v>394</v>
      </c>
      <c r="V2363" s="279" t="s">
        <v>394</v>
      </c>
      <c r="W2363" s="279" t="s">
        <v>394</v>
      </c>
      <c r="X2363" s="279" t="s">
        <v>394</v>
      </c>
      <c r="Y2363" s="281"/>
      <c r="Z2363" s="279" t="s">
        <v>394</v>
      </c>
      <c r="AA2363" s="279" t="s">
        <v>394</v>
      </c>
      <c r="AB2363" s="281"/>
      <c r="AC2363" s="279" t="s">
        <v>394</v>
      </c>
      <c r="AF2363" s="276" t="str">
        <f>IFERROR(VLOOKUP(A2363,'[1]قوائم الترجمة'!AC$2:AD$2397,1,0),"م")</f>
        <v>م</v>
      </c>
      <c r="AG2363" s="232"/>
      <c r="AH2363" s="233"/>
      <c r="AI2363" s="233"/>
      <c r="AJ2363" s="233"/>
      <c r="AL2363" s="267"/>
      <c r="AM2363" s="235"/>
      <c r="AU2363" s="234"/>
    </row>
    <row r="2364" spans="1:47" ht="21" x14ac:dyDescent="0.4">
      <c r="A2364" s="278">
        <v>121269</v>
      </c>
      <c r="B2364" s="279" t="s">
        <v>4223</v>
      </c>
      <c r="C2364" s="279" t="s">
        <v>161</v>
      </c>
      <c r="D2364" s="279" t="s">
        <v>257</v>
      </c>
      <c r="E2364" s="279" t="s">
        <v>394</v>
      </c>
      <c r="F2364"/>
      <c r="H2364" s="279" t="s">
        <v>394</v>
      </c>
      <c r="I2364" s="279" t="s">
        <v>540</v>
      </c>
      <c r="J2364" s="279" t="s">
        <v>394</v>
      </c>
      <c r="K2364" s="279" t="s">
        <v>394</v>
      </c>
      <c r="L2364" s="279" t="s">
        <v>394</v>
      </c>
      <c r="M2364" s="279" t="s">
        <v>394</v>
      </c>
      <c r="N2364" s="279" t="s">
        <v>394</v>
      </c>
      <c r="O2364" s="279" t="s">
        <v>394</v>
      </c>
      <c r="P2364" s="315">
        <v>0</v>
      </c>
      <c r="Q2364" s="279" t="s">
        <v>394</v>
      </c>
      <c r="R2364" s="279" t="s">
        <v>394</v>
      </c>
      <c r="S2364" s="279" t="s">
        <v>394</v>
      </c>
      <c r="T2364" s="279" t="s">
        <v>394</v>
      </c>
      <c r="U2364" s="279" t="s">
        <v>394</v>
      </c>
      <c r="V2364" s="279" t="s">
        <v>394</v>
      </c>
      <c r="W2364" s="279" t="s">
        <v>394</v>
      </c>
      <c r="X2364" s="279" t="s">
        <v>394</v>
      </c>
      <c r="Y2364" s="281"/>
      <c r="Z2364" s="279" t="s">
        <v>394</v>
      </c>
      <c r="AA2364" s="279" t="s">
        <v>394</v>
      </c>
      <c r="AB2364" s="281"/>
      <c r="AC2364" s="279" t="s">
        <v>855</v>
      </c>
      <c r="AF2364" s="276" t="str">
        <f>IFERROR(VLOOKUP(A2364,'[1]قوائم الترجمة'!AC$2:AD$2397,1,0),"م")</f>
        <v>م</v>
      </c>
      <c r="AG2364" s="232"/>
      <c r="AH2364" s="233"/>
      <c r="AI2364" s="233"/>
      <c r="AJ2364" s="233"/>
      <c r="AL2364" s="267"/>
      <c r="AM2364" s="235"/>
      <c r="AO2364" s="236"/>
      <c r="AU2364" s="234"/>
    </row>
    <row r="2365" spans="1:47" ht="21" x14ac:dyDescent="0.4">
      <c r="A2365" s="278">
        <v>121271</v>
      </c>
      <c r="B2365" s="279" t="s">
        <v>4222</v>
      </c>
      <c r="C2365" s="279" t="s">
        <v>97</v>
      </c>
      <c r="D2365" s="279" t="s">
        <v>565</v>
      </c>
      <c r="E2365" s="279" t="s">
        <v>424</v>
      </c>
      <c r="F2365" s="315" t="s">
        <v>9385</v>
      </c>
      <c r="G2365" s="315" t="s">
        <v>8300</v>
      </c>
      <c r="H2365" s="279" t="s">
        <v>425</v>
      </c>
      <c r="I2365" s="279" t="s">
        <v>67</v>
      </c>
      <c r="J2365" s="279" t="s">
        <v>403</v>
      </c>
      <c r="K2365" s="280">
        <v>2013</v>
      </c>
      <c r="L2365" s="279" t="s">
        <v>404</v>
      </c>
      <c r="M2365" s="279" t="s">
        <v>394</v>
      </c>
      <c r="N2365" s="279" t="s">
        <v>394</v>
      </c>
      <c r="O2365" s="279" t="s">
        <v>394</v>
      </c>
      <c r="P2365" s="315">
        <v>0</v>
      </c>
      <c r="Q2365" s="278"/>
      <c r="R2365" s="303"/>
      <c r="S2365" s="279" t="s">
        <v>394</v>
      </c>
      <c r="T2365" s="279" t="s">
        <v>394</v>
      </c>
      <c r="U2365" s="303"/>
      <c r="V2365" s="303"/>
      <c r="W2365" s="303"/>
      <c r="X2365" s="303"/>
      <c r="Z2365" s="303"/>
      <c r="AA2365" s="303"/>
      <c r="AC2365" s="279" t="s">
        <v>394</v>
      </c>
      <c r="AF2365" s="276">
        <f>IFERROR(VLOOKUP(A2365,'[1]قوائم الترجمة'!AC$2:AD$2397,1,0),"م")</f>
        <v>121271</v>
      </c>
      <c r="AG2365" s="232"/>
      <c r="AH2365" s="233"/>
      <c r="AI2365" s="233"/>
      <c r="AJ2365" s="233"/>
      <c r="AL2365" s="267"/>
      <c r="AM2365" s="235"/>
      <c r="AO2365" s="236"/>
      <c r="AU2365" s="234"/>
    </row>
    <row r="2366" spans="1:47" ht="21" x14ac:dyDescent="0.4">
      <c r="A2366" s="278">
        <v>121276</v>
      </c>
      <c r="B2366" s="279" t="s">
        <v>4221</v>
      </c>
      <c r="C2366" s="279" t="s">
        <v>120</v>
      </c>
      <c r="D2366" s="279" t="s">
        <v>1486</v>
      </c>
      <c r="E2366" s="279" t="s">
        <v>394</v>
      </c>
      <c r="F2366"/>
      <c r="H2366" s="279" t="s">
        <v>394</v>
      </c>
      <c r="I2366" s="279" t="s">
        <v>540</v>
      </c>
      <c r="J2366" s="279" t="s">
        <v>394</v>
      </c>
      <c r="K2366" s="279" t="s">
        <v>394</v>
      </c>
      <c r="L2366" s="279" t="s">
        <v>394</v>
      </c>
      <c r="M2366" s="279" t="s">
        <v>394</v>
      </c>
      <c r="N2366" s="279" t="s">
        <v>394</v>
      </c>
      <c r="O2366" s="279" t="s">
        <v>394</v>
      </c>
      <c r="P2366" s="315">
        <v>0</v>
      </c>
      <c r="Q2366" s="279" t="s">
        <v>394</v>
      </c>
      <c r="R2366" s="279" t="s">
        <v>394</v>
      </c>
      <c r="S2366" s="279" t="s">
        <v>394</v>
      </c>
      <c r="T2366" s="279" t="s">
        <v>394</v>
      </c>
      <c r="U2366" s="279" t="s">
        <v>394</v>
      </c>
      <c r="V2366" s="279" t="s">
        <v>394</v>
      </c>
      <c r="W2366" s="279" t="s">
        <v>394</v>
      </c>
      <c r="X2366" s="279" t="s">
        <v>394</v>
      </c>
      <c r="Y2366" s="281"/>
      <c r="Z2366" s="279" t="s">
        <v>394</v>
      </c>
      <c r="AA2366" s="279" t="s">
        <v>394</v>
      </c>
      <c r="AB2366" s="281"/>
      <c r="AC2366" s="279" t="s">
        <v>855</v>
      </c>
      <c r="AF2366" s="276" t="str">
        <f>IFERROR(VLOOKUP(A2366,'[1]قوائم الترجمة'!AC$2:AD$2397,1,0),"م")</f>
        <v>م</v>
      </c>
      <c r="AG2366" s="232"/>
      <c r="AH2366" s="233"/>
      <c r="AI2366" s="233"/>
      <c r="AJ2366" s="233"/>
      <c r="AL2366" s="267"/>
      <c r="AM2366" s="235"/>
      <c r="AO2366" s="236"/>
      <c r="AU2366" s="234"/>
    </row>
    <row r="2367" spans="1:47" ht="21" x14ac:dyDescent="0.4">
      <c r="A2367" s="275">
        <v>121279</v>
      </c>
      <c r="B2367" s="276" t="s">
        <v>4219</v>
      </c>
      <c r="C2367" s="276" t="s">
        <v>4220</v>
      </c>
      <c r="D2367" s="276" t="s">
        <v>252</v>
      </c>
      <c r="E2367" s="276" t="s">
        <v>424</v>
      </c>
      <c r="F2367" s="317" t="s">
        <v>8560</v>
      </c>
      <c r="G2367" s="317" t="s">
        <v>8119</v>
      </c>
      <c r="H2367" s="276" t="s">
        <v>425</v>
      </c>
      <c r="I2367" s="276" t="s">
        <v>61</v>
      </c>
      <c r="J2367" s="276" t="s">
        <v>403</v>
      </c>
      <c r="K2367" s="277">
        <v>2011</v>
      </c>
      <c r="L2367" s="276" t="s">
        <v>404</v>
      </c>
      <c r="M2367" s="303"/>
      <c r="N2367" s="276" t="s">
        <v>394</v>
      </c>
      <c r="O2367" s="276" t="s">
        <v>394</v>
      </c>
      <c r="P2367" s="315">
        <v>0</v>
      </c>
      <c r="Q2367" s="303"/>
      <c r="R2367" s="276" t="s">
        <v>394</v>
      </c>
      <c r="S2367" s="276" t="s">
        <v>394</v>
      </c>
      <c r="T2367" s="303"/>
      <c r="U2367" s="303"/>
      <c r="V2367" s="303"/>
      <c r="W2367" s="303"/>
      <c r="X2367" s="303"/>
      <c r="Z2367" s="303"/>
      <c r="AA2367" s="303"/>
      <c r="AC2367" s="276" t="s">
        <v>394</v>
      </c>
      <c r="AF2367" s="276">
        <f>IFERROR(VLOOKUP(A2367,'[1]قوائم الترجمة'!AC$2:AD$2397,1,0),"م")</f>
        <v>121279</v>
      </c>
      <c r="AG2367" s="232"/>
      <c r="AH2367" s="233"/>
      <c r="AI2367" s="233"/>
      <c r="AJ2367" s="233"/>
      <c r="AL2367" s="267"/>
      <c r="AM2367" s="235"/>
      <c r="AO2367" s="236"/>
      <c r="AU2367" s="234"/>
    </row>
    <row r="2368" spans="1:47" ht="21" x14ac:dyDescent="0.4">
      <c r="A2368" s="278">
        <v>121281</v>
      </c>
      <c r="B2368" s="279" t="s">
        <v>4217</v>
      </c>
      <c r="C2368" s="279" t="s">
        <v>3486</v>
      </c>
      <c r="D2368" s="279" t="s">
        <v>4218</v>
      </c>
      <c r="E2368" s="279" t="s">
        <v>394</v>
      </c>
      <c r="F2368"/>
      <c r="H2368" s="279" t="s">
        <v>394</v>
      </c>
      <c r="I2368" s="279" t="s">
        <v>538</v>
      </c>
      <c r="J2368" s="279" t="s">
        <v>394</v>
      </c>
      <c r="K2368" s="279" t="s">
        <v>394</v>
      </c>
      <c r="L2368" s="279" t="s">
        <v>394</v>
      </c>
      <c r="M2368" s="279" t="s">
        <v>394</v>
      </c>
      <c r="N2368" s="279" t="s">
        <v>394</v>
      </c>
      <c r="O2368" s="279" t="s">
        <v>394</v>
      </c>
      <c r="P2368" s="315">
        <v>0</v>
      </c>
      <c r="Q2368" s="279" t="s">
        <v>394</v>
      </c>
      <c r="R2368" s="279" t="s">
        <v>394</v>
      </c>
      <c r="S2368" s="279" t="s">
        <v>394</v>
      </c>
      <c r="T2368" s="279" t="s">
        <v>394</v>
      </c>
      <c r="U2368" s="279" t="s">
        <v>394</v>
      </c>
      <c r="V2368" s="279" t="s">
        <v>394</v>
      </c>
      <c r="W2368" s="279" t="s">
        <v>394</v>
      </c>
      <c r="X2368" s="279" t="s">
        <v>394</v>
      </c>
      <c r="Y2368" s="281"/>
      <c r="Z2368" s="279" t="s">
        <v>394</v>
      </c>
      <c r="AA2368" s="279" t="s">
        <v>394</v>
      </c>
      <c r="AB2368" s="281"/>
      <c r="AC2368" s="279" t="s">
        <v>855</v>
      </c>
      <c r="AF2368" s="276" t="str">
        <f>IFERROR(VLOOKUP(A2368,'[1]قوائم الترجمة'!AC$2:AD$2397,1,0),"م")</f>
        <v>م</v>
      </c>
      <c r="AG2368" s="232"/>
      <c r="AH2368" s="233"/>
      <c r="AI2368" s="233"/>
      <c r="AJ2368" s="233"/>
      <c r="AL2368" s="267"/>
      <c r="AM2368" s="235"/>
      <c r="AO2368" s="236"/>
      <c r="AU2368" s="234"/>
    </row>
    <row r="2369" spans="1:47" ht="21" x14ac:dyDescent="0.4">
      <c r="A2369" s="275">
        <v>121283</v>
      </c>
      <c r="B2369" s="276" t="s">
        <v>4216</v>
      </c>
      <c r="C2369" s="276" t="s">
        <v>127</v>
      </c>
      <c r="D2369" s="276" t="s">
        <v>308</v>
      </c>
      <c r="E2369" s="276" t="s">
        <v>424</v>
      </c>
      <c r="F2369" s="317" t="s">
        <v>8561</v>
      </c>
      <c r="G2369" s="317" t="s">
        <v>402</v>
      </c>
      <c r="H2369" s="276" t="s">
        <v>425</v>
      </c>
      <c r="I2369" s="276" t="s">
        <v>540</v>
      </c>
      <c r="J2369" s="276" t="s">
        <v>403</v>
      </c>
      <c r="K2369" s="277">
        <v>2011</v>
      </c>
      <c r="L2369" s="276" t="s">
        <v>402</v>
      </c>
      <c r="M2369" s="303"/>
      <c r="N2369" s="276" t="s">
        <v>8562</v>
      </c>
      <c r="O2369" s="276" t="s">
        <v>8563</v>
      </c>
      <c r="P2369" s="276">
        <v>80000</v>
      </c>
      <c r="Q2369" s="303"/>
      <c r="R2369" s="276" t="s">
        <v>394</v>
      </c>
      <c r="S2369" s="276"/>
      <c r="T2369" s="303"/>
      <c r="U2369" s="303"/>
      <c r="V2369" s="303"/>
      <c r="W2369" s="303"/>
      <c r="X2369" s="303"/>
      <c r="Z2369" s="303"/>
      <c r="AA2369" s="303"/>
      <c r="AC2369" s="276" t="s">
        <v>394</v>
      </c>
      <c r="AF2369" s="276">
        <f>IFERROR(VLOOKUP(A2369,'[1]قوائم الترجمة'!AC$2:AD$2397,1,0),"م")</f>
        <v>121283</v>
      </c>
      <c r="AG2369" s="245"/>
      <c r="AH2369" s="246"/>
      <c r="AI2369" s="246"/>
      <c r="AJ2369" s="246"/>
      <c r="AL2369" s="267"/>
      <c r="AM2369" s="235"/>
      <c r="AO2369" s="247"/>
      <c r="AU2369" s="234"/>
    </row>
    <row r="2370" spans="1:47" ht="21" x14ac:dyDescent="0.4">
      <c r="A2370" s="278">
        <v>121287</v>
      </c>
      <c r="B2370" s="279" t="s">
        <v>4214</v>
      </c>
      <c r="C2370" s="279" t="s">
        <v>4215</v>
      </c>
      <c r="D2370" s="279" t="s">
        <v>326</v>
      </c>
      <c r="E2370" s="279" t="s">
        <v>394</v>
      </c>
      <c r="F2370"/>
      <c r="H2370" s="279" t="s">
        <v>394</v>
      </c>
      <c r="I2370" s="279" t="s">
        <v>61</v>
      </c>
      <c r="J2370" s="279" t="s">
        <v>394</v>
      </c>
      <c r="K2370" s="279" t="s">
        <v>394</v>
      </c>
      <c r="L2370" s="279" t="s">
        <v>394</v>
      </c>
      <c r="M2370" s="279" t="s">
        <v>394</v>
      </c>
      <c r="N2370" s="279" t="s">
        <v>394</v>
      </c>
      <c r="O2370" s="279" t="s">
        <v>394</v>
      </c>
      <c r="P2370" s="315">
        <v>0</v>
      </c>
      <c r="Q2370" s="279" t="s">
        <v>394</v>
      </c>
      <c r="R2370" s="279" t="s">
        <v>394</v>
      </c>
      <c r="S2370" s="279" t="s">
        <v>394</v>
      </c>
      <c r="T2370" s="279" t="s">
        <v>394</v>
      </c>
      <c r="U2370" s="279" t="s">
        <v>394</v>
      </c>
      <c r="V2370" s="279" t="s">
        <v>394</v>
      </c>
      <c r="W2370" s="279" t="s">
        <v>394</v>
      </c>
      <c r="X2370" s="279" t="s">
        <v>394</v>
      </c>
      <c r="Y2370" s="281"/>
      <c r="Z2370" s="279" t="s">
        <v>394</v>
      </c>
      <c r="AA2370" s="279" t="s">
        <v>394</v>
      </c>
      <c r="AB2370" s="281"/>
      <c r="AC2370" s="279" t="s">
        <v>394</v>
      </c>
      <c r="AF2370" s="276" t="str">
        <f>IFERROR(VLOOKUP(A2370,'[1]قوائم الترجمة'!AC$2:AD$2397,1,0),"م")</f>
        <v>م</v>
      </c>
      <c r="AG2370" s="232"/>
      <c r="AH2370" s="233"/>
      <c r="AI2370" s="233"/>
      <c r="AJ2370" s="233"/>
      <c r="AL2370" s="267"/>
      <c r="AM2370" s="235"/>
      <c r="AO2370" s="236"/>
      <c r="AU2370" s="234"/>
    </row>
    <row r="2371" spans="1:47" ht="21" x14ac:dyDescent="0.4">
      <c r="A2371" s="278">
        <v>121291</v>
      </c>
      <c r="B2371" s="279" t="s">
        <v>4213</v>
      </c>
      <c r="C2371" s="279" t="s">
        <v>159</v>
      </c>
      <c r="D2371" s="279" t="s">
        <v>258</v>
      </c>
      <c r="E2371" s="279" t="s">
        <v>394</v>
      </c>
      <c r="F2371"/>
      <c r="H2371" s="279" t="s">
        <v>394</v>
      </c>
      <c r="I2371" s="279" t="s">
        <v>538</v>
      </c>
      <c r="J2371" s="279" t="s">
        <v>394</v>
      </c>
      <c r="K2371" s="279" t="s">
        <v>394</v>
      </c>
      <c r="L2371" s="279" t="s">
        <v>394</v>
      </c>
      <c r="M2371" s="279" t="s">
        <v>394</v>
      </c>
      <c r="N2371" s="279" t="s">
        <v>394</v>
      </c>
      <c r="O2371" s="279" t="s">
        <v>394</v>
      </c>
      <c r="P2371" s="315">
        <v>0</v>
      </c>
      <c r="Q2371" s="279" t="s">
        <v>394</v>
      </c>
      <c r="R2371" s="279" t="s">
        <v>394</v>
      </c>
      <c r="S2371" s="279" t="s">
        <v>394</v>
      </c>
      <c r="T2371" s="279" t="s">
        <v>394</v>
      </c>
      <c r="U2371" s="279" t="s">
        <v>394</v>
      </c>
      <c r="V2371" s="279" t="s">
        <v>394</v>
      </c>
      <c r="W2371" s="279" t="s">
        <v>394</v>
      </c>
      <c r="X2371" s="279" t="s">
        <v>394</v>
      </c>
      <c r="Y2371" s="281"/>
      <c r="Z2371" s="279" t="s">
        <v>394</v>
      </c>
      <c r="AA2371" s="279" t="s">
        <v>394</v>
      </c>
      <c r="AB2371" s="281"/>
      <c r="AC2371" s="279" t="s">
        <v>855</v>
      </c>
      <c r="AF2371" s="276" t="str">
        <f>IFERROR(VLOOKUP(A2371,'[1]قوائم الترجمة'!AC$2:AD$2397,1,0),"م")</f>
        <v>م</v>
      </c>
      <c r="AG2371" s="232"/>
      <c r="AH2371" s="233"/>
      <c r="AI2371" s="233"/>
      <c r="AJ2371" s="233"/>
      <c r="AL2371" s="267"/>
      <c r="AM2371" s="235"/>
      <c r="AO2371" s="236"/>
      <c r="AU2371" s="234"/>
    </row>
    <row r="2372" spans="1:47" ht="21" x14ac:dyDescent="0.4">
      <c r="A2372" s="278">
        <v>121292</v>
      </c>
      <c r="B2372" s="279" t="s">
        <v>4210</v>
      </c>
      <c r="C2372" s="279" t="s">
        <v>4211</v>
      </c>
      <c r="D2372" s="279" t="s">
        <v>4212</v>
      </c>
      <c r="E2372" s="279" t="s">
        <v>5660</v>
      </c>
      <c r="F2372" s="315" t="s">
        <v>9386</v>
      </c>
      <c r="G2372" s="315" t="s">
        <v>8216</v>
      </c>
      <c r="H2372" s="279" t="s">
        <v>425</v>
      </c>
      <c r="I2372" s="279" t="s">
        <v>61</v>
      </c>
      <c r="J2372" s="279" t="s">
        <v>403</v>
      </c>
      <c r="K2372" s="280">
        <v>2006</v>
      </c>
      <c r="L2372" s="279" t="s">
        <v>404</v>
      </c>
      <c r="M2372" s="279" t="s">
        <v>394</v>
      </c>
      <c r="N2372" s="279"/>
      <c r="O2372" s="279" t="s">
        <v>394</v>
      </c>
      <c r="P2372" s="315">
        <v>0</v>
      </c>
      <c r="Q2372" s="278"/>
      <c r="R2372" s="303"/>
      <c r="S2372" s="279" t="s">
        <v>394</v>
      </c>
      <c r="T2372" s="279" t="s">
        <v>394</v>
      </c>
      <c r="U2372" s="303"/>
      <c r="V2372" s="303"/>
      <c r="W2372" s="303"/>
      <c r="X2372" s="303"/>
      <c r="Z2372" s="303"/>
      <c r="AA2372" s="303"/>
      <c r="AC2372" s="279" t="s">
        <v>394</v>
      </c>
      <c r="AF2372" s="276">
        <f>IFERROR(VLOOKUP(A2372,'[1]قوائم الترجمة'!AC$2:AD$2397,1,0),"م")</f>
        <v>121292</v>
      </c>
      <c r="AG2372" s="232"/>
      <c r="AH2372" s="233"/>
      <c r="AI2372" s="233"/>
      <c r="AJ2372" s="233"/>
      <c r="AL2372" s="267"/>
      <c r="AM2372" s="235"/>
      <c r="AO2372" s="236"/>
      <c r="AU2372" s="234"/>
    </row>
    <row r="2373" spans="1:47" ht="21" x14ac:dyDescent="0.4">
      <c r="A2373" s="278">
        <v>121293</v>
      </c>
      <c r="B2373" s="279" t="s">
        <v>4209</v>
      </c>
      <c r="C2373" s="279" t="s">
        <v>1468</v>
      </c>
      <c r="D2373" s="279" t="s">
        <v>254</v>
      </c>
      <c r="E2373" s="279" t="s">
        <v>394</v>
      </c>
      <c r="F2373"/>
      <c r="H2373" s="279" t="s">
        <v>394</v>
      </c>
      <c r="I2373" s="279" t="s">
        <v>540</v>
      </c>
      <c r="J2373" s="279" t="s">
        <v>394</v>
      </c>
      <c r="K2373" s="279" t="s">
        <v>394</v>
      </c>
      <c r="L2373" s="279" t="s">
        <v>394</v>
      </c>
      <c r="M2373" s="279" t="s">
        <v>394</v>
      </c>
      <c r="N2373" s="279" t="s">
        <v>394</v>
      </c>
      <c r="O2373" s="279" t="s">
        <v>394</v>
      </c>
      <c r="P2373" s="315">
        <v>0</v>
      </c>
      <c r="Q2373" s="279" t="s">
        <v>394</v>
      </c>
      <c r="R2373" s="279" t="s">
        <v>394</v>
      </c>
      <c r="S2373" s="279" t="s">
        <v>394</v>
      </c>
      <c r="T2373" s="279" t="s">
        <v>394</v>
      </c>
      <c r="U2373" s="279" t="s">
        <v>394</v>
      </c>
      <c r="V2373" s="279" t="s">
        <v>394</v>
      </c>
      <c r="W2373" s="279" t="s">
        <v>394</v>
      </c>
      <c r="X2373" s="279" t="s">
        <v>394</v>
      </c>
      <c r="Y2373" s="281"/>
      <c r="Z2373" s="279" t="s">
        <v>394</v>
      </c>
      <c r="AA2373" s="279" t="s">
        <v>394</v>
      </c>
      <c r="AB2373" s="281"/>
      <c r="AC2373" s="279" t="s">
        <v>855</v>
      </c>
      <c r="AF2373" s="276" t="str">
        <f>IFERROR(VLOOKUP(A2373,'[1]قوائم الترجمة'!AC$2:AD$2397,1,0),"م")</f>
        <v>م</v>
      </c>
      <c r="AG2373" s="232"/>
      <c r="AH2373" s="233"/>
      <c r="AI2373" s="233"/>
      <c r="AJ2373" s="233"/>
      <c r="AL2373" s="267"/>
      <c r="AM2373" s="235"/>
      <c r="AU2373" s="234"/>
    </row>
    <row r="2374" spans="1:47" ht="21" x14ac:dyDescent="0.4">
      <c r="A2374" s="278">
        <v>121295</v>
      </c>
      <c r="B2374" s="279" t="s">
        <v>4208</v>
      </c>
      <c r="C2374" s="279" t="s">
        <v>120</v>
      </c>
      <c r="D2374" s="279" t="s">
        <v>323</v>
      </c>
      <c r="E2374" s="279" t="s">
        <v>394</v>
      </c>
      <c r="F2374"/>
      <c r="H2374" s="279" t="s">
        <v>394</v>
      </c>
      <c r="I2374" s="279" t="s">
        <v>61</v>
      </c>
      <c r="J2374" s="279" t="s">
        <v>394</v>
      </c>
      <c r="K2374" s="279" t="s">
        <v>394</v>
      </c>
      <c r="L2374" s="279" t="s">
        <v>394</v>
      </c>
      <c r="M2374" s="279" t="s">
        <v>394</v>
      </c>
      <c r="N2374" s="279" t="s">
        <v>394</v>
      </c>
      <c r="O2374" s="279" t="s">
        <v>394</v>
      </c>
      <c r="P2374" s="315">
        <v>0</v>
      </c>
      <c r="Q2374" s="279" t="s">
        <v>394</v>
      </c>
      <c r="R2374" s="279" t="s">
        <v>394</v>
      </c>
      <c r="S2374" s="279" t="s">
        <v>394</v>
      </c>
      <c r="T2374" s="279" t="s">
        <v>394</v>
      </c>
      <c r="U2374" s="279" t="s">
        <v>394</v>
      </c>
      <c r="V2374" s="279" t="s">
        <v>394</v>
      </c>
      <c r="W2374" s="279" t="s">
        <v>394</v>
      </c>
      <c r="X2374" s="279" t="s">
        <v>394</v>
      </c>
      <c r="Y2374" s="281"/>
      <c r="Z2374" s="279" t="s">
        <v>394</v>
      </c>
      <c r="AA2374" s="279" t="s">
        <v>394</v>
      </c>
      <c r="AB2374" s="281"/>
      <c r="AC2374" s="279" t="s">
        <v>855</v>
      </c>
      <c r="AF2374" s="276" t="str">
        <f>IFERROR(VLOOKUP(A2374,'[1]قوائم الترجمة'!AC$2:AD$2397,1,0),"م")</f>
        <v>م</v>
      </c>
      <c r="AG2374" s="232"/>
      <c r="AH2374" s="233"/>
      <c r="AI2374" s="233"/>
      <c r="AJ2374" s="233"/>
      <c r="AL2374" s="267"/>
      <c r="AM2374" s="235"/>
      <c r="AO2374" s="236"/>
      <c r="AU2374" s="234"/>
    </row>
    <row r="2375" spans="1:47" ht="21" x14ac:dyDescent="0.4">
      <c r="A2375" s="275">
        <v>121296</v>
      </c>
      <c r="B2375" s="276" t="s">
        <v>4207</v>
      </c>
      <c r="C2375" s="276" t="s">
        <v>65</v>
      </c>
      <c r="D2375" s="276" t="s">
        <v>276</v>
      </c>
      <c r="E2375" s="276" t="s">
        <v>5660</v>
      </c>
      <c r="F2375" s="317" t="s">
        <v>8564</v>
      </c>
      <c r="G2375" s="317" t="s">
        <v>402</v>
      </c>
      <c r="H2375" s="276" t="s">
        <v>428</v>
      </c>
      <c r="I2375" s="276" t="s">
        <v>61</v>
      </c>
      <c r="J2375" s="276" t="s">
        <v>7215</v>
      </c>
      <c r="K2375" s="277">
        <v>0</v>
      </c>
      <c r="L2375" s="276" t="s">
        <v>7215</v>
      </c>
      <c r="M2375" s="303"/>
      <c r="N2375" s="276"/>
      <c r="O2375" s="276" t="s">
        <v>394</v>
      </c>
      <c r="P2375" s="315">
        <v>0</v>
      </c>
      <c r="Q2375" s="303"/>
      <c r="R2375" s="276" t="s">
        <v>394</v>
      </c>
      <c r="S2375" s="276" t="s">
        <v>394</v>
      </c>
      <c r="T2375" s="303"/>
      <c r="U2375" s="303"/>
      <c r="V2375" s="303"/>
      <c r="W2375" s="303"/>
      <c r="X2375" s="303"/>
      <c r="Z2375" s="303"/>
      <c r="AA2375" s="303"/>
      <c r="AC2375" s="276" t="s">
        <v>855</v>
      </c>
      <c r="AF2375" s="276">
        <f>IFERROR(VLOOKUP(A2375,'[1]قوائم الترجمة'!AC$2:AD$2397,1,0),"م")</f>
        <v>121296</v>
      </c>
      <c r="AG2375" s="232"/>
      <c r="AH2375" s="233"/>
      <c r="AI2375" s="233"/>
      <c r="AJ2375" s="233"/>
      <c r="AL2375" s="267"/>
      <c r="AM2375" s="235"/>
      <c r="AO2375" s="236"/>
      <c r="AU2375" s="234"/>
    </row>
    <row r="2376" spans="1:47" ht="21" x14ac:dyDescent="0.4">
      <c r="A2376" s="278">
        <v>121299</v>
      </c>
      <c r="B2376" s="279" t="s">
        <v>5894</v>
      </c>
      <c r="C2376" s="279" t="s">
        <v>1069</v>
      </c>
      <c r="D2376" s="279" t="s">
        <v>318</v>
      </c>
      <c r="E2376" s="279" t="s">
        <v>394</v>
      </c>
      <c r="F2376"/>
      <c r="H2376" s="279" t="s">
        <v>394</v>
      </c>
      <c r="I2376" s="279" t="s">
        <v>539</v>
      </c>
      <c r="J2376" s="279" t="s">
        <v>394</v>
      </c>
      <c r="K2376" s="279" t="s">
        <v>394</v>
      </c>
      <c r="L2376" s="279" t="s">
        <v>394</v>
      </c>
      <c r="M2376" s="279" t="s">
        <v>394</v>
      </c>
      <c r="N2376" s="279" t="s">
        <v>394</v>
      </c>
      <c r="O2376" s="279" t="s">
        <v>394</v>
      </c>
      <c r="P2376" s="315">
        <v>0</v>
      </c>
      <c r="Q2376" s="279" t="s">
        <v>394</v>
      </c>
      <c r="R2376" s="279" t="s">
        <v>394</v>
      </c>
      <c r="S2376" s="279" t="s">
        <v>394</v>
      </c>
      <c r="T2376" s="279" t="s">
        <v>394</v>
      </c>
      <c r="U2376" s="279" t="s">
        <v>394</v>
      </c>
      <c r="V2376" s="279" t="s">
        <v>394</v>
      </c>
      <c r="W2376" s="279" t="s">
        <v>394</v>
      </c>
      <c r="X2376" s="279" t="s">
        <v>394</v>
      </c>
      <c r="Y2376" s="281"/>
      <c r="Z2376" s="279" t="s">
        <v>394</v>
      </c>
      <c r="AA2376" s="279" t="s">
        <v>394</v>
      </c>
      <c r="AB2376" s="281"/>
      <c r="AC2376" s="279" t="s">
        <v>855</v>
      </c>
      <c r="AF2376" s="276" t="str">
        <f>IFERROR(VLOOKUP(A2376,'[1]قوائم الترجمة'!AC$2:AD$2397,1,0),"م")</f>
        <v>م</v>
      </c>
      <c r="AG2376" s="232"/>
      <c r="AH2376" s="233"/>
      <c r="AI2376" s="233"/>
      <c r="AJ2376" s="233"/>
      <c r="AL2376" s="267"/>
      <c r="AM2376" s="235"/>
      <c r="AO2376" s="236"/>
      <c r="AU2376" s="234"/>
    </row>
    <row r="2377" spans="1:47" ht="21" x14ac:dyDescent="0.4">
      <c r="A2377" s="275">
        <v>121302</v>
      </c>
      <c r="B2377" s="276" t="s">
        <v>4206</v>
      </c>
      <c r="C2377" s="276" t="s">
        <v>450</v>
      </c>
      <c r="D2377" s="276" t="s">
        <v>237</v>
      </c>
      <c r="E2377" s="276" t="s">
        <v>424</v>
      </c>
      <c r="F2377" s="317" t="s">
        <v>8565</v>
      </c>
      <c r="G2377" s="317" t="s">
        <v>8252</v>
      </c>
      <c r="H2377" s="276" t="s">
        <v>425</v>
      </c>
      <c r="I2377" s="276" t="s">
        <v>61</v>
      </c>
      <c r="J2377" s="276" t="s">
        <v>403</v>
      </c>
      <c r="K2377" s="277">
        <v>2015</v>
      </c>
      <c r="L2377" s="276" t="s">
        <v>404</v>
      </c>
      <c r="M2377" s="303"/>
      <c r="N2377" s="276" t="s">
        <v>394</v>
      </c>
      <c r="O2377" s="276" t="s">
        <v>394</v>
      </c>
      <c r="P2377" s="315">
        <v>0</v>
      </c>
      <c r="Q2377" s="303"/>
      <c r="R2377" s="276" t="s">
        <v>394</v>
      </c>
      <c r="S2377" s="276" t="s">
        <v>394</v>
      </c>
      <c r="T2377" s="303"/>
      <c r="U2377" s="303"/>
      <c r="V2377" s="303"/>
      <c r="W2377" s="303"/>
      <c r="X2377" s="303"/>
      <c r="Z2377" s="303"/>
      <c r="AA2377" s="303"/>
      <c r="AC2377" s="276" t="s">
        <v>394</v>
      </c>
      <c r="AF2377" s="276">
        <f>IFERROR(VLOOKUP(A2377,'[1]قوائم الترجمة'!AC$2:AD$2397,1,0),"م")</f>
        <v>121302</v>
      </c>
      <c r="AG2377" s="232"/>
      <c r="AH2377" s="233"/>
      <c r="AI2377" s="233"/>
      <c r="AJ2377" s="233"/>
      <c r="AL2377" s="267"/>
      <c r="AM2377" s="235"/>
      <c r="AO2377" s="236"/>
      <c r="AU2377" s="234"/>
    </row>
    <row r="2378" spans="1:47" ht="21" x14ac:dyDescent="0.4">
      <c r="A2378" s="278">
        <v>121304</v>
      </c>
      <c r="B2378" s="279" t="s">
        <v>4204</v>
      </c>
      <c r="C2378" s="279" t="s">
        <v>4205</v>
      </c>
      <c r="D2378" s="279" t="s">
        <v>287</v>
      </c>
      <c r="E2378" s="279" t="s">
        <v>5660</v>
      </c>
      <c r="F2378" s="315" t="s">
        <v>8540</v>
      </c>
      <c r="G2378" s="315" t="s">
        <v>402</v>
      </c>
      <c r="H2378" s="279" t="s">
        <v>425</v>
      </c>
      <c r="I2378" s="279" t="s">
        <v>61</v>
      </c>
      <c r="J2378" s="279" t="s">
        <v>8112</v>
      </c>
      <c r="K2378" s="280">
        <v>2018</v>
      </c>
      <c r="L2378" s="279" t="s">
        <v>402</v>
      </c>
      <c r="M2378" s="279" t="s">
        <v>394</v>
      </c>
      <c r="N2378" s="279" t="s">
        <v>394</v>
      </c>
      <c r="O2378" s="279" t="s">
        <v>394</v>
      </c>
      <c r="P2378" s="315">
        <v>0</v>
      </c>
      <c r="Q2378" s="278"/>
      <c r="R2378" s="303"/>
      <c r="S2378" s="279" t="s">
        <v>394</v>
      </c>
      <c r="T2378" s="279" t="s">
        <v>394</v>
      </c>
      <c r="U2378" s="303"/>
      <c r="V2378" s="303"/>
      <c r="W2378" s="303"/>
      <c r="X2378" s="303"/>
      <c r="Z2378" s="303"/>
      <c r="AA2378" s="303"/>
      <c r="AC2378" s="279" t="s">
        <v>394</v>
      </c>
      <c r="AF2378" s="276">
        <f>IFERROR(VLOOKUP(A2378,'[1]قوائم الترجمة'!AC$2:AD$2397,1,0),"م")</f>
        <v>121304</v>
      </c>
      <c r="AG2378" s="232"/>
      <c r="AH2378" s="233"/>
      <c r="AI2378" s="233"/>
      <c r="AJ2378" s="233"/>
      <c r="AL2378" s="267"/>
      <c r="AM2378" s="235"/>
      <c r="AO2378" s="236"/>
      <c r="AU2378" s="234"/>
    </row>
    <row r="2379" spans="1:47" ht="21" x14ac:dyDescent="0.4">
      <c r="A2379" s="278">
        <v>121305</v>
      </c>
      <c r="B2379" s="279" t="s">
        <v>6000</v>
      </c>
      <c r="C2379" s="279" t="s">
        <v>166</v>
      </c>
      <c r="D2379" s="279" t="s">
        <v>239</v>
      </c>
      <c r="E2379" s="279" t="s">
        <v>394</v>
      </c>
      <c r="F2379"/>
      <c r="H2379" s="279" t="s">
        <v>394</v>
      </c>
      <c r="I2379" s="279" t="s">
        <v>540</v>
      </c>
      <c r="J2379" s="279" t="s">
        <v>394</v>
      </c>
      <c r="K2379" s="279" t="s">
        <v>394</v>
      </c>
      <c r="L2379" s="279" t="s">
        <v>394</v>
      </c>
      <c r="M2379" s="279" t="s">
        <v>394</v>
      </c>
      <c r="N2379" s="279" t="s">
        <v>394</v>
      </c>
      <c r="O2379" s="279" t="s">
        <v>394</v>
      </c>
      <c r="P2379" s="315">
        <v>0</v>
      </c>
      <c r="Q2379" s="279" t="s">
        <v>394</v>
      </c>
      <c r="R2379" s="279" t="s">
        <v>394</v>
      </c>
      <c r="S2379" s="279" t="s">
        <v>394</v>
      </c>
      <c r="T2379" s="279" t="s">
        <v>394</v>
      </c>
      <c r="U2379" s="279" t="s">
        <v>394</v>
      </c>
      <c r="V2379" s="279" t="s">
        <v>394</v>
      </c>
      <c r="W2379" s="279" t="s">
        <v>394</v>
      </c>
      <c r="X2379" s="279" t="s">
        <v>394</v>
      </c>
      <c r="Y2379" s="281"/>
      <c r="Z2379" s="279" t="s">
        <v>394</v>
      </c>
      <c r="AA2379" s="279" t="s">
        <v>394</v>
      </c>
      <c r="AB2379" s="281"/>
      <c r="AC2379" s="279" t="s">
        <v>855</v>
      </c>
      <c r="AF2379" s="276" t="str">
        <f>IFERROR(VLOOKUP(A2379,'[1]قوائم الترجمة'!AC$2:AD$2397,1,0),"م")</f>
        <v>م</v>
      </c>
      <c r="AG2379" s="232"/>
      <c r="AH2379" s="233"/>
      <c r="AI2379" s="233"/>
      <c r="AJ2379" s="233"/>
      <c r="AL2379" s="267"/>
      <c r="AM2379" s="235"/>
      <c r="AU2379" s="234"/>
    </row>
    <row r="2380" spans="1:47" ht="21" x14ac:dyDescent="0.4">
      <c r="A2380" s="278">
        <v>121306</v>
      </c>
      <c r="B2380" s="279" t="s">
        <v>4203</v>
      </c>
      <c r="C2380" s="279" t="s">
        <v>207</v>
      </c>
      <c r="D2380" s="279" t="s">
        <v>304</v>
      </c>
      <c r="E2380" s="279" t="s">
        <v>394</v>
      </c>
      <c r="F2380"/>
      <c r="H2380" s="279" t="s">
        <v>394</v>
      </c>
      <c r="I2380" s="279" t="s">
        <v>540</v>
      </c>
      <c r="J2380" s="279" t="s">
        <v>394</v>
      </c>
      <c r="K2380" s="279" t="s">
        <v>394</v>
      </c>
      <c r="L2380" s="279" t="s">
        <v>394</v>
      </c>
      <c r="M2380" s="279" t="s">
        <v>394</v>
      </c>
      <c r="N2380" s="279" t="s">
        <v>394</v>
      </c>
      <c r="O2380" s="279" t="s">
        <v>394</v>
      </c>
      <c r="P2380" s="315">
        <v>0</v>
      </c>
      <c r="Q2380" s="279" t="s">
        <v>394</v>
      </c>
      <c r="R2380" s="279" t="s">
        <v>394</v>
      </c>
      <c r="S2380" s="279" t="s">
        <v>394</v>
      </c>
      <c r="T2380" s="279" t="s">
        <v>394</v>
      </c>
      <c r="U2380" s="279" t="s">
        <v>394</v>
      </c>
      <c r="V2380" s="279" t="s">
        <v>394</v>
      </c>
      <c r="W2380" s="279" t="s">
        <v>394</v>
      </c>
      <c r="X2380" s="279" t="s">
        <v>394</v>
      </c>
      <c r="Y2380" s="281"/>
      <c r="Z2380" s="279" t="s">
        <v>394</v>
      </c>
      <c r="AA2380" s="279" t="s">
        <v>394</v>
      </c>
      <c r="AB2380" s="281"/>
      <c r="AC2380" s="279" t="s">
        <v>855</v>
      </c>
      <c r="AF2380" s="276" t="str">
        <f>IFERROR(VLOOKUP(A2380,'[1]قوائم الترجمة'!AC$2:AD$2397,1,0),"م")</f>
        <v>م</v>
      </c>
      <c r="AG2380" s="232"/>
      <c r="AH2380" s="233"/>
      <c r="AI2380" s="233"/>
      <c r="AJ2380" s="233"/>
      <c r="AL2380" s="267"/>
      <c r="AM2380" s="235"/>
      <c r="AU2380" s="234"/>
    </row>
    <row r="2381" spans="1:47" ht="21" x14ac:dyDescent="0.4">
      <c r="A2381" s="278">
        <v>121307</v>
      </c>
      <c r="B2381" s="279" t="s">
        <v>4201</v>
      </c>
      <c r="C2381" s="279" t="s">
        <v>4202</v>
      </c>
      <c r="D2381" s="279" t="s">
        <v>360</v>
      </c>
      <c r="E2381" s="279" t="s">
        <v>394</v>
      </c>
      <c r="F2381"/>
      <c r="H2381" s="279" t="s">
        <v>394</v>
      </c>
      <c r="I2381" s="279" t="s">
        <v>539</v>
      </c>
      <c r="J2381" s="279" t="s">
        <v>394</v>
      </c>
      <c r="K2381" s="279" t="s">
        <v>394</v>
      </c>
      <c r="L2381" s="279" t="s">
        <v>394</v>
      </c>
      <c r="M2381" s="279" t="s">
        <v>394</v>
      </c>
      <c r="N2381" s="279" t="s">
        <v>394</v>
      </c>
      <c r="O2381" s="279" t="s">
        <v>394</v>
      </c>
      <c r="P2381" s="315">
        <v>0</v>
      </c>
      <c r="Q2381" s="279" t="s">
        <v>394</v>
      </c>
      <c r="R2381" s="279" t="s">
        <v>394</v>
      </c>
      <c r="S2381" s="279" t="s">
        <v>394</v>
      </c>
      <c r="T2381" s="279" t="s">
        <v>394</v>
      </c>
      <c r="U2381" s="279" t="s">
        <v>394</v>
      </c>
      <c r="V2381" s="279" t="s">
        <v>394</v>
      </c>
      <c r="W2381" s="279" t="s">
        <v>394</v>
      </c>
      <c r="X2381" s="279" t="s">
        <v>394</v>
      </c>
      <c r="Y2381" s="281"/>
      <c r="Z2381" s="279" t="s">
        <v>394</v>
      </c>
      <c r="AA2381" s="279" t="s">
        <v>394</v>
      </c>
      <c r="AB2381" s="281"/>
      <c r="AC2381" s="279" t="s">
        <v>855</v>
      </c>
      <c r="AF2381" s="276" t="str">
        <f>IFERROR(VLOOKUP(A2381,'[1]قوائم الترجمة'!AC$2:AD$2397,1,0),"م")</f>
        <v>م</v>
      </c>
      <c r="AG2381" s="232"/>
      <c r="AH2381" s="233"/>
      <c r="AI2381" s="233"/>
      <c r="AJ2381" s="233"/>
      <c r="AL2381" s="267"/>
      <c r="AM2381" s="235"/>
      <c r="AU2381" s="234"/>
    </row>
    <row r="2382" spans="1:47" ht="21" x14ac:dyDescent="0.4">
      <c r="A2382" s="275">
        <v>121308</v>
      </c>
      <c r="B2382" s="276" t="s">
        <v>4199</v>
      </c>
      <c r="C2382" s="276" t="s">
        <v>68</v>
      </c>
      <c r="D2382" s="276" t="s">
        <v>4200</v>
      </c>
      <c r="E2382" s="276" t="s">
        <v>5660</v>
      </c>
      <c r="F2382" s="317" t="s">
        <v>8566</v>
      </c>
      <c r="G2382" s="317" t="s">
        <v>8567</v>
      </c>
      <c r="H2382" s="276" t="s">
        <v>8389</v>
      </c>
      <c r="I2382" s="276" t="s">
        <v>61</v>
      </c>
      <c r="J2382" s="276" t="s">
        <v>7215</v>
      </c>
      <c r="K2382" s="277">
        <v>0</v>
      </c>
      <c r="L2382" s="276" t="s">
        <v>7215</v>
      </c>
      <c r="M2382" s="303"/>
      <c r="N2382" s="276"/>
      <c r="O2382" s="276" t="s">
        <v>394</v>
      </c>
      <c r="P2382" s="315">
        <v>0</v>
      </c>
      <c r="Q2382" s="303"/>
      <c r="R2382" s="276" t="s">
        <v>394</v>
      </c>
      <c r="S2382" s="276" t="s">
        <v>394</v>
      </c>
      <c r="T2382" s="303"/>
      <c r="U2382" s="303"/>
      <c r="V2382" s="303"/>
      <c r="W2382" s="303"/>
      <c r="X2382" s="303"/>
      <c r="Z2382" s="303"/>
      <c r="AA2382" s="303"/>
      <c r="AC2382" s="276" t="s">
        <v>394</v>
      </c>
      <c r="AF2382" s="276">
        <f>IFERROR(VLOOKUP(A2382,'[1]قوائم الترجمة'!AC$2:AD$2397,1,0),"م")</f>
        <v>121308</v>
      </c>
      <c r="AG2382" s="232"/>
      <c r="AH2382" s="233"/>
      <c r="AI2382" s="233"/>
      <c r="AJ2382" s="233"/>
      <c r="AL2382" s="267"/>
      <c r="AM2382" s="235"/>
      <c r="AU2382" s="234"/>
    </row>
    <row r="2383" spans="1:47" ht="21" x14ac:dyDescent="0.4">
      <c r="A2383" s="278">
        <v>121309</v>
      </c>
      <c r="B2383" s="279" t="s">
        <v>4198</v>
      </c>
      <c r="C2383" s="279" t="s">
        <v>195</v>
      </c>
      <c r="D2383" s="279" t="s">
        <v>938</v>
      </c>
      <c r="E2383" s="279" t="s">
        <v>5660</v>
      </c>
      <c r="F2383" s="315" t="s">
        <v>9387</v>
      </c>
      <c r="G2383" s="315" t="s">
        <v>8155</v>
      </c>
      <c r="H2383" s="279" t="s">
        <v>425</v>
      </c>
      <c r="I2383" s="279" t="s">
        <v>538</v>
      </c>
      <c r="J2383" s="279" t="s">
        <v>7215</v>
      </c>
      <c r="K2383" s="280">
        <v>0</v>
      </c>
      <c r="L2383" s="279" t="s">
        <v>7215</v>
      </c>
      <c r="M2383" s="279" t="s">
        <v>394</v>
      </c>
      <c r="N2383" s="279" t="s">
        <v>9388</v>
      </c>
      <c r="O2383" s="279" t="s">
        <v>8471</v>
      </c>
      <c r="P2383" s="279">
        <v>110000</v>
      </c>
      <c r="Q2383" s="278"/>
      <c r="R2383" s="303"/>
      <c r="S2383" s="279" t="s">
        <v>394</v>
      </c>
      <c r="T2383" s="279"/>
      <c r="U2383" s="303"/>
      <c r="V2383" s="303"/>
      <c r="W2383" s="303"/>
      <c r="X2383" s="303"/>
      <c r="Z2383" s="303"/>
      <c r="AA2383" s="303"/>
      <c r="AC2383" s="279" t="s">
        <v>394</v>
      </c>
      <c r="AF2383" s="276">
        <f>IFERROR(VLOOKUP(A2383,'[1]قوائم الترجمة'!AC$2:AD$2397,1,0),"م")</f>
        <v>121309</v>
      </c>
      <c r="AG2383" s="232"/>
      <c r="AH2383" s="233"/>
      <c r="AI2383" s="233"/>
      <c r="AJ2383" s="233"/>
      <c r="AL2383" s="267"/>
      <c r="AM2383" s="235"/>
      <c r="AO2383" s="236"/>
      <c r="AU2383" s="234"/>
    </row>
    <row r="2384" spans="1:47" ht="21" x14ac:dyDescent="0.4">
      <c r="A2384" s="278">
        <v>121314</v>
      </c>
      <c r="B2384" s="279" t="s">
        <v>4197</v>
      </c>
      <c r="C2384" s="279" t="s">
        <v>169</v>
      </c>
      <c r="D2384" s="279" t="s">
        <v>321</v>
      </c>
      <c r="E2384" s="279" t="s">
        <v>5660</v>
      </c>
      <c r="F2384" s="315" t="s">
        <v>8645</v>
      </c>
      <c r="G2384" s="315" t="s">
        <v>8146</v>
      </c>
      <c r="H2384" s="279" t="s">
        <v>425</v>
      </c>
      <c r="I2384" s="279" t="s">
        <v>540</v>
      </c>
      <c r="J2384" s="279" t="s">
        <v>8112</v>
      </c>
      <c r="K2384" s="280">
        <v>2015</v>
      </c>
      <c r="L2384" s="279" t="s">
        <v>404</v>
      </c>
      <c r="M2384" s="279" t="s">
        <v>394</v>
      </c>
      <c r="N2384" s="279" t="s">
        <v>394</v>
      </c>
      <c r="O2384" s="279" t="s">
        <v>394</v>
      </c>
      <c r="P2384" s="315">
        <v>0</v>
      </c>
      <c r="Q2384" s="278"/>
      <c r="R2384" s="303"/>
      <c r="S2384" s="279" t="s">
        <v>394</v>
      </c>
      <c r="T2384" s="279" t="s">
        <v>394</v>
      </c>
      <c r="U2384" s="303"/>
      <c r="V2384" s="303"/>
      <c r="W2384" s="303"/>
      <c r="X2384" s="303"/>
      <c r="Z2384" s="303"/>
      <c r="AA2384" s="303"/>
      <c r="AC2384" s="279" t="s">
        <v>855</v>
      </c>
      <c r="AF2384" s="276">
        <f>IFERROR(VLOOKUP(A2384,'[1]قوائم الترجمة'!AC$2:AD$2397,1,0),"م")</f>
        <v>121314</v>
      </c>
      <c r="AG2384" s="232"/>
      <c r="AH2384" s="233"/>
      <c r="AI2384" s="233"/>
      <c r="AJ2384" s="233"/>
      <c r="AL2384" s="267"/>
      <c r="AM2384" s="235"/>
      <c r="AO2384" s="236"/>
      <c r="AU2384" s="234"/>
    </row>
    <row r="2385" spans="1:47" ht="21" x14ac:dyDescent="0.4">
      <c r="A2385" s="278">
        <v>121315</v>
      </c>
      <c r="B2385" s="279" t="s">
        <v>4196</v>
      </c>
      <c r="C2385" s="279" t="s">
        <v>78</v>
      </c>
      <c r="D2385" s="279" t="s">
        <v>119</v>
      </c>
      <c r="E2385" s="279" t="s">
        <v>394</v>
      </c>
      <c r="F2385"/>
      <c r="H2385" s="279" t="s">
        <v>394</v>
      </c>
      <c r="I2385" s="279" t="s">
        <v>538</v>
      </c>
      <c r="J2385" s="279" t="s">
        <v>394</v>
      </c>
      <c r="K2385" s="279" t="s">
        <v>394</v>
      </c>
      <c r="L2385" s="279" t="s">
        <v>394</v>
      </c>
      <c r="M2385" s="279" t="s">
        <v>394</v>
      </c>
      <c r="N2385" s="279" t="s">
        <v>394</v>
      </c>
      <c r="O2385" s="279" t="s">
        <v>394</v>
      </c>
      <c r="P2385" s="315">
        <v>0</v>
      </c>
      <c r="Q2385" s="279" t="s">
        <v>394</v>
      </c>
      <c r="R2385" s="279" t="s">
        <v>394</v>
      </c>
      <c r="S2385" s="279" t="s">
        <v>394</v>
      </c>
      <c r="T2385" s="279" t="s">
        <v>394</v>
      </c>
      <c r="U2385" s="279" t="s">
        <v>394</v>
      </c>
      <c r="V2385" s="279" t="s">
        <v>394</v>
      </c>
      <c r="W2385" s="279" t="s">
        <v>394</v>
      </c>
      <c r="X2385" s="279" t="s">
        <v>394</v>
      </c>
      <c r="Y2385" s="281"/>
      <c r="Z2385" s="279" t="s">
        <v>394</v>
      </c>
      <c r="AA2385" s="279" t="s">
        <v>394</v>
      </c>
      <c r="AB2385" s="281"/>
      <c r="AC2385" s="279" t="s">
        <v>394</v>
      </c>
      <c r="AF2385" s="276" t="str">
        <f>IFERROR(VLOOKUP(A2385,'[1]قوائم الترجمة'!AC$2:AD$2397,1,0),"م")</f>
        <v>م</v>
      </c>
      <c r="AG2385" s="245"/>
      <c r="AH2385" s="246"/>
      <c r="AI2385" s="246"/>
      <c r="AJ2385" s="246"/>
      <c r="AL2385" s="267"/>
      <c r="AM2385" s="235"/>
      <c r="AO2385" s="248"/>
      <c r="AU2385" s="234"/>
    </row>
    <row r="2386" spans="1:47" ht="21" x14ac:dyDescent="0.4">
      <c r="A2386" s="278">
        <v>121319</v>
      </c>
      <c r="B2386" s="279" t="s">
        <v>4195</v>
      </c>
      <c r="C2386" s="279" t="s">
        <v>489</v>
      </c>
      <c r="D2386" s="279" t="s">
        <v>252</v>
      </c>
      <c r="E2386" s="279" t="s">
        <v>424</v>
      </c>
      <c r="F2386" s="315" t="s">
        <v>8378</v>
      </c>
      <c r="G2386" s="315" t="s">
        <v>8379</v>
      </c>
      <c r="H2386" s="279" t="s">
        <v>7215</v>
      </c>
      <c r="I2386" s="279" t="s">
        <v>67</v>
      </c>
      <c r="J2386" s="279" t="s">
        <v>7215</v>
      </c>
      <c r="K2386" s="280">
        <v>0</v>
      </c>
      <c r="L2386" s="279" t="s">
        <v>7215</v>
      </c>
      <c r="M2386" s="279" t="s">
        <v>394</v>
      </c>
      <c r="N2386" s="279" t="s">
        <v>394</v>
      </c>
      <c r="O2386" s="279" t="s">
        <v>394</v>
      </c>
      <c r="P2386" s="315">
        <v>0</v>
      </c>
      <c r="Q2386" s="278"/>
      <c r="R2386" s="303"/>
      <c r="S2386" s="279" t="s">
        <v>394</v>
      </c>
      <c r="T2386" s="279" t="s">
        <v>394</v>
      </c>
      <c r="U2386" s="303"/>
      <c r="V2386" s="303"/>
      <c r="W2386" s="303"/>
      <c r="X2386" s="303"/>
      <c r="Z2386" s="303"/>
      <c r="AA2386" s="303"/>
      <c r="AC2386" s="279" t="s">
        <v>394</v>
      </c>
      <c r="AF2386" s="276">
        <f>IFERROR(VLOOKUP(A2386,'[1]قوائم الترجمة'!AC$2:AD$2397,1,0),"م")</f>
        <v>121319</v>
      </c>
      <c r="AG2386" s="232"/>
      <c r="AH2386" s="233"/>
      <c r="AI2386" s="233"/>
      <c r="AJ2386" s="233"/>
      <c r="AL2386" s="267"/>
      <c r="AM2386" s="235"/>
      <c r="AU2386" s="234"/>
    </row>
    <row r="2387" spans="1:47" ht="21" x14ac:dyDescent="0.4">
      <c r="A2387" s="278">
        <v>121320</v>
      </c>
      <c r="B2387" s="279" t="s">
        <v>4194</v>
      </c>
      <c r="C2387" s="279" t="s">
        <v>68</v>
      </c>
      <c r="D2387" s="279" t="s">
        <v>264</v>
      </c>
      <c r="E2387" s="279" t="s">
        <v>423</v>
      </c>
      <c r="F2387" s="315" t="s">
        <v>9389</v>
      </c>
      <c r="G2387" s="315" t="s">
        <v>402</v>
      </c>
      <c r="H2387" s="279" t="s">
        <v>425</v>
      </c>
      <c r="I2387" s="279" t="s">
        <v>61</v>
      </c>
      <c r="J2387" s="279" t="s">
        <v>426</v>
      </c>
      <c r="K2387" s="280">
        <v>2017</v>
      </c>
      <c r="L2387" s="279" t="s">
        <v>402</v>
      </c>
      <c r="M2387" s="279" t="s">
        <v>394</v>
      </c>
      <c r="N2387" s="279" t="s">
        <v>394</v>
      </c>
      <c r="O2387" s="279" t="s">
        <v>394</v>
      </c>
      <c r="P2387" s="315">
        <v>0</v>
      </c>
      <c r="Q2387" s="278"/>
      <c r="R2387" s="303"/>
      <c r="S2387" s="279" t="s">
        <v>394</v>
      </c>
      <c r="T2387" s="279" t="s">
        <v>394</v>
      </c>
      <c r="U2387" s="303"/>
      <c r="V2387" s="303"/>
      <c r="W2387" s="303"/>
      <c r="X2387" s="303"/>
      <c r="Z2387" s="303"/>
      <c r="AA2387" s="303"/>
      <c r="AC2387" s="279" t="s">
        <v>394</v>
      </c>
      <c r="AF2387" s="276">
        <f>IFERROR(VLOOKUP(A2387,'[1]قوائم الترجمة'!AC$2:AD$2397,1,0),"م")</f>
        <v>121320</v>
      </c>
      <c r="AG2387" s="232"/>
      <c r="AH2387" s="233"/>
      <c r="AI2387" s="233"/>
      <c r="AJ2387" s="233"/>
      <c r="AL2387" s="267"/>
      <c r="AM2387" s="235"/>
      <c r="AU2387" s="234"/>
    </row>
    <row r="2388" spans="1:47" ht="21" x14ac:dyDescent="0.4">
      <c r="A2388" s="275">
        <v>121321</v>
      </c>
      <c r="B2388" s="276" t="s">
        <v>4193</v>
      </c>
      <c r="C2388" s="276" t="s">
        <v>71</v>
      </c>
      <c r="D2388" s="276" t="s">
        <v>462</v>
      </c>
      <c r="E2388" s="276" t="s">
        <v>423</v>
      </c>
      <c r="F2388" s="317" t="s">
        <v>8568</v>
      </c>
      <c r="G2388" s="317" t="s">
        <v>402</v>
      </c>
      <c r="H2388" s="276" t="s">
        <v>425</v>
      </c>
      <c r="I2388" s="276" t="s">
        <v>8485</v>
      </c>
      <c r="J2388" s="276" t="s">
        <v>7215</v>
      </c>
      <c r="K2388" s="277">
        <v>0</v>
      </c>
      <c r="L2388" s="276" t="s">
        <v>7215</v>
      </c>
      <c r="M2388" s="303"/>
      <c r="N2388" s="276" t="s">
        <v>394</v>
      </c>
      <c r="O2388" s="276" t="s">
        <v>394</v>
      </c>
      <c r="P2388" s="315">
        <v>0</v>
      </c>
      <c r="Q2388" s="303"/>
      <c r="R2388" s="276" t="s">
        <v>394</v>
      </c>
      <c r="S2388" s="276" t="s">
        <v>394</v>
      </c>
      <c r="T2388" s="303"/>
      <c r="U2388" s="303"/>
      <c r="V2388" s="303"/>
      <c r="W2388" s="303"/>
      <c r="X2388" s="303"/>
      <c r="Z2388" s="303"/>
      <c r="AA2388" s="303"/>
      <c r="AC2388" s="276" t="s">
        <v>394</v>
      </c>
      <c r="AF2388" s="276">
        <f>IFERROR(VLOOKUP(A2388,'[1]قوائم الترجمة'!AC$2:AD$2397,1,0),"م")</f>
        <v>121321</v>
      </c>
      <c r="AG2388" s="232"/>
      <c r="AH2388" s="233"/>
      <c r="AI2388" s="233"/>
      <c r="AJ2388" s="233"/>
      <c r="AL2388" s="267"/>
      <c r="AM2388" s="235"/>
      <c r="AO2388" s="236"/>
      <c r="AU2388" s="234"/>
    </row>
    <row r="2389" spans="1:47" ht="21" x14ac:dyDescent="0.4">
      <c r="A2389" s="278">
        <v>121322</v>
      </c>
      <c r="B2389" s="279" t="s">
        <v>4191</v>
      </c>
      <c r="C2389" s="279" t="s">
        <v>100</v>
      </c>
      <c r="D2389" s="279" t="s">
        <v>4192</v>
      </c>
      <c r="E2389" s="279" t="s">
        <v>424</v>
      </c>
      <c r="F2389" s="315" t="s">
        <v>9390</v>
      </c>
      <c r="G2389" s="315" t="s">
        <v>402</v>
      </c>
      <c r="H2389" s="279" t="s">
        <v>425</v>
      </c>
      <c r="I2389" s="279" t="s">
        <v>61</v>
      </c>
      <c r="J2389" s="279" t="s">
        <v>426</v>
      </c>
      <c r="K2389" s="280">
        <v>2013</v>
      </c>
      <c r="L2389" s="279" t="s">
        <v>404</v>
      </c>
      <c r="M2389" s="279" t="s">
        <v>394</v>
      </c>
      <c r="N2389" s="279"/>
      <c r="O2389" s="279" t="s">
        <v>394</v>
      </c>
      <c r="P2389" s="315">
        <v>0</v>
      </c>
      <c r="Q2389" s="278"/>
      <c r="R2389" s="303"/>
      <c r="S2389" s="279" t="s">
        <v>394</v>
      </c>
      <c r="T2389" s="279" t="s">
        <v>394</v>
      </c>
      <c r="U2389" s="303"/>
      <c r="V2389" s="303"/>
      <c r="W2389" s="303"/>
      <c r="X2389" s="303"/>
      <c r="Z2389" s="303"/>
      <c r="AA2389" s="303"/>
      <c r="AC2389" s="279" t="s">
        <v>855</v>
      </c>
      <c r="AF2389" s="276">
        <f>IFERROR(VLOOKUP(A2389,'[1]قوائم الترجمة'!AC$2:AD$2397,1,0),"م")</f>
        <v>121322</v>
      </c>
      <c r="AG2389" s="232"/>
      <c r="AH2389" s="233"/>
      <c r="AI2389" s="233"/>
      <c r="AJ2389" s="233"/>
      <c r="AL2389" s="267"/>
      <c r="AM2389" s="235"/>
      <c r="AO2389" s="236"/>
      <c r="AU2389" s="234"/>
    </row>
    <row r="2390" spans="1:47" ht="21" x14ac:dyDescent="0.4">
      <c r="A2390" s="278">
        <v>121323</v>
      </c>
      <c r="B2390" s="279" t="s">
        <v>4190</v>
      </c>
      <c r="C2390" s="279" t="s">
        <v>500</v>
      </c>
      <c r="D2390" s="279" t="s">
        <v>335</v>
      </c>
      <c r="E2390" s="279" t="s">
        <v>5660</v>
      </c>
      <c r="F2390" s="315" t="s">
        <v>8448</v>
      </c>
      <c r="G2390" s="315" t="s">
        <v>402</v>
      </c>
      <c r="H2390" s="279" t="s">
        <v>425</v>
      </c>
      <c r="I2390" s="279" t="s">
        <v>61</v>
      </c>
      <c r="J2390" s="279" t="s">
        <v>8112</v>
      </c>
      <c r="K2390" s="280">
        <v>2010</v>
      </c>
      <c r="L2390" s="279" t="s">
        <v>402</v>
      </c>
      <c r="M2390" s="279" t="s">
        <v>394</v>
      </c>
      <c r="N2390" s="279" t="s">
        <v>9391</v>
      </c>
      <c r="O2390" s="279" t="s">
        <v>8688</v>
      </c>
      <c r="P2390" s="279">
        <v>25000</v>
      </c>
      <c r="Q2390" s="278"/>
      <c r="R2390" s="303"/>
      <c r="S2390" s="279" t="s">
        <v>394</v>
      </c>
      <c r="T2390" s="279"/>
      <c r="U2390" s="303"/>
      <c r="V2390" s="303"/>
      <c r="W2390" s="303"/>
      <c r="X2390" s="303"/>
      <c r="Z2390" s="303"/>
      <c r="AA2390" s="303"/>
      <c r="AC2390" s="279" t="s">
        <v>394</v>
      </c>
      <c r="AF2390" s="276">
        <f>IFERROR(VLOOKUP(A2390,'[1]قوائم الترجمة'!AC$2:AD$2397,1,0),"م")</f>
        <v>121323</v>
      </c>
      <c r="AG2390" s="245"/>
      <c r="AH2390" s="246"/>
      <c r="AI2390" s="246"/>
      <c r="AJ2390" s="246"/>
      <c r="AL2390" s="267"/>
      <c r="AM2390" s="235"/>
      <c r="AO2390" s="247"/>
      <c r="AU2390" s="234"/>
    </row>
    <row r="2391" spans="1:47" ht="21" x14ac:dyDescent="0.4">
      <c r="A2391" s="278">
        <v>121325</v>
      </c>
      <c r="B2391" s="279" t="s">
        <v>1539</v>
      </c>
      <c r="C2391" s="279" t="s">
        <v>202</v>
      </c>
      <c r="D2391" s="279" t="s">
        <v>1540</v>
      </c>
      <c r="E2391" s="279" t="s">
        <v>394</v>
      </c>
      <c r="F2391"/>
      <c r="H2391" s="279" t="s">
        <v>394</v>
      </c>
      <c r="I2391" s="279" t="s">
        <v>540</v>
      </c>
      <c r="J2391" s="279" t="s">
        <v>394</v>
      </c>
      <c r="K2391" s="279" t="s">
        <v>394</v>
      </c>
      <c r="L2391" s="279" t="s">
        <v>394</v>
      </c>
      <c r="M2391" s="279" t="s">
        <v>394</v>
      </c>
      <c r="N2391" s="279" t="s">
        <v>394</v>
      </c>
      <c r="O2391" s="279" t="s">
        <v>394</v>
      </c>
      <c r="P2391" s="315">
        <v>0</v>
      </c>
      <c r="Q2391" s="279" t="s">
        <v>394</v>
      </c>
      <c r="R2391" s="279" t="s">
        <v>394</v>
      </c>
      <c r="S2391" s="279" t="s">
        <v>394</v>
      </c>
      <c r="T2391" s="279" t="s">
        <v>394</v>
      </c>
      <c r="U2391" s="279" t="s">
        <v>394</v>
      </c>
      <c r="V2391" s="279" t="s">
        <v>394</v>
      </c>
      <c r="W2391" s="279" t="s">
        <v>394</v>
      </c>
      <c r="X2391" s="279" t="s">
        <v>394</v>
      </c>
      <c r="Y2391" s="281"/>
      <c r="Z2391" s="279" t="s">
        <v>394</v>
      </c>
      <c r="AA2391" s="279" t="s">
        <v>394</v>
      </c>
      <c r="AB2391" s="281"/>
      <c r="AC2391" s="279" t="s">
        <v>855</v>
      </c>
      <c r="AF2391" s="276" t="str">
        <f>IFERROR(VLOOKUP(A2391,'[1]قوائم الترجمة'!AC$2:AD$2397,1,0),"م")</f>
        <v>م</v>
      </c>
      <c r="AG2391" s="232"/>
      <c r="AH2391" s="233"/>
      <c r="AI2391" s="233"/>
      <c r="AJ2391" s="233"/>
      <c r="AL2391" s="267"/>
      <c r="AM2391" s="235"/>
      <c r="AU2391" s="234"/>
    </row>
    <row r="2392" spans="1:47" ht="21" x14ac:dyDescent="0.4">
      <c r="A2392" s="275">
        <v>121327</v>
      </c>
      <c r="B2392" s="276" t="s">
        <v>4189</v>
      </c>
      <c r="C2392" s="276" t="s">
        <v>464</v>
      </c>
      <c r="D2392" s="276" t="s">
        <v>258</v>
      </c>
      <c r="E2392" s="276" t="s">
        <v>424</v>
      </c>
      <c r="F2392" s="317" t="s">
        <v>8378</v>
      </c>
      <c r="G2392" s="317" t="s">
        <v>8379</v>
      </c>
      <c r="H2392" s="276" t="s">
        <v>425</v>
      </c>
      <c r="I2392" s="276" t="s">
        <v>541</v>
      </c>
      <c r="J2392" s="276" t="s">
        <v>426</v>
      </c>
      <c r="K2392" s="277">
        <v>2012</v>
      </c>
      <c r="L2392" s="276" t="s">
        <v>402</v>
      </c>
      <c r="M2392" s="303"/>
      <c r="N2392" s="276" t="s">
        <v>394</v>
      </c>
      <c r="O2392" s="276" t="s">
        <v>394</v>
      </c>
      <c r="P2392" s="315">
        <v>0</v>
      </c>
      <c r="Q2392" s="303"/>
      <c r="R2392" s="276" t="s">
        <v>394</v>
      </c>
      <c r="S2392" s="276" t="s">
        <v>394</v>
      </c>
      <c r="T2392" s="303"/>
      <c r="U2392" s="303"/>
      <c r="V2392" s="303"/>
      <c r="W2392" s="303"/>
      <c r="X2392" s="303"/>
      <c r="Z2392" s="303"/>
      <c r="AA2392" s="303"/>
      <c r="AC2392" s="276" t="s">
        <v>394</v>
      </c>
      <c r="AF2392" s="276">
        <f>IFERROR(VLOOKUP(A2392,'[1]قوائم الترجمة'!AC$2:AD$2397,1,0),"م")</f>
        <v>121327</v>
      </c>
      <c r="AG2392" s="232"/>
      <c r="AH2392" s="233"/>
      <c r="AI2392" s="233"/>
      <c r="AJ2392" s="233"/>
      <c r="AL2392" s="267"/>
      <c r="AM2392" s="235"/>
      <c r="AO2392" s="236"/>
      <c r="AU2392" s="234"/>
    </row>
    <row r="2393" spans="1:47" ht="21" x14ac:dyDescent="0.4">
      <c r="A2393" s="278">
        <v>121329</v>
      </c>
      <c r="B2393" s="279" t="s">
        <v>4188</v>
      </c>
      <c r="C2393" s="279" t="s">
        <v>169</v>
      </c>
      <c r="D2393" s="279" t="s">
        <v>254</v>
      </c>
      <c r="E2393" s="279" t="s">
        <v>394</v>
      </c>
      <c r="F2393"/>
      <c r="H2393" s="279" t="s">
        <v>394</v>
      </c>
      <c r="I2393" s="279" t="s">
        <v>540</v>
      </c>
      <c r="J2393" s="279" t="s">
        <v>394</v>
      </c>
      <c r="K2393" s="279" t="s">
        <v>394</v>
      </c>
      <c r="L2393" s="279" t="s">
        <v>394</v>
      </c>
      <c r="M2393" s="279" t="s">
        <v>394</v>
      </c>
      <c r="N2393" s="279" t="s">
        <v>394</v>
      </c>
      <c r="O2393" s="279" t="s">
        <v>394</v>
      </c>
      <c r="P2393" s="315">
        <v>0</v>
      </c>
      <c r="Q2393" s="279" t="s">
        <v>394</v>
      </c>
      <c r="R2393" s="279" t="s">
        <v>394</v>
      </c>
      <c r="S2393" s="279" t="s">
        <v>394</v>
      </c>
      <c r="T2393" s="279" t="s">
        <v>394</v>
      </c>
      <c r="U2393" s="279" t="s">
        <v>394</v>
      </c>
      <c r="V2393" s="279" t="s">
        <v>394</v>
      </c>
      <c r="W2393" s="279" t="s">
        <v>394</v>
      </c>
      <c r="X2393" s="279" t="s">
        <v>394</v>
      </c>
      <c r="Y2393" s="281"/>
      <c r="Z2393" s="279" t="s">
        <v>394</v>
      </c>
      <c r="AA2393" s="279" t="s">
        <v>394</v>
      </c>
      <c r="AB2393" s="281"/>
      <c r="AC2393" s="279" t="s">
        <v>855</v>
      </c>
      <c r="AF2393" s="276" t="str">
        <f>IFERROR(VLOOKUP(A2393,'[1]قوائم الترجمة'!AC$2:AD$2397,1,0),"م")</f>
        <v>م</v>
      </c>
      <c r="AG2393" s="232"/>
      <c r="AH2393" s="233"/>
      <c r="AI2393" s="233"/>
      <c r="AJ2393" s="233"/>
      <c r="AL2393" s="267"/>
      <c r="AM2393" s="235"/>
      <c r="AO2393" s="236"/>
      <c r="AU2393" s="234"/>
    </row>
    <row r="2394" spans="1:47" ht="21" x14ac:dyDescent="0.4">
      <c r="A2394" s="278">
        <v>121331</v>
      </c>
      <c r="B2394" s="279" t="s">
        <v>4187</v>
      </c>
      <c r="C2394" s="279" t="s">
        <v>3019</v>
      </c>
      <c r="D2394" s="279" t="s">
        <v>635</v>
      </c>
      <c r="E2394" s="279" t="s">
        <v>424</v>
      </c>
      <c r="F2394" s="315" t="s">
        <v>9392</v>
      </c>
      <c r="G2394" s="315" t="s">
        <v>402</v>
      </c>
      <c r="H2394" s="279" t="s">
        <v>425</v>
      </c>
      <c r="I2394" s="279" t="s">
        <v>67</v>
      </c>
      <c r="J2394" s="279" t="s">
        <v>426</v>
      </c>
      <c r="K2394" s="280">
        <v>2017</v>
      </c>
      <c r="L2394" s="279" t="s">
        <v>402</v>
      </c>
      <c r="M2394" s="279" t="s">
        <v>394</v>
      </c>
      <c r="N2394" s="279" t="s">
        <v>394</v>
      </c>
      <c r="O2394" s="279" t="s">
        <v>394</v>
      </c>
      <c r="P2394" s="315">
        <v>0</v>
      </c>
      <c r="Q2394" s="278"/>
      <c r="R2394" s="303"/>
      <c r="S2394" s="279" t="s">
        <v>394</v>
      </c>
      <c r="T2394" s="279" t="s">
        <v>394</v>
      </c>
      <c r="U2394" s="303"/>
      <c r="V2394" s="303"/>
      <c r="W2394" s="303"/>
      <c r="X2394" s="303"/>
      <c r="Z2394" s="303"/>
      <c r="AA2394" s="303"/>
      <c r="AC2394" s="279" t="s">
        <v>394</v>
      </c>
      <c r="AF2394" s="276">
        <f>IFERROR(VLOOKUP(A2394,'[1]قوائم الترجمة'!AC$2:AD$2397,1,0),"م")</f>
        <v>121331</v>
      </c>
      <c r="AG2394" s="232"/>
      <c r="AH2394" s="233"/>
      <c r="AI2394" s="233"/>
      <c r="AJ2394" s="233"/>
      <c r="AL2394" s="267"/>
      <c r="AM2394" s="235"/>
      <c r="AU2394" s="234"/>
    </row>
    <row r="2395" spans="1:47" ht="21" x14ac:dyDescent="0.4">
      <c r="A2395" s="275">
        <v>121333</v>
      </c>
      <c r="B2395" s="276" t="s">
        <v>4186</v>
      </c>
      <c r="C2395" s="276" t="s">
        <v>65</v>
      </c>
      <c r="D2395" s="276" t="s">
        <v>286</v>
      </c>
      <c r="E2395" s="276" t="s">
        <v>5660</v>
      </c>
      <c r="F2395" s="317" t="s">
        <v>8569</v>
      </c>
      <c r="G2395" s="317" t="s">
        <v>8180</v>
      </c>
      <c r="H2395" s="276" t="s">
        <v>425</v>
      </c>
      <c r="I2395" s="276" t="s">
        <v>538</v>
      </c>
      <c r="J2395" s="276" t="s">
        <v>8112</v>
      </c>
      <c r="K2395" s="277">
        <v>2017</v>
      </c>
      <c r="L2395" s="276" t="s">
        <v>402</v>
      </c>
      <c r="M2395" s="303"/>
      <c r="N2395" s="276" t="s">
        <v>394</v>
      </c>
      <c r="O2395" s="276" t="s">
        <v>394</v>
      </c>
      <c r="P2395" s="315">
        <v>0</v>
      </c>
      <c r="Q2395" s="303"/>
      <c r="R2395" s="276" t="s">
        <v>394</v>
      </c>
      <c r="S2395" s="276" t="s">
        <v>394</v>
      </c>
      <c r="T2395" s="303"/>
      <c r="U2395" s="303"/>
      <c r="V2395" s="303"/>
      <c r="W2395" s="303"/>
      <c r="X2395" s="303"/>
      <c r="Z2395" s="303"/>
      <c r="AA2395" s="303"/>
      <c r="AC2395" s="276" t="s">
        <v>394</v>
      </c>
      <c r="AF2395" s="276">
        <f>IFERROR(VLOOKUP(A2395,'[1]قوائم الترجمة'!AC$2:AD$2397,1,0),"م")</f>
        <v>121333</v>
      </c>
      <c r="AG2395" s="232"/>
      <c r="AH2395" s="233"/>
      <c r="AI2395" s="233"/>
      <c r="AJ2395" s="233"/>
      <c r="AL2395" s="267"/>
      <c r="AM2395" s="235"/>
      <c r="AU2395" s="234"/>
    </row>
    <row r="2396" spans="1:47" ht="21" x14ac:dyDescent="0.4">
      <c r="A2396" s="278">
        <v>121334</v>
      </c>
      <c r="B2396" s="279" t="s">
        <v>4185</v>
      </c>
      <c r="C2396" s="279" t="s">
        <v>187</v>
      </c>
      <c r="D2396" s="279" t="s">
        <v>1151</v>
      </c>
      <c r="E2396" s="279" t="s">
        <v>424</v>
      </c>
      <c r="F2396" s="315" t="s">
        <v>8760</v>
      </c>
      <c r="G2396" s="315" t="s">
        <v>8148</v>
      </c>
      <c r="H2396" s="279" t="s">
        <v>425</v>
      </c>
      <c r="I2396" s="279" t="s">
        <v>61</v>
      </c>
      <c r="J2396" s="279" t="s">
        <v>403</v>
      </c>
      <c r="K2396" s="280">
        <v>2017</v>
      </c>
      <c r="L2396" s="279" t="s">
        <v>402</v>
      </c>
      <c r="M2396" s="279" t="s">
        <v>394</v>
      </c>
      <c r="N2396" s="279"/>
      <c r="O2396" s="279" t="s">
        <v>394</v>
      </c>
      <c r="P2396" s="315">
        <v>0</v>
      </c>
      <c r="Q2396" s="278"/>
      <c r="R2396" s="303"/>
      <c r="S2396" s="279" t="s">
        <v>394</v>
      </c>
      <c r="T2396" s="279" t="s">
        <v>394</v>
      </c>
      <c r="U2396" s="303"/>
      <c r="V2396" s="303"/>
      <c r="W2396" s="303"/>
      <c r="X2396" s="303"/>
      <c r="Z2396" s="303"/>
      <c r="AA2396" s="303"/>
      <c r="AC2396" s="279" t="s">
        <v>394</v>
      </c>
      <c r="AF2396" s="276">
        <f>IFERROR(VLOOKUP(A2396,'[1]قوائم الترجمة'!AC$2:AD$2397,1,0),"م")</f>
        <v>121334</v>
      </c>
      <c r="AG2396" s="245"/>
      <c r="AH2396" s="246"/>
      <c r="AI2396" s="246"/>
      <c r="AJ2396" s="246"/>
      <c r="AL2396" s="267"/>
      <c r="AM2396" s="235"/>
      <c r="AO2396" s="248"/>
      <c r="AU2396" s="234"/>
    </row>
    <row r="2397" spans="1:47" ht="21" x14ac:dyDescent="0.4">
      <c r="A2397" s="278">
        <v>121335</v>
      </c>
      <c r="B2397" s="279" t="s">
        <v>4184</v>
      </c>
      <c r="C2397" s="279" t="s">
        <v>1363</v>
      </c>
      <c r="D2397" s="279" t="s">
        <v>264</v>
      </c>
      <c r="E2397" s="279" t="s">
        <v>5660</v>
      </c>
      <c r="F2397" s="315" t="s">
        <v>9393</v>
      </c>
      <c r="G2397" s="315" t="s">
        <v>402</v>
      </c>
      <c r="H2397" s="279" t="s">
        <v>425</v>
      </c>
      <c r="I2397" s="279" t="s">
        <v>61</v>
      </c>
      <c r="J2397" s="279" t="s">
        <v>7215</v>
      </c>
      <c r="K2397" s="280">
        <v>0</v>
      </c>
      <c r="L2397" s="279" t="s">
        <v>7215</v>
      </c>
      <c r="M2397" s="279" t="s">
        <v>394</v>
      </c>
      <c r="N2397" s="279"/>
      <c r="O2397" s="279" t="s">
        <v>394</v>
      </c>
      <c r="P2397" s="315">
        <v>0</v>
      </c>
      <c r="Q2397" s="278"/>
      <c r="R2397" s="303"/>
      <c r="S2397" s="279" t="s">
        <v>394</v>
      </c>
      <c r="T2397" s="279" t="s">
        <v>394</v>
      </c>
      <c r="U2397" s="303"/>
      <c r="V2397" s="303"/>
      <c r="W2397" s="303"/>
      <c r="X2397" s="303"/>
      <c r="Z2397" s="303"/>
      <c r="AA2397" s="303"/>
      <c r="AC2397" s="279" t="s">
        <v>394</v>
      </c>
      <c r="AF2397" s="276">
        <f>IFERROR(VLOOKUP(A2397,'[1]قوائم الترجمة'!AC$2:AD$2397,1,0),"م")</f>
        <v>121335</v>
      </c>
      <c r="AG2397" s="245"/>
      <c r="AH2397" s="246"/>
      <c r="AI2397" s="246"/>
      <c r="AJ2397" s="246"/>
      <c r="AL2397" s="267"/>
      <c r="AM2397" s="235"/>
      <c r="AO2397" s="247"/>
      <c r="AU2397" s="234"/>
    </row>
    <row r="2398" spans="1:47" ht="21" x14ac:dyDescent="0.4">
      <c r="A2398" s="275">
        <v>121336</v>
      </c>
      <c r="B2398" s="276" t="s">
        <v>4183</v>
      </c>
      <c r="C2398" s="276" t="s">
        <v>90</v>
      </c>
      <c r="D2398" s="276" t="s">
        <v>312</v>
      </c>
      <c r="E2398" s="276" t="s">
        <v>424</v>
      </c>
      <c r="F2398" s="317" t="s">
        <v>8570</v>
      </c>
      <c r="G2398" s="317" t="s">
        <v>8118</v>
      </c>
      <c r="H2398" s="276" t="s">
        <v>425</v>
      </c>
      <c r="I2398" s="276" t="s">
        <v>61</v>
      </c>
      <c r="J2398" s="276" t="s">
        <v>426</v>
      </c>
      <c r="K2398" s="277">
        <v>2011</v>
      </c>
      <c r="L2398" s="276" t="s">
        <v>404</v>
      </c>
      <c r="M2398" s="303"/>
      <c r="N2398" s="276"/>
      <c r="O2398" s="276" t="s">
        <v>394</v>
      </c>
      <c r="P2398" s="315">
        <v>0</v>
      </c>
      <c r="Q2398" s="303"/>
      <c r="R2398" s="276" t="s">
        <v>394</v>
      </c>
      <c r="S2398" s="276" t="s">
        <v>394</v>
      </c>
      <c r="T2398" s="303"/>
      <c r="U2398" s="303"/>
      <c r="V2398" s="303"/>
      <c r="W2398" s="303"/>
      <c r="X2398" s="303"/>
      <c r="Z2398" s="303"/>
      <c r="AA2398" s="303"/>
      <c r="AC2398" s="276" t="s">
        <v>394</v>
      </c>
      <c r="AF2398" s="276">
        <f>IFERROR(VLOOKUP(A2398,'[1]قوائم الترجمة'!AC$2:AD$2397,1,0),"م")</f>
        <v>121336</v>
      </c>
      <c r="AG2398" s="232"/>
      <c r="AH2398" s="233"/>
      <c r="AI2398" s="233"/>
      <c r="AJ2398" s="233"/>
      <c r="AL2398" s="267"/>
      <c r="AM2398" s="235"/>
      <c r="AO2398" s="236"/>
      <c r="AU2398" s="234"/>
    </row>
    <row r="2399" spans="1:47" ht="21" x14ac:dyDescent="0.4">
      <c r="A2399" s="278">
        <v>121337</v>
      </c>
      <c r="B2399" s="279" t="s">
        <v>6795</v>
      </c>
      <c r="C2399" s="279" t="s">
        <v>1126</v>
      </c>
      <c r="D2399" s="279" t="s">
        <v>265</v>
      </c>
      <c r="E2399" s="279" t="s">
        <v>394</v>
      </c>
      <c r="F2399"/>
      <c r="H2399" s="279" t="s">
        <v>394</v>
      </c>
      <c r="I2399" s="279" t="s">
        <v>540</v>
      </c>
      <c r="J2399" s="279" t="s">
        <v>394</v>
      </c>
      <c r="K2399" s="279" t="s">
        <v>394</v>
      </c>
      <c r="L2399" s="279" t="s">
        <v>394</v>
      </c>
      <c r="M2399" s="279" t="s">
        <v>394</v>
      </c>
      <c r="N2399" s="279" t="s">
        <v>394</v>
      </c>
      <c r="O2399" s="279" t="s">
        <v>394</v>
      </c>
      <c r="P2399" s="315">
        <v>0</v>
      </c>
      <c r="Q2399" s="279" t="s">
        <v>394</v>
      </c>
      <c r="R2399" s="279" t="s">
        <v>394</v>
      </c>
      <c r="S2399" s="279" t="s">
        <v>394</v>
      </c>
      <c r="T2399" s="279" t="s">
        <v>394</v>
      </c>
      <c r="U2399" s="279" t="s">
        <v>394</v>
      </c>
      <c r="V2399" s="279" t="s">
        <v>394</v>
      </c>
      <c r="W2399" s="279" t="s">
        <v>394</v>
      </c>
      <c r="X2399" s="279" t="s">
        <v>394</v>
      </c>
      <c r="Y2399" s="281"/>
      <c r="Z2399" s="279" t="s">
        <v>394</v>
      </c>
      <c r="AA2399" s="279" t="s">
        <v>394</v>
      </c>
      <c r="AB2399" s="281"/>
      <c r="AC2399" s="279" t="s">
        <v>855</v>
      </c>
      <c r="AF2399" s="276" t="str">
        <f>IFERROR(VLOOKUP(A2399,'[1]قوائم الترجمة'!AC$2:AD$2397,1,0),"م")</f>
        <v>م</v>
      </c>
      <c r="AG2399" s="232"/>
      <c r="AH2399" s="233"/>
      <c r="AI2399" s="233"/>
      <c r="AJ2399" s="233"/>
      <c r="AL2399" s="267"/>
      <c r="AM2399" s="235"/>
      <c r="AO2399" s="236"/>
      <c r="AU2399" s="234"/>
    </row>
    <row r="2400" spans="1:47" ht="21" x14ac:dyDescent="0.4">
      <c r="A2400" s="278">
        <v>121338</v>
      </c>
      <c r="B2400" s="279" t="s">
        <v>4181</v>
      </c>
      <c r="C2400" s="279" t="s">
        <v>1156</v>
      </c>
      <c r="D2400" s="279" t="s">
        <v>4182</v>
      </c>
      <c r="E2400" s="279" t="s">
        <v>5660</v>
      </c>
      <c r="F2400" s="315" t="s">
        <v>8760</v>
      </c>
      <c r="G2400" s="315" t="s">
        <v>402</v>
      </c>
      <c r="H2400" s="279" t="s">
        <v>425</v>
      </c>
      <c r="I2400" s="279" t="s">
        <v>61</v>
      </c>
      <c r="J2400" s="279" t="s">
        <v>7215</v>
      </c>
      <c r="K2400" s="280">
        <v>0</v>
      </c>
      <c r="L2400" s="279" t="s">
        <v>7215</v>
      </c>
      <c r="M2400" s="279" t="s">
        <v>394</v>
      </c>
      <c r="N2400" s="279"/>
      <c r="O2400" s="279" t="s">
        <v>394</v>
      </c>
      <c r="P2400" s="315">
        <v>0</v>
      </c>
      <c r="Q2400" s="278"/>
      <c r="R2400" s="303"/>
      <c r="S2400" s="279" t="s">
        <v>394</v>
      </c>
      <c r="T2400" s="279" t="s">
        <v>394</v>
      </c>
      <c r="U2400" s="303"/>
      <c r="V2400" s="303"/>
      <c r="W2400" s="303"/>
      <c r="X2400" s="303"/>
      <c r="Z2400" s="303"/>
      <c r="AA2400" s="303"/>
      <c r="AC2400" s="279" t="s">
        <v>394</v>
      </c>
      <c r="AF2400" s="276">
        <f>IFERROR(VLOOKUP(A2400,'[1]قوائم الترجمة'!AC$2:AD$2397,1,0),"م")</f>
        <v>121338</v>
      </c>
      <c r="AG2400" s="232"/>
      <c r="AH2400" s="233"/>
      <c r="AI2400" s="233"/>
      <c r="AJ2400" s="233"/>
      <c r="AL2400" s="267"/>
      <c r="AM2400" s="235"/>
      <c r="AO2400" s="236"/>
      <c r="AU2400" s="234"/>
    </row>
    <row r="2401" spans="1:47" ht="21" x14ac:dyDescent="0.4">
      <c r="A2401" s="275">
        <v>121339</v>
      </c>
      <c r="B2401" s="276" t="s">
        <v>4180</v>
      </c>
      <c r="C2401" s="276" t="s">
        <v>171</v>
      </c>
      <c r="D2401" s="276" t="s">
        <v>245</v>
      </c>
      <c r="E2401" s="276" t="s">
        <v>5660</v>
      </c>
      <c r="F2401" s="317" t="s">
        <v>8571</v>
      </c>
      <c r="G2401" s="317" t="s">
        <v>402</v>
      </c>
      <c r="H2401" s="276" t="s">
        <v>425</v>
      </c>
      <c r="I2401" s="276" t="s">
        <v>67</v>
      </c>
      <c r="J2401" s="276" t="s">
        <v>7215</v>
      </c>
      <c r="K2401" s="277">
        <v>0</v>
      </c>
      <c r="L2401" s="276" t="s">
        <v>7215</v>
      </c>
      <c r="M2401" s="303"/>
      <c r="N2401" s="276" t="s">
        <v>394</v>
      </c>
      <c r="O2401" s="276" t="s">
        <v>394</v>
      </c>
      <c r="P2401" s="315">
        <v>0</v>
      </c>
      <c r="Q2401" s="303"/>
      <c r="R2401" s="276" t="s">
        <v>394</v>
      </c>
      <c r="S2401" s="276" t="s">
        <v>394</v>
      </c>
      <c r="T2401" s="303"/>
      <c r="U2401" s="303"/>
      <c r="V2401" s="303"/>
      <c r="W2401" s="303"/>
      <c r="X2401" s="303"/>
      <c r="Z2401" s="303"/>
      <c r="AA2401" s="303"/>
      <c r="AC2401" s="276" t="s">
        <v>394</v>
      </c>
      <c r="AF2401" s="276">
        <f>IFERROR(VLOOKUP(A2401,'[1]قوائم الترجمة'!AC$2:AD$2397,1,0),"م")</f>
        <v>121339</v>
      </c>
      <c r="AG2401" s="232"/>
      <c r="AH2401" s="233"/>
      <c r="AI2401" s="233"/>
      <c r="AJ2401" s="233"/>
      <c r="AL2401" s="267"/>
      <c r="AM2401" s="235"/>
      <c r="AU2401" s="234"/>
    </row>
    <row r="2402" spans="1:47" ht="21" x14ac:dyDescent="0.4">
      <c r="A2402" s="278">
        <v>121340</v>
      </c>
      <c r="B2402" s="279" t="s">
        <v>4179</v>
      </c>
      <c r="C2402" s="279" t="s">
        <v>491</v>
      </c>
      <c r="D2402" s="279" t="s">
        <v>313</v>
      </c>
      <c r="E2402" s="279" t="s">
        <v>424</v>
      </c>
      <c r="F2402" s="315" t="s">
        <v>9394</v>
      </c>
      <c r="G2402" s="315" t="s">
        <v>8116</v>
      </c>
      <c r="H2402" s="279" t="s">
        <v>425</v>
      </c>
      <c r="I2402" s="279" t="s">
        <v>540</v>
      </c>
      <c r="J2402" s="279" t="s">
        <v>8112</v>
      </c>
      <c r="K2402" s="280">
        <v>2010</v>
      </c>
      <c r="L2402" s="279" t="s">
        <v>417</v>
      </c>
      <c r="M2402" s="279" t="s">
        <v>394</v>
      </c>
      <c r="N2402" s="279" t="s">
        <v>9395</v>
      </c>
      <c r="O2402" s="279" t="s">
        <v>8388</v>
      </c>
      <c r="P2402" s="279">
        <v>40000</v>
      </c>
      <c r="Q2402" s="278"/>
      <c r="R2402" s="303"/>
      <c r="S2402" s="279" t="s">
        <v>394</v>
      </c>
      <c r="T2402" s="279"/>
      <c r="U2402" s="303"/>
      <c r="V2402" s="303"/>
      <c r="W2402" s="303"/>
      <c r="X2402" s="303"/>
      <c r="Z2402" s="303"/>
      <c r="AA2402" s="303"/>
      <c r="AC2402" s="279" t="s">
        <v>394</v>
      </c>
      <c r="AF2402" s="276">
        <f>IFERROR(VLOOKUP(A2402,'[1]قوائم الترجمة'!AC$2:AD$2397,1,0),"م")</f>
        <v>121340</v>
      </c>
      <c r="AG2402" s="232"/>
      <c r="AH2402" s="233"/>
      <c r="AI2402" s="233"/>
      <c r="AJ2402" s="233"/>
      <c r="AL2402" s="267"/>
      <c r="AM2402" s="235"/>
      <c r="AU2402" s="234"/>
    </row>
    <row r="2403" spans="1:47" ht="21" x14ac:dyDescent="0.4">
      <c r="A2403" s="278">
        <v>121341</v>
      </c>
      <c r="B2403" s="279" t="s">
        <v>4178</v>
      </c>
      <c r="C2403" s="279" t="s">
        <v>106</v>
      </c>
      <c r="D2403" s="279" t="s">
        <v>335</v>
      </c>
      <c r="E2403" s="279" t="s">
        <v>394</v>
      </c>
      <c r="F2403"/>
      <c r="H2403" s="279" t="s">
        <v>394</v>
      </c>
      <c r="I2403" s="279" t="s">
        <v>538</v>
      </c>
      <c r="J2403" s="279" t="s">
        <v>394</v>
      </c>
      <c r="K2403" s="279" t="s">
        <v>394</v>
      </c>
      <c r="L2403" s="279" t="s">
        <v>394</v>
      </c>
      <c r="M2403" s="279" t="s">
        <v>394</v>
      </c>
      <c r="N2403" s="279" t="s">
        <v>394</v>
      </c>
      <c r="O2403" s="279" t="s">
        <v>394</v>
      </c>
      <c r="P2403" s="315">
        <v>0</v>
      </c>
      <c r="Q2403" s="279" t="s">
        <v>394</v>
      </c>
      <c r="R2403" s="279" t="s">
        <v>394</v>
      </c>
      <c r="S2403" s="279" t="s">
        <v>394</v>
      </c>
      <c r="T2403" s="279" t="s">
        <v>394</v>
      </c>
      <c r="U2403" s="279" t="s">
        <v>394</v>
      </c>
      <c r="V2403" s="279" t="s">
        <v>394</v>
      </c>
      <c r="W2403" s="279" t="s">
        <v>394</v>
      </c>
      <c r="X2403" s="279" t="s">
        <v>394</v>
      </c>
      <c r="Y2403" s="281"/>
      <c r="Z2403" s="279" t="s">
        <v>394</v>
      </c>
      <c r="AA2403" s="279" t="s">
        <v>394</v>
      </c>
      <c r="AB2403" s="281"/>
      <c r="AC2403" s="279" t="s">
        <v>855</v>
      </c>
      <c r="AF2403" s="276" t="str">
        <f>IFERROR(VLOOKUP(A2403,'[1]قوائم الترجمة'!AC$2:AD$2397,1,0),"م")</f>
        <v>م</v>
      </c>
      <c r="AG2403" s="232"/>
      <c r="AH2403" s="233"/>
      <c r="AI2403" s="233"/>
      <c r="AJ2403" s="233"/>
      <c r="AL2403" s="267"/>
      <c r="AM2403" s="235"/>
      <c r="AO2403" s="236"/>
      <c r="AU2403" s="234"/>
    </row>
    <row r="2404" spans="1:47" ht="21" x14ac:dyDescent="0.4">
      <c r="A2404" s="278">
        <v>121342</v>
      </c>
      <c r="B2404" s="279" t="s">
        <v>4177</v>
      </c>
      <c r="C2404" s="279" t="s">
        <v>1114</v>
      </c>
      <c r="D2404" s="279" t="s">
        <v>1181</v>
      </c>
      <c r="E2404" s="279" t="s">
        <v>424</v>
      </c>
      <c r="F2404" s="315" t="s">
        <v>8378</v>
      </c>
      <c r="G2404" s="315" t="s">
        <v>8379</v>
      </c>
      <c r="H2404" s="279" t="s">
        <v>7215</v>
      </c>
      <c r="I2404" s="279" t="s">
        <v>61</v>
      </c>
      <c r="J2404" s="279" t="s">
        <v>426</v>
      </c>
      <c r="K2404" s="280">
        <v>2018</v>
      </c>
      <c r="L2404" s="279" t="s">
        <v>402</v>
      </c>
      <c r="M2404" s="279" t="s">
        <v>394</v>
      </c>
      <c r="N2404" s="279" t="s">
        <v>394</v>
      </c>
      <c r="O2404" s="279" t="s">
        <v>394</v>
      </c>
      <c r="P2404" s="315">
        <v>0</v>
      </c>
      <c r="Q2404" s="278"/>
      <c r="R2404" s="303"/>
      <c r="S2404" s="279" t="s">
        <v>394</v>
      </c>
      <c r="T2404" s="279" t="s">
        <v>394</v>
      </c>
      <c r="U2404" s="303"/>
      <c r="V2404" s="303"/>
      <c r="W2404" s="303"/>
      <c r="X2404" s="303"/>
      <c r="Z2404" s="303"/>
      <c r="AA2404" s="303"/>
      <c r="AC2404" s="279" t="s">
        <v>394</v>
      </c>
      <c r="AF2404" s="276">
        <f>IFERROR(VLOOKUP(A2404,'[1]قوائم الترجمة'!AC$2:AD$2397,1,0),"م")</f>
        <v>121342</v>
      </c>
      <c r="AG2404" s="232"/>
      <c r="AH2404" s="233"/>
      <c r="AI2404" s="233"/>
      <c r="AJ2404" s="233"/>
      <c r="AL2404" s="267"/>
      <c r="AM2404" s="235"/>
      <c r="AU2404" s="234"/>
    </row>
    <row r="2405" spans="1:47" ht="21" x14ac:dyDescent="0.4">
      <c r="A2405" s="278">
        <v>121346</v>
      </c>
      <c r="B2405" s="279" t="s">
        <v>4176</v>
      </c>
      <c r="C2405" s="279" t="s">
        <v>619</v>
      </c>
      <c r="D2405" s="279" t="s">
        <v>236</v>
      </c>
      <c r="E2405" s="279" t="s">
        <v>424</v>
      </c>
      <c r="F2405" s="315" t="s">
        <v>8378</v>
      </c>
      <c r="G2405" s="315" t="s">
        <v>402</v>
      </c>
      <c r="H2405" s="279" t="s">
        <v>425</v>
      </c>
      <c r="I2405" s="279" t="s">
        <v>61</v>
      </c>
      <c r="J2405" s="279" t="s">
        <v>843</v>
      </c>
      <c r="K2405" s="280">
        <v>0</v>
      </c>
      <c r="L2405" s="279" t="s">
        <v>402</v>
      </c>
      <c r="M2405" s="279" t="s">
        <v>394</v>
      </c>
      <c r="N2405" s="279" t="s">
        <v>394</v>
      </c>
      <c r="O2405" s="279" t="s">
        <v>394</v>
      </c>
      <c r="P2405" s="315">
        <v>0</v>
      </c>
      <c r="Q2405" s="278"/>
      <c r="R2405" s="303"/>
      <c r="S2405" s="279" t="s">
        <v>394</v>
      </c>
      <c r="T2405" s="279" t="s">
        <v>394</v>
      </c>
      <c r="U2405" s="303"/>
      <c r="V2405" s="303"/>
      <c r="W2405" s="303"/>
      <c r="X2405" s="303"/>
      <c r="Z2405" s="303"/>
      <c r="AA2405" s="303"/>
      <c r="AC2405" s="279" t="s">
        <v>394</v>
      </c>
      <c r="AF2405" s="276">
        <f>IFERROR(VLOOKUP(A2405,'[1]قوائم الترجمة'!AC$2:AD$2397,1,0),"م")</f>
        <v>121346</v>
      </c>
      <c r="AG2405" s="232"/>
      <c r="AH2405" s="233"/>
      <c r="AI2405" s="233"/>
      <c r="AJ2405" s="233"/>
      <c r="AL2405" s="267"/>
      <c r="AM2405" s="235"/>
      <c r="AO2405" s="236"/>
      <c r="AU2405" s="234"/>
    </row>
    <row r="2406" spans="1:47" ht="21" x14ac:dyDescent="0.4">
      <c r="A2406" s="278">
        <v>121347</v>
      </c>
      <c r="B2406" s="279" t="s">
        <v>7793</v>
      </c>
      <c r="C2406" s="279" t="s">
        <v>78</v>
      </c>
      <c r="D2406" s="279" t="s">
        <v>320</v>
      </c>
      <c r="E2406" s="279" t="s">
        <v>394</v>
      </c>
      <c r="F2406"/>
      <c r="H2406" s="279" t="s">
        <v>394</v>
      </c>
      <c r="I2406" s="279" t="s">
        <v>539</v>
      </c>
      <c r="J2406" s="279" t="s">
        <v>394</v>
      </c>
      <c r="K2406" s="279" t="s">
        <v>394</v>
      </c>
      <c r="L2406" s="279" t="s">
        <v>394</v>
      </c>
      <c r="M2406" s="279" t="s">
        <v>394</v>
      </c>
      <c r="N2406" s="279" t="s">
        <v>394</v>
      </c>
      <c r="O2406" s="279" t="s">
        <v>394</v>
      </c>
      <c r="P2406" s="315">
        <v>0</v>
      </c>
      <c r="Q2406" s="279" t="s">
        <v>394</v>
      </c>
      <c r="R2406" s="279" t="s">
        <v>394</v>
      </c>
      <c r="S2406" s="279" t="s">
        <v>394</v>
      </c>
      <c r="T2406" s="279" t="s">
        <v>394</v>
      </c>
      <c r="U2406" s="279" t="s">
        <v>394</v>
      </c>
      <c r="V2406" s="279" t="s">
        <v>394</v>
      </c>
      <c r="W2406" s="279" t="s">
        <v>394</v>
      </c>
      <c r="X2406" s="279" t="s">
        <v>394</v>
      </c>
      <c r="Y2406" s="281"/>
      <c r="Z2406" s="279" t="s">
        <v>394</v>
      </c>
      <c r="AA2406" s="279" t="s">
        <v>394</v>
      </c>
      <c r="AB2406" s="281"/>
      <c r="AC2406" s="279" t="s">
        <v>855</v>
      </c>
      <c r="AF2406" s="276" t="str">
        <f>IFERROR(VLOOKUP(A2406,'[1]قوائم الترجمة'!AC$2:AD$2397,1,0),"م")</f>
        <v>م</v>
      </c>
      <c r="AG2406" s="232"/>
      <c r="AH2406" s="233"/>
      <c r="AI2406" s="233"/>
      <c r="AJ2406" s="233"/>
      <c r="AL2406" s="267"/>
      <c r="AM2406" s="235"/>
      <c r="AU2406" s="234"/>
    </row>
    <row r="2407" spans="1:47" ht="21" x14ac:dyDescent="0.4">
      <c r="A2407" s="275">
        <v>121348</v>
      </c>
      <c r="B2407" s="276" t="s">
        <v>4175</v>
      </c>
      <c r="C2407" s="276" t="s">
        <v>1091</v>
      </c>
      <c r="D2407" s="276" t="s">
        <v>119</v>
      </c>
      <c r="E2407" s="276" t="s">
        <v>5660</v>
      </c>
      <c r="F2407" s="317" t="s">
        <v>8572</v>
      </c>
      <c r="G2407" s="317" t="s">
        <v>402</v>
      </c>
      <c r="H2407" s="276" t="s">
        <v>425</v>
      </c>
      <c r="I2407" s="276" t="s">
        <v>61</v>
      </c>
      <c r="J2407" s="276" t="s">
        <v>7215</v>
      </c>
      <c r="K2407" s="277">
        <v>0</v>
      </c>
      <c r="L2407" s="276" t="s">
        <v>7215</v>
      </c>
      <c r="M2407" s="303"/>
      <c r="N2407" s="276"/>
      <c r="O2407" s="276" t="s">
        <v>394</v>
      </c>
      <c r="P2407" s="315">
        <v>0</v>
      </c>
      <c r="Q2407" s="303"/>
      <c r="R2407" s="276" t="s">
        <v>394</v>
      </c>
      <c r="S2407" s="276" t="s">
        <v>394</v>
      </c>
      <c r="T2407" s="303"/>
      <c r="U2407" s="303"/>
      <c r="V2407" s="303"/>
      <c r="W2407" s="303"/>
      <c r="X2407" s="303"/>
      <c r="Z2407" s="303"/>
      <c r="AA2407" s="303"/>
      <c r="AC2407" s="276" t="s">
        <v>394</v>
      </c>
      <c r="AF2407" s="276">
        <f>IFERROR(VLOOKUP(A2407,'[1]قوائم الترجمة'!AC$2:AD$2397,1,0),"م")</f>
        <v>121348</v>
      </c>
      <c r="AG2407" s="259"/>
      <c r="AH2407" s="260"/>
      <c r="AI2407" s="260"/>
      <c r="AJ2407" s="260"/>
      <c r="AL2407" s="267"/>
      <c r="AM2407" s="235"/>
      <c r="AU2407" s="234"/>
    </row>
    <row r="2408" spans="1:47" ht="21" x14ac:dyDescent="0.4">
      <c r="A2408" s="278">
        <v>121349</v>
      </c>
      <c r="B2408" s="279" t="s">
        <v>4174</v>
      </c>
      <c r="C2408" s="279" t="s">
        <v>168</v>
      </c>
      <c r="D2408" s="279" t="s">
        <v>239</v>
      </c>
      <c r="E2408" s="279" t="s">
        <v>5660</v>
      </c>
      <c r="F2408" s="315" t="s">
        <v>8441</v>
      </c>
      <c r="G2408" s="315" t="s">
        <v>402</v>
      </c>
      <c r="H2408" s="279" t="s">
        <v>425</v>
      </c>
      <c r="I2408" s="279" t="s">
        <v>67</v>
      </c>
      <c r="J2408" s="279" t="s">
        <v>426</v>
      </c>
      <c r="K2408" s="280">
        <v>2006</v>
      </c>
      <c r="L2408" s="279" t="s">
        <v>402</v>
      </c>
      <c r="M2408" s="279" t="s">
        <v>394</v>
      </c>
      <c r="N2408" s="279" t="s">
        <v>394</v>
      </c>
      <c r="O2408" s="279" t="s">
        <v>394</v>
      </c>
      <c r="P2408" s="315">
        <v>0</v>
      </c>
      <c r="Q2408" s="278"/>
      <c r="R2408" s="303"/>
      <c r="S2408" s="279" t="s">
        <v>394</v>
      </c>
      <c r="T2408" s="279" t="s">
        <v>394</v>
      </c>
      <c r="U2408" s="303"/>
      <c r="V2408" s="303"/>
      <c r="W2408" s="303"/>
      <c r="X2408" s="303"/>
      <c r="Z2408" s="303"/>
      <c r="AA2408" s="303"/>
      <c r="AC2408" s="279" t="s">
        <v>394</v>
      </c>
      <c r="AF2408" s="276">
        <f>IFERROR(VLOOKUP(A2408,'[1]قوائم الترجمة'!AC$2:AD$2397,1,0),"م")</f>
        <v>121349</v>
      </c>
      <c r="AG2408" s="232"/>
      <c r="AH2408" s="233"/>
      <c r="AI2408" s="233"/>
      <c r="AJ2408" s="233"/>
      <c r="AL2408" s="267"/>
      <c r="AM2408" s="235"/>
      <c r="AU2408" s="234"/>
    </row>
    <row r="2409" spans="1:47" ht="21" x14ac:dyDescent="0.4">
      <c r="A2409" s="275">
        <v>121350</v>
      </c>
      <c r="B2409" s="276" t="s">
        <v>4173</v>
      </c>
      <c r="C2409" s="276" t="s">
        <v>7936</v>
      </c>
      <c r="D2409" s="276" t="s">
        <v>799</v>
      </c>
      <c r="E2409" s="276" t="s">
        <v>5660</v>
      </c>
      <c r="F2409" s="317" t="s">
        <v>8573</v>
      </c>
      <c r="G2409" s="317" t="s">
        <v>402</v>
      </c>
      <c r="H2409" s="276" t="s">
        <v>425</v>
      </c>
      <c r="I2409" s="276" t="s">
        <v>61</v>
      </c>
      <c r="J2409" s="276" t="s">
        <v>7215</v>
      </c>
      <c r="K2409" s="277">
        <v>0</v>
      </c>
      <c r="L2409" s="276" t="s">
        <v>7215</v>
      </c>
      <c r="M2409" s="303"/>
      <c r="N2409" s="276" t="s">
        <v>394</v>
      </c>
      <c r="O2409" s="276" t="s">
        <v>394</v>
      </c>
      <c r="P2409" s="315">
        <v>0</v>
      </c>
      <c r="Q2409" s="303"/>
      <c r="R2409" s="276" t="s">
        <v>394</v>
      </c>
      <c r="S2409" s="276" t="s">
        <v>394</v>
      </c>
      <c r="T2409" s="303"/>
      <c r="U2409" s="303"/>
      <c r="V2409" s="303"/>
      <c r="W2409" s="303"/>
      <c r="X2409" s="303"/>
      <c r="Z2409" s="303"/>
      <c r="AA2409" s="303"/>
      <c r="AC2409" s="276" t="s">
        <v>394</v>
      </c>
      <c r="AF2409" s="276">
        <f>IFERROR(VLOOKUP(A2409,'[1]قوائم الترجمة'!AC$2:AD$2397,1,0),"م")</f>
        <v>121350</v>
      </c>
      <c r="AG2409" s="232"/>
      <c r="AH2409" s="233"/>
      <c r="AI2409" s="233"/>
      <c r="AJ2409" s="233"/>
      <c r="AL2409" s="267"/>
      <c r="AM2409" s="235"/>
      <c r="AO2409" s="236"/>
      <c r="AU2409" s="234"/>
    </row>
    <row r="2410" spans="1:47" ht="21" x14ac:dyDescent="0.4">
      <c r="A2410" s="275">
        <v>121353</v>
      </c>
      <c r="B2410" s="276" t="s">
        <v>4172</v>
      </c>
      <c r="C2410" s="276" t="s">
        <v>658</v>
      </c>
      <c r="D2410" s="276" t="s">
        <v>1268</v>
      </c>
      <c r="E2410" s="276" t="s">
        <v>5660</v>
      </c>
      <c r="F2410" s="317" t="s">
        <v>8574</v>
      </c>
      <c r="G2410" s="317" t="s">
        <v>409</v>
      </c>
      <c r="H2410" s="276" t="s">
        <v>425</v>
      </c>
      <c r="I2410" s="276" t="s">
        <v>538</v>
      </c>
      <c r="J2410" s="276" t="s">
        <v>8112</v>
      </c>
      <c r="K2410" s="277">
        <v>2007</v>
      </c>
      <c r="L2410" s="276" t="s">
        <v>409</v>
      </c>
      <c r="M2410" s="303"/>
      <c r="N2410" s="276" t="s">
        <v>394</v>
      </c>
      <c r="O2410" s="276" t="s">
        <v>394</v>
      </c>
      <c r="P2410" s="315">
        <v>0</v>
      </c>
      <c r="Q2410" s="303"/>
      <c r="R2410" s="276" t="s">
        <v>394</v>
      </c>
      <c r="S2410" s="276" t="s">
        <v>394</v>
      </c>
      <c r="T2410" s="303"/>
      <c r="U2410" s="303"/>
      <c r="V2410" s="303"/>
      <c r="W2410" s="303"/>
      <c r="X2410" s="303"/>
      <c r="Z2410" s="303"/>
      <c r="AA2410" s="303"/>
      <c r="AC2410" s="276" t="s">
        <v>855</v>
      </c>
      <c r="AF2410" s="276">
        <f>IFERROR(VLOOKUP(A2410,'[1]قوائم الترجمة'!AC$2:AD$2397,1,0),"م")</f>
        <v>121353</v>
      </c>
      <c r="AG2410" s="232"/>
      <c r="AH2410" s="233"/>
      <c r="AI2410" s="233"/>
      <c r="AJ2410" s="233"/>
      <c r="AL2410" s="267"/>
      <c r="AM2410" s="235"/>
      <c r="AO2410" s="236"/>
      <c r="AU2410" s="234"/>
    </row>
    <row r="2411" spans="1:47" ht="21" x14ac:dyDescent="0.4">
      <c r="A2411" s="278">
        <v>121358</v>
      </c>
      <c r="B2411" s="279" t="s">
        <v>4171</v>
      </c>
      <c r="C2411" s="279" t="s">
        <v>200</v>
      </c>
      <c r="D2411" s="279" t="s">
        <v>471</v>
      </c>
      <c r="E2411" s="279" t="s">
        <v>424</v>
      </c>
      <c r="F2411" s="315" t="s">
        <v>9396</v>
      </c>
      <c r="G2411" s="315" t="s">
        <v>402</v>
      </c>
      <c r="H2411" s="279" t="s">
        <v>425</v>
      </c>
      <c r="I2411" s="279" t="s">
        <v>67</v>
      </c>
      <c r="J2411" s="279" t="s">
        <v>426</v>
      </c>
      <c r="K2411" s="280">
        <v>2014</v>
      </c>
      <c r="L2411" s="279" t="s">
        <v>402</v>
      </c>
      <c r="M2411" s="279" t="s">
        <v>394</v>
      </c>
      <c r="N2411" s="279" t="s">
        <v>394</v>
      </c>
      <c r="O2411" s="279" t="s">
        <v>394</v>
      </c>
      <c r="P2411" s="315">
        <v>0</v>
      </c>
      <c r="Q2411" s="278"/>
      <c r="R2411" s="303"/>
      <c r="S2411" s="279" t="s">
        <v>394</v>
      </c>
      <c r="T2411" s="279" t="s">
        <v>394</v>
      </c>
      <c r="U2411" s="303"/>
      <c r="V2411" s="303"/>
      <c r="W2411" s="303"/>
      <c r="X2411" s="303"/>
      <c r="Z2411" s="303"/>
      <c r="AA2411" s="303"/>
      <c r="AC2411" s="279" t="s">
        <v>394</v>
      </c>
      <c r="AF2411" s="276">
        <f>IFERROR(VLOOKUP(A2411,'[1]قوائم الترجمة'!AC$2:AD$2397,1,0),"م")</f>
        <v>121358</v>
      </c>
      <c r="AG2411" s="232"/>
      <c r="AH2411" s="233"/>
      <c r="AI2411" s="233"/>
      <c r="AJ2411" s="233"/>
      <c r="AL2411" s="267"/>
      <c r="AM2411" s="235"/>
      <c r="AO2411" s="236"/>
      <c r="AU2411" s="234"/>
    </row>
    <row r="2412" spans="1:47" ht="21" x14ac:dyDescent="0.4">
      <c r="A2412" s="278">
        <v>121360</v>
      </c>
      <c r="B2412" s="279" t="s">
        <v>5946</v>
      </c>
      <c r="C2412" s="279" t="s">
        <v>5947</v>
      </c>
      <c r="D2412" s="279" t="s">
        <v>531</v>
      </c>
      <c r="E2412" s="279" t="s">
        <v>394</v>
      </c>
      <c r="F2412"/>
      <c r="H2412" s="279" t="s">
        <v>394</v>
      </c>
      <c r="I2412" s="279" t="s">
        <v>540</v>
      </c>
      <c r="J2412" s="279" t="s">
        <v>394</v>
      </c>
      <c r="K2412" s="279" t="s">
        <v>394</v>
      </c>
      <c r="L2412" s="279" t="s">
        <v>394</v>
      </c>
      <c r="M2412" s="279" t="s">
        <v>394</v>
      </c>
      <c r="N2412" s="279" t="s">
        <v>394</v>
      </c>
      <c r="O2412" s="279" t="s">
        <v>394</v>
      </c>
      <c r="P2412" s="315">
        <v>0</v>
      </c>
      <c r="Q2412" s="279" t="s">
        <v>394</v>
      </c>
      <c r="R2412" s="279" t="s">
        <v>394</v>
      </c>
      <c r="S2412" s="279" t="s">
        <v>394</v>
      </c>
      <c r="T2412" s="279" t="s">
        <v>394</v>
      </c>
      <c r="U2412" s="279" t="s">
        <v>394</v>
      </c>
      <c r="V2412" s="279" t="s">
        <v>394</v>
      </c>
      <c r="W2412" s="279" t="s">
        <v>394</v>
      </c>
      <c r="X2412" s="279" t="s">
        <v>394</v>
      </c>
      <c r="Y2412" s="281"/>
      <c r="Z2412" s="279" t="s">
        <v>394</v>
      </c>
      <c r="AA2412" s="279" t="s">
        <v>394</v>
      </c>
      <c r="AB2412" s="281"/>
      <c r="AC2412" s="279" t="s">
        <v>855</v>
      </c>
      <c r="AF2412" s="276" t="str">
        <f>IFERROR(VLOOKUP(A2412,'[1]قوائم الترجمة'!AC$2:AD$2397,1,0),"م")</f>
        <v>م</v>
      </c>
      <c r="AG2412" s="232"/>
      <c r="AH2412" s="233"/>
      <c r="AI2412" s="233"/>
      <c r="AJ2412" s="233"/>
      <c r="AL2412" s="267"/>
      <c r="AM2412" s="235"/>
      <c r="AU2412" s="234"/>
    </row>
    <row r="2413" spans="1:47" ht="21" x14ac:dyDescent="0.4">
      <c r="A2413" s="278">
        <v>121362</v>
      </c>
      <c r="B2413" s="279" t="s">
        <v>4169</v>
      </c>
      <c r="C2413" s="279" t="s">
        <v>176</v>
      </c>
      <c r="D2413" s="279" t="s">
        <v>4170</v>
      </c>
      <c r="E2413" s="279" t="s">
        <v>423</v>
      </c>
      <c r="F2413" s="315" t="s">
        <v>9397</v>
      </c>
      <c r="G2413" s="315" t="s">
        <v>402</v>
      </c>
      <c r="H2413" s="279" t="s">
        <v>425</v>
      </c>
      <c r="I2413" s="279" t="s">
        <v>8485</v>
      </c>
      <c r="J2413" s="279" t="s">
        <v>8112</v>
      </c>
      <c r="K2413" s="280">
        <v>2018</v>
      </c>
      <c r="L2413" s="279" t="s">
        <v>402</v>
      </c>
      <c r="M2413" s="279" t="s">
        <v>394</v>
      </c>
      <c r="N2413" s="279" t="s">
        <v>394</v>
      </c>
      <c r="O2413" s="279" t="s">
        <v>394</v>
      </c>
      <c r="P2413" s="315">
        <v>0</v>
      </c>
      <c r="Q2413" s="278"/>
      <c r="R2413" s="303"/>
      <c r="S2413" s="279" t="s">
        <v>394</v>
      </c>
      <c r="T2413" s="279" t="s">
        <v>394</v>
      </c>
      <c r="U2413" s="303"/>
      <c r="V2413" s="303"/>
      <c r="W2413" s="303"/>
      <c r="X2413" s="303"/>
      <c r="Z2413" s="303"/>
      <c r="AA2413" s="303"/>
      <c r="AC2413" s="279" t="s">
        <v>394</v>
      </c>
      <c r="AF2413" s="276">
        <f>IFERROR(VLOOKUP(A2413,'[1]قوائم الترجمة'!AC$2:AD$2397,1,0),"م")</f>
        <v>121362</v>
      </c>
      <c r="AG2413" s="232"/>
      <c r="AH2413" s="233"/>
      <c r="AI2413" s="233"/>
      <c r="AJ2413" s="233"/>
      <c r="AL2413" s="267"/>
      <c r="AM2413" s="235"/>
      <c r="AO2413" s="236"/>
      <c r="AU2413" s="234"/>
    </row>
    <row r="2414" spans="1:47" ht="21" x14ac:dyDescent="0.4">
      <c r="A2414" s="278">
        <v>121363</v>
      </c>
      <c r="B2414" s="279" t="s">
        <v>4168</v>
      </c>
      <c r="C2414" s="279" t="s">
        <v>170</v>
      </c>
      <c r="D2414" s="279" t="s">
        <v>666</v>
      </c>
      <c r="E2414" s="279" t="s">
        <v>5660</v>
      </c>
      <c r="F2414" s="315" t="s">
        <v>9398</v>
      </c>
      <c r="G2414" s="315" t="s">
        <v>402</v>
      </c>
      <c r="H2414" s="279" t="s">
        <v>425</v>
      </c>
      <c r="I2414" s="279" t="s">
        <v>540</v>
      </c>
      <c r="J2414" s="279" t="s">
        <v>8112</v>
      </c>
      <c r="K2414" s="280">
        <v>2014</v>
      </c>
      <c r="L2414" s="279" t="s">
        <v>404</v>
      </c>
      <c r="M2414" s="279" t="s">
        <v>394</v>
      </c>
      <c r="N2414" s="279" t="s">
        <v>394</v>
      </c>
      <c r="O2414" s="279" t="s">
        <v>394</v>
      </c>
      <c r="P2414" s="315">
        <v>0</v>
      </c>
      <c r="Q2414" s="278"/>
      <c r="R2414" s="303"/>
      <c r="S2414" s="279" t="s">
        <v>394</v>
      </c>
      <c r="T2414" s="279" t="s">
        <v>394</v>
      </c>
      <c r="U2414" s="303"/>
      <c r="V2414" s="303"/>
      <c r="W2414" s="303"/>
      <c r="X2414" s="303"/>
      <c r="Z2414" s="303"/>
      <c r="AA2414" s="303"/>
      <c r="AC2414" s="279" t="s">
        <v>394</v>
      </c>
      <c r="AF2414" s="276">
        <f>IFERROR(VLOOKUP(A2414,'[1]قوائم الترجمة'!AC$2:AD$2397,1,0),"م")</f>
        <v>121363</v>
      </c>
      <c r="AG2414" s="232"/>
      <c r="AH2414" s="233"/>
      <c r="AI2414" s="233"/>
      <c r="AJ2414" s="233"/>
      <c r="AL2414" s="267"/>
      <c r="AM2414" s="235"/>
      <c r="AO2414" s="236"/>
      <c r="AU2414" s="234"/>
    </row>
    <row r="2415" spans="1:47" ht="21" x14ac:dyDescent="0.4">
      <c r="A2415" s="278">
        <v>121364</v>
      </c>
      <c r="B2415" s="279" t="s">
        <v>4167</v>
      </c>
      <c r="C2415" s="279" t="s">
        <v>658</v>
      </c>
      <c r="D2415" s="279" t="s">
        <v>252</v>
      </c>
      <c r="E2415" s="279" t="s">
        <v>424</v>
      </c>
      <c r="F2415" s="315" t="s">
        <v>9399</v>
      </c>
      <c r="G2415" s="315" t="s">
        <v>402</v>
      </c>
      <c r="H2415" s="279" t="s">
        <v>425</v>
      </c>
      <c r="I2415" s="279" t="s">
        <v>541</v>
      </c>
      <c r="J2415" s="279" t="s">
        <v>426</v>
      </c>
      <c r="K2415" s="280">
        <v>2012</v>
      </c>
      <c r="L2415" s="279" t="s">
        <v>404</v>
      </c>
      <c r="M2415" s="279" t="s">
        <v>394</v>
      </c>
      <c r="N2415" s="279" t="s">
        <v>394</v>
      </c>
      <c r="O2415" s="279" t="s">
        <v>394</v>
      </c>
      <c r="P2415" s="315">
        <v>0</v>
      </c>
      <c r="Q2415" s="278"/>
      <c r="R2415" s="303"/>
      <c r="S2415" s="279" t="s">
        <v>394</v>
      </c>
      <c r="T2415" s="279" t="s">
        <v>394</v>
      </c>
      <c r="U2415" s="303"/>
      <c r="V2415" s="303"/>
      <c r="W2415" s="303"/>
      <c r="X2415" s="303"/>
      <c r="Z2415" s="303"/>
      <c r="AA2415" s="303"/>
      <c r="AC2415" s="279" t="s">
        <v>394</v>
      </c>
      <c r="AF2415" s="276">
        <f>IFERROR(VLOOKUP(A2415,'[1]قوائم الترجمة'!AC$2:AD$2397,1,0),"م")</f>
        <v>121364</v>
      </c>
      <c r="AG2415" s="232"/>
      <c r="AH2415" s="233"/>
      <c r="AI2415" s="233"/>
      <c r="AJ2415" s="233"/>
      <c r="AL2415" s="267"/>
      <c r="AM2415" s="235"/>
      <c r="AO2415" s="236"/>
      <c r="AU2415" s="234"/>
    </row>
    <row r="2416" spans="1:47" ht="21" x14ac:dyDescent="0.4">
      <c r="A2416" s="275">
        <v>121367</v>
      </c>
      <c r="B2416" s="276" t="s">
        <v>7692</v>
      </c>
      <c r="C2416" s="276" t="s">
        <v>84</v>
      </c>
      <c r="D2416" s="276" t="s">
        <v>1230</v>
      </c>
      <c r="E2416" s="276" t="s">
        <v>5660</v>
      </c>
      <c r="F2416" s="317" t="s">
        <v>8482</v>
      </c>
      <c r="G2416" s="317" t="s">
        <v>8575</v>
      </c>
      <c r="H2416" s="276" t="s">
        <v>425</v>
      </c>
      <c r="I2416" s="276" t="s">
        <v>61</v>
      </c>
      <c r="J2416" s="276" t="s">
        <v>7215</v>
      </c>
      <c r="K2416" s="277">
        <v>0</v>
      </c>
      <c r="L2416" s="276" t="s">
        <v>7215</v>
      </c>
      <c r="M2416" s="303"/>
      <c r="N2416" s="276"/>
      <c r="O2416" s="276" t="s">
        <v>394</v>
      </c>
      <c r="P2416" s="315">
        <v>0</v>
      </c>
      <c r="Q2416" s="303"/>
      <c r="R2416" s="276" t="s">
        <v>394</v>
      </c>
      <c r="S2416" s="276" t="s">
        <v>394</v>
      </c>
      <c r="T2416" s="303"/>
      <c r="U2416" s="303"/>
      <c r="V2416" s="303"/>
      <c r="W2416" s="303"/>
      <c r="X2416" s="303"/>
      <c r="Z2416" s="303"/>
      <c r="AA2416" s="303"/>
      <c r="AC2416" s="276" t="s">
        <v>394</v>
      </c>
      <c r="AF2416" s="276">
        <f>IFERROR(VLOOKUP(A2416,'[1]قوائم الترجمة'!AC$2:AD$2397,1,0),"م")</f>
        <v>121367</v>
      </c>
      <c r="AG2416" s="232"/>
      <c r="AH2416" s="233"/>
      <c r="AI2416" s="233"/>
      <c r="AJ2416" s="233"/>
      <c r="AL2416" s="267"/>
      <c r="AM2416" s="235"/>
      <c r="AO2416" s="236"/>
      <c r="AU2416" s="234"/>
    </row>
    <row r="2417" spans="1:47" ht="21" x14ac:dyDescent="0.4">
      <c r="A2417" s="278">
        <v>121369</v>
      </c>
      <c r="B2417" s="279" t="s">
        <v>4165</v>
      </c>
      <c r="C2417" s="279" t="s">
        <v>1052</v>
      </c>
      <c r="D2417" s="279" t="s">
        <v>4166</v>
      </c>
      <c r="E2417" s="279" t="s">
        <v>424</v>
      </c>
      <c r="F2417" s="315" t="s">
        <v>9400</v>
      </c>
      <c r="G2417" s="315" t="s">
        <v>402</v>
      </c>
      <c r="H2417" s="279" t="s">
        <v>425</v>
      </c>
      <c r="I2417" s="279" t="s">
        <v>61</v>
      </c>
      <c r="J2417" s="279" t="s">
        <v>8112</v>
      </c>
      <c r="K2417" s="280">
        <v>2016</v>
      </c>
      <c r="L2417" s="279" t="s">
        <v>402</v>
      </c>
      <c r="M2417" s="279" t="s">
        <v>394</v>
      </c>
      <c r="N2417" s="279"/>
      <c r="O2417" s="279" t="s">
        <v>394</v>
      </c>
      <c r="P2417" s="315">
        <v>0</v>
      </c>
      <c r="Q2417" s="278"/>
      <c r="R2417" s="303"/>
      <c r="S2417" s="279" t="s">
        <v>394</v>
      </c>
      <c r="T2417" s="279" t="s">
        <v>394</v>
      </c>
      <c r="U2417" s="303"/>
      <c r="V2417" s="303"/>
      <c r="W2417" s="303"/>
      <c r="X2417" s="303"/>
      <c r="Z2417" s="303"/>
      <c r="AA2417" s="303"/>
      <c r="AC2417" s="279" t="s">
        <v>394</v>
      </c>
      <c r="AF2417" s="276">
        <f>IFERROR(VLOOKUP(A2417,'[1]قوائم الترجمة'!AC$2:AD$2397,1,0),"م")</f>
        <v>121369</v>
      </c>
      <c r="AG2417" s="245"/>
      <c r="AH2417" s="246"/>
      <c r="AI2417" s="246"/>
      <c r="AJ2417" s="246"/>
      <c r="AL2417" s="267"/>
      <c r="AM2417" s="235"/>
      <c r="AO2417" s="248"/>
      <c r="AU2417" s="234"/>
    </row>
    <row r="2418" spans="1:47" ht="21" x14ac:dyDescent="0.4">
      <c r="A2418" s="278">
        <v>121371</v>
      </c>
      <c r="B2418" s="279" t="s">
        <v>6799</v>
      </c>
      <c r="C2418" s="279" t="s">
        <v>102</v>
      </c>
      <c r="D2418" s="279" t="s">
        <v>6800</v>
      </c>
      <c r="E2418" s="279" t="s">
        <v>394</v>
      </c>
      <c r="F2418"/>
      <c r="H2418" s="279" t="s">
        <v>394</v>
      </c>
      <c r="I2418" s="279" t="s">
        <v>540</v>
      </c>
      <c r="J2418" s="279" t="s">
        <v>394</v>
      </c>
      <c r="K2418" s="279" t="s">
        <v>394</v>
      </c>
      <c r="L2418" s="279" t="s">
        <v>394</v>
      </c>
      <c r="M2418" s="279" t="s">
        <v>394</v>
      </c>
      <c r="N2418" s="279" t="s">
        <v>394</v>
      </c>
      <c r="O2418" s="279" t="s">
        <v>394</v>
      </c>
      <c r="P2418" s="315">
        <v>0</v>
      </c>
      <c r="Q2418" s="279" t="s">
        <v>394</v>
      </c>
      <c r="R2418" s="279" t="s">
        <v>394</v>
      </c>
      <c r="S2418" s="279" t="s">
        <v>394</v>
      </c>
      <c r="T2418" s="279" t="s">
        <v>394</v>
      </c>
      <c r="U2418" s="279" t="s">
        <v>394</v>
      </c>
      <c r="V2418" s="279" t="s">
        <v>394</v>
      </c>
      <c r="W2418" s="279" t="s">
        <v>394</v>
      </c>
      <c r="X2418" s="279" t="s">
        <v>394</v>
      </c>
      <c r="Y2418" s="281"/>
      <c r="Z2418" s="279" t="s">
        <v>394</v>
      </c>
      <c r="AA2418" s="279" t="s">
        <v>394</v>
      </c>
      <c r="AB2418" s="281"/>
      <c r="AC2418" s="279" t="s">
        <v>855</v>
      </c>
      <c r="AF2418" s="276" t="str">
        <f>IFERROR(VLOOKUP(A2418,'[1]قوائم الترجمة'!AC$2:AD$2397,1,0),"م")</f>
        <v>م</v>
      </c>
      <c r="AG2418" s="232"/>
      <c r="AH2418" s="233"/>
      <c r="AI2418" s="233"/>
      <c r="AJ2418" s="233"/>
      <c r="AL2418" s="267"/>
      <c r="AM2418" s="235"/>
      <c r="AO2418" s="236"/>
      <c r="AU2418" s="234"/>
    </row>
    <row r="2419" spans="1:47" ht="21" x14ac:dyDescent="0.4">
      <c r="A2419" s="278">
        <v>121372</v>
      </c>
      <c r="B2419" s="279" t="s">
        <v>4162</v>
      </c>
      <c r="C2419" s="279" t="s">
        <v>4163</v>
      </c>
      <c r="D2419" s="279" t="s">
        <v>4164</v>
      </c>
      <c r="E2419" s="279" t="s">
        <v>424</v>
      </c>
      <c r="F2419" s="315" t="s">
        <v>9401</v>
      </c>
      <c r="G2419" s="315" t="s">
        <v>8144</v>
      </c>
      <c r="H2419" s="279" t="s">
        <v>425</v>
      </c>
      <c r="I2419" s="279" t="s">
        <v>61</v>
      </c>
      <c r="J2419" s="279" t="s">
        <v>426</v>
      </c>
      <c r="K2419" s="280">
        <v>2010</v>
      </c>
      <c r="L2419" s="279" t="s">
        <v>402</v>
      </c>
      <c r="M2419" s="279" t="s">
        <v>394</v>
      </c>
      <c r="N2419" s="279" t="s">
        <v>9402</v>
      </c>
      <c r="O2419" s="279" t="s">
        <v>8409</v>
      </c>
      <c r="P2419" s="279">
        <v>35000</v>
      </c>
      <c r="Q2419" s="278"/>
      <c r="R2419" s="303"/>
      <c r="S2419" s="279" t="s">
        <v>394</v>
      </c>
      <c r="T2419" s="279"/>
      <c r="U2419" s="303"/>
      <c r="V2419" s="303"/>
      <c r="W2419" s="303"/>
      <c r="X2419" s="303"/>
      <c r="Z2419" s="303"/>
      <c r="AA2419" s="303"/>
      <c r="AC2419" s="279" t="s">
        <v>394</v>
      </c>
      <c r="AF2419" s="276">
        <f>IFERROR(VLOOKUP(A2419,'[1]قوائم الترجمة'!AC$2:AD$2397,1,0),"م")</f>
        <v>121372</v>
      </c>
      <c r="AG2419" s="232"/>
      <c r="AH2419" s="233"/>
      <c r="AI2419" s="233"/>
      <c r="AJ2419" s="233"/>
      <c r="AL2419" s="267"/>
      <c r="AM2419" s="235"/>
      <c r="AO2419" s="236"/>
      <c r="AU2419" s="234"/>
    </row>
    <row r="2420" spans="1:47" ht="21" x14ac:dyDescent="0.4">
      <c r="A2420" s="278">
        <v>121377</v>
      </c>
      <c r="B2420" s="279" t="s">
        <v>4161</v>
      </c>
      <c r="C2420" s="279" t="s">
        <v>89</v>
      </c>
      <c r="D2420" s="279" t="s">
        <v>280</v>
      </c>
      <c r="E2420" s="279" t="s">
        <v>424</v>
      </c>
      <c r="F2420" s="315" t="s">
        <v>9266</v>
      </c>
      <c r="G2420" s="315" t="s">
        <v>402</v>
      </c>
      <c r="H2420" s="279" t="s">
        <v>425</v>
      </c>
      <c r="I2420" s="279" t="s">
        <v>61</v>
      </c>
      <c r="J2420" s="279" t="s">
        <v>426</v>
      </c>
      <c r="K2420" s="280">
        <v>2015</v>
      </c>
      <c r="L2420" s="279" t="s">
        <v>404</v>
      </c>
      <c r="M2420" s="279" t="s">
        <v>394</v>
      </c>
      <c r="N2420" s="279" t="s">
        <v>394</v>
      </c>
      <c r="O2420" s="279" t="s">
        <v>394</v>
      </c>
      <c r="P2420" s="315">
        <v>0</v>
      </c>
      <c r="Q2420" s="278"/>
      <c r="R2420" s="303"/>
      <c r="S2420" s="279" t="s">
        <v>394</v>
      </c>
      <c r="T2420" s="279" t="s">
        <v>394</v>
      </c>
      <c r="U2420" s="303"/>
      <c r="V2420" s="303"/>
      <c r="W2420" s="303"/>
      <c r="X2420" s="303"/>
      <c r="Z2420" s="303"/>
      <c r="AA2420" s="303"/>
      <c r="AC2420" s="279" t="s">
        <v>394</v>
      </c>
      <c r="AF2420" s="276">
        <f>IFERROR(VLOOKUP(A2420,'[1]قوائم الترجمة'!AC$2:AD$2397,1,0),"م")</f>
        <v>121377</v>
      </c>
      <c r="AG2420" s="232"/>
      <c r="AH2420" s="233"/>
      <c r="AI2420" s="233"/>
      <c r="AJ2420" s="233"/>
      <c r="AL2420" s="267"/>
      <c r="AM2420" s="235"/>
      <c r="AO2420" s="236"/>
      <c r="AU2420" s="234"/>
    </row>
    <row r="2421" spans="1:47" ht="21" x14ac:dyDescent="0.4">
      <c r="A2421" s="278">
        <v>121378</v>
      </c>
      <c r="B2421" s="279" t="s">
        <v>4160</v>
      </c>
      <c r="C2421" s="279" t="s">
        <v>104</v>
      </c>
      <c r="D2421" s="279" t="s">
        <v>522</v>
      </c>
      <c r="E2421" s="279" t="s">
        <v>424</v>
      </c>
      <c r="F2421" s="315" t="s">
        <v>8449</v>
      </c>
      <c r="G2421" s="315" t="s">
        <v>402</v>
      </c>
      <c r="H2421" s="279" t="s">
        <v>425</v>
      </c>
      <c r="I2421" s="279" t="s">
        <v>61</v>
      </c>
      <c r="J2421" s="279" t="s">
        <v>426</v>
      </c>
      <c r="K2421" s="280">
        <v>2015</v>
      </c>
      <c r="L2421" s="279" t="s">
        <v>402</v>
      </c>
      <c r="M2421" s="279" t="s">
        <v>394</v>
      </c>
      <c r="N2421" s="279"/>
      <c r="O2421" s="279" t="s">
        <v>394</v>
      </c>
      <c r="P2421" s="315">
        <v>0</v>
      </c>
      <c r="Q2421" s="278"/>
      <c r="R2421" s="303"/>
      <c r="S2421" s="279" t="s">
        <v>394</v>
      </c>
      <c r="T2421" s="279" t="s">
        <v>394</v>
      </c>
      <c r="U2421" s="303"/>
      <c r="V2421" s="303"/>
      <c r="W2421" s="303"/>
      <c r="X2421" s="303"/>
      <c r="Z2421" s="303"/>
      <c r="AA2421" s="303"/>
      <c r="AC2421" s="279" t="s">
        <v>394</v>
      </c>
      <c r="AF2421" s="276">
        <f>IFERROR(VLOOKUP(A2421,'[1]قوائم الترجمة'!AC$2:AD$2397,1,0),"م")</f>
        <v>121378</v>
      </c>
      <c r="AG2421" s="232"/>
      <c r="AH2421" s="233"/>
      <c r="AI2421" s="233"/>
      <c r="AJ2421" s="233"/>
      <c r="AL2421" s="267"/>
      <c r="AM2421" s="235"/>
      <c r="AU2421" s="234"/>
    </row>
    <row r="2422" spans="1:47" ht="21" x14ac:dyDescent="0.4">
      <c r="A2422" s="275">
        <v>121379</v>
      </c>
      <c r="B2422" s="276" t="s">
        <v>4159</v>
      </c>
      <c r="C2422" s="276" t="s">
        <v>109</v>
      </c>
      <c r="D2422" s="276" t="s">
        <v>269</v>
      </c>
      <c r="E2422" s="276" t="s">
        <v>5660</v>
      </c>
      <c r="F2422" s="317" t="s">
        <v>8576</v>
      </c>
      <c r="G2422" s="317" t="s">
        <v>8577</v>
      </c>
      <c r="H2422" s="276" t="s">
        <v>425</v>
      </c>
      <c r="I2422" s="276" t="s">
        <v>61</v>
      </c>
      <c r="J2422" s="276" t="s">
        <v>8112</v>
      </c>
      <c r="K2422" s="277">
        <v>2001</v>
      </c>
      <c r="L2422" s="276" t="s">
        <v>404</v>
      </c>
      <c r="M2422" s="303"/>
      <c r="N2422" s="276" t="s">
        <v>394</v>
      </c>
      <c r="O2422" s="276" t="s">
        <v>394</v>
      </c>
      <c r="P2422" s="315">
        <v>0</v>
      </c>
      <c r="Q2422" s="303"/>
      <c r="R2422" s="276" t="s">
        <v>394</v>
      </c>
      <c r="S2422" s="276" t="s">
        <v>394</v>
      </c>
      <c r="T2422" s="303"/>
      <c r="U2422" s="303"/>
      <c r="V2422" s="303"/>
      <c r="W2422" s="303"/>
      <c r="X2422" s="303"/>
      <c r="Z2422" s="303"/>
      <c r="AA2422" s="303"/>
      <c r="AC2422" s="276" t="s">
        <v>394</v>
      </c>
      <c r="AF2422" s="276">
        <f>IFERROR(VLOOKUP(A2422,'[1]قوائم الترجمة'!AC$2:AD$2397,1,0),"م")</f>
        <v>121379</v>
      </c>
      <c r="AG2422" s="232"/>
      <c r="AH2422" s="233"/>
      <c r="AI2422" s="233"/>
      <c r="AJ2422" s="233"/>
      <c r="AL2422" s="267"/>
      <c r="AM2422" s="235"/>
      <c r="AU2422" s="234"/>
    </row>
    <row r="2423" spans="1:47" ht="21" x14ac:dyDescent="0.4">
      <c r="A2423" s="278">
        <v>121380</v>
      </c>
      <c r="B2423" s="279" t="s">
        <v>6774</v>
      </c>
      <c r="C2423" s="279" t="s">
        <v>109</v>
      </c>
      <c r="D2423" s="279" t="s">
        <v>6775</v>
      </c>
      <c r="E2423" s="279" t="s">
        <v>394</v>
      </c>
      <c r="F2423"/>
      <c r="H2423" s="279" t="s">
        <v>394</v>
      </c>
      <c r="I2423" s="279" t="s">
        <v>539</v>
      </c>
      <c r="J2423" s="279" t="s">
        <v>394</v>
      </c>
      <c r="K2423" s="279" t="s">
        <v>394</v>
      </c>
      <c r="L2423" s="279" t="s">
        <v>394</v>
      </c>
      <c r="M2423" s="279" t="s">
        <v>394</v>
      </c>
      <c r="N2423" s="279" t="s">
        <v>394</v>
      </c>
      <c r="O2423" s="279" t="s">
        <v>394</v>
      </c>
      <c r="P2423" s="315">
        <v>0</v>
      </c>
      <c r="Q2423" s="279" t="s">
        <v>394</v>
      </c>
      <c r="R2423" s="279" t="s">
        <v>394</v>
      </c>
      <c r="S2423" s="279" t="s">
        <v>394</v>
      </c>
      <c r="T2423" s="279" t="s">
        <v>394</v>
      </c>
      <c r="U2423" s="279" t="s">
        <v>394</v>
      </c>
      <c r="V2423" s="279" t="s">
        <v>394</v>
      </c>
      <c r="W2423" s="279" t="s">
        <v>394</v>
      </c>
      <c r="X2423" s="279" t="s">
        <v>394</v>
      </c>
      <c r="Y2423" s="281"/>
      <c r="Z2423" s="279" t="s">
        <v>394</v>
      </c>
      <c r="AA2423" s="279" t="s">
        <v>394</v>
      </c>
      <c r="AB2423" s="281"/>
      <c r="AC2423" s="279" t="s">
        <v>855</v>
      </c>
      <c r="AF2423" s="276" t="str">
        <f>IFERROR(VLOOKUP(A2423,'[1]قوائم الترجمة'!AC$2:AD$2397,1,0),"م")</f>
        <v>م</v>
      </c>
      <c r="AG2423" s="232"/>
      <c r="AH2423" s="233"/>
      <c r="AI2423" s="233"/>
      <c r="AJ2423" s="233"/>
      <c r="AL2423" s="267"/>
      <c r="AM2423" s="235"/>
      <c r="AO2423" s="236"/>
      <c r="AU2423" s="234"/>
    </row>
    <row r="2424" spans="1:47" ht="21" x14ac:dyDescent="0.4">
      <c r="A2424" s="278">
        <v>121382</v>
      </c>
      <c r="B2424" s="279" t="s">
        <v>6281</v>
      </c>
      <c r="C2424" s="279" t="s">
        <v>127</v>
      </c>
      <c r="D2424" s="279" t="s">
        <v>330</v>
      </c>
      <c r="E2424" s="279" t="s">
        <v>394</v>
      </c>
      <c r="F2424"/>
      <c r="H2424" s="279" t="s">
        <v>394</v>
      </c>
      <c r="I2424" s="279" t="s">
        <v>539</v>
      </c>
      <c r="J2424" s="279" t="s">
        <v>394</v>
      </c>
      <c r="K2424" s="279" t="s">
        <v>394</v>
      </c>
      <c r="L2424" s="279" t="s">
        <v>394</v>
      </c>
      <c r="M2424" s="279" t="s">
        <v>394</v>
      </c>
      <c r="N2424" s="279" t="s">
        <v>394</v>
      </c>
      <c r="O2424" s="279" t="s">
        <v>394</v>
      </c>
      <c r="P2424" s="315">
        <v>0</v>
      </c>
      <c r="Q2424" s="279" t="s">
        <v>394</v>
      </c>
      <c r="R2424" s="279" t="s">
        <v>394</v>
      </c>
      <c r="S2424" s="279" t="s">
        <v>394</v>
      </c>
      <c r="T2424" s="279" t="s">
        <v>394</v>
      </c>
      <c r="U2424" s="279" t="s">
        <v>394</v>
      </c>
      <c r="V2424" s="279" t="s">
        <v>394</v>
      </c>
      <c r="W2424" s="279" t="s">
        <v>394</v>
      </c>
      <c r="X2424" s="279" t="s">
        <v>394</v>
      </c>
      <c r="Y2424" s="281"/>
      <c r="Z2424" s="279" t="s">
        <v>394</v>
      </c>
      <c r="AA2424" s="279" t="s">
        <v>394</v>
      </c>
      <c r="AB2424" s="281"/>
      <c r="AC2424" s="279" t="s">
        <v>855</v>
      </c>
      <c r="AF2424" s="276" t="str">
        <f>IFERROR(VLOOKUP(A2424,'[1]قوائم الترجمة'!AC$2:AD$2397,1,0),"م")</f>
        <v>م</v>
      </c>
      <c r="AG2424" s="232"/>
      <c r="AH2424" s="233"/>
      <c r="AI2424" s="233"/>
      <c r="AJ2424" s="233"/>
      <c r="AL2424" s="267"/>
      <c r="AM2424" s="235"/>
      <c r="AU2424" s="234"/>
    </row>
    <row r="2425" spans="1:47" ht="21" x14ac:dyDescent="0.4">
      <c r="A2425" s="278">
        <v>121383</v>
      </c>
      <c r="B2425" s="279" t="s">
        <v>4157</v>
      </c>
      <c r="C2425" s="279" t="s">
        <v>4158</v>
      </c>
      <c r="D2425" s="279" t="s">
        <v>711</v>
      </c>
      <c r="E2425" s="279" t="s">
        <v>394</v>
      </c>
      <c r="F2425"/>
      <c r="H2425" s="279" t="s">
        <v>394</v>
      </c>
      <c r="I2425" s="279" t="s">
        <v>540</v>
      </c>
      <c r="J2425" s="279" t="s">
        <v>394</v>
      </c>
      <c r="K2425" s="279" t="s">
        <v>394</v>
      </c>
      <c r="L2425" s="279" t="s">
        <v>394</v>
      </c>
      <c r="M2425" s="279" t="s">
        <v>394</v>
      </c>
      <c r="N2425" s="279" t="s">
        <v>394</v>
      </c>
      <c r="O2425" s="279" t="s">
        <v>394</v>
      </c>
      <c r="P2425" s="315">
        <v>0</v>
      </c>
      <c r="Q2425" s="279" t="s">
        <v>394</v>
      </c>
      <c r="R2425" s="279" t="s">
        <v>394</v>
      </c>
      <c r="S2425" s="279" t="s">
        <v>394</v>
      </c>
      <c r="T2425" s="279" t="s">
        <v>394</v>
      </c>
      <c r="U2425" s="279" t="s">
        <v>394</v>
      </c>
      <c r="V2425" s="279" t="s">
        <v>394</v>
      </c>
      <c r="W2425" s="279" t="s">
        <v>394</v>
      </c>
      <c r="X2425" s="279" t="s">
        <v>394</v>
      </c>
      <c r="Y2425" s="281"/>
      <c r="Z2425" s="279" t="s">
        <v>394</v>
      </c>
      <c r="AA2425" s="279" t="s">
        <v>394</v>
      </c>
      <c r="AB2425" s="281"/>
      <c r="AC2425" s="279" t="s">
        <v>394</v>
      </c>
      <c r="AF2425" s="276" t="str">
        <f>IFERROR(VLOOKUP(A2425,'[1]قوائم الترجمة'!AC$2:AD$2397,1,0),"م")</f>
        <v>م</v>
      </c>
      <c r="AG2425" s="232"/>
      <c r="AH2425" s="233"/>
      <c r="AI2425" s="233"/>
      <c r="AJ2425" s="233"/>
      <c r="AL2425" s="267"/>
      <c r="AM2425" s="235"/>
      <c r="AO2425" s="236"/>
      <c r="AU2425" s="234"/>
    </row>
    <row r="2426" spans="1:47" ht="21" x14ac:dyDescent="0.4">
      <c r="A2426" s="278">
        <v>121385</v>
      </c>
      <c r="B2426" s="279" t="s">
        <v>4156</v>
      </c>
      <c r="C2426" s="279" t="s">
        <v>166</v>
      </c>
      <c r="D2426" s="279" t="s">
        <v>297</v>
      </c>
      <c r="E2426" s="279" t="s">
        <v>423</v>
      </c>
      <c r="F2426" s="315" t="s">
        <v>9403</v>
      </c>
      <c r="G2426" s="315" t="s">
        <v>8379</v>
      </c>
      <c r="H2426" s="279" t="s">
        <v>425</v>
      </c>
      <c r="I2426" s="279" t="s">
        <v>61</v>
      </c>
      <c r="J2426" s="279" t="s">
        <v>426</v>
      </c>
      <c r="K2426" s="280">
        <v>0</v>
      </c>
      <c r="L2426" s="279" t="s">
        <v>402</v>
      </c>
      <c r="M2426" s="279" t="s">
        <v>394</v>
      </c>
      <c r="N2426" s="279"/>
      <c r="O2426" s="279" t="s">
        <v>394</v>
      </c>
      <c r="P2426" s="315">
        <v>0</v>
      </c>
      <c r="Q2426" s="278"/>
      <c r="R2426" s="303"/>
      <c r="S2426" s="279" t="s">
        <v>394</v>
      </c>
      <c r="T2426" s="279" t="s">
        <v>394</v>
      </c>
      <c r="U2426" s="303"/>
      <c r="V2426" s="303"/>
      <c r="W2426" s="303"/>
      <c r="X2426" s="303"/>
      <c r="Z2426" s="303"/>
      <c r="AA2426" s="303"/>
      <c r="AC2426" s="279" t="s">
        <v>394</v>
      </c>
      <c r="AF2426" s="276">
        <f>IFERROR(VLOOKUP(A2426,'[1]قوائم الترجمة'!AC$2:AD$2397,1,0),"م")</f>
        <v>121385</v>
      </c>
      <c r="AG2426" s="232"/>
      <c r="AH2426" s="233"/>
      <c r="AI2426" s="233"/>
      <c r="AJ2426" s="233"/>
      <c r="AL2426" s="267"/>
      <c r="AM2426" s="235"/>
      <c r="AO2426" s="236"/>
      <c r="AU2426" s="234"/>
    </row>
    <row r="2427" spans="1:47" ht="21" x14ac:dyDescent="0.4">
      <c r="A2427" s="278">
        <v>121387</v>
      </c>
      <c r="B2427" s="279" t="s">
        <v>7150</v>
      </c>
      <c r="C2427" s="279" t="s">
        <v>154</v>
      </c>
      <c r="D2427" s="279" t="s">
        <v>1083</v>
      </c>
      <c r="E2427" s="279" t="s">
        <v>394</v>
      </c>
      <c r="F2427"/>
      <c r="H2427" s="279" t="s">
        <v>394</v>
      </c>
      <c r="I2427" s="279" t="s">
        <v>539</v>
      </c>
      <c r="J2427" s="279" t="s">
        <v>394</v>
      </c>
      <c r="K2427" s="279" t="s">
        <v>394</v>
      </c>
      <c r="L2427" s="279" t="s">
        <v>394</v>
      </c>
      <c r="M2427" s="279" t="s">
        <v>394</v>
      </c>
      <c r="N2427" s="279" t="s">
        <v>394</v>
      </c>
      <c r="O2427" s="279" t="s">
        <v>394</v>
      </c>
      <c r="P2427" s="315">
        <v>0</v>
      </c>
      <c r="Q2427" s="279" t="s">
        <v>394</v>
      </c>
      <c r="R2427" s="279" t="s">
        <v>394</v>
      </c>
      <c r="S2427" s="279" t="s">
        <v>394</v>
      </c>
      <c r="T2427" s="279" t="s">
        <v>394</v>
      </c>
      <c r="U2427" s="279" t="s">
        <v>394</v>
      </c>
      <c r="V2427" s="279" t="s">
        <v>394</v>
      </c>
      <c r="W2427" s="279" t="s">
        <v>394</v>
      </c>
      <c r="X2427" s="279" t="s">
        <v>394</v>
      </c>
      <c r="Y2427" s="281"/>
      <c r="Z2427" s="279" t="s">
        <v>394</v>
      </c>
      <c r="AA2427" s="279" t="s">
        <v>394</v>
      </c>
      <c r="AB2427" s="281"/>
      <c r="AC2427" s="279" t="s">
        <v>855</v>
      </c>
      <c r="AF2427" s="276" t="str">
        <f>IFERROR(VLOOKUP(A2427,'[1]قوائم الترجمة'!AC$2:AD$2397,1,0),"م")</f>
        <v>م</v>
      </c>
      <c r="AG2427" s="232"/>
      <c r="AH2427" s="233"/>
      <c r="AI2427" s="233"/>
      <c r="AJ2427" s="233"/>
      <c r="AL2427" s="267"/>
      <c r="AM2427" s="235"/>
      <c r="AO2427" s="236"/>
      <c r="AU2427" s="234"/>
    </row>
    <row r="2428" spans="1:47" ht="21" x14ac:dyDescent="0.4">
      <c r="A2428" s="278">
        <v>121389</v>
      </c>
      <c r="B2428" s="279" t="s">
        <v>1538</v>
      </c>
      <c r="C2428" s="279" t="s">
        <v>852</v>
      </c>
      <c r="D2428" s="279" t="s">
        <v>336</v>
      </c>
      <c r="E2428" s="279" t="s">
        <v>394</v>
      </c>
      <c r="F2428"/>
      <c r="H2428" s="279" t="s">
        <v>394</v>
      </c>
      <c r="I2428" s="279" t="s">
        <v>539</v>
      </c>
      <c r="J2428" s="279" t="s">
        <v>394</v>
      </c>
      <c r="K2428" s="279" t="s">
        <v>394</v>
      </c>
      <c r="L2428" s="279" t="s">
        <v>394</v>
      </c>
      <c r="M2428" s="279" t="s">
        <v>394</v>
      </c>
      <c r="N2428" s="279" t="s">
        <v>394</v>
      </c>
      <c r="O2428" s="279" t="s">
        <v>394</v>
      </c>
      <c r="P2428" s="315">
        <v>0</v>
      </c>
      <c r="Q2428" s="279" t="s">
        <v>394</v>
      </c>
      <c r="R2428" s="279" t="s">
        <v>394</v>
      </c>
      <c r="S2428" s="279" t="s">
        <v>394</v>
      </c>
      <c r="T2428" s="279" t="s">
        <v>394</v>
      </c>
      <c r="U2428" s="279" t="s">
        <v>394</v>
      </c>
      <c r="V2428" s="279" t="s">
        <v>394</v>
      </c>
      <c r="W2428" s="279" t="s">
        <v>394</v>
      </c>
      <c r="X2428" s="279" t="s">
        <v>394</v>
      </c>
      <c r="Y2428" s="281"/>
      <c r="Z2428" s="279" t="s">
        <v>394</v>
      </c>
      <c r="AA2428" s="279" t="s">
        <v>394</v>
      </c>
      <c r="AB2428" s="281"/>
      <c r="AC2428" s="279" t="s">
        <v>855</v>
      </c>
      <c r="AF2428" s="276" t="str">
        <f>IFERROR(VLOOKUP(A2428,'[1]قوائم الترجمة'!AC$2:AD$2397,1,0),"م")</f>
        <v>م</v>
      </c>
      <c r="AG2428" s="232"/>
      <c r="AH2428" s="233"/>
      <c r="AI2428" s="233"/>
      <c r="AJ2428" s="233"/>
      <c r="AL2428" s="267"/>
      <c r="AM2428" s="235"/>
      <c r="AU2428" s="234"/>
    </row>
    <row r="2429" spans="1:47" ht="21" x14ac:dyDescent="0.4">
      <c r="A2429" s="278">
        <v>121390</v>
      </c>
      <c r="B2429" s="279" t="s">
        <v>4155</v>
      </c>
      <c r="C2429" s="279" t="s">
        <v>66</v>
      </c>
      <c r="D2429" s="279" t="s">
        <v>309</v>
      </c>
      <c r="E2429" s="279" t="s">
        <v>424</v>
      </c>
      <c r="F2429" s="315" t="s">
        <v>9019</v>
      </c>
      <c r="G2429" s="315" t="s">
        <v>8119</v>
      </c>
      <c r="H2429" s="279" t="s">
        <v>425</v>
      </c>
      <c r="I2429" s="279" t="s">
        <v>61</v>
      </c>
      <c r="J2429" s="279" t="s">
        <v>426</v>
      </c>
      <c r="K2429" s="280">
        <v>2009</v>
      </c>
      <c r="L2429" s="279" t="s">
        <v>402</v>
      </c>
      <c r="M2429" s="279" t="s">
        <v>394</v>
      </c>
      <c r="N2429" s="279"/>
      <c r="O2429" s="279" t="s">
        <v>394</v>
      </c>
      <c r="P2429" s="315">
        <v>0</v>
      </c>
      <c r="Q2429" s="278"/>
      <c r="R2429" s="303"/>
      <c r="S2429" s="279" t="s">
        <v>394</v>
      </c>
      <c r="T2429" s="279" t="s">
        <v>394</v>
      </c>
      <c r="U2429" s="303"/>
      <c r="V2429" s="303"/>
      <c r="W2429" s="303"/>
      <c r="X2429" s="303"/>
      <c r="Z2429" s="303"/>
      <c r="AA2429" s="303"/>
      <c r="AC2429" s="279" t="s">
        <v>855</v>
      </c>
      <c r="AF2429" s="276">
        <f>IFERROR(VLOOKUP(A2429,'[1]قوائم الترجمة'!AC$2:AD$2397,1,0),"م")</f>
        <v>121390</v>
      </c>
      <c r="AG2429" s="245"/>
      <c r="AH2429" s="246"/>
      <c r="AI2429" s="246"/>
      <c r="AJ2429" s="246"/>
      <c r="AL2429" s="267"/>
      <c r="AM2429" s="235"/>
      <c r="AO2429" s="247"/>
      <c r="AU2429" s="234"/>
    </row>
    <row r="2430" spans="1:47" ht="21" x14ac:dyDescent="0.4">
      <c r="A2430" s="278">
        <v>121391</v>
      </c>
      <c r="B2430" s="279" t="s">
        <v>4154</v>
      </c>
      <c r="C2430" s="279" t="s">
        <v>71</v>
      </c>
      <c r="D2430" s="279" t="s">
        <v>281</v>
      </c>
      <c r="E2430" s="279" t="s">
        <v>424</v>
      </c>
      <c r="F2430" s="315" t="s">
        <v>9404</v>
      </c>
      <c r="G2430" s="315" t="s">
        <v>402</v>
      </c>
      <c r="H2430" s="279" t="s">
        <v>425</v>
      </c>
      <c r="I2430" s="279" t="s">
        <v>8485</v>
      </c>
      <c r="J2430" s="279" t="s">
        <v>7215</v>
      </c>
      <c r="K2430" s="280">
        <v>0</v>
      </c>
      <c r="L2430" s="279" t="s">
        <v>7215</v>
      </c>
      <c r="M2430" s="279" t="s">
        <v>394</v>
      </c>
      <c r="N2430" s="279" t="s">
        <v>394</v>
      </c>
      <c r="O2430" s="279" t="s">
        <v>394</v>
      </c>
      <c r="P2430" s="315">
        <v>0</v>
      </c>
      <c r="Q2430" s="278"/>
      <c r="R2430" s="303"/>
      <c r="S2430" s="279" t="s">
        <v>394</v>
      </c>
      <c r="T2430" s="279" t="s">
        <v>394</v>
      </c>
      <c r="U2430" s="303"/>
      <c r="V2430" s="303"/>
      <c r="W2430" s="303"/>
      <c r="X2430" s="303"/>
      <c r="Z2430" s="303"/>
      <c r="AA2430" s="303"/>
      <c r="AC2430" s="279" t="s">
        <v>394</v>
      </c>
      <c r="AF2430" s="276">
        <f>IFERROR(VLOOKUP(A2430,'[1]قوائم الترجمة'!AC$2:AD$2397,1,0),"م")</f>
        <v>121391</v>
      </c>
      <c r="AG2430" s="232"/>
      <c r="AH2430" s="233"/>
      <c r="AI2430" s="233"/>
      <c r="AJ2430" s="233"/>
      <c r="AL2430" s="267"/>
      <c r="AM2430" s="235"/>
      <c r="AU2430" s="234"/>
    </row>
    <row r="2431" spans="1:47" ht="21" x14ac:dyDescent="0.4">
      <c r="A2431" s="278">
        <v>121392</v>
      </c>
      <c r="B2431" s="279" t="s">
        <v>783</v>
      </c>
      <c r="C2431" s="279" t="s">
        <v>92</v>
      </c>
      <c r="D2431" s="279" t="s">
        <v>244</v>
      </c>
      <c r="E2431" s="279" t="s">
        <v>394</v>
      </c>
      <c r="F2431"/>
      <c r="H2431" s="279" t="s">
        <v>394</v>
      </c>
      <c r="I2431" s="279" t="s">
        <v>61</v>
      </c>
      <c r="J2431" s="279" t="s">
        <v>394</v>
      </c>
      <c r="K2431" s="279" t="s">
        <v>394</v>
      </c>
      <c r="L2431" s="279" t="s">
        <v>394</v>
      </c>
      <c r="M2431" s="279" t="s">
        <v>394</v>
      </c>
      <c r="N2431" s="279" t="s">
        <v>394</v>
      </c>
      <c r="O2431" s="279" t="s">
        <v>394</v>
      </c>
      <c r="P2431" s="315">
        <v>0</v>
      </c>
      <c r="Q2431" s="279" t="s">
        <v>394</v>
      </c>
      <c r="R2431" s="279" t="s">
        <v>394</v>
      </c>
      <c r="S2431" s="279" t="s">
        <v>394</v>
      </c>
      <c r="T2431" s="279" t="s">
        <v>394</v>
      </c>
      <c r="U2431" s="279" t="s">
        <v>394</v>
      </c>
      <c r="V2431" s="279" t="s">
        <v>394</v>
      </c>
      <c r="W2431" s="279" t="s">
        <v>394</v>
      </c>
      <c r="X2431" s="279" t="s">
        <v>394</v>
      </c>
      <c r="Y2431" s="281"/>
      <c r="Z2431" s="279" t="s">
        <v>394</v>
      </c>
      <c r="AA2431" s="279" t="s">
        <v>394</v>
      </c>
      <c r="AB2431" s="281"/>
      <c r="AC2431" s="279" t="s">
        <v>855</v>
      </c>
      <c r="AF2431" s="276" t="str">
        <f>IFERROR(VLOOKUP(A2431,'[1]قوائم الترجمة'!AC$2:AD$2397,1,0),"م")</f>
        <v>م</v>
      </c>
      <c r="AG2431" s="232"/>
      <c r="AH2431" s="233"/>
      <c r="AI2431" s="233"/>
      <c r="AJ2431" s="233"/>
      <c r="AL2431" s="267"/>
      <c r="AM2431" s="235"/>
      <c r="AO2431" s="236"/>
      <c r="AU2431" s="234"/>
    </row>
    <row r="2432" spans="1:47" ht="21" x14ac:dyDescent="0.4">
      <c r="A2432" s="275">
        <v>121394</v>
      </c>
      <c r="B2432" s="276" t="s">
        <v>4153</v>
      </c>
      <c r="C2432" s="276" t="s">
        <v>71</v>
      </c>
      <c r="D2432" s="276" t="s">
        <v>802</v>
      </c>
      <c r="E2432" s="276" t="s">
        <v>423</v>
      </c>
      <c r="F2432" s="317" t="s">
        <v>8578</v>
      </c>
      <c r="G2432" s="317" t="s">
        <v>8151</v>
      </c>
      <c r="H2432" s="276" t="s">
        <v>425</v>
      </c>
      <c r="I2432" s="276" t="s">
        <v>538</v>
      </c>
      <c r="J2432" s="276" t="s">
        <v>426</v>
      </c>
      <c r="K2432" s="277">
        <v>2006</v>
      </c>
      <c r="L2432" s="276" t="s">
        <v>402</v>
      </c>
      <c r="M2432" s="303"/>
      <c r="N2432" s="276" t="s">
        <v>394</v>
      </c>
      <c r="O2432" s="276" t="s">
        <v>394</v>
      </c>
      <c r="P2432" s="315">
        <v>0</v>
      </c>
      <c r="Q2432" s="303"/>
      <c r="R2432" s="276" t="s">
        <v>394</v>
      </c>
      <c r="S2432" s="276" t="s">
        <v>394</v>
      </c>
      <c r="T2432" s="303"/>
      <c r="U2432" s="303"/>
      <c r="V2432" s="303"/>
      <c r="W2432" s="303"/>
      <c r="X2432" s="303"/>
      <c r="Z2432" s="303"/>
      <c r="AA2432" s="303"/>
      <c r="AC2432" s="276" t="s">
        <v>394</v>
      </c>
      <c r="AF2432" s="276">
        <f>IFERROR(VLOOKUP(A2432,'[1]قوائم الترجمة'!AC$2:AD$2397,1,0),"م")</f>
        <v>121394</v>
      </c>
      <c r="AG2432" s="232"/>
      <c r="AH2432" s="233"/>
      <c r="AI2432" s="233"/>
      <c r="AJ2432" s="233"/>
      <c r="AL2432" s="267"/>
      <c r="AM2432" s="235"/>
      <c r="AO2432" s="236"/>
      <c r="AU2432" s="234"/>
    </row>
    <row r="2433" spans="1:47" ht="21" x14ac:dyDescent="0.4">
      <c r="A2433" s="275">
        <v>121395</v>
      </c>
      <c r="B2433" s="276" t="s">
        <v>4152</v>
      </c>
      <c r="C2433" s="276" t="s">
        <v>123</v>
      </c>
      <c r="D2433" s="276" t="s">
        <v>1343</v>
      </c>
      <c r="E2433" s="276" t="s">
        <v>424</v>
      </c>
      <c r="F2433" s="317" t="s">
        <v>8378</v>
      </c>
      <c r="G2433" s="317" t="s">
        <v>402</v>
      </c>
      <c r="H2433" s="276" t="s">
        <v>425</v>
      </c>
      <c r="I2433" s="276" t="s">
        <v>538</v>
      </c>
      <c r="J2433" s="276" t="s">
        <v>426</v>
      </c>
      <c r="K2433" s="277">
        <v>0</v>
      </c>
      <c r="L2433" s="276" t="s">
        <v>402</v>
      </c>
      <c r="M2433" s="303"/>
      <c r="N2433" s="276" t="s">
        <v>394</v>
      </c>
      <c r="O2433" s="276" t="s">
        <v>394</v>
      </c>
      <c r="P2433" s="315">
        <v>0</v>
      </c>
      <c r="Q2433" s="303"/>
      <c r="R2433" s="276" t="s">
        <v>394</v>
      </c>
      <c r="S2433" s="276" t="s">
        <v>394</v>
      </c>
      <c r="T2433" s="303"/>
      <c r="U2433" s="303"/>
      <c r="V2433" s="303"/>
      <c r="W2433" s="303"/>
      <c r="X2433" s="303"/>
      <c r="Z2433" s="303"/>
      <c r="AA2433" s="303"/>
      <c r="AC2433" s="276" t="s">
        <v>394</v>
      </c>
      <c r="AF2433" s="276">
        <f>IFERROR(VLOOKUP(A2433,'[1]قوائم الترجمة'!AC$2:AD$2397,1,0),"م")</f>
        <v>121395</v>
      </c>
      <c r="AG2433" s="232"/>
      <c r="AH2433" s="233"/>
      <c r="AI2433" s="233"/>
      <c r="AJ2433" s="233"/>
      <c r="AL2433" s="267"/>
      <c r="AM2433" s="235"/>
      <c r="AU2433" s="234"/>
    </row>
    <row r="2434" spans="1:47" ht="21" x14ac:dyDescent="0.4">
      <c r="A2434" s="278">
        <v>121397</v>
      </c>
      <c r="B2434" s="279" t="s">
        <v>4151</v>
      </c>
      <c r="C2434" s="279" t="s">
        <v>65</v>
      </c>
      <c r="D2434" s="279" t="s">
        <v>7105</v>
      </c>
      <c r="E2434" s="279" t="s">
        <v>394</v>
      </c>
      <c r="F2434"/>
      <c r="H2434" s="279" t="s">
        <v>394</v>
      </c>
      <c r="I2434" s="279" t="s">
        <v>61</v>
      </c>
      <c r="J2434" s="279" t="s">
        <v>394</v>
      </c>
      <c r="K2434" s="279" t="s">
        <v>394</v>
      </c>
      <c r="L2434" s="279" t="s">
        <v>394</v>
      </c>
      <c r="M2434" s="279" t="s">
        <v>394</v>
      </c>
      <c r="N2434" s="279" t="s">
        <v>394</v>
      </c>
      <c r="O2434" s="279" t="s">
        <v>394</v>
      </c>
      <c r="P2434" s="315">
        <v>0</v>
      </c>
      <c r="Q2434" s="279" t="s">
        <v>394</v>
      </c>
      <c r="R2434" s="279" t="s">
        <v>394</v>
      </c>
      <c r="S2434" s="279" t="s">
        <v>394</v>
      </c>
      <c r="T2434" s="279" t="s">
        <v>394</v>
      </c>
      <c r="U2434" s="279" t="s">
        <v>394</v>
      </c>
      <c r="V2434" s="279" t="s">
        <v>394</v>
      </c>
      <c r="W2434" s="279" t="s">
        <v>394</v>
      </c>
      <c r="X2434" s="279" t="s">
        <v>394</v>
      </c>
      <c r="Y2434" s="281"/>
      <c r="Z2434" s="279" t="s">
        <v>394</v>
      </c>
      <c r="AA2434" s="279" t="s">
        <v>394</v>
      </c>
      <c r="AB2434" s="281"/>
      <c r="AC2434" s="279" t="s">
        <v>855</v>
      </c>
      <c r="AF2434" s="276" t="str">
        <f>IFERROR(VLOOKUP(A2434,'[1]قوائم الترجمة'!AC$2:AD$2397,1,0),"م")</f>
        <v>م</v>
      </c>
      <c r="AG2434" s="232"/>
      <c r="AH2434" s="233"/>
      <c r="AI2434" s="233"/>
      <c r="AJ2434" s="233"/>
      <c r="AL2434" s="267"/>
      <c r="AM2434" s="235"/>
      <c r="AO2434" s="236"/>
      <c r="AU2434" s="234"/>
    </row>
    <row r="2435" spans="1:47" ht="21" x14ac:dyDescent="0.4">
      <c r="A2435" s="278">
        <v>121400</v>
      </c>
      <c r="B2435" s="279" t="s">
        <v>4150</v>
      </c>
      <c r="C2435" s="279" t="s">
        <v>1541</v>
      </c>
      <c r="D2435" s="279" t="s">
        <v>287</v>
      </c>
      <c r="E2435" s="279" t="s">
        <v>423</v>
      </c>
      <c r="F2435" s="315" t="s">
        <v>9405</v>
      </c>
      <c r="G2435" s="315" t="s">
        <v>402</v>
      </c>
      <c r="H2435" s="279" t="s">
        <v>425</v>
      </c>
      <c r="I2435" s="279" t="s">
        <v>538</v>
      </c>
      <c r="J2435" s="279" t="s">
        <v>8112</v>
      </c>
      <c r="K2435" s="280">
        <v>2017</v>
      </c>
      <c r="L2435" s="279" t="s">
        <v>402</v>
      </c>
      <c r="M2435" s="279" t="s">
        <v>394</v>
      </c>
      <c r="N2435" s="279" t="s">
        <v>394</v>
      </c>
      <c r="O2435" s="279" t="s">
        <v>394</v>
      </c>
      <c r="P2435" s="315">
        <v>0</v>
      </c>
      <c r="Q2435" s="278"/>
      <c r="R2435" s="303"/>
      <c r="S2435" s="279" t="s">
        <v>394</v>
      </c>
      <c r="T2435" s="279" t="s">
        <v>394</v>
      </c>
      <c r="U2435" s="303"/>
      <c r="V2435" s="303"/>
      <c r="W2435" s="303"/>
      <c r="X2435" s="303"/>
      <c r="Z2435" s="303"/>
      <c r="AA2435" s="303"/>
      <c r="AC2435" s="279" t="s">
        <v>394</v>
      </c>
      <c r="AF2435" s="276">
        <f>IFERROR(VLOOKUP(A2435,'[1]قوائم الترجمة'!AC$2:AD$2397,1,0),"م")</f>
        <v>121400</v>
      </c>
      <c r="AG2435" s="232"/>
      <c r="AH2435" s="233"/>
      <c r="AI2435" s="233"/>
      <c r="AJ2435" s="233"/>
      <c r="AL2435" s="267"/>
      <c r="AM2435" s="235"/>
      <c r="AU2435" s="234"/>
    </row>
    <row r="2436" spans="1:47" ht="21" x14ac:dyDescent="0.4">
      <c r="A2436" s="278">
        <v>121401</v>
      </c>
      <c r="B2436" s="279" t="s">
        <v>7605</v>
      </c>
      <c r="C2436" s="279" t="s">
        <v>118</v>
      </c>
      <c r="D2436" s="279" t="s">
        <v>329</v>
      </c>
      <c r="E2436" s="279" t="s">
        <v>394</v>
      </c>
      <c r="F2436"/>
      <c r="H2436" s="279" t="s">
        <v>394</v>
      </c>
      <c r="I2436" s="279" t="s">
        <v>540</v>
      </c>
      <c r="J2436" s="279" t="s">
        <v>394</v>
      </c>
      <c r="K2436" s="279" t="s">
        <v>394</v>
      </c>
      <c r="L2436" s="279" t="s">
        <v>394</v>
      </c>
      <c r="M2436" s="279" t="s">
        <v>394</v>
      </c>
      <c r="N2436" s="279" t="s">
        <v>394</v>
      </c>
      <c r="O2436" s="279" t="s">
        <v>394</v>
      </c>
      <c r="P2436" s="315">
        <v>0</v>
      </c>
      <c r="Q2436" s="279" t="s">
        <v>394</v>
      </c>
      <c r="R2436" s="279" t="s">
        <v>394</v>
      </c>
      <c r="S2436" s="279" t="s">
        <v>394</v>
      </c>
      <c r="T2436" s="279" t="s">
        <v>394</v>
      </c>
      <c r="U2436" s="279" t="s">
        <v>394</v>
      </c>
      <c r="V2436" s="279" t="s">
        <v>394</v>
      </c>
      <c r="W2436" s="279" t="s">
        <v>394</v>
      </c>
      <c r="X2436" s="279" t="s">
        <v>394</v>
      </c>
      <c r="Y2436" s="281"/>
      <c r="Z2436" s="279" t="s">
        <v>394</v>
      </c>
      <c r="AA2436" s="279" t="s">
        <v>394</v>
      </c>
      <c r="AB2436" s="281"/>
      <c r="AC2436" s="279" t="s">
        <v>855</v>
      </c>
      <c r="AF2436" s="276" t="str">
        <f>IFERROR(VLOOKUP(A2436,'[1]قوائم الترجمة'!AC$2:AD$2397,1,0),"م")</f>
        <v>م</v>
      </c>
      <c r="AG2436" s="232"/>
      <c r="AH2436" s="233"/>
      <c r="AI2436" s="233"/>
      <c r="AJ2436" s="233"/>
      <c r="AL2436" s="267"/>
      <c r="AM2436" s="235"/>
      <c r="AU2436" s="234"/>
    </row>
    <row r="2437" spans="1:47" ht="21" x14ac:dyDescent="0.4">
      <c r="A2437" s="278">
        <v>121402</v>
      </c>
      <c r="B2437" s="279" t="s">
        <v>7903</v>
      </c>
      <c r="C2437" s="279" t="s">
        <v>68</v>
      </c>
      <c r="D2437" s="279" t="s">
        <v>311</v>
      </c>
      <c r="E2437" s="279" t="s">
        <v>394</v>
      </c>
      <c r="F2437"/>
      <c r="H2437" s="279" t="s">
        <v>394</v>
      </c>
      <c r="I2437" s="279" t="s">
        <v>540</v>
      </c>
      <c r="J2437" s="279" t="s">
        <v>394</v>
      </c>
      <c r="K2437" s="279" t="s">
        <v>394</v>
      </c>
      <c r="L2437" s="279" t="s">
        <v>394</v>
      </c>
      <c r="M2437" s="279" t="s">
        <v>394</v>
      </c>
      <c r="N2437" s="279" t="s">
        <v>394</v>
      </c>
      <c r="O2437" s="279" t="s">
        <v>394</v>
      </c>
      <c r="P2437" s="315">
        <v>0</v>
      </c>
      <c r="Q2437" s="279" t="s">
        <v>394</v>
      </c>
      <c r="R2437" s="279" t="s">
        <v>394</v>
      </c>
      <c r="S2437" s="279" t="s">
        <v>394</v>
      </c>
      <c r="T2437" s="279" t="s">
        <v>394</v>
      </c>
      <c r="U2437" s="279" t="s">
        <v>394</v>
      </c>
      <c r="V2437" s="279" t="s">
        <v>394</v>
      </c>
      <c r="W2437" s="279" t="s">
        <v>394</v>
      </c>
      <c r="X2437" s="279" t="s">
        <v>394</v>
      </c>
      <c r="Y2437" s="281"/>
      <c r="Z2437" s="279" t="s">
        <v>394</v>
      </c>
      <c r="AA2437" s="279" t="s">
        <v>394</v>
      </c>
      <c r="AB2437" s="281"/>
      <c r="AC2437" s="279" t="s">
        <v>855</v>
      </c>
      <c r="AF2437" s="276" t="str">
        <f>IFERROR(VLOOKUP(A2437,'[1]قوائم الترجمة'!AC$2:AD$2397,1,0),"م")</f>
        <v>م</v>
      </c>
      <c r="AG2437" s="232"/>
      <c r="AH2437" s="233"/>
      <c r="AI2437" s="233"/>
      <c r="AJ2437" s="233"/>
      <c r="AL2437" s="267"/>
      <c r="AM2437" s="235"/>
      <c r="AO2437" s="236"/>
      <c r="AU2437" s="234"/>
    </row>
    <row r="2438" spans="1:47" ht="21" x14ac:dyDescent="0.4">
      <c r="A2438" s="278">
        <v>121403</v>
      </c>
      <c r="B2438" s="279" t="s">
        <v>4148</v>
      </c>
      <c r="C2438" s="279" t="s">
        <v>516</v>
      </c>
      <c r="D2438" s="279" t="s">
        <v>4149</v>
      </c>
      <c r="E2438" s="279" t="s">
        <v>394</v>
      </c>
      <c r="F2438"/>
      <c r="H2438" s="279" t="s">
        <v>394</v>
      </c>
      <c r="I2438" s="279" t="s">
        <v>540</v>
      </c>
      <c r="J2438" s="279" t="s">
        <v>394</v>
      </c>
      <c r="K2438" s="279" t="s">
        <v>394</v>
      </c>
      <c r="L2438" s="279" t="s">
        <v>394</v>
      </c>
      <c r="M2438" s="279" t="s">
        <v>394</v>
      </c>
      <c r="N2438" s="279" t="s">
        <v>394</v>
      </c>
      <c r="O2438" s="279" t="s">
        <v>394</v>
      </c>
      <c r="P2438" s="315">
        <v>0</v>
      </c>
      <c r="Q2438" s="279" t="s">
        <v>394</v>
      </c>
      <c r="R2438" s="279" t="s">
        <v>394</v>
      </c>
      <c r="S2438" s="279" t="s">
        <v>394</v>
      </c>
      <c r="T2438" s="279" t="s">
        <v>394</v>
      </c>
      <c r="U2438" s="279" t="s">
        <v>394</v>
      </c>
      <c r="V2438" s="279" t="s">
        <v>394</v>
      </c>
      <c r="W2438" s="279" t="s">
        <v>394</v>
      </c>
      <c r="X2438" s="279" t="s">
        <v>394</v>
      </c>
      <c r="Y2438" s="281"/>
      <c r="Z2438" s="279" t="s">
        <v>394</v>
      </c>
      <c r="AA2438" s="279" t="s">
        <v>394</v>
      </c>
      <c r="AB2438" s="281"/>
      <c r="AC2438" s="279" t="s">
        <v>855</v>
      </c>
      <c r="AF2438" s="276" t="str">
        <f>IFERROR(VLOOKUP(A2438,'[1]قوائم الترجمة'!AC$2:AD$2397,1,0),"م")</f>
        <v>م</v>
      </c>
      <c r="AG2438" s="232"/>
      <c r="AH2438" s="233"/>
      <c r="AI2438" s="233"/>
      <c r="AJ2438" s="233"/>
      <c r="AL2438" s="267"/>
      <c r="AM2438" s="235"/>
      <c r="AU2438" s="234"/>
    </row>
    <row r="2439" spans="1:47" ht="21" x14ac:dyDescent="0.4">
      <c r="A2439" s="278">
        <v>121404</v>
      </c>
      <c r="B2439" s="279" t="s">
        <v>4147</v>
      </c>
      <c r="C2439" s="279" t="s">
        <v>746</v>
      </c>
      <c r="D2439" s="279" t="s">
        <v>244</v>
      </c>
      <c r="E2439" s="279" t="s">
        <v>394</v>
      </c>
      <c r="F2439"/>
      <c r="H2439" s="279" t="s">
        <v>394</v>
      </c>
      <c r="I2439" s="279" t="s">
        <v>538</v>
      </c>
      <c r="J2439" s="279" t="s">
        <v>394</v>
      </c>
      <c r="K2439" s="279" t="s">
        <v>394</v>
      </c>
      <c r="L2439" s="279" t="s">
        <v>394</v>
      </c>
      <c r="M2439" s="279" t="s">
        <v>394</v>
      </c>
      <c r="N2439" s="279" t="s">
        <v>394</v>
      </c>
      <c r="O2439" s="279" t="s">
        <v>394</v>
      </c>
      <c r="P2439" s="315">
        <v>0</v>
      </c>
      <c r="Q2439" s="279" t="s">
        <v>394</v>
      </c>
      <c r="R2439" s="279" t="s">
        <v>394</v>
      </c>
      <c r="S2439" s="279" t="s">
        <v>394</v>
      </c>
      <c r="T2439" s="279" t="s">
        <v>394</v>
      </c>
      <c r="U2439" s="279" t="s">
        <v>394</v>
      </c>
      <c r="V2439" s="279" t="s">
        <v>394</v>
      </c>
      <c r="W2439" s="279" t="s">
        <v>394</v>
      </c>
      <c r="X2439" s="279" t="s">
        <v>394</v>
      </c>
      <c r="Y2439" s="281"/>
      <c r="Z2439" s="279" t="s">
        <v>394</v>
      </c>
      <c r="AA2439" s="279" t="s">
        <v>394</v>
      </c>
      <c r="AB2439" s="281"/>
      <c r="AC2439" s="279" t="s">
        <v>855</v>
      </c>
      <c r="AF2439" s="276" t="str">
        <f>IFERROR(VLOOKUP(A2439,'[1]قوائم الترجمة'!AC$2:AD$2397,1,0),"م")</f>
        <v>م</v>
      </c>
      <c r="AG2439" s="232"/>
      <c r="AH2439" s="233"/>
      <c r="AI2439" s="233"/>
      <c r="AJ2439" s="233"/>
      <c r="AL2439" s="267"/>
      <c r="AM2439" s="235"/>
      <c r="AO2439" s="236"/>
      <c r="AU2439" s="234"/>
    </row>
    <row r="2440" spans="1:47" ht="21" x14ac:dyDescent="0.4">
      <c r="A2440" s="278">
        <v>121405</v>
      </c>
      <c r="B2440" s="279" t="s">
        <v>4146</v>
      </c>
      <c r="C2440" s="279" t="s">
        <v>202</v>
      </c>
      <c r="D2440" s="279" t="s">
        <v>468</v>
      </c>
      <c r="E2440" s="279" t="s">
        <v>424</v>
      </c>
      <c r="F2440" s="315" t="s">
        <v>8378</v>
      </c>
      <c r="G2440" s="315" t="s">
        <v>8379</v>
      </c>
      <c r="H2440" s="279" t="s">
        <v>425</v>
      </c>
      <c r="I2440" s="279" t="s">
        <v>538</v>
      </c>
      <c r="J2440" s="279" t="s">
        <v>426</v>
      </c>
      <c r="K2440" s="280">
        <v>2017</v>
      </c>
      <c r="L2440" s="279" t="s">
        <v>402</v>
      </c>
      <c r="M2440" s="279" t="s">
        <v>394</v>
      </c>
      <c r="N2440" s="279" t="s">
        <v>394</v>
      </c>
      <c r="O2440" s="279" t="s">
        <v>394</v>
      </c>
      <c r="P2440" s="315">
        <v>0</v>
      </c>
      <c r="Q2440" s="278"/>
      <c r="R2440" s="303"/>
      <c r="S2440" s="279" t="s">
        <v>394</v>
      </c>
      <c r="T2440" s="279" t="s">
        <v>394</v>
      </c>
      <c r="U2440" s="303"/>
      <c r="V2440" s="303"/>
      <c r="W2440" s="303"/>
      <c r="X2440" s="303"/>
      <c r="Z2440" s="303"/>
      <c r="AA2440" s="303"/>
      <c r="AC2440" s="279" t="s">
        <v>394</v>
      </c>
      <c r="AF2440" s="276">
        <f>IFERROR(VLOOKUP(A2440,'[1]قوائم الترجمة'!AC$2:AD$2397,1,0),"م")</f>
        <v>121405</v>
      </c>
      <c r="AG2440" s="232"/>
      <c r="AH2440" s="233"/>
      <c r="AI2440" s="233"/>
      <c r="AJ2440" s="233"/>
      <c r="AL2440" s="267"/>
      <c r="AM2440" s="235"/>
      <c r="AO2440" s="236"/>
      <c r="AU2440" s="234"/>
    </row>
    <row r="2441" spans="1:47" ht="21" x14ac:dyDescent="0.4">
      <c r="A2441" s="278">
        <v>121408</v>
      </c>
      <c r="B2441" s="279" t="s">
        <v>7574</v>
      </c>
      <c r="C2441" s="279" t="s">
        <v>147</v>
      </c>
      <c r="D2441" s="279" t="s">
        <v>267</v>
      </c>
      <c r="E2441" s="279" t="s">
        <v>394</v>
      </c>
      <c r="F2441"/>
      <c r="H2441" s="279" t="s">
        <v>394</v>
      </c>
      <c r="I2441" s="279" t="s">
        <v>539</v>
      </c>
      <c r="J2441" s="279" t="s">
        <v>394</v>
      </c>
      <c r="K2441" s="279" t="s">
        <v>394</v>
      </c>
      <c r="L2441" s="279" t="s">
        <v>394</v>
      </c>
      <c r="M2441" s="279" t="s">
        <v>394</v>
      </c>
      <c r="N2441" s="279" t="s">
        <v>394</v>
      </c>
      <c r="O2441" s="279" t="s">
        <v>394</v>
      </c>
      <c r="P2441" s="315">
        <v>0</v>
      </c>
      <c r="Q2441" s="279" t="s">
        <v>394</v>
      </c>
      <c r="R2441" s="279" t="s">
        <v>394</v>
      </c>
      <c r="S2441" s="279" t="s">
        <v>394</v>
      </c>
      <c r="T2441" s="279" t="s">
        <v>394</v>
      </c>
      <c r="U2441" s="279" t="s">
        <v>394</v>
      </c>
      <c r="V2441" s="279" t="s">
        <v>394</v>
      </c>
      <c r="W2441" s="279" t="s">
        <v>394</v>
      </c>
      <c r="X2441" s="279" t="s">
        <v>394</v>
      </c>
      <c r="Y2441" s="281"/>
      <c r="Z2441" s="279" t="s">
        <v>394</v>
      </c>
      <c r="AA2441" s="279" t="s">
        <v>394</v>
      </c>
      <c r="AB2441" s="281"/>
      <c r="AC2441" s="279" t="s">
        <v>855</v>
      </c>
      <c r="AF2441" s="276" t="str">
        <f>IFERROR(VLOOKUP(A2441,'[1]قوائم الترجمة'!AC$2:AD$2397,1,0),"م")</f>
        <v>م</v>
      </c>
      <c r="AG2441" s="232"/>
      <c r="AH2441" s="233"/>
      <c r="AI2441" s="233"/>
      <c r="AJ2441" s="233"/>
      <c r="AL2441" s="267"/>
      <c r="AM2441" s="235"/>
      <c r="AO2441" s="236"/>
      <c r="AU2441" s="234"/>
    </row>
    <row r="2442" spans="1:47" ht="21" x14ac:dyDescent="0.4">
      <c r="A2442" s="278">
        <v>121409</v>
      </c>
      <c r="B2442" s="279" t="s">
        <v>4145</v>
      </c>
      <c r="C2442" s="279" t="s">
        <v>109</v>
      </c>
      <c r="D2442" s="279" t="s">
        <v>512</v>
      </c>
      <c r="E2442" s="279" t="s">
        <v>394</v>
      </c>
      <c r="F2442"/>
      <c r="H2442" s="279" t="s">
        <v>394</v>
      </c>
      <c r="I2442" s="279" t="s">
        <v>539</v>
      </c>
      <c r="J2442" s="279" t="s">
        <v>394</v>
      </c>
      <c r="K2442" s="279" t="s">
        <v>394</v>
      </c>
      <c r="L2442" s="279" t="s">
        <v>394</v>
      </c>
      <c r="M2442" s="279" t="s">
        <v>394</v>
      </c>
      <c r="N2442" s="279" t="s">
        <v>394</v>
      </c>
      <c r="O2442" s="279" t="s">
        <v>394</v>
      </c>
      <c r="P2442" s="315">
        <v>0</v>
      </c>
      <c r="Q2442" s="279" t="s">
        <v>394</v>
      </c>
      <c r="R2442" s="279" t="s">
        <v>394</v>
      </c>
      <c r="S2442" s="279" t="s">
        <v>394</v>
      </c>
      <c r="T2442" s="279" t="s">
        <v>394</v>
      </c>
      <c r="U2442" s="279" t="s">
        <v>394</v>
      </c>
      <c r="V2442" s="279" t="s">
        <v>394</v>
      </c>
      <c r="W2442" s="279" t="s">
        <v>394</v>
      </c>
      <c r="X2442" s="279" t="s">
        <v>394</v>
      </c>
      <c r="Y2442" s="281"/>
      <c r="Z2442" s="279" t="s">
        <v>394</v>
      </c>
      <c r="AA2442" s="279" t="s">
        <v>394</v>
      </c>
      <c r="AB2442" s="281"/>
      <c r="AC2442" s="279" t="s">
        <v>855</v>
      </c>
      <c r="AF2442" s="276" t="str">
        <f>IFERROR(VLOOKUP(A2442,'[1]قوائم الترجمة'!AC$2:AD$2397,1,0),"م")</f>
        <v>م</v>
      </c>
      <c r="AG2442" s="232"/>
      <c r="AH2442" s="233"/>
      <c r="AI2442" s="233"/>
      <c r="AJ2442" s="233"/>
      <c r="AL2442" s="267"/>
      <c r="AM2442" s="235"/>
      <c r="AU2442" s="234"/>
    </row>
    <row r="2443" spans="1:47" ht="21" x14ac:dyDescent="0.4">
      <c r="A2443" s="278">
        <v>121411</v>
      </c>
      <c r="B2443" s="279" t="s">
        <v>4144</v>
      </c>
      <c r="C2443" s="279" t="s">
        <v>109</v>
      </c>
      <c r="D2443" s="279" t="s">
        <v>762</v>
      </c>
      <c r="E2443" s="279" t="s">
        <v>394</v>
      </c>
      <c r="F2443"/>
      <c r="H2443" s="279" t="s">
        <v>394</v>
      </c>
      <c r="I2443" s="279" t="s">
        <v>61</v>
      </c>
      <c r="J2443" s="279" t="s">
        <v>394</v>
      </c>
      <c r="K2443" s="279" t="s">
        <v>394</v>
      </c>
      <c r="L2443" s="279" t="s">
        <v>394</v>
      </c>
      <c r="M2443" s="279" t="s">
        <v>394</v>
      </c>
      <c r="N2443" s="279" t="s">
        <v>394</v>
      </c>
      <c r="O2443" s="279" t="s">
        <v>394</v>
      </c>
      <c r="P2443" s="315">
        <v>0</v>
      </c>
      <c r="Q2443" s="279" t="s">
        <v>394</v>
      </c>
      <c r="R2443" s="279" t="s">
        <v>394</v>
      </c>
      <c r="S2443" s="279" t="s">
        <v>394</v>
      </c>
      <c r="T2443" s="279" t="s">
        <v>394</v>
      </c>
      <c r="U2443" s="279" t="s">
        <v>394</v>
      </c>
      <c r="V2443" s="279" t="s">
        <v>394</v>
      </c>
      <c r="W2443" s="279" t="s">
        <v>394</v>
      </c>
      <c r="X2443" s="279" t="s">
        <v>394</v>
      </c>
      <c r="Y2443" s="281"/>
      <c r="Z2443" s="279" t="s">
        <v>394</v>
      </c>
      <c r="AA2443" s="279" t="s">
        <v>394</v>
      </c>
      <c r="AB2443" s="281"/>
      <c r="AC2443" s="279" t="s">
        <v>394</v>
      </c>
      <c r="AF2443" s="276" t="str">
        <f>IFERROR(VLOOKUP(A2443,'[1]قوائم الترجمة'!AC$2:AD$2397,1,0),"م")</f>
        <v>م</v>
      </c>
      <c r="AG2443" s="232"/>
      <c r="AH2443" s="233"/>
      <c r="AI2443" s="233"/>
      <c r="AJ2443" s="233"/>
      <c r="AL2443" s="267"/>
      <c r="AM2443" s="235"/>
      <c r="AO2443" s="236"/>
      <c r="AU2443" s="234"/>
    </row>
    <row r="2444" spans="1:47" ht="21" x14ac:dyDescent="0.4">
      <c r="A2444" s="278">
        <v>121412</v>
      </c>
      <c r="B2444" s="279" t="s">
        <v>4143</v>
      </c>
      <c r="C2444" s="279" t="s">
        <v>109</v>
      </c>
      <c r="D2444" s="279" t="s">
        <v>328</v>
      </c>
      <c r="E2444" s="279" t="s">
        <v>424</v>
      </c>
      <c r="F2444" s="315" t="s">
        <v>9406</v>
      </c>
      <c r="G2444" s="315" t="s">
        <v>402</v>
      </c>
      <c r="H2444" s="279" t="s">
        <v>425</v>
      </c>
      <c r="I2444" s="279" t="s">
        <v>61</v>
      </c>
      <c r="J2444" s="279" t="s">
        <v>426</v>
      </c>
      <c r="K2444" s="280">
        <v>2014</v>
      </c>
      <c r="L2444" s="279" t="s">
        <v>404</v>
      </c>
      <c r="M2444" s="279" t="s">
        <v>394</v>
      </c>
      <c r="N2444" s="279"/>
      <c r="O2444" s="279" t="s">
        <v>394</v>
      </c>
      <c r="P2444" s="315">
        <v>0</v>
      </c>
      <c r="Q2444" s="278"/>
      <c r="R2444" s="303"/>
      <c r="S2444" s="279" t="s">
        <v>394</v>
      </c>
      <c r="T2444" s="279" t="s">
        <v>394</v>
      </c>
      <c r="U2444" s="303"/>
      <c r="V2444" s="303"/>
      <c r="W2444" s="303"/>
      <c r="X2444" s="303"/>
      <c r="Z2444" s="303"/>
      <c r="AA2444" s="303"/>
      <c r="AC2444" s="279" t="s">
        <v>394</v>
      </c>
      <c r="AF2444" s="276">
        <f>IFERROR(VLOOKUP(A2444,'[1]قوائم الترجمة'!AC$2:AD$2397,1,0),"م")</f>
        <v>121412</v>
      </c>
      <c r="AG2444" s="232"/>
      <c r="AH2444" s="233"/>
      <c r="AI2444" s="233"/>
      <c r="AJ2444" s="233"/>
      <c r="AL2444" s="267"/>
      <c r="AM2444" s="235"/>
      <c r="AO2444" s="236"/>
      <c r="AU2444" s="234"/>
    </row>
    <row r="2445" spans="1:47" ht="21" x14ac:dyDescent="0.4">
      <c r="A2445" s="278">
        <v>121413</v>
      </c>
      <c r="B2445" s="279" t="s">
        <v>7618</v>
      </c>
      <c r="C2445" s="279" t="s">
        <v>171</v>
      </c>
      <c r="D2445" s="279" t="s">
        <v>249</v>
      </c>
      <c r="E2445" s="279" t="s">
        <v>394</v>
      </c>
      <c r="F2445"/>
      <c r="H2445" s="279" t="s">
        <v>394</v>
      </c>
      <c r="I2445" s="279" t="s">
        <v>539</v>
      </c>
      <c r="J2445" s="279" t="s">
        <v>394</v>
      </c>
      <c r="K2445" s="279" t="s">
        <v>394</v>
      </c>
      <c r="L2445" s="279" t="s">
        <v>394</v>
      </c>
      <c r="M2445" s="279" t="s">
        <v>394</v>
      </c>
      <c r="N2445" s="279" t="s">
        <v>394</v>
      </c>
      <c r="O2445" s="279" t="s">
        <v>394</v>
      </c>
      <c r="P2445" s="315">
        <v>0</v>
      </c>
      <c r="Q2445" s="279" t="s">
        <v>394</v>
      </c>
      <c r="R2445" s="279" t="s">
        <v>394</v>
      </c>
      <c r="S2445" s="279" t="s">
        <v>394</v>
      </c>
      <c r="T2445" s="279" t="s">
        <v>394</v>
      </c>
      <c r="U2445" s="279" t="s">
        <v>394</v>
      </c>
      <c r="V2445" s="279" t="s">
        <v>394</v>
      </c>
      <c r="W2445" s="279" t="s">
        <v>394</v>
      </c>
      <c r="X2445" s="279" t="s">
        <v>394</v>
      </c>
      <c r="Y2445" s="281"/>
      <c r="Z2445" s="279" t="s">
        <v>394</v>
      </c>
      <c r="AA2445" s="279" t="s">
        <v>394</v>
      </c>
      <c r="AB2445" s="281"/>
      <c r="AC2445" s="279" t="s">
        <v>855</v>
      </c>
      <c r="AF2445" s="276" t="str">
        <f>IFERROR(VLOOKUP(A2445,'[1]قوائم الترجمة'!AC$2:AD$2397,1,0),"م")</f>
        <v>م</v>
      </c>
      <c r="AG2445" s="232"/>
      <c r="AH2445" s="233"/>
      <c r="AI2445" s="233"/>
      <c r="AJ2445" s="233"/>
      <c r="AL2445" s="267"/>
      <c r="AM2445" s="235"/>
      <c r="AO2445" s="236"/>
      <c r="AU2445" s="234"/>
    </row>
    <row r="2446" spans="1:47" ht="21" x14ac:dyDescent="0.4">
      <c r="A2446" s="278">
        <v>121415</v>
      </c>
      <c r="B2446" s="279" t="s">
        <v>4142</v>
      </c>
      <c r="C2446" s="279" t="s">
        <v>78</v>
      </c>
      <c r="D2446" s="279" t="s">
        <v>320</v>
      </c>
      <c r="E2446" s="279" t="s">
        <v>394</v>
      </c>
      <c r="F2446"/>
      <c r="H2446" s="279" t="s">
        <v>394</v>
      </c>
      <c r="I2446" s="279" t="s">
        <v>538</v>
      </c>
      <c r="J2446" s="279" t="s">
        <v>394</v>
      </c>
      <c r="K2446" s="279" t="s">
        <v>394</v>
      </c>
      <c r="L2446" s="279" t="s">
        <v>394</v>
      </c>
      <c r="M2446" s="279" t="s">
        <v>394</v>
      </c>
      <c r="N2446" s="279" t="s">
        <v>394</v>
      </c>
      <c r="O2446" s="279" t="s">
        <v>394</v>
      </c>
      <c r="P2446" s="315">
        <v>0</v>
      </c>
      <c r="Q2446" s="279" t="s">
        <v>394</v>
      </c>
      <c r="R2446" s="279" t="s">
        <v>394</v>
      </c>
      <c r="S2446" s="279" t="s">
        <v>394</v>
      </c>
      <c r="T2446" s="279" t="s">
        <v>394</v>
      </c>
      <c r="U2446" s="279" t="s">
        <v>394</v>
      </c>
      <c r="V2446" s="279" t="s">
        <v>394</v>
      </c>
      <c r="W2446" s="279" t="s">
        <v>394</v>
      </c>
      <c r="X2446" s="279" t="s">
        <v>394</v>
      </c>
      <c r="Y2446" s="281"/>
      <c r="Z2446" s="279" t="s">
        <v>394</v>
      </c>
      <c r="AA2446" s="279" t="s">
        <v>394</v>
      </c>
      <c r="AB2446" s="281"/>
      <c r="AC2446" s="279" t="s">
        <v>855</v>
      </c>
      <c r="AF2446" s="276" t="str">
        <f>IFERROR(VLOOKUP(A2446,'[1]قوائم الترجمة'!AC$2:AD$2397,1,0),"م")</f>
        <v>م</v>
      </c>
      <c r="AG2446" s="232"/>
      <c r="AH2446" s="233"/>
      <c r="AI2446" s="233"/>
      <c r="AJ2446" s="233"/>
      <c r="AL2446" s="267"/>
      <c r="AM2446" s="235"/>
      <c r="AU2446" s="234"/>
    </row>
    <row r="2447" spans="1:47" ht="21" x14ac:dyDescent="0.4">
      <c r="A2447" s="278">
        <v>121416</v>
      </c>
      <c r="B2447" s="279" t="s">
        <v>4141</v>
      </c>
      <c r="C2447" s="279" t="s">
        <v>186</v>
      </c>
      <c r="D2447" s="279" t="s">
        <v>316</v>
      </c>
      <c r="E2447" s="279" t="s">
        <v>424</v>
      </c>
      <c r="F2447" s="315" t="s">
        <v>8645</v>
      </c>
      <c r="G2447" s="315" t="s">
        <v>402</v>
      </c>
      <c r="H2447" s="279" t="s">
        <v>425</v>
      </c>
      <c r="I2447" s="279" t="s">
        <v>61</v>
      </c>
      <c r="J2447" s="279" t="s">
        <v>426</v>
      </c>
      <c r="K2447" s="280">
        <v>2016</v>
      </c>
      <c r="L2447" s="279" t="s">
        <v>402</v>
      </c>
      <c r="M2447" s="279" t="s">
        <v>394</v>
      </c>
      <c r="N2447" s="279" t="s">
        <v>9407</v>
      </c>
      <c r="O2447" s="279" t="s">
        <v>8471</v>
      </c>
      <c r="P2447" s="279">
        <v>75000</v>
      </c>
      <c r="Q2447" s="278"/>
      <c r="R2447" s="303"/>
      <c r="S2447" s="279" t="s">
        <v>394</v>
      </c>
      <c r="T2447" s="279"/>
      <c r="U2447" s="303"/>
      <c r="V2447" s="303"/>
      <c r="W2447" s="303"/>
      <c r="X2447" s="303"/>
      <c r="Z2447" s="303"/>
      <c r="AA2447" s="303"/>
      <c r="AC2447" s="279" t="s">
        <v>394</v>
      </c>
      <c r="AF2447" s="276">
        <f>IFERROR(VLOOKUP(A2447,'[1]قوائم الترجمة'!AC$2:AD$2397,1,0),"م")</f>
        <v>121416</v>
      </c>
      <c r="AG2447" s="232"/>
      <c r="AH2447" s="233"/>
      <c r="AI2447" s="233"/>
      <c r="AJ2447" s="233"/>
      <c r="AL2447" s="267"/>
      <c r="AM2447" s="235"/>
      <c r="AO2447" s="236"/>
      <c r="AU2447" s="234"/>
    </row>
    <row r="2448" spans="1:47" ht="21" x14ac:dyDescent="0.4">
      <c r="A2448" s="278">
        <v>121417</v>
      </c>
      <c r="B2448" s="279" t="s">
        <v>4139</v>
      </c>
      <c r="C2448" s="279" t="s">
        <v>74</v>
      </c>
      <c r="D2448" s="279" t="s">
        <v>4140</v>
      </c>
      <c r="E2448" s="279" t="s">
        <v>5660</v>
      </c>
      <c r="F2448" s="315" t="s">
        <v>9408</v>
      </c>
      <c r="G2448" s="315" t="s">
        <v>8146</v>
      </c>
      <c r="H2448" s="279" t="s">
        <v>425</v>
      </c>
      <c r="I2448" s="279" t="s">
        <v>61</v>
      </c>
      <c r="J2448" s="279" t="s">
        <v>7215</v>
      </c>
      <c r="K2448" s="280">
        <v>0</v>
      </c>
      <c r="L2448" s="279" t="s">
        <v>7215</v>
      </c>
      <c r="M2448" s="279" t="s">
        <v>394</v>
      </c>
      <c r="N2448" s="279"/>
      <c r="O2448" s="279" t="s">
        <v>394</v>
      </c>
      <c r="P2448" s="315">
        <v>0</v>
      </c>
      <c r="Q2448" s="278"/>
      <c r="R2448" s="303"/>
      <c r="S2448" s="279" t="s">
        <v>394</v>
      </c>
      <c r="T2448" s="279" t="s">
        <v>394</v>
      </c>
      <c r="U2448" s="303"/>
      <c r="V2448" s="303"/>
      <c r="W2448" s="303"/>
      <c r="X2448" s="303"/>
      <c r="Z2448" s="303"/>
      <c r="AA2448" s="303"/>
      <c r="AC2448" s="279" t="s">
        <v>394</v>
      </c>
      <c r="AF2448" s="276">
        <f>IFERROR(VLOOKUP(A2448,'[1]قوائم الترجمة'!AC$2:AD$2397,1,0),"م")</f>
        <v>121417</v>
      </c>
      <c r="AG2448" s="232"/>
      <c r="AH2448" s="233"/>
      <c r="AI2448" s="233"/>
      <c r="AJ2448" s="233"/>
      <c r="AL2448" s="267"/>
      <c r="AM2448" s="235"/>
      <c r="AO2448" s="236"/>
      <c r="AU2448" s="234"/>
    </row>
    <row r="2449" spans="1:47" ht="21" x14ac:dyDescent="0.4">
      <c r="A2449" s="278">
        <v>121423</v>
      </c>
      <c r="B2449" s="279" t="s">
        <v>4138</v>
      </c>
      <c r="C2449" s="279" t="s">
        <v>108</v>
      </c>
      <c r="D2449" s="279" t="s">
        <v>335</v>
      </c>
      <c r="E2449" s="279" t="s">
        <v>423</v>
      </c>
      <c r="F2449" s="315" t="s">
        <v>9214</v>
      </c>
      <c r="G2449" s="315" t="s">
        <v>402</v>
      </c>
      <c r="H2449" s="279" t="s">
        <v>425</v>
      </c>
      <c r="I2449" s="279" t="s">
        <v>61</v>
      </c>
      <c r="J2449" s="279" t="s">
        <v>403</v>
      </c>
      <c r="K2449" s="280">
        <v>2007</v>
      </c>
      <c r="L2449" s="279" t="s">
        <v>402</v>
      </c>
      <c r="M2449" s="279" t="s">
        <v>394</v>
      </c>
      <c r="N2449" s="279"/>
      <c r="O2449" s="279" t="s">
        <v>394</v>
      </c>
      <c r="P2449" s="315">
        <v>0</v>
      </c>
      <c r="Q2449" s="278"/>
      <c r="R2449" s="303"/>
      <c r="S2449" s="279" t="s">
        <v>394</v>
      </c>
      <c r="T2449" s="279" t="s">
        <v>394</v>
      </c>
      <c r="U2449" s="303"/>
      <c r="V2449" s="303"/>
      <c r="W2449" s="303"/>
      <c r="X2449" s="303"/>
      <c r="Z2449" s="303"/>
      <c r="AA2449" s="303"/>
      <c r="AC2449" s="279" t="s">
        <v>394</v>
      </c>
      <c r="AF2449" s="276">
        <f>IFERROR(VLOOKUP(A2449,'[1]قوائم الترجمة'!AC$2:AD$2397,1,0),"م")</f>
        <v>121423</v>
      </c>
      <c r="AG2449" s="232"/>
      <c r="AH2449" s="233"/>
      <c r="AI2449" s="233"/>
      <c r="AJ2449" s="233"/>
      <c r="AL2449" s="267"/>
      <c r="AM2449" s="235"/>
      <c r="AO2449" s="236"/>
      <c r="AU2449" s="234"/>
    </row>
    <row r="2450" spans="1:47" ht="21" x14ac:dyDescent="0.4">
      <c r="A2450" s="278">
        <v>121424</v>
      </c>
      <c r="B2450" s="279" t="s">
        <v>7248</v>
      </c>
      <c r="C2450" s="279" t="s">
        <v>132</v>
      </c>
      <c r="D2450" s="279" t="s">
        <v>970</v>
      </c>
      <c r="E2450" s="279" t="s">
        <v>394</v>
      </c>
      <c r="F2450"/>
      <c r="H2450" s="279" t="s">
        <v>394</v>
      </c>
      <c r="I2450" s="279" t="s">
        <v>539</v>
      </c>
      <c r="J2450" s="279" t="s">
        <v>394</v>
      </c>
      <c r="K2450" s="279" t="s">
        <v>394</v>
      </c>
      <c r="L2450" s="279" t="s">
        <v>394</v>
      </c>
      <c r="M2450" s="279" t="s">
        <v>394</v>
      </c>
      <c r="N2450" s="279" t="s">
        <v>394</v>
      </c>
      <c r="O2450" s="279" t="s">
        <v>394</v>
      </c>
      <c r="P2450" s="315">
        <v>0</v>
      </c>
      <c r="Q2450" s="279" t="s">
        <v>394</v>
      </c>
      <c r="R2450" s="279" t="s">
        <v>394</v>
      </c>
      <c r="S2450" s="279" t="s">
        <v>394</v>
      </c>
      <c r="T2450" s="279" t="s">
        <v>394</v>
      </c>
      <c r="U2450" s="279" t="s">
        <v>394</v>
      </c>
      <c r="V2450" s="279" t="s">
        <v>394</v>
      </c>
      <c r="W2450" s="279" t="s">
        <v>394</v>
      </c>
      <c r="X2450" s="279" t="s">
        <v>394</v>
      </c>
      <c r="Y2450" s="281"/>
      <c r="Z2450" s="279" t="s">
        <v>394</v>
      </c>
      <c r="AA2450" s="279" t="s">
        <v>394</v>
      </c>
      <c r="AB2450" s="281"/>
      <c r="AC2450" s="279" t="s">
        <v>855</v>
      </c>
      <c r="AF2450" s="276" t="str">
        <f>IFERROR(VLOOKUP(A2450,'[1]قوائم الترجمة'!AC$2:AD$2397,1,0),"م")</f>
        <v>م</v>
      </c>
      <c r="AG2450" s="232"/>
      <c r="AH2450" s="233"/>
      <c r="AI2450" s="233"/>
      <c r="AJ2450" s="233"/>
      <c r="AL2450" s="267"/>
      <c r="AM2450" s="235"/>
      <c r="AO2450" s="236"/>
      <c r="AU2450" s="234"/>
    </row>
    <row r="2451" spans="1:47" ht="21" x14ac:dyDescent="0.4">
      <c r="A2451" s="275">
        <v>121428</v>
      </c>
      <c r="B2451" s="276" t="s">
        <v>4137</v>
      </c>
      <c r="C2451" s="276" t="s">
        <v>485</v>
      </c>
      <c r="D2451" s="276" t="s">
        <v>490</v>
      </c>
      <c r="E2451" s="276" t="s">
        <v>424</v>
      </c>
      <c r="F2451" s="317" t="s">
        <v>8579</v>
      </c>
      <c r="G2451" s="317" t="s">
        <v>8117</v>
      </c>
      <c r="H2451" s="276" t="s">
        <v>425</v>
      </c>
      <c r="I2451" s="276" t="s">
        <v>61</v>
      </c>
      <c r="J2451" s="276" t="s">
        <v>7215</v>
      </c>
      <c r="K2451" s="277">
        <v>0</v>
      </c>
      <c r="L2451" s="276" t="s">
        <v>7215</v>
      </c>
      <c r="M2451" s="303"/>
      <c r="N2451" s="276" t="s">
        <v>394</v>
      </c>
      <c r="O2451" s="276" t="s">
        <v>394</v>
      </c>
      <c r="P2451" s="315">
        <v>0</v>
      </c>
      <c r="Q2451" s="303"/>
      <c r="R2451" s="276" t="s">
        <v>394</v>
      </c>
      <c r="S2451" s="276" t="s">
        <v>394</v>
      </c>
      <c r="T2451" s="303"/>
      <c r="U2451" s="303"/>
      <c r="V2451" s="303"/>
      <c r="W2451" s="303"/>
      <c r="X2451" s="303"/>
      <c r="Z2451" s="303"/>
      <c r="AA2451" s="303"/>
      <c r="AC2451" s="276" t="s">
        <v>394</v>
      </c>
      <c r="AF2451" s="276">
        <f>IFERROR(VLOOKUP(A2451,'[1]قوائم الترجمة'!AC$2:AD$2397,1,0),"م")</f>
        <v>121428</v>
      </c>
      <c r="AG2451" s="232"/>
      <c r="AH2451" s="233"/>
      <c r="AI2451" s="233"/>
      <c r="AJ2451" s="233"/>
      <c r="AL2451" s="267"/>
      <c r="AM2451" s="235"/>
      <c r="AU2451" s="234"/>
    </row>
    <row r="2452" spans="1:47" ht="21" x14ac:dyDescent="0.4">
      <c r="A2452" s="278">
        <v>121434</v>
      </c>
      <c r="B2452" s="279" t="s">
        <v>4136</v>
      </c>
      <c r="C2452" s="279" t="s">
        <v>93</v>
      </c>
      <c r="D2452" s="279" t="s">
        <v>252</v>
      </c>
      <c r="E2452" s="279" t="s">
        <v>5660</v>
      </c>
      <c r="F2452" s="315" t="s">
        <v>9089</v>
      </c>
      <c r="G2452" s="315" t="s">
        <v>8215</v>
      </c>
      <c r="H2452" s="279" t="s">
        <v>425</v>
      </c>
      <c r="I2452" s="279" t="s">
        <v>538</v>
      </c>
      <c r="J2452" s="279" t="s">
        <v>8112</v>
      </c>
      <c r="K2452" s="280">
        <v>2009</v>
      </c>
      <c r="L2452" s="279" t="s">
        <v>842</v>
      </c>
      <c r="M2452" s="279" t="s">
        <v>394</v>
      </c>
      <c r="N2452" s="279" t="s">
        <v>9409</v>
      </c>
      <c r="O2452" s="279" t="s">
        <v>8388</v>
      </c>
      <c r="P2452" s="279">
        <v>20000</v>
      </c>
      <c r="Q2452" s="278"/>
      <c r="R2452" s="303"/>
      <c r="S2452" s="279" t="s">
        <v>394</v>
      </c>
      <c r="T2452" s="279"/>
      <c r="U2452" s="303"/>
      <c r="V2452" s="303"/>
      <c r="W2452" s="303"/>
      <c r="X2452" s="303"/>
      <c r="Z2452" s="303"/>
      <c r="AA2452" s="303"/>
      <c r="AC2452" s="279" t="s">
        <v>394</v>
      </c>
      <c r="AF2452" s="276">
        <f>IFERROR(VLOOKUP(A2452,'[1]قوائم الترجمة'!AC$2:AD$2397,1,0),"م")</f>
        <v>121434</v>
      </c>
      <c r="AG2452" s="232"/>
      <c r="AH2452" s="233"/>
      <c r="AI2452" s="233"/>
      <c r="AJ2452" s="233"/>
      <c r="AL2452" s="267"/>
      <c r="AM2452" s="235"/>
      <c r="AO2452" s="236"/>
      <c r="AU2452" s="234"/>
    </row>
    <row r="2453" spans="1:47" ht="21" x14ac:dyDescent="0.4">
      <c r="A2453" s="278">
        <v>121435</v>
      </c>
      <c r="B2453" s="279" t="s">
        <v>4135</v>
      </c>
      <c r="C2453" s="279" t="s">
        <v>71</v>
      </c>
      <c r="D2453" s="279" t="s">
        <v>261</v>
      </c>
      <c r="E2453" s="279" t="s">
        <v>394</v>
      </c>
      <c r="F2453"/>
      <c r="H2453" s="279" t="s">
        <v>394</v>
      </c>
      <c r="I2453" s="279" t="s">
        <v>538</v>
      </c>
      <c r="J2453" s="279" t="s">
        <v>394</v>
      </c>
      <c r="K2453" s="279" t="s">
        <v>394</v>
      </c>
      <c r="L2453" s="279" t="s">
        <v>394</v>
      </c>
      <c r="M2453" s="279" t="s">
        <v>394</v>
      </c>
      <c r="N2453" s="279" t="s">
        <v>394</v>
      </c>
      <c r="O2453" s="279" t="s">
        <v>394</v>
      </c>
      <c r="P2453" s="315">
        <v>0</v>
      </c>
      <c r="Q2453" s="279" t="s">
        <v>394</v>
      </c>
      <c r="R2453" s="279" t="s">
        <v>394</v>
      </c>
      <c r="S2453" s="279" t="s">
        <v>394</v>
      </c>
      <c r="T2453" s="279" t="s">
        <v>394</v>
      </c>
      <c r="U2453" s="279" t="s">
        <v>394</v>
      </c>
      <c r="V2453" s="279" t="s">
        <v>394</v>
      </c>
      <c r="W2453" s="279" t="s">
        <v>394</v>
      </c>
      <c r="X2453" s="279" t="s">
        <v>394</v>
      </c>
      <c r="Y2453" s="281"/>
      <c r="Z2453" s="279" t="s">
        <v>394</v>
      </c>
      <c r="AA2453" s="279" t="s">
        <v>394</v>
      </c>
      <c r="AB2453" s="281"/>
      <c r="AC2453" s="279" t="s">
        <v>394</v>
      </c>
      <c r="AF2453" s="276" t="str">
        <f>IFERROR(VLOOKUP(A2453,'[1]قوائم الترجمة'!AC$2:AD$2397,1,0),"م")</f>
        <v>م</v>
      </c>
      <c r="AG2453" s="232"/>
      <c r="AH2453" s="233"/>
      <c r="AI2453" s="233"/>
      <c r="AJ2453" s="233"/>
      <c r="AL2453" s="267"/>
      <c r="AM2453" s="235"/>
      <c r="AU2453" s="234"/>
    </row>
    <row r="2454" spans="1:47" ht="21" x14ac:dyDescent="0.4">
      <c r="A2454" s="275">
        <v>121437</v>
      </c>
      <c r="B2454" s="276" t="s">
        <v>7893</v>
      </c>
      <c r="C2454" s="276" t="s">
        <v>7894</v>
      </c>
      <c r="D2454" s="276" t="s">
        <v>7895</v>
      </c>
      <c r="E2454" s="276" t="s">
        <v>424</v>
      </c>
      <c r="F2454" s="317" t="s">
        <v>8378</v>
      </c>
      <c r="G2454" s="317" t="s">
        <v>402</v>
      </c>
      <c r="H2454" s="276" t="s">
        <v>425</v>
      </c>
      <c r="I2454" s="276" t="s">
        <v>541</v>
      </c>
      <c r="J2454" s="276" t="s">
        <v>426</v>
      </c>
      <c r="K2454" s="277">
        <v>0</v>
      </c>
      <c r="L2454" s="276" t="s">
        <v>402</v>
      </c>
      <c r="M2454" s="303"/>
      <c r="N2454" s="276" t="s">
        <v>394</v>
      </c>
      <c r="O2454" s="276" t="s">
        <v>394</v>
      </c>
      <c r="P2454" s="315">
        <v>0</v>
      </c>
      <c r="Q2454" s="303"/>
      <c r="R2454" s="276" t="s">
        <v>394</v>
      </c>
      <c r="S2454" s="276" t="s">
        <v>394</v>
      </c>
      <c r="T2454" s="303"/>
      <c r="U2454" s="303"/>
      <c r="V2454" s="303"/>
      <c r="W2454" s="303"/>
      <c r="X2454" s="303"/>
      <c r="Z2454" s="303"/>
      <c r="AA2454" s="303"/>
      <c r="AC2454" s="276" t="s">
        <v>394</v>
      </c>
      <c r="AF2454" s="276">
        <f>IFERROR(VLOOKUP(A2454,'[1]قوائم الترجمة'!AC$2:AD$2397,1,0),"م")</f>
        <v>121437</v>
      </c>
      <c r="AG2454" s="232"/>
      <c r="AH2454" s="233"/>
      <c r="AI2454" s="233"/>
      <c r="AJ2454" s="233"/>
      <c r="AL2454" s="267"/>
      <c r="AM2454" s="235"/>
      <c r="AO2454" s="236"/>
      <c r="AU2454" s="234"/>
    </row>
    <row r="2455" spans="1:47" ht="21" x14ac:dyDescent="0.4">
      <c r="A2455" s="278">
        <v>121439</v>
      </c>
      <c r="B2455" s="279" t="s">
        <v>4134</v>
      </c>
      <c r="C2455" s="279" t="s">
        <v>71</v>
      </c>
      <c r="D2455" s="279" t="s">
        <v>276</v>
      </c>
      <c r="E2455" s="279" t="s">
        <v>423</v>
      </c>
      <c r="F2455" s="315" t="s">
        <v>8558</v>
      </c>
      <c r="G2455" s="315" t="s">
        <v>402</v>
      </c>
      <c r="H2455" s="279" t="s">
        <v>425</v>
      </c>
      <c r="I2455" s="279" t="s">
        <v>61</v>
      </c>
      <c r="J2455" s="279" t="s">
        <v>403</v>
      </c>
      <c r="K2455" s="280">
        <v>2016</v>
      </c>
      <c r="L2455" s="279" t="s">
        <v>402</v>
      </c>
      <c r="M2455" s="279" t="s">
        <v>394</v>
      </c>
      <c r="N2455" s="279" t="s">
        <v>394</v>
      </c>
      <c r="O2455" s="279" t="s">
        <v>394</v>
      </c>
      <c r="P2455" s="315">
        <v>0</v>
      </c>
      <c r="Q2455" s="278"/>
      <c r="R2455" s="303"/>
      <c r="S2455" s="279" t="s">
        <v>394</v>
      </c>
      <c r="T2455" s="279" t="s">
        <v>394</v>
      </c>
      <c r="U2455" s="303"/>
      <c r="V2455" s="303"/>
      <c r="W2455" s="303"/>
      <c r="X2455" s="303"/>
      <c r="Z2455" s="303"/>
      <c r="AA2455" s="303"/>
      <c r="AC2455" s="279" t="s">
        <v>855</v>
      </c>
      <c r="AF2455" s="276">
        <f>IFERROR(VLOOKUP(A2455,'[1]قوائم الترجمة'!AC$2:AD$2397,1,0),"م")</f>
        <v>121439</v>
      </c>
      <c r="AG2455" s="232"/>
      <c r="AH2455" s="233"/>
      <c r="AI2455" s="233"/>
      <c r="AJ2455" s="233"/>
      <c r="AL2455" s="267"/>
      <c r="AM2455" s="235"/>
      <c r="AU2455" s="234"/>
    </row>
    <row r="2456" spans="1:47" ht="21" x14ac:dyDescent="0.4">
      <c r="A2456" s="278">
        <v>121440</v>
      </c>
      <c r="B2456" s="279" t="s">
        <v>1537</v>
      </c>
      <c r="C2456" s="279" t="s">
        <v>469</v>
      </c>
      <c r="D2456" s="279" t="s">
        <v>385</v>
      </c>
      <c r="E2456" s="279" t="s">
        <v>423</v>
      </c>
      <c r="F2456" s="315" t="s">
        <v>9410</v>
      </c>
      <c r="G2456" s="315" t="s">
        <v>8144</v>
      </c>
      <c r="H2456" s="279" t="s">
        <v>425</v>
      </c>
      <c r="I2456" s="279" t="s">
        <v>538</v>
      </c>
      <c r="J2456" s="279" t="s">
        <v>403</v>
      </c>
      <c r="K2456" s="280">
        <v>0</v>
      </c>
      <c r="L2456" s="279" t="s">
        <v>402</v>
      </c>
      <c r="M2456" s="279" t="s">
        <v>394</v>
      </c>
      <c r="N2456" s="279" t="s">
        <v>394</v>
      </c>
      <c r="O2456" s="279" t="s">
        <v>394</v>
      </c>
      <c r="P2456" s="315">
        <v>0</v>
      </c>
      <c r="Q2456" s="278"/>
      <c r="R2456" s="303"/>
      <c r="S2456" s="279" t="s">
        <v>394</v>
      </c>
      <c r="T2456" s="279" t="s">
        <v>394</v>
      </c>
      <c r="U2456" s="303"/>
      <c r="V2456" s="303"/>
      <c r="W2456" s="303"/>
      <c r="X2456" s="303"/>
      <c r="Z2456" s="303"/>
      <c r="AA2456" s="303"/>
      <c r="AC2456" s="279" t="s">
        <v>855</v>
      </c>
      <c r="AF2456" s="276">
        <f>IFERROR(VLOOKUP(A2456,'[1]قوائم الترجمة'!AC$2:AD$2397,1,0),"م")</f>
        <v>121440</v>
      </c>
      <c r="AG2456" s="232"/>
      <c r="AH2456" s="233"/>
      <c r="AI2456" s="233"/>
      <c r="AJ2456" s="233"/>
      <c r="AL2456" s="267"/>
      <c r="AM2456" s="235"/>
      <c r="AO2456" s="236"/>
      <c r="AU2456" s="234"/>
    </row>
    <row r="2457" spans="1:47" ht="21" x14ac:dyDescent="0.4">
      <c r="A2457" s="278">
        <v>121441</v>
      </c>
      <c r="B2457" s="279" t="s">
        <v>4133</v>
      </c>
      <c r="C2457" s="279" t="s">
        <v>1413</v>
      </c>
      <c r="D2457" s="279" t="s">
        <v>355</v>
      </c>
      <c r="E2457" s="279" t="s">
        <v>394</v>
      </c>
      <c r="F2457"/>
      <c r="H2457" s="279" t="s">
        <v>394</v>
      </c>
      <c r="I2457" s="279" t="s">
        <v>61</v>
      </c>
      <c r="J2457" s="279" t="s">
        <v>394</v>
      </c>
      <c r="K2457" s="279" t="s">
        <v>394</v>
      </c>
      <c r="L2457" s="279" t="s">
        <v>394</v>
      </c>
      <c r="M2457" s="279" t="s">
        <v>394</v>
      </c>
      <c r="N2457" s="279" t="s">
        <v>394</v>
      </c>
      <c r="O2457" s="279" t="s">
        <v>394</v>
      </c>
      <c r="P2457" s="315">
        <v>0</v>
      </c>
      <c r="Q2457" s="279" t="s">
        <v>394</v>
      </c>
      <c r="R2457" s="279" t="s">
        <v>394</v>
      </c>
      <c r="S2457" s="279" t="s">
        <v>394</v>
      </c>
      <c r="T2457" s="279" t="s">
        <v>394</v>
      </c>
      <c r="U2457" s="279" t="s">
        <v>394</v>
      </c>
      <c r="V2457" s="279" t="s">
        <v>394</v>
      </c>
      <c r="W2457" s="279" t="s">
        <v>394</v>
      </c>
      <c r="X2457" s="279" t="s">
        <v>394</v>
      </c>
      <c r="Y2457" s="281"/>
      <c r="Z2457" s="279" t="s">
        <v>394</v>
      </c>
      <c r="AA2457" s="279" t="s">
        <v>394</v>
      </c>
      <c r="AB2457" s="281"/>
      <c r="AC2457" s="279" t="s">
        <v>394</v>
      </c>
      <c r="AF2457" s="276" t="str">
        <f>IFERROR(VLOOKUP(A2457,'[1]قوائم الترجمة'!AC$2:AD$2397,1,0),"م")</f>
        <v>م</v>
      </c>
      <c r="AG2457" s="245"/>
      <c r="AH2457" s="246"/>
      <c r="AI2457" s="246"/>
      <c r="AJ2457" s="246"/>
      <c r="AL2457" s="267"/>
      <c r="AM2457" s="235"/>
      <c r="AO2457" s="247"/>
      <c r="AU2457" s="234"/>
    </row>
    <row r="2458" spans="1:47" ht="21" x14ac:dyDescent="0.4">
      <c r="A2458" s="278">
        <v>121443</v>
      </c>
      <c r="B2458" s="279" t="s">
        <v>4132</v>
      </c>
      <c r="C2458" s="279" t="s">
        <v>655</v>
      </c>
      <c r="D2458" s="279" t="s">
        <v>330</v>
      </c>
      <c r="E2458" s="279" t="s">
        <v>394</v>
      </c>
      <c r="F2458"/>
      <c r="H2458" s="279" t="s">
        <v>394</v>
      </c>
      <c r="I2458" s="279" t="s">
        <v>539</v>
      </c>
      <c r="J2458" s="279" t="s">
        <v>394</v>
      </c>
      <c r="K2458" s="279" t="s">
        <v>394</v>
      </c>
      <c r="L2458" s="279" t="s">
        <v>394</v>
      </c>
      <c r="M2458" s="279" t="s">
        <v>394</v>
      </c>
      <c r="N2458" s="279" t="s">
        <v>394</v>
      </c>
      <c r="O2458" s="279" t="s">
        <v>394</v>
      </c>
      <c r="P2458" s="315">
        <v>0</v>
      </c>
      <c r="Q2458" s="279" t="s">
        <v>394</v>
      </c>
      <c r="R2458" s="279" t="s">
        <v>394</v>
      </c>
      <c r="S2458" s="279" t="s">
        <v>394</v>
      </c>
      <c r="T2458" s="279" t="s">
        <v>394</v>
      </c>
      <c r="U2458" s="279" t="s">
        <v>394</v>
      </c>
      <c r="V2458" s="279" t="s">
        <v>394</v>
      </c>
      <c r="W2458" s="279" t="s">
        <v>394</v>
      </c>
      <c r="X2458" s="279" t="s">
        <v>394</v>
      </c>
      <c r="Y2458" s="281"/>
      <c r="Z2458" s="279" t="s">
        <v>394</v>
      </c>
      <c r="AA2458" s="279" t="s">
        <v>394</v>
      </c>
      <c r="AB2458" s="281"/>
      <c r="AC2458" s="279" t="s">
        <v>855</v>
      </c>
      <c r="AF2458" s="276" t="str">
        <f>IFERROR(VLOOKUP(A2458,'[1]قوائم الترجمة'!AC$2:AD$2397,1,0),"م")</f>
        <v>م</v>
      </c>
      <c r="AG2458" s="232"/>
      <c r="AH2458" s="233"/>
      <c r="AI2458" s="233"/>
      <c r="AJ2458" s="233"/>
      <c r="AL2458" s="267"/>
      <c r="AM2458" s="235"/>
      <c r="AO2458" s="236"/>
      <c r="AU2458" s="234"/>
    </row>
    <row r="2459" spans="1:47" ht="21" x14ac:dyDescent="0.4">
      <c r="A2459" s="275">
        <v>121444</v>
      </c>
      <c r="B2459" s="276" t="s">
        <v>4130</v>
      </c>
      <c r="C2459" s="276" t="s">
        <v>97</v>
      </c>
      <c r="D2459" s="276" t="s">
        <v>4131</v>
      </c>
      <c r="E2459" s="276" t="s">
        <v>5660</v>
      </c>
      <c r="F2459" s="317" t="s">
        <v>8580</v>
      </c>
      <c r="G2459" s="317" t="s">
        <v>8581</v>
      </c>
      <c r="H2459" s="276" t="s">
        <v>425</v>
      </c>
      <c r="I2459" s="276" t="s">
        <v>61</v>
      </c>
      <c r="J2459" s="276" t="s">
        <v>7215</v>
      </c>
      <c r="K2459" s="277">
        <v>0</v>
      </c>
      <c r="L2459" s="276" t="s">
        <v>7215</v>
      </c>
      <c r="M2459" s="303"/>
      <c r="N2459" s="276" t="s">
        <v>394</v>
      </c>
      <c r="O2459" s="276" t="s">
        <v>394</v>
      </c>
      <c r="P2459" s="315">
        <v>0</v>
      </c>
      <c r="Q2459" s="303"/>
      <c r="R2459" s="276" t="s">
        <v>394</v>
      </c>
      <c r="S2459" s="276" t="s">
        <v>394</v>
      </c>
      <c r="T2459" s="303"/>
      <c r="U2459" s="303"/>
      <c r="V2459" s="303"/>
      <c r="W2459" s="303"/>
      <c r="X2459" s="303"/>
      <c r="Z2459" s="303"/>
      <c r="AA2459" s="303"/>
      <c r="AC2459" s="276" t="s">
        <v>394</v>
      </c>
      <c r="AF2459" s="276">
        <f>IFERROR(VLOOKUP(A2459,'[1]قوائم الترجمة'!AC$2:AD$2397,1,0),"م")</f>
        <v>121444</v>
      </c>
      <c r="AG2459" s="232"/>
      <c r="AH2459" s="233"/>
      <c r="AI2459" s="233"/>
      <c r="AJ2459" s="233"/>
      <c r="AL2459" s="267"/>
      <c r="AM2459" s="235"/>
      <c r="AU2459" s="234"/>
    </row>
    <row r="2460" spans="1:47" ht="21" x14ac:dyDescent="0.4">
      <c r="A2460" s="278">
        <v>121445</v>
      </c>
      <c r="B2460" s="279" t="s">
        <v>5966</v>
      </c>
      <c r="C2460" s="279" t="s">
        <v>68</v>
      </c>
      <c r="D2460" s="279" t="s">
        <v>5967</v>
      </c>
      <c r="E2460" s="279" t="s">
        <v>394</v>
      </c>
      <c r="F2460"/>
      <c r="H2460" s="279" t="s">
        <v>394</v>
      </c>
      <c r="I2460" s="279" t="s">
        <v>539</v>
      </c>
      <c r="J2460" s="279" t="s">
        <v>394</v>
      </c>
      <c r="K2460" s="279" t="s">
        <v>394</v>
      </c>
      <c r="L2460" s="279" t="s">
        <v>394</v>
      </c>
      <c r="M2460" s="279" t="s">
        <v>394</v>
      </c>
      <c r="N2460" s="279" t="s">
        <v>394</v>
      </c>
      <c r="O2460" s="279" t="s">
        <v>394</v>
      </c>
      <c r="P2460" s="315">
        <v>0</v>
      </c>
      <c r="Q2460" s="279" t="s">
        <v>394</v>
      </c>
      <c r="R2460" s="279" t="s">
        <v>394</v>
      </c>
      <c r="S2460" s="279" t="s">
        <v>394</v>
      </c>
      <c r="T2460" s="279" t="s">
        <v>394</v>
      </c>
      <c r="U2460" s="279" t="s">
        <v>394</v>
      </c>
      <c r="V2460" s="279" t="s">
        <v>394</v>
      </c>
      <c r="W2460" s="279" t="s">
        <v>394</v>
      </c>
      <c r="X2460" s="279" t="s">
        <v>394</v>
      </c>
      <c r="Y2460" s="281"/>
      <c r="Z2460" s="279" t="s">
        <v>394</v>
      </c>
      <c r="AA2460" s="279" t="s">
        <v>394</v>
      </c>
      <c r="AB2460" s="281"/>
      <c r="AC2460" s="279" t="s">
        <v>855</v>
      </c>
      <c r="AF2460" s="276" t="str">
        <f>IFERROR(VLOOKUP(A2460,'[1]قوائم الترجمة'!AC$2:AD$2397,1,0),"م")</f>
        <v>م</v>
      </c>
      <c r="AG2460" s="232"/>
      <c r="AH2460" s="233"/>
      <c r="AI2460" s="233"/>
      <c r="AJ2460" s="233"/>
      <c r="AL2460" s="267"/>
      <c r="AM2460" s="235"/>
      <c r="AO2460" s="236"/>
      <c r="AU2460" s="234"/>
    </row>
    <row r="2461" spans="1:47" ht="21" x14ac:dyDescent="0.4">
      <c r="A2461" s="278">
        <v>121446</v>
      </c>
      <c r="B2461" s="279" t="s">
        <v>6081</v>
      </c>
      <c r="C2461" s="279" t="s">
        <v>65</v>
      </c>
      <c r="D2461" s="279" t="s">
        <v>238</v>
      </c>
      <c r="E2461" s="279" t="s">
        <v>394</v>
      </c>
      <c r="F2461"/>
      <c r="H2461" s="279" t="s">
        <v>394</v>
      </c>
      <c r="I2461" s="279" t="s">
        <v>539</v>
      </c>
      <c r="J2461" s="279" t="s">
        <v>394</v>
      </c>
      <c r="K2461" s="279" t="s">
        <v>394</v>
      </c>
      <c r="L2461" s="279" t="s">
        <v>394</v>
      </c>
      <c r="M2461" s="279" t="s">
        <v>394</v>
      </c>
      <c r="N2461" s="279" t="s">
        <v>394</v>
      </c>
      <c r="O2461" s="279" t="s">
        <v>394</v>
      </c>
      <c r="P2461" s="315">
        <v>0</v>
      </c>
      <c r="Q2461" s="279" t="s">
        <v>394</v>
      </c>
      <c r="R2461" s="279" t="s">
        <v>394</v>
      </c>
      <c r="S2461" s="279" t="s">
        <v>394</v>
      </c>
      <c r="T2461" s="279" t="s">
        <v>394</v>
      </c>
      <c r="U2461" s="279" t="s">
        <v>394</v>
      </c>
      <c r="V2461" s="279" t="s">
        <v>394</v>
      </c>
      <c r="W2461" s="279" t="s">
        <v>394</v>
      </c>
      <c r="X2461" s="279" t="s">
        <v>394</v>
      </c>
      <c r="Y2461" s="281"/>
      <c r="Z2461" s="279" t="s">
        <v>394</v>
      </c>
      <c r="AA2461" s="279" t="s">
        <v>394</v>
      </c>
      <c r="AB2461" s="281"/>
      <c r="AC2461" s="279" t="s">
        <v>855</v>
      </c>
      <c r="AF2461" s="276" t="str">
        <f>IFERROR(VLOOKUP(A2461,'[1]قوائم الترجمة'!AC$2:AD$2397,1,0),"م")</f>
        <v>م</v>
      </c>
      <c r="AG2461" s="232"/>
      <c r="AH2461" s="233"/>
      <c r="AI2461" s="233"/>
      <c r="AJ2461" s="233"/>
      <c r="AL2461" s="267"/>
      <c r="AM2461" s="235"/>
      <c r="AO2461" s="236"/>
      <c r="AU2461" s="234"/>
    </row>
    <row r="2462" spans="1:47" ht="21" x14ac:dyDescent="0.4">
      <c r="A2462" s="278">
        <v>121447</v>
      </c>
      <c r="B2462" s="279" t="s">
        <v>4129</v>
      </c>
      <c r="C2462" s="279" t="s">
        <v>170</v>
      </c>
      <c r="D2462" s="279" t="s">
        <v>304</v>
      </c>
      <c r="E2462" s="279" t="s">
        <v>424</v>
      </c>
      <c r="F2462" s="315" t="s">
        <v>8378</v>
      </c>
      <c r="G2462" s="315" t="s">
        <v>402</v>
      </c>
      <c r="H2462" s="279" t="s">
        <v>425</v>
      </c>
      <c r="I2462" s="279" t="s">
        <v>8485</v>
      </c>
      <c r="J2462" s="279" t="s">
        <v>426</v>
      </c>
      <c r="K2462" s="280">
        <v>0</v>
      </c>
      <c r="L2462" s="279" t="s">
        <v>402</v>
      </c>
      <c r="M2462" s="279" t="s">
        <v>394</v>
      </c>
      <c r="N2462" s="279" t="s">
        <v>394</v>
      </c>
      <c r="O2462" s="279" t="s">
        <v>394</v>
      </c>
      <c r="P2462" s="315">
        <v>0</v>
      </c>
      <c r="Q2462" s="278"/>
      <c r="R2462" s="303"/>
      <c r="S2462" s="279" t="s">
        <v>394</v>
      </c>
      <c r="T2462" s="279" t="s">
        <v>394</v>
      </c>
      <c r="U2462" s="303"/>
      <c r="V2462" s="303"/>
      <c r="W2462" s="303"/>
      <c r="X2462" s="303"/>
      <c r="Z2462" s="303"/>
      <c r="AA2462" s="303"/>
      <c r="AC2462" s="279" t="s">
        <v>394</v>
      </c>
      <c r="AF2462" s="276">
        <f>IFERROR(VLOOKUP(A2462,'[1]قوائم الترجمة'!AC$2:AD$2397,1,0),"م")</f>
        <v>121447</v>
      </c>
      <c r="AG2462" s="232"/>
      <c r="AH2462" s="233"/>
      <c r="AI2462" s="233"/>
      <c r="AJ2462" s="233"/>
      <c r="AL2462" s="267"/>
      <c r="AM2462" s="235"/>
      <c r="AO2462" s="236"/>
      <c r="AU2462" s="234"/>
    </row>
    <row r="2463" spans="1:47" ht="21" x14ac:dyDescent="0.4">
      <c r="A2463" s="278">
        <v>121448</v>
      </c>
      <c r="B2463" s="279" t="s">
        <v>4128</v>
      </c>
      <c r="C2463" s="279" t="s">
        <v>187</v>
      </c>
      <c r="D2463" s="279" t="s">
        <v>280</v>
      </c>
      <c r="E2463" s="279" t="s">
        <v>423</v>
      </c>
      <c r="F2463" s="315" t="s">
        <v>9182</v>
      </c>
      <c r="G2463" s="315" t="s">
        <v>8158</v>
      </c>
      <c r="H2463" s="279" t="s">
        <v>425</v>
      </c>
      <c r="I2463" s="279" t="s">
        <v>61</v>
      </c>
      <c r="J2463" s="279" t="s">
        <v>8112</v>
      </c>
      <c r="K2463" s="280">
        <v>2001</v>
      </c>
      <c r="L2463" s="279" t="s">
        <v>402</v>
      </c>
      <c r="M2463" s="279" t="s">
        <v>394</v>
      </c>
      <c r="N2463" s="279" t="s">
        <v>394</v>
      </c>
      <c r="O2463" s="279" t="s">
        <v>394</v>
      </c>
      <c r="P2463" s="315">
        <v>0</v>
      </c>
      <c r="Q2463" s="278"/>
      <c r="R2463" s="303"/>
      <c r="S2463" s="279" t="s">
        <v>394</v>
      </c>
      <c r="T2463" s="279" t="s">
        <v>394</v>
      </c>
      <c r="U2463" s="303"/>
      <c r="V2463" s="303"/>
      <c r="W2463" s="303"/>
      <c r="X2463" s="303"/>
      <c r="Z2463" s="303"/>
      <c r="AA2463" s="303"/>
      <c r="AC2463" s="279" t="s">
        <v>394</v>
      </c>
      <c r="AF2463" s="276">
        <f>IFERROR(VLOOKUP(A2463,'[1]قوائم الترجمة'!AC$2:AD$2397,1,0),"م")</f>
        <v>121448</v>
      </c>
      <c r="AG2463" s="232"/>
      <c r="AH2463" s="233"/>
      <c r="AI2463" s="233"/>
      <c r="AJ2463" s="233"/>
      <c r="AL2463" s="267"/>
      <c r="AM2463" s="235"/>
      <c r="AO2463" s="236"/>
      <c r="AU2463" s="234"/>
    </row>
    <row r="2464" spans="1:47" ht="21" x14ac:dyDescent="0.4">
      <c r="A2464" s="278">
        <v>121449</v>
      </c>
      <c r="B2464" s="279" t="s">
        <v>6120</v>
      </c>
      <c r="C2464" s="279" t="s">
        <v>122</v>
      </c>
      <c r="D2464" s="279" t="s">
        <v>256</v>
      </c>
      <c r="E2464" s="279" t="s">
        <v>394</v>
      </c>
      <c r="F2464"/>
      <c r="H2464" s="279" t="s">
        <v>394</v>
      </c>
      <c r="I2464" s="279" t="s">
        <v>539</v>
      </c>
      <c r="J2464" s="279" t="s">
        <v>394</v>
      </c>
      <c r="K2464" s="279" t="s">
        <v>394</v>
      </c>
      <c r="L2464" s="279" t="s">
        <v>394</v>
      </c>
      <c r="M2464" s="279" t="s">
        <v>394</v>
      </c>
      <c r="N2464" s="279" t="s">
        <v>394</v>
      </c>
      <c r="O2464" s="279" t="s">
        <v>394</v>
      </c>
      <c r="P2464" s="315">
        <v>0</v>
      </c>
      <c r="Q2464" s="279" t="s">
        <v>394</v>
      </c>
      <c r="R2464" s="279" t="s">
        <v>394</v>
      </c>
      <c r="S2464" s="279" t="s">
        <v>394</v>
      </c>
      <c r="T2464" s="279" t="s">
        <v>394</v>
      </c>
      <c r="U2464" s="279" t="s">
        <v>394</v>
      </c>
      <c r="V2464" s="279" t="s">
        <v>394</v>
      </c>
      <c r="W2464" s="279" t="s">
        <v>394</v>
      </c>
      <c r="X2464" s="279" t="s">
        <v>394</v>
      </c>
      <c r="Y2464" s="281"/>
      <c r="Z2464" s="279" t="s">
        <v>394</v>
      </c>
      <c r="AA2464" s="279" t="s">
        <v>394</v>
      </c>
      <c r="AB2464" s="281"/>
      <c r="AC2464" s="279" t="s">
        <v>855</v>
      </c>
      <c r="AF2464" s="276" t="str">
        <f>IFERROR(VLOOKUP(A2464,'[1]قوائم الترجمة'!AC$2:AD$2397,1,0),"م")</f>
        <v>م</v>
      </c>
      <c r="AG2464" s="232"/>
      <c r="AH2464" s="233"/>
      <c r="AI2464" s="233"/>
      <c r="AJ2464" s="233"/>
      <c r="AL2464" s="267"/>
      <c r="AM2464" s="235"/>
      <c r="AU2464" s="234"/>
    </row>
    <row r="2465" spans="1:47" ht="21" x14ac:dyDescent="0.4">
      <c r="A2465" s="278">
        <v>121455</v>
      </c>
      <c r="B2465" s="279" t="s">
        <v>4127</v>
      </c>
      <c r="C2465" s="279" t="s">
        <v>75</v>
      </c>
      <c r="D2465" s="279" t="s">
        <v>805</v>
      </c>
      <c r="E2465" s="279" t="s">
        <v>423</v>
      </c>
      <c r="F2465" s="315" t="s">
        <v>8870</v>
      </c>
      <c r="G2465" s="315" t="s">
        <v>412</v>
      </c>
      <c r="H2465" s="279" t="s">
        <v>425</v>
      </c>
      <c r="I2465" s="279" t="s">
        <v>61</v>
      </c>
      <c r="J2465" s="279" t="s">
        <v>7215</v>
      </c>
      <c r="K2465" s="280">
        <v>0</v>
      </c>
      <c r="L2465" s="279" t="s">
        <v>7215</v>
      </c>
      <c r="M2465" s="279" t="s">
        <v>394</v>
      </c>
      <c r="N2465" s="279"/>
      <c r="O2465" s="279" t="s">
        <v>394</v>
      </c>
      <c r="P2465" s="315">
        <v>0</v>
      </c>
      <c r="Q2465" s="278"/>
      <c r="R2465" s="303"/>
      <c r="S2465" s="279" t="s">
        <v>394</v>
      </c>
      <c r="T2465" s="279" t="s">
        <v>394</v>
      </c>
      <c r="U2465" s="303"/>
      <c r="V2465" s="303"/>
      <c r="W2465" s="303"/>
      <c r="X2465" s="303"/>
      <c r="Z2465" s="303"/>
      <c r="AA2465" s="303"/>
      <c r="AC2465" s="279" t="s">
        <v>855</v>
      </c>
      <c r="AF2465" s="276">
        <f>IFERROR(VLOOKUP(A2465,'[1]قوائم الترجمة'!AC$2:AD$2397,1,0),"م")</f>
        <v>121455</v>
      </c>
      <c r="AG2465" s="245"/>
      <c r="AH2465" s="246"/>
      <c r="AI2465" s="246"/>
      <c r="AJ2465" s="246"/>
      <c r="AL2465" s="267"/>
      <c r="AM2465" s="235"/>
      <c r="AO2465" s="248"/>
      <c r="AU2465" s="234"/>
    </row>
    <row r="2466" spans="1:47" ht="21" x14ac:dyDescent="0.4">
      <c r="A2466" s="278">
        <v>121456</v>
      </c>
      <c r="B2466" s="279" t="s">
        <v>4126</v>
      </c>
      <c r="C2466" s="279" t="s">
        <v>1099</v>
      </c>
      <c r="D2466" s="279" t="s">
        <v>319</v>
      </c>
      <c r="E2466" s="279" t="s">
        <v>423</v>
      </c>
      <c r="F2466" s="315" t="s">
        <v>8378</v>
      </c>
      <c r="G2466" s="315" t="s">
        <v>8180</v>
      </c>
      <c r="H2466" s="279" t="s">
        <v>425</v>
      </c>
      <c r="I2466" s="279" t="s">
        <v>67</v>
      </c>
      <c r="J2466" s="279" t="s">
        <v>426</v>
      </c>
      <c r="K2466" s="280">
        <v>2015</v>
      </c>
      <c r="L2466" s="279" t="s">
        <v>404</v>
      </c>
      <c r="M2466" s="279" t="s">
        <v>394</v>
      </c>
      <c r="N2466" s="279" t="s">
        <v>394</v>
      </c>
      <c r="O2466" s="279" t="s">
        <v>394</v>
      </c>
      <c r="P2466" s="315">
        <v>0</v>
      </c>
      <c r="Q2466" s="278"/>
      <c r="R2466" s="303"/>
      <c r="S2466" s="279" t="s">
        <v>394</v>
      </c>
      <c r="T2466" s="279" t="s">
        <v>394</v>
      </c>
      <c r="U2466" s="303"/>
      <c r="V2466" s="303"/>
      <c r="W2466" s="303"/>
      <c r="X2466" s="303"/>
      <c r="Z2466" s="303"/>
      <c r="AA2466" s="303"/>
      <c r="AC2466" s="279" t="s">
        <v>394</v>
      </c>
      <c r="AF2466" s="276">
        <f>IFERROR(VLOOKUP(A2466,'[1]قوائم الترجمة'!AC$2:AD$2397,1,0),"م")</f>
        <v>121456</v>
      </c>
      <c r="AG2466" s="232"/>
      <c r="AH2466" s="233"/>
      <c r="AI2466" s="233"/>
      <c r="AJ2466" s="233"/>
      <c r="AL2466" s="267"/>
      <c r="AM2466" s="235"/>
      <c r="AU2466" s="234"/>
    </row>
    <row r="2467" spans="1:47" ht="21" x14ac:dyDescent="0.4">
      <c r="A2467" s="278">
        <v>121458</v>
      </c>
      <c r="B2467" s="279" t="s">
        <v>5724</v>
      </c>
      <c r="C2467" s="279" t="s">
        <v>152</v>
      </c>
      <c r="D2467" s="279" t="s">
        <v>5725</v>
      </c>
      <c r="E2467" s="279" t="s">
        <v>394</v>
      </c>
      <c r="F2467"/>
      <c r="H2467" s="279" t="s">
        <v>394</v>
      </c>
      <c r="I2467" s="279" t="s">
        <v>539</v>
      </c>
      <c r="J2467" s="279" t="s">
        <v>394</v>
      </c>
      <c r="K2467" s="279" t="s">
        <v>394</v>
      </c>
      <c r="L2467" s="279" t="s">
        <v>394</v>
      </c>
      <c r="M2467" s="279" t="s">
        <v>394</v>
      </c>
      <c r="N2467" s="279" t="s">
        <v>394</v>
      </c>
      <c r="O2467" s="279" t="s">
        <v>394</v>
      </c>
      <c r="P2467" s="315">
        <v>0</v>
      </c>
      <c r="Q2467" s="279" t="s">
        <v>394</v>
      </c>
      <c r="R2467" s="279" t="s">
        <v>394</v>
      </c>
      <c r="S2467" s="279" t="s">
        <v>394</v>
      </c>
      <c r="T2467" s="279" t="s">
        <v>394</v>
      </c>
      <c r="U2467" s="279" t="s">
        <v>394</v>
      </c>
      <c r="V2467" s="279" t="s">
        <v>394</v>
      </c>
      <c r="W2467" s="279" t="s">
        <v>394</v>
      </c>
      <c r="X2467" s="279" t="s">
        <v>394</v>
      </c>
      <c r="Y2467" s="281"/>
      <c r="Z2467" s="279" t="s">
        <v>394</v>
      </c>
      <c r="AA2467" s="279" t="s">
        <v>394</v>
      </c>
      <c r="AB2467" s="281"/>
      <c r="AC2467" s="279" t="s">
        <v>855</v>
      </c>
      <c r="AF2467" s="276" t="str">
        <f>IFERROR(VLOOKUP(A2467,'[1]قوائم الترجمة'!AC$2:AD$2397,1,0),"م")</f>
        <v>م</v>
      </c>
      <c r="AG2467" s="232"/>
      <c r="AH2467" s="233"/>
      <c r="AI2467" s="233"/>
      <c r="AJ2467" s="233"/>
      <c r="AL2467" s="267"/>
      <c r="AM2467" s="235"/>
      <c r="AO2467" s="236"/>
      <c r="AU2467" s="234"/>
    </row>
    <row r="2468" spans="1:47" ht="21" x14ac:dyDescent="0.4">
      <c r="A2468" s="278">
        <v>121459</v>
      </c>
      <c r="B2468" s="279" t="s">
        <v>7027</v>
      </c>
      <c r="C2468" s="279" t="s">
        <v>133</v>
      </c>
      <c r="D2468" s="279" t="s">
        <v>319</v>
      </c>
      <c r="E2468" s="279" t="s">
        <v>394</v>
      </c>
      <c r="F2468"/>
      <c r="H2468" s="279" t="s">
        <v>394</v>
      </c>
      <c r="I2468" s="279" t="s">
        <v>540</v>
      </c>
      <c r="J2468" s="279" t="s">
        <v>394</v>
      </c>
      <c r="K2468" s="279" t="s">
        <v>394</v>
      </c>
      <c r="L2468" s="279" t="s">
        <v>394</v>
      </c>
      <c r="M2468" s="279" t="s">
        <v>394</v>
      </c>
      <c r="N2468" s="279" t="s">
        <v>394</v>
      </c>
      <c r="O2468" s="279" t="s">
        <v>394</v>
      </c>
      <c r="P2468" s="315">
        <v>0</v>
      </c>
      <c r="Q2468" s="279" t="s">
        <v>394</v>
      </c>
      <c r="R2468" s="279" t="s">
        <v>394</v>
      </c>
      <c r="S2468" s="279" t="s">
        <v>394</v>
      </c>
      <c r="T2468" s="279" t="s">
        <v>394</v>
      </c>
      <c r="U2468" s="279" t="s">
        <v>394</v>
      </c>
      <c r="V2468" s="279" t="s">
        <v>394</v>
      </c>
      <c r="W2468" s="279" t="s">
        <v>394</v>
      </c>
      <c r="X2468" s="279" t="s">
        <v>394</v>
      </c>
      <c r="Y2468" s="281"/>
      <c r="Z2468" s="279" t="s">
        <v>394</v>
      </c>
      <c r="AA2468" s="279" t="s">
        <v>394</v>
      </c>
      <c r="AB2468" s="281"/>
      <c r="AC2468" s="279" t="s">
        <v>855</v>
      </c>
      <c r="AF2468" s="276" t="str">
        <f>IFERROR(VLOOKUP(A2468,'[1]قوائم الترجمة'!AC$2:AD$2397,1,0),"م")</f>
        <v>م</v>
      </c>
      <c r="AG2468" s="232"/>
      <c r="AH2468" s="233"/>
      <c r="AI2468" s="233"/>
      <c r="AJ2468" s="233"/>
      <c r="AL2468" s="267"/>
      <c r="AM2468" s="235"/>
      <c r="AO2468" s="236"/>
      <c r="AU2468" s="234"/>
    </row>
    <row r="2469" spans="1:47" ht="21" x14ac:dyDescent="0.4">
      <c r="A2469" s="278">
        <v>121460</v>
      </c>
      <c r="B2469" s="279" t="s">
        <v>7365</v>
      </c>
      <c r="C2469" s="279" t="s">
        <v>7366</v>
      </c>
      <c r="D2469" s="279" t="s">
        <v>1333</v>
      </c>
      <c r="E2469" s="279" t="s">
        <v>394</v>
      </c>
      <c r="F2469"/>
      <c r="H2469" s="279" t="s">
        <v>394</v>
      </c>
      <c r="I2469" s="279" t="s">
        <v>540</v>
      </c>
      <c r="J2469" s="279" t="s">
        <v>394</v>
      </c>
      <c r="K2469" s="279" t="s">
        <v>394</v>
      </c>
      <c r="L2469" s="279" t="s">
        <v>394</v>
      </c>
      <c r="M2469" s="279" t="s">
        <v>394</v>
      </c>
      <c r="N2469" s="279" t="s">
        <v>394</v>
      </c>
      <c r="O2469" s="279" t="s">
        <v>394</v>
      </c>
      <c r="P2469" s="315">
        <v>0</v>
      </c>
      <c r="Q2469" s="279" t="s">
        <v>394</v>
      </c>
      <c r="R2469" s="279" t="s">
        <v>394</v>
      </c>
      <c r="S2469" s="279" t="s">
        <v>394</v>
      </c>
      <c r="T2469" s="279" t="s">
        <v>394</v>
      </c>
      <c r="U2469" s="279" t="s">
        <v>394</v>
      </c>
      <c r="V2469" s="279" t="s">
        <v>394</v>
      </c>
      <c r="W2469" s="279" t="s">
        <v>394</v>
      </c>
      <c r="X2469" s="279" t="s">
        <v>394</v>
      </c>
      <c r="Y2469" s="281"/>
      <c r="Z2469" s="279" t="s">
        <v>394</v>
      </c>
      <c r="AA2469" s="279" t="s">
        <v>394</v>
      </c>
      <c r="AB2469" s="281"/>
      <c r="AC2469" s="279" t="s">
        <v>855</v>
      </c>
      <c r="AF2469" s="276" t="str">
        <f>IFERROR(VLOOKUP(A2469,'[1]قوائم الترجمة'!AC$2:AD$2397,1,0),"م")</f>
        <v>م</v>
      </c>
      <c r="AG2469" s="232"/>
      <c r="AH2469" s="233"/>
      <c r="AI2469" s="233"/>
      <c r="AJ2469" s="233"/>
      <c r="AL2469" s="267"/>
      <c r="AM2469" s="235"/>
      <c r="AO2469" s="236"/>
      <c r="AU2469" s="234"/>
    </row>
    <row r="2470" spans="1:47" ht="21" x14ac:dyDescent="0.4">
      <c r="A2470" s="278">
        <v>121462</v>
      </c>
      <c r="B2470" s="279" t="s">
        <v>6294</v>
      </c>
      <c r="C2470" s="279" t="s">
        <v>78</v>
      </c>
      <c r="D2470" s="279" t="s">
        <v>6295</v>
      </c>
      <c r="E2470" s="279" t="s">
        <v>394</v>
      </c>
      <c r="F2470"/>
      <c r="H2470" s="279" t="s">
        <v>394</v>
      </c>
      <c r="I2470" s="279" t="s">
        <v>538</v>
      </c>
      <c r="J2470" s="279" t="s">
        <v>394</v>
      </c>
      <c r="K2470" s="279" t="s">
        <v>394</v>
      </c>
      <c r="L2470" s="279" t="s">
        <v>394</v>
      </c>
      <c r="M2470" s="279" t="s">
        <v>394</v>
      </c>
      <c r="N2470" s="279" t="s">
        <v>394</v>
      </c>
      <c r="O2470" s="279" t="s">
        <v>394</v>
      </c>
      <c r="P2470" s="315">
        <v>0</v>
      </c>
      <c r="Q2470" s="279" t="s">
        <v>394</v>
      </c>
      <c r="R2470" s="279" t="s">
        <v>394</v>
      </c>
      <c r="S2470" s="279" t="s">
        <v>394</v>
      </c>
      <c r="T2470" s="279" t="s">
        <v>394</v>
      </c>
      <c r="U2470" s="279" t="s">
        <v>394</v>
      </c>
      <c r="V2470" s="279" t="s">
        <v>394</v>
      </c>
      <c r="W2470" s="279" t="s">
        <v>394</v>
      </c>
      <c r="X2470" s="279" t="s">
        <v>394</v>
      </c>
      <c r="Y2470" s="281"/>
      <c r="Z2470" s="279" t="s">
        <v>394</v>
      </c>
      <c r="AA2470" s="279" t="s">
        <v>394</v>
      </c>
      <c r="AB2470" s="281"/>
      <c r="AC2470" s="279" t="s">
        <v>855</v>
      </c>
      <c r="AF2470" s="276" t="str">
        <f>IFERROR(VLOOKUP(A2470,'[1]قوائم الترجمة'!AC$2:AD$2397,1,0),"م")</f>
        <v>م</v>
      </c>
      <c r="AG2470" s="232"/>
      <c r="AH2470" s="233"/>
      <c r="AI2470" s="233"/>
      <c r="AJ2470" s="233"/>
      <c r="AL2470" s="267"/>
      <c r="AM2470" s="235"/>
      <c r="AO2470" s="236"/>
      <c r="AU2470" s="234"/>
    </row>
    <row r="2471" spans="1:47" ht="21" x14ac:dyDescent="0.4">
      <c r="A2471" s="278">
        <v>121466</v>
      </c>
      <c r="B2471" s="279" t="s">
        <v>4125</v>
      </c>
      <c r="C2471" s="279" t="s">
        <v>133</v>
      </c>
      <c r="D2471" s="279" t="s">
        <v>326</v>
      </c>
      <c r="E2471" s="279" t="s">
        <v>394</v>
      </c>
      <c r="F2471"/>
      <c r="H2471" s="279" t="s">
        <v>394</v>
      </c>
      <c r="I2471" s="279" t="s">
        <v>61</v>
      </c>
      <c r="J2471" s="279" t="s">
        <v>394</v>
      </c>
      <c r="K2471" s="279" t="s">
        <v>394</v>
      </c>
      <c r="L2471" s="279" t="s">
        <v>394</v>
      </c>
      <c r="M2471" s="279" t="s">
        <v>394</v>
      </c>
      <c r="N2471" s="279" t="s">
        <v>394</v>
      </c>
      <c r="O2471" s="279" t="s">
        <v>394</v>
      </c>
      <c r="P2471" s="315">
        <v>0</v>
      </c>
      <c r="Q2471" s="279" t="s">
        <v>394</v>
      </c>
      <c r="R2471" s="279" t="s">
        <v>394</v>
      </c>
      <c r="S2471" s="279" t="s">
        <v>394</v>
      </c>
      <c r="T2471" s="279" t="s">
        <v>394</v>
      </c>
      <c r="U2471" s="279" t="s">
        <v>394</v>
      </c>
      <c r="V2471" s="279" t="s">
        <v>394</v>
      </c>
      <c r="W2471" s="279" t="s">
        <v>394</v>
      </c>
      <c r="X2471" s="279" t="s">
        <v>394</v>
      </c>
      <c r="Y2471" s="281"/>
      <c r="Z2471" s="279" t="s">
        <v>394</v>
      </c>
      <c r="AA2471" s="279" t="s">
        <v>394</v>
      </c>
      <c r="AB2471" s="281"/>
      <c r="AC2471" s="279" t="s">
        <v>855</v>
      </c>
      <c r="AF2471" s="276" t="str">
        <f>IFERROR(VLOOKUP(A2471,'[1]قوائم الترجمة'!AC$2:AD$2397,1,0),"م")</f>
        <v>م</v>
      </c>
      <c r="AG2471" s="232"/>
      <c r="AH2471" s="233"/>
      <c r="AI2471" s="233"/>
      <c r="AJ2471" s="233"/>
      <c r="AL2471" s="267"/>
      <c r="AM2471" s="235"/>
      <c r="AO2471" s="236"/>
      <c r="AU2471" s="234"/>
    </row>
    <row r="2472" spans="1:47" ht="21" x14ac:dyDescent="0.4">
      <c r="A2472" s="278">
        <v>121467</v>
      </c>
      <c r="B2472" s="279" t="s">
        <v>4124</v>
      </c>
      <c r="C2472" s="279" t="s">
        <v>157</v>
      </c>
      <c r="D2472" s="279" t="s">
        <v>841</v>
      </c>
      <c r="E2472" s="279" t="s">
        <v>394</v>
      </c>
      <c r="F2472"/>
      <c r="H2472" s="279" t="s">
        <v>394</v>
      </c>
      <c r="I2472" s="279" t="s">
        <v>538</v>
      </c>
      <c r="J2472" s="279" t="s">
        <v>394</v>
      </c>
      <c r="K2472" s="279" t="s">
        <v>394</v>
      </c>
      <c r="L2472" s="279" t="s">
        <v>394</v>
      </c>
      <c r="M2472" s="279" t="s">
        <v>394</v>
      </c>
      <c r="N2472" s="279" t="s">
        <v>394</v>
      </c>
      <c r="O2472" s="279" t="s">
        <v>394</v>
      </c>
      <c r="P2472" s="315">
        <v>0</v>
      </c>
      <c r="Q2472" s="279" t="s">
        <v>394</v>
      </c>
      <c r="R2472" s="279" t="s">
        <v>394</v>
      </c>
      <c r="S2472" s="279" t="s">
        <v>394</v>
      </c>
      <c r="T2472" s="279" t="s">
        <v>394</v>
      </c>
      <c r="U2472" s="279" t="s">
        <v>394</v>
      </c>
      <c r="V2472" s="279" t="s">
        <v>394</v>
      </c>
      <c r="W2472" s="279" t="s">
        <v>394</v>
      </c>
      <c r="X2472" s="279" t="s">
        <v>394</v>
      </c>
      <c r="Y2472" s="281"/>
      <c r="Z2472" s="279" t="s">
        <v>394</v>
      </c>
      <c r="AA2472" s="279" t="s">
        <v>394</v>
      </c>
      <c r="AB2472" s="281"/>
      <c r="AC2472" s="279" t="s">
        <v>855</v>
      </c>
      <c r="AF2472" s="276" t="str">
        <f>IFERROR(VLOOKUP(A2472,'[1]قوائم الترجمة'!AC$2:AD$2397,1,0),"م")</f>
        <v>م</v>
      </c>
      <c r="AG2472" s="232"/>
      <c r="AH2472" s="233"/>
      <c r="AI2472" s="233"/>
      <c r="AJ2472" s="233"/>
      <c r="AL2472" s="267"/>
      <c r="AM2472" s="235"/>
      <c r="AO2472" s="236"/>
      <c r="AU2472" s="234"/>
    </row>
    <row r="2473" spans="1:47" ht="21" x14ac:dyDescent="0.4">
      <c r="A2473" s="278">
        <v>121468</v>
      </c>
      <c r="B2473" s="279" t="s">
        <v>1536</v>
      </c>
      <c r="C2473" s="279" t="s">
        <v>85</v>
      </c>
      <c r="D2473" s="279" t="s">
        <v>264</v>
      </c>
      <c r="E2473" s="279" t="s">
        <v>423</v>
      </c>
      <c r="F2473" s="315" t="s">
        <v>8870</v>
      </c>
      <c r="G2473" s="315" t="s">
        <v>414</v>
      </c>
      <c r="H2473" s="279" t="s">
        <v>425</v>
      </c>
      <c r="I2473" s="279" t="s">
        <v>61</v>
      </c>
      <c r="J2473" s="279" t="s">
        <v>7215</v>
      </c>
      <c r="K2473" s="280">
        <v>0</v>
      </c>
      <c r="L2473" s="279" t="s">
        <v>7215</v>
      </c>
      <c r="M2473" s="279" t="s">
        <v>394</v>
      </c>
      <c r="N2473" s="279"/>
      <c r="O2473" s="279" t="s">
        <v>394</v>
      </c>
      <c r="P2473" s="315">
        <v>0</v>
      </c>
      <c r="Q2473" s="278"/>
      <c r="R2473" s="303"/>
      <c r="S2473" s="279" t="s">
        <v>394</v>
      </c>
      <c r="T2473" s="279" t="s">
        <v>394</v>
      </c>
      <c r="U2473" s="303"/>
      <c r="V2473" s="303"/>
      <c r="W2473" s="303"/>
      <c r="X2473" s="303"/>
      <c r="Z2473" s="303"/>
      <c r="AA2473" s="303"/>
      <c r="AC2473" s="279" t="s">
        <v>855</v>
      </c>
      <c r="AF2473" s="276">
        <f>IFERROR(VLOOKUP(A2473,'[1]قوائم الترجمة'!AC$2:AD$2397,1,0),"م")</f>
        <v>121468</v>
      </c>
      <c r="AG2473" s="232"/>
      <c r="AH2473" s="233"/>
      <c r="AI2473" s="233"/>
      <c r="AJ2473" s="233"/>
      <c r="AL2473" s="267"/>
      <c r="AM2473" s="235"/>
      <c r="AO2473" s="236"/>
      <c r="AU2473" s="234"/>
    </row>
    <row r="2474" spans="1:47" ht="21" x14ac:dyDescent="0.4">
      <c r="A2474" s="278">
        <v>121469</v>
      </c>
      <c r="B2474" s="279" t="s">
        <v>1535</v>
      </c>
      <c r="C2474" s="279" t="s">
        <v>1252</v>
      </c>
      <c r="D2474" s="279" t="s">
        <v>247</v>
      </c>
      <c r="E2474" s="279" t="s">
        <v>394</v>
      </c>
      <c r="F2474"/>
      <c r="H2474" s="279" t="s">
        <v>394</v>
      </c>
      <c r="I2474" s="279" t="s">
        <v>61</v>
      </c>
      <c r="J2474" s="279" t="s">
        <v>394</v>
      </c>
      <c r="K2474" s="279" t="s">
        <v>394</v>
      </c>
      <c r="L2474" s="279" t="s">
        <v>394</v>
      </c>
      <c r="M2474" s="279" t="s">
        <v>394</v>
      </c>
      <c r="N2474" s="279" t="s">
        <v>394</v>
      </c>
      <c r="O2474" s="279" t="s">
        <v>394</v>
      </c>
      <c r="P2474" s="315">
        <v>0</v>
      </c>
      <c r="Q2474" s="279" t="s">
        <v>394</v>
      </c>
      <c r="R2474" s="279" t="s">
        <v>394</v>
      </c>
      <c r="S2474" s="279" t="s">
        <v>394</v>
      </c>
      <c r="T2474" s="279" t="s">
        <v>394</v>
      </c>
      <c r="U2474" s="279" t="s">
        <v>394</v>
      </c>
      <c r="V2474" s="279" t="s">
        <v>394</v>
      </c>
      <c r="W2474" s="279" t="s">
        <v>394</v>
      </c>
      <c r="X2474" s="279" t="s">
        <v>394</v>
      </c>
      <c r="Y2474" s="281"/>
      <c r="Z2474" s="279" t="s">
        <v>394</v>
      </c>
      <c r="AA2474" s="279" t="s">
        <v>394</v>
      </c>
      <c r="AB2474" s="281"/>
      <c r="AC2474" s="279" t="s">
        <v>855</v>
      </c>
      <c r="AF2474" s="276" t="str">
        <f>IFERROR(VLOOKUP(A2474,'[1]قوائم الترجمة'!AC$2:AD$2397,1,0),"م")</f>
        <v>م</v>
      </c>
      <c r="AG2474" s="232"/>
      <c r="AH2474" s="233"/>
      <c r="AI2474" s="233"/>
      <c r="AJ2474" s="233"/>
      <c r="AL2474" s="267"/>
      <c r="AM2474" s="235"/>
      <c r="AO2474" s="236"/>
      <c r="AU2474" s="234"/>
    </row>
    <row r="2475" spans="1:47" ht="21" x14ac:dyDescent="0.4">
      <c r="A2475" s="278">
        <v>121470</v>
      </c>
      <c r="B2475" s="279" t="s">
        <v>5796</v>
      </c>
      <c r="C2475" s="279" t="s">
        <v>135</v>
      </c>
      <c r="D2475" s="279" t="s">
        <v>280</v>
      </c>
      <c r="E2475" s="279" t="s">
        <v>394</v>
      </c>
      <c r="F2475"/>
      <c r="H2475" s="279" t="s">
        <v>394</v>
      </c>
      <c r="I2475" s="279" t="s">
        <v>538</v>
      </c>
      <c r="J2475" s="279" t="s">
        <v>394</v>
      </c>
      <c r="K2475" s="279" t="s">
        <v>394</v>
      </c>
      <c r="L2475" s="279" t="s">
        <v>394</v>
      </c>
      <c r="M2475" s="279" t="s">
        <v>394</v>
      </c>
      <c r="N2475" s="279" t="s">
        <v>394</v>
      </c>
      <c r="O2475" s="279" t="s">
        <v>394</v>
      </c>
      <c r="P2475" s="315">
        <v>0</v>
      </c>
      <c r="Q2475" s="279" t="s">
        <v>394</v>
      </c>
      <c r="R2475" s="279" t="s">
        <v>394</v>
      </c>
      <c r="S2475" s="279" t="s">
        <v>394</v>
      </c>
      <c r="T2475" s="279" t="s">
        <v>394</v>
      </c>
      <c r="U2475" s="279" t="s">
        <v>394</v>
      </c>
      <c r="V2475" s="279" t="s">
        <v>394</v>
      </c>
      <c r="W2475" s="279" t="s">
        <v>394</v>
      </c>
      <c r="X2475" s="279" t="s">
        <v>394</v>
      </c>
      <c r="Y2475" s="281"/>
      <c r="Z2475" s="279" t="s">
        <v>394</v>
      </c>
      <c r="AA2475" s="279" t="s">
        <v>394</v>
      </c>
      <c r="AB2475" s="281"/>
      <c r="AC2475" s="279" t="s">
        <v>855</v>
      </c>
      <c r="AF2475" s="276" t="str">
        <f>IFERROR(VLOOKUP(A2475,'[1]قوائم الترجمة'!AC$2:AD$2397,1,0),"م")</f>
        <v>م</v>
      </c>
      <c r="AG2475" s="232"/>
      <c r="AH2475" s="233"/>
      <c r="AI2475" s="233"/>
      <c r="AJ2475" s="233"/>
      <c r="AL2475" s="267"/>
      <c r="AM2475" s="235"/>
      <c r="AO2475" s="236"/>
      <c r="AU2475" s="234"/>
    </row>
    <row r="2476" spans="1:47" ht="21" x14ac:dyDescent="0.4">
      <c r="A2476" s="278">
        <v>121472</v>
      </c>
      <c r="B2476" s="279" t="s">
        <v>7937</v>
      </c>
      <c r="C2476" s="279" t="s">
        <v>7938</v>
      </c>
      <c r="D2476" s="279" t="s">
        <v>528</v>
      </c>
      <c r="E2476" s="279" t="s">
        <v>394</v>
      </c>
      <c r="F2476"/>
      <c r="H2476" s="279" t="s">
        <v>394</v>
      </c>
      <c r="I2476" s="279" t="s">
        <v>540</v>
      </c>
      <c r="J2476" s="279" t="s">
        <v>394</v>
      </c>
      <c r="K2476" s="279" t="s">
        <v>394</v>
      </c>
      <c r="L2476" s="279" t="s">
        <v>394</v>
      </c>
      <c r="M2476" s="279" t="s">
        <v>394</v>
      </c>
      <c r="N2476" s="279" t="s">
        <v>394</v>
      </c>
      <c r="O2476" s="279" t="s">
        <v>394</v>
      </c>
      <c r="P2476" s="315">
        <v>0</v>
      </c>
      <c r="Q2476" s="279" t="s">
        <v>394</v>
      </c>
      <c r="R2476" s="279" t="s">
        <v>394</v>
      </c>
      <c r="S2476" s="279" t="s">
        <v>394</v>
      </c>
      <c r="T2476" s="279" t="s">
        <v>394</v>
      </c>
      <c r="U2476" s="279" t="s">
        <v>394</v>
      </c>
      <c r="V2476" s="279" t="s">
        <v>394</v>
      </c>
      <c r="W2476" s="279" t="s">
        <v>394</v>
      </c>
      <c r="X2476" s="279" t="s">
        <v>394</v>
      </c>
      <c r="Y2476" s="281"/>
      <c r="Z2476" s="279" t="s">
        <v>394</v>
      </c>
      <c r="AA2476" s="279" t="s">
        <v>394</v>
      </c>
      <c r="AB2476" s="281"/>
      <c r="AC2476" s="279" t="s">
        <v>855</v>
      </c>
      <c r="AF2476" s="276" t="str">
        <f>IFERROR(VLOOKUP(A2476,'[1]قوائم الترجمة'!AC$2:AD$2397,1,0),"م")</f>
        <v>م</v>
      </c>
      <c r="AG2476" s="232"/>
      <c r="AH2476" s="233"/>
      <c r="AI2476" s="233"/>
      <c r="AJ2476" s="233"/>
      <c r="AL2476" s="267"/>
      <c r="AM2476" s="235"/>
      <c r="AO2476" s="236"/>
      <c r="AU2476" s="234"/>
    </row>
    <row r="2477" spans="1:47" ht="21" x14ac:dyDescent="0.4">
      <c r="A2477" s="278">
        <v>121474</v>
      </c>
      <c r="B2477" s="279" t="s">
        <v>4123</v>
      </c>
      <c r="C2477" s="279" t="s">
        <v>158</v>
      </c>
      <c r="D2477" s="279" t="s">
        <v>394</v>
      </c>
      <c r="E2477" s="279" t="s">
        <v>394</v>
      </c>
      <c r="F2477"/>
      <c r="H2477" s="279" t="s">
        <v>394</v>
      </c>
      <c r="I2477" s="279" t="s">
        <v>540</v>
      </c>
      <c r="J2477" s="279" t="s">
        <v>394</v>
      </c>
      <c r="K2477" s="279" t="s">
        <v>394</v>
      </c>
      <c r="L2477" s="279" t="s">
        <v>394</v>
      </c>
      <c r="M2477" s="279" t="s">
        <v>394</v>
      </c>
      <c r="N2477" s="279" t="s">
        <v>394</v>
      </c>
      <c r="O2477" s="279" t="s">
        <v>394</v>
      </c>
      <c r="P2477" s="315">
        <v>0</v>
      </c>
      <c r="Q2477" s="279" t="s">
        <v>394</v>
      </c>
      <c r="R2477" s="279" t="s">
        <v>394</v>
      </c>
      <c r="S2477" s="279" t="s">
        <v>394</v>
      </c>
      <c r="T2477" s="279" t="s">
        <v>394</v>
      </c>
      <c r="U2477" s="279" t="s">
        <v>394</v>
      </c>
      <c r="V2477" s="279" t="s">
        <v>394</v>
      </c>
      <c r="W2477" s="279" t="s">
        <v>394</v>
      </c>
      <c r="X2477" s="279" t="s">
        <v>394</v>
      </c>
      <c r="Y2477" s="281"/>
      <c r="Z2477" s="279" t="s">
        <v>394</v>
      </c>
      <c r="AA2477" s="279" t="s">
        <v>394</v>
      </c>
      <c r="AB2477" s="281"/>
      <c r="AC2477" s="279" t="s">
        <v>394</v>
      </c>
      <c r="AF2477" s="276" t="str">
        <f>IFERROR(VLOOKUP(A2477,'[1]قوائم الترجمة'!AC$2:AD$2397,1,0),"م")</f>
        <v>م</v>
      </c>
      <c r="AG2477" s="232"/>
      <c r="AH2477" s="233"/>
      <c r="AI2477" s="233"/>
      <c r="AJ2477" s="233"/>
      <c r="AL2477" s="267"/>
      <c r="AM2477" s="235"/>
      <c r="AO2477" s="236"/>
      <c r="AU2477" s="234"/>
    </row>
    <row r="2478" spans="1:47" ht="21" x14ac:dyDescent="0.4">
      <c r="A2478" s="278">
        <v>121475</v>
      </c>
      <c r="B2478" s="279" t="s">
        <v>4122</v>
      </c>
      <c r="C2478" s="279" t="s">
        <v>145</v>
      </c>
      <c r="D2478" s="279" t="s">
        <v>251</v>
      </c>
      <c r="E2478" s="279" t="s">
        <v>5660</v>
      </c>
      <c r="F2478" s="315" t="s">
        <v>9411</v>
      </c>
      <c r="G2478" s="315" t="s">
        <v>8201</v>
      </c>
      <c r="H2478" s="279" t="s">
        <v>425</v>
      </c>
      <c r="I2478" s="279" t="s">
        <v>61</v>
      </c>
      <c r="J2478" s="279" t="s">
        <v>403</v>
      </c>
      <c r="K2478" s="280">
        <v>2013</v>
      </c>
      <c r="L2478" s="279" t="s">
        <v>417</v>
      </c>
      <c r="M2478" s="279" t="s">
        <v>394</v>
      </c>
      <c r="N2478" s="279" t="s">
        <v>394</v>
      </c>
      <c r="O2478" s="279" t="s">
        <v>394</v>
      </c>
      <c r="P2478" s="315">
        <v>0</v>
      </c>
      <c r="Q2478" s="278"/>
      <c r="R2478" s="303"/>
      <c r="S2478" s="279" t="s">
        <v>394</v>
      </c>
      <c r="T2478" s="279" t="s">
        <v>394</v>
      </c>
      <c r="U2478" s="303"/>
      <c r="V2478" s="303"/>
      <c r="W2478" s="303"/>
      <c r="X2478" s="303"/>
      <c r="Z2478" s="303"/>
      <c r="AA2478" s="303"/>
      <c r="AC2478" s="279" t="s">
        <v>394</v>
      </c>
      <c r="AF2478" s="276">
        <f>IFERROR(VLOOKUP(A2478,'[1]قوائم الترجمة'!AC$2:AD$2397,1,0),"م")</f>
        <v>121475</v>
      </c>
      <c r="AG2478" s="232"/>
      <c r="AH2478" s="233"/>
      <c r="AI2478" s="233"/>
      <c r="AJ2478" s="233"/>
      <c r="AL2478" s="267"/>
      <c r="AM2478" s="235"/>
      <c r="AU2478" s="234"/>
    </row>
    <row r="2479" spans="1:47" ht="21" x14ac:dyDescent="0.4">
      <c r="A2479" s="278">
        <v>121478</v>
      </c>
      <c r="B2479" s="279" t="s">
        <v>6316</v>
      </c>
      <c r="C2479" s="279" t="s">
        <v>1332</v>
      </c>
      <c r="D2479" s="279" t="s">
        <v>6317</v>
      </c>
      <c r="E2479" s="279" t="s">
        <v>394</v>
      </c>
      <c r="F2479"/>
      <c r="H2479" s="279" t="s">
        <v>394</v>
      </c>
      <c r="I2479" s="279" t="s">
        <v>539</v>
      </c>
      <c r="J2479" s="279" t="s">
        <v>394</v>
      </c>
      <c r="K2479" s="279" t="s">
        <v>394</v>
      </c>
      <c r="L2479" s="279" t="s">
        <v>394</v>
      </c>
      <c r="M2479" s="279" t="s">
        <v>394</v>
      </c>
      <c r="N2479" s="279" t="s">
        <v>394</v>
      </c>
      <c r="O2479" s="279" t="s">
        <v>394</v>
      </c>
      <c r="P2479" s="315">
        <v>0</v>
      </c>
      <c r="Q2479" s="279" t="s">
        <v>394</v>
      </c>
      <c r="R2479" s="279" t="s">
        <v>394</v>
      </c>
      <c r="S2479" s="279" t="s">
        <v>394</v>
      </c>
      <c r="T2479" s="279" t="s">
        <v>394</v>
      </c>
      <c r="U2479" s="279" t="s">
        <v>394</v>
      </c>
      <c r="V2479" s="279" t="s">
        <v>394</v>
      </c>
      <c r="W2479" s="279" t="s">
        <v>394</v>
      </c>
      <c r="X2479" s="279" t="s">
        <v>394</v>
      </c>
      <c r="Y2479" s="281"/>
      <c r="Z2479" s="279" t="s">
        <v>394</v>
      </c>
      <c r="AA2479" s="279" t="s">
        <v>394</v>
      </c>
      <c r="AB2479" s="281"/>
      <c r="AC2479" s="279" t="s">
        <v>855</v>
      </c>
      <c r="AF2479" s="276" t="str">
        <f>IFERROR(VLOOKUP(A2479,'[1]قوائم الترجمة'!AC$2:AD$2397,1,0),"م")</f>
        <v>م</v>
      </c>
      <c r="AG2479" s="232"/>
      <c r="AH2479" s="233"/>
      <c r="AI2479" s="233"/>
      <c r="AJ2479" s="233"/>
      <c r="AL2479" s="267"/>
      <c r="AM2479" s="235"/>
      <c r="AO2479" s="236"/>
      <c r="AU2479" s="234"/>
    </row>
    <row r="2480" spans="1:47" ht="21" x14ac:dyDescent="0.4">
      <c r="A2480" s="278">
        <v>121479</v>
      </c>
      <c r="B2480" s="279" t="s">
        <v>7284</v>
      </c>
      <c r="C2480" s="279" t="s">
        <v>465</v>
      </c>
      <c r="D2480" s="279" t="s">
        <v>326</v>
      </c>
      <c r="E2480" s="279" t="s">
        <v>394</v>
      </c>
      <c r="F2480"/>
      <c r="H2480" s="279" t="s">
        <v>394</v>
      </c>
      <c r="I2480" s="279" t="s">
        <v>539</v>
      </c>
      <c r="J2480" s="279" t="s">
        <v>394</v>
      </c>
      <c r="K2480" s="279" t="s">
        <v>394</v>
      </c>
      <c r="L2480" s="279" t="s">
        <v>394</v>
      </c>
      <c r="M2480" s="279" t="s">
        <v>394</v>
      </c>
      <c r="N2480" s="279" t="s">
        <v>394</v>
      </c>
      <c r="O2480" s="279" t="s">
        <v>394</v>
      </c>
      <c r="P2480" s="315">
        <v>0</v>
      </c>
      <c r="Q2480" s="279" t="s">
        <v>394</v>
      </c>
      <c r="R2480" s="279" t="s">
        <v>394</v>
      </c>
      <c r="S2480" s="279" t="s">
        <v>394</v>
      </c>
      <c r="T2480" s="279" t="s">
        <v>394</v>
      </c>
      <c r="U2480" s="279" t="s">
        <v>394</v>
      </c>
      <c r="V2480" s="279" t="s">
        <v>394</v>
      </c>
      <c r="W2480" s="279" t="s">
        <v>394</v>
      </c>
      <c r="X2480" s="279" t="s">
        <v>394</v>
      </c>
      <c r="Y2480" s="281"/>
      <c r="Z2480" s="279" t="s">
        <v>394</v>
      </c>
      <c r="AA2480" s="279" t="s">
        <v>394</v>
      </c>
      <c r="AB2480" s="281"/>
      <c r="AC2480" s="279" t="s">
        <v>855</v>
      </c>
      <c r="AF2480" s="276" t="str">
        <f>IFERROR(VLOOKUP(A2480,'[1]قوائم الترجمة'!AC$2:AD$2397,1,0),"م")</f>
        <v>م</v>
      </c>
      <c r="AG2480" s="232"/>
      <c r="AH2480" s="233"/>
      <c r="AI2480" s="233"/>
      <c r="AJ2480" s="233"/>
      <c r="AL2480" s="267"/>
      <c r="AM2480" s="235"/>
      <c r="AU2480" s="234"/>
    </row>
    <row r="2481" spans="1:47" ht="21" x14ac:dyDescent="0.4">
      <c r="A2481" s="278">
        <v>121480</v>
      </c>
      <c r="B2481" s="279" t="s">
        <v>4121</v>
      </c>
      <c r="C2481" s="279" t="s">
        <v>65</v>
      </c>
      <c r="D2481" s="279" t="s">
        <v>333</v>
      </c>
      <c r="E2481" s="279" t="s">
        <v>423</v>
      </c>
      <c r="F2481" s="315" t="s">
        <v>9108</v>
      </c>
      <c r="G2481" s="315" t="s">
        <v>402</v>
      </c>
      <c r="H2481" s="279" t="s">
        <v>425</v>
      </c>
      <c r="I2481" s="279" t="s">
        <v>61</v>
      </c>
      <c r="J2481" s="279" t="s">
        <v>426</v>
      </c>
      <c r="K2481" s="280">
        <v>2017</v>
      </c>
      <c r="L2481" s="279" t="s">
        <v>402</v>
      </c>
      <c r="M2481" s="279" t="s">
        <v>394</v>
      </c>
      <c r="N2481" s="279" t="s">
        <v>9412</v>
      </c>
      <c r="O2481" s="279" t="s">
        <v>8388</v>
      </c>
      <c r="P2481" s="279">
        <v>20000</v>
      </c>
      <c r="Q2481" s="278"/>
      <c r="R2481" s="303"/>
      <c r="S2481" s="279" t="s">
        <v>394</v>
      </c>
      <c r="T2481" s="279"/>
      <c r="U2481" s="303"/>
      <c r="V2481" s="303"/>
      <c r="W2481" s="303"/>
      <c r="X2481" s="303"/>
      <c r="Z2481" s="303"/>
      <c r="AA2481" s="303"/>
      <c r="AC2481" s="279" t="s">
        <v>394</v>
      </c>
      <c r="AF2481" s="276">
        <f>IFERROR(VLOOKUP(A2481,'[1]قوائم الترجمة'!AC$2:AD$2397,1,0),"م")</f>
        <v>121480</v>
      </c>
      <c r="AG2481" s="232"/>
      <c r="AH2481" s="233"/>
      <c r="AI2481" s="233"/>
      <c r="AJ2481" s="233"/>
      <c r="AL2481" s="267"/>
      <c r="AM2481" s="235"/>
      <c r="AO2481" s="236"/>
      <c r="AU2481" s="234"/>
    </row>
    <row r="2482" spans="1:47" ht="21" x14ac:dyDescent="0.4">
      <c r="A2482" s="278">
        <v>121481</v>
      </c>
      <c r="B2482" s="279" t="s">
        <v>7349</v>
      </c>
      <c r="C2482" s="279" t="s">
        <v>478</v>
      </c>
      <c r="D2482" s="279" t="s">
        <v>276</v>
      </c>
      <c r="E2482" s="279" t="s">
        <v>394</v>
      </c>
      <c r="F2482"/>
      <c r="H2482" s="279" t="s">
        <v>394</v>
      </c>
      <c r="I2482" s="279" t="s">
        <v>540</v>
      </c>
      <c r="J2482" s="279" t="s">
        <v>394</v>
      </c>
      <c r="K2482" s="279" t="s">
        <v>394</v>
      </c>
      <c r="L2482" s="279" t="s">
        <v>394</v>
      </c>
      <c r="M2482" s="279" t="s">
        <v>394</v>
      </c>
      <c r="N2482" s="279" t="s">
        <v>394</v>
      </c>
      <c r="O2482" s="279" t="s">
        <v>394</v>
      </c>
      <c r="P2482" s="315">
        <v>0</v>
      </c>
      <c r="Q2482" s="279" t="s">
        <v>394</v>
      </c>
      <c r="R2482" s="279" t="s">
        <v>394</v>
      </c>
      <c r="S2482" s="279" t="s">
        <v>394</v>
      </c>
      <c r="T2482" s="279" t="s">
        <v>394</v>
      </c>
      <c r="U2482" s="279" t="s">
        <v>394</v>
      </c>
      <c r="V2482" s="279" t="s">
        <v>394</v>
      </c>
      <c r="W2482" s="279" t="s">
        <v>394</v>
      </c>
      <c r="X2482" s="279" t="s">
        <v>394</v>
      </c>
      <c r="Y2482" s="281"/>
      <c r="Z2482" s="279" t="s">
        <v>394</v>
      </c>
      <c r="AA2482" s="279" t="s">
        <v>394</v>
      </c>
      <c r="AB2482" s="281"/>
      <c r="AC2482" s="279" t="s">
        <v>855</v>
      </c>
      <c r="AF2482" s="276" t="str">
        <f>IFERROR(VLOOKUP(A2482,'[1]قوائم الترجمة'!AC$2:AD$2397,1,0),"م")</f>
        <v>م</v>
      </c>
      <c r="AG2482" s="232"/>
      <c r="AH2482" s="233"/>
      <c r="AI2482" s="233"/>
      <c r="AJ2482" s="233"/>
      <c r="AL2482" s="267"/>
      <c r="AM2482" s="235"/>
      <c r="AO2482" s="236"/>
      <c r="AU2482" s="234"/>
    </row>
    <row r="2483" spans="1:47" ht="21" x14ac:dyDescent="0.4">
      <c r="A2483" s="278">
        <v>121482</v>
      </c>
      <c r="B2483" s="279" t="s">
        <v>7409</v>
      </c>
      <c r="C2483" s="279" t="s">
        <v>7410</v>
      </c>
      <c r="D2483" s="279" t="s">
        <v>453</v>
      </c>
      <c r="E2483" s="279" t="s">
        <v>394</v>
      </c>
      <c r="F2483"/>
      <c r="H2483" s="279" t="s">
        <v>394</v>
      </c>
      <c r="I2483" s="279" t="s">
        <v>539</v>
      </c>
      <c r="J2483" s="279" t="s">
        <v>394</v>
      </c>
      <c r="K2483" s="279" t="s">
        <v>394</v>
      </c>
      <c r="L2483" s="279" t="s">
        <v>394</v>
      </c>
      <c r="M2483" s="279" t="s">
        <v>394</v>
      </c>
      <c r="N2483" s="279" t="s">
        <v>394</v>
      </c>
      <c r="O2483" s="279" t="s">
        <v>394</v>
      </c>
      <c r="P2483" s="315">
        <v>0</v>
      </c>
      <c r="Q2483" s="279" t="s">
        <v>394</v>
      </c>
      <c r="R2483" s="279" t="s">
        <v>394</v>
      </c>
      <c r="S2483" s="279" t="s">
        <v>394</v>
      </c>
      <c r="T2483" s="279" t="s">
        <v>394</v>
      </c>
      <c r="U2483" s="279" t="s">
        <v>394</v>
      </c>
      <c r="V2483" s="279" t="s">
        <v>394</v>
      </c>
      <c r="W2483" s="279" t="s">
        <v>394</v>
      </c>
      <c r="X2483" s="279" t="s">
        <v>394</v>
      </c>
      <c r="Y2483" s="281"/>
      <c r="Z2483" s="279" t="s">
        <v>394</v>
      </c>
      <c r="AA2483" s="279" t="s">
        <v>394</v>
      </c>
      <c r="AB2483" s="281"/>
      <c r="AC2483" s="279" t="s">
        <v>855</v>
      </c>
      <c r="AF2483" s="276" t="str">
        <f>IFERROR(VLOOKUP(A2483,'[1]قوائم الترجمة'!AC$2:AD$2397,1,0),"م")</f>
        <v>م</v>
      </c>
      <c r="AG2483" s="232"/>
      <c r="AH2483" s="233"/>
      <c r="AI2483" s="233"/>
      <c r="AJ2483" s="233"/>
      <c r="AL2483" s="267"/>
      <c r="AM2483" s="235"/>
      <c r="AU2483" s="234"/>
    </row>
    <row r="2484" spans="1:47" ht="21" x14ac:dyDescent="0.4">
      <c r="A2484" s="278">
        <v>121483</v>
      </c>
      <c r="B2484" s="279" t="s">
        <v>4120</v>
      </c>
      <c r="C2484" s="279" t="s">
        <v>68</v>
      </c>
      <c r="D2484" s="279" t="s">
        <v>531</v>
      </c>
      <c r="E2484" s="279" t="s">
        <v>424</v>
      </c>
      <c r="F2484" s="315" t="s">
        <v>9413</v>
      </c>
      <c r="G2484" s="315" t="s">
        <v>402</v>
      </c>
      <c r="H2484" s="279" t="s">
        <v>425</v>
      </c>
      <c r="I2484" s="279" t="s">
        <v>61</v>
      </c>
      <c r="J2484" s="279" t="s">
        <v>403</v>
      </c>
      <c r="K2484" s="280">
        <v>2012</v>
      </c>
      <c r="L2484" s="279" t="s">
        <v>404</v>
      </c>
      <c r="M2484" s="279" t="s">
        <v>394</v>
      </c>
      <c r="N2484" s="279" t="s">
        <v>9414</v>
      </c>
      <c r="O2484" s="279" t="s">
        <v>8429</v>
      </c>
      <c r="P2484" s="279">
        <v>20000</v>
      </c>
      <c r="Q2484" s="278"/>
      <c r="R2484" s="303"/>
      <c r="S2484" s="279" t="s">
        <v>394</v>
      </c>
      <c r="T2484" s="279"/>
      <c r="U2484" s="303"/>
      <c r="V2484" s="303"/>
      <c r="W2484" s="303"/>
      <c r="X2484" s="303"/>
      <c r="Z2484" s="303"/>
      <c r="AA2484" s="303"/>
      <c r="AC2484" s="279" t="s">
        <v>394</v>
      </c>
      <c r="AF2484" s="276">
        <f>IFERROR(VLOOKUP(A2484,'[1]قوائم الترجمة'!AC$2:AD$2397,1,0),"م")</f>
        <v>121483</v>
      </c>
      <c r="AG2484" s="232"/>
      <c r="AH2484" s="233"/>
      <c r="AI2484" s="233"/>
      <c r="AJ2484" s="233"/>
      <c r="AL2484" s="267"/>
      <c r="AM2484" s="235"/>
      <c r="AO2484" s="236"/>
      <c r="AU2484" s="234"/>
    </row>
    <row r="2485" spans="1:47" ht="21" x14ac:dyDescent="0.4">
      <c r="A2485" s="278">
        <v>121484</v>
      </c>
      <c r="B2485" s="279" t="s">
        <v>514</v>
      </c>
      <c r="C2485" s="279" t="s">
        <v>7382</v>
      </c>
      <c r="D2485" s="279" t="s">
        <v>762</v>
      </c>
      <c r="E2485" s="279" t="s">
        <v>394</v>
      </c>
      <c r="F2485"/>
      <c r="H2485" s="279" t="s">
        <v>394</v>
      </c>
      <c r="I2485" s="279" t="s">
        <v>539</v>
      </c>
      <c r="J2485" s="279" t="s">
        <v>394</v>
      </c>
      <c r="K2485" s="279" t="s">
        <v>394</v>
      </c>
      <c r="L2485" s="279" t="s">
        <v>394</v>
      </c>
      <c r="M2485" s="279" t="s">
        <v>394</v>
      </c>
      <c r="N2485" s="279" t="s">
        <v>394</v>
      </c>
      <c r="O2485" s="279" t="s">
        <v>394</v>
      </c>
      <c r="P2485" s="315">
        <v>0</v>
      </c>
      <c r="Q2485" s="279" t="s">
        <v>394</v>
      </c>
      <c r="R2485" s="279" t="s">
        <v>394</v>
      </c>
      <c r="S2485" s="279" t="s">
        <v>394</v>
      </c>
      <c r="T2485" s="279" t="s">
        <v>394</v>
      </c>
      <c r="U2485" s="279" t="s">
        <v>394</v>
      </c>
      <c r="V2485" s="279" t="s">
        <v>394</v>
      </c>
      <c r="W2485" s="279" t="s">
        <v>394</v>
      </c>
      <c r="X2485" s="279" t="s">
        <v>394</v>
      </c>
      <c r="Y2485" s="281"/>
      <c r="Z2485" s="279" t="s">
        <v>394</v>
      </c>
      <c r="AA2485" s="279" t="s">
        <v>394</v>
      </c>
      <c r="AB2485" s="281"/>
      <c r="AC2485" s="279" t="s">
        <v>855</v>
      </c>
      <c r="AF2485" s="276" t="str">
        <f>IFERROR(VLOOKUP(A2485,'[1]قوائم الترجمة'!AC$2:AD$2397,1,0),"م")</f>
        <v>م</v>
      </c>
      <c r="AG2485" s="232"/>
      <c r="AH2485" s="233"/>
      <c r="AI2485" s="233"/>
      <c r="AJ2485" s="233"/>
      <c r="AL2485" s="267"/>
      <c r="AM2485" s="235"/>
      <c r="AO2485" s="236"/>
      <c r="AU2485" s="234"/>
    </row>
    <row r="2486" spans="1:47" ht="21" x14ac:dyDescent="0.4">
      <c r="A2486" s="278">
        <v>121485</v>
      </c>
      <c r="B2486" s="279" t="s">
        <v>7461</v>
      </c>
      <c r="C2486" s="279" t="s">
        <v>109</v>
      </c>
      <c r="D2486" s="279" t="s">
        <v>237</v>
      </c>
      <c r="E2486" s="279" t="s">
        <v>394</v>
      </c>
      <c r="F2486"/>
      <c r="H2486" s="279" t="s">
        <v>394</v>
      </c>
      <c r="I2486" s="279" t="s">
        <v>539</v>
      </c>
      <c r="J2486" s="279" t="s">
        <v>394</v>
      </c>
      <c r="K2486" s="279" t="s">
        <v>394</v>
      </c>
      <c r="L2486" s="279" t="s">
        <v>394</v>
      </c>
      <c r="M2486" s="279" t="s">
        <v>394</v>
      </c>
      <c r="N2486" s="279" t="s">
        <v>394</v>
      </c>
      <c r="O2486" s="279" t="s">
        <v>394</v>
      </c>
      <c r="P2486" s="315">
        <v>0</v>
      </c>
      <c r="Q2486" s="279" t="s">
        <v>394</v>
      </c>
      <c r="R2486" s="279" t="s">
        <v>394</v>
      </c>
      <c r="S2486" s="279" t="s">
        <v>394</v>
      </c>
      <c r="T2486" s="279" t="s">
        <v>394</v>
      </c>
      <c r="U2486" s="279" t="s">
        <v>394</v>
      </c>
      <c r="V2486" s="279" t="s">
        <v>394</v>
      </c>
      <c r="W2486" s="279" t="s">
        <v>394</v>
      </c>
      <c r="X2486" s="279" t="s">
        <v>394</v>
      </c>
      <c r="Y2486" s="281"/>
      <c r="Z2486" s="279" t="s">
        <v>394</v>
      </c>
      <c r="AA2486" s="279" t="s">
        <v>394</v>
      </c>
      <c r="AB2486" s="281"/>
      <c r="AC2486" s="279" t="s">
        <v>855</v>
      </c>
      <c r="AF2486" s="276" t="str">
        <f>IFERROR(VLOOKUP(A2486,'[1]قوائم الترجمة'!AC$2:AD$2397,1,0),"م")</f>
        <v>م</v>
      </c>
      <c r="AG2486" s="232"/>
      <c r="AH2486" s="233"/>
      <c r="AI2486" s="233"/>
      <c r="AJ2486" s="233"/>
      <c r="AL2486" s="267"/>
      <c r="AM2486" s="235"/>
      <c r="AU2486" s="234"/>
    </row>
    <row r="2487" spans="1:47" ht="21" x14ac:dyDescent="0.4">
      <c r="A2487" s="278">
        <v>121489</v>
      </c>
      <c r="B2487" s="279" t="s">
        <v>4118</v>
      </c>
      <c r="C2487" s="279" t="s">
        <v>4119</v>
      </c>
      <c r="D2487" s="279" t="s">
        <v>335</v>
      </c>
      <c r="E2487" s="279" t="s">
        <v>394</v>
      </c>
      <c r="F2487"/>
      <c r="H2487" s="279" t="s">
        <v>394</v>
      </c>
      <c r="I2487" s="279" t="s">
        <v>540</v>
      </c>
      <c r="J2487" s="279" t="s">
        <v>394</v>
      </c>
      <c r="K2487" s="279" t="s">
        <v>394</v>
      </c>
      <c r="L2487" s="279" t="s">
        <v>394</v>
      </c>
      <c r="M2487" s="279" t="s">
        <v>394</v>
      </c>
      <c r="N2487" s="279" t="s">
        <v>394</v>
      </c>
      <c r="O2487" s="279" t="s">
        <v>394</v>
      </c>
      <c r="P2487" s="315">
        <v>0</v>
      </c>
      <c r="Q2487" s="279" t="s">
        <v>394</v>
      </c>
      <c r="R2487" s="279" t="s">
        <v>394</v>
      </c>
      <c r="S2487" s="279" t="s">
        <v>394</v>
      </c>
      <c r="T2487" s="279" t="s">
        <v>394</v>
      </c>
      <c r="U2487" s="279" t="s">
        <v>394</v>
      </c>
      <c r="V2487" s="279" t="s">
        <v>394</v>
      </c>
      <c r="W2487" s="279" t="s">
        <v>394</v>
      </c>
      <c r="X2487" s="279" t="s">
        <v>394</v>
      </c>
      <c r="Y2487" s="281"/>
      <c r="Z2487" s="279" t="s">
        <v>394</v>
      </c>
      <c r="AA2487" s="279" t="s">
        <v>394</v>
      </c>
      <c r="AB2487" s="281"/>
      <c r="AC2487" s="279" t="s">
        <v>394</v>
      </c>
      <c r="AF2487" s="276" t="str">
        <f>IFERROR(VLOOKUP(A2487,'[1]قوائم الترجمة'!AC$2:AD$2397,1,0),"م")</f>
        <v>م</v>
      </c>
      <c r="AG2487" s="232"/>
      <c r="AH2487" s="233"/>
      <c r="AI2487" s="233"/>
      <c r="AJ2487" s="233"/>
      <c r="AL2487" s="267"/>
      <c r="AM2487" s="235"/>
      <c r="AO2487" s="236"/>
      <c r="AU2487" s="234"/>
    </row>
    <row r="2488" spans="1:47" ht="21" x14ac:dyDescent="0.4">
      <c r="A2488" s="278">
        <v>121493</v>
      </c>
      <c r="B2488" s="279" t="s">
        <v>6142</v>
      </c>
      <c r="C2488" s="279" t="s">
        <v>6143</v>
      </c>
      <c r="D2488" s="279" t="s">
        <v>254</v>
      </c>
      <c r="E2488" s="279" t="s">
        <v>394</v>
      </c>
      <c r="F2488"/>
      <c r="H2488" s="279" t="s">
        <v>394</v>
      </c>
      <c r="I2488" s="279" t="s">
        <v>539</v>
      </c>
      <c r="J2488" s="279" t="s">
        <v>394</v>
      </c>
      <c r="K2488" s="279" t="s">
        <v>394</v>
      </c>
      <c r="L2488" s="279" t="s">
        <v>394</v>
      </c>
      <c r="M2488" s="279" t="s">
        <v>394</v>
      </c>
      <c r="N2488" s="279" t="s">
        <v>394</v>
      </c>
      <c r="O2488" s="279" t="s">
        <v>394</v>
      </c>
      <c r="P2488" s="315">
        <v>0</v>
      </c>
      <c r="Q2488" s="279" t="s">
        <v>394</v>
      </c>
      <c r="R2488" s="279" t="s">
        <v>394</v>
      </c>
      <c r="S2488" s="279" t="s">
        <v>394</v>
      </c>
      <c r="T2488" s="279" t="s">
        <v>394</v>
      </c>
      <c r="U2488" s="279" t="s">
        <v>394</v>
      </c>
      <c r="V2488" s="279" t="s">
        <v>394</v>
      </c>
      <c r="W2488" s="279" t="s">
        <v>394</v>
      </c>
      <c r="X2488" s="279" t="s">
        <v>394</v>
      </c>
      <c r="Y2488" s="281"/>
      <c r="Z2488" s="279" t="s">
        <v>394</v>
      </c>
      <c r="AA2488" s="279" t="s">
        <v>394</v>
      </c>
      <c r="AB2488" s="281"/>
      <c r="AC2488" s="279" t="s">
        <v>855</v>
      </c>
      <c r="AF2488" s="276" t="str">
        <f>IFERROR(VLOOKUP(A2488,'[1]قوائم الترجمة'!AC$2:AD$2397,1,0),"م")</f>
        <v>م</v>
      </c>
      <c r="AG2488" s="232"/>
      <c r="AH2488" s="233"/>
      <c r="AI2488" s="233"/>
      <c r="AJ2488" s="233"/>
      <c r="AL2488" s="267"/>
      <c r="AM2488" s="235"/>
      <c r="AO2488" s="236"/>
      <c r="AU2488" s="234"/>
    </row>
    <row r="2489" spans="1:47" ht="21" x14ac:dyDescent="0.4">
      <c r="A2489" s="278">
        <v>121496</v>
      </c>
      <c r="B2489" s="279" t="s">
        <v>4117</v>
      </c>
      <c r="C2489" s="279" t="s">
        <v>1002</v>
      </c>
      <c r="D2489" s="279" t="s">
        <v>237</v>
      </c>
      <c r="E2489" s="279" t="s">
        <v>394</v>
      </c>
      <c r="F2489"/>
      <c r="H2489" s="279" t="s">
        <v>394</v>
      </c>
      <c r="I2489" s="279" t="s">
        <v>540</v>
      </c>
      <c r="J2489" s="279" t="s">
        <v>394</v>
      </c>
      <c r="K2489" s="279" t="s">
        <v>394</v>
      </c>
      <c r="L2489" s="279" t="s">
        <v>394</v>
      </c>
      <c r="M2489" s="279" t="s">
        <v>394</v>
      </c>
      <c r="N2489" s="279" t="s">
        <v>394</v>
      </c>
      <c r="O2489" s="279" t="s">
        <v>394</v>
      </c>
      <c r="P2489" s="315">
        <v>0</v>
      </c>
      <c r="Q2489" s="279" t="s">
        <v>394</v>
      </c>
      <c r="R2489" s="279" t="s">
        <v>394</v>
      </c>
      <c r="S2489" s="279" t="s">
        <v>394</v>
      </c>
      <c r="T2489" s="279" t="s">
        <v>394</v>
      </c>
      <c r="U2489" s="279" t="s">
        <v>394</v>
      </c>
      <c r="V2489" s="279" t="s">
        <v>394</v>
      </c>
      <c r="W2489" s="279" t="s">
        <v>394</v>
      </c>
      <c r="X2489" s="279" t="s">
        <v>394</v>
      </c>
      <c r="Y2489" s="281"/>
      <c r="Z2489" s="279" t="s">
        <v>394</v>
      </c>
      <c r="AA2489" s="279" t="s">
        <v>394</v>
      </c>
      <c r="AB2489" s="281"/>
      <c r="AC2489" s="279" t="s">
        <v>855</v>
      </c>
      <c r="AF2489" s="276" t="str">
        <f>IFERROR(VLOOKUP(A2489,'[1]قوائم الترجمة'!AC$2:AD$2397,1,0),"م")</f>
        <v>م</v>
      </c>
      <c r="AG2489" s="232"/>
      <c r="AH2489" s="233"/>
      <c r="AI2489" s="233"/>
      <c r="AJ2489" s="233"/>
      <c r="AL2489" s="267"/>
      <c r="AM2489" s="235"/>
      <c r="AU2489" s="234"/>
    </row>
    <row r="2490" spans="1:47" ht="21" x14ac:dyDescent="0.4">
      <c r="A2490" s="275">
        <v>121497</v>
      </c>
      <c r="B2490" s="276" t="s">
        <v>4116</v>
      </c>
      <c r="C2490" s="276" t="s">
        <v>109</v>
      </c>
      <c r="D2490" s="276" t="s">
        <v>341</v>
      </c>
      <c r="E2490" s="276" t="s">
        <v>424</v>
      </c>
      <c r="F2490" s="317" t="s">
        <v>8378</v>
      </c>
      <c r="G2490" s="317" t="s">
        <v>8379</v>
      </c>
      <c r="H2490" s="276" t="s">
        <v>425</v>
      </c>
      <c r="I2490" s="276" t="s">
        <v>67</v>
      </c>
      <c r="J2490" s="276" t="s">
        <v>403</v>
      </c>
      <c r="K2490" s="277">
        <v>2009</v>
      </c>
      <c r="L2490" s="276" t="s">
        <v>402</v>
      </c>
      <c r="M2490" s="303"/>
      <c r="N2490" s="276" t="s">
        <v>394</v>
      </c>
      <c r="O2490" s="276" t="s">
        <v>394</v>
      </c>
      <c r="P2490" s="315">
        <v>0</v>
      </c>
      <c r="Q2490" s="303"/>
      <c r="R2490" s="276" t="s">
        <v>394</v>
      </c>
      <c r="S2490" s="276" t="s">
        <v>394</v>
      </c>
      <c r="T2490" s="303"/>
      <c r="U2490" s="303"/>
      <c r="V2490" s="303"/>
      <c r="W2490" s="303"/>
      <c r="X2490" s="303"/>
      <c r="Z2490" s="303"/>
      <c r="AA2490" s="303"/>
      <c r="AC2490" s="276" t="s">
        <v>394</v>
      </c>
      <c r="AF2490" s="276">
        <f>IFERROR(VLOOKUP(A2490,'[1]قوائم الترجمة'!AC$2:AD$2397,1,0),"م")</f>
        <v>121497</v>
      </c>
      <c r="AG2490" s="232"/>
      <c r="AH2490" s="233"/>
      <c r="AI2490" s="233"/>
      <c r="AJ2490" s="233"/>
      <c r="AL2490" s="267"/>
      <c r="AM2490" s="235"/>
      <c r="AO2490" s="236"/>
      <c r="AU2490" s="234"/>
    </row>
    <row r="2491" spans="1:47" ht="21" x14ac:dyDescent="0.4">
      <c r="A2491" s="278">
        <v>121500</v>
      </c>
      <c r="B2491" s="279" t="s">
        <v>6670</v>
      </c>
      <c r="C2491" s="279" t="s">
        <v>131</v>
      </c>
      <c r="D2491" s="279" t="s">
        <v>244</v>
      </c>
      <c r="E2491" s="279" t="s">
        <v>394</v>
      </c>
      <c r="F2491"/>
      <c r="H2491" s="279" t="s">
        <v>394</v>
      </c>
      <c r="I2491" s="279" t="s">
        <v>539</v>
      </c>
      <c r="J2491" s="279" t="s">
        <v>394</v>
      </c>
      <c r="K2491" s="279" t="s">
        <v>394</v>
      </c>
      <c r="L2491" s="279" t="s">
        <v>394</v>
      </c>
      <c r="M2491" s="279" t="s">
        <v>394</v>
      </c>
      <c r="N2491" s="279" t="s">
        <v>394</v>
      </c>
      <c r="O2491" s="279" t="s">
        <v>394</v>
      </c>
      <c r="P2491" s="315">
        <v>0</v>
      </c>
      <c r="Q2491" s="279" t="s">
        <v>394</v>
      </c>
      <c r="R2491" s="279" t="s">
        <v>394</v>
      </c>
      <c r="S2491" s="279" t="s">
        <v>394</v>
      </c>
      <c r="T2491" s="279" t="s">
        <v>394</v>
      </c>
      <c r="U2491" s="279" t="s">
        <v>394</v>
      </c>
      <c r="V2491" s="279" t="s">
        <v>394</v>
      </c>
      <c r="W2491" s="279" t="s">
        <v>394</v>
      </c>
      <c r="X2491" s="279" t="s">
        <v>394</v>
      </c>
      <c r="Y2491" s="281"/>
      <c r="Z2491" s="279" t="s">
        <v>394</v>
      </c>
      <c r="AA2491" s="279" t="s">
        <v>394</v>
      </c>
      <c r="AB2491" s="281"/>
      <c r="AC2491" s="279" t="s">
        <v>855</v>
      </c>
      <c r="AF2491" s="276" t="str">
        <f>IFERROR(VLOOKUP(A2491,'[1]قوائم الترجمة'!AC$2:AD$2397,1,0),"م")</f>
        <v>م</v>
      </c>
      <c r="AG2491" s="245"/>
      <c r="AH2491" s="246"/>
      <c r="AI2491" s="246"/>
      <c r="AJ2491" s="246"/>
      <c r="AL2491" s="267"/>
      <c r="AM2491" s="235"/>
      <c r="AO2491" s="248"/>
      <c r="AU2491" s="234"/>
    </row>
    <row r="2492" spans="1:47" ht="21" x14ac:dyDescent="0.4">
      <c r="A2492" s="278">
        <v>121503</v>
      </c>
      <c r="B2492" s="279" t="s">
        <v>4114</v>
      </c>
      <c r="C2492" s="279" t="s">
        <v>4115</v>
      </c>
      <c r="D2492" s="279" t="s">
        <v>255</v>
      </c>
      <c r="E2492" s="279" t="s">
        <v>423</v>
      </c>
      <c r="F2492" s="315" t="s">
        <v>9415</v>
      </c>
      <c r="G2492" s="315" t="s">
        <v>410</v>
      </c>
      <c r="H2492" s="279" t="s">
        <v>425</v>
      </c>
      <c r="I2492" s="279" t="s">
        <v>61</v>
      </c>
      <c r="J2492" s="279" t="s">
        <v>403</v>
      </c>
      <c r="K2492" s="280">
        <v>2016</v>
      </c>
      <c r="L2492" s="279" t="s">
        <v>410</v>
      </c>
      <c r="M2492" s="279" t="s">
        <v>394</v>
      </c>
      <c r="N2492" s="279" t="s">
        <v>394</v>
      </c>
      <c r="O2492" s="279" t="s">
        <v>394</v>
      </c>
      <c r="P2492" s="315">
        <v>0</v>
      </c>
      <c r="Q2492" s="278"/>
      <c r="R2492" s="303"/>
      <c r="S2492" s="279" t="s">
        <v>394</v>
      </c>
      <c r="T2492" s="279" t="s">
        <v>394</v>
      </c>
      <c r="U2492" s="303"/>
      <c r="V2492" s="303"/>
      <c r="W2492" s="303"/>
      <c r="X2492" s="303"/>
      <c r="Z2492" s="303"/>
      <c r="AA2492" s="303"/>
      <c r="AC2492" s="279" t="s">
        <v>394</v>
      </c>
      <c r="AF2492" s="276">
        <f>IFERROR(VLOOKUP(A2492,'[1]قوائم الترجمة'!AC$2:AD$2397,1,0),"م")</f>
        <v>121503</v>
      </c>
      <c r="AG2492" s="245"/>
      <c r="AH2492" s="246"/>
      <c r="AI2492" s="246"/>
      <c r="AJ2492" s="246"/>
      <c r="AL2492" s="267"/>
      <c r="AM2492" s="235"/>
      <c r="AU2492" s="234"/>
    </row>
    <row r="2493" spans="1:47" ht="21" x14ac:dyDescent="0.4">
      <c r="A2493" s="278">
        <v>121504</v>
      </c>
      <c r="B2493" s="279" t="s">
        <v>7392</v>
      </c>
      <c r="C2493" s="279" t="s">
        <v>84</v>
      </c>
      <c r="D2493" s="279" t="s">
        <v>263</v>
      </c>
      <c r="E2493" s="279" t="s">
        <v>394</v>
      </c>
      <c r="F2493"/>
      <c r="H2493" s="279" t="s">
        <v>394</v>
      </c>
      <c r="I2493" s="279" t="s">
        <v>539</v>
      </c>
      <c r="J2493" s="279" t="s">
        <v>394</v>
      </c>
      <c r="K2493" s="279" t="s">
        <v>394</v>
      </c>
      <c r="L2493" s="279" t="s">
        <v>394</v>
      </c>
      <c r="M2493" s="279" t="s">
        <v>394</v>
      </c>
      <c r="N2493" s="279" t="s">
        <v>394</v>
      </c>
      <c r="O2493" s="279" t="s">
        <v>394</v>
      </c>
      <c r="P2493" s="315">
        <v>0</v>
      </c>
      <c r="Q2493" s="279" t="s">
        <v>394</v>
      </c>
      <c r="R2493" s="279" t="s">
        <v>394</v>
      </c>
      <c r="S2493" s="279" t="s">
        <v>394</v>
      </c>
      <c r="T2493" s="279" t="s">
        <v>394</v>
      </c>
      <c r="U2493" s="279" t="s">
        <v>394</v>
      </c>
      <c r="V2493" s="279" t="s">
        <v>394</v>
      </c>
      <c r="W2493" s="279" t="s">
        <v>394</v>
      </c>
      <c r="X2493" s="279" t="s">
        <v>394</v>
      </c>
      <c r="Y2493" s="281"/>
      <c r="Z2493" s="279" t="s">
        <v>394</v>
      </c>
      <c r="AA2493" s="279" t="s">
        <v>394</v>
      </c>
      <c r="AB2493" s="281"/>
      <c r="AC2493" s="279" t="s">
        <v>855</v>
      </c>
      <c r="AF2493" s="276" t="str">
        <f>IFERROR(VLOOKUP(A2493,'[1]قوائم الترجمة'!AC$2:AD$2397,1,0),"م")</f>
        <v>م</v>
      </c>
      <c r="AG2493" s="245"/>
      <c r="AH2493" s="246"/>
      <c r="AI2493" s="246"/>
      <c r="AJ2493" s="246"/>
      <c r="AL2493" s="267"/>
      <c r="AM2493" s="235"/>
      <c r="AO2493" s="247"/>
      <c r="AU2493" s="234"/>
    </row>
    <row r="2494" spans="1:47" ht="21" x14ac:dyDescent="0.4">
      <c r="A2494" s="278">
        <v>121506</v>
      </c>
      <c r="B2494" s="279" t="s">
        <v>4113</v>
      </c>
      <c r="C2494" s="279" t="s">
        <v>466</v>
      </c>
      <c r="D2494" s="279" t="s">
        <v>519</v>
      </c>
      <c r="E2494" s="279" t="s">
        <v>424</v>
      </c>
      <c r="F2494" s="315" t="s">
        <v>9416</v>
      </c>
      <c r="G2494" s="315" t="s">
        <v>402</v>
      </c>
      <c r="H2494" s="279" t="s">
        <v>425</v>
      </c>
      <c r="I2494" s="279" t="s">
        <v>67</v>
      </c>
      <c r="J2494" s="279" t="s">
        <v>403</v>
      </c>
      <c r="K2494" s="280">
        <v>2015</v>
      </c>
      <c r="L2494" s="279" t="s">
        <v>402</v>
      </c>
      <c r="M2494" s="279" t="s">
        <v>394</v>
      </c>
      <c r="N2494" s="279" t="s">
        <v>394</v>
      </c>
      <c r="O2494" s="279" t="s">
        <v>394</v>
      </c>
      <c r="P2494" s="315">
        <v>0</v>
      </c>
      <c r="Q2494" s="278"/>
      <c r="R2494" s="303"/>
      <c r="S2494" s="279" t="s">
        <v>394</v>
      </c>
      <c r="T2494" s="279" t="s">
        <v>394</v>
      </c>
      <c r="U2494" s="303"/>
      <c r="V2494" s="303"/>
      <c r="W2494" s="303"/>
      <c r="X2494" s="303"/>
      <c r="Z2494" s="303"/>
      <c r="AA2494" s="303"/>
      <c r="AC2494" s="279" t="s">
        <v>394</v>
      </c>
      <c r="AF2494" s="276">
        <f>IFERROR(VLOOKUP(A2494,'[1]قوائم الترجمة'!AC$2:AD$2397,1,0),"م")</f>
        <v>121506</v>
      </c>
      <c r="AG2494" s="232"/>
      <c r="AH2494" s="233"/>
      <c r="AI2494" s="233"/>
      <c r="AJ2494" s="233"/>
      <c r="AL2494" s="267"/>
      <c r="AM2494" s="235"/>
      <c r="AO2494" s="236"/>
      <c r="AU2494" s="234"/>
    </row>
    <row r="2495" spans="1:47" ht="21" x14ac:dyDescent="0.4">
      <c r="A2495" s="278">
        <v>121508</v>
      </c>
      <c r="B2495" s="279" t="s">
        <v>4112</v>
      </c>
      <c r="C2495" s="279" t="s">
        <v>459</v>
      </c>
      <c r="D2495" s="279" t="s">
        <v>560</v>
      </c>
      <c r="E2495" s="279" t="s">
        <v>394</v>
      </c>
      <c r="F2495"/>
      <c r="H2495" s="279" t="s">
        <v>394</v>
      </c>
      <c r="I2495" s="279" t="s">
        <v>61</v>
      </c>
      <c r="J2495" s="279" t="s">
        <v>394</v>
      </c>
      <c r="K2495" s="279" t="s">
        <v>394</v>
      </c>
      <c r="L2495" s="279" t="s">
        <v>394</v>
      </c>
      <c r="M2495" s="279" t="s">
        <v>394</v>
      </c>
      <c r="N2495" s="279" t="s">
        <v>394</v>
      </c>
      <c r="O2495" s="279" t="s">
        <v>394</v>
      </c>
      <c r="P2495" s="315">
        <v>0</v>
      </c>
      <c r="Q2495" s="279" t="s">
        <v>394</v>
      </c>
      <c r="R2495" s="279" t="s">
        <v>394</v>
      </c>
      <c r="S2495" s="279" t="s">
        <v>394</v>
      </c>
      <c r="T2495" s="279" t="s">
        <v>394</v>
      </c>
      <c r="U2495" s="279" t="s">
        <v>394</v>
      </c>
      <c r="V2495" s="279" t="s">
        <v>394</v>
      </c>
      <c r="W2495" s="279" t="s">
        <v>394</v>
      </c>
      <c r="X2495" s="279" t="s">
        <v>394</v>
      </c>
      <c r="Y2495" s="281"/>
      <c r="Z2495" s="279" t="s">
        <v>394</v>
      </c>
      <c r="AA2495" s="279" t="s">
        <v>394</v>
      </c>
      <c r="AB2495" s="281"/>
      <c r="AC2495" s="279" t="s">
        <v>855</v>
      </c>
      <c r="AF2495" s="276" t="str">
        <f>IFERROR(VLOOKUP(A2495,'[1]قوائم الترجمة'!AC$2:AD$2397,1,0),"م")</f>
        <v>م</v>
      </c>
      <c r="AG2495" s="245"/>
      <c r="AH2495" s="246"/>
      <c r="AI2495" s="246"/>
      <c r="AJ2495" s="246"/>
      <c r="AL2495" s="267"/>
      <c r="AM2495" s="235"/>
      <c r="AO2495" s="248"/>
      <c r="AU2495" s="234"/>
    </row>
    <row r="2496" spans="1:47" ht="21" x14ac:dyDescent="0.4">
      <c r="A2496" s="278">
        <v>121509</v>
      </c>
      <c r="B2496" s="279" t="s">
        <v>4111</v>
      </c>
      <c r="C2496" s="279" t="s">
        <v>152</v>
      </c>
      <c r="D2496" s="279" t="s">
        <v>256</v>
      </c>
      <c r="E2496" s="279" t="s">
        <v>424</v>
      </c>
      <c r="F2496" s="315" t="s">
        <v>9417</v>
      </c>
      <c r="G2496" s="315" t="s">
        <v>8340</v>
      </c>
      <c r="H2496" s="279" t="s">
        <v>425</v>
      </c>
      <c r="I2496" s="279" t="s">
        <v>61</v>
      </c>
      <c r="J2496" s="279" t="s">
        <v>403</v>
      </c>
      <c r="K2496" s="280">
        <v>0</v>
      </c>
      <c r="L2496" s="279" t="s">
        <v>417</v>
      </c>
      <c r="M2496" s="279" t="s">
        <v>394</v>
      </c>
      <c r="N2496" s="279"/>
      <c r="O2496" s="279" t="s">
        <v>394</v>
      </c>
      <c r="P2496" s="315">
        <v>0</v>
      </c>
      <c r="Q2496" s="278"/>
      <c r="R2496" s="303"/>
      <c r="S2496" s="279" t="s">
        <v>394</v>
      </c>
      <c r="T2496" s="279" t="s">
        <v>394</v>
      </c>
      <c r="U2496" s="303"/>
      <c r="V2496" s="303"/>
      <c r="W2496" s="303"/>
      <c r="X2496" s="303"/>
      <c r="Z2496" s="303"/>
      <c r="AA2496" s="303"/>
      <c r="AC2496" s="279" t="s">
        <v>394</v>
      </c>
      <c r="AF2496" s="276">
        <f>IFERROR(VLOOKUP(A2496,'[1]قوائم الترجمة'!AC$2:AD$2397,1,0),"م")</f>
        <v>121509</v>
      </c>
      <c r="AG2496" s="245"/>
      <c r="AH2496" s="246"/>
      <c r="AI2496" s="246"/>
      <c r="AJ2496" s="246"/>
      <c r="AL2496" s="267"/>
      <c r="AM2496" s="235"/>
      <c r="AU2496" s="234"/>
    </row>
    <row r="2497" spans="1:47" ht="21" x14ac:dyDescent="0.4">
      <c r="A2497" s="278">
        <v>121511</v>
      </c>
      <c r="B2497" s="279" t="s">
        <v>7853</v>
      </c>
      <c r="C2497" s="279" t="s">
        <v>111</v>
      </c>
      <c r="D2497" s="279" t="s">
        <v>394</v>
      </c>
      <c r="E2497" s="279" t="s">
        <v>394</v>
      </c>
      <c r="F2497"/>
      <c r="H2497" s="279" t="s">
        <v>394</v>
      </c>
      <c r="I2497" s="279" t="s">
        <v>540</v>
      </c>
      <c r="J2497" s="279" t="s">
        <v>394</v>
      </c>
      <c r="K2497" s="279" t="s">
        <v>394</v>
      </c>
      <c r="L2497" s="279" t="s">
        <v>394</v>
      </c>
      <c r="M2497" s="279" t="s">
        <v>394</v>
      </c>
      <c r="N2497" s="279" t="s">
        <v>394</v>
      </c>
      <c r="O2497" s="279" t="s">
        <v>394</v>
      </c>
      <c r="P2497" s="315">
        <v>0</v>
      </c>
      <c r="Q2497" s="279" t="s">
        <v>394</v>
      </c>
      <c r="R2497" s="279" t="s">
        <v>394</v>
      </c>
      <c r="S2497" s="279" t="s">
        <v>394</v>
      </c>
      <c r="T2497" s="279" t="s">
        <v>394</v>
      </c>
      <c r="U2497" s="279" t="s">
        <v>394</v>
      </c>
      <c r="V2497" s="279" t="s">
        <v>394</v>
      </c>
      <c r="W2497" s="279" t="s">
        <v>394</v>
      </c>
      <c r="X2497" s="279" t="s">
        <v>394</v>
      </c>
      <c r="Y2497" s="281"/>
      <c r="Z2497" s="279" t="s">
        <v>394</v>
      </c>
      <c r="AA2497" s="279" t="s">
        <v>394</v>
      </c>
      <c r="AB2497" s="281"/>
      <c r="AC2497" s="279" t="s">
        <v>855</v>
      </c>
      <c r="AF2497" s="276" t="str">
        <f>IFERROR(VLOOKUP(A2497,'[1]قوائم الترجمة'!AC$2:AD$2397,1,0),"م")</f>
        <v>م</v>
      </c>
      <c r="AG2497" s="232"/>
      <c r="AH2497" s="233"/>
      <c r="AI2497" s="233"/>
      <c r="AJ2497" s="233"/>
      <c r="AL2497" s="267"/>
      <c r="AM2497" s="235"/>
      <c r="AU2497" s="234"/>
    </row>
    <row r="2498" spans="1:47" ht="21" x14ac:dyDescent="0.4">
      <c r="A2498" s="278">
        <v>121512</v>
      </c>
      <c r="B2498" s="279" t="s">
        <v>4109</v>
      </c>
      <c r="C2498" s="279" t="s">
        <v>4110</v>
      </c>
      <c r="D2498" s="279" t="s">
        <v>310</v>
      </c>
      <c r="E2498" s="279" t="s">
        <v>5660</v>
      </c>
      <c r="F2498" s="315" t="s">
        <v>9418</v>
      </c>
      <c r="G2498" s="315" t="s">
        <v>402</v>
      </c>
      <c r="H2498" s="279" t="s">
        <v>425</v>
      </c>
      <c r="I2498" s="279" t="s">
        <v>61</v>
      </c>
      <c r="J2498" s="279" t="s">
        <v>7215</v>
      </c>
      <c r="K2498" s="280">
        <v>0</v>
      </c>
      <c r="L2498" s="279" t="s">
        <v>7215</v>
      </c>
      <c r="M2498" s="279" t="s">
        <v>394</v>
      </c>
      <c r="N2498" s="279"/>
      <c r="O2498" s="279" t="s">
        <v>394</v>
      </c>
      <c r="P2498" s="315">
        <v>0</v>
      </c>
      <c r="Q2498" s="278"/>
      <c r="R2498" s="303"/>
      <c r="S2498" s="279" t="s">
        <v>394</v>
      </c>
      <c r="T2498" s="279" t="s">
        <v>394</v>
      </c>
      <c r="U2498" s="303"/>
      <c r="V2498" s="303"/>
      <c r="W2498" s="303"/>
      <c r="X2498" s="303"/>
      <c r="Z2498" s="303"/>
      <c r="AA2498" s="303"/>
      <c r="AC2498" s="279" t="s">
        <v>394</v>
      </c>
      <c r="AF2498" s="276">
        <f>IFERROR(VLOOKUP(A2498,'[1]قوائم الترجمة'!AC$2:AD$2397,1,0),"م")</f>
        <v>121512</v>
      </c>
      <c r="AG2498" s="232"/>
      <c r="AH2498" s="233"/>
      <c r="AI2498" s="233"/>
      <c r="AJ2498" s="233"/>
      <c r="AL2498" s="267"/>
      <c r="AM2498" s="235"/>
      <c r="AU2498" s="234"/>
    </row>
    <row r="2499" spans="1:47" ht="21" x14ac:dyDescent="0.4">
      <c r="A2499" s="275">
        <v>121513</v>
      </c>
      <c r="B2499" s="276" t="s">
        <v>4108</v>
      </c>
      <c r="C2499" s="276" t="s">
        <v>95</v>
      </c>
      <c r="D2499" s="276" t="s">
        <v>257</v>
      </c>
      <c r="E2499" s="276" t="s">
        <v>5660</v>
      </c>
      <c r="F2499" s="317" t="s">
        <v>8582</v>
      </c>
      <c r="G2499" s="317" t="s">
        <v>414</v>
      </c>
      <c r="H2499" s="276" t="s">
        <v>425</v>
      </c>
      <c r="I2499" s="276" t="s">
        <v>61</v>
      </c>
      <c r="J2499" s="276" t="s">
        <v>7215</v>
      </c>
      <c r="K2499" s="277">
        <v>0</v>
      </c>
      <c r="L2499" s="276" t="s">
        <v>7215</v>
      </c>
      <c r="M2499" s="303"/>
      <c r="N2499" s="276"/>
      <c r="O2499" s="276" t="s">
        <v>394</v>
      </c>
      <c r="P2499" s="315">
        <v>0</v>
      </c>
      <c r="Q2499" s="303"/>
      <c r="R2499" s="276" t="s">
        <v>394</v>
      </c>
      <c r="S2499" s="276" t="s">
        <v>394</v>
      </c>
      <c r="T2499" s="303"/>
      <c r="U2499" s="303"/>
      <c r="V2499" s="303"/>
      <c r="W2499" s="303"/>
      <c r="X2499" s="303"/>
      <c r="Z2499" s="303"/>
      <c r="AA2499" s="303"/>
      <c r="AC2499" s="276" t="s">
        <v>394</v>
      </c>
      <c r="AF2499" s="276">
        <f>IFERROR(VLOOKUP(A2499,'[1]قوائم الترجمة'!AC$2:AD$2397,1,0),"م")</f>
        <v>121513</v>
      </c>
      <c r="AG2499" s="232"/>
      <c r="AH2499" s="233"/>
      <c r="AI2499" s="233"/>
      <c r="AJ2499" s="233"/>
      <c r="AL2499" s="267"/>
      <c r="AM2499" s="235"/>
      <c r="AO2499" s="236"/>
      <c r="AU2499" s="234"/>
    </row>
    <row r="2500" spans="1:47" ht="21" x14ac:dyDescent="0.4">
      <c r="A2500" s="278">
        <v>121515</v>
      </c>
      <c r="B2500" s="279" t="s">
        <v>6760</v>
      </c>
      <c r="C2500" s="279" t="s">
        <v>109</v>
      </c>
      <c r="D2500" s="279" t="s">
        <v>242</v>
      </c>
      <c r="E2500" s="279" t="s">
        <v>394</v>
      </c>
      <c r="F2500"/>
      <c r="H2500" s="279" t="s">
        <v>394</v>
      </c>
      <c r="I2500" s="279" t="s">
        <v>539</v>
      </c>
      <c r="J2500" s="279" t="s">
        <v>394</v>
      </c>
      <c r="K2500" s="279" t="s">
        <v>394</v>
      </c>
      <c r="L2500" s="279" t="s">
        <v>394</v>
      </c>
      <c r="M2500" s="279" t="s">
        <v>394</v>
      </c>
      <c r="N2500" s="279" t="s">
        <v>394</v>
      </c>
      <c r="O2500" s="279" t="s">
        <v>394</v>
      </c>
      <c r="P2500" s="315">
        <v>0</v>
      </c>
      <c r="Q2500" s="279" t="s">
        <v>394</v>
      </c>
      <c r="R2500" s="279" t="s">
        <v>394</v>
      </c>
      <c r="S2500" s="279" t="s">
        <v>394</v>
      </c>
      <c r="T2500" s="279" t="s">
        <v>394</v>
      </c>
      <c r="U2500" s="279" t="s">
        <v>394</v>
      </c>
      <c r="V2500" s="279" t="s">
        <v>394</v>
      </c>
      <c r="W2500" s="279" t="s">
        <v>394</v>
      </c>
      <c r="X2500" s="279" t="s">
        <v>394</v>
      </c>
      <c r="Y2500" s="281"/>
      <c r="Z2500" s="279" t="s">
        <v>394</v>
      </c>
      <c r="AA2500" s="279" t="s">
        <v>394</v>
      </c>
      <c r="AB2500" s="281"/>
      <c r="AC2500" s="279" t="s">
        <v>855</v>
      </c>
      <c r="AF2500" s="276" t="str">
        <f>IFERROR(VLOOKUP(A2500,'[1]قوائم الترجمة'!AC$2:AD$2397,1,0),"م")</f>
        <v>م</v>
      </c>
      <c r="AG2500" s="232"/>
      <c r="AH2500" s="233"/>
      <c r="AI2500" s="233"/>
      <c r="AJ2500" s="233"/>
      <c r="AL2500" s="267"/>
      <c r="AM2500" s="235"/>
      <c r="AU2500" s="234"/>
    </row>
    <row r="2501" spans="1:47" ht="21" x14ac:dyDescent="0.4">
      <c r="A2501" s="278">
        <v>121519</v>
      </c>
      <c r="B2501" s="279" t="s">
        <v>6145</v>
      </c>
      <c r="C2501" s="279" t="s">
        <v>132</v>
      </c>
      <c r="D2501" s="279" t="s">
        <v>288</v>
      </c>
      <c r="E2501" s="279" t="s">
        <v>394</v>
      </c>
      <c r="F2501"/>
      <c r="H2501" s="279" t="s">
        <v>394</v>
      </c>
      <c r="I2501" s="279" t="s">
        <v>539</v>
      </c>
      <c r="J2501" s="279" t="s">
        <v>394</v>
      </c>
      <c r="K2501" s="279" t="s">
        <v>394</v>
      </c>
      <c r="L2501" s="279" t="s">
        <v>394</v>
      </c>
      <c r="M2501" s="279" t="s">
        <v>394</v>
      </c>
      <c r="N2501" s="279" t="s">
        <v>394</v>
      </c>
      <c r="O2501" s="279" t="s">
        <v>394</v>
      </c>
      <c r="P2501" s="315">
        <v>0</v>
      </c>
      <c r="Q2501" s="279" t="s">
        <v>394</v>
      </c>
      <c r="R2501" s="279" t="s">
        <v>394</v>
      </c>
      <c r="S2501" s="279" t="s">
        <v>394</v>
      </c>
      <c r="T2501" s="279" t="s">
        <v>394</v>
      </c>
      <c r="U2501" s="279" t="s">
        <v>394</v>
      </c>
      <c r="V2501" s="279" t="s">
        <v>394</v>
      </c>
      <c r="W2501" s="279" t="s">
        <v>394</v>
      </c>
      <c r="X2501" s="279" t="s">
        <v>394</v>
      </c>
      <c r="Y2501" s="281"/>
      <c r="Z2501" s="279" t="s">
        <v>394</v>
      </c>
      <c r="AA2501" s="279" t="s">
        <v>394</v>
      </c>
      <c r="AB2501" s="281"/>
      <c r="AC2501" s="279" t="s">
        <v>855</v>
      </c>
      <c r="AF2501" s="276" t="str">
        <f>IFERROR(VLOOKUP(A2501,'[1]قوائم الترجمة'!AC$2:AD$2397,1,0),"م")</f>
        <v>م</v>
      </c>
      <c r="AG2501" s="232"/>
      <c r="AH2501" s="233"/>
      <c r="AI2501" s="233"/>
      <c r="AJ2501" s="233"/>
      <c r="AL2501" s="267"/>
      <c r="AM2501" s="235"/>
      <c r="AO2501" s="236"/>
      <c r="AU2501" s="234"/>
    </row>
    <row r="2502" spans="1:47" ht="21" x14ac:dyDescent="0.4">
      <c r="A2502" s="278">
        <v>121521</v>
      </c>
      <c r="B2502" s="279" t="s">
        <v>7379</v>
      </c>
      <c r="C2502" s="279" t="s">
        <v>7380</v>
      </c>
      <c r="D2502" s="279" t="s">
        <v>5784</v>
      </c>
      <c r="E2502" s="279" t="s">
        <v>394</v>
      </c>
      <c r="F2502"/>
      <c r="H2502" s="279" t="s">
        <v>394</v>
      </c>
      <c r="I2502" s="279" t="s">
        <v>540</v>
      </c>
      <c r="J2502" s="279" t="s">
        <v>394</v>
      </c>
      <c r="K2502" s="279" t="s">
        <v>394</v>
      </c>
      <c r="L2502" s="279" t="s">
        <v>394</v>
      </c>
      <c r="M2502" s="279" t="s">
        <v>394</v>
      </c>
      <c r="N2502" s="279" t="s">
        <v>394</v>
      </c>
      <c r="O2502" s="279" t="s">
        <v>394</v>
      </c>
      <c r="P2502" s="315">
        <v>0</v>
      </c>
      <c r="Q2502" s="279" t="s">
        <v>394</v>
      </c>
      <c r="R2502" s="279" t="s">
        <v>394</v>
      </c>
      <c r="S2502" s="279" t="s">
        <v>394</v>
      </c>
      <c r="T2502" s="279" t="s">
        <v>394</v>
      </c>
      <c r="U2502" s="279" t="s">
        <v>394</v>
      </c>
      <c r="V2502" s="279" t="s">
        <v>394</v>
      </c>
      <c r="W2502" s="279" t="s">
        <v>394</v>
      </c>
      <c r="X2502" s="279" t="s">
        <v>394</v>
      </c>
      <c r="Y2502" s="281"/>
      <c r="Z2502" s="279" t="s">
        <v>394</v>
      </c>
      <c r="AA2502" s="279" t="s">
        <v>394</v>
      </c>
      <c r="AB2502" s="281"/>
      <c r="AC2502" s="279" t="s">
        <v>855</v>
      </c>
      <c r="AF2502" s="276" t="str">
        <f>IFERROR(VLOOKUP(A2502,'[1]قوائم الترجمة'!AC$2:AD$2397,1,0),"م")</f>
        <v>م</v>
      </c>
      <c r="AG2502" s="245"/>
      <c r="AH2502" s="246"/>
      <c r="AI2502" s="246"/>
      <c r="AJ2502" s="246"/>
      <c r="AL2502" s="267"/>
      <c r="AM2502" s="235"/>
      <c r="AO2502" s="248"/>
      <c r="AU2502" s="234"/>
    </row>
    <row r="2503" spans="1:47" ht="21" x14ac:dyDescent="0.4">
      <c r="A2503" s="278">
        <v>121522</v>
      </c>
      <c r="B2503" s="279" t="s">
        <v>4107</v>
      </c>
      <c r="C2503" s="279" t="s">
        <v>68</v>
      </c>
      <c r="D2503" s="279" t="s">
        <v>530</v>
      </c>
      <c r="E2503" s="279" t="s">
        <v>394</v>
      </c>
      <c r="F2503"/>
      <c r="H2503" s="279" t="s">
        <v>394</v>
      </c>
      <c r="I2503" s="279" t="s">
        <v>540</v>
      </c>
      <c r="J2503" s="279" t="s">
        <v>394</v>
      </c>
      <c r="K2503" s="279" t="s">
        <v>394</v>
      </c>
      <c r="L2503" s="279" t="s">
        <v>394</v>
      </c>
      <c r="M2503" s="279" t="s">
        <v>394</v>
      </c>
      <c r="N2503" s="279" t="s">
        <v>394</v>
      </c>
      <c r="O2503" s="279" t="s">
        <v>394</v>
      </c>
      <c r="P2503" s="315">
        <v>0</v>
      </c>
      <c r="Q2503" s="279" t="s">
        <v>394</v>
      </c>
      <c r="R2503" s="279" t="s">
        <v>394</v>
      </c>
      <c r="S2503" s="279" t="s">
        <v>394</v>
      </c>
      <c r="T2503" s="279" t="s">
        <v>394</v>
      </c>
      <c r="U2503" s="279" t="s">
        <v>394</v>
      </c>
      <c r="V2503" s="279" t="s">
        <v>394</v>
      </c>
      <c r="W2503" s="279" t="s">
        <v>394</v>
      </c>
      <c r="X2503" s="279" t="s">
        <v>394</v>
      </c>
      <c r="Y2503" s="281"/>
      <c r="Z2503" s="279" t="s">
        <v>394</v>
      </c>
      <c r="AA2503" s="279" t="s">
        <v>394</v>
      </c>
      <c r="AB2503" s="281"/>
      <c r="AC2503" s="279" t="s">
        <v>855</v>
      </c>
      <c r="AF2503" s="276" t="str">
        <f>IFERROR(VLOOKUP(A2503,'[1]قوائم الترجمة'!AC$2:AD$2397,1,0),"م")</f>
        <v>م</v>
      </c>
      <c r="AG2503" s="232"/>
      <c r="AH2503" s="233"/>
      <c r="AI2503" s="233"/>
      <c r="AJ2503" s="233"/>
      <c r="AL2503" s="267"/>
      <c r="AM2503" s="235"/>
      <c r="AO2503" s="233"/>
      <c r="AU2503" s="234"/>
    </row>
    <row r="2504" spans="1:47" ht="21" x14ac:dyDescent="0.4">
      <c r="A2504" s="278">
        <v>121523</v>
      </c>
      <c r="B2504" s="279" t="s">
        <v>5794</v>
      </c>
      <c r="C2504" s="279" t="s">
        <v>90</v>
      </c>
      <c r="D2504" s="279" t="s">
        <v>622</v>
      </c>
      <c r="E2504" s="279" t="s">
        <v>394</v>
      </c>
      <c r="F2504"/>
      <c r="H2504" s="279" t="s">
        <v>394</v>
      </c>
      <c r="I2504" s="279" t="s">
        <v>539</v>
      </c>
      <c r="J2504" s="279" t="s">
        <v>394</v>
      </c>
      <c r="K2504" s="279" t="s">
        <v>394</v>
      </c>
      <c r="L2504" s="279" t="s">
        <v>394</v>
      </c>
      <c r="M2504" s="279" t="s">
        <v>394</v>
      </c>
      <c r="N2504" s="279" t="s">
        <v>394</v>
      </c>
      <c r="O2504" s="279" t="s">
        <v>394</v>
      </c>
      <c r="P2504" s="315">
        <v>0</v>
      </c>
      <c r="Q2504" s="279" t="s">
        <v>394</v>
      </c>
      <c r="R2504" s="279" t="s">
        <v>394</v>
      </c>
      <c r="S2504" s="279" t="s">
        <v>394</v>
      </c>
      <c r="T2504" s="279" t="s">
        <v>394</v>
      </c>
      <c r="U2504" s="279" t="s">
        <v>394</v>
      </c>
      <c r="V2504" s="279" t="s">
        <v>394</v>
      </c>
      <c r="W2504" s="279" t="s">
        <v>394</v>
      </c>
      <c r="X2504" s="279" t="s">
        <v>394</v>
      </c>
      <c r="Y2504" s="281"/>
      <c r="Z2504" s="279" t="s">
        <v>394</v>
      </c>
      <c r="AA2504" s="279" t="s">
        <v>394</v>
      </c>
      <c r="AB2504" s="281"/>
      <c r="AC2504" s="279" t="s">
        <v>855</v>
      </c>
      <c r="AF2504" s="276" t="str">
        <f>IFERROR(VLOOKUP(A2504,'[1]قوائم الترجمة'!AC$2:AD$2397,1,0),"م")</f>
        <v>م</v>
      </c>
      <c r="AG2504" s="232"/>
      <c r="AH2504" s="233"/>
      <c r="AI2504" s="233"/>
      <c r="AJ2504" s="233"/>
      <c r="AL2504" s="267"/>
      <c r="AM2504" s="235"/>
      <c r="AO2504" s="236"/>
      <c r="AU2504" s="234"/>
    </row>
    <row r="2505" spans="1:47" ht="21" x14ac:dyDescent="0.4">
      <c r="A2505" s="275">
        <v>121525</v>
      </c>
      <c r="B2505" s="276" t="s">
        <v>4106</v>
      </c>
      <c r="C2505" s="276" t="s">
        <v>345</v>
      </c>
      <c r="D2505" s="276" t="s">
        <v>236</v>
      </c>
      <c r="E2505" s="276" t="s">
        <v>424</v>
      </c>
      <c r="F2505" s="317" t="s">
        <v>8583</v>
      </c>
      <c r="G2505" s="317" t="s">
        <v>402</v>
      </c>
      <c r="H2505" s="276" t="s">
        <v>425</v>
      </c>
      <c r="I2505" s="276" t="s">
        <v>538</v>
      </c>
      <c r="J2505" s="276" t="s">
        <v>426</v>
      </c>
      <c r="K2505" s="277">
        <v>2014</v>
      </c>
      <c r="L2505" s="276" t="s">
        <v>404</v>
      </c>
      <c r="M2505" s="303"/>
      <c r="N2505" s="276" t="s">
        <v>394</v>
      </c>
      <c r="O2505" s="276" t="s">
        <v>394</v>
      </c>
      <c r="P2505" s="315">
        <v>0</v>
      </c>
      <c r="Q2505" s="303"/>
      <c r="R2505" s="276" t="s">
        <v>394</v>
      </c>
      <c r="S2505" s="276" t="s">
        <v>394</v>
      </c>
      <c r="T2505" s="303"/>
      <c r="U2505" s="303"/>
      <c r="V2505" s="303"/>
      <c r="W2505" s="303"/>
      <c r="X2505" s="303"/>
      <c r="Z2505" s="303"/>
      <c r="AA2505" s="303"/>
      <c r="AC2505" s="276" t="s">
        <v>394</v>
      </c>
      <c r="AF2505" s="276">
        <f>IFERROR(VLOOKUP(A2505,'[1]قوائم الترجمة'!AC$2:AD$2397,1,0),"م")</f>
        <v>121525</v>
      </c>
      <c r="AG2505" s="232"/>
      <c r="AH2505" s="233"/>
      <c r="AI2505" s="233"/>
      <c r="AJ2505" s="233"/>
      <c r="AL2505" s="267"/>
      <c r="AM2505" s="235"/>
      <c r="AO2505" s="233"/>
      <c r="AU2505" s="234"/>
    </row>
    <row r="2506" spans="1:47" ht="21" x14ac:dyDescent="0.4">
      <c r="A2506" s="275">
        <v>121526</v>
      </c>
      <c r="B2506" s="276" t="s">
        <v>4105</v>
      </c>
      <c r="C2506" s="276" t="s">
        <v>65</v>
      </c>
      <c r="D2506" s="276" t="s">
        <v>623</v>
      </c>
      <c r="E2506" s="276" t="s">
        <v>424</v>
      </c>
      <c r="F2506" s="317" t="s">
        <v>8584</v>
      </c>
      <c r="G2506" s="317" t="s">
        <v>8156</v>
      </c>
      <c r="H2506" s="276" t="s">
        <v>425</v>
      </c>
      <c r="I2506" s="276" t="s">
        <v>61</v>
      </c>
      <c r="J2506" s="276" t="s">
        <v>426</v>
      </c>
      <c r="K2506" s="277">
        <v>2003</v>
      </c>
      <c r="L2506" s="276" t="s">
        <v>404</v>
      </c>
      <c r="M2506" s="303"/>
      <c r="N2506" s="276"/>
      <c r="O2506" s="276" t="s">
        <v>394</v>
      </c>
      <c r="P2506" s="315">
        <v>0</v>
      </c>
      <c r="Q2506" s="303"/>
      <c r="R2506" s="276" t="s">
        <v>394</v>
      </c>
      <c r="S2506" s="276" t="s">
        <v>394</v>
      </c>
      <c r="T2506" s="303"/>
      <c r="U2506" s="303"/>
      <c r="V2506" s="303"/>
      <c r="W2506" s="303"/>
      <c r="X2506" s="303"/>
      <c r="Z2506" s="303"/>
      <c r="AA2506" s="303"/>
      <c r="AC2506" s="276" t="s">
        <v>394</v>
      </c>
      <c r="AF2506" s="276">
        <f>IFERROR(VLOOKUP(A2506,'[1]قوائم الترجمة'!AC$2:AD$2397,1,0),"م")</f>
        <v>121526</v>
      </c>
      <c r="AG2506" s="232"/>
      <c r="AH2506" s="233"/>
      <c r="AI2506" s="233"/>
      <c r="AJ2506" s="233"/>
      <c r="AL2506" s="267"/>
      <c r="AM2506" s="235"/>
      <c r="AU2506" s="234"/>
    </row>
    <row r="2507" spans="1:47" ht="21" x14ac:dyDescent="0.4">
      <c r="A2507" s="278">
        <v>121528</v>
      </c>
      <c r="B2507" s="279" t="s">
        <v>6141</v>
      </c>
      <c r="C2507" s="279" t="s">
        <v>68</v>
      </c>
      <c r="D2507" s="279" t="s">
        <v>467</v>
      </c>
      <c r="E2507" s="279" t="s">
        <v>394</v>
      </c>
      <c r="F2507"/>
      <c r="H2507" s="279" t="s">
        <v>394</v>
      </c>
      <c r="I2507" s="279" t="s">
        <v>539</v>
      </c>
      <c r="J2507" s="279" t="s">
        <v>394</v>
      </c>
      <c r="K2507" s="279" t="s">
        <v>394</v>
      </c>
      <c r="L2507" s="279" t="s">
        <v>394</v>
      </c>
      <c r="M2507" s="279" t="s">
        <v>394</v>
      </c>
      <c r="N2507" s="279" t="s">
        <v>394</v>
      </c>
      <c r="O2507" s="279" t="s">
        <v>394</v>
      </c>
      <c r="P2507" s="315">
        <v>0</v>
      </c>
      <c r="Q2507" s="279" t="s">
        <v>394</v>
      </c>
      <c r="R2507" s="279" t="s">
        <v>394</v>
      </c>
      <c r="S2507" s="279" t="s">
        <v>394</v>
      </c>
      <c r="T2507" s="279" t="s">
        <v>394</v>
      </c>
      <c r="U2507" s="279" t="s">
        <v>394</v>
      </c>
      <c r="V2507" s="279" t="s">
        <v>394</v>
      </c>
      <c r="W2507" s="279" t="s">
        <v>394</v>
      </c>
      <c r="X2507" s="279" t="s">
        <v>394</v>
      </c>
      <c r="Y2507" s="281"/>
      <c r="Z2507" s="279" t="s">
        <v>394</v>
      </c>
      <c r="AA2507" s="279" t="s">
        <v>394</v>
      </c>
      <c r="AB2507" s="281"/>
      <c r="AC2507" s="279" t="s">
        <v>855</v>
      </c>
      <c r="AF2507" s="276" t="str">
        <f>IFERROR(VLOOKUP(A2507,'[1]قوائم الترجمة'!AC$2:AD$2397,1,0),"م")</f>
        <v>م</v>
      </c>
      <c r="AG2507" s="232"/>
      <c r="AH2507" s="233"/>
      <c r="AI2507" s="233"/>
      <c r="AJ2507" s="233"/>
      <c r="AL2507" s="267"/>
      <c r="AM2507" s="235"/>
      <c r="AO2507" s="236"/>
      <c r="AU2507" s="234"/>
    </row>
    <row r="2508" spans="1:47" ht="21" x14ac:dyDescent="0.4">
      <c r="A2508" s="278">
        <v>121529</v>
      </c>
      <c r="B2508" s="279" t="s">
        <v>4104</v>
      </c>
      <c r="C2508" s="279" t="s">
        <v>73</v>
      </c>
      <c r="D2508" s="279" t="s">
        <v>267</v>
      </c>
      <c r="E2508" s="279" t="s">
        <v>424</v>
      </c>
      <c r="F2508" s="315" t="s">
        <v>9068</v>
      </c>
      <c r="G2508" s="315" t="s">
        <v>409</v>
      </c>
      <c r="H2508" s="279" t="s">
        <v>425</v>
      </c>
      <c r="I2508" s="279" t="s">
        <v>540</v>
      </c>
      <c r="J2508" s="279" t="s">
        <v>403</v>
      </c>
      <c r="K2508" s="280">
        <v>2003</v>
      </c>
      <c r="L2508" s="279" t="s">
        <v>402</v>
      </c>
      <c r="M2508" s="279" t="s">
        <v>394</v>
      </c>
      <c r="N2508" s="279" t="s">
        <v>394</v>
      </c>
      <c r="O2508" s="279" t="s">
        <v>394</v>
      </c>
      <c r="P2508" s="315">
        <v>0</v>
      </c>
      <c r="Q2508" s="278"/>
      <c r="R2508" s="303"/>
      <c r="S2508" s="279" t="s">
        <v>394</v>
      </c>
      <c r="T2508" s="279" t="s">
        <v>394</v>
      </c>
      <c r="U2508" s="303"/>
      <c r="V2508" s="303"/>
      <c r="W2508" s="303"/>
      <c r="X2508" s="303"/>
      <c r="Z2508" s="303"/>
      <c r="AA2508" s="303"/>
      <c r="AC2508" s="279" t="s">
        <v>394</v>
      </c>
      <c r="AF2508" s="276">
        <f>IFERROR(VLOOKUP(A2508,'[1]قوائم الترجمة'!AC$2:AD$2397,1,0),"م")</f>
        <v>121529</v>
      </c>
      <c r="AG2508" s="245"/>
      <c r="AH2508" s="246"/>
      <c r="AI2508" s="246"/>
      <c r="AJ2508" s="246"/>
      <c r="AL2508" s="267"/>
      <c r="AM2508" s="235"/>
      <c r="AO2508" s="251"/>
      <c r="AU2508" s="234"/>
    </row>
    <row r="2509" spans="1:47" ht="21" x14ac:dyDescent="0.4">
      <c r="A2509" s="278">
        <v>121530</v>
      </c>
      <c r="B2509" s="279" t="s">
        <v>4103</v>
      </c>
      <c r="C2509" s="279" t="s">
        <v>68</v>
      </c>
      <c r="D2509" s="279" t="s">
        <v>314</v>
      </c>
      <c r="E2509" s="279" t="s">
        <v>394</v>
      </c>
      <c r="F2509"/>
      <c r="H2509" s="279" t="s">
        <v>394</v>
      </c>
      <c r="I2509" s="279" t="s">
        <v>540</v>
      </c>
      <c r="J2509" s="279" t="s">
        <v>394</v>
      </c>
      <c r="K2509" s="279" t="s">
        <v>394</v>
      </c>
      <c r="L2509" s="279" t="s">
        <v>394</v>
      </c>
      <c r="M2509" s="279" t="s">
        <v>394</v>
      </c>
      <c r="N2509" s="279" t="s">
        <v>394</v>
      </c>
      <c r="O2509" s="279" t="s">
        <v>394</v>
      </c>
      <c r="P2509" s="315">
        <v>0</v>
      </c>
      <c r="Q2509" s="279" t="s">
        <v>394</v>
      </c>
      <c r="R2509" s="279" t="s">
        <v>394</v>
      </c>
      <c r="S2509" s="279" t="s">
        <v>394</v>
      </c>
      <c r="T2509" s="279" t="s">
        <v>394</v>
      </c>
      <c r="U2509" s="279" t="s">
        <v>394</v>
      </c>
      <c r="V2509" s="279" t="s">
        <v>394</v>
      </c>
      <c r="W2509" s="279" t="s">
        <v>394</v>
      </c>
      <c r="X2509" s="279" t="s">
        <v>394</v>
      </c>
      <c r="Y2509" s="281"/>
      <c r="Z2509" s="279" t="s">
        <v>394</v>
      </c>
      <c r="AA2509" s="279" t="s">
        <v>394</v>
      </c>
      <c r="AB2509" s="281"/>
      <c r="AC2509" s="279" t="s">
        <v>855</v>
      </c>
      <c r="AF2509" s="276" t="str">
        <f>IFERROR(VLOOKUP(A2509,'[1]قوائم الترجمة'!AC$2:AD$2397,1,0),"م")</f>
        <v>م</v>
      </c>
      <c r="AG2509" s="232"/>
      <c r="AH2509" s="233"/>
      <c r="AI2509" s="233"/>
      <c r="AJ2509" s="233"/>
      <c r="AL2509" s="267"/>
      <c r="AM2509" s="235"/>
      <c r="AO2509" s="236"/>
      <c r="AU2509" s="234"/>
    </row>
    <row r="2510" spans="1:47" ht="21" x14ac:dyDescent="0.4">
      <c r="A2510" s="278">
        <v>121533</v>
      </c>
      <c r="B2510" s="279" t="s">
        <v>7833</v>
      </c>
      <c r="C2510" s="279" t="s">
        <v>145</v>
      </c>
      <c r="D2510" s="279" t="s">
        <v>248</v>
      </c>
      <c r="E2510" s="279" t="s">
        <v>394</v>
      </c>
      <c r="F2510"/>
      <c r="H2510" s="279" t="s">
        <v>394</v>
      </c>
      <c r="I2510" s="279" t="s">
        <v>539</v>
      </c>
      <c r="J2510" s="279" t="s">
        <v>394</v>
      </c>
      <c r="K2510" s="279" t="s">
        <v>394</v>
      </c>
      <c r="L2510" s="279" t="s">
        <v>394</v>
      </c>
      <c r="M2510" s="279" t="s">
        <v>394</v>
      </c>
      <c r="N2510" s="279" t="s">
        <v>394</v>
      </c>
      <c r="O2510" s="279" t="s">
        <v>394</v>
      </c>
      <c r="P2510" s="315">
        <v>0</v>
      </c>
      <c r="Q2510" s="279" t="s">
        <v>394</v>
      </c>
      <c r="R2510" s="279" t="s">
        <v>394</v>
      </c>
      <c r="S2510" s="279" t="s">
        <v>394</v>
      </c>
      <c r="T2510" s="279" t="s">
        <v>394</v>
      </c>
      <c r="U2510" s="279" t="s">
        <v>394</v>
      </c>
      <c r="V2510" s="279" t="s">
        <v>394</v>
      </c>
      <c r="W2510" s="279" t="s">
        <v>394</v>
      </c>
      <c r="X2510" s="279" t="s">
        <v>394</v>
      </c>
      <c r="Y2510" s="281"/>
      <c r="Z2510" s="279" t="s">
        <v>394</v>
      </c>
      <c r="AA2510" s="279" t="s">
        <v>394</v>
      </c>
      <c r="AB2510" s="281"/>
      <c r="AC2510" s="279" t="s">
        <v>855</v>
      </c>
      <c r="AF2510" s="276" t="str">
        <f>IFERROR(VLOOKUP(A2510,'[1]قوائم الترجمة'!AC$2:AD$2397,1,0),"م")</f>
        <v>م</v>
      </c>
      <c r="AG2510" s="232"/>
      <c r="AH2510" s="233"/>
      <c r="AI2510" s="233"/>
      <c r="AJ2510" s="233"/>
      <c r="AL2510" s="267"/>
      <c r="AM2510" s="235"/>
      <c r="AO2510" s="233"/>
      <c r="AU2510" s="234"/>
    </row>
    <row r="2511" spans="1:47" ht="21" x14ac:dyDescent="0.4">
      <c r="A2511" s="278">
        <v>121536</v>
      </c>
      <c r="B2511" s="279" t="s">
        <v>4102</v>
      </c>
      <c r="C2511" s="279" t="s">
        <v>68</v>
      </c>
      <c r="D2511" s="279" t="s">
        <v>327</v>
      </c>
      <c r="E2511" s="279" t="s">
        <v>423</v>
      </c>
      <c r="F2511" s="315" t="s">
        <v>9419</v>
      </c>
      <c r="G2511" s="315" t="s">
        <v>402</v>
      </c>
      <c r="H2511" s="279" t="s">
        <v>425</v>
      </c>
      <c r="I2511" s="279" t="s">
        <v>61</v>
      </c>
      <c r="J2511" s="279" t="s">
        <v>403</v>
      </c>
      <c r="K2511" s="280">
        <v>2009</v>
      </c>
      <c r="L2511" s="279" t="s">
        <v>402</v>
      </c>
      <c r="M2511" s="279" t="s">
        <v>394</v>
      </c>
      <c r="N2511" s="279" t="s">
        <v>9420</v>
      </c>
      <c r="O2511" s="279" t="s">
        <v>8563</v>
      </c>
      <c r="P2511" s="279">
        <v>30000</v>
      </c>
      <c r="Q2511" s="278"/>
      <c r="R2511" s="303"/>
      <c r="S2511" s="279" t="s">
        <v>394</v>
      </c>
      <c r="T2511" s="279"/>
      <c r="U2511" s="303"/>
      <c r="V2511" s="303"/>
      <c r="W2511" s="303"/>
      <c r="X2511" s="303"/>
      <c r="Z2511" s="303"/>
      <c r="AA2511" s="303"/>
      <c r="AC2511" s="279" t="s">
        <v>394</v>
      </c>
      <c r="AF2511" s="276">
        <f>IFERROR(VLOOKUP(A2511,'[1]قوائم الترجمة'!AC$2:AD$2397,1,0),"م")</f>
        <v>121536</v>
      </c>
      <c r="AG2511" s="232"/>
      <c r="AH2511" s="233"/>
      <c r="AI2511" s="233"/>
      <c r="AJ2511" s="233"/>
      <c r="AL2511" s="267"/>
      <c r="AM2511" s="235"/>
      <c r="AO2511" s="233"/>
      <c r="AU2511" s="234"/>
    </row>
    <row r="2512" spans="1:47" ht="21" x14ac:dyDescent="0.4">
      <c r="A2512" s="278">
        <v>121537</v>
      </c>
      <c r="B2512" s="279" t="s">
        <v>4101</v>
      </c>
      <c r="C2512" s="279" t="s">
        <v>128</v>
      </c>
      <c r="D2512" s="279" t="s">
        <v>298</v>
      </c>
      <c r="E2512" s="279" t="s">
        <v>423</v>
      </c>
      <c r="F2512" s="315" t="s">
        <v>9421</v>
      </c>
      <c r="G2512" s="315" t="s">
        <v>8126</v>
      </c>
      <c r="H2512" s="279" t="s">
        <v>425</v>
      </c>
      <c r="I2512" s="279" t="s">
        <v>541</v>
      </c>
      <c r="J2512" s="279" t="s">
        <v>426</v>
      </c>
      <c r="K2512" s="280">
        <v>2013</v>
      </c>
      <c r="L2512" s="279" t="s">
        <v>402</v>
      </c>
      <c r="M2512" s="279" t="s">
        <v>394</v>
      </c>
      <c r="N2512" s="279" t="s">
        <v>394</v>
      </c>
      <c r="O2512" s="279" t="s">
        <v>394</v>
      </c>
      <c r="P2512" s="315">
        <v>0</v>
      </c>
      <c r="Q2512" s="278"/>
      <c r="R2512" s="303"/>
      <c r="S2512" s="279" t="s">
        <v>394</v>
      </c>
      <c r="T2512" s="279" t="s">
        <v>394</v>
      </c>
      <c r="U2512" s="303"/>
      <c r="V2512" s="303"/>
      <c r="W2512" s="303"/>
      <c r="X2512" s="303"/>
      <c r="Z2512" s="303"/>
      <c r="AA2512" s="303"/>
      <c r="AC2512" s="279" t="s">
        <v>394</v>
      </c>
      <c r="AF2512" s="276">
        <f>IFERROR(VLOOKUP(A2512,'[1]قوائم الترجمة'!AC$2:AD$2397,1,0),"م")</f>
        <v>121537</v>
      </c>
      <c r="AG2512" s="232"/>
      <c r="AH2512" s="233"/>
      <c r="AI2512" s="233"/>
      <c r="AJ2512" s="233"/>
      <c r="AL2512" s="267"/>
      <c r="AM2512" s="235"/>
      <c r="AU2512" s="234"/>
    </row>
    <row r="2513" spans="1:47" ht="21" x14ac:dyDescent="0.4">
      <c r="A2513" s="278">
        <v>121538</v>
      </c>
      <c r="B2513" s="279" t="s">
        <v>5596</v>
      </c>
      <c r="C2513" s="279" t="s">
        <v>68</v>
      </c>
      <c r="D2513" s="279" t="s">
        <v>5597</v>
      </c>
      <c r="E2513" s="279" t="s">
        <v>394</v>
      </c>
      <c r="F2513"/>
      <c r="H2513" s="279" t="s">
        <v>394</v>
      </c>
      <c r="I2513" s="279" t="s">
        <v>539</v>
      </c>
      <c r="J2513" s="279" t="s">
        <v>394</v>
      </c>
      <c r="K2513" s="279" t="s">
        <v>394</v>
      </c>
      <c r="L2513" s="279" t="s">
        <v>394</v>
      </c>
      <c r="M2513" s="279" t="s">
        <v>394</v>
      </c>
      <c r="N2513" s="279" t="s">
        <v>394</v>
      </c>
      <c r="O2513" s="279" t="s">
        <v>394</v>
      </c>
      <c r="P2513" s="315">
        <v>0</v>
      </c>
      <c r="Q2513" s="279" t="s">
        <v>394</v>
      </c>
      <c r="R2513" s="279" t="s">
        <v>394</v>
      </c>
      <c r="S2513" s="279" t="s">
        <v>394</v>
      </c>
      <c r="T2513" s="279" t="s">
        <v>394</v>
      </c>
      <c r="U2513" s="279" t="s">
        <v>394</v>
      </c>
      <c r="V2513" s="279" t="s">
        <v>394</v>
      </c>
      <c r="W2513" s="279" t="s">
        <v>394</v>
      </c>
      <c r="X2513" s="279" t="s">
        <v>394</v>
      </c>
      <c r="Y2513" s="281"/>
      <c r="Z2513" s="279" t="s">
        <v>394</v>
      </c>
      <c r="AA2513" s="279" t="s">
        <v>394</v>
      </c>
      <c r="AB2513" s="281"/>
      <c r="AC2513" s="279" t="s">
        <v>855</v>
      </c>
      <c r="AF2513" s="276" t="str">
        <f>IFERROR(VLOOKUP(A2513,'[1]قوائم الترجمة'!AC$2:AD$2397,1,0),"م")</f>
        <v>م</v>
      </c>
      <c r="AG2513" s="232"/>
      <c r="AH2513" s="233"/>
      <c r="AI2513" s="233"/>
      <c r="AJ2513" s="233"/>
      <c r="AL2513" s="267"/>
      <c r="AM2513" s="235"/>
      <c r="AO2513" s="233"/>
      <c r="AU2513" s="234"/>
    </row>
    <row r="2514" spans="1:47" ht="21" x14ac:dyDescent="0.4">
      <c r="A2514" s="278">
        <v>121539</v>
      </c>
      <c r="B2514" s="279" t="s">
        <v>5603</v>
      </c>
      <c r="C2514" s="279" t="s">
        <v>5604</v>
      </c>
      <c r="D2514" s="279" t="s">
        <v>5605</v>
      </c>
      <c r="E2514" s="279" t="s">
        <v>394</v>
      </c>
      <c r="F2514"/>
      <c r="H2514" s="279" t="s">
        <v>394</v>
      </c>
      <c r="I2514" s="279" t="s">
        <v>539</v>
      </c>
      <c r="J2514" s="279" t="s">
        <v>394</v>
      </c>
      <c r="K2514" s="279" t="s">
        <v>394</v>
      </c>
      <c r="L2514" s="279" t="s">
        <v>394</v>
      </c>
      <c r="M2514" s="279" t="s">
        <v>394</v>
      </c>
      <c r="N2514" s="279" t="s">
        <v>394</v>
      </c>
      <c r="O2514" s="279" t="s">
        <v>394</v>
      </c>
      <c r="P2514" s="315">
        <v>0</v>
      </c>
      <c r="Q2514" s="279" t="s">
        <v>394</v>
      </c>
      <c r="R2514" s="279" t="s">
        <v>394</v>
      </c>
      <c r="S2514" s="279" t="s">
        <v>394</v>
      </c>
      <c r="T2514" s="279" t="s">
        <v>394</v>
      </c>
      <c r="U2514" s="279" t="s">
        <v>394</v>
      </c>
      <c r="V2514" s="279" t="s">
        <v>394</v>
      </c>
      <c r="W2514" s="279" t="s">
        <v>394</v>
      </c>
      <c r="X2514" s="279" t="s">
        <v>394</v>
      </c>
      <c r="Y2514" s="281"/>
      <c r="Z2514" s="279" t="s">
        <v>394</v>
      </c>
      <c r="AA2514" s="279" t="s">
        <v>394</v>
      </c>
      <c r="AB2514" s="281"/>
      <c r="AC2514" s="279" t="s">
        <v>855</v>
      </c>
      <c r="AF2514" s="276" t="str">
        <f>IFERROR(VLOOKUP(A2514,'[1]قوائم الترجمة'!AC$2:AD$2397,1,0),"م")</f>
        <v>م</v>
      </c>
      <c r="AG2514" s="232"/>
      <c r="AH2514" s="233"/>
      <c r="AI2514" s="233"/>
      <c r="AJ2514" s="233"/>
      <c r="AL2514" s="267"/>
      <c r="AM2514" s="235"/>
      <c r="AO2514" s="233"/>
      <c r="AU2514" s="234"/>
    </row>
    <row r="2515" spans="1:47" ht="21" x14ac:dyDescent="0.4">
      <c r="A2515" s="278">
        <v>121540</v>
      </c>
      <c r="B2515" s="279" t="s">
        <v>5606</v>
      </c>
      <c r="C2515" s="279" t="s">
        <v>5607</v>
      </c>
      <c r="D2515" s="279" t="s">
        <v>366</v>
      </c>
      <c r="E2515" s="279" t="s">
        <v>394</v>
      </c>
      <c r="F2515"/>
      <c r="H2515" s="279" t="s">
        <v>394</v>
      </c>
      <c r="I2515" s="279" t="s">
        <v>539</v>
      </c>
      <c r="J2515" s="279" t="s">
        <v>394</v>
      </c>
      <c r="K2515" s="279" t="s">
        <v>394</v>
      </c>
      <c r="L2515" s="279" t="s">
        <v>394</v>
      </c>
      <c r="M2515" s="279" t="s">
        <v>394</v>
      </c>
      <c r="N2515" s="279" t="s">
        <v>394</v>
      </c>
      <c r="O2515" s="279" t="s">
        <v>394</v>
      </c>
      <c r="P2515" s="315">
        <v>0</v>
      </c>
      <c r="Q2515" s="279" t="s">
        <v>394</v>
      </c>
      <c r="R2515" s="279" t="s">
        <v>394</v>
      </c>
      <c r="S2515" s="279" t="s">
        <v>394</v>
      </c>
      <c r="T2515" s="279" t="s">
        <v>394</v>
      </c>
      <c r="U2515" s="279" t="s">
        <v>394</v>
      </c>
      <c r="V2515" s="279" t="s">
        <v>394</v>
      </c>
      <c r="W2515" s="279" t="s">
        <v>394</v>
      </c>
      <c r="X2515" s="279" t="s">
        <v>394</v>
      </c>
      <c r="Y2515" s="281"/>
      <c r="Z2515" s="279" t="s">
        <v>394</v>
      </c>
      <c r="AA2515" s="279" t="s">
        <v>394</v>
      </c>
      <c r="AB2515" s="281"/>
      <c r="AC2515" s="279" t="s">
        <v>855</v>
      </c>
      <c r="AF2515" s="276" t="str">
        <f>IFERROR(VLOOKUP(A2515,'[1]قوائم الترجمة'!AC$2:AD$2397,1,0),"م")</f>
        <v>م</v>
      </c>
      <c r="AG2515" s="245"/>
      <c r="AH2515" s="246"/>
      <c r="AI2515" s="246"/>
      <c r="AJ2515" s="246"/>
      <c r="AL2515" s="267"/>
      <c r="AM2515" s="235"/>
      <c r="AU2515" s="234"/>
    </row>
    <row r="2516" spans="1:47" ht="21" x14ac:dyDescent="0.4">
      <c r="A2516" s="278">
        <v>121541</v>
      </c>
      <c r="B2516" s="279" t="s">
        <v>4100</v>
      </c>
      <c r="C2516" s="279" t="s">
        <v>204</v>
      </c>
      <c r="D2516" s="279" t="s">
        <v>310</v>
      </c>
      <c r="E2516" s="279" t="s">
        <v>394</v>
      </c>
      <c r="F2516"/>
      <c r="H2516" s="279" t="s">
        <v>394</v>
      </c>
      <c r="I2516" s="279" t="s">
        <v>540</v>
      </c>
      <c r="J2516" s="279" t="s">
        <v>394</v>
      </c>
      <c r="K2516" s="279" t="s">
        <v>394</v>
      </c>
      <c r="L2516" s="279" t="s">
        <v>394</v>
      </c>
      <c r="M2516" s="279" t="s">
        <v>394</v>
      </c>
      <c r="N2516" s="279" t="s">
        <v>394</v>
      </c>
      <c r="O2516" s="279" t="s">
        <v>394</v>
      </c>
      <c r="P2516" s="315">
        <v>0</v>
      </c>
      <c r="Q2516" s="279" t="s">
        <v>394</v>
      </c>
      <c r="R2516" s="279" t="s">
        <v>394</v>
      </c>
      <c r="S2516" s="279" t="s">
        <v>394</v>
      </c>
      <c r="T2516" s="279" t="s">
        <v>394</v>
      </c>
      <c r="U2516" s="279" t="s">
        <v>394</v>
      </c>
      <c r="V2516" s="279" t="s">
        <v>394</v>
      </c>
      <c r="W2516" s="279" t="s">
        <v>394</v>
      </c>
      <c r="X2516" s="279" t="s">
        <v>394</v>
      </c>
      <c r="Y2516" s="281"/>
      <c r="Z2516" s="279" t="s">
        <v>394</v>
      </c>
      <c r="AA2516" s="279" t="s">
        <v>394</v>
      </c>
      <c r="AB2516" s="281"/>
      <c r="AC2516" s="279" t="s">
        <v>394</v>
      </c>
      <c r="AF2516" s="276" t="str">
        <f>IFERROR(VLOOKUP(A2516,'[1]قوائم الترجمة'!AC$2:AD$2397,1,0),"م")</f>
        <v>م</v>
      </c>
      <c r="AG2516" s="245"/>
      <c r="AH2516" s="246"/>
      <c r="AI2516" s="246"/>
      <c r="AJ2516" s="246"/>
      <c r="AL2516" s="267"/>
      <c r="AM2516" s="235"/>
      <c r="AO2516" s="246"/>
      <c r="AU2516" s="234"/>
    </row>
    <row r="2517" spans="1:47" ht="21" x14ac:dyDescent="0.4">
      <c r="A2517" s="278">
        <v>121542</v>
      </c>
      <c r="B2517" s="279" t="s">
        <v>4099</v>
      </c>
      <c r="C2517" s="279" t="s">
        <v>80</v>
      </c>
      <c r="D2517" s="279" t="s">
        <v>239</v>
      </c>
      <c r="E2517" s="279" t="s">
        <v>394</v>
      </c>
      <c r="F2517"/>
      <c r="H2517" s="279" t="s">
        <v>394</v>
      </c>
      <c r="I2517" s="279" t="s">
        <v>540</v>
      </c>
      <c r="J2517" s="279" t="s">
        <v>394</v>
      </c>
      <c r="K2517" s="279" t="s">
        <v>394</v>
      </c>
      <c r="L2517" s="279" t="s">
        <v>394</v>
      </c>
      <c r="M2517" s="279" t="s">
        <v>394</v>
      </c>
      <c r="N2517" s="279" t="s">
        <v>394</v>
      </c>
      <c r="O2517" s="279" t="s">
        <v>394</v>
      </c>
      <c r="P2517" s="315">
        <v>0</v>
      </c>
      <c r="Q2517" s="279" t="s">
        <v>394</v>
      </c>
      <c r="R2517" s="279" t="s">
        <v>394</v>
      </c>
      <c r="S2517" s="279" t="s">
        <v>394</v>
      </c>
      <c r="T2517" s="279" t="s">
        <v>394</v>
      </c>
      <c r="U2517" s="279" t="s">
        <v>394</v>
      </c>
      <c r="V2517" s="279" t="s">
        <v>394</v>
      </c>
      <c r="W2517" s="279" t="s">
        <v>394</v>
      </c>
      <c r="X2517" s="279" t="s">
        <v>394</v>
      </c>
      <c r="Y2517" s="281"/>
      <c r="Z2517" s="279" t="s">
        <v>394</v>
      </c>
      <c r="AA2517" s="279" t="s">
        <v>394</v>
      </c>
      <c r="AB2517" s="281"/>
      <c r="AC2517" s="279" t="s">
        <v>855</v>
      </c>
      <c r="AF2517" s="276" t="str">
        <f>IFERROR(VLOOKUP(A2517,'[1]قوائم الترجمة'!AC$2:AD$2397,1,0),"م")</f>
        <v>م</v>
      </c>
      <c r="AG2517" s="232"/>
      <c r="AH2517" s="233"/>
      <c r="AI2517" s="233"/>
      <c r="AJ2517" s="233"/>
      <c r="AL2517" s="267"/>
      <c r="AM2517" s="235"/>
      <c r="AO2517" s="233"/>
      <c r="AU2517" s="234"/>
    </row>
    <row r="2518" spans="1:47" ht="21" x14ac:dyDescent="0.4">
      <c r="A2518" s="278">
        <v>121543</v>
      </c>
      <c r="B2518" s="279" t="s">
        <v>4098</v>
      </c>
      <c r="C2518" s="279" t="s">
        <v>68</v>
      </c>
      <c r="D2518" s="279" t="s">
        <v>215</v>
      </c>
      <c r="E2518" s="279" t="s">
        <v>394</v>
      </c>
      <c r="F2518"/>
      <c r="H2518" s="279" t="s">
        <v>394</v>
      </c>
      <c r="I2518" s="279" t="s">
        <v>540</v>
      </c>
      <c r="J2518" s="279" t="s">
        <v>394</v>
      </c>
      <c r="K2518" s="279" t="s">
        <v>394</v>
      </c>
      <c r="L2518" s="279" t="s">
        <v>394</v>
      </c>
      <c r="M2518" s="279" t="s">
        <v>394</v>
      </c>
      <c r="N2518" s="279" t="s">
        <v>394</v>
      </c>
      <c r="O2518" s="279" t="s">
        <v>394</v>
      </c>
      <c r="P2518" s="315">
        <v>0</v>
      </c>
      <c r="Q2518" s="279" t="s">
        <v>394</v>
      </c>
      <c r="R2518" s="279" t="s">
        <v>394</v>
      </c>
      <c r="S2518" s="279" t="s">
        <v>394</v>
      </c>
      <c r="T2518" s="279" t="s">
        <v>394</v>
      </c>
      <c r="U2518" s="279" t="s">
        <v>394</v>
      </c>
      <c r="V2518" s="279" t="s">
        <v>394</v>
      </c>
      <c r="W2518" s="279" t="s">
        <v>394</v>
      </c>
      <c r="X2518" s="279" t="s">
        <v>394</v>
      </c>
      <c r="Y2518" s="281"/>
      <c r="Z2518" s="279" t="s">
        <v>394</v>
      </c>
      <c r="AA2518" s="279" t="s">
        <v>394</v>
      </c>
      <c r="AB2518" s="281"/>
      <c r="AC2518" s="279" t="s">
        <v>394</v>
      </c>
      <c r="AF2518" s="276" t="str">
        <f>IFERROR(VLOOKUP(A2518,'[1]قوائم الترجمة'!AC$2:AD$2397,1,0),"م")</f>
        <v>م</v>
      </c>
      <c r="AG2518" s="232"/>
      <c r="AH2518" s="233"/>
      <c r="AI2518" s="233"/>
      <c r="AJ2518" s="233"/>
      <c r="AL2518" s="267"/>
      <c r="AM2518" s="235"/>
      <c r="AU2518" s="234"/>
    </row>
    <row r="2519" spans="1:47" ht="21" x14ac:dyDescent="0.4">
      <c r="A2519" s="278">
        <v>121544</v>
      </c>
      <c r="B2519" s="279" t="s">
        <v>4097</v>
      </c>
      <c r="C2519" s="279" t="s">
        <v>68</v>
      </c>
      <c r="D2519" s="279" t="s">
        <v>273</v>
      </c>
      <c r="E2519" s="279" t="s">
        <v>394</v>
      </c>
      <c r="F2519"/>
      <c r="H2519" s="279" t="s">
        <v>394</v>
      </c>
      <c r="I2519" s="279" t="s">
        <v>540</v>
      </c>
      <c r="J2519" s="279" t="s">
        <v>394</v>
      </c>
      <c r="K2519" s="279" t="s">
        <v>394</v>
      </c>
      <c r="L2519" s="279" t="s">
        <v>394</v>
      </c>
      <c r="M2519" s="279" t="s">
        <v>394</v>
      </c>
      <c r="N2519" s="279" t="s">
        <v>394</v>
      </c>
      <c r="O2519" s="279" t="s">
        <v>394</v>
      </c>
      <c r="P2519" s="315">
        <v>0</v>
      </c>
      <c r="Q2519" s="279" t="s">
        <v>394</v>
      </c>
      <c r="R2519" s="279" t="s">
        <v>394</v>
      </c>
      <c r="S2519" s="279" t="s">
        <v>394</v>
      </c>
      <c r="T2519" s="279" t="s">
        <v>394</v>
      </c>
      <c r="U2519" s="279" t="s">
        <v>394</v>
      </c>
      <c r="V2519" s="279" t="s">
        <v>394</v>
      </c>
      <c r="W2519" s="279" t="s">
        <v>394</v>
      </c>
      <c r="X2519" s="279" t="s">
        <v>394</v>
      </c>
      <c r="Y2519" s="281"/>
      <c r="Z2519" s="279" t="s">
        <v>394</v>
      </c>
      <c r="AA2519" s="279" t="s">
        <v>394</v>
      </c>
      <c r="AB2519" s="281"/>
      <c r="AC2519" s="279" t="s">
        <v>855</v>
      </c>
      <c r="AF2519" s="276" t="str">
        <f>IFERROR(VLOOKUP(A2519,'[1]قوائم الترجمة'!AC$2:AD$2397,1,0),"م")</f>
        <v>م</v>
      </c>
      <c r="AG2519" s="232"/>
      <c r="AH2519" s="233"/>
      <c r="AI2519" s="233"/>
      <c r="AJ2519" s="233"/>
      <c r="AL2519" s="267"/>
      <c r="AM2519" s="235"/>
      <c r="AO2519" s="236"/>
      <c r="AU2519" s="234"/>
    </row>
    <row r="2520" spans="1:47" ht="21" x14ac:dyDescent="0.4">
      <c r="A2520" s="278">
        <v>121545</v>
      </c>
      <c r="B2520" s="279" t="s">
        <v>5635</v>
      </c>
      <c r="C2520" s="279" t="s">
        <v>68</v>
      </c>
      <c r="D2520" s="279" t="s">
        <v>616</v>
      </c>
      <c r="E2520" s="279" t="s">
        <v>394</v>
      </c>
      <c r="F2520"/>
      <c r="H2520" s="279" t="s">
        <v>394</v>
      </c>
      <c r="I2520" s="279" t="s">
        <v>539</v>
      </c>
      <c r="J2520" s="279" t="s">
        <v>394</v>
      </c>
      <c r="K2520" s="279" t="s">
        <v>394</v>
      </c>
      <c r="L2520" s="279" t="s">
        <v>394</v>
      </c>
      <c r="M2520" s="279" t="s">
        <v>394</v>
      </c>
      <c r="N2520" s="279" t="s">
        <v>394</v>
      </c>
      <c r="O2520" s="279" t="s">
        <v>394</v>
      </c>
      <c r="P2520" s="315">
        <v>0</v>
      </c>
      <c r="Q2520" s="279" t="s">
        <v>394</v>
      </c>
      <c r="R2520" s="279" t="s">
        <v>394</v>
      </c>
      <c r="S2520" s="279" t="s">
        <v>394</v>
      </c>
      <c r="T2520" s="279" t="s">
        <v>394</v>
      </c>
      <c r="U2520" s="279" t="s">
        <v>394</v>
      </c>
      <c r="V2520" s="279" t="s">
        <v>394</v>
      </c>
      <c r="W2520" s="279" t="s">
        <v>394</v>
      </c>
      <c r="X2520" s="279" t="s">
        <v>394</v>
      </c>
      <c r="Y2520" s="281"/>
      <c r="Z2520" s="279" t="s">
        <v>394</v>
      </c>
      <c r="AA2520" s="279" t="s">
        <v>394</v>
      </c>
      <c r="AB2520" s="281"/>
      <c r="AC2520" s="279" t="s">
        <v>855</v>
      </c>
      <c r="AF2520" s="276" t="str">
        <f>IFERROR(VLOOKUP(A2520,'[1]قوائم الترجمة'!AC$2:AD$2397,1,0),"م")</f>
        <v>م</v>
      </c>
      <c r="AG2520" s="232"/>
      <c r="AH2520" s="233"/>
      <c r="AI2520" s="233"/>
      <c r="AJ2520" s="233"/>
      <c r="AL2520" s="267"/>
      <c r="AM2520" s="235"/>
      <c r="AO2520" s="233"/>
      <c r="AU2520" s="234"/>
    </row>
    <row r="2521" spans="1:47" ht="21" x14ac:dyDescent="0.4">
      <c r="A2521" s="278">
        <v>121547</v>
      </c>
      <c r="B2521" s="279" t="s">
        <v>4096</v>
      </c>
      <c r="C2521" s="279" t="s">
        <v>93</v>
      </c>
      <c r="D2521" s="279" t="s">
        <v>570</v>
      </c>
      <c r="E2521" s="279" t="s">
        <v>394</v>
      </c>
      <c r="F2521"/>
      <c r="H2521" s="279" t="s">
        <v>394</v>
      </c>
      <c r="I2521" s="279" t="s">
        <v>540</v>
      </c>
      <c r="J2521" s="279" t="s">
        <v>394</v>
      </c>
      <c r="K2521" s="279" t="s">
        <v>394</v>
      </c>
      <c r="L2521" s="279" t="s">
        <v>394</v>
      </c>
      <c r="M2521" s="279" t="s">
        <v>394</v>
      </c>
      <c r="N2521" s="279" t="s">
        <v>394</v>
      </c>
      <c r="O2521" s="279" t="s">
        <v>394</v>
      </c>
      <c r="P2521" s="315">
        <v>0</v>
      </c>
      <c r="Q2521" s="279" t="s">
        <v>394</v>
      </c>
      <c r="R2521" s="279" t="s">
        <v>394</v>
      </c>
      <c r="S2521" s="279" t="s">
        <v>394</v>
      </c>
      <c r="T2521" s="279" t="s">
        <v>394</v>
      </c>
      <c r="U2521" s="279" t="s">
        <v>394</v>
      </c>
      <c r="V2521" s="279" t="s">
        <v>394</v>
      </c>
      <c r="W2521" s="279" t="s">
        <v>394</v>
      </c>
      <c r="X2521" s="279" t="s">
        <v>394</v>
      </c>
      <c r="Y2521" s="281"/>
      <c r="Z2521" s="279" t="s">
        <v>394</v>
      </c>
      <c r="AA2521" s="279" t="s">
        <v>394</v>
      </c>
      <c r="AB2521" s="281"/>
      <c r="AC2521" s="279" t="s">
        <v>394</v>
      </c>
      <c r="AF2521" s="276" t="str">
        <f>IFERROR(VLOOKUP(A2521,'[1]قوائم الترجمة'!AC$2:AD$2397,1,0),"م")</f>
        <v>م</v>
      </c>
      <c r="AG2521" s="232"/>
      <c r="AH2521" s="233"/>
      <c r="AI2521" s="233"/>
      <c r="AJ2521" s="233"/>
      <c r="AL2521" s="267"/>
      <c r="AM2521" s="235"/>
      <c r="AO2521" s="233"/>
      <c r="AU2521" s="234"/>
    </row>
    <row r="2522" spans="1:47" ht="21" x14ac:dyDescent="0.4">
      <c r="A2522" s="278">
        <v>121548</v>
      </c>
      <c r="B2522" s="279" t="s">
        <v>5648</v>
      </c>
      <c r="C2522" s="279" t="s">
        <v>664</v>
      </c>
      <c r="D2522" s="279" t="s">
        <v>273</v>
      </c>
      <c r="E2522" s="279" t="s">
        <v>394</v>
      </c>
      <c r="F2522"/>
      <c r="H2522" s="279" t="s">
        <v>394</v>
      </c>
      <c r="I2522" s="279" t="s">
        <v>539</v>
      </c>
      <c r="J2522" s="279" t="s">
        <v>394</v>
      </c>
      <c r="K2522" s="279" t="s">
        <v>394</v>
      </c>
      <c r="L2522" s="279" t="s">
        <v>394</v>
      </c>
      <c r="M2522" s="279" t="s">
        <v>394</v>
      </c>
      <c r="N2522" s="279" t="s">
        <v>394</v>
      </c>
      <c r="O2522" s="279" t="s">
        <v>394</v>
      </c>
      <c r="P2522" s="315">
        <v>0</v>
      </c>
      <c r="Q2522" s="279" t="s">
        <v>394</v>
      </c>
      <c r="R2522" s="279" t="s">
        <v>394</v>
      </c>
      <c r="S2522" s="279" t="s">
        <v>394</v>
      </c>
      <c r="T2522" s="279" t="s">
        <v>394</v>
      </c>
      <c r="U2522" s="279" t="s">
        <v>394</v>
      </c>
      <c r="V2522" s="279" t="s">
        <v>394</v>
      </c>
      <c r="W2522" s="279" t="s">
        <v>394</v>
      </c>
      <c r="X2522" s="279" t="s">
        <v>394</v>
      </c>
      <c r="Y2522" s="281"/>
      <c r="Z2522" s="279" t="s">
        <v>394</v>
      </c>
      <c r="AA2522" s="279" t="s">
        <v>394</v>
      </c>
      <c r="AB2522" s="281"/>
      <c r="AC2522" s="279" t="s">
        <v>855</v>
      </c>
      <c r="AF2522" s="276" t="str">
        <f>IFERROR(VLOOKUP(A2522,'[1]قوائم الترجمة'!AC$2:AD$2397,1,0),"م")</f>
        <v>م</v>
      </c>
      <c r="AG2522" s="245"/>
      <c r="AH2522" s="246"/>
      <c r="AI2522" s="246"/>
      <c r="AJ2522" s="246"/>
      <c r="AL2522" s="267"/>
      <c r="AM2522" s="235"/>
      <c r="AO2522" s="251"/>
      <c r="AU2522" s="234"/>
    </row>
    <row r="2523" spans="1:47" ht="21" x14ac:dyDescent="0.4">
      <c r="A2523" s="278">
        <v>121549</v>
      </c>
      <c r="B2523" s="279" t="s">
        <v>5649</v>
      </c>
      <c r="C2523" s="279" t="s">
        <v>658</v>
      </c>
      <c r="D2523" s="279" t="s">
        <v>273</v>
      </c>
      <c r="E2523" s="279" t="s">
        <v>394</v>
      </c>
      <c r="F2523"/>
      <c r="H2523" s="279" t="s">
        <v>394</v>
      </c>
      <c r="I2523" s="279" t="s">
        <v>539</v>
      </c>
      <c r="J2523" s="279" t="s">
        <v>394</v>
      </c>
      <c r="K2523" s="279" t="s">
        <v>394</v>
      </c>
      <c r="L2523" s="279" t="s">
        <v>394</v>
      </c>
      <c r="M2523" s="279" t="s">
        <v>394</v>
      </c>
      <c r="N2523" s="279" t="s">
        <v>394</v>
      </c>
      <c r="O2523" s="279" t="s">
        <v>394</v>
      </c>
      <c r="P2523" s="315">
        <v>0</v>
      </c>
      <c r="Q2523" s="279" t="s">
        <v>394</v>
      </c>
      <c r="R2523" s="279" t="s">
        <v>394</v>
      </c>
      <c r="S2523" s="279" t="s">
        <v>394</v>
      </c>
      <c r="T2523" s="279" t="s">
        <v>394</v>
      </c>
      <c r="U2523" s="279" t="s">
        <v>394</v>
      </c>
      <c r="V2523" s="279" t="s">
        <v>394</v>
      </c>
      <c r="W2523" s="279" t="s">
        <v>394</v>
      </c>
      <c r="X2523" s="279" t="s">
        <v>394</v>
      </c>
      <c r="Y2523" s="281"/>
      <c r="Z2523" s="279" t="s">
        <v>394</v>
      </c>
      <c r="AA2523" s="279" t="s">
        <v>394</v>
      </c>
      <c r="AB2523" s="281"/>
      <c r="AC2523" s="279" t="s">
        <v>855</v>
      </c>
      <c r="AF2523" s="276" t="str">
        <f>IFERROR(VLOOKUP(A2523,'[1]قوائم الترجمة'!AC$2:AD$2397,1,0),"م")</f>
        <v>م</v>
      </c>
      <c r="AG2523" s="245"/>
      <c r="AH2523" s="246"/>
      <c r="AI2523" s="246"/>
      <c r="AJ2523" s="246"/>
      <c r="AL2523" s="267"/>
      <c r="AM2523" s="235"/>
      <c r="AO2523" s="246"/>
      <c r="AU2523" s="234"/>
    </row>
    <row r="2524" spans="1:47" ht="21" x14ac:dyDescent="0.4">
      <c r="A2524" s="278">
        <v>121551</v>
      </c>
      <c r="B2524" s="279" t="s">
        <v>5650</v>
      </c>
      <c r="C2524" s="279" t="s">
        <v>5651</v>
      </c>
      <c r="D2524" s="279" t="s">
        <v>5652</v>
      </c>
      <c r="E2524" s="279" t="s">
        <v>394</v>
      </c>
      <c r="F2524"/>
      <c r="H2524" s="279" t="s">
        <v>394</v>
      </c>
      <c r="I2524" s="279" t="s">
        <v>539</v>
      </c>
      <c r="J2524" s="279" t="s">
        <v>394</v>
      </c>
      <c r="K2524" s="279" t="s">
        <v>394</v>
      </c>
      <c r="L2524" s="279" t="s">
        <v>394</v>
      </c>
      <c r="M2524" s="279" t="s">
        <v>394</v>
      </c>
      <c r="N2524" s="279" t="s">
        <v>394</v>
      </c>
      <c r="O2524" s="279" t="s">
        <v>394</v>
      </c>
      <c r="P2524" s="315">
        <v>0</v>
      </c>
      <c r="Q2524" s="279" t="s">
        <v>394</v>
      </c>
      <c r="R2524" s="279" t="s">
        <v>394</v>
      </c>
      <c r="S2524" s="279" t="s">
        <v>394</v>
      </c>
      <c r="T2524" s="279" t="s">
        <v>394</v>
      </c>
      <c r="U2524" s="279" t="s">
        <v>394</v>
      </c>
      <c r="V2524" s="279" t="s">
        <v>394</v>
      </c>
      <c r="W2524" s="279" t="s">
        <v>394</v>
      </c>
      <c r="X2524" s="279" t="s">
        <v>394</v>
      </c>
      <c r="Y2524" s="281"/>
      <c r="Z2524" s="279" t="s">
        <v>394</v>
      </c>
      <c r="AA2524" s="279" t="s">
        <v>394</v>
      </c>
      <c r="AB2524" s="281"/>
      <c r="AC2524" s="279" t="s">
        <v>855</v>
      </c>
      <c r="AF2524" s="276" t="str">
        <f>IFERROR(VLOOKUP(A2524,'[1]قوائم الترجمة'!AC$2:AD$2397,1,0),"م")</f>
        <v>م</v>
      </c>
      <c r="AG2524" s="232"/>
      <c r="AH2524" s="233"/>
      <c r="AI2524" s="233"/>
      <c r="AJ2524" s="233"/>
      <c r="AL2524" s="267"/>
      <c r="AM2524" s="235"/>
      <c r="AO2524" s="233"/>
      <c r="AU2524" s="234"/>
    </row>
    <row r="2525" spans="1:47" ht="21" x14ac:dyDescent="0.4">
      <c r="A2525" s="278">
        <v>121552</v>
      </c>
      <c r="B2525" s="279" t="s">
        <v>5653</v>
      </c>
      <c r="C2525" s="279" t="s">
        <v>120</v>
      </c>
      <c r="D2525" s="279" t="s">
        <v>242</v>
      </c>
      <c r="E2525" s="279" t="s">
        <v>394</v>
      </c>
      <c r="F2525"/>
      <c r="H2525" s="279" t="s">
        <v>394</v>
      </c>
      <c r="I2525" s="279" t="s">
        <v>539</v>
      </c>
      <c r="J2525" s="279" t="s">
        <v>394</v>
      </c>
      <c r="K2525" s="279" t="s">
        <v>394</v>
      </c>
      <c r="L2525" s="279" t="s">
        <v>394</v>
      </c>
      <c r="M2525" s="279" t="s">
        <v>394</v>
      </c>
      <c r="N2525" s="279" t="s">
        <v>394</v>
      </c>
      <c r="O2525" s="279" t="s">
        <v>394</v>
      </c>
      <c r="P2525" s="315">
        <v>0</v>
      </c>
      <c r="Q2525" s="279" t="s">
        <v>394</v>
      </c>
      <c r="R2525" s="279" t="s">
        <v>394</v>
      </c>
      <c r="S2525" s="279" t="s">
        <v>394</v>
      </c>
      <c r="T2525" s="279" t="s">
        <v>394</v>
      </c>
      <c r="U2525" s="279" t="s">
        <v>394</v>
      </c>
      <c r="V2525" s="279" t="s">
        <v>394</v>
      </c>
      <c r="W2525" s="279" t="s">
        <v>394</v>
      </c>
      <c r="X2525" s="279" t="s">
        <v>394</v>
      </c>
      <c r="Y2525" s="281"/>
      <c r="Z2525" s="279" t="s">
        <v>394</v>
      </c>
      <c r="AA2525" s="279" t="s">
        <v>394</v>
      </c>
      <c r="AB2525" s="281"/>
      <c r="AC2525" s="279" t="s">
        <v>855</v>
      </c>
      <c r="AF2525" s="276" t="str">
        <f>IFERROR(VLOOKUP(A2525,'[1]قوائم الترجمة'!AC$2:AD$2397,1,0),"م")</f>
        <v>م</v>
      </c>
      <c r="AG2525" s="232"/>
      <c r="AH2525" s="233"/>
      <c r="AI2525" s="233"/>
      <c r="AJ2525" s="233"/>
      <c r="AL2525" s="267"/>
      <c r="AM2525" s="235"/>
      <c r="AU2525" s="234"/>
    </row>
    <row r="2526" spans="1:47" ht="21" x14ac:dyDescent="0.4">
      <c r="A2526" s="278">
        <v>121553</v>
      </c>
      <c r="B2526" s="279" t="s">
        <v>5654</v>
      </c>
      <c r="C2526" s="279" t="s">
        <v>65</v>
      </c>
      <c r="D2526" s="279" t="s">
        <v>302</v>
      </c>
      <c r="E2526" s="279" t="s">
        <v>394</v>
      </c>
      <c r="F2526"/>
      <c r="H2526" s="279" t="s">
        <v>394</v>
      </c>
      <c r="I2526" s="279" t="s">
        <v>539</v>
      </c>
      <c r="J2526" s="279" t="s">
        <v>394</v>
      </c>
      <c r="K2526" s="279" t="s">
        <v>394</v>
      </c>
      <c r="L2526" s="279" t="s">
        <v>394</v>
      </c>
      <c r="M2526" s="279" t="s">
        <v>394</v>
      </c>
      <c r="N2526" s="279" t="s">
        <v>394</v>
      </c>
      <c r="O2526" s="279" t="s">
        <v>394</v>
      </c>
      <c r="P2526" s="315">
        <v>0</v>
      </c>
      <c r="Q2526" s="279" t="s">
        <v>394</v>
      </c>
      <c r="R2526" s="279" t="s">
        <v>394</v>
      </c>
      <c r="S2526" s="279" t="s">
        <v>394</v>
      </c>
      <c r="T2526" s="279" t="s">
        <v>394</v>
      </c>
      <c r="U2526" s="279" t="s">
        <v>394</v>
      </c>
      <c r="V2526" s="279" t="s">
        <v>394</v>
      </c>
      <c r="W2526" s="279" t="s">
        <v>394</v>
      </c>
      <c r="X2526" s="279" t="s">
        <v>394</v>
      </c>
      <c r="Y2526" s="281"/>
      <c r="Z2526" s="279" t="s">
        <v>394</v>
      </c>
      <c r="AA2526" s="279" t="s">
        <v>394</v>
      </c>
      <c r="AB2526" s="281"/>
      <c r="AC2526" s="279" t="s">
        <v>855</v>
      </c>
      <c r="AF2526" s="276" t="str">
        <f>IFERROR(VLOOKUP(A2526,'[1]قوائم الترجمة'!AC$2:AD$2397,1,0),"م")</f>
        <v>م</v>
      </c>
      <c r="AG2526" s="232"/>
      <c r="AH2526" s="233"/>
      <c r="AI2526" s="233"/>
      <c r="AJ2526" s="233"/>
      <c r="AL2526" s="267"/>
      <c r="AM2526" s="235"/>
      <c r="AO2526" s="236"/>
      <c r="AU2526" s="234"/>
    </row>
    <row r="2527" spans="1:47" ht="21" x14ac:dyDescent="0.4">
      <c r="A2527" s="278">
        <v>121554</v>
      </c>
      <c r="B2527" s="279" t="s">
        <v>1534</v>
      </c>
      <c r="C2527" s="279" t="s">
        <v>109</v>
      </c>
      <c r="D2527" s="279" t="s">
        <v>5661</v>
      </c>
      <c r="E2527" s="279" t="s">
        <v>394</v>
      </c>
      <c r="F2527"/>
      <c r="H2527" s="279" t="s">
        <v>394</v>
      </c>
      <c r="I2527" s="279" t="s">
        <v>539</v>
      </c>
      <c r="J2527" s="279" t="s">
        <v>394</v>
      </c>
      <c r="K2527" s="279" t="s">
        <v>394</v>
      </c>
      <c r="L2527" s="279" t="s">
        <v>394</v>
      </c>
      <c r="M2527" s="279" t="s">
        <v>394</v>
      </c>
      <c r="N2527" s="279" t="s">
        <v>394</v>
      </c>
      <c r="O2527" s="279" t="s">
        <v>394</v>
      </c>
      <c r="P2527" s="315">
        <v>0</v>
      </c>
      <c r="Q2527" s="279" t="s">
        <v>394</v>
      </c>
      <c r="R2527" s="279" t="s">
        <v>394</v>
      </c>
      <c r="S2527" s="279" t="s">
        <v>394</v>
      </c>
      <c r="T2527" s="279" t="s">
        <v>394</v>
      </c>
      <c r="U2527" s="279" t="s">
        <v>394</v>
      </c>
      <c r="V2527" s="279" t="s">
        <v>394</v>
      </c>
      <c r="W2527" s="279" t="s">
        <v>394</v>
      </c>
      <c r="X2527" s="279" t="s">
        <v>394</v>
      </c>
      <c r="Y2527" s="281"/>
      <c r="Z2527" s="279" t="s">
        <v>394</v>
      </c>
      <c r="AA2527" s="279" t="s">
        <v>394</v>
      </c>
      <c r="AB2527" s="281"/>
      <c r="AC2527" s="279" t="s">
        <v>855</v>
      </c>
      <c r="AF2527" s="276" t="str">
        <f>IFERROR(VLOOKUP(A2527,'[1]قوائم الترجمة'!AC$2:AD$2397,1,0),"م")</f>
        <v>م</v>
      </c>
      <c r="AG2527" s="232"/>
      <c r="AH2527" s="233"/>
      <c r="AI2527" s="233"/>
      <c r="AJ2527" s="233"/>
      <c r="AL2527" s="267"/>
      <c r="AM2527" s="235"/>
      <c r="AO2527" s="233"/>
      <c r="AU2527" s="234"/>
    </row>
    <row r="2528" spans="1:47" ht="21" x14ac:dyDescent="0.4">
      <c r="A2528" s="278">
        <v>121555</v>
      </c>
      <c r="B2528" s="279" t="s">
        <v>4095</v>
      </c>
      <c r="C2528" s="279" t="s">
        <v>109</v>
      </c>
      <c r="D2528" s="279" t="s">
        <v>342</v>
      </c>
      <c r="E2528" s="279" t="s">
        <v>424</v>
      </c>
      <c r="F2528" s="315" t="s">
        <v>9422</v>
      </c>
      <c r="G2528" s="315" t="s">
        <v>402</v>
      </c>
      <c r="H2528" s="279" t="s">
        <v>425</v>
      </c>
      <c r="I2528" s="279" t="s">
        <v>538</v>
      </c>
      <c r="J2528" s="279" t="s">
        <v>426</v>
      </c>
      <c r="K2528" s="280">
        <v>2011</v>
      </c>
      <c r="L2528" s="279" t="s">
        <v>402</v>
      </c>
      <c r="M2528" s="279" t="s">
        <v>394</v>
      </c>
      <c r="N2528" s="279" t="s">
        <v>394</v>
      </c>
      <c r="O2528" s="279" t="s">
        <v>394</v>
      </c>
      <c r="P2528" s="315">
        <v>0</v>
      </c>
      <c r="Q2528" s="278"/>
      <c r="R2528" s="303"/>
      <c r="S2528" s="279" t="s">
        <v>394</v>
      </c>
      <c r="T2528" s="279" t="s">
        <v>394</v>
      </c>
      <c r="U2528" s="303"/>
      <c r="V2528" s="303"/>
      <c r="W2528" s="303"/>
      <c r="X2528" s="303"/>
      <c r="Z2528" s="303"/>
      <c r="AA2528" s="303"/>
      <c r="AC2528" s="279" t="s">
        <v>394</v>
      </c>
      <c r="AF2528" s="276">
        <f>IFERROR(VLOOKUP(A2528,'[1]قوائم الترجمة'!AC$2:AD$2397,1,0),"م")</f>
        <v>121555</v>
      </c>
      <c r="AG2528" s="232"/>
      <c r="AH2528" s="233"/>
      <c r="AI2528" s="233"/>
      <c r="AJ2528" s="233"/>
      <c r="AL2528" s="267"/>
      <c r="AM2528" s="235"/>
      <c r="AO2528" s="233"/>
      <c r="AU2528" s="234"/>
    </row>
    <row r="2529" spans="1:47" ht="21" x14ac:dyDescent="0.4">
      <c r="A2529" s="278">
        <v>121556</v>
      </c>
      <c r="B2529" s="279" t="s">
        <v>4094</v>
      </c>
      <c r="C2529" s="279" t="s">
        <v>171</v>
      </c>
      <c r="D2529" s="279" t="s">
        <v>252</v>
      </c>
      <c r="E2529" s="279" t="s">
        <v>394</v>
      </c>
      <c r="F2529"/>
      <c r="H2529" s="279" t="s">
        <v>394</v>
      </c>
      <c r="I2529" s="279" t="s">
        <v>540</v>
      </c>
      <c r="J2529" s="279" t="s">
        <v>394</v>
      </c>
      <c r="K2529" s="279" t="s">
        <v>394</v>
      </c>
      <c r="L2529" s="279" t="s">
        <v>394</v>
      </c>
      <c r="M2529" s="279" t="s">
        <v>394</v>
      </c>
      <c r="N2529" s="279" t="s">
        <v>394</v>
      </c>
      <c r="O2529" s="279" t="s">
        <v>394</v>
      </c>
      <c r="P2529" s="315">
        <v>0</v>
      </c>
      <c r="Q2529" s="279" t="s">
        <v>394</v>
      </c>
      <c r="R2529" s="279" t="s">
        <v>394</v>
      </c>
      <c r="S2529" s="279" t="s">
        <v>394</v>
      </c>
      <c r="T2529" s="279" t="s">
        <v>394</v>
      </c>
      <c r="U2529" s="279" t="s">
        <v>394</v>
      </c>
      <c r="V2529" s="279" t="s">
        <v>394</v>
      </c>
      <c r="W2529" s="279" t="s">
        <v>394</v>
      </c>
      <c r="X2529" s="279" t="s">
        <v>394</v>
      </c>
      <c r="Y2529" s="281"/>
      <c r="Z2529" s="279" t="s">
        <v>394</v>
      </c>
      <c r="AA2529" s="279" t="s">
        <v>394</v>
      </c>
      <c r="AB2529" s="281"/>
      <c r="AC2529" s="279" t="s">
        <v>855</v>
      </c>
      <c r="AF2529" s="276" t="str">
        <f>IFERROR(VLOOKUP(A2529,'[1]قوائم الترجمة'!AC$2:AD$2397,1,0),"م")</f>
        <v>م</v>
      </c>
      <c r="AG2529" s="232"/>
      <c r="AH2529" s="233"/>
      <c r="AI2529" s="233"/>
      <c r="AJ2529" s="233"/>
      <c r="AL2529" s="267"/>
      <c r="AM2529" s="235"/>
      <c r="AU2529" s="234"/>
    </row>
    <row r="2530" spans="1:47" ht="21" x14ac:dyDescent="0.4">
      <c r="A2530" s="278">
        <v>121557</v>
      </c>
      <c r="B2530" s="279" t="s">
        <v>4093</v>
      </c>
      <c r="C2530" s="279" t="s">
        <v>64</v>
      </c>
      <c r="D2530" s="279" t="s">
        <v>284</v>
      </c>
      <c r="E2530" s="279" t="s">
        <v>394</v>
      </c>
      <c r="F2530"/>
      <c r="H2530" s="279" t="s">
        <v>394</v>
      </c>
      <c r="I2530" s="279" t="s">
        <v>540</v>
      </c>
      <c r="J2530" s="279" t="s">
        <v>394</v>
      </c>
      <c r="K2530" s="279" t="s">
        <v>394</v>
      </c>
      <c r="L2530" s="279" t="s">
        <v>394</v>
      </c>
      <c r="M2530" s="279" t="s">
        <v>394</v>
      </c>
      <c r="N2530" s="279" t="s">
        <v>394</v>
      </c>
      <c r="O2530" s="279" t="s">
        <v>394</v>
      </c>
      <c r="P2530" s="315">
        <v>0</v>
      </c>
      <c r="Q2530" s="279" t="s">
        <v>394</v>
      </c>
      <c r="R2530" s="279" t="s">
        <v>394</v>
      </c>
      <c r="S2530" s="279" t="s">
        <v>394</v>
      </c>
      <c r="T2530" s="279" t="s">
        <v>394</v>
      </c>
      <c r="U2530" s="279" t="s">
        <v>394</v>
      </c>
      <c r="V2530" s="279" t="s">
        <v>394</v>
      </c>
      <c r="W2530" s="279" t="s">
        <v>394</v>
      </c>
      <c r="X2530" s="279" t="s">
        <v>394</v>
      </c>
      <c r="Y2530" s="281"/>
      <c r="Z2530" s="279" t="s">
        <v>394</v>
      </c>
      <c r="AA2530" s="279" t="s">
        <v>394</v>
      </c>
      <c r="AB2530" s="281"/>
      <c r="AC2530" s="279" t="s">
        <v>394</v>
      </c>
      <c r="AF2530" s="276" t="str">
        <f>IFERROR(VLOOKUP(A2530,'[1]قوائم الترجمة'!AC$2:AD$2397,1,0),"م")</f>
        <v>م</v>
      </c>
      <c r="AG2530" s="232"/>
      <c r="AH2530" s="233"/>
      <c r="AI2530" s="233"/>
      <c r="AJ2530" s="233"/>
      <c r="AL2530" s="267"/>
      <c r="AM2530" s="235"/>
      <c r="AO2530" s="233"/>
      <c r="AU2530" s="234"/>
    </row>
    <row r="2531" spans="1:47" ht="21" x14ac:dyDescent="0.4">
      <c r="A2531" s="278">
        <v>121558</v>
      </c>
      <c r="B2531" s="279" t="s">
        <v>4092</v>
      </c>
      <c r="C2531" s="279" t="s">
        <v>65</v>
      </c>
      <c r="D2531" s="279" t="s">
        <v>351</v>
      </c>
      <c r="E2531" s="279" t="s">
        <v>424</v>
      </c>
      <c r="F2531" s="315" t="s">
        <v>9423</v>
      </c>
      <c r="G2531" s="315" t="s">
        <v>402</v>
      </c>
      <c r="H2531" s="279" t="s">
        <v>425</v>
      </c>
      <c r="I2531" s="279" t="s">
        <v>61</v>
      </c>
      <c r="J2531" s="279" t="s">
        <v>403</v>
      </c>
      <c r="K2531" s="280">
        <v>2009</v>
      </c>
      <c r="L2531" s="279" t="s">
        <v>404</v>
      </c>
      <c r="M2531" s="279" t="s">
        <v>394</v>
      </c>
      <c r="N2531" s="279"/>
      <c r="O2531" s="279" t="s">
        <v>394</v>
      </c>
      <c r="P2531" s="315">
        <v>0</v>
      </c>
      <c r="Q2531" s="278"/>
      <c r="R2531" s="303"/>
      <c r="S2531" s="279" t="s">
        <v>394</v>
      </c>
      <c r="T2531" s="279" t="s">
        <v>394</v>
      </c>
      <c r="U2531" s="303"/>
      <c r="V2531" s="303"/>
      <c r="W2531" s="303"/>
      <c r="X2531" s="303"/>
      <c r="Z2531" s="303"/>
      <c r="AA2531" s="303"/>
      <c r="AC2531" s="279" t="s">
        <v>394</v>
      </c>
      <c r="AF2531" s="276">
        <f>IFERROR(VLOOKUP(A2531,'[1]قوائم الترجمة'!AC$2:AD$2397,1,0),"م")</f>
        <v>121558</v>
      </c>
      <c r="AG2531" s="232"/>
      <c r="AH2531" s="233"/>
      <c r="AI2531" s="233"/>
      <c r="AJ2531" s="233"/>
      <c r="AL2531" s="267"/>
      <c r="AM2531" s="235"/>
      <c r="AO2531" s="236"/>
      <c r="AU2531" s="234"/>
    </row>
    <row r="2532" spans="1:47" ht="21" x14ac:dyDescent="0.4">
      <c r="A2532" s="278">
        <v>121559</v>
      </c>
      <c r="B2532" s="279" t="s">
        <v>5669</v>
      </c>
      <c r="C2532" s="279" t="s">
        <v>109</v>
      </c>
      <c r="D2532" s="279" t="s">
        <v>5670</v>
      </c>
      <c r="E2532" s="279" t="s">
        <v>394</v>
      </c>
      <c r="F2532"/>
      <c r="H2532" s="279" t="s">
        <v>394</v>
      </c>
      <c r="I2532" s="279" t="s">
        <v>539</v>
      </c>
      <c r="J2532" s="279" t="s">
        <v>394</v>
      </c>
      <c r="K2532" s="279" t="s">
        <v>394</v>
      </c>
      <c r="L2532" s="279" t="s">
        <v>394</v>
      </c>
      <c r="M2532" s="279" t="s">
        <v>394</v>
      </c>
      <c r="N2532" s="279" t="s">
        <v>394</v>
      </c>
      <c r="O2532" s="279" t="s">
        <v>394</v>
      </c>
      <c r="P2532" s="315">
        <v>0</v>
      </c>
      <c r="Q2532" s="279" t="s">
        <v>394</v>
      </c>
      <c r="R2532" s="279" t="s">
        <v>394</v>
      </c>
      <c r="S2532" s="279" t="s">
        <v>394</v>
      </c>
      <c r="T2532" s="279" t="s">
        <v>394</v>
      </c>
      <c r="U2532" s="279" t="s">
        <v>394</v>
      </c>
      <c r="V2532" s="279" t="s">
        <v>394</v>
      </c>
      <c r="W2532" s="279" t="s">
        <v>394</v>
      </c>
      <c r="X2532" s="279" t="s">
        <v>394</v>
      </c>
      <c r="Y2532" s="281"/>
      <c r="Z2532" s="279" t="s">
        <v>394</v>
      </c>
      <c r="AA2532" s="279" t="s">
        <v>394</v>
      </c>
      <c r="AB2532" s="281"/>
      <c r="AC2532" s="279" t="s">
        <v>855</v>
      </c>
      <c r="AF2532" s="276" t="str">
        <f>IFERROR(VLOOKUP(A2532,'[1]قوائم الترجمة'!AC$2:AD$2397,1,0),"م")</f>
        <v>م</v>
      </c>
      <c r="AG2532" s="232"/>
      <c r="AH2532" s="233"/>
      <c r="AI2532" s="233"/>
      <c r="AJ2532" s="233"/>
      <c r="AL2532" s="267"/>
      <c r="AM2532" s="235"/>
      <c r="AO2532" s="233"/>
      <c r="AU2532" s="234"/>
    </row>
    <row r="2533" spans="1:47" ht="21" x14ac:dyDescent="0.4">
      <c r="A2533" s="278">
        <v>121560</v>
      </c>
      <c r="B2533" s="279" t="s">
        <v>4091</v>
      </c>
      <c r="C2533" s="279" t="s">
        <v>1221</v>
      </c>
      <c r="D2533" s="279" t="s">
        <v>636</v>
      </c>
      <c r="E2533" s="279" t="s">
        <v>424</v>
      </c>
      <c r="F2533" s="315" t="s">
        <v>8406</v>
      </c>
      <c r="G2533" s="315" t="s">
        <v>8169</v>
      </c>
      <c r="H2533" s="279" t="s">
        <v>425</v>
      </c>
      <c r="I2533" s="279" t="s">
        <v>61</v>
      </c>
      <c r="J2533" s="279" t="s">
        <v>403</v>
      </c>
      <c r="K2533" s="280">
        <v>2007</v>
      </c>
      <c r="L2533" s="279" t="s">
        <v>404</v>
      </c>
      <c r="M2533" s="279" t="s">
        <v>394</v>
      </c>
      <c r="N2533" s="279"/>
      <c r="O2533" s="279" t="s">
        <v>394</v>
      </c>
      <c r="P2533" s="315">
        <v>0</v>
      </c>
      <c r="Q2533" s="278"/>
      <c r="R2533" s="303"/>
      <c r="S2533" s="279" t="s">
        <v>394</v>
      </c>
      <c r="T2533" s="279" t="s">
        <v>394</v>
      </c>
      <c r="U2533" s="303"/>
      <c r="V2533" s="303"/>
      <c r="W2533" s="303"/>
      <c r="X2533" s="303"/>
      <c r="Z2533" s="303"/>
      <c r="AA2533" s="303"/>
      <c r="AC2533" s="279" t="s">
        <v>394</v>
      </c>
      <c r="AF2533" s="276">
        <f>IFERROR(VLOOKUP(A2533,'[1]قوائم الترجمة'!AC$2:AD$2397,1,0),"م")</f>
        <v>121560</v>
      </c>
      <c r="AG2533" s="232"/>
      <c r="AH2533" s="233"/>
      <c r="AI2533" s="233"/>
      <c r="AJ2533" s="233"/>
      <c r="AL2533" s="267"/>
      <c r="AM2533" s="235"/>
      <c r="AU2533" s="234"/>
    </row>
    <row r="2534" spans="1:47" ht="21" x14ac:dyDescent="0.4">
      <c r="A2534" s="278">
        <v>121561</v>
      </c>
      <c r="B2534" s="279" t="s">
        <v>1532</v>
      </c>
      <c r="C2534" s="279" t="s">
        <v>170</v>
      </c>
      <c r="D2534" s="279" t="s">
        <v>1533</v>
      </c>
      <c r="E2534" s="279" t="s">
        <v>394</v>
      </c>
      <c r="F2534"/>
      <c r="H2534" s="279" t="s">
        <v>394</v>
      </c>
      <c r="I2534" s="279" t="s">
        <v>539</v>
      </c>
      <c r="J2534" s="279" t="s">
        <v>394</v>
      </c>
      <c r="K2534" s="279" t="s">
        <v>394</v>
      </c>
      <c r="L2534" s="279" t="s">
        <v>394</v>
      </c>
      <c r="M2534" s="279" t="s">
        <v>394</v>
      </c>
      <c r="N2534" s="279" t="s">
        <v>394</v>
      </c>
      <c r="O2534" s="279" t="s">
        <v>394</v>
      </c>
      <c r="P2534" s="315">
        <v>0</v>
      </c>
      <c r="Q2534" s="279" t="s">
        <v>394</v>
      </c>
      <c r="R2534" s="279" t="s">
        <v>394</v>
      </c>
      <c r="S2534" s="279" t="s">
        <v>394</v>
      </c>
      <c r="T2534" s="279" t="s">
        <v>394</v>
      </c>
      <c r="U2534" s="279" t="s">
        <v>394</v>
      </c>
      <c r="V2534" s="279" t="s">
        <v>394</v>
      </c>
      <c r="W2534" s="279" t="s">
        <v>394</v>
      </c>
      <c r="X2534" s="279" t="s">
        <v>394</v>
      </c>
      <c r="Y2534" s="281"/>
      <c r="Z2534" s="279" t="s">
        <v>394</v>
      </c>
      <c r="AA2534" s="279" t="s">
        <v>394</v>
      </c>
      <c r="AB2534" s="281"/>
      <c r="AC2534" s="279" t="s">
        <v>855</v>
      </c>
      <c r="AF2534" s="276" t="str">
        <f>IFERROR(VLOOKUP(A2534,'[1]قوائم الترجمة'!AC$2:AD$2397,1,0),"م")</f>
        <v>م</v>
      </c>
      <c r="AG2534" s="232"/>
      <c r="AH2534" s="233"/>
      <c r="AI2534" s="233"/>
      <c r="AJ2534" s="233"/>
      <c r="AL2534" s="267"/>
      <c r="AM2534" s="235"/>
      <c r="AO2534" s="236"/>
      <c r="AU2534" s="234"/>
    </row>
    <row r="2535" spans="1:47" ht="21" x14ac:dyDescent="0.4">
      <c r="A2535" s="278">
        <v>121562</v>
      </c>
      <c r="B2535" s="279" t="s">
        <v>5671</v>
      </c>
      <c r="C2535" s="279" t="s">
        <v>62</v>
      </c>
      <c r="D2535" s="279" t="s">
        <v>5672</v>
      </c>
      <c r="E2535" s="279" t="s">
        <v>394</v>
      </c>
      <c r="F2535"/>
      <c r="H2535" s="279" t="s">
        <v>394</v>
      </c>
      <c r="I2535" s="279" t="s">
        <v>539</v>
      </c>
      <c r="J2535" s="279" t="s">
        <v>394</v>
      </c>
      <c r="K2535" s="279" t="s">
        <v>394</v>
      </c>
      <c r="L2535" s="279" t="s">
        <v>394</v>
      </c>
      <c r="M2535" s="279" t="s">
        <v>394</v>
      </c>
      <c r="N2535" s="279" t="s">
        <v>394</v>
      </c>
      <c r="O2535" s="279" t="s">
        <v>394</v>
      </c>
      <c r="P2535" s="315">
        <v>0</v>
      </c>
      <c r="Q2535" s="279" t="s">
        <v>394</v>
      </c>
      <c r="R2535" s="279" t="s">
        <v>394</v>
      </c>
      <c r="S2535" s="279" t="s">
        <v>394</v>
      </c>
      <c r="T2535" s="279" t="s">
        <v>394</v>
      </c>
      <c r="U2535" s="279" t="s">
        <v>394</v>
      </c>
      <c r="V2535" s="279" t="s">
        <v>394</v>
      </c>
      <c r="W2535" s="279" t="s">
        <v>394</v>
      </c>
      <c r="X2535" s="279" t="s">
        <v>394</v>
      </c>
      <c r="Y2535" s="281"/>
      <c r="Z2535" s="279" t="s">
        <v>394</v>
      </c>
      <c r="AA2535" s="279" t="s">
        <v>394</v>
      </c>
      <c r="AB2535" s="281"/>
      <c r="AC2535" s="279" t="s">
        <v>855</v>
      </c>
      <c r="AF2535" s="276" t="str">
        <f>IFERROR(VLOOKUP(A2535,'[1]قوائم الترجمة'!AC$2:AD$2397,1,0),"م")</f>
        <v>م</v>
      </c>
      <c r="AG2535" s="232"/>
      <c r="AH2535" s="233"/>
      <c r="AI2535" s="233"/>
      <c r="AJ2535" s="233"/>
      <c r="AL2535" s="267"/>
      <c r="AM2535" s="235"/>
      <c r="AO2535" s="233"/>
      <c r="AU2535" s="234"/>
    </row>
    <row r="2536" spans="1:47" ht="21" x14ac:dyDescent="0.4">
      <c r="A2536" s="278">
        <v>121563</v>
      </c>
      <c r="B2536" s="279" t="s">
        <v>4090</v>
      </c>
      <c r="C2536" s="279" t="s">
        <v>204</v>
      </c>
      <c r="D2536" s="279" t="s">
        <v>1357</v>
      </c>
      <c r="E2536" s="279" t="s">
        <v>394</v>
      </c>
      <c r="F2536"/>
      <c r="H2536" s="279" t="s">
        <v>394</v>
      </c>
      <c r="I2536" s="279" t="s">
        <v>540</v>
      </c>
      <c r="J2536" s="279" t="s">
        <v>394</v>
      </c>
      <c r="K2536" s="279" t="s">
        <v>394</v>
      </c>
      <c r="L2536" s="279" t="s">
        <v>394</v>
      </c>
      <c r="M2536" s="279" t="s">
        <v>394</v>
      </c>
      <c r="N2536" s="279" t="s">
        <v>394</v>
      </c>
      <c r="O2536" s="279" t="s">
        <v>394</v>
      </c>
      <c r="P2536" s="315">
        <v>0</v>
      </c>
      <c r="Q2536" s="279" t="s">
        <v>394</v>
      </c>
      <c r="R2536" s="279" t="s">
        <v>394</v>
      </c>
      <c r="S2536" s="279" t="s">
        <v>394</v>
      </c>
      <c r="T2536" s="279" t="s">
        <v>394</v>
      </c>
      <c r="U2536" s="279" t="s">
        <v>394</v>
      </c>
      <c r="V2536" s="279" t="s">
        <v>394</v>
      </c>
      <c r="W2536" s="279" t="s">
        <v>394</v>
      </c>
      <c r="X2536" s="279" t="s">
        <v>394</v>
      </c>
      <c r="Y2536" s="281"/>
      <c r="Z2536" s="279" t="s">
        <v>394</v>
      </c>
      <c r="AA2536" s="279" t="s">
        <v>394</v>
      </c>
      <c r="AB2536" s="281"/>
      <c r="AC2536" s="279" t="s">
        <v>394</v>
      </c>
      <c r="AF2536" s="276" t="str">
        <f>IFERROR(VLOOKUP(A2536,'[1]قوائم الترجمة'!AC$2:AD$2397,1,0),"م")</f>
        <v>م</v>
      </c>
      <c r="AG2536" s="232"/>
      <c r="AH2536" s="233"/>
      <c r="AI2536" s="233"/>
      <c r="AJ2536" s="233"/>
      <c r="AL2536" s="267"/>
      <c r="AM2536" s="235"/>
      <c r="AO2536" s="236"/>
      <c r="AU2536" s="234"/>
    </row>
    <row r="2537" spans="1:47" ht="21" x14ac:dyDescent="0.4">
      <c r="A2537" s="278">
        <v>121564</v>
      </c>
      <c r="B2537" s="279" t="s">
        <v>4088</v>
      </c>
      <c r="C2537" s="279" t="s">
        <v>179</v>
      </c>
      <c r="D2537" s="279" t="s">
        <v>4089</v>
      </c>
      <c r="E2537" s="279" t="s">
        <v>424</v>
      </c>
      <c r="F2537" s="315" t="s">
        <v>8482</v>
      </c>
      <c r="G2537" s="315" t="s">
        <v>8143</v>
      </c>
      <c r="H2537" s="279" t="s">
        <v>425</v>
      </c>
      <c r="I2537" s="279" t="s">
        <v>538</v>
      </c>
      <c r="J2537" s="279" t="s">
        <v>403</v>
      </c>
      <c r="K2537" s="280">
        <v>2010</v>
      </c>
      <c r="L2537" s="279" t="s">
        <v>404</v>
      </c>
      <c r="M2537" s="279" t="s">
        <v>394</v>
      </c>
      <c r="N2537" s="279" t="s">
        <v>394</v>
      </c>
      <c r="O2537" s="279" t="s">
        <v>394</v>
      </c>
      <c r="P2537" s="315">
        <v>0</v>
      </c>
      <c r="Q2537" s="278"/>
      <c r="R2537" s="303"/>
      <c r="S2537" s="279" t="s">
        <v>394</v>
      </c>
      <c r="T2537" s="279" t="s">
        <v>394</v>
      </c>
      <c r="U2537" s="303"/>
      <c r="V2537" s="303"/>
      <c r="W2537" s="303"/>
      <c r="X2537" s="303"/>
      <c r="Z2537" s="303"/>
      <c r="AA2537" s="303"/>
      <c r="AC2537" s="279" t="s">
        <v>855</v>
      </c>
      <c r="AF2537" s="276">
        <f>IFERROR(VLOOKUP(A2537,'[1]قوائم الترجمة'!AC$2:AD$2397,1,0),"م")</f>
        <v>121564</v>
      </c>
      <c r="AG2537" s="232"/>
      <c r="AH2537" s="233"/>
      <c r="AI2537" s="233"/>
      <c r="AJ2537" s="233"/>
      <c r="AL2537" s="267"/>
      <c r="AM2537" s="235"/>
      <c r="AO2537" s="236"/>
      <c r="AU2537" s="234"/>
    </row>
    <row r="2538" spans="1:47" ht="21" x14ac:dyDescent="0.4">
      <c r="A2538" s="278">
        <v>121565</v>
      </c>
      <c r="B2538" s="279" t="s">
        <v>4087</v>
      </c>
      <c r="C2538" s="279" t="s">
        <v>1095</v>
      </c>
      <c r="D2538" s="279" t="s">
        <v>9424</v>
      </c>
      <c r="E2538" s="279" t="s">
        <v>424</v>
      </c>
      <c r="F2538" s="315" t="s">
        <v>8729</v>
      </c>
      <c r="G2538" s="315" t="s">
        <v>9425</v>
      </c>
      <c r="H2538" s="279" t="s">
        <v>425</v>
      </c>
      <c r="I2538" s="279" t="s">
        <v>67</v>
      </c>
      <c r="J2538" s="279" t="s">
        <v>426</v>
      </c>
      <c r="K2538" s="280">
        <v>2005</v>
      </c>
      <c r="L2538" s="279" t="s">
        <v>404</v>
      </c>
      <c r="M2538" s="279" t="s">
        <v>394</v>
      </c>
      <c r="N2538" s="279" t="s">
        <v>394</v>
      </c>
      <c r="O2538" s="279" t="s">
        <v>394</v>
      </c>
      <c r="P2538" s="315">
        <v>0</v>
      </c>
      <c r="Q2538" s="278"/>
      <c r="R2538" s="303"/>
      <c r="S2538" s="279" t="s">
        <v>394</v>
      </c>
      <c r="T2538" s="279" t="s">
        <v>394</v>
      </c>
      <c r="U2538" s="303"/>
      <c r="V2538" s="303"/>
      <c r="W2538" s="303"/>
      <c r="X2538" s="303"/>
      <c r="Z2538" s="303"/>
      <c r="AA2538" s="303"/>
      <c r="AC2538" s="279" t="s">
        <v>394</v>
      </c>
      <c r="AF2538" s="276">
        <f>IFERROR(VLOOKUP(A2538,'[1]قوائم الترجمة'!AC$2:AD$2397,1,0),"م")</f>
        <v>121565</v>
      </c>
      <c r="AG2538" s="232"/>
      <c r="AH2538" s="233"/>
      <c r="AI2538" s="233"/>
      <c r="AJ2538" s="233"/>
      <c r="AL2538" s="267"/>
      <c r="AM2538" s="235"/>
      <c r="AO2538" s="233"/>
      <c r="AU2538" s="234"/>
    </row>
    <row r="2539" spans="1:47" ht="21" x14ac:dyDescent="0.4">
      <c r="A2539" s="278">
        <v>121566</v>
      </c>
      <c r="B2539" s="279" t="s">
        <v>4086</v>
      </c>
      <c r="C2539" s="279" t="s">
        <v>86</v>
      </c>
      <c r="D2539" s="279" t="s">
        <v>698</v>
      </c>
      <c r="E2539" s="279" t="s">
        <v>5660</v>
      </c>
      <c r="F2539" s="315" t="s">
        <v>9426</v>
      </c>
      <c r="G2539" s="315" t="s">
        <v>8177</v>
      </c>
      <c r="H2539" s="279" t="s">
        <v>425</v>
      </c>
      <c r="I2539" s="279" t="s">
        <v>67</v>
      </c>
      <c r="J2539" s="279" t="s">
        <v>403</v>
      </c>
      <c r="K2539" s="280">
        <v>2013</v>
      </c>
      <c r="L2539" s="279" t="s">
        <v>419</v>
      </c>
      <c r="M2539" s="279" t="s">
        <v>394</v>
      </c>
      <c r="N2539" s="279" t="s">
        <v>394</v>
      </c>
      <c r="O2539" s="279" t="s">
        <v>394</v>
      </c>
      <c r="P2539" s="315">
        <v>0</v>
      </c>
      <c r="Q2539" s="278"/>
      <c r="R2539" s="303"/>
      <c r="S2539" s="279" t="s">
        <v>394</v>
      </c>
      <c r="T2539" s="279" t="s">
        <v>394</v>
      </c>
      <c r="U2539" s="303"/>
      <c r="V2539" s="303"/>
      <c r="W2539" s="303"/>
      <c r="X2539" s="303"/>
      <c r="Z2539" s="303"/>
      <c r="AA2539" s="303"/>
      <c r="AC2539" s="279" t="s">
        <v>394</v>
      </c>
      <c r="AF2539" s="276">
        <f>IFERROR(VLOOKUP(A2539,'[1]قوائم الترجمة'!AC$2:AD$2397,1,0),"م")</f>
        <v>121566</v>
      </c>
      <c r="AG2539" s="232"/>
      <c r="AH2539" s="233"/>
      <c r="AI2539" s="233"/>
      <c r="AJ2539" s="233"/>
      <c r="AL2539" s="267"/>
      <c r="AM2539" s="235"/>
      <c r="AO2539" s="233"/>
      <c r="AU2539" s="234"/>
    </row>
    <row r="2540" spans="1:47" ht="21" x14ac:dyDescent="0.4">
      <c r="A2540" s="278">
        <v>121567</v>
      </c>
      <c r="B2540" s="279" t="s">
        <v>4085</v>
      </c>
      <c r="C2540" s="279" t="s">
        <v>120</v>
      </c>
      <c r="D2540" s="279" t="s">
        <v>304</v>
      </c>
      <c r="E2540" s="279" t="s">
        <v>424</v>
      </c>
      <c r="F2540" s="315" t="s">
        <v>9427</v>
      </c>
      <c r="G2540" s="315" t="s">
        <v>8191</v>
      </c>
      <c r="H2540" s="279" t="s">
        <v>425</v>
      </c>
      <c r="I2540" s="279" t="s">
        <v>61</v>
      </c>
      <c r="J2540" s="279" t="s">
        <v>403</v>
      </c>
      <c r="K2540" s="280">
        <v>2008</v>
      </c>
      <c r="L2540" s="279" t="s">
        <v>414</v>
      </c>
      <c r="M2540" s="279" t="s">
        <v>394</v>
      </c>
      <c r="N2540" s="279"/>
      <c r="O2540" s="279" t="s">
        <v>394</v>
      </c>
      <c r="P2540" s="315">
        <v>0</v>
      </c>
      <c r="Q2540" s="278"/>
      <c r="R2540" s="303"/>
      <c r="S2540" s="279" t="s">
        <v>394</v>
      </c>
      <c r="T2540" s="279" t="s">
        <v>394</v>
      </c>
      <c r="U2540" s="303"/>
      <c r="V2540" s="303"/>
      <c r="W2540" s="303"/>
      <c r="X2540" s="303"/>
      <c r="Z2540" s="303"/>
      <c r="AA2540" s="303"/>
      <c r="AC2540" s="279" t="s">
        <v>394</v>
      </c>
      <c r="AF2540" s="276">
        <f>IFERROR(VLOOKUP(A2540,'[1]قوائم الترجمة'!AC$2:AD$2397,1,0),"م")</f>
        <v>121567</v>
      </c>
      <c r="AG2540" s="232"/>
      <c r="AH2540" s="233"/>
      <c r="AI2540" s="233"/>
      <c r="AJ2540" s="233"/>
      <c r="AL2540" s="267"/>
      <c r="AM2540" s="235"/>
      <c r="AO2540" s="233"/>
      <c r="AU2540" s="234"/>
    </row>
    <row r="2541" spans="1:47" ht="21" x14ac:dyDescent="0.4">
      <c r="A2541" s="278">
        <v>121568</v>
      </c>
      <c r="B2541" s="279" t="s">
        <v>5694</v>
      </c>
      <c r="C2541" s="279" t="s">
        <v>127</v>
      </c>
      <c r="D2541" s="279" t="s">
        <v>254</v>
      </c>
      <c r="E2541" s="279" t="s">
        <v>394</v>
      </c>
      <c r="F2541"/>
      <c r="H2541" s="279" t="s">
        <v>394</v>
      </c>
      <c r="I2541" s="279" t="s">
        <v>539</v>
      </c>
      <c r="J2541" s="279" t="s">
        <v>394</v>
      </c>
      <c r="K2541" s="279" t="s">
        <v>394</v>
      </c>
      <c r="L2541" s="279" t="s">
        <v>394</v>
      </c>
      <c r="M2541" s="279" t="s">
        <v>394</v>
      </c>
      <c r="N2541" s="279" t="s">
        <v>394</v>
      </c>
      <c r="O2541" s="279" t="s">
        <v>394</v>
      </c>
      <c r="P2541" s="315">
        <v>0</v>
      </c>
      <c r="Q2541" s="279" t="s">
        <v>394</v>
      </c>
      <c r="R2541" s="279" t="s">
        <v>394</v>
      </c>
      <c r="S2541" s="279" t="s">
        <v>394</v>
      </c>
      <c r="T2541" s="279" t="s">
        <v>394</v>
      </c>
      <c r="U2541" s="279" t="s">
        <v>394</v>
      </c>
      <c r="V2541" s="279" t="s">
        <v>394</v>
      </c>
      <c r="W2541" s="279" t="s">
        <v>394</v>
      </c>
      <c r="X2541" s="279" t="s">
        <v>394</v>
      </c>
      <c r="Y2541" s="281"/>
      <c r="Z2541" s="279" t="s">
        <v>394</v>
      </c>
      <c r="AA2541" s="279" t="s">
        <v>394</v>
      </c>
      <c r="AB2541" s="281"/>
      <c r="AC2541" s="279" t="s">
        <v>855</v>
      </c>
      <c r="AF2541" s="276" t="str">
        <f>IFERROR(VLOOKUP(A2541,'[1]قوائم الترجمة'!AC$2:AD$2397,1,0),"م")</f>
        <v>م</v>
      </c>
      <c r="AG2541" s="232"/>
      <c r="AH2541" s="233"/>
      <c r="AI2541" s="233"/>
      <c r="AJ2541" s="233"/>
      <c r="AL2541" s="267"/>
      <c r="AM2541" s="235"/>
      <c r="AO2541" s="233"/>
      <c r="AU2541" s="234"/>
    </row>
    <row r="2542" spans="1:47" ht="21" x14ac:dyDescent="0.4">
      <c r="A2542" s="278">
        <v>121569</v>
      </c>
      <c r="B2542" s="279" t="s">
        <v>4083</v>
      </c>
      <c r="C2542" s="279" t="s">
        <v>479</v>
      </c>
      <c r="D2542" s="279" t="s">
        <v>4084</v>
      </c>
      <c r="E2542" s="279" t="s">
        <v>424</v>
      </c>
      <c r="F2542" s="315" t="s">
        <v>9428</v>
      </c>
      <c r="G2542" s="315" t="s">
        <v>8192</v>
      </c>
      <c r="H2542" s="279" t="s">
        <v>425</v>
      </c>
      <c r="I2542" s="279" t="s">
        <v>8485</v>
      </c>
      <c r="J2542" s="279" t="s">
        <v>426</v>
      </c>
      <c r="K2542" s="280">
        <v>2016</v>
      </c>
      <c r="L2542" s="279" t="s">
        <v>418</v>
      </c>
      <c r="M2542" s="279" t="s">
        <v>394</v>
      </c>
      <c r="N2542" s="279" t="s">
        <v>394</v>
      </c>
      <c r="O2542" s="279" t="s">
        <v>394</v>
      </c>
      <c r="P2542" s="315">
        <v>0</v>
      </c>
      <c r="Q2542" s="278"/>
      <c r="R2542" s="303"/>
      <c r="S2542" s="279" t="s">
        <v>394</v>
      </c>
      <c r="T2542" s="279" t="s">
        <v>394</v>
      </c>
      <c r="U2542" s="303"/>
      <c r="V2542" s="303"/>
      <c r="W2542" s="303"/>
      <c r="X2542" s="303"/>
      <c r="Z2542" s="303"/>
      <c r="AA2542" s="303"/>
      <c r="AC2542" s="279" t="s">
        <v>394</v>
      </c>
      <c r="AF2542" s="276">
        <f>IFERROR(VLOOKUP(A2542,'[1]قوائم الترجمة'!AC$2:AD$2397,1,0),"م")</f>
        <v>121569</v>
      </c>
      <c r="AG2542" s="232"/>
      <c r="AH2542" s="233"/>
      <c r="AI2542" s="233"/>
      <c r="AJ2542" s="233"/>
      <c r="AL2542" s="267"/>
      <c r="AM2542" s="235"/>
      <c r="AO2542" s="233"/>
      <c r="AU2542" s="234"/>
    </row>
    <row r="2543" spans="1:47" ht="21" x14ac:dyDescent="0.4">
      <c r="A2543" s="278">
        <v>121570</v>
      </c>
      <c r="B2543" s="279" t="s">
        <v>5707</v>
      </c>
      <c r="C2543" s="279" t="s">
        <v>68</v>
      </c>
      <c r="D2543" s="279" t="s">
        <v>273</v>
      </c>
      <c r="E2543" s="279" t="s">
        <v>394</v>
      </c>
      <c r="F2543"/>
      <c r="H2543" s="279" t="s">
        <v>394</v>
      </c>
      <c r="I2543" s="279" t="s">
        <v>539</v>
      </c>
      <c r="J2543" s="279" t="s">
        <v>394</v>
      </c>
      <c r="K2543" s="279" t="s">
        <v>394</v>
      </c>
      <c r="L2543" s="279" t="s">
        <v>394</v>
      </c>
      <c r="M2543" s="279" t="s">
        <v>394</v>
      </c>
      <c r="N2543" s="279" t="s">
        <v>394</v>
      </c>
      <c r="O2543" s="279" t="s">
        <v>394</v>
      </c>
      <c r="P2543" s="315">
        <v>0</v>
      </c>
      <c r="Q2543" s="279" t="s">
        <v>394</v>
      </c>
      <c r="R2543" s="279" t="s">
        <v>394</v>
      </c>
      <c r="S2543" s="279" t="s">
        <v>394</v>
      </c>
      <c r="T2543" s="279" t="s">
        <v>394</v>
      </c>
      <c r="U2543" s="279" t="s">
        <v>394</v>
      </c>
      <c r="V2543" s="279" t="s">
        <v>394</v>
      </c>
      <c r="W2543" s="279" t="s">
        <v>394</v>
      </c>
      <c r="X2543" s="279" t="s">
        <v>394</v>
      </c>
      <c r="Y2543" s="281"/>
      <c r="Z2543" s="279" t="s">
        <v>394</v>
      </c>
      <c r="AA2543" s="279" t="s">
        <v>394</v>
      </c>
      <c r="AB2543" s="281"/>
      <c r="AC2543" s="279" t="s">
        <v>855</v>
      </c>
      <c r="AF2543" s="276" t="str">
        <f>IFERROR(VLOOKUP(A2543,'[1]قوائم الترجمة'!AC$2:AD$2397,1,0),"م")</f>
        <v>م</v>
      </c>
      <c r="AG2543" s="232"/>
      <c r="AH2543" s="233"/>
      <c r="AI2543" s="233"/>
      <c r="AJ2543" s="233"/>
      <c r="AL2543" s="267"/>
      <c r="AM2543" s="235"/>
      <c r="AO2543" s="236"/>
      <c r="AU2543" s="234"/>
    </row>
    <row r="2544" spans="1:47" ht="21" x14ac:dyDescent="0.4">
      <c r="A2544" s="278">
        <v>121571</v>
      </c>
      <c r="B2544" s="279" t="s">
        <v>5718</v>
      </c>
      <c r="C2544" s="279" t="s">
        <v>68</v>
      </c>
      <c r="D2544" s="279" t="s">
        <v>311</v>
      </c>
      <c r="E2544" s="279" t="s">
        <v>394</v>
      </c>
      <c r="F2544"/>
      <c r="H2544" s="279" t="s">
        <v>394</v>
      </c>
      <c r="I2544" s="279" t="s">
        <v>539</v>
      </c>
      <c r="J2544" s="279" t="s">
        <v>394</v>
      </c>
      <c r="K2544" s="279" t="s">
        <v>394</v>
      </c>
      <c r="L2544" s="279" t="s">
        <v>394</v>
      </c>
      <c r="M2544" s="279" t="s">
        <v>394</v>
      </c>
      <c r="N2544" s="279" t="s">
        <v>394</v>
      </c>
      <c r="O2544" s="279" t="s">
        <v>394</v>
      </c>
      <c r="P2544" s="315">
        <v>0</v>
      </c>
      <c r="Q2544" s="279" t="s">
        <v>394</v>
      </c>
      <c r="R2544" s="279" t="s">
        <v>394</v>
      </c>
      <c r="S2544" s="279" t="s">
        <v>394</v>
      </c>
      <c r="T2544" s="279" t="s">
        <v>394</v>
      </c>
      <c r="U2544" s="279" t="s">
        <v>394</v>
      </c>
      <c r="V2544" s="279" t="s">
        <v>394</v>
      </c>
      <c r="W2544" s="279" t="s">
        <v>394</v>
      </c>
      <c r="X2544" s="279" t="s">
        <v>394</v>
      </c>
      <c r="Y2544" s="281"/>
      <c r="Z2544" s="279" t="s">
        <v>394</v>
      </c>
      <c r="AA2544" s="279" t="s">
        <v>394</v>
      </c>
      <c r="AB2544" s="281"/>
      <c r="AC2544" s="279" t="s">
        <v>855</v>
      </c>
      <c r="AF2544" s="276" t="str">
        <f>IFERROR(VLOOKUP(A2544,'[1]قوائم الترجمة'!AC$2:AD$2397,1,0),"م")</f>
        <v>م</v>
      </c>
      <c r="AG2544" s="245"/>
      <c r="AH2544" s="246"/>
      <c r="AI2544" s="246"/>
      <c r="AJ2544" s="246"/>
      <c r="AL2544" s="267"/>
      <c r="AM2544" s="235"/>
      <c r="AO2544" s="248"/>
      <c r="AU2544" s="234"/>
    </row>
    <row r="2545" spans="1:47" ht="21" x14ac:dyDescent="0.4">
      <c r="A2545" s="278">
        <v>121572</v>
      </c>
      <c r="B2545" s="279" t="s">
        <v>5727</v>
      </c>
      <c r="C2545" s="279" t="s">
        <v>65</v>
      </c>
      <c r="D2545" s="279" t="s">
        <v>264</v>
      </c>
      <c r="E2545" s="279" t="s">
        <v>394</v>
      </c>
      <c r="F2545"/>
      <c r="H2545" s="279" t="s">
        <v>394</v>
      </c>
      <c r="I2545" s="279" t="s">
        <v>539</v>
      </c>
      <c r="J2545" s="279" t="s">
        <v>394</v>
      </c>
      <c r="K2545" s="279" t="s">
        <v>394</v>
      </c>
      <c r="L2545" s="279" t="s">
        <v>394</v>
      </c>
      <c r="M2545" s="279" t="s">
        <v>394</v>
      </c>
      <c r="N2545" s="279" t="s">
        <v>394</v>
      </c>
      <c r="O2545" s="279" t="s">
        <v>394</v>
      </c>
      <c r="P2545" s="315">
        <v>0</v>
      </c>
      <c r="Q2545" s="279" t="s">
        <v>394</v>
      </c>
      <c r="R2545" s="279" t="s">
        <v>394</v>
      </c>
      <c r="S2545" s="279" t="s">
        <v>394</v>
      </c>
      <c r="T2545" s="279" t="s">
        <v>394</v>
      </c>
      <c r="U2545" s="279" t="s">
        <v>394</v>
      </c>
      <c r="V2545" s="279" t="s">
        <v>394</v>
      </c>
      <c r="W2545" s="279" t="s">
        <v>394</v>
      </c>
      <c r="X2545" s="279" t="s">
        <v>394</v>
      </c>
      <c r="Y2545" s="281"/>
      <c r="Z2545" s="279" t="s">
        <v>394</v>
      </c>
      <c r="AA2545" s="279" t="s">
        <v>394</v>
      </c>
      <c r="AB2545" s="281"/>
      <c r="AC2545" s="279" t="s">
        <v>855</v>
      </c>
      <c r="AF2545" s="276" t="str">
        <f>IFERROR(VLOOKUP(A2545,'[1]قوائم الترجمة'!AC$2:AD$2397,1,0),"م")</f>
        <v>م</v>
      </c>
      <c r="AG2545" s="232"/>
      <c r="AH2545" s="233"/>
      <c r="AI2545" s="233"/>
      <c r="AJ2545" s="233"/>
      <c r="AL2545" s="267"/>
      <c r="AM2545" s="235"/>
      <c r="AO2545" s="236"/>
      <c r="AU2545" s="234"/>
    </row>
    <row r="2546" spans="1:47" ht="21" x14ac:dyDescent="0.4">
      <c r="A2546" s="278">
        <v>121573</v>
      </c>
      <c r="B2546" s="279" t="s">
        <v>4082</v>
      </c>
      <c r="C2546" s="279" t="s">
        <v>138</v>
      </c>
      <c r="D2546" s="279" t="s">
        <v>249</v>
      </c>
      <c r="E2546" s="279" t="s">
        <v>424</v>
      </c>
      <c r="F2546" s="315" t="s">
        <v>9429</v>
      </c>
      <c r="G2546" s="315" t="s">
        <v>8195</v>
      </c>
      <c r="H2546" s="279" t="s">
        <v>425</v>
      </c>
      <c r="I2546" s="279" t="s">
        <v>538</v>
      </c>
      <c r="J2546" s="279" t="s">
        <v>403</v>
      </c>
      <c r="K2546" s="280">
        <v>2016</v>
      </c>
      <c r="L2546" s="279" t="s">
        <v>419</v>
      </c>
      <c r="M2546" s="279" t="s">
        <v>394</v>
      </c>
      <c r="N2546" s="279" t="s">
        <v>394</v>
      </c>
      <c r="O2546" s="279" t="s">
        <v>394</v>
      </c>
      <c r="P2546" s="315">
        <v>0</v>
      </c>
      <c r="Q2546" s="278"/>
      <c r="R2546" s="303"/>
      <c r="S2546" s="279" t="s">
        <v>394</v>
      </c>
      <c r="T2546" s="279" t="s">
        <v>394</v>
      </c>
      <c r="U2546" s="303"/>
      <c r="V2546" s="303"/>
      <c r="W2546" s="303"/>
      <c r="X2546" s="303"/>
      <c r="Z2546" s="303"/>
      <c r="AA2546" s="303"/>
      <c r="AC2546" s="279" t="s">
        <v>394</v>
      </c>
      <c r="AF2546" s="276">
        <f>IFERROR(VLOOKUP(A2546,'[1]قوائم الترجمة'!AC$2:AD$2397,1,0),"م")</f>
        <v>121573</v>
      </c>
      <c r="AG2546" s="232"/>
      <c r="AH2546" s="233"/>
      <c r="AI2546" s="233"/>
      <c r="AJ2546" s="233"/>
      <c r="AL2546" s="267"/>
      <c r="AM2546" s="235"/>
      <c r="AU2546" s="234"/>
    </row>
    <row r="2547" spans="1:47" ht="21" x14ac:dyDescent="0.4">
      <c r="A2547" s="278">
        <v>121574</v>
      </c>
      <c r="B2547" s="279" t="s">
        <v>4080</v>
      </c>
      <c r="C2547" s="279" t="s">
        <v>4081</v>
      </c>
      <c r="D2547" s="279" t="s">
        <v>242</v>
      </c>
      <c r="E2547" s="279" t="s">
        <v>394</v>
      </c>
      <c r="F2547"/>
      <c r="H2547" s="279" t="s">
        <v>394</v>
      </c>
      <c r="I2547" s="279" t="s">
        <v>538</v>
      </c>
      <c r="J2547" s="279" t="s">
        <v>394</v>
      </c>
      <c r="K2547" s="279" t="s">
        <v>394</v>
      </c>
      <c r="L2547" s="279" t="s">
        <v>394</v>
      </c>
      <c r="M2547" s="279" t="s">
        <v>394</v>
      </c>
      <c r="N2547" s="279" t="s">
        <v>394</v>
      </c>
      <c r="O2547" s="279" t="s">
        <v>394</v>
      </c>
      <c r="P2547" s="315">
        <v>0</v>
      </c>
      <c r="Q2547" s="279" t="s">
        <v>394</v>
      </c>
      <c r="R2547" s="279" t="s">
        <v>394</v>
      </c>
      <c r="S2547" s="279" t="s">
        <v>394</v>
      </c>
      <c r="T2547" s="279" t="s">
        <v>394</v>
      </c>
      <c r="U2547" s="279" t="s">
        <v>394</v>
      </c>
      <c r="V2547" s="279" t="s">
        <v>394</v>
      </c>
      <c r="W2547" s="279" t="s">
        <v>394</v>
      </c>
      <c r="X2547" s="279" t="s">
        <v>394</v>
      </c>
      <c r="Y2547" s="281"/>
      <c r="Z2547" s="279" t="s">
        <v>394</v>
      </c>
      <c r="AA2547" s="279" t="s">
        <v>394</v>
      </c>
      <c r="AB2547" s="281"/>
      <c r="AC2547" s="279" t="s">
        <v>394</v>
      </c>
      <c r="AF2547" s="276" t="str">
        <f>IFERROR(VLOOKUP(A2547,'[1]قوائم الترجمة'!AC$2:AD$2397,1,0),"م")</f>
        <v>م</v>
      </c>
      <c r="AG2547" s="232"/>
      <c r="AH2547" s="233"/>
      <c r="AI2547" s="233"/>
      <c r="AJ2547" s="233"/>
      <c r="AL2547" s="267"/>
      <c r="AM2547" s="235"/>
      <c r="AO2547" s="233"/>
      <c r="AU2547" s="234"/>
    </row>
    <row r="2548" spans="1:47" ht="21" x14ac:dyDescent="0.4">
      <c r="A2548" s="278">
        <v>121575</v>
      </c>
      <c r="B2548" s="279" t="s">
        <v>5730</v>
      </c>
      <c r="C2548" s="279" t="s">
        <v>78</v>
      </c>
      <c r="D2548" s="279" t="s">
        <v>287</v>
      </c>
      <c r="E2548" s="279" t="s">
        <v>394</v>
      </c>
      <c r="F2548"/>
      <c r="H2548" s="279" t="s">
        <v>394</v>
      </c>
      <c r="I2548" s="279" t="s">
        <v>539</v>
      </c>
      <c r="J2548" s="279" t="s">
        <v>394</v>
      </c>
      <c r="K2548" s="279" t="s">
        <v>394</v>
      </c>
      <c r="L2548" s="279" t="s">
        <v>394</v>
      </c>
      <c r="M2548" s="279" t="s">
        <v>394</v>
      </c>
      <c r="N2548" s="279" t="s">
        <v>394</v>
      </c>
      <c r="O2548" s="279" t="s">
        <v>394</v>
      </c>
      <c r="P2548" s="315">
        <v>0</v>
      </c>
      <c r="Q2548" s="279" t="s">
        <v>394</v>
      </c>
      <c r="R2548" s="279" t="s">
        <v>394</v>
      </c>
      <c r="S2548" s="279" t="s">
        <v>394</v>
      </c>
      <c r="T2548" s="279" t="s">
        <v>394</v>
      </c>
      <c r="U2548" s="279" t="s">
        <v>394</v>
      </c>
      <c r="V2548" s="279" t="s">
        <v>394</v>
      </c>
      <c r="W2548" s="279" t="s">
        <v>394</v>
      </c>
      <c r="X2548" s="279" t="s">
        <v>394</v>
      </c>
      <c r="Y2548" s="281"/>
      <c r="Z2548" s="279" t="s">
        <v>394</v>
      </c>
      <c r="AA2548" s="279" t="s">
        <v>394</v>
      </c>
      <c r="AB2548" s="281"/>
      <c r="AC2548" s="279" t="s">
        <v>855</v>
      </c>
      <c r="AF2548" s="276" t="str">
        <f>IFERROR(VLOOKUP(A2548,'[1]قوائم الترجمة'!AC$2:AD$2397,1,0),"م")</f>
        <v>م</v>
      </c>
      <c r="AG2548" s="232"/>
      <c r="AH2548" s="233"/>
      <c r="AI2548" s="233"/>
      <c r="AJ2548" s="233"/>
      <c r="AL2548" s="267"/>
      <c r="AM2548" s="235"/>
      <c r="AU2548" s="234"/>
    </row>
    <row r="2549" spans="1:47" ht="21" x14ac:dyDescent="0.4">
      <c r="A2549" s="278">
        <v>121576</v>
      </c>
      <c r="B2549" s="279" t="s">
        <v>4079</v>
      </c>
      <c r="C2549" s="279" t="s">
        <v>1134</v>
      </c>
      <c r="D2549" s="279" t="s">
        <v>278</v>
      </c>
      <c r="E2549" s="279" t="s">
        <v>424</v>
      </c>
      <c r="F2549" s="315" t="s">
        <v>9430</v>
      </c>
      <c r="G2549" s="315" t="s">
        <v>8119</v>
      </c>
      <c r="H2549" s="279" t="s">
        <v>425</v>
      </c>
      <c r="I2549" s="279" t="s">
        <v>61</v>
      </c>
      <c r="J2549" s="279" t="s">
        <v>403</v>
      </c>
      <c r="K2549" s="280">
        <v>2013</v>
      </c>
      <c r="L2549" s="279" t="s">
        <v>404</v>
      </c>
      <c r="M2549" s="279" t="s">
        <v>394</v>
      </c>
      <c r="N2549" s="279" t="s">
        <v>394</v>
      </c>
      <c r="O2549" s="279" t="s">
        <v>394</v>
      </c>
      <c r="P2549" s="315">
        <v>0</v>
      </c>
      <c r="Q2549" s="278"/>
      <c r="R2549" s="303"/>
      <c r="S2549" s="279" t="s">
        <v>394</v>
      </c>
      <c r="T2549" s="279" t="s">
        <v>394</v>
      </c>
      <c r="U2549" s="303"/>
      <c r="V2549" s="303"/>
      <c r="W2549" s="303"/>
      <c r="X2549" s="303"/>
      <c r="Z2549" s="303"/>
      <c r="AA2549" s="303"/>
      <c r="AC2549" s="279" t="s">
        <v>394</v>
      </c>
      <c r="AF2549" s="276">
        <f>IFERROR(VLOOKUP(A2549,'[1]قوائم الترجمة'!AC$2:AD$2397,1,0),"م")</f>
        <v>121576</v>
      </c>
      <c r="AG2549" s="232"/>
      <c r="AH2549" s="233"/>
      <c r="AI2549" s="233"/>
      <c r="AJ2549" s="233"/>
      <c r="AL2549" s="267"/>
      <c r="AM2549" s="235"/>
      <c r="AO2549" s="233"/>
      <c r="AU2549" s="234"/>
    </row>
    <row r="2550" spans="1:47" ht="21" x14ac:dyDescent="0.4">
      <c r="A2550" s="278">
        <v>121577</v>
      </c>
      <c r="B2550" s="279" t="s">
        <v>5735</v>
      </c>
      <c r="C2550" s="279" t="s">
        <v>72</v>
      </c>
      <c r="D2550" s="279" t="s">
        <v>273</v>
      </c>
      <c r="E2550" s="279" t="s">
        <v>394</v>
      </c>
      <c r="F2550"/>
      <c r="H2550" s="279" t="s">
        <v>394</v>
      </c>
      <c r="I2550" s="279" t="s">
        <v>539</v>
      </c>
      <c r="J2550" s="279" t="s">
        <v>394</v>
      </c>
      <c r="K2550" s="279" t="s">
        <v>394</v>
      </c>
      <c r="L2550" s="279" t="s">
        <v>394</v>
      </c>
      <c r="M2550" s="279" t="s">
        <v>394</v>
      </c>
      <c r="N2550" s="279" t="s">
        <v>394</v>
      </c>
      <c r="O2550" s="279" t="s">
        <v>394</v>
      </c>
      <c r="P2550" s="315">
        <v>0</v>
      </c>
      <c r="Q2550" s="279" t="s">
        <v>394</v>
      </c>
      <c r="R2550" s="279" t="s">
        <v>394</v>
      </c>
      <c r="S2550" s="279" t="s">
        <v>394</v>
      </c>
      <c r="T2550" s="279" t="s">
        <v>394</v>
      </c>
      <c r="U2550" s="279" t="s">
        <v>394</v>
      </c>
      <c r="V2550" s="279" t="s">
        <v>394</v>
      </c>
      <c r="W2550" s="279" t="s">
        <v>394</v>
      </c>
      <c r="X2550" s="279" t="s">
        <v>394</v>
      </c>
      <c r="Y2550" s="281"/>
      <c r="Z2550" s="279" t="s">
        <v>394</v>
      </c>
      <c r="AA2550" s="279" t="s">
        <v>394</v>
      </c>
      <c r="AB2550" s="281"/>
      <c r="AC2550" s="279" t="s">
        <v>855</v>
      </c>
      <c r="AF2550" s="276" t="str">
        <f>IFERROR(VLOOKUP(A2550,'[1]قوائم الترجمة'!AC$2:AD$2397,1,0),"م")</f>
        <v>م</v>
      </c>
      <c r="AG2550" s="232"/>
      <c r="AH2550" s="233"/>
      <c r="AI2550" s="233"/>
      <c r="AJ2550" s="233"/>
      <c r="AL2550" s="267"/>
      <c r="AM2550" s="235"/>
      <c r="AO2550" s="233"/>
      <c r="AU2550" s="234"/>
    </row>
    <row r="2551" spans="1:47" ht="21" x14ac:dyDescent="0.4">
      <c r="A2551" s="278">
        <v>121579</v>
      </c>
      <c r="B2551" s="279" t="s">
        <v>5749</v>
      </c>
      <c r="C2551" s="279" t="s">
        <v>5750</v>
      </c>
      <c r="D2551" s="279" t="s">
        <v>1043</v>
      </c>
      <c r="E2551" s="279" t="s">
        <v>394</v>
      </c>
      <c r="F2551"/>
      <c r="H2551" s="279" t="s">
        <v>394</v>
      </c>
      <c r="I2551" s="279" t="s">
        <v>539</v>
      </c>
      <c r="J2551" s="279" t="s">
        <v>394</v>
      </c>
      <c r="K2551" s="279" t="s">
        <v>394</v>
      </c>
      <c r="L2551" s="279" t="s">
        <v>394</v>
      </c>
      <c r="M2551" s="279" t="s">
        <v>394</v>
      </c>
      <c r="N2551" s="279" t="s">
        <v>394</v>
      </c>
      <c r="O2551" s="279" t="s">
        <v>394</v>
      </c>
      <c r="P2551" s="315">
        <v>0</v>
      </c>
      <c r="Q2551" s="279" t="s">
        <v>394</v>
      </c>
      <c r="R2551" s="279" t="s">
        <v>394</v>
      </c>
      <c r="S2551" s="279" t="s">
        <v>394</v>
      </c>
      <c r="T2551" s="279" t="s">
        <v>394</v>
      </c>
      <c r="U2551" s="279" t="s">
        <v>394</v>
      </c>
      <c r="V2551" s="279" t="s">
        <v>394</v>
      </c>
      <c r="W2551" s="279" t="s">
        <v>394</v>
      </c>
      <c r="X2551" s="279" t="s">
        <v>394</v>
      </c>
      <c r="Y2551" s="281"/>
      <c r="Z2551" s="279" t="s">
        <v>394</v>
      </c>
      <c r="AA2551" s="279" t="s">
        <v>394</v>
      </c>
      <c r="AB2551" s="281"/>
      <c r="AC2551" s="279" t="s">
        <v>855</v>
      </c>
      <c r="AF2551" s="276" t="str">
        <f>IFERROR(VLOOKUP(A2551,'[1]قوائم الترجمة'!AC$2:AD$2397,1,0),"م")</f>
        <v>م</v>
      </c>
      <c r="AG2551" s="232"/>
      <c r="AH2551" s="233"/>
      <c r="AI2551" s="233"/>
      <c r="AJ2551" s="233"/>
      <c r="AL2551" s="267"/>
      <c r="AM2551" s="235"/>
      <c r="AO2551" s="233"/>
      <c r="AU2551" s="234"/>
    </row>
    <row r="2552" spans="1:47" ht="21" x14ac:dyDescent="0.4">
      <c r="A2552" s="278">
        <v>121580</v>
      </c>
      <c r="B2552" s="279" t="s">
        <v>5756</v>
      </c>
      <c r="C2552" s="279" t="s">
        <v>5757</v>
      </c>
      <c r="D2552" s="279" t="s">
        <v>5758</v>
      </c>
      <c r="E2552" s="279" t="s">
        <v>394</v>
      </c>
      <c r="F2552"/>
      <c r="H2552" s="279" t="s">
        <v>394</v>
      </c>
      <c r="I2552" s="279" t="s">
        <v>539</v>
      </c>
      <c r="J2552" s="279" t="s">
        <v>394</v>
      </c>
      <c r="K2552" s="279" t="s">
        <v>394</v>
      </c>
      <c r="L2552" s="279" t="s">
        <v>394</v>
      </c>
      <c r="M2552" s="279" t="s">
        <v>394</v>
      </c>
      <c r="N2552" s="279" t="s">
        <v>394</v>
      </c>
      <c r="O2552" s="279" t="s">
        <v>394</v>
      </c>
      <c r="P2552" s="315">
        <v>0</v>
      </c>
      <c r="Q2552" s="279" t="s">
        <v>394</v>
      </c>
      <c r="R2552" s="279" t="s">
        <v>394</v>
      </c>
      <c r="S2552" s="279" t="s">
        <v>394</v>
      </c>
      <c r="T2552" s="279" t="s">
        <v>394</v>
      </c>
      <c r="U2552" s="279" t="s">
        <v>394</v>
      </c>
      <c r="V2552" s="279" t="s">
        <v>394</v>
      </c>
      <c r="W2552" s="279" t="s">
        <v>394</v>
      </c>
      <c r="X2552" s="279" t="s">
        <v>394</v>
      </c>
      <c r="Y2552" s="281"/>
      <c r="Z2552" s="279" t="s">
        <v>394</v>
      </c>
      <c r="AA2552" s="279" t="s">
        <v>394</v>
      </c>
      <c r="AB2552" s="281"/>
      <c r="AC2552" s="279" t="s">
        <v>855</v>
      </c>
      <c r="AF2552" s="276" t="str">
        <f>IFERROR(VLOOKUP(A2552,'[1]قوائم الترجمة'!AC$2:AD$2397,1,0),"م")</f>
        <v>م</v>
      </c>
      <c r="AG2552" s="232"/>
      <c r="AH2552" s="233"/>
      <c r="AI2552" s="233"/>
      <c r="AJ2552" s="233"/>
      <c r="AL2552" s="267"/>
      <c r="AM2552" s="235"/>
      <c r="AO2552" s="233"/>
      <c r="AU2552" s="234"/>
    </row>
    <row r="2553" spans="1:47" ht="21" x14ac:dyDescent="0.4">
      <c r="A2553" s="278">
        <v>121581</v>
      </c>
      <c r="B2553" s="279" t="s">
        <v>4078</v>
      </c>
      <c r="C2553" s="279" t="s">
        <v>68</v>
      </c>
      <c r="D2553" s="279" t="s">
        <v>273</v>
      </c>
      <c r="E2553" s="279" t="s">
        <v>424</v>
      </c>
      <c r="F2553" s="315" t="s">
        <v>9431</v>
      </c>
      <c r="G2553" s="315" t="s">
        <v>8127</v>
      </c>
      <c r="H2553" s="279" t="s">
        <v>425</v>
      </c>
      <c r="I2553" s="279" t="s">
        <v>61</v>
      </c>
      <c r="J2553" s="279" t="s">
        <v>403</v>
      </c>
      <c r="K2553" s="280">
        <v>2015</v>
      </c>
      <c r="L2553" s="279" t="s">
        <v>404</v>
      </c>
      <c r="M2553" s="279" t="s">
        <v>394</v>
      </c>
      <c r="N2553" s="279"/>
      <c r="O2553" s="279" t="s">
        <v>394</v>
      </c>
      <c r="P2553" s="315">
        <v>0</v>
      </c>
      <c r="Q2553" s="278"/>
      <c r="R2553" s="303"/>
      <c r="S2553" s="279" t="s">
        <v>394</v>
      </c>
      <c r="T2553" s="279" t="s">
        <v>394</v>
      </c>
      <c r="U2553" s="303"/>
      <c r="V2553" s="303"/>
      <c r="W2553" s="303"/>
      <c r="X2553" s="303"/>
      <c r="Z2553" s="303"/>
      <c r="AA2553" s="303"/>
      <c r="AC2553" s="279" t="s">
        <v>394</v>
      </c>
      <c r="AF2553" s="276">
        <f>IFERROR(VLOOKUP(A2553,'[1]قوائم الترجمة'!AC$2:AD$2397,1,0),"م")</f>
        <v>121581</v>
      </c>
      <c r="AG2553" s="232"/>
      <c r="AH2553" s="233"/>
      <c r="AI2553" s="233"/>
      <c r="AJ2553" s="233"/>
      <c r="AL2553" s="267"/>
      <c r="AM2553" s="235"/>
      <c r="AO2553" s="236"/>
      <c r="AU2553" s="234"/>
    </row>
    <row r="2554" spans="1:47" ht="21" x14ac:dyDescent="0.4">
      <c r="A2554" s="278">
        <v>121583</v>
      </c>
      <c r="B2554" s="279" t="s">
        <v>5772</v>
      </c>
      <c r="C2554" s="279" t="s">
        <v>86</v>
      </c>
      <c r="D2554" s="279" t="s">
        <v>315</v>
      </c>
      <c r="E2554" s="279" t="s">
        <v>394</v>
      </c>
      <c r="F2554"/>
      <c r="H2554" s="279" t="s">
        <v>394</v>
      </c>
      <c r="I2554" s="279" t="s">
        <v>539</v>
      </c>
      <c r="J2554" s="279" t="s">
        <v>394</v>
      </c>
      <c r="K2554" s="279" t="s">
        <v>394</v>
      </c>
      <c r="L2554" s="279" t="s">
        <v>394</v>
      </c>
      <c r="M2554" s="279" t="s">
        <v>394</v>
      </c>
      <c r="N2554" s="279" t="s">
        <v>394</v>
      </c>
      <c r="O2554" s="279" t="s">
        <v>394</v>
      </c>
      <c r="P2554" s="315">
        <v>0</v>
      </c>
      <c r="Q2554" s="279" t="s">
        <v>394</v>
      </c>
      <c r="R2554" s="279" t="s">
        <v>394</v>
      </c>
      <c r="S2554" s="279" t="s">
        <v>394</v>
      </c>
      <c r="T2554" s="279" t="s">
        <v>394</v>
      </c>
      <c r="U2554" s="279" t="s">
        <v>394</v>
      </c>
      <c r="V2554" s="279" t="s">
        <v>394</v>
      </c>
      <c r="W2554" s="279" t="s">
        <v>394</v>
      </c>
      <c r="X2554" s="279" t="s">
        <v>394</v>
      </c>
      <c r="Y2554" s="281"/>
      <c r="Z2554" s="279" t="s">
        <v>394</v>
      </c>
      <c r="AA2554" s="279" t="s">
        <v>394</v>
      </c>
      <c r="AB2554" s="281"/>
      <c r="AC2554" s="279" t="s">
        <v>855</v>
      </c>
      <c r="AF2554" s="276" t="str">
        <f>IFERROR(VLOOKUP(A2554,'[1]قوائم الترجمة'!AC$2:AD$2397,1,0),"م")</f>
        <v>م</v>
      </c>
      <c r="AG2554" s="232"/>
      <c r="AH2554" s="233"/>
      <c r="AI2554" s="233"/>
      <c r="AJ2554" s="233"/>
      <c r="AL2554" s="267"/>
      <c r="AM2554" s="235"/>
      <c r="AU2554" s="234"/>
    </row>
    <row r="2555" spans="1:47" ht="21" x14ac:dyDescent="0.4">
      <c r="A2555" s="278">
        <v>121584</v>
      </c>
      <c r="B2555" s="279" t="s">
        <v>1330</v>
      </c>
      <c r="C2555" s="279" t="s">
        <v>183</v>
      </c>
      <c r="D2555" s="279" t="s">
        <v>1331</v>
      </c>
      <c r="E2555" s="279" t="s">
        <v>394</v>
      </c>
      <c r="F2555"/>
      <c r="H2555" s="279" t="s">
        <v>394</v>
      </c>
      <c r="I2555" s="279" t="s">
        <v>542</v>
      </c>
      <c r="J2555" s="279" t="s">
        <v>394</v>
      </c>
      <c r="K2555" s="279" t="s">
        <v>394</v>
      </c>
      <c r="L2555" s="279" t="s">
        <v>394</v>
      </c>
      <c r="M2555" s="279" t="s">
        <v>394</v>
      </c>
      <c r="N2555" s="279" t="s">
        <v>394</v>
      </c>
      <c r="O2555" s="279" t="s">
        <v>394</v>
      </c>
      <c r="P2555" s="315">
        <v>0</v>
      </c>
      <c r="Q2555" s="279" t="s">
        <v>394</v>
      </c>
      <c r="R2555" s="279" t="s">
        <v>394</v>
      </c>
      <c r="S2555" s="279" t="s">
        <v>394</v>
      </c>
      <c r="T2555" s="279" t="s">
        <v>394</v>
      </c>
      <c r="U2555" s="279" t="s">
        <v>394</v>
      </c>
      <c r="V2555" s="279" t="s">
        <v>394</v>
      </c>
      <c r="W2555" s="279" t="s">
        <v>394</v>
      </c>
      <c r="X2555" s="279" t="s">
        <v>394</v>
      </c>
      <c r="Y2555" s="281"/>
      <c r="Z2555" s="279" t="s">
        <v>394</v>
      </c>
      <c r="AA2555" s="279" t="s">
        <v>394</v>
      </c>
      <c r="AB2555" s="281"/>
      <c r="AC2555" s="279" t="s">
        <v>855</v>
      </c>
      <c r="AF2555" s="276" t="str">
        <f>IFERROR(VLOOKUP(A2555,'[1]قوائم الترجمة'!AC$2:AD$2397,1,0),"م")</f>
        <v>م</v>
      </c>
      <c r="AG2555" s="245"/>
      <c r="AH2555" s="246"/>
      <c r="AI2555" s="246"/>
      <c r="AJ2555" s="246"/>
      <c r="AL2555" s="267"/>
      <c r="AM2555" s="235"/>
      <c r="AO2555" s="247"/>
      <c r="AU2555" s="234"/>
    </row>
    <row r="2556" spans="1:47" ht="21" x14ac:dyDescent="0.4">
      <c r="A2556" s="278">
        <v>121585</v>
      </c>
      <c r="B2556" s="279" t="s">
        <v>5780</v>
      </c>
      <c r="C2556" s="279" t="s">
        <v>72</v>
      </c>
      <c r="D2556" s="279" t="s">
        <v>239</v>
      </c>
      <c r="E2556" s="279" t="s">
        <v>394</v>
      </c>
      <c r="F2556"/>
      <c r="H2556" s="279" t="s">
        <v>394</v>
      </c>
      <c r="I2556" s="279" t="s">
        <v>539</v>
      </c>
      <c r="J2556" s="279" t="s">
        <v>394</v>
      </c>
      <c r="K2556" s="279" t="s">
        <v>394</v>
      </c>
      <c r="L2556" s="279" t="s">
        <v>394</v>
      </c>
      <c r="M2556" s="279" t="s">
        <v>394</v>
      </c>
      <c r="N2556" s="279" t="s">
        <v>394</v>
      </c>
      <c r="O2556" s="279" t="s">
        <v>394</v>
      </c>
      <c r="P2556" s="315">
        <v>0</v>
      </c>
      <c r="Q2556" s="279" t="s">
        <v>394</v>
      </c>
      <c r="R2556" s="279" t="s">
        <v>394</v>
      </c>
      <c r="S2556" s="279" t="s">
        <v>394</v>
      </c>
      <c r="T2556" s="279" t="s">
        <v>394</v>
      </c>
      <c r="U2556" s="279" t="s">
        <v>394</v>
      </c>
      <c r="V2556" s="279" t="s">
        <v>394</v>
      </c>
      <c r="W2556" s="279" t="s">
        <v>394</v>
      </c>
      <c r="X2556" s="279" t="s">
        <v>394</v>
      </c>
      <c r="Y2556" s="281"/>
      <c r="Z2556" s="279" t="s">
        <v>394</v>
      </c>
      <c r="AA2556" s="279" t="s">
        <v>394</v>
      </c>
      <c r="AB2556" s="281"/>
      <c r="AC2556" s="279" t="s">
        <v>855</v>
      </c>
      <c r="AF2556" s="276" t="str">
        <f>IFERROR(VLOOKUP(A2556,'[1]قوائم الترجمة'!AC$2:AD$2397,1,0),"م")</f>
        <v>م</v>
      </c>
      <c r="AG2556" s="232"/>
      <c r="AH2556" s="233"/>
      <c r="AI2556" s="233"/>
      <c r="AJ2556" s="233"/>
      <c r="AL2556" s="267"/>
      <c r="AM2556" s="235"/>
      <c r="AO2556" s="236"/>
      <c r="AU2556" s="234"/>
    </row>
    <row r="2557" spans="1:47" ht="21" x14ac:dyDescent="0.4">
      <c r="A2557" s="278">
        <v>121586</v>
      </c>
      <c r="B2557" s="279" t="s">
        <v>5783</v>
      </c>
      <c r="C2557" s="279" t="s">
        <v>111</v>
      </c>
      <c r="D2557" s="279" t="s">
        <v>5784</v>
      </c>
      <c r="E2557" s="279" t="s">
        <v>394</v>
      </c>
      <c r="F2557"/>
      <c r="H2557" s="279" t="s">
        <v>394</v>
      </c>
      <c r="I2557" s="279" t="s">
        <v>539</v>
      </c>
      <c r="J2557" s="279" t="s">
        <v>394</v>
      </c>
      <c r="K2557" s="279" t="s">
        <v>394</v>
      </c>
      <c r="L2557" s="279" t="s">
        <v>394</v>
      </c>
      <c r="M2557" s="279" t="s">
        <v>394</v>
      </c>
      <c r="N2557" s="279" t="s">
        <v>394</v>
      </c>
      <c r="O2557" s="279" t="s">
        <v>394</v>
      </c>
      <c r="P2557" s="315">
        <v>0</v>
      </c>
      <c r="Q2557" s="279" t="s">
        <v>394</v>
      </c>
      <c r="R2557" s="279" t="s">
        <v>394</v>
      </c>
      <c r="S2557" s="279" t="s">
        <v>394</v>
      </c>
      <c r="T2557" s="279" t="s">
        <v>394</v>
      </c>
      <c r="U2557" s="279" t="s">
        <v>394</v>
      </c>
      <c r="V2557" s="279" t="s">
        <v>394</v>
      </c>
      <c r="W2557" s="279" t="s">
        <v>394</v>
      </c>
      <c r="X2557" s="279" t="s">
        <v>394</v>
      </c>
      <c r="Y2557" s="281"/>
      <c r="Z2557" s="279" t="s">
        <v>394</v>
      </c>
      <c r="AA2557" s="279" t="s">
        <v>394</v>
      </c>
      <c r="AB2557" s="281"/>
      <c r="AC2557" s="279" t="s">
        <v>855</v>
      </c>
      <c r="AF2557" s="276" t="str">
        <f>IFERROR(VLOOKUP(A2557,'[1]قوائم الترجمة'!AC$2:AD$2397,1,0),"م")</f>
        <v>م</v>
      </c>
      <c r="AG2557" s="232"/>
      <c r="AH2557" s="233"/>
      <c r="AI2557" s="233"/>
      <c r="AJ2557" s="233"/>
      <c r="AL2557" s="267"/>
      <c r="AM2557" s="235"/>
      <c r="AO2557" s="236"/>
      <c r="AU2557" s="234"/>
    </row>
    <row r="2558" spans="1:47" ht="21" x14ac:dyDescent="0.4">
      <c r="A2558" s="278">
        <v>121588</v>
      </c>
      <c r="B2558" s="279" t="s">
        <v>5786</v>
      </c>
      <c r="C2558" s="279" t="s">
        <v>68</v>
      </c>
      <c r="D2558" s="279" t="s">
        <v>119</v>
      </c>
      <c r="E2558" s="279" t="s">
        <v>394</v>
      </c>
      <c r="F2558"/>
      <c r="H2558" s="279" t="s">
        <v>394</v>
      </c>
      <c r="I2558" s="279" t="s">
        <v>539</v>
      </c>
      <c r="J2558" s="279" t="s">
        <v>394</v>
      </c>
      <c r="K2558" s="279" t="s">
        <v>394</v>
      </c>
      <c r="L2558" s="279" t="s">
        <v>394</v>
      </c>
      <c r="M2558" s="279" t="s">
        <v>394</v>
      </c>
      <c r="N2558" s="279" t="s">
        <v>394</v>
      </c>
      <c r="O2558" s="279" t="s">
        <v>394</v>
      </c>
      <c r="P2558" s="315">
        <v>0</v>
      </c>
      <c r="Q2558" s="279" t="s">
        <v>394</v>
      </c>
      <c r="R2558" s="279" t="s">
        <v>394</v>
      </c>
      <c r="S2558" s="279" t="s">
        <v>394</v>
      </c>
      <c r="T2558" s="279" t="s">
        <v>394</v>
      </c>
      <c r="U2558" s="279" t="s">
        <v>394</v>
      </c>
      <c r="V2558" s="279" t="s">
        <v>394</v>
      </c>
      <c r="W2558" s="279" t="s">
        <v>394</v>
      </c>
      <c r="X2558" s="279" t="s">
        <v>394</v>
      </c>
      <c r="Y2558" s="281"/>
      <c r="Z2558" s="279" t="s">
        <v>394</v>
      </c>
      <c r="AA2558" s="279" t="s">
        <v>394</v>
      </c>
      <c r="AB2558" s="281"/>
      <c r="AC2558" s="279" t="s">
        <v>855</v>
      </c>
      <c r="AF2558" s="276" t="str">
        <f>IFERROR(VLOOKUP(A2558,'[1]قوائم الترجمة'!AC$2:AD$2397,1,0),"م")</f>
        <v>م</v>
      </c>
      <c r="AG2558" s="232"/>
      <c r="AH2558" s="233"/>
      <c r="AI2558" s="233"/>
      <c r="AJ2558" s="233"/>
      <c r="AL2558" s="267"/>
      <c r="AM2558" s="235"/>
      <c r="AO2558" s="233"/>
      <c r="AU2558" s="234"/>
    </row>
    <row r="2559" spans="1:47" ht="21" x14ac:dyDescent="0.4">
      <c r="A2559" s="278">
        <v>121589</v>
      </c>
      <c r="B2559" s="279" t="s">
        <v>5821</v>
      </c>
      <c r="C2559" s="279" t="s">
        <v>84</v>
      </c>
      <c r="D2559" s="279" t="s">
        <v>238</v>
      </c>
      <c r="E2559" s="279" t="s">
        <v>394</v>
      </c>
      <c r="F2559"/>
      <c r="H2559" s="279" t="s">
        <v>394</v>
      </c>
      <c r="I2559" s="279" t="s">
        <v>539</v>
      </c>
      <c r="J2559" s="279" t="s">
        <v>394</v>
      </c>
      <c r="K2559" s="279" t="s">
        <v>394</v>
      </c>
      <c r="L2559" s="279" t="s">
        <v>394</v>
      </c>
      <c r="M2559" s="279" t="s">
        <v>394</v>
      </c>
      <c r="N2559" s="279" t="s">
        <v>394</v>
      </c>
      <c r="O2559" s="279" t="s">
        <v>394</v>
      </c>
      <c r="P2559" s="315">
        <v>0</v>
      </c>
      <c r="Q2559" s="279" t="s">
        <v>394</v>
      </c>
      <c r="R2559" s="279" t="s">
        <v>394</v>
      </c>
      <c r="S2559" s="279" t="s">
        <v>394</v>
      </c>
      <c r="T2559" s="279" t="s">
        <v>394</v>
      </c>
      <c r="U2559" s="279" t="s">
        <v>394</v>
      </c>
      <c r="V2559" s="279" t="s">
        <v>394</v>
      </c>
      <c r="W2559" s="279" t="s">
        <v>394</v>
      </c>
      <c r="X2559" s="279" t="s">
        <v>394</v>
      </c>
      <c r="Y2559" s="281"/>
      <c r="Z2559" s="279" t="s">
        <v>394</v>
      </c>
      <c r="AA2559" s="279" t="s">
        <v>394</v>
      </c>
      <c r="AB2559" s="281"/>
      <c r="AC2559" s="279" t="s">
        <v>855</v>
      </c>
      <c r="AF2559" s="276" t="str">
        <f>IFERROR(VLOOKUP(A2559,'[1]قوائم الترجمة'!AC$2:AD$2397,1,0),"م")</f>
        <v>م</v>
      </c>
      <c r="AG2559" s="232"/>
      <c r="AH2559" s="233"/>
      <c r="AI2559" s="233"/>
      <c r="AJ2559" s="233"/>
      <c r="AL2559" s="267"/>
      <c r="AM2559" s="235"/>
      <c r="AO2559" s="233"/>
      <c r="AU2559" s="234"/>
    </row>
    <row r="2560" spans="1:47" ht="21" x14ac:dyDescent="0.4">
      <c r="A2560" s="278">
        <v>121590</v>
      </c>
      <c r="B2560" s="279" t="s">
        <v>4077</v>
      </c>
      <c r="C2560" s="279" t="s">
        <v>477</v>
      </c>
      <c r="D2560" s="279" t="s">
        <v>212</v>
      </c>
      <c r="E2560" s="279" t="s">
        <v>424</v>
      </c>
      <c r="F2560" s="315" t="s">
        <v>9432</v>
      </c>
      <c r="G2560" s="315" t="s">
        <v>8188</v>
      </c>
      <c r="H2560" s="279" t="s">
        <v>428</v>
      </c>
      <c r="I2560" s="279" t="s">
        <v>61</v>
      </c>
      <c r="J2560" s="279" t="s">
        <v>403</v>
      </c>
      <c r="K2560" s="280">
        <v>2012</v>
      </c>
      <c r="L2560" s="279" t="s">
        <v>402</v>
      </c>
      <c r="M2560" s="279" t="s">
        <v>394</v>
      </c>
      <c r="N2560" s="279" t="s">
        <v>394</v>
      </c>
      <c r="O2560" s="279" t="s">
        <v>394</v>
      </c>
      <c r="P2560" s="315">
        <v>0</v>
      </c>
      <c r="Q2560" s="278"/>
      <c r="R2560" s="303"/>
      <c r="S2560" s="279" t="s">
        <v>394</v>
      </c>
      <c r="T2560" s="279" t="s">
        <v>394</v>
      </c>
      <c r="U2560" s="303"/>
      <c r="V2560" s="303"/>
      <c r="W2560" s="303"/>
      <c r="X2560" s="303"/>
      <c r="Z2560" s="303"/>
      <c r="AA2560" s="303"/>
      <c r="AC2560" s="279" t="s">
        <v>394</v>
      </c>
      <c r="AF2560" s="276">
        <f>IFERROR(VLOOKUP(A2560,'[1]قوائم الترجمة'!AC$2:AD$2397,1,0),"م")</f>
        <v>121590</v>
      </c>
      <c r="AG2560" s="245"/>
      <c r="AH2560" s="246"/>
      <c r="AI2560" s="246"/>
      <c r="AJ2560" s="246"/>
      <c r="AL2560" s="267"/>
      <c r="AM2560" s="235"/>
      <c r="AO2560" s="246"/>
      <c r="AU2560" s="234"/>
    </row>
    <row r="2561" spans="1:47" ht="21" x14ac:dyDescent="0.4">
      <c r="A2561" s="278">
        <v>121591</v>
      </c>
      <c r="B2561" s="279" t="s">
        <v>5822</v>
      </c>
      <c r="C2561" s="279" t="s">
        <v>754</v>
      </c>
      <c r="D2561" s="279" t="s">
        <v>286</v>
      </c>
      <c r="E2561" s="279" t="s">
        <v>394</v>
      </c>
      <c r="F2561"/>
      <c r="H2561" s="279" t="s">
        <v>394</v>
      </c>
      <c r="I2561" s="279" t="s">
        <v>539</v>
      </c>
      <c r="J2561" s="279" t="s">
        <v>394</v>
      </c>
      <c r="K2561" s="279" t="s">
        <v>394</v>
      </c>
      <c r="L2561" s="279" t="s">
        <v>394</v>
      </c>
      <c r="M2561" s="279" t="s">
        <v>394</v>
      </c>
      <c r="N2561" s="279" t="s">
        <v>394</v>
      </c>
      <c r="O2561" s="279" t="s">
        <v>394</v>
      </c>
      <c r="P2561" s="315">
        <v>0</v>
      </c>
      <c r="Q2561" s="279" t="s">
        <v>394</v>
      </c>
      <c r="R2561" s="279" t="s">
        <v>394</v>
      </c>
      <c r="S2561" s="279" t="s">
        <v>394</v>
      </c>
      <c r="T2561" s="279" t="s">
        <v>394</v>
      </c>
      <c r="U2561" s="279" t="s">
        <v>394</v>
      </c>
      <c r="V2561" s="279" t="s">
        <v>394</v>
      </c>
      <c r="W2561" s="279" t="s">
        <v>394</v>
      </c>
      <c r="X2561" s="279" t="s">
        <v>394</v>
      </c>
      <c r="Y2561" s="281"/>
      <c r="Z2561" s="279" t="s">
        <v>394</v>
      </c>
      <c r="AA2561" s="279" t="s">
        <v>394</v>
      </c>
      <c r="AB2561" s="281"/>
      <c r="AC2561" s="279" t="s">
        <v>855</v>
      </c>
      <c r="AF2561" s="276" t="str">
        <f>IFERROR(VLOOKUP(A2561,'[1]قوائم الترجمة'!AC$2:AD$2397,1,0),"م")</f>
        <v>م</v>
      </c>
      <c r="AG2561" s="232"/>
      <c r="AH2561" s="233"/>
      <c r="AI2561" s="233"/>
      <c r="AJ2561" s="233"/>
      <c r="AL2561" s="267"/>
      <c r="AM2561" s="235"/>
      <c r="AO2561" s="236"/>
      <c r="AU2561" s="234"/>
    </row>
    <row r="2562" spans="1:47" ht="21" x14ac:dyDescent="0.4">
      <c r="A2562" s="278">
        <v>121593</v>
      </c>
      <c r="B2562" s="279" t="s">
        <v>4076</v>
      </c>
      <c r="C2562" s="279" t="s">
        <v>71</v>
      </c>
      <c r="D2562" s="279" t="s">
        <v>246</v>
      </c>
      <c r="E2562" s="279" t="s">
        <v>394</v>
      </c>
      <c r="F2562"/>
      <c r="H2562" s="279" t="s">
        <v>394</v>
      </c>
      <c r="I2562" s="279" t="s">
        <v>540</v>
      </c>
      <c r="J2562" s="279" t="s">
        <v>394</v>
      </c>
      <c r="K2562" s="279" t="s">
        <v>394</v>
      </c>
      <c r="L2562" s="279" t="s">
        <v>394</v>
      </c>
      <c r="M2562" s="279" t="s">
        <v>394</v>
      </c>
      <c r="N2562" s="279" t="s">
        <v>394</v>
      </c>
      <c r="O2562" s="279" t="s">
        <v>394</v>
      </c>
      <c r="P2562" s="315">
        <v>0</v>
      </c>
      <c r="Q2562" s="279" t="s">
        <v>394</v>
      </c>
      <c r="R2562" s="279" t="s">
        <v>394</v>
      </c>
      <c r="S2562" s="279" t="s">
        <v>394</v>
      </c>
      <c r="T2562" s="279" t="s">
        <v>394</v>
      </c>
      <c r="U2562" s="279" t="s">
        <v>394</v>
      </c>
      <c r="V2562" s="279" t="s">
        <v>394</v>
      </c>
      <c r="W2562" s="279" t="s">
        <v>394</v>
      </c>
      <c r="X2562" s="279" t="s">
        <v>394</v>
      </c>
      <c r="Y2562" s="281"/>
      <c r="Z2562" s="279" t="s">
        <v>394</v>
      </c>
      <c r="AA2562" s="279" t="s">
        <v>394</v>
      </c>
      <c r="AB2562" s="281"/>
      <c r="AC2562" s="279" t="s">
        <v>394</v>
      </c>
      <c r="AF2562" s="276" t="str">
        <f>IFERROR(VLOOKUP(A2562,'[1]قوائم الترجمة'!AC$2:AD$2397,1,0),"م")</f>
        <v>م</v>
      </c>
      <c r="AG2562" s="232"/>
      <c r="AH2562" s="233"/>
      <c r="AI2562" s="233"/>
      <c r="AJ2562" s="233"/>
      <c r="AL2562" s="267"/>
      <c r="AM2562" s="235"/>
      <c r="AO2562" s="233"/>
      <c r="AU2562" s="234"/>
    </row>
    <row r="2563" spans="1:47" ht="21" x14ac:dyDescent="0.4">
      <c r="A2563" s="278">
        <v>121594</v>
      </c>
      <c r="B2563" s="279" t="s">
        <v>4075</v>
      </c>
      <c r="C2563" s="279" t="s">
        <v>111</v>
      </c>
      <c r="D2563" s="279" t="s">
        <v>375</v>
      </c>
      <c r="E2563" s="279" t="s">
        <v>394</v>
      </c>
      <c r="F2563"/>
      <c r="H2563" s="279" t="s">
        <v>394</v>
      </c>
      <c r="I2563" s="279" t="s">
        <v>539</v>
      </c>
      <c r="J2563" s="279" t="s">
        <v>394</v>
      </c>
      <c r="K2563" s="279" t="s">
        <v>394</v>
      </c>
      <c r="L2563" s="279" t="s">
        <v>394</v>
      </c>
      <c r="M2563" s="279" t="s">
        <v>394</v>
      </c>
      <c r="N2563" s="279" t="s">
        <v>394</v>
      </c>
      <c r="O2563" s="279" t="s">
        <v>394</v>
      </c>
      <c r="P2563" s="315">
        <v>0</v>
      </c>
      <c r="Q2563" s="279" t="s">
        <v>394</v>
      </c>
      <c r="R2563" s="279" t="s">
        <v>394</v>
      </c>
      <c r="S2563" s="279" t="s">
        <v>394</v>
      </c>
      <c r="T2563" s="279" t="s">
        <v>394</v>
      </c>
      <c r="U2563" s="279" t="s">
        <v>394</v>
      </c>
      <c r="V2563" s="279" t="s">
        <v>394</v>
      </c>
      <c r="W2563" s="279" t="s">
        <v>394</v>
      </c>
      <c r="X2563" s="279" t="s">
        <v>394</v>
      </c>
      <c r="Y2563" s="281"/>
      <c r="Z2563" s="279" t="s">
        <v>394</v>
      </c>
      <c r="AA2563" s="279" t="s">
        <v>394</v>
      </c>
      <c r="AB2563" s="281"/>
      <c r="AC2563" s="279" t="s">
        <v>855</v>
      </c>
      <c r="AF2563" s="276" t="str">
        <f>IFERROR(VLOOKUP(A2563,'[1]قوائم الترجمة'!AC$2:AD$2397,1,0),"م")</f>
        <v>م</v>
      </c>
      <c r="AG2563" s="232"/>
      <c r="AH2563" s="233"/>
      <c r="AI2563" s="233"/>
      <c r="AJ2563" s="233"/>
      <c r="AL2563" s="267"/>
      <c r="AM2563" s="235"/>
      <c r="AO2563" s="233"/>
      <c r="AU2563" s="234"/>
    </row>
    <row r="2564" spans="1:47" ht="21" x14ac:dyDescent="0.4">
      <c r="A2564" s="278">
        <v>121595</v>
      </c>
      <c r="B2564" s="279" t="s">
        <v>4074</v>
      </c>
      <c r="C2564" s="279" t="s">
        <v>1080</v>
      </c>
      <c r="D2564" s="279" t="s">
        <v>273</v>
      </c>
      <c r="E2564" s="279" t="s">
        <v>424</v>
      </c>
      <c r="F2564" s="315" t="s">
        <v>9433</v>
      </c>
      <c r="G2564" s="315" t="s">
        <v>8235</v>
      </c>
      <c r="H2564" s="279" t="s">
        <v>425</v>
      </c>
      <c r="I2564" s="279" t="s">
        <v>61</v>
      </c>
      <c r="J2564" s="279" t="s">
        <v>403</v>
      </c>
      <c r="K2564" s="280">
        <v>2014</v>
      </c>
      <c r="L2564" s="279" t="s">
        <v>404</v>
      </c>
      <c r="M2564" s="279" t="s">
        <v>394</v>
      </c>
      <c r="N2564" s="279"/>
      <c r="O2564" s="279" t="s">
        <v>394</v>
      </c>
      <c r="P2564" s="315">
        <v>0</v>
      </c>
      <c r="Q2564" s="278"/>
      <c r="R2564" s="303"/>
      <c r="S2564" s="279" t="s">
        <v>394</v>
      </c>
      <c r="T2564" s="279" t="s">
        <v>394</v>
      </c>
      <c r="U2564" s="303"/>
      <c r="V2564" s="303"/>
      <c r="W2564" s="303"/>
      <c r="X2564" s="303"/>
      <c r="Z2564" s="303"/>
      <c r="AA2564" s="303"/>
      <c r="AC2564" s="279" t="s">
        <v>394</v>
      </c>
      <c r="AF2564" s="276">
        <f>IFERROR(VLOOKUP(A2564,'[1]قوائم الترجمة'!AC$2:AD$2397,1,0),"م")</f>
        <v>121595</v>
      </c>
      <c r="AG2564" s="232"/>
      <c r="AH2564" s="233"/>
      <c r="AI2564" s="233"/>
      <c r="AJ2564" s="233"/>
      <c r="AL2564" s="267"/>
      <c r="AM2564" s="235"/>
      <c r="AO2564" s="236"/>
      <c r="AU2564" s="234"/>
    </row>
    <row r="2565" spans="1:47" ht="21" x14ac:dyDescent="0.4">
      <c r="A2565" s="278">
        <v>121596</v>
      </c>
      <c r="B2565" s="279" t="s">
        <v>5843</v>
      </c>
      <c r="C2565" s="279" t="s">
        <v>170</v>
      </c>
      <c r="D2565" s="279" t="s">
        <v>530</v>
      </c>
      <c r="E2565" s="279" t="s">
        <v>394</v>
      </c>
      <c r="F2565"/>
      <c r="H2565" s="279" t="s">
        <v>394</v>
      </c>
      <c r="I2565" s="279" t="s">
        <v>539</v>
      </c>
      <c r="J2565" s="279" t="s">
        <v>394</v>
      </c>
      <c r="K2565" s="279" t="s">
        <v>394</v>
      </c>
      <c r="L2565" s="279" t="s">
        <v>394</v>
      </c>
      <c r="M2565" s="279" t="s">
        <v>394</v>
      </c>
      <c r="N2565" s="279" t="s">
        <v>394</v>
      </c>
      <c r="O2565" s="279" t="s">
        <v>394</v>
      </c>
      <c r="P2565" s="315">
        <v>0</v>
      </c>
      <c r="Q2565" s="279" t="s">
        <v>394</v>
      </c>
      <c r="R2565" s="279" t="s">
        <v>394</v>
      </c>
      <c r="S2565" s="279" t="s">
        <v>394</v>
      </c>
      <c r="T2565" s="279" t="s">
        <v>394</v>
      </c>
      <c r="U2565" s="279" t="s">
        <v>394</v>
      </c>
      <c r="V2565" s="279" t="s">
        <v>394</v>
      </c>
      <c r="W2565" s="279" t="s">
        <v>394</v>
      </c>
      <c r="X2565" s="279" t="s">
        <v>394</v>
      </c>
      <c r="Y2565" s="281"/>
      <c r="Z2565" s="279" t="s">
        <v>394</v>
      </c>
      <c r="AA2565" s="279" t="s">
        <v>394</v>
      </c>
      <c r="AB2565" s="281"/>
      <c r="AC2565" s="279" t="s">
        <v>855</v>
      </c>
      <c r="AF2565" s="276" t="str">
        <f>IFERROR(VLOOKUP(A2565,'[1]قوائم الترجمة'!AC$2:AD$2397,1,0),"م")</f>
        <v>م</v>
      </c>
      <c r="AG2565" s="232"/>
      <c r="AH2565" s="233"/>
      <c r="AI2565" s="233"/>
      <c r="AJ2565" s="233"/>
      <c r="AL2565" s="267"/>
      <c r="AM2565" s="235"/>
      <c r="AO2565" s="233"/>
      <c r="AU2565" s="234"/>
    </row>
    <row r="2566" spans="1:47" ht="21" x14ac:dyDescent="0.4">
      <c r="A2566" s="278">
        <v>121598</v>
      </c>
      <c r="B2566" s="279" t="s">
        <v>4073</v>
      </c>
      <c r="C2566" s="279" t="s">
        <v>109</v>
      </c>
      <c r="D2566" s="279" t="s">
        <v>784</v>
      </c>
      <c r="E2566" s="279" t="s">
        <v>5660</v>
      </c>
      <c r="F2566" s="315" t="s">
        <v>9434</v>
      </c>
      <c r="G2566" s="315" t="s">
        <v>8119</v>
      </c>
      <c r="H2566" s="279" t="s">
        <v>425</v>
      </c>
      <c r="I2566" s="279" t="s">
        <v>61</v>
      </c>
      <c r="J2566" s="279" t="s">
        <v>403</v>
      </c>
      <c r="K2566" s="280">
        <v>1985</v>
      </c>
      <c r="L2566" s="279" t="s">
        <v>842</v>
      </c>
      <c r="M2566" s="279" t="s">
        <v>394</v>
      </c>
      <c r="N2566" s="279"/>
      <c r="O2566" s="279" t="s">
        <v>394</v>
      </c>
      <c r="P2566" s="315">
        <v>0</v>
      </c>
      <c r="Q2566" s="278"/>
      <c r="R2566" s="303"/>
      <c r="S2566" s="279" t="s">
        <v>394</v>
      </c>
      <c r="T2566" s="279" t="s">
        <v>394</v>
      </c>
      <c r="U2566" s="303"/>
      <c r="V2566" s="303"/>
      <c r="W2566" s="303"/>
      <c r="X2566" s="303"/>
      <c r="Z2566" s="303"/>
      <c r="AA2566" s="303"/>
      <c r="AC2566" s="279" t="s">
        <v>394</v>
      </c>
      <c r="AF2566" s="276">
        <f>IFERROR(VLOOKUP(A2566,'[1]قوائم الترجمة'!AC$2:AD$2397,1,0),"م")</f>
        <v>121598</v>
      </c>
      <c r="AG2566" s="232"/>
      <c r="AH2566" s="233"/>
      <c r="AI2566" s="233"/>
      <c r="AJ2566" s="233"/>
      <c r="AL2566" s="267"/>
      <c r="AM2566" s="235"/>
      <c r="AO2566" s="233"/>
      <c r="AU2566" s="234"/>
    </row>
    <row r="2567" spans="1:47" ht="21" x14ac:dyDescent="0.4">
      <c r="A2567" s="278">
        <v>121599</v>
      </c>
      <c r="B2567" s="279" t="s">
        <v>4072</v>
      </c>
      <c r="C2567" s="279" t="s">
        <v>134</v>
      </c>
      <c r="D2567" s="279" t="s">
        <v>313</v>
      </c>
      <c r="E2567" s="279" t="s">
        <v>394</v>
      </c>
      <c r="F2567"/>
      <c r="H2567" s="279" t="s">
        <v>394</v>
      </c>
      <c r="I2567" s="279" t="s">
        <v>540</v>
      </c>
      <c r="J2567" s="279" t="s">
        <v>394</v>
      </c>
      <c r="K2567" s="279" t="s">
        <v>394</v>
      </c>
      <c r="L2567" s="279" t="s">
        <v>394</v>
      </c>
      <c r="M2567" s="279" t="s">
        <v>394</v>
      </c>
      <c r="N2567" s="279" t="s">
        <v>394</v>
      </c>
      <c r="O2567" s="279" t="s">
        <v>394</v>
      </c>
      <c r="P2567" s="315">
        <v>0</v>
      </c>
      <c r="Q2567" s="279" t="s">
        <v>394</v>
      </c>
      <c r="R2567" s="279" t="s">
        <v>394</v>
      </c>
      <c r="S2567" s="279" t="s">
        <v>394</v>
      </c>
      <c r="T2567" s="279" t="s">
        <v>394</v>
      </c>
      <c r="U2567" s="279" t="s">
        <v>394</v>
      </c>
      <c r="V2567" s="279" t="s">
        <v>394</v>
      </c>
      <c r="W2567" s="279" t="s">
        <v>394</v>
      </c>
      <c r="X2567" s="279" t="s">
        <v>394</v>
      </c>
      <c r="Y2567" s="281"/>
      <c r="Z2567" s="279" t="s">
        <v>394</v>
      </c>
      <c r="AA2567" s="279" t="s">
        <v>394</v>
      </c>
      <c r="AB2567" s="281"/>
      <c r="AC2567" s="279" t="s">
        <v>394</v>
      </c>
      <c r="AF2567" s="276" t="str">
        <f>IFERROR(VLOOKUP(A2567,'[1]قوائم الترجمة'!AC$2:AD$2397,1,0),"م")</f>
        <v>م</v>
      </c>
      <c r="AG2567" s="232"/>
      <c r="AH2567" s="233"/>
      <c r="AI2567" s="233"/>
      <c r="AJ2567" s="233"/>
      <c r="AL2567" s="267"/>
      <c r="AM2567" s="235"/>
      <c r="AO2567" s="233"/>
      <c r="AU2567" s="234"/>
    </row>
    <row r="2568" spans="1:47" ht="21" x14ac:dyDescent="0.4">
      <c r="A2568" s="278">
        <v>121601</v>
      </c>
      <c r="B2568" s="279" t="s">
        <v>5643</v>
      </c>
      <c r="C2568" s="279" t="s">
        <v>520</v>
      </c>
      <c r="D2568" s="279" t="s">
        <v>508</v>
      </c>
      <c r="E2568" s="279" t="s">
        <v>394</v>
      </c>
      <c r="F2568"/>
      <c r="H2568" s="279" t="s">
        <v>394</v>
      </c>
      <c r="I2568" s="279" t="s">
        <v>539</v>
      </c>
      <c r="J2568" s="279" t="s">
        <v>394</v>
      </c>
      <c r="K2568" s="279" t="s">
        <v>394</v>
      </c>
      <c r="L2568" s="279" t="s">
        <v>394</v>
      </c>
      <c r="M2568" s="279" t="s">
        <v>394</v>
      </c>
      <c r="N2568" s="279" t="s">
        <v>394</v>
      </c>
      <c r="O2568" s="279" t="s">
        <v>394</v>
      </c>
      <c r="P2568" s="315">
        <v>0</v>
      </c>
      <c r="Q2568" s="279" t="s">
        <v>394</v>
      </c>
      <c r="R2568" s="279" t="s">
        <v>394</v>
      </c>
      <c r="S2568" s="279" t="s">
        <v>394</v>
      </c>
      <c r="T2568" s="279" t="s">
        <v>394</v>
      </c>
      <c r="U2568" s="279" t="s">
        <v>394</v>
      </c>
      <c r="V2568" s="279" t="s">
        <v>394</v>
      </c>
      <c r="W2568" s="279" t="s">
        <v>394</v>
      </c>
      <c r="X2568" s="279" t="s">
        <v>394</v>
      </c>
      <c r="Y2568" s="281"/>
      <c r="Z2568" s="279" t="s">
        <v>394</v>
      </c>
      <c r="AA2568" s="279" t="s">
        <v>394</v>
      </c>
      <c r="AB2568" s="281"/>
      <c r="AC2568" s="279" t="s">
        <v>855</v>
      </c>
      <c r="AF2568" s="276" t="str">
        <f>IFERROR(VLOOKUP(A2568,'[1]قوائم الترجمة'!AC$2:AD$2397,1,0),"م")</f>
        <v>م</v>
      </c>
      <c r="AG2568" s="232"/>
      <c r="AH2568" s="233"/>
      <c r="AI2568" s="233"/>
      <c r="AJ2568" s="233"/>
      <c r="AL2568" s="267"/>
      <c r="AM2568" s="235"/>
      <c r="AO2568" s="236"/>
      <c r="AU2568" s="234"/>
    </row>
    <row r="2569" spans="1:47" ht="21" x14ac:dyDescent="0.4">
      <c r="A2569" s="278">
        <v>121602</v>
      </c>
      <c r="B2569" s="279" t="s">
        <v>4071</v>
      </c>
      <c r="C2569" s="279" t="s">
        <v>89</v>
      </c>
      <c r="D2569" s="279" t="s">
        <v>297</v>
      </c>
      <c r="E2569" s="279" t="s">
        <v>394</v>
      </c>
      <c r="F2569"/>
      <c r="H2569" s="279" t="s">
        <v>394</v>
      </c>
      <c r="I2569" s="279" t="s">
        <v>540</v>
      </c>
      <c r="J2569" s="279" t="s">
        <v>394</v>
      </c>
      <c r="K2569" s="279" t="s">
        <v>394</v>
      </c>
      <c r="L2569" s="279" t="s">
        <v>394</v>
      </c>
      <c r="M2569" s="279" t="s">
        <v>394</v>
      </c>
      <c r="N2569" s="279" t="s">
        <v>394</v>
      </c>
      <c r="O2569" s="279" t="s">
        <v>394</v>
      </c>
      <c r="P2569" s="315">
        <v>0</v>
      </c>
      <c r="Q2569" s="279" t="s">
        <v>394</v>
      </c>
      <c r="R2569" s="279" t="s">
        <v>394</v>
      </c>
      <c r="S2569" s="279" t="s">
        <v>394</v>
      </c>
      <c r="T2569" s="279" t="s">
        <v>394</v>
      </c>
      <c r="U2569" s="279" t="s">
        <v>394</v>
      </c>
      <c r="V2569" s="279" t="s">
        <v>394</v>
      </c>
      <c r="W2569" s="279" t="s">
        <v>394</v>
      </c>
      <c r="X2569" s="279" t="s">
        <v>394</v>
      </c>
      <c r="Y2569" s="281"/>
      <c r="Z2569" s="279" t="s">
        <v>394</v>
      </c>
      <c r="AA2569" s="279" t="s">
        <v>394</v>
      </c>
      <c r="AB2569" s="281"/>
      <c r="AC2569" s="279" t="s">
        <v>855</v>
      </c>
      <c r="AF2569" s="276" t="str">
        <f>IFERROR(VLOOKUP(A2569,'[1]قوائم الترجمة'!AC$2:AD$2397,1,0),"م")</f>
        <v>م</v>
      </c>
      <c r="AG2569" s="232"/>
      <c r="AH2569" s="233"/>
      <c r="AI2569" s="233"/>
      <c r="AJ2569" s="233"/>
      <c r="AL2569" s="267"/>
      <c r="AM2569" s="235"/>
      <c r="AO2569" s="233"/>
      <c r="AU2569" s="234"/>
    </row>
    <row r="2570" spans="1:47" ht="21" x14ac:dyDescent="0.4">
      <c r="A2570" s="278">
        <v>121603</v>
      </c>
      <c r="B2570" s="279" t="s">
        <v>5665</v>
      </c>
      <c r="C2570" s="279" t="s">
        <v>81</v>
      </c>
      <c r="D2570" s="279" t="s">
        <v>509</v>
      </c>
      <c r="E2570" s="279" t="s">
        <v>394</v>
      </c>
      <c r="F2570"/>
      <c r="H2570" s="279" t="s">
        <v>394</v>
      </c>
      <c r="I2570" s="279" t="s">
        <v>539</v>
      </c>
      <c r="J2570" s="279" t="s">
        <v>394</v>
      </c>
      <c r="K2570" s="279" t="s">
        <v>394</v>
      </c>
      <c r="L2570" s="279" t="s">
        <v>394</v>
      </c>
      <c r="M2570" s="279" t="s">
        <v>394</v>
      </c>
      <c r="N2570" s="279" t="s">
        <v>394</v>
      </c>
      <c r="O2570" s="279" t="s">
        <v>394</v>
      </c>
      <c r="P2570" s="315">
        <v>0</v>
      </c>
      <c r="Q2570" s="279" t="s">
        <v>394</v>
      </c>
      <c r="R2570" s="279" t="s">
        <v>394</v>
      </c>
      <c r="S2570" s="279" t="s">
        <v>394</v>
      </c>
      <c r="T2570" s="279" t="s">
        <v>394</v>
      </c>
      <c r="U2570" s="279" t="s">
        <v>394</v>
      </c>
      <c r="V2570" s="279" t="s">
        <v>394</v>
      </c>
      <c r="W2570" s="279" t="s">
        <v>394</v>
      </c>
      <c r="X2570" s="279" t="s">
        <v>394</v>
      </c>
      <c r="Y2570" s="281"/>
      <c r="Z2570" s="279" t="s">
        <v>394</v>
      </c>
      <c r="AA2570" s="279" t="s">
        <v>394</v>
      </c>
      <c r="AB2570" s="281"/>
      <c r="AC2570" s="279" t="s">
        <v>855</v>
      </c>
      <c r="AF2570" s="276" t="str">
        <f>IFERROR(VLOOKUP(A2570,'[1]قوائم الترجمة'!AC$2:AD$2397,1,0),"م")</f>
        <v>م</v>
      </c>
      <c r="AG2570" s="232"/>
      <c r="AH2570" s="233"/>
      <c r="AI2570" s="233"/>
      <c r="AJ2570" s="233"/>
      <c r="AL2570" s="267"/>
      <c r="AM2570" s="235"/>
      <c r="AO2570" s="236"/>
      <c r="AU2570" s="234"/>
    </row>
    <row r="2571" spans="1:47" ht="21" x14ac:dyDescent="0.4">
      <c r="A2571" s="278">
        <v>121604</v>
      </c>
      <c r="B2571" s="279" t="s">
        <v>4070</v>
      </c>
      <c r="C2571" s="279" t="s">
        <v>62</v>
      </c>
      <c r="D2571" s="279" t="s">
        <v>362</v>
      </c>
      <c r="E2571" s="279" t="s">
        <v>423</v>
      </c>
      <c r="F2571" s="315" t="s">
        <v>9435</v>
      </c>
      <c r="G2571" s="315" t="s">
        <v>402</v>
      </c>
      <c r="H2571" s="279" t="s">
        <v>425</v>
      </c>
      <c r="I2571" s="279" t="s">
        <v>67</v>
      </c>
      <c r="J2571" s="279" t="s">
        <v>403</v>
      </c>
      <c r="K2571" s="280">
        <v>2016</v>
      </c>
      <c r="L2571" s="279" t="s">
        <v>402</v>
      </c>
      <c r="M2571" s="279" t="s">
        <v>394</v>
      </c>
      <c r="N2571" s="279" t="s">
        <v>394</v>
      </c>
      <c r="O2571" s="279" t="s">
        <v>394</v>
      </c>
      <c r="P2571" s="315">
        <v>0</v>
      </c>
      <c r="Q2571" s="278"/>
      <c r="R2571" s="303"/>
      <c r="S2571" s="279" t="s">
        <v>394</v>
      </c>
      <c r="T2571" s="279" t="s">
        <v>394</v>
      </c>
      <c r="U2571" s="303"/>
      <c r="V2571" s="303"/>
      <c r="W2571" s="303"/>
      <c r="X2571" s="303"/>
      <c r="Z2571" s="303"/>
      <c r="AA2571" s="303"/>
      <c r="AC2571" s="279" t="s">
        <v>394</v>
      </c>
      <c r="AF2571" s="276">
        <f>IFERROR(VLOOKUP(A2571,'[1]قوائم الترجمة'!AC$2:AD$2397,1,0),"م")</f>
        <v>121604</v>
      </c>
      <c r="AG2571" s="245"/>
      <c r="AH2571" s="246"/>
      <c r="AI2571" s="246"/>
      <c r="AJ2571" s="246"/>
      <c r="AL2571" s="267"/>
      <c r="AM2571" s="235"/>
      <c r="AO2571" s="246"/>
      <c r="AU2571" s="234"/>
    </row>
    <row r="2572" spans="1:47" ht="21" x14ac:dyDescent="0.4">
      <c r="A2572" s="278">
        <v>121605</v>
      </c>
      <c r="B2572" s="279" t="s">
        <v>670</v>
      </c>
      <c r="C2572" s="279" t="s">
        <v>505</v>
      </c>
      <c r="D2572" s="279" t="s">
        <v>4069</v>
      </c>
      <c r="E2572" s="279" t="s">
        <v>424</v>
      </c>
      <c r="F2572" s="315" t="s">
        <v>9436</v>
      </c>
      <c r="G2572" s="315" t="s">
        <v>8175</v>
      </c>
      <c r="H2572" s="279" t="s">
        <v>425</v>
      </c>
      <c r="I2572" s="279" t="s">
        <v>61</v>
      </c>
      <c r="J2572" s="279" t="s">
        <v>403</v>
      </c>
      <c r="K2572" s="280">
        <v>2011</v>
      </c>
      <c r="L2572" s="279" t="s">
        <v>402</v>
      </c>
      <c r="M2572" s="279" t="s">
        <v>394</v>
      </c>
      <c r="N2572" s="279"/>
      <c r="O2572" s="279" t="s">
        <v>394</v>
      </c>
      <c r="P2572" s="315">
        <v>0</v>
      </c>
      <c r="Q2572" s="278"/>
      <c r="R2572" s="303"/>
      <c r="S2572" s="279" t="s">
        <v>394</v>
      </c>
      <c r="T2572" s="279" t="s">
        <v>394</v>
      </c>
      <c r="U2572" s="303"/>
      <c r="V2572" s="303"/>
      <c r="W2572" s="303"/>
      <c r="X2572" s="303"/>
      <c r="Z2572" s="303"/>
      <c r="AA2572" s="303"/>
      <c r="AC2572" s="279" t="s">
        <v>394</v>
      </c>
      <c r="AF2572" s="276">
        <f>IFERROR(VLOOKUP(A2572,'[1]قوائم الترجمة'!AC$2:AD$2397,1,0),"م")</f>
        <v>121605</v>
      </c>
      <c r="AG2572" s="232"/>
      <c r="AH2572" s="233"/>
      <c r="AI2572" s="233"/>
      <c r="AJ2572" s="233"/>
      <c r="AL2572" s="267"/>
      <c r="AM2572" s="235"/>
      <c r="AO2572" s="233"/>
      <c r="AU2572" s="234"/>
    </row>
    <row r="2573" spans="1:47" ht="21" x14ac:dyDescent="0.4">
      <c r="A2573" s="278">
        <v>121606</v>
      </c>
      <c r="B2573" s="279" t="s">
        <v>4068</v>
      </c>
      <c r="C2573" s="279" t="s">
        <v>451</v>
      </c>
      <c r="D2573" s="279" t="s">
        <v>286</v>
      </c>
      <c r="E2573" s="279" t="s">
        <v>5660</v>
      </c>
      <c r="F2573" s="315" t="s">
        <v>9437</v>
      </c>
      <c r="G2573" s="315" t="s">
        <v>402</v>
      </c>
      <c r="H2573" s="279" t="s">
        <v>425</v>
      </c>
      <c r="I2573" s="279" t="s">
        <v>67</v>
      </c>
      <c r="J2573" s="279" t="s">
        <v>8112</v>
      </c>
      <c r="K2573" s="280">
        <v>2004</v>
      </c>
      <c r="L2573" s="279" t="s">
        <v>402</v>
      </c>
      <c r="M2573" s="279" t="s">
        <v>394</v>
      </c>
      <c r="N2573" s="279" t="s">
        <v>394</v>
      </c>
      <c r="O2573" s="279" t="s">
        <v>394</v>
      </c>
      <c r="P2573" s="315">
        <v>0</v>
      </c>
      <c r="Q2573" s="278"/>
      <c r="R2573" s="303"/>
      <c r="S2573" s="279" t="s">
        <v>394</v>
      </c>
      <c r="T2573" s="279" t="s">
        <v>394</v>
      </c>
      <c r="U2573" s="303"/>
      <c r="V2573" s="303"/>
      <c r="W2573" s="303"/>
      <c r="X2573" s="303"/>
      <c r="Z2573" s="303"/>
      <c r="AA2573" s="303"/>
      <c r="AC2573" s="279" t="s">
        <v>394</v>
      </c>
      <c r="AF2573" s="276">
        <f>IFERROR(VLOOKUP(A2573,'[1]قوائم الترجمة'!AC$2:AD$2397,1,0),"م")</f>
        <v>121606</v>
      </c>
      <c r="AG2573" s="232"/>
      <c r="AH2573" s="233"/>
      <c r="AI2573" s="233"/>
      <c r="AJ2573" s="233"/>
      <c r="AL2573" s="267"/>
      <c r="AM2573" s="235"/>
      <c r="AO2573" s="233"/>
      <c r="AU2573" s="234"/>
    </row>
    <row r="2574" spans="1:47" ht="21" x14ac:dyDescent="0.4">
      <c r="A2574" s="278">
        <v>121608</v>
      </c>
      <c r="B2574" s="279" t="s">
        <v>4067</v>
      </c>
      <c r="C2574" s="279" t="s">
        <v>500</v>
      </c>
      <c r="D2574" s="279" t="s">
        <v>304</v>
      </c>
      <c r="E2574" s="279" t="s">
        <v>394</v>
      </c>
      <c r="F2574"/>
      <c r="H2574" s="279" t="s">
        <v>394</v>
      </c>
      <c r="I2574" s="279" t="s">
        <v>538</v>
      </c>
      <c r="J2574" s="279" t="s">
        <v>394</v>
      </c>
      <c r="K2574" s="279" t="s">
        <v>394</v>
      </c>
      <c r="L2574" s="279" t="s">
        <v>394</v>
      </c>
      <c r="M2574" s="279" t="s">
        <v>394</v>
      </c>
      <c r="N2574" s="279" t="s">
        <v>394</v>
      </c>
      <c r="O2574" s="279" t="s">
        <v>394</v>
      </c>
      <c r="P2574" s="315">
        <v>0</v>
      </c>
      <c r="Q2574" s="279" t="s">
        <v>394</v>
      </c>
      <c r="R2574" s="279" t="s">
        <v>394</v>
      </c>
      <c r="S2574" s="279" t="s">
        <v>394</v>
      </c>
      <c r="T2574" s="279" t="s">
        <v>394</v>
      </c>
      <c r="U2574" s="279" t="s">
        <v>394</v>
      </c>
      <c r="V2574" s="279" t="s">
        <v>394</v>
      </c>
      <c r="W2574" s="279" t="s">
        <v>394</v>
      </c>
      <c r="X2574" s="279" t="s">
        <v>394</v>
      </c>
      <c r="Y2574" s="281"/>
      <c r="Z2574" s="279" t="s">
        <v>394</v>
      </c>
      <c r="AA2574" s="279" t="s">
        <v>394</v>
      </c>
      <c r="AB2574" s="281"/>
      <c r="AC2574" s="279" t="s">
        <v>394</v>
      </c>
      <c r="AF2574" s="276" t="str">
        <f>IFERROR(VLOOKUP(A2574,'[1]قوائم الترجمة'!AC$2:AD$2397,1,0),"م")</f>
        <v>م</v>
      </c>
      <c r="AG2574" s="232"/>
      <c r="AH2574" s="233"/>
      <c r="AI2574" s="233"/>
      <c r="AJ2574" s="233"/>
      <c r="AL2574" s="267"/>
      <c r="AM2574" s="235"/>
      <c r="AO2574" s="236"/>
      <c r="AU2574" s="234"/>
    </row>
    <row r="2575" spans="1:47" ht="21" x14ac:dyDescent="0.4">
      <c r="A2575" s="278">
        <v>121609</v>
      </c>
      <c r="B2575" s="279" t="s">
        <v>4065</v>
      </c>
      <c r="C2575" s="279" t="s">
        <v>161</v>
      </c>
      <c r="D2575" s="279" t="s">
        <v>4066</v>
      </c>
      <c r="E2575" s="279" t="s">
        <v>424</v>
      </c>
      <c r="F2575" s="315" t="s">
        <v>9438</v>
      </c>
      <c r="G2575" s="315" t="s">
        <v>8215</v>
      </c>
      <c r="H2575" s="279" t="s">
        <v>425</v>
      </c>
      <c r="I2575" s="279" t="s">
        <v>8485</v>
      </c>
      <c r="J2575" s="279" t="s">
        <v>426</v>
      </c>
      <c r="K2575" s="280">
        <v>2016</v>
      </c>
      <c r="L2575" s="279" t="s">
        <v>404</v>
      </c>
      <c r="M2575" s="279" t="s">
        <v>394</v>
      </c>
      <c r="N2575" s="279" t="s">
        <v>394</v>
      </c>
      <c r="O2575" s="279" t="s">
        <v>394</v>
      </c>
      <c r="P2575" s="315">
        <v>0</v>
      </c>
      <c r="Q2575" s="278"/>
      <c r="R2575" s="303"/>
      <c r="S2575" s="279" t="s">
        <v>394</v>
      </c>
      <c r="T2575" s="279" t="s">
        <v>394</v>
      </c>
      <c r="U2575" s="303"/>
      <c r="V2575" s="303"/>
      <c r="W2575" s="303"/>
      <c r="X2575" s="303"/>
      <c r="Z2575" s="303"/>
      <c r="AA2575" s="303"/>
      <c r="AC2575" s="279" t="s">
        <v>394</v>
      </c>
      <c r="AF2575" s="276">
        <f>IFERROR(VLOOKUP(A2575,'[1]قوائم الترجمة'!AC$2:AD$2397,1,0),"م")</f>
        <v>121609</v>
      </c>
      <c r="AG2575" s="232"/>
      <c r="AH2575" s="233"/>
      <c r="AI2575" s="233"/>
      <c r="AJ2575" s="233"/>
      <c r="AL2575" s="267"/>
      <c r="AM2575" s="235"/>
      <c r="AU2575" s="234"/>
    </row>
    <row r="2576" spans="1:47" ht="21" x14ac:dyDescent="0.4">
      <c r="A2576" s="278">
        <v>121610</v>
      </c>
      <c r="B2576" s="279" t="s">
        <v>5782</v>
      </c>
      <c r="C2576" s="279" t="s">
        <v>549</v>
      </c>
      <c r="D2576" s="279" t="s">
        <v>546</v>
      </c>
      <c r="E2576" s="279" t="s">
        <v>394</v>
      </c>
      <c r="F2576"/>
      <c r="H2576" s="279" t="s">
        <v>394</v>
      </c>
      <c r="I2576" s="279" t="s">
        <v>539</v>
      </c>
      <c r="J2576" s="279" t="s">
        <v>394</v>
      </c>
      <c r="K2576" s="279" t="s">
        <v>394</v>
      </c>
      <c r="L2576" s="279" t="s">
        <v>394</v>
      </c>
      <c r="M2576" s="279" t="s">
        <v>394</v>
      </c>
      <c r="N2576" s="279" t="s">
        <v>394</v>
      </c>
      <c r="O2576" s="279" t="s">
        <v>394</v>
      </c>
      <c r="P2576" s="315">
        <v>0</v>
      </c>
      <c r="Q2576" s="279" t="s">
        <v>394</v>
      </c>
      <c r="R2576" s="279" t="s">
        <v>394</v>
      </c>
      <c r="S2576" s="279" t="s">
        <v>394</v>
      </c>
      <c r="T2576" s="279" t="s">
        <v>394</v>
      </c>
      <c r="U2576" s="279" t="s">
        <v>394</v>
      </c>
      <c r="V2576" s="279" t="s">
        <v>394</v>
      </c>
      <c r="W2576" s="279" t="s">
        <v>394</v>
      </c>
      <c r="X2576" s="279" t="s">
        <v>394</v>
      </c>
      <c r="Y2576" s="281"/>
      <c r="Z2576" s="279" t="s">
        <v>394</v>
      </c>
      <c r="AA2576" s="279" t="s">
        <v>394</v>
      </c>
      <c r="AB2576" s="281"/>
      <c r="AC2576" s="279" t="s">
        <v>855</v>
      </c>
      <c r="AF2576" s="276" t="str">
        <f>IFERROR(VLOOKUP(A2576,'[1]قوائم الترجمة'!AC$2:AD$2397,1,0),"م")</f>
        <v>م</v>
      </c>
      <c r="AG2576" s="232"/>
      <c r="AH2576" s="233"/>
      <c r="AI2576" s="233"/>
      <c r="AJ2576" s="233"/>
      <c r="AL2576" s="267"/>
      <c r="AM2576" s="235"/>
      <c r="AO2576" s="236"/>
      <c r="AU2576" s="234"/>
    </row>
    <row r="2577" spans="1:47" ht="21" x14ac:dyDescent="0.4">
      <c r="A2577" s="278">
        <v>121611</v>
      </c>
      <c r="B2577" s="279" t="s">
        <v>4064</v>
      </c>
      <c r="C2577" s="279" t="s">
        <v>1505</v>
      </c>
      <c r="D2577" s="279" t="s">
        <v>1119</v>
      </c>
      <c r="E2577" s="279" t="s">
        <v>424</v>
      </c>
      <c r="F2577" s="315" t="s">
        <v>9439</v>
      </c>
      <c r="G2577" s="315" t="s">
        <v>402</v>
      </c>
      <c r="H2577" s="279" t="s">
        <v>425</v>
      </c>
      <c r="I2577" s="279" t="s">
        <v>61</v>
      </c>
      <c r="J2577" s="279" t="s">
        <v>426</v>
      </c>
      <c r="K2577" s="280">
        <v>2009</v>
      </c>
      <c r="L2577" s="279" t="s">
        <v>402</v>
      </c>
      <c r="M2577" s="279" t="s">
        <v>394</v>
      </c>
      <c r="N2577" s="279"/>
      <c r="O2577" s="279" t="s">
        <v>394</v>
      </c>
      <c r="P2577" s="315">
        <v>0</v>
      </c>
      <c r="Q2577" s="278"/>
      <c r="R2577" s="303"/>
      <c r="S2577" s="279" t="s">
        <v>394</v>
      </c>
      <c r="T2577" s="279" t="s">
        <v>394</v>
      </c>
      <c r="U2577" s="303"/>
      <c r="V2577" s="303"/>
      <c r="W2577" s="303"/>
      <c r="X2577" s="303"/>
      <c r="Z2577" s="303"/>
      <c r="AA2577" s="303"/>
      <c r="AC2577" s="279" t="s">
        <v>394</v>
      </c>
      <c r="AF2577" s="276">
        <f>IFERROR(VLOOKUP(A2577,'[1]قوائم الترجمة'!AC$2:AD$2397,1,0),"م")</f>
        <v>121611</v>
      </c>
      <c r="AG2577" s="232"/>
      <c r="AH2577" s="233"/>
      <c r="AI2577" s="233"/>
      <c r="AJ2577" s="233"/>
      <c r="AL2577" s="267"/>
      <c r="AM2577" s="235"/>
      <c r="AO2577" s="233"/>
      <c r="AU2577" s="234"/>
    </row>
    <row r="2578" spans="1:47" ht="21" x14ac:dyDescent="0.4">
      <c r="A2578" s="278">
        <v>121612</v>
      </c>
      <c r="B2578" s="279" t="s">
        <v>4063</v>
      </c>
      <c r="C2578" s="279" t="s">
        <v>109</v>
      </c>
      <c r="D2578" s="279" t="s">
        <v>311</v>
      </c>
      <c r="E2578" s="279" t="s">
        <v>5660</v>
      </c>
      <c r="F2578" s="315" t="s">
        <v>8710</v>
      </c>
      <c r="G2578" s="315" t="s">
        <v>8189</v>
      </c>
      <c r="H2578" s="279" t="s">
        <v>425</v>
      </c>
      <c r="I2578" s="279" t="s">
        <v>61</v>
      </c>
      <c r="J2578" s="279" t="s">
        <v>403</v>
      </c>
      <c r="K2578" s="280">
        <v>2006</v>
      </c>
      <c r="L2578" s="279" t="s">
        <v>419</v>
      </c>
      <c r="M2578" s="279" t="s">
        <v>394</v>
      </c>
      <c r="N2578" s="279" t="s">
        <v>394</v>
      </c>
      <c r="O2578" s="279" t="s">
        <v>394</v>
      </c>
      <c r="P2578" s="315">
        <v>0</v>
      </c>
      <c r="Q2578" s="278"/>
      <c r="R2578" s="303"/>
      <c r="S2578" s="279" t="s">
        <v>394</v>
      </c>
      <c r="T2578" s="279" t="s">
        <v>394</v>
      </c>
      <c r="U2578" s="303"/>
      <c r="V2578" s="303"/>
      <c r="W2578" s="303"/>
      <c r="X2578" s="303"/>
      <c r="Z2578" s="303"/>
      <c r="AA2578" s="303"/>
      <c r="AC2578" s="279" t="s">
        <v>394</v>
      </c>
      <c r="AF2578" s="276">
        <f>IFERROR(VLOOKUP(A2578,'[1]قوائم الترجمة'!AC$2:AD$2397,1,0),"م")</f>
        <v>121612</v>
      </c>
      <c r="AG2578" s="232"/>
      <c r="AH2578" s="233"/>
      <c r="AI2578" s="233"/>
      <c r="AJ2578" s="233"/>
      <c r="AL2578" s="267"/>
      <c r="AM2578" s="235"/>
      <c r="AO2578" s="233"/>
      <c r="AU2578" s="234"/>
    </row>
    <row r="2579" spans="1:47" ht="21" x14ac:dyDescent="0.4">
      <c r="A2579" s="278">
        <v>121613</v>
      </c>
      <c r="B2579" s="279" t="s">
        <v>5711</v>
      </c>
      <c r="C2579" s="279" t="s">
        <v>65</v>
      </c>
      <c r="D2579" s="279" t="s">
        <v>244</v>
      </c>
      <c r="E2579" s="279" t="s">
        <v>394</v>
      </c>
      <c r="F2579"/>
      <c r="H2579" s="279" t="s">
        <v>394</v>
      </c>
      <c r="I2579" s="279" t="s">
        <v>539</v>
      </c>
      <c r="J2579" s="279" t="s">
        <v>394</v>
      </c>
      <c r="K2579" s="279" t="s">
        <v>394</v>
      </c>
      <c r="L2579" s="279" t="s">
        <v>394</v>
      </c>
      <c r="M2579" s="279" t="s">
        <v>394</v>
      </c>
      <c r="N2579" s="279" t="s">
        <v>394</v>
      </c>
      <c r="O2579" s="279" t="s">
        <v>394</v>
      </c>
      <c r="P2579" s="315">
        <v>0</v>
      </c>
      <c r="Q2579" s="279" t="s">
        <v>394</v>
      </c>
      <c r="R2579" s="279" t="s">
        <v>394</v>
      </c>
      <c r="S2579" s="279" t="s">
        <v>394</v>
      </c>
      <c r="T2579" s="279" t="s">
        <v>394</v>
      </c>
      <c r="U2579" s="279" t="s">
        <v>394</v>
      </c>
      <c r="V2579" s="279" t="s">
        <v>394</v>
      </c>
      <c r="W2579" s="279" t="s">
        <v>394</v>
      </c>
      <c r="X2579" s="279" t="s">
        <v>394</v>
      </c>
      <c r="Y2579" s="281"/>
      <c r="Z2579" s="279" t="s">
        <v>394</v>
      </c>
      <c r="AA2579" s="279" t="s">
        <v>394</v>
      </c>
      <c r="AB2579" s="281"/>
      <c r="AC2579" s="279" t="s">
        <v>855</v>
      </c>
      <c r="AF2579" s="276" t="str">
        <f>IFERROR(VLOOKUP(A2579,'[1]قوائم الترجمة'!AC$2:AD$2397,1,0),"م")</f>
        <v>م</v>
      </c>
      <c r="AG2579" s="232"/>
      <c r="AH2579" s="233"/>
      <c r="AI2579" s="233"/>
      <c r="AJ2579" s="233"/>
      <c r="AL2579" s="267"/>
      <c r="AM2579" s="235"/>
      <c r="AO2579" s="233"/>
      <c r="AU2579" s="234"/>
    </row>
    <row r="2580" spans="1:47" ht="21" x14ac:dyDescent="0.4">
      <c r="A2580" s="278">
        <v>121614</v>
      </c>
      <c r="B2580" s="279" t="s">
        <v>5691</v>
      </c>
      <c r="C2580" s="279" t="s">
        <v>158</v>
      </c>
      <c r="D2580" s="279" t="s">
        <v>341</v>
      </c>
      <c r="E2580" s="279" t="s">
        <v>394</v>
      </c>
      <c r="F2580"/>
      <c r="H2580" s="279" t="s">
        <v>394</v>
      </c>
      <c r="I2580" s="279" t="s">
        <v>539</v>
      </c>
      <c r="J2580" s="279" t="s">
        <v>394</v>
      </c>
      <c r="K2580" s="279" t="s">
        <v>394</v>
      </c>
      <c r="L2580" s="279" t="s">
        <v>394</v>
      </c>
      <c r="M2580" s="279" t="s">
        <v>394</v>
      </c>
      <c r="N2580" s="279" t="s">
        <v>394</v>
      </c>
      <c r="O2580" s="279" t="s">
        <v>394</v>
      </c>
      <c r="P2580" s="315">
        <v>0</v>
      </c>
      <c r="Q2580" s="279" t="s">
        <v>394</v>
      </c>
      <c r="R2580" s="279" t="s">
        <v>394</v>
      </c>
      <c r="S2580" s="279" t="s">
        <v>394</v>
      </c>
      <c r="T2580" s="279" t="s">
        <v>394</v>
      </c>
      <c r="U2580" s="279" t="s">
        <v>394</v>
      </c>
      <c r="V2580" s="279" t="s">
        <v>394</v>
      </c>
      <c r="W2580" s="279" t="s">
        <v>394</v>
      </c>
      <c r="X2580" s="279" t="s">
        <v>394</v>
      </c>
      <c r="Y2580" s="281"/>
      <c r="Z2580" s="279" t="s">
        <v>394</v>
      </c>
      <c r="AA2580" s="279" t="s">
        <v>394</v>
      </c>
      <c r="AB2580" s="281"/>
      <c r="AC2580" s="279" t="s">
        <v>855</v>
      </c>
      <c r="AF2580" s="276" t="str">
        <f>IFERROR(VLOOKUP(A2580,'[1]قوائم الترجمة'!AC$2:AD$2397,1,0),"م")</f>
        <v>م</v>
      </c>
      <c r="AG2580" s="232"/>
      <c r="AH2580" s="233"/>
      <c r="AI2580" s="233"/>
      <c r="AJ2580" s="233"/>
      <c r="AL2580" s="267"/>
      <c r="AM2580" s="235"/>
      <c r="AU2580" s="234"/>
    </row>
    <row r="2581" spans="1:47" ht="21" x14ac:dyDescent="0.4">
      <c r="A2581" s="278">
        <v>121615</v>
      </c>
      <c r="B2581" s="279" t="s">
        <v>5692</v>
      </c>
      <c r="C2581" s="279" t="s">
        <v>73</v>
      </c>
      <c r="D2581" s="279" t="s">
        <v>5693</v>
      </c>
      <c r="E2581" s="279" t="s">
        <v>394</v>
      </c>
      <c r="F2581"/>
      <c r="H2581" s="279" t="s">
        <v>394</v>
      </c>
      <c r="I2581" s="279" t="s">
        <v>539</v>
      </c>
      <c r="J2581" s="279" t="s">
        <v>394</v>
      </c>
      <c r="K2581" s="279" t="s">
        <v>394</v>
      </c>
      <c r="L2581" s="279" t="s">
        <v>394</v>
      </c>
      <c r="M2581" s="279" t="s">
        <v>394</v>
      </c>
      <c r="N2581" s="279" t="s">
        <v>394</v>
      </c>
      <c r="O2581" s="279" t="s">
        <v>394</v>
      </c>
      <c r="P2581" s="315">
        <v>0</v>
      </c>
      <c r="Q2581" s="279" t="s">
        <v>394</v>
      </c>
      <c r="R2581" s="279" t="s">
        <v>394</v>
      </c>
      <c r="S2581" s="279" t="s">
        <v>394</v>
      </c>
      <c r="T2581" s="279" t="s">
        <v>394</v>
      </c>
      <c r="U2581" s="279" t="s">
        <v>394</v>
      </c>
      <c r="V2581" s="279" t="s">
        <v>394</v>
      </c>
      <c r="W2581" s="279" t="s">
        <v>394</v>
      </c>
      <c r="X2581" s="279" t="s">
        <v>394</v>
      </c>
      <c r="Y2581" s="281"/>
      <c r="Z2581" s="279" t="s">
        <v>394</v>
      </c>
      <c r="AA2581" s="279" t="s">
        <v>394</v>
      </c>
      <c r="AB2581" s="281"/>
      <c r="AC2581" s="279" t="s">
        <v>855</v>
      </c>
      <c r="AF2581" s="276" t="str">
        <f>IFERROR(VLOOKUP(A2581,'[1]قوائم الترجمة'!AC$2:AD$2397,1,0),"م")</f>
        <v>م</v>
      </c>
      <c r="AG2581" s="232"/>
      <c r="AH2581" s="233"/>
      <c r="AI2581" s="233"/>
      <c r="AJ2581" s="233"/>
      <c r="AL2581" s="267"/>
      <c r="AM2581" s="235"/>
      <c r="AO2581" s="233"/>
      <c r="AU2581" s="234"/>
    </row>
    <row r="2582" spans="1:47" ht="21" x14ac:dyDescent="0.4">
      <c r="A2582" s="278">
        <v>121616</v>
      </c>
      <c r="B2582" s="279" t="s">
        <v>4062</v>
      </c>
      <c r="C2582" s="279" t="s">
        <v>68</v>
      </c>
      <c r="D2582" s="279" t="s">
        <v>237</v>
      </c>
      <c r="E2582" s="279" t="s">
        <v>424</v>
      </c>
      <c r="F2582" s="315" t="s">
        <v>9440</v>
      </c>
      <c r="G2582" s="315" t="s">
        <v>8150</v>
      </c>
      <c r="H2582" s="279" t="s">
        <v>425</v>
      </c>
      <c r="I2582" s="279" t="s">
        <v>61</v>
      </c>
      <c r="J2582" s="279" t="s">
        <v>403</v>
      </c>
      <c r="K2582" s="280">
        <v>2008</v>
      </c>
      <c r="L2582" s="279" t="s">
        <v>404</v>
      </c>
      <c r="M2582" s="279" t="s">
        <v>394</v>
      </c>
      <c r="N2582" s="279" t="s">
        <v>9441</v>
      </c>
      <c r="O2582" s="279" t="s">
        <v>8688</v>
      </c>
      <c r="P2582" s="279">
        <v>60000</v>
      </c>
      <c r="Q2582" s="278"/>
      <c r="R2582" s="303"/>
      <c r="S2582" s="279" t="s">
        <v>394</v>
      </c>
      <c r="T2582" s="279"/>
      <c r="U2582" s="303"/>
      <c r="V2582" s="303"/>
      <c r="W2582" s="303"/>
      <c r="X2582" s="303"/>
      <c r="Z2582" s="303"/>
      <c r="AA2582" s="303"/>
      <c r="AC2582" s="279" t="s">
        <v>394</v>
      </c>
      <c r="AF2582" s="276">
        <f>IFERROR(VLOOKUP(A2582,'[1]قوائم الترجمة'!AC$2:AD$2397,1,0),"م")</f>
        <v>121616</v>
      </c>
      <c r="AG2582" s="232"/>
      <c r="AH2582" s="233"/>
      <c r="AI2582" s="233"/>
      <c r="AJ2582" s="233"/>
      <c r="AL2582" s="267"/>
      <c r="AM2582" s="235"/>
      <c r="AU2582" s="234"/>
    </row>
    <row r="2583" spans="1:47" ht="21" x14ac:dyDescent="0.4">
      <c r="A2583" s="278">
        <v>121617</v>
      </c>
      <c r="B2583" s="279" t="s">
        <v>5696</v>
      </c>
      <c r="C2583" s="279" t="s">
        <v>135</v>
      </c>
      <c r="D2583" s="279" t="s">
        <v>257</v>
      </c>
      <c r="E2583" s="279" t="s">
        <v>394</v>
      </c>
      <c r="F2583"/>
      <c r="H2583" s="279" t="s">
        <v>394</v>
      </c>
      <c r="I2583" s="279" t="s">
        <v>539</v>
      </c>
      <c r="J2583" s="279" t="s">
        <v>394</v>
      </c>
      <c r="K2583" s="279" t="s">
        <v>394</v>
      </c>
      <c r="L2583" s="279" t="s">
        <v>394</v>
      </c>
      <c r="M2583" s="279" t="s">
        <v>394</v>
      </c>
      <c r="N2583" s="279" t="s">
        <v>394</v>
      </c>
      <c r="O2583" s="279" t="s">
        <v>394</v>
      </c>
      <c r="P2583" s="315">
        <v>0</v>
      </c>
      <c r="Q2583" s="279" t="s">
        <v>394</v>
      </c>
      <c r="R2583" s="279" t="s">
        <v>394</v>
      </c>
      <c r="S2583" s="279" t="s">
        <v>394</v>
      </c>
      <c r="T2583" s="279" t="s">
        <v>394</v>
      </c>
      <c r="U2583" s="279" t="s">
        <v>394</v>
      </c>
      <c r="V2583" s="279" t="s">
        <v>394</v>
      </c>
      <c r="W2583" s="279" t="s">
        <v>394</v>
      </c>
      <c r="X2583" s="279" t="s">
        <v>394</v>
      </c>
      <c r="Y2583" s="281"/>
      <c r="Z2583" s="279" t="s">
        <v>394</v>
      </c>
      <c r="AA2583" s="279" t="s">
        <v>394</v>
      </c>
      <c r="AB2583" s="281"/>
      <c r="AC2583" s="279" t="s">
        <v>855</v>
      </c>
      <c r="AF2583" s="276" t="str">
        <f>IFERROR(VLOOKUP(A2583,'[1]قوائم الترجمة'!AC$2:AD$2397,1,0),"م")</f>
        <v>م</v>
      </c>
      <c r="AG2583" s="232"/>
      <c r="AH2583" s="233"/>
      <c r="AI2583" s="233"/>
      <c r="AJ2583" s="233"/>
      <c r="AL2583" s="267"/>
      <c r="AM2583" s="235"/>
      <c r="AO2583" s="233"/>
      <c r="AU2583" s="234"/>
    </row>
    <row r="2584" spans="1:47" ht="21" x14ac:dyDescent="0.4">
      <c r="A2584" s="278">
        <v>121618</v>
      </c>
      <c r="B2584" s="279" t="s">
        <v>4061</v>
      </c>
      <c r="C2584" s="279" t="s">
        <v>90</v>
      </c>
      <c r="D2584" s="279" t="s">
        <v>1466</v>
      </c>
      <c r="E2584" s="279" t="s">
        <v>394</v>
      </c>
      <c r="F2584"/>
      <c r="H2584" s="279" t="s">
        <v>394</v>
      </c>
      <c r="I2584" s="279" t="s">
        <v>61</v>
      </c>
      <c r="J2584" s="279" t="s">
        <v>394</v>
      </c>
      <c r="K2584" s="279" t="s">
        <v>394</v>
      </c>
      <c r="L2584" s="279" t="s">
        <v>394</v>
      </c>
      <c r="M2584" s="279" t="s">
        <v>394</v>
      </c>
      <c r="N2584" s="279" t="s">
        <v>394</v>
      </c>
      <c r="O2584" s="279" t="s">
        <v>394</v>
      </c>
      <c r="P2584" s="315">
        <v>0</v>
      </c>
      <c r="Q2584" s="279" t="s">
        <v>394</v>
      </c>
      <c r="R2584" s="279" t="s">
        <v>394</v>
      </c>
      <c r="S2584" s="279" t="s">
        <v>394</v>
      </c>
      <c r="T2584" s="279" t="s">
        <v>394</v>
      </c>
      <c r="U2584" s="279" t="s">
        <v>394</v>
      </c>
      <c r="V2584" s="279" t="s">
        <v>394</v>
      </c>
      <c r="W2584" s="279" t="s">
        <v>394</v>
      </c>
      <c r="X2584" s="279" t="s">
        <v>394</v>
      </c>
      <c r="Y2584" s="281"/>
      <c r="Z2584" s="279" t="s">
        <v>394</v>
      </c>
      <c r="AA2584" s="279" t="s">
        <v>394</v>
      </c>
      <c r="AB2584" s="281"/>
      <c r="AC2584" s="279" t="s">
        <v>394</v>
      </c>
      <c r="AF2584" s="276" t="str">
        <f>IFERROR(VLOOKUP(A2584,'[1]قوائم الترجمة'!AC$2:AD$2397,1,0),"م")</f>
        <v>م</v>
      </c>
      <c r="AG2584" s="232"/>
      <c r="AH2584" s="233"/>
      <c r="AI2584" s="233"/>
      <c r="AJ2584" s="233"/>
      <c r="AL2584" s="267"/>
      <c r="AM2584" s="235"/>
      <c r="AO2584" s="233"/>
      <c r="AU2584" s="234"/>
    </row>
    <row r="2585" spans="1:47" ht="21" x14ac:dyDescent="0.4">
      <c r="A2585" s="278">
        <v>121619</v>
      </c>
      <c r="B2585" s="279" t="s">
        <v>4059</v>
      </c>
      <c r="C2585" s="279" t="s">
        <v>1054</v>
      </c>
      <c r="D2585" s="279" t="s">
        <v>4060</v>
      </c>
      <c r="E2585" s="279" t="s">
        <v>394</v>
      </c>
      <c r="F2585"/>
      <c r="H2585" s="279" t="s">
        <v>394</v>
      </c>
      <c r="I2585" s="279" t="s">
        <v>540</v>
      </c>
      <c r="J2585" s="279" t="s">
        <v>394</v>
      </c>
      <c r="K2585" s="279" t="s">
        <v>394</v>
      </c>
      <c r="L2585" s="279" t="s">
        <v>394</v>
      </c>
      <c r="M2585" s="279" t="s">
        <v>394</v>
      </c>
      <c r="N2585" s="279" t="s">
        <v>394</v>
      </c>
      <c r="O2585" s="279" t="s">
        <v>394</v>
      </c>
      <c r="P2585" s="315">
        <v>0</v>
      </c>
      <c r="Q2585" s="279" t="s">
        <v>394</v>
      </c>
      <c r="R2585" s="279" t="s">
        <v>394</v>
      </c>
      <c r="S2585" s="279" t="s">
        <v>394</v>
      </c>
      <c r="T2585" s="279" t="s">
        <v>394</v>
      </c>
      <c r="U2585" s="279" t="s">
        <v>394</v>
      </c>
      <c r="V2585" s="279" t="s">
        <v>394</v>
      </c>
      <c r="W2585" s="279" t="s">
        <v>394</v>
      </c>
      <c r="X2585" s="279" t="s">
        <v>394</v>
      </c>
      <c r="Y2585" s="281"/>
      <c r="Z2585" s="279" t="s">
        <v>394</v>
      </c>
      <c r="AA2585" s="279" t="s">
        <v>394</v>
      </c>
      <c r="AB2585" s="281"/>
      <c r="AC2585" s="279" t="s">
        <v>394</v>
      </c>
      <c r="AF2585" s="276" t="str">
        <f>IFERROR(VLOOKUP(A2585,'[1]قوائم الترجمة'!AC$2:AD$2397,1,0),"م")</f>
        <v>م</v>
      </c>
      <c r="AG2585" s="232"/>
      <c r="AH2585" s="233"/>
      <c r="AI2585" s="233"/>
      <c r="AJ2585" s="233"/>
      <c r="AL2585" s="267"/>
      <c r="AM2585" s="235"/>
      <c r="AO2585" s="236"/>
      <c r="AU2585" s="234"/>
    </row>
    <row r="2586" spans="1:47" ht="21" x14ac:dyDescent="0.4">
      <c r="A2586" s="278">
        <v>121620</v>
      </c>
      <c r="B2586" s="279" t="s">
        <v>4058</v>
      </c>
      <c r="C2586" s="279" t="s">
        <v>156</v>
      </c>
      <c r="D2586" s="279" t="s">
        <v>310</v>
      </c>
      <c r="E2586" s="279" t="s">
        <v>394</v>
      </c>
      <c r="F2586"/>
      <c r="H2586" s="279" t="s">
        <v>394</v>
      </c>
      <c r="I2586" s="279" t="s">
        <v>540</v>
      </c>
      <c r="J2586" s="279" t="s">
        <v>394</v>
      </c>
      <c r="K2586" s="279" t="s">
        <v>394</v>
      </c>
      <c r="L2586" s="279" t="s">
        <v>394</v>
      </c>
      <c r="M2586" s="279" t="s">
        <v>394</v>
      </c>
      <c r="N2586" s="279" t="s">
        <v>394</v>
      </c>
      <c r="O2586" s="279" t="s">
        <v>394</v>
      </c>
      <c r="P2586" s="315">
        <v>0</v>
      </c>
      <c r="Q2586" s="279" t="s">
        <v>394</v>
      </c>
      <c r="R2586" s="279" t="s">
        <v>394</v>
      </c>
      <c r="S2586" s="279" t="s">
        <v>394</v>
      </c>
      <c r="T2586" s="279" t="s">
        <v>394</v>
      </c>
      <c r="U2586" s="279" t="s">
        <v>394</v>
      </c>
      <c r="V2586" s="279" t="s">
        <v>394</v>
      </c>
      <c r="W2586" s="279" t="s">
        <v>394</v>
      </c>
      <c r="X2586" s="279" t="s">
        <v>394</v>
      </c>
      <c r="Y2586" s="281"/>
      <c r="Z2586" s="279" t="s">
        <v>394</v>
      </c>
      <c r="AA2586" s="279" t="s">
        <v>394</v>
      </c>
      <c r="AB2586" s="281"/>
      <c r="AC2586" s="279" t="s">
        <v>855</v>
      </c>
      <c r="AF2586" s="276" t="str">
        <f>IFERROR(VLOOKUP(A2586,'[1]قوائم الترجمة'!AC$2:AD$2397,1,0),"م")</f>
        <v>م</v>
      </c>
      <c r="AG2586" s="232"/>
      <c r="AH2586" s="233"/>
      <c r="AI2586" s="233"/>
      <c r="AJ2586" s="233"/>
      <c r="AL2586" s="267"/>
      <c r="AM2586" s="235"/>
      <c r="AO2586" s="233"/>
      <c r="AU2586" s="234"/>
    </row>
    <row r="2587" spans="1:47" ht="21" x14ac:dyDescent="0.4">
      <c r="A2587" s="278">
        <v>121621</v>
      </c>
      <c r="B2587" s="279" t="s">
        <v>5708</v>
      </c>
      <c r="C2587" s="279" t="s">
        <v>135</v>
      </c>
      <c r="D2587" s="279" t="s">
        <v>256</v>
      </c>
      <c r="E2587" s="279" t="s">
        <v>394</v>
      </c>
      <c r="F2587"/>
      <c r="H2587" s="279" t="s">
        <v>394</v>
      </c>
      <c r="I2587" s="279" t="s">
        <v>539</v>
      </c>
      <c r="J2587" s="279" t="s">
        <v>394</v>
      </c>
      <c r="K2587" s="279" t="s">
        <v>394</v>
      </c>
      <c r="L2587" s="279" t="s">
        <v>394</v>
      </c>
      <c r="M2587" s="279" t="s">
        <v>394</v>
      </c>
      <c r="N2587" s="279" t="s">
        <v>394</v>
      </c>
      <c r="O2587" s="279" t="s">
        <v>394</v>
      </c>
      <c r="P2587" s="315">
        <v>0</v>
      </c>
      <c r="Q2587" s="279" t="s">
        <v>394</v>
      </c>
      <c r="R2587" s="279" t="s">
        <v>394</v>
      </c>
      <c r="S2587" s="279" t="s">
        <v>394</v>
      </c>
      <c r="T2587" s="279" t="s">
        <v>394</v>
      </c>
      <c r="U2587" s="279" t="s">
        <v>394</v>
      </c>
      <c r="V2587" s="279" t="s">
        <v>394</v>
      </c>
      <c r="W2587" s="279" t="s">
        <v>394</v>
      </c>
      <c r="X2587" s="279" t="s">
        <v>394</v>
      </c>
      <c r="Y2587" s="281"/>
      <c r="Z2587" s="279" t="s">
        <v>394</v>
      </c>
      <c r="AA2587" s="279" t="s">
        <v>394</v>
      </c>
      <c r="AB2587" s="281"/>
      <c r="AC2587" s="279" t="s">
        <v>855</v>
      </c>
      <c r="AF2587" s="276" t="str">
        <f>IFERROR(VLOOKUP(A2587,'[1]قوائم الترجمة'!AC$2:AD$2397,1,0),"م")</f>
        <v>م</v>
      </c>
      <c r="AG2587" s="232"/>
      <c r="AH2587" s="233"/>
      <c r="AI2587" s="233"/>
      <c r="AJ2587" s="233"/>
      <c r="AL2587" s="267"/>
      <c r="AM2587" s="235"/>
      <c r="AU2587" s="234"/>
    </row>
    <row r="2588" spans="1:47" ht="21" x14ac:dyDescent="0.4">
      <c r="A2588" s="278">
        <v>121622</v>
      </c>
      <c r="B2588" s="279" t="s">
        <v>4057</v>
      </c>
      <c r="C2588" s="279" t="s">
        <v>84</v>
      </c>
      <c r="D2588" s="279" t="s">
        <v>471</v>
      </c>
      <c r="E2588" s="279" t="s">
        <v>424</v>
      </c>
      <c r="F2588" s="315" t="s">
        <v>9442</v>
      </c>
      <c r="G2588" s="315" t="s">
        <v>8192</v>
      </c>
      <c r="H2588" s="279" t="s">
        <v>425</v>
      </c>
      <c r="I2588" s="279" t="s">
        <v>541</v>
      </c>
      <c r="J2588" s="279" t="s">
        <v>8112</v>
      </c>
      <c r="K2588" s="280">
        <v>2008</v>
      </c>
      <c r="L2588" s="279" t="s">
        <v>404</v>
      </c>
      <c r="M2588" s="279" t="s">
        <v>394</v>
      </c>
      <c r="N2588" s="279" t="s">
        <v>394</v>
      </c>
      <c r="O2588" s="279" t="s">
        <v>394</v>
      </c>
      <c r="P2588" s="315">
        <v>0</v>
      </c>
      <c r="Q2588" s="278"/>
      <c r="R2588" s="303"/>
      <c r="S2588" s="279" t="s">
        <v>394</v>
      </c>
      <c r="T2588" s="279" t="s">
        <v>394</v>
      </c>
      <c r="U2588" s="303"/>
      <c r="V2588" s="303"/>
      <c r="W2588" s="303"/>
      <c r="X2588" s="303"/>
      <c r="Z2588" s="303"/>
      <c r="AA2588" s="303"/>
      <c r="AC2588" s="279" t="s">
        <v>394</v>
      </c>
      <c r="AF2588" s="276">
        <f>IFERROR(VLOOKUP(A2588,'[1]قوائم الترجمة'!AC$2:AD$2397,1,0),"م")</f>
        <v>121622</v>
      </c>
      <c r="AG2588" s="232"/>
      <c r="AH2588" s="233"/>
      <c r="AI2588" s="233"/>
      <c r="AJ2588" s="233"/>
      <c r="AL2588" s="267"/>
      <c r="AM2588" s="235"/>
      <c r="AO2588" s="236"/>
      <c r="AU2588" s="234"/>
    </row>
    <row r="2589" spans="1:47" ht="21" x14ac:dyDescent="0.4">
      <c r="A2589" s="278">
        <v>121623</v>
      </c>
      <c r="B2589" s="279" t="s">
        <v>5754</v>
      </c>
      <c r="C2589" s="279" t="s">
        <v>141</v>
      </c>
      <c r="D2589" s="279" t="s">
        <v>1329</v>
      </c>
      <c r="E2589" s="279" t="s">
        <v>394</v>
      </c>
      <c r="F2589"/>
      <c r="H2589" s="279" t="s">
        <v>394</v>
      </c>
      <c r="I2589" s="279" t="s">
        <v>539</v>
      </c>
      <c r="J2589" s="279" t="s">
        <v>394</v>
      </c>
      <c r="K2589" s="279" t="s">
        <v>394</v>
      </c>
      <c r="L2589" s="279" t="s">
        <v>394</v>
      </c>
      <c r="M2589" s="279" t="s">
        <v>394</v>
      </c>
      <c r="N2589" s="279" t="s">
        <v>394</v>
      </c>
      <c r="O2589" s="279" t="s">
        <v>394</v>
      </c>
      <c r="P2589" s="315">
        <v>0</v>
      </c>
      <c r="Q2589" s="279" t="s">
        <v>394</v>
      </c>
      <c r="R2589" s="279" t="s">
        <v>394</v>
      </c>
      <c r="S2589" s="279" t="s">
        <v>394</v>
      </c>
      <c r="T2589" s="279" t="s">
        <v>394</v>
      </c>
      <c r="U2589" s="279" t="s">
        <v>394</v>
      </c>
      <c r="V2589" s="279" t="s">
        <v>394</v>
      </c>
      <c r="W2589" s="279" t="s">
        <v>394</v>
      </c>
      <c r="X2589" s="279" t="s">
        <v>394</v>
      </c>
      <c r="Y2589" s="281"/>
      <c r="Z2589" s="279" t="s">
        <v>394</v>
      </c>
      <c r="AA2589" s="279" t="s">
        <v>394</v>
      </c>
      <c r="AB2589" s="281"/>
      <c r="AC2589" s="279" t="s">
        <v>855</v>
      </c>
      <c r="AF2589" s="276" t="str">
        <f>IFERROR(VLOOKUP(A2589,'[1]قوائم الترجمة'!AC$2:AD$2397,1,0),"م")</f>
        <v>م</v>
      </c>
      <c r="AG2589" s="232"/>
      <c r="AH2589" s="233"/>
      <c r="AI2589" s="233"/>
      <c r="AJ2589" s="233"/>
      <c r="AL2589" s="267"/>
      <c r="AM2589" s="235"/>
      <c r="AU2589" s="234"/>
    </row>
    <row r="2590" spans="1:47" ht="21" x14ac:dyDescent="0.4">
      <c r="A2590" s="278">
        <v>121624</v>
      </c>
      <c r="B2590" s="279" t="s">
        <v>4056</v>
      </c>
      <c r="C2590" s="279" t="s">
        <v>204</v>
      </c>
      <c r="D2590" s="279" t="s">
        <v>324</v>
      </c>
      <c r="E2590" s="279" t="s">
        <v>424</v>
      </c>
      <c r="F2590" s="315" t="s">
        <v>9443</v>
      </c>
      <c r="G2590" s="315" t="s">
        <v>8180</v>
      </c>
      <c r="H2590" s="279" t="s">
        <v>425</v>
      </c>
      <c r="I2590" s="279" t="s">
        <v>538</v>
      </c>
      <c r="J2590" s="279" t="s">
        <v>403</v>
      </c>
      <c r="K2590" s="280">
        <v>2011</v>
      </c>
      <c r="L2590" s="279" t="s">
        <v>404</v>
      </c>
      <c r="M2590" s="279" t="s">
        <v>394</v>
      </c>
      <c r="N2590" s="279" t="s">
        <v>9444</v>
      </c>
      <c r="O2590" s="279" t="s">
        <v>8471</v>
      </c>
      <c r="P2590" s="279">
        <v>35000</v>
      </c>
      <c r="Q2590" s="278"/>
      <c r="R2590" s="303"/>
      <c r="S2590" s="279" t="s">
        <v>394</v>
      </c>
      <c r="T2590" s="279"/>
      <c r="U2590" s="303"/>
      <c r="V2590" s="303"/>
      <c r="W2590" s="303"/>
      <c r="X2590" s="303"/>
      <c r="Z2590" s="303"/>
      <c r="AA2590" s="303"/>
      <c r="AC2590" s="279" t="s">
        <v>394</v>
      </c>
      <c r="AF2590" s="276">
        <f>IFERROR(VLOOKUP(A2590,'[1]قوائم الترجمة'!AC$2:AD$2397,1,0),"م")</f>
        <v>121624</v>
      </c>
      <c r="AG2590" s="232"/>
      <c r="AH2590" s="233"/>
      <c r="AI2590" s="233"/>
      <c r="AJ2590" s="233"/>
      <c r="AL2590" s="267"/>
      <c r="AM2590" s="235"/>
      <c r="AO2590" s="233"/>
      <c r="AU2590" s="234"/>
    </row>
    <row r="2591" spans="1:47" ht="21" x14ac:dyDescent="0.4">
      <c r="A2591" s="278">
        <v>121625</v>
      </c>
      <c r="B2591" s="279" t="s">
        <v>4055</v>
      </c>
      <c r="C2591" s="279" t="s">
        <v>1167</v>
      </c>
      <c r="D2591" s="279" t="s">
        <v>252</v>
      </c>
      <c r="E2591" s="279" t="s">
        <v>394</v>
      </c>
      <c r="F2591"/>
      <c r="H2591" s="279" t="s">
        <v>394</v>
      </c>
      <c r="I2591" s="279" t="s">
        <v>540</v>
      </c>
      <c r="J2591" s="279" t="s">
        <v>394</v>
      </c>
      <c r="K2591" s="279" t="s">
        <v>394</v>
      </c>
      <c r="L2591" s="279" t="s">
        <v>394</v>
      </c>
      <c r="M2591" s="279" t="s">
        <v>394</v>
      </c>
      <c r="N2591" s="279" t="s">
        <v>394</v>
      </c>
      <c r="O2591" s="279" t="s">
        <v>394</v>
      </c>
      <c r="P2591" s="315">
        <v>0</v>
      </c>
      <c r="Q2591" s="279" t="s">
        <v>394</v>
      </c>
      <c r="R2591" s="279" t="s">
        <v>394</v>
      </c>
      <c r="S2591" s="279" t="s">
        <v>394</v>
      </c>
      <c r="T2591" s="279" t="s">
        <v>394</v>
      </c>
      <c r="U2591" s="279" t="s">
        <v>394</v>
      </c>
      <c r="V2591" s="279" t="s">
        <v>394</v>
      </c>
      <c r="W2591" s="279" t="s">
        <v>394</v>
      </c>
      <c r="X2591" s="279" t="s">
        <v>394</v>
      </c>
      <c r="Y2591" s="281"/>
      <c r="Z2591" s="279" t="s">
        <v>394</v>
      </c>
      <c r="AA2591" s="279" t="s">
        <v>394</v>
      </c>
      <c r="AB2591" s="281"/>
      <c r="AC2591" s="279" t="s">
        <v>855</v>
      </c>
      <c r="AF2591" s="276" t="str">
        <f>IFERROR(VLOOKUP(A2591,'[1]قوائم الترجمة'!AC$2:AD$2397,1,0),"م")</f>
        <v>م</v>
      </c>
      <c r="AG2591" s="232"/>
      <c r="AH2591" s="233"/>
      <c r="AI2591" s="233"/>
      <c r="AJ2591" s="233"/>
      <c r="AL2591" s="267"/>
      <c r="AM2591" s="235"/>
      <c r="AO2591" s="233"/>
      <c r="AU2591" s="234"/>
    </row>
    <row r="2592" spans="1:47" ht="21" x14ac:dyDescent="0.4">
      <c r="A2592" s="278">
        <v>121626</v>
      </c>
      <c r="B2592" s="279" t="s">
        <v>4054</v>
      </c>
      <c r="C2592" s="279" t="s">
        <v>84</v>
      </c>
      <c r="D2592" s="279" t="s">
        <v>752</v>
      </c>
      <c r="E2592" s="279" t="s">
        <v>394</v>
      </c>
      <c r="F2592"/>
      <c r="H2592" s="279" t="s">
        <v>394</v>
      </c>
      <c r="I2592" s="279" t="s">
        <v>540</v>
      </c>
      <c r="J2592" s="279" t="s">
        <v>394</v>
      </c>
      <c r="K2592" s="279" t="s">
        <v>394</v>
      </c>
      <c r="L2592" s="279" t="s">
        <v>394</v>
      </c>
      <c r="M2592" s="279" t="s">
        <v>394</v>
      </c>
      <c r="N2592" s="279" t="s">
        <v>394</v>
      </c>
      <c r="O2592" s="279" t="s">
        <v>394</v>
      </c>
      <c r="P2592" s="315">
        <v>0</v>
      </c>
      <c r="Q2592" s="279" t="s">
        <v>394</v>
      </c>
      <c r="R2592" s="279" t="s">
        <v>394</v>
      </c>
      <c r="S2592" s="279" t="s">
        <v>394</v>
      </c>
      <c r="T2592" s="279" t="s">
        <v>394</v>
      </c>
      <c r="U2592" s="279" t="s">
        <v>394</v>
      </c>
      <c r="V2592" s="279" t="s">
        <v>394</v>
      </c>
      <c r="W2592" s="279" t="s">
        <v>394</v>
      </c>
      <c r="X2592" s="279" t="s">
        <v>394</v>
      </c>
      <c r="Y2592" s="281"/>
      <c r="Z2592" s="279" t="s">
        <v>394</v>
      </c>
      <c r="AA2592" s="279" t="s">
        <v>394</v>
      </c>
      <c r="AB2592" s="281"/>
      <c r="AC2592" s="279" t="s">
        <v>855</v>
      </c>
      <c r="AF2592" s="276" t="str">
        <f>IFERROR(VLOOKUP(A2592,'[1]قوائم الترجمة'!AC$2:AD$2397,1,0),"م")</f>
        <v>م</v>
      </c>
      <c r="AG2592" s="232"/>
      <c r="AH2592" s="233"/>
      <c r="AI2592" s="233"/>
      <c r="AJ2592" s="233"/>
      <c r="AL2592" s="267"/>
      <c r="AM2592" s="235"/>
      <c r="AO2592" s="233"/>
      <c r="AU2592" s="234"/>
    </row>
    <row r="2593" spans="1:47" ht="21" x14ac:dyDescent="0.4">
      <c r="A2593" s="278">
        <v>121627</v>
      </c>
      <c r="B2593" s="279" t="s">
        <v>4053</v>
      </c>
      <c r="C2593" s="279" t="s">
        <v>195</v>
      </c>
      <c r="D2593" s="279" t="s">
        <v>324</v>
      </c>
      <c r="E2593" s="279" t="s">
        <v>5660</v>
      </c>
      <c r="F2593" s="315" t="s">
        <v>9445</v>
      </c>
      <c r="G2593" s="315" t="s">
        <v>8180</v>
      </c>
      <c r="H2593" s="279" t="s">
        <v>425</v>
      </c>
      <c r="I2593" s="279" t="s">
        <v>541</v>
      </c>
      <c r="J2593" s="279" t="s">
        <v>403</v>
      </c>
      <c r="K2593" s="280">
        <v>2012</v>
      </c>
      <c r="L2593" s="279" t="s">
        <v>402</v>
      </c>
      <c r="M2593" s="279" t="s">
        <v>394</v>
      </c>
      <c r="N2593" s="279" t="s">
        <v>394</v>
      </c>
      <c r="O2593" s="279" t="s">
        <v>394</v>
      </c>
      <c r="P2593" s="315">
        <v>0</v>
      </c>
      <c r="Q2593" s="278"/>
      <c r="R2593" s="303"/>
      <c r="S2593" s="279" t="s">
        <v>394</v>
      </c>
      <c r="T2593" s="279" t="s">
        <v>394</v>
      </c>
      <c r="U2593" s="303"/>
      <c r="V2593" s="303"/>
      <c r="W2593" s="303"/>
      <c r="X2593" s="303"/>
      <c r="Z2593" s="303"/>
      <c r="AA2593" s="303"/>
      <c r="AC2593" s="279" t="s">
        <v>855</v>
      </c>
      <c r="AF2593" s="276">
        <f>IFERROR(VLOOKUP(A2593,'[1]قوائم الترجمة'!AC$2:AD$2397,1,0),"م")</f>
        <v>121627</v>
      </c>
      <c r="AG2593" s="232"/>
      <c r="AH2593" s="233"/>
      <c r="AI2593" s="233"/>
      <c r="AJ2593" s="233"/>
      <c r="AL2593" s="267"/>
      <c r="AM2593" s="235"/>
      <c r="AO2593" s="236"/>
      <c r="AU2593" s="234"/>
    </row>
    <row r="2594" spans="1:47" ht="21" x14ac:dyDescent="0.4">
      <c r="A2594" s="278">
        <v>121628</v>
      </c>
      <c r="B2594" s="279" t="s">
        <v>5790</v>
      </c>
      <c r="C2594" s="279" t="s">
        <v>111</v>
      </c>
      <c r="D2594" s="279" t="s">
        <v>212</v>
      </c>
      <c r="E2594" s="279" t="s">
        <v>394</v>
      </c>
      <c r="F2594"/>
      <c r="H2594" s="279" t="s">
        <v>394</v>
      </c>
      <c r="I2594" s="279" t="s">
        <v>539</v>
      </c>
      <c r="J2594" s="279" t="s">
        <v>394</v>
      </c>
      <c r="K2594" s="279" t="s">
        <v>394</v>
      </c>
      <c r="L2594" s="279" t="s">
        <v>394</v>
      </c>
      <c r="M2594" s="279" t="s">
        <v>394</v>
      </c>
      <c r="N2594" s="279" t="s">
        <v>394</v>
      </c>
      <c r="O2594" s="279" t="s">
        <v>394</v>
      </c>
      <c r="P2594" s="315">
        <v>0</v>
      </c>
      <c r="Q2594" s="279" t="s">
        <v>394</v>
      </c>
      <c r="R2594" s="279" t="s">
        <v>394</v>
      </c>
      <c r="S2594" s="279" t="s">
        <v>394</v>
      </c>
      <c r="T2594" s="279" t="s">
        <v>394</v>
      </c>
      <c r="U2594" s="279" t="s">
        <v>394</v>
      </c>
      <c r="V2594" s="279" t="s">
        <v>394</v>
      </c>
      <c r="W2594" s="279" t="s">
        <v>394</v>
      </c>
      <c r="X2594" s="279" t="s">
        <v>394</v>
      </c>
      <c r="Y2594" s="281"/>
      <c r="Z2594" s="279" t="s">
        <v>394</v>
      </c>
      <c r="AA2594" s="279" t="s">
        <v>394</v>
      </c>
      <c r="AB2594" s="281"/>
      <c r="AC2594" s="279" t="s">
        <v>855</v>
      </c>
      <c r="AF2594" s="276" t="str">
        <f>IFERROR(VLOOKUP(A2594,'[1]قوائم الترجمة'!AC$2:AD$2397,1,0),"م")</f>
        <v>م</v>
      </c>
      <c r="AG2594" s="245"/>
      <c r="AH2594" s="246"/>
      <c r="AI2594" s="246"/>
      <c r="AJ2594" s="246"/>
      <c r="AL2594" s="267"/>
      <c r="AM2594" s="235"/>
      <c r="AO2594" s="246"/>
      <c r="AU2594" s="234"/>
    </row>
    <row r="2595" spans="1:47" ht="21" x14ac:dyDescent="0.4">
      <c r="A2595" s="278">
        <v>121629</v>
      </c>
      <c r="B2595" s="279" t="s">
        <v>4052</v>
      </c>
      <c r="C2595" s="279" t="s">
        <v>679</v>
      </c>
      <c r="D2595" s="279" t="s">
        <v>344</v>
      </c>
      <c r="E2595" s="279" t="s">
        <v>394</v>
      </c>
      <c r="F2595"/>
      <c r="H2595" s="279" t="s">
        <v>394</v>
      </c>
      <c r="I2595" s="279" t="s">
        <v>61</v>
      </c>
      <c r="J2595" s="279" t="s">
        <v>394</v>
      </c>
      <c r="K2595" s="279" t="s">
        <v>394</v>
      </c>
      <c r="L2595" s="279" t="s">
        <v>394</v>
      </c>
      <c r="M2595" s="279" t="s">
        <v>394</v>
      </c>
      <c r="N2595" s="279" t="s">
        <v>394</v>
      </c>
      <c r="O2595" s="279" t="s">
        <v>394</v>
      </c>
      <c r="P2595" s="315">
        <v>0</v>
      </c>
      <c r="Q2595" s="279" t="s">
        <v>394</v>
      </c>
      <c r="R2595" s="279" t="s">
        <v>394</v>
      </c>
      <c r="S2595" s="279" t="s">
        <v>394</v>
      </c>
      <c r="T2595" s="279" t="s">
        <v>394</v>
      </c>
      <c r="U2595" s="279" t="s">
        <v>394</v>
      </c>
      <c r="V2595" s="279" t="s">
        <v>394</v>
      </c>
      <c r="W2595" s="279" t="s">
        <v>394</v>
      </c>
      <c r="X2595" s="279" t="s">
        <v>394</v>
      </c>
      <c r="Y2595" s="281"/>
      <c r="Z2595" s="279" t="s">
        <v>394</v>
      </c>
      <c r="AA2595" s="279" t="s">
        <v>394</v>
      </c>
      <c r="AB2595" s="281"/>
      <c r="AC2595" s="279" t="s">
        <v>394</v>
      </c>
      <c r="AF2595" s="276" t="str">
        <f>IFERROR(VLOOKUP(A2595,'[1]قوائم الترجمة'!AC$2:AD$2397,1,0),"م")</f>
        <v>م</v>
      </c>
      <c r="AG2595" s="232"/>
      <c r="AH2595" s="233"/>
      <c r="AI2595" s="233"/>
      <c r="AJ2595" s="233"/>
      <c r="AL2595" s="267"/>
      <c r="AM2595" s="235"/>
      <c r="AO2595" s="233"/>
      <c r="AU2595" s="234"/>
    </row>
    <row r="2596" spans="1:47" ht="21" x14ac:dyDescent="0.4">
      <c r="A2596" s="278">
        <v>121630</v>
      </c>
      <c r="B2596" s="279" t="s">
        <v>4051</v>
      </c>
      <c r="C2596" s="279" t="s">
        <v>586</v>
      </c>
      <c r="D2596" s="279" t="s">
        <v>622</v>
      </c>
      <c r="E2596" s="279" t="s">
        <v>424</v>
      </c>
      <c r="F2596" s="315" t="s">
        <v>9446</v>
      </c>
      <c r="G2596" s="315" t="s">
        <v>8232</v>
      </c>
      <c r="H2596" s="279" t="s">
        <v>425</v>
      </c>
      <c r="I2596" s="279" t="s">
        <v>61</v>
      </c>
      <c r="J2596" s="279" t="s">
        <v>403</v>
      </c>
      <c r="K2596" s="280">
        <v>2016</v>
      </c>
      <c r="L2596" s="279" t="s">
        <v>404</v>
      </c>
      <c r="M2596" s="279" t="s">
        <v>394</v>
      </c>
      <c r="N2596" s="279"/>
      <c r="O2596" s="279" t="s">
        <v>394</v>
      </c>
      <c r="P2596" s="315">
        <v>0</v>
      </c>
      <c r="Q2596" s="278"/>
      <c r="R2596" s="303"/>
      <c r="S2596" s="279" t="s">
        <v>394</v>
      </c>
      <c r="T2596" s="279" t="s">
        <v>394</v>
      </c>
      <c r="U2596" s="303"/>
      <c r="V2596" s="303"/>
      <c r="W2596" s="303"/>
      <c r="X2596" s="303"/>
      <c r="Z2596" s="303"/>
      <c r="AA2596" s="303"/>
      <c r="AC2596" s="279" t="s">
        <v>394</v>
      </c>
      <c r="AF2596" s="276">
        <f>IFERROR(VLOOKUP(A2596,'[1]قوائم الترجمة'!AC$2:AD$2397,1,0),"م")</f>
        <v>121630</v>
      </c>
      <c r="AG2596" s="232"/>
      <c r="AH2596" s="233"/>
      <c r="AI2596" s="233"/>
      <c r="AJ2596" s="233"/>
      <c r="AL2596" s="267"/>
      <c r="AM2596" s="235"/>
      <c r="AO2596" s="236"/>
      <c r="AU2596" s="234"/>
    </row>
    <row r="2597" spans="1:47" ht="21" x14ac:dyDescent="0.4">
      <c r="A2597" s="278">
        <v>121631</v>
      </c>
      <c r="B2597" s="279" t="s">
        <v>4050</v>
      </c>
      <c r="C2597" s="279" t="s">
        <v>120</v>
      </c>
      <c r="D2597" s="279" t="s">
        <v>311</v>
      </c>
      <c r="E2597" s="279" t="s">
        <v>424</v>
      </c>
      <c r="F2597" s="315" t="s">
        <v>9447</v>
      </c>
      <c r="G2597" s="315" t="s">
        <v>402</v>
      </c>
      <c r="H2597" s="279" t="s">
        <v>425</v>
      </c>
      <c r="I2597" s="279" t="s">
        <v>8485</v>
      </c>
      <c r="J2597" s="279" t="s">
        <v>426</v>
      </c>
      <c r="K2597" s="280">
        <v>2014</v>
      </c>
      <c r="L2597" s="279" t="s">
        <v>402</v>
      </c>
      <c r="M2597" s="279" t="s">
        <v>394</v>
      </c>
      <c r="N2597" s="279" t="s">
        <v>394</v>
      </c>
      <c r="O2597" s="279" t="s">
        <v>394</v>
      </c>
      <c r="P2597" s="315">
        <v>0</v>
      </c>
      <c r="Q2597" s="278"/>
      <c r="R2597" s="303"/>
      <c r="S2597" s="279" t="s">
        <v>394</v>
      </c>
      <c r="T2597" s="279" t="s">
        <v>394</v>
      </c>
      <c r="U2597" s="303"/>
      <c r="V2597" s="303"/>
      <c r="W2597" s="303"/>
      <c r="X2597" s="303"/>
      <c r="Z2597" s="303"/>
      <c r="AA2597" s="303"/>
      <c r="AC2597" s="279" t="s">
        <v>394</v>
      </c>
      <c r="AF2597" s="276">
        <f>IFERROR(VLOOKUP(A2597,'[1]قوائم الترجمة'!AC$2:AD$2397,1,0),"م")</f>
        <v>121631</v>
      </c>
      <c r="AG2597" s="232"/>
      <c r="AH2597" s="233"/>
      <c r="AI2597" s="233"/>
      <c r="AJ2597" s="233"/>
      <c r="AL2597" s="267"/>
      <c r="AM2597" s="235"/>
      <c r="AO2597" s="233"/>
      <c r="AU2597" s="234"/>
    </row>
    <row r="2598" spans="1:47" ht="21" x14ac:dyDescent="0.4">
      <c r="A2598" s="278">
        <v>121632</v>
      </c>
      <c r="B2598" s="279" t="s">
        <v>4048</v>
      </c>
      <c r="C2598" s="279" t="s">
        <v>4049</v>
      </c>
      <c r="D2598" s="279" t="s">
        <v>258</v>
      </c>
      <c r="E2598" s="279" t="s">
        <v>5660</v>
      </c>
      <c r="F2598" s="315" t="s">
        <v>8853</v>
      </c>
      <c r="G2598" s="315" t="s">
        <v>8234</v>
      </c>
      <c r="H2598" s="279" t="s">
        <v>425</v>
      </c>
      <c r="I2598" s="279" t="s">
        <v>541</v>
      </c>
      <c r="J2598" s="279" t="s">
        <v>403</v>
      </c>
      <c r="K2598" s="280">
        <v>2014</v>
      </c>
      <c r="L2598" s="279" t="s">
        <v>404</v>
      </c>
      <c r="M2598" s="279" t="s">
        <v>394</v>
      </c>
      <c r="N2598" s="279" t="s">
        <v>394</v>
      </c>
      <c r="O2598" s="279" t="s">
        <v>394</v>
      </c>
      <c r="P2598" s="315">
        <v>0</v>
      </c>
      <c r="Q2598" s="278"/>
      <c r="R2598" s="303"/>
      <c r="S2598" s="279" t="s">
        <v>394</v>
      </c>
      <c r="T2598" s="279" t="s">
        <v>394</v>
      </c>
      <c r="U2598" s="303"/>
      <c r="V2598" s="303"/>
      <c r="W2598" s="303"/>
      <c r="X2598" s="303"/>
      <c r="Z2598" s="303"/>
      <c r="AA2598" s="303"/>
      <c r="AC2598" s="279" t="s">
        <v>394</v>
      </c>
      <c r="AF2598" s="276">
        <f>IFERROR(VLOOKUP(A2598,'[1]قوائم الترجمة'!AC$2:AD$2397,1,0),"م")</f>
        <v>121632</v>
      </c>
      <c r="AG2598" s="232"/>
      <c r="AH2598" s="233"/>
      <c r="AI2598" s="233"/>
      <c r="AJ2598" s="233"/>
      <c r="AL2598" s="267"/>
      <c r="AM2598" s="235"/>
      <c r="AU2598" s="234"/>
    </row>
    <row r="2599" spans="1:47" ht="21" x14ac:dyDescent="0.4">
      <c r="A2599" s="278">
        <v>121633</v>
      </c>
      <c r="B2599" s="279" t="s">
        <v>4047</v>
      </c>
      <c r="C2599" s="279" t="s">
        <v>156</v>
      </c>
      <c r="D2599" s="279" t="s">
        <v>1338</v>
      </c>
      <c r="E2599" s="279" t="s">
        <v>424</v>
      </c>
      <c r="F2599" s="315" t="s">
        <v>9448</v>
      </c>
      <c r="G2599" s="315" t="s">
        <v>8120</v>
      </c>
      <c r="H2599" s="279" t="s">
        <v>425</v>
      </c>
      <c r="I2599" s="279" t="s">
        <v>67</v>
      </c>
      <c r="J2599" s="279" t="s">
        <v>426</v>
      </c>
      <c r="K2599" s="280">
        <v>2010</v>
      </c>
      <c r="L2599" s="279" t="s">
        <v>842</v>
      </c>
      <c r="M2599" s="279" t="s">
        <v>394</v>
      </c>
      <c r="N2599" s="279" t="s">
        <v>394</v>
      </c>
      <c r="O2599" s="279" t="s">
        <v>394</v>
      </c>
      <c r="P2599" s="315">
        <v>0</v>
      </c>
      <c r="Q2599" s="278"/>
      <c r="R2599" s="303"/>
      <c r="S2599" s="279" t="s">
        <v>394</v>
      </c>
      <c r="T2599" s="279" t="s">
        <v>394</v>
      </c>
      <c r="U2599" s="303"/>
      <c r="V2599" s="303"/>
      <c r="W2599" s="303"/>
      <c r="X2599" s="303"/>
      <c r="Z2599" s="303"/>
      <c r="AA2599" s="303"/>
      <c r="AC2599" s="279" t="s">
        <v>394</v>
      </c>
      <c r="AF2599" s="276">
        <f>IFERROR(VLOOKUP(A2599,'[1]قوائم الترجمة'!AC$2:AD$2397,1,0),"م")</f>
        <v>121633</v>
      </c>
      <c r="AG2599" s="232"/>
      <c r="AH2599" s="233"/>
      <c r="AI2599" s="233"/>
      <c r="AJ2599" s="233"/>
      <c r="AL2599" s="267"/>
      <c r="AM2599" s="235"/>
      <c r="AU2599" s="234"/>
    </row>
    <row r="2600" spans="1:47" ht="21" x14ac:dyDescent="0.4">
      <c r="A2600" s="278">
        <v>121634</v>
      </c>
      <c r="B2600" s="279" t="s">
        <v>4046</v>
      </c>
      <c r="C2600" s="279" t="s">
        <v>111</v>
      </c>
      <c r="D2600" s="279" t="s">
        <v>305</v>
      </c>
      <c r="E2600" s="279" t="s">
        <v>394</v>
      </c>
      <c r="F2600"/>
      <c r="H2600" s="279" t="s">
        <v>394</v>
      </c>
      <c r="I2600" s="279" t="s">
        <v>540</v>
      </c>
      <c r="J2600" s="279" t="s">
        <v>394</v>
      </c>
      <c r="K2600" s="279" t="s">
        <v>394</v>
      </c>
      <c r="L2600" s="279" t="s">
        <v>394</v>
      </c>
      <c r="M2600" s="279" t="s">
        <v>394</v>
      </c>
      <c r="N2600" s="279" t="s">
        <v>394</v>
      </c>
      <c r="O2600" s="279" t="s">
        <v>394</v>
      </c>
      <c r="P2600" s="315">
        <v>0</v>
      </c>
      <c r="Q2600" s="279" t="s">
        <v>394</v>
      </c>
      <c r="R2600" s="279" t="s">
        <v>394</v>
      </c>
      <c r="S2600" s="279" t="s">
        <v>394</v>
      </c>
      <c r="T2600" s="279" t="s">
        <v>394</v>
      </c>
      <c r="U2600" s="279" t="s">
        <v>394</v>
      </c>
      <c r="V2600" s="279" t="s">
        <v>394</v>
      </c>
      <c r="W2600" s="279" t="s">
        <v>394</v>
      </c>
      <c r="X2600" s="279" t="s">
        <v>394</v>
      </c>
      <c r="Y2600" s="281"/>
      <c r="Z2600" s="279" t="s">
        <v>394</v>
      </c>
      <c r="AA2600" s="279" t="s">
        <v>394</v>
      </c>
      <c r="AB2600" s="281"/>
      <c r="AC2600" s="279" t="s">
        <v>855</v>
      </c>
      <c r="AF2600" s="276" t="str">
        <f>IFERROR(VLOOKUP(A2600,'[1]قوائم الترجمة'!AC$2:AD$2397,1,0),"م")</f>
        <v>م</v>
      </c>
      <c r="AG2600" s="232"/>
      <c r="AH2600" s="233"/>
      <c r="AI2600" s="233"/>
      <c r="AJ2600" s="233"/>
      <c r="AL2600" s="267"/>
      <c r="AM2600" s="235"/>
      <c r="AU2600" s="234"/>
    </row>
    <row r="2601" spans="1:47" ht="21" x14ac:dyDescent="0.4">
      <c r="A2601" s="278">
        <v>121635</v>
      </c>
      <c r="B2601" s="279" t="s">
        <v>4045</v>
      </c>
      <c r="C2601" s="279" t="s">
        <v>100</v>
      </c>
      <c r="D2601" s="279" t="s">
        <v>365</v>
      </c>
      <c r="E2601" s="279" t="s">
        <v>394</v>
      </c>
      <c r="F2601"/>
      <c r="H2601" s="279" t="s">
        <v>394</v>
      </c>
      <c r="I2601" s="279" t="s">
        <v>61</v>
      </c>
      <c r="J2601" s="279" t="s">
        <v>394</v>
      </c>
      <c r="K2601" s="279" t="s">
        <v>394</v>
      </c>
      <c r="L2601" s="279" t="s">
        <v>394</v>
      </c>
      <c r="M2601" s="279" t="s">
        <v>394</v>
      </c>
      <c r="N2601" s="279" t="s">
        <v>394</v>
      </c>
      <c r="O2601" s="279" t="s">
        <v>394</v>
      </c>
      <c r="P2601" s="315">
        <v>0</v>
      </c>
      <c r="Q2601" s="279" t="s">
        <v>394</v>
      </c>
      <c r="R2601" s="279" t="s">
        <v>394</v>
      </c>
      <c r="S2601" s="279" t="s">
        <v>394</v>
      </c>
      <c r="T2601" s="279" t="s">
        <v>394</v>
      </c>
      <c r="U2601" s="279" t="s">
        <v>394</v>
      </c>
      <c r="V2601" s="279" t="s">
        <v>394</v>
      </c>
      <c r="W2601" s="279" t="s">
        <v>394</v>
      </c>
      <c r="X2601" s="279" t="s">
        <v>394</v>
      </c>
      <c r="Y2601" s="281"/>
      <c r="Z2601" s="279" t="s">
        <v>394</v>
      </c>
      <c r="AA2601" s="279" t="s">
        <v>394</v>
      </c>
      <c r="AB2601" s="281"/>
      <c r="AC2601" s="279" t="s">
        <v>394</v>
      </c>
      <c r="AF2601" s="276" t="str">
        <f>IFERROR(VLOOKUP(A2601,'[1]قوائم الترجمة'!AC$2:AD$2397,1,0),"م")</f>
        <v>م</v>
      </c>
      <c r="AG2601" s="232"/>
      <c r="AH2601" s="233"/>
      <c r="AI2601" s="233"/>
      <c r="AJ2601" s="233"/>
      <c r="AL2601" s="267"/>
      <c r="AM2601" s="235"/>
      <c r="AU2601" s="234"/>
    </row>
    <row r="2602" spans="1:47" ht="21" x14ac:dyDescent="0.4">
      <c r="A2602" s="278">
        <v>121636</v>
      </c>
      <c r="B2602" s="279" t="s">
        <v>5840</v>
      </c>
      <c r="C2602" s="279" t="s">
        <v>631</v>
      </c>
      <c r="D2602" s="279" t="s">
        <v>5841</v>
      </c>
      <c r="E2602" s="279" t="s">
        <v>394</v>
      </c>
      <c r="F2602"/>
      <c r="H2602" s="279" t="s">
        <v>394</v>
      </c>
      <c r="I2602" s="279" t="s">
        <v>539</v>
      </c>
      <c r="J2602" s="279" t="s">
        <v>394</v>
      </c>
      <c r="K2602" s="279" t="s">
        <v>394</v>
      </c>
      <c r="L2602" s="279" t="s">
        <v>394</v>
      </c>
      <c r="M2602" s="279" t="s">
        <v>394</v>
      </c>
      <c r="N2602" s="279" t="s">
        <v>394</v>
      </c>
      <c r="O2602" s="279" t="s">
        <v>394</v>
      </c>
      <c r="P2602" s="315">
        <v>0</v>
      </c>
      <c r="Q2602" s="279" t="s">
        <v>394</v>
      </c>
      <c r="R2602" s="279" t="s">
        <v>394</v>
      </c>
      <c r="S2602" s="279" t="s">
        <v>394</v>
      </c>
      <c r="T2602" s="279" t="s">
        <v>394</v>
      </c>
      <c r="U2602" s="279" t="s">
        <v>394</v>
      </c>
      <c r="V2602" s="279" t="s">
        <v>394</v>
      </c>
      <c r="W2602" s="279" t="s">
        <v>394</v>
      </c>
      <c r="X2602" s="279" t="s">
        <v>394</v>
      </c>
      <c r="Y2602" s="281"/>
      <c r="Z2602" s="279" t="s">
        <v>394</v>
      </c>
      <c r="AA2602" s="279" t="s">
        <v>394</v>
      </c>
      <c r="AB2602" s="281"/>
      <c r="AC2602" s="279" t="s">
        <v>855</v>
      </c>
      <c r="AF2602" s="276" t="str">
        <f>IFERROR(VLOOKUP(A2602,'[1]قوائم الترجمة'!AC$2:AD$2397,1,0),"م")</f>
        <v>م</v>
      </c>
      <c r="AG2602" s="232"/>
      <c r="AH2602" s="233"/>
      <c r="AI2602" s="233"/>
      <c r="AJ2602" s="233"/>
      <c r="AL2602" s="267"/>
      <c r="AM2602" s="235"/>
      <c r="AO2602" s="236"/>
      <c r="AU2602" s="234"/>
    </row>
    <row r="2603" spans="1:47" ht="21" x14ac:dyDescent="0.4">
      <c r="A2603" s="278">
        <v>121637</v>
      </c>
      <c r="B2603" s="279" t="s">
        <v>4044</v>
      </c>
      <c r="C2603" s="279" t="s">
        <v>93</v>
      </c>
      <c r="D2603" s="279" t="s">
        <v>374</v>
      </c>
      <c r="E2603" s="279" t="s">
        <v>394</v>
      </c>
      <c r="F2603"/>
      <c r="H2603" s="279" t="s">
        <v>394</v>
      </c>
      <c r="I2603" s="279" t="s">
        <v>540</v>
      </c>
      <c r="J2603" s="279" t="s">
        <v>394</v>
      </c>
      <c r="K2603" s="279" t="s">
        <v>394</v>
      </c>
      <c r="L2603" s="279" t="s">
        <v>394</v>
      </c>
      <c r="M2603" s="279" t="s">
        <v>394</v>
      </c>
      <c r="N2603" s="279" t="s">
        <v>394</v>
      </c>
      <c r="O2603" s="279" t="s">
        <v>394</v>
      </c>
      <c r="P2603" s="315">
        <v>0</v>
      </c>
      <c r="Q2603" s="279" t="s">
        <v>394</v>
      </c>
      <c r="R2603" s="279" t="s">
        <v>394</v>
      </c>
      <c r="S2603" s="279" t="s">
        <v>394</v>
      </c>
      <c r="T2603" s="279" t="s">
        <v>394</v>
      </c>
      <c r="U2603" s="279" t="s">
        <v>394</v>
      </c>
      <c r="V2603" s="279" t="s">
        <v>394</v>
      </c>
      <c r="W2603" s="279" t="s">
        <v>394</v>
      </c>
      <c r="X2603" s="279" t="s">
        <v>394</v>
      </c>
      <c r="Y2603" s="281"/>
      <c r="Z2603" s="279" t="s">
        <v>394</v>
      </c>
      <c r="AA2603" s="279" t="s">
        <v>394</v>
      </c>
      <c r="AB2603" s="281"/>
      <c r="AC2603" s="279" t="s">
        <v>855</v>
      </c>
      <c r="AF2603" s="276" t="str">
        <f>IFERROR(VLOOKUP(A2603,'[1]قوائم الترجمة'!AC$2:AD$2397,1,0),"م")</f>
        <v>م</v>
      </c>
      <c r="AG2603" s="232"/>
      <c r="AH2603" s="233"/>
      <c r="AI2603" s="233"/>
      <c r="AJ2603" s="233"/>
      <c r="AL2603" s="267"/>
      <c r="AM2603" s="235"/>
      <c r="AU2603" s="234"/>
    </row>
    <row r="2604" spans="1:47" ht="21" x14ac:dyDescent="0.4">
      <c r="A2604" s="278">
        <v>121638</v>
      </c>
      <c r="B2604" s="279" t="s">
        <v>4043</v>
      </c>
      <c r="C2604" s="279" t="s">
        <v>125</v>
      </c>
      <c r="D2604" s="279" t="s">
        <v>362</v>
      </c>
      <c r="E2604" s="279" t="s">
        <v>394</v>
      </c>
      <c r="F2604"/>
      <c r="H2604" s="279" t="s">
        <v>394</v>
      </c>
      <c r="I2604" s="279" t="s">
        <v>540</v>
      </c>
      <c r="J2604" s="279" t="s">
        <v>394</v>
      </c>
      <c r="K2604" s="279" t="s">
        <v>394</v>
      </c>
      <c r="L2604" s="279" t="s">
        <v>394</v>
      </c>
      <c r="M2604" s="279" t="s">
        <v>394</v>
      </c>
      <c r="N2604" s="279" t="s">
        <v>394</v>
      </c>
      <c r="O2604" s="279" t="s">
        <v>394</v>
      </c>
      <c r="P2604" s="315">
        <v>0</v>
      </c>
      <c r="Q2604" s="279" t="s">
        <v>394</v>
      </c>
      <c r="R2604" s="279" t="s">
        <v>394</v>
      </c>
      <c r="S2604" s="279" t="s">
        <v>394</v>
      </c>
      <c r="T2604" s="279" t="s">
        <v>394</v>
      </c>
      <c r="U2604" s="279" t="s">
        <v>394</v>
      </c>
      <c r="V2604" s="279" t="s">
        <v>394</v>
      </c>
      <c r="W2604" s="279" t="s">
        <v>394</v>
      </c>
      <c r="X2604" s="279" t="s">
        <v>394</v>
      </c>
      <c r="Y2604" s="281"/>
      <c r="Z2604" s="279" t="s">
        <v>394</v>
      </c>
      <c r="AA2604" s="279" t="s">
        <v>394</v>
      </c>
      <c r="AB2604" s="281"/>
      <c r="AC2604" s="279" t="s">
        <v>855</v>
      </c>
      <c r="AF2604" s="276" t="str">
        <f>IFERROR(VLOOKUP(A2604,'[1]قوائم الترجمة'!AC$2:AD$2397,1,0),"م")</f>
        <v>م</v>
      </c>
      <c r="AG2604" s="232"/>
      <c r="AH2604" s="233"/>
      <c r="AI2604" s="233"/>
      <c r="AJ2604" s="233"/>
      <c r="AL2604" s="267"/>
      <c r="AM2604" s="235"/>
      <c r="AO2604" s="233"/>
      <c r="AU2604" s="234"/>
    </row>
    <row r="2605" spans="1:47" ht="21" x14ac:dyDescent="0.4">
      <c r="A2605" s="278">
        <v>121639</v>
      </c>
      <c r="B2605" s="279" t="s">
        <v>5892</v>
      </c>
      <c r="C2605" s="279" t="s">
        <v>187</v>
      </c>
      <c r="D2605" s="279" t="s">
        <v>236</v>
      </c>
      <c r="E2605" s="279" t="s">
        <v>394</v>
      </c>
      <c r="F2605"/>
      <c r="H2605" s="279" t="s">
        <v>394</v>
      </c>
      <c r="I2605" s="279" t="s">
        <v>539</v>
      </c>
      <c r="J2605" s="279" t="s">
        <v>394</v>
      </c>
      <c r="K2605" s="279" t="s">
        <v>394</v>
      </c>
      <c r="L2605" s="279" t="s">
        <v>394</v>
      </c>
      <c r="M2605" s="279" t="s">
        <v>394</v>
      </c>
      <c r="N2605" s="279" t="s">
        <v>394</v>
      </c>
      <c r="O2605" s="279" t="s">
        <v>394</v>
      </c>
      <c r="P2605" s="315">
        <v>0</v>
      </c>
      <c r="Q2605" s="279" t="s">
        <v>394</v>
      </c>
      <c r="R2605" s="279" t="s">
        <v>394</v>
      </c>
      <c r="S2605" s="279" t="s">
        <v>394</v>
      </c>
      <c r="T2605" s="279" t="s">
        <v>394</v>
      </c>
      <c r="U2605" s="279" t="s">
        <v>394</v>
      </c>
      <c r="V2605" s="279" t="s">
        <v>394</v>
      </c>
      <c r="W2605" s="279" t="s">
        <v>394</v>
      </c>
      <c r="X2605" s="279" t="s">
        <v>394</v>
      </c>
      <c r="Y2605" s="281"/>
      <c r="Z2605" s="279" t="s">
        <v>394</v>
      </c>
      <c r="AA2605" s="279" t="s">
        <v>394</v>
      </c>
      <c r="AB2605" s="281"/>
      <c r="AC2605" s="279" t="s">
        <v>855</v>
      </c>
      <c r="AF2605" s="276" t="str">
        <f>IFERROR(VLOOKUP(A2605,'[1]قوائم الترجمة'!AC$2:AD$2397,1,0),"م")</f>
        <v>م</v>
      </c>
      <c r="AG2605" s="232"/>
      <c r="AH2605" s="233"/>
      <c r="AI2605" s="233"/>
      <c r="AJ2605" s="233"/>
      <c r="AL2605" s="267"/>
      <c r="AM2605" s="235"/>
      <c r="AO2605" s="233"/>
      <c r="AU2605" s="234"/>
    </row>
    <row r="2606" spans="1:47" ht="21" x14ac:dyDescent="0.4">
      <c r="A2606" s="278">
        <v>121640</v>
      </c>
      <c r="B2606" s="279" t="s">
        <v>4042</v>
      </c>
      <c r="C2606" s="279" t="s">
        <v>175</v>
      </c>
      <c r="D2606" s="279" t="s">
        <v>362</v>
      </c>
      <c r="E2606" s="279" t="s">
        <v>394</v>
      </c>
      <c r="F2606"/>
      <c r="H2606" s="279" t="s">
        <v>394</v>
      </c>
      <c r="I2606" s="279" t="s">
        <v>540</v>
      </c>
      <c r="J2606" s="279" t="s">
        <v>394</v>
      </c>
      <c r="K2606" s="279" t="s">
        <v>394</v>
      </c>
      <c r="L2606" s="279" t="s">
        <v>394</v>
      </c>
      <c r="M2606" s="279" t="s">
        <v>394</v>
      </c>
      <c r="N2606" s="279" t="s">
        <v>394</v>
      </c>
      <c r="O2606" s="279" t="s">
        <v>394</v>
      </c>
      <c r="P2606" s="315">
        <v>0</v>
      </c>
      <c r="Q2606" s="279" t="s">
        <v>394</v>
      </c>
      <c r="R2606" s="279" t="s">
        <v>394</v>
      </c>
      <c r="S2606" s="279" t="s">
        <v>394</v>
      </c>
      <c r="T2606" s="279" t="s">
        <v>394</v>
      </c>
      <c r="U2606" s="279" t="s">
        <v>394</v>
      </c>
      <c r="V2606" s="279" t="s">
        <v>394</v>
      </c>
      <c r="W2606" s="279" t="s">
        <v>394</v>
      </c>
      <c r="X2606" s="279" t="s">
        <v>394</v>
      </c>
      <c r="Y2606" s="281"/>
      <c r="Z2606" s="279" t="s">
        <v>394</v>
      </c>
      <c r="AA2606" s="279" t="s">
        <v>394</v>
      </c>
      <c r="AB2606" s="281"/>
      <c r="AC2606" s="279" t="s">
        <v>855</v>
      </c>
      <c r="AF2606" s="276" t="str">
        <f>IFERROR(VLOOKUP(A2606,'[1]قوائم الترجمة'!AC$2:AD$2397,1,0),"م")</f>
        <v>م</v>
      </c>
      <c r="AG2606" s="232"/>
      <c r="AH2606" s="233"/>
      <c r="AI2606" s="233"/>
      <c r="AJ2606" s="233"/>
      <c r="AL2606" s="267"/>
      <c r="AM2606" s="235"/>
      <c r="AU2606" s="234"/>
    </row>
    <row r="2607" spans="1:47" ht="21" x14ac:dyDescent="0.4">
      <c r="A2607" s="278">
        <v>121642</v>
      </c>
      <c r="B2607" s="279" t="s">
        <v>4040</v>
      </c>
      <c r="C2607" s="279" t="s">
        <v>4041</v>
      </c>
      <c r="D2607" s="279" t="s">
        <v>1193</v>
      </c>
      <c r="E2607" s="279" t="s">
        <v>424</v>
      </c>
      <c r="F2607" s="315" t="s">
        <v>9449</v>
      </c>
      <c r="G2607" s="315" t="s">
        <v>841</v>
      </c>
      <c r="H2607" s="279" t="s">
        <v>425</v>
      </c>
      <c r="I2607" s="279" t="s">
        <v>61</v>
      </c>
      <c r="J2607" s="279" t="s">
        <v>403</v>
      </c>
      <c r="K2607" s="280">
        <v>2007</v>
      </c>
      <c r="L2607" s="279" t="s">
        <v>419</v>
      </c>
      <c r="M2607" s="279" t="s">
        <v>394</v>
      </c>
      <c r="N2607" s="279" t="s">
        <v>9450</v>
      </c>
      <c r="O2607" s="279" t="s">
        <v>8563</v>
      </c>
      <c r="P2607" s="279">
        <v>40000</v>
      </c>
      <c r="Q2607" s="278"/>
      <c r="R2607" s="303"/>
      <c r="S2607" s="279" t="s">
        <v>394</v>
      </c>
      <c r="T2607" s="279"/>
      <c r="U2607" s="303"/>
      <c r="V2607" s="303"/>
      <c r="W2607" s="303"/>
      <c r="X2607" s="303"/>
      <c r="Z2607" s="303"/>
      <c r="AA2607" s="303"/>
      <c r="AC2607" s="279" t="s">
        <v>394</v>
      </c>
      <c r="AF2607" s="276">
        <f>IFERROR(VLOOKUP(A2607,'[1]قوائم الترجمة'!AC$2:AD$2397,1,0),"م")</f>
        <v>121642</v>
      </c>
      <c r="AG2607" s="232"/>
      <c r="AH2607" s="233"/>
      <c r="AI2607" s="233"/>
      <c r="AJ2607" s="233"/>
      <c r="AL2607" s="267"/>
      <c r="AM2607" s="235"/>
      <c r="AO2607" s="236"/>
      <c r="AU2607" s="234"/>
    </row>
    <row r="2608" spans="1:47" ht="21" x14ac:dyDescent="0.4">
      <c r="A2608" s="278">
        <v>121643</v>
      </c>
      <c r="B2608" s="279" t="s">
        <v>4039</v>
      </c>
      <c r="C2608" s="279" t="s">
        <v>109</v>
      </c>
      <c r="D2608" s="279" t="s">
        <v>297</v>
      </c>
      <c r="E2608" s="279" t="s">
        <v>5660</v>
      </c>
      <c r="F2608" s="315" t="s">
        <v>8974</v>
      </c>
      <c r="G2608" s="315" t="s">
        <v>421</v>
      </c>
      <c r="H2608" s="279" t="s">
        <v>425</v>
      </c>
      <c r="I2608" s="279" t="s">
        <v>61</v>
      </c>
      <c r="J2608" s="279" t="s">
        <v>8112</v>
      </c>
      <c r="K2608" s="280">
        <v>2000</v>
      </c>
      <c r="L2608" s="279" t="s">
        <v>421</v>
      </c>
      <c r="M2608" s="279" t="s">
        <v>394</v>
      </c>
      <c r="N2608" s="279" t="s">
        <v>394</v>
      </c>
      <c r="O2608" s="279" t="s">
        <v>394</v>
      </c>
      <c r="P2608" s="315">
        <v>0</v>
      </c>
      <c r="Q2608" s="278"/>
      <c r="R2608" s="303"/>
      <c r="S2608" s="279" t="s">
        <v>394</v>
      </c>
      <c r="T2608" s="279" t="s">
        <v>394</v>
      </c>
      <c r="U2608" s="303"/>
      <c r="V2608" s="303"/>
      <c r="W2608" s="303"/>
      <c r="X2608" s="303"/>
      <c r="Z2608" s="303"/>
      <c r="AA2608" s="303"/>
      <c r="AC2608" s="279" t="s">
        <v>394</v>
      </c>
      <c r="AF2608" s="276">
        <f>IFERROR(VLOOKUP(A2608,'[1]قوائم الترجمة'!AC$2:AD$2397,1,0),"م")</f>
        <v>121643</v>
      </c>
      <c r="AG2608" s="232"/>
      <c r="AH2608" s="233"/>
      <c r="AI2608" s="233"/>
      <c r="AJ2608" s="233"/>
      <c r="AL2608" s="267"/>
      <c r="AM2608" s="235"/>
      <c r="AO2608" s="233"/>
      <c r="AU2608" s="234"/>
    </row>
    <row r="2609" spans="1:47" ht="21" x14ac:dyDescent="0.4">
      <c r="A2609" s="278">
        <v>121644</v>
      </c>
      <c r="B2609" s="279" t="s">
        <v>4038</v>
      </c>
      <c r="C2609" s="279" t="s">
        <v>181</v>
      </c>
      <c r="D2609" s="279" t="s">
        <v>301</v>
      </c>
      <c r="E2609" s="279" t="s">
        <v>394</v>
      </c>
      <c r="F2609"/>
      <c r="H2609" s="279" t="s">
        <v>394</v>
      </c>
      <c r="I2609" s="279" t="s">
        <v>540</v>
      </c>
      <c r="J2609" s="279" t="s">
        <v>394</v>
      </c>
      <c r="K2609" s="279" t="s">
        <v>394</v>
      </c>
      <c r="L2609" s="279" t="s">
        <v>394</v>
      </c>
      <c r="M2609" s="279" t="s">
        <v>394</v>
      </c>
      <c r="N2609" s="279" t="s">
        <v>394</v>
      </c>
      <c r="O2609" s="279" t="s">
        <v>394</v>
      </c>
      <c r="P2609" s="315">
        <v>0</v>
      </c>
      <c r="Q2609" s="279" t="s">
        <v>394</v>
      </c>
      <c r="R2609" s="279" t="s">
        <v>394</v>
      </c>
      <c r="S2609" s="279" t="s">
        <v>394</v>
      </c>
      <c r="T2609" s="279" t="s">
        <v>394</v>
      </c>
      <c r="U2609" s="279" t="s">
        <v>394</v>
      </c>
      <c r="V2609" s="279" t="s">
        <v>394</v>
      </c>
      <c r="W2609" s="279" t="s">
        <v>394</v>
      </c>
      <c r="X2609" s="279" t="s">
        <v>394</v>
      </c>
      <c r="Y2609" s="281"/>
      <c r="Z2609" s="279" t="s">
        <v>394</v>
      </c>
      <c r="AA2609" s="279" t="s">
        <v>394</v>
      </c>
      <c r="AB2609" s="281"/>
      <c r="AC2609" s="279" t="s">
        <v>394</v>
      </c>
      <c r="AF2609" s="276" t="str">
        <f>IFERROR(VLOOKUP(A2609,'[1]قوائم الترجمة'!AC$2:AD$2397,1,0),"م")</f>
        <v>م</v>
      </c>
      <c r="AG2609" s="232"/>
      <c r="AH2609" s="233"/>
      <c r="AI2609" s="233"/>
      <c r="AJ2609" s="233"/>
      <c r="AL2609" s="267"/>
      <c r="AM2609" s="235"/>
      <c r="AO2609" s="233"/>
      <c r="AU2609" s="234"/>
    </row>
    <row r="2610" spans="1:47" ht="21" x14ac:dyDescent="0.4">
      <c r="A2610" s="278">
        <v>121645</v>
      </c>
      <c r="B2610" s="279" t="s">
        <v>5902</v>
      </c>
      <c r="C2610" s="279" t="s">
        <v>161</v>
      </c>
      <c r="D2610" s="279" t="s">
        <v>5903</v>
      </c>
      <c r="E2610" s="279" t="s">
        <v>394</v>
      </c>
      <c r="F2610"/>
      <c r="H2610" s="279" t="s">
        <v>394</v>
      </c>
      <c r="I2610" s="279" t="s">
        <v>539</v>
      </c>
      <c r="J2610" s="279" t="s">
        <v>394</v>
      </c>
      <c r="K2610" s="279" t="s">
        <v>394</v>
      </c>
      <c r="L2610" s="279" t="s">
        <v>394</v>
      </c>
      <c r="M2610" s="279" t="s">
        <v>394</v>
      </c>
      <c r="N2610" s="279" t="s">
        <v>394</v>
      </c>
      <c r="O2610" s="279" t="s">
        <v>394</v>
      </c>
      <c r="P2610" s="315">
        <v>0</v>
      </c>
      <c r="Q2610" s="279" t="s">
        <v>394</v>
      </c>
      <c r="R2610" s="279" t="s">
        <v>394</v>
      </c>
      <c r="S2610" s="279" t="s">
        <v>394</v>
      </c>
      <c r="T2610" s="279" t="s">
        <v>394</v>
      </c>
      <c r="U2610" s="279" t="s">
        <v>394</v>
      </c>
      <c r="V2610" s="279" t="s">
        <v>394</v>
      </c>
      <c r="W2610" s="279" t="s">
        <v>394</v>
      </c>
      <c r="X2610" s="279" t="s">
        <v>394</v>
      </c>
      <c r="Y2610" s="281"/>
      <c r="Z2610" s="279" t="s">
        <v>394</v>
      </c>
      <c r="AA2610" s="279" t="s">
        <v>394</v>
      </c>
      <c r="AB2610" s="281"/>
      <c r="AC2610" s="279" t="s">
        <v>855</v>
      </c>
      <c r="AF2610" s="276" t="str">
        <f>IFERROR(VLOOKUP(A2610,'[1]قوائم الترجمة'!AC$2:AD$2397,1,0),"م")</f>
        <v>م</v>
      </c>
      <c r="AG2610" s="232"/>
      <c r="AH2610" s="233"/>
      <c r="AI2610" s="233"/>
      <c r="AJ2610" s="233"/>
      <c r="AL2610" s="267"/>
      <c r="AM2610" s="235"/>
      <c r="AO2610" s="236"/>
      <c r="AU2610" s="234"/>
    </row>
    <row r="2611" spans="1:47" ht="21" x14ac:dyDescent="0.4">
      <c r="A2611" s="278">
        <v>121646</v>
      </c>
      <c r="B2611" s="279" t="s">
        <v>5900</v>
      </c>
      <c r="C2611" s="279" t="s">
        <v>101</v>
      </c>
      <c r="D2611" s="279" t="s">
        <v>5901</v>
      </c>
      <c r="E2611" s="279" t="s">
        <v>394</v>
      </c>
      <c r="F2611"/>
      <c r="H2611" s="279" t="s">
        <v>394</v>
      </c>
      <c r="I2611" s="279" t="s">
        <v>539</v>
      </c>
      <c r="J2611" s="279" t="s">
        <v>394</v>
      </c>
      <c r="K2611" s="279" t="s">
        <v>394</v>
      </c>
      <c r="L2611" s="279" t="s">
        <v>394</v>
      </c>
      <c r="M2611" s="279" t="s">
        <v>394</v>
      </c>
      <c r="N2611" s="279" t="s">
        <v>394</v>
      </c>
      <c r="O2611" s="279" t="s">
        <v>394</v>
      </c>
      <c r="P2611" s="315">
        <v>0</v>
      </c>
      <c r="Q2611" s="279" t="s">
        <v>394</v>
      </c>
      <c r="R2611" s="279" t="s">
        <v>394</v>
      </c>
      <c r="S2611" s="279" t="s">
        <v>394</v>
      </c>
      <c r="T2611" s="279" t="s">
        <v>394</v>
      </c>
      <c r="U2611" s="279" t="s">
        <v>394</v>
      </c>
      <c r="V2611" s="279" t="s">
        <v>394</v>
      </c>
      <c r="W2611" s="279" t="s">
        <v>394</v>
      </c>
      <c r="X2611" s="279" t="s">
        <v>394</v>
      </c>
      <c r="Y2611" s="281"/>
      <c r="Z2611" s="279" t="s">
        <v>394</v>
      </c>
      <c r="AA2611" s="279" t="s">
        <v>394</v>
      </c>
      <c r="AB2611" s="281"/>
      <c r="AC2611" s="279" t="s">
        <v>855</v>
      </c>
      <c r="AF2611" s="276" t="str">
        <f>IFERROR(VLOOKUP(A2611,'[1]قوائم الترجمة'!AC$2:AD$2397,1,0),"م")</f>
        <v>م</v>
      </c>
      <c r="AG2611" s="245"/>
      <c r="AH2611" s="246"/>
      <c r="AI2611" s="246"/>
      <c r="AJ2611" s="246"/>
      <c r="AL2611" s="267"/>
      <c r="AM2611" s="235"/>
      <c r="AU2611" s="234"/>
    </row>
    <row r="2612" spans="1:47" ht="21" x14ac:dyDescent="0.4">
      <c r="A2612" s="278">
        <v>121647</v>
      </c>
      <c r="B2612" s="279" t="s">
        <v>4037</v>
      </c>
      <c r="C2612" s="279" t="s">
        <v>189</v>
      </c>
      <c r="D2612" s="279" t="s">
        <v>592</v>
      </c>
      <c r="E2612" s="279" t="s">
        <v>424</v>
      </c>
      <c r="F2612" s="315" t="s">
        <v>9287</v>
      </c>
      <c r="G2612" s="315" t="s">
        <v>402</v>
      </c>
      <c r="H2612" s="279" t="s">
        <v>425</v>
      </c>
      <c r="I2612" s="279" t="s">
        <v>540</v>
      </c>
      <c r="J2612" s="279" t="s">
        <v>403</v>
      </c>
      <c r="K2612" s="280">
        <v>2016</v>
      </c>
      <c r="L2612" s="279" t="s">
        <v>402</v>
      </c>
      <c r="M2612" s="279" t="s">
        <v>394</v>
      </c>
      <c r="N2612" s="279" t="s">
        <v>9451</v>
      </c>
      <c r="O2612" s="279" t="s">
        <v>8409</v>
      </c>
      <c r="P2612" s="279">
        <v>40000</v>
      </c>
      <c r="Q2612" s="278"/>
      <c r="R2612" s="303"/>
      <c r="S2612" s="279" t="s">
        <v>394</v>
      </c>
      <c r="T2612" s="279"/>
      <c r="U2612" s="303"/>
      <c r="V2612" s="303"/>
      <c r="W2612" s="303"/>
      <c r="X2612" s="303"/>
      <c r="Z2612" s="303"/>
      <c r="AA2612" s="303"/>
      <c r="AC2612" s="279" t="s">
        <v>394</v>
      </c>
      <c r="AF2612" s="276">
        <f>IFERROR(VLOOKUP(A2612,'[1]قوائم الترجمة'!AC$2:AD$2397,1,0),"م")</f>
        <v>121647</v>
      </c>
      <c r="AG2612" s="232"/>
      <c r="AH2612" s="233"/>
      <c r="AI2612" s="233"/>
      <c r="AJ2612" s="233"/>
      <c r="AL2612" s="267"/>
      <c r="AM2612" s="235"/>
      <c r="AO2612" s="233"/>
      <c r="AU2612" s="234"/>
    </row>
    <row r="2613" spans="1:47" ht="21" x14ac:dyDescent="0.4">
      <c r="A2613" s="278">
        <v>121648</v>
      </c>
      <c r="B2613" s="279" t="s">
        <v>4036</v>
      </c>
      <c r="C2613" s="279" t="s">
        <v>93</v>
      </c>
      <c r="D2613" s="279" t="s">
        <v>1224</v>
      </c>
      <c r="E2613" s="279" t="s">
        <v>394</v>
      </c>
      <c r="F2613"/>
      <c r="H2613" s="279" t="s">
        <v>394</v>
      </c>
      <c r="I2613" s="279" t="s">
        <v>8485</v>
      </c>
      <c r="J2613" s="279" t="s">
        <v>394</v>
      </c>
      <c r="K2613" s="279" t="s">
        <v>394</v>
      </c>
      <c r="L2613" s="279" t="s">
        <v>394</v>
      </c>
      <c r="M2613" s="279" t="s">
        <v>394</v>
      </c>
      <c r="N2613" s="279" t="s">
        <v>394</v>
      </c>
      <c r="O2613" s="279" t="s">
        <v>394</v>
      </c>
      <c r="P2613" s="315">
        <v>0</v>
      </c>
      <c r="Q2613" s="279" t="s">
        <v>394</v>
      </c>
      <c r="R2613" s="279" t="s">
        <v>394</v>
      </c>
      <c r="S2613" s="279" t="s">
        <v>394</v>
      </c>
      <c r="T2613" s="279" t="s">
        <v>394</v>
      </c>
      <c r="U2613" s="279" t="s">
        <v>394</v>
      </c>
      <c r="V2613" s="279" t="s">
        <v>394</v>
      </c>
      <c r="W2613" s="279" t="s">
        <v>394</v>
      </c>
      <c r="X2613" s="279" t="s">
        <v>394</v>
      </c>
      <c r="Y2613" s="281"/>
      <c r="Z2613" s="279" t="s">
        <v>394</v>
      </c>
      <c r="AA2613" s="279" t="s">
        <v>394</v>
      </c>
      <c r="AB2613" s="281"/>
      <c r="AC2613" s="279" t="s">
        <v>394</v>
      </c>
      <c r="AF2613" s="276" t="str">
        <f>IFERROR(VLOOKUP(A2613,'[1]قوائم الترجمة'!AC$2:AD$2397,1,0),"م")</f>
        <v>م</v>
      </c>
      <c r="AG2613" s="232"/>
      <c r="AH2613" s="233"/>
      <c r="AI2613" s="233"/>
      <c r="AJ2613" s="233"/>
      <c r="AL2613" s="267"/>
      <c r="AM2613" s="235"/>
      <c r="AO2613" s="236"/>
      <c r="AU2613" s="234"/>
    </row>
    <row r="2614" spans="1:47" ht="21" x14ac:dyDescent="0.4">
      <c r="A2614" s="278">
        <v>121650</v>
      </c>
      <c r="B2614" s="279" t="s">
        <v>5929</v>
      </c>
      <c r="C2614" s="279" t="s">
        <v>113</v>
      </c>
      <c r="D2614" s="279" t="s">
        <v>266</v>
      </c>
      <c r="E2614" s="279" t="s">
        <v>394</v>
      </c>
      <c r="F2614"/>
      <c r="H2614" s="279" t="s">
        <v>394</v>
      </c>
      <c r="I2614" s="279" t="s">
        <v>539</v>
      </c>
      <c r="J2614" s="279" t="s">
        <v>394</v>
      </c>
      <c r="K2614" s="279" t="s">
        <v>394</v>
      </c>
      <c r="L2614" s="279" t="s">
        <v>394</v>
      </c>
      <c r="M2614" s="279" t="s">
        <v>394</v>
      </c>
      <c r="N2614" s="279" t="s">
        <v>394</v>
      </c>
      <c r="O2614" s="279" t="s">
        <v>394</v>
      </c>
      <c r="P2614" s="315">
        <v>0</v>
      </c>
      <c r="Q2614" s="279" t="s">
        <v>394</v>
      </c>
      <c r="R2614" s="279" t="s">
        <v>394</v>
      </c>
      <c r="S2614" s="279" t="s">
        <v>394</v>
      </c>
      <c r="T2614" s="279" t="s">
        <v>394</v>
      </c>
      <c r="U2614" s="279" t="s">
        <v>394</v>
      </c>
      <c r="V2614" s="279" t="s">
        <v>394</v>
      </c>
      <c r="W2614" s="279" t="s">
        <v>394</v>
      </c>
      <c r="X2614" s="279" t="s">
        <v>394</v>
      </c>
      <c r="Y2614" s="281"/>
      <c r="Z2614" s="279" t="s">
        <v>394</v>
      </c>
      <c r="AA2614" s="279" t="s">
        <v>394</v>
      </c>
      <c r="AB2614" s="281"/>
      <c r="AC2614" s="279" t="s">
        <v>855</v>
      </c>
      <c r="AF2614" s="276" t="str">
        <f>IFERROR(VLOOKUP(A2614,'[1]قوائم الترجمة'!AC$2:AD$2397,1,0),"م")</f>
        <v>م</v>
      </c>
      <c r="AG2614" s="232"/>
      <c r="AH2614" s="233"/>
      <c r="AI2614" s="233"/>
      <c r="AJ2614" s="233"/>
      <c r="AL2614" s="267"/>
      <c r="AM2614" s="235"/>
      <c r="AO2614" s="233"/>
      <c r="AU2614" s="234"/>
    </row>
    <row r="2615" spans="1:47" ht="21" x14ac:dyDescent="0.4">
      <c r="A2615" s="278">
        <v>121651</v>
      </c>
      <c r="B2615" s="279" t="s">
        <v>4035</v>
      </c>
      <c r="C2615" s="279" t="s">
        <v>65</v>
      </c>
      <c r="D2615" s="279" t="s">
        <v>265</v>
      </c>
      <c r="E2615" s="279" t="s">
        <v>5660</v>
      </c>
      <c r="F2615" s="315" t="s">
        <v>9452</v>
      </c>
      <c r="G2615" s="315" t="s">
        <v>8266</v>
      </c>
      <c r="H2615" s="279" t="s">
        <v>425</v>
      </c>
      <c r="I2615" s="279" t="s">
        <v>67</v>
      </c>
      <c r="J2615" s="279" t="s">
        <v>403</v>
      </c>
      <c r="K2615" s="280">
        <v>2016</v>
      </c>
      <c r="L2615" s="279" t="s">
        <v>404</v>
      </c>
      <c r="M2615" s="279" t="s">
        <v>394</v>
      </c>
      <c r="N2615" s="279" t="s">
        <v>394</v>
      </c>
      <c r="O2615" s="279" t="s">
        <v>394</v>
      </c>
      <c r="P2615" s="315">
        <v>0</v>
      </c>
      <c r="Q2615" s="278"/>
      <c r="R2615" s="303"/>
      <c r="S2615" s="279" t="s">
        <v>394</v>
      </c>
      <c r="T2615" s="279" t="s">
        <v>394</v>
      </c>
      <c r="U2615" s="303"/>
      <c r="V2615" s="303"/>
      <c r="W2615" s="303"/>
      <c r="X2615" s="303"/>
      <c r="Z2615" s="303"/>
      <c r="AA2615" s="303"/>
      <c r="AC2615" s="279" t="s">
        <v>394</v>
      </c>
      <c r="AF2615" s="276">
        <f>IFERROR(VLOOKUP(A2615,'[1]قوائم الترجمة'!AC$2:AD$2397,1,0),"م")</f>
        <v>121651</v>
      </c>
      <c r="AG2615" s="232"/>
      <c r="AH2615" s="233"/>
      <c r="AI2615" s="233"/>
      <c r="AJ2615" s="233"/>
      <c r="AL2615" s="267"/>
      <c r="AM2615" s="235"/>
      <c r="AO2615" s="233"/>
      <c r="AU2615" s="234"/>
    </row>
    <row r="2616" spans="1:47" ht="21" x14ac:dyDescent="0.4">
      <c r="A2616" s="278">
        <v>121652</v>
      </c>
      <c r="B2616" s="279" t="s">
        <v>4034</v>
      </c>
      <c r="C2616" s="279" t="s">
        <v>1015</v>
      </c>
      <c r="D2616" s="279" t="s">
        <v>299</v>
      </c>
      <c r="E2616" s="279" t="s">
        <v>424</v>
      </c>
      <c r="F2616" s="315" t="s">
        <v>8565</v>
      </c>
      <c r="G2616" s="315" t="s">
        <v>402</v>
      </c>
      <c r="H2616" s="279" t="s">
        <v>425</v>
      </c>
      <c r="I2616" s="279" t="s">
        <v>67</v>
      </c>
      <c r="J2616" s="279" t="s">
        <v>426</v>
      </c>
      <c r="K2616" s="280">
        <v>2016</v>
      </c>
      <c r="L2616" s="279" t="s">
        <v>402</v>
      </c>
      <c r="M2616" s="279" t="s">
        <v>394</v>
      </c>
      <c r="N2616" s="279" t="s">
        <v>394</v>
      </c>
      <c r="O2616" s="279" t="s">
        <v>394</v>
      </c>
      <c r="P2616" s="315">
        <v>0</v>
      </c>
      <c r="Q2616" s="278"/>
      <c r="R2616" s="303"/>
      <c r="S2616" s="279" t="s">
        <v>394</v>
      </c>
      <c r="T2616" s="279" t="s">
        <v>394</v>
      </c>
      <c r="U2616" s="303"/>
      <c r="V2616" s="303"/>
      <c r="W2616" s="303"/>
      <c r="X2616" s="303"/>
      <c r="Z2616" s="303"/>
      <c r="AA2616" s="303"/>
      <c r="AC2616" s="279" t="s">
        <v>394</v>
      </c>
      <c r="AF2616" s="276">
        <f>IFERROR(VLOOKUP(A2616,'[1]قوائم الترجمة'!AC$2:AD$2397,1,0),"م")</f>
        <v>121652</v>
      </c>
      <c r="AG2616" s="232"/>
      <c r="AH2616" s="233"/>
      <c r="AI2616" s="233"/>
      <c r="AJ2616" s="233"/>
      <c r="AL2616" s="267"/>
      <c r="AM2616" s="235"/>
      <c r="AO2616" s="233"/>
      <c r="AU2616" s="234"/>
    </row>
    <row r="2617" spans="1:47" ht="21" x14ac:dyDescent="0.4">
      <c r="A2617" s="278">
        <v>121653</v>
      </c>
      <c r="B2617" s="279" t="s">
        <v>4032</v>
      </c>
      <c r="C2617" s="279" t="s">
        <v>68</v>
      </c>
      <c r="D2617" s="279" t="s">
        <v>4033</v>
      </c>
      <c r="E2617" s="279" t="s">
        <v>394</v>
      </c>
      <c r="F2617"/>
      <c r="H2617" s="279" t="s">
        <v>394</v>
      </c>
      <c r="I2617" s="279" t="s">
        <v>540</v>
      </c>
      <c r="J2617" s="279" t="s">
        <v>394</v>
      </c>
      <c r="K2617" s="279" t="s">
        <v>394</v>
      </c>
      <c r="L2617" s="279" t="s">
        <v>394</v>
      </c>
      <c r="M2617" s="279" t="s">
        <v>394</v>
      </c>
      <c r="N2617" s="279" t="s">
        <v>394</v>
      </c>
      <c r="O2617" s="279" t="s">
        <v>394</v>
      </c>
      <c r="P2617" s="315">
        <v>0</v>
      </c>
      <c r="Q2617" s="279" t="s">
        <v>394</v>
      </c>
      <c r="R2617" s="279" t="s">
        <v>394</v>
      </c>
      <c r="S2617" s="279" t="s">
        <v>394</v>
      </c>
      <c r="T2617" s="279" t="s">
        <v>394</v>
      </c>
      <c r="U2617" s="279" t="s">
        <v>394</v>
      </c>
      <c r="V2617" s="279" t="s">
        <v>394</v>
      </c>
      <c r="W2617" s="279" t="s">
        <v>394</v>
      </c>
      <c r="X2617" s="279" t="s">
        <v>394</v>
      </c>
      <c r="Y2617" s="281"/>
      <c r="Z2617" s="279" t="s">
        <v>394</v>
      </c>
      <c r="AA2617" s="279" t="s">
        <v>394</v>
      </c>
      <c r="AB2617" s="281"/>
      <c r="AC2617" s="279" t="s">
        <v>855</v>
      </c>
      <c r="AF2617" s="276" t="str">
        <f>IFERROR(VLOOKUP(A2617,'[1]قوائم الترجمة'!AC$2:AD$2397,1,0),"م")</f>
        <v>م</v>
      </c>
      <c r="AG2617" s="232"/>
      <c r="AH2617" s="233"/>
      <c r="AI2617" s="233"/>
      <c r="AJ2617" s="233"/>
      <c r="AL2617" s="267"/>
      <c r="AM2617" s="235"/>
      <c r="AO2617" s="233"/>
      <c r="AU2617" s="234"/>
    </row>
    <row r="2618" spans="1:47" ht="21" x14ac:dyDescent="0.4">
      <c r="A2618" s="278">
        <v>121654</v>
      </c>
      <c r="B2618" s="279" t="s">
        <v>5938</v>
      </c>
      <c r="C2618" s="279" t="s">
        <v>1250</v>
      </c>
      <c r="D2618" s="279" t="s">
        <v>5939</v>
      </c>
      <c r="E2618" s="279" t="s">
        <v>394</v>
      </c>
      <c r="F2618"/>
      <c r="H2618" s="279" t="s">
        <v>394</v>
      </c>
      <c r="I2618" s="279" t="s">
        <v>539</v>
      </c>
      <c r="J2618" s="279" t="s">
        <v>394</v>
      </c>
      <c r="K2618" s="279" t="s">
        <v>394</v>
      </c>
      <c r="L2618" s="279" t="s">
        <v>394</v>
      </c>
      <c r="M2618" s="279" t="s">
        <v>394</v>
      </c>
      <c r="N2618" s="279" t="s">
        <v>394</v>
      </c>
      <c r="O2618" s="279" t="s">
        <v>394</v>
      </c>
      <c r="P2618" s="315">
        <v>0</v>
      </c>
      <c r="Q2618" s="279" t="s">
        <v>394</v>
      </c>
      <c r="R2618" s="279" t="s">
        <v>394</v>
      </c>
      <c r="S2618" s="279" t="s">
        <v>394</v>
      </c>
      <c r="T2618" s="279" t="s">
        <v>394</v>
      </c>
      <c r="U2618" s="279" t="s">
        <v>394</v>
      </c>
      <c r="V2618" s="279" t="s">
        <v>394</v>
      </c>
      <c r="W2618" s="279" t="s">
        <v>394</v>
      </c>
      <c r="X2618" s="279" t="s">
        <v>394</v>
      </c>
      <c r="Y2618" s="281"/>
      <c r="Z2618" s="279" t="s">
        <v>394</v>
      </c>
      <c r="AA2618" s="279" t="s">
        <v>394</v>
      </c>
      <c r="AB2618" s="281"/>
      <c r="AC2618" s="279" t="s">
        <v>855</v>
      </c>
      <c r="AF2618" s="276" t="str">
        <f>IFERROR(VLOOKUP(A2618,'[1]قوائم الترجمة'!AC$2:AD$2397,1,0),"م")</f>
        <v>م</v>
      </c>
      <c r="AG2618" s="232"/>
      <c r="AH2618" s="233"/>
      <c r="AI2618" s="233"/>
      <c r="AJ2618" s="233"/>
      <c r="AL2618" s="267"/>
      <c r="AM2618" s="235"/>
      <c r="AO2618" s="233"/>
      <c r="AU2618" s="234"/>
    </row>
    <row r="2619" spans="1:47" ht="21" x14ac:dyDescent="0.4">
      <c r="A2619" s="278">
        <v>121655</v>
      </c>
      <c r="B2619" s="279" t="s">
        <v>4031</v>
      </c>
      <c r="C2619" s="279" t="s">
        <v>1188</v>
      </c>
      <c r="D2619" s="279" t="s">
        <v>261</v>
      </c>
      <c r="E2619" s="279" t="s">
        <v>424</v>
      </c>
      <c r="F2619" s="315" t="s">
        <v>9176</v>
      </c>
      <c r="G2619" s="315" t="s">
        <v>419</v>
      </c>
      <c r="H2619" s="279" t="s">
        <v>425</v>
      </c>
      <c r="I2619" s="279" t="s">
        <v>61</v>
      </c>
      <c r="J2619" s="279" t="s">
        <v>8112</v>
      </c>
      <c r="K2619" s="280">
        <v>2010</v>
      </c>
      <c r="L2619" s="279" t="s">
        <v>419</v>
      </c>
      <c r="M2619" s="279" t="s">
        <v>394</v>
      </c>
      <c r="N2619" s="279" t="s">
        <v>394</v>
      </c>
      <c r="O2619" s="279" t="s">
        <v>394</v>
      </c>
      <c r="P2619" s="315">
        <v>0</v>
      </c>
      <c r="Q2619" s="278"/>
      <c r="R2619" s="303"/>
      <c r="S2619" s="279" t="s">
        <v>394</v>
      </c>
      <c r="T2619" s="279" t="s">
        <v>394</v>
      </c>
      <c r="U2619" s="303"/>
      <c r="V2619" s="303"/>
      <c r="W2619" s="303"/>
      <c r="X2619" s="303"/>
      <c r="Z2619" s="303"/>
      <c r="AA2619" s="303"/>
      <c r="AC2619" s="279" t="s">
        <v>394</v>
      </c>
      <c r="AF2619" s="276">
        <f>IFERROR(VLOOKUP(A2619,'[1]قوائم الترجمة'!AC$2:AD$2397,1,0),"م")</f>
        <v>121655</v>
      </c>
      <c r="AG2619" s="232"/>
      <c r="AH2619" s="233"/>
      <c r="AI2619" s="233"/>
      <c r="AJ2619" s="233"/>
      <c r="AL2619" s="267"/>
      <c r="AM2619" s="235"/>
      <c r="AO2619" s="236"/>
      <c r="AU2619" s="234"/>
    </row>
    <row r="2620" spans="1:47" ht="21" x14ac:dyDescent="0.4">
      <c r="A2620" s="278">
        <v>121656</v>
      </c>
      <c r="B2620" s="279" t="s">
        <v>5937</v>
      </c>
      <c r="C2620" s="279" t="s">
        <v>65</v>
      </c>
      <c r="D2620" s="279" t="s">
        <v>256</v>
      </c>
      <c r="E2620" s="279" t="s">
        <v>394</v>
      </c>
      <c r="F2620"/>
      <c r="H2620" s="279" t="s">
        <v>394</v>
      </c>
      <c r="I2620" s="279" t="s">
        <v>542</v>
      </c>
      <c r="J2620" s="279" t="s">
        <v>394</v>
      </c>
      <c r="K2620" s="279" t="s">
        <v>394</v>
      </c>
      <c r="L2620" s="279" t="s">
        <v>394</v>
      </c>
      <c r="M2620" s="279" t="s">
        <v>394</v>
      </c>
      <c r="N2620" s="279" t="s">
        <v>394</v>
      </c>
      <c r="O2620" s="279" t="s">
        <v>394</v>
      </c>
      <c r="P2620" s="315">
        <v>0</v>
      </c>
      <c r="Q2620" s="279" t="s">
        <v>394</v>
      </c>
      <c r="R2620" s="279" t="s">
        <v>394</v>
      </c>
      <c r="S2620" s="279" t="s">
        <v>394</v>
      </c>
      <c r="T2620" s="279" t="s">
        <v>394</v>
      </c>
      <c r="U2620" s="279" t="s">
        <v>394</v>
      </c>
      <c r="V2620" s="279" t="s">
        <v>394</v>
      </c>
      <c r="W2620" s="279" t="s">
        <v>394</v>
      </c>
      <c r="X2620" s="279" t="s">
        <v>394</v>
      </c>
      <c r="Y2620" s="281"/>
      <c r="Z2620" s="279" t="s">
        <v>394</v>
      </c>
      <c r="AA2620" s="279" t="s">
        <v>394</v>
      </c>
      <c r="AB2620" s="281"/>
      <c r="AC2620" s="279" t="s">
        <v>855</v>
      </c>
      <c r="AF2620" s="276" t="str">
        <f>IFERROR(VLOOKUP(A2620,'[1]قوائم الترجمة'!AC$2:AD$2397,1,0),"م")</f>
        <v>م</v>
      </c>
      <c r="AG2620" s="232"/>
      <c r="AH2620" s="233"/>
      <c r="AI2620" s="233"/>
      <c r="AJ2620" s="233"/>
      <c r="AL2620" s="267"/>
      <c r="AM2620" s="235"/>
      <c r="AO2620" s="236"/>
      <c r="AU2620" s="234"/>
    </row>
    <row r="2621" spans="1:47" ht="21" x14ac:dyDescent="0.4">
      <c r="A2621" s="278">
        <v>121657</v>
      </c>
      <c r="B2621" s="279" t="s">
        <v>5942</v>
      </c>
      <c r="C2621" s="279" t="s">
        <v>551</v>
      </c>
      <c r="D2621" s="279" t="s">
        <v>5943</v>
      </c>
      <c r="E2621" s="279" t="s">
        <v>394</v>
      </c>
      <c r="F2621"/>
      <c r="H2621" s="279" t="s">
        <v>394</v>
      </c>
      <c r="I2621" s="279" t="s">
        <v>539</v>
      </c>
      <c r="J2621" s="279" t="s">
        <v>394</v>
      </c>
      <c r="K2621" s="279" t="s">
        <v>394</v>
      </c>
      <c r="L2621" s="279" t="s">
        <v>394</v>
      </c>
      <c r="M2621" s="279" t="s">
        <v>394</v>
      </c>
      <c r="N2621" s="279" t="s">
        <v>394</v>
      </c>
      <c r="O2621" s="279" t="s">
        <v>394</v>
      </c>
      <c r="P2621" s="315">
        <v>0</v>
      </c>
      <c r="Q2621" s="279" t="s">
        <v>394</v>
      </c>
      <c r="R2621" s="279" t="s">
        <v>394</v>
      </c>
      <c r="S2621" s="279" t="s">
        <v>394</v>
      </c>
      <c r="T2621" s="279" t="s">
        <v>394</v>
      </c>
      <c r="U2621" s="279" t="s">
        <v>394</v>
      </c>
      <c r="V2621" s="279" t="s">
        <v>394</v>
      </c>
      <c r="W2621" s="279" t="s">
        <v>394</v>
      </c>
      <c r="X2621" s="279" t="s">
        <v>394</v>
      </c>
      <c r="Y2621" s="281"/>
      <c r="Z2621" s="279" t="s">
        <v>394</v>
      </c>
      <c r="AA2621" s="279" t="s">
        <v>394</v>
      </c>
      <c r="AB2621" s="281"/>
      <c r="AC2621" s="279" t="s">
        <v>855</v>
      </c>
      <c r="AF2621" s="276" t="str">
        <f>IFERROR(VLOOKUP(A2621,'[1]قوائم الترجمة'!AC$2:AD$2397,1,0),"م")</f>
        <v>م</v>
      </c>
      <c r="AG2621" s="232"/>
      <c r="AH2621" s="233"/>
      <c r="AI2621" s="233"/>
      <c r="AJ2621" s="233"/>
      <c r="AL2621" s="267"/>
      <c r="AM2621" s="235"/>
      <c r="AO2621" s="233"/>
      <c r="AU2621" s="234"/>
    </row>
    <row r="2622" spans="1:47" ht="21" x14ac:dyDescent="0.4">
      <c r="A2622" s="278">
        <v>121658</v>
      </c>
      <c r="B2622" s="279" t="s">
        <v>5944</v>
      </c>
      <c r="C2622" s="279" t="s">
        <v>73</v>
      </c>
      <c r="D2622" s="279" t="s">
        <v>265</v>
      </c>
      <c r="E2622" s="279" t="s">
        <v>394</v>
      </c>
      <c r="F2622"/>
      <c r="H2622" s="279" t="s">
        <v>394</v>
      </c>
      <c r="I2622" s="279" t="s">
        <v>539</v>
      </c>
      <c r="J2622" s="279" t="s">
        <v>394</v>
      </c>
      <c r="K2622" s="279" t="s">
        <v>394</v>
      </c>
      <c r="L2622" s="279" t="s">
        <v>394</v>
      </c>
      <c r="M2622" s="279" t="s">
        <v>394</v>
      </c>
      <c r="N2622" s="279" t="s">
        <v>394</v>
      </c>
      <c r="O2622" s="279" t="s">
        <v>394</v>
      </c>
      <c r="P2622" s="315">
        <v>0</v>
      </c>
      <c r="Q2622" s="279" t="s">
        <v>394</v>
      </c>
      <c r="R2622" s="279" t="s">
        <v>394</v>
      </c>
      <c r="S2622" s="279" t="s">
        <v>394</v>
      </c>
      <c r="T2622" s="279" t="s">
        <v>394</v>
      </c>
      <c r="U2622" s="279" t="s">
        <v>394</v>
      </c>
      <c r="V2622" s="279" t="s">
        <v>394</v>
      </c>
      <c r="W2622" s="279" t="s">
        <v>394</v>
      </c>
      <c r="X2622" s="279" t="s">
        <v>394</v>
      </c>
      <c r="Y2622" s="281"/>
      <c r="Z2622" s="279" t="s">
        <v>394</v>
      </c>
      <c r="AA2622" s="279" t="s">
        <v>394</v>
      </c>
      <c r="AB2622" s="281"/>
      <c r="AC2622" s="279" t="s">
        <v>855</v>
      </c>
      <c r="AF2622" s="276" t="str">
        <f>IFERROR(VLOOKUP(A2622,'[1]قوائم الترجمة'!AC$2:AD$2397,1,0),"م")</f>
        <v>م</v>
      </c>
      <c r="AG2622" s="232"/>
      <c r="AH2622" s="233"/>
      <c r="AI2622" s="233"/>
      <c r="AJ2622" s="233"/>
      <c r="AL2622" s="267"/>
      <c r="AM2622" s="235"/>
      <c r="AO2622" s="233"/>
      <c r="AU2622" s="234"/>
    </row>
    <row r="2623" spans="1:47" ht="21" x14ac:dyDescent="0.4">
      <c r="A2623" s="278">
        <v>121659</v>
      </c>
      <c r="B2623" s="279" t="s">
        <v>4030</v>
      </c>
      <c r="C2623" s="279" t="s">
        <v>125</v>
      </c>
      <c r="D2623" s="279" t="s">
        <v>1116</v>
      </c>
      <c r="E2623" s="279" t="s">
        <v>5660</v>
      </c>
      <c r="F2623" s="315" t="s">
        <v>9126</v>
      </c>
      <c r="G2623" s="315" t="s">
        <v>8180</v>
      </c>
      <c r="H2623" s="279" t="s">
        <v>425</v>
      </c>
      <c r="I2623" s="279" t="s">
        <v>61</v>
      </c>
      <c r="J2623" s="279" t="s">
        <v>403</v>
      </c>
      <c r="K2623" s="280">
        <v>2012</v>
      </c>
      <c r="L2623" s="279" t="s">
        <v>404</v>
      </c>
      <c r="M2623" s="279" t="s">
        <v>394</v>
      </c>
      <c r="N2623" s="279"/>
      <c r="O2623" s="279" t="s">
        <v>394</v>
      </c>
      <c r="P2623" s="315">
        <v>0</v>
      </c>
      <c r="Q2623" s="278"/>
      <c r="R2623" s="303"/>
      <c r="S2623" s="279" t="s">
        <v>394</v>
      </c>
      <c r="T2623" s="279" t="s">
        <v>394</v>
      </c>
      <c r="U2623" s="303"/>
      <c r="V2623" s="303"/>
      <c r="W2623" s="303"/>
      <c r="X2623" s="303"/>
      <c r="Z2623" s="303"/>
      <c r="AA2623" s="303"/>
      <c r="AC2623" s="279" t="s">
        <v>394</v>
      </c>
      <c r="AF2623" s="276">
        <f>IFERROR(VLOOKUP(A2623,'[1]قوائم الترجمة'!AC$2:AD$2397,1,0),"م")</f>
        <v>121659</v>
      </c>
      <c r="AG2623" s="232"/>
      <c r="AH2623" s="233"/>
      <c r="AI2623" s="233"/>
      <c r="AJ2623" s="233"/>
      <c r="AL2623" s="267"/>
      <c r="AM2623" s="235"/>
      <c r="AO2623" s="236"/>
      <c r="AU2623" s="234"/>
    </row>
    <row r="2624" spans="1:47" ht="21" x14ac:dyDescent="0.4">
      <c r="A2624" s="278">
        <v>121660</v>
      </c>
      <c r="B2624" s="279" t="s">
        <v>5945</v>
      </c>
      <c r="C2624" s="279" t="s">
        <v>166</v>
      </c>
      <c r="D2624" s="279" t="s">
        <v>315</v>
      </c>
      <c r="E2624" s="279" t="s">
        <v>394</v>
      </c>
      <c r="F2624"/>
      <c r="H2624" s="279" t="s">
        <v>394</v>
      </c>
      <c r="I2624" s="279" t="s">
        <v>539</v>
      </c>
      <c r="J2624" s="279" t="s">
        <v>394</v>
      </c>
      <c r="K2624" s="279" t="s">
        <v>394</v>
      </c>
      <c r="L2624" s="279" t="s">
        <v>394</v>
      </c>
      <c r="M2624" s="279" t="s">
        <v>394</v>
      </c>
      <c r="N2624" s="279" t="s">
        <v>394</v>
      </c>
      <c r="O2624" s="279" t="s">
        <v>394</v>
      </c>
      <c r="P2624" s="315">
        <v>0</v>
      </c>
      <c r="Q2624" s="279" t="s">
        <v>394</v>
      </c>
      <c r="R2624" s="279" t="s">
        <v>394</v>
      </c>
      <c r="S2624" s="279" t="s">
        <v>394</v>
      </c>
      <c r="T2624" s="279" t="s">
        <v>394</v>
      </c>
      <c r="U2624" s="279" t="s">
        <v>394</v>
      </c>
      <c r="V2624" s="279" t="s">
        <v>394</v>
      </c>
      <c r="W2624" s="279" t="s">
        <v>394</v>
      </c>
      <c r="X2624" s="279" t="s">
        <v>394</v>
      </c>
      <c r="Y2624" s="281"/>
      <c r="Z2624" s="279" t="s">
        <v>394</v>
      </c>
      <c r="AA2624" s="279" t="s">
        <v>394</v>
      </c>
      <c r="AB2624" s="281"/>
      <c r="AC2624" s="279" t="s">
        <v>855</v>
      </c>
      <c r="AF2624" s="276" t="str">
        <f>IFERROR(VLOOKUP(A2624,'[1]قوائم الترجمة'!AC$2:AD$2397,1,0),"م")</f>
        <v>م</v>
      </c>
      <c r="AG2624" s="232"/>
      <c r="AH2624" s="233"/>
      <c r="AI2624" s="233"/>
      <c r="AJ2624" s="233"/>
      <c r="AL2624" s="267"/>
      <c r="AM2624" s="235"/>
      <c r="AO2624" s="233"/>
      <c r="AU2624" s="234"/>
    </row>
    <row r="2625" spans="1:47" ht="21" x14ac:dyDescent="0.4">
      <c r="A2625" s="278">
        <v>121661</v>
      </c>
      <c r="B2625" s="279" t="s">
        <v>5954</v>
      </c>
      <c r="C2625" s="279" t="s">
        <v>72</v>
      </c>
      <c r="D2625" s="279" t="s">
        <v>490</v>
      </c>
      <c r="E2625" s="279" t="s">
        <v>394</v>
      </c>
      <c r="F2625"/>
      <c r="H2625" s="279" t="s">
        <v>394</v>
      </c>
      <c r="I2625" s="279" t="s">
        <v>539</v>
      </c>
      <c r="J2625" s="279" t="s">
        <v>394</v>
      </c>
      <c r="K2625" s="279" t="s">
        <v>394</v>
      </c>
      <c r="L2625" s="279" t="s">
        <v>394</v>
      </c>
      <c r="M2625" s="279" t="s">
        <v>394</v>
      </c>
      <c r="N2625" s="279" t="s">
        <v>394</v>
      </c>
      <c r="O2625" s="279" t="s">
        <v>394</v>
      </c>
      <c r="P2625" s="315">
        <v>0</v>
      </c>
      <c r="Q2625" s="279" t="s">
        <v>394</v>
      </c>
      <c r="R2625" s="279" t="s">
        <v>394</v>
      </c>
      <c r="S2625" s="279" t="s">
        <v>394</v>
      </c>
      <c r="T2625" s="279" t="s">
        <v>394</v>
      </c>
      <c r="U2625" s="279" t="s">
        <v>394</v>
      </c>
      <c r="V2625" s="279" t="s">
        <v>394</v>
      </c>
      <c r="W2625" s="279" t="s">
        <v>394</v>
      </c>
      <c r="X2625" s="279" t="s">
        <v>394</v>
      </c>
      <c r="Y2625" s="281"/>
      <c r="Z2625" s="279" t="s">
        <v>394</v>
      </c>
      <c r="AA2625" s="279" t="s">
        <v>394</v>
      </c>
      <c r="AB2625" s="281"/>
      <c r="AC2625" s="279" t="s">
        <v>855</v>
      </c>
      <c r="AF2625" s="276" t="str">
        <f>IFERROR(VLOOKUP(A2625,'[1]قوائم الترجمة'!AC$2:AD$2397,1,0),"م")</f>
        <v>م</v>
      </c>
      <c r="AG2625" s="232"/>
      <c r="AH2625" s="233"/>
      <c r="AI2625" s="233"/>
      <c r="AJ2625" s="233"/>
      <c r="AL2625" s="267"/>
      <c r="AM2625" s="235"/>
      <c r="AU2625" s="234"/>
    </row>
    <row r="2626" spans="1:47" ht="21" x14ac:dyDescent="0.4">
      <c r="A2626" s="278">
        <v>121662</v>
      </c>
      <c r="B2626" s="279" t="s">
        <v>4029</v>
      </c>
      <c r="C2626" s="279" t="s">
        <v>1087</v>
      </c>
      <c r="D2626" s="279" t="s">
        <v>249</v>
      </c>
      <c r="E2626" s="279" t="s">
        <v>394</v>
      </c>
      <c r="F2626"/>
      <c r="H2626" s="279" t="s">
        <v>394</v>
      </c>
      <c r="I2626" s="279" t="s">
        <v>540</v>
      </c>
      <c r="J2626" s="279" t="s">
        <v>394</v>
      </c>
      <c r="K2626" s="279" t="s">
        <v>394</v>
      </c>
      <c r="L2626" s="279" t="s">
        <v>394</v>
      </c>
      <c r="M2626" s="279" t="s">
        <v>394</v>
      </c>
      <c r="N2626" s="279" t="s">
        <v>394</v>
      </c>
      <c r="O2626" s="279" t="s">
        <v>394</v>
      </c>
      <c r="P2626" s="315">
        <v>0</v>
      </c>
      <c r="Q2626" s="279" t="s">
        <v>394</v>
      </c>
      <c r="R2626" s="279" t="s">
        <v>394</v>
      </c>
      <c r="S2626" s="279" t="s">
        <v>394</v>
      </c>
      <c r="T2626" s="279" t="s">
        <v>394</v>
      </c>
      <c r="U2626" s="279" t="s">
        <v>394</v>
      </c>
      <c r="V2626" s="279" t="s">
        <v>394</v>
      </c>
      <c r="W2626" s="279" t="s">
        <v>394</v>
      </c>
      <c r="X2626" s="279" t="s">
        <v>394</v>
      </c>
      <c r="Y2626" s="281"/>
      <c r="Z2626" s="279" t="s">
        <v>394</v>
      </c>
      <c r="AA2626" s="279" t="s">
        <v>394</v>
      </c>
      <c r="AB2626" s="281"/>
      <c r="AC2626" s="279" t="s">
        <v>394</v>
      </c>
      <c r="AF2626" s="276" t="str">
        <f>IFERROR(VLOOKUP(A2626,'[1]قوائم الترجمة'!AC$2:AD$2397,1,0),"م")</f>
        <v>م</v>
      </c>
      <c r="AG2626" s="232"/>
      <c r="AH2626" s="233"/>
      <c r="AI2626" s="233"/>
      <c r="AJ2626" s="233"/>
      <c r="AL2626" s="267"/>
      <c r="AM2626" s="235"/>
      <c r="AU2626" s="234"/>
    </row>
    <row r="2627" spans="1:47" ht="21" x14ac:dyDescent="0.4">
      <c r="A2627" s="278">
        <v>121663</v>
      </c>
      <c r="B2627" s="279" t="s">
        <v>4028</v>
      </c>
      <c r="C2627" s="279" t="s">
        <v>72</v>
      </c>
      <c r="D2627" s="279" t="s">
        <v>1359</v>
      </c>
      <c r="E2627" s="279" t="s">
        <v>394</v>
      </c>
      <c r="F2627"/>
      <c r="H2627" s="279" t="s">
        <v>394</v>
      </c>
      <c r="I2627" s="279" t="s">
        <v>540</v>
      </c>
      <c r="J2627" s="279" t="s">
        <v>394</v>
      </c>
      <c r="K2627" s="279" t="s">
        <v>394</v>
      </c>
      <c r="L2627" s="279" t="s">
        <v>394</v>
      </c>
      <c r="M2627" s="279" t="s">
        <v>394</v>
      </c>
      <c r="N2627" s="279" t="s">
        <v>394</v>
      </c>
      <c r="O2627" s="279" t="s">
        <v>394</v>
      </c>
      <c r="P2627" s="315">
        <v>0</v>
      </c>
      <c r="Q2627" s="279" t="s">
        <v>394</v>
      </c>
      <c r="R2627" s="279" t="s">
        <v>394</v>
      </c>
      <c r="S2627" s="279" t="s">
        <v>394</v>
      </c>
      <c r="T2627" s="279" t="s">
        <v>394</v>
      </c>
      <c r="U2627" s="279" t="s">
        <v>394</v>
      </c>
      <c r="V2627" s="279" t="s">
        <v>394</v>
      </c>
      <c r="W2627" s="279" t="s">
        <v>394</v>
      </c>
      <c r="X2627" s="279" t="s">
        <v>394</v>
      </c>
      <c r="Y2627" s="281"/>
      <c r="Z2627" s="279" t="s">
        <v>394</v>
      </c>
      <c r="AA2627" s="279" t="s">
        <v>394</v>
      </c>
      <c r="AB2627" s="281"/>
      <c r="AC2627" s="279" t="s">
        <v>394</v>
      </c>
      <c r="AF2627" s="276" t="str">
        <f>IFERROR(VLOOKUP(A2627,'[1]قوائم الترجمة'!AC$2:AD$2397,1,0),"م")</f>
        <v>م</v>
      </c>
      <c r="AG2627" s="232"/>
      <c r="AH2627" s="233"/>
      <c r="AI2627" s="233"/>
      <c r="AJ2627" s="233"/>
      <c r="AL2627" s="267"/>
      <c r="AM2627" s="235"/>
      <c r="AO2627" s="233"/>
      <c r="AU2627" s="234"/>
    </row>
    <row r="2628" spans="1:47" ht="21" x14ac:dyDescent="0.4">
      <c r="A2628" s="278">
        <v>121664</v>
      </c>
      <c r="B2628" s="279" t="s">
        <v>1328</v>
      </c>
      <c r="C2628" s="279" t="s">
        <v>71</v>
      </c>
      <c r="D2628" s="279" t="s">
        <v>287</v>
      </c>
      <c r="E2628" s="279" t="s">
        <v>394</v>
      </c>
      <c r="F2628"/>
      <c r="H2628" s="279" t="s">
        <v>394</v>
      </c>
      <c r="I2628" s="279" t="s">
        <v>539</v>
      </c>
      <c r="J2628" s="279" t="s">
        <v>394</v>
      </c>
      <c r="K2628" s="279" t="s">
        <v>394</v>
      </c>
      <c r="L2628" s="279" t="s">
        <v>394</v>
      </c>
      <c r="M2628" s="279" t="s">
        <v>394</v>
      </c>
      <c r="N2628" s="279" t="s">
        <v>394</v>
      </c>
      <c r="O2628" s="279" t="s">
        <v>394</v>
      </c>
      <c r="P2628" s="315">
        <v>0</v>
      </c>
      <c r="Q2628" s="279" t="s">
        <v>394</v>
      </c>
      <c r="R2628" s="279" t="s">
        <v>394</v>
      </c>
      <c r="S2628" s="279" t="s">
        <v>394</v>
      </c>
      <c r="T2628" s="279" t="s">
        <v>394</v>
      </c>
      <c r="U2628" s="279" t="s">
        <v>394</v>
      </c>
      <c r="V2628" s="279" t="s">
        <v>394</v>
      </c>
      <c r="W2628" s="279" t="s">
        <v>394</v>
      </c>
      <c r="X2628" s="279" t="s">
        <v>394</v>
      </c>
      <c r="Y2628" s="281"/>
      <c r="Z2628" s="279" t="s">
        <v>394</v>
      </c>
      <c r="AA2628" s="279" t="s">
        <v>394</v>
      </c>
      <c r="AB2628" s="281"/>
      <c r="AC2628" s="279" t="s">
        <v>855</v>
      </c>
      <c r="AF2628" s="276" t="str">
        <f>IFERROR(VLOOKUP(A2628,'[1]قوائم الترجمة'!AC$2:AD$2397,1,0),"م")</f>
        <v>م</v>
      </c>
      <c r="AG2628" s="232"/>
      <c r="AH2628" s="233"/>
      <c r="AI2628" s="233"/>
      <c r="AJ2628" s="233"/>
      <c r="AL2628" s="267"/>
      <c r="AM2628" s="235"/>
      <c r="AO2628" s="236"/>
      <c r="AU2628" s="234"/>
    </row>
    <row r="2629" spans="1:47" ht="21" x14ac:dyDescent="0.4">
      <c r="A2629" s="278">
        <v>121665</v>
      </c>
      <c r="B2629" s="279" t="s">
        <v>4027</v>
      </c>
      <c r="C2629" s="279" t="s">
        <v>169</v>
      </c>
      <c r="D2629" s="279" t="s">
        <v>251</v>
      </c>
      <c r="E2629" s="279" t="s">
        <v>394</v>
      </c>
      <c r="F2629"/>
      <c r="H2629" s="279" t="s">
        <v>394</v>
      </c>
      <c r="I2629" s="279" t="s">
        <v>538</v>
      </c>
      <c r="J2629" s="279" t="s">
        <v>394</v>
      </c>
      <c r="K2629" s="279" t="s">
        <v>394</v>
      </c>
      <c r="L2629" s="279" t="s">
        <v>394</v>
      </c>
      <c r="M2629" s="279" t="s">
        <v>394</v>
      </c>
      <c r="N2629" s="279" t="s">
        <v>394</v>
      </c>
      <c r="O2629" s="279" t="s">
        <v>394</v>
      </c>
      <c r="P2629" s="315">
        <v>0</v>
      </c>
      <c r="Q2629" s="279" t="s">
        <v>394</v>
      </c>
      <c r="R2629" s="279" t="s">
        <v>394</v>
      </c>
      <c r="S2629" s="279" t="s">
        <v>394</v>
      </c>
      <c r="T2629" s="279" t="s">
        <v>394</v>
      </c>
      <c r="U2629" s="279" t="s">
        <v>394</v>
      </c>
      <c r="V2629" s="279" t="s">
        <v>394</v>
      </c>
      <c r="W2629" s="279" t="s">
        <v>394</v>
      </c>
      <c r="X2629" s="279" t="s">
        <v>394</v>
      </c>
      <c r="Y2629" s="281"/>
      <c r="Z2629" s="279" t="s">
        <v>394</v>
      </c>
      <c r="AA2629" s="279" t="s">
        <v>394</v>
      </c>
      <c r="AB2629" s="281"/>
      <c r="AC2629" s="279" t="s">
        <v>394</v>
      </c>
      <c r="AF2629" s="276" t="str">
        <f>IFERROR(VLOOKUP(A2629,'[1]قوائم الترجمة'!AC$2:AD$2397,1,0),"م")</f>
        <v>م</v>
      </c>
      <c r="AG2629" s="245"/>
      <c r="AH2629" s="246"/>
      <c r="AI2629" s="246"/>
      <c r="AJ2629" s="246"/>
      <c r="AL2629" s="267"/>
      <c r="AM2629" s="235"/>
      <c r="AU2629" s="234"/>
    </row>
    <row r="2630" spans="1:47" ht="21" x14ac:dyDescent="0.4">
      <c r="A2630" s="278">
        <v>121666</v>
      </c>
      <c r="B2630" s="279" t="s">
        <v>5972</v>
      </c>
      <c r="C2630" s="279" t="s">
        <v>655</v>
      </c>
      <c r="D2630" s="279" t="s">
        <v>699</v>
      </c>
      <c r="E2630" s="279" t="s">
        <v>394</v>
      </c>
      <c r="F2630"/>
      <c r="H2630" s="279" t="s">
        <v>394</v>
      </c>
      <c r="I2630" s="279" t="s">
        <v>539</v>
      </c>
      <c r="J2630" s="279" t="s">
        <v>394</v>
      </c>
      <c r="K2630" s="279" t="s">
        <v>394</v>
      </c>
      <c r="L2630" s="279" t="s">
        <v>394</v>
      </c>
      <c r="M2630" s="279" t="s">
        <v>394</v>
      </c>
      <c r="N2630" s="279" t="s">
        <v>394</v>
      </c>
      <c r="O2630" s="279" t="s">
        <v>394</v>
      </c>
      <c r="P2630" s="315">
        <v>0</v>
      </c>
      <c r="Q2630" s="279" t="s">
        <v>394</v>
      </c>
      <c r="R2630" s="279" t="s">
        <v>394</v>
      </c>
      <c r="S2630" s="279" t="s">
        <v>394</v>
      </c>
      <c r="T2630" s="279" t="s">
        <v>394</v>
      </c>
      <c r="U2630" s="279" t="s">
        <v>394</v>
      </c>
      <c r="V2630" s="279" t="s">
        <v>394</v>
      </c>
      <c r="W2630" s="279" t="s">
        <v>394</v>
      </c>
      <c r="X2630" s="279" t="s">
        <v>394</v>
      </c>
      <c r="Y2630" s="281"/>
      <c r="Z2630" s="279" t="s">
        <v>394</v>
      </c>
      <c r="AA2630" s="279" t="s">
        <v>394</v>
      </c>
      <c r="AB2630" s="281"/>
      <c r="AC2630" s="279" t="s">
        <v>855</v>
      </c>
      <c r="AF2630" s="276" t="str">
        <f>IFERROR(VLOOKUP(A2630,'[1]قوائم الترجمة'!AC$2:AD$2397,1,0),"م")</f>
        <v>م</v>
      </c>
      <c r="AG2630" s="232"/>
      <c r="AH2630" s="233"/>
      <c r="AI2630" s="233"/>
      <c r="AJ2630" s="233"/>
      <c r="AL2630" s="267"/>
      <c r="AM2630" s="235"/>
      <c r="AO2630" s="236"/>
      <c r="AU2630" s="234"/>
    </row>
    <row r="2631" spans="1:47" ht="21" x14ac:dyDescent="0.4">
      <c r="A2631" s="278">
        <v>121667</v>
      </c>
      <c r="B2631" s="279" t="s">
        <v>4025</v>
      </c>
      <c r="C2631" s="279" t="s">
        <v>4026</v>
      </c>
      <c r="D2631" s="279" t="s">
        <v>119</v>
      </c>
      <c r="E2631" s="279" t="s">
        <v>394</v>
      </c>
      <c r="F2631"/>
      <c r="H2631" s="279" t="s">
        <v>394</v>
      </c>
      <c r="I2631" s="279" t="s">
        <v>538</v>
      </c>
      <c r="J2631" s="279" t="s">
        <v>394</v>
      </c>
      <c r="K2631" s="279" t="s">
        <v>394</v>
      </c>
      <c r="L2631" s="279" t="s">
        <v>394</v>
      </c>
      <c r="M2631" s="279" t="s">
        <v>394</v>
      </c>
      <c r="N2631" s="279" t="s">
        <v>394</v>
      </c>
      <c r="O2631" s="279" t="s">
        <v>394</v>
      </c>
      <c r="P2631" s="315">
        <v>0</v>
      </c>
      <c r="Q2631" s="279" t="s">
        <v>394</v>
      </c>
      <c r="R2631" s="279" t="s">
        <v>394</v>
      </c>
      <c r="S2631" s="279" t="s">
        <v>394</v>
      </c>
      <c r="T2631" s="279" t="s">
        <v>394</v>
      </c>
      <c r="U2631" s="279" t="s">
        <v>394</v>
      </c>
      <c r="V2631" s="279" t="s">
        <v>394</v>
      </c>
      <c r="W2631" s="279" t="s">
        <v>394</v>
      </c>
      <c r="X2631" s="279" t="s">
        <v>394</v>
      </c>
      <c r="Y2631" s="281"/>
      <c r="Z2631" s="279" t="s">
        <v>394</v>
      </c>
      <c r="AA2631" s="279" t="s">
        <v>394</v>
      </c>
      <c r="AB2631" s="281"/>
      <c r="AC2631" s="279" t="s">
        <v>394</v>
      </c>
      <c r="AF2631" s="276" t="str">
        <f>IFERROR(VLOOKUP(A2631,'[1]قوائم الترجمة'!AC$2:AD$2397,1,0),"م")</f>
        <v>م</v>
      </c>
      <c r="AG2631" s="232"/>
      <c r="AH2631" s="233"/>
      <c r="AI2631" s="233"/>
      <c r="AJ2631" s="233"/>
      <c r="AL2631" s="267"/>
      <c r="AM2631" s="235"/>
      <c r="AO2631" s="236"/>
      <c r="AU2631" s="234"/>
    </row>
    <row r="2632" spans="1:47" ht="21" x14ac:dyDescent="0.4">
      <c r="A2632" s="278">
        <v>121668</v>
      </c>
      <c r="B2632" s="279" t="s">
        <v>4024</v>
      </c>
      <c r="C2632" s="279" t="s">
        <v>631</v>
      </c>
      <c r="D2632" s="279" t="s">
        <v>484</v>
      </c>
      <c r="E2632" s="279" t="s">
        <v>5660</v>
      </c>
      <c r="F2632" s="315" t="s">
        <v>9453</v>
      </c>
      <c r="G2632" s="315" t="s">
        <v>8273</v>
      </c>
      <c r="H2632" s="279" t="s">
        <v>425</v>
      </c>
      <c r="I2632" s="279" t="s">
        <v>538</v>
      </c>
      <c r="J2632" s="279" t="s">
        <v>403</v>
      </c>
      <c r="K2632" s="280">
        <v>2014</v>
      </c>
      <c r="L2632" s="279" t="s">
        <v>404</v>
      </c>
      <c r="M2632" s="279" t="s">
        <v>394</v>
      </c>
      <c r="N2632" s="279" t="s">
        <v>394</v>
      </c>
      <c r="O2632" s="279" t="s">
        <v>394</v>
      </c>
      <c r="P2632" s="315">
        <v>0</v>
      </c>
      <c r="Q2632" s="278"/>
      <c r="R2632" s="303"/>
      <c r="S2632" s="279" t="s">
        <v>394</v>
      </c>
      <c r="T2632" s="279" t="s">
        <v>394</v>
      </c>
      <c r="U2632" s="303"/>
      <c r="V2632" s="303"/>
      <c r="W2632" s="303"/>
      <c r="X2632" s="303"/>
      <c r="Z2632" s="303"/>
      <c r="AA2632" s="303"/>
      <c r="AC2632" s="279" t="s">
        <v>855</v>
      </c>
      <c r="AF2632" s="276">
        <f>IFERROR(VLOOKUP(A2632,'[1]قوائم الترجمة'!AC$2:AD$2397,1,0),"م")</f>
        <v>121668</v>
      </c>
      <c r="AG2632" s="232"/>
      <c r="AH2632" s="233"/>
      <c r="AI2632" s="233"/>
      <c r="AJ2632" s="233"/>
      <c r="AL2632" s="267"/>
      <c r="AM2632" s="235"/>
      <c r="AU2632" s="234"/>
    </row>
    <row r="2633" spans="1:47" ht="21" x14ac:dyDescent="0.4">
      <c r="A2633" s="278">
        <v>121669</v>
      </c>
      <c r="B2633" s="279" t="s">
        <v>4023</v>
      </c>
      <c r="C2633" s="279" t="s">
        <v>73</v>
      </c>
      <c r="D2633" s="279" t="s">
        <v>236</v>
      </c>
      <c r="E2633" s="279" t="s">
        <v>424</v>
      </c>
      <c r="F2633" s="315" t="s">
        <v>9454</v>
      </c>
      <c r="G2633" s="315" t="s">
        <v>8119</v>
      </c>
      <c r="H2633" s="279" t="s">
        <v>425</v>
      </c>
      <c r="I2633" s="279" t="s">
        <v>8485</v>
      </c>
      <c r="J2633" s="279" t="s">
        <v>426</v>
      </c>
      <c r="K2633" s="280">
        <v>2011</v>
      </c>
      <c r="L2633" s="279" t="s">
        <v>404</v>
      </c>
      <c r="M2633" s="279" t="s">
        <v>394</v>
      </c>
      <c r="N2633" s="279" t="s">
        <v>394</v>
      </c>
      <c r="O2633" s="279" t="s">
        <v>394</v>
      </c>
      <c r="P2633" s="315">
        <v>0</v>
      </c>
      <c r="Q2633" s="278"/>
      <c r="R2633" s="303"/>
      <c r="S2633" s="279" t="s">
        <v>394</v>
      </c>
      <c r="T2633" s="279" t="s">
        <v>394</v>
      </c>
      <c r="U2633" s="303"/>
      <c r="V2633" s="303"/>
      <c r="W2633" s="303"/>
      <c r="X2633" s="303"/>
      <c r="Z2633" s="303"/>
      <c r="AA2633" s="303"/>
      <c r="AC2633" s="279" t="s">
        <v>394</v>
      </c>
      <c r="AF2633" s="276">
        <f>IFERROR(VLOOKUP(A2633,'[1]قوائم الترجمة'!AC$2:AD$2397,1,0),"م")</f>
        <v>121669</v>
      </c>
      <c r="AG2633" s="232"/>
      <c r="AH2633" s="233"/>
      <c r="AI2633" s="233"/>
      <c r="AJ2633" s="233"/>
      <c r="AL2633" s="267"/>
      <c r="AM2633" s="235"/>
      <c r="AU2633" s="234"/>
    </row>
    <row r="2634" spans="1:47" ht="21" x14ac:dyDescent="0.4">
      <c r="A2634" s="278">
        <v>121670</v>
      </c>
      <c r="B2634" s="279" t="s">
        <v>4021</v>
      </c>
      <c r="C2634" s="279" t="s">
        <v>4022</v>
      </c>
      <c r="D2634" s="279" t="s">
        <v>273</v>
      </c>
      <c r="E2634" s="279" t="s">
        <v>5660</v>
      </c>
      <c r="F2634" s="315" t="s">
        <v>9455</v>
      </c>
      <c r="G2634" s="315" t="s">
        <v>9456</v>
      </c>
      <c r="H2634" s="279" t="s">
        <v>425</v>
      </c>
      <c r="I2634" s="279" t="s">
        <v>67</v>
      </c>
      <c r="J2634" s="279" t="s">
        <v>8112</v>
      </c>
      <c r="K2634" s="280">
        <v>2013</v>
      </c>
      <c r="L2634" s="279" t="s">
        <v>402</v>
      </c>
      <c r="M2634" s="279" t="s">
        <v>394</v>
      </c>
      <c r="N2634" s="279" t="s">
        <v>394</v>
      </c>
      <c r="O2634" s="279" t="s">
        <v>394</v>
      </c>
      <c r="P2634" s="315">
        <v>0</v>
      </c>
      <c r="Q2634" s="278"/>
      <c r="R2634" s="303"/>
      <c r="S2634" s="279" t="s">
        <v>394</v>
      </c>
      <c r="T2634" s="279" t="s">
        <v>394</v>
      </c>
      <c r="U2634" s="303"/>
      <c r="V2634" s="303"/>
      <c r="W2634" s="303"/>
      <c r="X2634" s="303"/>
      <c r="Z2634" s="303"/>
      <c r="AA2634" s="303"/>
      <c r="AC2634" s="279" t="s">
        <v>394</v>
      </c>
      <c r="AF2634" s="276">
        <f>IFERROR(VLOOKUP(A2634,'[1]قوائم الترجمة'!AC$2:AD$2397,1,0),"م")</f>
        <v>121670</v>
      </c>
      <c r="AG2634" s="245"/>
      <c r="AH2634" s="246"/>
      <c r="AI2634" s="246"/>
      <c r="AJ2634" s="246"/>
      <c r="AL2634" s="267"/>
      <c r="AM2634" s="235"/>
      <c r="AU2634" s="234"/>
    </row>
    <row r="2635" spans="1:47" ht="21" x14ac:dyDescent="0.4">
      <c r="A2635" s="278">
        <v>121672</v>
      </c>
      <c r="B2635" s="279" t="s">
        <v>4020</v>
      </c>
      <c r="C2635" s="279" t="s">
        <v>634</v>
      </c>
      <c r="D2635" s="279" t="s">
        <v>291</v>
      </c>
      <c r="E2635" s="279" t="s">
        <v>424</v>
      </c>
      <c r="F2635" s="315" t="s">
        <v>9457</v>
      </c>
      <c r="G2635" s="315" t="s">
        <v>412</v>
      </c>
      <c r="H2635" s="279" t="s">
        <v>425</v>
      </c>
      <c r="I2635" s="279" t="s">
        <v>61</v>
      </c>
      <c r="J2635" s="279" t="s">
        <v>403</v>
      </c>
      <c r="K2635" s="280">
        <v>2015</v>
      </c>
      <c r="L2635" s="279" t="s">
        <v>402</v>
      </c>
      <c r="M2635" s="279" t="s">
        <v>394</v>
      </c>
      <c r="N2635" s="279" t="s">
        <v>394</v>
      </c>
      <c r="O2635" s="279" t="s">
        <v>394</v>
      </c>
      <c r="P2635" s="315">
        <v>0</v>
      </c>
      <c r="Q2635" s="278"/>
      <c r="R2635" s="303"/>
      <c r="S2635" s="279" t="s">
        <v>394</v>
      </c>
      <c r="T2635" s="279" t="s">
        <v>394</v>
      </c>
      <c r="U2635" s="303"/>
      <c r="V2635" s="303"/>
      <c r="W2635" s="303"/>
      <c r="X2635" s="303"/>
      <c r="Z2635" s="303"/>
      <c r="AA2635" s="303"/>
      <c r="AC2635" s="279" t="s">
        <v>394</v>
      </c>
      <c r="AF2635" s="276">
        <f>IFERROR(VLOOKUP(A2635,'[1]قوائم الترجمة'!AC$2:AD$2397,1,0),"م")</f>
        <v>121672</v>
      </c>
      <c r="AG2635" s="232"/>
      <c r="AH2635" s="233"/>
      <c r="AI2635" s="233"/>
      <c r="AJ2635" s="233"/>
      <c r="AL2635" s="267"/>
      <c r="AM2635" s="235"/>
      <c r="AU2635" s="234"/>
    </row>
    <row r="2636" spans="1:47" ht="21" x14ac:dyDescent="0.4">
      <c r="A2636" s="278">
        <v>121673</v>
      </c>
      <c r="B2636" s="279" t="s">
        <v>4019</v>
      </c>
      <c r="C2636" s="279" t="s">
        <v>109</v>
      </c>
      <c r="D2636" s="279" t="s">
        <v>519</v>
      </c>
      <c r="E2636" s="279" t="s">
        <v>5660</v>
      </c>
      <c r="F2636" s="315" t="s">
        <v>9458</v>
      </c>
      <c r="G2636" s="315" t="s">
        <v>402</v>
      </c>
      <c r="H2636" s="279" t="s">
        <v>425</v>
      </c>
      <c r="I2636" s="279" t="s">
        <v>538</v>
      </c>
      <c r="J2636" s="279" t="s">
        <v>8112</v>
      </c>
      <c r="K2636" s="280">
        <v>2014</v>
      </c>
      <c r="L2636" s="279" t="s">
        <v>402</v>
      </c>
      <c r="M2636" s="279" t="s">
        <v>394</v>
      </c>
      <c r="N2636" s="279" t="s">
        <v>394</v>
      </c>
      <c r="O2636" s="279" t="s">
        <v>394</v>
      </c>
      <c r="P2636" s="315">
        <v>0</v>
      </c>
      <c r="Q2636" s="278"/>
      <c r="R2636" s="303"/>
      <c r="S2636" s="279" t="s">
        <v>394</v>
      </c>
      <c r="T2636" s="279" t="s">
        <v>394</v>
      </c>
      <c r="U2636" s="303"/>
      <c r="V2636" s="303"/>
      <c r="W2636" s="303"/>
      <c r="X2636" s="303"/>
      <c r="Z2636" s="303"/>
      <c r="AA2636" s="303"/>
      <c r="AC2636" s="279" t="s">
        <v>394</v>
      </c>
      <c r="AF2636" s="276">
        <f>IFERROR(VLOOKUP(A2636,'[1]قوائم الترجمة'!AC$2:AD$2397,1,0),"م")</f>
        <v>121673</v>
      </c>
      <c r="AG2636" s="232"/>
      <c r="AH2636" s="233"/>
      <c r="AI2636" s="233"/>
      <c r="AJ2636" s="233"/>
      <c r="AL2636" s="267"/>
      <c r="AM2636" s="235"/>
      <c r="AU2636" s="234"/>
    </row>
    <row r="2637" spans="1:47" ht="21.6" x14ac:dyDescent="0.65">
      <c r="A2637" s="278">
        <v>121675</v>
      </c>
      <c r="B2637" s="279" t="s">
        <v>5999</v>
      </c>
      <c r="C2637" s="279" t="s">
        <v>1047</v>
      </c>
      <c r="D2637" s="279" t="s">
        <v>256</v>
      </c>
      <c r="E2637" s="279" t="s">
        <v>394</v>
      </c>
      <c r="F2637"/>
      <c r="H2637" s="279" t="s">
        <v>394</v>
      </c>
      <c r="I2637" s="279" t="s">
        <v>539</v>
      </c>
      <c r="J2637" s="279" t="s">
        <v>394</v>
      </c>
      <c r="K2637" s="279" t="s">
        <v>394</v>
      </c>
      <c r="L2637" s="279" t="s">
        <v>394</v>
      </c>
      <c r="M2637" s="279" t="s">
        <v>394</v>
      </c>
      <c r="N2637" s="279" t="s">
        <v>394</v>
      </c>
      <c r="O2637" s="279" t="s">
        <v>394</v>
      </c>
      <c r="P2637" s="315">
        <v>0</v>
      </c>
      <c r="Q2637" s="279" t="s">
        <v>394</v>
      </c>
      <c r="R2637" s="279" t="s">
        <v>394</v>
      </c>
      <c r="S2637" s="279" t="s">
        <v>394</v>
      </c>
      <c r="T2637" s="279" t="s">
        <v>394</v>
      </c>
      <c r="U2637" s="279" t="s">
        <v>394</v>
      </c>
      <c r="V2637" s="279" t="s">
        <v>394</v>
      </c>
      <c r="W2637" s="279" t="s">
        <v>394</v>
      </c>
      <c r="X2637" s="279" t="s">
        <v>394</v>
      </c>
      <c r="Y2637" s="281"/>
      <c r="Z2637" s="279" t="s">
        <v>394</v>
      </c>
      <c r="AA2637" s="279" t="s">
        <v>394</v>
      </c>
      <c r="AB2637" s="281"/>
      <c r="AC2637" s="279" t="s">
        <v>855</v>
      </c>
      <c r="AF2637" s="276" t="str">
        <f>IFERROR(VLOOKUP(A2637,'[1]قوائم الترجمة'!AC$2:AD$2397,1,0),"م")</f>
        <v>م</v>
      </c>
      <c r="AG2637" s="242"/>
      <c r="AH2637" s="240"/>
      <c r="AI2637" s="240"/>
      <c r="AJ2637" s="240"/>
      <c r="AL2637" s="267"/>
      <c r="AM2637" s="235"/>
      <c r="AO2637" s="255"/>
      <c r="AU2637" s="234"/>
    </row>
    <row r="2638" spans="1:47" ht="21" x14ac:dyDescent="0.4">
      <c r="A2638" s="278">
        <v>121676</v>
      </c>
      <c r="B2638" s="279" t="s">
        <v>4017</v>
      </c>
      <c r="C2638" s="279" t="s">
        <v>128</v>
      </c>
      <c r="D2638" s="279" t="s">
        <v>297</v>
      </c>
      <c r="E2638" s="279" t="s">
        <v>424</v>
      </c>
      <c r="F2638" s="315" t="s">
        <v>9459</v>
      </c>
      <c r="G2638" s="315" t="s">
        <v>410</v>
      </c>
      <c r="H2638" s="279" t="s">
        <v>425</v>
      </c>
      <c r="I2638" s="279" t="s">
        <v>541</v>
      </c>
      <c r="J2638" s="279" t="s">
        <v>8112</v>
      </c>
      <c r="K2638" s="280">
        <v>2014</v>
      </c>
      <c r="L2638" s="279" t="s">
        <v>402</v>
      </c>
      <c r="M2638" s="279" t="s">
        <v>394</v>
      </c>
      <c r="N2638" s="279" t="s">
        <v>9460</v>
      </c>
      <c r="O2638" s="279" t="s">
        <v>8370</v>
      </c>
      <c r="P2638" s="279">
        <v>95000</v>
      </c>
      <c r="Q2638" s="278"/>
      <c r="R2638" s="303"/>
      <c r="S2638" s="279" t="s">
        <v>394</v>
      </c>
      <c r="T2638" s="279"/>
      <c r="U2638" s="303"/>
      <c r="V2638" s="303"/>
      <c r="W2638" s="303"/>
      <c r="X2638" s="303"/>
      <c r="Z2638" s="303"/>
      <c r="AA2638" s="303"/>
      <c r="AC2638" s="279" t="s">
        <v>394</v>
      </c>
      <c r="AF2638" s="276">
        <f>IFERROR(VLOOKUP(A2638,'[1]قوائم الترجمة'!AC$2:AD$2397,1,0),"م")</f>
        <v>121676</v>
      </c>
      <c r="AG2638" s="250"/>
      <c r="AH2638" s="251"/>
      <c r="AI2638" s="251"/>
      <c r="AJ2638" s="251"/>
      <c r="AL2638" s="267"/>
      <c r="AM2638" s="235"/>
      <c r="AU2638" s="234"/>
    </row>
    <row r="2639" spans="1:47" ht="21" x14ac:dyDescent="0.4">
      <c r="A2639" s="278">
        <v>121677</v>
      </c>
      <c r="B2639" s="279" t="s">
        <v>6001</v>
      </c>
      <c r="C2639" s="279" t="s">
        <v>6002</v>
      </c>
      <c r="D2639" s="279" t="s">
        <v>6003</v>
      </c>
      <c r="E2639" s="279" t="s">
        <v>394</v>
      </c>
      <c r="F2639"/>
      <c r="H2639" s="279" t="s">
        <v>394</v>
      </c>
      <c r="I2639" s="279" t="s">
        <v>539</v>
      </c>
      <c r="J2639" s="279" t="s">
        <v>394</v>
      </c>
      <c r="K2639" s="279" t="s">
        <v>394</v>
      </c>
      <c r="L2639" s="279" t="s">
        <v>394</v>
      </c>
      <c r="M2639" s="279" t="s">
        <v>394</v>
      </c>
      <c r="N2639" s="279" t="s">
        <v>394</v>
      </c>
      <c r="O2639" s="279" t="s">
        <v>394</v>
      </c>
      <c r="P2639" s="315">
        <v>0</v>
      </c>
      <c r="Q2639" s="279" t="s">
        <v>394</v>
      </c>
      <c r="R2639" s="279" t="s">
        <v>394</v>
      </c>
      <c r="S2639" s="279" t="s">
        <v>394</v>
      </c>
      <c r="T2639" s="279" t="s">
        <v>394</v>
      </c>
      <c r="U2639" s="279" t="s">
        <v>394</v>
      </c>
      <c r="V2639" s="279" t="s">
        <v>394</v>
      </c>
      <c r="W2639" s="279" t="s">
        <v>394</v>
      </c>
      <c r="X2639" s="279" t="s">
        <v>394</v>
      </c>
      <c r="Y2639" s="281"/>
      <c r="Z2639" s="279" t="s">
        <v>394</v>
      </c>
      <c r="AA2639" s="279" t="s">
        <v>394</v>
      </c>
      <c r="AB2639" s="281"/>
      <c r="AC2639" s="279" t="s">
        <v>855</v>
      </c>
      <c r="AF2639" s="276" t="str">
        <f>IFERROR(VLOOKUP(A2639,'[1]قوائم الترجمة'!AC$2:AD$2397,1,0),"م")</f>
        <v>م</v>
      </c>
      <c r="AG2639" s="232"/>
      <c r="AH2639" s="233"/>
      <c r="AI2639" s="233"/>
      <c r="AJ2639" s="233"/>
      <c r="AL2639" s="267"/>
      <c r="AM2639" s="235"/>
      <c r="AU2639" s="234"/>
    </row>
    <row r="2640" spans="1:47" ht="21" x14ac:dyDescent="0.4">
      <c r="A2640" s="278">
        <v>121678</v>
      </c>
      <c r="B2640" s="279" t="s">
        <v>6008</v>
      </c>
      <c r="C2640" s="279" t="s">
        <v>6009</v>
      </c>
      <c r="D2640" s="279" t="s">
        <v>297</v>
      </c>
      <c r="E2640" s="279" t="s">
        <v>394</v>
      </c>
      <c r="F2640"/>
      <c r="H2640" s="279" t="s">
        <v>394</v>
      </c>
      <c r="I2640" s="279" t="s">
        <v>539</v>
      </c>
      <c r="J2640" s="279" t="s">
        <v>394</v>
      </c>
      <c r="K2640" s="279" t="s">
        <v>394</v>
      </c>
      <c r="L2640" s="279" t="s">
        <v>394</v>
      </c>
      <c r="M2640" s="279" t="s">
        <v>394</v>
      </c>
      <c r="N2640" s="279" t="s">
        <v>394</v>
      </c>
      <c r="O2640" s="279" t="s">
        <v>394</v>
      </c>
      <c r="P2640" s="315">
        <v>0</v>
      </c>
      <c r="Q2640" s="279" t="s">
        <v>394</v>
      </c>
      <c r="R2640" s="279" t="s">
        <v>394</v>
      </c>
      <c r="S2640" s="279" t="s">
        <v>394</v>
      </c>
      <c r="T2640" s="279" t="s">
        <v>394</v>
      </c>
      <c r="U2640" s="279" t="s">
        <v>394</v>
      </c>
      <c r="V2640" s="279" t="s">
        <v>394</v>
      </c>
      <c r="W2640" s="279" t="s">
        <v>394</v>
      </c>
      <c r="X2640" s="279" t="s">
        <v>394</v>
      </c>
      <c r="Y2640" s="281"/>
      <c r="Z2640" s="279" t="s">
        <v>394</v>
      </c>
      <c r="AA2640" s="279" t="s">
        <v>394</v>
      </c>
      <c r="AB2640" s="281"/>
      <c r="AC2640" s="279" t="s">
        <v>855</v>
      </c>
      <c r="AF2640" s="276" t="str">
        <f>IFERROR(VLOOKUP(A2640,'[1]قوائم الترجمة'!AC$2:AD$2397,1,0),"م")</f>
        <v>م</v>
      </c>
      <c r="AG2640" s="232"/>
      <c r="AH2640" s="233"/>
      <c r="AI2640" s="233"/>
      <c r="AJ2640" s="233"/>
      <c r="AL2640" s="267"/>
      <c r="AM2640" s="235"/>
      <c r="AU2640" s="234"/>
    </row>
    <row r="2641" spans="1:47" ht="21" x14ac:dyDescent="0.4">
      <c r="A2641" s="278">
        <v>121679</v>
      </c>
      <c r="B2641" s="279" t="s">
        <v>4016</v>
      </c>
      <c r="C2641" s="279" t="s">
        <v>68</v>
      </c>
      <c r="D2641" s="279" t="s">
        <v>281</v>
      </c>
      <c r="E2641" s="279" t="s">
        <v>394</v>
      </c>
      <c r="F2641"/>
      <c r="H2641" s="279" t="s">
        <v>394</v>
      </c>
      <c r="I2641" s="279" t="s">
        <v>540</v>
      </c>
      <c r="J2641" s="279" t="s">
        <v>394</v>
      </c>
      <c r="K2641" s="279" t="s">
        <v>394</v>
      </c>
      <c r="L2641" s="279" t="s">
        <v>394</v>
      </c>
      <c r="M2641" s="279" t="s">
        <v>394</v>
      </c>
      <c r="N2641" s="279" t="s">
        <v>394</v>
      </c>
      <c r="O2641" s="279" t="s">
        <v>394</v>
      </c>
      <c r="P2641" s="315">
        <v>0</v>
      </c>
      <c r="Q2641" s="279" t="s">
        <v>394</v>
      </c>
      <c r="R2641" s="279" t="s">
        <v>394</v>
      </c>
      <c r="S2641" s="279" t="s">
        <v>394</v>
      </c>
      <c r="T2641" s="279" t="s">
        <v>394</v>
      </c>
      <c r="U2641" s="279" t="s">
        <v>394</v>
      </c>
      <c r="V2641" s="279" t="s">
        <v>394</v>
      </c>
      <c r="W2641" s="279" t="s">
        <v>394</v>
      </c>
      <c r="X2641" s="279" t="s">
        <v>394</v>
      </c>
      <c r="Y2641" s="281"/>
      <c r="Z2641" s="279" t="s">
        <v>394</v>
      </c>
      <c r="AA2641" s="279" t="s">
        <v>394</v>
      </c>
      <c r="AB2641" s="281"/>
      <c r="AC2641" s="279" t="s">
        <v>394</v>
      </c>
      <c r="AF2641" s="276" t="str">
        <f>IFERROR(VLOOKUP(A2641,'[1]قوائم الترجمة'!AC$2:AD$2397,1,0),"م")</f>
        <v>م</v>
      </c>
      <c r="AG2641" s="232"/>
      <c r="AH2641" s="233"/>
      <c r="AI2641" s="233"/>
      <c r="AJ2641" s="233"/>
      <c r="AL2641" s="267"/>
      <c r="AM2641" s="235"/>
      <c r="AO2641" s="236"/>
      <c r="AU2641" s="234"/>
    </row>
    <row r="2642" spans="1:47" ht="21" x14ac:dyDescent="0.4">
      <c r="A2642" s="278">
        <v>121680</v>
      </c>
      <c r="B2642" s="279" t="s">
        <v>6010</v>
      </c>
      <c r="C2642" s="279" t="s">
        <v>1085</v>
      </c>
      <c r="D2642" s="279" t="s">
        <v>257</v>
      </c>
      <c r="E2642" s="279" t="s">
        <v>394</v>
      </c>
      <c r="F2642"/>
      <c r="H2642" s="279" t="s">
        <v>394</v>
      </c>
      <c r="I2642" s="279" t="s">
        <v>539</v>
      </c>
      <c r="J2642" s="279" t="s">
        <v>394</v>
      </c>
      <c r="K2642" s="279" t="s">
        <v>394</v>
      </c>
      <c r="L2642" s="279" t="s">
        <v>394</v>
      </c>
      <c r="M2642" s="279" t="s">
        <v>394</v>
      </c>
      <c r="N2642" s="279" t="s">
        <v>394</v>
      </c>
      <c r="O2642" s="279" t="s">
        <v>394</v>
      </c>
      <c r="P2642" s="315">
        <v>0</v>
      </c>
      <c r="Q2642" s="279" t="s">
        <v>394</v>
      </c>
      <c r="R2642" s="279" t="s">
        <v>394</v>
      </c>
      <c r="S2642" s="279" t="s">
        <v>394</v>
      </c>
      <c r="T2642" s="279" t="s">
        <v>394</v>
      </c>
      <c r="U2642" s="279" t="s">
        <v>394</v>
      </c>
      <c r="V2642" s="279" t="s">
        <v>394</v>
      </c>
      <c r="W2642" s="279" t="s">
        <v>394</v>
      </c>
      <c r="X2642" s="279" t="s">
        <v>394</v>
      </c>
      <c r="Y2642" s="281"/>
      <c r="Z2642" s="279" t="s">
        <v>394</v>
      </c>
      <c r="AA2642" s="279" t="s">
        <v>394</v>
      </c>
      <c r="AB2642" s="281"/>
      <c r="AC2642" s="279" t="s">
        <v>855</v>
      </c>
      <c r="AF2642" s="276" t="str">
        <f>IFERROR(VLOOKUP(A2642,'[1]قوائم الترجمة'!AC$2:AD$2397,1,0),"م")</f>
        <v>م</v>
      </c>
      <c r="AG2642" s="232"/>
      <c r="AH2642" s="233"/>
      <c r="AI2642" s="233"/>
      <c r="AJ2642" s="233"/>
      <c r="AL2642" s="267"/>
      <c r="AM2642" s="235"/>
      <c r="AO2642" s="236"/>
      <c r="AU2642" s="234"/>
    </row>
    <row r="2643" spans="1:47" ht="21" x14ac:dyDescent="0.4">
      <c r="A2643" s="278">
        <v>121681</v>
      </c>
      <c r="B2643" s="279" t="s">
        <v>4015</v>
      </c>
      <c r="C2643" s="279" t="s">
        <v>77</v>
      </c>
      <c r="D2643" s="279" t="s">
        <v>970</v>
      </c>
      <c r="E2643" s="279" t="s">
        <v>424</v>
      </c>
      <c r="F2643" s="315" t="s">
        <v>9461</v>
      </c>
      <c r="G2643" s="315" t="s">
        <v>402</v>
      </c>
      <c r="H2643" s="279" t="s">
        <v>425</v>
      </c>
      <c r="I2643" s="279" t="s">
        <v>61</v>
      </c>
      <c r="J2643" s="279" t="s">
        <v>403</v>
      </c>
      <c r="K2643" s="280">
        <v>2013</v>
      </c>
      <c r="L2643" s="279" t="s">
        <v>402</v>
      </c>
      <c r="M2643" s="279" t="s">
        <v>394</v>
      </c>
      <c r="N2643" s="279" t="s">
        <v>394</v>
      </c>
      <c r="O2643" s="279" t="s">
        <v>394</v>
      </c>
      <c r="P2643" s="315">
        <v>0</v>
      </c>
      <c r="Q2643" s="278"/>
      <c r="R2643" s="303"/>
      <c r="S2643" s="279" t="s">
        <v>394</v>
      </c>
      <c r="T2643" s="279" t="s">
        <v>394</v>
      </c>
      <c r="U2643" s="303"/>
      <c r="V2643" s="303"/>
      <c r="W2643" s="303"/>
      <c r="X2643" s="303"/>
      <c r="Z2643" s="303"/>
      <c r="AA2643" s="303"/>
      <c r="AC2643" s="279" t="s">
        <v>394</v>
      </c>
      <c r="AF2643" s="276">
        <f>IFERROR(VLOOKUP(A2643,'[1]قوائم الترجمة'!AC$2:AD$2397,1,0),"م")</f>
        <v>121681</v>
      </c>
      <c r="AG2643" s="232"/>
      <c r="AH2643" s="233"/>
      <c r="AI2643" s="233"/>
      <c r="AJ2643" s="233"/>
      <c r="AL2643" s="267"/>
      <c r="AM2643" s="235"/>
      <c r="AU2643" s="234"/>
    </row>
    <row r="2644" spans="1:47" ht="21" x14ac:dyDescent="0.4">
      <c r="A2644" s="278">
        <v>121682</v>
      </c>
      <c r="B2644" s="279" t="s">
        <v>4013</v>
      </c>
      <c r="C2644" s="279" t="s">
        <v>132</v>
      </c>
      <c r="D2644" s="279" t="s">
        <v>4014</v>
      </c>
      <c r="E2644" s="279" t="s">
        <v>424</v>
      </c>
      <c r="F2644" s="315" t="s">
        <v>9462</v>
      </c>
      <c r="G2644" s="315" t="s">
        <v>402</v>
      </c>
      <c r="H2644" s="279" t="s">
        <v>425</v>
      </c>
      <c r="I2644" s="279" t="s">
        <v>538</v>
      </c>
      <c r="J2644" s="279" t="s">
        <v>403</v>
      </c>
      <c r="K2644" s="280">
        <v>2016</v>
      </c>
      <c r="L2644" s="279" t="s">
        <v>402</v>
      </c>
      <c r="M2644" s="279" t="s">
        <v>394</v>
      </c>
      <c r="N2644" s="279" t="s">
        <v>394</v>
      </c>
      <c r="O2644" s="279" t="s">
        <v>394</v>
      </c>
      <c r="P2644" s="315">
        <v>0</v>
      </c>
      <c r="Q2644" s="278"/>
      <c r="R2644" s="303"/>
      <c r="S2644" s="279" t="s">
        <v>394</v>
      </c>
      <c r="T2644" s="279" t="s">
        <v>394</v>
      </c>
      <c r="U2644" s="303"/>
      <c r="V2644" s="303"/>
      <c r="W2644" s="303"/>
      <c r="X2644" s="303"/>
      <c r="Z2644" s="303"/>
      <c r="AA2644" s="303"/>
      <c r="AC2644" s="279" t="s">
        <v>394</v>
      </c>
      <c r="AF2644" s="276">
        <f>IFERROR(VLOOKUP(A2644,'[1]قوائم الترجمة'!AC$2:AD$2397,1,0),"م")</f>
        <v>121682</v>
      </c>
      <c r="AG2644" s="232"/>
      <c r="AH2644" s="233"/>
      <c r="AI2644" s="233"/>
      <c r="AJ2644" s="233"/>
      <c r="AL2644" s="267"/>
      <c r="AM2644" s="235"/>
      <c r="AU2644" s="234"/>
    </row>
    <row r="2645" spans="1:47" ht="21" x14ac:dyDescent="0.4">
      <c r="A2645" s="278">
        <v>121683</v>
      </c>
      <c r="B2645" s="279" t="s">
        <v>4011</v>
      </c>
      <c r="C2645" s="279" t="s">
        <v>465</v>
      </c>
      <c r="D2645" s="279" t="s">
        <v>4012</v>
      </c>
      <c r="E2645" s="279" t="s">
        <v>394</v>
      </c>
      <c r="F2645"/>
      <c r="H2645" s="279" t="s">
        <v>394</v>
      </c>
      <c r="I2645" s="279" t="s">
        <v>540</v>
      </c>
      <c r="J2645" s="279" t="s">
        <v>394</v>
      </c>
      <c r="K2645" s="279" t="s">
        <v>394</v>
      </c>
      <c r="L2645" s="279" t="s">
        <v>394</v>
      </c>
      <c r="M2645" s="279" t="s">
        <v>394</v>
      </c>
      <c r="N2645" s="279" t="s">
        <v>394</v>
      </c>
      <c r="O2645" s="279" t="s">
        <v>394</v>
      </c>
      <c r="P2645" s="315">
        <v>0</v>
      </c>
      <c r="Q2645" s="279" t="s">
        <v>394</v>
      </c>
      <c r="R2645" s="279" t="s">
        <v>394</v>
      </c>
      <c r="S2645" s="279" t="s">
        <v>394</v>
      </c>
      <c r="T2645" s="279" t="s">
        <v>394</v>
      </c>
      <c r="U2645" s="279" t="s">
        <v>394</v>
      </c>
      <c r="V2645" s="279" t="s">
        <v>394</v>
      </c>
      <c r="W2645" s="279" t="s">
        <v>394</v>
      </c>
      <c r="X2645" s="279" t="s">
        <v>394</v>
      </c>
      <c r="Y2645" s="281"/>
      <c r="Z2645" s="279" t="s">
        <v>394</v>
      </c>
      <c r="AA2645" s="279" t="s">
        <v>394</v>
      </c>
      <c r="AB2645" s="281"/>
      <c r="AC2645" s="279" t="s">
        <v>855</v>
      </c>
      <c r="AF2645" s="276" t="str">
        <f>IFERROR(VLOOKUP(A2645,'[1]قوائم الترجمة'!AC$2:AD$2397,1,0),"م")</f>
        <v>م</v>
      </c>
      <c r="AG2645" s="232"/>
      <c r="AH2645" s="233"/>
      <c r="AI2645" s="233"/>
      <c r="AJ2645" s="233"/>
      <c r="AL2645" s="267"/>
      <c r="AM2645" s="235"/>
      <c r="AO2645" s="233"/>
      <c r="AU2645" s="234"/>
    </row>
    <row r="2646" spans="1:47" ht="21" x14ac:dyDescent="0.4">
      <c r="A2646" s="278">
        <v>121684</v>
      </c>
      <c r="B2646" s="279" t="s">
        <v>6023</v>
      </c>
      <c r="C2646" s="279" t="s">
        <v>6024</v>
      </c>
      <c r="D2646" s="279" t="s">
        <v>1181</v>
      </c>
      <c r="E2646" s="279" t="s">
        <v>394</v>
      </c>
      <c r="F2646"/>
      <c r="H2646" s="279" t="s">
        <v>394</v>
      </c>
      <c r="I2646" s="279" t="s">
        <v>539</v>
      </c>
      <c r="J2646" s="279" t="s">
        <v>394</v>
      </c>
      <c r="K2646" s="279" t="s">
        <v>394</v>
      </c>
      <c r="L2646" s="279" t="s">
        <v>394</v>
      </c>
      <c r="M2646" s="279" t="s">
        <v>394</v>
      </c>
      <c r="N2646" s="279" t="s">
        <v>394</v>
      </c>
      <c r="O2646" s="279" t="s">
        <v>394</v>
      </c>
      <c r="P2646" s="315">
        <v>0</v>
      </c>
      <c r="Q2646" s="279" t="s">
        <v>394</v>
      </c>
      <c r="R2646" s="279" t="s">
        <v>394</v>
      </c>
      <c r="S2646" s="279" t="s">
        <v>394</v>
      </c>
      <c r="T2646" s="279" t="s">
        <v>394</v>
      </c>
      <c r="U2646" s="279" t="s">
        <v>394</v>
      </c>
      <c r="V2646" s="279" t="s">
        <v>394</v>
      </c>
      <c r="W2646" s="279" t="s">
        <v>394</v>
      </c>
      <c r="X2646" s="279" t="s">
        <v>394</v>
      </c>
      <c r="Y2646" s="281"/>
      <c r="Z2646" s="279" t="s">
        <v>394</v>
      </c>
      <c r="AA2646" s="279" t="s">
        <v>394</v>
      </c>
      <c r="AB2646" s="281"/>
      <c r="AC2646" s="279" t="s">
        <v>855</v>
      </c>
      <c r="AF2646" s="276" t="str">
        <f>IFERROR(VLOOKUP(A2646,'[1]قوائم الترجمة'!AC$2:AD$2397,1,0),"م")</f>
        <v>م</v>
      </c>
      <c r="AG2646" s="232"/>
      <c r="AH2646" s="233"/>
      <c r="AI2646" s="233"/>
      <c r="AJ2646" s="233"/>
      <c r="AL2646" s="267"/>
      <c r="AM2646" s="235"/>
      <c r="AU2646" s="234"/>
    </row>
    <row r="2647" spans="1:47" ht="21" x14ac:dyDescent="0.4">
      <c r="A2647" s="278">
        <v>121685</v>
      </c>
      <c r="B2647" s="279" t="s">
        <v>4010</v>
      </c>
      <c r="C2647" s="279" t="s">
        <v>107</v>
      </c>
      <c r="D2647" s="279" t="s">
        <v>244</v>
      </c>
      <c r="E2647" s="279" t="s">
        <v>424</v>
      </c>
      <c r="F2647" s="315" t="s">
        <v>8760</v>
      </c>
      <c r="G2647" s="315" t="s">
        <v>8285</v>
      </c>
      <c r="H2647" s="279" t="s">
        <v>425</v>
      </c>
      <c r="I2647" s="279" t="s">
        <v>61</v>
      </c>
      <c r="J2647" s="279" t="s">
        <v>426</v>
      </c>
      <c r="K2647" s="280">
        <v>2017</v>
      </c>
      <c r="L2647" s="279" t="s">
        <v>404</v>
      </c>
      <c r="M2647" s="279" t="s">
        <v>394</v>
      </c>
      <c r="N2647" s="279"/>
      <c r="O2647" s="279" t="s">
        <v>394</v>
      </c>
      <c r="P2647" s="315">
        <v>0</v>
      </c>
      <c r="Q2647" s="278"/>
      <c r="R2647" s="303"/>
      <c r="S2647" s="279" t="s">
        <v>394</v>
      </c>
      <c r="T2647" s="279" t="s">
        <v>394</v>
      </c>
      <c r="U2647" s="303"/>
      <c r="V2647" s="303"/>
      <c r="W2647" s="303"/>
      <c r="X2647" s="303"/>
      <c r="Z2647" s="303"/>
      <c r="AA2647" s="303"/>
      <c r="AC2647" s="279" t="s">
        <v>394</v>
      </c>
      <c r="AF2647" s="276">
        <f>IFERROR(VLOOKUP(A2647,'[1]قوائم الترجمة'!AC$2:AD$2397,1,0),"م")</f>
        <v>121685</v>
      </c>
      <c r="AG2647" s="232"/>
      <c r="AH2647" s="233"/>
      <c r="AI2647" s="233"/>
      <c r="AJ2647" s="233"/>
      <c r="AL2647" s="267"/>
      <c r="AM2647" s="235"/>
      <c r="AU2647" s="234"/>
    </row>
    <row r="2648" spans="1:47" ht="21" x14ac:dyDescent="0.4">
      <c r="A2648" s="278">
        <v>121686</v>
      </c>
      <c r="B2648" s="279" t="s">
        <v>6026</v>
      </c>
      <c r="C2648" s="279" t="s">
        <v>97</v>
      </c>
      <c r="D2648" s="279" t="s">
        <v>289</v>
      </c>
      <c r="E2648" s="279" t="s">
        <v>394</v>
      </c>
      <c r="F2648"/>
      <c r="H2648" s="279" t="s">
        <v>394</v>
      </c>
      <c r="I2648" s="279" t="s">
        <v>539</v>
      </c>
      <c r="J2648" s="279" t="s">
        <v>394</v>
      </c>
      <c r="K2648" s="279" t="s">
        <v>394</v>
      </c>
      <c r="L2648" s="279" t="s">
        <v>394</v>
      </c>
      <c r="M2648" s="279" t="s">
        <v>394</v>
      </c>
      <c r="N2648" s="279" t="s">
        <v>394</v>
      </c>
      <c r="O2648" s="279" t="s">
        <v>394</v>
      </c>
      <c r="P2648" s="315">
        <v>0</v>
      </c>
      <c r="Q2648" s="279" t="s">
        <v>394</v>
      </c>
      <c r="R2648" s="279" t="s">
        <v>394</v>
      </c>
      <c r="S2648" s="279" t="s">
        <v>394</v>
      </c>
      <c r="T2648" s="279" t="s">
        <v>394</v>
      </c>
      <c r="U2648" s="279" t="s">
        <v>394</v>
      </c>
      <c r="V2648" s="279" t="s">
        <v>394</v>
      </c>
      <c r="W2648" s="279" t="s">
        <v>394</v>
      </c>
      <c r="X2648" s="279" t="s">
        <v>394</v>
      </c>
      <c r="Y2648" s="281"/>
      <c r="Z2648" s="279" t="s">
        <v>394</v>
      </c>
      <c r="AA2648" s="279" t="s">
        <v>394</v>
      </c>
      <c r="AB2648" s="281"/>
      <c r="AC2648" s="279" t="s">
        <v>855</v>
      </c>
      <c r="AF2648" s="276" t="str">
        <f>IFERROR(VLOOKUP(A2648,'[1]قوائم الترجمة'!AC$2:AD$2397,1,0),"م")</f>
        <v>م</v>
      </c>
      <c r="AG2648" s="232"/>
      <c r="AH2648" s="233"/>
      <c r="AI2648" s="233"/>
      <c r="AJ2648" s="233"/>
      <c r="AL2648" s="267"/>
      <c r="AM2648" s="235"/>
      <c r="AO2648" s="233"/>
      <c r="AU2648" s="234"/>
    </row>
    <row r="2649" spans="1:47" ht="21" x14ac:dyDescent="0.4">
      <c r="A2649" s="278">
        <v>121687</v>
      </c>
      <c r="B2649" s="279" t="s">
        <v>4009</v>
      </c>
      <c r="C2649" s="279" t="s">
        <v>158</v>
      </c>
      <c r="D2649" s="279" t="s">
        <v>567</v>
      </c>
      <c r="E2649" s="279" t="s">
        <v>394</v>
      </c>
      <c r="F2649"/>
      <c r="H2649" s="279" t="s">
        <v>394</v>
      </c>
      <c r="I2649" s="279" t="s">
        <v>539</v>
      </c>
      <c r="J2649" s="279" t="s">
        <v>394</v>
      </c>
      <c r="K2649" s="279" t="s">
        <v>394</v>
      </c>
      <c r="L2649" s="279" t="s">
        <v>394</v>
      </c>
      <c r="M2649" s="279" t="s">
        <v>394</v>
      </c>
      <c r="N2649" s="279" t="s">
        <v>394</v>
      </c>
      <c r="O2649" s="279" t="s">
        <v>394</v>
      </c>
      <c r="P2649" s="315">
        <v>0</v>
      </c>
      <c r="Q2649" s="279" t="s">
        <v>394</v>
      </c>
      <c r="R2649" s="279" t="s">
        <v>394</v>
      </c>
      <c r="S2649" s="279" t="s">
        <v>394</v>
      </c>
      <c r="T2649" s="279" t="s">
        <v>394</v>
      </c>
      <c r="U2649" s="279" t="s">
        <v>394</v>
      </c>
      <c r="V2649" s="279" t="s">
        <v>394</v>
      </c>
      <c r="W2649" s="279" t="s">
        <v>394</v>
      </c>
      <c r="X2649" s="279" t="s">
        <v>394</v>
      </c>
      <c r="Y2649" s="281"/>
      <c r="Z2649" s="279" t="s">
        <v>394</v>
      </c>
      <c r="AA2649" s="279" t="s">
        <v>394</v>
      </c>
      <c r="AB2649" s="281"/>
      <c r="AC2649" s="279" t="s">
        <v>855</v>
      </c>
      <c r="AF2649" s="276" t="str">
        <f>IFERROR(VLOOKUP(A2649,'[1]قوائم الترجمة'!AC$2:AD$2397,1,0),"م")</f>
        <v>م</v>
      </c>
      <c r="AG2649" s="232"/>
      <c r="AH2649" s="233"/>
      <c r="AI2649" s="233"/>
      <c r="AJ2649" s="233"/>
      <c r="AL2649" s="267"/>
      <c r="AM2649" s="235"/>
      <c r="AU2649" s="234"/>
    </row>
    <row r="2650" spans="1:47" ht="21" x14ac:dyDescent="0.4">
      <c r="A2650" s="278">
        <v>121688</v>
      </c>
      <c r="B2650" s="279" t="s">
        <v>6031</v>
      </c>
      <c r="C2650" s="279" t="s">
        <v>111</v>
      </c>
      <c r="D2650" s="279" t="s">
        <v>663</v>
      </c>
      <c r="E2650" s="279" t="s">
        <v>394</v>
      </c>
      <c r="F2650"/>
      <c r="H2650" s="279" t="s">
        <v>394</v>
      </c>
      <c r="I2650" s="279" t="s">
        <v>539</v>
      </c>
      <c r="J2650" s="279" t="s">
        <v>394</v>
      </c>
      <c r="K2650" s="279" t="s">
        <v>394</v>
      </c>
      <c r="L2650" s="279" t="s">
        <v>394</v>
      </c>
      <c r="M2650" s="279" t="s">
        <v>394</v>
      </c>
      <c r="N2650" s="279" t="s">
        <v>394</v>
      </c>
      <c r="O2650" s="279" t="s">
        <v>394</v>
      </c>
      <c r="P2650" s="315">
        <v>0</v>
      </c>
      <c r="Q2650" s="279" t="s">
        <v>394</v>
      </c>
      <c r="R2650" s="279" t="s">
        <v>394</v>
      </c>
      <c r="S2650" s="279" t="s">
        <v>394</v>
      </c>
      <c r="T2650" s="279" t="s">
        <v>394</v>
      </c>
      <c r="U2650" s="279" t="s">
        <v>394</v>
      </c>
      <c r="V2650" s="279" t="s">
        <v>394</v>
      </c>
      <c r="W2650" s="279" t="s">
        <v>394</v>
      </c>
      <c r="X2650" s="279" t="s">
        <v>394</v>
      </c>
      <c r="Y2650" s="281"/>
      <c r="Z2650" s="279" t="s">
        <v>394</v>
      </c>
      <c r="AA2650" s="279" t="s">
        <v>394</v>
      </c>
      <c r="AB2650" s="281"/>
      <c r="AC2650" s="279" t="s">
        <v>855</v>
      </c>
      <c r="AF2650" s="276" t="str">
        <f>IFERROR(VLOOKUP(A2650,'[1]قوائم الترجمة'!AC$2:AD$2397,1,0),"م")</f>
        <v>م</v>
      </c>
      <c r="AG2650" s="232"/>
      <c r="AH2650" s="233"/>
      <c r="AI2650" s="233"/>
      <c r="AJ2650" s="233"/>
      <c r="AL2650" s="267"/>
      <c r="AM2650" s="235"/>
      <c r="AU2650" s="234"/>
    </row>
    <row r="2651" spans="1:47" ht="21" x14ac:dyDescent="0.4">
      <c r="A2651" s="278">
        <v>121690</v>
      </c>
      <c r="B2651" s="279" t="s">
        <v>4007</v>
      </c>
      <c r="C2651" s="279" t="s">
        <v>133</v>
      </c>
      <c r="D2651" s="279" t="s">
        <v>4008</v>
      </c>
      <c r="E2651" s="279" t="s">
        <v>394</v>
      </c>
      <c r="F2651"/>
      <c r="H2651" s="279" t="s">
        <v>394</v>
      </c>
      <c r="I2651" s="279" t="s">
        <v>540</v>
      </c>
      <c r="J2651" s="279" t="s">
        <v>394</v>
      </c>
      <c r="K2651" s="279" t="s">
        <v>394</v>
      </c>
      <c r="L2651" s="279" t="s">
        <v>394</v>
      </c>
      <c r="M2651" s="279" t="s">
        <v>394</v>
      </c>
      <c r="N2651" s="279" t="s">
        <v>394</v>
      </c>
      <c r="O2651" s="279" t="s">
        <v>394</v>
      </c>
      <c r="P2651" s="315">
        <v>0</v>
      </c>
      <c r="Q2651" s="279" t="s">
        <v>394</v>
      </c>
      <c r="R2651" s="279" t="s">
        <v>394</v>
      </c>
      <c r="S2651" s="279" t="s">
        <v>394</v>
      </c>
      <c r="T2651" s="279" t="s">
        <v>394</v>
      </c>
      <c r="U2651" s="279" t="s">
        <v>394</v>
      </c>
      <c r="V2651" s="279" t="s">
        <v>394</v>
      </c>
      <c r="W2651" s="279" t="s">
        <v>394</v>
      </c>
      <c r="X2651" s="279" t="s">
        <v>394</v>
      </c>
      <c r="Y2651" s="281"/>
      <c r="Z2651" s="279" t="s">
        <v>394</v>
      </c>
      <c r="AA2651" s="279" t="s">
        <v>394</v>
      </c>
      <c r="AB2651" s="281"/>
      <c r="AC2651" s="279" t="s">
        <v>394</v>
      </c>
      <c r="AF2651" s="276" t="str">
        <f>IFERROR(VLOOKUP(A2651,'[1]قوائم الترجمة'!AC$2:AD$2397,1,0),"م")</f>
        <v>م</v>
      </c>
      <c r="AG2651" s="232"/>
      <c r="AH2651" s="233"/>
      <c r="AI2651" s="233"/>
      <c r="AJ2651" s="233"/>
      <c r="AL2651" s="267"/>
      <c r="AM2651" s="235"/>
      <c r="AO2651" s="236"/>
      <c r="AU2651" s="234"/>
    </row>
    <row r="2652" spans="1:47" ht="21" x14ac:dyDescent="0.4">
      <c r="A2652" s="278">
        <v>121691</v>
      </c>
      <c r="B2652" s="279" t="s">
        <v>6038</v>
      </c>
      <c r="C2652" s="279" t="s">
        <v>191</v>
      </c>
      <c r="D2652" s="279" t="s">
        <v>318</v>
      </c>
      <c r="E2652" s="279" t="s">
        <v>394</v>
      </c>
      <c r="F2652"/>
      <c r="H2652" s="279" t="s">
        <v>394</v>
      </c>
      <c r="I2652" s="279" t="s">
        <v>539</v>
      </c>
      <c r="J2652" s="279" t="s">
        <v>394</v>
      </c>
      <c r="K2652" s="279" t="s">
        <v>394</v>
      </c>
      <c r="L2652" s="279" t="s">
        <v>394</v>
      </c>
      <c r="M2652" s="279" t="s">
        <v>394</v>
      </c>
      <c r="N2652" s="279" t="s">
        <v>394</v>
      </c>
      <c r="O2652" s="279" t="s">
        <v>394</v>
      </c>
      <c r="P2652" s="315">
        <v>0</v>
      </c>
      <c r="Q2652" s="279" t="s">
        <v>394</v>
      </c>
      <c r="R2652" s="279" t="s">
        <v>394</v>
      </c>
      <c r="S2652" s="279" t="s">
        <v>394</v>
      </c>
      <c r="T2652" s="279" t="s">
        <v>394</v>
      </c>
      <c r="U2652" s="279" t="s">
        <v>394</v>
      </c>
      <c r="V2652" s="279" t="s">
        <v>394</v>
      </c>
      <c r="W2652" s="279" t="s">
        <v>394</v>
      </c>
      <c r="X2652" s="279" t="s">
        <v>394</v>
      </c>
      <c r="Y2652" s="281"/>
      <c r="Z2652" s="279" t="s">
        <v>394</v>
      </c>
      <c r="AA2652" s="279" t="s">
        <v>394</v>
      </c>
      <c r="AB2652" s="281"/>
      <c r="AC2652" s="279" t="s">
        <v>855</v>
      </c>
      <c r="AF2652" s="276" t="str">
        <f>IFERROR(VLOOKUP(A2652,'[1]قوائم الترجمة'!AC$2:AD$2397,1,0),"م")</f>
        <v>م</v>
      </c>
      <c r="AG2652" s="232"/>
      <c r="AH2652" s="233"/>
      <c r="AI2652" s="233"/>
      <c r="AJ2652" s="233"/>
      <c r="AL2652" s="267"/>
      <c r="AM2652" s="235"/>
      <c r="AO2652" s="233"/>
      <c r="AU2652" s="234"/>
    </row>
    <row r="2653" spans="1:47" ht="21" x14ac:dyDescent="0.4">
      <c r="A2653" s="278">
        <v>121692</v>
      </c>
      <c r="B2653" s="279" t="s">
        <v>4006</v>
      </c>
      <c r="C2653" s="279" t="s">
        <v>594</v>
      </c>
      <c r="D2653" s="279" t="s">
        <v>1294</v>
      </c>
      <c r="E2653" s="279" t="s">
        <v>424</v>
      </c>
      <c r="F2653" s="315" t="s">
        <v>9463</v>
      </c>
      <c r="G2653" s="315" t="s">
        <v>8128</v>
      </c>
      <c r="H2653" s="279" t="s">
        <v>425</v>
      </c>
      <c r="I2653" s="279" t="s">
        <v>67</v>
      </c>
      <c r="J2653" s="279" t="s">
        <v>403</v>
      </c>
      <c r="K2653" s="280">
        <v>2014</v>
      </c>
      <c r="L2653" s="279" t="s">
        <v>417</v>
      </c>
      <c r="M2653" s="279" t="s">
        <v>394</v>
      </c>
      <c r="N2653" s="279" t="s">
        <v>394</v>
      </c>
      <c r="O2653" s="279" t="s">
        <v>394</v>
      </c>
      <c r="P2653" s="315">
        <v>0</v>
      </c>
      <c r="Q2653" s="278"/>
      <c r="R2653" s="303"/>
      <c r="S2653" s="279" t="s">
        <v>394</v>
      </c>
      <c r="T2653" s="279" t="s">
        <v>394</v>
      </c>
      <c r="U2653" s="303"/>
      <c r="V2653" s="303"/>
      <c r="W2653" s="303"/>
      <c r="X2653" s="303"/>
      <c r="Z2653" s="303"/>
      <c r="AA2653" s="303"/>
      <c r="AC2653" s="279" t="s">
        <v>394</v>
      </c>
      <c r="AF2653" s="276">
        <f>IFERROR(VLOOKUP(A2653,'[1]قوائم الترجمة'!AC$2:AD$2397,1,0),"م")</f>
        <v>121692</v>
      </c>
      <c r="AG2653" s="232"/>
      <c r="AH2653" s="233"/>
      <c r="AI2653" s="233"/>
      <c r="AJ2653" s="233"/>
      <c r="AL2653" s="267"/>
      <c r="AM2653" s="235"/>
      <c r="AO2653" s="236"/>
      <c r="AU2653" s="234"/>
    </row>
    <row r="2654" spans="1:47" ht="21" x14ac:dyDescent="0.4">
      <c r="A2654" s="278">
        <v>121693</v>
      </c>
      <c r="B2654" s="279" t="s">
        <v>6050</v>
      </c>
      <c r="C2654" s="279" t="s">
        <v>132</v>
      </c>
      <c r="D2654" s="279" t="s">
        <v>310</v>
      </c>
      <c r="E2654" s="279" t="s">
        <v>394</v>
      </c>
      <c r="F2654"/>
      <c r="H2654" s="279" t="s">
        <v>394</v>
      </c>
      <c r="I2654" s="279" t="s">
        <v>540</v>
      </c>
      <c r="J2654" s="279" t="s">
        <v>394</v>
      </c>
      <c r="K2654" s="279" t="s">
        <v>394</v>
      </c>
      <c r="L2654" s="279" t="s">
        <v>394</v>
      </c>
      <c r="M2654" s="279" t="s">
        <v>394</v>
      </c>
      <c r="N2654" s="279" t="s">
        <v>394</v>
      </c>
      <c r="O2654" s="279" t="s">
        <v>394</v>
      </c>
      <c r="P2654" s="315">
        <v>0</v>
      </c>
      <c r="Q2654" s="279" t="s">
        <v>394</v>
      </c>
      <c r="R2654" s="279" t="s">
        <v>394</v>
      </c>
      <c r="S2654" s="279" t="s">
        <v>394</v>
      </c>
      <c r="T2654" s="279" t="s">
        <v>394</v>
      </c>
      <c r="U2654" s="279" t="s">
        <v>394</v>
      </c>
      <c r="V2654" s="279" t="s">
        <v>394</v>
      </c>
      <c r="W2654" s="279" t="s">
        <v>394</v>
      </c>
      <c r="X2654" s="279" t="s">
        <v>394</v>
      </c>
      <c r="Y2654" s="281"/>
      <c r="Z2654" s="279" t="s">
        <v>394</v>
      </c>
      <c r="AA2654" s="279" t="s">
        <v>394</v>
      </c>
      <c r="AB2654" s="281"/>
      <c r="AC2654" s="279" t="s">
        <v>855</v>
      </c>
      <c r="AF2654" s="276" t="str">
        <f>IFERROR(VLOOKUP(A2654,'[1]قوائم الترجمة'!AC$2:AD$2397,1,0),"م")</f>
        <v>م</v>
      </c>
      <c r="AG2654" s="232"/>
      <c r="AH2654" s="233"/>
      <c r="AI2654" s="233"/>
      <c r="AJ2654" s="233"/>
      <c r="AL2654" s="267"/>
      <c r="AM2654" s="235"/>
      <c r="AU2654" s="234"/>
    </row>
    <row r="2655" spans="1:47" ht="21" x14ac:dyDescent="0.4">
      <c r="A2655" s="278">
        <v>121694</v>
      </c>
      <c r="B2655" s="279" t="s">
        <v>4005</v>
      </c>
      <c r="C2655" s="279" t="s">
        <v>794</v>
      </c>
      <c r="D2655" s="279" t="s">
        <v>250</v>
      </c>
      <c r="E2655" s="279" t="s">
        <v>5660</v>
      </c>
      <c r="F2655" s="315" t="s">
        <v>9464</v>
      </c>
      <c r="G2655" s="315" t="s">
        <v>8251</v>
      </c>
      <c r="H2655" s="279" t="s">
        <v>425</v>
      </c>
      <c r="I2655" s="279" t="s">
        <v>61</v>
      </c>
      <c r="J2655" s="279" t="s">
        <v>8112</v>
      </c>
      <c r="K2655" s="280">
        <v>2000</v>
      </c>
      <c r="L2655" s="279" t="s">
        <v>404</v>
      </c>
      <c r="M2655" s="279" t="s">
        <v>394</v>
      </c>
      <c r="N2655" s="279"/>
      <c r="O2655" s="279" t="s">
        <v>394</v>
      </c>
      <c r="P2655" s="315">
        <v>0</v>
      </c>
      <c r="Q2655" s="278"/>
      <c r="R2655" s="303"/>
      <c r="S2655" s="279" t="s">
        <v>394</v>
      </c>
      <c r="T2655" s="279" t="s">
        <v>394</v>
      </c>
      <c r="U2655" s="303"/>
      <c r="V2655" s="303"/>
      <c r="W2655" s="303"/>
      <c r="X2655" s="303"/>
      <c r="Z2655" s="303"/>
      <c r="AA2655" s="303"/>
      <c r="AC2655" s="279" t="s">
        <v>394</v>
      </c>
      <c r="AF2655" s="276">
        <f>IFERROR(VLOOKUP(A2655,'[1]قوائم الترجمة'!AC$2:AD$2397,1,0),"م")</f>
        <v>121694</v>
      </c>
      <c r="AG2655" s="232"/>
      <c r="AH2655" s="233"/>
      <c r="AI2655" s="233"/>
      <c r="AJ2655" s="233"/>
      <c r="AL2655" s="267"/>
      <c r="AM2655" s="235"/>
      <c r="AO2655" s="233"/>
      <c r="AU2655" s="234"/>
    </row>
    <row r="2656" spans="1:47" ht="21" x14ac:dyDescent="0.4">
      <c r="A2656" s="278">
        <v>121695</v>
      </c>
      <c r="B2656" s="279" t="s">
        <v>6054</v>
      </c>
      <c r="C2656" s="279" t="s">
        <v>73</v>
      </c>
      <c r="D2656" s="279" t="s">
        <v>119</v>
      </c>
      <c r="E2656" s="279" t="s">
        <v>394</v>
      </c>
      <c r="F2656"/>
      <c r="H2656" s="279" t="s">
        <v>394</v>
      </c>
      <c r="I2656" s="279" t="s">
        <v>539</v>
      </c>
      <c r="J2656" s="279" t="s">
        <v>394</v>
      </c>
      <c r="K2656" s="279" t="s">
        <v>394</v>
      </c>
      <c r="L2656" s="279" t="s">
        <v>394</v>
      </c>
      <c r="M2656" s="279" t="s">
        <v>394</v>
      </c>
      <c r="N2656" s="279" t="s">
        <v>394</v>
      </c>
      <c r="O2656" s="279" t="s">
        <v>394</v>
      </c>
      <c r="P2656" s="315">
        <v>0</v>
      </c>
      <c r="Q2656" s="279" t="s">
        <v>394</v>
      </c>
      <c r="R2656" s="279" t="s">
        <v>394</v>
      </c>
      <c r="S2656" s="279" t="s">
        <v>394</v>
      </c>
      <c r="T2656" s="279" t="s">
        <v>394</v>
      </c>
      <c r="U2656" s="279" t="s">
        <v>394</v>
      </c>
      <c r="V2656" s="279" t="s">
        <v>394</v>
      </c>
      <c r="W2656" s="279" t="s">
        <v>394</v>
      </c>
      <c r="X2656" s="279" t="s">
        <v>394</v>
      </c>
      <c r="Y2656" s="281"/>
      <c r="Z2656" s="279" t="s">
        <v>394</v>
      </c>
      <c r="AA2656" s="279" t="s">
        <v>394</v>
      </c>
      <c r="AB2656" s="281"/>
      <c r="AC2656" s="279" t="s">
        <v>855</v>
      </c>
      <c r="AF2656" s="276" t="str">
        <f>IFERROR(VLOOKUP(A2656,'[1]قوائم الترجمة'!AC$2:AD$2397,1,0),"م")</f>
        <v>م</v>
      </c>
      <c r="AG2656" s="232"/>
      <c r="AH2656" s="233"/>
      <c r="AI2656" s="233"/>
      <c r="AJ2656" s="233"/>
      <c r="AL2656" s="267"/>
      <c r="AM2656" s="235"/>
      <c r="AO2656" s="236"/>
      <c r="AU2656" s="234"/>
    </row>
    <row r="2657" spans="1:47" ht="21" x14ac:dyDescent="0.4">
      <c r="A2657" s="278">
        <v>121698</v>
      </c>
      <c r="B2657" s="279" t="s">
        <v>4002</v>
      </c>
      <c r="C2657" s="279" t="s">
        <v>4003</v>
      </c>
      <c r="D2657" s="279" t="s">
        <v>4004</v>
      </c>
      <c r="E2657" s="279" t="s">
        <v>394</v>
      </c>
      <c r="F2657"/>
      <c r="H2657" s="279" t="s">
        <v>394</v>
      </c>
      <c r="I2657" s="279" t="s">
        <v>540</v>
      </c>
      <c r="J2657" s="279" t="s">
        <v>394</v>
      </c>
      <c r="K2657" s="279" t="s">
        <v>394</v>
      </c>
      <c r="L2657" s="279" t="s">
        <v>394</v>
      </c>
      <c r="M2657" s="279" t="s">
        <v>394</v>
      </c>
      <c r="N2657" s="279" t="s">
        <v>394</v>
      </c>
      <c r="O2657" s="279" t="s">
        <v>394</v>
      </c>
      <c r="P2657" s="315">
        <v>0</v>
      </c>
      <c r="Q2657" s="279" t="s">
        <v>394</v>
      </c>
      <c r="R2657" s="279" t="s">
        <v>394</v>
      </c>
      <c r="S2657" s="279" t="s">
        <v>394</v>
      </c>
      <c r="T2657" s="279" t="s">
        <v>394</v>
      </c>
      <c r="U2657" s="279" t="s">
        <v>394</v>
      </c>
      <c r="V2657" s="279" t="s">
        <v>394</v>
      </c>
      <c r="W2657" s="279" t="s">
        <v>394</v>
      </c>
      <c r="X2657" s="279" t="s">
        <v>394</v>
      </c>
      <c r="Y2657" s="281"/>
      <c r="Z2657" s="279" t="s">
        <v>394</v>
      </c>
      <c r="AA2657" s="279" t="s">
        <v>394</v>
      </c>
      <c r="AB2657" s="281"/>
      <c r="AC2657" s="279" t="s">
        <v>394</v>
      </c>
      <c r="AF2657" s="276" t="str">
        <f>IFERROR(VLOOKUP(A2657,'[1]قوائم الترجمة'!AC$2:AD$2397,1,0),"م")</f>
        <v>م</v>
      </c>
      <c r="AG2657" s="232"/>
      <c r="AH2657" s="233"/>
      <c r="AI2657" s="233"/>
      <c r="AJ2657" s="233"/>
      <c r="AL2657" s="267"/>
      <c r="AM2657" s="235"/>
      <c r="AO2657" s="236"/>
      <c r="AU2657" s="234"/>
    </row>
    <row r="2658" spans="1:47" ht="21" x14ac:dyDescent="0.4">
      <c r="A2658" s="278">
        <v>121701</v>
      </c>
      <c r="B2658" s="279" t="s">
        <v>6074</v>
      </c>
      <c r="C2658" s="279" t="s">
        <v>171</v>
      </c>
      <c r="D2658" s="279" t="s">
        <v>6075</v>
      </c>
      <c r="E2658" s="279" t="s">
        <v>394</v>
      </c>
      <c r="F2658"/>
      <c r="H2658" s="279" t="s">
        <v>394</v>
      </c>
      <c r="I2658" s="279" t="s">
        <v>539</v>
      </c>
      <c r="J2658" s="279" t="s">
        <v>394</v>
      </c>
      <c r="K2658" s="279" t="s">
        <v>394</v>
      </c>
      <c r="L2658" s="279" t="s">
        <v>394</v>
      </c>
      <c r="M2658" s="279" t="s">
        <v>394</v>
      </c>
      <c r="N2658" s="279" t="s">
        <v>394</v>
      </c>
      <c r="O2658" s="279" t="s">
        <v>394</v>
      </c>
      <c r="P2658" s="315">
        <v>0</v>
      </c>
      <c r="Q2658" s="279" t="s">
        <v>394</v>
      </c>
      <c r="R2658" s="279" t="s">
        <v>394</v>
      </c>
      <c r="S2658" s="279" t="s">
        <v>394</v>
      </c>
      <c r="T2658" s="279" t="s">
        <v>394</v>
      </c>
      <c r="U2658" s="279" t="s">
        <v>394</v>
      </c>
      <c r="V2658" s="279" t="s">
        <v>394</v>
      </c>
      <c r="W2658" s="279" t="s">
        <v>394</v>
      </c>
      <c r="X2658" s="279" t="s">
        <v>394</v>
      </c>
      <c r="Y2658" s="281"/>
      <c r="Z2658" s="279" t="s">
        <v>394</v>
      </c>
      <c r="AA2658" s="279" t="s">
        <v>394</v>
      </c>
      <c r="AB2658" s="281"/>
      <c r="AC2658" s="279" t="s">
        <v>855</v>
      </c>
      <c r="AF2658" s="276" t="str">
        <f>IFERROR(VLOOKUP(A2658,'[1]قوائم الترجمة'!AC$2:AD$2397,1,0),"م")</f>
        <v>م</v>
      </c>
      <c r="AG2658" s="232"/>
      <c r="AH2658" s="233"/>
      <c r="AI2658" s="233"/>
      <c r="AJ2658" s="233"/>
      <c r="AL2658" s="267"/>
      <c r="AM2658" s="235"/>
      <c r="AO2658" s="233"/>
      <c r="AU2658" s="234"/>
    </row>
    <row r="2659" spans="1:47" ht="21" x14ac:dyDescent="0.4">
      <c r="A2659" s="278">
        <v>121702</v>
      </c>
      <c r="B2659" s="279" t="s">
        <v>4001</v>
      </c>
      <c r="C2659" s="279" t="s">
        <v>1051</v>
      </c>
      <c r="D2659" s="279" t="s">
        <v>319</v>
      </c>
      <c r="E2659" s="279" t="s">
        <v>394</v>
      </c>
      <c r="F2659"/>
      <c r="H2659" s="279" t="s">
        <v>394</v>
      </c>
      <c r="I2659" s="279" t="s">
        <v>540</v>
      </c>
      <c r="J2659" s="279" t="s">
        <v>394</v>
      </c>
      <c r="K2659" s="279" t="s">
        <v>394</v>
      </c>
      <c r="L2659" s="279" t="s">
        <v>394</v>
      </c>
      <c r="M2659" s="279" t="s">
        <v>394</v>
      </c>
      <c r="N2659" s="279" t="s">
        <v>394</v>
      </c>
      <c r="O2659" s="279" t="s">
        <v>394</v>
      </c>
      <c r="P2659" s="315">
        <v>0</v>
      </c>
      <c r="Q2659" s="279" t="s">
        <v>394</v>
      </c>
      <c r="R2659" s="279" t="s">
        <v>394</v>
      </c>
      <c r="S2659" s="279" t="s">
        <v>394</v>
      </c>
      <c r="T2659" s="279" t="s">
        <v>394</v>
      </c>
      <c r="U2659" s="279" t="s">
        <v>394</v>
      </c>
      <c r="V2659" s="279" t="s">
        <v>394</v>
      </c>
      <c r="W2659" s="279" t="s">
        <v>394</v>
      </c>
      <c r="X2659" s="279" t="s">
        <v>394</v>
      </c>
      <c r="Y2659" s="281"/>
      <c r="Z2659" s="279" t="s">
        <v>394</v>
      </c>
      <c r="AA2659" s="279" t="s">
        <v>394</v>
      </c>
      <c r="AB2659" s="281"/>
      <c r="AC2659" s="279" t="s">
        <v>855</v>
      </c>
      <c r="AF2659" s="276" t="str">
        <f>IFERROR(VLOOKUP(A2659,'[1]قوائم الترجمة'!AC$2:AD$2397,1,0),"م")</f>
        <v>م</v>
      </c>
      <c r="AG2659" s="232"/>
      <c r="AH2659" s="233"/>
      <c r="AI2659" s="233"/>
      <c r="AJ2659" s="233"/>
      <c r="AL2659" s="267"/>
      <c r="AM2659" s="235"/>
      <c r="AO2659" s="233"/>
      <c r="AU2659" s="234"/>
    </row>
    <row r="2660" spans="1:47" ht="21" x14ac:dyDescent="0.4">
      <c r="A2660" s="278">
        <v>121705</v>
      </c>
      <c r="B2660" s="279" t="s">
        <v>3999</v>
      </c>
      <c r="C2660" s="279" t="s">
        <v>4000</v>
      </c>
      <c r="D2660" s="279" t="s">
        <v>319</v>
      </c>
      <c r="E2660" s="279" t="s">
        <v>394</v>
      </c>
      <c r="F2660"/>
      <c r="H2660" s="279" t="s">
        <v>394</v>
      </c>
      <c r="I2660" s="279" t="s">
        <v>540</v>
      </c>
      <c r="J2660" s="279" t="s">
        <v>394</v>
      </c>
      <c r="K2660" s="279" t="s">
        <v>394</v>
      </c>
      <c r="L2660" s="279" t="s">
        <v>394</v>
      </c>
      <c r="M2660" s="279" t="s">
        <v>394</v>
      </c>
      <c r="N2660" s="279" t="s">
        <v>394</v>
      </c>
      <c r="O2660" s="279" t="s">
        <v>394</v>
      </c>
      <c r="P2660" s="315">
        <v>0</v>
      </c>
      <c r="Q2660" s="279" t="s">
        <v>394</v>
      </c>
      <c r="R2660" s="279" t="s">
        <v>394</v>
      </c>
      <c r="S2660" s="279" t="s">
        <v>394</v>
      </c>
      <c r="T2660" s="279" t="s">
        <v>394</v>
      </c>
      <c r="U2660" s="279" t="s">
        <v>394</v>
      </c>
      <c r="V2660" s="279" t="s">
        <v>394</v>
      </c>
      <c r="W2660" s="279" t="s">
        <v>394</v>
      </c>
      <c r="X2660" s="279" t="s">
        <v>394</v>
      </c>
      <c r="Y2660" s="281"/>
      <c r="Z2660" s="279" t="s">
        <v>394</v>
      </c>
      <c r="AA2660" s="279" t="s">
        <v>394</v>
      </c>
      <c r="AB2660" s="281"/>
      <c r="AC2660" s="279" t="s">
        <v>394</v>
      </c>
      <c r="AF2660" s="276" t="str">
        <f>IFERROR(VLOOKUP(A2660,'[1]قوائم الترجمة'!AC$2:AD$2397,1,0),"م")</f>
        <v>م</v>
      </c>
      <c r="AG2660" s="232"/>
      <c r="AH2660" s="233"/>
      <c r="AI2660" s="233"/>
      <c r="AJ2660" s="233"/>
      <c r="AL2660" s="267"/>
      <c r="AM2660" s="235"/>
      <c r="AO2660" s="233"/>
      <c r="AU2660" s="234"/>
    </row>
    <row r="2661" spans="1:47" ht="21" x14ac:dyDescent="0.4">
      <c r="A2661" s="278">
        <v>121707</v>
      </c>
      <c r="B2661" s="279" t="s">
        <v>6092</v>
      </c>
      <c r="C2661" s="279" t="s">
        <v>89</v>
      </c>
      <c r="D2661" s="279" t="s">
        <v>88</v>
      </c>
      <c r="E2661" s="279" t="s">
        <v>394</v>
      </c>
      <c r="F2661"/>
      <c r="H2661" s="279" t="s">
        <v>394</v>
      </c>
      <c r="I2661" s="279" t="s">
        <v>539</v>
      </c>
      <c r="J2661" s="279" t="s">
        <v>394</v>
      </c>
      <c r="K2661" s="279" t="s">
        <v>394</v>
      </c>
      <c r="L2661" s="279" t="s">
        <v>394</v>
      </c>
      <c r="M2661" s="279" t="s">
        <v>394</v>
      </c>
      <c r="N2661" s="279" t="s">
        <v>394</v>
      </c>
      <c r="O2661" s="279" t="s">
        <v>394</v>
      </c>
      <c r="P2661" s="315">
        <v>0</v>
      </c>
      <c r="Q2661" s="279" t="s">
        <v>394</v>
      </c>
      <c r="R2661" s="279" t="s">
        <v>394</v>
      </c>
      <c r="S2661" s="279" t="s">
        <v>394</v>
      </c>
      <c r="T2661" s="279" t="s">
        <v>394</v>
      </c>
      <c r="U2661" s="279" t="s">
        <v>394</v>
      </c>
      <c r="V2661" s="279" t="s">
        <v>394</v>
      </c>
      <c r="W2661" s="279" t="s">
        <v>394</v>
      </c>
      <c r="X2661" s="279" t="s">
        <v>394</v>
      </c>
      <c r="Y2661" s="281"/>
      <c r="Z2661" s="279" t="s">
        <v>394</v>
      </c>
      <c r="AA2661" s="279" t="s">
        <v>394</v>
      </c>
      <c r="AB2661" s="281"/>
      <c r="AC2661" s="279" t="s">
        <v>855</v>
      </c>
      <c r="AF2661" s="276" t="str">
        <f>IFERROR(VLOOKUP(A2661,'[1]قوائم الترجمة'!AC$2:AD$2397,1,0),"م")</f>
        <v>م</v>
      </c>
      <c r="AG2661" s="232"/>
      <c r="AH2661" s="233"/>
      <c r="AI2661" s="233"/>
      <c r="AJ2661" s="233"/>
      <c r="AL2661" s="267"/>
      <c r="AM2661" s="235"/>
      <c r="AU2661" s="234"/>
    </row>
    <row r="2662" spans="1:47" ht="21" x14ac:dyDescent="0.4">
      <c r="A2662" s="278">
        <v>121708</v>
      </c>
      <c r="B2662" s="279" t="s">
        <v>3997</v>
      </c>
      <c r="C2662" s="279" t="s">
        <v>3998</v>
      </c>
      <c r="D2662" s="279" t="s">
        <v>596</v>
      </c>
      <c r="E2662" s="279" t="s">
        <v>394</v>
      </c>
      <c r="F2662"/>
      <c r="H2662" s="279" t="s">
        <v>394</v>
      </c>
      <c r="I2662" s="279" t="s">
        <v>538</v>
      </c>
      <c r="J2662" s="279" t="s">
        <v>394</v>
      </c>
      <c r="K2662" s="279" t="s">
        <v>394</v>
      </c>
      <c r="L2662" s="279" t="s">
        <v>394</v>
      </c>
      <c r="M2662" s="279" t="s">
        <v>394</v>
      </c>
      <c r="N2662" s="279" t="s">
        <v>394</v>
      </c>
      <c r="O2662" s="279" t="s">
        <v>394</v>
      </c>
      <c r="P2662" s="315">
        <v>0</v>
      </c>
      <c r="Q2662" s="279" t="s">
        <v>394</v>
      </c>
      <c r="R2662" s="279" t="s">
        <v>394</v>
      </c>
      <c r="S2662" s="279" t="s">
        <v>394</v>
      </c>
      <c r="T2662" s="279" t="s">
        <v>394</v>
      </c>
      <c r="U2662" s="279" t="s">
        <v>394</v>
      </c>
      <c r="V2662" s="279" t="s">
        <v>394</v>
      </c>
      <c r="W2662" s="279" t="s">
        <v>394</v>
      </c>
      <c r="X2662" s="279" t="s">
        <v>394</v>
      </c>
      <c r="Y2662" s="281"/>
      <c r="Z2662" s="279" t="s">
        <v>394</v>
      </c>
      <c r="AA2662" s="279" t="s">
        <v>394</v>
      </c>
      <c r="AB2662" s="281"/>
      <c r="AC2662" s="279" t="s">
        <v>394</v>
      </c>
      <c r="AF2662" s="276" t="str">
        <f>IFERROR(VLOOKUP(A2662,'[1]قوائم الترجمة'!AC$2:AD$2397,1,0),"م")</f>
        <v>م</v>
      </c>
      <c r="AG2662" s="232"/>
      <c r="AH2662" s="233"/>
      <c r="AI2662" s="233"/>
      <c r="AJ2662" s="233"/>
      <c r="AL2662" s="267"/>
      <c r="AM2662" s="235"/>
      <c r="AO2662" s="233"/>
      <c r="AU2662" s="234"/>
    </row>
    <row r="2663" spans="1:47" ht="21" x14ac:dyDescent="0.4">
      <c r="A2663" s="278">
        <v>121709</v>
      </c>
      <c r="B2663" s="279" t="s">
        <v>3996</v>
      </c>
      <c r="C2663" s="279" t="s">
        <v>334</v>
      </c>
      <c r="D2663" s="279" t="s">
        <v>238</v>
      </c>
      <c r="E2663" s="279" t="s">
        <v>424</v>
      </c>
      <c r="F2663" s="315" t="s">
        <v>9465</v>
      </c>
      <c r="G2663" s="315" t="s">
        <v>414</v>
      </c>
      <c r="H2663" s="279" t="s">
        <v>425</v>
      </c>
      <c r="I2663" s="279" t="s">
        <v>538</v>
      </c>
      <c r="J2663" s="279" t="s">
        <v>426</v>
      </c>
      <c r="K2663" s="280">
        <v>0</v>
      </c>
      <c r="L2663" s="279" t="s">
        <v>402</v>
      </c>
      <c r="M2663" s="279" t="s">
        <v>394</v>
      </c>
      <c r="N2663" s="279" t="s">
        <v>394</v>
      </c>
      <c r="O2663" s="279" t="s">
        <v>394</v>
      </c>
      <c r="P2663" s="315">
        <v>0</v>
      </c>
      <c r="Q2663" s="278"/>
      <c r="R2663" s="303"/>
      <c r="S2663" s="279" t="s">
        <v>394</v>
      </c>
      <c r="T2663" s="279" t="s">
        <v>394</v>
      </c>
      <c r="U2663" s="303"/>
      <c r="V2663" s="303"/>
      <c r="W2663" s="303"/>
      <c r="X2663" s="303"/>
      <c r="Z2663" s="303"/>
      <c r="AA2663" s="303"/>
      <c r="AC2663" s="279" t="s">
        <v>394</v>
      </c>
      <c r="AF2663" s="276">
        <f>IFERROR(VLOOKUP(A2663,'[1]قوائم الترجمة'!AC$2:AD$2397,1,0),"م")</f>
        <v>121709</v>
      </c>
      <c r="AG2663" s="232"/>
      <c r="AH2663" s="233"/>
      <c r="AI2663" s="233"/>
      <c r="AJ2663" s="233"/>
      <c r="AL2663" s="267"/>
      <c r="AM2663" s="235"/>
      <c r="AO2663" s="233"/>
      <c r="AU2663" s="234"/>
    </row>
    <row r="2664" spans="1:47" ht="21" x14ac:dyDescent="0.4">
      <c r="A2664" s="278">
        <v>121710</v>
      </c>
      <c r="B2664" s="279" t="s">
        <v>3995</v>
      </c>
      <c r="C2664" s="279" t="s">
        <v>1049</v>
      </c>
      <c r="D2664" s="279" t="s">
        <v>331</v>
      </c>
      <c r="E2664" s="279" t="s">
        <v>424</v>
      </c>
      <c r="F2664" s="315" t="s">
        <v>8870</v>
      </c>
      <c r="G2664" s="315" t="s">
        <v>8165</v>
      </c>
      <c r="H2664" s="279" t="s">
        <v>425</v>
      </c>
      <c r="I2664" s="279" t="s">
        <v>8485</v>
      </c>
      <c r="J2664" s="279" t="s">
        <v>426</v>
      </c>
      <c r="K2664" s="280">
        <v>2010</v>
      </c>
      <c r="L2664" s="279" t="s">
        <v>404</v>
      </c>
      <c r="M2664" s="279" t="s">
        <v>394</v>
      </c>
      <c r="N2664" s="279" t="s">
        <v>394</v>
      </c>
      <c r="O2664" s="279" t="s">
        <v>394</v>
      </c>
      <c r="P2664" s="315">
        <v>0</v>
      </c>
      <c r="Q2664" s="278"/>
      <c r="R2664" s="303"/>
      <c r="S2664" s="279" t="s">
        <v>394</v>
      </c>
      <c r="T2664" s="279" t="s">
        <v>394</v>
      </c>
      <c r="U2664" s="303"/>
      <c r="V2664" s="303"/>
      <c r="W2664" s="303"/>
      <c r="X2664" s="303"/>
      <c r="Z2664" s="303"/>
      <c r="AA2664" s="303"/>
      <c r="AC2664" s="279" t="s">
        <v>394</v>
      </c>
      <c r="AF2664" s="276">
        <f>IFERROR(VLOOKUP(A2664,'[1]قوائم الترجمة'!AC$2:AD$2397,1,0),"م")</f>
        <v>121710</v>
      </c>
      <c r="AG2664" s="232"/>
      <c r="AH2664" s="233"/>
      <c r="AI2664" s="233"/>
      <c r="AJ2664" s="233"/>
      <c r="AL2664" s="267"/>
      <c r="AM2664" s="235"/>
      <c r="AO2664" s="236"/>
      <c r="AU2664" s="234"/>
    </row>
    <row r="2665" spans="1:47" ht="21" x14ac:dyDescent="0.4">
      <c r="A2665" s="278">
        <v>121712</v>
      </c>
      <c r="B2665" s="279" t="s">
        <v>6117</v>
      </c>
      <c r="C2665" s="279" t="s">
        <v>72</v>
      </c>
      <c r="D2665" s="279" t="s">
        <v>261</v>
      </c>
      <c r="E2665" s="279" t="s">
        <v>394</v>
      </c>
      <c r="F2665"/>
      <c r="H2665" s="279" t="s">
        <v>394</v>
      </c>
      <c r="I2665" s="279" t="s">
        <v>539</v>
      </c>
      <c r="J2665" s="279" t="s">
        <v>394</v>
      </c>
      <c r="K2665" s="279" t="s">
        <v>394</v>
      </c>
      <c r="L2665" s="279" t="s">
        <v>394</v>
      </c>
      <c r="M2665" s="279" t="s">
        <v>394</v>
      </c>
      <c r="N2665" s="279" t="s">
        <v>394</v>
      </c>
      <c r="O2665" s="279" t="s">
        <v>394</v>
      </c>
      <c r="P2665" s="315">
        <v>0</v>
      </c>
      <c r="Q2665" s="279" t="s">
        <v>394</v>
      </c>
      <c r="R2665" s="279" t="s">
        <v>394</v>
      </c>
      <c r="S2665" s="279" t="s">
        <v>394</v>
      </c>
      <c r="T2665" s="279" t="s">
        <v>394</v>
      </c>
      <c r="U2665" s="279" t="s">
        <v>394</v>
      </c>
      <c r="V2665" s="279" t="s">
        <v>394</v>
      </c>
      <c r="W2665" s="279" t="s">
        <v>394</v>
      </c>
      <c r="X2665" s="279" t="s">
        <v>394</v>
      </c>
      <c r="Y2665" s="281"/>
      <c r="Z2665" s="279" t="s">
        <v>394</v>
      </c>
      <c r="AA2665" s="279" t="s">
        <v>394</v>
      </c>
      <c r="AB2665" s="281"/>
      <c r="AC2665" s="279" t="s">
        <v>855</v>
      </c>
      <c r="AF2665" s="276" t="str">
        <f>IFERROR(VLOOKUP(A2665,'[1]قوائم الترجمة'!AC$2:AD$2397,1,0),"م")</f>
        <v>م</v>
      </c>
      <c r="AG2665" s="232"/>
      <c r="AH2665" s="233"/>
      <c r="AI2665" s="233"/>
      <c r="AJ2665" s="233"/>
      <c r="AL2665" s="267"/>
      <c r="AM2665" s="235"/>
      <c r="AU2665" s="234"/>
    </row>
    <row r="2666" spans="1:47" ht="21" x14ac:dyDescent="0.4">
      <c r="A2666" s="278">
        <v>121713</v>
      </c>
      <c r="B2666" s="279" t="s">
        <v>3994</v>
      </c>
      <c r="C2666" s="279" t="s">
        <v>205</v>
      </c>
      <c r="D2666" s="279" t="s">
        <v>276</v>
      </c>
      <c r="E2666" s="279" t="s">
        <v>394</v>
      </c>
      <c r="F2666"/>
      <c r="H2666" s="279" t="s">
        <v>394</v>
      </c>
      <c r="I2666" s="279" t="s">
        <v>540</v>
      </c>
      <c r="J2666" s="279" t="s">
        <v>394</v>
      </c>
      <c r="K2666" s="279" t="s">
        <v>394</v>
      </c>
      <c r="L2666" s="279" t="s">
        <v>394</v>
      </c>
      <c r="M2666" s="279" t="s">
        <v>394</v>
      </c>
      <c r="N2666" s="279" t="s">
        <v>394</v>
      </c>
      <c r="O2666" s="279" t="s">
        <v>394</v>
      </c>
      <c r="P2666" s="315">
        <v>0</v>
      </c>
      <c r="Q2666" s="279" t="s">
        <v>394</v>
      </c>
      <c r="R2666" s="279" t="s">
        <v>394</v>
      </c>
      <c r="S2666" s="279" t="s">
        <v>394</v>
      </c>
      <c r="T2666" s="279" t="s">
        <v>394</v>
      </c>
      <c r="U2666" s="279" t="s">
        <v>394</v>
      </c>
      <c r="V2666" s="279" t="s">
        <v>394</v>
      </c>
      <c r="W2666" s="279" t="s">
        <v>394</v>
      </c>
      <c r="X2666" s="279" t="s">
        <v>394</v>
      </c>
      <c r="Y2666" s="281"/>
      <c r="Z2666" s="279" t="s">
        <v>394</v>
      </c>
      <c r="AA2666" s="279" t="s">
        <v>394</v>
      </c>
      <c r="AB2666" s="281"/>
      <c r="AC2666" s="279" t="s">
        <v>855</v>
      </c>
      <c r="AF2666" s="276" t="str">
        <f>IFERROR(VLOOKUP(A2666,'[1]قوائم الترجمة'!AC$2:AD$2397,1,0),"م")</f>
        <v>م</v>
      </c>
      <c r="AG2666" s="232"/>
      <c r="AH2666" s="233"/>
      <c r="AI2666" s="233"/>
      <c r="AJ2666" s="233"/>
      <c r="AL2666" s="267"/>
      <c r="AM2666" s="235"/>
      <c r="AO2666" s="236"/>
      <c r="AU2666" s="234"/>
    </row>
    <row r="2667" spans="1:47" ht="21" x14ac:dyDescent="0.4">
      <c r="A2667" s="278">
        <v>121715</v>
      </c>
      <c r="B2667" s="279" t="s">
        <v>3993</v>
      </c>
      <c r="C2667" s="279" t="s">
        <v>65</v>
      </c>
      <c r="D2667" s="279" t="s">
        <v>570</v>
      </c>
      <c r="E2667" s="279" t="s">
        <v>5660</v>
      </c>
      <c r="F2667" s="315" t="s">
        <v>8643</v>
      </c>
      <c r="G2667" s="315" t="s">
        <v>8155</v>
      </c>
      <c r="H2667" s="279" t="s">
        <v>425</v>
      </c>
      <c r="I2667" s="279" t="s">
        <v>67</v>
      </c>
      <c r="J2667" s="279" t="s">
        <v>403</v>
      </c>
      <c r="K2667" s="280">
        <v>2013</v>
      </c>
      <c r="L2667" s="279" t="s">
        <v>404</v>
      </c>
      <c r="M2667" s="279" t="s">
        <v>394</v>
      </c>
      <c r="N2667" s="279" t="s">
        <v>394</v>
      </c>
      <c r="O2667" s="279" t="s">
        <v>394</v>
      </c>
      <c r="P2667" s="315">
        <v>0</v>
      </c>
      <c r="Q2667" s="278"/>
      <c r="R2667" s="303"/>
      <c r="S2667" s="279" t="s">
        <v>394</v>
      </c>
      <c r="T2667" s="279" t="s">
        <v>394</v>
      </c>
      <c r="U2667" s="303"/>
      <c r="V2667" s="303"/>
      <c r="W2667" s="303"/>
      <c r="X2667" s="303"/>
      <c r="Z2667" s="303"/>
      <c r="AA2667" s="303"/>
      <c r="AC2667" s="279" t="s">
        <v>394</v>
      </c>
      <c r="AF2667" s="276">
        <f>IFERROR(VLOOKUP(A2667,'[1]قوائم الترجمة'!AC$2:AD$2397,1,0),"م")</f>
        <v>121715</v>
      </c>
      <c r="AG2667" s="232"/>
      <c r="AH2667" s="233"/>
      <c r="AI2667" s="233"/>
      <c r="AJ2667" s="233"/>
      <c r="AL2667" s="267"/>
      <c r="AM2667" s="235"/>
      <c r="AO2667" s="236"/>
      <c r="AU2667" s="234"/>
    </row>
    <row r="2668" spans="1:47" ht="21" x14ac:dyDescent="0.4">
      <c r="A2668" s="278">
        <v>121716</v>
      </c>
      <c r="B2668" s="279" t="s">
        <v>3991</v>
      </c>
      <c r="C2668" s="279" t="s">
        <v>97</v>
      </c>
      <c r="D2668" s="279" t="s">
        <v>3992</v>
      </c>
      <c r="E2668" s="279" t="s">
        <v>394</v>
      </c>
      <c r="F2668"/>
      <c r="H2668" s="279" t="s">
        <v>394</v>
      </c>
      <c r="I2668" s="279" t="s">
        <v>540</v>
      </c>
      <c r="J2668" s="279" t="s">
        <v>394</v>
      </c>
      <c r="K2668" s="279" t="s">
        <v>394</v>
      </c>
      <c r="L2668" s="279" t="s">
        <v>394</v>
      </c>
      <c r="M2668" s="279" t="s">
        <v>394</v>
      </c>
      <c r="N2668" s="279" t="s">
        <v>394</v>
      </c>
      <c r="O2668" s="279" t="s">
        <v>394</v>
      </c>
      <c r="P2668" s="315">
        <v>0</v>
      </c>
      <c r="Q2668" s="279" t="s">
        <v>394</v>
      </c>
      <c r="R2668" s="279" t="s">
        <v>394</v>
      </c>
      <c r="S2668" s="279" t="s">
        <v>394</v>
      </c>
      <c r="T2668" s="279" t="s">
        <v>394</v>
      </c>
      <c r="U2668" s="279" t="s">
        <v>394</v>
      </c>
      <c r="V2668" s="279" t="s">
        <v>394</v>
      </c>
      <c r="W2668" s="279" t="s">
        <v>394</v>
      </c>
      <c r="X2668" s="279" t="s">
        <v>394</v>
      </c>
      <c r="Y2668" s="281"/>
      <c r="Z2668" s="279" t="s">
        <v>394</v>
      </c>
      <c r="AA2668" s="279" t="s">
        <v>394</v>
      </c>
      <c r="AB2668" s="281"/>
      <c r="AC2668" s="279" t="s">
        <v>855</v>
      </c>
      <c r="AF2668" s="276" t="str">
        <f>IFERROR(VLOOKUP(A2668,'[1]قوائم الترجمة'!AC$2:AD$2397,1,0),"م")</f>
        <v>م</v>
      </c>
      <c r="AG2668" s="232"/>
      <c r="AH2668" s="233"/>
      <c r="AI2668" s="233"/>
      <c r="AJ2668" s="233"/>
      <c r="AL2668" s="267"/>
      <c r="AM2668" s="235"/>
      <c r="AU2668" s="234"/>
    </row>
    <row r="2669" spans="1:47" ht="21" x14ac:dyDescent="0.4">
      <c r="A2669" s="278">
        <v>121717</v>
      </c>
      <c r="B2669" s="279" t="s">
        <v>6121</v>
      </c>
      <c r="C2669" s="279" t="s">
        <v>106</v>
      </c>
      <c r="D2669" s="279" t="s">
        <v>6122</v>
      </c>
      <c r="E2669" s="279" t="s">
        <v>394</v>
      </c>
      <c r="F2669"/>
      <c r="H2669" s="279" t="s">
        <v>394</v>
      </c>
      <c r="I2669" s="279" t="s">
        <v>539</v>
      </c>
      <c r="J2669" s="279" t="s">
        <v>394</v>
      </c>
      <c r="K2669" s="279" t="s">
        <v>394</v>
      </c>
      <c r="L2669" s="279" t="s">
        <v>394</v>
      </c>
      <c r="M2669" s="279" t="s">
        <v>394</v>
      </c>
      <c r="N2669" s="279" t="s">
        <v>394</v>
      </c>
      <c r="O2669" s="279" t="s">
        <v>394</v>
      </c>
      <c r="P2669" s="315">
        <v>0</v>
      </c>
      <c r="Q2669" s="279" t="s">
        <v>394</v>
      </c>
      <c r="R2669" s="279" t="s">
        <v>394</v>
      </c>
      <c r="S2669" s="279" t="s">
        <v>394</v>
      </c>
      <c r="T2669" s="279" t="s">
        <v>394</v>
      </c>
      <c r="U2669" s="279" t="s">
        <v>394</v>
      </c>
      <c r="V2669" s="279" t="s">
        <v>394</v>
      </c>
      <c r="W2669" s="279" t="s">
        <v>394</v>
      </c>
      <c r="X2669" s="279" t="s">
        <v>394</v>
      </c>
      <c r="Y2669" s="281"/>
      <c r="Z2669" s="279" t="s">
        <v>394</v>
      </c>
      <c r="AA2669" s="279" t="s">
        <v>394</v>
      </c>
      <c r="AB2669" s="281"/>
      <c r="AC2669" s="279" t="s">
        <v>855</v>
      </c>
      <c r="AF2669" s="276" t="str">
        <f>IFERROR(VLOOKUP(A2669,'[1]قوائم الترجمة'!AC$2:AD$2397,1,0),"م")</f>
        <v>م</v>
      </c>
      <c r="AG2669" s="232"/>
      <c r="AH2669" s="233"/>
      <c r="AI2669" s="233"/>
      <c r="AJ2669" s="233"/>
      <c r="AL2669" s="267"/>
      <c r="AM2669" s="235"/>
      <c r="AO2669" s="236"/>
      <c r="AU2669" s="234"/>
    </row>
    <row r="2670" spans="1:47" ht="21" x14ac:dyDescent="0.4">
      <c r="A2670" s="278">
        <v>121718</v>
      </c>
      <c r="B2670" s="279" t="s">
        <v>6123</v>
      </c>
      <c r="C2670" s="279" t="s">
        <v>68</v>
      </c>
      <c r="D2670" s="279" t="s">
        <v>674</v>
      </c>
      <c r="E2670" s="279" t="s">
        <v>394</v>
      </c>
      <c r="F2670"/>
      <c r="H2670" s="279" t="s">
        <v>394</v>
      </c>
      <c r="I2670" s="279" t="s">
        <v>539</v>
      </c>
      <c r="J2670" s="279" t="s">
        <v>394</v>
      </c>
      <c r="K2670" s="279" t="s">
        <v>394</v>
      </c>
      <c r="L2670" s="279" t="s">
        <v>394</v>
      </c>
      <c r="M2670" s="279" t="s">
        <v>394</v>
      </c>
      <c r="N2670" s="279" t="s">
        <v>394</v>
      </c>
      <c r="O2670" s="279" t="s">
        <v>394</v>
      </c>
      <c r="P2670" s="315">
        <v>0</v>
      </c>
      <c r="Q2670" s="279" t="s">
        <v>394</v>
      </c>
      <c r="R2670" s="279" t="s">
        <v>394</v>
      </c>
      <c r="S2670" s="279" t="s">
        <v>394</v>
      </c>
      <c r="T2670" s="279" t="s">
        <v>394</v>
      </c>
      <c r="U2670" s="279" t="s">
        <v>394</v>
      </c>
      <c r="V2670" s="279" t="s">
        <v>394</v>
      </c>
      <c r="W2670" s="279" t="s">
        <v>394</v>
      </c>
      <c r="X2670" s="279" t="s">
        <v>394</v>
      </c>
      <c r="Y2670" s="281"/>
      <c r="Z2670" s="279" t="s">
        <v>394</v>
      </c>
      <c r="AA2670" s="279" t="s">
        <v>394</v>
      </c>
      <c r="AB2670" s="281"/>
      <c r="AC2670" s="279" t="s">
        <v>855</v>
      </c>
      <c r="AF2670" s="276" t="str">
        <f>IFERROR(VLOOKUP(A2670,'[1]قوائم الترجمة'!AC$2:AD$2397,1,0),"م")</f>
        <v>م</v>
      </c>
      <c r="AG2670" s="232"/>
      <c r="AH2670" s="233"/>
      <c r="AI2670" s="233"/>
      <c r="AJ2670" s="233"/>
      <c r="AL2670" s="267"/>
      <c r="AM2670" s="235"/>
      <c r="AU2670" s="234"/>
    </row>
    <row r="2671" spans="1:47" ht="21" x14ac:dyDescent="0.4">
      <c r="A2671" s="278">
        <v>121719</v>
      </c>
      <c r="B2671" s="279" t="s">
        <v>3989</v>
      </c>
      <c r="C2671" s="279" t="s">
        <v>153</v>
      </c>
      <c r="D2671" s="279" t="s">
        <v>3990</v>
      </c>
      <c r="E2671" s="279" t="s">
        <v>424</v>
      </c>
      <c r="F2671" s="315" t="s">
        <v>9466</v>
      </c>
      <c r="G2671" s="315" t="s">
        <v>402</v>
      </c>
      <c r="H2671" s="279" t="s">
        <v>425</v>
      </c>
      <c r="I2671" s="279" t="s">
        <v>541</v>
      </c>
      <c r="J2671" s="279" t="s">
        <v>403</v>
      </c>
      <c r="K2671" s="280">
        <v>2017</v>
      </c>
      <c r="L2671" s="279" t="s">
        <v>414</v>
      </c>
      <c r="M2671" s="279" t="s">
        <v>394</v>
      </c>
      <c r="N2671" s="279" t="s">
        <v>394</v>
      </c>
      <c r="O2671" s="279" t="s">
        <v>394</v>
      </c>
      <c r="P2671" s="315">
        <v>0</v>
      </c>
      <c r="Q2671" s="278"/>
      <c r="R2671" s="303"/>
      <c r="S2671" s="279" t="s">
        <v>394</v>
      </c>
      <c r="T2671" s="279" t="s">
        <v>394</v>
      </c>
      <c r="U2671" s="303"/>
      <c r="V2671" s="303"/>
      <c r="W2671" s="303"/>
      <c r="X2671" s="303"/>
      <c r="Z2671" s="303"/>
      <c r="AA2671" s="303"/>
      <c r="AC2671" s="279" t="s">
        <v>394</v>
      </c>
      <c r="AF2671" s="276">
        <f>IFERROR(VLOOKUP(A2671,'[1]قوائم الترجمة'!AC$2:AD$2397,1,0),"م")</f>
        <v>121719</v>
      </c>
      <c r="AG2671" s="232"/>
      <c r="AH2671" s="233"/>
      <c r="AI2671" s="233"/>
      <c r="AJ2671" s="233"/>
      <c r="AL2671" s="267"/>
      <c r="AM2671" s="235"/>
      <c r="AU2671" s="234"/>
    </row>
    <row r="2672" spans="1:47" ht="21" x14ac:dyDescent="0.4">
      <c r="A2672" s="278">
        <v>121721</v>
      </c>
      <c r="B2672" s="279" t="s">
        <v>3988</v>
      </c>
      <c r="C2672" s="279" t="s">
        <v>121</v>
      </c>
      <c r="D2672" s="279" t="s">
        <v>623</v>
      </c>
      <c r="E2672" s="279" t="s">
        <v>394</v>
      </c>
      <c r="F2672"/>
      <c r="H2672" s="279" t="s">
        <v>394</v>
      </c>
      <c r="I2672" s="279" t="s">
        <v>539</v>
      </c>
      <c r="J2672" s="279" t="s">
        <v>394</v>
      </c>
      <c r="K2672" s="279" t="s">
        <v>394</v>
      </c>
      <c r="L2672" s="279" t="s">
        <v>394</v>
      </c>
      <c r="M2672" s="279" t="s">
        <v>394</v>
      </c>
      <c r="N2672" s="279" t="s">
        <v>394</v>
      </c>
      <c r="O2672" s="279" t="s">
        <v>394</v>
      </c>
      <c r="P2672" s="315">
        <v>0</v>
      </c>
      <c r="Q2672" s="279" t="s">
        <v>394</v>
      </c>
      <c r="R2672" s="279" t="s">
        <v>394</v>
      </c>
      <c r="S2672" s="279" t="s">
        <v>394</v>
      </c>
      <c r="T2672" s="279" t="s">
        <v>394</v>
      </c>
      <c r="U2672" s="279" t="s">
        <v>394</v>
      </c>
      <c r="V2672" s="279" t="s">
        <v>394</v>
      </c>
      <c r="W2672" s="279" t="s">
        <v>394</v>
      </c>
      <c r="X2672" s="279" t="s">
        <v>394</v>
      </c>
      <c r="Y2672" s="281"/>
      <c r="Z2672" s="279" t="s">
        <v>394</v>
      </c>
      <c r="AA2672" s="279" t="s">
        <v>394</v>
      </c>
      <c r="AB2672" s="281"/>
      <c r="AC2672" s="279" t="s">
        <v>855</v>
      </c>
      <c r="AF2672" s="276" t="str">
        <f>IFERROR(VLOOKUP(A2672,'[1]قوائم الترجمة'!AC$2:AD$2397,1,0),"م")</f>
        <v>م</v>
      </c>
      <c r="AG2672" s="232"/>
      <c r="AH2672" s="233"/>
      <c r="AI2672" s="233"/>
      <c r="AJ2672" s="233"/>
      <c r="AL2672" s="267"/>
      <c r="AM2672" s="235"/>
      <c r="AU2672" s="234"/>
    </row>
    <row r="2673" spans="1:47" ht="21" x14ac:dyDescent="0.4">
      <c r="A2673" s="278">
        <v>121722</v>
      </c>
      <c r="B2673" s="279" t="s">
        <v>3987</v>
      </c>
      <c r="C2673" s="279" t="s">
        <v>68</v>
      </c>
      <c r="D2673" s="279" t="s">
        <v>494</v>
      </c>
      <c r="E2673" s="279" t="s">
        <v>424</v>
      </c>
      <c r="F2673" s="315" t="s">
        <v>8457</v>
      </c>
      <c r="G2673" s="315" t="s">
        <v>8300</v>
      </c>
      <c r="H2673" s="279" t="s">
        <v>425</v>
      </c>
      <c r="I2673" s="279" t="s">
        <v>61</v>
      </c>
      <c r="J2673" s="279" t="s">
        <v>403</v>
      </c>
      <c r="K2673" s="280">
        <v>2013</v>
      </c>
      <c r="L2673" s="279" t="s">
        <v>404</v>
      </c>
      <c r="M2673" s="279" t="s">
        <v>394</v>
      </c>
      <c r="N2673" s="279" t="s">
        <v>394</v>
      </c>
      <c r="O2673" s="279" t="s">
        <v>394</v>
      </c>
      <c r="P2673" s="315">
        <v>0</v>
      </c>
      <c r="Q2673" s="278"/>
      <c r="R2673" s="303"/>
      <c r="S2673" s="279" t="s">
        <v>394</v>
      </c>
      <c r="T2673" s="279" t="s">
        <v>394</v>
      </c>
      <c r="U2673" s="303"/>
      <c r="V2673" s="303"/>
      <c r="W2673" s="303"/>
      <c r="X2673" s="303"/>
      <c r="Z2673" s="303"/>
      <c r="AA2673" s="303"/>
      <c r="AC2673" s="279" t="s">
        <v>394</v>
      </c>
      <c r="AF2673" s="276">
        <f>IFERROR(VLOOKUP(A2673,'[1]قوائم الترجمة'!AC$2:AD$2397,1,0),"م")</f>
        <v>121722</v>
      </c>
      <c r="AG2673" s="232"/>
      <c r="AH2673" s="233"/>
      <c r="AI2673" s="233"/>
      <c r="AJ2673" s="233"/>
      <c r="AL2673" s="267"/>
      <c r="AM2673" s="235"/>
      <c r="AO2673" s="236"/>
      <c r="AU2673" s="234"/>
    </row>
    <row r="2674" spans="1:47" ht="21" x14ac:dyDescent="0.4">
      <c r="A2674" s="278">
        <v>121723</v>
      </c>
      <c r="B2674" s="279" t="s">
        <v>6157</v>
      </c>
      <c r="C2674" s="279" t="s">
        <v>138</v>
      </c>
      <c r="D2674" s="279" t="s">
        <v>1327</v>
      </c>
      <c r="E2674" s="279" t="s">
        <v>394</v>
      </c>
      <c r="F2674"/>
      <c r="H2674" s="279" t="s">
        <v>394</v>
      </c>
      <c r="I2674" s="279" t="s">
        <v>539</v>
      </c>
      <c r="J2674" s="279" t="s">
        <v>394</v>
      </c>
      <c r="K2674" s="279" t="s">
        <v>394</v>
      </c>
      <c r="L2674" s="279" t="s">
        <v>394</v>
      </c>
      <c r="M2674" s="279" t="s">
        <v>394</v>
      </c>
      <c r="N2674" s="279" t="s">
        <v>394</v>
      </c>
      <c r="O2674" s="279" t="s">
        <v>394</v>
      </c>
      <c r="P2674" s="315">
        <v>0</v>
      </c>
      <c r="Q2674" s="279" t="s">
        <v>394</v>
      </c>
      <c r="R2674" s="279" t="s">
        <v>394</v>
      </c>
      <c r="S2674" s="279" t="s">
        <v>394</v>
      </c>
      <c r="T2674" s="279" t="s">
        <v>394</v>
      </c>
      <c r="U2674" s="279" t="s">
        <v>394</v>
      </c>
      <c r="V2674" s="279" t="s">
        <v>394</v>
      </c>
      <c r="W2674" s="279" t="s">
        <v>394</v>
      </c>
      <c r="X2674" s="279" t="s">
        <v>394</v>
      </c>
      <c r="Y2674" s="281"/>
      <c r="Z2674" s="279" t="s">
        <v>394</v>
      </c>
      <c r="AA2674" s="279" t="s">
        <v>394</v>
      </c>
      <c r="AB2674" s="281"/>
      <c r="AC2674" s="279" t="s">
        <v>855</v>
      </c>
      <c r="AF2674" s="276" t="str">
        <f>IFERROR(VLOOKUP(A2674,'[1]قوائم الترجمة'!AC$2:AD$2397,1,0),"م")</f>
        <v>م</v>
      </c>
      <c r="AG2674" s="232"/>
      <c r="AH2674" s="233"/>
      <c r="AI2674" s="233"/>
      <c r="AJ2674" s="233"/>
      <c r="AL2674" s="267"/>
      <c r="AM2674" s="235"/>
      <c r="AO2674" s="236"/>
      <c r="AU2674" s="234"/>
    </row>
    <row r="2675" spans="1:47" ht="21" x14ac:dyDescent="0.4">
      <c r="A2675" s="278">
        <v>121724</v>
      </c>
      <c r="B2675" s="279" t="s">
        <v>3986</v>
      </c>
      <c r="C2675" s="279" t="s">
        <v>479</v>
      </c>
      <c r="D2675" s="279" t="s">
        <v>212</v>
      </c>
      <c r="E2675" s="279" t="s">
        <v>424</v>
      </c>
      <c r="F2675" s="315" t="s">
        <v>9467</v>
      </c>
      <c r="G2675" s="315" t="s">
        <v>8301</v>
      </c>
      <c r="H2675" s="279" t="s">
        <v>425</v>
      </c>
      <c r="I2675" s="279" t="s">
        <v>67</v>
      </c>
      <c r="J2675" s="279" t="s">
        <v>426</v>
      </c>
      <c r="K2675" s="280">
        <v>2012</v>
      </c>
      <c r="L2675" s="279" t="s">
        <v>404</v>
      </c>
      <c r="M2675" s="279" t="s">
        <v>394</v>
      </c>
      <c r="N2675" s="279" t="s">
        <v>394</v>
      </c>
      <c r="O2675" s="279" t="s">
        <v>394</v>
      </c>
      <c r="P2675" s="315">
        <v>0</v>
      </c>
      <c r="Q2675" s="278"/>
      <c r="R2675" s="303"/>
      <c r="S2675" s="279" t="s">
        <v>394</v>
      </c>
      <c r="T2675" s="279" t="s">
        <v>394</v>
      </c>
      <c r="U2675" s="303"/>
      <c r="V2675" s="303"/>
      <c r="W2675" s="303"/>
      <c r="X2675" s="303"/>
      <c r="Z2675" s="303"/>
      <c r="AA2675" s="303"/>
      <c r="AC2675" s="279" t="s">
        <v>394</v>
      </c>
      <c r="AF2675" s="276">
        <f>IFERROR(VLOOKUP(A2675,'[1]قوائم الترجمة'!AC$2:AD$2397,1,0),"م")</f>
        <v>121724</v>
      </c>
      <c r="AG2675" s="243"/>
      <c r="AH2675" s="244"/>
      <c r="AI2675" s="244"/>
      <c r="AJ2675" s="244"/>
      <c r="AL2675" s="267"/>
      <c r="AM2675" s="235"/>
      <c r="AU2675" s="234"/>
    </row>
    <row r="2676" spans="1:47" ht="21" x14ac:dyDescent="0.4">
      <c r="A2676" s="278">
        <v>121725</v>
      </c>
      <c r="B2676" s="279" t="s">
        <v>6158</v>
      </c>
      <c r="C2676" s="279" t="s">
        <v>500</v>
      </c>
      <c r="D2676" s="279" t="s">
        <v>266</v>
      </c>
      <c r="E2676" s="279" t="s">
        <v>394</v>
      </c>
      <c r="F2676"/>
      <c r="H2676" s="279" t="s">
        <v>394</v>
      </c>
      <c r="I2676" s="279" t="s">
        <v>539</v>
      </c>
      <c r="J2676" s="279" t="s">
        <v>394</v>
      </c>
      <c r="K2676" s="279" t="s">
        <v>394</v>
      </c>
      <c r="L2676" s="279" t="s">
        <v>394</v>
      </c>
      <c r="M2676" s="279" t="s">
        <v>394</v>
      </c>
      <c r="N2676" s="279" t="s">
        <v>394</v>
      </c>
      <c r="O2676" s="279" t="s">
        <v>394</v>
      </c>
      <c r="P2676" s="315">
        <v>0</v>
      </c>
      <c r="Q2676" s="279" t="s">
        <v>394</v>
      </c>
      <c r="R2676" s="279" t="s">
        <v>394</v>
      </c>
      <c r="S2676" s="279" t="s">
        <v>394</v>
      </c>
      <c r="T2676" s="279" t="s">
        <v>394</v>
      </c>
      <c r="U2676" s="279" t="s">
        <v>394</v>
      </c>
      <c r="V2676" s="279" t="s">
        <v>394</v>
      </c>
      <c r="W2676" s="279" t="s">
        <v>394</v>
      </c>
      <c r="X2676" s="279" t="s">
        <v>394</v>
      </c>
      <c r="Y2676" s="281"/>
      <c r="Z2676" s="279" t="s">
        <v>394</v>
      </c>
      <c r="AA2676" s="279" t="s">
        <v>394</v>
      </c>
      <c r="AB2676" s="281"/>
      <c r="AC2676" s="279" t="s">
        <v>855</v>
      </c>
      <c r="AF2676" s="276" t="str">
        <f>IFERROR(VLOOKUP(A2676,'[1]قوائم الترجمة'!AC$2:AD$2397,1,0),"م")</f>
        <v>م</v>
      </c>
      <c r="AG2676" s="232"/>
      <c r="AH2676" s="233"/>
      <c r="AI2676" s="233"/>
      <c r="AJ2676" s="233"/>
      <c r="AL2676" s="267"/>
      <c r="AM2676" s="235"/>
      <c r="AO2676" s="236"/>
      <c r="AU2676" s="234"/>
    </row>
    <row r="2677" spans="1:47" ht="21" x14ac:dyDescent="0.4">
      <c r="A2677" s="278">
        <v>121726</v>
      </c>
      <c r="B2677" s="279" t="s">
        <v>3984</v>
      </c>
      <c r="C2677" s="279" t="s">
        <v>3985</v>
      </c>
      <c r="D2677" s="279" t="s">
        <v>251</v>
      </c>
      <c r="E2677" s="279" t="s">
        <v>394</v>
      </c>
      <c r="F2677"/>
      <c r="H2677" s="279" t="s">
        <v>394</v>
      </c>
      <c r="I2677" s="279" t="s">
        <v>539</v>
      </c>
      <c r="J2677" s="279" t="s">
        <v>394</v>
      </c>
      <c r="K2677" s="279" t="s">
        <v>394</v>
      </c>
      <c r="L2677" s="279" t="s">
        <v>394</v>
      </c>
      <c r="M2677" s="279" t="s">
        <v>394</v>
      </c>
      <c r="N2677" s="279" t="s">
        <v>394</v>
      </c>
      <c r="O2677" s="279" t="s">
        <v>394</v>
      </c>
      <c r="P2677" s="315">
        <v>0</v>
      </c>
      <c r="Q2677" s="279" t="s">
        <v>394</v>
      </c>
      <c r="R2677" s="279" t="s">
        <v>394</v>
      </c>
      <c r="S2677" s="279" t="s">
        <v>394</v>
      </c>
      <c r="T2677" s="279" t="s">
        <v>394</v>
      </c>
      <c r="U2677" s="279" t="s">
        <v>394</v>
      </c>
      <c r="V2677" s="279" t="s">
        <v>394</v>
      </c>
      <c r="W2677" s="279" t="s">
        <v>394</v>
      </c>
      <c r="X2677" s="279" t="s">
        <v>394</v>
      </c>
      <c r="Y2677" s="281"/>
      <c r="Z2677" s="279" t="s">
        <v>394</v>
      </c>
      <c r="AA2677" s="279" t="s">
        <v>394</v>
      </c>
      <c r="AB2677" s="281"/>
      <c r="AC2677" s="279" t="s">
        <v>855</v>
      </c>
      <c r="AF2677" s="276" t="str">
        <f>IFERROR(VLOOKUP(A2677,'[1]قوائم الترجمة'!AC$2:AD$2397,1,0),"م")</f>
        <v>م</v>
      </c>
      <c r="AG2677" s="232"/>
      <c r="AH2677" s="233"/>
      <c r="AI2677" s="233"/>
      <c r="AJ2677" s="233"/>
      <c r="AL2677" s="267"/>
      <c r="AM2677" s="235"/>
      <c r="AO2677" s="236"/>
      <c r="AU2677" s="234"/>
    </row>
    <row r="2678" spans="1:47" ht="21" x14ac:dyDescent="0.4">
      <c r="A2678" s="278">
        <v>121729</v>
      </c>
      <c r="B2678" s="279" t="s">
        <v>6173</v>
      </c>
      <c r="C2678" s="279" t="s">
        <v>6174</v>
      </c>
      <c r="D2678" s="279" t="s">
        <v>295</v>
      </c>
      <c r="E2678" s="279" t="s">
        <v>394</v>
      </c>
      <c r="F2678"/>
      <c r="H2678" s="279" t="s">
        <v>394</v>
      </c>
      <c r="I2678" s="279" t="s">
        <v>539</v>
      </c>
      <c r="J2678" s="279" t="s">
        <v>394</v>
      </c>
      <c r="K2678" s="279" t="s">
        <v>394</v>
      </c>
      <c r="L2678" s="279" t="s">
        <v>394</v>
      </c>
      <c r="M2678" s="279" t="s">
        <v>394</v>
      </c>
      <c r="N2678" s="279" t="s">
        <v>394</v>
      </c>
      <c r="O2678" s="279" t="s">
        <v>394</v>
      </c>
      <c r="P2678" s="315">
        <v>0</v>
      </c>
      <c r="Q2678" s="279" t="s">
        <v>394</v>
      </c>
      <c r="R2678" s="279" t="s">
        <v>394</v>
      </c>
      <c r="S2678" s="279" t="s">
        <v>394</v>
      </c>
      <c r="T2678" s="279" t="s">
        <v>394</v>
      </c>
      <c r="U2678" s="279" t="s">
        <v>394</v>
      </c>
      <c r="V2678" s="279" t="s">
        <v>394</v>
      </c>
      <c r="W2678" s="279" t="s">
        <v>394</v>
      </c>
      <c r="X2678" s="279" t="s">
        <v>394</v>
      </c>
      <c r="Y2678" s="281"/>
      <c r="Z2678" s="279" t="s">
        <v>394</v>
      </c>
      <c r="AA2678" s="279" t="s">
        <v>394</v>
      </c>
      <c r="AB2678" s="281"/>
      <c r="AC2678" s="279" t="s">
        <v>855</v>
      </c>
      <c r="AF2678" s="276" t="str">
        <f>IFERROR(VLOOKUP(A2678,'[1]قوائم الترجمة'!AC$2:AD$2397,1,0),"م")</f>
        <v>م</v>
      </c>
      <c r="AG2678" s="245"/>
      <c r="AH2678" s="246"/>
      <c r="AI2678" s="246"/>
      <c r="AJ2678" s="246"/>
      <c r="AL2678" s="267"/>
      <c r="AM2678" s="235"/>
      <c r="AO2678" s="236"/>
      <c r="AU2678" s="234"/>
    </row>
    <row r="2679" spans="1:47" ht="21" x14ac:dyDescent="0.4">
      <c r="A2679" s="278">
        <v>121731</v>
      </c>
      <c r="B2679" s="279" t="s">
        <v>6179</v>
      </c>
      <c r="C2679" s="279" t="s">
        <v>6180</v>
      </c>
      <c r="D2679" s="279" t="s">
        <v>321</v>
      </c>
      <c r="E2679" s="279" t="s">
        <v>394</v>
      </c>
      <c r="F2679"/>
      <c r="H2679" s="279" t="s">
        <v>394</v>
      </c>
      <c r="I2679" s="279" t="s">
        <v>539</v>
      </c>
      <c r="J2679" s="279" t="s">
        <v>394</v>
      </c>
      <c r="K2679" s="279" t="s">
        <v>394</v>
      </c>
      <c r="L2679" s="279" t="s">
        <v>394</v>
      </c>
      <c r="M2679" s="279" t="s">
        <v>394</v>
      </c>
      <c r="N2679" s="279" t="s">
        <v>394</v>
      </c>
      <c r="O2679" s="279" t="s">
        <v>394</v>
      </c>
      <c r="P2679" s="315">
        <v>0</v>
      </c>
      <c r="Q2679" s="279" t="s">
        <v>394</v>
      </c>
      <c r="R2679" s="279" t="s">
        <v>394</v>
      </c>
      <c r="S2679" s="279" t="s">
        <v>394</v>
      </c>
      <c r="T2679" s="279" t="s">
        <v>394</v>
      </c>
      <c r="U2679" s="279" t="s">
        <v>394</v>
      </c>
      <c r="V2679" s="279" t="s">
        <v>394</v>
      </c>
      <c r="W2679" s="279" t="s">
        <v>394</v>
      </c>
      <c r="X2679" s="279" t="s">
        <v>394</v>
      </c>
      <c r="Y2679" s="281"/>
      <c r="Z2679" s="279" t="s">
        <v>394</v>
      </c>
      <c r="AA2679" s="279" t="s">
        <v>394</v>
      </c>
      <c r="AB2679" s="281"/>
      <c r="AC2679" s="279" t="s">
        <v>855</v>
      </c>
      <c r="AF2679" s="276" t="str">
        <f>IFERROR(VLOOKUP(A2679,'[1]قوائم الترجمة'!AC$2:AD$2397,1,0),"م")</f>
        <v>م</v>
      </c>
      <c r="AG2679" s="232"/>
      <c r="AH2679" s="233"/>
      <c r="AI2679" s="233"/>
      <c r="AJ2679" s="233"/>
      <c r="AL2679" s="267"/>
      <c r="AM2679" s="235"/>
      <c r="AO2679" s="236"/>
      <c r="AU2679" s="234"/>
    </row>
    <row r="2680" spans="1:47" ht="21" x14ac:dyDescent="0.4">
      <c r="A2680" s="278">
        <v>121732</v>
      </c>
      <c r="B2680" s="279" t="s">
        <v>3982</v>
      </c>
      <c r="C2680" s="279" t="s">
        <v>736</v>
      </c>
      <c r="D2680" s="279" t="s">
        <v>297</v>
      </c>
      <c r="E2680" s="279" t="s">
        <v>394</v>
      </c>
      <c r="F2680"/>
      <c r="H2680" s="279" t="s">
        <v>394</v>
      </c>
      <c r="I2680" s="279" t="s">
        <v>538</v>
      </c>
      <c r="J2680" s="279" t="s">
        <v>394</v>
      </c>
      <c r="K2680" s="279" t="s">
        <v>394</v>
      </c>
      <c r="L2680" s="279" t="s">
        <v>394</v>
      </c>
      <c r="M2680" s="279" t="s">
        <v>394</v>
      </c>
      <c r="N2680" s="279" t="s">
        <v>394</v>
      </c>
      <c r="O2680" s="279" t="s">
        <v>394</v>
      </c>
      <c r="P2680" s="315">
        <v>0</v>
      </c>
      <c r="Q2680" s="279" t="s">
        <v>394</v>
      </c>
      <c r="R2680" s="279" t="s">
        <v>394</v>
      </c>
      <c r="S2680" s="279" t="s">
        <v>394</v>
      </c>
      <c r="T2680" s="279" t="s">
        <v>394</v>
      </c>
      <c r="U2680" s="279" t="s">
        <v>394</v>
      </c>
      <c r="V2680" s="279" t="s">
        <v>394</v>
      </c>
      <c r="W2680" s="279" t="s">
        <v>394</v>
      </c>
      <c r="X2680" s="279" t="s">
        <v>394</v>
      </c>
      <c r="Y2680" s="281"/>
      <c r="Z2680" s="279" t="s">
        <v>394</v>
      </c>
      <c r="AA2680" s="279" t="s">
        <v>394</v>
      </c>
      <c r="AB2680" s="281"/>
      <c r="AC2680" s="279" t="s">
        <v>394</v>
      </c>
      <c r="AF2680" s="276" t="str">
        <f>IFERROR(VLOOKUP(A2680,'[1]قوائم الترجمة'!AC$2:AD$2397,1,0),"م")</f>
        <v>م</v>
      </c>
      <c r="AG2680" s="245"/>
      <c r="AH2680" s="246"/>
      <c r="AI2680" s="246"/>
      <c r="AJ2680" s="246"/>
      <c r="AL2680" s="267"/>
      <c r="AM2680" s="235"/>
      <c r="AO2680" s="247"/>
      <c r="AU2680" s="234"/>
    </row>
    <row r="2681" spans="1:47" ht="21" x14ac:dyDescent="0.4">
      <c r="A2681" s="278">
        <v>121734</v>
      </c>
      <c r="B2681" s="279" t="s">
        <v>3981</v>
      </c>
      <c r="C2681" s="279" t="s">
        <v>73</v>
      </c>
      <c r="D2681" s="279" t="s">
        <v>347</v>
      </c>
      <c r="E2681" s="279" t="s">
        <v>5660</v>
      </c>
      <c r="F2681" s="315" t="s">
        <v>9468</v>
      </c>
      <c r="G2681" s="315" t="s">
        <v>8307</v>
      </c>
      <c r="H2681" s="279" t="s">
        <v>428</v>
      </c>
      <c r="I2681" s="279" t="s">
        <v>61</v>
      </c>
      <c r="J2681" s="279" t="s">
        <v>403</v>
      </c>
      <c r="K2681" s="280">
        <v>2001</v>
      </c>
      <c r="L2681" s="279" t="s">
        <v>402</v>
      </c>
      <c r="M2681" s="279" t="s">
        <v>394</v>
      </c>
      <c r="N2681" s="279" t="s">
        <v>394</v>
      </c>
      <c r="O2681" s="279" t="s">
        <v>394</v>
      </c>
      <c r="P2681" s="315">
        <v>0</v>
      </c>
      <c r="Q2681" s="278"/>
      <c r="R2681" s="303"/>
      <c r="S2681" s="279" t="s">
        <v>394</v>
      </c>
      <c r="T2681" s="279" t="s">
        <v>394</v>
      </c>
      <c r="U2681" s="303"/>
      <c r="V2681" s="303"/>
      <c r="W2681" s="303"/>
      <c r="X2681" s="303"/>
      <c r="Z2681" s="303"/>
      <c r="AA2681" s="303"/>
      <c r="AC2681" s="279" t="s">
        <v>394</v>
      </c>
      <c r="AF2681" s="276">
        <f>IFERROR(VLOOKUP(A2681,'[1]قوائم الترجمة'!AC$2:AD$2397,1,0),"م")</f>
        <v>121734</v>
      </c>
      <c r="AG2681" s="232"/>
      <c r="AH2681" s="233"/>
      <c r="AI2681" s="233"/>
      <c r="AJ2681" s="233"/>
      <c r="AL2681" s="267"/>
      <c r="AM2681" s="235"/>
      <c r="AO2681" s="236"/>
      <c r="AU2681" s="234"/>
    </row>
    <row r="2682" spans="1:47" ht="21" x14ac:dyDescent="0.4">
      <c r="A2682" s="278">
        <v>121735</v>
      </c>
      <c r="B2682" s="279" t="s">
        <v>3979</v>
      </c>
      <c r="C2682" s="279" t="s">
        <v>3980</v>
      </c>
      <c r="D2682" s="279" t="s">
        <v>314</v>
      </c>
      <c r="E2682" s="279" t="s">
        <v>424</v>
      </c>
      <c r="F2682" s="315" t="s">
        <v>9469</v>
      </c>
      <c r="G2682" s="315" t="s">
        <v>8118</v>
      </c>
      <c r="H2682" s="279" t="s">
        <v>425</v>
      </c>
      <c r="I2682" s="279" t="s">
        <v>61</v>
      </c>
      <c r="J2682" s="279" t="s">
        <v>403</v>
      </c>
      <c r="K2682" s="280">
        <v>2016</v>
      </c>
      <c r="L2682" s="279" t="s">
        <v>404</v>
      </c>
      <c r="M2682" s="279" t="s">
        <v>394</v>
      </c>
      <c r="N2682" s="279" t="s">
        <v>9470</v>
      </c>
      <c r="O2682" s="279" t="s">
        <v>9471</v>
      </c>
      <c r="P2682" s="279">
        <v>30000</v>
      </c>
      <c r="Q2682" s="278"/>
      <c r="R2682" s="303"/>
      <c r="S2682" s="279" t="s">
        <v>394</v>
      </c>
      <c r="T2682" s="279"/>
      <c r="U2682" s="303"/>
      <c r="V2682" s="303"/>
      <c r="W2682" s="303"/>
      <c r="X2682" s="303"/>
      <c r="Z2682" s="303"/>
      <c r="AA2682" s="303"/>
      <c r="AC2682" s="279" t="s">
        <v>394</v>
      </c>
      <c r="AF2682" s="276">
        <f>IFERROR(VLOOKUP(A2682,'[1]قوائم الترجمة'!AC$2:AD$2397,1,0),"م")</f>
        <v>121735</v>
      </c>
      <c r="AG2682" s="232"/>
      <c r="AH2682" s="233"/>
      <c r="AI2682" s="233"/>
      <c r="AJ2682" s="233"/>
      <c r="AL2682" s="267"/>
      <c r="AM2682" s="235"/>
      <c r="AO2682" s="236"/>
      <c r="AU2682" s="234"/>
    </row>
    <row r="2683" spans="1:47" ht="21" x14ac:dyDescent="0.4">
      <c r="A2683" s="278">
        <v>121737</v>
      </c>
      <c r="B2683" s="279" t="s">
        <v>6190</v>
      </c>
      <c r="C2683" s="279" t="s">
        <v>65</v>
      </c>
      <c r="D2683" s="279" t="s">
        <v>6191</v>
      </c>
      <c r="E2683" s="279" t="s">
        <v>394</v>
      </c>
      <c r="F2683"/>
      <c r="H2683" s="279" t="s">
        <v>394</v>
      </c>
      <c r="I2683" s="279" t="s">
        <v>539</v>
      </c>
      <c r="J2683" s="279" t="s">
        <v>394</v>
      </c>
      <c r="K2683" s="279" t="s">
        <v>394</v>
      </c>
      <c r="L2683" s="279" t="s">
        <v>394</v>
      </c>
      <c r="M2683" s="279" t="s">
        <v>394</v>
      </c>
      <c r="N2683" s="279" t="s">
        <v>394</v>
      </c>
      <c r="O2683" s="279" t="s">
        <v>394</v>
      </c>
      <c r="P2683" s="315">
        <v>0</v>
      </c>
      <c r="Q2683" s="279" t="s">
        <v>394</v>
      </c>
      <c r="R2683" s="279" t="s">
        <v>394</v>
      </c>
      <c r="S2683" s="279" t="s">
        <v>394</v>
      </c>
      <c r="T2683" s="279" t="s">
        <v>394</v>
      </c>
      <c r="U2683" s="279" t="s">
        <v>394</v>
      </c>
      <c r="V2683" s="279" t="s">
        <v>394</v>
      </c>
      <c r="W2683" s="279" t="s">
        <v>394</v>
      </c>
      <c r="X2683" s="279" t="s">
        <v>394</v>
      </c>
      <c r="Y2683" s="281"/>
      <c r="Z2683" s="279" t="s">
        <v>394</v>
      </c>
      <c r="AA2683" s="279" t="s">
        <v>394</v>
      </c>
      <c r="AB2683" s="281"/>
      <c r="AC2683" s="279" t="s">
        <v>855</v>
      </c>
      <c r="AF2683" s="276" t="str">
        <f>IFERROR(VLOOKUP(A2683,'[1]قوائم الترجمة'!AC$2:AD$2397,1,0),"م")</f>
        <v>م</v>
      </c>
      <c r="AG2683" s="232"/>
      <c r="AH2683" s="233"/>
      <c r="AI2683" s="233"/>
      <c r="AJ2683" s="233"/>
      <c r="AL2683" s="267"/>
      <c r="AM2683" s="235"/>
      <c r="AU2683" s="234"/>
    </row>
    <row r="2684" spans="1:47" ht="21" x14ac:dyDescent="0.4">
      <c r="A2684" s="278">
        <v>121738</v>
      </c>
      <c r="B2684" s="279" t="s">
        <v>3978</v>
      </c>
      <c r="C2684" s="279" t="s">
        <v>937</v>
      </c>
      <c r="D2684" s="279" t="s">
        <v>1122</v>
      </c>
      <c r="E2684" s="279" t="s">
        <v>424</v>
      </c>
      <c r="F2684" s="315" t="s">
        <v>9472</v>
      </c>
      <c r="G2684" s="315" t="s">
        <v>402</v>
      </c>
      <c r="H2684" s="279" t="s">
        <v>425</v>
      </c>
      <c r="I2684" s="279" t="s">
        <v>61</v>
      </c>
      <c r="J2684" s="279" t="s">
        <v>403</v>
      </c>
      <c r="K2684" s="280">
        <v>2001</v>
      </c>
      <c r="L2684" s="279" t="s">
        <v>402</v>
      </c>
      <c r="M2684" s="279" t="s">
        <v>394</v>
      </c>
      <c r="N2684" s="279" t="s">
        <v>394</v>
      </c>
      <c r="O2684" s="279" t="s">
        <v>394</v>
      </c>
      <c r="P2684" s="315">
        <v>0</v>
      </c>
      <c r="Q2684" s="278"/>
      <c r="R2684" s="303"/>
      <c r="S2684" s="279" t="s">
        <v>394</v>
      </c>
      <c r="T2684" s="279" t="s">
        <v>394</v>
      </c>
      <c r="U2684" s="303"/>
      <c r="V2684" s="303"/>
      <c r="W2684" s="303"/>
      <c r="X2684" s="303"/>
      <c r="Z2684" s="303"/>
      <c r="AA2684" s="303"/>
      <c r="AC2684" s="279" t="s">
        <v>394</v>
      </c>
      <c r="AF2684" s="276">
        <f>IFERROR(VLOOKUP(A2684,'[1]قوائم الترجمة'!AC$2:AD$2397,1,0),"م")</f>
        <v>121738</v>
      </c>
      <c r="AG2684" s="232"/>
      <c r="AH2684" s="233"/>
      <c r="AI2684" s="233"/>
      <c r="AJ2684" s="233"/>
      <c r="AL2684" s="267"/>
      <c r="AM2684" s="235"/>
      <c r="AU2684" s="234"/>
    </row>
    <row r="2685" spans="1:47" ht="21" x14ac:dyDescent="0.4">
      <c r="A2685" s="278">
        <v>121739</v>
      </c>
      <c r="B2685" s="279" t="s">
        <v>3977</v>
      </c>
      <c r="C2685" s="279" t="s">
        <v>109</v>
      </c>
      <c r="D2685" s="279" t="s">
        <v>280</v>
      </c>
      <c r="E2685" s="279" t="s">
        <v>423</v>
      </c>
      <c r="F2685" s="315" t="s">
        <v>9473</v>
      </c>
      <c r="G2685" s="315" t="s">
        <v>402</v>
      </c>
      <c r="H2685" s="279" t="s">
        <v>425</v>
      </c>
      <c r="I2685" s="279" t="s">
        <v>61</v>
      </c>
      <c r="J2685" s="279" t="s">
        <v>8112</v>
      </c>
      <c r="K2685" s="280">
        <v>2016</v>
      </c>
      <c r="L2685" s="279" t="s">
        <v>404</v>
      </c>
      <c r="M2685" s="279" t="s">
        <v>394</v>
      </c>
      <c r="N2685" s="279" t="s">
        <v>394</v>
      </c>
      <c r="O2685" s="279" t="s">
        <v>394</v>
      </c>
      <c r="P2685" s="315">
        <v>0</v>
      </c>
      <c r="Q2685" s="278"/>
      <c r="R2685" s="303"/>
      <c r="S2685" s="279" t="s">
        <v>394</v>
      </c>
      <c r="T2685" s="279" t="s">
        <v>394</v>
      </c>
      <c r="U2685" s="303"/>
      <c r="V2685" s="303"/>
      <c r="W2685" s="303"/>
      <c r="X2685" s="303"/>
      <c r="Z2685" s="303"/>
      <c r="AA2685" s="303"/>
      <c r="AC2685" s="279" t="s">
        <v>394</v>
      </c>
      <c r="AF2685" s="276">
        <f>IFERROR(VLOOKUP(A2685,'[1]قوائم الترجمة'!AC$2:AD$2397,1,0),"م")</f>
        <v>121739</v>
      </c>
      <c r="AG2685" s="232"/>
      <c r="AH2685" s="233"/>
      <c r="AI2685" s="233"/>
      <c r="AJ2685" s="233"/>
      <c r="AL2685" s="267"/>
      <c r="AM2685" s="235"/>
      <c r="AU2685" s="234"/>
    </row>
    <row r="2686" spans="1:47" ht="21" x14ac:dyDescent="0.4">
      <c r="A2686" s="278">
        <v>121741</v>
      </c>
      <c r="B2686" s="279" t="s">
        <v>6195</v>
      </c>
      <c r="C2686" s="279" t="s">
        <v>143</v>
      </c>
      <c r="D2686" s="279" t="s">
        <v>6196</v>
      </c>
      <c r="E2686" s="279" t="s">
        <v>394</v>
      </c>
      <c r="F2686"/>
      <c r="H2686" s="279" t="s">
        <v>394</v>
      </c>
      <c r="I2686" s="279" t="s">
        <v>539</v>
      </c>
      <c r="J2686" s="279" t="s">
        <v>394</v>
      </c>
      <c r="K2686" s="279" t="s">
        <v>394</v>
      </c>
      <c r="L2686" s="279" t="s">
        <v>394</v>
      </c>
      <c r="M2686" s="279" t="s">
        <v>394</v>
      </c>
      <c r="N2686" s="279" t="s">
        <v>394</v>
      </c>
      <c r="O2686" s="279" t="s">
        <v>394</v>
      </c>
      <c r="P2686" s="315">
        <v>0</v>
      </c>
      <c r="Q2686" s="279" t="s">
        <v>394</v>
      </c>
      <c r="R2686" s="279" t="s">
        <v>394</v>
      </c>
      <c r="S2686" s="279" t="s">
        <v>394</v>
      </c>
      <c r="T2686" s="279" t="s">
        <v>394</v>
      </c>
      <c r="U2686" s="279" t="s">
        <v>394</v>
      </c>
      <c r="V2686" s="279" t="s">
        <v>394</v>
      </c>
      <c r="W2686" s="279" t="s">
        <v>394</v>
      </c>
      <c r="X2686" s="279" t="s">
        <v>394</v>
      </c>
      <c r="Y2686" s="281"/>
      <c r="Z2686" s="279" t="s">
        <v>394</v>
      </c>
      <c r="AA2686" s="279" t="s">
        <v>394</v>
      </c>
      <c r="AB2686" s="281"/>
      <c r="AC2686" s="279" t="s">
        <v>855</v>
      </c>
      <c r="AF2686" s="276" t="str">
        <f>IFERROR(VLOOKUP(A2686,'[1]قوائم الترجمة'!AC$2:AD$2397,1,0),"م")</f>
        <v>م</v>
      </c>
      <c r="AG2686" s="232"/>
      <c r="AH2686" s="233"/>
      <c r="AI2686" s="233"/>
      <c r="AJ2686" s="233"/>
      <c r="AL2686" s="267"/>
      <c r="AM2686" s="235"/>
      <c r="AO2686" s="236"/>
      <c r="AU2686" s="234"/>
    </row>
    <row r="2687" spans="1:47" ht="21" x14ac:dyDescent="0.4">
      <c r="A2687" s="278">
        <v>121743</v>
      </c>
      <c r="B2687" s="279" t="s">
        <v>3976</v>
      </c>
      <c r="C2687" s="279" t="s">
        <v>132</v>
      </c>
      <c r="D2687" s="279" t="s">
        <v>257</v>
      </c>
      <c r="E2687" s="279" t="s">
        <v>394</v>
      </c>
      <c r="F2687"/>
      <c r="H2687" s="279" t="s">
        <v>394</v>
      </c>
      <c r="I2687" s="279" t="s">
        <v>539</v>
      </c>
      <c r="J2687" s="279" t="s">
        <v>394</v>
      </c>
      <c r="K2687" s="279" t="s">
        <v>394</v>
      </c>
      <c r="L2687" s="279" t="s">
        <v>394</v>
      </c>
      <c r="M2687" s="279" t="s">
        <v>394</v>
      </c>
      <c r="N2687" s="279" t="s">
        <v>394</v>
      </c>
      <c r="O2687" s="279" t="s">
        <v>394</v>
      </c>
      <c r="P2687" s="315">
        <v>0</v>
      </c>
      <c r="Q2687" s="279" t="s">
        <v>394</v>
      </c>
      <c r="R2687" s="279" t="s">
        <v>394</v>
      </c>
      <c r="S2687" s="279" t="s">
        <v>394</v>
      </c>
      <c r="T2687" s="279" t="s">
        <v>394</v>
      </c>
      <c r="U2687" s="279" t="s">
        <v>394</v>
      </c>
      <c r="V2687" s="279" t="s">
        <v>394</v>
      </c>
      <c r="W2687" s="279" t="s">
        <v>394</v>
      </c>
      <c r="X2687" s="279" t="s">
        <v>394</v>
      </c>
      <c r="Y2687" s="281"/>
      <c r="Z2687" s="279" t="s">
        <v>394</v>
      </c>
      <c r="AA2687" s="279" t="s">
        <v>394</v>
      </c>
      <c r="AB2687" s="281"/>
      <c r="AC2687" s="279" t="s">
        <v>855</v>
      </c>
      <c r="AF2687" s="276" t="str">
        <f>IFERROR(VLOOKUP(A2687,'[1]قوائم الترجمة'!AC$2:AD$2397,1,0),"م")</f>
        <v>م</v>
      </c>
      <c r="AG2687" s="245"/>
      <c r="AH2687" s="246"/>
      <c r="AI2687" s="246"/>
      <c r="AJ2687" s="246"/>
      <c r="AL2687" s="267"/>
      <c r="AM2687" s="235"/>
      <c r="AU2687" s="234"/>
    </row>
    <row r="2688" spans="1:47" ht="21" x14ac:dyDescent="0.4">
      <c r="A2688" s="278">
        <v>121744</v>
      </c>
      <c r="B2688" s="279" t="s">
        <v>3975</v>
      </c>
      <c r="C2688" s="279" t="s">
        <v>90</v>
      </c>
      <c r="D2688" s="279" t="s">
        <v>654</v>
      </c>
      <c r="E2688" s="279" t="s">
        <v>5660</v>
      </c>
      <c r="F2688" s="315" t="s">
        <v>9474</v>
      </c>
      <c r="G2688" s="315" t="s">
        <v>402</v>
      </c>
      <c r="H2688" s="279" t="s">
        <v>425</v>
      </c>
      <c r="I2688" s="279" t="s">
        <v>8485</v>
      </c>
      <c r="J2688" s="279" t="s">
        <v>8112</v>
      </c>
      <c r="K2688" s="280">
        <v>2016</v>
      </c>
      <c r="L2688" s="279" t="s">
        <v>402</v>
      </c>
      <c r="M2688" s="279" t="s">
        <v>394</v>
      </c>
      <c r="N2688" s="279" t="s">
        <v>394</v>
      </c>
      <c r="O2688" s="279" t="s">
        <v>394</v>
      </c>
      <c r="P2688" s="315">
        <v>0</v>
      </c>
      <c r="Q2688" s="278"/>
      <c r="R2688" s="303"/>
      <c r="S2688" s="279" t="s">
        <v>394</v>
      </c>
      <c r="T2688" s="279" t="s">
        <v>394</v>
      </c>
      <c r="U2688" s="303"/>
      <c r="V2688" s="303"/>
      <c r="W2688" s="303"/>
      <c r="X2688" s="303"/>
      <c r="Z2688" s="303"/>
      <c r="AA2688" s="303"/>
      <c r="AC2688" s="279" t="s">
        <v>394</v>
      </c>
      <c r="AF2688" s="276">
        <f>IFERROR(VLOOKUP(A2688,'[1]قوائم الترجمة'!AC$2:AD$2397,1,0),"م")</f>
        <v>121744</v>
      </c>
      <c r="AG2688" s="232"/>
      <c r="AH2688" s="233"/>
      <c r="AI2688" s="233"/>
      <c r="AJ2688" s="233"/>
      <c r="AL2688" s="267"/>
      <c r="AM2688" s="235"/>
      <c r="AO2688" s="236"/>
      <c r="AU2688" s="234"/>
    </row>
    <row r="2689" spans="1:47" ht="21" x14ac:dyDescent="0.4">
      <c r="A2689" s="278">
        <v>121745</v>
      </c>
      <c r="B2689" s="279" t="s">
        <v>3974</v>
      </c>
      <c r="C2689" s="279" t="s">
        <v>65</v>
      </c>
      <c r="D2689" s="279" t="s">
        <v>468</v>
      </c>
      <c r="E2689" s="279" t="s">
        <v>394</v>
      </c>
      <c r="F2689"/>
      <c r="H2689" s="279" t="s">
        <v>394</v>
      </c>
      <c r="I2689" s="279" t="s">
        <v>539</v>
      </c>
      <c r="J2689" s="279" t="s">
        <v>394</v>
      </c>
      <c r="K2689" s="279" t="s">
        <v>394</v>
      </c>
      <c r="L2689" s="279" t="s">
        <v>394</v>
      </c>
      <c r="M2689" s="279" t="s">
        <v>394</v>
      </c>
      <c r="N2689" s="279" t="s">
        <v>394</v>
      </c>
      <c r="O2689" s="279" t="s">
        <v>394</v>
      </c>
      <c r="P2689" s="315">
        <v>0</v>
      </c>
      <c r="Q2689" s="279" t="s">
        <v>394</v>
      </c>
      <c r="R2689" s="279" t="s">
        <v>394</v>
      </c>
      <c r="S2689" s="279" t="s">
        <v>394</v>
      </c>
      <c r="T2689" s="279" t="s">
        <v>394</v>
      </c>
      <c r="U2689" s="279" t="s">
        <v>394</v>
      </c>
      <c r="V2689" s="279" t="s">
        <v>394</v>
      </c>
      <c r="W2689" s="279" t="s">
        <v>394</v>
      </c>
      <c r="X2689" s="279" t="s">
        <v>394</v>
      </c>
      <c r="Y2689" s="281"/>
      <c r="Z2689" s="279" t="s">
        <v>394</v>
      </c>
      <c r="AA2689" s="279" t="s">
        <v>394</v>
      </c>
      <c r="AB2689" s="281"/>
      <c r="AC2689" s="279" t="s">
        <v>855</v>
      </c>
      <c r="AF2689" s="276" t="str">
        <f>IFERROR(VLOOKUP(A2689,'[1]قوائم الترجمة'!AC$2:AD$2397,1,0),"م")</f>
        <v>م</v>
      </c>
      <c r="AG2689" s="232"/>
      <c r="AH2689" s="233"/>
      <c r="AI2689" s="233"/>
      <c r="AJ2689" s="233"/>
      <c r="AL2689" s="267"/>
      <c r="AM2689" s="235"/>
      <c r="AU2689" s="234"/>
    </row>
    <row r="2690" spans="1:47" ht="21" x14ac:dyDescent="0.4">
      <c r="A2690" s="278">
        <v>121746</v>
      </c>
      <c r="B2690" s="279" t="s">
        <v>6202</v>
      </c>
      <c r="C2690" s="279" t="s">
        <v>109</v>
      </c>
      <c r="D2690" s="279" t="s">
        <v>1066</v>
      </c>
      <c r="E2690" s="279" t="s">
        <v>394</v>
      </c>
      <c r="F2690"/>
      <c r="H2690" s="279" t="s">
        <v>394</v>
      </c>
      <c r="I2690" s="279" t="s">
        <v>539</v>
      </c>
      <c r="J2690" s="279" t="s">
        <v>394</v>
      </c>
      <c r="K2690" s="279" t="s">
        <v>394</v>
      </c>
      <c r="L2690" s="279" t="s">
        <v>394</v>
      </c>
      <c r="M2690" s="279" t="s">
        <v>394</v>
      </c>
      <c r="N2690" s="279" t="s">
        <v>394</v>
      </c>
      <c r="O2690" s="279" t="s">
        <v>394</v>
      </c>
      <c r="P2690" s="315">
        <v>0</v>
      </c>
      <c r="Q2690" s="279" t="s">
        <v>394</v>
      </c>
      <c r="R2690" s="279" t="s">
        <v>394</v>
      </c>
      <c r="S2690" s="279" t="s">
        <v>394</v>
      </c>
      <c r="T2690" s="279" t="s">
        <v>394</v>
      </c>
      <c r="U2690" s="279" t="s">
        <v>394</v>
      </c>
      <c r="V2690" s="279" t="s">
        <v>394</v>
      </c>
      <c r="W2690" s="279" t="s">
        <v>394</v>
      </c>
      <c r="X2690" s="279" t="s">
        <v>394</v>
      </c>
      <c r="Y2690" s="281"/>
      <c r="Z2690" s="279" t="s">
        <v>394</v>
      </c>
      <c r="AA2690" s="279" t="s">
        <v>394</v>
      </c>
      <c r="AB2690" s="281"/>
      <c r="AC2690" s="279" t="s">
        <v>855</v>
      </c>
      <c r="AF2690" s="276" t="str">
        <f>IFERROR(VLOOKUP(A2690,'[1]قوائم الترجمة'!AC$2:AD$2397,1,0),"م")</f>
        <v>م</v>
      </c>
      <c r="AG2690" s="232"/>
      <c r="AH2690" s="233"/>
      <c r="AI2690" s="233"/>
      <c r="AJ2690" s="233"/>
      <c r="AL2690" s="267"/>
      <c r="AM2690" s="235"/>
      <c r="AU2690" s="234"/>
    </row>
    <row r="2691" spans="1:47" ht="21" x14ac:dyDescent="0.4">
      <c r="A2691" s="278">
        <v>121747</v>
      </c>
      <c r="B2691" s="279" t="s">
        <v>1162</v>
      </c>
      <c r="C2691" s="279" t="s">
        <v>617</v>
      </c>
      <c r="D2691" s="279" t="s">
        <v>3973</v>
      </c>
      <c r="E2691" s="279" t="s">
        <v>424</v>
      </c>
      <c r="F2691" s="315" t="s">
        <v>9475</v>
      </c>
      <c r="G2691" s="315" t="s">
        <v>402</v>
      </c>
      <c r="H2691" s="279" t="s">
        <v>428</v>
      </c>
      <c r="I2691" s="279" t="s">
        <v>61</v>
      </c>
      <c r="J2691" s="279" t="s">
        <v>426</v>
      </c>
      <c r="K2691" s="280">
        <v>2012</v>
      </c>
      <c r="L2691" s="279" t="s">
        <v>402</v>
      </c>
      <c r="M2691" s="279" t="s">
        <v>394</v>
      </c>
      <c r="N2691" s="279" t="s">
        <v>394</v>
      </c>
      <c r="O2691" s="279" t="s">
        <v>394</v>
      </c>
      <c r="P2691" s="315">
        <v>0</v>
      </c>
      <c r="Q2691" s="278"/>
      <c r="R2691" s="303"/>
      <c r="S2691" s="279" t="s">
        <v>394</v>
      </c>
      <c r="T2691" s="279" t="s">
        <v>394</v>
      </c>
      <c r="U2691" s="303"/>
      <c r="V2691" s="303"/>
      <c r="W2691" s="303"/>
      <c r="X2691" s="303"/>
      <c r="Z2691" s="303"/>
      <c r="AA2691" s="303"/>
      <c r="AC2691" s="279" t="s">
        <v>394</v>
      </c>
      <c r="AF2691" s="276">
        <f>IFERROR(VLOOKUP(A2691,'[1]قوائم الترجمة'!AC$2:AD$2397,1,0),"م")</f>
        <v>121747</v>
      </c>
      <c r="AG2691" s="232"/>
      <c r="AH2691" s="233"/>
      <c r="AI2691" s="233"/>
      <c r="AJ2691" s="233"/>
      <c r="AL2691" s="267"/>
      <c r="AM2691" s="235"/>
      <c r="AO2691" s="236"/>
      <c r="AU2691" s="234"/>
    </row>
    <row r="2692" spans="1:47" ht="21" x14ac:dyDescent="0.4">
      <c r="A2692" s="278">
        <v>121748</v>
      </c>
      <c r="B2692" s="279" t="s">
        <v>3972</v>
      </c>
      <c r="C2692" s="279" t="s">
        <v>109</v>
      </c>
      <c r="D2692" s="279" t="s">
        <v>238</v>
      </c>
      <c r="E2692" s="279" t="s">
        <v>5660</v>
      </c>
      <c r="F2692" s="315" t="s">
        <v>9476</v>
      </c>
      <c r="G2692" s="315" t="s">
        <v>8215</v>
      </c>
      <c r="H2692" s="279" t="s">
        <v>425</v>
      </c>
      <c r="I2692" s="279" t="s">
        <v>538</v>
      </c>
      <c r="J2692" s="279" t="s">
        <v>403</v>
      </c>
      <c r="K2692" s="280">
        <v>2015</v>
      </c>
      <c r="L2692" s="279" t="s">
        <v>404</v>
      </c>
      <c r="M2692" s="279" t="s">
        <v>394</v>
      </c>
      <c r="N2692" s="279" t="s">
        <v>394</v>
      </c>
      <c r="O2692" s="279" t="s">
        <v>394</v>
      </c>
      <c r="P2692" s="315">
        <v>0</v>
      </c>
      <c r="Q2692" s="278"/>
      <c r="R2692" s="303"/>
      <c r="S2692" s="279" t="s">
        <v>394</v>
      </c>
      <c r="T2692" s="279" t="s">
        <v>394</v>
      </c>
      <c r="U2692" s="303"/>
      <c r="V2692" s="303"/>
      <c r="W2692" s="303"/>
      <c r="X2692" s="303"/>
      <c r="Z2692" s="303"/>
      <c r="AA2692" s="303"/>
      <c r="AC2692" s="279" t="s">
        <v>394</v>
      </c>
      <c r="AF2692" s="276">
        <f>IFERROR(VLOOKUP(A2692,'[1]قوائم الترجمة'!AC$2:AD$2397,1,0),"م")</f>
        <v>121748</v>
      </c>
      <c r="AG2692" s="232"/>
      <c r="AH2692" s="233"/>
      <c r="AI2692" s="233"/>
      <c r="AJ2692" s="233"/>
      <c r="AL2692" s="267"/>
      <c r="AM2692" s="235"/>
      <c r="AO2692" s="236"/>
      <c r="AU2692" s="234"/>
    </row>
    <row r="2693" spans="1:47" ht="21" x14ac:dyDescent="0.4">
      <c r="A2693" s="278">
        <v>121749</v>
      </c>
      <c r="B2693" s="279" t="s">
        <v>6207</v>
      </c>
      <c r="C2693" s="279" t="s">
        <v>204</v>
      </c>
      <c r="D2693" s="279" t="s">
        <v>256</v>
      </c>
      <c r="E2693" s="279" t="s">
        <v>394</v>
      </c>
      <c r="F2693"/>
      <c r="H2693" s="279" t="s">
        <v>394</v>
      </c>
      <c r="I2693" s="279" t="s">
        <v>539</v>
      </c>
      <c r="J2693" s="279" t="s">
        <v>394</v>
      </c>
      <c r="K2693" s="279" t="s">
        <v>394</v>
      </c>
      <c r="L2693" s="279" t="s">
        <v>394</v>
      </c>
      <c r="M2693" s="279" t="s">
        <v>394</v>
      </c>
      <c r="N2693" s="279" t="s">
        <v>394</v>
      </c>
      <c r="O2693" s="279" t="s">
        <v>394</v>
      </c>
      <c r="P2693" s="315">
        <v>0</v>
      </c>
      <c r="Q2693" s="279" t="s">
        <v>394</v>
      </c>
      <c r="R2693" s="279" t="s">
        <v>394</v>
      </c>
      <c r="S2693" s="279" t="s">
        <v>394</v>
      </c>
      <c r="T2693" s="279" t="s">
        <v>394</v>
      </c>
      <c r="U2693" s="279" t="s">
        <v>394</v>
      </c>
      <c r="V2693" s="279" t="s">
        <v>394</v>
      </c>
      <c r="W2693" s="279" t="s">
        <v>394</v>
      </c>
      <c r="X2693" s="279" t="s">
        <v>394</v>
      </c>
      <c r="Y2693" s="281"/>
      <c r="Z2693" s="279" t="s">
        <v>394</v>
      </c>
      <c r="AA2693" s="279" t="s">
        <v>394</v>
      </c>
      <c r="AB2693" s="281"/>
      <c r="AC2693" s="279" t="s">
        <v>855</v>
      </c>
      <c r="AF2693" s="276" t="str">
        <f>IFERROR(VLOOKUP(A2693,'[1]قوائم الترجمة'!AC$2:AD$2397,1,0),"م")</f>
        <v>م</v>
      </c>
      <c r="AG2693" s="232"/>
      <c r="AH2693" s="233"/>
      <c r="AI2693" s="233"/>
      <c r="AJ2693" s="233"/>
      <c r="AL2693" s="267"/>
      <c r="AM2693" s="235"/>
      <c r="AU2693" s="234"/>
    </row>
    <row r="2694" spans="1:47" ht="21" x14ac:dyDescent="0.4">
      <c r="A2694" s="278">
        <v>121750</v>
      </c>
      <c r="B2694" s="279" t="s">
        <v>552</v>
      </c>
      <c r="C2694" s="279" t="s">
        <v>109</v>
      </c>
      <c r="D2694" s="279" t="s">
        <v>3971</v>
      </c>
      <c r="E2694" s="279" t="s">
        <v>394</v>
      </c>
      <c r="F2694"/>
      <c r="H2694" s="279" t="s">
        <v>394</v>
      </c>
      <c r="I2694" s="279" t="s">
        <v>540</v>
      </c>
      <c r="J2694" s="279" t="s">
        <v>394</v>
      </c>
      <c r="K2694" s="279" t="s">
        <v>394</v>
      </c>
      <c r="L2694" s="279" t="s">
        <v>394</v>
      </c>
      <c r="M2694" s="279" t="s">
        <v>394</v>
      </c>
      <c r="N2694" s="279" t="s">
        <v>394</v>
      </c>
      <c r="O2694" s="279" t="s">
        <v>394</v>
      </c>
      <c r="P2694" s="315">
        <v>0</v>
      </c>
      <c r="Q2694" s="279" t="s">
        <v>394</v>
      </c>
      <c r="R2694" s="279" t="s">
        <v>394</v>
      </c>
      <c r="S2694" s="279" t="s">
        <v>394</v>
      </c>
      <c r="T2694" s="279" t="s">
        <v>394</v>
      </c>
      <c r="U2694" s="279" t="s">
        <v>394</v>
      </c>
      <c r="V2694" s="279" t="s">
        <v>394</v>
      </c>
      <c r="W2694" s="279" t="s">
        <v>394</v>
      </c>
      <c r="X2694" s="279" t="s">
        <v>394</v>
      </c>
      <c r="Y2694" s="281"/>
      <c r="Z2694" s="279" t="s">
        <v>394</v>
      </c>
      <c r="AA2694" s="279" t="s">
        <v>394</v>
      </c>
      <c r="AB2694" s="281"/>
      <c r="AC2694" s="279" t="s">
        <v>855</v>
      </c>
      <c r="AF2694" s="276" t="str">
        <f>IFERROR(VLOOKUP(A2694,'[1]قوائم الترجمة'!AC$2:AD$2397,1,0),"م")</f>
        <v>م</v>
      </c>
      <c r="AG2694" s="232"/>
      <c r="AH2694" s="233"/>
      <c r="AI2694" s="233"/>
      <c r="AJ2694" s="233"/>
      <c r="AL2694" s="267"/>
      <c r="AM2694" s="235"/>
      <c r="AU2694" s="234"/>
    </row>
    <row r="2695" spans="1:47" ht="21" x14ac:dyDescent="0.4">
      <c r="A2695" s="278">
        <v>121751</v>
      </c>
      <c r="B2695" s="279" t="s">
        <v>6214</v>
      </c>
      <c r="C2695" s="279" t="s">
        <v>109</v>
      </c>
      <c r="D2695" s="279" t="s">
        <v>290</v>
      </c>
      <c r="E2695" s="279" t="s">
        <v>394</v>
      </c>
      <c r="F2695"/>
      <c r="H2695" s="279" t="s">
        <v>394</v>
      </c>
      <c r="I2695" s="279" t="s">
        <v>539</v>
      </c>
      <c r="J2695" s="279" t="s">
        <v>394</v>
      </c>
      <c r="K2695" s="279" t="s">
        <v>394</v>
      </c>
      <c r="L2695" s="279" t="s">
        <v>394</v>
      </c>
      <c r="M2695" s="279" t="s">
        <v>394</v>
      </c>
      <c r="N2695" s="279" t="s">
        <v>394</v>
      </c>
      <c r="O2695" s="279" t="s">
        <v>394</v>
      </c>
      <c r="P2695" s="315">
        <v>0</v>
      </c>
      <c r="Q2695" s="279" t="s">
        <v>394</v>
      </c>
      <c r="R2695" s="279" t="s">
        <v>394</v>
      </c>
      <c r="S2695" s="279" t="s">
        <v>394</v>
      </c>
      <c r="T2695" s="279" t="s">
        <v>394</v>
      </c>
      <c r="U2695" s="279" t="s">
        <v>394</v>
      </c>
      <c r="V2695" s="279" t="s">
        <v>394</v>
      </c>
      <c r="W2695" s="279" t="s">
        <v>394</v>
      </c>
      <c r="X2695" s="279" t="s">
        <v>394</v>
      </c>
      <c r="Y2695" s="281"/>
      <c r="Z2695" s="279" t="s">
        <v>394</v>
      </c>
      <c r="AA2695" s="279" t="s">
        <v>394</v>
      </c>
      <c r="AB2695" s="281"/>
      <c r="AC2695" s="279" t="s">
        <v>855</v>
      </c>
      <c r="AF2695" s="276" t="str">
        <f>IFERROR(VLOOKUP(A2695,'[1]قوائم الترجمة'!AC$2:AD$2397,1,0),"م")</f>
        <v>م</v>
      </c>
      <c r="AG2695" s="232"/>
      <c r="AH2695" s="233"/>
      <c r="AI2695" s="233"/>
      <c r="AJ2695" s="233"/>
      <c r="AL2695" s="267"/>
      <c r="AM2695" s="235"/>
      <c r="AO2695" s="236"/>
      <c r="AU2695" s="234"/>
    </row>
    <row r="2696" spans="1:47" ht="21" x14ac:dyDescent="0.4">
      <c r="A2696" s="278">
        <v>121752</v>
      </c>
      <c r="B2696" s="279" t="s">
        <v>3969</v>
      </c>
      <c r="C2696" s="279" t="s">
        <v>68</v>
      </c>
      <c r="D2696" s="279" t="s">
        <v>3970</v>
      </c>
      <c r="E2696" s="279" t="s">
        <v>394</v>
      </c>
      <c r="F2696"/>
      <c r="H2696" s="279" t="s">
        <v>394</v>
      </c>
      <c r="I2696" s="279" t="s">
        <v>540</v>
      </c>
      <c r="J2696" s="279" t="s">
        <v>394</v>
      </c>
      <c r="K2696" s="279" t="s">
        <v>394</v>
      </c>
      <c r="L2696" s="279" t="s">
        <v>394</v>
      </c>
      <c r="M2696" s="279" t="s">
        <v>394</v>
      </c>
      <c r="N2696" s="279" t="s">
        <v>394</v>
      </c>
      <c r="O2696" s="279" t="s">
        <v>394</v>
      </c>
      <c r="P2696" s="315">
        <v>0</v>
      </c>
      <c r="Q2696" s="279" t="s">
        <v>394</v>
      </c>
      <c r="R2696" s="279" t="s">
        <v>394</v>
      </c>
      <c r="S2696" s="279" t="s">
        <v>394</v>
      </c>
      <c r="T2696" s="279" t="s">
        <v>394</v>
      </c>
      <c r="U2696" s="279" t="s">
        <v>394</v>
      </c>
      <c r="V2696" s="279" t="s">
        <v>394</v>
      </c>
      <c r="W2696" s="279" t="s">
        <v>394</v>
      </c>
      <c r="X2696" s="279" t="s">
        <v>394</v>
      </c>
      <c r="Y2696" s="281"/>
      <c r="Z2696" s="279" t="s">
        <v>394</v>
      </c>
      <c r="AA2696" s="279" t="s">
        <v>394</v>
      </c>
      <c r="AB2696" s="281"/>
      <c r="AC2696" s="279" t="s">
        <v>394</v>
      </c>
      <c r="AF2696" s="276" t="str">
        <f>IFERROR(VLOOKUP(A2696,'[1]قوائم الترجمة'!AC$2:AD$2397,1,0),"م")</f>
        <v>م</v>
      </c>
      <c r="AG2696" s="232"/>
      <c r="AH2696" s="233"/>
      <c r="AI2696" s="233"/>
      <c r="AJ2696" s="233"/>
      <c r="AL2696" s="267"/>
      <c r="AM2696" s="235"/>
      <c r="AU2696" s="234"/>
    </row>
    <row r="2697" spans="1:47" ht="21" x14ac:dyDescent="0.4">
      <c r="A2697" s="278">
        <v>121754</v>
      </c>
      <c r="B2697" s="279" t="s">
        <v>3968</v>
      </c>
      <c r="C2697" s="279" t="s">
        <v>1156</v>
      </c>
      <c r="D2697" s="279" t="s">
        <v>249</v>
      </c>
      <c r="E2697" s="279" t="s">
        <v>424</v>
      </c>
      <c r="F2697" s="315" t="s">
        <v>8870</v>
      </c>
      <c r="G2697" s="315" t="s">
        <v>402</v>
      </c>
      <c r="H2697" s="279" t="s">
        <v>425</v>
      </c>
      <c r="I2697" s="279" t="s">
        <v>61</v>
      </c>
      <c r="J2697" s="279" t="s">
        <v>403</v>
      </c>
      <c r="K2697" s="280">
        <v>2010</v>
      </c>
      <c r="L2697" s="279" t="s">
        <v>402</v>
      </c>
      <c r="M2697" s="279" t="s">
        <v>394</v>
      </c>
      <c r="N2697" s="279" t="s">
        <v>394</v>
      </c>
      <c r="O2697" s="279" t="s">
        <v>394</v>
      </c>
      <c r="P2697" s="315">
        <v>0</v>
      </c>
      <c r="Q2697" s="278"/>
      <c r="R2697" s="303"/>
      <c r="S2697" s="279" t="s">
        <v>394</v>
      </c>
      <c r="T2697" s="279" t="s">
        <v>394</v>
      </c>
      <c r="U2697" s="303"/>
      <c r="V2697" s="303"/>
      <c r="W2697" s="303"/>
      <c r="X2697" s="303"/>
      <c r="Z2697" s="303"/>
      <c r="AA2697" s="303"/>
      <c r="AC2697" s="279" t="s">
        <v>394</v>
      </c>
      <c r="AF2697" s="276">
        <f>IFERROR(VLOOKUP(A2697,'[1]قوائم الترجمة'!AC$2:AD$2397,1,0),"م")</f>
        <v>121754</v>
      </c>
      <c r="AG2697" s="232"/>
      <c r="AH2697" s="233"/>
      <c r="AI2697" s="233"/>
      <c r="AJ2697" s="233"/>
      <c r="AL2697" s="267"/>
      <c r="AM2697" s="235"/>
      <c r="AO2697" s="236"/>
      <c r="AU2697" s="234"/>
    </row>
    <row r="2698" spans="1:47" ht="21" x14ac:dyDescent="0.4">
      <c r="A2698" s="278">
        <v>121756</v>
      </c>
      <c r="B2698" s="279" t="s">
        <v>6228</v>
      </c>
      <c r="C2698" s="279" t="s">
        <v>85</v>
      </c>
      <c r="D2698" s="279" t="s">
        <v>6229</v>
      </c>
      <c r="E2698" s="279" t="s">
        <v>394</v>
      </c>
      <c r="F2698"/>
      <c r="H2698" s="279" t="s">
        <v>394</v>
      </c>
      <c r="I2698" s="279" t="s">
        <v>539</v>
      </c>
      <c r="J2698" s="279" t="s">
        <v>394</v>
      </c>
      <c r="K2698" s="279" t="s">
        <v>394</v>
      </c>
      <c r="L2698" s="279" t="s">
        <v>394</v>
      </c>
      <c r="M2698" s="279" t="s">
        <v>394</v>
      </c>
      <c r="N2698" s="279" t="s">
        <v>394</v>
      </c>
      <c r="O2698" s="279" t="s">
        <v>394</v>
      </c>
      <c r="P2698" s="315">
        <v>0</v>
      </c>
      <c r="Q2698" s="279" t="s">
        <v>394</v>
      </c>
      <c r="R2698" s="279" t="s">
        <v>394</v>
      </c>
      <c r="S2698" s="279" t="s">
        <v>394</v>
      </c>
      <c r="T2698" s="279" t="s">
        <v>394</v>
      </c>
      <c r="U2698" s="279" t="s">
        <v>394</v>
      </c>
      <c r="V2698" s="279" t="s">
        <v>394</v>
      </c>
      <c r="W2698" s="279" t="s">
        <v>394</v>
      </c>
      <c r="X2698" s="279" t="s">
        <v>394</v>
      </c>
      <c r="Y2698" s="281"/>
      <c r="Z2698" s="279" t="s">
        <v>394</v>
      </c>
      <c r="AA2698" s="279" t="s">
        <v>394</v>
      </c>
      <c r="AB2698" s="281"/>
      <c r="AC2698" s="279" t="s">
        <v>855</v>
      </c>
      <c r="AF2698" s="276" t="str">
        <f>IFERROR(VLOOKUP(A2698,'[1]قوائم الترجمة'!AC$2:AD$2397,1,0),"م")</f>
        <v>م</v>
      </c>
      <c r="AG2698" s="232"/>
      <c r="AH2698" s="233"/>
      <c r="AI2698" s="233"/>
      <c r="AJ2698" s="233"/>
      <c r="AL2698" s="267"/>
      <c r="AM2698" s="235"/>
      <c r="AU2698" s="234"/>
    </row>
    <row r="2699" spans="1:47" ht="21" x14ac:dyDescent="0.4">
      <c r="A2699" s="278">
        <v>121757</v>
      </c>
      <c r="B2699" s="279" t="s">
        <v>6231</v>
      </c>
      <c r="C2699" s="279" t="s">
        <v>108</v>
      </c>
      <c r="D2699" s="279" t="s">
        <v>377</v>
      </c>
      <c r="E2699" s="279" t="s">
        <v>394</v>
      </c>
      <c r="F2699"/>
      <c r="H2699" s="279" t="s">
        <v>394</v>
      </c>
      <c r="I2699" s="279" t="s">
        <v>539</v>
      </c>
      <c r="J2699" s="279" t="s">
        <v>394</v>
      </c>
      <c r="K2699" s="279" t="s">
        <v>394</v>
      </c>
      <c r="L2699" s="279" t="s">
        <v>394</v>
      </c>
      <c r="M2699" s="279" t="s">
        <v>394</v>
      </c>
      <c r="N2699" s="279" t="s">
        <v>394</v>
      </c>
      <c r="O2699" s="279" t="s">
        <v>394</v>
      </c>
      <c r="P2699" s="315">
        <v>0</v>
      </c>
      <c r="Q2699" s="279" t="s">
        <v>394</v>
      </c>
      <c r="R2699" s="279" t="s">
        <v>394</v>
      </c>
      <c r="S2699" s="279" t="s">
        <v>394</v>
      </c>
      <c r="T2699" s="279" t="s">
        <v>394</v>
      </c>
      <c r="U2699" s="279" t="s">
        <v>394</v>
      </c>
      <c r="V2699" s="279" t="s">
        <v>394</v>
      </c>
      <c r="W2699" s="279" t="s">
        <v>394</v>
      </c>
      <c r="X2699" s="279" t="s">
        <v>394</v>
      </c>
      <c r="Y2699" s="281"/>
      <c r="Z2699" s="279" t="s">
        <v>394</v>
      </c>
      <c r="AA2699" s="279" t="s">
        <v>394</v>
      </c>
      <c r="AB2699" s="281"/>
      <c r="AC2699" s="279" t="s">
        <v>855</v>
      </c>
      <c r="AF2699" s="276" t="str">
        <f>IFERROR(VLOOKUP(A2699,'[1]قوائم الترجمة'!AC$2:AD$2397,1,0),"م")</f>
        <v>م</v>
      </c>
      <c r="AG2699" s="232"/>
      <c r="AH2699" s="233"/>
      <c r="AI2699" s="233"/>
      <c r="AJ2699" s="233"/>
      <c r="AL2699" s="267"/>
      <c r="AM2699" s="235"/>
      <c r="AU2699" s="234"/>
    </row>
    <row r="2700" spans="1:47" ht="21" x14ac:dyDescent="0.4">
      <c r="A2700" s="278">
        <v>121758</v>
      </c>
      <c r="B2700" s="279" t="s">
        <v>3967</v>
      </c>
      <c r="C2700" s="279" t="s">
        <v>68</v>
      </c>
      <c r="D2700" s="279" t="s">
        <v>271</v>
      </c>
      <c r="E2700" s="279" t="s">
        <v>394</v>
      </c>
      <c r="F2700"/>
      <c r="H2700" s="279" t="s">
        <v>394</v>
      </c>
      <c r="I2700" s="279" t="s">
        <v>540</v>
      </c>
      <c r="J2700" s="279" t="s">
        <v>394</v>
      </c>
      <c r="K2700" s="279" t="s">
        <v>394</v>
      </c>
      <c r="L2700" s="279" t="s">
        <v>394</v>
      </c>
      <c r="M2700" s="279" t="s">
        <v>394</v>
      </c>
      <c r="N2700" s="279" t="s">
        <v>394</v>
      </c>
      <c r="O2700" s="279" t="s">
        <v>394</v>
      </c>
      <c r="P2700" s="315">
        <v>0</v>
      </c>
      <c r="Q2700" s="279" t="s">
        <v>394</v>
      </c>
      <c r="R2700" s="279" t="s">
        <v>394</v>
      </c>
      <c r="S2700" s="279" t="s">
        <v>394</v>
      </c>
      <c r="T2700" s="279" t="s">
        <v>394</v>
      </c>
      <c r="U2700" s="279" t="s">
        <v>394</v>
      </c>
      <c r="V2700" s="279" t="s">
        <v>394</v>
      </c>
      <c r="W2700" s="279" t="s">
        <v>394</v>
      </c>
      <c r="X2700" s="279" t="s">
        <v>394</v>
      </c>
      <c r="Y2700" s="281"/>
      <c r="Z2700" s="279" t="s">
        <v>394</v>
      </c>
      <c r="AA2700" s="279" t="s">
        <v>394</v>
      </c>
      <c r="AB2700" s="281"/>
      <c r="AC2700" s="279" t="s">
        <v>855</v>
      </c>
      <c r="AF2700" s="276" t="str">
        <f>IFERROR(VLOOKUP(A2700,'[1]قوائم الترجمة'!AC$2:AD$2397,1,0),"م")</f>
        <v>م</v>
      </c>
      <c r="AG2700" s="232"/>
      <c r="AH2700" s="233"/>
      <c r="AI2700" s="233"/>
      <c r="AJ2700" s="233"/>
      <c r="AL2700" s="267"/>
      <c r="AM2700" s="235"/>
      <c r="AO2700" s="236"/>
      <c r="AU2700" s="234"/>
    </row>
    <row r="2701" spans="1:47" ht="21" x14ac:dyDescent="0.4">
      <c r="A2701" s="278">
        <v>121759</v>
      </c>
      <c r="B2701" s="279" t="s">
        <v>3966</v>
      </c>
      <c r="C2701" s="279" t="s">
        <v>123</v>
      </c>
      <c r="D2701" s="279" t="s">
        <v>545</v>
      </c>
      <c r="E2701" s="279" t="s">
        <v>5660</v>
      </c>
      <c r="F2701" s="315" t="s">
        <v>9477</v>
      </c>
      <c r="G2701" s="315" t="s">
        <v>402</v>
      </c>
      <c r="H2701" s="279" t="s">
        <v>425</v>
      </c>
      <c r="I2701" s="279" t="s">
        <v>67</v>
      </c>
      <c r="J2701" s="279" t="s">
        <v>8112</v>
      </c>
      <c r="K2701" s="280">
        <v>2014</v>
      </c>
      <c r="L2701" s="279" t="s">
        <v>402</v>
      </c>
      <c r="M2701" s="279" t="s">
        <v>394</v>
      </c>
      <c r="N2701" s="279" t="s">
        <v>394</v>
      </c>
      <c r="O2701" s="279" t="s">
        <v>394</v>
      </c>
      <c r="P2701" s="315">
        <v>0</v>
      </c>
      <c r="Q2701" s="278"/>
      <c r="R2701" s="303"/>
      <c r="S2701" s="279" t="s">
        <v>394</v>
      </c>
      <c r="T2701" s="279" t="s">
        <v>394</v>
      </c>
      <c r="U2701" s="303"/>
      <c r="V2701" s="303"/>
      <c r="W2701" s="303"/>
      <c r="X2701" s="303"/>
      <c r="Z2701" s="303"/>
      <c r="AA2701" s="303"/>
      <c r="AC2701" s="279" t="s">
        <v>394</v>
      </c>
      <c r="AF2701" s="276">
        <f>IFERROR(VLOOKUP(A2701,'[1]قوائم الترجمة'!AC$2:AD$2397,1,0),"م")</f>
        <v>121759</v>
      </c>
      <c r="AG2701" s="232"/>
      <c r="AH2701" s="233"/>
      <c r="AI2701" s="233"/>
      <c r="AJ2701" s="233"/>
      <c r="AL2701" s="267"/>
      <c r="AM2701" s="235"/>
      <c r="AO2701" s="236"/>
      <c r="AU2701" s="234"/>
    </row>
    <row r="2702" spans="1:47" ht="21" x14ac:dyDescent="0.4">
      <c r="A2702" s="278">
        <v>121760</v>
      </c>
      <c r="B2702" s="279" t="s">
        <v>6236</v>
      </c>
      <c r="C2702" s="279" t="s">
        <v>141</v>
      </c>
      <c r="D2702" s="279" t="s">
        <v>304</v>
      </c>
      <c r="E2702" s="279" t="s">
        <v>394</v>
      </c>
      <c r="F2702"/>
      <c r="H2702" s="279" t="s">
        <v>394</v>
      </c>
      <c r="I2702" s="279" t="s">
        <v>539</v>
      </c>
      <c r="J2702" s="279" t="s">
        <v>394</v>
      </c>
      <c r="K2702" s="279" t="s">
        <v>394</v>
      </c>
      <c r="L2702" s="279" t="s">
        <v>394</v>
      </c>
      <c r="M2702" s="279" t="s">
        <v>394</v>
      </c>
      <c r="N2702" s="279" t="s">
        <v>394</v>
      </c>
      <c r="O2702" s="279" t="s">
        <v>394</v>
      </c>
      <c r="P2702" s="315">
        <v>0</v>
      </c>
      <c r="Q2702" s="279" t="s">
        <v>394</v>
      </c>
      <c r="R2702" s="279" t="s">
        <v>394</v>
      </c>
      <c r="S2702" s="279" t="s">
        <v>394</v>
      </c>
      <c r="T2702" s="279" t="s">
        <v>394</v>
      </c>
      <c r="U2702" s="279" t="s">
        <v>394</v>
      </c>
      <c r="V2702" s="279" t="s">
        <v>394</v>
      </c>
      <c r="W2702" s="279" t="s">
        <v>394</v>
      </c>
      <c r="X2702" s="279" t="s">
        <v>394</v>
      </c>
      <c r="Y2702" s="281"/>
      <c r="Z2702" s="279" t="s">
        <v>394</v>
      </c>
      <c r="AA2702" s="279" t="s">
        <v>394</v>
      </c>
      <c r="AB2702" s="281"/>
      <c r="AC2702" s="279" t="s">
        <v>855</v>
      </c>
      <c r="AF2702" s="276" t="str">
        <f>IFERROR(VLOOKUP(A2702,'[1]قوائم الترجمة'!AC$2:AD$2397,1,0),"م")</f>
        <v>م</v>
      </c>
      <c r="AG2702" s="232"/>
      <c r="AH2702" s="233"/>
      <c r="AI2702" s="233"/>
      <c r="AJ2702" s="233"/>
      <c r="AL2702" s="267"/>
      <c r="AM2702" s="235"/>
      <c r="AO2702" s="236"/>
      <c r="AU2702" s="234"/>
    </row>
    <row r="2703" spans="1:47" ht="21" x14ac:dyDescent="0.4">
      <c r="A2703" s="278">
        <v>121761</v>
      </c>
      <c r="B2703" s="279" t="s">
        <v>3965</v>
      </c>
      <c r="C2703" s="279" t="s">
        <v>109</v>
      </c>
      <c r="D2703" s="279" t="s">
        <v>301</v>
      </c>
      <c r="E2703" s="279" t="s">
        <v>424</v>
      </c>
      <c r="F2703" s="315" t="s">
        <v>9478</v>
      </c>
      <c r="G2703" s="315" t="s">
        <v>422</v>
      </c>
      <c r="H2703" s="279" t="s">
        <v>425</v>
      </c>
      <c r="I2703" s="279" t="s">
        <v>67</v>
      </c>
      <c r="J2703" s="279" t="s">
        <v>403</v>
      </c>
      <c r="K2703" s="280">
        <v>2003</v>
      </c>
      <c r="L2703" s="279" t="s">
        <v>422</v>
      </c>
      <c r="M2703" s="279" t="s">
        <v>394</v>
      </c>
      <c r="N2703" s="279" t="s">
        <v>394</v>
      </c>
      <c r="O2703" s="279" t="s">
        <v>394</v>
      </c>
      <c r="P2703" s="315">
        <v>0</v>
      </c>
      <c r="Q2703" s="278"/>
      <c r="R2703" s="303"/>
      <c r="S2703" s="279" t="s">
        <v>394</v>
      </c>
      <c r="T2703" s="279" t="s">
        <v>394</v>
      </c>
      <c r="U2703" s="303"/>
      <c r="V2703" s="303"/>
      <c r="W2703" s="303"/>
      <c r="X2703" s="303"/>
      <c r="Z2703" s="303"/>
      <c r="AA2703" s="303"/>
      <c r="AC2703" s="279" t="s">
        <v>394</v>
      </c>
      <c r="AF2703" s="276">
        <f>IFERROR(VLOOKUP(A2703,'[1]قوائم الترجمة'!AC$2:AD$2397,1,0),"م")</f>
        <v>121761</v>
      </c>
      <c r="AG2703" s="232"/>
      <c r="AH2703" s="233"/>
      <c r="AI2703" s="233"/>
      <c r="AJ2703" s="233"/>
      <c r="AL2703" s="267"/>
      <c r="AM2703" s="235"/>
      <c r="AU2703" s="234"/>
    </row>
    <row r="2704" spans="1:47" ht="21" x14ac:dyDescent="0.4">
      <c r="A2704" s="278">
        <v>121762</v>
      </c>
      <c r="B2704" s="279" t="s">
        <v>3964</v>
      </c>
      <c r="C2704" s="279" t="s">
        <v>68</v>
      </c>
      <c r="D2704" s="279" t="s">
        <v>1020</v>
      </c>
      <c r="E2704" s="279" t="s">
        <v>5660</v>
      </c>
      <c r="F2704" s="315" t="s">
        <v>9479</v>
      </c>
      <c r="G2704" s="315" t="s">
        <v>402</v>
      </c>
      <c r="H2704" s="279" t="s">
        <v>425</v>
      </c>
      <c r="I2704" s="279" t="s">
        <v>61</v>
      </c>
      <c r="J2704" s="279" t="s">
        <v>8112</v>
      </c>
      <c r="K2704" s="280">
        <v>2010</v>
      </c>
      <c r="L2704" s="279" t="s">
        <v>404</v>
      </c>
      <c r="M2704" s="279" t="s">
        <v>394</v>
      </c>
      <c r="N2704" s="279"/>
      <c r="O2704" s="279" t="s">
        <v>394</v>
      </c>
      <c r="P2704" s="315">
        <v>0</v>
      </c>
      <c r="Q2704" s="278"/>
      <c r="R2704" s="303"/>
      <c r="S2704" s="279" t="s">
        <v>394</v>
      </c>
      <c r="T2704" s="279" t="s">
        <v>394</v>
      </c>
      <c r="U2704" s="303"/>
      <c r="V2704" s="303"/>
      <c r="W2704" s="303"/>
      <c r="X2704" s="303"/>
      <c r="Z2704" s="303"/>
      <c r="AA2704" s="303"/>
      <c r="AC2704" s="279" t="s">
        <v>394</v>
      </c>
      <c r="AF2704" s="276">
        <f>IFERROR(VLOOKUP(A2704,'[1]قوائم الترجمة'!AC$2:AD$2397,1,0),"م")</f>
        <v>121762</v>
      </c>
      <c r="AG2704" s="232"/>
      <c r="AH2704" s="233"/>
      <c r="AI2704" s="233"/>
      <c r="AJ2704" s="233"/>
      <c r="AL2704" s="267"/>
      <c r="AM2704" s="235"/>
      <c r="AO2704" s="236"/>
      <c r="AU2704" s="234"/>
    </row>
    <row r="2705" spans="1:47" ht="21" x14ac:dyDescent="0.4">
      <c r="A2705" s="278">
        <v>121763</v>
      </c>
      <c r="B2705" s="279" t="s">
        <v>3962</v>
      </c>
      <c r="C2705" s="279" t="s">
        <v>3963</v>
      </c>
      <c r="D2705" s="279" t="s">
        <v>265</v>
      </c>
      <c r="E2705" s="279" t="s">
        <v>394</v>
      </c>
      <c r="F2705"/>
      <c r="H2705" s="279" t="s">
        <v>394</v>
      </c>
      <c r="I2705" s="279" t="s">
        <v>540</v>
      </c>
      <c r="J2705" s="279" t="s">
        <v>394</v>
      </c>
      <c r="K2705" s="279" t="s">
        <v>394</v>
      </c>
      <c r="L2705" s="279" t="s">
        <v>394</v>
      </c>
      <c r="M2705" s="279" t="s">
        <v>394</v>
      </c>
      <c r="N2705" s="279" t="s">
        <v>394</v>
      </c>
      <c r="O2705" s="279" t="s">
        <v>394</v>
      </c>
      <c r="P2705" s="315">
        <v>0</v>
      </c>
      <c r="Q2705" s="279" t="s">
        <v>394</v>
      </c>
      <c r="R2705" s="279" t="s">
        <v>394</v>
      </c>
      <c r="S2705" s="279" t="s">
        <v>394</v>
      </c>
      <c r="T2705" s="279" t="s">
        <v>394</v>
      </c>
      <c r="U2705" s="279" t="s">
        <v>394</v>
      </c>
      <c r="V2705" s="279" t="s">
        <v>394</v>
      </c>
      <c r="W2705" s="279" t="s">
        <v>394</v>
      </c>
      <c r="X2705" s="279" t="s">
        <v>394</v>
      </c>
      <c r="Y2705" s="281"/>
      <c r="Z2705" s="279" t="s">
        <v>394</v>
      </c>
      <c r="AA2705" s="279" t="s">
        <v>394</v>
      </c>
      <c r="AB2705" s="281"/>
      <c r="AC2705" s="279" t="s">
        <v>394</v>
      </c>
      <c r="AF2705" s="276" t="str">
        <f>IFERROR(VLOOKUP(A2705,'[1]قوائم الترجمة'!AC$2:AD$2397,1,0),"م")</f>
        <v>م</v>
      </c>
      <c r="AG2705" s="232"/>
      <c r="AH2705" s="233"/>
      <c r="AI2705" s="233"/>
      <c r="AJ2705" s="233"/>
      <c r="AL2705" s="267"/>
      <c r="AM2705" s="235"/>
      <c r="AU2705" s="234"/>
    </row>
    <row r="2706" spans="1:47" ht="21" x14ac:dyDescent="0.4">
      <c r="A2706" s="278">
        <v>121764</v>
      </c>
      <c r="B2706" s="279" t="s">
        <v>3959</v>
      </c>
      <c r="C2706" s="279" t="s">
        <v>3960</v>
      </c>
      <c r="D2706" s="279" t="s">
        <v>3961</v>
      </c>
      <c r="E2706" s="279" t="s">
        <v>394</v>
      </c>
      <c r="F2706"/>
      <c r="H2706" s="279" t="s">
        <v>394</v>
      </c>
      <c r="I2706" s="279" t="s">
        <v>540</v>
      </c>
      <c r="J2706" s="279" t="s">
        <v>394</v>
      </c>
      <c r="K2706" s="279" t="s">
        <v>394</v>
      </c>
      <c r="L2706" s="279" t="s">
        <v>394</v>
      </c>
      <c r="M2706" s="279" t="s">
        <v>394</v>
      </c>
      <c r="N2706" s="279" t="s">
        <v>394</v>
      </c>
      <c r="O2706" s="279" t="s">
        <v>394</v>
      </c>
      <c r="P2706" s="315">
        <v>0</v>
      </c>
      <c r="Q2706" s="279" t="s">
        <v>394</v>
      </c>
      <c r="R2706" s="279" t="s">
        <v>394</v>
      </c>
      <c r="S2706" s="279" t="s">
        <v>394</v>
      </c>
      <c r="T2706" s="279" t="s">
        <v>394</v>
      </c>
      <c r="U2706" s="279" t="s">
        <v>394</v>
      </c>
      <c r="V2706" s="279" t="s">
        <v>394</v>
      </c>
      <c r="W2706" s="279" t="s">
        <v>394</v>
      </c>
      <c r="X2706" s="279" t="s">
        <v>394</v>
      </c>
      <c r="Y2706" s="281"/>
      <c r="Z2706" s="279" t="s">
        <v>394</v>
      </c>
      <c r="AA2706" s="279" t="s">
        <v>394</v>
      </c>
      <c r="AB2706" s="281"/>
      <c r="AC2706" s="279" t="s">
        <v>855</v>
      </c>
      <c r="AF2706" s="276" t="str">
        <f>IFERROR(VLOOKUP(A2706,'[1]قوائم الترجمة'!AC$2:AD$2397,1,0),"م")</f>
        <v>م</v>
      </c>
      <c r="AG2706" s="232"/>
      <c r="AH2706" s="233"/>
      <c r="AI2706" s="233"/>
      <c r="AJ2706" s="233"/>
      <c r="AL2706" s="267"/>
      <c r="AM2706" s="235"/>
      <c r="AU2706" s="234"/>
    </row>
    <row r="2707" spans="1:47" ht="21" x14ac:dyDescent="0.4">
      <c r="A2707" s="278">
        <v>121765</v>
      </c>
      <c r="B2707" s="279" t="s">
        <v>3957</v>
      </c>
      <c r="C2707" s="279" t="s">
        <v>109</v>
      </c>
      <c r="D2707" s="279" t="s">
        <v>3958</v>
      </c>
      <c r="E2707" s="279" t="s">
        <v>394</v>
      </c>
      <c r="F2707"/>
      <c r="H2707" s="279" t="s">
        <v>394</v>
      </c>
      <c r="I2707" s="279" t="s">
        <v>540</v>
      </c>
      <c r="J2707" s="279" t="s">
        <v>394</v>
      </c>
      <c r="K2707" s="279" t="s">
        <v>394</v>
      </c>
      <c r="L2707" s="279" t="s">
        <v>394</v>
      </c>
      <c r="M2707" s="279" t="s">
        <v>394</v>
      </c>
      <c r="N2707" s="279" t="s">
        <v>394</v>
      </c>
      <c r="O2707" s="279" t="s">
        <v>394</v>
      </c>
      <c r="P2707" s="315">
        <v>0</v>
      </c>
      <c r="Q2707" s="279" t="s">
        <v>394</v>
      </c>
      <c r="R2707" s="279" t="s">
        <v>394</v>
      </c>
      <c r="S2707" s="279" t="s">
        <v>394</v>
      </c>
      <c r="T2707" s="279" t="s">
        <v>394</v>
      </c>
      <c r="U2707" s="279" t="s">
        <v>394</v>
      </c>
      <c r="V2707" s="279" t="s">
        <v>394</v>
      </c>
      <c r="W2707" s="279" t="s">
        <v>394</v>
      </c>
      <c r="X2707" s="279" t="s">
        <v>394</v>
      </c>
      <c r="Y2707" s="281"/>
      <c r="Z2707" s="279" t="s">
        <v>394</v>
      </c>
      <c r="AA2707" s="279" t="s">
        <v>394</v>
      </c>
      <c r="AB2707" s="281"/>
      <c r="AC2707" s="279" t="s">
        <v>855</v>
      </c>
      <c r="AF2707" s="276" t="str">
        <f>IFERROR(VLOOKUP(A2707,'[1]قوائم الترجمة'!AC$2:AD$2397,1,0),"م")</f>
        <v>م</v>
      </c>
      <c r="AG2707" s="232"/>
      <c r="AH2707" s="233"/>
      <c r="AI2707" s="233"/>
      <c r="AJ2707" s="233"/>
      <c r="AL2707" s="267"/>
      <c r="AM2707" s="235"/>
      <c r="AO2707" s="236"/>
      <c r="AU2707" s="234"/>
    </row>
    <row r="2708" spans="1:47" ht="21" x14ac:dyDescent="0.4">
      <c r="A2708" s="278">
        <v>121766</v>
      </c>
      <c r="B2708" s="279" t="s">
        <v>3956</v>
      </c>
      <c r="C2708" s="279" t="s">
        <v>1176</v>
      </c>
      <c r="D2708" s="279" t="s">
        <v>242</v>
      </c>
      <c r="E2708" s="279" t="s">
        <v>423</v>
      </c>
      <c r="F2708" s="315" t="s">
        <v>9056</v>
      </c>
      <c r="G2708" s="315" t="s">
        <v>402</v>
      </c>
      <c r="H2708" s="279" t="s">
        <v>425</v>
      </c>
      <c r="I2708" s="279" t="s">
        <v>540</v>
      </c>
      <c r="J2708" s="279" t="s">
        <v>7215</v>
      </c>
      <c r="K2708" s="280">
        <v>0</v>
      </c>
      <c r="L2708" s="279" t="s">
        <v>7215</v>
      </c>
      <c r="M2708" s="279" t="s">
        <v>394</v>
      </c>
      <c r="N2708" s="279" t="s">
        <v>9480</v>
      </c>
      <c r="O2708" s="279" t="s">
        <v>8429</v>
      </c>
      <c r="P2708" s="279">
        <v>125000</v>
      </c>
      <c r="Q2708" s="278"/>
      <c r="R2708" s="303"/>
      <c r="S2708" s="279" t="s">
        <v>394</v>
      </c>
      <c r="T2708" s="279"/>
      <c r="U2708" s="303"/>
      <c r="V2708" s="303"/>
      <c r="W2708" s="303"/>
      <c r="X2708" s="303"/>
      <c r="Z2708" s="303"/>
      <c r="AA2708" s="303"/>
      <c r="AC2708" s="279" t="s">
        <v>394</v>
      </c>
      <c r="AF2708" s="276">
        <f>IFERROR(VLOOKUP(A2708,'[1]قوائم الترجمة'!AC$2:AD$2397,1,0),"م")</f>
        <v>121766</v>
      </c>
      <c r="AG2708" s="232"/>
      <c r="AH2708" s="233"/>
      <c r="AI2708" s="233"/>
      <c r="AJ2708" s="233"/>
      <c r="AL2708" s="267"/>
      <c r="AM2708" s="235"/>
      <c r="AO2708" s="236"/>
      <c r="AU2708" s="234"/>
    </row>
    <row r="2709" spans="1:47" ht="21" x14ac:dyDescent="0.4">
      <c r="A2709" s="278">
        <v>121767</v>
      </c>
      <c r="B2709" s="279" t="s">
        <v>6251</v>
      </c>
      <c r="C2709" s="279" t="s">
        <v>488</v>
      </c>
      <c r="D2709" s="279" t="s">
        <v>6252</v>
      </c>
      <c r="E2709" s="279" t="s">
        <v>394</v>
      </c>
      <c r="F2709"/>
      <c r="H2709" s="279" t="s">
        <v>394</v>
      </c>
      <c r="I2709" s="279" t="s">
        <v>539</v>
      </c>
      <c r="J2709" s="279" t="s">
        <v>394</v>
      </c>
      <c r="K2709" s="279" t="s">
        <v>394</v>
      </c>
      <c r="L2709" s="279" t="s">
        <v>394</v>
      </c>
      <c r="M2709" s="279" t="s">
        <v>394</v>
      </c>
      <c r="N2709" s="279" t="s">
        <v>394</v>
      </c>
      <c r="O2709" s="279" t="s">
        <v>394</v>
      </c>
      <c r="P2709" s="315">
        <v>0</v>
      </c>
      <c r="Q2709" s="279" t="s">
        <v>394</v>
      </c>
      <c r="R2709" s="279" t="s">
        <v>394</v>
      </c>
      <c r="S2709" s="279" t="s">
        <v>394</v>
      </c>
      <c r="T2709" s="279" t="s">
        <v>394</v>
      </c>
      <c r="U2709" s="279" t="s">
        <v>394</v>
      </c>
      <c r="V2709" s="279" t="s">
        <v>394</v>
      </c>
      <c r="W2709" s="279" t="s">
        <v>394</v>
      </c>
      <c r="X2709" s="279" t="s">
        <v>394</v>
      </c>
      <c r="Y2709" s="281"/>
      <c r="Z2709" s="279" t="s">
        <v>394</v>
      </c>
      <c r="AA2709" s="279" t="s">
        <v>394</v>
      </c>
      <c r="AB2709" s="281"/>
      <c r="AC2709" s="279" t="s">
        <v>855</v>
      </c>
      <c r="AF2709" s="276" t="str">
        <f>IFERROR(VLOOKUP(A2709,'[1]قوائم الترجمة'!AC$2:AD$2397,1,0),"م")</f>
        <v>م</v>
      </c>
      <c r="AG2709" s="232"/>
      <c r="AH2709" s="233"/>
      <c r="AI2709" s="233"/>
      <c r="AJ2709" s="233"/>
      <c r="AL2709" s="267"/>
      <c r="AM2709" s="235"/>
      <c r="AO2709" s="236"/>
      <c r="AU2709" s="234"/>
    </row>
    <row r="2710" spans="1:47" ht="21" x14ac:dyDescent="0.4">
      <c r="A2710" s="278">
        <v>121769</v>
      </c>
      <c r="B2710" s="279" t="s">
        <v>6257</v>
      </c>
      <c r="C2710" s="279" t="s">
        <v>971</v>
      </c>
      <c r="D2710" s="279" t="s">
        <v>521</v>
      </c>
      <c r="E2710" s="279" t="s">
        <v>394</v>
      </c>
      <c r="F2710"/>
      <c r="H2710" s="279" t="s">
        <v>394</v>
      </c>
      <c r="I2710" s="279" t="s">
        <v>539</v>
      </c>
      <c r="J2710" s="279" t="s">
        <v>394</v>
      </c>
      <c r="K2710" s="279" t="s">
        <v>394</v>
      </c>
      <c r="L2710" s="279" t="s">
        <v>394</v>
      </c>
      <c r="M2710" s="279" t="s">
        <v>394</v>
      </c>
      <c r="N2710" s="279" t="s">
        <v>394</v>
      </c>
      <c r="O2710" s="279" t="s">
        <v>394</v>
      </c>
      <c r="P2710" s="315">
        <v>0</v>
      </c>
      <c r="Q2710" s="279" t="s">
        <v>394</v>
      </c>
      <c r="R2710" s="279" t="s">
        <v>394</v>
      </c>
      <c r="S2710" s="279" t="s">
        <v>394</v>
      </c>
      <c r="T2710" s="279" t="s">
        <v>394</v>
      </c>
      <c r="U2710" s="279" t="s">
        <v>394</v>
      </c>
      <c r="V2710" s="279" t="s">
        <v>394</v>
      </c>
      <c r="W2710" s="279" t="s">
        <v>394</v>
      </c>
      <c r="X2710" s="279" t="s">
        <v>394</v>
      </c>
      <c r="Y2710" s="281"/>
      <c r="Z2710" s="279" t="s">
        <v>394</v>
      </c>
      <c r="AA2710" s="279" t="s">
        <v>394</v>
      </c>
      <c r="AB2710" s="281"/>
      <c r="AC2710" s="279" t="s">
        <v>855</v>
      </c>
      <c r="AF2710" s="276" t="str">
        <f>IFERROR(VLOOKUP(A2710,'[1]قوائم الترجمة'!AC$2:AD$2397,1,0),"م")</f>
        <v>م</v>
      </c>
      <c r="AG2710" s="232"/>
      <c r="AH2710" s="233"/>
      <c r="AI2710" s="233"/>
      <c r="AJ2710" s="233"/>
      <c r="AL2710" s="267"/>
      <c r="AM2710" s="235"/>
      <c r="AO2710" s="236"/>
      <c r="AU2710" s="234"/>
    </row>
    <row r="2711" spans="1:47" ht="21" x14ac:dyDescent="0.4">
      <c r="A2711" s="278">
        <v>121770</v>
      </c>
      <c r="B2711" s="279" t="s">
        <v>3954</v>
      </c>
      <c r="C2711" s="279" t="s">
        <v>1040</v>
      </c>
      <c r="D2711" s="279" t="s">
        <v>3955</v>
      </c>
      <c r="E2711" s="279" t="s">
        <v>394</v>
      </c>
      <c r="F2711"/>
      <c r="H2711" s="279" t="s">
        <v>394</v>
      </c>
      <c r="I2711" s="279" t="s">
        <v>540</v>
      </c>
      <c r="J2711" s="279" t="s">
        <v>394</v>
      </c>
      <c r="K2711" s="279" t="s">
        <v>394</v>
      </c>
      <c r="L2711" s="279" t="s">
        <v>394</v>
      </c>
      <c r="M2711" s="279" t="s">
        <v>394</v>
      </c>
      <c r="N2711" s="279" t="s">
        <v>394</v>
      </c>
      <c r="O2711" s="279" t="s">
        <v>394</v>
      </c>
      <c r="P2711" s="315">
        <v>0</v>
      </c>
      <c r="Q2711" s="279" t="s">
        <v>394</v>
      </c>
      <c r="R2711" s="279" t="s">
        <v>394</v>
      </c>
      <c r="S2711" s="279" t="s">
        <v>394</v>
      </c>
      <c r="T2711" s="279" t="s">
        <v>394</v>
      </c>
      <c r="U2711" s="279" t="s">
        <v>394</v>
      </c>
      <c r="V2711" s="279" t="s">
        <v>394</v>
      </c>
      <c r="W2711" s="279" t="s">
        <v>394</v>
      </c>
      <c r="X2711" s="279" t="s">
        <v>394</v>
      </c>
      <c r="Y2711" s="281"/>
      <c r="Z2711" s="279" t="s">
        <v>394</v>
      </c>
      <c r="AA2711" s="279" t="s">
        <v>394</v>
      </c>
      <c r="AB2711" s="281"/>
      <c r="AC2711" s="279" t="s">
        <v>855</v>
      </c>
      <c r="AF2711" s="276" t="str">
        <f>IFERROR(VLOOKUP(A2711,'[1]قوائم الترجمة'!AC$2:AD$2397,1,0),"م")</f>
        <v>م</v>
      </c>
      <c r="AG2711" s="232"/>
      <c r="AH2711" s="233"/>
      <c r="AI2711" s="233"/>
      <c r="AJ2711" s="233"/>
      <c r="AL2711" s="267"/>
      <c r="AM2711" s="235"/>
      <c r="AO2711" s="236"/>
      <c r="AU2711" s="234"/>
    </row>
    <row r="2712" spans="1:47" ht="21" x14ac:dyDescent="0.4">
      <c r="A2712" s="278">
        <v>121771</v>
      </c>
      <c r="B2712" s="279" t="s">
        <v>3952</v>
      </c>
      <c r="C2712" s="279" t="s">
        <v>143</v>
      </c>
      <c r="D2712" s="279" t="s">
        <v>3953</v>
      </c>
      <c r="E2712" s="279" t="s">
        <v>424</v>
      </c>
      <c r="F2712" s="315" t="s">
        <v>9481</v>
      </c>
      <c r="G2712" s="315" t="s">
        <v>402</v>
      </c>
      <c r="H2712" s="279" t="s">
        <v>425</v>
      </c>
      <c r="I2712" s="279" t="s">
        <v>538</v>
      </c>
      <c r="J2712" s="279" t="s">
        <v>403</v>
      </c>
      <c r="K2712" s="280">
        <v>2017</v>
      </c>
      <c r="L2712" s="279" t="s">
        <v>402</v>
      </c>
      <c r="M2712" s="279" t="s">
        <v>394</v>
      </c>
      <c r="N2712" s="279" t="s">
        <v>394</v>
      </c>
      <c r="O2712" s="279" t="s">
        <v>394</v>
      </c>
      <c r="P2712" s="315">
        <v>0</v>
      </c>
      <c r="Q2712" s="278"/>
      <c r="R2712" s="303"/>
      <c r="S2712" s="279" t="s">
        <v>394</v>
      </c>
      <c r="T2712" s="279" t="s">
        <v>394</v>
      </c>
      <c r="U2712" s="303"/>
      <c r="V2712" s="303"/>
      <c r="W2712" s="303"/>
      <c r="X2712" s="303"/>
      <c r="Z2712" s="303"/>
      <c r="AA2712" s="303"/>
      <c r="AC2712" s="279" t="s">
        <v>394</v>
      </c>
      <c r="AF2712" s="276">
        <f>IFERROR(VLOOKUP(A2712,'[1]قوائم الترجمة'!AC$2:AD$2397,1,0),"م")</f>
        <v>121771</v>
      </c>
      <c r="AG2712" s="232"/>
      <c r="AH2712" s="233"/>
      <c r="AI2712" s="233"/>
      <c r="AJ2712" s="233"/>
      <c r="AL2712" s="267"/>
      <c r="AM2712" s="235"/>
      <c r="AU2712" s="234"/>
    </row>
    <row r="2713" spans="1:47" ht="21" x14ac:dyDescent="0.4">
      <c r="A2713" s="278">
        <v>121772</v>
      </c>
      <c r="B2713" s="279" t="s">
        <v>6262</v>
      </c>
      <c r="C2713" s="279" t="s">
        <v>107</v>
      </c>
      <c r="D2713" s="279" t="s">
        <v>5850</v>
      </c>
      <c r="E2713" s="279" t="s">
        <v>394</v>
      </c>
      <c r="F2713"/>
      <c r="H2713" s="279" t="s">
        <v>394</v>
      </c>
      <c r="I2713" s="279" t="s">
        <v>539</v>
      </c>
      <c r="J2713" s="279" t="s">
        <v>394</v>
      </c>
      <c r="K2713" s="279" t="s">
        <v>394</v>
      </c>
      <c r="L2713" s="279" t="s">
        <v>394</v>
      </c>
      <c r="M2713" s="279" t="s">
        <v>394</v>
      </c>
      <c r="N2713" s="279" t="s">
        <v>394</v>
      </c>
      <c r="O2713" s="279" t="s">
        <v>394</v>
      </c>
      <c r="P2713" s="315">
        <v>0</v>
      </c>
      <c r="Q2713" s="279" t="s">
        <v>394</v>
      </c>
      <c r="R2713" s="279" t="s">
        <v>394</v>
      </c>
      <c r="S2713" s="279" t="s">
        <v>394</v>
      </c>
      <c r="T2713" s="279" t="s">
        <v>394</v>
      </c>
      <c r="U2713" s="279" t="s">
        <v>394</v>
      </c>
      <c r="V2713" s="279" t="s">
        <v>394</v>
      </c>
      <c r="W2713" s="279" t="s">
        <v>394</v>
      </c>
      <c r="X2713" s="279" t="s">
        <v>394</v>
      </c>
      <c r="Y2713" s="281"/>
      <c r="Z2713" s="279" t="s">
        <v>394</v>
      </c>
      <c r="AA2713" s="279" t="s">
        <v>394</v>
      </c>
      <c r="AB2713" s="281"/>
      <c r="AC2713" s="279" t="s">
        <v>855</v>
      </c>
      <c r="AF2713" s="276" t="str">
        <f>IFERROR(VLOOKUP(A2713,'[1]قوائم الترجمة'!AC$2:AD$2397,1,0),"م")</f>
        <v>م</v>
      </c>
      <c r="AG2713" s="232"/>
      <c r="AH2713" s="233"/>
      <c r="AI2713" s="233"/>
      <c r="AJ2713" s="233"/>
      <c r="AL2713" s="267"/>
      <c r="AM2713" s="235"/>
      <c r="AO2713" s="236"/>
      <c r="AU2713" s="234"/>
    </row>
    <row r="2714" spans="1:47" ht="21" x14ac:dyDescent="0.4">
      <c r="A2714" s="278">
        <v>121773</v>
      </c>
      <c r="B2714" s="279" t="s">
        <v>3949</v>
      </c>
      <c r="C2714" s="279" t="s">
        <v>3950</v>
      </c>
      <c r="D2714" s="279" t="s">
        <v>3951</v>
      </c>
      <c r="E2714" s="279" t="s">
        <v>5660</v>
      </c>
      <c r="F2714" s="315" t="s">
        <v>9482</v>
      </c>
      <c r="G2714" s="315" t="s">
        <v>8233</v>
      </c>
      <c r="H2714" s="279" t="s">
        <v>425</v>
      </c>
      <c r="I2714" s="279" t="s">
        <v>61</v>
      </c>
      <c r="J2714" s="279" t="s">
        <v>403</v>
      </c>
      <c r="K2714" s="280">
        <v>2016</v>
      </c>
      <c r="L2714" s="279" t="s">
        <v>404</v>
      </c>
      <c r="M2714" s="279" t="s">
        <v>394</v>
      </c>
      <c r="N2714" s="279" t="s">
        <v>394</v>
      </c>
      <c r="O2714" s="279" t="s">
        <v>394</v>
      </c>
      <c r="P2714" s="315">
        <v>0</v>
      </c>
      <c r="Q2714" s="278"/>
      <c r="R2714" s="303"/>
      <c r="S2714" s="279" t="s">
        <v>394</v>
      </c>
      <c r="T2714" s="279" t="s">
        <v>394</v>
      </c>
      <c r="U2714" s="303"/>
      <c r="V2714" s="303"/>
      <c r="W2714" s="303"/>
      <c r="X2714" s="303"/>
      <c r="Z2714" s="303"/>
      <c r="AA2714" s="303"/>
      <c r="AC2714" s="279" t="s">
        <v>394</v>
      </c>
      <c r="AF2714" s="276">
        <f>IFERROR(VLOOKUP(A2714,'[1]قوائم الترجمة'!AC$2:AD$2397,1,0),"م")</f>
        <v>121773</v>
      </c>
      <c r="AG2714" s="232"/>
      <c r="AH2714" s="233"/>
      <c r="AI2714" s="233"/>
      <c r="AJ2714" s="233"/>
      <c r="AL2714" s="267"/>
      <c r="AM2714" s="235"/>
      <c r="AU2714" s="234"/>
    </row>
    <row r="2715" spans="1:47" ht="21" x14ac:dyDescent="0.4">
      <c r="A2715" s="278">
        <v>121774</v>
      </c>
      <c r="B2715" s="279" t="s">
        <v>6265</v>
      </c>
      <c r="C2715" s="279" t="s">
        <v>615</v>
      </c>
      <c r="D2715" s="279" t="s">
        <v>579</v>
      </c>
      <c r="E2715" s="279" t="s">
        <v>394</v>
      </c>
      <c r="F2715"/>
      <c r="H2715" s="279" t="s">
        <v>394</v>
      </c>
      <c r="I2715" s="279" t="s">
        <v>539</v>
      </c>
      <c r="J2715" s="279" t="s">
        <v>394</v>
      </c>
      <c r="K2715" s="279" t="s">
        <v>394</v>
      </c>
      <c r="L2715" s="279" t="s">
        <v>394</v>
      </c>
      <c r="M2715" s="279" t="s">
        <v>394</v>
      </c>
      <c r="N2715" s="279" t="s">
        <v>394</v>
      </c>
      <c r="O2715" s="279" t="s">
        <v>394</v>
      </c>
      <c r="P2715" s="315">
        <v>0</v>
      </c>
      <c r="Q2715" s="279" t="s">
        <v>394</v>
      </c>
      <c r="R2715" s="279" t="s">
        <v>394</v>
      </c>
      <c r="S2715" s="279" t="s">
        <v>394</v>
      </c>
      <c r="T2715" s="279" t="s">
        <v>394</v>
      </c>
      <c r="U2715" s="279" t="s">
        <v>394</v>
      </c>
      <c r="V2715" s="279" t="s">
        <v>394</v>
      </c>
      <c r="W2715" s="279" t="s">
        <v>394</v>
      </c>
      <c r="X2715" s="279" t="s">
        <v>394</v>
      </c>
      <c r="Y2715" s="281"/>
      <c r="Z2715" s="279" t="s">
        <v>394</v>
      </c>
      <c r="AA2715" s="279" t="s">
        <v>394</v>
      </c>
      <c r="AB2715" s="281"/>
      <c r="AC2715" s="279" t="s">
        <v>855</v>
      </c>
      <c r="AF2715" s="276" t="str">
        <f>IFERROR(VLOOKUP(A2715,'[1]قوائم الترجمة'!AC$2:AD$2397,1,0),"م")</f>
        <v>م</v>
      </c>
      <c r="AG2715" s="232"/>
      <c r="AH2715" s="233"/>
      <c r="AI2715" s="233"/>
      <c r="AJ2715" s="233"/>
      <c r="AL2715" s="267"/>
      <c r="AM2715" s="235"/>
      <c r="AU2715" s="234"/>
    </row>
    <row r="2716" spans="1:47" ht="21" x14ac:dyDescent="0.4">
      <c r="A2716" s="278">
        <v>121775</v>
      </c>
      <c r="B2716" s="279" t="s">
        <v>3948</v>
      </c>
      <c r="C2716" s="279" t="s">
        <v>954</v>
      </c>
      <c r="D2716" s="279" t="s">
        <v>740</v>
      </c>
      <c r="E2716" s="279" t="s">
        <v>394</v>
      </c>
      <c r="F2716"/>
      <c r="H2716" s="279" t="s">
        <v>394</v>
      </c>
      <c r="I2716" s="279" t="s">
        <v>540</v>
      </c>
      <c r="J2716" s="279" t="s">
        <v>394</v>
      </c>
      <c r="K2716" s="279" t="s">
        <v>394</v>
      </c>
      <c r="L2716" s="279" t="s">
        <v>394</v>
      </c>
      <c r="M2716" s="279" t="s">
        <v>394</v>
      </c>
      <c r="N2716" s="279" t="s">
        <v>394</v>
      </c>
      <c r="O2716" s="279" t="s">
        <v>394</v>
      </c>
      <c r="P2716" s="315">
        <v>0</v>
      </c>
      <c r="Q2716" s="279" t="s">
        <v>394</v>
      </c>
      <c r="R2716" s="279" t="s">
        <v>394</v>
      </c>
      <c r="S2716" s="279" t="s">
        <v>394</v>
      </c>
      <c r="T2716" s="279" t="s">
        <v>394</v>
      </c>
      <c r="U2716" s="279" t="s">
        <v>394</v>
      </c>
      <c r="V2716" s="279" t="s">
        <v>394</v>
      </c>
      <c r="W2716" s="279" t="s">
        <v>394</v>
      </c>
      <c r="X2716" s="279" t="s">
        <v>394</v>
      </c>
      <c r="Y2716" s="281"/>
      <c r="Z2716" s="279" t="s">
        <v>394</v>
      </c>
      <c r="AA2716" s="279" t="s">
        <v>394</v>
      </c>
      <c r="AB2716" s="281"/>
      <c r="AC2716" s="279" t="s">
        <v>394</v>
      </c>
      <c r="AF2716" s="276" t="str">
        <f>IFERROR(VLOOKUP(A2716,'[1]قوائم الترجمة'!AC$2:AD$2397,1,0),"م")</f>
        <v>م</v>
      </c>
      <c r="AG2716" s="232"/>
      <c r="AH2716" s="233"/>
      <c r="AI2716" s="233"/>
      <c r="AJ2716" s="233"/>
      <c r="AL2716" s="267"/>
      <c r="AM2716" s="235"/>
      <c r="AU2716" s="234"/>
    </row>
    <row r="2717" spans="1:47" ht="21" x14ac:dyDescent="0.4">
      <c r="A2717" s="278">
        <v>121776</v>
      </c>
      <c r="B2717" s="279" t="s">
        <v>6274</v>
      </c>
      <c r="C2717" s="279" t="s">
        <v>170</v>
      </c>
      <c r="D2717" s="279" t="s">
        <v>1326</v>
      </c>
      <c r="E2717" s="279" t="s">
        <v>394</v>
      </c>
      <c r="F2717"/>
      <c r="H2717" s="279" t="s">
        <v>394</v>
      </c>
      <c r="I2717" s="279" t="s">
        <v>539</v>
      </c>
      <c r="J2717" s="279" t="s">
        <v>394</v>
      </c>
      <c r="K2717" s="279" t="s">
        <v>394</v>
      </c>
      <c r="L2717" s="279" t="s">
        <v>394</v>
      </c>
      <c r="M2717" s="279" t="s">
        <v>394</v>
      </c>
      <c r="N2717" s="279" t="s">
        <v>394</v>
      </c>
      <c r="O2717" s="279" t="s">
        <v>394</v>
      </c>
      <c r="P2717" s="315">
        <v>0</v>
      </c>
      <c r="Q2717" s="279" t="s">
        <v>394</v>
      </c>
      <c r="R2717" s="279" t="s">
        <v>394</v>
      </c>
      <c r="S2717" s="279" t="s">
        <v>394</v>
      </c>
      <c r="T2717" s="279" t="s">
        <v>394</v>
      </c>
      <c r="U2717" s="279" t="s">
        <v>394</v>
      </c>
      <c r="V2717" s="279" t="s">
        <v>394</v>
      </c>
      <c r="W2717" s="279" t="s">
        <v>394</v>
      </c>
      <c r="X2717" s="279" t="s">
        <v>394</v>
      </c>
      <c r="Y2717" s="281"/>
      <c r="Z2717" s="279" t="s">
        <v>394</v>
      </c>
      <c r="AA2717" s="279" t="s">
        <v>394</v>
      </c>
      <c r="AB2717" s="281"/>
      <c r="AC2717" s="279" t="s">
        <v>855</v>
      </c>
      <c r="AF2717" s="276" t="str">
        <f>IFERROR(VLOOKUP(A2717,'[1]قوائم الترجمة'!AC$2:AD$2397,1,0),"م")</f>
        <v>م</v>
      </c>
      <c r="AG2717" s="232"/>
      <c r="AH2717" s="233"/>
      <c r="AI2717" s="233"/>
      <c r="AJ2717" s="233"/>
      <c r="AL2717" s="267"/>
      <c r="AM2717" s="235"/>
      <c r="AO2717" s="236"/>
      <c r="AU2717" s="234"/>
    </row>
    <row r="2718" spans="1:47" ht="21" x14ac:dyDescent="0.4">
      <c r="A2718" s="278">
        <v>121777</v>
      </c>
      <c r="B2718" s="279" t="s">
        <v>3947</v>
      </c>
      <c r="C2718" s="279" t="s">
        <v>120</v>
      </c>
      <c r="D2718" s="279" t="s">
        <v>579</v>
      </c>
      <c r="E2718" s="279" t="s">
        <v>424</v>
      </c>
      <c r="F2718" s="315" t="s">
        <v>9483</v>
      </c>
      <c r="G2718" s="315" t="s">
        <v>402</v>
      </c>
      <c r="H2718" s="279" t="s">
        <v>425</v>
      </c>
      <c r="I2718" s="279" t="s">
        <v>67</v>
      </c>
      <c r="J2718" s="279" t="s">
        <v>426</v>
      </c>
      <c r="K2718" s="280">
        <v>2015</v>
      </c>
      <c r="L2718" s="279" t="s">
        <v>402</v>
      </c>
      <c r="M2718" s="279" t="s">
        <v>394</v>
      </c>
      <c r="N2718" s="279" t="s">
        <v>394</v>
      </c>
      <c r="O2718" s="279" t="s">
        <v>394</v>
      </c>
      <c r="P2718" s="315">
        <v>0</v>
      </c>
      <c r="Q2718" s="278"/>
      <c r="R2718" s="303"/>
      <c r="S2718" s="279" t="s">
        <v>394</v>
      </c>
      <c r="T2718" s="279" t="s">
        <v>394</v>
      </c>
      <c r="U2718" s="303"/>
      <c r="V2718" s="303"/>
      <c r="W2718" s="303"/>
      <c r="X2718" s="303"/>
      <c r="Z2718" s="303"/>
      <c r="AA2718" s="303"/>
      <c r="AC2718" s="279" t="s">
        <v>394</v>
      </c>
      <c r="AF2718" s="276">
        <f>IFERROR(VLOOKUP(A2718,'[1]قوائم الترجمة'!AC$2:AD$2397,1,0),"م")</f>
        <v>121777</v>
      </c>
      <c r="AG2718" s="232"/>
      <c r="AH2718" s="233"/>
      <c r="AI2718" s="233"/>
      <c r="AJ2718" s="233"/>
      <c r="AL2718" s="267"/>
      <c r="AM2718" s="235"/>
      <c r="AO2718" s="236"/>
      <c r="AU2718" s="234"/>
    </row>
    <row r="2719" spans="1:47" ht="21" x14ac:dyDescent="0.4">
      <c r="A2719" s="278">
        <v>121778</v>
      </c>
      <c r="B2719" s="279" t="s">
        <v>6277</v>
      </c>
      <c r="C2719" s="279" t="s">
        <v>185</v>
      </c>
      <c r="D2719" s="279" t="s">
        <v>271</v>
      </c>
      <c r="E2719" s="279" t="s">
        <v>394</v>
      </c>
      <c r="F2719"/>
      <c r="H2719" s="279" t="s">
        <v>394</v>
      </c>
      <c r="I2719" s="279" t="s">
        <v>539</v>
      </c>
      <c r="J2719" s="279" t="s">
        <v>394</v>
      </c>
      <c r="K2719" s="279" t="s">
        <v>394</v>
      </c>
      <c r="L2719" s="279" t="s">
        <v>394</v>
      </c>
      <c r="M2719" s="279" t="s">
        <v>394</v>
      </c>
      <c r="N2719" s="279" t="s">
        <v>394</v>
      </c>
      <c r="O2719" s="279" t="s">
        <v>394</v>
      </c>
      <c r="P2719" s="315">
        <v>0</v>
      </c>
      <c r="Q2719" s="279" t="s">
        <v>394</v>
      </c>
      <c r="R2719" s="279" t="s">
        <v>394</v>
      </c>
      <c r="S2719" s="279" t="s">
        <v>394</v>
      </c>
      <c r="T2719" s="279" t="s">
        <v>394</v>
      </c>
      <c r="U2719" s="279" t="s">
        <v>394</v>
      </c>
      <c r="V2719" s="279" t="s">
        <v>394</v>
      </c>
      <c r="W2719" s="279" t="s">
        <v>394</v>
      </c>
      <c r="X2719" s="279" t="s">
        <v>394</v>
      </c>
      <c r="Y2719" s="281"/>
      <c r="Z2719" s="279" t="s">
        <v>394</v>
      </c>
      <c r="AA2719" s="279" t="s">
        <v>394</v>
      </c>
      <c r="AB2719" s="281"/>
      <c r="AC2719" s="279" t="s">
        <v>855</v>
      </c>
      <c r="AF2719" s="276" t="str">
        <f>IFERROR(VLOOKUP(A2719,'[1]قوائم الترجمة'!AC$2:AD$2397,1,0),"م")</f>
        <v>م</v>
      </c>
      <c r="AG2719" s="232"/>
      <c r="AH2719" s="233"/>
      <c r="AI2719" s="233"/>
      <c r="AJ2719" s="233"/>
      <c r="AL2719" s="267"/>
      <c r="AM2719" s="235"/>
      <c r="AU2719" s="234"/>
    </row>
    <row r="2720" spans="1:47" ht="21" x14ac:dyDescent="0.4">
      <c r="A2720" s="278">
        <v>121779</v>
      </c>
      <c r="B2720" s="279" t="s">
        <v>6282</v>
      </c>
      <c r="C2720" s="279" t="s">
        <v>145</v>
      </c>
      <c r="D2720" s="279" t="s">
        <v>743</v>
      </c>
      <c r="E2720" s="279" t="s">
        <v>394</v>
      </c>
      <c r="F2720"/>
      <c r="H2720" s="279" t="s">
        <v>394</v>
      </c>
      <c r="I2720" s="279" t="s">
        <v>539</v>
      </c>
      <c r="J2720" s="279" t="s">
        <v>394</v>
      </c>
      <c r="K2720" s="279" t="s">
        <v>394</v>
      </c>
      <c r="L2720" s="279" t="s">
        <v>394</v>
      </c>
      <c r="M2720" s="279" t="s">
        <v>394</v>
      </c>
      <c r="N2720" s="279" t="s">
        <v>394</v>
      </c>
      <c r="O2720" s="279" t="s">
        <v>394</v>
      </c>
      <c r="P2720" s="315">
        <v>0</v>
      </c>
      <c r="Q2720" s="279" t="s">
        <v>394</v>
      </c>
      <c r="R2720" s="279" t="s">
        <v>394</v>
      </c>
      <c r="S2720" s="279" t="s">
        <v>394</v>
      </c>
      <c r="T2720" s="279" t="s">
        <v>394</v>
      </c>
      <c r="U2720" s="279" t="s">
        <v>394</v>
      </c>
      <c r="V2720" s="279" t="s">
        <v>394</v>
      </c>
      <c r="W2720" s="279" t="s">
        <v>394</v>
      </c>
      <c r="X2720" s="279" t="s">
        <v>394</v>
      </c>
      <c r="Y2720" s="281"/>
      <c r="Z2720" s="279" t="s">
        <v>394</v>
      </c>
      <c r="AA2720" s="279" t="s">
        <v>394</v>
      </c>
      <c r="AB2720" s="281"/>
      <c r="AC2720" s="279" t="s">
        <v>855</v>
      </c>
      <c r="AF2720" s="276" t="str">
        <f>IFERROR(VLOOKUP(A2720,'[1]قوائم الترجمة'!AC$2:AD$2397,1,0),"م")</f>
        <v>م</v>
      </c>
      <c r="AG2720" s="232"/>
      <c r="AH2720" s="233"/>
      <c r="AI2720" s="233"/>
      <c r="AJ2720" s="233"/>
      <c r="AL2720" s="267"/>
      <c r="AM2720" s="235"/>
      <c r="AO2720" s="236"/>
      <c r="AU2720" s="234"/>
    </row>
    <row r="2721" spans="1:47" ht="21" x14ac:dyDescent="0.4">
      <c r="A2721" s="278">
        <v>121780</v>
      </c>
      <c r="B2721" s="279" t="s">
        <v>3946</v>
      </c>
      <c r="C2721" s="279" t="s">
        <v>209</v>
      </c>
      <c r="D2721" s="279" t="s">
        <v>264</v>
      </c>
      <c r="E2721" s="279" t="s">
        <v>423</v>
      </c>
      <c r="F2721" s="315" t="s">
        <v>9484</v>
      </c>
      <c r="G2721" s="315" t="s">
        <v>8228</v>
      </c>
      <c r="H2721" s="279" t="s">
        <v>425</v>
      </c>
      <c r="I2721" s="279" t="s">
        <v>67</v>
      </c>
      <c r="J2721" s="279" t="s">
        <v>8112</v>
      </c>
      <c r="K2721" s="280">
        <v>2006</v>
      </c>
      <c r="L2721" s="279" t="s">
        <v>402</v>
      </c>
      <c r="M2721" s="279" t="s">
        <v>394</v>
      </c>
      <c r="N2721" s="279" t="s">
        <v>394</v>
      </c>
      <c r="O2721" s="279" t="s">
        <v>394</v>
      </c>
      <c r="P2721" s="315">
        <v>0</v>
      </c>
      <c r="Q2721" s="278"/>
      <c r="R2721" s="303"/>
      <c r="S2721" s="279" t="s">
        <v>394</v>
      </c>
      <c r="T2721" s="279" t="s">
        <v>394</v>
      </c>
      <c r="U2721" s="303"/>
      <c r="V2721" s="303"/>
      <c r="W2721" s="303"/>
      <c r="X2721" s="303"/>
      <c r="Z2721" s="303"/>
      <c r="AA2721" s="303"/>
      <c r="AC2721" s="279" t="s">
        <v>394</v>
      </c>
      <c r="AF2721" s="276">
        <f>IFERROR(VLOOKUP(A2721,'[1]قوائم الترجمة'!AC$2:AD$2397,1,0),"م")</f>
        <v>121780</v>
      </c>
      <c r="AG2721" s="232"/>
      <c r="AH2721" s="233"/>
      <c r="AI2721" s="233"/>
      <c r="AJ2721" s="233"/>
      <c r="AL2721" s="267"/>
      <c r="AM2721" s="235"/>
      <c r="AU2721" s="234"/>
    </row>
    <row r="2722" spans="1:47" ht="21" x14ac:dyDescent="0.4">
      <c r="A2722" s="278">
        <v>121781</v>
      </c>
      <c r="B2722" s="279" t="s">
        <v>3944</v>
      </c>
      <c r="C2722" s="279" t="s">
        <v>84</v>
      </c>
      <c r="D2722" s="279" t="s">
        <v>3945</v>
      </c>
      <c r="E2722" s="279" t="s">
        <v>394</v>
      </c>
      <c r="F2722"/>
      <c r="H2722" s="279" t="s">
        <v>394</v>
      </c>
      <c r="I2722" s="279" t="s">
        <v>540</v>
      </c>
      <c r="J2722" s="279" t="s">
        <v>394</v>
      </c>
      <c r="K2722" s="279" t="s">
        <v>394</v>
      </c>
      <c r="L2722" s="279" t="s">
        <v>394</v>
      </c>
      <c r="M2722" s="279" t="s">
        <v>394</v>
      </c>
      <c r="N2722" s="279" t="s">
        <v>394</v>
      </c>
      <c r="O2722" s="279" t="s">
        <v>394</v>
      </c>
      <c r="P2722" s="315">
        <v>0</v>
      </c>
      <c r="Q2722" s="279" t="s">
        <v>394</v>
      </c>
      <c r="R2722" s="279" t="s">
        <v>394</v>
      </c>
      <c r="S2722" s="279" t="s">
        <v>394</v>
      </c>
      <c r="T2722" s="279" t="s">
        <v>394</v>
      </c>
      <c r="U2722" s="279" t="s">
        <v>394</v>
      </c>
      <c r="V2722" s="279" t="s">
        <v>394</v>
      </c>
      <c r="W2722" s="279" t="s">
        <v>394</v>
      </c>
      <c r="X2722" s="279" t="s">
        <v>394</v>
      </c>
      <c r="Y2722" s="281"/>
      <c r="Z2722" s="279" t="s">
        <v>394</v>
      </c>
      <c r="AA2722" s="279" t="s">
        <v>394</v>
      </c>
      <c r="AB2722" s="281"/>
      <c r="AC2722" s="279" t="s">
        <v>855</v>
      </c>
      <c r="AF2722" s="276" t="str">
        <f>IFERROR(VLOOKUP(A2722,'[1]قوائم الترجمة'!AC$2:AD$2397,1,0),"م")</f>
        <v>م</v>
      </c>
      <c r="AG2722" s="232"/>
      <c r="AH2722" s="233"/>
      <c r="AI2722" s="233"/>
      <c r="AJ2722" s="233"/>
      <c r="AL2722" s="267"/>
      <c r="AM2722" s="235"/>
      <c r="AO2722" s="236"/>
      <c r="AU2722" s="234"/>
    </row>
    <row r="2723" spans="1:47" ht="21" x14ac:dyDescent="0.4">
      <c r="A2723" s="278">
        <v>121782</v>
      </c>
      <c r="B2723" s="279" t="s">
        <v>3943</v>
      </c>
      <c r="C2723" s="279" t="s">
        <v>658</v>
      </c>
      <c r="D2723" s="279" t="s">
        <v>537</v>
      </c>
      <c r="E2723" s="279" t="s">
        <v>394</v>
      </c>
      <c r="F2723"/>
      <c r="H2723" s="279" t="s">
        <v>394</v>
      </c>
      <c r="I2723" s="279" t="s">
        <v>540</v>
      </c>
      <c r="J2723" s="279" t="s">
        <v>394</v>
      </c>
      <c r="K2723" s="279" t="s">
        <v>394</v>
      </c>
      <c r="L2723" s="279" t="s">
        <v>394</v>
      </c>
      <c r="M2723" s="279" t="s">
        <v>394</v>
      </c>
      <c r="N2723" s="279" t="s">
        <v>394</v>
      </c>
      <c r="O2723" s="279" t="s">
        <v>394</v>
      </c>
      <c r="P2723" s="315">
        <v>0</v>
      </c>
      <c r="Q2723" s="279" t="s">
        <v>394</v>
      </c>
      <c r="R2723" s="279" t="s">
        <v>394</v>
      </c>
      <c r="S2723" s="279" t="s">
        <v>394</v>
      </c>
      <c r="T2723" s="279" t="s">
        <v>394</v>
      </c>
      <c r="U2723" s="279" t="s">
        <v>394</v>
      </c>
      <c r="V2723" s="279" t="s">
        <v>394</v>
      </c>
      <c r="W2723" s="279" t="s">
        <v>394</v>
      </c>
      <c r="X2723" s="279" t="s">
        <v>394</v>
      </c>
      <c r="Y2723" s="281"/>
      <c r="Z2723" s="279" t="s">
        <v>394</v>
      </c>
      <c r="AA2723" s="279" t="s">
        <v>394</v>
      </c>
      <c r="AB2723" s="281"/>
      <c r="AC2723" s="279" t="s">
        <v>855</v>
      </c>
      <c r="AF2723" s="276" t="str">
        <f>IFERROR(VLOOKUP(A2723,'[1]قوائم الترجمة'!AC$2:AD$2397,1,0),"م")</f>
        <v>م</v>
      </c>
      <c r="AG2723" s="232"/>
      <c r="AH2723" s="233"/>
      <c r="AI2723" s="233"/>
      <c r="AJ2723" s="233"/>
      <c r="AL2723" s="267"/>
      <c r="AM2723" s="235"/>
      <c r="AU2723" s="234"/>
    </row>
    <row r="2724" spans="1:47" ht="21" x14ac:dyDescent="0.4">
      <c r="A2724" s="278">
        <v>121783</v>
      </c>
      <c r="B2724" s="279" t="s">
        <v>3942</v>
      </c>
      <c r="C2724" s="279" t="s">
        <v>517</v>
      </c>
      <c r="D2724" s="279" t="s">
        <v>244</v>
      </c>
      <c r="E2724" s="279" t="s">
        <v>423</v>
      </c>
      <c r="F2724" s="315" t="s">
        <v>9485</v>
      </c>
      <c r="G2724" s="315" t="s">
        <v>402</v>
      </c>
      <c r="H2724" s="279" t="s">
        <v>425</v>
      </c>
      <c r="I2724" s="279" t="s">
        <v>61</v>
      </c>
      <c r="J2724" s="279" t="s">
        <v>403</v>
      </c>
      <c r="K2724" s="280">
        <v>2016</v>
      </c>
      <c r="L2724" s="279" t="s">
        <v>418</v>
      </c>
      <c r="M2724" s="279" t="s">
        <v>394</v>
      </c>
      <c r="N2724" s="279"/>
      <c r="O2724" s="279" t="s">
        <v>394</v>
      </c>
      <c r="P2724" s="315">
        <v>0</v>
      </c>
      <c r="Q2724" s="278"/>
      <c r="R2724" s="303"/>
      <c r="S2724" s="279" t="s">
        <v>394</v>
      </c>
      <c r="T2724" s="279" t="s">
        <v>394</v>
      </c>
      <c r="U2724" s="303"/>
      <c r="V2724" s="303"/>
      <c r="W2724" s="303"/>
      <c r="X2724" s="303"/>
      <c r="Z2724" s="303"/>
      <c r="AA2724" s="303"/>
      <c r="AC2724" s="279" t="s">
        <v>394</v>
      </c>
      <c r="AF2724" s="276">
        <f>IFERROR(VLOOKUP(A2724,'[1]قوائم الترجمة'!AC$2:AD$2397,1,0),"م")</f>
        <v>121783</v>
      </c>
      <c r="AG2724" s="232"/>
      <c r="AH2724" s="233"/>
      <c r="AI2724" s="233"/>
      <c r="AJ2724" s="233"/>
      <c r="AL2724" s="267"/>
      <c r="AM2724" s="235"/>
      <c r="AU2724" s="234"/>
    </row>
    <row r="2725" spans="1:47" ht="21" x14ac:dyDescent="0.4">
      <c r="A2725" s="278">
        <v>121784</v>
      </c>
      <c r="B2725" s="279" t="s">
        <v>1325</v>
      </c>
      <c r="C2725" s="279" t="s">
        <v>123</v>
      </c>
      <c r="D2725" s="279" t="s">
        <v>6293</v>
      </c>
      <c r="E2725" s="279" t="s">
        <v>394</v>
      </c>
      <c r="F2725"/>
      <c r="H2725" s="279" t="s">
        <v>394</v>
      </c>
      <c r="I2725" s="279" t="s">
        <v>539</v>
      </c>
      <c r="J2725" s="279" t="s">
        <v>394</v>
      </c>
      <c r="K2725" s="279" t="s">
        <v>394</v>
      </c>
      <c r="L2725" s="279" t="s">
        <v>394</v>
      </c>
      <c r="M2725" s="279" t="s">
        <v>394</v>
      </c>
      <c r="N2725" s="279" t="s">
        <v>394</v>
      </c>
      <c r="O2725" s="279" t="s">
        <v>394</v>
      </c>
      <c r="P2725" s="315">
        <v>0</v>
      </c>
      <c r="Q2725" s="279" t="s">
        <v>394</v>
      </c>
      <c r="R2725" s="279" t="s">
        <v>394</v>
      </c>
      <c r="S2725" s="279" t="s">
        <v>394</v>
      </c>
      <c r="T2725" s="279" t="s">
        <v>394</v>
      </c>
      <c r="U2725" s="279" t="s">
        <v>394</v>
      </c>
      <c r="V2725" s="279" t="s">
        <v>394</v>
      </c>
      <c r="W2725" s="279" t="s">
        <v>394</v>
      </c>
      <c r="X2725" s="279" t="s">
        <v>394</v>
      </c>
      <c r="Y2725" s="281"/>
      <c r="Z2725" s="279" t="s">
        <v>394</v>
      </c>
      <c r="AA2725" s="279" t="s">
        <v>394</v>
      </c>
      <c r="AB2725" s="281"/>
      <c r="AC2725" s="279" t="s">
        <v>855</v>
      </c>
      <c r="AF2725" s="276" t="str">
        <f>IFERROR(VLOOKUP(A2725,'[1]قوائم الترجمة'!AC$2:AD$2397,1,0),"م")</f>
        <v>م</v>
      </c>
      <c r="AG2725" s="232"/>
      <c r="AH2725" s="233"/>
      <c r="AI2725" s="233"/>
      <c r="AJ2725" s="233"/>
      <c r="AL2725" s="267"/>
      <c r="AM2725" s="235"/>
      <c r="AO2725" s="236"/>
      <c r="AU2725" s="234"/>
    </row>
    <row r="2726" spans="1:47" ht="21" x14ac:dyDescent="0.4">
      <c r="A2726" s="278">
        <v>121785</v>
      </c>
      <c r="B2726" s="279" t="s">
        <v>3940</v>
      </c>
      <c r="C2726" s="279" t="s">
        <v>160</v>
      </c>
      <c r="D2726" s="279" t="s">
        <v>3941</v>
      </c>
      <c r="E2726" s="279" t="s">
        <v>424</v>
      </c>
      <c r="F2726" s="315" t="s">
        <v>9486</v>
      </c>
      <c r="G2726" s="315" t="s">
        <v>8123</v>
      </c>
      <c r="H2726" s="279" t="s">
        <v>425</v>
      </c>
      <c r="I2726" s="279" t="s">
        <v>61</v>
      </c>
      <c r="J2726" s="279" t="s">
        <v>426</v>
      </c>
      <c r="K2726" s="280">
        <v>0</v>
      </c>
      <c r="L2726" s="279" t="s">
        <v>402</v>
      </c>
      <c r="M2726" s="279" t="s">
        <v>394</v>
      </c>
      <c r="N2726" s="279"/>
      <c r="O2726" s="279" t="s">
        <v>394</v>
      </c>
      <c r="P2726" s="315">
        <v>0</v>
      </c>
      <c r="Q2726" s="278"/>
      <c r="R2726" s="303"/>
      <c r="S2726" s="279" t="s">
        <v>394</v>
      </c>
      <c r="T2726" s="279" t="s">
        <v>394</v>
      </c>
      <c r="U2726" s="303"/>
      <c r="V2726" s="303"/>
      <c r="W2726" s="303"/>
      <c r="X2726" s="303"/>
      <c r="Z2726" s="303"/>
      <c r="AA2726" s="303"/>
      <c r="AC2726" s="279" t="s">
        <v>394</v>
      </c>
      <c r="AF2726" s="276">
        <f>IFERROR(VLOOKUP(A2726,'[1]قوائم الترجمة'!AC$2:AD$2397,1,0),"م")</f>
        <v>121785</v>
      </c>
      <c r="AG2726" s="232"/>
      <c r="AH2726" s="233"/>
      <c r="AI2726" s="233"/>
      <c r="AJ2726" s="233"/>
      <c r="AL2726" s="267"/>
      <c r="AM2726" s="235"/>
      <c r="AO2726" s="236"/>
      <c r="AU2726" s="234"/>
    </row>
    <row r="2727" spans="1:47" ht="21" x14ac:dyDescent="0.4">
      <c r="A2727" s="278">
        <v>121787</v>
      </c>
      <c r="B2727" s="279" t="s">
        <v>3939</v>
      </c>
      <c r="C2727" s="279" t="s">
        <v>90</v>
      </c>
      <c r="D2727" s="279" t="s">
        <v>1088</v>
      </c>
      <c r="E2727" s="279" t="s">
        <v>424</v>
      </c>
      <c r="F2727" s="315" t="s">
        <v>9487</v>
      </c>
      <c r="G2727" s="315" t="s">
        <v>402</v>
      </c>
      <c r="H2727" s="279" t="s">
        <v>425</v>
      </c>
      <c r="I2727" s="279" t="s">
        <v>61</v>
      </c>
      <c r="J2727" s="279" t="s">
        <v>7215</v>
      </c>
      <c r="K2727" s="280">
        <v>0</v>
      </c>
      <c r="L2727" s="279" t="s">
        <v>7215</v>
      </c>
      <c r="M2727" s="279" t="s">
        <v>394</v>
      </c>
      <c r="N2727" s="279" t="s">
        <v>394</v>
      </c>
      <c r="O2727" s="279" t="s">
        <v>394</v>
      </c>
      <c r="P2727" s="315">
        <v>0</v>
      </c>
      <c r="Q2727" s="278"/>
      <c r="R2727" s="303"/>
      <c r="S2727" s="279" t="s">
        <v>394</v>
      </c>
      <c r="T2727" s="279" t="s">
        <v>394</v>
      </c>
      <c r="U2727" s="303"/>
      <c r="V2727" s="303"/>
      <c r="W2727" s="303"/>
      <c r="X2727" s="303"/>
      <c r="Z2727" s="303"/>
      <c r="AA2727" s="303"/>
      <c r="AC2727" s="279" t="s">
        <v>394</v>
      </c>
      <c r="AF2727" s="276">
        <f>IFERROR(VLOOKUP(A2727,'[1]قوائم الترجمة'!AC$2:AD$2397,1,0),"م")</f>
        <v>121787</v>
      </c>
      <c r="AG2727" s="232"/>
      <c r="AH2727" s="233"/>
      <c r="AI2727" s="233"/>
      <c r="AJ2727" s="233"/>
      <c r="AL2727" s="267"/>
      <c r="AM2727" s="235"/>
      <c r="AU2727" s="234"/>
    </row>
    <row r="2728" spans="1:47" ht="21" x14ac:dyDescent="0.4">
      <c r="A2728" s="278">
        <v>121788</v>
      </c>
      <c r="B2728" s="279" t="s">
        <v>6310</v>
      </c>
      <c r="C2728" s="279" t="s">
        <v>73</v>
      </c>
      <c r="D2728" s="279" t="s">
        <v>257</v>
      </c>
      <c r="E2728" s="279" t="s">
        <v>394</v>
      </c>
      <c r="F2728"/>
      <c r="H2728" s="279" t="s">
        <v>394</v>
      </c>
      <c r="I2728" s="279" t="s">
        <v>539</v>
      </c>
      <c r="J2728" s="279" t="s">
        <v>394</v>
      </c>
      <c r="K2728" s="279" t="s">
        <v>394</v>
      </c>
      <c r="L2728" s="279" t="s">
        <v>394</v>
      </c>
      <c r="M2728" s="279" t="s">
        <v>394</v>
      </c>
      <c r="N2728" s="279" t="s">
        <v>394</v>
      </c>
      <c r="O2728" s="279" t="s">
        <v>394</v>
      </c>
      <c r="P2728" s="315">
        <v>0</v>
      </c>
      <c r="Q2728" s="279" t="s">
        <v>394</v>
      </c>
      <c r="R2728" s="279" t="s">
        <v>394</v>
      </c>
      <c r="S2728" s="279" t="s">
        <v>394</v>
      </c>
      <c r="T2728" s="279" t="s">
        <v>394</v>
      </c>
      <c r="U2728" s="279" t="s">
        <v>394</v>
      </c>
      <c r="V2728" s="279" t="s">
        <v>394</v>
      </c>
      <c r="W2728" s="279" t="s">
        <v>394</v>
      </c>
      <c r="X2728" s="279" t="s">
        <v>394</v>
      </c>
      <c r="Y2728" s="281"/>
      <c r="Z2728" s="279" t="s">
        <v>394</v>
      </c>
      <c r="AA2728" s="279" t="s">
        <v>394</v>
      </c>
      <c r="AB2728" s="281"/>
      <c r="AC2728" s="279" t="s">
        <v>855</v>
      </c>
      <c r="AF2728" s="276" t="str">
        <f>IFERROR(VLOOKUP(A2728,'[1]قوائم الترجمة'!AC$2:AD$2397,1,0),"م")</f>
        <v>م</v>
      </c>
      <c r="AG2728" s="232"/>
      <c r="AH2728" s="233"/>
      <c r="AI2728" s="233"/>
      <c r="AJ2728" s="233"/>
      <c r="AL2728" s="267"/>
      <c r="AM2728" s="235"/>
      <c r="AU2728" s="234"/>
    </row>
    <row r="2729" spans="1:47" ht="21" x14ac:dyDescent="0.4">
      <c r="A2729" s="278">
        <v>121789</v>
      </c>
      <c r="B2729" s="279" t="s">
        <v>3938</v>
      </c>
      <c r="C2729" s="279" t="s">
        <v>132</v>
      </c>
      <c r="D2729" s="279" t="s">
        <v>1230</v>
      </c>
      <c r="E2729" s="279" t="s">
        <v>394</v>
      </c>
      <c r="F2729"/>
      <c r="H2729" s="279" t="s">
        <v>394</v>
      </c>
      <c r="I2729" s="279" t="s">
        <v>539</v>
      </c>
      <c r="J2729" s="279" t="s">
        <v>394</v>
      </c>
      <c r="K2729" s="279" t="s">
        <v>394</v>
      </c>
      <c r="L2729" s="279" t="s">
        <v>394</v>
      </c>
      <c r="M2729" s="279" t="s">
        <v>394</v>
      </c>
      <c r="N2729" s="279" t="s">
        <v>394</v>
      </c>
      <c r="O2729" s="279" t="s">
        <v>394</v>
      </c>
      <c r="P2729" s="315">
        <v>0</v>
      </c>
      <c r="Q2729" s="279" t="s">
        <v>394</v>
      </c>
      <c r="R2729" s="279" t="s">
        <v>394</v>
      </c>
      <c r="S2729" s="279" t="s">
        <v>394</v>
      </c>
      <c r="T2729" s="279" t="s">
        <v>394</v>
      </c>
      <c r="U2729" s="279" t="s">
        <v>394</v>
      </c>
      <c r="V2729" s="279" t="s">
        <v>394</v>
      </c>
      <c r="W2729" s="279" t="s">
        <v>394</v>
      </c>
      <c r="X2729" s="279" t="s">
        <v>394</v>
      </c>
      <c r="Y2729" s="281"/>
      <c r="Z2729" s="279" t="s">
        <v>394</v>
      </c>
      <c r="AA2729" s="279" t="s">
        <v>394</v>
      </c>
      <c r="AB2729" s="281"/>
      <c r="AC2729" s="279" t="s">
        <v>855</v>
      </c>
      <c r="AF2729" s="276" t="str">
        <f>IFERROR(VLOOKUP(A2729,'[1]قوائم الترجمة'!AC$2:AD$2397,1,0),"م")</f>
        <v>م</v>
      </c>
      <c r="AG2729" s="232"/>
      <c r="AH2729" s="233"/>
      <c r="AI2729" s="233"/>
      <c r="AJ2729" s="233"/>
      <c r="AL2729" s="267"/>
      <c r="AM2729" s="235"/>
      <c r="AU2729" s="234"/>
    </row>
    <row r="2730" spans="1:47" ht="21" x14ac:dyDescent="0.4">
      <c r="A2730" s="278">
        <v>121790</v>
      </c>
      <c r="B2730" s="279" t="s">
        <v>3937</v>
      </c>
      <c r="C2730" s="279" t="s">
        <v>753</v>
      </c>
      <c r="D2730" s="279" t="s">
        <v>256</v>
      </c>
      <c r="E2730" s="279" t="s">
        <v>394</v>
      </c>
      <c r="F2730"/>
      <c r="H2730" s="279" t="s">
        <v>394</v>
      </c>
      <c r="I2730" s="279" t="s">
        <v>61</v>
      </c>
      <c r="J2730" s="279" t="s">
        <v>394</v>
      </c>
      <c r="K2730" s="279" t="s">
        <v>394</v>
      </c>
      <c r="L2730" s="279" t="s">
        <v>394</v>
      </c>
      <c r="M2730" s="279" t="s">
        <v>394</v>
      </c>
      <c r="N2730" s="279" t="s">
        <v>394</v>
      </c>
      <c r="O2730" s="279" t="s">
        <v>394</v>
      </c>
      <c r="P2730" s="315">
        <v>0</v>
      </c>
      <c r="Q2730" s="279" t="s">
        <v>394</v>
      </c>
      <c r="R2730" s="279" t="s">
        <v>394</v>
      </c>
      <c r="S2730" s="279" t="s">
        <v>394</v>
      </c>
      <c r="T2730" s="279" t="s">
        <v>394</v>
      </c>
      <c r="U2730" s="279" t="s">
        <v>394</v>
      </c>
      <c r="V2730" s="279" t="s">
        <v>394</v>
      </c>
      <c r="W2730" s="279" t="s">
        <v>394</v>
      </c>
      <c r="X2730" s="279" t="s">
        <v>394</v>
      </c>
      <c r="Y2730" s="281"/>
      <c r="Z2730" s="279" t="s">
        <v>394</v>
      </c>
      <c r="AA2730" s="279" t="s">
        <v>394</v>
      </c>
      <c r="AB2730" s="281"/>
      <c r="AC2730" s="279" t="s">
        <v>394</v>
      </c>
      <c r="AF2730" s="276" t="str">
        <f>IFERROR(VLOOKUP(A2730,'[1]قوائم الترجمة'!AC$2:AD$2397,1,0),"م")</f>
        <v>م</v>
      </c>
      <c r="AG2730" s="232"/>
      <c r="AH2730" s="233"/>
      <c r="AI2730" s="233"/>
      <c r="AJ2730" s="233"/>
      <c r="AL2730" s="267"/>
      <c r="AM2730" s="235"/>
      <c r="AU2730" s="234"/>
    </row>
    <row r="2731" spans="1:47" ht="21" x14ac:dyDescent="0.4">
      <c r="A2731" s="278">
        <v>121791</v>
      </c>
      <c r="B2731" s="279" t="s">
        <v>3936</v>
      </c>
      <c r="C2731" s="279" t="s">
        <v>169</v>
      </c>
      <c r="D2731" s="279" t="s">
        <v>282</v>
      </c>
      <c r="E2731" s="279" t="s">
        <v>424</v>
      </c>
      <c r="F2731" s="315" t="s">
        <v>9488</v>
      </c>
      <c r="G2731" s="315" t="s">
        <v>402</v>
      </c>
      <c r="H2731" s="279" t="s">
        <v>425</v>
      </c>
      <c r="I2731" s="279" t="s">
        <v>67</v>
      </c>
      <c r="J2731" s="279" t="s">
        <v>7215</v>
      </c>
      <c r="K2731" s="280">
        <v>0</v>
      </c>
      <c r="L2731" s="279" t="s">
        <v>7215</v>
      </c>
      <c r="M2731" s="279" t="s">
        <v>394</v>
      </c>
      <c r="N2731" s="279" t="s">
        <v>394</v>
      </c>
      <c r="O2731" s="279" t="s">
        <v>394</v>
      </c>
      <c r="P2731" s="315">
        <v>0</v>
      </c>
      <c r="Q2731" s="278"/>
      <c r="R2731" s="303"/>
      <c r="S2731" s="279" t="s">
        <v>394</v>
      </c>
      <c r="T2731" s="279" t="s">
        <v>394</v>
      </c>
      <c r="U2731" s="303"/>
      <c r="V2731" s="303"/>
      <c r="W2731" s="303"/>
      <c r="X2731" s="303"/>
      <c r="Z2731" s="303"/>
      <c r="AA2731" s="303"/>
      <c r="AC2731" s="279" t="s">
        <v>394</v>
      </c>
      <c r="AF2731" s="276">
        <f>IFERROR(VLOOKUP(A2731,'[1]قوائم الترجمة'!AC$2:AD$2397,1,0),"م")</f>
        <v>121791</v>
      </c>
      <c r="AG2731" s="232"/>
      <c r="AH2731" s="233"/>
      <c r="AI2731" s="233"/>
      <c r="AJ2731" s="233"/>
      <c r="AL2731" s="267"/>
      <c r="AM2731" s="235"/>
      <c r="AO2731" s="236"/>
      <c r="AU2731" s="234"/>
    </row>
    <row r="2732" spans="1:47" ht="21" x14ac:dyDescent="0.4">
      <c r="A2732" s="278">
        <v>121792</v>
      </c>
      <c r="B2732" s="279" t="s">
        <v>6319</v>
      </c>
      <c r="C2732" s="279" t="s">
        <v>120</v>
      </c>
      <c r="D2732" s="279" t="s">
        <v>305</v>
      </c>
      <c r="E2732" s="279" t="s">
        <v>394</v>
      </c>
      <c r="F2732"/>
      <c r="H2732" s="279" t="s">
        <v>394</v>
      </c>
      <c r="I2732" s="279" t="s">
        <v>539</v>
      </c>
      <c r="J2732" s="279" t="s">
        <v>394</v>
      </c>
      <c r="K2732" s="279" t="s">
        <v>394</v>
      </c>
      <c r="L2732" s="279" t="s">
        <v>394</v>
      </c>
      <c r="M2732" s="279" t="s">
        <v>394</v>
      </c>
      <c r="N2732" s="279" t="s">
        <v>394</v>
      </c>
      <c r="O2732" s="279" t="s">
        <v>394</v>
      </c>
      <c r="P2732" s="315">
        <v>0</v>
      </c>
      <c r="Q2732" s="279" t="s">
        <v>394</v>
      </c>
      <c r="R2732" s="279" t="s">
        <v>394</v>
      </c>
      <c r="S2732" s="279" t="s">
        <v>394</v>
      </c>
      <c r="T2732" s="279" t="s">
        <v>394</v>
      </c>
      <c r="U2732" s="279" t="s">
        <v>394</v>
      </c>
      <c r="V2732" s="279" t="s">
        <v>394</v>
      </c>
      <c r="W2732" s="279" t="s">
        <v>394</v>
      </c>
      <c r="X2732" s="279" t="s">
        <v>394</v>
      </c>
      <c r="Y2732" s="281"/>
      <c r="Z2732" s="279" t="s">
        <v>394</v>
      </c>
      <c r="AA2732" s="279" t="s">
        <v>394</v>
      </c>
      <c r="AB2732" s="281"/>
      <c r="AC2732" s="279" t="s">
        <v>855</v>
      </c>
      <c r="AF2732" s="276" t="str">
        <f>IFERROR(VLOOKUP(A2732,'[1]قوائم الترجمة'!AC$2:AD$2397,1,0),"م")</f>
        <v>م</v>
      </c>
      <c r="AG2732" s="232"/>
      <c r="AH2732" s="233"/>
      <c r="AI2732" s="233"/>
      <c r="AJ2732" s="233"/>
      <c r="AL2732" s="267"/>
      <c r="AM2732" s="235"/>
      <c r="AU2732" s="234"/>
    </row>
    <row r="2733" spans="1:47" ht="21" x14ac:dyDescent="0.4">
      <c r="A2733" s="278">
        <v>121793</v>
      </c>
      <c r="B2733" s="279" t="s">
        <v>3935</v>
      </c>
      <c r="C2733" s="279" t="s">
        <v>147</v>
      </c>
      <c r="D2733" s="279" t="s">
        <v>370</v>
      </c>
      <c r="E2733" s="279" t="s">
        <v>424</v>
      </c>
      <c r="F2733" s="315" t="s">
        <v>9489</v>
      </c>
      <c r="G2733" s="315" t="s">
        <v>402</v>
      </c>
      <c r="H2733" s="279" t="s">
        <v>425</v>
      </c>
      <c r="I2733" s="279" t="s">
        <v>61</v>
      </c>
      <c r="J2733" s="279" t="s">
        <v>426</v>
      </c>
      <c r="K2733" s="280">
        <v>2012</v>
      </c>
      <c r="L2733" s="279" t="s">
        <v>402</v>
      </c>
      <c r="M2733" s="279" t="s">
        <v>394</v>
      </c>
      <c r="N2733" s="279" t="s">
        <v>394</v>
      </c>
      <c r="O2733" s="279" t="s">
        <v>394</v>
      </c>
      <c r="P2733" s="315">
        <v>0</v>
      </c>
      <c r="Q2733" s="278"/>
      <c r="R2733" s="303"/>
      <c r="S2733" s="279" t="s">
        <v>394</v>
      </c>
      <c r="T2733" s="279" t="s">
        <v>394</v>
      </c>
      <c r="U2733" s="303"/>
      <c r="V2733" s="303"/>
      <c r="W2733" s="303"/>
      <c r="X2733" s="303"/>
      <c r="Z2733" s="303"/>
      <c r="AA2733" s="303"/>
      <c r="AC2733" s="279" t="s">
        <v>394</v>
      </c>
      <c r="AF2733" s="276">
        <f>IFERROR(VLOOKUP(A2733,'[1]قوائم الترجمة'!AC$2:AD$2397,1,0),"م")</f>
        <v>121793</v>
      </c>
      <c r="AG2733" s="232"/>
      <c r="AH2733" s="233"/>
      <c r="AI2733" s="233"/>
      <c r="AJ2733" s="233"/>
      <c r="AL2733" s="267"/>
      <c r="AM2733" s="235"/>
      <c r="AU2733" s="234"/>
    </row>
    <row r="2734" spans="1:47" ht="21" x14ac:dyDescent="0.4">
      <c r="A2734" s="278">
        <v>121794</v>
      </c>
      <c r="B2734" s="279" t="s">
        <v>3934</v>
      </c>
      <c r="C2734" s="279" t="s">
        <v>937</v>
      </c>
      <c r="D2734" s="279" t="s">
        <v>257</v>
      </c>
      <c r="E2734" s="279" t="s">
        <v>424</v>
      </c>
      <c r="F2734" s="315" t="s">
        <v>9490</v>
      </c>
      <c r="G2734" s="315" t="s">
        <v>402</v>
      </c>
      <c r="H2734" s="279" t="s">
        <v>425</v>
      </c>
      <c r="I2734" s="279" t="s">
        <v>8485</v>
      </c>
      <c r="J2734" s="279" t="s">
        <v>426</v>
      </c>
      <c r="K2734" s="280">
        <v>2006</v>
      </c>
      <c r="L2734" s="279" t="s">
        <v>402</v>
      </c>
      <c r="M2734" s="279" t="s">
        <v>394</v>
      </c>
      <c r="N2734" s="279" t="s">
        <v>394</v>
      </c>
      <c r="O2734" s="279" t="s">
        <v>394</v>
      </c>
      <c r="P2734" s="315">
        <v>0</v>
      </c>
      <c r="Q2734" s="278"/>
      <c r="R2734" s="303"/>
      <c r="S2734" s="279" t="s">
        <v>394</v>
      </c>
      <c r="T2734" s="279" t="s">
        <v>394</v>
      </c>
      <c r="U2734" s="303"/>
      <c r="V2734" s="303"/>
      <c r="W2734" s="303"/>
      <c r="X2734" s="303"/>
      <c r="Z2734" s="303"/>
      <c r="AA2734" s="303"/>
      <c r="AC2734" s="279" t="s">
        <v>394</v>
      </c>
      <c r="AF2734" s="276">
        <f>IFERROR(VLOOKUP(A2734,'[1]قوائم الترجمة'!AC$2:AD$2397,1,0),"م")</f>
        <v>121794</v>
      </c>
      <c r="AG2734" s="232"/>
      <c r="AH2734" s="233"/>
      <c r="AI2734" s="233"/>
      <c r="AJ2734" s="233"/>
      <c r="AL2734" s="267"/>
      <c r="AM2734" s="235"/>
      <c r="AO2734" s="236"/>
      <c r="AU2734" s="234"/>
    </row>
    <row r="2735" spans="1:47" ht="21" x14ac:dyDescent="0.4">
      <c r="A2735" s="278">
        <v>121795</v>
      </c>
      <c r="B2735" s="279" t="s">
        <v>6322</v>
      </c>
      <c r="C2735" s="279" t="s">
        <v>113</v>
      </c>
      <c r="D2735" s="279" t="s">
        <v>484</v>
      </c>
      <c r="E2735" s="279" t="s">
        <v>394</v>
      </c>
      <c r="F2735"/>
      <c r="H2735" s="279" t="s">
        <v>394</v>
      </c>
      <c r="I2735" s="279" t="s">
        <v>539</v>
      </c>
      <c r="J2735" s="279" t="s">
        <v>394</v>
      </c>
      <c r="K2735" s="279" t="s">
        <v>394</v>
      </c>
      <c r="L2735" s="279" t="s">
        <v>394</v>
      </c>
      <c r="M2735" s="279" t="s">
        <v>394</v>
      </c>
      <c r="N2735" s="279" t="s">
        <v>394</v>
      </c>
      <c r="O2735" s="279" t="s">
        <v>394</v>
      </c>
      <c r="P2735" s="315">
        <v>0</v>
      </c>
      <c r="Q2735" s="279" t="s">
        <v>394</v>
      </c>
      <c r="R2735" s="279" t="s">
        <v>394</v>
      </c>
      <c r="S2735" s="279" t="s">
        <v>394</v>
      </c>
      <c r="T2735" s="279" t="s">
        <v>394</v>
      </c>
      <c r="U2735" s="279" t="s">
        <v>394</v>
      </c>
      <c r="V2735" s="279" t="s">
        <v>394</v>
      </c>
      <c r="W2735" s="279" t="s">
        <v>394</v>
      </c>
      <c r="X2735" s="279" t="s">
        <v>394</v>
      </c>
      <c r="Y2735" s="281"/>
      <c r="Z2735" s="279" t="s">
        <v>394</v>
      </c>
      <c r="AA2735" s="279" t="s">
        <v>394</v>
      </c>
      <c r="AB2735" s="281"/>
      <c r="AC2735" s="279" t="s">
        <v>855</v>
      </c>
      <c r="AF2735" s="276" t="str">
        <f>IFERROR(VLOOKUP(A2735,'[1]قوائم الترجمة'!AC$2:AD$2397,1,0),"م")</f>
        <v>م</v>
      </c>
      <c r="AG2735" s="232"/>
      <c r="AH2735" s="233"/>
      <c r="AI2735" s="233"/>
      <c r="AJ2735" s="233"/>
      <c r="AL2735" s="267"/>
      <c r="AM2735" s="235"/>
      <c r="AU2735" s="234"/>
    </row>
    <row r="2736" spans="1:47" ht="21" x14ac:dyDescent="0.4">
      <c r="A2736" s="278">
        <v>121796</v>
      </c>
      <c r="B2736" s="279" t="s">
        <v>6325</v>
      </c>
      <c r="C2736" s="279" t="s">
        <v>6326</v>
      </c>
      <c r="D2736" s="279" t="s">
        <v>1324</v>
      </c>
      <c r="E2736" s="279" t="s">
        <v>394</v>
      </c>
      <c r="F2736"/>
      <c r="H2736" s="279" t="s">
        <v>394</v>
      </c>
      <c r="I2736" s="279" t="s">
        <v>539</v>
      </c>
      <c r="J2736" s="279" t="s">
        <v>394</v>
      </c>
      <c r="K2736" s="279" t="s">
        <v>394</v>
      </c>
      <c r="L2736" s="279" t="s">
        <v>394</v>
      </c>
      <c r="M2736" s="279" t="s">
        <v>394</v>
      </c>
      <c r="N2736" s="279" t="s">
        <v>394</v>
      </c>
      <c r="O2736" s="279" t="s">
        <v>394</v>
      </c>
      <c r="P2736" s="315">
        <v>0</v>
      </c>
      <c r="Q2736" s="279" t="s">
        <v>394</v>
      </c>
      <c r="R2736" s="279" t="s">
        <v>394</v>
      </c>
      <c r="S2736" s="279" t="s">
        <v>394</v>
      </c>
      <c r="T2736" s="279" t="s">
        <v>394</v>
      </c>
      <c r="U2736" s="279" t="s">
        <v>394</v>
      </c>
      <c r="V2736" s="279" t="s">
        <v>394</v>
      </c>
      <c r="W2736" s="279" t="s">
        <v>394</v>
      </c>
      <c r="X2736" s="279" t="s">
        <v>394</v>
      </c>
      <c r="Y2736" s="281"/>
      <c r="Z2736" s="279" t="s">
        <v>394</v>
      </c>
      <c r="AA2736" s="279" t="s">
        <v>394</v>
      </c>
      <c r="AB2736" s="281"/>
      <c r="AC2736" s="279" t="s">
        <v>855</v>
      </c>
      <c r="AF2736" s="276" t="str">
        <f>IFERROR(VLOOKUP(A2736,'[1]قوائم الترجمة'!AC$2:AD$2397,1,0),"م")</f>
        <v>م</v>
      </c>
      <c r="AG2736" s="232"/>
      <c r="AH2736" s="233"/>
      <c r="AI2736" s="233"/>
      <c r="AJ2736" s="233"/>
      <c r="AL2736" s="267"/>
      <c r="AM2736" s="235"/>
      <c r="AO2736" s="236"/>
      <c r="AU2736" s="234"/>
    </row>
    <row r="2737" spans="1:47" ht="21" x14ac:dyDescent="0.4">
      <c r="A2737" s="278">
        <v>121797</v>
      </c>
      <c r="B2737" s="279" t="s">
        <v>3933</v>
      </c>
      <c r="C2737" s="279" t="s">
        <v>63</v>
      </c>
      <c r="D2737" s="279" t="s">
        <v>302</v>
      </c>
      <c r="E2737" s="279" t="s">
        <v>424</v>
      </c>
      <c r="F2737" s="315" t="s">
        <v>8729</v>
      </c>
      <c r="G2737" s="315" t="s">
        <v>402</v>
      </c>
      <c r="H2737" s="279" t="s">
        <v>425</v>
      </c>
      <c r="I2737" s="279" t="s">
        <v>67</v>
      </c>
      <c r="J2737" s="279" t="s">
        <v>403</v>
      </c>
      <c r="K2737" s="280">
        <v>2003</v>
      </c>
      <c r="L2737" s="279" t="s">
        <v>402</v>
      </c>
      <c r="M2737" s="279" t="s">
        <v>394</v>
      </c>
      <c r="N2737" s="279" t="s">
        <v>394</v>
      </c>
      <c r="O2737" s="279" t="s">
        <v>394</v>
      </c>
      <c r="P2737" s="315">
        <v>0</v>
      </c>
      <c r="Q2737" s="278"/>
      <c r="R2737" s="303"/>
      <c r="S2737" s="279" t="s">
        <v>394</v>
      </c>
      <c r="T2737" s="279" t="s">
        <v>394</v>
      </c>
      <c r="U2737" s="303"/>
      <c r="V2737" s="303"/>
      <c r="W2737" s="303"/>
      <c r="X2737" s="303"/>
      <c r="Z2737" s="303"/>
      <c r="AA2737" s="303"/>
      <c r="AC2737" s="279" t="s">
        <v>394</v>
      </c>
      <c r="AF2737" s="276">
        <f>IFERROR(VLOOKUP(A2737,'[1]قوائم الترجمة'!AC$2:AD$2397,1,0),"م")</f>
        <v>121797</v>
      </c>
      <c r="AG2737" s="232"/>
      <c r="AH2737" s="233"/>
      <c r="AI2737" s="233"/>
      <c r="AJ2737" s="233"/>
      <c r="AL2737" s="267"/>
      <c r="AM2737" s="235"/>
      <c r="AO2737" s="236"/>
      <c r="AU2737" s="234"/>
    </row>
    <row r="2738" spans="1:47" ht="21" x14ac:dyDescent="0.4">
      <c r="A2738" s="278">
        <v>121798</v>
      </c>
      <c r="B2738" s="279" t="s">
        <v>6331</v>
      </c>
      <c r="C2738" s="279" t="s">
        <v>168</v>
      </c>
      <c r="D2738" s="279" t="s">
        <v>6332</v>
      </c>
      <c r="E2738" s="279" t="s">
        <v>394</v>
      </c>
      <c r="F2738"/>
      <c r="H2738" s="279" t="s">
        <v>394</v>
      </c>
      <c r="I2738" s="279" t="s">
        <v>539</v>
      </c>
      <c r="J2738" s="279" t="s">
        <v>394</v>
      </c>
      <c r="K2738" s="279" t="s">
        <v>394</v>
      </c>
      <c r="L2738" s="279" t="s">
        <v>394</v>
      </c>
      <c r="M2738" s="279" t="s">
        <v>394</v>
      </c>
      <c r="N2738" s="279" t="s">
        <v>394</v>
      </c>
      <c r="O2738" s="279" t="s">
        <v>394</v>
      </c>
      <c r="P2738" s="315">
        <v>0</v>
      </c>
      <c r="Q2738" s="279" t="s">
        <v>394</v>
      </c>
      <c r="R2738" s="279" t="s">
        <v>394</v>
      </c>
      <c r="S2738" s="279" t="s">
        <v>394</v>
      </c>
      <c r="T2738" s="279" t="s">
        <v>394</v>
      </c>
      <c r="U2738" s="279" t="s">
        <v>394</v>
      </c>
      <c r="V2738" s="279" t="s">
        <v>394</v>
      </c>
      <c r="W2738" s="279" t="s">
        <v>394</v>
      </c>
      <c r="X2738" s="279" t="s">
        <v>394</v>
      </c>
      <c r="Y2738" s="281"/>
      <c r="Z2738" s="279" t="s">
        <v>394</v>
      </c>
      <c r="AA2738" s="279" t="s">
        <v>394</v>
      </c>
      <c r="AB2738" s="281"/>
      <c r="AC2738" s="279" t="s">
        <v>855</v>
      </c>
      <c r="AF2738" s="276" t="str">
        <f>IFERROR(VLOOKUP(A2738,'[1]قوائم الترجمة'!AC$2:AD$2397,1,0),"م")</f>
        <v>م</v>
      </c>
      <c r="AG2738" s="232"/>
      <c r="AH2738" s="233"/>
      <c r="AI2738" s="233"/>
      <c r="AJ2738" s="233"/>
      <c r="AL2738" s="267"/>
      <c r="AM2738" s="235"/>
      <c r="AU2738" s="234"/>
    </row>
    <row r="2739" spans="1:47" ht="21" x14ac:dyDescent="0.4">
      <c r="A2739" s="278">
        <v>121799</v>
      </c>
      <c r="B2739" s="279" t="s">
        <v>3932</v>
      </c>
      <c r="C2739" s="279" t="s">
        <v>104</v>
      </c>
      <c r="D2739" s="279" t="s">
        <v>312</v>
      </c>
      <c r="E2739" s="279" t="s">
        <v>424</v>
      </c>
      <c r="F2739" s="315" t="s">
        <v>9491</v>
      </c>
      <c r="G2739" s="315" t="s">
        <v>8119</v>
      </c>
      <c r="H2739" s="279" t="s">
        <v>425</v>
      </c>
      <c r="I2739" s="279" t="s">
        <v>541</v>
      </c>
      <c r="J2739" s="279" t="s">
        <v>403</v>
      </c>
      <c r="K2739" s="280">
        <v>2012</v>
      </c>
      <c r="L2739" s="279" t="s">
        <v>418</v>
      </c>
      <c r="M2739" s="279" t="s">
        <v>394</v>
      </c>
      <c r="N2739" s="279" t="s">
        <v>394</v>
      </c>
      <c r="O2739" s="279" t="s">
        <v>394</v>
      </c>
      <c r="P2739" s="315">
        <v>0</v>
      </c>
      <c r="Q2739" s="278"/>
      <c r="R2739" s="303"/>
      <c r="S2739" s="279" t="s">
        <v>394</v>
      </c>
      <c r="T2739" s="279" t="s">
        <v>394</v>
      </c>
      <c r="U2739" s="303"/>
      <c r="V2739" s="303"/>
      <c r="W2739" s="303"/>
      <c r="X2739" s="303"/>
      <c r="Z2739" s="303"/>
      <c r="AA2739" s="303"/>
      <c r="AC2739" s="279" t="s">
        <v>394</v>
      </c>
      <c r="AF2739" s="276">
        <f>IFERROR(VLOOKUP(A2739,'[1]قوائم الترجمة'!AC$2:AD$2397,1,0),"م")</f>
        <v>121799</v>
      </c>
      <c r="AG2739" s="232"/>
      <c r="AH2739" s="233"/>
      <c r="AI2739" s="233"/>
      <c r="AJ2739" s="233"/>
      <c r="AL2739" s="267"/>
      <c r="AM2739" s="235"/>
      <c r="AO2739" s="236"/>
      <c r="AU2739" s="234"/>
    </row>
    <row r="2740" spans="1:47" ht="21" x14ac:dyDescent="0.4">
      <c r="A2740" s="278">
        <v>121800</v>
      </c>
      <c r="B2740" s="279" t="s">
        <v>6358</v>
      </c>
      <c r="C2740" s="279" t="s">
        <v>557</v>
      </c>
      <c r="D2740" s="279" t="s">
        <v>252</v>
      </c>
      <c r="E2740" s="279" t="s">
        <v>394</v>
      </c>
      <c r="F2740"/>
      <c r="H2740" s="279" t="s">
        <v>394</v>
      </c>
      <c r="I2740" s="279" t="s">
        <v>539</v>
      </c>
      <c r="J2740" s="279" t="s">
        <v>394</v>
      </c>
      <c r="K2740" s="279" t="s">
        <v>394</v>
      </c>
      <c r="L2740" s="279" t="s">
        <v>394</v>
      </c>
      <c r="M2740" s="279" t="s">
        <v>394</v>
      </c>
      <c r="N2740" s="279" t="s">
        <v>394</v>
      </c>
      <c r="O2740" s="279" t="s">
        <v>394</v>
      </c>
      <c r="P2740" s="315">
        <v>0</v>
      </c>
      <c r="Q2740" s="279" t="s">
        <v>394</v>
      </c>
      <c r="R2740" s="279" t="s">
        <v>394</v>
      </c>
      <c r="S2740" s="279" t="s">
        <v>394</v>
      </c>
      <c r="T2740" s="279" t="s">
        <v>394</v>
      </c>
      <c r="U2740" s="279" t="s">
        <v>394</v>
      </c>
      <c r="V2740" s="279" t="s">
        <v>394</v>
      </c>
      <c r="W2740" s="279" t="s">
        <v>394</v>
      </c>
      <c r="X2740" s="279" t="s">
        <v>394</v>
      </c>
      <c r="Y2740" s="281"/>
      <c r="Z2740" s="279" t="s">
        <v>394</v>
      </c>
      <c r="AA2740" s="279" t="s">
        <v>394</v>
      </c>
      <c r="AB2740" s="281"/>
      <c r="AC2740" s="279" t="s">
        <v>855</v>
      </c>
      <c r="AF2740" s="276" t="str">
        <f>IFERROR(VLOOKUP(A2740,'[1]قوائم الترجمة'!AC$2:AD$2397,1,0),"م")</f>
        <v>م</v>
      </c>
      <c r="AG2740" s="232"/>
      <c r="AH2740" s="233"/>
      <c r="AI2740" s="233"/>
      <c r="AJ2740" s="233"/>
      <c r="AL2740" s="267"/>
      <c r="AM2740" s="235"/>
      <c r="AU2740" s="234"/>
    </row>
    <row r="2741" spans="1:47" ht="21" x14ac:dyDescent="0.4">
      <c r="A2741" s="278">
        <v>121801</v>
      </c>
      <c r="B2741" s="279" t="s">
        <v>3931</v>
      </c>
      <c r="C2741" s="279" t="s">
        <v>116</v>
      </c>
      <c r="D2741" s="279" t="s">
        <v>359</v>
      </c>
      <c r="E2741" s="279" t="s">
        <v>394</v>
      </c>
      <c r="F2741"/>
      <c r="H2741" s="279" t="s">
        <v>394</v>
      </c>
      <c r="I2741" s="279" t="s">
        <v>61</v>
      </c>
      <c r="J2741" s="279" t="s">
        <v>394</v>
      </c>
      <c r="K2741" s="279" t="s">
        <v>394</v>
      </c>
      <c r="L2741" s="279" t="s">
        <v>394</v>
      </c>
      <c r="M2741" s="279" t="s">
        <v>394</v>
      </c>
      <c r="N2741" s="279" t="s">
        <v>394</v>
      </c>
      <c r="O2741" s="279" t="s">
        <v>394</v>
      </c>
      <c r="P2741" s="315">
        <v>0</v>
      </c>
      <c r="Q2741" s="279" t="s">
        <v>394</v>
      </c>
      <c r="R2741" s="279" t="s">
        <v>394</v>
      </c>
      <c r="S2741" s="279" t="s">
        <v>394</v>
      </c>
      <c r="T2741" s="279" t="s">
        <v>394</v>
      </c>
      <c r="U2741" s="279" t="s">
        <v>394</v>
      </c>
      <c r="V2741" s="279" t="s">
        <v>394</v>
      </c>
      <c r="W2741" s="279" t="s">
        <v>394</v>
      </c>
      <c r="X2741" s="279" t="s">
        <v>394</v>
      </c>
      <c r="Y2741" s="281"/>
      <c r="Z2741" s="279" t="s">
        <v>394</v>
      </c>
      <c r="AA2741" s="279" t="s">
        <v>394</v>
      </c>
      <c r="AB2741" s="281"/>
      <c r="AC2741" s="279" t="s">
        <v>394</v>
      </c>
      <c r="AF2741" s="276" t="str">
        <f>IFERROR(VLOOKUP(A2741,'[1]قوائم الترجمة'!AC$2:AD$2397,1,0),"م")</f>
        <v>م</v>
      </c>
      <c r="AG2741" s="232"/>
      <c r="AH2741" s="233"/>
      <c r="AI2741" s="233"/>
      <c r="AJ2741" s="233"/>
      <c r="AL2741" s="267"/>
      <c r="AM2741" s="235"/>
      <c r="AO2741" s="236"/>
      <c r="AU2741" s="234"/>
    </row>
    <row r="2742" spans="1:47" ht="21" x14ac:dyDescent="0.4">
      <c r="A2742" s="278">
        <v>121802</v>
      </c>
      <c r="B2742" s="279" t="s">
        <v>6360</v>
      </c>
      <c r="C2742" s="279" t="s">
        <v>97</v>
      </c>
      <c r="D2742" s="279" t="s">
        <v>285</v>
      </c>
      <c r="E2742" s="279" t="s">
        <v>394</v>
      </c>
      <c r="F2742"/>
      <c r="H2742" s="279" t="s">
        <v>394</v>
      </c>
      <c r="I2742" s="279" t="s">
        <v>539</v>
      </c>
      <c r="J2742" s="279" t="s">
        <v>394</v>
      </c>
      <c r="K2742" s="279" t="s">
        <v>394</v>
      </c>
      <c r="L2742" s="279" t="s">
        <v>394</v>
      </c>
      <c r="M2742" s="279" t="s">
        <v>394</v>
      </c>
      <c r="N2742" s="279" t="s">
        <v>394</v>
      </c>
      <c r="O2742" s="279" t="s">
        <v>394</v>
      </c>
      <c r="P2742" s="315">
        <v>0</v>
      </c>
      <c r="Q2742" s="279" t="s">
        <v>394</v>
      </c>
      <c r="R2742" s="279" t="s">
        <v>394</v>
      </c>
      <c r="S2742" s="279" t="s">
        <v>394</v>
      </c>
      <c r="T2742" s="279" t="s">
        <v>394</v>
      </c>
      <c r="U2742" s="279" t="s">
        <v>394</v>
      </c>
      <c r="V2742" s="279" t="s">
        <v>394</v>
      </c>
      <c r="W2742" s="279" t="s">
        <v>394</v>
      </c>
      <c r="X2742" s="279" t="s">
        <v>394</v>
      </c>
      <c r="Y2742" s="281"/>
      <c r="Z2742" s="279" t="s">
        <v>394</v>
      </c>
      <c r="AA2742" s="279" t="s">
        <v>394</v>
      </c>
      <c r="AB2742" s="281"/>
      <c r="AC2742" s="279" t="s">
        <v>855</v>
      </c>
      <c r="AF2742" s="276" t="str">
        <f>IFERROR(VLOOKUP(A2742,'[1]قوائم الترجمة'!AC$2:AD$2397,1,0),"م")</f>
        <v>م</v>
      </c>
      <c r="AG2742" s="232"/>
      <c r="AH2742" s="233"/>
      <c r="AI2742" s="233"/>
      <c r="AJ2742" s="233"/>
      <c r="AL2742" s="267"/>
      <c r="AM2742" s="235"/>
      <c r="AO2742" s="236"/>
      <c r="AU2742" s="234"/>
    </row>
    <row r="2743" spans="1:47" ht="21" x14ac:dyDescent="0.4">
      <c r="A2743" s="278">
        <v>121803</v>
      </c>
      <c r="B2743" s="279" t="s">
        <v>3930</v>
      </c>
      <c r="C2743" s="279" t="s">
        <v>586</v>
      </c>
      <c r="D2743" s="279" t="s">
        <v>484</v>
      </c>
      <c r="E2743" s="279" t="s">
        <v>394</v>
      </c>
      <c r="F2743"/>
      <c r="H2743" s="279" t="s">
        <v>394</v>
      </c>
      <c r="I2743" s="279" t="s">
        <v>540</v>
      </c>
      <c r="J2743" s="279" t="s">
        <v>394</v>
      </c>
      <c r="K2743" s="279" t="s">
        <v>394</v>
      </c>
      <c r="L2743" s="279" t="s">
        <v>394</v>
      </c>
      <c r="M2743" s="279" t="s">
        <v>394</v>
      </c>
      <c r="N2743" s="279" t="s">
        <v>394</v>
      </c>
      <c r="O2743" s="279" t="s">
        <v>394</v>
      </c>
      <c r="P2743" s="315">
        <v>0</v>
      </c>
      <c r="Q2743" s="279" t="s">
        <v>394</v>
      </c>
      <c r="R2743" s="279" t="s">
        <v>394</v>
      </c>
      <c r="S2743" s="279" t="s">
        <v>394</v>
      </c>
      <c r="T2743" s="279" t="s">
        <v>394</v>
      </c>
      <c r="U2743" s="279" t="s">
        <v>394</v>
      </c>
      <c r="V2743" s="279" t="s">
        <v>394</v>
      </c>
      <c r="W2743" s="279" t="s">
        <v>394</v>
      </c>
      <c r="X2743" s="279" t="s">
        <v>394</v>
      </c>
      <c r="Y2743" s="281"/>
      <c r="Z2743" s="279" t="s">
        <v>394</v>
      </c>
      <c r="AA2743" s="279" t="s">
        <v>394</v>
      </c>
      <c r="AB2743" s="281"/>
      <c r="AC2743" s="279" t="s">
        <v>394</v>
      </c>
      <c r="AF2743" s="276" t="str">
        <f>IFERROR(VLOOKUP(A2743,'[1]قوائم الترجمة'!AC$2:AD$2397,1,0),"م")</f>
        <v>م</v>
      </c>
      <c r="AG2743" s="232"/>
      <c r="AH2743" s="233"/>
      <c r="AI2743" s="233"/>
      <c r="AJ2743" s="233"/>
      <c r="AL2743" s="267"/>
      <c r="AM2743" s="235"/>
      <c r="AO2743" s="236"/>
      <c r="AU2743" s="234"/>
    </row>
    <row r="2744" spans="1:47" ht="21" x14ac:dyDescent="0.4">
      <c r="A2744" s="278">
        <v>121804</v>
      </c>
      <c r="B2744" s="279" t="s">
        <v>6363</v>
      </c>
      <c r="C2744" s="279" t="s">
        <v>86</v>
      </c>
      <c r="D2744" s="279" t="s">
        <v>1323</v>
      </c>
      <c r="E2744" s="279" t="s">
        <v>394</v>
      </c>
      <c r="F2744"/>
      <c r="H2744" s="279" t="s">
        <v>394</v>
      </c>
      <c r="I2744" s="279" t="s">
        <v>539</v>
      </c>
      <c r="J2744" s="279" t="s">
        <v>394</v>
      </c>
      <c r="K2744" s="279" t="s">
        <v>394</v>
      </c>
      <c r="L2744" s="279" t="s">
        <v>394</v>
      </c>
      <c r="M2744" s="279" t="s">
        <v>394</v>
      </c>
      <c r="N2744" s="279" t="s">
        <v>394</v>
      </c>
      <c r="O2744" s="279" t="s">
        <v>394</v>
      </c>
      <c r="P2744" s="315">
        <v>0</v>
      </c>
      <c r="Q2744" s="279" t="s">
        <v>394</v>
      </c>
      <c r="R2744" s="279" t="s">
        <v>394</v>
      </c>
      <c r="S2744" s="279" t="s">
        <v>394</v>
      </c>
      <c r="T2744" s="279" t="s">
        <v>394</v>
      </c>
      <c r="U2744" s="279" t="s">
        <v>394</v>
      </c>
      <c r="V2744" s="279" t="s">
        <v>394</v>
      </c>
      <c r="W2744" s="279" t="s">
        <v>394</v>
      </c>
      <c r="X2744" s="279" t="s">
        <v>394</v>
      </c>
      <c r="Y2744" s="281"/>
      <c r="Z2744" s="279" t="s">
        <v>394</v>
      </c>
      <c r="AA2744" s="279" t="s">
        <v>394</v>
      </c>
      <c r="AB2744" s="281"/>
      <c r="AC2744" s="279" t="s">
        <v>855</v>
      </c>
      <c r="AF2744" s="276" t="str">
        <f>IFERROR(VLOOKUP(A2744,'[1]قوائم الترجمة'!AC$2:AD$2397,1,0),"م")</f>
        <v>م</v>
      </c>
      <c r="AG2744" s="232"/>
      <c r="AH2744" s="233"/>
      <c r="AI2744" s="233"/>
      <c r="AJ2744" s="233"/>
      <c r="AL2744" s="267"/>
      <c r="AM2744" s="235"/>
      <c r="AO2744" s="236"/>
      <c r="AU2744" s="234"/>
    </row>
    <row r="2745" spans="1:47" ht="21" x14ac:dyDescent="0.4">
      <c r="A2745" s="278">
        <v>121805</v>
      </c>
      <c r="B2745" s="279" t="s">
        <v>3929</v>
      </c>
      <c r="C2745" s="279" t="s">
        <v>543</v>
      </c>
      <c r="D2745" s="279" t="s">
        <v>302</v>
      </c>
      <c r="E2745" s="279" t="s">
        <v>394</v>
      </c>
      <c r="F2745"/>
      <c r="H2745" s="279" t="s">
        <v>394</v>
      </c>
      <c r="I2745" s="279" t="s">
        <v>540</v>
      </c>
      <c r="J2745" s="279" t="s">
        <v>394</v>
      </c>
      <c r="K2745" s="279" t="s">
        <v>394</v>
      </c>
      <c r="L2745" s="279" t="s">
        <v>394</v>
      </c>
      <c r="M2745" s="279" t="s">
        <v>394</v>
      </c>
      <c r="N2745" s="279" t="s">
        <v>394</v>
      </c>
      <c r="O2745" s="279" t="s">
        <v>394</v>
      </c>
      <c r="P2745" s="315">
        <v>0</v>
      </c>
      <c r="Q2745" s="279" t="s">
        <v>394</v>
      </c>
      <c r="R2745" s="279" t="s">
        <v>394</v>
      </c>
      <c r="S2745" s="279" t="s">
        <v>394</v>
      </c>
      <c r="T2745" s="279" t="s">
        <v>394</v>
      </c>
      <c r="U2745" s="279" t="s">
        <v>394</v>
      </c>
      <c r="V2745" s="279" t="s">
        <v>394</v>
      </c>
      <c r="W2745" s="279" t="s">
        <v>394</v>
      </c>
      <c r="X2745" s="279" t="s">
        <v>394</v>
      </c>
      <c r="Y2745" s="281"/>
      <c r="Z2745" s="279" t="s">
        <v>394</v>
      </c>
      <c r="AA2745" s="279" t="s">
        <v>394</v>
      </c>
      <c r="AB2745" s="281"/>
      <c r="AC2745" s="279" t="s">
        <v>394</v>
      </c>
      <c r="AF2745" s="276" t="str">
        <f>IFERROR(VLOOKUP(A2745,'[1]قوائم الترجمة'!AC$2:AD$2397,1,0),"م")</f>
        <v>م</v>
      </c>
      <c r="AG2745" s="232"/>
      <c r="AH2745" s="233"/>
      <c r="AI2745" s="233"/>
      <c r="AJ2745" s="233"/>
      <c r="AL2745" s="267"/>
      <c r="AM2745" s="235"/>
      <c r="AU2745" s="234"/>
    </row>
    <row r="2746" spans="1:47" ht="21" x14ac:dyDescent="0.4">
      <c r="A2746" s="278">
        <v>121806</v>
      </c>
      <c r="B2746" s="279" t="s">
        <v>1322</v>
      </c>
      <c r="C2746" s="279" t="s">
        <v>660</v>
      </c>
      <c r="D2746" s="279" t="s">
        <v>7215</v>
      </c>
      <c r="E2746" s="279" t="s">
        <v>424</v>
      </c>
      <c r="F2746" s="315" t="s">
        <v>9481</v>
      </c>
      <c r="G2746" s="315" t="s">
        <v>402</v>
      </c>
      <c r="H2746" s="279" t="s">
        <v>425</v>
      </c>
      <c r="I2746" s="279" t="s">
        <v>61</v>
      </c>
      <c r="J2746" s="279" t="s">
        <v>7215</v>
      </c>
      <c r="K2746" s="280">
        <v>0</v>
      </c>
      <c r="L2746" s="279" t="s">
        <v>7215</v>
      </c>
      <c r="M2746" s="279" t="s">
        <v>394</v>
      </c>
      <c r="N2746" s="279" t="s">
        <v>394</v>
      </c>
      <c r="O2746" s="279" t="s">
        <v>394</v>
      </c>
      <c r="P2746" s="315">
        <v>0</v>
      </c>
      <c r="Q2746" s="278"/>
      <c r="R2746" s="303"/>
      <c r="S2746" s="279" t="s">
        <v>394</v>
      </c>
      <c r="T2746" s="279" t="s">
        <v>394</v>
      </c>
      <c r="U2746" s="303"/>
      <c r="V2746" s="303"/>
      <c r="W2746" s="303"/>
      <c r="X2746" s="303"/>
      <c r="Z2746" s="303"/>
      <c r="AA2746" s="303"/>
      <c r="AC2746" s="279" t="s">
        <v>855</v>
      </c>
      <c r="AF2746" s="276">
        <f>IFERROR(VLOOKUP(A2746,'[1]قوائم الترجمة'!AC$2:AD$2397,1,0),"م")</f>
        <v>121806</v>
      </c>
      <c r="AG2746" s="232"/>
      <c r="AH2746" s="233"/>
      <c r="AI2746" s="233"/>
      <c r="AJ2746" s="233"/>
      <c r="AL2746" s="267"/>
      <c r="AM2746" s="235"/>
      <c r="AO2746" s="236"/>
      <c r="AU2746" s="234"/>
    </row>
    <row r="2747" spans="1:47" ht="21" x14ac:dyDescent="0.4">
      <c r="A2747" s="278">
        <v>121807</v>
      </c>
      <c r="B2747" s="279" t="s">
        <v>6373</v>
      </c>
      <c r="C2747" s="279" t="s">
        <v>1105</v>
      </c>
      <c r="D2747" s="279" t="s">
        <v>6374</v>
      </c>
      <c r="E2747" s="279" t="s">
        <v>394</v>
      </c>
      <c r="F2747"/>
      <c r="H2747" s="279" t="s">
        <v>394</v>
      </c>
      <c r="I2747" s="279" t="s">
        <v>539</v>
      </c>
      <c r="J2747" s="279" t="s">
        <v>394</v>
      </c>
      <c r="K2747" s="279" t="s">
        <v>394</v>
      </c>
      <c r="L2747" s="279" t="s">
        <v>394</v>
      </c>
      <c r="M2747" s="279" t="s">
        <v>394</v>
      </c>
      <c r="N2747" s="279" t="s">
        <v>394</v>
      </c>
      <c r="O2747" s="279" t="s">
        <v>394</v>
      </c>
      <c r="P2747" s="315">
        <v>0</v>
      </c>
      <c r="Q2747" s="279" t="s">
        <v>394</v>
      </c>
      <c r="R2747" s="279" t="s">
        <v>394</v>
      </c>
      <c r="S2747" s="279" t="s">
        <v>394</v>
      </c>
      <c r="T2747" s="279" t="s">
        <v>394</v>
      </c>
      <c r="U2747" s="279" t="s">
        <v>394</v>
      </c>
      <c r="V2747" s="279" t="s">
        <v>394</v>
      </c>
      <c r="W2747" s="279" t="s">
        <v>394</v>
      </c>
      <c r="X2747" s="279" t="s">
        <v>394</v>
      </c>
      <c r="Y2747" s="281"/>
      <c r="Z2747" s="279" t="s">
        <v>394</v>
      </c>
      <c r="AA2747" s="279" t="s">
        <v>394</v>
      </c>
      <c r="AB2747" s="281"/>
      <c r="AC2747" s="279" t="s">
        <v>855</v>
      </c>
      <c r="AF2747" s="276" t="str">
        <f>IFERROR(VLOOKUP(A2747,'[1]قوائم الترجمة'!AC$2:AD$2397,1,0),"م")</f>
        <v>م</v>
      </c>
      <c r="AG2747" s="232"/>
      <c r="AH2747" s="233"/>
      <c r="AI2747" s="233"/>
      <c r="AJ2747" s="233"/>
      <c r="AL2747" s="267"/>
      <c r="AM2747" s="235"/>
      <c r="AU2747" s="234"/>
    </row>
    <row r="2748" spans="1:47" ht="21" x14ac:dyDescent="0.4">
      <c r="A2748" s="278">
        <v>121808</v>
      </c>
      <c r="B2748" s="279" t="s">
        <v>3928</v>
      </c>
      <c r="C2748" s="279" t="s">
        <v>64</v>
      </c>
      <c r="D2748" s="279" t="s">
        <v>327</v>
      </c>
      <c r="E2748" s="279" t="s">
        <v>5660</v>
      </c>
      <c r="F2748" s="315" t="s">
        <v>9492</v>
      </c>
      <c r="G2748" s="315" t="s">
        <v>8321</v>
      </c>
      <c r="H2748" s="279" t="s">
        <v>425</v>
      </c>
      <c r="I2748" s="279" t="s">
        <v>61</v>
      </c>
      <c r="J2748" s="279" t="s">
        <v>7215</v>
      </c>
      <c r="K2748" s="280">
        <v>0</v>
      </c>
      <c r="L2748" s="279" t="s">
        <v>7215</v>
      </c>
      <c r="M2748" s="279" t="s">
        <v>394</v>
      </c>
      <c r="N2748" s="279"/>
      <c r="O2748" s="279" t="s">
        <v>394</v>
      </c>
      <c r="P2748" s="315">
        <v>0</v>
      </c>
      <c r="Q2748" s="278"/>
      <c r="R2748" s="303"/>
      <c r="S2748" s="279" t="s">
        <v>394</v>
      </c>
      <c r="T2748" s="279" t="s">
        <v>394</v>
      </c>
      <c r="U2748" s="303"/>
      <c r="V2748" s="303"/>
      <c r="W2748" s="303"/>
      <c r="X2748" s="303"/>
      <c r="Z2748" s="303"/>
      <c r="AA2748" s="303"/>
      <c r="AC2748" s="279" t="s">
        <v>394</v>
      </c>
      <c r="AF2748" s="276">
        <f>IFERROR(VLOOKUP(A2748,'[1]قوائم الترجمة'!AC$2:AD$2397,1,0),"م")</f>
        <v>121808</v>
      </c>
      <c r="AG2748" s="232"/>
      <c r="AH2748" s="233"/>
      <c r="AI2748" s="233"/>
      <c r="AJ2748" s="233"/>
      <c r="AL2748" s="267"/>
      <c r="AM2748" s="235"/>
      <c r="AO2748" s="236"/>
      <c r="AU2748" s="234"/>
    </row>
    <row r="2749" spans="1:47" ht="21" x14ac:dyDescent="0.4">
      <c r="A2749" s="278">
        <v>121809</v>
      </c>
      <c r="B2749" s="279" t="s">
        <v>3927</v>
      </c>
      <c r="C2749" s="279" t="s">
        <v>156</v>
      </c>
      <c r="D2749" s="279" t="s">
        <v>256</v>
      </c>
      <c r="E2749" s="279" t="s">
        <v>394</v>
      </c>
      <c r="F2749"/>
      <c r="H2749" s="279" t="s">
        <v>394</v>
      </c>
      <c r="I2749" s="279" t="s">
        <v>539</v>
      </c>
      <c r="J2749" s="279" t="s">
        <v>394</v>
      </c>
      <c r="K2749" s="279" t="s">
        <v>394</v>
      </c>
      <c r="L2749" s="279" t="s">
        <v>394</v>
      </c>
      <c r="M2749" s="279" t="s">
        <v>394</v>
      </c>
      <c r="N2749" s="279" t="s">
        <v>394</v>
      </c>
      <c r="O2749" s="279" t="s">
        <v>394</v>
      </c>
      <c r="P2749" s="315">
        <v>0</v>
      </c>
      <c r="Q2749" s="279" t="s">
        <v>394</v>
      </c>
      <c r="R2749" s="279" t="s">
        <v>394</v>
      </c>
      <c r="S2749" s="279" t="s">
        <v>394</v>
      </c>
      <c r="T2749" s="279" t="s">
        <v>394</v>
      </c>
      <c r="U2749" s="279" t="s">
        <v>394</v>
      </c>
      <c r="V2749" s="279" t="s">
        <v>394</v>
      </c>
      <c r="W2749" s="279" t="s">
        <v>394</v>
      </c>
      <c r="X2749" s="279" t="s">
        <v>394</v>
      </c>
      <c r="Y2749" s="281"/>
      <c r="Z2749" s="279" t="s">
        <v>394</v>
      </c>
      <c r="AA2749" s="279" t="s">
        <v>394</v>
      </c>
      <c r="AB2749" s="281"/>
      <c r="AC2749" s="279" t="s">
        <v>855</v>
      </c>
      <c r="AF2749" s="276" t="str">
        <f>IFERROR(VLOOKUP(A2749,'[1]قوائم الترجمة'!AC$2:AD$2397,1,0),"م")</f>
        <v>م</v>
      </c>
      <c r="AG2749" s="232"/>
      <c r="AH2749" s="233"/>
      <c r="AI2749" s="233"/>
      <c r="AJ2749" s="233"/>
      <c r="AL2749" s="267"/>
      <c r="AM2749" s="235"/>
      <c r="AO2749" s="236"/>
      <c r="AU2749" s="234"/>
    </row>
    <row r="2750" spans="1:47" ht="21" x14ac:dyDescent="0.4">
      <c r="A2750" s="278">
        <v>121811</v>
      </c>
      <c r="B2750" s="279" t="s">
        <v>6387</v>
      </c>
      <c r="C2750" s="279" t="s">
        <v>121</v>
      </c>
      <c r="D2750" s="279" t="s">
        <v>519</v>
      </c>
      <c r="E2750" s="279" t="s">
        <v>394</v>
      </c>
      <c r="F2750"/>
      <c r="H2750" s="279" t="s">
        <v>394</v>
      </c>
      <c r="I2750" s="279" t="s">
        <v>539</v>
      </c>
      <c r="J2750" s="279" t="s">
        <v>394</v>
      </c>
      <c r="K2750" s="279" t="s">
        <v>394</v>
      </c>
      <c r="L2750" s="279" t="s">
        <v>394</v>
      </c>
      <c r="M2750" s="279" t="s">
        <v>394</v>
      </c>
      <c r="N2750" s="279" t="s">
        <v>394</v>
      </c>
      <c r="O2750" s="279" t="s">
        <v>394</v>
      </c>
      <c r="P2750" s="315">
        <v>0</v>
      </c>
      <c r="Q2750" s="279" t="s">
        <v>394</v>
      </c>
      <c r="R2750" s="279" t="s">
        <v>394</v>
      </c>
      <c r="S2750" s="279" t="s">
        <v>394</v>
      </c>
      <c r="T2750" s="279" t="s">
        <v>394</v>
      </c>
      <c r="U2750" s="279" t="s">
        <v>394</v>
      </c>
      <c r="V2750" s="279" t="s">
        <v>394</v>
      </c>
      <c r="W2750" s="279" t="s">
        <v>394</v>
      </c>
      <c r="X2750" s="279" t="s">
        <v>394</v>
      </c>
      <c r="Y2750" s="281"/>
      <c r="Z2750" s="279" t="s">
        <v>394</v>
      </c>
      <c r="AA2750" s="279" t="s">
        <v>394</v>
      </c>
      <c r="AB2750" s="281"/>
      <c r="AC2750" s="279" t="s">
        <v>855</v>
      </c>
      <c r="AF2750" s="276" t="str">
        <f>IFERROR(VLOOKUP(A2750,'[1]قوائم الترجمة'!AC$2:AD$2397,1,0),"م")</f>
        <v>م</v>
      </c>
      <c r="AG2750" s="232"/>
      <c r="AH2750" s="233"/>
      <c r="AI2750" s="233"/>
      <c r="AJ2750" s="233"/>
      <c r="AL2750" s="267"/>
      <c r="AM2750" s="235"/>
      <c r="AO2750" s="236"/>
      <c r="AU2750" s="234"/>
    </row>
    <row r="2751" spans="1:47" ht="21" x14ac:dyDescent="0.4">
      <c r="A2751" s="278">
        <v>121813</v>
      </c>
      <c r="B2751" s="279" t="s">
        <v>3926</v>
      </c>
      <c r="C2751" s="279" t="s">
        <v>68</v>
      </c>
      <c r="D2751" s="279" t="s">
        <v>519</v>
      </c>
      <c r="E2751" s="279" t="s">
        <v>394</v>
      </c>
      <c r="F2751"/>
      <c r="H2751" s="279" t="s">
        <v>394</v>
      </c>
      <c r="I2751" s="279" t="s">
        <v>538</v>
      </c>
      <c r="J2751" s="279" t="s">
        <v>394</v>
      </c>
      <c r="K2751" s="279" t="s">
        <v>394</v>
      </c>
      <c r="L2751" s="279" t="s">
        <v>394</v>
      </c>
      <c r="M2751" s="279" t="s">
        <v>394</v>
      </c>
      <c r="N2751" s="279" t="s">
        <v>394</v>
      </c>
      <c r="O2751" s="279" t="s">
        <v>394</v>
      </c>
      <c r="P2751" s="315">
        <v>0</v>
      </c>
      <c r="Q2751" s="279" t="s">
        <v>394</v>
      </c>
      <c r="R2751" s="279" t="s">
        <v>394</v>
      </c>
      <c r="S2751" s="279" t="s">
        <v>394</v>
      </c>
      <c r="T2751" s="279" t="s">
        <v>394</v>
      </c>
      <c r="U2751" s="279" t="s">
        <v>394</v>
      </c>
      <c r="V2751" s="279" t="s">
        <v>394</v>
      </c>
      <c r="W2751" s="279" t="s">
        <v>394</v>
      </c>
      <c r="X2751" s="279" t="s">
        <v>394</v>
      </c>
      <c r="Y2751" s="281"/>
      <c r="Z2751" s="279" t="s">
        <v>394</v>
      </c>
      <c r="AA2751" s="279" t="s">
        <v>394</v>
      </c>
      <c r="AB2751" s="281"/>
      <c r="AC2751" s="279" t="s">
        <v>394</v>
      </c>
      <c r="AF2751" s="276" t="str">
        <f>IFERROR(VLOOKUP(A2751,'[1]قوائم الترجمة'!AC$2:AD$2397,1,0),"م")</f>
        <v>م</v>
      </c>
      <c r="AG2751" s="232"/>
      <c r="AH2751" s="233"/>
      <c r="AI2751" s="233"/>
      <c r="AJ2751" s="233"/>
      <c r="AL2751" s="267"/>
      <c r="AM2751" s="235"/>
      <c r="AO2751" s="236"/>
      <c r="AU2751" s="234"/>
    </row>
    <row r="2752" spans="1:47" ht="21" x14ac:dyDescent="0.4">
      <c r="A2752" s="278">
        <v>121814</v>
      </c>
      <c r="B2752" s="279" t="s">
        <v>6391</v>
      </c>
      <c r="C2752" s="279" t="s">
        <v>99</v>
      </c>
      <c r="D2752" s="279" t="s">
        <v>283</v>
      </c>
      <c r="E2752" s="279" t="s">
        <v>394</v>
      </c>
      <c r="F2752"/>
      <c r="H2752" s="279" t="s">
        <v>394</v>
      </c>
      <c r="I2752" s="279" t="s">
        <v>539</v>
      </c>
      <c r="J2752" s="279" t="s">
        <v>394</v>
      </c>
      <c r="K2752" s="279" t="s">
        <v>394</v>
      </c>
      <c r="L2752" s="279" t="s">
        <v>394</v>
      </c>
      <c r="M2752" s="279" t="s">
        <v>394</v>
      </c>
      <c r="N2752" s="279" t="s">
        <v>394</v>
      </c>
      <c r="O2752" s="279" t="s">
        <v>394</v>
      </c>
      <c r="P2752" s="315">
        <v>0</v>
      </c>
      <c r="Q2752" s="279" t="s">
        <v>394</v>
      </c>
      <c r="R2752" s="279" t="s">
        <v>394</v>
      </c>
      <c r="S2752" s="279" t="s">
        <v>394</v>
      </c>
      <c r="T2752" s="279" t="s">
        <v>394</v>
      </c>
      <c r="U2752" s="279" t="s">
        <v>394</v>
      </c>
      <c r="V2752" s="279" t="s">
        <v>394</v>
      </c>
      <c r="W2752" s="279" t="s">
        <v>394</v>
      </c>
      <c r="X2752" s="279" t="s">
        <v>394</v>
      </c>
      <c r="Y2752" s="281"/>
      <c r="Z2752" s="279" t="s">
        <v>394</v>
      </c>
      <c r="AA2752" s="279" t="s">
        <v>394</v>
      </c>
      <c r="AB2752" s="281"/>
      <c r="AC2752" s="279" t="s">
        <v>855</v>
      </c>
      <c r="AF2752" s="276" t="str">
        <f>IFERROR(VLOOKUP(A2752,'[1]قوائم الترجمة'!AC$2:AD$2397,1,0),"م")</f>
        <v>م</v>
      </c>
      <c r="AG2752" s="232"/>
      <c r="AH2752" s="233"/>
      <c r="AI2752" s="233"/>
      <c r="AJ2752" s="233"/>
      <c r="AL2752" s="267"/>
      <c r="AM2752" s="235"/>
      <c r="AU2752" s="234"/>
    </row>
    <row r="2753" spans="1:47" ht="21" x14ac:dyDescent="0.4">
      <c r="A2753" s="278">
        <v>121815</v>
      </c>
      <c r="B2753" s="279" t="s">
        <v>6392</v>
      </c>
      <c r="C2753" s="279" t="s">
        <v>74</v>
      </c>
      <c r="D2753" s="279" t="s">
        <v>567</v>
      </c>
      <c r="E2753" s="279" t="s">
        <v>394</v>
      </c>
      <c r="F2753"/>
      <c r="H2753" s="279" t="s">
        <v>394</v>
      </c>
      <c r="I2753" s="279" t="s">
        <v>539</v>
      </c>
      <c r="J2753" s="279" t="s">
        <v>394</v>
      </c>
      <c r="K2753" s="279" t="s">
        <v>394</v>
      </c>
      <c r="L2753" s="279" t="s">
        <v>394</v>
      </c>
      <c r="M2753" s="279" t="s">
        <v>394</v>
      </c>
      <c r="N2753" s="279" t="s">
        <v>394</v>
      </c>
      <c r="O2753" s="279" t="s">
        <v>394</v>
      </c>
      <c r="P2753" s="315">
        <v>0</v>
      </c>
      <c r="Q2753" s="279" t="s">
        <v>394</v>
      </c>
      <c r="R2753" s="279" t="s">
        <v>394</v>
      </c>
      <c r="S2753" s="279" t="s">
        <v>394</v>
      </c>
      <c r="T2753" s="279" t="s">
        <v>394</v>
      </c>
      <c r="U2753" s="279" t="s">
        <v>394</v>
      </c>
      <c r="V2753" s="279" t="s">
        <v>394</v>
      </c>
      <c r="W2753" s="279" t="s">
        <v>394</v>
      </c>
      <c r="X2753" s="279" t="s">
        <v>394</v>
      </c>
      <c r="Y2753" s="281"/>
      <c r="Z2753" s="279" t="s">
        <v>394</v>
      </c>
      <c r="AA2753" s="279" t="s">
        <v>394</v>
      </c>
      <c r="AB2753" s="281"/>
      <c r="AC2753" s="279" t="s">
        <v>855</v>
      </c>
      <c r="AF2753" s="276" t="str">
        <f>IFERROR(VLOOKUP(A2753,'[1]قوائم الترجمة'!AC$2:AD$2397,1,0),"م")</f>
        <v>م</v>
      </c>
      <c r="AG2753" s="232"/>
      <c r="AH2753" s="233"/>
      <c r="AI2753" s="233"/>
      <c r="AJ2753" s="233"/>
      <c r="AL2753" s="267"/>
      <c r="AM2753" s="235"/>
      <c r="AO2753" s="236"/>
      <c r="AU2753" s="234"/>
    </row>
    <row r="2754" spans="1:47" ht="21" x14ac:dyDescent="0.4">
      <c r="A2754" s="278">
        <v>121816</v>
      </c>
      <c r="B2754" s="279" t="s">
        <v>6393</v>
      </c>
      <c r="C2754" s="279" t="s">
        <v>6394</v>
      </c>
      <c r="D2754" s="279" t="s">
        <v>355</v>
      </c>
      <c r="E2754" s="279" t="s">
        <v>394</v>
      </c>
      <c r="F2754"/>
      <c r="H2754" s="279" t="s">
        <v>394</v>
      </c>
      <c r="I2754" s="279" t="s">
        <v>539</v>
      </c>
      <c r="J2754" s="279" t="s">
        <v>394</v>
      </c>
      <c r="K2754" s="279" t="s">
        <v>394</v>
      </c>
      <c r="L2754" s="279" t="s">
        <v>394</v>
      </c>
      <c r="M2754" s="279" t="s">
        <v>394</v>
      </c>
      <c r="N2754" s="279" t="s">
        <v>394</v>
      </c>
      <c r="O2754" s="279" t="s">
        <v>394</v>
      </c>
      <c r="P2754" s="315">
        <v>0</v>
      </c>
      <c r="Q2754" s="279" t="s">
        <v>394</v>
      </c>
      <c r="R2754" s="279" t="s">
        <v>394</v>
      </c>
      <c r="S2754" s="279" t="s">
        <v>394</v>
      </c>
      <c r="T2754" s="279" t="s">
        <v>394</v>
      </c>
      <c r="U2754" s="279" t="s">
        <v>394</v>
      </c>
      <c r="V2754" s="279" t="s">
        <v>394</v>
      </c>
      <c r="W2754" s="279" t="s">
        <v>394</v>
      </c>
      <c r="X2754" s="279" t="s">
        <v>394</v>
      </c>
      <c r="Y2754" s="281"/>
      <c r="Z2754" s="279" t="s">
        <v>394</v>
      </c>
      <c r="AA2754" s="279" t="s">
        <v>394</v>
      </c>
      <c r="AB2754" s="281"/>
      <c r="AC2754" s="279" t="s">
        <v>855</v>
      </c>
      <c r="AF2754" s="276" t="str">
        <f>IFERROR(VLOOKUP(A2754,'[1]قوائم الترجمة'!AC$2:AD$2397,1,0),"م")</f>
        <v>م</v>
      </c>
      <c r="AG2754" s="232"/>
      <c r="AH2754" s="233"/>
      <c r="AI2754" s="233"/>
      <c r="AJ2754" s="233"/>
      <c r="AL2754" s="267"/>
      <c r="AM2754" s="235"/>
      <c r="AO2754" s="236"/>
      <c r="AU2754" s="234"/>
    </row>
    <row r="2755" spans="1:47" ht="21" x14ac:dyDescent="0.4">
      <c r="A2755" s="278">
        <v>121817</v>
      </c>
      <c r="B2755" s="279" t="s">
        <v>6395</v>
      </c>
      <c r="C2755" s="279" t="s">
        <v>125</v>
      </c>
      <c r="D2755" s="279" t="s">
        <v>265</v>
      </c>
      <c r="E2755" s="279" t="s">
        <v>394</v>
      </c>
      <c r="F2755"/>
      <c r="H2755" s="279" t="s">
        <v>394</v>
      </c>
      <c r="I2755" s="279" t="s">
        <v>539</v>
      </c>
      <c r="J2755" s="279" t="s">
        <v>394</v>
      </c>
      <c r="K2755" s="279" t="s">
        <v>394</v>
      </c>
      <c r="L2755" s="279" t="s">
        <v>394</v>
      </c>
      <c r="M2755" s="279" t="s">
        <v>394</v>
      </c>
      <c r="N2755" s="279" t="s">
        <v>394</v>
      </c>
      <c r="O2755" s="279" t="s">
        <v>394</v>
      </c>
      <c r="P2755" s="315">
        <v>0</v>
      </c>
      <c r="Q2755" s="279" t="s">
        <v>394</v>
      </c>
      <c r="R2755" s="279" t="s">
        <v>394</v>
      </c>
      <c r="S2755" s="279" t="s">
        <v>394</v>
      </c>
      <c r="T2755" s="279" t="s">
        <v>394</v>
      </c>
      <c r="U2755" s="279" t="s">
        <v>394</v>
      </c>
      <c r="V2755" s="279" t="s">
        <v>394</v>
      </c>
      <c r="W2755" s="279" t="s">
        <v>394</v>
      </c>
      <c r="X2755" s="279" t="s">
        <v>394</v>
      </c>
      <c r="Y2755" s="281"/>
      <c r="Z2755" s="279" t="s">
        <v>394</v>
      </c>
      <c r="AA2755" s="279" t="s">
        <v>394</v>
      </c>
      <c r="AB2755" s="281"/>
      <c r="AC2755" s="279" t="s">
        <v>855</v>
      </c>
      <c r="AF2755" s="276" t="str">
        <f>IFERROR(VLOOKUP(A2755,'[1]قوائم الترجمة'!AC$2:AD$2397,1,0),"م")</f>
        <v>م</v>
      </c>
      <c r="AG2755" s="232"/>
      <c r="AH2755" s="233"/>
      <c r="AI2755" s="233"/>
      <c r="AJ2755" s="233"/>
      <c r="AL2755" s="267"/>
      <c r="AM2755" s="235"/>
      <c r="AU2755" s="234"/>
    </row>
    <row r="2756" spans="1:47" ht="21" x14ac:dyDescent="0.4">
      <c r="A2756" s="278">
        <v>121818</v>
      </c>
      <c r="B2756" s="279" t="s">
        <v>6397</v>
      </c>
      <c r="C2756" s="279" t="s">
        <v>64</v>
      </c>
      <c r="D2756" s="279" t="s">
        <v>623</v>
      </c>
      <c r="E2756" s="279" t="s">
        <v>394</v>
      </c>
      <c r="F2756"/>
      <c r="H2756" s="279" t="s">
        <v>394</v>
      </c>
      <c r="I2756" s="279" t="s">
        <v>539</v>
      </c>
      <c r="J2756" s="279" t="s">
        <v>394</v>
      </c>
      <c r="K2756" s="279" t="s">
        <v>394</v>
      </c>
      <c r="L2756" s="279" t="s">
        <v>394</v>
      </c>
      <c r="M2756" s="279" t="s">
        <v>394</v>
      </c>
      <c r="N2756" s="279" t="s">
        <v>394</v>
      </c>
      <c r="O2756" s="279" t="s">
        <v>394</v>
      </c>
      <c r="P2756" s="315">
        <v>0</v>
      </c>
      <c r="Q2756" s="279" t="s">
        <v>394</v>
      </c>
      <c r="R2756" s="279" t="s">
        <v>394</v>
      </c>
      <c r="S2756" s="279" t="s">
        <v>394</v>
      </c>
      <c r="T2756" s="279" t="s">
        <v>394</v>
      </c>
      <c r="U2756" s="279" t="s">
        <v>394</v>
      </c>
      <c r="V2756" s="279" t="s">
        <v>394</v>
      </c>
      <c r="W2756" s="279" t="s">
        <v>394</v>
      </c>
      <c r="X2756" s="279" t="s">
        <v>394</v>
      </c>
      <c r="Y2756" s="281"/>
      <c r="Z2756" s="279" t="s">
        <v>394</v>
      </c>
      <c r="AA2756" s="279" t="s">
        <v>394</v>
      </c>
      <c r="AB2756" s="281"/>
      <c r="AC2756" s="279" t="s">
        <v>855</v>
      </c>
      <c r="AF2756" s="276" t="str">
        <f>IFERROR(VLOOKUP(A2756,'[1]قوائم الترجمة'!AC$2:AD$2397,1,0),"م")</f>
        <v>م</v>
      </c>
      <c r="AG2756" s="232"/>
      <c r="AH2756" s="233"/>
      <c r="AI2756" s="233"/>
      <c r="AJ2756" s="233"/>
      <c r="AL2756" s="267"/>
      <c r="AM2756" s="235"/>
      <c r="AU2756" s="234"/>
    </row>
    <row r="2757" spans="1:47" ht="21" x14ac:dyDescent="0.4">
      <c r="A2757" s="278">
        <v>121819</v>
      </c>
      <c r="B2757" s="279" t="s">
        <v>6406</v>
      </c>
      <c r="C2757" s="279" t="s">
        <v>488</v>
      </c>
      <c r="D2757" s="279" t="s">
        <v>1321</v>
      </c>
      <c r="E2757" s="279" t="s">
        <v>394</v>
      </c>
      <c r="F2757"/>
      <c r="H2757" s="279" t="s">
        <v>394</v>
      </c>
      <c r="I2757" s="279" t="s">
        <v>539</v>
      </c>
      <c r="J2757" s="279" t="s">
        <v>394</v>
      </c>
      <c r="K2757" s="279" t="s">
        <v>394</v>
      </c>
      <c r="L2757" s="279" t="s">
        <v>394</v>
      </c>
      <c r="M2757" s="279" t="s">
        <v>394</v>
      </c>
      <c r="N2757" s="279" t="s">
        <v>394</v>
      </c>
      <c r="O2757" s="279" t="s">
        <v>394</v>
      </c>
      <c r="P2757" s="315">
        <v>0</v>
      </c>
      <c r="Q2757" s="279" t="s">
        <v>394</v>
      </c>
      <c r="R2757" s="279" t="s">
        <v>394</v>
      </c>
      <c r="S2757" s="279" t="s">
        <v>394</v>
      </c>
      <c r="T2757" s="279" t="s">
        <v>394</v>
      </c>
      <c r="U2757" s="279" t="s">
        <v>394</v>
      </c>
      <c r="V2757" s="279" t="s">
        <v>394</v>
      </c>
      <c r="W2757" s="279" t="s">
        <v>394</v>
      </c>
      <c r="X2757" s="279" t="s">
        <v>394</v>
      </c>
      <c r="Y2757" s="281"/>
      <c r="Z2757" s="279" t="s">
        <v>394</v>
      </c>
      <c r="AA2757" s="279" t="s">
        <v>394</v>
      </c>
      <c r="AB2757" s="281"/>
      <c r="AC2757" s="279" t="s">
        <v>855</v>
      </c>
      <c r="AF2757" s="276" t="str">
        <f>IFERROR(VLOOKUP(A2757,'[1]قوائم الترجمة'!AC$2:AD$2397,1,0),"م")</f>
        <v>م</v>
      </c>
      <c r="AG2757" s="232"/>
      <c r="AH2757" s="252"/>
      <c r="AI2757" s="233"/>
      <c r="AJ2757" s="233"/>
      <c r="AL2757" s="267"/>
      <c r="AM2757" s="235"/>
      <c r="AO2757" s="236"/>
      <c r="AU2757" s="234"/>
    </row>
    <row r="2758" spans="1:47" ht="21" x14ac:dyDescent="0.4">
      <c r="A2758" s="278">
        <v>121820</v>
      </c>
      <c r="B2758" s="279" t="s">
        <v>6408</v>
      </c>
      <c r="C2758" s="279" t="s">
        <v>114</v>
      </c>
      <c r="D2758" s="279" t="s">
        <v>6409</v>
      </c>
      <c r="E2758" s="279" t="s">
        <v>394</v>
      </c>
      <c r="F2758"/>
      <c r="H2758" s="279" t="s">
        <v>394</v>
      </c>
      <c r="I2758" s="279" t="s">
        <v>539</v>
      </c>
      <c r="J2758" s="279" t="s">
        <v>394</v>
      </c>
      <c r="K2758" s="279" t="s">
        <v>394</v>
      </c>
      <c r="L2758" s="279" t="s">
        <v>394</v>
      </c>
      <c r="M2758" s="279" t="s">
        <v>394</v>
      </c>
      <c r="N2758" s="279" t="s">
        <v>394</v>
      </c>
      <c r="O2758" s="279" t="s">
        <v>394</v>
      </c>
      <c r="P2758" s="315">
        <v>0</v>
      </c>
      <c r="Q2758" s="279" t="s">
        <v>394</v>
      </c>
      <c r="R2758" s="279" t="s">
        <v>394</v>
      </c>
      <c r="S2758" s="279" t="s">
        <v>394</v>
      </c>
      <c r="T2758" s="279" t="s">
        <v>394</v>
      </c>
      <c r="U2758" s="279" t="s">
        <v>394</v>
      </c>
      <c r="V2758" s="279" t="s">
        <v>394</v>
      </c>
      <c r="W2758" s="279" t="s">
        <v>394</v>
      </c>
      <c r="X2758" s="279" t="s">
        <v>394</v>
      </c>
      <c r="Y2758" s="281"/>
      <c r="Z2758" s="279" t="s">
        <v>394</v>
      </c>
      <c r="AA2758" s="279" t="s">
        <v>394</v>
      </c>
      <c r="AB2758" s="281"/>
      <c r="AC2758" s="279" t="s">
        <v>855</v>
      </c>
      <c r="AF2758" s="276" t="str">
        <f>IFERROR(VLOOKUP(A2758,'[1]قوائم الترجمة'!AC$2:AD$2397,1,0),"م")</f>
        <v>م</v>
      </c>
      <c r="AG2758" s="232"/>
      <c r="AH2758" s="233"/>
      <c r="AI2758" s="233"/>
      <c r="AJ2758" s="233"/>
      <c r="AL2758" s="267"/>
      <c r="AM2758" s="235"/>
      <c r="AU2758" s="234"/>
    </row>
    <row r="2759" spans="1:47" ht="21" x14ac:dyDescent="0.4">
      <c r="A2759" s="278">
        <v>121821</v>
      </c>
      <c r="B2759" s="279" t="s">
        <v>3925</v>
      </c>
      <c r="C2759" s="279" t="s">
        <v>192</v>
      </c>
      <c r="D2759" s="279" t="s">
        <v>260</v>
      </c>
      <c r="E2759" s="279" t="s">
        <v>424</v>
      </c>
      <c r="F2759" s="315" t="s">
        <v>9493</v>
      </c>
      <c r="G2759" s="315" t="s">
        <v>402</v>
      </c>
      <c r="H2759" s="279" t="s">
        <v>425</v>
      </c>
      <c r="I2759" s="279" t="s">
        <v>61</v>
      </c>
      <c r="J2759" s="279" t="s">
        <v>426</v>
      </c>
      <c r="K2759" s="280">
        <v>2006</v>
      </c>
      <c r="L2759" s="279" t="s">
        <v>402</v>
      </c>
      <c r="M2759" s="279" t="s">
        <v>394</v>
      </c>
      <c r="N2759" s="279"/>
      <c r="O2759" s="279" t="s">
        <v>394</v>
      </c>
      <c r="P2759" s="315">
        <v>0</v>
      </c>
      <c r="Q2759" s="278"/>
      <c r="R2759" s="303"/>
      <c r="S2759" s="279" t="s">
        <v>394</v>
      </c>
      <c r="T2759" s="279" t="s">
        <v>394</v>
      </c>
      <c r="U2759" s="303"/>
      <c r="V2759" s="303"/>
      <c r="W2759" s="303"/>
      <c r="X2759" s="303"/>
      <c r="Z2759" s="303"/>
      <c r="AA2759" s="303"/>
      <c r="AC2759" s="279" t="s">
        <v>394</v>
      </c>
      <c r="AF2759" s="276">
        <f>IFERROR(VLOOKUP(A2759,'[1]قوائم الترجمة'!AC$2:AD$2397,1,0),"م")</f>
        <v>121821</v>
      </c>
      <c r="AG2759" s="232"/>
      <c r="AH2759" s="233"/>
      <c r="AI2759" s="233"/>
      <c r="AJ2759" s="233"/>
      <c r="AL2759" s="267"/>
      <c r="AM2759" s="235"/>
      <c r="AO2759" s="236"/>
      <c r="AU2759" s="234"/>
    </row>
    <row r="2760" spans="1:47" ht="21" x14ac:dyDescent="0.4">
      <c r="A2760" s="278">
        <v>121822</v>
      </c>
      <c r="B2760" s="279" t="s">
        <v>3923</v>
      </c>
      <c r="C2760" s="279" t="s">
        <v>3924</v>
      </c>
      <c r="D2760" s="279" t="s">
        <v>238</v>
      </c>
      <c r="E2760" s="279" t="s">
        <v>5660</v>
      </c>
      <c r="F2760" s="315" t="s">
        <v>9494</v>
      </c>
      <c r="G2760" s="315" t="s">
        <v>8285</v>
      </c>
      <c r="H2760" s="279" t="s">
        <v>425</v>
      </c>
      <c r="I2760" s="279" t="s">
        <v>67</v>
      </c>
      <c r="J2760" s="279" t="s">
        <v>403</v>
      </c>
      <c r="K2760" s="280">
        <v>2015</v>
      </c>
      <c r="L2760" s="279" t="s">
        <v>842</v>
      </c>
      <c r="M2760" s="279" t="s">
        <v>394</v>
      </c>
      <c r="N2760" s="279" t="s">
        <v>394</v>
      </c>
      <c r="O2760" s="279" t="s">
        <v>394</v>
      </c>
      <c r="P2760" s="315">
        <v>0</v>
      </c>
      <c r="Q2760" s="278"/>
      <c r="R2760" s="303"/>
      <c r="S2760" s="279" t="s">
        <v>394</v>
      </c>
      <c r="T2760" s="279" t="s">
        <v>394</v>
      </c>
      <c r="U2760" s="303"/>
      <c r="V2760" s="303"/>
      <c r="W2760" s="303"/>
      <c r="X2760" s="303"/>
      <c r="Z2760" s="303"/>
      <c r="AA2760" s="303"/>
      <c r="AC2760" s="279" t="s">
        <v>394</v>
      </c>
      <c r="AF2760" s="276">
        <f>IFERROR(VLOOKUP(A2760,'[1]قوائم الترجمة'!AC$2:AD$2397,1,0),"م")</f>
        <v>121822</v>
      </c>
      <c r="AG2760" s="232"/>
      <c r="AH2760" s="233"/>
      <c r="AI2760" s="233"/>
      <c r="AJ2760" s="233"/>
      <c r="AL2760" s="267"/>
      <c r="AM2760" s="235"/>
      <c r="AO2760" s="236"/>
      <c r="AU2760" s="234"/>
    </row>
    <row r="2761" spans="1:47" ht="21" x14ac:dyDescent="0.4">
      <c r="A2761" s="278">
        <v>121823</v>
      </c>
      <c r="B2761" s="279" t="s">
        <v>1320</v>
      </c>
      <c r="C2761" s="279" t="s">
        <v>726</v>
      </c>
      <c r="D2761" s="279" t="s">
        <v>6420</v>
      </c>
      <c r="E2761" s="279" t="s">
        <v>394</v>
      </c>
      <c r="F2761"/>
      <c r="H2761" s="279" t="s">
        <v>394</v>
      </c>
      <c r="I2761" s="279" t="s">
        <v>539</v>
      </c>
      <c r="J2761" s="279" t="s">
        <v>394</v>
      </c>
      <c r="K2761" s="279" t="s">
        <v>394</v>
      </c>
      <c r="L2761" s="279" t="s">
        <v>394</v>
      </c>
      <c r="M2761" s="279" t="s">
        <v>394</v>
      </c>
      <c r="N2761" s="279" t="s">
        <v>394</v>
      </c>
      <c r="O2761" s="279" t="s">
        <v>394</v>
      </c>
      <c r="P2761" s="315">
        <v>0</v>
      </c>
      <c r="Q2761" s="279" t="s">
        <v>394</v>
      </c>
      <c r="R2761" s="279" t="s">
        <v>394</v>
      </c>
      <c r="S2761" s="279" t="s">
        <v>394</v>
      </c>
      <c r="T2761" s="279" t="s">
        <v>394</v>
      </c>
      <c r="U2761" s="279" t="s">
        <v>394</v>
      </c>
      <c r="V2761" s="279" t="s">
        <v>394</v>
      </c>
      <c r="W2761" s="279" t="s">
        <v>394</v>
      </c>
      <c r="X2761" s="279" t="s">
        <v>394</v>
      </c>
      <c r="Y2761" s="281"/>
      <c r="Z2761" s="279" t="s">
        <v>394</v>
      </c>
      <c r="AA2761" s="279" t="s">
        <v>394</v>
      </c>
      <c r="AB2761" s="281"/>
      <c r="AC2761" s="279" t="s">
        <v>855</v>
      </c>
      <c r="AF2761" s="276" t="str">
        <f>IFERROR(VLOOKUP(A2761,'[1]قوائم الترجمة'!AC$2:AD$2397,1,0),"م")</f>
        <v>م</v>
      </c>
      <c r="AG2761" s="232"/>
      <c r="AH2761" s="233"/>
      <c r="AI2761" s="233"/>
      <c r="AJ2761" s="233"/>
      <c r="AL2761" s="267"/>
      <c r="AM2761" s="235"/>
      <c r="AU2761" s="234"/>
    </row>
    <row r="2762" spans="1:47" ht="21" x14ac:dyDescent="0.4">
      <c r="A2762" s="278">
        <v>121825</v>
      </c>
      <c r="B2762" s="279" t="s">
        <v>6444</v>
      </c>
      <c r="C2762" s="279" t="s">
        <v>68</v>
      </c>
      <c r="D2762" s="279" t="s">
        <v>6445</v>
      </c>
      <c r="E2762" s="279" t="s">
        <v>394</v>
      </c>
      <c r="F2762"/>
      <c r="H2762" s="279" t="s">
        <v>394</v>
      </c>
      <c r="I2762" s="279" t="s">
        <v>539</v>
      </c>
      <c r="J2762" s="279" t="s">
        <v>394</v>
      </c>
      <c r="K2762" s="279" t="s">
        <v>394</v>
      </c>
      <c r="L2762" s="279" t="s">
        <v>394</v>
      </c>
      <c r="M2762" s="279" t="s">
        <v>394</v>
      </c>
      <c r="N2762" s="279" t="s">
        <v>394</v>
      </c>
      <c r="O2762" s="279" t="s">
        <v>394</v>
      </c>
      <c r="P2762" s="315">
        <v>0</v>
      </c>
      <c r="Q2762" s="279" t="s">
        <v>394</v>
      </c>
      <c r="R2762" s="279" t="s">
        <v>394</v>
      </c>
      <c r="S2762" s="279" t="s">
        <v>394</v>
      </c>
      <c r="T2762" s="279" t="s">
        <v>394</v>
      </c>
      <c r="U2762" s="279" t="s">
        <v>394</v>
      </c>
      <c r="V2762" s="279" t="s">
        <v>394</v>
      </c>
      <c r="W2762" s="279" t="s">
        <v>394</v>
      </c>
      <c r="X2762" s="279" t="s">
        <v>394</v>
      </c>
      <c r="Y2762" s="281"/>
      <c r="Z2762" s="279" t="s">
        <v>394</v>
      </c>
      <c r="AA2762" s="279" t="s">
        <v>394</v>
      </c>
      <c r="AB2762" s="281"/>
      <c r="AC2762" s="279" t="s">
        <v>855</v>
      </c>
      <c r="AF2762" s="276" t="str">
        <f>IFERROR(VLOOKUP(A2762,'[1]قوائم الترجمة'!AC$2:AD$2397,1,0),"م")</f>
        <v>م</v>
      </c>
      <c r="AG2762" s="232"/>
      <c r="AH2762" s="233"/>
      <c r="AI2762" s="233"/>
      <c r="AJ2762" s="233"/>
      <c r="AL2762" s="267"/>
      <c r="AM2762" s="235"/>
      <c r="AO2762" s="236"/>
      <c r="AU2762" s="234"/>
    </row>
    <row r="2763" spans="1:47" ht="21" x14ac:dyDescent="0.4">
      <c r="A2763" s="278">
        <v>121826</v>
      </c>
      <c r="B2763" s="279" t="s">
        <v>6449</v>
      </c>
      <c r="C2763" s="279" t="s">
        <v>465</v>
      </c>
      <c r="D2763" s="279" t="s">
        <v>1306</v>
      </c>
      <c r="E2763" s="279" t="s">
        <v>394</v>
      </c>
      <c r="F2763"/>
      <c r="H2763" s="279" t="s">
        <v>394</v>
      </c>
      <c r="I2763" s="279" t="s">
        <v>539</v>
      </c>
      <c r="J2763" s="279" t="s">
        <v>394</v>
      </c>
      <c r="K2763" s="279" t="s">
        <v>394</v>
      </c>
      <c r="L2763" s="279" t="s">
        <v>394</v>
      </c>
      <c r="M2763" s="279" t="s">
        <v>394</v>
      </c>
      <c r="N2763" s="279" t="s">
        <v>394</v>
      </c>
      <c r="O2763" s="279" t="s">
        <v>394</v>
      </c>
      <c r="P2763" s="315">
        <v>0</v>
      </c>
      <c r="Q2763" s="279" t="s">
        <v>394</v>
      </c>
      <c r="R2763" s="279" t="s">
        <v>394</v>
      </c>
      <c r="S2763" s="279" t="s">
        <v>394</v>
      </c>
      <c r="T2763" s="279" t="s">
        <v>394</v>
      </c>
      <c r="U2763" s="279" t="s">
        <v>394</v>
      </c>
      <c r="V2763" s="279" t="s">
        <v>394</v>
      </c>
      <c r="W2763" s="279" t="s">
        <v>394</v>
      </c>
      <c r="X2763" s="279" t="s">
        <v>394</v>
      </c>
      <c r="Y2763" s="281"/>
      <c r="Z2763" s="279" t="s">
        <v>394</v>
      </c>
      <c r="AA2763" s="279" t="s">
        <v>394</v>
      </c>
      <c r="AB2763" s="281"/>
      <c r="AC2763" s="279" t="s">
        <v>855</v>
      </c>
      <c r="AF2763" s="276" t="str">
        <f>IFERROR(VLOOKUP(A2763,'[1]قوائم الترجمة'!AC$2:AD$2397,1,0),"م")</f>
        <v>م</v>
      </c>
      <c r="AG2763" s="232"/>
      <c r="AH2763" s="233"/>
      <c r="AI2763" s="233"/>
      <c r="AJ2763" s="233"/>
      <c r="AL2763" s="267"/>
      <c r="AM2763" s="235"/>
      <c r="AU2763" s="234"/>
    </row>
    <row r="2764" spans="1:47" ht="21" x14ac:dyDescent="0.4">
      <c r="A2764" s="278">
        <v>121828</v>
      </c>
      <c r="B2764" s="279" t="s">
        <v>3922</v>
      </c>
      <c r="C2764" s="279" t="s">
        <v>93</v>
      </c>
      <c r="D2764" s="279" t="s">
        <v>524</v>
      </c>
      <c r="E2764" s="279" t="s">
        <v>394</v>
      </c>
      <c r="F2764"/>
      <c r="H2764" s="279" t="s">
        <v>394</v>
      </c>
      <c r="I2764" s="279" t="s">
        <v>540</v>
      </c>
      <c r="J2764" s="279" t="s">
        <v>394</v>
      </c>
      <c r="K2764" s="279" t="s">
        <v>394</v>
      </c>
      <c r="L2764" s="279" t="s">
        <v>394</v>
      </c>
      <c r="M2764" s="279" t="s">
        <v>394</v>
      </c>
      <c r="N2764" s="279" t="s">
        <v>394</v>
      </c>
      <c r="O2764" s="279" t="s">
        <v>394</v>
      </c>
      <c r="P2764" s="315">
        <v>0</v>
      </c>
      <c r="Q2764" s="279" t="s">
        <v>394</v>
      </c>
      <c r="R2764" s="279" t="s">
        <v>394</v>
      </c>
      <c r="S2764" s="279" t="s">
        <v>394</v>
      </c>
      <c r="T2764" s="279" t="s">
        <v>394</v>
      </c>
      <c r="U2764" s="279" t="s">
        <v>394</v>
      </c>
      <c r="V2764" s="279" t="s">
        <v>394</v>
      </c>
      <c r="W2764" s="279" t="s">
        <v>394</v>
      </c>
      <c r="X2764" s="279" t="s">
        <v>394</v>
      </c>
      <c r="Y2764" s="281"/>
      <c r="Z2764" s="279" t="s">
        <v>394</v>
      </c>
      <c r="AA2764" s="279" t="s">
        <v>394</v>
      </c>
      <c r="AB2764" s="281"/>
      <c r="AC2764" s="279" t="s">
        <v>394</v>
      </c>
      <c r="AF2764" s="276" t="str">
        <f>IFERROR(VLOOKUP(A2764,'[1]قوائم الترجمة'!AC$2:AD$2397,1,0),"م")</f>
        <v>م</v>
      </c>
      <c r="AG2764" s="232"/>
      <c r="AH2764" s="233"/>
      <c r="AI2764" s="233"/>
      <c r="AJ2764" s="233"/>
      <c r="AL2764" s="267"/>
      <c r="AM2764" s="235"/>
      <c r="AO2764" s="236"/>
      <c r="AU2764" s="234"/>
    </row>
    <row r="2765" spans="1:47" ht="21" x14ac:dyDescent="0.4">
      <c r="A2765" s="278">
        <v>121829</v>
      </c>
      <c r="B2765" s="279" t="s">
        <v>6457</v>
      </c>
      <c r="C2765" s="279" t="s">
        <v>113</v>
      </c>
      <c r="D2765" s="279" t="s">
        <v>241</v>
      </c>
      <c r="E2765" s="279" t="s">
        <v>394</v>
      </c>
      <c r="F2765"/>
      <c r="H2765" s="279" t="s">
        <v>394</v>
      </c>
      <c r="I2765" s="279" t="s">
        <v>539</v>
      </c>
      <c r="J2765" s="279" t="s">
        <v>394</v>
      </c>
      <c r="K2765" s="279" t="s">
        <v>394</v>
      </c>
      <c r="L2765" s="279" t="s">
        <v>394</v>
      </c>
      <c r="M2765" s="279" t="s">
        <v>394</v>
      </c>
      <c r="N2765" s="279" t="s">
        <v>394</v>
      </c>
      <c r="O2765" s="279" t="s">
        <v>394</v>
      </c>
      <c r="P2765" s="315">
        <v>0</v>
      </c>
      <c r="Q2765" s="279" t="s">
        <v>394</v>
      </c>
      <c r="R2765" s="279" t="s">
        <v>394</v>
      </c>
      <c r="S2765" s="279" t="s">
        <v>394</v>
      </c>
      <c r="T2765" s="279" t="s">
        <v>394</v>
      </c>
      <c r="U2765" s="279" t="s">
        <v>394</v>
      </c>
      <c r="V2765" s="279" t="s">
        <v>394</v>
      </c>
      <c r="W2765" s="279" t="s">
        <v>394</v>
      </c>
      <c r="X2765" s="279" t="s">
        <v>394</v>
      </c>
      <c r="Y2765" s="281"/>
      <c r="Z2765" s="279" t="s">
        <v>394</v>
      </c>
      <c r="AA2765" s="279" t="s">
        <v>394</v>
      </c>
      <c r="AB2765" s="281"/>
      <c r="AC2765" s="279" t="s">
        <v>855</v>
      </c>
      <c r="AF2765" s="276" t="str">
        <f>IFERROR(VLOOKUP(A2765,'[1]قوائم الترجمة'!AC$2:AD$2397,1,0),"م")</f>
        <v>م</v>
      </c>
      <c r="AG2765" s="232"/>
      <c r="AH2765" s="233"/>
      <c r="AI2765" s="233"/>
      <c r="AJ2765" s="233"/>
      <c r="AL2765" s="267"/>
      <c r="AM2765" s="235"/>
      <c r="AO2765" s="236"/>
      <c r="AU2765" s="234"/>
    </row>
    <row r="2766" spans="1:47" ht="21" x14ac:dyDescent="0.4">
      <c r="A2766" s="278">
        <v>121830</v>
      </c>
      <c r="B2766" s="279" t="s">
        <v>3921</v>
      </c>
      <c r="C2766" s="279" t="s">
        <v>167</v>
      </c>
      <c r="D2766" s="279" t="s">
        <v>253</v>
      </c>
      <c r="E2766" s="279" t="s">
        <v>394</v>
      </c>
      <c r="F2766"/>
      <c r="H2766" s="279" t="s">
        <v>394</v>
      </c>
      <c r="I2766" s="279" t="s">
        <v>540</v>
      </c>
      <c r="J2766" s="279" t="s">
        <v>394</v>
      </c>
      <c r="K2766" s="279" t="s">
        <v>394</v>
      </c>
      <c r="L2766" s="279" t="s">
        <v>394</v>
      </c>
      <c r="M2766" s="279" t="s">
        <v>394</v>
      </c>
      <c r="N2766" s="279" t="s">
        <v>394</v>
      </c>
      <c r="O2766" s="279" t="s">
        <v>394</v>
      </c>
      <c r="P2766" s="315">
        <v>0</v>
      </c>
      <c r="Q2766" s="279" t="s">
        <v>394</v>
      </c>
      <c r="R2766" s="279" t="s">
        <v>394</v>
      </c>
      <c r="S2766" s="279" t="s">
        <v>394</v>
      </c>
      <c r="T2766" s="279" t="s">
        <v>394</v>
      </c>
      <c r="U2766" s="279" t="s">
        <v>394</v>
      </c>
      <c r="V2766" s="279" t="s">
        <v>394</v>
      </c>
      <c r="W2766" s="279" t="s">
        <v>394</v>
      </c>
      <c r="X2766" s="279" t="s">
        <v>394</v>
      </c>
      <c r="Y2766" s="281"/>
      <c r="Z2766" s="279" t="s">
        <v>394</v>
      </c>
      <c r="AA2766" s="279" t="s">
        <v>394</v>
      </c>
      <c r="AB2766" s="281"/>
      <c r="AC2766" s="279" t="s">
        <v>855</v>
      </c>
      <c r="AF2766" s="276" t="str">
        <f>IFERROR(VLOOKUP(A2766,'[1]قوائم الترجمة'!AC$2:AD$2397,1,0),"م")</f>
        <v>م</v>
      </c>
      <c r="AG2766" s="232"/>
      <c r="AH2766" s="233"/>
      <c r="AI2766" s="233"/>
      <c r="AJ2766" s="233"/>
      <c r="AL2766" s="267"/>
      <c r="AM2766" s="235"/>
      <c r="AU2766" s="234"/>
    </row>
    <row r="2767" spans="1:47" ht="21" x14ac:dyDescent="0.4">
      <c r="A2767" s="278">
        <v>121832</v>
      </c>
      <c r="B2767" s="279" t="s">
        <v>6461</v>
      </c>
      <c r="C2767" s="279" t="s">
        <v>145</v>
      </c>
      <c r="D2767" s="279" t="s">
        <v>271</v>
      </c>
      <c r="E2767" s="279" t="s">
        <v>394</v>
      </c>
      <c r="F2767"/>
      <c r="H2767" s="279" t="s">
        <v>394</v>
      </c>
      <c r="I2767" s="279" t="s">
        <v>539</v>
      </c>
      <c r="J2767" s="279" t="s">
        <v>394</v>
      </c>
      <c r="K2767" s="279" t="s">
        <v>394</v>
      </c>
      <c r="L2767" s="279" t="s">
        <v>394</v>
      </c>
      <c r="M2767" s="279" t="s">
        <v>394</v>
      </c>
      <c r="N2767" s="279" t="s">
        <v>394</v>
      </c>
      <c r="O2767" s="279" t="s">
        <v>394</v>
      </c>
      <c r="P2767" s="315">
        <v>0</v>
      </c>
      <c r="Q2767" s="279" t="s">
        <v>394</v>
      </c>
      <c r="R2767" s="279" t="s">
        <v>394</v>
      </c>
      <c r="S2767" s="279" t="s">
        <v>394</v>
      </c>
      <c r="T2767" s="279" t="s">
        <v>394</v>
      </c>
      <c r="U2767" s="279" t="s">
        <v>394</v>
      </c>
      <c r="V2767" s="279" t="s">
        <v>394</v>
      </c>
      <c r="W2767" s="279" t="s">
        <v>394</v>
      </c>
      <c r="X2767" s="279" t="s">
        <v>394</v>
      </c>
      <c r="Y2767" s="281"/>
      <c r="Z2767" s="279" t="s">
        <v>394</v>
      </c>
      <c r="AA2767" s="279" t="s">
        <v>394</v>
      </c>
      <c r="AB2767" s="281"/>
      <c r="AC2767" s="279" t="s">
        <v>855</v>
      </c>
      <c r="AF2767" s="276" t="str">
        <f>IFERROR(VLOOKUP(A2767,'[1]قوائم الترجمة'!AC$2:AD$2397,1,0),"م")</f>
        <v>م</v>
      </c>
      <c r="AG2767" s="232"/>
      <c r="AH2767" s="233"/>
      <c r="AI2767" s="233"/>
      <c r="AJ2767" s="233"/>
      <c r="AL2767" s="267"/>
      <c r="AM2767" s="235"/>
      <c r="AO2767" s="236"/>
      <c r="AU2767" s="234"/>
    </row>
    <row r="2768" spans="1:47" ht="21" x14ac:dyDescent="0.4">
      <c r="A2768" s="278">
        <v>121833</v>
      </c>
      <c r="B2768" s="279" t="s">
        <v>6454</v>
      </c>
      <c r="C2768" s="279" t="s">
        <v>6455</v>
      </c>
      <c r="D2768" s="279" t="s">
        <v>331</v>
      </c>
      <c r="E2768" s="279" t="s">
        <v>394</v>
      </c>
      <c r="F2768"/>
      <c r="H2768" s="279" t="s">
        <v>394</v>
      </c>
      <c r="I2768" s="279" t="s">
        <v>539</v>
      </c>
      <c r="J2768" s="279" t="s">
        <v>394</v>
      </c>
      <c r="K2768" s="279" t="s">
        <v>394</v>
      </c>
      <c r="L2768" s="279" t="s">
        <v>394</v>
      </c>
      <c r="M2768" s="279" t="s">
        <v>394</v>
      </c>
      <c r="N2768" s="279" t="s">
        <v>394</v>
      </c>
      <c r="O2768" s="279" t="s">
        <v>394</v>
      </c>
      <c r="P2768" s="315">
        <v>0</v>
      </c>
      <c r="Q2768" s="279" t="s">
        <v>394</v>
      </c>
      <c r="R2768" s="279" t="s">
        <v>394</v>
      </c>
      <c r="S2768" s="279" t="s">
        <v>394</v>
      </c>
      <c r="T2768" s="279" t="s">
        <v>394</v>
      </c>
      <c r="U2768" s="279" t="s">
        <v>394</v>
      </c>
      <c r="V2768" s="279" t="s">
        <v>394</v>
      </c>
      <c r="W2768" s="279" t="s">
        <v>394</v>
      </c>
      <c r="X2768" s="279" t="s">
        <v>394</v>
      </c>
      <c r="Y2768" s="281"/>
      <c r="Z2768" s="279" t="s">
        <v>394</v>
      </c>
      <c r="AA2768" s="279" t="s">
        <v>394</v>
      </c>
      <c r="AB2768" s="281"/>
      <c r="AC2768" s="279" t="s">
        <v>855</v>
      </c>
      <c r="AF2768" s="276" t="str">
        <f>IFERROR(VLOOKUP(A2768,'[1]قوائم الترجمة'!AC$2:AD$2397,1,0),"م")</f>
        <v>م</v>
      </c>
      <c r="AG2768" s="232"/>
      <c r="AH2768" s="233"/>
      <c r="AI2768" s="233"/>
      <c r="AJ2768" s="233"/>
      <c r="AL2768" s="267"/>
      <c r="AM2768" s="235"/>
      <c r="AU2768" s="234"/>
    </row>
    <row r="2769" spans="1:47" ht="21" x14ac:dyDescent="0.4">
      <c r="A2769" s="278">
        <v>121834</v>
      </c>
      <c r="B2769" s="279" t="s">
        <v>3920</v>
      </c>
      <c r="C2769" s="279" t="s">
        <v>73</v>
      </c>
      <c r="D2769" s="279" t="s">
        <v>246</v>
      </c>
      <c r="E2769" s="279" t="s">
        <v>424</v>
      </c>
      <c r="F2769" s="315" t="s">
        <v>8741</v>
      </c>
      <c r="G2769" s="315" t="s">
        <v>8188</v>
      </c>
      <c r="H2769" s="279" t="s">
        <v>425</v>
      </c>
      <c r="I2769" s="279" t="s">
        <v>541</v>
      </c>
      <c r="J2769" s="279" t="s">
        <v>426</v>
      </c>
      <c r="K2769" s="280">
        <v>2008</v>
      </c>
      <c r="L2769" s="279" t="s">
        <v>402</v>
      </c>
      <c r="M2769" s="279" t="s">
        <v>394</v>
      </c>
      <c r="N2769" s="279" t="s">
        <v>394</v>
      </c>
      <c r="O2769" s="279" t="s">
        <v>394</v>
      </c>
      <c r="P2769" s="315">
        <v>0</v>
      </c>
      <c r="Q2769" s="278"/>
      <c r="R2769" s="303"/>
      <c r="S2769" s="279" t="s">
        <v>394</v>
      </c>
      <c r="T2769" s="279" t="s">
        <v>394</v>
      </c>
      <c r="U2769" s="303"/>
      <c r="V2769" s="303"/>
      <c r="W2769" s="303"/>
      <c r="X2769" s="303"/>
      <c r="Z2769" s="303"/>
      <c r="AA2769" s="303"/>
      <c r="AC2769" s="279" t="s">
        <v>394</v>
      </c>
      <c r="AF2769" s="276">
        <f>IFERROR(VLOOKUP(A2769,'[1]قوائم الترجمة'!AC$2:AD$2397,1,0),"م")</f>
        <v>121834</v>
      </c>
      <c r="AG2769" s="232"/>
      <c r="AH2769" s="233"/>
      <c r="AI2769" s="233"/>
      <c r="AJ2769" s="233"/>
      <c r="AL2769" s="267"/>
      <c r="AM2769" s="235"/>
      <c r="AO2769" s="236"/>
      <c r="AU2769" s="234"/>
    </row>
    <row r="2770" spans="1:47" ht="21" x14ac:dyDescent="0.4">
      <c r="A2770" s="278">
        <v>121835</v>
      </c>
      <c r="B2770" s="279" t="s">
        <v>3919</v>
      </c>
      <c r="C2770" s="279" t="s">
        <v>136</v>
      </c>
      <c r="D2770" s="279" t="s">
        <v>326</v>
      </c>
      <c r="E2770" s="279" t="s">
        <v>394</v>
      </c>
      <c r="F2770"/>
      <c r="H2770" s="279" t="s">
        <v>394</v>
      </c>
      <c r="I2770" s="279" t="s">
        <v>540</v>
      </c>
      <c r="J2770" s="279" t="s">
        <v>394</v>
      </c>
      <c r="K2770" s="279" t="s">
        <v>394</v>
      </c>
      <c r="L2770" s="279" t="s">
        <v>394</v>
      </c>
      <c r="M2770" s="279" t="s">
        <v>394</v>
      </c>
      <c r="N2770" s="279" t="s">
        <v>394</v>
      </c>
      <c r="O2770" s="279" t="s">
        <v>394</v>
      </c>
      <c r="P2770" s="315">
        <v>0</v>
      </c>
      <c r="Q2770" s="279" t="s">
        <v>394</v>
      </c>
      <c r="R2770" s="279" t="s">
        <v>394</v>
      </c>
      <c r="S2770" s="279" t="s">
        <v>394</v>
      </c>
      <c r="T2770" s="279" t="s">
        <v>394</v>
      </c>
      <c r="U2770" s="279" t="s">
        <v>394</v>
      </c>
      <c r="V2770" s="279" t="s">
        <v>394</v>
      </c>
      <c r="W2770" s="279" t="s">
        <v>394</v>
      </c>
      <c r="X2770" s="279" t="s">
        <v>394</v>
      </c>
      <c r="Y2770" s="281"/>
      <c r="Z2770" s="279" t="s">
        <v>394</v>
      </c>
      <c r="AA2770" s="279" t="s">
        <v>394</v>
      </c>
      <c r="AB2770" s="281"/>
      <c r="AC2770" s="279" t="s">
        <v>855</v>
      </c>
      <c r="AF2770" s="276" t="str">
        <f>IFERROR(VLOOKUP(A2770,'[1]قوائم الترجمة'!AC$2:AD$2397,1,0),"م")</f>
        <v>م</v>
      </c>
      <c r="AG2770" s="232"/>
      <c r="AH2770" s="233"/>
      <c r="AI2770" s="233"/>
      <c r="AJ2770" s="233"/>
      <c r="AL2770" s="267"/>
      <c r="AM2770" s="235"/>
      <c r="AO2770" s="236"/>
      <c r="AU2770" s="234"/>
    </row>
    <row r="2771" spans="1:47" ht="21" x14ac:dyDescent="0.4">
      <c r="A2771" s="278">
        <v>121836</v>
      </c>
      <c r="B2771" s="279" t="s">
        <v>3918</v>
      </c>
      <c r="C2771" s="279" t="s">
        <v>175</v>
      </c>
      <c r="D2771" s="279" t="s">
        <v>273</v>
      </c>
      <c r="E2771" s="279" t="s">
        <v>394</v>
      </c>
      <c r="F2771"/>
      <c r="H2771" s="279" t="s">
        <v>394</v>
      </c>
      <c r="I2771" s="279" t="s">
        <v>61</v>
      </c>
      <c r="J2771" s="279" t="s">
        <v>394</v>
      </c>
      <c r="K2771" s="279" t="s">
        <v>394</v>
      </c>
      <c r="L2771" s="279" t="s">
        <v>394</v>
      </c>
      <c r="M2771" s="279" t="s">
        <v>394</v>
      </c>
      <c r="N2771" s="279" t="s">
        <v>394</v>
      </c>
      <c r="O2771" s="279" t="s">
        <v>394</v>
      </c>
      <c r="P2771" s="315">
        <v>0</v>
      </c>
      <c r="Q2771" s="279" t="s">
        <v>394</v>
      </c>
      <c r="R2771" s="279" t="s">
        <v>394</v>
      </c>
      <c r="S2771" s="279" t="s">
        <v>394</v>
      </c>
      <c r="T2771" s="279" t="s">
        <v>394</v>
      </c>
      <c r="U2771" s="279" t="s">
        <v>394</v>
      </c>
      <c r="V2771" s="279" t="s">
        <v>394</v>
      </c>
      <c r="W2771" s="279" t="s">
        <v>394</v>
      </c>
      <c r="X2771" s="279" t="s">
        <v>394</v>
      </c>
      <c r="Y2771" s="281"/>
      <c r="Z2771" s="279" t="s">
        <v>394</v>
      </c>
      <c r="AA2771" s="279" t="s">
        <v>394</v>
      </c>
      <c r="AB2771" s="281"/>
      <c r="AC2771" s="279" t="s">
        <v>394</v>
      </c>
      <c r="AF2771" s="276" t="str">
        <f>IFERROR(VLOOKUP(A2771,'[1]قوائم الترجمة'!AC$2:AD$2397,1,0),"م")</f>
        <v>م</v>
      </c>
      <c r="AG2771" s="232"/>
      <c r="AH2771" s="233"/>
      <c r="AI2771" s="233"/>
      <c r="AJ2771" s="233"/>
      <c r="AL2771" s="267"/>
      <c r="AM2771" s="235"/>
      <c r="AO2771" s="236"/>
      <c r="AU2771" s="234"/>
    </row>
    <row r="2772" spans="1:47" ht="21" x14ac:dyDescent="0.4">
      <c r="A2772" s="278">
        <v>121837</v>
      </c>
      <c r="B2772" s="279" t="s">
        <v>3917</v>
      </c>
      <c r="C2772" s="279" t="s">
        <v>68</v>
      </c>
      <c r="D2772" s="279" t="s">
        <v>244</v>
      </c>
      <c r="E2772" s="279" t="s">
        <v>394</v>
      </c>
      <c r="F2772"/>
      <c r="H2772" s="279" t="s">
        <v>394</v>
      </c>
      <c r="I2772" s="279" t="s">
        <v>540</v>
      </c>
      <c r="J2772" s="279" t="s">
        <v>394</v>
      </c>
      <c r="K2772" s="279" t="s">
        <v>394</v>
      </c>
      <c r="L2772" s="279" t="s">
        <v>394</v>
      </c>
      <c r="M2772" s="279" t="s">
        <v>394</v>
      </c>
      <c r="N2772" s="279" t="s">
        <v>394</v>
      </c>
      <c r="O2772" s="279" t="s">
        <v>394</v>
      </c>
      <c r="P2772" s="315">
        <v>0</v>
      </c>
      <c r="Q2772" s="279" t="s">
        <v>394</v>
      </c>
      <c r="R2772" s="279" t="s">
        <v>394</v>
      </c>
      <c r="S2772" s="279" t="s">
        <v>394</v>
      </c>
      <c r="T2772" s="279" t="s">
        <v>394</v>
      </c>
      <c r="U2772" s="279" t="s">
        <v>394</v>
      </c>
      <c r="V2772" s="279" t="s">
        <v>394</v>
      </c>
      <c r="W2772" s="279" t="s">
        <v>394</v>
      </c>
      <c r="X2772" s="279" t="s">
        <v>394</v>
      </c>
      <c r="Y2772" s="281"/>
      <c r="Z2772" s="279" t="s">
        <v>394</v>
      </c>
      <c r="AA2772" s="279" t="s">
        <v>394</v>
      </c>
      <c r="AB2772" s="281"/>
      <c r="AC2772" s="279" t="s">
        <v>855</v>
      </c>
      <c r="AF2772" s="276" t="str">
        <f>IFERROR(VLOOKUP(A2772,'[1]قوائم الترجمة'!AC$2:AD$2397,1,0),"م")</f>
        <v>م</v>
      </c>
      <c r="AG2772" s="232"/>
      <c r="AH2772" s="233"/>
      <c r="AI2772" s="233"/>
      <c r="AJ2772" s="233"/>
      <c r="AL2772" s="267"/>
      <c r="AM2772" s="235"/>
      <c r="AO2772" s="236"/>
      <c r="AU2772" s="234"/>
    </row>
    <row r="2773" spans="1:47" ht="21" x14ac:dyDescent="0.4">
      <c r="A2773" s="278">
        <v>121838</v>
      </c>
      <c r="B2773" s="279" t="s">
        <v>3916</v>
      </c>
      <c r="C2773" s="279" t="s">
        <v>73</v>
      </c>
      <c r="D2773" s="279" t="s">
        <v>601</v>
      </c>
      <c r="E2773" s="279" t="s">
        <v>394</v>
      </c>
      <c r="F2773"/>
      <c r="H2773" s="279" t="s">
        <v>394</v>
      </c>
      <c r="I2773" s="279" t="s">
        <v>540</v>
      </c>
      <c r="J2773" s="279" t="s">
        <v>394</v>
      </c>
      <c r="K2773" s="279" t="s">
        <v>394</v>
      </c>
      <c r="L2773" s="279" t="s">
        <v>394</v>
      </c>
      <c r="M2773" s="279" t="s">
        <v>394</v>
      </c>
      <c r="N2773" s="279" t="s">
        <v>394</v>
      </c>
      <c r="O2773" s="279" t="s">
        <v>394</v>
      </c>
      <c r="P2773" s="315">
        <v>0</v>
      </c>
      <c r="Q2773" s="279" t="s">
        <v>394</v>
      </c>
      <c r="R2773" s="279" t="s">
        <v>394</v>
      </c>
      <c r="S2773" s="279" t="s">
        <v>394</v>
      </c>
      <c r="T2773" s="279" t="s">
        <v>394</v>
      </c>
      <c r="U2773" s="279" t="s">
        <v>394</v>
      </c>
      <c r="V2773" s="279" t="s">
        <v>394</v>
      </c>
      <c r="W2773" s="279" t="s">
        <v>394</v>
      </c>
      <c r="X2773" s="279" t="s">
        <v>394</v>
      </c>
      <c r="Y2773" s="281"/>
      <c r="Z2773" s="279" t="s">
        <v>394</v>
      </c>
      <c r="AA2773" s="279" t="s">
        <v>394</v>
      </c>
      <c r="AB2773" s="281"/>
      <c r="AC2773" s="279" t="s">
        <v>855</v>
      </c>
      <c r="AF2773" s="276" t="str">
        <f>IFERROR(VLOOKUP(A2773,'[1]قوائم الترجمة'!AC$2:AD$2397,1,0),"م")</f>
        <v>م</v>
      </c>
      <c r="AG2773" s="232"/>
      <c r="AH2773" s="233"/>
      <c r="AI2773" s="233"/>
      <c r="AJ2773" s="233"/>
      <c r="AL2773" s="267"/>
      <c r="AM2773" s="235"/>
      <c r="AO2773" s="236"/>
      <c r="AU2773" s="234"/>
    </row>
    <row r="2774" spans="1:47" ht="21" x14ac:dyDescent="0.4">
      <c r="A2774" s="278">
        <v>121839</v>
      </c>
      <c r="B2774" s="279" t="s">
        <v>3915</v>
      </c>
      <c r="C2774" s="279" t="s">
        <v>1029</v>
      </c>
      <c r="D2774" s="279" t="s">
        <v>762</v>
      </c>
      <c r="E2774" s="279" t="s">
        <v>5660</v>
      </c>
      <c r="F2774" s="315" t="s">
        <v>9495</v>
      </c>
      <c r="G2774" s="315" t="s">
        <v>402</v>
      </c>
      <c r="H2774" s="279" t="s">
        <v>425</v>
      </c>
      <c r="I2774" s="279" t="s">
        <v>61</v>
      </c>
      <c r="J2774" s="279" t="s">
        <v>8112</v>
      </c>
      <c r="K2774" s="280">
        <v>2000</v>
      </c>
      <c r="L2774" s="279" t="s">
        <v>402</v>
      </c>
      <c r="M2774" s="279" t="s">
        <v>394</v>
      </c>
      <c r="N2774" s="279"/>
      <c r="O2774" s="279" t="s">
        <v>394</v>
      </c>
      <c r="P2774" s="315">
        <v>0</v>
      </c>
      <c r="Q2774" s="278"/>
      <c r="R2774" s="303"/>
      <c r="S2774" s="279" t="s">
        <v>394</v>
      </c>
      <c r="T2774" s="279" t="s">
        <v>394</v>
      </c>
      <c r="U2774" s="303"/>
      <c r="V2774" s="303"/>
      <c r="W2774" s="303"/>
      <c r="X2774" s="303"/>
      <c r="Z2774" s="303"/>
      <c r="AA2774" s="303"/>
      <c r="AC2774" s="279" t="s">
        <v>394</v>
      </c>
      <c r="AF2774" s="276">
        <f>IFERROR(VLOOKUP(A2774,'[1]قوائم الترجمة'!AC$2:AD$2397,1,0),"م")</f>
        <v>121839</v>
      </c>
      <c r="AG2774" s="232"/>
      <c r="AH2774" s="233"/>
      <c r="AI2774" s="233"/>
      <c r="AJ2774" s="233"/>
      <c r="AL2774" s="267"/>
      <c r="AM2774" s="235"/>
      <c r="AU2774" s="234"/>
    </row>
    <row r="2775" spans="1:47" ht="21" x14ac:dyDescent="0.4">
      <c r="A2775" s="278">
        <v>121840</v>
      </c>
      <c r="B2775" s="279" t="s">
        <v>3913</v>
      </c>
      <c r="C2775" s="279" t="s">
        <v>754</v>
      </c>
      <c r="D2775" s="279" t="s">
        <v>3914</v>
      </c>
      <c r="E2775" s="279" t="s">
        <v>394</v>
      </c>
      <c r="F2775"/>
      <c r="H2775" s="279" t="s">
        <v>394</v>
      </c>
      <c r="I2775" s="279" t="s">
        <v>61</v>
      </c>
      <c r="J2775" s="279" t="s">
        <v>394</v>
      </c>
      <c r="K2775" s="279" t="s">
        <v>394</v>
      </c>
      <c r="L2775" s="279" t="s">
        <v>394</v>
      </c>
      <c r="M2775" s="279" t="s">
        <v>394</v>
      </c>
      <c r="N2775" s="279" t="s">
        <v>394</v>
      </c>
      <c r="O2775" s="279" t="s">
        <v>394</v>
      </c>
      <c r="P2775" s="315">
        <v>0</v>
      </c>
      <c r="Q2775" s="279" t="s">
        <v>394</v>
      </c>
      <c r="R2775" s="279" t="s">
        <v>394</v>
      </c>
      <c r="S2775" s="279" t="s">
        <v>394</v>
      </c>
      <c r="T2775" s="279" t="s">
        <v>394</v>
      </c>
      <c r="U2775" s="279" t="s">
        <v>394</v>
      </c>
      <c r="V2775" s="279" t="s">
        <v>394</v>
      </c>
      <c r="W2775" s="279" t="s">
        <v>394</v>
      </c>
      <c r="X2775" s="279" t="s">
        <v>394</v>
      </c>
      <c r="Y2775" s="281"/>
      <c r="Z2775" s="279" t="s">
        <v>394</v>
      </c>
      <c r="AA2775" s="279" t="s">
        <v>394</v>
      </c>
      <c r="AB2775" s="281"/>
      <c r="AC2775" s="279" t="s">
        <v>394</v>
      </c>
      <c r="AF2775" s="276" t="str">
        <f>IFERROR(VLOOKUP(A2775,'[1]قوائم الترجمة'!AC$2:AD$2397,1,0),"م")</f>
        <v>م</v>
      </c>
      <c r="AG2775" s="232"/>
      <c r="AH2775" s="233"/>
      <c r="AI2775" s="233"/>
      <c r="AJ2775" s="233"/>
      <c r="AL2775" s="267"/>
      <c r="AM2775" s="235"/>
      <c r="AO2775" s="236"/>
      <c r="AU2775" s="234"/>
    </row>
    <row r="2776" spans="1:47" ht="21" x14ac:dyDescent="0.4">
      <c r="A2776" s="278">
        <v>121841</v>
      </c>
      <c r="B2776" s="279" t="s">
        <v>6478</v>
      </c>
      <c r="C2776" s="279" t="s">
        <v>109</v>
      </c>
      <c r="D2776" s="279" t="s">
        <v>351</v>
      </c>
      <c r="E2776" s="279" t="s">
        <v>394</v>
      </c>
      <c r="F2776"/>
      <c r="H2776" s="279" t="s">
        <v>394</v>
      </c>
      <c r="I2776" s="279" t="s">
        <v>539</v>
      </c>
      <c r="J2776" s="279" t="s">
        <v>394</v>
      </c>
      <c r="K2776" s="279" t="s">
        <v>394</v>
      </c>
      <c r="L2776" s="279" t="s">
        <v>394</v>
      </c>
      <c r="M2776" s="279" t="s">
        <v>394</v>
      </c>
      <c r="N2776" s="279" t="s">
        <v>394</v>
      </c>
      <c r="O2776" s="279" t="s">
        <v>394</v>
      </c>
      <c r="P2776" s="315">
        <v>0</v>
      </c>
      <c r="Q2776" s="279" t="s">
        <v>394</v>
      </c>
      <c r="R2776" s="279" t="s">
        <v>394</v>
      </c>
      <c r="S2776" s="279" t="s">
        <v>394</v>
      </c>
      <c r="T2776" s="279" t="s">
        <v>394</v>
      </c>
      <c r="U2776" s="279" t="s">
        <v>394</v>
      </c>
      <c r="V2776" s="279" t="s">
        <v>394</v>
      </c>
      <c r="W2776" s="279" t="s">
        <v>394</v>
      </c>
      <c r="X2776" s="279" t="s">
        <v>394</v>
      </c>
      <c r="Y2776" s="281"/>
      <c r="Z2776" s="279" t="s">
        <v>394</v>
      </c>
      <c r="AA2776" s="279" t="s">
        <v>394</v>
      </c>
      <c r="AB2776" s="281"/>
      <c r="AC2776" s="279" t="s">
        <v>855</v>
      </c>
      <c r="AF2776" s="276" t="str">
        <f>IFERROR(VLOOKUP(A2776,'[1]قوائم الترجمة'!AC$2:AD$2397,1,0),"م")</f>
        <v>م</v>
      </c>
      <c r="AG2776" s="232"/>
      <c r="AH2776" s="233"/>
      <c r="AI2776" s="233"/>
      <c r="AJ2776" s="233"/>
      <c r="AL2776" s="267"/>
      <c r="AM2776" s="235"/>
      <c r="AU2776" s="234"/>
    </row>
    <row r="2777" spans="1:47" ht="21" x14ac:dyDescent="0.4">
      <c r="A2777" s="278">
        <v>121842</v>
      </c>
      <c r="B2777" s="279" t="s">
        <v>6479</v>
      </c>
      <c r="C2777" s="279" t="s">
        <v>135</v>
      </c>
      <c r="D2777" s="279" t="s">
        <v>290</v>
      </c>
      <c r="E2777" s="279" t="s">
        <v>394</v>
      </c>
      <c r="F2777"/>
      <c r="H2777" s="279" t="s">
        <v>394</v>
      </c>
      <c r="I2777" s="279" t="s">
        <v>539</v>
      </c>
      <c r="J2777" s="279" t="s">
        <v>394</v>
      </c>
      <c r="K2777" s="279" t="s">
        <v>394</v>
      </c>
      <c r="L2777" s="279" t="s">
        <v>394</v>
      </c>
      <c r="M2777" s="279" t="s">
        <v>394</v>
      </c>
      <c r="N2777" s="279" t="s">
        <v>394</v>
      </c>
      <c r="O2777" s="279" t="s">
        <v>394</v>
      </c>
      <c r="P2777" s="315">
        <v>0</v>
      </c>
      <c r="Q2777" s="279" t="s">
        <v>394</v>
      </c>
      <c r="R2777" s="279" t="s">
        <v>394</v>
      </c>
      <c r="S2777" s="279" t="s">
        <v>394</v>
      </c>
      <c r="T2777" s="279" t="s">
        <v>394</v>
      </c>
      <c r="U2777" s="279" t="s">
        <v>394</v>
      </c>
      <c r="V2777" s="279" t="s">
        <v>394</v>
      </c>
      <c r="W2777" s="279" t="s">
        <v>394</v>
      </c>
      <c r="X2777" s="279" t="s">
        <v>394</v>
      </c>
      <c r="Y2777" s="281"/>
      <c r="Z2777" s="279" t="s">
        <v>394</v>
      </c>
      <c r="AA2777" s="279" t="s">
        <v>394</v>
      </c>
      <c r="AB2777" s="281"/>
      <c r="AC2777" s="279" t="s">
        <v>855</v>
      </c>
      <c r="AF2777" s="276" t="str">
        <f>IFERROR(VLOOKUP(A2777,'[1]قوائم الترجمة'!AC$2:AD$2397,1,0),"م")</f>
        <v>م</v>
      </c>
      <c r="AG2777" s="232"/>
      <c r="AH2777" s="233"/>
      <c r="AI2777" s="233"/>
      <c r="AJ2777" s="233"/>
      <c r="AL2777" s="267"/>
      <c r="AM2777" s="235"/>
      <c r="AU2777" s="234"/>
    </row>
    <row r="2778" spans="1:47" ht="21" x14ac:dyDescent="0.4">
      <c r="A2778" s="278">
        <v>121843</v>
      </c>
      <c r="B2778" s="279" t="s">
        <v>3912</v>
      </c>
      <c r="C2778" s="279" t="s">
        <v>106</v>
      </c>
      <c r="D2778" s="279" t="s">
        <v>242</v>
      </c>
      <c r="E2778" s="279" t="s">
        <v>424</v>
      </c>
      <c r="F2778" s="315" t="s">
        <v>8519</v>
      </c>
      <c r="G2778" s="315" t="s">
        <v>402</v>
      </c>
      <c r="H2778" s="279" t="s">
        <v>425</v>
      </c>
      <c r="I2778" s="279" t="s">
        <v>61</v>
      </c>
      <c r="J2778" s="279" t="s">
        <v>426</v>
      </c>
      <c r="K2778" s="280">
        <v>2010</v>
      </c>
      <c r="L2778" s="279" t="s">
        <v>404</v>
      </c>
      <c r="M2778" s="279" t="s">
        <v>394</v>
      </c>
      <c r="N2778" s="279" t="s">
        <v>394</v>
      </c>
      <c r="O2778" s="279" t="s">
        <v>394</v>
      </c>
      <c r="P2778" s="315">
        <v>0</v>
      </c>
      <c r="Q2778" s="278"/>
      <c r="R2778" s="303"/>
      <c r="S2778" s="279" t="s">
        <v>394</v>
      </c>
      <c r="T2778" s="279" t="s">
        <v>394</v>
      </c>
      <c r="U2778" s="303"/>
      <c r="V2778" s="303"/>
      <c r="W2778" s="303"/>
      <c r="X2778" s="303"/>
      <c r="Z2778" s="303"/>
      <c r="AA2778" s="303"/>
      <c r="AC2778" s="279" t="s">
        <v>394</v>
      </c>
      <c r="AF2778" s="276">
        <f>IFERROR(VLOOKUP(A2778,'[1]قوائم الترجمة'!AC$2:AD$2397,1,0),"م")</f>
        <v>121843</v>
      </c>
      <c r="AG2778" s="232"/>
      <c r="AH2778" s="233"/>
      <c r="AI2778" s="233"/>
      <c r="AJ2778" s="233"/>
      <c r="AL2778" s="267"/>
      <c r="AM2778" s="235"/>
      <c r="AU2778" s="234"/>
    </row>
    <row r="2779" spans="1:47" ht="21" x14ac:dyDescent="0.4">
      <c r="A2779" s="278">
        <v>121844</v>
      </c>
      <c r="B2779" s="279" t="s">
        <v>3911</v>
      </c>
      <c r="C2779" s="279" t="s">
        <v>131</v>
      </c>
      <c r="D2779" s="279" t="s">
        <v>303</v>
      </c>
      <c r="E2779" s="279" t="s">
        <v>394</v>
      </c>
      <c r="F2779"/>
      <c r="H2779" s="279" t="s">
        <v>394</v>
      </c>
      <c r="I2779" s="279" t="s">
        <v>541</v>
      </c>
      <c r="J2779" s="279" t="s">
        <v>394</v>
      </c>
      <c r="K2779" s="279" t="s">
        <v>394</v>
      </c>
      <c r="L2779" s="279" t="s">
        <v>394</v>
      </c>
      <c r="M2779" s="279" t="s">
        <v>394</v>
      </c>
      <c r="N2779" s="279" t="s">
        <v>394</v>
      </c>
      <c r="O2779" s="279" t="s">
        <v>394</v>
      </c>
      <c r="P2779" s="315">
        <v>0</v>
      </c>
      <c r="Q2779" s="279" t="s">
        <v>394</v>
      </c>
      <c r="R2779" s="279" t="s">
        <v>394</v>
      </c>
      <c r="S2779" s="279" t="s">
        <v>394</v>
      </c>
      <c r="T2779" s="279" t="s">
        <v>394</v>
      </c>
      <c r="U2779" s="279" t="s">
        <v>394</v>
      </c>
      <c r="V2779" s="279" t="s">
        <v>394</v>
      </c>
      <c r="W2779" s="279" t="s">
        <v>394</v>
      </c>
      <c r="X2779" s="279" t="s">
        <v>394</v>
      </c>
      <c r="Y2779" s="281"/>
      <c r="Z2779" s="279" t="s">
        <v>394</v>
      </c>
      <c r="AA2779" s="279" t="s">
        <v>394</v>
      </c>
      <c r="AB2779" s="281"/>
      <c r="AC2779" s="279" t="s">
        <v>855</v>
      </c>
      <c r="AF2779" s="276" t="str">
        <f>IFERROR(VLOOKUP(A2779,'[1]قوائم الترجمة'!AC$2:AD$2397,1,0),"م")</f>
        <v>م</v>
      </c>
      <c r="AG2779" s="232"/>
      <c r="AH2779" s="233"/>
      <c r="AI2779" s="233"/>
      <c r="AJ2779" s="233"/>
      <c r="AL2779" s="267"/>
      <c r="AM2779" s="235"/>
      <c r="AU2779" s="234"/>
    </row>
    <row r="2780" spans="1:47" ht="21" x14ac:dyDescent="0.4">
      <c r="A2780" s="278">
        <v>121845</v>
      </c>
      <c r="B2780" s="279" t="s">
        <v>1674</v>
      </c>
      <c r="C2780" s="279" t="s">
        <v>634</v>
      </c>
      <c r="D2780" s="279" t="s">
        <v>344</v>
      </c>
      <c r="E2780" s="279" t="s">
        <v>424</v>
      </c>
      <c r="F2780" s="315" t="s">
        <v>8378</v>
      </c>
      <c r="G2780" s="315" t="s">
        <v>8297</v>
      </c>
      <c r="H2780" s="279" t="s">
        <v>425</v>
      </c>
      <c r="I2780" s="279" t="s">
        <v>538</v>
      </c>
      <c r="J2780" s="279" t="s">
        <v>403</v>
      </c>
      <c r="K2780" s="280">
        <v>0</v>
      </c>
      <c r="L2780" s="279" t="s">
        <v>402</v>
      </c>
      <c r="M2780" s="279" t="s">
        <v>394</v>
      </c>
      <c r="N2780" s="279" t="s">
        <v>394</v>
      </c>
      <c r="O2780" s="279" t="s">
        <v>394</v>
      </c>
      <c r="P2780" s="315">
        <v>0</v>
      </c>
      <c r="Q2780" s="278"/>
      <c r="R2780" s="303"/>
      <c r="S2780" s="279" t="s">
        <v>394</v>
      </c>
      <c r="T2780" s="279" t="s">
        <v>394</v>
      </c>
      <c r="U2780" s="303"/>
      <c r="V2780" s="303"/>
      <c r="W2780" s="303"/>
      <c r="X2780" s="303"/>
      <c r="Z2780" s="303"/>
      <c r="AA2780" s="303"/>
      <c r="AC2780" s="279" t="s">
        <v>394</v>
      </c>
      <c r="AF2780" s="276">
        <f>IFERROR(VLOOKUP(A2780,'[1]قوائم الترجمة'!AC$2:AD$2397,1,0),"م")</f>
        <v>121845</v>
      </c>
      <c r="AG2780" s="232"/>
      <c r="AH2780" s="233"/>
      <c r="AI2780" s="233"/>
      <c r="AJ2780" s="233"/>
      <c r="AL2780" s="267"/>
      <c r="AM2780" s="235"/>
      <c r="AU2780" s="234"/>
    </row>
    <row r="2781" spans="1:47" ht="21" x14ac:dyDescent="0.4">
      <c r="A2781" s="278">
        <v>121846</v>
      </c>
      <c r="B2781" s="279" t="s">
        <v>6483</v>
      </c>
      <c r="C2781" s="279" t="s">
        <v>68</v>
      </c>
      <c r="D2781" s="279" t="s">
        <v>327</v>
      </c>
      <c r="E2781" s="279" t="s">
        <v>394</v>
      </c>
      <c r="F2781"/>
      <c r="H2781" s="279" t="s">
        <v>394</v>
      </c>
      <c r="I2781" s="279" t="s">
        <v>539</v>
      </c>
      <c r="J2781" s="279" t="s">
        <v>394</v>
      </c>
      <c r="K2781" s="279" t="s">
        <v>394</v>
      </c>
      <c r="L2781" s="279" t="s">
        <v>394</v>
      </c>
      <c r="M2781" s="279" t="s">
        <v>394</v>
      </c>
      <c r="N2781" s="279" t="s">
        <v>394</v>
      </c>
      <c r="O2781" s="279" t="s">
        <v>394</v>
      </c>
      <c r="P2781" s="315">
        <v>0</v>
      </c>
      <c r="Q2781" s="279" t="s">
        <v>394</v>
      </c>
      <c r="R2781" s="279" t="s">
        <v>394</v>
      </c>
      <c r="S2781" s="279" t="s">
        <v>394</v>
      </c>
      <c r="T2781" s="279" t="s">
        <v>394</v>
      </c>
      <c r="U2781" s="279" t="s">
        <v>394</v>
      </c>
      <c r="V2781" s="279" t="s">
        <v>394</v>
      </c>
      <c r="W2781" s="279" t="s">
        <v>394</v>
      </c>
      <c r="X2781" s="279" t="s">
        <v>394</v>
      </c>
      <c r="Y2781" s="281"/>
      <c r="Z2781" s="279" t="s">
        <v>394</v>
      </c>
      <c r="AA2781" s="279" t="s">
        <v>394</v>
      </c>
      <c r="AB2781" s="281"/>
      <c r="AC2781" s="279" t="s">
        <v>855</v>
      </c>
      <c r="AF2781" s="276" t="str">
        <f>IFERROR(VLOOKUP(A2781,'[1]قوائم الترجمة'!AC$2:AD$2397,1,0),"م")</f>
        <v>م</v>
      </c>
      <c r="AG2781" s="232"/>
      <c r="AH2781" s="233"/>
      <c r="AI2781" s="233"/>
      <c r="AJ2781" s="233"/>
      <c r="AL2781" s="267"/>
      <c r="AM2781" s="235"/>
      <c r="AO2781" s="236"/>
      <c r="AU2781" s="234"/>
    </row>
    <row r="2782" spans="1:47" ht="21" x14ac:dyDescent="0.4">
      <c r="A2782" s="278">
        <v>121847</v>
      </c>
      <c r="B2782" s="279" t="s">
        <v>6494</v>
      </c>
      <c r="C2782" s="279" t="s">
        <v>89</v>
      </c>
      <c r="D2782" s="279" t="s">
        <v>6495</v>
      </c>
      <c r="E2782" s="279" t="s">
        <v>394</v>
      </c>
      <c r="F2782"/>
      <c r="H2782" s="279" t="s">
        <v>394</v>
      </c>
      <c r="I2782" s="279" t="s">
        <v>539</v>
      </c>
      <c r="J2782" s="279" t="s">
        <v>394</v>
      </c>
      <c r="K2782" s="279" t="s">
        <v>394</v>
      </c>
      <c r="L2782" s="279" t="s">
        <v>394</v>
      </c>
      <c r="M2782" s="279" t="s">
        <v>394</v>
      </c>
      <c r="N2782" s="279" t="s">
        <v>394</v>
      </c>
      <c r="O2782" s="279" t="s">
        <v>394</v>
      </c>
      <c r="P2782" s="315">
        <v>0</v>
      </c>
      <c r="Q2782" s="279" t="s">
        <v>394</v>
      </c>
      <c r="R2782" s="279" t="s">
        <v>394</v>
      </c>
      <c r="S2782" s="279" t="s">
        <v>394</v>
      </c>
      <c r="T2782" s="279" t="s">
        <v>394</v>
      </c>
      <c r="U2782" s="279" t="s">
        <v>394</v>
      </c>
      <c r="V2782" s="279" t="s">
        <v>394</v>
      </c>
      <c r="W2782" s="279" t="s">
        <v>394</v>
      </c>
      <c r="X2782" s="279" t="s">
        <v>394</v>
      </c>
      <c r="Y2782" s="281"/>
      <c r="Z2782" s="279" t="s">
        <v>394</v>
      </c>
      <c r="AA2782" s="279" t="s">
        <v>394</v>
      </c>
      <c r="AB2782" s="281"/>
      <c r="AC2782" s="279" t="s">
        <v>855</v>
      </c>
      <c r="AF2782" s="276" t="str">
        <f>IFERROR(VLOOKUP(A2782,'[1]قوائم الترجمة'!AC$2:AD$2397,1,0),"م")</f>
        <v>م</v>
      </c>
      <c r="AG2782" s="232"/>
      <c r="AH2782" s="233"/>
      <c r="AI2782" s="233"/>
      <c r="AJ2782" s="233"/>
      <c r="AL2782" s="267"/>
      <c r="AM2782" s="235"/>
      <c r="AO2782" s="236"/>
      <c r="AU2782" s="234"/>
    </row>
    <row r="2783" spans="1:47" ht="21" x14ac:dyDescent="0.4">
      <c r="A2783" s="278">
        <v>121848</v>
      </c>
      <c r="B2783" s="279" t="s">
        <v>3910</v>
      </c>
      <c r="C2783" s="279" t="s">
        <v>586</v>
      </c>
      <c r="D2783" s="279" t="s">
        <v>297</v>
      </c>
      <c r="E2783" s="279" t="s">
        <v>394</v>
      </c>
      <c r="F2783"/>
      <c r="H2783" s="279" t="s">
        <v>394</v>
      </c>
      <c r="I2783" s="279" t="s">
        <v>540</v>
      </c>
      <c r="J2783" s="279" t="s">
        <v>394</v>
      </c>
      <c r="K2783" s="279" t="s">
        <v>394</v>
      </c>
      <c r="L2783" s="279" t="s">
        <v>394</v>
      </c>
      <c r="M2783" s="279" t="s">
        <v>394</v>
      </c>
      <c r="N2783" s="279" t="s">
        <v>394</v>
      </c>
      <c r="O2783" s="279" t="s">
        <v>394</v>
      </c>
      <c r="P2783" s="315">
        <v>0</v>
      </c>
      <c r="Q2783" s="279" t="s">
        <v>394</v>
      </c>
      <c r="R2783" s="279" t="s">
        <v>394</v>
      </c>
      <c r="S2783" s="279" t="s">
        <v>394</v>
      </c>
      <c r="T2783" s="279" t="s">
        <v>394</v>
      </c>
      <c r="U2783" s="279" t="s">
        <v>394</v>
      </c>
      <c r="V2783" s="279" t="s">
        <v>394</v>
      </c>
      <c r="W2783" s="279" t="s">
        <v>394</v>
      </c>
      <c r="X2783" s="279" t="s">
        <v>394</v>
      </c>
      <c r="Y2783" s="281"/>
      <c r="Z2783" s="279" t="s">
        <v>394</v>
      </c>
      <c r="AA2783" s="279" t="s">
        <v>394</v>
      </c>
      <c r="AB2783" s="281"/>
      <c r="AC2783" s="279" t="s">
        <v>855</v>
      </c>
      <c r="AF2783" s="276" t="str">
        <f>IFERROR(VLOOKUP(A2783,'[1]قوائم الترجمة'!AC$2:AD$2397,1,0),"م")</f>
        <v>م</v>
      </c>
      <c r="AG2783" s="232"/>
      <c r="AH2783" s="233"/>
      <c r="AI2783" s="233"/>
      <c r="AJ2783" s="233"/>
      <c r="AL2783" s="267"/>
      <c r="AM2783" s="235"/>
      <c r="AO2783" s="236"/>
      <c r="AU2783" s="234"/>
    </row>
    <row r="2784" spans="1:47" ht="21" x14ac:dyDescent="0.4">
      <c r="A2784" s="278">
        <v>121849</v>
      </c>
      <c r="B2784" s="279" t="s">
        <v>3909</v>
      </c>
      <c r="C2784" s="279" t="s">
        <v>63</v>
      </c>
      <c r="D2784" s="279" t="s">
        <v>313</v>
      </c>
      <c r="E2784" s="279" t="s">
        <v>394</v>
      </c>
      <c r="F2784"/>
      <c r="H2784" s="279" t="s">
        <v>394</v>
      </c>
      <c r="I2784" s="279" t="s">
        <v>539</v>
      </c>
      <c r="J2784" s="279" t="s">
        <v>394</v>
      </c>
      <c r="K2784" s="279" t="s">
        <v>394</v>
      </c>
      <c r="L2784" s="279" t="s">
        <v>394</v>
      </c>
      <c r="M2784" s="279" t="s">
        <v>394</v>
      </c>
      <c r="N2784" s="279" t="s">
        <v>394</v>
      </c>
      <c r="O2784" s="279" t="s">
        <v>394</v>
      </c>
      <c r="P2784" s="315">
        <v>0</v>
      </c>
      <c r="Q2784" s="279" t="s">
        <v>394</v>
      </c>
      <c r="R2784" s="279" t="s">
        <v>394</v>
      </c>
      <c r="S2784" s="279" t="s">
        <v>394</v>
      </c>
      <c r="T2784" s="279" t="s">
        <v>394</v>
      </c>
      <c r="U2784" s="279" t="s">
        <v>394</v>
      </c>
      <c r="V2784" s="279" t="s">
        <v>394</v>
      </c>
      <c r="W2784" s="279" t="s">
        <v>394</v>
      </c>
      <c r="X2784" s="279" t="s">
        <v>394</v>
      </c>
      <c r="Y2784" s="281"/>
      <c r="Z2784" s="279" t="s">
        <v>394</v>
      </c>
      <c r="AA2784" s="279" t="s">
        <v>394</v>
      </c>
      <c r="AB2784" s="281"/>
      <c r="AC2784" s="279" t="s">
        <v>855</v>
      </c>
      <c r="AF2784" s="276" t="str">
        <f>IFERROR(VLOOKUP(A2784,'[1]قوائم الترجمة'!AC$2:AD$2397,1,0),"م")</f>
        <v>م</v>
      </c>
      <c r="AG2784" s="232"/>
      <c r="AH2784" s="233"/>
      <c r="AI2784" s="233"/>
      <c r="AJ2784" s="233"/>
      <c r="AL2784" s="267"/>
      <c r="AM2784" s="235"/>
      <c r="AO2784" s="236"/>
      <c r="AU2784" s="234"/>
    </row>
    <row r="2785" spans="1:47" ht="21" x14ac:dyDescent="0.4">
      <c r="A2785" s="278">
        <v>121850</v>
      </c>
      <c r="B2785" s="279" t="s">
        <v>6487</v>
      </c>
      <c r="C2785" s="279" t="s">
        <v>1121</v>
      </c>
      <c r="D2785" s="279" t="s">
        <v>371</v>
      </c>
      <c r="E2785" s="279" t="s">
        <v>394</v>
      </c>
      <c r="F2785"/>
      <c r="H2785" s="279" t="s">
        <v>394</v>
      </c>
      <c r="I2785" s="279" t="s">
        <v>539</v>
      </c>
      <c r="J2785" s="279" t="s">
        <v>394</v>
      </c>
      <c r="K2785" s="279" t="s">
        <v>394</v>
      </c>
      <c r="L2785" s="279" t="s">
        <v>394</v>
      </c>
      <c r="M2785" s="279" t="s">
        <v>394</v>
      </c>
      <c r="N2785" s="279" t="s">
        <v>394</v>
      </c>
      <c r="O2785" s="279" t="s">
        <v>394</v>
      </c>
      <c r="P2785" s="315">
        <v>0</v>
      </c>
      <c r="Q2785" s="279" t="s">
        <v>394</v>
      </c>
      <c r="R2785" s="279" t="s">
        <v>394</v>
      </c>
      <c r="S2785" s="279" t="s">
        <v>394</v>
      </c>
      <c r="T2785" s="279" t="s">
        <v>394</v>
      </c>
      <c r="U2785" s="279" t="s">
        <v>394</v>
      </c>
      <c r="V2785" s="279" t="s">
        <v>394</v>
      </c>
      <c r="W2785" s="279" t="s">
        <v>394</v>
      </c>
      <c r="X2785" s="279" t="s">
        <v>394</v>
      </c>
      <c r="Y2785" s="281"/>
      <c r="Z2785" s="279" t="s">
        <v>394</v>
      </c>
      <c r="AA2785" s="279" t="s">
        <v>394</v>
      </c>
      <c r="AB2785" s="281"/>
      <c r="AC2785" s="279" t="s">
        <v>855</v>
      </c>
      <c r="AF2785" s="276" t="str">
        <f>IFERROR(VLOOKUP(A2785,'[1]قوائم الترجمة'!AC$2:AD$2397,1,0),"م")</f>
        <v>م</v>
      </c>
      <c r="AG2785" s="232"/>
      <c r="AH2785" s="233"/>
      <c r="AI2785" s="233"/>
      <c r="AJ2785" s="233"/>
      <c r="AL2785" s="267"/>
      <c r="AM2785" s="235"/>
      <c r="AO2785" s="236"/>
      <c r="AU2785" s="234"/>
    </row>
    <row r="2786" spans="1:47" ht="21" x14ac:dyDescent="0.4">
      <c r="A2786" s="278">
        <v>121851</v>
      </c>
      <c r="B2786" s="279" t="s">
        <v>3908</v>
      </c>
      <c r="C2786" s="279" t="s">
        <v>104</v>
      </c>
      <c r="D2786" s="279" t="s">
        <v>369</v>
      </c>
      <c r="E2786" s="279" t="s">
        <v>5660</v>
      </c>
      <c r="F2786" s="315" t="s">
        <v>9496</v>
      </c>
      <c r="G2786" s="315" t="s">
        <v>8155</v>
      </c>
      <c r="H2786" s="279" t="s">
        <v>425</v>
      </c>
      <c r="I2786" s="279" t="s">
        <v>8485</v>
      </c>
      <c r="J2786" s="279" t="s">
        <v>403</v>
      </c>
      <c r="K2786" s="280">
        <v>2006</v>
      </c>
      <c r="L2786" s="279" t="s">
        <v>842</v>
      </c>
      <c r="M2786" s="279" t="s">
        <v>394</v>
      </c>
      <c r="N2786" s="279" t="s">
        <v>394</v>
      </c>
      <c r="O2786" s="279" t="s">
        <v>394</v>
      </c>
      <c r="P2786" s="315">
        <v>0</v>
      </c>
      <c r="Q2786" s="278"/>
      <c r="R2786" s="303"/>
      <c r="S2786" s="279" t="s">
        <v>394</v>
      </c>
      <c r="T2786" s="279" t="s">
        <v>394</v>
      </c>
      <c r="U2786" s="303"/>
      <c r="V2786" s="303"/>
      <c r="W2786" s="303"/>
      <c r="X2786" s="303"/>
      <c r="Z2786" s="303"/>
      <c r="AA2786" s="303"/>
      <c r="AC2786" s="279" t="s">
        <v>394</v>
      </c>
      <c r="AF2786" s="276">
        <f>IFERROR(VLOOKUP(A2786,'[1]قوائم الترجمة'!AC$2:AD$2397,1,0),"م")</f>
        <v>121851</v>
      </c>
      <c r="AG2786" s="232"/>
      <c r="AH2786" s="233"/>
      <c r="AI2786" s="233"/>
      <c r="AJ2786" s="233"/>
      <c r="AL2786" s="267"/>
      <c r="AM2786" s="235"/>
      <c r="AU2786" s="234"/>
    </row>
    <row r="2787" spans="1:47" ht="21" x14ac:dyDescent="0.4">
      <c r="A2787" s="278">
        <v>121852</v>
      </c>
      <c r="B2787" s="279" t="s">
        <v>3907</v>
      </c>
      <c r="C2787" s="279" t="s">
        <v>465</v>
      </c>
      <c r="D2787" s="279" t="s">
        <v>318</v>
      </c>
      <c r="E2787" s="279" t="s">
        <v>394</v>
      </c>
      <c r="F2787"/>
      <c r="H2787" s="279" t="s">
        <v>394</v>
      </c>
      <c r="I2787" s="279" t="s">
        <v>540</v>
      </c>
      <c r="J2787" s="279" t="s">
        <v>394</v>
      </c>
      <c r="K2787" s="279" t="s">
        <v>394</v>
      </c>
      <c r="L2787" s="279" t="s">
        <v>394</v>
      </c>
      <c r="M2787" s="279" t="s">
        <v>394</v>
      </c>
      <c r="N2787" s="279" t="s">
        <v>394</v>
      </c>
      <c r="O2787" s="279" t="s">
        <v>394</v>
      </c>
      <c r="P2787" s="315">
        <v>0</v>
      </c>
      <c r="Q2787" s="279" t="s">
        <v>394</v>
      </c>
      <c r="R2787" s="279" t="s">
        <v>394</v>
      </c>
      <c r="S2787" s="279" t="s">
        <v>394</v>
      </c>
      <c r="T2787" s="279" t="s">
        <v>394</v>
      </c>
      <c r="U2787" s="279" t="s">
        <v>394</v>
      </c>
      <c r="V2787" s="279" t="s">
        <v>394</v>
      </c>
      <c r="W2787" s="279" t="s">
        <v>394</v>
      </c>
      <c r="X2787" s="279" t="s">
        <v>394</v>
      </c>
      <c r="Y2787" s="281"/>
      <c r="Z2787" s="279" t="s">
        <v>394</v>
      </c>
      <c r="AA2787" s="279" t="s">
        <v>394</v>
      </c>
      <c r="AB2787" s="281"/>
      <c r="AC2787" s="279" t="s">
        <v>855</v>
      </c>
      <c r="AF2787" s="276" t="str">
        <f>IFERROR(VLOOKUP(A2787,'[1]قوائم الترجمة'!AC$2:AD$2397,1,0),"م")</f>
        <v>م</v>
      </c>
      <c r="AG2787" s="232"/>
      <c r="AH2787" s="233"/>
      <c r="AI2787" s="233"/>
      <c r="AJ2787" s="233"/>
      <c r="AL2787" s="267"/>
      <c r="AM2787" s="235"/>
      <c r="AO2787" s="236"/>
      <c r="AU2787" s="234"/>
    </row>
    <row r="2788" spans="1:47" ht="21" x14ac:dyDescent="0.4">
      <c r="A2788" s="278">
        <v>121853</v>
      </c>
      <c r="B2788" s="279" t="s">
        <v>3906</v>
      </c>
      <c r="C2788" s="279" t="s">
        <v>68</v>
      </c>
      <c r="D2788" s="279" t="s">
        <v>237</v>
      </c>
      <c r="E2788" s="279" t="s">
        <v>5660</v>
      </c>
      <c r="F2788" s="315" t="s">
        <v>9497</v>
      </c>
      <c r="G2788" s="315" t="s">
        <v>402</v>
      </c>
      <c r="H2788" s="279" t="s">
        <v>425</v>
      </c>
      <c r="I2788" s="279" t="s">
        <v>538</v>
      </c>
      <c r="J2788" s="279" t="s">
        <v>8112</v>
      </c>
      <c r="K2788" s="280">
        <v>2010</v>
      </c>
      <c r="L2788" s="279" t="s">
        <v>402</v>
      </c>
      <c r="M2788" s="279" t="s">
        <v>394</v>
      </c>
      <c r="N2788" s="279" t="s">
        <v>394</v>
      </c>
      <c r="O2788" s="279" t="s">
        <v>394</v>
      </c>
      <c r="P2788" s="315">
        <v>0</v>
      </c>
      <c r="Q2788" s="278"/>
      <c r="R2788" s="303"/>
      <c r="S2788" s="279" t="s">
        <v>394</v>
      </c>
      <c r="T2788" s="279" t="s">
        <v>394</v>
      </c>
      <c r="U2788" s="303"/>
      <c r="V2788" s="303"/>
      <c r="W2788" s="303"/>
      <c r="X2788" s="303"/>
      <c r="Z2788" s="303"/>
      <c r="AA2788" s="303"/>
      <c r="AC2788" s="279" t="s">
        <v>394</v>
      </c>
      <c r="AF2788" s="276">
        <f>IFERROR(VLOOKUP(A2788,'[1]قوائم الترجمة'!AC$2:AD$2397,1,0),"م")</f>
        <v>121853</v>
      </c>
      <c r="AG2788" s="232"/>
      <c r="AH2788" s="233"/>
      <c r="AI2788" s="233"/>
      <c r="AJ2788" s="233"/>
      <c r="AL2788" s="267"/>
      <c r="AM2788" s="235"/>
      <c r="AO2788" s="236"/>
      <c r="AU2788" s="234"/>
    </row>
    <row r="2789" spans="1:47" ht="21" x14ac:dyDescent="0.4">
      <c r="A2789" s="278">
        <v>121854</v>
      </c>
      <c r="B2789" s="279" t="s">
        <v>3905</v>
      </c>
      <c r="C2789" s="279" t="s">
        <v>68</v>
      </c>
      <c r="D2789" s="279" t="s">
        <v>2565</v>
      </c>
      <c r="E2789" s="279" t="s">
        <v>394</v>
      </c>
      <c r="F2789"/>
      <c r="H2789" s="279" t="s">
        <v>394</v>
      </c>
      <c r="I2789" s="279" t="s">
        <v>540</v>
      </c>
      <c r="J2789" s="279" t="s">
        <v>394</v>
      </c>
      <c r="K2789" s="279" t="s">
        <v>394</v>
      </c>
      <c r="L2789" s="279" t="s">
        <v>394</v>
      </c>
      <c r="M2789" s="279" t="s">
        <v>394</v>
      </c>
      <c r="N2789" s="279" t="s">
        <v>394</v>
      </c>
      <c r="O2789" s="279" t="s">
        <v>394</v>
      </c>
      <c r="P2789" s="315">
        <v>0</v>
      </c>
      <c r="Q2789" s="279" t="s">
        <v>394</v>
      </c>
      <c r="R2789" s="279" t="s">
        <v>394</v>
      </c>
      <c r="S2789" s="279" t="s">
        <v>394</v>
      </c>
      <c r="T2789" s="279" t="s">
        <v>394</v>
      </c>
      <c r="U2789" s="279" t="s">
        <v>394</v>
      </c>
      <c r="V2789" s="279" t="s">
        <v>394</v>
      </c>
      <c r="W2789" s="279" t="s">
        <v>394</v>
      </c>
      <c r="X2789" s="279" t="s">
        <v>394</v>
      </c>
      <c r="Y2789" s="281"/>
      <c r="Z2789" s="279" t="s">
        <v>394</v>
      </c>
      <c r="AA2789" s="279" t="s">
        <v>394</v>
      </c>
      <c r="AB2789" s="281"/>
      <c r="AC2789" s="279" t="s">
        <v>855</v>
      </c>
      <c r="AF2789" s="276" t="str">
        <f>IFERROR(VLOOKUP(A2789,'[1]قوائم الترجمة'!AC$2:AD$2397,1,0),"م")</f>
        <v>م</v>
      </c>
      <c r="AG2789" s="232"/>
      <c r="AH2789" s="233"/>
      <c r="AI2789" s="233"/>
      <c r="AJ2789" s="233"/>
      <c r="AL2789" s="267"/>
      <c r="AM2789" s="235"/>
      <c r="AU2789" s="234"/>
    </row>
    <row r="2790" spans="1:47" ht="21" x14ac:dyDescent="0.4">
      <c r="A2790" s="278">
        <v>121855</v>
      </c>
      <c r="B2790" s="279" t="s">
        <v>6496</v>
      </c>
      <c r="C2790" s="279" t="s">
        <v>170</v>
      </c>
      <c r="D2790" s="279" t="s">
        <v>329</v>
      </c>
      <c r="E2790" s="279" t="s">
        <v>394</v>
      </c>
      <c r="F2790"/>
      <c r="H2790" s="279" t="s">
        <v>394</v>
      </c>
      <c r="I2790" s="279" t="s">
        <v>539</v>
      </c>
      <c r="J2790" s="279" t="s">
        <v>394</v>
      </c>
      <c r="K2790" s="279" t="s">
        <v>394</v>
      </c>
      <c r="L2790" s="279" t="s">
        <v>394</v>
      </c>
      <c r="M2790" s="279" t="s">
        <v>394</v>
      </c>
      <c r="N2790" s="279" t="s">
        <v>394</v>
      </c>
      <c r="O2790" s="279" t="s">
        <v>394</v>
      </c>
      <c r="P2790" s="315">
        <v>0</v>
      </c>
      <c r="Q2790" s="279" t="s">
        <v>394</v>
      </c>
      <c r="R2790" s="279" t="s">
        <v>394</v>
      </c>
      <c r="S2790" s="279" t="s">
        <v>394</v>
      </c>
      <c r="T2790" s="279" t="s">
        <v>394</v>
      </c>
      <c r="U2790" s="279" t="s">
        <v>394</v>
      </c>
      <c r="V2790" s="279" t="s">
        <v>394</v>
      </c>
      <c r="W2790" s="279" t="s">
        <v>394</v>
      </c>
      <c r="X2790" s="279" t="s">
        <v>394</v>
      </c>
      <c r="Y2790" s="281"/>
      <c r="Z2790" s="279" t="s">
        <v>394</v>
      </c>
      <c r="AA2790" s="279" t="s">
        <v>394</v>
      </c>
      <c r="AB2790" s="281"/>
      <c r="AC2790" s="279" t="s">
        <v>855</v>
      </c>
      <c r="AF2790" s="276" t="str">
        <f>IFERROR(VLOOKUP(A2790,'[1]قوائم الترجمة'!AC$2:AD$2397,1,0),"م")</f>
        <v>م</v>
      </c>
      <c r="AG2790" s="232"/>
      <c r="AH2790" s="233"/>
      <c r="AI2790" s="233"/>
      <c r="AJ2790" s="233"/>
      <c r="AL2790" s="267"/>
      <c r="AM2790" s="235"/>
      <c r="AO2790" s="236"/>
      <c r="AU2790" s="234"/>
    </row>
    <row r="2791" spans="1:47" ht="21" x14ac:dyDescent="0.4">
      <c r="A2791" s="278">
        <v>121856</v>
      </c>
      <c r="B2791" s="279" t="s">
        <v>1319</v>
      </c>
      <c r="C2791" s="279" t="s">
        <v>174</v>
      </c>
      <c r="D2791" s="279" t="s">
        <v>341</v>
      </c>
      <c r="E2791" s="279" t="s">
        <v>424</v>
      </c>
      <c r="F2791" s="315" t="s">
        <v>9453</v>
      </c>
      <c r="G2791" s="315" t="s">
        <v>8379</v>
      </c>
      <c r="H2791" s="279" t="s">
        <v>425</v>
      </c>
      <c r="I2791" s="279" t="s">
        <v>539</v>
      </c>
      <c r="J2791" s="279" t="s">
        <v>426</v>
      </c>
      <c r="K2791" s="280">
        <v>0</v>
      </c>
      <c r="L2791" s="279" t="s">
        <v>404</v>
      </c>
      <c r="M2791" s="279" t="s">
        <v>394</v>
      </c>
      <c r="N2791" s="279" t="s">
        <v>394</v>
      </c>
      <c r="O2791" s="279" t="s">
        <v>394</v>
      </c>
      <c r="P2791" s="315">
        <v>0</v>
      </c>
      <c r="Q2791" s="278"/>
      <c r="R2791" s="303"/>
      <c r="S2791" s="279" t="s">
        <v>394</v>
      </c>
      <c r="T2791" s="279" t="s">
        <v>394</v>
      </c>
      <c r="U2791" s="303"/>
      <c r="V2791" s="303"/>
      <c r="W2791" s="303"/>
      <c r="X2791" s="303"/>
      <c r="Z2791" s="303"/>
      <c r="AA2791" s="303"/>
      <c r="AC2791" s="279" t="s">
        <v>855</v>
      </c>
      <c r="AF2791" s="276">
        <f>IFERROR(VLOOKUP(A2791,'[1]قوائم الترجمة'!AC$2:AD$2397,1,0),"م")</f>
        <v>121856</v>
      </c>
      <c r="AG2791" s="232"/>
      <c r="AH2791" s="233"/>
      <c r="AI2791" s="233"/>
      <c r="AJ2791" s="233"/>
      <c r="AL2791" s="267"/>
      <c r="AM2791" s="235"/>
      <c r="AO2791" s="236"/>
      <c r="AU2791" s="234"/>
    </row>
    <row r="2792" spans="1:47" ht="21" x14ac:dyDescent="0.4">
      <c r="A2792" s="278">
        <v>121857</v>
      </c>
      <c r="B2792" s="279" t="s">
        <v>6498</v>
      </c>
      <c r="C2792" s="279" t="s">
        <v>68</v>
      </c>
      <c r="D2792" s="279" t="s">
        <v>6499</v>
      </c>
      <c r="E2792" s="279" t="s">
        <v>394</v>
      </c>
      <c r="F2792"/>
      <c r="H2792" s="279" t="s">
        <v>394</v>
      </c>
      <c r="I2792" s="279" t="s">
        <v>539</v>
      </c>
      <c r="J2792" s="279" t="s">
        <v>394</v>
      </c>
      <c r="K2792" s="279" t="s">
        <v>394</v>
      </c>
      <c r="L2792" s="279" t="s">
        <v>394</v>
      </c>
      <c r="M2792" s="279" t="s">
        <v>394</v>
      </c>
      <c r="N2792" s="279" t="s">
        <v>394</v>
      </c>
      <c r="O2792" s="279" t="s">
        <v>394</v>
      </c>
      <c r="P2792" s="315">
        <v>0</v>
      </c>
      <c r="Q2792" s="279" t="s">
        <v>394</v>
      </c>
      <c r="R2792" s="279" t="s">
        <v>394</v>
      </c>
      <c r="S2792" s="279" t="s">
        <v>394</v>
      </c>
      <c r="T2792" s="279" t="s">
        <v>394</v>
      </c>
      <c r="U2792" s="279" t="s">
        <v>394</v>
      </c>
      <c r="V2792" s="279" t="s">
        <v>394</v>
      </c>
      <c r="W2792" s="279" t="s">
        <v>394</v>
      </c>
      <c r="X2792" s="279" t="s">
        <v>394</v>
      </c>
      <c r="Y2792" s="281"/>
      <c r="Z2792" s="279" t="s">
        <v>394</v>
      </c>
      <c r="AA2792" s="279" t="s">
        <v>394</v>
      </c>
      <c r="AB2792" s="281"/>
      <c r="AC2792" s="279" t="s">
        <v>855</v>
      </c>
      <c r="AF2792" s="276" t="str">
        <f>IFERROR(VLOOKUP(A2792,'[1]قوائم الترجمة'!AC$2:AD$2397,1,0),"م")</f>
        <v>م</v>
      </c>
      <c r="AG2792" s="232"/>
      <c r="AH2792" s="233"/>
      <c r="AI2792" s="233"/>
      <c r="AJ2792" s="233"/>
      <c r="AL2792" s="267"/>
      <c r="AM2792" s="235"/>
      <c r="AU2792" s="234"/>
    </row>
    <row r="2793" spans="1:47" ht="21" x14ac:dyDescent="0.4">
      <c r="A2793" s="278">
        <v>121858</v>
      </c>
      <c r="B2793" s="279" t="s">
        <v>3904</v>
      </c>
      <c r="C2793" s="279" t="s">
        <v>73</v>
      </c>
      <c r="D2793" s="279" t="s">
        <v>378</v>
      </c>
      <c r="E2793" s="279" t="s">
        <v>424</v>
      </c>
      <c r="F2793" s="315" t="s">
        <v>9150</v>
      </c>
      <c r="G2793" s="315" t="s">
        <v>9498</v>
      </c>
      <c r="H2793" s="279" t="s">
        <v>425</v>
      </c>
      <c r="I2793" s="279" t="s">
        <v>538</v>
      </c>
      <c r="J2793" s="279" t="s">
        <v>403</v>
      </c>
      <c r="K2793" s="280">
        <v>0</v>
      </c>
      <c r="L2793" s="279" t="s">
        <v>404</v>
      </c>
      <c r="M2793" s="279" t="s">
        <v>394</v>
      </c>
      <c r="N2793" s="279" t="s">
        <v>394</v>
      </c>
      <c r="O2793" s="279" t="s">
        <v>394</v>
      </c>
      <c r="P2793" s="315">
        <v>0</v>
      </c>
      <c r="Q2793" s="278"/>
      <c r="R2793" s="303"/>
      <c r="S2793" s="279" t="s">
        <v>394</v>
      </c>
      <c r="T2793" s="279" t="s">
        <v>394</v>
      </c>
      <c r="U2793" s="303"/>
      <c r="V2793" s="303"/>
      <c r="W2793" s="303"/>
      <c r="X2793" s="303"/>
      <c r="Z2793" s="303"/>
      <c r="AA2793" s="303"/>
      <c r="AC2793" s="279" t="s">
        <v>394</v>
      </c>
      <c r="AF2793" s="276">
        <f>IFERROR(VLOOKUP(A2793,'[1]قوائم الترجمة'!AC$2:AD$2397,1,0),"م")</f>
        <v>121858</v>
      </c>
      <c r="AG2793" s="232"/>
      <c r="AH2793" s="233"/>
      <c r="AI2793" s="233"/>
      <c r="AJ2793" s="233"/>
      <c r="AL2793" s="267"/>
      <c r="AM2793" s="235"/>
      <c r="AU2793" s="234"/>
    </row>
    <row r="2794" spans="1:47" ht="21" x14ac:dyDescent="0.4">
      <c r="A2794" s="278">
        <v>121859</v>
      </c>
      <c r="B2794" s="279" t="s">
        <v>6503</v>
      </c>
      <c r="C2794" s="279" t="s">
        <v>133</v>
      </c>
      <c r="D2794" s="279" t="s">
        <v>273</v>
      </c>
      <c r="E2794" s="279" t="s">
        <v>394</v>
      </c>
      <c r="F2794"/>
      <c r="H2794" s="279" t="s">
        <v>394</v>
      </c>
      <c r="I2794" s="279" t="s">
        <v>539</v>
      </c>
      <c r="J2794" s="279" t="s">
        <v>394</v>
      </c>
      <c r="K2794" s="279" t="s">
        <v>394</v>
      </c>
      <c r="L2794" s="279" t="s">
        <v>394</v>
      </c>
      <c r="M2794" s="279" t="s">
        <v>394</v>
      </c>
      <c r="N2794" s="279" t="s">
        <v>394</v>
      </c>
      <c r="O2794" s="279" t="s">
        <v>394</v>
      </c>
      <c r="P2794" s="315">
        <v>0</v>
      </c>
      <c r="Q2794" s="279" t="s">
        <v>394</v>
      </c>
      <c r="R2794" s="279" t="s">
        <v>394</v>
      </c>
      <c r="S2794" s="279" t="s">
        <v>394</v>
      </c>
      <c r="T2794" s="279" t="s">
        <v>394</v>
      </c>
      <c r="U2794" s="279" t="s">
        <v>394</v>
      </c>
      <c r="V2794" s="279" t="s">
        <v>394</v>
      </c>
      <c r="W2794" s="279" t="s">
        <v>394</v>
      </c>
      <c r="X2794" s="279" t="s">
        <v>394</v>
      </c>
      <c r="Y2794" s="281"/>
      <c r="Z2794" s="279" t="s">
        <v>394</v>
      </c>
      <c r="AA2794" s="279" t="s">
        <v>394</v>
      </c>
      <c r="AB2794" s="281"/>
      <c r="AC2794" s="279" t="s">
        <v>855</v>
      </c>
      <c r="AF2794" s="276" t="str">
        <f>IFERROR(VLOOKUP(A2794,'[1]قوائم الترجمة'!AC$2:AD$2397,1,0),"م")</f>
        <v>م</v>
      </c>
      <c r="AG2794" s="232"/>
      <c r="AH2794" s="233"/>
      <c r="AI2794" s="233"/>
      <c r="AJ2794" s="233"/>
      <c r="AL2794" s="267"/>
      <c r="AM2794" s="235"/>
      <c r="AO2794" s="236"/>
      <c r="AU2794" s="234"/>
    </row>
    <row r="2795" spans="1:47" ht="21" x14ac:dyDescent="0.4">
      <c r="A2795" s="278">
        <v>121860</v>
      </c>
      <c r="B2795" s="279" t="s">
        <v>3902</v>
      </c>
      <c r="C2795" s="279" t="s">
        <v>194</v>
      </c>
      <c r="D2795" s="279" t="s">
        <v>3903</v>
      </c>
      <c r="E2795" s="279" t="s">
        <v>394</v>
      </c>
      <c r="F2795"/>
      <c r="H2795" s="279" t="s">
        <v>394</v>
      </c>
      <c r="I2795" s="279" t="s">
        <v>540</v>
      </c>
      <c r="J2795" s="279" t="s">
        <v>394</v>
      </c>
      <c r="K2795" s="279" t="s">
        <v>394</v>
      </c>
      <c r="L2795" s="279" t="s">
        <v>394</v>
      </c>
      <c r="M2795" s="279" t="s">
        <v>394</v>
      </c>
      <c r="N2795" s="279" t="s">
        <v>394</v>
      </c>
      <c r="O2795" s="279" t="s">
        <v>394</v>
      </c>
      <c r="P2795" s="315">
        <v>0</v>
      </c>
      <c r="Q2795" s="279" t="s">
        <v>394</v>
      </c>
      <c r="R2795" s="279" t="s">
        <v>394</v>
      </c>
      <c r="S2795" s="279" t="s">
        <v>394</v>
      </c>
      <c r="T2795" s="279" t="s">
        <v>394</v>
      </c>
      <c r="U2795" s="279" t="s">
        <v>394</v>
      </c>
      <c r="V2795" s="279" t="s">
        <v>394</v>
      </c>
      <c r="W2795" s="279" t="s">
        <v>394</v>
      </c>
      <c r="X2795" s="279" t="s">
        <v>394</v>
      </c>
      <c r="Y2795" s="281"/>
      <c r="Z2795" s="279" t="s">
        <v>394</v>
      </c>
      <c r="AA2795" s="279" t="s">
        <v>394</v>
      </c>
      <c r="AB2795" s="281"/>
      <c r="AC2795" s="279" t="s">
        <v>855</v>
      </c>
      <c r="AF2795" s="276" t="str">
        <f>IFERROR(VLOOKUP(A2795,'[1]قوائم الترجمة'!AC$2:AD$2397,1,0),"م")</f>
        <v>م</v>
      </c>
      <c r="AG2795" s="232"/>
      <c r="AH2795" s="233"/>
      <c r="AI2795" s="233"/>
      <c r="AJ2795" s="233"/>
      <c r="AL2795" s="267"/>
      <c r="AM2795" s="235"/>
      <c r="AO2795" s="236"/>
      <c r="AU2795" s="234"/>
    </row>
    <row r="2796" spans="1:47" ht="21" x14ac:dyDescent="0.4">
      <c r="A2796" s="278">
        <v>121861</v>
      </c>
      <c r="B2796" s="279" t="s">
        <v>3900</v>
      </c>
      <c r="C2796" s="279" t="s">
        <v>90</v>
      </c>
      <c r="D2796" s="279" t="s">
        <v>3901</v>
      </c>
      <c r="E2796" s="279" t="s">
        <v>424</v>
      </c>
      <c r="F2796" s="315" t="s">
        <v>8853</v>
      </c>
      <c r="G2796" s="315" t="s">
        <v>9499</v>
      </c>
      <c r="H2796" s="279" t="s">
        <v>425</v>
      </c>
      <c r="I2796" s="279" t="s">
        <v>61</v>
      </c>
      <c r="J2796" s="279" t="s">
        <v>403</v>
      </c>
      <c r="K2796" s="280">
        <v>2015</v>
      </c>
      <c r="L2796" s="279" t="s">
        <v>404</v>
      </c>
      <c r="M2796" s="279" t="s">
        <v>394</v>
      </c>
      <c r="N2796" s="279" t="s">
        <v>394</v>
      </c>
      <c r="O2796" s="279" t="s">
        <v>394</v>
      </c>
      <c r="P2796" s="315">
        <v>0</v>
      </c>
      <c r="Q2796" s="278"/>
      <c r="R2796" s="303"/>
      <c r="S2796" s="279" t="s">
        <v>394</v>
      </c>
      <c r="T2796" s="279" t="s">
        <v>394</v>
      </c>
      <c r="U2796" s="303"/>
      <c r="V2796" s="303"/>
      <c r="W2796" s="303"/>
      <c r="X2796" s="303"/>
      <c r="Z2796" s="303"/>
      <c r="AA2796" s="303"/>
      <c r="AC2796" s="279" t="s">
        <v>394</v>
      </c>
      <c r="AF2796" s="276">
        <f>IFERROR(VLOOKUP(A2796,'[1]قوائم الترجمة'!AC$2:AD$2397,1,0),"م")</f>
        <v>121861</v>
      </c>
      <c r="AG2796" s="232"/>
      <c r="AH2796" s="233"/>
      <c r="AI2796" s="233"/>
      <c r="AJ2796" s="233"/>
      <c r="AL2796" s="267"/>
      <c r="AM2796" s="235"/>
      <c r="AU2796" s="234"/>
    </row>
    <row r="2797" spans="1:47" ht="21" x14ac:dyDescent="0.4">
      <c r="A2797" s="278">
        <v>121862</v>
      </c>
      <c r="B2797" s="279" t="s">
        <v>6508</v>
      </c>
      <c r="C2797" s="279" t="s">
        <v>6509</v>
      </c>
      <c r="D2797" s="279" t="s">
        <v>236</v>
      </c>
      <c r="E2797" s="279" t="s">
        <v>394</v>
      </c>
      <c r="F2797"/>
      <c r="H2797" s="279" t="s">
        <v>394</v>
      </c>
      <c r="I2797" s="279" t="s">
        <v>539</v>
      </c>
      <c r="J2797" s="279" t="s">
        <v>394</v>
      </c>
      <c r="K2797" s="279" t="s">
        <v>394</v>
      </c>
      <c r="L2797" s="279" t="s">
        <v>394</v>
      </c>
      <c r="M2797" s="279" t="s">
        <v>394</v>
      </c>
      <c r="N2797" s="279" t="s">
        <v>394</v>
      </c>
      <c r="O2797" s="279" t="s">
        <v>394</v>
      </c>
      <c r="P2797" s="315">
        <v>0</v>
      </c>
      <c r="Q2797" s="279" t="s">
        <v>394</v>
      </c>
      <c r="R2797" s="279" t="s">
        <v>394</v>
      </c>
      <c r="S2797" s="279" t="s">
        <v>394</v>
      </c>
      <c r="T2797" s="279" t="s">
        <v>394</v>
      </c>
      <c r="U2797" s="279" t="s">
        <v>394</v>
      </c>
      <c r="V2797" s="279" t="s">
        <v>394</v>
      </c>
      <c r="W2797" s="279" t="s">
        <v>394</v>
      </c>
      <c r="X2797" s="279" t="s">
        <v>394</v>
      </c>
      <c r="Y2797" s="281"/>
      <c r="Z2797" s="279" t="s">
        <v>394</v>
      </c>
      <c r="AA2797" s="279" t="s">
        <v>394</v>
      </c>
      <c r="AB2797" s="281"/>
      <c r="AC2797" s="279" t="s">
        <v>855</v>
      </c>
      <c r="AF2797" s="276" t="str">
        <f>IFERROR(VLOOKUP(A2797,'[1]قوائم الترجمة'!AC$2:AD$2397,1,0),"م")</f>
        <v>م</v>
      </c>
      <c r="AG2797" s="232"/>
      <c r="AH2797" s="233"/>
      <c r="AI2797" s="233"/>
      <c r="AJ2797" s="233"/>
      <c r="AL2797" s="267"/>
      <c r="AM2797" s="235"/>
      <c r="AU2797" s="234"/>
    </row>
    <row r="2798" spans="1:47" ht="21" x14ac:dyDescent="0.4">
      <c r="A2798" s="278">
        <v>121863</v>
      </c>
      <c r="B2798" s="279" t="s">
        <v>6511</v>
      </c>
      <c r="C2798" s="279" t="s">
        <v>145</v>
      </c>
      <c r="D2798" s="279" t="s">
        <v>6512</v>
      </c>
      <c r="E2798" s="279" t="s">
        <v>394</v>
      </c>
      <c r="F2798"/>
      <c r="H2798" s="279" t="s">
        <v>394</v>
      </c>
      <c r="I2798" s="279" t="s">
        <v>539</v>
      </c>
      <c r="J2798" s="279" t="s">
        <v>394</v>
      </c>
      <c r="K2798" s="279" t="s">
        <v>394</v>
      </c>
      <c r="L2798" s="279" t="s">
        <v>394</v>
      </c>
      <c r="M2798" s="279" t="s">
        <v>394</v>
      </c>
      <c r="N2798" s="279" t="s">
        <v>394</v>
      </c>
      <c r="O2798" s="279" t="s">
        <v>394</v>
      </c>
      <c r="P2798" s="315">
        <v>0</v>
      </c>
      <c r="Q2798" s="279" t="s">
        <v>394</v>
      </c>
      <c r="R2798" s="279" t="s">
        <v>394</v>
      </c>
      <c r="S2798" s="279" t="s">
        <v>394</v>
      </c>
      <c r="T2798" s="279" t="s">
        <v>394</v>
      </c>
      <c r="U2798" s="279" t="s">
        <v>394</v>
      </c>
      <c r="V2798" s="279" t="s">
        <v>394</v>
      </c>
      <c r="W2798" s="279" t="s">
        <v>394</v>
      </c>
      <c r="X2798" s="279" t="s">
        <v>394</v>
      </c>
      <c r="Y2798" s="281"/>
      <c r="Z2798" s="279" t="s">
        <v>394</v>
      </c>
      <c r="AA2798" s="279" t="s">
        <v>394</v>
      </c>
      <c r="AB2798" s="281"/>
      <c r="AC2798" s="279" t="s">
        <v>855</v>
      </c>
      <c r="AF2798" s="276" t="str">
        <f>IFERROR(VLOOKUP(A2798,'[1]قوائم الترجمة'!AC$2:AD$2397,1,0),"م")</f>
        <v>م</v>
      </c>
      <c r="AG2798" s="232"/>
      <c r="AH2798" s="233"/>
      <c r="AI2798" s="233"/>
      <c r="AJ2798" s="233"/>
      <c r="AL2798" s="267"/>
      <c r="AM2798" s="235"/>
      <c r="AO2798" s="236"/>
      <c r="AU2798" s="234"/>
    </row>
    <row r="2799" spans="1:47" ht="21" x14ac:dyDescent="0.4">
      <c r="A2799" s="278">
        <v>121864</v>
      </c>
      <c r="B2799" s="279" t="s">
        <v>3899</v>
      </c>
      <c r="C2799" s="279" t="s">
        <v>68</v>
      </c>
      <c r="D2799" s="279" t="s">
        <v>646</v>
      </c>
      <c r="E2799" s="279" t="s">
        <v>394</v>
      </c>
      <c r="F2799"/>
      <c r="H2799" s="279" t="s">
        <v>394</v>
      </c>
      <c r="I2799" s="279" t="s">
        <v>539</v>
      </c>
      <c r="J2799" s="279" t="s">
        <v>394</v>
      </c>
      <c r="K2799" s="279" t="s">
        <v>394</v>
      </c>
      <c r="L2799" s="279" t="s">
        <v>394</v>
      </c>
      <c r="M2799" s="279" t="s">
        <v>394</v>
      </c>
      <c r="N2799" s="279" t="s">
        <v>394</v>
      </c>
      <c r="O2799" s="279" t="s">
        <v>394</v>
      </c>
      <c r="P2799" s="315">
        <v>0</v>
      </c>
      <c r="Q2799" s="279" t="s">
        <v>394</v>
      </c>
      <c r="R2799" s="279" t="s">
        <v>394</v>
      </c>
      <c r="S2799" s="279" t="s">
        <v>394</v>
      </c>
      <c r="T2799" s="279" t="s">
        <v>394</v>
      </c>
      <c r="U2799" s="279" t="s">
        <v>394</v>
      </c>
      <c r="V2799" s="279" t="s">
        <v>394</v>
      </c>
      <c r="W2799" s="279" t="s">
        <v>394</v>
      </c>
      <c r="X2799" s="279" t="s">
        <v>394</v>
      </c>
      <c r="Y2799" s="281"/>
      <c r="Z2799" s="279" t="s">
        <v>394</v>
      </c>
      <c r="AA2799" s="279" t="s">
        <v>394</v>
      </c>
      <c r="AB2799" s="281"/>
      <c r="AC2799" s="279" t="s">
        <v>855</v>
      </c>
      <c r="AF2799" s="276" t="str">
        <f>IFERROR(VLOOKUP(A2799,'[1]قوائم الترجمة'!AC$2:AD$2397,1,0),"م")</f>
        <v>م</v>
      </c>
      <c r="AG2799" s="232"/>
      <c r="AH2799" s="233"/>
      <c r="AI2799" s="233"/>
      <c r="AJ2799" s="233"/>
      <c r="AL2799" s="267"/>
      <c r="AM2799" s="235"/>
      <c r="AO2799" s="236"/>
      <c r="AU2799" s="234"/>
    </row>
    <row r="2800" spans="1:47" ht="21" x14ac:dyDescent="0.4">
      <c r="A2800" s="278">
        <v>121866</v>
      </c>
      <c r="B2800" s="279" t="s">
        <v>3898</v>
      </c>
      <c r="C2800" s="279" t="s">
        <v>71</v>
      </c>
      <c r="D2800" s="279" t="s">
        <v>257</v>
      </c>
      <c r="E2800" s="279" t="s">
        <v>394</v>
      </c>
      <c r="F2800"/>
      <c r="H2800" s="279" t="s">
        <v>394</v>
      </c>
      <c r="I2800" s="279" t="s">
        <v>540</v>
      </c>
      <c r="J2800" s="279" t="s">
        <v>394</v>
      </c>
      <c r="K2800" s="279" t="s">
        <v>394</v>
      </c>
      <c r="L2800" s="279" t="s">
        <v>394</v>
      </c>
      <c r="M2800" s="279" t="s">
        <v>394</v>
      </c>
      <c r="N2800" s="279" t="s">
        <v>394</v>
      </c>
      <c r="O2800" s="279" t="s">
        <v>394</v>
      </c>
      <c r="P2800" s="315">
        <v>0</v>
      </c>
      <c r="Q2800" s="279" t="s">
        <v>394</v>
      </c>
      <c r="R2800" s="279" t="s">
        <v>394</v>
      </c>
      <c r="S2800" s="279" t="s">
        <v>394</v>
      </c>
      <c r="T2800" s="279" t="s">
        <v>394</v>
      </c>
      <c r="U2800" s="279" t="s">
        <v>394</v>
      </c>
      <c r="V2800" s="279" t="s">
        <v>394</v>
      </c>
      <c r="W2800" s="279" t="s">
        <v>394</v>
      </c>
      <c r="X2800" s="279" t="s">
        <v>394</v>
      </c>
      <c r="Y2800" s="281"/>
      <c r="Z2800" s="279" t="s">
        <v>394</v>
      </c>
      <c r="AA2800" s="279" t="s">
        <v>394</v>
      </c>
      <c r="AB2800" s="281"/>
      <c r="AC2800" s="279" t="s">
        <v>855</v>
      </c>
      <c r="AF2800" s="276" t="str">
        <f>IFERROR(VLOOKUP(A2800,'[1]قوائم الترجمة'!AC$2:AD$2397,1,0),"م")</f>
        <v>م</v>
      </c>
      <c r="AG2800" s="232"/>
      <c r="AH2800" s="233"/>
      <c r="AI2800" s="233"/>
      <c r="AJ2800" s="233"/>
      <c r="AL2800" s="267"/>
      <c r="AM2800" s="235"/>
      <c r="AU2800" s="234"/>
    </row>
    <row r="2801" spans="1:47" ht="21" x14ac:dyDescent="0.4">
      <c r="A2801" s="278">
        <v>121867</v>
      </c>
      <c r="B2801" s="279" t="s">
        <v>1318</v>
      </c>
      <c r="C2801" s="279" t="s">
        <v>68</v>
      </c>
      <c r="D2801" s="279" t="s">
        <v>266</v>
      </c>
      <c r="E2801" s="279" t="s">
        <v>394</v>
      </c>
      <c r="F2801"/>
      <c r="H2801" s="279" t="s">
        <v>394</v>
      </c>
      <c r="I2801" s="279" t="s">
        <v>61</v>
      </c>
      <c r="J2801" s="279" t="s">
        <v>394</v>
      </c>
      <c r="K2801" s="279" t="s">
        <v>394</v>
      </c>
      <c r="L2801" s="279" t="s">
        <v>394</v>
      </c>
      <c r="M2801" s="279" t="s">
        <v>394</v>
      </c>
      <c r="N2801" s="279" t="s">
        <v>394</v>
      </c>
      <c r="O2801" s="279" t="s">
        <v>394</v>
      </c>
      <c r="P2801" s="315">
        <v>0</v>
      </c>
      <c r="Q2801" s="279" t="s">
        <v>394</v>
      </c>
      <c r="R2801" s="279" t="s">
        <v>394</v>
      </c>
      <c r="S2801" s="279" t="s">
        <v>394</v>
      </c>
      <c r="T2801" s="279" t="s">
        <v>394</v>
      </c>
      <c r="U2801" s="279" t="s">
        <v>394</v>
      </c>
      <c r="V2801" s="279" t="s">
        <v>394</v>
      </c>
      <c r="W2801" s="279" t="s">
        <v>394</v>
      </c>
      <c r="X2801" s="279" t="s">
        <v>394</v>
      </c>
      <c r="Y2801" s="281"/>
      <c r="Z2801" s="279" t="s">
        <v>394</v>
      </c>
      <c r="AA2801" s="279" t="s">
        <v>394</v>
      </c>
      <c r="AB2801" s="281"/>
      <c r="AC2801" s="279" t="s">
        <v>855</v>
      </c>
      <c r="AF2801" s="276" t="str">
        <f>IFERROR(VLOOKUP(A2801,'[1]قوائم الترجمة'!AC$2:AD$2397,1,0),"م")</f>
        <v>م</v>
      </c>
      <c r="AG2801" s="232"/>
      <c r="AH2801" s="233"/>
      <c r="AI2801" s="233"/>
      <c r="AJ2801" s="233"/>
      <c r="AL2801" s="267"/>
      <c r="AM2801" s="235"/>
      <c r="AO2801" s="236"/>
      <c r="AU2801" s="234"/>
    </row>
    <row r="2802" spans="1:47" ht="21" x14ac:dyDescent="0.4">
      <c r="A2802" s="278">
        <v>121868</v>
      </c>
      <c r="B2802" s="279" t="s">
        <v>6530</v>
      </c>
      <c r="C2802" s="279" t="s">
        <v>1092</v>
      </c>
      <c r="D2802" s="279" t="s">
        <v>256</v>
      </c>
      <c r="E2802" s="279" t="s">
        <v>394</v>
      </c>
      <c r="F2802"/>
      <c r="H2802" s="279" t="s">
        <v>394</v>
      </c>
      <c r="I2802" s="279" t="s">
        <v>539</v>
      </c>
      <c r="J2802" s="279" t="s">
        <v>394</v>
      </c>
      <c r="K2802" s="279" t="s">
        <v>394</v>
      </c>
      <c r="L2802" s="279" t="s">
        <v>394</v>
      </c>
      <c r="M2802" s="279" t="s">
        <v>394</v>
      </c>
      <c r="N2802" s="279" t="s">
        <v>394</v>
      </c>
      <c r="O2802" s="279" t="s">
        <v>394</v>
      </c>
      <c r="P2802" s="315">
        <v>0</v>
      </c>
      <c r="Q2802" s="279" t="s">
        <v>394</v>
      </c>
      <c r="R2802" s="279" t="s">
        <v>394</v>
      </c>
      <c r="S2802" s="279" t="s">
        <v>394</v>
      </c>
      <c r="T2802" s="279" t="s">
        <v>394</v>
      </c>
      <c r="U2802" s="279" t="s">
        <v>394</v>
      </c>
      <c r="V2802" s="279" t="s">
        <v>394</v>
      </c>
      <c r="W2802" s="279" t="s">
        <v>394</v>
      </c>
      <c r="X2802" s="279" t="s">
        <v>394</v>
      </c>
      <c r="Y2802" s="281"/>
      <c r="Z2802" s="279" t="s">
        <v>394</v>
      </c>
      <c r="AA2802" s="279" t="s">
        <v>394</v>
      </c>
      <c r="AB2802" s="281"/>
      <c r="AC2802" s="279" t="s">
        <v>855</v>
      </c>
      <c r="AF2802" s="276" t="str">
        <f>IFERROR(VLOOKUP(A2802,'[1]قوائم الترجمة'!AC$2:AD$2397,1,0),"م")</f>
        <v>م</v>
      </c>
      <c r="AG2802" s="232"/>
      <c r="AH2802" s="233"/>
      <c r="AI2802" s="233"/>
      <c r="AJ2802" s="233"/>
      <c r="AL2802" s="267"/>
      <c r="AM2802" s="235"/>
      <c r="AO2802" s="236"/>
      <c r="AU2802" s="234"/>
    </row>
    <row r="2803" spans="1:47" ht="21" x14ac:dyDescent="0.4">
      <c r="A2803" s="278">
        <v>121869</v>
      </c>
      <c r="B2803" s="279" t="s">
        <v>6534</v>
      </c>
      <c r="C2803" s="279" t="s">
        <v>1204</v>
      </c>
      <c r="D2803" s="279" t="s">
        <v>6535</v>
      </c>
      <c r="E2803" s="279" t="s">
        <v>394</v>
      </c>
      <c r="F2803"/>
      <c r="H2803" s="279" t="s">
        <v>394</v>
      </c>
      <c r="I2803" s="279" t="s">
        <v>539</v>
      </c>
      <c r="J2803" s="279" t="s">
        <v>394</v>
      </c>
      <c r="K2803" s="279" t="s">
        <v>394</v>
      </c>
      <c r="L2803" s="279" t="s">
        <v>394</v>
      </c>
      <c r="M2803" s="279" t="s">
        <v>394</v>
      </c>
      <c r="N2803" s="279" t="s">
        <v>394</v>
      </c>
      <c r="O2803" s="279" t="s">
        <v>394</v>
      </c>
      <c r="P2803" s="315">
        <v>0</v>
      </c>
      <c r="Q2803" s="279" t="s">
        <v>394</v>
      </c>
      <c r="R2803" s="279" t="s">
        <v>394</v>
      </c>
      <c r="S2803" s="279" t="s">
        <v>394</v>
      </c>
      <c r="T2803" s="279" t="s">
        <v>394</v>
      </c>
      <c r="U2803" s="279" t="s">
        <v>394</v>
      </c>
      <c r="V2803" s="279" t="s">
        <v>394</v>
      </c>
      <c r="W2803" s="279" t="s">
        <v>394</v>
      </c>
      <c r="X2803" s="279" t="s">
        <v>394</v>
      </c>
      <c r="Y2803" s="281"/>
      <c r="Z2803" s="279" t="s">
        <v>394</v>
      </c>
      <c r="AA2803" s="279" t="s">
        <v>394</v>
      </c>
      <c r="AB2803" s="281"/>
      <c r="AC2803" s="279" t="s">
        <v>855</v>
      </c>
      <c r="AF2803" s="276" t="str">
        <f>IFERROR(VLOOKUP(A2803,'[1]قوائم الترجمة'!AC$2:AD$2397,1,0),"م")</f>
        <v>م</v>
      </c>
      <c r="AG2803" s="232"/>
      <c r="AH2803" s="233"/>
      <c r="AI2803" s="233"/>
      <c r="AJ2803" s="233"/>
      <c r="AL2803" s="267"/>
      <c r="AM2803" s="235"/>
      <c r="AU2803" s="234"/>
    </row>
    <row r="2804" spans="1:47" ht="21" x14ac:dyDescent="0.4">
      <c r="A2804" s="278">
        <v>121870</v>
      </c>
      <c r="B2804" s="279" t="s">
        <v>6536</v>
      </c>
      <c r="C2804" s="279" t="s">
        <v>179</v>
      </c>
      <c r="D2804" s="279" t="s">
        <v>6537</v>
      </c>
      <c r="E2804" s="279" t="s">
        <v>394</v>
      </c>
      <c r="F2804"/>
      <c r="H2804" s="279" t="s">
        <v>394</v>
      </c>
      <c r="I2804" s="279" t="s">
        <v>539</v>
      </c>
      <c r="J2804" s="279" t="s">
        <v>394</v>
      </c>
      <c r="K2804" s="279" t="s">
        <v>394</v>
      </c>
      <c r="L2804" s="279" t="s">
        <v>394</v>
      </c>
      <c r="M2804" s="279" t="s">
        <v>394</v>
      </c>
      <c r="N2804" s="279" t="s">
        <v>394</v>
      </c>
      <c r="O2804" s="279" t="s">
        <v>394</v>
      </c>
      <c r="P2804" s="315">
        <v>0</v>
      </c>
      <c r="Q2804" s="279" t="s">
        <v>394</v>
      </c>
      <c r="R2804" s="279" t="s">
        <v>394</v>
      </c>
      <c r="S2804" s="279" t="s">
        <v>394</v>
      </c>
      <c r="T2804" s="279" t="s">
        <v>394</v>
      </c>
      <c r="U2804" s="279" t="s">
        <v>394</v>
      </c>
      <c r="V2804" s="279" t="s">
        <v>394</v>
      </c>
      <c r="W2804" s="279" t="s">
        <v>394</v>
      </c>
      <c r="X2804" s="279" t="s">
        <v>394</v>
      </c>
      <c r="Y2804" s="281"/>
      <c r="Z2804" s="279" t="s">
        <v>394</v>
      </c>
      <c r="AA2804" s="279" t="s">
        <v>394</v>
      </c>
      <c r="AB2804" s="281"/>
      <c r="AC2804" s="279" t="s">
        <v>855</v>
      </c>
      <c r="AF2804" s="276" t="str">
        <f>IFERROR(VLOOKUP(A2804,'[1]قوائم الترجمة'!AC$2:AD$2397,1,0),"م")</f>
        <v>م</v>
      </c>
      <c r="AG2804" s="232"/>
      <c r="AH2804" s="233"/>
      <c r="AI2804" s="233"/>
      <c r="AJ2804" s="233"/>
      <c r="AL2804" s="267"/>
      <c r="AM2804" s="235"/>
      <c r="AO2804" s="236"/>
      <c r="AU2804" s="234"/>
    </row>
    <row r="2805" spans="1:47" ht="21" x14ac:dyDescent="0.4">
      <c r="A2805" s="278">
        <v>121871</v>
      </c>
      <c r="B2805" s="279" t="s">
        <v>3897</v>
      </c>
      <c r="C2805" s="279" t="s">
        <v>87</v>
      </c>
      <c r="D2805" s="279" t="s">
        <v>613</v>
      </c>
      <c r="E2805" s="279" t="s">
        <v>394</v>
      </c>
      <c r="F2805"/>
      <c r="H2805" s="279" t="s">
        <v>394</v>
      </c>
      <c r="I2805" s="279" t="s">
        <v>540</v>
      </c>
      <c r="J2805" s="279" t="s">
        <v>394</v>
      </c>
      <c r="K2805" s="279" t="s">
        <v>394</v>
      </c>
      <c r="L2805" s="279" t="s">
        <v>394</v>
      </c>
      <c r="M2805" s="279" t="s">
        <v>394</v>
      </c>
      <c r="N2805" s="279" t="s">
        <v>394</v>
      </c>
      <c r="O2805" s="279" t="s">
        <v>394</v>
      </c>
      <c r="P2805" s="315">
        <v>0</v>
      </c>
      <c r="Q2805" s="279" t="s">
        <v>394</v>
      </c>
      <c r="R2805" s="279" t="s">
        <v>394</v>
      </c>
      <c r="S2805" s="279" t="s">
        <v>394</v>
      </c>
      <c r="T2805" s="279" t="s">
        <v>394</v>
      </c>
      <c r="U2805" s="279" t="s">
        <v>394</v>
      </c>
      <c r="V2805" s="279" t="s">
        <v>394</v>
      </c>
      <c r="W2805" s="279" t="s">
        <v>394</v>
      </c>
      <c r="X2805" s="279" t="s">
        <v>394</v>
      </c>
      <c r="Y2805" s="281"/>
      <c r="Z2805" s="279" t="s">
        <v>394</v>
      </c>
      <c r="AA2805" s="279" t="s">
        <v>394</v>
      </c>
      <c r="AB2805" s="281"/>
      <c r="AC2805" s="279" t="s">
        <v>855</v>
      </c>
      <c r="AF2805" s="276" t="str">
        <f>IFERROR(VLOOKUP(A2805,'[1]قوائم الترجمة'!AC$2:AD$2397,1,0),"م")</f>
        <v>م</v>
      </c>
      <c r="AG2805" s="232"/>
      <c r="AH2805" s="233"/>
      <c r="AI2805" s="233"/>
      <c r="AJ2805" s="233"/>
      <c r="AL2805" s="267"/>
      <c r="AM2805" s="235"/>
      <c r="AU2805" s="234"/>
    </row>
    <row r="2806" spans="1:47" ht="21" x14ac:dyDescent="0.4">
      <c r="A2806" s="278">
        <v>121872</v>
      </c>
      <c r="B2806" s="279" t="s">
        <v>6539</v>
      </c>
      <c r="C2806" s="279" t="s">
        <v>135</v>
      </c>
      <c r="D2806" s="279" t="s">
        <v>6540</v>
      </c>
      <c r="E2806" s="279" t="s">
        <v>394</v>
      </c>
      <c r="F2806"/>
      <c r="H2806" s="279" t="s">
        <v>394</v>
      </c>
      <c r="I2806" s="279" t="s">
        <v>539</v>
      </c>
      <c r="J2806" s="279" t="s">
        <v>394</v>
      </c>
      <c r="K2806" s="279" t="s">
        <v>394</v>
      </c>
      <c r="L2806" s="279" t="s">
        <v>394</v>
      </c>
      <c r="M2806" s="279" t="s">
        <v>394</v>
      </c>
      <c r="N2806" s="279" t="s">
        <v>394</v>
      </c>
      <c r="O2806" s="279" t="s">
        <v>394</v>
      </c>
      <c r="P2806" s="315">
        <v>0</v>
      </c>
      <c r="Q2806" s="279" t="s">
        <v>394</v>
      </c>
      <c r="R2806" s="279" t="s">
        <v>394</v>
      </c>
      <c r="S2806" s="279" t="s">
        <v>394</v>
      </c>
      <c r="T2806" s="279" t="s">
        <v>394</v>
      </c>
      <c r="U2806" s="279" t="s">
        <v>394</v>
      </c>
      <c r="V2806" s="279" t="s">
        <v>394</v>
      </c>
      <c r="W2806" s="279" t="s">
        <v>394</v>
      </c>
      <c r="X2806" s="279" t="s">
        <v>394</v>
      </c>
      <c r="Y2806" s="281"/>
      <c r="Z2806" s="279" t="s">
        <v>394</v>
      </c>
      <c r="AA2806" s="279" t="s">
        <v>394</v>
      </c>
      <c r="AB2806" s="281"/>
      <c r="AC2806" s="279" t="s">
        <v>855</v>
      </c>
      <c r="AF2806" s="276" t="str">
        <f>IFERROR(VLOOKUP(A2806,'[1]قوائم الترجمة'!AC$2:AD$2397,1,0),"م")</f>
        <v>م</v>
      </c>
      <c r="AG2806" s="232"/>
      <c r="AH2806" s="233"/>
      <c r="AI2806" s="233"/>
      <c r="AJ2806" s="233"/>
      <c r="AL2806" s="267"/>
      <c r="AM2806" s="235"/>
      <c r="AO2806" s="236"/>
      <c r="AU2806" s="234"/>
    </row>
    <row r="2807" spans="1:47" ht="21" x14ac:dyDescent="0.4">
      <c r="A2807" s="278">
        <v>121873</v>
      </c>
      <c r="B2807" s="279" t="s">
        <v>3896</v>
      </c>
      <c r="C2807" s="279" t="s">
        <v>1129</v>
      </c>
      <c r="D2807" s="279" t="s">
        <v>117</v>
      </c>
      <c r="E2807" s="279" t="s">
        <v>423</v>
      </c>
      <c r="F2807" s="315" t="s">
        <v>9500</v>
      </c>
      <c r="G2807" s="315" t="s">
        <v>409</v>
      </c>
      <c r="H2807" s="279" t="s">
        <v>425</v>
      </c>
      <c r="I2807" s="279" t="s">
        <v>67</v>
      </c>
      <c r="J2807" s="279" t="s">
        <v>426</v>
      </c>
      <c r="K2807" s="280">
        <v>2011</v>
      </c>
      <c r="L2807" s="279" t="s">
        <v>409</v>
      </c>
      <c r="M2807" s="279" t="s">
        <v>394</v>
      </c>
      <c r="N2807" s="279" t="s">
        <v>394</v>
      </c>
      <c r="O2807" s="279" t="s">
        <v>394</v>
      </c>
      <c r="P2807" s="315">
        <v>0</v>
      </c>
      <c r="Q2807" s="278"/>
      <c r="R2807" s="303"/>
      <c r="S2807" s="279" t="s">
        <v>394</v>
      </c>
      <c r="T2807" s="279" t="s">
        <v>394</v>
      </c>
      <c r="U2807" s="303"/>
      <c r="V2807" s="303"/>
      <c r="W2807" s="303"/>
      <c r="X2807" s="303"/>
      <c r="Z2807" s="303"/>
      <c r="AA2807" s="303"/>
      <c r="AC2807" s="279" t="s">
        <v>394</v>
      </c>
      <c r="AF2807" s="276">
        <f>IFERROR(VLOOKUP(A2807,'[1]قوائم الترجمة'!AC$2:AD$2397,1,0),"م")</f>
        <v>121873</v>
      </c>
      <c r="AG2807" s="232"/>
      <c r="AH2807" s="233"/>
      <c r="AI2807" s="233"/>
      <c r="AJ2807" s="253"/>
      <c r="AL2807" s="267"/>
      <c r="AM2807" s="235"/>
      <c r="AO2807" s="236"/>
      <c r="AU2807" s="234"/>
    </row>
    <row r="2808" spans="1:47" ht="21" x14ac:dyDescent="0.4">
      <c r="A2808" s="278">
        <v>121874</v>
      </c>
      <c r="B2808" s="279" t="s">
        <v>3894</v>
      </c>
      <c r="C2808" s="279" t="s">
        <v>136</v>
      </c>
      <c r="D2808" s="279" t="s">
        <v>3895</v>
      </c>
      <c r="E2808" s="279" t="s">
        <v>394</v>
      </c>
      <c r="F2808"/>
      <c r="H2808" s="279" t="s">
        <v>394</v>
      </c>
      <c r="I2808" s="279" t="s">
        <v>538</v>
      </c>
      <c r="J2808" s="279" t="s">
        <v>394</v>
      </c>
      <c r="K2808" s="279" t="s">
        <v>394</v>
      </c>
      <c r="L2808" s="279" t="s">
        <v>394</v>
      </c>
      <c r="M2808" s="279" t="s">
        <v>394</v>
      </c>
      <c r="N2808" s="279" t="s">
        <v>394</v>
      </c>
      <c r="O2808" s="279" t="s">
        <v>394</v>
      </c>
      <c r="P2808" s="315">
        <v>0</v>
      </c>
      <c r="Q2808" s="279" t="s">
        <v>394</v>
      </c>
      <c r="R2808" s="279" t="s">
        <v>394</v>
      </c>
      <c r="S2808" s="279" t="s">
        <v>394</v>
      </c>
      <c r="T2808" s="279" t="s">
        <v>394</v>
      </c>
      <c r="U2808" s="279" t="s">
        <v>394</v>
      </c>
      <c r="V2808" s="279" t="s">
        <v>394</v>
      </c>
      <c r="W2808" s="279" t="s">
        <v>394</v>
      </c>
      <c r="X2808" s="279" t="s">
        <v>394</v>
      </c>
      <c r="Y2808" s="281"/>
      <c r="Z2808" s="279" t="s">
        <v>394</v>
      </c>
      <c r="AA2808" s="279" t="s">
        <v>394</v>
      </c>
      <c r="AB2808" s="281"/>
      <c r="AC2808" s="279" t="s">
        <v>394</v>
      </c>
      <c r="AF2808" s="276" t="str">
        <f>IFERROR(VLOOKUP(A2808,'[1]قوائم الترجمة'!AC$2:AD$2397,1,0),"م")</f>
        <v>م</v>
      </c>
      <c r="AG2808" s="232"/>
      <c r="AH2808" s="233"/>
      <c r="AI2808" s="233"/>
      <c r="AJ2808" s="233"/>
      <c r="AL2808" s="267"/>
      <c r="AM2808" s="235"/>
      <c r="AO2808" s="236"/>
      <c r="AU2808" s="234"/>
    </row>
    <row r="2809" spans="1:47" ht="21" x14ac:dyDescent="0.4">
      <c r="A2809" s="278">
        <v>121875</v>
      </c>
      <c r="B2809" s="279" t="s">
        <v>3892</v>
      </c>
      <c r="C2809" s="279" t="s">
        <v>192</v>
      </c>
      <c r="D2809" s="279" t="s">
        <v>3893</v>
      </c>
      <c r="E2809" s="279" t="s">
        <v>394</v>
      </c>
      <c r="F2809"/>
      <c r="H2809" s="279" t="s">
        <v>394</v>
      </c>
      <c r="I2809" s="279" t="s">
        <v>538</v>
      </c>
      <c r="J2809" s="279" t="s">
        <v>394</v>
      </c>
      <c r="K2809" s="279" t="s">
        <v>394</v>
      </c>
      <c r="L2809" s="279" t="s">
        <v>394</v>
      </c>
      <c r="M2809" s="279" t="s">
        <v>394</v>
      </c>
      <c r="N2809" s="279" t="s">
        <v>394</v>
      </c>
      <c r="O2809" s="279" t="s">
        <v>394</v>
      </c>
      <c r="P2809" s="315">
        <v>0</v>
      </c>
      <c r="Q2809" s="279" t="s">
        <v>394</v>
      </c>
      <c r="R2809" s="279" t="s">
        <v>394</v>
      </c>
      <c r="S2809" s="279" t="s">
        <v>394</v>
      </c>
      <c r="T2809" s="279" t="s">
        <v>394</v>
      </c>
      <c r="U2809" s="279" t="s">
        <v>394</v>
      </c>
      <c r="V2809" s="279" t="s">
        <v>394</v>
      </c>
      <c r="W2809" s="279" t="s">
        <v>394</v>
      </c>
      <c r="X2809" s="279" t="s">
        <v>394</v>
      </c>
      <c r="Y2809" s="281"/>
      <c r="Z2809" s="279" t="s">
        <v>394</v>
      </c>
      <c r="AA2809" s="279" t="s">
        <v>394</v>
      </c>
      <c r="AB2809" s="281"/>
      <c r="AC2809" s="279" t="s">
        <v>394</v>
      </c>
      <c r="AF2809" s="276" t="str">
        <f>IFERROR(VLOOKUP(A2809,'[1]قوائم الترجمة'!AC$2:AD$2397,1,0),"م")</f>
        <v>م</v>
      </c>
      <c r="AG2809" s="232"/>
      <c r="AH2809" s="233"/>
      <c r="AI2809" s="233"/>
      <c r="AJ2809" s="233"/>
      <c r="AL2809" s="267"/>
      <c r="AM2809" s="235"/>
      <c r="AO2809" s="236"/>
      <c r="AU2809" s="234"/>
    </row>
    <row r="2810" spans="1:47" ht="21" x14ac:dyDescent="0.4">
      <c r="A2810" s="278">
        <v>121876</v>
      </c>
      <c r="B2810" s="279" t="s">
        <v>6546</v>
      </c>
      <c r="C2810" s="279" t="s">
        <v>132</v>
      </c>
      <c r="D2810" s="279" t="s">
        <v>457</v>
      </c>
      <c r="E2810" s="279" t="s">
        <v>394</v>
      </c>
      <c r="F2810"/>
      <c r="H2810" s="279" t="s">
        <v>394</v>
      </c>
      <c r="I2810" s="279" t="s">
        <v>539</v>
      </c>
      <c r="J2810" s="279" t="s">
        <v>394</v>
      </c>
      <c r="K2810" s="279" t="s">
        <v>394</v>
      </c>
      <c r="L2810" s="279" t="s">
        <v>394</v>
      </c>
      <c r="M2810" s="279" t="s">
        <v>394</v>
      </c>
      <c r="N2810" s="279" t="s">
        <v>394</v>
      </c>
      <c r="O2810" s="279" t="s">
        <v>394</v>
      </c>
      <c r="P2810" s="315">
        <v>0</v>
      </c>
      <c r="Q2810" s="279" t="s">
        <v>394</v>
      </c>
      <c r="R2810" s="279" t="s">
        <v>394</v>
      </c>
      <c r="S2810" s="279" t="s">
        <v>394</v>
      </c>
      <c r="T2810" s="279" t="s">
        <v>394</v>
      </c>
      <c r="U2810" s="279" t="s">
        <v>394</v>
      </c>
      <c r="V2810" s="279" t="s">
        <v>394</v>
      </c>
      <c r="W2810" s="279" t="s">
        <v>394</v>
      </c>
      <c r="X2810" s="279" t="s">
        <v>394</v>
      </c>
      <c r="Y2810" s="281"/>
      <c r="Z2810" s="279" t="s">
        <v>394</v>
      </c>
      <c r="AA2810" s="279" t="s">
        <v>394</v>
      </c>
      <c r="AB2810" s="281"/>
      <c r="AC2810" s="279" t="s">
        <v>855</v>
      </c>
      <c r="AF2810" s="276" t="str">
        <f>IFERROR(VLOOKUP(A2810,'[1]قوائم الترجمة'!AC$2:AD$2397,1,0),"م")</f>
        <v>م</v>
      </c>
      <c r="AG2810" s="232"/>
      <c r="AH2810" s="233"/>
      <c r="AI2810" s="233"/>
      <c r="AJ2810" s="233"/>
      <c r="AL2810" s="267"/>
      <c r="AM2810" s="235"/>
      <c r="AO2810" s="236"/>
      <c r="AU2810" s="234"/>
    </row>
    <row r="2811" spans="1:47" ht="21" x14ac:dyDescent="0.4">
      <c r="A2811" s="278">
        <v>121877</v>
      </c>
      <c r="B2811" s="279" t="s">
        <v>6547</v>
      </c>
      <c r="C2811" s="279" t="s">
        <v>1049</v>
      </c>
      <c r="D2811" s="279" t="s">
        <v>6548</v>
      </c>
      <c r="E2811" s="279" t="s">
        <v>394</v>
      </c>
      <c r="F2811"/>
      <c r="H2811" s="279" t="s">
        <v>394</v>
      </c>
      <c r="I2811" s="279" t="s">
        <v>539</v>
      </c>
      <c r="J2811" s="279" t="s">
        <v>394</v>
      </c>
      <c r="K2811" s="279" t="s">
        <v>394</v>
      </c>
      <c r="L2811" s="279" t="s">
        <v>394</v>
      </c>
      <c r="M2811" s="279" t="s">
        <v>394</v>
      </c>
      <c r="N2811" s="279" t="s">
        <v>394</v>
      </c>
      <c r="O2811" s="279" t="s">
        <v>394</v>
      </c>
      <c r="P2811" s="315">
        <v>0</v>
      </c>
      <c r="Q2811" s="279" t="s">
        <v>394</v>
      </c>
      <c r="R2811" s="279" t="s">
        <v>394</v>
      </c>
      <c r="S2811" s="279" t="s">
        <v>394</v>
      </c>
      <c r="T2811" s="279" t="s">
        <v>394</v>
      </c>
      <c r="U2811" s="279" t="s">
        <v>394</v>
      </c>
      <c r="V2811" s="279" t="s">
        <v>394</v>
      </c>
      <c r="W2811" s="279" t="s">
        <v>394</v>
      </c>
      <c r="X2811" s="279" t="s">
        <v>394</v>
      </c>
      <c r="Y2811" s="281"/>
      <c r="Z2811" s="279" t="s">
        <v>394</v>
      </c>
      <c r="AA2811" s="279" t="s">
        <v>394</v>
      </c>
      <c r="AB2811" s="281"/>
      <c r="AC2811" s="279" t="s">
        <v>855</v>
      </c>
      <c r="AF2811" s="276" t="str">
        <f>IFERROR(VLOOKUP(A2811,'[1]قوائم الترجمة'!AC$2:AD$2397,1,0),"م")</f>
        <v>م</v>
      </c>
      <c r="AG2811" s="232"/>
      <c r="AH2811" s="233"/>
      <c r="AI2811" s="233"/>
      <c r="AJ2811" s="233"/>
      <c r="AL2811" s="267"/>
      <c r="AM2811" s="235"/>
      <c r="AO2811" s="236"/>
      <c r="AU2811" s="234"/>
    </row>
    <row r="2812" spans="1:47" ht="21" x14ac:dyDescent="0.4">
      <c r="A2812" s="278">
        <v>121878</v>
      </c>
      <c r="B2812" s="279" t="s">
        <v>3891</v>
      </c>
      <c r="C2812" s="279" t="s">
        <v>122</v>
      </c>
      <c r="D2812" s="279" t="s">
        <v>601</v>
      </c>
      <c r="E2812" s="279" t="s">
        <v>394</v>
      </c>
      <c r="F2812"/>
      <c r="H2812" s="279" t="s">
        <v>394</v>
      </c>
      <c r="I2812" s="279" t="s">
        <v>540</v>
      </c>
      <c r="J2812" s="279" t="s">
        <v>394</v>
      </c>
      <c r="K2812" s="279" t="s">
        <v>394</v>
      </c>
      <c r="L2812" s="279" t="s">
        <v>394</v>
      </c>
      <c r="M2812" s="279" t="s">
        <v>394</v>
      </c>
      <c r="N2812" s="279" t="s">
        <v>394</v>
      </c>
      <c r="O2812" s="279" t="s">
        <v>394</v>
      </c>
      <c r="P2812" s="315">
        <v>0</v>
      </c>
      <c r="Q2812" s="279" t="s">
        <v>394</v>
      </c>
      <c r="R2812" s="279" t="s">
        <v>394</v>
      </c>
      <c r="S2812" s="279" t="s">
        <v>394</v>
      </c>
      <c r="T2812" s="279" t="s">
        <v>394</v>
      </c>
      <c r="U2812" s="279" t="s">
        <v>394</v>
      </c>
      <c r="V2812" s="279" t="s">
        <v>394</v>
      </c>
      <c r="W2812" s="279" t="s">
        <v>394</v>
      </c>
      <c r="X2812" s="279" t="s">
        <v>394</v>
      </c>
      <c r="Y2812" s="281"/>
      <c r="Z2812" s="279" t="s">
        <v>394</v>
      </c>
      <c r="AA2812" s="279" t="s">
        <v>394</v>
      </c>
      <c r="AB2812" s="281"/>
      <c r="AC2812" s="279" t="s">
        <v>855</v>
      </c>
      <c r="AF2812" s="276" t="str">
        <f>IFERROR(VLOOKUP(A2812,'[1]قوائم الترجمة'!AC$2:AD$2397,1,0),"م")</f>
        <v>م</v>
      </c>
      <c r="AG2812" s="232"/>
      <c r="AH2812" s="233"/>
      <c r="AI2812" s="233"/>
      <c r="AJ2812" s="233"/>
      <c r="AL2812" s="267"/>
      <c r="AM2812" s="235"/>
      <c r="AO2812" s="236"/>
      <c r="AU2812" s="234"/>
    </row>
    <row r="2813" spans="1:47" ht="21" x14ac:dyDescent="0.4">
      <c r="A2813" s="278">
        <v>121879</v>
      </c>
      <c r="B2813" s="279" t="s">
        <v>3890</v>
      </c>
      <c r="C2813" s="279" t="s">
        <v>63</v>
      </c>
      <c r="D2813" s="279" t="s">
        <v>236</v>
      </c>
      <c r="E2813" s="279" t="s">
        <v>424</v>
      </c>
      <c r="F2813" s="315" t="s">
        <v>8378</v>
      </c>
      <c r="G2813" s="315" t="s">
        <v>8379</v>
      </c>
      <c r="H2813" s="279" t="s">
        <v>7215</v>
      </c>
      <c r="I2813" s="279" t="s">
        <v>8485</v>
      </c>
      <c r="J2813" s="279" t="s">
        <v>426</v>
      </c>
      <c r="K2813" s="280">
        <v>2013</v>
      </c>
      <c r="L2813" s="279" t="s">
        <v>404</v>
      </c>
      <c r="M2813" s="279" t="s">
        <v>394</v>
      </c>
      <c r="N2813" s="279" t="s">
        <v>394</v>
      </c>
      <c r="O2813" s="279" t="s">
        <v>394</v>
      </c>
      <c r="P2813" s="315">
        <v>0</v>
      </c>
      <c r="Q2813" s="278"/>
      <c r="R2813" s="303"/>
      <c r="S2813" s="279" t="s">
        <v>394</v>
      </c>
      <c r="T2813" s="279" t="s">
        <v>394</v>
      </c>
      <c r="U2813" s="303"/>
      <c r="V2813" s="303"/>
      <c r="W2813" s="303"/>
      <c r="X2813" s="303"/>
      <c r="Z2813" s="303"/>
      <c r="AA2813" s="303"/>
      <c r="AC2813" s="279" t="s">
        <v>394</v>
      </c>
      <c r="AF2813" s="276">
        <f>IFERROR(VLOOKUP(A2813,'[1]قوائم الترجمة'!AC$2:AD$2397,1,0),"م")</f>
        <v>121879</v>
      </c>
      <c r="AG2813" s="232"/>
      <c r="AH2813" s="233"/>
      <c r="AI2813" s="233"/>
      <c r="AJ2813" s="233"/>
      <c r="AL2813" s="267"/>
      <c r="AM2813" s="235"/>
      <c r="AO2813" s="236"/>
      <c r="AU2813" s="234"/>
    </row>
    <row r="2814" spans="1:47" ht="21" x14ac:dyDescent="0.4">
      <c r="A2814" s="278">
        <v>121880</v>
      </c>
      <c r="B2814" s="279" t="s">
        <v>3889</v>
      </c>
      <c r="C2814" s="279" t="s">
        <v>2427</v>
      </c>
      <c r="D2814" s="279" t="s">
        <v>315</v>
      </c>
      <c r="E2814" s="279" t="s">
        <v>394</v>
      </c>
      <c r="F2814"/>
      <c r="H2814" s="279" t="s">
        <v>394</v>
      </c>
      <c r="I2814" s="279" t="s">
        <v>538</v>
      </c>
      <c r="J2814" s="279" t="s">
        <v>394</v>
      </c>
      <c r="K2814" s="279" t="s">
        <v>394</v>
      </c>
      <c r="L2814" s="279" t="s">
        <v>394</v>
      </c>
      <c r="M2814" s="279" t="s">
        <v>394</v>
      </c>
      <c r="N2814" s="279" t="s">
        <v>394</v>
      </c>
      <c r="O2814" s="279" t="s">
        <v>394</v>
      </c>
      <c r="P2814" s="315">
        <v>0</v>
      </c>
      <c r="Q2814" s="279" t="s">
        <v>394</v>
      </c>
      <c r="R2814" s="279" t="s">
        <v>394</v>
      </c>
      <c r="S2814" s="279" t="s">
        <v>394</v>
      </c>
      <c r="T2814" s="279" t="s">
        <v>394</v>
      </c>
      <c r="U2814" s="279" t="s">
        <v>394</v>
      </c>
      <c r="V2814" s="279" t="s">
        <v>394</v>
      </c>
      <c r="W2814" s="279" t="s">
        <v>394</v>
      </c>
      <c r="X2814" s="279" t="s">
        <v>394</v>
      </c>
      <c r="Y2814" s="281"/>
      <c r="Z2814" s="279" t="s">
        <v>394</v>
      </c>
      <c r="AA2814" s="279" t="s">
        <v>394</v>
      </c>
      <c r="AB2814" s="281"/>
      <c r="AC2814" s="279" t="s">
        <v>394</v>
      </c>
      <c r="AF2814" s="276" t="str">
        <f>IFERROR(VLOOKUP(A2814,'[1]قوائم الترجمة'!AC$2:AD$2397,1,0),"م")</f>
        <v>م</v>
      </c>
      <c r="AG2814" s="232"/>
      <c r="AH2814" s="233"/>
      <c r="AI2814" s="233"/>
      <c r="AJ2814" s="233"/>
      <c r="AL2814" s="267"/>
      <c r="AM2814" s="235"/>
      <c r="AU2814" s="234"/>
    </row>
    <row r="2815" spans="1:47" ht="21" x14ac:dyDescent="0.4">
      <c r="A2815" s="278">
        <v>121881</v>
      </c>
      <c r="B2815" s="279" t="s">
        <v>6550</v>
      </c>
      <c r="C2815" s="279" t="s">
        <v>6551</v>
      </c>
      <c r="D2815" s="279" t="s">
        <v>6552</v>
      </c>
      <c r="E2815" s="279" t="s">
        <v>394</v>
      </c>
      <c r="F2815"/>
      <c r="H2815" s="279" t="s">
        <v>394</v>
      </c>
      <c r="I2815" s="279" t="s">
        <v>539</v>
      </c>
      <c r="J2815" s="279" t="s">
        <v>394</v>
      </c>
      <c r="K2815" s="279" t="s">
        <v>394</v>
      </c>
      <c r="L2815" s="279" t="s">
        <v>394</v>
      </c>
      <c r="M2815" s="279" t="s">
        <v>394</v>
      </c>
      <c r="N2815" s="279" t="s">
        <v>394</v>
      </c>
      <c r="O2815" s="279" t="s">
        <v>394</v>
      </c>
      <c r="P2815" s="315">
        <v>0</v>
      </c>
      <c r="Q2815" s="279" t="s">
        <v>394</v>
      </c>
      <c r="R2815" s="279" t="s">
        <v>394</v>
      </c>
      <c r="S2815" s="279" t="s">
        <v>394</v>
      </c>
      <c r="T2815" s="279" t="s">
        <v>394</v>
      </c>
      <c r="U2815" s="279" t="s">
        <v>394</v>
      </c>
      <c r="V2815" s="279" t="s">
        <v>394</v>
      </c>
      <c r="W2815" s="279" t="s">
        <v>394</v>
      </c>
      <c r="X2815" s="279" t="s">
        <v>394</v>
      </c>
      <c r="Y2815" s="281"/>
      <c r="Z2815" s="279" t="s">
        <v>394</v>
      </c>
      <c r="AA2815" s="279" t="s">
        <v>394</v>
      </c>
      <c r="AB2815" s="281"/>
      <c r="AC2815" s="279" t="s">
        <v>855</v>
      </c>
      <c r="AF2815" s="276" t="str">
        <f>IFERROR(VLOOKUP(A2815,'[1]قوائم الترجمة'!AC$2:AD$2397,1,0),"م")</f>
        <v>م</v>
      </c>
      <c r="AG2815" s="232"/>
      <c r="AH2815" s="233"/>
      <c r="AI2815" s="233"/>
      <c r="AJ2815" s="233"/>
      <c r="AL2815" s="267"/>
      <c r="AM2815" s="235"/>
      <c r="AO2815" s="236"/>
      <c r="AU2815" s="234"/>
    </row>
    <row r="2816" spans="1:47" ht="21" x14ac:dyDescent="0.4">
      <c r="A2816" s="278">
        <v>121882</v>
      </c>
      <c r="B2816" s="279" t="s">
        <v>3887</v>
      </c>
      <c r="C2816" s="279" t="s">
        <v>3888</v>
      </c>
      <c r="D2816" s="279" t="s">
        <v>256</v>
      </c>
      <c r="E2816" s="279" t="s">
        <v>424</v>
      </c>
      <c r="F2816" s="315" t="s">
        <v>8378</v>
      </c>
      <c r="G2816" s="315" t="s">
        <v>8143</v>
      </c>
      <c r="H2816" s="279" t="s">
        <v>425</v>
      </c>
      <c r="I2816" s="279" t="s">
        <v>540</v>
      </c>
      <c r="J2816" s="279" t="s">
        <v>403</v>
      </c>
      <c r="K2816" s="280">
        <v>2016</v>
      </c>
      <c r="L2816" s="279" t="s">
        <v>404</v>
      </c>
      <c r="M2816" s="279" t="s">
        <v>394</v>
      </c>
      <c r="N2816" s="279" t="s">
        <v>394</v>
      </c>
      <c r="O2816" s="279" t="s">
        <v>394</v>
      </c>
      <c r="P2816" s="315">
        <v>0</v>
      </c>
      <c r="Q2816" s="278"/>
      <c r="R2816" s="303"/>
      <c r="S2816" s="279" t="s">
        <v>394</v>
      </c>
      <c r="T2816" s="279" t="s">
        <v>394</v>
      </c>
      <c r="U2816" s="303"/>
      <c r="V2816" s="303"/>
      <c r="W2816" s="303"/>
      <c r="X2816" s="303"/>
      <c r="Z2816" s="303"/>
      <c r="AA2816" s="303"/>
      <c r="AC2816" s="279" t="s">
        <v>394</v>
      </c>
      <c r="AF2816" s="276">
        <f>IFERROR(VLOOKUP(A2816,'[1]قوائم الترجمة'!AC$2:AD$2397,1,0),"م")</f>
        <v>121882</v>
      </c>
      <c r="AG2816" s="232"/>
      <c r="AH2816" s="233"/>
      <c r="AI2816" s="233"/>
      <c r="AJ2816" s="233"/>
      <c r="AL2816" s="267"/>
      <c r="AM2816" s="235"/>
      <c r="AU2816" s="234"/>
    </row>
    <row r="2817" spans="1:47" ht="21" x14ac:dyDescent="0.4">
      <c r="A2817" s="278">
        <v>121884</v>
      </c>
      <c r="B2817" s="279" t="s">
        <v>6558</v>
      </c>
      <c r="C2817" s="279" t="s">
        <v>96</v>
      </c>
      <c r="D2817" s="279" t="s">
        <v>247</v>
      </c>
      <c r="E2817" s="279" t="s">
        <v>394</v>
      </c>
      <c r="F2817"/>
      <c r="H2817" s="279" t="s">
        <v>394</v>
      </c>
      <c r="I2817" s="279" t="s">
        <v>540</v>
      </c>
      <c r="J2817" s="279" t="s">
        <v>394</v>
      </c>
      <c r="K2817" s="279" t="s">
        <v>394</v>
      </c>
      <c r="L2817" s="279" t="s">
        <v>394</v>
      </c>
      <c r="M2817" s="279" t="s">
        <v>394</v>
      </c>
      <c r="N2817" s="279" t="s">
        <v>394</v>
      </c>
      <c r="O2817" s="279" t="s">
        <v>394</v>
      </c>
      <c r="P2817" s="315">
        <v>0</v>
      </c>
      <c r="Q2817" s="279" t="s">
        <v>394</v>
      </c>
      <c r="R2817" s="279" t="s">
        <v>394</v>
      </c>
      <c r="S2817" s="279" t="s">
        <v>394</v>
      </c>
      <c r="T2817" s="279" t="s">
        <v>394</v>
      </c>
      <c r="U2817" s="279" t="s">
        <v>394</v>
      </c>
      <c r="V2817" s="279" t="s">
        <v>394</v>
      </c>
      <c r="W2817" s="279" t="s">
        <v>394</v>
      </c>
      <c r="X2817" s="279" t="s">
        <v>394</v>
      </c>
      <c r="Y2817" s="281"/>
      <c r="Z2817" s="279" t="s">
        <v>394</v>
      </c>
      <c r="AA2817" s="279" t="s">
        <v>394</v>
      </c>
      <c r="AB2817" s="281"/>
      <c r="AC2817" s="279" t="s">
        <v>855</v>
      </c>
      <c r="AF2817" s="276" t="str">
        <f>IFERROR(VLOOKUP(A2817,'[1]قوائم الترجمة'!AC$2:AD$2397,1,0),"م")</f>
        <v>م</v>
      </c>
      <c r="AG2817" s="232"/>
      <c r="AH2817" s="233"/>
      <c r="AI2817" s="233"/>
      <c r="AJ2817" s="233"/>
      <c r="AL2817" s="267"/>
      <c r="AM2817" s="235"/>
      <c r="AU2817" s="234"/>
    </row>
    <row r="2818" spans="1:47" ht="21" x14ac:dyDescent="0.4">
      <c r="A2818" s="278">
        <v>121885</v>
      </c>
      <c r="B2818" s="279" t="s">
        <v>3886</v>
      </c>
      <c r="C2818" s="279" t="s">
        <v>105</v>
      </c>
      <c r="D2818" s="279" t="s">
        <v>294</v>
      </c>
      <c r="E2818" s="279" t="s">
        <v>394</v>
      </c>
      <c r="F2818"/>
      <c r="H2818" s="279" t="s">
        <v>394</v>
      </c>
      <c r="I2818" s="279" t="s">
        <v>539</v>
      </c>
      <c r="J2818" s="279" t="s">
        <v>394</v>
      </c>
      <c r="K2818" s="279" t="s">
        <v>394</v>
      </c>
      <c r="L2818" s="279" t="s">
        <v>394</v>
      </c>
      <c r="M2818" s="279" t="s">
        <v>394</v>
      </c>
      <c r="N2818" s="279" t="s">
        <v>394</v>
      </c>
      <c r="O2818" s="279" t="s">
        <v>394</v>
      </c>
      <c r="P2818" s="315">
        <v>0</v>
      </c>
      <c r="Q2818" s="279" t="s">
        <v>394</v>
      </c>
      <c r="R2818" s="279" t="s">
        <v>394</v>
      </c>
      <c r="S2818" s="279" t="s">
        <v>394</v>
      </c>
      <c r="T2818" s="279" t="s">
        <v>394</v>
      </c>
      <c r="U2818" s="279" t="s">
        <v>394</v>
      </c>
      <c r="V2818" s="279" t="s">
        <v>394</v>
      </c>
      <c r="W2818" s="279" t="s">
        <v>394</v>
      </c>
      <c r="X2818" s="279" t="s">
        <v>394</v>
      </c>
      <c r="Y2818" s="281"/>
      <c r="Z2818" s="279" t="s">
        <v>394</v>
      </c>
      <c r="AA2818" s="279" t="s">
        <v>394</v>
      </c>
      <c r="AB2818" s="281"/>
      <c r="AC2818" s="279" t="s">
        <v>855</v>
      </c>
      <c r="AF2818" s="276" t="str">
        <f>IFERROR(VLOOKUP(A2818,'[1]قوائم الترجمة'!AC$2:AD$2397,1,0),"م")</f>
        <v>م</v>
      </c>
      <c r="AG2818" s="232"/>
      <c r="AH2818" s="233"/>
      <c r="AI2818" s="233"/>
      <c r="AJ2818" s="233"/>
      <c r="AL2818" s="267"/>
      <c r="AM2818" s="235"/>
      <c r="AO2818" s="236"/>
      <c r="AU2818" s="234"/>
    </row>
    <row r="2819" spans="1:47" ht="21" x14ac:dyDescent="0.4">
      <c r="A2819" s="278">
        <v>121886</v>
      </c>
      <c r="B2819" s="279" t="s">
        <v>3885</v>
      </c>
      <c r="C2819" s="279" t="s">
        <v>93</v>
      </c>
      <c r="D2819" s="279" t="s">
        <v>613</v>
      </c>
      <c r="E2819" s="279" t="s">
        <v>394</v>
      </c>
      <c r="F2819"/>
      <c r="H2819" s="279" t="s">
        <v>394</v>
      </c>
      <c r="I2819" s="279" t="s">
        <v>540</v>
      </c>
      <c r="J2819" s="279" t="s">
        <v>394</v>
      </c>
      <c r="K2819" s="279" t="s">
        <v>394</v>
      </c>
      <c r="L2819" s="279" t="s">
        <v>394</v>
      </c>
      <c r="M2819" s="279" t="s">
        <v>394</v>
      </c>
      <c r="N2819" s="279" t="s">
        <v>394</v>
      </c>
      <c r="O2819" s="279" t="s">
        <v>394</v>
      </c>
      <c r="P2819" s="315">
        <v>0</v>
      </c>
      <c r="Q2819" s="279" t="s">
        <v>394</v>
      </c>
      <c r="R2819" s="279" t="s">
        <v>394</v>
      </c>
      <c r="S2819" s="279" t="s">
        <v>394</v>
      </c>
      <c r="T2819" s="279" t="s">
        <v>394</v>
      </c>
      <c r="U2819" s="279" t="s">
        <v>394</v>
      </c>
      <c r="V2819" s="279" t="s">
        <v>394</v>
      </c>
      <c r="W2819" s="279" t="s">
        <v>394</v>
      </c>
      <c r="X2819" s="279" t="s">
        <v>394</v>
      </c>
      <c r="Y2819" s="281"/>
      <c r="Z2819" s="279" t="s">
        <v>394</v>
      </c>
      <c r="AA2819" s="279" t="s">
        <v>394</v>
      </c>
      <c r="AB2819" s="281"/>
      <c r="AC2819" s="279" t="s">
        <v>855</v>
      </c>
      <c r="AF2819" s="276" t="str">
        <f>IFERROR(VLOOKUP(A2819,'[1]قوائم الترجمة'!AC$2:AD$2397,1,0),"م")</f>
        <v>م</v>
      </c>
      <c r="AG2819" s="232"/>
      <c r="AH2819" s="233"/>
      <c r="AI2819" s="233"/>
      <c r="AJ2819" s="233"/>
      <c r="AL2819" s="267"/>
      <c r="AM2819" s="235"/>
      <c r="AU2819" s="234"/>
    </row>
    <row r="2820" spans="1:47" ht="21" x14ac:dyDescent="0.4">
      <c r="A2820" s="278">
        <v>121887</v>
      </c>
      <c r="B2820" s="279" t="s">
        <v>6562</v>
      </c>
      <c r="C2820" s="279" t="s">
        <v>81</v>
      </c>
      <c r="D2820" s="279" t="s">
        <v>305</v>
      </c>
      <c r="E2820" s="279" t="s">
        <v>394</v>
      </c>
      <c r="F2820"/>
      <c r="H2820" s="279" t="s">
        <v>394</v>
      </c>
      <c r="I2820" s="279" t="s">
        <v>539</v>
      </c>
      <c r="J2820" s="279" t="s">
        <v>394</v>
      </c>
      <c r="K2820" s="279" t="s">
        <v>394</v>
      </c>
      <c r="L2820" s="279" t="s">
        <v>394</v>
      </c>
      <c r="M2820" s="279" t="s">
        <v>394</v>
      </c>
      <c r="N2820" s="279" t="s">
        <v>394</v>
      </c>
      <c r="O2820" s="279" t="s">
        <v>394</v>
      </c>
      <c r="P2820" s="315">
        <v>0</v>
      </c>
      <c r="Q2820" s="279" t="s">
        <v>394</v>
      </c>
      <c r="R2820" s="279" t="s">
        <v>394</v>
      </c>
      <c r="S2820" s="279" t="s">
        <v>394</v>
      </c>
      <c r="T2820" s="279" t="s">
        <v>394</v>
      </c>
      <c r="U2820" s="279" t="s">
        <v>394</v>
      </c>
      <c r="V2820" s="279" t="s">
        <v>394</v>
      </c>
      <c r="W2820" s="279" t="s">
        <v>394</v>
      </c>
      <c r="X2820" s="279" t="s">
        <v>394</v>
      </c>
      <c r="Y2820" s="281"/>
      <c r="Z2820" s="279" t="s">
        <v>394</v>
      </c>
      <c r="AA2820" s="279" t="s">
        <v>394</v>
      </c>
      <c r="AB2820" s="281"/>
      <c r="AC2820" s="279" t="s">
        <v>855</v>
      </c>
      <c r="AF2820" s="276" t="str">
        <f>IFERROR(VLOOKUP(A2820,'[1]قوائم الترجمة'!AC$2:AD$2397,1,0),"م")</f>
        <v>م</v>
      </c>
      <c r="AG2820" s="232"/>
      <c r="AH2820" s="233"/>
      <c r="AI2820" s="233"/>
      <c r="AJ2820" s="233"/>
      <c r="AL2820" s="267"/>
      <c r="AM2820" s="235"/>
      <c r="AO2820" s="236"/>
      <c r="AU2820" s="234"/>
    </row>
    <row r="2821" spans="1:47" ht="21" x14ac:dyDescent="0.4">
      <c r="A2821" s="278">
        <v>121888</v>
      </c>
      <c r="B2821" s="279" t="s">
        <v>3884</v>
      </c>
      <c r="C2821" s="279" t="s">
        <v>1547</v>
      </c>
      <c r="D2821" s="279" t="s">
        <v>278</v>
      </c>
      <c r="E2821" s="279" t="s">
        <v>394</v>
      </c>
      <c r="F2821"/>
      <c r="H2821" s="279" t="s">
        <v>394</v>
      </c>
      <c r="I2821" s="279" t="s">
        <v>540</v>
      </c>
      <c r="J2821" s="279" t="s">
        <v>394</v>
      </c>
      <c r="K2821" s="279" t="s">
        <v>394</v>
      </c>
      <c r="L2821" s="279" t="s">
        <v>394</v>
      </c>
      <c r="M2821" s="279" t="s">
        <v>394</v>
      </c>
      <c r="N2821" s="279" t="s">
        <v>394</v>
      </c>
      <c r="O2821" s="279" t="s">
        <v>394</v>
      </c>
      <c r="P2821" s="315">
        <v>0</v>
      </c>
      <c r="Q2821" s="279" t="s">
        <v>394</v>
      </c>
      <c r="R2821" s="279" t="s">
        <v>394</v>
      </c>
      <c r="S2821" s="279" t="s">
        <v>394</v>
      </c>
      <c r="T2821" s="279" t="s">
        <v>394</v>
      </c>
      <c r="U2821" s="279" t="s">
        <v>394</v>
      </c>
      <c r="V2821" s="279" t="s">
        <v>394</v>
      </c>
      <c r="W2821" s="279" t="s">
        <v>394</v>
      </c>
      <c r="X2821" s="279" t="s">
        <v>394</v>
      </c>
      <c r="Y2821" s="281"/>
      <c r="Z2821" s="279" t="s">
        <v>394</v>
      </c>
      <c r="AA2821" s="279" t="s">
        <v>394</v>
      </c>
      <c r="AB2821" s="281"/>
      <c r="AC2821" s="279" t="s">
        <v>855</v>
      </c>
      <c r="AF2821" s="276" t="str">
        <f>IFERROR(VLOOKUP(A2821,'[1]قوائم الترجمة'!AC$2:AD$2397,1,0),"م")</f>
        <v>م</v>
      </c>
      <c r="AG2821" s="232"/>
      <c r="AH2821" s="233"/>
      <c r="AI2821" s="233"/>
      <c r="AJ2821" s="233"/>
      <c r="AL2821" s="267"/>
      <c r="AM2821" s="235"/>
      <c r="AO2821" s="236"/>
      <c r="AU2821" s="234"/>
    </row>
    <row r="2822" spans="1:47" ht="21" x14ac:dyDescent="0.4">
      <c r="A2822" s="278">
        <v>121889</v>
      </c>
      <c r="B2822" s="279" t="s">
        <v>6563</v>
      </c>
      <c r="C2822" s="279" t="s">
        <v>747</v>
      </c>
      <c r="D2822" s="279" t="s">
        <v>6564</v>
      </c>
      <c r="E2822" s="279" t="s">
        <v>394</v>
      </c>
      <c r="F2822"/>
      <c r="H2822" s="279" t="s">
        <v>394</v>
      </c>
      <c r="I2822" s="279" t="s">
        <v>539</v>
      </c>
      <c r="J2822" s="279" t="s">
        <v>394</v>
      </c>
      <c r="K2822" s="279" t="s">
        <v>394</v>
      </c>
      <c r="L2822" s="279" t="s">
        <v>394</v>
      </c>
      <c r="M2822" s="279" t="s">
        <v>394</v>
      </c>
      <c r="N2822" s="279" t="s">
        <v>394</v>
      </c>
      <c r="O2822" s="279" t="s">
        <v>394</v>
      </c>
      <c r="P2822" s="315">
        <v>0</v>
      </c>
      <c r="Q2822" s="279" t="s">
        <v>394</v>
      </c>
      <c r="R2822" s="279" t="s">
        <v>394</v>
      </c>
      <c r="S2822" s="279" t="s">
        <v>394</v>
      </c>
      <c r="T2822" s="279" t="s">
        <v>394</v>
      </c>
      <c r="U2822" s="279" t="s">
        <v>394</v>
      </c>
      <c r="V2822" s="279" t="s">
        <v>394</v>
      </c>
      <c r="W2822" s="279" t="s">
        <v>394</v>
      </c>
      <c r="X2822" s="279" t="s">
        <v>394</v>
      </c>
      <c r="Y2822" s="281"/>
      <c r="Z2822" s="279" t="s">
        <v>394</v>
      </c>
      <c r="AA2822" s="279" t="s">
        <v>394</v>
      </c>
      <c r="AB2822" s="281"/>
      <c r="AC2822" s="279" t="s">
        <v>855</v>
      </c>
      <c r="AF2822" s="276" t="str">
        <f>IFERROR(VLOOKUP(A2822,'[1]قوائم الترجمة'!AC$2:AD$2397,1,0),"م")</f>
        <v>م</v>
      </c>
      <c r="AG2822" s="232"/>
      <c r="AH2822" s="233"/>
      <c r="AI2822" s="233"/>
      <c r="AJ2822" s="233"/>
      <c r="AL2822" s="267"/>
      <c r="AM2822" s="235"/>
      <c r="AO2822" s="236"/>
      <c r="AU2822" s="234"/>
    </row>
    <row r="2823" spans="1:47" ht="21" x14ac:dyDescent="0.4">
      <c r="A2823" s="278">
        <v>121890</v>
      </c>
      <c r="B2823" s="279" t="s">
        <v>3883</v>
      </c>
      <c r="C2823" s="279" t="s">
        <v>532</v>
      </c>
      <c r="D2823" s="279" t="s">
        <v>258</v>
      </c>
      <c r="E2823" s="279" t="s">
        <v>394</v>
      </c>
      <c r="F2823"/>
      <c r="H2823" s="279" t="s">
        <v>394</v>
      </c>
      <c r="I2823" s="279" t="s">
        <v>540</v>
      </c>
      <c r="J2823" s="279" t="s">
        <v>394</v>
      </c>
      <c r="K2823" s="279" t="s">
        <v>394</v>
      </c>
      <c r="L2823" s="279" t="s">
        <v>394</v>
      </c>
      <c r="M2823" s="279" t="s">
        <v>394</v>
      </c>
      <c r="N2823" s="279" t="s">
        <v>394</v>
      </c>
      <c r="O2823" s="279" t="s">
        <v>394</v>
      </c>
      <c r="P2823" s="315">
        <v>0</v>
      </c>
      <c r="Q2823" s="279" t="s">
        <v>394</v>
      </c>
      <c r="R2823" s="279" t="s">
        <v>394</v>
      </c>
      <c r="S2823" s="279" t="s">
        <v>394</v>
      </c>
      <c r="T2823" s="279" t="s">
        <v>394</v>
      </c>
      <c r="U2823" s="279" t="s">
        <v>394</v>
      </c>
      <c r="V2823" s="279" t="s">
        <v>394</v>
      </c>
      <c r="W2823" s="279" t="s">
        <v>394</v>
      </c>
      <c r="X2823" s="279" t="s">
        <v>394</v>
      </c>
      <c r="Y2823" s="281"/>
      <c r="Z2823" s="279" t="s">
        <v>394</v>
      </c>
      <c r="AA2823" s="279" t="s">
        <v>394</v>
      </c>
      <c r="AB2823" s="281"/>
      <c r="AC2823" s="279" t="s">
        <v>855</v>
      </c>
      <c r="AF2823" s="276" t="str">
        <f>IFERROR(VLOOKUP(A2823,'[1]قوائم الترجمة'!AC$2:AD$2397,1,0),"م")</f>
        <v>م</v>
      </c>
      <c r="AG2823" s="232"/>
      <c r="AH2823" s="233"/>
      <c r="AI2823" s="233"/>
      <c r="AJ2823" s="233"/>
      <c r="AL2823" s="267"/>
      <c r="AM2823" s="235"/>
      <c r="AU2823" s="234"/>
    </row>
    <row r="2824" spans="1:47" ht="21" x14ac:dyDescent="0.4">
      <c r="A2824" s="278">
        <v>121893</v>
      </c>
      <c r="B2824" s="279" t="s">
        <v>3881</v>
      </c>
      <c r="C2824" s="279" t="s">
        <v>139</v>
      </c>
      <c r="D2824" s="279" t="s">
        <v>261</v>
      </c>
      <c r="E2824" s="279" t="s">
        <v>394</v>
      </c>
      <c r="F2824"/>
      <c r="H2824" s="279" t="s">
        <v>394</v>
      </c>
      <c r="I2824" s="279" t="s">
        <v>538</v>
      </c>
      <c r="J2824" s="279" t="s">
        <v>394</v>
      </c>
      <c r="K2824" s="279" t="s">
        <v>394</v>
      </c>
      <c r="L2824" s="279" t="s">
        <v>394</v>
      </c>
      <c r="M2824" s="279" t="s">
        <v>394</v>
      </c>
      <c r="N2824" s="279" t="s">
        <v>394</v>
      </c>
      <c r="O2824" s="279" t="s">
        <v>394</v>
      </c>
      <c r="P2824" s="315">
        <v>0</v>
      </c>
      <c r="Q2824" s="279" t="s">
        <v>394</v>
      </c>
      <c r="R2824" s="279" t="s">
        <v>394</v>
      </c>
      <c r="S2824" s="279" t="s">
        <v>394</v>
      </c>
      <c r="T2824" s="279" t="s">
        <v>394</v>
      </c>
      <c r="U2824" s="279" t="s">
        <v>394</v>
      </c>
      <c r="V2824" s="279" t="s">
        <v>394</v>
      </c>
      <c r="W2824" s="279" t="s">
        <v>394</v>
      </c>
      <c r="X2824" s="279" t="s">
        <v>394</v>
      </c>
      <c r="Y2824" s="281"/>
      <c r="Z2824" s="279" t="s">
        <v>394</v>
      </c>
      <c r="AA2824" s="279" t="s">
        <v>394</v>
      </c>
      <c r="AB2824" s="281"/>
      <c r="AC2824" s="279" t="s">
        <v>855</v>
      </c>
      <c r="AF2824" s="276" t="str">
        <f>IFERROR(VLOOKUP(A2824,'[1]قوائم الترجمة'!AC$2:AD$2397,1,0),"م")</f>
        <v>م</v>
      </c>
      <c r="AG2824" s="232"/>
      <c r="AH2824" s="233"/>
      <c r="AI2824" s="233"/>
      <c r="AJ2824" s="233"/>
      <c r="AL2824" s="267"/>
      <c r="AM2824" s="235"/>
      <c r="AO2824" s="236"/>
      <c r="AU2824" s="234"/>
    </row>
    <row r="2825" spans="1:47" ht="21" x14ac:dyDescent="0.4">
      <c r="A2825" s="278">
        <v>121894</v>
      </c>
      <c r="B2825" s="279" t="s">
        <v>6572</v>
      </c>
      <c r="C2825" s="279" t="s">
        <v>107</v>
      </c>
      <c r="D2825" s="279" t="s">
        <v>273</v>
      </c>
      <c r="E2825" s="279" t="s">
        <v>394</v>
      </c>
      <c r="F2825"/>
      <c r="H2825" s="279" t="s">
        <v>394</v>
      </c>
      <c r="I2825" s="279" t="s">
        <v>539</v>
      </c>
      <c r="J2825" s="279" t="s">
        <v>394</v>
      </c>
      <c r="K2825" s="279" t="s">
        <v>394</v>
      </c>
      <c r="L2825" s="279" t="s">
        <v>394</v>
      </c>
      <c r="M2825" s="279" t="s">
        <v>394</v>
      </c>
      <c r="N2825" s="279" t="s">
        <v>394</v>
      </c>
      <c r="O2825" s="279" t="s">
        <v>394</v>
      </c>
      <c r="P2825" s="315">
        <v>0</v>
      </c>
      <c r="Q2825" s="279" t="s">
        <v>394</v>
      </c>
      <c r="R2825" s="279" t="s">
        <v>394</v>
      </c>
      <c r="S2825" s="279" t="s">
        <v>394</v>
      </c>
      <c r="T2825" s="279" t="s">
        <v>394</v>
      </c>
      <c r="U2825" s="279" t="s">
        <v>394</v>
      </c>
      <c r="V2825" s="279" t="s">
        <v>394</v>
      </c>
      <c r="W2825" s="279" t="s">
        <v>394</v>
      </c>
      <c r="X2825" s="279" t="s">
        <v>394</v>
      </c>
      <c r="Y2825" s="281"/>
      <c r="Z2825" s="279" t="s">
        <v>394</v>
      </c>
      <c r="AA2825" s="279" t="s">
        <v>394</v>
      </c>
      <c r="AB2825" s="281"/>
      <c r="AC2825" s="279" t="s">
        <v>855</v>
      </c>
      <c r="AF2825" s="276" t="str">
        <f>IFERROR(VLOOKUP(A2825,'[1]قوائم الترجمة'!AC$2:AD$2397,1,0),"م")</f>
        <v>م</v>
      </c>
      <c r="AG2825" s="232"/>
      <c r="AH2825" s="233"/>
      <c r="AI2825" s="233"/>
      <c r="AJ2825" s="233"/>
      <c r="AL2825" s="267"/>
      <c r="AM2825" s="235"/>
      <c r="AU2825" s="234"/>
    </row>
    <row r="2826" spans="1:47" ht="21" x14ac:dyDescent="0.4">
      <c r="A2826" s="278">
        <v>121895</v>
      </c>
      <c r="B2826" s="279" t="s">
        <v>3880</v>
      </c>
      <c r="C2826" s="279" t="s">
        <v>1174</v>
      </c>
      <c r="D2826" s="279" t="s">
        <v>1019</v>
      </c>
      <c r="E2826" s="279" t="s">
        <v>394</v>
      </c>
      <c r="F2826"/>
      <c r="H2826" s="279" t="s">
        <v>394</v>
      </c>
      <c r="I2826" s="279" t="s">
        <v>539</v>
      </c>
      <c r="J2826" s="279" t="s">
        <v>394</v>
      </c>
      <c r="K2826" s="279" t="s">
        <v>394</v>
      </c>
      <c r="L2826" s="279" t="s">
        <v>394</v>
      </c>
      <c r="M2826" s="279" t="s">
        <v>394</v>
      </c>
      <c r="N2826" s="279" t="s">
        <v>394</v>
      </c>
      <c r="O2826" s="279" t="s">
        <v>394</v>
      </c>
      <c r="P2826" s="315">
        <v>0</v>
      </c>
      <c r="Q2826" s="279" t="s">
        <v>394</v>
      </c>
      <c r="R2826" s="279" t="s">
        <v>394</v>
      </c>
      <c r="S2826" s="279" t="s">
        <v>394</v>
      </c>
      <c r="T2826" s="279" t="s">
        <v>394</v>
      </c>
      <c r="U2826" s="279" t="s">
        <v>394</v>
      </c>
      <c r="V2826" s="279" t="s">
        <v>394</v>
      </c>
      <c r="W2826" s="279" t="s">
        <v>394</v>
      </c>
      <c r="X2826" s="279" t="s">
        <v>394</v>
      </c>
      <c r="Y2826" s="281"/>
      <c r="Z2826" s="279" t="s">
        <v>394</v>
      </c>
      <c r="AA2826" s="279" t="s">
        <v>394</v>
      </c>
      <c r="AB2826" s="281"/>
      <c r="AC2826" s="279" t="s">
        <v>855</v>
      </c>
      <c r="AF2826" s="276" t="str">
        <f>IFERROR(VLOOKUP(A2826,'[1]قوائم الترجمة'!AC$2:AD$2397,1,0),"م")</f>
        <v>م</v>
      </c>
      <c r="AG2826" s="232"/>
      <c r="AH2826" s="233"/>
      <c r="AI2826" s="233"/>
      <c r="AJ2826" s="233"/>
      <c r="AL2826" s="267"/>
      <c r="AM2826" s="235"/>
      <c r="AU2826" s="234"/>
    </row>
    <row r="2827" spans="1:47" ht="21" x14ac:dyDescent="0.4">
      <c r="A2827" s="278">
        <v>121896</v>
      </c>
      <c r="B2827" s="279" t="s">
        <v>6577</v>
      </c>
      <c r="C2827" s="279" t="s">
        <v>114</v>
      </c>
      <c r="D2827" s="279" t="s">
        <v>290</v>
      </c>
      <c r="E2827" s="279" t="s">
        <v>394</v>
      </c>
      <c r="F2827"/>
      <c r="H2827" s="279" t="s">
        <v>394</v>
      </c>
      <c r="I2827" s="279" t="s">
        <v>539</v>
      </c>
      <c r="J2827" s="279" t="s">
        <v>394</v>
      </c>
      <c r="K2827" s="279" t="s">
        <v>394</v>
      </c>
      <c r="L2827" s="279" t="s">
        <v>394</v>
      </c>
      <c r="M2827" s="279" t="s">
        <v>394</v>
      </c>
      <c r="N2827" s="279" t="s">
        <v>394</v>
      </c>
      <c r="O2827" s="279" t="s">
        <v>394</v>
      </c>
      <c r="P2827" s="315">
        <v>0</v>
      </c>
      <c r="Q2827" s="279" t="s">
        <v>394</v>
      </c>
      <c r="R2827" s="279" t="s">
        <v>394</v>
      </c>
      <c r="S2827" s="279" t="s">
        <v>394</v>
      </c>
      <c r="T2827" s="279" t="s">
        <v>394</v>
      </c>
      <c r="U2827" s="279" t="s">
        <v>394</v>
      </c>
      <c r="V2827" s="279" t="s">
        <v>394</v>
      </c>
      <c r="W2827" s="279" t="s">
        <v>394</v>
      </c>
      <c r="X2827" s="279" t="s">
        <v>394</v>
      </c>
      <c r="Y2827" s="281"/>
      <c r="Z2827" s="279" t="s">
        <v>394</v>
      </c>
      <c r="AA2827" s="279" t="s">
        <v>394</v>
      </c>
      <c r="AB2827" s="281"/>
      <c r="AC2827" s="279" t="s">
        <v>855</v>
      </c>
      <c r="AF2827" s="276" t="str">
        <f>IFERROR(VLOOKUP(A2827,'[1]قوائم الترجمة'!AC$2:AD$2397,1,0),"م")</f>
        <v>م</v>
      </c>
      <c r="AG2827" s="232"/>
      <c r="AH2827" s="233"/>
      <c r="AI2827" s="233"/>
      <c r="AJ2827" s="233"/>
      <c r="AL2827" s="267"/>
      <c r="AM2827" s="235"/>
      <c r="AO2827" s="236"/>
      <c r="AU2827" s="234"/>
    </row>
    <row r="2828" spans="1:47" ht="21" x14ac:dyDescent="0.4">
      <c r="A2828" s="278">
        <v>121897</v>
      </c>
      <c r="B2828" s="279" t="s">
        <v>3879</v>
      </c>
      <c r="C2828" s="279" t="s">
        <v>575</v>
      </c>
      <c r="D2828" s="279" t="s">
        <v>483</v>
      </c>
      <c r="E2828" s="279" t="s">
        <v>424</v>
      </c>
      <c r="F2828" s="315" t="s">
        <v>9501</v>
      </c>
      <c r="G2828" s="315" t="s">
        <v>402</v>
      </c>
      <c r="H2828" s="279" t="s">
        <v>425</v>
      </c>
      <c r="I2828" s="279" t="s">
        <v>541</v>
      </c>
      <c r="J2828" s="279" t="s">
        <v>403</v>
      </c>
      <c r="K2828" s="280">
        <v>2018</v>
      </c>
      <c r="L2828" s="279" t="s">
        <v>402</v>
      </c>
      <c r="M2828" s="279" t="s">
        <v>394</v>
      </c>
      <c r="N2828" s="279" t="s">
        <v>394</v>
      </c>
      <c r="O2828" s="279" t="s">
        <v>394</v>
      </c>
      <c r="P2828" s="315">
        <v>0</v>
      </c>
      <c r="Q2828" s="278"/>
      <c r="R2828" s="303"/>
      <c r="S2828" s="279" t="s">
        <v>394</v>
      </c>
      <c r="T2828" s="279" t="s">
        <v>394</v>
      </c>
      <c r="U2828" s="303"/>
      <c r="V2828" s="303"/>
      <c r="W2828" s="303"/>
      <c r="X2828" s="303"/>
      <c r="Z2828" s="303"/>
      <c r="AA2828" s="303"/>
      <c r="AC2828" s="279" t="s">
        <v>855</v>
      </c>
      <c r="AF2828" s="276">
        <f>IFERROR(VLOOKUP(A2828,'[1]قوائم الترجمة'!AC$2:AD$2397,1,0),"م")</f>
        <v>121897</v>
      </c>
      <c r="AG2828" s="232"/>
      <c r="AH2828" s="233"/>
      <c r="AI2828" s="233"/>
      <c r="AJ2828" s="233"/>
      <c r="AL2828" s="267"/>
      <c r="AM2828" s="235"/>
      <c r="AO2828" s="236"/>
      <c r="AU2828" s="234"/>
    </row>
    <row r="2829" spans="1:47" ht="21" x14ac:dyDescent="0.4">
      <c r="A2829" s="278">
        <v>121898</v>
      </c>
      <c r="B2829" s="279" t="s">
        <v>3877</v>
      </c>
      <c r="C2829" s="279" t="s">
        <v>71</v>
      </c>
      <c r="D2829" s="279" t="s">
        <v>3878</v>
      </c>
      <c r="E2829" s="279" t="s">
        <v>424</v>
      </c>
      <c r="F2829" s="315" t="s">
        <v>8378</v>
      </c>
      <c r="G2829" s="315" t="s">
        <v>8379</v>
      </c>
      <c r="H2829" s="279" t="s">
        <v>7215</v>
      </c>
      <c r="I2829" s="279" t="s">
        <v>61</v>
      </c>
      <c r="J2829" s="279" t="s">
        <v>7215</v>
      </c>
      <c r="K2829" s="280">
        <v>0</v>
      </c>
      <c r="L2829" s="279" t="s">
        <v>7215</v>
      </c>
      <c r="M2829" s="279" t="s">
        <v>394</v>
      </c>
      <c r="N2829" s="279" t="s">
        <v>394</v>
      </c>
      <c r="O2829" s="279" t="s">
        <v>394</v>
      </c>
      <c r="P2829" s="315">
        <v>0</v>
      </c>
      <c r="Q2829" s="278"/>
      <c r="R2829" s="303"/>
      <c r="S2829" s="279" t="s">
        <v>394</v>
      </c>
      <c r="T2829" s="279" t="s">
        <v>394</v>
      </c>
      <c r="U2829" s="303"/>
      <c r="V2829" s="303"/>
      <c r="W2829" s="303"/>
      <c r="X2829" s="303"/>
      <c r="Z2829" s="303"/>
      <c r="AA2829" s="303"/>
      <c r="AC2829" s="279" t="s">
        <v>394</v>
      </c>
      <c r="AF2829" s="276">
        <f>IFERROR(VLOOKUP(A2829,'[1]قوائم الترجمة'!AC$2:AD$2397,1,0),"م")</f>
        <v>121898</v>
      </c>
      <c r="AG2829" s="232"/>
      <c r="AH2829" s="233"/>
      <c r="AI2829" s="233"/>
      <c r="AJ2829" s="233"/>
      <c r="AL2829" s="267"/>
      <c r="AM2829" s="235"/>
      <c r="AO2829" s="236"/>
      <c r="AU2829" s="234"/>
    </row>
    <row r="2830" spans="1:47" ht="21" x14ac:dyDescent="0.4">
      <c r="A2830" s="278">
        <v>121899</v>
      </c>
      <c r="B2830" s="279" t="s">
        <v>6589</v>
      </c>
      <c r="C2830" s="279" t="s">
        <v>1198</v>
      </c>
      <c r="D2830" s="279" t="s">
        <v>364</v>
      </c>
      <c r="E2830" s="279" t="s">
        <v>394</v>
      </c>
      <c r="F2830"/>
      <c r="H2830" s="279" t="s">
        <v>394</v>
      </c>
      <c r="I2830" s="279" t="s">
        <v>539</v>
      </c>
      <c r="J2830" s="279" t="s">
        <v>394</v>
      </c>
      <c r="K2830" s="279" t="s">
        <v>394</v>
      </c>
      <c r="L2830" s="279" t="s">
        <v>394</v>
      </c>
      <c r="M2830" s="279" t="s">
        <v>394</v>
      </c>
      <c r="N2830" s="279" t="s">
        <v>394</v>
      </c>
      <c r="O2830" s="279" t="s">
        <v>394</v>
      </c>
      <c r="P2830" s="315">
        <v>0</v>
      </c>
      <c r="Q2830" s="279" t="s">
        <v>394</v>
      </c>
      <c r="R2830" s="279" t="s">
        <v>394</v>
      </c>
      <c r="S2830" s="279" t="s">
        <v>394</v>
      </c>
      <c r="T2830" s="279" t="s">
        <v>394</v>
      </c>
      <c r="U2830" s="279" t="s">
        <v>394</v>
      </c>
      <c r="V2830" s="279" t="s">
        <v>394</v>
      </c>
      <c r="W2830" s="279" t="s">
        <v>394</v>
      </c>
      <c r="X2830" s="279" t="s">
        <v>394</v>
      </c>
      <c r="Y2830" s="281"/>
      <c r="Z2830" s="279" t="s">
        <v>394</v>
      </c>
      <c r="AA2830" s="279" t="s">
        <v>394</v>
      </c>
      <c r="AB2830" s="281"/>
      <c r="AC2830" s="279" t="s">
        <v>855</v>
      </c>
      <c r="AF2830" s="276" t="str">
        <f>IFERROR(VLOOKUP(A2830,'[1]قوائم الترجمة'!AC$2:AD$2397,1,0),"م")</f>
        <v>م</v>
      </c>
      <c r="AG2830" s="232"/>
      <c r="AH2830" s="233"/>
      <c r="AI2830" s="233"/>
      <c r="AJ2830" s="233"/>
      <c r="AL2830" s="267"/>
      <c r="AM2830" s="235"/>
      <c r="AU2830" s="234"/>
    </row>
    <row r="2831" spans="1:47" ht="21" x14ac:dyDescent="0.4">
      <c r="A2831" s="278">
        <v>121900</v>
      </c>
      <c r="B2831" s="279" t="s">
        <v>3876</v>
      </c>
      <c r="C2831" s="279" t="s">
        <v>68</v>
      </c>
      <c r="D2831" s="279" t="s">
        <v>350</v>
      </c>
      <c r="E2831" s="279" t="s">
        <v>394</v>
      </c>
      <c r="F2831"/>
      <c r="H2831" s="279" t="s">
        <v>394</v>
      </c>
      <c r="I2831" s="279" t="s">
        <v>538</v>
      </c>
      <c r="J2831" s="279" t="s">
        <v>394</v>
      </c>
      <c r="K2831" s="279" t="s">
        <v>394</v>
      </c>
      <c r="L2831" s="279" t="s">
        <v>394</v>
      </c>
      <c r="M2831" s="279" t="s">
        <v>394</v>
      </c>
      <c r="N2831" s="279" t="s">
        <v>394</v>
      </c>
      <c r="O2831" s="279" t="s">
        <v>394</v>
      </c>
      <c r="P2831" s="315">
        <v>0</v>
      </c>
      <c r="Q2831" s="279" t="s">
        <v>394</v>
      </c>
      <c r="R2831" s="279" t="s">
        <v>394</v>
      </c>
      <c r="S2831" s="279" t="s">
        <v>394</v>
      </c>
      <c r="T2831" s="279" t="s">
        <v>394</v>
      </c>
      <c r="U2831" s="279" t="s">
        <v>394</v>
      </c>
      <c r="V2831" s="279" t="s">
        <v>394</v>
      </c>
      <c r="W2831" s="279" t="s">
        <v>394</v>
      </c>
      <c r="X2831" s="279" t="s">
        <v>394</v>
      </c>
      <c r="Y2831" s="281"/>
      <c r="Z2831" s="279" t="s">
        <v>394</v>
      </c>
      <c r="AA2831" s="279" t="s">
        <v>394</v>
      </c>
      <c r="AB2831" s="281"/>
      <c r="AC2831" s="279" t="s">
        <v>394</v>
      </c>
      <c r="AF2831" s="276" t="str">
        <f>IFERROR(VLOOKUP(A2831,'[1]قوائم الترجمة'!AC$2:AD$2397,1,0),"م")</f>
        <v>م</v>
      </c>
      <c r="AG2831" s="232"/>
      <c r="AH2831" s="233"/>
      <c r="AI2831" s="233"/>
      <c r="AJ2831" s="233"/>
      <c r="AL2831" s="267"/>
      <c r="AM2831" s="235"/>
      <c r="AU2831" s="234"/>
    </row>
    <row r="2832" spans="1:47" ht="21" x14ac:dyDescent="0.4">
      <c r="A2832" s="278">
        <v>121901</v>
      </c>
      <c r="B2832" s="279" t="s">
        <v>3875</v>
      </c>
      <c r="C2832" s="279" t="s">
        <v>115</v>
      </c>
      <c r="D2832" s="279" t="s">
        <v>3214</v>
      </c>
      <c r="E2832" s="279" t="s">
        <v>5660</v>
      </c>
      <c r="F2832" s="315" t="s">
        <v>9502</v>
      </c>
      <c r="G2832" s="315" t="s">
        <v>8155</v>
      </c>
      <c r="H2832" s="279" t="s">
        <v>425</v>
      </c>
      <c r="I2832" s="279" t="s">
        <v>67</v>
      </c>
      <c r="J2832" s="279" t="s">
        <v>8112</v>
      </c>
      <c r="K2832" s="280">
        <v>2009</v>
      </c>
      <c r="L2832" s="279" t="s">
        <v>404</v>
      </c>
      <c r="M2832" s="279" t="s">
        <v>394</v>
      </c>
      <c r="N2832" s="279" t="s">
        <v>394</v>
      </c>
      <c r="O2832" s="279" t="s">
        <v>394</v>
      </c>
      <c r="P2832" s="315">
        <v>0</v>
      </c>
      <c r="Q2832" s="278"/>
      <c r="R2832" s="303"/>
      <c r="S2832" s="279" t="s">
        <v>394</v>
      </c>
      <c r="T2832" s="279" t="s">
        <v>394</v>
      </c>
      <c r="U2832" s="303"/>
      <c r="V2832" s="303"/>
      <c r="W2832" s="303"/>
      <c r="X2832" s="303"/>
      <c r="Z2832" s="303"/>
      <c r="AA2832" s="303"/>
      <c r="AC2832" s="279" t="s">
        <v>394</v>
      </c>
      <c r="AF2832" s="276">
        <f>IFERROR(VLOOKUP(A2832,'[1]قوائم الترجمة'!AC$2:AD$2397,1,0),"م")</f>
        <v>121901</v>
      </c>
      <c r="AG2832" s="232"/>
      <c r="AH2832" s="233"/>
      <c r="AI2832" s="233"/>
      <c r="AJ2832" s="233"/>
      <c r="AL2832" s="267"/>
      <c r="AM2832" s="235"/>
      <c r="AO2832" s="236"/>
      <c r="AU2832" s="234"/>
    </row>
    <row r="2833" spans="1:47" ht="21" x14ac:dyDescent="0.4">
      <c r="A2833" s="278">
        <v>121902</v>
      </c>
      <c r="B2833" s="279" t="s">
        <v>6609</v>
      </c>
      <c r="C2833" s="279" t="s">
        <v>62</v>
      </c>
      <c r="D2833" s="279" t="s">
        <v>6610</v>
      </c>
      <c r="E2833" s="279" t="s">
        <v>394</v>
      </c>
      <c r="F2833"/>
      <c r="H2833" s="279" t="s">
        <v>394</v>
      </c>
      <c r="I2833" s="279" t="s">
        <v>539</v>
      </c>
      <c r="J2833" s="279" t="s">
        <v>394</v>
      </c>
      <c r="K2833" s="279" t="s">
        <v>394</v>
      </c>
      <c r="L2833" s="279" t="s">
        <v>394</v>
      </c>
      <c r="M2833" s="279" t="s">
        <v>394</v>
      </c>
      <c r="N2833" s="279" t="s">
        <v>394</v>
      </c>
      <c r="O2833" s="279" t="s">
        <v>394</v>
      </c>
      <c r="P2833" s="315">
        <v>0</v>
      </c>
      <c r="Q2833" s="279" t="s">
        <v>394</v>
      </c>
      <c r="R2833" s="279" t="s">
        <v>394</v>
      </c>
      <c r="S2833" s="279" t="s">
        <v>394</v>
      </c>
      <c r="T2833" s="279" t="s">
        <v>394</v>
      </c>
      <c r="U2833" s="279" t="s">
        <v>394</v>
      </c>
      <c r="V2833" s="279" t="s">
        <v>394</v>
      </c>
      <c r="W2833" s="279" t="s">
        <v>394</v>
      </c>
      <c r="X2833" s="279" t="s">
        <v>394</v>
      </c>
      <c r="Y2833" s="281"/>
      <c r="Z2833" s="279" t="s">
        <v>394</v>
      </c>
      <c r="AA2833" s="279" t="s">
        <v>394</v>
      </c>
      <c r="AB2833" s="281"/>
      <c r="AC2833" s="279" t="s">
        <v>855</v>
      </c>
      <c r="AF2833" s="276" t="str">
        <f>IFERROR(VLOOKUP(A2833,'[1]قوائم الترجمة'!AC$2:AD$2397,1,0),"م")</f>
        <v>م</v>
      </c>
      <c r="AG2833" s="232"/>
      <c r="AH2833" s="233"/>
      <c r="AI2833" s="233"/>
      <c r="AJ2833" s="233"/>
      <c r="AL2833" s="267"/>
      <c r="AM2833" s="235"/>
      <c r="AU2833" s="234"/>
    </row>
    <row r="2834" spans="1:47" ht="21" x14ac:dyDescent="0.4">
      <c r="A2834" s="278">
        <v>121903</v>
      </c>
      <c r="B2834" s="279" t="s">
        <v>3874</v>
      </c>
      <c r="C2834" s="279" t="s">
        <v>551</v>
      </c>
      <c r="D2834" s="279" t="s">
        <v>1012</v>
      </c>
      <c r="E2834" s="279" t="s">
        <v>5660</v>
      </c>
      <c r="F2834" s="315" t="s">
        <v>9503</v>
      </c>
      <c r="G2834" s="315" t="s">
        <v>402</v>
      </c>
      <c r="H2834" s="279" t="s">
        <v>425</v>
      </c>
      <c r="I2834" s="279" t="s">
        <v>61</v>
      </c>
      <c r="J2834" s="279" t="s">
        <v>8112</v>
      </c>
      <c r="K2834" s="280">
        <v>2009</v>
      </c>
      <c r="L2834" s="279" t="s">
        <v>402</v>
      </c>
      <c r="M2834" s="279" t="s">
        <v>394</v>
      </c>
      <c r="N2834" s="279" t="s">
        <v>394</v>
      </c>
      <c r="O2834" s="279" t="s">
        <v>394</v>
      </c>
      <c r="P2834" s="315">
        <v>0</v>
      </c>
      <c r="Q2834" s="278"/>
      <c r="R2834" s="303"/>
      <c r="S2834" s="279" t="s">
        <v>394</v>
      </c>
      <c r="T2834" s="279" t="s">
        <v>394</v>
      </c>
      <c r="U2834" s="303"/>
      <c r="V2834" s="303"/>
      <c r="W2834" s="303"/>
      <c r="X2834" s="303"/>
      <c r="Z2834" s="303"/>
      <c r="AA2834" s="303"/>
      <c r="AC2834" s="279" t="s">
        <v>394</v>
      </c>
      <c r="AF2834" s="276">
        <f>IFERROR(VLOOKUP(A2834,'[1]قوائم الترجمة'!AC$2:AD$2397,1,0),"م")</f>
        <v>121903</v>
      </c>
      <c r="AG2834" s="232"/>
      <c r="AH2834" s="233"/>
      <c r="AI2834" s="233"/>
      <c r="AJ2834" s="233"/>
      <c r="AL2834" s="267"/>
      <c r="AM2834" s="235"/>
      <c r="AO2834" s="236"/>
      <c r="AU2834" s="234"/>
    </row>
    <row r="2835" spans="1:47" ht="21" x14ac:dyDescent="0.4">
      <c r="A2835" s="278">
        <v>121904</v>
      </c>
      <c r="B2835" s="279" t="s">
        <v>6622</v>
      </c>
      <c r="C2835" s="279" t="s">
        <v>109</v>
      </c>
      <c r="D2835" s="279" t="s">
        <v>266</v>
      </c>
      <c r="E2835" s="279" t="s">
        <v>394</v>
      </c>
      <c r="F2835"/>
      <c r="H2835" s="279" t="s">
        <v>394</v>
      </c>
      <c r="I2835" s="279" t="s">
        <v>539</v>
      </c>
      <c r="J2835" s="279" t="s">
        <v>394</v>
      </c>
      <c r="K2835" s="279" t="s">
        <v>394</v>
      </c>
      <c r="L2835" s="279" t="s">
        <v>394</v>
      </c>
      <c r="M2835" s="279" t="s">
        <v>394</v>
      </c>
      <c r="N2835" s="279" t="s">
        <v>394</v>
      </c>
      <c r="O2835" s="279" t="s">
        <v>394</v>
      </c>
      <c r="P2835" s="315">
        <v>0</v>
      </c>
      <c r="Q2835" s="279" t="s">
        <v>394</v>
      </c>
      <c r="R2835" s="279" t="s">
        <v>394</v>
      </c>
      <c r="S2835" s="279" t="s">
        <v>394</v>
      </c>
      <c r="T2835" s="279" t="s">
        <v>394</v>
      </c>
      <c r="U2835" s="279" t="s">
        <v>394</v>
      </c>
      <c r="V2835" s="279" t="s">
        <v>394</v>
      </c>
      <c r="W2835" s="279" t="s">
        <v>394</v>
      </c>
      <c r="X2835" s="279" t="s">
        <v>394</v>
      </c>
      <c r="Y2835" s="281"/>
      <c r="Z2835" s="279" t="s">
        <v>394</v>
      </c>
      <c r="AA2835" s="279" t="s">
        <v>394</v>
      </c>
      <c r="AB2835" s="281"/>
      <c r="AC2835" s="279" t="s">
        <v>855</v>
      </c>
      <c r="AF2835" s="276" t="str">
        <f>IFERROR(VLOOKUP(A2835,'[1]قوائم الترجمة'!AC$2:AD$2397,1,0),"م")</f>
        <v>م</v>
      </c>
      <c r="AG2835" s="232"/>
      <c r="AH2835" s="233"/>
      <c r="AI2835" s="233"/>
      <c r="AJ2835" s="233"/>
      <c r="AL2835" s="267"/>
      <c r="AM2835" s="235"/>
      <c r="AO2835" s="236"/>
      <c r="AU2835" s="234"/>
    </row>
    <row r="2836" spans="1:47" ht="21" x14ac:dyDescent="0.4">
      <c r="A2836" s="278">
        <v>121905</v>
      </c>
      <c r="B2836" s="279" t="s">
        <v>3873</v>
      </c>
      <c r="C2836" s="279" t="s">
        <v>1095</v>
      </c>
      <c r="D2836" s="279" t="s">
        <v>326</v>
      </c>
      <c r="E2836" s="279" t="s">
        <v>424</v>
      </c>
      <c r="F2836" s="315" t="s">
        <v>9504</v>
      </c>
      <c r="G2836" s="315" t="s">
        <v>402</v>
      </c>
      <c r="H2836" s="279" t="s">
        <v>425</v>
      </c>
      <c r="I2836" s="279" t="s">
        <v>61</v>
      </c>
      <c r="J2836" s="279" t="s">
        <v>426</v>
      </c>
      <c r="K2836" s="280">
        <v>2013</v>
      </c>
      <c r="L2836" s="279" t="s">
        <v>402</v>
      </c>
      <c r="M2836" s="279" t="s">
        <v>394</v>
      </c>
      <c r="N2836" s="279" t="s">
        <v>394</v>
      </c>
      <c r="O2836" s="279" t="s">
        <v>394</v>
      </c>
      <c r="P2836" s="315">
        <v>0</v>
      </c>
      <c r="Q2836" s="278"/>
      <c r="R2836" s="303"/>
      <c r="S2836" s="279" t="s">
        <v>394</v>
      </c>
      <c r="T2836" s="279" t="s">
        <v>394</v>
      </c>
      <c r="U2836" s="303"/>
      <c r="V2836" s="303"/>
      <c r="W2836" s="303"/>
      <c r="X2836" s="303"/>
      <c r="Z2836" s="303"/>
      <c r="AA2836" s="303"/>
      <c r="AC2836" s="279" t="s">
        <v>394</v>
      </c>
      <c r="AF2836" s="276">
        <f>IFERROR(VLOOKUP(A2836,'[1]قوائم الترجمة'!AC$2:AD$2397,1,0),"م")</f>
        <v>121905</v>
      </c>
      <c r="AG2836" s="232"/>
      <c r="AH2836" s="233"/>
      <c r="AI2836" s="233"/>
      <c r="AJ2836" s="233"/>
      <c r="AL2836" s="267"/>
      <c r="AM2836" s="235"/>
      <c r="AO2836" s="236"/>
      <c r="AU2836" s="234"/>
    </row>
    <row r="2837" spans="1:47" ht="21" x14ac:dyDescent="0.4">
      <c r="A2837" s="278">
        <v>121906</v>
      </c>
      <c r="B2837" s="279" t="s">
        <v>6597</v>
      </c>
      <c r="C2837" s="279" t="s">
        <v>1244</v>
      </c>
      <c r="D2837" s="279" t="s">
        <v>6598</v>
      </c>
      <c r="E2837" s="279" t="s">
        <v>394</v>
      </c>
      <c r="F2837"/>
      <c r="H2837" s="279" t="s">
        <v>394</v>
      </c>
      <c r="I2837" s="279" t="s">
        <v>539</v>
      </c>
      <c r="J2837" s="279" t="s">
        <v>394</v>
      </c>
      <c r="K2837" s="279" t="s">
        <v>394</v>
      </c>
      <c r="L2837" s="279" t="s">
        <v>394</v>
      </c>
      <c r="M2837" s="279" t="s">
        <v>394</v>
      </c>
      <c r="N2837" s="279" t="s">
        <v>394</v>
      </c>
      <c r="O2837" s="279" t="s">
        <v>394</v>
      </c>
      <c r="P2837" s="315">
        <v>0</v>
      </c>
      <c r="Q2837" s="279" t="s">
        <v>394</v>
      </c>
      <c r="R2837" s="279" t="s">
        <v>394</v>
      </c>
      <c r="S2837" s="279" t="s">
        <v>394</v>
      </c>
      <c r="T2837" s="279" t="s">
        <v>394</v>
      </c>
      <c r="U2837" s="279" t="s">
        <v>394</v>
      </c>
      <c r="V2837" s="279" t="s">
        <v>394</v>
      </c>
      <c r="W2837" s="279" t="s">
        <v>394</v>
      </c>
      <c r="X2837" s="279" t="s">
        <v>394</v>
      </c>
      <c r="Y2837" s="281"/>
      <c r="Z2837" s="279" t="s">
        <v>394</v>
      </c>
      <c r="AA2837" s="279" t="s">
        <v>394</v>
      </c>
      <c r="AB2837" s="281"/>
      <c r="AC2837" s="279" t="s">
        <v>855</v>
      </c>
      <c r="AF2837" s="276" t="str">
        <f>IFERROR(VLOOKUP(A2837,'[1]قوائم الترجمة'!AC$2:AD$2397,1,0),"م")</f>
        <v>م</v>
      </c>
      <c r="AG2837" s="232"/>
      <c r="AH2837" s="233"/>
      <c r="AI2837" s="233"/>
      <c r="AJ2837" s="233"/>
      <c r="AL2837" s="267"/>
      <c r="AM2837" s="235"/>
      <c r="AO2837" s="236"/>
      <c r="AU2837" s="234"/>
    </row>
    <row r="2838" spans="1:47" ht="21" x14ac:dyDescent="0.4">
      <c r="A2838" s="278">
        <v>121907</v>
      </c>
      <c r="B2838" s="279" t="s">
        <v>3871</v>
      </c>
      <c r="C2838" s="279" t="s">
        <v>68</v>
      </c>
      <c r="D2838" s="279" t="s">
        <v>3872</v>
      </c>
      <c r="E2838" s="279" t="s">
        <v>394</v>
      </c>
      <c r="F2838"/>
      <c r="H2838" s="279" t="s">
        <v>394</v>
      </c>
      <c r="I2838" s="279" t="s">
        <v>539</v>
      </c>
      <c r="J2838" s="279" t="s">
        <v>394</v>
      </c>
      <c r="K2838" s="279" t="s">
        <v>394</v>
      </c>
      <c r="L2838" s="279" t="s">
        <v>394</v>
      </c>
      <c r="M2838" s="279" t="s">
        <v>394</v>
      </c>
      <c r="N2838" s="279" t="s">
        <v>394</v>
      </c>
      <c r="O2838" s="279" t="s">
        <v>394</v>
      </c>
      <c r="P2838" s="315">
        <v>0</v>
      </c>
      <c r="Q2838" s="279" t="s">
        <v>394</v>
      </c>
      <c r="R2838" s="279" t="s">
        <v>394</v>
      </c>
      <c r="S2838" s="279" t="s">
        <v>394</v>
      </c>
      <c r="T2838" s="279" t="s">
        <v>394</v>
      </c>
      <c r="U2838" s="279" t="s">
        <v>394</v>
      </c>
      <c r="V2838" s="279" t="s">
        <v>394</v>
      </c>
      <c r="W2838" s="279" t="s">
        <v>394</v>
      </c>
      <c r="X2838" s="279" t="s">
        <v>394</v>
      </c>
      <c r="Y2838" s="281"/>
      <c r="Z2838" s="279" t="s">
        <v>394</v>
      </c>
      <c r="AA2838" s="279" t="s">
        <v>394</v>
      </c>
      <c r="AB2838" s="281"/>
      <c r="AC2838" s="279" t="s">
        <v>855</v>
      </c>
      <c r="AF2838" s="276" t="str">
        <f>IFERROR(VLOOKUP(A2838,'[1]قوائم الترجمة'!AC$2:AD$2397,1,0),"م")</f>
        <v>م</v>
      </c>
      <c r="AG2838" s="232"/>
      <c r="AH2838" s="233"/>
      <c r="AI2838" s="233"/>
      <c r="AJ2838" s="233"/>
      <c r="AL2838" s="267"/>
      <c r="AM2838" s="235"/>
      <c r="AU2838" s="234"/>
    </row>
    <row r="2839" spans="1:47" ht="21" x14ac:dyDescent="0.4">
      <c r="A2839" s="278">
        <v>121909</v>
      </c>
      <c r="B2839" s="279" t="s">
        <v>3870</v>
      </c>
      <c r="C2839" s="279" t="s">
        <v>147</v>
      </c>
      <c r="D2839" s="279" t="s">
        <v>596</v>
      </c>
      <c r="E2839" s="279" t="s">
        <v>5660</v>
      </c>
      <c r="F2839" s="315" t="s">
        <v>9505</v>
      </c>
      <c r="G2839" s="315" t="s">
        <v>402</v>
      </c>
      <c r="H2839" s="279" t="s">
        <v>425</v>
      </c>
      <c r="I2839" s="279" t="s">
        <v>538</v>
      </c>
      <c r="J2839" s="279" t="s">
        <v>7215</v>
      </c>
      <c r="K2839" s="280">
        <v>0</v>
      </c>
      <c r="L2839" s="279" t="s">
        <v>7215</v>
      </c>
      <c r="M2839" s="279" t="s">
        <v>394</v>
      </c>
      <c r="N2839" s="279" t="s">
        <v>394</v>
      </c>
      <c r="O2839" s="279" t="s">
        <v>394</v>
      </c>
      <c r="P2839" s="315">
        <v>0</v>
      </c>
      <c r="Q2839" s="278"/>
      <c r="R2839" s="303"/>
      <c r="S2839" s="279" t="s">
        <v>394</v>
      </c>
      <c r="T2839" s="279" t="s">
        <v>394</v>
      </c>
      <c r="U2839" s="303"/>
      <c r="V2839" s="303"/>
      <c r="W2839" s="303"/>
      <c r="X2839" s="303"/>
      <c r="Z2839" s="303"/>
      <c r="AA2839" s="303"/>
      <c r="AC2839" s="279" t="s">
        <v>394</v>
      </c>
      <c r="AF2839" s="276">
        <f>IFERROR(VLOOKUP(A2839,'[1]قوائم الترجمة'!AC$2:AD$2397,1,0),"م")</f>
        <v>121909</v>
      </c>
      <c r="AG2839" s="232"/>
      <c r="AH2839" s="233"/>
      <c r="AI2839" s="233"/>
      <c r="AJ2839" s="233"/>
      <c r="AL2839" s="267"/>
      <c r="AM2839" s="235"/>
      <c r="AU2839" s="234"/>
    </row>
    <row r="2840" spans="1:47" ht="21" x14ac:dyDescent="0.4">
      <c r="A2840" s="278">
        <v>121910</v>
      </c>
      <c r="B2840" s="279" t="s">
        <v>3869</v>
      </c>
      <c r="C2840" s="279" t="s">
        <v>626</v>
      </c>
      <c r="D2840" s="279" t="s">
        <v>241</v>
      </c>
      <c r="E2840" s="279" t="s">
        <v>5660</v>
      </c>
      <c r="F2840" s="315" t="s">
        <v>9506</v>
      </c>
      <c r="G2840" s="315" t="s">
        <v>421</v>
      </c>
      <c r="H2840" s="279" t="s">
        <v>425</v>
      </c>
      <c r="I2840" s="279" t="s">
        <v>67</v>
      </c>
      <c r="J2840" s="279" t="s">
        <v>403</v>
      </c>
      <c r="K2840" s="280">
        <v>2015</v>
      </c>
      <c r="L2840" s="279" t="s">
        <v>421</v>
      </c>
      <c r="M2840" s="279" t="s">
        <v>394</v>
      </c>
      <c r="N2840" s="279" t="s">
        <v>394</v>
      </c>
      <c r="O2840" s="279" t="s">
        <v>394</v>
      </c>
      <c r="P2840" s="315">
        <v>0</v>
      </c>
      <c r="Q2840" s="278"/>
      <c r="R2840" s="303"/>
      <c r="S2840" s="279" t="s">
        <v>394</v>
      </c>
      <c r="T2840" s="279" t="s">
        <v>394</v>
      </c>
      <c r="U2840" s="303"/>
      <c r="V2840" s="303"/>
      <c r="W2840" s="303"/>
      <c r="X2840" s="303"/>
      <c r="Z2840" s="303"/>
      <c r="AA2840" s="303"/>
      <c r="AC2840" s="279" t="s">
        <v>394</v>
      </c>
      <c r="AF2840" s="276">
        <f>IFERROR(VLOOKUP(A2840,'[1]قوائم الترجمة'!AC$2:AD$2397,1,0),"م")</f>
        <v>121910</v>
      </c>
      <c r="AG2840" s="232"/>
      <c r="AH2840" s="233"/>
      <c r="AI2840" s="233"/>
      <c r="AJ2840" s="233"/>
      <c r="AL2840" s="267"/>
      <c r="AM2840" s="235"/>
      <c r="AO2840" s="236"/>
      <c r="AU2840" s="234"/>
    </row>
    <row r="2841" spans="1:47" ht="21" x14ac:dyDescent="0.4">
      <c r="A2841" s="278">
        <v>121911</v>
      </c>
      <c r="B2841" s="279" t="s">
        <v>6602</v>
      </c>
      <c r="C2841" s="279" t="s">
        <v>1029</v>
      </c>
      <c r="D2841" s="279" t="s">
        <v>335</v>
      </c>
      <c r="E2841" s="279" t="s">
        <v>394</v>
      </c>
      <c r="F2841"/>
      <c r="H2841" s="279" t="s">
        <v>394</v>
      </c>
      <c r="I2841" s="279" t="s">
        <v>539</v>
      </c>
      <c r="J2841" s="279" t="s">
        <v>394</v>
      </c>
      <c r="K2841" s="279" t="s">
        <v>394</v>
      </c>
      <c r="L2841" s="279" t="s">
        <v>394</v>
      </c>
      <c r="M2841" s="279" t="s">
        <v>394</v>
      </c>
      <c r="N2841" s="279" t="s">
        <v>394</v>
      </c>
      <c r="O2841" s="279" t="s">
        <v>394</v>
      </c>
      <c r="P2841" s="315">
        <v>0</v>
      </c>
      <c r="Q2841" s="279" t="s">
        <v>394</v>
      </c>
      <c r="R2841" s="279" t="s">
        <v>394</v>
      </c>
      <c r="S2841" s="279" t="s">
        <v>394</v>
      </c>
      <c r="T2841" s="279" t="s">
        <v>394</v>
      </c>
      <c r="U2841" s="279" t="s">
        <v>394</v>
      </c>
      <c r="V2841" s="279" t="s">
        <v>394</v>
      </c>
      <c r="W2841" s="279" t="s">
        <v>394</v>
      </c>
      <c r="X2841" s="279" t="s">
        <v>394</v>
      </c>
      <c r="Y2841" s="281"/>
      <c r="Z2841" s="279" t="s">
        <v>394</v>
      </c>
      <c r="AA2841" s="279" t="s">
        <v>394</v>
      </c>
      <c r="AB2841" s="281"/>
      <c r="AC2841" s="279" t="s">
        <v>855</v>
      </c>
      <c r="AF2841" s="276" t="str">
        <f>IFERROR(VLOOKUP(A2841,'[1]قوائم الترجمة'!AC$2:AD$2397,1,0),"م")</f>
        <v>م</v>
      </c>
      <c r="AG2841" s="232"/>
      <c r="AH2841" s="233"/>
      <c r="AI2841" s="233"/>
      <c r="AJ2841" s="233"/>
      <c r="AL2841" s="267"/>
      <c r="AM2841" s="235"/>
      <c r="AO2841" s="236"/>
      <c r="AU2841" s="234"/>
    </row>
    <row r="2842" spans="1:47" ht="21" x14ac:dyDescent="0.4">
      <c r="A2842" s="278">
        <v>121912</v>
      </c>
      <c r="B2842" s="279" t="s">
        <v>3868</v>
      </c>
      <c r="C2842" s="279" t="s">
        <v>109</v>
      </c>
      <c r="D2842" s="279" t="s">
        <v>641</v>
      </c>
      <c r="E2842" s="279" t="s">
        <v>394</v>
      </c>
      <c r="F2842"/>
      <c r="H2842" s="279" t="s">
        <v>394</v>
      </c>
      <c r="I2842" s="279" t="s">
        <v>539</v>
      </c>
      <c r="J2842" s="279" t="s">
        <v>394</v>
      </c>
      <c r="K2842" s="279" t="s">
        <v>394</v>
      </c>
      <c r="L2842" s="279" t="s">
        <v>394</v>
      </c>
      <c r="M2842" s="279" t="s">
        <v>394</v>
      </c>
      <c r="N2842" s="279" t="s">
        <v>394</v>
      </c>
      <c r="O2842" s="279" t="s">
        <v>394</v>
      </c>
      <c r="P2842" s="315">
        <v>0</v>
      </c>
      <c r="Q2842" s="279" t="s">
        <v>394</v>
      </c>
      <c r="R2842" s="279" t="s">
        <v>394</v>
      </c>
      <c r="S2842" s="279" t="s">
        <v>394</v>
      </c>
      <c r="T2842" s="279" t="s">
        <v>394</v>
      </c>
      <c r="U2842" s="279" t="s">
        <v>394</v>
      </c>
      <c r="V2842" s="279" t="s">
        <v>394</v>
      </c>
      <c r="W2842" s="279" t="s">
        <v>394</v>
      </c>
      <c r="X2842" s="279" t="s">
        <v>394</v>
      </c>
      <c r="Y2842" s="281"/>
      <c r="Z2842" s="279" t="s">
        <v>394</v>
      </c>
      <c r="AA2842" s="279" t="s">
        <v>394</v>
      </c>
      <c r="AB2842" s="281"/>
      <c r="AC2842" s="279" t="s">
        <v>855</v>
      </c>
      <c r="AF2842" s="276" t="str">
        <f>IFERROR(VLOOKUP(A2842,'[1]قوائم الترجمة'!AC$2:AD$2397,1,0),"م")</f>
        <v>م</v>
      </c>
      <c r="AG2842" s="232"/>
      <c r="AH2842" s="233"/>
      <c r="AI2842" s="233"/>
      <c r="AJ2842" s="233"/>
      <c r="AL2842" s="267"/>
      <c r="AM2842" s="235"/>
      <c r="AO2842" s="236"/>
      <c r="AU2842" s="234"/>
    </row>
    <row r="2843" spans="1:47" ht="21" x14ac:dyDescent="0.4">
      <c r="A2843" s="278">
        <v>121914</v>
      </c>
      <c r="B2843" s="279" t="s">
        <v>3867</v>
      </c>
      <c r="C2843" s="279" t="s">
        <v>465</v>
      </c>
      <c r="D2843" s="279" t="s">
        <v>1310</v>
      </c>
      <c r="E2843" s="279" t="s">
        <v>394</v>
      </c>
      <c r="F2843"/>
      <c r="H2843" s="279" t="s">
        <v>394</v>
      </c>
      <c r="I2843" s="279" t="s">
        <v>540</v>
      </c>
      <c r="J2843" s="279" t="s">
        <v>394</v>
      </c>
      <c r="K2843" s="279" t="s">
        <v>394</v>
      </c>
      <c r="L2843" s="279" t="s">
        <v>394</v>
      </c>
      <c r="M2843" s="279" t="s">
        <v>394</v>
      </c>
      <c r="N2843" s="279" t="s">
        <v>394</v>
      </c>
      <c r="O2843" s="279" t="s">
        <v>394</v>
      </c>
      <c r="P2843" s="315">
        <v>0</v>
      </c>
      <c r="Q2843" s="279" t="s">
        <v>394</v>
      </c>
      <c r="R2843" s="279" t="s">
        <v>394</v>
      </c>
      <c r="S2843" s="279" t="s">
        <v>394</v>
      </c>
      <c r="T2843" s="279" t="s">
        <v>394</v>
      </c>
      <c r="U2843" s="279" t="s">
        <v>394</v>
      </c>
      <c r="V2843" s="279" t="s">
        <v>394</v>
      </c>
      <c r="W2843" s="279" t="s">
        <v>394</v>
      </c>
      <c r="X2843" s="279" t="s">
        <v>394</v>
      </c>
      <c r="Y2843" s="281"/>
      <c r="Z2843" s="279" t="s">
        <v>394</v>
      </c>
      <c r="AA2843" s="279" t="s">
        <v>394</v>
      </c>
      <c r="AB2843" s="281"/>
      <c r="AC2843" s="279" t="s">
        <v>855</v>
      </c>
      <c r="AF2843" s="276" t="str">
        <f>IFERROR(VLOOKUP(A2843,'[1]قوائم الترجمة'!AC$2:AD$2397,1,0),"م")</f>
        <v>م</v>
      </c>
      <c r="AG2843" s="232"/>
      <c r="AH2843" s="233"/>
      <c r="AI2843" s="233"/>
      <c r="AJ2843" s="233"/>
      <c r="AL2843" s="267"/>
      <c r="AM2843" s="235"/>
      <c r="AO2843" s="236"/>
      <c r="AU2843" s="234"/>
    </row>
    <row r="2844" spans="1:47" ht="21" x14ac:dyDescent="0.4">
      <c r="A2844" s="278">
        <v>121915</v>
      </c>
      <c r="B2844" s="279" t="s">
        <v>6611</v>
      </c>
      <c r="C2844" s="279" t="s">
        <v>100</v>
      </c>
      <c r="D2844" s="279" t="s">
        <v>268</v>
      </c>
      <c r="E2844" s="279" t="s">
        <v>394</v>
      </c>
      <c r="F2844"/>
      <c r="H2844" s="279" t="s">
        <v>394</v>
      </c>
      <c r="I2844" s="279" t="s">
        <v>539</v>
      </c>
      <c r="J2844" s="279" t="s">
        <v>394</v>
      </c>
      <c r="K2844" s="279" t="s">
        <v>394</v>
      </c>
      <c r="L2844" s="279" t="s">
        <v>394</v>
      </c>
      <c r="M2844" s="279" t="s">
        <v>394</v>
      </c>
      <c r="N2844" s="279" t="s">
        <v>394</v>
      </c>
      <c r="O2844" s="279" t="s">
        <v>394</v>
      </c>
      <c r="P2844" s="315">
        <v>0</v>
      </c>
      <c r="Q2844" s="279" t="s">
        <v>394</v>
      </c>
      <c r="R2844" s="279" t="s">
        <v>394</v>
      </c>
      <c r="S2844" s="279" t="s">
        <v>394</v>
      </c>
      <c r="T2844" s="279" t="s">
        <v>394</v>
      </c>
      <c r="U2844" s="279" t="s">
        <v>394</v>
      </c>
      <c r="V2844" s="279" t="s">
        <v>394</v>
      </c>
      <c r="W2844" s="279" t="s">
        <v>394</v>
      </c>
      <c r="X2844" s="279" t="s">
        <v>394</v>
      </c>
      <c r="Y2844" s="281"/>
      <c r="Z2844" s="279" t="s">
        <v>394</v>
      </c>
      <c r="AA2844" s="279" t="s">
        <v>394</v>
      </c>
      <c r="AB2844" s="281"/>
      <c r="AC2844" s="279" t="s">
        <v>855</v>
      </c>
      <c r="AF2844" s="276" t="str">
        <f>IFERROR(VLOOKUP(A2844,'[1]قوائم الترجمة'!AC$2:AD$2397,1,0),"م")</f>
        <v>م</v>
      </c>
      <c r="AG2844" s="232"/>
      <c r="AH2844" s="233"/>
      <c r="AI2844" s="233"/>
      <c r="AJ2844" s="233"/>
      <c r="AL2844" s="267"/>
      <c r="AM2844" s="235"/>
      <c r="AU2844" s="234"/>
    </row>
    <row r="2845" spans="1:47" ht="21" x14ac:dyDescent="0.4">
      <c r="A2845" s="278">
        <v>121916</v>
      </c>
      <c r="B2845" s="279" t="s">
        <v>3866</v>
      </c>
      <c r="C2845" s="279" t="s">
        <v>746</v>
      </c>
      <c r="D2845" s="279" t="s">
        <v>792</v>
      </c>
      <c r="E2845" s="279" t="s">
        <v>394</v>
      </c>
      <c r="F2845"/>
      <c r="H2845" s="279" t="s">
        <v>394</v>
      </c>
      <c r="I2845" s="279" t="s">
        <v>539</v>
      </c>
      <c r="J2845" s="279" t="s">
        <v>394</v>
      </c>
      <c r="K2845" s="279" t="s">
        <v>394</v>
      </c>
      <c r="L2845" s="279" t="s">
        <v>394</v>
      </c>
      <c r="M2845" s="279" t="s">
        <v>394</v>
      </c>
      <c r="N2845" s="279" t="s">
        <v>394</v>
      </c>
      <c r="O2845" s="279" t="s">
        <v>394</v>
      </c>
      <c r="P2845" s="315">
        <v>0</v>
      </c>
      <c r="Q2845" s="279" t="s">
        <v>394</v>
      </c>
      <c r="R2845" s="279" t="s">
        <v>394</v>
      </c>
      <c r="S2845" s="279" t="s">
        <v>394</v>
      </c>
      <c r="T2845" s="279" t="s">
        <v>394</v>
      </c>
      <c r="U2845" s="279" t="s">
        <v>394</v>
      </c>
      <c r="V2845" s="279" t="s">
        <v>394</v>
      </c>
      <c r="W2845" s="279" t="s">
        <v>394</v>
      </c>
      <c r="X2845" s="279" t="s">
        <v>394</v>
      </c>
      <c r="Y2845" s="281"/>
      <c r="Z2845" s="279" t="s">
        <v>394</v>
      </c>
      <c r="AA2845" s="279" t="s">
        <v>394</v>
      </c>
      <c r="AB2845" s="281"/>
      <c r="AC2845" s="279" t="s">
        <v>855</v>
      </c>
      <c r="AF2845" s="276" t="str">
        <f>IFERROR(VLOOKUP(A2845,'[1]قوائم الترجمة'!AC$2:AD$2397,1,0),"م")</f>
        <v>م</v>
      </c>
      <c r="AG2845" s="232"/>
      <c r="AH2845" s="233"/>
      <c r="AI2845" s="233"/>
      <c r="AJ2845" s="233"/>
      <c r="AL2845" s="267"/>
      <c r="AM2845" s="235"/>
      <c r="AO2845" s="236"/>
      <c r="AU2845" s="234"/>
    </row>
    <row r="2846" spans="1:47" ht="21" x14ac:dyDescent="0.4">
      <c r="A2846" s="278">
        <v>121917</v>
      </c>
      <c r="B2846" s="279" t="s">
        <v>3865</v>
      </c>
      <c r="C2846" s="279" t="s">
        <v>135</v>
      </c>
      <c r="D2846" s="279" t="s">
        <v>362</v>
      </c>
      <c r="E2846" s="279" t="s">
        <v>5660</v>
      </c>
      <c r="F2846" s="315" t="s">
        <v>8508</v>
      </c>
      <c r="G2846" s="315" t="s">
        <v>8351</v>
      </c>
      <c r="H2846" s="279" t="s">
        <v>425</v>
      </c>
      <c r="I2846" s="279" t="s">
        <v>67</v>
      </c>
      <c r="J2846" s="279" t="s">
        <v>8112</v>
      </c>
      <c r="K2846" s="280">
        <v>2008</v>
      </c>
      <c r="L2846" s="279" t="s">
        <v>402</v>
      </c>
      <c r="M2846" s="279" t="s">
        <v>394</v>
      </c>
      <c r="N2846" s="279" t="s">
        <v>9507</v>
      </c>
      <c r="O2846" s="279" t="s">
        <v>9508</v>
      </c>
      <c r="P2846" s="279">
        <v>65000</v>
      </c>
      <c r="Q2846" s="278"/>
      <c r="R2846" s="303"/>
      <c r="S2846" s="279" t="s">
        <v>394</v>
      </c>
      <c r="T2846" s="279"/>
      <c r="U2846" s="303"/>
      <c r="V2846" s="303"/>
      <c r="W2846" s="303"/>
      <c r="X2846" s="303"/>
      <c r="Z2846" s="303"/>
      <c r="AA2846" s="303"/>
      <c r="AC2846" s="279" t="s">
        <v>394</v>
      </c>
      <c r="AF2846" s="276">
        <f>IFERROR(VLOOKUP(A2846,'[1]قوائم الترجمة'!AC$2:AD$2397,1,0),"م")</f>
        <v>121917</v>
      </c>
      <c r="AG2846" s="232"/>
      <c r="AH2846" s="233"/>
      <c r="AI2846" s="233"/>
      <c r="AJ2846" s="233"/>
      <c r="AL2846" s="267"/>
      <c r="AM2846" s="235"/>
      <c r="AO2846" s="236"/>
      <c r="AU2846" s="234"/>
    </row>
    <row r="2847" spans="1:47" ht="21" x14ac:dyDescent="0.4">
      <c r="A2847" s="278">
        <v>121918</v>
      </c>
      <c r="B2847" s="279" t="s">
        <v>6623</v>
      </c>
      <c r="C2847" s="279" t="s">
        <v>71</v>
      </c>
      <c r="D2847" s="279" t="s">
        <v>329</v>
      </c>
      <c r="E2847" s="279" t="s">
        <v>394</v>
      </c>
      <c r="F2847"/>
      <c r="H2847" s="279" t="s">
        <v>394</v>
      </c>
      <c r="I2847" s="279" t="s">
        <v>539</v>
      </c>
      <c r="J2847" s="279" t="s">
        <v>394</v>
      </c>
      <c r="K2847" s="279" t="s">
        <v>394</v>
      </c>
      <c r="L2847" s="279" t="s">
        <v>394</v>
      </c>
      <c r="M2847" s="279" t="s">
        <v>394</v>
      </c>
      <c r="N2847" s="279" t="s">
        <v>394</v>
      </c>
      <c r="O2847" s="279" t="s">
        <v>394</v>
      </c>
      <c r="P2847" s="315">
        <v>0</v>
      </c>
      <c r="Q2847" s="279" t="s">
        <v>394</v>
      </c>
      <c r="R2847" s="279" t="s">
        <v>394</v>
      </c>
      <c r="S2847" s="279" t="s">
        <v>394</v>
      </c>
      <c r="T2847" s="279" t="s">
        <v>394</v>
      </c>
      <c r="U2847" s="279" t="s">
        <v>394</v>
      </c>
      <c r="V2847" s="279" t="s">
        <v>394</v>
      </c>
      <c r="W2847" s="279" t="s">
        <v>394</v>
      </c>
      <c r="X2847" s="279" t="s">
        <v>394</v>
      </c>
      <c r="Y2847" s="281"/>
      <c r="Z2847" s="279" t="s">
        <v>394</v>
      </c>
      <c r="AA2847" s="279" t="s">
        <v>394</v>
      </c>
      <c r="AB2847" s="281"/>
      <c r="AC2847" s="279" t="s">
        <v>855</v>
      </c>
      <c r="AF2847" s="276" t="str">
        <f>IFERROR(VLOOKUP(A2847,'[1]قوائم الترجمة'!AC$2:AD$2397,1,0),"م")</f>
        <v>م</v>
      </c>
      <c r="AG2847" s="232"/>
      <c r="AH2847" s="233"/>
      <c r="AI2847" s="233"/>
      <c r="AJ2847" s="233"/>
      <c r="AL2847" s="267"/>
      <c r="AM2847" s="235"/>
      <c r="AO2847" s="236"/>
      <c r="AU2847" s="234"/>
    </row>
    <row r="2848" spans="1:47" ht="21" x14ac:dyDescent="0.4">
      <c r="A2848" s="278">
        <v>121919</v>
      </c>
      <c r="B2848" s="279" t="s">
        <v>1531</v>
      </c>
      <c r="C2848" s="279" t="s">
        <v>128</v>
      </c>
      <c r="D2848" s="279" t="s">
        <v>299</v>
      </c>
      <c r="E2848" s="279" t="s">
        <v>394</v>
      </c>
      <c r="F2848"/>
      <c r="H2848" s="279" t="s">
        <v>394</v>
      </c>
      <c r="I2848" s="279" t="s">
        <v>540</v>
      </c>
      <c r="J2848" s="279" t="s">
        <v>394</v>
      </c>
      <c r="K2848" s="279" t="s">
        <v>394</v>
      </c>
      <c r="L2848" s="279" t="s">
        <v>394</v>
      </c>
      <c r="M2848" s="279" t="s">
        <v>394</v>
      </c>
      <c r="N2848" s="279" t="s">
        <v>394</v>
      </c>
      <c r="O2848" s="279" t="s">
        <v>394</v>
      </c>
      <c r="P2848" s="315">
        <v>0</v>
      </c>
      <c r="Q2848" s="279" t="s">
        <v>394</v>
      </c>
      <c r="R2848" s="279" t="s">
        <v>394</v>
      </c>
      <c r="S2848" s="279" t="s">
        <v>394</v>
      </c>
      <c r="T2848" s="279" t="s">
        <v>394</v>
      </c>
      <c r="U2848" s="279" t="s">
        <v>394</v>
      </c>
      <c r="V2848" s="279" t="s">
        <v>394</v>
      </c>
      <c r="W2848" s="279" t="s">
        <v>394</v>
      </c>
      <c r="X2848" s="279" t="s">
        <v>394</v>
      </c>
      <c r="Y2848" s="281"/>
      <c r="Z2848" s="279" t="s">
        <v>394</v>
      </c>
      <c r="AA2848" s="279" t="s">
        <v>394</v>
      </c>
      <c r="AB2848" s="281"/>
      <c r="AC2848" s="279" t="s">
        <v>855</v>
      </c>
      <c r="AF2848" s="276" t="str">
        <f>IFERROR(VLOOKUP(A2848,'[1]قوائم الترجمة'!AC$2:AD$2397,1,0),"م")</f>
        <v>م</v>
      </c>
      <c r="AG2848" s="232"/>
      <c r="AH2848" s="233"/>
      <c r="AI2848" s="233"/>
      <c r="AJ2848" s="233"/>
      <c r="AL2848" s="267"/>
      <c r="AM2848" s="235"/>
      <c r="AO2848" s="236"/>
      <c r="AU2848" s="234"/>
    </row>
    <row r="2849" spans="1:47" ht="21" x14ac:dyDescent="0.4">
      <c r="A2849" s="278">
        <v>121920</v>
      </c>
      <c r="B2849" s="279" t="s">
        <v>6628</v>
      </c>
      <c r="C2849" s="279" t="s">
        <v>605</v>
      </c>
      <c r="D2849" s="279" t="s">
        <v>281</v>
      </c>
      <c r="E2849" s="279" t="s">
        <v>394</v>
      </c>
      <c r="F2849"/>
      <c r="H2849" s="279" t="s">
        <v>394</v>
      </c>
      <c r="I2849" s="279" t="s">
        <v>539</v>
      </c>
      <c r="J2849" s="279" t="s">
        <v>394</v>
      </c>
      <c r="K2849" s="279" t="s">
        <v>394</v>
      </c>
      <c r="L2849" s="279" t="s">
        <v>394</v>
      </c>
      <c r="M2849" s="279" t="s">
        <v>394</v>
      </c>
      <c r="N2849" s="279" t="s">
        <v>394</v>
      </c>
      <c r="O2849" s="279" t="s">
        <v>394</v>
      </c>
      <c r="P2849" s="315">
        <v>0</v>
      </c>
      <c r="Q2849" s="279" t="s">
        <v>394</v>
      </c>
      <c r="R2849" s="279" t="s">
        <v>394</v>
      </c>
      <c r="S2849" s="279" t="s">
        <v>394</v>
      </c>
      <c r="T2849" s="279" t="s">
        <v>394</v>
      </c>
      <c r="U2849" s="279" t="s">
        <v>394</v>
      </c>
      <c r="V2849" s="279" t="s">
        <v>394</v>
      </c>
      <c r="W2849" s="279" t="s">
        <v>394</v>
      </c>
      <c r="X2849" s="279" t="s">
        <v>394</v>
      </c>
      <c r="Y2849" s="281"/>
      <c r="Z2849" s="279" t="s">
        <v>394</v>
      </c>
      <c r="AA2849" s="279" t="s">
        <v>394</v>
      </c>
      <c r="AB2849" s="281"/>
      <c r="AC2849" s="279" t="s">
        <v>855</v>
      </c>
      <c r="AF2849" s="276" t="str">
        <f>IFERROR(VLOOKUP(A2849,'[1]قوائم الترجمة'!AC$2:AD$2397,1,0),"م")</f>
        <v>م</v>
      </c>
      <c r="AG2849" s="232"/>
      <c r="AH2849" s="233"/>
      <c r="AI2849" s="233"/>
      <c r="AJ2849" s="233"/>
      <c r="AL2849" s="267"/>
      <c r="AM2849" s="235"/>
      <c r="AO2849" s="236"/>
      <c r="AU2849" s="234"/>
    </row>
    <row r="2850" spans="1:47" ht="21" x14ac:dyDescent="0.4">
      <c r="A2850" s="278">
        <v>121921</v>
      </c>
      <c r="B2850" s="279" t="s">
        <v>3864</v>
      </c>
      <c r="C2850" s="279" t="s">
        <v>97</v>
      </c>
      <c r="D2850" s="279" t="s">
        <v>285</v>
      </c>
      <c r="E2850" s="279" t="s">
        <v>394</v>
      </c>
      <c r="F2850"/>
      <c r="H2850" s="279" t="s">
        <v>394</v>
      </c>
      <c r="I2850" s="279" t="s">
        <v>540</v>
      </c>
      <c r="J2850" s="279" t="s">
        <v>394</v>
      </c>
      <c r="K2850" s="279" t="s">
        <v>394</v>
      </c>
      <c r="L2850" s="279" t="s">
        <v>394</v>
      </c>
      <c r="M2850" s="279" t="s">
        <v>394</v>
      </c>
      <c r="N2850" s="279" t="s">
        <v>394</v>
      </c>
      <c r="O2850" s="279" t="s">
        <v>394</v>
      </c>
      <c r="P2850" s="315">
        <v>0</v>
      </c>
      <c r="Q2850" s="279" t="s">
        <v>394</v>
      </c>
      <c r="R2850" s="279" t="s">
        <v>394</v>
      </c>
      <c r="S2850" s="279" t="s">
        <v>394</v>
      </c>
      <c r="T2850" s="279" t="s">
        <v>394</v>
      </c>
      <c r="U2850" s="279" t="s">
        <v>394</v>
      </c>
      <c r="V2850" s="279" t="s">
        <v>394</v>
      </c>
      <c r="W2850" s="279" t="s">
        <v>394</v>
      </c>
      <c r="X2850" s="279" t="s">
        <v>394</v>
      </c>
      <c r="Y2850" s="281"/>
      <c r="Z2850" s="279" t="s">
        <v>394</v>
      </c>
      <c r="AA2850" s="279" t="s">
        <v>394</v>
      </c>
      <c r="AB2850" s="281"/>
      <c r="AC2850" s="279" t="s">
        <v>394</v>
      </c>
      <c r="AF2850" s="276" t="str">
        <f>IFERROR(VLOOKUP(A2850,'[1]قوائم الترجمة'!AC$2:AD$2397,1,0),"م")</f>
        <v>م</v>
      </c>
      <c r="AG2850" s="232"/>
      <c r="AH2850" s="233"/>
      <c r="AI2850" s="233"/>
      <c r="AJ2850" s="233"/>
      <c r="AL2850" s="267"/>
      <c r="AM2850" s="235"/>
      <c r="AO2850" s="236"/>
      <c r="AU2850" s="234"/>
    </row>
    <row r="2851" spans="1:47" ht="21" x14ac:dyDescent="0.4">
      <c r="A2851" s="278">
        <v>121922</v>
      </c>
      <c r="B2851" s="279" t="s">
        <v>3863</v>
      </c>
      <c r="C2851" s="279" t="s">
        <v>106</v>
      </c>
      <c r="D2851" s="279" t="s">
        <v>317</v>
      </c>
      <c r="E2851" s="279" t="s">
        <v>394</v>
      </c>
      <c r="F2851"/>
      <c r="H2851" s="279" t="s">
        <v>394</v>
      </c>
      <c r="I2851" s="279" t="s">
        <v>539</v>
      </c>
      <c r="J2851" s="279" t="s">
        <v>394</v>
      </c>
      <c r="K2851" s="279" t="s">
        <v>394</v>
      </c>
      <c r="L2851" s="279" t="s">
        <v>394</v>
      </c>
      <c r="M2851" s="279" t="s">
        <v>394</v>
      </c>
      <c r="N2851" s="279" t="s">
        <v>394</v>
      </c>
      <c r="O2851" s="279" t="s">
        <v>394</v>
      </c>
      <c r="P2851" s="315">
        <v>0</v>
      </c>
      <c r="Q2851" s="279" t="s">
        <v>394</v>
      </c>
      <c r="R2851" s="279" t="s">
        <v>394</v>
      </c>
      <c r="S2851" s="279" t="s">
        <v>394</v>
      </c>
      <c r="T2851" s="279" t="s">
        <v>394</v>
      </c>
      <c r="U2851" s="279" t="s">
        <v>394</v>
      </c>
      <c r="V2851" s="279" t="s">
        <v>394</v>
      </c>
      <c r="W2851" s="279" t="s">
        <v>394</v>
      </c>
      <c r="X2851" s="279" t="s">
        <v>394</v>
      </c>
      <c r="Y2851" s="281"/>
      <c r="Z2851" s="279" t="s">
        <v>394</v>
      </c>
      <c r="AA2851" s="279" t="s">
        <v>394</v>
      </c>
      <c r="AB2851" s="281"/>
      <c r="AC2851" s="279" t="s">
        <v>855</v>
      </c>
      <c r="AF2851" s="276" t="str">
        <f>IFERROR(VLOOKUP(A2851,'[1]قوائم الترجمة'!AC$2:AD$2397,1,0),"م")</f>
        <v>م</v>
      </c>
      <c r="AG2851" s="232"/>
      <c r="AH2851" s="233"/>
      <c r="AI2851" s="233"/>
      <c r="AJ2851" s="233"/>
      <c r="AL2851" s="267"/>
      <c r="AM2851" s="235"/>
      <c r="AU2851" s="234"/>
    </row>
    <row r="2852" spans="1:47" ht="21" x14ac:dyDescent="0.4">
      <c r="A2852" s="278">
        <v>121923</v>
      </c>
      <c r="B2852" s="279" t="s">
        <v>3862</v>
      </c>
      <c r="C2852" s="279" t="s">
        <v>1528</v>
      </c>
      <c r="D2852" s="279" t="s">
        <v>119</v>
      </c>
      <c r="E2852" s="279" t="s">
        <v>424</v>
      </c>
      <c r="F2852" s="315" t="s">
        <v>9509</v>
      </c>
      <c r="G2852" s="315" t="s">
        <v>9510</v>
      </c>
      <c r="H2852" s="279" t="s">
        <v>428</v>
      </c>
      <c r="I2852" s="279" t="s">
        <v>67</v>
      </c>
      <c r="J2852" s="279" t="s">
        <v>403</v>
      </c>
      <c r="K2852" s="280">
        <v>2013</v>
      </c>
      <c r="L2852" s="279" t="s">
        <v>409</v>
      </c>
      <c r="M2852" s="279" t="s">
        <v>394</v>
      </c>
      <c r="N2852" s="279" t="s">
        <v>394</v>
      </c>
      <c r="O2852" s="279" t="s">
        <v>394</v>
      </c>
      <c r="P2852" s="315">
        <v>0</v>
      </c>
      <c r="Q2852" s="278"/>
      <c r="R2852" s="303"/>
      <c r="S2852" s="279" t="s">
        <v>394</v>
      </c>
      <c r="T2852" s="279" t="s">
        <v>394</v>
      </c>
      <c r="U2852" s="303"/>
      <c r="V2852" s="303"/>
      <c r="W2852" s="303"/>
      <c r="X2852" s="303"/>
      <c r="Z2852" s="303"/>
      <c r="AA2852" s="303"/>
      <c r="AC2852" s="279" t="s">
        <v>394</v>
      </c>
      <c r="AF2852" s="276">
        <f>IFERROR(VLOOKUP(A2852,'[1]قوائم الترجمة'!AC$2:AD$2397,1,0),"م")</f>
        <v>121923</v>
      </c>
      <c r="AG2852" s="232"/>
      <c r="AH2852" s="233"/>
      <c r="AI2852" s="233"/>
      <c r="AJ2852" s="233"/>
      <c r="AL2852" s="267"/>
      <c r="AM2852" s="235"/>
      <c r="AU2852" s="234"/>
    </row>
    <row r="2853" spans="1:47" ht="21" x14ac:dyDescent="0.4">
      <c r="A2853" s="278">
        <v>121924</v>
      </c>
      <c r="B2853" s="279" t="s">
        <v>6640</v>
      </c>
      <c r="C2853" s="279" t="s">
        <v>133</v>
      </c>
      <c r="D2853" s="279" t="s">
        <v>1317</v>
      </c>
      <c r="E2853" s="279" t="s">
        <v>394</v>
      </c>
      <c r="F2853"/>
      <c r="H2853" s="279" t="s">
        <v>394</v>
      </c>
      <c r="I2853" s="279" t="s">
        <v>539</v>
      </c>
      <c r="J2853" s="279" t="s">
        <v>394</v>
      </c>
      <c r="K2853" s="279" t="s">
        <v>394</v>
      </c>
      <c r="L2853" s="279" t="s">
        <v>394</v>
      </c>
      <c r="M2853" s="279" t="s">
        <v>394</v>
      </c>
      <c r="N2853" s="279" t="s">
        <v>394</v>
      </c>
      <c r="O2853" s="279" t="s">
        <v>394</v>
      </c>
      <c r="P2853" s="315">
        <v>0</v>
      </c>
      <c r="Q2853" s="279" t="s">
        <v>394</v>
      </c>
      <c r="R2853" s="279" t="s">
        <v>394</v>
      </c>
      <c r="S2853" s="279" t="s">
        <v>394</v>
      </c>
      <c r="T2853" s="279" t="s">
        <v>394</v>
      </c>
      <c r="U2853" s="279" t="s">
        <v>394</v>
      </c>
      <c r="V2853" s="279" t="s">
        <v>394</v>
      </c>
      <c r="W2853" s="279" t="s">
        <v>394</v>
      </c>
      <c r="X2853" s="279" t="s">
        <v>394</v>
      </c>
      <c r="Y2853" s="281"/>
      <c r="Z2853" s="279" t="s">
        <v>394</v>
      </c>
      <c r="AA2853" s="279" t="s">
        <v>394</v>
      </c>
      <c r="AB2853" s="281"/>
      <c r="AC2853" s="279" t="s">
        <v>855</v>
      </c>
      <c r="AF2853" s="276" t="str">
        <f>IFERROR(VLOOKUP(A2853,'[1]قوائم الترجمة'!AC$2:AD$2397,1,0),"م")</f>
        <v>م</v>
      </c>
      <c r="AG2853" s="232"/>
      <c r="AH2853" s="233"/>
      <c r="AI2853" s="233"/>
      <c r="AJ2853" s="233"/>
      <c r="AL2853" s="267"/>
      <c r="AM2853" s="235"/>
      <c r="AU2853" s="234"/>
    </row>
    <row r="2854" spans="1:47" ht="21" x14ac:dyDescent="0.4">
      <c r="A2854" s="278">
        <v>121925</v>
      </c>
      <c r="B2854" s="279" t="s">
        <v>3861</v>
      </c>
      <c r="C2854" s="279" t="s">
        <v>65</v>
      </c>
      <c r="D2854" s="279" t="s">
        <v>359</v>
      </c>
      <c r="E2854" s="279" t="s">
        <v>394</v>
      </c>
      <c r="F2854"/>
      <c r="H2854" s="279" t="s">
        <v>394</v>
      </c>
      <c r="I2854" s="279" t="s">
        <v>540</v>
      </c>
      <c r="J2854" s="279" t="s">
        <v>394</v>
      </c>
      <c r="K2854" s="279" t="s">
        <v>394</v>
      </c>
      <c r="L2854" s="279" t="s">
        <v>394</v>
      </c>
      <c r="M2854" s="279" t="s">
        <v>394</v>
      </c>
      <c r="N2854" s="279" t="s">
        <v>394</v>
      </c>
      <c r="O2854" s="279" t="s">
        <v>394</v>
      </c>
      <c r="P2854" s="315">
        <v>0</v>
      </c>
      <c r="Q2854" s="279" t="s">
        <v>394</v>
      </c>
      <c r="R2854" s="279" t="s">
        <v>394</v>
      </c>
      <c r="S2854" s="279" t="s">
        <v>394</v>
      </c>
      <c r="T2854" s="279" t="s">
        <v>394</v>
      </c>
      <c r="U2854" s="279" t="s">
        <v>394</v>
      </c>
      <c r="V2854" s="279" t="s">
        <v>394</v>
      </c>
      <c r="W2854" s="279" t="s">
        <v>394</v>
      </c>
      <c r="X2854" s="279" t="s">
        <v>394</v>
      </c>
      <c r="Y2854" s="281"/>
      <c r="Z2854" s="279" t="s">
        <v>394</v>
      </c>
      <c r="AA2854" s="279" t="s">
        <v>394</v>
      </c>
      <c r="AB2854" s="281"/>
      <c r="AC2854" s="279" t="s">
        <v>855</v>
      </c>
      <c r="AF2854" s="276" t="str">
        <f>IFERROR(VLOOKUP(A2854,'[1]قوائم الترجمة'!AC$2:AD$2397,1,0),"م")</f>
        <v>م</v>
      </c>
      <c r="AG2854" s="232"/>
      <c r="AH2854" s="233"/>
      <c r="AI2854" s="233"/>
      <c r="AJ2854" s="233"/>
      <c r="AL2854" s="267"/>
      <c r="AM2854" s="235"/>
      <c r="AU2854" s="234"/>
    </row>
    <row r="2855" spans="1:47" ht="21" x14ac:dyDescent="0.4">
      <c r="A2855" s="278">
        <v>121926</v>
      </c>
      <c r="B2855" s="279" t="s">
        <v>6648</v>
      </c>
      <c r="C2855" s="279" t="s">
        <v>93</v>
      </c>
      <c r="D2855" s="279" t="s">
        <v>6649</v>
      </c>
      <c r="E2855" s="279" t="s">
        <v>394</v>
      </c>
      <c r="F2855"/>
      <c r="H2855" s="279" t="s">
        <v>394</v>
      </c>
      <c r="I2855" s="279" t="s">
        <v>539</v>
      </c>
      <c r="J2855" s="279" t="s">
        <v>394</v>
      </c>
      <c r="K2855" s="279" t="s">
        <v>394</v>
      </c>
      <c r="L2855" s="279" t="s">
        <v>394</v>
      </c>
      <c r="M2855" s="279" t="s">
        <v>394</v>
      </c>
      <c r="N2855" s="279" t="s">
        <v>394</v>
      </c>
      <c r="O2855" s="279" t="s">
        <v>394</v>
      </c>
      <c r="P2855" s="315">
        <v>0</v>
      </c>
      <c r="Q2855" s="279" t="s">
        <v>394</v>
      </c>
      <c r="R2855" s="279" t="s">
        <v>394</v>
      </c>
      <c r="S2855" s="279" t="s">
        <v>394</v>
      </c>
      <c r="T2855" s="279" t="s">
        <v>394</v>
      </c>
      <c r="U2855" s="279" t="s">
        <v>394</v>
      </c>
      <c r="V2855" s="279" t="s">
        <v>394</v>
      </c>
      <c r="W2855" s="279" t="s">
        <v>394</v>
      </c>
      <c r="X2855" s="279" t="s">
        <v>394</v>
      </c>
      <c r="Y2855" s="281"/>
      <c r="Z2855" s="279" t="s">
        <v>394</v>
      </c>
      <c r="AA2855" s="279" t="s">
        <v>394</v>
      </c>
      <c r="AB2855" s="281"/>
      <c r="AC2855" s="279" t="s">
        <v>855</v>
      </c>
      <c r="AF2855" s="276" t="str">
        <f>IFERROR(VLOOKUP(A2855,'[1]قوائم الترجمة'!AC$2:AD$2397,1,0),"م")</f>
        <v>م</v>
      </c>
      <c r="AG2855" s="232"/>
      <c r="AH2855" s="233"/>
      <c r="AI2855" s="233"/>
      <c r="AJ2855" s="233"/>
      <c r="AL2855" s="267"/>
      <c r="AM2855" s="235"/>
      <c r="AU2855" s="234"/>
    </row>
    <row r="2856" spans="1:47" ht="21" x14ac:dyDescent="0.4">
      <c r="A2856" s="278">
        <v>121927</v>
      </c>
      <c r="B2856" s="279" t="s">
        <v>3860</v>
      </c>
      <c r="C2856" s="279" t="s">
        <v>77</v>
      </c>
      <c r="D2856" s="279" t="s">
        <v>1275</v>
      </c>
      <c r="E2856" s="279" t="s">
        <v>424</v>
      </c>
      <c r="F2856" s="315" t="s">
        <v>8378</v>
      </c>
      <c r="G2856" s="315" t="s">
        <v>8276</v>
      </c>
      <c r="H2856" s="279" t="s">
        <v>425</v>
      </c>
      <c r="I2856" s="279" t="s">
        <v>538</v>
      </c>
      <c r="J2856" s="279" t="s">
        <v>426</v>
      </c>
      <c r="K2856" s="280">
        <v>2016</v>
      </c>
      <c r="L2856" s="279" t="s">
        <v>404</v>
      </c>
      <c r="M2856" s="279" t="s">
        <v>394</v>
      </c>
      <c r="N2856" s="279" t="s">
        <v>394</v>
      </c>
      <c r="O2856" s="279" t="s">
        <v>394</v>
      </c>
      <c r="P2856" s="315">
        <v>0</v>
      </c>
      <c r="Q2856" s="278"/>
      <c r="R2856" s="303"/>
      <c r="S2856" s="279" t="s">
        <v>394</v>
      </c>
      <c r="T2856" s="279" t="s">
        <v>394</v>
      </c>
      <c r="U2856" s="303"/>
      <c r="V2856" s="303"/>
      <c r="W2856" s="303"/>
      <c r="X2856" s="303"/>
      <c r="Z2856" s="303"/>
      <c r="AA2856" s="303"/>
      <c r="AC2856" s="279" t="s">
        <v>394</v>
      </c>
      <c r="AF2856" s="276">
        <f>IFERROR(VLOOKUP(A2856,'[1]قوائم الترجمة'!AC$2:AD$2397,1,0),"م")</f>
        <v>121927</v>
      </c>
      <c r="AG2856" s="232"/>
      <c r="AH2856" s="233"/>
      <c r="AI2856" s="233"/>
      <c r="AJ2856" s="233"/>
      <c r="AL2856" s="267"/>
      <c r="AM2856" s="235"/>
      <c r="AO2856" s="236"/>
      <c r="AU2856" s="234"/>
    </row>
    <row r="2857" spans="1:47" ht="21" x14ac:dyDescent="0.4">
      <c r="A2857" s="278">
        <v>121928</v>
      </c>
      <c r="B2857" s="279" t="s">
        <v>6655</v>
      </c>
      <c r="C2857" s="279" t="s">
        <v>1128</v>
      </c>
      <c r="D2857" s="279" t="s">
        <v>272</v>
      </c>
      <c r="E2857" s="279" t="s">
        <v>394</v>
      </c>
      <c r="F2857"/>
      <c r="H2857" s="279" t="s">
        <v>394</v>
      </c>
      <c r="I2857" s="279" t="s">
        <v>539</v>
      </c>
      <c r="J2857" s="279" t="s">
        <v>394</v>
      </c>
      <c r="K2857" s="279" t="s">
        <v>394</v>
      </c>
      <c r="L2857" s="279" t="s">
        <v>394</v>
      </c>
      <c r="M2857" s="279" t="s">
        <v>394</v>
      </c>
      <c r="N2857" s="279" t="s">
        <v>394</v>
      </c>
      <c r="O2857" s="279" t="s">
        <v>394</v>
      </c>
      <c r="P2857" s="315">
        <v>0</v>
      </c>
      <c r="Q2857" s="279" t="s">
        <v>394</v>
      </c>
      <c r="R2857" s="279" t="s">
        <v>394</v>
      </c>
      <c r="S2857" s="279" t="s">
        <v>394</v>
      </c>
      <c r="T2857" s="279" t="s">
        <v>394</v>
      </c>
      <c r="U2857" s="279" t="s">
        <v>394</v>
      </c>
      <c r="V2857" s="279" t="s">
        <v>394</v>
      </c>
      <c r="W2857" s="279" t="s">
        <v>394</v>
      </c>
      <c r="X2857" s="279" t="s">
        <v>394</v>
      </c>
      <c r="Y2857" s="281"/>
      <c r="Z2857" s="279" t="s">
        <v>394</v>
      </c>
      <c r="AA2857" s="279" t="s">
        <v>394</v>
      </c>
      <c r="AB2857" s="281"/>
      <c r="AC2857" s="279" t="s">
        <v>855</v>
      </c>
      <c r="AF2857" s="276" t="str">
        <f>IFERROR(VLOOKUP(A2857,'[1]قوائم الترجمة'!AC$2:AD$2397,1,0),"م")</f>
        <v>م</v>
      </c>
      <c r="AG2857" s="232"/>
      <c r="AH2857" s="233"/>
      <c r="AI2857" s="233"/>
      <c r="AJ2857" s="233"/>
      <c r="AL2857" s="267"/>
      <c r="AM2857" s="235"/>
      <c r="AU2857" s="234"/>
    </row>
    <row r="2858" spans="1:47" ht="21" x14ac:dyDescent="0.4">
      <c r="A2858" s="278">
        <v>121929</v>
      </c>
      <c r="B2858" s="279" t="s">
        <v>6661</v>
      </c>
      <c r="C2858" s="279" t="s">
        <v>121</v>
      </c>
      <c r="D2858" s="279" t="s">
        <v>674</v>
      </c>
      <c r="E2858" s="279" t="s">
        <v>394</v>
      </c>
      <c r="F2858"/>
      <c r="H2858" s="279" t="s">
        <v>394</v>
      </c>
      <c r="I2858" s="279" t="s">
        <v>539</v>
      </c>
      <c r="J2858" s="279" t="s">
        <v>394</v>
      </c>
      <c r="K2858" s="279" t="s">
        <v>394</v>
      </c>
      <c r="L2858" s="279" t="s">
        <v>394</v>
      </c>
      <c r="M2858" s="279" t="s">
        <v>394</v>
      </c>
      <c r="N2858" s="279" t="s">
        <v>394</v>
      </c>
      <c r="O2858" s="279" t="s">
        <v>394</v>
      </c>
      <c r="P2858" s="315">
        <v>0</v>
      </c>
      <c r="Q2858" s="279" t="s">
        <v>394</v>
      </c>
      <c r="R2858" s="279" t="s">
        <v>394</v>
      </c>
      <c r="S2858" s="279" t="s">
        <v>394</v>
      </c>
      <c r="T2858" s="279" t="s">
        <v>394</v>
      </c>
      <c r="U2858" s="279" t="s">
        <v>394</v>
      </c>
      <c r="V2858" s="279" t="s">
        <v>394</v>
      </c>
      <c r="W2858" s="279" t="s">
        <v>394</v>
      </c>
      <c r="X2858" s="279" t="s">
        <v>394</v>
      </c>
      <c r="Y2858" s="281"/>
      <c r="Z2858" s="279" t="s">
        <v>394</v>
      </c>
      <c r="AA2858" s="279" t="s">
        <v>394</v>
      </c>
      <c r="AB2858" s="281"/>
      <c r="AC2858" s="279" t="s">
        <v>855</v>
      </c>
      <c r="AF2858" s="276" t="str">
        <f>IFERROR(VLOOKUP(A2858,'[1]قوائم الترجمة'!AC$2:AD$2397,1,0),"م")</f>
        <v>م</v>
      </c>
      <c r="AG2858" s="232"/>
      <c r="AH2858" s="233"/>
      <c r="AI2858" s="233"/>
      <c r="AJ2858" s="233"/>
      <c r="AL2858" s="267"/>
      <c r="AM2858" s="235"/>
      <c r="AO2858" s="236"/>
      <c r="AU2858" s="234"/>
    </row>
    <row r="2859" spans="1:47" ht="21" x14ac:dyDescent="0.4">
      <c r="A2859" s="278">
        <v>121930</v>
      </c>
      <c r="B2859" s="279" t="s">
        <v>6664</v>
      </c>
      <c r="C2859" s="279" t="s">
        <v>1244</v>
      </c>
      <c r="D2859" s="279" t="s">
        <v>6598</v>
      </c>
      <c r="E2859" s="279" t="s">
        <v>394</v>
      </c>
      <c r="F2859"/>
      <c r="H2859" s="279" t="s">
        <v>394</v>
      </c>
      <c r="I2859" s="279" t="s">
        <v>539</v>
      </c>
      <c r="J2859" s="279" t="s">
        <v>394</v>
      </c>
      <c r="K2859" s="279" t="s">
        <v>394</v>
      </c>
      <c r="L2859" s="279" t="s">
        <v>394</v>
      </c>
      <c r="M2859" s="279" t="s">
        <v>394</v>
      </c>
      <c r="N2859" s="279" t="s">
        <v>394</v>
      </c>
      <c r="O2859" s="279" t="s">
        <v>394</v>
      </c>
      <c r="P2859" s="315">
        <v>0</v>
      </c>
      <c r="Q2859" s="279" t="s">
        <v>394</v>
      </c>
      <c r="R2859" s="279" t="s">
        <v>394</v>
      </c>
      <c r="S2859" s="279" t="s">
        <v>394</v>
      </c>
      <c r="T2859" s="279" t="s">
        <v>394</v>
      </c>
      <c r="U2859" s="279" t="s">
        <v>394</v>
      </c>
      <c r="V2859" s="279" t="s">
        <v>394</v>
      </c>
      <c r="W2859" s="279" t="s">
        <v>394</v>
      </c>
      <c r="X2859" s="279" t="s">
        <v>394</v>
      </c>
      <c r="Y2859" s="281"/>
      <c r="Z2859" s="279" t="s">
        <v>394</v>
      </c>
      <c r="AA2859" s="279" t="s">
        <v>394</v>
      </c>
      <c r="AB2859" s="281"/>
      <c r="AC2859" s="279" t="s">
        <v>855</v>
      </c>
      <c r="AF2859" s="276" t="str">
        <f>IFERROR(VLOOKUP(A2859,'[1]قوائم الترجمة'!AC$2:AD$2397,1,0),"م")</f>
        <v>م</v>
      </c>
      <c r="AG2859" s="232"/>
      <c r="AH2859" s="233"/>
      <c r="AI2859" s="233"/>
      <c r="AJ2859" s="233"/>
      <c r="AL2859" s="267"/>
      <c r="AM2859" s="235"/>
      <c r="AO2859" s="236"/>
      <c r="AU2859" s="234"/>
    </row>
    <row r="2860" spans="1:47" ht="21" x14ac:dyDescent="0.4">
      <c r="A2860" s="278">
        <v>121931</v>
      </c>
      <c r="B2860" s="279" t="s">
        <v>3859</v>
      </c>
      <c r="C2860" s="279" t="s">
        <v>109</v>
      </c>
      <c r="D2860" s="279" t="s">
        <v>1308</v>
      </c>
      <c r="E2860" s="279" t="s">
        <v>394</v>
      </c>
      <c r="F2860"/>
      <c r="H2860" s="279" t="s">
        <v>394</v>
      </c>
      <c r="I2860" s="279" t="s">
        <v>540</v>
      </c>
      <c r="J2860" s="279" t="s">
        <v>394</v>
      </c>
      <c r="K2860" s="279" t="s">
        <v>394</v>
      </c>
      <c r="L2860" s="279" t="s">
        <v>394</v>
      </c>
      <c r="M2860" s="279" t="s">
        <v>394</v>
      </c>
      <c r="N2860" s="279" t="s">
        <v>394</v>
      </c>
      <c r="O2860" s="279" t="s">
        <v>394</v>
      </c>
      <c r="P2860" s="315">
        <v>0</v>
      </c>
      <c r="Q2860" s="279" t="s">
        <v>394</v>
      </c>
      <c r="R2860" s="279" t="s">
        <v>394</v>
      </c>
      <c r="S2860" s="279" t="s">
        <v>394</v>
      </c>
      <c r="T2860" s="279" t="s">
        <v>394</v>
      </c>
      <c r="U2860" s="279" t="s">
        <v>394</v>
      </c>
      <c r="V2860" s="279" t="s">
        <v>394</v>
      </c>
      <c r="W2860" s="279" t="s">
        <v>394</v>
      </c>
      <c r="X2860" s="279" t="s">
        <v>394</v>
      </c>
      <c r="Y2860" s="281"/>
      <c r="Z2860" s="279" t="s">
        <v>394</v>
      </c>
      <c r="AA2860" s="279" t="s">
        <v>394</v>
      </c>
      <c r="AB2860" s="281"/>
      <c r="AC2860" s="279" t="s">
        <v>855</v>
      </c>
      <c r="AF2860" s="276" t="str">
        <f>IFERROR(VLOOKUP(A2860,'[1]قوائم الترجمة'!AC$2:AD$2397,1,0),"م")</f>
        <v>م</v>
      </c>
      <c r="AG2860" s="232"/>
      <c r="AH2860" s="233"/>
      <c r="AI2860" s="233"/>
      <c r="AJ2860" s="233"/>
      <c r="AL2860" s="267"/>
      <c r="AM2860" s="235"/>
      <c r="AU2860" s="234"/>
    </row>
    <row r="2861" spans="1:47" ht="21" x14ac:dyDescent="0.4">
      <c r="A2861" s="278">
        <v>121932</v>
      </c>
      <c r="B2861" s="279" t="s">
        <v>6669</v>
      </c>
      <c r="C2861" s="279" t="s">
        <v>90</v>
      </c>
      <c r="D2861" s="279" t="s">
        <v>244</v>
      </c>
      <c r="E2861" s="279" t="s">
        <v>394</v>
      </c>
      <c r="F2861"/>
      <c r="H2861" s="279" t="s">
        <v>394</v>
      </c>
      <c r="I2861" s="279" t="s">
        <v>539</v>
      </c>
      <c r="J2861" s="279" t="s">
        <v>394</v>
      </c>
      <c r="K2861" s="279" t="s">
        <v>394</v>
      </c>
      <c r="L2861" s="279" t="s">
        <v>394</v>
      </c>
      <c r="M2861" s="279" t="s">
        <v>394</v>
      </c>
      <c r="N2861" s="279" t="s">
        <v>394</v>
      </c>
      <c r="O2861" s="279" t="s">
        <v>394</v>
      </c>
      <c r="P2861" s="315">
        <v>0</v>
      </c>
      <c r="Q2861" s="279" t="s">
        <v>394</v>
      </c>
      <c r="R2861" s="279" t="s">
        <v>394</v>
      </c>
      <c r="S2861" s="279" t="s">
        <v>394</v>
      </c>
      <c r="T2861" s="279" t="s">
        <v>394</v>
      </c>
      <c r="U2861" s="279" t="s">
        <v>394</v>
      </c>
      <c r="V2861" s="279" t="s">
        <v>394</v>
      </c>
      <c r="W2861" s="279" t="s">
        <v>394</v>
      </c>
      <c r="X2861" s="279" t="s">
        <v>394</v>
      </c>
      <c r="Y2861" s="281"/>
      <c r="Z2861" s="279" t="s">
        <v>394</v>
      </c>
      <c r="AA2861" s="279" t="s">
        <v>394</v>
      </c>
      <c r="AB2861" s="281"/>
      <c r="AC2861" s="279" t="s">
        <v>855</v>
      </c>
      <c r="AF2861" s="276" t="str">
        <f>IFERROR(VLOOKUP(A2861,'[1]قوائم الترجمة'!AC$2:AD$2397,1,0),"م")</f>
        <v>م</v>
      </c>
      <c r="AG2861" s="232"/>
      <c r="AH2861" s="233"/>
      <c r="AI2861" s="233"/>
      <c r="AJ2861" s="233"/>
      <c r="AL2861" s="267"/>
      <c r="AM2861" s="235"/>
      <c r="AO2861" s="236"/>
      <c r="AU2861" s="234"/>
    </row>
    <row r="2862" spans="1:47" ht="21" x14ac:dyDescent="0.4">
      <c r="A2862" s="278">
        <v>121933</v>
      </c>
      <c r="B2862" s="279" t="s">
        <v>3858</v>
      </c>
      <c r="C2862" s="279" t="s">
        <v>943</v>
      </c>
      <c r="D2862" s="279" t="s">
        <v>278</v>
      </c>
      <c r="E2862" s="279" t="s">
        <v>424</v>
      </c>
      <c r="F2862" s="315" t="s">
        <v>9511</v>
      </c>
      <c r="G2862" s="315" t="s">
        <v>402</v>
      </c>
      <c r="H2862" s="279" t="s">
        <v>425</v>
      </c>
      <c r="I2862" s="279" t="s">
        <v>61</v>
      </c>
      <c r="J2862" s="279" t="s">
        <v>403</v>
      </c>
      <c r="K2862" s="280">
        <v>2012</v>
      </c>
      <c r="L2862" s="279" t="s">
        <v>404</v>
      </c>
      <c r="M2862" s="279" t="s">
        <v>394</v>
      </c>
      <c r="N2862" s="279" t="s">
        <v>394</v>
      </c>
      <c r="O2862" s="279" t="s">
        <v>394</v>
      </c>
      <c r="P2862" s="315">
        <v>0</v>
      </c>
      <c r="Q2862" s="278"/>
      <c r="R2862" s="303"/>
      <c r="S2862" s="279" t="s">
        <v>394</v>
      </c>
      <c r="T2862" s="279" t="s">
        <v>394</v>
      </c>
      <c r="U2862" s="303"/>
      <c r="V2862" s="303"/>
      <c r="W2862" s="303"/>
      <c r="X2862" s="303"/>
      <c r="Z2862" s="303"/>
      <c r="AA2862" s="303"/>
      <c r="AC2862" s="279" t="s">
        <v>394</v>
      </c>
      <c r="AF2862" s="276">
        <f>IFERROR(VLOOKUP(A2862,'[1]قوائم الترجمة'!AC$2:AD$2397,1,0),"م")</f>
        <v>121933</v>
      </c>
      <c r="AG2862" s="232"/>
      <c r="AH2862" s="233"/>
      <c r="AI2862" s="233"/>
      <c r="AJ2862" s="233"/>
      <c r="AL2862" s="267"/>
      <c r="AM2862" s="235"/>
      <c r="AU2862" s="234"/>
    </row>
    <row r="2863" spans="1:47" ht="21" x14ac:dyDescent="0.4">
      <c r="A2863" s="278">
        <v>121934</v>
      </c>
      <c r="B2863" s="279" t="s">
        <v>6677</v>
      </c>
      <c r="C2863" s="279" t="s">
        <v>6678</v>
      </c>
      <c r="D2863" s="279" t="s">
        <v>260</v>
      </c>
      <c r="E2863" s="279" t="s">
        <v>394</v>
      </c>
      <c r="F2863"/>
      <c r="H2863" s="279" t="s">
        <v>394</v>
      </c>
      <c r="I2863" s="279" t="s">
        <v>539</v>
      </c>
      <c r="J2863" s="279" t="s">
        <v>394</v>
      </c>
      <c r="K2863" s="279" t="s">
        <v>394</v>
      </c>
      <c r="L2863" s="279" t="s">
        <v>394</v>
      </c>
      <c r="M2863" s="279" t="s">
        <v>394</v>
      </c>
      <c r="N2863" s="279" t="s">
        <v>394</v>
      </c>
      <c r="O2863" s="279" t="s">
        <v>394</v>
      </c>
      <c r="P2863" s="315">
        <v>0</v>
      </c>
      <c r="Q2863" s="279" t="s">
        <v>394</v>
      </c>
      <c r="R2863" s="279" t="s">
        <v>394</v>
      </c>
      <c r="S2863" s="279" t="s">
        <v>394</v>
      </c>
      <c r="T2863" s="279" t="s">
        <v>394</v>
      </c>
      <c r="U2863" s="279" t="s">
        <v>394</v>
      </c>
      <c r="V2863" s="279" t="s">
        <v>394</v>
      </c>
      <c r="W2863" s="279" t="s">
        <v>394</v>
      </c>
      <c r="X2863" s="279" t="s">
        <v>394</v>
      </c>
      <c r="Y2863" s="281"/>
      <c r="Z2863" s="279" t="s">
        <v>394</v>
      </c>
      <c r="AA2863" s="279" t="s">
        <v>394</v>
      </c>
      <c r="AB2863" s="281"/>
      <c r="AC2863" s="279" t="s">
        <v>855</v>
      </c>
      <c r="AF2863" s="276" t="str">
        <f>IFERROR(VLOOKUP(A2863,'[1]قوائم الترجمة'!AC$2:AD$2397,1,0),"م")</f>
        <v>م</v>
      </c>
      <c r="AG2863" s="232"/>
      <c r="AH2863" s="233"/>
      <c r="AI2863" s="233"/>
      <c r="AJ2863" s="233"/>
      <c r="AL2863" s="267"/>
      <c r="AM2863" s="235"/>
      <c r="AO2863" s="236"/>
      <c r="AU2863" s="234"/>
    </row>
    <row r="2864" spans="1:47" ht="21" x14ac:dyDescent="0.4">
      <c r="A2864" s="278">
        <v>121935</v>
      </c>
      <c r="B2864" s="279" t="s">
        <v>3857</v>
      </c>
      <c r="C2864" s="279" t="s">
        <v>576</v>
      </c>
      <c r="D2864" s="279" t="s">
        <v>1338</v>
      </c>
      <c r="E2864" s="279" t="s">
        <v>394</v>
      </c>
      <c r="F2864"/>
      <c r="H2864" s="279" t="s">
        <v>394</v>
      </c>
      <c r="I2864" s="279" t="s">
        <v>540</v>
      </c>
      <c r="J2864" s="279" t="s">
        <v>394</v>
      </c>
      <c r="K2864" s="279" t="s">
        <v>394</v>
      </c>
      <c r="L2864" s="279" t="s">
        <v>394</v>
      </c>
      <c r="M2864" s="279" t="s">
        <v>394</v>
      </c>
      <c r="N2864" s="279" t="s">
        <v>394</v>
      </c>
      <c r="O2864" s="279" t="s">
        <v>394</v>
      </c>
      <c r="P2864" s="315">
        <v>0</v>
      </c>
      <c r="Q2864" s="279" t="s">
        <v>394</v>
      </c>
      <c r="R2864" s="279" t="s">
        <v>394</v>
      </c>
      <c r="S2864" s="279" t="s">
        <v>394</v>
      </c>
      <c r="T2864" s="279" t="s">
        <v>394</v>
      </c>
      <c r="U2864" s="279" t="s">
        <v>394</v>
      </c>
      <c r="V2864" s="279" t="s">
        <v>394</v>
      </c>
      <c r="W2864" s="279" t="s">
        <v>394</v>
      </c>
      <c r="X2864" s="279" t="s">
        <v>394</v>
      </c>
      <c r="Y2864" s="281"/>
      <c r="Z2864" s="279" t="s">
        <v>394</v>
      </c>
      <c r="AA2864" s="279" t="s">
        <v>394</v>
      </c>
      <c r="AB2864" s="281"/>
      <c r="AC2864" s="279" t="s">
        <v>394</v>
      </c>
      <c r="AF2864" s="276" t="str">
        <f>IFERROR(VLOOKUP(A2864,'[1]قوائم الترجمة'!AC$2:AD$2397,1,0),"م")</f>
        <v>م</v>
      </c>
      <c r="AG2864" s="232"/>
      <c r="AH2864" s="233"/>
      <c r="AI2864" s="233"/>
      <c r="AJ2864" s="233"/>
      <c r="AL2864" s="267"/>
      <c r="AM2864" s="235"/>
      <c r="AO2864" s="236"/>
      <c r="AU2864" s="234"/>
    </row>
    <row r="2865" spans="1:47" ht="21" x14ac:dyDescent="0.4">
      <c r="A2865" s="278">
        <v>121936</v>
      </c>
      <c r="B2865" s="279" t="s">
        <v>1315</v>
      </c>
      <c r="C2865" s="279" t="s">
        <v>145</v>
      </c>
      <c r="D2865" s="279" t="s">
        <v>1316</v>
      </c>
      <c r="E2865" s="279" t="s">
        <v>394</v>
      </c>
      <c r="F2865"/>
      <c r="H2865" s="279" t="s">
        <v>394</v>
      </c>
      <c r="I2865" s="279" t="s">
        <v>539</v>
      </c>
      <c r="J2865" s="279" t="s">
        <v>394</v>
      </c>
      <c r="K2865" s="279" t="s">
        <v>394</v>
      </c>
      <c r="L2865" s="279" t="s">
        <v>394</v>
      </c>
      <c r="M2865" s="279" t="s">
        <v>394</v>
      </c>
      <c r="N2865" s="279" t="s">
        <v>394</v>
      </c>
      <c r="O2865" s="279" t="s">
        <v>394</v>
      </c>
      <c r="P2865" s="315">
        <v>0</v>
      </c>
      <c r="Q2865" s="279" t="s">
        <v>394</v>
      </c>
      <c r="R2865" s="279" t="s">
        <v>394</v>
      </c>
      <c r="S2865" s="279" t="s">
        <v>394</v>
      </c>
      <c r="T2865" s="279" t="s">
        <v>394</v>
      </c>
      <c r="U2865" s="279" t="s">
        <v>394</v>
      </c>
      <c r="V2865" s="279" t="s">
        <v>394</v>
      </c>
      <c r="W2865" s="279" t="s">
        <v>394</v>
      </c>
      <c r="X2865" s="279" t="s">
        <v>394</v>
      </c>
      <c r="Y2865" s="281"/>
      <c r="Z2865" s="279" t="s">
        <v>394</v>
      </c>
      <c r="AA2865" s="279" t="s">
        <v>394</v>
      </c>
      <c r="AB2865" s="281"/>
      <c r="AC2865" s="279" t="s">
        <v>855</v>
      </c>
      <c r="AF2865" s="276" t="str">
        <f>IFERROR(VLOOKUP(A2865,'[1]قوائم الترجمة'!AC$2:AD$2397,1,0),"م")</f>
        <v>م</v>
      </c>
      <c r="AG2865" s="232"/>
      <c r="AH2865" s="233"/>
      <c r="AI2865" s="233"/>
      <c r="AJ2865" s="233"/>
      <c r="AL2865" s="267"/>
      <c r="AM2865" s="235"/>
      <c r="AO2865" s="236"/>
      <c r="AU2865" s="234"/>
    </row>
    <row r="2866" spans="1:47" ht="21" x14ac:dyDescent="0.4">
      <c r="A2866" s="278">
        <v>121938</v>
      </c>
      <c r="B2866" s="279" t="s">
        <v>3856</v>
      </c>
      <c r="C2866" s="279" t="s">
        <v>100</v>
      </c>
      <c r="D2866" s="279" t="s">
        <v>326</v>
      </c>
      <c r="E2866" s="279" t="s">
        <v>424</v>
      </c>
      <c r="F2866" s="315" t="s">
        <v>9512</v>
      </c>
      <c r="G2866" s="315" t="s">
        <v>9513</v>
      </c>
      <c r="H2866" s="279" t="s">
        <v>425</v>
      </c>
      <c r="I2866" s="279" t="s">
        <v>61</v>
      </c>
      <c r="J2866" s="279" t="s">
        <v>403</v>
      </c>
      <c r="K2866" s="280">
        <v>0</v>
      </c>
      <c r="L2866" s="279" t="s">
        <v>404</v>
      </c>
      <c r="M2866" s="279" t="s">
        <v>394</v>
      </c>
      <c r="N2866" s="279" t="s">
        <v>9514</v>
      </c>
      <c r="O2866" s="279" t="s">
        <v>8429</v>
      </c>
      <c r="P2866" s="279">
        <v>75000</v>
      </c>
      <c r="Q2866" s="278"/>
      <c r="R2866" s="303"/>
      <c r="S2866" s="279" t="s">
        <v>394</v>
      </c>
      <c r="T2866" s="279"/>
      <c r="U2866" s="303"/>
      <c r="V2866" s="303"/>
      <c r="W2866" s="303"/>
      <c r="X2866" s="303"/>
      <c r="Z2866" s="303"/>
      <c r="AA2866" s="303"/>
      <c r="AC2866" s="279" t="s">
        <v>394</v>
      </c>
      <c r="AF2866" s="276">
        <f>IFERROR(VLOOKUP(A2866,'[1]قوائم الترجمة'!AC$2:AD$2397,1,0),"م")</f>
        <v>121938</v>
      </c>
      <c r="AG2866" s="232"/>
      <c r="AH2866" s="233"/>
      <c r="AI2866" s="233"/>
      <c r="AJ2866" s="233"/>
      <c r="AL2866" s="267"/>
      <c r="AM2866" s="235"/>
      <c r="AO2866" s="236"/>
      <c r="AU2866" s="234"/>
    </row>
    <row r="2867" spans="1:47" ht="21" x14ac:dyDescent="0.4">
      <c r="A2867" s="278">
        <v>121939</v>
      </c>
      <c r="B2867" s="279" t="s">
        <v>3855</v>
      </c>
      <c r="C2867" s="279" t="s">
        <v>456</v>
      </c>
      <c r="D2867" s="279" t="s">
        <v>992</v>
      </c>
      <c r="E2867" s="279" t="s">
        <v>5660</v>
      </c>
      <c r="F2867" s="315" t="s">
        <v>9515</v>
      </c>
      <c r="G2867" s="315" t="s">
        <v>417</v>
      </c>
      <c r="H2867" s="279" t="s">
        <v>425</v>
      </c>
      <c r="I2867" s="279" t="s">
        <v>8485</v>
      </c>
      <c r="J2867" s="279" t="s">
        <v>8112</v>
      </c>
      <c r="K2867" s="280">
        <v>2007</v>
      </c>
      <c r="L2867" s="279" t="s">
        <v>404</v>
      </c>
      <c r="M2867" s="279" t="s">
        <v>394</v>
      </c>
      <c r="N2867" s="279" t="s">
        <v>394</v>
      </c>
      <c r="O2867" s="279" t="s">
        <v>394</v>
      </c>
      <c r="P2867" s="315">
        <v>0</v>
      </c>
      <c r="Q2867" s="278"/>
      <c r="R2867" s="303"/>
      <c r="S2867" s="279" t="s">
        <v>394</v>
      </c>
      <c r="T2867" s="279" t="s">
        <v>394</v>
      </c>
      <c r="U2867" s="303"/>
      <c r="V2867" s="303"/>
      <c r="W2867" s="303"/>
      <c r="X2867" s="303"/>
      <c r="Z2867" s="303"/>
      <c r="AA2867" s="303"/>
      <c r="AC2867" s="279" t="s">
        <v>394</v>
      </c>
      <c r="AF2867" s="276">
        <f>IFERROR(VLOOKUP(A2867,'[1]قوائم الترجمة'!AC$2:AD$2397,1,0),"م")</f>
        <v>121939</v>
      </c>
      <c r="AG2867" s="232"/>
      <c r="AH2867" s="233"/>
      <c r="AI2867" s="233"/>
      <c r="AJ2867" s="233"/>
      <c r="AL2867" s="267"/>
      <c r="AM2867" s="235"/>
      <c r="AO2867" s="236"/>
      <c r="AU2867" s="234"/>
    </row>
    <row r="2868" spans="1:47" ht="21" x14ac:dyDescent="0.4">
      <c r="A2868" s="278">
        <v>121941</v>
      </c>
      <c r="B2868" s="279" t="s">
        <v>3854</v>
      </c>
      <c r="C2868" s="279" t="s">
        <v>120</v>
      </c>
      <c r="D2868" s="279" t="s">
        <v>558</v>
      </c>
      <c r="E2868" s="279" t="s">
        <v>424</v>
      </c>
      <c r="F2868" s="315" t="s">
        <v>8378</v>
      </c>
      <c r="G2868" s="315" t="s">
        <v>8379</v>
      </c>
      <c r="H2868" s="279" t="s">
        <v>425</v>
      </c>
      <c r="I2868" s="279" t="s">
        <v>67</v>
      </c>
      <c r="J2868" s="279" t="s">
        <v>7215</v>
      </c>
      <c r="K2868" s="280">
        <v>0</v>
      </c>
      <c r="L2868" s="279" t="s">
        <v>7215</v>
      </c>
      <c r="M2868" s="279" t="s">
        <v>394</v>
      </c>
      <c r="N2868" s="279" t="s">
        <v>394</v>
      </c>
      <c r="O2868" s="279" t="s">
        <v>394</v>
      </c>
      <c r="P2868" s="315">
        <v>0</v>
      </c>
      <c r="Q2868" s="278"/>
      <c r="R2868" s="303"/>
      <c r="S2868" s="279" t="s">
        <v>394</v>
      </c>
      <c r="T2868" s="279" t="s">
        <v>394</v>
      </c>
      <c r="U2868" s="303"/>
      <c r="V2868" s="303"/>
      <c r="W2868" s="303"/>
      <c r="X2868" s="303"/>
      <c r="Z2868" s="303"/>
      <c r="AA2868" s="303"/>
      <c r="AC2868" s="279" t="s">
        <v>394</v>
      </c>
      <c r="AF2868" s="276">
        <f>IFERROR(VLOOKUP(A2868,'[1]قوائم الترجمة'!AC$2:AD$2397,1,0),"م")</f>
        <v>121941</v>
      </c>
      <c r="AG2868" s="232"/>
      <c r="AH2868" s="233"/>
      <c r="AI2868" s="233"/>
      <c r="AJ2868" s="233"/>
      <c r="AL2868" s="267"/>
      <c r="AM2868" s="235"/>
      <c r="AO2868" s="236"/>
      <c r="AU2868" s="234"/>
    </row>
    <row r="2869" spans="1:47" ht="21" x14ac:dyDescent="0.4">
      <c r="A2869" s="278">
        <v>121942</v>
      </c>
      <c r="B2869" s="279" t="s">
        <v>1383</v>
      </c>
      <c r="C2869" s="279" t="s">
        <v>97</v>
      </c>
      <c r="D2869" s="279" t="s">
        <v>311</v>
      </c>
      <c r="E2869" s="279" t="s">
        <v>394</v>
      </c>
      <c r="F2869"/>
      <c r="H2869" s="279" t="s">
        <v>394</v>
      </c>
      <c r="I2869" s="279" t="s">
        <v>540</v>
      </c>
      <c r="J2869" s="279" t="s">
        <v>394</v>
      </c>
      <c r="K2869" s="279" t="s">
        <v>394</v>
      </c>
      <c r="L2869" s="279" t="s">
        <v>394</v>
      </c>
      <c r="M2869" s="279" t="s">
        <v>394</v>
      </c>
      <c r="N2869" s="279" t="s">
        <v>394</v>
      </c>
      <c r="O2869" s="279" t="s">
        <v>394</v>
      </c>
      <c r="P2869" s="315">
        <v>0</v>
      </c>
      <c r="Q2869" s="279" t="s">
        <v>394</v>
      </c>
      <c r="R2869" s="279" t="s">
        <v>394</v>
      </c>
      <c r="S2869" s="279" t="s">
        <v>394</v>
      </c>
      <c r="T2869" s="279" t="s">
        <v>394</v>
      </c>
      <c r="U2869" s="279" t="s">
        <v>394</v>
      </c>
      <c r="V2869" s="279" t="s">
        <v>394</v>
      </c>
      <c r="W2869" s="279" t="s">
        <v>394</v>
      </c>
      <c r="X2869" s="279" t="s">
        <v>394</v>
      </c>
      <c r="Y2869" s="281"/>
      <c r="Z2869" s="279" t="s">
        <v>394</v>
      </c>
      <c r="AA2869" s="279" t="s">
        <v>394</v>
      </c>
      <c r="AB2869" s="281"/>
      <c r="AC2869" s="279" t="s">
        <v>855</v>
      </c>
      <c r="AF2869" s="276" t="str">
        <f>IFERROR(VLOOKUP(A2869,'[1]قوائم الترجمة'!AC$2:AD$2397,1,0),"م")</f>
        <v>م</v>
      </c>
      <c r="AG2869" s="232"/>
      <c r="AH2869" s="233"/>
      <c r="AI2869" s="233"/>
      <c r="AJ2869" s="233"/>
      <c r="AL2869" s="267"/>
      <c r="AM2869" s="235"/>
      <c r="AO2869" s="236"/>
      <c r="AU2869" s="234"/>
    </row>
    <row r="2870" spans="1:47" ht="21" x14ac:dyDescent="0.4">
      <c r="A2870" s="278">
        <v>121944</v>
      </c>
      <c r="B2870" s="279" t="s">
        <v>6709</v>
      </c>
      <c r="C2870" s="279" t="s">
        <v>83</v>
      </c>
      <c r="D2870" s="279" t="s">
        <v>237</v>
      </c>
      <c r="E2870" s="279" t="s">
        <v>394</v>
      </c>
      <c r="F2870"/>
      <c r="H2870" s="279" t="s">
        <v>394</v>
      </c>
      <c r="I2870" s="279" t="s">
        <v>539</v>
      </c>
      <c r="J2870" s="279" t="s">
        <v>394</v>
      </c>
      <c r="K2870" s="279" t="s">
        <v>394</v>
      </c>
      <c r="L2870" s="279" t="s">
        <v>394</v>
      </c>
      <c r="M2870" s="279" t="s">
        <v>394</v>
      </c>
      <c r="N2870" s="279" t="s">
        <v>394</v>
      </c>
      <c r="O2870" s="279" t="s">
        <v>394</v>
      </c>
      <c r="P2870" s="315">
        <v>0</v>
      </c>
      <c r="Q2870" s="279" t="s">
        <v>394</v>
      </c>
      <c r="R2870" s="279" t="s">
        <v>394</v>
      </c>
      <c r="S2870" s="279" t="s">
        <v>394</v>
      </c>
      <c r="T2870" s="279" t="s">
        <v>394</v>
      </c>
      <c r="U2870" s="279" t="s">
        <v>394</v>
      </c>
      <c r="V2870" s="279" t="s">
        <v>394</v>
      </c>
      <c r="W2870" s="279" t="s">
        <v>394</v>
      </c>
      <c r="X2870" s="279" t="s">
        <v>394</v>
      </c>
      <c r="Y2870" s="281"/>
      <c r="Z2870" s="279" t="s">
        <v>394</v>
      </c>
      <c r="AA2870" s="279" t="s">
        <v>394</v>
      </c>
      <c r="AB2870" s="281"/>
      <c r="AC2870" s="279" t="s">
        <v>855</v>
      </c>
      <c r="AF2870" s="276" t="str">
        <f>IFERROR(VLOOKUP(A2870,'[1]قوائم الترجمة'!AC$2:AD$2397,1,0),"م")</f>
        <v>م</v>
      </c>
      <c r="AG2870" s="232"/>
      <c r="AH2870" s="233"/>
      <c r="AI2870" s="233"/>
      <c r="AJ2870" s="233"/>
      <c r="AL2870" s="267"/>
      <c r="AM2870" s="235"/>
      <c r="AO2870" s="236"/>
      <c r="AU2870" s="234"/>
    </row>
    <row r="2871" spans="1:47" ht="21" x14ac:dyDescent="0.4">
      <c r="A2871" s="278">
        <v>121945</v>
      </c>
      <c r="B2871" s="279" t="s">
        <v>3853</v>
      </c>
      <c r="C2871" s="279" t="s">
        <v>116</v>
      </c>
      <c r="D2871" s="279" t="s">
        <v>237</v>
      </c>
      <c r="E2871" s="279" t="s">
        <v>394</v>
      </c>
      <c r="F2871"/>
      <c r="H2871" s="279" t="s">
        <v>394</v>
      </c>
      <c r="I2871" s="279" t="s">
        <v>540</v>
      </c>
      <c r="J2871" s="279" t="s">
        <v>394</v>
      </c>
      <c r="K2871" s="279" t="s">
        <v>394</v>
      </c>
      <c r="L2871" s="279" t="s">
        <v>394</v>
      </c>
      <c r="M2871" s="279" t="s">
        <v>394</v>
      </c>
      <c r="N2871" s="279" t="s">
        <v>394</v>
      </c>
      <c r="O2871" s="279" t="s">
        <v>394</v>
      </c>
      <c r="P2871" s="315">
        <v>0</v>
      </c>
      <c r="Q2871" s="279" t="s">
        <v>394</v>
      </c>
      <c r="R2871" s="279" t="s">
        <v>394</v>
      </c>
      <c r="S2871" s="279" t="s">
        <v>394</v>
      </c>
      <c r="T2871" s="279" t="s">
        <v>394</v>
      </c>
      <c r="U2871" s="279" t="s">
        <v>394</v>
      </c>
      <c r="V2871" s="279" t="s">
        <v>394</v>
      </c>
      <c r="W2871" s="279" t="s">
        <v>394</v>
      </c>
      <c r="X2871" s="279" t="s">
        <v>394</v>
      </c>
      <c r="Y2871" s="281"/>
      <c r="Z2871" s="279" t="s">
        <v>394</v>
      </c>
      <c r="AA2871" s="279" t="s">
        <v>394</v>
      </c>
      <c r="AB2871" s="281"/>
      <c r="AC2871" s="279" t="s">
        <v>855</v>
      </c>
      <c r="AF2871" s="276" t="str">
        <f>IFERROR(VLOOKUP(A2871,'[1]قوائم الترجمة'!AC$2:AD$2397,1,0),"م")</f>
        <v>م</v>
      </c>
      <c r="AG2871" s="232"/>
      <c r="AH2871" s="233"/>
      <c r="AI2871" s="233"/>
      <c r="AJ2871" s="233"/>
      <c r="AL2871" s="267"/>
      <c r="AM2871" s="235"/>
      <c r="AO2871" s="236"/>
      <c r="AU2871" s="234"/>
    </row>
    <row r="2872" spans="1:47" ht="21" x14ac:dyDescent="0.4">
      <c r="A2872" s="278">
        <v>121948</v>
      </c>
      <c r="B2872" s="279" t="s">
        <v>3851</v>
      </c>
      <c r="C2872" s="279" t="s">
        <v>72</v>
      </c>
      <c r="D2872" s="279" t="s">
        <v>3852</v>
      </c>
      <c r="E2872" s="279" t="s">
        <v>394</v>
      </c>
      <c r="F2872"/>
      <c r="H2872" s="279" t="s">
        <v>394</v>
      </c>
      <c r="I2872" s="279" t="s">
        <v>540</v>
      </c>
      <c r="J2872" s="279" t="s">
        <v>394</v>
      </c>
      <c r="K2872" s="279" t="s">
        <v>394</v>
      </c>
      <c r="L2872" s="279" t="s">
        <v>394</v>
      </c>
      <c r="M2872" s="279" t="s">
        <v>394</v>
      </c>
      <c r="N2872" s="279" t="s">
        <v>394</v>
      </c>
      <c r="O2872" s="279" t="s">
        <v>394</v>
      </c>
      <c r="P2872" s="315">
        <v>0</v>
      </c>
      <c r="Q2872" s="279" t="s">
        <v>394</v>
      </c>
      <c r="R2872" s="279" t="s">
        <v>394</v>
      </c>
      <c r="S2872" s="279" t="s">
        <v>394</v>
      </c>
      <c r="T2872" s="279" t="s">
        <v>394</v>
      </c>
      <c r="U2872" s="279" t="s">
        <v>394</v>
      </c>
      <c r="V2872" s="279" t="s">
        <v>394</v>
      </c>
      <c r="W2872" s="279" t="s">
        <v>394</v>
      </c>
      <c r="X2872" s="279" t="s">
        <v>394</v>
      </c>
      <c r="Y2872" s="281"/>
      <c r="Z2872" s="279" t="s">
        <v>394</v>
      </c>
      <c r="AA2872" s="279" t="s">
        <v>394</v>
      </c>
      <c r="AB2872" s="281"/>
      <c r="AC2872" s="279" t="s">
        <v>855</v>
      </c>
      <c r="AF2872" s="276" t="str">
        <f>IFERROR(VLOOKUP(A2872,'[1]قوائم الترجمة'!AC$2:AD$2397,1,0),"م")</f>
        <v>م</v>
      </c>
      <c r="AG2872" s="232"/>
      <c r="AH2872" s="233"/>
      <c r="AI2872" s="233"/>
      <c r="AJ2872" s="233"/>
      <c r="AL2872" s="267"/>
      <c r="AM2872" s="235"/>
      <c r="AO2872" s="236"/>
      <c r="AU2872" s="234"/>
    </row>
    <row r="2873" spans="1:47" ht="21" x14ac:dyDescent="0.4">
      <c r="A2873" s="278">
        <v>121949</v>
      </c>
      <c r="B2873" s="279" t="s">
        <v>3850</v>
      </c>
      <c r="C2873" s="279" t="s">
        <v>68</v>
      </c>
      <c r="D2873" s="279" t="s">
        <v>119</v>
      </c>
      <c r="E2873" s="279" t="s">
        <v>5660</v>
      </c>
      <c r="F2873" s="315" t="s">
        <v>9516</v>
      </c>
      <c r="G2873" s="315" t="s">
        <v>8131</v>
      </c>
      <c r="H2873" s="279" t="s">
        <v>425</v>
      </c>
      <c r="I2873" s="279" t="s">
        <v>61</v>
      </c>
      <c r="J2873" s="279" t="s">
        <v>8112</v>
      </c>
      <c r="K2873" s="280">
        <v>2013</v>
      </c>
      <c r="L2873" s="279" t="s">
        <v>418</v>
      </c>
      <c r="M2873" s="279" t="s">
        <v>394</v>
      </c>
      <c r="N2873" s="279" t="s">
        <v>394</v>
      </c>
      <c r="O2873" s="279" t="s">
        <v>394</v>
      </c>
      <c r="P2873" s="315">
        <v>0</v>
      </c>
      <c r="Q2873" s="278"/>
      <c r="R2873" s="303"/>
      <c r="S2873" s="279" t="s">
        <v>394</v>
      </c>
      <c r="T2873" s="279" t="s">
        <v>394</v>
      </c>
      <c r="U2873" s="303"/>
      <c r="V2873" s="303"/>
      <c r="W2873" s="303"/>
      <c r="X2873" s="303"/>
      <c r="Z2873" s="303"/>
      <c r="AA2873" s="303"/>
      <c r="AC2873" s="279" t="s">
        <v>394</v>
      </c>
      <c r="AF2873" s="276">
        <f>IFERROR(VLOOKUP(A2873,'[1]قوائم الترجمة'!AC$2:AD$2397,1,0),"م")</f>
        <v>121949</v>
      </c>
      <c r="AG2873" s="232"/>
      <c r="AH2873" s="233"/>
      <c r="AI2873" s="233"/>
      <c r="AJ2873" s="233"/>
      <c r="AL2873" s="267"/>
      <c r="AM2873" s="235"/>
      <c r="AU2873" s="234"/>
    </row>
    <row r="2874" spans="1:47" ht="21" x14ac:dyDescent="0.4">
      <c r="A2874" s="278">
        <v>121950</v>
      </c>
      <c r="B2874" s="279" t="s">
        <v>3849</v>
      </c>
      <c r="C2874" s="279" t="s">
        <v>72</v>
      </c>
      <c r="D2874" s="279" t="s">
        <v>273</v>
      </c>
      <c r="E2874" s="279" t="s">
        <v>5660</v>
      </c>
      <c r="F2874" s="315" t="s">
        <v>9517</v>
      </c>
      <c r="G2874" s="315" t="s">
        <v>8186</v>
      </c>
      <c r="H2874" s="279" t="s">
        <v>425</v>
      </c>
      <c r="I2874" s="279" t="s">
        <v>8485</v>
      </c>
      <c r="J2874" s="279" t="s">
        <v>8112</v>
      </c>
      <c r="K2874" s="280">
        <v>2015</v>
      </c>
      <c r="L2874" s="279" t="s">
        <v>411</v>
      </c>
      <c r="M2874" s="279" t="s">
        <v>394</v>
      </c>
      <c r="N2874" s="279" t="s">
        <v>394</v>
      </c>
      <c r="O2874" s="279" t="s">
        <v>394</v>
      </c>
      <c r="P2874" s="315">
        <v>0</v>
      </c>
      <c r="Q2874" s="278"/>
      <c r="R2874" s="303"/>
      <c r="S2874" s="279" t="s">
        <v>394</v>
      </c>
      <c r="T2874" s="279" t="s">
        <v>394</v>
      </c>
      <c r="U2874" s="303"/>
      <c r="V2874" s="303"/>
      <c r="W2874" s="303"/>
      <c r="X2874" s="303"/>
      <c r="Z2874" s="303"/>
      <c r="AA2874" s="303"/>
      <c r="AC2874" s="279" t="s">
        <v>394</v>
      </c>
      <c r="AF2874" s="276">
        <f>IFERROR(VLOOKUP(A2874,'[1]قوائم الترجمة'!AC$2:AD$2397,1,0),"م")</f>
        <v>121950</v>
      </c>
      <c r="AG2874" s="232"/>
      <c r="AH2874" s="233"/>
      <c r="AI2874" s="233"/>
      <c r="AJ2874" s="233"/>
      <c r="AL2874" s="267"/>
      <c r="AM2874" s="235"/>
      <c r="AO2874" s="236"/>
      <c r="AU2874" s="234"/>
    </row>
    <row r="2875" spans="1:47" ht="21" x14ac:dyDescent="0.4">
      <c r="A2875" s="278">
        <v>121951</v>
      </c>
      <c r="B2875" s="279" t="s">
        <v>6723</v>
      </c>
      <c r="C2875" s="279" t="s">
        <v>500</v>
      </c>
      <c r="D2875" s="279" t="s">
        <v>6724</v>
      </c>
      <c r="E2875" s="279" t="s">
        <v>394</v>
      </c>
      <c r="F2875"/>
      <c r="H2875" s="279" t="s">
        <v>394</v>
      </c>
      <c r="I2875" s="279" t="s">
        <v>539</v>
      </c>
      <c r="J2875" s="279" t="s">
        <v>394</v>
      </c>
      <c r="K2875" s="279" t="s">
        <v>394</v>
      </c>
      <c r="L2875" s="279" t="s">
        <v>394</v>
      </c>
      <c r="M2875" s="279" t="s">
        <v>394</v>
      </c>
      <c r="N2875" s="279" t="s">
        <v>394</v>
      </c>
      <c r="O2875" s="279" t="s">
        <v>394</v>
      </c>
      <c r="P2875" s="315">
        <v>0</v>
      </c>
      <c r="Q2875" s="279" t="s">
        <v>394</v>
      </c>
      <c r="R2875" s="279" t="s">
        <v>394</v>
      </c>
      <c r="S2875" s="279" t="s">
        <v>394</v>
      </c>
      <c r="T2875" s="279" t="s">
        <v>394</v>
      </c>
      <c r="U2875" s="279" t="s">
        <v>394</v>
      </c>
      <c r="V2875" s="279" t="s">
        <v>394</v>
      </c>
      <c r="W2875" s="279" t="s">
        <v>394</v>
      </c>
      <c r="X2875" s="279" t="s">
        <v>394</v>
      </c>
      <c r="Y2875" s="281"/>
      <c r="Z2875" s="279" t="s">
        <v>394</v>
      </c>
      <c r="AA2875" s="279" t="s">
        <v>394</v>
      </c>
      <c r="AB2875" s="281"/>
      <c r="AC2875" s="279" t="s">
        <v>855</v>
      </c>
      <c r="AF2875" s="276" t="str">
        <f>IFERROR(VLOOKUP(A2875,'[1]قوائم الترجمة'!AC$2:AD$2397,1,0),"م")</f>
        <v>م</v>
      </c>
      <c r="AG2875" s="232"/>
      <c r="AH2875" s="233"/>
      <c r="AI2875" s="233"/>
      <c r="AJ2875" s="233"/>
      <c r="AL2875" s="267"/>
      <c r="AM2875" s="235"/>
      <c r="AU2875" s="234"/>
    </row>
    <row r="2876" spans="1:47" ht="21" x14ac:dyDescent="0.4">
      <c r="A2876" s="278">
        <v>121952</v>
      </c>
      <c r="B2876" s="279" t="s">
        <v>3848</v>
      </c>
      <c r="C2876" s="279" t="s">
        <v>103</v>
      </c>
      <c r="D2876" s="279" t="s">
        <v>284</v>
      </c>
      <c r="E2876" s="279" t="s">
        <v>394</v>
      </c>
      <c r="F2876"/>
      <c r="H2876" s="279" t="s">
        <v>394</v>
      </c>
      <c r="I2876" s="279" t="s">
        <v>540</v>
      </c>
      <c r="J2876" s="279" t="s">
        <v>394</v>
      </c>
      <c r="K2876" s="279" t="s">
        <v>394</v>
      </c>
      <c r="L2876" s="279" t="s">
        <v>394</v>
      </c>
      <c r="M2876" s="279" t="s">
        <v>394</v>
      </c>
      <c r="N2876" s="279" t="s">
        <v>394</v>
      </c>
      <c r="O2876" s="279" t="s">
        <v>394</v>
      </c>
      <c r="P2876" s="315">
        <v>0</v>
      </c>
      <c r="Q2876" s="279" t="s">
        <v>394</v>
      </c>
      <c r="R2876" s="279" t="s">
        <v>394</v>
      </c>
      <c r="S2876" s="279" t="s">
        <v>394</v>
      </c>
      <c r="T2876" s="279" t="s">
        <v>394</v>
      </c>
      <c r="U2876" s="279" t="s">
        <v>394</v>
      </c>
      <c r="V2876" s="279" t="s">
        <v>394</v>
      </c>
      <c r="W2876" s="279" t="s">
        <v>394</v>
      </c>
      <c r="X2876" s="279" t="s">
        <v>394</v>
      </c>
      <c r="Y2876" s="281"/>
      <c r="Z2876" s="279" t="s">
        <v>394</v>
      </c>
      <c r="AA2876" s="279" t="s">
        <v>394</v>
      </c>
      <c r="AB2876" s="281"/>
      <c r="AC2876" s="279" t="s">
        <v>394</v>
      </c>
      <c r="AF2876" s="276" t="str">
        <f>IFERROR(VLOOKUP(A2876,'[1]قوائم الترجمة'!AC$2:AD$2397,1,0),"م")</f>
        <v>م</v>
      </c>
      <c r="AG2876" s="232"/>
      <c r="AH2876" s="233"/>
      <c r="AI2876" s="233"/>
      <c r="AJ2876" s="233"/>
      <c r="AL2876" s="267"/>
      <c r="AM2876" s="235"/>
      <c r="AU2876" s="234"/>
    </row>
    <row r="2877" spans="1:47" ht="21" x14ac:dyDescent="0.4">
      <c r="A2877" s="278">
        <v>121953</v>
      </c>
      <c r="B2877" s="279" t="s">
        <v>6735</v>
      </c>
      <c r="C2877" s="279" t="s">
        <v>149</v>
      </c>
      <c r="D2877" s="279" t="s">
        <v>252</v>
      </c>
      <c r="E2877" s="279" t="s">
        <v>394</v>
      </c>
      <c r="F2877"/>
      <c r="H2877" s="279" t="s">
        <v>394</v>
      </c>
      <c r="I2877" s="279" t="s">
        <v>539</v>
      </c>
      <c r="J2877" s="279" t="s">
        <v>394</v>
      </c>
      <c r="K2877" s="279" t="s">
        <v>394</v>
      </c>
      <c r="L2877" s="279" t="s">
        <v>394</v>
      </c>
      <c r="M2877" s="279" t="s">
        <v>394</v>
      </c>
      <c r="N2877" s="279" t="s">
        <v>394</v>
      </c>
      <c r="O2877" s="279" t="s">
        <v>394</v>
      </c>
      <c r="P2877" s="315">
        <v>0</v>
      </c>
      <c r="Q2877" s="279" t="s">
        <v>394</v>
      </c>
      <c r="R2877" s="279" t="s">
        <v>394</v>
      </c>
      <c r="S2877" s="279" t="s">
        <v>394</v>
      </c>
      <c r="T2877" s="279" t="s">
        <v>394</v>
      </c>
      <c r="U2877" s="279" t="s">
        <v>394</v>
      </c>
      <c r="V2877" s="279" t="s">
        <v>394</v>
      </c>
      <c r="W2877" s="279" t="s">
        <v>394</v>
      </c>
      <c r="X2877" s="279" t="s">
        <v>394</v>
      </c>
      <c r="Y2877" s="281"/>
      <c r="Z2877" s="279" t="s">
        <v>394</v>
      </c>
      <c r="AA2877" s="279" t="s">
        <v>394</v>
      </c>
      <c r="AB2877" s="281"/>
      <c r="AC2877" s="279" t="s">
        <v>855</v>
      </c>
      <c r="AF2877" s="276" t="str">
        <f>IFERROR(VLOOKUP(A2877,'[1]قوائم الترجمة'!AC$2:AD$2397,1,0),"م")</f>
        <v>م</v>
      </c>
      <c r="AG2877" s="232"/>
      <c r="AH2877" s="233"/>
      <c r="AI2877" s="233"/>
      <c r="AJ2877" s="233"/>
      <c r="AL2877" s="267"/>
      <c r="AM2877" s="235"/>
      <c r="AO2877" s="236"/>
      <c r="AU2877" s="234"/>
    </row>
    <row r="2878" spans="1:47" ht="21" x14ac:dyDescent="0.4">
      <c r="A2878" s="278">
        <v>121956</v>
      </c>
      <c r="B2878" s="279" t="s">
        <v>3847</v>
      </c>
      <c r="C2878" s="279" t="s">
        <v>206</v>
      </c>
      <c r="D2878" s="279" t="s">
        <v>1064</v>
      </c>
      <c r="E2878" s="279" t="s">
        <v>394</v>
      </c>
      <c r="F2878"/>
      <c r="H2878" s="279" t="s">
        <v>394</v>
      </c>
      <c r="I2878" s="279" t="s">
        <v>540</v>
      </c>
      <c r="J2878" s="279" t="s">
        <v>394</v>
      </c>
      <c r="K2878" s="279" t="s">
        <v>394</v>
      </c>
      <c r="L2878" s="279" t="s">
        <v>394</v>
      </c>
      <c r="M2878" s="279" t="s">
        <v>394</v>
      </c>
      <c r="N2878" s="279" t="s">
        <v>394</v>
      </c>
      <c r="O2878" s="279" t="s">
        <v>394</v>
      </c>
      <c r="P2878" s="315">
        <v>0</v>
      </c>
      <c r="Q2878" s="279" t="s">
        <v>394</v>
      </c>
      <c r="R2878" s="279" t="s">
        <v>394</v>
      </c>
      <c r="S2878" s="279" t="s">
        <v>394</v>
      </c>
      <c r="T2878" s="279" t="s">
        <v>394</v>
      </c>
      <c r="U2878" s="279" t="s">
        <v>394</v>
      </c>
      <c r="V2878" s="279" t="s">
        <v>394</v>
      </c>
      <c r="W2878" s="279" t="s">
        <v>394</v>
      </c>
      <c r="X2878" s="279" t="s">
        <v>394</v>
      </c>
      <c r="Y2878" s="281"/>
      <c r="Z2878" s="279" t="s">
        <v>394</v>
      </c>
      <c r="AA2878" s="279" t="s">
        <v>394</v>
      </c>
      <c r="AB2878" s="281"/>
      <c r="AC2878" s="279" t="s">
        <v>394</v>
      </c>
      <c r="AF2878" s="276" t="str">
        <f>IFERROR(VLOOKUP(A2878,'[1]قوائم الترجمة'!AC$2:AD$2397,1,0),"م")</f>
        <v>م</v>
      </c>
      <c r="AG2878" s="232"/>
      <c r="AH2878" s="233"/>
      <c r="AI2878" s="233"/>
      <c r="AJ2878" s="233"/>
      <c r="AL2878" s="267"/>
      <c r="AM2878" s="235"/>
      <c r="AU2878" s="234"/>
    </row>
    <row r="2879" spans="1:47" ht="21" x14ac:dyDescent="0.4">
      <c r="A2879" s="278">
        <v>121957</v>
      </c>
      <c r="B2879" s="279" t="s">
        <v>3846</v>
      </c>
      <c r="C2879" s="279" t="s">
        <v>135</v>
      </c>
      <c r="D2879" s="279" t="s">
        <v>1655</v>
      </c>
      <c r="E2879" s="279" t="s">
        <v>424</v>
      </c>
      <c r="F2879" s="315" t="s">
        <v>9518</v>
      </c>
      <c r="G2879" s="315" t="s">
        <v>402</v>
      </c>
      <c r="H2879" s="279" t="s">
        <v>425</v>
      </c>
      <c r="I2879" s="279" t="s">
        <v>538</v>
      </c>
      <c r="J2879" s="279" t="s">
        <v>403</v>
      </c>
      <c r="K2879" s="280">
        <v>2010</v>
      </c>
      <c r="L2879" s="279" t="s">
        <v>404</v>
      </c>
      <c r="M2879" s="279" t="s">
        <v>394</v>
      </c>
      <c r="N2879" s="279" t="s">
        <v>394</v>
      </c>
      <c r="O2879" s="279" t="s">
        <v>394</v>
      </c>
      <c r="P2879" s="315">
        <v>0</v>
      </c>
      <c r="Q2879" s="278"/>
      <c r="R2879" s="303"/>
      <c r="S2879" s="279" t="s">
        <v>394</v>
      </c>
      <c r="T2879" s="279" t="s">
        <v>394</v>
      </c>
      <c r="U2879" s="303"/>
      <c r="V2879" s="303"/>
      <c r="W2879" s="303"/>
      <c r="X2879" s="303"/>
      <c r="Z2879" s="303"/>
      <c r="AA2879" s="303"/>
      <c r="AC2879" s="279" t="s">
        <v>855</v>
      </c>
      <c r="AF2879" s="276">
        <f>IFERROR(VLOOKUP(A2879,'[1]قوائم الترجمة'!AC$2:AD$2397,1,0),"م")</f>
        <v>121957</v>
      </c>
      <c r="AG2879" s="232"/>
      <c r="AH2879" s="233"/>
      <c r="AI2879" s="233"/>
      <c r="AJ2879" s="233"/>
      <c r="AL2879" s="267"/>
      <c r="AM2879" s="235"/>
      <c r="AU2879" s="234"/>
    </row>
    <row r="2880" spans="1:47" ht="21" x14ac:dyDescent="0.4">
      <c r="A2880" s="278">
        <v>121958</v>
      </c>
      <c r="B2880" s="279" t="s">
        <v>6736</v>
      </c>
      <c r="C2880" s="279" t="s">
        <v>154</v>
      </c>
      <c r="D2880" s="279" t="s">
        <v>531</v>
      </c>
      <c r="E2880" s="279" t="s">
        <v>394</v>
      </c>
      <c r="F2880"/>
      <c r="H2880" s="279" t="s">
        <v>394</v>
      </c>
      <c r="I2880" s="279" t="s">
        <v>539</v>
      </c>
      <c r="J2880" s="279" t="s">
        <v>394</v>
      </c>
      <c r="K2880" s="279" t="s">
        <v>394</v>
      </c>
      <c r="L2880" s="279" t="s">
        <v>394</v>
      </c>
      <c r="M2880" s="279" t="s">
        <v>394</v>
      </c>
      <c r="N2880" s="279" t="s">
        <v>394</v>
      </c>
      <c r="O2880" s="279" t="s">
        <v>394</v>
      </c>
      <c r="P2880" s="315">
        <v>0</v>
      </c>
      <c r="Q2880" s="279" t="s">
        <v>394</v>
      </c>
      <c r="R2880" s="279" t="s">
        <v>394</v>
      </c>
      <c r="S2880" s="279" t="s">
        <v>394</v>
      </c>
      <c r="T2880" s="279" t="s">
        <v>394</v>
      </c>
      <c r="U2880" s="279" t="s">
        <v>394</v>
      </c>
      <c r="V2880" s="279" t="s">
        <v>394</v>
      </c>
      <c r="W2880" s="279" t="s">
        <v>394</v>
      </c>
      <c r="X2880" s="279" t="s">
        <v>394</v>
      </c>
      <c r="Y2880" s="281"/>
      <c r="Z2880" s="279" t="s">
        <v>394</v>
      </c>
      <c r="AA2880" s="279" t="s">
        <v>394</v>
      </c>
      <c r="AB2880" s="281"/>
      <c r="AC2880" s="279" t="s">
        <v>855</v>
      </c>
      <c r="AF2880" s="276" t="str">
        <f>IFERROR(VLOOKUP(A2880,'[1]قوائم الترجمة'!AC$2:AD$2397,1,0),"م")</f>
        <v>م</v>
      </c>
      <c r="AG2880" s="232"/>
      <c r="AH2880" s="233"/>
      <c r="AI2880" s="233"/>
      <c r="AJ2880" s="233"/>
      <c r="AL2880" s="267"/>
      <c r="AM2880" s="235"/>
      <c r="AO2880" s="236"/>
      <c r="AU2880" s="234"/>
    </row>
    <row r="2881" spans="1:47" ht="21" x14ac:dyDescent="0.4">
      <c r="A2881" s="278">
        <v>121960</v>
      </c>
      <c r="B2881" s="279" t="s">
        <v>3845</v>
      </c>
      <c r="C2881" s="279" t="s">
        <v>68</v>
      </c>
      <c r="D2881" s="279" t="s">
        <v>256</v>
      </c>
      <c r="E2881" s="279" t="s">
        <v>423</v>
      </c>
      <c r="F2881" s="315" t="s">
        <v>9519</v>
      </c>
      <c r="G2881" s="315" t="s">
        <v>414</v>
      </c>
      <c r="H2881" s="279" t="s">
        <v>425</v>
      </c>
      <c r="I2881" s="279" t="s">
        <v>61</v>
      </c>
      <c r="J2881" s="279" t="s">
        <v>403</v>
      </c>
      <c r="K2881" s="280">
        <v>2007</v>
      </c>
      <c r="L2881" s="279" t="s">
        <v>402</v>
      </c>
      <c r="M2881" s="279" t="s">
        <v>394</v>
      </c>
      <c r="N2881" s="279" t="s">
        <v>9520</v>
      </c>
      <c r="O2881" s="279" t="s">
        <v>8409</v>
      </c>
      <c r="P2881" s="279">
        <v>20000</v>
      </c>
      <c r="Q2881" s="278"/>
      <c r="R2881" s="303"/>
      <c r="S2881" s="279" t="s">
        <v>394</v>
      </c>
      <c r="T2881" s="279"/>
      <c r="U2881" s="303"/>
      <c r="V2881" s="303"/>
      <c r="W2881" s="303"/>
      <c r="X2881" s="303"/>
      <c r="Z2881" s="303"/>
      <c r="AA2881" s="303"/>
      <c r="AC2881" s="279" t="s">
        <v>394</v>
      </c>
      <c r="AF2881" s="276">
        <f>IFERROR(VLOOKUP(A2881,'[1]قوائم الترجمة'!AC$2:AD$2397,1,0),"م")</f>
        <v>121960</v>
      </c>
      <c r="AG2881" s="232"/>
      <c r="AH2881" s="233"/>
      <c r="AI2881" s="233"/>
      <c r="AJ2881" s="233"/>
      <c r="AL2881" s="267"/>
      <c r="AM2881" s="235"/>
      <c r="AO2881" s="236"/>
      <c r="AU2881" s="234"/>
    </row>
    <row r="2882" spans="1:47" ht="21" x14ac:dyDescent="0.4">
      <c r="A2882" s="278">
        <v>121961</v>
      </c>
      <c r="B2882" s="279" t="s">
        <v>3844</v>
      </c>
      <c r="C2882" s="279" t="s">
        <v>194</v>
      </c>
      <c r="D2882" s="279" t="s">
        <v>342</v>
      </c>
      <c r="E2882" s="279" t="s">
        <v>394</v>
      </c>
      <c r="F2882"/>
      <c r="H2882" s="279" t="s">
        <v>394</v>
      </c>
      <c r="I2882" s="279" t="s">
        <v>539</v>
      </c>
      <c r="J2882" s="279" t="s">
        <v>394</v>
      </c>
      <c r="K2882" s="279" t="s">
        <v>394</v>
      </c>
      <c r="L2882" s="279" t="s">
        <v>394</v>
      </c>
      <c r="M2882" s="279" t="s">
        <v>394</v>
      </c>
      <c r="N2882" s="279" t="s">
        <v>394</v>
      </c>
      <c r="O2882" s="279" t="s">
        <v>394</v>
      </c>
      <c r="P2882" s="315">
        <v>0</v>
      </c>
      <c r="Q2882" s="279" t="s">
        <v>394</v>
      </c>
      <c r="R2882" s="279" t="s">
        <v>394</v>
      </c>
      <c r="S2882" s="279" t="s">
        <v>394</v>
      </c>
      <c r="T2882" s="279" t="s">
        <v>394</v>
      </c>
      <c r="U2882" s="279" t="s">
        <v>394</v>
      </c>
      <c r="V2882" s="279" t="s">
        <v>394</v>
      </c>
      <c r="W2882" s="279" t="s">
        <v>394</v>
      </c>
      <c r="X2882" s="279" t="s">
        <v>394</v>
      </c>
      <c r="Y2882" s="281"/>
      <c r="Z2882" s="279" t="s">
        <v>394</v>
      </c>
      <c r="AA2882" s="279" t="s">
        <v>394</v>
      </c>
      <c r="AB2882" s="281"/>
      <c r="AC2882" s="279" t="s">
        <v>855</v>
      </c>
      <c r="AF2882" s="276" t="str">
        <f>IFERROR(VLOOKUP(A2882,'[1]قوائم الترجمة'!AC$2:AD$2397,1,0),"م")</f>
        <v>م</v>
      </c>
      <c r="AG2882" s="232"/>
      <c r="AH2882" s="233"/>
      <c r="AI2882" s="233"/>
      <c r="AJ2882" s="233"/>
      <c r="AL2882" s="267"/>
      <c r="AM2882" s="235"/>
      <c r="AO2882" s="236"/>
      <c r="AU2882" s="234"/>
    </row>
    <row r="2883" spans="1:47" ht="21" x14ac:dyDescent="0.4">
      <c r="A2883" s="278">
        <v>121962</v>
      </c>
      <c r="B2883" s="279" t="s">
        <v>3842</v>
      </c>
      <c r="C2883" s="279" t="s">
        <v>582</v>
      </c>
      <c r="D2883" s="279" t="s">
        <v>3843</v>
      </c>
      <c r="E2883" s="279" t="s">
        <v>423</v>
      </c>
      <c r="F2883" s="315" t="s">
        <v>9521</v>
      </c>
      <c r="G2883" s="315" t="s">
        <v>421</v>
      </c>
      <c r="H2883" s="279" t="s">
        <v>425</v>
      </c>
      <c r="I2883" s="279" t="s">
        <v>538</v>
      </c>
      <c r="J2883" s="279" t="s">
        <v>403</v>
      </c>
      <c r="K2883" s="280">
        <v>2004</v>
      </c>
      <c r="L2883" s="279" t="s">
        <v>421</v>
      </c>
      <c r="M2883" s="279" t="s">
        <v>394</v>
      </c>
      <c r="N2883" s="279" t="s">
        <v>394</v>
      </c>
      <c r="O2883" s="279" t="s">
        <v>394</v>
      </c>
      <c r="P2883" s="315">
        <v>0</v>
      </c>
      <c r="Q2883" s="278"/>
      <c r="R2883" s="303"/>
      <c r="S2883" s="279" t="s">
        <v>394</v>
      </c>
      <c r="T2883" s="279" t="s">
        <v>394</v>
      </c>
      <c r="U2883" s="303"/>
      <c r="V2883" s="303"/>
      <c r="W2883" s="303"/>
      <c r="X2883" s="303"/>
      <c r="Z2883" s="303"/>
      <c r="AA2883" s="303"/>
      <c r="AC2883" s="279" t="s">
        <v>394</v>
      </c>
      <c r="AF2883" s="276">
        <f>IFERROR(VLOOKUP(A2883,'[1]قوائم الترجمة'!AC$2:AD$2397,1,0),"م")</f>
        <v>121962</v>
      </c>
      <c r="AG2883" s="232"/>
      <c r="AH2883" s="233"/>
      <c r="AI2883" s="233"/>
      <c r="AJ2883" s="233"/>
      <c r="AL2883" s="267"/>
      <c r="AM2883" s="235"/>
      <c r="AU2883" s="234"/>
    </row>
    <row r="2884" spans="1:47" ht="21" x14ac:dyDescent="0.4">
      <c r="A2884" s="278">
        <v>121963</v>
      </c>
      <c r="B2884" s="279" t="s">
        <v>3839</v>
      </c>
      <c r="C2884" s="279" t="s">
        <v>3840</v>
      </c>
      <c r="D2884" s="279" t="s">
        <v>3841</v>
      </c>
      <c r="E2884" s="279" t="s">
        <v>394</v>
      </c>
      <c r="F2884"/>
      <c r="H2884" s="279" t="s">
        <v>394</v>
      </c>
      <c r="I2884" s="279" t="s">
        <v>538</v>
      </c>
      <c r="J2884" s="279" t="s">
        <v>394</v>
      </c>
      <c r="K2884" s="279" t="s">
        <v>394</v>
      </c>
      <c r="L2884" s="279" t="s">
        <v>394</v>
      </c>
      <c r="M2884" s="279" t="s">
        <v>394</v>
      </c>
      <c r="N2884" s="279" t="s">
        <v>394</v>
      </c>
      <c r="O2884" s="279" t="s">
        <v>394</v>
      </c>
      <c r="P2884" s="315">
        <v>0</v>
      </c>
      <c r="Q2884" s="279" t="s">
        <v>394</v>
      </c>
      <c r="R2884" s="279" t="s">
        <v>394</v>
      </c>
      <c r="S2884" s="279" t="s">
        <v>394</v>
      </c>
      <c r="T2884" s="279" t="s">
        <v>394</v>
      </c>
      <c r="U2884" s="279" t="s">
        <v>394</v>
      </c>
      <c r="V2884" s="279" t="s">
        <v>394</v>
      </c>
      <c r="W2884" s="279" t="s">
        <v>394</v>
      </c>
      <c r="X2884" s="279" t="s">
        <v>394</v>
      </c>
      <c r="Y2884" s="281"/>
      <c r="Z2884" s="279" t="s">
        <v>394</v>
      </c>
      <c r="AA2884" s="279" t="s">
        <v>394</v>
      </c>
      <c r="AB2884" s="281"/>
      <c r="AC2884" s="279" t="s">
        <v>394</v>
      </c>
      <c r="AF2884" s="276" t="str">
        <f>IFERROR(VLOOKUP(A2884,'[1]قوائم الترجمة'!AC$2:AD$2397,1,0),"م")</f>
        <v>م</v>
      </c>
      <c r="AG2884" s="232"/>
      <c r="AH2884" s="233"/>
      <c r="AI2884" s="233"/>
      <c r="AJ2884" s="233"/>
      <c r="AL2884" s="267"/>
      <c r="AM2884" s="235"/>
      <c r="AU2884" s="234"/>
    </row>
    <row r="2885" spans="1:47" ht="21" x14ac:dyDescent="0.4">
      <c r="A2885" s="278">
        <v>121964</v>
      </c>
      <c r="B2885" s="279" t="s">
        <v>6761</v>
      </c>
      <c r="C2885" s="279" t="s">
        <v>142</v>
      </c>
      <c r="D2885" s="279" t="s">
        <v>6762</v>
      </c>
      <c r="E2885" s="279" t="s">
        <v>394</v>
      </c>
      <c r="F2885"/>
      <c r="H2885" s="279" t="s">
        <v>394</v>
      </c>
      <c r="I2885" s="279" t="s">
        <v>539</v>
      </c>
      <c r="J2885" s="279" t="s">
        <v>394</v>
      </c>
      <c r="K2885" s="279" t="s">
        <v>394</v>
      </c>
      <c r="L2885" s="279" t="s">
        <v>394</v>
      </c>
      <c r="M2885" s="279" t="s">
        <v>394</v>
      </c>
      <c r="N2885" s="279" t="s">
        <v>394</v>
      </c>
      <c r="O2885" s="279" t="s">
        <v>394</v>
      </c>
      <c r="P2885" s="315">
        <v>0</v>
      </c>
      <c r="Q2885" s="279" t="s">
        <v>394</v>
      </c>
      <c r="R2885" s="279" t="s">
        <v>394</v>
      </c>
      <c r="S2885" s="279" t="s">
        <v>394</v>
      </c>
      <c r="T2885" s="279" t="s">
        <v>394</v>
      </c>
      <c r="U2885" s="279" t="s">
        <v>394</v>
      </c>
      <c r="V2885" s="279" t="s">
        <v>394</v>
      </c>
      <c r="W2885" s="279" t="s">
        <v>394</v>
      </c>
      <c r="X2885" s="279" t="s">
        <v>394</v>
      </c>
      <c r="Y2885" s="281"/>
      <c r="Z2885" s="279" t="s">
        <v>394</v>
      </c>
      <c r="AA2885" s="279" t="s">
        <v>394</v>
      </c>
      <c r="AB2885" s="281"/>
      <c r="AC2885" s="279" t="s">
        <v>855</v>
      </c>
      <c r="AF2885" s="276" t="str">
        <f>IFERROR(VLOOKUP(A2885,'[1]قوائم الترجمة'!AC$2:AD$2397,1,0),"م")</f>
        <v>م</v>
      </c>
      <c r="AG2885" s="232"/>
      <c r="AH2885" s="233"/>
      <c r="AI2885" s="233"/>
      <c r="AJ2885" s="233"/>
      <c r="AL2885" s="267"/>
      <c r="AM2885" s="235"/>
      <c r="AU2885" s="234"/>
    </row>
    <row r="2886" spans="1:47" ht="21" x14ac:dyDescent="0.4">
      <c r="A2886" s="278">
        <v>121965</v>
      </c>
      <c r="B2886" s="279" t="s">
        <v>6763</v>
      </c>
      <c r="C2886" s="279" t="s">
        <v>595</v>
      </c>
      <c r="D2886" s="279" t="s">
        <v>335</v>
      </c>
      <c r="E2886" s="279" t="s">
        <v>394</v>
      </c>
      <c r="F2886"/>
      <c r="H2886" s="279" t="s">
        <v>394</v>
      </c>
      <c r="I2886" s="279" t="s">
        <v>539</v>
      </c>
      <c r="J2886" s="279" t="s">
        <v>394</v>
      </c>
      <c r="K2886" s="279" t="s">
        <v>394</v>
      </c>
      <c r="L2886" s="279" t="s">
        <v>394</v>
      </c>
      <c r="M2886" s="279" t="s">
        <v>394</v>
      </c>
      <c r="N2886" s="279" t="s">
        <v>394</v>
      </c>
      <c r="O2886" s="279" t="s">
        <v>394</v>
      </c>
      <c r="P2886" s="315">
        <v>0</v>
      </c>
      <c r="Q2886" s="279" t="s">
        <v>394</v>
      </c>
      <c r="R2886" s="279" t="s">
        <v>394</v>
      </c>
      <c r="S2886" s="279" t="s">
        <v>394</v>
      </c>
      <c r="T2886" s="279" t="s">
        <v>394</v>
      </c>
      <c r="U2886" s="279" t="s">
        <v>394</v>
      </c>
      <c r="V2886" s="279" t="s">
        <v>394</v>
      </c>
      <c r="W2886" s="279" t="s">
        <v>394</v>
      </c>
      <c r="X2886" s="279" t="s">
        <v>394</v>
      </c>
      <c r="Y2886" s="281"/>
      <c r="Z2886" s="279" t="s">
        <v>394</v>
      </c>
      <c r="AA2886" s="279" t="s">
        <v>394</v>
      </c>
      <c r="AB2886" s="281"/>
      <c r="AC2886" s="279" t="s">
        <v>855</v>
      </c>
      <c r="AF2886" s="276" t="str">
        <f>IFERROR(VLOOKUP(A2886,'[1]قوائم الترجمة'!AC$2:AD$2397,1,0),"م")</f>
        <v>م</v>
      </c>
      <c r="AG2886" s="232"/>
      <c r="AH2886" s="233"/>
      <c r="AI2886" s="233"/>
      <c r="AJ2886" s="233"/>
      <c r="AL2886" s="267"/>
      <c r="AM2886" s="235"/>
      <c r="AO2886" s="236"/>
      <c r="AU2886" s="234"/>
    </row>
    <row r="2887" spans="1:47" ht="21" x14ac:dyDescent="0.4">
      <c r="A2887" s="278">
        <v>121966</v>
      </c>
      <c r="B2887" s="279" t="s">
        <v>3838</v>
      </c>
      <c r="C2887" s="279" t="s">
        <v>106</v>
      </c>
      <c r="D2887" s="279" t="s">
        <v>256</v>
      </c>
      <c r="E2887" s="279" t="s">
        <v>424</v>
      </c>
      <c r="F2887" s="315" t="s">
        <v>9522</v>
      </c>
      <c r="G2887" s="315" t="s">
        <v>9523</v>
      </c>
      <c r="H2887" s="279" t="s">
        <v>425</v>
      </c>
      <c r="I2887" s="279" t="s">
        <v>541</v>
      </c>
      <c r="J2887" s="279" t="s">
        <v>7215</v>
      </c>
      <c r="K2887" s="280">
        <v>0</v>
      </c>
      <c r="L2887" s="279" t="s">
        <v>7215</v>
      </c>
      <c r="M2887" s="279" t="s">
        <v>394</v>
      </c>
      <c r="N2887" s="279" t="s">
        <v>394</v>
      </c>
      <c r="O2887" s="279" t="s">
        <v>394</v>
      </c>
      <c r="P2887" s="315">
        <v>0</v>
      </c>
      <c r="Q2887" s="278"/>
      <c r="R2887" s="303"/>
      <c r="S2887" s="279" t="s">
        <v>394</v>
      </c>
      <c r="T2887" s="279" t="s">
        <v>394</v>
      </c>
      <c r="U2887" s="303"/>
      <c r="V2887" s="303"/>
      <c r="W2887" s="303"/>
      <c r="X2887" s="303"/>
      <c r="Z2887" s="303"/>
      <c r="AA2887" s="303"/>
      <c r="AC2887" s="279" t="s">
        <v>394</v>
      </c>
      <c r="AF2887" s="276">
        <f>IFERROR(VLOOKUP(A2887,'[1]قوائم الترجمة'!AC$2:AD$2397,1,0),"م")</f>
        <v>121966</v>
      </c>
      <c r="AG2887" s="232"/>
      <c r="AH2887" s="233"/>
      <c r="AI2887" s="233"/>
      <c r="AJ2887" s="233"/>
      <c r="AL2887" s="267"/>
      <c r="AM2887" s="235"/>
      <c r="AU2887" s="234"/>
    </row>
    <row r="2888" spans="1:47" ht="21" x14ac:dyDescent="0.4">
      <c r="A2888" s="278">
        <v>121968</v>
      </c>
      <c r="B2888" s="279" t="s">
        <v>3836</v>
      </c>
      <c r="C2888" s="279" t="s">
        <v>3835</v>
      </c>
      <c r="D2888" s="279" t="s">
        <v>257</v>
      </c>
      <c r="E2888" s="279" t="s">
        <v>424</v>
      </c>
      <c r="F2888" s="315" t="s">
        <v>9088</v>
      </c>
      <c r="G2888" s="315" t="s">
        <v>8123</v>
      </c>
      <c r="H2888" s="279" t="s">
        <v>425</v>
      </c>
      <c r="I2888" s="279" t="s">
        <v>61</v>
      </c>
      <c r="J2888" s="279" t="s">
        <v>403</v>
      </c>
      <c r="K2888" s="280">
        <v>2010</v>
      </c>
      <c r="L2888" s="279" t="s">
        <v>402</v>
      </c>
      <c r="M2888" s="279" t="s">
        <v>394</v>
      </c>
      <c r="N2888" s="279" t="s">
        <v>9524</v>
      </c>
      <c r="O2888" s="279" t="s">
        <v>8409</v>
      </c>
      <c r="P2888" s="279">
        <v>70000</v>
      </c>
      <c r="Q2888" s="278"/>
      <c r="R2888" s="303"/>
      <c r="S2888" s="279" t="s">
        <v>394</v>
      </c>
      <c r="T2888" s="279"/>
      <c r="U2888" s="303"/>
      <c r="V2888" s="303"/>
      <c r="W2888" s="303"/>
      <c r="X2888" s="303"/>
      <c r="Z2888" s="303"/>
      <c r="AA2888" s="303"/>
      <c r="AC2888" s="279" t="s">
        <v>394</v>
      </c>
      <c r="AF2888" s="276">
        <f>IFERROR(VLOOKUP(A2888,'[1]قوائم الترجمة'!AC$2:AD$2397,1,0),"م")</f>
        <v>121968</v>
      </c>
      <c r="AG2888" s="232"/>
      <c r="AH2888" s="233"/>
      <c r="AI2888" s="233"/>
      <c r="AJ2888" s="233"/>
      <c r="AL2888" s="267"/>
      <c r="AM2888" s="235"/>
      <c r="AO2888" s="236"/>
      <c r="AU2888" s="234"/>
    </row>
    <row r="2889" spans="1:47" ht="21" x14ac:dyDescent="0.4">
      <c r="A2889" s="278">
        <v>121969</v>
      </c>
      <c r="B2889" s="279" t="s">
        <v>6773</v>
      </c>
      <c r="C2889" s="279" t="s">
        <v>1314</v>
      </c>
      <c r="D2889" s="279" t="s">
        <v>623</v>
      </c>
      <c r="E2889" s="279" t="s">
        <v>394</v>
      </c>
      <c r="F2889"/>
      <c r="H2889" s="279" t="s">
        <v>394</v>
      </c>
      <c r="I2889" s="279" t="s">
        <v>539</v>
      </c>
      <c r="J2889" s="279" t="s">
        <v>394</v>
      </c>
      <c r="K2889" s="279" t="s">
        <v>394</v>
      </c>
      <c r="L2889" s="279" t="s">
        <v>394</v>
      </c>
      <c r="M2889" s="279" t="s">
        <v>394</v>
      </c>
      <c r="N2889" s="279" t="s">
        <v>394</v>
      </c>
      <c r="O2889" s="279" t="s">
        <v>394</v>
      </c>
      <c r="P2889" s="315">
        <v>0</v>
      </c>
      <c r="Q2889" s="279" t="s">
        <v>394</v>
      </c>
      <c r="R2889" s="279" t="s">
        <v>394</v>
      </c>
      <c r="S2889" s="279" t="s">
        <v>394</v>
      </c>
      <c r="T2889" s="279" t="s">
        <v>394</v>
      </c>
      <c r="U2889" s="279" t="s">
        <v>394</v>
      </c>
      <c r="V2889" s="279" t="s">
        <v>394</v>
      </c>
      <c r="W2889" s="279" t="s">
        <v>394</v>
      </c>
      <c r="X2889" s="279" t="s">
        <v>394</v>
      </c>
      <c r="Y2889" s="281"/>
      <c r="Z2889" s="279" t="s">
        <v>394</v>
      </c>
      <c r="AA2889" s="279" t="s">
        <v>394</v>
      </c>
      <c r="AB2889" s="281"/>
      <c r="AC2889" s="279" t="s">
        <v>855</v>
      </c>
      <c r="AF2889" s="276" t="str">
        <f>IFERROR(VLOOKUP(A2889,'[1]قوائم الترجمة'!AC$2:AD$2397,1,0),"م")</f>
        <v>م</v>
      </c>
      <c r="AG2889" s="232"/>
      <c r="AH2889" s="233"/>
      <c r="AI2889" s="233"/>
      <c r="AJ2889" s="233"/>
      <c r="AL2889" s="267"/>
      <c r="AM2889" s="235"/>
      <c r="AO2889" s="236"/>
      <c r="AU2889" s="234"/>
    </row>
    <row r="2890" spans="1:47" ht="21" x14ac:dyDescent="0.4">
      <c r="A2890" s="278">
        <v>121971</v>
      </c>
      <c r="B2890" s="279" t="s">
        <v>6782</v>
      </c>
      <c r="C2890" s="279" t="s">
        <v>120</v>
      </c>
      <c r="D2890" s="279" t="s">
        <v>242</v>
      </c>
      <c r="E2890" s="279" t="s">
        <v>394</v>
      </c>
      <c r="F2890"/>
      <c r="H2890" s="279" t="s">
        <v>394</v>
      </c>
      <c r="I2890" s="279" t="s">
        <v>539</v>
      </c>
      <c r="J2890" s="279" t="s">
        <v>394</v>
      </c>
      <c r="K2890" s="279" t="s">
        <v>394</v>
      </c>
      <c r="L2890" s="279" t="s">
        <v>394</v>
      </c>
      <c r="M2890" s="279" t="s">
        <v>394</v>
      </c>
      <c r="N2890" s="279" t="s">
        <v>394</v>
      </c>
      <c r="O2890" s="279" t="s">
        <v>394</v>
      </c>
      <c r="P2890" s="315">
        <v>0</v>
      </c>
      <c r="Q2890" s="279" t="s">
        <v>394</v>
      </c>
      <c r="R2890" s="279" t="s">
        <v>394</v>
      </c>
      <c r="S2890" s="279" t="s">
        <v>394</v>
      </c>
      <c r="T2890" s="279" t="s">
        <v>394</v>
      </c>
      <c r="U2890" s="279" t="s">
        <v>394</v>
      </c>
      <c r="V2890" s="279" t="s">
        <v>394</v>
      </c>
      <c r="W2890" s="279" t="s">
        <v>394</v>
      </c>
      <c r="X2890" s="279" t="s">
        <v>394</v>
      </c>
      <c r="Y2890" s="281"/>
      <c r="Z2890" s="279" t="s">
        <v>394</v>
      </c>
      <c r="AA2890" s="279" t="s">
        <v>394</v>
      </c>
      <c r="AB2890" s="281"/>
      <c r="AC2890" s="279" t="s">
        <v>855</v>
      </c>
      <c r="AF2890" s="276" t="str">
        <f>IFERROR(VLOOKUP(A2890,'[1]قوائم الترجمة'!AC$2:AD$2397,1,0),"م")</f>
        <v>م</v>
      </c>
      <c r="AG2890" s="232"/>
      <c r="AH2890" s="233"/>
      <c r="AI2890" s="233"/>
      <c r="AJ2890" s="233"/>
      <c r="AL2890" s="267"/>
      <c r="AM2890" s="235"/>
      <c r="AO2890" s="236"/>
      <c r="AU2890" s="234"/>
    </row>
    <row r="2891" spans="1:47" ht="21" x14ac:dyDescent="0.4">
      <c r="A2891" s="278">
        <v>121972</v>
      </c>
      <c r="B2891" s="279" t="s">
        <v>3834</v>
      </c>
      <c r="C2891" s="279" t="s">
        <v>3835</v>
      </c>
      <c r="D2891" s="279" t="s">
        <v>257</v>
      </c>
      <c r="E2891" s="279" t="s">
        <v>424</v>
      </c>
      <c r="F2891" s="315" t="s">
        <v>9525</v>
      </c>
      <c r="G2891" s="315" t="s">
        <v>8123</v>
      </c>
      <c r="H2891" s="279" t="s">
        <v>425</v>
      </c>
      <c r="I2891" s="279" t="s">
        <v>61</v>
      </c>
      <c r="J2891" s="279" t="s">
        <v>403</v>
      </c>
      <c r="K2891" s="280">
        <v>2013</v>
      </c>
      <c r="L2891" s="279" t="s">
        <v>402</v>
      </c>
      <c r="M2891" s="279" t="s">
        <v>394</v>
      </c>
      <c r="N2891" s="279" t="s">
        <v>394</v>
      </c>
      <c r="O2891" s="279" t="s">
        <v>394</v>
      </c>
      <c r="P2891" s="315">
        <v>0</v>
      </c>
      <c r="Q2891" s="278"/>
      <c r="R2891" s="303"/>
      <c r="S2891" s="279" t="s">
        <v>394</v>
      </c>
      <c r="T2891" s="279" t="s">
        <v>394</v>
      </c>
      <c r="U2891" s="303"/>
      <c r="V2891" s="303"/>
      <c r="W2891" s="303"/>
      <c r="X2891" s="303"/>
      <c r="Z2891" s="303"/>
      <c r="AA2891" s="303"/>
      <c r="AC2891" s="279" t="s">
        <v>394</v>
      </c>
      <c r="AF2891" s="276">
        <f>IFERROR(VLOOKUP(A2891,'[1]قوائم الترجمة'!AC$2:AD$2397,1,0),"م")</f>
        <v>121972</v>
      </c>
      <c r="AG2891" s="232"/>
      <c r="AH2891" s="233"/>
      <c r="AI2891" s="233"/>
      <c r="AJ2891" s="233"/>
      <c r="AL2891" s="267"/>
      <c r="AM2891" s="235"/>
      <c r="AO2891" s="236"/>
      <c r="AU2891" s="234"/>
    </row>
    <row r="2892" spans="1:47" ht="21" x14ac:dyDescent="0.4">
      <c r="A2892" s="278">
        <v>121974</v>
      </c>
      <c r="B2892" s="279" t="s">
        <v>3832</v>
      </c>
      <c r="C2892" s="279" t="s">
        <v>129</v>
      </c>
      <c r="D2892" s="279" t="s">
        <v>3833</v>
      </c>
      <c r="E2892" s="279" t="s">
        <v>394</v>
      </c>
      <c r="F2892"/>
      <c r="H2892" s="279" t="s">
        <v>394</v>
      </c>
      <c r="I2892" s="279" t="s">
        <v>540</v>
      </c>
      <c r="J2892" s="279" t="s">
        <v>394</v>
      </c>
      <c r="K2892" s="279" t="s">
        <v>394</v>
      </c>
      <c r="L2892" s="279" t="s">
        <v>394</v>
      </c>
      <c r="M2892" s="279" t="s">
        <v>394</v>
      </c>
      <c r="N2892" s="279" t="s">
        <v>394</v>
      </c>
      <c r="O2892" s="279" t="s">
        <v>394</v>
      </c>
      <c r="P2892" s="315">
        <v>0</v>
      </c>
      <c r="Q2892" s="279" t="s">
        <v>394</v>
      </c>
      <c r="R2892" s="279" t="s">
        <v>394</v>
      </c>
      <c r="S2892" s="279" t="s">
        <v>394</v>
      </c>
      <c r="T2892" s="279" t="s">
        <v>394</v>
      </c>
      <c r="U2892" s="279" t="s">
        <v>394</v>
      </c>
      <c r="V2892" s="279" t="s">
        <v>394</v>
      </c>
      <c r="W2892" s="279" t="s">
        <v>394</v>
      </c>
      <c r="X2892" s="279" t="s">
        <v>394</v>
      </c>
      <c r="Y2892" s="281"/>
      <c r="Z2892" s="279" t="s">
        <v>394</v>
      </c>
      <c r="AA2892" s="279" t="s">
        <v>394</v>
      </c>
      <c r="AB2892" s="281"/>
      <c r="AC2892" s="279" t="s">
        <v>855</v>
      </c>
      <c r="AF2892" s="276" t="str">
        <f>IFERROR(VLOOKUP(A2892,'[1]قوائم الترجمة'!AC$2:AD$2397,1,0),"م")</f>
        <v>م</v>
      </c>
      <c r="AG2892" s="232"/>
      <c r="AH2892" s="233"/>
      <c r="AI2892" s="233"/>
      <c r="AJ2892" s="233"/>
      <c r="AL2892" s="267"/>
      <c r="AM2892" s="235"/>
      <c r="AU2892" s="234"/>
    </row>
    <row r="2893" spans="1:47" ht="21" x14ac:dyDescent="0.4">
      <c r="A2893" s="278">
        <v>121975</v>
      </c>
      <c r="B2893" s="279" t="s">
        <v>6802</v>
      </c>
      <c r="C2893" s="279" t="s">
        <v>109</v>
      </c>
      <c r="D2893" s="279" t="s">
        <v>278</v>
      </c>
      <c r="E2893" s="279" t="s">
        <v>394</v>
      </c>
      <c r="F2893"/>
      <c r="H2893" s="279" t="s">
        <v>394</v>
      </c>
      <c r="I2893" s="279" t="s">
        <v>539</v>
      </c>
      <c r="J2893" s="279" t="s">
        <v>394</v>
      </c>
      <c r="K2893" s="279" t="s">
        <v>394</v>
      </c>
      <c r="L2893" s="279" t="s">
        <v>394</v>
      </c>
      <c r="M2893" s="279" t="s">
        <v>394</v>
      </c>
      <c r="N2893" s="279" t="s">
        <v>394</v>
      </c>
      <c r="O2893" s="279" t="s">
        <v>394</v>
      </c>
      <c r="P2893" s="315">
        <v>0</v>
      </c>
      <c r="Q2893" s="279" t="s">
        <v>394</v>
      </c>
      <c r="R2893" s="279" t="s">
        <v>394</v>
      </c>
      <c r="S2893" s="279" t="s">
        <v>394</v>
      </c>
      <c r="T2893" s="279" t="s">
        <v>394</v>
      </c>
      <c r="U2893" s="279" t="s">
        <v>394</v>
      </c>
      <c r="V2893" s="279" t="s">
        <v>394</v>
      </c>
      <c r="W2893" s="279" t="s">
        <v>394</v>
      </c>
      <c r="X2893" s="279" t="s">
        <v>394</v>
      </c>
      <c r="Y2893" s="281"/>
      <c r="Z2893" s="279" t="s">
        <v>394</v>
      </c>
      <c r="AA2893" s="279" t="s">
        <v>394</v>
      </c>
      <c r="AB2893" s="281"/>
      <c r="AC2893" s="279" t="s">
        <v>855</v>
      </c>
      <c r="AF2893" s="276" t="str">
        <f>IFERROR(VLOOKUP(A2893,'[1]قوائم الترجمة'!AC$2:AD$2397,1,0),"م")</f>
        <v>م</v>
      </c>
      <c r="AG2893" s="232"/>
      <c r="AH2893" s="233"/>
      <c r="AI2893" s="233"/>
      <c r="AJ2893" s="233"/>
      <c r="AL2893" s="267"/>
      <c r="AM2893" s="235"/>
      <c r="AO2893" s="236"/>
      <c r="AU2893" s="234"/>
    </row>
    <row r="2894" spans="1:47" ht="21" x14ac:dyDescent="0.4">
      <c r="A2894" s="278">
        <v>121976</v>
      </c>
      <c r="B2894" s="279" t="s">
        <v>3831</v>
      </c>
      <c r="C2894" s="279" t="s">
        <v>1074</v>
      </c>
      <c r="D2894" s="279" t="s">
        <v>773</v>
      </c>
      <c r="E2894" s="279" t="s">
        <v>394</v>
      </c>
      <c r="F2894"/>
      <c r="H2894" s="279" t="s">
        <v>394</v>
      </c>
      <c r="I2894" s="279" t="s">
        <v>540</v>
      </c>
      <c r="J2894" s="279" t="s">
        <v>394</v>
      </c>
      <c r="K2894" s="279" t="s">
        <v>394</v>
      </c>
      <c r="L2894" s="279" t="s">
        <v>394</v>
      </c>
      <c r="M2894" s="279" t="s">
        <v>394</v>
      </c>
      <c r="N2894" s="279" t="s">
        <v>394</v>
      </c>
      <c r="O2894" s="279" t="s">
        <v>394</v>
      </c>
      <c r="P2894" s="315">
        <v>0</v>
      </c>
      <c r="Q2894" s="279" t="s">
        <v>394</v>
      </c>
      <c r="R2894" s="279" t="s">
        <v>394</v>
      </c>
      <c r="S2894" s="279" t="s">
        <v>394</v>
      </c>
      <c r="T2894" s="279" t="s">
        <v>394</v>
      </c>
      <c r="U2894" s="279" t="s">
        <v>394</v>
      </c>
      <c r="V2894" s="279" t="s">
        <v>394</v>
      </c>
      <c r="W2894" s="279" t="s">
        <v>394</v>
      </c>
      <c r="X2894" s="279" t="s">
        <v>394</v>
      </c>
      <c r="Y2894" s="281"/>
      <c r="Z2894" s="279" t="s">
        <v>394</v>
      </c>
      <c r="AA2894" s="279" t="s">
        <v>394</v>
      </c>
      <c r="AB2894" s="281"/>
      <c r="AC2894" s="279" t="s">
        <v>394</v>
      </c>
      <c r="AF2894" s="276" t="str">
        <f>IFERROR(VLOOKUP(A2894,'[1]قوائم الترجمة'!AC$2:AD$2397,1,0),"م")</f>
        <v>م</v>
      </c>
      <c r="AG2894" s="232"/>
      <c r="AH2894" s="233"/>
      <c r="AI2894" s="233"/>
      <c r="AJ2894" s="233"/>
      <c r="AL2894" s="267"/>
      <c r="AM2894" s="235"/>
      <c r="AU2894" s="234"/>
    </row>
    <row r="2895" spans="1:47" ht="21" x14ac:dyDescent="0.4">
      <c r="A2895" s="278">
        <v>121977</v>
      </c>
      <c r="B2895" s="279" t="s">
        <v>3830</v>
      </c>
      <c r="C2895" s="279" t="s">
        <v>72</v>
      </c>
      <c r="D2895" s="279" t="s">
        <v>304</v>
      </c>
      <c r="E2895" s="279" t="s">
        <v>424</v>
      </c>
      <c r="F2895" s="315" t="s">
        <v>8378</v>
      </c>
      <c r="G2895" s="315" t="s">
        <v>7215</v>
      </c>
      <c r="H2895" s="279" t="s">
        <v>425</v>
      </c>
      <c r="I2895" s="279" t="s">
        <v>61</v>
      </c>
      <c r="J2895" s="279" t="s">
        <v>403</v>
      </c>
      <c r="K2895" s="280">
        <v>0</v>
      </c>
      <c r="L2895" s="279" t="s">
        <v>402</v>
      </c>
      <c r="M2895" s="279" t="s">
        <v>394</v>
      </c>
      <c r="N2895" s="279"/>
      <c r="O2895" s="279" t="s">
        <v>394</v>
      </c>
      <c r="P2895" s="315">
        <v>0</v>
      </c>
      <c r="Q2895" s="278"/>
      <c r="R2895" s="303"/>
      <c r="S2895" s="279" t="s">
        <v>394</v>
      </c>
      <c r="T2895" s="279" t="s">
        <v>394</v>
      </c>
      <c r="U2895" s="303"/>
      <c r="V2895" s="303"/>
      <c r="W2895" s="303"/>
      <c r="X2895" s="303"/>
      <c r="Z2895" s="303"/>
      <c r="AA2895" s="303"/>
      <c r="AC2895" s="279" t="s">
        <v>394</v>
      </c>
      <c r="AF2895" s="276">
        <f>IFERROR(VLOOKUP(A2895,'[1]قوائم الترجمة'!AC$2:AD$2397,1,0),"م")</f>
        <v>121977</v>
      </c>
      <c r="AG2895" s="232"/>
      <c r="AH2895" s="233"/>
      <c r="AI2895" s="233"/>
      <c r="AJ2895" s="233"/>
      <c r="AL2895" s="267"/>
      <c r="AM2895" s="235"/>
      <c r="AO2895" s="236"/>
      <c r="AU2895" s="234"/>
    </row>
    <row r="2896" spans="1:47" ht="21" x14ac:dyDescent="0.4">
      <c r="A2896" s="278">
        <v>121978</v>
      </c>
      <c r="B2896" s="279" t="s">
        <v>3829</v>
      </c>
      <c r="C2896" s="279" t="s">
        <v>1052</v>
      </c>
      <c r="D2896" s="279" t="s">
        <v>752</v>
      </c>
      <c r="E2896" s="279" t="s">
        <v>394</v>
      </c>
      <c r="F2896"/>
      <c r="H2896" s="279" t="s">
        <v>394</v>
      </c>
      <c r="I2896" s="279" t="s">
        <v>540</v>
      </c>
      <c r="J2896" s="279" t="s">
        <v>394</v>
      </c>
      <c r="K2896" s="279" t="s">
        <v>394</v>
      </c>
      <c r="L2896" s="279" t="s">
        <v>394</v>
      </c>
      <c r="M2896" s="279" t="s">
        <v>394</v>
      </c>
      <c r="N2896" s="279" t="s">
        <v>394</v>
      </c>
      <c r="O2896" s="279" t="s">
        <v>394</v>
      </c>
      <c r="P2896" s="315">
        <v>0</v>
      </c>
      <c r="Q2896" s="279" t="s">
        <v>394</v>
      </c>
      <c r="R2896" s="279" t="s">
        <v>394</v>
      </c>
      <c r="S2896" s="279" t="s">
        <v>394</v>
      </c>
      <c r="T2896" s="279" t="s">
        <v>394</v>
      </c>
      <c r="U2896" s="279" t="s">
        <v>394</v>
      </c>
      <c r="V2896" s="279" t="s">
        <v>394</v>
      </c>
      <c r="W2896" s="279" t="s">
        <v>394</v>
      </c>
      <c r="X2896" s="279" t="s">
        <v>394</v>
      </c>
      <c r="Y2896" s="281"/>
      <c r="Z2896" s="279" t="s">
        <v>394</v>
      </c>
      <c r="AA2896" s="279" t="s">
        <v>394</v>
      </c>
      <c r="AB2896" s="281"/>
      <c r="AC2896" s="279" t="s">
        <v>855</v>
      </c>
      <c r="AF2896" s="276" t="str">
        <f>IFERROR(VLOOKUP(A2896,'[1]قوائم الترجمة'!AC$2:AD$2397,1,0),"م")</f>
        <v>م</v>
      </c>
      <c r="AG2896" s="232"/>
      <c r="AH2896" s="233"/>
      <c r="AI2896" s="233"/>
      <c r="AJ2896" s="233"/>
      <c r="AL2896" s="267"/>
      <c r="AM2896" s="235"/>
      <c r="AO2896" s="236"/>
      <c r="AU2896" s="234"/>
    </row>
    <row r="2897" spans="1:47" ht="21" x14ac:dyDescent="0.4">
      <c r="A2897" s="278">
        <v>121980</v>
      </c>
      <c r="B2897" s="279" t="s">
        <v>3828</v>
      </c>
      <c r="C2897" s="279" t="s">
        <v>121</v>
      </c>
      <c r="D2897" s="279" t="s">
        <v>262</v>
      </c>
      <c r="E2897" s="279" t="s">
        <v>424</v>
      </c>
      <c r="F2897" s="315" t="s">
        <v>9526</v>
      </c>
      <c r="G2897" s="315" t="s">
        <v>9527</v>
      </c>
      <c r="H2897" s="279" t="s">
        <v>425</v>
      </c>
      <c r="I2897" s="279" t="s">
        <v>540</v>
      </c>
      <c r="J2897" s="279" t="s">
        <v>426</v>
      </c>
      <c r="K2897" s="280">
        <v>2011</v>
      </c>
      <c r="L2897" s="279" t="s">
        <v>402</v>
      </c>
      <c r="M2897" s="279" t="s">
        <v>394</v>
      </c>
      <c r="N2897" s="279" t="s">
        <v>394</v>
      </c>
      <c r="O2897" s="279" t="s">
        <v>394</v>
      </c>
      <c r="P2897" s="315">
        <v>0</v>
      </c>
      <c r="Q2897" s="278"/>
      <c r="R2897" s="303"/>
      <c r="S2897" s="279" t="s">
        <v>394</v>
      </c>
      <c r="T2897" s="279" t="s">
        <v>394</v>
      </c>
      <c r="U2897" s="303"/>
      <c r="V2897" s="303"/>
      <c r="W2897" s="303"/>
      <c r="X2897" s="303"/>
      <c r="Z2897" s="303"/>
      <c r="AA2897" s="303"/>
      <c r="AC2897" s="279" t="s">
        <v>394</v>
      </c>
      <c r="AF2897" s="276">
        <f>IFERROR(VLOOKUP(A2897,'[1]قوائم الترجمة'!AC$2:AD$2397,1,0),"م")</f>
        <v>121980</v>
      </c>
      <c r="AG2897" s="232"/>
      <c r="AH2897" s="233"/>
      <c r="AI2897" s="233"/>
      <c r="AJ2897" s="233"/>
      <c r="AL2897" s="267"/>
      <c r="AM2897" s="235"/>
      <c r="AU2897" s="234"/>
    </row>
    <row r="2898" spans="1:47" ht="21" x14ac:dyDescent="0.4">
      <c r="A2898" s="278">
        <v>121982</v>
      </c>
      <c r="B2898" s="279" t="s">
        <v>3827</v>
      </c>
      <c r="C2898" s="279" t="s">
        <v>156</v>
      </c>
      <c r="D2898" s="279" t="s">
        <v>1194</v>
      </c>
      <c r="E2898" s="279" t="s">
        <v>424</v>
      </c>
      <c r="F2898" s="315" t="s">
        <v>8378</v>
      </c>
      <c r="G2898" s="315" t="s">
        <v>8119</v>
      </c>
      <c r="H2898" s="279" t="s">
        <v>425</v>
      </c>
      <c r="I2898" s="279" t="s">
        <v>61</v>
      </c>
      <c r="J2898" s="279" t="s">
        <v>403</v>
      </c>
      <c r="K2898" s="280">
        <v>2012</v>
      </c>
      <c r="L2898" s="279" t="s">
        <v>422</v>
      </c>
      <c r="M2898" s="279" t="s">
        <v>394</v>
      </c>
      <c r="N2898" s="279" t="s">
        <v>394</v>
      </c>
      <c r="O2898" s="279" t="s">
        <v>394</v>
      </c>
      <c r="P2898" s="315">
        <v>0</v>
      </c>
      <c r="Q2898" s="278"/>
      <c r="R2898" s="303"/>
      <c r="S2898" s="279" t="s">
        <v>394</v>
      </c>
      <c r="T2898" s="279" t="s">
        <v>394</v>
      </c>
      <c r="U2898" s="303"/>
      <c r="V2898" s="303"/>
      <c r="W2898" s="303"/>
      <c r="X2898" s="303"/>
      <c r="Z2898" s="303"/>
      <c r="AA2898" s="303"/>
      <c r="AC2898" s="279" t="s">
        <v>394</v>
      </c>
      <c r="AF2898" s="276">
        <f>IFERROR(VLOOKUP(A2898,'[1]قوائم الترجمة'!AC$2:AD$2397,1,0),"م")</f>
        <v>121982</v>
      </c>
      <c r="AG2898" s="232"/>
      <c r="AH2898" s="233"/>
      <c r="AI2898" s="233"/>
      <c r="AJ2898" s="233"/>
      <c r="AL2898" s="267"/>
      <c r="AM2898" s="235"/>
      <c r="AO2898" s="236"/>
      <c r="AU2898" s="234"/>
    </row>
    <row r="2899" spans="1:47" ht="21" x14ac:dyDescent="0.4">
      <c r="A2899" s="278">
        <v>121983</v>
      </c>
      <c r="B2899" s="279" t="s">
        <v>3826</v>
      </c>
      <c r="C2899" s="279" t="s">
        <v>633</v>
      </c>
      <c r="D2899" s="279" t="s">
        <v>331</v>
      </c>
      <c r="E2899" s="279" t="s">
        <v>5660</v>
      </c>
      <c r="F2899" s="315" t="s">
        <v>8496</v>
      </c>
      <c r="G2899" s="315" t="s">
        <v>8182</v>
      </c>
      <c r="H2899" s="279" t="s">
        <v>425</v>
      </c>
      <c r="I2899" s="279" t="s">
        <v>61</v>
      </c>
      <c r="J2899" s="279" t="s">
        <v>403</v>
      </c>
      <c r="K2899" s="280">
        <v>2007</v>
      </c>
      <c r="L2899" s="279" t="s">
        <v>404</v>
      </c>
      <c r="M2899" s="279" t="s">
        <v>394</v>
      </c>
      <c r="N2899" s="279" t="s">
        <v>394</v>
      </c>
      <c r="O2899" s="279" t="s">
        <v>394</v>
      </c>
      <c r="P2899" s="315">
        <v>0</v>
      </c>
      <c r="Q2899" s="278"/>
      <c r="R2899" s="303"/>
      <c r="S2899" s="279" t="s">
        <v>394</v>
      </c>
      <c r="T2899" s="279" t="s">
        <v>394</v>
      </c>
      <c r="U2899" s="303"/>
      <c r="V2899" s="303"/>
      <c r="W2899" s="303"/>
      <c r="X2899" s="303"/>
      <c r="Z2899" s="303"/>
      <c r="AA2899" s="303"/>
      <c r="AC2899" s="279" t="s">
        <v>394</v>
      </c>
      <c r="AF2899" s="276">
        <f>IFERROR(VLOOKUP(A2899,'[1]قوائم الترجمة'!AC$2:AD$2397,1,0),"م")</f>
        <v>121983</v>
      </c>
      <c r="AG2899" s="232"/>
      <c r="AH2899" s="233"/>
      <c r="AI2899" s="233"/>
      <c r="AJ2899" s="233"/>
      <c r="AL2899" s="267"/>
      <c r="AM2899" s="235"/>
      <c r="AU2899" s="234"/>
    </row>
    <row r="2900" spans="1:47" ht="21" x14ac:dyDescent="0.4">
      <c r="A2900" s="278">
        <v>121984</v>
      </c>
      <c r="B2900" s="279" t="s">
        <v>3825</v>
      </c>
      <c r="C2900" s="279" t="s">
        <v>89</v>
      </c>
      <c r="D2900" s="279" t="s">
        <v>238</v>
      </c>
      <c r="E2900" s="279" t="s">
        <v>394</v>
      </c>
      <c r="F2900"/>
      <c r="H2900" s="279" t="s">
        <v>394</v>
      </c>
      <c r="I2900" s="279" t="s">
        <v>540</v>
      </c>
      <c r="J2900" s="279" t="s">
        <v>394</v>
      </c>
      <c r="K2900" s="279" t="s">
        <v>394</v>
      </c>
      <c r="L2900" s="279" t="s">
        <v>394</v>
      </c>
      <c r="M2900" s="279" t="s">
        <v>394</v>
      </c>
      <c r="N2900" s="279" t="s">
        <v>394</v>
      </c>
      <c r="O2900" s="279" t="s">
        <v>394</v>
      </c>
      <c r="P2900" s="315">
        <v>0</v>
      </c>
      <c r="Q2900" s="279" t="s">
        <v>394</v>
      </c>
      <c r="R2900" s="279" t="s">
        <v>394</v>
      </c>
      <c r="S2900" s="279" t="s">
        <v>394</v>
      </c>
      <c r="T2900" s="279" t="s">
        <v>394</v>
      </c>
      <c r="U2900" s="279" t="s">
        <v>394</v>
      </c>
      <c r="V2900" s="279" t="s">
        <v>394</v>
      </c>
      <c r="W2900" s="279" t="s">
        <v>394</v>
      </c>
      <c r="X2900" s="279" t="s">
        <v>394</v>
      </c>
      <c r="Y2900" s="281"/>
      <c r="Z2900" s="279" t="s">
        <v>394</v>
      </c>
      <c r="AA2900" s="279" t="s">
        <v>394</v>
      </c>
      <c r="AB2900" s="281"/>
      <c r="AC2900" s="279" t="s">
        <v>855</v>
      </c>
      <c r="AF2900" s="276" t="str">
        <f>IFERROR(VLOOKUP(A2900,'[1]قوائم الترجمة'!AC$2:AD$2397,1,0),"م")</f>
        <v>م</v>
      </c>
      <c r="AG2900" s="232"/>
      <c r="AH2900" s="233"/>
      <c r="AI2900" s="233"/>
      <c r="AJ2900" s="233"/>
      <c r="AL2900" s="267"/>
      <c r="AM2900" s="235"/>
      <c r="AO2900" s="236"/>
      <c r="AU2900" s="234"/>
    </row>
    <row r="2901" spans="1:47" ht="21" x14ac:dyDescent="0.4">
      <c r="A2901" s="278">
        <v>121985</v>
      </c>
      <c r="B2901" s="279" t="s">
        <v>3823</v>
      </c>
      <c r="C2901" s="279" t="s">
        <v>3824</v>
      </c>
      <c r="D2901" s="279" t="s">
        <v>1149</v>
      </c>
      <c r="E2901" s="279" t="s">
        <v>424</v>
      </c>
      <c r="F2901" s="315" t="s">
        <v>8853</v>
      </c>
      <c r="G2901" s="315" t="s">
        <v>409</v>
      </c>
      <c r="H2901" s="279" t="s">
        <v>425</v>
      </c>
      <c r="I2901" s="279" t="s">
        <v>8485</v>
      </c>
      <c r="J2901" s="279" t="s">
        <v>403</v>
      </c>
      <c r="K2901" s="280">
        <v>2014</v>
      </c>
      <c r="L2901" s="279" t="s">
        <v>404</v>
      </c>
      <c r="M2901" s="279" t="s">
        <v>394</v>
      </c>
      <c r="N2901" s="279" t="s">
        <v>394</v>
      </c>
      <c r="O2901" s="279" t="s">
        <v>394</v>
      </c>
      <c r="P2901" s="315">
        <v>0</v>
      </c>
      <c r="Q2901" s="278"/>
      <c r="R2901" s="303"/>
      <c r="S2901" s="279" t="s">
        <v>394</v>
      </c>
      <c r="T2901" s="279" t="s">
        <v>394</v>
      </c>
      <c r="U2901" s="303"/>
      <c r="V2901" s="303"/>
      <c r="W2901" s="303"/>
      <c r="X2901" s="303"/>
      <c r="Z2901" s="303"/>
      <c r="AA2901" s="303"/>
      <c r="AC2901" s="279" t="s">
        <v>394</v>
      </c>
      <c r="AF2901" s="276">
        <f>IFERROR(VLOOKUP(A2901,'[1]قوائم الترجمة'!AC$2:AD$2397,1,0),"م")</f>
        <v>121985</v>
      </c>
      <c r="AG2901" s="232"/>
      <c r="AH2901" s="233"/>
      <c r="AI2901" s="233"/>
      <c r="AJ2901" s="233"/>
      <c r="AL2901" s="267"/>
      <c r="AM2901" s="235"/>
      <c r="AO2901" s="236"/>
      <c r="AU2901" s="234"/>
    </row>
    <row r="2902" spans="1:47" ht="21" x14ac:dyDescent="0.4">
      <c r="A2902" s="278">
        <v>121986</v>
      </c>
      <c r="B2902" s="279" t="s">
        <v>6821</v>
      </c>
      <c r="C2902" s="279" t="s">
        <v>135</v>
      </c>
      <c r="D2902" s="279" t="s">
        <v>6822</v>
      </c>
      <c r="E2902" s="279" t="s">
        <v>394</v>
      </c>
      <c r="F2902"/>
      <c r="H2902" s="279" t="s">
        <v>394</v>
      </c>
      <c r="I2902" s="279" t="s">
        <v>539</v>
      </c>
      <c r="J2902" s="279" t="s">
        <v>394</v>
      </c>
      <c r="K2902" s="279" t="s">
        <v>394</v>
      </c>
      <c r="L2902" s="279" t="s">
        <v>394</v>
      </c>
      <c r="M2902" s="279" t="s">
        <v>394</v>
      </c>
      <c r="N2902" s="279" t="s">
        <v>394</v>
      </c>
      <c r="O2902" s="279" t="s">
        <v>394</v>
      </c>
      <c r="P2902" s="315">
        <v>0</v>
      </c>
      <c r="Q2902" s="279" t="s">
        <v>394</v>
      </c>
      <c r="R2902" s="279" t="s">
        <v>394</v>
      </c>
      <c r="S2902" s="279" t="s">
        <v>394</v>
      </c>
      <c r="T2902" s="279" t="s">
        <v>394</v>
      </c>
      <c r="U2902" s="279" t="s">
        <v>394</v>
      </c>
      <c r="V2902" s="279" t="s">
        <v>394</v>
      </c>
      <c r="W2902" s="279" t="s">
        <v>394</v>
      </c>
      <c r="X2902" s="279" t="s">
        <v>394</v>
      </c>
      <c r="Y2902" s="281"/>
      <c r="Z2902" s="279" t="s">
        <v>394</v>
      </c>
      <c r="AA2902" s="279" t="s">
        <v>394</v>
      </c>
      <c r="AB2902" s="281"/>
      <c r="AC2902" s="279" t="s">
        <v>855</v>
      </c>
      <c r="AF2902" s="276" t="str">
        <f>IFERROR(VLOOKUP(A2902,'[1]قوائم الترجمة'!AC$2:AD$2397,1,0),"م")</f>
        <v>م</v>
      </c>
      <c r="AG2902" s="232"/>
      <c r="AH2902" s="233"/>
      <c r="AI2902" s="233"/>
      <c r="AJ2902" s="233"/>
      <c r="AL2902" s="267"/>
      <c r="AM2902" s="235"/>
      <c r="AU2902" s="234"/>
    </row>
    <row r="2903" spans="1:47" ht="21" x14ac:dyDescent="0.4">
      <c r="A2903" s="278">
        <v>121987</v>
      </c>
      <c r="B2903" s="279" t="s">
        <v>3822</v>
      </c>
      <c r="C2903" s="279" t="s">
        <v>100</v>
      </c>
      <c r="D2903" s="279" t="s">
        <v>313</v>
      </c>
      <c r="E2903" s="279" t="s">
        <v>394</v>
      </c>
      <c r="F2903"/>
      <c r="H2903" s="279" t="s">
        <v>394</v>
      </c>
      <c r="I2903" s="279" t="s">
        <v>540</v>
      </c>
      <c r="J2903" s="279" t="s">
        <v>394</v>
      </c>
      <c r="K2903" s="279" t="s">
        <v>394</v>
      </c>
      <c r="L2903" s="279" t="s">
        <v>394</v>
      </c>
      <c r="M2903" s="279" t="s">
        <v>394</v>
      </c>
      <c r="N2903" s="279" t="s">
        <v>394</v>
      </c>
      <c r="O2903" s="279" t="s">
        <v>394</v>
      </c>
      <c r="P2903" s="315">
        <v>0</v>
      </c>
      <c r="Q2903" s="279" t="s">
        <v>394</v>
      </c>
      <c r="R2903" s="279" t="s">
        <v>394</v>
      </c>
      <c r="S2903" s="279" t="s">
        <v>394</v>
      </c>
      <c r="T2903" s="279" t="s">
        <v>394</v>
      </c>
      <c r="U2903" s="279" t="s">
        <v>394</v>
      </c>
      <c r="V2903" s="279" t="s">
        <v>394</v>
      </c>
      <c r="W2903" s="279" t="s">
        <v>394</v>
      </c>
      <c r="X2903" s="279" t="s">
        <v>394</v>
      </c>
      <c r="Y2903" s="281"/>
      <c r="Z2903" s="279" t="s">
        <v>394</v>
      </c>
      <c r="AA2903" s="279" t="s">
        <v>394</v>
      </c>
      <c r="AB2903" s="281"/>
      <c r="AC2903" s="279" t="s">
        <v>394</v>
      </c>
      <c r="AF2903" s="276" t="str">
        <f>IFERROR(VLOOKUP(A2903,'[1]قوائم الترجمة'!AC$2:AD$2397,1,0),"م")</f>
        <v>م</v>
      </c>
      <c r="AG2903" s="232"/>
      <c r="AH2903" s="233"/>
      <c r="AI2903" s="233"/>
      <c r="AJ2903" s="233"/>
      <c r="AL2903" s="267"/>
      <c r="AM2903" s="235"/>
      <c r="AO2903" s="236"/>
      <c r="AU2903" s="234"/>
    </row>
    <row r="2904" spans="1:47" ht="21" x14ac:dyDescent="0.4">
      <c r="A2904" s="278">
        <v>121989</v>
      </c>
      <c r="B2904" s="279" t="s">
        <v>3821</v>
      </c>
      <c r="C2904" s="279" t="s">
        <v>64</v>
      </c>
      <c r="D2904" s="279" t="s">
        <v>1116</v>
      </c>
      <c r="E2904" s="279" t="s">
        <v>424</v>
      </c>
      <c r="F2904" s="315" t="s">
        <v>9528</v>
      </c>
      <c r="G2904" s="315" t="s">
        <v>8379</v>
      </c>
      <c r="H2904" s="279" t="s">
        <v>425</v>
      </c>
      <c r="I2904" s="279" t="s">
        <v>61</v>
      </c>
      <c r="J2904" s="279" t="s">
        <v>7215</v>
      </c>
      <c r="K2904" s="280">
        <v>0</v>
      </c>
      <c r="L2904" s="279" t="s">
        <v>7215</v>
      </c>
      <c r="M2904" s="279" t="s">
        <v>394</v>
      </c>
      <c r="N2904" s="279"/>
      <c r="O2904" s="279" t="s">
        <v>394</v>
      </c>
      <c r="P2904" s="315">
        <v>0</v>
      </c>
      <c r="Q2904" s="278"/>
      <c r="R2904" s="303"/>
      <c r="S2904" s="279" t="s">
        <v>394</v>
      </c>
      <c r="T2904" s="279" t="s">
        <v>394</v>
      </c>
      <c r="U2904" s="303"/>
      <c r="V2904" s="303"/>
      <c r="W2904" s="303"/>
      <c r="X2904" s="303"/>
      <c r="Z2904" s="303"/>
      <c r="AA2904" s="303"/>
      <c r="AC2904" s="279" t="s">
        <v>394</v>
      </c>
      <c r="AF2904" s="276">
        <f>IFERROR(VLOOKUP(A2904,'[1]قوائم الترجمة'!AC$2:AD$2397,1,0),"م")</f>
        <v>121989</v>
      </c>
      <c r="AG2904" s="232"/>
      <c r="AH2904" s="233"/>
      <c r="AI2904" s="233"/>
      <c r="AJ2904" s="233"/>
      <c r="AL2904" s="267"/>
      <c r="AM2904" s="235"/>
      <c r="AO2904" s="236"/>
      <c r="AU2904" s="234"/>
    </row>
    <row r="2905" spans="1:47" ht="21" x14ac:dyDescent="0.4">
      <c r="A2905" s="278">
        <v>121990</v>
      </c>
      <c r="B2905" s="279" t="s">
        <v>6834</v>
      </c>
      <c r="C2905" s="279" t="s">
        <v>6835</v>
      </c>
      <c r="D2905" s="279" t="s">
        <v>247</v>
      </c>
      <c r="E2905" s="279" t="s">
        <v>394</v>
      </c>
      <c r="F2905"/>
      <c r="H2905" s="279" t="s">
        <v>394</v>
      </c>
      <c r="I2905" s="279" t="s">
        <v>539</v>
      </c>
      <c r="J2905" s="279" t="s">
        <v>394</v>
      </c>
      <c r="K2905" s="279" t="s">
        <v>394</v>
      </c>
      <c r="L2905" s="279" t="s">
        <v>394</v>
      </c>
      <c r="M2905" s="279" t="s">
        <v>394</v>
      </c>
      <c r="N2905" s="279" t="s">
        <v>394</v>
      </c>
      <c r="O2905" s="279" t="s">
        <v>394</v>
      </c>
      <c r="P2905" s="315">
        <v>0</v>
      </c>
      <c r="Q2905" s="279" t="s">
        <v>394</v>
      </c>
      <c r="R2905" s="279" t="s">
        <v>394</v>
      </c>
      <c r="S2905" s="279" t="s">
        <v>394</v>
      </c>
      <c r="T2905" s="279" t="s">
        <v>394</v>
      </c>
      <c r="U2905" s="279" t="s">
        <v>394</v>
      </c>
      <c r="V2905" s="279" t="s">
        <v>394</v>
      </c>
      <c r="W2905" s="279" t="s">
        <v>394</v>
      </c>
      <c r="X2905" s="279" t="s">
        <v>394</v>
      </c>
      <c r="Y2905" s="281"/>
      <c r="Z2905" s="279" t="s">
        <v>394</v>
      </c>
      <c r="AA2905" s="279" t="s">
        <v>394</v>
      </c>
      <c r="AB2905" s="281"/>
      <c r="AC2905" s="279" t="s">
        <v>855</v>
      </c>
      <c r="AF2905" s="276" t="str">
        <f>IFERROR(VLOOKUP(A2905,'[1]قوائم الترجمة'!AC$2:AD$2397,1,0),"م")</f>
        <v>م</v>
      </c>
      <c r="AG2905" s="232"/>
      <c r="AH2905" s="233"/>
      <c r="AI2905" s="233"/>
      <c r="AJ2905" s="233"/>
      <c r="AL2905" s="267"/>
      <c r="AM2905" s="235"/>
      <c r="AU2905" s="234"/>
    </row>
    <row r="2906" spans="1:47" ht="21" x14ac:dyDescent="0.4">
      <c r="A2906" s="278">
        <v>121991</v>
      </c>
      <c r="B2906" s="279" t="s">
        <v>1312</v>
      </c>
      <c r="C2906" s="279" t="s">
        <v>72</v>
      </c>
      <c r="D2906" s="279" t="s">
        <v>1313</v>
      </c>
      <c r="E2906" s="279" t="s">
        <v>394</v>
      </c>
      <c r="F2906"/>
      <c r="H2906" s="279" t="s">
        <v>394</v>
      </c>
      <c r="I2906" s="279" t="s">
        <v>539</v>
      </c>
      <c r="J2906" s="279" t="s">
        <v>394</v>
      </c>
      <c r="K2906" s="279" t="s">
        <v>394</v>
      </c>
      <c r="L2906" s="279" t="s">
        <v>394</v>
      </c>
      <c r="M2906" s="279" t="s">
        <v>394</v>
      </c>
      <c r="N2906" s="279" t="s">
        <v>394</v>
      </c>
      <c r="O2906" s="279" t="s">
        <v>394</v>
      </c>
      <c r="P2906" s="315">
        <v>0</v>
      </c>
      <c r="Q2906" s="279" t="s">
        <v>394</v>
      </c>
      <c r="R2906" s="279" t="s">
        <v>394</v>
      </c>
      <c r="S2906" s="279" t="s">
        <v>394</v>
      </c>
      <c r="T2906" s="279" t="s">
        <v>394</v>
      </c>
      <c r="U2906" s="279" t="s">
        <v>394</v>
      </c>
      <c r="V2906" s="279" t="s">
        <v>394</v>
      </c>
      <c r="W2906" s="279" t="s">
        <v>394</v>
      </c>
      <c r="X2906" s="279" t="s">
        <v>394</v>
      </c>
      <c r="Y2906" s="281"/>
      <c r="Z2906" s="279" t="s">
        <v>394</v>
      </c>
      <c r="AA2906" s="279" t="s">
        <v>394</v>
      </c>
      <c r="AB2906" s="281"/>
      <c r="AC2906" s="279" t="s">
        <v>855</v>
      </c>
      <c r="AF2906" s="276" t="str">
        <f>IFERROR(VLOOKUP(A2906,'[1]قوائم الترجمة'!AC$2:AD$2397,1,0),"م")</f>
        <v>م</v>
      </c>
      <c r="AG2906" s="232"/>
      <c r="AH2906" s="233"/>
      <c r="AI2906" s="233"/>
      <c r="AJ2906" s="233"/>
      <c r="AL2906" s="267"/>
      <c r="AM2906" s="235"/>
      <c r="AU2906" s="234"/>
    </row>
    <row r="2907" spans="1:47" ht="21" x14ac:dyDescent="0.4">
      <c r="A2907" s="278">
        <v>121992</v>
      </c>
      <c r="B2907" s="279" t="s">
        <v>6847</v>
      </c>
      <c r="C2907" s="279" t="s">
        <v>485</v>
      </c>
      <c r="D2907" s="279" t="s">
        <v>6848</v>
      </c>
      <c r="E2907" s="279" t="s">
        <v>394</v>
      </c>
      <c r="F2907"/>
      <c r="H2907" s="279" t="s">
        <v>394</v>
      </c>
      <c r="I2907" s="279" t="s">
        <v>539</v>
      </c>
      <c r="J2907" s="279" t="s">
        <v>394</v>
      </c>
      <c r="K2907" s="279" t="s">
        <v>394</v>
      </c>
      <c r="L2907" s="279" t="s">
        <v>394</v>
      </c>
      <c r="M2907" s="279" t="s">
        <v>394</v>
      </c>
      <c r="N2907" s="279" t="s">
        <v>394</v>
      </c>
      <c r="O2907" s="279" t="s">
        <v>394</v>
      </c>
      <c r="P2907" s="315">
        <v>0</v>
      </c>
      <c r="Q2907" s="279" t="s">
        <v>394</v>
      </c>
      <c r="R2907" s="279" t="s">
        <v>394</v>
      </c>
      <c r="S2907" s="279" t="s">
        <v>394</v>
      </c>
      <c r="T2907" s="279" t="s">
        <v>394</v>
      </c>
      <c r="U2907" s="279" t="s">
        <v>394</v>
      </c>
      <c r="V2907" s="279" t="s">
        <v>394</v>
      </c>
      <c r="W2907" s="279" t="s">
        <v>394</v>
      </c>
      <c r="X2907" s="279" t="s">
        <v>394</v>
      </c>
      <c r="Y2907" s="281"/>
      <c r="Z2907" s="279" t="s">
        <v>394</v>
      </c>
      <c r="AA2907" s="279" t="s">
        <v>394</v>
      </c>
      <c r="AB2907" s="281"/>
      <c r="AC2907" s="279" t="s">
        <v>855</v>
      </c>
      <c r="AF2907" s="276" t="str">
        <f>IFERROR(VLOOKUP(A2907,'[1]قوائم الترجمة'!AC$2:AD$2397,1,0),"م")</f>
        <v>م</v>
      </c>
      <c r="AG2907" s="232"/>
      <c r="AH2907" s="233"/>
      <c r="AI2907" s="233"/>
      <c r="AJ2907" s="233"/>
      <c r="AL2907" s="267"/>
      <c r="AM2907" s="235"/>
      <c r="AO2907" s="236"/>
      <c r="AU2907" s="234"/>
    </row>
    <row r="2908" spans="1:47" ht="21" x14ac:dyDescent="0.4">
      <c r="A2908" s="278">
        <v>121993</v>
      </c>
      <c r="B2908" s="279" t="s">
        <v>3819</v>
      </c>
      <c r="C2908" s="279" t="s">
        <v>3820</v>
      </c>
      <c r="D2908" s="279" t="s">
        <v>614</v>
      </c>
      <c r="E2908" s="279" t="s">
        <v>394</v>
      </c>
      <c r="F2908"/>
      <c r="H2908" s="279" t="s">
        <v>394</v>
      </c>
      <c r="I2908" s="279" t="s">
        <v>540</v>
      </c>
      <c r="J2908" s="279" t="s">
        <v>394</v>
      </c>
      <c r="K2908" s="279" t="s">
        <v>394</v>
      </c>
      <c r="L2908" s="279" t="s">
        <v>394</v>
      </c>
      <c r="M2908" s="279" t="s">
        <v>394</v>
      </c>
      <c r="N2908" s="279" t="s">
        <v>394</v>
      </c>
      <c r="O2908" s="279" t="s">
        <v>394</v>
      </c>
      <c r="P2908" s="315">
        <v>0</v>
      </c>
      <c r="Q2908" s="279" t="s">
        <v>394</v>
      </c>
      <c r="R2908" s="279" t="s">
        <v>394</v>
      </c>
      <c r="S2908" s="279" t="s">
        <v>394</v>
      </c>
      <c r="T2908" s="279" t="s">
        <v>394</v>
      </c>
      <c r="U2908" s="279" t="s">
        <v>394</v>
      </c>
      <c r="V2908" s="279" t="s">
        <v>394</v>
      </c>
      <c r="W2908" s="279" t="s">
        <v>394</v>
      </c>
      <c r="X2908" s="279" t="s">
        <v>394</v>
      </c>
      <c r="Y2908" s="281"/>
      <c r="Z2908" s="279" t="s">
        <v>394</v>
      </c>
      <c r="AA2908" s="279" t="s">
        <v>394</v>
      </c>
      <c r="AB2908" s="281"/>
      <c r="AC2908" s="279" t="s">
        <v>855</v>
      </c>
      <c r="AF2908" s="276" t="str">
        <f>IFERROR(VLOOKUP(A2908,'[1]قوائم الترجمة'!AC$2:AD$2397,1,0),"م")</f>
        <v>م</v>
      </c>
      <c r="AG2908" s="232"/>
      <c r="AH2908" s="233"/>
      <c r="AI2908" s="233"/>
      <c r="AJ2908" s="233"/>
      <c r="AL2908" s="267"/>
      <c r="AM2908" s="235"/>
      <c r="AU2908" s="234"/>
    </row>
    <row r="2909" spans="1:47" ht="21" x14ac:dyDescent="0.4">
      <c r="A2909" s="278">
        <v>121994</v>
      </c>
      <c r="B2909" s="279" t="s">
        <v>6857</v>
      </c>
      <c r="C2909" s="279" t="s">
        <v>92</v>
      </c>
      <c r="D2909" s="279" t="s">
        <v>286</v>
      </c>
      <c r="E2909" s="279" t="s">
        <v>394</v>
      </c>
      <c r="F2909"/>
      <c r="H2909" s="279" t="s">
        <v>394</v>
      </c>
      <c r="I2909" s="279" t="s">
        <v>539</v>
      </c>
      <c r="J2909" s="279" t="s">
        <v>394</v>
      </c>
      <c r="K2909" s="279" t="s">
        <v>394</v>
      </c>
      <c r="L2909" s="279" t="s">
        <v>394</v>
      </c>
      <c r="M2909" s="279" t="s">
        <v>394</v>
      </c>
      <c r="N2909" s="279" t="s">
        <v>394</v>
      </c>
      <c r="O2909" s="279" t="s">
        <v>394</v>
      </c>
      <c r="P2909" s="315">
        <v>0</v>
      </c>
      <c r="Q2909" s="279" t="s">
        <v>394</v>
      </c>
      <c r="R2909" s="279" t="s">
        <v>394</v>
      </c>
      <c r="S2909" s="279" t="s">
        <v>394</v>
      </c>
      <c r="T2909" s="279" t="s">
        <v>394</v>
      </c>
      <c r="U2909" s="279" t="s">
        <v>394</v>
      </c>
      <c r="V2909" s="279" t="s">
        <v>394</v>
      </c>
      <c r="W2909" s="279" t="s">
        <v>394</v>
      </c>
      <c r="X2909" s="279" t="s">
        <v>394</v>
      </c>
      <c r="Y2909" s="281"/>
      <c r="Z2909" s="279" t="s">
        <v>394</v>
      </c>
      <c r="AA2909" s="279" t="s">
        <v>394</v>
      </c>
      <c r="AB2909" s="281"/>
      <c r="AC2909" s="279" t="s">
        <v>855</v>
      </c>
      <c r="AF2909" s="276" t="str">
        <f>IFERROR(VLOOKUP(A2909,'[1]قوائم الترجمة'!AC$2:AD$2397,1,0),"م")</f>
        <v>م</v>
      </c>
      <c r="AG2909" s="232"/>
      <c r="AH2909" s="233"/>
      <c r="AI2909" s="233"/>
      <c r="AJ2909" s="233"/>
      <c r="AL2909" s="267"/>
      <c r="AM2909" s="235"/>
      <c r="AO2909" s="236"/>
      <c r="AU2909" s="234"/>
    </row>
    <row r="2910" spans="1:47" ht="21" x14ac:dyDescent="0.4">
      <c r="A2910" s="278">
        <v>121995</v>
      </c>
      <c r="B2910" s="279" t="s">
        <v>6860</v>
      </c>
      <c r="C2910" s="279" t="s">
        <v>1124</v>
      </c>
      <c r="D2910" s="279" t="s">
        <v>6861</v>
      </c>
      <c r="E2910" s="279" t="s">
        <v>394</v>
      </c>
      <c r="F2910"/>
      <c r="H2910" s="279" t="s">
        <v>394</v>
      </c>
      <c r="I2910" s="279" t="s">
        <v>539</v>
      </c>
      <c r="J2910" s="279" t="s">
        <v>394</v>
      </c>
      <c r="K2910" s="279" t="s">
        <v>394</v>
      </c>
      <c r="L2910" s="279" t="s">
        <v>394</v>
      </c>
      <c r="M2910" s="279" t="s">
        <v>394</v>
      </c>
      <c r="N2910" s="279" t="s">
        <v>394</v>
      </c>
      <c r="O2910" s="279" t="s">
        <v>394</v>
      </c>
      <c r="P2910" s="315">
        <v>0</v>
      </c>
      <c r="Q2910" s="279" t="s">
        <v>394</v>
      </c>
      <c r="R2910" s="279" t="s">
        <v>394</v>
      </c>
      <c r="S2910" s="279" t="s">
        <v>394</v>
      </c>
      <c r="T2910" s="279" t="s">
        <v>394</v>
      </c>
      <c r="U2910" s="279" t="s">
        <v>394</v>
      </c>
      <c r="V2910" s="279" t="s">
        <v>394</v>
      </c>
      <c r="W2910" s="279" t="s">
        <v>394</v>
      </c>
      <c r="X2910" s="279" t="s">
        <v>394</v>
      </c>
      <c r="Y2910" s="281"/>
      <c r="Z2910" s="279" t="s">
        <v>394</v>
      </c>
      <c r="AA2910" s="279" t="s">
        <v>394</v>
      </c>
      <c r="AB2910" s="281"/>
      <c r="AC2910" s="279" t="s">
        <v>855</v>
      </c>
      <c r="AF2910" s="276" t="str">
        <f>IFERROR(VLOOKUP(A2910,'[1]قوائم الترجمة'!AC$2:AD$2397,1,0),"م")</f>
        <v>م</v>
      </c>
      <c r="AG2910" s="232"/>
      <c r="AH2910" s="233"/>
      <c r="AI2910" s="233"/>
      <c r="AJ2910" s="233"/>
      <c r="AL2910" s="267"/>
      <c r="AM2910" s="235"/>
      <c r="AO2910" s="236"/>
      <c r="AU2910" s="234"/>
    </row>
    <row r="2911" spans="1:47" ht="21" x14ac:dyDescent="0.4">
      <c r="A2911" s="278">
        <v>121997</v>
      </c>
      <c r="B2911" s="279" t="s">
        <v>6864</v>
      </c>
      <c r="C2911" s="279" t="s">
        <v>631</v>
      </c>
      <c r="D2911" s="279" t="s">
        <v>257</v>
      </c>
      <c r="E2911" s="279" t="s">
        <v>394</v>
      </c>
      <c r="F2911"/>
      <c r="H2911" s="279" t="s">
        <v>394</v>
      </c>
      <c r="I2911" s="279" t="s">
        <v>539</v>
      </c>
      <c r="J2911" s="279" t="s">
        <v>394</v>
      </c>
      <c r="K2911" s="279" t="s">
        <v>394</v>
      </c>
      <c r="L2911" s="279" t="s">
        <v>394</v>
      </c>
      <c r="M2911" s="279" t="s">
        <v>394</v>
      </c>
      <c r="N2911" s="279" t="s">
        <v>394</v>
      </c>
      <c r="O2911" s="279" t="s">
        <v>394</v>
      </c>
      <c r="P2911" s="315">
        <v>0</v>
      </c>
      <c r="Q2911" s="279" t="s">
        <v>394</v>
      </c>
      <c r="R2911" s="279" t="s">
        <v>394</v>
      </c>
      <c r="S2911" s="279" t="s">
        <v>394</v>
      </c>
      <c r="T2911" s="279" t="s">
        <v>394</v>
      </c>
      <c r="U2911" s="279" t="s">
        <v>394</v>
      </c>
      <c r="V2911" s="279" t="s">
        <v>394</v>
      </c>
      <c r="W2911" s="279" t="s">
        <v>394</v>
      </c>
      <c r="X2911" s="279" t="s">
        <v>394</v>
      </c>
      <c r="Y2911" s="281"/>
      <c r="Z2911" s="279" t="s">
        <v>394</v>
      </c>
      <c r="AA2911" s="279" t="s">
        <v>394</v>
      </c>
      <c r="AB2911" s="281"/>
      <c r="AC2911" s="279" t="s">
        <v>855</v>
      </c>
      <c r="AF2911" s="276" t="str">
        <f>IFERROR(VLOOKUP(A2911,'[1]قوائم الترجمة'!AC$2:AD$2397,1,0),"م")</f>
        <v>م</v>
      </c>
      <c r="AG2911" s="232"/>
      <c r="AH2911" s="233"/>
      <c r="AI2911" s="233"/>
      <c r="AJ2911" s="233"/>
      <c r="AL2911" s="267"/>
      <c r="AM2911" s="235"/>
      <c r="AO2911" s="236"/>
      <c r="AU2911" s="234"/>
    </row>
    <row r="2912" spans="1:47" ht="21" x14ac:dyDescent="0.4">
      <c r="A2912" s="278">
        <v>121998</v>
      </c>
      <c r="B2912" s="279" t="s">
        <v>3817</v>
      </c>
      <c r="C2912" s="279" t="s">
        <v>89</v>
      </c>
      <c r="D2912" s="279" t="s">
        <v>3818</v>
      </c>
      <c r="E2912" s="279" t="s">
        <v>423</v>
      </c>
      <c r="F2912" s="315" t="s">
        <v>9529</v>
      </c>
      <c r="G2912" s="315" t="s">
        <v>9530</v>
      </c>
      <c r="H2912" s="279" t="s">
        <v>425</v>
      </c>
      <c r="I2912" s="279" t="s">
        <v>538</v>
      </c>
      <c r="J2912" s="279" t="s">
        <v>403</v>
      </c>
      <c r="K2912" s="280">
        <v>2015</v>
      </c>
      <c r="L2912" s="279" t="s">
        <v>842</v>
      </c>
      <c r="M2912" s="279" t="s">
        <v>394</v>
      </c>
      <c r="N2912" s="279" t="s">
        <v>394</v>
      </c>
      <c r="O2912" s="279" t="s">
        <v>394</v>
      </c>
      <c r="P2912" s="315">
        <v>0</v>
      </c>
      <c r="Q2912" s="278"/>
      <c r="R2912" s="303"/>
      <c r="S2912" s="279" t="s">
        <v>394</v>
      </c>
      <c r="T2912" s="279" t="s">
        <v>394</v>
      </c>
      <c r="U2912" s="303"/>
      <c r="V2912" s="303"/>
      <c r="W2912" s="303"/>
      <c r="X2912" s="303"/>
      <c r="Z2912" s="303"/>
      <c r="AA2912" s="303"/>
      <c r="AC2912" s="279" t="s">
        <v>394</v>
      </c>
      <c r="AF2912" s="276">
        <f>IFERROR(VLOOKUP(A2912,'[1]قوائم الترجمة'!AC$2:AD$2397,1,0),"م")</f>
        <v>121998</v>
      </c>
      <c r="AG2912" s="232"/>
      <c r="AH2912" s="233"/>
      <c r="AI2912" s="233"/>
      <c r="AJ2912" s="233"/>
      <c r="AL2912" s="267"/>
      <c r="AM2912" s="235"/>
      <c r="AU2912" s="234"/>
    </row>
    <row r="2913" spans="1:47" ht="21" x14ac:dyDescent="0.4">
      <c r="A2913" s="278">
        <v>121999</v>
      </c>
      <c r="B2913" s="279" t="s">
        <v>3816</v>
      </c>
      <c r="C2913" s="279" t="s">
        <v>948</v>
      </c>
      <c r="D2913" s="279" t="s">
        <v>299</v>
      </c>
      <c r="E2913" s="279" t="s">
        <v>394</v>
      </c>
      <c r="F2913"/>
      <c r="H2913" s="279" t="s">
        <v>394</v>
      </c>
      <c r="I2913" s="279" t="s">
        <v>539</v>
      </c>
      <c r="J2913" s="279" t="s">
        <v>394</v>
      </c>
      <c r="K2913" s="279" t="s">
        <v>394</v>
      </c>
      <c r="L2913" s="279" t="s">
        <v>394</v>
      </c>
      <c r="M2913" s="279" t="s">
        <v>394</v>
      </c>
      <c r="N2913" s="279" t="s">
        <v>394</v>
      </c>
      <c r="O2913" s="279" t="s">
        <v>394</v>
      </c>
      <c r="P2913" s="315">
        <v>0</v>
      </c>
      <c r="Q2913" s="279" t="s">
        <v>394</v>
      </c>
      <c r="R2913" s="279" t="s">
        <v>394</v>
      </c>
      <c r="S2913" s="279" t="s">
        <v>394</v>
      </c>
      <c r="T2913" s="279" t="s">
        <v>394</v>
      </c>
      <c r="U2913" s="279" t="s">
        <v>394</v>
      </c>
      <c r="V2913" s="279" t="s">
        <v>394</v>
      </c>
      <c r="W2913" s="279" t="s">
        <v>394</v>
      </c>
      <c r="X2913" s="279" t="s">
        <v>394</v>
      </c>
      <c r="Y2913" s="281"/>
      <c r="Z2913" s="279" t="s">
        <v>394</v>
      </c>
      <c r="AA2913" s="279" t="s">
        <v>394</v>
      </c>
      <c r="AB2913" s="281"/>
      <c r="AC2913" s="279" t="s">
        <v>855</v>
      </c>
      <c r="AF2913" s="276" t="str">
        <f>IFERROR(VLOOKUP(A2913,'[1]قوائم الترجمة'!AC$2:AD$2397,1,0),"م")</f>
        <v>م</v>
      </c>
      <c r="AG2913" s="232"/>
      <c r="AH2913" s="233"/>
      <c r="AI2913" s="233"/>
      <c r="AJ2913" s="233"/>
      <c r="AL2913" s="267"/>
      <c r="AM2913" s="235"/>
      <c r="AU2913" s="234"/>
    </row>
    <row r="2914" spans="1:47" ht="21" x14ac:dyDescent="0.4">
      <c r="A2914" s="278">
        <v>122000</v>
      </c>
      <c r="B2914" s="279" t="s">
        <v>6874</v>
      </c>
      <c r="C2914" s="279" t="s">
        <v>187</v>
      </c>
      <c r="D2914" s="279" t="s">
        <v>253</v>
      </c>
      <c r="E2914" s="279" t="s">
        <v>394</v>
      </c>
      <c r="F2914"/>
      <c r="H2914" s="279" t="s">
        <v>394</v>
      </c>
      <c r="I2914" s="279" t="s">
        <v>539</v>
      </c>
      <c r="J2914" s="279" t="s">
        <v>394</v>
      </c>
      <c r="K2914" s="279" t="s">
        <v>394</v>
      </c>
      <c r="L2914" s="279" t="s">
        <v>394</v>
      </c>
      <c r="M2914" s="279" t="s">
        <v>394</v>
      </c>
      <c r="N2914" s="279" t="s">
        <v>394</v>
      </c>
      <c r="O2914" s="279" t="s">
        <v>394</v>
      </c>
      <c r="P2914" s="315">
        <v>0</v>
      </c>
      <c r="Q2914" s="279" t="s">
        <v>394</v>
      </c>
      <c r="R2914" s="279" t="s">
        <v>394</v>
      </c>
      <c r="S2914" s="279" t="s">
        <v>394</v>
      </c>
      <c r="T2914" s="279" t="s">
        <v>394</v>
      </c>
      <c r="U2914" s="279" t="s">
        <v>394</v>
      </c>
      <c r="V2914" s="279" t="s">
        <v>394</v>
      </c>
      <c r="W2914" s="279" t="s">
        <v>394</v>
      </c>
      <c r="X2914" s="279" t="s">
        <v>394</v>
      </c>
      <c r="Y2914" s="281"/>
      <c r="Z2914" s="279" t="s">
        <v>394</v>
      </c>
      <c r="AA2914" s="279" t="s">
        <v>394</v>
      </c>
      <c r="AB2914" s="281"/>
      <c r="AC2914" s="279" t="s">
        <v>855</v>
      </c>
      <c r="AF2914" s="276" t="str">
        <f>IFERROR(VLOOKUP(A2914,'[1]قوائم الترجمة'!AC$2:AD$2397,1,0),"م")</f>
        <v>م</v>
      </c>
      <c r="AG2914" s="232"/>
      <c r="AH2914" s="233"/>
      <c r="AI2914" s="233"/>
      <c r="AJ2914" s="233"/>
      <c r="AL2914" s="267"/>
      <c r="AM2914" s="235"/>
      <c r="AO2914" s="236"/>
      <c r="AU2914" s="234"/>
    </row>
    <row r="2915" spans="1:47" ht="21" x14ac:dyDescent="0.4">
      <c r="A2915" s="278">
        <v>122001</v>
      </c>
      <c r="B2915" s="279" t="s">
        <v>6876</v>
      </c>
      <c r="C2915" s="279" t="s">
        <v>68</v>
      </c>
      <c r="D2915" s="279" t="s">
        <v>583</v>
      </c>
      <c r="E2915" s="279" t="s">
        <v>394</v>
      </c>
      <c r="F2915"/>
      <c r="H2915" s="279" t="s">
        <v>394</v>
      </c>
      <c r="I2915" s="279" t="s">
        <v>539</v>
      </c>
      <c r="J2915" s="279" t="s">
        <v>394</v>
      </c>
      <c r="K2915" s="279" t="s">
        <v>394</v>
      </c>
      <c r="L2915" s="279" t="s">
        <v>394</v>
      </c>
      <c r="M2915" s="279" t="s">
        <v>394</v>
      </c>
      <c r="N2915" s="279" t="s">
        <v>394</v>
      </c>
      <c r="O2915" s="279" t="s">
        <v>394</v>
      </c>
      <c r="P2915" s="315">
        <v>0</v>
      </c>
      <c r="Q2915" s="279" t="s">
        <v>394</v>
      </c>
      <c r="R2915" s="279" t="s">
        <v>394</v>
      </c>
      <c r="S2915" s="279" t="s">
        <v>394</v>
      </c>
      <c r="T2915" s="279" t="s">
        <v>394</v>
      </c>
      <c r="U2915" s="279" t="s">
        <v>394</v>
      </c>
      <c r="V2915" s="279" t="s">
        <v>394</v>
      </c>
      <c r="W2915" s="279" t="s">
        <v>394</v>
      </c>
      <c r="X2915" s="279" t="s">
        <v>394</v>
      </c>
      <c r="Y2915" s="281"/>
      <c r="Z2915" s="279" t="s">
        <v>394</v>
      </c>
      <c r="AA2915" s="279" t="s">
        <v>394</v>
      </c>
      <c r="AB2915" s="281"/>
      <c r="AC2915" s="279" t="s">
        <v>855</v>
      </c>
      <c r="AF2915" s="276" t="str">
        <f>IFERROR(VLOOKUP(A2915,'[1]قوائم الترجمة'!AC$2:AD$2397,1,0),"م")</f>
        <v>م</v>
      </c>
      <c r="AG2915" s="232"/>
      <c r="AH2915" s="233"/>
      <c r="AI2915" s="233"/>
      <c r="AJ2915" s="233"/>
      <c r="AL2915" s="267"/>
      <c r="AM2915" s="235"/>
      <c r="AO2915" s="236"/>
      <c r="AU2915" s="234"/>
    </row>
    <row r="2916" spans="1:47" ht="21" x14ac:dyDescent="0.4">
      <c r="A2916" s="278">
        <v>122002</v>
      </c>
      <c r="B2916" s="279" t="s">
        <v>3814</v>
      </c>
      <c r="C2916" s="279" t="s">
        <v>68</v>
      </c>
      <c r="D2916" s="279" t="s">
        <v>3815</v>
      </c>
      <c r="E2916" s="279" t="s">
        <v>5660</v>
      </c>
      <c r="F2916" s="315" t="s">
        <v>8448</v>
      </c>
      <c r="G2916" s="315" t="s">
        <v>402</v>
      </c>
      <c r="H2916" s="279" t="s">
        <v>425</v>
      </c>
      <c r="I2916" s="279" t="s">
        <v>538</v>
      </c>
      <c r="J2916" s="279" t="s">
        <v>8112</v>
      </c>
      <c r="K2916" s="280">
        <v>2012</v>
      </c>
      <c r="L2916" s="279" t="s">
        <v>402</v>
      </c>
      <c r="M2916" s="279" t="s">
        <v>394</v>
      </c>
      <c r="N2916" s="279" t="s">
        <v>394</v>
      </c>
      <c r="O2916" s="279" t="s">
        <v>394</v>
      </c>
      <c r="P2916" s="315">
        <v>0</v>
      </c>
      <c r="Q2916" s="278"/>
      <c r="R2916" s="303"/>
      <c r="S2916" s="279" t="s">
        <v>394</v>
      </c>
      <c r="T2916" s="279" t="s">
        <v>394</v>
      </c>
      <c r="U2916" s="303"/>
      <c r="V2916" s="303"/>
      <c r="W2916" s="303"/>
      <c r="X2916" s="303"/>
      <c r="Z2916" s="303"/>
      <c r="AA2916" s="303"/>
      <c r="AC2916" s="279" t="s">
        <v>394</v>
      </c>
      <c r="AF2916" s="276">
        <f>IFERROR(VLOOKUP(A2916,'[1]قوائم الترجمة'!AC$2:AD$2397,1,0),"م")</f>
        <v>122002</v>
      </c>
      <c r="AG2916" s="232"/>
      <c r="AH2916" s="233"/>
      <c r="AI2916" s="233"/>
      <c r="AJ2916" s="233"/>
      <c r="AL2916" s="267"/>
      <c r="AM2916" s="235"/>
      <c r="AU2916" s="234"/>
    </row>
    <row r="2917" spans="1:47" ht="21" x14ac:dyDescent="0.4">
      <c r="A2917" s="278">
        <v>122003</v>
      </c>
      <c r="B2917" s="279" t="s">
        <v>1311</v>
      </c>
      <c r="C2917" s="279" t="s">
        <v>109</v>
      </c>
      <c r="D2917" s="279" t="s">
        <v>237</v>
      </c>
      <c r="E2917" s="279" t="s">
        <v>394</v>
      </c>
      <c r="F2917"/>
      <c r="H2917" s="279" t="s">
        <v>394</v>
      </c>
      <c r="I2917" s="279" t="s">
        <v>539</v>
      </c>
      <c r="J2917" s="279" t="s">
        <v>394</v>
      </c>
      <c r="K2917" s="279" t="s">
        <v>394</v>
      </c>
      <c r="L2917" s="279" t="s">
        <v>394</v>
      </c>
      <c r="M2917" s="279" t="s">
        <v>394</v>
      </c>
      <c r="N2917" s="279" t="s">
        <v>394</v>
      </c>
      <c r="O2917" s="279" t="s">
        <v>394</v>
      </c>
      <c r="P2917" s="315">
        <v>0</v>
      </c>
      <c r="Q2917" s="279" t="s">
        <v>394</v>
      </c>
      <c r="R2917" s="279" t="s">
        <v>394</v>
      </c>
      <c r="S2917" s="279" t="s">
        <v>394</v>
      </c>
      <c r="T2917" s="279" t="s">
        <v>394</v>
      </c>
      <c r="U2917" s="279" t="s">
        <v>394</v>
      </c>
      <c r="V2917" s="279" t="s">
        <v>394</v>
      </c>
      <c r="W2917" s="279" t="s">
        <v>394</v>
      </c>
      <c r="X2917" s="279" t="s">
        <v>394</v>
      </c>
      <c r="Y2917" s="281"/>
      <c r="Z2917" s="279" t="s">
        <v>394</v>
      </c>
      <c r="AA2917" s="279" t="s">
        <v>394</v>
      </c>
      <c r="AB2917" s="281"/>
      <c r="AC2917" s="279" t="s">
        <v>855</v>
      </c>
      <c r="AF2917" s="276" t="str">
        <f>IFERROR(VLOOKUP(A2917,'[1]قوائم الترجمة'!AC$2:AD$2397,1,0),"م")</f>
        <v>م</v>
      </c>
      <c r="AG2917" s="232"/>
      <c r="AH2917" s="233"/>
      <c r="AI2917" s="233"/>
      <c r="AJ2917" s="233"/>
      <c r="AL2917" s="267"/>
      <c r="AM2917" s="235"/>
      <c r="AO2917" s="236"/>
      <c r="AU2917" s="234"/>
    </row>
    <row r="2918" spans="1:47" ht="21" x14ac:dyDescent="0.4">
      <c r="A2918" s="278">
        <v>122006</v>
      </c>
      <c r="B2918" s="279" t="s">
        <v>6898</v>
      </c>
      <c r="C2918" s="279" t="s">
        <v>477</v>
      </c>
      <c r="D2918" s="279" t="s">
        <v>286</v>
      </c>
      <c r="E2918" s="279" t="s">
        <v>394</v>
      </c>
      <c r="F2918"/>
      <c r="H2918" s="279" t="s">
        <v>394</v>
      </c>
      <c r="I2918" s="279" t="s">
        <v>539</v>
      </c>
      <c r="J2918" s="279" t="s">
        <v>394</v>
      </c>
      <c r="K2918" s="279" t="s">
        <v>394</v>
      </c>
      <c r="L2918" s="279" t="s">
        <v>394</v>
      </c>
      <c r="M2918" s="279" t="s">
        <v>394</v>
      </c>
      <c r="N2918" s="279" t="s">
        <v>394</v>
      </c>
      <c r="O2918" s="279" t="s">
        <v>394</v>
      </c>
      <c r="P2918" s="315">
        <v>0</v>
      </c>
      <c r="Q2918" s="279" t="s">
        <v>394</v>
      </c>
      <c r="R2918" s="279" t="s">
        <v>394</v>
      </c>
      <c r="S2918" s="279" t="s">
        <v>394</v>
      </c>
      <c r="T2918" s="279" t="s">
        <v>394</v>
      </c>
      <c r="U2918" s="279" t="s">
        <v>394</v>
      </c>
      <c r="V2918" s="279" t="s">
        <v>394</v>
      </c>
      <c r="W2918" s="279" t="s">
        <v>394</v>
      </c>
      <c r="X2918" s="279" t="s">
        <v>394</v>
      </c>
      <c r="Y2918" s="281"/>
      <c r="Z2918" s="279" t="s">
        <v>394</v>
      </c>
      <c r="AA2918" s="279" t="s">
        <v>394</v>
      </c>
      <c r="AB2918" s="281"/>
      <c r="AC2918" s="279" t="s">
        <v>855</v>
      </c>
      <c r="AF2918" s="276" t="str">
        <f>IFERROR(VLOOKUP(A2918,'[1]قوائم الترجمة'!AC$2:AD$2397,1,0),"م")</f>
        <v>م</v>
      </c>
      <c r="AG2918" s="232"/>
      <c r="AH2918" s="233"/>
      <c r="AI2918" s="233"/>
      <c r="AJ2918" s="233"/>
      <c r="AL2918" s="267"/>
      <c r="AM2918" s="235"/>
      <c r="AO2918" s="236"/>
      <c r="AU2918" s="234"/>
    </row>
    <row r="2919" spans="1:47" ht="21" x14ac:dyDescent="0.4">
      <c r="A2919" s="278">
        <v>122007</v>
      </c>
      <c r="B2919" s="279" t="s">
        <v>6901</v>
      </c>
      <c r="C2919" s="279" t="s">
        <v>465</v>
      </c>
      <c r="D2919" s="279" t="s">
        <v>1310</v>
      </c>
      <c r="E2919" s="279" t="s">
        <v>394</v>
      </c>
      <c r="F2919"/>
      <c r="H2919" s="279" t="s">
        <v>394</v>
      </c>
      <c r="I2919" s="279" t="s">
        <v>539</v>
      </c>
      <c r="J2919" s="279" t="s">
        <v>394</v>
      </c>
      <c r="K2919" s="279" t="s">
        <v>394</v>
      </c>
      <c r="L2919" s="279" t="s">
        <v>394</v>
      </c>
      <c r="M2919" s="279" t="s">
        <v>394</v>
      </c>
      <c r="N2919" s="279" t="s">
        <v>394</v>
      </c>
      <c r="O2919" s="279" t="s">
        <v>394</v>
      </c>
      <c r="P2919" s="315">
        <v>0</v>
      </c>
      <c r="Q2919" s="279" t="s">
        <v>394</v>
      </c>
      <c r="R2919" s="279" t="s">
        <v>394</v>
      </c>
      <c r="S2919" s="279" t="s">
        <v>394</v>
      </c>
      <c r="T2919" s="279" t="s">
        <v>394</v>
      </c>
      <c r="U2919" s="279" t="s">
        <v>394</v>
      </c>
      <c r="V2919" s="279" t="s">
        <v>394</v>
      </c>
      <c r="W2919" s="279" t="s">
        <v>394</v>
      </c>
      <c r="X2919" s="279" t="s">
        <v>394</v>
      </c>
      <c r="Y2919" s="281"/>
      <c r="Z2919" s="279" t="s">
        <v>394</v>
      </c>
      <c r="AA2919" s="279" t="s">
        <v>394</v>
      </c>
      <c r="AB2919" s="281"/>
      <c r="AC2919" s="279" t="s">
        <v>855</v>
      </c>
      <c r="AF2919" s="276" t="str">
        <f>IFERROR(VLOOKUP(A2919,'[1]قوائم الترجمة'!AC$2:AD$2397,1,0),"م")</f>
        <v>م</v>
      </c>
      <c r="AG2919" s="232"/>
      <c r="AH2919" s="233"/>
      <c r="AI2919" s="233"/>
      <c r="AJ2919" s="233"/>
      <c r="AL2919" s="267"/>
      <c r="AM2919" s="235"/>
      <c r="AU2919" s="234"/>
    </row>
    <row r="2920" spans="1:47" ht="21" x14ac:dyDescent="0.4">
      <c r="A2920" s="278">
        <v>122008</v>
      </c>
      <c r="B2920" s="279" t="s">
        <v>6905</v>
      </c>
      <c r="C2920" s="279" t="s">
        <v>68</v>
      </c>
      <c r="D2920" s="279" t="s">
        <v>273</v>
      </c>
      <c r="E2920" s="279" t="s">
        <v>394</v>
      </c>
      <c r="F2920"/>
      <c r="H2920" s="279" t="s">
        <v>394</v>
      </c>
      <c r="I2920" s="279" t="s">
        <v>539</v>
      </c>
      <c r="J2920" s="279" t="s">
        <v>394</v>
      </c>
      <c r="K2920" s="279" t="s">
        <v>394</v>
      </c>
      <c r="L2920" s="279" t="s">
        <v>394</v>
      </c>
      <c r="M2920" s="279" t="s">
        <v>394</v>
      </c>
      <c r="N2920" s="279" t="s">
        <v>394</v>
      </c>
      <c r="O2920" s="279" t="s">
        <v>394</v>
      </c>
      <c r="P2920" s="315">
        <v>0</v>
      </c>
      <c r="Q2920" s="279" t="s">
        <v>394</v>
      </c>
      <c r="R2920" s="279" t="s">
        <v>394</v>
      </c>
      <c r="S2920" s="279" t="s">
        <v>394</v>
      </c>
      <c r="T2920" s="279" t="s">
        <v>394</v>
      </c>
      <c r="U2920" s="279" t="s">
        <v>394</v>
      </c>
      <c r="V2920" s="279" t="s">
        <v>394</v>
      </c>
      <c r="W2920" s="279" t="s">
        <v>394</v>
      </c>
      <c r="X2920" s="279" t="s">
        <v>394</v>
      </c>
      <c r="Y2920" s="281"/>
      <c r="Z2920" s="279" t="s">
        <v>394</v>
      </c>
      <c r="AA2920" s="279" t="s">
        <v>394</v>
      </c>
      <c r="AB2920" s="281"/>
      <c r="AC2920" s="279" t="s">
        <v>855</v>
      </c>
      <c r="AF2920" s="276" t="str">
        <f>IFERROR(VLOOKUP(A2920,'[1]قوائم الترجمة'!AC$2:AD$2397,1,0),"م")</f>
        <v>م</v>
      </c>
      <c r="AG2920" s="232"/>
      <c r="AH2920" s="233"/>
      <c r="AI2920" s="233"/>
      <c r="AJ2920" s="233"/>
      <c r="AL2920" s="267"/>
      <c r="AM2920" s="235"/>
      <c r="AU2920" s="234"/>
    </row>
    <row r="2921" spans="1:47" ht="21" x14ac:dyDescent="0.4">
      <c r="A2921" s="278">
        <v>122009</v>
      </c>
      <c r="B2921" s="279" t="s">
        <v>6909</v>
      </c>
      <c r="C2921" s="279" t="s">
        <v>1309</v>
      </c>
      <c r="D2921" s="279" t="s">
        <v>316</v>
      </c>
      <c r="E2921" s="279" t="s">
        <v>394</v>
      </c>
      <c r="F2921"/>
      <c r="H2921" s="279" t="s">
        <v>394</v>
      </c>
      <c r="I2921" s="279" t="s">
        <v>539</v>
      </c>
      <c r="J2921" s="279" t="s">
        <v>394</v>
      </c>
      <c r="K2921" s="279" t="s">
        <v>394</v>
      </c>
      <c r="L2921" s="279" t="s">
        <v>394</v>
      </c>
      <c r="M2921" s="279" t="s">
        <v>394</v>
      </c>
      <c r="N2921" s="279" t="s">
        <v>394</v>
      </c>
      <c r="O2921" s="279" t="s">
        <v>394</v>
      </c>
      <c r="P2921" s="315">
        <v>0</v>
      </c>
      <c r="Q2921" s="279" t="s">
        <v>394</v>
      </c>
      <c r="R2921" s="279" t="s">
        <v>394</v>
      </c>
      <c r="S2921" s="279" t="s">
        <v>394</v>
      </c>
      <c r="T2921" s="279" t="s">
        <v>394</v>
      </c>
      <c r="U2921" s="279" t="s">
        <v>394</v>
      </c>
      <c r="V2921" s="279" t="s">
        <v>394</v>
      </c>
      <c r="W2921" s="279" t="s">
        <v>394</v>
      </c>
      <c r="X2921" s="279" t="s">
        <v>394</v>
      </c>
      <c r="Y2921" s="281"/>
      <c r="Z2921" s="279" t="s">
        <v>394</v>
      </c>
      <c r="AA2921" s="279" t="s">
        <v>394</v>
      </c>
      <c r="AB2921" s="281"/>
      <c r="AC2921" s="279" t="s">
        <v>855</v>
      </c>
      <c r="AF2921" s="276" t="str">
        <f>IFERROR(VLOOKUP(A2921,'[1]قوائم الترجمة'!AC$2:AD$2397,1,0),"م")</f>
        <v>م</v>
      </c>
      <c r="AG2921" s="232"/>
      <c r="AH2921" s="233"/>
      <c r="AI2921" s="233"/>
      <c r="AJ2921" s="233"/>
      <c r="AL2921" s="267"/>
      <c r="AM2921" s="235"/>
      <c r="AO2921" s="236"/>
      <c r="AU2921" s="234"/>
    </row>
    <row r="2922" spans="1:47" ht="21" x14ac:dyDescent="0.4">
      <c r="A2922" s="278">
        <v>122010</v>
      </c>
      <c r="B2922" s="279" t="s">
        <v>6929</v>
      </c>
      <c r="C2922" s="279" t="s">
        <v>109</v>
      </c>
      <c r="D2922" s="279" t="s">
        <v>1308</v>
      </c>
      <c r="E2922" s="279" t="s">
        <v>394</v>
      </c>
      <c r="F2922"/>
      <c r="H2922" s="279" t="s">
        <v>394</v>
      </c>
      <c r="I2922" s="279" t="s">
        <v>539</v>
      </c>
      <c r="J2922" s="279" t="s">
        <v>394</v>
      </c>
      <c r="K2922" s="279" t="s">
        <v>394</v>
      </c>
      <c r="L2922" s="279" t="s">
        <v>394</v>
      </c>
      <c r="M2922" s="279" t="s">
        <v>394</v>
      </c>
      <c r="N2922" s="279" t="s">
        <v>394</v>
      </c>
      <c r="O2922" s="279" t="s">
        <v>394</v>
      </c>
      <c r="P2922" s="315">
        <v>0</v>
      </c>
      <c r="Q2922" s="279" t="s">
        <v>394</v>
      </c>
      <c r="R2922" s="279" t="s">
        <v>394</v>
      </c>
      <c r="S2922" s="279" t="s">
        <v>394</v>
      </c>
      <c r="T2922" s="279" t="s">
        <v>394</v>
      </c>
      <c r="U2922" s="279" t="s">
        <v>394</v>
      </c>
      <c r="V2922" s="279" t="s">
        <v>394</v>
      </c>
      <c r="W2922" s="279" t="s">
        <v>394</v>
      </c>
      <c r="X2922" s="279" t="s">
        <v>394</v>
      </c>
      <c r="Y2922" s="281"/>
      <c r="Z2922" s="279" t="s">
        <v>394</v>
      </c>
      <c r="AA2922" s="279" t="s">
        <v>394</v>
      </c>
      <c r="AB2922" s="281"/>
      <c r="AC2922" s="279" t="s">
        <v>855</v>
      </c>
      <c r="AF2922" s="276" t="str">
        <f>IFERROR(VLOOKUP(A2922,'[1]قوائم الترجمة'!AC$2:AD$2397,1,0),"م")</f>
        <v>م</v>
      </c>
      <c r="AG2922" s="232"/>
      <c r="AH2922" s="233"/>
      <c r="AI2922" s="233"/>
      <c r="AJ2922" s="233"/>
      <c r="AL2922" s="267"/>
      <c r="AM2922" s="235"/>
      <c r="AU2922" s="234"/>
    </row>
    <row r="2923" spans="1:47" ht="21" x14ac:dyDescent="0.4">
      <c r="A2923" s="278">
        <v>122011</v>
      </c>
      <c r="B2923" s="279" t="s">
        <v>3812</v>
      </c>
      <c r="C2923" s="279" t="s">
        <v>3813</v>
      </c>
      <c r="D2923" s="279" t="s">
        <v>262</v>
      </c>
      <c r="E2923" s="279" t="s">
        <v>424</v>
      </c>
      <c r="F2923" s="315" t="s">
        <v>9531</v>
      </c>
      <c r="G2923" s="315" t="s">
        <v>9532</v>
      </c>
      <c r="H2923" s="279" t="s">
        <v>425</v>
      </c>
      <c r="I2923" s="279" t="s">
        <v>61</v>
      </c>
      <c r="J2923" s="279" t="s">
        <v>403</v>
      </c>
      <c r="K2923" s="280">
        <v>2008</v>
      </c>
      <c r="L2923" s="279" t="s">
        <v>404</v>
      </c>
      <c r="M2923" s="279" t="s">
        <v>394</v>
      </c>
      <c r="N2923" s="279"/>
      <c r="O2923" s="279" t="s">
        <v>394</v>
      </c>
      <c r="P2923" s="315">
        <v>0</v>
      </c>
      <c r="Q2923" s="278"/>
      <c r="R2923" s="303"/>
      <c r="S2923" s="279" t="s">
        <v>394</v>
      </c>
      <c r="T2923" s="279" t="s">
        <v>394</v>
      </c>
      <c r="U2923" s="303"/>
      <c r="V2923" s="303"/>
      <c r="W2923" s="303"/>
      <c r="X2923" s="303"/>
      <c r="Z2923" s="303"/>
      <c r="AA2923" s="303"/>
      <c r="AC2923" s="279" t="s">
        <v>394</v>
      </c>
      <c r="AF2923" s="276">
        <f>IFERROR(VLOOKUP(A2923,'[1]قوائم الترجمة'!AC$2:AD$2397,1,0),"م")</f>
        <v>122011</v>
      </c>
      <c r="AG2923" s="232"/>
      <c r="AH2923" s="233"/>
      <c r="AI2923" s="233"/>
      <c r="AJ2923" s="233"/>
      <c r="AL2923" s="267"/>
      <c r="AM2923" s="235"/>
      <c r="AO2923" s="236"/>
      <c r="AU2923" s="234"/>
    </row>
    <row r="2924" spans="1:47" ht="21" x14ac:dyDescent="0.4">
      <c r="A2924" s="278">
        <v>122012</v>
      </c>
      <c r="B2924" s="279" t="s">
        <v>3811</v>
      </c>
      <c r="C2924" s="279" t="s">
        <v>1176</v>
      </c>
      <c r="D2924" s="279" t="s">
        <v>509</v>
      </c>
      <c r="E2924" s="279" t="s">
        <v>394</v>
      </c>
      <c r="F2924"/>
      <c r="H2924" s="279" t="s">
        <v>394</v>
      </c>
      <c r="I2924" s="279" t="s">
        <v>540</v>
      </c>
      <c r="J2924" s="279" t="s">
        <v>394</v>
      </c>
      <c r="K2924" s="279" t="s">
        <v>394</v>
      </c>
      <c r="L2924" s="279" t="s">
        <v>394</v>
      </c>
      <c r="M2924" s="279" t="s">
        <v>394</v>
      </c>
      <c r="N2924" s="279" t="s">
        <v>394</v>
      </c>
      <c r="O2924" s="279" t="s">
        <v>394</v>
      </c>
      <c r="P2924" s="315">
        <v>0</v>
      </c>
      <c r="Q2924" s="279" t="s">
        <v>394</v>
      </c>
      <c r="R2924" s="279" t="s">
        <v>394</v>
      </c>
      <c r="S2924" s="279" t="s">
        <v>394</v>
      </c>
      <c r="T2924" s="279" t="s">
        <v>394</v>
      </c>
      <c r="U2924" s="279" t="s">
        <v>394</v>
      </c>
      <c r="V2924" s="279" t="s">
        <v>394</v>
      </c>
      <c r="W2924" s="279" t="s">
        <v>394</v>
      </c>
      <c r="X2924" s="279" t="s">
        <v>394</v>
      </c>
      <c r="Y2924" s="281"/>
      <c r="Z2924" s="279" t="s">
        <v>394</v>
      </c>
      <c r="AA2924" s="279" t="s">
        <v>394</v>
      </c>
      <c r="AB2924" s="281"/>
      <c r="AC2924" s="279" t="s">
        <v>394</v>
      </c>
      <c r="AF2924" s="276" t="str">
        <f>IFERROR(VLOOKUP(A2924,'[1]قوائم الترجمة'!AC$2:AD$2397,1,0),"م")</f>
        <v>م</v>
      </c>
      <c r="AG2924" s="232"/>
      <c r="AH2924" s="233"/>
      <c r="AI2924" s="233"/>
      <c r="AJ2924" s="233"/>
      <c r="AL2924" s="267"/>
      <c r="AM2924" s="235"/>
      <c r="AU2924" s="234"/>
    </row>
    <row r="2925" spans="1:47" ht="21" x14ac:dyDescent="0.4">
      <c r="A2925" s="278">
        <v>122013</v>
      </c>
      <c r="B2925" s="279" t="s">
        <v>3810</v>
      </c>
      <c r="C2925" s="279" t="s">
        <v>74</v>
      </c>
      <c r="D2925" s="279" t="s">
        <v>256</v>
      </c>
      <c r="E2925" s="279" t="s">
        <v>394</v>
      </c>
      <c r="F2925"/>
      <c r="H2925" s="279" t="s">
        <v>394</v>
      </c>
      <c r="I2925" s="279" t="s">
        <v>539</v>
      </c>
      <c r="J2925" s="279" t="s">
        <v>394</v>
      </c>
      <c r="K2925" s="279" t="s">
        <v>394</v>
      </c>
      <c r="L2925" s="279" t="s">
        <v>394</v>
      </c>
      <c r="M2925" s="279" t="s">
        <v>394</v>
      </c>
      <c r="N2925" s="279" t="s">
        <v>394</v>
      </c>
      <c r="O2925" s="279" t="s">
        <v>394</v>
      </c>
      <c r="P2925" s="315">
        <v>0</v>
      </c>
      <c r="Q2925" s="279" t="s">
        <v>394</v>
      </c>
      <c r="R2925" s="279" t="s">
        <v>394</v>
      </c>
      <c r="S2925" s="279" t="s">
        <v>394</v>
      </c>
      <c r="T2925" s="279" t="s">
        <v>394</v>
      </c>
      <c r="U2925" s="279" t="s">
        <v>394</v>
      </c>
      <c r="V2925" s="279" t="s">
        <v>394</v>
      </c>
      <c r="W2925" s="279" t="s">
        <v>394</v>
      </c>
      <c r="X2925" s="279" t="s">
        <v>394</v>
      </c>
      <c r="Y2925" s="281"/>
      <c r="Z2925" s="279" t="s">
        <v>394</v>
      </c>
      <c r="AA2925" s="279" t="s">
        <v>394</v>
      </c>
      <c r="AB2925" s="281"/>
      <c r="AC2925" s="279" t="s">
        <v>855</v>
      </c>
      <c r="AF2925" s="276" t="str">
        <f>IFERROR(VLOOKUP(A2925,'[1]قوائم الترجمة'!AC$2:AD$2397,1,0),"م")</f>
        <v>م</v>
      </c>
      <c r="AG2925" s="232"/>
      <c r="AH2925" s="233"/>
      <c r="AI2925" s="233"/>
      <c r="AJ2925" s="233"/>
      <c r="AL2925" s="267"/>
      <c r="AM2925" s="235"/>
      <c r="AO2925" s="236"/>
      <c r="AU2925" s="234"/>
    </row>
    <row r="2926" spans="1:47" ht="21" x14ac:dyDescent="0.4">
      <c r="A2926" s="278">
        <v>122014</v>
      </c>
      <c r="B2926" s="279" t="s">
        <v>6927</v>
      </c>
      <c r="C2926" s="279" t="s">
        <v>474</v>
      </c>
      <c r="D2926" s="279" t="s">
        <v>1246</v>
      </c>
      <c r="E2926" s="279" t="s">
        <v>394</v>
      </c>
      <c r="F2926"/>
      <c r="H2926" s="279" t="s">
        <v>394</v>
      </c>
      <c r="I2926" s="279" t="s">
        <v>539</v>
      </c>
      <c r="J2926" s="279" t="s">
        <v>394</v>
      </c>
      <c r="K2926" s="279" t="s">
        <v>394</v>
      </c>
      <c r="L2926" s="279" t="s">
        <v>394</v>
      </c>
      <c r="M2926" s="279" t="s">
        <v>394</v>
      </c>
      <c r="N2926" s="279" t="s">
        <v>394</v>
      </c>
      <c r="O2926" s="279" t="s">
        <v>394</v>
      </c>
      <c r="P2926" s="315">
        <v>0</v>
      </c>
      <c r="Q2926" s="279" t="s">
        <v>394</v>
      </c>
      <c r="R2926" s="279" t="s">
        <v>394</v>
      </c>
      <c r="S2926" s="279" t="s">
        <v>394</v>
      </c>
      <c r="T2926" s="279" t="s">
        <v>394</v>
      </c>
      <c r="U2926" s="279" t="s">
        <v>394</v>
      </c>
      <c r="V2926" s="279" t="s">
        <v>394</v>
      </c>
      <c r="W2926" s="279" t="s">
        <v>394</v>
      </c>
      <c r="X2926" s="279" t="s">
        <v>394</v>
      </c>
      <c r="Y2926" s="281"/>
      <c r="Z2926" s="279" t="s">
        <v>394</v>
      </c>
      <c r="AA2926" s="279" t="s">
        <v>394</v>
      </c>
      <c r="AB2926" s="281"/>
      <c r="AC2926" s="279" t="s">
        <v>855</v>
      </c>
      <c r="AF2926" s="276" t="str">
        <f>IFERROR(VLOOKUP(A2926,'[1]قوائم الترجمة'!AC$2:AD$2397,1,0),"م")</f>
        <v>م</v>
      </c>
      <c r="AG2926" s="232"/>
      <c r="AH2926" s="233"/>
      <c r="AI2926" s="233"/>
      <c r="AJ2926" s="233"/>
      <c r="AL2926" s="267"/>
      <c r="AM2926" s="235"/>
      <c r="AO2926" s="236"/>
      <c r="AU2926" s="234"/>
    </row>
    <row r="2927" spans="1:47" ht="21" x14ac:dyDescent="0.4">
      <c r="A2927" s="278">
        <v>122016</v>
      </c>
      <c r="B2927" s="279" t="s">
        <v>6928</v>
      </c>
      <c r="C2927" s="279" t="s">
        <v>64</v>
      </c>
      <c r="D2927" s="279" t="s">
        <v>1307</v>
      </c>
      <c r="E2927" s="279" t="s">
        <v>394</v>
      </c>
      <c r="F2927"/>
      <c r="H2927" s="279" t="s">
        <v>394</v>
      </c>
      <c r="I2927" s="279" t="s">
        <v>539</v>
      </c>
      <c r="J2927" s="279" t="s">
        <v>394</v>
      </c>
      <c r="K2927" s="279" t="s">
        <v>394</v>
      </c>
      <c r="L2927" s="279" t="s">
        <v>394</v>
      </c>
      <c r="M2927" s="279" t="s">
        <v>394</v>
      </c>
      <c r="N2927" s="279" t="s">
        <v>394</v>
      </c>
      <c r="O2927" s="279" t="s">
        <v>394</v>
      </c>
      <c r="P2927" s="315">
        <v>0</v>
      </c>
      <c r="Q2927" s="279" t="s">
        <v>394</v>
      </c>
      <c r="R2927" s="279" t="s">
        <v>394</v>
      </c>
      <c r="S2927" s="279" t="s">
        <v>394</v>
      </c>
      <c r="T2927" s="279" t="s">
        <v>394</v>
      </c>
      <c r="U2927" s="279" t="s">
        <v>394</v>
      </c>
      <c r="V2927" s="279" t="s">
        <v>394</v>
      </c>
      <c r="W2927" s="279" t="s">
        <v>394</v>
      </c>
      <c r="X2927" s="279" t="s">
        <v>394</v>
      </c>
      <c r="Y2927" s="281"/>
      <c r="Z2927" s="279" t="s">
        <v>394</v>
      </c>
      <c r="AA2927" s="279" t="s">
        <v>394</v>
      </c>
      <c r="AB2927" s="281"/>
      <c r="AC2927" s="279" t="s">
        <v>855</v>
      </c>
      <c r="AF2927" s="276" t="str">
        <f>IFERROR(VLOOKUP(A2927,'[1]قوائم الترجمة'!AC$2:AD$2397,1,0),"م")</f>
        <v>م</v>
      </c>
      <c r="AG2927" s="232"/>
      <c r="AH2927" s="233"/>
      <c r="AI2927" s="233"/>
      <c r="AJ2927" s="233"/>
      <c r="AL2927" s="267"/>
      <c r="AM2927" s="235"/>
      <c r="AO2927" s="236"/>
      <c r="AU2927" s="234"/>
    </row>
    <row r="2928" spans="1:47" ht="21" x14ac:dyDescent="0.4">
      <c r="A2928" s="278">
        <v>122017</v>
      </c>
      <c r="B2928" s="279" t="s">
        <v>3808</v>
      </c>
      <c r="C2928" s="279" t="s">
        <v>99</v>
      </c>
      <c r="D2928" s="279" t="s">
        <v>3809</v>
      </c>
      <c r="E2928" s="279" t="s">
        <v>424</v>
      </c>
      <c r="F2928" s="315" t="s">
        <v>8515</v>
      </c>
      <c r="G2928" s="315" t="s">
        <v>9533</v>
      </c>
      <c r="H2928" s="279" t="s">
        <v>425</v>
      </c>
      <c r="I2928" s="279" t="s">
        <v>67</v>
      </c>
      <c r="J2928" s="279" t="s">
        <v>426</v>
      </c>
      <c r="K2928" s="280">
        <v>2011</v>
      </c>
      <c r="L2928" s="279" t="s">
        <v>417</v>
      </c>
      <c r="M2928" s="279" t="s">
        <v>394</v>
      </c>
      <c r="N2928" s="279" t="s">
        <v>394</v>
      </c>
      <c r="O2928" s="279" t="s">
        <v>394</v>
      </c>
      <c r="P2928" s="315">
        <v>0</v>
      </c>
      <c r="Q2928" s="278"/>
      <c r="R2928" s="303"/>
      <c r="S2928" s="279" t="s">
        <v>394</v>
      </c>
      <c r="T2928" s="279" t="s">
        <v>394</v>
      </c>
      <c r="U2928" s="303"/>
      <c r="V2928" s="303"/>
      <c r="W2928" s="303"/>
      <c r="X2928" s="303"/>
      <c r="Z2928" s="303"/>
      <c r="AA2928" s="303"/>
      <c r="AC2928" s="279" t="s">
        <v>394</v>
      </c>
      <c r="AF2928" s="276">
        <f>IFERROR(VLOOKUP(A2928,'[1]قوائم الترجمة'!AC$2:AD$2397,1,0),"م")</f>
        <v>122017</v>
      </c>
      <c r="AG2928" s="232"/>
      <c r="AH2928" s="233"/>
      <c r="AI2928" s="233"/>
      <c r="AJ2928" s="233"/>
      <c r="AL2928" s="267"/>
      <c r="AM2928" s="235"/>
      <c r="AU2928" s="234"/>
    </row>
    <row r="2929" spans="1:47" ht="21" x14ac:dyDescent="0.4">
      <c r="A2929" s="278">
        <v>122018</v>
      </c>
      <c r="B2929" s="279" t="s">
        <v>3807</v>
      </c>
      <c r="C2929" s="279" t="s">
        <v>82</v>
      </c>
      <c r="D2929" s="279" t="s">
        <v>1122</v>
      </c>
      <c r="E2929" s="279" t="s">
        <v>424</v>
      </c>
      <c r="F2929" s="315" t="s">
        <v>9534</v>
      </c>
      <c r="G2929" s="315" t="s">
        <v>8300</v>
      </c>
      <c r="H2929" s="279" t="s">
        <v>425</v>
      </c>
      <c r="I2929" s="279" t="s">
        <v>61</v>
      </c>
      <c r="J2929" s="279" t="s">
        <v>403</v>
      </c>
      <c r="K2929" s="280">
        <v>2014</v>
      </c>
      <c r="L2929" s="279" t="s">
        <v>404</v>
      </c>
      <c r="M2929" s="279" t="s">
        <v>394</v>
      </c>
      <c r="N2929" s="279" t="s">
        <v>394</v>
      </c>
      <c r="O2929" s="279" t="s">
        <v>394</v>
      </c>
      <c r="P2929" s="315">
        <v>0</v>
      </c>
      <c r="Q2929" s="278"/>
      <c r="R2929" s="303"/>
      <c r="S2929" s="279" t="s">
        <v>394</v>
      </c>
      <c r="T2929" s="279" t="s">
        <v>394</v>
      </c>
      <c r="U2929" s="303"/>
      <c r="V2929" s="303"/>
      <c r="W2929" s="303"/>
      <c r="X2929" s="303"/>
      <c r="Z2929" s="303"/>
      <c r="AA2929" s="303"/>
      <c r="AC2929" s="279" t="s">
        <v>394</v>
      </c>
      <c r="AF2929" s="276">
        <f>IFERROR(VLOOKUP(A2929,'[1]قوائم الترجمة'!AC$2:AD$2397,1,0),"م")</f>
        <v>122018</v>
      </c>
      <c r="AG2929" s="232"/>
      <c r="AH2929" s="233"/>
      <c r="AI2929" s="233"/>
      <c r="AJ2929" s="233"/>
      <c r="AL2929" s="267"/>
      <c r="AM2929" s="235"/>
      <c r="AO2929" s="236"/>
      <c r="AU2929" s="234"/>
    </row>
    <row r="2930" spans="1:47" ht="21" x14ac:dyDescent="0.4">
      <c r="A2930" s="278">
        <v>122019</v>
      </c>
      <c r="B2930" s="279" t="s">
        <v>3806</v>
      </c>
      <c r="C2930" s="279" t="s">
        <v>92</v>
      </c>
      <c r="D2930" s="279" t="s">
        <v>589</v>
      </c>
      <c r="E2930" s="279" t="s">
        <v>394</v>
      </c>
      <c r="F2930"/>
      <c r="H2930" s="279" t="s">
        <v>394</v>
      </c>
      <c r="I2930" s="279" t="s">
        <v>540</v>
      </c>
      <c r="J2930" s="279" t="s">
        <v>394</v>
      </c>
      <c r="K2930" s="279" t="s">
        <v>394</v>
      </c>
      <c r="L2930" s="279" t="s">
        <v>394</v>
      </c>
      <c r="M2930" s="279" t="s">
        <v>394</v>
      </c>
      <c r="N2930" s="279" t="s">
        <v>394</v>
      </c>
      <c r="O2930" s="279" t="s">
        <v>394</v>
      </c>
      <c r="P2930" s="315">
        <v>0</v>
      </c>
      <c r="Q2930" s="279" t="s">
        <v>394</v>
      </c>
      <c r="R2930" s="279" t="s">
        <v>394</v>
      </c>
      <c r="S2930" s="279" t="s">
        <v>394</v>
      </c>
      <c r="T2930" s="279" t="s">
        <v>394</v>
      </c>
      <c r="U2930" s="279" t="s">
        <v>394</v>
      </c>
      <c r="V2930" s="279" t="s">
        <v>394</v>
      </c>
      <c r="W2930" s="279" t="s">
        <v>394</v>
      </c>
      <c r="X2930" s="279" t="s">
        <v>394</v>
      </c>
      <c r="Y2930" s="281"/>
      <c r="Z2930" s="279" t="s">
        <v>394</v>
      </c>
      <c r="AA2930" s="279" t="s">
        <v>394</v>
      </c>
      <c r="AB2930" s="281"/>
      <c r="AC2930" s="279" t="s">
        <v>394</v>
      </c>
      <c r="AF2930" s="276" t="str">
        <f>IFERROR(VLOOKUP(A2930,'[1]قوائم الترجمة'!AC$2:AD$2397,1,0),"م")</f>
        <v>م</v>
      </c>
      <c r="AG2930" s="232"/>
      <c r="AH2930" s="233"/>
      <c r="AI2930" s="233"/>
      <c r="AJ2930" s="233"/>
      <c r="AL2930" s="267"/>
      <c r="AM2930" s="235"/>
      <c r="AO2930" s="236"/>
      <c r="AU2930" s="234"/>
    </row>
    <row r="2931" spans="1:47" ht="21" x14ac:dyDescent="0.4">
      <c r="A2931" s="278">
        <v>122020</v>
      </c>
      <c r="B2931" s="279" t="s">
        <v>6940</v>
      </c>
      <c r="C2931" s="279" t="s">
        <v>62</v>
      </c>
      <c r="D2931" s="279" t="s">
        <v>279</v>
      </c>
      <c r="E2931" s="279" t="s">
        <v>394</v>
      </c>
      <c r="F2931"/>
      <c r="H2931" s="279" t="s">
        <v>394</v>
      </c>
      <c r="I2931" s="279" t="s">
        <v>539</v>
      </c>
      <c r="J2931" s="279" t="s">
        <v>394</v>
      </c>
      <c r="K2931" s="279" t="s">
        <v>394</v>
      </c>
      <c r="L2931" s="279" t="s">
        <v>394</v>
      </c>
      <c r="M2931" s="279" t="s">
        <v>394</v>
      </c>
      <c r="N2931" s="279" t="s">
        <v>394</v>
      </c>
      <c r="O2931" s="279" t="s">
        <v>394</v>
      </c>
      <c r="P2931" s="315">
        <v>0</v>
      </c>
      <c r="Q2931" s="279" t="s">
        <v>394</v>
      </c>
      <c r="R2931" s="279" t="s">
        <v>394</v>
      </c>
      <c r="S2931" s="279" t="s">
        <v>394</v>
      </c>
      <c r="T2931" s="279" t="s">
        <v>394</v>
      </c>
      <c r="U2931" s="279" t="s">
        <v>394</v>
      </c>
      <c r="V2931" s="279" t="s">
        <v>394</v>
      </c>
      <c r="W2931" s="279" t="s">
        <v>394</v>
      </c>
      <c r="X2931" s="279" t="s">
        <v>394</v>
      </c>
      <c r="Y2931" s="281"/>
      <c r="Z2931" s="279" t="s">
        <v>394</v>
      </c>
      <c r="AA2931" s="279" t="s">
        <v>394</v>
      </c>
      <c r="AB2931" s="281"/>
      <c r="AC2931" s="279" t="s">
        <v>855</v>
      </c>
      <c r="AF2931" s="276" t="str">
        <f>IFERROR(VLOOKUP(A2931,'[1]قوائم الترجمة'!AC$2:AD$2397,1,0),"م")</f>
        <v>م</v>
      </c>
      <c r="AG2931" s="232"/>
      <c r="AH2931" s="233"/>
      <c r="AI2931" s="233"/>
      <c r="AJ2931" s="233"/>
      <c r="AL2931" s="267"/>
      <c r="AM2931" s="235"/>
      <c r="AO2931" s="236"/>
      <c r="AU2931" s="234"/>
    </row>
    <row r="2932" spans="1:47" ht="21" x14ac:dyDescent="0.4">
      <c r="A2932" s="278">
        <v>122023</v>
      </c>
      <c r="B2932" s="279" t="s">
        <v>6945</v>
      </c>
      <c r="C2932" s="279" t="s">
        <v>116</v>
      </c>
      <c r="D2932" s="279" t="s">
        <v>6946</v>
      </c>
      <c r="E2932" s="279" t="s">
        <v>394</v>
      </c>
      <c r="F2932"/>
      <c r="H2932" s="279" t="s">
        <v>394</v>
      </c>
      <c r="I2932" s="279" t="s">
        <v>539</v>
      </c>
      <c r="J2932" s="279" t="s">
        <v>394</v>
      </c>
      <c r="K2932" s="279" t="s">
        <v>394</v>
      </c>
      <c r="L2932" s="279" t="s">
        <v>394</v>
      </c>
      <c r="M2932" s="279" t="s">
        <v>394</v>
      </c>
      <c r="N2932" s="279" t="s">
        <v>394</v>
      </c>
      <c r="O2932" s="279" t="s">
        <v>394</v>
      </c>
      <c r="P2932" s="315">
        <v>0</v>
      </c>
      <c r="Q2932" s="279" t="s">
        <v>394</v>
      </c>
      <c r="R2932" s="279" t="s">
        <v>394</v>
      </c>
      <c r="S2932" s="279" t="s">
        <v>394</v>
      </c>
      <c r="T2932" s="279" t="s">
        <v>394</v>
      </c>
      <c r="U2932" s="279" t="s">
        <v>394</v>
      </c>
      <c r="V2932" s="279" t="s">
        <v>394</v>
      </c>
      <c r="W2932" s="279" t="s">
        <v>394</v>
      </c>
      <c r="X2932" s="279" t="s">
        <v>394</v>
      </c>
      <c r="Y2932" s="281"/>
      <c r="Z2932" s="279" t="s">
        <v>394</v>
      </c>
      <c r="AA2932" s="279" t="s">
        <v>394</v>
      </c>
      <c r="AB2932" s="281"/>
      <c r="AC2932" s="279" t="s">
        <v>855</v>
      </c>
      <c r="AF2932" s="276" t="str">
        <f>IFERROR(VLOOKUP(A2932,'[1]قوائم الترجمة'!AC$2:AD$2397,1,0),"م")</f>
        <v>م</v>
      </c>
      <c r="AG2932" s="232"/>
      <c r="AH2932" s="233"/>
      <c r="AI2932" s="233"/>
      <c r="AJ2932" s="233"/>
      <c r="AL2932" s="267"/>
      <c r="AM2932" s="235"/>
      <c r="AU2932" s="234"/>
    </row>
    <row r="2933" spans="1:47" ht="21" x14ac:dyDescent="0.4">
      <c r="A2933" s="278">
        <v>122024</v>
      </c>
      <c r="B2933" s="279" t="s">
        <v>6952</v>
      </c>
      <c r="C2933" s="279" t="s">
        <v>201</v>
      </c>
      <c r="D2933" s="279" t="s">
        <v>300</v>
      </c>
      <c r="E2933" s="279" t="s">
        <v>394</v>
      </c>
      <c r="F2933"/>
      <c r="H2933" s="279" t="s">
        <v>394</v>
      </c>
      <c r="I2933" s="279" t="s">
        <v>539</v>
      </c>
      <c r="J2933" s="279" t="s">
        <v>394</v>
      </c>
      <c r="K2933" s="279" t="s">
        <v>394</v>
      </c>
      <c r="L2933" s="279" t="s">
        <v>394</v>
      </c>
      <c r="M2933" s="279" t="s">
        <v>394</v>
      </c>
      <c r="N2933" s="279" t="s">
        <v>394</v>
      </c>
      <c r="O2933" s="279" t="s">
        <v>394</v>
      </c>
      <c r="P2933" s="315">
        <v>0</v>
      </c>
      <c r="Q2933" s="279" t="s">
        <v>394</v>
      </c>
      <c r="R2933" s="279" t="s">
        <v>394</v>
      </c>
      <c r="S2933" s="279" t="s">
        <v>394</v>
      </c>
      <c r="T2933" s="279" t="s">
        <v>394</v>
      </c>
      <c r="U2933" s="279" t="s">
        <v>394</v>
      </c>
      <c r="V2933" s="279" t="s">
        <v>394</v>
      </c>
      <c r="W2933" s="279" t="s">
        <v>394</v>
      </c>
      <c r="X2933" s="279" t="s">
        <v>394</v>
      </c>
      <c r="Y2933" s="281"/>
      <c r="Z2933" s="279" t="s">
        <v>394</v>
      </c>
      <c r="AA2933" s="279" t="s">
        <v>394</v>
      </c>
      <c r="AB2933" s="281"/>
      <c r="AC2933" s="279" t="s">
        <v>855</v>
      </c>
      <c r="AF2933" s="276" t="str">
        <f>IFERROR(VLOOKUP(A2933,'[1]قوائم الترجمة'!AC$2:AD$2397,1,0),"م")</f>
        <v>م</v>
      </c>
      <c r="AG2933" s="232"/>
      <c r="AH2933" s="233"/>
      <c r="AI2933" s="233"/>
      <c r="AJ2933" s="233"/>
      <c r="AL2933" s="267"/>
      <c r="AM2933" s="235"/>
      <c r="AO2933" s="236"/>
      <c r="AU2933" s="234"/>
    </row>
    <row r="2934" spans="1:47" ht="21" x14ac:dyDescent="0.4">
      <c r="A2934" s="278">
        <v>122025</v>
      </c>
      <c r="B2934" s="279" t="s">
        <v>6953</v>
      </c>
      <c r="C2934" s="279" t="s">
        <v>157</v>
      </c>
      <c r="D2934" s="279" t="s">
        <v>203</v>
      </c>
      <c r="E2934" s="279" t="s">
        <v>394</v>
      </c>
      <c r="F2934"/>
      <c r="H2934" s="279" t="s">
        <v>394</v>
      </c>
      <c r="I2934" s="279" t="s">
        <v>539</v>
      </c>
      <c r="J2934" s="279" t="s">
        <v>394</v>
      </c>
      <c r="K2934" s="279" t="s">
        <v>394</v>
      </c>
      <c r="L2934" s="279" t="s">
        <v>394</v>
      </c>
      <c r="M2934" s="279" t="s">
        <v>394</v>
      </c>
      <c r="N2934" s="279" t="s">
        <v>394</v>
      </c>
      <c r="O2934" s="279" t="s">
        <v>394</v>
      </c>
      <c r="P2934" s="315">
        <v>0</v>
      </c>
      <c r="Q2934" s="279" t="s">
        <v>394</v>
      </c>
      <c r="R2934" s="279" t="s">
        <v>394</v>
      </c>
      <c r="S2934" s="279" t="s">
        <v>394</v>
      </c>
      <c r="T2934" s="279" t="s">
        <v>394</v>
      </c>
      <c r="U2934" s="279" t="s">
        <v>394</v>
      </c>
      <c r="V2934" s="279" t="s">
        <v>394</v>
      </c>
      <c r="W2934" s="279" t="s">
        <v>394</v>
      </c>
      <c r="X2934" s="279" t="s">
        <v>394</v>
      </c>
      <c r="Y2934" s="281"/>
      <c r="Z2934" s="279" t="s">
        <v>394</v>
      </c>
      <c r="AA2934" s="279" t="s">
        <v>394</v>
      </c>
      <c r="AB2934" s="281"/>
      <c r="AC2934" s="279" t="s">
        <v>855</v>
      </c>
      <c r="AF2934" s="276" t="str">
        <f>IFERROR(VLOOKUP(A2934,'[1]قوائم الترجمة'!AC$2:AD$2397,1,0),"م")</f>
        <v>م</v>
      </c>
      <c r="AG2934" s="232"/>
      <c r="AH2934" s="233"/>
      <c r="AI2934" s="233"/>
      <c r="AJ2934" s="233"/>
      <c r="AL2934" s="267"/>
      <c r="AM2934" s="235"/>
      <c r="AU2934" s="234"/>
    </row>
    <row r="2935" spans="1:47" ht="21" x14ac:dyDescent="0.4">
      <c r="A2935" s="278">
        <v>122026</v>
      </c>
      <c r="B2935" s="279" t="s">
        <v>6954</v>
      </c>
      <c r="C2935" s="279" t="s">
        <v>65</v>
      </c>
      <c r="D2935" s="279" t="s">
        <v>669</v>
      </c>
      <c r="E2935" s="279" t="s">
        <v>394</v>
      </c>
      <c r="F2935"/>
      <c r="H2935" s="279" t="s">
        <v>394</v>
      </c>
      <c r="I2935" s="279" t="s">
        <v>539</v>
      </c>
      <c r="J2935" s="279" t="s">
        <v>394</v>
      </c>
      <c r="K2935" s="279" t="s">
        <v>394</v>
      </c>
      <c r="L2935" s="279" t="s">
        <v>394</v>
      </c>
      <c r="M2935" s="279" t="s">
        <v>394</v>
      </c>
      <c r="N2935" s="279" t="s">
        <v>394</v>
      </c>
      <c r="O2935" s="279" t="s">
        <v>394</v>
      </c>
      <c r="P2935" s="315">
        <v>0</v>
      </c>
      <c r="Q2935" s="279" t="s">
        <v>394</v>
      </c>
      <c r="R2935" s="279" t="s">
        <v>394</v>
      </c>
      <c r="S2935" s="279" t="s">
        <v>394</v>
      </c>
      <c r="T2935" s="279" t="s">
        <v>394</v>
      </c>
      <c r="U2935" s="279" t="s">
        <v>394</v>
      </c>
      <c r="V2935" s="279" t="s">
        <v>394</v>
      </c>
      <c r="W2935" s="279" t="s">
        <v>394</v>
      </c>
      <c r="X2935" s="279" t="s">
        <v>394</v>
      </c>
      <c r="Y2935" s="281"/>
      <c r="Z2935" s="279" t="s">
        <v>394</v>
      </c>
      <c r="AA2935" s="279" t="s">
        <v>394</v>
      </c>
      <c r="AB2935" s="281"/>
      <c r="AC2935" s="279" t="s">
        <v>855</v>
      </c>
      <c r="AF2935" s="276" t="str">
        <f>IFERROR(VLOOKUP(A2935,'[1]قوائم الترجمة'!AC$2:AD$2397,1,0),"م")</f>
        <v>م</v>
      </c>
      <c r="AG2935" s="232"/>
      <c r="AH2935" s="233"/>
      <c r="AI2935" s="233"/>
      <c r="AJ2935" s="233"/>
      <c r="AL2935" s="267"/>
      <c r="AM2935" s="235"/>
      <c r="AO2935" s="236"/>
      <c r="AU2935" s="234"/>
    </row>
    <row r="2936" spans="1:47" ht="21" x14ac:dyDescent="0.4">
      <c r="A2936" s="278">
        <v>122027</v>
      </c>
      <c r="B2936" s="279" t="s">
        <v>6968</v>
      </c>
      <c r="C2936" s="279" t="s">
        <v>93</v>
      </c>
      <c r="D2936" s="279" t="s">
        <v>259</v>
      </c>
      <c r="E2936" s="279" t="s">
        <v>394</v>
      </c>
      <c r="F2936"/>
      <c r="H2936" s="279" t="s">
        <v>394</v>
      </c>
      <c r="I2936" s="279" t="s">
        <v>539</v>
      </c>
      <c r="J2936" s="279" t="s">
        <v>394</v>
      </c>
      <c r="K2936" s="279" t="s">
        <v>394</v>
      </c>
      <c r="L2936" s="279" t="s">
        <v>394</v>
      </c>
      <c r="M2936" s="279" t="s">
        <v>394</v>
      </c>
      <c r="N2936" s="279" t="s">
        <v>394</v>
      </c>
      <c r="O2936" s="279" t="s">
        <v>394</v>
      </c>
      <c r="P2936" s="315">
        <v>0</v>
      </c>
      <c r="Q2936" s="279" t="s">
        <v>394</v>
      </c>
      <c r="R2936" s="279" t="s">
        <v>394</v>
      </c>
      <c r="S2936" s="279" t="s">
        <v>394</v>
      </c>
      <c r="T2936" s="279" t="s">
        <v>394</v>
      </c>
      <c r="U2936" s="279" t="s">
        <v>394</v>
      </c>
      <c r="V2936" s="279" t="s">
        <v>394</v>
      </c>
      <c r="W2936" s="279" t="s">
        <v>394</v>
      </c>
      <c r="X2936" s="279" t="s">
        <v>394</v>
      </c>
      <c r="Y2936" s="281"/>
      <c r="Z2936" s="279" t="s">
        <v>394</v>
      </c>
      <c r="AA2936" s="279" t="s">
        <v>394</v>
      </c>
      <c r="AB2936" s="281"/>
      <c r="AC2936" s="279" t="s">
        <v>855</v>
      </c>
      <c r="AF2936" s="276" t="str">
        <f>IFERROR(VLOOKUP(A2936,'[1]قوائم الترجمة'!AC$2:AD$2397,1,0),"م")</f>
        <v>م</v>
      </c>
      <c r="AG2936" s="232"/>
      <c r="AH2936" s="233"/>
      <c r="AI2936" s="233"/>
      <c r="AJ2936" s="233"/>
      <c r="AL2936" s="267"/>
      <c r="AM2936" s="235"/>
      <c r="AO2936" s="236"/>
      <c r="AU2936" s="234"/>
    </row>
    <row r="2937" spans="1:47" ht="21" x14ac:dyDescent="0.4">
      <c r="A2937" s="278">
        <v>122028</v>
      </c>
      <c r="B2937" s="279" t="s">
        <v>3804</v>
      </c>
      <c r="C2937" s="279" t="s">
        <v>577</v>
      </c>
      <c r="D2937" s="279" t="s">
        <v>3805</v>
      </c>
      <c r="E2937" s="279" t="s">
        <v>394</v>
      </c>
      <c r="F2937"/>
      <c r="H2937" s="279" t="s">
        <v>394</v>
      </c>
      <c r="I2937" s="279" t="s">
        <v>540</v>
      </c>
      <c r="J2937" s="279" t="s">
        <v>394</v>
      </c>
      <c r="K2937" s="279" t="s">
        <v>394</v>
      </c>
      <c r="L2937" s="279" t="s">
        <v>394</v>
      </c>
      <c r="M2937" s="279" t="s">
        <v>394</v>
      </c>
      <c r="N2937" s="279" t="s">
        <v>394</v>
      </c>
      <c r="O2937" s="279" t="s">
        <v>394</v>
      </c>
      <c r="P2937" s="315">
        <v>0</v>
      </c>
      <c r="Q2937" s="279" t="s">
        <v>394</v>
      </c>
      <c r="R2937" s="279" t="s">
        <v>394</v>
      </c>
      <c r="S2937" s="279" t="s">
        <v>394</v>
      </c>
      <c r="T2937" s="279" t="s">
        <v>394</v>
      </c>
      <c r="U2937" s="279" t="s">
        <v>394</v>
      </c>
      <c r="V2937" s="279" t="s">
        <v>394</v>
      </c>
      <c r="W2937" s="279" t="s">
        <v>394</v>
      </c>
      <c r="X2937" s="279" t="s">
        <v>394</v>
      </c>
      <c r="Y2937" s="281"/>
      <c r="Z2937" s="279" t="s">
        <v>394</v>
      </c>
      <c r="AA2937" s="279" t="s">
        <v>394</v>
      </c>
      <c r="AB2937" s="281"/>
      <c r="AC2937" s="279" t="s">
        <v>855</v>
      </c>
      <c r="AF2937" s="276" t="str">
        <f>IFERROR(VLOOKUP(A2937,'[1]قوائم الترجمة'!AC$2:AD$2397,1,0),"م")</f>
        <v>م</v>
      </c>
      <c r="AG2937" s="232"/>
      <c r="AH2937" s="233"/>
      <c r="AI2937" s="233"/>
      <c r="AJ2937" s="233"/>
      <c r="AL2937" s="267"/>
      <c r="AM2937" s="235"/>
      <c r="AU2937" s="234"/>
    </row>
    <row r="2938" spans="1:47" ht="21" x14ac:dyDescent="0.4">
      <c r="A2938" s="278">
        <v>122029</v>
      </c>
      <c r="B2938" s="279" t="s">
        <v>3803</v>
      </c>
      <c r="C2938" s="279" t="s">
        <v>747</v>
      </c>
      <c r="D2938" s="279" t="s">
        <v>280</v>
      </c>
      <c r="E2938" s="279" t="s">
        <v>394</v>
      </c>
      <c r="F2938"/>
      <c r="H2938" s="279" t="s">
        <v>394</v>
      </c>
      <c r="I2938" s="279" t="s">
        <v>541</v>
      </c>
      <c r="J2938" s="279" t="s">
        <v>394</v>
      </c>
      <c r="K2938" s="279" t="s">
        <v>394</v>
      </c>
      <c r="L2938" s="279" t="s">
        <v>394</v>
      </c>
      <c r="M2938" s="279" t="s">
        <v>394</v>
      </c>
      <c r="N2938" s="279" t="s">
        <v>394</v>
      </c>
      <c r="O2938" s="279" t="s">
        <v>394</v>
      </c>
      <c r="P2938" s="315">
        <v>0</v>
      </c>
      <c r="Q2938" s="279" t="s">
        <v>394</v>
      </c>
      <c r="R2938" s="279" t="s">
        <v>394</v>
      </c>
      <c r="S2938" s="279" t="s">
        <v>394</v>
      </c>
      <c r="T2938" s="279" t="s">
        <v>394</v>
      </c>
      <c r="U2938" s="279" t="s">
        <v>394</v>
      </c>
      <c r="V2938" s="279" t="s">
        <v>394</v>
      </c>
      <c r="W2938" s="279" t="s">
        <v>394</v>
      </c>
      <c r="X2938" s="279" t="s">
        <v>394</v>
      </c>
      <c r="Y2938" s="281"/>
      <c r="Z2938" s="279" t="s">
        <v>394</v>
      </c>
      <c r="AA2938" s="279" t="s">
        <v>394</v>
      </c>
      <c r="AB2938" s="281"/>
      <c r="AC2938" s="279" t="s">
        <v>855</v>
      </c>
      <c r="AF2938" s="276" t="str">
        <f>IFERROR(VLOOKUP(A2938,'[1]قوائم الترجمة'!AC$2:AD$2397,1,0),"م")</f>
        <v>م</v>
      </c>
      <c r="AG2938" s="232"/>
      <c r="AH2938" s="233"/>
      <c r="AI2938" s="233"/>
      <c r="AJ2938" s="233"/>
      <c r="AL2938" s="267"/>
      <c r="AM2938" s="235"/>
      <c r="AU2938" s="234"/>
    </row>
    <row r="2939" spans="1:47" ht="21" x14ac:dyDescent="0.4">
      <c r="A2939" s="278">
        <v>122030</v>
      </c>
      <c r="B2939" s="279" t="s">
        <v>6958</v>
      </c>
      <c r="C2939" s="279" t="s">
        <v>135</v>
      </c>
      <c r="D2939" s="279" t="s">
        <v>242</v>
      </c>
      <c r="E2939" s="279" t="s">
        <v>394</v>
      </c>
      <c r="F2939"/>
      <c r="H2939" s="279" t="s">
        <v>394</v>
      </c>
      <c r="I2939" s="279" t="s">
        <v>539</v>
      </c>
      <c r="J2939" s="279" t="s">
        <v>394</v>
      </c>
      <c r="K2939" s="279" t="s">
        <v>394</v>
      </c>
      <c r="L2939" s="279" t="s">
        <v>394</v>
      </c>
      <c r="M2939" s="279" t="s">
        <v>394</v>
      </c>
      <c r="N2939" s="279" t="s">
        <v>394</v>
      </c>
      <c r="O2939" s="279" t="s">
        <v>394</v>
      </c>
      <c r="P2939" s="315">
        <v>0</v>
      </c>
      <c r="Q2939" s="279" t="s">
        <v>394</v>
      </c>
      <c r="R2939" s="279" t="s">
        <v>394</v>
      </c>
      <c r="S2939" s="279" t="s">
        <v>394</v>
      </c>
      <c r="T2939" s="279" t="s">
        <v>394</v>
      </c>
      <c r="U2939" s="279" t="s">
        <v>394</v>
      </c>
      <c r="V2939" s="279" t="s">
        <v>394</v>
      </c>
      <c r="W2939" s="279" t="s">
        <v>394</v>
      </c>
      <c r="X2939" s="279" t="s">
        <v>394</v>
      </c>
      <c r="Y2939" s="281"/>
      <c r="Z2939" s="279" t="s">
        <v>394</v>
      </c>
      <c r="AA2939" s="279" t="s">
        <v>394</v>
      </c>
      <c r="AB2939" s="281"/>
      <c r="AC2939" s="279" t="s">
        <v>855</v>
      </c>
      <c r="AF2939" s="276" t="str">
        <f>IFERROR(VLOOKUP(A2939,'[1]قوائم الترجمة'!AC$2:AD$2397,1,0),"م")</f>
        <v>م</v>
      </c>
      <c r="AG2939" s="232"/>
      <c r="AH2939" s="233"/>
      <c r="AI2939" s="233"/>
      <c r="AJ2939" s="233"/>
      <c r="AL2939" s="267"/>
      <c r="AM2939" s="235"/>
      <c r="AU2939" s="234"/>
    </row>
    <row r="2940" spans="1:47" ht="21" x14ac:dyDescent="0.4">
      <c r="A2940" s="278">
        <v>122031</v>
      </c>
      <c r="B2940" s="279" t="s">
        <v>6959</v>
      </c>
      <c r="C2940" s="279" t="s">
        <v>166</v>
      </c>
      <c r="D2940" s="279" t="s">
        <v>6960</v>
      </c>
      <c r="E2940" s="279" t="s">
        <v>394</v>
      </c>
      <c r="F2940"/>
      <c r="H2940" s="279" t="s">
        <v>394</v>
      </c>
      <c r="I2940" s="279" t="s">
        <v>539</v>
      </c>
      <c r="J2940" s="279" t="s">
        <v>394</v>
      </c>
      <c r="K2940" s="279" t="s">
        <v>394</v>
      </c>
      <c r="L2940" s="279" t="s">
        <v>394</v>
      </c>
      <c r="M2940" s="279" t="s">
        <v>394</v>
      </c>
      <c r="N2940" s="279" t="s">
        <v>394</v>
      </c>
      <c r="O2940" s="279" t="s">
        <v>394</v>
      </c>
      <c r="P2940" s="315">
        <v>0</v>
      </c>
      <c r="Q2940" s="279" t="s">
        <v>394</v>
      </c>
      <c r="R2940" s="279" t="s">
        <v>394</v>
      </c>
      <c r="S2940" s="279" t="s">
        <v>394</v>
      </c>
      <c r="T2940" s="279" t="s">
        <v>394</v>
      </c>
      <c r="U2940" s="279" t="s">
        <v>394</v>
      </c>
      <c r="V2940" s="279" t="s">
        <v>394</v>
      </c>
      <c r="W2940" s="279" t="s">
        <v>394</v>
      </c>
      <c r="X2940" s="279" t="s">
        <v>394</v>
      </c>
      <c r="Y2940" s="281"/>
      <c r="Z2940" s="279" t="s">
        <v>394</v>
      </c>
      <c r="AA2940" s="279" t="s">
        <v>394</v>
      </c>
      <c r="AB2940" s="281"/>
      <c r="AC2940" s="279" t="s">
        <v>855</v>
      </c>
      <c r="AF2940" s="276" t="str">
        <f>IFERROR(VLOOKUP(A2940,'[1]قوائم الترجمة'!AC$2:AD$2397,1,0),"م")</f>
        <v>م</v>
      </c>
      <c r="AG2940" s="232"/>
      <c r="AH2940" s="233"/>
      <c r="AI2940" s="233"/>
      <c r="AJ2940" s="233"/>
      <c r="AL2940" s="267"/>
      <c r="AM2940" s="235"/>
      <c r="AU2940" s="234"/>
    </row>
    <row r="2941" spans="1:47" ht="21" x14ac:dyDescent="0.4">
      <c r="A2941" s="278">
        <v>122032</v>
      </c>
      <c r="B2941" s="279" t="s">
        <v>2384</v>
      </c>
      <c r="C2941" s="279" t="s">
        <v>160</v>
      </c>
      <c r="D2941" s="279" t="s">
        <v>756</v>
      </c>
      <c r="E2941" s="279" t="s">
        <v>424</v>
      </c>
      <c r="F2941" s="315" t="s">
        <v>9535</v>
      </c>
      <c r="G2941" s="315" t="s">
        <v>8164</v>
      </c>
      <c r="H2941" s="279" t="s">
        <v>425</v>
      </c>
      <c r="I2941" s="279" t="s">
        <v>61</v>
      </c>
      <c r="J2941" s="279" t="s">
        <v>426</v>
      </c>
      <c r="K2941" s="280">
        <v>2004</v>
      </c>
      <c r="L2941" s="279" t="s">
        <v>402</v>
      </c>
      <c r="M2941" s="279" t="s">
        <v>394</v>
      </c>
      <c r="N2941" s="279"/>
      <c r="O2941" s="279" t="s">
        <v>394</v>
      </c>
      <c r="P2941" s="315">
        <v>0</v>
      </c>
      <c r="Q2941" s="278"/>
      <c r="R2941" s="303"/>
      <c r="S2941" s="279" t="s">
        <v>394</v>
      </c>
      <c r="T2941" s="279" t="s">
        <v>394</v>
      </c>
      <c r="U2941" s="303"/>
      <c r="V2941" s="303"/>
      <c r="W2941" s="303"/>
      <c r="X2941" s="303"/>
      <c r="Z2941" s="303"/>
      <c r="AA2941" s="303"/>
      <c r="AC2941" s="279" t="s">
        <v>394</v>
      </c>
      <c r="AF2941" s="276">
        <f>IFERROR(VLOOKUP(A2941,'[1]قوائم الترجمة'!AC$2:AD$2397,1,0),"م")</f>
        <v>122032</v>
      </c>
      <c r="AG2941" s="232"/>
      <c r="AH2941" s="233"/>
      <c r="AI2941" s="233"/>
      <c r="AJ2941" s="233"/>
      <c r="AL2941" s="267"/>
      <c r="AM2941" s="235"/>
      <c r="AU2941" s="234"/>
    </row>
    <row r="2942" spans="1:47" ht="21" x14ac:dyDescent="0.4">
      <c r="A2942" s="278">
        <v>122033</v>
      </c>
      <c r="B2942" s="279" t="s">
        <v>6962</v>
      </c>
      <c r="C2942" s="279" t="s">
        <v>68</v>
      </c>
      <c r="D2942" s="279" t="s">
        <v>6963</v>
      </c>
      <c r="E2942" s="279" t="s">
        <v>394</v>
      </c>
      <c r="F2942"/>
      <c r="H2942" s="279" t="s">
        <v>394</v>
      </c>
      <c r="I2942" s="279" t="s">
        <v>539</v>
      </c>
      <c r="J2942" s="279" t="s">
        <v>394</v>
      </c>
      <c r="K2942" s="279" t="s">
        <v>394</v>
      </c>
      <c r="L2942" s="279" t="s">
        <v>394</v>
      </c>
      <c r="M2942" s="279" t="s">
        <v>394</v>
      </c>
      <c r="N2942" s="279" t="s">
        <v>394</v>
      </c>
      <c r="O2942" s="279" t="s">
        <v>394</v>
      </c>
      <c r="P2942" s="315">
        <v>0</v>
      </c>
      <c r="Q2942" s="279" t="s">
        <v>394</v>
      </c>
      <c r="R2942" s="279" t="s">
        <v>394</v>
      </c>
      <c r="S2942" s="279" t="s">
        <v>394</v>
      </c>
      <c r="T2942" s="279" t="s">
        <v>394</v>
      </c>
      <c r="U2942" s="279" t="s">
        <v>394</v>
      </c>
      <c r="V2942" s="279" t="s">
        <v>394</v>
      </c>
      <c r="W2942" s="279" t="s">
        <v>394</v>
      </c>
      <c r="X2942" s="279" t="s">
        <v>394</v>
      </c>
      <c r="Y2942" s="281"/>
      <c r="Z2942" s="279" t="s">
        <v>394</v>
      </c>
      <c r="AA2942" s="279" t="s">
        <v>394</v>
      </c>
      <c r="AB2942" s="281"/>
      <c r="AC2942" s="279" t="s">
        <v>855</v>
      </c>
      <c r="AF2942" s="276" t="str">
        <f>IFERROR(VLOOKUP(A2942,'[1]قوائم الترجمة'!AC$2:AD$2397,1,0),"م")</f>
        <v>م</v>
      </c>
      <c r="AG2942" s="232"/>
      <c r="AH2942" s="233"/>
      <c r="AI2942" s="233"/>
      <c r="AJ2942" s="233"/>
      <c r="AL2942" s="267"/>
      <c r="AM2942" s="235"/>
      <c r="AU2942" s="234"/>
    </row>
    <row r="2943" spans="1:47" ht="21" x14ac:dyDescent="0.4">
      <c r="A2943" s="278">
        <v>122034</v>
      </c>
      <c r="B2943" s="279" t="s">
        <v>3802</v>
      </c>
      <c r="C2943" s="279" t="s">
        <v>68</v>
      </c>
      <c r="D2943" s="279" t="s">
        <v>280</v>
      </c>
      <c r="E2943" s="279" t="s">
        <v>424</v>
      </c>
      <c r="F2943" s="315" t="s">
        <v>9370</v>
      </c>
      <c r="G2943" s="315" t="s">
        <v>8669</v>
      </c>
      <c r="H2943" s="279" t="s">
        <v>425</v>
      </c>
      <c r="I2943" s="279" t="s">
        <v>540</v>
      </c>
      <c r="J2943" s="279" t="s">
        <v>426</v>
      </c>
      <c r="K2943" s="280">
        <v>2014</v>
      </c>
      <c r="L2943" s="279" t="s">
        <v>404</v>
      </c>
      <c r="M2943" s="279" t="s">
        <v>394</v>
      </c>
      <c r="N2943" s="279" t="s">
        <v>394</v>
      </c>
      <c r="O2943" s="279" t="s">
        <v>394</v>
      </c>
      <c r="P2943" s="315">
        <v>0</v>
      </c>
      <c r="Q2943" s="278"/>
      <c r="R2943" s="303"/>
      <c r="S2943" s="279" t="s">
        <v>394</v>
      </c>
      <c r="T2943" s="279" t="s">
        <v>394</v>
      </c>
      <c r="U2943" s="303"/>
      <c r="V2943" s="303"/>
      <c r="W2943" s="303"/>
      <c r="X2943" s="303"/>
      <c r="Z2943" s="303"/>
      <c r="AA2943" s="303"/>
      <c r="AC2943" s="279" t="s">
        <v>394</v>
      </c>
      <c r="AF2943" s="276">
        <f>IFERROR(VLOOKUP(A2943,'[1]قوائم الترجمة'!AC$2:AD$2397,1,0),"م")</f>
        <v>122034</v>
      </c>
      <c r="AG2943" s="232"/>
      <c r="AH2943" s="233"/>
      <c r="AI2943" s="233"/>
      <c r="AJ2943" s="233"/>
      <c r="AL2943" s="267"/>
      <c r="AM2943" s="235"/>
      <c r="AU2943" s="234"/>
    </row>
    <row r="2944" spans="1:47" ht="21" x14ac:dyDescent="0.4">
      <c r="A2944" s="278">
        <v>122035</v>
      </c>
      <c r="B2944" s="279" t="s">
        <v>3801</v>
      </c>
      <c r="C2944" s="279" t="s">
        <v>1207</v>
      </c>
      <c r="D2944" s="279" t="s">
        <v>1083</v>
      </c>
      <c r="E2944" s="279" t="s">
        <v>394</v>
      </c>
      <c r="F2944"/>
      <c r="H2944" s="279" t="s">
        <v>394</v>
      </c>
      <c r="I2944" s="279" t="s">
        <v>539</v>
      </c>
      <c r="J2944" s="279" t="s">
        <v>394</v>
      </c>
      <c r="K2944" s="279" t="s">
        <v>394</v>
      </c>
      <c r="L2944" s="279" t="s">
        <v>394</v>
      </c>
      <c r="M2944" s="279" t="s">
        <v>394</v>
      </c>
      <c r="N2944" s="279" t="s">
        <v>394</v>
      </c>
      <c r="O2944" s="279" t="s">
        <v>394</v>
      </c>
      <c r="P2944" s="315">
        <v>0</v>
      </c>
      <c r="Q2944" s="279" t="s">
        <v>394</v>
      </c>
      <c r="R2944" s="279" t="s">
        <v>394</v>
      </c>
      <c r="S2944" s="279" t="s">
        <v>394</v>
      </c>
      <c r="T2944" s="279" t="s">
        <v>394</v>
      </c>
      <c r="U2944" s="279" t="s">
        <v>394</v>
      </c>
      <c r="V2944" s="279" t="s">
        <v>394</v>
      </c>
      <c r="W2944" s="279" t="s">
        <v>394</v>
      </c>
      <c r="X2944" s="279" t="s">
        <v>394</v>
      </c>
      <c r="Y2944" s="281"/>
      <c r="Z2944" s="279" t="s">
        <v>394</v>
      </c>
      <c r="AA2944" s="279" t="s">
        <v>394</v>
      </c>
      <c r="AB2944" s="281"/>
      <c r="AC2944" s="279" t="s">
        <v>855</v>
      </c>
      <c r="AF2944" s="276" t="str">
        <f>IFERROR(VLOOKUP(A2944,'[1]قوائم الترجمة'!AC$2:AD$2397,1,0),"م")</f>
        <v>م</v>
      </c>
      <c r="AG2944" s="232"/>
      <c r="AH2944" s="233"/>
      <c r="AI2944" s="233"/>
      <c r="AJ2944" s="233"/>
      <c r="AL2944" s="267"/>
      <c r="AM2944" s="235"/>
      <c r="AO2944" s="236"/>
      <c r="AU2944" s="234"/>
    </row>
    <row r="2945" spans="1:47" ht="21" x14ac:dyDescent="0.4">
      <c r="A2945" s="278">
        <v>122036</v>
      </c>
      <c r="B2945" s="279" t="s">
        <v>3800</v>
      </c>
      <c r="C2945" s="279" t="s">
        <v>577</v>
      </c>
      <c r="D2945" s="279" t="s">
        <v>305</v>
      </c>
      <c r="E2945" s="279" t="s">
        <v>394</v>
      </c>
      <c r="F2945"/>
      <c r="H2945" s="279" t="s">
        <v>394</v>
      </c>
      <c r="I2945" s="279" t="s">
        <v>538</v>
      </c>
      <c r="J2945" s="279" t="s">
        <v>394</v>
      </c>
      <c r="K2945" s="279" t="s">
        <v>394</v>
      </c>
      <c r="L2945" s="279" t="s">
        <v>394</v>
      </c>
      <c r="M2945" s="279" t="s">
        <v>394</v>
      </c>
      <c r="N2945" s="279" t="s">
        <v>394</v>
      </c>
      <c r="O2945" s="279" t="s">
        <v>394</v>
      </c>
      <c r="P2945" s="315">
        <v>0</v>
      </c>
      <c r="Q2945" s="279" t="s">
        <v>394</v>
      </c>
      <c r="R2945" s="279" t="s">
        <v>394</v>
      </c>
      <c r="S2945" s="279" t="s">
        <v>394</v>
      </c>
      <c r="T2945" s="279" t="s">
        <v>394</v>
      </c>
      <c r="U2945" s="279" t="s">
        <v>394</v>
      </c>
      <c r="V2945" s="279" t="s">
        <v>394</v>
      </c>
      <c r="W2945" s="279" t="s">
        <v>394</v>
      </c>
      <c r="X2945" s="279" t="s">
        <v>394</v>
      </c>
      <c r="Y2945" s="281"/>
      <c r="Z2945" s="279" t="s">
        <v>394</v>
      </c>
      <c r="AA2945" s="279" t="s">
        <v>394</v>
      </c>
      <c r="AB2945" s="281"/>
      <c r="AC2945" s="279" t="s">
        <v>394</v>
      </c>
      <c r="AF2945" s="276" t="str">
        <f>IFERROR(VLOOKUP(A2945,'[1]قوائم الترجمة'!AC$2:AD$2397,1,0),"م")</f>
        <v>م</v>
      </c>
      <c r="AG2945" s="232"/>
      <c r="AH2945" s="233"/>
      <c r="AI2945" s="233"/>
      <c r="AJ2945" s="233"/>
      <c r="AL2945" s="267"/>
      <c r="AM2945" s="235"/>
      <c r="AO2945" s="236"/>
      <c r="AU2945" s="234"/>
    </row>
    <row r="2946" spans="1:47" ht="21" x14ac:dyDescent="0.4">
      <c r="A2946" s="278">
        <v>122037</v>
      </c>
      <c r="B2946" s="279" t="s">
        <v>3799</v>
      </c>
      <c r="C2946" s="279" t="s">
        <v>1423</v>
      </c>
      <c r="D2946" s="279" t="s">
        <v>579</v>
      </c>
      <c r="E2946" s="279" t="s">
        <v>394</v>
      </c>
      <c r="F2946"/>
      <c r="H2946" s="279" t="s">
        <v>394</v>
      </c>
      <c r="I2946" s="279" t="s">
        <v>61</v>
      </c>
      <c r="J2946" s="279" t="s">
        <v>394</v>
      </c>
      <c r="K2946" s="279" t="s">
        <v>394</v>
      </c>
      <c r="L2946" s="279" t="s">
        <v>394</v>
      </c>
      <c r="M2946" s="279" t="s">
        <v>394</v>
      </c>
      <c r="N2946" s="279" t="s">
        <v>394</v>
      </c>
      <c r="O2946" s="279" t="s">
        <v>394</v>
      </c>
      <c r="P2946" s="315">
        <v>0</v>
      </c>
      <c r="Q2946" s="279" t="s">
        <v>394</v>
      </c>
      <c r="R2946" s="279" t="s">
        <v>394</v>
      </c>
      <c r="S2946" s="279" t="s">
        <v>394</v>
      </c>
      <c r="T2946" s="279" t="s">
        <v>394</v>
      </c>
      <c r="U2946" s="279" t="s">
        <v>394</v>
      </c>
      <c r="V2946" s="279" t="s">
        <v>394</v>
      </c>
      <c r="W2946" s="279" t="s">
        <v>394</v>
      </c>
      <c r="X2946" s="279" t="s">
        <v>394</v>
      </c>
      <c r="Y2946" s="281"/>
      <c r="Z2946" s="279" t="s">
        <v>394</v>
      </c>
      <c r="AA2946" s="279" t="s">
        <v>394</v>
      </c>
      <c r="AB2946" s="281"/>
      <c r="AC2946" s="279" t="s">
        <v>394</v>
      </c>
      <c r="AF2946" s="276" t="str">
        <f>IFERROR(VLOOKUP(A2946,'[1]قوائم الترجمة'!AC$2:AD$2397,1,0),"م")</f>
        <v>م</v>
      </c>
      <c r="AG2946" s="232"/>
      <c r="AH2946" s="233"/>
      <c r="AI2946" s="233"/>
      <c r="AJ2946" s="233"/>
      <c r="AL2946" s="267"/>
      <c r="AM2946" s="235"/>
      <c r="AU2946" s="234"/>
    </row>
    <row r="2947" spans="1:47" ht="21" x14ac:dyDescent="0.4">
      <c r="A2947" s="278">
        <v>122038</v>
      </c>
      <c r="B2947" s="279" t="s">
        <v>6993</v>
      </c>
      <c r="C2947" s="279" t="s">
        <v>605</v>
      </c>
      <c r="D2947" s="279" t="s">
        <v>360</v>
      </c>
      <c r="E2947" s="279" t="s">
        <v>394</v>
      </c>
      <c r="F2947"/>
      <c r="H2947" s="279" t="s">
        <v>394</v>
      </c>
      <c r="I2947" s="279" t="s">
        <v>539</v>
      </c>
      <c r="J2947" s="279" t="s">
        <v>394</v>
      </c>
      <c r="K2947" s="279" t="s">
        <v>394</v>
      </c>
      <c r="L2947" s="279" t="s">
        <v>394</v>
      </c>
      <c r="M2947" s="279" t="s">
        <v>394</v>
      </c>
      <c r="N2947" s="279" t="s">
        <v>394</v>
      </c>
      <c r="O2947" s="279" t="s">
        <v>394</v>
      </c>
      <c r="P2947" s="315">
        <v>0</v>
      </c>
      <c r="Q2947" s="279" t="s">
        <v>394</v>
      </c>
      <c r="R2947" s="279" t="s">
        <v>394</v>
      </c>
      <c r="S2947" s="279" t="s">
        <v>394</v>
      </c>
      <c r="T2947" s="279" t="s">
        <v>394</v>
      </c>
      <c r="U2947" s="279" t="s">
        <v>394</v>
      </c>
      <c r="V2947" s="279" t="s">
        <v>394</v>
      </c>
      <c r="W2947" s="279" t="s">
        <v>394</v>
      </c>
      <c r="X2947" s="279" t="s">
        <v>394</v>
      </c>
      <c r="Y2947" s="281"/>
      <c r="Z2947" s="279" t="s">
        <v>394</v>
      </c>
      <c r="AA2947" s="279" t="s">
        <v>394</v>
      </c>
      <c r="AB2947" s="281"/>
      <c r="AC2947" s="279" t="s">
        <v>855</v>
      </c>
      <c r="AF2947" s="276" t="str">
        <f>IFERROR(VLOOKUP(A2947,'[1]قوائم الترجمة'!AC$2:AD$2397,1,0),"م")</f>
        <v>م</v>
      </c>
      <c r="AG2947" s="232"/>
      <c r="AH2947" s="233"/>
      <c r="AI2947" s="233"/>
      <c r="AJ2947" s="233"/>
      <c r="AL2947" s="267"/>
      <c r="AM2947" s="235"/>
      <c r="AO2947" s="236"/>
      <c r="AU2947" s="234"/>
    </row>
    <row r="2948" spans="1:47" ht="21" x14ac:dyDescent="0.4">
      <c r="A2948" s="278">
        <v>122039</v>
      </c>
      <c r="B2948" s="279" t="s">
        <v>6995</v>
      </c>
      <c r="C2948" s="279" t="s">
        <v>97</v>
      </c>
      <c r="D2948" s="279" t="s">
        <v>6996</v>
      </c>
      <c r="E2948" s="279" t="s">
        <v>394</v>
      </c>
      <c r="F2948"/>
      <c r="H2948" s="279" t="s">
        <v>394</v>
      </c>
      <c r="I2948" s="279" t="s">
        <v>539</v>
      </c>
      <c r="J2948" s="279" t="s">
        <v>394</v>
      </c>
      <c r="K2948" s="279" t="s">
        <v>394</v>
      </c>
      <c r="L2948" s="279" t="s">
        <v>394</v>
      </c>
      <c r="M2948" s="279" t="s">
        <v>394</v>
      </c>
      <c r="N2948" s="279" t="s">
        <v>394</v>
      </c>
      <c r="O2948" s="279" t="s">
        <v>394</v>
      </c>
      <c r="P2948" s="315">
        <v>0</v>
      </c>
      <c r="Q2948" s="279" t="s">
        <v>394</v>
      </c>
      <c r="R2948" s="279" t="s">
        <v>394</v>
      </c>
      <c r="S2948" s="279" t="s">
        <v>394</v>
      </c>
      <c r="T2948" s="279" t="s">
        <v>394</v>
      </c>
      <c r="U2948" s="279" t="s">
        <v>394</v>
      </c>
      <c r="V2948" s="279" t="s">
        <v>394</v>
      </c>
      <c r="W2948" s="279" t="s">
        <v>394</v>
      </c>
      <c r="X2948" s="279" t="s">
        <v>394</v>
      </c>
      <c r="Y2948" s="281"/>
      <c r="Z2948" s="279" t="s">
        <v>394</v>
      </c>
      <c r="AA2948" s="279" t="s">
        <v>394</v>
      </c>
      <c r="AB2948" s="281"/>
      <c r="AC2948" s="279" t="s">
        <v>855</v>
      </c>
      <c r="AF2948" s="276" t="str">
        <f>IFERROR(VLOOKUP(A2948,'[1]قوائم الترجمة'!AC$2:AD$2397,1,0),"م")</f>
        <v>م</v>
      </c>
      <c r="AG2948" s="232"/>
      <c r="AH2948" s="233"/>
      <c r="AI2948" s="233"/>
      <c r="AJ2948" s="233"/>
      <c r="AL2948" s="267"/>
      <c r="AM2948" s="235"/>
      <c r="AU2948" s="234"/>
    </row>
    <row r="2949" spans="1:47" ht="21" x14ac:dyDescent="0.4">
      <c r="A2949" s="278">
        <v>122040</v>
      </c>
      <c r="B2949" s="279" t="s">
        <v>6998</v>
      </c>
      <c r="C2949" s="279" t="s">
        <v>202</v>
      </c>
      <c r="D2949" s="279" t="s">
        <v>1219</v>
      </c>
      <c r="E2949" s="279" t="s">
        <v>394</v>
      </c>
      <c r="F2949"/>
      <c r="H2949" s="279" t="s">
        <v>394</v>
      </c>
      <c r="I2949" s="279" t="s">
        <v>539</v>
      </c>
      <c r="J2949" s="279" t="s">
        <v>394</v>
      </c>
      <c r="K2949" s="279" t="s">
        <v>394</v>
      </c>
      <c r="L2949" s="279" t="s">
        <v>394</v>
      </c>
      <c r="M2949" s="279" t="s">
        <v>394</v>
      </c>
      <c r="N2949" s="279" t="s">
        <v>394</v>
      </c>
      <c r="O2949" s="279" t="s">
        <v>394</v>
      </c>
      <c r="P2949" s="315">
        <v>0</v>
      </c>
      <c r="Q2949" s="279" t="s">
        <v>394</v>
      </c>
      <c r="R2949" s="279" t="s">
        <v>394</v>
      </c>
      <c r="S2949" s="279" t="s">
        <v>394</v>
      </c>
      <c r="T2949" s="279" t="s">
        <v>394</v>
      </c>
      <c r="U2949" s="279" t="s">
        <v>394</v>
      </c>
      <c r="V2949" s="279" t="s">
        <v>394</v>
      </c>
      <c r="W2949" s="279" t="s">
        <v>394</v>
      </c>
      <c r="X2949" s="279" t="s">
        <v>394</v>
      </c>
      <c r="Y2949" s="281"/>
      <c r="Z2949" s="279" t="s">
        <v>394</v>
      </c>
      <c r="AA2949" s="279" t="s">
        <v>394</v>
      </c>
      <c r="AB2949" s="281"/>
      <c r="AC2949" s="279" t="s">
        <v>855</v>
      </c>
      <c r="AF2949" s="276" t="str">
        <f>IFERROR(VLOOKUP(A2949,'[1]قوائم الترجمة'!AC$2:AD$2397,1,0),"م")</f>
        <v>م</v>
      </c>
      <c r="AG2949" s="232"/>
      <c r="AH2949" s="233"/>
      <c r="AI2949" s="233"/>
      <c r="AJ2949" s="233"/>
      <c r="AL2949" s="267"/>
      <c r="AM2949" s="235"/>
      <c r="AU2949" s="234"/>
    </row>
    <row r="2950" spans="1:47" ht="21" x14ac:dyDescent="0.4">
      <c r="A2950" s="278">
        <v>122041</v>
      </c>
      <c r="B2950" s="279" t="s">
        <v>7001</v>
      </c>
      <c r="C2950" s="279" t="s">
        <v>7002</v>
      </c>
      <c r="D2950" s="279" t="s">
        <v>325</v>
      </c>
      <c r="E2950" s="279" t="s">
        <v>394</v>
      </c>
      <c r="F2950"/>
      <c r="H2950" s="279" t="s">
        <v>394</v>
      </c>
      <c r="I2950" s="279" t="s">
        <v>539</v>
      </c>
      <c r="J2950" s="279" t="s">
        <v>394</v>
      </c>
      <c r="K2950" s="279" t="s">
        <v>394</v>
      </c>
      <c r="L2950" s="279" t="s">
        <v>394</v>
      </c>
      <c r="M2950" s="279" t="s">
        <v>394</v>
      </c>
      <c r="N2950" s="279" t="s">
        <v>394</v>
      </c>
      <c r="O2950" s="279" t="s">
        <v>394</v>
      </c>
      <c r="P2950" s="315">
        <v>0</v>
      </c>
      <c r="Q2950" s="279" t="s">
        <v>394</v>
      </c>
      <c r="R2950" s="279" t="s">
        <v>394</v>
      </c>
      <c r="S2950" s="279" t="s">
        <v>394</v>
      </c>
      <c r="T2950" s="279" t="s">
        <v>394</v>
      </c>
      <c r="U2950" s="279" t="s">
        <v>394</v>
      </c>
      <c r="V2950" s="279" t="s">
        <v>394</v>
      </c>
      <c r="W2950" s="279" t="s">
        <v>394</v>
      </c>
      <c r="X2950" s="279" t="s">
        <v>394</v>
      </c>
      <c r="Y2950" s="281"/>
      <c r="Z2950" s="279" t="s">
        <v>394</v>
      </c>
      <c r="AA2950" s="279" t="s">
        <v>394</v>
      </c>
      <c r="AB2950" s="281"/>
      <c r="AC2950" s="279" t="s">
        <v>855</v>
      </c>
      <c r="AF2950" s="276" t="str">
        <f>IFERROR(VLOOKUP(A2950,'[1]قوائم الترجمة'!AC$2:AD$2397,1,0),"م")</f>
        <v>م</v>
      </c>
      <c r="AG2950" s="232"/>
      <c r="AH2950" s="233"/>
      <c r="AI2950" s="233"/>
      <c r="AJ2950" s="233"/>
      <c r="AL2950" s="267"/>
      <c r="AM2950" s="235"/>
      <c r="AO2950" s="236"/>
      <c r="AU2950" s="234"/>
    </row>
    <row r="2951" spans="1:47" ht="21" x14ac:dyDescent="0.4">
      <c r="A2951" s="278">
        <v>122042</v>
      </c>
      <c r="B2951" s="279" t="s">
        <v>3798</v>
      </c>
      <c r="C2951" s="279" t="s">
        <v>81</v>
      </c>
      <c r="D2951" s="279" t="s">
        <v>273</v>
      </c>
      <c r="E2951" s="279" t="s">
        <v>394</v>
      </c>
      <c r="F2951"/>
      <c r="H2951" s="279" t="s">
        <v>394</v>
      </c>
      <c r="I2951" s="279" t="s">
        <v>538</v>
      </c>
      <c r="J2951" s="279" t="s">
        <v>394</v>
      </c>
      <c r="K2951" s="279" t="s">
        <v>394</v>
      </c>
      <c r="L2951" s="279" t="s">
        <v>394</v>
      </c>
      <c r="M2951" s="279" t="s">
        <v>394</v>
      </c>
      <c r="N2951" s="279" t="s">
        <v>394</v>
      </c>
      <c r="O2951" s="279" t="s">
        <v>394</v>
      </c>
      <c r="P2951" s="315">
        <v>0</v>
      </c>
      <c r="Q2951" s="279" t="s">
        <v>394</v>
      </c>
      <c r="R2951" s="279" t="s">
        <v>394</v>
      </c>
      <c r="S2951" s="279" t="s">
        <v>394</v>
      </c>
      <c r="T2951" s="279" t="s">
        <v>394</v>
      </c>
      <c r="U2951" s="279" t="s">
        <v>394</v>
      </c>
      <c r="V2951" s="279" t="s">
        <v>394</v>
      </c>
      <c r="W2951" s="279" t="s">
        <v>394</v>
      </c>
      <c r="X2951" s="279" t="s">
        <v>394</v>
      </c>
      <c r="Y2951" s="281"/>
      <c r="Z2951" s="279" t="s">
        <v>394</v>
      </c>
      <c r="AA2951" s="279" t="s">
        <v>394</v>
      </c>
      <c r="AB2951" s="281"/>
      <c r="AC2951" s="279" t="s">
        <v>394</v>
      </c>
      <c r="AF2951" s="276" t="str">
        <f>IFERROR(VLOOKUP(A2951,'[1]قوائم الترجمة'!AC$2:AD$2397,1,0),"م")</f>
        <v>م</v>
      </c>
      <c r="AG2951" s="232"/>
      <c r="AH2951" s="233"/>
      <c r="AI2951" s="233"/>
      <c r="AJ2951" s="233"/>
      <c r="AL2951" s="267"/>
      <c r="AM2951" s="235"/>
      <c r="AO2951" s="236"/>
      <c r="AU2951" s="234"/>
    </row>
    <row r="2952" spans="1:47" ht="21" x14ac:dyDescent="0.4">
      <c r="A2952" s="278">
        <v>122043</v>
      </c>
      <c r="B2952" s="279" t="s">
        <v>7004</v>
      </c>
      <c r="C2952" s="279" t="s">
        <v>68</v>
      </c>
      <c r="D2952" s="279" t="s">
        <v>7005</v>
      </c>
      <c r="E2952" s="279" t="s">
        <v>394</v>
      </c>
      <c r="F2952"/>
      <c r="H2952" s="279" t="s">
        <v>394</v>
      </c>
      <c r="I2952" s="279" t="s">
        <v>539</v>
      </c>
      <c r="J2952" s="279" t="s">
        <v>394</v>
      </c>
      <c r="K2952" s="279" t="s">
        <v>394</v>
      </c>
      <c r="L2952" s="279" t="s">
        <v>394</v>
      </c>
      <c r="M2952" s="279" t="s">
        <v>394</v>
      </c>
      <c r="N2952" s="279" t="s">
        <v>394</v>
      </c>
      <c r="O2952" s="279" t="s">
        <v>394</v>
      </c>
      <c r="P2952" s="315">
        <v>0</v>
      </c>
      <c r="Q2952" s="279" t="s">
        <v>394</v>
      </c>
      <c r="R2952" s="279" t="s">
        <v>394</v>
      </c>
      <c r="S2952" s="279" t="s">
        <v>394</v>
      </c>
      <c r="T2952" s="279" t="s">
        <v>394</v>
      </c>
      <c r="U2952" s="279" t="s">
        <v>394</v>
      </c>
      <c r="V2952" s="279" t="s">
        <v>394</v>
      </c>
      <c r="W2952" s="279" t="s">
        <v>394</v>
      </c>
      <c r="X2952" s="279" t="s">
        <v>394</v>
      </c>
      <c r="Y2952" s="281"/>
      <c r="Z2952" s="279" t="s">
        <v>394</v>
      </c>
      <c r="AA2952" s="279" t="s">
        <v>394</v>
      </c>
      <c r="AB2952" s="281"/>
      <c r="AC2952" s="279" t="s">
        <v>855</v>
      </c>
      <c r="AF2952" s="276" t="str">
        <f>IFERROR(VLOOKUP(A2952,'[1]قوائم الترجمة'!AC$2:AD$2397,1,0),"م")</f>
        <v>م</v>
      </c>
      <c r="AG2952" s="232"/>
      <c r="AH2952" s="233"/>
      <c r="AI2952" s="233"/>
      <c r="AJ2952" s="233"/>
      <c r="AL2952" s="267"/>
      <c r="AM2952" s="235"/>
      <c r="AU2952" s="234"/>
    </row>
    <row r="2953" spans="1:47" ht="21" x14ac:dyDescent="0.4">
      <c r="A2953" s="278">
        <v>122044</v>
      </c>
      <c r="B2953" s="279" t="s">
        <v>7008</v>
      </c>
      <c r="C2953" s="279" t="s">
        <v>103</v>
      </c>
      <c r="D2953" s="279" t="s">
        <v>7009</v>
      </c>
      <c r="E2953" s="279" t="s">
        <v>394</v>
      </c>
      <c r="F2953"/>
      <c r="H2953" s="279" t="s">
        <v>394</v>
      </c>
      <c r="I2953" s="279" t="s">
        <v>539</v>
      </c>
      <c r="J2953" s="279" t="s">
        <v>394</v>
      </c>
      <c r="K2953" s="279" t="s">
        <v>394</v>
      </c>
      <c r="L2953" s="279" t="s">
        <v>394</v>
      </c>
      <c r="M2953" s="279" t="s">
        <v>394</v>
      </c>
      <c r="N2953" s="279" t="s">
        <v>394</v>
      </c>
      <c r="O2953" s="279" t="s">
        <v>394</v>
      </c>
      <c r="P2953" s="315">
        <v>0</v>
      </c>
      <c r="Q2953" s="279" t="s">
        <v>394</v>
      </c>
      <c r="R2953" s="279" t="s">
        <v>394</v>
      </c>
      <c r="S2953" s="279" t="s">
        <v>394</v>
      </c>
      <c r="T2953" s="279" t="s">
        <v>394</v>
      </c>
      <c r="U2953" s="279" t="s">
        <v>394</v>
      </c>
      <c r="V2953" s="279" t="s">
        <v>394</v>
      </c>
      <c r="W2953" s="279" t="s">
        <v>394</v>
      </c>
      <c r="X2953" s="279" t="s">
        <v>394</v>
      </c>
      <c r="Y2953" s="281"/>
      <c r="Z2953" s="279" t="s">
        <v>394</v>
      </c>
      <c r="AA2953" s="279" t="s">
        <v>394</v>
      </c>
      <c r="AB2953" s="281"/>
      <c r="AC2953" s="279" t="s">
        <v>855</v>
      </c>
      <c r="AF2953" s="276" t="str">
        <f>IFERROR(VLOOKUP(A2953,'[1]قوائم الترجمة'!AC$2:AD$2397,1,0),"م")</f>
        <v>م</v>
      </c>
      <c r="AG2953" s="232"/>
      <c r="AH2953" s="233"/>
      <c r="AI2953" s="233"/>
      <c r="AJ2953" s="233"/>
      <c r="AL2953" s="267"/>
      <c r="AM2953" s="235"/>
      <c r="AO2953" s="236"/>
      <c r="AU2953" s="234"/>
    </row>
    <row r="2954" spans="1:47" ht="21" x14ac:dyDescent="0.4">
      <c r="A2954" s="278">
        <v>122045</v>
      </c>
      <c r="B2954" s="279" t="s">
        <v>3797</v>
      </c>
      <c r="C2954" s="279" t="s">
        <v>71</v>
      </c>
      <c r="D2954" s="279" t="s">
        <v>284</v>
      </c>
      <c r="E2954" s="279" t="s">
        <v>394</v>
      </c>
      <c r="F2954"/>
      <c r="H2954" s="279" t="s">
        <v>394</v>
      </c>
      <c r="I2954" s="279" t="s">
        <v>539</v>
      </c>
      <c r="J2954" s="279" t="s">
        <v>394</v>
      </c>
      <c r="K2954" s="279" t="s">
        <v>394</v>
      </c>
      <c r="L2954" s="279" t="s">
        <v>394</v>
      </c>
      <c r="M2954" s="279" t="s">
        <v>394</v>
      </c>
      <c r="N2954" s="279" t="s">
        <v>394</v>
      </c>
      <c r="O2954" s="279" t="s">
        <v>394</v>
      </c>
      <c r="P2954" s="315">
        <v>0</v>
      </c>
      <c r="Q2954" s="279" t="s">
        <v>394</v>
      </c>
      <c r="R2954" s="279" t="s">
        <v>394</v>
      </c>
      <c r="S2954" s="279" t="s">
        <v>394</v>
      </c>
      <c r="T2954" s="279" t="s">
        <v>394</v>
      </c>
      <c r="U2954" s="279" t="s">
        <v>394</v>
      </c>
      <c r="V2954" s="279" t="s">
        <v>394</v>
      </c>
      <c r="W2954" s="279" t="s">
        <v>394</v>
      </c>
      <c r="X2954" s="279" t="s">
        <v>394</v>
      </c>
      <c r="Y2954" s="281"/>
      <c r="Z2954" s="279" t="s">
        <v>394</v>
      </c>
      <c r="AA2954" s="279" t="s">
        <v>394</v>
      </c>
      <c r="AB2954" s="281"/>
      <c r="AC2954" s="279" t="s">
        <v>855</v>
      </c>
      <c r="AF2954" s="276" t="str">
        <f>IFERROR(VLOOKUP(A2954,'[1]قوائم الترجمة'!AC$2:AD$2397,1,0),"م")</f>
        <v>م</v>
      </c>
      <c r="AG2954" s="232"/>
      <c r="AH2954" s="233"/>
      <c r="AI2954" s="233"/>
      <c r="AJ2954" s="233"/>
      <c r="AL2954" s="267"/>
      <c r="AM2954" s="235"/>
      <c r="AU2954" s="234"/>
    </row>
    <row r="2955" spans="1:47" ht="21" x14ac:dyDescent="0.4">
      <c r="A2955" s="278">
        <v>122046</v>
      </c>
      <c r="B2955" s="279" t="s">
        <v>3796</v>
      </c>
      <c r="C2955" s="279" t="s">
        <v>109</v>
      </c>
      <c r="D2955" s="279" t="s">
        <v>265</v>
      </c>
      <c r="E2955" s="279" t="s">
        <v>423</v>
      </c>
      <c r="F2955" s="315" t="s">
        <v>8378</v>
      </c>
      <c r="G2955" s="315" t="s">
        <v>409</v>
      </c>
      <c r="H2955" s="279" t="s">
        <v>425</v>
      </c>
      <c r="I2955" s="279" t="s">
        <v>61</v>
      </c>
      <c r="J2955" s="279" t="s">
        <v>7215</v>
      </c>
      <c r="K2955" s="280">
        <v>0</v>
      </c>
      <c r="L2955" s="279" t="s">
        <v>402</v>
      </c>
      <c r="M2955" s="279" t="s">
        <v>394</v>
      </c>
      <c r="N2955" s="279" t="s">
        <v>9536</v>
      </c>
      <c r="O2955" s="279" t="s">
        <v>8887</v>
      </c>
      <c r="P2955" s="279">
        <v>20000</v>
      </c>
      <c r="Q2955" s="278"/>
      <c r="R2955" s="303"/>
      <c r="S2955" s="279" t="s">
        <v>394</v>
      </c>
      <c r="T2955" s="279"/>
      <c r="U2955" s="303"/>
      <c r="V2955" s="303"/>
      <c r="W2955" s="303"/>
      <c r="X2955" s="303"/>
      <c r="Z2955" s="303"/>
      <c r="AA2955" s="303"/>
      <c r="AC2955" s="279" t="s">
        <v>394</v>
      </c>
      <c r="AF2955" s="276">
        <f>IFERROR(VLOOKUP(A2955,'[1]قوائم الترجمة'!AC$2:AD$2397,1,0),"م")</f>
        <v>122046</v>
      </c>
      <c r="AG2955" s="232"/>
      <c r="AH2955" s="233"/>
      <c r="AI2955" s="233"/>
      <c r="AJ2955" s="233"/>
      <c r="AL2955" s="267"/>
      <c r="AM2955" s="235"/>
      <c r="AU2955" s="234"/>
    </row>
    <row r="2956" spans="1:47" ht="21" x14ac:dyDescent="0.4">
      <c r="A2956" s="278">
        <v>122047</v>
      </c>
      <c r="B2956" s="279" t="s">
        <v>3795</v>
      </c>
      <c r="C2956" s="279" t="s">
        <v>77</v>
      </c>
      <c r="D2956" s="279" t="s">
        <v>1201</v>
      </c>
      <c r="E2956" s="279" t="s">
        <v>394</v>
      </c>
      <c r="F2956"/>
      <c r="H2956" s="279" t="s">
        <v>394</v>
      </c>
      <c r="I2956" s="279" t="s">
        <v>538</v>
      </c>
      <c r="J2956" s="279" t="s">
        <v>394</v>
      </c>
      <c r="K2956" s="279" t="s">
        <v>394</v>
      </c>
      <c r="L2956" s="279" t="s">
        <v>394</v>
      </c>
      <c r="M2956" s="279" t="s">
        <v>394</v>
      </c>
      <c r="N2956" s="279" t="s">
        <v>394</v>
      </c>
      <c r="O2956" s="279" t="s">
        <v>394</v>
      </c>
      <c r="P2956" s="315">
        <v>0</v>
      </c>
      <c r="Q2956" s="279" t="s">
        <v>394</v>
      </c>
      <c r="R2956" s="279" t="s">
        <v>394</v>
      </c>
      <c r="S2956" s="279" t="s">
        <v>394</v>
      </c>
      <c r="T2956" s="279" t="s">
        <v>394</v>
      </c>
      <c r="U2956" s="279" t="s">
        <v>394</v>
      </c>
      <c r="V2956" s="279" t="s">
        <v>394</v>
      </c>
      <c r="W2956" s="279" t="s">
        <v>394</v>
      </c>
      <c r="X2956" s="279" t="s">
        <v>394</v>
      </c>
      <c r="Y2956" s="281"/>
      <c r="Z2956" s="279" t="s">
        <v>394</v>
      </c>
      <c r="AA2956" s="279" t="s">
        <v>394</v>
      </c>
      <c r="AB2956" s="281"/>
      <c r="AC2956" s="279" t="s">
        <v>855</v>
      </c>
      <c r="AF2956" s="276" t="str">
        <f>IFERROR(VLOOKUP(A2956,'[1]قوائم الترجمة'!AC$2:AD$2397,1,0),"م")</f>
        <v>م</v>
      </c>
      <c r="AG2956" s="232"/>
      <c r="AH2956" s="233"/>
      <c r="AI2956" s="233"/>
      <c r="AJ2956" s="233"/>
      <c r="AL2956" s="267"/>
      <c r="AM2956" s="235"/>
      <c r="AO2956" s="236"/>
      <c r="AU2956" s="234"/>
    </row>
    <row r="2957" spans="1:47" ht="21" x14ac:dyDescent="0.4">
      <c r="A2957" s="278">
        <v>122048</v>
      </c>
      <c r="B2957" s="279" t="s">
        <v>3794</v>
      </c>
      <c r="C2957" s="279" t="s">
        <v>84</v>
      </c>
      <c r="D2957" s="279" t="s">
        <v>567</v>
      </c>
      <c r="E2957" s="279" t="s">
        <v>424</v>
      </c>
      <c r="F2957" s="315" t="s">
        <v>8378</v>
      </c>
      <c r="G2957" s="315" t="s">
        <v>8379</v>
      </c>
      <c r="H2957" s="279" t="s">
        <v>7215</v>
      </c>
      <c r="I2957" s="279" t="s">
        <v>541</v>
      </c>
      <c r="J2957" s="279" t="s">
        <v>7215</v>
      </c>
      <c r="K2957" s="280">
        <v>0</v>
      </c>
      <c r="L2957" s="279" t="s">
        <v>7215</v>
      </c>
      <c r="M2957" s="279" t="s">
        <v>394</v>
      </c>
      <c r="N2957" s="279" t="s">
        <v>394</v>
      </c>
      <c r="O2957" s="279" t="s">
        <v>394</v>
      </c>
      <c r="P2957" s="315">
        <v>0</v>
      </c>
      <c r="Q2957" s="278"/>
      <c r="R2957" s="303"/>
      <c r="S2957" s="279" t="s">
        <v>394</v>
      </c>
      <c r="T2957" s="279" t="s">
        <v>394</v>
      </c>
      <c r="U2957" s="303"/>
      <c r="V2957" s="303"/>
      <c r="W2957" s="303"/>
      <c r="X2957" s="303"/>
      <c r="Z2957" s="303"/>
      <c r="AA2957" s="303"/>
      <c r="AC2957" s="279" t="s">
        <v>394</v>
      </c>
      <c r="AF2957" s="276">
        <f>IFERROR(VLOOKUP(A2957,'[1]قوائم الترجمة'!AC$2:AD$2397,1,0),"م")</f>
        <v>122048</v>
      </c>
      <c r="AG2957" s="232"/>
      <c r="AH2957" s="233"/>
      <c r="AI2957" s="233"/>
      <c r="AJ2957" s="233"/>
      <c r="AL2957" s="267"/>
      <c r="AM2957" s="235"/>
      <c r="AU2957" s="234"/>
    </row>
    <row r="2958" spans="1:47" ht="21" x14ac:dyDescent="0.4">
      <c r="A2958" s="278">
        <v>122049</v>
      </c>
      <c r="B2958" s="279" t="s">
        <v>7034</v>
      </c>
      <c r="C2958" s="279" t="s">
        <v>465</v>
      </c>
      <c r="D2958" s="279" t="s">
        <v>589</v>
      </c>
      <c r="E2958" s="279" t="s">
        <v>394</v>
      </c>
      <c r="F2958"/>
      <c r="H2958" s="279" t="s">
        <v>394</v>
      </c>
      <c r="I2958" s="279" t="s">
        <v>539</v>
      </c>
      <c r="J2958" s="279" t="s">
        <v>394</v>
      </c>
      <c r="K2958" s="279" t="s">
        <v>394</v>
      </c>
      <c r="L2958" s="279" t="s">
        <v>394</v>
      </c>
      <c r="M2958" s="279" t="s">
        <v>394</v>
      </c>
      <c r="N2958" s="279" t="s">
        <v>394</v>
      </c>
      <c r="O2958" s="279" t="s">
        <v>394</v>
      </c>
      <c r="P2958" s="315">
        <v>0</v>
      </c>
      <c r="Q2958" s="279" t="s">
        <v>394</v>
      </c>
      <c r="R2958" s="279" t="s">
        <v>394</v>
      </c>
      <c r="S2958" s="279" t="s">
        <v>394</v>
      </c>
      <c r="T2958" s="279" t="s">
        <v>394</v>
      </c>
      <c r="U2958" s="279" t="s">
        <v>394</v>
      </c>
      <c r="V2958" s="279" t="s">
        <v>394</v>
      </c>
      <c r="W2958" s="279" t="s">
        <v>394</v>
      </c>
      <c r="X2958" s="279" t="s">
        <v>394</v>
      </c>
      <c r="Y2958" s="281"/>
      <c r="Z2958" s="279" t="s">
        <v>394</v>
      </c>
      <c r="AA2958" s="279" t="s">
        <v>394</v>
      </c>
      <c r="AB2958" s="281"/>
      <c r="AC2958" s="279" t="s">
        <v>855</v>
      </c>
      <c r="AF2958" s="276" t="str">
        <f>IFERROR(VLOOKUP(A2958,'[1]قوائم الترجمة'!AC$2:AD$2397,1,0),"م")</f>
        <v>م</v>
      </c>
      <c r="AG2958" s="232"/>
      <c r="AH2958" s="233"/>
      <c r="AI2958" s="233"/>
      <c r="AJ2958" s="233"/>
      <c r="AL2958" s="267"/>
      <c r="AM2958" s="235"/>
      <c r="AU2958" s="234"/>
    </row>
    <row r="2959" spans="1:47" ht="21" x14ac:dyDescent="0.4">
      <c r="A2959" s="278">
        <v>122050</v>
      </c>
      <c r="B2959" s="279" t="s">
        <v>7036</v>
      </c>
      <c r="C2959" s="279" t="s">
        <v>576</v>
      </c>
      <c r="D2959" s="279" t="s">
        <v>560</v>
      </c>
      <c r="E2959" s="279" t="s">
        <v>394</v>
      </c>
      <c r="F2959"/>
      <c r="H2959" s="279" t="s">
        <v>394</v>
      </c>
      <c r="I2959" s="279" t="s">
        <v>539</v>
      </c>
      <c r="J2959" s="279" t="s">
        <v>394</v>
      </c>
      <c r="K2959" s="279" t="s">
        <v>394</v>
      </c>
      <c r="L2959" s="279" t="s">
        <v>394</v>
      </c>
      <c r="M2959" s="279" t="s">
        <v>394</v>
      </c>
      <c r="N2959" s="279" t="s">
        <v>394</v>
      </c>
      <c r="O2959" s="279" t="s">
        <v>394</v>
      </c>
      <c r="P2959" s="315">
        <v>0</v>
      </c>
      <c r="Q2959" s="279" t="s">
        <v>394</v>
      </c>
      <c r="R2959" s="279" t="s">
        <v>394</v>
      </c>
      <c r="S2959" s="279" t="s">
        <v>394</v>
      </c>
      <c r="T2959" s="279" t="s">
        <v>394</v>
      </c>
      <c r="U2959" s="279" t="s">
        <v>394</v>
      </c>
      <c r="V2959" s="279" t="s">
        <v>394</v>
      </c>
      <c r="W2959" s="279" t="s">
        <v>394</v>
      </c>
      <c r="X2959" s="279" t="s">
        <v>394</v>
      </c>
      <c r="Y2959" s="281"/>
      <c r="Z2959" s="279" t="s">
        <v>394</v>
      </c>
      <c r="AA2959" s="279" t="s">
        <v>394</v>
      </c>
      <c r="AB2959" s="281"/>
      <c r="AC2959" s="279" t="s">
        <v>855</v>
      </c>
      <c r="AF2959" s="276" t="str">
        <f>IFERROR(VLOOKUP(A2959,'[1]قوائم الترجمة'!AC$2:AD$2397,1,0),"م")</f>
        <v>م</v>
      </c>
      <c r="AG2959" s="232"/>
      <c r="AH2959" s="233"/>
      <c r="AI2959" s="233"/>
      <c r="AJ2959" s="233"/>
      <c r="AL2959" s="267"/>
      <c r="AM2959" s="235"/>
      <c r="AO2959" s="236"/>
      <c r="AU2959" s="234"/>
    </row>
    <row r="2960" spans="1:47" ht="21" x14ac:dyDescent="0.4">
      <c r="A2960" s="278">
        <v>122051</v>
      </c>
      <c r="B2960" s="279" t="s">
        <v>7038</v>
      </c>
      <c r="C2960" s="279" t="s">
        <v>109</v>
      </c>
      <c r="D2960" s="279" t="s">
        <v>267</v>
      </c>
      <c r="E2960" s="279" t="s">
        <v>394</v>
      </c>
      <c r="F2960"/>
      <c r="H2960" s="279" t="s">
        <v>394</v>
      </c>
      <c r="I2960" s="279" t="s">
        <v>539</v>
      </c>
      <c r="J2960" s="279" t="s">
        <v>394</v>
      </c>
      <c r="K2960" s="279" t="s">
        <v>394</v>
      </c>
      <c r="L2960" s="279" t="s">
        <v>394</v>
      </c>
      <c r="M2960" s="279" t="s">
        <v>394</v>
      </c>
      <c r="N2960" s="279" t="s">
        <v>394</v>
      </c>
      <c r="O2960" s="279" t="s">
        <v>394</v>
      </c>
      <c r="P2960" s="315">
        <v>0</v>
      </c>
      <c r="Q2960" s="279" t="s">
        <v>394</v>
      </c>
      <c r="R2960" s="279" t="s">
        <v>394</v>
      </c>
      <c r="S2960" s="279" t="s">
        <v>394</v>
      </c>
      <c r="T2960" s="279" t="s">
        <v>394</v>
      </c>
      <c r="U2960" s="279" t="s">
        <v>394</v>
      </c>
      <c r="V2960" s="279" t="s">
        <v>394</v>
      </c>
      <c r="W2960" s="279" t="s">
        <v>394</v>
      </c>
      <c r="X2960" s="279" t="s">
        <v>394</v>
      </c>
      <c r="Y2960" s="281"/>
      <c r="Z2960" s="279" t="s">
        <v>394</v>
      </c>
      <c r="AA2960" s="279" t="s">
        <v>394</v>
      </c>
      <c r="AB2960" s="281"/>
      <c r="AC2960" s="279" t="s">
        <v>855</v>
      </c>
      <c r="AF2960" s="276" t="str">
        <f>IFERROR(VLOOKUP(A2960,'[1]قوائم الترجمة'!AC$2:AD$2397,1,0),"م")</f>
        <v>م</v>
      </c>
      <c r="AG2960" s="232"/>
      <c r="AH2960" s="233"/>
      <c r="AI2960" s="233"/>
      <c r="AJ2960" s="233"/>
      <c r="AL2960" s="267"/>
      <c r="AM2960" s="235"/>
      <c r="AO2960" s="236"/>
      <c r="AU2960" s="234"/>
    </row>
    <row r="2961" spans="1:47" ht="21" x14ac:dyDescent="0.4">
      <c r="A2961" s="278">
        <v>122052</v>
      </c>
      <c r="B2961" s="279" t="s">
        <v>7039</v>
      </c>
      <c r="C2961" s="279" t="s">
        <v>7040</v>
      </c>
      <c r="D2961" s="279" t="s">
        <v>212</v>
      </c>
      <c r="E2961" s="279" t="s">
        <v>394</v>
      </c>
      <c r="F2961"/>
      <c r="H2961" s="279" t="s">
        <v>394</v>
      </c>
      <c r="I2961" s="279" t="s">
        <v>539</v>
      </c>
      <c r="J2961" s="279" t="s">
        <v>394</v>
      </c>
      <c r="K2961" s="279" t="s">
        <v>394</v>
      </c>
      <c r="L2961" s="279" t="s">
        <v>394</v>
      </c>
      <c r="M2961" s="279" t="s">
        <v>394</v>
      </c>
      <c r="N2961" s="279" t="s">
        <v>394</v>
      </c>
      <c r="O2961" s="279" t="s">
        <v>394</v>
      </c>
      <c r="P2961" s="315">
        <v>0</v>
      </c>
      <c r="Q2961" s="279" t="s">
        <v>394</v>
      </c>
      <c r="R2961" s="279" t="s">
        <v>394</v>
      </c>
      <c r="S2961" s="279" t="s">
        <v>394</v>
      </c>
      <c r="T2961" s="279" t="s">
        <v>394</v>
      </c>
      <c r="U2961" s="279" t="s">
        <v>394</v>
      </c>
      <c r="V2961" s="279" t="s">
        <v>394</v>
      </c>
      <c r="W2961" s="279" t="s">
        <v>394</v>
      </c>
      <c r="X2961" s="279" t="s">
        <v>394</v>
      </c>
      <c r="Y2961" s="281"/>
      <c r="Z2961" s="279" t="s">
        <v>394</v>
      </c>
      <c r="AA2961" s="279" t="s">
        <v>394</v>
      </c>
      <c r="AB2961" s="281"/>
      <c r="AC2961" s="279" t="s">
        <v>855</v>
      </c>
      <c r="AF2961" s="276" t="str">
        <f>IFERROR(VLOOKUP(A2961,'[1]قوائم الترجمة'!AC$2:AD$2397,1,0),"م")</f>
        <v>م</v>
      </c>
      <c r="AG2961" s="232"/>
      <c r="AH2961" s="233"/>
      <c r="AI2961" s="233"/>
      <c r="AJ2961" s="233"/>
      <c r="AL2961" s="267"/>
      <c r="AM2961" s="235"/>
      <c r="AU2961" s="234"/>
    </row>
    <row r="2962" spans="1:47" ht="21" x14ac:dyDescent="0.4">
      <c r="A2962" s="278">
        <v>122053</v>
      </c>
      <c r="B2962" s="279" t="s">
        <v>7041</v>
      </c>
      <c r="C2962" s="279" t="s">
        <v>156</v>
      </c>
      <c r="D2962" s="279" t="s">
        <v>314</v>
      </c>
      <c r="E2962" s="279" t="s">
        <v>394</v>
      </c>
      <c r="F2962"/>
      <c r="H2962" s="279" t="s">
        <v>394</v>
      </c>
      <c r="I2962" s="279" t="s">
        <v>539</v>
      </c>
      <c r="J2962" s="279" t="s">
        <v>394</v>
      </c>
      <c r="K2962" s="279" t="s">
        <v>394</v>
      </c>
      <c r="L2962" s="279" t="s">
        <v>394</v>
      </c>
      <c r="M2962" s="279" t="s">
        <v>394</v>
      </c>
      <c r="N2962" s="279" t="s">
        <v>394</v>
      </c>
      <c r="O2962" s="279" t="s">
        <v>394</v>
      </c>
      <c r="P2962" s="315">
        <v>0</v>
      </c>
      <c r="Q2962" s="279" t="s">
        <v>394</v>
      </c>
      <c r="R2962" s="279" t="s">
        <v>394</v>
      </c>
      <c r="S2962" s="279" t="s">
        <v>394</v>
      </c>
      <c r="T2962" s="279" t="s">
        <v>394</v>
      </c>
      <c r="U2962" s="279" t="s">
        <v>394</v>
      </c>
      <c r="V2962" s="279" t="s">
        <v>394</v>
      </c>
      <c r="W2962" s="279" t="s">
        <v>394</v>
      </c>
      <c r="X2962" s="279" t="s">
        <v>394</v>
      </c>
      <c r="Y2962" s="281"/>
      <c r="Z2962" s="279" t="s">
        <v>394</v>
      </c>
      <c r="AA2962" s="279" t="s">
        <v>394</v>
      </c>
      <c r="AB2962" s="281"/>
      <c r="AC2962" s="279" t="s">
        <v>855</v>
      </c>
      <c r="AF2962" s="276" t="str">
        <f>IFERROR(VLOOKUP(A2962,'[1]قوائم الترجمة'!AC$2:AD$2397,1,0),"م")</f>
        <v>م</v>
      </c>
      <c r="AG2962" s="232"/>
      <c r="AH2962" s="233"/>
      <c r="AI2962" s="233"/>
      <c r="AJ2962" s="233"/>
      <c r="AL2962" s="267"/>
      <c r="AM2962" s="235"/>
      <c r="AU2962" s="234"/>
    </row>
    <row r="2963" spans="1:47" ht="21" x14ac:dyDescent="0.4">
      <c r="A2963" s="278">
        <v>122054</v>
      </c>
      <c r="B2963" s="279" t="s">
        <v>3793</v>
      </c>
      <c r="C2963" s="279" t="s">
        <v>1067</v>
      </c>
      <c r="D2963" s="279" t="s">
        <v>236</v>
      </c>
      <c r="E2963" s="279" t="s">
        <v>423</v>
      </c>
      <c r="F2963" s="315" t="s">
        <v>9537</v>
      </c>
      <c r="G2963" s="315" t="s">
        <v>8188</v>
      </c>
      <c r="H2963" s="279" t="s">
        <v>428</v>
      </c>
      <c r="I2963" s="279" t="s">
        <v>61</v>
      </c>
      <c r="J2963" s="279" t="s">
        <v>403</v>
      </c>
      <c r="K2963" s="280">
        <v>2014</v>
      </c>
      <c r="L2963" s="279" t="s">
        <v>404</v>
      </c>
      <c r="M2963" s="279" t="s">
        <v>394</v>
      </c>
      <c r="N2963" s="279" t="s">
        <v>394</v>
      </c>
      <c r="O2963" s="279" t="s">
        <v>394</v>
      </c>
      <c r="P2963" s="315">
        <v>0</v>
      </c>
      <c r="Q2963" s="278"/>
      <c r="R2963" s="303"/>
      <c r="S2963" s="279" t="s">
        <v>394</v>
      </c>
      <c r="T2963" s="279" t="s">
        <v>394</v>
      </c>
      <c r="U2963" s="303"/>
      <c r="V2963" s="303"/>
      <c r="W2963" s="303"/>
      <c r="X2963" s="303"/>
      <c r="Z2963" s="303"/>
      <c r="AA2963" s="303"/>
      <c r="AC2963" s="279" t="s">
        <v>394</v>
      </c>
      <c r="AF2963" s="276">
        <f>IFERROR(VLOOKUP(A2963,'[1]قوائم الترجمة'!AC$2:AD$2397,1,0),"م")</f>
        <v>122054</v>
      </c>
      <c r="AG2963" s="232"/>
      <c r="AH2963" s="233"/>
      <c r="AI2963" s="233"/>
      <c r="AJ2963" s="233"/>
      <c r="AL2963" s="267"/>
      <c r="AM2963" s="235"/>
      <c r="AO2963" s="236"/>
      <c r="AU2963" s="234"/>
    </row>
    <row r="2964" spans="1:47" ht="21" x14ac:dyDescent="0.4">
      <c r="A2964" s="278">
        <v>122055</v>
      </c>
      <c r="B2964" s="279" t="s">
        <v>7048</v>
      </c>
      <c r="C2964" s="279" t="s">
        <v>83</v>
      </c>
      <c r="D2964" s="279" t="s">
        <v>329</v>
      </c>
      <c r="E2964" s="279" t="s">
        <v>394</v>
      </c>
      <c r="F2964"/>
      <c r="H2964" s="279" t="s">
        <v>394</v>
      </c>
      <c r="I2964" s="279" t="s">
        <v>539</v>
      </c>
      <c r="J2964" s="279" t="s">
        <v>394</v>
      </c>
      <c r="K2964" s="279" t="s">
        <v>394</v>
      </c>
      <c r="L2964" s="279" t="s">
        <v>394</v>
      </c>
      <c r="M2964" s="279" t="s">
        <v>394</v>
      </c>
      <c r="N2964" s="279" t="s">
        <v>394</v>
      </c>
      <c r="O2964" s="279" t="s">
        <v>394</v>
      </c>
      <c r="P2964" s="315">
        <v>0</v>
      </c>
      <c r="Q2964" s="279" t="s">
        <v>394</v>
      </c>
      <c r="R2964" s="279" t="s">
        <v>394</v>
      </c>
      <c r="S2964" s="279" t="s">
        <v>394</v>
      </c>
      <c r="T2964" s="279" t="s">
        <v>394</v>
      </c>
      <c r="U2964" s="279" t="s">
        <v>394</v>
      </c>
      <c r="V2964" s="279" t="s">
        <v>394</v>
      </c>
      <c r="W2964" s="279" t="s">
        <v>394</v>
      </c>
      <c r="X2964" s="279" t="s">
        <v>394</v>
      </c>
      <c r="Y2964" s="281"/>
      <c r="Z2964" s="279" t="s">
        <v>394</v>
      </c>
      <c r="AA2964" s="279" t="s">
        <v>394</v>
      </c>
      <c r="AB2964" s="281"/>
      <c r="AC2964" s="279" t="s">
        <v>855</v>
      </c>
      <c r="AF2964" s="276" t="str">
        <f>IFERROR(VLOOKUP(A2964,'[1]قوائم الترجمة'!AC$2:AD$2397,1,0),"م")</f>
        <v>م</v>
      </c>
      <c r="AG2964" s="232"/>
      <c r="AH2964" s="233"/>
      <c r="AI2964" s="233"/>
      <c r="AJ2964" s="233"/>
      <c r="AL2964" s="267"/>
      <c r="AM2964" s="235"/>
      <c r="AO2964" s="236"/>
      <c r="AU2964" s="234"/>
    </row>
    <row r="2965" spans="1:47" ht="21" x14ac:dyDescent="0.4">
      <c r="A2965" s="278">
        <v>122056</v>
      </c>
      <c r="B2965" s="279" t="s">
        <v>3791</v>
      </c>
      <c r="C2965" s="279" t="s">
        <v>3792</v>
      </c>
      <c r="D2965" s="279" t="s">
        <v>548</v>
      </c>
      <c r="E2965" s="279" t="s">
        <v>394</v>
      </c>
      <c r="F2965"/>
      <c r="H2965" s="279" t="s">
        <v>394</v>
      </c>
      <c r="I2965" s="279" t="s">
        <v>540</v>
      </c>
      <c r="J2965" s="279" t="s">
        <v>394</v>
      </c>
      <c r="K2965" s="279" t="s">
        <v>394</v>
      </c>
      <c r="L2965" s="279" t="s">
        <v>394</v>
      </c>
      <c r="M2965" s="279" t="s">
        <v>394</v>
      </c>
      <c r="N2965" s="279" t="s">
        <v>394</v>
      </c>
      <c r="O2965" s="279" t="s">
        <v>394</v>
      </c>
      <c r="P2965" s="315">
        <v>0</v>
      </c>
      <c r="Q2965" s="279" t="s">
        <v>394</v>
      </c>
      <c r="R2965" s="279" t="s">
        <v>394</v>
      </c>
      <c r="S2965" s="279" t="s">
        <v>394</v>
      </c>
      <c r="T2965" s="279" t="s">
        <v>394</v>
      </c>
      <c r="U2965" s="279" t="s">
        <v>394</v>
      </c>
      <c r="V2965" s="279" t="s">
        <v>394</v>
      </c>
      <c r="W2965" s="279" t="s">
        <v>394</v>
      </c>
      <c r="X2965" s="279" t="s">
        <v>394</v>
      </c>
      <c r="Y2965" s="281"/>
      <c r="Z2965" s="279" t="s">
        <v>394</v>
      </c>
      <c r="AA2965" s="279" t="s">
        <v>394</v>
      </c>
      <c r="AB2965" s="281"/>
      <c r="AC2965" s="279" t="s">
        <v>855</v>
      </c>
      <c r="AF2965" s="276" t="str">
        <f>IFERROR(VLOOKUP(A2965,'[1]قوائم الترجمة'!AC$2:AD$2397,1,0),"م")</f>
        <v>م</v>
      </c>
      <c r="AG2965" s="232"/>
      <c r="AH2965" s="233"/>
      <c r="AI2965" s="233"/>
      <c r="AJ2965" s="233"/>
      <c r="AL2965" s="267"/>
      <c r="AM2965" s="235"/>
      <c r="AO2965" s="236"/>
      <c r="AU2965" s="234"/>
    </row>
    <row r="2966" spans="1:47" ht="21" x14ac:dyDescent="0.4">
      <c r="A2966" s="278">
        <v>122058</v>
      </c>
      <c r="B2966" s="279" t="s">
        <v>7056</v>
      </c>
      <c r="C2966" s="279" t="s">
        <v>92</v>
      </c>
      <c r="D2966" s="279" t="s">
        <v>521</v>
      </c>
      <c r="E2966" s="279" t="s">
        <v>394</v>
      </c>
      <c r="F2966"/>
      <c r="H2966" s="279" t="s">
        <v>394</v>
      </c>
      <c r="I2966" s="279" t="s">
        <v>539</v>
      </c>
      <c r="J2966" s="279" t="s">
        <v>394</v>
      </c>
      <c r="K2966" s="279" t="s">
        <v>394</v>
      </c>
      <c r="L2966" s="279" t="s">
        <v>394</v>
      </c>
      <c r="M2966" s="279" t="s">
        <v>394</v>
      </c>
      <c r="N2966" s="279" t="s">
        <v>394</v>
      </c>
      <c r="O2966" s="279" t="s">
        <v>394</v>
      </c>
      <c r="P2966" s="315">
        <v>0</v>
      </c>
      <c r="Q2966" s="279" t="s">
        <v>394</v>
      </c>
      <c r="R2966" s="279" t="s">
        <v>394</v>
      </c>
      <c r="S2966" s="279" t="s">
        <v>394</v>
      </c>
      <c r="T2966" s="279" t="s">
        <v>394</v>
      </c>
      <c r="U2966" s="279" t="s">
        <v>394</v>
      </c>
      <c r="V2966" s="279" t="s">
        <v>394</v>
      </c>
      <c r="W2966" s="279" t="s">
        <v>394</v>
      </c>
      <c r="X2966" s="279" t="s">
        <v>394</v>
      </c>
      <c r="Y2966" s="281"/>
      <c r="Z2966" s="279" t="s">
        <v>394</v>
      </c>
      <c r="AA2966" s="279" t="s">
        <v>394</v>
      </c>
      <c r="AB2966" s="281"/>
      <c r="AC2966" s="279" t="s">
        <v>855</v>
      </c>
      <c r="AF2966" s="276" t="str">
        <f>IFERROR(VLOOKUP(A2966,'[1]قوائم الترجمة'!AC$2:AD$2397,1,0),"م")</f>
        <v>م</v>
      </c>
      <c r="AG2966" s="232"/>
      <c r="AH2966" s="233"/>
      <c r="AI2966" s="233"/>
      <c r="AJ2966" s="233"/>
      <c r="AL2966" s="267"/>
      <c r="AM2966" s="235"/>
      <c r="AU2966" s="234"/>
    </row>
    <row r="2967" spans="1:47" ht="21" x14ac:dyDescent="0.4">
      <c r="A2967" s="278">
        <v>122059</v>
      </c>
      <c r="B2967" s="279" t="s">
        <v>3790</v>
      </c>
      <c r="C2967" s="279" t="s">
        <v>153</v>
      </c>
      <c r="D2967" s="279" t="s">
        <v>304</v>
      </c>
      <c r="E2967" s="279" t="s">
        <v>394</v>
      </c>
      <c r="F2967"/>
      <c r="H2967" s="279" t="s">
        <v>394</v>
      </c>
      <c r="I2967" s="279" t="s">
        <v>540</v>
      </c>
      <c r="J2967" s="279" t="s">
        <v>394</v>
      </c>
      <c r="K2967" s="279" t="s">
        <v>394</v>
      </c>
      <c r="L2967" s="279" t="s">
        <v>394</v>
      </c>
      <c r="M2967" s="279" t="s">
        <v>394</v>
      </c>
      <c r="N2967" s="279" t="s">
        <v>394</v>
      </c>
      <c r="O2967" s="279" t="s">
        <v>394</v>
      </c>
      <c r="P2967" s="315">
        <v>0</v>
      </c>
      <c r="Q2967" s="279" t="s">
        <v>394</v>
      </c>
      <c r="R2967" s="279" t="s">
        <v>394</v>
      </c>
      <c r="S2967" s="279" t="s">
        <v>394</v>
      </c>
      <c r="T2967" s="279" t="s">
        <v>394</v>
      </c>
      <c r="U2967" s="279" t="s">
        <v>394</v>
      </c>
      <c r="V2967" s="279" t="s">
        <v>394</v>
      </c>
      <c r="W2967" s="279" t="s">
        <v>394</v>
      </c>
      <c r="X2967" s="279" t="s">
        <v>394</v>
      </c>
      <c r="Y2967" s="281"/>
      <c r="Z2967" s="279" t="s">
        <v>394</v>
      </c>
      <c r="AA2967" s="279" t="s">
        <v>394</v>
      </c>
      <c r="AB2967" s="281"/>
      <c r="AC2967" s="279" t="s">
        <v>855</v>
      </c>
      <c r="AF2967" s="276" t="str">
        <f>IFERROR(VLOOKUP(A2967,'[1]قوائم الترجمة'!AC$2:AD$2397,1,0),"م")</f>
        <v>م</v>
      </c>
      <c r="AG2967" s="232"/>
      <c r="AH2967" s="233"/>
      <c r="AI2967" s="233"/>
      <c r="AJ2967" s="233"/>
      <c r="AL2967" s="267"/>
      <c r="AM2967" s="235"/>
      <c r="AU2967" s="234"/>
    </row>
    <row r="2968" spans="1:47" ht="21" x14ac:dyDescent="0.4">
      <c r="A2968" s="278">
        <v>122060</v>
      </c>
      <c r="B2968" s="279" t="s">
        <v>3788</v>
      </c>
      <c r="C2968" s="279" t="s">
        <v>580</v>
      </c>
      <c r="D2968" s="279" t="s">
        <v>3789</v>
      </c>
      <c r="E2968" s="279" t="s">
        <v>424</v>
      </c>
      <c r="F2968" s="315" t="s">
        <v>9538</v>
      </c>
      <c r="G2968" s="315" t="s">
        <v>8338</v>
      </c>
      <c r="H2968" s="279" t="s">
        <v>425</v>
      </c>
      <c r="I2968" s="279" t="s">
        <v>538</v>
      </c>
      <c r="J2968" s="279" t="s">
        <v>403</v>
      </c>
      <c r="K2968" s="280">
        <v>2002</v>
      </c>
      <c r="L2968" s="279" t="s">
        <v>404</v>
      </c>
      <c r="M2968" s="279" t="s">
        <v>394</v>
      </c>
      <c r="N2968" s="279" t="s">
        <v>9539</v>
      </c>
      <c r="O2968" s="279" t="s">
        <v>8403</v>
      </c>
      <c r="P2968" s="279">
        <v>20000</v>
      </c>
      <c r="Q2968" s="278"/>
      <c r="R2968" s="303"/>
      <c r="S2968" s="279" t="s">
        <v>394</v>
      </c>
      <c r="T2968" s="279"/>
      <c r="U2968" s="303"/>
      <c r="V2968" s="303"/>
      <c r="W2968" s="303"/>
      <c r="X2968" s="303"/>
      <c r="Z2968" s="303"/>
      <c r="AA2968" s="303"/>
      <c r="AC2968" s="279" t="s">
        <v>394</v>
      </c>
      <c r="AF2968" s="276">
        <f>IFERROR(VLOOKUP(A2968,'[1]قوائم الترجمة'!AC$2:AD$2397,1,0),"م")</f>
        <v>122060</v>
      </c>
      <c r="AG2968" s="232"/>
      <c r="AH2968" s="233"/>
      <c r="AI2968" s="233"/>
      <c r="AJ2968" s="233"/>
      <c r="AL2968" s="267"/>
      <c r="AM2968" s="235"/>
      <c r="AU2968" s="234"/>
    </row>
    <row r="2969" spans="1:47" ht="21" x14ac:dyDescent="0.4">
      <c r="A2969" s="278">
        <v>122061</v>
      </c>
      <c r="B2969" s="279" t="s">
        <v>3786</v>
      </c>
      <c r="C2969" s="279" t="s">
        <v>72</v>
      </c>
      <c r="D2969" s="279" t="s">
        <v>3787</v>
      </c>
      <c r="E2969" s="279" t="s">
        <v>424</v>
      </c>
      <c r="F2969" s="315" t="s">
        <v>9345</v>
      </c>
      <c r="G2969" s="315" t="s">
        <v>402</v>
      </c>
      <c r="H2969" s="279" t="s">
        <v>425</v>
      </c>
      <c r="I2969" s="279" t="s">
        <v>67</v>
      </c>
      <c r="J2969" s="279" t="s">
        <v>426</v>
      </c>
      <c r="K2969" s="280">
        <v>2009</v>
      </c>
      <c r="L2969" s="279" t="s">
        <v>402</v>
      </c>
      <c r="M2969" s="279" t="s">
        <v>394</v>
      </c>
      <c r="N2969" s="279" t="s">
        <v>394</v>
      </c>
      <c r="O2969" s="279" t="s">
        <v>394</v>
      </c>
      <c r="P2969" s="315">
        <v>0</v>
      </c>
      <c r="Q2969" s="278"/>
      <c r="R2969" s="303"/>
      <c r="S2969" s="279" t="s">
        <v>394</v>
      </c>
      <c r="T2969" s="279" t="s">
        <v>394</v>
      </c>
      <c r="U2969" s="303"/>
      <c r="V2969" s="303"/>
      <c r="W2969" s="303"/>
      <c r="X2969" s="303"/>
      <c r="Z2969" s="303"/>
      <c r="AA2969" s="303"/>
      <c r="AC2969" s="279" t="s">
        <v>394</v>
      </c>
      <c r="AF2969" s="276">
        <f>IFERROR(VLOOKUP(A2969,'[1]قوائم الترجمة'!AC$2:AD$2397,1,0),"م")</f>
        <v>122061</v>
      </c>
      <c r="AG2969" s="232"/>
      <c r="AH2969" s="233"/>
      <c r="AI2969" s="233"/>
      <c r="AJ2969" s="233"/>
      <c r="AL2969" s="267"/>
      <c r="AM2969" s="235"/>
      <c r="AO2969" s="236"/>
      <c r="AU2969" s="234"/>
    </row>
    <row r="2970" spans="1:47" ht="21" x14ac:dyDescent="0.4">
      <c r="A2970" s="278">
        <v>122062</v>
      </c>
      <c r="B2970" s="279" t="s">
        <v>3784</v>
      </c>
      <c r="C2970" s="279" t="s">
        <v>1694</v>
      </c>
      <c r="D2970" s="279" t="s">
        <v>3785</v>
      </c>
      <c r="E2970" s="279" t="s">
        <v>424</v>
      </c>
      <c r="F2970" s="315" t="s">
        <v>8378</v>
      </c>
      <c r="G2970" s="315" t="s">
        <v>8114</v>
      </c>
      <c r="H2970" s="279" t="s">
        <v>425</v>
      </c>
      <c r="I2970" s="279" t="s">
        <v>67</v>
      </c>
      <c r="J2970" s="279" t="s">
        <v>7215</v>
      </c>
      <c r="K2970" s="280">
        <v>0</v>
      </c>
      <c r="L2970" s="279" t="s">
        <v>7215</v>
      </c>
      <c r="M2970" s="279" t="s">
        <v>394</v>
      </c>
      <c r="N2970" s="279" t="s">
        <v>394</v>
      </c>
      <c r="O2970" s="279" t="s">
        <v>394</v>
      </c>
      <c r="P2970" s="315">
        <v>0</v>
      </c>
      <c r="Q2970" s="278"/>
      <c r="R2970" s="303"/>
      <c r="S2970" s="279" t="s">
        <v>394</v>
      </c>
      <c r="T2970" s="279" t="s">
        <v>394</v>
      </c>
      <c r="U2970" s="303"/>
      <c r="V2970" s="303"/>
      <c r="W2970" s="303"/>
      <c r="X2970" s="303"/>
      <c r="Z2970" s="303"/>
      <c r="AA2970" s="303"/>
      <c r="AC2970" s="279" t="s">
        <v>394</v>
      </c>
      <c r="AF2970" s="276">
        <f>IFERROR(VLOOKUP(A2970,'[1]قوائم الترجمة'!AC$2:AD$2397,1,0),"م")</f>
        <v>122062</v>
      </c>
      <c r="AG2970" s="232"/>
      <c r="AH2970" s="233"/>
      <c r="AI2970" s="233"/>
      <c r="AJ2970" s="233"/>
      <c r="AL2970" s="267"/>
      <c r="AM2970" s="235"/>
      <c r="AO2970" s="236"/>
      <c r="AU2970" s="234"/>
    </row>
    <row r="2971" spans="1:47" ht="21" x14ac:dyDescent="0.4">
      <c r="A2971" s="278">
        <v>122063</v>
      </c>
      <c r="B2971" s="279" t="s">
        <v>3783</v>
      </c>
      <c r="C2971" s="279" t="s">
        <v>68</v>
      </c>
      <c r="D2971" s="279" t="s">
        <v>1326</v>
      </c>
      <c r="E2971" s="279" t="s">
        <v>394</v>
      </c>
      <c r="F2971"/>
      <c r="H2971" s="279" t="s">
        <v>394</v>
      </c>
      <c r="I2971" s="279" t="s">
        <v>540</v>
      </c>
      <c r="J2971" s="279" t="s">
        <v>394</v>
      </c>
      <c r="K2971" s="279" t="s">
        <v>394</v>
      </c>
      <c r="L2971" s="279" t="s">
        <v>394</v>
      </c>
      <c r="M2971" s="279" t="s">
        <v>394</v>
      </c>
      <c r="N2971" s="279" t="s">
        <v>394</v>
      </c>
      <c r="O2971" s="279" t="s">
        <v>394</v>
      </c>
      <c r="P2971" s="315">
        <v>0</v>
      </c>
      <c r="Q2971" s="279" t="s">
        <v>394</v>
      </c>
      <c r="R2971" s="279" t="s">
        <v>394</v>
      </c>
      <c r="S2971" s="279" t="s">
        <v>394</v>
      </c>
      <c r="T2971" s="279" t="s">
        <v>394</v>
      </c>
      <c r="U2971" s="279" t="s">
        <v>394</v>
      </c>
      <c r="V2971" s="279" t="s">
        <v>394</v>
      </c>
      <c r="W2971" s="279" t="s">
        <v>394</v>
      </c>
      <c r="X2971" s="279" t="s">
        <v>394</v>
      </c>
      <c r="Y2971" s="281"/>
      <c r="Z2971" s="279" t="s">
        <v>394</v>
      </c>
      <c r="AA2971" s="279" t="s">
        <v>394</v>
      </c>
      <c r="AB2971" s="281"/>
      <c r="AC2971" s="279" t="s">
        <v>394</v>
      </c>
      <c r="AF2971" s="276" t="str">
        <f>IFERROR(VLOOKUP(A2971,'[1]قوائم الترجمة'!AC$2:AD$2397,1,0),"م")</f>
        <v>م</v>
      </c>
      <c r="AG2971" s="232"/>
      <c r="AH2971" s="233"/>
      <c r="AI2971" s="233"/>
      <c r="AJ2971" s="233"/>
      <c r="AL2971" s="267"/>
      <c r="AM2971" s="235"/>
      <c r="AO2971" s="236"/>
      <c r="AU2971" s="234"/>
    </row>
    <row r="2972" spans="1:47" ht="21" x14ac:dyDescent="0.4">
      <c r="A2972" s="278">
        <v>122064</v>
      </c>
      <c r="B2972" s="279" t="s">
        <v>3781</v>
      </c>
      <c r="C2972" s="279" t="s">
        <v>1092</v>
      </c>
      <c r="D2972" s="279" t="s">
        <v>3782</v>
      </c>
      <c r="E2972" s="279" t="s">
        <v>424</v>
      </c>
      <c r="F2972" s="315" t="s">
        <v>9356</v>
      </c>
      <c r="G2972" s="315" t="s">
        <v>417</v>
      </c>
      <c r="H2972" s="279" t="s">
        <v>425</v>
      </c>
      <c r="I2972" s="279" t="s">
        <v>538</v>
      </c>
      <c r="J2972" s="279" t="s">
        <v>426</v>
      </c>
      <c r="K2972" s="280">
        <v>2016</v>
      </c>
      <c r="L2972" s="279" t="s">
        <v>417</v>
      </c>
      <c r="M2972" s="279" t="s">
        <v>394</v>
      </c>
      <c r="N2972" s="279" t="s">
        <v>394</v>
      </c>
      <c r="O2972" s="279" t="s">
        <v>394</v>
      </c>
      <c r="P2972" s="315">
        <v>0</v>
      </c>
      <c r="Q2972" s="278"/>
      <c r="R2972" s="303"/>
      <c r="S2972" s="279" t="s">
        <v>394</v>
      </c>
      <c r="T2972" s="279" t="s">
        <v>394</v>
      </c>
      <c r="U2972" s="303"/>
      <c r="V2972" s="303"/>
      <c r="W2972" s="303"/>
      <c r="X2972" s="303"/>
      <c r="Z2972" s="303"/>
      <c r="AA2972" s="303"/>
      <c r="AC2972" s="279" t="s">
        <v>394</v>
      </c>
      <c r="AF2972" s="276">
        <f>IFERROR(VLOOKUP(A2972,'[1]قوائم الترجمة'!AC$2:AD$2397,1,0),"م")</f>
        <v>122064</v>
      </c>
      <c r="AG2972" s="232"/>
      <c r="AH2972" s="233"/>
      <c r="AI2972" s="233"/>
      <c r="AJ2972" s="233"/>
      <c r="AL2972" s="267"/>
      <c r="AM2972" s="235"/>
      <c r="AO2972" s="236"/>
      <c r="AU2972" s="234"/>
    </row>
    <row r="2973" spans="1:47" ht="21" x14ac:dyDescent="0.4">
      <c r="A2973" s="278">
        <v>122065</v>
      </c>
      <c r="B2973" s="279" t="s">
        <v>3780</v>
      </c>
      <c r="C2973" s="279" t="s">
        <v>465</v>
      </c>
      <c r="D2973" s="279" t="s">
        <v>288</v>
      </c>
      <c r="E2973" s="279" t="s">
        <v>394</v>
      </c>
      <c r="F2973"/>
      <c r="H2973" s="279" t="s">
        <v>394</v>
      </c>
      <c r="I2973" s="279" t="s">
        <v>539</v>
      </c>
      <c r="J2973" s="279" t="s">
        <v>394</v>
      </c>
      <c r="K2973" s="279" t="s">
        <v>394</v>
      </c>
      <c r="L2973" s="279" t="s">
        <v>394</v>
      </c>
      <c r="M2973" s="279" t="s">
        <v>394</v>
      </c>
      <c r="N2973" s="279" t="s">
        <v>394</v>
      </c>
      <c r="O2973" s="279" t="s">
        <v>394</v>
      </c>
      <c r="P2973" s="315">
        <v>0</v>
      </c>
      <c r="Q2973" s="279" t="s">
        <v>394</v>
      </c>
      <c r="R2973" s="279" t="s">
        <v>394</v>
      </c>
      <c r="S2973" s="279" t="s">
        <v>394</v>
      </c>
      <c r="T2973" s="279" t="s">
        <v>394</v>
      </c>
      <c r="U2973" s="279" t="s">
        <v>394</v>
      </c>
      <c r="V2973" s="279" t="s">
        <v>394</v>
      </c>
      <c r="W2973" s="279" t="s">
        <v>394</v>
      </c>
      <c r="X2973" s="279" t="s">
        <v>394</v>
      </c>
      <c r="Y2973" s="281"/>
      <c r="Z2973" s="279" t="s">
        <v>394</v>
      </c>
      <c r="AA2973" s="279" t="s">
        <v>394</v>
      </c>
      <c r="AB2973" s="281"/>
      <c r="AC2973" s="279" t="s">
        <v>855</v>
      </c>
      <c r="AF2973" s="276" t="str">
        <f>IFERROR(VLOOKUP(A2973,'[1]قوائم الترجمة'!AC$2:AD$2397,1,0),"م")</f>
        <v>م</v>
      </c>
      <c r="AG2973" s="232"/>
      <c r="AH2973" s="233"/>
      <c r="AI2973" s="233"/>
      <c r="AJ2973" s="233"/>
      <c r="AL2973" s="267"/>
      <c r="AM2973" s="235"/>
      <c r="AU2973" s="234"/>
    </row>
    <row r="2974" spans="1:47" ht="21" x14ac:dyDescent="0.4">
      <c r="A2974" s="278">
        <v>122066</v>
      </c>
      <c r="B2974" s="279" t="s">
        <v>3779</v>
      </c>
      <c r="C2974" s="279" t="s">
        <v>577</v>
      </c>
      <c r="D2974" s="279" t="s">
        <v>271</v>
      </c>
      <c r="E2974" s="279" t="s">
        <v>394</v>
      </c>
      <c r="F2974"/>
      <c r="H2974" s="279" t="s">
        <v>394</v>
      </c>
      <c r="I2974" s="279" t="s">
        <v>61</v>
      </c>
      <c r="J2974" s="279" t="s">
        <v>394</v>
      </c>
      <c r="K2974" s="279" t="s">
        <v>394</v>
      </c>
      <c r="L2974" s="279" t="s">
        <v>394</v>
      </c>
      <c r="M2974" s="279" t="s">
        <v>394</v>
      </c>
      <c r="N2974" s="279" t="s">
        <v>394</v>
      </c>
      <c r="O2974" s="279" t="s">
        <v>394</v>
      </c>
      <c r="P2974" s="315">
        <v>0</v>
      </c>
      <c r="Q2974" s="279" t="s">
        <v>394</v>
      </c>
      <c r="R2974" s="279" t="s">
        <v>394</v>
      </c>
      <c r="S2974" s="279" t="s">
        <v>394</v>
      </c>
      <c r="T2974" s="279" t="s">
        <v>394</v>
      </c>
      <c r="U2974" s="279" t="s">
        <v>394</v>
      </c>
      <c r="V2974" s="279" t="s">
        <v>394</v>
      </c>
      <c r="W2974" s="279" t="s">
        <v>394</v>
      </c>
      <c r="X2974" s="279" t="s">
        <v>394</v>
      </c>
      <c r="Y2974" s="281"/>
      <c r="Z2974" s="279" t="s">
        <v>394</v>
      </c>
      <c r="AA2974" s="279" t="s">
        <v>394</v>
      </c>
      <c r="AB2974" s="281"/>
      <c r="AC2974" s="279" t="s">
        <v>394</v>
      </c>
      <c r="AF2974" s="276" t="str">
        <f>IFERROR(VLOOKUP(A2974,'[1]قوائم الترجمة'!AC$2:AD$2397,1,0),"م")</f>
        <v>م</v>
      </c>
      <c r="AG2974" s="232"/>
      <c r="AH2974" s="233"/>
      <c r="AI2974" s="233"/>
      <c r="AJ2974" s="233"/>
      <c r="AL2974" s="267"/>
      <c r="AM2974" s="235"/>
      <c r="AO2974" s="236"/>
      <c r="AU2974" s="234"/>
    </row>
    <row r="2975" spans="1:47" ht="21" x14ac:dyDescent="0.4">
      <c r="A2975" s="278">
        <v>122067</v>
      </c>
      <c r="B2975" s="279" t="s">
        <v>7070</v>
      </c>
      <c r="C2975" s="279" t="s">
        <v>109</v>
      </c>
      <c r="D2975" s="279" t="s">
        <v>318</v>
      </c>
      <c r="E2975" s="279" t="s">
        <v>394</v>
      </c>
      <c r="F2975"/>
      <c r="H2975" s="279" t="s">
        <v>394</v>
      </c>
      <c r="I2975" s="279" t="s">
        <v>539</v>
      </c>
      <c r="J2975" s="279" t="s">
        <v>394</v>
      </c>
      <c r="K2975" s="279" t="s">
        <v>394</v>
      </c>
      <c r="L2975" s="279" t="s">
        <v>394</v>
      </c>
      <c r="M2975" s="279" t="s">
        <v>394</v>
      </c>
      <c r="N2975" s="279" t="s">
        <v>394</v>
      </c>
      <c r="O2975" s="279" t="s">
        <v>394</v>
      </c>
      <c r="P2975" s="315">
        <v>0</v>
      </c>
      <c r="Q2975" s="279" t="s">
        <v>394</v>
      </c>
      <c r="R2975" s="279" t="s">
        <v>394</v>
      </c>
      <c r="S2975" s="279" t="s">
        <v>394</v>
      </c>
      <c r="T2975" s="279" t="s">
        <v>394</v>
      </c>
      <c r="U2975" s="279" t="s">
        <v>394</v>
      </c>
      <c r="V2975" s="279" t="s">
        <v>394</v>
      </c>
      <c r="W2975" s="279" t="s">
        <v>394</v>
      </c>
      <c r="X2975" s="279" t="s">
        <v>394</v>
      </c>
      <c r="Y2975" s="281"/>
      <c r="Z2975" s="279" t="s">
        <v>394</v>
      </c>
      <c r="AA2975" s="279" t="s">
        <v>394</v>
      </c>
      <c r="AB2975" s="281"/>
      <c r="AC2975" s="279" t="s">
        <v>855</v>
      </c>
      <c r="AF2975" s="276" t="str">
        <f>IFERROR(VLOOKUP(A2975,'[1]قوائم الترجمة'!AC$2:AD$2397,1,0),"م")</f>
        <v>م</v>
      </c>
      <c r="AG2975" s="232"/>
      <c r="AH2975" s="233"/>
      <c r="AI2975" s="233"/>
      <c r="AJ2975" s="233"/>
      <c r="AL2975" s="267"/>
      <c r="AM2975" s="235"/>
      <c r="AO2975" s="236"/>
      <c r="AU2975" s="234"/>
    </row>
    <row r="2976" spans="1:47" ht="21" x14ac:dyDescent="0.4">
      <c r="A2976" s="278">
        <v>122068</v>
      </c>
      <c r="B2976" s="279" t="s">
        <v>7071</v>
      </c>
      <c r="C2976" s="279" t="s">
        <v>1022</v>
      </c>
      <c r="D2976" s="279" t="s">
        <v>290</v>
      </c>
      <c r="E2976" s="279" t="s">
        <v>394</v>
      </c>
      <c r="F2976"/>
      <c r="H2976" s="279" t="s">
        <v>394</v>
      </c>
      <c r="I2976" s="279" t="s">
        <v>539</v>
      </c>
      <c r="J2976" s="279" t="s">
        <v>394</v>
      </c>
      <c r="K2976" s="279" t="s">
        <v>394</v>
      </c>
      <c r="L2976" s="279" t="s">
        <v>394</v>
      </c>
      <c r="M2976" s="279" t="s">
        <v>394</v>
      </c>
      <c r="N2976" s="279" t="s">
        <v>394</v>
      </c>
      <c r="O2976" s="279" t="s">
        <v>394</v>
      </c>
      <c r="P2976" s="315">
        <v>0</v>
      </c>
      <c r="Q2976" s="279" t="s">
        <v>394</v>
      </c>
      <c r="R2976" s="279" t="s">
        <v>394</v>
      </c>
      <c r="S2976" s="279" t="s">
        <v>394</v>
      </c>
      <c r="T2976" s="279" t="s">
        <v>394</v>
      </c>
      <c r="U2976" s="279" t="s">
        <v>394</v>
      </c>
      <c r="V2976" s="279" t="s">
        <v>394</v>
      </c>
      <c r="W2976" s="279" t="s">
        <v>394</v>
      </c>
      <c r="X2976" s="279" t="s">
        <v>394</v>
      </c>
      <c r="Y2976" s="281"/>
      <c r="Z2976" s="279" t="s">
        <v>394</v>
      </c>
      <c r="AA2976" s="279" t="s">
        <v>394</v>
      </c>
      <c r="AB2976" s="281"/>
      <c r="AC2976" s="279" t="s">
        <v>855</v>
      </c>
      <c r="AF2976" s="276" t="str">
        <f>IFERROR(VLOOKUP(A2976,'[1]قوائم الترجمة'!AC$2:AD$2397,1,0),"م")</f>
        <v>م</v>
      </c>
      <c r="AG2976" s="232"/>
      <c r="AH2976" s="233"/>
      <c r="AI2976" s="233"/>
      <c r="AJ2976" s="233"/>
      <c r="AL2976" s="267"/>
      <c r="AM2976" s="235"/>
      <c r="AO2976" s="236"/>
      <c r="AU2976" s="234"/>
    </row>
    <row r="2977" spans="1:47" ht="21" x14ac:dyDescent="0.4">
      <c r="A2977" s="278">
        <v>122069</v>
      </c>
      <c r="B2977" s="279" t="s">
        <v>7075</v>
      </c>
      <c r="C2977" s="279" t="s">
        <v>5624</v>
      </c>
      <c r="D2977" s="279" t="s">
        <v>249</v>
      </c>
      <c r="E2977" s="279" t="s">
        <v>394</v>
      </c>
      <c r="F2977"/>
      <c r="H2977" s="279" t="s">
        <v>394</v>
      </c>
      <c r="I2977" s="279" t="s">
        <v>539</v>
      </c>
      <c r="J2977" s="279" t="s">
        <v>394</v>
      </c>
      <c r="K2977" s="279" t="s">
        <v>394</v>
      </c>
      <c r="L2977" s="279" t="s">
        <v>394</v>
      </c>
      <c r="M2977" s="279" t="s">
        <v>394</v>
      </c>
      <c r="N2977" s="279" t="s">
        <v>394</v>
      </c>
      <c r="O2977" s="279" t="s">
        <v>394</v>
      </c>
      <c r="P2977" s="315">
        <v>0</v>
      </c>
      <c r="Q2977" s="279" t="s">
        <v>394</v>
      </c>
      <c r="R2977" s="279" t="s">
        <v>394</v>
      </c>
      <c r="S2977" s="279" t="s">
        <v>394</v>
      </c>
      <c r="T2977" s="279" t="s">
        <v>394</v>
      </c>
      <c r="U2977" s="279" t="s">
        <v>394</v>
      </c>
      <c r="V2977" s="279" t="s">
        <v>394</v>
      </c>
      <c r="W2977" s="279" t="s">
        <v>394</v>
      </c>
      <c r="X2977" s="279" t="s">
        <v>394</v>
      </c>
      <c r="Y2977" s="281"/>
      <c r="Z2977" s="279" t="s">
        <v>394</v>
      </c>
      <c r="AA2977" s="279" t="s">
        <v>394</v>
      </c>
      <c r="AB2977" s="281"/>
      <c r="AC2977" s="279" t="s">
        <v>855</v>
      </c>
      <c r="AF2977" s="276" t="str">
        <f>IFERROR(VLOOKUP(A2977,'[1]قوائم الترجمة'!AC$2:AD$2397,1,0),"م")</f>
        <v>م</v>
      </c>
      <c r="AG2977" s="232"/>
      <c r="AH2977" s="233"/>
      <c r="AI2977" s="233"/>
      <c r="AJ2977" s="233"/>
      <c r="AL2977" s="267"/>
      <c r="AM2977" s="235"/>
      <c r="AO2977" s="236"/>
      <c r="AU2977" s="234"/>
    </row>
    <row r="2978" spans="1:47" ht="21" x14ac:dyDescent="0.4">
      <c r="A2978" s="278">
        <v>122070</v>
      </c>
      <c r="B2978" s="279" t="s">
        <v>3778</v>
      </c>
      <c r="C2978" s="279" t="s">
        <v>105</v>
      </c>
      <c r="D2978" s="279" t="s">
        <v>244</v>
      </c>
      <c r="E2978" s="279" t="s">
        <v>5660</v>
      </c>
      <c r="F2978" s="315" t="s">
        <v>8853</v>
      </c>
      <c r="G2978" s="315" t="s">
        <v>8133</v>
      </c>
      <c r="H2978" s="279" t="s">
        <v>425</v>
      </c>
      <c r="I2978" s="279" t="s">
        <v>67</v>
      </c>
      <c r="J2978" s="279" t="s">
        <v>8112</v>
      </c>
      <c r="K2978" s="280">
        <v>2014</v>
      </c>
      <c r="L2978" s="279" t="s">
        <v>404</v>
      </c>
      <c r="M2978" s="279" t="s">
        <v>394</v>
      </c>
      <c r="N2978" s="279" t="s">
        <v>394</v>
      </c>
      <c r="O2978" s="279" t="s">
        <v>394</v>
      </c>
      <c r="P2978" s="315">
        <v>0</v>
      </c>
      <c r="Q2978" s="278"/>
      <c r="R2978" s="303"/>
      <c r="S2978" s="279" t="s">
        <v>394</v>
      </c>
      <c r="T2978" s="279" t="s">
        <v>394</v>
      </c>
      <c r="U2978" s="303"/>
      <c r="V2978" s="303"/>
      <c r="W2978" s="303"/>
      <c r="X2978" s="303"/>
      <c r="Z2978" s="303"/>
      <c r="AA2978" s="303"/>
      <c r="AC2978" s="279" t="s">
        <v>394</v>
      </c>
      <c r="AF2978" s="276">
        <f>IFERROR(VLOOKUP(A2978,'[1]قوائم الترجمة'!AC$2:AD$2397,1,0),"م")</f>
        <v>122070</v>
      </c>
      <c r="AG2978" s="232"/>
      <c r="AH2978" s="233"/>
      <c r="AI2978" s="233"/>
      <c r="AJ2978" s="233"/>
      <c r="AL2978" s="267"/>
      <c r="AM2978" s="235"/>
      <c r="AO2978" s="236"/>
      <c r="AU2978" s="234"/>
    </row>
    <row r="2979" spans="1:47" ht="21" x14ac:dyDescent="0.4">
      <c r="A2979" s="278">
        <v>122071</v>
      </c>
      <c r="B2979" s="279" t="s">
        <v>3777</v>
      </c>
      <c r="C2979" s="279" t="s">
        <v>1154</v>
      </c>
      <c r="D2979" s="279" t="s">
        <v>237</v>
      </c>
      <c r="E2979" s="279" t="s">
        <v>424</v>
      </c>
      <c r="F2979" s="315" t="s">
        <v>8378</v>
      </c>
      <c r="G2979" s="315" t="s">
        <v>402</v>
      </c>
      <c r="H2979" s="279" t="s">
        <v>425</v>
      </c>
      <c r="I2979" s="279" t="s">
        <v>538</v>
      </c>
      <c r="J2979" s="279" t="s">
        <v>426</v>
      </c>
      <c r="K2979" s="280">
        <v>2015</v>
      </c>
      <c r="L2979" s="279" t="s">
        <v>402</v>
      </c>
      <c r="M2979" s="279" t="s">
        <v>394</v>
      </c>
      <c r="N2979" s="279" t="s">
        <v>394</v>
      </c>
      <c r="O2979" s="279" t="s">
        <v>394</v>
      </c>
      <c r="P2979" s="315">
        <v>0</v>
      </c>
      <c r="Q2979" s="278"/>
      <c r="R2979" s="303"/>
      <c r="S2979" s="279" t="s">
        <v>394</v>
      </c>
      <c r="T2979" s="279" t="s">
        <v>394</v>
      </c>
      <c r="U2979" s="303"/>
      <c r="V2979" s="303"/>
      <c r="W2979" s="303"/>
      <c r="X2979" s="303"/>
      <c r="Z2979" s="303"/>
      <c r="AA2979" s="303"/>
      <c r="AC2979" s="279" t="s">
        <v>855</v>
      </c>
      <c r="AF2979" s="276">
        <f>IFERROR(VLOOKUP(A2979,'[1]قوائم الترجمة'!AC$2:AD$2397,1,0),"م")</f>
        <v>122071</v>
      </c>
      <c r="AG2979" s="232"/>
      <c r="AH2979" s="233"/>
      <c r="AI2979" s="233"/>
      <c r="AJ2979" s="233"/>
      <c r="AL2979" s="267"/>
      <c r="AM2979" s="235"/>
      <c r="AO2979" s="236"/>
      <c r="AU2979" s="234"/>
    </row>
    <row r="2980" spans="1:47" ht="21" x14ac:dyDescent="0.4">
      <c r="A2980" s="278">
        <v>122073</v>
      </c>
      <c r="B2980" s="279" t="s">
        <v>7102</v>
      </c>
      <c r="C2980" s="279" t="s">
        <v>147</v>
      </c>
      <c r="D2980" s="279" t="s">
        <v>278</v>
      </c>
      <c r="E2980" s="279" t="s">
        <v>394</v>
      </c>
      <c r="F2980"/>
      <c r="H2980" s="279" t="s">
        <v>394</v>
      </c>
      <c r="I2980" s="279" t="s">
        <v>539</v>
      </c>
      <c r="J2980" s="279" t="s">
        <v>394</v>
      </c>
      <c r="K2980" s="279" t="s">
        <v>394</v>
      </c>
      <c r="L2980" s="279" t="s">
        <v>394</v>
      </c>
      <c r="M2980" s="279" t="s">
        <v>394</v>
      </c>
      <c r="N2980" s="279" t="s">
        <v>394</v>
      </c>
      <c r="O2980" s="279" t="s">
        <v>394</v>
      </c>
      <c r="P2980" s="315">
        <v>0</v>
      </c>
      <c r="Q2980" s="279" t="s">
        <v>394</v>
      </c>
      <c r="R2980" s="279" t="s">
        <v>394</v>
      </c>
      <c r="S2980" s="279" t="s">
        <v>394</v>
      </c>
      <c r="T2980" s="279" t="s">
        <v>394</v>
      </c>
      <c r="U2980" s="279" t="s">
        <v>394</v>
      </c>
      <c r="V2980" s="279" t="s">
        <v>394</v>
      </c>
      <c r="W2980" s="279" t="s">
        <v>394</v>
      </c>
      <c r="X2980" s="279" t="s">
        <v>394</v>
      </c>
      <c r="Y2980" s="281"/>
      <c r="Z2980" s="279" t="s">
        <v>394</v>
      </c>
      <c r="AA2980" s="279" t="s">
        <v>394</v>
      </c>
      <c r="AB2980" s="281"/>
      <c r="AC2980" s="279" t="s">
        <v>855</v>
      </c>
      <c r="AF2980" s="276" t="str">
        <f>IFERROR(VLOOKUP(A2980,'[1]قوائم الترجمة'!AC$2:AD$2397,1,0),"م")</f>
        <v>م</v>
      </c>
      <c r="AG2980" s="232"/>
      <c r="AH2980" s="233"/>
      <c r="AI2980" s="233"/>
      <c r="AJ2980" s="233"/>
      <c r="AL2980" s="267"/>
      <c r="AM2980" s="235"/>
      <c r="AU2980" s="234"/>
    </row>
    <row r="2981" spans="1:47" ht="21" x14ac:dyDescent="0.4">
      <c r="A2981" s="278">
        <v>122074</v>
      </c>
      <c r="B2981" s="279" t="s">
        <v>3776</v>
      </c>
      <c r="C2981" s="279" t="s">
        <v>77</v>
      </c>
      <c r="D2981" s="279" t="s">
        <v>1186</v>
      </c>
      <c r="E2981" s="279" t="s">
        <v>423</v>
      </c>
      <c r="F2981" s="315" t="s">
        <v>9540</v>
      </c>
      <c r="G2981" s="315" t="s">
        <v>402</v>
      </c>
      <c r="H2981" s="279" t="s">
        <v>425</v>
      </c>
      <c r="I2981" s="279" t="s">
        <v>61</v>
      </c>
      <c r="J2981" s="279" t="s">
        <v>403</v>
      </c>
      <c r="K2981" s="280">
        <v>2016</v>
      </c>
      <c r="L2981" s="279" t="s">
        <v>402</v>
      </c>
      <c r="M2981" s="279" t="s">
        <v>394</v>
      </c>
      <c r="N2981" s="279"/>
      <c r="O2981" s="279" t="s">
        <v>394</v>
      </c>
      <c r="P2981" s="315">
        <v>0</v>
      </c>
      <c r="Q2981" s="278"/>
      <c r="R2981" s="303"/>
      <c r="S2981" s="279" t="s">
        <v>394</v>
      </c>
      <c r="T2981" s="279" t="s">
        <v>394</v>
      </c>
      <c r="U2981" s="303"/>
      <c r="V2981" s="303"/>
      <c r="W2981" s="303"/>
      <c r="X2981" s="303"/>
      <c r="Z2981" s="303"/>
      <c r="AA2981" s="303"/>
      <c r="AC2981" s="279" t="s">
        <v>394</v>
      </c>
      <c r="AF2981" s="276">
        <f>IFERROR(VLOOKUP(A2981,'[1]قوائم الترجمة'!AC$2:AD$2397,1,0),"م")</f>
        <v>122074</v>
      </c>
      <c r="AG2981" s="232"/>
      <c r="AH2981" s="233"/>
      <c r="AI2981" s="233"/>
      <c r="AJ2981" s="233"/>
      <c r="AL2981" s="267"/>
      <c r="AM2981" s="235"/>
      <c r="AU2981" s="234"/>
    </row>
    <row r="2982" spans="1:47" ht="21" x14ac:dyDescent="0.4">
      <c r="A2982" s="278">
        <v>122075</v>
      </c>
      <c r="B2982" s="279" t="s">
        <v>3775</v>
      </c>
      <c r="C2982" s="279" t="s">
        <v>72</v>
      </c>
      <c r="D2982" s="279" t="s">
        <v>237</v>
      </c>
      <c r="E2982" s="279" t="s">
        <v>394</v>
      </c>
      <c r="F2982"/>
      <c r="H2982" s="279" t="s">
        <v>394</v>
      </c>
      <c r="I2982" s="279" t="s">
        <v>540</v>
      </c>
      <c r="J2982" s="279" t="s">
        <v>394</v>
      </c>
      <c r="K2982" s="279" t="s">
        <v>394</v>
      </c>
      <c r="L2982" s="279" t="s">
        <v>394</v>
      </c>
      <c r="M2982" s="279" t="s">
        <v>394</v>
      </c>
      <c r="N2982" s="279" t="s">
        <v>394</v>
      </c>
      <c r="O2982" s="279" t="s">
        <v>394</v>
      </c>
      <c r="P2982" s="315">
        <v>0</v>
      </c>
      <c r="Q2982" s="279" t="s">
        <v>394</v>
      </c>
      <c r="R2982" s="279" t="s">
        <v>394</v>
      </c>
      <c r="S2982" s="279" t="s">
        <v>394</v>
      </c>
      <c r="T2982" s="279" t="s">
        <v>394</v>
      </c>
      <c r="U2982" s="279" t="s">
        <v>394</v>
      </c>
      <c r="V2982" s="279" t="s">
        <v>394</v>
      </c>
      <c r="W2982" s="279" t="s">
        <v>394</v>
      </c>
      <c r="X2982" s="279" t="s">
        <v>394</v>
      </c>
      <c r="Y2982" s="281"/>
      <c r="Z2982" s="279" t="s">
        <v>394</v>
      </c>
      <c r="AA2982" s="279" t="s">
        <v>394</v>
      </c>
      <c r="AB2982" s="281"/>
      <c r="AC2982" s="279" t="s">
        <v>394</v>
      </c>
      <c r="AF2982" s="276" t="str">
        <f>IFERROR(VLOOKUP(A2982,'[1]قوائم الترجمة'!AC$2:AD$2397,1,0),"م")</f>
        <v>م</v>
      </c>
      <c r="AG2982" s="232"/>
      <c r="AH2982" s="233"/>
      <c r="AI2982" s="233"/>
      <c r="AJ2982" s="233"/>
      <c r="AL2982" s="267"/>
      <c r="AM2982" s="235"/>
      <c r="AU2982" s="234"/>
    </row>
    <row r="2983" spans="1:47" ht="21" x14ac:dyDescent="0.4">
      <c r="A2983" s="278">
        <v>122076</v>
      </c>
      <c r="B2983" s="279" t="s">
        <v>3773</v>
      </c>
      <c r="C2983" s="279" t="s">
        <v>500</v>
      </c>
      <c r="D2983" s="279" t="s">
        <v>3774</v>
      </c>
      <c r="E2983" s="279" t="s">
        <v>394</v>
      </c>
      <c r="F2983"/>
      <c r="H2983" s="279" t="s">
        <v>394</v>
      </c>
      <c r="I2983" s="279" t="s">
        <v>540</v>
      </c>
      <c r="J2983" s="279" t="s">
        <v>394</v>
      </c>
      <c r="K2983" s="279" t="s">
        <v>394</v>
      </c>
      <c r="L2983" s="279" t="s">
        <v>394</v>
      </c>
      <c r="M2983" s="279" t="s">
        <v>394</v>
      </c>
      <c r="N2983" s="279" t="s">
        <v>394</v>
      </c>
      <c r="O2983" s="279" t="s">
        <v>394</v>
      </c>
      <c r="P2983" s="315">
        <v>0</v>
      </c>
      <c r="Q2983" s="279" t="s">
        <v>394</v>
      </c>
      <c r="R2983" s="279" t="s">
        <v>394</v>
      </c>
      <c r="S2983" s="279" t="s">
        <v>394</v>
      </c>
      <c r="T2983" s="279" t="s">
        <v>394</v>
      </c>
      <c r="U2983" s="279" t="s">
        <v>394</v>
      </c>
      <c r="V2983" s="279" t="s">
        <v>394</v>
      </c>
      <c r="W2983" s="279" t="s">
        <v>394</v>
      </c>
      <c r="X2983" s="279" t="s">
        <v>394</v>
      </c>
      <c r="Y2983" s="281"/>
      <c r="Z2983" s="279" t="s">
        <v>394</v>
      </c>
      <c r="AA2983" s="279" t="s">
        <v>394</v>
      </c>
      <c r="AB2983" s="281"/>
      <c r="AC2983" s="279" t="s">
        <v>855</v>
      </c>
      <c r="AF2983" s="276" t="str">
        <f>IFERROR(VLOOKUP(A2983,'[1]قوائم الترجمة'!AC$2:AD$2397,1,0),"م")</f>
        <v>م</v>
      </c>
      <c r="AG2983" s="232"/>
      <c r="AH2983" s="233"/>
      <c r="AI2983" s="233"/>
      <c r="AJ2983" s="233"/>
      <c r="AL2983" s="267"/>
      <c r="AM2983" s="235"/>
      <c r="AO2983" s="236"/>
      <c r="AU2983" s="234"/>
    </row>
    <row r="2984" spans="1:47" ht="21" x14ac:dyDescent="0.4">
      <c r="A2984" s="278">
        <v>122077</v>
      </c>
      <c r="B2984" s="279" t="s">
        <v>7109</v>
      </c>
      <c r="C2984" s="279" t="s">
        <v>68</v>
      </c>
      <c r="D2984" s="279" t="s">
        <v>567</v>
      </c>
      <c r="E2984" s="279" t="s">
        <v>394</v>
      </c>
      <c r="F2984"/>
      <c r="H2984" s="279" t="s">
        <v>394</v>
      </c>
      <c r="I2984" s="279" t="s">
        <v>539</v>
      </c>
      <c r="J2984" s="279" t="s">
        <v>394</v>
      </c>
      <c r="K2984" s="279" t="s">
        <v>394</v>
      </c>
      <c r="L2984" s="279" t="s">
        <v>394</v>
      </c>
      <c r="M2984" s="279" t="s">
        <v>394</v>
      </c>
      <c r="N2984" s="279" t="s">
        <v>394</v>
      </c>
      <c r="O2984" s="279" t="s">
        <v>394</v>
      </c>
      <c r="P2984" s="315">
        <v>0</v>
      </c>
      <c r="Q2984" s="279" t="s">
        <v>394</v>
      </c>
      <c r="R2984" s="279" t="s">
        <v>394</v>
      </c>
      <c r="S2984" s="279" t="s">
        <v>394</v>
      </c>
      <c r="T2984" s="279" t="s">
        <v>394</v>
      </c>
      <c r="U2984" s="279" t="s">
        <v>394</v>
      </c>
      <c r="V2984" s="279" t="s">
        <v>394</v>
      </c>
      <c r="W2984" s="279" t="s">
        <v>394</v>
      </c>
      <c r="X2984" s="279" t="s">
        <v>394</v>
      </c>
      <c r="Y2984" s="281"/>
      <c r="Z2984" s="279" t="s">
        <v>394</v>
      </c>
      <c r="AA2984" s="279" t="s">
        <v>394</v>
      </c>
      <c r="AB2984" s="281"/>
      <c r="AC2984" s="279" t="s">
        <v>855</v>
      </c>
      <c r="AF2984" s="276" t="str">
        <f>IFERROR(VLOOKUP(A2984,'[1]قوائم الترجمة'!AC$2:AD$2397,1,0),"م")</f>
        <v>م</v>
      </c>
      <c r="AG2984" s="232"/>
      <c r="AH2984" s="233"/>
      <c r="AI2984" s="233"/>
      <c r="AJ2984" s="233"/>
      <c r="AL2984" s="267"/>
      <c r="AM2984" s="235"/>
      <c r="AU2984" s="234"/>
    </row>
    <row r="2985" spans="1:47" ht="21" x14ac:dyDescent="0.4">
      <c r="A2985" s="278">
        <v>122078</v>
      </c>
      <c r="B2985" s="279" t="s">
        <v>3772</v>
      </c>
      <c r="C2985" s="279" t="s">
        <v>109</v>
      </c>
      <c r="D2985" s="279" t="s">
        <v>1687</v>
      </c>
      <c r="E2985" s="279" t="s">
        <v>5660</v>
      </c>
      <c r="F2985" s="315" t="s">
        <v>9319</v>
      </c>
      <c r="G2985" s="315" t="s">
        <v>8174</v>
      </c>
      <c r="H2985" s="279" t="s">
        <v>425</v>
      </c>
      <c r="I2985" s="279" t="s">
        <v>67</v>
      </c>
      <c r="J2985" s="279" t="s">
        <v>403</v>
      </c>
      <c r="K2985" s="280">
        <v>2013</v>
      </c>
      <c r="L2985" s="279" t="s">
        <v>420</v>
      </c>
      <c r="M2985" s="279" t="s">
        <v>394</v>
      </c>
      <c r="N2985" s="279" t="s">
        <v>394</v>
      </c>
      <c r="O2985" s="279" t="s">
        <v>394</v>
      </c>
      <c r="P2985" s="315">
        <v>0</v>
      </c>
      <c r="Q2985" s="278"/>
      <c r="R2985" s="303"/>
      <c r="S2985" s="279" t="s">
        <v>394</v>
      </c>
      <c r="T2985" s="279" t="s">
        <v>394</v>
      </c>
      <c r="U2985" s="303"/>
      <c r="V2985" s="303"/>
      <c r="W2985" s="303"/>
      <c r="X2985" s="303"/>
      <c r="Z2985" s="303"/>
      <c r="AA2985" s="303"/>
      <c r="AC2985" s="279" t="s">
        <v>394</v>
      </c>
      <c r="AF2985" s="276">
        <f>IFERROR(VLOOKUP(A2985,'[1]قوائم الترجمة'!AC$2:AD$2397,1,0),"م")</f>
        <v>122078</v>
      </c>
      <c r="AG2985" s="232"/>
      <c r="AH2985" s="233"/>
      <c r="AI2985" s="233"/>
      <c r="AJ2985" s="233"/>
      <c r="AL2985" s="267"/>
      <c r="AM2985" s="235"/>
      <c r="AU2985" s="234"/>
    </row>
    <row r="2986" spans="1:47" ht="21" x14ac:dyDescent="0.4">
      <c r="A2986" s="278">
        <v>122079</v>
      </c>
      <c r="B2986" s="279" t="s">
        <v>3770</v>
      </c>
      <c r="C2986" s="279" t="s">
        <v>72</v>
      </c>
      <c r="D2986" s="279" t="s">
        <v>3771</v>
      </c>
      <c r="E2986" s="279" t="s">
        <v>424</v>
      </c>
      <c r="F2986" s="315" t="s">
        <v>8378</v>
      </c>
      <c r="G2986" s="315" t="s">
        <v>8379</v>
      </c>
      <c r="H2986" s="279" t="s">
        <v>425</v>
      </c>
      <c r="I2986" s="279" t="s">
        <v>67</v>
      </c>
      <c r="J2986" s="279" t="s">
        <v>403</v>
      </c>
      <c r="K2986" s="280">
        <v>0</v>
      </c>
      <c r="L2986" s="279" t="s">
        <v>404</v>
      </c>
      <c r="M2986" s="279" t="s">
        <v>394</v>
      </c>
      <c r="N2986" s="279" t="s">
        <v>394</v>
      </c>
      <c r="O2986" s="279" t="s">
        <v>394</v>
      </c>
      <c r="P2986" s="315">
        <v>0</v>
      </c>
      <c r="Q2986" s="278"/>
      <c r="R2986" s="303"/>
      <c r="S2986" s="279" t="s">
        <v>394</v>
      </c>
      <c r="T2986" s="279" t="s">
        <v>394</v>
      </c>
      <c r="U2986" s="303"/>
      <c r="V2986" s="303"/>
      <c r="W2986" s="303"/>
      <c r="X2986" s="303"/>
      <c r="Z2986" s="303"/>
      <c r="AA2986" s="303"/>
      <c r="AC2986" s="279" t="s">
        <v>394</v>
      </c>
      <c r="AF2986" s="276">
        <f>IFERROR(VLOOKUP(A2986,'[1]قوائم الترجمة'!AC$2:AD$2397,1,0),"م")</f>
        <v>122079</v>
      </c>
      <c r="AG2986" s="232"/>
      <c r="AH2986" s="233"/>
      <c r="AI2986" s="233"/>
      <c r="AJ2986" s="233"/>
      <c r="AL2986" s="267"/>
      <c r="AM2986" s="235"/>
      <c r="AU2986" s="234"/>
    </row>
    <row r="2987" spans="1:47" ht="21" x14ac:dyDescent="0.4">
      <c r="A2987" s="278">
        <v>122081</v>
      </c>
      <c r="B2987" s="279" t="s">
        <v>7128</v>
      </c>
      <c r="C2987" s="279" t="s">
        <v>7129</v>
      </c>
      <c r="D2987" s="279" t="s">
        <v>335</v>
      </c>
      <c r="E2987" s="279" t="s">
        <v>394</v>
      </c>
      <c r="F2987"/>
      <c r="H2987" s="279" t="s">
        <v>394</v>
      </c>
      <c r="I2987" s="279" t="s">
        <v>539</v>
      </c>
      <c r="J2987" s="279" t="s">
        <v>394</v>
      </c>
      <c r="K2987" s="279" t="s">
        <v>394</v>
      </c>
      <c r="L2987" s="279" t="s">
        <v>394</v>
      </c>
      <c r="M2987" s="279" t="s">
        <v>394</v>
      </c>
      <c r="N2987" s="279" t="s">
        <v>394</v>
      </c>
      <c r="O2987" s="279" t="s">
        <v>394</v>
      </c>
      <c r="P2987" s="315">
        <v>0</v>
      </c>
      <c r="Q2987" s="279" t="s">
        <v>394</v>
      </c>
      <c r="R2987" s="279" t="s">
        <v>394</v>
      </c>
      <c r="S2987" s="279" t="s">
        <v>394</v>
      </c>
      <c r="T2987" s="279" t="s">
        <v>394</v>
      </c>
      <c r="U2987" s="279" t="s">
        <v>394</v>
      </c>
      <c r="V2987" s="279" t="s">
        <v>394</v>
      </c>
      <c r="W2987" s="279" t="s">
        <v>394</v>
      </c>
      <c r="X2987" s="279" t="s">
        <v>394</v>
      </c>
      <c r="Y2987" s="281"/>
      <c r="Z2987" s="279" t="s">
        <v>394</v>
      </c>
      <c r="AA2987" s="279" t="s">
        <v>394</v>
      </c>
      <c r="AB2987" s="281"/>
      <c r="AC2987" s="279" t="s">
        <v>855</v>
      </c>
      <c r="AF2987" s="276" t="str">
        <f>IFERROR(VLOOKUP(A2987,'[1]قوائم الترجمة'!AC$2:AD$2397,1,0),"م")</f>
        <v>م</v>
      </c>
      <c r="AG2987" s="232"/>
      <c r="AH2987" s="233"/>
      <c r="AI2987" s="233"/>
      <c r="AJ2987" s="233"/>
      <c r="AL2987" s="267"/>
      <c r="AM2987" s="235"/>
      <c r="AO2987" s="236"/>
      <c r="AU2987" s="234"/>
    </row>
    <row r="2988" spans="1:47" ht="21" x14ac:dyDescent="0.4">
      <c r="A2988" s="278">
        <v>122082</v>
      </c>
      <c r="B2988" s="279" t="s">
        <v>7115</v>
      </c>
      <c r="C2988" s="279" t="s">
        <v>138</v>
      </c>
      <c r="D2988" s="279" t="s">
        <v>261</v>
      </c>
      <c r="E2988" s="279" t="s">
        <v>394</v>
      </c>
      <c r="F2988"/>
      <c r="H2988" s="279" t="s">
        <v>394</v>
      </c>
      <c r="I2988" s="279" t="s">
        <v>539</v>
      </c>
      <c r="J2988" s="279" t="s">
        <v>394</v>
      </c>
      <c r="K2988" s="279" t="s">
        <v>394</v>
      </c>
      <c r="L2988" s="279" t="s">
        <v>394</v>
      </c>
      <c r="M2988" s="279" t="s">
        <v>394</v>
      </c>
      <c r="N2988" s="279" t="s">
        <v>394</v>
      </c>
      <c r="O2988" s="279" t="s">
        <v>394</v>
      </c>
      <c r="P2988" s="315">
        <v>0</v>
      </c>
      <c r="Q2988" s="279" t="s">
        <v>394</v>
      </c>
      <c r="R2988" s="279" t="s">
        <v>394</v>
      </c>
      <c r="S2988" s="279" t="s">
        <v>394</v>
      </c>
      <c r="T2988" s="279" t="s">
        <v>394</v>
      </c>
      <c r="U2988" s="279" t="s">
        <v>394</v>
      </c>
      <c r="V2988" s="279" t="s">
        <v>394</v>
      </c>
      <c r="W2988" s="279" t="s">
        <v>394</v>
      </c>
      <c r="X2988" s="279" t="s">
        <v>394</v>
      </c>
      <c r="Y2988" s="281"/>
      <c r="Z2988" s="279" t="s">
        <v>394</v>
      </c>
      <c r="AA2988" s="279" t="s">
        <v>394</v>
      </c>
      <c r="AB2988" s="281"/>
      <c r="AC2988" s="279" t="s">
        <v>855</v>
      </c>
      <c r="AF2988" s="276" t="str">
        <f>IFERROR(VLOOKUP(A2988,'[1]قوائم الترجمة'!AC$2:AD$2397,1,0),"م")</f>
        <v>م</v>
      </c>
      <c r="AG2988" s="232"/>
      <c r="AH2988" s="233"/>
      <c r="AI2988" s="233"/>
      <c r="AJ2988" s="233"/>
      <c r="AL2988" s="267"/>
      <c r="AM2988" s="235"/>
      <c r="AO2988" s="236"/>
      <c r="AU2988" s="234"/>
    </row>
    <row r="2989" spans="1:47" ht="21" x14ac:dyDescent="0.4">
      <c r="A2989" s="278">
        <v>122083</v>
      </c>
      <c r="B2989" s="279" t="s">
        <v>1242</v>
      </c>
      <c r="C2989" s="279" t="s">
        <v>65</v>
      </c>
      <c r="D2989" s="279" t="s">
        <v>490</v>
      </c>
      <c r="E2989" s="279" t="s">
        <v>394</v>
      </c>
      <c r="F2989"/>
      <c r="H2989" s="279" t="s">
        <v>394</v>
      </c>
      <c r="I2989" s="279" t="s">
        <v>540</v>
      </c>
      <c r="J2989" s="279" t="s">
        <v>394</v>
      </c>
      <c r="K2989" s="279" t="s">
        <v>394</v>
      </c>
      <c r="L2989" s="279" t="s">
        <v>394</v>
      </c>
      <c r="M2989" s="279" t="s">
        <v>394</v>
      </c>
      <c r="N2989" s="279" t="s">
        <v>394</v>
      </c>
      <c r="O2989" s="279" t="s">
        <v>394</v>
      </c>
      <c r="P2989" s="315">
        <v>0</v>
      </c>
      <c r="Q2989" s="279" t="s">
        <v>394</v>
      </c>
      <c r="R2989" s="279" t="s">
        <v>394</v>
      </c>
      <c r="S2989" s="279" t="s">
        <v>394</v>
      </c>
      <c r="T2989" s="279" t="s">
        <v>394</v>
      </c>
      <c r="U2989" s="279" t="s">
        <v>394</v>
      </c>
      <c r="V2989" s="279" t="s">
        <v>394</v>
      </c>
      <c r="W2989" s="279" t="s">
        <v>394</v>
      </c>
      <c r="X2989" s="279" t="s">
        <v>394</v>
      </c>
      <c r="Y2989" s="281"/>
      <c r="Z2989" s="279" t="s">
        <v>394</v>
      </c>
      <c r="AA2989" s="279" t="s">
        <v>394</v>
      </c>
      <c r="AB2989" s="281"/>
      <c r="AC2989" s="279" t="s">
        <v>394</v>
      </c>
      <c r="AF2989" s="276" t="str">
        <f>IFERROR(VLOOKUP(A2989,'[1]قوائم الترجمة'!AC$2:AD$2397,1,0),"م")</f>
        <v>م</v>
      </c>
      <c r="AG2989" s="232"/>
      <c r="AH2989" s="233"/>
      <c r="AI2989" s="233"/>
      <c r="AJ2989" s="233"/>
      <c r="AL2989" s="267"/>
      <c r="AM2989" s="235"/>
      <c r="AU2989" s="234"/>
    </row>
    <row r="2990" spans="1:47" ht="21" x14ac:dyDescent="0.4">
      <c r="A2990" s="278">
        <v>122085</v>
      </c>
      <c r="B2990" s="279" t="s">
        <v>3769</v>
      </c>
      <c r="C2990" s="279" t="s">
        <v>1302</v>
      </c>
      <c r="D2990" s="279" t="s">
        <v>252</v>
      </c>
      <c r="E2990" s="279" t="s">
        <v>424</v>
      </c>
      <c r="F2990" s="315" t="s">
        <v>9541</v>
      </c>
      <c r="G2990" s="315" t="s">
        <v>8215</v>
      </c>
      <c r="H2990" s="279" t="s">
        <v>425</v>
      </c>
      <c r="I2990" s="279" t="s">
        <v>538</v>
      </c>
      <c r="J2990" s="279" t="s">
        <v>426</v>
      </c>
      <c r="K2990" s="280">
        <v>2014</v>
      </c>
      <c r="L2990" s="279" t="s">
        <v>404</v>
      </c>
      <c r="M2990" s="279" t="s">
        <v>394</v>
      </c>
      <c r="N2990" s="279" t="s">
        <v>9542</v>
      </c>
      <c r="O2990" s="279" t="s">
        <v>8370</v>
      </c>
      <c r="P2990" s="279">
        <v>20000</v>
      </c>
      <c r="Q2990" s="278"/>
      <c r="R2990" s="303"/>
      <c r="S2990" s="279" t="s">
        <v>394</v>
      </c>
      <c r="T2990" s="279"/>
      <c r="U2990" s="303"/>
      <c r="V2990" s="303"/>
      <c r="W2990" s="303"/>
      <c r="X2990" s="303"/>
      <c r="Z2990" s="303"/>
      <c r="AA2990" s="303"/>
      <c r="AC2990" s="279" t="s">
        <v>394</v>
      </c>
      <c r="AF2990" s="276">
        <f>IFERROR(VLOOKUP(A2990,'[1]قوائم الترجمة'!AC$2:AD$2397,1,0),"م")</f>
        <v>122085</v>
      </c>
      <c r="AG2990" s="232"/>
      <c r="AH2990" s="233"/>
      <c r="AI2990" s="233"/>
      <c r="AJ2990" s="233"/>
      <c r="AL2990" s="267"/>
      <c r="AM2990" s="235"/>
      <c r="AU2990" s="234"/>
    </row>
    <row r="2991" spans="1:47" ht="21" x14ac:dyDescent="0.4">
      <c r="A2991" s="278">
        <v>122086</v>
      </c>
      <c r="B2991" s="279" t="s">
        <v>3768</v>
      </c>
      <c r="C2991" s="279" t="s">
        <v>101</v>
      </c>
      <c r="D2991" s="279" t="s">
        <v>249</v>
      </c>
      <c r="E2991" s="279" t="s">
        <v>424</v>
      </c>
      <c r="F2991" s="315" t="s">
        <v>9543</v>
      </c>
      <c r="G2991" s="315" t="s">
        <v>8229</v>
      </c>
      <c r="H2991" s="279" t="s">
        <v>425</v>
      </c>
      <c r="I2991" s="279" t="s">
        <v>61</v>
      </c>
      <c r="J2991" s="279" t="s">
        <v>403</v>
      </c>
      <c r="K2991" s="280">
        <v>2012</v>
      </c>
      <c r="L2991" s="279" t="s">
        <v>404</v>
      </c>
      <c r="M2991" s="279" t="s">
        <v>394</v>
      </c>
      <c r="N2991" s="279" t="s">
        <v>394</v>
      </c>
      <c r="O2991" s="279" t="s">
        <v>394</v>
      </c>
      <c r="P2991" s="315">
        <v>0</v>
      </c>
      <c r="Q2991" s="278"/>
      <c r="R2991" s="303"/>
      <c r="S2991" s="279" t="s">
        <v>394</v>
      </c>
      <c r="T2991" s="279" t="s">
        <v>394</v>
      </c>
      <c r="U2991" s="303"/>
      <c r="V2991" s="303"/>
      <c r="W2991" s="303"/>
      <c r="X2991" s="303"/>
      <c r="Z2991" s="303"/>
      <c r="AA2991" s="303"/>
      <c r="AC2991" s="279" t="s">
        <v>394</v>
      </c>
      <c r="AF2991" s="276">
        <f>IFERROR(VLOOKUP(A2991,'[1]قوائم الترجمة'!AC$2:AD$2397,1,0),"م")</f>
        <v>122086</v>
      </c>
      <c r="AG2991" s="232"/>
      <c r="AH2991" s="233"/>
      <c r="AI2991" s="233"/>
      <c r="AJ2991" s="233"/>
      <c r="AL2991" s="267"/>
      <c r="AM2991" s="235"/>
      <c r="AO2991" s="236"/>
      <c r="AU2991" s="234"/>
    </row>
    <row r="2992" spans="1:47" ht="21" x14ac:dyDescent="0.4">
      <c r="A2992" s="278">
        <v>122087</v>
      </c>
      <c r="B2992" s="279" t="s">
        <v>7130</v>
      </c>
      <c r="C2992" s="279" t="s">
        <v>617</v>
      </c>
      <c r="D2992" s="279" t="s">
        <v>475</v>
      </c>
      <c r="E2992" s="279" t="s">
        <v>394</v>
      </c>
      <c r="F2992"/>
      <c r="H2992" s="279" t="s">
        <v>394</v>
      </c>
      <c r="I2992" s="279" t="s">
        <v>539</v>
      </c>
      <c r="J2992" s="279" t="s">
        <v>394</v>
      </c>
      <c r="K2992" s="279" t="s">
        <v>394</v>
      </c>
      <c r="L2992" s="279" t="s">
        <v>394</v>
      </c>
      <c r="M2992" s="279" t="s">
        <v>394</v>
      </c>
      <c r="N2992" s="279" t="s">
        <v>394</v>
      </c>
      <c r="O2992" s="279" t="s">
        <v>394</v>
      </c>
      <c r="P2992" s="315">
        <v>0</v>
      </c>
      <c r="Q2992" s="279" t="s">
        <v>394</v>
      </c>
      <c r="R2992" s="279" t="s">
        <v>394</v>
      </c>
      <c r="S2992" s="279" t="s">
        <v>394</v>
      </c>
      <c r="T2992" s="279" t="s">
        <v>394</v>
      </c>
      <c r="U2992" s="279" t="s">
        <v>394</v>
      </c>
      <c r="V2992" s="279" t="s">
        <v>394</v>
      </c>
      <c r="W2992" s="279" t="s">
        <v>394</v>
      </c>
      <c r="X2992" s="279" t="s">
        <v>394</v>
      </c>
      <c r="Y2992" s="281"/>
      <c r="Z2992" s="279" t="s">
        <v>394</v>
      </c>
      <c r="AA2992" s="279" t="s">
        <v>394</v>
      </c>
      <c r="AB2992" s="281"/>
      <c r="AC2992" s="279" t="s">
        <v>855</v>
      </c>
      <c r="AF2992" s="276" t="str">
        <f>IFERROR(VLOOKUP(A2992,'[1]قوائم الترجمة'!AC$2:AD$2397,1,0),"م")</f>
        <v>م</v>
      </c>
      <c r="AG2992" s="232"/>
      <c r="AH2992" s="233"/>
      <c r="AI2992" s="233"/>
      <c r="AJ2992" s="233"/>
      <c r="AL2992" s="267"/>
      <c r="AM2992" s="235"/>
      <c r="AO2992" s="236"/>
      <c r="AU2992" s="234"/>
    </row>
    <row r="2993" spans="1:47" ht="21" x14ac:dyDescent="0.4">
      <c r="A2993" s="278">
        <v>122088</v>
      </c>
      <c r="B2993" s="279" t="s">
        <v>7131</v>
      </c>
      <c r="C2993" s="279" t="s">
        <v>108</v>
      </c>
      <c r="D2993" s="279" t="s">
        <v>262</v>
      </c>
      <c r="E2993" s="279" t="s">
        <v>394</v>
      </c>
      <c r="F2993"/>
      <c r="H2993" s="279" t="s">
        <v>394</v>
      </c>
      <c r="I2993" s="279" t="s">
        <v>539</v>
      </c>
      <c r="J2993" s="279" t="s">
        <v>394</v>
      </c>
      <c r="K2993" s="279" t="s">
        <v>394</v>
      </c>
      <c r="L2993" s="279" t="s">
        <v>394</v>
      </c>
      <c r="M2993" s="279" t="s">
        <v>394</v>
      </c>
      <c r="N2993" s="279" t="s">
        <v>394</v>
      </c>
      <c r="O2993" s="279" t="s">
        <v>394</v>
      </c>
      <c r="P2993" s="315">
        <v>0</v>
      </c>
      <c r="Q2993" s="279" t="s">
        <v>394</v>
      </c>
      <c r="R2993" s="279" t="s">
        <v>394</v>
      </c>
      <c r="S2993" s="279" t="s">
        <v>394</v>
      </c>
      <c r="T2993" s="279" t="s">
        <v>394</v>
      </c>
      <c r="U2993" s="279" t="s">
        <v>394</v>
      </c>
      <c r="V2993" s="279" t="s">
        <v>394</v>
      </c>
      <c r="W2993" s="279" t="s">
        <v>394</v>
      </c>
      <c r="X2993" s="279" t="s">
        <v>394</v>
      </c>
      <c r="Y2993" s="281"/>
      <c r="Z2993" s="279" t="s">
        <v>394</v>
      </c>
      <c r="AA2993" s="279" t="s">
        <v>394</v>
      </c>
      <c r="AB2993" s="281"/>
      <c r="AC2993" s="279" t="s">
        <v>855</v>
      </c>
      <c r="AF2993" s="276" t="str">
        <f>IFERROR(VLOOKUP(A2993,'[1]قوائم الترجمة'!AC$2:AD$2397,1,0),"م")</f>
        <v>م</v>
      </c>
      <c r="AG2993" s="232"/>
      <c r="AH2993" s="233"/>
      <c r="AI2993" s="233"/>
      <c r="AJ2993" s="233"/>
      <c r="AL2993" s="267"/>
      <c r="AM2993" s="235"/>
      <c r="AO2993" s="236"/>
      <c r="AU2993" s="234"/>
    </row>
    <row r="2994" spans="1:47" ht="21" x14ac:dyDescent="0.4">
      <c r="A2994" s="278">
        <v>122090</v>
      </c>
      <c r="B2994" s="279" t="s">
        <v>7135</v>
      </c>
      <c r="C2994" s="279" t="s">
        <v>106</v>
      </c>
      <c r="D2994" s="279" t="s">
        <v>241</v>
      </c>
      <c r="E2994" s="279" t="s">
        <v>394</v>
      </c>
      <c r="F2994"/>
      <c r="H2994" s="279" t="s">
        <v>394</v>
      </c>
      <c r="I2994" s="279" t="s">
        <v>539</v>
      </c>
      <c r="J2994" s="279" t="s">
        <v>394</v>
      </c>
      <c r="K2994" s="279" t="s">
        <v>394</v>
      </c>
      <c r="L2994" s="279" t="s">
        <v>394</v>
      </c>
      <c r="M2994" s="279" t="s">
        <v>394</v>
      </c>
      <c r="N2994" s="279" t="s">
        <v>394</v>
      </c>
      <c r="O2994" s="279" t="s">
        <v>394</v>
      </c>
      <c r="P2994" s="315">
        <v>0</v>
      </c>
      <c r="Q2994" s="279" t="s">
        <v>394</v>
      </c>
      <c r="R2994" s="279" t="s">
        <v>394</v>
      </c>
      <c r="S2994" s="279" t="s">
        <v>394</v>
      </c>
      <c r="T2994" s="279" t="s">
        <v>394</v>
      </c>
      <c r="U2994" s="279" t="s">
        <v>394</v>
      </c>
      <c r="V2994" s="279" t="s">
        <v>394</v>
      </c>
      <c r="W2994" s="279" t="s">
        <v>394</v>
      </c>
      <c r="X2994" s="279" t="s">
        <v>394</v>
      </c>
      <c r="Y2994" s="281"/>
      <c r="Z2994" s="279" t="s">
        <v>394</v>
      </c>
      <c r="AA2994" s="279" t="s">
        <v>394</v>
      </c>
      <c r="AB2994" s="281"/>
      <c r="AC2994" s="279" t="s">
        <v>855</v>
      </c>
      <c r="AF2994" s="276" t="str">
        <f>IFERROR(VLOOKUP(A2994,'[1]قوائم الترجمة'!AC$2:AD$2397,1,0),"م")</f>
        <v>م</v>
      </c>
      <c r="AG2994" s="232"/>
      <c r="AH2994" s="233"/>
      <c r="AI2994" s="233"/>
      <c r="AJ2994" s="233"/>
      <c r="AL2994" s="267"/>
      <c r="AM2994" s="235"/>
      <c r="AU2994" s="234"/>
    </row>
    <row r="2995" spans="1:47" ht="21" x14ac:dyDescent="0.4">
      <c r="A2995" s="278">
        <v>122091</v>
      </c>
      <c r="B2995" s="279" t="s">
        <v>3767</v>
      </c>
      <c r="C2995" s="279" t="s">
        <v>753</v>
      </c>
      <c r="D2995" s="279" t="s">
        <v>256</v>
      </c>
      <c r="E2995" s="279" t="s">
        <v>424</v>
      </c>
      <c r="F2995" s="315" t="s">
        <v>9544</v>
      </c>
      <c r="G2995" s="315" t="s">
        <v>402</v>
      </c>
      <c r="H2995" s="279" t="s">
        <v>425</v>
      </c>
      <c r="I2995" s="279" t="s">
        <v>541</v>
      </c>
      <c r="J2995" s="279" t="s">
        <v>426</v>
      </c>
      <c r="K2995" s="280">
        <v>2008</v>
      </c>
      <c r="L2995" s="279" t="s">
        <v>402</v>
      </c>
      <c r="M2995" s="279" t="s">
        <v>394</v>
      </c>
      <c r="N2995" s="279" t="s">
        <v>394</v>
      </c>
      <c r="O2995" s="279" t="s">
        <v>394</v>
      </c>
      <c r="P2995" s="315">
        <v>0</v>
      </c>
      <c r="Q2995" s="278"/>
      <c r="R2995" s="303"/>
      <c r="S2995" s="279" t="s">
        <v>394</v>
      </c>
      <c r="T2995" s="279" t="s">
        <v>394</v>
      </c>
      <c r="U2995" s="303"/>
      <c r="V2995" s="303"/>
      <c r="W2995" s="303"/>
      <c r="X2995" s="303"/>
      <c r="Z2995" s="303"/>
      <c r="AA2995" s="303"/>
      <c r="AC2995" s="279" t="s">
        <v>394</v>
      </c>
      <c r="AF2995" s="276">
        <f>IFERROR(VLOOKUP(A2995,'[1]قوائم الترجمة'!AC$2:AD$2397,1,0),"م")</f>
        <v>122091</v>
      </c>
      <c r="AG2995" s="232"/>
      <c r="AH2995" s="233"/>
      <c r="AI2995" s="233"/>
      <c r="AJ2995" s="233"/>
      <c r="AL2995" s="267"/>
      <c r="AM2995" s="235"/>
      <c r="AU2995" s="234"/>
    </row>
    <row r="2996" spans="1:47" ht="21" x14ac:dyDescent="0.4">
      <c r="A2996" s="278">
        <v>122092</v>
      </c>
      <c r="B2996" s="279" t="s">
        <v>3766</v>
      </c>
      <c r="C2996" s="279" t="s">
        <v>216</v>
      </c>
      <c r="D2996" s="279" t="s">
        <v>519</v>
      </c>
      <c r="E2996" s="279" t="s">
        <v>424</v>
      </c>
      <c r="F2996" s="315" t="s">
        <v>9545</v>
      </c>
      <c r="G2996" s="315" t="s">
        <v>402</v>
      </c>
      <c r="H2996" s="279" t="s">
        <v>425</v>
      </c>
      <c r="I2996" s="279" t="s">
        <v>61</v>
      </c>
      <c r="J2996" s="279" t="s">
        <v>426</v>
      </c>
      <c r="K2996" s="280">
        <v>2009</v>
      </c>
      <c r="L2996" s="279" t="s">
        <v>402</v>
      </c>
      <c r="M2996" s="279" t="s">
        <v>394</v>
      </c>
      <c r="N2996" s="279"/>
      <c r="O2996" s="279" t="s">
        <v>394</v>
      </c>
      <c r="P2996" s="315">
        <v>0</v>
      </c>
      <c r="Q2996" s="278"/>
      <c r="R2996" s="303"/>
      <c r="S2996" s="279" t="s">
        <v>394</v>
      </c>
      <c r="T2996" s="279" t="s">
        <v>394</v>
      </c>
      <c r="U2996" s="303"/>
      <c r="V2996" s="303"/>
      <c r="W2996" s="303"/>
      <c r="X2996" s="303"/>
      <c r="Z2996" s="303"/>
      <c r="AA2996" s="303"/>
      <c r="AC2996" s="279" t="s">
        <v>394</v>
      </c>
      <c r="AF2996" s="276">
        <f>IFERROR(VLOOKUP(A2996,'[1]قوائم الترجمة'!AC$2:AD$2397,1,0),"م")</f>
        <v>122092</v>
      </c>
      <c r="AG2996" s="232"/>
      <c r="AH2996" s="233"/>
      <c r="AI2996" s="233"/>
      <c r="AJ2996" s="233"/>
      <c r="AL2996" s="267"/>
      <c r="AM2996" s="235"/>
      <c r="AU2996" s="234"/>
    </row>
    <row r="2997" spans="1:47" ht="21" x14ac:dyDescent="0.4">
      <c r="A2997" s="278">
        <v>122093</v>
      </c>
      <c r="B2997" s="279" t="s">
        <v>3765</v>
      </c>
      <c r="C2997" s="279" t="s">
        <v>427</v>
      </c>
      <c r="D2997" s="279" t="s">
        <v>238</v>
      </c>
      <c r="E2997" s="279" t="s">
        <v>394</v>
      </c>
      <c r="F2997"/>
      <c r="H2997" s="279" t="s">
        <v>394</v>
      </c>
      <c r="I2997" s="279" t="s">
        <v>540</v>
      </c>
      <c r="J2997" s="279" t="s">
        <v>394</v>
      </c>
      <c r="K2997" s="279" t="s">
        <v>394</v>
      </c>
      <c r="L2997" s="279" t="s">
        <v>394</v>
      </c>
      <c r="M2997" s="279" t="s">
        <v>394</v>
      </c>
      <c r="N2997" s="279" t="s">
        <v>394</v>
      </c>
      <c r="O2997" s="279" t="s">
        <v>394</v>
      </c>
      <c r="P2997" s="315">
        <v>0</v>
      </c>
      <c r="Q2997" s="279" t="s">
        <v>394</v>
      </c>
      <c r="R2997" s="279" t="s">
        <v>394</v>
      </c>
      <c r="S2997" s="279" t="s">
        <v>394</v>
      </c>
      <c r="T2997" s="279" t="s">
        <v>394</v>
      </c>
      <c r="U2997" s="279" t="s">
        <v>394</v>
      </c>
      <c r="V2997" s="279" t="s">
        <v>394</v>
      </c>
      <c r="W2997" s="279" t="s">
        <v>394</v>
      </c>
      <c r="X2997" s="279" t="s">
        <v>394</v>
      </c>
      <c r="Y2997" s="281"/>
      <c r="Z2997" s="279" t="s">
        <v>394</v>
      </c>
      <c r="AA2997" s="279" t="s">
        <v>394</v>
      </c>
      <c r="AB2997" s="281"/>
      <c r="AC2997" s="279" t="s">
        <v>855</v>
      </c>
      <c r="AF2997" s="276" t="str">
        <f>IFERROR(VLOOKUP(A2997,'[1]قوائم الترجمة'!AC$2:AD$2397,1,0),"م")</f>
        <v>م</v>
      </c>
      <c r="AG2997" s="232"/>
      <c r="AH2997" s="233"/>
      <c r="AI2997" s="233"/>
      <c r="AJ2997" s="233"/>
      <c r="AL2997" s="267"/>
      <c r="AM2997" s="235"/>
      <c r="AO2997" s="236"/>
      <c r="AU2997" s="234"/>
    </row>
    <row r="2998" spans="1:47" ht="21" x14ac:dyDescent="0.4">
      <c r="A2998" s="278">
        <v>122094</v>
      </c>
      <c r="B2998" s="279" t="s">
        <v>7147</v>
      </c>
      <c r="C2998" s="279" t="s">
        <v>100</v>
      </c>
      <c r="D2998" s="279" t="s">
        <v>305</v>
      </c>
      <c r="E2998" s="279" t="s">
        <v>394</v>
      </c>
      <c r="F2998"/>
      <c r="H2998" s="279" t="s">
        <v>394</v>
      </c>
      <c r="I2998" s="279" t="s">
        <v>539</v>
      </c>
      <c r="J2998" s="279" t="s">
        <v>394</v>
      </c>
      <c r="K2998" s="279" t="s">
        <v>394</v>
      </c>
      <c r="L2998" s="279" t="s">
        <v>394</v>
      </c>
      <c r="M2998" s="279" t="s">
        <v>394</v>
      </c>
      <c r="N2998" s="279" t="s">
        <v>394</v>
      </c>
      <c r="O2998" s="279" t="s">
        <v>394</v>
      </c>
      <c r="P2998" s="315">
        <v>0</v>
      </c>
      <c r="Q2998" s="279" t="s">
        <v>394</v>
      </c>
      <c r="R2998" s="279" t="s">
        <v>394</v>
      </c>
      <c r="S2998" s="279" t="s">
        <v>394</v>
      </c>
      <c r="T2998" s="279" t="s">
        <v>394</v>
      </c>
      <c r="U2998" s="279" t="s">
        <v>394</v>
      </c>
      <c r="V2998" s="279" t="s">
        <v>394</v>
      </c>
      <c r="W2998" s="279" t="s">
        <v>394</v>
      </c>
      <c r="X2998" s="279" t="s">
        <v>394</v>
      </c>
      <c r="Y2998" s="281"/>
      <c r="Z2998" s="279" t="s">
        <v>394</v>
      </c>
      <c r="AA2998" s="279" t="s">
        <v>394</v>
      </c>
      <c r="AB2998" s="281"/>
      <c r="AC2998" s="279" t="s">
        <v>855</v>
      </c>
      <c r="AF2998" s="276" t="str">
        <f>IFERROR(VLOOKUP(A2998,'[1]قوائم الترجمة'!AC$2:AD$2397,1,0),"م")</f>
        <v>م</v>
      </c>
      <c r="AG2998" s="232"/>
      <c r="AH2998" s="233"/>
      <c r="AI2998" s="233"/>
      <c r="AJ2998" s="233"/>
      <c r="AL2998" s="267"/>
      <c r="AM2998" s="235"/>
      <c r="AO2998" s="236"/>
      <c r="AU2998" s="234"/>
    </row>
    <row r="2999" spans="1:47" ht="21" x14ac:dyDescent="0.4">
      <c r="A2999" s="278">
        <v>122095</v>
      </c>
      <c r="B2999" s="279" t="s">
        <v>7149</v>
      </c>
      <c r="C2999" s="279" t="s">
        <v>65</v>
      </c>
      <c r="D2999" s="279" t="s">
        <v>646</v>
      </c>
      <c r="E2999" s="279" t="s">
        <v>394</v>
      </c>
      <c r="F2999"/>
      <c r="H2999" s="279" t="s">
        <v>394</v>
      </c>
      <c r="I2999" s="279" t="s">
        <v>539</v>
      </c>
      <c r="J2999" s="279" t="s">
        <v>394</v>
      </c>
      <c r="K2999" s="279" t="s">
        <v>394</v>
      </c>
      <c r="L2999" s="279" t="s">
        <v>394</v>
      </c>
      <c r="M2999" s="279" t="s">
        <v>394</v>
      </c>
      <c r="N2999" s="279" t="s">
        <v>394</v>
      </c>
      <c r="O2999" s="279" t="s">
        <v>394</v>
      </c>
      <c r="P2999" s="315">
        <v>0</v>
      </c>
      <c r="Q2999" s="279" t="s">
        <v>394</v>
      </c>
      <c r="R2999" s="279" t="s">
        <v>394</v>
      </c>
      <c r="S2999" s="279" t="s">
        <v>394</v>
      </c>
      <c r="T2999" s="279" t="s">
        <v>394</v>
      </c>
      <c r="U2999" s="279" t="s">
        <v>394</v>
      </c>
      <c r="V2999" s="279" t="s">
        <v>394</v>
      </c>
      <c r="W2999" s="279" t="s">
        <v>394</v>
      </c>
      <c r="X2999" s="279" t="s">
        <v>394</v>
      </c>
      <c r="Y2999" s="281"/>
      <c r="Z2999" s="279" t="s">
        <v>394</v>
      </c>
      <c r="AA2999" s="279" t="s">
        <v>394</v>
      </c>
      <c r="AB2999" s="281"/>
      <c r="AC2999" s="279" t="s">
        <v>855</v>
      </c>
      <c r="AF2999" s="276" t="str">
        <f>IFERROR(VLOOKUP(A2999,'[1]قوائم الترجمة'!AC$2:AD$2397,1,0),"م")</f>
        <v>م</v>
      </c>
      <c r="AG2999" s="232"/>
      <c r="AH2999" s="233"/>
      <c r="AI2999" s="233"/>
      <c r="AJ2999" s="233"/>
      <c r="AL2999" s="267"/>
      <c r="AM2999" s="235"/>
      <c r="AU2999" s="234"/>
    </row>
    <row r="3000" spans="1:47" ht="21" x14ac:dyDescent="0.4">
      <c r="A3000" s="278">
        <v>122098</v>
      </c>
      <c r="B3000" s="279" t="s">
        <v>3764</v>
      </c>
      <c r="C3000" s="279" t="s">
        <v>728</v>
      </c>
      <c r="D3000" s="279" t="s">
        <v>236</v>
      </c>
      <c r="E3000" s="279" t="s">
        <v>394</v>
      </c>
      <c r="F3000"/>
      <c r="H3000" s="279" t="s">
        <v>394</v>
      </c>
      <c r="I3000" s="279" t="s">
        <v>539</v>
      </c>
      <c r="J3000" s="279" t="s">
        <v>394</v>
      </c>
      <c r="K3000" s="279" t="s">
        <v>394</v>
      </c>
      <c r="L3000" s="279" t="s">
        <v>394</v>
      </c>
      <c r="M3000" s="279" t="s">
        <v>394</v>
      </c>
      <c r="N3000" s="279" t="s">
        <v>394</v>
      </c>
      <c r="O3000" s="279" t="s">
        <v>394</v>
      </c>
      <c r="P3000" s="315">
        <v>0</v>
      </c>
      <c r="Q3000" s="279" t="s">
        <v>394</v>
      </c>
      <c r="R3000" s="279" t="s">
        <v>394</v>
      </c>
      <c r="S3000" s="279" t="s">
        <v>394</v>
      </c>
      <c r="T3000" s="279" t="s">
        <v>394</v>
      </c>
      <c r="U3000" s="279" t="s">
        <v>394</v>
      </c>
      <c r="V3000" s="279" t="s">
        <v>394</v>
      </c>
      <c r="W3000" s="279" t="s">
        <v>394</v>
      </c>
      <c r="X3000" s="279" t="s">
        <v>394</v>
      </c>
      <c r="Y3000" s="281"/>
      <c r="Z3000" s="279" t="s">
        <v>394</v>
      </c>
      <c r="AA3000" s="279" t="s">
        <v>394</v>
      </c>
      <c r="AB3000" s="281"/>
      <c r="AC3000" s="279" t="s">
        <v>855</v>
      </c>
      <c r="AF3000" s="276" t="str">
        <f>IFERROR(VLOOKUP(A3000,'[1]قوائم الترجمة'!AC$2:AD$2397,1,0),"م")</f>
        <v>م</v>
      </c>
      <c r="AG3000" s="232"/>
      <c r="AH3000" s="233"/>
      <c r="AI3000" s="233"/>
      <c r="AJ3000" s="233"/>
      <c r="AL3000" s="267"/>
      <c r="AM3000" s="235"/>
      <c r="AO3000" s="236"/>
      <c r="AU3000" s="234"/>
    </row>
    <row r="3001" spans="1:47" ht="21" x14ac:dyDescent="0.4">
      <c r="A3001" s="278">
        <v>122099</v>
      </c>
      <c r="B3001" s="279" t="s">
        <v>3763</v>
      </c>
      <c r="C3001" s="279" t="s">
        <v>742</v>
      </c>
      <c r="D3001" s="279" t="s">
        <v>335</v>
      </c>
      <c r="E3001" s="279" t="s">
        <v>394</v>
      </c>
      <c r="F3001"/>
      <c r="H3001" s="279" t="s">
        <v>394</v>
      </c>
      <c r="I3001" s="279" t="s">
        <v>538</v>
      </c>
      <c r="J3001" s="279" t="s">
        <v>394</v>
      </c>
      <c r="K3001" s="279" t="s">
        <v>394</v>
      </c>
      <c r="L3001" s="279" t="s">
        <v>394</v>
      </c>
      <c r="M3001" s="279" t="s">
        <v>394</v>
      </c>
      <c r="N3001" s="279" t="s">
        <v>394</v>
      </c>
      <c r="O3001" s="279" t="s">
        <v>394</v>
      </c>
      <c r="P3001" s="315">
        <v>0</v>
      </c>
      <c r="Q3001" s="279" t="s">
        <v>394</v>
      </c>
      <c r="R3001" s="279" t="s">
        <v>394</v>
      </c>
      <c r="S3001" s="279" t="s">
        <v>394</v>
      </c>
      <c r="T3001" s="279" t="s">
        <v>394</v>
      </c>
      <c r="U3001" s="279" t="s">
        <v>394</v>
      </c>
      <c r="V3001" s="279" t="s">
        <v>394</v>
      </c>
      <c r="W3001" s="279" t="s">
        <v>394</v>
      </c>
      <c r="X3001" s="279" t="s">
        <v>394</v>
      </c>
      <c r="Y3001" s="281"/>
      <c r="Z3001" s="279" t="s">
        <v>394</v>
      </c>
      <c r="AA3001" s="279" t="s">
        <v>394</v>
      </c>
      <c r="AB3001" s="281"/>
      <c r="AC3001" s="279" t="s">
        <v>394</v>
      </c>
      <c r="AF3001" s="276" t="str">
        <f>IFERROR(VLOOKUP(A3001,'[1]قوائم الترجمة'!AC$2:AD$2397,1,0),"م")</f>
        <v>م</v>
      </c>
      <c r="AG3001" s="232"/>
      <c r="AH3001" s="233"/>
      <c r="AI3001" s="233"/>
      <c r="AJ3001" s="233"/>
      <c r="AL3001" s="267"/>
      <c r="AM3001" s="235"/>
      <c r="AO3001" s="236"/>
      <c r="AU3001" s="234"/>
    </row>
    <row r="3002" spans="1:47" ht="21" x14ac:dyDescent="0.4">
      <c r="A3002" s="278">
        <v>122100</v>
      </c>
      <c r="B3002" s="279" t="s">
        <v>3762</v>
      </c>
      <c r="C3002" s="279" t="s">
        <v>68</v>
      </c>
      <c r="D3002" s="279" t="s">
        <v>528</v>
      </c>
      <c r="E3002" s="279" t="s">
        <v>423</v>
      </c>
      <c r="F3002" s="315" t="s">
        <v>9546</v>
      </c>
      <c r="G3002" s="315" t="s">
        <v>9547</v>
      </c>
      <c r="H3002" s="279" t="s">
        <v>425</v>
      </c>
      <c r="I3002" s="279" t="s">
        <v>8485</v>
      </c>
      <c r="J3002" s="279" t="s">
        <v>8112</v>
      </c>
      <c r="K3002" s="280">
        <v>1998</v>
      </c>
      <c r="L3002" s="279" t="s">
        <v>411</v>
      </c>
      <c r="M3002" s="279" t="s">
        <v>394</v>
      </c>
      <c r="N3002" s="279" t="s">
        <v>394</v>
      </c>
      <c r="O3002" s="279" t="s">
        <v>394</v>
      </c>
      <c r="P3002" s="315">
        <v>0</v>
      </c>
      <c r="Q3002" s="278"/>
      <c r="R3002" s="303"/>
      <c r="S3002" s="279" t="s">
        <v>394</v>
      </c>
      <c r="T3002" s="279" t="s">
        <v>394</v>
      </c>
      <c r="U3002" s="303"/>
      <c r="V3002" s="303"/>
      <c r="W3002" s="303"/>
      <c r="X3002" s="303"/>
      <c r="Z3002" s="303"/>
      <c r="AA3002" s="303"/>
      <c r="AC3002" s="279" t="s">
        <v>394</v>
      </c>
      <c r="AF3002" s="276">
        <f>IFERROR(VLOOKUP(A3002,'[1]قوائم الترجمة'!AC$2:AD$2397,1,0),"م")</f>
        <v>122100</v>
      </c>
      <c r="AG3002" s="232"/>
      <c r="AH3002" s="233"/>
      <c r="AI3002" s="233"/>
      <c r="AJ3002" s="233"/>
      <c r="AL3002" s="267"/>
      <c r="AM3002" s="235"/>
      <c r="AU3002" s="234"/>
    </row>
    <row r="3003" spans="1:47" ht="21" x14ac:dyDescent="0.4">
      <c r="A3003" s="278">
        <v>122101</v>
      </c>
      <c r="B3003" s="279" t="s">
        <v>7162</v>
      </c>
      <c r="C3003" s="279" t="s">
        <v>643</v>
      </c>
      <c r="D3003" s="279" t="s">
        <v>277</v>
      </c>
      <c r="E3003" s="279" t="s">
        <v>394</v>
      </c>
      <c r="F3003"/>
      <c r="H3003" s="279" t="s">
        <v>394</v>
      </c>
      <c r="I3003" s="279" t="s">
        <v>540</v>
      </c>
      <c r="J3003" s="279" t="s">
        <v>394</v>
      </c>
      <c r="K3003" s="279" t="s">
        <v>394</v>
      </c>
      <c r="L3003" s="279" t="s">
        <v>394</v>
      </c>
      <c r="M3003" s="279" t="s">
        <v>394</v>
      </c>
      <c r="N3003" s="279" t="s">
        <v>394</v>
      </c>
      <c r="O3003" s="279" t="s">
        <v>394</v>
      </c>
      <c r="P3003" s="315">
        <v>0</v>
      </c>
      <c r="Q3003" s="279" t="s">
        <v>394</v>
      </c>
      <c r="R3003" s="279" t="s">
        <v>394</v>
      </c>
      <c r="S3003" s="279" t="s">
        <v>394</v>
      </c>
      <c r="T3003" s="279" t="s">
        <v>394</v>
      </c>
      <c r="U3003" s="279" t="s">
        <v>394</v>
      </c>
      <c r="V3003" s="279" t="s">
        <v>394</v>
      </c>
      <c r="W3003" s="279" t="s">
        <v>394</v>
      </c>
      <c r="X3003" s="279" t="s">
        <v>394</v>
      </c>
      <c r="Y3003" s="281"/>
      <c r="Z3003" s="279" t="s">
        <v>394</v>
      </c>
      <c r="AA3003" s="279" t="s">
        <v>394</v>
      </c>
      <c r="AB3003" s="281"/>
      <c r="AC3003" s="279" t="s">
        <v>855</v>
      </c>
      <c r="AF3003" s="276" t="str">
        <f>IFERROR(VLOOKUP(A3003,'[1]قوائم الترجمة'!AC$2:AD$2397,1,0),"م")</f>
        <v>م</v>
      </c>
      <c r="AG3003" s="232"/>
      <c r="AH3003" s="233"/>
      <c r="AI3003" s="233"/>
      <c r="AJ3003" s="233"/>
      <c r="AL3003" s="267"/>
      <c r="AM3003" s="235"/>
      <c r="AO3003" s="236"/>
      <c r="AU3003" s="234"/>
    </row>
    <row r="3004" spans="1:47" ht="21" x14ac:dyDescent="0.4">
      <c r="A3004" s="278">
        <v>122102</v>
      </c>
      <c r="B3004" s="279" t="s">
        <v>3760</v>
      </c>
      <c r="C3004" s="279" t="s">
        <v>109</v>
      </c>
      <c r="D3004" s="279" t="s">
        <v>3761</v>
      </c>
      <c r="E3004" s="279" t="s">
        <v>423</v>
      </c>
      <c r="F3004" s="315" t="s">
        <v>9548</v>
      </c>
      <c r="G3004" s="315" t="s">
        <v>402</v>
      </c>
      <c r="H3004" s="279" t="s">
        <v>425</v>
      </c>
      <c r="I3004" s="279" t="s">
        <v>540</v>
      </c>
      <c r="J3004" s="279" t="s">
        <v>403</v>
      </c>
      <c r="K3004" s="280">
        <v>2012</v>
      </c>
      <c r="L3004" s="279" t="s">
        <v>402</v>
      </c>
      <c r="M3004" s="279" t="s">
        <v>394</v>
      </c>
      <c r="N3004" s="279" t="s">
        <v>394</v>
      </c>
      <c r="O3004" s="279" t="s">
        <v>394</v>
      </c>
      <c r="P3004" s="315">
        <v>0</v>
      </c>
      <c r="Q3004" s="278"/>
      <c r="R3004" s="303"/>
      <c r="S3004" s="279" t="s">
        <v>394</v>
      </c>
      <c r="T3004" s="279" t="s">
        <v>394</v>
      </c>
      <c r="U3004" s="303"/>
      <c r="V3004" s="303"/>
      <c r="W3004" s="303"/>
      <c r="X3004" s="303"/>
      <c r="Z3004" s="303"/>
      <c r="AA3004" s="303"/>
      <c r="AC3004" s="279" t="s">
        <v>394</v>
      </c>
      <c r="AF3004" s="276">
        <f>IFERROR(VLOOKUP(A3004,'[1]قوائم الترجمة'!AC$2:AD$2397,1,0),"م")</f>
        <v>122102</v>
      </c>
      <c r="AG3004" s="232"/>
      <c r="AH3004" s="233"/>
      <c r="AI3004" s="233"/>
      <c r="AJ3004" s="233"/>
      <c r="AL3004" s="267"/>
      <c r="AM3004" s="235"/>
      <c r="AO3004" s="236"/>
      <c r="AU3004" s="234"/>
    </row>
    <row r="3005" spans="1:47" ht="21" x14ac:dyDescent="0.4">
      <c r="A3005" s="278">
        <v>122103</v>
      </c>
      <c r="B3005" s="279" t="s">
        <v>7166</v>
      </c>
      <c r="C3005" s="279" t="s">
        <v>170</v>
      </c>
      <c r="D3005" s="279" t="s">
        <v>530</v>
      </c>
      <c r="E3005" s="279" t="s">
        <v>394</v>
      </c>
      <c r="F3005"/>
      <c r="H3005" s="279" t="s">
        <v>394</v>
      </c>
      <c r="I3005" s="279" t="s">
        <v>539</v>
      </c>
      <c r="J3005" s="279" t="s">
        <v>394</v>
      </c>
      <c r="K3005" s="279" t="s">
        <v>394</v>
      </c>
      <c r="L3005" s="279" t="s">
        <v>394</v>
      </c>
      <c r="M3005" s="279" t="s">
        <v>394</v>
      </c>
      <c r="N3005" s="279" t="s">
        <v>394</v>
      </c>
      <c r="O3005" s="279" t="s">
        <v>394</v>
      </c>
      <c r="P3005" s="315">
        <v>0</v>
      </c>
      <c r="Q3005" s="279" t="s">
        <v>394</v>
      </c>
      <c r="R3005" s="279" t="s">
        <v>394</v>
      </c>
      <c r="S3005" s="279" t="s">
        <v>394</v>
      </c>
      <c r="T3005" s="279" t="s">
        <v>394</v>
      </c>
      <c r="U3005" s="279" t="s">
        <v>394</v>
      </c>
      <c r="V3005" s="279" t="s">
        <v>394</v>
      </c>
      <c r="W3005" s="279" t="s">
        <v>394</v>
      </c>
      <c r="X3005" s="279" t="s">
        <v>394</v>
      </c>
      <c r="Y3005" s="281"/>
      <c r="Z3005" s="279" t="s">
        <v>394</v>
      </c>
      <c r="AA3005" s="279" t="s">
        <v>394</v>
      </c>
      <c r="AB3005" s="281"/>
      <c r="AC3005" s="279" t="s">
        <v>855</v>
      </c>
      <c r="AF3005" s="276" t="str">
        <f>IFERROR(VLOOKUP(A3005,'[1]قوائم الترجمة'!AC$2:AD$2397,1,0),"م")</f>
        <v>م</v>
      </c>
      <c r="AG3005" s="232"/>
      <c r="AH3005" s="233"/>
      <c r="AI3005" s="233"/>
      <c r="AJ3005" s="233"/>
      <c r="AL3005" s="267"/>
      <c r="AM3005" s="235"/>
      <c r="AU3005" s="234"/>
    </row>
    <row r="3006" spans="1:47" ht="21" x14ac:dyDescent="0.4">
      <c r="A3006" s="278">
        <v>122104</v>
      </c>
      <c r="B3006" s="279" t="s">
        <v>7167</v>
      </c>
      <c r="C3006" s="279" t="s">
        <v>108</v>
      </c>
      <c r="D3006" s="279" t="s">
        <v>752</v>
      </c>
      <c r="E3006" s="279" t="s">
        <v>394</v>
      </c>
      <c r="F3006"/>
      <c r="H3006" s="279" t="s">
        <v>394</v>
      </c>
      <c r="I3006" s="279" t="s">
        <v>539</v>
      </c>
      <c r="J3006" s="279" t="s">
        <v>394</v>
      </c>
      <c r="K3006" s="279" t="s">
        <v>394</v>
      </c>
      <c r="L3006" s="279" t="s">
        <v>394</v>
      </c>
      <c r="M3006" s="279" t="s">
        <v>394</v>
      </c>
      <c r="N3006" s="279" t="s">
        <v>394</v>
      </c>
      <c r="O3006" s="279" t="s">
        <v>394</v>
      </c>
      <c r="P3006" s="315">
        <v>0</v>
      </c>
      <c r="Q3006" s="279" t="s">
        <v>394</v>
      </c>
      <c r="R3006" s="279" t="s">
        <v>394</v>
      </c>
      <c r="S3006" s="279" t="s">
        <v>394</v>
      </c>
      <c r="T3006" s="279" t="s">
        <v>394</v>
      </c>
      <c r="U3006" s="279" t="s">
        <v>394</v>
      </c>
      <c r="V3006" s="279" t="s">
        <v>394</v>
      </c>
      <c r="W3006" s="279" t="s">
        <v>394</v>
      </c>
      <c r="X3006" s="279" t="s">
        <v>394</v>
      </c>
      <c r="Y3006" s="281"/>
      <c r="Z3006" s="279" t="s">
        <v>394</v>
      </c>
      <c r="AA3006" s="279" t="s">
        <v>394</v>
      </c>
      <c r="AB3006" s="281"/>
      <c r="AC3006" s="279" t="s">
        <v>855</v>
      </c>
      <c r="AF3006" s="276" t="str">
        <f>IFERROR(VLOOKUP(A3006,'[1]قوائم الترجمة'!AC$2:AD$2397,1,0),"م")</f>
        <v>م</v>
      </c>
      <c r="AG3006" s="232"/>
      <c r="AH3006" s="233"/>
      <c r="AI3006" s="233"/>
      <c r="AJ3006" s="233"/>
      <c r="AL3006" s="267"/>
      <c r="AM3006" s="235"/>
      <c r="AU3006" s="234"/>
    </row>
    <row r="3007" spans="1:47" ht="21" x14ac:dyDescent="0.4">
      <c r="A3007" s="278">
        <v>122107</v>
      </c>
      <c r="B3007" s="279" t="s">
        <v>7173</v>
      </c>
      <c r="C3007" s="279" t="s">
        <v>62</v>
      </c>
      <c r="D3007" s="279" t="s">
        <v>331</v>
      </c>
      <c r="E3007" s="279" t="s">
        <v>394</v>
      </c>
      <c r="F3007"/>
      <c r="H3007" s="279" t="s">
        <v>394</v>
      </c>
      <c r="I3007" s="279" t="s">
        <v>539</v>
      </c>
      <c r="J3007" s="279" t="s">
        <v>394</v>
      </c>
      <c r="K3007" s="279" t="s">
        <v>394</v>
      </c>
      <c r="L3007" s="279" t="s">
        <v>394</v>
      </c>
      <c r="M3007" s="279" t="s">
        <v>394</v>
      </c>
      <c r="N3007" s="279" t="s">
        <v>394</v>
      </c>
      <c r="O3007" s="279" t="s">
        <v>394</v>
      </c>
      <c r="P3007" s="315">
        <v>0</v>
      </c>
      <c r="Q3007" s="279" t="s">
        <v>394</v>
      </c>
      <c r="R3007" s="279" t="s">
        <v>394</v>
      </c>
      <c r="S3007" s="279" t="s">
        <v>394</v>
      </c>
      <c r="T3007" s="279" t="s">
        <v>394</v>
      </c>
      <c r="U3007" s="279" t="s">
        <v>394</v>
      </c>
      <c r="V3007" s="279" t="s">
        <v>394</v>
      </c>
      <c r="W3007" s="279" t="s">
        <v>394</v>
      </c>
      <c r="X3007" s="279" t="s">
        <v>394</v>
      </c>
      <c r="Y3007" s="281"/>
      <c r="Z3007" s="279" t="s">
        <v>394</v>
      </c>
      <c r="AA3007" s="279" t="s">
        <v>394</v>
      </c>
      <c r="AB3007" s="281"/>
      <c r="AC3007" s="279" t="s">
        <v>855</v>
      </c>
      <c r="AF3007" s="276" t="str">
        <f>IFERROR(VLOOKUP(A3007,'[1]قوائم الترجمة'!AC$2:AD$2397,1,0),"م")</f>
        <v>م</v>
      </c>
      <c r="AG3007" s="232"/>
      <c r="AH3007" s="233"/>
      <c r="AI3007" s="233"/>
      <c r="AJ3007" s="233"/>
      <c r="AL3007" s="267"/>
      <c r="AM3007" s="235"/>
      <c r="AU3007" s="234"/>
    </row>
    <row r="3008" spans="1:47" ht="21" x14ac:dyDescent="0.4">
      <c r="A3008" s="278">
        <v>122108</v>
      </c>
      <c r="B3008" s="279" t="s">
        <v>3759</v>
      </c>
      <c r="C3008" s="279" t="s">
        <v>491</v>
      </c>
      <c r="D3008" s="279" t="s">
        <v>275</v>
      </c>
      <c r="E3008" s="279" t="s">
        <v>394</v>
      </c>
      <c r="F3008"/>
      <c r="H3008" s="279" t="s">
        <v>394</v>
      </c>
      <c r="I3008" s="279" t="s">
        <v>540</v>
      </c>
      <c r="J3008" s="279" t="s">
        <v>394</v>
      </c>
      <c r="K3008" s="279" t="s">
        <v>394</v>
      </c>
      <c r="L3008" s="279" t="s">
        <v>394</v>
      </c>
      <c r="M3008" s="279" t="s">
        <v>394</v>
      </c>
      <c r="N3008" s="279" t="s">
        <v>394</v>
      </c>
      <c r="O3008" s="279" t="s">
        <v>394</v>
      </c>
      <c r="P3008" s="315">
        <v>0</v>
      </c>
      <c r="Q3008" s="279" t="s">
        <v>394</v>
      </c>
      <c r="R3008" s="279" t="s">
        <v>394</v>
      </c>
      <c r="S3008" s="279" t="s">
        <v>394</v>
      </c>
      <c r="T3008" s="279" t="s">
        <v>394</v>
      </c>
      <c r="U3008" s="279" t="s">
        <v>394</v>
      </c>
      <c r="V3008" s="279" t="s">
        <v>394</v>
      </c>
      <c r="W3008" s="279" t="s">
        <v>394</v>
      </c>
      <c r="X3008" s="279" t="s">
        <v>394</v>
      </c>
      <c r="Y3008" s="281"/>
      <c r="Z3008" s="279" t="s">
        <v>394</v>
      </c>
      <c r="AA3008" s="279" t="s">
        <v>394</v>
      </c>
      <c r="AB3008" s="281"/>
      <c r="AC3008" s="279" t="s">
        <v>855</v>
      </c>
      <c r="AF3008" s="276" t="str">
        <f>IFERROR(VLOOKUP(A3008,'[1]قوائم الترجمة'!AC$2:AD$2397,1,0),"م")</f>
        <v>م</v>
      </c>
      <c r="AG3008" s="232"/>
      <c r="AH3008" s="233"/>
      <c r="AI3008" s="233"/>
      <c r="AJ3008" s="233"/>
      <c r="AL3008" s="267"/>
      <c r="AM3008" s="235"/>
      <c r="AO3008" s="236"/>
      <c r="AU3008" s="234"/>
    </row>
    <row r="3009" spans="1:47" ht="21" x14ac:dyDescent="0.4">
      <c r="A3009" s="278">
        <v>122109</v>
      </c>
      <c r="B3009" s="279" t="s">
        <v>3757</v>
      </c>
      <c r="C3009" s="279" t="s">
        <v>165</v>
      </c>
      <c r="D3009" s="279" t="s">
        <v>3758</v>
      </c>
      <c r="E3009" s="279" t="s">
        <v>394</v>
      </c>
      <c r="F3009"/>
      <c r="H3009" s="279" t="s">
        <v>394</v>
      </c>
      <c r="I3009" s="279" t="s">
        <v>539</v>
      </c>
      <c r="J3009" s="279" t="s">
        <v>394</v>
      </c>
      <c r="K3009" s="279" t="s">
        <v>394</v>
      </c>
      <c r="L3009" s="279" t="s">
        <v>394</v>
      </c>
      <c r="M3009" s="279" t="s">
        <v>394</v>
      </c>
      <c r="N3009" s="279" t="s">
        <v>394</v>
      </c>
      <c r="O3009" s="279" t="s">
        <v>394</v>
      </c>
      <c r="P3009" s="315">
        <v>0</v>
      </c>
      <c r="Q3009" s="279" t="s">
        <v>394</v>
      </c>
      <c r="R3009" s="279" t="s">
        <v>394</v>
      </c>
      <c r="S3009" s="279" t="s">
        <v>394</v>
      </c>
      <c r="T3009" s="279" t="s">
        <v>394</v>
      </c>
      <c r="U3009" s="279" t="s">
        <v>394</v>
      </c>
      <c r="V3009" s="279" t="s">
        <v>394</v>
      </c>
      <c r="W3009" s="279" t="s">
        <v>394</v>
      </c>
      <c r="X3009" s="279" t="s">
        <v>394</v>
      </c>
      <c r="Y3009" s="281"/>
      <c r="Z3009" s="279" t="s">
        <v>394</v>
      </c>
      <c r="AA3009" s="279" t="s">
        <v>394</v>
      </c>
      <c r="AB3009" s="281"/>
      <c r="AC3009" s="279" t="s">
        <v>855</v>
      </c>
      <c r="AF3009" s="276" t="str">
        <f>IFERROR(VLOOKUP(A3009,'[1]قوائم الترجمة'!AC$2:AD$2397,1,0),"م")</f>
        <v>م</v>
      </c>
      <c r="AG3009" s="232"/>
      <c r="AH3009" s="233"/>
      <c r="AI3009" s="233"/>
      <c r="AJ3009" s="233"/>
      <c r="AL3009" s="267"/>
      <c r="AM3009" s="235"/>
      <c r="AO3009" s="236"/>
      <c r="AU3009" s="234"/>
    </row>
    <row r="3010" spans="1:47" ht="21" x14ac:dyDescent="0.4">
      <c r="A3010" s="278">
        <v>122110</v>
      </c>
      <c r="B3010" s="279" t="s">
        <v>3756</v>
      </c>
      <c r="C3010" s="279" t="s">
        <v>720</v>
      </c>
      <c r="D3010" s="279" t="s">
        <v>1151</v>
      </c>
      <c r="E3010" s="279" t="s">
        <v>394</v>
      </c>
      <c r="F3010"/>
      <c r="H3010" s="279" t="s">
        <v>394</v>
      </c>
      <c r="I3010" s="279" t="s">
        <v>539</v>
      </c>
      <c r="J3010" s="279" t="s">
        <v>394</v>
      </c>
      <c r="K3010" s="279" t="s">
        <v>394</v>
      </c>
      <c r="L3010" s="279" t="s">
        <v>394</v>
      </c>
      <c r="M3010" s="279" t="s">
        <v>394</v>
      </c>
      <c r="N3010" s="279" t="s">
        <v>394</v>
      </c>
      <c r="O3010" s="279" t="s">
        <v>394</v>
      </c>
      <c r="P3010" s="315">
        <v>0</v>
      </c>
      <c r="Q3010" s="279" t="s">
        <v>394</v>
      </c>
      <c r="R3010" s="279" t="s">
        <v>394</v>
      </c>
      <c r="S3010" s="279" t="s">
        <v>394</v>
      </c>
      <c r="T3010" s="279" t="s">
        <v>394</v>
      </c>
      <c r="U3010" s="279" t="s">
        <v>394</v>
      </c>
      <c r="V3010" s="279" t="s">
        <v>394</v>
      </c>
      <c r="W3010" s="279" t="s">
        <v>394</v>
      </c>
      <c r="X3010" s="279" t="s">
        <v>394</v>
      </c>
      <c r="Y3010" s="281"/>
      <c r="Z3010" s="279" t="s">
        <v>394</v>
      </c>
      <c r="AA3010" s="279" t="s">
        <v>394</v>
      </c>
      <c r="AB3010" s="281"/>
      <c r="AC3010" s="279" t="s">
        <v>855</v>
      </c>
      <c r="AF3010" s="276" t="str">
        <f>IFERROR(VLOOKUP(A3010,'[1]قوائم الترجمة'!AC$2:AD$2397,1,0),"م")</f>
        <v>م</v>
      </c>
      <c r="AG3010" s="232"/>
      <c r="AH3010" s="233"/>
      <c r="AI3010" s="233"/>
      <c r="AJ3010" s="233"/>
      <c r="AL3010" s="267"/>
      <c r="AM3010" s="235"/>
      <c r="AO3010" s="236"/>
      <c r="AU3010" s="234"/>
    </row>
    <row r="3011" spans="1:47" ht="21" x14ac:dyDescent="0.4">
      <c r="A3011" s="278">
        <v>122111</v>
      </c>
      <c r="B3011" s="279" t="s">
        <v>644</v>
      </c>
      <c r="C3011" s="279" t="s">
        <v>147</v>
      </c>
      <c r="D3011" s="279" t="s">
        <v>3755</v>
      </c>
      <c r="E3011" s="279" t="s">
        <v>424</v>
      </c>
      <c r="F3011" s="315" t="s">
        <v>8378</v>
      </c>
      <c r="G3011" s="315" t="s">
        <v>8379</v>
      </c>
      <c r="H3011" s="279" t="s">
        <v>7215</v>
      </c>
      <c r="I3011" s="279" t="s">
        <v>541</v>
      </c>
      <c r="J3011" s="279" t="s">
        <v>7215</v>
      </c>
      <c r="K3011" s="280">
        <v>0</v>
      </c>
      <c r="L3011" s="279" t="s">
        <v>7215</v>
      </c>
      <c r="M3011" s="279" t="s">
        <v>394</v>
      </c>
      <c r="N3011" s="279" t="s">
        <v>394</v>
      </c>
      <c r="O3011" s="279" t="s">
        <v>394</v>
      </c>
      <c r="P3011" s="315">
        <v>0</v>
      </c>
      <c r="Q3011" s="278"/>
      <c r="R3011" s="303"/>
      <c r="S3011" s="279" t="s">
        <v>394</v>
      </c>
      <c r="T3011" s="279" t="s">
        <v>394</v>
      </c>
      <c r="U3011" s="303"/>
      <c r="V3011" s="303"/>
      <c r="W3011" s="303"/>
      <c r="X3011" s="303"/>
      <c r="Z3011" s="303"/>
      <c r="AA3011" s="303"/>
      <c r="AC3011" s="279" t="s">
        <v>394</v>
      </c>
      <c r="AF3011" s="276">
        <f>IFERROR(VLOOKUP(A3011,'[1]قوائم الترجمة'!AC$2:AD$2397,1,0),"م")</f>
        <v>122111</v>
      </c>
      <c r="AG3011" s="232"/>
      <c r="AH3011" s="233"/>
      <c r="AI3011" s="233"/>
      <c r="AJ3011" s="233"/>
      <c r="AL3011" s="267"/>
      <c r="AM3011" s="235"/>
      <c r="AU3011" s="234"/>
    </row>
    <row r="3012" spans="1:47" ht="21" x14ac:dyDescent="0.4">
      <c r="A3012" s="278">
        <v>122112</v>
      </c>
      <c r="B3012" s="279" t="s">
        <v>3754</v>
      </c>
      <c r="C3012" s="279" t="s">
        <v>135</v>
      </c>
      <c r="D3012" s="279" t="s">
        <v>262</v>
      </c>
      <c r="E3012" s="279" t="s">
        <v>394</v>
      </c>
      <c r="F3012"/>
      <c r="H3012" s="279" t="s">
        <v>394</v>
      </c>
      <c r="I3012" s="279" t="s">
        <v>538</v>
      </c>
      <c r="J3012" s="279" t="s">
        <v>394</v>
      </c>
      <c r="K3012" s="279" t="s">
        <v>394</v>
      </c>
      <c r="L3012" s="279" t="s">
        <v>394</v>
      </c>
      <c r="M3012" s="279" t="s">
        <v>394</v>
      </c>
      <c r="N3012" s="279" t="s">
        <v>394</v>
      </c>
      <c r="O3012" s="279" t="s">
        <v>394</v>
      </c>
      <c r="P3012" s="315">
        <v>0</v>
      </c>
      <c r="Q3012" s="279" t="s">
        <v>394</v>
      </c>
      <c r="R3012" s="279" t="s">
        <v>394</v>
      </c>
      <c r="S3012" s="279" t="s">
        <v>394</v>
      </c>
      <c r="T3012" s="279" t="s">
        <v>394</v>
      </c>
      <c r="U3012" s="279" t="s">
        <v>394</v>
      </c>
      <c r="V3012" s="279" t="s">
        <v>394</v>
      </c>
      <c r="W3012" s="279" t="s">
        <v>394</v>
      </c>
      <c r="X3012" s="279" t="s">
        <v>394</v>
      </c>
      <c r="Y3012" s="281"/>
      <c r="Z3012" s="279" t="s">
        <v>394</v>
      </c>
      <c r="AA3012" s="279" t="s">
        <v>394</v>
      </c>
      <c r="AB3012" s="281"/>
      <c r="AC3012" s="279" t="s">
        <v>394</v>
      </c>
      <c r="AF3012" s="276" t="str">
        <f>IFERROR(VLOOKUP(A3012,'[1]قوائم الترجمة'!AC$2:AD$2397,1,0),"م")</f>
        <v>م</v>
      </c>
      <c r="AG3012" s="232"/>
      <c r="AH3012" s="233"/>
      <c r="AI3012" s="233"/>
      <c r="AJ3012" s="233"/>
      <c r="AL3012" s="267"/>
      <c r="AM3012" s="235"/>
      <c r="AU3012" s="234"/>
    </row>
    <row r="3013" spans="1:47" ht="21" x14ac:dyDescent="0.4">
      <c r="A3013" s="278">
        <v>122113</v>
      </c>
      <c r="B3013" s="279" t="s">
        <v>7187</v>
      </c>
      <c r="C3013" s="279" t="s">
        <v>973</v>
      </c>
      <c r="D3013" s="279" t="s">
        <v>356</v>
      </c>
      <c r="E3013" s="279" t="s">
        <v>394</v>
      </c>
      <c r="F3013"/>
      <c r="H3013" s="279" t="s">
        <v>394</v>
      </c>
      <c r="I3013" s="279" t="s">
        <v>539</v>
      </c>
      <c r="J3013" s="279" t="s">
        <v>394</v>
      </c>
      <c r="K3013" s="279" t="s">
        <v>394</v>
      </c>
      <c r="L3013" s="279" t="s">
        <v>394</v>
      </c>
      <c r="M3013" s="279" t="s">
        <v>394</v>
      </c>
      <c r="N3013" s="279" t="s">
        <v>394</v>
      </c>
      <c r="O3013" s="279" t="s">
        <v>394</v>
      </c>
      <c r="P3013" s="315">
        <v>0</v>
      </c>
      <c r="Q3013" s="279" t="s">
        <v>394</v>
      </c>
      <c r="R3013" s="279" t="s">
        <v>394</v>
      </c>
      <c r="S3013" s="279" t="s">
        <v>394</v>
      </c>
      <c r="T3013" s="279" t="s">
        <v>394</v>
      </c>
      <c r="U3013" s="279" t="s">
        <v>394</v>
      </c>
      <c r="V3013" s="279" t="s">
        <v>394</v>
      </c>
      <c r="W3013" s="279" t="s">
        <v>394</v>
      </c>
      <c r="X3013" s="279" t="s">
        <v>394</v>
      </c>
      <c r="Y3013" s="281"/>
      <c r="Z3013" s="279" t="s">
        <v>394</v>
      </c>
      <c r="AA3013" s="279" t="s">
        <v>394</v>
      </c>
      <c r="AB3013" s="281"/>
      <c r="AC3013" s="279" t="s">
        <v>855</v>
      </c>
      <c r="AF3013" s="276" t="str">
        <f>IFERROR(VLOOKUP(A3013,'[1]قوائم الترجمة'!AC$2:AD$2397,1,0),"م")</f>
        <v>م</v>
      </c>
      <c r="AG3013" s="232"/>
      <c r="AH3013" s="233"/>
      <c r="AI3013" s="233"/>
      <c r="AJ3013" s="233"/>
      <c r="AL3013" s="267"/>
      <c r="AM3013" s="235"/>
      <c r="AU3013" s="234"/>
    </row>
    <row r="3014" spans="1:47" ht="21" x14ac:dyDescent="0.4">
      <c r="A3014" s="278">
        <v>122114</v>
      </c>
      <c r="B3014" s="279" t="s">
        <v>3753</v>
      </c>
      <c r="C3014" s="279" t="s">
        <v>68</v>
      </c>
      <c r="D3014" s="279" t="s">
        <v>239</v>
      </c>
      <c r="E3014" s="279" t="s">
        <v>394</v>
      </c>
      <c r="F3014"/>
      <c r="H3014" s="279" t="s">
        <v>394</v>
      </c>
      <c r="I3014" s="279" t="s">
        <v>540</v>
      </c>
      <c r="J3014" s="279" t="s">
        <v>394</v>
      </c>
      <c r="K3014" s="279" t="s">
        <v>394</v>
      </c>
      <c r="L3014" s="279" t="s">
        <v>394</v>
      </c>
      <c r="M3014" s="279" t="s">
        <v>394</v>
      </c>
      <c r="N3014" s="279" t="s">
        <v>394</v>
      </c>
      <c r="O3014" s="279" t="s">
        <v>394</v>
      </c>
      <c r="P3014" s="315">
        <v>0</v>
      </c>
      <c r="Q3014" s="279" t="s">
        <v>394</v>
      </c>
      <c r="R3014" s="279" t="s">
        <v>394</v>
      </c>
      <c r="S3014" s="279" t="s">
        <v>394</v>
      </c>
      <c r="T3014" s="279" t="s">
        <v>394</v>
      </c>
      <c r="U3014" s="279" t="s">
        <v>394</v>
      </c>
      <c r="V3014" s="279" t="s">
        <v>394</v>
      </c>
      <c r="W3014" s="279" t="s">
        <v>394</v>
      </c>
      <c r="X3014" s="279" t="s">
        <v>394</v>
      </c>
      <c r="Y3014" s="281"/>
      <c r="Z3014" s="279" t="s">
        <v>394</v>
      </c>
      <c r="AA3014" s="279" t="s">
        <v>394</v>
      </c>
      <c r="AB3014" s="281"/>
      <c r="AC3014" s="279" t="s">
        <v>855</v>
      </c>
      <c r="AF3014" s="276" t="str">
        <f>IFERROR(VLOOKUP(A3014,'[1]قوائم الترجمة'!AC$2:AD$2397,1,0),"م")</f>
        <v>م</v>
      </c>
      <c r="AG3014" s="232"/>
      <c r="AH3014" s="233"/>
      <c r="AI3014" s="233"/>
      <c r="AJ3014" s="233"/>
      <c r="AL3014" s="267"/>
      <c r="AM3014" s="235"/>
      <c r="AO3014" s="236"/>
      <c r="AU3014" s="234"/>
    </row>
    <row r="3015" spans="1:47" ht="21" x14ac:dyDescent="0.4">
      <c r="A3015" s="278">
        <v>122115</v>
      </c>
      <c r="B3015" s="279" t="s">
        <v>7194</v>
      </c>
      <c r="C3015" s="279" t="s">
        <v>72</v>
      </c>
      <c r="D3015" s="279" t="s">
        <v>245</v>
      </c>
      <c r="E3015" s="279" t="s">
        <v>394</v>
      </c>
      <c r="F3015"/>
      <c r="H3015" s="279" t="s">
        <v>394</v>
      </c>
      <c r="I3015" s="279" t="s">
        <v>539</v>
      </c>
      <c r="J3015" s="279" t="s">
        <v>394</v>
      </c>
      <c r="K3015" s="279" t="s">
        <v>394</v>
      </c>
      <c r="L3015" s="279" t="s">
        <v>394</v>
      </c>
      <c r="M3015" s="279" t="s">
        <v>394</v>
      </c>
      <c r="N3015" s="279" t="s">
        <v>394</v>
      </c>
      <c r="O3015" s="279" t="s">
        <v>394</v>
      </c>
      <c r="P3015" s="315">
        <v>0</v>
      </c>
      <c r="Q3015" s="279" t="s">
        <v>394</v>
      </c>
      <c r="R3015" s="279" t="s">
        <v>394</v>
      </c>
      <c r="S3015" s="279" t="s">
        <v>394</v>
      </c>
      <c r="T3015" s="279" t="s">
        <v>394</v>
      </c>
      <c r="U3015" s="279" t="s">
        <v>394</v>
      </c>
      <c r="V3015" s="279" t="s">
        <v>394</v>
      </c>
      <c r="W3015" s="279" t="s">
        <v>394</v>
      </c>
      <c r="X3015" s="279" t="s">
        <v>394</v>
      </c>
      <c r="Y3015" s="281"/>
      <c r="Z3015" s="279" t="s">
        <v>394</v>
      </c>
      <c r="AA3015" s="279" t="s">
        <v>394</v>
      </c>
      <c r="AB3015" s="281"/>
      <c r="AC3015" s="279" t="s">
        <v>855</v>
      </c>
      <c r="AF3015" s="276" t="str">
        <f>IFERROR(VLOOKUP(A3015,'[1]قوائم الترجمة'!AC$2:AD$2397,1,0),"م")</f>
        <v>م</v>
      </c>
      <c r="AG3015" s="232"/>
      <c r="AH3015" s="233"/>
      <c r="AI3015" s="233"/>
      <c r="AJ3015" s="233"/>
      <c r="AL3015" s="267"/>
      <c r="AM3015" s="235"/>
      <c r="AO3015" s="236"/>
      <c r="AU3015" s="234"/>
    </row>
    <row r="3016" spans="1:47" ht="21" x14ac:dyDescent="0.4">
      <c r="A3016" s="278">
        <v>122116</v>
      </c>
      <c r="B3016" s="279" t="s">
        <v>3752</v>
      </c>
      <c r="C3016" s="279" t="s">
        <v>946</v>
      </c>
      <c r="D3016" s="279" t="s">
        <v>659</v>
      </c>
      <c r="E3016" s="279" t="s">
        <v>394</v>
      </c>
      <c r="F3016"/>
      <c r="H3016" s="279" t="s">
        <v>394</v>
      </c>
      <c r="I3016" s="279" t="s">
        <v>540</v>
      </c>
      <c r="J3016" s="279" t="s">
        <v>394</v>
      </c>
      <c r="K3016" s="279" t="s">
        <v>394</v>
      </c>
      <c r="L3016" s="279" t="s">
        <v>394</v>
      </c>
      <c r="M3016" s="279" t="s">
        <v>394</v>
      </c>
      <c r="N3016" s="279" t="s">
        <v>394</v>
      </c>
      <c r="O3016" s="279" t="s">
        <v>394</v>
      </c>
      <c r="P3016" s="315">
        <v>0</v>
      </c>
      <c r="Q3016" s="279" t="s">
        <v>394</v>
      </c>
      <c r="R3016" s="279" t="s">
        <v>394</v>
      </c>
      <c r="S3016" s="279" t="s">
        <v>394</v>
      </c>
      <c r="T3016" s="279" t="s">
        <v>394</v>
      </c>
      <c r="U3016" s="279" t="s">
        <v>394</v>
      </c>
      <c r="V3016" s="279" t="s">
        <v>394</v>
      </c>
      <c r="W3016" s="279" t="s">
        <v>394</v>
      </c>
      <c r="X3016" s="279" t="s">
        <v>394</v>
      </c>
      <c r="Y3016" s="281"/>
      <c r="Z3016" s="279" t="s">
        <v>394</v>
      </c>
      <c r="AA3016" s="279" t="s">
        <v>394</v>
      </c>
      <c r="AB3016" s="281"/>
      <c r="AC3016" s="279" t="s">
        <v>855</v>
      </c>
      <c r="AF3016" s="276" t="str">
        <f>IFERROR(VLOOKUP(A3016,'[1]قوائم الترجمة'!AC$2:AD$2397,1,0),"م")</f>
        <v>م</v>
      </c>
      <c r="AG3016" s="232"/>
      <c r="AH3016" s="233"/>
      <c r="AI3016" s="233"/>
      <c r="AJ3016" s="233"/>
      <c r="AL3016" s="267"/>
      <c r="AM3016" s="235"/>
      <c r="AO3016" s="236"/>
      <c r="AU3016" s="234"/>
    </row>
    <row r="3017" spans="1:47" ht="21" x14ac:dyDescent="0.4">
      <c r="A3017" s="278">
        <v>122117</v>
      </c>
      <c r="B3017" s="279" t="s">
        <v>7208</v>
      </c>
      <c r="C3017" s="279" t="s">
        <v>7209</v>
      </c>
      <c r="D3017" s="279" t="s">
        <v>249</v>
      </c>
      <c r="E3017" s="279" t="s">
        <v>394</v>
      </c>
      <c r="F3017"/>
      <c r="H3017" s="279" t="s">
        <v>394</v>
      </c>
      <c r="I3017" s="279" t="s">
        <v>539</v>
      </c>
      <c r="J3017" s="279" t="s">
        <v>394</v>
      </c>
      <c r="K3017" s="279" t="s">
        <v>394</v>
      </c>
      <c r="L3017" s="279" t="s">
        <v>394</v>
      </c>
      <c r="M3017" s="279" t="s">
        <v>394</v>
      </c>
      <c r="N3017" s="279" t="s">
        <v>394</v>
      </c>
      <c r="O3017" s="279" t="s">
        <v>394</v>
      </c>
      <c r="P3017" s="315">
        <v>0</v>
      </c>
      <c r="Q3017" s="279" t="s">
        <v>394</v>
      </c>
      <c r="R3017" s="279" t="s">
        <v>394</v>
      </c>
      <c r="S3017" s="279" t="s">
        <v>394</v>
      </c>
      <c r="T3017" s="279" t="s">
        <v>394</v>
      </c>
      <c r="U3017" s="279" t="s">
        <v>394</v>
      </c>
      <c r="V3017" s="279" t="s">
        <v>394</v>
      </c>
      <c r="W3017" s="279" t="s">
        <v>394</v>
      </c>
      <c r="X3017" s="279" t="s">
        <v>394</v>
      </c>
      <c r="Y3017" s="281"/>
      <c r="Z3017" s="279" t="s">
        <v>394</v>
      </c>
      <c r="AA3017" s="279" t="s">
        <v>394</v>
      </c>
      <c r="AB3017" s="281"/>
      <c r="AC3017" s="279" t="s">
        <v>855</v>
      </c>
      <c r="AF3017" s="276" t="str">
        <f>IFERROR(VLOOKUP(A3017,'[1]قوائم الترجمة'!AC$2:AD$2397,1,0),"م")</f>
        <v>م</v>
      </c>
      <c r="AG3017" s="232"/>
      <c r="AH3017" s="233"/>
      <c r="AI3017" s="233"/>
      <c r="AJ3017" s="233"/>
      <c r="AL3017" s="267"/>
      <c r="AM3017" s="235"/>
      <c r="AO3017" s="236"/>
      <c r="AU3017" s="234"/>
    </row>
    <row r="3018" spans="1:47" ht="21" x14ac:dyDescent="0.4">
      <c r="A3018" s="278">
        <v>122118</v>
      </c>
      <c r="B3018" s="279" t="s">
        <v>7212</v>
      </c>
      <c r="C3018" s="279" t="s">
        <v>158</v>
      </c>
      <c r="D3018" s="279" t="s">
        <v>1306</v>
      </c>
      <c r="E3018" s="279" t="s">
        <v>394</v>
      </c>
      <c r="F3018"/>
      <c r="H3018" s="279" t="s">
        <v>394</v>
      </c>
      <c r="I3018" s="279" t="s">
        <v>539</v>
      </c>
      <c r="J3018" s="279" t="s">
        <v>394</v>
      </c>
      <c r="K3018" s="279" t="s">
        <v>394</v>
      </c>
      <c r="L3018" s="279" t="s">
        <v>394</v>
      </c>
      <c r="M3018" s="279" t="s">
        <v>394</v>
      </c>
      <c r="N3018" s="279" t="s">
        <v>394</v>
      </c>
      <c r="O3018" s="279" t="s">
        <v>394</v>
      </c>
      <c r="P3018" s="315">
        <v>0</v>
      </c>
      <c r="Q3018" s="279" t="s">
        <v>394</v>
      </c>
      <c r="R3018" s="279" t="s">
        <v>394</v>
      </c>
      <c r="S3018" s="279" t="s">
        <v>394</v>
      </c>
      <c r="T3018" s="279" t="s">
        <v>394</v>
      </c>
      <c r="U3018" s="279" t="s">
        <v>394</v>
      </c>
      <c r="V3018" s="279" t="s">
        <v>394</v>
      </c>
      <c r="W3018" s="279" t="s">
        <v>394</v>
      </c>
      <c r="X3018" s="279" t="s">
        <v>394</v>
      </c>
      <c r="Y3018" s="281"/>
      <c r="Z3018" s="279" t="s">
        <v>394</v>
      </c>
      <c r="AA3018" s="279" t="s">
        <v>394</v>
      </c>
      <c r="AB3018" s="281"/>
      <c r="AC3018" s="279" t="s">
        <v>855</v>
      </c>
      <c r="AF3018" s="276" t="str">
        <f>IFERROR(VLOOKUP(A3018,'[1]قوائم الترجمة'!AC$2:AD$2397,1,0),"م")</f>
        <v>م</v>
      </c>
      <c r="AG3018" s="232"/>
      <c r="AH3018" s="233"/>
      <c r="AI3018" s="233"/>
      <c r="AJ3018" s="233"/>
      <c r="AL3018" s="267"/>
      <c r="AM3018" s="235"/>
      <c r="AO3018" s="236"/>
      <c r="AU3018" s="234"/>
    </row>
    <row r="3019" spans="1:47" ht="21" x14ac:dyDescent="0.4">
      <c r="A3019" s="278">
        <v>122120</v>
      </c>
      <c r="B3019" s="279" t="s">
        <v>3751</v>
      </c>
      <c r="C3019" s="279" t="s">
        <v>174</v>
      </c>
      <c r="D3019" s="279" t="s">
        <v>352</v>
      </c>
      <c r="E3019" s="279" t="s">
        <v>5660</v>
      </c>
      <c r="F3019" s="315" t="s">
        <v>8672</v>
      </c>
      <c r="G3019" s="315" t="s">
        <v>402</v>
      </c>
      <c r="H3019" s="279" t="s">
        <v>425</v>
      </c>
      <c r="I3019" s="279" t="s">
        <v>67</v>
      </c>
      <c r="J3019" s="279" t="s">
        <v>403</v>
      </c>
      <c r="K3019" s="280">
        <v>2017</v>
      </c>
      <c r="L3019" s="279" t="s">
        <v>404</v>
      </c>
      <c r="M3019" s="279" t="s">
        <v>394</v>
      </c>
      <c r="N3019" s="279" t="s">
        <v>394</v>
      </c>
      <c r="O3019" s="279" t="s">
        <v>394</v>
      </c>
      <c r="P3019" s="315">
        <v>0</v>
      </c>
      <c r="Q3019" s="278"/>
      <c r="R3019" s="303"/>
      <c r="S3019" s="279" t="s">
        <v>394</v>
      </c>
      <c r="T3019" s="279" t="s">
        <v>394</v>
      </c>
      <c r="U3019" s="303"/>
      <c r="V3019" s="303"/>
      <c r="W3019" s="303"/>
      <c r="X3019" s="303"/>
      <c r="Z3019" s="303"/>
      <c r="AA3019" s="303"/>
      <c r="AC3019" s="279" t="s">
        <v>394</v>
      </c>
      <c r="AF3019" s="276">
        <f>IFERROR(VLOOKUP(A3019,'[1]قوائم الترجمة'!AC$2:AD$2397,1,0),"م")</f>
        <v>122120</v>
      </c>
      <c r="AG3019" s="232"/>
      <c r="AH3019" s="233"/>
      <c r="AI3019" s="233"/>
      <c r="AJ3019" s="233"/>
      <c r="AL3019" s="267"/>
      <c r="AM3019" s="235"/>
      <c r="AU3019" s="234"/>
    </row>
    <row r="3020" spans="1:47" ht="21" x14ac:dyDescent="0.4">
      <c r="A3020" s="278">
        <v>122121</v>
      </c>
      <c r="B3020" s="279" t="s">
        <v>7217</v>
      </c>
      <c r="C3020" s="279" t="s">
        <v>1305</v>
      </c>
      <c r="D3020" s="279" t="s">
        <v>359</v>
      </c>
      <c r="E3020" s="279" t="s">
        <v>394</v>
      </c>
      <c r="F3020"/>
      <c r="H3020" s="279" t="s">
        <v>394</v>
      </c>
      <c r="I3020" s="279" t="s">
        <v>539</v>
      </c>
      <c r="J3020" s="279" t="s">
        <v>394</v>
      </c>
      <c r="K3020" s="279" t="s">
        <v>394</v>
      </c>
      <c r="L3020" s="279" t="s">
        <v>394</v>
      </c>
      <c r="M3020" s="279" t="s">
        <v>394</v>
      </c>
      <c r="N3020" s="279" t="s">
        <v>394</v>
      </c>
      <c r="O3020" s="279" t="s">
        <v>394</v>
      </c>
      <c r="P3020" s="315">
        <v>0</v>
      </c>
      <c r="Q3020" s="279" t="s">
        <v>394</v>
      </c>
      <c r="R3020" s="279" t="s">
        <v>394</v>
      </c>
      <c r="S3020" s="279" t="s">
        <v>394</v>
      </c>
      <c r="T3020" s="279" t="s">
        <v>394</v>
      </c>
      <c r="U3020" s="279" t="s">
        <v>394</v>
      </c>
      <c r="V3020" s="279" t="s">
        <v>394</v>
      </c>
      <c r="W3020" s="279" t="s">
        <v>394</v>
      </c>
      <c r="X3020" s="279" t="s">
        <v>394</v>
      </c>
      <c r="Y3020" s="281"/>
      <c r="Z3020" s="279" t="s">
        <v>394</v>
      </c>
      <c r="AA3020" s="279" t="s">
        <v>394</v>
      </c>
      <c r="AB3020" s="281"/>
      <c r="AC3020" s="279" t="s">
        <v>855</v>
      </c>
      <c r="AF3020" s="276" t="str">
        <f>IFERROR(VLOOKUP(A3020,'[1]قوائم الترجمة'!AC$2:AD$2397,1,0),"م")</f>
        <v>م</v>
      </c>
      <c r="AG3020" s="232"/>
      <c r="AH3020" s="233"/>
      <c r="AI3020" s="233"/>
      <c r="AJ3020" s="233"/>
      <c r="AL3020" s="267"/>
      <c r="AM3020" s="235"/>
      <c r="AO3020" s="236"/>
      <c r="AU3020" s="234"/>
    </row>
    <row r="3021" spans="1:47" ht="21" x14ac:dyDescent="0.4">
      <c r="A3021" s="278">
        <v>122122</v>
      </c>
      <c r="B3021" s="279" t="s">
        <v>3750</v>
      </c>
      <c r="C3021" s="279" t="s">
        <v>9549</v>
      </c>
      <c r="D3021" s="279" t="s">
        <v>653</v>
      </c>
      <c r="E3021" s="279" t="s">
        <v>5660</v>
      </c>
      <c r="F3021" s="315" t="s">
        <v>8467</v>
      </c>
      <c r="G3021" s="315" t="s">
        <v>9550</v>
      </c>
      <c r="H3021" s="279" t="s">
        <v>425</v>
      </c>
      <c r="I3021" s="279" t="s">
        <v>61</v>
      </c>
      <c r="J3021" s="279" t="s">
        <v>7215</v>
      </c>
      <c r="K3021" s="280">
        <v>0</v>
      </c>
      <c r="L3021" s="279" t="s">
        <v>7215</v>
      </c>
      <c r="M3021" s="279" t="s">
        <v>394</v>
      </c>
      <c r="N3021" s="279"/>
      <c r="O3021" s="279" t="s">
        <v>394</v>
      </c>
      <c r="P3021" s="315">
        <v>0</v>
      </c>
      <c r="Q3021" s="278"/>
      <c r="R3021" s="303"/>
      <c r="S3021" s="279" t="s">
        <v>394</v>
      </c>
      <c r="T3021" s="279" t="s">
        <v>394</v>
      </c>
      <c r="U3021" s="303"/>
      <c r="V3021" s="303"/>
      <c r="W3021" s="303"/>
      <c r="X3021" s="303"/>
      <c r="Z3021" s="303"/>
      <c r="AA3021" s="303"/>
      <c r="AC3021" s="279" t="s">
        <v>394</v>
      </c>
      <c r="AF3021" s="276">
        <f>IFERROR(VLOOKUP(A3021,'[1]قوائم الترجمة'!AC$2:AD$2397,1,0),"م")</f>
        <v>122122</v>
      </c>
      <c r="AG3021" s="232"/>
      <c r="AH3021" s="233"/>
      <c r="AI3021" s="233"/>
      <c r="AJ3021" s="233"/>
      <c r="AL3021" s="267"/>
      <c r="AM3021" s="235"/>
      <c r="AU3021" s="234"/>
    </row>
    <row r="3022" spans="1:47" ht="21" x14ac:dyDescent="0.4">
      <c r="A3022" s="278">
        <v>122123</v>
      </c>
      <c r="B3022" s="279" t="s">
        <v>10367</v>
      </c>
      <c r="C3022" s="279" t="s">
        <v>10368</v>
      </c>
      <c r="D3022" s="279" t="s">
        <v>462</v>
      </c>
      <c r="E3022" s="279" t="s">
        <v>394</v>
      </c>
      <c r="F3022"/>
      <c r="H3022" s="279" t="s">
        <v>394</v>
      </c>
      <c r="I3022" s="279" t="s">
        <v>539</v>
      </c>
      <c r="J3022" s="279" t="s">
        <v>394</v>
      </c>
      <c r="K3022" s="279" t="s">
        <v>394</v>
      </c>
      <c r="L3022" s="279" t="s">
        <v>394</v>
      </c>
      <c r="M3022" s="279" t="s">
        <v>394</v>
      </c>
      <c r="N3022" s="279" t="s">
        <v>394</v>
      </c>
      <c r="O3022" s="279" t="s">
        <v>394</v>
      </c>
      <c r="P3022" s="315">
        <v>0</v>
      </c>
      <c r="Q3022" s="279" t="s">
        <v>394</v>
      </c>
      <c r="R3022" s="279" t="s">
        <v>394</v>
      </c>
      <c r="S3022" s="279" t="s">
        <v>394</v>
      </c>
      <c r="T3022" s="279" t="s">
        <v>394</v>
      </c>
      <c r="U3022" s="279" t="s">
        <v>394</v>
      </c>
      <c r="V3022" s="279" t="s">
        <v>394</v>
      </c>
      <c r="W3022" s="279" t="s">
        <v>394</v>
      </c>
      <c r="X3022" s="279" t="s">
        <v>394</v>
      </c>
      <c r="Y3022" s="281"/>
      <c r="Z3022" s="279" t="s">
        <v>394</v>
      </c>
      <c r="AA3022" s="279" t="s">
        <v>394</v>
      </c>
      <c r="AB3022" s="281"/>
      <c r="AC3022" s="279" t="s">
        <v>855</v>
      </c>
      <c r="AF3022" s="276" t="str">
        <f>IFERROR(VLOOKUP(A3022,'[1]قوائم الترجمة'!AC$2:AD$2397,1,0),"م")</f>
        <v>م</v>
      </c>
      <c r="AG3022" s="232"/>
      <c r="AH3022" s="233"/>
      <c r="AI3022" s="233"/>
      <c r="AJ3022" s="233"/>
      <c r="AL3022" s="267"/>
      <c r="AM3022" s="235"/>
      <c r="AO3022" s="236"/>
      <c r="AU3022" s="234"/>
    </row>
    <row r="3023" spans="1:47" ht="21" x14ac:dyDescent="0.4">
      <c r="A3023" s="278">
        <v>122124</v>
      </c>
      <c r="B3023" s="279" t="s">
        <v>7240</v>
      </c>
      <c r="C3023" s="279" t="s">
        <v>68</v>
      </c>
      <c r="D3023" s="279" t="s">
        <v>7241</v>
      </c>
      <c r="E3023" s="279" t="s">
        <v>394</v>
      </c>
      <c r="F3023"/>
      <c r="H3023" s="279" t="s">
        <v>394</v>
      </c>
      <c r="I3023" s="279" t="s">
        <v>539</v>
      </c>
      <c r="J3023" s="279" t="s">
        <v>394</v>
      </c>
      <c r="K3023" s="279" t="s">
        <v>394</v>
      </c>
      <c r="L3023" s="279" t="s">
        <v>394</v>
      </c>
      <c r="M3023" s="279" t="s">
        <v>394</v>
      </c>
      <c r="N3023" s="279" t="s">
        <v>394</v>
      </c>
      <c r="O3023" s="279" t="s">
        <v>394</v>
      </c>
      <c r="P3023" s="315">
        <v>0</v>
      </c>
      <c r="Q3023" s="279" t="s">
        <v>394</v>
      </c>
      <c r="R3023" s="279" t="s">
        <v>394</v>
      </c>
      <c r="S3023" s="279" t="s">
        <v>394</v>
      </c>
      <c r="T3023" s="279" t="s">
        <v>394</v>
      </c>
      <c r="U3023" s="279" t="s">
        <v>394</v>
      </c>
      <c r="V3023" s="279" t="s">
        <v>394</v>
      </c>
      <c r="W3023" s="279" t="s">
        <v>394</v>
      </c>
      <c r="X3023" s="279" t="s">
        <v>394</v>
      </c>
      <c r="Y3023" s="281"/>
      <c r="Z3023" s="279" t="s">
        <v>394</v>
      </c>
      <c r="AA3023" s="279" t="s">
        <v>394</v>
      </c>
      <c r="AB3023" s="281"/>
      <c r="AC3023" s="279" t="s">
        <v>855</v>
      </c>
      <c r="AF3023" s="276" t="str">
        <f>IFERROR(VLOOKUP(A3023,'[1]قوائم الترجمة'!AC$2:AD$2397,1,0),"م")</f>
        <v>م</v>
      </c>
      <c r="AG3023" s="232"/>
      <c r="AH3023" s="233"/>
      <c r="AI3023" s="233"/>
      <c r="AJ3023" s="233"/>
      <c r="AL3023" s="267"/>
      <c r="AM3023" s="235"/>
      <c r="AU3023" s="234"/>
    </row>
    <row r="3024" spans="1:47" ht="21" x14ac:dyDescent="0.4">
      <c r="A3024" s="278">
        <v>122125</v>
      </c>
      <c r="B3024" s="279" t="s">
        <v>3749</v>
      </c>
      <c r="C3024" s="279" t="s">
        <v>655</v>
      </c>
      <c r="D3024" s="279" t="s">
        <v>344</v>
      </c>
      <c r="E3024" s="279" t="s">
        <v>394</v>
      </c>
      <c r="F3024"/>
      <c r="H3024" s="279" t="s">
        <v>394</v>
      </c>
      <c r="I3024" s="279" t="s">
        <v>538</v>
      </c>
      <c r="J3024" s="279" t="s">
        <v>394</v>
      </c>
      <c r="K3024" s="279" t="s">
        <v>394</v>
      </c>
      <c r="L3024" s="279" t="s">
        <v>394</v>
      </c>
      <c r="M3024" s="279" t="s">
        <v>394</v>
      </c>
      <c r="N3024" s="279" t="s">
        <v>394</v>
      </c>
      <c r="O3024" s="279" t="s">
        <v>394</v>
      </c>
      <c r="P3024" s="315">
        <v>0</v>
      </c>
      <c r="Q3024" s="279" t="s">
        <v>394</v>
      </c>
      <c r="R3024" s="279" t="s">
        <v>394</v>
      </c>
      <c r="S3024" s="279" t="s">
        <v>394</v>
      </c>
      <c r="T3024" s="279" t="s">
        <v>394</v>
      </c>
      <c r="U3024" s="279" t="s">
        <v>394</v>
      </c>
      <c r="V3024" s="279" t="s">
        <v>394</v>
      </c>
      <c r="W3024" s="279" t="s">
        <v>394</v>
      </c>
      <c r="X3024" s="279" t="s">
        <v>394</v>
      </c>
      <c r="Y3024" s="281"/>
      <c r="Z3024" s="279" t="s">
        <v>394</v>
      </c>
      <c r="AA3024" s="279" t="s">
        <v>394</v>
      </c>
      <c r="AB3024" s="281"/>
      <c r="AC3024" s="279" t="s">
        <v>394</v>
      </c>
      <c r="AF3024" s="276" t="str">
        <f>IFERROR(VLOOKUP(A3024,'[1]قوائم الترجمة'!AC$2:AD$2397,1,0),"م")</f>
        <v>م</v>
      </c>
      <c r="AG3024" s="232"/>
      <c r="AH3024" s="233"/>
      <c r="AI3024" s="233"/>
      <c r="AJ3024" s="233"/>
      <c r="AL3024" s="267"/>
      <c r="AM3024" s="235"/>
      <c r="AO3024" s="236"/>
      <c r="AU3024" s="234"/>
    </row>
    <row r="3025" spans="1:47" ht="21" x14ac:dyDescent="0.4">
      <c r="A3025" s="278">
        <v>122126</v>
      </c>
      <c r="B3025" s="279" t="s">
        <v>3748</v>
      </c>
      <c r="C3025" s="279" t="s">
        <v>610</v>
      </c>
      <c r="D3025" s="279" t="s">
        <v>339</v>
      </c>
      <c r="E3025" s="279" t="s">
        <v>424</v>
      </c>
      <c r="F3025" s="315" t="s">
        <v>9457</v>
      </c>
      <c r="G3025" s="315" t="s">
        <v>8119</v>
      </c>
      <c r="H3025" s="279" t="s">
        <v>428</v>
      </c>
      <c r="I3025" s="279" t="s">
        <v>67</v>
      </c>
      <c r="J3025" s="279" t="s">
        <v>7215</v>
      </c>
      <c r="K3025" s="280">
        <v>0</v>
      </c>
      <c r="L3025" s="279" t="s">
        <v>7215</v>
      </c>
      <c r="M3025" s="279" t="s">
        <v>394</v>
      </c>
      <c r="N3025" s="279" t="s">
        <v>394</v>
      </c>
      <c r="O3025" s="279" t="s">
        <v>394</v>
      </c>
      <c r="P3025" s="315">
        <v>0</v>
      </c>
      <c r="Q3025" s="278"/>
      <c r="R3025" s="303"/>
      <c r="S3025" s="279" t="s">
        <v>394</v>
      </c>
      <c r="T3025" s="279" t="s">
        <v>394</v>
      </c>
      <c r="U3025" s="303"/>
      <c r="V3025" s="303"/>
      <c r="W3025" s="303"/>
      <c r="X3025" s="303"/>
      <c r="Z3025" s="303"/>
      <c r="AA3025" s="303"/>
      <c r="AC3025" s="279" t="s">
        <v>394</v>
      </c>
      <c r="AF3025" s="276">
        <f>IFERROR(VLOOKUP(A3025,'[1]قوائم الترجمة'!AC$2:AD$2397,1,0),"م")</f>
        <v>122126</v>
      </c>
      <c r="AG3025" s="232"/>
      <c r="AH3025" s="233"/>
      <c r="AI3025" s="233"/>
      <c r="AJ3025" s="233"/>
      <c r="AL3025" s="267"/>
      <c r="AM3025" s="235"/>
      <c r="AO3025" s="236"/>
      <c r="AU3025" s="234"/>
    </row>
    <row r="3026" spans="1:47" ht="21" x14ac:dyDescent="0.4">
      <c r="A3026" s="278">
        <v>122127</v>
      </c>
      <c r="B3026" s="279" t="s">
        <v>3747</v>
      </c>
      <c r="C3026" s="279" t="s">
        <v>65</v>
      </c>
      <c r="D3026" s="279" t="s">
        <v>666</v>
      </c>
      <c r="E3026" s="279" t="s">
        <v>424</v>
      </c>
      <c r="F3026" s="315" t="s">
        <v>9551</v>
      </c>
      <c r="G3026" s="315" t="s">
        <v>402</v>
      </c>
      <c r="H3026" s="279" t="s">
        <v>425</v>
      </c>
      <c r="I3026" s="279" t="s">
        <v>61</v>
      </c>
      <c r="J3026" s="279" t="s">
        <v>403</v>
      </c>
      <c r="K3026" s="280">
        <v>2009</v>
      </c>
      <c r="L3026" s="279" t="s">
        <v>402</v>
      </c>
      <c r="M3026" s="279" t="s">
        <v>394</v>
      </c>
      <c r="N3026" s="279"/>
      <c r="O3026" s="279" t="s">
        <v>394</v>
      </c>
      <c r="P3026" s="315">
        <v>0</v>
      </c>
      <c r="Q3026" s="278"/>
      <c r="R3026" s="303"/>
      <c r="S3026" s="279" t="s">
        <v>394</v>
      </c>
      <c r="T3026" s="279" t="s">
        <v>394</v>
      </c>
      <c r="U3026" s="303"/>
      <c r="V3026" s="303"/>
      <c r="W3026" s="303"/>
      <c r="X3026" s="303"/>
      <c r="Z3026" s="303"/>
      <c r="AA3026" s="303"/>
      <c r="AC3026" s="279" t="s">
        <v>394</v>
      </c>
      <c r="AF3026" s="276">
        <f>IFERROR(VLOOKUP(A3026,'[1]قوائم الترجمة'!AC$2:AD$2397,1,0),"م")</f>
        <v>122127</v>
      </c>
      <c r="AG3026" s="232"/>
      <c r="AH3026" s="233"/>
      <c r="AI3026" s="233"/>
      <c r="AJ3026" s="233"/>
      <c r="AL3026" s="267"/>
      <c r="AM3026" s="235"/>
      <c r="AO3026" s="236"/>
      <c r="AU3026" s="234"/>
    </row>
    <row r="3027" spans="1:47" ht="21" x14ac:dyDescent="0.4">
      <c r="A3027" s="278">
        <v>122128</v>
      </c>
      <c r="B3027" s="279" t="s">
        <v>1347</v>
      </c>
      <c r="C3027" s="279" t="s">
        <v>1054</v>
      </c>
      <c r="D3027" s="279" t="s">
        <v>567</v>
      </c>
      <c r="E3027" s="279" t="s">
        <v>424</v>
      </c>
      <c r="F3027" s="315" t="s">
        <v>9552</v>
      </c>
      <c r="G3027" s="315" t="s">
        <v>417</v>
      </c>
      <c r="H3027" s="279" t="s">
        <v>425</v>
      </c>
      <c r="I3027" s="279" t="s">
        <v>541</v>
      </c>
      <c r="J3027" s="279" t="s">
        <v>426</v>
      </c>
      <c r="K3027" s="280">
        <v>2014</v>
      </c>
      <c r="L3027" s="279" t="s">
        <v>417</v>
      </c>
      <c r="M3027" s="279" t="s">
        <v>394</v>
      </c>
      <c r="N3027" s="279" t="s">
        <v>394</v>
      </c>
      <c r="O3027" s="279" t="s">
        <v>394</v>
      </c>
      <c r="P3027" s="315">
        <v>0</v>
      </c>
      <c r="Q3027" s="278"/>
      <c r="R3027" s="303"/>
      <c r="S3027" s="279" t="s">
        <v>394</v>
      </c>
      <c r="T3027" s="279" t="s">
        <v>394</v>
      </c>
      <c r="U3027" s="303"/>
      <c r="V3027" s="303"/>
      <c r="W3027" s="303"/>
      <c r="X3027" s="303"/>
      <c r="Z3027" s="303"/>
      <c r="AA3027" s="303"/>
      <c r="AC3027" s="279" t="s">
        <v>394</v>
      </c>
      <c r="AF3027" s="276">
        <f>IFERROR(VLOOKUP(A3027,'[1]قوائم الترجمة'!AC$2:AD$2397,1,0),"م")</f>
        <v>122128</v>
      </c>
      <c r="AG3027" s="232"/>
      <c r="AH3027" s="233"/>
      <c r="AI3027" s="233"/>
      <c r="AJ3027" s="233"/>
      <c r="AL3027" s="267"/>
      <c r="AM3027" s="235"/>
      <c r="AO3027" s="236"/>
      <c r="AU3027" s="234"/>
    </row>
    <row r="3028" spans="1:47" ht="21" x14ac:dyDescent="0.4">
      <c r="A3028" s="278">
        <v>122129</v>
      </c>
      <c r="B3028" s="279" t="s">
        <v>3745</v>
      </c>
      <c r="C3028" s="279" t="s">
        <v>109</v>
      </c>
      <c r="D3028" s="279" t="s">
        <v>3746</v>
      </c>
      <c r="E3028" s="279" t="s">
        <v>5660</v>
      </c>
      <c r="F3028" s="315" t="s">
        <v>9553</v>
      </c>
      <c r="G3028" s="315" t="s">
        <v>8239</v>
      </c>
      <c r="H3028" s="279" t="s">
        <v>425</v>
      </c>
      <c r="I3028" s="279" t="s">
        <v>541</v>
      </c>
      <c r="J3028" s="279" t="s">
        <v>8112</v>
      </c>
      <c r="K3028" s="280">
        <v>2011</v>
      </c>
      <c r="L3028" s="279" t="s">
        <v>404</v>
      </c>
      <c r="M3028" s="279" t="s">
        <v>394</v>
      </c>
      <c r="N3028" s="279" t="s">
        <v>394</v>
      </c>
      <c r="O3028" s="279" t="s">
        <v>394</v>
      </c>
      <c r="P3028" s="315">
        <v>0</v>
      </c>
      <c r="Q3028" s="278"/>
      <c r="R3028" s="303"/>
      <c r="S3028" s="279" t="s">
        <v>394</v>
      </c>
      <c r="T3028" s="279" t="s">
        <v>394</v>
      </c>
      <c r="U3028" s="303"/>
      <c r="V3028" s="303"/>
      <c r="W3028" s="303"/>
      <c r="X3028" s="303"/>
      <c r="Z3028" s="303"/>
      <c r="AA3028" s="303"/>
      <c r="AC3028" s="279" t="s">
        <v>394</v>
      </c>
      <c r="AF3028" s="276">
        <f>IFERROR(VLOOKUP(A3028,'[1]قوائم الترجمة'!AC$2:AD$2397,1,0),"م")</f>
        <v>122129</v>
      </c>
      <c r="AG3028" s="232"/>
      <c r="AH3028" s="233"/>
      <c r="AI3028" s="233"/>
      <c r="AJ3028" s="233"/>
      <c r="AL3028" s="267"/>
      <c r="AM3028" s="235"/>
      <c r="AO3028" s="236"/>
      <c r="AU3028" s="234"/>
    </row>
    <row r="3029" spans="1:47" ht="21" x14ac:dyDescent="0.4">
      <c r="A3029" s="278">
        <v>122130</v>
      </c>
      <c r="B3029" s="279" t="s">
        <v>3744</v>
      </c>
      <c r="C3029" s="279" t="s">
        <v>1785</v>
      </c>
      <c r="D3029" s="279" t="s">
        <v>583</v>
      </c>
      <c r="E3029" s="279" t="s">
        <v>394</v>
      </c>
      <c r="F3029"/>
      <c r="H3029" s="279" t="s">
        <v>394</v>
      </c>
      <c r="I3029" s="279" t="s">
        <v>540</v>
      </c>
      <c r="J3029" s="279" t="s">
        <v>394</v>
      </c>
      <c r="K3029" s="279" t="s">
        <v>394</v>
      </c>
      <c r="L3029" s="279" t="s">
        <v>394</v>
      </c>
      <c r="M3029" s="279" t="s">
        <v>394</v>
      </c>
      <c r="N3029" s="279" t="s">
        <v>394</v>
      </c>
      <c r="O3029" s="279" t="s">
        <v>394</v>
      </c>
      <c r="P3029" s="315">
        <v>0</v>
      </c>
      <c r="Q3029" s="279" t="s">
        <v>394</v>
      </c>
      <c r="R3029" s="279" t="s">
        <v>394</v>
      </c>
      <c r="S3029" s="279" t="s">
        <v>394</v>
      </c>
      <c r="T3029" s="279" t="s">
        <v>394</v>
      </c>
      <c r="U3029" s="279" t="s">
        <v>394</v>
      </c>
      <c r="V3029" s="279" t="s">
        <v>394</v>
      </c>
      <c r="W3029" s="279" t="s">
        <v>394</v>
      </c>
      <c r="X3029" s="279" t="s">
        <v>394</v>
      </c>
      <c r="Y3029" s="281"/>
      <c r="Z3029" s="279" t="s">
        <v>394</v>
      </c>
      <c r="AA3029" s="279" t="s">
        <v>394</v>
      </c>
      <c r="AB3029" s="281"/>
      <c r="AC3029" s="279" t="s">
        <v>394</v>
      </c>
      <c r="AF3029" s="276" t="str">
        <f>IFERROR(VLOOKUP(A3029,'[1]قوائم الترجمة'!AC$2:AD$2397,1,0),"م")</f>
        <v>م</v>
      </c>
      <c r="AG3029" s="232"/>
      <c r="AH3029" s="233"/>
      <c r="AI3029" s="233"/>
      <c r="AJ3029" s="233"/>
      <c r="AL3029" s="267"/>
      <c r="AM3029" s="235"/>
      <c r="AU3029" s="234"/>
    </row>
    <row r="3030" spans="1:47" ht="21" x14ac:dyDescent="0.4">
      <c r="A3030" s="278">
        <v>122131</v>
      </c>
      <c r="B3030" s="279" t="s">
        <v>3743</v>
      </c>
      <c r="C3030" s="279" t="s">
        <v>135</v>
      </c>
      <c r="D3030" s="279" t="s">
        <v>567</v>
      </c>
      <c r="E3030" s="279" t="s">
        <v>5660</v>
      </c>
      <c r="F3030" s="315" t="s">
        <v>9554</v>
      </c>
      <c r="G3030" s="315" t="s">
        <v>8216</v>
      </c>
      <c r="H3030" s="279" t="s">
        <v>425</v>
      </c>
      <c r="I3030" s="279" t="s">
        <v>61</v>
      </c>
      <c r="J3030" s="279" t="s">
        <v>7215</v>
      </c>
      <c r="K3030" s="280">
        <v>0</v>
      </c>
      <c r="L3030" s="279" t="s">
        <v>7215</v>
      </c>
      <c r="M3030" s="279" t="s">
        <v>394</v>
      </c>
      <c r="N3030" s="279"/>
      <c r="O3030" s="279" t="s">
        <v>394</v>
      </c>
      <c r="P3030" s="315">
        <v>0</v>
      </c>
      <c r="Q3030" s="278"/>
      <c r="R3030" s="303"/>
      <c r="S3030" s="279" t="s">
        <v>394</v>
      </c>
      <c r="T3030" s="279" t="s">
        <v>394</v>
      </c>
      <c r="U3030" s="303"/>
      <c r="V3030" s="303"/>
      <c r="W3030" s="303"/>
      <c r="X3030" s="303"/>
      <c r="Z3030" s="303"/>
      <c r="AA3030" s="303"/>
      <c r="AC3030" s="279" t="s">
        <v>394</v>
      </c>
      <c r="AF3030" s="276">
        <f>IFERROR(VLOOKUP(A3030,'[1]قوائم الترجمة'!AC$2:AD$2397,1,0),"م")</f>
        <v>122131</v>
      </c>
      <c r="AG3030" s="232"/>
      <c r="AH3030" s="233"/>
      <c r="AI3030" s="233"/>
      <c r="AJ3030" s="233"/>
      <c r="AL3030" s="267"/>
      <c r="AM3030" s="235"/>
      <c r="AO3030" s="236"/>
      <c r="AU3030" s="234"/>
    </row>
    <row r="3031" spans="1:47" ht="21" x14ac:dyDescent="0.4">
      <c r="A3031" s="278">
        <v>122132</v>
      </c>
      <c r="B3031" s="279" t="s">
        <v>7258</v>
      </c>
      <c r="C3031" s="279" t="s">
        <v>973</v>
      </c>
      <c r="D3031" s="279" t="s">
        <v>553</v>
      </c>
      <c r="E3031" s="279" t="s">
        <v>394</v>
      </c>
      <c r="F3031"/>
      <c r="H3031" s="279" t="s">
        <v>394</v>
      </c>
      <c r="I3031" s="279" t="s">
        <v>539</v>
      </c>
      <c r="J3031" s="279" t="s">
        <v>394</v>
      </c>
      <c r="K3031" s="279" t="s">
        <v>394</v>
      </c>
      <c r="L3031" s="279" t="s">
        <v>394</v>
      </c>
      <c r="M3031" s="279" t="s">
        <v>394</v>
      </c>
      <c r="N3031" s="279" t="s">
        <v>394</v>
      </c>
      <c r="O3031" s="279" t="s">
        <v>394</v>
      </c>
      <c r="P3031" s="315">
        <v>0</v>
      </c>
      <c r="Q3031" s="279" t="s">
        <v>394</v>
      </c>
      <c r="R3031" s="279" t="s">
        <v>394</v>
      </c>
      <c r="S3031" s="279" t="s">
        <v>394</v>
      </c>
      <c r="T3031" s="279" t="s">
        <v>394</v>
      </c>
      <c r="U3031" s="279" t="s">
        <v>394</v>
      </c>
      <c r="V3031" s="279" t="s">
        <v>394</v>
      </c>
      <c r="W3031" s="279" t="s">
        <v>394</v>
      </c>
      <c r="X3031" s="279" t="s">
        <v>394</v>
      </c>
      <c r="Y3031" s="281"/>
      <c r="Z3031" s="279" t="s">
        <v>394</v>
      </c>
      <c r="AA3031" s="279" t="s">
        <v>394</v>
      </c>
      <c r="AB3031" s="281"/>
      <c r="AC3031" s="279" t="s">
        <v>855</v>
      </c>
      <c r="AF3031" s="276" t="str">
        <f>IFERROR(VLOOKUP(A3031,'[1]قوائم الترجمة'!AC$2:AD$2397,1,0),"م")</f>
        <v>م</v>
      </c>
      <c r="AG3031" s="232"/>
      <c r="AH3031" s="233"/>
      <c r="AI3031" s="233"/>
      <c r="AJ3031" s="233"/>
      <c r="AL3031" s="267"/>
      <c r="AM3031" s="235"/>
      <c r="AU3031" s="234"/>
    </row>
    <row r="3032" spans="1:47" ht="21" x14ac:dyDescent="0.4">
      <c r="A3032" s="278">
        <v>122133</v>
      </c>
      <c r="B3032" s="279" t="s">
        <v>7260</v>
      </c>
      <c r="C3032" s="279" t="s">
        <v>89</v>
      </c>
      <c r="D3032" s="279" t="s">
        <v>245</v>
      </c>
      <c r="E3032" s="279" t="s">
        <v>394</v>
      </c>
      <c r="F3032"/>
      <c r="H3032" s="279" t="s">
        <v>394</v>
      </c>
      <c r="I3032" s="279" t="s">
        <v>539</v>
      </c>
      <c r="J3032" s="279" t="s">
        <v>394</v>
      </c>
      <c r="K3032" s="279" t="s">
        <v>394</v>
      </c>
      <c r="L3032" s="279" t="s">
        <v>394</v>
      </c>
      <c r="M3032" s="279" t="s">
        <v>394</v>
      </c>
      <c r="N3032" s="279" t="s">
        <v>394</v>
      </c>
      <c r="O3032" s="279" t="s">
        <v>394</v>
      </c>
      <c r="P3032" s="315">
        <v>0</v>
      </c>
      <c r="Q3032" s="279" t="s">
        <v>394</v>
      </c>
      <c r="R3032" s="279" t="s">
        <v>394</v>
      </c>
      <c r="S3032" s="279" t="s">
        <v>394</v>
      </c>
      <c r="T3032" s="279" t="s">
        <v>394</v>
      </c>
      <c r="U3032" s="279" t="s">
        <v>394</v>
      </c>
      <c r="V3032" s="279" t="s">
        <v>394</v>
      </c>
      <c r="W3032" s="279" t="s">
        <v>394</v>
      </c>
      <c r="X3032" s="279" t="s">
        <v>394</v>
      </c>
      <c r="Y3032" s="281"/>
      <c r="Z3032" s="279" t="s">
        <v>394</v>
      </c>
      <c r="AA3032" s="279" t="s">
        <v>394</v>
      </c>
      <c r="AB3032" s="281"/>
      <c r="AC3032" s="279" t="s">
        <v>855</v>
      </c>
      <c r="AF3032" s="276" t="str">
        <f>IFERROR(VLOOKUP(A3032,'[1]قوائم الترجمة'!AC$2:AD$2397,1,0),"م")</f>
        <v>م</v>
      </c>
      <c r="AG3032" s="232"/>
      <c r="AH3032" s="233"/>
      <c r="AI3032" s="233"/>
      <c r="AJ3032" s="233"/>
      <c r="AL3032" s="267"/>
      <c r="AM3032" s="235"/>
      <c r="AU3032" s="234"/>
    </row>
    <row r="3033" spans="1:47" ht="21" x14ac:dyDescent="0.4">
      <c r="A3033" s="278">
        <v>122134</v>
      </c>
      <c r="B3033" s="279" t="s">
        <v>3742</v>
      </c>
      <c r="C3033" s="279" t="s">
        <v>202</v>
      </c>
      <c r="D3033" s="279" t="s">
        <v>240</v>
      </c>
      <c r="E3033" s="279" t="s">
        <v>394</v>
      </c>
      <c r="F3033"/>
      <c r="H3033" s="279" t="s">
        <v>394</v>
      </c>
      <c r="I3033" s="279" t="s">
        <v>540</v>
      </c>
      <c r="J3033" s="279" t="s">
        <v>394</v>
      </c>
      <c r="K3033" s="279" t="s">
        <v>394</v>
      </c>
      <c r="L3033" s="279" t="s">
        <v>394</v>
      </c>
      <c r="M3033" s="279" t="s">
        <v>394</v>
      </c>
      <c r="N3033" s="279" t="s">
        <v>394</v>
      </c>
      <c r="O3033" s="279" t="s">
        <v>394</v>
      </c>
      <c r="P3033" s="315">
        <v>0</v>
      </c>
      <c r="Q3033" s="279" t="s">
        <v>394</v>
      </c>
      <c r="R3033" s="279" t="s">
        <v>394</v>
      </c>
      <c r="S3033" s="279" t="s">
        <v>394</v>
      </c>
      <c r="T3033" s="279" t="s">
        <v>394</v>
      </c>
      <c r="U3033" s="279" t="s">
        <v>394</v>
      </c>
      <c r="V3033" s="279" t="s">
        <v>394</v>
      </c>
      <c r="W3033" s="279" t="s">
        <v>394</v>
      </c>
      <c r="X3033" s="279" t="s">
        <v>394</v>
      </c>
      <c r="Y3033" s="281"/>
      <c r="Z3033" s="279" t="s">
        <v>394</v>
      </c>
      <c r="AA3033" s="279" t="s">
        <v>394</v>
      </c>
      <c r="AB3033" s="281"/>
      <c r="AC3033" s="279" t="s">
        <v>855</v>
      </c>
      <c r="AF3033" s="276" t="str">
        <f>IFERROR(VLOOKUP(A3033,'[1]قوائم الترجمة'!AC$2:AD$2397,1,0),"م")</f>
        <v>م</v>
      </c>
      <c r="AG3033" s="232"/>
      <c r="AH3033" s="233"/>
      <c r="AI3033" s="233"/>
      <c r="AJ3033" s="233"/>
      <c r="AL3033" s="267"/>
      <c r="AM3033" s="235"/>
      <c r="AO3033" s="236"/>
      <c r="AU3033" s="234"/>
    </row>
    <row r="3034" spans="1:47" ht="21" x14ac:dyDescent="0.4">
      <c r="A3034" s="278">
        <v>122135</v>
      </c>
      <c r="B3034" s="279" t="s">
        <v>3741</v>
      </c>
      <c r="C3034" s="279" t="s">
        <v>73</v>
      </c>
      <c r="D3034" s="279" t="s">
        <v>267</v>
      </c>
      <c r="E3034" s="279" t="s">
        <v>424</v>
      </c>
      <c r="F3034" s="315" t="s">
        <v>9555</v>
      </c>
      <c r="G3034" s="315" t="s">
        <v>402</v>
      </c>
      <c r="H3034" s="279" t="s">
        <v>425</v>
      </c>
      <c r="I3034" s="279" t="s">
        <v>67</v>
      </c>
      <c r="J3034" s="279" t="s">
        <v>426</v>
      </c>
      <c r="K3034" s="280">
        <v>2010</v>
      </c>
      <c r="L3034" s="279" t="s">
        <v>402</v>
      </c>
      <c r="M3034" s="279" t="s">
        <v>394</v>
      </c>
      <c r="N3034" s="279" t="s">
        <v>9556</v>
      </c>
      <c r="O3034" s="279" t="s">
        <v>8688</v>
      </c>
      <c r="P3034" s="279">
        <v>30000</v>
      </c>
      <c r="Q3034" s="278"/>
      <c r="R3034" s="303"/>
      <c r="S3034" s="279" t="s">
        <v>394</v>
      </c>
      <c r="T3034" s="279"/>
      <c r="U3034" s="303"/>
      <c r="V3034" s="303"/>
      <c r="W3034" s="303"/>
      <c r="X3034" s="303"/>
      <c r="Z3034" s="303"/>
      <c r="AA3034" s="303"/>
      <c r="AC3034" s="279" t="s">
        <v>394</v>
      </c>
      <c r="AF3034" s="276">
        <f>IFERROR(VLOOKUP(A3034,'[1]قوائم الترجمة'!AC$2:AD$2397,1,0),"م")</f>
        <v>122135</v>
      </c>
      <c r="AG3034" s="232"/>
      <c r="AH3034" s="233"/>
      <c r="AI3034" s="233"/>
      <c r="AJ3034" s="233"/>
      <c r="AL3034" s="267"/>
      <c r="AM3034" s="235"/>
      <c r="AO3034" s="236"/>
      <c r="AU3034" s="234"/>
    </row>
    <row r="3035" spans="1:47" ht="21" x14ac:dyDescent="0.4">
      <c r="A3035" s="278">
        <v>122136</v>
      </c>
      <c r="B3035" s="279" t="s">
        <v>3740</v>
      </c>
      <c r="C3035" s="279" t="s">
        <v>109</v>
      </c>
      <c r="D3035" s="279" t="s">
        <v>374</v>
      </c>
      <c r="E3035" s="279" t="s">
        <v>394</v>
      </c>
      <c r="F3035"/>
      <c r="H3035" s="279" t="s">
        <v>394</v>
      </c>
      <c r="I3035" s="279" t="s">
        <v>541</v>
      </c>
      <c r="J3035" s="279" t="s">
        <v>394</v>
      </c>
      <c r="K3035" s="279" t="s">
        <v>394</v>
      </c>
      <c r="L3035" s="279" t="s">
        <v>394</v>
      </c>
      <c r="M3035" s="279" t="s">
        <v>394</v>
      </c>
      <c r="N3035" s="279" t="s">
        <v>394</v>
      </c>
      <c r="O3035" s="279" t="s">
        <v>394</v>
      </c>
      <c r="P3035" s="315">
        <v>0</v>
      </c>
      <c r="Q3035" s="279" t="s">
        <v>394</v>
      </c>
      <c r="R3035" s="279" t="s">
        <v>394</v>
      </c>
      <c r="S3035" s="279" t="s">
        <v>394</v>
      </c>
      <c r="T3035" s="279" t="s">
        <v>394</v>
      </c>
      <c r="U3035" s="279" t="s">
        <v>394</v>
      </c>
      <c r="V3035" s="279" t="s">
        <v>394</v>
      </c>
      <c r="W3035" s="279" t="s">
        <v>394</v>
      </c>
      <c r="X3035" s="279" t="s">
        <v>394</v>
      </c>
      <c r="Y3035" s="281"/>
      <c r="Z3035" s="279" t="s">
        <v>394</v>
      </c>
      <c r="AA3035" s="279" t="s">
        <v>394</v>
      </c>
      <c r="AB3035" s="281"/>
      <c r="AC3035" s="279" t="s">
        <v>855</v>
      </c>
      <c r="AF3035" s="276" t="str">
        <f>IFERROR(VLOOKUP(A3035,'[1]قوائم الترجمة'!AC$2:AD$2397,1,0),"م")</f>
        <v>م</v>
      </c>
      <c r="AG3035" s="232"/>
      <c r="AH3035" s="233"/>
      <c r="AI3035" s="233"/>
      <c r="AJ3035" s="233"/>
      <c r="AL3035" s="267"/>
      <c r="AM3035" s="235"/>
      <c r="AU3035" s="234"/>
    </row>
    <row r="3036" spans="1:47" ht="21" x14ac:dyDescent="0.4">
      <c r="A3036" s="278">
        <v>122137</v>
      </c>
      <c r="B3036" s="279" t="s">
        <v>3739</v>
      </c>
      <c r="C3036" s="279" t="s">
        <v>93</v>
      </c>
      <c r="D3036" s="279" t="s">
        <v>778</v>
      </c>
      <c r="E3036" s="279" t="s">
        <v>424</v>
      </c>
      <c r="F3036" s="315" t="s">
        <v>9557</v>
      </c>
      <c r="G3036" s="315" t="s">
        <v>9558</v>
      </c>
      <c r="H3036" s="279" t="s">
        <v>425</v>
      </c>
      <c r="I3036" s="279" t="s">
        <v>61</v>
      </c>
      <c r="J3036" s="279" t="s">
        <v>7215</v>
      </c>
      <c r="K3036" s="280">
        <v>0</v>
      </c>
      <c r="L3036" s="279" t="s">
        <v>7215</v>
      </c>
      <c r="M3036" s="279" t="s">
        <v>394</v>
      </c>
      <c r="N3036" s="279" t="s">
        <v>394</v>
      </c>
      <c r="O3036" s="279" t="s">
        <v>394</v>
      </c>
      <c r="P3036" s="315">
        <v>0</v>
      </c>
      <c r="Q3036" s="278"/>
      <c r="R3036" s="303"/>
      <c r="S3036" s="279" t="s">
        <v>394</v>
      </c>
      <c r="T3036" s="279" t="s">
        <v>394</v>
      </c>
      <c r="U3036" s="303"/>
      <c r="V3036" s="303"/>
      <c r="W3036" s="303"/>
      <c r="X3036" s="303"/>
      <c r="Z3036" s="303"/>
      <c r="AA3036" s="303"/>
      <c r="AC3036" s="279" t="s">
        <v>394</v>
      </c>
      <c r="AF3036" s="276">
        <f>IFERROR(VLOOKUP(A3036,'[1]قوائم الترجمة'!AC$2:AD$2397,1,0),"م")</f>
        <v>122137</v>
      </c>
      <c r="AG3036" s="232"/>
      <c r="AH3036" s="233"/>
      <c r="AI3036" s="233"/>
      <c r="AJ3036" s="233"/>
      <c r="AL3036" s="267"/>
      <c r="AM3036" s="235"/>
      <c r="AO3036" s="236"/>
      <c r="AU3036" s="234"/>
    </row>
    <row r="3037" spans="1:47" ht="21" x14ac:dyDescent="0.4">
      <c r="A3037" s="278">
        <v>122138</v>
      </c>
      <c r="B3037" s="279" t="s">
        <v>7267</v>
      </c>
      <c r="C3037" s="279" t="s">
        <v>124</v>
      </c>
      <c r="D3037" s="279" t="s">
        <v>319</v>
      </c>
      <c r="E3037" s="279" t="s">
        <v>394</v>
      </c>
      <c r="F3037"/>
      <c r="H3037" s="279" t="s">
        <v>394</v>
      </c>
      <c r="I3037" s="279" t="s">
        <v>539</v>
      </c>
      <c r="J3037" s="279" t="s">
        <v>394</v>
      </c>
      <c r="K3037" s="279" t="s">
        <v>394</v>
      </c>
      <c r="L3037" s="279" t="s">
        <v>394</v>
      </c>
      <c r="M3037" s="279" t="s">
        <v>394</v>
      </c>
      <c r="N3037" s="279" t="s">
        <v>394</v>
      </c>
      <c r="O3037" s="279" t="s">
        <v>394</v>
      </c>
      <c r="P3037" s="315">
        <v>0</v>
      </c>
      <c r="Q3037" s="279" t="s">
        <v>394</v>
      </c>
      <c r="R3037" s="279" t="s">
        <v>394</v>
      </c>
      <c r="S3037" s="279" t="s">
        <v>394</v>
      </c>
      <c r="T3037" s="279" t="s">
        <v>394</v>
      </c>
      <c r="U3037" s="279" t="s">
        <v>394</v>
      </c>
      <c r="V3037" s="279" t="s">
        <v>394</v>
      </c>
      <c r="W3037" s="279" t="s">
        <v>394</v>
      </c>
      <c r="X3037" s="279" t="s">
        <v>394</v>
      </c>
      <c r="Y3037" s="281"/>
      <c r="Z3037" s="279" t="s">
        <v>394</v>
      </c>
      <c r="AA3037" s="279" t="s">
        <v>394</v>
      </c>
      <c r="AB3037" s="281"/>
      <c r="AC3037" s="279" t="s">
        <v>855</v>
      </c>
      <c r="AF3037" s="276" t="str">
        <f>IFERROR(VLOOKUP(A3037,'[1]قوائم الترجمة'!AC$2:AD$2397,1,0),"م")</f>
        <v>م</v>
      </c>
      <c r="AG3037" s="232"/>
      <c r="AH3037" s="233"/>
      <c r="AI3037" s="233"/>
      <c r="AJ3037" s="233"/>
      <c r="AL3037" s="267"/>
      <c r="AM3037" s="235"/>
      <c r="AU3037" s="234"/>
    </row>
    <row r="3038" spans="1:47" ht="21" x14ac:dyDescent="0.4">
      <c r="A3038" s="278">
        <v>122139</v>
      </c>
      <c r="B3038" s="279" t="s">
        <v>7270</v>
      </c>
      <c r="C3038" s="279" t="s">
        <v>109</v>
      </c>
      <c r="D3038" s="279" t="s">
        <v>592</v>
      </c>
      <c r="E3038" s="279" t="s">
        <v>394</v>
      </c>
      <c r="F3038"/>
      <c r="H3038" s="279" t="s">
        <v>394</v>
      </c>
      <c r="I3038" s="279" t="s">
        <v>539</v>
      </c>
      <c r="J3038" s="279" t="s">
        <v>394</v>
      </c>
      <c r="K3038" s="279" t="s">
        <v>394</v>
      </c>
      <c r="L3038" s="279" t="s">
        <v>394</v>
      </c>
      <c r="M3038" s="279" t="s">
        <v>394</v>
      </c>
      <c r="N3038" s="279" t="s">
        <v>394</v>
      </c>
      <c r="O3038" s="279" t="s">
        <v>394</v>
      </c>
      <c r="P3038" s="315">
        <v>0</v>
      </c>
      <c r="Q3038" s="279" t="s">
        <v>394</v>
      </c>
      <c r="R3038" s="279" t="s">
        <v>394</v>
      </c>
      <c r="S3038" s="279" t="s">
        <v>394</v>
      </c>
      <c r="T3038" s="279" t="s">
        <v>394</v>
      </c>
      <c r="U3038" s="279" t="s">
        <v>394</v>
      </c>
      <c r="V3038" s="279" t="s">
        <v>394</v>
      </c>
      <c r="W3038" s="279" t="s">
        <v>394</v>
      </c>
      <c r="X3038" s="279" t="s">
        <v>394</v>
      </c>
      <c r="Y3038" s="281"/>
      <c r="Z3038" s="279" t="s">
        <v>394</v>
      </c>
      <c r="AA3038" s="279" t="s">
        <v>394</v>
      </c>
      <c r="AB3038" s="281"/>
      <c r="AC3038" s="279" t="s">
        <v>855</v>
      </c>
      <c r="AF3038" s="276" t="str">
        <f>IFERROR(VLOOKUP(A3038,'[1]قوائم الترجمة'!AC$2:AD$2397,1,0),"م")</f>
        <v>م</v>
      </c>
      <c r="AG3038" s="232"/>
      <c r="AH3038" s="233"/>
      <c r="AI3038" s="233"/>
      <c r="AJ3038" s="233"/>
      <c r="AL3038" s="267"/>
      <c r="AM3038" s="235"/>
      <c r="AO3038" s="236"/>
      <c r="AU3038" s="234"/>
    </row>
    <row r="3039" spans="1:47" ht="21" x14ac:dyDescent="0.4">
      <c r="A3039" s="278">
        <v>122140</v>
      </c>
      <c r="B3039" s="279" t="s">
        <v>7281</v>
      </c>
      <c r="C3039" s="279" t="s">
        <v>153</v>
      </c>
      <c r="D3039" s="279" t="s">
        <v>371</v>
      </c>
      <c r="E3039" s="279" t="s">
        <v>424</v>
      </c>
      <c r="F3039" s="315" t="s">
        <v>8643</v>
      </c>
      <c r="G3039" s="315" t="s">
        <v>8478</v>
      </c>
      <c r="H3039" s="279" t="s">
        <v>425</v>
      </c>
      <c r="I3039" s="279" t="s">
        <v>61</v>
      </c>
      <c r="J3039" s="279" t="s">
        <v>426</v>
      </c>
      <c r="K3039" s="280">
        <v>2011</v>
      </c>
      <c r="L3039" s="279" t="s">
        <v>404</v>
      </c>
      <c r="M3039" s="279" t="s">
        <v>394</v>
      </c>
      <c r="N3039" s="279"/>
      <c r="O3039" s="279" t="s">
        <v>394</v>
      </c>
      <c r="P3039" s="315">
        <v>0</v>
      </c>
      <c r="Q3039" s="278"/>
      <c r="R3039" s="303"/>
      <c r="S3039" s="279" t="s">
        <v>394</v>
      </c>
      <c r="T3039" s="279" t="s">
        <v>394</v>
      </c>
      <c r="U3039" s="303"/>
      <c r="V3039" s="303"/>
      <c r="W3039" s="303"/>
      <c r="X3039" s="303"/>
      <c r="Z3039" s="303"/>
      <c r="AA3039" s="303"/>
      <c r="AC3039" s="279" t="s">
        <v>394</v>
      </c>
      <c r="AF3039" s="276">
        <f>IFERROR(VLOOKUP(A3039,'[1]قوائم الترجمة'!AC$2:AD$2397,1,0),"م")</f>
        <v>122140</v>
      </c>
      <c r="AG3039" s="232"/>
      <c r="AH3039" s="233"/>
      <c r="AI3039" s="233"/>
      <c r="AJ3039" s="233"/>
      <c r="AL3039" s="267"/>
      <c r="AM3039" s="235"/>
      <c r="AU3039" s="234"/>
    </row>
    <row r="3040" spans="1:47" ht="21" x14ac:dyDescent="0.4">
      <c r="A3040" s="278">
        <v>122141</v>
      </c>
      <c r="B3040" s="279" t="s">
        <v>7283</v>
      </c>
      <c r="C3040" s="279" t="s">
        <v>476</v>
      </c>
      <c r="D3040" s="279" t="s">
        <v>238</v>
      </c>
      <c r="E3040" s="279" t="s">
        <v>394</v>
      </c>
      <c r="F3040"/>
      <c r="H3040" s="279" t="s">
        <v>394</v>
      </c>
      <c r="I3040" s="279" t="s">
        <v>539</v>
      </c>
      <c r="J3040" s="279" t="s">
        <v>394</v>
      </c>
      <c r="K3040" s="279" t="s">
        <v>394</v>
      </c>
      <c r="L3040" s="279" t="s">
        <v>394</v>
      </c>
      <c r="M3040" s="279" t="s">
        <v>394</v>
      </c>
      <c r="N3040" s="279" t="s">
        <v>394</v>
      </c>
      <c r="O3040" s="279" t="s">
        <v>394</v>
      </c>
      <c r="P3040" s="315">
        <v>0</v>
      </c>
      <c r="Q3040" s="279" t="s">
        <v>394</v>
      </c>
      <c r="R3040" s="279" t="s">
        <v>394</v>
      </c>
      <c r="S3040" s="279" t="s">
        <v>394</v>
      </c>
      <c r="T3040" s="279" t="s">
        <v>394</v>
      </c>
      <c r="U3040" s="279" t="s">
        <v>394</v>
      </c>
      <c r="V3040" s="279" t="s">
        <v>394</v>
      </c>
      <c r="W3040" s="279" t="s">
        <v>394</v>
      </c>
      <c r="X3040" s="279" t="s">
        <v>394</v>
      </c>
      <c r="Y3040" s="281"/>
      <c r="Z3040" s="279" t="s">
        <v>394</v>
      </c>
      <c r="AA3040" s="279" t="s">
        <v>394</v>
      </c>
      <c r="AB3040" s="281"/>
      <c r="AC3040" s="279" t="s">
        <v>855</v>
      </c>
      <c r="AF3040" s="276" t="str">
        <f>IFERROR(VLOOKUP(A3040,'[1]قوائم الترجمة'!AC$2:AD$2397,1,0),"م")</f>
        <v>م</v>
      </c>
      <c r="AG3040" s="232"/>
      <c r="AH3040" s="233"/>
      <c r="AI3040" s="233"/>
      <c r="AJ3040" s="233"/>
      <c r="AL3040" s="267"/>
      <c r="AM3040" s="235"/>
      <c r="AO3040" s="236"/>
      <c r="AU3040" s="234"/>
    </row>
    <row r="3041" spans="1:47" ht="21" x14ac:dyDescent="0.4">
      <c r="A3041" s="278">
        <v>122142</v>
      </c>
      <c r="B3041" s="279" t="s">
        <v>3737</v>
      </c>
      <c r="C3041" s="279" t="s">
        <v>3738</v>
      </c>
      <c r="D3041" s="279" t="s">
        <v>261</v>
      </c>
      <c r="E3041" s="279" t="s">
        <v>5660</v>
      </c>
      <c r="F3041" s="315" t="s">
        <v>9559</v>
      </c>
      <c r="G3041" s="315" t="s">
        <v>402</v>
      </c>
      <c r="H3041" s="279" t="s">
        <v>425</v>
      </c>
      <c r="I3041" s="279" t="s">
        <v>540</v>
      </c>
      <c r="J3041" s="279" t="s">
        <v>7215</v>
      </c>
      <c r="K3041" s="280">
        <v>0</v>
      </c>
      <c r="L3041" s="279" t="s">
        <v>7215</v>
      </c>
      <c r="M3041" s="279" t="s">
        <v>394</v>
      </c>
      <c r="N3041" s="279" t="s">
        <v>9560</v>
      </c>
      <c r="O3041" s="279" t="s">
        <v>9008</v>
      </c>
      <c r="P3041" s="279">
        <v>20000</v>
      </c>
      <c r="Q3041" s="278"/>
      <c r="R3041" s="303"/>
      <c r="S3041" s="279" t="s">
        <v>394</v>
      </c>
      <c r="T3041" s="279"/>
      <c r="U3041" s="303"/>
      <c r="V3041" s="303"/>
      <c r="W3041" s="303"/>
      <c r="X3041" s="303"/>
      <c r="Z3041" s="303"/>
      <c r="AA3041" s="303"/>
      <c r="AC3041" s="279" t="s">
        <v>394</v>
      </c>
      <c r="AF3041" s="276">
        <f>IFERROR(VLOOKUP(A3041,'[1]قوائم الترجمة'!AC$2:AD$2397,1,0),"م")</f>
        <v>122142</v>
      </c>
      <c r="AG3041" s="232"/>
      <c r="AH3041" s="233"/>
      <c r="AI3041" s="233"/>
      <c r="AJ3041" s="233"/>
      <c r="AL3041" s="267"/>
      <c r="AM3041" s="235"/>
      <c r="AU3041" s="234"/>
    </row>
    <row r="3042" spans="1:47" ht="21" x14ac:dyDescent="0.4">
      <c r="A3042" s="278">
        <v>122143</v>
      </c>
      <c r="B3042" s="279" t="s">
        <v>3736</v>
      </c>
      <c r="C3042" s="279" t="s">
        <v>202</v>
      </c>
      <c r="D3042" s="279" t="s">
        <v>264</v>
      </c>
      <c r="E3042" s="279" t="s">
        <v>424</v>
      </c>
      <c r="F3042" s="315" t="s">
        <v>8853</v>
      </c>
      <c r="G3042" s="315" t="s">
        <v>402</v>
      </c>
      <c r="H3042" s="279" t="s">
        <v>425</v>
      </c>
      <c r="I3042" s="279" t="s">
        <v>8485</v>
      </c>
      <c r="J3042" s="279" t="s">
        <v>7215</v>
      </c>
      <c r="K3042" s="280">
        <v>0</v>
      </c>
      <c r="L3042" s="279" t="s">
        <v>7215</v>
      </c>
      <c r="M3042" s="279" t="s">
        <v>394</v>
      </c>
      <c r="N3042" s="279" t="s">
        <v>394</v>
      </c>
      <c r="O3042" s="279" t="s">
        <v>394</v>
      </c>
      <c r="P3042" s="315">
        <v>0</v>
      </c>
      <c r="Q3042" s="278"/>
      <c r="R3042" s="303"/>
      <c r="S3042" s="279" t="s">
        <v>394</v>
      </c>
      <c r="T3042" s="279" t="s">
        <v>394</v>
      </c>
      <c r="U3042" s="303"/>
      <c r="V3042" s="303"/>
      <c r="W3042" s="303"/>
      <c r="X3042" s="303"/>
      <c r="Z3042" s="303"/>
      <c r="AA3042" s="303"/>
      <c r="AC3042" s="279" t="s">
        <v>394</v>
      </c>
      <c r="AF3042" s="276">
        <f>IFERROR(VLOOKUP(A3042,'[1]قوائم الترجمة'!AC$2:AD$2397,1,0),"م")</f>
        <v>122143</v>
      </c>
      <c r="AG3042" s="232"/>
      <c r="AH3042" s="233"/>
      <c r="AI3042" s="233"/>
      <c r="AJ3042" s="233"/>
      <c r="AL3042" s="267"/>
      <c r="AM3042" s="235"/>
      <c r="AU3042" s="234"/>
    </row>
    <row r="3043" spans="1:47" ht="21" x14ac:dyDescent="0.4">
      <c r="A3043" s="278">
        <v>122146</v>
      </c>
      <c r="B3043" s="279" t="s">
        <v>7290</v>
      </c>
      <c r="C3043" s="279" t="s">
        <v>147</v>
      </c>
      <c r="D3043" s="279" t="s">
        <v>1149</v>
      </c>
      <c r="E3043" s="279" t="s">
        <v>394</v>
      </c>
      <c r="F3043"/>
      <c r="H3043" s="279" t="s">
        <v>394</v>
      </c>
      <c r="I3043" s="279" t="s">
        <v>539</v>
      </c>
      <c r="J3043" s="279" t="s">
        <v>394</v>
      </c>
      <c r="K3043" s="279" t="s">
        <v>394</v>
      </c>
      <c r="L3043" s="279" t="s">
        <v>394</v>
      </c>
      <c r="M3043" s="279" t="s">
        <v>394</v>
      </c>
      <c r="N3043" s="279" t="s">
        <v>394</v>
      </c>
      <c r="O3043" s="279" t="s">
        <v>394</v>
      </c>
      <c r="P3043" s="315">
        <v>0</v>
      </c>
      <c r="Q3043" s="279" t="s">
        <v>394</v>
      </c>
      <c r="R3043" s="279" t="s">
        <v>394</v>
      </c>
      <c r="S3043" s="279" t="s">
        <v>394</v>
      </c>
      <c r="T3043" s="279" t="s">
        <v>394</v>
      </c>
      <c r="U3043" s="279" t="s">
        <v>394</v>
      </c>
      <c r="V3043" s="279" t="s">
        <v>394</v>
      </c>
      <c r="W3043" s="279" t="s">
        <v>394</v>
      </c>
      <c r="X3043" s="279" t="s">
        <v>394</v>
      </c>
      <c r="Y3043" s="281"/>
      <c r="Z3043" s="279" t="s">
        <v>394</v>
      </c>
      <c r="AA3043" s="279" t="s">
        <v>394</v>
      </c>
      <c r="AB3043" s="281"/>
      <c r="AC3043" s="279" t="s">
        <v>855</v>
      </c>
      <c r="AF3043" s="276" t="str">
        <f>IFERROR(VLOOKUP(A3043,'[1]قوائم الترجمة'!AC$2:AD$2397,1,0),"م")</f>
        <v>م</v>
      </c>
      <c r="AG3043" s="232"/>
      <c r="AH3043" s="233"/>
      <c r="AI3043" s="233"/>
      <c r="AJ3043" s="233"/>
      <c r="AL3043" s="267"/>
      <c r="AM3043" s="235"/>
      <c r="AU3043" s="234"/>
    </row>
    <row r="3044" spans="1:47" ht="21" x14ac:dyDescent="0.4">
      <c r="A3044" s="278">
        <v>122147</v>
      </c>
      <c r="B3044" s="279" t="s">
        <v>3734</v>
      </c>
      <c r="C3044" s="279" t="s">
        <v>115</v>
      </c>
      <c r="D3044" s="279" t="s">
        <v>3735</v>
      </c>
      <c r="E3044" s="279" t="s">
        <v>394</v>
      </c>
      <c r="F3044"/>
      <c r="H3044" s="279" t="s">
        <v>394</v>
      </c>
      <c r="I3044" s="279" t="s">
        <v>540</v>
      </c>
      <c r="J3044" s="279" t="s">
        <v>394</v>
      </c>
      <c r="K3044" s="279" t="s">
        <v>394</v>
      </c>
      <c r="L3044" s="279" t="s">
        <v>394</v>
      </c>
      <c r="M3044" s="279" t="s">
        <v>394</v>
      </c>
      <c r="N3044" s="279" t="s">
        <v>394</v>
      </c>
      <c r="O3044" s="279" t="s">
        <v>394</v>
      </c>
      <c r="P3044" s="315">
        <v>0</v>
      </c>
      <c r="Q3044" s="279" t="s">
        <v>394</v>
      </c>
      <c r="R3044" s="279" t="s">
        <v>394</v>
      </c>
      <c r="S3044" s="279" t="s">
        <v>394</v>
      </c>
      <c r="T3044" s="279" t="s">
        <v>394</v>
      </c>
      <c r="U3044" s="279" t="s">
        <v>394</v>
      </c>
      <c r="V3044" s="279" t="s">
        <v>394</v>
      </c>
      <c r="W3044" s="279" t="s">
        <v>394</v>
      </c>
      <c r="X3044" s="279" t="s">
        <v>394</v>
      </c>
      <c r="Y3044" s="281"/>
      <c r="Z3044" s="279" t="s">
        <v>394</v>
      </c>
      <c r="AA3044" s="279" t="s">
        <v>394</v>
      </c>
      <c r="AB3044" s="281"/>
      <c r="AC3044" s="279" t="s">
        <v>855</v>
      </c>
      <c r="AF3044" s="276" t="str">
        <f>IFERROR(VLOOKUP(A3044,'[1]قوائم الترجمة'!AC$2:AD$2397,1,0),"م")</f>
        <v>م</v>
      </c>
      <c r="AG3044" s="232"/>
      <c r="AH3044" s="233"/>
      <c r="AI3044" s="233"/>
      <c r="AJ3044" s="233"/>
      <c r="AL3044" s="267"/>
      <c r="AM3044" s="235"/>
      <c r="AO3044" s="236"/>
      <c r="AU3044" s="234"/>
    </row>
    <row r="3045" spans="1:47" ht="21" x14ac:dyDescent="0.4">
      <c r="A3045" s="278">
        <v>122148</v>
      </c>
      <c r="B3045" s="279" t="s">
        <v>7295</v>
      </c>
      <c r="C3045" s="279" t="s">
        <v>7296</v>
      </c>
      <c r="D3045" s="279" t="s">
        <v>987</v>
      </c>
      <c r="E3045" s="279" t="s">
        <v>394</v>
      </c>
      <c r="F3045"/>
      <c r="H3045" s="279" t="s">
        <v>394</v>
      </c>
      <c r="I3045" s="279" t="s">
        <v>539</v>
      </c>
      <c r="J3045" s="279" t="s">
        <v>394</v>
      </c>
      <c r="K3045" s="279" t="s">
        <v>394</v>
      </c>
      <c r="L3045" s="279" t="s">
        <v>394</v>
      </c>
      <c r="M3045" s="279" t="s">
        <v>394</v>
      </c>
      <c r="N3045" s="279" t="s">
        <v>394</v>
      </c>
      <c r="O3045" s="279" t="s">
        <v>394</v>
      </c>
      <c r="P3045" s="315">
        <v>0</v>
      </c>
      <c r="Q3045" s="279" t="s">
        <v>394</v>
      </c>
      <c r="R3045" s="279" t="s">
        <v>394</v>
      </c>
      <c r="S3045" s="279" t="s">
        <v>394</v>
      </c>
      <c r="T3045" s="279" t="s">
        <v>394</v>
      </c>
      <c r="U3045" s="279" t="s">
        <v>394</v>
      </c>
      <c r="V3045" s="279" t="s">
        <v>394</v>
      </c>
      <c r="W3045" s="279" t="s">
        <v>394</v>
      </c>
      <c r="X3045" s="279" t="s">
        <v>394</v>
      </c>
      <c r="Y3045" s="281"/>
      <c r="Z3045" s="279" t="s">
        <v>394</v>
      </c>
      <c r="AA3045" s="279" t="s">
        <v>394</v>
      </c>
      <c r="AB3045" s="281"/>
      <c r="AC3045" s="279" t="s">
        <v>855</v>
      </c>
      <c r="AF3045" s="276" t="str">
        <f>IFERROR(VLOOKUP(A3045,'[1]قوائم الترجمة'!AC$2:AD$2397,1,0),"م")</f>
        <v>م</v>
      </c>
      <c r="AG3045" s="232"/>
      <c r="AH3045" s="233"/>
      <c r="AI3045" s="233"/>
      <c r="AJ3045" s="233"/>
      <c r="AL3045" s="267"/>
      <c r="AM3045" s="235"/>
      <c r="AO3045" s="236"/>
      <c r="AU3045" s="234"/>
    </row>
    <row r="3046" spans="1:47" ht="21" x14ac:dyDescent="0.4">
      <c r="A3046" s="278">
        <v>122149</v>
      </c>
      <c r="B3046" s="279" t="s">
        <v>3732</v>
      </c>
      <c r="C3046" s="279" t="s">
        <v>133</v>
      </c>
      <c r="D3046" s="279" t="s">
        <v>3733</v>
      </c>
      <c r="E3046" s="279" t="s">
        <v>5660</v>
      </c>
      <c r="F3046" s="315" t="s">
        <v>9066</v>
      </c>
      <c r="G3046" s="315" t="s">
        <v>402</v>
      </c>
      <c r="H3046" s="279" t="s">
        <v>425</v>
      </c>
      <c r="I3046" s="279" t="s">
        <v>541</v>
      </c>
      <c r="J3046" s="279" t="s">
        <v>403</v>
      </c>
      <c r="K3046" s="280">
        <v>2008</v>
      </c>
      <c r="L3046" s="279" t="s">
        <v>402</v>
      </c>
      <c r="M3046" s="279" t="s">
        <v>394</v>
      </c>
      <c r="N3046" s="279" t="s">
        <v>394</v>
      </c>
      <c r="O3046" s="279" t="s">
        <v>394</v>
      </c>
      <c r="P3046" s="315">
        <v>0</v>
      </c>
      <c r="Q3046" s="278"/>
      <c r="R3046" s="303"/>
      <c r="S3046" s="279" t="s">
        <v>394</v>
      </c>
      <c r="T3046" s="279" t="s">
        <v>394</v>
      </c>
      <c r="U3046" s="303"/>
      <c r="V3046" s="303"/>
      <c r="W3046" s="303"/>
      <c r="X3046" s="303"/>
      <c r="Z3046" s="303"/>
      <c r="AA3046" s="303"/>
      <c r="AC3046" s="279" t="s">
        <v>855</v>
      </c>
      <c r="AF3046" s="276">
        <f>IFERROR(VLOOKUP(A3046,'[1]قوائم الترجمة'!AC$2:AD$2397,1,0),"م")</f>
        <v>122149</v>
      </c>
      <c r="AG3046" s="232"/>
      <c r="AH3046" s="233"/>
      <c r="AI3046" s="233"/>
      <c r="AJ3046" s="233"/>
      <c r="AL3046" s="267"/>
      <c r="AM3046" s="235"/>
      <c r="AU3046" s="234"/>
    </row>
    <row r="3047" spans="1:47" ht="21" x14ac:dyDescent="0.4">
      <c r="A3047" s="278">
        <v>122150</v>
      </c>
      <c r="B3047" s="279" t="s">
        <v>3731</v>
      </c>
      <c r="C3047" s="279" t="s">
        <v>135</v>
      </c>
      <c r="D3047" s="279" t="s">
        <v>359</v>
      </c>
      <c r="E3047" s="279" t="s">
        <v>394</v>
      </c>
      <c r="F3047"/>
      <c r="H3047" s="279" t="s">
        <v>394</v>
      </c>
      <c r="I3047" s="279" t="s">
        <v>61</v>
      </c>
      <c r="J3047" s="279" t="s">
        <v>394</v>
      </c>
      <c r="K3047" s="279" t="s">
        <v>394</v>
      </c>
      <c r="L3047" s="279" t="s">
        <v>394</v>
      </c>
      <c r="M3047" s="279" t="s">
        <v>394</v>
      </c>
      <c r="N3047" s="279" t="s">
        <v>394</v>
      </c>
      <c r="O3047" s="279" t="s">
        <v>394</v>
      </c>
      <c r="P3047" s="315">
        <v>0</v>
      </c>
      <c r="Q3047" s="279" t="s">
        <v>394</v>
      </c>
      <c r="R3047" s="279" t="s">
        <v>394</v>
      </c>
      <c r="S3047" s="279" t="s">
        <v>394</v>
      </c>
      <c r="T3047" s="279" t="s">
        <v>394</v>
      </c>
      <c r="U3047" s="279" t="s">
        <v>394</v>
      </c>
      <c r="V3047" s="279" t="s">
        <v>394</v>
      </c>
      <c r="W3047" s="279" t="s">
        <v>394</v>
      </c>
      <c r="X3047" s="279" t="s">
        <v>394</v>
      </c>
      <c r="Y3047" s="281"/>
      <c r="Z3047" s="279" t="s">
        <v>394</v>
      </c>
      <c r="AA3047" s="279" t="s">
        <v>394</v>
      </c>
      <c r="AB3047" s="281"/>
      <c r="AC3047" s="279" t="s">
        <v>394</v>
      </c>
      <c r="AF3047" s="276" t="str">
        <f>IFERROR(VLOOKUP(A3047,'[1]قوائم الترجمة'!AC$2:AD$2397,1,0),"م")</f>
        <v>م</v>
      </c>
      <c r="AG3047" s="232"/>
      <c r="AH3047" s="233"/>
      <c r="AI3047" s="233"/>
      <c r="AJ3047" s="233"/>
      <c r="AL3047" s="267"/>
      <c r="AM3047" s="235"/>
      <c r="AU3047" s="234"/>
    </row>
    <row r="3048" spans="1:47" ht="21" x14ac:dyDescent="0.4">
      <c r="A3048" s="278">
        <v>122151</v>
      </c>
      <c r="B3048" s="279" t="s">
        <v>3730</v>
      </c>
      <c r="C3048" s="279" t="s">
        <v>68</v>
      </c>
      <c r="D3048" s="279" t="s">
        <v>361</v>
      </c>
      <c r="E3048" s="279" t="s">
        <v>424</v>
      </c>
      <c r="F3048" s="315" t="s">
        <v>9561</v>
      </c>
      <c r="G3048" s="315" t="s">
        <v>8224</v>
      </c>
      <c r="H3048" s="279" t="s">
        <v>425</v>
      </c>
      <c r="I3048" s="279" t="s">
        <v>8485</v>
      </c>
      <c r="J3048" s="279" t="s">
        <v>426</v>
      </c>
      <c r="K3048" s="280">
        <v>2016</v>
      </c>
      <c r="L3048" s="279" t="s">
        <v>402</v>
      </c>
      <c r="M3048" s="279" t="s">
        <v>394</v>
      </c>
      <c r="N3048" s="279" t="s">
        <v>394</v>
      </c>
      <c r="O3048" s="279" t="s">
        <v>394</v>
      </c>
      <c r="P3048" s="315">
        <v>0</v>
      </c>
      <c r="Q3048" s="278"/>
      <c r="R3048" s="303"/>
      <c r="S3048" s="279" t="s">
        <v>394</v>
      </c>
      <c r="T3048" s="279" t="s">
        <v>394</v>
      </c>
      <c r="U3048" s="303"/>
      <c r="V3048" s="303"/>
      <c r="W3048" s="303"/>
      <c r="X3048" s="303"/>
      <c r="Z3048" s="303"/>
      <c r="AA3048" s="303"/>
      <c r="AC3048" s="279" t="s">
        <v>394</v>
      </c>
      <c r="AF3048" s="276">
        <f>IFERROR(VLOOKUP(A3048,'[1]قوائم الترجمة'!AC$2:AD$2397,1,0),"م")</f>
        <v>122151</v>
      </c>
      <c r="AG3048" s="232"/>
      <c r="AH3048" s="233"/>
      <c r="AI3048" s="233"/>
      <c r="AJ3048" s="233"/>
      <c r="AL3048" s="267"/>
      <c r="AM3048" s="235"/>
      <c r="AU3048" s="234"/>
    </row>
    <row r="3049" spans="1:47" ht="21" x14ac:dyDescent="0.4">
      <c r="A3049" s="278">
        <v>122152</v>
      </c>
      <c r="B3049" s="279" t="s">
        <v>7301</v>
      </c>
      <c r="C3049" s="279" t="s">
        <v>73</v>
      </c>
      <c r="D3049" s="279" t="s">
        <v>7302</v>
      </c>
      <c r="E3049" s="279" t="s">
        <v>394</v>
      </c>
      <c r="F3049"/>
      <c r="H3049" s="279" t="s">
        <v>394</v>
      </c>
      <c r="I3049" s="279" t="s">
        <v>539</v>
      </c>
      <c r="J3049" s="279" t="s">
        <v>394</v>
      </c>
      <c r="K3049" s="279" t="s">
        <v>394</v>
      </c>
      <c r="L3049" s="279" t="s">
        <v>394</v>
      </c>
      <c r="M3049" s="279" t="s">
        <v>394</v>
      </c>
      <c r="N3049" s="279" t="s">
        <v>394</v>
      </c>
      <c r="O3049" s="279" t="s">
        <v>394</v>
      </c>
      <c r="P3049" s="315">
        <v>0</v>
      </c>
      <c r="Q3049" s="279" t="s">
        <v>394</v>
      </c>
      <c r="R3049" s="279" t="s">
        <v>394</v>
      </c>
      <c r="S3049" s="279" t="s">
        <v>394</v>
      </c>
      <c r="T3049" s="279" t="s">
        <v>394</v>
      </c>
      <c r="U3049" s="279" t="s">
        <v>394</v>
      </c>
      <c r="V3049" s="279" t="s">
        <v>394</v>
      </c>
      <c r="W3049" s="279" t="s">
        <v>394</v>
      </c>
      <c r="X3049" s="279" t="s">
        <v>394</v>
      </c>
      <c r="Y3049" s="281"/>
      <c r="Z3049" s="279" t="s">
        <v>394</v>
      </c>
      <c r="AA3049" s="279" t="s">
        <v>394</v>
      </c>
      <c r="AB3049" s="281"/>
      <c r="AC3049" s="279" t="s">
        <v>855</v>
      </c>
      <c r="AF3049" s="276" t="str">
        <f>IFERROR(VLOOKUP(A3049,'[1]قوائم الترجمة'!AC$2:AD$2397,1,0),"م")</f>
        <v>م</v>
      </c>
      <c r="AG3049" s="232"/>
      <c r="AH3049" s="233"/>
      <c r="AI3049" s="233"/>
      <c r="AJ3049" s="233"/>
      <c r="AL3049" s="267"/>
      <c r="AM3049" s="235"/>
      <c r="AU3049" s="234"/>
    </row>
    <row r="3050" spans="1:47" ht="21" x14ac:dyDescent="0.4">
      <c r="A3050" s="278">
        <v>122153</v>
      </c>
      <c r="B3050" s="279" t="s">
        <v>7313</v>
      </c>
      <c r="C3050" s="279" t="s">
        <v>128</v>
      </c>
      <c r="D3050" s="279" t="s">
        <v>309</v>
      </c>
      <c r="E3050" s="279" t="s">
        <v>394</v>
      </c>
      <c r="F3050"/>
      <c r="H3050" s="279" t="s">
        <v>394</v>
      </c>
      <c r="I3050" s="279" t="s">
        <v>539</v>
      </c>
      <c r="J3050" s="279" t="s">
        <v>394</v>
      </c>
      <c r="K3050" s="279" t="s">
        <v>394</v>
      </c>
      <c r="L3050" s="279" t="s">
        <v>394</v>
      </c>
      <c r="M3050" s="279" t="s">
        <v>394</v>
      </c>
      <c r="N3050" s="279" t="s">
        <v>394</v>
      </c>
      <c r="O3050" s="279" t="s">
        <v>394</v>
      </c>
      <c r="P3050" s="315">
        <v>0</v>
      </c>
      <c r="Q3050" s="279" t="s">
        <v>394</v>
      </c>
      <c r="R3050" s="279" t="s">
        <v>394</v>
      </c>
      <c r="S3050" s="279" t="s">
        <v>394</v>
      </c>
      <c r="T3050" s="279" t="s">
        <v>394</v>
      </c>
      <c r="U3050" s="279" t="s">
        <v>394</v>
      </c>
      <c r="V3050" s="279" t="s">
        <v>394</v>
      </c>
      <c r="W3050" s="279" t="s">
        <v>394</v>
      </c>
      <c r="X3050" s="279" t="s">
        <v>394</v>
      </c>
      <c r="Y3050" s="281"/>
      <c r="Z3050" s="279" t="s">
        <v>394</v>
      </c>
      <c r="AA3050" s="279" t="s">
        <v>394</v>
      </c>
      <c r="AB3050" s="281"/>
      <c r="AC3050" s="279" t="s">
        <v>855</v>
      </c>
      <c r="AF3050" s="276" t="str">
        <f>IFERROR(VLOOKUP(A3050,'[1]قوائم الترجمة'!AC$2:AD$2397,1,0),"م")</f>
        <v>م</v>
      </c>
      <c r="AG3050" s="232"/>
      <c r="AH3050" s="233"/>
      <c r="AI3050" s="233"/>
      <c r="AJ3050" s="233"/>
      <c r="AL3050" s="267"/>
      <c r="AM3050" s="235"/>
      <c r="AO3050" s="236"/>
      <c r="AU3050" s="234"/>
    </row>
    <row r="3051" spans="1:47" ht="21" x14ac:dyDescent="0.4">
      <c r="A3051" s="278">
        <v>122155</v>
      </c>
      <c r="B3051" s="279" t="s">
        <v>7314</v>
      </c>
      <c r="C3051" s="279" t="s">
        <v>470</v>
      </c>
      <c r="D3051" s="279" t="s">
        <v>277</v>
      </c>
      <c r="E3051" s="279" t="s">
        <v>394</v>
      </c>
      <c r="F3051"/>
      <c r="H3051" s="279" t="s">
        <v>394</v>
      </c>
      <c r="I3051" s="279" t="s">
        <v>539</v>
      </c>
      <c r="J3051" s="279" t="s">
        <v>394</v>
      </c>
      <c r="K3051" s="279" t="s">
        <v>394</v>
      </c>
      <c r="L3051" s="279" t="s">
        <v>394</v>
      </c>
      <c r="M3051" s="279" t="s">
        <v>394</v>
      </c>
      <c r="N3051" s="279" t="s">
        <v>394</v>
      </c>
      <c r="O3051" s="279" t="s">
        <v>394</v>
      </c>
      <c r="P3051" s="315">
        <v>0</v>
      </c>
      <c r="Q3051" s="279" t="s">
        <v>394</v>
      </c>
      <c r="R3051" s="279" t="s">
        <v>394</v>
      </c>
      <c r="S3051" s="279" t="s">
        <v>394</v>
      </c>
      <c r="T3051" s="279" t="s">
        <v>394</v>
      </c>
      <c r="U3051" s="279" t="s">
        <v>394</v>
      </c>
      <c r="V3051" s="279" t="s">
        <v>394</v>
      </c>
      <c r="W3051" s="279" t="s">
        <v>394</v>
      </c>
      <c r="X3051" s="279" t="s">
        <v>394</v>
      </c>
      <c r="Y3051" s="281"/>
      <c r="Z3051" s="279" t="s">
        <v>394</v>
      </c>
      <c r="AA3051" s="279" t="s">
        <v>394</v>
      </c>
      <c r="AB3051" s="281"/>
      <c r="AC3051" s="279" t="s">
        <v>855</v>
      </c>
      <c r="AF3051" s="276" t="str">
        <f>IFERROR(VLOOKUP(A3051,'[1]قوائم الترجمة'!AC$2:AD$2397,1,0),"م")</f>
        <v>م</v>
      </c>
      <c r="AG3051" s="232"/>
      <c r="AH3051" s="233"/>
      <c r="AI3051" s="233"/>
      <c r="AJ3051" s="233"/>
      <c r="AL3051" s="267"/>
      <c r="AM3051" s="235"/>
      <c r="AU3051" s="234"/>
    </row>
    <row r="3052" spans="1:47" ht="21" x14ac:dyDescent="0.4">
      <c r="A3052" s="278">
        <v>122156</v>
      </c>
      <c r="B3052" s="279" t="s">
        <v>7318</v>
      </c>
      <c r="C3052" s="279" t="s">
        <v>742</v>
      </c>
      <c r="D3052" s="279" t="s">
        <v>504</v>
      </c>
      <c r="E3052" s="279" t="s">
        <v>394</v>
      </c>
      <c r="F3052"/>
      <c r="H3052" s="279" t="s">
        <v>394</v>
      </c>
      <c r="I3052" s="279" t="s">
        <v>539</v>
      </c>
      <c r="J3052" s="279" t="s">
        <v>394</v>
      </c>
      <c r="K3052" s="279" t="s">
        <v>394</v>
      </c>
      <c r="L3052" s="279" t="s">
        <v>394</v>
      </c>
      <c r="M3052" s="279" t="s">
        <v>394</v>
      </c>
      <c r="N3052" s="279" t="s">
        <v>394</v>
      </c>
      <c r="O3052" s="279" t="s">
        <v>394</v>
      </c>
      <c r="P3052" s="315">
        <v>0</v>
      </c>
      <c r="Q3052" s="279" t="s">
        <v>394</v>
      </c>
      <c r="R3052" s="279" t="s">
        <v>394</v>
      </c>
      <c r="S3052" s="279" t="s">
        <v>394</v>
      </c>
      <c r="T3052" s="279" t="s">
        <v>394</v>
      </c>
      <c r="U3052" s="279" t="s">
        <v>394</v>
      </c>
      <c r="V3052" s="279" t="s">
        <v>394</v>
      </c>
      <c r="W3052" s="279" t="s">
        <v>394</v>
      </c>
      <c r="X3052" s="279" t="s">
        <v>394</v>
      </c>
      <c r="Y3052" s="281"/>
      <c r="Z3052" s="279" t="s">
        <v>394</v>
      </c>
      <c r="AA3052" s="279" t="s">
        <v>394</v>
      </c>
      <c r="AB3052" s="281"/>
      <c r="AC3052" s="279" t="s">
        <v>855</v>
      </c>
      <c r="AF3052" s="276" t="str">
        <f>IFERROR(VLOOKUP(A3052,'[1]قوائم الترجمة'!AC$2:AD$2397,1,0),"م")</f>
        <v>م</v>
      </c>
      <c r="AG3052" s="232"/>
      <c r="AH3052" s="233"/>
      <c r="AI3052" s="233"/>
      <c r="AJ3052" s="233"/>
      <c r="AL3052" s="267"/>
      <c r="AM3052" s="235"/>
      <c r="AO3052" s="236"/>
      <c r="AU3052" s="234"/>
    </row>
    <row r="3053" spans="1:47" ht="21" x14ac:dyDescent="0.4">
      <c r="A3053" s="278">
        <v>122157</v>
      </c>
      <c r="B3053" s="279" t="s">
        <v>7321</v>
      </c>
      <c r="C3053" s="279" t="s">
        <v>7322</v>
      </c>
      <c r="D3053" s="279" t="s">
        <v>341</v>
      </c>
      <c r="E3053" s="279" t="s">
        <v>394</v>
      </c>
      <c r="F3053"/>
      <c r="H3053" s="279" t="s">
        <v>394</v>
      </c>
      <c r="I3053" s="279" t="s">
        <v>539</v>
      </c>
      <c r="J3053" s="279" t="s">
        <v>394</v>
      </c>
      <c r="K3053" s="279" t="s">
        <v>394</v>
      </c>
      <c r="L3053" s="279" t="s">
        <v>394</v>
      </c>
      <c r="M3053" s="279" t="s">
        <v>394</v>
      </c>
      <c r="N3053" s="279" t="s">
        <v>394</v>
      </c>
      <c r="O3053" s="279" t="s">
        <v>394</v>
      </c>
      <c r="P3053" s="315">
        <v>0</v>
      </c>
      <c r="Q3053" s="279" t="s">
        <v>394</v>
      </c>
      <c r="R3053" s="279" t="s">
        <v>394</v>
      </c>
      <c r="S3053" s="279" t="s">
        <v>394</v>
      </c>
      <c r="T3053" s="279" t="s">
        <v>394</v>
      </c>
      <c r="U3053" s="279" t="s">
        <v>394</v>
      </c>
      <c r="V3053" s="279" t="s">
        <v>394</v>
      </c>
      <c r="W3053" s="279" t="s">
        <v>394</v>
      </c>
      <c r="X3053" s="279" t="s">
        <v>394</v>
      </c>
      <c r="Y3053" s="281"/>
      <c r="Z3053" s="279" t="s">
        <v>394</v>
      </c>
      <c r="AA3053" s="279" t="s">
        <v>394</v>
      </c>
      <c r="AB3053" s="281"/>
      <c r="AC3053" s="279" t="s">
        <v>855</v>
      </c>
      <c r="AF3053" s="276" t="str">
        <f>IFERROR(VLOOKUP(A3053,'[1]قوائم الترجمة'!AC$2:AD$2397,1,0),"م")</f>
        <v>م</v>
      </c>
      <c r="AG3053" s="232"/>
      <c r="AH3053" s="233"/>
      <c r="AI3053" s="233"/>
      <c r="AJ3053" s="233"/>
      <c r="AL3053" s="267"/>
      <c r="AM3053" s="235"/>
      <c r="AU3053" s="234"/>
    </row>
    <row r="3054" spans="1:47" ht="21" x14ac:dyDescent="0.4">
      <c r="A3054" s="278">
        <v>122158</v>
      </c>
      <c r="B3054" s="279" t="s">
        <v>7324</v>
      </c>
      <c r="C3054" s="279" t="s">
        <v>1060</v>
      </c>
      <c r="D3054" s="279" t="s">
        <v>1304</v>
      </c>
      <c r="E3054" s="279" t="s">
        <v>394</v>
      </c>
      <c r="F3054"/>
      <c r="H3054" s="279" t="s">
        <v>394</v>
      </c>
      <c r="I3054" s="279" t="s">
        <v>539</v>
      </c>
      <c r="J3054" s="279" t="s">
        <v>394</v>
      </c>
      <c r="K3054" s="279" t="s">
        <v>394</v>
      </c>
      <c r="L3054" s="279" t="s">
        <v>394</v>
      </c>
      <c r="M3054" s="279" t="s">
        <v>394</v>
      </c>
      <c r="N3054" s="279" t="s">
        <v>394</v>
      </c>
      <c r="O3054" s="279" t="s">
        <v>394</v>
      </c>
      <c r="P3054" s="315">
        <v>0</v>
      </c>
      <c r="Q3054" s="279" t="s">
        <v>394</v>
      </c>
      <c r="R3054" s="279" t="s">
        <v>394</v>
      </c>
      <c r="S3054" s="279" t="s">
        <v>394</v>
      </c>
      <c r="T3054" s="279" t="s">
        <v>394</v>
      </c>
      <c r="U3054" s="279" t="s">
        <v>394</v>
      </c>
      <c r="V3054" s="279" t="s">
        <v>394</v>
      </c>
      <c r="W3054" s="279" t="s">
        <v>394</v>
      </c>
      <c r="X3054" s="279" t="s">
        <v>394</v>
      </c>
      <c r="Y3054" s="281"/>
      <c r="Z3054" s="279" t="s">
        <v>394</v>
      </c>
      <c r="AA3054" s="279" t="s">
        <v>394</v>
      </c>
      <c r="AB3054" s="281"/>
      <c r="AC3054" s="279" t="s">
        <v>855</v>
      </c>
      <c r="AF3054" s="276" t="str">
        <f>IFERROR(VLOOKUP(A3054,'[1]قوائم الترجمة'!AC$2:AD$2397,1,0),"م")</f>
        <v>م</v>
      </c>
      <c r="AG3054" s="232"/>
      <c r="AH3054" s="233"/>
      <c r="AI3054" s="233"/>
      <c r="AJ3054" s="233"/>
      <c r="AL3054" s="267"/>
      <c r="AM3054" s="235"/>
      <c r="AO3054" s="236"/>
      <c r="AU3054" s="234"/>
    </row>
    <row r="3055" spans="1:47" ht="21" x14ac:dyDescent="0.4">
      <c r="A3055" s="278">
        <v>122159</v>
      </c>
      <c r="B3055" s="279" t="s">
        <v>3729</v>
      </c>
      <c r="C3055" s="279" t="s">
        <v>125</v>
      </c>
      <c r="D3055" s="279" t="s">
        <v>326</v>
      </c>
      <c r="E3055" s="279" t="s">
        <v>394</v>
      </c>
      <c r="F3055"/>
      <c r="H3055" s="279" t="s">
        <v>394</v>
      </c>
      <c r="I3055" s="279" t="s">
        <v>538</v>
      </c>
      <c r="J3055" s="279" t="s">
        <v>394</v>
      </c>
      <c r="K3055" s="279" t="s">
        <v>394</v>
      </c>
      <c r="L3055" s="279" t="s">
        <v>394</v>
      </c>
      <c r="M3055" s="279" t="s">
        <v>394</v>
      </c>
      <c r="N3055" s="279" t="s">
        <v>394</v>
      </c>
      <c r="O3055" s="279" t="s">
        <v>394</v>
      </c>
      <c r="P3055" s="315">
        <v>0</v>
      </c>
      <c r="Q3055" s="279" t="s">
        <v>394</v>
      </c>
      <c r="R3055" s="279" t="s">
        <v>394</v>
      </c>
      <c r="S3055" s="279" t="s">
        <v>394</v>
      </c>
      <c r="T3055" s="279" t="s">
        <v>394</v>
      </c>
      <c r="U3055" s="279" t="s">
        <v>394</v>
      </c>
      <c r="V3055" s="279" t="s">
        <v>394</v>
      </c>
      <c r="W3055" s="279" t="s">
        <v>394</v>
      </c>
      <c r="X3055" s="279" t="s">
        <v>394</v>
      </c>
      <c r="Y3055" s="281"/>
      <c r="Z3055" s="279" t="s">
        <v>394</v>
      </c>
      <c r="AA3055" s="279" t="s">
        <v>394</v>
      </c>
      <c r="AB3055" s="281"/>
      <c r="AC3055" s="279" t="s">
        <v>394</v>
      </c>
      <c r="AF3055" s="276" t="str">
        <f>IFERROR(VLOOKUP(A3055,'[1]قوائم الترجمة'!AC$2:AD$2397,1,0),"م")</f>
        <v>م</v>
      </c>
      <c r="AG3055" s="232"/>
      <c r="AH3055" s="233"/>
      <c r="AI3055" s="233"/>
      <c r="AJ3055" s="233"/>
      <c r="AL3055" s="267"/>
      <c r="AM3055" s="235"/>
      <c r="AO3055" s="236"/>
      <c r="AU3055" s="234"/>
    </row>
    <row r="3056" spans="1:47" ht="21" x14ac:dyDescent="0.4">
      <c r="A3056" s="278">
        <v>122161</v>
      </c>
      <c r="B3056" s="279" t="s">
        <v>7340</v>
      </c>
      <c r="C3056" s="279" t="s">
        <v>186</v>
      </c>
      <c r="D3056" s="279" t="s">
        <v>5723</v>
      </c>
      <c r="E3056" s="279" t="s">
        <v>394</v>
      </c>
      <c r="F3056"/>
      <c r="H3056" s="279" t="s">
        <v>394</v>
      </c>
      <c r="I3056" s="279" t="s">
        <v>539</v>
      </c>
      <c r="J3056" s="279" t="s">
        <v>394</v>
      </c>
      <c r="K3056" s="279" t="s">
        <v>394</v>
      </c>
      <c r="L3056" s="279" t="s">
        <v>394</v>
      </c>
      <c r="M3056" s="279" t="s">
        <v>394</v>
      </c>
      <c r="N3056" s="279" t="s">
        <v>394</v>
      </c>
      <c r="O3056" s="279" t="s">
        <v>394</v>
      </c>
      <c r="P3056" s="315">
        <v>0</v>
      </c>
      <c r="Q3056" s="279" t="s">
        <v>394</v>
      </c>
      <c r="R3056" s="279" t="s">
        <v>394</v>
      </c>
      <c r="S3056" s="279" t="s">
        <v>394</v>
      </c>
      <c r="T3056" s="279" t="s">
        <v>394</v>
      </c>
      <c r="U3056" s="279" t="s">
        <v>394</v>
      </c>
      <c r="V3056" s="279" t="s">
        <v>394</v>
      </c>
      <c r="W3056" s="279" t="s">
        <v>394</v>
      </c>
      <c r="X3056" s="279" t="s">
        <v>394</v>
      </c>
      <c r="Y3056" s="281"/>
      <c r="Z3056" s="279" t="s">
        <v>394</v>
      </c>
      <c r="AA3056" s="279" t="s">
        <v>394</v>
      </c>
      <c r="AB3056" s="281"/>
      <c r="AC3056" s="279" t="s">
        <v>855</v>
      </c>
      <c r="AF3056" s="276" t="str">
        <f>IFERROR(VLOOKUP(A3056,'[1]قوائم الترجمة'!AC$2:AD$2397,1,0),"م")</f>
        <v>م</v>
      </c>
      <c r="AG3056" s="232"/>
      <c r="AH3056" s="233"/>
      <c r="AI3056" s="233"/>
      <c r="AJ3056" s="233"/>
      <c r="AL3056" s="267"/>
      <c r="AM3056" s="235"/>
      <c r="AO3056" s="236"/>
      <c r="AU3056" s="234"/>
    </row>
    <row r="3057" spans="1:47" ht="21" x14ac:dyDescent="0.4">
      <c r="A3057" s="278">
        <v>122162</v>
      </c>
      <c r="B3057" s="279" t="s">
        <v>3728</v>
      </c>
      <c r="C3057" s="279" t="s">
        <v>129</v>
      </c>
      <c r="D3057" s="279" t="s">
        <v>301</v>
      </c>
      <c r="E3057" s="279" t="s">
        <v>423</v>
      </c>
      <c r="F3057" s="315" t="s">
        <v>9562</v>
      </c>
      <c r="G3057" s="315" t="s">
        <v>9563</v>
      </c>
      <c r="H3057" s="279" t="s">
        <v>425</v>
      </c>
      <c r="I3057" s="279" t="s">
        <v>540</v>
      </c>
      <c r="J3057" s="279" t="s">
        <v>403</v>
      </c>
      <c r="K3057" s="280">
        <v>0</v>
      </c>
      <c r="L3057" s="279" t="s">
        <v>7215</v>
      </c>
      <c r="M3057" s="279" t="s">
        <v>394</v>
      </c>
      <c r="N3057" s="279" t="s">
        <v>394</v>
      </c>
      <c r="O3057" s="279" t="s">
        <v>394</v>
      </c>
      <c r="P3057" s="315">
        <v>0</v>
      </c>
      <c r="Q3057" s="278"/>
      <c r="R3057" s="303"/>
      <c r="S3057" s="279" t="s">
        <v>394</v>
      </c>
      <c r="T3057" s="279" t="s">
        <v>394</v>
      </c>
      <c r="U3057" s="303"/>
      <c r="V3057" s="303"/>
      <c r="W3057" s="303"/>
      <c r="X3057" s="303"/>
      <c r="Z3057" s="303"/>
      <c r="AA3057" s="303"/>
      <c r="AC3057" s="279" t="s">
        <v>855</v>
      </c>
      <c r="AF3057" s="276">
        <f>IFERROR(VLOOKUP(A3057,'[1]قوائم الترجمة'!AC$2:AD$2397,1,0),"م")</f>
        <v>122162</v>
      </c>
      <c r="AG3057" s="232"/>
      <c r="AH3057" s="233"/>
      <c r="AI3057" s="233"/>
      <c r="AJ3057" s="233"/>
      <c r="AL3057" s="267"/>
      <c r="AM3057" s="235"/>
      <c r="AO3057" s="236"/>
      <c r="AU3057" s="234"/>
    </row>
    <row r="3058" spans="1:47" ht="21" x14ac:dyDescent="0.4">
      <c r="A3058" s="278">
        <v>122163</v>
      </c>
      <c r="B3058" s="279" t="s">
        <v>7350</v>
      </c>
      <c r="C3058" s="279" t="s">
        <v>89</v>
      </c>
      <c r="D3058" s="279" t="s">
        <v>756</v>
      </c>
      <c r="E3058" s="279" t="s">
        <v>394</v>
      </c>
      <c r="F3058"/>
      <c r="H3058" s="279" t="s">
        <v>394</v>
      </c>
      <c r="I3058" s="279" t="s">
        <v>539</v>
      </c>
      <c r="J3058" s="279" t="s">
        <v>394</v>
      </c>
      <c r="K3058" s="279" t="s">
        <v>394</v>
      </c>
      <c r="L3058" s="279" t="s">
        <v>394</v>
      </c>
      <c r="M3058" s="279" t="s">
        <v>394</v>
      </c>
      <c r="N3058" s="279" t="s">
        <v>394</v>
      </c>
      <c r="O3058" s="279" t="s">
        <v>394</v>
      </c>
      <c r="P3058" s="315">
        <v>0</v>
      </c>
      <c r="Q3058" s="279" t="s">
        <v>394</v>
      </c>
      <c r="R3058" s="279" t="s">
        <v>394</v>
      </c>
      <c r="S3058" s="279" t="s">
        <v>394</v>
      </c>
      <c r="T3058" s="279" t="s">
        <v>394</v>
      </c>
      <c r="U3058" s="279" t="s">
        <v>394</v>
      </c>
      <c r="V3058" s="279" t="s">
        <v>394</v>
      </c>
      <c r="W3058" s="279" t="s">
        <v>394</v>
      </c>
      <c r="X3058" s="279" t="s">
        <v>394</v>
      </c>
      <c r="Y3058" s="281"/>
      <c r="Z3058" s="279" t="s">
        <v>394</v>
      </c>
      <c r="AA3058" s="279" t="s">
        <v>394</v>
      </c>
      <c r="AB3058" s="281"/>
      <c r="AC3058" s="279" t="s">
        <v>855</v>
      </c>
      <c r="AF3058" s="276" t="str">
        <f>IFERROR(VLOOKUP(A3058,'[1]قوائم الترجمة'!AC$2:AD$2397,1,0),"م")</f>
        <v>م</v>
      </c>
      <c r="AG3058" s="232"/>
      <c r="AH3058" s="233"/>
      <c r="AI3058" s="233"/>
      <c r="AJ3058" s="233"/>
      <c r="AL3058" s="267"/>
      <c r="AM3058" s="235"/>
      <c r="AO3058" s="236"/>
      <c r="AU3058" s="234"/>
    </row>
    <row r="3059" spans="1:47" ht="21" x14ac:dyDescent="0.4">
      <c r="A3059" s="278">
        <v>122164</v>
      </c>
      <c r="B3059" s="279" t="s">
        <v>7352</v>
      </c>
      <c r="C3059" s="279" t="s">
        <v>86</v>
      </c>
      <c r="D3059" s="279" t="s">
        <v>6374</v>
      </c>
      <c r="E3059" s="279" t="s">
        <v>394</v>
      </c>
      <c r="F3059"/>
      <c r="H3059" s="279" t="s">
        <v>394</v>
      </c>
      <c r="I3059" s="279" t="s">
        <v>539</v>
      </c>
      <c r="J3059" s="279" t="s">
        <v>394</v>
      </c>
      <c r="K3059" s="279" t="s">
        <v>394</v>
      </c>
      <c r="L3059" s="279" t="s">
        <v>394</v>
      </c>
      <c r="M3059" s="279" t="s">
        <v>394</v>
      </c>
      <c r="N3059" s="279" t="s">
        <v>394</v>
      </c>
      <c r="O3059" s="279" t="s">
        <v>394</v>
      </c>
      <c r="P3059" s="315">
        <v>0</v>
      </c>
      <c r="Q3059" s="279" t="s">
        <v>394</v>
      </c>
      <c r="R3059" s="279" t="s">
        <v>394</v>
      </c>
      <c r="S3059" s="279" t="s">
        <v>394</v>
      </c>
      <c r="T3059" s="279" t="s">
        <v>394</v>
      </c>
      <c r="U3059" s="279" t="s">
        <v>394</v>
      </c>
      <c r="V3059" s="279" t="s">
        <v>394</v>
      </c>
      <c r="W3059" s="279" t="s">
        <v>394</v>
      </c>
      <c r="X3059" s="279" t="s">
        <v>394</v>
      </c>
      <c r="Y3059" s="281"/>
      <c r="Z3059" s="279" t="s">
        <v>394</v>
      </c>
      <c r="AA3059" s="279" t="s">
        <v>394</v>
      </c>
      <c r="AB3059" s="281"/>
      <c r="AC3059" s="279" t="s">
        <v>855</v>
      </c>
      <c r="AF3059" s="276" t="str">
        <f>IFERROR(VLOOKUP(A3059,'[1]قوائم الترجمة'!AC$2:AD$2397,1,0),"م")</f>
        <v>م</v>
      </c>
      <c r="AG3059" s="232"/>
      <c r="AH3059" s="233"/>
      <c r="AI3059" s="233"/>
      <c r="AJ3059" s="233"/>
      <c r="AL3059" s="267"/>
      <c r="AM3059" s="235"/>
      <c r="AO3059" s="236"/>
      <c r="AU3059" s="234"/>
    </row>
    <row r="3060" spans="1:47" ht="21" x14ac:dyDescent="0.4">
      <c r="A3060" s="278">
        <v>122165</v>
      </c>
      <c r="B3060" s="279" t="s">
        <v>7353</v>
      </c>
      <c r="C3060" s="279" t="s">
        <v>78</v>
      </c>
      <c r="D3060" s="279" t="s">
        <v>693</v>
      </c>
      <c r="E3060" s="279" t="s">
        <v>394</v>
      </c>
      <c r="F3060"/>
      <c r="H3060" s="279" t="s">
        <v>394</v>
      </c>
      <c r="I3060" s="279" t="s">
        <v>539</v>
      </c>
      <c r="J3060" s="279" t="s">
        <v>394</v>
      </c>
      <c r="K3060" s="279" t="s">
        <v>394</v>
      </c>
      <c r="L3060" s="279" t="s">
        <v>394</v>
      </c>
      <c r="M3060" s="279" t="s">
        <v>394</v>
      </c>
      <c r="N3060" s="279" t="s">
        <v>394</v>
      </c>
      <c r="O3060" s="279" t="s">
        <v>394</v>
      </c>
      <c r="P3060" s="315">
        <v>0</v>
      </c>
      <c r="Q3060" s="279" t="s">
        <v>394</v>
      </c>
      <c r="R3060" s="279" t="s">
        <v>394</v>
      </c>
      <c r="S3060" s="279" t="s">
        <v>394</v>
      </c>
      <c r="T3060" s="279" t="s">
        <v>394</v>
      </c>
      <c r="U3060" s="279" t="s">
        <v>394</v>
      </c>
      <c r="V3060" s="279" t="s">
        <v>394</v>
      </c>
      <c r="W3060" s="279" t="s">
        <v>394</v>
      </c>
      <c r="X3060" s="279" t="s">
        <v>394</v>
      </c>
      <c r="Y3060" s="281"/>
      <c r="Z3060" s="279" t="s">
        <v>394</v>
      </c>
      <c r="AA3060" s="279" t="s">
        <v>394</v>
      </c>
      <c r="AB3060" s="281"/>
      <c r="AC3060" s="279" t="s">
        <v>855</v>
      </c>
      <c r="AF3060" s="276" t="str">
        <f>IFERROR(VLOOKUP(A3060,'[1]قوائم الترجمة'!AC$2:AD$2397,1,0),"م")</f>
        <v>م</v>
      </c>
      <c r="AG3060" s="232"/>
      <c r="AH3060" s="233"/>
      <c r="AI3060" s="233"/>
      <c r="AJ3060" s="233"/>
      <c r="AL3060" s="267"/>
      <c r="AM3060" s="235"/>
      <c r="AO3060" s="236"/>
      <c r="AU3060" s="234"/>
    </row>
    <row r="3061" spans="1:47" ht="21" x14ac:dyDescent="0.4">
      <c r="A3061" s="278">
        <v>122167</v>
      </c>
      <c r="B3061" s="279" t="s">
        <v>3727</v>
      </c>
      <c r="C3061" s="279" t="s">
        <v>577</v>
      </c>
      <c r="D3061" s="279" t="s">
        <v>271</v>
      </c>
      <c r="E3061" s="279" t="s">
        <v>5660</v>
      </c>
      <c r="F3061" s="315" t="s">
        <v>9564</v>
      </c>
      <c r="G3061" s="315" t="s">
        <v>8146</v>
      </c>
      <c r="H3061" s="279" t="s">
        <v>425</v>
      </c>
      <c r="I3061" s="279" t="s">
        <v>67</v>
      </c>
      <c r="J3061" s="279" t="s">
        <v>8112</v>
      </c>
      <c r="K3061" s="280">
        <v>2012</v>
      </c>
      <c r="L3061" s="279" t="s">
        <v>409</v>
      </c>
      <c r="M3061" s="279" t="s">
        <v>394</v>
      </c>
      <c r="N3061" s="279" t="s">
        <v>394</v>
      </c>
      <c r="O3061" s="279" t="s">
        <v>394</v>
      </c>
      <c r="P3061" s="315">
        <v>0</v>
      </c>
      <c r="Q3061" s="278"/>
      <c r="R3061" s="303"/>
      <c r="S3061" s="279" t="s">
        <v>394</v>
      </c>
      <c r="T3061" s="279" t="s">
        <v>394</v>
      </c>
      <c r="U3061" s="303"/>
      <c r="V3061" s="303"/>
      <c r="W3061" s="303"/>
      <c r="X3061" s="303"/>
      <c r="Z3061" s="303"/>
      <c r="AA3061" s="303"/>
      <c r="AC3061" s="279" t="s">
        <v>394</v>
      </c>
      <c r="AF3061" s="276">
        <f>IFERROR(VLOOKUP(A3061,'[1]قوائم الترجمة'!AC$2:AD$2397,1,0),"م")</f>
        <v>122167</v>
      </c>
      <c r="AG3061" s="232"/>
      <c r="AH3061" s="233"/>
      <c r="AI3061" s="233"/>
      <c r="AJ3061" s="233"/>
      <c r="AL3061" s="267"/>
      <c r="AM3061" s="235"/>
      <c r="AU3061" s="234"/>
    </row>
    <row r="3062" spans="1:47" ht="21" x14ac:dyDescent="0.4">
      <c r="A3062" s="278">
        <v>122168</v>
      </c>
      <c r="B3062" s="279" t="s">
        <v>7360</v>
      </c>
      <c r="C3062" s="279" t="s">
        <v>7219</v>
      </c>
      <c r="D3062" s="279" t="s">
        <v>246</v>
      </c>
      <c r="E3062" s="279" t="s">
        <v>394</v>
      </c>
      <c r="F3062"/>
      <c r="H3062" s="279" t="s">
        <v>394</v>
      </c>
      <c r="I3062" s="279" t="s">
        <v>539</v>
      </c>
      <c r="J3062" s="279" t="s">
        <v>394</v>
      </c>
      <c r="K3062" s="279" t="s">
        <v>394</v>
      </c>
      <c r="L3062" s="279" t="s">
        <v>394</v>
      </c>
      <c r="M3062" s="279" t="s">
        <v>394</v>
      </c>
      <c r="N3062" s="279" t="s">
        <v>394</v>
      </c>
      <c r="O3062" s="279" t="s">
        <v>394</v>
      </c>
      <c r="P3062" s="315">
        <v>0</v>
      </c>
      <c r="Q3062" s="279" t="s">
        <v>394</v>
      </c>
      <c r="R3062" s="279" t="s">
        <v>394</v>
      </c>
      <c r="S3062" s="279" t="s">
        <v>394</v>
      </c>
      <c r="T3062" s="279" t="s">
        <v>394</v>
      </c>
      <c r="U3062" s="279" t="s">
        <v>394</v>
      </c>
      <c r="V3062" s="279" t="s">
        <v>394</v>
      </c>
      <c r="W3062" s="279" t="s">
        <v>394</v>
      </c>
      <c r="X3062" s="279" t="s">
        <v>394</v>
      </c>
      <c r="Y3062" s="281"/>
      <c r="Z3062" s="279" t="s">
        <v>394</v>
      </c>
      <c r="AA3062" s="279" t="s">
        <v>394</v>
      </c>
      <c r="AB3062" s="281"/>
      <c r="AC3062" s="279" t="s">
        <v>855</v>
      </c>
      <c r="AF3062" s="276" t="str">
        <f>IFERROR(VLOOKUP(A3062,'[1]قوائم الترجمة'!AC$2:AD$2397,1,0),"م")</f>
        <v>م</v>
      </c>
      <c r="AG3062" s="232"/>
      <c r="AH3062" s="233"/>
      <c r="AI3062" s="233"/>
      <c r="AJ3062" s="233"/>
      <c r="AL3062" s="267"/>
      <c r="AM3062" s="235"/>
      <c r="AU3062" s="234"/>
    </row>
    <row r="3063" spans="1:47" ht="21" x14ac:dyDescent="0.4">
      <c r="A3063" s="278">
        <v>122169</v>
      </c>
      <c r="B3063" s="279" t="s">
        <v>3725</v>
      </c>
      <c r="C3063" s="279" t="s">
        <v>500</v>
      </c>
      <c r="D3063" s="279" t="s">
        <v>3726</v>
      </c>
      <c r="E3063" s="279" t="s">
        <v>394</v>
      </c>
      <c r="F3063"/>
      <c r="H3063" s="279" t="s">
        <v>394</v>
      </c>
      <c r="I3063" s="279" t="s">
        <v>540</v>
      </c>
      <c r="J3063" s="279" t="s">
        <v>394</v>
      </c>
      <c r="K3063" s="279" t="s">
        <v>394</v>
      </c>
      <c r="L3063" s="279" t="s">
        <v>394</v>
      </c>
      <c r="M3063" s="279" t="s">
        <v>394</v>
      </c>
      <c r="N3063" s="279" t="s">
        <v>394</v>
      </c>
      <c r="O3063" s="279" t="s">
        <v>394</v>
      </c>
      <c r="P3063" s="315">
        <v>0</v>
      </c>
      <c r="Q3063" s="279" t="s">
        <v>394</v>
      </c>
      <c r="R3063" s="279" t="s">
        <v>394</v>
      </c>
      <c r="S3063" s="279" t="s">
        <v>394</v>
      </c>
      <c r="T3063" s="279" t="s">
        <v>394</v>
      </c>
      <c r="U3063" s="279" t="s">
        <v>394</v>
      </c>
      <c r="V3063" s="279" t="s">
        <v>394</v>
      </c>
      <c r="W3063" s="279" t="s">
        <v>394</v>
      </c>
      <c r="X3063" s="279" t="s">
        <v>394</v>
      </c>
      <c r="Y3063" s="281"/>
      <c r="Z3063" s="279" t="s">
        <v>394</v>
      </c>
      <c r="AA3063" s="279" t="s">
        <v>394</v>
      </c>
      <c r="AB3063" s="281"/>
      <c r="AC3063" s="279" t="s">
        <v>394</v>
      </c>
      <c r="AF3063" s="276" t="str">
        <f>IFERROR(VLOOKUP(A3063,'[1]قوائم الترجمة'!AC$2:AD$2397,1,0),"م")</f>
        <v>م</v>
      </c>
      <c r="AG3063" s="232"/>
      <c r="AH3063" s="233"/>
      <c r="AI3063" s="233"/>
      <c r="AJ3063" s="233"/>
      <c r="AL3063" s="267"/>
      <c r="AM3063" s="235"/>
      <c r="AO3063" s="236"/>
      <c r="AU3063" s="234"/>
    </row>
    <row r="3064" spans="1:47" ht="21" x14ac:dyDescent="0.4">
      <c r="A3064" s="278">
        <v>122170</v>
      </c>
      <c r="B3064" s="279" t="s">
        <v>3724</v>
      </c>
      <c r="C3064" s="279" t="s">
        <v>74</v>
      </c>
      <c r="D3064" s="279" t="s">
        <v>511</v>
      </c>
      <c r="E3064" s="279" t="s">
        <v>423</v>
      </c>
      <c r="F3064" s="315" t="s">
        <v>9565</v>
      </c>
      <c r="G3064" s="315" t="s">
        <v>9566</v>
      </c>
      <c r="H3064" s="279" t="s">
        <v>425</v>
      </c>
      <c r="I3064" s="279" t="s">
        <v>61</v>
      </c>
      <c r="J3064" s="279" t="s">
        <v>403</v>
      </c>
      <c r="K3064" s="280">
        <v>2014</v>
      </c>
      <c r="L3064" s="279" t="s">
        <v>417</v>
      </c>
      <c r="M3064" s="279" t="s">
        <v>394</v>
      </c>
      <c r="N3064" s="279"/>
      <c r="O3064" s="279" t="s">
        <v>394</v>
      </c>
      <c r="P3064" s="315">
        <v>0</v>
      </c>
      <c r="Q3064" s="278"/>
      <c r="R3064" s="303"/>
      <c r="S3064" s="279" t="s">
        <v>394</v>
      </c>
      <c r="T3064" s="279" t="s">
        <v>394</v>
      </c>
      <c r="U3064" s="303"/>
      <c r="V3064" s="303"/>
      <c r="W3064" s="303"/>
      <c r="X3064" s="303"/>
      <c r="Z3064" s="303"/>
      <c r="AA3064" s="303"/>
      <c r="AC3064" s="279" t="s">
        <v>394</v>
      </c>
      <c r="AF3064" s="276">
        <f>IFERROR(VLOOKUP(A3064,'[1]قوائم الترجمة'!AC$2:AD$2397,1,0),"م")</f>
        <v>122170</v>
      </c>
      <c r="AG3064" s="232"/>
      <c r="AH3064" s="233"/>
      <c r="AI3064" s="233"/>
      <c r="AJ3064" s="233"/>
      <c r="AL3064" s="267"/>
      <c r="AM3064" s="235"/>
      <c r="AO3064" s="236"/>
      <c r="AU3064" s="234"/>
    </row>
    <row r="3065" spans="1:47" ht="21" x14ac:dyDescent="0.4">
      <c r="A3065" s="278">
        <v>122171</v>
      </c>
      <c r="B3065" s="279" t="s">
        <v>7373</v>
      </c>
      <c r="C3065" s="279" t="s">
        <v>744</v>
      </c>
      <c r="D3065" s="279" t="s">
        <v>369</v>
      </c>
      <c r="E3065" s="279" t="s">
        <v>394</v>
      </c>
      <c r="F3065"/>
      <c r="H3065" s="279" t="s">
        <v>394</v>
      </c>
      <c r="I3065" s="279" t="s">
        <v>539</v>
      </c>
      <c r="J3065" s="279" t="s">
        <v>394</v>
      </c>
      <c r="K3065" s="279" t="s">
        <v>394</v>
      </c>
      <c r="L3065" s="279" t="s">
        <v>394</v>
      </c>
      <c r="M3065" s="279" t="s">
        <v>394</v>
      </c>
      <c r="N3065" s="279" t="s">
        <v>394</v>
      </c>
      <c r="O3065" s="279" t="s">
        <v>394</v>
      </c>
      <c r="P3065" s="315">
        <v>0</v>
      </c>
      <c r="Q3065" s="279" t="s">
        <v>394</v>
      </c>
      <c r="R3065" s="279" t="s">
        <v>394</v>
      </c>
      <c r="S3065" s="279" t="s">
        <v>394</v>
      </c>
      <c r="T3065" s="279" t="s">
        <v>394</v>
      </c>
      <c r="U3065" s="279" t="s">
        <v>394</v>
      </c>
      <c r="V3065" s="279" t="s">
        <v>394</v>
      </c>
      <c r="W3065" s="279" t="s">
        <v>394</v>
      </c>
      <c r="X3065" s="279" t="s">
        <v>394</v>
      </c>
      <c r="Y3065" s="281"/>
      <c r="Z3065" s="279" t="s">
        <v>394</v>
      </c>
      <c r="AA3065" s="279" t="s">
        <v>394</v>
      </c>
      <c r="AB3065" s="281"/>
      <c r="AC3065" s="279" t="s">
        <v>855</v>
      </c>
      <c r="AF3065" s="276" t="str">
        <f>IFERROR(VLOOKUP(A3065,'[1]قوائم الترجمة'!AC$2:AD$2397,1,0),"م")</f>
        <v>م</v>
      </c>
      <c r="AG3065" s="232"/>
      <c r="AH3065" s="233"/>
      <c r="AI3065" s="233"/>
      <c r="AJ3065" s="233"/>
      <c r="AL3065" s="267"/>
      <c r="AM3065" s="235"/>
      <c r="AU3065" s="234"/>
    </row>
    <row r="3066" spans="1:47" ht="21" x14ac:dyDescent="0.4">
      <c r="A3066" s="278">
        <v>122172</v>
      </c>
      <c r="B3066" s="279" t="s">
        <v>7374</v>
      </c>
      <c r="C3066" s="279" t="s">
        <v>109</v>
      </c>
      <c r="D3066" s="279" t="s">
        <v>342</v>
      </c>
      <c r="E3066" s="279" t="s">
        <v>394</v>
      </c>
      <c r="F3066"/>
      <c r="H3066" s="279" t="s">
        <v>394</v>
      </c>
      <c r="I3066" s="279" t="s">
        <v>539</v>
      </c>
      <c r="J3066" s="279" t="s">
        <v>394</v>
      </c>
      <c r="K3066" s="279" t="s">
        <v>394</v>
      </c>
      <c r="L3066" s="279" t="s">
        <v>394</v>
      </c>
      <c r="M3066" s="279" t="s">
        <v>394</v>
      </c>
      <c r="N3066" s="279" t="s">
        <v>394</v>
      </c>
      <c r="O3066" s="279" t="s">
        <v>394</v>
      </c>
      <c r="P3066" s="315">
        <v>0</v>
      </c>
      <c r="Q3066" s="279" t="s">
        <v>394</v>
      </c>
      <c r="R3066" s="279" t="s">
        <v>394</v>
      </c>
      <c r="S3066" s="279" t="s">
        <v>394</v>
      </c>
      <c r="T3066" s="279" t="s">
        <v>394</v>
      </c>
      <c r="U3066" s="279" t="s">
        <v>394</v>
      </c>
      <c r="V3066" s="279" t="s">
        <v>394</v>
      </c>
      <c r="W3066" s="279" t="s">
        <v>394</v>
      </c>
      <c r="X3066" s="279" t="s">
        <v>394</v>
      </c>
      <c r="Y3066" s="281"/>
      <c r="Z3066" s="279" t="s">
        <v>394</v>
      </c>
      <c r="AA3066" s="279" t="s">
        <v>394</v>
      </c>
      <c r="AB3066" s="281"/>
      <c r="AC3066" s="279" t="s">
        <v>855</v>
      </c>
      <c r="AF3066" s="276" t="str">
        <f>IFERROR(VLOOKUP(A3066,'[1]قوائم الترجمة'!AC$2:AD$2397,1,0),"م")</f>
        <v>م</v>
      </c>
      <c r="AG3066" s="232"/>
      <c r="AH3066" s="233"/>
      <c r="AI3066" s="233"/>
      <c r="AJ3066" s="233"/>
      <c r="AL3066" s="267"/>
      <c r="AM3066" s="235"/>
      <c r="AO3066" s="236"/>
      <c r="AU3066" s="234"/>
    </row>
    <row r="3067" spans="1:47" ht="21" x14ac:dyDescent="0.4">
      <c r="A3067" s="278">
        <v>122173</v>
      </c>
      <c r="B3067" s="279" t="s">
        <v>514</v>
      </c>
      <c r="C3067" s="279" t="s">
        <v>89</v>
      </c>
      <c r="D3067" s="279" t="s">
        <v>553</v>
      </c>
      <c r="E3067" s="279" t="s">
        <v>394</v>
      </c>
      <c r="F3067"/>
      <c r="H3067" s="279" t="s">
        <v>394</v>
      </c>
      <c r="I3067" s="279" t="s">
        <v>539</v>
      </c>
      <c r="J3067" s="279" t="s">
        <v>394</v>
      </c>
      <c r="K3067" s="279" t="s">
        <v>394</v>
      </c>
      <c r="L3067" s="279" t="s">
        <v>394</v>
      </c>
      <c r="M3067" s="279" t="s">
        <v>394</v>
      </c>
      <c r="N3067" s="279" t="s">
        <v>394</v>
      </c>
      <c r="O3067" s="279" t="s">
        <v>394</v>
      </c>
      <c r="P3067" s="315">
        <v>0</v>
      </c>
      <c r="Q3067" s="279" t="s">
        <v>394</v>
      </c>
      <c r="R3067" s="279" t="s">
        <v>394</v>
      </c>
      <c r="S3067" s="279" t="s">
        <v>394</v>
      </c>
      <c r="T3067" s="279" t="s">
        <v>394</v>
      </c>
      <c r="U3067" s="279" t="s">
        <v>394</v>
      </c>
      <c r="V3067" s="279" t="s">
        <v>394</v>
      </c>
      <c r="W3067" s="279" t="s">
        <v>394</v>
      </c>
      <c r="X3067" s="279" t="s">
        <v>394</v>
      </c>
      <c r="Y3067" s="281"/>
      <c r="Z3067" s="279" t="s">
        <v>394</v>
      </c>
      <c r="AA3067" s="279" t="s">
        <v>394</v>
      </c>
      <c r="AB3067" s="281"/>
      <c r="AC3067" s="279" t="s">
        <v>855</v>
      </c>
      <c r="AF3067" s="276" t="str">
        <f>IFERROR(VLOOKUP(A3067,'[1]قوائم الترجمة'!AC$2:AD$2397,1,0),"م")</f>
        <v>م</v>
      </c>
      <c r="AG3067" s="232"/>
      <c r="AH3067" s="233"/>
      <c r="AI3067" s="233"/>
      <c r="AJ3067" s="233"/>
      <c r="AL3067" s="267"/>
      <c r="AM3067" s="235"/>
      <c r="AO3067" s="236"/>
      <c r="AU3067" s="234"/>
    </row>
    <row r="3068" spans="1:47" ht="21" x14ac:dyDescent="0.4">
      <c r="A3068" s="278">
        <v>122174</v>
      </c>
      <c r="B3068" s="279" t="s">
        <v>7391</v>
      </c>
      <c r="C3068" s="279" t="s">
        <v>106</v>
      </c>
      <c r="D3068" s="279" t="s">
        <v>239</v>
      </c>
      <c r="E3068" s="279" t="s">
        <v>423</v>
      </c>
      <c r="F3068" s="315" t="s">
        <v>9567</v>
      </c>
      <c r="G3068" s="315" t="s">
        <v>414</v>
      </c>
      <c r="H3068" s="279" t="s">
        <v>425</v>
      </c>
      <c r="I3068" s="279" t="s">
        <v>61</v>
      </c>
      <c r="J3068" s="279" t="s">
        <v>403</v>
      </c>
      <c r="K3068" s="280">
        <v>2014</v>
      </c>
      <c r="L3068" s="279" t="s">
        <v>402</v>
      </c>
      <c r="M3068" s="279" t="s">
        <v>394</v>
      </c>
      <c r="N3068" s="279"/>
      <c r="O3068" s="279" t="s">
        <v>394</v>
      </c>
      <c r="P3068" s="315">
        <v>0</v>
      </c>
      <c r="Q3068" s="278"/>
      <c r="R3068" s="303"/>
      <c r="S3068" s="279" t="s">
        <v>394</v>
      </c>
      <c r="T3068" s="279" t="s">
        <v>394</v>
      </c>
      <c r="U3068" s="303"/>
      <c r="V3068" s="303"/>
      <c r="W3068" s="303"/>
      <c r="X3068" s="303"/>
      <c r="Z3068" s="303"/>
      <c r="AA3068" s="303"/>
      <c r="AC3068" s="279" t="s">
        <v>394</v>
      </c>
      <c r="AF3068" s="276">
        <f>IFERROR(VLOOKUP(A3068,'[1]قوائم الترجمة'!AC$2:AD$2397,1,0),"م")</f>
        <v>122174</v>
      </c>
      <c r="AG3068" s="232"/>
      <c r="AH3068" s="233"/>
      <c r="AI3068" s="233"/>
      <c r="AJ3068" s="233"/>
      <c r="AL3068" s="267"/>
      <c r="AM3068" s="235"/>
      <c r="AU3068" s="234"/>
    </row>
    <row r="3069" spans="1:47" ht="21" x14ac:dyDescent="0.4">
      <c r="A3069" s="278">
        <v>122176</v>
      </c>
      <c r="B3069" s="279" t="s">
        <v>941</v>
      </c>
      <c r="C3069" s="279" t="s">
        <v>120</v>
      </c>
      <c r="D3069" s="279" t="s">
        <v>351</v>
      </c>
      <c r="E3069" s="279" t="s">
        <v>394</v>
      </c>
      <c r="F3069"/>
      <c r="H3069" s="279" t="s">
        <v>394</v>
      </c>
      <c r="I3069" s="279" t="s">
        <v>539</v>
      </c>
      <c r="J3069" s="279" t="s">
        <v>394</v>
      </c>
      <c r="K3069" s="279" t="s">
        <v>394</v>
      </c>
      <c r="L3069" s="279" t="s">
        <v>394</v>
      </c>
      <c r="M3069" s="279" t="s">
        <v>394</v>
      </c>
      <c r="N3069" s="279" t="s">
        <v>394</v>
      </c>
      <c r="O3069" s="279" t="s">
        <v>394</v>
      </c>
      <c r="P3069" s="315">
        <v>0</v>
      </c>
      <c r="Q3069" s="279" t="s">
        <v>394</v>
      </c>
      <c r="R3069" s="279" t="s">
        <v>394</v>
      </c>
      <c r="S3069" s="279" t="s">
        <v>394</v>
      </c>
      <c r="T3069" s="279" t="s">
        <v>394</v>
      </c>
      <c r="U3069" s="279" t="s">
        <v>394</v>
      </c>
      <c r="V3069" s="279" t="s">
        <v>394</v>
      </c>
      <c r="W3069" s="279" t="s">
        <v>394</v>
      </c>
      <c r="X3069" s="279" t="s">
        <v>394</v>
      </c>
      <c r="Y3069" s="281"/>
      <c r="Z3069" s="279" t="s">
        <v>394</v>
      </c>
      <c r="AA3069" s="279" t="s">
        <v>394</v>
      </c>
      <c r="AB3069" s="281"/>
      <c r="AC3069" s="279" t="s">
        <v>855</v>
      </c>
      <c r="AF3069" s="276" t="str">
        <f>IFERROR(VLOOKUP(A3069,'[1]قوائم الترجمة'!AC$2:AD$2397,1,0),"م")</f>
        <v>م</v>
      </c>
      <c r="AG3069" s="232"/>
      <c r="AH3069" s="233"/>
      <c r="AI3069" s="233"/>
      <c r="AJ3069" s="233"/>
      <c r="AL3069" s="267"/>
      <c r="AM3069" s="235"/>
      <c r="AO3069" s="236"/>
      <c r="AU3069" s="234"/>
    </row>
    <row r="3070" spans="1:47" ht="21" x14ac:dyDescent="0.4">
      <c r="A3070" s="278">
        <v>122177</v>
      </c>
      <c r="B3070" s="279" t="s">
        <v>3723</v>
      </c>
      <c r="C3070" s="279" t="s">
        <v>750</v>
      </c>
      <c r="D3070" s="279" t="s">
        <v>265</v>
      </c>
      <c r="E3070" s="279" t="s">
        <v>394</v>
      </c>
      <c r="F3070"/>
      <c r="H3070" s="279" t="s">
        <v>394</v>
      </c>
      <c r="I3070" s="279" t="s">
        <v>540</v>
      </c>
      <c r="J3070" s="279" t="s">
        <v>394</v>
      </c>
      <c r="K3070" s="279" t="s">
        <v>394</v>
      </c>
      <c r="L3070" s="279" t="s">
        <v>394</v>
      </c>
      <c r="M3070" s="279" t="s">
        <v>394</v>
      </c>
      <c r="N3070" s="279" t="s">
        <v>394</v>
      </c>
      <c r="O3070" s="279" t="s">
        <v>394</v>
      </c>
      <c r="P3070" s="315">
        <v>0</v>
      </c>
      <c r="Q3070" s="279" t="s">
        <v>394</v>
      </c>
      <c r="R3070" s="279" t="s">
        <v>394</v>
      </c>
      <c r="S3070" s="279" t="s">
        <v>394</v>
      </c>
      <c r="T3070" s="279" t="s">
        <v>394</v>
      </c>
      <c r="U3070" s="279" t="s">
        <v>394</v>
      </c>
      <c r="V3070" s="279" t="s">
        <v>394</v>
      </c>
      <c r="W3070" s="279" t="s">
        <v>394</v>
      </c>
      <c r="X3070" s="279" t="s">
        <v>394</v>
      </c>
      <c r="Y3070" s="281"/>
      <c r="Z3070" s="279" t="s">
        <v>394</v>
      </c>
      <c r="AA3070" s="279" t="s">
        <v>394</v>
      </c>
      <c r="AB3070" s="281"/>
      <c r="AC3070" s="279" t="s">
        <v>394</v>
      </c>
      <c r="AF3070" s="276" t="str">
        <f>IFERROR(VLOOKUP(A3070,'[1]قوائم الترجمة'!AC$2:AD$2397,1,0),"م")</f>
        <v>م</v>
      </c>
      <c r="AG3070" s="232"/>
      <c r="AH3070" s="233"/>
      <c r="AI3070" s="233"/>
      <c r="AJ3070" s="233"/>
      <c r="AL3070" s="267"/>
      <c r="AM3070" s="235"/>
      <c r="AU3070" s="234"/>
    </row>
    <row r="3071" spans="1:47" ht="21" x14ac:dyDescent="0.4">
      <c r="A3071" s="278">
        <v>122179</v>
      </c>
      <c r="B3071" s="279" t="s">
        <v>3722</v>
      </c>
      <c r="C3071" s="279" t="s">
        <v>619</v>
      </c>
      <c r="D3071" s="279" t="s">
        <v>272</v>
      </c>
      <c r="E3071" s="279" t="s">
        <v>394</v>
      </c>
      <c r="F3071"/>
      <c r="H3071" s="279" t="s">
        <v>394</v>
      </c>
      <c r="I3071" s="279" t="s">
        <v>61</v>
      </c>
      <c r="J3071" s="279" t="s">
        <v>394</v>
      </c>
      <c r="K3071" s="279" t="s">
        <v>394</v>
      </c>
      <c r="L3071" s="279" t="s">
        <v>394</v>
      </c>
      <c r="M3071" s="279" t="s">
        <v>394</v>
      </c>
      <c r="N3071" s="279" t="s">
        <v>394</v>
      </c>
      <c r="O3071" s="279" t="s">
        <v>394</v>
      </c>
      <c r="P3071" s="315">
        <v>0</v>
      </c>
      <c r="Q3071" s="279" t="s">
        <v>394</v>
      </c>
      <c r="R3071" s="279" t="s">
        <v>394</v>
      </c>
      <c r="S3071" s="279" t="s">
        <v>394</v>
      </c>
      <c r="T3071" s="279" t="s">
        <v>394</v>
      </c>
      <c r="U3071" s="279" t="s">
        <v>394</v>
      </c>
      <c r="V3071" s="279" t="s">
        <v>394</v>
      </c>
      <c r="W3071" s="279" t="s">
        <v>394</v>
      </c>
      <c r="X3071" s="279" t="s">
        <v>394</v>
      </c>
      <c r="Y3071" s="281"/>
      <c r="Z3071" s="279" t="s">
        <v>394</v>
      </c>
      <c r="AA3071" s="279" t="s">
        <v>394</v>
      </c>
      <c r="AB3071" s="281"/>
      <c r="AC3071" s="279" t="s">
        <v>394</v>
      </c>
      <c r="AF3071" s="276" t="str">
        <f>IFERROR(VLOOKUP(A3071,'[1]قوائم الترجمة'!AC$2:AD$2397,1,0),"م")</f>
        <v>م</v>
      </c>
      <c r="AG3071" s="232"/>
      <c r="AH3071" s="233"/>
      <c r="AI3071" s="233"/>
      <c r="AJ3071" s="233"/>
      <c r="AL3071" s="267"/>
      <c r="AM3071" s="235"/>
      <c r="AO3071" s="236"/>
      <c r="AU3071" s="234"/>
    </row>
    <row r="3072" spans="1:47" ht="21" x14ac:dyDescent="0.4">
      <c r="A3072" s="278">
        <v>122181</v>
      </c>
      <c r="B3072" s="279" t="s">
        <v>7427</v>
      </c>
      <c r="C3072" s="279" t="s">
        <v>196</v>
      </c>
      <c r="D3072" s="279" t="s">
        <v>359</v>
      </c>
      <c r="E3072" s="279" t="s">
        <v>423</v>
      </c>
      <c r="F3072" s="315" t="s">
        <v>8853</v>
      </c>
      <c r="G3072" s="315" t="s">
        <v>402</v>
      </c>
      <c r="H3072" s="279" t="s">
        <v>425</v>
      </c>
      <c r="I3072" s="279" t="s">
        <v>67</v>
      </c>
      <c r="J3072" s="279" t="s">
        <v>426</v>
      </c>
      <c r="K3072" s="280">
        <v>2014</v>
      </c>
      <c r="L3072" s="279" t="s">
        <v>404</v>
      </c>
      <c r="M3072" s="279" t="s">
        <v>394</v>
      </c>
      <c r="N3072" s="279" t="s">
        <v>394</v>
      </c>
      <c r="O3072" s="279" t="s">
        <v>394</v>
      </c>
      <c r="P3072" s="315">
        <v>0</v>
      </c>
      <c r="Q3072" s="278"/>
      <c r="R3072" s="303"/>
      <c r="S3072" s="279" t="s">
        <v>394</v>
      </c>
      <c r="T3072" s="279" t="s">
        <v>394</v>
      </c>
      <c r="U3072" s="303"/>
      <c r="V3072" s="303"/>
      <c r="W3072" s="303"/>
      <c r="X3072" s="303"/>
      <c r="Z3072" s="303"/>
      <c r="AA3072" s="303"/>
      <c r="AC3072" s="279" t="s">
        <v>394</v>
      </c>
      <c r="AF3072" s="276">
        <f>IFERROR(VLOOKUP(A3072,'[1]قوائم الترجمة'!AC$2:AD$2397,1,0),"م")</f>
        <v>122181</v>
      </c>
      <c r="AG3072" s="232"/>
      <c r="AH3072" s="233"/>
      <c r="AI3072" s="233"/>
      <c r="AJ3072" s="233"/>
      <c r="AL3072" s="267"/>
      <c r="AM3072" s="235"/>
      <c r="AO3072" s="236"/>
      <c r="AU3072" s="234"/>
    </row>
    <row r="3073" spans="1:47" ht="21" x14ac:dyDescent="0.4">
      <c r="A3073" s="278">
        <v>122182</v>
      </c>
      <c r="B3073" s="279" t="s">
        <v>7433</v>
      </c>
      <c r="C3073" s="279" t="s">
        <v>109</v>
      </c>
      <c r="D3073" s="279" t="s">
        <v>526</v>
      </c>
      <c r="E3073" s="279" t="s">
        <v>394</v>
      </c>
      <c r="F3073"/>
      <c r="H3073" s="279" t="s">
        <v>394</v>
      </c>
      <c r="I3073" s="279" t="s">
        <v>539</v>
      </c>
      <c r="J3073" s="279" t="s">
        <v>394</v>
      </c>
      <c r="K3073" s="279" t="s">
        <v>394</v>
      </c>
      <c r="L3073" s="279" t="s">
        <v>394</v>
      </c>
      <c r="M3073" s="279" t="s">
        <v>394</v>
      </c>
      <c r="N3073" s="279" t="s">
        <v>394</v>
      </c>
      <c r="O3073" s="279" t="s">
        <v>394</v>
      </c>
      <c r="P3073" s="315">
        <v>0</v>
      </c>
      <c r="Q3073" s="279" t="s">
        <v>394</v>
      </c>
      <c r="R3073" s="279" t="s">
        <v>394</v>
      </c>
      <c r="S3073" s="279" t="s">
        <v>394</v>
      </c>
      <c r="T3073" s="279" t="s">
        <v>394</v>
      </c>
      <c r="U3073" s="279" t="s">
        <v>394</v>
      </c>
      <c r="V3073" s="279" t="s">
        <v>394</v>
      </c>
      <c r="W3073" s="279" t="s">
        <v>394</v>
      </c>
      <c r="X3073" s="279" t="s">
        <v>394</v>
      </c>
      <c r="Y3073" s="281"/>
      <c r="Z3073" s="279" t="s">
        <v>394</v>
      </c>
      <c r="AA3073" s="279" t="s">
        <v>394</v>
      </c>
      <c r="AB3073" s="281"/>
      <c r="AC3073" s="279" t="s">
        <v>855</v>
      </c>
      <c r="AF3073" s="276" t="str">
        <f>IFERROR(VLOOKUP(A3073,'[1]قوائم الترجمة'!AC$2:AD$2397,1,0),"م")</f>
        <v>م</v>
      </c>
      <c r="AG3073" s="232"/>
      <c r="AH3073" s="233"/>
      <c r="AI3073" s="233"/>
      <c r="AJ3073" s="233"/>
      <c r="AL3073" s="267"/>
      <c r="AM3073" s="235"/>
      <c r="AO3073" s="236"/>
      <c r="AU3073" s="234"/>
    </row>
    <row r="3074" spans="1:47" ht="21" x14ac:dyDescent="0.4">
      <c r="A3074" s="278">
        <v>122183</v>
      </c>
      <c r="B3074" s="279" t="s">
        <v>759</v>
      </c>
      <c r="C3074" s="279" t="s">
        <v>1300</v>
      </c>
      <c r="D3074" s="279" t="s">
        <v>7437</v>
      </c>
      <c r="E3074" s="279" t="s">
        <v>394</v>
      </c>
      <c r="F3074"/>
      <c r="H3074" s="279" t="s">
        <v>394</v>
      </c>
      <c r="I3074" s="279" t="s">
        <v>539</v>
      </c>
      <c r="J3074" s="279" t="s">
        <v>394</v>
      </c>
      <c r="K3074" s="279" t="s">
        <v>394</v>
      </c>
      <c r="L3074" s="279" t="s">
        <v>394</v>
      </c>
      <c r="M3074" s="279" t="s">
        <v>394</v>
      </c>
      <c r="N3074" s="279" t="s">
        <v>394</v>
      </c>
      <c r="O3074" s="279" t="s">
        <v>394</v>
      </c>
      <c r="P3074" s="315">
        <v>0</v>
      </c>
      <c r="Q3074" s="279" t="s">
        <v>394</v>
      </c>
      <c r="R3074" s="279" t="s">
        <v>394</v>
      </c>
      <c r="S3074" s="279" t="s">
        <v>394</v>
      </c>
      <c r="T3074" s="279" t="s">
        <v>394</v>
      </c>
      <c r="U3074" s="279" t="s">
        <v>394</v>
      </c>
      <c r="V3074" s="279" t="s">
        <v>394</v>
      </c>
      <c r="W3074" s="279" t="s">
        <v>394</v>
      </c>
      <c r="X3074" s="279" t="s">
        <v>394</v>
      </c>
      <c r="Y3074" s="281"/>
      <c r="Z3074" s="279" t="s">
        <v>394</v>
      </c>
      <c r="AA3074" s="279" t="s">
        <v>394</v>
      </c>
      <c r="AB3074" s="281"/>
      <c r="AC3074" s="279" t="s">
        <v>855</v>
      </c>
      <c r="AF3074" s="276" t="str">
        <f>IFERROR(VLOOKUP(A3074,'[1]قوائم الترجمة'!AC$2:AD$2397,1,0),"م")</f>
        <v>م</v>
      </c>
      <c r="AG3074" s="232"/>
      <c r="AH3074" s="233"/>
      <c r="AI3074" s="233"/>
      <c r="AJ3074" s="233"/>
      <c r="AL3074" s="267"/>
      <c r="AM3074" s="235"/>
      <c r="AO3074" s="236"/>
      <c r="AU3074" s="234"/>
    </row>
    <row r="3075" spans="1:47" ht="21" x14ac:dyDescent="0.4">
      <c r="A3075" s="278">
        <v>122184</v>
      </c>
      <c r="B3075" s="279" t="s">
        <v>3721</v>
      </c>
      <c r="C3075" s="279" t="s">
        <v>971</v>
      </c>
      <c r="D3075" s="279" t="s">
        <v>1436</v>
      </c>
      <c r="E3075" s="279" t="s">
        <v>394</v>
      </c>
      <c r="F3075"/>
      <c r="H3075" s="279" t="s">
        <v>394</v>
      </c>
      <c r="I3075" s="279" t="s">
        <v>540</v>
      </c>
      <c r="J3075" s="279" t="s">
        <v>394</v>
      </c>
      <c r="K3075" s="279" t="s">
        <v>394</v>
      </c>
      <c r="L3075" s="279" t="s">
        <v>394</v>
      </c>
      <c r="M3075" s="279" t="s">
        <v>394</v>
      </c>
      <c r="N3075" s="279" t="s">
        <v>394</v>
      </c>
      <c r="O3075" s="279" t="s">
        <v>394</v>
      </c>
      <c r="P3075" s="315">
        <v>0</v>
      </c>
      <c r="Q3075" s="279" t="s">
        <v>394</v>
      </c>
      <c r="R3075" s="279" t="s">
        <v>394</v>
      </c>
      <c r="S3075" s="279" t="s">
        <v>394</v>
      </c>
      <c r="T3075" s="279" t="s">
        <v>394</v>
      </c>
      <c r="U3075" s="279" t="s">
        <v>394</v>
      </c>
      <c r="V3075" s="279" t="s">
        <v>394</v>
      </c>
      <c r="W3075" s="279" t="s">
        <v>394</v>
      </c>
      <c r="X3075" s="279" t="s">
        <v>394</v>
      </c>
      <c r="Y3075" s="281"/>
      <c r="Z3075" s="279" t="s">
        <v>394</v>
      </c>
      <c r="AA3075" s="279" t="s">
        <v>394</v>
      </c>
      <c r="AB3075" s="281"/>
      <c r="AC3075" s="279" t="s">
        <v>855</v>
      </c>
      <c r="AF3075" s="276" t="str">
        <f>IFERROR(VLOOKUP(A3075,'[1]قوائم الترجمة'!AC$2:AD$2397,1,0),"م")</f>
        <v>م</v>
      </c>
      <c r="AG3075" s="232"/>
      <c r="AH3075" s="233"/>
      <c r="AI3075" s="233"/>
      <c r="AJ3075" s="233"/>
      <c r="AL3075" s="267"/>
      <c r="AM3075" s="235"/>
      <c r="AU3075" s="234"/>
    </row>
    <row r="3076" spans="1:47" ht="21" x14ac:dyDescent="0.4">
      <c r="A3076" s="278">
        <v>122185</v>
      </c>
      <c r="B3076" s="279" t="s">
        <v>7451</v>
      </c>
      <c r="C3076" s="279" t="s">
        <v>73</v>
      </c>
      <c r="D3076" s="279" t="s">
        <v>252</v>
      </c>
      <c r="E3076" s="279" t="s">
        <v>394</v>
      </c>
      <c r="F3076"/>
      <c r="H3076" s="279" t="s">
        <v>394</v>
      </c>
      <c r="I3076" s="279" t="s">
        <v>539</v>
      </c>
      <c r="J3076" s="279" t="s">
        <v>394</v>
      </c>
      <c r="K3076" s="279" t="s">
        <v>394</v>
      </c>
      <c r="L3076" s="279" t="s">
        <v>394</v>
      </c>
      <c r="M3076" s="279" t="s">
        <v>394</v>
      </c>
      <c r="N3076" s="279" t="s">
        <v>394</v>
      </c>
      <c r="O3076" s="279" t="s">
        <v>394</v>
      </c>
      <c r="P3076" s="315">
        <v>0</v>
      </c>
      <c r="Q3076" s="279" t="s">
        <v>394</v>
      </c>
      <c r="R3076" s="279" t="s">
        <v>394</v>
      </c>
      <c r="S3076" s="279" t="s">
        <v>394</v>
      </c>
      <c r="T3076" s="279" t="s">
        <v>394</v>
      </c>
      <c r="U3076" s="279" t="s">
        <v>394</v>
      </c>
      <c r="V3076" s="279" t="s">
        <v>394</v>
      </c>
      <c r="W3076" s="279" t="s">
        <v>394</v>
      </c>
      <c r="X3076" s="279" t="s">
        <v>394</v>
      </c>
      <c r="Y3076" s="281"/>
      <c r="Z3076" s="279" t="s">
        <v>394</v>
      </c>
      <c r="AA3076" s="279" t="s">
        <v>394</v>
      </c>
      <c r="AB3076" s="281"/>
      <c r="AC3076" s="279" t="s">
        <v>855</v>
      </c>
      <c r="AF3076" s="276" t="str">
        <f>IFERROR(VLOOKUP(A3076,'[1]قوائم الترجمة'!AC$2:AD$2397,1,0),"م")</f>
        <v>م</v>
      </c>
      <c r="AG3076" s="232"/>
      <c r="AH3076" s="233"/>
      <c r="AI3076" s="233"/>
      <c r="AJ3076" s="233"/>
      <c r="AL3076" s="267"/>
      <c r="AM3076" s="235"/>
      <c r="AO3076" s="236"/>
      <c r="AU3076" s="234"/>
    </row>
    <row r="3077" spans="1:47" ht="21" x14ac:dyDescent="0.4">
      <c r="A3077" s="278">
        <v>122186</v>
      </c>
      <c r="B3077" s="279" t="s">
        <v>3720</v>
      </c>
      <c r="C3077" s="279" t="s">
        <v>92</v>
      </c>
      <c r="D3077" s="279" t="s">
        <v>240</v>
      </c>
      <c r="E3077" s="279" t="s">
        <v>394</v>
      </c>
      <c r="F3077"/>
      <c r="H3077" s="279" t="s">
        <v>394</v>
      </c>
      <c r="I3077" s="279" t="s">
        <v>540</v>
      </c>
      <c r="J3077" s="279" t="s">
        <v>394</v>
      </c>
      <c r="K3077" s="279" t="s">
        <v>394</v>
      </c>
      <c r="L3077" s="279" t="s">
        <v>394</v>
      </c>
      <c r="M3077" s="279" t="s">
        <v>394</v>
      </c>
      <c r="N3077" s="279" t="s">
        <v>394</v>
      </c>
      <c r="O3077" s="279" t="s">
        <v>394</v>
      </c>
      <c r="P3077" s="315">
        <v>0</v>
      </c>
      <c r="Q3077" s="279" t="s">
        <v>394</v>
      </c>
      <c r="R3077" s="279" t="s">
        <v>394</v>
      </c>
      <c r="S3077" s="279" t="s">
        <v>394</v>
      </c>
      <c r="T3077" s="279" t="s">
        <v>394</v>
      </c>
      <c r="U3077" s="279" t="s">
        <v>394</v>
      </c>
      <c r="V3077" s="279" t="s">
        <v>394</v>
      </c>
      <c r="W3077" s="279" t="s">
        <v>394</v>
      </c>
      <c r="X3077" s="279" t="s">
        <v>394</v>
      </c>
      <c r="Y3077" s="281"/>
      <c r="Z3077" s="279" t="s">
        <v>394</v>
      </c>
      <c r="AA3077" s="279" t="s">
        <v>394</v>
      </c>
      <c r="AB3077" s="281"/>
      <c r="AC3077" s="279" t="s">
        <v>394</v>
      </c>
      <c r="AF3077" s="276" t="str">
        <f>IFERROR(VLOOKUP(A3077,'[1]قوائم الترجمة'!AC$2:AD$2397,1,0),"م")</f>
        <v>م</v>
      </c>
      <c r="AG3077" s="232"/>
      <c r="AH3077" s="233"/>
      <c r="AI3077" s="233"/>
      <c r="AJ3077" s="233"/>
      <c r="AL3077" s="267"/>
      <c r="AM3077" s="235"/>
      <c r="AO3077" s="236"/>
      <c r="AU3077" s="234"/>
    </row>
    <row r="3078" spans="1:47" ht="21" x14ac:dyDescent="0.4">
      <c r="A3078" s="278">
        <v>122187</v>
      </c>
      <c r="B3078" s="279" t="s">
        <v>7411</v>
      </c>
      <c r="C3078" s="279" t="s">
        <v>107</v>
      </c>
      <c r="D3078" s="279" t="s">
        <v>212</v>
      </c>
      <c r="E3078" s="279" t="s">
        <v>394</v>
      </c>
      <c r="F3078"/>
      <c r="H3078" s="279" t="s">
        <v>394</v>
      </c>
      <c r="I3078" s="279" t="s">
        <v>539</v>
      </c>
      <c r="J3078" s="279" t="s">
        <v>394</v>
      </c>
      <c r="K3078" s="279" t="s">
        <v>394</v>
      </c>
      <c r="L3078" s="279" t="s">
        <v>394</v>
      </c>
      <c r="M3078" s="279" t="s">
        <v>394</v>
      </c>
      <c r="N3078" s="279" t="s">
        <v>394</v>
      </c>
      <c r="O3078" s="279" t="s">
        <v>394</v>
      </c>
      <c r="P3078" s="315">
        <v>0</v>
      </c>
      <c r="Q3078" s="279" t="s">
        <v>394</v>
      </c>
      <c r="R3078" s="279" t="s">
        <v>394</v>
      </c>
      <c r="S3078" s="279" t="s">
        <v>394</v>
      </c>
      <c r="T3078" s="279" t="s">
        <v>394</v>
      </c>
      <c r="U3078" s="279" t="s">
        <v>394</v>
      </c>
      <c r="V3078" s="279" t="s">
        <v>394</v>
      </c>
      <c r="W3078" s="279" t="s">
        <v>394</v>
      </c>
      <c r="X3078" s="279" t="s">
        <v>394</v>
      </c>
      <c r="Y3078" s="281"/>
      <c r="Z3078" s="279" t="s">
        <v>394</v>
      </c>
      <c r="AA3078" s="279" t="s">
        <v>394</v>
      </c>
      <c r="AB3078" s="281"/>
      <c r="AC3078" s="279" t="s">
        <v>855</v>
      </c>
      <c r="AF3078" s="276" t="str">
        <f>IFERROR(VLOOKUP(A3078,'[1]قوائم الترجمة'!AC$2:AD$2397,1,0),"م")</f>
        <v>م</v>
      </c>
      <c r="AG3078" s="232"/>
      <c r="AH3078" s="233"/>
      <c r="AI3078" s="233"/>
      <c r="AJ3078" s="233"/>
      <c r="AL3078" s="267"/>
      <c r="AM3078" s="235"/>
      <c r="AU3078" s="234"/>
    </row>
    <row r="3079" spans="1:47" ht="21" x14ac:dyDescent="0.4">
      <c r="A3079" s="278">
        <v>122188</v>
      </c>
      <c r="B3079" s="279" t="s">
        <v>7428</v>
      </c>
      <c r="C3079" s="279" t="s">
        <v>4163</v>
      </c>
      <c r="D3079" s="279" t="s">
        <v>284</v>
      </c>
      <c r="E3079" s="279" t="s">
        <v>423</v>
      </c>
      <c r="F3079" s="315" t="s">
        <v>9568</v>
      </c>
      <c r="G3079" s="315" t="s">
        <v>402</v>
      </c>
      <c r="H3079" s="279" t="s">
        <v>425</v>
      </c>
      <c r="I3079" s="279" t="s">
        <v>61</v>
      </c>
      <c r="J3079" s="279" t="s">
        <v>403</v>
      </c>
      <c r="K3079" s="280">
        <v>2003</v>
      </c>
      <c r="L3079" s="279" t="s">
        <v>402</v>
      </c>
      <c r="M3079" s="279" t="s">
        <v>394</v>
      </c>
      <c r="N3079" s="279" t="s">
        <v>394</v>
      </c>
      <c r="O3079" s="279" t="s">
        <v>394</v>
      </c>
      <c r="P3079" s="315">
        <v>0</v>
      </c>
      <c r="Q3079" s="278"/>
      <c r="R3079" s="303"/>
      <c r="S3079" s="279" t="s">
        <v>394</v>
      </c>
      <c r="T3079" s="279" t="s">
        <v>394</v>
      </c>
      <c r="U3079" s="303"/>
      <c r="V3079" s="303"/>
      <c r="W3079" s="303"/>
      <c r="X3079" s="303"/>
      <c r="Z3079" s="303"/>
      <c r="AA3079" s="303"/>
      <c r="AC3079" s="279" t="s">
        <v>394</v>
      </c>
      <c r="AF3079" s="276">
        <f>IFERROR(VLOOKUP(A3079,'[1]قوائم الترجمة'!AC$2:AD$2397,1,0),"م")</f>
        <v>122188</v>
      </c>
      <c r="AG3079" s="232"/>
      <c r="AH3079" s="233"/>
      <c r="AI3079" s="233"/>
      <c r="AJ3079" s="233"/>
      <c r="AL3079" s="267"/>
      <c r="AM3079" s="235"/>
      <c r="AO3079" s="236"/>
      <c r="AU3079" s="234"/>
    </row>
    <row r="3080" spans="1:47" ht="21" x14ac:dyDescent="0.4">
      <c r="A3080" s="278">
        <v>122189</v>
      </c>
      <c r="B3080" s="279" t="s">
        <v>7456</v>
      </c>
      <c r="C3080" s="279" t="s">
        <v>479</v>
      </c>
      <c r="D3080" s="279" t="s">
        <v>1342</v>
      </c>
      <c r="E3080" s="279" t="s">
        <v>423</v>
      </c>
      <c r="F3080" s="315" t="s">
        <v>9569</v>
      </c>
      <c r="G3080" s="315" t="s">
        <v>402</v>
      </c>
      <c r="H3080" s="279" t="s">
        <v>425</v>
      </c>
      <c r="I3080" s="279" t="s">
        <v>538</v>
      </c>
      <c r="J3080" s="279" t="s">
        <v>403</v>
      </c>
      <c r="K3080" s="280">
        <v>2015</v>
      </c>
      <c r="L3080" s="279" t="s">
        <v>402</v>
      </c>
      <c r="M3080" s="279" t="s">
        <v>394</v>
      </c>
      <c r="N3080" s="279" t="s">
        <v>394</v>
      </c>
      <c r="O3080" s="279" t="s">
        <v>394</v>
      </c>
      <c r="P3080" s="315">
        <v>0</v>
      </c>
      <c r="Q3080" s="278"/>
      <c r="R3080" s="303"/>
      <c r="S3080" s="279" t="s">
        <v>394</v>
      </c>
      <c r="T3080" s="279" t="s">
        <v>394</v>
      </c>
      <c r="U3080" s="303"/>
      <c r="V3080" s="303"/>
      <c r="W3080" s="303"/>
      <c r="X3080" s="303"/>
      <c r="Z3080" s="303"/>
      <c r="AA3080" s="303"/>
      <c r="AC3080" s="279" t="s">
        <v>394</v>
      </c>
      <c r="AF3080" s="276">
        <f>IFERROR(VLOOKUP(A3080,'[1]قوائم الترجمة'!AC$2:AD$2397,1,0),"م")</f>
        <v>122189</v>
      </c>
      <c r="AG3080" s="232"/>
      <c r="AH3080" s="233"/>
      <c r="AI3080" s="233"/>
      <c r="AJ3080" s="233"/>
      <c r="AL3080" s="267"/>
      <c r="AM3080" s="235"/>
      <c r="AO3080" s="236"/>
      <c r="AU3080" s="234"/>
    </row>
    <row r="3081" spans="1:47" ht="21" x14ac:dyDescent="0.4">
      <c r="A3081" s="278">
        <v>122192</v>
      </c>
      <c r="B3081" s="279" t="s">
        <v>7471</v>
      </c>
      <c r="C3081" s="279" t="s">
        <v>78</v>
      </c>
      <c r="D3081" s="279" t="s">
        <v>680</v>
      </c>
      <c r="E3081" s="279" t="s">
        <v>394</v>
      </c>
      <c r="F3081"/>
      <c r="H3081" s="279" t="s">
        <v>394</v>
      </c>
      <c r="I3081" s="279" t="s">
        <v>539</v>
      </c>
      <c r="J3081" s="279" t="s">
        <v>394</v>
      </c>
      <c r="K3081" s="279" t="s">
        <v>394</v>
      </c>
      <c r="L3081" s="279" t="s">
        <v>394</v>
      </c>
      <c r="M3081" s="279" t="s">
        <v>394</v>
      </c>
      <c r="N3081" s="279" t="s">
        <v>394</v>
      </c>
      <c r="O3081" s="279" t="s">
        <v>394</v>
      </c>
      <c r="P3081" s="315">
        <v>0</v>
      </c>
      <c r="Q3081" s="279" t="s">
        <v>394</v>
      </c>
      <c r="R3081" s="279" t="s">
        <v>394</v>
      </c>
      <c r="S3081" s="279" t="s">
        <v>394</v>
      </c>
      <c r="T3081" s="279" t="s">
        <v>394</v>
      </c>
      <c r="U3081" s="279" t="s">
        <v>394</v>
      </c>
      <c r="V3081" s="279" t="s">
        <v>394</v>
      </c>
      <c r="W3081" s="279" t="s">
        <v>394</v>
      </c>
      <c r="X3081" s="279" t="s">
        <v>394</v>
      </c>
      <c r="Y3081" s="281"/>
      <c r="Z3081" s="279" t="s">
        <v>394</v>
      </c>
      <c r="AA3081" s="279" t="s">
        <v>394</v>
      </c>
      <c r="AB3081" s="281"/>
      <c r="AC3081" s="279" t="s">
        <v>855</v>
      </c>
      <c r="AF3081" s="276" t="str">
        <f>IFERROR(VLOOKUP(A3081,'[1]قوائم الترجمة'!AC$2:AD$2397,1,0),"م")</f>
        <v>م</v>
      </c>
      <c r="AG3081" s="232"/>
      <c r="AH3081" s="233"/>
      <c r="AI3081" s="233"/>
      <c r="AJ3081" s="233"/>
      <c r="AL3081" s="267"/>
      <c r="AM3081" s="235"/>
      <c r="AU3081" s="234"/>
    </row>
    <row r="3082" spans="1:47" ht="21" x14ac:dyDescent="0.4">
      <c r="A3082" s="278">
        <v>122193</v>
      </c>
      <c r="B3082" s="279" t="s">
        <v>7478</v>
      </c>
      <c r="C3082" s="279" t="s">
        <v>93</v>
      </c>
      <c r="D3082" s="279" t="s">
        <v>313</v>
      </c>
      <c r="E3082" s="279" t="s">
        <v>394</v>
      </c>
      <c r="F3082"/>
      <c r="H3082" s="279" t="s">
        <v>394</v>
      </c>
      <c r="I3082" s="279" t="s">
        <v>539</v>
      </c>
      <c r="J3082" s="279" t="s">
        <v>394</v>
      </c>
      <c r="K3082" s="279" t="s">
        <v>394</v>
      </c>
      <c r="L3082" s="279" t="s">
        <v>394</v>
      </c>
      <c r="M3082" s="279" t="s">
        <v>394</v>
      </c>
      <c r="N3082" s="279" t="s">
        <v>394</v>
      </c>
      <c r="O3082" s="279" t="s">
        <v>394</v>
      </c>
      <c r="P3082" s="315">
        <v>0</v>
      </c>
      <c r="Q3082" s="279" t="s">
        <v>394</v>
      </c>
      <c r="R3082" s="279" t="s">
        <v>394</v>
      </c>
      <c r="S3082" s="279" t="s">
        <v>394</v>
      </c>
      <c r="T3082" s="279" t="s">
        <v>394</v>
      </c>
      <c r="U3082" s="279" t="s">
        <v>394</v>
      </c>
      <c r="V3082" s="279" t="s">
        <v>394</v>
      </c>
      <c r="W3082" s="279" t="s">
        <v>394</v>
      </c>
      <c r="X3082" s="279" t="s">
        <v>394</v>
      </c>
      <c r="Y3082" s="281"/>
      <c r="Z3082" s="279" t="s">
        <v>394</v>
      </c>
      <c r="AA3082" s="279" t="s">
        <v>394</v>
      </c>
      <c r="AB3082" s="281"/>
      <c r="AC3082" s="279" t="s">
        <v>855</v>
      </c>
      <c r="AF3082" s="276" t="str">
        <f>IFERROR(VLOOKUP(A3082,'[1]قوائم الترجمة'!AC$2:AD$2397,1,0),"م")</f>
        <v>م</v>
      </c>
      <c r="AG3082" s="232"/>
      <c r="AH3082" s="233"/>
      <c r="AI3082" s="233"/>
      <c r="AJ3082" s="233"/>
      <c r="AL3082" s="267"/>
      <c r="AM3082" s="235"/>
      <c r="AU3082" s="234"/>
    </row>
    <row r="3083" spans="1:47" ht="21" x14ac:dyDescent="0.4">
      <c r="A3083" s="278">
        <v>122194</v>
      </c>
      <c r="B3083" s="279" t="s">
        <v>7484</v>
      </c>
      <c r="C3083" s="279" t="s">
        <v>93</v>
      </c>
      <c r="D3083" s="279" t="s">
        <v>301</v>
      </c>
      <c r="E3083" s="279" t="s">
        <v>394</v>
      </c>
      <c r="F3083"/>
      <c r="H3083" s="279" t="s">
        <v>394</v>
      </c>
      <c r="I3083" s="279" t="s">
        <v>539</v>
      </c>
      <c r="J3083" s="279" t="s">
        <v>394</v>
      </c>
      <c r="K3083" s="279" t="s">
        <v>394</v>
      </c>
      <c r="L3083" s="279" t="s">
        <v>394</v>
      </c>
      <c r="M3083" s="279" t="s">
        <v>394</v>
      </c>
      <c r="N3083" s="279" t="s">
        <v>394</v>
      </c>
      <c r="O3083" s="279" t="s">
        <v>394</v>
      </c>
      <c r="P3083" s="315">
        <v>0</v>
      </c>
      <c r="Q3083" s="279" t="s">
        <v>394</v>
      </c>
      <c r="R3083" s="279" t="s">
        <v>394</v>
      </c>
      <c r="S3083" s="279" t="s">
        <v>394</v>
      </c>
      <c r="T3083" s="279" t="s">
        <v>394</v>
      </c>
      <c r="U3083" s="279" t="s">
        <v>394</v>
      </c>
      <c r="V3083" s="279" t="s">
        <v>394</v>
      </c>
      <c r="W3083" s="279" t="s">
        <v>394</v>
      </c>
      <c r="X3083" s="279" t="s">
        <v>394</v>
      </c>
      <c r="Y3083" s="281"/>
      <c r="Z3083" s="279" t="s">
        <v>394</v>
      </c>
      <c r="AA3083" s="279" t="s">
        <v>394</v>
      </c>
      <c r="AB3083" s="281"/>
      <c r="AC3083" s="279" t="s">
        <v>855</v>
      </c>
      <c r="AF3083" s="276" t="str">
        <f>IFERROR(VLOOKUP(A3083,'[1]قوائم الترجمة'!AC$2:AD$2397,1,0),"م")</f>
        <v>م</v>
      </c>
      <c r="AG3083" s="232"/>
      <c r="AH3083" s="233"/>
      <c r="AI3083" s="233"/>
      <c r="AJ3083" s="233"/>
      <c r="AL3083" s="267"/>
      <c r="AM3083" s="235"/>
      <c r="AO3083" s="236"/>
      <c r="AU3083" s="234"/>
    </row>
    <row r="3084" spans="1:47" ht="21" x14ac:dyDescent="0.4">
      <c r="A3084" s="278">
        <v>122195</v>
      </c>
      <c r="B3084" s="279" t="s">
        <v>7488</v>
      </c>
      <c r="C3084" s="279" t="s">
        <v>575</v>
      </c>
      <c r="D3084" s="279" t="s">
        <v>7489</v>
      </c>
      <c r="E3084" s="279" t="s">
        <v>394</v>
      </c>
      <c r="F3084"/>
      <c r="H3084" s="279" t="s">
        <v>394</v>
      </c>
      <c r="I3084" s="279" t="s">
        <v>539</v>
      </c>
      <c r="J3084" s="279" t="s">
        <v>394</v>
      </c>
      <c r="K3084" s="279" t="s">
        <v>394</v>
      </c>
      <c r="L3084" s="279" t="s">
        <v>394</v>
      </c>
      <c r="M3084" s="279" t="s">
        <v>394</v>
      </c>
      <c r="N3084" s="279" t="s">
        <v>394</v>
      </c>
      <c r="O3084" s="279" t="s">
        <v>394</v>
      </c>
      <c r="P3084" s="315">
        <v>0</v>
      </c>
      <c r="Q3084" s="279" t="s">
        <v>394</v>
      </c>
      <c r="R3084" s="279" t="s">
        <v>394</v>
      </c>
      <c r="S3084" s="279" t="s">
        <v>394</v>
      </c>
      <c r="T3084" s="279" t="s">
        <v>394</v>
      </c>
      <c r="U3084" s="279" t="s">
        <v>394</v>
      </c>
      <c r="V3084" s="279" t="s">
        <v>394</v>
      </c>
      <c r="W3084" s="279" t="s">
        <v>394</v>
      </c>
      <c r="X3084" s="279" t="s">
        <v>394</v>
      </c>
      <c r="Y3084" s="281"/>
      <c r="Z3084" s="279" t="s">
        <v>394</v>
      </c>
      <c r="AA3084" s="279" t="s">
        <v>394</v>
      </c>
      <c r="AB3084" s="281"/>
      <c r="AC3084" s="279" t="s">
        <v>855</v>
      </c>
      <c r="AF3084" s="276" t="str">
        <f>IFERROR(VLOOKUP(A3084,'[1]قوائم الترجمة'!AC$2:AD$2397,1,0),"م")</f>
        <v>م</v>
      </c>
      <c r="AG3084" s="232"/>
      <c r="AH3084" s="233"/>
      <c r="AI3084" s="233"/>
      <c r="AJ3084" s="233"/>
      <c r="AL3084" s="267"/>
      <c r="AM3084" s="235"/>
      <c r="AO3084" s="236"/>
      <c r="AU3084" s="234"/>
    </row>
    <row r="3085" spans="1:47" ht="21" x14ac:dyDescent="0.4">
      <c r="A3085" s="278">
        <v>122196</v>
      </c>
      <c r="B3085" s="279" t="s">
        <v>7490</v>
      </c>
      <c r="C3085" s="279" t="s">
        <v>465</v>
      </c>
      <c r="D3085" s="279" t="s">
        <v>7491</v>
      </c>
      <c r="E3085" s="279" t="s">
        <v>394</v>
      </c>
      <c r="F3085"/>
      <c r="H3085" s="279" t="s">
        <v>394</v>
      </c>
      <c r="I3085" s="279" t="s">
        <v>539</v>
      </c>
      <c r="J3085" s="279" t="s">
        <v>394</v>
      </c>
      <c r="K3085" s="279" t="s">
        <v>394</v>
      </c>
      <c r="L3085" s="279" t="s">
        <v>394</v>
      </c>
      <c r="M3085" s="279" t="s">
        <v>394</v>
      </c>
      <c r="N3085" s="279" t="s">
        <v>394</v>
      </c>
      <c r="O3085" s="279" t="s">
        <v>394</v>
      </c>
      <c r="P3085" s="315">
        <v>0</v>
      </c>
      <c r="Q3085" s="279" t="s">
        <v>394</v>
      </c>
      <c r="R3085" s="279" t="s">
        <v>394</v>
      </c>
      <c r="S3085" s="279" t="s">
        <v>394</v>
      </c>
      <c r="T3085" s="279" t="s">
        <v>394</v>
      </c>
      <c r="U3085" s="279" t="s">
        <v>394</v>
      </c>
      <c r="V3085" s="279" t="s">
        <v>394</v>
      </c>
      <c r="W3085" s="279" t="s">
        <v>394</v>
      </c>
      <c r="X3085" s="279" t="s">
        <v>394</v>
      </c>
      <c r="Y3085" s="281"/>
      <c r="Z3085" s="279" t="s">
        <v>394</v>
      </c>
      <c r="AA3085" s="279" t="s">
        <v>394</v>
      </c>
      <c r="AB3085" s="281"/>
      <c r="AC3085" s="279" t="s">
        <v>855</v>
      </c>
      <c r="AF3085" s="276" t="str">
        <f>IFERROR(VLOOKUP(A3085,'[1]قوائم الترجمة'!AC$2:AD$2397,1,0),"م")</f>
        <v>م</v>
      </c>
      <c r="AG3085" s="232"/>
      <c r="AH3085" s="233"/>
      <c r="AI3085" s="233"/>
      <c r="AJ3085" s="233"/>
      <c r="AL3085" s="267"/>
      <c r="AM3085" s="235"/>
      <c r="AO3085" s="236"/>
      <c r="AU3085" s="234"/>
    </row>
    <row r="3086" spans="1:47" ht="21" x14ac:dyDescent="0.4">
      <c r="A3086" s="278">
        <v>122197</v>
      </c>
      <c r="B3086" s="279" t="s">
        <v>7492</v>
      </c>
      <c r="C3086" s="279" t="s">
        <v>100</v>
      </c>
      <c r="D3086" s="279" t="s">
        <v>673</v>
      </c>
      <c r="E3086" s="279" t="s">
        <v>394</v>
      </c>
      <c r="F3086"/>
      <c r="H3086" s="279" t="s">
        <v>394</v>
      </c>
      <c r="I3086" s="279" t="s">
        <v>539</v>
      </c>
      <c r="J3086" s="279" t="s">
        <v>394</v>
      </c>
      <c r="K3086" s="279" t="s">
        <v>394</v>
      </c>
      <c r="L3086" s="279" t="s">
        <v>394</v>
      </c>
      <c r="M3086" s="279" t="s">
        <v>394</v>
      </c>
      <c r="N3086" s="279" t="s">
        <v>394</v>
      </c>
      <c r="O3086" s="279" t="s">
        <v>394</v>
      </c>
      <c r="P3086" s="315">
        <v>0</v>
      </c>
      <c r="Q3086" s="279" t="s">
        <v>394</v>
      </c>
      <c r="R3086" s="279" t="s">
        <v>394</v>
      </c>
      <c r="S3086" s="279" t="s">
        <v>394</v>
      </c>
      <c r="T3086" s="279" t="s">
        <v>394</v>
      </c>
      <c r="U3086" s="279" t="s">
        <v>394</v>
      </c>
      <c r="V3086" s="279" t="s">
        <v>394</v>
      </c>
      <c r="W3086" s="279" t="s">
        <v>394</v>
      </c>
      <c r="X3086" s="279" t="s">
        <v>394</v>
      </c>
      <c r="Y3086" s="281"/>
      <c r="Z3086" s="279" t="s">
        <v>394</v>
      </c>
      <c r="AA3086" s="279" t="s">
        <v>394</v>
      </c>
      <c r="AB3086" s="281"/>
      <c r="AC3086" s="279" t="s">
        <v>855</v>
      </c>
      <c r="AF3086" s="276" t="str">
        <f>IFERROR(VLOOKUP(A3086,'[1]قوائم الترجمة'!AC$2:AD$2397,1,0),"م")</f>
        <v>م</v>
      </c>
      <c r="AG3086" s="232"/>
      <c r="AH3086" s="233"/>
      <c r="AI3086" s="233"/>
      <c r="AJ3086" s="233"/>
      <c r="AL3086" s="267"/>
      <c r="AM3086" s="235"/>
      <c r="AO3086" s="236"/>
      <c r="AU3086" s="234"/>
    </row>
    <row r="3087" spans="1:47" ht="21" x14ac:dyDescent="0.4">
      <c r="A3087" s="278">
        <v>122198</v>
      </c>
      <c r="B3087" s="279" t="s">
        <v>7495</v>
      </c>
      <c r="C3087" s="279" t="s">
        <v>72</v>
      </c>
      <c r="D3087" s="279" t="s">
        <v>7496</v>
      </c>
      <c r="E3087" s="279" t="s">
        <v>394</v>
      </c>
      <c r="F3087"/>
      <c r="H3087" s="279" t="s">
        <v>394</v>
      </c>
      <c r="I3087" s="279" t="s">
        <v>539</v>
      </c>
      <c r="J3087" s="279" t="s">
        <v>394</v>
      </c>
      <c r="K3087" s="279" t="s">
        <v>394</v>
      </c>
      <c r="L3087" s="279" t="s">
        <v>394</v>
      </c>
      <c r="M3087" s="279" t="s">
        <v>394</v>
      </c>
      <c r="N3087" s="279" t="s">
        <v>394</v>
      </c>
      <c r="O3087" s="279" t="s">
        <v>394</v>
      </c>
      <c r="P3087" s="315">
        <v>0</v>
      </c>
      <c r="Q3087" s="279" t="s">
        <v>394</v>
      </c>
      <c r="R3087" s="279" t="s">
        <v>394</v>
      </c>
      <c r="S3087" s="279" t="s">
        <v>394</v>
      </c>
      <c r="T3087" s="279" t="s">
        <v>394</v>
      </c>
      <c r="U3087" s="279" t="s">
        <v>394</v>
      </c>
      <c r="V3087" s="279" t="s">
        <v>394</v>
      </c>
      <c r="W3087" s="279" t="s">
        <v>394</v>
      </c>
      <c r="X3087" s="279" t="s">
        <v>394</v>
      </c>
      <c r="Y3087" s="281"/>
      <c r="Z3087" s="279" t="s">
        <v>394</v>
      </c>
      <c r="AA3087" s="279" t="s">
        <v>394</v>
      </c>
      <c r="AB3087" s="281"/>
      <c r="AC3087" s="279" t="s">
        <v>855</v>
      </c>
      <c r="AF3087" s="276" t="str">
        <f>IFERROR(VLOOKUP(A3087,'[1]قوائم الترجمة'!AC$2:AD$2397,1,0),"م")</f>
        <v>م</v>
      </c>
      <c r="AG3087" s="232"/>
      <c r="AH3087" s="233"/>
      <c r="AI3087" s="233"/>
      <c r="AJ3087" s="233"/>
      <c r="AL3087" s="267"/>
      <c r="AM3087" s="235"/>
      <c r="AU3087" s="234"/>
    </row>
    <row r="3088" spans="1:47" ht="21" x14ac:dyDescent="0.4">
      <c r="A3088" s="278">
        <v>122199</v>
      </c>
      <c r="B3088" s="279" t="s">
        <v>7497</v>
      </c>
      <c r="C3088" s="279" t="s">
        <v>7498</v>
      </c>
      <c r="D3088" s="279" t="s">
        <v>290</v>
      </c>
      <c r="E3088" s="279" t="s">
        <v>394</v>
      </c>
      <c r="F3088"/>
      <c r="H3088" s="279" t="s">
        <v>394</v>
      </c>
      <c r="I3088" s="279" t="s">
        <v>539</v>
      </c>
      <c r="J3088" s="279" t="s">
        <v>394</v>
      </c>
      <c r="K3088" s="279" t="s">
        <v>394</v>
      </c>
      <c r="L3088" s="279" t="s">
        <v>394</v>
      </c>
      <c r="M3088" s="279" t="s">
        <v>394</v>
      </c>
      <c r="N3088" s="279" t="s">
        <v>394</v>
      </c>
      <c r="O3088" s="279" t="s">
        <v>394</v>
      </c>
      <c r="P3088" s="315">
        <v>0</v>
      </c>
      <c r="Q3088" s="279" t="s">
        <v>394</v>
      </c>
      <c r="R3088" s="279" t="s">
        <v>394</v>
      </c>
      <c r="S3088" s="279" t="s">
        <v>394</v>
      </c>
      <c r="T3088" s="279" t="s">
        <v>394</v>
      </c>
      <c r="U3088" s="279" t="s">
        <v>394</v>
      </c>
      <c r="V3088" s="279" t="s">
        <v>394</v>
      </c>
      <c r="W3088" s="279" t="s">
        <v>394</v>
      </c>
      <c r="X3088" s="279" t="s">
        <v>394</v>
      </c>
      <c r="Y3088" s="281"/>
      <c r="Z3088" s="279" t="s">
        <v>394</v>
      </c>
      <c r="AA3088" s="279" t="s">
        <v>394</v>
      </c>
      <c r="AB3088" s="281"/>
      <c r="AC3088" s="279" t="s">
        <v>855</v>
      </c>
      <c r="AF3088" s="276" t="str">
        <f>IFERROR(VLOOKUP(A3088,'[1]قوائم الترجمة'!AC$2:AD$2397,1,0),"م")</f>
        <v>م</v>
      </c>
      <c r="AG3088" s="232"/>
      <c r="AH3088" s="233"/>
      <c r="AI3088" s="233"/>
      <c r="AJ3088" s="233"/>
      <c r="AL3088" s="267"/>
      <c r="AM3088" s="235"/>
      <c r="AO3088" s="236"/>
      <c r="AU3088" s="234"/>
    </row>
    <row r="3089" spans="1:47" ht="21" x14ac:dyDescent="0.4">
      <c r="A3089" s="278">
        <v>122200</v>
      </c>
      <c r="B3089" s="279" t="s">
        <v>7502</v>
      </c>
      <c r="C3089" s="279" t="s">
        <v>65</v>
      </c>
      <c r="D3089" s="279" t="s">
        <v>280</v>
      </c>
      <c r="E3089" s="279" t="s">
        <v>394</v>
      </c>
      <c r="F3089"/>
      <c r="H3089" s="279" t="s">
        <v>394</v>
      </c>
      <c r="I3089" s="279" t="s">
        <v>539</v>
      </c>
      <c r="J3089" s="279" t="s">
        <v>394</v>
      </c>
      <c r="K3089" s="279" t="s">
        <v>394</v>
      </c>
      <c r="L3089" s="279" t="s">
        <v>394</v>
      </c>
      <c r="M3089" s="279" t="s">
        <v>394</v>
      </c>
      <c r="N3089" s="279" t="s">
        <v>394</v>
      </c>
      <c r="O3089" s="279" t="s">
        <v>394</v>
      </c>
      <c r="P3089" s="315">
        <v>0</v>
      </c>
      <c r="Q3089" s="279" t="s">
        <v>394</v>
      </c>
      <c r="R3089" s="279" t="s">
        <v>394</v>
      </c>
      <c r="S3089" s="279" t="s">
        <v>394</v>
      </c>
      <c r="T3089" s="279" t="s">
        <v>394</v>
      </c>
      <c r="U3089" s="279" t="s">
        <v>394</v>
      </c>
      <c r="V3089" s="279" t="s">
        <v>394</v>
      </c>
      <c r="W3089" s="279" t="s">
        <v>394</v>
      </c>
      <c r="X3089" s="279" t="s">
        <v>394</v>
      </c>
      <c r="Y3089" s="281"/>
      <c r="Z3089" s="279" t="s">
        <v>394</v>
      </c>
      <c r="AA3089" s="279" t="s">
        <v>394</v>
      </c>
      <c r="AB3089" s="281"/>
      <c r="AC3089" s="279" t="s">
        <v>855</v>
      </c>
      <c r="AF3089" s="276" t="str">
        <f>IFERROR(VLOOKUP(A3089,'[1]قوائم الترجمة'!AC$2:AD$2397,1,0),"م")</f>
        <v>م</v>
      </c>
      <c r="AG3089" s="232"/>
      <c r="AH3089" s="233"/>
      <c r="AI3089" s="233"/>
      <c r="AJ3089" s="233"/>
      <c r="AL3089" s="267"/>
      <c r="AM3089" s="235"/>
      <c r="AO3089" s="236"/>
      <c r="AU3089" s="234"/>
    </row>
    <row r="3090" spans="1:47" ht="21" x14ac:dyDescent="0.4">
      <c r="A3090" s="278">
        <v>122201</v>
      </c>
      <c r="B3090" s="279" t="s">
        <v>3718</v>
      </c>
      <c r="C3090" s="279" t="s">
        <v>97</v>
      </c>
      <c r="D3090" s="279" t="s">
        <v>3719</v>
      </c>
      <c r="E3090" s="279" t="s">
        <v>394</v>
      </c>
      <c r="F3090"/>
      <c r="H3090" s="279" t="s">
        <v>394</v>
      </c>
      <c r="I3090" s="279" t="s">
        <v>540</v>
      </c>
      <c r="J3090" s="279" t="s">
        <v>394</v>
      </c>
      <c r="K3090" s="279" t="s">
        <v>394</v>
      </c>
      <c r="L3090" s="279" t="s">
        <v>394</v>
      </c>
      <c r="M3090" s="279" t="s">
        <v>394</v>
      </c>
      <c r="N3090" s="279" t="s">
        <v>394</v>
      </c>
      <c r="O3090" s="279" t="s">
        <v>394</v>
      </c>
      <c r="P3090" s="315">
        <v>0</v>
      </c>
      <c r="Q3090" s="279" t="s">
        <v>394</v>
      </c>
      <c r="R3090" s="279" t="s">
        <v>394</v>
      </c>
      <c r="S3090" s="279" t="s">
        <v>394</v>
      </c>
      <c r="T3090" s="279" t="s">
        <v>394</v>
      </c>
      <c r="U3090" s="279" t="s">
        <v>394</v>
      </c>
      <c r="V3090" s="279" t="s">
        <v>394</v>
      </c>
      <c r="W3090" s="279" t="s">
        <v>394</v>
      </c>
      <c r="X3090" s="279" t="s">
        <v>394</v>
      </c>
      <c r="Y3090" s="281"/>
      <c r="Z3090" s="279" t="s">
        <v>394</v>
      </c>
      <c r="AA3090" s="279" t="s">
        <v>394</v>
      </c>
      <c r="AB3090" s="281"/>
      <c r="AC3090" s="279" t="s">
        <v>855</v>
      </c>
      <c r="AF3090" s="276" t="str">
        <f>IFERROR(VLOOKUP(A3090,'[1]قوائم الترجمة'!AC$2:AD$2397,1,0),"م")</f>
        <v>م</v>
      </c>
      <c r="AG3090" s="232"/>
      <c r="AH3090" s="233"/>
      <c r="AI3090" s="233"/>
      <c r="AJ3090" s="233"/>
      <c r="AL3090" s="267"/>
      <c r="AM3090" s="235"/>
      <c r="AU3090" s="234"/>
    </row>
    <row r="3091" spans="1:47" ht="21" x14ac:dyDescent="0.4">
      <c r="A3091" s="278">
        <v>122202</v>
      </c>
      <c r="B3091" s="279" t="s">
        <v>7503</v>
      </c>
      <c r="C3091" s="279" t="s">
        <v>68</v>
      </c>
      <c r="D3091" s="279" t="s">
        <v>7504</v>
      </c>
      <c r="E3091" s="279" t="s">
        <v>394</v>
      </c>
      <c r="F3091"/>
      <c r="H3091" s="279" t="s">
        <v>394</v>
      </c>
      <c r="I3091" s="279" t="s">
        <v>539</v>
      </c>
      <c r="J3091" s="279" t="s">
        <v>394</v>
      </c>
      <c r="K3091" s="279" t="s">
        <v>394</v>
      </c>
      <c r="L3091" s="279" t="s">
        <v>394</v>
      </c>
      <c r="M3091" s="279" t="s">
        <v>394</v>
      </c>
      <c r="N3091" s="279" t="s">
        <v>394</v>
      </c>
      <c r="O3091" s="279" t="s">
        <v>394</v>
      </c>
      <c r="P3091" s="315">
        <v>0</v>
      </c>
      <c r="Q3091" s="279" t="s">
        <v>394</v>
      </c>
      <c r="R3091" s="279" t="s">
        <v>394</v>
      </c>
      <c r="S3091" s="279" t="s">
        <v>394</v>
      </c>
      <c r="T3091" s="279" t="s">
        <v>394</v>
      </c>
      <c r="U3091" s="279" t="s">
        <v>394</v>
      </c>
      <c r="V3091" s="279" t="s">
        <v>394</v>
      </c>
      <c r="W3091" s="279" t="s">
        <v>394</v>
      </c>
      <c r="X3091" s="279" t="s">
        <v>394</v>
      </c>
      <c r="Y3091" s="281"/>
      <c r="Z3091" s="279" t="s">
        <v>394</v>
      </c>
      <c r="AA3091" s="279" t="s">
        <v>394</v>
      </c>
      <c r="AB3091" s="281"/>
      <c r="AC3091" s="279" t="s">
        <v>855</v>
      </c>
      <c r="AF3091" s="276" t="str">
        <f>IFERROR(VLOOKUP(A3091,'[1]قوائم الترجمة'!AC$2:AD$2397,1,0),"م")</f>
        <v>م</v>
      </c>
      <c r="AG3091" s="232"/>
      <c r="AH3091" s="233"/>
      <c r="AI3091" s="233"/>
      <c r="AJ3091" s="233"/>
      <c r="AL3091" s="267"/>
      <c r="AM3091" s="235"/>
      <c r="AU3091" s="234"/>
    </row>
    <row r="3092" spans="1:47" ht="21" x14ac:dyDescent="0.4">
      <c r="A3092" s="278">
        <v>122203</v>
      </c>
      <c r="B3092" s="279" t="s">
        <v>7505</v>
      </c>
      <c r="C3092" s="279" t="s">
        <v>66</v>
      </c>
      <c r="D3092" s="279" t="s">
        <v>281</v>
      </c>
      <c r="E3092" s="279" t="s">
        <v>394</v>
      </c>
      <c r="F3092"/>
      <c r="H3092" s="279" t="s">
        <v>394</v>
      </c>
      <c r="I3092" s="279" t="s">
        <v>539</v>
      </c>
      <c r="J3092" s="279" t="s">
        <v>394</v>
      </c>
      <c r="K3092" s="279" t="s">
        <v>394</v>
      </c>
      <c r="L3092" s="279" t="s">
        <v>394</v>
      </c>
      <c r="M3092" s="279" t="s">
        <v>394</v>
      </c>
      <c r="N3092" s="279" t="s">
        <v>394</v>
      </c>
      <c r="O3092" s="279" t="s">
        <v>394</v>
      </c>
      <c r="P3092" s="315">
        <v>0</v>
      </c>
      <c r="Q3092" s="279" t="s">
        <v>394</v>
      </c>
      <c r="R3092" s="279" t="s">
        <v>394</v>
      </c>
      <c r="S3092" s="279" t="s">
        <v>394</v>
      </c>
      <c r="T3092" s="279" t="s">
        <v>394</v>
      </c>
      <c r="U3092" s="279" t="s">
        <v>394</v>
      </c>
      <c r="V3092" s="279" t="s">
        <v>394</v>
      </c>
      <c r="W3092" s="279" t="s">
        <v>394</v>
      </c>
      <c r="X3092" s="279" t="s">
        <v>394</v>
      </c>
      <c r="Y3092" s="281"/>
      <c r="Z3092" s="279" t="s">
        <v>394</v>
      </c>
      <c r="AA3092" s="279" t="s">
        <v>394</v>
      </c>
      <c r="AB3092" s="281"/>
      <c r="AC3092" s="279" t="s">
        <v>855</v>
      </c>
      <c r="AF3092" s="276" t="str">
        <f>IFERROR(VLOOKUP(A3092,'[1]قوائم الترجمة'!AC$2:AD$2397,1,0),"م")</f>
        <v>م</v>
      </c>
      <c r="AG3092" s="232"/>
      <c r="AH3092" s="233"/>
      <c r="AI3092" s="233"/>
      <c r="AJ3092" s="233"/>
      <c r="AL3092" s="267"/>
      <c r="AM3092" s="235"/>
      <c r="AO3092" s="236"/>
      <c r="AU3092" s="234"/>
    </row>
    <row r="3093" spans="1:47" ht="21" x14ac:dyDescent="0.4">
      <c r="A3093" s="278">
        <v>122204</v>
      </c>
      <c r="B3093" s="279" t="s">
        <v>3717</v>
      </c>
      <c r="C3093" s="279" t="s">
        <v>89</v>
      </c>
      <c r="D3093" s="279" t="s">
        <v>735</v>
      </c>
      <c r="E3093" s="279" t="s">
        <v>394</v>
      </c>
      <c r="F3093"/>
      <c r="H3093" s="279" t="s">
        <v>394</v>
      </c>
      <c r="I3093" s="279" t="s">
        <v>539</v>
      </c>
      <c r="J3093" s="279" t="s">
        <v>394</v>
      </c>
      <c r="K3093" s="279" t="s">
        <v>394</v>
      </c>
      <c r="L3093" s="279" t="s">
        <v>394</v>
      </c>
      <c r="M3093" s="279" t="s">
        <v>394</v>
      </c>
      <c r="N3093" s="279" t="s">
        <v>394</v>
      </c>
      <c r="O3093" s="279" t="s">
        <v>394</v>
      </c>
      <c r="P3093" s="315">
        <v>0</v>
      </c>
      <c r="Q3093" s="279" t="s">
        <v>394</v>
      </c>
      <c r="R3093" s="279" t="s">
        <v>394</v>
      </c>
      <c r="S3093" s="279" t="s">
        <v>394</v>
      </c>
      <c r="T3093" s="279" t="s">
        <v>394</v>
      </c>
      <c r="U3093" s="279" t="s">
        <v>394</v>
      </c>
      <c r="V3093" s="279" t="s">
        <v>394</v>
      </c>
      <c r="W3093" s="279" t="s">
        <v>394</v>
      </c>
      <c r="X3093" s="279" t="s">
        <v>394</v>
      </c>
      <c r="Y3093" s="281"/>
      <c r="Z3093" s="279" t="s">
        <v>394</v>
      </c>
      <c r="AA3093" s="279" t="s">
        <v>394</v>
      </c>
      <c r="AB3093" s="281"/>
      <c r="AC3093" s="279" t="s">
        <v>855</v>
      </c>
      <c r="AF3093" s="276" t="str">
        <f>IFERROR(VLOOKUP(A3093,'[1]قوائم الترجمة'!AC$2:AD$2397,1,0),"م")</f>
        <v>م</v>
      </c>
      <c r="AG3093" s="232"/>
      <c r="AH3093" s="233"/>
      <c r="AI3093" s="233"/>
      <c r="AJ3093" s="233"/>
      <c r="AL3093" s="267"/>
      <c r="AM3093" s="235"/>
      <c r="AO3093" s="236"/>
      <c r="AU3093" s="234"/>
    </row>
    <row r="3094" spans="1:47" ht="21" x14ac:dyDescent="0.4">
      <c r="A3094" s="278">
        <v>122205</v>
      </c>
      <c r="B3094" s="279" t="s">
        <v>7506</v>
      </c>
      <c r="C3094" s="279" t="s">
        <v>7507</v>
      </c>
      <c r="D3094" s="279" t="s">
        <v>341</v>
      </c>
      <c r="E3094" s="279" t="s">
        <v>394</v>
      </c>
      <c r="F3094"/>
      <c r="H3094" s="279" t="s">
        <v>394</v>
      </c>
      <c r="I3094" s="279" t="s">
        <v>539</v>
      </c>
      <c r="J3094" s="279" t="s">
        <v>394</v>
      </c>
      <c r="K3094" s="279" t="s">
        <v>394</v>
      </c>
      <c r="L3094" s="279" t="s">
        <v>394</v>
      </c>
      <c r="M3094" s="279" t="s">
        <v>394</v>
      </c>
      <c r="N3094" s="279" t="s">
        <v>394</v>
      </c>
      <c r="O3094" s="279" t="s">
        <v>394</v>
      </c>
      <c r="P3094" s="315">
        <v>0</v>
      </c>
      <c r="Q3094" s="279" t="s">
        <v>394</v>
      </c>
      <c r="R3094" s="279" t="s">
        <v>394</v>
      </c>
      <c r="S3094" s="279" t="s">
        <v>394</v>
      </c>
      <c r="T3094" s="279" t="s">
        <v>394</v>
      </c>
      <c r="U3094" s="279" t="s">
        <v>394</v>
      </c>
      <c r="V3094" s="279" t="s">
        <v>394</v>
      </c>
      <c r="W3094" s="279" t="s">
        <v>394</v>
      </c>
      <c r="X3094" s="279" t="s">
        <v>394</v>
      </c>
      <c r="Y3094" s="281"/>
      <c r="Z3094" s="279" t="s">
        <v>394</v>
      </c>
      <c r="AA3094" s="279" t="s">
        <v>394</v>
      </c>
      <c r="AB3094" s="281"/>
      <c r="AC3094" s="279" t="s">
        <v>855</v>
      </c>
      <c r="AF3094" s="276" t="str">
        <f>IFERROR(VLOOKUP(A3094,'[1]قوائم الترجمة'!AC$2:AD$2397,1,0),"م")</f>
        <v>م</v>
      </c>
      <c r="AG3094" s="232"/>
      <c r="AH3094" s="233"/>
      <c r="AI3094" s="233"/>
      <c r="AJ3094" s="233"/>
      <c r="AL3094" s="267"/>
      <c r="AM3094" s="235"/>
      <c r="AO3094" s="236"/>
      <c r="AU3094" s="234"/>
    </row>
    <row r="3095" spans="1:47" ht="21" x14ac:dyDescent="0.4">
      <c r="A3095" s="278">
        <v>122206</v>
      </c>
      <c r="B3095" s="279" t="s">
        <v>7508</v>
      </c>
      <c r="C3095" s="279" t="s">
        <v>1264</v>
      </c>
      <c r="D3095" s="279" t="s">
        <v>319</v>
      </c>
      <c r="E3095" s="279" t="s">
        <v>394</v>
      </c>
      <c r="F3095"/>
      <c r="H3095" s="279" t="s">
        <v>394</v>
      </c>
      <c r="I3095" s="279" t="s">
        <v>538</v>
      </c>
      <c r="J3095" s="279" t="s">
        <v>394</v>
      </c>
      <c r="K3095" s="279" t="s">
        <v>394</v>
      </c>
      <c r="L3095" s="279" t="s">
        <v>394</v>
      </c>
      <c r="M3095" s="279" t="s">
        <v>394</v>
      </c>
      <c r="N3095" s="279" t="s">
        <v>394</v>
      </c>
      <c r="O3095" s="279" t="s">
        <v>394</v>
      </c>
      <c r="P3095" s="315">
        <v>0</v>
      </c>
      <c r="Q3095" s="279" t="s">
        <v>394</v>
      </c>
      <c r="R3095" s="279" t="s">
        <v>394</v>
      </c>
      <c r="S3095" s="279" t="s">
        <v>394</v>
      </c>
      <c r="T3095" s="279" t="s">
        <v>394</v>
      </c>
      <c r="U3095" s="279" t="s">
        <v>394</v>
      </c>
      <c r="V3095" s="279" t="s">
        <v>394</v>
      </c>
      <c r="W3095" s="279" t="s">
        <v>394</v>
      </c>
      <c r="X3095" s="279" t="s">
        <v>394</v>
      </c>
      <c r="Y3095" s="281"/>
      <c r="Z3095" s="279" t="s">
        <v>394</v>
      </c>
      <c r="AA3095" s="279" t="s">
        <v>394</v>
      </c>
      <c r="AB3095" s="281"/>
      <c r="AC3095" s="279" t="s">
        <v>394</v>
      </c>
      <c r="AF3095" s="276" t="str">
        <f>IFERROR(VLOOKUP(A3095,'[1]قوائم الترجمة'!AC$2:AD$2397,1,0),"م")</f>
        <v>م</v>
      </c>
      <c r="AG3095" s="232"/>
      <c r="AH3095" s="233"/>
      <c r="AI3095" s="233"/>
      <c r="AJ3095" s="233"/>
      <c r="AL3095" s="267"/>
      <c r="AM3095" s="235"/>
      <c r="AO3095" s="236"/>
      <c r="AU3095" s="234"/>
    </row>
    <row r="3096" spans="1:47" ht="21" x14ac:dyDescent="0.4">
      <c r="A3096" s="278">
        <v>122207</v>
      </c>
      <c r="B3096" s="279" t="s">
        <v>7510</v>
      </c>
      <c r="C3096" s="279" t="s">
        <v>120</v>
      </c>
      <c r="D3096" s="279" t="s">
        <v>314</v>
      </c>
      <c r="E3096" s="279" t="s">
        <v>424</v>
      </c>
      <c r="F3096" s="315" t="s">
        <v>9570</v>
      </c>
      <c r="G3096" s="315" t="s">
        <v>8255</v>
      </c>
      <c r="H3096" s="279" t="s">
        <v>425</v>
      </c>
      <c r="I3096" s="279" t="s">
        <v>61</v>
      </c>
      <c r="J3096" s="279" t="s">
        <v>403</v>
      </c>
      <c r="K3096" s="280">
        <v>2017</v>
      </c>
      <c r="L3096" s="279" t="s">
        <v>404</v>
      </c>
      <c r="M3096" s="279" t="s">
        <v>394</v>
      </c>
      <c r="N3096" s="279" t="s">
        <v>394</v>
      </c>
      <c r="O3096" s="279" t="s">
        <v>394</v>
      </c>
      <c r="P3096" s="315">
        <v>0</v>
      </c>
      <c r="Q3096" s="278"/>
      <c r="R3096" s="303"/>
      <c r="S3096" s="279" t="s">
        <v>394</v>
      </c>
      <c r="T3096" s="279" t="s">
        <v>394</v>
      </c>
      <c r="U3096" s="303"/>
      <c r="V3096" s="303"/>
      <c r="W3096" s="303"/>
      <c r="X3096" s="303"/>
      <c r="Z3096" s="303"/>
      <c r="AA3096" s="303"/>
      <c r="AC3096" s="279" t="s">
        <v>394</v>
      </c>
      <c r="AF3096" s="276">
        <f>IFERROR(VLOOKUP(A3096,'[1]قوائم الترجمة'!AC$2:AD$2397,1,0),"م")</f>
        <v>122207</v>
      </c>
      <c r="AG3096" s="232"/>
      <c r="AH3096" s="233"/>
      <c r="AI3096" s="233"/>
      <c r="AJ3096" s="233"/>
      <c r="AL3096" s="267"/>
      <c r="AM3096" s="235"/>
      <c r="AO3096" s="236"/>
      <c r="AU3096" s="234"/>
    </row>
    <row r="3097" spans="1:47" ht="21" x14ac:dyDescent="0.4">
      <c r="A3097" s="278">
        <v>122208</v>
      </c>
      <c r="B3097" s="279" t="s">
        <v>3715</v>
      </c>
      <c r="C3097" s="279" t="s">
        <v>135</v>
      </c>
      <c r="D3097" s="279" t="s">
        <v>3716</v>
      </c>
      <c r="E3097" s="279" t="s">
        <v>394</v>
      </c>
      <c r="F3097"/>
      <c r="H3097" s="279" t="s">
        <v>394</v>
      </c>
      <c r="I3097" s="279" t="s">
        <v>540</v>
      </c>
      <c r="J3097" s="279" t="s">
        <v>394</v>
      </c>
      <c r="K3097" s="279" t="s">
        <v>394</v>
      </c>
      <c r="L3097" s="279" t="s">
        <v>394</v>
      </c>
      <c r="M3097" s="279" t="s">
        <v>394</v>
      </c>
      <c r="N3097" s="279" t="s">
        <v>394</v>
      </c>
      <c r="O3097" s="279" t="s">
        <v>394</v>
      </c>
      <c r="P3097" s="315">
        <v>0</v>
      </c>
      <c r="Q3097" s="279" t="s">
        <v>394</v>
      </c>
      <c r="R3097" s="279" t="s">
        <v>394</v>
      </c>
      <c r="S3097" s="279" t="s">
        <v>394</v>
      </c>
      <c r="T3097" s="279" t="s">
        <v>394</v>
      </c>
      <c r="U3097" s="279" t="s">
        <v>394</v>
      </c>
      <c r="V3097" s="279" t="s">
        <v>394</v>
      </c>
      <c r="W3097" s="279" t="s">
        <v>394</v>
      </c>
      <c r="X3097" s="279" t="s">
        <v>394</v>
      </c>
      <c r="Y3097" s="281"/>
      <c r="Z3097" s="279" t="s">
        <v>394</v>
      </c>
      <c r="AA3097" s="279" t="s">
        <v>394</v>
      </c>
      <c r="AB3097" s="281"/>
      <c r="AC3097" s="279" t="s">
        <v>855</v>
      </c>
      <c r="AF3097" s="276" t="str">
        <f>IFERROR(VLOOKUP(A3097,'[1]قوائم الترجمة'!AC$2:AD$2397,1,0),"م")</f>
        <v>م</v>
      </c>
      <c r="AG3097" s="232"/>
      <c r="AH3097" s="233"/>
      <c r="AI3097" s="233"/>
      <c r="AJ3097" s="233"/>
      <c r="AL3097" s="267"/>
      <c r="AM3097" s="235"/>
      <c r="AU3097" s="234"/>
    </row>
    <row r="3098" spans="1:47" ht="21" x14ac:dyDescent="0.4">
      <c r="A3098" s="278">
        <v>122209</v>
      </c>
      <c r="B3098" s="279" t="s">
        <v>3713</v>
      </c>
      <c r="C3098" s="279" t="s">
        <v>136</v>
      </c>
      <c r="D3098" s="279" t="s">
        <v>3714</v>
      </c>
      <c r="E3098" s="279" t="s">
        <v>394</v>
      </c>
      <c r="F3098"/>
      <c r="H3098" s="279" t="s">
        <v>394</v>
      </c>
      <c r="I3098" s="279" t="s">
        <v>539</v>
      </c>
      <c r="J3098" s="279" t="s">
        <v>394</v>
      </c>
      <c r="K3098" s="279" t="s">
        <v>394</v>
      </c>
      <c r="L3098" s="279" t="s">
        <v>394</v>
      </c>
      <c r="M3098" s="279" t="s">
        <v>394</v>
      </c>
      <c r="N3098" s="279" t="s">
        <v>394</v>
      </c>
      <c r="O3098" s="279" t="s">
        <v>394</v>
      </c>
      <c r="P3098" s="315">
        <v>0</v>
      </c>
      <c r="Q3098" s="279" t="s">
        <v>394</v>
      </c>
      <c r="R3098" s="279" t="s">
        <v>394</v>
      </c>
      <c r="S3098" s="279" t="s">
        <v>394</v>
      </c>
      <c r="T3098" s="279" t="s">
        <v>394</v>
      </c>
      <c r="U3098" s="279" t="s">
        <v>394</v>
      </c>
      <c r="V3098" s="279" t="s">
        <v>394</v>
      </c>
      <c r="W3098" s="279" t="s">
        <v>394</v>
      </c>
      <c r="X3098" s="279" t="s">
        <v>394</v>
      </c>
      <c r="Y3098" s="281"/>
      <c r="Z3098" s="279" t="s">
        <v>394</v>
      </c>
      <c r="AA3098" s="279" t="s">
        <v>394</v>
      </c>
      <c r="AB3098" s="281"/>
      <c r="AC3098" s="279" t="s">
        <v>855</v>
      </c>
      <c r="AF3098" s="276" t="str">
        <f>IFERROR(VLOOKUP(A3098,'[1]قوائم الترجمة'!AC$2:AD$2397,1,0),"م")</f>
        <v>م</v>
      </c>
      <c r="AG3098" s="232"/>
      <c r="AH3098" s="233"/>
      <c r="AI3098" s="233"/>
      <c r="AJ3098" s="233"/>
      <c r="AL3098" s="267"/>
      <c r="AM3098" s="235"/>
      <c r="AO3098" s="236"/>
      <c r="AU3098" s="234"/>
    </row>
    <row r="3099" spans="1:47" ht="21" x14ac:dyDescent="0.4">
      <c r="A3099" s="278">
        <v>122210</v>
      </c>
      <c r="B3099" s="279" t="s">
        <v>7521</v>
      </c>
      <c r="C3099" s="279" t="s">
        <v>671</v>
      </c>
      <c r="D3099" s="279" t="s">
        <v>7522</v>
      </c>
      <c r="E3099" s="279" t="s">
        <v>394</v>
      </c>
      <c r="F3099"/>
      <c r="H3099" s="279" t="s">
        <v>394</v>
      </c>
      <c r="I3099" s="279" t="s">
        <v>539</v>
      </c>
      <c r="J3099" s="279" t="s">
        <v>394</v>
      </c>
      <c r="K3099" s="279" t="s">
        <v>394</v>
      </c>
      <c r="L3099" s="279" t="s">
        <v>394</v>
      </c>
      <c r="M3099" s="279" t="s">
        <v>394</v>
      </c>
      <c r="N3099" s="279" t="s">
        <v>394</v>
      </c>
      <c r="O3099" s="279" t="s">
        <v>394</v>
      </c>
      <c r="P3099" s="315">
        <v>0</v>
      </c>
      <c r="Q3099" s="279" t="s">
        <v>394</v>
      </c>
      <c r="R3099" s="279" t="s">
        <v>394</v>
      </c>
      <c r="S3099" s="279" t="s">
        <v>394</v>
      </c>
      <c r="T3099" s="279" t="s">
        <v>394</v>
      </c>
      <c r="U3099" s="279" t="s">
        <v>394</v>
      </c>
      <c r="V3099" s="279" t="s">
        <v>394</v>
      </c>
      <c r="W3099" s="279" t="s">
        <v>394</v>
      </c>
      <c r="X3099" s="279" t="s">
        <v>394</v>
      </c>
      <c r="Y3099" s="281"/>
      <c r="Z3099" s="279" t="s">
        <v>394</v>
      </c>
      <c r="AA3099" s="279" t="s">
        <v>394</v>
      </c>
      <c r="AB3099" s="281"/>
      <c r="AC3099" s="279" t="s">
        <v>855</v>
      </c>
      <c r="AF3099" s="276" t="str">
        <f>IFERROR(VLOOKUP(A3099,'[1]قوائم الترجمة'!AC$2:AD$2397,1,0),"م")</f>
        <v>م</v>
      </c>
      <c r="AG3099" s="232"/>
      <c r="AH3099" s="233"/>
      <c r="AI3099" s="233"/>
      <c r="AJ3099" s="233"/>
      <c r="AL3099" s="267"/>
      <c r="AM3099" s="235"/>
      <c r="AU3099" s="234"/>
    </row>
    <row r="3100" spans="1:47" ht="21" x14ac:dyDescent="0.4">
      <c r="A3100" s="278">
        <v>122211</v>
      </c>
      <c r="B3100" s="279" t="s">
        <v>7526</v>
      </c>
      <c r="C3100" s="279" t="s">
        <v>1024</v>
      </c>
      <c r="D3100" s="279" t="s">
        <v>276</v>
      </c>
      <c r="E3100" s="279" t="s">
        <v>5660</v>
      </c>
      <c r="F3100" s="315" t="s">
        <v>9571</v>
      </c>
      <c r="G3100" s="315" t="s">
        <v>402</v>
      </c>
      <c r="H3100" s="279" t="s">
        <v>425</v>
      </c>
      <c r="I3100" s="279" t="s">
        <v>61</v>
      </c>
      <c r="J3100" s="279" t="s">
        <v>426</v>
      </c>
      <c r="K3100" s="280">
        <v>2014</v>
      </c>
      <c r="L3100" s="279" t="s">
        <v>419</v>
      </c>
      <c r="M3100" s="279" t="s">
        <v>394</v>
      </c>
      <c r="N3100" s="279"/>
      <c r="O3100" s="279" t="s">
        <v>394</v>
      </c>
      <c r="P3100" s="315">
        <v>0</v>
      </c>
      <c r="Q3100" s="278"/>
      <c r="R3100" s="303"/>
      <c r="S3100" s="279" t="s">
        <v>394</v>
      </c>
      <c r="T3100" s="279" t="s">
        <v>394</v>
      </c>
      <c r="U3100" s="303"/>
      <c r="V3100" s="303"/>
      <c r="W3100" s="303"/>
      <c r="X3100" s="303"/>
      <c r="Z3100" s="303"/>
      <c r="AA3100" s="303"/>
      <c r="AC3100" s="279" t="s">
        <v>394</v>
      </c>
      <c r="AF3100" s="276">
        <f>IFERROR(VLOOKUP(A3100,'[1]قوائم الترجمة'!AC$2:AD$2397,1,0),"م")</f>
        <v>122211</v>
      </c>
      <c r="AG3100" s="232"/>
      <c r="AH3100" s="233"/>
      <c r="AI3100" s="233"/>
      <c r="AJ3100" s="233"/>
      <c r="AL3100" s="267"/>
      <c r="AM3100" s="235"/>
      <c r="AO3100" s="236"/>
      <c r="AU3100" s="234"/>
    </row>
    <row r="3101" spans="1:47" ht="21" x14ac:dyDescent="0.4">
      <c r="A3101" s="278">
        <v>122212</v>
      </c>
      <c r="B3101" s="279" t="s">
        <v>1027</v>
      </c>
      <c r="C3101" s="279" t="s">
        <v>345</v>
      </c>
      <c r="D3101" s="279" t="s">
        <v>262</v>
      </c>
      <c r="E3101" s="279" t="s">
        <v>394</v>
      </c>
      <c r="F3101"/>
      <c r="H3101" s="279" t="s">
        <v>394</v>
      </c>
      <c r="I3101" s="279" t="s">
        <v>540</v>
      </c>
      <c r="J3101" s="279" t="s">
        <v>394</v>
      </c>
      <c r="K3101" s="279" t="s">
        <v>394</v>
      </c>
      <c r="L3101" s="279" t="s">
        <v>394</v>
      </c>
      <c r="M3101" s="279" t="s">
        <v>394</v>
      </c>
      <c r="N3101" s="279" t="s">
        <v>394</v>
      </c>
      <c r="O3101" s="279" t="s">
        <v>394</v>
      </c>
      <c r="P3101" s="315">
        <v>0</v>
      </c>
      <c r="Q3101" s="279" t="s">
        <v>394</v>
      </c>
      <c r="R3101" s="279" t="s">
        <v>394</v>
      </c>
      <c r="S3101" s="279" t="s">
        <v>394</v>
      </c>
      <c r="T3101" s="279" t="s">
        <v>394</v>
      </c>
      <c r="U3101" s="279" t="s">
        <v>394</v>
      </c>
      <c r="V3101" s="279" t="s">
        <v>394</v>
      </c>
      <c r="W3101" s="279" t="s">
        <v>394</v>
      </c>
      <c r="X3101" s="279" t="s">
        <v>394</v>
      </c>
      <c r="Y3101" s="281"/>
      <c r="Z3101" s="279" t="s">
        <v>394</v>
      </c>
      <c r="AA3101" s="279" t="s">
        <v>394</v>
      </c>
      <c r="AB3101" s="281"/>
      <c r="AC3101" s="279" t="s">
        <v>855</v>
      </c>
      <c r="AF3101" s="276" t="str">
        <f>IFERROR(VLOOKUP(A3101,'[1]قوائم الترجمة'!AC$2:AD$2397,1,0),"م")</f>
        <v>م</v>
      </c>
      <c r="AG3101" s="232"/>
      <c r="AH3101" s="233"/>
      <c r="AI3101" s="233"/>
      <c r="AJ3101" s="233"/>
      <c r="AL3101" s="267"/>
      <c r="AM3101" s="235"/>
      <c r="AO3101" s="236"/>
      <c r="AU3101" s="234"/>
    </row>
    <row r="3102" spans="1:47" ht="21" x14ac:dyDescent="0.4">
      <c r="A3102" s="278">
        <v>122213</v>
      </c>
      <c r="B3102" s="279" t="s">
        <v>3712</v>
      </c>
      <c r="C3102" s="279" t="s">
        <v>517</v>
      </c>
      <c r="D3102" s="279" t="s">
        <v>256</v>
      </c>
      <c r="E3102" s="279" t="s">
        <v>424</v>
      </c>
      <c r="F3102" s="315" t="s">
        <v>8378</v>
      </c>
      <c r="G3102" s="315" t="s">
        <v>402</v>
      </c>
      <c r="H3102" s="279" t="s">
        <v>425</v>
      </c>
      <c r="I3102" s="279" t="s">
        <v>538</v>
      </c>
      <c r="J3102" s="279" t="s">
        <v>426</v>
      </c>
      <c r="K3102" s="280">
        <v>0</v>
      </c>
      <c r="L3102" s="279" t="s">
        <v>402</v>
      </c>
      <c r="M3102" s="279" t="s">
        <v>394</v>
      </c>
      <c r="N3102" s="279" t="s">
        <v>394</v>
      </c>
      <c r="O3102" s="279" t="s">
        <v>394</v>
      </c>
      <c r="P3102" s="315">
        <v>0</v>
      </c>
      <c r="Q3102" s="278"/>
      <c r="R3102" s="303"/>
      <c r="S3102" s="279" t="s">
        <v>394</v>
      </c>
      <c r="T3102" s="279" t="s">
        <v>394</v>
      </c>
      <c r="U3102" s="303"/>
      <c r="V3102" s="303"/>
      <c r="W3102" s="303"/>
      <c r="X3102" s="303"/>
      <c r="Z3102" s="303"/>
      <c r="AA3102" s="303"/>
      <c r="AC3102" s="279" t="s">
        <v>394</v>
      </c>
      <c r="AF3102" s="276">
        <f>IFERROR(VLOOKUP(A3102,'[1]قوائم الترجمة'!AC$2:AD$2397,1,0),"م")</f>
        <v>122213</v>
      </c>
      <c r="AG3102" s="232"/>
      <c r="AH3102" s="233"/>
      <c r="AI3102" s="233"/>
      <c r="AJ3102" s="233"/>
      <c r="AL3102" s="267"/>
      <c r="AM3102" s="235"/>
      <c r="AU3102" s="234"/>
    </row>
    <row r="3103" spans="1:47" ht="21" x14ac:dyDescent="0.4">
      <c r="A3103" s="278">
        <v>122214</v>
      </c>
      <c r="B3103" s="279" t="s">
        <v>3711</v>
      </c>
      <c r="C3103" s="279" t="s">
        <v>135</v>
      </c>
      <c r="D3103" s="279" t="s">
        <v>567</v>
      </c>
      <c r="E3103" s="279" t="s">
        <v>394</v>
      </c>
      <c r="F3103"/>
      <c r="H3103" s="279" t="s">
        <v>394</v>
      </c>
      <c r="I3103" s="279" t="s">
        <v>540</v>
      </c>
      <c r="J3103" s="279" t="s">
        <v>394</v>
      </c>
      <c r="K3103" s="279" t="s">
        <v>394</v>
      </c>
      <c r="L3103" s="279" t="s">
        <v>394</v>
      </c>
      <c r="M3103" s="279" t="s">
        <v>394</v>
      </c>
      <c r="N3103" s="279" t="s">
        <v>394</v>
      </c>
      <c r="O3103" s="279" t="s">
        <v>394</v>
      </c>
      <c r="P3103" s="315">
        <v>0</v>
      </c>
      <c r="Q3103" s="279" t="s">
        <v>394</v>
      </c>
      <c r="R3103" s="279" t="s">
        <v>394</v>
      </c>
      <c r="S3103" s="279" t="s">
        <v>394</v>
      </c>
      <c r="T3103" s="279" t="s">
        <v>394</v>
      </c>
      <c r="U3103" s="279" t="s">
        <v>394</v>
      </c>
      <c r="V3103" s="279" t="s">
        <v>394</v>
      </c>
      <c r="W3103" s="279" t="s">
        <v>394</v>
      </c>
      <c r="X3103" s="279" t="s">
        <v>394</v>
      </c>
      <c r="Y3103" s="281"/>
      <c r="Z3103" s="279" t="s">
        <v>394</v>
      </c>
      <c r="AA3103" s="279" t="s">
        <v>394</v>
      </c>
      <c r="AB3103" s="281"/>
      <c r="AC3103" s="279" t="s">
        <v>855</v>
      </c>
      <c r="AF3103" s="276" t="str">
        <f>IFERROR(VLOOKUP(A3103,'[1]قوائم الترجمة'!AC$2:AD$2397,1,0),"م")</f>
        <v>م</v>
      </c>
      <c r="AG3103" s="232"/>
      <c r="AH3103" s="233"/>
      <c r="AI3103" s="233"/>
      <c r="AJ3103" s="233"/>
      <c r="AL3103" s="267"/>
      <c r="AM3103" s="235"/>
      <c r="AU3103" s="234"/>
    </row>
    <row r="3104" spans="1:47" ht="21" x14ac:dyDescent="0.4">
      <c r="A3104" s="278">
        <v>122216</v>
      </c>
      <c r="B3104" s="279" t="s">
        <v>3710</v>
      </c>
      <c r="C3104" s="279" t="s">
        <v>68</v>
      </c>
      <c r="D3104" s="279" t="s">
        <v>343</v>
      </c>
      <c r="E3104" s="279" t="s">
        <v>394</v>
      </c>
      <c r="F3104"/>
      <c r="H3104" s="279" t="s">
        <v>394</v>
      </c>
      <c r="I3104" s="279" t="s">
        <v>540</v>
      </c>
      <c r="J3104" s="279" t="s">
        <v>394</v>
      </c>
      <c r="K3104" s="279" t="s">
        <v>394</v>
      </c>
      <c r="L3104" s="279" t="s">
        <v>394</v>
      </c>
      <c r="M3104" s="279" t="s">
        <v>394</v>
      </c>
      <c r="N3104" s="279" t="s">
        <v>394</v>
      </c>
      <c r="O3104" s="279" t="s">
        <v>394</v>
      </c>
      <c r="P3104" s="315">
        <v>0</v>
      </c>
      <c r="Q3104" s="279" t="s">
        <v>394</v>
      </c>
      <c r="R3104" s="279" t="s">
        <v>394</v>
      </c>
      <c r="S3104" s="279" t="s">
        <v>394</v>
      </c>
      <c r="T3104" s="279" t="s">
        <v>394</v>
      </c>
      <c r="U3104" s="279" t="s">
        <v>394</v>
      </c>
      <c r="V3104" s="279" t="s">
        <v>394</v>
      </c>
      <c r="W3104" s="279" t="s">
        <v>394</v>
      </c>
      <c r="X3104" s="279" t="s">
        <v>394</v>
      </c>
      <c r="Y3104" s="281"/>
      <c r="Z3104" s="279" t="s">
        <v>394</v>
      </c>
      <c r="AA3104" s="279" t="s">
        <v>394</v>
      </c>
      <c r="AB3104" s="281"/>
      <c r="AC3104" s="279" t="s">
        <v>394</v>
      </c>
      <c r="AF3104" s="276" t="str">
        <f>IFERROR(VLOOKUP(A3104,'[1]قوائم الترجمة'!AC$2:AD$2397,1,0),"م")</f>
        <v>م</v>
      </c>
      <c r="AG3104" s="232"/>
      <c r="AH3104" s="233"/>
      <c r="AI3104" s="233"/>
      <c r="AJ3104" s="233"/>
      <c r="AL3104" s="267"/>
      <c r="AM3104" s="235"/>
      <c r="AU3104" s="234"/>
    </row>
    <row r="3105" spans="1:47" ht="21" x14ac:dyDescent="0.4">
      <c r="A3105" s="278">
        <v>122217</v>
      </c>
      <c r="B3105" s="279" t="s">
        <v>7546</v>
      </c>
      <c r="C3105" s="279" t="s">
        <v>62</v>
      </c>
      <c r="D3105" s="279" t="s">
        <v>252</v>
      </c>
      <c r="E3105" s="279" t="s">
        <v>394</v>
      </c>
      <c r="F3105"/>
      <c r="H3105" s="279" t="s">
        <v>394</v>
      </c>
      <c r="I3105" s="279" t="s">
        <v>539</v>
      </c>
      <c r="J3105" s="279" t="s">
        <v>394</v>
      </c>
      <c r="K3105" s="279" t="s">
        <v>394</v>
      </c>
      <c r="L3105" s="279" t="s">
        <v>394</v>
      </c>
      <c r="M3105" s="279" t="s">
        <v>394</v>
      </c>
      <c r="N3105" s="279" t="s">
        <v>394</v>
      </c>
      <c r="O3105" s="279" t="s">
        <v>394</v>
      </c>
      <c r="P3105" s="315">
        <v>0</v>
      </c>
      <c r="Q3105" s="279" t="s">
        <v>394</v>
      </c>
      <c r="R3105" s="279" t="s">
        <v>394</v>
      </c>
      <c r="S3105" s="279" t="s">
        <v>394</v>
      </c>
      <c r="T3105" s="279" t="s">
        <v>394</v>
      </c>
      <c r="U3105" s="279" t="s">
        <v>394</v>
      </c>
      <c r="V3105" s="279" t="s">
        <v>394</v>
      </c>
      <c r="W3105" s="279" t="s">
        <v>394</v>
      </c>
      <c r="X3105" s="279" t="s">
        <v>394</v>
      </c>
      <c r="Y3105" s="281"/>
      <c r="Z3105" s="279" t="s">
        <v>394</v>
      </c>
      <c r="AA3105" s="279" t="s">
        <v>394</v>
      </c>
      <c r="AB3105" s="281"/>
      <c r="AC3105" s="279" t="s">
        <v>855</v>
      </c>
      <c r="AF3105" s="276" t="str">
        <f>IFERROR(VLOOKUP(A3105,'[1]قوائم الترجمة'!AC$2:AD$2397,1,0),"م")</f>
        <v>م</v>
      </c>
      <c r="AG3105" s="232"/>
      <c r="AH3105" s="233"/>
      <c r="AI3105" s="233"/>
      <c r="AJ3105" s="233"/>
      <c r="AL3105" s="267"/>
      <c r="AM3105" s="235"/>
      <c r="AU3105" s="234"/>
    </row>
    <row r="3106" spans="1:47" ht="21" x14ac:dyDescent="0.4">
      <c r="A3106" s="278">
        <v>122218</v>
      </c>
      <c r="B3106" s="279" t="s">
        <v>7547</v>
      </c>
      <c r="C3106" s="279" t="s">
        <v>87</v>
      </c>
      <c r="D3106" s="279" t="s">
        <v>330</v>
      </c>
      <c r="E3106" s="279" t="s">
        <v>424</v>
      </c>
      <c r="F3106" s="315" t="s">
        <v>9572</v>
      </c>
      <c r="G3106" s="315" t="s">
        <v>8133</v>
      </c>
      <c r="H3106" s="279" t="s">
        <v>425</v>
      </c>
      <c r="I3106" s="279" t="s">
        <v>61</v>
      </c>
      <c r="J3106" s="279" t="s">
        <v>403</v>
      </c>
      <c r="K3106" s="280">
        <v>2016</v>
      </c>
      <c r="L3106" s="279" t="s">
        <v>404</v>
      </c>
      <c r="M3106" s="279" t="s">
        <v>394</v>
      </c>
      <c r="N3106" s="279"/>
      <c r="O3106" s="279" t="s">
        <v>394</v>
      </c>
      <c r="P3106" s="315">
        <v>0</v>
      </c>
      <c r="Q3106" s="278"/>
      <c r="R3106" s="303"/>
      <c r="S3106" s="279" t="s">
        <v>394</v>
      </c>
      <c r="T3106" s="279" t="s">
        <v>394</v>
      </c>
      <c r="U3106" s="303"/>
      <c r="V3106" s="303"/>
      <c r="W3106" s="303"/>
      <c r="X3106" s="303"/>
      <c r="Z3106" s="303"/>
      <c r="AA3106" s="303"/>
      <c r="AC3106" s="279" t="s">
        <v>394</v>
      </c>
      <c r="AF3106" s="276">
        <f>IFERROR(VLOOKUP(A3106,'[1]قوائم الترجمة'!AC$2:AD$2397,1,0),"م")</f>
        <v>122218</v>
      </c>
      <c r="AG3106" s="232"/>
      <c r="AH3106" s="233"/>
      <c r="AI3106" s="233"/>
      <c r="AJ3106" s="233"/>
      <c r="AL3106" s="267"/>
      <c r="AM3106" s="235"/>
      <c r="AU3106" s="234"/>
    </row>
    <row r="3107" spans="1:47" ht="21" x14ac:dyDescent="0.4">
      <c r="A3107" s="278">
        <v>122219</v>
      </c>
      <c r="B3107" s="279" t="s">
        <v>3709</v>
      </c>
      <c r="C3107" s="279" t="s">
        <v>144</v>
      </c>
      <c r="D3107" s="279" t="s">
        <v>378</v>
      </c>
      <c r="E3107" s="279" t="s">
        <v>424</v>
      </c>
      <c r="F3107" s="315" t="s">
        <v>9573</v>
      </c>
      <c r="G3107" s="315" t="s">
        <v>9574</v>
      </c>
      <c r="H3107" s="279" t="s">
        <v>425</v>
      </c>
      <c r="I3107" s="279" t="s">
        <v>61</v>
      </c>
      <c r="J3107" s="279" t="s">
        <v>403</v>
      </c>
      <c r="K3107" s="280">
        <v>2009</v>
      </c>
      <c r="L3107" s="279" t="s">
        <v>419</v>
      </c>
      <c r="M3107" s="279" t="s">
        <v>394</v>
      </c>
      <c r="N3107" s="279"/>
      <c r="O3107" s="279" t="s">
        <v>394</v>
      </c>
      <c r="P3107" s="315">
        <v>0</v>
      </c>
      <c r="Q3107" s="278"/>
      <c r="R3107" s="303"/>
      <c r="S3107" s="279" t="s">
        <v>394</v>
      </c>
      <c r="T3107" s="279" t="s">
        <v>394</v>
      </c>
      <c r="U3107" s="303"/>
      <c r="V3107" s="303"/>
      <c r="W3107" s="303"/>
      <c r="X3107" s="303"/>
      <c r="Z3107" s="303"/>
      <c r="AA3107" s="303"/>
      <c r="AC3107" s="279" t="s">
        <v>394</v>
      </c>
      <c r="AF3107" s="276">
        <f>IFERROR(VLOOKUP(A3107,'[1]قوائم الترجمة'!AC$2:AD$2397,1,0),"م")</f>
        <v>122219</v>
      </c>
      <c r="AG3107" s="232"/>
      <c r="AH3107" s="233"/>
      <c r="AI3107" s="233"/>
      <c r="AJ3107" s="233"/>
      <c r="AL3107" s="267"/>
      <c r="AM3107" s="235"/>
      <c r="AO3107" s="236"/>
      <c r="AU3107" s="234"/>
    </row>
    <row r="3108" spans="1:47" ht="21" x14ac:dyDescent="0.4">
      <c r="A3108" s="278">
        <v>122220</v>
      </c>
      <c r="B3108" s="279" t="s">
        <v>3708</v>
      </c>
      <c r="C3108" s="279" t="s">
        <v>111</v>
      </c>
      <c r="D3108" s="279" t="s">
        <v>326</v>
      </c>
      <c r="E3108" s="279" t="s">
        <v>394</v>
      </c>
      <c r="F3108"/>
      <c r="H3108" s="279" t="s">
        <v>394</v>
      </c>
      <c r="I3108" s="279" t="s">
        <v>539</v>
      </c>
      <c r="J3108" s="279" t="s">
        <v>394</v>
      </c>
      <c r="K3108" s="279" t="s">
        <v>394</v>
      </c>
      <c r="L3108" s="279" t="s">
        <v>394</v>
      </c>
      <c r="M3108" s="279" t="s">
        <v>394</v>
      </c>
      <c r="N3108" s="279" t="s">
        <v>394</v>
      </c>
      <c r="O3108" s="279" t="s">
        <v>394</v>
      </c>
      <c r="P3108" s="315">
        <v>0</v>
      </c>
      <c r="Q3108" s="279" t="s">
        <v>394</v>
      </c>
      <c r="R3108" s="279" t="s">
        <v>394</v>
      </c>
      <c r="S3108" s="279" t="s">
        <v>394</v>
      </c>
      <c r="T3108" s="279" t="s">
        <v>394</v>
      </c>
      <c r="U3108" s="279" t="s">
        <v>394</v>
      </c>
      <c r="V3108" s="279" t="s">
        <v>394</v>
      </c>
      <c r="W3108" s="279" t="s">
        <v>394</v>
      </c>
      <c r="X3108" s="279" t="s">
        <v>394</v>
      </c>
      <c r="Y3108" s="281"/>
      <c r="Z3108" s="279" t="s">
        <v>394</v>
      </c>
      <c r="AA3108" s="279" t="s">
        <v>394</v>
      </c>
      <c r="AB3108" s="281"/>
      <c r="AC3108" s="279" t="s">
        <v>855</v>
      </c>
      <c r="AF3108" s="276" t="str">
        <f>IFERROR(VLOOKUP(A3108,'[1]قوائم الترجمة'!AC$2:AD$2397,1,0),"م")</f>
        <v>م</v>
      </c>
      <c r="AG3108" s="232"/>
      <c r="AH3108" s="233"/>
      <c r="AI3108" s="233"/>
      <c r="AJ3108" s="233"/>
      <c r="AL3108" s="267"/>
      <c r="AM3108" s="235"/>
      <c r="AU3108" s="234"/>
    </row>
    <row r="3109" spans="1:47" ht="21" x14ac:dyDescent="0.4">
      <c r="A3109" s="278">
        <v>122221</v>
      </c>
      <c r="B3109" s="279" t="s">
        <v>3707</v>
      </c>
      <c r="C3109" s="279" t="s">
        <v>74</v>
      </c>
      <c r="D3109" s="279" t="s">
        <v>119</v>
      </c>
      <c r="E3109" s="279" t="s">
        <v>394</v>
      </c>
      <c r="F3109"/>
      <c r="H3109" s="279" t="s">
        <v>394</v>
      </c>
      <c r="I3109" s="279" t="s">
        <v>539</v>
      </c>
      <c r="J3109" s="279" t="s">
        <v>394</v>
      </c>
      <c r="K3109" s="279" t="s">
        <v>394</v>
      </c>
      <c r="L3109" s="279" t="s">
        <v>394</v>
      </c>
      <c r="M3109" s="279" t="s">
        <v>394</v>
      </c>
      <c r="N3109" s="279" t="s">
        <v>394</v>
      </c>
      <c r="O3109" s="279" t="s">
        <v>394</v>
      </c>
      <c r="P3109" s="315">
        <v>0</v>
      </c>
      <c r="Q3109" s="279" t="s">
        <v>394</v>
      </c>
      <c r="R3109" s="279" t="s">
        <v>394</v>
      </c>
      <c r="S3109" s="279" t="s">
        <v>394</v>
      </c>
      <c r="T3109" s="279" t="s">
        <v>394</v>
      </c>
      <c r="U3109" s="279" t="s">
        <v>394</v>
      </c>
      <c r="V3109" s="279" t="s">
        <v>394</v>
      </c>
      <c r="W3109" s="279" t="s">
        <v>394</v>
      </c>
      <c r="X3109" s="279" t="s">
        <v>394</v>
      </c>
      <c r="Y3109" s="281"/>
      <c r="Z3109" s="279" t="s">
        <v>394</v>
      </c>
      <c r="AA3109" s="279" t="s">
        <v>394</v>
      </c>
      <c r="AB3109" s="281"/>
      <c r="AC3109" s="279" t="s">
        <v>855</v>
      </c>
      <c r="AF3109" s="276" t="str">
        <f>IFERROR(VLOOKUP(A3109,'[1]قوائم الترجمة'!AC$2:AD$2397,1,0),"م")</f>
        <v>م</v>
      </c>
      <c r="AG3109" s="232"/>
      <c r="AH3109" s="233"/>
      <c r="AI3109" s="233"/>
      <c r="AJ3109" s="233"/>
      <c r="AL3109" s="267"/>
      <c r="AM3109" s="235"/>
      <c r="AO3109" s="236"/>
      <c r="AU3109" s="234"/>
    </row>
    <row r="3110" spans="1:47" ht="21" x14ac:dyDescent="0.4">
      <c r="A3110" s="278">
        <v>122222</v>
      </c>
      <c r="B3110" s="279" t="s">
        <v>7541</v>
      </c>
      <c r="C3110" s="279" t="s">
        <v>551</v>
      </c>
      <c r="D3110" s="279" t="s">
        <v>623</v>
      </c>
      <c r="E3110" s="279" t="s">
        <v>394</v>
      </c>
      <c r="F3110"/>
      <c r="H3110" s="279" t="s">
        <v>394</v>
      </c>
      <c r="I3110" s="279" t="s">
        <v>539</v>
      </c>
      <c r="J3110" s="279" t="s">
        <v>394</v>
      </c>
      <c r="K3110" s="279" t="s">
        <v>394</v>
      </c>
      <c r="L3110" s="279" t="s">
        <v>394</v>
      </c>
      <c r="M3110" s="279" t="s">
        <v>394</v>
      </c>
      <c r="N3110" s="279" t="s">
        <v>394</v>
      </c>
      <c r="O3110" s="279" t="s">
        <v>394</v>
      </c>
      <c r="P3110" s="315">
        <v>0</v>
      </c>
      <c r="Q3110" s="279" t="s">
        <v>394</v>
      </c>
      <c r="R3110" s="279" t="s">
        <v>394</v>
      </c>
      <c r="S3110" s="279" t="s">
        <v>394</v>
      </c>
      <c r="T3110" s="279" t="s">
        <v>394</v>
      </c>
      <c r="U3110" s="279" t="s">
        <v>394</v>
      </c>
      <c r="V3110" s="279" t="s">
        <v>394</v>
      </c>
      <c r="W3110" s="279" t="s">
        <v>394</v>
      </c>
      <c r="X3110" s="279" t="s">
        <v>394</v>
      </c>
      <c r="Y3110" s="281"/>
      <c r="Z3110" s="279" t="s">
        <v>394</v>
      </c>
      <c r="AA3110" s="279" t="s">
        <v>394</v>
      </c>
      <c r="AB3110" s="281"/>
      <c r="AC3110" s="279" t="s">
        <v>855</v>
      </c>
      <c r="AF3110" s="276" t="str">
        <f>IFERROR(VLOOKUP(A3110,'[1]قوائم الترجمة'!AC$2:AD$2397,1,0),"م")</f>
        <v>م</v>
      </c>
      <c r="AG3110" s="232"/>
      <c r="AH3110" s="233"/>
      <c r="AI3110" s="233"/>
      <c r="AJ3110" s="233"/>
      <c r="AL3110" s="267"/>
      <c r="AM3110" s="235"/>
      <c r="AU3110" s="234"/>
    </row>
    <row r="3111" spans="1:47" ht="21" x14ac:dyDescent="0.4">
      <c r="A3111" s="278">
        <v>122223</v>
      </c>
      <c r="B3111" s="279" t="s">
        <v>3706</v>
      </c>
      <c r="C3111" s="279" t="s">
        <v>620</v>
      </c>
      <c r="D3111" s="279" t="s">
        <v>326</v>
      </c>
      <c r="E3111" s="279" t="s">
        <v>424</v>
      </c>
      <c r="F3111" s="315" t="s">
        <v>9575</v>
      </c>
      <c r="G3111" s="315" t="s">
        <v>8302</v>
      </c>
      <c r="H3111" s="279" t="s">
        <v>425</v>
      </c>
      <c r="I3111" s="279" t="s">
        <v>540</v>
      </c>
      <c r="J3111" s="279" t="s">
        <v>426</v>
      </c>
      <c r="K3111" s="280">
        <v>2006</v>
      </c>
      <c r="L3111" s="279" t="s">
        <v>402</v>
      </c>
      <c r="M3111" s="279" t="s">
        <v>394</v>
      </c>
      <c r="N3111" s="279" t="s">
        <v>394</v>
      </c>
      <c r="O3111" s="279" t="s">
        <v>394</v>
      </c>
      <c r="P3111" s="315">
        <v>0</v>
      </c>
      <c r="Q3111" s="278"/>
      <c r="R3111" s="303"/>
      <c r="S3111" s="279" t="s">
        <v>394</v>
      </c>
      <c r="T3111" s="279" t="s">
        <v>394</v>
      </c>
      <c r="U3111" s="303"/>
      <c r="V3111" s="303"/>
      <c r="W3111" s="303"/>
      <c r="X3111" s="303"/>
      <c r="Z3111" s="303"/>
      <c r="AA3111" s="303"/>
      <c r="AC3111" s="279" t="s">
        <v>394</v>
      </c>
      <c r="AF3111" s="276">
        <f>IFERROR(VLOOKUP(A3111,'[1]قوائم الترجمة'!AC$2:AD$2397,1,0),"م")</f>
        <v>122223</v>
      </c>
      <c r="AG3111" s="232"/>
      <c r="AH3111" s="233"/>
      <c r="AI3111" s="233"/>
      <c r="AJ3111" s="233"/>
      <c r="AL3111" s="267"/>
      <c r="AM3111" s="235"/>
      <c r="AU3111" s="234"/>
    </row>
    <row r="3112" spans="1:47" ht="21" x14ac:dyDescent="0.4">
      <c r="A3112" s="278">
        <v>122224</v>
      </c>
      <c r="B3112" s="279" t="s">
        <v>3705</v>
      </c>
      <c r="C3112" s="279" t="s">
        <v>733</v>
      </c>
      <c r="D3112" s="279" t="s">
        <v>682</v>
      </c>
      <c r="E3112" s="279" t="s">
        <v>424</v>
      </c>
      <c r="F3112" s="315" t="s">
        <v>9576</v>
      </c>
      <c r="G3112" s="315" t="s">
        <v>9577</v>
      </c>
      <c r="H3112" s="279" t="s">
        <v>425</v>
      </c>
      <c r="I3112" s="279" t="s">
        <v>67</v>
      </c>
      <c r="J3112" s="279" t="s">
        <v>403</v>
      </c>
      <c r="K3112" s="280">
        <v>2016</v>
      </c>
      <c r="L3112" s="279" t="s">
        <v>411</v>
      </c>
      <c r="M3112" s="279" t="s">
        <v>394</v>
      </c>
      <c r="N3112" s="279" t="s">
        <v>394</v>
      </c>
      <c r="O3112" s="279" t="s">
        <v>394</v>
      </c>
      <c r="P3112" s="315">
        <v>0</v>
      </c>
      <c r="Q3112" s="278"/>
      <c r="R3112" s="303"/>
      <c r="S3112" s="279" t="s">
        <v>394</v>
      </c>
      <c r="T3112" s="279" t="s">
        <v>394</v>
      </c>
      <c r="U3112" s="303"/>
      <c r="V3112" s="303"/>
      <c r="W3112" s="303"/>
      <c r="X3112" s="303"/>
      <c r="Z3112" s="303"/>
      <c r="AA3112" s="303"/>
      <c r="AC3112" s="279" t="s">
        <v>394</v>
      </c>
      <c r="AF3112" s="276">
        <f>IFERROR(VLOOKUP(A3112,'[1]قوائم الترجمة'!AC$2:AD$2397,1,0),"م")</f>
        <v>122224</v>
      </c>
      <c r="AG3112" s="232"/>
      <c r="AH3112" s="233"/>
      <c r="AI3112" s="233"/>
      <c r="AJ3112" s="233"/>
      <c r="AL3112" s="267"/>
      <c r="AM3112" s="235"/>
      <c r="AU3112" s="234"/>
    </row>
    <row r="3113" spans="1:47" ht="21" x14ac:dyDescent="0.4">
      <c r="A3113" s="278">
        <v>122225</v>
      </c>
      <c r="B3113" s="279" t="s">
        <v>3704</v>
      </c>
      <c r="C3113" s="279" t="s">
        <v>144</v>
      </c>
      <c r="D3113" s="279" t="s">
        <v>349</v>
      </c>
      <c r="E3113" s="279" t="s">
        <v>394</v>
      </c>
      <c r="F3113"/>
      <c r="H3113" s="279" t="s">
        <v>394</v>
      </c>
      <c r="I3113" s="279" t="s">
        <v>540</v>
      </c>
      <c r="J3113" s="279" t="s">
        <v>394</v>
      </c>
      <c r="K3113" s="279" t="s">
        <v>394</v>
      </c>
      <c r="L3113" s="279" t="s">
        <v>394</v>
      </c>
      <c r="M3113" s="279" t="s">
        <v>394</v>
      </c>
      <c r="N3113" s="279" t="s">
        <v>394</v>
      </c>
      <c r="O3113" s="279" t="s">
        <v>394</v>
      </c>
      <c r="P3113" s="315">
        <v>0</v>
      </c>
      <c r="Q3113" s="279" t="s">
        <v>394</v>
      </c>
      <c r="R3113" s="279" t="s">
        <v>394</v>
      </c>
      <c r="S3113" s="279" t="s">
        <v>394</v>
      </c>
      <c r="T3113" s="279" t="s">
        <v>394</v>
      </c>
      <c r="U3113" s="279" t="s">
        <v>394</v>
      </c>
      <c r="V3113" s="279" t="s">
        <v>394</v>
      </c>
      <c r="W3113" s="279" t="s">
        <v>394</v>
      </c>
      <c r="X3113" s="279" t="s">
        <v>394</v>
      </c>
      <c r="Y3113" s="281"/>
      <c r="Z3113" s="279" t="s">
        <v>394</v>
      </c>
      <c r="AA3113" s="279" t="s">
        <v>394</v>
      </c>
      <c r="AB3113" s="281"/>
      <c r="AC3113" s="279" t="s">
        <v>394</v>
      </c>
      <c r="AF3113" s="276" t="str">
        <f>IFERROR(VLOOKUP(A3113,'[1]قوائم الترجمة'!AC$2:AD$2397,1,0),"م")</f>
        <v>م</v>
      </c>
      <c r="AG3113" s="232"/>
      <c r="AH3113" s="233"/>
      <c r="AI3113" s="233"/>
      <c r="AJ3113" s="233"/>
      <c r="AL3113" s="267"/>
      <c r="AM3113" s="235"/>
      <c r="AO3113" s="236"/>
      <c r="AU3113" s="234"/>
    </row>
    <row r="3114" spans="1:47" ht="21" x14ac:dyDescent="0.4">
      <c r="A3114" s="278">
        <v>122226</v>
      </c>
      <c r="B3114" s="279" t="s">
        <v>7568</v>
      </c>
      <c r="C3114" s="279" t="s">
        <v>156</v>
      </c>
      <c r="D3114" s="279" t="s">
        <v>1303</v>
      </c>
      <c r="E3114" s="279" t="s">
        <v>394</v>
      </c>
      <c r="F3114"/>
      <c r="H3114" s="279" t="s">
        <v>394</v>
      </c>
      <c r="I3114" s="279" t="s">
        <v>539</v>
      </c>
      <c r="J3114" s="279" t="s">
        <v>394</v>
      </c>
      <c r="K3114" s="279" t="s">
        <v>394</v>
      </c>
      <c r="L3114" s="279" t="s">
        <v>394</v>
      </c>
      <c r="M3114" s="279" t="s">
        <v>394</v>
      </c>
      <c r="N3114" s="279" t="s">
        <v>394</v>
      </c>
      <c r="O3114" s="279" t="s">
        <v>394</v>
      </c>
      <c r="P3114" s="315">
        <v>0</v>
      </c>
      <c r="Q3114" s="279" t="s">
        <v>394</v>
      </c>
      <c r="R3114" s="279" t="s">
        <v>394</v>
      </c>
      <c r="S3114" s="279" t="s">
        <v>394</v>
      </c>
      <c r="T3114" s="279" t="s">
        <v>394</v>
      </c>
      <c r="U3114" s="279" t="s">
        <v>394</v>
      </c>
      <c r="V3114" s="279" t="s">
        <v>394</v>
      </c>
      <c r="W3114" s="279" t="s">
        <v>394</v>
      </c>
      <c r="X3114" s="279" t="s">
        <v>394</v>
      </c>
      <c r="Y3114" s="281"/>
      <c r="Z3114" s="279" t="s">
        <v>394</v>
      </c>
      <c r="AA3114" s="279" t="s">
        <v>394</v>
      </c>
      <c r="AB3114" s="281"/>
      <c r="AC3114" s="279" t="s">
        <v>855</v>
      </c>
      <c r="AF3114" s="276" t="str">
        <f>IFERROR(VLOOKUP(A3114,'[1]قوائم الترجمة'!AC$2:AD$2397,1,0),"م")</f>
        <v>م</v>
      </c>
      <c r="AG3114" s="232"/>
      <c r="AH3114" s="233"/>
      <c r="AI3114" s="233"/>
      <c r="AJ3114" s="233"/>
      <c r="AL3114" s="267"/>
      <c r="AM3114" s="235"/>
      <c r="AU3114" s="234"/>
    </row>
    <row r="3115" spans="1:47" ht="21" x14ac:dyDescent="0.4">
      <c r="A3115" s="278">
        <v>122227</v>
      </c>
      <c r="B3115" s="279" t="s">
        <v>1530</v>
      </c>
      <c r="C3115" s="279" t="s">
        <v>1147</v>
      </c>
      <c r="D3115" s="279" t="s">
        <v>292</v>
      </c>
      <c r="E3115" s="279" t="s">
        <v>394</v>
      </c>
      <c r="F3115"/>
      <c r="H3115" s="279" t="s">
        <v>394</v>
      </c>
      <c r="I3115" s="279" t="s">
        <v>539</v>
      </c>
      <c r="J3115" s="279" t="s">
        <v>394</v>
      </c>
      <c r="K3115" s="279" t="s">
        <v>394</v>
      </c>
      <c r="L3115" s="279" t="s">
        <v>394</v>
      </c>
      <c r="M3115" s="279" t="s">
        <v>394</v>
      </c>
      <c r="N3115" s="279" t="s">
        <v>394</v>
      </c>
      <c r="O3115" s="279" t="s">
        <v>394</v>
      </c>
      <c r="P3115" s="315">
        <v>0</v>
      </c>
      <c r="Q3115" s="279" t="s">
        <v>394</v>
      </c>
      <c r="R3115" s="279" t="s">
        <v>394</v>
      </c>
      <c r="S3115" s="279" t="s">
        <v>394</v>
      </c>
      <c r="T3115" s="279" t="s">
        <v>394</v>
      </c>
      <c r="U3115" s="279" t="s">
        <v>394</v>
      </c>
      <c r="V3115" s="279" t="s">
        <v>394</v>
      </c>
      <c r="W3115" s="279" t="s">
        <v>394</v>
      </c>
      <c r="X3115" s="279" t="s">
        <v>394</v>
      </c>
      <c r="Y3115" s="281"/>
      <c r="Z3115" s="279" t="s">
        <v>394</v>
      </c>
      <c r="AA3115" s="279" t="s">
        <v>394</v>
      </c>
      <c r="AB3115" s="281"/>
      <c r="AC3115" s="279" t="s">
        <v>855</v>
      </c>
      <c r="AF3115" s="276" t="str">
        <f>IFERROR(VLOOKUP(A3115,'[1]قوائم الترجمة'!AC$2:AD$2397,1,0),"م")</f>
        <v>م</v>
      </c>
      <c r="AG3115" s="232"/>
      <c r="AH3115" s="233"/>
      <c r="AI3115" s="233"/>
      <c r="AJ3115" s="233"/>
      <c r="AL3115" s="267"/>
      <c r="AM3115" s="235"/>
      <c r="AO3115" s="236"/>
      <c r="AU3115" s="234"/>
    </row>
    <row r="3116" spans="1:47" ht="21" x14ac:dyDescent="0.4">
      <c r="A3116" s="278">
        <v>122228</v>
      </c>
      <c r="B3116" s="279" t="s">
        <v>7576</v>
      </c>
      <c r="C3116" s="279" t="s">
        <v>72</v>
      </c>
      <c r="D3116" s="279" t="s">
        <v>252</v>
      </c>
      <c r="E3116" s="279" t="s">
        <v>394</v>
      </c>
      <c r="F3116"/>
      <c r="H3116" s="279" t="s">
        <v>394</v>
      </c>
      <c r="I3116" s="279" t="s">
        <v>539</v>
      </c>
      <c r="J3116" s="279" t="s">
        <v>394</v>
      </c>
      <c r="K3116" s="279" t="s">
        <v>394</v>
      </c>
      <c r="L3116" s="279" t="s">
        <v>394</v>
      </c>
      <c r="M3116" s="279" t="s">
        <v>394</v>
      </c>
      <c r="N3116" s="279" t="s">
        <v>394</v>
      </c>
      <c r="O3116" s="279" t="s">
        <v>394</v>
      </c>
      <c r="P3116" s="315">
        <v>0</v>
      </c>
      <c r="Q3116" s="279" t="s">
        <v>394</v>
      </c>
      <c r="R3116" s="279" t="s">
        <v>394</v>
      </c>
      <c r="S3116" s="279" t="s">
        <v>394</v>
      </c>
      <c r="T3116" s="279" t="s">
        <v>394</v>
      </c>
      <c r="U3116" s="279" t="s">
        <v>394</v>
      </c>
      <c r="V3116" s="279" t="s">
        <v>394</v>
      </c>
      <c r="W3116" s="279" t="s">
        <v>394</v>
      </c>
      <c r="X3116" s="279" t="s">
        <v>394</v>
      </c>
      <c r="Y3116" s="281"/>
      <c r="Z3116" s="279" t="s">
        <v>394</v>
      </c>
      <c r="AA3116" s="279" t="s">
        <v>394</v>
      </c>
      <c r="AB3116" s="281"/>
      <c r="AC3116" s="279" t="s">
        <v>855</v>
      </c>
      <c r="AF3116" s="276" t="str">
        <f>IFERROR(VLOOKUP(A3116,'[1]قوائم الترجمة'!AC$2:AD$2397,1,0),"م")</f>
        <v>م</v>
      </c>
      <c r="AG3116" s="232"/>
      <c r="AH3116" s="233"/>
      <c r="AI3116" s="233"/>
      <c r="AJ3116" s="233"/>
      <c r="AL3116" s="267"/>
      <c r="AM3116" s="235"/>
      <c r="AO3116" s="236"/>
      <c r="AU3116" s="234"/>
    </row>
    <row r="3117" spans="1:47" ht="21" x14ac:dyDescent="0.4">
      <c r="A3117" s="278">
        <v>122229</v>
      </c>
      <c r="B3117" s="279" t="s">
        <v>7579</v>
      </c>
      <c r="C3117" s="279" t="s">
        <v>1302</v>
      </c>
      <c r="D3117" s="279" t="s">
        <v>331</v>
      </c>
      <c r="E3117" s="279" t="s">
        <v>394</v>
      </c>
      <c r="F3117"/>
      <c r="H3117" s="279" t="s">
        <v>394</v>
      </c>
      <c r="I3117" s="279" t="s">
        <v>539</v>
      </c>
      <c r="J3117" s="279" t="s">
        <v>394</v>
      </c>
      <c r="K3117" s="279" t="s">
        <v>394</v>
      </c>
      <c r="L3117" s="279" t="s">
        <v>394</v>
      </c>
      <c r="M3117" s="279" t="s">
        <v>394</v>
      </c>
      <c r="N3117" s="279" t="s">
        <v>394</v>
      </c>
      <c r="O3117" s="279" t="s">
        <v>394</v>
      </c>
      <c r="P3117" s="315">
        <v>0</v>
      </c>
      <c r="Q3117" s="279" t="s">
        <v>394</v>
      </c>
      <c r="R3117" s="279" t="s">
        <v>394</v>
      </c>
      <c r="S3117" s="279" t="s">
        <v>394</v>
      </c>
      <c r="T3117" s="279" t="s">
        <v>394</v>
      </c>
      <c r="U3117" s="279" t="s">
        <v>394</v>
      </c>
      <c r="V3117" s="279" t="s">
        <v>394</v>
      </c>
      <c r="W3117" s="279" t="s">
        <v>394</v>
      </c>
      <c r="X3117" s="279" t="s">
        <v>394</v>
      </c>
      <c r="Y3117" s="281"/>
      <c r="Z3117" s="279" t="s">
        <v>394</v>
      </c>
      <c r="AA3117" s="279" t="s">
        <v>394</v>
      </c>
      <c r="AB3117" s="281"/>
      <c r="AC3117" s="279" t="s">
        <v>855</v>
      </c>
      <c r="AF3117" s="276" t="str">
        <f>IFERROR(VLOOKUP(A3117,'[1]قوائم الترجمة'!AC$2:AD$2397,1,0),"م")</f>
        <v>م</v>
      </c>
      <c r="AG3117" s="232"/>
      <c r="AH3117" s="233"/>
      <c r="AI3117" s="233"/>
      <c r="AJ3117" s="233"/>
      <c r="AL3117" s="267"/>
      <c r="AM3117" s="235"/>
      <c r="AO3117" s="236"/>
      <c r="AU3117" s="234"/>
    </row>
    <row r="3118" spans="1:47" ht="21" x14ac:dyDescent="0.4">
      <c r="A3118" s="275">
        <v>122230</v>
      </c>
      <c r="B3118" s="276" t="s">
        <v>3703</v>
      </c>
      <c r="C3118" s="276" t="s">
        <v>153</v>
      </c>
      <c r="D3118" s="276" t="s">
        <v>244</v>
      </c>
      <c r="E3118" s="276" t="s">
        <v>424</v>
      </c>
      <c r="F3118" s="317" t="s">
        <v>8585</v>
      </c>
      <c r="G3118" s="317" t="s">
        <v>402</v>
      </c>
      <c r="H3118" s="276" t="s">
        <v>425</v>
      </c>
      <c r="I3118" s="276" t="s">
        <v>67</v>
      </c>
      <c r="J3118" s="276" t="s">
        <v>426</v>
      </c>
      <c r="K3118" s="277">
        <v>2009</v>
      </c>
      <c r="L3118" s="276" t="s">
        <v>402</v>
      </c>
      <c r="M3118" s="303"/>
      <c r="N3118" s="276" t="s">
        <v>394</v>
      </c>
      <c r="O3118" s="276" t="s">
        <v>394</v>
      </c>
      <c r="P3118" s="315">
        <v>0</v>
      </c>
      <c r="Q3118" s="303"/>
      <c r="R3118" s="276" t="s">
        <v>394</v>
      </c>
      <c r="S3118" s="276" t="s">
        <v>394</v>
      </c>
      <c r="T3118" s="303"/>
      <c r="U3118" s="303"/>
      <c r="V3118" s="303"/>
      <c r="W3118" s="303"/>
      <c r="X3118" s="303"/>
      <c r="Z3118" s="303"/>
      <c r="AA3118" s="303"/>
      <c r="AC3118" s="276" t="s">
        <v>394</v>
      </c>
      <c r="AF3118" s="276">
        <f>IFERROR(VLOOKUP(A3118,'[1]قوائم الترجمة'!AC$2:AD$2397,1,0),"م")</f>
        <v>122230</v>
      </c>
      <c r="AG3118" s="232"/>
      <c r="AH3118" s="233"/>
      <c r="AI3118" s="233"/>
      <c r="AJ3118" s="233"/>
      <c r="AL3118" s="267"/>
      <c r="AM3118" s="235"/>
      <c r="AU3118" s="234"/>
    </row>
    <row r="3119" spans="1:47" ht="21" x14ac:dyDescent="0.4">
      <c r="A3119" s="278">
        <v>122231</v>
      </c>
      <c r="B3119" s="279" t="s">
        <v>3701</v>
      </c>
      <c r="C3119" s="279" t="s">
        <v>500</v>
      </c>
      <c r="D3119" s="279" t="s">
        <v>3702</v>
      </c>
      <c r="E3119" s="279" t="s">
        <v>394</v>
      </c>
      <c r="F3119"/>
      <c r="H3119" s="279" t="s">
        <v>394</v>
      </c>
      <c r="I3119" s="279" t="s">
        <v>61</v>
      </c>
      <c r="J3119" s="279" t="s">
        <v>394</v>
      </c>
      <c r="K3119" s="279" t="s">
        <v>394</v>
      </c>
      <c r="L3119" s="279" t="s">
        <v>394</v>
      </c>
      <c r="M3119" s="279" t="s">
        <v>394</v>
      </c>
      <c r="N3119" s="279" t="s">
        <v>394</v>
      </c>
      <c r="O3119" s="279" t="s">
        <v>394</v>
      </c>
      <c r="P3119" s="315">
        <v>0</v>
      </c>
      <c r="Q3119" s="279" t="s">
        <v>394</v>
      </c>
      <c r="R3119" s="279" t="s">
        <v>394</v>
      </c>
      <c r="S3119" s="279" t="s">
        <v>394</v>
      </c>
      <c r="T3119" s="279" t="s">
        <v>394</v>
      </c>
      <c r="U3119" s="279" t="s">
        <v>394</v>
      </c>
      <c r="V3119" s="279" t="s">
        <v>394</v>
      </c>
      <c r="W3119" s="279" t="s">
        <v>394</v>
      </c>
      <c r="X3119" s="279" t="s">
        <v>394</v>
      </c>
      <c r="Y3119" s="281"/>
      <c r="Z3119" s="279" t="s">
        <v>394</v>
      </c>
      <c r="AA3119" s="279" t="s">
        <v>394</v>
      </c>
      <c r="AB3119" s="281"/>
      <c r="AC3119" s="279" t="s">
        <v>394</v>
      </c>
      <c r="AF3119" s="276" t="str">
        <f>IFERROR(VLOOKUP(A3119,'[1]قوائم الترجمة'!AC$2:AD$2397,1,0),"م")</f>
        <v>م</v>
      </c>
      <c r="AG3119" s="232"/>
      <c r="AH3119" s="233"/>
      <c r="AI3119" s="233"/>
      <c r="AJ3119" s="233"/>
      <c r="AL3119" s="267"/>
      <c r="AM3119" s="235"/>
      <c r="AU3119" s="234"/>
    </row>
    <row r="3120" spans="1:47" ht="21" x14ac:dyDescent="0.4">
      <c r="A3120" s="278">
        <v>122232</v>
      </c>
      <c r="B3120" s="279" t="s">
        <v>3700</v>
      </c>
      <c r="C3120" s="279" t="s">
        <v>189</v>
      </c>
      <c r="D3120" s="279" t="s">
        <v>652</v>
      </c>
      <c r="E3120" s="279" t="s">
        <v>394</v>
      </c>
      <c r="F3120"/>
      <c r="H3120" s="279" t="s">
        <v>394</v>
      </c>
      <c r="I3120" s="279" t="s">
        <v>539</v>
      </c>
      <c r="J3120" s="279" t="s">
        <v>394</v>
      </c>
      <c r="K3120" s="279" t="s">
        <v>394</v>
      </c>
      <c r="L3120" s="279" t="s">
        <v>394</v>
      </c>
      <c r="M3120" s="279" t="s">
        <v>394</v>
      </c>
      <c r="N3120" s="279" t="s">
        <v>394</v>
      </c>
      <c r="O3120" s="279" t="s">
        <v>394</v>
      </c>
      <c r="P3120" s="315">
        <v>0</v>
      </c>
      <c r="Q3120" s="279" t="s">
        <v>394</v>
      </c>
      <c r="R3120" s="279" t="s">
        <v>394</v>
      </c>
      <c r="S3120" s="279" t="s">
        <v>394</v>
      </c>
      <c r="T3120" s="279" t="s">
        <v>394</v>
      </c>
      <c r="U3120" s="279" t="s">
        <v>394</v>
      </c>
      <c r="V3120" s="279" t="s">
        <v>394</v>
      </c>
      <c r="W3120" s="279" t="s">
        <v>394</v>
      </c>
      <c r="X3120" s="279" t="s">
        <v>394</v>
      </c>
      <c r="Y3120" s="281"/>
      <c r="Z3120" s="279" t="s">
        <v>394</v>
      </c>
      <c r="AA3120" s="279" t="s">
        <v>394</v>
      </c>
      <c r="AB3120" s="281"/>
      <c r="AC3120" s="279" t="s">
        <v>855</v>
      </c>
      <c r="AF3120" s="276" t="str">
        <f>IFERROR(VLOOKUP(A3120,'[1]قوائم الترجمة'!AC$2:AD$2397,1,0),"م")</f>
        <v>م</v>
      </c>
      <c r="AG3120" s="232"/>
      <c r="AH3120" s="233"/>
      <c r="AI3120" s="233"/>
      <c r="AJ3120" s="233"/>
      <c r="AL3120" s="267"/>
      <c r="AM3120" s="235"/>
      <c r="AU3120" s="234"/>
    </row>
    <row r="3121" spans="1:47" ht="21" x14ac:dyDescent="0.4">
      <c r="A3121" s="275">
        <v>122233</v>
      </c>
      <c r="B3121" s="276" t="s">
        <v>7584</v>
      </c>
      <c r="C3121" s="276" t="s">
        <v>77</v>
      </c>
      <c r="D3121" s="276" t="s">
        <v>7585</v>
      </c>
      <c r="E3121" s="276" t="s">
        <v>424</v>
      </c>
      <c r="F3121" s="317" t="s">
        <v>8586</v>
      </c>
      <c r="G3121" s="317" t="s">
        <v>402</v>
      </c>
      <c r="H3121" s="276" t="s">
        <v>425</v>
      </c>
      <c r="I3121" s="276" t="s">
        <v>538</v>
      </c>
      <c r="J3121" s="276" t="s">
        <v>403</v>
      </c>
      <c r="K3121" s="277">
        <v>2017</v>
      </c>
      <c r="L3121" s="276" t="s">
        <v>402</v>
      </c>
      <c r="M3121" s="303"/>
      <c r="N3121" s="276" t="s">
        <v>8587</v>
      </c>
      <c r="O3121" s="276" t="s">
        <v>8409</v>
      </c>
      <c r="P3121" s="276">
        <v>20000</v>
      </c>
      <c r="Q3121" s="303"/>
      <c r="R3121" s="276" t="s">
        <v>394</v>
      </c>
      <c r="S3121" s="276"/>
      <c r="T3121" s="303"/>
      <c r="U3121" s="303"/>
      <c r="V3121" s="303"/>
      <c r="W3121" s="303"/>
      <c r="X3121" s="303"/>
      <c r="Z3121" s="303"/>
      <c r="AA3121" s="303"/>
      <c r="AC3121" s="276" t="s">
        <v>394</v>
      </c>
      <c r="AF3121" s="276">
        <f>IFERROR(VLOOKUP(A3121,'[1]قوائم الترجمة'!AC$2:AD$2397,1,0),"م")</f>
        <v>122233</v>
      </c>
      <c r="AG3121" s="232"/>
      <c r="AH3121" s="233"/>
      <c r="AI3121" s="233"/>
      <c r="AJ3121" s="233"/>
      <c r="AL3121" s="267"/>
      <c r="AM3121" s="235"/>
      <c r="AU3121" s="234"/>
    </row>
    <row r="3122" spans="1:47" ht="21" x14ac:dyDescent="0.4">
      <c r="A3122" s="278">
        <v>122234</v>
      </c>
      <c r="B3122" s="279" t="s">
        <v>3698</v>
      </c>
      <c r="C3122" s="279" t="s">
        <v>3699</v>
      </c>
      <c r="D3122" s="279" t="s">
        <v>366</v>
      </c>
      <c r="E3122" s="279" t="s">
        <v>394</v>
      </c>
      <c r="F3122"/>
      <c r="H3122" s="279" t="s">
        <v>394</v>
      </c>
      <c r="I3122" s="279" t="s">
        <v>539</v>
      </c>
      <c r="J3122" s="279" t="s">
        <v>394</v>
      </c>
      <c r="K3122" s="279" t="s">
        <v>394</v>
      </c>
      <c r="L3122" s="279" t="s">
        <v>394</v>
      </c>
      <c r="M3122" s="279" t="s">
        <v>394</v>
      </c>
      <c r="N3122" s="279" t="s">
        <v>394</v>
      </c>
      <c r="O3122" s="279" t="s">
        <v>394</v>
      </c>
      <c r="P3122" s="315">
        <v>0</v>
      </c>
      <c r="Q3122" s="279" t="s">
        <v>394</v>
      </c>
      <c r="R3122" s="279" t="s">
        <v>394</v>
      </c>
      <c r="S3122" s="279" t="s">
        <v>394</v>
      </c>
      <c r="T3122" s="279" t="s">
        <v>394</v>
      </c>
      <c r="U3122" s="279" t="s">
        <v>394</v>
      </c>
      <c r="V3122" s="279" t="s">
        <v>394</v>
      </c>
      <c r="W3122" s="279" t="s">
        <v>394</v>
      </c>
      <c r="X3122" s="279" t="s">
        <v>394</v>
      </c>
      <c r="Y3122" s="281"/>
      <c r="Z3122" s="279" t="s">
        <v>394</v>
      </c>
      <c r="AA3122" s="279" t="s">
        <v>394</v>
      </c>
      <c r="AB3122" s="281"/>
      <c r="AC3122" s="279" t="s">
        <v>855</v>
      </c>
      <c r="AF3122" s="276" t="str">
        <f>IFERROR(VLOOKUP(A3122,'[1]قوائم الترجمة'!AC$2:AD$2397,1,0),"م")</f>
        <v>م</v>
      </c>
      <c r="AG3122" s="232"/>
      <c r="AH3122" s="233"/>
      <c r="AI3122" s="233"/>
      <c r="AJ3122" s="233"/>
      <c r="AL3122" s="267"/>
      <c r="AM3122" s="235"/>
      <c r="AO3122" s="236"/>
      <c r="AU3122" s="234"/>
    </row>
    <row r="3123" spans="1:47" ht="21" x14ac:dyDescent="0.4">
      <c r="A3123" s="275">
        <v>122235</v>
      </c>
      <c r="B3123" s="276" t="s">
        <v>3696</v>
      </c>
      <c r="C3123" s="276" t="s">
        <v>3697</v>
      </c>
      <c r="D3123" s="276" t="s">
        <v>273</v>
      </c>
      <c r="E3123" s="276" t="s">
        <v>424</v>
      </c>
      <c r="F3123" s="317" t="s">
        <v>8477</v>
      </c>
      <c r="G3123" s="317" t="s">
        <v>8126</v>
      </c>
      <c r="H3123" s="276" t="s">
        <v>425</v>
      </c>
      <c r="I3123" s="276" t="s">
        <v>61</v>
      </c>
      <c r="J3123" s="276" t="s">
        <v>403</v>
      </c>
      <c r="K3123" s="277">
        <v>2009</v>
      </c>
      <c r="L3123" s="276" t="s">
        <v>411</v>
      </c>
      <c r="M3123" s="303"/>
      <c r="N3123" s="276" t="s">
        <v>394</v>
      </c>
      <c r="O3123" s="276" t="s">
        <v>394</v>
      </c>
      <c r="P3123" s="315">
        <v>0</v>
      </c>
      <c r="Q3123" s="303"/>
      <c r="R3123" s="276" t="s">
        <v>394</v>
      </c>
      <c r="S3123" s="276" t="s">
        <v>394</v>
      </c>
      <c r="T3123" s="303"/>
      <c r="U3123" s="303"/>
      <c r="V3123" s="303"/>
      <c r="W3123" s="303"/>
      <c r="X3123" s="303"/>
      <c r="Z3123" s="303"/>
      <c r="AA3123" s="303"/>
      <c r="AC3123" s="276" t="s">
        <v>394</v>
      </c>
      <c r="AF3123" s="276">
        <f>IFERROR(VLOOKUP(A3123,'[1]قوائم الترجمة'!AC$2:AD$2397,1,0),"م")</f>
        <v>122235</v>
      </c>
      <c r="AG3123" s="232"/>
      <c r="AH3123" s="233"/>
      <c r="AI3123" s="233"/>
      <c r="AJ3123" s="233"/>
      <c r="AL3123" s="267"/>
      <c r="AM3123" s="235"/>
      <c r="AO3123" s="236"/>
      <c r="AU3123" s="234"/>
    </row>
    <row r="3124" spans="1:47" ht="21" x14ac:dyDescent="0.4">
      <c r="A3124" s="278">
        <v>122236</v>
      </c>
      <c r="B3124" s="279" t="s">
        <v>7587</v>
      </c>
      <c r="C3124" s="279" t="s">
        <v>109</v>
      </c>
      <c r="D3124" s="279" t="s">
        <v>311</v>
      </c>
      <c r="E3124" s="279" t="s">
        <v>394</v>
      </c>
      <c r="F3124"/>
      <c r="H3124" s="279" t="s">
        <v>394</v>
      </c>
      <c r="I3124" s="279" t="s">
        <v>539</v>
      </c>
      <c r="J3124" s="279" t="s">
        <v>394</v>
      </c>
      <c r="K3124" s="279" t="s">
        <v>394</v>
      </c>
      <c r="L3124" s="279" t="s">
        <v>394</v>
      </c>
      <c r="M3124" s="279" t="s">
        <v>394</v>
      </c>
      <c r="N3124" s="279" t="s">
        <v>394</v>
      </c>
      <c r="O3124" s="279" t="s">
        <v>394</v>
      </c>
      <c r="P3124" s="315">
        <v>0</v>
      </c>
      <c r="Q3124" s="279" t="s">
        <v>394</v>
      </c>
      <c r="R3124" s="279" t="s">
        <v>394</v>
      </c>
      <c r="S3124" s="279" t="s">
        <v>394</v>
      </c>
      <c r="T3124" s="279" t="s">
        <v>394</v>
      </c>
      <c r="U3124" s="279" t="s">
        <v>394</v>
      </c>
      <c r="V3124" s="279" t="s">
        <v>394</v>
      </c>
      <c r="W3124" s="279" t="s">
        <v>394</v>
      </c>
      <c r="X3124" s="279" t="s">
        <v>394</v>
      </c>
      <c r="Y3124" s="281"/>
      <c r="Z3124" s="279" t="s">
        <v>394</v>
      </c>
      <c r="AA3124" s="279" t="s">
        <v>394</v>
      </c>
      <c r="AB3124" s="281"/>
      <c r="AC3124" s="279" t="s">
        <v>855</v>
      </c>
      <c r="AF3124" s="276" t="str">
        <f>IFERROR(VLOOKUP(A3124,'[1]قوائم الترجمة'!AC$2:AD$2397,1,0),"م")</f>
        <v>م</v>
      </c>
      <c r="AG3124" s="232"/>
      <c r="AH3124" s="233"/>
      <c r="AI3124" s="233"/>
      <c r="AJ3124" s="233"/>
      <c r="AL3124" s="267"/>
      <c r="AM3124" s="235"/>
      <c r="AO3124" s="236"/>
      <c r="AU3124" s="234"/>
    </row>
    <row r="3125" spans="1:47" ht="21" x14ac:dyDescent="0.4">
      <c r="A3125" s="278">
        <v>122237</v>
      </c>
      <c r="B3125" s="279" t="s">
        <v>7588</v>
      </c>
      <c r="C3125" s="279" t="s">
        <v>103</v>
      </c>
      <c r="D3125" s="279" t="s">
        <v>1301</v>
      </c>
      <c r="E3125" s="279" t="s">
        <v>394</v>
      </c>
      <c r="F3125"/>
      <c r="H3125" s="279" t="s">
        <v>394</v>
      </c>
      <c r="I3125" s="279" t="s">
        <v>539</v>
      </c>
      <c r="J3125" s="279" t="s">
        <v>394</v>
      </c>
      <c r="K3125" s="279" t="s">
        <v>394</v>
      </c>
      <c r="L3125" s="279" t="s">
        <v>394</v>
      </c>
      <c r="M3125" s="279" t="s">
        <v>394</v>
      </c>
      <c r="N3125" s="279" t="s">
        <v>394</v>
      </c>
      <c r="O3125" s="279" t="s">
        <v>394</v>
      </c>
      <c r="P3125" s="315">
        <v>0</v>
      </c>
      <c r="Q3125" s="279" t="s">
        <v>394</v>
      </c>
      <c r="R3125" s="279" t="s">
        <v>394</v>
      </c>
      <c r="S3125" s="279" t="s">
        <v>394</v>
      </c>
      <c r="T3125" s="279" t="s">
        <v>394</v>
      </c>
      <c r="U3125" s="279" t="s">
        <v>394</v>
      </c>
      <c r="V3125" s="279" t="s">
        <v>394</v>
      </c>
      <c r="W3125" s="279" t="s">
        <v>394</v>
      </c>
      <c r="X3125" s="279" t="s">
        <v>394</v>
      </c>
      <c r="Y3125" s="281"/>
      <c r="Z3125" s="279" t="s">
        <v>394</v>
      </c>
      <c r="AA3125" s="279" t="s">
        <v>394</v>
      </c>
      <c r="AB3125" s="281"/>
      <c r="AC3125" s="279" t="s">
        <v>855</v>
      </c>
      <c r="AF3125" s="276" t="str">
        <f>IFERROR(VLOOKUP(A3125,'[1]قوائم الترجمة'!AC$2:AD$2397,1,0),"م")</f>
        <v>م</v>
      </c>
      <c r="AG3125" s="232"/>
      <c r="AH3125" s="233"/>
      <c r="AI3125" s="233"/>
      <c r="AJ3125" s="233"/>
      <c r="AL3125" s="267"/>
      <c r="AM3125" s="235"/>
      <c r="AO3125" s="236"/>
      <c r="AU3125" s="234"/>
    </row>
    <row r="3126" spans="1:47" ht="21" x14ac:dyDescent="0.4">
      <c r="A3126" s="278">
        <v>122238</v>
      </c>
      <c r="B3126" s="279" t="s">
        <v>7594</v>
      </c>
      <c r="C3126" s="279" t="s">
        <v>197</v>
      </c>
      <c r="D3126" s="279" t="s">
        <v>119</v>
      </c>
      <c r="E3126" s="279" t="s">
        <v>394</v>
      </c>
      <c r="F3126"/>
      <c r="H3126" s="279" t="s">
        <v>394</v>
      </c>
      <c r="I3126" s="279" t="s">
        <v>539</v>
      </c>
      <c r="J3126" s="279" t="s">
        <v>394</v>
      </c>
      <c r="K3126" s="279" t="s">
        <v>394</v>
      </c>
      <c r="L3126" s="279" t="s">
        <v>394</v>
      </c>
      <c r="M3126" s="279" t="s">
        <v>394</v>
      </c>
      <c r="N3126" s="279" t="s">
        <v>394</v>
      </c>
      <c r="O3126" s="279" t="s">
        <v>394</v>
      </c>
      <c r="P3126" s="315">
        <v>0</v>
      </c>
      <c r="Q3126" s="279" t="s">
        <v>394</v>
      </c>
      <c r="R3126" s="279" t="s">
        <v>394</v>
      </c>
      <c r="S3126" s="279" t="s">
        <v>394</v>
      </c>
      <c r="T3126" s="279" t="s">
        <v>394</v>
      </c>
      <c r="U3126" s="279" t="s">
        <v>394</v>
      </c>
      <c r="V3126" s="279" t="s">
        <v>394</v>
      </c>
      <c r="W3126" s="279" t="s">
        <v>394</v>
      </c>
      <c r="X3126" s="279" t="s">
        <v>394</v>
      </c>
      <c r="Y3126" s="281"/>
      <c r="Z3126" s="279" t="s">
        <v>394</v>
      </c>
      <c r="AA3126" s="279" t="s">
        <v>394</v>
      </c>
      <c r="AB3126" s="281"/>
      <c r="AC3126" s="279" t="s">
        <v>855</v>
      </c>
      <c r="AF3126" s="276" t="str">
        <f>IFERROR(VLOOKUP(A3126,'[1]قوائم الترجمة'!AC$2:AD$2397,1,0),"م")</f>
        <v>م</v>
      </c>
      <c r="AG3126" s="232"/>
      <c r="AH3126" s="233"/>
      <c r="AI3126" s="233"/>
      <c r="AJ3126" s="233"/>
      <c r="AL3126" s="267"/>
      <c r="AM3126" s="235"/>
      <c r="AO3126" s="236"/>
      <c r="AU3126" s="234"/>
    </row>
    <row r="3127" spans="1:47" ht="21" x14ac:dyDescent="0.4">
      <c r="A3127" s="275">
        <v>122239</v>
      </c>
      <c r="B3127" s="276" t="s">
        <v>3695</v>
      </c>
      <c r="C3127" s="276" t="s">
        <v>1257</v>
      </c>
      <c r="D3127" s="276" t="s">
        <v>297</v>
      </c>
      <c r="E3127" s="276" t="s">
        <v>5660</v>
      </c>
      <c r="F3127" s="317" t="s">
        <v>8588</v>
      </c>
      <c r="G3127" s="317" t="s">
        <v>402</v>
      </c>
      <c r="H3127" s="276" t="s">
        <v>425</v>
      </c>
      <c r="I3127" s="276" t="s">
        <v>8485</v>
      </c>
      <c r="J3127" s="276" t="s">
        <v>403</v>
      </c>
      <c r="K3127" s="277">
        <v>2012</v>
      </c>
      <c r="L3127" s="276" t="s">
        <v>402</v>
      </c>
      <c r="M3127" s="303"/>
      <c r="N3127" s="276" t="s">
        <v>394</v>
      </c>
      <c r="O3127" s="276" t="s">
        <v>394</v>
      </c>
      <c r="P3127" s="315">
        <v>0</v>
      </c>
      <c r="Q3127" s="303"/>
      <c r="R3127" s="276" t="s">
        <v>394</v>
      </c>
      <c r="S3127" s="276" t="s">
        <v>394</v>
      </c>
      <c r="T3127" s="303"/>
      <c r="U3127" s="303"/>
      <c r="V3127" s="303"/>
      <c r="W3127" s="303"/>
      <c r="X3127" s="303"/>
      <c r="Z3127" s="303"/>
      <c r="AA3127" s="303"/>
      <c r="AC3127" s="276" t="s">
        <v>394</v>
      </c>
      <c r="AF3127" s="276">
        <f>IFERROR(VLOOKUP(A3127,'[1]قوائم الترجمة'!AC$2:AD$2397,1,0),"م")</f>
        <v>122239</v>
      </c>
      <c r="AG3127" s="232"/>
      <c r="AH3127" s="233"/>
      <c r="AI3127" s="233"/>
      <c r="AJ3127" s="233"/>
      <c r="AL3127" s="267"/>
      <c r="AM3127" s="235"/>
      <c r="AU3127" s="234"/>
    </row>
    <row r="3128" spans="1:47" ht="21" x14ac:dyDescent="0.4">
      <c r="A3128" s="278">
        <v>122240</v>
      </c>
      <c r="B3128" s="279" t="s">
        <v>3694</v>
      </c>
      <c r="C3128" s="279" t="s">
        <v>1547</v>
      </c>
      <c r="D3128" s="279" t="s">
        <v>531</v>
      </c>
      <c r="E3128" s="279" t="s">
        <v>394</v>
      </c>
      <c r="F3128"/>
      <c r="H3128" s="279" t="s">
        <v>394</v>
      </c>
      <c r="I3128" s="279" t="s">
        <v>539</v>
      </c>
      <c r="J3128" s="279" t="s">
        <v>394</v>
      </c>
      <c r="K3128" s="279" t="s">
        <v>394</v>
      </c>
      <c r="L3128" s="279" t="s">
        <v>394</v>
      </c>
      <c r="M3128" s="279" t="s">
        <v>394</v>
      </c>
      <c r="N3128" s="279" t="s">
        <v>394</v>
      </c>
      <c r="O3128" s="279" t="s">
        <v>394</v>
      </c>
      <c r="P3128" s="315">
        <v>0</v>
      </c>
      <c r="Q3128" s="279" t="s">
        <v>394</v>
      </c>
      <c r="R3128" s="279" t="s">
        <v>394</v>
      </c>
      <c r="S3128" s="279" t="s">
        <v>394</v>
      </c>
      <c r="T3128" s="279" t="s">
        <v>394</v>
      </c>
      <c r="U3128" s="279" t="s">
        <v>394</v>
      </c>
      <c r="V3128" s="279" t="s">
        <v>394</v>
      </c>
      <c r="W3128" s="279" t="s">
        <v>394</v>
      </c>
      <c r="X3128" s="279" t="s">
        <v>394</v>
      </c>
      <c r="Y3128" s="281"/>
      <c r="Z3128" s="279" t="s">
        <v>394</v>
      </c>
      <c r="AA3128" s="279" t="s">
        <v>394</v>
      </c>
      <c r="AB3128" s="281"/>
      <c r="AC3128" s="279" t="s">
        <v>855</v>
      </c>
      <c r="AF3128" s="276" t="str">
        <f>IFERROR(VLOOKUP(A3128,'[1]قوائم الترجمة'!AC$2:AD$2397,1,0),"م")</f>
        <v>م</v>
      </c>
      <c r="AG3128" s="232"/>
      <c r="AH3128" s="233"/>
      <c r="AI3128" s="233"/>
      <c r="AJ3128" s="233"/>
      <c r="AL3128" s="267"/>
      <c r="AM3128" s="235"/>
      <c r="AO3128" s="236"/>
      <c r="AU3128" s="234"/>
    </row>
    <row r="3129" spans="1:47" ht="21" x14ac:dyDescent="0.4">
      <c r="A3129" s="275">
        <v>122241</v>
      </c>
      <c r="B3129" s="276" t="s">
        <v>3693</v>
      </c>
      <c r="C3129" s="276" t="s">
        <v>479</v>
      </c>
      <c r="D3129" s="276" t="s">
        <v>302</v>
      </c>
      <c r="E3129" s="276" t="s">
        <v>5660</v>
      </c>
      <c r="F3129" s="317" t="s">
        <v>8589</v>
      </c>
      <c r="G3129" s="317" t="s">
        <v>8180</v>
      </c>
      <c r="H3129" s="276" t="s">
        <v>425</v>
      </c>
      <c r="I3129" s="276" t="s">
        <v>61</v>
      </c>
      <c r="J3129" s="276" t="s">
        <v>403</v>
      </c>
      <c r="K3129" s="277">
        <v>2003</v>
      </c>
      <c r="L3129" s="276" t="s">
        <v>7215</v>
      </c>
      <c r="M3129" s="303"/>
      <c r="N3129" s="276" t="s">
        <v>8590</v>
      </c>
      <c r="O3129" s="276" t="s">
        <v>8429</v>
      </c>
      <c r="P3129" s="276">
        <v>20000</v>
      </c>
      <c r="Q3129" s="303"/>
      <c r="R3129" s="276" t="s">
        <v>394</v>
      </c>
      <c r="S3129" s="276"/>
      <c r="T3129" s="303"/>
      <c r="U3129" s="303"/>
      <c r="V3129" s="303"/>
      <c r="W3129" s="303"/>
      <c r="X3129" s="303"/>
      <c r="Z3129" s="303"/>
      <c r="AA3129" s="303"/>
      <c r="AC3129" s="276" t="s">
        <v>394</v>
      </c>
      <c r="AF3129" s="276">
        <f>IFERROR(VLOOKUP(A3129,'[1]قوائم الترجمة'!AC$2:AD$2397,1,0),"م")</f>
        <v>122241</v>
      </c>
      <c r="AG3129" s="232"/>
      <c r="AH3129" s="233"/>
      <c r="AI3129" s="233"/>
      <c r="AJ3129" s="233"/>
      <c r="AL3129" s="267"/>
      <c r="AM3129" s="235"/>
      <c r="AO3129" s="236"/>
      <c r="AU3129" s="234"/>
    </row>
    <row r="3130" spans="1:47" ht="21" x14ac:dyDescent="0.4">
      <c r="A3130" s="278">
        <v>122243</v>
      </c>
      <c r="B3130" s="279" t="s">
        <v>3692</v>
      </c>
      <c r="C3130" s="279" t="s">
        <v>122</v>
      </c>
      <c r="D3130" s="279" t="s">
        <v>1127</v>
      </c>
      <c r="E3130" s="279" t="s">
        <v>394</v>
      </c>
      <c r="F3130"/>
      <c r="H3130" s="279" t="s">
        <v>394</v>
      </c>
      <c r="I3130" s="279" t="s">
        <v>540</v>
      </c>
      <c r="J3130" s="279" t="s">
        <v>394</v>
      </c>
      <c r="K3130" s="279" t="s">
        <v>394</v>
      </c>
      <c r="L3130" s="279" t="s">
        <v>394</v>
      </c>
      <c r="M3130" s="279" t="s">
        <v>394</v>
      </c>
      <c r="N3130" s="279" t="s">
        <v>394</v>
      </c>
      <c r="O3130" s="279" t="s">
        <v>394</v>
      </c>
      <c r="P3130" s="315">
        <v>0</v>
      </c>
      <c r="Q3130" s="279" t="s">
        <v>394</v>
      </c>
      <c r="R3130" s="279" t="s">
        <v>394</v>
      </c>
      <c r="S3130" s="279" t="s">
        <v>394</v>
      </c>
      <c r="T3130" s="279" t="s">
        <v>394</v>
      </c>
      <c r="U3130" s="279" t="s">
        <v>394</v>
      </c>
      <c r="V3130" s="279" t="s">
        <v>394</v>
      </c>
      <c r="W3130" s="279" t="s">
        <v>394</v>
      </c>
      <c r="X3130" s="279" t="s">
        <v>394</v>
      </c>
      <c r="Y3130" s="281"/>
      <c r="Z3130" s="279" t="s">
        <v>394</v>
      </c>
      <c r="AA3130" s="279" t="s">
        <v>394</v>
      </c>
      <c r="AB3130" s="281"/>
      <c r="AC3130" s="279" t="s">
        <v>855</v>
      </c>
      <c r="AF3130" s="276" t="str">
        <f>IFERROR(VLOOKUP(A3130,'[1]قوائم الترجمة'!AC$2:AD$2397,1,0),"م")</f>
        <v>م</v>
      </c>
      <c r="AG3130" s="232"/>
      <c r="AH3130" s="233"/>
      <c r="AI3130" s="233"/>
      <c r="AJ3130" s="233"/>
      <c r="AL3130" s="267"/>
      <c r="AM3130" s="235"/>
      <c r="AO3130" s="236"/>
      <c r="AU3130" s="234"/>
    </row>
    <row r="3131" spans="1:47" ht="21" x14ac:dyDescent="0.4">
      <c r="A3131" s="275">
        <v>122244</v>
      </c>
      <c r="B3131" s="276" t="s">
        <v>3690</v>
      </c>
      <c r="C3131" s="276" t="s">
        <v>65</v>
      </c>
      <c r="D3131" s="276" t="s">
        <v>3691</v>
      </c>
      <c r="E3131" s="276" t="s">
        <v>424</v>
      </c>
      <c r="F3131" s="317" t="s">
        <v>8591</v>
      </c>
      <c r="G3131" s="317" t="s">
        <v>8592</v>
      </c>
      <c r="H3131" s="276" t="s">
        <v>425</v>
      </c>
      <c r="I3131" s="276" t="s">
        <v>61</v>
      </c>
      <c r="J3131" s="276" t="s">
        <v>426</v>
      </c>
      <c r="K3131" s="277">
        <v>2010</v>
      </c>
      <c r="L3131" s="276" t="s">
        <v>404</v>
      </c>
      <c r="M3131" s="303"/>
      <c r="N3131" s="276"/>
      <c r="O3131" s="276" t="s">
        <v>394</v>
      </c>
      <c r="P3131" s="315">
        <v>0</v>
      </c>
      <c r="Q3131" s="303"/>
      <c r="R3131" s="276" t="s">
        <v>394</v>
      </c>
      <c r="S3131" s="276" t="s">
        <v>394</v>
      </c>
      <c r="T3131" s="303"/>
      <c r="U3131" s="303"/>
      <c r="V3131" s="303"/>
      <c r="W3131" s="303"/>
      <c r="X3131" s="303"/>
      <c r="Z3131" s="303"/>
      <c r="AA3131" s="303"/>
      <c r="AC3131" s="276" t="s">
        <v>394</v>
      </c>
      <c r="AF3131" s="276">
        <f>IFERROR(VLOOKUP(A3131,'[1]قوائم الترجمة'!AC$2:AD$2397,1,0),"م")</f>
        <v>122244</v>
      </c>
      <c r="AG3131" s="232"/>
      <c r="AH3131" s="233"/>
      <c r="AI3131" s="233"/>
      <c r="AJ3131" s="233"/>
      <c r="AL3131" s="267"/>
      <c r="AM3131" s="235"/>
      <c r="AO3131" s="236"/>
      <c r="AU3131" s="234"/>
    </row>
    <row r="3132" spans="1:47" ht="21" x14ac:dyDescent="0.4">
      <c r="A3132" s="278">
        <v>122245</v>
      </c>
      <c r="B3132" s="279" t="s">
        <v>3689</v>
      </c>
      <c r="C3132" s="279" t="s">
        <v>1350</v>
      </c>
      <c r="D3132" s="279" t="s">
        <v>314</v>
      </c>
      <c r="E3132" s="279" t="s">
        <v>394</v>
      </c>
      <c r="F3132"/>
      <c r="H3132" s="279" t="s">
        <v>394</v>
      </c>
      <c r="I3132" s="279" t="s">
        <v>540</v>
      </c>
      <c r="J3132" s="279" t="s">
        <v>394</v>
      </c>
      <c r="K3132" s="279" t="s">
        <v>394</v>
      </c>
      <c r="L3132" s="279" t="s">
        <v>394</v>
      </c>
      <c r="M3132" s="279" t="s">
        <v>394</v>
      </c>
      <c r="N3132" s="279" t="s">
        <v>394</v>
      </c>
      <c r="O3132" s="279" t="s">
        <v>394</v>
      </c>
      <c r="P3132" s="315">
        <v>0</v>
      </c>
      <c r="Q3132" s="279" t="s">
        <v>394</v>
      </c>
      <c r="R3132" s="279" t="s">
        <v>394</v>
      </c>
      <c r="S3132" s="279" t="s">
        <v>394</v>
      </c>
      <c r="T3132" s="279" t="s">
        <v>394</v>
      </c>
      <c r="U3132" s="279" t="s">
        <v>394</v>
      </c>
      <c r="V3132" s="279" t="s">
        <v>394</v>
      </c>
      <c r="W3132" s="279" t="s">
        <v>394</v>
      </c>
      <c r="X3132" s="279" t="s">
        <v>394</v>
      </c>
      <c r="Y3132" s="281"/>
      <c r="Z3132" s="279" t="s">
        <v>394</v>
      </c>
      <c r="AA3132" s="279" t="s">
        <v>394</v>
      </c>
      <c r="AB3132" s="281"/>
      <c r="AC3132" s="279" t="s">
        <v>394</v>
      </c>
      <c r="AF3132" s="276" t="str">
        <f>IFERROR(VLOOKUP(A3132,'[1]قوائم الترجمة'!AC$2:AD$2397,1,0),"م")</f>
        <v>م</v>
      </c>
      <c r="AG3132" s="232"/>
      <c r="AH3132" s="233"/>
      <c r="AI3132" s="233"/>
      <c r="AJ3132" s="233"/>
      <c r="AL3132" s="267"/>
      <c r="AM3132" s="235"/>
      <c r="AO3132" s="236"/>
      <c r="AU3132" s="234"/>
    </row>
    <row r="3133" spans="1:47" ht="21" x14ac:dyDescent="0.4">
      <c r="A3133" s="278">
        <v>122246</v>
      </c>
      <c r="B3133" s="279" t="s">
        <v>7616</v>
      </c>
      <c r="C3133" s="279" t="s">
        <v>93</v>
      </c>
      <c r="D3133" s="279" t="s">
        <v>1529</v>
      </c>
      <c r="E3133" s="279" t="s">
        <v>394</v>
      </c>
      <c r="F3133"/>
      <c r="H3133" s="279" t="s">
        <v>394</v>
      </c>
      <c r="I3133" s="279" t="s">
        <v>539</v>
      </c>
      <c r="J3133" s="279" t="s">
        <v>394</v>
      </c>
      <c r="K3133" s="279" t="s">
        <v>394</v>
      </c>
      <c r="L3133" s="279" t="s">
        <v>394</v>
      </c>
      <c r="M3133" s="279" t="s">
        <v>394</v>
      </c>
      <c r="N3133" s="279" t="s">
        <v>394</v>
      </c>
      <c r="O3133" s="279" t="s">
        <v>394</v>
      </c>
      <c r="P3133" s="315">
        <v>0</v>
      </c>
      <c r="Q3133" s="279" t="s">
        <v>394</v>
      </c>
      <c r="R3133" s="279" t="s">
        <v>394</v>
      </c>
      <c r="S3133" s="279" t="s">
        <v>394</v>
      </c>
      <c r="T3133" s="279" t="s">
        <v>394</v>
      </c>
      <c r="U3133" s="279" t="s">
        <v>394</v>
      </c>
      <c r="V3133" s="279" t="s">
        <v>394</v>
      </c>
      <c r="W3133" s="279" t="s">
        <v>394</v>
      </c>
      <c r="X3133" s="279" t="s">
        <v>394</v>
      </c>
      <c r="Y3133" s="281"/>
      <c r="Z3133" s="279" t="s">
        <v>394</v>
      </c>
      <c r="AA3133" s="279" t="s">
        <v>394</v>
      </c>
      <c r="AB3133" s="281"/>
      <c r="AC3133" s="279" t="s">
        <v>855</v>
      </c>
      <c r="AF3133" s="276" t="str">
        <f>IFERROR(VLOOKUP(A3133,'[1]قوائم الترجمة'!AC$2:AD$2397,1,0),"م")</f>
        <v>م</v>
      </c>
      <c r="AG3133" s="232"/>
      <c r="AH3133" s="233"/>
      <c r="AI3133" s="233"/>
      <c r="AJ3133" s="233"/>
      <c r="AL3133" s="267"/>
      <c r="AM3133" s="235"/>
      <c r="AO3133" s="236"/>
      <c r="AU3133" s="234"/>
    </row>
    <row r="3134" spans="1:47" ht="21" x14ac:dyDescent="0.4">
      <c r="A3134" s="275">
        <v>122247</v>
      </c>
      <c r="B3134" s="276" t="s">
        <v>3688</v>
      </c>
      <c r="C3134" s="276" t="s">
        <v>128</v>
      </c>
      <c r="D3134" s="276" t="s">
        <v>349</v>
      </c>
      <c r="E3134" s="276" t="s">
        <v>424</v>
      </c>
      <c r="F3134" s="317" t="s">
        <v>8593</v>
      </c>
      <c r="G3134" s="317" t="s">
        <v>402</v>
      </c>
      <c r="H3134" s="276" t="s">
        <v>425</v>
      </c>
      <c r="I3134" s="276" t="s">
        <v>61</v>
      </c>
      <c r="J3134" s="276" t="s">
        <v>403</v>
      </c>
      <c r="K3134" s="277">
        <v>2015</v>
      </c>
      <c r="L3134" s="276" t="s">
        <v>410</v>
      </c>
      <c r="M3134" s="303"/>
      <c r="N3134" s="276"/>
      <c r="O3134" s="276" t="s">
        <v>394</v>
      </c>
      <c r="P3134" s="315">
        <v>0</v>
      </c>
      <c r="Q3134" s="303"/>
      <c r="R3134" s="276" t="s">
        <v>394</v>
      </c>
      <c r="S3134" s="276" t="s">
        <v>394</v>
      </c>
      <c r="T3134" s="303"/>
      <c r="U3134" s="303"/>
      <c r="V3134" s="303"/>
      <c r="W3134" s="303"/>
      <c r="X3134" s="303"/>
      <c r="Z3134" s="303"/>
      <c r="AA3134" s="303"/>
      <c r="AC3134" s="276" t="s">
        <v>394</v>
      </c>
      <c r="AF3134" s="276">
        <f>IFERROR(VLOOKUP(A3134,'[1]قوائم الترجمة'!AC$2:AD$2397,1,0),"م")</f>
        <v>122247</v>
      </c>
      <c r="AG3134" s="232"/>
      <c r="AH3134" s="233"/>
      <c r="AI3134" s="233"/>
      <c r="AJ3134" s="233"/>
      <c r="AL3134" s="267"/>
      <c r="AM3134" s="235"/>
      <c r="AU3134" s="234"/>
    </row>
    <row r="3135" spans="1:47" ht="21" x14ac:dyDescent="0.4">
      <c r="A3135" s="278">
        <v>122248</v>
      </c>
      <c r="B3135" s="279" t="s">
        <v>3686</v>
      </c>
      <c r="C3135" s="279" t="s">
        <v>132</v>
      </c>
      <c r="D3135" s="279" t="s">
        <v>3687</v>
      </c>
      <c r="E3135" s="279" t="s">
        <v>394</v>
      </c>
      <c r="F3135"/>
      <c r="H3135" s="279" t="s">
        <v>394</v>
      </c>
      <c r="I3135" s="279" t="s">
        <v>540</v>
      </c>
      <c r="J3135" s="279" t="s">
        <v>394</v>
      </c>
      <c r="K3135" s="279" t="s">
        <v>394</v>
      </c>
      <c r="L3135" s="279" t="s">
        <v>394</v>
      </c>
      <c r="M3135" s="279" t="s">
        <v>394</v>
      </c>
      <c r="N3135" s="279" t="s">
        <v>394</v>
      </c>
      <c r="O3135" s="279" t="s">
        <v>394</v>
      </c>
      <c r="P3135" s="315">
        <v>0</v>
      </c>
      <c r="Q3135" s="279" t="s">
        <v>394</v>
      </c>
      <c r="R3135" s="279" t="s">
        <v>394</v>
      </c>
      <c r="S3135" s="279" t="s">
        <v>394</v>
      </c>
      <c r="T3135" s="279" t="s">
        <v>394</v>
      </c>
      <c r="U3135" s="279" t="s">
        <v>394</v>
      </c>
      <c r="V3135" s="279" t="s">
        <v>394</v>
      </c>
      <c r="W3135" s="279" t="s">
        <v>394</v>
      </c>
      <c r="X3135" s="279" t="s">
        <v>394</v>
      </c>
      <c r="Y3135" s="281"/>
      <c r="Z3135" s="279" t="s">
        <v>394</v>
      </c>
      <c r="AA3135" s="279" t="s">
        <v>394</v>
      </c>
      <c r="AB3135" s="281"/>
      <c r="AC3135" s="279" t="s">
        <v>855</v>
      </c>
      <c r="AF3135" s="276" t="str">
        <f>IFERROR(VLOOKUP(A3135,'[1]قوائم الترجمة'!AC$2:AD$2397,1,0),"م")</f>
        <v>م</v>
      </c>
      <c r="AG3135" s="232"/>
      <c r="AH3135" s="233"/>
      <c r="AI3135" s="233"/>
      <c r="AJ3135" s="233"/>
      <c r="AL3135" s="267"/>
      <c r="AM3135" s="235"/>
      <c r="AU3135" s="234"/>
    </row>
    <row r="3136" spans="1:47" ht="21" x14ac:dyDescent="0.4">
      <c r="A3136" s="278">
        <v>122249</v>
      </c>
      <c r="B3136" s="279" t="s">
        <v>7622</v>
      </c>
      <c r="C3136" s="279" t="s">
        <v>147</v>
      </c>
      <c r="D3136" s="279" t="s">
        <v>284</v>
      </c>
      <c r="E3136" s="279" t="s">
        <v>394</v>
      </c>
      <c r="F3136"/>
      <c r="H3136" s="279" t="s">
        <v>394</v>
      </c>
      <c r="I3136" s="279" t="s">
        <v>538</v>
      </c>
      <c r="J3136" s="279" t="s">
        <v>394</v>
      </c>
      <c r="K3136" s="279" t="s">
        <v>394</v>
      </c>
      <c r="L3136" s="279" t="s">
        <v>394</v>
      </c>
      <c r="M3136" s="279" t="s">
        <v>394</v>
      </c>
      <c r="N3136" s="279" t="s">
        <v>394</v>
      </c>
      <c r="O3136" s="279" t="s">
        <v>394</v>
      </c>
      <c r="P3136" s="315">
        <v>0</v>
      </c>
      <c r="Q3136" s="279" t="s">
        <v>394</v>
      </c>
      <c r="R3136" s="279" t="s">
        <v>394</v>
      </c>
      <c r="S3136" s="279" t="s">
        <v>394</v>
      </c>
      <c r="T3136" s="279" t="s">
        <v>394</v>
      </c>
      <c r="U3136" s="279" t="s">
        <v>394</v>
      </c>
      <c r="V3136" s="279" t="s">
        <v>394</v>
      </c>
      <c r="W3136" s="279" t="s">
        <v>394</v>
      </c>
      <c r="X3136" s="279" t="s">
        <v>394</v>
      </c>
      <c r="Y3136" s="281"/>
      <c r="Z3136" s="279" t="s">
        <v>394</v>
      </c>
      <c r="AA3136" s="279" t="s">
        <v>394</v>
      </c>
      <c r="AB3136" s="281"/>
      <c r="AC3136" s="279" t="s">
        <v>394</v>
      </c>
      <c r="AF3136" s="276" t="str">
        <f>IFERROR(VLOOKUP(A3136,'[1]قوائم الترجمة'!AC$2:AD$2397,1,0),"م")</f>
        <v>م</v>
      </c>
      <c r="AG3136" s="232"/>
      <c r="AH3136" s="233"/>
      <c r="AI3136" s="233"/>
      <c r="AJ3136" s="233"/>
      <c r="AL3136" s="267"/>
      <c r="AM3136" s="235"/>
      <c r="AU3136" s="234"/>
    </row>
    <row r="3137" spans="1:47" ht="21" x14ac:dyDescent="0.4">
      <c r="A3137" s="275">
        <v>122250</v>
      </c>
      <c r="B3137" s="276" t="s">
        <v>3685</v>
      </c>
      <c r="C3137" s="276" t="s">
        <v>1010</v>
      </c>
      <c r="D3137" s="276" t="s">
        <v>247</v>
      </c>
      <c r="E3137" s="276" t="s">
        <v>424</v>
      </c>
      <c r="F3137" s="317" t="s">
        <v>8594</v>
      </c>
      <c r="G3137" s="317" t="s">
        <v>402</v>
      </c>
      <c r="H3137" s="276" t="s">
        <v>425</v>
      </c>
      <c r="I3137" s="276" t="s">
        <v>538</v>
      </c>
      <c r="J3137" s="276" t="s">
        <v>403</v>
      </c>
      <c r="K3137" s="277">
        <v>2012</v>
      </c>
      <c r="L3137" s="276" t="s">
        <v>402</v>
      </c>
      <c r="M3137" s="303"/>
      <c r="N3137" s="276" t="s">
        <v>394</v>
      </c>
      <c r="O3137" s="276" t="s">
        <v>394</v>
      </c>
      <c r="P3137" s="315">
        <v>0</v>
      </c>
      <c r="Q3137" s="303"/>
      <c r="R3137" s="276" t="s">
        <v>394</v>
      </c>
      <c r="S3137" s="276" t="s">
        <v>394</v>
      </c>
      <c r="T3137" s="303"/>
      <c r="U3137" s="303"/>
      <c r="V3137" s="303"/>
      <c r="W3137" s="303"/>
      <c r="X3137" s="303"/>
      <c r="Z3137" s="303"/>
      <c r="AA3137" s="303"/>
      <c r="AC3137" s="276" t="s">
        <v>394</v>
      </c>
      <c r="AF3137" s="276">
        <f>IFERROR(VLOOKUP(A3137,'[1]قوائم الترجمة'!AC$2:AD$2397,1,0),"م")</f>
        <v>122250</v>
      </c>
      <c r="AG3137" s="232"/>
      <c r="AH3137" s="233"/>
      <c r="AI3137" s="233"/>
      <c r="AJ3137" s="233"/>
      <c r="AL3137" s="267"/>
      <c r="AM3137" s="235"/>
      <c r="AO3137" s="236"/>
      <c r="AU3137" s="234"/>
    </row>
    <row r="3138" spans="1:47" ht="21" x14ac:dyDescent="0.4">
      <c r="A3138" s="278">
        <v>122251</v>
      </c>
      <c r="B3138" s="279" t="s">
        <v>3684</v>
      </c>
      <c r="C3138" s="279" t="s">
        <v>87</v>
      </c>
      <c r="D3138" s="279" t="s">
        <v>251</v>
      </c>
      <c r="E3138" s="279" t="s">
        <v>394</v>
      </c>
      <c r="F3138"/>
      <c r="H3138" s="279" t="s">
        <v>394</v>
      </c>
      <c r="I3138" s="279" t="s">
        <v>540</v>
      </c>
      <c r="J3138" s="279" t="s">
        <v>394</v>
      </c>
      <c r="K3138" s="279" t="s">
        <v>394</v>
      </c>
      <c r="L3138" s="279" t="s">
        <v>394</v>
      </c>
      <c r="M3138" s="279" t="s">
        <v>394</v>
      </c>
      <c r="N3138" s="279" t="s">
        <v>394</v>
      </c>
      <c r="O3138" s="279" t="s">
        <v>394</v>
      </c>
      <c r="P3138" s="315">
        <v>0</v>
      </c>
      <c r="Q3138" s="279" t="s">
        <v>394</v>
      </c>
      <c r="R3138" s="279" t="s">
        <v>394</v>
      </c>
      <c r="S3138" s="279" t="s">
        <v>394</v>
      </c>
      <c r="T3138" s="279" t="s">
        <v>394</v>
      </c>
      <c r="U3138" s="279" t="s">
        <v>394</v>
      </c>
      <c r="V3138" s="279" t="s">
        <v>394</v>
      </c>
      <c r="W3138" s="279" t="s">
        <v>394</v>
      </c>
      <c r="X3138" s="279" t="s">
        <v>394</v>
      </c>
      <c r="Y3138" s="281"/>
      <c r="Z3138" s="279" t="s">
        <v>394</v>
      </c>
      <c r="AA3138" s="279" t="s">
        <v>394</v>
      </c>
      <c r="AB3138" s="281"/>
      <c r="AC3138" s="279" t="s">
        <v>855</v>
      </c>
      <c r="AF3138" s="276" t="str">
        <f>IFERROR(VLOOKUP(A3138,'[1]قوائم الترجمة'!AC$2:AD$2397,1,0),"م")</f>
        <v>م</v>
      </c>
      <c r="AG3138" s="232"/>
      <c r="AH3138" s="233"/>
      <c r="AI3138" s="233"/>
      <c r="AJ3138" s="233"/>
      <c r="AL3138" s="267"/>
      <c r="AM3138" s="235"/>
      <c r="AO3138" s="236"/>
      <c r="AU3138" s="234"/>
    </row>
    <row r="3139" spans="1:47" ht="21" x14ac:dyDescent="0.4">
      <c r="A3139" s="278">
        <v>122253</v>
      </c>
      <c r="B3139" s="279" t="s">
        <v>7635</v>
      </c>
      <c r="C3139" s="279" t="s">
        <v>97</v>
      </c>
      <c r="D3139" s="279" t="s">
        <v>294</v>
      </c>
      <c r="E3139" s="279" t="s">
        <v>394</v>
      </c>
      <c r="F3139"/>
      <c r="H3139" s="279" t="s">
        <v>394</v>
      </c>
      <c r="I3139" s="279" t="s">
        <v>539</v>
      </c>
      <c r="J3139" s="279" t="s">
        <v>394</v>
      </c>
      <c r="K3139" s="279" t="s">
        <v>394</v>
      </c>
      <c r="L3139" s="279" t="s">
        <v>394</v>
      </c>
      <c r="M3139" s="279" t="s">
        <v>394</v>
      </c>
      <c r="N3139" s="279" t="s">
        <v>394</v>
      </c>
      <c r="O3139" s="279" t="s">
        <v>394</v>
      </c>
      <c r="P3139" s="315">
        <v>0</v>
      </c>
      <c r="Q3139" s="279" t="s">
        <v>394</v>
      </c>
      <c r="R3139" s="279" t="s">
        <v>394</v>
      </c>
      <c r="S3139" s="279" t="s">
        <v>394</v>
      </c>
      <c r="T3139" s="279" t="s">
        <v>394</v>
      </c>
      <c r="U3139" s="279" t="s">
        <v>394</v>
      </c>
      <c r="V3139" s="279" t="s">
        <v>394</v>
      </c>
      <c r="W3139" s="279" t="s">
        <v>394</v>
      </c>
      <c r="X3139" s="279" t="s">
        <v>394</v>
      </c>
      <c r="Y3139" s="281"/>
      <c r="Z3139" s="279" t="s">
        <v>394</v>
      </c>
      <c r="AA3139" s="279" t="s">
        <v>394</v>
      </c>
      <c r="AB3139" s="281"/>
      <c r="AC3139" s="279" t="s">
        <v>855</v>
      </c>
      <c r="AF3139" s="276" t="str">
        <f>IFERROR(VLOOKUP(A3139,'[1]قوائم الترجمة'!AC$2:AD$2397,1,0),"م")</f>
        <v>م</v>
      </c>
      <c r="AG3139" s="232"/>
      <c r="AH3139" s="233"/>
      <c r="AI3139" s="233"/>
      <c r="AJ3139" s="233"/>
      <c r="AL3139" s="267"/>
      <c r="AM3139" s="235"/>
      <c r="AU3139" s="234"/>
    </row>
    <row r="3140" spans="1:47" ht="21" x14ac:dyDescent="0.4">
      <c r="A3140" s="278">
        <v>122254</v>
      </c>
      <c r="B3140" s="279" t="s">
        <v>3683</v>
      </c>
      <c r="C3140" s="279" t="s">
        <v>68</v>
      </c>
      <c r="D3140" s="279" t="s">
        <v>674</v>
      </c>
      <c r="E3140" s="279" t="s">
        <v>394</v>
      </c>
      <c r="F3140"/>
      <c r="H3140" s="279" t="s">
        <v>394</v>
      </c>
      <c r="I3140" s="279" t="s">
        <v>540</v>
      </c>
      <c r="J3140" s="279" t="s">
        <v>394</v>
      </c>
      <c r="K3140" s="279" t="s">
        <v>394</v>
      </c>
      <c r="L3140" s="279" t="s">
        <v>394</v>
      </c>
      <c r="M3140" s="279" t="s">
        <v>394</v>
      </c>
      <c r="N3140" s="279" t="s">
        <v>394</v>
      </c>
      <c r="O3140" s="279" t="s">
        <v>394</v>
      </c>
      <c r="P3140" s="315">
        <v>0</v>
      </c>
      <c r="Q3140" s="279" t="s">
        <v>394</v>
      </c>
      <c r="R3140" s="279" t="s">
        <v>394</v>
      </c>
      <c r="S3140" s="279" t="s">
        <v>394</v>
      </c>
      <c r="T3140" s="279" t="s">
        <v>394</v>
      </c>
      <c r="U3140" s="279" t="s">
        <v>394</v>
      </c>
      <c r="V3140" s="279" t="s">
        <v>394</v>
      </c>
      <c r="W3140" s="279" t="s">
        <v>394</v>
      </c>
      <c r="X3140" s="279" t="s">
        <v>394</v>
      </c>
      <c r="Y3140" s="281"/>
      <c r="Z3140" s="279" t="s">
        <v>394</v>
      </c>
      <c r="AA3140" s="279" t="s">
        <v>394</v>
      </c>
      <c r="AB3140" s="281"/>
      <c r="AC3140" s="279" t="s">
        <v>855</v>
      </c>
      <c r="AF3140" s="276" t="str">
        <f>IFERROR(VLOOKUP(A3140,'[1]قوائم الترجمة'!AC$2:AD$2397,1,0),"م")</f>
        <v>م</v>
      </c>
      <c r="AG3140" s="232"/>
      <c r="AH3140" s="233"/>
      <c r="AI3140" s="233"/>
      <c r="AJ3140" s="233"/>
      <c r="AL3140" s="267"/>
      <c r="AM3140" s="235"/>
      <c r="AU3140" s="234"/>
    </row>
    <row r="3141" spans="1:47" ht="21" x14ac:dyDescent="0.4">
      <c r="A3141" s="278">
        <v>122255</v>
      </c>
      <c r="B3141" s="279" t="s">
        <v>3682</v>
      </c>
      <c r="C3141" s="279" t="s">
        <v>110</v>
      </c>
      <c r="D3141" s="279" t="s">
        <v>245</v>
      </c>
      <c r="E3141" s="279" t="s">
        <v>394</v>
      </c>
      <c r="F3141"/>
      <c r="H3141" s="279" t="s">
        <v>394</v>
      </c>
      <c r="I3141" s="279" t="s">
        <v>540</v>
      </c>
      <c r="J3141" s="279" t="s">
        <v>394</v>
      </c>
      <c r="K3141" s="279" t="s">
        <v>394</v>
      </c>
      <c r="L3141" s="279" t="s">
        <v>394</v>
      </c>
      <c r="M3141" s="279" t="s">
        <v>394</v>
      </c>
      <c r="N3141" s="279" t="s">
        <v>394</v>
      </c>
      <c r="O3141" s="279" t="s">
        <v>394</v>
      </c>
      <c r="P3141" s="315">
        <v>0</v>
      </c>
      <c r="Q3141" s="279" t="s">
        <v>394</v>
      </c>
      <c r="R3141" s="279" t="s">
        <v>394</v>
      </c>
      <c r="S3141" s="279" t="s">
        <v>394</v>
      </c>
      <c r="T3141" s="279" t="s">
        <v>394</v>
      </c>
      <c r="U3141" s="279" t="s">
        <v>394</v>
      </c>
      <c r="V3141" s="279" t="s">
        <v>394</v>
      </c>
      <c r="W3141" s="279" t="s">
        <v>394</v>
      </c>
      <c r="X3141" s="279" t="s">
        <v>394</v>
      </c>
      <c r="Y3141" s="281"/>
      <c r="Z3141" s="279" t="s">
        <v>394</v>
      </c>
      <c r="AA3141" s="279" t="s">
        <v>394</v>
      </c>
      <c r="AB3141" s="281"/>
      <c r="AC3141" s="279" t="s">
        <v>855</v>
      </c>
      <c r="AF3141" s="276" t="str">
        <f>IFERROR(VLOOKUP(A3141,'[1]قوائم الترجمة'!AC$2:AD$2397,1,0),"م")</f>
        <v>م</v>
      </c>
      <c r="AG3141" s="232"/>
      <c r="AH3141" s="233"/>
      <c r="AI3141" s="233"/>
      <c r="AJ3141" s="233"/>
      <c r="AL3141" s="267"/>
      <c r="AM3141" s="235"/>
      <c r="AO3141" s="236"/>
      <c r="AU3141" s="234"/>
    </row>
    <row r="3142" spans="1:47" ht="21" x14ac:dyDescent="0.4">
      <c r="A3142" s="278">
        <v>122256</v>
      </c>
      <c r="B3142" s="279" t="s">
        <v>3681</v>
      </c>
      <c r="C3142" s="279" t="s">
        <v>450</v>
      </c>
      <c r="D3142" s="279" t="s">
        <v>239</v>
      </c>
      <c r="E3142" s="279" t="s">
        <v>394</v>
      </c>
      <c r="F3142"/>
      <c r="H3142" s="279" t="s">
        <v>394</v>
      </c>
      <c r="I3142" s="279" t="s">
        <v>539</v>
      </c>
      <c r="J3142" s="279" t="s">
        <v>394</v>
      </c>
      <c r="K3142" s="279" t="s">
        <v>394</v>
      </c>
      <c r="L3142" s="279" t="s">
        <v>394</v>
      </c>
      <c r="M3142" s="279" t="s">
        <v>394</v>
      </c>
      <c r="N3142" s="279" t="s">
        <v>394</v>
      </c>
      <c r="O3142" s="279" t="s">
        <v>394</v>
      </c>
      <c r="P3142" s="315">
        <v>0</v>
      </c>
      <c r="Q3142" s="279" t="s">
        <v>394</v>
      </c>
      <c r="R3142" s="279" t="s">
        <v>394</v>
      </c>
      <c r="S3142" s="279" t="s">
        <v>394</v>
      </c>
      <c r="T3142" s="279" t="s">
        <v>394</v>
      </c>
      <c r="U3142" s="279" t="s">
        <v>394</v>
      </c>
      <c r="V3142" s="279" t="s">
        <v>394</v>
      </c>
      <c r="W3142" s="279" t="s">
        <v>394</v>
      </c>
      <c r="X3142" s="279" t="s">
        <v>394</v>
      </c>
      <c r="Y3142" s="281"/>
      <c r="Z3142" s="279" t="s">
        <v>394</v>
      </c>
      <c r="AA3142" s="279" t="s">
        <v>394</v>
      </c>
      <c r="AB3142" s="281"/>
      <c r="AC3142" s="279" t="s">
        <v>855</v>
      </c>
      <c r="AF3142" s="276" t="str">
        <f>IFERROR(VLOOKUP(A3142,'[1]قوائم الترجمة'!AC$2:AD$2397,1,0),"م")</f>
        <v>م</v>
      </c>
      <c r="AG3142" s="232"/>
      <c r="AH3142" s="233"/>
      <c r="AI3142" s="233"/>
      <c r="AJ3142" s="233"/>
      <c r="AL3142" s="267"/>
      <c r="AM3142" s="235"/>
      <c r="AU3142" s="234"/>
    </row>
    <row r="3143" spans="1:47" ht="21" x14ac:dyDescent="0.4">
      <c r="A3143" s="278">
        <v>122257</v>
      </c>
      <c r="B3143" s="279" t="s">
        <v>7641</v>
      </c>
      <c r="C3143" s="279" t="s">
        <v>93</v>
      </c>
      <c r="D3143" s="279" t="s">
        <v>335</v>
      </c>
      <c r="E3143" s="279" t="s">
        <v>394</v>
      </c>
      <c r="F3143"/>
      <c r="H3143" s="279" t="s">
        <v>394</v>
      </c>
      <c r="I3143" s="279" t="s">
        <v>539</v>
      </c>
      <c r="J3143" s="279" t="s">
        <v>394</v>
      </c>
      <c r="K3143" s="279" t="s">
        <v>394</v>
      </c>
      <c r="L3143" s="279" t="s">
        <v>394</v>
      </c>
      <c r="M3143" s="279" t="s">
        <v>394</v>
      </c>
      <c r="N3143" s="279" t="s">
        <v>394</v>
      </c>
      <c r="O3143" s="279" t="s">
        <v>394</v>
      </c>
      <c r="P3143" s="315">
        <v>0</v>
      </c>
      <c r="Q3143" s="279" t="s">
        <v>394</v>
      </c>
      <c r="R3143" s="279" t="s">
        <v>394</v>
      </c>
      <c r="S3143" s="279" t="s">
        <v>394</v>
      </c>
      <c r="T3143" s="279" t="s">
        <v>394</v>
      </c>
      <c r="U3143" s="279" t="s">
        <v>394</v>
      </c>
      <c r="V3143" s="279" t="s">
        <v>394</v>
      </c>
      <c r="W3143" s="279" t="s">
        <v>394</v>
      </c>
      <c r="X3143" s="279" t="s">
        <v>394</v>
      </c>
      <c r="Y3143" s="281"/>
      <c r="Z3143" s="279" t="s">
        <v>394</v>
      </c>
      <c r="AA3143" s="279" t="s">
        <v>394</v>
      </c>
      <c r="AB3143" s="281"/>
      <c r="AC3143" s="279" t="s">
        <v>855</v>
      </c>
      <c r="AF3143" s="276" t="str">
        <f>IFERROR(VLOOKUP(A3143,'[1]قوائم الترجمة'!AC$2:AD$2397,1,0),"م")</f>
        <v>م</v>
      </c>
      <c r="AG3143" s="232"/>
      <c r="AH3143" s="233"/>
      <c r="AI3143" s="233"/>
      <c r="AJ3143" s="233"/>
      <c r="AL3143" s="267"/>
      <c r="AM3143" s="235"/>
      <c r="AO3143" s="236"/>
      <c r="AU3143" s="234"/>
    </row>
    <row r="3144" spans="1:47" ht="21" x14ac:dyDescent="0.4">
      <c r="A3144" s="275">
        <v>122258</v>
      </c>
      <c r="B3144" s="276" t="s">
        <v>3680</v>
      </c>
      <c r="C3144" s="276" t="s">
        <v>464</v>
      </c>
      <c r="D3144" s="276" t="s">
        <v>342</v>
      </c>
      <c r="E3144" s="276" t="s">
        <v>424</v>
      </c>
      <c r="F3144" s="317" t="s">
        <v>8378</v>
      </c>
      <c r="G3144" s="317" t="s">
        <v>8379</v>
      </c>
      <c r="H3144" s="276" t="s">
        <v>7215</v>
      </c>
      <c r="I3144" s="276" t="s">
        <v>61</v>
      </c>
      <c r="J3144" s="276" t="s">
        <v>7215</v>
      </c>
      <c r="K3144" s="277">
        <v>0</v>
      </c>
      <c r="L3144" s="276" t="s">
        <v>7215</v>
      </c>
      <c r="M3144" s="303"/>
      <c r="N3144" s="276"/>
      <c r="O3144" s="276" t="s">
        <v>394</v>
      </c>
      <c r="P3144" s="315">
        <v>0</v>
      </c>
      <c r="Q3144" s="303"/>
      <c r="R3144" s="276" t="s">
        <v>394</v>
      </c>
      <c r="S3144" s="276" t="s">
        <v>394</v>
      </c>
      <c r="T3144" s="303"/>
      <c r="U3144" s="303"/>
      <c r="V3144" s="303"/>
      <c r="W3144" s="303"/>
      <c r="X3144" s="303"/>
      <c r="Z3144" s="303"/>
      <c r="AA3144" s="303"/>
      <c r="AC3144" s="276" t="s">
        <v>394</v>
      </c>
      <c r="AF3144" s="276">
        <f>IFERROR(VLOOKUP(A3144,'[1]قوائم الترجمة'!AC$2:AD$2397,1,0),"م")</f>
        <v>122258</v>
      </c>
      <c r="AG3144" s="232"/>
      <c r="AH3144" s="233"/>
      <c r="AI3144" s="233"/>
      <c r="AJ3144" s="233"/>
      <c r="AL3144" s="267"/>
      <c r="AM3144" s="235"/>
      <c r="AU3144" s="234"/>
    </row>
    <row r="3145" spans="1:47" ht="21" x14ac:dyDescent="0.4">
      <c r="A3145" s="278">
        <v>122259</v>
      </c>
      <c r="B3145" s="279" t="s">
        <v>7666</v>
      </c>
      <c r="C3145" s="279" t="s">
        <v>74</v>
      </c>
      <c r="D3145" s="279" t="s">
        <v>305</v>
      </c>
      <c r="E3145" s="279" t="s">
        <v>394</v>
      </c>
      <c r="F3145"/>
      <c r="H3145" s="279" t="s">
        <v>394</v>
      </c>
      <c r="I3145" s="279" t="s">
        <v>539</v>
      </c>
      <c r="J3145" s="279" t="s">
        <v>394</v>
      </c>
      <c r="K3145" s="279" t="s">
        <v>394</v>
      </c>
      <c r="L3145" s="279" t="s">
        <v>394</v>
      </c>
      <c r="M3145" s="279" t="s">
        <v>394</v>
      </c>
      <c r="N3145" s="279" t="s">
        <v>394</v>
      </c>
      <c r="O3145" s="279" t="s">
        <v>394</v>
      </c>
      <c r="P3145" s="315">
        <v>0</v>
      </c>
      <c r="Q3145" s="279" t="s">
        <v>394</v>
      </c>
      <c r="R3145" s="279" t="s">
        <v>394</v>
      </c>
      <c r="S3145" s="279" t="s">
        <v>394</v>
      </c>
      <c r="T3145" s="279" t="s">
        <v>394</v>
      </c>
      <c r="U3145" s="279" t="s">
        <v>394</v>
      </c>
      <c r="V3145" s="279" t="s">
        <v>394</v>
      </c>
      <c r="W3145" s="279" t="s">
        <v>394</v>
      </c>
      <c r="X3145" s="279" t="s">
        <v>394</v>
      </c>
      <c r="Y3145" s="281"/>
      <c r="Z3145" s="279" t="s">
        <v>394</v>
      </c>
      <c r="AA3145" s="279" t="s">
        <v>394</v>
      </c>
      <c r="AB3145" s="281"/>
      <c r="AC3145" s="279" t="s">
        <v>855</v>
      </c>
      <c r="AF3145" s="276" t="str">
        <f>IFERROR(VLOOKUP(A3145,'[1]قوائم الترجمة'!AC$2:AD$2397,1,0),"م")</f>
        <v>م</v>
      </c>
      <c r="AG3145" s="232"/>
      <c r="AH3145" s="233"/>
      <c r="AI3145" s="233"/>
      <c r="AJ3145" s="233"/>
      <c r="AL3145" s="267"/>
      <c r="AM3145" s="235"/>
      <c r="AO3145" s="236"/>
      <c r="AU3145" s="234"/>
    </row>
    <row r="3146" spans="1:47" ht="21" x14ac:dyDescent="0.4">
      <c r="A3146" s="275">
        <v>122260</v>
      </c>
      <c r="B3146" s="276" t="s">
        <v>3678</v>
      </c>
      <c r="C3146" s="276" t="s">
        <v>3679</v>
      </c>
      <c r="D3146" s="276" t="s">
        <v>597</v>
      </c>
      <c r="E3146" s="276" t="s">
        <v>424</v>
      </c>
      <c r="F3146" s="317" t="s">
        <v>8595</v>
      </c>
      <c r="G3146" s="317" t="s">
        <v>402</v>
      </c>
      <c r="H3146" s="276" t="s">
        <v>425</v>
      </c>
      <c r="I3146" s="276" t="s">
        <v>538</v>
      </c>
      <c r="J3146" s="276" t="s">
        <v>426</v>
      </c>
      <c r="K3146" s="277">
        <v>2003</v>
      </c>
      <c r="L3146" s="276" t="s">
        <v>402</v>
      </c>
      <c r="M3146" s="303"/>
      <c r="N3146" s="276" t="s">
        <v>394</v>
      </c>
      <c r="O3146" s="276" t="s">
        <v>394</v>
      </c>
      <c r="P3146" s="315">
        <v>0</v>
      </c>
      <c r="Q3146" s="303"/>
      <c r="R3146" s="276" t="s">
        <v>394</v>
      </c>
      <c r="S3146" s="276" t="s">
        <v>394</v>
      </c>
      <c r="T3146" s="303"/>
      <c r="U3146" s="303"/>
      <c r="V3146" s="303"/>
      <c r="W3146" s="303"/>
      <c r="X3146" s="303"/>
      <c r="Z3146" s="303"/>
      <c r="AA3146" s="303"/>
      <c r="AC3146" s="276" t="s">
        <v>394</v>
      </c>
      <c r="AF3146" s="276">
        <f>IFERROR(VLOOKUP(A3146,'[1]قوائم الترجمة'!AC$2:AD$2397,1,0),"م")</f>
        <v>122260</v>
      </c>
      <c r="AG3146" s="232"/>
      <c r="AH3146" s="233"/>
      <c r="AI3146" s="233"/>
      <c r="AJ3146" s="233"/>
      <c r="AL3146" s="267"/>
      <c r="AM3146" s="235"/>
      <c r="AO3146" s="236"/>
      <c r="AU3146" s="234"/>
    </row>
    <row r="3147" spans="1:47" ht="21" x14ac:dyDescent="0.4">
      <c r="A3147" s="278">
        <v>122261</v>
      </c>
      <c r="B3147" s="279" t="s">
        <v>7671</v>
      </c>
      <c r="C3147" s="279" t="s">
        <v>1114</v>
      </c>
      <c r="D3147" s="279" t="s">
        <v>259</v>
      </c>
      <c r="E3147" s="279" t="s">
        <v>394</v>
      </c>
      <c r="F3147"/>
      <c r="H3147" s="279" t="s">
        <v>394</v>
      </c>
      <c r="I3147" s="279" t="s">
        <v>539</v>
      </c>
      <c r="J3147" s="279" t="s">
        <v>394</v>
      </c>
      <c r="K3147" s="279" t="s">
        <v>394</v>
      </c>
      <c r="L3147" s="279" t="s">
        <v>394</v>
      </c>
      <c r="M3147" s="279" t="s">
        <v>394</v>
      </c>
      <c r="N3147" s="279" t="s">
        <v>394</v>
      </c>
      <c r="O3147" s="279" t="s">
        <v>394</v>
      </c>
      <c r="P3147" s="315">
        <v>0</v>
      </c>
      <c r="Q3147" s="279" t="s">
        <v>394</v>
      </c>
      <c r="R3147" s="279" t="s">
        <v>394</v>
      </c>
      <c r="S3147" s="279" t="s">
        <v>394</v>
      </c>
      <c r="T3147" s="279" t="s">
        <v>394</v>
      </c>
      <c r="U3147" s="279" t="s">
        <v>394</v>
      </c>
      <c r="V3147" s="279" t="s">
        <v>394</v>
      </c>
      <c r="W3147" s="279" t="s">
        <v>394</v>
      </c>
      <c r="X3147" s="279" t="s">
        <v>394</v>
      </c>
      <c r="Y3147" s="281"/>
      <c r="Z3147" s="279" t="s">
        <v>394</v>
      </c>
      <c r="AA3147" s="279" t="s">
        <v>394</v>
      </c>
      <c r="AB3147" s="281"/>
      <c r="AC3147" s="279" t="s">
        <v>855</v>
      </c>
      <c r="AF3147" s="276" t="str">
        <f>IFERROR(VLOOKUP(A3147,'[1]قوائم الترجمة'!AC$2:AD$2397,1,0),"م")</f>
        <v>م</v>
      </c>
      <c r="AG3147" s="232"/>
      <c r="AH3147" s="233"/>
      <c r="AI3147" s="233"/>
      <c r="AJ3147" s="233"/>
      <c r="AL3147" s="267"/>
      <c r="AM3147" s="235"/>
      <c r="AU3147" s="234"/>
    </row>
    <row r="3148" spans="1:47" ht="21" x14ac:dyDescent="0.4">
      <c r="A3148" s="278">
        <v>122263</v>
      </c>
      <c r="B3148" s="279" t="s">
        <v>3677</v>
      </c>
      <c r="C3148" s="279" t="s">
        <v>68</v>
      </c>
      <c r="D3148" s="279" t="s">
        <v>534</v>
      </c>
      <c r="E3148" s="279" t="s">
        <v>394</v>
      </c>
      <c r="F3148"/>
      <c r="H3148" s="279" t="s">
        <v>394</v>
      </c>
      <c r="I3148" s="279" t="s">
        <v>539</v>
      </c>
      <c r="J3148" s="279" t="s">
        <v>394</v>
      </c>
      <c r="K3148" s="279" t="s">
        <v>394</v>
      </c>
      <c r="L3148" s="279" t="s">
        <v>394</v>
      </c>
      <c r="M3148" s="279" t="s">
        <v>394</v>
      </c>
      <c r="N3148" s="279" t="s">
        <v>394</v>
      </c>
      <c r="O3148" s="279" t="s">
        <v>394</v>
      </c>
      <c r="P3148" s="315">
        <v>0</v>
      </c>
      <c r="Q3148" s="279" t="s">
        <v>394</v>
      </c>
      <c r="R3148" s="279" t="s">
        <v>394</v>
      </c>
      <c r="S3148" s="279" t="s">
        <v>394</v>
      </c>
      <c r="T3148" s="279" t="s">
        <v>394</v>
      </c>
      <c r="U3148" s="279" t="s">
        <v>394</v>
      </c>
      <c r="V3148" s="279" t="s">
        <v>394</v>
      </c>
      <c r="W3148" s="279" t="s">
        <v>394</v>
      </c>
      <c r="X3148" s="279" t="s">
        <v>394</v>
      </c>
      <c r="Y3148" s="281"/>
      <c r="Z3148" s="279" t="s">
        <v>394</v>
      </c>
      <c r="AA3148" s="279" t="s">
        <v>394</v>
      </c>
      <c r="AB3148" s="281"/>
      <c r="AC3148" s="279" t="s">
        <v>855</v>
      </c>
      <c r="AF3148" s="276" t="str">
        <f>IFERROR(VLOOKUP(A3148,'[1]قوائم الترجمة'!AC$2:AD$2397,1,0),"م")</f>
        <v>م</v>
      </c>
      <c r="AG3148" s="232"/>
      <c r="AH3148" s="233"/>
      <c r="AI3148" s="233"/>
      <c r="AJ3148" s="233"/>
      <c r="AL3148" s="267"/>
      <c r="AM3148" s="235"/>
      <c r="AU3148" s="234"/>
    </row>
    <row r="3149" spans="1:47" ht="21" x14ac:dyDescent="0.4">
      <c r="A3149" s="278">
        <v>122264</v>
      </c>
      <c r="B3149" s="279" t="s">
        <v>7680</v>
      </c>
      <c r="C3149" s="279" t="s">
        <v>214</v>
      </c>
      <c r="D3149" s="279" t="s">
        <v>119</v>
      </c>
      <c r="E3149" s="279" t="s">
        <v>394</v>
      </c>
      <c r="F3149"/>
      <c r="H3149" s="279" t="s">
        <v>394</v>
      </c>
      <c r="I3149" s="279" t="s">
        <v>539</v>
      </c>
      <c r="J3149" s="279" t="s">
        <v>394</v>
      </c>
      <c r="K3149" s="279" t="s">
        <v>394</v>
      </c>
      <c r="L3149" s="279" t="s">
        <v>394</v>
      </c>
      <c r="M3149" s="279" t="s">
        <v>394</v>
      </c>
      <c r="N3149" s="279" t="s">
        <v>394</v>
      </c>
      <c r="O3149" s="279" t="s">
        <v>394</v>
      </c>
      <c r="P3149" s="315">
        <v>0</v>
      </c>
      <c r="Q3149" s="279" t="s">
        <v>394</v>
      </c>
      <c r="R3149" s="279" t="s">
        <v>394</v>
      </c>
      <c r="S3149" s="279" t="s">
        <v>394</v>
      </c>
      <c r="T3149" s="279" t="s">
        <v>394</v>
      </c>
      <c r="U3149" s="279" t="s">
        <v>394</v>
      </c>
      <c r="V3149" s="279" t="s">
        <v>394</v>
      </c>
      <c r="W3149" s="279" t="s">
        <v>394</v>
      </c>
      <c r="X3149" s="279" t="s">
        <v>394</v>
      </c>
      <c r="Y3149" s="281"/>
      <c r="Z3149" s="279" t="s">
        <v>394</v>
      </c>
      <c r="AA3149" s="279" t="s">
        <v>394</v>
      </c>
      <c r="AB3149" s="281"/>
      <c r="AC3149" s="279" t="s">
        <v>855</v>
      </c>
      <c r="AF3149" s="276" t="str">
        <f>IFERROR(VLOOKUP(A3149,'[1]قوائم الترجمة'!AC$2:AD$2397,1,0),"م")</f>
        <v>م</v>
      </c>
      <c r="AG3149" s="232"/>
      <c r="AH3149" s="233"/>
      <c r="AI3149" s="233"/>
      <c r="AJ3149" s="233"/>
      <c r="AL3149" s="267"/>
      <c r="AM3149" s="235"/>
      <c r="AU3149" s="234"/>
    </row>
    <row r="3150" spans="1:47" ht="21" x14ac:dyDescent="0.4">
      <c r="A3150" s="278">
        <v>122265</v>
      </c>
      <c r="B3150" s="279" t="s">
        <v>3676</v>
      </c>
      <c r="C3150" s="279" t="s">
        <v>68</v>
      </c>
      <c r="D3150" s="279" t="s">
        <v>237</v>
      </c>
      <c r="E3150" s="279" t="s">
        <v>394</v>
      </c>
      <c r="F3150"/>
      <c r="H3150" s="279" t="s">
        <v>394</v>
      </c>
      <c r="I3150" s="279" t="s">
        <v>540</v>
      </c>
      <c r="J3150" s="279" t="s">
        <v>394</v>
      </c>
      <c r="K3150" s="279" t="s">
        <v>394</v>
      </c>
      <c r="L3150" s="279" t="s">
        <v>394</v>
      </c>
      <c r="M3150" s="279" t="s">
        <v>394</v>
      </c>
      <c r="N3150" s="279" t="s">
        <v>394</v>
      </c>
      <c r="O3150" s="279" t="s">
        <v>394</v>
      </c>
      <c r="P3150" s="315">
        <v>0</v>
      </c>
      <c r="Q3150" s="279" t="s">
        <v>394</v>
      </c>
      <c r="R3150" s="279" t="s">
        <v>394</v>
      </c>
      <c r="S3150" s="279" t="s">
        <v>394</v>
      </c>
      <c r="T3150" s="279" t="s">
        <v>394</v>
      </c>
      <c r="U3150" s="279" t="s">
        <v>394</v>
      </c>
      <c r="V3150" s="279" t="s">
        <v>394</v>
      </c>
      <c r="W3150" s="279" t="s">
        <v>394</v>
      </c>
      <c r="X3150" s="279" t="s">
        <v>394</v>
      </c>
      <c r="Y3150" s="281"/>
      <c r="Z3150" s="279" t="s">
        <v>394</v>
      </c>
      <c r="AA3150" s="279" t="s">
        <v>394</v>
      </c>
      <c r="AB3150" s="281"/>
      <c r="AC3150" s="279" t="s">
        <v>855</v>
      </c>
      <c r="AF3150" s="276" t="str">
        <f>IFERROR(VLOOKUP(A3150,'[1]قوائم الترجمة'!AC$2:AD$2397,1,0),"م")</f>
        <v>م</v>
      </c>
      <c r="AG3150" s="232"/>
      <c r="AH3150" s="233"/>
      <c r="AI3150" s="233"/>
      <c r="AJ3150" s="233"/>
      <c r="AL3150" s="267"/>
      <c r="AM3150" s="235"/>
      <c r="AU3150" s="234"/>
    </row>
    <row r="3151" spans="1:47" ht="21" x14ac:dyDescent="0.4">
      <c r="A3151" s="278">
        <v>122266</v>
      </c>
      <c r="B3151" s="279" t="s">
        <v>3674</v>
      </c>
      <c r="C3151" s="279" t="s">
        <v>1164</v>
      </c>
      <c r="D3151" s="279" t="s">
        <v>3675</v>
      </c>
      <c r="E3151" s="279" t="s">
        <v>394</v>
      </c>
      <c r="F3151"/>
      <c r="H3151" s="279" t="s">
        <v>394</v>
      </c>
      <c r="I3151" s="279" t="s">
        <v>540</v>
      </c>
      <c r="J3151" s="279" t="s">
        <v>394</v>
      </c>
      <c r="K3151" s="279" t="s">
        <v>394</v>
      </c>
      <c r="L3151" s="279" t="s">
        <v>394</v>
      </c>
      <c r="M3151" s="279" t="s">
        <v>394</v>
      </c>
      <c r="N3151" s="279" t="s">
        <v>394</v>
      </c>
      <c r="O3151" s="279" t="s">
        <v>394</v>
      </c>
      <c r="P3151" s="315">
        <v>0</v>
      </c>
      <c r="Q3151" s="279" t="s">
        <v>394</v>
      </c>
      <c r="R3151" s="279" t="s">
        <v>394</v>
      </c>
      <c r="S3151" s="279" t="s">
        <v>394</v>
      </c>
      <c r="T3151" s="279" t="s">
        <v>394</v>
      </c>
      <c r="U3151" s="279" t="s">
        <v>394</v>
      </c>
      <c r="V3151" s="279" t="s">
        <v>394</v>
      </c>
      <c r="W3151" s="279" t="s">
        <v>394</v>
      </c>
      <c r="X3151" s="279" t="s">
        <v>394</v>
      </c>
      <c r="Y3151" s="281"/>
      <c r="Z3151" s="279" t="s">
        <v>394</v>
      </c>
      <c r="AA3151" s="279" t="s">
        <v>394</v>
      </c>
      <c r="AB3151" s="281"/>
      <c r="AC3151" s="279" t="s">
        <v>855</v>
      </c>
      <c r="AF3151" s="276" t="str">
        <f>IFERROR(VLOOKUP(A3151,'[1]قوائم الترجمة'!AC$2:AD$2397,1,0),"م")</f>
        <v>م</v>
      </c>
      <c r="AG3151" s="232"/>
      <c r="AH3151" s="233"/>
      <c r="AI3151" s="233"/>
      <c r="AJ3151" s="233"/>
      <c r="AL3151" s="267"/>
      <c r="AM3151" s="235"/>
      <c r="AU3151" s="234"/>
    </row>
    <row r="3152" spans="1:47" ht="21" x14ac:dyDescent="0.4">
      <c r="A3152" s="278">
        <v>122267</v>
      </c>
      <c r="B3152" s="279" t="s">
        <v>7701</v>
      </c>
      <c r="C3152" s="279" t="s">
        <v>71</v>
      </c>
      <c r="D3152" s="279" t="s">
        <v>284</v>
      </c>
      <c r="E3152" s="279" t="s">
        <v>394</v>
      </c>
      <c r="F3152"/>
      <c r="H3152" s="279" t="s">
        <v>394</v>
      </c>
      <c r="I3152" s="279" t="s">
        <v>539</v>
      </c>
      <c r="J3152" s="279" t="s">
        <v>394</v>
      </c>
      <c r="K3152" s="279" t="s">
        <v>394</v>
      </c>
      <c r="L3152" s="279" t="s">
        <v>394</v>
      </c>
      <c r="M3152" s="279" t="s">
        <v>394</v>
      </c>
      <c r="N3152" s="279" t="s">
        <v>394</v>
      </c>
      <c r="O3152" s="279" t="s">
        <v>394</v>
      </c>
      <c r="P3152" s="315">
        <v>0</v>
      </c>
      <c r="Q3152" s="279" t="s">
        <v>394</v>
      </c>
      <c r="R3152" s="279" t="s">
        <v>394</v>
      </c>
      <c r="S3152" s="279" t="s">
        <v>394</v>
      </c>
      <c r="T3152" s="279" t="s">
        <v>394</v>
      </c>
      <c r="U3152" s="279" t="s">
        <v>394</v>
      </c>
      <c r="V3152" s="279" t="s">
        <v>394</v>
      </c>
      <c r="W3152" s="279" t="s">
        <v>394</v>
      </c>
      <c r="X3152" s="279" t="s">
        <v>394</v>
      </c>
      <c r="Y3152" s="281"/>
      <c r="Z3152" s="279" t="s">
        <v>394</v>
      </c>
      <c r="AA3152" s="279" t="s">
        <v>394</v>
      </c>
      <c r="AB3152" s="281"/>
      <c r="AC3152" s="279" t="s">
        <v>855</v>
      </c>
      <c r="AF3152" s="276" t="str">
        <f>IFERROR(VLOOKUP(A3152,'[1]قوائم الترجمة'!AC$2:AD$2397,1,0),"م")</f>
        <v>م</v>
      </c>
      <c r="AG3152" s="232"/>
      <c r="AH3152" s="233"/>
      <c r="AI3152" s="233"/>
      <c r="AJ3152" s="233"/>
      <c r="AL3152" s="267"/>
      <c r="AM3152" s="235"/>
      <c r="AU3152" s="234"/>
    </row>
    <row r="3153" spans="1:47" ht="21" x14ac:dyDescent="0.4">
      <c r="A3153" s="278">
        <v>122268</v>
      </c>
      <c r="B3153" s="279" t="s">
        <v>7703</v>
      </c>
      <c r="C3153" s="279" t="s">
        <v>576</v>
      </c>
      <c r="D3153" s="279" t="s">
        <v>1061</v>
      </c>
      <c r="E3153" s="279" t="s">
        <v>394</v>
      </c>
      <c r="F3153"/>
      <c r="H3153" s="279" t="s">
        <v>394</v>
      </c>
      <c r="I3153" s="279" t="s">
        <v>540</v>
      </c>
      <c r="J3153" s="279" t="s">
        <v>394</v>
      </c>
      <c r="K3153" s="279" t="s">
        <v>394</v>
      </c>
      <c r="L3153" s="279" t="s">
        <v>394</v>
      </c>
      <c r="M3153" s="279" t="s">
        <v>394</v>
      </c>
      <c r="N3153" s="279" t="s">
        <v>394</v>
      </c>
      <c r="O3153" s="279" t="s">
        <v>394</v>
      </c>
      <c r="P3153" s="315">
        <v>0</v>
      </c>
      <c r="Q3153" s="279" t="s">
        <v>394</v>
      </c>
      <c r="R3153" s="279" t="s">
        <v>394</v>
      </c>
      <c r="S3153" s="279" t="s">
        <v>394</v>
      </c>
      <c r="T3153" s="279" t="s">
        <v>394</v>
      </c>
      <c r="U3153" s="279" t="s">
        <v>394</v>
      </c>
      <c r="V3153" s="279" t="s">
        <v>394</v>
      </c>
      <c r="W3153" s="279" t="s">
        <v>394</v>
      </c>
      <c r="X3153" s="279" t="s">
        <v>394</v>
      </c>
      <c r="Y3153" s="281"/>
      <c r="Z3153" s="279" t="s">
        <v>394</v>
      </c>
      <c r="AA3153" s="279" t="s">
        <v>394</v>
      </c>
      <c r="AB3153" s="281"/>
      <c r="AC3153" s="279" t="s">
        <v>855</v>
      </c>
      <c r="AF3153" s="276" t="str">
        <f>IFERROR(VLOOKUP(A3153,'[1]قوائم الترجمة'!AC$2:AD$2397,1,0),"م")</f>
        <v>م</v>
      </c>
      <c r="AG3153" s="232"/>
      <c r="AH3153" s="233"/>
      <c r="AI3153" s="233"/>
      <c r="AJ3153" s="233"/>
      <c r="AL3153" s="267"/>
      <c r="AM3153" s="235"/>
      <c r="AU3153" s="234"/>
    </row>
    <row r="3154" spans="1:47" ht="21" x14ac:dyDescent="0.4">
      <c r="A3154" s="278">
        <v>122269</v>
      </c>
      <c r="B3154" s="279" t="s">
        <v>7708</v>
      </c>
      <c r="C3154" s="279" t="s">
        <v>65</v>
      </c>
      <c r="D3154" s="279" t="s">
        <v>271</v>
      </c>
      <c r="E3154" s="279" t="s">
        <v>394</v>
      </c>
      <c r="F3154"/>
      <c r="H3154" s="279" t="s">
        <v>394</v>
      </c>
      <c r="I3154" s="279" t="s">
        <v>539</v>
      </c>
      <c r="J3154" s="279" t="s">
        <v>394</v>
      </c>
      <c r="K3154" s="279" t="s">
        <v>394</v>
      </c>
      <c r="L3154" s="279" t="s">
        <v>394</v>
      </c>
      <c r="M3154" s="279" t="s">
        <v>394</v>
      </c>
      <c r="N3154" s="279" t="s">
        <v>394</v>
      </c>
      <c r="O3154" s="279" t="s">
        <v>394</v>
      </c>
      <c r="P3154" s="315">
        <v>0</v>
      </c>
      <c r="Q3154" s="279" t="s">
        <v>394</v>
      </c>
      <c r="R3154" s="279" t="s">
        <v>394</v>
      </c>
      <c r="S3154" s="279" t="s">
        <v>394</v>
      </c>
      <c r="T3154" s="279" t="s">
        <v>394</v>
      </c>
      <c r="U3154" s="279" t="s">
        <v>394</v>
      </c>
      <c r="V3154" s="279" t="s">
        <v>394</v>
      </c>
      <c r="W3154" s="279" t="s">
        <v>394</v>
      </c>
      <c r="X3154" s="279" t="s">
        <v>394</v>
      </c>
      <c r="Y3154" s="281"/>
      <c r="Z3154" s="279" t="s">
        <v>394</v>
      </c>
      <c r="AA3154" s="279" t="s">
        <v>394</v>
      </c>
      <c r="AB3154" s="281"/>
      <c r="AC3154" s="279" t="s">
        <v>855</v>
      </c>
      <c r="AF3154" s="276" t="str">
        <f>IFERROR(VLOOKUP(A3154,'[1]قوائم الترجمة'!AC$2:AD$2397,1,0),"م")</f>
        <v>م</v>
      </c>
      <c r="AG3154" s="232"/>
      <c r="AH3154" s="233"/>
      <c r="AI3154" s="233"/>
      <c r="AJ3154" s="233"/>
      <c r="AL3154" s="267"/>
      <c r="AM3154" s="235"/>
      <c r="AO3154" s="236"/>
      <c r="AU3154" s="234"/>
    </row>
    <row r="3155" spans="1:47" ht="21" x14ac:dyDescent="0.4">
      <c r="A3155" s="275">
        <v>122270</v>
      </c>
      <c r="B3155" s="276" t="s">
        <v>7707</v>
      </c>
      <c r="C3155" s="276" t="s">
        <v>170</v>
      </c>
      <c r="D3155" s="276" t="s">
        <v>246</v>
      </c>
      <c r="E3155" s="276" t="s">
        <v>424</v>
      </c>
      <c r="F3155" s="317" t="s">
        <v>8596</v>
      </c>
      <c r="G3155" s="317" t="s">
        <v>8597</v>
      </c>
      <c r="H3155" s="276" t="s">
        <v>425</v>
      </c>
      <c r="I3155" s="276" t="s">
        <v>67</v>
      </c>
      <c r="J3155" s="276" t="s">
        <v>426</v>
      </c>
      <c r="K3155" s="277">
        <v>2013</v>
      </c>
      <c r="L3155" s="276" t="s">
        <v>419</v>
      </c>
      <c r="M3155" s="303"/>
      <c r="N3155" s="276" t="s">
        <v>394</v>
      </c>
      <c r="O3155" s="276" t="s">
        <v>394</v>
      </c>
      <c r="P3155" s="315">
        <v>0</v>
      </c>
      <c r="Q3155" s="303"/>
      <c r="R3155" s="276" t="s">
        <v>394</v>
      </c>
      <c r="S3155" s="276" t="s">
        <v>394</v>
      </c>
      <c r="T3155" s="303"/>
      <c r="U3155" s="303"/>
      <c r="V3155" s="303"/>
      <c r="W3155" s="303"/>
      <c r="X3155" s="303"/>
      <c r="Z3155" s="303"/>
      <c r="AA3155" s="303"/>
      <c r="AC3155" s="276" t="s">
        <v>394</v>
      </c>
      <c r="AF3155" s="276">
        <f>IFERROR(VLOOKUP(A3155,'[1]قوائم الترجمة'!AC$2:AD$2397,1,0),"م")</f>
        <v>122270</v>
      </c>
      <c r="AG3155" s="232"/>
      <c r="AH3155" s="233"/>
      <c r="AI3155" s="233"/>
      <c r="AJ3155" s="233"/>
      <c r="AL3155" s="267"/>
      <c r="AM3155" s="235"/>
      <c r="AO3155" s="236"/>
      <c r="AU3155" s="234"/>
    </row>
    <row r="3156" spans="1:47" ht="21" x14ac:dyDescent="0.4">
      <c r="A3156" s="278">
        <v>122271</v>
      </c>
      <c r="B3156" s="279" t="s">
        <v>3673</v>
      </c>
      <c r="C3156" s="279" t="s">
        <v>68</v>
      </c>
      <c r="D3156" s="279" t="s">
        <v>268</v>
      </c>
      <c r="E3156" s="279" t="s">
        <v>394</v>
      </c>
      <c r="F3156"/>
      <c r="H3156" s="279" t="s">
        <v>394</v>
      </c>
      <c r="I3156" s="279" t="s">
        <v>540</v>
      </c>
      <c r="J3156" s="279" t="s">
        <v>394</v>
      </c>
      <c r="K3156" s="279" t="s">
        <v>394</v>
      </c>
      <c r="L3156" s="279" t="s">
        <v>394</v>
      </c>
      <c r="M3156" s="279" t="s">
        <v>394</v>
      </c>
      <c r="N3156" s="279" t="s">
        <v>394</v>
      </c>
      <c r="O3156" s="279" t="s">
        <v>394</v>
      </c>
      <c r="P3156" s="315">
        <v>0</v>
      </c>
      <c r="Q3156" s="279" t="s">
        <v>394</v>
      </c>
      <c r="R3156" s="279" t="s">
        <v>394</v>
      </c>
      <c r="S3156" s="279" t="s">
        <v>394</v>
      </c>
      <c r="T3156" s="279" t="s">
        <v>394</v>
      </c>
      <c r="U3156" s="279" t="s">
        <v>394</v>
      </c>
      <c r="V3156" s="279" t="s">
        <v>394</v>
      </c>
      <c r="W3156" s="279" t="s">
        <v>394</v>
      </c>
      <c r="X3156" s="279" t="s">
        <v>394</v>
      </c>
      <c r="Y3156" s="281"/>
      <c r="Z3156" s="279" t="s">
        <v>394</v>
      </c>
      <c r="AA3156" s="279" t="s">
        <v>394</v>
      </c>
      <c r="AB3156" s="281"/>
      <c r="AC3156" s="279" t="s">
        <v>855</v>
      </c>
      <c r="AF3156" s="276" t="str">
        <f>IFERROR(VLOOKUP(A3156,'[1]قوائم الترجمة'!AC$2:AD$2397,1,0),"م")</f>
        <v>م</v>
      </c>
      <c r="AG3156" s="232"/>
      <c r="AH3156" s="233"/>
      <c r="AI3156" s="233"/>
      <c r="AJ3156" s="233"/>
      <c r="AL3156" s="267"/>
      <c r="AM3156" s="235"/>
      <c r="AO3156" s="236"/>
      <c r="AU3156" s="234"/>
    </row>
    <row r="3157" spans="1:47" ht="21" x14ac:dyDescent="0.4">
      <c r="A3157" s="278">
        <v>122272</v>
      </c>
      <c r="B3157" s="279" t="s">
        <v>3672</v>
      </c>
      <c r="C3157" s="279" t="s">
        <v>1068</v>
      </c>
      <c r="D3157" s="279" t="s">
        <v>696</v>
      </c>
      <c r="E3157" s="279" t="s">
        <v>394</v>
      </c>
      <c r="F3157"/>
      <c r="H3157" s="279" t="s">
        <v>394</v>
      </c>
      <c r="I3157" s="279" t="s">
        <v>539</v>
      </c>
      <c r="J3157" s="279" t="s">
        <v>394</v>
      </c>
      <c r="K3157" s="279" t="s">
        <v>394</v>
      </c>
      <c r="L3157" s="279" t="s">
        <v>394</v>
      </c>
      <c r="M3157" s="279" t="s">
        <v>394</v>
      </c>
      <c r="N3157" s="279" t="s">
        <v>394</v>
      </c>
      <c r="O3157" s="279" t="s">
        <v>394</v>
      </c>
      <c r="P3157" s="315">
        <v>0</v>
      </c>
      <c r="Q3157" s="279" t="s">
        <v>394</v>
      </c>
      <c r="R3157" s="279" t="s">
        <v>394</v>
      </c>
      <c r="S3157" s="279" t="s">
        <v>394</v>
      </c>
      <c r="T3157" s="279" t="s">
        <v>394</v>
      </c>
      <c r="U3157" s="279" t="s">
        <v>394</v>
      </c>
      <c r="V3157" s="279" t="s">
        <v>394</v>
      </c>
      <c r="W3157" s="279" t="s">
        <v>394</v>
      </c>
      <c r="X3157" s="279" t="s">
        <v>394</v>
      </c>
      <c r="Y3157" s="281"/>
      <c r="Z3157" s="279" t="s">
        <v>394</v>
      </c>
      <c r="AA3157" s="279" t="s">
        <v>394</v>
      </c>
      <c r="AB3157" s="281"/>
      <c r="AC3157" s="279" t="s">
        <v>855</v>
      </c>
      <c r="AF3157" s="276" t="str">
        <f>IFERROR(VLOOKUP(A3157,'[1]قوائم الترجمة'!AC$2:AD$2397,1,0),"م")</f>
        <v>م</v>
      </c>
      <c r="AG3157" s="232"/>
      <c r="AH3157" s="233"/>
      <c r="AI3157" s="233"/>
      <c r="AJ3157" s="233"/>
      <c r="AL3157" s="267"/>
      <c r="AM3157" s="235"/>
      <c r="AU3157" s="234"/>
    </row>
    <row r="3158" spans="1:47" ht="21" x14ac:dyDescent="0.4">
      <c r="A3158" s="275">
        <v>122273</v>
      </c>
      <c r="B3158" s="276" t="s">
        <v>7711</v>
      </c>
      <c r="C3158" s="276" t="s">
        <v>68</v>
      </c>
      <c r="D3158" s="276" t="s">
        <v>271</v>
      </c>
      <c r="E3158" s="276" t="s">
        <v>5660</v>
      </c>
      <c r="F3158" s="317" t="s">
        <v>8598</v>
      </c>
      <c r="G3158" s="317" t="s">
        <v>402</v>
      </c>
      <c r="H3158" s="276" t="s">
        <v>425</v>
      </c>
      <c r="I3158" s="276" t="s">
        <v>61</v>
      </c>
      <c r="J3158" s="276" t="s">
        <v>8112</v>
      </c>
      <c r="K3158" s="277">
        <v>2014</v>
      </c>
      <c r="L3158" s="276" t="s">
        <v>402</v>
      </c>
      <c r="M3158" s="303"/>
      <c r="N3158" s="276" t="s">
        <v>394</v>
      </c>
      <c r="O3158" s="276" t="s">
        <v>394</v>
      </c>
      <c r="P3158" s="315">
        <v>0</v>
      </c>
      <c r="Q3158" s="303"/>
      <c r="R3158" s="276" t="s">
        <v>394</v>
      </c>
      <c r="S3158" s="276" t="s">
        <v>394</v>
      </c>
      <c r="T3158" s="303"/>
      <c r="U3158" s="303"/>
      <c r="V3158" s="303"/>
      <c r="W3158" s="303"/>
      <c r="X3158" s="303"/>
      <c r="Z3158" s="303"/>
      <c r="AA3158" s="303"/>
      <c r="AC3158" s="276" t="s">
        <v>394</v>
      </c>
      <c r="AF3158" s="276">
        <f>IFERROR(VLOOKUP(A3158,'[1]قوائم الترجمة'!AC$2:AD$2397,1,0),"م")</f>
        <v>122273</v>
      </c>
      <c r="AG3158" s="232"/>
      <c r="AH3158" s="233"/>
      <c r="AI3158" s="233"/>
      <c r="AJ3158" s="233"/>
      <c r="AL3158" s="267"/>
      <c r="AM3158" s="235"/>
      <c r="AU3158" s="234"/>
    </row>
    <row r="3159" spans="1:47" ht="21" x14ac:dyDescent="0.4">
      <c r="A3159" s="278">
        <v>122274</v>
      </c>
      <c r="B3159" s="279" t="s">
        <v>7713</v>
      </c>
      <c r="C3159" s="279" t="s">
        <v>464</v>
      </c>
      <c r="D3159" s="279" t="s">
        <v>1116</v>
      </c>
      <c r="E3159" s="279" t="s">
        <v>394</v>
      </c>
      <c r="F3159"/>
      <c r="H3159" s="279" t="s">
        <v>394</v>
      </c>
      <c r="I3159" s="279" t="s">
        <v>539</v>
      </c>
      <c r="J3159" s="279" t="s">
        <v>394</v>
      </c>
      <c r="K3159" s="279" t="s">
        <v>394</v>
      </c>
      <c r="L3159" s="279" t="s">
        <v>394</v>
      </c>
      <c r="M3159" s="279" t="s">
        <v>394</v>
      </c>
      <c r="N3159" s="279" t="s">
        <v>394</v>
      </c>
      <c r="O3159" s="279" t="s">
        <v>394</v>
      </c>
      <c r="P3159" s="315">
        <v>0</v>
      </c>
      <c r="Q3159" s="279" t="s">
        <v>394</v>
      </c>
      <c r="R3159" s="279" t="s">
        <v>394</v>
      </c>
      <c r="S3159" s="279" t="s">
        <v>394</v>
      </c>
      <c r="T3159" s="279" t="s">
        <v>394</v>
      </c>
      <c r="U3159" s="279" t="s">
        <v>394</v>
      </c>
      <c r="V3159" s="279" t="s">
        <v>394</v>
      </c>
      <c r="W3159" s="279" t="s">
        <v>394</v>
      </c>
      <c r="X3159" s="279" t="s">
        <v>394</v>
      </c>
      <c r="Y3159" s="281"/>
      <c r="Z3159" s="279" t="s">
        <v>394</v>
      </c>
      <c r="AA3159" s="279" t="s">
        <v>394</v>
      </c>
      <c r="AB3159" s="281"/>
      <c r="AC3159" s="279" t="s">
        <v>855</v>
      </c>
      <c r="AF3159" s="276" t="str">
        <f>IFERROR(VLOOKUP(A3159,'[1]قوائم الترجمة'!AC$2:AD$2397,1,0),"م")</f>
        <v>م</v>
      </c>
      <c r="AG3159" s="232"/>
      <c r="AH3159" s="233"/>
      <c r="AI3159" s="233"/>
      <c r="AJ3159" s="233"/>
      <c r="AL3159" s="267"/>
      <c r="AM3159" s="235"/>
      <c r="AU3159" s="234"/>
    </row>
    <row r="3160" spans="1:47" ht="21" x14ac:dyDescent="0.4">
      <c r="A3160" s="278">
        <v>122276</v>
      </c>
      <c r="B3160" s="279" t="s">
        <v>3671</v>
      </c>
      <c r="C3160" s="279" t="s">
        <v>109</v>
      </c>
      <c r="D3160" s="279" t="s">
        <v>256</v>
      </c>
      <c r="E3160" s="279" t="s">
        <v>394</v>
      </c>
      <c r="F3160"/>
      <c r="H3160" s="279" t="s">
        <v>394</v>
      </c>
      <c r="I3160" s="279" t="s">
        <v>540</v>
      </c>
      <c r="J3160" s="279" t="s">
        <v>394</v>
      </c>
      <c r="K3160" s="279" t="s">
        <v>394</v>
      </c>
      <c r="L3160" s="279" t="s">
        <v>394</v>
      </c>
      <c r="M3160" s="279" t="s">
        <v>394</v>
      </c>
      <c r="N3160" s="279" t="s">
        <v>394</v>
      </c>
      <c r="O3160" s="279" t="s">
        <v>394</v>
      </c>
      <c r="P3160" s="315">
        <v>0</v>
      </c>
      <c r="Q3160" s="279" t="s">
        <v>394</v>
      </c>
      <c r="R3160" s="279" t="s">
        <v>394</v>
      </c>
      <c r="S3160" s="279" t="s">
        <v>394</v>
      </c>
      <c r="T3160" s="279" t="s">
        <v>394</v>
      </c>
      <c r="U3160" s="279" t="s">
        <v>394</v>
      </c>
      <c r="V3160" s="279" t="s">
        <v>394</v>
      </c>
      <c r="W3160" s="279" t="s">
        <v>394</v>
      </c>
      <c r="X3160" s="279" t="s">
        <v>394</v>
      </c>
      <c r="Y3160" s="281"/>
      <c r="Z3160" s="279" t="s">
        <v>394</v>
      </c>
      <c r="AA3160" s="279" t="s">
        <v>394</v>
      </c>
      <c r="AB3160" s="281"/>
      <c r="AC3160" s="279" t="s">
        <v>855</v>
      </c>
      <c r="AF3160" s="276" t="str">
        <f>IFERROR(VLOOKUP(A3160,'[1]قوائم الترجمة'!AC$2:AD$2397,1,0),"م")</f>
        <v>م</v>
      </c>
      <c r="AG3160" s="232"/>
      <c r="AH3160" s="233"/>
      <c r="AI3160" s="233"/>
      <c r="AJ3160" s="233"/>
      <c r="AL3160" s="267"/>
      <c r="AM3160" s="235"/>
      <c r="AU3160" s="234"/>
    </row>
    <row r="3161" spans="1:47" ht="21" x14ac:dyDescent="0.4">
      <c r="A3161" s="278">
        <v>122277</v>
      </c>
      <c r="B3161" s="279" t="s">
        <v>3669</v>
      </c>
      <c r="C3161" s="279" t="s">
        <v>750</v>
      </c>
      <c r="D3161" s="279" t="s">
        <v>3670</v>
      </c>
      <c r="E3161" s="279" t="s">
        <v>394</v>
      </c>
      <c r="F3161"/>
      <c r="H3161" s="279" t="s">
        <v>394</v>
      </c>
      <c r="I3161" s="279" t="s">
        <v>539</v>
      </c>
      <c r="J3161" s="279" t="s">
        <v>394</v>
      </c>
      <c r="K3161" s="279" t="s">
        <v>394</v>
      </c>
      <c r="L3161" s="279" t="s">
        <v>394</v>
      </c>
      <c r="M3161" s="279" t="s">
        <v>394</v>
      </c>
      <c r="N3161" s="279" t="s">
        <v>394</v>
      </c>
      <c r="O3161" s="279" t="s">
        <v>394</v>
      </c>
      <c r="P3161" s="315">
        <v>0</v>
      </c>
      <c r="Q3161" s="279" t="s">
        <v>394</v>
      </c>
      <c r="R3161" s="279" t="s">
        <v>394</v>
      </c>
      <c r="S3161" s="279" t="s">
        <v>394</v>
      </c>
      <c r="T3161" s="279" t="s">
        <v>394</v>
      </c>
      <c r="U3161" s="279" t="s">
        <v>394</v>
      </c>
      <c r="V3161" s="279" t="s">
        <v>394</v>
      </c>
      <c r="W3161" s="279" t="s">
        <v>394</v>
      </c>
      <c r="X3161" s="279" t="s">
        <v>394</v>
      </c>
      <c r="Y3161" s="281"/>
      <c r="Z3161" s="279" t="s">
        <v>394</v>
      </c>
      <c r="AA3161" s="279" t="s">
        <v>394</v>
      </c>
      <c r="AB3161" s="281"/>
      <c r="AC3161" s="279" t="s">
        <v>855</v>
      </c>
      <c r="AF3161" s="276" t="str">
        <f>IFERROR(VLOOKUP(A3161,'[1]قوائم الترجمة'!AC$2:AD$2397,1,0),"م")</f>
        <v>م</v>
      </c>
      <c r="AG3161" s="232"/>
      <c r="AH3161" s="233"/>
      <c r="AI3161" s="233"/>
      <c r="AJ3161" s="233"/>
      <c r="AL3161" s="267"/>
      <c r="AM3161" s="235"/>
      <c r="AU3161" s="234"/>
    </row>
    <row r="3162" spans="1:47" ht="21" x14ac:dyDescent="0.4">
      <c r="A3162" s="278">
        <v>122278</v>
      </c>
      <c r="B3162" s="279" t="s">
        <v>7717</v>
      </c>
      <c r="C3162" s="279" t="s">
        <v>86</v>
      </c>
      <c r="D3162" s="279" t="s">
        <v>7718</v>
      </c>
      <c r="E3162" s="279" t="s">
        <v>394</v>
      </c>
      <c r="F3162"/>
      <c r="H3162" s="279" t="s">
        <v>394</v>
      </c>
      <c r="I3162" s="279" t="s">
        <v>539</v>
      </c>
      <c r="J3162" s="279" t="s">
        <v>394</v>
      </c>
      <c r="K3162" s="279" t="s">
        <v>394</v>
      </c>
      <c r="L3162" s="279" t="s">
        <v>394</v>
      </c>
      <c r="M3162" s="279" t="s">
        <v>394</v>
      </c>
      <c r="N3162" s="279" t="s">
        <v>394</v>
      </c>
      <c r="O3162" s="279" t="s">
        <v>394</v>
      </c>
      <c r="P3162" s="315">
        <v>0</v>
      </c>
      <c r="Q3162" s="279" t="s">
        <v>394</v>
      </c>
      <c r="R3162" s="279" t="s">
        <v>394</v>
      </c>
      <c r="S3162" s="279" t="s">
        <v>394</v>
      </c>
      <c r="T3162" s="279" t="s">
        <v>394</v>
      </c>
      <c r="U3162" s="279" t="s">
        <v>394</v>
      </c>
      <c r="V3162" s="279" t="s">
        <v>394</v>
      </c>
      <c r="W3162" s="279" t="s">
        <v>394</v>
      </c>
      <c r="X3162" s="279" t="s">
        <v>394</v>
      </c>
      <c r="Y3162" s="281"/>
      <c r="Z3162" s="279" t="s">
        <v>394</v>
      </c>
      <c r="AA3162" s="279" t="s">
        <v>394</v>
      </c>
      <c r="AB3162" s="281"/>
      <c r="AC3162" s="279" t="s">
        <v>855</v>
      </c>
      <c r="AF3162" s="276" t="str">
        <f>IFERROR(VLOOKUP(A3162,'[1]قوائم الترجمة'!AC$2:AD$2397,1,0),"م")</f>
        <v>م</v>
      </c>
      <c r="AG3162" s="232"/>
      <c r="AH3162" s="233"/>
      <c r="AI3162" s="233"/>
      <c r="AJ3162" s="233"/>
      <c r="AL3162" s="267"/>
      <c r="AM3162" s="235"/>
      <c r="AO3162" s="236"/>
      <c r="AU3162" s="234"/>
    </row>
    <row r="3163" spans="1:47" ht="21" x14ac:dyDescent="0.4">
      <c r="A3163" s="278">
        <v>122279</v>
      </c>
      <c r="B3163" s="279" t="s">
        <v>7727</v>
      </c>
      <c r="C3163" s="279" t="s">
        <v>7728</v>
      </c>
      <c r="D3163" s="279" t="s">
        <v>254</v>
      </c>
      <c r="E3163" s="279" t="s">
        <v>394</v>
      </c>
      <c r="F3163"/>
      <c r="H3163" s="279" t="s">
        <v>394</v>
      </c>
      <c r="I3163" s="279" t="s">
        <v>539</v>
      </c>
      <c r="J3163" s="279" t="s">
        <v>394</v>
      </c>
      <c r="K3163" s="279" t="s">
        <v>394</v>
      </c>
      <c r="L3163" s="279" t="s">
        <v>394</v>
      </c>
      <c r="M3163" s="279" t="s">
        <v>394</v>
      </c>
      <c r="N3163" s="279" t="s">
        <v>394</v>
      </c>
      <c r="O3163" s="279" t="s">
        <v>394</v>
      </c>
      <c r="P3163" s="315">
        <v>0</v>
      </c>
      <c r="Q3163" s="279" t="s">
        <v>394</v>
      </c>
      <c r="R3163" s="279" t="s">
        <v>394</v>
      </c>
      <c r="S3163" s="279" t="s">
        <v>394</v>
      </c>
      <c r="T3163" s="279" t="s">
        <v>394</v>
      </c>
      <c r="U3163" s="279" t="s">
        <v>394</v>
      </c>
      <c r="V3163" s="279" t="s">
        <v>394</v>
      </c>
      <c r="W3163" s="279" t="s">
        <v>394</v>
      </c>
      <c r="X3163" s="279" t="s">
        <v>394</v>
      </c>
      <c r="Y3163" s="281"/>
      <c r="Z3163" s="279" t="s">
        <v>394</v>
      </c>
      <c r="AA3163" s="279" t="s">
        <v>394</v>
      </c>
      <c r="AB3163" s="281"/>
      <c r="AC3163" s="279" t="s">
        <v>855</v>
      </c>
      <c r="AF3163" s="276" t="str">
        <f>IFERROR(VLOOKUP(A3163,'[1]قوائم الترجمة'!AC$2:AD$2397,1,0),"م")</f>
        <v>م</v>
      </c>
      <c r="AG3163" s="232"/>
      <c r="AH3163" s="233"/>
      <c r="AI3163" s="233"/>
      <c r="AJ3163" s="233"/>
      <c r="AL3163" s="267"/>
      <c r="AM3163" s="235"/>
      <c r="AU3163" s="234"/>
    </row>
    <row r="3164" spans="1:47" ht="21" x14ac:dyDescent="0.4">
      <c r="A3164" s="278">
        <v>122280</v>
      </c>
      <c r="B3164" s="279" t="s">
        <v>7731</v>
      </c>
      <c r="C3164" s="279" t="s">
        <v>71</v>
      </c>
      <c r="D3164" s="279" t="s">
        <v>267</v>
      </c>
      <c r="E3164" s="279" t="s">
        <v>394</v>
      </c>
      <c r="F3164"/>
      <c r="H3164" s="279" t="s">
        <v>394</v>
      </c>
      <c r="I3164" s="279" t="s">
        <v>539</v>
      </c>
      <c r="J3164" s="279" t="s">
        <v>394</v>
      </c>
      <c r="K3164" s="279" t="s">
        <v>394</v>
      </c>
      <c r="L3164" s="279" t="s">
        <v>394</v>
      </c>
      <c r="M3164" s="279" t="s">
        <v>394</v>
      </c>
      <c r="N3164" s="279" t="s">
        <v>394</v>
      </c>
      <c r="O3164" s="279" t="s">
        <v>394</v>
      </c>
      <c r="P3164" s="315">
        <v>0</v>
      </c>
      <c r="Q3164" s="279" t="s">
        <v>394</v>
      </c>
      <c r="R3164" s="279" t="s">
        <v>394</v>
      </c>
      <c r="S3164" s="279" t="s">
        <v>394</v>
      </c>
      <c r="T3164" s="279" t="s">
        <v>394</v>
      </c>
      <c r="U3164" s="279" t="s">
        <v>394</v>
      </c>
      <c r="V3164" s="279" t="s">
        <v>394</v>
      </c>
      <c r="W3164" s="279" t="s">
        <v>394</v>
      </c>
      <c r="X3164" s="279" t="s">
        <v>394</v>
      </c>
      <c r="Y3164" s="281"/>
      <c r="Z3164" s="279" t="s">
        <v>394</v>
      </c>
      <c r="AA3164" s="279" t="s">
        <v>394</v>
      </c>
      <c r="AB3164" s="281"/>
      <c r="AC3164" s="279" t="s">
        <v>855</v>
      </c>
      <c r="AF3164" s="276" t="str">
        <f>IFERROR(VLOOKUP(A3164,'[1]قوائم الترجمة'!AC$2:AD$2397,1,0),"م")</f>
        <v>م</v>
      </c>
      <c r="AG3164" s="232"/>
      <c r="AH3164" s="233"/>
      <c r="AI3164" s="233"/>
      <c r="AJ3164" s="233"/>
      <c r="AL3164" s="267"/>
      <c r="AM3164" s="235"/>
      <c r="AO3164" s="236"/>
      <c r="AU3164" s="234"/>
    </row>
    <row r="3165" spans="1:47" ht="21" x14ac:dyDescent="0.4">
      <c r="A3165" s="275">
        <v>122282</v>
      </c>
      <c r="B3165" s="276" t="s">
        <v>3668</v>
      </c>
      <c r="C3165" s="276" t="s">
        <v>1173</v>
      </c>
      <c r="D3165" s="276" t="s">
        <v>237</v>
      </c>
      <c r="E3165" s="276" t="s">
        <v>424</v>
      </c>
      <c r="F3165" s="317" t="s">
        <v>8599</v>
      </c>
      <c r="G3165" s="317" t="s">
        <v>402</v>
      </c>
      <c r="H3165" s="276" t="s">
        <v>425</v>
      </c>
      <c r="I3165" s="276" t="s">
        <v>540</v>
      </c>
      <c r="J3165" s="276" t="s">
        <v>403</v>
      </c>
      <c r="K3165" s="277">
        <v>2006</v>
      </c>
      <c r="L3165" s="276" t="s">
        <v>417</v>
      </c>
      <c r="M3165" s="303"/>
      <c r="N3165" s="276" t="s">
        <v>394</v>
      </c>
      <c r="O3165" s="276" t="s">
        <v>394</v>
      </c>
      <c r="P3165" s="315">
        <v>0</v>
      </c>
      <c r="Q3165" s="303"/>
      <c r="R3165" s="276" t="s">
        <v>394</v>
      </c>
      <c r="S3165" s="276" t="s">
        <v>394</v>
      </c>
      <c r="T3165" s="303"/>
      <c r="U3165" s="303"/>
      <c r="V3165" s="303"/>
      <c r="W3165" s="303"/>
      <c r="X3165" s="303"/>
      <c r="Z3165" s="303"/>
      <c r="AA3165" s="303"/>
      <c r="AC3165" s="276" t="s">
        <v>394</v>
      </c>
      <c r="AF3165" s="276">
        <f>IFERROR(VLOOKUP(A3165,'[1]قوائم الترجمة'!AC$2:AD$2397,1,0),"م")</f>
        <v>122282</v>
      </c>
      <c r="AG3165" s="232"/>
      <c r="AH3165" s="233"/>
      <c r="AI3165" s="233"/>
      <c r="AJ3165" s="233"/>
      <c r="AL3165" s="267"/>
      <c r="AM3165" s="235"/>
      <c r="AO3165" s="236"/>
      <c r="AU3165" s="234"/>
    </row>
    <row r="3166" spans="1:47" ht="21" x14ac:dyDescent="0.4">
      <c r="A3166" s="275">
        <v>122283</v>
      </c>
      <c r="B3166" s="276" t="s">
        <v>3666</v>
      </c>
      <c r="C3166" s="276" t="s">
        <v>3667</v>
      </c>
      <c r="D3166" s="276" t="s">
        <v>304</v>
      </c>
      <c r="E3166" s="276" t="s">
        <v>424</v>
      </c>
      <c r="F3166" s="317" t="s">
        <v>8600</v>
      </c>
      <c r="G3166" s="317" t="s">
        <v>8298</v>
      </c>
      <c r="H3166" s="276" t="s">
        <v>425</v>
      </c>
      <c r="I3166" s="276" t="s">
        <v>61</v>
      </c>
      <c r="J3166" s="276" t="s">
        <v>7215</v>
      </c>
      <c r="K3166" s="277">
        <v>0</v>
      </c>
      <c r="L3166" s="276" t="s">
        <v>7215</v>
      </c>
      <c r="M3166" s="303"/>
      <c r="N3166" s="276"/>
      <c r="O3166" s="276" t="s">
        <v>394</v>
      </c>
      <c r="P3166" s="315">
        <v>0</v>
      </c>
      <c r="Q3166" s="303"/>
      <c r="R3166" s="276" t="s">
        <v>394</v>
      </c>
      <c r="S3166" s="276" t="s">
        <v>394</v>
      </c>
      <c r="T3166" s="303"/>
      <c r="U3166" s="303"/>
      <c r="V3166" s="303"/>
      <c r="W3166" s="303"/>
      <c r="X3166" s="303"/>
      <c r="Z3166" s="303"/>
      <c r="AA3166" s="303"/>
      <c r="AC3166" s="276" t="s">
        <v>394</v>
      </c>
      <c r="AF3166" s="276">
        <f>IFERROR(VLOOKUP(A3166,'[1]قوائم الترجمة'!AC$2:AD$2397,1,0),"م")</f>
        <v>122283</v>
      </c>
      <c r="AG3166" s="232"/>
      <c r="AH3166" s="233"/>
      <c r="AI3166" s="233"/>
      <c r="AJ3166" s="233"/>
      <c r="AL3166" s="267"/>
      <c r="AM3166" s="235"/>
      <c r="AO3166" s="236"/>
      <c r="AU3166" s="234"/>
    </row>
    <row r="3167" spans="1:47" ht="21" x14ac:dyDescent="0.4">
      <c r="A3167" s="278">
        <v>122284</v>
      </c>
      <c r="B3167" s="279" t="s">
        <v>7738</v>
      </c>
      <c r="C3167" s="279" t="s">
        <v>1300</v>
      </c>
      <c r="D3167" s="279" t="s">
        <v>276</v>
      </c>
      <c r="E3167" s="279" t="s">
        <v>394</v>
      </c>
      <c r="F3167"/>
      <c r="H3167" s="279" t="s">
        <v>394</v>
      </c>
      <c r="I3167" s="279" t="s">
        <v>539</v>
      </c>
      <c r="J3167" s="279" t="s">
        <v>394</v>
      </c>
      <c r="K3167" s="279" t="s">
        <v>394</v>
      </c>
      <c r="L3167" s="279" t="s">
        <v>394</v>
      </c>
      <c r="M3167" s="279" t="s">
        <v>394</v>
      </c>
      <c r="N3167" s="279" t="s">
        <v>394</v>
      </c>
      <c r="O3167" s="279" t="s">
        <v>394</v>
      </c>
      <c r="P3167" s="315">
        <v>0</v>
      </c>
      <c r="Q3167" s="279" t="s">
        <v>394</v>
      </c>
      <c r="R3167" s="279" t="s">
        <v>394</v>
      </c>
      <c r="S3167" s="279" t="s">
        <v>394</v>
      </c>
      <c r="T3167" s="279" t="s">
        <v>394</v>
      </c>
      <c r="U3167" s="279" t="s">
        <v>394</v>
      </c>
      <c r="V3167" s="279" t="s">
        <v>394</v>
      </c>
      <c r="W3167" s="279" t="s">
        <v>394</v>
      </c>
      <c r="X3167" s="279" t="s">
        <v>394</v>
      </c>
      <c r="Y3167" s="281"/>
      <c r="Z3167" s="279" t="s">
        <v>394</v>
      </c>
      <c r="AA3167" s="279" t="s">
        <v>394</v>
      </c>
      <c r="AB3167" s="281"/>
      <c r="AC3167" s="279" t="s">
        <v>855</v>
      </c>
      <c r="AF3167" s="276" t="str">
        <f>IFERROR(VLOOKUP(A3167,'[1]قوائم الترجمة'!AC$2:AD$2397,1,0),"م")</f>
        <v>م</v>
      </c>
      <c r="AG3167" s="232"/>
      <c r="AH3167" s="233"/>
      <c r="AI3167" s="233"/>
      <c r="AJ3167" s="233"/>
      <c r="AL3167" s="267"/>
      <c r="AM3167" s="235"/>
      <c r="AO3167" s="236"/>
      <c r="AU3167" s="234"/>
    </row>
    <row r="3168" spans="1:47" ht="21" x14ac:dyDescent="0.4">
      <c r="A3168" s="275">
        <v>122285</v>
      </c>
      <c r="B3168" s="276" t="s">
        <v>3665</v>
      </c>
      <c r="C3168" s="276" t="s">
        <v>62</v>
      </c>
      <c r="D3168" s="276" t="s">
        <v>2096</v>
      </c>
      <c r="E3168" s="276" t="s">
        <v>5660</v>
      </c>
      <c r="F3168" s="317" t="s">
        <v>8601</v>
      </c>
      <c r="G3168" s="317" t="s">
        <v>8602</v>
      </c>
      <c r="H3168" s="276" t="s">
        <v>425</v>
      </c>
      <c r="I3168" s="276" t="s">
        <v>61</v>
      </c>
      <c r="J3168" s="276" t="s">
        <v>7215</v>
      </c>
      <c r="K3168" s="277">
        <v>0</v>
      </c>
      <c r="L3168" s="276" t="s">
        <v>7215</v>
      </c>
      <c r="M3168" s="303"/>
      <c r="N3168" s="276"/>
      <c r="O3168" s="276" t="s">
        <v>394</v>
      </c>
      <c r="P3168" s="315">
        <v>0</v>
      </c>
      <c r="Q3168" s="303"/>
      <c r="R3168" s="276" t="s">
        <v>394</v>
      </c>
      <c r="S3168" s="276" t="s">
        <v>394</v>
      </c>
      <c r="T3168" s="303"/>
      <c r="U3168" s="303"/>
      <c r="V3168" s="303"/>
      <c r="W3168" s="303"/>
      <c r="X3168" s="303"/>
      <c r="Z3168" s="303"/>
      <c r="AA3168" s="303"/>
      <c r="AC3168" s="276" t="s">
        <v>394</v>
      </c>
      <c r="AF3168" s="276">
        <f>IFERROR(VLOOKUP(A3168,'[1]قوائم الترجمة'!AC$2:AD$2397,1,0),"م")</f>
        <v>122285</v>
      </c>
      <c r="AG3168" s="232"/>
      <c r="AH3168" s="233"/>
      <c r="AI3168" s="233"/>
      <c r="AJ3168" s="233"/>
      <c r="AL3168" s="267"/>
      <c r="AM3168" s="235"/>
      <c r="AO3168" s="236"/>
      <c r="AU3168" s="234"/>
    </row>
    <row r="3169" spans="1:47" ht="21" x14ac:dyDescent="0.4">
      <c r="A3169" s="278">
        <v>122286</v>
      </c>
      <c r="B3169" s="279" t="s">
        <v>3663</v>
      </c>
      <c r="C3169" s="279" t="s">
        <v>122</v>
      </c>
      <c r="D3169" s="279" t="s">
        <v>3664</v>
      </c>
      <c r="E3169" s="279" t="s">
        <v>394</v>
      </c>
      <c r="F3169"/>
      <c r="H3169" s="279" t="s">
        <v>394</v>
      </c>
      <c r="I3169" s="279" t="s">
        <v>61</v>
      </c>
      <c r="J3169" s="279" t="s">
        <v>394</v>
      </c>
      <c r="K3169" s="279" t="s">
        <v>394</v>
      </c>
      <c r="L3169" s="279" t="s">
        <v>394</v>
      </c>
      <c r="M3169" s="279" t="s">
        <v>394</v>
      </c>
      <c r="N3169" s="279" t="s">
        <v>394</v>
      </c>
      <c r="O3169" s="279" t="s">
        <v>394</v>
      </c>
      <c r="P3169" s="315">
        <v>0</v>
      </c>
      <c r="Q3169" s="279" t="s">
        <v>394</v>
      </c>
      <c r="R3169" s="279" t="s">
        <v>394</v>
      </c>
      <c r="S3169" s="279" t="s">
        <v>394</v>
      </c>
      <c r="T3169" s="279" t="s">
        <v>394</v>
      </c>
      <c r="U3169" s="279" t="s">
        <v>394</v>
      </c>
      <c r="V3169" s="279" t="s">
        <v>394</v>
      </c>
      <c r="W3169" s="279" t="s">
        <v>394</v>
      </c>
      <c r="X3169" s="279" t="s">
        <v>394</v>
      </c>
      <c r="Y3169" s="281"/>
      <c r="Z3169" s="279" t="s">
        <v>394</v>
      </c>
      <c r="AA3169" s="279" t="s">
        <v>394</v>
      </c>
      <c r="AB3169" s="281"/>
      <c r="AC3169" s="279" t="s">
        <v>394</v>
      </c>
      <c r="AF3169" s="276" t="str">
        <f>IFERROR(VLOOKUP(A3169,'[1]قوائم الترجمة'!AC$2:AD$2397,1,0),"م")</f>
        <v>م</v>
      </c>
      <c r="AG3169" s="232"/>
      <c r="AH3169" s="233"/>
      <c r="AI3169" s="233"/>
      <c r="AJ3169" s="233"/>
      <c r="AL3169" s="267"/>
      <c r="AM3169" s="235"/>
      <c r="AO3169" s="236"/>
      <c r="AU3169" s="234"/>
    </row>
    <row r="3170" spans="1:47" ht="21" x14ac:dyDescent="0.4">
      <c r="A3170" s="278">
        <v>122288</v>
      </c>
      <c r="B3170" s="279" t="s">
        <v>7740</v>
      </c>
      <c r="C3170" s="279" t="s">
        <v>120</v>
      </c>
      <c r="D3170" s="279" t="s">
        <v>7741</v>
      </c>
      <c r="E3170" s="279" t="s">
        <v>394</v>
      </c>
      <c r="F3170"/>
      <c r="H3170" s="279" t="s">
        <v>394</v>
      </c>
      <c r="I3170" s="279" t="s">
        <v>539</v>
      </c>
      <c r="J3170" s="279" t="s">
        <v>394</v>
      </c>
      <c r="K3170" s="279" t="s">
        <v>394</v>
      </c>
      <c r="L3170" s="279" t="s">
        <v>394</v>
      </c>
      <c r="M3170" s="279" t="s">
        <v>394</v>
      </c>
      <c r="N3170" s="279" t="s">
        <v>394</v>
      </c>
      <c r="O3170" s="279" t="s">
        <v>394</v>
      </c>
      <c r="P3170" s="315">
        <v>0</v>
      </c>
      <c r="Q3170" s="279" t="s">
        <v>394</v>
      </c>
      <c r="R3170" s="279" t="s">
        <v>394</v>
      </c>
      <c r="S3170" s="279" t="s">
        <v>394</v>
      </c>
      <c r="T3170" s="279" t="s">
        <v>394</v>
      </c>
      <c r="U3170" s="279" t="s">
        <v>394</v>
      </c>
      <c r="V3170" s="279" t="s">
        <v>394</v>
      </c>
      <c r="W3170" s="279" t="s">
        <v>394</v>
      </c>
      <c r="X3170" s="279" t="s">
        <v>394</v>
      </c>
      <c r="Y3170" s="281"/>
      <c r="Z3170" s="279" t="s">
        <v>394</v>
      </c>
      <c r="AA3170" s="279" t="s">
        <v>394</v>
      </c>
      <c r="AB3170" s="281"/>
      <c r="AC3170" s="279" t="s">
        <v>855</v>
      </c>
      <c r="AF3170" s="276" t="str">
        <f>IFERROR(VLOOKUP(A3170,'[1]قوائم الترجمة'!AC$2:AD$2397,1,0),"م")</f>
        <v>م</v>
      </c>
      <c r="AG3170" s="232"/>
      <c r="AH3170" s="233"/>
      <c r="AI3170" s="233"/>
      <c r="AJ3170" s="233"/>
      <c r="AL3170" s="267"/>
      <c r="AM3170" s="235"/>
      <c r="AO3170" s="236"/>
      <c r="AU3170" s="234"/>
    </row>
    <row r="3171" spans="1:47" ht="21" x14ac:dyDescent="0.4">
      <c r="A3171" s="278">
        <v>122289</v>
      </c>
      <c r="B3171" s="279" t="s">
        <v>7742</v>
      </c>
      <c r="C3171" s="279" t="s">
        <v>190</v>
      </c>
      <c r="D3171" s="279" t="s">
        <v>286</v>
      </c>
      <c r="E3171" s="279" t="s">
        <v>394</v>
      </c>
      <c r="F3171"/>
      <c r="H3171" s="279" t="s">
        <v>394</v>
      </c>
      <c r="I3171" s="279" t="s">
        <v>539</v>
      </c>
      <c r="J3171" s="279" t="s">
        <v>394</v>
      </c>
      <c r="K3171" s="279" t="s">
        <v>394</v>
      </c>
      <c r="L3171" s="279" t="s">
        <v>394</v>
      </c>
      <c r="M3171" s="279" t="s">
        <v>394</v>
      </c>
      <c r="N3171" s="279" t="s">
        <v>394</v>
      </c>
      <c r="O3171" s="279" t="s">
        <v>394</v>
      </c>
      <c r="P3171" s="315">
        <v>0</v>
      </c>
      <c r="Q3171" s="279" t="s">
        <v>394</v>
      </c>
      <c r="R3171" s="279" t="s">
        <v>394</v>
      </c>
      <c r="S3171" s="279" t="s">
        <v>394</v>
      </c>
      <c r="T3171" s="279" t="s">
        <v>394</v>
      </c>
      <c r="U3171" s="279" t="s">
        <v>394</v>
      </c>
      <c r="V3171" s="279" t="s">
        <v>394</v>
      </c>
      <c r="W3171" s="279" t="s">
        <v>394</v>
      </c>
      <c r="X3171" s="279" t="s">
        <v>394</v>
      </c>
      <c r="Y3171" s="281"/>
      <c r="Z3171" s="279" t="s">
        <v>394</v>
      </c>
      <c r="AA3171" s="279" t="s">
        <v>394</v>
      </c>
      <c r="AB3171" s="281"/>
      <c r="AC3171" s="279" t="s">
        <v>855</v>
      </c>
      <c r="AF3171" s="276" t="str">
        <f>IFERROR(VLOOKUP(A3171,'[1]قوائم الترجمة'!AC$2:AD$2397,1,0),"م")</f>
        <v>م</v>
      </c>
      <c r="AG3171" s="232"/>
      <c r="AH3171" s="233"/>
      <c r="AI3171" s="233"/>
      <c r="AJ3171" s="233"/>
      <c r="AL3171" s="267"/>
      <c r="AM3171" s="235"/>
      <c r="AO3171" s="236"/>
      <c r="AU3171" s="234"/>
    </row>
    <row r="3172" spans="1:47" ht="21" x14ac:dyDescent="0.4">
      <c r="A3172" s="275">
        <v>122290</v>
      </c>
      <c r="B3172" s="276" t="s">
        <v>3662</v>
      </c>
      <c r="C3172" s="276" t="s">
        <v>500</v>
      </c>
      <c r="D3172" s="276" t="s">
        <v>623</v>
      </c>
      <c r="E3172" s="276" t="s">
        <v>423</v>
      </c>
      <c r="F3172" s="317" t="s">
        <v>8378</v>
      </c>
      <c r="G3172" s="317" t="s">
        <v>8230</v>
      </c>
      <c r="H3172" s="276" t="s">
        <v>425</v>
      </c>
      <c r="I3172" s="276" t="s">
        <v>540</v>
      </c>
      <c r="J3172" s="276" t="s">
        <v>403</v>
      </c>
      <c r="K3172" s="277">
        <v>0</v>
      </c>
      <c r="L3172" s="276" t="s">
        <v>842</v>
      </c>
      <c r="M3172" s="303"/>
      <c r="N3172" s="276" t="s">
        <v>8603</v>
      </c>
      <c r="O3172" s="276" t="s">
        <v>8429</v>
      </c>
      <c r="P3172" s="276">
        <v>20000</v>
      </c>
      <c r="Q3172" s="303"/>
      <c r="R3172" s="276" t="s">
        <v>394</v>
      </c>
      <c r="S3172" s="276"/>
      <c r="T3172" s="303"/>
      <c r="U3172" s="303"/>
      <c r="V3172" s="303"/>
      <c r="W3172" s="303"/>
      <c r="X3172" s="303"/>
      <c r="Z3172" s="303"/>
      <c r="AA3172" s="303"/>
      <c r="AC3172" s="276" t="s">
        <v>394</v>
      </c>
      <c r="AF3172" s="276">
        <f>IFERROR(VLOOKUP(A3172,'[1]قوائم الترجمة'!AC$2:AD$2397,1,0),"م")</f>
        <v>122290</v>
      </c>
      <c r="AG3172" s="232"/>
      <c r="AH3172" s="233"/>
      <c r="AI3172" s="233"/>
      <c r="AJ3172" s="233"/>
      <c r="AL3172" s="267"/>
      <c r="AM3172" s="235"/>
      <c r="AO3172" s="236"/>
      <c r="AU3172" s="234"/>
    </row>
    <row r="3173" spans="1:47" ht="21" x14ac:dyDescent="0.4">
      <c r="A3173" s="278">
        <v>122292</v>
      </c>
      <c r="B3173" s="279" t="s">
        <v>7745</v>
      </c>
      <c r="C3173" s="279" t="s">
        <v>89</v>
      </c>
      <c r="D3173" s="279" t="s">
        <v>294</v>
      </c>
      <c r="E3173" s="279" t="s">
        <v>394</v>
      </c>
      <c r="F3173"/>
      <c r="H3173" s="279" t="s">
        <v>394</v>
      </c>
      <c r="I3173" s="279" t="s">
        <v>539</v>
      </c>
      <c r="J3173" s="279" t="s">
        <v>394</v>
      </c>
      <c r="K3173" s="279" t="s">
        <v>394</v>
      </c>
      <c r="L3173" s="279" t="s">
        <v>394</v>
      </c>
      <c r="M3173" s="279" t="s">
        <v>394</v>
      </c>
      <c r="N3173" s="279" t="s">
        <v>394</v>
      </c>
      <c r="O3173" s="279" t="s">
        <v>394</v>
      </c>
      <c r="P3173" s="315">
        <v>0</v>
      </c>
      <c r="Q3173" s="279" t="s">
        <v>394</v>
      </c>
      <c r="R3173" s="279" t="s">
        <v>394</v>
      </c>
      <c r="S3173" s="279" t="s">
        <v>394</v>
      </c>
      <c r="T3173" s="279" t="s">
        <v>394</v>
      </c>
      <c r="U3173" s="279" t="s">
        <v>394</v>
      </c>
      <c r="V3173" s="279" t="s">
        <v>394</v>
      </c>
      <c r="W3173" s="279" t="s">
        <v>394</v>
      </c>
      <c r="X3173" s="279" t="s">
        <v>394</v>
      </c>
      <c r="Y3173" s="281"/>
      <c r="Z3173" s="279" t="s">
        <v>394</v>
      </c>
      <c r="AA3173" s="279" t="s">
        <v>394</v>
      </c>
      <c r="AB3173" s="281"/>
      <c r="AC3173" s="279" t="s">
        <v>855</v>
      </c>
      <c r="AF3173" s="276" t="str">
        <f>IFERROR(VLOOKUP(A3173,'[1]قوائم الترجمة'!AC$2:AD$2397,1,0),"م")</f>
        <v>م</v>
      </c>
      <c r="AG3173" s="232"/>
      <c r="AH3173" s="233"/>
      <c r="AI3173" s="233"/>
      <c r="AJ3173" s="233"/>
      <c r="AL3173" s="267"/>
      <c r="AM3173" s="235"/>
      <c r="AU3173" s="234"/>
    </row>
    <row r="3174" spans="1:47" ht="21" x14ac:dyDescent="0.4">
      <c r="A3174" s="278">
        <v>122293</v>
      </c>
      <c r="B3174" s="279" t="s">
        <v>3661</v>
      </c>
      <c r="C3174" s="279" t="s">
        <v>207</v>
      </c>
      <c r="D3174" s="279" t="s">
        <v>276</v>
      </c>
      <c r="E3174" s="279" t="s">
        <v>394</v>
      </c>
      <c r="F3174"/>
      <c r="H3174" s="279" t="s">
        <v>394</v>
      </c>
      <c r="I3174" s="279" t="s">
        <v>539</v>
      </c>
      <c r="J3174" s="279" t="s">
        <v>394</v>
      </c>
      <c r="K3174" s="279" t="s">
        <v>394</v>
      </c>
      <c r="L3174" s="279" t="s">
        <v>394</v>
      </c>
      <c r="M3174" s="279" t="s">
        <v>394</v>
      </c>
      <c r="N3174" s="279" t="s">
        <v>394</v>
      </c>
      <c r="O3174" s="279" t="s">
        <v>394</v>
      </c>
      <c r="P3174" s="315">
        <v>0</v>
      </c>
      <c r="Q3174" s="279" t="s">
        <v>394</v>
      </c>
      <c r="R3174" s="279" t="s">
        <v>394</v>
      </c>
      <c r="S3174" s="279" t="s">
        <v>394</v>
      </c>
      <c r="T3174" s="279" t="s">
        <v>394</v>
      </c>
      <c r="U3174" s="279" t="s">
        <v>394</v>
      </c>
      <c r="V3174" s="279" t="s">
        <v>394</v>
      </c>
      <c r="W3174" s="279" t="s">
        <v>394</v>
      </c>
      <c r="X3174" s="279" t="s">
        <v>394</v>
      </c>
      <c r="Y3174" s="281"/>
      <c r="Z3174" s="279" t="s">
        <v>394</v>
      </c>
      <c r="AA3174" s="279" t="s">
        <v>394</v>
      </c>
      <c r="AB3174" s="281"/>
      <c r="AC3174" s="279" t="s">
        <v>855</v>
      </c>
      <c r="AF3174" s="276" t="str">
        <f>IFERROR(VLOOKUP(A3174,'[1]قوائم الترجمة'!AC$2:AD$2397,1,0),"م")</f>
        <v>م</v>
      </c>
      <c r="AG3174" s="232"/>
      <c r="AH3174" s="233"/>
      <c r="AI3174" s="233"/>
      <c r="AJ3174" s="233"/>
      <c r="AL3174" s="267"/>
      <c r="AM3174" s="235"/>
      <c r="AO3174" s="236"/>
      <c r="AU3174" s="234"/>
    </row>
    <row r="3175" spans="1:47" ht="21" x14ac:dyDescent="0.4">
      <c r="A3175" s="278">
        <v>122294</v>
      </c>
      <c r="B3175" s="279" t="s">
        <v>3660</v>
      </c>
      <c r="C3175" s="279" t="s">
        <v>960</v>
      </c>
      <c r="D3175" s="279" t="s">
        <v>581</v>
      </c>
      <c r="E3175" s="279" t="s">
        <v>394</v>
      </c>
      <c r="F3175"/>
      <c r="H3175" s="279" t="s">
        <v>394</v>
      </c>
      <c r="I3175" s="279" t="s">
        <v>540</v>
      </c>
      <c r="J3175" s="279" t="s">
        <v>394</v>
      </c>
      <c r="K3175" s="279" t="s">
        <v>394</v>
      </c>
      <c r="L3175" s="279" t="s">
        <v>394</v>
      </c>
      <c r="M3175" s="279" t="s">
        <v>394</v>
      </c>
      <c r="N3175" s="279" t="s">
        <v>394</v>
      </c>
      <c r="O3175" s="279" t="s">
        <v>394</v>
      </c>
      <c r="P3175" s="315">
        <v>0</v>
      </c>
      <c r="Q3175" s="279" t="s">
        <v>394</v>
      </c>
      <c r="R3175" s="279" t="s">
        <v>394</v>
      </c>
      <c r="S3175" s="279" t="s">
        <v>394</v>
      </c>
      <c r="T3175" s="279" t="s">
        <v>394</v>
      </c>
      <c r="U3175" s="279" t="s">
        <v>394</v>
      </c>
      <c r="V3175" s="279" t="s">
        <v>394</v>
      </c>
      <c r="W3175" s="279" t="s">
        <v>394</v>
      </c>
      <c r="X3175" s="279" t="s">
        <v>394</v>
      </c>
      <c r="Y3175" s="281"/>
      <c r="Z3175" s="279" t="s">
        <v>394</v>
      </c>
      <c r="AA3175" s="279" t="s">
        <v>394</v>
      </c>
      <c r="AB3175" s="281"/>
      <c r="AC3175" s="279" t="s">
        <v>855</v>
      </c>
      <c r="AF3175" s="276" t="str">
        <f>IFERROR(VLOOKUP(A3175,'[1]قوائم الترجمة'!AC$2:AD$2397,1,0),"م")</f>
        <v>م</v>
      </c>
      <c r="AG3175" s="232"/>
      <c r="AH3175" s="233"/>
      <c r="AI3175" s="233"/>
      <c r="AJ3175" s="233"/>
      <c r="AL3175" s="267"/>
      <c r="AM3175" s="235"/>
      <c r="AO3175" s="236"/>
      <c r="AU3175" s="234"/>
    </row>
    <row r="3176" spans="1:47" ht="21" x14ac:dyDescent="0.4">
      <c r="A3176" s="278">
        <v>122295</v>
      </c>
      <c r="B3176" s="279" t="s">
        <v>7755</v>
      </c>
      <c r="C3176" s="279" t="s">
        <v>68</v>
      </c>
      <c r="D3176" s="279" t="s">
        <v>119</v>
      </c>
      <c r="E3176" s="279" t="s">
        <v>394</v>
      </c>
      <c r="F3176"/>
      <c r="H3176" s="279" t="s">
        <v>394</v>
      </c>
      <c r="I3176" s="279" t="s">
        <v>539</v>
      </c>
      <c r="J3176" s="279" t="s">
        <v>394</v>
      </c>
      <c r="K3176" s="279" t="s">
        <v>394</v>
      </c>
      <c r="L3176" s="279" t="s">
        <v>394</v>
      </c>
      <c r="M3176" s="279" t="s">
        <v>394</v>
      </c>
      <c r="N3176" s="279" t="s">
        <v>394</v>
      </c>
      <c r="O3176" s="279" t="s">
        <v>394</v>
      </c>
      <c r="P3176" s="315">
        <v>0</v>
      </c>
      <c r="Q3176" s="279" t="s">
        <v>394</v>
      </c>
      <c r="R3176" s="279" t="s">
        <v>394</v>
      </c>
      <c r="S3176" s="279" t="s">
        <v>394</v>
      </c>
      <c r="T3176" s="279" t="s">
        <v>394</v>
      </c>
      <c r="U3176" s="279" t="s">
        <v>394</v>
      </c>
      <c r="V3176" s="279" t="s">
        <v>394</v>
      </c>
      <c r="W3176" s="279" t="s">
        <v>394</v>
      </c>
      <c r="X3176" s="279" t="s">
        <v>394</v>
      </c>
      <c r="Y3176" s="281"/>
      <c r="Z3176" s="279" t="s">
        <v>394</v>
      </c>
      <c r="AA3176" s="279" t="s">
        <v>394</v>
      </c>
      <c r="AB3176" s="281"/>
      <c r="AC3176" s="279" t="s">
        <v>855</v>
      </c>
      <c r="AF3176" s="276" t="str">
        <f>IFERROR(VLOOKUP(A3176,'[1]قوائم الترجمة'!AC$2:AD$2397,1,0),"م")</f>
        <v>م</v>
      </c>
      <c r="AG3176" s="232"/>
      <c r="AH3176" s="233"/>
      <c r="AI3176" s="233"/>
      <c r="AJ3176" s="233"/>
      <c r="AL3176" s="267"/>
      <c r="AM3176" s="235"/>
      <c r="AU3176" s="234"/>
    </row>
    <row r="3177" spans="1:47" ht="21" x14ac:dyDescent="0.4">
      <c r="A3177" s="275">
        <v>122296</v>
      </c>
      <c r="B3177" s="276" t="s">
        <v>7757</v>
      </c>
      <c r="C3177" s="276" t="s">
        <v>68</v>
      </c>
      <c r="D3177" s="276" t="s">
        <v>284</v>
      </c>
      <c r="E3177" s="276" t="s">
        <v>424</v>
      </c>
      <c r="F3177" s="317" t="s">
        <v>8604</v>
      </c>
      <c r="G3177" s="317" t="s">
        <v>8605</v>
      </c>
      <c r="H3177" s="276" t="s">
        <v>425</v>
      </c>
      <c r="I3177" s="276" t="s">
        <v>61</v>
      </c>
      <c r="J3177" s="276" t="s">
        <v>426</v>
      </c>
      <c r="K3177" s="277">
        <v>0</v>
      </c>
      <c r="L3177" s="276" t="s">
        <v>411</v>
      </c>
      <c r="M3177" s="303"/>
      <c r="N3177" s="276"/>
      <c r="O3177" s="276" t="s">
        <v>394</v>
      </c>
      <c r="P3177" s="315">
        <v>0</v>
      </c>
      <c r="Q3177" s="303"/>
      <c r="R3177" s="276" t="s">
        <v>394</v>
      </c>
      <c r="S3177" s="276" t="s">
        <v>394</v>
      </c>
      <c r="T3177" s="303"/>
      <c r="U3177" s="303"/>
      <c r="V3177" s="303"/>
      <c r="W3177" s="303"/>
      <c r="X3177" s="303"/>
      <c r="Z3177" s="303"/>
      <c r="AA3177" s="303"/>
      <c r="AC3177" s="276" t="s">
        <v>394</v>
      </c>
      <c r="AF3177" s="276">
        <f>IFERROR(VLOOKUP(A3177,'[1]قوائم الترجمة'!AC$2:AD$2397,1,0),"م")</f>
        <v>122296</v>
      </c>
      <c r="AG3177" s="232"/>
      <c r="AH3177" s="233"/>
      <c r="AI3177" s="233"/>
      <c r="AJ3177" s="233"/>
      <c r="AL3177" s="267"/>
      <c r="AM3177" s="235"/>
      <c r="AU3177" s="234"/>
    </row>
    <row r="3178" spans="1:47" ht="21" x14ac:dyDescent="0.4">
      <c r="A3178" s="278">
        <v>122299</v>
      </c>
      <c r="B3178" s="279" t="s">
        <v>7761</v>
      </c>
      <c r="C3178" s="279" t="s">
        <v>186</v>
      </c>
      <c r="D3178" s="279" t="s">
        <v>360</v>
      </c>
      <c r="E3178" s="279" t="s">
        <v>394</v>
      </c>
      <c r="F3178"/>
      <c r="H3178" s="279" t="s">
        <v>394</v>
      </c>
      <c r="I3178" s="279" t="s">
        <v>539</v>
      </c>
      <c r="J3178" s="279" t="s">
        <v>394</v>
      </c>
      <c r="K3178" s="279" t="s">
        <v>394</v>
      </c>
      <c r="L3178" s="279" t="s">
        <v>394</v>
      </c>
      <c r="M3178" s="279" t="s">
        <v>394</v>
      </c>
      <c r="N3178" s="279" t="s">
        <v>394</v>
      </c>
      <c r="O3178" s="279" t="s">
        <v>394</v>
      </c>
      <c r="P3178" s="315">
        <v>0</v>
      </c>
      <c r="Q3178" s="279" t="s">
        <v>394</v>
      </c>
      <c r="R3178" s="279" t="s">
        <v>394</v>
      </c>
      <c r="S3178" s="279" t="s">
        <v>394</v>
      </c>
      <c r="T3178" s="279" t="s">
        <v>394</v>
      </c>
      <c r="U3178" s="279" t="s">
        <v>394</v>
      </c>
      <c r="V3178" s="279" t="s">
        <v>394</v>
      </c>
      <c r="W3178" s="279" t="s">
        <v>394</v>
      </c>
      <c r="X3178" s="279" t="s">
        <v>394</v>
      </c>
      <c r="Y3178" s="281"/>
      <c r="Z3178" s="279" t="s">
        <v>394</v>
      </c>
      <c r="AA3178" s="279" t="s">
        <v>394</v>
      </c>
      <c r="AB3178" s="281"/>
      <c r="AC3178" s="279" t="s">
        <v>855</v>
      </c>
      <c r="AF3178" s="276" t="str">
        <f>IFERROR(VLOOKUP(A3178,'[1]قوائم الترجمة'!AC$2:AD$2397,1,0),"م")</f>
        <v>م</v>
      </c>
      <c r="AG3178" s="232"/>
      <c r="AH3178" s="233"/>
      <c r="AI3178" s="233"/>
      <c r="AJ3178" s="233"/>
      <c r="AL3178" s="267"/>
      <c r="AM3178" s="235"/>
      <c r="AO3178" s="236"/>
      <c r="AU3178" s="234"/>
    </row>
    <row r="3179" spans="1:47" ht="21" x14ac:dyDescent="0.4">
      <c r="A3179" s="278">
        <v>122300</v>
      </c>
      <c r="B3179" s="279" t="s">
        <v>7763</v>
      </c>
      <c r="C3179" s="279" t="s">
        <v>1299</v>
      </c>
      <c r="D3179" s="279" t="s">
        <v>290</v>
      </c>
      <c r="E3179" s="279" t="s">
        <v>394</v>
      </c>
      <c r="F3179"/>
      <c r="H3179" s="279" t="s">
        <v>394</v>
      </c>
      <c r="I3179" s="279" t="s">
        <v>539</v>
      </c>
      <c r="J3179" s="279" t="s">
        <v>394</v>
      </c>
      <c r="K3179" s="279" t="s">
        <v>394</v>
      </c>
      <c r="L3179" s="279" t="s">
        <v>394</v>
      </c>
      <c r="M3179" s="279" t="s">
        <v>394</v>
      </c>
      <c r="N3179" s="279" t="s">
        <v>394</v>
      </c>
      <c r="O3179" s="279" t="s">
        <v>394</v>
      </c>
      <c r="P3179" s="315">
        <v>0</v>
      </c>
      <c r="Q3179" s="279" t="s">
        <v>394</v>
      </c>
      <c r="R3179" s="279" t="s">
        <v>394</v>
      </c>
      <c r="S3179" s="279" t="s">
        <v>394</v>
      </c>
      <c r="T3179" s="279" t="s">
        <v>394</v>
      </c>
      <c r="U3179" s="279" t="s">
        <v>394</v>
      </c>
      <c r="V3179" s="279" t="s">
        <v>394</v>
      </c>
      <c r="W3179" s="279" t="s">
        <v>394</v>
      </c>
      <c r="X3179" s="279" t="s">
        <v>394</v>
      </c>
      <c r="Y3179" s="281"/>
      <c r="Z3179" s="279" t="s">
        <v>394</v>
      </c>
      <c r="AA3179" s="279" t="s">
        <v>394</v>
      </c>
      <c r="AB3179" s="281"/>
      <c r="AC3179" s="279" t="s">
        <v>855</v>
      </c>
      <c r="AF3179" s="276" t="str">
        <f>IFERROR(VLOOKUP(A3179,'[1]قوائم الترجمة'!AC$2:AD$2397,1,0),"م")</f>
        <v>م</v>
      </c>
      <c r="AG3179" s="232"/>
      <c r="AH3179" s="233"/>
      <c r="AI3179" s="233"/>
      <c r="AJ3179" s="233"/>
      <c r="AL3179" s="267"/>
      <c r="AM3179" s="235"/>
      <c r="AO3179" s="236"/>
      <c r="AU3179" s="234"/>
    </row>
    <row r="3180" spans="1:47" ht="21" x14ac:dyDescent="0.4">
      <c r="A3180" s="275">
        <v>122301</v>
      </c>
      <c r="B3180" s="276" t="s">
        <v>3659</v>
      </c>
      <c r="C3180" s="276" t="s">
        <v>109</v>
      </c>
      <c r="D3180" s="276" t="s">
        <v>475</v>
      </c>
      <c r="E3180" s="276" t="s">
        <v>5660</v>
      </c>
      <c r="F3180" s="317" t="s">
        <v>8606</v>
      </c>
      <c r="G3180" s="317" t="s">
        <v>402</v>
      </c>
      <c r="H3180" s="276" t="s">
        <v>425</v>
      </c>
      <c r="I3180" s="276" t="s">
        <v>61</v>
      </c>
      <c r="J3180" s="276" t="s">
        <v>403</v>
      </c>
      <c r="K3180" s="277">
        <v>2011</v>
      </c>
      <c r="L3180" s="276" t="s">
        <v>402</v>
      </c>
      <c r="M3180" s="303"/>
      <c r="N3180" s="276" t="s">
        <v>394</v>
      </c>
      <c r="O3180" s="276" t="s">
        <v>394</v>
      </c>
      <c r="P3180" s="315">
        <v>0</v>
      </c>
      <c r="Q3180" s="303"/>
      <c r="R3180" s="276" t="s">
        <v>394</v>
      </c>
      <c r="S3180" s="276" t="s">
        <v>394</v>
      </c>
      <c r="T3180" s="303"/>
      <c r="U3180" s="303"/>
      <c r="V3180" s="303"/>
      <c r="W3180" s="303"/>
      <c r="X3180" s="303"/>
      <c r="Z3180" s="303"/>
      <c r="AA3180" s="303"/>
      <c r="AC3180" s="276" t="s">
        <v>394</v>
      </c>
      <c r="AF3180" s="276">
        <f>IFERROR(VLOOKUP(A3180,'[1]قوائم الترجمة'!AC$2:AD$2397,1,0),"م")</f>
        <v>122301</v>
      </c>
      <c r="AG3180" s="232"/>
      <c r="AH3180" s="233"/>
      <c r="AI3180" s="233"/>
      <c r="AJ3180" s="233"/>
      <c r="AL3180" s="267"/>
      <c r="AM3180" s="235"/>
      <c r="AO3180" s="236"/>
      <c r="AU3180" s="234"/>
    </row>
    <row r="3181" spans="1:47" ht="21" x14ac:dyDescent="0.4">
      <c r="A3181" s="278">
        <v>122302</v>
      </c>
      <c r="B3181" s="279" t="s">
        <v>3658</v>
      </c>
      <c r="C3181" s="279" t="s">
        <v>1236</v>
      </c>
      <c r="D3181" s="279" t="s">
        <v>979</v>
      </c>
      <c r="E3181" s="279" t="s">
        <v>394</v>
      </c>
      <c r="F3181"/>
      <c r="H3181" s="279" t="s">
        <v>394</v>
      </c>
      <c r="I3181" s="279" t="s">
        <v>540</v>
      </c>
      <c r="J3181" s="279" t="s">
        <v>394</v>
      </c>
      <c r="K3181" s="279" t="s">
        <v>394</v>
      </c>
      <c r="L3181" s="279" t="s">
        <v>394</v>
      </c>
      <c r="M3181" s="279" t="s">
        <v>394</v>
      </c>
      <c r="N3181" s="279" t="s">
        <v>394</v>
      </c>
      <c r="O3181" s="279" t="s">
        <v>394</v>
      </c>
      <c r="P3181" s="315">
        <v>0</v>
      </c>
      <c r="Q3181" s="279" t="s">
        <v>394</v>
      </c>
      <c r="R3181" s="279" t="s">
        <v>394</v>
      </c>
      <c r="S3181" s="279" t="s">
        <v>394</v>
      </c>
      <c r="T3181" s="279" t="s">
        <v>394</v>
      </c>
      <c r="U3181" s="279" t="s">
        <v>394</v>
      </c>
      <c r="V3181" s="279" t="s">
        <v>394</v>
      </c>
      <c r="W3181" s="279" t="s">
        <v>394</v>
      </c>
      <c r="X3181" s="279" t="s">
        <v>394</v>
      </c>
      <c r="Y3181" s="281"/>
      <c r="Z3181" s="279" t="s">
        <v>394</v>
      </c>
      <c r="AA3181" s="279" t="s">
        <v>394</v>
      </c>
      <c r="AB3181" s="281"/>
      <c r="AC3181" s="279" t="s">
        <v>394</v>
      </c>
      <c r="AF3181" s="276" t="str">
        <f>IFERROR(VLOOKUP(A3181,'[1]قوائم الترجمة'!AC$2:AD$2397,1,0),"م")</f>
        <v>م</v>
      </c>
      <c r="AG3181" s="232"/>
      <c r="AH3181" s="233"/>
      <c r="AI3181" s="233"/>
      <c r="AJ3181" s="233"/>
      <c r="AL3181" s="267"/>
      <c r="AM3181" s="235"/>
      <c r="AU3181" s="234"/>
    </row>
    <row r="3182" spans="1:47" ht="21" x14ac:dyDescent="0.4">
      <c r="A3182" s="278">
        <v>122303</v>
      </c>
      <c r="B3182" s="279" t="s">
        <v>7767</v>
      </c>
      <c r="C3182" s="279" t="s">
        <v>106</v>
      </c>
      <c r="D3182" s="279" t="s">
        <v>7768</v>
      </c>
      <c r="E3182" s="279" t="s">
        <v>394</v>
      </c>
      <c r="F3182"/>
      <c r="H3182" s="279" t="s">
        <v>394</v>
      </c>
      <c r="I3182" s="279" t="s">
        <v>539</v>
      </c>
      <c r="J3182" s="279" t="s">
        <v>394</v>
      </c>
      <c r="K3182" s="279" t="s">
        <v>394</v>
      </c>
      <c r="L3182" s="279" t="s">
        <v>394</v>
      </c>
      <c r="M3182" s="279" t="s">
        <v>394</v>
      </c>
      <c r="N3182" s="279" t="s">
        <v>394</v>
      </c>
      <c r="O3182" s="279" t="s">
        <v>394</v>
      </c>
      <c r="P3182" s="315">
        <v>0</v>
      </c>
      <c r="Q3182" s="279" t="s">
        <v>394</v>
      </c>
      <c r="R3182" s="279" t="s">
        <v>394</v>
      </c>
      <c r="S3182" s="279" t="s">
        <v>394</v>
      </c>
      <c r="T3182" s="279" t="s">
        <v>394</v>
      </c>
      <c r="U3182" s="279" t="s">
        <v>394</v>
      </c>
      <c r="V3182" s="279" t="s">
        <v>394</v>
      </c>
      <c r="W3182" s="279" t="s">
        <v>394</v>
      </c>
      <c r="X3182" s="279" t="s">
        <v>394</v>
      </c>
      <c r="Y3182" s="281"/>
      <c r="Z3182" s="279" t="s">
        <v>394</v>
      </c>
      <c r="AA3182" s="279" t="s">
        <v>394</v>
      </c>
      <c r="AB3182" s="281"/>
      <c r="AC3182" s="279" t="s">
        <v>855</v>
      </c>
      <c r="AF3182" s="276" t="str">
        <f>IFERROR(VLOOKUP(A3182,'[1]قوائم الترجمة'!AC$2:AD$2397,1,0),"م")</f>
        <v>م</v>
      </c>
      <c r="AG3182" s="232"/>
      <c r="AH3182" s="233"/>
      <c r="AI3182" s="233"/>
      <c r="AJ3182" s="233"/>
      <c r="AL3182" s="267"/>
      <c r="AM3182" s="235"/>
      <c r="AO3182" s="236"/>
      <c r="AU3182" s="234"/>
    </row>
    <row r="3183" spans="1:47" ht="21" x14ac:dyDescent="0.4">
      <c r="A3183" s="278">
        <v>122304</v>
      </c>
      <c r="B3183" s="279" t="s">
        <v>7773</v>
      </c>
      <c r="C3183" s="279" t="s">
        <v>779</v>
      </c>
      <c r="D3183" s="279" t="s">
        <v>519</v>
      </c>
      <c r="E3183" s="279" t="s">
        <v>394</v>
      </c>
      <c r="F3183"/>
      <c r="H3183" s="279" t="s">
        <v>394</v>
      </c>
      <c r="I3183" s="279" t="s">
        <v>539</v>
      </c>
      <c r="J3183" s="279" t="s">
        <v>394</v>
      </c>
      <c r="K3183" s="279" t="s">
        <v>394</v>
      </c>
      <c r="L3183" s="279" t="s">
        <v>394</v>
      </c>
      <c r="M3183" s="279" t="s">
        <v>394</v>
      </c>
      <c r="N3183" s="279" t="s">
        <v>394</v>
      </c>
      <c r="O3183" s="279" t="s">
        <v>394</v>
      </c>
      <c r="P3183" s="315">
        <v>0</v>
      </c>
      <c r="Q3183" s="279" t="s">
        <v>394</v>
      </c>
      <c r="R3183" s="279" t="s">
        <v>394</v>
      </c>
      <c r="S3183" s="279" t="s">
        <v>394</v>
      </c>
      <c r="T3183" s="279" t="s">
        <v>394</v>
      </c>
      <c r="U3183" s="279" t="s">
        <v>394</v>
      </c>
      <c r="V3183" s="279" t="s">
        <v>394</v>
      </c>
      <c r="W3183" s="279" t="s">
        <v>394</v>
      </c>
      <c r="X3183" s="279" t="s">
        <v>394</v>
      </c>
      <c r="Y3183" s="281"/>
      <c r="Z3183" s="279" t="s">
        <v>394</v>
      </c>
      <c r="AA3183" s="279" t="s">
        <v>394</v>
      </c>
      <c r="AB3183" s="281"/>
      <c r="AC3183" s="279" t="s">
        <v>855</v>
      </c>
      <c r="AF3183" s="276" t="str">
        <f>IFERROR(VLOOKUP(A3183,'[1]قوائم الترجمة'!AC$2:AD$2397,1,0),"م")</f>
        <v>م</v>
      </c>
      <c r="AG3183" s="232"/>
      <c r="AH3183" s="233"/>
      <c r="AI3183" s="233"/>
      <c r="AJ3183" s="233"/>
      <c r="AL3183" s="267"/>
      <c r="AM3183" s="235"/>
      <c r="AO3183" s="236"/>
      <c r="AU3183" s="234"/>
    </row>
    <row r="3184" spans="1:47" ht="21" x14ac:dyDescent="0.4">
      <c r="A3184" s="278">
        <v>122305</v>
      </c>
      <c r="B3184" s="279" t="s">
        <v>7773</v>
      </c>
      <c r="C3184" s="279" t="s">
        <v>165</v>
      </c>
      <c r="D3184" s="279" t="s">
        <v>567</v>
      </c>
      <c r="E3184" s="279" t="s">
        <v>394</v>
      </c>
      <c r="F3184"/>
      <c r="H3184" s="279" t="s">
        <v>394</v>
      </c>
      <c r="I3184" s="279" t="s">
        <v>539</v>
      </c>
      <c r="J3184" s="279" t="s">
        <v>394</v>
      </c>
      <c r="K3184" s="279" t="s">
        <v>394</v>
      </c>
      <c r="L3184" s="279" t="s">
        <v>394</v>
      </c>
      <c r="M3184" s="279" t="s">
        <v>394</v>
      </c>
      <c r="N3184" s="279" t="s">
        <v>394</v>
      </c>
      <c r="O3184" s="279" t="s">
        <v>394</v>
      </c>
      <c r="P3184" s="315">
        <v>0</v>
      </c>
      <c r="Q3184" s="279" t="s">
        <v>394</v>
      </c>
      <c r="R3184" s="279" t="s">
        <v>394</v>
      </c>
      <c r="S3184" s="279" t="s">
        <v>394</v>
      </c>
      <c r="T3184" s="279" t="s">
        <v>394</v>
      </c>
      <c r="U3184" s="279" t="s">
        <v>394</v>
      </c>
      <c r="V3184" s="279" t="s">
        <v>394</v>
      </c>
      <c r="W3184" s="279" t="s">
        <v>394</v>
      </c>
      <c r="X3184" s="279" t="s">
        <v>394</v>
      </c>
      <c r="Y3184" s="281"/>
      <c r="Z3184" s="279" t="s">
        <v>394</v>
      </c>
      <c r="AA3184" s="279" t="s">
        <v>394</v>
      </c>
      <c r="AB3184" s="281"/>
      <c r="AC3184" s="279" t="s">
        <v>855</v>
      </c>
      <c r="AF3184" s="276" t="str">
        <f>IFERROR(VLOOKUP(A3184,'[1]قوائم الترجمة'!AC$2:AD$2397,1,0),"م")</f>
        <v>م</v>
      </c>
      <c r="AG3184" s="232"/>
      <c r="AH3184" s="233"/>
      <c r="AI3184" s="233"/>
      <c r="AJ3184" s="233"/>
      <c r="AL3184" s="267"/>
      <c r="AM3184" s="235"/>
      <c r="AU3184" s="234"/>
    </row>
    <row r="3185" spans="1:47" ht="21" x14ac:dyDescent="0.4">
      <c r="A3185" s="278">
        <v>122306</v>
      </c>
      <c r="B3185" s="279" t="s">
        <v>3657</v>
      </c>
      <c r="C3185" s="279" t="s">
        <v>64</v>
      </c>
      <c r="D3185" s="279" t="s">
        <v>280</v>
      </c>
      <c r="E3185" s="279" t="s">
        <v>394</v>
      </c>
      <c r="F3185"/>
      <c r="H3185" s="279" t="s">
        <v>394</v>
      </c>
      <c r="I3185" s="279" t="s">
        <v>540</v>
      </c>
      <c r="J3185" s="279" t="s">
        <v>394</v>
      </c>
      <c r="K3185" s="279" t="s">
        <v>394</v>
      </c>
      <c r="L3185" s="279" t="s">
        <v>394</v>
      </c>
      <c r="M3185" s="279" t="s">
        <v>394</v>
      </c>
      <c r="N3185" s="279" t="s">
        <v>394</v>
      </c>
      <c r="O3185" s="279" t="s">
        <v>394</v>
      </c>
      <c r="P3185" s="315">
        <v>0</v>
      </c>
      <c r="Q3185" s="279" t="s">
        <v>394</v>
      </c>
      <c r="R3185" s="279" t="s">
        <v>394</v>
      </c>
      <c r="S3185" s="279" t="s">
        <v>394</v>
      </c>
      <c r="T3185" s="279" t="s">
        <v>394</v>
      </c>
      <c r="U3185" s="279" t="s">
        <v>394</v>
      </c>
      <c r="V3185" s="279" t="s">
        <v>394</v>
      </c>
      <c r="W3185" s="279" t="s">
        <v>394</v>
      </c>
      <c r="X3185" s="279" t="s">
        <v>394</v>
      </c>
      <c r="Y3185" s="281"/>
      <c r="Z3185" s="279" t="s">
        <v>394</v>
      </c>
      <c r="AA3185" s="279" t="s">
        <v>394</v>
      </c>
      <c r="AB3185" s="281"/>
      <c r="AC3185" s="279" t="s">
        <v>855</v>
      </c>
      <c r="AF3185" s="276" t="str">
        <f>IFERROR(VLOOKUP(A3185,'[1]قوائم الترجمة'!AC$2:AD$2397,1,0),"م")</f>
        <v>م</v>
      </c>
      <c r="AG3185" s="232"/>
      <c r="AH3185" s="233"/>
      <c r="AI3185" s="233"/>
      <c r="AJ3185" s="233"/>
      <c r="AL3185" s="267"/>
      <c r="AM3185" s="235"/>
      <c r="AO3185" s="236"/>
      <c r="AU3185" s="234"/>
    </row>
    <row r="3186" spans="1:47" ht="21" x14ac:dyDescent="0.4">
      <c r="A3186" s="278">
        <v>122307</v>
      </c>
      <c r="B3186" s="279" t="s">
        <v>7784</v>
      </c>
      <c r="C3186" s="279" t="s">
        <v>7785</v>
      </c>
      <c r="D3186" s="279" t="s">
        <v>236</v>
      </c>
      <c r="E3186" s="279" t="s">
        <v>394</v>
      </c>
      <c r="F3186"/>
      <c r="H3186" s="279" t="s">
        <v>394</v>
      </c>
      <c r="I3186" s="279" t="s">
        <v>539</v>
      </c>
      <c r="J3186" s="279" t="s">
        <v>394</v>
      </c>
      <c r="K3186" s="279" t="s">
        <v>394</v>
      </c>
      <c r="L3186" s="279" t="s">
        <v>394</v>
      </c>
      <c r="M3186" s="279" t="s">
        <v>394</v>
      </c>
      <c r="N3186" s="279" t="s">
        <v>394</v>
      </c>
      <c r="O3186" s="279" t="s">
        <v>394</v>
      </c>
      <c r="P3186" s="315">
        <v>0</v>
      </c>
      <c r="Q3186" s="279" t="s">
        <v>394</v>
      </c>
      <c r="R3186" s="279" t="s">
        <v>394</v>
      </c>
      <c r="S3186" s="279" t="s">
        <v>394</v>
      </c>
      <c r="T3186" s="279" t="s">
        <v>394</v>
      </c>
      <c r="U3186" s="279" t="s">
        <v>394</v>
      </c>
      <c r="V3186" s="279" t="s">
        <v>394</v>
      </c>
      <c r="W3186" s="279" t="s">
        <v>394</v>
      </c>
      <c r="X3186" s="279" t="s">
        <v>394</v>
      </c>
      <c r="Y3186" s="281"/>
      <c r="Z3186" s="279" t="s">
        <v>394</v>
      </c>
      <c r="AA3186" s="279" t="s">
        <v>394</v>
      </c>
      <c r="AB3186" s="281"/>
      <c r="AC3186" s="279" t="s">
        <v>855</v>
      </c>
      <c r="AF3186" s="276" t="str">
        <f>IFERROR(VLOOKUP(A3186,'[1]قوائم الترجمة'!AC$2:AD$2397,1,0),"م")</f>
        <v>م</v>
      </c>
      <c r="AG3186" s="232"/>
      <c r="AH3186" s="233"/>
      <c r="AI3186" s="233"/>
      <c r="AJ3186" s="233"/>
      <c r="AL3186" s="267"/>
      <c r="AM3186" s="235"/>
      <c r="AO3186" s="236"/>
      <c r="AU3186" s="234"/>
    </row>
    <row r="3187" spans="1:47" ht="21" x14ac:dyDescent="0.4">
      <c r="A3187" s="278">
        <v>122308</v>
      </c>
      <c r="B3187" s="279" t="s">
        <v>3656</v>
      </c>
      <c r="C3187" s="279" t="s">
        <v>1015</v>
      </c>
      <c r="D3187" s="279" t="s">
        <v>359</v>
      </c>
      <c r="E3187" s="279" t="s">
        <v>394</v>
      </c>
      <c r="F3187"/>
      <c r="H3187" s="279" t="s">
        <v>394</v>
      </c>
      <c r="I3187" s="279" t="s">
        <v>540</v>
      </c>
      <c r="J3187" s="279" t="s">
        <v>394</v>
      </c>
      <c r="K3187" s="279" t="s">
        <v>394</v>
      </c>
      <c r="L3187" s="279" t="s">
        <v>394</v>
      </c>
      <c r="M3187" s="279" t="s">
        <v>394</v>
      </c>
      <c r="N3187" s="279" t="s">
        <v>394</v>
      </c>
      <c r="O3187" s="279" t="s">
        <v>394</v>
      </c>
      <c r="P3187" s="315">
        <v>0</v>
      </c>
      <c r="Q3187" s="279" t="s">
        <v>394</v>
      </c>
      <c r="R3187" s="279" t="s">
        <v>394</v>
      </c>
      <c r="S3187" s="279" t="s">
        <v>394</v>
      </c>
      <c r="T3187" s="279" t="s">
        <v>394</v>
      </c>
      <c r="U3187" s="279" t="s">
        <v>394</v>
      </c>
      <c r="V3187" s="279" t="s">
        <v>394</v>
      </c>
      <c r="W3187" s="279" t="s">
        <v>394</v>
      </c>
      <c r="X3187" s="279" t="s">
        <v>394</v>
      </c>
      <c r="Y3187" s="281"/>
      <c r="Z3187" s="279" t="s">
        <v>394</v>
      </c>
      <c r="AA3187" s="279" t="s">
        <v>394</v>
      </c>
      <c r="AB3187" s="281"/>
      <c r="AC3187" s="279" t="s">
        <v>855</v>
      </c>
      <c r="AF3187" s="276" t="str">
        <f>IFERROR(VLOOKUP(A3187,'[1]قوائم الترجمة'!AC$2:AD$2397,1,0),"م")</f>
        <v>م</v>
      </c>
      <c r="AG3187" s="232"/>
      <c r="AH3187" s="233"/>
      <c r="AI3187" s="233"/>
      <c r="AJ3187" s="233"/>
      <c r="AL3187" s="267"/>
      <c r="AM3187" s="235"/>
      <c r="AO3187" s="236"/>
      <c r="AU3187" s="234"/>
    </row>
    <row r="3188" spans="1:47" ht="21" x14ac:dyDescent="0.4">
      <c r="A3188" s="278">
        <v>122309</v>
      </c>
      <c r="B3188" s="279" t="s">
        <v>3655</v>
      </c>
      <c r="C3188" s="279" t="s">
        <v>164</v>
      </c>
      <c r="D3188" s="279" t="s">
        <v>523</v>
      </c>
      <c r="E3188" s="279" t="s">
        <v>394</v>
      </c>
      <c r="F3188"/>
      <c r="H3188" s="279" t="s">
        <v>394</v>
      </c>
      <c r="I3188" s="279" t="s">
        <v>540</v>
      </c>
      <c r="J3188" s="279" t="s">
        <v>394</v>
      </c>
      <c r="K3188" s="279" t="s">
        <v>394</v>
      </c>
      <c r="L3188" s="279" t="s">
        <v>394</v>
      </c>
      <c r="M3188" s="279" t="s">
        <v>394</v>
      </c>
      <c r="N3188" s="279" t="s">
        <v>394</v>
      </c>
      <c r="O3188" s="279" t="s">
        <v>394</v>
      </c>
      <c r="P3188" s="315">
        <v>0</v>
      </c>
      <c r="Q3188" s="279" t="s">
        <v>394</v>
      </c>
      <c r="R3188" s="279" t="s">
        <v>394</v>
      </c>
      <c r="S3188" s="279" t="s">
        <v>394</v>
      </c>
      <c r="T3188" s="279" t="s">
        <v>394</v>
      </c>
      <c r="U3188" s="279" t="s">
        <v>394</v>
      </c>
      <c r="V3188" s="279" t="s">
        <v>394</v>
      </c>
      <c r="W3188" s="279" t="s">
        <v>394</v>
      </c>
      <c r="X3188" s="279" t="s">
        <v>394</v>
      </c>
      <c r="Y3188" s="281"/>
      <c r="Z3188" s="279" t="s">
        <v>394</v>
      </c>
      <c r="AA3188" s="279" t="s">
        <v>394</v>
      </c>
      <c r="AB3188" s="281"/>
      <c r="AC3188" s="279" t="s">
        <v>394</v>
      </c>
      <c r="AF3188" s="276" t="str">
        <f>IFERROR(VLOOKUP(A3188,'[1]قوائم الترجمة'!AC$2:AD$2397,1,0),"م")</f>
        <v>م</v>
      </c>
      <c r="AG3188" s="232"/>
      <c r="AH3188" s="233"/>
      <c r="AI3188" s="233"/>
      <c r="AJ3188" s="233"/>
      <c r="AL3188" s="267"/>
      <c r="AM3188" s="235"/>
      <c r="AO3188" s="236"/>
      <c r="AU3188" s="234"/>
    </row>
    <row r="3189" spans="1:47" ht="21" x14ac:dyDescent="0.4">
      <c r="A3189" s="278">
        <v>122310</v>
      </c>
      <c r="B3189" s="279" t="s">
        <v>7789</v>
      </c>
      <c r="C3189" s="279" t="s">
        <v>787</v>
      </c>
      <c r="D3189" s="279" t="s">
        <v>256</v>
      </c>
      <c r="E3189" s="279" t="s">
        <v>394</v>
      </c>
      <c r="F3189"/>
      <c r="H3189" s="279" t="s">
        <v>394</v>
      </c>
      <c r="I3189" s="279" t="s">
        <v>539</v>
      </c>
      <c r="J3189" s="279" t="s">
        <v>394</v>
      </c>
      <c r="K3189" s="279" t="s">
        <v>394</v>
      </c>
      <c r="L3189" s="279" t="s">
        <v>394</v>
      </c>
      <c r="M3189" s="279" t="s">
        <v>394</v>
      </c>
      <c r="N3189" s="279" t="s">
        <v>394</v>
      </c>
      <c r="O3189" s="279" t="s">
        <v>394</v>
      </c>
      <c r="P3189" s="315">
        <v>0</v>
      </c>
      <c r="Q3189" s="279" t="s">
        <v>394</v>
      </c>
      <c r="R3189" s="279" t="s">
        <v>394</v>
      </c>
      <c r="S3189" s="279" t="s">
        <v>394</v>
      </c>
      <c r="T3189" s="279" t="s">
        <v>394</v>
      </c>
      <c r="U3189" s="279" t="s">
        <v>394</v>
      </c>
      <c r="V3189" s="279" t="s">
        <v>394</v>
      </c>
      <c r="W3189" s="279" t="s">
        <v>394</v>
      </c>
      <c r="X3189" s="279" t="s">
        <v>394</v>
      </c>
      <c r="Y3189" s="281"/>
      <c r="Z3189" s="279" t="s">
        <v>394</v>
      </c>
      <c r="AA3189" s="279" t="s">
        <v>394</v>
      </c>
      <c r="AB3189" s="281"/>
      <c r="AC3189" s="279" t="s">
        <v>855</v>
      </c>
      <c r="AF3189" s="276" t="str">
        <f>IFERROR(VLOOKUP(A3189,'[1]قوائم الترجمة'!AC$2:AD$2397,1,0),"م")</f>
        <v>م</v>
      </c>
      <c r="AG3189" s="232"/>
      <c r="AH3189" s="233"/>
      <c r="AI3189" s="233"/>
      <c r="AJ3189" s="233"/>
      <c r="AL3189" s="267"/>
      <c r="AM3189" s="235"/>
      <c r="AU3189" s="234"/>
    </row>
    <row r="3190" spans="1:47" ht="21" x14ac:dyDescent="0.4">
      <c r="A3190" s="278">
        <v>122311</v>
      </c>
      <c r="B3190" s="279" t="s">
        <v>7798</v>
      </c>
      <c r="C3190" s="279" t="s">
        <v>7452</v>
      </c>
      <c r="D3190" s="279" t="s">
        <v>262</v>
      </c>
      <c r="E3190" s="279" t="s">
        <v>394</v>
      </c>
      <c r="F3190"/>
      <c r="H3190" s="279" t="s">
        <v>394</v>
      </c>
      <c r="I3190" s="279" t="s">
        <v>539</v>
      </c>
      <c r="J3190" s="279" t="s">
        <v>394</v>
      </c>
      <c r="K3190" s="279" t="s">
        <v>394</v>
      </c>
      <c r="L3190" s="279" t="s">
        <v>394</v>
      </c>
      <c r="M3190" s="279" t="s">
        <v>394</v>
      </c>
      <c r="N3190" s="279" t="s">
        <v>394</v>
      </c>
      <c r="O3190" s="279" t="s">
        <v>394</v>
      </c>
      <c r="P3190" s="315">
        <v>0</v>
      </c>
      <c r="Q3190" s="279" t="s">
        <v>394</v>
      </c>
      <c r="R3190" s="279" t="s">
        <v>394</v>
      </c>
      <c r="S3190" s="279" t="s">
        <v>394</v>
      </c>
      <c r="T3190" s="279" t="s">
        <v>394</v>
      </c>
      <c r="U3190" s="279" t="s">
        <v>394</v>
      </c>
      <c r="V3190" s="279" t="s">
        <v>394</v>
      </c>
      <c r="W3190" s="279" t="s">
        <v>394</v>
      </c>
      <c r="X3190" s="279" t="s">
        <v>394</v>
      </c>
      <c r="Y3190" s="281"/>
      <c r="Z3190" s="279" t="s">
        <v>394</v>
      </c>
      <c r="AA3190" s="279" t="s">
        <v>394</v>
      </c>
      <c r="AB3190" s="281"/>
      <c r="AC3190" s="279" t="s">
        <v>855</v>
      </c>
      <c r="AF3190" s="276" t="str">
        <f>IFERROR(VLOOKUP(A3190,'[1]قوائم الترجمة'!AC$2:AD$2397,1,0),"م")</f>
        <v>م</v>
      </c>
      <c r="AG3190" s="232"/>
      <c r="AH3190" s="233"/>
      <c r="AI3190" s="233"/>
      <c r="AJ3190" s="233"/>
      <c r="AL3190" s="267"/>
      <c r="AM3190" s="235"/>
      <c r="AU3190" s="234"/>
    </row>
    <row r="3191" spans="1:47" ht="21" x14ac:dyDescent="0.4">
      <c r="A3191" s="278">
        <v>122312</v>
      </c>
      <c r="B3191" s="279" t="s">
        <v>1298</v>
      </c>
      <c r="C3191" s="279" t="s">
        <v>1129</v>
      </c>
      <c r="D3191" s="279" t="s">
        <v>304</v>
      </c>
      <c r="E3191" s="279" t="s">
        <v>394</v>
      </c>
      <c r="F3191"/>
      <c r="H3191" s="279" t="s">
        <v>394</v>
      </c>
      <c r="I3191" s="279" t="s">
        <v>539</v>
      </c>
      <c r="J3191" s="279" t="s">
        <v>394</v>
      </c>
      <c r="K3191" s="279" t="s">
        <v>394</v>
      </c>
      <c r="L3191" s="279" t="s">
        <v>394</v>
      </c>
      <c r="M3191" s="279" t="s">
        <v>394</v>
      </c>
      <c r="N3191" s="279" t="s">
        <v>394</v>
      </c>
      <c r="O3191" s="279" t="s">
        <v>394</v>
      </c>
      <c r="P3191" s="315">
        <v>0</v>
      </c>
      <c r="Q3191" s="279" t="s">
        <v>394</v>
      </c>
      <c r="R3191" s="279" t="s">
        <v>394</v>
      </c>
      <c r="S3191" s="279" t="s">
        <v>394</v>
      </c>
      <c r="T3191" s="279" t="s">
        <v>394</v>
      </c>
      <c r="U3191" s="279" t="s">
        <v>394</v>
      </c>
      <c r="V3191" s="279" t="s">
        <v>394</v>
      </c>
      <c r="W3191" s="279" t="s">
        <v>394</v>
      </c>
      <c r="X3191" s="279" t="s">
        <v>394</v>
      </c>
      <c r="Y3191" s="281"/>
      <c r="Z3191" s="279" t="s">
        <v>394</v>
      </c>
      <c r="AA3191" s="279" t="s">
        <v>394</v>
      </c>
      <c r="AB3191" s="281"/>
      <c r="AC3191" s="279" t="s">
        <v>855</v>
      </c>
      <c r="AF3191" s="276" t="str">
        <f>IFERROR(VLOOKUP(A3191,'[1]قوائم الترجمة'!AC$2:AD$2397,1,0),"م")</f>
        <v>م</v>
      </c>
      <c r="AG3191" s="232"/>
      <c r="AH3191" s="233"/>
      <c r="AI3191" s="233"/>
      <c r="AJ3191" s="233"/>
      <c r="AL3191" s="267"/>
      <c r="AM3191" s="235"/>
      <c r="AO3191" s="236"/>
      <c r="AU3191" s="234"/>
    </row>
    <row r="3192" spans="1:47" ht="21" x14ac:dyDescent="0.4">
      <c r="A3192" s="278">
        <v>122313</v>
      </c>
      <c r="B3192" s="279" t="s">
        <v>3654</v>
      </c>
      <c r="C3192" s="279" t="s">
        <v>1239</v>
      </c>
      <c r="D3192" s="279" t="s">
        <v>966</v>
      </c>
      <c r="E3192" s="279" t="s">
        <v>394</v>
      </c>
      <c r="F3192"/>
      <c r="H3192" s="279" t="s">
        <v>394</v>
      </c>
      <c r="I3192" s="279" t="s">
        <v>540</v>
      </c>
      <c r="J3192" s="279" t="s">
        <v>394</v>
      </c>
      <c r="K3192" s="279" t="s">
        <v>394</v>
      </c>
      <c r="L3192" s="279" t="s">
        <v>394</v>
      </c>
      <c r="M3192" s="279" t="s">
        <v>394</v>
      </c>
      <c r="N3192" s="279" t="s">
        <v>394</v>
      </c>
      <c r="O3192" s="279" t="s">
        <v>394</v>
      </c>
      <c r="P3192" s="315">
        <v>0</v>
      </c>
      <c r="Q3192" s="279" t="s">
        <v>394</v>
      </c>
      <c r="R3192" s="279" t="s">
        <v>394</v>
      </c>
      <c r="S3192" s="279" t="s">
        <v>394</v>
      </c>
      <c r="T3192" s="279" t="s">
        <v>394</v>
      </c>
      <c r="U3192" s="279" t="s">
        <v>394</v>
      </c>
      <c r="V3192" s="279" t="s">
        <v>394</v>
      </c>
      <c r="W3192" s="279" t="s">
        <v>394</v>
      </c>
      <c r="X3192" s="279" t="s">
        <v>394</v>
      </c>
      <c r="Y3192" s="281"/>
      <c r="Z3192" s="279" t="s">
        <v>394</v>
      </c>
      <c r="AA3192" s="279" t="s">
        <v>394</v>
      </c>
      <c r="AB3192" s="281"/>
      <c r="AC3192" s="279" t="s">
        <v>394</v>
      </c>
      <c r="AF3192" s="276" t="str">
        <f>IFERROR(VLOOKUP(A3192,'[1]قوائم الترجمة'!AC$2:AD$2397,1,0),"م")</f>
        <v>م</v>
      </c>
      <c r="AG3192" s="232"/>
      <c r="AH3192" s="233"/>
      <c r="AI3192" s="233"/>
      <c r="AJ3192" s="233"/>
      <c r="AL3192" s="267"/>
      <c r="AM3192" s="235"/>
      <c r="AO3192" s="236"/>
      <c r="AU3192" s="234"/>
    </row>
    <row r="3193" spans="1:47" ht="21" x14ac:dyDescent="0.4">
      <c r="A3193" s="278">
        <v>122314</v>
      </c>
      <c r="B3193" s="279" t="s">
        <v>7806</v>
      </c>
      <c r="C3193" s="279" t="s">
        <v>456</v>
      </c>
      <c r="D3193" s="279" t="s">
        <v>304</v>
      </c>
      <c r="E3193" s="279" t="s">
        <v>394</v>
      </c>
      <c r="F3193"/>
      <c r="H3193" s="279" t="s">
        <v>394</v>
      </c>
      <c r="I3193" s="279" t="s">
        <v>539</v>
      </c>
      <c r="J3193" s="279" t="s">
        <v>394</v>
      </c>
      <c r="K3193" s="279" t="s">
        <v>394</v>
      </c>
      <c r="L3193" s="279" t="s">
        <v>394</v>
      </c>
      <c r="M3193" s="279" t="s">
        <v>394</v>
      </c>
      <c r="N3193" s="279" t="s">
        <v>394</v>
      </c>
      <c r="O3193" s="279" t="s">
        <v>394</v>
      </c>
      <c r="P3193" s="315">
        <v>0</v>
      </c>
      <c r="Q3193" s="279" t="s">
        <v>394</v>
      </c>
      <c r="R3193" s="279" t="s">
        <v>394</v>
      </c>
      <c r="S3193" s="279" t="s">
        <v>394</v>
      </c>
      <c r="T3193" s="279" t="s">
        <v>394</v>
      </c>
      <c r="U3193" s="279" t="s">
        <v>394</v>
      </c>
      <c r="V3193" s="279" t="s">
        <v>394</v>
      </c>
      <c r="W3193" s="279" t="s">
        <v>394</v>
      </c>
      <c r="X3193" s="279" t="s">
        <v>394</v>
      </c>
      <c r="Y3193" s="281"/>
      <c r="Z3193" s="279" t="s">
        <v>394</v>
      </c>
      <c r="AA3193" s="279" t="s">
        <v>394</v>
      </c>
      <c r="AB3193" s="281"/>
      <c r="AC3193" s="279" t="s">
        <v>855</v>
      </c>
      <c r="AF3193" s="276" t="str">
        <f>IFERROR(VLOOKUP(A3193,'[1]قوائم الترجمة'!AC$2:AD$2397,1,0),"م")</f>
        <v>م</v>
      </c>
      <c r="AG3193" s="232"/>
      <c r="AH3193" s="233"/>
      <c r="AI3193" s="233"/>
      <c r="AJ3193" s="233"/>
      <c r="AL3193" s="267"/>
      <c r="AM3193" s="235"/>
      <c r="AO3193" s="236"/>
      <c r="AU3193" s="234"/>
    </row>
    <row r="3194" spans="1:47" ht="21" x14ac:dyDescent="0.4">
      <c r="A3194" s="278">
        <v>122315</v>
      </c>
      <c r="B3194" s="279" t="s">
        <v>688</v>
      </c>
      <c r="C3194" s="279" t="s">
        <v>1297</v>
      </c>
      <c r="D3194" s="279" t="s">
        <v>689</v>
      </c>
      <c r="E3194" s="279" t="s">
        <v>394</v>
      </c>
      <c r="F3194"/>
      <c r="H3194" s="279" t="s">
        <v>394</v>
      </c>
      <c r="I3194" s="279" t="s">
        <v>539</v>
      </c>
      <c r="J3194" s="279" t="s">
        <v>394</v>
      </c>
      <c r="K3194" s="279" t="s">
        <v>394</v>
      </c>
      <c r="L3194" s="279" t="s">
        <v>394</v>
      </c>
      <c r="M3194" s="279" t="s">
        <v>394</v>
      </c>
      <c r="N3194" s="279" t="s">
        <v>394</v>
      </c>
      <c r="O3194" s="279" t="s">
        <v>394</v>
      </c>
      <c r="P3194" s="315">
        <v>0</v>
      </c>
      <c r="Q3194" s="279" t="s">
        <v>394</v>
      </c>
      <c r="R3194" s="279" t="s">
        <v>394</v>
      </c>
      <c r="S3194" s="279" t="s">
        <v>394</v>
      </c>
      <c r="T3194" s="279" t="s">
        <v>394</v>
      </c>
      <c r="U3194" s="279" t="s">
        <v>394</v>
      </c>
      <c r="V3194" s="279" t="s">
        <v>394</v>
      </c>
      <c r="W3194" s="279" t="s">
        <v>394</v>
      </c>
      <c r="X3194" s="279" t="s">
        <v>394</v>
      </c>
      <c r="Y3194" s="281"/>
      <c r="Z3194" s="279" t="s">
        <v>394</v>
      </c>
      <c r="AA3194" s="279" t="s">
        <v>394</v>
      </c>
      <c r="AB3194" s="281"/>
      <c r="AC3194" s="279" t="s">
        <v>855</v>
      </c>
      <c r="AF3194" s="276" t="str">
        <f>IFERROR(VLOOKUP(A3194,'[1]قوائم الترجمة'!AC$2:AD$2397,1,0),"م")</f>
        <v>م</v>
      </c>
      <c r="AG3194" s="232"/>
      <c r="AH3194" s="233"/>
      <c r="AI3194" s="233"/>
      <c r="AJ3194" s="233"/>
      <c r="AL3194" s="267"/>
      <c r="AM3194" s="235"/>
      <c r="AO3194" s="236"/>
      <c r="AU3194" s="234"/>
    </row>
    <row r="3195" spans="1:47" ht="21" x14ac:dyDescent="0.4">
      <c r="A3195" s="275">
        <v>122316</v>
      </c>
      <c r="B3195" s="276" t="s">
        <v>688</v>
      </c>
      <c r="C3195" s="276" t="s">
        <v>72</v>
      </c>
      <c r="D3195" s="276" t="s">
        <v>287</v>
      </c>
      <c r="E3195" s="276" t="s">
        <v>424</v>
      </c>
      <c r="F3195" s="317" t="s">
        <v>8378</v>
      </c>
      <c r="G3195" s="317" t="s">
        <v>8379</v>
      </c>
      <c r="H3195" s="276" t="s">
        <v>8389</v>
      </c>
      <c r="I3195" s="276" t="s">
        <v>67</v>
      </c>
      <c r="J3195" s="276" t="s">
        <v>7215</v>
      </c>
      <c r="K3195" s="277">
        <v>0</v>
      </c>
      <c r="L3195" s="276" t="s">
        <v>7215</v>
      </c>
      <c r="M3195" s="303"/>
      <c r="N3195" s="276" t="s">
        <v>394</v>
      </c>
      <c r="O3195" s="276" t="s">
        <v>394</v>
      </c>
      <c r="P3195" s="315">
        <v>0</v>
      </c>
      <c r="Q3195" s="303"/>
      <c r="R3195" s="276" t="s">
        <v>394</v>
      </c>
      <c r="S3195" s="276" t="s">
        <v>394</v>
      </c>
      <c r="T3195" s="303"/>
      <c r="U3195" s="303"/>
      <c r="V3195" s="303"/>
      <c r="W3195" s="303"/>
      <c r="X3195" s="303"/>
      <c r="Z3195" s="303"/>
      <c r="AA3195" s="303"/>
      <c r="AC3195" s="276" t="s">
        <v>394</v>
      </c>
      <c r="AF3195" s="276">
        <f>IFERROR(VLOOKUP(A3195,'[1]قوائم الترجمة'!AC$2:AD$2397,1,0),"م")</f>
        <v>122316</v>
      </c>
      <c r="AG3195" s="232"/>
      <c r="AH3195" s="233"/>
      <c r="AI3195" s="233"/>
      <c r="AJ3195" s="233"/>
      <c r="AL3195" s="267"/>
      <c r="AM3195" s="235"/>
      <c r="AU3195" s="234"/>
    </row>
    <row r="3196" spans="1:47" ht="21" x14ac:dyDescent="0.4">
      <c r="A3196" s="275">
        <v>122317</v>
      </c>
      <c r="B3196" s="276" t="s">
        <v>3653</v>
      </c>
      <c r="C3196" s="276" t="s">
        <v>72</v>
      </c>
      <c r="D3196" s="276" t="s">
        <v>504</v>
      </c>
      <c r="E3196" s="276" t="s">
        <v>424</v>
      </c>
      <c r="F3196" s="317" t="s">
        <v>8607</v>
      </c>
      <c r="G3196" s="317" t="s">
        <v>8304</v>
      </c>
      <c r="H3196" s="276" t="s">
        <v>425</v>
      </c>
      <c r="I3196" s="276" t="s">
        <v>61</v>
      </c>
      <c r="J3196" s="276" t="s">
        <v>426</v>
      </c>
      <c r="K3196" s="277">
        <v>2016</v>
      </c>
      <c r="L3196" s="276" t="s">
        <v>404</v>
      </c>
      <c r="M3196" s="303"/>
      <c r="N3196" s="276" t="s">
        <v>394</v>
      </c>
      <c r="O3196" s="276" t="s">
        <v>394</v>
      </c>
      <c r="P3196" s="315">
        <v>0</v>
      </c>
      <c r="Q3196" s="303"/>
      <c r="R3196" s="276" t="s">
        <v>394</v>
      </c>
      <c r="S3196" s="276" t="s">
        <v>394</v>
      </c>
      <c r="T3196" s="303"/>
      <c r="U3196" s="303"/>
      <c r="V3196" s="303"/>
      <c r="W3196" s="303"/>
      <c r="X3196" s="303"/>
      <c r="Z3196" s="303"/>
      <c r="AA3196" s="303"/>
      <c r="AC3196" s="276" t="s">
        <v>394</v>
      </c>
      <c r="AF3196" s="276">
        <f>IFERROR(VLOOKUP(A3196,'[1]قوائم الترجمة'!AC$2:AD$2397,1,0),"م")</f>
        <v>122317</v>
      </c>
      <c r="AG3196" s="232"/>
      <c r="AH3196" s="233"/>
      <c r="AI3196" s="233"/>
      <c r="AJ3196" s="233"/>
      <c r="AL3196" s="267"/>
      <c r="AM3196" s="235"/>
      <c r="AU3196" s="234"/>
    </row>
    <row r="3197" spans="1:47" ht="21" x14ac:dyDescent="0.4">
      <c r="A3197" s="278">
        <v>122318</v>
      </c>
      <c r="B3197" s="279" t="s">
        <v>7818</v>
      </c>
      <c r="C3197" s="279" t="s">
        <v>115</v>
      </c>
      <c r="D3197" s="279" t="s">
        <v>273</v>
      </c>
      <c r="E3197" s="279" t="s">
        <v>394</v>
      </c>
      <c r="F3197"/>
      <c r="H3197" s="279" t="s">
        <v>394</v>
      </c>
      <c r="I3197" s="279" t="s">
        <v>539</v>
      </c>
      <c r="J3197" s="279" t="s">
        <v>394</v>
      </c>
      <c r="K3197" s="279" t="s">
        <v>394</v>
      </c>
      <c r="L3197" s="279" t="s">
        <v>394</v>
      </c>
      <c r="M3197" s="279" t="s">
        <v>394</v>
      </c>
      <c r="N3197" s="279" t="s">
        <v>394</v>
      </c>
      <c r="O3197" s="279" t="s">
        <v>394</v>
      </c>
      <c r="P3197" s="315">
        <v>0</v>
      </c>
      <c r="Q3197" s="279" t="s">
        <v>394</v>
      </c>
      <c r="R3197" s="279" t="s">
        <v>394</v>
      </c>
      <c r="S3197" s="279" t="s">
        <v>394</v>
      </c>
      <c r="T3197" s="279" t="s">
        <v>394</v>
      </c>
      <c r="U3197" s="279" t="s">
        <v>394</v>
      </c>
      <c r="V3197" s="279" t="s">
        <v>394</v>
      </c>
      <c r="W3197" s="279" t="s">
        <v>394</v>
      </c>
      <c r="X3197" s="279" t="s">
        <v>394</v>
      </c>
      <c r="Y3197" s="281"/>
      <c r="Z3197" s="279" t="s">
        <v>394</v>
      </c>
      <c r="AA3197" s="279" t="s">
        <v>394</v>
      </c>
      <c r="AB3197" s="281"/>
      <c r="AC3197" s="279" t="s">
        <v>855</v>
      </c>
      <c r="AF3197" s="276" t="str">
        <f>IFERROR(VLOOKUP(A3197,'[1]قوائم الترجمة'!AC$2:AD$2397,1,0),"م")</f>
        <v>م</v>
      </c>
      <c r="AG3197" s="232"/>
      <c r="AH3197" s="233"/>
      <c r="AI3197" s="233"/>
      <c r="AJ3197" s="233"/>
      <c r="AL3197" s="267"/>
      <c r="AM3197" s="235"/>
      <c r="AO3197" s="236"/>
      <c r="AU3197" s="234"/>
    </row>
    <row r="3198" spans="1:47" ht="21" x14ac:dyDescent="0.4">
      <c r="A3198" s="278">
        <v>122319</v>
      </c>
      <c r="B3198" s="279" t="s">
        <v>1296</v>
      </c>
      <c r="C3198" s="279" t="s">
        <v>120</v>
      </c>
      <c r="D3198" s="279" t="s">
        <v>7821</v>
      </c>
      <c r="E3198" s="279" t="s">
        <v>394</v>
      </c>
      <c r="F3198"/>
      <c r="H3198" s="279" t="s">
        <v>394</v>
      </c>
      <c r="I3198" s="279" t="s">
        <v>539</v>
      </c>
      <c r="J3198" s="279" t="s">
        <v>394</v>
      </c>
      <c r="K3198" s="279" t="s">
        <v>394</v>
      </c>
      <c r="L3198" s="279" t="s">
        <v>394</v>
      </c>
      <c r="M3198" s="279" t="s">
        <v>394</v>
      </c>
      <c r="N3198" s="279" t="s">
        <v>394</v>
      </c>
      <c r="O3198" s="279" t="s">
        <v>394</v>
      </c>
      <c r="P3198" s="315">
        <v>0</v>
      </c>
      <c r="Q3198" s="279" t="s">
        <v>394</v>
      </c>
      <c r="R3198" s="279" t="s">
        <v>394</v>
      </c>
      <c r="S3198" s="279" t="s">
        <v>394</v>
      </c>
      <c r="T3198" s="279" t="s">
        <v>394</v>
      </c>
      <c r="U3198" s="279" t="s">
        <v>394</v>
      </c>
      <c r="V3198" s="279" t="s">
        <v>394</v>
      </c>
      <c r="W3198" s="279" t="s">
        <v>394</v>
      </c>
      <c r="X3198" s="279" t="s">
        <v>394</v>
      </c>
      <c r="Y3198" s="281"/>
      <c r="Z3198" s="279" t="s">
        <v>394</v>
      </c>
      <c r="AA3198" s="279" t="s">
        <v>394</v>
      </c>
      <c r="AB3198" s="281"/>
      <c r="AC3198" s="279" t="s">
        <v>855</v>
      </c>
      <c r="AF3198" s="276" t="str">
        <f>IFERROR(VLOOKUP(A3198,'[1]قوائم الترجمة'!AC$2:AD$2397,1,0),"م")</f>
        <v>م</v>
      </c>
      <c r="AG3198" s="232"/>
      <c r="AH3198" s="233"/>
      <c r="AI3198" s="233"/>
      <c r="AJ3198" s="233"/>
      <c r="AL3198" s="267"/>
      <c r="AM3198" s="235"/>
      <c r="AU3198" s="234"/>
    </row>
    <row r="3199" spans="1:47" ht="21" x14ac:dyDescent="0.4">
      <c r="A3199" s="275">
        <v>122320</v>
      </c>
      <c r="B3199" s="276" t="s">
        <v>3652</v>
      </c>
      <c r="C3199" s="276" t="s">
        <v>787</v>
      </c>
      <c r="D3199" s="276" t="s">
        <v>601</v>
      </c>
      <c r="E3199" s="276" t="s">
        <v>424</v>
      </c>
      <c r="F3199" s="317" t="s">
        <v>8608</v>
      </c>
      <c r="G3199" s="317" t="s">
        <v>402</v>
      </c>
      <c r="H3199" s="276" t="s">
        <v>425</v>
      </c>
      <c r="I3199" s="276" t="s">
        <v>538</v>
      </c>
      <c r="J3199" s="276" t="s">
        <v>426</v>
      </c>
      <c r="K3199" s="277">
        <v>2011</v>
      </c>
      <c r="L3199" s="276" t="s">
        <v>402</v>
      </c>
      <c r="M3199" s="303"/>
      <c r="N3199" s="276" t="s">
        <v>394</v>
      </c>
      <c r="O3199" s="276" t="s">
        <v>394</v>
      </c>
      <c r="P3199" s="315">
        <v>0</v>
      </c>
      <c r="Q3199" s="303"/>
      <c r="R3199" s="276" t="s">
        <v>394</v>
      </c>
      <c r="S3199" s="276" t="s">
        <v>394</v>
      </c>
      <c r="T3199" s="303"/>
      <c r="U3199" s="303"/>
      <c r="V3199" s="303"/>
      <c r="W3199" s="303"/>
      <c r="X3199" s="303"/>
      <c r="Z3199" s="303"/>
      <c r="AA3199" s="303"/>
      <c r="AC3199" s="276" t="s">
        <v>394</v>
      </c>
      <c r="AF3199" s="276">
        <f>IFERROR(VLOOKUP(A3199,'[1]قوائم الترجمة'!AC$2:AD$2397,1,0),"م")</f>
        <v>122320</v>
      </c>
      <c r="AG3199" s="232"/>
      <c r="AH3199" s="233"/>
      <c r="AI3199" s="233"/>
      <c r="AJ3199" s="233"/>
      <c r="AL3199" s="267"/>
      <c r="AM3199" s="235"/>
      <c r="AO3199" s="236"/>
      <c r="AU3199" s="234"/>
    </row>
    <row r="3200" spans="1:47" ht="21" x14ac:dyDescent="0.4">
      <c r="A3200" s="278">
        <v>122321</v>
      </c>
      <c r="B3200" s="279" t="s">
        <v>3651</v>
      </c>
      <c r="C3200" s="279" t="s">
        <v>197</v>
      </c>
      <c r="D3200" s="279" t="s">
        <v>264</v>
      </c>
      <c r="E3200" s="279" t="s">
        <v>394</v>
      </c>
      <c r="F3200"/>
      <c r="H3200" s="279" t="s">
        <v>394</v>
      </c>
      <c r="I3200" s="279" t="s">
        <v>540</v>
      </c>
      <c r="J3200" s="279" t="s">
        <v>394</v>
      </c>
      <c r="K3200" s="279" t="s">
        <v>394</v>
      </c>
      <c r="L3200" s="279" t="s">
        <v>394</v>
      </c>
      <c r="M3200" s="279" t="s">
        <v>394</v>
      </c>
      <c r="N3200" s="279" t="s">
        <v>394</v>
      </c>
      <c r="O3200" s="279" t="s">
        <v>394</v>
      </c>
      <c r="P3200" s="315">
        <v>0</v>
      </c>
      <c r="Q3200" s="279" t="s">
        <v>394</v>
      </c>
      <c r="R3200" s="279" t="s">
        <v>394</v>
      </c>
      <c r="S3200" s="279" t="s">
        <v>394</v>
      </c>
      <c r="T3200" s="279" t="s">
        <v>394</v>
      </c>
      <c r="U3200" s="279" t="s">
        <v>394</v>
      </c>
      <c r="V3200" s="279" t="s">
        <v>394</v>
      </c>
      <c r="W3200" s="279" t="s">
        <v>394</v>
      </c>
      <c r="X3200" s="279" t="s">
        <v>394</v>
      </c>
      <c r="Y3200" s="281"/>
      <c r="Z3200" s="279" t="s">
        <v>394</v>
      </c>
      <c r="AA3200" s="279" t="s">
        <v>394</v>
      </c>
      <c r="AB3200" s="281"/>
      <c r="AC3200" s="279" t="s">
        <v>394</v>
      </c>
      <c r="AF3200" s="276" t="str">
        <f>IFERROR(VLOOKUP(A3200,'[1]قوائم الترجمة'!AC$2:AD$2397,1,0),"م")</f>
        <v>م</v>
      </c>
      <c r="AG3200" s="232"/>
      <c r="AH3200" s="233"/>
      <c r="AI3200" s="233"/>
      <c r="AJ3200" s="233"/>
      <c r="AL3200" s="267"/>
      <c r="AM3200" s="235"/>
      <c r="AO3200" s="236"/>
      <c r="AU3200" s="234"/>
    </row>
    <row r="3201" spans="1:47" ht="21" x14ac:dyDescent="0.4">
      <c r="A3201" s="278">
        <v>122322</v>
      </c>
      <c r="B3201" s="279" t="s">
        <v>7829</v>
      </c>
      <c r="C3201" s="279" t="s">
        <v>174</v>
      </c>
      <c r="D3201" s="279" t="s">
        <v>301</v>
      </c>
      <c r="E3201" s="279" t="s">
        <v>394</v>
      </c>
      <c r="F3201"/>
      <c r="H3201" s="279" t="s">
        <v>394</v>
      </c>
      <c r="I3201" s="279" t="s">
        <v>539</v>
      </c>
      <c r="J3201" s="279" t="s">
        <v>394</v>
      </c>
      <c r="K3201" s="279" t="s">
        <v>394</v>
      </c>
      <c r="L3201" s="279" t="s">
        <v>394</v>
      </c>
      <c r="M3201" s="279" t="s">
        <v>394</v>
      </c>
      <c r="N3201" s="279" t="s">
        <v>394</v>
      </c>
      <c r="O3201" s="279" t="s">
        <v>394</v>
      </c>
      <c r="P3201" s="315">
        <v>0</v>
      </c>
      <c r="Q3201" s="279" t="s">
        <v>394</v>
      </c>
      <c r="R3201" s="279" t="s">
        <v>394</v>
      </c>
      <c r="S3201" s="279" t="s">
        <v>394</v>
      </c>
      <c r="T3201" s="279" t="s">
        <v>394</v>
      </c>
      <c r="U3201" s="279" t="s">
        <v>394</v>
      </c>
      <c r="V3201" s="279" t="s">
        <v>394</v>
      </c>
      <c r="W3201" s="279" t="s">
        <v>394</v>
      </c>
      <c r="X3201" s="279" t="s">
        <v>394</v>
      </c>
      <c r="Y3201" s="281"/>
      <c r="Z3201" s="279" t="s">
        <v>394</v>
      </c>
      <c r="AA3201" s="279" t="s">
        <v>394</v>
      </c>
      <c r="AB3201" s="281"/>
      <c r="AC3201" s="279" t="s">
        <v>855</v>
      </c>
      <c r="AF3201" s="276" t="str">
        <f>IFERROR(VLOOKUP(A3201,'[1]قوائم الترجمة'!AC$2:AD$2397,1,0),"م")</f>
        <v>م</v>
      </c>
      <c r="AG3201" s="232"/>
      <c r="AH3201" s="233"/>
      <c r="AI3201" s="233"/>
      <c r="AJ3201" s="233"/>
      <c r="AL3201" s="267"/>
      <c r="AM3201" s="235"/>
      <c r="AU3201" s="234"/>
    </row>
    <row r="3202" spans="1:47" ht="21" x14ac:dyDescent="0.4">
      <c r="A3202" s="278">
        <v>122323</v>
      </c>
      <c r="B3202" s="279" t="s">
        <v>7792</v>
      </c>
      <c r="C3202" s="279" t="s">
        <v>1528</v>
      </c>
      <c r="D3202" s="279" t="s">
        <v>273</v>
      </c>
      <c r="E3202" s="279" t="s">
        <v>394</v>
      </c>
      <c r="F3202"/>
      <c r="H3202" s="279" t="s">
        <v>394</v>
      </c>
      <c r="I3202" s="279" t="s">
        <v>539</v>
      </c>
      <c r="J3202" s="279" t="s">
        <v>394</v>
      </c>
      <c r="K3202" s="279" t="s">
        <v>394</v>
      </c>
      <c r="L3202" s="279" t="s">
        <v>394</v>
      </c>
      <c r="M3202" s="279" t="s">
        <v>394</v>
      </c>
      <c r="N3202" s="279" t="s">
        <v>394</v>
      </c>
      <c r="O3202" s="279" t="s">
        <v>394</v>
      </c>
      <c r="P3202" s="315">
        <v>0</v>
      </c>
      <c r="Q3202" s="279" t="s">
        <v>394</v>
      </c>
      <c r="R3202" s="279" t="s">
        <v>394</v>
      </c>
      <c r="S3202" s="279" t="s">
        <v>394</v>
      </c>
      <c r="T3202" s="279" t="s">
        <v>394</v>
      </c>
      <c r="U3202" s="279" t="s">
        <v>394</v>
      </c>
      <c r="V3202" s="279" t="s">
        <v>394</v>
      </c>
      <c r="W3202" s="279" t="s">
        <v>394</v>
      </c>
      <c r="X3202" s="279" t="s">
        <v>394</v>
      </c>
      <c r="Y3202" s="281"/>
      <c r="Z3202" s="279" t="s">
        <v>394</v>
      </c>
      <c r="AA3202" s="279" t="s">
        <v>394</v>
      </c>
      <c r="AB3202" s="281"/>
      <c r="AC3202" s="279" t="s">
        <v>855</v>
      </c>
      <c r="AF3202" s="276" t="str">
        <f>IFERROR(VLOOKUP(A3202,'[1]قوائم الترجمة'!AC$2:AD$2397,1,0),"م")</f>
        <v>م</v>
      </c>
      <c r="AG3202" s="232"/>
      <c r="AH3202" s="233"/>
      <c r="AI3202" s="233"/>
      <c r="AJ3202" s="233"/>
      <c r="AL3202" s="267"/>
      <c r="AM3202" s="235"/>
      <c r="AU3202" s="234"/>
    </row>
    <row r="3203" spans="1:47" ht="21" x14ac:dyDescent="0.4">
      <c r="A3203" s="278">
        <v>122324</v>
      </c>
      <c r="B3203" s="279" t="s">
        <v>3649</v>
      </c>
      <c r="C3203" s="279" t="s">
        <v>100</v>
      </c>
      <c r="D3203" s="279" t="s">
        <v>3650</v>
      </c>
      <c r="E3203" s="279" t="s">
        <v>394</v>
      </c>
      <c r="F3203"/>
      <c r="H3203" s="279" t="s">
        <v>394</v>
      </c>
      <c r="I3203" s="279" t="s">
        <v>538</v>
      </c>
      <c r="J3203" s="279" t="s">
        <v>394</v>
      </c>
      <c r="K3203" s="279" t="s">
        <v>394</v>
      </c>
      <c r="L3203" s="279" t="s">
        <v>394</v>
      </c>
      <c r="M3203" s="279" t="s">
        <v>394</v>
      </c>
      <c r="N3203" s="279" t="s">
        <v>394</v>
      </c>
      <c r="O3203" s="279" t="s">
        <v>394</v>
      </c>
      <c r="P3203" s="315">
        <v>0</v>
      </c>
      <c r="Q3203" s="279" t="s">
        <v>394</v>
      </c>
      <c r="R3203" s="279" t="s">
        <v>394</v>
      </c>
      <c r="S3203" s="279" t="s">
        <v>394</v>
      </c>
      <c r="T3203" s="279" t="s">
        <v>394</v>
      </c>
      <c r="U3203" s="279" t="s">
        <v>394</v>
      </c>
      <c r="V3203" s="279" t="s">
        <v>394</v>
      </c>
      <c r="W3203" s="279" t="s">
        <v>394</v>
      </c>
      <c r="X3203" s="279" t="s">
        <v>394</v>
      </c>
      <c r="Y3203" s="281"/>
      <c r="Z3203" s="279" t="s">
        <v>394</v>
      </c>
      <c r="AA3203" s="279" t="s">
        <v>394</v>
      </c>
      <c r="AB3203" s="281"/>
      <c r="AC3203" s="279" t="s">
        <v>394</v>
      </c>
      <c r="AF3203" s="276" t="str">
        <f>IFERROR(VLOOKUP(A3203,'[1]قوائم الترجمة'!AC$2:AD$2397,1,0),"م")</f>
        <v>م</v>
      </c>
      <c r="AG3203" s="232"/>
      <c r="AH3203" s="233"/>
      <c r="AI3203" s="233"/>
      <c r="AJ3203" s="233"/>
      <c r="AL3203" s="267"/>
      <c r="AM3203" s="235"/>
      <c r="AO3203" s="236"/>
      <c r="AU3203" s="234"/>
    </row>
    <row r="3204" spans="1:47" ht="21" x14ac:dyDescent="0.4">
      <c r="A3204" s="278">
        <v>122325</v>
      </c>
      <c r="B3204" s="279" t="s">
        <v>7841</v>
      </c>
      <c r="C3204" s="279" t="s">
        <v>7842</v>
      </c>
      <c r="D3204" s="279" t="s">
        <v>616</v>
      </c>
      <c r="E3204" s="279" t="s">
        <v>394</v>
      </c>
      <c r="F3204"/>
      <c r="H3204" s="279" t="s">
        <v>394</v>
      </c>
      <c r="I3204" s="279" t="s">
        <v>539</v>
      </c>
      <c r="J3204" s="279" t="s">
        <v>394</v>
      </c>
      <c r="K3204" s="279" t="s">
        <v>394</v>
      </c>
      <c r="L3204" s="279" t="s">
        <v>394</v>
      </c>
      <c r="M3204" s="279" t="s">
        <v>394</v>
      </c>
      <c r="N3204" s="279" t="s">
        <v>394</v>
      </c>
      <c r="O3204" s="279" t="s">
        <v>394</v>
      </c>
      <c r="P3204" s="315">
        <v>0</v>
      </c>
      <c r="Q3204" s="279" t="s">
        <v>394</v>
      </c>
      <c r="R3204" s="279" t="s">
        <v>394</v>
      </c>
      <c r="S3204" s="279" t="s">
        <v>394</v>
      </c>
      <c r="T3204" s="279" t="s">
        <v>394</v>
      </c>
      <c r="U3204" s="279" t="s">
        <v>394</v>
      </c>
      <c r="V3204" s="279" t="s">
        <v>394</v>
      </c>
      <c r="W3204" s="279" t="s">
        <v>394</v>
      </c>
      <c r="X3204" s="279" t="s">
        <v>394</v>
      </c>
      <c r="Y3204" s="281"/>
      <c r="Z3204" s="279" t="s">
        <v>394</v>
      </c>
      <c r="AA3204" s="279" t="s">
        <v>394</v>
      </c>
      <c r="AB3204" s="281"/>
      <c r="AC3204" s="279" t="s">
        <v>855</v>
      </c>
      <c r="AF3204" s="276" t="str">
        <f>IFERROR(VLOOKUP(A3204,'[1]قوائم الترجمة'!AC$2:AD$2397,1,0),"م")</f>
        <v>م</v>
      </c>
      <c r="AG3204" s="232"/>
      <c r="AH3204" s="233"/>
      <c r="AI3204" s="233"/>
      <c r="AJ3204" s="233"/>
      <c r="AL3204" s="267"/>
      <c r="AM3204" s="235"/>
      <c r="AO3204" s="236"/>
      <c r="AU3204" s="234"/>
    </row>
    <row r="3205" spans="1:47" ht="21" x14ac:dyDescent="0.4">
      <c r="A3205" s="278">
        <v>122326</v>
      </c>
      <c r="B3205" s="279" t="s">
        <v>7847</v>
      </c>
      <c r="C3205" s="279" t="s">
        <v>65</v>
      </c>
      <c r="D3205" s="279" t="s">
        <v>7848</v>
      </c>
      <c r="E3205" s="279" t="s">
        <v>394</v>
      </c>
      <c r="F3205"/>
      <c r="H3205" s="279" t="s">
        <v>394</v>
      </c>
      <c r="I3205" s="279" t="s">
        <v>539</v>
      </c>
      <c r="J3205" s="279" t="s">
        <v>394</v>
      </c>
      <c r="K3205" s="279" t="s">
        <v>394</v>
      </c>
      <c r="L3205" s="279" t="s">
        <v>394</v>
      </c>
      <c r="M3205" s="279" t="s">
        <v>394</v>
      </c>
      <c r="N3205" s="279" t="s">
        <v>394</v>
      </c>
      <c r="O3205" s="279" t="s">
        <v>394</v>
      </c>
      <c r="P3205" s="315">
        <v>0</v>
      </c>
      <c r="Q3205" s="279" t="s">
        <v>394</v>
      </c>
      <c r="R3205" s="279" t="s">
        <v>394</v>
      </c>
      <c r="S3205" s="279" t="s">
        <v>394</v>
      </c>
      <c r="T3205" s="279" t="s">
        <v>394</v>
      </c>
      <c r="U3205" s="279" t="s">
        <v>394</v>
      </c>
      <c r="V3205" s="279" t="s">
        <v>394</v>
      </c>
      <c r="W3205" s="279" t="s">
        <v>394</v>
      </c>
      <c r="X3205" s="279" t="s">
        <v>394</v>
      </c>
      <c r="Y3205" s="281"/>
      <c r="Z3205" s="279" t="s">
        <v>394</v>
      </c>
      <c r="AA3205" s="279" t="s">
        <v>394</v>
      </c>
      <c r="AB3205" s="281"/>
      <c r="AC3205" s="279" t="s">
        <v>855</v>
      </c>
      <c r="AF3205" s="276" t="str">
        <f>IFERROR(VLOOKUP(A3205,'[1]قوائم الترجمة'!AC$2:AD$2397,1,0),"م")</f>
        <v>م</v>
      </c>
      <c r="AG3205" s="232"/>
      <c r="AH3205" s="233"/>
      <c r="AI3205" s="233"/>
      <c r="AJ3205" s="233"/>
      <c r="AL3205" s="267"/>
      <c r="AM3205" s="235"/>
      <c r="AU3205" s="234"/>
    </row>
    <row r="3206" spans="1:47" ht="21" x14ac:dyDescent="0.4">
      <c r="A3206" s="278">
        <v>122327</v>
      </c>
      <c r="B3206" s="279" t="s">
        <v>3647</v>
      </c>
      <c r="C3206" s="279" t="s">
        <v>562</v>
      </c>
      <c r="D3206" s="279" t="s">
        <v>3648</v>
      </c>
      <c r="E3206" s="279" t="s">
        <v>394</v>
      </c>
      <c r="F3206"/>
      <c r="H3206" s="279" t="s">
        <v>394</v>
      </c>
      <c r="I3206" s="279" t="s">
        <v>540</v>
      </c>
      <c r="J3206" s="279" t="s">
        <v>394</v>
      </c>
      <c r="K3206" s="279" t="s">
        <v>394</v>
      </c>
      <c r="L3206" s="279" t="s">
        <v>394</v>
      </c>
      <c r="M3206" s="279" t="s">
        <v>394</v>
      </c>
      <c r="N3206" s="279" t="s">
        <v>394</v>
      </c>
      <c r="O3206" s="279" t="s">
        <v>394</v>
      </c>
      <c r="P3206" s="315">
        <v>0</v>
      </c>
      <c r="Q3206" s="279" t="s">
        <v>394</v>
      </c>
      <c r="R3206" s="279" t="s">
        <v>394</v>
      </c>
      <c r="S3206" s="279" t="s">
        <v>394</v>
      </c>
      <c r="T3206" s="279" t="s">
        <v>394</v>
      </c>
      <c r="U3206" s="279" t="s">
        <v>394</v>
      </c>
      <c r="V3206" s="279" t="s">
        <v>394</v>
      </c>
      <c r="W3206" s="279" t="s">
        <v>394</v>
      </c>
      <c r="X3206" s="279" t="s">
        <v>394</v>
      </c>
      <c r="Y3206" s="281"/>
      <c r="Z3206" s="279" t="s">
        <v>394</v>
      </c>
      <c r="AA3206" s="279" t="s">
        <v>394</v>
      </c>
      <c r="AB3206" s="281"/>
      <c r="AC3206" s="279" t="s">
        <v>855</v>
      </c>
      <c r="AF3206" s="276" t="str">
        <f>IFERROR(VLOOKUP(A3206,'[1]قوائم الترجمة'!AC$2:AD$2397,1,0),"م")</f>
        <v>م</v>
      </c>
      <c r="AG3206" s="232"/>
      <c r="AH3206" s="233"/>
      <c r="AI3206" s="233"/>
      <c r="AJ3206" s="233"/>
      <c r="AL3206" s="267"/>
      <c r="AM3206" s="235"/>
      <c r="AO3206" s="236"/>
      <c r="AU3206" s="234"/>
    </row>
    <row r="3207" spans="1:47" ht="21" x14ac:dyDescent="0.4">
      <c r="A3207" s="278">
        <v>122328</v>
      </c>
      <c r="B3207" s="279" t="s">
        <v>3646</v>
      </c>
      <c r="C3207" s="279" t="s">
        <v>68</v>
      </c>
      <c r="D3207" s="279" t="s">
        <v>329</v>
      </c>
      <c r="E3207" s="279" t="s">
        <v>394</v>
      </c>
      <c r="F3207"/>
      <c r="H3207" s="279" t="s">
        <v>394</v>
      </c>
      <c r="I3207" s="279" t="s">
        <v>540</v>
      </c>
      <c r="J3207" s="279" t="s">
        <v>394</v>
      </c>
      <c r="K3207" s="279" t="s">
        <v>394</v>
      </c>
      <c r="L3207" s="279" t="s">
        <v>394</v>
      </c>
      <c r="M3207" s="279" t="s">
        <v>394</v>
      </c>
      <c r="N3207" s="279" t="s">
        <v>394</v>
      </c>
      <c r="O3207" s="279" t="s">
        <v>394</v>
      </c>
      <c r="P3207" s="315">
        <v>0</v>
      </c>
      <c r="Q3207" s="279" t="s">
        <v>394</v>
      </c>
      <c r="R3207" s="279" t="s">
        <v>394</v>
      </c>
      <c r="S3207" s="279" t="s">
        <v>394</v>
      </c>
      <c r="T3207" s="279" t="s">
        <v>394</v>
      </c>
      <c r="U3207" s="279" t="s">
        <v>394</v>
      </c>
      <c r="V3207" s="279" t="s">
        <v>394</v>
      </c>
      <c r="W3207" s="279" t="s">
        <v>394</v>
      </c>
      <c r="X3207" s="279" t="s">
        <v>394</v>
      </c>
      <c r="Y3207" s="281"/>
      <c r="Z3207" s="279" t="s">
        <v>394</v>
      </c>
      <c r="AA3207" s="279" t="s">
        <v>394</v>
      </c>
      <c r="AB3207" s="281"/>
      <c r="AC3207" s="279" t="s">
        <v>394</v>
      </c>
      <c r="AF3207" s="276" t="str">
        <f>IFERROR(VLOOKUP(A3207,'[1]قوائم الترجمة'!AC$2:AD$2397,1,0),"م")</f>
        <v>م</v>
      </c>
      <c r="AG3207" s="232"/>
      <c r="AH3207" s="233"/>
      <c r="AI3207" s="233"/>
      <c r="AJ3207" s="233"/>
      <c r="AL3207" s="267"/>
      <c r="AM3207" s="235"/>
      <c r="AO3207" s="236"/>
      <c r="AU3207" s="234"/>
    </row>
    <row r="3208" spans="1:47" ht="21" x14ac:dyDescent="0.4">
      <c r="A3208" s="278">
        <v>122329</v>
      </c>
      <c r="B3208" s="279" t="s">
        <v>7856</v>
      </c>
      <c r="C3208" s="279" t="s">
        <v>132</v>
      </c>
      <c r="D3208" s="279" t="s">
        <v>270</v>
      </c>
      <c r="E3208" s="279" t="s">
        <v>394</v>
      </c>
      <c r="F3208"/>
      <c r="H3208" s="279" t="s">
        <v>394</v>
      </c>
      <c r="I3208" s="279" t="s">
        <v>539</v>
      </c>
      <c r="J3208" s="279" t="s">
        <v>394</v>
      </c>
      <c r="K3208" s="279" t="s">
        <v>394</v>
      </c>
      <c r="L3208" s="279" t="s">
        <v>394</v>
      </c>
      <c r="M3208" s="279" t="s">
        <v>394</v>
      </c>
      <c r="N3208" s="279" t="s">
        <v>394</v>
      </c>
      <c r="O3208" s="279" t="s">
        <v>394</v>
      </c>
      <c r="P3208" s="315">
        <v>0</v>
      </c>
      <c r="Q3208" s="279" t="s">
        <v>394</v>
      </c>
      <c r="R3208" s="279" t="s">
        <v>394</v>
      </c>
      <c r="S3208" s="279" t="s">
        <v>394</v>
      </c>
      <c r="T3208" s="279" t="s">
        <v>394</v>
      </c>
      <c r="U3208" s="279" t="s">
        <v>394</v>
      </c>
      <c r="V3208" s="279" t="s">
        <v>394</v>
      </c>
      <c r="W3208" s="279" t="s">
        <v>394</v>
      </c>
      <c r="X3208" s="279" t="s">
        <v>394</v>
      </c>
      <c r="Y3208" s="281"/>
      <c r="Z3208" s="279" t="s">
        <v>394</v>
      </c>
      <c r="AA3208" s="279" t="s">
        <v>394</v>
      </c>
      <c r="AB3208" s="281"/>
      <c r="AC3208" s="279" t="s">
        <v>855</v>
      </c>
      <c r="AF3208" s="276" t="str">
        <f>IFERROR(VLOOKUP(A3208,'[1]قوائم الترجمة'!AC$2:AD$2397,1,0),"م")</f>
        <v>م</v>
      </c>
      <c r="AG3208" s="232"/>
      <c r="AH3208" s="233"/>
      <c r="AI3208" s="233"/>
      <c r="AJ3208" s="233"/>
      <c r="AL3208" s="267"/>
      <c r="AM3208" s="235"/>
      <c r="AU3208" s="234"/>
    </row>
    <row r="3209" spans="1:47" ht="21" x14ac:dyDescent="0.4">
      <c r="A3209" s="278">
        <v>122330</v>
      </c>
      <c r="B3209" s="279" t="s">
        <v>7861</v>
      </c>
      <c r="C3209" s="279" t="s">
        <v>68</v>
      </c>
      <c r="D3209" s="279" t="s">
        <v>281</v>
      </c>
      <c r="E3209" s="279" t="s">
        <v>394</v>
      </c>
      <c r="F3209"/>
      <c r="H3209" s="279" t="s">
        <v>394</v>
      </c>
      <c r="I3209" s="279" t="s">
        <v>539</v>
      </c>
      <c r="J3209" s="279" t="s">
        <v>394</v>
      </c>
      <c r="K3209" s="279" t="s">
        <v>394</v>
      </c>
      <c r="L3209" s="279" t="s">
        <v>394</v>
      </c>
      <c r="M3209" s="279" t="s">
        <v>394</v>
      </c>
      <c r="N3209" s="279" t="s">
        <v>394</v>
      </c>
      <c r="O3209" s="279" t="s">
        <v>394</v>
      </c>
      <c r="P3209" s="315">
        <v>0</v>
      </c>
      <c r="Q3209" s="279" t="s">
        <v>394</v>
      </c>
      <c r="R3209" s="279" t="s">
        <v>394</v>
      </c>
      <c r="S3209" s="279" t="s">
        <v>394</v>
      </c>
      <c r="T3209" s="279" t="s">
        <v>394</v>
      </c>
      <c r="U3209" s="279" t="s">
        <v>394</v>
      </c>
      <c r="V3209" s="279" t="s">
        <v>394</v>
      </c>
      <c r="W3209" s="279" t="s">
        <v>394</v>
      </c>
      <c r="X3209" s="279" t="s">
        <v>394</v>
      </c>
      <c r="Y3209" s="281"/>
      <c r="Z3209" s="279" t="s">
        <v>394</v>
      </c>
      <c r="AA3209" s="279" t="s">
        <v>394</v>
      </c>
      <c r="AB3209" s="281"/>
      <c r="AC3209" s="279" t="s">
        <v>855</v>
      </c>
      <c r="AF3209" s="276" t="str">
        <f>IFERROR(VLOOKUP(A3209,'[1]قوائم الترجمة'!AC$2:AD$2397,1,0),"م")</f>
        <v>م</v>
      </c>
      <c r="AG3209" s="232"/>
      <c r="AH3209" s="233"/>
      <c r="AI3209" s="233"/>
      <c r="AJ3209" s="233"/>
      <c r="AL3209" s="267"/>
      <c r="AM3209" s="235"/>
      <c r="AO3209" s="236"/>
      <c r="AU3209" s="234"/>
    </row>
    <row r="3210" spans="1:47" ht="21" x14ac:dyDescent="0.4">
      <c r="A3210" s="278">
        <v>122331</v>
      </c>
      <c r="B3210" s="279" t="s">
        <v>3645</v>
      </c>
      <c r="C3210" s="279" t="s">
        <v>68</v>
      </c>
      <c r="D3210" s="279" t="s">
        <v>732</v>
      </c>
      <c r="E3210" s="279" t="s">
        <v>394</v>
      </c>
      <c r="F3210"/>
      <c r="H3210" s="279" t="s">
        <v>394</v>
      </c>
      <c r="I3210" s="279" t="s">
        <v>540</v>
      </c>
      <c r="J3210" s="279" t="s">
        <v>394</v>
      </c>
      <c r="K3210" s="279" t="s">
        <v>394</v>
      </c>
      <c r="L3210" s="279" t="s">
        <v>394</v>
      </c>
      <c r="M3210" s="279" t="s">
        <v>394</v>
      </c>
      <c r="N3210" s="279" t="s">
        <v>394</v>
      </c>
      <c r="O3210" s="279" t="s">
        <v>394</v>
      </c>
      <c r="P3210" s="315">
        <v>0</v>
      </c>
      <c r="Q3210" s="279" t="s">
        <v>394</v>
      </c>
      <c r="R3210" s="279" t="s">
        <v>394</v>
      </c>
      <c r="S3210" s="279" t="s">
        <v>394</v>
      </c>
      <c r="T3210" s="279" t="s">
        <v>394</v>
      </c>
      <c r="U3210" s="279" t="s">
        <v>394</v>
      </c>
      <c r="V3210" s="279" t="s">
        <v>394</v>
      </c>
      <c r="W3210" s="279" t="s">
        <v>394</v>
      </c>
      <c r="X3210" s="279" t="s">
        <v>394</v>
      </c>
      <c r="Y3210" s="281"/>
      <c r="Z3210" s="279" t="s">
        <v>394</v>
      </c>
      <c r="AA3210" s="279" t="s">
        <v>394</v>
      </c>
      <c r="AB3210" s="281"/>
      <c r="AC3210" s="279" t="s">
        <v>855</v>
      </c>
      <c r="AF3210" s="276" t="str">
        <f>IFERROR(VLOOKUP(A3210,'[1]قوائم الترجمة'!AC$2:AD$2397,1,0),"م")</f>
        <v>م</v>
      </c>
      <c r="AG3210" s="232"/>
      <c r="AH3210" s="233"/>
      <c r="AI3210" s="233"/>
      <c r="AJ3210" s="233"/>
      <c r="AL3210" s="267"/>
      <c r="AM3210" s="235"/>
      <c r="AU3210" s="234"/>
    </row>
    <row r="3211" spans="1:47" ht="21" x14ac:dyDescent="0.4">
      <c r="A3211" s="278">
        <v>122332</v>
      </c>
      <c r="B3211" s="279" t="s">
        <v>7865</v>
      </c>
      <c r="C3211" s="279" t="s">
        <v>1110</v>
      </c>
      <c r="D3211" s="279" t="s">
        <v>1295</v>
      </c>
      <c r="E3211" s="279" t="s">
        <v>394</v>
      </c>
      <c r="F3211"/>
      <c r="H3211" s="279" t="s">
        <v>394</v>
      </c>
      <c r="I3211" s="279" t="s">
        <v>539</v>
      </c>
      <c r="J3211" s="279" t="s">
        <v>394</v>
      </c>
      <c r="K3211" s="279" t="s">
        <v>394</v>
      </c>
      <c r="L3211" s="279" t="s">
        <v>394</v>
      </c>
      <c r="M3211" s="279" t="s">
        <v>394</v>
      </c>
      <c r="N3211" s="279" t="s">
        <v>394</v>
      </c>
      <c r="O3211" s="279" t="s">
        <v>394</v>
      </c>
      <c r="P3211" s="315">
        <v>0</v>
      </c>
      <c r="Q3211" s="279" t="s">
        <v>394</v>
      </c>
      <c r="R3211" s="279" t="s">
        <v>394</v>
      </c>
      <c r="S3211" s="279" t="s">
        <v>394</v>
      </c>
      <c r="T3211" s="279" t="s">
        <v>394</v>
      </c>
      <c r="U3211" s="279" t="s">
        <v>394</v>
      </c>
      <c r="V3211" s="279" t="s">
        <v>394</v>
      </c>
      <c r="W3211" s="279" t="s">
        <v>394</v>
      </c>
      <c r="X3211" s="279" t="s">
        <v>394</v>
      </c>
      <c r="Y3211" s="281"/>
      <c r="Z3211" s="279" t="s">
        <v>394</v>
      </c>
      <c r="AA3211" s="279" t="s">
        <v>394</v>
      </c>
      <c r="AB3211" s="281"/>
      <c r="AC3211" s="279" t="s">
        <v>855</v>
      </c>
      <c r="AF3211" s="276" t="str">
        <f>IFERROR(VLOOKUP(A3211,'[1]قوائم الترجمة'!AC$2:AD$2397,1,0),"م")</f>
        <v>م</v>
      </c>
      <c r="AG3211" s="232"/>
      <c r="AH3211" s="233"/>
      <c r="AI3211" s="233"/>
      <c r="AJ3211" s="233"/>
      <c r="AL3211" s="267"/>
      <c r="AM3211" s="235"/>
      <c r="AU3211" s="234"/>
    </row>
    <row r="3212" spans="1:47" ht="21" x14ac:dyDescent="0.4">
      <c r="A3212" s="278">
        <v>122333</v>
      </c>
      <c r="B3212" s="279" t="s">
        <v>7880</v>
      </c>
      <c r="C3212" s="279" t="s">
        <v>582</v>
      </c>
      <c r="D3212" s="279" t="s">
        <v>257</v>
      </c>
      <c r="E3212" s="279" t="s">
        <v>394</v>
      </c>
      <c r="F3212"/>
      <c r="H3212" s="279" t="s">
        <v>394</v>
      </c>
      <c r="I3212" s="279" t="s">
        <v>539</v>
      </c>
      <c r="J3212" s="279" t="s">
        <v>394</v>
      </c>
      <c r="K3212" s="279" t="s">
        <v>394</v>
      </c>
      <c r="L3212" s="279" t="s">
        <v>394</v>
      </c>
      <c r="M3212" s="279" t="s">
        <v>394</v>
      </c>
      <c r="N3212" s="279" t="s">
        <v>394</v>
      </c>
      <c r="O3212" s="279" t="s">
        <v>394</v>
      </c>
      <c r="P3212" s="315">
        <v>0</v>
      </c>
      <c r="Q3212" s="279" t="s">
        <v>394</v>
      </c>
      <c r="R3212" s="279" t="s">
        <v>394</v>
      </c>
      <c r="S3212" s="279" t="s">
        <v>394</v>
      </c>
      <c r="T3212" s="279" t="s">
        <v>394</v>
      </c>
      <c r="U3212" s="279" t="s">
        <v>394</v>
      </c>
      <c r="V3212" s="279" t="s">
        <v>394</v>
      </c>
      <c r="W3212" s="279" t="s">
        <v>394</v>
      </c>
      <c r="X3212" s="279" t="s">
        <v>394</v>
      </c>
      <c r="Y3212" s="281"/>
      <c r="Z3212" s="279" t="s">
        <v>394</v>
      </c>
      <c r="AA3212" s="279" t="s">
        <v>394</v>
      </c>
      <c r="AB3212" s="281"/>
      <c r="AC3212" s="279" t="s">
        <v>855</v>
      </c>
      <c r="AF3212" s="276" t="str">
        <f>IFERROR(VLOOKUP(A3212,'[1]قوائم الترجمة'!AC$2:AD$2397,1,0),"م")</f>
        <v>م</v>
      </c>
      <c r="AG3212" s="232"/>
      <c r="AH3212" s="233"/>
      <c r="AI3212" s="233"/>
      <c r="AJ3212" s="233"/>
      <c r="AL3212" s="267"/>
      <c r="AM3212" s="235"/>
      <c r="AO3212" s="236"/>
      <c r="AU3212" s="234"/>
    </row>
    <row r="3213" spans="1:47" ht="21" x14ac:dyDescent="0.4">
      <c r="A3213" s="278">
        <v>122334</v>
      </c>
      <c r="B3213" s="279" t="s">
        <v>3643</v>
      </c>
      <c r="C3213" s="279" t="s">
        <v>771</v>
      </c>
      <c r="D3213" s="279" t="s">
        <v>3644</v>
      </c>
      <c r="E3213" s="279" t="s">
        <v>394</v>
      </c>
      <c r="F3213"/>
      <c r="H3213" s="279" t="s">
        <v>394</v>
      </c>
      <c r="I3213" s="279" t="s">
        <v>540</v>
      </c>
      <c r="J3213" s="279" t="s">
        <v>394</v>
      </c>
      <c r="K3213" s="279" t="s">
        <v>394</v>
      </c>
      <c r="L3213" s="279" t="s">
        <v>394</v>
      </c>
      <c r="M3213" s="279" t="s">
        <v>394</v>
      </c>
      <c r="N3213" s="279" t="s">
        <v>394</v>
      </c>
      <c r="O3213" s="279" t="s">
        <v>394</v>
      </c>
      <c r="P3213" s="315">
        <v>0</v>
      </c>
      <c r="Q3213" s="279" t="s">
        <v>394</v>
      </c>
      <c r="R3213" s="279" t="s">
        <v>394</v>
      </c>
      <c r="S3213" s="279" t="s">
        <v>394</v>
      </c>
      <c r="T3213" s="279" t="s">
        <v>394</v>
      </c>
      <c r="U3213" s="279" t="s">
        <v>394</v>
      </c>
      <c r="V3213" s="279" t="s">
        <v>394</v>
      </c>
      <c r="W3213" s="279" t="s">
        <v>394</v>
      </c>
      <c r="X3213" s="279" t="s">
        <v>394</v>
      </c>
      <c r="Y3213" s="281"/>
      <c r="Z3213" s="279" t="s">
        <v>394</v>
      </c>
      <c r="AA3213" s="279" t="s">
        <v>394</v>
      </c>
      <c r="AB3213" s="281"/>
      <c r="AC3213" s="279" t="s">
        <v>394</v>
      </c>
      <c r="AF3213" s="276" t="str">
        <f>IFERROR(VLOOKUP(A3213,'[1]قوائم الترجمة'!AC$2:AD$2397,1,0),"م")</f>
        <v>م</v>
      </c>
      <c r="AG3213" s="232"/>
      <c r="AH3213" s="233"/>
      <c r="AI3213" s="233"/>
      <c r="AJ3213" s="233"/>
      <c r="AL3213" s="267"/>
      <c r="AM3213" s="235"/>
      <c r="AU3213" s="234"/>
    </row>
    <row r="3214" spans="1:47" ht="21" x14ac:dyDescent="0.4">
      <c r="A3214" s="278">
        <v>122335</v>
      </c>
      <c r="B3214" s="279" t="s">
        <v>7887</v>
      </c>
      <c r="C3214" s="279" t="s">
        <v>517</v>
      </c>
      <c r="D3214" s="279" t="s">
        <v>583</v>
      </c>
      <c r="E3214" s="279" t="s">
        <v>394</v>
      </c>
      <c r="F3214"/>
      <c r="H3214" s="279" t="s">
        <v>394</v>
      </c>
      <c r="I3214" s="279" t="s">
        <v>539</v>
      </c>
      <c r="J3214" s="279" t="s">
        <v>394</v>
      </c>
      <c r="K3214" s="279" t="s">
        <v>394</v>
      </c>
      <c r="L3214" s="279" t="s">
        <v>394</v>
      </c>
      <c r="M3214" s="279" t="s">
        <v>394</v>
      </c>
      <c r="N3214" s="279" t="s">
        <v>394</v>
      </c>
      <c r="O3214" s="279" t="s">
        <v>394</v>
      </c>
      <c r="P3214" s="315">
        <v>0</v>
      </c>
      <c r="Q3214" s="279" t="s">
        <v>394</v>
      </c>
      <c r="R3214" s="279" t="s">
        <v>394</v>
      </c>
      <c r="S3214" s="279" t="s">
        <v>394</v>
      </c>
      <c r="T3214" s="279" t="s">
        <v>394</v>
      </c>
      <c r="U3214" s="279" t="s">
        <v>394</v>
      </c>
      <c r="V3214" s="279" t="s">
        <v>394</v>
      </c>
      <c r="W3214" s="279" t="s">
        <v>394</v>
      </c>
      <c r="X3214" s="279" t="s">
        <v>394</v>
      </c>
      <c r="Y3214" s="281"/>
      <c r="Z3214" s="279" t="s">
        <v>394</v>
      </c>
      <c r="AA3214" s="279" t="s">
        <v>394</v>
      </c>
      <c r="AB3214" s="281"/>
      <c r="AC3214" s="279" t="s">
        <v>855</v>
      </c>
      <c r="AF3214" s="276" t="str">
        <f>IFERROR(VLOOKUP(A3214,'[1]قوائم الترجمة'!AC$2:AD$2397,1,0),"م")</f>
        <v>م</v>
      </c>
      <c r="AG3214" s="232"/>
      <c r="AH3214" s="233"/>
      <c r="AI3214" s="233"/>
      <c r="AJ3214" s="233"/>
      <c r="AL3214" s="267"/>
      <c r="AM3214" s="235"/>
      <c r="AU3214" s="234"/>
    </row>
    <row r="3215" spans="1:47" ht="21" x14ac:dyDescent="0.4">
      <c r="A3215" s="278">
        <v>122336</v>
      </c>
      <c r="B3215" s="279" t="s">
        <v>7873</v>
      </c>
      <c r="C3215" s="279" t="s">
        <v>132</v>
      </c>
      <c r="D3215" s="279" t="s">
        <v>938</v>
      </c>
      <c r="E3215" s="279" t="s">
        <v>394</v>
      </c>
      <c r="F3215"/>
      <c r="H3215" s="279" t="s">
        <v>394</v>
      </c>
      <c r="I3215" s="279" t="s">
        <v>539</v>
      </c>
      <c r="J3215" s="279" t="s">
        <v>394</v>
      </c>
      <c r="K3215" s="279" t="s">
        <v>394</v>
      </c>
      <c r="L3215" s="279" t="s">
        <v>394</v>
      </c>
      <c r="M3215" s="279" t="s">
        <v>394</v>
      </c>
      <c r="N3215" s="279" t="s">
        <v>394</v>
      </c>
      <c r="O3215" s="279" t="s">
        <v>394</v>
      </c>
      <c r="P3215" s="315">
        <v>0</v>
      </c>
      <c r="Q3215" s="279" t="s">
        <v>394</v>
      </c>
      <c r="R3215" s="279" t="s">
        <v>394</v>
      </c>
      <c r="S3215" s="279" t="s">
        <v>394</v>
      </c>
      <c r="T3215" s="279" t="s">
        <v>394</v>
      </c>
      <c r="U3215" s="279" t="s">
        <v>394</v>
      </c>
      <c r="V3215" s="279" t="s">
        <v>394</v>
      </c>
      <c r="W3215" s="279" t="s">
        <v>394</v>
      </c>
      <c r="X3215" s="279" t="s">
        <v>394</v>
      </c>
      <c r="Y3215" s="281"/>
      <c r="Z3215" s="279" t="s">
        <v>394</v>
      </c>
      <c r="AA3215" s="279" t="s">
        <v>394</v>
      </c>
      <c r="AB3215" s="281"/>
      <c r="AC3215" s="279" t="s">
        <v>855</v>
      </c>
      <c r="AF3215" s="276" t="str">
        <f>IFERROR(VLOOKUP(A3215,'[1]قوائم الترجمة'!AC$2:AD$2397,1,0),"م")</f>
        <v>م</v>
      </c>
      <c r="AG3215" s="232"/>
      <c r="AH3215" s="233"/>
      <c r="AI3215" s="233"/>
      <c r="AJ3215" s="233"/>
      <c r="AL3215" s="267"/>
      <c r="AM3215" s="235"/>
      <c r="AU3215" s="234"/>
    </row>
    <row r="3216" spans="1:47" ht="21" x14ac:dyDescent="0.4">
      <c r="A3216" s="278">
        <v>122337</v>
      </c>
      <c r="B3216" s="279" t="s">
        <v>3642</v>
      </c>
      <c r="C3216" s="279" t="s">
        <v>109</v>
      </c>
      <c r="D3216" s="279" t="s">
        <v>313</v>
      </c>
      <c r="E3216" s="279" t="s">
        <v>394</v>
      </c>
      <c r="F3216"/>
      <c r="H3216" s="279" t="s">
        <v>394</v>
      </c>
      <c r="I3216" s="279" t="s">
        <v>540</v>
      </c>
      <c r="J3216" s="279" t="s">
        <v>394</v>
      </c>
      <c r="K3216" s="279" t="s">
        <v>394</v>
      </c>
      <c r="L3216" s="279" t="s">
        <v>394</v>
      </c>
      <c r="M3216" s="279" t="s">
        <v>394</v>
      </c>
      <c r="N3216" s="279" t="s">
        <v>394</v>
      </c>
      <c r="O3216" s="279" t="s">
        <v>394</v>
      </c>
      <c r="P3216" s="315">
        <v>0</v>
      </c>
      <c r="Q3216" s="279" t="s">
        <v>394</v>
      </c>
      <c r="R3216" s="279" t="s">
        <v>394</v>
      </c>
      <c r="S3216" s="279" t="s">
        <v>394</v>
      </c>
      <c r="T3216" s="279" t="s">
        <v>394</v>
      </c>
      <c r="U3216" s="279" t="s">
        <v>394</v>
      </c>
      <c r="V3216" s="279" t="s">
        <v>394</v>
      </c>
      <c r="W3216" s="279" t="s">
        <v>394</v>
      </c>
      <c r="X3216" s="279" t="s">
        <v>394</v>
      </c>
      <c r="Y3216" s="281"/>
      <c r="Z3216" s="279" t="s">
        <v>394</v>
      </c>
      <c r="AA3216" s="279" t="s">
        <v>394</v>
      </c>
      <c r="AB3216" s="281"/>
      <c r="AC3216" s="279" t="s">
        <v>394</v>
      </c>
      <c r="AF3216" s="276" t="str">
        <f>IFERROR(VLOOKUP(A3216,'[1]قوائم الترجمة'!AC$2:AD$2397,1,0),"م")</f>
        <v>م</v>
      </c>
      <c r="AG3216" s="232"/>
      <c r="AH3216" s="233"/>
      <c r="AI3216" s="233"/>
      <c r="AJ3216" s="233"/>
      <c r="AL3216" s="267"/>
      <c r="AM3216" s="235"/>
      <c r="AU3216" s="234"/>
    </row>
    <row r="3217" spans="1:47" ht="21" x14ac:dyDescent="0.4">
      <c r="A3217" s="278">
        <v>122338</v>
      </c>
      <c r="B3217" s="279" t="s">
        <v>3641</v>
      </c>
      <c r="C3217" s="279" t="s">
        <v>175</v>
      </c>
      <c r="D3217" s="279" t="s">
        <v>507</v>
      </c>
      <c r="E3217" s="279" t="s">
        <v>394</v>
      </c>
      <c r="F3217"/>
      <c r="H3217" s="279" t="s">
        <v>394</v>
      </c>
      <c r="I3217" s="279" t="s">
        <v>540</v>
      </c>
      <c r="J3217" s="279" t="s">
        <v>394</v>
      </c>
      <c r="K3217" s="279" t="s">
        <v>394</v>
      </c>
      <c r="L3217" s="279" t="s">
        <v>394</v>
      </c>
      <c r="M3217" s="279" t="s">
        <v>394</v>
      </c>
      <c r="N3217" s="279" t="s">
        <v>394</v>
      </c>
      <c r="O3217" s="279" t="s">
        <v>394</v>
      </c>
      <c r="P3217" s="315">
        <v>0</v>
      </c>
      <c r="Q3217" s="279" t="s">
        <v>394</v>
      </c>
      <c r="R3217" s="279" t="s">
        <v>394</v>
      </c>
      <c r="S3217" s="279" t="s">
        <v>394</v>
      </c>
      <c r="T3217" s="279" t="s">
        <v>394</v>
      </c>
      <c r="U3217" s="279" t="s">
        <v>394</v>
      </c>
      <c r="V3217" s="279" t="s">
        <v>394</v>
      </c>
      <c r="W3217" s="279" t="s">
        <v>394</v>
      </c>
      <c r="X3217" s="279" t="s">
        <v>394</v>
      </c>
      <c r="Y3217" s="281"/>
      <c r="Z3217" s="279" t="s">
        <v>394</v>
      </c>
      <c r="AA3217" s="279" t="s">
        <v>394</v>
      </c>
      <c r="AB3217" s="281"/>
      <c r="AC3217" s="279" t="s">
        <v>855</v>
      </c>
      <c r="AF3217" s="276" t="str">
        <f>IFERROR(VLOOKUP(A3217,'[1]قوائم الترجمة'!AC$2:AD$2397,1,0),"م")</f>
        <v>م</v>
      </c>
      <c r="AG3217" s="232"/>
      <c r="AH3217" s="233"/>
      <c r="AI3217" s="233"/>
      <c r="AJ3217" s="233"/>
      <c r="AL3217" s="267"/>
      <c r="AM3217" s="235"/>
      <c r="AO3217" s="236"/>
      <c r="AU3217" s="234"/>
    </row>
    <row r="3218" spans="1:47" ht="21" x14ac:dyDescent="0.4">
      <c r="A3218" s="278">
        <v>122339</v>
      </c>
      <c r="B3218" s="279" t="s">
        <v>7876</v>
      </c>
      <c r="C3218" s="279" t="s">
        <v>145</v>
      </c>
      <c r="D3218" s="279" t="s">
        <v>307</v>
      </c>
      <c r="E3218" s="279" t="s">
        <v>394</v>
      </c>
      <c r="F3218"/>
      <c r="H3218" s="279" t="s">
        <v>394</v>
      </c>
      <c r="I3218" s="279" t="s">
        <v>539</v>
      </c>
      <c r="J3218" s="279" t="s">
        <v>394</v>
      </c>
      <c r="K3218" s="279" t="s">
        <v>394</v>
      </c>
      <c r="L3218" s="279" t="s">
        <v>394</v>
      </c>
      <c r="M3218" s="279" t="s">
        <v>394</v>
      </c>
      <c r="N3218" s="279" t="s">
        <v>394</v>
      </c>
      <c r="O3218" s="279" t="s">
        <v>394</v>
      </c>
      <c r="P3218" s="315">
        <v>0</v>
      </c>
      <c r="Q3218" s="279" t="s">
        <v>394</v>
      </c>
      <c r="R3218" s="279" t="s">
        <v>394</v>
      </c>
      <c r="S3218" s="279" t="s">
        <v>394</v>
      </c>
      <c r="T3218" s="279" t="s">
        <v>394</v>
      </c>
      <c r="U3218" s="279" t="s">
        <v>394</v>
      </c>
      <c r="V3218" s="279" t="s">
        <v>394</v>
      </c>
      <c r="W3218" s="279" t="s">
        <v>394</v>
      </c>
      <c r="X3218" s="279" t="s">
        <v>394</v>
      </c>
      <c r="Y3218" s="281"/>
      <c r="Z3218" s="279" t="s">
        <v>394</v>
      </c>
      <c r="AA3218" s="279" t="s">
        <v>394</v>
      </c>
      <c r="AB3218" s="281"/>
      <c r="AC3218" s="279" t="s">
        <v>855</v>
      </c>
      <c r="AF3218" s="276" t="str">
        <f>IFERROR(VLOOKUP(A3218,'[1]قوائم الترجمة'!AC$2:AD$2397,1,0),"م")</f>
        <v>م</v>
      </c>
      <c r="AG3218" s="232"/>
      <c r="AH3218" s="233"/>
      <c r="AI3218" s="233"/>
      <c r="AJ3218" s="233"/>
      <c r="AL3218" s="267"/>
      <c r="AM3218" s="235"/>
      <c r="AO3218" s="236"/>
      <c r="AU3218" s="234"/>
    </row>
    <row r="3219" spans="1:47" ht="21" x14ac:dyDescent="0.4">
      <c r="A3219" s="278">
        <v>122340</v>
      </c>
      <c r="B3219" s="279" t="s">
        <v>7877</v>
      </c>
      <c r="C3219" s="279" t="s">
        <v>192</v>
      </c>
      <c r="D3219" s="279" t="s">
        <v>1294</v>
      </c>
      <c r="E3219" s="279" t="s">
        <v>394</v>
      </c>
      <c r="F3219"/>
      <c r="H3219" s="279" t="s">
        <v>394</v>
      </c>
      <c r="I3219" s="279" t="s">
        <v>539</v>
      </c>
      <c r="J3219" s="279" t="s">
        <v>394</v>
      </c>
      <c r="K3219" s="279" t="s">
        <v>394</v>
      </c>
      <c r="L3219" s="279" t="s">
        <v>394</v>
      </c>
      <c r="M3219" s="279" t="s">
        <v>394</v>
      </c>
      <c r="N3219" s="279" t="s">
        <v>394</v>
      </c>
      <c r="O3219" s="279" t="s">
        <v>394</v>
      </c>
      <c r="P3219" s="315">
        <v>0</v>
      </c>
      <c r="Q3219" s="279" t="s">
        <v>394</v>
      </c>
      <c r="R3219" s="279" t="s">
        <v>394</v>
      </c>
      <c r="S3219" s="279" t="s">
        <v>394</v>
      </c>
      <c r="T3219" s="279" t="s">
        <v>394</v>
      </c>
      <c r="U3219" s="279" t="s">
        <v>394</v>
      </c>
      <c r="V3219" s="279" t="s">
        <v>394</v>
      </c>
      <c r="W3219" s="279" t="s">
        <v>394</v>
      </c>
      <c r="X3219" s="279" t="s">
        <v>394</v>
      </c>
      <c r="Y3219" s="281"/>
      <c r="Z3219" s="279" t="s">
        <v>394</v>
      </c>
      <c r="AA3219" s="279" t="s">
        <v>394</v>
      </c>
      <c r="AB3219" s="281"/>
      <c r="AC3219" s="279" t="s">
        <v>855</v>
      </c>
      <c r="AF3219" s="276" t="str">
        <f>IFERROR(VLOOKUP(A3219,'[1]قوائم الترجمة'!AC$2:AD$2397,1,0),"م")</f>
        <v>م</v>
      </c>
      <c r="AG3219" s="232"/>
      <c r="AH3219" s="233"/>
      <c r="AI3219" s="233"/>
      <c r="AJ3219" s="233"/>
      <c r="AL3219" s="267"/>
      <c r="AM3219" s="235"/>
      <c r="AU3219" s="234"/>
    </row>
    <row r="3220" spans="1:47" ht="21" x14ac:dyDescent="0.4">
      <c r="A3220" s="278">
        <v>122341</v>
      </c>
      <c r="B3220" s="279" t="s">
        <v>7881</v>
      </c>
      <c r="C3220" s="279" t="s">
        <v>68</v>
      </c>
      <c r="D3220" s="279" t="s">
        <v>365</v>
      </c>
      <c r="E3220" s="279" t="s">
        <v>394</v>
      </c>
      <c r="F3220"/>
      <c r="H3220" s="279" t="s">
        <v>394</v>
      </c>
      <c r="I3220" s="279" t="s">
        <v>539</v>
      </c>
      <c r="J3220" s="279" t="s">
        <v>394</v>
      </c>
      <c r="K3220" s="279" t="s">
        <v>394</v>
      </c>
      <c r="L3220" s="279" t="s">
        <v>394</v>
      </c>
      <c r="M3220" s="279" t="s">
        <v>394</v>
      </c>
      <c r="N3220" s="279" t="s">
        <v>394</v>
      </c>
      <c r="O3220" s="279" t="s">
        <v>394</v>
      </c>
      <c r="P3220" s="315">
        <v>0</v>
      </c>
      <c r="Q3220" s="279" t="s">
        <v>394</v>
      </c>
      <c r="R3220" s="279" t="s">
        <v>394</v>
      </c>
      <c r="S3220" s="279" t="s">
        <v>394</v>
      </c>
      <c r="T3220" s="279" t="s">
        <v>394</v>
      </c>
      <c r="U3220" s="279" t="s">
        <v>394</v>
      </c>
      <c r="V3220" s="279" t="s">
        <v>394</v>
      </c>
      <c r="W3220" s="279" t="s">
        <v>394</v>
      </c>
      <c r="X3220" s="279" t="s">
        <v>394</v>
      </c>
      <c r="Y3220" s="281"/>
      <c r="Z3220" s="279" t="s">
        <v>394</v>
      </c>
      <c r="AA3220" s="279" t="s">
        <v>394</v>
      </c>
      <c r="AB3220" s="281"/>
      <c r="AC3220" s="279" t="s">
        <v>855</v>
      </c>
      <c r="AF3220" s="276" t="str">
        <f>IFERROR(VLOOKUP(A3220,'[1]قوائم الترجمة'!AC$2:AD$2397,1,0),"م")</f>
        <v>م</v>
      </c>
      <c r="AG3220" s="232"/>
      <c r="AH3220" s="233"/>
      <c r="AI3220" s="233"/>
      <c r="AJ3220" s="233"/>
      <c r="AL3220" s="267"/>
      <c r="AM3220" s="235"/>
      <c r="AO3220" s="236"/>
      <c r="AU3220" s="234"/>
    </row>
    <row r="3221" spans="1:47" ht="21" x14ac:dyDescent="0.4">
      <c r="A3221" s="278">
        <v>122342</v>
      </c>
      <c r="B3221" s="279" t="s">
        <v>7888</v>
      </c>
      <c r="C3221" s="279" t="s">
        <v>677</v>
      </c>
      <c r="D3221" s="279" t="s">
        <v>7889</v>
      </c>
      <c r="E3221" s="279" t="s">
        <v>394</v>
      </c>
      <c r="F3221"/>
      <c r="H3221" s="279" t="s">
        <v>394</v>
      </c>
      <c r="I3221" s="279" t="s">
        <v>539</v>
      </c>
      <c r="J3221" s="279" t="s">
        <v>394</v>
      </c>
      <c r="K3221" s="279" t="s">
        <v>394</v>
      </c>
      <c r="L3221" s="279" t="s">
        <v>394</v>
      </c>
      <c r="M3221" s="279" t="s">
        <v>394</v>
      </c>
      <c r="N3221" s="279" t="s">
        <v>394</v>
      </c>
      <c r="O3221" s="279" t="s">
        <v>394</v>
      </c>
      <c r="P3221" s="315">
        <v>0</v>
      </c>
      <c r="Q3221" s="279" t="s">
        <v>394</v>
      </c>
      <c r="R3221" s="279" t="s">
        <v>394</v>
      </c>
      <c r="S3221" s="279" t="s">
        <v>394</v>
      </c>
      <c r="T3221" s="279" t="s">
        <v>394</v>
      </c>
      <c r="U3221" s="279" t="s">
        <v>394</v>
      </c>
      <c r="V3221" s="279" t="s">
        <v>394</v>
      </c>
      <c r="W3221" s="279" t="s">
        <v>394</v>
      </c>
      <c r="X3221" s="279" t="s">
        <v>394</v>
      </c>
      <c r="Y3221" s="281"/>
      <c r="Z3221" s="279" t="s">
        <v>394</v>
      </c>
      <c r="AA3221" s="279" t="s">
        <v>394</v>
      </c>
      <c r="AB3221" s="281"/>
      <c r="AC3221" s="279" t="s">
        <v>855</v>
      </c>
      <c r="AF3221" s="276" t="str">
        <f>IFERROR(VLOOKUP(A3221,'[1]قوائم الترجمة'!AC$2:AD$2397,1,0),"م")</f>
        <v>م</v>
      </c>
      <c r="AG3221" s="232"/>
      <c r="AH3221" s="233"/>
      <c r="AI3221" s="233"/>
      <c r="AJ3221" s="233"/>
      <c r="AL3221" s="267"/>
      <c r="AM3221" s="235"/>
      <c r="AU3221" s="234"/>
    </row>
    <row r="3222" spans="1:47" ht="21" x14ac:dyDescent="0.4">
      <c r="A3222" s="275">
        <v>122343</v>
      </c>
      <c r="B3222" s="276" t="s">
        <v>7890</v>
      </c>
      <c r="C3222" s="276" t="s">
        <v>8609</v>
      </c>
      <c r="D3222" s="276" t="s">
        <v>1064</v>
      </c>
      <c r="E3222" s="276" t="s">
        <v>5660</v>
      </c>
      <c r="F3222" s="317" t="s">
        <v>8610</v>
      </c>
      <c r="G3222" s="317" t="s">
        <v>402</v>
      </c>
      <c r="H3222" s="276" t="s">
        <v>425</v>
      </c>
      <c r="I3222" s="276" t="s">
        <v>61</v>
      </c>
      <c r="J3222" s="276" t="s">
        <v>403</v>
      </c>
      <c r="K3222" s="277">
        <v>2000</v>
      </c>
      <c r="L3222" s="276" t="s">
        <v>402</v>
      </c>
      <c r="M3222" s="303"/>
      <c r="N3222" s="276" t="s">
        <v>394</v>
      </c>
      <c r="O3222" s="276" t="s">
        <v>394</v>
      </c>
      <c r="P3222" s="315">
        <v>0</v>
      </c>
      <c r="Q3222" s="303"/>
      <c r="R3222" s="276" t="s">
        <v>394</v>
      </c>
      <c r="S3222" s="276" t="s">
        <v>394</v>
      </c>
      <c r="T3222" s="303"/>
      <c r="U3222" s="303"/>
      <c r="V3222" s="303"/>
      <c r="W3222" s="303"/>
      <c r="X3222" s="303"/>
      <c r="Z3222" s="303"/>
      <c r="AA3222" s="303"/>
      <c r="AC3222" s="276" t="s">
        <v>394</v>
      </c>
      <c r="AF3222" s="276">
        <f>IFERROR(VLOOKUP(A3222,'[1]قوائم الترجمة'!AC$2:AD$2397,1,0),"م")</f>
        <v>122343</v>
      </c>
      <c r="AG3222" s="232"/>
      <c r="AH3222" s="233"/>
      <c r="AI3222" s="233"/>
      <c r="AJ3222" s="233"/>
      <c r="AL3222" s="267"/>
      <c r="AM3222" s="235"/>
      <c r="AU3222" s="234"/>
    </row>
    <row r="3223" spans="1:47" ht="21" x14ac:dyDescent="0.4">
      <c r="A3223" s="278">
        <v>122345</v>
      </c>
      <c r="B3223" s="279" t="s">
        <v>7898</v>
      </c>
      <c r="C3223" s="279" t="s">
        <v>64</v>
      </c>
      <c r="D3223" s="279" t="s">
        <v>313</v>
      </c>
      <c r="E3223" s="279" t="s">
        <v>394</v>
      </c>
      <c r="F3223"/>
      <c r="H3223" s="279" t="s">
        <v>394</v>
      </c>
      <c r="I3223" s="279" t="s">
        <v>539</v>
      </c>
      <c r="J3223" s="279" t="s">
        <v>394</v>
      </c>
      <c r="K3223" s="279" t="s">
        <v>394</v>
      </c>
      <c r="L3223" s="279" t="s">
        <v>394</v>
      </c>
      <c r="M3223" s="279" t="s">
        <v>394</v>
      </c>
      <c r="N3223" s="279" t="s">
        <v>394</v>
      </c>
      <c r="O3223" s="279" t="s">
        <v>394</v>
      </c>
      <c r="P3223" s="315">
        <v>0</v>
      </c>
      <c r="Q3223" s="279" t="s">
        <v>394</v>
      </c>
      <c r="R3223" s="279" t="s">
        <v>394</v>
      </c>
      <c r="S3223" s="279" t="s">
        <v>394</v>
      </c>
      <c r="T3223" s="279" t="s">
        <v>394</v>
      </c>
      <c r="U3223" s="279" t="s">
        <v>394</v>
      </c>
      <c r="V3223" s="279" t="s">
        <v>394</v>
      </c>
      <c r="W3223" s="279" t="s">
        <v>394</v>
      </c>
      <c r="X3223" s="279" t="s">
        <v>394</v>
      </c>
      <c r="Y3223" s="281"/>
      <c r="Z3223" s="279" t="s">
        <v>394</v>
      </c>
      <c r="AA3223" s="279" t="s">
        <v>394</v>
      </c>
      <c r="AB3223" s="281"/>
      <c r="AC3223" s="279" t="s">
        <v>855</v>
      </c>
      <c r="AF3223" s="276" t="str">
        <f>IFERROR(VLOOKUP(A3223,'[1]قوائم الترجمة'!AC$2:AD$2397,1,0),"م")</f>
        <v>م</v>
      </c>
      <c r="AG3223" s="245"/>
      <c r="AH3223" s="246"/>
      <c r="AI3223" s="246"/>
      <c r="AJ3223" s="246"/>
      <c r="AL3223" s="267"/>
      <c r="AM3223" s="235"/>
      <c r="AU3223" s="234"/>
    </row>
    <row r="3224" spans="1:47" ht="21" x14ac:dyDescent="0.4">
      <c r="A3224" s="275">
        <v>122346</v>
      </c>
      <c r="B3224" s="276" t="s">
        <v>7899</v>
      </c>
      <c r="C3224" s="276" t="s">
        <v>1015</v>
      </c>
      <c r="D3224" s="276" t="s">
        <v>297</v>
      </c>
      <c r="E3224" s="276" t="s">
        <v>424</v>
      </c>
      <c r="F3224" s="317" t="s">
        <v>8611</v>
      </c>
      <c r="G3224" s="317" t="s">
        <v>402</v>
      </c>
      <c r="H3224" s="276" t="s">
        <v>425</v>
      </c>
      <c r="I3224" s="276" t="s">
        <v>67</v>
      </c>
      <c r="J3224" s="276" t="s">
        <v>7215</v>
      </c>
      <c r="K3224" s="277">
        <v>0</v>
      </c>
      <c r="L3224" s="276" t="s">
        <v>7215</v>
      </c>
      <c r="M3224" s="303"/>
      <c r="N3224" s="276" t="s">
        <v>394</v>
      </c>
      <c r="O3224" s="276" t="s">
        <v>394</v>
      </c>
      <c r="P3224" s="315">
        <v>0</v>
      </c>
      <c r="Q3224" s="303"/>
      <c r="R3224" s="276" t="s">
        <v>394</v>
      </c>
      <c r="S3224" s="276" t="s">
        <v>394</v>
      </c>
      <c r="T3224" s="303"/>
      <c r="U3224" s="303"/>
      <c r="V3224" s="303"/>
      <c r="W3224" s="303"/>
      <c r="X3224" s="303"/>
      <c r="Z3224" s="303"/>
      <c r="AA3224" s="303"/>
      <c r="AC3224" s="276" t="s">
        <v>394</v>
      </c>
      <c r="AF3224" s="276">
        <f>IFERROR(VLOOKUP(A3224,'[1]قوائم الترجمة'!AC$2:AD$2397,1,0),"م")</f>
        <v>122346</v>
      </c>
      <c r="AG3224" s="232"/>
      <c r="AH3224" s="233"/>
      <c r="AI3224" s="233"/>
      <c r="AJ3224" s="233"/>
      <c r="AL3224" s="267"/>
      <c r="AM3224" s="235"/>
      <c r="AO3224" s="236"/>
      <c r="AU3224" s="234"/>
    </row>
    <row r="3225" spans="1:47" ht="21" x14ac:dyDescent="0.4">
      <c r="A3225" s="278">
        <v>122347</v>
      </c>
      <c r="B3225" s="279" t="s">
        <v>3639</v>
      </c>
      <c r="C3225" s="279" t="s">
        <v>145</v>
      </c>
      <c r="D3225" s="279" t="s">
        <v>3640</v>
      </c>
      <c r="E3225" s="279" t="s">
        <v>394</v>
      </c>
      <c r="F3225"/>
      <c r="H3225" s="279" t="s">
        <v>394</v>
      </c>
      <c r="I3225" s="279" t="s">
        <v>61</v>
      </c>
      <c r="J3225" s="279" t="s">
        <v>394</v>
      </c>
      <c r="K3225" s="279" t="s">
        <v>394</v>
      </c>
      <c r="L3225" s="279" t="s">
        <v>394</v>
      </c>
      <c r="M3225" s="279" t="s">
        <v>394</v>
      </c>
      <c r="N3225" s="279" t="s">
        <v>394</v>
      </c>
      <c r="O3225" s="279" t="s">
        <v>394</v>
      </c>
      <c r="P3225" s="315">
        <v>0</v>
      </c>
      <c r="Q3225" s="279" t="s">
        <v>394</v>
      </c>
      <c r="R3225" s="279" t="s">
        <v>394</v>
      </c>
      <c r="S3225" s="279" t="s">
        <v>394</v>
      </c>
      <c r="T3225" s="279" t="s">
        <v>394</v>
      </c>
      <c r="U3225" s="279" t="s">
        <v>394</v>
      </c>
      <c r="V3225" s="279" t="s">
        <v>394</v>
      </c>
      <c r="W3225" s="279" t="s">
        <v>394</v>
      </c>
      <c r="X3225" s="279" t="s">
        <v>394</v>
      </c>
      <c r="Y3225" s="281"/>
      <c r="Z3225" s="279" t="s">
        <v>394</v>
      </c>
      <c r="AA3225" s="279" t="s">
        <v>394</v>
      </c>
      <c r="AB3225" s="281"/>
      <c r="AC3225" s="279" t="s">
        <v>394</v>
      </c>
      <c r="AF3225" s="276" t="str">
        <f>IFERROR(VLOOKUP(A3225,'[1]قوائم الترجمة'!AC$2:AD$2397,1,0),"م")</f>
        <v>م</v>
      </c>
      <c r="AG3225" s="232"/>
      <c r="AH3225" s="233"/>
      <c r="AI3225" s="233"/>
      <c r="AJ3225" s="233"/>
      <c r="AL3225" s="267"/>
      <c r="AM3225" s="235"/>
      <c r="AO3225" s="236"/>
      <c r="AU3225" s="234"/>
    </row>
    <row r="3226" spans="1:47" ht="21" x14ac:dyDescent="0.4">
      <c r="A3226" s="275">
        <v>122348</v>
      </c>
      <c r="B3226" s="276" t="s">
        <v>3638</v>
      </c>
      <c r="C3226" s="276" t="s">
        <v>120</v>
      </c>
      <c r="D3226" s="276" t="s">
        <v>273</v>
      </c>
      <c r="E3226" s="276" t="s">
        <v>424</v>
      </c>
      <c r="F3226" s="317" t="s">
        <v>8612</v>
      </c>
      <c r="G3226" s="317" t="s">
        <v>402</v>
      </c>
      <c r="H3226" s="276" t="s">
        <v>425</v>
      </c>
      <c r="I3226" s="276" t="s">
        <v>61</v>
      </c>
      <c r="J3226" s="276" t="s">
        <v>403</v>
      </c>
      <c r="K3226" s="277">
        <v>2009</v>
      </c>
      <c r="L3226" s="276" t="s">
        <v>404</v>
      </c>
      <c r="M3226" s="303"/>
      <c r="N3226" s="276" t="s">
        <v>394</v>
      </c>
      <c r="O3226" s="276" t="s">
        <v>394</v>
      </c>
      <c r="P3226" s="315">
        <v>0</v>
      </c>
      <c r="Q3226" s="303"/>
      <c r="R3226" s="276" t="s">
        <v>394</v>
      </c>
      <c r="S3226" s="276" t="s">
        <v>394</v>
      </c>
      <c r="T3226" s="303"/>
      <c r="U3226" s="303"/>
      <c r="V3226" s="303"/>
      <c r="W3226" s="303"/>
      <c r="X3226" s="303"/>
      <c r="Z3226" s="303"/>
      <c r="AA3226" s="303"/>
      <c r="AC3226" s="276" t="s">
        <v>394</v>
      </c>
      <c r="AF3226" s="276">
        <f>IFERROR(VLOOKUP(A3226,'[1]قوائم الترجمة'!AC$2:AD$2397,1,0),"م")</f>
        <v>122348</v>
      </c>
      <c r="AG3226" s="232"/>
      <c r="AH3226" s="233"/>
      <c r="AI3226" s="233"/>
      <c r="AJ3226" s="233"/>
      <c r="AL3226" s="267"/>
      <c r="AM3226" s="235"/>
      <c r="AU3226" s="234"/>
    </row>
    <row r="3227" spans="1:47" ht="21" x14ac:dyDescent="0.4">
      <c r="A3227" s="278">
        <v>122350</v>
      </c>
      <c r="B3227" s="279" t="s">
        <v>7904</v>
      </c>
      <c r="C3227" s="279" t="s">
        <v>510</v>
      </c>
      <c r="D3227" s="279" t="s">
        <v>363</v>
      </c>
      <c r="E3227" s="279" t="s">
        <v>394</v>
      </c>
      <c r="F3227"/>
      <c r="H3227" s="279" t="s">
        <v>394</v>
      </c>
      <c r="I3227" s="279" t="s">
        <v>539</v>
      </c>
      <c r="J3227" s="279" t="s">
        <v>394</v>
      </c>
      <c r="K3227" s="279" t="s">
        <v>394</v>
      </c>
      <c r="L3227" s="279" t="s">
        <v>394</v>
      </c>
      <c r="M3227" s="279" t="s">
        <v>394</v>
      </c>
      <c r="N3227" s="279" t="s">
        <v>394</v>
      </c>
      <c r="O3227" s="279" t="s">
        <v>394</v>
      </c>
      <c r="P3227" s="315">
        <v>0</v>
      </c>
      <c r="Q3227" s="279" t="s">
        <v>394</v>
      </c>
      <c r="R3227" s="279" t="s">
        <v>394</v>
      </c>
      <c r="S3227" s="279" t="s">
        <v>394</v>
      </c>
      <c r="T3227" s="279" t="s">
        <v>394</v>
      </c>
      <c r="U3227" s="279" t="s">
        <v>394</v>
      </c>
      <c r="V3227" s="279" t="s">
        <v>394</v>
      </c>
      <c r="W3227" s="279" t="s">
        <v>394</v>
      </c>
      <c r="X3227" s="279" t="s">
        <v>394</v>
      </c>
      <c r="Y3227" s="281"/>
      <c r="Z3227" s="279" t="s">
        <v>394</v>
      </c>
      <c r="AA3227" s="279" t="s">
        <v>394</v>
      </c>
      <c r="AB3227" s="281"/>
      <c r="AC3227" s="279" t="s">
        <v>855</v>
      </c>
      <c r="AF3227" s="276" t="str">
        <f>IFERROR(VLOOKUP(A3227,'[1]قوائم الترجمة'!AC$2:AD$2397,1,0),"م")</f>
        <v>م</v>
      </c>
      <c r="AG3227" s="232"/>
      <c r="AH3227" s="233"/>
      <c r="AI3227" s="233"/>
      <c r="AJ3227" s="233"/>
      <c r="AL3227" s="267"/>
      <c r="AM3227" s="235"/>
      <c r="AO3227" s="236"/>
      <c r="AU3227" s="234"/>
    </row>
    <row r="3228" spans="1:47" ht="21" x14ac:dyDescent="0.4">
      <c r="A3228" s="275">
        <v>122351</v>
      </c>
      <c r="B3228" s="276" t="s">
        <v>3637</v>
      </c>
      <c r="C3228" s="276" t="s">
        <v>126</v>
      </c>
      <c r="D3228" s="276" t="s">
        <v>267</v>
      </c>
      <c r="E3228" s="276" t="s">
        <v>424</v>
      </c>
      <c r="F3228" s="317" t="s">
        <v>8613</v>
      </c>
      <c r="G3228" s="317" t="s">
        <v>8614</v>
      </c>
      <c r="H3228" s="276" t="s">
        <v>425</v>
      </c>
      <c r="I3228" s="276" t="s">
        <v>61</v>
      </c>
      <c r="J3228" s="276" t="s">
        <v>7215</v>
      </c>
      <c r="K3228" s="277">
        <v>0</v>
      </c>
      <c r="L3228" s="276" t="s">
        <v>7215</v>
      </c>
      <c r="M3228" s="303"/>
      <c r="N3228" s="276"/>
      <c r="O3228" s="276" t="s">
        <v>394</v>
      </c>
      <c r="P3228" s="315">
        <v>0</v>
      </c>
      <c r="Q3228" s="303"/>
      <c r="R3228" s="276" t="s">
        <v>394</v>
      </c>
      <c r="S3228" s="276" t="s">
        <v>394</v>
      </c>
      <c r="T3228" s="303"/>
      <c r="U3228" s="303"/>
      <c r="V3228" s="303"/>
      <c r="W3228" s="303"/>
      <c r="X3228" s="303"/>
      <c r="Z3228" s="303"/>
      <c r="AA3228" s="303"/>
      <c r="AC3228" s="276" t="s">
        <v>394</v>
      </c>
      <c r="AF3228" s="276">
        <f>IFERROR(VLOOKUP(A3228,'[1]قوائم الترجمة'!AC$2:AD$2397,1,0),"م")</f>
        <v>122351</v>
      </c>
      <c r="AG3228" s="232"/>
      <c r="AH3228" s="233"/>
      <c r="AI3228" s="233"/>
      <c r="AJ3228" s="233"/>
      <c r="AL3228" s="267"/>
      <c r="AM3228" s="235"/>
      <c r="AU3228" s="234"/>
    </row>
    <row r="3229" spans="1:47" ht="21" x14ac:dyDescent="0.4">
      <c r="A3229" s="278">
        <v>122352</v>
      </c>
      <c r="B3229" s="279" t="s">
        <v>3636</v>
      </c>
      <c r="C3229" s="279" t="s">
        <v>93</v>
      </c>
      <c r="D3229" s="279" t="s">
        <v>613</v>
      </c>
      <c r="E3229" s="279" t="s">
        <v>394</v>
      </c>
      <c r="F3229"/>
      <c r="H3229" s="279" t="s">
        <v>394</v>
      </c>
      <c r="I3229" s="279" t="s">
        <v>540</v>
      </c>
      <c r="J3229" s="279" t="s">
        <v>394</v>
      </c>
      <c r="K3229" s="279" t="s">
        <v>394</v>
      </c>
      <c r="L3229" s="279" t="s">
        <v>394</v>
      </c>
      <c r="M3229" s="279" t="s">
        <v>394</v>
      </c>
      <c r="N3229" s="279" t="s">
        <v>394</v>
      </c>
      <c r="O3229" s="279" t="s">
        <v>394</v>
      </c>
      <c r="P3229" s="315">
        <v>0</v>
      </c>
      <c r="Q3229" s="279" t="s">
        <v>394</v>
      </c>
      <c r="R3229" s="279" t="s">
        <v>394</v>
      </c>
      <c r="S3229" s="279" t="s">
        <v>394</v>
      </c>
      <c r="T3229" s="279" t="s">
        <v>394</v>
      </c>
      <c r="U3229" s="279" t="s">
        <v>394</v>
      </c>
      <c r="V3229" s="279" t="s">
        <v>394</v>
      </c>
      <c r="W3229" s="279" t="s">
        <v>394</v>
      </c>
      <c r="X3229" s="279" t="s">
        <v>394</v>
      </c>
      <c r="Y3229" s="281"/>
      <c r="Z3229" s="279" t="s">
        <v>394</v>
      </c>
      <c r="AA3229" s="279" t="s">
        <v>394</v>
      </c>
      <c r="AB3229" s="281"/>
      <c r="AC3229" s="279" t="s">
        <v>855</v>
      </c>
      <c r="AF3229" s="276" t="str">
        <f>IFERROR(VLOOKUP(A3229,'[1]قوائم الترجمة'!AC$2:AD$2397,1,0),"م")</f>
        <v>م</v>
      </c>
      <c r="AG3229" s="232"/>
      <c r="AH3229" s="233"/>
      <c r="AI3229" s="233"/>
      <c r="AJ3229" s="233"/>
      <c r="AL3229" s="267"/>
      <c r="AM3229" s="235"/>
      <c r="AU3229" s="234"/>
    </row>
    <row r="3230" spans="1:47" ht="21" x14ac:dyDescent="0.4">
      <c r="A3230" s="278">
        <v>122353</v>
      </c>
      <c r="B3230" s="279" t="s">
        <v>7906</v>
      </c>
      <c r="C3230" s="279" t="s">
        <v>68</v>
      </c>
      <c r="D3230" s="279" t="s">
        <v>326</v>
      </c>
      <c r="E3230" s="279" t="s">
        <v>394</v>
      </c>
      <c r="F3230"/>
      <c r="H3230" s="279" t="s">
        <v>394</v>
      </c>
      <c r="I3230" s="279" t="s">
        <v>539</v>
      </c>
      <c r="J3230" s="279" t="s">
        <v>394</v>
      </c>
      <c r="K3230" s="279" t="s">
        <v>394</v>
      </c>
      <c r="L3230" s="279" t="s">
        <v>394</v>
      </c>
      <c r="M3230" s="279" t="s">
        <v>394</v>
      </c>
      <c r="N3230" s="279" t="s">
        <v>394</v>
      </c>
      <c r="O3230" s="279" t="s">
        <v>394</v>
      </c>
      <c r="P3230" s="315">
        <v>0</v>
      </c>
      <c r="Q3230" s="279" t="s">
        <v>394</v>
      </c>
      <c r="R3230" s="279" t="s">
        <v>394</v>
      </c>
      <c r="S3230" s="279" t="s">
        <v>394</v>
      </c>
      <c r="T3230" s="279" t="s">
        <v>394</v>
      </c>
      <c r="U3230" s="279" t="s">
        <v>394</v>
      </c>
      <c r="V3230" s="279" t="s">
        <v>394</v>
      </c>
      <c r="W3230" s="279" t="s">
        <v>394</v>
      </c>
      <c r="X3230" s="279" t="s">
        <v>394</v>
      </c>
      <c r="Y3230" s="281"/>
      <c r="Z3230" s="279" t="s">
        <v>394</v>
      </c>
      <c r="AA3230" s="279" t="s">
        <v>394</v>
      </c>
      <c r="AB3230" s="281"/>
      <c r="AC3230" s="279" t="s">
        <v>855</v>
      </c>
      <c r="AF3230" s="276" t="str">
        <f>IFERROR(VLOOKUP(A3230,'[1]قوائم الترجمة'!AC$2:AD$2397,1,0),"م")</f>
        <v>م</v>
      </c>
      <c r="AG3230" s="232"/>
      <c r="AH3230" s="233"/>
      <c r="AI3230" s="233"/>
      <c r="AJ3230" s="233"/>
      <c r="AL3230" s="267"/>
      <c r="AM3230" s="235"/>
      <c r="AO3230" s="236"/>
      <c r="AU3230" s="234"/>
    </row>
    <row r="3231" spans="1:47" ht="21" x14ac:dyDescent="0.4">
      <c r="A3231" s="278">
        <v>122354</v>
      </c>
      <c r="B3231" s="279" t="s">
        <v>3635</v>
      </c>
      <c r="C3231" s="279" t="s">
        <v>73</v>
      </c>
      <c r="D3231" s="279" t="s">
        <v>256</v>
      </c>
      <c r="E3231" s="279" t="s">
        <v>394</v>
      </c>
      <c r="F3231"/>
      <c r="H3231" s="279" t="s">
        <v>394</v>
      </c>
      <c r="I3231" s="279" t="s">
        <v>539</v>
      </c>
      <c r="J3231" s="279" t="s">
        <v>394</v>
      </c>
      <c r="K3231" s="279" t="s">
        <v>394</v>
      </c>
      <c r="L3231" s="279" t="s">
        <v>394</v>
      </c>
      <c r="M3231" s="279" t="s">
        <v>394</v>
      </c>
      <c r="N3231" s="279" t="s">
        <v>394</v>
      </c>
      <c r="O3231" s="279" t="s">
        <v>394</v>
      </c>
      <c r="P3231" s="315">
        <v>0</v>
      </c>
      <c r="Q3231" s="279" t="s">
        <v>394</v>
      </c>
      <c r="R3231" s="279" t="s">
        <v>394</v>
      </c>
      <c r="S3231" s="279" t="s">
        <v>394</v>
      </c>
      <c r="T3231" s="279" t="s">
        <v>394</v>
      </c>
      <c r="U3231" s="279" t="s">
        <v>394</v>
      </c>
      <c r="V3231" s="279" t="s">
        <v>394</v>
      </c>
      <c r="W3231" s="279" t="s">
        <v>394</v>
      </c>
      <c r="X3231" s="279" t="s">
        <v>394</v>
      </c>
      <c r="Y3231" s="281"/>
      <c r="Z3231" s="279" t="s">
        <v>394</v>
      </c>
      <c r="AA3231" s="279" t="s">
        <v>394</v>
      </c>
      <c r="AB3231" s="281"/>
      <c r="AC3231" s="279" t="s">
        <v>855</v>
      </c>
      <c r="AF3231" s="276" t="str">
        <f>IFERROR(VLOOKUP(A3231,'[1]قوائم الترجمة'!AC$2:AD$2397,1,0),"م")</f>
        <v>م</v>
      </c>
      <c r="AG3231" s="232"/>
      <c r="AH3231" s="233"/>
      <c r="AI3231" s="233"/>
      <c r="AJ3231" s="233"/>
      <c r="AL3231" s="267"/>
      <c r="AM3231" s="235"/>
      <c r="AO3231" s="236"/>
      <c r="AU3231" s="234"/>
    </row>
    <row r="3232" spans="1:47" ht="21" x14ac:dyDescent="0.4">
      <c r="A3232" s="278">
        <v>122355</v>
      </c>
      <c r="B3232" s="279" t="s">
        <v>7911</v>
      </c>
      <c r="C3232" s="279" t="s">
        <v>120</v>
      </c>
      <c r="D3232" s="279" t="s">
        <v>342</v>
      </c>
      <c r="E3232" s="279" t="s">
        <v>394</v>
      </c>
      <c r="F3232"/>
      <c r="H3232" s="279" t="s">
        <v>394</v>
      </c>
      <c r="I3232" s="279" t="s">
        <v>539</v>
      </c>
      <c r="J3232" s="279" t="s">
        <v>394</v>
      </c>
      <c r="K3232" s="279" t="s">
        <v>394</v>
      </c>
      <c r="L3232" s="279" t="s">
        <v>394</v>
      </c>
      <c r="M3232" s="279" t="s">
        <v>394</v>
      </c>
      <c r="N3232" s="279" t="s">
        <v>394</v>
      </c>
      <c r="O3232" s="279" t="s">
        <v>394</v>
      </c>
      <c r="P3232" s="315">
        <v>0</v>
      </c>
      <c r="Q3232" s="279" t="s">
        <v>394</v>
      </c>
      <c r="R3232" s="279" t="s">
        <v>394</v>
      </c>
      <c r="S3232" s="279" t="s">
        <v>394</v>
      </c>
      <c r="T3232" s="279" t="s">
        <v>394</v>
      </c>
      <c r="U3232" s="279" t="s">
        <v>394</v>
      </c>
      <c r="V3232" s="279" t="s">
        <v>394</v>
      </c>
      <c r="W3232" s="279" t="s">
        <v>394</v>
      </c>
      <c r="X3232" s="279" t="s">
        <v>394</v>
      </c>
      <c r="Y3232" s="281"/>
      <c r="Z3232" s="279" t="s">
        <v>394</v>
      </c>
      <c r="AA3232" s="279" t="s">
        <v>394</v>
      </c>
      <c r="AB3232" s="281"/>
      <c r="AC3232" s="279" t="s">
        <v>855</v>
      </c>
      <c r="AF3232" s="276" t="str">
        <f>IFERROR(VLOOKUP(A3232,'[1]قوائم الترجمة'!AC$2:AD$2397,1,0),"م")</f>
        <v>م</v>
      </c>
      <c r="AG3232" s="232"/>
      <c r="AH3232" s="233"/>
      <c r="AI3232" s="233"/>
      <c r="AJ3232" s="233"/>
      <c r="AL3232" s="267"/>
      <c r="AM3232" s="235"/>
      <c r="AO3232" s="236"/>
      <c r="AU3232" s="234"/>
    </row>
    <row r="3233" spans="1:47" ht="21" x14ac:dyDescent="0.4">
      <c r="A3233" s="278">
        <v>122356</v>
      </c>
      <c r="B3233" s="279" t="s">
        <v>7914</v>
      </c>
      <c r="C3233" s="279" t="s">
        <v>80</v>
      </c>
      <c r="D3233" s="279" t="s">
        <v>7915</v>
      </c>
      <c r="E3233" s="279" t="s">
        <v>394</v>
      </c>
      <c r="F3233"/>
      <c r="H3233" s="279" t="s">
        <v>394</v>
      </c>
      <c r="I3233" s="279" t="s">
        <v>539</v>
      </c>
      <c r="J3233" s="279" t="s">
        <v>394</v>
      </c>
      <c r="K3233" s="279" t="s">
        <v>394</v>
      </c>
      <c r="L3233" s="279" t="s">
        <v>394</v>
      </c>
      <c r="M3233" s="279" t="s">
        <v>394</v>
      </c>
      <c r="N3233" s="279" t="s">
        <v>394</v>
      </c>
      <c r="O3233" s="279" t="s">
        <v>394</v>
      </c>
      <c r="P3233" s="315">
        <v>0</v>
      </c>
      <c r="Q3233" s="279" t="s">
        <v>394</v>
      </c>
      <c r="R3233" s="279" t="s">
        <v>394</v>
      </c>
      <c r="S3233" s="279" t="s">
        <v>394</v>
      </c>
      <c r="T3233" s="279" t="s">
        <v>394</v>
      </c>
      <c r="U3233" s="279" t="s">
        <v>394</v>
      </c>
      <c r="V3233" s="279" t="s">
        <v>394</v>
      </c>
      <c r="W3233" s="279" t="s">
        <v>394</v>
      </c>
      <c r="X3233" s="279" t="s">
        <v>394</v>
      </c>
      <c r="Y3233" s="281"/>
      <c r="Z3233" s="279" t="s">
        <v>394</v>
      </c>
      <c r="AA3233" s="279" t="s">
        <v>394</v>
      </c>
      <c r="AB3233" s="281"/>
      <c r="AC3233" s="279" t="s">
        <v>855</v>
      </c>
      <c r="AF3233" s="276" t="str">
        <f>IFERROR(VLOOKUP(A3233,'[1]قوائم الترجمة'!AC$2:AD$2397,1,0),"م")</f>
        <v>م</v>
      </c>
      <c r="AG3233" s="232"/>
      <c r="AH3233" s="233"/>
      <c r="AI3233" s="233"/>
      <c r="AJ3233" s="233"/>
      <c r="AL3233" s="267"/>
      <c r="AM3233" s="235"/>
      <c r="AO3233" s="236"/>
      <c r="AU3233" s="234"/>
    </row>
    <row r="3234" spans="1:47" ht="21" x14ac:dyDescent="0.4">
      <c r="A3234" s="278">
        <v>122357</v>
      </c>
      <c r="B3234" s="279" t="s">
        <v>1526</v>
      </c>
      <c r="C3234" s="279" t="s">
        <v>1527</v>
      </c>
      <c r="D3234" s="279" t="s">
        <v>264</v>
      </c>
      <c r="E3234" s="279" t="s">
        <v>394</v>
      </c>
      <c r="F3234"/>
      <c r="H3234" s="279" t="s">
        <v>394</v>
      </c>
      <c r="I3234" s="279" t="s">
        <v>61</v>
      </c>
      <c r="J3234" s="279" t="s">
        <v>394</v>
      </c>
      <c r="K3234" s="279" t="s">
        <v>394</v>
      </c>
      <c r="L3234" s="279" t="s">
        <v>394</v>
      </c>
      <c r="M3234" s="279" t="s">
        <v>394</v>
      </c>
      <c r="N3234" s="279" t="s">
        <v>394</v>
      </c>
      <c r="O3234" s="279" t="s">
        <v>394</v>
      </c>
      <c r="P3234" s="315">
        <v>0</v>
      </c>
      <c r="Q3234" s="279" t="s">
        <v>394</v>
      </c>
      <c r="R3234" s="279" t="s">
        <v>394</v>
      </c>
      <c r="S3234" s="279" t="s">
        <v>394</v>
      </c>
      <c r="T3234" s="279" t="s">
        <v>394</v>
      </c>
      <c r="U3234" s="279" t="s">
        <v>394</v>
      </c>
      <c r="V3234" s="279" t="s">
        <v>394</v>
      </c>
      <c r="W3234" s="279" t="s">
        <v>394</v>
      </c>
      <c r="X3234" s="279" t="s">
        <v>394</v>
      </c>
      <c r="Y3234" s="281"/>
      <c r="Z3234" s="279" t="s">
        <v>394</v>
      </c>
      <c r="AA3234" s="279" t="s">
        <v>394</v>
      </c>
      <c r="AB3234" s="281"/>
      <c r="AC3234" s="279" t="s">
        <v>855</v>
      </c>
      <c r="AF3234" s="276" t="str">
        <f>IFERROR(VLOOKUP(A3234,'[1]قوائم الترجمة'!AC$2:AD$2397,1,0),"م")</f>
        <v>م</v>
      </c>
      <c r="AG3234" s="232"/>
      <c r="AH3234" s="233"/>
      <c r="AI3234" s="233"/>
      <c r="AJ3234" s="233"/>
      <c r="AL3234" s="267"/>
      <c r="AM3234" s="235"/>
      <c r="AO3234" s="236"/>
      <c r="AU3234" s="234"/>
    </row>
    <row r="3235" spans="1:47" ht="21" x14ac:dyDescent="0.4">
      <c r="A3235" s="275">
        <v>122358</v>
      </c>
      <c r="B3235" s="276" t="s">
        <v>7922</v>
      </c>
      <c r="C3235" s="276" t="s">
        <v>86</v>
      </c>
      <c r="D3235" s="276" t="s">
        <v>1214</v>
      </c>
      <c r="E3235" s="276" t="s">
        <v>424</v>
      </c>
      <c r="F3235" s="317" t="s">
        <v>8615</v>
      </c>
      <c r="G3235" s="317" t="s">
        <v>402</v>
      </c>
      <c r="H3235" s="276" t="s">
        <v>425</v>
      </c>
      <c r="I3235" s="276" t="s">
        <v>67</v>
      </c>
      <c r="J3235" s="276" t="s">
        <v>403</v>
      </c>
      <c r="K3235" s="277">
        <v>2010</v>
      </c>
      <c r="L3235" s="276" t="s">
        <v>402</v>
      </c>
      <c r="M3235" s="303"/>
      <c r="N3235" s="276" t="s">
        <v>394</v>
      </c>
      <c r="O3235" s="276" t="s">
        <v>394</v>
      </c>
      <c r="P3235" s="315">
        <v>0</v>
      </c>
      <c r="Q3235" s="303"/>
      <c r="R3235" s="276" t="s">
        <v>394</v>
      </c>
      <c r="S3235" s="276" t="s">
        <v>394</v>
      </c>
      <c r="T3235" s="303"/>
      <c r="U3235" s="303"/>
      <c r="V3235" s="303"/>
      <c r="W3235" s="303"/>
      <c r="X3235" s="303"/>
      <c r="Z3235" s="303"/>
      <c r="AA3235" s="303"/>
      <c r="AC3235" s="276" t="s">
        <v>394</v>
      </c>
      <c r="AF3235" s="276">
        <f>IFERROR(VLOOKUP(A3235,'[1]قوائم الترجمة'!AC$2:AD$2397,1,0),"م")</f>
        <v>122358</v>
      </c>
      <c r="AG3235" s="232"/>
      <c r="AH3235" s="233"/>
      <c r="AI3235" s="233"/>
      <c r="AJ3235" s="233"/>
      <c r="AL3235" s="267"/>
      <c r="AM3235" s="235"/>
      <c r="AO3235" s="236"/>
      <c r="AU3235" s="234"/>
    </row>
    <row r="3236" spans="1:47" ht="21" x14ac:dyDescent="0.4">
      <c r="A3236" s="278">
        <v>122359</v>
      </c>
      <c r="B3236" s="279" t="s">
        <v>3634</v>
      </c>
      <c r="C3236" s="279" t="s">
        <v>100</v>
      </c>
      <c r="D3236" s="279" t="s">
        <v>528</v>
      </c>
      <c r="E3236" s="279" t="s">
        <v>394</v>
      </c>
      <c r="F3236"/>
      <c r="H3236" s="279" t="s">
        <v>394</v>
      </c>
      <c r="I3236" s="279" t="s">
        <v>540</v>
      </c>
      <c r="J3236" s="279" t="s">
        <v>394</v>
      </c>
      <c r="K3236" s="279" t="s">
        <v>394</v>
      </c>
      <c r="L3236" s="279" t="s">
        <v>394</v>
      </c>
      <c r="M3236" s="279" t="s">
        <v>394</v>
      </c>
      <c r="N3236" s="279" t="s">
        <v>394</v>
      </c>
      <c r="O3236" s="279" t="s">
        <v>394</v>
      </c>
      <c r="P3236" s="315">
        <v>0</v>
      </c>
      <c r="Q3236" s="279" t="s">
        <v>394</v>
      </c>
      <c r="R3236" s="279" t="s">
        <v>394</v>
      </c>
      <c r="S3236" s="279" t="s">
        <v>394</v>
      </c>
      <c r="T3236" s="279" t="s">
        <v>394</v>
      </c>
      <c r="U3236" s="279" t="s">
        <v>394</v>
      </c>
      <c r="V3236" s="279" t="s">
        <v>394</v>
      </c>
      <c r="W3236" s="279" t="s">
        <v>394</v>
      </c>
      <c r="X3236" s="279" t="s">
        <v>394</v>
      </c>
      <c r="Y3236" s="281"/>
      <c r="Z3236" s="279" t="s">
        <v>394</v>
      </c>
      <c r="AA3236" s="279" t="s">
        <v>394</v>
      </c>
      <c r="AB3236" s="281"/>
      <c r="AC3236" s="279" t="s">
        <v>855</v>
      </c>
      <c r="AF3236" s="276" t="str">
        <f>IFERROR(VLOOKUP(A3236,'[1]قوائم الترجمة'!AC$2:AD$2397,1,0),"م")</f>
        <v>م</v>
      </c>
      <c r="AG3236" s="232"/>
      <c r="AH3236" s="233"/>
      <c r="AI3236" s="233"/>
      <c r="AJ3236" s="233"/>
      <c r="AL3236" s="267"/>
      <c r="AM3236" s="235"/>
      <c r="AU3236" s="234"/>
    </row>
    <row r="3237" spans="1:47" ht="21" x14ac:dyDescent="0.4">
      <c r="A3237" s="278">
        <v>122360</v>
      </c>
      <c r="B3237" s="279" t="s">
        <v>7929</v>
      </c>
      <c r="C3237" s="279" t="s">
        <v>557</v>
      </c>
      <c r="D3237" s="279" t="s">
        <v>308</v>
      </c>
      <c r="E3237" s="279" t="s">
        <v>394</v>
      </c>
      <c r="F3237"/>
      <c r="H3237" s="279" t="s">
        <v>394</v>
      </c>
      <c r="I3237" s="279" t="s">
        <v>539</v>
      </c>
      <c r="J3237" s="279" t="s">
        <v>394</v>
      </c>
      <c r="K3237" s="279" t="s">
        <v>394</v>
      </c>
      <c r="L3237" s="279" t="s">
        <v>394</v>
      </c>
      <c r="M3237" s="279" t="s">
        <v>394</v>
      </c>
      <c r="N3237" s="279" t="s">
        <v>394</v>
      </c>
      <c r="O3237" s="279" t="s">
        <v>394</v>
      </c>
      <c r="P3237" s="315">
        <v>0</v>
      </c>
      <c r="Q3237" s="279" t="s">
        <v>394</v>
      </c>
      <c r="R3237" s="279" t="s">
        <v>394</v>
      </c>
      <c r="S3237" s="279" t="s">
        <v>394</v>
      </c>
      <c r="T3237" s="279" t="s">
        <v>394</v>
      </c>
      <c r="U3237" s="279" t="s">
        <v>394</v>
      </c>
      <c r="V3237" s="279" t="s">
        <v>394</v>
      </c>
      <c r="W3237" s="279" t="s">
        <v>394</v>
      </c>
      <c r="X3237" s="279" t="s">
        <v>394</v>
      </c>
      <c r="Y3237" s="281"/>
      <c r="Z3237" s="279" t="s">
        <v>394</v>
      </c>
      <c r="AA3237" s="279" t="s">
        <v>394</v>
      </c>
      <c r="AB3237" s="281"/>
      <c r="AC3237" s="279" t="s">
        <v>855</v>
      </c>
      <c r="AF3237" s="276" t="str">
        <f>IFERROR(VLOOKUP(A3237,'[1]قوائم الترجمة'!AC$2:AD$2397,1,0),"م")</f>
        <v>م</v>
      </c>
      <c r="AG3237" s="232"/>
      <c r="AH3237" s="233"/>
      <c r="AI3237" s="233"/>
      <c r="AJ3237" s="233"/>
      <c r="AL3237" s="267"/>
      <c r="AM3237" s="235"/>
      <c r="AU3237" s="234"/>
    </row>
    <row r="3238" spans="1:47" ht="21" x14ac:dyDescent="0.4">
      <c r="A3238" s="278">
        <v>122361</v>
      </c>
      <c r="B3238" s="279" t="s">
        <v>7932</v>
      </c>
      <c r="C3238" s="279" t="s">
        <v>68</v>
      </c>
      <c r="D3238" s="279" t="s">
        <v>6389</v>
      </c>
      <c r="E3238" s="279" t="s">
        <v>394</v>
      </c>
      <c r="F3238"/>
      <c r="H3238" s="279" t="s">
        <v>394</v>
      </c>
      <c r="I3238" s="279" t="s">
        <v>539</v>
      </c>
      <c r="J3238" s="279" t="s">
        <v>394</v>
      </c>
      <c r="K3238" s="279" t="s">
        <v>394</v>
      </c>
      <c r="L3238" s="279" t="s">
        <v>394</v>
      </c>
      <c r="M3238" s="279" t="s">
        <v>394</v>
      </c>
      <c r="N3238" s="279" t="s">
        <v>394</v>
      </c>
      <c r="O3238" s="279" t="s">
        <v>394</v>
      </c>
      <c r="P3238" s="315">
        <v>0</v>
      </c>
      <c r="Q3238" s="279" t="s">
        <v>394</v>
      </c>
      <c r="R3238" s="279" t="s">
        <v>394</v>
      </c>
      <c r="S3238" s="279" t="s">
        <v>394</v>
      </c>
      <c r="T3238" s="279" t="s">
        <v>394</v>
      </c>
      <c r="U3238" s="279" t="s">
        <v>394</v>
      </c>
      <c r="V3238" s="279" t="s">
        <v>394</v>
      </c>
      <c r="W3238" s="279" t="s">
        <v>394</v>
      </c>
      <c r="X3238" s="279" t="s">
        <v>394</v>
      </c>
      <c r="Y3238" s="281"/>
      <c r="Z3238" s="279" t="s">
        <v>394</v>
      </c>
      <c r="AA3238" s="279" t="s">
        <v>394</v>
      </c>
      <c r="AB3238" s="281"/>
      <c r="AC3238" s="279" t="s">
        <v>855</v>
      </c>
      <c r="AF3238" s="276" t="str">
        <f>IFERROR(VLOOKUP(A3238,'[1]قوائم الترجمة'!AC$2:AD$2397,1,0),"م")</f>
        <v>م</v>
      </c>
      <c r="AG3238" s="232"/>
      <c r="AH3238" s="233"/>
      <c r="AI3238" s="233"/>
      <c r="AJ3238" s="233"/>
      <c r="AL3238" s="267"/>
      <c r="AM3238" s="235"/>
      <c r="AO3238" s="236"/>
      <c r="AU3238" s="234"/>
    </row>
    <row r="3239" spans="1:47" ht="21" x14ac:dyDescent="0.4">
      <c r="A3239" s="275">
        <v>122364</v>
      </c>
      <c r="B3239" s="276" t="s">
        <v>7944</v>
      </c>
      <c r="C3239" s="276" t="s">
        <v>491</v>
      </c>
      <c r="D3239" s="276" t="s">
        <v>264</v>
      </c>
      <c r="E3239" s="276" t="s">
        <v>424</v>
      </c>
      <c r="F3239" s="317" t="s">
        <v>8616</v>
      </c>
      <c r="G3239" s="317" t="s">
        <v>8119</v>
      </c>
      <c r="H3239" s="276" t="s">
        <v>880</v>
      </c>
      <c r="I3239" s="276" t="s">
        <v>67</v>
      </c>
      <c r="J3239" s="276" t="s">
        <v>8617</v>
      </c>
      <c r="K3239" s="277">
        <v>2014</v>
      </c>
      <c r="L3239" s="276" t="s">
        <v>8119</v>
      </c>
      <c r="M3239" s="303"/>
      <c r="N3239" s="276" t="s">
        <v>394</v>
      </c>
      <c r="O3239" s="276" t="s">
        <v>394</v>
      </c>
      <c r="P3239" s="315">
        <v>0</v>
      </c>
      <c r="Q3239" s="303"/>
      <c r="R3239" s="276" t="s">
        <v>394</v>
      </c>
      <c r="S3239" s="276" t="s">
        <v>394</v>
      </c>
      <c r="T3239" s="303"/>
      <c r="U3239" s="303"/>
      <c r="V3239" s="303"/>
      <c r="W3239" s="303"/>
      <c r="X3239" s="303"/>
      <c r="Z3239" s="303"/>
      <c r="AA3239" s="303"/>
      <c r="AC3239" s="276" t="s">
        <v>394</v>
      </c>
      <c r="AF3239" s="276">
        <f>IFERROR(VLOOKUP(A3239,'[1]قوائم الترجمة'!AC$2:AD$2397,1,0),"م")</f>
        <v>122364</v>
      </c>
      <c r="AG3239" s="232"/>
      <c r="AH3239" s="233"/>
      <c r="AI3239" s="233"/>
      <c r="AJ3239" s="233"/>
      <c r="AL3239" s="267"/>
      <c r="AM3239" s="235"/>
      <c r="AO3239" s="236"/>
      <c r="AU3239" s="234"/>
    </row>
    <row r="3240" spans="1:47" ht="21" x14ac:dyDescent="0.4">
      <c r="A3240" s="275">
        <v>122365</v>
      </c>
      <c r="B3240" s="276" t="s">
        <v>7952</v>
      </c>
      <c r="C3240" s="276" t="s">
        <v>107</v>
      </c>
      <c r="D3240" s="276" t="s">
        <v>273</v>
      </c>
      <c r="E3240" s="276" t="s">
        <v>424</v>
      </c>
      <c r="F3240" s="317" t="s">
        <v>8618</v>
      </c>
      <c r="G3240" s="317" t="s">
        <v>8619</v>
      </c>
      <c r="H3240" s="276" t="s">
        <v>425</v>
      </c>
      <c r="I3240" s="276" t="s">
        <v>67</v>
      </c>
      <c r="J3240" s="276" t="s">
        <v>403</v>
      </c>
      <c r="K3240" s="277">
        <v>2012</v>
      </c>
      <c r="L3240" s="276" t="s">
        <v>404</v>
      </c>
      <c r="M3240" s="303"/>
      <c r="N3240" s="276" t="s">
        <v>394</v>
      </c>
      <c r="O3240" s="276" t="s">
        <v>394</v>
      </c>
      <c r="P3240" s="315">
        <v>0</v>
      </c>
      <c r="Q3240" s="303"/>
      <c r="R3240" s="276" t="s">
        <v>394</v>
      </c>
      <c r="S3240" s="276" t="s">
        <v>394</v>
      </c>
      <c r="T3240" s="303"/>
      <c r="U3240" s="303"/>
      <c r="V3240" s="303"/>
      <c r="W3240" s="303"/>
      <c r="X3240" s="303"/>
      <c r="Z3240" s="303"/>
      <c r="AA3240" s="303"/>
      <c r="AC3240" s="276" t="s">
        <v>394</v>
      </c>
      <c r="AF3240" s="276">
        <f>IFERROR(VLOOKUP(A3240,'[1]قوائم الترجمة'!AC$2:AD$2397,1,0),"م")</f>
        <v>122365</v>
      </c>
      <c r="AG3240" s="232"/>
      <c r="AH3240" s="233"/>
      <c r="AI3240" s="233"/>
      <c r="AJ3240" s="233"/>
      <c r="AL3240" s="267"/>
      <c r="AM3240" s="235"/>
      <c r="AO3240" s="236"/>
      <c r="AU3240" s="234"/>
    </row>
    <row r="3241" spans="1:47" ht="21" x14ac:dyDescent="0.4">
      <c r="A3241" s="278">
        <v>122366</v>
      </c>
      <c r="B3241" s="279" t="s">
        <v>7954</v>
      </c>
      <c r="C3241" s="279" t="s">
        <v>1293</v>
      </c>
      <c r="D3241" s="279" t="s">
        <v>237</v>
      </c>
      <c r="E3241" s="279" t="s">
        <v>394</v>
      </c>
      <c r="F3241"/>
      <c r="H3241" s="279" t="s">
        <v>394</v>
      </c>
      <c r="I3241" s="279" t="s">
        <v>539</v>
      </c>
      <c r="J3241" s="279" t="s">
        <v>394</v>
      </c>
      <c r="K3241" s="279" t="s">
        <v>394</v>
      </c>
      <c r="L3241" s="279" t="s">
        <v>394</v>
      </c>
      <c r="M3241" s="279" t="s">
        <v>394</v>
      </c>
      <c r="N3241" s="279" t="s">
        <v>394</v>
      </c>
      <c r="O3241" s="279" t="s">
        <v>394</v>
      </c>
      <c r="P3241" s="315">
        <v>0</v>
      </c>
      <c r="Q3241" s="279" t="s">
        <v>394</v>
      </c>
      <c r="R3241" s="279" t="s">
        <v>394</v>
      </c>
      <c r="S3241" s="279" t="s">
        <v>394</v>
      </c>
      <c r="T3241" s="279" t="s">
        <v>394</v>
      </c>
      <c r="U3241" s="279" t="s">
        <v>394</v>
      </c>
      <c r="V3241" s="279" t="s">
        <v>394</v>
      </c>
      <c r="W3241" s="279" t="s">
        <v>394</v>
      </c>
      <c r="X3241" s="279" t="s">
        <v>394</v>
      </c>
      <c r="Y3241" s="281"/>
      <c r="Z3241" s="279" t="s">
        <v>394</v>
      </c>
      <c r="AA3241" s="279" t="s">
        <v>394</v>
      </c>
      <c r="AB3241" s="281"/>
      <c r="AC3241" s="279" t="s">
        <v>855</v>
      </c>
      <c r="AF3241" s="276" t="str">
        <f>IFERROR(VLOOKUP(A3241,'[1]قوائم الترجمة'!AC$2:AD$2397,1,0),"م")</f>
        <v>م</v>
      </c>
      <c r="AG3241" s="232"/>
      <c r="AH3241" s="233"/>
      <c r="AI3241" s="233"/>
      <c r="AJ3241" s="233"/>
      <c r="AL3241" s="267"/>
      <c r="AM3241" s="235"/>
      <c r="AO3241" s="236"/>
      <c r="AU3241" s="234"/>
    </row>
    <row r="3242" spans="1:47" ht="21" x14ac:dyDescent="0.4">
      <c r="A3242" s="278">
        <v>122367</v>
      </c>
      <c r="B3242" s="279" t="s">
        <v>7956</v>
      </c>
      <c r="C3242" s="279" t="s">
        <v>109</v>
      </c>
      <c r="D3242" s="279" t="s">
        <v>267</v>
      </c>
      <c r="E3242" s="279" t="s">
        <v>394</v>
      </c>
      <c r="F3242"/>
      <c r="H3242" s="279" t="s">
        <v>394</v>
      </c>
      <c r="I3242" s="279" t="s">
        <v>539</v>
      </c>
      <c r="J3242" s="279" t="s">
        <v>394</v>
      </c>
      <c r="K3242" s="279" t="s">
        <v>394</v>
      </c>
      <c r="L3242" s="279" t="s">
        <v>394</v>
      </c>
      <c r="M3242" s="279" t="s">
        <v>394</v>
      </c>
      <c r="N3242" s="279" t="s">
        <v>394</v>
      </c>
      <c r="O3242" s="279" t="s">
        <v>394</v>
      </c>
      <c r="P3242" s="315">
        <v>0</v>
      </c>
      <c r="Q3242" s="279" t="s">
        <v>394</v>
      </c>
      <c r="R3242" s="279" t="s">
        <v>394</v>
      </c>
      <c r="S3242" s="279" t="s">
        <v>394</v>
      </c>
      <c r="T3242" s="279" t="s">
        <v>394</v>
      </c>
      <c r="U3242" s="279" t="s">
        <v>394</v>
      </c>
      <c r="V3242" s="279" t="s">
        <v>394</v>
      </c>
      <c r="W3242" s="279" t="s">
        <v>394</v>
      </c>
      <c r="X3242" s="279" t="s">
        <v>394</v>
      </c>
      <c r="Y3242" s="281"/>
      <c r="Z3242" s="279" t="s">
        <v>394</v>
      </c>
      <c r="AA3242" s="279" t="s">
        <v>394</v>
      </c>
      <c r="AB3242" s="281"/>
      <c r="AC3242" s="279" t="s">
        <v>855</v>
      </c>
      <c r="AF3242" s="276" t="str">
        <f>IFERROR(VLOOKUP(A3242,'[1]قوائم الترجمة'!AC$2:AD$2397,1,0),"م")</f>
        <v>م</v>
      </c>
      <c r="AG3242" s="232"/>
      <c r="AH3242" s="233"/>
      <c r="AI3242" s="233"/>
      <c r="AJ3242" s="233"/>
      <c r="AL3242" s="267"/>
      <c r="AM3242" s="235"/>
      <c r="AU3242" s="234"/>
    </row>
    <row r="3243" spans="1:47" ht="21" x14ac:dyDescent="0.4">
      <c r="A3243" s="278">
        <v>122368</v>
      </c>
      <c r="B3243" s="279" t="s">
        <v>3633</v>
      </c>
      <c r="C3243" s="279" t="s">
        <v>68</v>
      </c>
      <c r="D3243" s="279" t="s">
        <v>267</v>
      </c>
      <c r="E3243" s="279" t="s">
        <v>394</v>
      </c>
      <c r="F3243"/>
      <c r="H3243" s="279" t="s">
        <v>394</v>
      </c>
      <c r="I3243" s="279" t="s">
        <v>540</v>
      </c>
      <c r="J3243" s="279" t="s">
        <v>394</v>
      </c>
      <c r="K3243" s="279" t="s">
        <v>394</v>
      </c>
      <c r="L3243" s="279" t="s">
        <v>394</v>
      </c>
      <c r="M3243" s="279" t="s">
        <v>394</v>
      </c>
      <c r="N3243" s="279" t="s">
        <v>394</v>
      </c>
      <c r="O3243" s="279" t="s">
        <v>394</v>
      </c>
      <c r="P3243" s="315">
        <v>0</v>
      </c>
      <c r="Q3243" s="279" t="s">
        <v>394</v>
      </c>
      <c r="R3243" s="279" t="s">
        <v>394</v>
      </c>
      <c r="S3243" s="279" t="s">
        <v>394</v>
      </c>
      <c r="T3243" s="279" t="s">
        <v>394</v>
      </c>
      <c r="U3243" s="279" t="s">
        <v>394</v>
      </c>
      <c r="V3243" s="279" t="s">
        <v>394</v>
      </c>
      <c r="W3243" s="279" t="s">
        <v>394</v>
      </c>
      <c r="X3243" s="279" t="s">
        <v>394</v>
      </c>
      <c r="Y3243" s="281"/>
      <c r="Z3243" s="279" t="s">
        <v>394</v>
      </c>
      <c r="AA3243" s="279" t="s">
        <v>394</v>
      </c>
      <c r="AB3243" s="281"/>
      <c r="AC3243" s="279" t="s">
        <v>855</v>
      </c>
      <c r="AF3243" s="276" t="str">
        <f>IFERROR(VLOOKUP(A3243,'[1]قوائم الترجمة'!AC$2:AD$2397,1,0),"م")</f>
        <v>م</v>
      </c>
      <c r="AG3243" s="232"/>
      <c r="AH3243" s="233"/>
      <c r="AI3243" s="233"/>
      <c r="AJ3243" s="233"/>
      <c r="AL3243" s="267"/>
      <c r="AM3243" s="235"/>
      <c r="AU3243" s="234"/>
    </row>
    <row r="3244" spans="1:47" ht="21" x14ac:dyDescent="0.4">
      <c r="A3244" s="275">
        <v>122369</v>
      </c>
      <c r="B3244" s="276" t="s">
        <v>7958</v>
      </c>
      <c r="C3244" s="276" t="s">
        <v>1002</v>
      </c>
      <c r="D3244" s="276" t="s">
        <v>3818</v>
      </c>
      <c r="E3244" s="276" t="s">
        <v>5660</v>
      </c>
      <c r="F3244" s="317" t="s">
        <v>8378</v>
      </c>
      <c r="G3244" s="317" t="s">
        <v>8155</v>
      </c>
      <c r="H3244" s="276" t="s">
        <v>425</v>
      </c>
      <c r="I3244" s="276" t="s">
        <v>67</v>
      </c>
      <c r="J3244" s="276" t="s">
        <v>403</v>
      </c>
      <c r="K3244" s="277">
        <v>0</v>
      </c>
      <c r="L3244" s="276" t="s">
        <v>842</v>
      </c>
      <c r="M3244" s="303"/>
      <c r="N3244" s="276" t="s">
        <v>394</v>
      </c>
      <c r="O3244" s="276" t="s">
        <v>394</v>
      </c>
      <c r="P3244" s="315">
        <v>0</v>
      </c>
      <c r="Q3244" s="303"/>
      <c r="R3244" s="276" t="s">
        <v>394</v>
      </c>
      <c r="S3244" s="276" t="s">
        <v>394</v>
      </c>
      <c r="T3244" s="303"/>
      <c r="U3244" s="303"/>
      <c r="V3244" s="303"/>
      <c r="W3244" s="303"/>
      <c r="X3244" s="303"/>
      <c r="Z3244" s="303"/>
      <c r="AA3244" s="303"/>
      <c r="AC3244" s="276" t="s">
        <v>394</v>
      </c>
      <c r="AF3244" s="276">
        <f>IFERROR(VLOOKUP(A3244,'[1]قوائم الترجمة'!AC$2:AD$2397,1,0),"م")</f>
        <v>122369</v>
      </c>
      <c r="AG3244" s="232"/>
      <c r="AH3244" s="233"/>
      <c r="AI3244" s="233"/>
      <c r="AJ3244" s="233"/>
      <c r="AL3244" s="267"/>
      <c r="AM3244" s="235"/>
      <c r="AU3244" s="234"/>
    </row>
    <row r="3245" spans="1:47" ht="21" x14ac:dyDescent="0.4">
      <c r="A3245" s="278">
        <v>122371</v>
      </c>
      <c r="B3245" s="279" t="s">
        <v>3632</v>
      </c>
      <c r="C3245" s="279" t="s">
        <v>170</v>
      </c>
      <c r="D3245" s="279" t="s">
        <v>261</v>
      </c>
      <c r="E3245" s="279" t="s">
        <v>394</v>
      </c>
      <c r="F3245"/>
      <c r="H3245" s="279" t="s">
        <v>394</v>
      </c>
      <c r="I3245" s="279" t="s">
        <v>540</v>
      </c>
      <c r="J3245" s="279" t="s">
        <v>394</v>
      </c>
      <c r="K3245" s="279" t="s">
        <v>394</v>
      </c>
      <c r="L3245" s="279" t="s">
        <v>394</v>
      </c>
      <c r="M3245" s="279" t="s">
        <v>394</v>
      </c>
      <c r="N3245" s="279" t="s">
        <v>394</v>
      </c>
      <c r="O3245" s="279" t="s">
        <v>394</v>
      </c>
      <c r="P3245" s="315">
        <v>0</v>
      </c>
      <c r="Q3245" s="279" t="s">
        <v>394</v>
      </c>
      <c r="R3245" s="279" t="s">
        <v>394</v>
      </c>
      <c r="S3245" s="279" t="s">
        <v>394</v>
      </c>
      <c r="T3245" s="279" t="s">
        <v>394</v>
      </c>
      <c r="U3245" s="279" t="s">
        <v>394</v>
      </c>
      <c r="V3245" s="279" t="s">
        <v>394</v>
      </c>
      <c r="W3245" s="279" t="s">
        <v>394</v>
      </c>
      <c r="X3245" s="279" t="s">
        <v>394</v>
      </c>
      <c r="Y3245" s="281"/>
      <c r="Z3245" s="279" t="s">
        <v>394</v>
      </c>
      <c r="AA3245" s="279" t="s">
        <v>394</v>
      </c>
      <c r="AB3245" s="281"/>
      <c r="AC3245" s="279" t="s">
        <v>394</v>
      </c>
      <c r="AF3245" s="276" t="str">
        <f>IFERROR(VLOOKUP(A3245,'[1]قوائم الترجمة'!AC$2:AD$2397,1,0),"م")</f>
        <v>م</v>
      </c>
      <c r="AG3245" s="232"/>
      <c r="AH3245" s="233"/>
      <c r="AI3245" s="233"/>
      <c r="AJ3245" s="233"/>
      <c r="AL3245" s="267"/>
      <c r="AM3245" s="235"/>
      <c r="AO3245" s="236"/>
      <c r="AU3245" s="234"/>
    </row>
    <row r="3246" spans="1:47" ht="21" x14ac:dyDescent="0.4">
      <c r="A3246" s="278">
        <v>122372</v>
      </c>
      <c r="B3246" s="279" t="s">
        <v>7962</v>
      </c>
      <c r="C3246" s="279" t="s">
        <v>7963</v>
      </c>
      <c r="D3246" s="279" t="s">
        <v>257</v>
      </c>
      <c r="E3246" s="279" t="s">
        <v>394</v>
      </c>
      <c r="F3246"/>
      <c r="H3246" s="279" t="s">
        <v>394</v>
      </c>
      <c r="I3246" s="279" t="s">
        <v>539</v>
      </c>
      <c r="J3246" s="279" t="s">
        <v>394</v>
      </c>
      <c r="K3246" s="279" t="s">
        <v>394</v>
      </c>
      <c r="L3246" s="279" t="s">
        <v>394</v>
      </c>
      <c r="M3246" s="279" t="s">
        <v>394</v>
      </c>
      <c r="N3246" s="279" t="s">
        <v>394</v>
      </c>
      <c r="O3246" s="279" t="s">
        <v>394</v>
      </c>
      <c r="P3246" s="315">
        <v>0</v>
      </c>
      <c r="Q3246" s="279" t="s">
        <v>394</v>
      </c>
      <c r="R3246" s="279" t="s">
        <v>394</v>
      </c>
      <c r="S3246" s="279" t="s">
        <v>394</v>
      </c>
      <c r="T3246" s="279" t="s">
        <v>394</v>
      </c>
      <c r="U3246" s="279" t="s">
        <v>394</v>
      </c>
      <c r="V3246" s="279" t="s">
        <v>394</v>
      </c>
      <c r="W3246" s="279" t="s">
        <v>394</v>
      </c>
      <c r="X3246" s="279" t="s">
        <v>394</v>
      </c>
      <c r="Y3246" s="281"/>
      <c r="Z3246" s="279" t="s">
        <v>394</v>
      </c>
      <c r="AA3246" s="279" t="s">
        <v>394</v>
      </c>
      <c r="AB3246" s="281"/>
      <c r="AC3246" s="279" t="s">
        <v>855</v>
      </c>
      <c r="AF3246" s="276" t="str">
        <f>IFERROR(VLOOKUP(A3246,'[1]قوائم الترجمة'!AC$2:AD$2397,1,0),"م")</f>
        <v>م</v>
      </c>
      <c r="AG3246" s="232"/>
      <c r="AH3246" s="233"/>
      <c r="AI3246" s="233"/>
      <c r="AJ3246" s="233"/>
      <c r="AL3246" s="267"/>
      <c r="AM3246" s="235"/>
      <c r="AO3246" s="236"/>
      <c r="AU3246" s="234"/>
    </row>
    <row r="3247" spans="1:47" ht="21" x14ac:dyDescent="0.4">
      <c r="A3247" s="278">
        <v>122373</v>
      </c>
      <c r="B3247" s="279" t="s">
        <v>7964</v>
      </c>
      <c r="C3247" s="279" t="s">
        <v>68</v>
      </c>
      <c r="D3247" s="279" t="s">
        <v>284</v>
      </c>
      <c r="E3247" s="279" t="s">
        <v>394</v>
      </c>
      <c r="F3247"/>
      <c r="H3247" s="279" t="s">
        <v>394</v>
      </c>
      <c r="I3247" s="279" t="s">
        <v>539</v>
      </c>
      <c r="J3247" s="279" t="s">
        <v>394</v>
      </c>
      <c r="K3247" s="279" t="s">
        <v>394</v>
      </c>
      <c r="L3247" s="279" t="s">
        <v>394</v>
      </c>
      <c r="M3247" s="279" t="s">
        <v>394</v>
      </c>
      <c r="N3247" s="279" t="s">
        <v>394</v>
      </c>
      <c r="O3247" s="279" t="s">
        <v>394</v>
      </c>
      <c r="P3247" s="315">
        <v>0</v>
      </c>
      <c r="Q3247" s="279" t="s">
        <v>394</v>
      </c>
      <c r="R3247" s="279" t="s">
        <v>394</v>
      </c>
      <c r="S3247" s="279" t="s">
        <v>394</v>
      </c>
      <c r="T3247" s="279" t="s">
        <v>394</v>
      </c>
      <c r="U3247" s="279" t="s">
        <v>394</v>
      </c>
      <c r="V3247" s="279" t="s">
        <v>394</v>
      </c>
      <c r="W3247" s="279" t="s">
        <v>394</v>
      </c>
      <c r="X3247" s="279" t="s">
        <v>394</v>
      </c>
      <c r="Y3247" s="281"/>
      <c r="Z3247" s="279" t="s">
        <v>394</v>
      </c>
      <c r="AA3247" s="279" t="s">
        <v>394</v>
      </c>
      <c r="AB3247" s="281"/>
      <c r="AC3247" s="279" t="s">
        <v>855</v>
      </c>
      <c r="AF3247" s="276" t="str">
        <f>IFERROR(VLOOKUP(A3247,'[1]قوائم الترجمة'!AC$2:AD$2397,1,0),"م")</f>
        <v>م</v>
      </c>
      <c r="AG3247" s="232"/>
      <c r="AH3247" s="233"/>
      <c r="AI3247" s="233"/>
      <c r="AJ3247" s="233"/>
      <c r="AL3247" s="267"/>
      <c r="AM3247" s="235"/>
      <c r="AO3247" s="236"/>
      <c r="AU3247" s="234"/>
    </row>
    <row r="3248" spans="1:47" ht="21" x14ac:dyDescent="0.4">
      <c r="A3248" s="278">
        <v>122374</v>
      </c>
      <c r="B3248" s="279" t="s">
        <v>7967</v>
      </c>
      <c r="C3248" s="279" t="s">
        <v>64</v>
      </c>
      <c r="D3248" s="279" t="s">
        <v>257</v>
      </c>
      <c r="E3248" s="279" t="s">
        <v>394</v>
      </c>
      <c r="F3248"/>
      <c r="H3248" s="279" t="s">
        <v>394</v>
      </c>
      <c r="I3248" s="279" t="s">
        <v>539</v>
      </c>
      <c r="J3248" s="279" t="s">
        <v>394</v>
      </c>
      <c r="K3248" s="279" t="s">
        <v>394</v>
      </c>
      <c r="L3248" s="279" t="s">
        <v>394</v>
      </c>
      <c r="M3248" s="279" t="s">
        <v>394</v>
      </c>
      <c r="N3248" s="279" t="s">
        <v>394</v>
      </c>
      <c r="O3248" s="279" t="s">
        <v>394</v>
      </c>
      <c r="P3248" s="315">
        <v>0</v>
      </c>
      <c r="Q3248" s="279" t="s">
        <v>394</v>
      </c>
      <c r="R3248" s="279" t="s">
        <v>394</v>
      </c>
      <c r="S3248" s="279" t="s">
        <v>394</v>
      </c>
      <c r="T3248" s="279" t="s">
        <v>394</v>
      </c>
      <c r="U3248" s="279" t="s">
        <v>394</v>
      </c>
      <c r="V3248" s="279" t="s">
        <v>394</v>
      </c>
      <c r="W3248" s="279" t="s">
        <v>394</v>
      </c>
      <c r="X3248" s="279" t="s">
        <v>394</v>
      </c>
      <c r="Y3248" s="281"/>
      <c r="Z3248" s="279" t="s">
        <v>394</v>
      </c>
      <c r="AA3248" s="279" t="s">
        <v>394</v>
      </c>
      <c r="AB3248" s="281"/>
      <c r="AC3248" s="279" t="s">
        <v>855</v>
      </c>
      <c r="AF3248" s="276" t="str">
        <f>IFERROR(VLOOKUP(A3248,'[1]قوائم الترجمة'!AC$2:AD$2397,1,0),"م")</f>
        <v>م</v>
      </c>
      <c r="AG3248" s="232"/>
      <c r="AH3248" s="233"/>
      <c r="AI3248" s="233"/>
      <c r="AJ3248" s="233"/>
      <c r="AL3248" s="267"/>
      <c r="AM3248" s="235"/>
      <c r="AO3248" s="236"/>
      <c r="AU3248" s="234"/>
    </row>
    <row r="3249" spans="1:47" ht="21" x14ac:dyDescent="0.4">
      <c r="A3249" s="278">
        <v>122375</v>
      </c>
      <c r="B3249" s="279" t="s">
        <v>7971</v>
      </c>
      <c r="C3249" s="279" t="s">
        <v>120</v>
      </c>
      <c r="D3249" s="279" t="s">
        <v>237</v>
      </c>
      <c r="E3249" s="279" t="s">
        <v>394</v>
      </c>
      <c r="F3249"/>
      <c r="H3249" s="279" t="s">
        <v>394</v>
      </c>
      <c r="I3249" s="279" t="s">
        <v>539</v>
      </c>
      <c r="J3249" s="279" t="s">
        <v>394</v>
      </c>
      <c r="K3249" s="279" t="s">
        <v>394</v>
      </c>
      <c r="L3249" s="279" t="s">
        <v>394</v>
      </c>
      <c r="M3249" s="279" t="s">
        <v>394</v>
      </c>
      <c r="N3249" s="279" t="s">
        <v>394</v>
      </c>
      <c r="O3249" s="279" t="s">
        <v>394</v>
      </c>
      <c r="P3249" s="315">
        <v>0</v>
      </c>
      <c r="Q3249" s="279" t="s">
        <v>394</v>
      </c>
      <c r="R3249" s="279" t="s">
        <v>394</v>
      </c>
      <c r="S3249" s="279" t="s">
        <v>394</v>
      </c>
      <c r="T3249" s="279" t="s">
        <v>394</v>
      </c>
      <c r="U3249" s="279" t="s">
        <v>394</v>
      </c>
      <c r="V3249" s="279" t="s">
        <v>394</v>
      </c>
      <c r="W3249" s="279" t="s">
        <v>394</v>
      </c>
      <c r="X3249" s="279" t="s">
        <v>394</v>
      </c>
      <c r="Y3249" s="281"/>
      <c r="Z3249" s="279" t="s">
        <v>394</v>
      </c>
      <c r="AA3249" s="279" t="s">
        <v>394</v>
      </c>
      <c r="AB3249" s="281"/>
      <c r="AC3249" s="279" t="s">
        <v>855</v>
      </c>
      <c r="AF3249" s="276" t="str">
        <f>IFERROR(VLOOKUP(A3249,'[1]قوائم الترجمة'!AC$2:AD$2397,1,0),"م")</f>
        <v>م</v>
      </c>
      <c r="AG3249" s="232"/>
      <c r="AH3249" s="233"/>
      <c r="AI3249" s="233"/>
      <c r="AJ3249" s="233"/>
      <c r="AL3249" s="267"/>
      <c r="AM3249" s="235"/>
      <c r="AU3249" s="234"/>
    </row>
    <row r="3250" spans="1:47" ht="21" x14ac:dyDescent="0.4">
      <c r="A3250" s="275">
        <v>122376</v>
      </c>
      <c r="B3250" s="276" t="s">
        <v>7973</v>
      </c>
      <c r="C3250" s="276" t="s">
        <v>6779</v>
      </c>
      <c r="D3250" s="276" t="s">
        <v>579</v>
      </c>
      <c r="E3250" s="276" t="s">
        <v>424</v>
      </c>
      <c r="F3250" s="317" t="s">
        <v>8615</v>
      </c>
      <c r="G3250" s="317" t="s">
        <v>402</v>
      </c>
      <c r="H3250" s="276" t="s">
        <v>425</v>
      </c>
      <c r="I3250" s="276" t="s">
        <v>61</v>
      </c>
      <c r="J3250" s="276" t="s">
        <v>426</v>
      </c>
      <c r="K3250" s="277">
        <v>2011</v>
      </c>
      <c r="L3250" s="276" t="s">
        <v>402</v>
      </c>
      <c r="M3250" s="303"/>
      <c r="N3250" s="276" t="s">
        <v>394</v>
      </c>
      <c r="O3250" s="276" t="s">
        <v>394</v>
      </c>
      <c r="P3250" s="315">
        <v>0</v>
      </c>
      <c r="Q3250" s="303"/>
      <c r="R3250" s="276" t="s">
        <v>394</v>
      </c>
      <c r="S3250" s="276" t="s">
        <v>394</v>
      </c>
      <c r="T3250" s="303"/>
      <c r="U3250" s="303"/>
      <c r="V3250" s="303"/>
      <c r="W3250" s="303"/>
      <c r="X3250" s="303"/>
      <c r="Z3250" s="303"/>
      <c r="AA3250" s="303"/>
      <c r="AC3250" s="276" t="s">
        <v>394</v>
      </c>
      <c r="AF3250" s="276">
        <f>IFERROR(VLOOKUP(A3250,'[1]قوائم الترجمة'!AC$2:AD$2397,1,0),"م")</f>
        <v>122376</v>
      </c>
      <c r="AG3250" s="232"/>
      <c r="AH3250" s="233"/>
      <c r="AI3250" s="233"/>
      <c r="AJ3250" s="233"/>
      <c r="AL3250" s="267"/>
      <c r="AM3250" s="235"/>
      <c r="AU3250" s="234"/>
    </row>
    <row r="3251" spans="1:47" ht="21" x14ac:dyDescent="0.4">
      <c r="A3251" s="278">
        <v>122377</v>
      </c>
      <c r="B3251" s="279" t="s">
        <v>7976</v>
      </c>
      <c r="C3251" s="279" t="s">
        <v>168</v>
      </c>
      <c r="D3251" s="279" t="s">
        <v>362</v>
      </c>
      <c r="E3251" s="279" t="s">
        <v>394</v>
      </c>
      <c r="F3251"/>
      <c r="H3251" s="279" t="s">
        <v>394</v>
      </c>
      <c r="I3251" s="279" t="s">
        <v>539</v>
      </c>
      <c r="J3251" s="279" t="s">
        <v>394</v>
      </c>
      <c r="K3251" s="279" t="s">
        <v>394</v>
      </c>
      <c r="L3251" s="279" t="s">
        <v>394</v>
      </c>
      <c r="M3251" s="279" t="s">
        <v>394</v>
      </c>
      <c r="N3251" s="279" t="s">
        <v>394</v>
      </c>
      <c r="O3251" s="279" t="s">
        <v>394</v>
      </c>
      <c r="P3251" s="315">
        <v>0</v>
      </c>
      <c r="Q3251" s="279" t="s">
        <v>394</v>
      </c>
      <c r="R3251" s="279" t="s">
        <v>394</v>
      </c>
      <c r="S3251" s="279" t="s">
        <v>394</v>
      </c>
      <c r="T3251" s="279" t="s">
        <v>394</v>
      </c>
      <c r="U3251" s="279" t="s">
        <v>394</v>
      </c>
      <c r="V3251" s="279" t="s">
        <v>394</v>
      </c>
      <c r="W3251" s="279" t="s">
        <v>394</v>
      </c>
      <c r="X3251" s="279" t="s">
        <v>394</v>
      </c>
      <c r="Y3251" s="281"/>
      <c r="Z3251" s="279" t="s">
        <v>394</v>
      </c>
      <c r="AA3251" s="279" t="s">
        <v>394</v>
      </c>
      <c r="AB3251" s="281"/>
      <c r="AC3251" s="279" t="s">
        <v>855</v>
      </c>
      <c r="AF3251" s="276" t="str">
        <f>IFERROR(VLOOKUP(A3251,'[1]قوائم الترجمة'!AC$2:AD$2397,1,0),"م")</f>
        <v>م</v>
      </c>
      <c r="AG3251" s="232"/>
      <c r="AH3251" s="233"/>
      <c r="AI3251" s="233"/>
      <c r="AJ3251" s="233"/>
      <c r="AL3251" s="267"/>
      <c r="AM3251" s="235"/>
      <c r="AO3251" s="236"/>
      <c r="AU3251" s="234"/>
    </row>
    <row r="3252" spans="1:47" ht="21" x14ac:dyDescent="0.4">
      <c r="A3252" s="275">
        <v>122378</v>
      </c>
      <c r="B3252" s="276" t="s">
        <v>3631</v>
      </c>
      <c r="C3252" s="276" t="s">
        <v>68</v>
      </c>
      <c r="D3252" s="276" t="s">
        <v>284</v>
      </c>
      <c r="E3252" s="276" t="s">
        <v>424</v>
      </c>
      <c r="F3252" s="317" t="s">
        <v>8620</v>
      </c>
      <c r="G3252" s="317" t="s">
        <v>8285</v>
      </c>
      <c r="H3252" s="276" t="s">
        <v>425</v>
      </c>
      <c r="I3252" s="276" t="s">
        <v>67</v>
      </c>
      <c r="J3252" s="276" t="s">
        <v>426</v>
      </c>
      <c r="K3252" s="277">
        <v>2002</v>
      </c>
      <c r="L3252" s="276" t="s">
        <v>404</v>
      </c>
      <c r="M3252" s="303"/>
      <c r="N3252" s="276" t="s">
        <v>394</v>
      </c>
      <c r="O3252" s="276" t="s">
        <v>394</v>
      </c>
      <c r="P3252" s="315">
        <v>0</v>
      </c>
      <c r="Q3252" s="303"/>
      <c r="R3252" s="276" t="s">
        <v>394</v>
      </c>
      <c r="S3252" s="276" t="s">
        <v>394</v>
      </c>
      <c r="T3252" s="303"/>
      <c r="U3252" s="303"/>
      <c r="V3252" s="303"/>
      <c r="W3252" s="303"/>
      <c r="X3252" s="303"/>
      <c r="Z3252" s="303"/>
      <c r="AA3252" s="303"/>
      <c r="AC3252" s="276" t="s">
        <v>394</v>
      </c>
      <c r="AF3252" s="276">
        <f>IFERROR(VLOOKUP(A3252,'[1]قوائم الترجمة'!AC$2:AD$2397,1,0),"م")</f>
        <v>122378</v>
      </c>
      <c r="AG3252" s="232"/>
      <c r="AH3252" s="233"/>
      <c r="AI3252" s="233"/>
      <c r="AJ3252" s="233"/>
      <c r="AL3252" s="267"/>
      <c r="AM3252" s="235"/>
      <c r="AO3252" s="236"/>
      <c r="AU3252" s="234"/>
    </row>
    <row r="3253" spans="1:47" ht="21" x14ac:dyDescent="0.4">
      <c r="A3253" s="278">
        <v>122379</v>
      </c>
      <c r="B3253" s="279" t="s">
        <v>7977</v>
      </c>
      <c r="C3253" s="279" t="s">
        <v>158</v>
      </c>
      <c r="D3253" s="279" t="s">
        <v>1151</v>
      </c>
      <c r="E3253" s="279" t="s">
        <v>394</v>
      </c>
      <c r="F3253"/>
      <c r="H3253" s="279" t="s">
        <v>394</v>
      </c>
      <c r="I3253" s="279" t="s">
        <v>538</v>
      </c>
      <c r="J3253" s="279" t="s">
        <v>394</v>
      </c>
      <c r="K3253" s="279" t="s">
        <v>394</v>
      </c>
      <c r="L3253" s="279" t="s">
        <v>394</v>
      </c>
      <c r="M3253" s="279" t="s">
        <v>394</v>
      </c>
      <c r="N3253" s="279" t="s">
        <v>394</v>
      </c>
      <c r="O3253" s="279" t="s">
        <v>394</v>
      </c>
      <c r="P3253" s="315">
        <v>0</v>
      </c>
      <c r="Q3253" s="279" t="s">
        <v>394</v>
      </c>
      <c r="R3253" s="279" t="s">
        <v>394</v>
      </c>
      <c r="S3253" s="279" t="s">
        <v>394</v>
      </c>
      <c r="T3253" s="279" t="s">
        <v>394</v>
      </c>
      <c r="U3253" s="279" t="s">
        <v>394</v>
      </c>
      <c r="V3253" s="279" t="s">
        <v>394</v>
      </c>
      <c r="W3253" s="279" t="s">
        <v>394</v>
      </c>
      <c r="X3253" s="279" t="s">
        <v>394</v>
      </c>
      <c r="Y3253" s="281"/>
      <c r="Z3253" s="279" t="s">
        <v>394</v>
      </c>
      <c r="AA3253" s="279" t="s">
        <v>394</v>
      </c>
      <c r="AB3253" s="281"/>
      <c r="AC3253" s="279" t="s">
        <v>855</v>
      </c>
      <c r="AF3253" s="276" t="str">
        <f>IFERROR(VLOOKUP(A3253,'[1]قوائم الترجمة'!AC$2:AD$2397,1,0),"م")</f>
        <v>م</v>
      </c>
      <c r="AG3253" s="232"/>
      <c r="AH3253" s="233"/>
      <c r="AI3253" s="233"/>
      <c r="AJ3253" s="233"/>
      <c r="AL3253" s="267"/>
      <c r="AM3253" s="235"/>
      <c r="AO3253" s="236"/>
      <c r="AU3253" s="234"/>
    </row>
    <row r="3254" spans="1:47" ht="21" x14ac:dyDescent="0.4">
      <c r="A3254" s="275">
        <v>122380</v>
      </c>
      <c r="B3254" s="276" t="s">
        <v>3630</v>
      </c>
      <c r="C3254" s="276" t="s">
        <v>66</v>
      </c>
      <c r="D3254" s="276" t="s">
        <v>499</v>
      </c>
      <c r="E3254" s="276" t="s">
        <v>424</v>
      </c>
      <c r="F3254" s="317" t="s">
        <v>8621</v>
      </c>
      <c r="G3254" s="317" t="s">
        <v>417</v>
      </c>
      <c r="H3254" s="276" t="s">
        <v>425</v>
      </c>
      <c r="I3254" s="276" t="s">
        <v>538</v>
      </c>
      <c r="J3254" s="276" t="s">
        <v>426</v>
      </c>
      <c r="K3254" s="277">
        <v>2010</v>
      </c>
      <c r="L3254" s="276" t="s">
        <v>417</v>
      </c>
      <c r="M3254" s="303"/>
      <c r="N3254" s="276" t="s">
        <v>394</v>
      </c>
      <c r="O3254" s="276" t="s">
        <v>394</v>
      </c>
      <c r="P3254" s="315">
        <v>0</v>
      </c>
      <c r="Q3254" s="303"/>
      <c r="R3254" s="276" t="s">
        <v>394</v>
      </c>
      <c r="S3254" s="276" t="s">
        <v>394</v>
      </c>
      <c r="T3254" s="303"/>
      <c r="U3254" s="303"/>
      <c r="V3254" s="303"/>
      <c r="W3254" s="303"/>
      <c r="X3254" s="303"/>
      <c r="Z3254" s="303"/>
      <c r="AA3254" s="303"/>
      <c r="AC3254" s="276" t="s">
        <v>394</v>
      </c>
      <c r="AF3254" s="276">
        <f>IFERROR(VLOOKUP(A3254,'[1]قوائم الترجمة'!AC$2:AD$2397,1,0),"م")</f>
        <v>122380</v>
      </c>
      <c r="AG3254" s="232"/>
      <c r="AH3254" s="233"/>
      <c r="AI3254" s="233"/>
      <c r="AJ3254" s="233"/>
      <c r="AL3254" s="267"/>
      <c r="AM3254" s="235"/>
      <c r="AU3254" s="234"/>
    </row>
    <row r="3255" spans="1:47" ht="21" x14ac:dyDescent="0.4">
      <c r="A3255" s="278">
        <v>122381</v>
      </c>
      <c r="B3255" s="279" t="s">
        <v>7986</v>
      </c>
      <c r="C3255" s="279" t="s">
        <v>946</v>
      </c>
      <c r="D3255" s="279" t="s">
        <v>490</v>
      </c>
      <c r="E3255" s="279" t="s">
        <v>394</v>
      </c>
      <c r="F3255"/>
      <c r="H3255" s="279" t="s">
        <v>394</v>
      </c>
      <c r="I3255" s="279" t="s">
        <v>539</v>
      </c>
      <c r="J3255" s="279" t="s">
        <v>394</v>
      </c>
      <c r="K3255" s="279" t="s">
        <v>394</v>
      </c>
      <c r="L3255" s="279" t="s">
        <v>394</v>
      </c>
      <c r="M3255" s="279" t="s">
        <v>394</v>
      </c>
      <c r="N3255" s="279" t="s">
        <v>394</v>
      </c>
      <c r="O3255" s="279" t="s">
        <v>394</v>
      </c>
      <c r="P3255" s="315">
        <v>0</v>
      </c>
      <c r="Q3255" s="279" t="s">
        <v>394</v>
      </c>
      <c r="R3255" s="279" t="s">
        <v>394</v>
      </c>
      <c r="S3255" s="279" t="s">
        <v>394</v>
      </c>
      <c r="T3255" s="279" t="s">
        <v>394</v>
      </c>
      <c r="U3255" s="279" t="s">
        <v>394</v>
      </c>
      <c r="V3255" s="279" t="s">
        <v>394</v>
      </c>
      <c r="W3255" s="279" t="s">
        <v>394</v>
      </c>
      <c r="X3255" s="279" t="s">
        <v>394</v>
      </c>
      <c r="Y3255" s="281"/>
      <c r="Z3255" s="279" t="s">
        <v>394</v>
      </c>
      <c r="AA3255" s="279" t="s">
        <v>394</v>
      </c>
      <c r="AB3255" s="281"/>
      <c r="AC3255" s="279" t="s">
        <v>855</v>
      </c>
      <c r="AF3255" s="276" t="str">
        <f>IFERROR(VLOOKUP(A3255,'[1]قوائم الترجمة'!AC$2:AD$2397,1,0),"م")</f>
        <v>م</v>
      </c>
      <c r="AG3255" s="232"/>
      <c r="AH3255" s="233"/>
      <c r="AI3255" s="233"/>
      <c r="AJ3255" s="233"/>
      <c r="AL3255" s="267"/>
      <c r="AM3255" s="235"/>
      <c r="AU3255" s="234"/>
    </row>
    <row r="3256" spans="1:47" ht="21" x14ac:dyDescent="0.4">
      <c r="A3256" s="278">
        <v>122382</v>
      </c>
      <c r="B3256" s="279" t="s">
        <v>7992</v>
      </c>
      <c r="C3256" s="279" t="s">
        <v>960</v>
      </c>
      <c r="D3256" s="279" t="s">
        <v>297</v>
      </c>
      <c r="E3256" s="279" t="s">
        <v>394</v>
      </c>
      <c r="F3256"/>
      <c r="H3256" s="279" t="s">
        <v>394</v>
      </c>
      <c r="I3256" s="279" t="s">
        <v>539</v>
      </c>
      <c r="J3256" s="279" t="s">
        <v>394</v>
      </c>
      <c r="K3256" s="279" t="s">
        <v>394</v>
      </c>
      <c r="L3256" s="279" t="s">
        <v>394</v>
      </c>
      <c r="M3256" s="279" t="s">
        <v>394</v>
      </c>
      <c r="N3256" s="279" t="s">
        <v>394</v>
      </c>
      <c r="O3256" s="279" t="s">
        <v>394</v>
      </c>
      <c r="P3256" s="315">
        <v>0</v>
      </c>
      <c r="Q3256" s="279" t="s">
        <v>394</v>
      </c>
      <c r="R3256" s="279" t="s">
        <v>394</v>
      </c>
      <c r="S3256" s="279" t="s">
        <v>394</v>
      </c>
      <c r="T3256" s="279" t="s">
        <v>394</v>
      </c>
      <c r="U3256" s="279" t="s">
        <v>394</v>
      </c>
      <c r="V3256" s="279" t="s">
        <v>394</v>
      </c>
      <c r="W3256" s="279" t="s">
        <v>394</v>
      </c>
      <c r="X3256" s="279" t="s">
        <v>394</v>
      </c>
      <c r="Y3256" s="281"/>
      <c r="Z3256" s="279" t="s">
        <v>394</v>
      </c>
      <c r="AA3256" s="279" t="s">
        <v>394</v>
      </c>
      <c r="AB3256" s="281"/>
      <c r="AC3256" s="279" t="s">
        <v>855</v>
      </c>
      <c r="AF3256" s="276" t="str">
        <f>IFERROR(VLOOKUP(A3256,'[1]قوائم الترجمة'!AC$2:AD$2397,1,0),"م")</f>
        <v>م</v>
      </c>
      <c r="AG3256" s="232"/>
      <c r="AH3256" s="233"/>
      <c r="AI3256" s="233"/>
      <c r="AJ3256" s="233"/>
      <c r="AL3256" s="267"/>
      <c r="AM3256" s="235"/>
      <c r="AO3256" s="236"/>
      <c r="AU3256" s="234"/>
    </row>
    <row r="3257" spans="1:47" ht="21" x14ac:dyDescent="0.4">
      <c r="A3257" s="275">
        <v>122384</v>
      </c>
      <c r="B3257" s="276" t="s">
        <v>3628</v>
      </c>
      <c r="C3257" s="276" t="s">
        <v>128</v>
      </c>
      <c r="D3257" s="276" t="s">
        <v>3629</v>
      </c>
      <c r="E3257" s="276" t="s">
        <v>424</v>
      </c>
      <c r="F3257" s="317" t="s">
        <v>8622</v>
      </c>
      <c r="G3257" s="317" t="s">
        <v>402</v>
      </c>
      <c r="H3257" s="276" t="s">
        <v>425</v>
      </c>
      <c r="I3257" s="276" t="s">
        <v>61</v>
      </c>
      <c r="J3257" s="276" t="s">
        <v>403</v>
      </c>
      <c r="K3257" s="277">
        <v>2015</v>
      </c>
      <c r="L3257" s="276" t="s">
        <v>404</v>
      </c>
      <c r="M3257" s="303"/>
      <c r="N3257" s="276" t="s">
        <v>394</v>
      </c>
      <c r="O3257" s="276" t="s">
        <v>394</v>
      </c>
      <c r="P3257" s="315">
        <v>0</v>
      </c>
      <c r="Q3257" s="303"/>
      <c r="R3257" s="276" t="s">
        <v>394</v>
      </c>
      <c r="S3257" s="276" t="s">
        <v>394</v>
      </c>
      <c r="T3257" s="303"/>
      <c r="U3257" s="303"/>
      <c r="V3257" s="303"/>
      <c r="W3257" s="303"/>
      <c r="X3257" s="303"/>
      <c r="Z3257" s="303"/>
      <c r="AA3257" s="303"/>
      <c r="AC3257" s="276" t="s">
        <v>394</v>
      </c>
      <c r="AF3257" s="276">
        <f>IFERROR(VLOOKUP(A3257,'[1]قوائم الترجمة'!AC$2:AD$2397,1,0),"م")</f>
        <v>122384</v>
      </c>
      <c r="AG3257" s="232"/>
      <c r="AH3257" s="233"/>
      <c r="AI3257" s="233"/>
      <c r="AJ3257" s="233"/>
      <c r="AL3257" s="267"/>
      <c r="AM3257" s="235"/>
      <c r="AU3257" s="234"/>
    </row>
    <row r="3258" spans="1:47" ht="21" x14ac:dyDescent="0.4">
      <c r="A3258" s="275">
        <v>122385</v>
      </c>
      <c r="B3258" s="276" t="s">
        <v>3627</v>
      </c>
      <c r="C3258" s="276" t="s">
        <v>109</v>
      </c>
      <c r="D3258" s="276" t="s">
        <v>1115</v>
      </c>
      <c r="E3258" s="276" t="s">
        <v>424</v>
      </c>
      <c r="F3258" s="317" t="s">
        <v>8623</v>
      </c>
      <c r="G3258" s="317" t="s">
        <v>8624</v>
      </c>
      <c r="H3258" s="276" t="s">
        <v>425</v>
      </c>
      <c r="I3258" s="276" t="s">
        <v>538</v>
      </c>
      <c r="J3258" s="276" t="s">
        <v>403</v>
      </c>
      <c r="K3258" s="277">
        <v>2008</v>
      </c>
      <c r="L3258" s="276" t="s">
        <v>402</v>
      </c>
      <c r="M3258" s="303"/>
      <c r="N3258" s="276" t="s">
        <v>394</v>
      </c>
      <c r="O3258" s="276" t="s">
        <v>394</v>
      </c>
      <c r="P3258" s="315">
        <v>0</v>
      </c>
      <c r="Q3258" s="303"/>
      <c r="R3258" s="276" t="s">
        <v>394</v>
      </c>
      <c r="S3258" s="276" t="s">
        <v>394</v>
      </c>
      <c r="T3258" s="303"/>
      <c r="U3258" s="303"/>
      <c r="V3258" s="303"/>
      <c r="W3258" s="303"/>
      <c r="X3258" s="303"/>
      <c r="Z3258" s="303"/>
      <c r="AA3258" s="303"/>
      <c r="AC3258" s="276" t="s">
        <v>394</v>
      </c>
      <c r="AF3258" s="276">
        <f>IFERROR(VLOOKUP(A3258,'[1]قوائم الترجمة'!AC$2:AD$2397,1,0),"م")</f>
        <v>122385</v>
      </c>
      <c r="AG3258" s="232"/>
      <c r="AH3258" s="233"/>
      <c r="AI3258" s="233"/>
      <c r="AJ3258" s="233"/>
      <c r="AL3258" s="267"/>
      <c r="AM3258" s="235"/>
      <c r="AO3258" s="236"/>
      <c r="AU3258" s="234"/>
    </row>
    <row r="3259" spans="1:47" ht="21" x14ac:dyDescent="0.4">
      <c r="A3259" s="278">
        <v>122386</v>
      </c>
      <c r="B3259" s="279" t="s">
        <v>7997</v>
      </c>
      <c r="C3259" s="279" t="s">
        <v>148</v>
      </c>
      <c r="D3259" s="279" t="s">
        <v>383</v>
      </c>
      <c r="E3259" s="279" t="s">
        <v>394</v>
      </c>
      <c r="F3259"/>
      <c r="H3259" s="279" t="s">
        <v>394</v>
      </c>
      <c r="I3259" s="279" t="s">
        <v>539</v>
      </c>
      <c r="J3259" s="279" t="s">
        <v>394</v>
      </c>
      <c r="K3259" s="279" t="s">
        <v>394</v>
      </c>
      <c r="L3259" s="279" t="s">
        <v>394</v>
      </c>
      <c r="M3259" s="279" t="s">
        <v>394</v>
      </c>
      <c r="N3259" s="279" t="s">
        <v>394</v>
      </c>
      <c r="O3259" s="279" t="s">
        <v>394</v>
      </c>
      <c r="P3259" s="315">
        <v>0</v>
      </c>
      <c r="Q3259" s="279" t="s">
        <v>394</v>
      </c>
      <c r="R3259" s="279" t="s">
        <v>394</v>
      </c>
      <c r="S3259" s="279" t="s">
        <v>394</v>
      </c>
      <c r="T3259" s="279" t="s">
        <v>394</v>
      </c>
      <c r="U3259" s="279" t="s">
        <v>394</v>
      </c>
      <c r="V3259" s="279" t="s">
        <v>394</v>
      </c>
      <c r="W3259" s="279" t="s">
        <v>394</v>
      </c>
      <c r="X3259" s="279" t="s">
        <v>394</v>
      </c>
      <c r="Y3259" s="281"/>
      <c r="Z3259" s="279" t="s">
        <v>394</v>
      </c>
      <c r="AA3259" s="279" t="s">
        <v>394</v>
      </c>
      <c r="AB3259" s="281"/>
      <c r="AC3259" s="279" t="s">
        <v>855</v>
      </c>
      <c r="AF3259" s="276" t="str">
        <f>IFERROR(VLOOKUP(A3259,'[1]قوائم الترجمة'!AC$2:AD$2397,1,0),"م")</f>
        <v>م</v>
      </c>
      <c r="AG3259" s="232"/>
      <c r="AH3259" s="233"/>
      <c r="AI3259" s="233"/>
      <c r="AJ3259" s="233"/>
      <c r="AL3259" s="267"/>
      <c r="AM3259" s="235"/>
      <c r="AU3259" s="234"/>
    </row>
    <row r="3260" spans="1:47" ht="21" x14ac:dyDescent="0.4">
      <c r="A3260" s="275">
        <v>122387</v>
      </c>
      <c r="B3260" s="276" t="s">
        <v>3626</v>
      </c>
      <c r="C3260" s="276" t="s">
        <v>459</v>
      </c>
      <c r="D3260" s="276" t="s">
        <v>1553</v>
      </c>
      <c r="E3260" s="276" t="s">
        <v>423</v>
      </c>
      <c r="F3260" s="317" t="s">
        <v>8555</v>
      </c>
      <c r="G3260" s="317" t="s">
        <v>8625</v>
      </c>
      <c r="H3260" s="276" t="s">
        <v>425</v>
      </c>
      <c r="I3260" s="276" t="s">
        <v>540</v>
      </c>
      <c r="J3260" s="276" t="s">
        <v>403</v>
      </c>
      <c r="K3260" s="277">
        <v>2016</v>
      </c>
      <c r="L3260" s="276" t="s">
        <v>404</v>
      </c>
      <c r="M3260" s="303"/>
      <c r="N3260" s="276" t="s">
        <v>394</v>
      </c>
      <c r="O3260" s="276" t="s">
        <v>394</v>
      </c>
      <c r="P3260" s="315">
        <v>0</v>
      </c>
      <c r="Q3260" s="303"/>
      <c r="R3260" s="276" t="s">
        <v>394</v>
      </c>
      <c r="S3260" s="276" t="s">
        <v>394</v>
      </c>
      <c r="T3260" s="303"/>
      <c r="U3260" s="303"/>
      <c r="V3260" s="303"/>
      <c r="W3260" s="303"/>
      <c r="X3260" s="303"/>
      <c r="Z3260" s="303"/>
      <c r="AA3260" s="303"/>
      <c r="AC3260" s="276" t="s">
        <v>855</v>
      </c>
      <c r="AF3260" s="276">
        <f>IFERROR(VLOOKUP(A3260,'[1]قوائم الترجمة'!AC$2:AD$2397,1,0),"م")</f>
        <v>122387</v>
      </c>
      <c r="AG3260" s="232"/>
      <c r="AH3260" s="233"/>
      <c r="AI3260" s="233"/>
      <c r="AJ3260" s="233"/>
      <c r="AL3260" s="267"/>
      <c r="AM3260" s="235"/>
      <c r="AU3260" s="234"/>
    </row>
    <row r="3261" spans="1:47" ht="21" x14ac:dyDescent="0.4">
      <c r="A3261" s="278">
        <v>122388</v>
      </c>
      <c r="B3261" s="279" t="s">
        <v>3625</v>
      </c>
      <c r="C3261" s="279" t="s">
        <v>157</v>
      </c>
      <c r="D3261" s="279" t="s">
        <v>329</v>
      </c>
      <c r="E3261" s="279" t="s">
        <v>394</v>
      </c>
      <c r="F3261"/>
      <c r="H3261" s="279" t="s">
        <v>394</v>
      </c>
      <c r="I3261" s="279" t="s">
        <v>540</v>
      </c>
      <c r="J3261" s="279" t="s">
        <v>394</v>
      </c>
      <c r="K3261" s="279" t="s">
        <v>394</v>
      </c>
      <c r="L3261" s="279" t="s">
        <v>394</v>
      </c>
      <c r="M3261" s="279" t="s">
        <v>394</v>
      </c>
      <c r="N3261" s="279" t="s">
        <v>394</v>
      </c>
      <c r="O3261" s="279" t="s">
        <v>394</v>
      </c>
      <c r="P3261" s="315">
        <v>0</v>
      </c>
      <c r="Q3261" s="279" t="s">
        <v>394</v>
      </c>
      <c r="R3261" s="279" t="s">
        <v>394</v>
      </c>
      <c r="S3261" s="279" t="s">
        <v>394</v>
      </c>
      <c r="T3261" s="279" t="s">
        <v>394</v>
      </c>
      <c r="U3261" s="279" t="s">
        <v>394</v>
      </c>
      <c r="V3261" s="279" t="s">
        <v>394</v>
      </c>
      <c r="W3261" s="279" t="s">
        <v>394</v>
      </c>
      <c r="X3261" s="279" t="s">
        <v>394</v>
      </c>
      <c r="Y3261" s="281"/>
      <c r="Z3261" s="279" t="s">
        <v>394</v>
      </c>
      <c r="AA3261" s="279" t="s">
        <v>394</v>
      </c>
      <c r="AB3261" s="281"/>
      <c r="AC3261" s="279" t="s">
        <v>855</v>
      </c>
      <c r="AF3261" s="276" t="str">
        <f>IFERROR(VLOOKUP(A3261,'[1]قوائم الترجمة'!AC$2:AD$2397,1,0),"م")</f>
        <v>م</v>
      </c>
      <c r="AG3261" s="232"/>
      <c r="AH3261" s="233"/>
      <c r="AI3261" s="233"/>
      <c r="AJ3261" s="233"/>
      <c r="AL3261" s="267"/>
      <c r="AM3261" s="235"/>
      <c r="AO3261" s="236"/>
      <c r="AU3261" s="234"/>
    </row>
    <row r="3262" spans="1:47" ht="21" x14ac:dyDescent="0.4">
      <c r="A3262" s="278">
        <v>122389</v>
      </c>
      <c r="B3262" s="279" t="s">
        <v>7998</v>
      </c>
      <c r="C3262" s="279" t="s">
        <v>133</v>
      </c>
      <c r="D3262" s="279" t="s">
        <v>6985</v>
      </c>
      <c r="E3262" s="279" t="s">
        <v>394</v>
      </c>
      <c r="F3262"/>
      <c r="H3262" s="279" t="s">
        <v>394</v>
      </c>
      <c r="I3262" s="279" t="s">
        <v>539</v>
      </c>
      <c r="J3262" s="279" t="s">
        <v>394</v>
      </c>
      <c r="K3262" s="279" t="s">
        <v>394</v>
      </c>
      <c r="L3262" s="279" t="s">
        <v>394</v>
      </c>
      <c r="M3262" s="279" t="s">
        <v>394</v>
      </c>
      <c r="N3262" s="279" t="s">
        <v>394</v>
      </c>
      <c r="O3262" s="279" t="s">
        <v>394</v>
      </c>
      <c r="P3262" s="315">
        <v>0</v>
      </c>
      <c r="Q3262" s="279" t="s">
        <v>394</v>
      </c>
      <c r="R3262" s="279" t="s">
        <v>394</v>
      </c>
      <c r="S3262" s="279" t="s">
        <v>394</v>
      </c>
      <c r="T3262" s="279" t="s">
        <v>394</v>
      </c>
      <c r="U3262" s="279" t="s">
        <v>394</v>
      </c>
      <c r="V3262" s="279" t="s">
        <v>394</v>
      </c>
      <c r="W3262" s="279" t="s">
        <v>394</v>
      </c>
      <c r="X3262" s="279" t="s">
        <v>394</v>
      </c>
      <c r="Y3262" s="281"/>
      <c r="Z3262" s="279" t="s">
        <v>394</v>
      </c>
      <c r="AA3262" s="279" t="s">
        <v>394</v>
      </c>
      <c r="AB3262" s="281"/>
      <c r="AC3262" s="279" t="s">
        <v>855</v>
      </c>
      <c r="AF3262" s="276" t="str">
        <f>IFERROR(VLOOKUP(A3262,'[1]قوائم الترجمة'!AC$2:AD$2397,1,0),"م")</f>
        <v>م</v>
      </c>
      <c r="AG3262" s="232"/>
      <c r="AH3262" s="233"/>
      <c r="AI3262" s="233"/>
      <c r="AJ3262" s="233"/>
      <c r="AL3262" s="267"/>
      <c r="AM3262" s="235"/>
      <c r="AO3262" s="236"/>
      <c r="AU3262" s="234"/>
    </row>
    <row r="3263" spans="1:47" ht="21" x14ac:dyDescent="0.4">
      <c r="A3263" s="278">
        <v>122390</v>
      </c>
      <c r="B3263" s="279" t="s">
        <v>3624</v>
      </c>
      <c r="C3263" s="279" t="s">
        <v>145</v>
      </c>
      <c r="D3263" s="279" t="s">
        <v>251</v>
      </c>
      <c r="E3263" s="279" t="s">
        <v>394</v>
      </c>
      <c r="F3263"/>
      <c r="H3263" s="279" t="s">
        <v>394</v>
      </c>
      <c r="I3263" s="279" t="s">
        <v>538</v>
      </c>
      <c r="J3263" s="279" t="s">
        <v>394</v>
      </c>
      <c r="K3263" s="279" t="s">
        <v>394</v>
      </c>
      <c r="L3263" s="279" t="s">
        <v>394</v>
      </c>
      <c r="M3263" s="279" t="s">
        <v>394</v>
      </c>
      <c r="N3263" s="279" t="s">
        <v>394</v>
      </c>
      <c r="O3263" s="279" t="s">
        <v>394</v>
      </c>
      <c r="P3263" s="315">
        <v>0</v>
      </c>
      <c r="Q3263" s="279" t="s">
        <v>394</v>
      </c>
      <c r="R3263" s="279" t="s">
        <v>394</v>
      </c>
      <c r="S3263" s="279" t="s">
        <v>394</v>
      </c>
      <c r="T3263" s="279" t="s">
        <v>394</v>
      </c>
      <c r="U3263" s="279" t="s">
        <v>394</v>
      </c>
      <c r="V3263" s="279" t="s">
        <v>394</v>
      </c>
      <c r="W3263" s="279" t="s">
        <v>394</v>
      </c>
      <c r="X3263" s="279" t="s">
        <v>394</v>
      </c>
      <c r="Y3263" s="281"/>
      <c r="Z3263" s="279" t="s">
        <v>394</v>
      </c>
      <c r="AA3263" s="279" t="s">
        <v>394</v>
      </c>
      <c r="AB3263" s="281"/>
      <c r="AC3263" s="279" t="s">
        <v>394</v>
      </c>
      <c r="AF3263" s="276" t="str">
        <f>IFERROR(VLOOKUP(A3263,'[1]قوائم الترجمة'!AC$2:AD$2397,1,0),"م")</f>
        <v>م</v>
      </c>
      <c r="AG3263" s="232"/>
      <c r="AH3263" s="233"/>
      <c r="AI3263" s="233"/>
      <c r="AJ3263" s="233"/>
      <c r="AL3263" s="267"/>
      <c r="AM3263" s="235"/>
      <c r="AU3263" s="234"/>
    </row>
    <row r="3264" spans="1:47" ht="21" x14ac:dyDescent="0.4">
      <c r="A3264" s="275">
        <v>122391</v>
      </c>
      <c r="B3264" s="276" t="s">
        <v>3623</v>
      </c>
      <c r="C3264" s="276" t="s">
        <v>165</v>
      </c>
      <c r="D3264" s="276" t="s">
        <v>302</v>
      </c>
      <c r="E3264" s="276" t="s">
        <v>5660</v>
      </c>
      <c r="F3264" s="317" t="s">
        <v>8626</v>
      </c>
      <c r="G3264" s="317" t="s">
        <v>402</v>
      </c>
      <c r="H3264" s="276" t="s">
        <v>425</v>
      </c>
      <c r="I3264" s="276" t="s">
        <v>67</v>
      </c>
      <c r="J3264" s="276" t="s">
        <v>7215</v>
      </c>
      <c r="K3264" s="277">
        <v>0</v>
      </c>
      <c r="L3264" s="276" t="s">
        <v>7215</v>
      </c>
      <c r="M3264" s="303"/>
      <c r="N3264" s="276" t="s">
        <v>394</v>
      </c>
      <c r="O3264" s="276" t="s">
        <v>394</v>
      </c>
      <c r="P3264" s="315">
        <v>0</v>
      </c>
      <c r="Q3264" s="303"/>
      <c r="R3264" s="276" t="s">
        <v>394</v>
      </c>
      <c r="S3264" s="276" t="s">
        <v>394</v>
      </c>
      <c r="T3264" s="303"/>
      <c r="U3264" s="303"/>
      <c r="V3264" s="303"/>
      <c r="W3264" s="303"/>
      <c r="X3264" s="303"/>
      <c r="Z3264" s="303"/>
      <c r="AA3264" s="303"/>
      <c r="AC3264" s="276" t="s">
        <v>394</v>
      </c>
      <c r="AF3264" s="276">
        <f>IFERROR(VLOOKUP(A3264,'[1]قوائم الترجمة'!AC$2:AD$2397,1,0),"م")</f>
        <v>122391</v>
      </c>
      <c r="AG3264" s="232"/>
      <c r="AH3264" s="233"/>
      <c r="AI3264" s="233"/>
      <c r="AJ3264" s="233"/>
      <c r="AL3264" s="267"/>
      <c r="AM3264" s="235"/>
      <c r="AO3264" s="236"/>
      <c r="AU3264" s="234"/>
    </row>
    <row r="3265" spans="1:47" ht="21" x14ac:dyDescent="0.4">
      <c r="A3265" s="278">
        <v>122392</v>
      </c>
      <c r="B3265" s="279" t="s">
        <v>8001</v>
      </c>
      <c r="C3265" s="279" t="s">
        <v>66</v>
      </c>
      <c r="D3265" s="279" t="s">
        <v>304</v>
      </c>
      <c r="E3265" s="279" t="s">
        <v>394</v>
      </c>
      <c r="F3265"/>
      <c r="H3265" s="279" t="s">
        <v>394</v>
      </c>
      <c r="I3265" s="279" t="s">
        <v>539</v>
      </c>
      <c r="J3265" s="279" t="s">
        <v>394</v>
      </c>
      <c r="K3265" s="279" t="s">
        <v>394</v>
      </c>
      <c r="L3265" s="279" t="s">
        <v>394</v>
      </c>
      <c r="M3265" s="279" t="s">
        <v>394</v>
      </c>
      <c r="N3265" s="279" t="s">
        <v>394</v>
      </c>
      <c r="O3265" s="279" t="s">
        <v>394</v>
      </c>
      <c r="P3265" s="315">
        <v>0</v>
      </c>
      <c r="Q3265" s="279" t="s">
        <v>394</v>
      </c>
      <c r="R3265" s="279" t="s">
        <v>394</v>
      </c>
      <c r="S3265" s="279" t="s">
        <v>394</v>
      </c>
      <c r="T3265" s="279" t="s">
        <v>394</v>
      </c>
      <c r="U3265" s="279" t="s">
        <v>394</v>
      </c>
      <c r="V3265" s="279" t="s">
        <v>394</v>
      </c>
      <c r="W3265" s="279" t="s">
        <v>394</v>
      </c>
      <c r="X3265" s="279" t="s">
        <v>394</v>
      </c>
      <c r="Y3265" s="281"/>
      <c r="Z3265" s="279" t="s">
        <v>394</v>
      </c>
      <c r="AA3265" s="279" t="s">
        <v>394</v>
      </c>
      <c r="AB3265" s="281"/>
      <c r="AC3265" s="279" t="s">
        <v>855</v>
      </c>
      <c r="AF3265" s="276" t="str">
        <f>IFERROR(VLOOKUP(A3265,'[1]قوائم الترجمة'!AC$2:AD$2397,1,0),"م")</f>
        <v>م</v>
      </c>
      <c r="AG3265" s="232"/>
      <c r="AH3265" s="233"/>
      <c r="AI3265" s="233"/>
      <c r="AJ3265" s="233"/>
      <c r="AL3265" s="267"/>
      <c r="AM3265" s="235"/>
      <c r="AO3265" s="236"/>
      <c r="AU3265" s="234"/>
    </row>
    <row r="3266" spans="1:47" ht="21" x14ac:dyDescent="0.4">
      <c r="A3266" s="278">
        <v>122393</v>
      </c>
      <c r="B3266" s="279" t="s">
        <v>3622</v>
      </c>
      <c r="C3266" s="279" t="s">
        <v>549</v>
      </c>
      <c r="D3266" s="279" t="s">
        <v>357</v>
      </c>
      <c r="E3266" s="279" t="s">
        <v>394</v>
      </c>
      <c r="F3266"/>
      <c r="H3266" s="279" t="s">
        <v>394</v>
      </c>
      <c r="I3266" s="279" t="s">
        <v>540</v>
      </c>
      <c r="J3266" s="279" t="s">
        <v>394</v>
      </c>
      <c r="K3266" s="279" t="s">
        <v>394</v>
      </c>
      <c r="L3266" s="279" t="s">
        <v>394</v>
      </c>
      <c r="M3266" s="279" t="s">
        <v>394</v>
      </c>
      <c r="N3266" s="279" t="s">
        <v>394</v>
      </c>
      <c r="O3266" s="279" t="s">
        <v>394</v>
      </c>
      <c r="P3266" s="315">
        <v>0</v>
      </c>
      <c r="Q3266" s="279" t="s">
        <v>394</v>
      </c>
      <c r="R3266" s="279" t="s">
        <v>394</v>
      </c>
      <c r="S3266" s="279" t="s">
        <v>394</v>
      </c>
      <c r="T3266" s="279" t="s">
        <v>394</v>
      </c>
      <c r="U3266" s="279" t="s">
        <v>394</v>
      </c>
      <c r="V3266" s="279" t="s">
        <v>394</v>
      </c>
      <c r="W3266" s="279" t="s">
        <v>394</v>
      </c>
      <c r="X3266" s="279" t="s">
        <v>394</v>
      </c>
      <c r="Y3266" s="281"/>
      <c r="Z3266" s="279" t="s">
        <v>394</v>
      </c>
      <c r="AA3266" s="279" t="s">
        <v>394</v>
      </c>
      <c r="AB3266" s="281"/>
      <c r="AC3266" s="279" t="s">
        <v>855</v>
      </c>
      <c r="AF3266" s="276" t="str">
        <f>IFERROR(VLOOKUP(A3266,'[1]قوائم الترجمة'!AC$2:AD$2397,1,0),"م")</f>
        <v>م</v>
      </c>
      <c r="AG3266" s="232"/>
      <c r="AH3266" s="233"/>
      <c r="AI3266" s="233"/>
      <c r="AJ3266" s="233"/>
      <c r="AL3266" s="267"/>
      <c r="AM3266" s="235"/>
      <c r="AU3266" s="234"/>
    </row>
    <row r="3267" spans="1:47" ht="21" x14ac:dyDescent="0.4">
      <c r="A3267" s="278">
        <v>122394</v>
      </c>
      <c r="B3267" s="279" t="s">
        <v>8002</v>
      </c>
      <c r="C3267" s="279" t="s">
        <v>626</v>
      </c>
      <c r="D3267" s="279" t="s">
        <v>307</v>
      </c>
      <c r="E3267" s="279" t="s">
        <v>394</v>
      </c>
      <c r="F3267"/>
      <c r="H3267" s="279" t="s">
        <v>394</v>
      </c>
      <c r="I3267" s="279" t="s">
        <v>539</v>
      </c>
      <c r="J3267" s="279" t="s">
        <v>394</v>
      </c>
      <c r="K3267" s="279" t="s">
        <v>394</v>
      </c>
      <c r="L3267" s="279" t="s">
        <v>394</v>
      </c>
      <c r="M3267" s="279" t="s">
        <v>394</v>
      </c>
      <c r="N3267" s="279" t="s">
        <v>394</v>
      </c>
      <c r="O3267" s="279" t="s">
        <v>394</v>
      </c>
      <c r="P3267" s="315">
        <v>0</v>
      </c>
      <c r="Q3267" s="279" t="s">
        <v>394</v>
      </c>
      <c r="R3267" s="279" t="s">
        <v>394</v>
      </c>
      <c r="S3267" s="279" t="s">
        <v>394</v>
      </c>
      <c r="T3267" s="279" t="s">
        <v>394</v>
      </c>
      <c r="U3267" s="279" t="s">
        <v>394</v>
      </c>
      <c r="V3267" s="279" t="s">
        <v>394</v>
      </c>
      <c r="W3267" s="279" t="s">
        <v>394</v>
      </c>
      <c r="X3267" s="279" t="s">
        <v>394</v>
      </c>
      <c r="Y3267" s="281"/>
      <c r="Z3267" s="279" t="s">
        <v>394</v>
      </c>
      <c r="AA3267" s="279" t="s">
        <v>394</v>
      </c>
      <c r="AB3267" s="281"/>
      <c r="AC3267" s="279" t="s">
        <v>855</v>
      </c>
      <c r="AF3267" s="276" t="str">
        <f>IFERROR(VLOOKUP(A3267,'[1]قوائم الترجمة'!AC$2:AD$2397,1,0),"م")</f>
        <v>م</v>
      </c>
      <c r="AG3267" s="232"/>
      <c r="AH3267" s="233"/>
      <c r="AI3267" s="233"/>
      <c r="AJ3267" s="233"/>
      <c r="AL3267" s="267"/>
      <c r="AM3267" s="235"/>
      <c r="AO3267" s="236"/>
      <c r="AU3267" s="234"/>
    </row>
    <row r="3268" spans="1:47" ht="21" x14ac:dyDescent="0.4">
      <c r="A3268" s="278">
        <v>122395</v>
      </c>
      <c r="B3268" s="279" t="s">
        <v>3620</v>
      </c>
      <c r="C3268" s="279" t="s">
        <v>3621</v>
      </c>
      <c r="D3268" s="279" t="s">
        <v>672</v>
      </c>
      <c r="E3268" s="279" t="s">
        <v>394</v>
      </c>
      <c r="F3268"/>
      <c r="H3268" s="279" t="s">
        <v>394</v>
      </c>
      <c r="I3268" s="279" t="s">
        <v>540</v>
      </c>
      <c r="J3268" s="279" t="s">
        <v>394</v>
      </c>
      <c r="K3268" s="279" t="s">
        <v>394</v>
      </c>
      <c r="L3268" s="279" t="s">
        <v>394</v>
      </c>
      <c r="M3268" s="279" t="s">
        <v>394</v>
      </c>
      <c r="N3268" s="279" t="s">
        <v>394</v>
      </c>
      <c r="O3268" s="279" t="s">
        <v>394</v>
      </c>
      <c r="P3268" s="315">
        <v>0</v>
      </c>
      <c r="Q3268" s="279" t="s">
        <v>394</v>
      </c>
      <c r="R3268" s="279" t="s">
        <v>394</v>
      </c>
      <c r="S3268" s="279" t="s">
        <v>394</v>
      </c>
      <c r="T3268" s="279" t="s">
        <v>394</v>
      </c>
      <c r="U3268" s="279" t="s">
        <v>394</v>
      </c>
      <c r="V3268" s="279" t="s">
        <v>394</v>
      </c>
      <c r="W3268" s="279" t="s">
        <v>394</v>
      </c>
      <c r="X3268" s="279" t="s">
        <v>394</v>
      </c>
      <c r="Y3268" s="281"/>
      <c r="Z3268" s="279" t="s">
        <v>394</v>
      </c>
      <c r="AA3268" s="279" t="s">
        <v>394</v>
      </c>
      <c r="AB3268" s="281"/>
      <c r="AC3268" s="279" t="s">
        <v>855</v>
      </c>
      <c r="AF3268" s="276" t="str">
        <f>IFERROR(VLOOKUP(A3268,'[1]قوائم الترجمة'!AC$2:AD$2397,1,0),"م")</f>
        <v>م</v>
      </c>
      <c r="AG3268" s="232"/>
      <c r="AH3268" s="233"/>
      <c r="AI3268" s="233"/>
      <c r="AJ3268" s="233"/>
      <c r="AL3268" s="267"/>
      <c r="AM3268" s="235"/>
      <c r="AO3268" s="236"/>
      <c r="AU3268" s="234"/>
    </row>
    <row r="3269" spans="1:47" ht="21" x14ac:dyDescent="0.4">
      <c r="A3269" s="278">
        <v>122397</v>
      </c>
      <c r="B3269" s="279" t="s">
        <v>3619</v>
      </c>
      <c r="C3269" s="279" t="s">
        <v>71</v>
      </c>
      <c r="D3269" s="279" t="s">
        <v>1341</v>
      </c>
      <c r="E3269" s="279" t="s">
        <v>394</v>
      </c>
      <c r="F3269"/>
      <c r="H3269" s="279" t="s">
        <v>394</v>
      </c>
      <c r="I3269" s="279" t="s">
        <v>538</v>
      </c>
      <c r="J3269" s="279" t="s">
        <v>394</v>
      </c>
      <c r="K3269" s="279" t="s">
        <v>394</v>
      </c>
      <c r="L3269" s="279" t="s">
        <v>394</v>
      </c>
      <c r="M3269" s="279" t="s">
        <v>394</v>
      </c>
      <c r="N3269" s="279" t="s">
        <v>394</v>
      </c>
      <c r="O3269" s="279" t="s">
        <v>394</v>
      </c>
      <c r="P3269" s="315">
        <v>0</v>
      </c>
      <c r="Q3269" s="279" t="s">
        <v>394</v>
      </c>
      <c r="R3269" s="279" t="s">
        <v>394</v>
      </c>
      <c r="S3269" s="279" t="s">
        <v>394</v>
      </c>
      <c r="T3269" s="279" t="s">
        <v>394</v>
      </c>
      <c r="U3269" s="279" t="s">
        <v>394</v>
      </c>
      <c r="V3269" s="279" t="s">
        <v>394</v>
      </c>
      <c r="W3269" s="279" t="s">
        <v>394</v>
      </c>
      <c r="X3269" s="279" t="s">
        <v>394</v>
      </c>
      <c r="Y3269" s="281"/>
      <c r="Z3269" s="279" t="s">
        <v>394</v>
      </c>
      <c r="AA3269" s="279" t="s">
        <v>394</v>
      </c>
      <c r="AB3269" s="281"/>
      <c r="AC3269" s="279" t="s">
        <v>394</v>
      </c>
      <c r="AF3269" s="276" t="str">
        <f>IFERROR(VLOOKUP(A3269,'[1]قوائم الترجمة'!AC$2:AD$2397,1,0),"م")</f>
        <v>م</v>
      </c>
      <c r="AG3269" s="232"/>
      <c r="AH3269" s="233"/>
      <c r="AI3269" s="233"/>
      <c r="AJ3269" s="233"/>
      <c r="AL3269" s="267"/>
      <c r="AM3269" s="235"/>
      <c r="AO3269" s="236"/>
      <c r="AU3269" s="234"/>
    </row>
    <row r="3270" spans="1:47" ht="21" x14ac:dyDescent="0.4">
      <c r="A3270" s="275">
        <v>122398</v>
      </c>
      <c r="B3270" s="276" t="s">
        <v>8008</v>
      </c>
      <c r="C3270" s="276" t="s">
        <v>144</v>
      </c>
      <c r="D3270" s="276" t="s">
        <v>244</v>
      </c>
      <c r="E3270" s="276" t="s">
        <v>424</v>
      </c>
      <c r="F3270" s="317" t="s">
        <v>8627</v>
      </c>
      <c r="G3270" s="317" t="s">
        <v>410</v>
      </c>
      <c r="H3270" s="276" t="s">
        <v>425</v>
      </c>
      <c r="I3270" s="276" t="s">
        <v>61</v>
      </c>
      <c r="J3270" s="276" t="s">
        <v>426</v>
      </c>
      <c r="K3270" s="277">
        <v>2009</v>
      </c>
      <c r="L3270" s="276" t="s">
        <v>415</v>
      </c>
      <c r="M3270" s="303"/>
      <c r="N3270" s="276" t="s">
        <v>394</v>
      </c>
      <c r="O3270" s="276" t="s">
        <v>394</v>
      </c>
      <c r="P3270" s="315">
        <v>0</v>
      </c>
      <c r="Q3270" s="303"/>
      <c r="R3270" s="276" t="s">
        <v>394</v>
      </c>
      <c r="S3270" s="276" t="s">
        <v>394</v>
      </c>
      <c r="T3270" s="303"/>
      <c r="U3270" s="303"/>
      <c r="V3270" s="303"/>
      <c r="W3270" s="303"/>
      <c r="X3270" s="303"/>
      <c r="Z3270" s="303"/>
      <c r="AA3270" s="303"/>
      <c r="AC3270" s="276" t="s">
        <v>855</v>
      </c>
      <c r="AF3270" s="276">
        <f>IFERROR(VLOOKUP(A3270,'[1]قوائم الترجمة'!AC$2:AD$2397,1,0),"م")</f>
        <v>122398</v>
      </c>
      <c r="AG3270" s="232"/>
      <c r="AH3270" s="233"/>
      <c r="AI3270" s="233"/>
      <c r="AJ3270" s="233"/>
      <c r="AL3270" s="267"/>
      <c r="AM3270" s="235"/>
      <c r="AO3270" s="236"/>
      <c r="AU3270" s="234"/>
    </row>
    <row r="3271" spans="1:47" ht="21" x14ac:dyDescent="0.4">
      <c r="A3271" s="278">
        <v>122399</v>
      </c>
      <c r="B3271" s="279" t="s">
        <v>8009</v>
      </c>
      <c r="C3271" s="279" t="s">
        <v>201</v>
      </c>
      <c r="D3271" s="279" t="s">
        <v>249</v>
      </c>
      <c r="E3271" s="279" t="s">
        <v>394</v>
      </c>
      <c r="F3271"/>
      <c r="H3271" s="279" t="s">
        <v>394</v>
      </c>
      <c r="I3271" s="279" t="s">
        <v>539</v>
      </c>
      <c r="J3271" s="279" t="s">
        <v>394</v>
      </c>
      <c r="K3271" s="279" t="s">
        <v>394</v>
      </c>
      <c r="L3271" s="279" t="s">
        <v>394</v>
      </c>
      <c r="M3271" s="279" t="s">
        <v>394</v>
      </c>
      <c r="N3271" s="279" t="s">
        <v>394</v>
      </c>
      <c r="O3271" s="279" t="s">
        <v>394</v>
      </c>
      <c r="P3271" s="315">
        <v>0</v>
      </c>
      <c r="Q3271" s="279" t="s">
        <v>394</v>
      </c>
      <c r="R3271" s="279" t="s">
        <v>394</v>
      </c>
      <c r="S3271" s="279" t="s">
        <v>394</v>
      </c>
      <c r="T3271" s="279" t="s">
        <v>394</v>
      </c>
      <c r="U3271" s="279" t="s">
        <v>394</v>
      </c>
      <c r="V3271" s="279" t="s">
        <v>394</v>
      </c>
      <c r="W3271" s="279" t="s">
        <v>394</v>
      </c>
      <c r="X3271" s="279" t="s">
        <v>394</v>
      </c>
      <c r="Y3271" s="281"/>
      <c r="Z3271" s="279" t="s">
        <v>394</v>
      </c>
      <c r="AA3271" s="279" t="s">
        <v>394</v>
      </c>
      <c r="AB3271" s="281"/>
      <c r="AC3271" s="279" t="s">
        <v>855</v>
      </c>
      <c r="AF3271" s="276" t="str">
        <f>IFERROR(VLOOKUP(A3271,'[1]قوائم الترجمة'!AC$2:AD$2397,1,0),"م")</f>
        <v>م</v>
      </c>
      <c r="AG3271" s="232"/>
      <c r="AH3271" s="233"/>
      <c r="AI3271" s="233"/>
      <c r="AJ3271" s="233"/>
      <c r="AL3271" s="267"/>
      <c r="AM3271" s="235"/>
      <c r="AO3271" s="236"/>
      <c r="AU3271" s="234"/>
    </row>
    <row r="3272" spans="1:47" ht="21" x14ac:dyDescent="0.4">
      <c r="A3272" s="278">
        <v>122400</v>
      </c>
      <c r="B3272" s="279" t="s">
        <v>8011</v>
      </c>
      <c r="C3272" s="279" t="s">
        <v>585</v>
      </c>
      <c r="D3272" s="279" t="s">
        <v>273</v>
      </c>
      <c r="E3272" s="279" t="s">
        <v>394</v>
      </c>
      <c r="F3272"/>
      <c r="H3272" s="279" t="s">
        <v>394</v>
      </c>
      <c r="I3272" s="279" t="s">
        <v>539</v>
      </c>
      <c r="J3272" s="279" t="s">
        <v>394</v>
      </c>
      <c r="K3272" s="279" t="s">
        <v>394</v>
      </c>
      <c r="L3272" s="279" t="s">
        <v>394</v>
      </c>
      <c r="M3272" s="279" t="s">
        <v>394</v>
      </c>
      <c r="N3272" s="279" t="s">
        <v>394</v>
      </c>
      <c r="O3272" s="279" t="s">
        <v>394</v>
      </c>
      <c r="P3272" s="315">
        <v>0</v>
      </c>
      <c r="Q3272" s="279" t="s">
        <v>394</v>
      </c>
      <c r="R3272" s="279" t="s">
        <v>394</v>
      </c>
      <c r="S3272" s="279" t="s">
        <v>394</v>
      </c>
      <c r="T3272" s="279" t="s">
        <v>394</v>
      </c>
      <c r="U3272" s="279" t="s">
        <v>394</v>
      </c>
      <c r="V3272" s="279" t="s">
        <v>394</v>
      </c>
      <c r="W3272" s="279" t="s">
        <v>394</v>
      </c>
      <c r="X3272" s="279" t="s">
        <v>394</v>
      </c>
      <c r="Y3272" s="281"/>
      <c r="Z3272" s="279" t="s">
        <v>394</v>
      </c>
      <c r="AA3272" s="279" t="s">
        <v>394</v>
      </c>
      <c r="AB3272" s="281"/>
      <c r="AC3272" s="279" t="s">
        <v>855</v>
      </c>
      <c r="AF3272" s="276" t="str">
        <f>IFERROR(VLOOKUP(A3272,'[1]قوائم الترجمة'!AC$2:AD$2397,1,0),"م")</f>
        <v>م</v>
      </c>
      <c r="AG3272" s="232"/>
      <c r="AH3272" s="233"/>
      <c r="AI3272" s="233"/>
      <c r="AJ3272" s="233"/>
      <c r="AL3272" s="267"/>
      <c r="AM3272" s="235"/>
      <c r="AU3272" s="234"/>
    </row>
    <row r="3273" spans="1:47" ht="21" x14ac:dyDescent="0.4">
      <c r="A3273" s="278">
        <v>122401</v>
      </c>
      <c r="B3273" s="279" t="s">
        <v>8012</v>
      </c>
      <c r="C3273" s="279" t="s">
        <v>72</v>
      </c>
      <c r="D3273" s="279" t="s">
        <v>623</v>
      </c>
      <c r="E3273" s="279" t="s">
        <v>394</v>
      </c>
      <c r="F3273"/>
      <c r="H3273" s="279" t="s">
        <v>394</v>
      </c>
      <c r="I3273" s="279" t="s">
        <v>538</v>
      </c>
      <c r="J3273" s="279" t="s">
        <v>394</v>
      </c>
      <c r="K3273" s="279" t="s">
        <v>394</v>
      </c>
      <c r="L3273" s="279" t="s">
        <v>394</v>
      </c>
      <c r="M3273" s="279" t="s">
        <v>394</v>
      </c>
      <c r="N3273" s="279" t="s">
        <v>394</v>
      </c>
      <c r="O3273" s="279" t="s">
        <v>394</v>
      </c>
      <c r="P3273" s="315">
        <v>0</v>
      </c>
      <c r="Q3273" s="279" t="s">
        <v>394</v>
      </c>
      <c r="R3273" s="279" t="s">
        <v>394</v>
      </c>
      <c r="S3273" s="279" t="s">
        <v>394</v>
      </c>
      <c r="T3273" s="279" t="s">
        <v>394</v>
      </c>
      <c r="U3273" s="279" t="s">
        <v>394</v>
      </c>
      <c r="V3273" s="279" t="s">
        <v>394</v>
      </c>
      <c r="W3273" s="279" t="s">
        <v>394</v>
      </c>
      <c r="X3273" s="279" t="s">
        <v>394</v>
      </c>
      <c r="Y3273" s="281"/>
      <c r="Z3273" s="279" t="s">
        <v>394</v>
      </c>
      <c r="AA3273" s="279" t="s">
        <v>394</v>
      </c>
      <c r="AB3273" s="281"/>
      <c r="AC3273" s="279" t="s">
        <v>394</v>
      </c>
      <c r="AF3273" s="276" t="str">
        <f>IFERROR(VLOOKUP(A3273,'[1]قوائم الترجمة'!AC$2:AD$2397,1,0),"م")</f>
        <v>م</v>
      </c>
      <c r="AG3273" s="232"/>
      <c r="AH3273" s="233"/>
      <c r="AI3273" s="233"/>
      <c r="AJ3273" s="233"/>
      <c r="AL3273" s="267"/>
      <c r="AM3273" s="235"/>
      <c r="AU3273" s="234"/>
    </row>
    <row r="3274" spans="1:47" ht="21" x14ac:dyDescent="0.4">
      <c r="A3274" s="278">
        <v>122402</v>
      </c>
      <c r="B3274" s="279" t="s">
        <v>8014</v>
      </c>
      <c r="C3274" s="279" t="s">
        <v>97</v>
      </c>
      <c r="D3274" s="279" t="s">
        <v>623</v>
      </c>
      <c r="E3274" s="279" t="s">
        <v>394</v>
      </c>
      <c r="F3274"/>
      <c r="H3274" s="279" t="s">
        <v>394</v>
      </c>
      <c r="I3274" s="279" t="s">
        <v>539</v>
      </c>
      <c r="J3274" s="279" t="s">
        <v>394</v>
      </c>
      <c r="K3274" s="279" t="s">
        <v>394</v>
      </c>
      <c r="L3274" s="279" t="s">
        <v>394</v>
      </c>
      <c r="M3274" s="279" t="s">
        <v>394</v>
      </c>
      <c r="N3274" s="279" t="s">
        <v>394</v>
      </c>
      <c r="O3274" s="279" t="s">
        <v>394</v>
      </c>
      <c r="P3274" s="315">
        <v>0</v>
      </c>
      <c r="Q3274" s="279" t="s">
        <v>394</v>
      </c>
      <c r="R3274" s="279" t="s">
        <v>394</v>
      </c>
      <c r="S3274" s="279" t="s">
        <v>394</v>
      </c>
      <c r="T3274" s="279" t="s">
        <v>394</v>
      </c>
      <c r="U3274" s="279" t="s">
        <v>394</v>
      </c>
      <c r="V3274" s="279" t="s">
        <v>394</v>
      </c>
      <c r="W3274" s="279" t="s">
        <v>394</v>
      </c>
      <c r="X3274" s="279" t="s">
        <v>394</v>
      </c>
      <c r="Y3274" s="281"/>
      <c r="Z3274" s="279" t="s">
        <v>394</v>
      </c>
      <c r="AA3274" s="279" t="s">
        <v>394</v>
      </c>
      <c r="AB3274" s="281"/>
      <c r="AC3274" s="279" t="s">
        <v>855</v>
      </c>
      <c r="AF3274" s="276" t="str">
        <f>IFERROR(VLOOKUP(A3274,'[1]قوائم الترجمة'!AC$2:AD$2397,1,0),"م")</f>
        <v>م</v>
      </c>
      <c r="AG3274" s="232"/>
      <c r="AH3274" s="233"/>
      <c r="AI3274" s="233"/>
      <c r="AJ3274" s="233"/>
      <c r="AL3274" s="267"/>
      <c r="AM3274" s="235"/>
      <c r="AU3274" s="234"/>
    </row>
    <row r="3275" spans="1:47" ht="21" x14ac:dyDescent="0.4">
      <c r="A3275" s="278">
        <v>122403</v>
      </c>
      <c r="B3275" s="279" t="s">
        <v>8016</v>
      </c>
      <c r="C3275" s="279" t="s">
        <v>71</v>
      </c>
      <c r="D3275" s="279" t="s">
        <v>265</v>
      </c>
      <c r="E3275" s="279" t="s">
        <v>394</v>
      </c>
      <c r="F3275"/>
      <c r="H3275" s="279" t="s">
        <v>394</v>
      </c>
      <c r="I3275" s="279" t="s">
        <v>539</v>
      </c>
      <c r="J3275" s="279" t="s">
        <v>394</v>
      </c>
      <c r="K3275" s="279" t="s">
        <v>394</v>
      </c>
      <c r="L3275" s="279" t="s">
        <v>394</v>
      </c>
      <c r="M3275" s="279" t="s">
        <v>394</v>
      </c>
      <c r="N3275" s="279" t="s">
        <v>394</v>
      </c>
      <c r="O3275" s="279" t="s">
        <v>394</v>
      </c>
      <c r="P3275" s="315">
        <v>0</v>
      </c>
      <c r="Q3275" s="279" t="s">
        <v>394</v>
      </c>
      <c r="R3275" s="279" t="s">
        <v>394</v>
      </c>
      <c r="S3275" s="279" t="s">
        <v>394</v>
      </c>
      <c r="T3275" s="279" t="s">
        <v>394</v>
      </c>
      <c r="U3275" s="279" t="s">
        <v>394</v>
      </c>
      <c r="V3275" s="279" t="s">
        <v>394</v>
      </c>
      <c r="W3275" s="279" t="s">
        <v>394</v>
      </c>
      <c r="X3275" s="279" t="s">
        <v>394</v>
      </c>
      <c r="Y3275" s="281"/>
      <c r="Z3275" s="279" t="s">
        <v>394</v>
      </c>
      <c r="AA3275" s="279" t="s">
        <v>394</v>
      </c>
      <c r="AB3275" s="281"/>
      <c r="AC3275" s="279" t="s">
        <v>855</v>
      </c>
      <c r="AF3275" s="276" t="str">
        <f>IFERROR(VLOOKUP(A3275,'[1]قوائم الترجمة'!AC$2:AD$2397,1,0),"م")</f>
        <v>م</v>
      </c>
      <c r="AG3275" s="232"/>
      <c r="AH3275" s="233"/>
      <c r="AI3275" s="233"/>
      <c r="AJ3275" s="233"/>
      <c r="AL3275" s="267"/>
      <c r="AM3275" s="235"/>
      <c r="AO3275" s="236"/>
      <c r="AU3275" s="234"/>
    </row>
    <row r="3276" spans="1:47" ht="21" x14ac:dyDescent="0.4">
      <c r="A3276" s="278">
        <v>122404</v>
      </c>
      <c r="B3276" s="279" t="s">
        <v>8019</v>
      </c>
      <c r="C3276" s="279" t="s">
        <v>1292</v>
      </c>
      <c r="D3276" s="279" t="s">
        <v>8020</v>
      </c>
      <c r="E3276" s="279" t="s">
        <v>394</v>
      </c>
      <c r="F3276"/>
      <c r="H3276" s="279" t="s">
        <v>394</v>
      </c>
      <c r="I3276" s="279" t="s">
        <v>539</v>
      </c>
      <c r="J3276" s="279" t="s">
        <v>394</v>
      </c>
      <c r="K3276" s="279" t="s">
        <v>394</v>
      </c>
      <c r="L3276" s="279" t="s">
        <v>394</v>
      </c>
      <c r="M3276" s="279" t="s">
        <v>394</v>
      </c>
      <c r="N3276" s="279" t="s">
        <v>394</v>
      </c>
      <c r="O3276" s="279" t="s">
        <v>394</v>
      </c>
      <c r="P3276" s="315">
        <v>0</v>
      </c>
      <c r="Q3276" s="279" t="s">
        <v>394</v>
      </c>
      <c r="R3276" s="279" t="s">
        <v>394</v>
      </c>
      <c r="S3276" s="279" t="s">
        <v>394</v>
      </c>
      <c r="T3276" s="279" t="s">
        <v>394</v>
      </c>
      <c r="U3276" s="279" t="s">
        <v>394</v>
      </c>
      <c r="V3276" s="279" t="s">
        <v>394</v>
      </c>
      <c r="W3276" s="279" t="s">
        <v>394</v>
      </c>
      <c r="X3276" s="279" t="s">
        <v>394</v>
      </c>
      <c r="Y3276" s="281"/>
      <c r="Z3276" s="279" t="s">
        <v>394</v>
      </c>
      <c r="AA3276" s="279" t="s">
        <v>394</v>
      </c>
      <c r="AB3276" s="281"/>
      <c r="AC3276" s="279" t="s">
        <v>855</v>
      </c>
      <c r="AF3276" s="276" t="str">
        <f>IFERROR(VLOOKUP(A3276,'[1]قوائم الترجمة'!AC$2:AD$2397,1,0),"م")</f>
        <v>م</v>
      </c>
      <c r="AG3276" s="232"/>
      <c r="AH3276" s="233"/>
      <c r="AI3276" s="233"/>
      <c r="AJ3276" s="233"/>
      <c r="AL3276" s="267"/>
      <c r="AM3276" s="235"/>
      <c r="AO3276" s="236"/>
      <c r="AU3276" s="234"/>
    </row>
    <row r="3277" spans="1:47" ht="21" x14ac:dyDescent="0.4">
      <c r="A3277" s="278">
        <v>122405</v>
      </c>
      <c r="B3277" s="279" t="s">
        <v>8023</v>
      </c>
      <c r="C3277" s="279" t="s">
        <v>109</v>
      </c>
      <c r="D3277" s="279" t="s">
        <v>490</v>
      </c>
      <c r="E3277" s="279" t="s">
        <v>394</v>
      </c>
      <c r="F3277"/>
      <c r="H3277" s="279" t="s">
        <v>394</v>
      </c>
      <c r="I3277" s="279" t="s">
        <v>539</v>
      </c>
      <c r="J3277" s="279" t="s">
        <v>394</v>
      </c>
      <c r="K3277" s="279" t="s">
        <v>394</v>
      </c>
      <c r="L3277" s="279" t="s">
        <v>394</v>
      </c>
      <c r="M3277" s="279" t="s">
        <v>394</v>
      </c>
      <c r="N3277" s="279" t="s">
        <v>394</v>
      </c>
      <c r="O3277" s="279" t="s">
        <v>394</v>
      </c>
      <c r="P3277" s="315">
        <v>0</v>
      </c>
      <c r="Q3277" s="279" t="s">
        <v>394</v>
      </c>
      <c r="R3277" s="279" t="s">
        <v>394</v>
      </c>
      <c r="S3277" s="279" t="s">
        <v>394</v>
      </c>
      <c r="T3277" s="279" t="s">
        <v>394</v>
      </c>
      <c r="U3277" s="279" t="s">
        <v>394</v>
      </c>
      <c r="V3277" s="279" t="s">
        <v>394</v>
      </c>
      <c r="W3277" s="279" t="s">
        <v>394</v>
      </c>
      <c r="X3277" s="279" t="s">
        <v>394</v>
      </c>
      <c r="Y3277" s="281"/>
      <c r="Z3277" s="279" t="s">
        <v>394</v>
      </c>
      <c r="AA3277" s="279" t="s">
        <v>394</v>
      </c>
      <c r="AB3277" s="281"/>
      <c r="AC3277" s="279" t="s">
        <v>855</v>
      </c>
      <c r="AF3277" s="276" t="str">
        <f>IFERROR(VLOOKUP(A3277,'[1]قوائم الترجمة'!AC$2:AD$2397,1,0),"م")</f>
        <v>م</v>
      </c>
      <c r="AG3277" s="232"/>
      <c r="AH3277" s="233"/>
      <c r="AI3277" s="233"/>
      <c r="AJ3277" s="233"/>
      <c r="AL3277" s="267"/>
      <c r="AM3277" s="235"/>
      <c r="AU3277" s="234"/>
    </row>
    <row r="3278" spans="1:47" ht="21" x14ac:dyDescent="0.4">
      <c r="A3278" s="278">
        <v>122406</v>
      </c>
      <c r="B3278" s="279" t="s">
        <v>3618</v>
      </c>
      <c r="C3278" s="279" t="s">
        <v>72</v>
      </c>
      <c r="D3278" s="279" t="s">
        <v>270</v>
      </c>
      <c r="E3278" s="279" t="s">
        <v>394</v>
      </c>
      <c r="F3278"/>
      <c r="H3278" s="279" t="s">
        <v>394</v>
      </c>
      <c r="I3278" s="279" t="s">
        <v>539</v>
      </c>
      <c r="J3278" s="279" t="s">
        <v>394</v>
      </c>
      <c r="K3278" s="279" t="s">
        <v>394</v>
      </c>
      <c r="L3278" s="279" t="s">
        <v>394</v>
      </c>
      <c r="M3278" s="279" t="s">
        <v>394</v>
      </c>
      <c r="N3278" s="279" t="s">
        <v>394</v>
      </c>
      <c r="O3278" s="279" t="s">
        <v>394</v>
      </c>
      <c r="P3278" s="315">
        <v>0</v>
      </c>
      <c r="Q3278" s="279" t="s">
        <v>394</v>
      </c>
      <c r="R3278" s="279" t="s">
        <v>394</v>
      </c>
      <c r="S3278" s="279" t="s">
        <v>394</v>
      </c>
      <c r="T3278" s="279" t="s">
        <v>394</v>
      </c>
      <c r="U3278" s="279" t="s">
        <v>394</v>
      </c>
      <c r="V3278" s="279" t="s">
        <v>394</v>
      </c>
      <c r="W3278" s="279" t="s">
        <v>394</v>
      </c>
      <c r="X3278" s="279" t="s">
        <v>394</v>
      </c>
      <c r="Y3278" s="281"/>
      <c r="Z3278" s="279" t="s">
        <v>394</v>
      </c>
      <c r="AA3278" s="279" t="s">
        <v>394</v>
      </c>
      <c r="AB3278" s="281"/>
      <c r="AC3278" s="279" t="s">
        <v>855</v>
      </c>
      <c r="AF3278" s="276" t="str">
        <f>IFERROR(VLOOKUP(A3278,'[1]قوائم الترجمة'!AC$2:AD$2397,1,0),"م")</f>
        <v>م</v>
      </c>
      <c r="AG3278" s="232"/>
      <c r="AH3278" s="233"/>
      <c r="AI3278" s="233"/>
      <c r="AJ3278" s="233"/>
      <c r="AL3278" s="267"/>
      <c r="AM3278" s="235"/>
      <c r="AO3278" s="236"/>
      <c r="AU3278" s="234"/>
    </row>
    <row r="3279" spans="1:47" ht="21" x14ac:dyDescent="0.4">
      <c r="A3279" s="278">
        <v>122407</v>
      </c>
      <c r="B3279" s="279" t="s">
        <v>3617</v>
      </c>
      <c r="C3279" s="279" t="s">
        <v>81</v>
      </c>
      <c r="D3279" s="279" t="s">
        <v>284</v>
      </c>
      <c r="E3279" s="279" t="s">
        <v>394</v>
      </c>
      <c r="F3279"/>
      <c r="H3279" s="279" t="s">
        <v>394</v>
      </c>
      <c r="I3279" s="279" t="s">
        <v>539</v>
      </c>
      <c r="J3279" s="279" t="s">
        <v>394</v>
      </c>
      <c r="K3279" s="279" t="s">
        <v>394</v>
      </c>
      <c r="L3279" s="279" t="s">
        <v>394</v>
      </c>
      <c r="M3279" s="279" t="s">
        <v>394</v>
      </c>
      <c r="N3279" s="279" t="s">
        <v>394</v>
      </c>
      <c r="O3279" s="279" t="s">
        <v>394</v>
      </c>
      <c r="P3279" s="315">
        <v>0</v>
      </c>
      <c r="Q3279" s="279" t="s">
        <v>394</v>
      </c>
      <c r="R3279" s="279" t="s">
        <v>394</v>
      </c>
      <c r="S3279" s="279" t="s">
        <v>394</v>
      </c>
      <c r="T3279" s="279" t="s">
        <v>394</v>
      </c>
      <c r="U3279" s="279" t="s">
        <v>394</v>
      </c>
      <c r="V3279" s="279" t="s">
        <v>394</v>
      </c>
      <c r="W3279" s="279" t="s">
        <v>394</v>
      </c>
      <c r="X3279" s="279" t="s">
        <v>394</v>
      </c>
      <c r="Y3279" s="281"/>
      <c r="Z3279" s="279" t="s">
        <v>394</v>
      </c>
      <c r="AA3279" s="279" t="s">
        <v>394</v>
      </c>
      <c r="AB3279" s="281"/>
      <c r="AC3279" s="279" t="s">
        <v>855</v>
      </c>
      <c r="AF3279" s="276" t="str">
        <f>IFERROR(VLOOKUP(A3279,'[1]قوائم الترجمة'!AC$2:AD$2397,1,0),"م")</f>
        <v>م</v>
      </c>
      <c r="AG3279" s="232"/>
      <c r="AH3279" s="233"/>
      <c r="AI3279" s="233"/>
      <c r="AJ3279" s="233"/>
      <c r="AL3279" s="267"/>
      <c r="AM3279" s="235"/>
      <c r="AO3279" s="236"/>
      <c r="AU3279" s="234"/>
    </row>
    <row r="3280" spans="1:47" ht="21" x14ac:dyDescent="0.4">
      <c r="A3280" s="275">
        <v>122408</v>
      </c>
      <c r="B3280" s="276" t="s">
        <v>3616</v>
      </c>
      <c r="C3280" s="276" t="s">
        <v>70</v>
      </c>
      <c r="D3280" s="276" t="s">
        <v>273</v>
      </c>
      <c r="E3280" s="276" t="s">
        <v>424</v>
      </c>
      <c r="F3280" s="317" t="s">
        <v>8438</v>
      </c>
      <c r="G3280" s="317" t="s">
        <v>402</v>
      </c>
      <c r="H3280" s="276" t="s">
        <v>425</v>
      </c>
      <c r="I3280" s="276" t="s">
        <v>538</v>
      </c>
      <c r="J3280" s="276" t="s">
        <v>426</v>
      </c>
      <c r="K3280" s="277">
        <v>2012</v>
      </c>
      <c r="L3280" s="276" t="s">
        <v>404</v>
      </c>
      <c r="M3280" s="303"/>
      <c r="N3280" s="276" t="s">
        <v>394</v>
      </c>
      <c r="O3280" s="276" t="s">
        <v>394</v>
      </c>
      <c r="P3280" s="315">
        <v>0</v>
      </c>
      <c r="Q3280" s="303"/>
      <c r="R3280" s="276" t="s">
        <v>394</v>
      </c>
      <c r="S3280" s="276" t="s">
        <v>394</v>
      </c>
      <c r="T3280" s="303"/>
      <c r="U3280" s="303"/>
      <c r="V3280" s="303"/>
      <c r="W3280" s="303"/>
      <c r="X3280" s="303"/>
      <c r="Z3280" s="303"/>
      <c r="AA3280" s="303"/>
      <c r="AC3280" s="276" t="s">
        <v>394</v>
      </c>
      <c r="AF3280" s="276">
        <f>IFERROR(VLOOKUP(A3280,'[1]قوائم الترجمة'!AC$2:AD$2397,1,0),"م")</f>
        <v>122408</v>
      </c>
      <c r="AG3280" s="232"/>
      <c r="AH3280" s="233"/>
      <c r="AI3280" s="233"/>
      <c r="AJ3280" s="233"/>
      <c r="AL3280" s="267"/>
      <c r="AM3280" s="235"/>
      <c r="AO3280" s="236"/>
      <c r="AU3280" s="234"/>
    </row>
    <row r="3281" spans="1:47" ht="21" x14ac:dyDescent="0.4">
      <c r="A3281" s="278">
        <v>122409</v>
      </c>
      <c r="B3281" s="279" t="s">
        <v>8032</v>
      </c>
      <c r="C3281" s="279" t="s">
        <v>120</v>
      </c>
      <c r="D3281" s="279" t="s">
        <v>8033</v>
      </c>
      <c r="E3281" s="279" t="s">
        <v>394</v>
      </c>
      <c r="F3281"/>
      <c r="H3281" s="279" t="s">
        <v>394</v>
      </c>
      <c r="I3281" s="279" t="s">
        <v>539</v>
      </c>
      <c r="J3281" s="279" t="s">
        <v>394</v>
      </c>
      <c r="K3281" s="279" t="s">
        <v>394</v>
      </c>
      <c r="L3281" s="279" t="s">
        <v>394</v>
      </c>
      <c r="M3281" s="279" t="s">
        <v>394</v>
      </c>
      <c r="N3281" s="279" t="s">
        <v>394</v>
      </c>
      <c r="O3281" s="279" t="s">
        <v>394</v>
      </c>
      <c r="P3281" s="315">
        <v>0</v>
      </c>
      <c r="Q3281" s="279" t="s">
        <v>394</v>
      </c>
      <c r="R3281" s="279" t="s">
        <v>394</v>
      </c>
      <c r="S3281" s="279" t="s">
        <v>394</v>
      </c>
      <c r="T3281" s="279" t="s">
        <v>394</v>
      </c>
      <c r="U3281" s="279" t="s">
        <v>394</v>
      </c>
      <c r="V3281" s="279" t="s">
        <v>394</v>
      </c>
      <c r="W3281" s="279" t="s">
        <v>394</v>
      </c>
      <c r="X3281" s="279" t="s">
        <v>394</v>
      </c>
      <c r="Y3281" s="281"/>
      <c r="Z3281" s="279" t="s">
        <v>394</v>
      </c>
      <c r="AA3281" s="279" t="s">
        <v>394</v>
      </c>
      <c r="AB3281" s="281"/>
      <c r="AC3281" s="279" t="s">
        <v>855</v>
      </c>
      <c r="AF3281" s="276" t="str">
        <f>IFERROR(VLOOKUP(A3281,'[1]قوائم الترجمة'!AC$2:AD$2397,1,0),"م")</f>
        <v>م</v>
      </c>
      <c r="AG3281" s="232"/>
      <c r="AH3281" s="233"/>
      <c r="AI3281" s="233"/>
      <c r="AJ3281" s="233"/>
      <c r="AL3281" s="267"/>
      <c r="AM3281" s="235"/>
      <c r="AO3281" s="236"/>
      <c r="AU3281" s="234"/>
    </row>
    <row r="3282" spans="1:47" ht="21" x14ac:dyDescent="0.4">
      <c r="A3282" s="275">
        <v>122410</v>
      </c>
      <c r="B3282" s="276" t="s">
        <v>3615</v>
      </c>
      <c r="C3282" s="276" t="s">
        <v>62</v>
      </c>
      <c r="D3282" s="276" t="s">
        <v>531</v>
      </c>
      <c r="E3282" s="276" t="s">
        <v>423</v>
      </c>
      <c r="F3282" s="317" t="s">
        <v>8378</v>
      </c>
      <c r="G3282" s="317" t="s">
        <v>8379</v>
      </c>
      <c r="H3282" s="276" t="s">
        <v>8389</v>
      </c>
      <c r="I3282" s="276" t="s">
        <v>67</v>
      </c>
      <c r="J3282" s="276" t="s">
        <v>403</v>
      </c>
      <c r="K3282" s="277">
        <v>2005</v>
      </c>
      <c r="L3282" s="276" t="s">
        <v>402</v>
      </c>
      <c r="M3282" s="303"/>
      <c r="N3282" s="276" t="s">
        <v>394</v>
      </c>
      <c r="O3282" s="276" t="s">
        <v>394</v>
      </c>
      <c r="P3282" s="315">
        <v>0</v>
      </c>
      <c r="Q3282" s="303"/>
      <c r="R3282" s="276" t="s">
        <v>394</v>
      </c>
      <c r="S3282" s="276" t="s">
        <v>394</v>
      </c>
      <c r="T3282" s="303"/>
      <c r="U3282" s="303"/>
      <c r="V3282" s="303"/>
      <c r="W3282" s="303"/>
      <c r="X3282" s="303"/>
      <c r="Z3282" s="303"/>
      <c r="AA3282" s="303"/>
      <c r="AC3282" s="276" t="s">
        <v>394</v>
      </c>
      <c r="AF3282" s="276">
        <f>IFERROR(VLOOKUP(A3282,'[1]قوائم الترجمة'!AC$2:AD$2397,1,0),"م")</f>
        <v>122410</v>
      </c>
      <c r="AG3282" s="232"/>
      <c r="AH3282" s="233"/>
      <c r="AI3282" s="233"/>
      <c r="AJ3282" s="233"/>
      <c r="AL3282" s="267"/>
      <c r="AM3282" s="235"/>
      <c r="AO3282" s="236"/>
      <c r="AU3282" s="234"/>
    </row>
    <row r="3283" spans="1:47" ht="21" x14ac:dyDescent="0.4">
      <c r="A3283" s="278">
        <v>122411</v>
      </c>
      <c r="B3283" s="279" t="s">
        <v>8040</v>
      </c>
      <c r="C3283" s="279" t="s">
        <v>163</v>
      </c>
      <c r="D3283" s="279" t="s">
        <v>8041</v>
      </c>
      <c r="E3283" s="279" t="s">
        <v>394</v>
      </c>
      <c r="F3283"/>
      <c r="H3283" s="279" t="s">
        <v>394</v>
      </c>
      <c r="I3283" s="279" t="s">
        <v>539</v>
      </c>
      <c r="J3283" s="279" t="s">
        <v>394</v>
      </c>
      <c r="K3283" s="279" t="s">
        <v>394</v>
      </c>
      <c r="L3283" s="279" t="s">
        <v>394</v>
      </c>
      <c r="M3283" s="279" t="s">
        <v>394</v>
      </c>
      <c r="N3283" s="279" t="s">
        <v>394</v>
      </c>
      <c r="O3283" s="279" t="s">
        <v>394</v>
      </c>
      <c r="P3283" s="315">
        <v>0</v>
      </c>
      <c r="Q3283" s="279" t="s">
        <v>394</v>
      </c>
      <c r="R3283" s="279" t="s">
        <v>394</v>
      </c>
      <c r="S3283" s="279" t="s">
        <v>394</v>
      </c>
      <c r="T3283" s="279" t="s">
        <v>394</v>
      </c>
      <c r="U3283" s="279" t="s">
        <v>394</v>
      </c>
      <c r="V3283" s="279" t="s">
        <v>394</v>
      </c>
      <c r="W3283" s="279" t="s">
        <v>394</v>
      </c>
      <c r="X3283" s="279" t="s">
        <v>394</v>
      </c>
      <c r="Y3283" s="281"/>
      <c r="Z3283" s="279" t="s">
        <v>394</v>
      </c>
      <c r="AA3283" s="279" t="s">
        <v>394</v>
      </c>
      <c r="AB3283" s="281"/>
      <c r="AC3283" s="279" t="s">
        <v>855</v>
      </c>
      <c r="AF3283" s="276" t="str">
        <f>IFERROR(VLOOKUP(A3283,'[1]قوائم الترجمة'!AC$2:AD$2397,1,0),"م")</f>
        <v>م</v>
      </c>
      <c r="AG3283" s="232"/>
      <c r="AH3283" s="233"/>
      <c r="AI3283" s="233"/>
      <c r="AJ3283" s="233"/>
      <c r="AL3283" s="267"/>
      <c r="AM3283" s="235"/>
      <c r="AU3283" s="234"/>
    </row>
    <row r="3284" spans="1:47" ht="21" x14ac:dyDescent="0.4">
      <c r="A3284" s="275">
        <v>122412</v>
      </c>
      <c r="B3284" s="276" t="s">
        <v>3614</v>
      </c>
      <c r="C3284" s="276" t="s">
        <v>108</v>
      </c>
      <c r="D3284" s="276" t="s">
        <v>305</v>
      </c>
      <c r="E3284" s="276" t="s">
        <v>424</v>
      </c>
      <c r="F3284" s="317" t="s">
        <v>8378</v>
      </c>
      <c r="G3284" s="317" t="s">
        <v>8379</v>
      </c>
      <c r="H3284" s="276" t="s">
        <v>7215</v>
      </c>
      <c r="I3284" s="276" t="s">
        <v>540</v>
      </c>
      <c r="J3284" s="276" t="s">
        <v>403</v>
      </c>
      <c r="K3284" s="277">
        <v>2014</v>
      </c>
      <c r="L3284" s="276" t="s">
        <v>404</v>
      </c>
      <c r="M3284" s="303"/>
      <c r="N3284" s="276" t="s">
        <v>394</v>
      </c>
      <c r="O3284" s="276" t="s">
        <v>394</v>
      </c>
      <c r="P3284" s="315">
        <v>0</v>
      </c>
      <c r="Q3284" s="303"/>
      <c r="R3284" s="276" t="s">
        <v>394</v>
      </c>
      <c r="S3284" s="276" t="s">
        <v>394</v>
      </c>
      <c r="T3284" s="303"/>
      <c r="U3284" s="303"/>
      <c r="V3284" s="303"/>
      <c r="W3284" s="303"/>
      <c r="X3284" s="303"/>
      <c r="Z3284" s="303"/>
      <c r="AA3284" s="303"/>
      <c r="AC3284" s="276" t="s">
        <v>855</v>
      </c>
      <c r="AF3284" s="276">
        <f>IFERROR(VLOOKUP(A3284,'[1]قوائم الترجمة'!AC$2:AD$2397,1,0),"م")</f>
        <v>122412</v>
      </c>
      <c r="AG3284" s="232"/>
      <c r="AH3284" s="233"/>
      <c r="AI3284" s="233"/>
      <c r="AJ3284" s="233"/>
      <c r="AL3284" s="267"/>
      <c r="AM3284" s="235"/>
      <c r="AO3284" s="236"/>
      <c r="AU3284" s="234"/>
    </row>
    <row r="3285" spans="1:47" ht="19.2" customHeight="1" x14ac:dyDescent="0.4">
      <c r="A3285" s="278">
        <v>122413</v>
      </c>
      <c r="B3285" s="279" t="s">
        <v>8042</v>
      </c>
      <c r="C3285" s="279" t="s">
        <v>105</v>
      </c>
      <c r="D3285" s="279" t="s">
        <v>250</v>
      </c>
      <c r="E3285" s="279" t="s">
        <v>394</v>
      </c>
      <c r="F3285"/>
      <c r="H3285" s="279" t="s">
        <v>394</v>
      </c>
      <c r="I3285" s="279" t="s">
        <v>539</v>
      </c>
      <c r="J3285" s="279" t="s">
        <v>394</v>
      </c>
      <c r="K3285" s="279" t="s">
        <v>394</v>
      </c>
      <c r="L3285" s="279" t="s">
        <v>394</v>
      </c>
      <c r="M3285" s="279" t="s">
        <v>394</v>
      </c>
      <c r="N3285" s="279" t="s">
        <v>394</v>
      </c>
      <c r="O3285" s="279" t="s">
        <v>394</v>
      </c>
      <c r="P3285" s="315">
        <v>0</v>
      </c>
      <c r="Q3285" s="279" t="s">
        <v>394</v>
      </c>
      <c r="R3285" s="279" t="s">
        <v>394</v>
      </c>
      <c r="S3285" s="279" t="s">
        <v>394</v>
      </c>
      <c r="T3285" s="279" t="s">
        <v>394</v>
      </c>
      <c r="U3285" s="279" t="s">
        <v>394</v>
      </c>
      <c r="V3285" s="279" t="s">
        <v>394</v>
      </c>
      <c r="W3285" s="279" t="s">
        <v>394</v>
      </c>
      <c r="X3285" s="279" t="s">
        <v>394</v>
      </c>
      <c r="Y3285" s="281"/>
      <c r="Z3285" s="279" t="s">
        <v>394</v>
      </c>
      <c r="AA3285" s="279" t="s">
        <v>394</v>
      </c>
      <c r="AB3285" s="281"/>
      <c r="AC3285" s="279" t="s">
        <v>855</v>
      </c>
      <c r="AF3285" s="276" t="str">
        <f>IFERROR(VLOOKUP(A3285,'[1]قوائم الترجمة'!AC$2:AD$2397,1,0),"م")</f>
        <v>م</v>
      </c>
      <c r="AG3285" s="232"/>
      <c r="AH3285" s="233"/>
      <c r="AI3285" s="233"/>
      <c r="AJ3285" s="233"/>
      <c r="AL3285" s="267"/>
      <c r="AM3285" s="235"/>
      <c r="AU3285" s="234"/>
    </row>
    <row r="3286" spans="1:47" ht="21" x14ac:dyDescent="0.4">
      <c r="A3286" s="278">
        <v>122414</v>
      </c>
      <c r="B3286" s="279" t="s">
        <v>8045</v>
      </c>
      <c r="C3286" s="279" t="s">
        <v>68</v>
      </c>
      <c r="D3286" s="279" t="s">
        <v>322</v>
      </c>
      <c r="E3286" s="279" t="s">
        <v>394</v>
      </c>
      <c r="F3286"/>
      <c r="H3286" s="279" t="s">
        <v>394</v>
      </c>
      <c r="I3286" s="279" t="s">
        <v>539</v>
      </c>
      <c r="J3286" s="279" t="s">
        <v>394</v>
      </c>
      <c r="K3286" s="279" t="s">
        <v>394</v>
      </c>
      <c r="L3286" s="279" t="s">
        <v>394</v>
      </c>
      <c r="M3286" s="279" t="s">
        <v>394</v>
      </c>
      <c r="N3286" s="279" t="s">
        <v>394</v>
      </c>
      <c r="O3286" s="279" t="s">
        <v>394</v>
      </c>
      <c r="P3286" s="315">
        <v>0</v>
      </c>
      <c r="Q3286" s="279" t="s">
        <v>394</v>
      </c>
      <c r="R3286" s="279" t="s">
        <v>394</v>
      </c>
      <c r="S3286" s="279" t="s">
        <v>394</v>
      </c>
      <c r="T3286" s="279" t="s">
        <v>394</v>
      </c>
      <c r="U3286" s="279" t="s">
        <v>394</v>
      </c>
      <c r="V3286" s="279" t="s">
        <v>394</v>
      </c>
      <c r="W3286" s="279" t="s">
        <v>394</v>
      </c>
      <c r="X3286" s="279" t="s">
        <v>394</v>
      </c>
      <c r="Y3286" s="281"/>
      <c r="Z3286" s="279" t="s">
        <v>394</v>
      </c>
      <c r="AA3286" s="279" t="s">
        <v>394</v>
      </c>
      <c r="AB3286" s="281"/>
      <c r="AC3286" s="279" t="s">
        <v>855</v>
      </c>
      <c r="AF3286" s="276" t="str">
        <f>IFERROR(VLOOKUP(A3286,'[1]قوائم الترجمة'!AC$2:AD$2397,1,0),"م")</f>
        <v>م</v>
      </c>
      <c r="AG3286" s="232"/>
      <c r="AH3286" s="233"/>
      <c r="AI3286" s="233"/>
      <c r="AJ3286" s="233"/>
      <c r="AL3286" s="267"/>
      <c r="AM3286" s="235"/>
      <c r="AO3286" s="236"/>
      <c r="AU3286" s="234"/>
    </row>
    <row r="3287" spans="1:47" ht="21" x14ac:dyDescent="0.4">
      <c r="A3287" s="278">
        <v>122415</v>
      </c>
      <c r="B3287" s="279" t="s">
        <v>3612</v>
      </c>
      <c r="C3287" s="279" t="s">
        <v>456</v>
      </c>
      <c r="D3287" s="279" t="s">
        <v>3613</v>
      </c>
      <c r="E3287" s="279" t="s">
        <v>394</v>
      </c>
      <c r="F3287"/>
      <c r="H3287" s="279" t="s">
        <v>394</v>
      </c>
      <c r="I3287" s="279" t="s">
        <v>540</v>
      </c>
      <c r="J3287" s="279" t="s">
        <v>394</v>
      </c>
      <c r="K3287" s="279" t="s">
        <v>394</v>
      </c>
      <c r="L3287" s="279" t="s">
        <v>394</v>
      </c>
      <c r="M3287" s="279" t="s">
        <v>394</v>
      </c>
      <c r="N3287" s="279" t="s">
        <v>394</v>
      </c>
      <c r="O3287" s="279" t="s">
        <v>394</v>
      </c>
      <c r="P3287" s="315">
        <v>0</v>
      </c>
      <c r="Q3287" s="279" t="s">
        <v>394</v>
      </c>
      <c r="R3287" s="279" t="s">
        <v>394</v>
      </c>
      <c r="S3287" s="279" t="s">
        <v>394</v>
      </c>
      <c r="T3287" s="279" t="s">
        <v>394</v>
      </c>
      <c r="U3287" s="279" t="s">
        <v>394</v>
      </c>
      <c r="V3287" s="279" t="s">
        <v>394</v>
      </c>
      <c r="W3287" s="279" t="s">
        <v>394</v>
      </c>
      <c r="X3287" s="279" t="s">
        <v>394</v>
      </c>
      <c r="Y3287" s="281"/>
      <c r="Z3287" s="279" t="s">
        <v>394</v>
      </c>
      <c r="AA3287" s="279" t="s">
        <v>394</v>
      </c>
      <c r="AB3287" s="281"/>
      <c r="AC3287" s="279" t="s">
        <v>855</v>
      </c>
      <c r="AF3287" s="276" t="str">
        <f>IFERROR(VLOOKUP(A3287,'[1]قوائم الترجمة'!AC$2:AD$2397,1,0),"م")</f>
        <v>م</v>
      </c>
      <c r="AG3287" s="232"/>
      <c r="AH3287" s="233"/>
      <c r="AI3287" s="233"/>
      <c r="AJ3287" s="233"/>
      <c r="AL3287" s="267"/>
      <c r="AM3287" s="235"/>
      <c r="AO3287" s="236"/>
      <c r="AU3287" s="234"/>
    </row>
    <row r="3288" spans="1:47" ht="21" x14ac:dyDescent="0.4">
      <c r="A3288" s="278">
        <v>122416</v>
      </c>
      <c r="B3288" s="279" t="s">
        <v>3611</v>
      </c>
      <c r="C3288" s="279" t="s">
        <v>192</v>
      </c>
      <c r="D3288" s="279" t="s">
        <v>238</v>
      </c>
      <c r="E3288" s="279" t="s">
        <v>394</v>
      </c>
      <c r="F3288"/>
      <c r="H3288" s="279" t="s">
        <v>394</v>
      </c>
      <c r="I3288" s="279" t="s">
        <v>61</v>
      </c>
      <c r="J3288" s="279" t="s">
        <v>394</v>
      </c>
      <c r="K3288" s="279" t="s">
        <v>394</v>
      </c>
      <c r="L3288" s="279" t="s">
        <v>394</v>
      </c>
      <c r="M3288" s="279" t="s">
        <v>394</v>
      </c>
      <c r="N3288" s="279" t="s">
        <v>394</v>
      </c>
      <c r="O3288" s="279" t="s">
        <v>394</v>
      </c>
      <c r="P3288" s="315">
        <v>0</v>
      </c>
      <c r="Q3288" s="279" t="s">
        <v>394</v>
      </c>
      <c r="R3288" s="279" t="s">
        <v>394</v>
      </c>
      <c r="S3288" s="279" t="s">
        <v>394</v>
      </c>
      <c r="T3288" s="279" t="s">
        <v>394</v>
      </c>
      <c r="U3288" s="279" t="s">
        <v>394</v>
      </c>
      <c r="V3288" s="279" t="s">
        <v>394</v>
      </c>
      <c r="W3288" s="279" t="s">
        <v>394</v>
      </c>
      <c r="X3288" s="279" t="s">
        <v>394</v>
      </c>
      <c r="Y3288" s="281"/>
      <c r="Z3288" s="279" t="s">
        <v>394</v>
      </c>
      <c r="AA3288" s="279" t="s">
        <v>394</v>
      </c>
      <c r="AB3288" s="281"/>
      <c r="AC3288" s="279" t="s">
        <v>394</v>
      </c>
      <c r="AF3288" s="276" t="str">
        <f>IFERROR(VLOOKUP(A3288,'[1]قوائم الترجمة'!AC$2:AD$2397,1,0),"م")</f>
        <v>م</v>
      </c>
      <c r="AG3288" s="232"/>
      <c r="AH3288" s="233"/>
      <c r="AI3288" s="233"/>
      <c r="AJ3288" s="233"/>
      <c r="AL3288" s="267"/>
      <c r="AM3288" s="235"/>
      <c r="AU3288" s="234"/>
    </row>
    <row r="3289" spans="1:47" ht="21" x14ac:dyDescent="0.4">
      <c r="A3289" s="275">
        <v>122418</v>
      </c>
      <c r="B3289" s="276" t="s">
        <v>8055</v>
      </c>
      <c r="C3289" s="276" t="s">
        <v>680</v>
      </c>
      <c r="D3289" s="276" t="s">
        <v>280</v>
      </c>
      <c r="E3289" s="276" t="s">
        <v>424</v>
      </c>
      <c r="F3289" s="317" t="s">
        <v>8628</v>
      </c>
      <c r="G3289" s="317" t="s">
        <v>402</v>
      </c>
      <c r="H3289" s="276" t="s">
        <v>425</v>
      </c>
      <c r="I3289" s="276" t="s">
        <v>8485</v>
      </c>
      <c r="J3289" s="276" t="s">
        <v>403</v>
      </c>
      <c r="K3289" s="277">
        <v>2014</v>
      </c>
      <c r="L3289" s="276" t="s">
        <v>402</v>
      </c>
      <c r="M3289" s="303"/>
      <c r="N3289" s="276" t="s">
        <v>394</v>
      </c>
      <c r="O3289" s="276" t="s">
        <v>394</v>
      </c>
      <c r="P3289" s="315">
        <v>0</v>
      </c>
      <c r="Q3289" s="303"/>
      <c r="R3289" s="276" t="s">
        <v>394</v>
      </c>
      <c r="S3289" s="276" t="s">
        <v>394</v>
      </c>
      <c r="T3289" s="303"/>
      <c r="U3289" s="303"/>
      <c r="V3289" s="303"/>
      <c r="W3289" s="303"/>
      <c r="X3289" s="303"/>
      <c r="Z3289" s="303"/>
      <c r="AA3289" s="303"/>
      <c r="AC3289" s="276" t="s">
        <v>394</v>
      </c>
      <c r="AF3289" s="276">
        <f>IFERROR(VLOOKUP(A3289,'[1]قوائم الترجمة'!AC$2:AD$2397,1,0),"م")</f>
        <v>122418</v>
      </c>
      <c r="AG3289" s="232"/>
      <c r="AH3289" s="233"/>
      <c r="AI3289" s="233"/>
      <c r="AJ3289" s="233"/>
      <c r="AL3289" s="267"/>
      <c r="AM3289" s="235"/>
      <c r="AU3289" s="234"/>
    </row>
    <row r="3290" spans="1:47" ht="21" x14ac:dyDescent="0.4">
      <c r="A3290" s="278">
        <v>122419</v>
      </c>
      <c r="B3290" s="279" t="s">
        <v>3609</v>
      </c>
      <c r="C3290" s="279" t="s">
        <v>937</v>
      </c>
      <c r="D3290" s="279" t="s">
        <v>3610</v>
      </c>
      <c r="E3290" s="279" t="s">
        <v>394</v>
      </c>
      <c r="F3290"/>
      <c r="H3290" s="279" t="s">
        <v>394</v>
      </c>
      <c r="I3290" s="279" t="s">
        <v>540</v>
      </c>
      <c r="J3290" s="279" t="s">
        <v>394</v>
      </c>
      <c r="K3290" s="279" t="s">
        <v>394</v>
      </c>
      <c r="L3290" s="279" t="s">
        <v>394</v>
      </c>
      <c r="M3290" s="279" t="s">
        <v>394</v>
      </c>
      <c r="N3290" s="279" t="s">
        <v>394</v>
      </c>
      <c r="O3290" s="279" t="s">
        <v>394</v>
      </c>
      <c r="P3290" s="315">
        <v>0</v>
      </c>
      <c r="Q3290" s="279" t="s">
        <v>394</v>
      </c>
      <c r="R3290" s="279" t="s">
        <v>394</v>
      </c>
      <c r="S3290" s="279" t="s">
        <v>394</v>
      </c>
      <c r="T3290" s="279" t="s">
        <v>394</v>
      </c>
      <c r="U3290" s="279" t="s">
        <v>394</v>
      </c>
      <c r="V3290" s="279" t="s">
        <v>394</v>
      </c>
      <c r="W3290" s="279" t="s">
        <v>394</v>
      </c>
      <c r="X3290" s="279" t="s">
        <v>394</v>
      </c>
      <c r="Y3290" s="281"/>
      <c r="Z3290" s="279" t="s">
        <v>394</v>
      </c>
      <c r="AA3290" s="279" t="s">
        <v>394</v>
      </c>
      <c r="AB3290" s="281"/>
      <c r="AC3290" s="279" t="s">
        <v>394</v>
      </c>
      <c r="AF3290" s="276" t="str">
        <f>IFERROR(VLOOKUP(A3290,'[1]قوائم الترجمة'!AC$2:AD$2397,1,0),"م")</f>
        <v>م</v>
      </c>
      <c r="AG3290" s="232"/>
      <c r="AH3290" s="233"/>
      <c r="AI3290" s="233"/>
      <c r="AJ3290" s="233"/>
      <c r="AL3290" s="267"/>
      <c r="AM3290" s="235"/>
      <c r="AU3290" s="234"/>
    </row>
    <row r="3291" spans="1:47" ht="21" x14ac:dyDescent="0.4">
      <c r="A3291" s="278">
        <v>122420</v>
      </c>
      <c r="B3291" s="279" t="s">
        <v>8062</v>
      </c>
      <c r="C3291" s="279" t="s">
        <v>8063</v>
      </c>
      <c r="D3291" s="279" t="s">
        <v>315</v>
      </c>
      <c r="E3291" s="279" t="s">
        <v>394</v>
      </c>
      <c r="F3291"/>
      <c r="H3291" s="279" t="s">
        <v>394</v>
      </c>
      <c r="I3291" s="279" t="s">
        <v>539</v>
      </c>
      <c r="J3291" s="279" t="s">
        <v>394</v>
      </c>
      <c r="K3291" s="279" t="s">
        <v>394</v>
      </c>
      <c r="L3291" s="279" t="s">
        <v>394</v>
      </c>
      <c r="M3291" s="279" t="s">
        <v>394</v>
      </c>
      <c r="N3291" s="279" t="s">
        <v>394</v>
      </c>
      <c r="O3291" s="279" t="s">
        <v>394</v>
      </c>
      <c r="P3291" s="315">
        <v>0</v>
      </c>
      <c r="Q3291" s="279" t="s">
        <v>394</v>
      </c>
      <c r="R3291" s="279" t="s">
        <v>394</v>
      </c>
      <c r="S3291" s="279" t="s">
        <v>394</v>
      </c>
      <c r="T3291" s="279" t="s">
        <v>394</v>
      </c>
      <c r="U3291" s="279" t="s">
        <v>394</v>
      </c>
      <c r="V3291" s="279" t="s">
        <v>394</v>
      </c>
      <c r="W3291" s="279" t="s">
        <v>394</v>
      </c>
      <c r="X3291" s="279" t="s">
        <v>394</v>
      </c>
      <c r="Y3291" s="281"/>
      <c r="Z3291" s="279" t="s">
        <v>394</v>
      </c>
      <c r="AA3291" s="279" t="s">
        <v>394</v>
      </c>
      <c r="AB3291" s="281"/>
      <c r="AC3291" s="279" t="s">
        <v>855</v>
      </c>
      <c r="AF3291" s="276" t="str">
        <f>IFERROR(VLOOKUP(A3291,'[1]قوائم الترجمة'!AC$2:AD$2397,1,0),"م")</f>
        <v>م</v>
      </c>
      <c r="AG3291" s="232"/>
      <c r="AH3291" s="233"/>
      <c r="AI3291" s="233"/>
      <c r="AJ3291" s="233"/>
      <c r="AL3291" s="267"/>
      <c r="AM3291" s="235"/>
      <c r="AU3291" s="234"/>
    </row>
    <row r="3292" spans="1:47" ht="21" x14ac:dyDescent="0.4">
      <c r="A3292" s="275">
        <v>122421</v>
      </c>
      <c r="B3292" s="276" t="s">
        <v>3607</v>
      </c>
      <c r="C3292" s="276" t="s">
        <v>152</v>
      </c>
      <c r="D3292" s="276" t="s">
        <v>3608</v>
      </c>
      <c r="E3292" s="276" t="s">
        <v>424</v>
      </c>
      <c r="F3292" s="317" t="s">
        <v>8629</v>
      </c>
      <c r="G3292" s="317" t="s">
        <v>8266</v>
      </c>
      <c r="H3292" s="276" t="s">
        <v>428</v>
      </c>
      <c r="I3292" s="276" t="s">
        <v>538</v>
      </c>
      <c r="J3292" s="276" t="s">
        <v>426</v>
      </c>
      <c r="K3292" s="277">
        <v>2012</v>
      </c>
      <c r="L3292" s="276" t="s">
        <v>402</v>
      </c>
      <c r="M3292" s="303"/>
      <c r="N3292" s="276" t="s">
        <v>394</v>
      </c>
      <c r="O3292" s="276" t="s">
        <v>394</v>
      </c>
      <c r="P3292" s="315">
        <v>0</v>
      </c>
      <c r="Q3292" s="303"/>
      <c r="R3292" s="276" t="s">
        <v>394</v>
      </c>
      <c r="S3292" s="276" t="s">
        <v>394</v>
      </c>
      <c r="T3292" s="303"/>
      <c r="U3292" s="303"/>
      <c r="V3292" s="303"/>
      <c r="W3292" s="303"/>
      <c r="X3292" s="303"/>
      <c r="Z3292" s="303"/>
      <c r="AA3292" s="303"/>
      <c r="AC3292" s="276" t="s">
        <v>394</v>
      </c>
      <c r="AF3292" s="276">
        <f>IFERROR(VLOOKUP(A3292,'[1]قوائم الترجمة'!AC$2:AD$2397,1,0),"م")</f>
        <v>122421</v>
      </c>
      <c r="AG3292" s="232"/>
      <c r="AH3292" s="233"/>
      <c r="AI3292" s="233"/>
      <c r="AJ3292" s="233"/>
      <c r="AL3292" s="267"/>
      <c r="AM3292" s="235"/>
      <c r="AU3292" s="234"/>
    </row>
    <row r="3293" spans="1:47" ht="21" x14ac:dyDescent="0.4">
      <c r="A3293" s="278">
        <v>122422</v>
      </c>
      <c r="B3293" s="279" t="s">
        <v>8065</v>
      </c>
      <c r="C3293" s="279" t="s">
        <v>93</v>
      </c>
      <c r="D3293" s="279" t="s">
        <v>8066</v>
      </c>
      <c r="E3293" s="279" t="s">
        <v>394</v>
      </c>
      <c r="F3293"/>
      <c r="H3293" s="279" t="s">
        <v>394</v>
      </c>
      <c r="I3293" s="279" t="s">
        <v>539</v>
      </c>
      <c r="J3293" s="279" t="s">
        <v>394</v>
      </c>
      <c r="K3293" s="279" t="s">
        <v>394</v>
      </c>
      <c r="L3293" s="279" t="s">
        <v>394</v>
      </c>
      <c r="M3293" s="279" t="s">
        <v>394</v>
      </c>
      <c r="N3293" s="279" t="s">
        <v>394</v>
      </c>
      <c r="O3293" s="279" t="s">
        <v>394</v>
      </c>
      <c r="P3293" s="315">
        <v>0</v>
      </c>
      <c r="Q3293" s="279" t="s">
        <v>394</v>
      </c>
      <c r="R3293" s="279" t="s">
        <v>394</v>
      </c>
      <c r="S3293" s="279" t="s">
        <v>394</v>
      </c>
      <c r="T3293" s="279" t="s">
        <v>394</v>
      </c>
      <c r="U3293" s="279" t="s">
        <v>394</v>
      </c>
      <c r="V3293" s="279" t="s">
        <v>394</v>
      </c>
      <c r="W3293" s="279" t="s">
        <v>394</v>
      </c>
      <c r="X3293" s="279" t="s">
        <v>394</v>
      </c>
      <c r="Y3293" s="281"/>
      <c r="Z3293" s="279" t="s">
        <v>394</v>
      </c>
      <c r="AA3293" s="279" t="s">
        <v>394</v>
      </c>
      <c r="AB3293" s="281"/>
      <c r="AC3293" s="279" t="s">
        <v>855</v>
      </c>
      <c r="AF3293" s="276" t="str">
        <f>IFERROR(VLOOKUP(A3293,'[1]قوائم الترجمة'!AC$2:AD$2397,1,0),"م")</f>
        <v>م</v>
      </c>
      <c r="AG3293" s="232"/>
      <c r="AH3293" s="233"/>
      <c r="AI3293" s="233"/>
      <c r="AJ3293" s="233"/>
      <c r="AL3293" s="267"/>
      <c r="AM3293" s="235"/>
      <c r="AU3293" s="234"/>
    </row>
    <row r="3294" spans="1:47" ht="21" x14ac:dyDescent="0.4">
      <c r="A3294" s="278">
        <v>122423</v>
      </c>
      <c r="B3294" s="279" t="s">
        <v>8067</v>
      </c>
      <c r="C3294" s="279" t="s">
        <v>68</v>
      </c>
      <c r="D3294" s="279" t="s">
        <v>509</v>
      </c>
      <c r="E3294" s="279" t="s">
        <v>394</v>
      </c>
      <c r="F3294"/>
      <c r="H3294" s="279" t="s">
        <v>394</v>
      </c>
      <c r="I3294" s="279" t="s">
        <v>539</v>
      </c>
      <c r="J3294" s="279" t="s">
        <v>394</v>
      </c>
      <c r="K3294" s="279" t="s">
        <v>394</v>
      </c>
      <c r="L3294" s="279" t="s">
        <v>394</v>
      </c>
      <c r="M3294" s="279" t="s">
        <v>394</v>
      </c>
      <c r="N3294" s="279" t="s">
        <v>394</v>
      </c>
      <c r="O3294" s="279" t="s">
        <v>394</v>
      </c>
      <c r="P3294" s="315">
        <v>0</v>
      </c>
      <c r="Q3294" s="279" t="s">
        <v>394</v>
      </c>
      <c r="R3294" s="279" t="s">
        <v>394</v>
      </c>
      <c r="S3294" s="279" t="s">
        <v>394</v>
      </c>
      <c r="T3294" s="279" t="s">
        <v>394</v>
      </c>
      <c r="U3294" s="279" t="s">
        <v>394</v>
      </c>
      <c r="V3294" s="279" t="s">
        <v>394</v>
      </c>
      <c r="W3294" s="279" t="s">
        <v>394</v>
      </c>
      <c r="X3294" s="279" t="s">
        <v>394</v>
      </c>
      <c r="Y3294" s="281"/>
      <c r="Z3294" s="279" t="s">
        <v>394</v>
      </c>
      <c r="AA3294" s="279" t="s">
        <v>394</v>
      </c>
      <c r="AB3294" s="281"/>
      <c r="AC3294" s="279" t="s">
        <v>855</v>
      </c>
      <c r="AF3294" s="276" t="str">
        <f>IFERROR(VLOOKUP(A3294,'[1]قوائم الترجمة'!AC$2:AD$2397,1,0),"م")</f>
        <v>م</v>
      </c>
      <c r="AG3294" s="232"/>
      <c r="AH3294" s="233"/>
      <c r="AI3294" s="233"/>
      <c r="AJ3294" s="233"/>
      <c r="AL3294" s="267"/>
      <c r="AM3294" s="235"/>
      <c r="AU3294" s="234"/>
    </row>
    <row r="3295" spans="1:47" ht="21" x14ac:dyDescent="0.4">
      <c r="A3295" s="278">
        <v>122424</v>
      </c>
      <c r="B3295" s="279" t="s">
        <v>8071</v>
      </c>
      <c r="C3295" s="279" t="s">
        <v>109</v>
      </c>
      <c r="D3295" s="279" t="s">
        <v>1291</v>
      </c>
      <c r="E3295" s="279" t="s">
        <v>394</v>
      </c>
      <c r="F3295"/>
      <c r="H3295" s="279" t="s">
        <v>394</v>
      </c>
      <c r="I3295" s="279" t="s">
        <v>539</v>
      </c>
      <c r="J3295" s="279" t="s">
        <v>394</v>
      </c>
      <c r="K3295" s="279" t="s">
        <v>394</v>
      </c>
      <c r="L3295" s="279" t="s">
        <v>394</v>
      </c>
      <c r="M3295" s="279" t="s">
        <v>394</v>
      </c>
      <c r="N3295" s="279" t="s">
        <v>394</v>
      </c>
      <c r="O3295" s="279" t="s">
        <v>394</v>
      </c>
      <c r="P3295" s="315">
        <v>0</v>
      </c>
      <c r="Q3295" s="279" t="s">
        <v>394</v>
      </c>
      <c r="R3295" s="279" t="s">
        <v>394</v>
      </c>
      <c r="S3295" s="279" t="s">
        <v>394</v>
      </c>
      <c r="T3295" s="279" t="s">
        <v>394</v>
      </c>
      <c r="U3295" s="279" t="s">
        <v>394</v>
      </c>
      <c r="V3295" s="279" t="s">
        <v>394</v>
      </c>
      <c r="W3295" s="279" t="s">
        <v>394</v>
      </c>
      <c r="X3295" s="279" t="s">
        <v>394</v>
      </c>
      <c r="Y3295" s="281"/>
      <c r="Z3295" s="279" t="s">
        <v>394</v>
      </c>
      <c r="AA3295" s="279" t="s">
        <v>394</v>
      </c>
      <c r="AB3295" s="281"/>
      <c r="AC3295" s="279" t="s">
        <v>855</v>
      </c>
      <c r="AF3295" s="276" t="str">
        <f>IFERROR(VLOOKUP(A3295,'[1]قوائم الترجمة'!AC$2:AD$2397,1,0),"م")</f>
        <v>م</v>
      </c>
      <c r="AG3295" s="232"/>
      <c r="AH3295" s="233"/>
      <c r="AI3295" s="233"/>
      <c r="AJ3295" s="233"/>
      <c r="AL3295" s="267"/>
      <c r="AM3295" s="235"/>
      <c r="AU3295" s="234"/>
    </row>
    <row r="3296" spans="1:47" ht="21" x14ac:dyDescent="0.4">
      <c r="A3296" s="278">
        <v>122425</v>
      </c>
      <c r="B3296" s="279" t="s">
        <v>8074</v>
      </c>
      <c r="C3296" s="279" t="s">
        <v>149</v>
      </c>
      <c r="D3296" s="279" t="s">
        <v>1005</v>
      </c>
      <c r="E3296" s="279" t="s">
        <v>394</v>
      </c>
      <c r="F3296"/>
      <c r="H3296" s="279" t="s">
        <v>394</v>
      </c>
      <c r="I3296" s="279" t="s">
        <v>539</v>
      </c>
      <c r="J3296" s="279" t="s">
        <v>394</v>
      </c>
      <c r="K3296" s="279" t="s">
        <v>394</v>
      </c>
      <c r="L3296" s="279" t="s">
        <v>394</v>
      </c>
      <c r="M3296" s="279" t="s">
        <v>394</v>
      </c>
      <c r="N3296" s="279" t="s">
        <v>394</v>
      </c>
      <c r="O3296" s="279" t="s">
        <v>394</v>
      </c>
      <c r="P3296" s="315">
        <v>0</v>
      </c>
      <c r="Q3296" s="279" t="s">
        <v>394</v>
      </c>
      <c r="R3296" s="279" t="s">
        <v>394</v>
      </c>
      <c r="S3296" s="279" t="s">
        <v>394</v>
      </c>
      <c r="T3296" s="279" t="s">
        <v>394</v>
      </c>
      <c r="U3296" s="279" t="s">
        <v>394</v>
      </c>
      <c r="V3296" s="279" t="s">
        <v>394</v>
      </c>
      <c r="W3296" s="279" t="s">
        <v>394</v>
      </c>
      <c r="X3296" s="279" t="s">
        <v>394</v>
      </c>
      <c r="Y3296" s="281"/>
      <c r="Z3296" s="279" t="s">
        <v>394</v>
      </c>
      <c r="AA3296" s="279" t="s">
        <v>394</v>
      </c>
      <c r="AB3296" s="281"/>
      <c r="AC3296" s="279" t="s">
        <v>855</v>
      </c>
      <c r="AF3296" s="276" t="str">
        <f>IFERROR(VLOOKUP(A3296,'[1]قوائم الترجمة'!AC$2:AD$2397,1,0),"م")</f>
        <v>م</v>
      </c>
      <c r="AG3296" s="232"/>
      <c r="AH3296" s="233"/>
      <c r="AI3296" s="233"/>
      <c r="AJ3296" s="233"/>
      <c r="AL3296" s="267"/>
      <c r="AM3296" s="235"/>
      <c r="AO3296" s="236"/>
      <c r="AU3296" s="234"/>
    </row>
    <row r="3297" spans="1:47" ht="21" x14ac:dyDescent="0.4">
      <c r="A3297" s="275">
        <v>122427</v>
      </c>
      <c r="B3297" s="276" t="s">
        <v>3606</v>
      </c>
      <c r="C3297" s="276" t="s">
        <v>101</v>
      </c>
      <c r="D3297" s="276" t="s">
        <v>322</v>
      </c>
      <c r="E3297" s="276" t="s">
        <v>423</v>
      </c>
      <c r="F3297" s="317" t="s">
        <v>8378</v>
      </c>
      <c r="G3297" s="317" t="s">
        <v>8630</v>
      </c>
      <c r="H3297" s="276" t="s">
        <v>425</v>
      </c>
      <c r="I3297" s="276" t="s">
        <v>538</v>
      </c>
      <c r="J3297" s="276" t="s">
        <v>403</v>
      </c>
      <c r="K3297" s="277">
        <v>2016</v>
      </c>
      <c r="L3297" s="276" t="s">
        <v>402</v>
      </c>
      <c r="M3297" s="303"/>
      <c r="N3297" s="276" t="s">
        <v>394</v>
      </c>
      <c r="O3297" s="276" t="s">
        <v>394</v>
      </c>
      <c r="P3297" s="315">
        <v>0</v>
      </c>
      <c r="Q3297" s="303"/>
      <c r="R3297" s="276" t="s">
        <v>394</v>
      </c>
      <c r="S3297" s="276" t="s">
        <v>394</v>
      </c>
      <c r="T3297" s="303"/>
      <c r="U3297" s="303"/>
      <c r="V3297" s="303"/>
      <c r="W3297" s="303"/>
      <c r="X3297" s="303"/>
      <c r="Z3297" s="303"/>
      <c r="AA3297" s="303"/>
      <c r="AC3297" s="276" t="s">
        <v>394</v>
      </c>
      <c r="AF3297" s="276">
        <f>IFERROR(VLOOKUP(A3297,'[1]قوائم الترجمة'!AC$2:AD$2397,1,0),"م")</f>
        <v>122427</v>
      </c>
      <c r="AG3297" s="232"/>
      <c r="AH3297" s="233"/>
      <c r="AI3297" s="233"/>
      <c r="AJ3297" s="233"/>
      <c r="AL3297" s="267"/>
      <c r="AM3297" s="235"/>
      <c r="AO3297" s="236"/>
      <c r="AU3297" s="234"/>
    </row>
    <row r="3298" spans="1:47" ht="21" x14ac:dyDescent="0.4">
      <c r="A3298" s="278">
        <v>122428</v>
      </c>
      <c r="B3298" s="279" t="s">
        <v>8081</v>
      </c>
      <c r="C3298" s="279" t="s">
        <v>1002</v>
      </c>
      <c r="D3298" s="279" t="s">
        <v>8082</v>
      </c>
      <c r="E3298" s="279" t="s">
        <v>394</v>
      </c>
      <c r="F3298"/>
      <c r="H3298" s="279" t="s">
        <v>394</v>
      </c>
      <c r="I3298" s="279" t="s">
        <v>539</v>
      </c>
      <c r="J3298" s="279" t="s">
        <v>394</v>
      </c>
      <c r="K3298" s="279" t="s">
        <v>394</v>
      </c>
      <c r="L3298" s="279" t="s">
        <v>394</v>
      </c>
      <c r="M3298" s="279" t="s">
        <v>394</v>
      </c>
      <c r="N3298" s="279" t="s">
        <v>394</v>
      </c>
      <c r="O3298" s="279" t="s">
        <v>394</v>
      </c>
      <c r="P3298" s="315">
        <v>0</v>
      </c>
      <c r="Q3298" s="279" t="s">
        <v>394</v>
      </c>
      <c r="R3298" s="279" t="s">
        <v>394</v>
      </c>
      <c r="S3298" s="279" t="s">
        <v>394</v>
      </c>
      <c r="T3298" s="279" t="s">
        <v>394</v>
      </c>
      <c r="U3298" s="279" t="s">
        <v>394</v>
      </c>
      <c r="V3298" s="279" t="s">
        <v>394</v>
      </c>
      <c r="W3298" s="279" t="s">
        <v>394</v>
      </c>
      <c r="X3298" s="279" t="s">
        <v>394</v>
      </c>
      <c r="Y3298" s="281"/>
      <c r="Z3298" s="279" t="s">
        <v>394</v>
      </c>
      <c r="AA3298" s="279" t="s">
        <v>394</v>
      </c>
      <c r="AB3298" s="281"/>
      <c r="AC3298" s="279" t="s">
        <v>855</v>
      </c>
      <c r="AF3298" s="276" t="str">
        <f>IFERROR(VLOOKUP(A3298,'[1]قوائم الترجمة'!AC$2:AD$2397,1,0),"م")</f>
        <v>م</v>
      </c>
      <c r="AG3298" s="232"/>
      <c r="AH3298" s="233"/>
      <c r="AI3298" s="233"/>
      <c r="AJ3298" s="233"/>
      <c r="AL3298" s="267"/>
      <c r="AM3298" s="235"/>
      <c r="AU3298" s="234"/>
    </row>
    <row r="3299" spans="1:47" ht="21" x14ac:dyDescent="0.4">
      <c r="A3299" s="275">
        <v>122429</v>
      </c>
      <c r="B3299" s="276" t="s">
        <v>8083</v>
      </c>
      <c r="C3299" s="276" t="s">
        <v>64</v>
      </c>
      <c r="D3299" s="276" t="s">
        <v>596</v>
      </c>
      <c r="E3299" s="276" t="s">
        <v>423</v>
      </c>
      <c r="F3299" s="317" t="s">
        <v>8378</v>
      </c>
      <c r="G3299" s="317" t="s">
        <v>8379</v>
      </c>
      <c r="H3299" s="276" t="s">
        <v>425</v>
      </c>
      <c r="I3299" s="276" t="s">
        <v>61</v>
      </c>
      <c r="J3299" s="276" t="s">
        <v>403</v>
      </c>
      <c r="K3299" s="277">
        <v>0</v>
      </c>
      <c r="L3299" s="276" t="s">
        <v>402</v>
      </c>
      <c r="M3299" s="303"/>
      <c r="N3299" s="276" t="s">
        <v>394</v>
      </c>
      <c r="O3299" s="276" t="s">
        <v>394</v>
      </c>
      <c r="P3299" s="315">
        <v>0</v>
      </c>
      <c r="Q3299" s="303"/>
      <c r="R3299" s="276" t="s">
        <v>394</v>
      </c>
      <c r="S3299" s="276" t="s">
        <v>394</v>
      </c>
      <c r="T3299" s="303"/>
      <c r="U3299" s="303"/>
      <c r="V3299" s="303"/>
      <c r="W3299" s="303"/>
      <c r="X3299" s="303"/>
      <c r="Z3299" s="303"/>
      <c r="AA3299" s="303"/>
      <c r="AC3299" s="276" t="s">
        <v>394</v>
      </c>
      <c r="AF3299" s="276">
        <f>IFERROR(VLOOKUP(A3299,'[1]قوائم الترجمة'!AC$2:AD$2397,1,0),"م")</f>
        <v>122429</v>
      </c>
      <c r="AG3299" s="232"/>
      <c r="AH3299" s="233"/>
      <c r="AI3299" s="233"/>
      <c r="AJ3299" s="233"/>
      <c r="AL3299" s="267"/>
      <c r="AM3299" s="235"/>
      <c r="AU3299" s="234"/>
    </row>
    <row r="3300" spans="1:47" ht="21" x14ac:dyDescent="0.4">
      <c r="A3300" s="278">
        <v>122430</v>
      </c>
      <c r="B3300" s="279" t="s">
        <v>8085</v>
      </c>
      <c r="C3300" s="279" t="s">
        <v>1048</v>
      </c>
      <c r="D3300" s="279" t="s">
        <v>293</v>
      </c>
      <c r="E3300" s="279" t="s">
        <v>394</v>
      </c>
      <c r="F3300"/>
      <c r="H3300" s="279" t="s">
        <v>394</v>
      </c>
      <c r="I3300" s="279" t="s">
        <v>539</v>
      </c>
      <c r="J3300" s="279" t="s">
        <v>394</v>
      </c>
      <c r="K3300" s="279" t="s">
        <v>394</v>
      </c>
      <c r="L3300" s="279" t="s">
        <v>394</v>
      </c>
      <c r="M3300" s="279" t="s">
        <v>394</v>
      </c>
      <c r="N3300" s="279" t="s">
        <v>394</v>
      </c>
      <c r="O3300" s="279" t="s">
        <v>394</v>
      </c>
      <c r="P3300" s="315">
        <v>0</v>
      </c>
      <c r="Q3300" s="279" t="s">
        <v>394</v>
      </c>
      <c r="R3300" s="279" t="s">
        <v>394</v>
      </c>
      <c r="S3300" s="279" t="s">
        <v>394</v>
      </c>
      <c r="T3300" s="279" t="s">
        <v>394</v>
      </c>
      <c r="U3300" s="279" t="s">
        <v>394</v>
      </c>
      <c r="V3300" s="279" t="s">
        <v>394</v>
      </c>
      <c r="W3300" s="279" t="s">
        <v>394</v>
      </c>
      <c r="X3300" s="279" t="s">
        <v>394</v>
      </c>
      <c r="Y3300" s="281"/>
      <c r="Z3300" s="279" t="s">
        <v>394</v>
      </c>
      <c r="AA3300" s="279" t="s">
        <v>394</v>
      </c>
      <c r="AB3300" s="281"/>
      <c r="AC3300" s="279" t="s">
        <v>855</v>
      </c>
      <c r="AF3300" s="276" t="str">
        <f>IFERROR(VLOOKUP(A3300,'[1]قوائم الترجمة'!AC$2:AD$2397,1,0),"م")</f>
        <v>م</v>
      </c>
      <c r="AG3300" s="232"/>
      <c r="AH3300" s="233"/>
      <c r="AI3300" s="233"/>
      <c r="AJ3300" s="233"/>
      <c r="AL3300" s="267"/>
      <c r="AM3300" s="235"/>
      <c r="AU3300" s="234"/>
    </row>
    <row r="3301" spans="1:47" ht="21" x14ac:dyDescent="0.4">
      <c r="A3301" s="275">
        <v>122431</v>
      </c>
      <c r="B3301" s="276" t="s">
        <v>3605</v>
      </c>
      <c r="C3301" s="276" t="s">
        <v>787</v>
      </c>
      <c r="D3301" s="276" t="s">
        <v>265</v>
      </c>
      <c r="E3301" s="276" t="s">
        <v>5660</v>
      </c>
      <c r="F3301" s="317" t="s">
        <v>8631</v>
      </c>
      <c r="G3301" s="317" t="s">
        <v>8188</v>
      </c>
      <c r="H3301" s="276" t="s">
        <v>425</v>
      </c>
      <c r="I3301" s="276" t="s">
        <v>541</v>
      </c>
      <c r="J3301" s="276" t="s">
        <v>7215</v>
      </c>
      <c r="K3301" s="277">
        <v>0</v>
      </c>
      <c r="L3301" s="276" t="s">
        <v>7215</v>
      </c>
      <c r="M3301" s="303"/>
      <c r="N3301" s="276" t="s">
        <v>394</v>
      </c>
      <c r="O3301" s="276" t="s">
        <v>394</v>
      </c>
      <c r="P3301" s="315">
        <v>0</v>
      </c>
      <c r="Q3301" s="303"/>
      <c r="R3301" s="276" t="s">
        <v>394</v>
      </c>
      <c r="S3301" s="276" t="s">
        <v>394</v>
      </c>
      <c r="T3301" s="303"/>
      <c r="U3301" s="303"/>
      <c r="V3301" s="303"/>
      <c r="W3301" s="303"/>
      <c r="X3301" s="303"/>
      <c r="Z3301" s="303"/>
      <c r="AA3301" s="303"/>
      <c r="AC3301" s="276" t="s">
        <v>394</v>
      </c>
      <c r="AF3301" s="276">
        <f>IFERROR(VLOOKUP(A3301,'[1]قوائم الترجمة'!AC$2:AD$2397,1,0),"م")</f>
        <v>122431</v>
      </c>
      <c r="AG3301" s="232"/>
      <c r="AH3301" s="233"/>
      <c r="AI3301" s="233"/>
      <c r="AJ3301" s="233"/>
      <c r="AL3301" s="267"/>
      <c r="AM3301" s="235"/>
      <c r="AO3301" s="236"/>
      <c r="AU3301" s="234"/>
    </row>
    <row r="3302" spans="1:47" ht="21" x14ac:dyDescent="0.4">
      <c r="A3302" s="275">
        <v>122432</v>
      </c>
      <c r="B3302" s="276" t="s">
        <v>8091</v>
      </c>
      <c r="C3302" s="276" t="s">
        <v>109</v>
      </c>
      <c r="D3302" s="276" t="s">
        <v>237</v>
      </c>
      <c r="E3302" s="276" t="s">
        <v>5660</v>
      </c>
      <c r="F3302" s="317" t="s">
        <v>8632</v>
      </c>
      <c r="G3302" s="317" t="s">
        <v>8295</v>
      </c>
      <c r="H3302" s="276" t="s">
        <v>425</v>
      </c>
      <c r="I3302" s="276" t="s">
        <v>67</v>
      </c>
      <c r="J3302" s="276" t="s">
        <v>403</v>
      </c>
      <c r="K3302" s="277">
        <v>2002</v>
      </c>
      <c r="L3302" s="276" t="s">
        <v>402</v>
      </c>
      <c r="M3302" s="303"/>
      <c r="N3302" s="276" t="s">
        <v>394</v>
      </c>
      <c r="O3302" s="276" t="s">
        <v>394</v>
      </c>
      <c r="P3302" s="315">
        <v>0</v>
      </c>
      <c r="Q3302" s="303"/>
      <c r="R3302" s="276" t="s">
        <v>394</v>
      </c>
      <c r="S3302" s="276" t="s">
        <v>394</v>
      </c>
      <c r="T3302" s="303"/>
      <c r="U3302" s="303"/>
      <c r="V3302" s="303"/>
      <c r="W3302" s="303"/>
      <c r="X3302" s="303"/>
      <c r="Z3302" s="303"/>
      <c r="AA3302" s="303"/>
      <c r="AC3302" s="276" t="s">
        <v>394</v>
      </c>
      <c r="AF3302" s="276">
        <f>IFERROR(VLOOKUP(A3302,'[1]قوائم الترجمة'!AC$2:AD$2397,1,0),"م")</f>
        <v>122432</v>
      </c>
      <c r="AG3302" s="232"/>
      <c r="AH3302" s="233"/>
      <c r="AI3302" s="233"/>
      <c r="AJ3302" s="233"/>
      <c r="AL3302" s="267"/>
      <c r="AM3302" s="235"/>
      <c r="AO3302" s="236"/>
      <c r="AU3302" s="234"/>
    </row>
    <row r="3303" spans="1:47" ht="21" x14ac:dyDescent="0.4">
      <c r="A3303" s="278">
        <v>122435</v>
      </c>
      <c r="B3303" s="279" t="s">
        <v>8097</v>
      </c>
      <c r="C3303" s="279" t="s">
        <v>950</v>
      </c>
      <c r="D3303" s="279" t="s">
        <v>273</v>
      </c>
      <c r="E3303" s="279" t="s">
        <v>394</v>
      </c>
      <c r="F3303"/>
      <c r="H3303" s="279" t="s">
        <v>394</v>
      </c>
      <c r="I3303" s="279" t="s">
        <v>539</v>
      </c>
      <c r="J3303" s="279" t="s">
        <v>394</v>
      </c>
      <c r="K3303" s="279" t="s">
        <v>394</v>
      </c>
      <c r="L3303" s="279" t="s">
        <v>394</v>
      </c>
      <c r="M3303" s="279" t="s">
        <v>394</v>
      </c>
      <c r="N3303" s="279" t="s">
        <v>394</v>
      </c>
      <c r="O3303" s="279" t="s">
        <v>394</v>
      </c>
      <c r="P3303" s="315">
        <v>0</v>
      </c>
      <c r="Q3303" s="279" t="s">
        <v>394</v>
      </c>
      <c r="R3303" s="279" t="s">
        <v>394</v>
      </c>
      <c r="S3303" s="279" t="s">
        <v>394</v>
      </c>
      <c r="T3303" s="279" t="s">
        <v>394</v>
      </c>
      <c r="U3303" s="279" t="s">
        <v>394</v>
      </c>
      <c r="V3303" s="279" t="s">
        <v>394</v>
      </c>
      <c r="W3303" s="279" t="s">
        <v>394</v>
      </c>
      <c r="X3303" s="279" t="s">
        <v>394</v>
      </c>
      <c r="Y3303" s="281"/>
      <c r="Z3303" s="279" t="s">
        <v>394</v>
      </c>
      <c r="AA3303" s="279" t="s">
        <v>394</v>
      </c>
      <c r="AB3303" s="281"/>
      <c r="AC3303" s="279" t="s">
        <v>855</v>
      </c>
      <c r="AF3303" s="276" t="str">
        <f>IFERROR(VLOOKUP(A3303,'[1]قوائم الترجمة'!AC$2:AD$2397,1,0),"م")</f>
        <v>م</v>
      </c>
      <c r="AG3303" s="232"/>
      <c r="AH3303" s="233"/>
      <c r="AI3303" s="233"/>
      <c r="AJ3303" s="233"/>
      <c r="AL3303" s="267"/>
      <c r="AM3303" s="235"/>
      <c r="AO3303" s="236"/>
      <c r="AU3303" s="234"/>
    </row>
    <row r="3304" spans="1:47" ht="21" x14ac:dyDescent="0.4">
      <c r="A3304" s="278">
        <v>122438</v>
      </c>
      <c r="B3304" s="279" t="s">
        <v>6695</v>
      </c>
      <c r="C3304" s="279" t="s">
        <v>6696</v>
      </c>
      <c r="D3304" s="279" t="s">
        <v>1290</v>
      </c>
      <c r="E3304" s="279" t="s">
        <v>394</v>
      </c>
      <c r="F3304"/>
      <c r="H3304" s="279" t="s">
        <v>394</v>
      </c>
      <c r="I3304" s="279" t="s">
        <v>540</v>
      </c>
      <c r="J3304" s="279" t="s">
        <v>394</v>
      </c>
      <c r="K3304" s="279" t="s">
        <v>394</v>
      </c>
      <c r="L3304" s="279" t="s">
        <v>394</v>
      </c>
      <c r="M3304" s="279" t="s">
        <v>394</v>
      </c>
      <c r="N3304" s="279" t="s">
        <v>394</v>
      </c>
      <c r="O3304" s="279" t="s">
        <v>394</v>
      </c>
      <c r="P3304" s="315">
        <v>0</v>
      </c>
      <c r="Q3304" s="279" t="s">
        <v>394</v>
      </c>
      <c r="R3304" s="279" t="s">
        <v>394</v>
      </c>
      <c r="S3304" s="279" t="s">
        <v>394</v>
      </c>
      <c r="T3304" s="279" t="s">
        <v>394</v>
      </c>
      <c r="U3304" s="279" t="s">
        <v>394</v>
      </c>
      <c r="V3304" s="279" t="s">
        <v>394</v>
      </c>
      <c r="W3304" s="279" t="s">
        <v>394</v>
      </c>
      <c r="X3304" s="279" t="s">
        <v>394</v>
      </c>
      <c r="Y3304" s="281"/>
      <c r="Z3304" s="279" t="s">
        <v>394</v>
      </c>
      <c r="AA3304" s="279" t="s">
        <v>394</v>
      </c>
      <c r="AB3304" s="281"/>
      <c r="AC3304" s="279" t="s">
        <v>855</v>
      </c>
      <c r="AF3304" s="276" t="str">
        <f>IFERROR(VLOOKUP(A3304,'[1]قوائم الترجمة'!AC$2:AD$2397,1,0),"م")</f>
        <v>م</v>
      </c>
      <c r="AG3304" s="232"/>
      <c r="AH3304" s="233"/>
      <c r="AI3304" s="233"/>
      <c r="AJ3304" s="233"/>
      <c r="AL3304" s="267"/>
      <c r="AM3304" s="235"/>
      <c r="AU3304" s="234"/>
    </row>
    <row r="3305" spans="1:47" ht="21" x14ac:dyDescent="0.4">
      <c r="A3305" s="278">
        <v>122439</v>
      </c>
      <c r="B3305" s="279" t="s">
        <v>3010</v>
      </c>
      <c r="C3305" s="279" t="s">
        <v>3603</v>
      </c>
      <c r="D3305" s="279" t="s">
        <v>3604</v>
      </c>
      <c r="E3305" s="279" t="s">
        <v>423</v>
      </c>
      <c r="F3305" s="315" t="s">
        <v>8378</v>
      </c>
      <c r="G3305" s="315" t="s">
        <v>8379</v>
      </c>
      <c r="H3305" s="279" t="s">
        <v>7215</v>
      </c>
      <c r="I3305" s="279" t="s">
        <v>61</v>
      </c>
      <c r="J3305" s="279" t="s">
        <v>7215</v>
      </c>
      <c r="K3305" s="280">
        <v>0</v>
      </c>
      <c r="L3305" s="279" t="s">
        <v>7215</v>
      </c>
      <c r="M3305" s="279" t="s">
        <v>394</v>
      </c>
      <c r="N3305" s="279" t="s">
        <v>394</v>
      </c>
      <c r="O3305" s="279" t="s">
        <v>394</v>
      </c>
      <c r="P3305" s="315">
        <v>0</v>
      </c>
      <c r="Q3305" s="278"/>
      <c r="R3305" s="303"/>
      <c r="S3305" s="279" t="s">
        <v>394</v>
      </c>
      <c r="T3305" s="279" t="s">
        <v>394</v>
      </c>
      <c r="U3305" s="303"/>
      <c r="V3305" s="303"/>
      <c r="W3305" s="303"/>
      <c r="X3305" s="303"/>
      <c r="Z3305" s="303"/>
      <c r="AA3305" s="303"/>
      <c r="AC3305" s="279" t="s">
        <v>394</v>
      </c>
      <c r="AF3305" s="276">
        <f>IFERROR(VLOOKUP(A3305,'[1]قوائم الترجمة'!AC$2:AD$2397,1,0),"م")</f>
        <v>122439</v>
      </c>
      <c r="AG3305" s="232"/>
      <c r="AH3305" s="233"/>
      <c r="AI3305" s="233"/>
      <c r="AJ3305" s="233"/>
      <c r="AL3305" s="267"/>
      <c r="AM3305" s="235"/>
      <c r="AU3305" s="234"/>
    </row>
    <row r="3306" spans="1:47" ht="21" x14ac:dyDescent="0.4">
      <c r="A3306" s="278">
        <v>122440</v>
      </c>
      <c r="B3306" s="279" t="s">
        <v>5734</v>
      </c>
      <c r="C3306" s="279" t="s">
        <v>122</v>
      </c>
      <c r="D3306" s="279" t="s">
        <v>247</v>
      </c>
      <c r="E3306" s="279" t="s">
        <v>394</v>
      </c>
      <c r="F3306"/>
      <c r="H3306" s="279" t="s">
        <v>394</v>
      </c>
      <c r="I3306" s="279" t="s">
        <v>67</v>
      </c>
      <c r="J3306" s="279" t="s">
        <v>394</v>
      </c>
      <c r="K3306" s="279" t="s">
        <v>394</v>
      </c>
      <c r="L3306" s="279" t="s">
        <v>394</v>
      </c>
      <c r="M3306" s="279" t="s">
        <v>394</v>
      </c>
      <c r="N3306" s="279" t="s">
        <v>394</v>
      </c>
      <c r="O3306" s="279" t="s">
        <v>394</v>
      </c>
      <c r="P3306" s="315">
        <v>0</v>
      </c>
      <c r="Q3306" s="279" t="s">
        <v>394</v>
      </c>
      <c r="R3306" s="279" t="s">
        <v>394</v>
      </c>
      <c r="S3306" s="279" t="s">
        <v>394</v>
      </c>
      <c r="T3306" s="279" t="s">
        <v>394</v>
      </c>
      <c r="U3306" s="279" t="s">
        <v>394</v>
      </c>
      <c r="V3306" s="279" t="s">
        <v>394</v>
      </c>
      <c r="W3306" s="279" t="s">
        <v>394</v>
      </c>
      <c r="X3306" s="279" t="s">
        <v>394</v>
      </c>
      <c r="Y3306" s="281"/>
      <c r="Z3306" s="279" t="s">
        <v>394</v>
      </c>
      <c r="AA3306" s="279" t="s">
        <v>394</v>
      </c>
      <c r="AB3306" s="281"/>
      <c r="AC3306" s="279" t="s">
        <v>394</v>
      </c>
      <c r="AF3306" s="276" t="str">
        <f>IFERROR(VLOOKUP(A3306,'[1]قوائم الترجمة'!AC$2:AD$2397,1,0),"م")</f>
        <v>م</v>
      </c>
      <c r="AG3306" s="232"/>
      <c r="AH3306" s="233"/>
      <c r="AI3306" s="233"/>
      <c r="AJ3306" s="233"/>
      <c r="AL3306" s="267"/>
      <c r="AM3306" s="235"/>
      <c r="AO3306" s="236"/>
      <c r="AU3306" s="234"/>
    </row>
    <row r="3307" spans="1:47" ht="21" x14ac:dyDescent="0.4">
      <c r="A3307" s="278">
        <v>122441</v>
      </c>
      <c r="B3307" s="279" t="s">
        <v>3602</v>
      </c>
      <c r="C3307" s="279" t="s">
        <v>1145</v>
      </c>
      <c r="D3307" s="279" t="s">
        <v>261</v>
      </c>
      <c r="E3307" s="279" t="s">
        <v>424</v>
      </c>
      <c r="F3307" s="315" t="s">
        <v>9578</v>
      </c>
      <c r="G3307" s="315" t="s">
        <v>8123</v>
      </c>
      <c r="H3307" s="279" t="s">
        <v>425</v>
      </c>
      <c r="I3307" s="279" t="s">
        <v>8485</v>
      </c>
      <c r="J3307" s="279" t="s">
        <v>403</v>
      </c>
      <c r="K3307" s="280">
        <v>2005</v>
      </c>
      <c r="L3307" s="279" t="s">
        <v>842</v>
      </c>
      <c r="M3307" s="279" t="s">
        <v>394</v>
      </c>
      <c r="N3307" s="279" t="s">
        <v>394</v>
      </c>
      <c r="O3307" s="279" t="s">
        <v>394</v>
      </c>
      <c r="P3307" s="315">
        <v>0</v>
      </c>
      <c r="Q3307" s="278"/>
      <c r="R3307" s="303"/>
      <c r="S3307" s="279" t="s">
        <v>394</v>
      </c>
      <c r="T3307" s="279" t="s">
        <v>394</v>
      </c>
      <c r="U3307" s="303"/>
      <c r="V3307" s="303"/>
      <c r="W3307" s="303"/>
      <c r="X3307" s="303"/>
      <c r="Z3307" s="303"/>
      <c r="AA3307" s="303"/>
      <c r="AC3307" s="279" t="s">
        <v>394</v>
      </c>
      <c r="AF3307" s="276">
        <f>IFERROR(VLOOKUP(A3307,'[1]قوائم الترجمة'!AC$2:AD$2397,1,0),"م")</f>
        <v>122441</v>
      </c>
      <c r="AG3307" s="232"/>
      <c r="AH3307" s="233"/>
      <c r="AI3307" s="233"/>
      <c r="AJ3307" s="233"/>
      <c r="AL3307" s="267"/>
      <c r="AM3307" s="235"/>
      <c r="AO3307" s="236"/>
      <c r="AU3307" s="234"/>
    </row>
    <row r="3308" spans="1:47" ht="21" x14ac:dyDescent="0.4">
      <c r="A3308" s="278">
        <v>122442</v>
      </c>
      <c r="B3308" s="279" t="s">
        <v>1289</v>
      </c>
      <c r="C3308" s="279" t="s">
        <v>166</v>
      </c>
      <c r="D3308" s="279" t="s">
        <v>457</v>
      </c>
      <c r="E3308" s="279" t="s">
        <v>5660</v>
      </c>
      <c r="F3308" s="315" t="s">
        <v>8499</v>
      </c>
      <c r="G3308" s="315" t="s">
        <v>409</v>
      </c>
      <c r="H3308" s="279" t="s">
        <v>425</v>
      </c>
      <c r="I3308" s="279" t="s">
        <v>61</v>
      </c>
      <c r="J3308" s="279" t="s">
        <v>7215</v>
      </c>
      <c r="K3308" s="280">
        <v>0</v>
      </c>
      <c r="L3308" s="279" t="s">
        <v>7215</v>
      </c>
      <c r="M3308" s="279" t="s">
        <v>394</v>
      </c>
      <c r="N3308" s="279"/>
      <c r="O3308" s="279" t="s">
        <v>394</v>
      </c>
      <c r="P3308" s="315">
        <v>0</v>
      </c>
      <c r="Q3308" s="278"/>
      <c r="R3308" s="303"/>
      <c r="S3308" s="279" t="s">
        <v>394</v>
      </c>
      <c r="T3308" s="279" t="s">
        <v>394</v>
      </c>
      <c r="U3308" s="303"/>
      <c r="V3308" s="303"/>
      <c r="W3308" s="303"/>
      <c r="X3308" s="303"/>
      <c r="Z3308" s="303"/>
      <c r="AA3308" s="303"/>
      <c r="AC3308" s="279" t="s">
        <v>855</v>
      </c>
      <c r="AF3308" s="276">
        <f>IFERROR(VLOOKUP(A3308,'[1]قوائم الترجمة'!AC$2:AD$2397,1,0),"م")</f>
        <v>122442</v>
      </c>
      <c r="AG3308" s="232"/>
      <c r="AH3308" s="233"/>
      <c r="AI3308" s="233"/>
      <c r="AJ3308" s="233"/>
      <c r="AL3308" s="267"/>
      <c r="AM3308" s="235"/>
      <c r="AU3308" s="234"/>
    </row>
    <row r="3309" spans="1:47" ht="21" x14ac:dyDescent="0.4">
      <c r="A3309" s="278">
        <v>122445</v>
      </c>
      <c r="B3309" s="279" t="s">
        <v>1525</v>
      </c>
      <c r="C3309" s="279" t="s">
        <v>89</v>
      </c>
      <c r="D3309" s="279" t="s">
        <v>252</v>
      </c>
      <c r="E3309" s="279" t="s">
        <v>394</v>
      </c>
      <c r="F3309"/>
      <c r="H3309" s="279" t="s">
        <v>394</v>
      </c>
      <c r="I3309" s="279" t="s">
        <v>61</v>
      </c>
      <c r="J3309" s="279" t="s">
        <v>394</v>
      </c>
      <c r="K3309" s="279" t="s">
        <v>394</v>
      </c>
      <c r="L3309" s="279" t="s">
        <v>394</v>
      </c>
      <c r="M3309" s="279" t="s">
        <v>394</v>
      </c>
      <c r="N3309" s="279" t="s">
        <v>394</v>
      </c>
      <c r="O3309" s="279" t="s">
        <v>394</v>
      </c>
      <c r="P3309" s="315">
        <v>0</v>
      </c>
      <c r="Q3309" s="279" t="s">
        <v>394</v>
      </c>
      <c r="R3309" s="279" t="s">
        <v>394</v>
      </c>
      <c r="S3309" s="279" t="s">
        <v>394</v>
      </c>
      <c r="T3309" s="279" t="s">
        <v>394</v>
      </c>
      <c r="U3309" s="279" t="s">
        <v>394</v>
      </c>
      <c r="V3309" s="279" t="s">
        <v>394</v>
      </c>
      <c r="W3309" s="279" t="s">
        <v>394</v>
      </c>
      <c r="X3309" s="279" t="s">
        <v>394</v>
      </c>
      <c r="Y3309" s="281"/>
      <c r="Z3309" s="279" t="s">
        <v>394</v>
      </c>
      <c r="AA3309" s="279" t="s">
        <v>394</v>
      </c>
      <c r="AB3309" s="281"/>
      <c r="AC3309" s="279" t="s">
        <v>855</v>
      </c>
      <c r="AF3309" s="276" t="str">
        <f>IFERROR(VLOOKUP(A3309,'[1]قوائم الترجمة'!AC$2:AD$2397,1,0),"م")</f>
        <v>م</v>
      </c>
      <c r="AG3309" s="232"/>
      <c r="AH3309" s="233"/>
      <c r="AI3309" s="233"/>
      <c r="AJ3309" s="233"/>
      <c r="AL3309" s="267"/>
      <c r="AM3309" s="235"/>
      <c r="AO3309" s="236"/>
      <c r="AU3309" s="234"/>
    </row>
    <row r="3310" spans="1:47" ht="21" x14ac:dyDescent="0.4">
      <c r="A3310" s="278">
        <v>122447</v>
      </c>
      <c r="B3310" s="279" t="s">
        <v>3601</v>
      </c>
      <c r="C3310" s="279" t="s">
        <v>115</v>
      </c>
      <c r="D3310" s="279" t="s">
        <v>331</v>
      </c>
      <c r="E3310" s="279" t="s">
        <v>394</v>
      </c>
      <c r="F3310"/>
      <c r="H3310" s="279" t="s">
        <v>394</v>
      </c>
      <c r="I3310" s="279" t="s">
        <v>540</v>
      </c>
      <c r="J3310" s="279" t="s">
        <v>394</v>
      </c>
      <c r="K3310" s="279" t="s">
        <v>394</v>
      </c>
      <c r="L3310" s="279" t="s">
        <v>394</v>
      </c>
      <c r="M3310" s="279" t="s">
        <v>394</v>
      </c>
      <c r="N3310" s="279" t="s">
        <v>394</v>
      </c>
      <c r="O3310" s="279" t="s">
        <v>394</v>
      </c>
      <c r="P3310" s="315">
        <v>0</v>
      </c>
      <c r="Q3310" s="279" t="s">
        <v>394</v>
      </c>
      <c r="R3310" s="279" t="s">
        <v>394</v>
      </c>
      <c r="S3310" s="279" t="s">
        <v>394</v>
      </c>
      <c r="T3310" s="279" t="s">
        <v>394</v>
      </c>
      <c r="U3310" s="279" t="s">
        <v>394</v>
      </c>
      <c r="V3310" s="279" t="s">
        <v>394</v>
      </c>
      <c r="W3310" s="279" t="s">
        <v>394</v>
      </c>
      <c r="X3310" s="279" t="s">
        <v>394</v>
      </c>
      <c r="Y3310" s="281"/>
      <c r="Z3310" s="279" t="s">
        <v>394</v>
      </c>
      <c r="AA3310" s="279" t="s">
        <v>394</v>
      </c>
      <c r="AB3310" s="281"/>
      <c r="AC3310" s="279" t="s">
        <v>855</v>
      </c>
      <c r="AF3310" s="276" t="str">
        <f>IFERROR(VLOOKUP(A3310,'[1]قوائم الترجمة'!AC$2:AD$2397,1,0),"م")</f>
        <v>م</v>
      </c>
      <c r="AG3310" s="232"/>
      <c r="AH3310" s="233"/>
      <c r="AI3310" s="233"/>
      <c r="AJ3310" s="233"/>
      <c r="AL3310" s="267"/>
      <c r="AM3310" s="235"/>
      <c r="AO3310" s="236"/>
      <c r="AU3310" s="234"/>
    </row>
    <row r="3311" spans="1:47" ht="21" x14ac:dyDescent="0.4">
      <c r="A3311" s="278">
        <v>122448</v>
      </c>
      <c r="B3311" s="279" t="s">
        <v>3600</v>
      </c>
      <c r="C3311" s="279" t="s">
        <v>116</v>
      </c>
      <c r="D3311" s="279" t="s">
        <v>341</v>
      </c>
      <c r="E3311" s="279" t="s">
        <v>394</v>
      </c>
      <c r="F3311"/>
      <c r="H3311" s="279" t="s">
        <v>394</v>
      </c>
      <c r="I3311" s="279" t="s">
        <v>540</v>
      </c>
      <c r="J3311" s="279" t="s">
        <v>394</v>
      </c>
      <c r="K3311" s="279" t="s">
        <v>394</v>
      </c>
      <c r="L3311" s="279" t="s">
        <v>394</v>
      </c>
      <c r="M3311" s="279" t="s">
        <v>394</v>
      </c>
      <c r="N3311" s="279" t="s">
        <v>394</v>
      </c>
      <c r="O3311" s="279" t="s">
        <v>394</v>
      </c>
      <c r="P3311" s="315">
        <v>0</v>
      </c>
      <c r="Q3311" s="279" t="s">
        <v>394</v>
      </c>
      <c r="R3311" s="279" t="s">
        <v>394</v>
      </c>
      <c r="S3311" s="279" t="s">
        <v>394</v>
      </c>
      <c r="T3311" s="279" t="s">
        <v>394</v>
      </c>
      <c r="U3311" s="279" t="s">
        <v>394</v>
      </c>
      <c r="V3311" s="279" t="s">
        <v>394</v>
      </c>
      <c r="W3311" s="279" t="s">
        <v>394</v>
      </c>
      <c r="X3311" s="279" t="s">
        <v>394</v>
      </c>
      <c r="Y3311" s="281"/>
      <c r="Z3311" s="279" t="s">
        <v>394</v>
      </c>
      <c r="AA3311" s="279" t="s">
        <v>394</v>
      </c>
      <c r="AB3311" s="281"/>
      <c r="AC3311" s="279" t="s">
        <v>855</v>
      </c>
      <c r="AF3311" s="276" t="str">
        <f>IFERROR(VLOOKUP(A3311,'[1]قوائم الترجمة'!AC$2:AD$2397,1,0),"م")</f>
        <v>م</v>
      </c>
      <c r="AG3311" s="232"/>
      <c r="AH3311" s="233"/>
      <c r="AI3311" s="233"/>
      <c r="AJ3311" s="233"/>
      <c r="AL3311" s="267"/>
      <c r="AM3311" s="235"/>
      <c r="AU3311" s="234"/>
    </row>
    <row r="3312" spans="1:47" ht="21" x14ac:dyDescent="0.4">
      <c r="A3312" s="278">
        <v>122449</v>
      </c>
      <c r="B3312" s="279" t="s">
        <v>3599</v>
      </c>
      <c r="C3312" s="279" t="s">
        <v>68</v>
      </c>
      <c r="D3312" s="279" t="s">
        <v>297</v>
      </c>
      <c r="E3312" s="279" t="s">
        <v>5660</v>
      </c>
      <c r="F3312" s="315" t="s">
        <v>9579</v>
      </c>
      <c r="G3312" s="315" t="s">
        <v>402</v>
      </c>
      <c r="H3312" s="279" t="s">
        <v>425</v>
      </c>
      <c r="I3312" s="279" t="s">
        <v>67</v>
      </c>
      <c r="J3312" s="279" t="s">
        <v>403</v>
      </c>
      <c r="K3312" s="280">
        <v>2000</v>
      </c>
      <c r="L3312" s="279" t="s">
        <v>402</v>
      </c>
      <c r="M3312" s="279" t="s">
        <v>394</v>
      </c>
      <c r="N3312" s="279" t="s">
        <v>9580</v>
      </c>
      <c r="O3312" s="279" t="s">
        <v>8409</v>
      </c>
      <c r="P3312" s="279">
        <v>70000</v>
      </c>
      <c r="Q3312" s="278"/>
      <c r="R3312" s="303"/>
      <c r="S3312" s="279" t="s">
        <v>394</v>
      </c>
      <c r="T3312" s="279"/>
      <c r="U3312" s="303"/>
      <c r="V3312" s="303"/>
      <c r="W3312" s="303"/>
      <c r="X3312" s="303"/>
      <c r="Z3312" s="303"/>
      <c r="AA3312" s="303"/>
      <c r="AC3312" s="279" t="s">
        <v>394</v>
      </c>
      <c r="AF3312" s="276">
        <f>IFERROR(VLOOKUP(A3312,'[1]قوائم الترجمة'!AC$2:AD$2397,1,0),"م")</f>
        <v>122449</v>
      </c>
      <c r="AG3312" s="232"/>
      <c r="AH3312" s="233"/>
      <c r="AI3312" s="233"/>
      <c r="AJ3312" s="233"/>
      <c r="AL3312" s="267"/>
      <c r="AM3312" s="235"/>
      <c r="AO3312" s="236"/>
      <c r="AU3312" s="234"/>
    </row>
    <row r="3313" spans="1:47" ht="21" x14ac:dyDescent="0.4">
      <c r="A3313" s="278">
        <v>122450</v>
      </c>
      <c r="B3313" s="279" t="s">
        <v>5791</v>
      </c>
      <c r="C3313" s="279" t="s">
        <v>197</v>
      </c>
      <c r="D3313" s="279" t="s">
        <v>740</v>
      </c>
      <c r="E3313" s="279" t="s">
        <v>394</v>
      </c>
      <c r="F3313"/>
      <c r="H3313" s="279" t="s">
        <v>394</v>
      </c>
      <c r="I3313" s="279" t="s">
        <v>539</v>
      </c>
      <c r="J3313" s="279" t="s">
        <v>394</v>
      </c>
      <c r="K3313" s="279" t="s">
        <v>394</v>
      </c>
      <c r="L3313" s="279" t="s">
        <v>394</v>
      </c>
      <c r="M3313" s="279" t="s">
        <v>394</v>
      </c>
      <c r="N3313" s="279" t="s">
        <v>394</v>
      </c>
      <c r="O3313" s="279" t="s">
        <v>394</v>
      </c>
      <c r="P3313" s="315">
        <v>0</v>
      </c>
      <c r="Q3313" s="279" t="s">
        <v>394</v>
      </c>
      <c r="R3313" s="279" t="s">
        <v>394</v>
      </c>
      <c r="S3313" s="279" t="s">
        <v>394</v>
      </c>
      <c r="T3313" s="279" t="s">
        <v>394</v>
      </c>
      <c r="U3313" s="279" t="s">
        <v>394</v>
      </c>
      <c r="V3313" s="279" t="s">
        <v>394</v>
      </c>
      <c r="W3313" s="279" t="s">
        <v>394</v>
      </c>
      <c r="X3313" s="279" t="s">
        <v>394</v>
      </c>
      <c r="Y3313" s="281"/>
      <c r="Z3313" s="279" t="s">
        <v>394</v>
      </c>
      <c r="AA3313" s="279" t="s">
        <v>394</v>
      </c>
      <c r="AB3313" s="281"/>
      <c r="AC3313" s="279" t="s">
        <v>855</v>
      </c>
      <c r="AF3313" s="276" t="str">
        <f>IFERROR(VLOOKUP(A3313,'[1]قوائم الترجمة'!AC$2:AD$2397,1,0),"م")</f>
        <v>م</v>
      </c>
      <c r="AG3313" s="232"/>
      <c r="AH3313" s="233"/>
      <c r="AI3313" s="233"/>
      <c r="AJ3313" s="233"/>
      <c r="AL3313" s="267"/>
      <c r="AM3313" s="235"/>
      <c r="AO3313" s="236"/>
      <c r="AU3313" s="234"/>
    </row>
    <row r="3314" spans="1:47" ht="21" x14ac:dyDescent="0.4">
      <c r="A3314" s="278">
        <v>122451</v>
      </c>
      <c r="B3314" s="279" t="s">
        <v>3597</v>
      </c>
      <c r="C3314" s="279" t="s">
        <v>1095</v>
      </c>
      <c r="D3314" s="279" t="s">
        <v>3598</v>
      </c>
      <c r="E3314" s="279" t="s">
        <v>394</v>
      </c>
      <c r="F3314"/>
      <c r="H3314" s="279" t="s">
        <v>394</v>
      </c>
      <c r="I3314" s="279" t="s">
        <v>539</v>
      </c>
      <c r="J3314" s="279" t="s">
        <v>394</v>
      </c>
      <c r="K3314" s="279" t="s">
        <v>394</v>
      </c>
      <c r="L3314" s="279" t="s">
        <v>394</v>
      </c>
      <c r="M3314" s="279" t="s">
        <v>394</v>
      </c>
      <c r="N3314" s="279" t="s">
        <v>394</v>
      </c>
      <c r="O3314" s="279" t="s">
        <v>394</v>
      </c>
      <c r="P3314" s="315">
        <v>0</v>
      </c>
      <c r="Q3314" s="279" t="s">
        <v>394</v>
      </c>
      <c r="R3314" s="279" t="s">
        <v>394</v>
      </c>
      <c r="S3314" s="279" t="s">
        <v>394</v>
      </c>
      <c r="T3314" s="279" t="s">
        <v>394</v>
      </c>
      <c r="U3314" s="279" t="s">
        <v>394</v>
      </c>
      <c r="V3314" s="279" t="s">
        <v>394</v>
      </c>
      <c r="W3314" s="279" t="s">
        <v>394</v>
      </c>
      <c r="X3314" s="279" t="s">
        <v>394</v>
      </c>
      <c r="Y3314" s="281"/>
      <c r="Z3314" s="279" t="s">
        <v>394</v>
      </c>
      <c r="AA3314" s="279" t="s">
        <v>394</v>
      </c>
      <c r="AB3314" s="281"/>
      <c r="AC3314" s="279" t="s">
        <v>855</v>
      </c>
      <c r="AF3314" s="276" t="str">
        <f>IFERROR(VLOOKUP(A3314,'[1]قوائم الترجمة'!AC$2:AD$2397,1,0),"م")</f>
        <v>م</v>
      </c>
      <c r="AG3314" s="232"/>
      <c r="AH3314" s="233"/>
      <c r="AI3314" s="233"/>
      <c r="AJ3314" s="233"/>
      <c r="AL3314" s="267"/>
      <c r="AM3314" s="235"/>
      <c r="AU3314" s="234"/>
    </row>
    <row r="3315" spans="1:47" ht="21" x14ac:dyDescent="0.4">
      <c r="A3315" s="278">
        <v>122452</v>
      </c>
      <c r="B3315" s="279" t="s">
        <v>3596</v>
      </c>
      <c r="C3315" s="279" t="s">
        <v>615</v>
      </c>
      <c r="D3315" s="279" t="s">
        <v>2752</v>
      </c>
      <c r="E3315" s="279" t="s">
        <v>394</v>
      </c>
      <c r="F3315"/>
      <c r="H3315" s="279" t="s">
        <v>394</v>
      </c>
      <c r="I3315" s="279" t="s">
        <v>539</v>
      </c>
      <c r="J3315" s="279" t="s">
        <v>394</v>
      </c>
      <c r="K3315" s="279" t="s">
        <v>394</v>
      </c>
      <c r="L3315" s="279" t="s">
        <v>394</v>
      </c>
      <c r="M3315" s="279" t="s">
        <v>394</v>
      </c>
      <c r="N3315" s="279" t="s">
        <v>394</v>
      </c>
      <c r="O3315" s="279" t="s">
        <v>394</v>
      </c>
      <c r="P3315" s="315">
        <v>0</v>
      </c>
      <c r="Q3315" s="279" t="s">
        <v>394</v>
      </c>
      <c r="R3315" s="279" t="s">
        <v>394</v>
      </c>
      <c r="S3315" s="279" t="s">
        <v>394</v>
      </c>
      <c r="T3315" s="279" t="s">
        <v>394</v>
      </c>
      <c r="U3315" s="279" t="s">
        <v>394</v>
      </c>
      <c r="V3315" s="279" t="s">
        <v>394</v>
      </c>
      <c r="W3315" s="279" t="s">
        <v>394</v>
      </c>
      <c r="X3315" s="279" t="s">
        <v>394</v>
      </c>
      <c r="Y3315" s="281"/>
      <c r="Z3315" s="279" t="s">
        <v>394</v>
      </c>
      <c r="AA3315" s="279" t="s">
        <v>394</v>
      </c>
      <c r="AB3315" s="281"/>
      <c r="AC3315" s="279" t="s">
        <v>855</v>
      </c>
      <c r="AF3315" s="276" t="str">
        <f>IFERROR(VLOOKUP(A3315,'[1]قوائم الترجمة'!AC$2:AD$2397,1,0),"م")</f>
        <v>م</v>
      </c>
      <c r="AG3315" s="232"/>
      <c r="AH3315" s="233"/>
      <c r="AI3315" s="233"/>
      <c r="AJ3315" s="233"/>
      <c r="AL3315" s="267"/>
      <c r="AM3315" s="235"/>
      <c r="AO3315" s="236"/>
      <c r="AU3315" s="234"/>
    </row>
    <row r="3316" spans="1:47" ht="21" x14ac:dyDescent="0.4">
      <c r="A3316" s="278">
        <v>122453</v>
      </c>
      <c r="B3316" s="279" t="s">
        <v>5598</v>
      </c>
      <c r="C3316" s="279" t="s">
        <v>5599</v>
      </c>
      <c r="D3316" s="279" t="s">
        <v>5600</v>
      </c>
      <c r="E3316" s="279" t="s">
        <v>394</v>
      </c>
      <c r="F3316"/>
      <c r="H3316" s="279" t="s">
        <v>394</v>
      </c>
      <c r="I3316" s="279" t="s">
        <v>538</v>
      </c>
      <c r="J3316" s="279" t="s">
        <v>394</v>
      </c>
      <c r="K3316" s="279" t="s">
        <v>394</v>
      </c>
      <c r="L3316" s="279" t="s">
        <v>394</v>
      </c>
      <c r="M3316" s="279" t="s">
        <v>394</v>
      </c>
      <c r="N3316" s="279" t="s">
        <v>394</v>
      </c>
      <c r="O3316" s="279" t="s">
        <v>394</v>
      </c>
      <c r="P3316" s="315">
        <v>0</v>
      </c>
      <c r="Q3316" s="279" t="s">
        <v>394</v>
      </c>
      <c r="R3316" s="279" t="s">
        <v>394</v>
      </c>
      <c r="S3316" s="279" t="s">
        <v>394</v>
      </c>
      <c r="T3316" s="279" t="s">
        <v>394</v>
      </c>
      <c r="U3316" s="279" t="s">
        <v>394</v>
      </c>
      <c r="V3316" s="279" t="s">
        <v>394</v>
      </c>
      <c r="W3316" s="279" t="s">
        <v>394</v>
      </c>
      <c r="X3316" s="279" t="s">
        <v>394</v>
      </c>
      <c r="Y3316" s="281"/>
      <c r="Z3316" s="279" t="s">
        <v>394</v>
      </c>
      <c r="AA3316" s="279" t="s">
        <v>394</v>
      </c>
      <c r="AB3316" s="281"/>
      <c r="AC3316" s="279" t="s">
        <v>394</v>
      </c>
      <c r="AF3316" s="276" t="str">
        <f>IFERROR(VLOOKUP(A3316,'[1]قوائم الترجمة'!AC$2:AD$2397,1,0),"م")</f>
        <v>م</v>
      </c>
      <c r="AG3316" s="232"/>
      <c r="AH3316" s="233"/>
      <c r="AI3316" s="233"/>
      <c r="AJ3316" s="233"/>
      <c r="AL3316" s="267"/>
      <c r="AM3316" s="235"/>
      <c r="AU3316" s="234"/>
    </row>
    <row r="3317" spans="1:47" ht="21" x14ac:dyDescent="0.4">
      <c r="A3317" s="278">
        <v>122455</v>
      </c>
      <c r="B3317" s="279" t="s">
        <v>5602</v>
      </c>
      <c r="C3317" s="279" t="s">
        <v>68</v>
      </c>
      <c r="D3317" s="279" t="s">
        <v>267</v>
      </c>
      <c r="E3317" s="279" t="s">
        <v>394</v>
      </c>
      <c r="F3317"/>
      <c r="H3317" s="279" t="s">
        <v>394</v>
      </c>
      <c r="I3317" s="279" t="s">
        <v>538</v>
      </c>
      <c r="J3317" s="279" t="s">
        <v>394</v>
      </c>
      <c r="K3317" s="279" t="s">
        <v>394</v>
      </c>
      <c r="L3317" s="279" t="s">
        <v>394</v>
      </c>
      <c r="M3317" s="279" t="s">
        <v>394</v>
      </c>
      <c r="N3317" s="279" t="s">
        <v>394</v>
      </c>
      <c r="O3317" s="279" t="s">
        <v>394</v>
      </c>
      <c r="P3317" s="315">
        <v>0</v>
      </c>
      <c r="Q3317" s="279" t="s">
        <v>394</v>
      </c>
      <c r="R3317" s="279" t="s">
        <v>394</v>
      </c>
      <c r="S3317" s="279" t="s">
        <v>394</v>
      </c>
      <c r="T3317" s="279" t="s">
        <v>394</v>
      </c>
      <c r="U3317" s="279" t="s">
        <v>394</v>
      </c>
      <c r="V3317" s="279" t="s">
        <v>394</v>
      </c>
      <c r="W3317" s="279" t="s">
        <v>394</v>
      </c>
      <c r="X3317" s="279" t="s">
        <v>394</v>
      </c>
      <c r="Y3317" s="281"/>
      <c r="Z3317" s="279" t="s">
        <v>394</v>
      </c>
      <c r="AA3317" s="279" t="s">
        <v>394</v>
      </c>
      <c r="AB3317" s="281"/>
      <c r="AC3317" s="279" t="s">
        <v>394</v>
      </c>
      <c r="AF3317" s="276" t="str">
        <f>IFERROR(VLOOKUP(A3317,'[1]قوائم الترجمة'!AC$2:AD$2397,1,0),"م")</f>
        <v>م</v>
      </c>
      <c r="AG3317" s="232"/>
      <c r="AH3317" s="233"/>
      <c r="AI3317" s="233"/>
      <c r="AJ3317" s="233"/>
      <c r="AL3317" s="267"/>
      <c r="AM3317" s="235"/>
      <c r="AO3317" s="236"/>
      <c r="AU3317" s="234"/>
    </row>
    <row r="3318" spans="1:47" ht="21" x14ac:dyDescent="0.4">
      <c r="A3318" s="278">
        <v>122456</v>
      </c>
      <c r="B3318" s="279" t="s">
        <v>458</v>
      </c>
      <c r="C3318" s="279" t="s">
        <v>100</v>
      </c>
      <c r="D3318" s="279" t="s">
        <v>1045</v>
      </c>
      <c r="E3318" s="279" t="s">
        <v>394</v>
      </c>
      <c r="F3318"/>
      <c r="H3318" s="279" t="s">
        <v>394</v>
      </c>
      <c r="I3318" s="279" t="s">
        <v>539</v>
      </c>
      <c r="J3318" s="279" t="s">
        <v>394</v>
      </c>
      <c r="K3318" s="279" t="s">
        <v>394</v>
      </c>
      <c r="L3318" s="279" t="s">
        <v>394</v>
      </c>
      <c r="M3318" s="279" t="s">
        <v>394</v>
      </c>
      <c r="N3318" s="279" t="s">
        <v>394</v>
      </c>
      <c r="O3318" s="279" t="s">
        <v>394</v>
      </c>
      <c r="P3318" s="315">
        <v>0</v>
      </c>
      <c r="Q3318" s="279" t="s">
        <v>394</v>
      </c>
      <c r="R3318" s="279" t="s">
        <v>394</v>
      </c>
      <c r="S3318" s="279" t="s">
        <v>394</v>
      </c>
      <c r="T3318" s="279" t="s">
        <v>394</v>
      </c>
      <c r="U3318" s="279" t="s">
        <v>394</v>
      </c>
      <c r="V3318" s="279" t="s">
        <v>394</v>
      </c>
      <c r="W3318" s="279" t="s">
        <v>394</v>
      </c>
      <c r="X3318" s="279" t="s">
        <v>394</v>
      </c>
      <c r="Y3318" s="281"/>
      <c r="Z3318" s="279" t="s">
        <v>394</v>
      </c>
      <c r="AA3318" s="279" t="s">
        <v>394</v>
      </c>
      <c r="AB3318" s="281"/>
      <c r="AC3318" s="279" t="s">
        <v>855</v>
      </c>
      <c r="AF3318" s="276" t="str">
        <f>IFERROR(VLOOKUP(A3318,'[1]قوائم الترجمة'!AC$2:AD$2397,1,0),"م")</f>
        <v>م</v>
      </c>
      <c r="AG3318" s="232"/>
      <c r="AH3318" s="233"/>
      <c r="AI3318" s="233"/>
      <c r="AJ3318" s="233"/>
      <c r="AL3318" s="267"/>
      <c r="AM3318" s="235"/>
      <c r="AO3318" s="236"/>
      <c r="AU3318" s="234"/>
    </row>
    <row r="3319" spans="1:47" ht="21" x14ac:dyDescent="0.4">
      <c r="A3319" s="278">
        <v>122457</v>
      </c>
      <c r="B3319" s="279" t="s">
        <v>3595</v>
      </c>
      <c r="C3319" s="279" t="s">
        <v>213</v>
      </c>
      <c r="D3319" s="279" t="s">
        <v>3568</v>
      </c>
      <c r="E3319" s="279" t="s">
        <v>394</v>
      </c>
      <c r="F3319"/>
      <c r="H3319" s="279" t="s">
        <v>394</v>
      </c>
      <c r="I3319" s="279" t="s">
        <v>540</v>
      </c>
      <c r="J3319" s="279" t="s">
        <v>394</v>
      </c>
      <c r="K3319" s="279" t="s">
        <v>394</v>
      </c>
      <c r="L3319" s="279" t="s">
        <v>394</v>
      </c>
      <c r="M3319" s="279" t="s">
        <v>394</v>
      </c>
      <c r="N3319" s="279" t="s">
        <v>394</v>
      </c>
      <c r="O3319" s="279" t="s">
        <v>394</v>
      </c>
      <c r="P3319" s="315">
        <v>0</v>
      </c>
      <c r="Q3319" s="279" t="s">
        <v>394</v>
      </c>
      <c r="R3319" s="279" t="s">
        <v>394</v>
      </c>
      <c r="S3319" s="279" t="s">
        <v>394</v>
      </c>
      <c r="T3319" s="279" t="s">
        <v>394</v>
      </c>
      <c r="U3319" s="279" t="s">
        <v>394</v>
      </c>
      <c r="V3319" s="279" t="s">
        <v>394</v>
      </c>
      <c r="W3319" s="279" t="s">
        <v>394</v>
      </c>
      <c r="X3319" s="279" t="s">
        <v>394</v>
      </c>
      <c r="Y3319" s="281"/>
      <c r="Z3319" s="279" t="s">
        <v>394</v>
      </c>
      <c r="AA3319" s="279" t="s">
        <v>394</v>
      </c>
      <c r="AB3319" s="281"/>
      <c r="AC3319" s="279" t="s">
        <v>855</v>
      </c>
      <c r="AF3319" s="276" t="str">
        <f>IFERROR(VLOOKUP(A3319,'[1]قوائم الترجمة'!AC$2:AD$2397,1,0),"م")</f>
        <v>م</v>
      </c>
      <c r="AG3319" s="232"/>
      <c r="AH3319" s="233"/>
      <c r="AI3319" s="233"/>
      <c r="AJ3319" s="233"/>
      <c r="AL3319" s="267"/>
      <c r="AM3319" s="235"/>
      <c r="AO3319" s="236"/>
      <c r="AU3319" s="234"/>
    </row>
    <row r="3320" spans="1:47" ht="21" x14ac:dyDescent="0.4">
      <c r="A3320" s="278">
        <v>122458</v>
      </c>
      <c r="B3320" s="279" t="s">
        <v>3594</v>
      </c>
      <c r="C3320" s="279" t="s">
        <v>187</v>
      </c>
      <c r="D3320" s="279" t="s">
        <v>212</v>
      </c>
      <c r="E3320" s="279" t="s">
        <v>394</v>
      </c>
      <c r="F3320"/>
      <c r="H3320" s="279" t="s">
        <v>394</v>
      </c>
      <c r="I3320" s="279" t="s">
        <v>540</v>
      </c>
      <c r="J3320" s="279" t="s">
        <v>394</v>
      </c>
      <c r="K3320" s="279" t="s">
        <v>394</v>
      </c>
      <c r="L3320" s="279" t="s">
        <v>394</v>
      </c>
      <c r="M3320" s="279" t="s">
        <v>394</v>
      </c>
      <c r="N3320" s="279" t="s">
        <v>394</v>
      </c>
      <c r="O3320" s="279" t="s">
        <v>394</v>
      </c>
      <c r="P3320" s="315">
        <v>0</v>
      </c>
      <c r="Q3320" s="279" t="s">
        <v>394</v>
      </c>
      <c r="R3320" s="279" t="s">
        <v>394</v>
      </c>
      <c r="S3320" s="279" t="s">
        <v>394</v>
      </c>
      <c r="T3320" s="279" t="s">
        <v>394</v>
      </c>
      <c r="U3320" s="279" t="s">
        <v>394</v>
      </c>
      <c r="V3320" s="279" t="s">
        <v>394</v>
      </c>
      <c r="W3320" s="279" t="s">
        <v>394</v>
      </c>
      <c r="X3320" s="279" t="s">
        <v>394</v>
      </c>
      <c r="Y3320" s="281"/>
      <c r="Z3320" s="279" t="s">
        <v>394</v>
      </c>
      <c r="AA3320" s="279" t="s">
        <v>394</v>
      </c>
      <c r="AB3320" s="281"/>
      <c r="AC3320" s="279" t="s">
        <v>394</v>
      </c>
      <c r="AF3320" s="276" t="str">
        <f>IFERROR(VLOOKUP(A3320,'[1]قوائم الترجمة'!AC$2:AD$2397,1,0),"م")</f>
        <v>م</v>
      </c>
      <c r="AG3320" s="232"/>
      <c r="AH3320" s="233"/>
      <c r="AI3320" s="233"/>
      <c r="AJ3320" s="233"/>
      <c r="AL3320" s="267"/>
      <c r="AM3320" s="235"/>
      <c r="AU3320" s="234"/>
    </row>
    <row r="3321" spans="1:47" ht="21" x14ac:dyDescent="0.4">
      <c r="A3321" s="278">
        <v>122459</v>
      </c>
      <c r="B3321" s="279" t="s">
        <v>3592</v>
      </c>
      <c r="C3321" s="279" t="s">
        <v>3593</v>
      </c>
      <c r="D3321" s="279" t="s">
        <v>274</v>
      </c>
      <c r="E3321" s="279" t="s">
        <v>394</v>
      </c>
      <c r="F3321"/>
      <c r="H3321" s="279" t="s">
        <v>394</v>
      </c>
      <c r="I3321" s="279" t="s">
        <v>539</v>
      </c>
      <c r="J3321" s="279" t="s">
        <v>394</v>
      </c>
      <c r="K3321" s="279" t="s">
        <v>394</v>
      </c>
      <c r="L3321" s="279" t="s">
        <v>394</v>
      </c>
      <c r="M3321" s="279" t="s">
        <v>394</v>
      </c>
      <c r="N3321" s="279" t="s">
        <v>394</v>
      </c>
      <c r="O3321" s="279" t="s">
        <v>394</v>
      </c>
      <c r="P3321" s="315">
        <v>0</v>
      </c>
      <c r="Q3321" s="279" t="s">
        <v>394</v>
      </c>
      <c r="R3321" s="279" t="s">
        <v>394</v>
      </c>
      <c r="S3321" s="279" t="s">
        <v>394</v>
      </c>
      <c r="T3321" s="279" t="s">
        <v>394</v>
      </c>
      <c r="U3321" s="279" t="s">
        <v>394</v>
      </c>
      <c r="V3321" s="279" t="s">
        <v>394</v>
      </c>
      <c r="W3321" s="279" t="s">
        <v>394</v>
      </c>
      <c r="X3321" s="279" t="s">
        <v>394</v>
      </c>
      <c r="Y3321" s="281"/>
      <c r="Z3321" s="279" t="s">
        <v>394</v>
      </c>
      <c r="AA3321" s="279" t="s">
        <v>394</v>
      </c>
      <c r="AB3321" s="281"/>
      <c r="AC3321" s="279" t="s">
        <v>855</v>
      </c>
      <c r="AF3321" s="276" t="str">
        <f>IFERROR(VLOOKUP(A3321,'[1]قوائم الترجمة'!AC$2:AD$2397,1,0),"م")</f>
        <v>م</v>
      </c>
      <c r="AG3321" s="232"/>
      <c r="AH3321" s="233"/>
      <c r="AI3321" s="233"/>
      <c r="AJ3321" s="233"/>
      <c r="AL3321" s="267"/>
      <c r="AM3321" s="235"/>
      <c r="AU3321" s="234"/>
    </row>
    <row r="3322" spans="1:47" ht="21" x14ac:dyDescent="0.4">
      <c r="A3322" s="278">
        <v>122460</v>
      </c>
      <c r="B3322" s="279" t="s">
        <v>3591</v>
      </c>
      <c r="C3322" s="279" t="s">
        <v>68</v>
      </c>
      <c r="D3322" s="279" t="s">
        <v>250</v>
      </c>
      <c r="E3322" s="279" t="s">
        <v>423</v>
      </c>
      <c r="F3322" s="315" t="s">
        <v>8645</v>
      </c>
      <c r="G3322" s="315" t="s">
        <v>8134</v>
      </c>
      <c r="H3322" s="279" t="s">
        <v>425</v>
      </c>
      <c r="I3322" s="279" t="s">
        <v>541</v>
      </c>
      <c r="J3322" s="279" t="s">
        <v>403</v>
      </c>
      <c r="K3322" s="280">
        <v>2016</v>
      </c>
      <c r="L3322" s="279" t="s">
        <v>420</v>
      </c>
      <c r="M3322" s="279" t="s">
        <v>394</v>
      </c>
      <c r="N3322" s="279" t="s">
        <v>394</v>
      </c>
      <c r="O3322" s="279" t="s">
        <v>394</v>
      </c>
      <c r="P3322" s="315">
        <v>0</v>
      </c>
      <c r="Q3322" s="278"/>
      <c r="R3322" s="303"/>
      <c r="S3322" s="279" t="s">
        <v>394</v>
      </c>
      <c r="T3322" s="279" t="s">
        <v>394</v>
      </c>
      <c r="U3322" s="303"/>
      <c r="V3322" s="303"/>
      <c r="W3322" s="303"/>
      <c r="X3322" s="303"/>
      <c r="Z3322" s="303"/>
      <c r="AA3322" s="303"/>
      <c r="AC3322" s="279" t="s">
        <v>394</v>
      </c>
      <c r="AF3322" s="276">
        <f>IFERROR(VLOOKUP(A3322,'[1]قوائم الترجمة'!AC$2:AD$2397,1,0),"م")</f>
        <v>122460</v>
      </c>
      <c r="AG3322" s="232"/>
      <c r="AH3322" s="233"/>
      <c r="AI3322" s="233"/>
      <c r="AJ3322" s="233"/>
      <c r="AL3322" s="267"/>
      <c r="AM3322" s="235"/>
      <c r="AU3322" s="234"/>
    </row>
    <row r="3323" spans="1:47" ht="21" x14ac:dyDescent="0.4">
      <c r="A3323" s="278">
        <v>122461</v>
      </c>
      <c r="B3323" s="279" t="s">
        <v>3590</v>
      </c>
      <c r="C3323" s="279" t="s">
        <v>92</v>
      </c>
      <c r="D3323" s="279" t="s">
        <v>277</v>
      </c>
      <c r="E3323" s="279" t="s">
        <v>394</v>
      </c>
      <c r="F3323"/>
      <c r="H3323" s="279" t="s">
        <v>394</v>
      </c>
      <c r="I3323" s="279" t="s">
        <v>539</v>
      </c>
      <c r="J3323" s="279" t="s">
        <v>394</v>
      </c>
      <c r="K3323" s="279" t="s">
        <v>394</v>
      </c>
      <c r="L3323" s="279" t="s">
        <v>394</v>
      </c>
      <c r="M3323" s="279" t="s">
        <v>394</v>
      </c>
      <c r="N3323" s="279" t="s">
        <v>394</v>
      </c>
      <c r="O3323" s="279" t="s">
        <v>394</v>
      </c>
      <c r="P3323" s="315">
        <v>0</v>
      </c>
      <c r="Q3323" s="279" t="s">
        <v>394</v>
      </c>
      <c r="R3323" s="279" t="s">
        <v>394</v>
      </c>
      <c r="S3323" s="279" t="s">
        <v>394</v>
      </c>
      <c r="T3323" s="279" t="s">
        <v>394</v>
      </c>
      <c r="U3323" s="279" t="s">
        <v>394</v>
      </c>
      <c r="V3323" s="279" t="s">
        <v>394</v>
      </c>
      <c r="W3323" s="279" t="s">
        <v>394</v>
      </c>
      <c r="X3323" s="279" t="s">
        <v>394</v>
      </c>
      <c r="Y3323" s="281"/>
      <c r="Z3323" s="279" t="s">
        <v>394</v>
      </c>
      <c r="AA3323" s="279" t="s">
        <v>394</v>
      </c>
      <c r="AB3323" s="281"/>
      <c r="AC3323" s="279" t="s">
        <v>855</v>
      </c>
      <c r="AF3323" s="276" t="str">
        <f>IFERROR(VLOOKUP(A3323,'[1]قوائم الترجمة'!AC$2:AD$2397,1,0),"م")</f>
        <v>م</v>
      </c>
      <c r="AG3323" s="232"/>
      <c r="AH3323" s="233"/>
      <c r="AI3323" s="233"/>
      <c r="AJ3323" s="233"/>
      <c r="AL3323" s="267"/>
      <c r="AM3323" s="235"/>
      <c r="AU3323" s="234"/>
    </row>
    <row r="3324" spans="1:47" ht="21" x14ac:dyDescent="0.4">
      <c r="A3324" s="278">
        <v>122462</v>
      </c>
      <c r="B3324" s="279" t="s">
        <v>3589</v>
      </c>
      <c r="C3324" s="279" t="s">
        <v>1211</v>
      </c>
      <c r="D3324" s="279" t="s">
        <v>1370</v>
      </c>
      <c r="E3324" s="279" t="s">
        <v>423</v>
      </c>
      <c r="F3324" s="315" t="s">
        <v>9581</v>
      </c>
      <c r="G3324" s="315" t="s">
        <v>402</v>
      </c>
      <c r="H3324" s="279" t="s">
        <v>425</v>
      </c>
      <c r="I3324" s="279" t="s">
        <v>540</v>
      </c>
      <c r="J3324" s="279" t="s">
        <v>426</v>
      </c>
      <c r="K3324" s="280">
        <v>2017</v>
      </c>
      <c r="L3324" s="279" t="s">
        <v>418</v>
      </c>
      <c r="M3324" s="279" t="s">
        <v>394</v>
      </c>
      <c r="N3324" s="279" t="s">
        <v>394</v>
      </c>
      <c r="O3324" s="279" t="s">
        <v>394</v>
      </c>
      <c r="P3324" s="315">
        <v>0</v>
      </c>
      <c r="Q3324" s="278"/>
      <c r="R3324" s="303"/>
      <c r="S3324" s="279" t="s">
        <v>394</v>
      </c>
      <c r="T3324" s="279" t="s">
        <v>394</v>
      </c>
      <c r="U3324" s="303"/>
      <c r="V3324" s="303"/>
      <c r="W3324" s="303"/>
      <c r="X3324" s="303"/>
      <c r="Z3324" s="303"/>
      <c r="AA3324" s="303"/>
      <c r="AC3324" s="279" t="s">
        <v>394</v>
      </c>
      <c r="AF3324" s="276">
        <f>IFERROR(VLOOKUP(A3324,'[1]قوائم الترجمة'!AC$2:AD$2397,1,0),"م")</f>
        <v>122462</v>
      </c>
      <c r="AG3324" s="232"/>
      <c r="AH3324" s="233"/>
      <c r="AI3324" s="233"/>
      <c r="AJ3324" s="233"/>
      <c r="AL3324" s="267"/>
      <c r="AM3324" s="235"/>
      <c r="AO3324" s="236"/>
      <c r="AU3324" s="234"/>
    </row>
    <row r="3325" spans="1:47" ht="21" x14ac:dyDescent="0.4">
      <c r="A3325" s="278">
        <v>122463</v>
      </c>
      <c r="B3325" s="279" t="s">
        <v>1538</v>
      </c>
      <c r="C3325" s="279" t="s">
        <v>515</v>
      </c>
      <c r="D3325" s="279" t="s">
        <v>3588</v>
      </c>
      <c r="E3325" s="279" t="s">
        <v>423</v>
      </c>
      <c r="F3325" s="315" t="s">
        <v>9582</v>
      </c>
      <c r="G3325" s="315" t="s">
        <v>402</v>
      </c>
      <c r="H3325" s="279" t="s">
        <v>425</v>
      </c>
      <c r="I3325" s="279" t="s">
        <v>538</v>
      </c>
      <c r="J3325" s="279" t="s">
        <v>403</v>
      </c>
      <c r="K3325" s="280">
        <v>2017</v>
      </c>
      <c r="L3325" s="279" t="s">
        <v>402</v>
      </c>
      <c r="M3325" s="279" t="s">
        <v>394</v>
      </c>
      <c r="N3325" s="279" t="s">
        <v>9583</v>
      </c>
      <c r="O3325" s="279" t="s">
        <v>8429</v>
      </c>
      <c r="P3325" s="279">
        <v>75000</v>
      </c>
      <c r="Q3325" s="278"/>
      <c r="R3325" s="303"/>
      <c r="S3325" s="279" t="s">
        <v>394</v>
      </c>
      <c r="T3325" s="279"/>
      <c r="U3325" s="303"/>
      <c r="V3325" s="303"/>
      <c r="W3325" s="303"/>
      <c r="X3325" s="303"/>
      <c r="Z3325" s="303"/>
      <c r="AA3325" s="303"/>
      <c r="AC3325" s="279" t="s">
        <v>394</v>
      </c>
      <c r="AF3325" s="276">
        <f>IFERROR(VLOOKUP(A3325,'[1]قوائم الترجمة'!AC$2:AD$2397,1,0),"م")</f>
        <v>122463</v>
      </c>
      <c r="AG3325" s="232"/>
      <c r="AH3325" s="233"/>
      <c r="AI3325" s="233"/>
      <c r="AJ3325" s="233"/>
      <c r="AL3325" s="267"/>
      <c r="AM3325" s="235"/>
      <c r="AO3325" s="236"/>
      <c r="AU3325" s="234"/>
    </row>
    <row r="3326" spans="1:47" ht="21" x14ac:dyDescent="0.4">
      <c r="A3326" s="278">
        <v>122464</v>
      </c>
      <c r="B3326" s="279" t="s">
        <v>3587</v>
      </c>
      <c r="C3326" s="279" t="s">
        <v>62</v>
      </c>
      <c r="D3326" s="279" t="s">
        <v>296</v>
      </c>
      <c r="E3326" s="279" t="s">
        <v>394</v>
      </c>
      <c r="F3326"/>
      <c r="H3326" s="279" t="s">
        <v>394</v>
      </c>
      <c r="I3326" s="279" t="s">
        <v>539</v>
      </c>
      <c r="J3326" s="279" t="s">
        <v>394</v>
      </c>
      <c r="K3326" s="279" t="s">
        <v>394</v>
      </c>
      <c r="L3326" s="279" t="s">
        <v>394</v>
      </c>
      <c r="M3326" s="279" t="s">
        <v>394</v>
      </c>
      <c r="N3326" s="279" t="s">
        <v>394</v>
      </c>
      <c r="O3326" s="279" t="s">
        <v>394</v>
      </c>
      <c r="P3326" s="315">
        <v>0</v>
      </c>
      <c r="Q3326" s="279" t="s">
        <v>394</v>
      </c>
      <c r="R3326" s="279" t="s">
        <v>394</v>
      </c>
      <c r="S3326" s="279" t="s">
        <v>394</v>
      </c>
      <c r="T3326" s="279" t="s">
        <v>394</v>
      </c>
      <c r="U3326" s="279" t="s">
        <v>394</v>
      </c>
      <c r="V3326" s="279" t="s">
        <v>394</v>
      </c>
      <c r="W3326" s="279" t="s">
        <v>394</v>
      </c>
      <c r="X3326" s="279" t="s">
        <v>394</v>
      </c>
      <c r="Y3326" s="281"/>
      <c r="Z3326" s="279" t="s">
        <v>394</v>
      </c>
      <c r="AA3326" s="279" t="s">
        <v>394</v>
      </c>
      <c r="AB3326" s="281"/>
      <c r="AC3326" s="279" t="s">
        <v>855</v>
      </c>
      <c r="AF3326" s="276" t="str">
        <f>IFERROR(VLOOKUP(A3326,'[1]قوائم الترجمة'!AC$2:AD$2397,1,0),"م")</f>
        <v>م</v>
      </c>
      <c r="AG3326" s="232"/>
      <c r="AH3326" s="233"/>
      <c r="AI3326" s="233"/>
      <c r="AJ3326" s="233"/>
      <c r="AL3326" s="267"/>
      <c r="AM3326" s="235"/>
      <c r="AO3326" s="236"/>
      <c r="AU3326" s="234"/>
    </row>
    <row r="3327" spans="1:47" ht="21" x14ac:dyDescent="0.4">
      <c r="A3327" s="278">
        <v>122465</v>
      </c>
      <c r="B3327" s="279" t="s">
        <v>5627</v>
      </c>
      <c r="C3327" s="279" t="s">
        <v>556</v>
      </c>
      <c r="D3327" s="279" t="s">
        <v>5628</v>
      </c>
      <c r="E3327" s="279" t="s">
        <v>423</v>
      </c>
      <c r="F3327" s="315" t="s">
        <v>8940</v>
      </c>
      <c r="G3327" s="315" t="s">
        <v>402</v>
      </c>
      <c r="H3327" s="279" t="s">
        <v>425</v>
      </c>
      <c r="I3327" s="279" t="s">
        <v>61</v>
      </c>
      <c r="J3327" s="279" t="s">
        <v>8112</v>
      </c>
      <c r="K3327" s="280">
        <v>2006</v>
      </c>
      <c r="L3327" s="279" t="s">
        <v>404</v>
      </c>
      <c r="M3327" s="279" t="s">
        <v>394</v>
      </c>
      <c r="N3327" s="279" t="s">
        <v>394</v>
      </c>
      <c r="O3327" s="279" t="s">
        <v>394</v>
      </c>
      <c r="P3327" s="315">
        <v>0</v>
      </c>
      <c r="Q3327" s="278"/>
      <c r="R3327" s="303"/>
      <c r="S3327" s="279" t="s">
        <v>394</v>
      </c>
      <c r="T3327" s="279" t="s">
        <v>394</v>
      </c>
      <c r="U3327" s="303"/>
      <c r="V3327" s="303"/>
      <c r="W3327" s="303"/>
      <c r="X3327" s="303"/>
      <c r="Z3327" s="303"/>
      <c r="AA3327" s="303"/>
      <c r="AC3327" s="279" t="s">
        <v>394</v>
      </c>
      <c r="AF3327" s="276">
        <f>IFERROR(VLOOKUP(A3327,'[1]قوائم الترجمة'!AC$2:AD$2397,1,0),"م")</f>
        <v>122465</v>
      </c>
      <c r="AG3327" s="232"/>
      <c r="AH3327" s="233"/>
      <c r="AI3327" s="233"/>
      <c r="AJ3327" s="233"/>
      <c r="AL3327" s="267"/>
      <c r="AM3327" s="235"/>
      <c r="AO3327" s="236"/>
      <c r="AU3327" s="234"/>
    </row>
    <row r="3328" spans="1:47" ht="21" x14ac:dyDescent="0.4">
      <c r="A3328" s="278">
        <v>122466</v>
      </c>
      <c r="B3328" s="279" t="s">
        <v>823</v>
      </c>
      <c r="C3328" s="279" t="s">
        <v>9584</v>
      </c>
      <c r="D3328" s="279" t="s">
        <v>9585</v>
      </c>
      <c r="E3328" s="279" t="s">
        <v>423</v>
      </c>
      <c r="F3328" s="315" t="s">
        <v>9586</v>
      </c>
      <c r="G3328" s="315" t="s">
        <v>8139</v>
      </c>
      <c r="H3328" s="279" t="s">
        <v>425</v>
      </c>
      <c r="I3328" s="279" t="s">
        <v>67</v>
      </c>
      <c r="J3328" s="279" t="s">
        <v>403</v>
      </c>
      <c r="K3328" s="280">
        <v>2017</v>
      </c>
      <c r="L3328" s="279" t="s">
        <v>418</v>
      </c>
      <c r="M3328" s="279" t="s">
        <v>394</v>
      </c>
      <c r="N3328" s="279" t="s">
        <v>394</v>
      </c>
      <c r="O3328" s="279" t="s">
        <v>394</v>
      </c>
      <c r="P3328" s="315">
        <v>0</v>
      </c>
      <c r="Q3328" s="278"/>
      <c r="R3328" s="303"/>
      <c r="S3328" s="279" t="s">
        <v>394</v>
      </c>
      <c r="T3328" s="279" t="s">
        <v>394</v>
      </c>
      <c r="U3328" s="303"/>
      <c r="V3328" s="303"/>
      <c r="W3328" s="303"/>
      <c r="X3328" s="303"/>
      <c r="Z3328" s="303"/>
      <c r="AA3328" s="303"/>
      <c r="AC3328" s="279" t="s">
        <v>394</v>
      </c>
      <c r="AF3328" s="276">
        <f>IFERROR(VLOOKUP(A3328,'[1]قوائم الترجمة'!AC$2:AD$2397,1,0),"م")</f>
        <v>122466</v>
      </c>
      <c r="AG3328" s="232"/>
      <c r="AH3328" s="233"/>
      <c r="AI3328" s="233"/>
      <c r="AJ3328" s="233"/>
      <c r="AL3328" s="267"/>
      <c r="AM3328" s="235"/>
      <c r="AO3328" s="236"/>
      <c r="AU3328" s="234"/>
    </row>
    <row r="3329" spans="1:47" ht="21" x14ac:dyDescent="0.4">
      <c r="A3329" s="278">
        <v>122467</v>
      </c>
      <c r="B3329" s="279" t="s">
        <v>3586</v>
      </c>
      <c r="C3329" s="279" t="s">
        <v>1099</v>
      </c>
      <c r="D3329" s="279" t="s">
        <v>322</v>
      </c>
      <c r="E3329" s="279" t="s">
        <v>394</v>
      </c>
      <c r="F3329"/>
      <c r="H3329" s="279" t="s">
        <v>394</v>
      </c>
      <c r="I3329" s="279" t="s">
        <v>539</v>
      </c>
      <c r="J3329" s="279" t="s">
        <v>394</v>
      </c>
      <c r="K3329" s="279" t="s">
        <v>394</v>
      </c>
      <c r="L3329" s="279" t="s">
        <v>394</v>
      </c>
      <c r="M3329" s="279" t="s">
        <v>394</v>
      </c>
      <c r="N3329" s="279" t="s">
        <v>394</v>
      </c>
      <c r="O3329" s="279" t="s">
        <v>394</v>
      </c>
      <c r="P3329" s="315">
        <v>0</v>
      </c>
      <c r="Q3329" s="279" t="s">
        <v>394</v>
      </c>
      <c r="R3329" s="279" t="s">
        <v>394</v>
      </c>
      <c r="S3329" s="279" t="s">
        <v>394</v>
      </c>
      <c r="T3329" s="279" t="s">
        <v>394</v>
      </c>
      <c r="U3329" s="279" t="s">
        <v>394</v>
      </c>
      <c r="V3329" s="279" t="s">
        <v>394</v>
      </c>
      <c r="W3329" s="279" t="s">
        <v>394</v>
      </c>
      <c r="X3329" s="279" t="s">
        <v>394</v>
      </c>
      <c r="Y3329" s="281"/>
      <c r="Z3329" s="279" t="s">
        <v>394</v>
      </c>
      <c r="AA3329" s="279" t="s">
        <v>394</v>
      </c>
      <c r="AB3329" s="281"/>
      <c r="AC3329" s="279" t="s">
        <v>855</v>
      </c>
      <c r="AF3329" s="276" t="str">
        <f>IFERROR(VLOOKUP(A3329,'[1]قوائم الترجمة'!AC$2:AD$2397,1,0),"م")</f>
        <v>م</v>
      </c>
      <c r="AG3329" s="232"/>
      <c r="AH3329" s="233"/>
      <c r="AI3329" s="233"/>
      <c r="AJ3329" s="233"/>
      <c r="AL3329" s="267"/>
      <c r="AM3329" s="235"/>
      <c r="AO3329" s="236"/>
      <c r="AU3329" s="234"/>
    </row>
    <row r="3330" spans="1:47" ht="21" x14ac:dyDescent="0.4">
      <c r="A3330" s="278">
        <v>122468</v>
      </c>
      <c r="B3330" s="279" t="s">
        <v>3583</v>
      </c>
      <c r="C3330" s="279" t="s">
        <v>3584</v>
      </c>
      <c r="D3330" s="279" t="s">
        <v>3585</v>
      </c>
      <c r="E3330" s="279" t="s">
        <v>394</v>
      </c>
      <c r="F3330"/>
      <c r="H3330" s="279" t="s">
        <v>394</v>
      </c>
      <c r="I3330" s="279" t="s">
        <v>539</v>
      </c>
      <c r="J3330" s="279" t="s">
        <v>394</v>
      </c>
      <c r="K3330" s="279" t="s">
        <v>394</v>
      </c>
      <c r="L3330" s="279" t="s">
        <v>394</v>
      </c>
      <c r="M3330" s="279" t="s">
        <v>394</v>
      </c>
      <c r="N3330" s="279" t="s">
        <v>394</v>
      </c>
      <c r="O3330" s="279" t="s">
        <v>394</v>
      </c>
      <c r="P3330" s="315">
        <v>0</v>
      </c>
      <c r="Q3330" s="279" t="s">
        <v>394</v>
      </c>
      <c r="R3330" s="279" t="s">
        <v>394</v>
      </c>
      <c r="S3330" s="279" t="s">
        <v>394</v>
      </c>
      <c r="T3330" s="279" t="s">
        <v>394</v>
      </c>
      <c r="U3330" s="279" t="s">
        <v>394</v>
      </c>
      <c r="V3330" s="279" t="s">
        <v>394</v>
      </c>
      <c r="W3330" s="279" t="s">
        <v>394</v>
      </c>
      <c r="X3330" s="279" t="s">
        <v>394</v>
      </c>
      <c r="Y3330" s="281"/>
      <c r="Z3330" s="279" t="s">
        <v>394</v>
      </c>
      <c r="AA3330" s="279" t="s">
        <v>394</v>
      </c>
      <c r="AB3330" s="281"/>
      <c r="AC3330" s="279" t="s">
        <v>855</v>
      </c>
      <c r="AF3330" s="276" t="str">
        <f>IFERROR(VLOOKUP(A3330,'[1]قوائم الترجمة'!AC$2:AD$2397,1,0),"م")</f>
        <v>م</v>
      </c>
      <c r="AG3330" s="232"/>
      <c r="AH3330" s="233"/>
      <c r="AI3330" s="233"/>
      <c r="AJ3330" s="233"/>
      <c r="AL3330" s="267"/>
      <c r="AM3330" s="235"/>
      <c r="AU3330" s="234"/>
    </row>
    <row r="3331" spans="1:47" ht="21" x14ac:dyDescent="0.4">
      <c r="A3331" s="278">
        <v>122469</v>
      </c>
      <c r="B3331" s="279" t="s">
        <v>3581</v>
      </c>
      <c r="C3331" s="279" t="s">
        <v>3582</v>
      </c>
      <c r="D3331" s="279" t="s">
        <v>239</v>
      </c>
      <c r="E3331" s="279" t="s">
        <v>394</v>
      </c>
      <c r="F3331"/>
      <c r="H3331" s="279" t="s">
        <v>394</v>
      </c>
      <c r="I3331" s="279" t="s">
        <v>539</v>
      </c>
      <c r="J3331" s="279" t="s">
        <v>394</v>
      </c>
      <c r="K3331" s="279" t="s">
        <v>394</v>
      </c>
      <c r="L3331" s="279" t="s">
        <v>394</v>
      </c>
      <c r="M3331" s="279" t="s">
        <v>394</v>
      </c>
      <c r="N3331" s="279" t="s">
        <v>394</v>
      </c>
      <c r="O3331" s="279" t="s">
        <v>394</v>
      </c>
      <c r="P3331" s="315">
        <v>0</v>
      </c>
      <c r="Q3331" s="279" t="s">
        <v>394</v>
      </c>
      <c r="R3331" s="279" t="s">
        <v>394</v>
      </c>
      <c r="S3331" s="279" t="s">
        <v>394</v>
      </c>
      <c r="T3331" s="279" t="s">
        <v>394</v>
      </c>
      <c r="U3331" s="279" t="s">
        <v>394</v>
      </c>
      <c r="V3331" s="279" t="s">
        <v>394</v>
      </c>
      <c r="W3331" s="279" t="s">
        <v>394</v>
      </c>
      <c r="X3331" s="279" t="s">
        <v>394</v>
      </c>
      <c r="Y3331" s="281"/>
      <c r="Z3331" s="279" t="s">
        <v>394</v>
      </c>
      <c r="AA3331" s="279" t="s">
        <v>394</v>
      </c>
      <c r="AB3331" s="281"/>
      <c r="AC3331" s="279" t="s">
        <v>394</v>
      </c>
      <c r="AF3331" s="276" t="str">
        <f>IFERROR(VLOOKUP(A3331,'[1]قوائم الترجمة'!AC$2:AD$2397,1,0),"م")</f>
        <v>م</v>
      </c>
      <c r="AG3331" s="232"/>
      <c r="AH3331" s="233"/>
      <c r="AI3331" s="233"/>
      <c r="AJ3331" s="233"/>
      <c r="AL3331" s="267"/>
      <c r="AM3331" s="235"/>
      <c r="AU3331" s="234"/>
    </row>
    <row r="3332" spans="1:47" ht="21" x14ac:dyDescent="0.4">
      <c r="A3332" s="278">
        <v>122470</v>
      </c>
      <c r="B3332" s="279" t="s">
        <v>5631</v>
      </c>
      <c r="C3332" s="279" t="s">
        <v>5632</v>
      </c>
      <c r="D3332" s="279" t="s">
        <v>838</v>
      </c>
      <c r="E3332" s="279" t="s">
        <v>394</v>
      </c>
      <c r="F3332"/>
      <c r="H3332" s="279" t="s">
        <v>394</v>
      </c>
      <c r="I3332" s="279" t="s">
        <v>61</v>
      </c>
      <c r="J3332" s="279" t="s">
        <v>394</v>
      </c>
      <c r="K3332" s="279" t="s">
        <v>394</v>
      </c>
      <c r="L3332" s="279" t="s">
        <v>394</v>
      </c>
      <c r="M3332" s="279" t="s">
        <v>394</v>
      </c>
      <c r="N3332" s="279" t="s">
        <v>394</v>
      </c>
      <c r="O3332" s="279" t="s">
        <v>394</v>
      </c>
      <c r="P3332" s="315">
        <v>0</v>
      </c>
      <c r="Q3332" s="279" t="s">
        <v>394</v>
      </c>
      <c r="R3332" s="279" t="s">
        <v>394</v>
      </c>
      <c r="S3332" s="279" t="s">
        <v>394</v>
      </c>
      <c r="T3332" s="279" t="s">
        <v>394</v>
      </c>
      <c r="U3332" s="279" t="s">
        <v>394</v>
      </c>
      <c r="V3332" s="279" t="s">
        <v>394</v>
      </c>
      <c r="W3332" s="279" t="s">
        <v>394</v>
      </c>
      <c r="X3332" s="279" t="s">
        <v>394</v>
      </c>
      <c r="Y3332" s="281"/>
      <c r="Z3332" s="279" t="s">
        <v>394</v>
      </c>
      <c r="AA3332" s="279" t="s">
        <v>394</v>
      </c>
      <c r="AB3332" s="281"/>
      <c r="AC3332" s="279" t="s">
        <v>394</v>
      </c>
      <c r="AF3332" s="276" t="str">
        <f>IFERROR(VLOOKUP(A3332,'[1]قوائم الترجمة'!AC$2:AD$2397,1,0),"م")</f>
        <v>م</v>
      </c>
      <c r="AG3332" s="232"/>
      <c r="AH3332" s="233"/>
      <c r="AI3332" s="233"/>
      <c r="AJ3332" s="233"/>
      <c r="AL3332" s="267"/>
      <c r="AM3332" s="235"/>
      <c r="AO3332" s="236"/>
      <c r="AU3332" s="234"/>
    </row>
    <row r="3333" spans="1:47" ht="21" x14ac:dyDescent="0.4">
      <c r="A3333" s="278">
        <v>122471</v>
      </c>
      <c r="B3333" s="279" t="s">
        <v>3580</v>
      </c>
      <c r="C3333" s="279" t="s">
        <v>109</v>
      </c>
      <c r="D3333" s="279" t="s">
        <v>338</v>
      </c>
      <c r="E3333" s="279" t="s">
        <v>394</v>
      </c>
      <c r="F3333"/>
      <c r="H3333" s="279" t="s">
        <v>394</v>
      </c>
      <c r="I3333" s="279" t="s">
        <v>539</v>
      </c>
      <c r="J3333" s="279" t="s">
        <v>394</v>
      </c>
      <c r="K3333" s="279" t="s">
        <v>394</v>
      </c>
      <c r="L3333" s="279" t="s">
        <v>394</v>
      </c>
      <c r="M3333" s="279" t="s">
        <v>394</v>
      </c>
      <c r="N3333" s="279" t="s">
        <v>394</v>
      </c>
      <c r="O3333" s="279" t="s">
        <v>394</v>
      </c>
      <c r="P3333" s="315">
        <v>0</v>
      </c>
      <c r="Q3333" s="279" t="s">
        <v>394</v>
      </c>
      <c r="R3333" s="279" t="s">
        <v>394</v>
      </c>
      <c r="S3333" s="279" t="s">
        <v>394</v>
      </c>
      <c r="T3333" s="279" t="s">
        <v>394</v>
      </c>
      <c r="U3333" s="279" t="s">
        <v>394</v>
      </c>
      <c r="V3333" s="279" t="s">
        <v>394</v>
      </c>
      <c r="W3333" s="279" t="s">
        <v>394</v>
      </c>
      <c r="X3333" s="279" t="s">
        <v>394</v>
      </c>
      <c r="Y3333" s="281"/>
      <c r="Z3333" s="279" t="s">
        <v>394</v>
      </c>
      <c r="AA3333" s="279" t="s">
        <v>394</v>
      </c>
      <c r="AB3333" s="281"/>
      <c r="AC3333" s="279" t="s">
        <v>855</v>
      </c>
      <c r="AF3333" s="276" t="str">
        <f>IFERROR(VLOOKUP(A3333,'[1]قوائم الترجمة'!AC$2:AD$2397,1,0),"م")</f>
        <v>م</v>
      </c>
      <c r="AG3333" s="232"/>
      <c r="AH3333" s="233"/>
      <c r="AI3333" s="233"/>
      <c r="AJ3333" s="233"/>
      <c r="AL3333" s="267"/>
      <c r="AM3333" s="235"/>
      <c r="AU3333" s="234"/>
    </row>
    <row r="3334" spans="1:47" ht="21" x14ac:dyDescent="0.4">
      <c r="A3334" s="278">
        <v>122472</v>
      </c>
      <c r="B3334" s="279" t="s">
        <v>3578</v>
      </c>
      <c r="C3334" s="279" t="s">
        <v>3579</v>
      </c>
      <c r="D3334" s="279" t="s">
        <v>256</v>
      </c>
      <c r="E3334" s="279" t="s">
        <v>5660</v>
      </c>
      <c r="F3334" s="315" t="s">
        <v>9587</v>
      </c>
      <c r="G3334" s="315" t="s">
        <v>402</v>
      </c>
      <c r="H3334" s="279" t="s">
        <v>428</v>
      </c>
      <c r="I3334" s="279" t="s">
        <v>67</v>
      </c>
      <c r="J3334" s="279" t="s">
        <v>403</v>
      </c>
      <c r="K3334" s="280">
        <v>2016</v>
      </c>
      <c r="L3334" s="279" t="s">
        <v>402</v>
      </c>
      <c r="M3334" s="279" t="s">
        <v>394</v>
      </c>
      <c r="N3334" s="279" t="s">
        <v>394</v>
      </c>
      <c r="O3334" s="279" t="s">
        <v>394</v>
      </c>
      <c r="P3334" s="315">
        <v>0</v>
      </c>
      <c r="Q3334" s="278"/>
      <c r="R3334" s="303"/>
      <c r="S3334" s="279" t="s">
        <v>394</v>
      </c>
      <c r="T3334" s="279" t="s">
        <v>394</v>
      </c>
      <c r="U3334" s="303"/>
      <c r="V3334" s="303"/>
      <c r="W3334" s="303"/>
      <c r="X3334" s="303"/>
      <c r="Z3334" s="303"/>
      <c r="AA3334" s="303"/>
      <c r="AC3334" s="279" t="s">
        <v>394</v>
      </c>
      <c r="AF3334" s="276">
        <f>IFERROR(VLOOKUP(A3334,'[1]قوائم الترجمة'!AC$2:AD$2397,1,0),"م")</f>
        <v>122472</v>
      </c>
      <c r="AG3334" s="232"/>
      <c r="AH3334" s="233"/>
      <c r="AI3334" s="233"/>
      <c r="AJ3334" s="233"/>
      <c r="AL3334" s="267"/>
      <c r="AM3334" s="235"/>
      <c r="AO3334" s="236"/>
      <c r="AU3334" s="234"/>
    </row>
    <row r="3335" spans="1:47" ht="21" x14ac:dyDescent="0.4">
      <c r="A3335" s="278">
        <v>122473</v>
      </c>
      <c r="B3335" s="279" t="s">
        <v>3577</v>
      </c>
      <c r="C3335" s="279" t="s">
        <v>68</v>
      </c>
      <c r="D3335" s="279" t="s">
        <v>263</v>
      </c>
      <c r="E3335" s="279" t="s">
        <v>394</v>
      </c>
      <c r="F3335"/>
      <c r="H3335" s="279" t="s">
        <v>394</v>
      </c>
      <c r="I3335" s="279" t="s">
        <v>540</v>
      </c>
      <c r="J3335" s="279" t="s">
        <v>394</v>
      </c>
      <c r="K3335" s="279" t="s">
        <v>394</v>
      </c>
      <c r="L3335" s="279" t="s">
        <v>394</v>
      </c>
      <c r="M3335" s="279" t="s">
        <v>394</v>
      </c>
      <c r="N3335" s="279" t="s">
        <v>394</v>
      </c>
      <c r="O3335" s="279" t="s">
        <v>394</v>
      </c>
      <c r="P3335" s="315">
        <v>0</v>
      </c>
      <c r="Q3335" s="279" t="s">
        <v>394</v>
      </c>
      <c r="R3335" s="279" t="s">
        <v>394</v>
      </c>
      <c r="S3335" s="279" t="s">
        <v>394</v>
      </c>
      <c r="T3335" s="279" t="s">
        <v>394</v>
      </c>
      <c r="U3335" s="279" t="s">
        <v>394</v>
      </c>
      <c r="V3335" s="279" t="s">
        <v>394</v>
      </c>
      <c r="W3335" s="279" t="s">
        <v>394</v>
      </c>
      <c r="X3335" s="279" t="s">
        <v>394</v>
      </c>
      <c r="Y3335" s="281"/>
      <c r="Z3335" s="279" t="s">
        <v>394</v>
      </c>
      <c r="AA3335" s="279" t="s">
        <v>394</v>
      </c>
      <c r="AB3335" s="281"/>
      <c r="AC3335" s="279" t="s">
        <v>855</v>
      </c>
      <c r="AF3335" s="276" t="str">
        <f>IFERROR(VLOOKUP(A3335,'[1]قوائم الترجمة'!AC$2:AD$2397,1,0),"م")</f>
        <v>م</v>
      </c>
      <c r="AG3335" s="232"/>
      <c r="AH3335" s="233"/>
      <c r="AI3335" s="233"/>
      <c r="AJ3335" s="233"/>
      <c r="AL3335" s="267"/>
      <c r="AM3335" s="235"/>
      <c r="AO3335" s="236"/>
      <c r="AU3335" s="234"/>
    </row>
    <row r="3336" spans="1:47" ht="21" x14ac:dyDescent="0.4">
      <c r="A3336" s="278">
        <v>122474</v>
      </c>
      <c r="B3336" s="279" t="s">
        <v>3575</v>
      </c>
      <c r="C3336" s="279" t="s">
        <v>72</v>
      </c>
      <c r="D3336" s="279" t="s">
        <v>3576</v>
      </c>
      <c r="E3336" s="279" t="s">
        <v>394</v>
      </c>
      <c r="F3336"/>
      <c r="H3336" s="279" t="s">
        <v>394</v>
      </c>
      <c r="I3336" s="279" t="s">
        <v>539</v>
      </c>
      <c r="J3336" s="279" t="s">
        <v>394</v>
      </c>
      <c r="K3336" s="279" t="s">
        <v>394</v>
      </c>
      <c r="L3336" s="279" t="s">
        <v>394</v>
      </c>
      <c r="M3336" s="279" t="s">
        <v>394</v>
      </c>
      <c r="N3336" s="279" t="s">
        <v>394</v>
      </c>
      <c r="O3336" s="279" t="s">
        <v>394</v>
      </c>
      <c r="P3336" s="315">
        <v>0</v>
      </c>
      <c r="Q3336" s="279" t="s">
        <v>394</v>
      </c>
      <c r="R3336" s="279" t="s">
        <v>394</v>
      </c>
      <c r="S3336" s="279" t="s">
        <v>394</v>
      </c>
      <c r="T3336" s="279" t="s">
        <v>394</v>
      </c>
      <c r="U3336" s="279" t="s">
        <v>394</v>
      </c>
      <c r="V3336" s="279" t="s">
        <v>394</v>
      </c>
      <c r="W3336" s="279" t="s">
        <v>394</v>
      </c>
      <c r="X3336" s="279" t="s">
        <v>394</v>
      </c>
      <c r="Y3336" s="281"/>
      <c r="Z3336" s="279" t="s">
        <v>394</v>
      </c>
      <c r="AA3336" s="279" t="s">
        <v>394</v>
      </c>
      <c r="AB3336" s="281"/>
      <c r="AC3336" s="279" t="s">
        <v>855</v>
      </c>
      <c r="AF3336" s="276" t="str">
        <f>IFERROR(VLOOKUP(A3336,'[1]قوائم الترجمة'!AC$2:AD$2397,1,0),"م")</f>
        <v>م</v>
      </c>
      <c r="AG3336" s="232"/>
      <c r="AH3336" s="233"/>
      <c r="AI3336" s="233"/>
      <c r="AJ3336" s="233"/>
      <c r="AL3336" s="267"/>
      <c r="AM3336" s="235"/>
      <c r="AU3336" s="234"/>
    </row>
    <row r="3337" spans="1:47" ht="21" x14ac:dyDescent="0.4">
      <c r="A3337" s="278">
        <v>122475</v>
      </c>
      <c r="B3337" s="279" t="s">
        <v>3574</v>
      </c>
      <c r="C3337" s="279" t="s">
        <v>65</v>
      </c>
      <c r="D3337" s="279" t="s">
        <v>340</v>
      </c>
      <c r="E3337" s="279" t="s">
        <v>394</v>
      </c>
      <c r="F3337"/>
      <c r="H3337" s="279" t="s">
        <v>394</v>
      </c>
      <c r="I3337" s="279" t="s">
        <v>539</v>
      </c>
      <c r="J3337" s="279" t="s">
        <v>394</v>
      </c>
      <c r="K3337" s="279" t="s">
        <v>394</v>
      </c>
      <c r="L3337" s="279" t="s">
        <v>394</v>
      </c>
      <c r="M3337" s="279" t="s">
        <v>394</v>
      </c>
      <c r="N3337" s="279" t="s">
        <v>394</v>
      </c>
      <c r="O3337" s="279" t="s">
        <v>394</v>
      </c>
      <c r="P3337" s="315">
        <v>0</v>
      </c>
      <c r="Q3337" s="279" t="s">
        <v>394</v>
      </c>
      <c r="R3337" s="279" t="s">
        <v>394</v>
      </c>
      <c r="S3337" s="279" t="s">
        <v>394</v>
      </c>
      <c r="T3337" s="279" t="s">
        <v>394</v>
      </c>
      <c r="U3337" s="279" t="s">
        <v>394</v>
      </c>
      <c r="V3337" s="279" t="s">
        <v>394</v>
      </c>
      <c r="W3337" s="279" t="s">
        <v>394</v>
      </c>
      <c r="X3337" s="279" t="s">
        <v>394</v>
      </c>
      <c r="Y3337" s="281"/>
      <c r="Z3337" s="279" t="s">
        <v>394</v>
      </c>
      <c r="AA3337" s="279" t="s">
        <v>394</v>
      </c>
      <c r="AB3337" s="281"/>
      <c r="AC3337" s="279" t="s">
        <v>855</v>
      </c>
      <c r="AF3337" s="276" t="str">
        <f>IFERROR(VLOOKUP(A3337,'[1]قوائم الترجمة'!AC$2:AD$2397,1,0),"م")</f>
        <v>م</v>
      </c>
      <c r="AG3337" s="232"/>
      <c r="AH3337" s="233"/>
      <c r="AI3337" s="233"/>
      <c r="AJ3337" s="233"/>
      <c r="AL3337" s="267"/>
      <c r="AM3337" s="235"/>
      <c r="AO3337" s="236"/>
      <c r="AU3337" s="234"/>
    </row>
    <row r="3338" spans="1:47" ht="21" x14ac:dyDescent="0.4">
      <c r="A3338" s="278">
        <v>122476</v>
      </c>
      <c r="B3338" s="279" t="s">
        <v>5645</v>
      </c>
      <c r="C3338" s="279" t="s">
        <v>620</v>
      </c>
      <c r="D3338" s="279" t="s">
        <v>346</v>
      </c>
      <c r="E3338" s="279" t="s">
        <v>423</v>
      </c>
      <c r="F3338" s="315" t="s">
        <v>9588</v>
      </c>
      <c r="G3338" s="315" t="s">
        <v>8147</v>
      </c>
      <c r="H3338" s="279" t="s">
        <v>425</v>
      </c>
      <c r="I3338" s="279" t="s">
        <v>8485</v>
      </c>
      <c r="J3338" s="279" t="s">
        <v>403</v>
      </c>
      <c r="K3338" s="280">
        <v>2015</v>
      </c>
      <c r="L3338" s="279" t="s">
        <v>402</v>
      </c>
      <c r="M3338" s="279" t="s">
        <v>394</v>
      </c>
      <c r="N3338" s="279" t="s">
        <v>394</v>
      </c>
      <c r="O3338" s="279" t="s">
        <v>394</v>
      </c>
      <c r="P3338" s="315">
        <v>0</v>
      </c>
      <c r="Q3338" s="278"/>
      <c r="R3338" s="303"/>
      <c r="S3338" s="279" t="s">
        <v>394</v>
      </c>
      <c r="T3338" s="279" t="s">
        <v>394</v>
      </c>
      <c r="U3338" s="303"/>
      <c r="V3338" s="303"/>
      <c r="W3338" s="303"/>
      <c r="X3338" s="303"/>
      <c r="Z3338" s="303"/>
      <c r="AA3338" s="303"/>
      <c r="AC3338" s="279" t="s">
        <v>394</v>
      </c>
      <c r="AF3338" s="276">
        <f>IFERROR(VLOOKUP(A3338,'[1]قوائم الترجمة'!AC$2:AD$2397,1,0),"م")</f>
        <v>122476</v>
      </c>
      <c r="AG3338" s="232"/>
      <c r="AH3338" s="233"/>
      <c r="AI3338" s="233"/>
      <c r="AJ3338" s="233"/>
      <c r="AL3338" s="267"/>
      <c r="AM3338" s="235"/>
      <c r="AO3338" s="236"/>
      <c r="AU3338" s="234"/>
    </row>
    <row r="3339" spans="1:47" ht="21" x14ac:dyDescent="0.4">
      <c r="A3339" s="278">
        <v>122477</v>
      </c>
      <c r="B3339" s="279" t="s">
        <v>3573</v>
      </c>
      <c r="C3339" s="279" t="s">
        <v>68</v>
      </c>
      <c r="D3339" s="279" t="s">
        <v>237</v>
      </c>
      <c r="E3339" s="279" t="s">
        <v>394</v>
      </c>
      <c r="F3339"/>
      <c r="H3339" s="279" t="s">
        <v>394</v>
      </c>
      <c r="I3339" s="279" t="s">
        <v>539</v>
      </c>
      <c r="J3339" s="279" t="s">
        <v>394</v>
      </c>
      <c r="K3339" s="279" t="s">
        <v>394</v>
      </c>
      <c r="L3339" s="279" t="s">
        <v>394</v>
      </c>
      <c r="M3339" s="279" t="s">
        <v>394</v>
      </c>
      <c r="N3339" s="279" t="s">
        <v>394</v>
      </c>
      <c r="O3339" s="279" t="s">
        <v>394</v>
      </c>
      <c r="P3339" s="315">
        <v>0</v>
      </c>
      <c r="Q3339" s="279" t="s">
        <v>394</v>
      </c>
      <c r="R3339" s="279" t="s">
        <v>394</v>
      </c>
      <c r="S3339" s="279" t="s">
        <v>394</v>
      </c>
      <c r="T3339" s="279" t="s">
        <v>394</v>
      </c>
      <c r="U3339" s="279" t="s">
        <v>394</v>
      </c>
      <c r="V3339" s="279" t="s">
        <v>394</v>
      </c>
      <c r="W3339" s="279" t="s">
        <v>394</v>
      </c>
      <c r="X3339" s="279" t="s">
        <v>394</v>
      </c>
      <c r="Y3339" s="281"/>
      <c r="Z3339" s="279" t="s">
        <v>394</v>
      </c>
      <c r="AA3339" s="279" t="s">
        <v>394</v>
      </c>
      <c r="AB3339" s="281"/>
      <c r="AC3339" s="279" t="s">
        <v>855</v>
      </c>
      <c r="AF3339" s="276" t="str">
        <f>IFERROR(VLOOKUP(A3339,'[1]قوائم الترجمة'!AC$2:AD$2397,1,0),"م")</f>
        <v>م</v>
      </c>
      <c r="AG3339" s="232"/>
      <c r="AH3339" s="233"/>
      <c r="AI3339" s="233"/>
      <c r="AJ3339" s="233"/>
      <c r="AL3339" s="267"/>
      <c r="AM3339" s="235"/>
      <c r="AO3339" s="236"/>
      <c r="AU3339" s="234"/>
    </row>
    <row r="3340" spans="1:47" ht="21" x14ac:dyDescent="0.4">
      <c r="A3340" s="278">
        <v>122478</v>
      </c>
      <c r="B3340" s="279" t="s">
        <v>3572</v>
      </c>
      <c r="C3340" s="279" t="s">
        <v>129</v>
      </c>
      <c r="D3340" s="279" t="s">
        <v>244</v>
      </c>
      <c r="E3340" s="279" t="s">
        <v>394</v>
      </c>
      <c r="F3340"/>
      <c r="H3340" s="279" t="s">
        <v>394</v>
      </c>
      <c r="I3340" s="279" t="s">
        <v>539</v>
      </c>
      <c r="J3340" s="279" t="s">
        <v>394</v>
      </c>
      <c r="K3340" s="279" t="s">
        <v>394</v>
      </c>
      <c r="L3340" s="279" t="s">
        <v>394</v>
      </c>
      <c r="M3340" s="279" t="s">
        <v>394</v>
      </c>
      <c r="N3340" s="279" t="s">
        <v>394</v>
      </c>
      <c r="O3340" s="279" t="s">
        <v>394</v>
      </c>
      <c r="P3340" s="315">
        <v>0</v>
      </c>
      <c r="Q3340" s="279" t="s">
        <v>394</v>
      </c>
      <c r="R3340" s="279" t="s">
        <v>394</v>
      </c>
      <c r="S3340" s="279" t="s">
        <v>394</v>
      </c>
      <c r="T3340" s="279" t="s">
        <v>394</v>
      </c>
      <c r="U3340" s="279" t="s">
        <v>394</v>
      </c>
      <c r="V3340" s="279" t="s">
        <v>394</v>
      </c>
      <c r="W3340" s="279" t="s">
        <v>394</v>
      </c>
      <c r="X3340" s="279" t="s">
        <v>394</v>
      </c>
      <c r="Y3340" s="281"/>
      <c r="Z3340" s="279" t="s">
        <v>394</v>
      </c>
      <c r="AA3340" s="279" t="s">
        <v>394</v>
      </c>
      <c r="AB3340" s="281"/>
      <c r="AC3340" s="279" t="s">
        <v>855</v>
      </c>
      <c r="AF3340" s="276" t="str">
        <f>IFERROR(VLOOKUP(A3340,'[1]قوائم الترجمة'!AC$2:AD$2397,1,0),"م")</f>
        <v>م</v>
      </c>
      <c r="AG3340" s="232"/>
      <c r="AH3340" s="233"/>
      <c r="AI3340" s="233"/>
      <c r="AJ3340" s="233"/>
      <c r="AL3340" s="267"/>
      <c r="AM3340" s="235"/>
      <c r="AO3340" s="236"/>
      <c r="AU3340" s="234"/>
    </row>
    <row r="3341" spans="1:47" ht="21" x14ac:dyDescent="0.4">
      <c r="A3341" s="278">
        <v>122479</v>
      </c>
      <c r="B3341" s="279" t="s">
        <v>3570</v>
      </c>
      <c r="C3341" s="279" t="s">
        <v>124</v>
      </c>
      <c r="D3341" s="279" t="s">
        <v>3571</v>
      </c>
      <c r="E3341" s="279" t="s">
        <v>424</v>
      </c>
      <c r="F3341" s="315" t="s">
        <v>8853</v>
      </c>
      <c r="G3341" s="315" t="s">
        <v>8157</v>
      </c>
      <c r="H3341" s="279" t="s">
        <v>425</v>
      </c>
      <c r="I3341" s="279" t="s">
        <v>541</v>
      </c>
      <c r="J3341" s="279" t="s">
        <v>403</v>
      </c>
      <c r="K3341" s="280">
        <v>2014</v>
      </c>
      <c r="L3341" s="279" t="s">
        <v>404</v>
      </c>
      <c r="M3341" s="279" t="s">
        <v>394</v>
      </c>
      <c r="N3341" s="279" t="s">
        <v>394</v>
      </c>
      <c r="O3341" s="279" t="s">
        <v>394</v>
      </c>
      <c r="P3341" s="315">
        <v>0</v>
      </c>
      <c r="Q3341" s="278"/>
      <c r="R3341" s="303"/>
      <c r="S3341" s="279" t="s">
        <v>394</v>
      </c>
      <c r="T3341" s="279" t="s">
        <v>394</v>
      </c>
      <c r="U3341" s="303"/>
      <c r="V3341" s="303"/>
      <c r="W3341" s="303"/>
      <c r="X3341" s="303"/>
      <c r="Z3341" s="303"/>
      <c r="AA3341" s="303"/>
      <c r="AC3341" s="279" t="s">
        <v>394</v>
      </c>
      <c r="AF3341" s="276">
        <f>IFERROR(VLOOKUP(A3341,'[1]قوائم الترجمة'!AC$2:AD$2397,1,0),"م")</f>
        <v>122479</v>
      </c>
      <c r="AG3341" s="232"/>
      <c r="AH3341" s="233"/>
      <c r="AI3341" s="233"/>
      <c r="AJ3341" s="233"/>
      <c r="AL3341" s="267"/>
      <c r="AM3341" s="235"/>
      <c r="AU3341" s="234"/>
    </row>
    <row r="3342" spans="1:47" ht="21" x14ac:dyDescent="0.4">
      <c r="A3342" s="278">
        <v>122480</v>
      </c>
      <c r="B3342" s="279" t="s">
        <v>1534</v>
      </c>
      <c r="C3342" s="279" t="s">
        <v>73</v>
      </c>
      <c r="D3342" s="279" t="s">
        <v>266</v>
      </c>
      <c r="E3342" s="279" t="s">
        <v>394</v>
      </c>
      <c r="F3342"/>
      <c r="H3342" s="279" t="s">
        <v>394</v>
      </c>
      <c r="I3342" s="279" t="s">
        <v>539</v>
      </c>
      <c r="J3342" s="279" t="s">
        <v>394</v>
      </c>
      <c r="K3342" s="279" t="s">
        <v>394</v>
      </c>
      <c r="L3342" s="279" t="s">
        <v>394</v>
      </c>
      <c r="M3342" s="279" t="s">
        <v>394</v>
      </c>
      <c r="N3342" s="279" t="s">
        <v>394</v>
      </c>
      <c r="O3342" s="279" t="s">
        <v>394</v>
      </c>
      <c r="P3342" s="315">
        <v>0</v>
      </c>
      <c r="Q3342" s="279" t="s">
        <v>394</v>
      </c>
      <c r="R3342" s="279" t="s">
        <v>394</v>
      </c>
      <c r="S3342" s="279" t="s">
        <v>394</v>
      </c>
      <c r="T3342" s="279" t="s">
        <v>394</v>
      </c>
      <c r="U3342" s="279" t="s">
        <v>394</v>
      </c>
      <c r="V3342" s="279" t="s">
        <v>394</v>
      </c>
      <c r="W3342" s="279" t="s">
        <v>394</v>
      </c>
      <c r="X3342" s="279" t="s">
        <v>394</v>
      </c>
      <c r="Y3342" s="281"/>
      <c r="Z3342" s="279" t="s">
        <v>394</v>
      </c>
      <c r="AA3342" s="279" t="s">
        <v>394</v>
      </c>
      <c r="AB3342" s="281"/>
      <c r="AC3342" s="279" t="s">
        <v>855</v>
      </c>
      <c r="AF3342" s="276" t="str">
        <f>IFERROR(VLOOKUP(A3342,'[1]قوائم الترجمة'!AC$2:AD$2397,1,0),"م")</f>
        <v>م</v>
      </c>
      <c r="AG3342" s="232"/>
      <c r="AH3342" s="233"/>
      <c r="AI3342" s="233"/>
      <c r="AJ3342" s="233"/>
      <c r="AL3342" s="267"/>
      <c r="AM3342" s="235"/>
      <c r="AO3342" s="236"/>
      <c r="AU3342" s="234"/>
    </row>
    <row r="3343" spans="1:47" ht="21" x14ac:dyDescent="0.4">
      <c r="A3343" s="278">
        <v>122481</v>
      </c>
      <c r="B3343" s="279" t="s">
        <v>3569</v>
      </c>
      <c r="C3343" s="279" t="s">
        <v>1104</v>
      </c>
      <c r="D3343" s="279" t="s">
        <v>10396</v>
      </c>
      <c r="E3343" s="279" t="s">
        <v>394</v>
      </c>
      <c r="F3343"/>
      <c r="H3343" s="279" t="s">
        <v>394</v>
      </c>
      <c r="I3343" s="279" t="s">
        <v>539</v>
      </c>
      <c r="J3343" s="279" t="s">
        <v>394</v>
      </c>
      <c r="K3343" s="279" t="s">
        <v>394</v>
      </c>
      <c r="L3343" s="279" t="s">
        <v>394</v>
      </c>
      <c r="M3343" s="279" t="s">
        <v>394</v>
      </c>
      <c r="N3343" s="279" t="s">
        <v>394</v>
      </c>
      <c r="O3343" s="279" t="s">
        <v>394</v>
      </c>
      <c r="P3343" s="315">
        <v>0</v>
      </c>
      <c r="Q3343" s="279" t="s">
        <v>394</v>
      </c>
      <c r="R3343" s="279" t="s">
        <v>394</v>
      </c>
      <c r="S3343" s="279" t="s">
        <v>394</v>
      </c>
      <c r="T3343" s="279" t="s">
        <v>394</v>
      </c>
      <c r="U3343" s="279" t="s">
        <v>394</v>
      </c>
      <c r="V3343" s="279" t="s">
        <v>394</v>
      </c>
      <c r="W3343" s="279" t="s">
        <v>394</v>
      </c>
      <c r="X3343" s="279" t="s">
        <v>394</v>
      </c>
      <c r="Y3343" s="281"/>
      <c r="Z3343" s="279" t="s">
        <v>394</v>
      </c>
      <c r="AA3343" s="279" t="s">
        <v>394</v>
      </c>
      <c r="AB3343" s="281"/>
      <c r="AC3343" s="279" t="s">
        <v>855</v>
      </c>
      <c r="AF3343" s="276" t="str">
        <f>IFERROR(VLOOKUP(A3343,'[1]قوائم الترجمة'!AC$2:AD$2397,1,0),"م")</f>
        <v>م</v>
      </c>
      <c r="AG3343" s="232"/>
      <c r="AH3343" s="233"/>
      <c r="AI3343" s="233"/>
      <c r="AJ3343" s="233"/>
      <c r="AL3343" s="267"/>
      <c r="AM3343" s="235"/>
      <c r="AO3343" s="236"/>
      <c r="AU3343" s="234"/>
    </row>
    <row r="3344" spans="1:47" ht="21" x14ac:dyDescent="0.4">
      <c r="A3344" s="278">
        <v>122482</v>
      </c>
      <c r="B3344" s="279" t="s">
        <v>775</v>
      </c>
      <c r="C3344" s="279" t="s">
        <v>213</v>
      </c>
      <c r="D3344" s="279" t="s">
        <v>3568</v>
      </c>
      <c r="E3344" s="279" t="s">
        <v>394</v>
      </c>
      <c r="F3344"/>
      <c r="H3344" s="279" t="s">
        <v>394</v>
      </c>
      <c r="I3344" s="279" t="s">
        <v>540</v>
      </c>
      <c r="J3344" s="279" t="s">
        <v>394</v>
      </c>
      <c r="K3344" s="279" t="s">
        <v>394</v>
      </c>
      <c r="L3344" s="279" t="s">
        <v>394</v>
      </c>
      <c r="M3344" s="279" t="s">
        <v>394</v>
      </c>
      <c r="N3344" s="279" t="s">
        <v>394</v>
      </c>
      <c r="O3344" s="279" t="s">
        <v>394</v>
      </c>
      <c r="P3344" s="315">
        <v>0</v>
      </c>
      <c r="Q3344" s="279" t="s">
        <v>394</v>
      </c>
      <c r="R3344" s="279" t="s">
        <v>394</v>
      </c>
      <c r="S3344" s="279" t="s">
        <v>394</v>
      </c>
      <c r="T3344" s="279" t="s">
        <v>394</v>
      </c>
      <c r="U3344" s="279" t="s">
        <v>394</v>
      </c>
      <c r="V3344" s="279" t="s">
        <v>394</v>
      </c>
      <c r="W3344" s="279" t="s">
        <v>394</v>
      </c>
      <c r="X3344" s="279" t="s">
        <v>394</v>
      </c>
      <c r="Y3344" s="281"/>
      <c r="Z3344" s="279" t="s">
        <v>394</v>
      </c>
      <c r="AA3344" s="279" t="s">
        <v>394</v>
      </c>
      <c r="AB3344" s="281"/>
      <c r="AC3344" s="279" t="s">
        <v>855</v>
      </c>
      <c r="AF3344" s="276" t="str">
        <f>IFERROR(VLOOKUP(A3344,'[1]قوائم الترجمة'!AC$2:AD$2397,1,0),"م")</f>
        <v>م</v>
      </c>
      <c r="AG3344" s="232"/>
      <c r="AH3344" s="233"/>
      <c r="AI3344" s="233"/>
      <c r="AJ3344" s="233"/>
      <c r="AL3344" s="267"/>
      <c r="AM3344" s="235"/>
      <c r="AU3344" s="234"/>
    </row>
    <row r="3345" spans="1:47" ht="21" x14ac:dyDescent="0.4">
      <c r="A3345" s="278">
        <v>122483</v>
      </c>
      <c r="B3345" s="279" t="s">
        <v>3567</v>
      </c>
      <c r="C3345" s="279" t="s">
        <v>111</v>
      </c>
      <c r="D3345" s="279" t="s">
        <v>496</v>
      </c>
      <c r="E3345" s="279" t="s">
        <v>394</v>
      </c>
      <c r="F3345"/>
      <c r="H3345" s="279" t="s">
        <v>394</v>
      </c>
      <c r="I3345" s="279" t="s">
        <v>539</v>
      </c>
      <c r="J3345" s="279" t="s">
        <v>394</v>
      </c>
      <c r="K3345" s="279" t="s">
        <v>394</v>
      </c>
      <c r="L3345" s="279" t="s">
        <v>394</v>
      </c>
      <c r="M3345" s="279" t="s">
        <v>394</v>
      </c>
      <c r="N3345" s="279" t="s">
        <v>394</v>
      </c>
      <c r="O3345" s="279" t="s">
        <v>394</v>
      </c>
      <c r="P3345" s="315">
        <v>0</v>
      </c>
      <c r="Q3345" s="279" t="s">
        <v>394</v>
      </c>
      <c r="R3345" s="279" t="s">
        <v>394</v>
      </c>
      <c r="S3345" s="279" t="s">
        <v>394</v>
      </c>
      <c r="T3345" s="279" t="s">
        <v>394</v>
      </c>
      <c r="U3345" s="279" t="s">
        <v>394</v>
      </c>
      <c r="V3345" s="279" t="s">
        <v>394</v>
      </c>
      <c r="W3345" s="279" t="s">
        <v>394</v>
      </c>
      <c r="X3345" s="279" t="s">
        <v>394</v>
      </c>
      <c r="Y3345" s="281"/>
      <c r="Z3345" s="279" t="s">
        <v>394</v>
      </c>
      <c r="AA3345" s="279" t="s">
        <v>394</v>
      </c>
      <c r="AB3345" s="281"/>
      <c r="AC3345" s="279" t="s">
        <v>855</v>
      </c>
      <c r="AF3345" s="276" t="str">
        <f>IFERROR(VLOOKUP(A3345,'[1]قوائم الترجمة'!AC$2:AD$2397,1,0),"م")</f>
        <v>م</v>
      </c>
      <c r="AG3345" s="232"/>
      <c r="AH3345" s="233"/>
      <c r="AI3345" s="233"/>
      <c r="AJ3345" s="233"/>
      <c r="AL3345" s="267"/>
      <c r="AM3345" s="235"/>
      <c r="AO3345" s="236"/>
      <c r="AU3345" s="234"/>
    </row>
    <row r="3346" spans="1:47" ht="21" x14ac:dyDescent="0.4">
      <c r="A3346" s="278">
        <v>122484</v>
      </c>
      <c r="B3346" s="279" t="s">
        <v>3566</v>
      </c>
      <c r="C3346" s="279" t="s">
        <v>948</v>
      </c>
      <c r="D3346" s="279" t="s">
        <v>256</v>
      </c>
      <c r="E3346" s="279" t="s">
        <v>5660</v>
      </c>
      <c r="F3346" s="315" t="s">
        <v>9136</v>
      </c>
      <c r="G3346" s="315" t="s">
        <v>8163</v>
      </c>
      <c r="H3346" s="279" t="s">
        <v>425</v>
      </c>
      <c r="I3346" s="279" t="s">
        <v>67</v>
      </c>
      <c r="J3346" s="279" t="s">
        <v>8112</v>
      </c>
      <c r="K3346" s="280">
        <v>2008</v>
      </c>
      <c r="L3346" s="279" t="s">
        <v>404</v>
      </c>
      <c r="M3346" s="279" t="s">
        <v>394</v>
      </c>
      <c r="N3346" s="279" t="s">
        <v>394</v>
      </c>
      <c r="O3346" s="279" t="s">
        <v>394</v>
      </c>
      <c r="P3346" s="315">
        <v>0</v>
      </c>
      <c r="Q3346" s="278"/>
      <c r="R3346" s="303"/>
      <c r="S3346" s="279" t="s">
        <v>394</v>
      </c>
      <c r="T3346" s="279" t="s">
        <v>394</v>
      </c>
      <c r="U3346" s="303"/>
      <c r="V3346" s="303"/>
      <c r="W3346" s="303"/>
      <c r="X3346" s="303"/>
      <c r="Z3346" s="303"/>
      <c r="AA3346" s="303"/>
      <c r="AC3346" s="279" t="s">
        <v>394</v>
      </c>
      <c r="AF3346" s="276">
        <f>IFERROR(VLOOKUP(A3346,'[1]قوائم الترجمة'!AC$2:AD$2397,1,0),"م")</f>
        <v>122484</v>
      </c>
      <c r="AG3346" s="232"/>
      <c r="AH3346" s="233"/>
      <c r="AI3346" s="233"/>
      <c r="AJ3346" s="233"/>
      <c r="AL3346" s="267"/>
      <c r="AM3346" s="235"/>
      <c r="AU3346" s="234"/>
    </row>
    <row r="3347" spans="1:47" ht="21" x14ac:dyDescent="0.4">
      <c r="A3347" s="278">
        <v>122485</v>
      </c>
      <c r="B3347" s="279" t="s">
        <v>3565</v>
      </c>
      <c r="C3347" s="279" t="s">
        <v>73</v>
      </c>
      <c r="D3347" s="279" t="s">
        <v>259</v>
      </c>
      <c r="E3347" s="279" t="s">
        <v>394</v>
      </c>
      <c r="F3347"/>
      <c r="H3347" s="279" t="s">
        <v>394</v>
      </c>
      <c r="I3347" s="279" t="s">
        <v>539</v>
      </c>
      <c r="J3347" s="279" t="s">
        <v>394</v>
      </c>
      <c r="K3347" s="279" t="s">
        <v>394</v>
      </c>
      <c r="L3347" s="279" t="s">
        <v>394</v>
      </c>
      <c r="M3347" s="279" t="s">
        <v>394</v>
      </c>
      <c r="N3347" s="279" t="s">
        <v>394</v>
      </c>
      <c r="O3347" s="279" t="s">
        <v>394</v>
      </c>
      <c r="P3347" s="315">
        <v>0</v>
      </c>
      <c r="Q3347" s="279" t="s">
        <v>394</v>
      </c>
      <c r="R3347" s="279" t="s">
        <v>394</v>
      </c>
      <c r="S3347" s="279" t="s">
        <v>394</v>
      </c>
      <c r="T3347" s="279" t="s">
        <v>394</v>
      </c>
      <c r="U3347" s="279" t="s">
        <v>394</v>
      </c>
      <c r="V3347" s="279" t="s">
        <v>394</v>
      </c>
      <c r="W3347" s="279" t="s">
        <v>394</v>
      </c>
      <c r="X3347" s="279" t="s">
        <v>394</v>
      </c>
      <c r="Y3347" s="281"/>
      <c r="Z3347" s="279" t="s">
        <v>394</v>
      </c>
      <c r="AA3347" s="279" t="s">
        <v>394</v>
      </c>
      <c r="AB3347" s="281"/>
      <c r="AC3347" s="279" t="s">
        <v>855</v>
      </c>
      <c r="AF3347" s="276" t="str">
        <f>IFERROR(VLOOKUP(A3347,'[1]قوائم الترجمة'!AC$2:AD$2397,1,0),"م")</f>
        <v>م</v>
      </c>
      <c r="AG3347" s="232"/>
      <c r="AH3347" s="233"/>
      <c r="AI3347" s="233"/>
      <c r="AJ3347" s="233"/>
      <c r="AL3347" s="267"/>
      <c r="AM3347" s="235"/>
      <c r="AO3347" s="236"/>
      <c r="AU3347" s="234"/>
    </row>
    <row r="3348" spans="1:47" ht="21" x14ac:dyDescent="0.4">
      <c r="A3348" s="278">
        <v>122486</v>
      </c>
      <c r="B3348" s="279" t="s">
        <v>3564</v>
      </c>
      <c r="C3348" s="279" t="s">
        <v>200</v>
      </c>
      <c r="D3348" s="279" t="s">
        <v>9589</v>
      </c>
      <c r="E3348" s="279" t="s">
        <v>5660</v>
      </c>
      <c r="F3348" s="315" t="s">
        <v>9590</v>
      </c>
      <c r="G3348" s="315" t="s">
        <v>402</v>
      </c>
      <c r="H3348" s="279" t="s">
        <v>425</v>
      </c>
      <c r="I3348" s="279" t="s">
        <v>538</v>
      </c>
      <c r="J3348" s="279" t="s">
        <v>8112</v>
      </c>
      <c r="K3348" s="280">
        <v>2016</v>
      </c>
      <c r="L3348" s="279" t="s">
        <v>404</v>
      </c>
      <c r="M3348" s="279" t="s">
        <v>394</v>
      </c>
      <c r="N3348" s="279" t="s">
        <v>8986</v>
      </c>
      <c r="O3348" s="279" t="s">
        <v>8403</v>
      </c>
      <c r="P3348" s="279">
        <v>1000</v>
      </c>
      <c r="Q3348" s="278"/>
      <c r="R3348" s="303"/>
      <c r="S3348" s="279" t="s">
        <v>394</v>
      </c>
      <c r="T3348" s="279"/>
      <c r="U3348" s="303"/>
      <c r="V3348" s="303"/>
      <c r="W3348" s="303"/>
      <c r="X3348" s="303"/>
      <c r="Z3348" s="303"/>
      <c r="AA3348" s="303"/>
      <c r="AC3348" s="279" t="s">
        <v>394</v>
      </c>
      <c r="AF3348" s="276">
        <f>IFERROR(VLOOKUP(A3348,'[1]قوائم الترجمة'!AC$2:AD$2397,1,0),"م")</f>
        <v>122486</v>
      </c>
      <c r="AG3348" s="232"/>
      <c r="AH3348" s="233"/>
      <c r="AI3348" s="233"/>
      <c r="AJ3348" s="233"/>
      <c r="AL3348" s="267"/>
      <c r="AM3348" s="235"/>
      <c r="AU3348" s="234"/>
    </row>
    <row r="3349" spans="1:47" ht="21" x14ac:dyDescent="0.4">
      <c r="A3349" s="278">
        <v>122487</v>
      </c>
      <c r="B3349" s="279" t="s">
        <v>3561</v>
      </c>
      <c r="C3349" s="279" t="s">
        <v>3562</v>
      </c>
      <c r="D3349" s="279" t="s">
        <v>3563</v>
      </c>
      <c r="E3349" s="279" t="s">
        <v>5660</v>
      </c>
      <c r="F3349" s="315" t="s">
        <v>9041</v>
      </c>
      <c r="G3349" s="315" t="s">
        <v>8166</v>
      </c>
      <c r="H3349" s="279" t="s">
        <v>425</v>
      </c>
      <c r="I3349" s="279" t="s">
        <v>67</v>
      </c>
      <c r="J3349" s="279" t="s">
        <v>843</v>
      </c>
      <c r="K3349" s="280">
        <v>2012</v>
      </c>
      <c r="L3349" s="279" t="s">
        <v>421</v>
      </c>
      <c r="M3349" s="279" t="s">
        <v>394</v>
      </c>
      <c r="N3349" s="279" t="s">
        <v>394</v>
      </c>
      <c r="O3349" s="279" t="s">
        <v>394</v>
      </c>
      <c r="P3349" s="315">
        <v>0</v>
      </c>
      <c r="Q3349" s="278"/>
      <c r="R3349" s="303"/>
      <c r="S3349" s="279" t="s">
        <v>394</v>
      </c>
      <c r="T3349" s="279" t="s">
        <v>394</v>
      </c>
      <c r="U3349" s="303"/>
      <c r="V3349" s="303"/>
      <c r="W3349" s="303"/>
      <c r="X3349" s="303"/>
      <c r="Z3349" s="303"/>
      <c r="AA3349" s="303"/>
      <c r="AC3349" s="279" t="s">
        <v>394</v>
      </c>
      <c r="AF3349" s="276">
        <f>IFERROR(VLOOKUP(A3349,'[1]قوائم الترجمة'!AC$2:AD$2397,1,0),"م")</f>
        <v>122487</v>
      </c>
      <c r="AG3349" s="232"/>
      <c r="AH3349" s="233"/>
      <c r="AI3349" s="233"/>
      <c r="AJ3349" s="233"/>
      <c r="AL3349" s="267"/>
      <c r="AM3349" s="235"/>
      <c r="AO3349" s="236"/>
      <c r="AU3349" s="234"/>
    </row>
    <row r="3350" spans="1:47" ht="21" x14ac:dyDescent="0.4">
      <c r="A3350" s="278">
        <v>122488</v>
      </c>
      <c r="B3350" s="279" t="s">
        <v>3560</v>
      </c>
      <c r="C3350" s="279" t="s">
        <v>147</v>
      </c>
      <c r="D3350" s="279" t="s">
        <v>237</v>
      </c>
      <c r="E3350" s="279" t="s">
        <v>5660</v>
      </c>
      <c r="F3350" s="315" t="s">
        <v>8477</v>
      </c>
      <c r="G3350" s="315" t="s">
        <v>402</v>
      </c>
      <c r="H3350" s="279" t="s">
        <v>425</v>
      </c>
      <c r="I3350" s="279" t="s">
        <v>538</v>
      </c>
      <c r="J3350" s="279" t="s">
        <v>403</v>
      </c>
      <c r="K3350" s="280">
        <v>2008</v>
      </c>
      <c r="L3350" s="279" t="s">
        <v>402</v>
      </c>
      <c r="M3350" s="279" t="s">
        <v>394</v>
      </c>
      <c r="N3350" s="279" t="s">
        <v>394</v>
      </c>
      <c r="O3350" s="279" t="s">
        <v>394</v>
      </c>
      <c r="P3350" s="315">
        <v>0</v>
      </c>
      <c r="Q3350" s="278"/>
      <c r="R3350" s="303"/>
      <c r="S3350" s="279" t="s">
        <v>394</v>
      </c>
      <c r="T3350" s="279" t="s">
        <v>394</v>
      </c>
      <c r="U3350" s="303"/>
      <c r="V3350" s="303"/>
      <c r="W3350" s="303"/>
      <c r="X3350" s="303"/>
      <c r="Z3350" s="303"/>
      <c r="AA3350" s="303"/>
      <c r="AC3350" s="279" t="s">
        <v>394</v>
      </c>
      <c r="AF3350" s="276">
        <f>IFERROR(VLOOKUP(A3350,'[1]قوائم الترجمة'!AC$2:AD$2397,1,0),"م")</f>
        <v>122488</v>
      </c>
      <c r="AG3350" s="232"/>
      <c r="AH3350" s="233"/>
      <c r="AI3350" s="233"/>
      <c r="AJ3350" s="233"/>
      <c r="AL3350" s="267"/>
      <c r="AM3350" s="235"/>
      <c r="AU3350" s="234"/>
    </row>
    <row r="3351" spans="1:47" ht="21" x14ac:dyDescent="0.4">
      <c r="A3351" s="278">
        <v>122489</v>
      </c>
      <c r="B3351" s="279" t="s">
        <v>3559</v>
      </c>
      <c r="C3351" s="279" t="s">
        <v>68</v>
      </c>
      <c r="D3351" s="279" t="s">
        <v>296</v>
      </c>
      <c r="E3351" s="279" t="s">
        <v>424</v>
      </c>
      <c r="F3351" s="315" t="s">
        <v>9591</v>
      </c>
      <c r="G3351" s="315" t="s">
        <v>8167</v>
      </c>
      <c r="H3351" s="279" t="s">
        <v>425</v>
      </c>
      <c r="I3351" s="279" t="s">
        <v>61</v>
      </c>
      <c r="J3351" s="279" t="s">
        <v>403</v>
      </c>
      <c r="K3351" s="280">
        <v>2013</v>
      </c>
      <c r="L3351" s="279" t="s">
        <v>404</v>
      </c>
      <c r="M3351" s="279" t="s">
        <v>394</v>
      </c>
      <c r="N3351" s="279" t="s">
        <v>9592</v>
      </c>
      <c r="O3351" s="279" t="s">
        <v>8688</v>
      </c>
      <c r="P3351" s="279">
        <v>65000</v>
      </c>
      <c r="Q3351" s="278"/>
      <c r="R3351" s="303"/>
      <c r="S3351" s="279" t="s">
        <v>394</v>
      </c>
      <c r="T3351" s="279"/>
      <c r="U3351" s="303"/>
      <c r="V3351" s="303"/>
      <c r="W3351" s="303"/>
      <c r="X3351" s="303"/>
      <c r="Z3351" s="303"/>
      <c r="AA3351" s="303"/>
      <c r="AC3351" s="279" t="s">
        <v>394</v>
      </c>
      <c r="AF3351" s="276">
        <f>IFERROR(VLOOKUP(A3351,'[1]قوائم الترجمة'!AC$2:AD$2397,1,0),"م")</f>
        <v>122489</v>
      </c>
      <c r="AG3351" s="232"/>
      <c r="AH3351" s="233"/>
      <c r="AI3351" s="233"/>
      <c r="AJ3351" s="233"/>
      <c r="AL3351" s="267"/>
      <c r="AM3351" s="235"/>
      <c r="AO3351" s="236"/>
      <c r="AU3351" s="234"/>
    </row>
    <row r="3352" spans="1:47" ht="21" x14ac:dyDescent="0.4">
      <c r="A3352" s="278">
        <v>122490</v>
      </c>
      <c r="B3352" s="279" t="s">
        <v>3558</v>
      </c>
      <c r="C3352" s="279" t="s">
        <v>68</v>
      </c>
      <c r="D3352" s="279" t="s">
        <v>970</v>
      </c>
      <c r="E3352" s="279" t="s">
        <v>394</v>
      </c>
      <c r="F3352"/>
      <c r="H3352" s="279" t="s">
        <v>394</v>
      </c>
      <c r="I3352" s="279" t="s">
        <v>539</v>
      </c>
      <c r="J3352" s="279" t="s">
        <v>394</v>
      </c>
      <c r="K3352" s="279" t="s">
        <v>394</v>
      </c>
      <c r="L3352" s="279" t="s">
        <v>394</v>
      </c>
      <c r="M3352" s="279" t="s">
        <v>394</v>
      </c>
      <c r="N3352" s="279" t="s">
        <v>394</v>
      </c>
      <c r="O3352" s="279" t="s">
        <v>394</v>
      </c>
      <c r="P3352" s="315">
        <v>0</v>
      </c>
      <c r="Q3352" s="279" t="s">
        <v>394</v>
      </c>
      <c r="R3352" s="279" t="s">
        <v>394</v>
      </c>
      <c r="S3352" s="279" t="s">
        <v>394</v>
      </c>
      <c r="T3352" s="279" t="s">
        <v>394</v>
      </c>
      <c r="U3352" s="279" t="s">
        <v>394</v>
      </c>
      <c r="V3352" s="279" t="s">
        <v>394</v>
      </c>
      <c r="W3352" s="279" t="s">
        <v>394</v>
      </c>
      <c r="X3352" s="279" t="s">
        <v>394</v>
      </c>
      <c r="Y3352" s="281"/>
      <c r="Z3352" s="279" t="s">
        <v>394</v>
      </c>
      <c r="AA3352" s="279" t="s">
        <v>394</v>
      </c>
      <c r="AB3352" s="281"/>
      <c r="AC3352" s="279" t="s">
        <v>855</v>
      </c>
      <c r="AF3352" s="276" t="str">
        <f>IFERROR(VLOOKUP(A3352,'[1]قوائم الترجمة'!AC$2:AD$2397,1,0),"م")</f>
        <v>م</v>
      </c>
      <c r="AG3352" s="232"/>
      <c r="AH3352" s="233"/>
      <c r="AI3352" s="233"/>
      <c r="AJ3352" s="233"/>
      <c r="AL3352" s="267"/>
      <c r="AM3352" s="235"/>
      <c r="AU3352" s="234"/>
    </row>
    <row r="3353" spans="1:47" ht="21" x14ac:dyDescent="0.4">
      <c r="A3353" s="278">
        <v>122491</v>
      </c>
      <c r="B3353" s="279" t="s">
        <v>5676</v>
      </c>
      <c r="C3353" s="279" t="s">
        <v>465</v>
      </c>
      <c r="D3353" s="279" t="s">
        <v>244</v>
      </c>
      <c r="E3353" s="279" t="s">
        <v>5660</v>
      </c>
      <c r="F3353" s="315" t="s">
        <v>9593</v>
      </c>
      <c r="G3353" s="315" t="s">
        <v>402</v>
      </c>
      <c r="H3353" s="279" t="s">
        <v>425</v>
      </c>
      <c r="I3353" s="279" t="s">
        <v>61</v>
      </c>
      <c r="J3353" s="279" t="s">
        <v>8112</v>
      </c>
      <c r="K3353" s="280">
        <v>2011</v>
      </c>
      <c r="L3353" s="279" t="s">
        <v>418</v>
      </c>
      <c r="M3353" s="279" t="s">
        <v>394</v>
      </c>
      <c r="N3353" s="279" t="s">
        <v>394</v>
      </c>
      <c r="O3353" s="279" t="s">
        <v>394</v>
      </c>
      <c r="P3353" s="315">
        <v>0</v>
      </c>
      <c r="Q3353" s="278"/>
      <c r="R3353" s="303"/>
      <c r="S3353" s="279" t="s">
        <v>394</v>
      </c>
      <c r="T3353" s="279" t="s">
        <v>394</v>
      </c>
      <c r="U3353" s="303"/>
      <c r="V3353" s="303"/>
      <c r="W3353" s="303"/>
      <c r="X3353" s="303"/>
      <c r="Z3353" s="303"/>
      <c r="AA3353" s="303"/>
      <c r="AC3353" s="279" t="s">
        <v>394</v>
      </c>
      <c r="AF3353" s="276">
        <f>IFERROR(VLOOKUP(A3353,'[1]قوائم الترجمة'!AC$2:AD$2397,1,0),"م")</f>
        <v>122491</v>
      </c>
      <c r="AG3353" s="232"/>
      <c r="AH3353" s="233"/>
      <c r="AI3353" s="233"/>
      <c r="AJ3353" s="233"/>
      <c r="AL3353" s="267"/>
      <c r="AM3353" s="235"/>
      <c r="AO3353" s="236"/>
      <c r="AU3353" s="234"/>
    </row>
    <row r="3354" spans="1:47" ht="21" x14ac:dyDescent="0.4">
      <c r="A3354" s="278">
        <v>122492</v>
      </c>
      <c r="B3354" s="279" t="s">
        <v>3556</v>
      </c>
      <c r="C3354" s="279" t="s">
        <v>3557</v>
      </c>
      <c r="D3354" s="279" t="s">
        <v>287</v>
      </c>
      <c r="E3354" s="279" t="s">
        <v>394</v>
      </c>
      <c r="F3354"/>
      <c r="H3354" s="279" t="s">
        <v>394</v>
      </c>
      <c r="I3354" s="279" t="s">
        <v>539</v>
      </c>
      <c r="J3354" s="279" t="s">
        <v>394</v>
      </c>
      <c r="K3354" s="279" t="s">
        <v>394</v>
      </c>
      <c r="L3354" s="279" t="s">
        <v>394</v>
      </c>
      <c r="M3354" s="279" t="s">
        <v>394</v>
      </c>
      <c r="N3354" s="279" t="s">
        <v>394</v>
      </c>
      <c r="O3354" s="279" t="s">
        <v>394</v>
      </c>
      <c r="P3354" s="315">
        <v>0</v>
      </c>
      <c r="Q3354" s="279" t="s">
        <v>394</v>
      </c>
      <c r="R3354" s="279" t="s">
        <v>394</v>
      </c>
      <c r="S3354" s="279" t="s">
        <v>394</v>
      </c>
      <c r="T3354" s="279" t="s">
        <v>394</v>
      </c>
      <c r="U3354" s="279" t="s">
        <v>394</v>
      </c>
      <c r="V3354" s="279" t="s">
        <v>394</v>
      </c>
      <c r="W3354" s="279" t="s">
        <v>394</v>
      </c>
      <c r="X3354" s="279" t="s">
        <v>394</v>
      </c>
      <c r="Y3354" s="281"/>
      <c r="Z3354" s="279" t="s">
        <v>394</v>
      </c>
      <c r="AA3354" s="279" t="s">
        <v>394</v>
      </c>
      <c r="AB3354" s="281"/>
      <c r="AC3354" s="279" t="s">
        <v>855</v>
      </c>
      <c r="AF3354" s="276" t="str">
        <f>IFERROR(VLOOKUP(A3354,'[1]قوائم الترجمة'!AC$2:AD$2397,1,0),"م")</f>
        <v>م</v>
      </c>
      <c r="AG3354" s="232"/>
      <c r="AH3354" s="233"/>
      <c r="AI3354" s="233"/>
      <c r="AJ3354" s="233"/>
      <c r="AL3354" s="267"/>
      <c r="AM3354" s="235"/>
      <c r="AO3354" s="236"/>
      <c r="AU3354" s="234"/>
    </row>
    <row r="3355" spans="1:47" ht="21" x14ac:dyDescent="0.4">
      <c r="A3355" s="278">
        <v>122493</v>
      </c>
      <c r="B3355" s="279" t="s">
        <v>3555</v>
      </c>
      <c r="C3355" s="279" t="s">
        <v>90</v>
      </c>
      <c r="D3355" s="279" t="s">
        <v>1410</v>
      </c>
      <c r="E3355" s="279" t="s">
        <v>394</v>
      </c>
      <c r="F3355"/>
      <c r="H3355" s="279" t="s">
        <v>394</v>
      </c>
      <c r="I3355" s="279" t="s">
        <v>540</v>
      </c>
      <c r="J3355" s="279" t="s">
        <v>394</v>
      </c>
      <c r="K3355" s="279" t="s">
        <v>394</v>
      </c>
      <c r="L3355" s="279" t="s">
        <v>394</v>
      </c>
      <c r="M3355" s="279" t="s">
        <v>394</v>
      </c>
      <c r="N3355" s="279" t="s">
        <v>394</v>
      </c>
      <c r="O3355" s="279" t="s">
        <v>394</v>
      </c>
      <c r="P3355" s="315">
        <v>0</v>
      </c>
      <c r="Q3355" s="279" t="s">
        <v>394</v>
      </c>
      <c r="R3355" s="279" t="s">
        <v>394</v>
      </c>
      <c r="S3355" s="279" t="s">
        <v>394</v>
      </c>
      <c r="T3355" s="279" t="s">
        <v>394</v>
      </c>
      <c r="U3355" s="279" t="s">
        <v>394</v>
      </c>
      <c r="V3355" s="279" t="s">
        <v>394</v>
      </c>
      <c r="W3355" s="279" t="s">
        <v>394</v>
      </c>
      <c r="X3355" s="279" t="s">
        <v>394</v>
      </c>
      <c r="Y3355" s="281"/>
      <c r="Z3355" s="279" t="s">
        <v>394</v>
      </c>
      <c r="AA3355" s="279" t="s">
        <v>394</v>
      </c>
      <c r="AB3355" s="281"/>
      <c r="AC3355" s="279" t="s">
        <v>855</v>
      </c>
      <c r="AF3355" s="276" t="str">
        <f>IFERROR(VLOOKUP(A3355,'[1]قوائم الترجمة'!AC$2:AD$2397,1,0),"م")</f>
        <v>م</v>
      </c>
      <c r="AG3355" s="232"/>
      <c r="AH3355" s="233"/>
      <c r="AI3355" s="233"/>
      <c r="AJ3355" s="233"/>
      <c r="AL3355" s="267"/>
      <c r="AM3355" s="235"/>
      <c r="AO3355" s="236"/>
      <c r="AU3355" s="234"/>
    </row>
    <row r="3356" spans="1:47" ht="21" x14ac:dyDescent="0.4">
      <c r="A3356" s="278">
        <v>122494</v>
      </c>
      <c r="B3356" s="279" t="s">
        <v>3554</v>
      </c>
      <c r="C3356" s="279" t="s">
        <v>5685</v>
      </c>
      <c r="D3356" s="279" t="s">
        <v>4268</v>
      </c>
      <c r="E3356" s="279" t="s">
        <v>424</v>
      </c>
      <c r="F3356" s="315" t="s">
        <v>9594</v>
      </c>
      <c r="G3356" s="315" t="s">
        <v>8123</v>
      </c>
      <c r="H3356" s="279" t="s">
        <v>425</v>
      </c>
      <c r="I3356" s="279" t="s">
        <v>538</v>
      </c>
      <c r="J3356" s="279" t="s">
        <v>403</v>
      </c>
      <c r="K3356" s="280">
        <v>2015</v>
      </c>
      <c r="L3356" s="279" t="s">
        <v>842</v>
      </c>
      <c r="M3356" s="279" t="s">
        <v>394</v>
      </c>
      <c r="N3356" s="279" t="s">
        <v>394</v>
      </c>
      <c r="O3356" s="279" t="s">
        <v>394</v>
      </c>
      <c r="P3356" s="315">
        <v>0</v>
      </c>
      <c r="Q3356" s="278"/>
      <c r="R3356" s="303"/>
      <c r="S3356" s="279" t="s">
        <v>394</v>
      </c>
      <c r="T3356" s="279" t="s">
        <v>394</v>
      </c>
      <c r="U3356" s="303"/>
      <c r="V3356" s="303"/>
      <c r="W3356" s="303"/>
      <c r="X3356" s="303"/>
      <c r="Z3356" s="303"/>
      <c r="AA3356" s="303"/>
      <c r="AC3356" s="279" t="s">
        <v>394</v>
      </c>
      <c r="AF3356" s="276">
        <f>IFERROR(VLOOKUP(A3356,'[1]قوائم الترجمة'!AC$2:AD$2397,1,0),"م")</f>
        <v>122494</v>
      </c>
      <c r="AG3356" s="232"/>
      <c r="AH3356" s="233"/>
      <c r="AI3356" s="233"/>
      <c r="AJ3356" s="233"/>
      <c r="AL3356" s="267"/>
      <c r="AM3356" s="235"/>
      <c r="AO3356" s="236"/>
      <c r="AU3356" s="234"/>
    </row>
    <row r="3357" spans="1:47" ht="21" x14ac:dyDescent="0.4">
      <c r="A3357" s="278">
        <v>122495</v>
      </c>
      <c r="B3357" s="279" t="s">
        <v>3552</v>
      </c>
      <c r="C3357" s="279" t="s">
        <v>3553</v>
      </c>
      <c r="D3357" s="279" t="s">
        <v>297</v>
      </c>
      <c r="E3357" s="279" t="s">
        <v>394</v>
      </c>
      <c r="F3357"/>
      <c r="H3357" s="279" t="s">
        <v>394</v>
      </c>
      <c r="I3357" s="279" t="s">
        <v>539</v>
      </c>
      <c r="J3357" s="279" t="s">
        <v>394</v>
      </c>
      <c r="K3357" s="279" t="s">
        <v>394</v>
      </c>
      <c r="L3357" s="279" t="s">
        <v>394</v>
      </c>
      <c r="M3357" s="279" t="s">
        <v>394</v>
      </c>
      <c r="N3357" s="279" t="s">
        <v>394</v>
      </c>
      <c r="O3357" s="279" t="s">
        <v>394</v>
      </c>
      <c r="P3357" s="315">
        <v>0</v>
      </c>
      <c r="Q3357" s="279" t="s">
        <v>394</v>
      </c>
      <c r="R3357" s="279" t="s">
        <v>394</v>
      </c>
      <c r="S3357" s="279" t="s">
        <v>394</v>
      </c>
      <c r="T3357" s="279" t="s">
        <v>394</v>
      </c>
      <c r="U3357" s="279" t="s">
        <v>394</v>
      </c>
      <c r="V3357" s="279" t="s">
        <v>394</v>
      </c>
      <c r="W3357" s="279" t="s">
        <v>394</v>
      </c>
      <c r="X3357" s="279" t="s">
        <v>394</v>
      </c>
      <c r="Y3357" s="281"/>
      <c r="Z3357" s="279" t="s">
        <v>394</v>
      </c>
      <c r="AA3357" s="279" t="s">
        <v>394</v>
      </c>
      <c r="AB3357" s="281"/>
      <c r="AC3357" s="279" t="s">
        <v>855</v>
      </c>
      <c r="AF3357" s="276" t="str">
        <f>IFERROR(VLOOKUP(A3357,'[1]قوائم الترجمة'!AC$2:AD$2397,1,0),"م")</f>
        <v>م</v>
      </c>
      <c r="AG3357" s="232"/>
      <c r="AH3357" s="233"/>
      <c r="AI3357" s="233"/>
      <c r="AJ3357" s="233"/>
      <c r="AL3357" s="267"/>
      <c r="AM3357" s="235"/>
      <c r="AU3357" s="234"/>
    </row>
    <row r="3358" spans="1:47" ht="21" x14ac:dyDescent="0.4">
      <c r="A3358" s="278">
        <v>122497</v>
      </c>
      <c r="B3358" s="279" t="s">
        <v>3551</v>
      </c>
      <c r="C3358" s="279" t="s">
        <v>104</v>
      </c>
      <c r="D3358" s="279" t="s">
        <v>256</v>
      </c>
      <c r="E3358" s="279" t="s">
        <v>394</v>
      </c>
      <c r="F3358"/>
      <c r="H3358" s="279" t="s">
        <v>394</v>
      </c>
      <c r="I3358" s="279" t="s">
        <v>539</v>
      </c>
      <c r="J3358" s="279" t="s">
        <v>394</v>
      </c>
      <c r="K3358" s="279" t="s">
        <v>394</v>
      </c>
      <c r="L3358" s="279" t="s">
        <v>394</v>
      </c>
      <c r="M3358" s="279" t="s">
        <v>394</v>
      </c>
      <c r="N3358" s="279" t="s">
        <v>394</v>
      </c>
      <c r="O3358" s="279" t="s">
        <v>394</v>
      </c>
      <c r="P3358" s="315">
        <v>0</v>
      </c>
      <c r="Q3358" s="279" t="s">
        <v>394</v>
      </c>
      <c r="R3358" s="279" t="s">
        <v>394</v>
      </c>
      <c r="S3358" s="279" t="s">
        <v>394</v>
      </c>
      <c r="T3358" s="279" t="s">
        <v>394</v>
      </c>
      <c r="U3358" s="279" t="s">
        <v>394</v>
      </c>
      <c r="V3358" s="279" t="s">
        <v>394</v>
      </c>
      <c r="W3358" s="279" t="s">
        <v>394</v>
      </c>
      <c r="X3358" s="279" t="s">
        <v>394</v>
      </c>
      <c r="Y3358" s="281"/>
      <c r="Z3358" s="279" t="s">
        <v>394</v>
      </c>
      <c r="AA3358" s="279" t="s">
        <v>394</v>
      </c>
      <c r="AB3358" s="281"/>
      <c r="AC3358" s="279" t="s">
        <v>855</v>
      </c>
      <c r="AF3358" s="276" t="str">
        <f>IFERROR(VLOOKUP(A3358,'[1]قوائم الترجمة'!AC$2:AD$2397,1,0),"م")</f>
        <v>م</v>
      </c>
      <c r="AG3358" s="232"/>
      <c r="AH3358" s="233"/>
      <c r="AI3358" s="233"/>
      <c r="AJ3358" s="233"/>
      <c r="AL3358" s="267"/>
      <c r="AM3358" s="235"/>
      <c r="AU3358" s="234"/>
    </row>
    <row r="3359" spans="1:47" ht="21" x14ac:dyDescent="0.4">
      <c r="A3359" s="278">
        <v>122498</v>
      </c>
      <c r="B3359" s="279" t="s">
        <v>3550</v>
      </c>
      <c r="C3359" s="279" t="s">
        <v>1893</v>
      </c>
      <c r="D3359" s="279" t="s">
        <v>238</v>
      </c>
      <c r="E3359" s="279" t="s">
        <v>394</v>
      </c>
      <c r="F3359"/>
      <c r="H3359" s="279" t="s">
        <v>394</v>
      </c>
      <c r="I3359" s="279" t="s">
        <v>539</v>
      </c>
      <c r="J3359" s="279" t="s">
        <v>394</v>
      </c>
      <c r="K3359" s="279" t="s">
        <v>394</v>
      </c>
      <c r="L3359" s="279" t="s">
        <v>394</v>
      </c>
      <c r="M3359" s="279" t="s">
        <v>394</v>
      </c>
      <c r="N3359" s="279" t="s">
        <v>394</v>
      </c>
      <c r="O3359" s="279" t="s">
        <v>394</v>
      </c>
      <c r="P3359" s="315">
        <v>0</v>
      </c>
      <c r="Q3359" s="279" t="s">
        <v>394</v>
      </c>
      <c r="R3359" s="279" t="s">
        <v>394</v>
      </c>
      <c r="S3359" s="279" t="s">
        <v>394</v>
      </c>
      <c r="T3359" s="279" t="s">
        <v>394</v>
      </c>
      <c r="U3359" s="279" t="s">
        <v>394</v>
      </c>
      <c r="V3359" s="279" t="s">
        <v>394</v>
      </c>
      <c r="W3359" s="279" t="s">
        <v>394</v>
      </c>
      <c r="X3359" s="279" t="s">
        <v>394</v>
      </c>
      <c r="Y3359" s="281"/>
      <c r="Z3359" s="279" t="s">
        <v>394</v>
      </c>
      <c r="AA3359" s="279" t="s">
        <v>394</v>
      </c>
      <c r="AB3359" s="281"/>
      <c r="AC3359" s="279" t="s">
        <v>855</v>
      </c>
      <c r="AF3359" s="276" t="str">
        <f>IFERROR(VLOOKUP(A3359,'[1]قوائم الترجمة'!AC$2:AD$2397,1,0),"م")</f>
        <v>م</v>
      </c>
      <c r="AG3359" s="232"/>
      <c r="AH3359" s="233"/>
      <c r="AI3359" s="233"/>
      <c r="AJ3359" s="233"/>
      <c r="AL3359" s="267"/>
      <c r="AM3359" s="235"/>
      <c r="AU3359" s="234"/>
    </row>
    <row r="3360" spans="1:47" ht="21" x14ac:dyDescent="0.4">
      <c r="A3360" s="278">
        <v>122499</v>
      </c>
      <c r="B3360" s="279" t="s">
        <v>5697</v>
      </c>
      <c r="C3360" s="279" t="s">
        <v>3040</v>
      </c>
      <c r="D3360" s="279" t="s">
        <v>5698</v>
      </c>
      <c r="E3360" s="279" t="s">
        <v>5660</v>
      </c>
      <c r="F3360" s="315" t="s">
        <v>9595</v>
      </c>
      <c r="G3360" s="315" t="s">
        <v>9241</v>
      </c>
      <c r="H3360" s="279" t="s">
        <v>425</v>
      </c>
      <c r="I3360" s="279" t="s">
        <v>61</v>
      </c>
      <c r="J3360" s="279" t="s">
        <v>403</v>
      </c>
      <c r="K3360" s="280">
        <v>2013</v>
      </c>
      <c r="L3360" s="279" t="s">
        <v>404</v>
      </c>
      <c r="M3360" s="279" t="s">
        <v>394</v>
      </c>
      <c r="N3360" s="279"/>
      <c r="O3360" s="279" t="s">
        <v>394</v>
      </c>
      <c r="P3360" s="315">
        <v>0</v>
      </c>
      <c r="Q3360" s="278"/>
      <c r="R3360" s="303"/>
      <c r="S3360" s="279" t="s">
        <v>394</v>
      </c>
      <c r="T3360" s="279" t="s">
        <v>394</v>
      </c>
      <c r="U3360" s="303"/>
      <c r="V3360" s="303"/>
      <c r="W3360" s="303"/>
      <c r="X3360" s="303"/>
      <c r="Z3360" s="303"/>
      <c r="AA3360" s="303"/>
      <c r="AC3360" s="279" t="s">
        <v>394</v>
      </c>
      <c r="AF3360" s="276">
        <f>IFERROR(VLOOKUP(A3360,'[1]قوائم الترجمة'!AC$2:AD$2397,1,0),"م")</f>
        <v>122499</v>
      </c>
      <c r="AG3360" s="232"/>
      <c r="AH3360" s="233"/>
      <c r="AI3360" s="233"/>
      <c r="AJ3360" s="233"/>
      <c r="AL3360" s="267"/>
      <c r="AM3360" s="235"/>
      <c r="AU3360" s="234"/>
    </row>
    <row r="3361" spans="1:47" ht="21" x14ac:dyDescent="0.4">
      <c r="A3361" s="278">
        <v>122500</v>
      </c>
      <c r="B3361" s="279" t="s">
        <v>3549</v>
      </c>
      <c r="C3361" s="279" t="s">
        <v>71</v>
      </c>
      <c r="D3361" s="279" t="s">
        <v>274</v>
      </c>
      <c r="E3361" s="279" t="s">
        <v>424</v>
      </c>
      <c r="F3361" s="315" t="s">
        <v>9596</v>
      </c>
      <c r="G3361" s="315" t="s">
        <v>402</v>
      </c>
      <c r="H3361" s="279" t="s">
        <v>425</v>
      </c>
      <c r="I3361" s="279" t="s">
        <v>538</v>
      </c>
      <c r="J3361" s="279" t="s">
        <v>403</v>
      </c>
      <c r="K3361" s="280">
        <v>2017</v>
      </c>
      <c r="L3361" s="279" t="s">
        <v>404</v>
      </c>
      <c r="M3361" s="279" t="s">
        <v>394</v>
      </c>
      <c r="N3361" s="279" t="s">
        <v>394</v>
      </c>
      <c r="O3361" s="279" t="s">
        <v>394</v>
      </c>
      <c r="P3361" s="315">
        <v>0</v>
      </c>
      <c r="Q3361" s="278"/>
      <c r="R3361" s="303"/>
      <c r="S3361" s="279" t="s">
        <v>394</v>
      </c>
      <c r="T3361" s="279" t="s">
        <v>394</v>
      </c>
      <c r="U3361" s="303"/>
      <c r="V3361" s="303"/>
      <c r="W3361" s="303"/>
      <c r="X3361" s="303"/>
      <c r="Z3361" s="303"/>
      <c r="AA3361" s="303"/>
      <c r="AC3361" s="279" t="s">
        <v>394</v>
      </c>
      <c r="AF3361" s="276">
        <f>IFERROR(VLOOKUP(A3361,'[1]قوائم الترجمة'!AC$2:AD$2397,1,0),"م")</f>
        <v>122500</v>
      </c>
      <c r="AG3361" s="232"/>
      <c r="AH3361" s="233"/>
      <c r="AI3361" s="233"/>
      <c r="AJ3361" s="233"/>
      <c r="AL3361" s="267"/>
      <c r="AM3361" s="235"/>
      <c r="AO3361" s="236"/>
      <c r="AU3361" s="234"/>
    </row>
    <row r="3362" spans="1:47" ht="21" x14ac:dyDescent="0.4">
      <c r="A3362" s="278">
        <v>122501</v>
      </c>
      <c r="B3362" s="279" t="s">
        <v>5720</v>
      </c>
      <c r="C3362" s="279" t="s">
        <v>135</v>
      </c>
      <c r="D3362" s="279" t="s">
        <v>698</v>
      </c>
      <c r="E3362" s="279" t="s">
        <v>424</v>
      </c>
      <c r="F3362" s="315" t="s">
        <v>9597</v>
      </c>
      <c r="G3362" s="315" t="s">
        <v>417</v>
      </c>
      <c r="H3362" s="279" t="s">
        <v>425</v>
      </c>
      <c r="I3362" s="279" t="s">
        <v>8485</v>
      </c>
      <c r="J3362" s="279" t="s">
        <v>403</v>
      </c>
      <c r="K3362" s="280">
        <v>2017</v>
      </c>
      <c r="L3362" s="279" t="s">
        <v>417</v>
      </c>
      <c r="M3362" s="279" t="s">
        <v>394</v>
      </c>
      <c r="N3362" s="279" t="s">
        <v>394</v>
      </c>
      <c r="O3362" s="279" t="s">
        <v>394</v>
      </c>
      <c r="P3362" s="315">
        <v>0</v>
      </c>
      <c r="Q3362" s="278"/>
      <c r="R3362" s="303"/>
      <c r="S3362" s="279" t="s">
        <v>394</v>
      </c>
      <c r="T3362" s="279" t="s">
        <v>394</v>
      </c>
      <c r="U3362" s="303"/>
      <c r="V3362" s="303"/>
      <c r="W3362" s="303"/>
      <c r="X3362" s="303"/>
      <c r="Z3362" s="303"/>
      <c r="AA3362" s="303"/>
      <c r="AC3362" s="279" t="s">
        <v>394</v>
      </c>
      <c r="AF3362" s="276">
        <f>IFERROR(VLOOKUP(A3362,'[1]قوائم الترجمة'!AC$2:AD$2397,1,0),"م")</f>
        <v>122501</v>
      </c>
      <c r="AG3362" s="232"/>
      <c r="AH3362" s="233"/>
      <c r="AI3362" s="233"/>
      <c r="AJ3362" s="233"/>
      <c r="AL3362" s="267"/>
      <c r="AM3362" s="235"/>
      <c r="AO3362" s="236"/>
      <c r="AU3362" s="234"/>
    </row>
    <row r="3363" spans="1:47" ht="21" x14ac:dyDescent="0.4">
      <c r="A3363" s="278">
        <v>122502</v>
      </c>
      <c r="B3363" s="279" t="s">
        <v>3548</v>
      </c>
      <c r="C3363" s="279" t="s">
        <v>68</v>
      </c>
      <c r="D3363" s="279" t="s">
        <v>308</v>
      </c>
      <c r="E3363" s="279" t="s">
        <v>394</v>
      </c>
      <c r="F3363"/>
      <c r="H3363" s="279" t="s">
        <v>394</v>
      </c>
      <c r="I3363" s="279" t="s">
        <v>539</v>
      </c>
      <c r="J3363" s="279" t="s">
        <v>394</v>
      </c>
      <c r="K3363" s="279" t="s">
        <v>394</v>
      </c>
      <c r="L3363" s="279" t="s">
        <v>394</v>
      </c>
      <c r="M3363" s="279" t="s">
        <v>394</v>
      </c>
      <c r="N3363" s="279" t="s">
        <v>394</v>
      </c>
      <c r="O3363" s="279" t="s">
        <v>394</v>
      </c>
      <c r="P3363" s="315">
        <v>0</v>
      </c>
      <c r="Q3363" s="279" t="s">
        <v>394</v>
      </c>
      <c r="R3363" s="279" t="s">
        <v>394</v>
      </c>
      <c r="S3363" s="279" t="s">
        <v>394</v>
      </c>
      <c r="T3363" s="279" t="s">
        <v>394</v>
      </c>
      <c r="U3363" s="279" t="s">
        <v>394</v>
      </c>
      <c r="V3363" s="279" t="s">
        <v>394</v>
      </c>
      <c r="W3363" s="279" t="s">
        <v>394</v>
      </c>
      <c r="X3363" s="279" t="s">
        <v>394</v>
      </c>
      <c r="Y3363" s="281"/>
      <c r="Z3363" s="279" t="s">
        <v>394</v>
      </c>
      <c r="AA3363" s="279" t="s">
        <v>394</v>
      </c>
      <c r="AB3363" s="281"/>
      <c r="AC3363" s="279" t="s">
        <v>855</v>
      </c>
      <c r="AF3363" s="276" t="str">
        <f>IFERROR(VLOOKUP(A3363,'[1]قوائم الترجمة'!AC$2:AD$2397,1,0),"م")</f>
        <v>م</v>
      </c>
      <c r="AG3363" s="232"/>
      <c r="AH3363" s="233"/>
      <c r="AI3363" s="233"/>
      <c r="AJ3363" s="233"/>
      <c r="AL3363" s="267"/>
      <c r="AM3363" s="235"/>
      <c r="AO3363" s="236"/>
      <c r="AU3363" s="234"/>
    </row>
    <row r="3364" spans="1:47" ht="21" x14ac:dyDescent="0.4">
      <c r="A3364" s="278">
        <v>122503</v>
      </c>
      <c r="B3364" s="279" t="s">
        <v>3546</v>
      </c>
      <c r="C3364" s="279" t="s">
        <v>72</v>
      </c>
      <c r="D3364" s="279" t="s">
        <v>3547</v>
      </c>
      <c r="E3364" s="279" t="s">
        <v>394</v>
      </c>
      <c r="F3364"/>
      <c r="H3364" s="279" t="s">
        <v>394</v>
      </c>
      <c r="I3364" s="279" t="s">
        <v>539</v>
      </c>
      <c r="J3364" s="279" t="s">
        <v>394</v>
      </c>
      <c r="K3364" s="279" t="s">
        <v>394</v>
      </c>
      <c r="L3364" s="279" t="s">
        <v>394</v>
      </c>
      <c r="M3364" s="279" t="s">
        <v>394</v>
      </c>
      <c r="N3364" s="279" t="s">
        <v>394</v>
      </c>
      <c r="O3364" s="279" t="s">
        <v>394</v>
      </c>
      <c r="P3364" s="315">
        <v>0</v>
      </c>
      <c r="Q3364" s="279" t="s">
        <v>394</v>
      </c>
      <c r="R3364" s="279" t="s">
        <v>394</v>
      </c>
      <c r="S3364" s="279" t="s">
        <v>394</v>
      </c>
      <c r="T3364" s="279" t="s">
        <v>394</v>
      </c>
      <c r="U3364" s="279" t="s">
        <v>394</v>
      </c>
      <c r="V3364" s="279" t="s">
        <v>394</v>
      </c>
      <c r="W3364" s="279" t="s">
        <v>394</v>
      </c>
      <c r="X3364" s="279" t="s">
        <v>394</v>
      </c>
      <c r="Y3364" s="281"/>
      <c r="Z3364" s="279" t="s">
        <v>394</v>
      </c>
      <c r="AA3364" s="279" t="s">
        <v>394</v>
      </c>
      <c r="AB3364" s="281"/>
      <c r="AC3364" s="279" t="s">
        <v>855</v>
      </c>
      <c r="AF3364" s="276" t="str">
        <f>IFERROR(VLOOKUP(A3364,'[1]قوائم الترجمة'!AC$2:AD$2397,1,0),"م")</f>
        <v>م</v>
      </c>
      <c r="AG3364" s="232"/>
      <c r="AH3364" s="233"/>
      <c r="AI3364" s="233"/>
      <c r="AJ3364" s="233"/>
      <c r="AL3364" s="267"/>
      <c r="AM3364" s="235"/>
      <c r="AO3364" s="236"/>
      <c r="AU3364" s="234"/>
    </row>
    <row r="3365" spans="1:47" ht="21" x14ac:dyDescent="0.4">
      <c r="A3365" s="278">
        <v>122504</v>
      </c>
      <c r="B3365" s="279" t="s">
        <v>5721</v>
      </c>
      <c r="C3365" s="279" t="s">
        <v>827</v>
      </c>
      <c r="D3365" s="279" t="s">
        <v>383</v>
      </c>
      <c r="E3365" s="279" t="s">
        <v>5660</v>
      </c>
      <c r="F3365" s="315" t="s">
        <v>9598</v>
      </c>
      <c r="G3365" s="315" t="s">
        <v>8123</v>
      </c>
      <c r="H3365" s="279" t="s">
        <v>425</v>
      </c>
      <c r="I3365" s="279" t="s">
        <v>61</v>
      </c>
      <c r="J3365" s="279" t="s">
        <v>403</v>
      </c>
      <c r="K3365" s="280">
        <v>2017</v>
      </c>
      <c r="L3365" s="279" t="s">
        <v>842</v>
      </c>
      <c r="M3365" s="279" t="s">
        <v>394</v>
      </c>
      <c r="N3365" s="279" t="s">
        <v>394</v>
      </c>
      <c r="O3365" s="279" t="s">
        <v>394</v>
      </c>
      <c r="P3365" s="315">
        <v>0</v>
      </c>
      <c r="Q3365" s="278"/>
      <c r="R3365" s="303"/>
      <c r="S3365" s="279" t="s">
        <v>394</v>
      </c>
      <c r="T3365" s="279" t="s">
        <v>394</v>
      </c>
      <c r="U3365" s="303"/>
      <c r="V3365" s="303"/>
      <c r="W3365" s="303"/>
      <c r="X3365" s="303"/>
      <c r="Z3365" s="303"/>
      <c r="AA3365" s="303"/>
      <c r="AC3365" s="279" t="s">
        <v>394</v>
      </c>
      <c r="AF3365" s="276">
        <f>IFERROR(VLOOKUP(A3365,'[1]قوائم الترجمة'!AC$2:AD$2397,1,0),"م")</f>
        <v>122504</v>
      </c>
      <c r="AG3365" s="232"/>
      <c r="AH3365" s="233"/>
      <c r="AI3365" s="233"/>
      <c r="AJ3365" s="233"/>
      <c r="AL3365" s="267"/>
      <c r="AM3365" s="235"/>
      <c r="AO3365" s="236"/>
      <c r="AU3365" s="234"/>
    </row>
    <row r="3366" spans="1:47" ht="21" x14ac:dyDescent="0.4">
      <c r="A3366" s="278">
        <v>122506</v>
      </c>
      <c r="B3366" s="279" t="s">
        <v>5731</v>
      </c>
      <c r="C3366" s="279" t="s">
        <v>1067</v>
      </c>
      <c r="D3366" s="279" t="s">
        <v>5732</v>
      </c>
      <c r="E3366" s="279" t="s">
        <v>424</v>
      </c>
      <c r="F3366" s="315" t="s">
        <v>8558</v>
      </c>
      <c r="G3366" s="315" t="s">
        <v>8197</v>
      </c>
      <c r="H3366" s="279" t="s">
        <v>425</v>
      </c>
      <c r="I3366" s="279" t="s">
        <v>8485</v>
      </c>
      <c r="J3366" s="279" t="s">
        <v>403</v>
      </c>
      <c r="K3366" s="280">
        <v>2017</v>
      </c>
      <c r="L3366" s="279" t="s">
        <v>417</v>
      </c>
      <c r="M3366" s="279" t="s">
        <v>394</v>
      </c>
      <c r="N3366" s="279" t="s">
        <v>394</v>
      </c>
      <c r="O3366" s="279" t="s">
        <v>394</v>
      </c>
      <c r="P3366" s="315">
        <v>0</v>
      </c>
      <c r="Q3366" s="278"/>
      <c r="R3366" s="303"/>
      <c r="S3366" s="279" t="s">
        <v>394</v>
      </c>
      <c r="T3366" s="279" t="s">
        <v>394</v>
      </c>
      <c r="U3366" s="303"/>
      <c r="V3366" s="303"/>
      <c r="W3366" s="303"/>
      <c r="X3366" s="303"/>
      <c r="Z3366" s="303"/>
      <c r="AA3366" s="303"/>
      <c r="AC3366" s="279" t="s">
        <v>394</v>
      </c>
      <c r="AF3366" s="276">
        <f>IFERROR(VLOOKUP(A3366,'[1]قوائم الترجمة'!AC$2:AD$2397,1,0),"م")</f>
        <v>122506</v>
      </c>
      <c r="AG3366" s="232"/>
      <c r="AH3366" s="233"/>
      <c r="AI3366" s="233"/>
      <c r="AJ3366" s="233"/>
      <c r="AL3366" s="267"/>
      <c r="AM3366" s="235"/>
      <c r="AU3366" s="234"/>
    </row>
    <row r="3367" spans="1:47" ht="21" x14ac:dyDescent="0.4">
      <c r="A3367" s="278">
        <v>122507</v>
      </c>
      <c r="B3367" s="279" t="s">
        <v>3545</v>
      </c>
      <c r="C3367" s="279" t="s">
        <v>65</v>
      </c>
      <c r="D3367" s="279" t="s">
        <v>305</v>
      </c>
      <c r="E3367" s="279" t="s">
        <v>394</v>
      </c>
      <c r="F3367"/>
      <c r="H3367" s="279" t="s">
        <v>394</v>
      </c>
      <c r="I3367" s="279" t="s">
        <v>540</v>
      </c>
      <c r="J3367" s="279" t="s">
        <v>394</v>
      </c>
      <c r="K3367" s="279" t="s">
        <v>394</v>
      </c>
      <c r="L3367" s="279" t="s">
        <v>394</v>
      </c>
      <c r="M3367" s="279" t="s">
        <v>394</v>
      </c>
      <c r="N3367" s="279" t="s">
        <v>394</v>
      </c>
      <c r="O3367" s="279" t="s">
        <v>394</v>
      </c>
      <c r="P3367" s="315">
        <v>0</v>
      </c>
      <c r="Q3367" s="279" t="s">
        <v>394</v>
      </c>
      <c r="R3367" s="279" t="s">
        <v>394</v>
      </c>
      <c r="S3367" s="279" t="s">
        <v>394</v>
      </c>
      <c r="T3367" s="279" t="s">
        <v>394</v>
      </c>
      <c r="U3367" s="279" t="s">
        <v>394</v>
      </c>
      <c r="V3367" s="279" t="s">
        <v>394</v>
      </c>
      <c r="W3367" s="279" t="s">
        <v>394</v>
      </c>
      <c r="X3367" s="279" t="s">
        <v>394</v>
      </c>
      <c r="Y3367" s="281"/>
      <c r="Z3367" s="279" t="s">
        <v>394</v>
      </c>
      <c r="AA3367" s="279" t="s">
        <v>394</v>
      </c>
      <c r="AB3367" s="281"/>
      <c r="AC3367" s="279" t="s">
        <v>855</v>
      </c>
      <c r="AF3367" s="276" t="str">
        <f>IFERROR(VLOOKUP(A3367,'[1]قوائم الترجمة'!AC$2:AD$2397,1,0),"م")</f>
        <v>م</v>
      </c>
      <c r="AG3367" s="232"/>
      <c r="AH3367" s="233"/>
      <c r="AI3367" s="233"/>
      <c r="AJ3367" s="233"/>
      <c r="AL3367" s="267"/>
      <c r="AM3367" s="235"/>
      <c r="AO3367" s="236"/>
      <c r="AU3367" s="234"/>
    </row>
    <row r="3368" spans="1:47" ht="30" x14ac:dyDescent="0.4">
      <c r="A3368" s="278">
        <v>122508</v>
      </c>
      <c r="B3368" s="279" t="s">
        <v>3543</v>
      </c>
      <c r="C3368" s="279" t="s">
        <v>72</v>
      </c>
      <c r="D3368" s="279" t="s">
        <v>3544</v>
      </c>
      <c r="E3368" s="279" t="s">
        <v>424</v>
      </c>
      <c r="F3368" s="315" t="s">
        <v>9599</v>
      </c>
      <c r="G3368" s="315" t="s">
        <v>8200</v>
      </c>
      <c r="H3368" s="279" t="s">
        <v>425</v>
      </c>
      <c r="I3368" s="279" t="s">
        <v>541</v>
      </c>
      <c r="J3368" s="279" t="s">
        <v>403</v>
      </c>
      <c r="K3368" s="280">
        <v>2015</v>
      </c>
      <c r="L3368" s="279" t="s">
        <v>404</v>
      </c>
      <c r="M3368" s="279" t="s">
        <v>394</v>
      </c>
      <c r="N3368" s="279" t="s">
        <v>394</v>
      </c>
      <c r="O3368" s="279" t="s">
        <v>394</v>
      </c>
      <c r="P3368" s="315">
        <v>0</v>
      </c>
      <c r="Q3368" s="278"/>
      <c r="R3368" s="303"/>
      <c r="S3368" s="279" t="s">
        <v>394</v>
      </c>
      <c r="T3368" s="279" t="s">
        <v>394</v>
      </c>
      <c r="U3368" s="303"/>
      <c r="V3368" s="303"/>
      <c r="W3368" s="303"/>
      <c r="X3368" s="303"/>
      <c r="Z3368" s="303"/>
      <c r="AA3368" s="303"/>
      <c r="AC3368" s="279" t="s">
        <v>394</v>
      </c>
      <c r="AF3368" s="276">
        <f>IFERROR(VLOOKUP(A3368,'[1]قوائم الترجمة'!AC$2:AD$2397,1,0),"م")</f>
        <v>122508</v>
      </c>
      <c r="AG3368" s="232"/>
      <c r="AH3368" s="233"/>
      <c r="AI3368" s="233"/>
      <c r="AJ3368" s="233"/>
      <c r="AL3368" s="267"/>
      <c r="AM3368" s="235"/>
      <c r="AO3368" s="236"/>
      <c r="AU3368" s="234"/>
    </row>
    <row r="3369" spans="1:47" ht="21" x14ac:dyDescent="0.4">
      <c r="A3369" s="278">
        <v>122509</v>
      </c>
      <c r="B3369" s="279" t="s">
        <v>3542</v>
      </c>
      <c r="C3369" s="279" t="s">
        <v>1109</v>
      </c>
      <c r="D3369" s="279" t="s">
        <v>276</v>
      </c>
      <c r="E3369" s="279" t="s">
        <v>424</v>
      </c>
      <c r="F3369" s="315" t="s">
        <v>8832</v>
      </c>
      <c r="G3369" s="315" t="s">
        <v>8202</v>
      </c>
      <c r="H3369" s="279" t="s">
        <v>425</v>
      </c>
      <c r="I3369" s="279" t="s">
        <v>540</v>
      </c>
      <c r="J3369" s="279" t="s">
        <v>403</v>
      </c>
      <c r="K3369" s="280">
        <v>2007</v>
      </c>
      <c r="L3369" s="279" t="s">
        <v>404</v>
      </c>
      <c r="M3369" s="279" t="s">
        <v>394</v>
      </c>
      <c r="N3369" s="279" t="s">
        <v>394</v>
      </c>
      <c r="O3369" s="279" t="s">
        <v>394</v>
      </c>
      <c r="P3369" s="315">
        <v>0</v>
      </c>
      <c r="Q3369" s="278"/>
      <c r="R3369" s="303"/>
      <c r="S3369" s="279" t="s">
        <v>394</v>
      </c>
      <c r="T3369" s="279" t="s">
        <v>394</v>
      </c>
      <c r="U3369" s="303"/>
      <c r="V3369" s="303"/>
      <c r="W3369" s="303"/>
      <c r="X3369" s="303"/>
      <c r="Z3369" s="303"/>
      <c r="AA3369" s="303"/>
      <c r="AC3369" s="279" t="s">
        <v>394</v>
      </c>
      <c r="AF3369" s="276">
        <f>IFERROR(VLOOKUP(A3369,'[1]قوائم الترجمة'!AC$2:AD$2397,1,0),"م")</f>
        <v>122509</v>
      </c>
      <c r="AG3369" s="232"/>
      <c r="AH3369" s="233"/>
      <c r="AI3369" s="233"/>
      <c r="AJ3369" s="233"/>
      <c r="AL3369" s="267"/>
      <c r="AM3369" s="235"/>
      <c r="AU3369" s="234"/>
    </row>
    <row r="3370" spans="1:47" ht="21" x14ac:dyDescent="0.4">
      <c r="A3370" s="278">
        <v>122510</v>
      </c>
      <c r="B3370" s="279" t="s">
        <v>5738</v>
      </c>
      <c r="C3370" s="279" t="s">
        <v>68</v>
      </c>
      <c r="D3370" s="279" t="s">
        <v>5739</v>
      </c>
      <c r="E3370" s="279" t="s">
        <v>424</v>
      </c>
      <c r="F3370" s="315" t="s">
        <v>9474</v>
      </c>
      <c r="G3370" s="315" t="s">
        <v>8132</v>
      </c>
      <c r="H3370" s="279" t="s">
        <v>425</v>
      </c>
      <c r="I3370" s="279" t="s">
        <v>61</v>
      </c>
      <c r="J3370" s="279" t="s">
        <v>403</v>
      </c>
      <c r="K3370" s="280">
        <v>2015</v>
      </c>
      <c r="L3370" s="279" t="s">
        <v>404</v>
      </c>
      <c r="M3370" s="279" t="s">
        <v>394</v>
      </c>
      <c r="N3370" s="279" t="s">
        <v>394</v>
      </c>
      <c r="O3370" s="279" t="s">
        <v>394</v>
      </c>
      <c r="P3370" s="315">
        <v>0</v>
      </c>
      <c r="Q3370" s="278"/>
      <c r="R3370" s="303"/>
      <c r="S3370" s="279" t="s">
        <v>394</v>
      </c>
      <c r="T3370" s="279" t="s">
        <v>394</v>
      </c>
      <c r="U3370" s="303"/>
      <c r="V3370" s="303"/>
      <c r="W3370" s="303"/>
      <c r="X3370" s="303"/>
      <c r="Z3370" s="303"/>
      <c r="AA3370" s="303"/>
      <c r="AC3370" s="279" t="s">
        <v>394</v>
      </c>
      <c r="AF3370" s="276">
        <f>IFERROR(VLOOKUP(A3370,'[1]قوائم الترجمة'!AC$2:AD$2397,1,0),"م")</f>
        <v>122510</v>
      </c>
      <c r="AG3370" s="232"/>
      <c r="AH3370" s="233"/>
      <c r="AI3370" s="233"/>
      <c r="AJ3370" s="233"/>
      <c r="AL3370" s="267"/>
      <c r="AM3370" s="235"/>
      <c r="AU3370" s="234"/>
    </row>
    <row r="3371" spans="1:47" ht="21" x14ac:dyDescent="0.4">
      <c r="A3371" s="278">
        <v>122511</v>
      </c>
      <c r="B3371" s="279" t="s">
        <v>5744</v>
      </c>
      <c r="C3371" s="279" t="s">
        <v>185</v>
      </c>
      <c r="D3371" s="279" t="s">
        <v>354</v>
      </c>
      <c r="E3371" s="279" t="s">
        <v>424</v>
      </c>
      <c r="F3371" s="315" t="s">
        <v>8378</v>
      </c>
      <c r="G3371" s="315" t="s">
        <v>8379</v>
      </c>
      <c r="H3371" s="279" t="s">
        <v>7215</v>
      </c>
      <c r="I3371" s="279" t="s">
        <v>67</v>
      </c>
      <c r="J3371" s="279" t="s">
        <v>7215</v>
      </c>
      <c r="K3371" s="280">
        <v>0</v>
      </c>
      <c r="L3371" s="279" t="s">
        <v>7215</v>
      </c>
      <c r="M3371" s="279" t="s">
        <v>394</v>
      </c>
      <c r="N3371" s="279" t="s">
        <v>394</v>
      </c>
      <c r="O3371" s="279" t="s">
        <v>394</v>
      </c>
      <c r="P3371" s="315">
        <v>0</v>
      </c>
      <c r="Q3371" s="278"/>
      <c r="R3371" s="303"/>
      <c r="S3371" s="279" t="s">
        <v>394</v>
      </c>
      <c r="T3371" s="279" t="s">
        <v>394</v>
      </c>
      <c r="U3371" s="303"/>
      <c r="V3371" s="303"/>
      <c r="W3371" s="303"/>
      <c r="X3371" s="303"/>
      <c r="Z3371" s="303"/>
      <c r="AA3371" s="303"/>
      <c r="AC3371" s="279" t="s">
        <v>394</v>
      </c>
      <c r="AF3371" s="276">
        <f>IFERROR(VLOOKUP(A3371,'[1]قوائم الترجمة'!AC$2:AD$2397,1,0),"م")</f>
        <v>122511</v>
      </c>
      <c r="AG3371" s="232"/>
      <c r="AH3371" s="233"/>
      <c r="AI3371" s="233"/>
      <c r="AJ3371" s="233"/>
      <c r="AL3371" s="267"/>
      <c r="AM3371" s="235"/>
      <c r="AU3371" s="234"/>
    </row>
    <row r="3372" spans="1:47" ht="21" x14ac:dyDescent="0.4">
      <c r="A3372" s="278">
        <v>122512</v>
      </c>
      <c r="B3372" s="279" t="s">
        <v>3540</v>
      </c>
      <c r="C3372" s="279" t="s">
        <v>829</v>
      </c>
      <c r="D3372" s="279" t="s">
        <v>3541</v>
      </c>
      <c r="E3372" s="279" t="s">
        <v>424</v>
      </c>
      <c r="F3372" s="315" t="s">
        <v>9600</v>
      </c>
      <c r="G3372" s="315" t="s">
        <v>8204</v>
      </c>
      <c r="H3372" s="279" t="s">
        <v>425</v>
      </c>
      <c r="I3372" s="279" t="s">
        <v>67</v>
      </c>
      <c r="J3372" s="279" t="s">
        <v>426</v>
      </c>
      <c r="K3372" s="280">
        <v>2015</v>
      </c>
      <c r="L3372" s="279" t="s">
        <v>409</v>
      </c>
      <c r="M3372" s="279" t="s">
        <v>394</v>
      </c>
      <c r="N3372" s="279" t="s">
        <v>394</v>
      </c>
      <c r="O3372" s="279" t="s">
        <v>394</v>
      </c>
      <c r="P3372" s="315">
        <v>0</v>
      </c>
      <c r="Q3372" s="278"/>
      <c r="R3372" s="303"/>
      <c r="S3372" s="279" t="s">
        <v>394</v>
      </c>
      <c r="T3372" s="279" t="s">
        <v>394</v>
      </c>
      <c r="U3372" s="303"/>
      <c r="V3372" s="303"/>
      <c r="W3372" s="303"/>
      <c r="X3372" s="303"/>
      <c r="Z3372" s="303"/>
      <c r="AA3372" s="303"/>
      <c r="AC3372" s="279" t="s">
        <v>394</v>
      </c>
      <c r="AF3372" s="276">
        <f>IFERROR(VLOOKUP(A3372,'[1]قوائم الترجمة'!AC$2:AD$2397,1,0),"م")</f>
        <v>122512</v>
      </c>
      <c r="AG3372" s="232"/>
      <c r="AH3372" s="233"/>
      <c r="AI3372" s="233"/>
      <c r="AJ3372" s="233"/>
      <c r="AL3372" s="267"/>
      <c r="AM3372" s="235"/>
      <c r="AU3372" s="234"/>
    </row>
    <row r="3373" spans="1:47" ht="21" x14ac:dyDescent="0.4">
      <c r="A3373" s="278">
        <v>122513</v>
      </c>
      <c r="B3373" s="279" t="s">
        <v>3539</v>
      </c>
      <c r="C3373" s="279" t="s">
        <v>109</v>
      </c>
      <c r="D3373" s="279" t="s">
        <v>313</v>
      </c>
      <c r="E3373" s="279" t="s">
        <v>424</v>
      </c>
      <c r="F3373" s="315" t="s">
        <v>9601</v>
      </c>
      <c r="G3373" s="315" t="s">
        <v>8175</v>
      </c>
      <c r="H3373" s="279" t="s">
        <v>425</v>
      </c>
      <c r="I3373" s="279" t="s">
        <v>538</v>
      </c>
      <c r="J3373" s="279" t="s">
        <v>403</v>
      </c>
      <c r="K3373" s="280">
        <v>2006</v>
      </c>
      <c r="L3373" s="279" t="s">
        <v>419</v>
      </c>
      <c r="M3373" s="279" t="s">
        <v>394</v>
      </c>
      <c r="N3373" s="279" t="s">
        <v>9602</v>
      </c>
      <c r="O3373" s="279" t="s">
        <v>8388</v>
      </c>
      <c r="P3373" s="279">
        <v>35000</v>
      </c>
      <c r="Q3373" s="278"/>
      <c r="R3373" s="303"/>
      <c r="S3373" s="279" t="s">
        <v>394</v>
      </c>
      <c r="T3373" s="279"/>
      <c r="U3373" s="303"/>
      <c r="V3373" s="303"/>
      <c r="W3373" s="303"/>
      <c r="X3373" s="303"/>
      <c r="Z3373" s="303"/>
      <c r="AA3373" s="303"/>
      <c r="AC3373" s="279" t="s">
        <v>394</v>
      </c>
      <c r="AF3373" s="276">
        <f>IFERROR(VLOOKUP(A3373,'[1]قوائم الترجمة'!AC$2:AD$2397,1,0),"م")</f>
        <v>122513</v>
      </c>
      <c r="AG3373" s="232"/>
      <c r="AH3373" s="233"/>
      <c r="AI3373" s="233"/>
      <c r="AJ3373" s="233"/>
      <c r="AL3373" s="267"/>
      <c r="AM3373" s="235"/>
      <c r="AO3373" s="236"/>
      <c r="AU3373" s="234"/>
    </row>
    <row r="3374" spans="1:47" ht="21" x14ac:dyDescent="0.4">
      <c r="A3374" s="278">
        <v>122514</v>
      </c>
      <c r="B3374" s="279" t="s">
        <v>5760</v>
      </c>
      <c r="C3374" s="279" t="s">
        <v>66</v>
      </c>
      <c r="D3374" s="279" t="s">
        <v>597</v>
      </c>
      <c r="E3374" s="279" t="s">
        <v>5660</v>
      </c>
      <c r="F3374" s="315" t="s">
        <v>9296</v>
      </c>
      <c r="G3374" s="315" t="s">
        <v>8155</v>
      </c>
      <c r="H3374" s="279" t="s">
        <v>425</v>
      </c>
      <c r="I3374" s="279" t="s">
        <v>61</v>
      </c>
      <c r="J3374" s="279" t="s">
        <v>8112</v>
      </c>
      <c r="K3374" s="280">
        <v>2013</v>
      </c>
      <c r="L3374" s="279" t="s">
        <v>404</v>
      </c>
      <c r="M3374" s="279" t="s">
        <v>394</v>
      </c>
      <c r="N3374" s="279" t="s">
        <v>394</v>
      </c>
      <c r="O3374" s="279" t="s">
        <v>394</v>
      </c>
      <c r="P3374" s="315">
        <v>0</v>
      </c>
      <c r="Q3374" s="278"/>
      <c r="R3374" s="303"/>
      <c r="S3374" s="279" t="s">
        <v>394</v>
      </c>
      <c r="T3374" s="279" t="s">
        <v>394</v>
      </c>
      <c r="U3374" s="303"/>
      <c r="V3374" s="303"/>
      <c r="W3374" s="303"/>
      <c r="X3374" s="303"/>
      <c r="Z3374" s="303"/>
      <c r="AA3374" s="303"/>
      <c r="AC3374" s="279" t="s">
        <v>394</v>
      </c>
      <c r="AF3374" s="276">
        <f>IFERROR(VLOOKUP(A3374,'[1]قوائم الترجمة'!AC$2:AD$2397,1,0),"م")</f>
        <v>122514</v>
      </c>
      <c r="AG3374" s="232"/>
      <c r="AH3374" s="233"/>
      <c r="AI3374" s="233"/>
      <c r="AJ3374" s="233"/>
      <c r="AL3374" s="267"/>
      <c r="AM3374" s="235"/>
      <c r="AO3374" s="236"/>
      <c r="AU3374" s="234"/>
    </row>
    <row r="3375" spans="1:47" ht="21" x14ac:dyDescent="0.4">
      <c r="A3375" s="278">
        <v>122515</v>
      </c>
      <c r="B3375" s="279" t="s">
        <v>3538</v>
      </c>
      <c r="C3375" s="279" t="s">
        <v>198</v>
      </c>
      <c r="D3375" s="279" t="s">
        <v>315</v>
      </c>
      <c r="E3375" s="279" t="s">
        <v>5660</v>
      </c>
      <c r="F3375" s="315" t="s">
        <v>9279</v>
      </c>
      <c r="G3375" s="315" t="s">
        <v>402</v>
      </c>
      <c r="H3375" s="279" t="s">
        <v>425</v>
      </c>
      <c r="I3375" s="279" t="s">
        <v>67</v>
      </c>
      <c r="J3375" s="279" t="s">
        <v>403</v>
      </c>
      <c r="K3375" s="280">
        <v>2013</v>
      </c>
      <c r="L3375" s="279" t="s">
        <v>402</v>
      </c>
      <c r="M3375" s="279" t="s">
        <v>394</v>
      </c>
      <c r="N3375" s="279" t="s">
        <v>394</v>
      </c>
      <c r="O3375" s="279" t="s">
        <v>394</v>
      </c>
      <c r="P3375" s="315">
        <v>0</v>
      </c>
      <c r="Q3375" s="278"/>
      <c r="R3375" s="303"/>
      <c r="S3375" s="279" t="s">
        <v>394</v>
      </c>
      <c r="T3375" s="279" t="s">
        <v>394</v>
      </c>
      <c r="U3375" s="303"/>
      <c r="V3375" s="303"/>
      <c r="W3375" s="303"/>
      <c r="X3375" s="303"/>
      <c r="Z3375" s="303"/>
      <c r="AA3375" s="303"/>
      <c r="AC3375" s="279" t="s">
        <v>394</v>
      </c>
      <c r="AF3375" s="276">
        <f>IFERROR(VLOOKUP(A3375,'[1]قوائم الترجمة'!AC$2:AD$2397,1,0),"م")</f>
        <v>122515</v>
      </c>
      <c r="AG3375" s="232"/>
      <c r="AH3375" s="233"/>
      <c r="AI3375" s="233"/>
      <c r="AJ3375" s="233"/>
      <c r="AL3375" s="267"/>
      <c r="AM3375" s="235"/>
      <c r="AO3375" s="236"/>
      <c r="AU3375" s="234"/>
    </row>
    <row r="3376" spans="1:47" ht="21" x14ac:dyDescent="0.4">
      <c r="A3376" s="278">
        <v>122516</v>
      </c>
      <c r="B3376" s="279" t="s">
        <v>3536</v>
      </c>
      <c r="C3376" s="279" t="s">
        <v>81</v>
      </c>
      <c r="D3376" s="279" t="s">
        <v>3537</v>
      </c>
      <c r="E3376" s="279" t="s">
        <v>394</v>
      </c>
      <c r="F3376"/>
      <c r="H3376" s="279" t="s">
        <v>394</v>
      </c>
      <c r="I3376" s="279" t="s">
        <v>541</v>
      </c>
      <c r="J3376" s="279" t="s">
        <v>394</v>
      </c>
      <c r="K3376" s="279" t="s">
        <v>394</v>
      </c>
      <c r="L3376" s="279" t="s">
        <v>394</v>
      </c>
      <c r="M3376" s="279" t="s">
        <v>394</v>
      </c>
      <c r="N3376" s="279" t="s">
        <v>394</v>
      </c>
      <c r="O3376" s="279" t="s">
        <v>394</v>
      </c>
      <c r="P3376" s="315">
        <v>0</v>
      </c>
      <c r="Q3376" s="279" t="s">
        <v>394</v>
      </c>
      <c r="R3376" s="279" t="s">
        <v>394</v>
      </c>
      <c r="S3376" s="279" t="s">
        <v>394</v>
      </c>
      <c r="T3376" s="279" t="s">
        <v>394</v>
      </c>
      <c r="U3376" s="279" t="s">
        <v>394</v>
      </c>
      <c r="V3376" s="279" t="s">
        <v>394</v>
      </c>
      <c r="W3376" s="279" t="s">
        <v>394</v>
      </c>
      <c r="X3376" s="279" t="s">
        <v>394</v>
      </c>
      <c r="Y3376" s="281"/>
      <c r="Z3376" s="279" t="s">
        <v>394</v>
      </c>
      <c r="AA3376" s="279" t="s">
        <v>394</v>
      </c>
      <c r="AB3376" s="281"/>
      <c r="AC3376" s="279" t="s">
        <v>394</v>
      </c>
      <c r="AF3376" s="276" t="str">
        <f>IFERROR(VLOOKUP(A3376,'[1]قوائم الترجمة'!AC$2:AD$2397,1,0),"م")</f>
        <v>م</v>
      </c>
      <c r="AG3376" s="232"/>
      <c r="AH3376" s="233"/>
      <c r="AI3376" s="233"/>
      <c r="AJ3376" s="233"/>
      <c r="AL3376" s="267"/>
      <c r="AM3376" s="235"/>
      <c r="AO3376" s="236"/>
      <c r="AU3376" s="234"/>
    </row>
    <row r="3377" spans="1:47" ht="21" x14ac:dyDescent="0.4">
      <c r="A3377" s="278">
        <v>122517</v>
      </c>
      <c r="B3377" s="279" t="s">
        <v>5766</v>
      </c>
      <c r="C3377" s="279" t="s">
        <v>169</v>
      </c>
      <c r="D3377" s="279" t="s">
        <v>241</v>
      </c>
      <c r="E3377" s="279" t="s">
        <v>424</v>
      </c>
      <c r="F3377" s="315" t="s">
        <v>9603</v>
      </c>
      <c r="G3377" s="315" t="s">
        <v>417</v>
      </c>
      <c r="H3377" s="279" t="s">
        <v>425</v>
      </c>
      <c r="I3377" s="279" t="s">
        <v>61</v>
      </c>
      <c r="J3377" s="279" t="s">
        <v>403</v>
      </c>
      <c r="K3377" s="280">
        <v>2015</v>
      </c>
      <c r="L3377" s="279" t="s">
        <v>417</v>
      </c>
      <c r="M3377" s="279" t="s">
        <v>394</v>
      </c>
      <c r="N3377" s="279" t="s">
        <v>394</v>
      </c>
      <c r="O3377" s="279" t="s">
        <v>394</v>
      </c>
      <c r="P3377" s="315">
        <v>0</v>
      </c>
      <c r="Q3377" s="278"/>
      <c r="R3377" s="303"/>
      <c r="S3377" s="279" t="s">
        <v>394</v>
      </c>
      <c r="T3377" s="279" t="s">
        <v>394</v>
      </c>
      <c r="U3377" s="303"/>
      <c r="V3377" s="303"/>
      <c r="W3377" s="303"/>
      <c r="X3377" s="303"/>
      <c r="Z3377" s="303"/>
      <c r="AA3377" s="303"/>
      <c r="AC3377" s="279" t="s">
        <v>394</v>
      </c>
      <c r="AF3377" s="276">
        <f>IFERROR(VLOOKUP(A3377,'[1]قوائم الترجمة'!AC$2:AD$2397,1,0),"م")</f>
        <v>122517</v>
      </c>
      <c r="AG3377" s="232"/>
      <c r="AH3377" s="233"/>
      <c r="AI3377" s="233"/>
      <c r="AJ3377" s="233"/>
      <c r="AL3377" s="267"/>
      <c r="AM3377" s="235"/>
      <c r="AO3377" s="236"/>
      <c r="AU3377" s="234"/>
    </row>
    <row r="3378" spans="1:47" ht="21" x14ac:dyDescent="0.4">
      <c r="A3378" s="278">
        <v>122518</v>
      </c>
      <c r="B3378" s="279" t="s">
        <v>3534</v>
      </c>
      <c r="C3378" s="279" t="s">
        <v>68</v>
      </c>
      <c r="D3378" s="279" t="s">
        <v>3535</v>
      </c>
      <c r="E3378" s="279" t="s">
        <v>394</v>
      </c>
      <c r="F3378"/>
      <c r="H3378" s="279" t="s">
        <v>394</v>
      </c>
      <c r="I3378" s="279" t="s">
        <v>539</v>
      </c>
      <c r="J3378" s="279" t="s">
        <v>394</v>
      </c>
      <c r="K3378" s="279" t="s">
        <v>394</v>
      </c>
      <c r="L3378" s="279" t="s">
        <v>394</v>
      </c>
      <c r="M3378" s="279" t="s">
        <v>394</v>
      </c>
      <c r="N3378" s="279" t="s">
        <v>394</v>
      </c>
      <c r="O3378" s="279" t="s">
        <v>394</v>
      </c>
      <c r="P3378" s="315">
        <v>0</v>
      </c>
      <c r="Q3378" s="279" t="s">
        <v>394</v>
      </c>
      <c r="R3378" s="279" t="s">
        <v>394</v>
      </c>
      <c r="S3378" s="279" t="s">
        <v>394</v>
      </c>
      <c r="T3378" s="279" t="s">
        <v>394</v>
      </c>
      <c r="U3378" s="279" t="s">
        <v>394</v>
      </c>
      <c r="V3378" s="279" t="s">
        <v>394</v>
      </c>
      <c r="W3378" s="279" t="s">
        <v>394</v>
      </c>
      <c r="X3378" s="279" t="s">
        <v>394</v>
      </c>
      <c r="Y3378" s="281"/>
      <c r="Z3378" s="279" t="s">
        <v>394</v>
      </c>
      <c r="AA3378" s="279" t="s">
        <v>394</v>
      </c>
      <c r="AB3378" s="281"/>
      <c r="AC3378" s="279" t="s">
        <v>855</v>
      </c>
      <c r="AF3378" s="276" t="str">
        <f>IFERROR(VLOOKUP(A3378,'[1]قوائم الترجمة'!AC$2:AD$2397,1,0),"م")</f>
        <v>م</v>
      </c>
      <c r="AG3378" s="232"/>
      <c r="AH3378" s="233"/>
      <c r="AI3378" s="233"/>
      <c r="AJ3378" s="233"/>
      <c r="AL3378" s="267"/>
      <c r="AM3378" s="235"/>
      <c r="AO3378" s="236"/>
      <c r="AU3378" s="234"/>
    </row>
    <row r="3379" spans="1:47" ht="21" x14ac:dyDescent="0.4">
      <c r="A3379" s="278">
        <v>122519</v>
      </c>
      <c r="B3379" s="279" t="s">
        <v>3533</v>
      </c>
      <c r="C3379" s="279" t="s">
        <v>68</v>
      </c>
      <c r="D3379" s="279" t="s">
        <v>1281</v>
      </c>
      <c r="E3379" s="279" t="s">
        <v>394</v>
      </c>
      <c r="F3379"/>
      <c r="H3379" s="279" t="s">
        <v>394</v>
      </c>
      <c r="I3379" s="279" t="s">
        <v>539</v>
      </c>
      <c r="J3379" s="279" t="s">
        <v>394</v>
      </c>
      <c r="K3379" s="279" t="s">
        <v>394</v>
      </c>
      <c r="L3379" s="279" t="s">
        <v>394</v>
      </c>
      <c r="M3379" s="279" t="s">
        <v>394</v>
      </c>
      <c r="N3379" s="279" t="s">
        <v>394</v>
      </c>
      <c r="O3379" s="279" t="s">
        <v>394</v>
      </c>
      <c r="P3379" s="315">
        <v>0</v>
      </c>
      <c r="Q3379" s="279" t="s">
        <v>394</v>
      </c>
      <c r="R3379" s="279" t="s">
        <v>394</v>
      </c>
      <c r="S3379" s="279" t="s">
        <v>394</v>
      </c>
      <c r="T3379" s="279" t="s">
        <v>394</v>
      </c>
      <c r="U3379" s="279" t="s">
        <v>394</v>
      </c>
      <c r="V3379" s="279" t="s">
        <v>394</v>
      </c>
      <c r="W3379" s="279" t="s">
        <v>394</v>
      </c>
      <c r="X3379" s="279" t="s">
        <v>394</v>
      </c>
      <c r="Y3379" s="281"/>
      <c r="Z3379" s="279" t="s">
        <v>394</v>
      </c>
      <c r="AA3379" s="279" t="s">
        <v>394</v>
      </c>
      <c r="AB3379" s="281"/>
      <c r="AC3379" s="279" t="s">
        <v>855</v>
      </c>
      <c r="AF3379" s="276" t="str">
        <f>IFERROR(VLOOKUP(A3379,'[1]قوائم الترجمة'!AC$2:AD$2397,1,0),"م")</f>
        <v>م</v>
      </c>
      <c r="AG3379" s="232"/>
      <c r="AH3379" s="233"/>
      <c r="AI3379" s="233"/>
      <c r="AJ3379" s="233"/>
      <c r="AL3379" s="267"/>
      <c r="AM3379" s="235"/>
      <c r="AO3379" s="236"/>
      <c r="AU3379" s="234"/>
    </row>
    <row r="3380" spans="1:47" ht="21" x14ac:dyDescent="0.4">
      <c r="A3380" s="278">
        <v>122520</v>
      </c>
      <c r="B3380" s="279" t="s">
        <v>3531</v>
      </c>
      <c r="C3380" s="279" t="s">
        <v>65</v>
      </c>
      <c r="D3380" s="279" t="s">
        <v>3532</v>
      </c>
      <c r="E3380" s="279" t="s">
        <v>5660</v>
      </c>
      <c r="F3380" s="315" t="s">
        <v>9430</v>
      </c>
      <c r="G3380" s="315" t="s">
        <v>8137</v>
      </c>
      <c r="H3380" s="279" t="s">
        <v>425</v>
      </c>
      <c r="I3380" s="279" t="s">
        <v>540</v>
      </c>
      <c r="J3380" s="279" t="s">
        <v>8112</v>
      </c>
      <c r="K3380" s="280">
        <v>2013</v>
      </c>
      <c r="L3380" s="279" t="s">
        <v>419</v>
      </c>
      <c r="M3380" s="279" t="s">
        <v>394</v>
      </c>
      <c r="N3380" s="279" t="s">
        <v>394</v>
      </c>
      <c r="O3380" s="279" t="s">
        <v>394</v>
      </c>
      <c r="P3380" s="315">
        <v>0</v>
      </c>
      <c r="Q3380" s="278"/>
      <c r="R3380" s="303"/>
      <c r="S3380" s="279" t="s">
        <v>394</v>
      </c>
      <c r="T3380" s="279" t="s">
        <v>394</v>
      </c>
      <c r="U3380" s="303"/>
      <c r="V3380" s="303"/>
      <c r="W3380" s="303"/>
      <c r="X3380" s="303"/>
      <c r="Z3380" s="303"/>
      <c r="AA3380" s="303"/>
      <c r="AC3380" s="279" t="s">
        <v>394</v>
      </c>
      <c r="AF3380" s="276">
        <f>IFERROR(VLOOKUP(A3380,'[1]قوائم الترجمة'!AC$2:AD$2397,1,0),"م")</f>
        <v>122520</v>
      </c>
      <c r="AG3380" s="232"/>
      <c r="AH3380" s="233"/>
      <c r="AI3380" s="233"/>
      <c r="AJ3380" s="233"/>
      <c r="AL3380" s="267"/>
      <c r="AM3380" s="235"/>
      <c r="AU3380" s="234"/>
    </row>
    <row r="3381" spans="1:47" ht="21" x14ac:dyDescent="0.4">
      <c r="A3381" s="278">
        <v>122521</v>
      </c>
      <c r="B3381" s="279" t="s">
        <v>3530</v>
      </c>
      <c r="C3381" s="279" t="s">
        <v>73</v>
      </c>
      <c r="D3381" s="279" t="s">
        <v>240</v>
      </c>
      <c r="E3381" s="279" t="s">
        <v>5660</v>
      </c>
      <c r="F3381" s="315" t="s">
        <v>8645</v>
      </c>
      <c r="G3381" s="315" t="s">
        <v>8218</v>
      </c>
      <c r="H3381" s="279" t="s">
        <v>425</v>
      </c>
      <c r="I3381" s="279" t="s">
        <v>538</v>
      </c>
      <c r="J3381" s="279" t="s">
        <v>403</v>
      </c>
      <c r="K3381" s="280">
        <v>2017</v>
      </c>
      <c r="L3381" s="279" t="s">
        <v>404</v>
      </c>
      <c r="M3381" s="279" t="s">
        <v>394</v>
      </c>
      <c r="N3381" s="279" t="s">
        <v>394</v>
      </c>
      <c r="O3381" s="279" t="s">
        <v>394</v>
      </c>
      <c r="P3381" s="315">
        <v>0</v>
      </c>
      <c r="Q3381" s="278"/>
      <c r="R3381" s="303"/>
      <c r="S3381" s="279" t="s">
        <v>394</v>
      </c>
      <c r="T3381" s="279" t="s">
        <v>394</v>
      </c>
      <c r="U3381" s="303"/>
      <c r="V3381" s="303"/>
      <c r="W3381" s="303"/>
      <c r="X3381" s="303"/>
      <c r="Z3381" s="303"/>
      <c r="AA3381" s="303"/>
      <c r="AC3381" s="279" t="s">
        <v>394</v>
      </c>
      <c r="AF3381" s="276">
        <f>IFERROR(VLOOKUP(A3381,'[1]قوائم الترجمة'!AC$2:AD$2397,1,0),"م")</f>
        <v>122521</v>
      </c>
      <c r="AG3381" s="232"/>
      <c r="AH3381" s="233"/>
      <c r="AI3381" s="233"/>
      <c r="AJ3381" s="233"/>
      <c r="AL3381" s="267"/>
      <c r="AM3381" s="235"/>
      <c r="AO3381" s="236"/>
      <c r="AU3381" s="234"/>
    </row>
    <row r="3382" spans="1:47" ht="21" x14ac:dyDescent="0.4">
      <c r="A3382" s="278">
        <v>122522</v>
      </c>
      <c r="B3382" s="279" t="s">
        <v>3528</v>
      </c>
      <c r="C3382" s="279" t="s">
        <v>128</v>
      </c>
      <c r="D3382" s="279" t="s">
        <v>3529</v>
      </c>
      <c r="E3382" s="279" t="s">
        <v>394</v>
      </c>
      <c r="F3382"/>
      <c r="H3382" s="279" t="s">
        <v>394</v>
      </c>
      <c r="I3382" s="279" t="s">
        <v>539</v>
      </c>
      <c r="J3382" s="279" t="s">
        <v>394</v>
      </c>
      <c r="K3382" s="279" t="s">
        <v>394</v>
      </c>
      <c r="L3382" s="279" t="s">
        <v>394</v>
      </c>
      <c r="M3382" s="279" t="s">
        <v>394</v>
      </c>
      <c r="N3382" s="279" t="s">
        <v>394</v>
      </c>
      <c r="O3382" s="279" t="s">
        <v>394</v>
      </c>
      <c r="P3382" s="315">
        <v>0</v>
      </c>
      <c r="Q3382" s="279" t="s">
        <v>394</v>
      </c>
      <c r="R3382" s="279" t="s">
        <v>394</v>
      </c>
      <c r="S3382" s="279" t="s">
        <v>394</v>
      </c>
      <c r="T3382" s="279" t="s">
        <v>394</v>
      </c>
      <c r="U3382" s="279" t="s">
        <v>394</v>
      </c>
      <c r="V3382" s="279" t="s">
        <v>394</v>
      </c>
      <c r="W3382" s="279" t="s">
        <v>394</v>
      </c>
      <c r="X3382" s="279" t="s">
        <v>394</v>
      </c>
      <c r="Y3382" s="281"/>
      <c r="Z3382" s="279" t="s">
        <v>394</v>
      </c>
      <c r="AA3382" s="279" t="s">
        <v>394</v>
      </c>
      <c r="AB3382" s="281"/>
      <c r="AC3382" s="279" t="s">
        <v>855</v>
      </c>
      <c r="AF3382" s="276" t="str">
        <f>IFERROR(VLOOKUP(A3382,'[1]قوائم الترجمة'!AC$2:AD$2397,1,0),"م")</f>
        <v>م</v>
      </c>
      <c r="AG3382" s="232"/>
      <c r="AH3382" s="233"/>
      <c r="AI3382" s="233"/>
      <c r="AJ3382" s="233"/>
      <c r="AL3382" s="267"/>
      <c r="AM3382" s="235"/>
      <c r="AO3382" s="236"/>
      <c r="AU3382" s="234"/>
    </row>
    <row r="3383" spans="1:47" ht="21" x14ac:dyDescent="0.4">
      <c r="A3383" s="278">
        <v>122523</v>
      </c>
      <c r="B3383" s="279" t="s">
        <v>3527</v>
      </c>
      <c r="C3383" s="279" t="s">
        <v>99</v>
      </c>
      <c r="D3383" s="279" t="s">
        <v>2167</v>
      </c>
      <c r="E3383" s="279" t="s">
        <v>394</v>
      </c>
      <c r="F3383"/>
      <c r="H3383" s="279" t="s">
        <v>394</v>
      </c>
      <c r="I3383" s="279" t="s">
        <v>539</v>
      </c>
      <c r="J3383" s="279" t="s">
        <v>394</v>
      </c>
      <c r="K3383" s="279" t="s">
        <v>394</v>
      </c>
      <c r="L3383" s="279" t="s">
        <v>394</v>
      </c>
      <c r="M3383" s="279" t="s">
        <v>394</v>
      </c>
      <c r="N3383" s="279" t="s">
        <v>394</v>
      </c>
      <c r="O3383" s="279" t="s">
        <v>394</v>
      </c>
      <c r="P3383" s="315">
        <v>0</v>
      </c>
      <c r="Q3383" s="279" t="s">
        <v>394</v>
      </c>
      <c r="R3383" s="279" t="s">
        <v>394</v>
      </c>
      <c r="S3383" s="279" t="s">
        <v>394</v>
      </c>
      <c r="T3383" s="279" t="s">
        <v>394</v>
      </c>
      <c r="U3383" s="279" t="s">
        <v>394</v>
      </c>
      <c r="V3383" s="279" t="s">
        <v>394</v>
      </c>
      <c r="W3383" s="279" t="s">
        <v>394</v>
      </c>
      <c r="X3383" s="279" t="s">
        <v>394</v>
      </c>
      <c r="Y3383" s="281"/>
      <c r="Z3383" s="279" t="s">
        <v>394</v>
      </c>
      <c r="AA3383" s="279" t="s">
        <v>394</v>
      </c>
      <c r="AB3383" s="281"/>
      <c r="AC3383" s="279" t="s">
        <v>855</v>
      </c>
      <c r="AF3383" s="276" t="str">
        <f>IFERROR(VLOOKUP(A3383,'[1]قوائم الترجمة'!AC$2:AD$2397,1,0),"م")</f>
        <v>م</v>
      </c>
      <c r="AG3383" s="232"/>
      <c r="AH3383" s="233"/>
      <c r="AI3383" s="233"/>
      <c r="AJ3383" s="233"/>
      <c r="AL3383" s="267"/>
      <c r="AM3383" s="235"/>
      <c r="AU3383" s="234"/>
    </row>
    <row r="3384" spans="1:47" ht="21" x14ac:dyDescent="0.4">
      <c r="A3384" s="278">
        <v>122524</v>
      </c>
      <c r="B3384" s="279" t="s">
        <v>3526</v>
      </c>
      <c r="C3384" s="279" t="s">
        <v>97</v>
      </c>
      <c r="D3384" s="279" t="s">
        <v>239</v>
      </c>
      <c r="E3384" s="279" t="s">
        <v>394</v>
      </c>
      <c r="F3384"/>
      <c r="H3384" s="279" t="s">
        <v>394</v>
      </c>
      <c r="I3384" s="279" t="s">
        <v>539</v>
      </c>
      <c r="J3384" s="279" t="s">
        <v>394</v>
      </c>
      <c r="K3384" s="279" t="s">
        <v>394</v>
      </c>
      <c r="L3384" s="279" t="s">
        <v>394</v>
      </c>
      <c r="M3384" s="279" t="s">
        <v>394</v>
      </c>
      <c r="N3384" s="279" t="s">
        <v>394</v>
      </c>
      <c r="O3384" s="279" t="s">
        <v>394</v>
      </c>
      <c r="P3384" s="315">
        <v>0</v>
      </c>
      <c r="Q3384" s="279" t="s">
        <v>394</v>
      </c>
      <c r="R3384" s="279" t="s">
        <v>394</v>
      </c>
      <c r="S3384" s="279" t="s">
        <v>394</v>
      </c>
      <c r="T3384" s="279" t="s">
        <v>394</v>
      </c>
      <c r="U3384" s="279" t="s">
        <v>394</v>
      </c>
      <c r="V3384" s="279" t="s">
        <v>394</v>
      </c>
      <c r="W3384" s="279" t="s">
        <v>394</v>
      </c>
      <c r="X3384" s="279" t="s">
        <v>394</v>
      </c>
      <c r="Y3384" s="281"/>
      <c r="Z3384" s="279" t="s">
        <v>394</v>
      </c>
      <c r="AA3384" s="279" t="s">
        <v>394</v>
      </c>
      <c r="AB3384" s="281"/>
      <c r="AC3384" s="279" t="s">
        <v>855</v>
      </c>
      <c r="AF3384" s="276" t="str">
        <f>IFERROR(VLOOKUP(A3384,'[1]قوائم الترجمة'!AC$2:AD$2397,1,0),"م")</f>
        <v>م</v>
      </c>
      <c r="AG3384" s="232"/>
      <c r="AH3384" s="233"/>
      <c r="AI3384" s="233"/>
      <c r="AJ3384" s="233"/>
      <c r="AL3384" s="267"/>
      <c r="AM3384" s="235"/>
      <c r="AU3384" s="234"/>
    </row>
    <row r="3385" spans="1:47" ht="21" x14ac:dyDescent="0.4">
      <c r="A3385" s="278">
        <v>122525</v>
      </c>
      <c r="B3385" s="279" t="s">
        <v>3525</v>
      </c>
      <c r="C3385" s="279" t="s">
        <v>93</v>
      </c>
      <c r="D3385" s="279" t="s">
        <v>272</v>
      </c>
      <c r="E3385" s="279" t="s">
        <v>394</v>
      </c>
      <c r="F3385"/>
      <c r="H3385" s="279" t="s">
        <v>394</v>
      </c>
      <c r="I3385" s="279" t="s">
        <v>539</v>
      </c>
      <c r="J3385" s="279" t="s">
        <v>394</v>
      </c>
      <c r="K3385" s="279" t="s">
        <v>394</v>
      </c>
      <c r="L3385" s="279" t="s">
        <v>394</v>
      </c>
      <c r="M3385" s="279" t="s">
        <v>394</v>
      </c>
      <c r="N3385" s="279" t="s">
        <v>394</v>
      </c>
      <c r="O3385" s="279" t="s">
        <v>394</v>
      </c>
      <c r="P3385" s="315">
        <v>0</v>
      </c>
      <c r="Q3385" s="279" t="s">
        <v>394</v>
      </c>
      <c r="R3385" s="279" t="s">
        <v>394</v>
      </c>
      <c r="S3385" s="279" t="s">
        <v>394</v>
      </c>
      <c r="T3385" s="279" t="s">
        <v>394</v>
      </c>
      <c r="U3385" s="279" t="s">
        <v>394</v>
      </c>
      <c r="V3385" s="279" t="s">
        <v>394</v>
      </c>
      <c r="W3385" s="279" t="s">
        <v>394</v>
      </c>
      <c r="X3385" s="279" t="s">
        <v>394</v>
      </c>
      <c r="Y3385" s="281"/>
      <c r="Z3385" s="279" t="s">
        <v>394</v>
      </c>
      <c r="AA3385" s="279" t="s">
        <v>394</v>
      </c>
      <c r="AB3385" s="281"/>
      <c r="AC3385" s="279" t="s">
        <v>855</v>
      </c>
      <c r="AF3385" s="276" t="str">
        <f>IFERROR(VLOOKUP(A3385,'[1]قوائم الترجمة'!AC$2:AD$2397,1,0),"م")</f>
        <v>م</v>
      </c>
      <c r="AG3385" s="232"/>
      <c r="AH3385" s="233"/>
      <c r="AI3385" s="233"/>
      <c r="AJ3385" s="233"/>
      <c r="AL3385" s="267"/>
      <c r="AM3385" s="235"/>
      <c r="AO3385" s="236"/>
      <c r="AU3385" s="234"/>
    </row>
    <row r="3386" spans="1:47" ht="21" x14ac:dyDescent="0.4">
      <c r="A3386" s="278">
        <v>122526</v>
      </c>
      <c r="B3386" s="279" t="s">
        <v>3524</v>
      </c>
      <c r="C3386" s="279" t="s">
        <v>729</v>
      </c>
      <c r="D3386" s="279" t="s">
        <v>308</v>
      </c>
      <c r="E3386" s="279" t="s">
        <v>394</v>
      </c>
      <c r="F3386"/>
      <c r="H3386" s="279" t="s">
        <v>394</v>
      </c>
      <c r="I3386" s="279" t="s">
        <v>539</v>
      </c>
      <c r="J3386" s="279" t="s">
        <v>394</v>
      </c>
      <c r="K3386" s="279" t="s">
        <v>394</v>
      </c>
      <c r="L3386" s="279" t="s">
        <v>394</v>
      </c>
      <c r="M3386" s="279" t="s">
        <v>394</v>
      </c>
      <c r="N3386" s="279" t="s">
        <v>394</v>
      </c>
      <c r="O3386" s="279" t="s">
        <v>394</v>
      </c>
      <c r="P3386" s="315">
        <v>0</v>
      </c>
      <c r="Q3386" s="279" t="s">
        <v>394</v>
      </c>
      <c r="R3386" s="279" t="s">
        <v>394</v>
      </c>
      <c r="S3386" s="279" t="s">
        <v>394</v>
      </c>
      <c r="T3386" s="279" t="s">
        <v>394</v>
      </c>
      <c r="U3386" s="279" t="s">
        <v>394</v>
      </c>
      <c r="V3386" s="279" t="s">
        <v>394</v>
      </c>
      <c r="W3386" s="279" t="s">
        <v>394</v>
      </c>
      <c r="X3386" s="279" t="s">
        <v>394</v>
      </c>
      <c r="Y3386" s="281"/>
      <c r="Z3386" s="279" t="s">
        <v>394</v>
      </c>
      <c r="AA3386" s="279" t="s">
        <v>394</v>
      </c>
      <c r="AB3386" s="281"/>
      <c r="AC3386" s="279" t="s">
        <v>855</v>
      </c>
      <c r="AF3386" s="276" t="str">
        <f>IFERROR(VLOOKUP(A3386,'[1]قوائم الترجمة'!AC$2:AD$2397,1,0),"م")</f>
        <v>م</v>
      </c>
      <c r="AG3386" s="232"/>
      <c r="AH3386" s="233"/>
      <c r="AI3386" s="233"/>
      <c r="AJ3386" s="233"/>
      <c r="AL3386" s="267"/>
      <c r="AM3386" s="235"/>
      <c r="AU3386" s="234"/>
    </row>
    <row r="3387" spans="1:47" ht="21" x14ac:dyDescent="0.4">
      <c r="A3387" s="278">
        <v>122528</v>
      </c>
      <c r="B3387" s="279" t="s">
        <v>3522</v>
      </c>
      <c r="C3387" s="279" t="s">
        <v>3094</v>
      </c>
      <c r="D3387" s="279" t="s">
        <v>3523</v>
      </c>
      <c r="E3387" s="279" t="s">
        <v>424</v>
      </c>
      <c r="F3387" s="315" t="s">
        <v>8853</v>
      </c>
      <c r="G3387" s="315" t="s">
        <v>8228</v>
      </c>
      <c r="H3387" s="279" t="s">
        <v>425</v>
      </c>
      <c r="I3387" s="279" t="s">
        <v>538</v>
      </c>
      <c r="J3387" s="279" t="s">
        <v>403</v>
      </c>
      <c r="K3387" s="280">
        <v>2015</v>
      </c>
      <c r="L3387" s="279" t="s">
        <v>421</v>
      </c>
      <c r="M3387" s="279" t="s">
        <v>394</v>
      </c>
      <c r="N3387" s="279" t="s">
        <v>394</v>
      </c>
      <c r="O3387" s="279" t="s">
        <v>394</v>
      </c>
      <c r="P3387" s="315">
        <v>0</v>
      </c>
      <c r="Q3387" s="278"/>
      <c r="R3387" s="303"/>
      <c r="S3387" s="279" t="s">
        <v>394</v>
      </c>
      <c r="T3387" s="279" t="s">
        <v>394</v>
      </c>
      <c r="U3387" s="303"/>
      <c r="V3387" s="303"/>
      <c r="W3387" s="303"/>
      <c r="X3387" s="303"/>
      <c r="Z3387" s="303"/>
      <c r="AA3387" s="303"/>
      <c r="AC3387" s="279" t="s">
        <v>394</v>
      </c>
      <c r="AF3387" s="276">
        <f>IFERROR(VLOOKUP(A3387,'[1]قوائم الترجمة'!AC$2:AD$2397,1,0),"م")</f>
        <v>122528</v>
      </c>
      <c r="AG3387" s="232"/>
      <c r="AH3387" s="233"/>
      <c r="AI3387" s="233"/>
      <c r="AJ3387" s="233"/>
      <c r="AL3387" s="267"/>
      <c r="AM3387" s="235"/>
      <c r="AO3387" s="236"/>
      <c r="AU3387" s="234"/>
    </row>
    <row r="3388" spans="1:47" ht="21" x14ac:dyDescent="0.4">
      <c r="A3388" s="278">
        <v>122529</v>
      </c>
      <c r="B3388" s="279" t="s">
        <v>3521</v>
      </c>
      <c r="C3388" s="279" t="s">
        <v>1107</v>
      </c>
      <c r="D3388" s="279" t="s">
        <v>2883</v>
      </c>
      <c r="E3388" s="279" t="s">
        <v>394</v>
      </c>
      <c r="F3388"/>
      <c r="H3388" s="279" t="s">
        <v>394</v>
      </c>
      <c r="I3388" s="279" t="s">
        <v>539</v>
      </c>
      <c r="J3388" s="279" t="s">
        <v>394</v>
      </c>
      <c r="K3388" s="279" t="s">
        <v>394</v>
      </c>
      <c r="L3388" s="279" t="s">
        <v>394</v>
      </c>
      <c r="M3388" s="279" t="s">
        <v>394</v>
      </c>
      <c r="N3388" s="279" t="s">
        <v>394</v>
      </c>
      <c r="O3388" s="279" t="s">
        <v>394</v>
      </c>
      <c r="P3388" s="315">
        <v>0</v>
      </c>
      <c r="Q3388" s="279" t="s">
        <v>394</v>
      </c>
      <c r="R3388" s="279" t="s">
        <v>394</v>
      </c>
      <c r="S3388" s="279" t="s">
        <v>394</v>
      </c>
      <c r="T3388" s="279" t="s">
        <v>394</v>
      </c>
      <c r="U3388" s="279" t="s">
        <v>394</v>
      </c>
      <c r="V3388" s="279" t="s">
        <v>394</v>
      </c>
      <c r="W3388" s="279" t="s">
        <v>394</v>
      </c>
      <c r="X3388" s="279" t="s">
        <v>394</v>
      </c>
      <c r="Y3388" s="281"/>
      <c r="Z3388" s="279" t="s">
        <v>394</v>
      </c>
      <c r="AA3388" s="279" t="s">
        <v>394</v>
      </c>
      <c r="AB3388" s="281"/>
      <c r="AC3388" s="279" t="s">
        <v>855</v>
      </c>
      <c r="AF3388" s="276" t="str">
        <f>IFERROR(VLOOKUP(A3388,'[1]قوائم الترجمة'!AC$2:AD$2397,1,0),"م")</f>
        <v>م</v>
      </c>
      <c r="AG3388" s="232"/>
      <c r="AH3388" s="233"/>
      <c r="AI3388" s="233"/>
      <c r="AJ3388" s="233"/>
      <c r="AL3388" s="267"/>
      <c r="AM3388" s="235"/>
      <c r="AO3388" s="236"/>
      <c r="AU3388" s="234"/>
    </row>
    <row r="3389" spans="1:47" ht="21" x14ac:dyDescent="0.4">
      <c r="A3389" s="278">
        <v>122530</v>
      </c>
      <c r="B3389" s="279" t="s">
        <v>5870</v>
      </c>
      <c r="C3389" s="279" t="s">
        <v>128</v>
      </c>
      <c r="D3389" s="279" t="s">
        <v>752</v>
      </c>
      <c r="E3389" s="279" t="s">
        <v>424</v>
      </c>
      <c r="F3389" s="315" t="s">
        <v>9604</v>
      </c>
      <c r="G3389" s="315" t="s">
        <v>8156</v>
      </c>
      <c r="H3389" s="279" t="s">
        <v>425</v>
      </c>
      <c r="I3389" s="279" t="s">
        <v>61</v>
      </c>
      <c r="J3389" s="279" t="s">
        <v>403</v>
      </c>
      <c r="K3389" s="280">
        <v>2018</v>
      </c>
      <c r="L3389" s="279" t="s">
        <v>404</v>
      </c>
      <c r="M3389" s="279" t="s">
        <v>394</v>
      </c>
      <c r="N3389" s="279" t="s">
        <v>394</v>
      </c>
      <c r="O3389" s="279" t="s">
        <v>394</v>
      </c>
      <c r="P3389" s="315">
        <v>0</v>
      </c>
      <c r="Q3389" s="278"/>
      <c r="R3389" s="303"/>
      <c r="S3389" s="279" t="s">
        <v>394</v>
      </c>
      <c r="T3389" s="279" t="s">
        <v>394</v>
      </c>
      <c r="U3389" s="303"/>
      <c r="V3389" s="303"/>
      <c r="W3389" s="303"/>
      <c r="X3389" s="303"/>
      <c r="Z3389" s="303"/>
      <c r="AA3389" s="303"/>
      <c r="AC3389" s="279" t="s">
        <v>394</v>
      </c>
      <c r="AF3389" s="276">
        <f>IFERROR(VLOOKUP(A3389,'[1]قوائم الترجمة'!AC$2:AD$2397,1,0),"م")</f>
        <v>122530</v>
      </c>
      <c r="AG3389" s="232"/>
      <c r="AH3389" s="233"/>
      <c r="AI3389" s="233"/>
      <c r="AJ3389" s="233"/>
      <c r="AL3389" s="267"/>
      <c r="AM3389" s="235"/>
      <c r="AO3389" s="236"/>
      <c r="AU3389" s="234"/>
    </row>
    <row r="3390" spans="1:47" ht="21" x14ac:dyDescent="0.4">
      <c r="A3390" s="278">
        <v>122531</v>
      </c>
      <c r="B3390" s="279" t="s">
        <v>3519</v>
      </c>
      <c r="C3390" s="279" t="s">
        <v>3520</v>
      </c>
      <c r="D3390" s="279" t="s">
        <v>1357</v>
      </c>
      <c r="E3390" s="279" t="s">
        <v>394</v>
      </c>
      <c r="F3390"/>
      <c r="H3390" s="279" t="s">
        <v>394</v>
      </c>
      <c r="I3390" s="279" t="s">
        <v>540</v>
      </c>
      <c r="J3390" s="279" t="s">
        <v>394</v>
      </c>
      <c r="K3390" s="279" t="s">
        <v>394</v>
      </c>
      <c r="L3390" s="279" t="s">
        <v>394</v>
      </c>
      <c r="M3390" s="279" t="s">
        <v>394</v>
      </c>
      <c r="N3390" s="279" t="s">
        <v>394</v>
      </c>
      <c r="O3390" s="279" t="s">
        <v>394</v>
      </c>
      <c r="P3390" s="315">
        <v>0</v>
      </c>
      <c r="Q3390" s="279" t="s">
        <v>394</v>
      </c>
      <c r="R3390" s="279" t="s">
        <v>394</v>
      </c>
      <c r="S3390" s="279" t="s">
        <v>394</v>
      </c>
      <c r="T3390" s="279" t="s">
        <v>394</v>
      </c>
      <c r="U3390" s="279" t="s">
        <v>394</v>
      </c>
      <c r="V3390" s="279" t="s">
        <v>394</v>
      </c>
      <c r="W3390" s="279" t="s">
        <v>394</v>
      </c>
      <c r="X3390" s="279" t="s">
        <v>394</v>
      </c>
      <c r="Y3390" s="281"/>
      <c r="Z3390" s="279" t="s">
        <v>394</v>
      </c>
      <c r="AA3390" s="279" t="s">
        <v>394</v>
      </c>
      <c r="AB3390" s="281"/>
      <c r="AC3390" s="279" t="s">
        <v>855</v>
      </c>
      <c r="AF3390" s="276" t="str">
        <f>IFERROR(VLOOKUP(A3390,'[1]قوائم الترجمة'!AC$2:AD$2397,1,0),"م")</f>
        <v>م</v>
      </c>
      <c r="AG3390" s="232"/>
      <c r="AH3390" s="233"/>
      <c r="AI3390" s="233"/>
      <c r="AJ3390" s="233"/>
      <c r="AL3390" s="267"/>
      <c r="AM3390" s="235"/>
      <c r="AO3390" s="236"/>
      <c r="AU3390" s="234"/>
    </row>
    <row r="3391" spans="1:47" ht="21" x14ac:dyDescent="0.4">
      <c r="A3391" s="278">
        <v>122532</v>
      </c>
      <c r="B3391" s="279" t="s">
        <v>3517</v>
      </c>
      <c r="C3391" s="279" t="s">
        <v>101</v>
      </c>
      <c r="D3391" s="279" t="s">
        <v>3518</v>
      </c>
      <c r="E3391" s="279" t="s">
        <v>394</v>
      </c>
      <c r="F3391"/>
      <c r="H3391" s="279" t="s">
        <v>394</v>
      </c>
      <c r="I3391" s="279" t="s">
        <v>539</v>
      </c>
      <c r="J3391" s="279" t="s">
        <v>394</v>
      </c>
      <c r="K3391" s="279" t="s">
        <v>394</v>
      </c>
      <c r="L3391" s="279" t="s">
        <v>394</v>
      </c>
      <c r="M3391" s="279" t="s">
        <v>394</v>
      </c>
      <c r="N3391" s="279" t="s">
        <v>394</v>
      </c>
      <c r="O3391" s="279" t="s">
        <v>394</v>
      </c>
      <c r="P3391" s="315">
        <v>0</v>
      </c>
      <c r="Q3391" s="279" t="s">
        <v>394</v>
      </c>
      <c r="R3391" s="279" t="s">
        <v>394</v>
      </c>
      <c r="S3391" s="279" t="s">
        <v>394</v>
      </c>
      <c r="T3391" s="279" t="s">
        <v>394</v>
      </c>
      <c r="U3391" s="279" t="s">
        <v>394</v>
      </c>
      <c r="V3391" s="279" t="s">
        <v>394</v>
      </c>
      <c r="W3391" s="279" t="s">
        <v>394</v>
      </c>
      <c r="X3391" s="279" t="s">
        <v>394</v>
      </c>
      <c r="Y3391" s="281"/>
      <c r="Z3391" s="279" t="s">
        <v>394</v>
      </c>
      <c r="AA3391" s="279" t="s">
        <v>394</v>
      </c>
      <c r="AB3391" s="281"/>
      <c r="AC3391" s="279" t="s">
        <v>855</v>
      </c>
      <c r="AF3391" s="276" t="str">
        <f>IFERROR(VLOOKUP(A3391,'[1]قوائم الترجمة'!AC$2:AD$2397,1,0),"م")</f>
        <v>م</v>
      </c>
      <c r="AG3391" s="232"/>
      <c r="AH3391" s="233"/>
      <c r="AI3391" s="233"/>
      <c r="AJ3391" s="233"/>
      <c r="AL3391" s="267"/>
      <c r="AM3391" s="235"/>
      <c r="AO3391" s="236"/>
      <c r="AU3391" s="234"/>
    </row>
    <row r="3392" spans="1:47" ht="21" x14ac:dyDescent="0.4">
      <c r="A3392" s="278">
        <v>122533</v>
      </c>
      <c r="B3392" s="279" t="s">
        <v>3515</v>
      </c>
      <c r="C3392" s="279" t="s">
        <v>798</v>
      </c>
      <c r="D3392" s="279" t="s">
        <v>3516</v>
      </c>
      <c r="E3392" s="279" t="s">
        <v>424</v>
      </c>
      <c r="F3392" s="315" t="s">
        <v>9430</v>
      </c>
      <c r="G3392" s="315" t="s">
        <v>402</v>
      </c>
      <c r="H3392" s="279" t="s">
        <v>425</v>
      </c>
      <c r="I3392" s="279" t="s">
        <v>67</v>
      </c>
      <c r="J3392" s="279" t="s">
        <v>403</v>
      </c>
      <c r="K3392" s="280">
        <v>2014</v>
      </c>
      <c r="L3392" s="279" t="s">
        <v>402</v>
      </c>
      <c r="M3392" s="279" t="s">
        <v>394</v>
      </c>
      <c r="N3392" s="279" t="s">
        <v>394</v>
      </c>
      <c r="O3392" s="279" t="s">
        <v>394</v>
      </c>
      <c r="P3392" s="315">
        <v>0</v>
      </c>
      <c r="Q3392" s="278"/>
      <c r="R3392" s="303"/>
      <c r="S3392" s="279" t="s">
        <v>394</v>
      </c>
      <c r="T3392" s="279" t="s">
        <v>394</v>
      </c>
      <c r="U3392" s="303"/>
      <c r="V3392" s="303"/>
      <c r="W3392" s="303"/>
      <c r="X3392" s="303"/>
      <c r="Z3392" s="303"/>
      <c r="AA3392" s="303"/>
      <c r="AC3392" s="279" t="s">
        <v>394</v>
      </c>
      <c r="AF3392" s="276">
        <f>IFERROR(VLOOKUP(A3392,'[1]قوائم الترجمة'!AC$2:AD$2397,1,0),"م")</f>
        <v>122533</v>
      </c>
      <c r="AG3392" s="232"/>
      <c r="AH3392" s="233"/>
      <c r="AI3392" s="233"/>
      <c r="AJ3392" s="233"/>
      <c r="AL3392" s="267"/>
      <c r="AM3392" s="235"/>
      <c r="AU3392" s="234"/>
    </row>
    <row r="3393" spans="1:47" ht="21" x14ac:dyDescent="0.4">
      <c r="A3393" s="278">
        <v>122535</v>
      </c>
      <c r="B3393" s="279" t="s">
        <v>3513</v>
      </c>
      <c r="C3393" s="279" t="s">
        <v>617</v>
      </c>
      <c r="D3393" s="279" t="s">
        <v>3514</v>
      </c>
      <c r="E3393" s="279" t="s">
        <v>5660</v>
      </c>
      <c r="F3393" s="315" t="s">
        <v>9605</v>
      </c>
      <c r="G3393" s="315" t="s">
        <v>8250</v>
      </c>
      <c r="H3393" s="279" t="s">
        <v>425</v>
      </c>
      <c r="I3393" s="279" t="s">
        <v>541</v>
      </c>
      <c r="J3393" s="279" t="s">
        <v>8112</v>
      </c>
      <c r="K3393" s="280">
        <v>2010</v>
      </c>
      <c r="L3393" s="279" t="s">
        <v>404</v>
      </c>
      <c r="M3393" s="279" t="s">
        <v>394</v>
      </c>
      <c r="N3393" s="279" t="s">
        <v>394</v>
      </c>
      <c r="O3393" s="279" t="s">
        <v>394</v>
      </c>
      <c r="P3393" s="315">
        <v>0</v>
      </c>
      <c r="Q3393" s="278"/>
      <c r="R3393" s="303"/>
      <c r="S3393" s="279" t="s">
        <v>394</v>
      </c>
      <c r="T3393" s="279" t="s">
        <v>394</v>
      </c>
      <c r="U3393" s="303"/>
      <c r="V3393" s="303"/>
      <c r="W3393" s="303"/>
      <c r="X3393" s="303"/>
      <c r="Z3393" s="303"/>
      <c r="AA3393" s="303"/>
      <c r="AC3393" s="279" t="s">
        <v>394</v>
      </c>
      <c r="AF3393" s="276">
        <f>IFERROR(VLOOKUP(A3393,'[1]قوائم الترجمة'!AC$2:AD$2397,1,0),"م")</f>
        <v>122535</v>
      </c>
      <c r="AG3393" s="232"/>
      <c r="AH3393" s="233"/>
      <c r="AI3393" s="233"/>
      <c r="AJ3393" s="233"/>
      <c r="AL3393" s="267"/>
      <c r="AM3393" s="235"/>
      <c r="AU3393" s="234"/>
    </row>
    <row r="3394" spans="1:47" ht="21" x14ac:dyDescent="0.4">
      <c r="A3394" s="278">
        <v>122536</v>
      </c>
      <c r="B3394" s="279" t="s">
        <v>3512</v>
      </c>
      <c r="C3394" s="279" t="s">
        <v>68</v>
      </c>
      <c r="D3394" s="279" t="s">
        <v>119</v>
      </c>
      <c r="E3394" s="279" t="s">
        <v>394</v>
      </c>
      <c r="F3394"/>
      <c r="H3394" s="279" t="s">
        <v>394</v>
      </c>
      <c r="I3394" s="279" t="s">
        <v>539</v>
      </c>
      <c r="J3394" s="279" t="s">
        <v>394</v>
      </c>
      <c r="K3394" s="279" t="s">
        <v>394</v>
      </c>
      <c r="L3394" s="279" t="s">
        <v>394</v>
      </c>
      <c r="M3394" s="279" t="s">
        <v>394</v>
      </c>
      <c r="N3394" s="279" t="s">
        <v>394</v>
      </c>
      <c r="O3394" s="279" t="s">
        <v>394</v>
      </c>
      <c r="P3394" s="315">
        <v>0</v>
      </c>
      <c r="Q3394" s="279" t="s">
        <v>394</v>
      </c>
      <c r="R3394" s="279" t="s">
        <v>394</v>
      </c>
      <c r="S3394" s="279" t="s">
        <v>394</v>
      </c>
      <c r="T3394" s="279" t="s">
        <v>394</v>
      </c>
      <c r="U3394" s="279" t="s">
        <v>394</v>
      </c>
      <c r="V3394" s="279" t="s">
        <v>394</v>
      </c>
      <c r="W3394" s="279" t="s">
        <v>394</v>
      </c>
      <c r="X3394" s="279" t="s">
        <v>394</v>
      </c>
      <c r="Y3394" s="281"/>
      <c r="Z3394" s="279" t="s">
        <v>394</v>
      </c>
      <c r="AA3394" s="279" t="s">
        <v>394</v>
      </c>
      <c r="AB3394" s="281"/>
      <c r="AC3394" s="279" t="s">
        <v>855</v>
      </c>
      <c r="AF3394" s="276" t="str">
        <f>IFERROR(VLOOKUP(A3394,'[1]قوائم الترجمة'!AC$2:AD$2397,1,0),"م")</f>
        <v>م</v>
      </c>
      <c r="AG3394" s="232"/>
      <c r="AH3394" s="233"/>
      <c r="AI3394" s="233"/>
      <c r="AJ3394" s="233"/>
      <c r="AL3394" s="267"/>
      <c r="AM3394" s="235"/>
      <c r="AU3394" s="234"/>
    </row>
    <row r="3395" spans="1:47" ht="21" x14ac:dyDescent="0.4">
      <c r="A3395" s="278">
        <v>122537</v>
      </c>
      <c r="B3395" s="279" t="s">
        <v>5879</v>
      </c>
      <c r="C3395" s="279" t="s">
        <v>543</v>
      </c>
      <c r="D3395" s="279" t="s">
        <v>5880</v>
      </c>
      <c r="E3395" s="279" t="s">
        <v>423</v>
      </c>
      <c r="F3395" s="315" t="s">
        <v>9606</v>
      </c>
      <c r="G3395" s="315" t="s">
        <v>402</v>
      </c>
      <c r="H3395" s="279" t="s">
        <v>425</v>
      </c>
      <c r="I3395" s="279" t="s">
        <v>67</v>
      </c>
      <c r="J3395" s="279" t="s">
        <v>403</v>
      </c>
      <c r="K3395" s="280">
        <v>2009</v>
      </c>
      <c r="L3395" s="279" t="s">
        <v>402</v>
      </c>
      <c r="M3395" s="279" t="s">
        <v>394</v>
      </c>
      <c r="N3395" s="279" t="s">
        <v>394</v>
      </c>
      <c r="O3395" s="279" t="s">
        <v>394</v>
      </c>
      <c r="P3395" s="315">
        <v>0</v>
      </c>
      <c r="Q3395" s="278"/>
      <c r="R3395" s="303"/>
      <c r="S3395" s="279" t="s">
        <v>394</v>
      </c>
      <c r="T3395" s="279" t="s">
        <v>394</v>
      </c>
      <c r="U3395" s="303"/>
      <c r="V3395" s="303"/>
      <c r="W3395" s="303"/>
      <c r="X3395" s="303"/>
      <c r="Z3395" s="303"/>
      <c r="AA3395" s="303"/>
      <c r="AC3395" s="279" t="s">
        <v>394</v>
      </c>
      <c r="AF3395" s="276">
        <f>IFERROR(VLOOKUP(A3395,'[1]قوائم الترجمة'!AC$2:AD$2397,1,0),"م")</f>
        <v>122537</v>
      </c>
      <c r="AG3395" s="232"/>
      <c r="AH3395" s="233"/>
      <c r="AI3395" s="233"/>
      <c r="AJ3395" s="233"/>
      <c r="AL3395" s="267"/>
      <c r="AM3395" s="235"/>
      <c r="AO3395" s="236"/>
      <c r="AU3395" s="234"/>
    </row>
    <row r="3396" spans="1:47" ht="21" x14ac:dyDescent="0.4">
      <c r="A3396" s="278">
        <v>122538</v>
      </c>
      <c r="B3396" s="279" t="s">
        <v>3510</v>
      </c>
      <c r="C3396" s="279" t="s">
        <v>78</v>
      </c>
      <c r="D3396" s="279" t="s">
        <v>3511</v>
      </c>
      <c r="E3396" s="279" t="s">
        <v>394</v>
      </c>
      <c r="F3396"/>
      <c r="H3396" s="279" t="s">
        <v>394</v>
      </c>
      <c r="I3396" s="279" t="s">
        <v>539</v>
      </c>
      <c r="J3396" s="279" t="s">
        <v>394</v>
      </c>
      <c r="K3396" s="279" t="s">
        <v>394</v>
      </c>
      <c r="L3396" s="279" t="s">
        <v>394</v>
      </c>
      <c r="M3396" s="279" t="s">
        <v>394</v>
      </c>
      <c r="N3396" s="279" t="s">
        <v>394</v>
      </c>
      <c r="O3396" s="279" t="s">
        <v>394</v>
      </c>
      <c r="P3396" s="315">
        <v>0</v>
      </c>
      <c r="Q3396" s="279" t="s">
        <v>394</v>
      </c>
      <c r="R3396" s="279" t="s">
        <v>394</v>
      </c>
      <c r="S3396" s="279" t="s">
        <v>394</v>
      </c>
      <c r="T3396" s="279" t="s">
        <v>394</v>
      </c>
      <c r="U3396" s="279" t="s">
        <v>394</v>
      </c>
      <c r="V3396" s="279" t="s">
        <v>394</v>
      </c>
      <c r="W3396" s="279" t="s">
        <v>394</v>
      </c>
      <c r="X3396" s="279" t="s">
        <v>394</v>
      </c>
      <c r="Y3396" s="281"/>
      <c r="Z3396" s="279" t="s">
        <v>394</v>
      </c>
      <c r="AA3396" s="279" t="s">
        <v>394</v>
      </c>
      <c r="AB3396" s="281"/>
      <c r="AC3396" s="279" t="s">
        <v>855</v>
      </c>
      <c r="AF3396" s="276" t="str">
        <f>IFERROR(VLOOKUP(A3396,'[1]قوائم الترجمة'!AC$2:AD$2397,1,0),"م")</f>
        <v>م</v>
      </c>
      <c r="AG3396" s="232"/>
      <c r="AH3396" s="233"/>
      <c r="AI3396" s="233"/>
      <c r="AJ3396" s="233"/>
      <c r="AL3396" s="267"/>
      <c r="AM3396" s="235"/>
      <c r="AU3396" s="234"/>
    </row>
    <row r="3397" spans="1:47" ht="21" x14ac:dyDescent="0.4">
      <c r="A3397" s="278">
        <v>122539</v>
      </c>
      <c r="B3397" s="279" t="s">
        <v>3509</v>
      </c>
      <c r="C3397" s="279" t="s">
        <v>147</v>
      </c>
      <c r="D3397" s="279" t="s">
        <v>236</v>
      </c>
      <c r="E3397" s="279" t="s">
        <v>5660</v>
      </c>
      <c r="F3397" s="315" t="s">
        <v>9607</v>
      </c>
      <c r="G3397" s="315" t="s">
        <v>8180</v>
      </c>
      <c r="H3397" s="279" t="s">
        <v>425</v>
      </c>
      <c r="I3397" s="279" t="s">
        <v>67</v>
      </c>
      <c r="J3397" s="279" t="s">
        <v>403</v>
      </c>
      <c r="K3397" s="280">
        <v>2016</v>
      </c>
      <c r="L3397" s="279" t="s">
        <v>404</v>
      </c>
      <c r="M3397" s="279" t="s">
        <v>394</v>
      </c>
      <c r="N3397" s="279" t="s">
        <v>394</v>
      </c>
      <c r="O3397" s="279" t="s">
        <v>394</v>
      </c>
      <c r="P3397" s="315">
        <v>0</v>
      </c>
      <c r="Q3397" s="278"/>
      <c r="R3397" s="303"/>
      <c r="S3397" s="279" t="s">
        <v>394</v>
      </c>
      <c r="T3397" s="279" t="s">
        <v>394</v>
      </c>
      <c r="U3397" s="303"/>
      <c r="V3397" s="303"/>
      <c r="W3397" s="303"/>
      <c r="X3397" s="303"/>
      <c r="Z3397" s="303"/>
      <c r="AA3397" s="303"/>
      <c r="AC3397" s="279" t="s">
        <v>394</v>
      </c>
      <c r="AF3397" s="276">
        <f>IFERROR(VLOOKUP(A3397,'[1]قوائم الترجمة'!AC$2:AD$2397,1,0),"م")</f>
        <v>122539</v>
      </c>
      <c r="AG3397" s="232"/>
      <c r="AH3397" s="233"/>
      <c r="AI3397" s="233"/>
      <c r="AJ3397" s="233"/>
      <c r="AL3397" s="267"/>
      <c r="AM3397" s="235"/>
      <c r="AU3397" s="234"/>
    </row>
    <row r="3398" spans="1:47" ht="21" x14ac:dyDescent="0.4">
      <c r="A3398" s="278">
        <v>122540</v>
      </c>
      <c r="B3398" s="279" t="s">
        <v>3508</v>
      </c>
      <c r="C3398" s="279" t="s">
        <v>109</v>
      </c>
      <c r="D3398" s="279" t="s">
        <v>2114</v>
      </c>
      <c r="E3398" s="279" t="s">
        <v>5660</v>
      </c>
      <c r="F3398" s="315" t="s">
        <v>9608</v>
      </c>
      <c r="G3398" s="315" t="s">
        <v>8254</v>
      </c>
      <c r="H3398" s="279" t="s">
        <v>425</v>
      </c>
      <c r="I3398" s="279" t="s">
        <v>541</v>
      </c>
      <c r="J3398" s="279" t="s">
        <v>8112</v>
      </c>
      <c r="K3398" s="280">
        <v>2019</v>
      </c>
      <c r="L3398" s="279" t="s">
        <v>402</v>
      </c>
      <c r="M3398" s="279" t="s">
        <v>394</v>
      </c>
      <c r="N3398" s="279" t="s">
        <v>394</v>
      </c>
      <c r="O3398" s="279" t="s">
        <v>394</v>
      </c>
      <c r="P3398" s="315">
        <v>0</v>
      </c>
      <c r="Q3398" s="278"/>
      <c r="R3398" s="303"/>
      <c r="S3398" s="279" t="s">
        <v>394</v>
      </c>
      <c r="T3398" s="279" t="s">
        <v>394</v>
      </c>
      <c r="U3398" s="303"/>
      <c r="V3398" s="303"/>
      <c r="W3398" s="303"/>
      <c r="X3398" s="303"/>
      <c r="Z3398" s="303"/>
      <c r="AA3398" s="303"/>
      <c r="AC3398" s="279" t="s">
        <v>394</v>
      </c>
      <c r="AF3398" s="276">
        <f>IFERROR(VLOOKUP(A3398,'[1]قوائم الترجمة'!AC$2:AD$2397,1,0),"م")</f>
        <v>122540</v>
      </c>
      <c r="AG3398" s="232"/>
      <c r="AH3398" s="233"/>
      <c r="AI3398" s="233"/>
      <c r="AJ3398" s="233"/>
      <c r="AL3398" s="267"/>
      <c r="AM3398" s="235"/>
      <c r="AO3398" s="236"/>
      <c r="AU3398" s="234"/>
    </row>
    <row r="3399" spans="1:47" ht="21" x14ac:dyDescent="0.4">
      <c r="A3399" s="278">
        <v>122541</v>
      </c>
      <c r="B3399" s="279" t="s">
        <v>3507</v>
      </c>
      <c r="C3399" s="279" t="s">
        <v>72</v>
      </c>
      <c r="D3399" s="279" t="s">
        <v>473</v>
      </c>
      <c r="E3399" s="279" t="s">
        <v>394</v>
      </c>
      <c r="F3399"/>
      <c r="H3399" s="279" t="s">
        <v>394</v>
      </c>
      <c r="I3399" s="279" t="s">
        <v>539</v>
      </c>
      <c r="J3399" s="279" t="s">
        <v>394</v>
      </c>
      <c r="K3399" s="279" t="s">
        <v>394</v>
      </c>
      <c r="L3399" s="279" t="s">
        <v>394</v>
      </c>
      <c r="M3399" s="279" t="s">
        <v>394</v>
      </c>
      <c r="N3399" s="279" t="s">
        <v>394</v>
      </c>
      <c r="O3399" s="279" t="s">
        <v>394</v>
      </c>
      <c r="P3399" s="315">
        <v>0</v>
      </c>
      <c r="Q3399" s="279" t="s">
        <v>394</v>
      </c>
      <c r="R3399" s="279" t="s">
        <v>394</v>
      </c>
      <c r="S3399" s="279" t="s">
        <v>394</v>
      </c>
      <c r="T3399" s="279" t="s">
        <v>394</v>
      </c>
      <c r="U3399" s="279" t="s">
        <v>394</v>
      </c>
      <c r="V3399" s="279" t="s">
        <v>394</v>
      </c>
      <c r="W3399" s="279" t="s">
        <v>394</v>
      </c>
      <c r="X3399" s="279" t="s">
        <v>394</v>
      </c>
      <c r="Y3399" s="281"/>
      <c r="Z3399" s="279" t="s">
        <v>394</v>
      </c>
      <c r="AA3399" s="279" t="s">
        <v>394</v>
      </c>
      <c r="AB3399" s="281"/>
      <c r="AC3399" s="279" t="s">
        <v>855</v>
      </c>
      <c r="AF3399" s="276" t="str">
        <f>IFERROR(VLOOKUP(A3399,'[1]قوائم الترجمة'!AC$2:AD$2397,1,0),"م")</f>
        <v>م</v>
      </c>
      <c r="AG3399" s="232"/>
      <c r="AH3399" s="233"/>
      <c r="AI3399" s="233"/>
      <c r="AJ3399" s="233"/>
      <c r="AL3399" s="267"/>
      <c r="AM3399" s="235"/>
      <c r="AU3399" s="234"/>
    </row>
    <row r="3400" spans="1:47" ht="21" x14ac:dyDescent="0.4">
      <c r="A3400" s="278">
        <v>122543</v>
      </c>
      <c r="B3400" s="279" t="s">
        <v>3506</v>
      </c>
      <c r="C3400" s="279" t="s">
        <v>68</v>
      </c>
      <c r="D3400" s="279" t="s">
        <v>498</v>
      </c>
      <c r="E3400" s="279" t="s">
        <v>5660</v>
      </c>
      <c r="F3400" s="315" t="s">
        <v>9609</v>
      </c>
      <c r="G3400" s="315" t="s">
        <v>8255</v>
      </c>
      <c r="H3400" s="279" t="s">
        <v>425</v>
      </c>
      <c r="I3400" s="279" t="s">
        <v>541</v>
      </c>
      <c r="J3400" s="279" t="s">
        <v>8112</v>
      </c>
      <c r="K3400" s="280">
        <v>2009</v>
      </c>
      <c r="L3400" s="279" t="s">
        <v>404</v>
      </c>
      <c r="M3400" s="279" t="s">
        <v>394</v>
      </c>
      <c r="N3400" s="279" t="s">
        <v>394</v>
      </c>
      <c r="O3400" s="279" t="s">
        <v>394</v>
      </c>
      <c r="P3400" s="315">
        <v>0</v>
      </c>
      <c r="Q3400" s="278"/>
      <c r="R3400" s="303"/>
      <c r="S3400" s="279" t="s">
        <v>394</v>
      </c>
      <c r="T3400" s="279" t="s">
        <v>394</v>
      </c>
      <c r="U3400" s="303"/>
      <c r="V3400" s="303"/>
      <c r="W3400" s="303"/>
      <c r="X3400" s="303"/>
      <c r="Z3400" s="303"/>
      <c r="AA3400" s="303"/>
      <c r="AC3400" s="279" t="s">
        <v>394</v>
      </c>
      <c r="AF3400" s="276">
        <f>IFERROR(VLOOKUP(A3400,'[1]قوائم الترجمة'!AC$2:AD$2397,1,0),"م")</f>
        <v>122543</v>
      </c>
      <c r="AG3400" s="232"/>
      <c r="AH3400" s="233"/>
      <c r="AI3400" s="233"/>
      <c r="AJ3400" s="233"/>
      <c r="AL3400" s="267"/>
      <c r="AM3400" s="235"/>
      <c r="AU3400" s="234"/>
    </row>
    <row r="3401" spans="1:47" ht="21" x14ac:dyDescent="0.4">
      <c r="A3401" s="278">
        <v>122544</v>
      </c>
      <c r="B3401" s="279" t="s">
        <v>3505</v>
      </c>
      <c r="C3401" s="279" t="s">
        <v>127</v>
      </c>
      <c r="D3401" s="279" t="s">
        <v>354</v>
      </c>
      <c r="E3401" s="279" t="s">
        <v>394</v>
      </c>
      <c r="F3401"/>
      <c r="H3401" s="279" t="s">
        <v>394</v>
      </c>
      <c r="I3401" s="279" t="s">
        <v>540</v>
      </c>
      <c r="J3401" s="279" t="s">
        <v>394</v>
      </c>
      <c r="K3401" s="279" t="s">
        <v>394</v>
      </c>
      <c r="L3401" s="279" t="s">
        <v>394</v>
      </c>
      <c r="M3401" s="279" t="s">
        <v>394</v>
      </c>
      <c r="N3401" s="279" t="s">
        <v>394</v>
      </c>
      <c r="O3401" s="279" t="s">
        <v>394</v>
      </c>
      <c r="P3401" s="315">
        <v>0</v>
      </c>
      <c r="Q3401" s="279" t="s">
        <v>394</v>
      </c>
      <c r="R3401" s="279" t="s">
        <v>394</v>
      </c>
      <c r="S3401" s="279" t="s">
        <v>394</v>
      </c>
      <c r="T3401" s="279" t="s">
        <v>394</v>
      </c>
      <c r="U3401" s="279" t="s">
        <v>394</v>
      </c>
      <c r="V3401" s="279" t="s">
        <v>394</v>
      </c>
      <c r="W3401" s="279" t="s">
        <v>394</v>
      </c>
      <c r="X3401" s="279" t="s">
        <v>394</v>
      </c>
      <c r="Y3401" s="281"/>
      <c r="Z3401" s="279" t="s">
        <v>394</v>
      </c>
      <c r="AA3401" s="279" t="s">
        <v>394</v>
      </c>
      <c r="AB3401" s="281"/>
      <c r="AC3401" s="279" t="s">
        <v>394</v>
      </c>
      <c r="AF3401" s="276" t="str">
        <f>IFERROR(VLOOKUP(A3401,'[1]قوائم الترجمة'!AC$2:AD$2397,1,0),"م")</f>
        <v>م</v>
      </c>
      <c r="AG3401" s="232"/>
      <c r="AH3401" s="233"/>
      <c r="AI3401" s="233"/>
      <c r="AJ3401" s="233"/>
      <c r="AL3401" s="267"/>
      <c r="AM3401" s="235"/>
      <c r="AU3401" s="234"/>
    </row>
    <row r="3402" spans="1:47" ht="21" x14ac:dyDescent="0.4">
      <c r="A3402" s="278">
        <v>122545</v>
      </c>
      <c r="B3402" s="279" t="s">
        <v>5884</v>
      </c>
      <c r="C3402" s="279" t="s">
        <v>10401</v>
      </c>
      <c r="D3402" s="279" t="s">
        <v>7948</v>
      </c>
      <c r="E3402" s="279" t="s">
        <v>394</v>
      </c>
      <c r="F3402"/>
      <c r="H3402" s="279" t="s">
        <v>394</v>
      </c>
      <c r="I3402" s="279" t="s">
        <v>538</v>
      </c>
      <c r="J3402" s="279" t="s">
        <v>394</v>
      </c>
      <c r="K3402" s="279" t="s">
        <v>394</v>
      </c>
      <c r="L3402" s="279" t="s">
        <v>394</v>
      </c>
      <c r="M3402" s="279" t="s">
        <v>394</v>
      </c>
      <c r="N3402" s="279" t="s">
        <v>394</v>
      </c>
      <c r="O3402" s="279" t="s">
        <v>394</v>
      </c>
      <c r="P3402" s="315">
        <v>0</v>
      </c>
      <c r="Q3402" s="279" t="s">
        <v>394</v>
      </c>
      <c r="R3402" s="279" t="s">
        <v>394</v>
      </c>
      <c r="S3402" s="279" t="s">
        <v>394</v>
      </c>
      <c r="T3402" s="279" t="s">
        <v>394</v>
      </c>
      <c r="U3402" s="279" t="s">
        <v>394</v>
      </c>
      <c r="V3402" s="279" t="s">
        <v>394</v>
      </c>
      <c r="W3402" s="279" t="s">
        <v>394</v>
      </c>
      <c r="X3402" s="279" t="s">
        <v>394</v>
      </c>
      <c r="Y3402" s="281"/>
      <c r="Z3402" s="279" t="s">
        <v>394</v>
      </c>
      <c r="AA3402" s="279" t="s">
        <v>394</v>
      </c>
      <c r="AB3402" s="281"/>
      <c r="AC3402" s="279" t="s">
        <v>394</v>
      </c>
      <c r="AF3402" s="276" t="str">
        <f>IFERROR(VLOOKUP(A3402,'[1]قوائم الترجمة'!AC$2:AD$2397,1,0),"م")</f>
        <v>م</v>
      </c>
      <c r="AG3402" s="232"/>
      <c r="AH3402" s="233"/>
      <c r="AI3402" s="233"/>
      <c r="AJ3402" s="233"/>
      <c r="AL3402" s="267"/>
      <c r="AM3402" s="235"/>
      <c r="AO3402" s="236"/>
      <c r="AU3402" s="234"/>
    </row>
    <row r="3403" spans="1:47" ht="21" x14ac:dyDescent="0.4">
      <c r="A3403" s="278">
        <v>122546</v>
      </c>
      <c r="B3403" s="279" t="s">
        <v>3503</v>
      </c>
      <c r="C3403" s="279" t="s">
        <v>82</v>
      </c>
      <c r="D3403" s="279" t="s">
        <v>3504</v>
      </c>
      <c r="E3403" s="279" t="s">
        <v>424</v>
      </c>
      <c r="F3403" s="315" t="s">
        <v>9610</v>
      </c>
      <c r="G3403" s="315" t="s">
        <v>8257</v>
      </c>
      <c r="H3403" s="279" t="s">
        <v>425</v>
      </c>
      <c r="I3403" s="279" t="s">
        <v>541</v>
      </c>
      <c r="J3403" s="279" t="s">
        <v>403</v>
      </c>
      <c r="K3403" s="280">
        <v>2014</v>
      </c>
      <c r="L3403" s="279" t="s">
        <v>404</v>
      </c>
      <c r="M3403" s="279" t="s">
        <v>394</v>
      </c>
      <c r="N3403" s="279" t="s">
        <v>394</v>
      </c>
      <c r="O3403" s="279" t="s">
        <v>394</v>
      </c>
      <c r="P3403" s="315">
        <v>0</v>
      </c>
      <c r="Q3403" s="278"/>
      <c r="R3403" s="303"/>
      <c r="S3403" s="279" t="s">
        <v>394</v>
      </c>
      <c r="T3403" s="279" t="s">
        <v>394</v>
      </c>
      <c r="U3403" s="303"/>
      <c r="V3403" s="303"/>
      <c r="W3403" s="303"/>
      <c r="X3403" s="303"/>
      <c r="Z3403" s="303"/>
      <c r="AA3403" s="303"/>
      <c r="AC3403" s="279" t="s">
        <v>394</v>
      </c>
      <c r="AF3403" s="276">
        <f>IFERROR(VLOOKUP(A3403,'[1]قوائم الترجمة'!AC$2:AD$2397,1,0),"م")</f>
        <v>122546</v>
      </c>
      <c r="AG3403" s="232"/>
      <c r="AH3403" s="233"/>
      <c r="AI3403" s="233"/>
      <c r="AJ3403" s="233"/>
      <c r="AL3403" s="267"/>
      <c r="AM3403" s="235"/>
      <c r="AU3403" s="234"/>
    </row>
    <row r="3404" spans="1:47" ht="21" x14ac:dyDescent="0.4">
      <c r="A3404" s="278">
        <v>122547</v>
      </c>
      <c r="B3404" s="279" t="s">
        <v>3502</v>
      </c>
      <c r="C3404" s="279" t="s">
        <v>97</v>
      </c>
      <c r="D3404" s="279" t="s">
        <v>616</v>
      </c>
      <c r="E3404" s="279" t="s">
        <v>5660</v>
      </c>
      <c r="F3404" s="315" t="s">
        <v>8558</v>
      </c>
      <c r="G3404" s="315" t="s">
        <v>841</v>
      </c>
      <c r="H3404" s="279" t="s">
        <v>425</v>
      </c>
      <c r="I3404" s="279" t="s">
        <v>541</v>
      </c>
      <c r="J3404" s="279" t="s">
        <v>403</v>
      </c>
      <c r="K3404" s="280">
        <v>2017</v>
      </c>
      <c r="L3404" s="279" t="s">
        <v>419</v>
      </c>
      <c r="M3404" s="279" t="s">
        <v>394</v>
      </c>
      <c r="N3404" s="279" t="s">
        <v>394</v>
      </c>
      <c r="O3404" s="279" t="s">
        <v>394</v>
      </c>
      <c r="P3404" s="315">
        <v>0</v>
      </c>
      <c r="Q3404" s="278"/>
      <c r="R3404" s="303"/>
      <c r="S3404" s="279" t="s">
        <v>394</v>
      </c>
      <c r="T3404" s="279" t="s">
        <v>394</v>
      </c>
      <c r="U3404" s="303"/>
      <c r="V3404" s="303"/>
      <c r="W3404" s="303"/>
      <c r="X3404" s="303"/>
      <c r="Z3404" s="303"/>
      <c r="AA3404" s="303"/>
      <c r="AC3404" s="279" t="s">
        <v>394</v>
      </c>
      <c r="AF3404" s="276">
        <f>IFERROR(VLOOKUP(A3404,'[1]قوائم الترجمة'!AC$2:AD$2397,1,0),"م")</f>
        <v>122547</v>
      </c>
      <c r="AG3404" s="232"/>
      <c r="AH3404" s="233"/>
      <c r="AI3404" s="233"/>
      <c r="AJ3404" s="233"/>
      <c r="AL3404" s="267"/>
      <c r="AM3404" s="235"/>
      <c r="AO3404" s="236"/>
      <c r="AU3404" s="234"/>
    </row>
    <row r="3405" spans="1:47" ht="21" x14ac:dyDescent="0.4">
      <c r="A3405" s="278">
        <v>122548</v>
      </c>
      <c r="B3405" s="279" t="s">
        <v>3501</v>
      </c>
      <c r="C3405" s="279" t="s">
        <v>110</v>
      </c>
      <c r="D3405" s="279" t="s">
        <v>284</v>
      </c>
      <c r="E3405" s="279" t="s">
        <v>394</v>
      </c>
      <c r="F3405"/>
      <c r="H3405" s="279" t="s">
        <v>394</v>
      </c>
      <c r="I3405" s="279" t="s">
        <v>539</v>
      </c>
      <c r="J3405" s="279" t="s">
        <v>394</v>
      </c>
      <c r="K3405" s="279" t="s">
        <v>394</v>
      </c>
      <c r="L3405" s="279" t="s">
        <v>394</v>
      </c>
      <c r="M3405" s="279" t="s">
        <v>394</v>
      </c>
      <c r="N3405" s="279" t="s">
        <v>394</v>
      </c>
      <c r="O3405" s="279" t="s">
        <v>394</v>
      </c>
      <c r="P3405" s="315">
        <v>0</v>
      </c>
      <c r="Q3405" s="279" t="s">
        <v>394</v>
      </c>
      <c r="R3405" s="279" t="s">
        <v>394</v>
      </c>
      <c r="S3405" s="279" t="s">
        <v>394</v>
      </c>
      <c r="T3405" s="279" t="s">
        <v>394</v>
      </c>
      <c r="U3405" s="279" t="s">
        <v>394</v>
      </c>
      <c r="V3405" s="279" t="s">
        <v>394</v>
      </c>
      <c r="W3405" s="279" t="s">
        <v>394</v>
      </c>
      <c r="X3405" s="279" t="s">
        <v>394</v>
      </c>
      <c r="Y3405" s="281"/>
      <c r="Z3405" s="279" t="s">
        <v>394</v>
      </c>
      <c r="AA3405" s="279" t="s">
        <v>394</v>
      </c>
      <c r="AB3405" s="281"/>
      <c r="AC3405" s="279" t="s">
        <v>855</v>
      </c>
      <c r="AF3405" s="276" t="str">
        <f>IFERROR(VLOOKUP(A3405,'[1]قوائم الترجمة'!AC$2:AD$2397,1,0),"م")</f>
        <v>م</v>
      </c>
      <c r="AG3405" s="232"/>
      <c r="AH3405" s="233"/>
      <c r="AI3405" s="233"/>
      <c r="AJ3405" s="233"/>
      <c r="AL3405" s="267"/>
      <c r="AM3405" s="235"/>
      <c r="AO3405" s="236"/>
      <c r="AU3405" s="234"/>
    </row>
    <row r="3406" spans="1:47" ht="21" x14ac:dyDescent="0.4">
      <c r="A3406" s="278">
        <v>122549</v>
      </c>
      <c r="B3406" s="279" t="s">
        <v>3500</v>
      </c>
      <c r="C3406" s="279" t="s">
        <v>125</v>
      </c>
      <c r="D3406" s="279" t="s">
        <v>709</v>
      </c>
      <c r="E3406" s="279" t="s">
        <v>424</v>
      </c>
      <c r="F3406" s="315" t="s">
        <v>9611</v>
      </c>
      <c r="G3406" s="315" t="s">
        <v>402</v>
      </c>
      <c r="H3406" s="279" t="s">
        <v>425</v>
      </c>
      <c r="I3406" s="279" t="s">
        <v>67</v>
      </c>
      <c r="J3406" s="279" t="s">
        <v>403</v>
      </c>
      <c r="K3406" s="280">
        <v>2017</v>
      </c>
      <c r="L3406" s="279" t="s">
        <v>404</v>
      </c>
      <c r="M3406" s="279" t="s">
        <v>394</v>
      </c>
      <c r="N3406" s="279" t="s">
        <v>394</v>
      </c>
      <c r="O3406" s="279" t="s">
        <v>394</v>
      </c>
      <c r="P3406" s="315">
        <v>0</v>
      </c>
      <c r="Q3406" s="278"/>
      <c r="R3406" s="303"/>
      <c r="S3406" s="279" t="s">
        <v>394</v>
      </c>
      <c r="T3406" s="279" t="s">
        <v>394</v>
      </c>
      <c r="U3406" s="303"/>
      <c r="V3406" s="303"/>
      <c r="W3406" s="303"/>
      <c r="X3406" s="303"/>
      <c r="Z3406" s="303"/>
      <c r="AA3406" s="303"/>
      <c r="AC3406" s="279" t="s">
        <v>394</v>
      </c>
      <c r="AF3406" s="276">
        <f>IFERROR(VLOOKUP(A3406,'[1]قوائم الترجمة'!AC$2:AD$2397,1,0),"م")</f>
        <v>122549</v>
      </c>
      <c r="AG3406" s="232"/>
      <c r="AH3406" s="233"/>
      <c r="AI3406" s="233"/>
      <c r="AJ3406" s="233"/>
      <c r="AL3406" s="267"/>
      <c r="AM3406" s="235"/>
      <c r="AO3406" s="236"/>
      <c r="AU3406" s="234"/>
    </row>
    <row r="3407" spans="1:47" ht="21" x14ac:dyDescent="0.4">
      <c r="A3407" s="278">
        <v>122550</v>
      </c>
      <c r="B3407" s="279" t="s">
        <v>3499</v>
      </c>
      <c r="C3407" s="279" t="s">
        <v>62</v>
      </c>
      <c r="D3407" s="279" t="s">
        <v>305</v>
      </c>
      <c r="E3407" s="279" t="s">
        <v>394</v>
      </c>
      <c r="F3407"/>
      <c r="H3407" s="279" t="s">
        <v>394</v>
      </c>
      <c r="I3407" s="279" t="s">
        <v>539</v>
      </c>
      <c r="J3407" s="279" t="s">
        <v>394</v>
      </c>
      <c r="K3407" s="279" t="s">
        <v>394</v>
      </c>
      <c r="L3407" s="279" t="s">
        <v>394</v>
      </c>
      <c r="M3407" s="279" t="s">
        <v>394</v>
      </c>
      <c r="N3407" s="279" t="s">
        <v>394</v>
      </c>
      <c r="O3407" s="279" t="s">
        <v>394</v>
      </c>
      <c r="P3407" s="315">
        <v>0</v>
      </c>
      <c r="Q3407" s="279" t="s">
        <v>394</v>
      </c>
      <c r="R3407" s="279" t="s">
        <v>394</v>
      </c>
      <c r="S3407" s="279" t="s">
        <v>394</v>
      </c>
      <c r="T3407" s="279" t="s">
        <v>394</v>
      </c>
      <c r="U3407" s="279" t="s">
        <v>394</v>
      </c>
      <c r="V3407" s="279" t="s">
        <v>394</v>
      </c>
      <c r="W3407" s="279" t="s">
        <v>394</v>
      </c>
      <c r="X3407" s="279" t="s">
        <v>394</v>
      </c>
      <c r="Y3407" s="281"/>
      <c r="Z3407" s="279" t="s">
        <v>394</v>
      </c>
      <c r="AA3407" s="279" t="s">
        <v>394</v>
      </c>
      <c r="AB3407" s="281"/>
      <c r="AC3407" s="279" t="s">
        <v>855</v>
      </c>
      <c r="AF3407" s="276" t="str">
        <f>IFERROR(VLOOKUP(A3407,'[1]قوائم الترجمة'!AC$2:AD$2397,1,0),"م")</f>
        <v>م</v>
      </c>
      <c r="AG3407" s="232"/>
      <c r="AH3407" s="233"/>
      <c r="AI3407" s="233"/>
      <c r="AJ3407" s="233"/>
      <c r="AL3407" s="267"/>
      <c r="AM3407" s="235"/>
      <c r="AU3407" s="234"/>
    </row>
    <row r="3408" spans="1:47" ht="21" x14ac:dyDescent="0.4">
      <c r="A3408" s="278">
        <v>122551</v>
      </c>
      <c r="B3408" s="279" t="s">
        <v>5851</v>
      </c>
      <c r="C3408" s="279" t="s">
        <v>113</v>
      </c>
      <c r="D3408" s="279" t="s">
        <v>531</v>
      </c>
      <c r="E3408" s="279" t="s">
        <v>423</v>
      </c>
      <c r="F3408" s="315" t="s">
        <v>9612</v>
      </c>
      <c r="G3408" s="315" t="s">
        <v>8188</v>
      </c>
      <c r="H3408" s="279" t="s">
        <v>425</v>
      </c>
      <c r="I3408" s="279" t="s">
        <v>67</v>
      </c>
      <c r="J3408" s="279" t="s">
        <v>8112</v>
      </c>
      <c r="K3408" s="280">
        <v>2006</v>
      </c>
      <c r="L3408" s="279" t="s">
        <v>418</v>
      </c>
      <c r="M3408" s="279" t="s">
        <v>394</v>
      </c>
      <c r="N3408" s="279" t="s">
        <v>394</v>
      </c>
      <c r="O3408" s="279" t="s">
        <v>394</v>
      </c>
      <c r="P3408" s="315">
        <v>0</v>
      </c>
      <c r="Q3408" s="278"/>
      <c r="R3408" s="303"/>
      <c r="S3408" s="279" t="s">
        <v>394</v>
      </c>
      <c r="T3408" s="279" t="s">
        <v>394</v>
      </c>
      <c r="U3408" s="303"/>
      <c r="V3408" s="303"/>
      <c r="W3408" s="303"/>
      <c r="X3408" s="303"/>
      <c r="Z3408" s="303"/>
      <c r="AA3408" s="303"/>
      <c r="AC3408" s="279" t="s">
        <v>394</v>
      </c>
      <c r="AF3408" s="276">
        <f>IFERROR(VLOOKUP(A3408,'[1]قوائم الترجمة'!AC$2:AD$2397,1,0),"م")</f>
        <v>122551</v>
      </c>
      <c r="AG3408" s="232"/>
      <c r="AH3408" s="233"/>
      <c r="AI3408" s="233"/>
      <c r="AJ3408" s="233"/>
      <c r="AL3408" s="267"/>
      <c r="AM3408" s="235"/>
      <c r="AO3408" s="236"/>
      <c r="AU3408" s="234"/>
    </row>
    <row r="3409" spans="1:47" ht="21" x14ac:dyDescent="0.4">
      <c r="A3409" s="278">
        <v>122552</v>
      </c>
      <c r="B3409" s="279" t="s">
        <v>3498</v>
      </c>
      <c r="C3409" s="279" t="s">
        <v>582</v>
      </c>
      <c r="D3409" s="279" t="s">
        <v>666</v>
      </c>
      <c r="E3409" s="279" t="s">
        <v>394</v>
      </c>
      <c r="F3409"/>
      <c r="H3409" s="279" t="s">
        <v>394</v>
      </c>
      <c r="I3409" s="279" t="s">
        <v>539</v>
      </c>
      <c r="J3409" s="279" t="s">
        <v>394</v>
      </c>
      <c r="K3409" s="279" t="s">
        <v>394</v>
      </c>
      <c r="L3409" s="279" t="s">
        <v>394</v>
      </c>
      <c r="M3409" s="279" t="s">
        <v>394</v>
      </c>
      <c r="N3409" s="279" t="s">
        <v>394</v>
      </c>
      <c r="O3409" s="279" t="s">
        <v>394</v>
      </c>
      <c r="P3409" s="315">
        <v>0</v>
      </c>
      <c r="Q3409" s="279" t="s">
        <v>394</v>
      </c>
      <c r="R3409" s="279" t="s">
        <v>394</v>
      </c>
      <c r="S3409" s="279" t="s">
        <v>394</v>
      </c>
      <c r="T3409" s="279" t="s">
        <v>394</v>
      </c>
      <c r="U3409" s="279" t="s">
        <v>394</v>
      </c>
      <c r="V3409" s="279" t="s">
        <v>394</v>
      </c>
      <c r="W3409" s="279" t="s">
        <v>394</v>
      </c>
      <c r="X3409" s="279" t="s">
        <v>394</v>
      </c>
      <c r="Y3409" s="281"/>
      <c r="Z3409" s="279" t="s">
        <v>394</v>
      </c>
      <c r="AA3409" s="279" t="s">
        <v>394</v>
      </c>
      <c r="AB3409" s="281"/>
      <c r="AC3409" s="279" t="s">
        <v>855</v>
      </c>
      <c r="AF3409" s="276" t="str">
        <f>IFERROR(VLOOKUP(A3409,'[1]قوائم الترجمة'!AC$2:AD$2397,1,0),"م")</f>
        <v>م</v>
      </c>
      <c r="AG3409" s="232"/>
      <c r="AH3409" s="233"/>
      <c r="AI3409" s="233"/>
      <c r="AJ3409" s="233"/>
      <c r="AL3409" s="267"/>
      <c r="AM3409" s="235"/>
      <c r="AO3409" s="236"/>
      <c r="AU3409" s="234"/>
    </row>
    <row r="3410" spans="1:47" ht="21" x14ac:dyDescent="0.4">
      <c r="A3410" s="278">
        <v>122553</v>
      </c>
      <c r="B3410" s="279" t="s">
        <v>3497</v>
      </c>
      <c r="C3410" s="279" t="s">
        <v>93</v>
      </c>
      <c r="D3410" s="279" t="s">
        <v>636</v>
      </c>
      <c r="E3410" s="279" t="s">
        <v>394</v>
      </c>
      <c r="F3410"/>
      <c r="H3410" s="279" t="s">
        <v>394</v>
      </c>
      <c r="I3410" s="279" t="s">
        <v>539</v>
      </c>
      <c r="J3410" s="279" t="s">
        <v>394</v>
      </c>
      <c r="K3410" s="279" t="s">
        <v>394</v>
      </c>
      <c r="L3410" s="279" t="s">
        <v>394</v>
      </c>
      <c r="M3410" s="279" t="s">
        <v>394</v>
      </c>
      <c r="N3410" s="279" t="s">
        <v>394</v>
      </c>
      <c r="O3410" s="279" t="s">
        <v>394</v>
      </c>
      <c r="P3410" s="315">
        <v>0</v>
      </c>
      <c r="Q3410" s="279" t="s">
        <v>394</v>
      </c>
      <c r="R3410" s="279" t="s">
        <v>394</v>
      </c>
      <c r="S3410" s="279" t="s">
        <v>394</v>
      </c>
      <c r="T3410" s="279" t="s">
        <v>394</v>
      </c>
      <c r="U3410" s="279" t="s">
        <v>394</v>
      </c>
      <c r="V3410" s="279" t="s">
        <v>394</v>
      </c>
      <c r="W3410" s="279" t="s">
        <v>394</v>
      </c>
      <c r="X3410" s="279" t="s">
        <v>394</v>
      </c>
      <c r="Y3410" s="281"/>
      <c r="Z3410" s="279" t="s">
        <v>394</v>
      </c>
      <c r="AA3410" s="279" t="s">
        <v>394</v>
      </c>
      <c r="AB3410" s="281"/>
      <c r="AC3410" s="279" t="s">
        <v>855</v>
      </c>
      <c r="AF3410" s="276" t="str">
        <f>IFERROR(VLOOKUP(A3410,'[1]قوائم الترجمة'!AC$2:AD$2397,1,0),"م")</f>
        <v>م</v>
      </c>
      <c r="AG3410" s="232"/>
      <c r="AH3410" s="233"/>
      <c r="AI3410" s="233"/>
      <c r="AJ3410" s="233"/>
      <c r="AL3410" s="267"/>
      <c r="AM3410" s="235"/>
      <c r="AO3410" s="236"/>
      <c r="AU3410" s="234"/>
    </row>
    <row r="3411" spans="1:47" ht="21" x14ac:dyDescent="0.4">
      <c r="A3411" s="278">
        <v>122554</v>
      </c>
      <c r="B3411" s="279" t="s">
        <v>3495</v>
      </c>
      <c r="C3411" s="279" t="s">
        <v>68</v>
      </c>
      <c r="D3411" s="279" t="s">
        <v>3496</v>
      </c>
      <c r="E3411" s="279" t="s">
        <v>394</v>
      </c>
      <c r="F3411"/>
      <c r="H3411" s="279" t="s">
        <v>394</v>
      </c>
      <c r="I3411" s="279" t="s">
        <v>540</v>
      </c>
      <c r="J3411" s="279" t="s">
        <v>394</v>
      </c>
      <c r="K3411" s="279" t="s">
        <v>394</v>
      </c>
      <c r="L3411" s="279" t="s">
        <v>394</v>
      </c>
      <c r="M3411" s="279" t="s">
        <v>394</v>
      </c>
      <c r="N3411" s="279" t="s">
        <v>394</v>
      </c>
      <c r="O3411" s="279" t="s">
        <v>394</v>
      </c>
      <c r="P3411" s="315">
        <v>0</v>
      </c>
      <c r="Q3411" s="279" t="s">
        <v>394</v>
      </c>
      <c r="R3411" s="279" t="s">
        <v>394</v>
      </c>
      <c r="S3411" s="279" t="s">
        <v>394</v>
      </c>
      <c r="T3411" s="279" t="s">
        <v>394</v>
      </c>
      <c r="U3411" s="279" t="s">
        <v>394</v>
      </c>
      <c r="V3411" s="279" t="s">
        <v>394</v>
      </c>
      <c r="W3411" s="279" t="s">
        <v>394</v>
      </c>
      <c r="X3411" s="279" t="s">
        <v>394</v>
      </c>
      <c r="Y3411" s="281"/>
      <c r="Z3411" s="279" t="s">
        <v>394</v>
      </c>
      <c r="AA3411" s="279" t="s">
        <v>394</v>
      </c>
      <c r="AB3411" s="281"/>
      <c r="AC3411" s="279" t="s">
        <v>855</v>
      </c>
      <c r="AF3411" s="276" t="str">
        <f>IFERROR(VLOOKUP(A3411,'[1]قوائم الترجمة'!AC$2:AD$2397,1,0),"م")</f>
        <v>م</v>
      </c>
      <c r="AG3411" s="232"/>
      <c r="AH3411" s="233"/>
      <c r="AI3411" s="233"/>
      <c r="AJ3411" s="233"/>
      <c r="AL3411" s="267"/>
      <c r="AM3411" s="235"/>
      <c r="AU3411" s="234"/>
    </row>
    <row r="3412" spans="1:47" ht="21" x14ac:dyDescent="0.4">
      <c r="A3412" s="278">
        <v>122555</v>
      </c>
      <c r="B3412" s="279" t="s">
        <v>3493</v>
      </c>
      <c r="C3412" s="279" t="s">
        <v>161</v>
      </c>
      <c r="D3412" s="279" t="s">
        <v>3494</v>
      </c>
      <c r="E3412" s="279" t="s">
        <v>394</v>
      </c>
      <c r="F3412"/>
      <c r="H3412" s="279" t="s">
        <v>394</v>
      </c>
      <c r="I3412" s="279" t="s">
        <v>539</v>
      </c>
      <c r="J3412" s="279" t="s">
        <v>394</v>
      </c>
      <c r="K3412" s="279" t="s">
        <v>394</v>
      </c>
      <c r="L3412" s="279" t="s">
        <v>394</v>
      </c>
      <c r="M3412" s="279" t="s">
        <v>394</v>
      </c>
      <c r="N3412" s="279" t="s">
        <v>394</v>
      </c>
      <c r="O3412" s="279" t="s">
        <v>394</v>
      </c>
      <c r="P3412" s="315">
        <v>0</v>
      </c>
      <c r="Q3412" s="279" t="s">
        <v>394</v>
      </c>
      <c r="R3412" s="279" t="s">
        <v>394</v>
      </c>
      <c r="S3412" s="279" t="s">
        <v>394</v>
      </c>
      <c r="T3412" s="279" t="s">
        <v>394</v>
      </c>
      <c r="U3412" s="279" t="s">
        <v>394</v>
      </c>
      <c r="V3412" s="279" t="s">
        <v>394</v>
      </c>
      <c r="W3412" s="279" t="s">
        <v>394</v>
      </c>
      <c r="X3412" s="279" t="s">
        <v>394</v>
      </c>
      <c r="Y3412" s="281"/>
      <c r="Z3412" s="279" t="s">
        <v>394</v>
      </c>
      <c r="AA3412" s="279" t="s">
        <v>394</v>
      </c>
      <c r="AB3412" s="281"/>
      <c r="AC3412" s="279" t="s">
        <v>855</v>
      </c>
      <c r="AF3412" s="276" t="str">
        <f>IFERROR(VLOOKUP(A3412,'[1]قوائم الترجمة'!AC$2:AD$2397,1,0),"م")</f>
        <v>م</v>
      </c>
      <c r="AG3412" s="232"/>
      <c r="AH3412" s="233"/>
      <c r="AI3412" s="233"/>
      <c r="AJ3412" s="233"/>
      <c r="AL3412" s="267"/>
      <c r="AM3412" s="235"/>
      <c r="AO3412" s="236"/>
      <c r="AU3412" s="234"/>
    </row>
    <row r="3413" spans="1:47" ht="21" x14ac:dyDescent="0.4">
      <c r="A3413" s="278">
        <v>122556</v>
      </c>
      <c r="B3413" s="279" t="s">
        <v>3491</v>
      </c>
      <c r="C3413" s="279" t="s">
        <v>3492</v>
      </c>
      <c r="D3413" s="279" t="s">
        <v>319</v>
      </c>
      <c r="E3413" s="279" t="s">
        <v>5660</v>
      </c>
      <c r="F3413" s="315" t="s">
        <v>9613</v>
      </c>
      <c r="G3413" s="315" t="s">
        <v>402</v>
      </c>
      <c r="H3413" s="279" t="s">
        <v>425</v>
      </c>
      <c r="I3413" s="279" t="s">
        <v>541</v>
      </c>
      <c r="J3413" s="279" t="s">
        <v>403</v>
      </c>
      <c r="K3413" s="280">
        <v>2014</v>
      </c>
      <c r="L3413" s="279" t="s">
        <v>419</v>
      </c>
      <c r="M3413" s="279" t="s">
        <v>394</v>
      </c>
      <c r="N3413" s="279" t="s">
        <v>394</v>
      </c>
      <c r="O3413" s="279" t="s">
        <v>394</v>
      </c>
      <c r="P3413" s="315">
        <v>0</v>
      </c>
      <c r="Q3413" s="278"/>
      <c r="R3413" s="303"/>
      <c r="S3413" s="279" t="s">
        <v>394</v>
      </c>
      <c r="T3413" s="279" t="s">
        <v>394</v>
      </c>
      <c r="U3413" s="303"/>
      <c r="V3413" s="303"/>
      <c r="W3413" s="303"/>
      <c r="X3413" s="303"/>
      <c r="Z3413" s="303"/>
      <c r="AA3413" s="303"/>
      <c r="AC3413" s="279" t="s">
        <v>394</v>
      </c>
      <c r="AF3413" s="276">
        <f>IFERROR(VLOOKUP(A3413,'[1]قوائم الترجمة'!AC$2:AD$2397,1,0),"م")</f>
        <v>122556</v>
      </c>
      <c r="AG3413" s="232"/>
      <c r="AH3413" s="233"/>
      <c r="AI3413" s="233"/>
      <c r="AJ3413" s="233"/>
      <c r="AL3413" s="267"/>
      <c r="AM3413" s="235"/>
      <c r="AU3413" s="234"/>
    </row>
    <row r="3414" spans="1:47" ht="21" x14ac:dyDescent="0.4">
      <c r="A3414" s="278">
        <v>122557</v>
      </c>
      <c r="B3414" s="279" t="s">
        <v>5856</v>
      </c>
      <c r="C3414" s="279" t="s">
        <v>71</v>
      </c>
      <c r="D3414" s="279" t="s">
        <v>611</v>
      </c>
      <c r="E3414" s="279" t="s">
        <v>423</v>
      </c>
      <c r="F3414" s="315" t="s">
        <v>9614</v>
      </c>
      <c r="G3414" s="315" t="s">
        <v>8240</v>
      </c>
      <c r="H3414" s="279" t="s">
        <v>425</v>
      </c>
      <c r="I3414" s="279" t="s">
        <v>61</v>
      </c>
      <c r="J3414" s="279" t="s">
        <v>403</v>
      </c>
      <c r="K3414" s="280">
        <v>2001</v>
      </c>
      <c r="L3414" s="279" t="s">
        <v>411</v>
      </c>
      <c r="M3414" s="279" t="s">
        <v>394</v>
      </c>
      <c r="N3414" s="279"/>
      <c r="O3414" s="279" t="s">
        <v>394</v>
      </c>
      <c r="P3414" s="315">
        <v>0</v>
      </c>
      <c r="Q3414" s="278"/>
      <c r="R3414" s="303"/>
      <c r="S3414" s="279" t="s">
        <v>394</v>
      </c>
      <c r="T3414" s="279" t="s">
        <v>394</v>
      </c>
      <c r="U3414" s="303"/>
      <c r="V3414" s="303"/>
      <c r="W3414" s="303"/>
      <c r="X3414" s="303"/>
      <c r="Z3414" s="303"/>
      <c r="AA3414" s="303"/>
      <c r="AC3414" s="279" t="s">
        <v>394</v>
      </c>
      <c r="AF3414" s="276">
        <f>IFERROR(VLOOKUP(A3414,'[1]قوائم الترجمة'!AC$2:AD$2397,1,0),"م")</f>
        <v>122557</v>
      </c>
      <c r="AG3414" s="232"/>
      <c r="AH3414" s="233"/>
      <c r="AI3414" s="233"/>
      <c r="AJ3414" s="233"/>
      <c r="AL3414" s="267"/>
      <c r="AM3414" s="235"/>
      <c r="AU3414" s="234"/>
    </row>
    <row r="3415" spans="1:47" ht="21" x14ac:dyDescent="0.4">
      <c r="A3415" s="278">
        <v>122558</v>
      </c>
      <c r="B3415" s="279" t="s">
        <v>5857</v>
      </c>
      <c r="C3415" s="279" t="s">
        <v>1126</v>
      </c>
      <c r="D3415" s="279" t="s">
        <v>1326</v>
      </c>
      <c r="E3415" s="279" t="s">
        <v>423</v>
      </c>
      <c r="F3415" s="315" t="s">
        <v>9615</v>
      </c>
      <c r="G3415" s="315" t="s">
        <v>8241</v>
      </c>
      <c r="H3415" s="279" t="s">
        <v>425</v>
      </c>
      <c r="I3415" s="279" t="s">
        <v>61</v>
      </c>
      <c r="J3415" s="279" t="s">
        <v>403</v>
      </c>
      <c r="K3415" s="280">
        <v>2015</v>
      </c>
      <c r="L3415" s="279" t="s">
        <v>411</v>
      </c>
      <c r="M3415" s="279" t="s">
        <v>394</v>
      </c>
      <c r="N3415" s="279"/>
      <c r="O3415" s="279" t="s">
        <v>394</v>
      </c>
      <c r="P3415" s="315">
        <v>0</v>
      </c>
      <c r="Q3415" s="278"/>
      <c r="R3415" s="303"/>
      <c r="S3415" s="279" t="s">
        <v>394</v>
      </c>
      <c r="T3415" s="279" t="s">
        <v>394</v>
      </c>
      <c r="U3415" s="303"/>
      <c r="V3415" s="303"/>
      <c r="W3415" s="303"/>
      <c r="X3415" s="303"/>
      <c r="Z3415" s="303"/>
      <c r="AA3415" s="303"/>
      <c r="AC3415" s="279" t="s">
        <v>394</v>
      </c>
      <c r="AF3415" s="276">
        <f>IFERROR(VLOOKUP(A3415,'[1]قوائم الترجمة'!AC$2:AD$2397,1,0),"م")</f>
        <v>122558</v>
      </c>
      <c r="AG3415" s="232"/>
      <c r="AH3415" s="233"/>
      <c r="AI3415" s="233"/>
      <c r="AJ3415" s="233"/>
      <c r="AL3415" s="267"/>
      <c r="AM3415" s="235"/>
      <c r="AU3415" s="234"/>
    </row>
    <row r="3416" spans="1:47" ht="21" x14ac:dyDescent="0.4">
      <c r="A3416" s="278">
        <v>122559</v>
      </c>
      <c r="B3416" s="279" t="s">
        <v>3490</v>
      </c>
      <c r="C3416" s="279" t="s">
        <v>1171</v>
      </c>
      <c r="D3416" s="279" t="s">
        <v>296</v>
      </c>
      <c r="E3416" s="279" t="s">
        <v>394</v>
      </c>
      <c r="F3416"/>
      <c r="H3416" s="279" t="s">
        <v>394</v>
      </c>
      <c r="I3416" s="279" t="s">
        <v>539</v>
      </c>
      <c r="J3416" s="279" t="s">
        <v>394</v>
      </c>
      <c r="K3416" s="279" t="s">
        <v>394</v>
      </c>
      <c r="L3416" s="279" t="s">
        <v>394</v>
      </c>
      <c r="M3416" s="279" t="s">
        <v>394</v>
      </c>
      <c r="N3416" s="279" t="s">
        <v>394</v>
      </c>
      <c r="O3416" s="279" t="s">
        <v>394</v>
      </c>
      <c r="P3416" s="315">
        <v>0</v>
      </c>
      <c r="Q3416" s="279" t="s">
        <v>394</v>
      </c>
      <c r="R3416" s="279" t="s">
        <v>394</v>
      </c>
      <c r="S3416" s="279" t="s">
        <v>394</v>
      </c>
      <c r="T3416" s="279" t="s">
        <v>394</v>
      </c>
      <c r="U3416" s="279" t="s">
        <v>394</v>
      </c>
      <c r="V3416" s="279" t="s">
        <v>394</v>
      </c>
      <c r="W3416" s="279" t="s">
        <v>394</v>
      </c>
      <c r="X3416" s="279" t="s">
        <v>394</v>
      </c>
      <c r="Y3416" s="281"/>
      <c r="Z3416" s="279" t="s">
        <v>394</v>
      </c>
      <c r="AA3416" s="279" t="s">
        <v>394</v>
      </c>
      <c r="AB3416" s="281"/>
      <c r="AC3416" s="279" t="s">
        <v>855</v>
      </c>
      <c r="AF3416" s="276" t="str">
        <f>IFERROR(VLOOKUP(A3416,'[1]قوائم الترجمة'!AC$2:AD$2397,1,0),"م")</f>
        <v>م</v>
      </c>
      <c r="AG3416" s="232"/>
      <c r="AH3416" s="233"/>
      <c r="AI3416" s="233"/>
      <c r="AJ3416" s="233"/>
      <c r="AL3416" s="267"/>
      <c r="AM3416" s="235"/>
      <c r="AO3416" s="236"/>
      <c r="AU3416" s="234"/>
    </row>
    <row r="3417" spans="1:47" ht="21" x14ac:dyDescent="0.4">
      <c r="A3417" s="278">
        <v>122560</v>
      </c>
      <c r="B3417" s="279" t="s">
        <v>3489</v>
      </c>
      <c r="C3417" s="279" t="s">
        <v>660</v>
      </c>
      <c r="D3417" s="279" t="s">
        <v>268</v>
      </c>
      <c r="E3417" s="279" t="s">
        <v>394</v>
      </c>
      <c r="F3417"/>
      <c r="H3417" s="279" t="s">
        <v>394</v>
      </c>
      <c r="I3417" s="279" t="s">
        <v>540</v>
      </c>
      <c r="J3417" s="279" t="s">
        <v>394</v>
      </c>
      <c r="K3417" s="279" t="s">
        <v>394</v>
      </c>
      <c r="L3417" s="279" t="s">
        <v>394</v>
      </c>
      <c r="M3417" s="279" t="s">
        <v>394</v>
      </c>
      <c r="N3417" s="279" t="s">
        <v>394</v>
      </c>
      <c r="O3417" s="279" t="s">
        <v>394</v>
      </c>
      <c r="P3417" s="315">
        <v>0</v>
      </c>
      <c r="Q3417" s="279" t="s">
        <v>394</v>
      </c>
      <c r="R3417" s="279" t="s">
        <v>394</v>
      </c>
      <c r="S3417" s="279" t="s">
        <v>394</v>
      </c>
      <c r="T3417" s="279" t="s">
        <v>394</v>
      </c>
      <c r="U3417" s="279" t="s">
        <v>394</v>
      </c>
      <c r="V3417" s="279" t="s">
        <v>394</v>
      </c>
      <c r="W3417" s="279" t="s">
        <v>394</v>
      </c>
      <c r="X3417" s="279" t="s">
        <v>394</v>
      </c>
      <c r="Y3417" s="281"/>
      <c r="Z3417" s="279" t="s">
        <v>394</v>
      </c>
      <c r="AA3417" s="279" t="s">
        <v>394</v>
      </c>
      <c r="AB3417" s="281"/>
      <c r="AC3417" s="279" t="s">
        <v>855</v>
      </c>
      <c r="AF3417" s="276" t="str">
        <f>IFERROR(VLOOKUP(A3417,'[1]قوائم الترجمة'!AC$2:AD$2397,1,0),"م")</f>
        <v>م</v>
      </c>
      <c r="AG3417" s="232"/>
      <c r="AH3417" s="233"/>
      <c r="AI3417" s="233"/>
      <c r="AJ3417" s="233"/>
      <c r="AL3417" s="267"/>
      <c r="AM3417" s="235"/>
      <c r="AO3417" s="236"/>
      <c r="AU3417" s="234"/>
    </row>
    <row r="3418" spans="1:47" ht="21" x14ac:dyDescent="0.4">
      <c r="A3418" s="278">
        <v>122561</v>
      </c>
      <c r="B3418" s="279" t="s">
        <v>3487</v>
      </c>
      <c r="C3418" s="279" t="s">
        <v>3488</v>
      </c>
      <c r="D3418" s="279" t="s">
        <v>524</v>
      </c>
      <c r="E3418" s="279" t="s">
        <v>5660</v>
      </c>
      <c r="F3418" s="315" t="s">
        <v>9616</v>
      </c>
      <c r="G3418" s="315" t="s">
        <v>421</v>
      </c>
      <c r="H3418" s="279" t="s">
        <v>425</v>
      </c>
      <c r="I3418" s="279" t="s">
        <v>540</v>
      </c>
      <c r="J3418" s="279" t="s">
        <v>403</v>
      </c>
      <c r="K3418" s="280">
        <v>2015</v>
      </c>
      <c r="L3418" s="279" t="s">
        <v>421</v>
      </c>
      <c r="M3418" s="279" t="s">
        <v>394</v>
      </c>
      <c r="N3418" s="279" t="s">
        <v>9617</v>
      </c>
      <c r="O3418" s="279" t="s">
        <v>8403</v>
      </c>
      <c r="P3418" s="279">
        <v>50000</v>
      </c>
      <c r="Q3418" s="278"/>
      <c r="R3418" s="303"/>
      <c r="S3418" s="279" t="s">
        <v>394</v>
      </c>
      <c r="T3418" s="279"/>
      <c r="U3418" s="303"/>
      <c r="V3418" s="303"/>
      <c r="W3418" s="303"/>
      <c r="X3418" s="303"/>
      <c r="Z3418" s="303"/>
      <c r="AA3418" s="303"/>
      <c r="AC3418" s="279" t="s">
        <v>394</v>
      </c>
      <c r="AF3418" s="276">
        <f>IFERROR(VLOOKUP(A3418,'[1]قوائم الترجمة'!AC$2:AD$2397,1,0),"م")</f>
        <v>122561</v>
      </c>
      <c r="AG3418" s="232"/>
      <c r="AH3418" s="233"/>
      <c r="AI3418" s="233"/>
      <c r="AJ3418" s="233"/>
      <c r="AL3418" s="267"/>
      <c r="AM3418" s="235"/>
      <c r="AU3418" s="234"/>
    </row>
    <row r="3419" spans="1:47" ht="21" x14ac:dyDescent="0.4">
      <c r="A3419" s="278">
        <v>122563</v>
      </c>
      <c r="B3419" s="279" t="s">
        <v>3485</v>
      </c>
      <c r="C3419" s="279" t="s">
        <v>3486</v>
      </c>
      <c r="D3419" s="279" t="s">
        <v>956</v>
      </c>
      <c r="E3419" s="279" t="s">
        <v>5660</v>
      </c>
      <c r="F3419" s="315" t="s">
        <v>9618</v>
      </c>
      <c r="G3419" s="315" t="s">
        <v>402</v>
      </c>
      <c r="H3419" s="279" t="s">
        <v>425</v>
      </c>
      <c r="I3419" s="279" t="s">
        <v>8485</v>
      </c>
      <c r="J3419" s="279" t="s">
        <v>8112</v>
      </c>
      <c r="K3419" s="280">
        <v>2014</v>
      </c>
      <c r="L3419" s="279" t="s">
        <v>402</v>
      </c>
      <c r="M3419" s="279" t="s">
        <v>394</v>
      </c>
      <c r="N3419" s="279" t="s">
        <v>394</v>
      </c>
      <c r="O3419" s="279" t="s">
        <v>394</v>
      </c>
      <c r="P3419" s="315">
        <v>0</v>
      </c>
      <c r="Q3419" s="278"/>
      <c r="R3419" s="303"/>
      <c r="S3419" s="279" t="s">
        <v>394</v>
      </c>
      <c r="T3419" s="279" t="s">
        <v>394</v>
      </c>
      <c r="U3419" s="303"/>
      <c r="V3419" s="303"/>
      <c r="W3419" s="303"/>
      <c r="X3419" s="303"/>
      <c r="Z3419" s="303"/>
      <c r="AA3419" s="303"/>
      <c r="AC3419" s="279" t="s">
        <v>394</v>
      </c>
      <c r="AF3419" s="276">
        <f>IFERROR(VLOOKUP(A3419,'[1]قوائم الترجمة'!AC$2:AD$2397,1,0),"م")</f>
        <v>122563</v>
      </c>
      <c r="AG3419" s="232"/>
      <c r="AH3419" s="233"/>
      <c r="AI3419" s="233"/>
      <c r="AJ3419" s="233"/>
      <c r="AL3419" s="267"/>
      <c r="AM3419" s="235"/>
      <c r="AU3419" s="234"/>
    </row>
    <row r="3420" spans="1:47" ht="21" x14ac:dyDescent="0.4">
      <c r="A3420" s="278">
        <v>122565</v>
      </c>
      <c r="B3420" s="279" t="s">
        <v>5869</v>
      </c>
      <c r="C3420" s="279" t="s">
        <v>62</v>
      </c>
      <c r="D3420" s="279" t="s">
        <v>237</v>
      </c>
      <c r="E3420" s="279" t="s">
        <v>423</v>
      </c>
      <c r="F3420" s="315" t="s">
        <v>9619</v>
      </c>
      <c r="G3420" s="315" t="s">
        <v>8119</v>
      </c>
      <c r="H3420" s="279" t="s">
        <v>425</v>
      </c>
      <c r="I3420" s="279" t="s">
        <v>61</v>
      </c>
      <c r="J3420" s="279" t="s">
        <v>403</v>
      </c>
      <c r="K3420" s="280">
        <v>2016</v>
      </c>
      <c r="L3420" s="279" t="s">
        <v>402</v>
      </c>
      <c r="M3420" s="279" t="s">
        <v>394</v>
      </c>
      <c r="N3420" s="279"/>
      <c r="O3420" s="279" t="s">
        <v>394</v>
      </c>
      <c r="P3420" s="315">
        <v>0</v>
      </c>
      <c r="Q3420" s="278"/>
      <c r="R3420" s="303"/>
      <c r="S3420" s="279" t="s">
        <v>394</v>
      </c>
      <c r="T3420" s="279" t="s">
        <v>394</v>
      </c>
      <c r="U3420" s="303"/>
      <c r="V3420" s="303"/>
      <c r="W3420" s="303"/>
      <c r="X3420" s="303"/>
      <c r="Z3420" s="303"/>
      <c r="AA3420" s="303"/>
      <c r="AC3420" s="279" t="s">
        <v>394</v>
      </c>
      <c r="AF3420" s="276">
        <f>IFERROR(VLOOKUP(A3420,'[1]قوائم الترجمة'!AC$2:AD$2397,1,0),"م")</f>
        <v>122565</v>
      </c>
      <c r="AG3420" s="232"/>
      <c r="AH3420" s="233"/>
      <c r="AI3420" s="233"/>
      <c r="AJ3420" s="233"/>
      <c r="AL3420" s="267"/>
      <c r="AM3420" s="235"/>
      <c r="AU3420" s="234"/>
    </row>
    <row r="3421" spans="1:47" ht="21" x14ac:dyDescent="0.4">
      <c r="A3421" s="278">
        <v>122566</v>
      </c>
      <c r="B3421" s="279" t="s">
        <v>3483</v>
      </c>
      <c r="C3421" s="279" t="s">
        <v>2448</v>
      </c>
      <c r="D3421" s="279" t="s">
        <v>3484</v>
      </c>
      <c r="E3421" s="279" t="s">
        <v>424</v>
      </c>
      <c r="F3421" s="315" t="s">
        <v>8645</v>
      </c>
      <c r="G3421" s="315" t="s">
        <v>402</v>
      </c>
      <c r="H3421" s="279" t="s">
        <v>425</v>
      </c>
      <c r="I3421" s="279" t="s">
        <v>67</v>
      </c>
      <c r="J3421" s="279" t="s">
        <v>8112</v>
      </c>
      <c r="K3421" s="280">
        <v>2015</v>
      </c>
      <c r="L3421" s="279" t="s">
        <v>402</v>
      </c>
      <c r="M3421" s="279" t="s">
        <v>394</v>
      </c>
      <c r="N3421" s="279" t="s">
        <v>394</v>
      </c>
      <c r="O3421" s="279" t="s">
        <v>394</v>
      </c>
      <c r="P3421" s="315">
        <v>0</v>
      </c>
      <c r="Q3421" s="278"/>
      <c r="R3421" s="303"/>
      <c r="S3421" s="279" t="s">
        <v>394</v>
      </c>
      <c r="T3421" s="279" t="s">
        <v>394</v>
      </c>
      <c r="U3421" s="303"/>
      <c r="V3421" s="303"/>
      <c r="W3421" s="303"/>
      <c r="X3421" s="303"/>
      <c r="Z3421" s="303"/>
      <c r="AA3421" s="303"/>
      <c r="AC3421" s="279" t="s">
        <v>394</v>
      </c>
      <c r="AF3421" s="276">
        <f>IFERROR(VLOOKUP(A3421,'[1]قوائم الترجمة'!AC$2:AD$2397,1,0),"م")</f>
        <v>122566</v>
      </c>
      <c r="AG3421" s="232"/>
      <c r="AH3421" s="233"/>
      <c r="AI3421" s="233"/>
      <c r="AJ3421" s="233"/>
      <c r="AL3421" s="267"/>
      <c r="AM3421" s="235"/>
      <c r="AU3421" s="234"/>
    </row>
    <row r="3422" spans="1:47" ht="21" x14ac:dyDescent="0.4">
      <c r="A3422" s="278">
        <v>122567</v>
      </c>
      <c r="B3422" s="279" t="s">
        <v>3482</v>
      </c>
      <c r="C3422" s="279" t="s">
        <v>1029</v>
      </c>
      <c r="D3422" s="279" t="s">
        <v>987</v>
      </c>
      <c r="E3422" s="279" t="s">
        <v>394</v>
      </c>
      <c r="F3422"/>
      <c r="H3422" s="279" t="s">
        <v>394</v>
      </c>
      <c r="I3422" s="279" t="s">
        <v>539</v>
      </c>
      <c r="J3422" s="279" t="s">
        <v>394</v>
      </c>
      <c r="K3422" s="279" t="s">
        <v>394</v>
      </c>
      <c r="L3422" s="279" t="s">
        <v>394</v>
      </c>
      <c r="M3422" s="279" t="s">
        <v>394</v>
      </c>
      <c r="N3422" s="279" t="s">
        <v>394</v>
      </c>
      <c r="O3422" s="279" t="s">
        <v>394</v>
      </c>
      <c r="P3422" s="315">
        <v>0</v>
      </c>
      <c r="Q3422" s="279" t="s">
        <v>394</v>
      </c>
      <c r="R3422" s="279" t="s">
        <v>394</v>
      </c>
      <c r="S3422" s="279" t="s">
        <v>394</v>
      </c>
      <c r="T3422" s="279" t="s">
        <v>394</v>
      </c>
      <c r="U3422" s="279" t="s">
        <v>394</v>
      </c>
      <c r="V3422" s="279" t="s">
        <v>394</v>
      </c>
      <c r="W3422" s="279" t="s">
        <v>394</v>
      </c>
      <c r="X3422" s="279" t="s">
        <v>394</v>
      </c>
      <c r="Y3422" s="281"/>
      <c r="Z3422" s="279" t="s">
        <v>394</v>
      </c>
      <c r="AA3422" s="279" t="s">
        <v>394</v>
      </c>
      <c r="AB3422" s="281"/>
      <c r="AC3422" s="279" t="s">
        <v>855</v>
      </c>
      <c r="AF3422" s="276" t="str">
        <f>IFERROR(VLOOKUP(A3422,'[1]قوائم الترجمة'!AC$2:AD$2397,1,0),"م")</f>
        <v>م</v>
      </c>
      <c r="AG3422" s="232"/>
      <c r="AH3422" s="233"/>
      <c r="AI3422" s="233"/>
      <c r="AJ3422" s="233"/>
      <c r="AL3422" s="267"/>
      <c r="AM3422" s="235"/>
      <c r="AO3422" s="236"/>
      <c r="AU3422" s="234"/>
    </row>
    <row r="3423" spans="1:47" ht="21" x14ac:dyDescent="0.4">
      <c r="A3423" s="278">
        <v>122568</v>
      </c>
      <c r="B3423" s="279" t="s">
        <v>3481</v>
      </c>
      <c r="C3423" s="279" t="s">
        <v>143</v>
      </c>
      <c r="D3423" s="279" t="s">
        <v>371</v>
      </c>
      <c r="E3423" s="279" t="s">
        <v>424</v>
      </c>
      <c r="F3423" s="315" t="s">
        <v>9620</v>
      </c>
      <c r="G3423" s="315" t="s">
        <v>8237</v>
      </c>
      <c r="H3423" s="279" t="s">
        <v>425</v>
      </c>
      <c r="I3423" s="279" t="s">
        <v>540</v>
      </c>
      <c r="J3423" s="279" t="s">
        <v>403</v>
      </c>
      <c r="K3423" s="280">
        <v>2015</v>
      </c>
      <c r="L3423" s="279" t="s">
        <v>404</v>
      </c>
      <c r="M3423" s="279" t="s">
        <v>394</v>
      </c>
      <c r="N3423" s="279" t="s">
        <v>9621</v>
      </c>
      <c r="O3423" s="279" t="s">
        <v>8403</v>
      </c>
      <c r="P3423" s="279">
        <v>20000</v>
      </c>
      <c r="Q3423" s="278"/>
      <c r="R3423" s="303"/>
      <c r="S3423" s="279" t="s">
        <v>394</v>
      </c>
      <c r="T3423" s="279"/>
      <c r="U3423" s="303"/>
      <c r="V3423" s="303"/>
      <c r="W3423" s="303"/>
      <c r="X3423" s="303"/>
      <c r="Z3423" s="303"/>
      <c r="AA3423" s="303"/>
      <c r="AC3423" s="279" t="s">
        <v>394</v>
      </c>
      <c r="AF3423" s="276">
        <f>IFERROR(VLOOKUP(A3423,'[1]قوائم الترجمة'!AC$2:AD$2397,1,0),"م")</f>
        <v>122568</v>
      </c>
      <c r="AG3423" s="232"/>
      <c r="AH3423" s="233"/>
      <c r="AI3423" s="233"/>
      <c r="AJ3423" s="233"/>
      <c r="AL3423" s="267"/>
      <c r="AM3423" s="235"/>
      <c r="AU3423" s="234"/>
    </row>
    <row r="3424" spans="1:47" ht="21" x14ac:dyDescent="0.4">
      <c r="A3424" s="278">
        <v>122569</v>
      </c>
      <c r="B3424" s="279" t="s">
        <v>3480</v>
      </c>
      <c r="C3424" s="279" t="s">
        <v>466</v>
      </c>
      <c r="D3424" s="279" t="s">
        <v>244</v>
      </c>
      <c r="E3424" s="279" t="s">
        <v>394</v>
      </c>
      <c r="F3424"/>
      <c r="H3424" s="279" t="s">
        <v>394</v>
      </c>
      <c r="I3424" s="279" t="s">
        <v>540</v>
      </c>
      <c r="J3424" s="279" t="s">
        <v>394</v>
      </c>
      <c r="K3424" s="279" t="s">
        <v>394</v>
      </c>
      <c r="L3424" s="279" t="s">
        <v>394</v>
      </c>
      <c r="M3424" s="279" t="s">
        <v>394</v>
      </c>
      <c r="N3424" s="279" t="s">
        <v>394</v>
      </c>
      <c r="O3424" s="279" t="s">
        <v>394</v>
      </c>
      <c r="P3424" s="315">
        <v>0</v>
      </c>
      <c r="Q3424" s="279" t="s">
        <v>394</v>
      </c>
      <c r="R3424" s="279" t="s">
        <v>394</v>
      </c>
      <c r="S3424" s="279" t="s">
        <v>394</v>
      </c>
      <c r="T3424" s="279" t="s">
        <v>394</v>
      </c>
      <c r="U3424" s="279" t="s">
        <v>394</v>
      </c>
      <c r="V3424" s="279" t="s">
        <v>394</v>
      </c>
      <c r="W3424" s="279" t="s">
        <v>394</v>
      </c>
      <c r="X3424" s="279" t="s">
        <v>394</v>
      </c>
      <c r="Y3424" s="281"/>
      <c r="Z3424" s="279" t="s">
        <v>394</v>
      </c>
      <c r="AA3424" s="279" t="s">
        <v>394</v>
      </c>
      <c r="AB3424" s="281"/>
      <c r="AC3424" s="279" t="s">
        <v>855</v>
      </c>
      <c r="AF3424" s="276" t="str">
        <f>IFERROR(VLOOKUP(A3424,'[1]قوائم الترجمة'!AC$2:AD$2397,1,0),"م")</f>
        <v>م</v>
      </c>
      <c r="AG3424" s="232"/>
      <c r="AH3424" s="233"/>
      <c r="AI3424" s="233"/>
      <c r="AJ3424" s="233"/>
      <c r="AL3424" s="267"/>
      <c r="AM3424" s="235"/>
      <c r="AU3424" s="234"/>
    </row>
    <row r="3425" spans="1:47" ht="21" x14ac:dyDescent="0.4">
      <c r="A3425" s="278">
        <v>122570</v>
      </c>
      <c r="B3425" s="279" t="s">
        <v>5889</v>
      </c>
      <c r="C3425" s="279" t="s">
        <v>5890</v>
      </c>
      <c r="D3425" s="279" t="s">
        <v>5891</v>
      </c>
      <c r="E3425" s="279" t="s">
        <v>394</v>
      </c>
      <c r="F3425"/>
      <c r="H3425" s="279" t="s">
        <v>394</v>
      </c>
      <c r="I3425" s="279" t="s">
        <v>538</v>
      </c>
      <c r="J3425" s="279" t="s">
        <v>394</v>
      </c>
      <c r="K3425" s="279" t="s">
        <v>394</v>
      </c>
      <c r="L3425" s="279" t="s">
        <v>394</v>
      </c>
      <c r="M3425" s="279" t="s">
        <v>394</v>
      </c>
      <c r="N3425" s="279" t="s">
        <v>394</v>
      </c>
      <c r="O3425" s="279" t="s">
        <v>394</v>
      </c>
      <c r="P3425" s="315">
        <v>0</v>
      </c>
      <c r="Q3425" s="279" t="s">
        <v>394</v>
      </c>
      <c r="R3425" s="279" t="s">
        <v>394</v>
      </c>
      <c r="S3425" s="279" t="s">
        <v>394</v>
      </c>
      <c r="T3425" s="279" t="s">
        <v>394</v>
      </c>
      <c r="U3425" s="279" t="s">
        <v>394</v>
      </c>
      <c r="V3425" s="279" t="s">
        <v>394</v>
      </c>
      <c r="W3425" s="279" t="s">
        <v>394</v>
      </c>
      <c r="X3425" s="279" t="s">
        <v>394</v>
      </c>
      <c r="Y3425" s="281"/>
      <c r="Z3425" s="279" t="s">
        <v>394</v>
      </c>
      <c r="AA3425" s="279" t="s">
        <v>394</v>
      </c>
      <c r="AB3425" s="281"/>
      <c r="AC3425" s="279" t="s">
        <v>394</v>
      </c>
      <c r="AF3425" s="276" t="str">
        <f>IFERROR(VLOOKUP(A3425,'[1]قوائم الترجمة'!AC$2:AD$2397,1,0),"م")</f>
        <v>م</v>
      </c>
      <c r="AG3425" s="232"/>
      <c r="AH3425" s="233"/>
      <c r="AI3425" s="233"/>
      <c r="AJ3425" s="233"/>
      <c r="AL3425" s="267"/>
      <c r="AM3425" s="235"/>
      <c r="AO3425" s="236"/>
      <c r="AU3425" s="234"/>
    </row>
    <row r="3426" spans="1:47" ht="21" x14ac:dyDescent="0.4">
      <c r="A3426" s="278">
        <v>122571</v>
      </c>
      <c r="B3426" s="279" t="s">
        <v>3477</v>
      </c>
      <c r="C3426" s="279" t="s">
        <v>3478</v>
      </c>
      <c r="D3426" s="279" t="s">
        <v>3479</v>
      </c>
      <c r="E3426" s="279" t="s">
        <v>394</v>
      </c>
      <c r="F3426"/>
      <c r="H3426" s="279" t="s">
        <v>394</v>
      </c>
      <c r="I3426" s="279" t="s">
        <v>540</v>
      </c>
      <c r="J3426" s="279" t="s">
        <v>394</v>
      </c>
      <c r="K3426" s="279" t="s">
        <v>394</v>
      </c>
      <c r="L3426" s="279" t="s">
        <v>394</v>
      </c>
      <c r="M3426" s="279" t="s">
        <v>394</v>
      </c>
      <c r="N3426" s="279" t="s">
        <v>394</v>
      </c>
      <c r="O3426" s="279" t="s">
        <v>394</v>
      </c>
      <c r="P3426" s="315">
        <v>0</v>
      </c>
      <c r="Q3426" s="279" t="s">
        <v>394</v>
      </c>
      <c r="R3426" s="279" t="s">
        <v>394</v>
      </c>
      <c r="S3426" s="279" t="s">
        <v>394</v>
      </c>
      <c r="T3426" s="279" t="s">
        <v>394</v>
      </c>
      <c r="U3426" s="279" t="s">
        <v>394</v>
      </c>
      <c r="V3426" s="279" t="s">
        <v>394</v>
      </c>
      <c r="W3426" s="279" t="s">
        <v>394</v>
      </c>
      <c r="X3426" s="279" t="s">
        <v>394</v>
      </c>
      <c r="Y3426" s="281"/>
      <c r="Z3426" s="279" t="s">
        <v>394</v>
      </c>
      <c r="AA3426" s="279" t="s">
        <v>394</v>
      </c>
      <c r="AB3426" s="281"/>
      <c r="AC3426" s="279" t="s">
        <v>394</v>
      </c>
      <c r="AF3426" s="276" t="str">
        <f>IFERROR(VLOOKUP(A3426,'[1]قوائم الترجمة'!AC$2:AD$2397,1,0),"م")</f>
        <v>م</v>
      </c>
      <c r="AG3426" s="232"/>
      <c r="AH3426" s="233"/>
      <c r="AI3426" s="233"/>
      <c r="AJ3426" s="233"/>
      <c r="AL3426" s="267"/>
      <c r="AM3426" s="235"/>
      <c r="AU3426" s="234"/>
    </row>
    <row r="3427" spans="1:47" ht="21" x14ac:dyDescent="0.4">
      <c r="A3427" s="278">
        <v>122573</v>
      </c>
      <c r="B3427" s="279" t="s">
        <v>3476</v>
      </c>
      <c r="C3427" s="279" t="s">
        <v>63</v>
      </c>
      <c r="D3427" s="279" t="s">
        <v>212</v>
      </c>
      <c r="E3427" s="279" t="s">
        <v>424</v>
      </c>
      <c r="F3427" s="315" t="s">
        <v>9622</v>
      </c>
      <c r="G3427" s="315" t="s">
        <v>8123</v>
      </c>
      <c r="H3427" s="279" t="s">
        <v>425</v>
      </c>
      <c r="I3427" s="279" t="s">
        <v>538</v>
      </c>
      <c r="J3427" s="279" t="s">
        <v>7215</v>
      </c>
      <c r="K3427" s="280">
        <v>0</v>
      </c>
      <c r="L3427" s="279" t="s">
        <v>7215</v>
      </c>
      <c r="M3427" s="279" t="s">
        <v>394</v>
      </c>
      <c r="N3427" s="279" t="s">
        <v>394</v>
      </c>
      <c r="O3427" s="279" t="s">
        <v>394</v>
      </c>
      <c r="P3427" s="315">
        <v>0</v>
      </c>
      <c r="Q3427" s="278"/>
      <c r="R3427" s="303"/>
      <c r="S3427" s="279" t="s">
        <v>394</v>
      </c>
      <c r="T3427" s="279" t="s">
        <v>394</v>
      </c>
      <c r="U3427" s="303"/>
      <c r="V3427" s="303"/>
      <c r="W3427" s="303"/>
      <c r="X3427" s="303"/>
      <c r="Z3427" s="303"/>
      <c r="AA3427" s="303"/>
      <c r="AC3427" s="279" t="s">
        <v>394</v>
      </c>
      <c r="AF3427" s="276">
        <f>IFERROR(VLOOKUP(A3427,'[1]قوائم الترجمة'!AC$2:AD$2397,1,0),"م")</f>
        <v>122573</v>
      </c>
      <c r="AG3427" s="232"/>
      <c r="AH3427" s="233"/>
      <c r="AI3427" s="233"/>
      <c r="AJ3427" s="233"/>
      <c r="AL3427" s="267"/>
      <c r="AM3427" s="235"/>
      <c r="AU3427" s="234"/>
    </row>
    <row r="3428" spans="1:47" ht="21" x14ac:dyDescent="0.4">
      <c r="A3428" s="278">
        <v>122574</v>
      </c>
      <c r="B3428" s="279" t="s">
        <v>3475</v>
      </c>
      <c r="C3428" s="279" t="s">
        <v>102</v>
      </c>
      <c r="D3428" s="279" t="s">
        <v>305</v>
      </c>
      <c r="E3428" s="279" t="s">
        <v>394</v>
      </c>
      <c r="F3428"/>
      <c r="H3428" s="279" t="s">
        <v>394</v>
      </c>
      <c r="I3428" s="279" t="s">
        <v>539</v>
      </c>
      <c r="J3428" s="279" t="s">
        <v>394</v>
      </c>
      <c r="K3428" s="279" t="s">
        <v>394</v>
      </c>
      <c r="L3428" s="279" t="s">
        <v>394</v>
      </c>
      <c r="M3428" s="279" t="s">
        <v>394</v>
      </c>
      <c r="N3428" s="279" t="s">
        <v>394</v>
      </c>
      <c r="O3428" s="279" t="s">
        <v>394</v>
      </c>
      <c r="P3428" s="315">
        <v>0</v>
      </c>
      <c r="Q3428" s="279" t="s">
        <v>394</v>
      </c>
      <c r="R3428" s="279" t="s">
        <v>394</v>
      </c>
      <c r="S3428" s="279" t="s">
        <v>394</v>
      </c>
      <c r="T3428" s="279" t="s">
        <v>394</v>
      </c>
      <c r="U3428" s="279" t="s">
        <v>394</v>
      </c>
      <c r="V3428" s="279" t="s">
        <v>394</v>
      </c>
      <c r="W3428" s="279" t="s">
        <v>394</v>
      </c>
      <c r="X3428" s="279" t="s">
        <v>394</v>
      </c>
      <c r="Y3428" s="281"/>
      <c r="Z3428" s="279" t="s">
        <v>394</v>
      </c>
      <c r="AA3428" s="279" t="s">
        <v>394</v>
      </c>
      <c r="AB3428" s="281"/>
      <c r="AC3428" s="279" t="s">
        <v>855</v>
      </c>
      <c r="AF3428" s="276" t="str">
        <f>IFERROR(VLOOKUP(A3428,'[1]قوائم الترجمة'!AC$2:AD$2397,1,0),"م")</f>
        <v>م</v>
      </c>
      <c r="AG3428" s="232"/>
      <c r="AH3428" s="233"/>
      <c r="AI3428" s="233"/>
      <c r="AJ3428" s="233"/>
      <c r="AL3428" s="267"/>
      <c r="AM3428" s="235"/>
      <c r="AU3428" s="234"/>
    </row>
    <row r="3429" spans="1:47" ht="21" x14ac:dyDescent="0.4">
      <c r="A3429" s="278">
        <v>122575</v>
      </c>
      <c r="B3429" s="279" t="s">
        <v>5906</v>
      </c>
      <c r="C3429" s="279" t="s">
        <v>95</v>
      </c>
      <c r="D3429" s="279" t="s">
        <v>579</v>
      </c>
      <c r="E3429" s="279" t="s">
        <v>424</v>
      </c>
      <c r="F3429" s="315" t="s">
        <v>9623</v>
      </c>
      <c r="G3429" s="315" t="s">
        <v>402</v>
      </c>
      <c r="H3429" s="279" t="s">
        <v>425</v>
      </c>
      <c r="I3429" s="279" t="s">
        <v>61</v>
      </c>
      <c r="J3429" s="279" t="s">
        <v>403</v>
      </c>
      <c r="K3429" s="280">
        <v>2017</v>
      </c>
      <c r="L3429" s="279" t="s">
        <v>402</v>
      </c>
      <c r="M3429" s="279" t="s">
        <v>394</v>
      </c>
      <c r="N3429" s="279" t="s">
        <v>9624</v>
      </c>
      <c r="O3429" s="279" t="s">
        <v>9008</v>
      </c>
      <c r="P3429" s="279">
        <v>65000</v>
      </c>
      <c r="Q3429" s="278"/>
      <c r="R3429" s="303"/>
      <c r="S3429" s="279" t="s">
        <v>394</v>
      </c>
      <c r="T3429" s="279"/>
      <c r="U3429" s="303"/>
      <c r="V3429" s="303"/>
      <c r="W3429" s="303"/>
      <c r="X3429" s="303"/>
      <c r="Z3429" s="303"/>
      <c r="AA3429" s="303"/>
      <c r="AC3429" s="279" t="s">
        <v>394</v>
      </c>
      <c r="AF3429" s="276">
        <f>IFERROR(VLOOKUP(A3429,'[1]قوائم الترجمة'!AC$2:AD$2397,1,0),"م")</f>
        <v>122575</v>
      </c>
      <c r="AG3429" s="232"/>
      <c r="AH3429" s="233"/>
      <c r="AI3429" s="233"/>
      <c r="AJ3429" s="233"/>
      <c r="AL3429" s="267"/>
      <c r="AM3429" s="235"/>
      <c r="AU3429" s="234"/>
    </row>
    <row r="3430" spans="1:47" ht="21" x14ac:dyDescent="0.4">
      <c r="A3430" s="278">
        <v>122576</v>
      </c>
      <c r="B3430" s="279" t="s">
        <v>3474</v>
      </c>
      <c r="C3430" s="279" t="s">
        <v>161</v>
      </c>
      <c r="D3430" s="279" t="s">
        <v>236</v>
      </c>
      <c r="E3430" s="279" t="s">
        <v>394</v>
      </c>
      <c r="F3430"/>
      <c r="H3430" s="279" t="s">
        <v>394</v>
      </c>
      <c r="I3430" s="279" t="s">
        <v>540</v>
      </c>
      <c r="J3430" s="279" t="s">
        <v>394</v>
      </c>
      <c r="K3430" s="279" t="s">
        <v>394</v>
      </c>
      <c r="L3430" s="279" t="s">
        <v>394</v>
      </c>
      <c r="M3430" s="279" t="s">
        <v>394</v>
      </c>
      <c r="N3430" s="279" t="s">
        <v>394</v>
      </c>
      <c r="O3430" s="279" t="s">
        <v>394</v>
      </c>
      <c r="P3430" s="315">
        <v>0</v>
      </c>
      <c r="Q3430" s="279" t="s">
        <v>394</v>
      </c>
      <c r="R3430" s="279" t="s">
        <v>394</v>
      </c>
      <c r="S3430" s="279" t="s">
        <v>394</v>
      </c>
      <c r="T3430" s="279" t="s">
        <v>394</v>
      </c>
      <c r="U3430" s="279" t="s">
        <v>394</v>
      </c>
      <c r="V3430" s="279" t="s">
        <v>394</v>
      </c>
      <c r="W3430" s="279" t="s">
        <v>394</v>
      </c>
      <c r="X3430" s="279" t="s">
        <v>394</v>
      </c>
      <c r="Y3430" s="281"/>
      <c r="Z3430" s="279" t="s">
        <v>394</v>
      </c>
      <c r="AA3430" s="279" t="s">
        <v>394</v>
      </c>
      <c r="AB3430" s="281"/>
      <c r="AC3430" s="279" t="s">
        <v>855</v>
      </c>
      <c r="AF3430" s="276" t="str">
        <f>IFERROR(VLOOKUP(A3430,'[1]قوائم الترجمة'!AC$2:AD$2397,1,0),"م")</f>
        <v>م</v>
      </c>
      <c r="AG3430" s="232"/>
      <c r="AH3430" s="233"/>
      <c r="AI3430" s="233"/>
      <c r="AJ3430" s="233"/>
      <c r="AL3430" s="267"/>
      <c r="AM3430" s="235"/>
      <c r="AU3430" s="234"/>
    </row>
    <row r="3431" spans="1:47" ht="21" x14ac:dyDescent="0.4">
      <c r="A3431" s="278">
        <v>122577</v>
      </c>
      <c r="B3431" s="279" t="s">
        <v>5918</v>
      </c>
      <c r="C3431" s="279" t="s">
        <v>2385</v>
      </c>
      <c r="D3431" s="279" t="s">
        <v>661</v>
      </c>
      <c r="E3431" s="279" t="s">
        <v>5660</v>
      </c>
      <c r="F3431" s="315" t="s">
        <v>9346</v>
      </c>
      <c r="G3431" s="315" t="s">
        <v>402</v>
      </c>
      <c r="H3431" s="279" t="s">
        <v>425</v>
      </c>
      <c r="I3431" s="279" t="s">
        <v>538</v>
      </c>
      <c r="J3431" s="279" t="s">
        <v>403</v>
      </c>
      <c r="K3431" s="280">
        <v>2011</v>
      </c>
      <c r="L3431" s="279" t="s">
        <v>402</v>
      </c>
      <c r="M3431" s="279" t="s">
        <v>394</v>
      </c>
      <c r="N3431" s="279" t="s">
        <v>394</v>
      </c>
      <c r="O3431" s="279" t="s">
        <v>394</v>
      </c>
      <c r="P3431" s="315">
        <v>0</v>
      </c>
      <c r="Q3431" s="278"/>
      <c r="R3431" s="303"/>
      <c r="S3431" s="279" t="s">
        <v>394</v>
      </c>
      <c r="T3431" s="279" t="s">
        <v>394</v>
      </c>
      <c r="U3431" s="303"/>
      <c r="V3431" s="303"/>
      <c r="W3431" s="303"/>
      <c r="X3431" s="303"/>
      <c r="Z3431" s="303"/>
      <c r="AA3431" s="303"/>
      <c r="AC3431" s="279" t="s">
        <v>394</v>
      </c>
      <c r="AF3431" s="276">
        <f>IFERROR(VLOOKUP(A3431,'[1]قوائم الترجمة'!AC$2:AD$2397,1,0),"م")</f>
        <v>122577</v>
      </c>
      <c r="AG3431" s="232"/>
      <c r="AH3431" s="233"/>
      <c r="AI3431" s="233"/>
      <c r="AJ3431" s="233"/>
      <c r="AL3431" s="267"/>
      <c r="AM3431" s="235"/>
      <c r="AO3431" s="236"/>
      <c r="AU3431" s="234"/>
    </row>
    <row r="3432" spans="1:47" ht="21" x14ac:dyDescent="0.4">
      <c r="A3432" s="278">
        <v>122578</v>
      </c>
      <c r="B3432" s="279" t="s">
        <v>3473</v>
      </c>
      <c r="C3432" s="279" t="s">
        <v>975</v>
      </c>
      <c r="D3432" s="279" t="s">
        <v>579</v>
      </c>
      <c r="E3432" s="279" t="s">
        <v>394</v>
      </c>
      <c r="F3432"/>
      <c r="H3432" s="279" t="s">
        <v>394</v>
      </c>
      <c r="I3432" s="279" t="s">
        <v>539</v>
      </c>
      <c r="J3432" s="279" t="s">
        <v>394</v>
      </c>
      <c r="K3432" s="279" t="s">
        <v>394</v>
      </c>
      <c r="L3432" s="279" t="s">
        <v>394</v>
      </c>
      <c r="M3432" s="279" t="s">
        <v>394</v>
      </c>
      <c r="N3432" s="279" t="s">
        <v>394</v>
      </c>
      <c r="O3432" s="279" t="s">
        <v>394</v>
      </c>
      <c r="P3432" s="315">
        <v>0</v>
      </c>
      <c r="Q3432" s="279" t="s">
        <v>394</v>
      </c>
      <c r="R3432" s="279" t="s">
        <v>394</v>
      </c>
      <c r="S3432" s="279" t="s">
        <v>394</v>
      </c>
      <c r="T3432" s="279" t="s">
        <v>394</v>
      </c>
      <c r="U3432" s="279" t="s">
        <v>394</v>
      </c>
      <c r="V3432" s="279" t="s">
        <v>394</v>
      </c>
      <c r="W3432" s="279" t="s">
        <v>394</v>
      </c>
      <c r="X3432" s="279" t="s">
        <v>394</v>
      </c>
      <c r="Y3432" s="281"/>
      <c r="Z3432" s="279" t="s">
        <v>394</v>
      </c>
      <c r="AA3432" s="279" t="s">
        <v>394</v>
      </c>
      <c r="AB3432" s="281"/>
      <c r="AC3432" s="279" t="s">
        <v>855</v>
      </c>
      <c r="AF3432" s="276" t="str">
        <f>IFERROR(VLOOKUP(A3432,'[1]قوائم الترجمة'!AC$2:AD$2397,1,0),"م")</f>
        <v>م</v>
      </c>
      <c r="AG3432" s="232"/>
      <c r="AH3432" s="233"/>
      <c r="AI3432" s="233"/>
      <c r="AJ3432" s="233"/>
      <c r="AL3432" s="267"/>
      <c r="AM3432" s="235"/>
      <c r="AO3432" s="236"/>
      <c r="AU3432" s="234"/>
    </row>
    <row r="3433" spans="1:47" ht="21" x14ac:dyDescent="0.4">
      <c r="A3433" s="278">
        <v>122579</v>
      </c>
      <c r="B3433" s="279" t="s">
        <v>3471</v>
      </c>
      <c r="C3433" s="279" t="s">
        <v>65</v>
      </c>
      <c r="D3433" s="279" t="s">
        <v>3472</v>
      </c>
      <c r="E3433" s="279" t="s">
        <v>394</v>
      </c>
      <c r="F3433"/>
      <c r="H3433" s="279" t="s">
        <v>394</v>
      </c>
      <c r="I3433" s="279" t="s">
        <v>539</v>
      </c>
      <c r="J3433" s="279" t="s">
        <v>394</v>
      </c>
      <c r="K3433" s="279" t="s">
        <v>394</v>
      </c>
      <c r="L3433" s="279" t="s">
        <v>394</v>
      </c>
      <c r="M3433" s="279" t="s">
        <v>394</v>
      </c>
      <c r="N3433" s="279" t="s">
        <v>394</v>
      </c>
      <c r="O3433" s="279" t="s">
        <v>394</v>
      </c>
      <c r="P3433" s="315">
        <v>0</v>
      </c>
      <c r="Q3433" s="279" t="s">
        <v>394</v>
      </c>
      <c r="R3433" s="279" t="s">
        <v>394</v>
      </c>
      <c r="S3433" s="279" t="s">
        <v>394</v>
      </c>
      <c r="T3433" s="279" t="s">
        <v>394</v>
      </c>
      <c r="U3433" s="279" t="s">
        <v>394</v>
      </c>
      <c r="V3433" s="279" t="s">
        <v>394</v>
      </c>
      <c r="W3433" s="279" t="s">
        <v>394</v>
      </c>
      <c r="X3433" s="279" t="s">
        <v>394</v>
      </c>
      <c r="Y3433" s="281"/>
      <c r="Z3433" s="279" t="s">
        <v>394</v>
      </c>
      <c r="AA3433" s="279" t="s">
        <v>394</v>
      </c>
      <c r="AB3433" s="281"/>
      <c r="AC3433" s="279" t="s">
        <v>394</v>
      </c>
      <c r="AF3433" s="276" t="str">
        <f>IFERROR(VLOOKUP(A3433,'[1]قوائم الترجمة'!AC$2:AD$2397,1,0),"م")</f>
        <v>م</v>
      </c>
      <c r="AG3433" s="232"/>
      <c r="AH3433" s="233"/>
      <c r="AI3433" s="233"/>
      <c r="AJ3433" s="233"/>
      <c r="AL3433" s="267"/>
      <c r="AM3433" s="235"/>
      <c r="AU3433" s="234"/>
    </row>
    <row r="3434" spans="1:47" ht="21" x14ac:dyDescent="0.4">
      <c r="A3434" s="278">
        <v>122580</v>
      </c>
      <c r="B3434" s="279" t="s">
        <v>3470</v>
      </c>
      <c r="C3434" s="279" t="s">
        <v>84</v>
      </c>
      <c r="D3434" s="279" t="s">
        <v>364</v>
      </c>
      <c r="E3434" s="279" t="s">
        <v>394</v>
      </c>
      <c r="F3434"/>
      <c r="H3434" s="279" t="s">
        <v>394</v>
      </c>
      <c r="I3434" s="279" t="s">
        <v>539</v>
      </c>
      <c r="J3434" s="279" t="s">
        <v>394</v>
      </c>
      <c r="K3434" s="279" t="s">
        <v>394</v>
      </c>
      <c r="L3434" s="279" t="s">
        <v>394</v>
      </c>
      <c r="M3434" s="279" t="s">
        <v>394</v>
      </c>
      <c r="N3434" s="279" t="s">
        <v>394</v>
      </c>
      <c r="O3434" s="279" t="s">
        <v>394</v>
      </c>
      <c r="P3434" s="315">
        <v>0</v>
      </c>
      <c r="Q3434" s="279" t="s">
        <v>394</v>
      </c>
      <c r="R3434" s="279" t="s">
        <v>394</v>
      </c>
      <c r="S3434" s="279" t="s">
        <v>394</v>
      </c>
      <c r="T3434" s="279" t="s">
        <v>394</v>
      </c>
      <c r="U3434" s="279" t="s">
        <v>394</v>
      </c>
      <c r="V3434" s="279" t="s">
        <v>394</v>
      </c>
      <c r="W3434" s="279" t="s">
        <v>394</v>
      </c>
      <c r="X3434" s="279" t="s">
        <v>394</v>
      </c>
      <c r="Y3434" s="281"/>
      <c r="Z3434" s="279" t="s">
        <v>394</v>
      </c>
      <c r="AA3434" s="279" t="s">
        <v>394</v>
      </c>
      <c r="AB3434" s="281"/>
      <c r="AC3434" s="279" t="s">
        <v>855</v>
      </c>
      <c r="AF3434" s="276" t="str">
        <f>IFERROR(VLOOKUP(A3434,'[1]قوائم الترجمة'!AC$2:AD$2397,1,0),"م")</f>
        <v>م</v>
      </c>
      <c r="AG3434" s="232"/>
      <c r="AH3434" s="233"/>
      <c r="AI3434" s="233"/>
      <c r="AJ3434" s="233"/>
      <c r="AL3434" s="267"/>
      <c r="AM3434" s="235"/>
      <c r="AO3434" s="236"/>
      <c r="AU3434" s="234"/>
    </row>
    <row r="3435" spans="1:47" ht="21" x14ac:dyDescent="0.4">
      <c r="A3435" s="278">
        <v>122581</v>
      </c>
      <c r="B3435" s="279" t="s">
        <v>3469</v>
      </c>
      <c r="C3435" s="279" t="s">
        <v>68</v>
      </c>
      <c r="D3435" s="279" t="s">
        <v>240</v>
      </c>
      <c r="E3435" s="279" t="s">
        <v>394</v>
      </c>
      <c r="F3435"/>
      <c r="H3435" s="279" t="s">
        <v>394</v>
      </c>
      <c r="I3435" s="279" t="s">
        <v>540</v>
      </c>
      <c r="J3435" s="279" t="s">
        <v>394</v>
      </c>
      <c r="K3435" s="279" t="s">
        <v>394</v>
      </c>
      <c r="L3435" s="279" t="s">
        <v>394</v>
      </c>
      <c r="M3435" s="279" t="s">
        <v>394</v>
      </c>
      <c r="N3435" s="279" t="s">
        <v>394</v>
      </c>
      <c r="O3435" s="279" t="s">
        <v>394</v>
      </c>
      <c r="P3435" s="315">
        <v>0</v>
      </c>
      <c r="Q3435" s="279" t="s">
        <v>394</v>
      </c>
      <c r="R3435" s="279" t="s">
        <v>394</v>
      </c>
      <c r="S3435" s="279" t="s">
        <v>394</v>
      </c>
      <c r="T3435" s="279" t="s">
        <v>394</v>
      </c>
      <c r="U3435" s="279" t="s">
        <v>394</v>
      </c>
      <c r="V3435" s="279" t="s">
        <v>394</v>
      </c>
      <c r="W3435" s="279" t="s">
        <v>394</v>
      </c>
      <c r="X3435" s="279" t="s">
        <v>394</v>
      </c>
      <c r="Y3435" s="281"/>
      <c r="Z3435" s="279" t="s">
        <v>394</v>
      </c>
      <c r="AA3435" s="279" t="s">
        <v>394</v>
      </c>
      <c r="AB3435" s="281"/>
      <c r="AC3435" s="279" t="s">
        <v>855</v>
      </c>
      <c r="AF3435" s="276" t="str">
        <f>IFERROR(VLOOKUP(A3435,'[1]قوائم الترجمة'!AC$2:AD$2397,1,0),"م")</f>
        <v>م</v>
      </c>
      <c r="AG3435" s="232"/>
      <c r="AH3435" s="233"/>
      <c r="AI3435" s="233"/>
      <c r="AJ3435" s="233"/>
      <c r="AL3435" s="267"/>
      <c r="AM3435" s="235"/>
      <c r="AO3435" s="236"/>
      <c r="AU3435" s="234"/>
    </row>
    <row r="3436" spans="1:47" ht="21" x14ac:dyDescent="0.4">
      <c r="A3436" s="278">
        <v>122582</v>
      </c>
      <c r="B3436" s="279" t="s">
        <v>3468</v>
      </c>
      <c r="C3436" s="279" t="s">
        <v>159</v>
      </c>
      <c r="D3436" s="279" t="s">
        <v>241</v>
      </c>
      <c r="E3436" s="279" t="s">
        <v>394</v>
      </c>
      <c r="F3436"/>
      <c r="H3436" s="279" t="s">
        <v>394</v>
      </c>
      <c r="I3436" s="279" t="s">
        <v>539</v>
      </c>
      <c r="J3436" s="279" t="s">
        <v>394</v>
      </c>
      <c r="K3436" s="279" t="s">
        <v>394</v>
      </c>
      <c r="L3436" s="279" t="s">
        <v>394</v>
      </c>
      <c r="M3436" s="279" t="s">
        <v>394</v>
      </c>
      <c r="N3436" s="279" t="s">
        <v>394</v>
      </c>
      <c r="O3436" s="279" t="s">
        <v>394</v>
      </c>
      <c r="P3436" s="315">
        <v>0</v>
      </c>
      <c r="Q3436" s="279" t="s">
        <v>394</v>
      </c>
      <c r="R3436" s="279" t="s">
        <v>394</v>
      </c>
      <c r="S3436" s="279" t="s">
        <v>394</v>
      </c>
      <c r="T3436" s="279" t="s">
        <v>394</v>
      </c>
      <c r="U3436" s="279" t="s">
        <v>394</v>
      </c>
      <c r="V3436" s="279" t="s">
        <v>394</v>
      </c>
      <c r="W3436" s="279" t="s">
        <v>394</v>
      </c>
      <c r="X3436" s="279" t="s">
        <v>394</v>
      </c>
      <c r="Y3436" s="281"/>
      <c r="Z3436" s="279" t="s">
        <v>394</v>
      </c>
      <c r="AA3436" s="279" t="s">
        <v>394</v>
      </c>
      <c r="AB3436" s="281"/>
      <c r="AC3436" s="279" t="s">
        <v>855</v>
      </c>
      <c r="AF3436" s="276" t="str">
        <f>IFERROR(VLOOKUP(A3436,'[1]قوائم الترجمة'!AC$2:AD$2397,1,0),"م")</f>
        <v>م</v>
      </c>
      <c r="AG3436" s="232"/>
      <c r="AH3436" s="233"/>
      <c r="AI3436" s="233"/>
      <c r="AJ3436" s="233"/>
      <c r="AL3436" s="267"/>
      <c r="AM3436" s="235"/>
      <c r="AO3436" s="236"/>
      <c r="AU3436" s="234"/>
    </row>
    <row r="3437" spans="1:47" ht="21" x14ac:dyDescent="0.4">
      <c r="A3437" s="278">
        <v>122583</v>
      </c>
      <c r="B3437" s="279" t="s">
        <v>3466</v>
      </c>
      <c r="C3437" s="279" t="s">
        <v>63</v>
      </c>
      <c r="D3437" s="279" t="s">
        <v>3467</v>
      </c>
      <c r="E3437" s="279" t="s">
        <v>394</v>
      </c>
      <c r="F3437"/>
      <c r="H3437" s="279" t="s">
        <v>394</v>
      </c>
      <c r="I3437" s="279" t="s">
        <v>539</v>
      </c>
      <c r="J3437" s="279" t="s">
        <v>394</v>
      </c>
      <c r="K3437" s="279" t="s">
        <v>394</v>
      </c>
      <c r="L3437" s="279" t="s">
        <v>394</v>
      </c>
      <c r="M3437" s="279" t="s">
        <v>394</v>
      </c>
      <c r="N3437" s="279" t="s">
        <v>394</v>
      </c>
      <c r="O3437" s="279" t="s">
        <v>394</v>
      </c>
      <c r="P3437" s="315">
        <v>0</v>
      </c>
      <c r="Q3437" s="279" t="s">
        <v>394</v>
      </c>
      <c r="R3437" s="279" t="s">
        <v>394</v>
      </c>
      <c r="S3437" s="279" t="s">
        <v>394</v>
      </c>
      <c r="T3437" s="279" t="s">
        <v>394</v>
      </c>
      <c r="U3437" s="279" t="s">
        <v>394</v>
      </c>
      <c r="V3437" s="279" t="s">
        <v>394</v>
      </c>
      <c r="W3437" s="279" t="s">
        <v>394</v>
      </c>
      <c r="X3437" s="279" t="s">
        <v>394</v>
      </c>
      <c r="Y3437" s="281"/>
      <c r="Z3437" s="279" t="s">
        <v>394</v>
      </c>
      <c r="AA3437" s="279" t="s">
        <v>394</v>
      </c>
      <c r="AB3437" s="281"/>
      <c r="AC3437" s="279" t="s">
        <v>855</v>
      </c>
      <c r="AF3437" s="276" t="str">
        <f>IFERROR(VLOOKUP(A3437,'[1]قوائم الترجمة'!AC$2:AD$2397,1,0),"م")</f>
        <v>م</v>
      </c>
      <c r="AG3437" s="232"/>
      <c r="AH3437" s="233"/>
      <c r="AI3437" s="233"/>
      <c r="AJ3437" s="233"/>
      <c r="AL3437" s="267"/>
      <c r="AM3437" s="235"/>
      <c r="AO3437" s="236"/>
      <c r="AU3437" s="234"/>
    </row>
    <row r="3438" spans="1:47" ht="21" x14ac:dyDescent="0.4">
      <c r="A3438" s="278">
        <v>122584</v>
      </c>
      <c r="B3438" s="279" t="s">
        <v>3465</v>
      </c>
      <c r="C3438" s="279" t="s">
        <v>93</v>
      </c>
      <c r="D3438" s="279" t="s">
        <v>669</v>
      </c>
      <c r="E3438" s="279" t="s">
        <v>5660</v>
      </c>
      <c r="F3438" s="315" t="s">
        <v>9073</v>
      </c>
      <c r="G3438" s="315" t="s">
        <v>8193</v>
      </c>
      <c r="H3438" s="279" t="s">
        <v>425</v>
      </c>
      <c r="I3438" s="279" t="s">
        <v>540</v>
      </c>
      <c r="J3438" s="279" t="s">
        <v>8112</v>
      </c>
      <c r="K3438" s="280">
        <v>2004</v>
      </c>
      <c r="L3438" s="279" t="s">
        <v>404</v>
      </c>
      <c r="M3438" s="279" t="s">
        <v>394</v>
      </c>
      <c r="N3438" s="279" t="s">
        <v>394</v>
      </c>
      <c r="O3438" s="279" t="s">
        <v>394</v>
      </c>
      <c r="P3438" s="315">
        <v>0</v>
      </c>
      <c r="Q3438" s="278"/>
      <c r="R3438" s="303"/>
      <c r="S3438" s="279" t="s">
        <v>394</v>
      </c>
      <c r="T3438" s="279" t="s">
        <v>394</v>
      </c>
      <c r="U3438" s="303"/>
      <c r="V3438" s="303"/>
      <c r="W3438" s="303"/>
      <c r="X3438" s="303"/>
      <c r="Z3438" s="303"/>
      <c r="AA3438" s="303"/>
      <c r="AC3438" s="279" t="s">
        <v>394</v>
      </c>
      <c r="AF3438" s="276">
        <f>IFERROR(VLOOKUP(A3438,'[1]قوائم الترجمة'!AC$2:AD$2397,1,0),"م")</f>
        <v>122584</v>
      </c>
      <c r="AG3438" s="232"/>
      <c r="AH3438" s="233"/>
      <c r="AI3438" s="233"/>
      <c r="AJ3438" s="233"/>
      <c r="AL3438" s="267"/>
      <c r="AM3438" s="235"/>
      <c r="AU3438" s="234"/>
    </row>
    <row r="3439" spans="1:47" ht="21" x14ac:dyDescent="0.4">
      <c r="A3439" s="278">
        <v>122585</v>
      </c>
      <c r="B3439" s="279" t="s">
        <v>3464</v>
      </c>
      <c r="C3439" s="279" t="s">
        <v>93</v>
      </c>
      <c r="D3439" s="279" t="s">
        <v>270</v>
      </c>
      <c r="E3439" s="279" t="s">
        <v>394</v>
      </c>
      <c r="F3439"/>
      <c r="H3439" s="279" t="s">
        <v>394</v>
      </c>
      <c r="I3439" s="279" t="s">
        <v>539</v>
      </c>
      <c r="J3439" s="279" t="s">
        <v>394</v>
      </c>
      <c r="K3439" s="279" t="s">
        <v>394</v>
      </c>
      <c r="L3439" s="279" t="s">
        <v>394</v>
      </c>
      <c r="M3439" s="279" t="s">
        <v>394</v>
      </c>
      <c r="N3439" s="279" t="s">
        <v>394</v>
      </c>
      <c r="O3439" s="279" t="s">
        <v>394</v>
      </c>
      <c r="P3439" s="315">
        <v>0</v>
      </c>
      <c r="Q3439" s="279" t="s">
        <v>394</v>
      </c>
      <c r="R3439" s="279" t="s">
        <v>394</v>
      </c>
      <c r="S3439" s="279" t="s">
        <v>394</v>
      </c>
      <c r="T3439" s="279" t="s">
        <v>394</v>
      </c>
      <c r="U3439" s="279" t="s">
        <v>394</v>
      </c>
      <c r="V3439" s="279" t="s">
        <v>394</v>
      </c>
      <c r="W3439" s="279" t="s">
        <v>394</v>
      </c>
      <c r="X3439" s="279" t="s">
        <v>394</v>
      </c>
      <c r="Y3439" s="281"/>
      <c r="Z3439" s="279" t="s">
        <v>394</v>
      </c>
      <c r="AA3439" s="279" t="s">
        <v>394</v>
      </c>
      <c r="AB3439" s="281"/>
      <c r="AC3439" s="279" t="s">
        <v>855</v>
      </c>
      <c r="AF3439" s="276" t="str">
        <f>IFERROR(VLOOKUP(A3439,'[1]قوائم الترجمة'!AC$2:AD$2397,1,0),"م")</f>
        <v>م</v>
      </c>
      <c r="AG3439" s="232"/>
      <c r="AH3439" s="233"/>
      <c r="AI3439" s="233"/>
      <c r="AJ3439" s="233"/>
      <c r="AL3439" s="267"/>
      <c r="AM3439" s="235"/>
      <c r="AO3439" s="236"/>
      <c r="AU3439" s="234"/>
    </row>
    <row r="3440" spans="1:47" ht="21" x14ac:dyDescent="0.4">
      <c r="A3440" s="278">
        <v>122586</v>
      </c>
      <c r="B3440" s="279" t="s">
        <v>3463</v>
      </c>
      <c r="C3440" s="279" t="s">
        <v>753</v>
      </c>
      <c r="D3440" s="279" t="s">
        <v>276</v>
      </c>
      <c r="E3440" s="279" t="s">
        <v>394</v>
      </c>
      <c r="F3440"/>
      <c r="H3440" s="279" t="s">
        <v>394</v>
      </c>
      <c r="I3440" s="279" t="s">
        <v>539</v>
      </c>
      <c r="J3440" s="279" t="s">
        <v>394</v>
      </c>
      <c r="K3440" s="279" t="s">
        <v>394</v>
      </c>
      <c r="L3440" s="279" t="s">
        <v>394</v>
      </c>
      <c r="M3440" s="279" t="s">
        <v>394</v>
      </c>
      <c r="N3440" s="279" t="s">
        <v>394</v>
      </c>
      <c r="O3440" s="279" t="s">
        <v>394</v>
      </c>
      <c r="P3440" s="315">
        <v>0</v>
      </c>
      <c r="Q3440" s="279" t="s">
        <v>394</v>
      </c>
      <c r="R3440" s="279" t="s">
        <v>394</v>
      </c>
      <c r="S3440" s="279" t="s">
        <v>394</v>
      </c>
      <c r="T3440" s="279" t="s">
        <v>394</v>
      </c>
      <c r="U3440" s="279" t="s">
        <v>394</v>
      </c>
      <c r="V3440" s="279" t="s">
        <v>394</v>
      </c>
      <c r="W3440" s="279" t="s">
        <v>394</v>
      </c>
      <c r="X3440" s="279" t="s">
        <v>394</v>
      </c>
      <c r="Y3440" s="281"/>
      <c r="Z3440" s="279" t="s">
        <v>394</v>
      </c>
      <c r="AA3440" s="279" t="s">
        <v>394</v>
      </c>
      <c r="AB3440" s="281"/>
      <c r="AC3440" s="279" t="s">
        <v>855</v>
      </c>
      <c r="AF3440" s="276" t="str">
        <f>IFERROR(VLOOKUP(A3440,'[1]قوائم الترجمة'!AC$2:AD$2397,1,0),"م")</f>
        <v>م</v>
      </c>
      <c r="AG3440" s="232"/>
      <c r="AH3440" s="233"/>
      <c r="AI3440" s="233"/>
      <c r="AJ3440" s="233"/>
      <c r="AL3440" s="267"/>
      <c r="AM3440" s="235"/>
      <c r="AO3440" s="236"/>
      <c r="AU3440" s="234"/>
    </row>
    <row r="3441" spans="1:47" ht="21" x14ac:dyDescent="0.4">
      <c r="A3441" s="278">
        <v>122587</v>
      </c>
      <c r="B3441" s="279" t="s">
        <v>5957</v>
      </c>
      <c r="C3441" s="279" t="s">
        <v>133</v>
      </c>
      <c r="D3441" s="279" t="s">
        <v>5958</v>
      </c>
      <c r="E3441" s="279" t="s">
        <v>5660</v>
      </c>
      <c r="F3441" s="315" t="s">
        <v>9625</v>
      </c>
      <c r="G3441" s="315" t="s">
        <v>402</v>
      </c>
      <c r="H3441" s="279" t="s">
        <v>425</v>
      </c>
      <c r="I3441" s="279" t="s">
        <v>61</v>
      </c>
      <c r="J3441" s="279" t="s">
        <v>403</v>
      </c>
      <c r="K3441" s="280">
        <v>2001</v>
      </c>
      <c r="L3441" s="279" t="s">
        <v>404</v>
      </c>
      <c r="M3441" s="279" t="s">
        <v>394</v>
      </c>
      <c r="N3441" s="279"/>
      <c r="O3441" s="279" t="s">
        <v>394</v>
      </c>
      <c r="P3441" s="315">
        <v>0</v>
      </c>
      <c r="Q3441" s="278"/>
      <c r="R3441" s="303"/>
      <c r="S3441" s="279" t="s">
        <v>394</v>
      </c>
      <c r="T3441" s="279" t="s">
        <v>394</v>
      </c>
      <c r="U3441" s="303"/>
      <c r="V3441" s="303"/>
      <c r="W3441" s="303"/>
      <c r="X3441" s="303"/>
      <c r="Z3441" s="303"/>
      <c r="AA3441" s="303"/>
      <c r="AC3441" s="279" t="s">
        <v>394</v>
      </c>
      <c r="AF3441" s="276">
        <f>IFERROR(VLOOKUP(A3441,'[1]قوائم الترجمة'!AC$2:AD$2397,1,0),"م")</f>
        <v>122587</v>
      </c>
      <c r="AG3441" s="232"/>
      <c r="AH3441" s="233"/>
      <c r="AI3441" s="233"/>
      <c r="AJ3441" s="233"/>
      <c r="AL3441" s="267"/>
      <c r="AM3441" s="235"/>
      <c r="AU3441" s="234"/>
    </row>
    <row r="3442" spans="1:47" ht="21" x14ac:dyDescent="0.4">
      <c r="A3442" s="278">
        <v>122588</v>
      </c>
      <c r="B3442" s="279" t="s">
        <v>3461</v>
      </c>
      <c r="C3442" s="279" t="s">
        <v>97</v>
      </c>
      <c r="D3442" s="279" t="s">
        <v>3462</v>
      </c>
      <c r="E3442" s="279" t="s">
        <v>394</v>
      </c>
      <c r="F3442"/>
      <c r="H3442" s="279" t="s">
        <v>394</v>
      </c>
      <c r="I3442" s="279" t="s">
        <v>539</v>
      </c>
      <c r="J3442" s="279" t="s">
        <v>394</v>
      </c>
      <c r="K3442" s="279" t="s">
        <v>394</v>
      </c>
      <c r="L3442" s="279" t="s">
        <v>394</v>
      </c>
      <c r="M3442" s="279" t="s">
        <v>394</v>
      </c>
      <c r="N3442" s="279" t="s">
        <v>394</v>
      </c>
      <c r="O3442" s="279" t="s">
        <v>394</v>
      </c>
      <c r="P3442" s="315">
        <v>0</v>
      </c>
      <c r="Q3442" s="279" t="s">
        <v>394</v>
      </c>
      <c r="R3442" s="279" t="s">
        <v>394</v>
      </c>
      <c r="S3442" s="279" t="s">
        <v>394</v>
      </c>
      <c r="T3442" s="279" t="s">
        <v>394</v>
      </c>
      <c r="U3442" s="279" t="s">
        <v>394</v>
      </c>
      <c r="V3442" s="279" t="s">
        <v>394</v>
      </c>
      <c r="W3442" s="279" t="s">
        <v>394</v>
      </c>
      <c r="X3442" s="279" t="s">
        <v>394</v>
      </c>
      <c r="Y3442" s="281"/>
      <c r="Z3442" s="279" t="s">
        <v>394</v>
      </c>
      <c r="AA3442" s="279" t="s">
        <v>394</v>
      </c>
      <c r="AB3442" s="281"/>
      <c r="AC3442" s="279" t="s">
        <v>855</v>
      </c>
      <c r="AF3442" s="276" t="str">
        <f>IFERROR(VLOOKUP(A3442,'[1]قوائم الترجمة'!AC$2:AD$2397,1,0),"م")</f>
        <v>م</v>
      </c>
      <c r="AG3442" s="232"/>
      <c r="AH3442" s="233"/>
      <c r="AI3442" s="233"/>
      <c r="AJ3442" s="233"/>
      <c r="AL3442" s="267"/>
      <c r="AM3442" s="235"/>
      <c r="AU3442" s="234"/>
    </row>
    <row r="3443" spans="1:47" ht="21" x14ac:dyDescent="0.4">
      <c r="A3443" s="278">
        <v>122590</v>
      </c>
      <c r="B3443" s="279" t="s">
        <v>5964</v>
      </c>
      <c r="C3443" s="279" t="s">
        <v>5965</v>
      </c>
      <c r="D3443" s="279" t="s">
        <v>309</v>
      </c>
      <c r="E3443" s="279" t="s">
        <v>424</v>
      </c>
      <c r="F3443" s="315" t="s">
        <v>9626</v>
      </c>
      <c r="G3443" s="315" t="s">
        <v>402</v>
      </c>
      <c r="H3443" s="279" t="s">
        <v>425</v>
      </c>
      <c r="I3443" s="279" t="s">
        <v>61</v>
      </c>
      <c r="J3443" s="279" t="s">
        <v>403</v>
      </c>
      <c r="K3443" s="280">
        <v>2014</v>
      </c>
      <c r="L3443" s="279" t="s">
        <v>402</v>
      </c>
      <c r="M3443" s="279" t="s">
        <v>394</v>
      </c>
      <c r="N3443" s="279" t="s">
        <v>394</v>
      </c>
      <c r="O3443" s="279" t="s">
        <v>394</v>
      </c>
      <c r="P3443" s="315">
        <v>0</v>
      </c>
      <c r="Q3443" s="278"/>
      <c r="R3443" s="303"/>
      <c r="S3443" s="279" t="s">
        <v>394</v>
      </c>
      <c r="T3443" s="279" t="s">
        <v>394</v>
      </c>
      <c r="U3443" s="303"/>
      <c r="V3443" s="303"/>
      <c r="W3443" s="303"/>
      <c r="X3443" s="303"/>
      <c r="Z3443" s="303"/>
      <c r="AA3443" s="303"/>
      <c r="AC3443" s="279" t="s">
        <v>394</v>
      </c>
      <c r="AF3443" s="276">
        <f>IFERROR(VLOOKUP(A3443,'[1]قوائم الترجمة'!AC$2:AD$2397,1,0),"م")</f>
        <v>122590</v>
      </c>
      <c r="AG3443" s="232"/>
      <c r="AH3443" s="233"/>
      <c r="AI3443" s="233"/>
      <c r="AJ3443" s="233"/>
      <c r="AL3443" s="267"/>
      <c r="AM3443" s="235"/>
      <c r="AU3443" s="234"/>
    </row>
    <row r="3444" spans="1:47" ht="21" x14ac:dyDescent="0.4">
      <c r="A3444" s="278">
        <v>122591</v>
      </c>
      <c r="B3444" s="279" t="s">
        <v>3460</v>
      </c>
      <c r="C3444" s="279" t="s">
        <v>68</v>
      </c>
      <c r="D3444" s="279" t="s">
        <v>1307</v>
      </c>
      <c r="E3444" s="279" t="s">
        <v>394</v>
      </c>
      <c r="F3444"/>
      <c r="H3444" s="279" t="s">
        <v>394</v>
      </c>
      <c r="I3444" s="279" t="s">
        <v>539</v>
      </c>
      <c r="J3444" s="279" t="s">
        <v>394</v>
      </c>
      <c r="K3444" s="279" t="s">
        <v>394</v>
      </c>
      <c r="L3444" s="279" t="s">
        <v>394</v>
      </c>
      <c r="M3444" s="279" t="s">
        <v>394</v>
      </c>
      <c r="N3444" s="279" t="s">
        <v>394</v>
      </c>
      <c r="O3444" s="279" t="s">
        <v>394</v>
      </c>
      <c r="P3444" s="315">
        <v>0</v>
      </c>
      <c r="Q3444" s="279" t="s">
        <v>394</v>
      </c>
      <c r="R3444" s="279" t="s">
        <v>394</v>
      </c>
      <c r="S3444" s="279" t="s">
        <v>394</v>
      </c>
      <c r="T3444" s="279" t="s">
        <v>394</v>
      </c>
      <c r="U3444" s="279" t="s">
        <v>394</v>
      </c>
      <c r="V3444" s="279" t="s">
        <v>394</v>
      </c>
      <c r="W3444" s="279" t="s">
        <v>394</v>
      </c>
      <c r="X3444" s="279" t="s">
        <v>394</v>
      </c>
      <c r="Y3444" s="281"/>
      <c r="Z3444" s="279" t="s">
        <v>394</v>
      </c>
      <c r="AA3444" s="279" t="s">
        <v>394</v>
      </c>
      <c r="AB3444" s="281"/>
      <c r="AC3444" s="279" t="s">
        <v>855</v>
      </c>
      <c r="AF3444" s="276" t="str">
        <f>IFERROR(VLOOKUP(A3444,'[1]قوائم الترجمة'!AC$2:AD$2397,1,0),"م")</f>
        <v>م</v>
      </c>
      <c r="AG3444" s="232"/>
      <c r="AH3444" s="233"/>
      <c r="AI3444" s="233"/>
      <c r="AJ3444" s="233"/>
      <c r="AL3444" s="267"/>
      <c r="AM3444" s="235"/>
      <c r="AU3444" s="234"/>
    </row>
    <row r="3445" spans="1:47" ht="21" x14ac:dyDescent="0.4">
      <c r="A3445" s="278">
        <v>122592</v>
      </c>
      <c r="B3445" s="279" t="s">
        <v>3459</v>
      </c>
      <c r="C3445" s="279" t="s">
        <v>110</v>
      </c>
      <c r="D3445" s="279" t="s">
        <v>244</v>
      </c>
      <c r="E3445" s="279" t="s">
        <v>394</v>
      </c>
      <c r="F3445"/>
      <c r="H3445" s="279" t="s">
        <v>394</v>
      </c>
      <c r="I3445" s="279" t="s">
        <v>539</v>
      </c>
      <c r="J3445" s="279" t="s">
        <v>394</v>
      </c>
      <c r="K3445" s="279" t="s">
        <v>394</v>
      </c>
      <c r="L3445" s="279" t="s">
        <v>394</v>
      </c>
      <c r="M3445" s="279" t="s">
        <v>394</v>
      </c>
      <c r="N3445" s="279" t="s">
        <v>394</v>
      </c>
      <c r="O3445" s="279" t="s">
        <v>394</v>
      </c>
      <c r="P3445" s="315">
        <v>0</v>
      </c>
      <c r="Q3445" s="279" t="s">
        <v>394</v>
      </c>
      <c r="R3445" s="279" t="s">
        <v>394</v>
      </c>
      <c r="S3445" s="279" t="s">
        <v>394</v>
      </c>
      <c r="T3445" s="279" t="s">
        <v>394</v>
      </c>
      <c r="U3445" s="279" t="s">
        <v>394</v>
      </c>
      <c r="V3445" s="279" t="s">
        <v>394</v>
      </c>
      <c r="W3445" s="279" t="s">
        <v>394</v>
      </c>
      <c r="X3445" s="279" t="s">
        <v>394</v>
      </c>
      <c r="Y3445" s="281"/>
      <c r="Z3445" s="279" t="s">
        <v>394</v>
      </c>
      <c r="AA3445" s="279" t="s">
        <v>394</v>
      </c>
      <c r="AB3445" s="281"/>
      <c r="AC3445" s="279" t="s">
        <v>855</v>
      </c>
      <c r="AF3445" s="276" t="str">
        <f>IFERROR(VLOOKUP(A3445,'[1]قوائم الترجمة'!AC$2:AD$2397,1,0),"م")</f>
        <v>م</v>
      </c>
      <c r="AG3445" s="232"/>
      <c r="AH3445" s="233"/>
      <c r="AI3445" s="233"/>
      <c r="AJ3445" s="233"/>
      <c r="AL3445" s="267"/>
      <c r="AM3445" s="235"/>
      <c r="AU3445" s="234"/>
    </row>
    <row r="3446" spans="1:47" ht="21" x14ac:dyDescent="0.4">
      <c r="A3446" s="278">
        <v>122593</v>
      </c>
      <c r="B3446" s="279" t="s">
        <v>3458</v>
      </c>
      <c r="C3446" s="279" t="s">
        <v>517</v>
      </c>
      <c r="D3446" s="279" t="s">
        <v>276</v>
      </c>
      <c r="E3446" s="279" t="s">
        <v>423</v>
      </c>
      <c r="F3446" s="315" t="s">
        <v>8448</v>
      </c>
      <c r="G3446" s="315" t="s">
        <v>8272</v>
      </c>
      <c r="H3446" s="279" t="s">
        <v>425</v>
      </c>
      <c r="I3446" s="279" t="s">
        <v>539</v>
      </c>
      <c r="J3446" s="279" t="s">
        <v>403</v>
      </c>
      <c r="K3446" s="280">
        <v>2015</v>
      </c>
      <c r="L3446" s="279" t="s">
        <v>402</v>
      </c>
      <c r="M3446" s="279" t="s">
        <v>394</v>
      </c>
      <c r="N3446" s="279" t="s">
        <v>394</v>
      </c>
      <c r="O3446" s="279" t="s">
        <v>394</v>
      </c>
      <c r="P3446" s="315">
        <v>0</v>
      </c>
      <c r="Q3446" s="278"/>
      <c r="R3446" s="303"/>
      <c r="S3446" s="279" t="s">
        <v>394</v>
      </c>
      <c r="T3446" s="279" t="s">
        <v>394</v>
      </c>
      <c r="U3446" s="303"/>
      <c r="V3446" s="303"/>
      <c r="W3446" s="303"/>
      <c r="X3446" s="303"/>
      <c r="Z3446" s="303"/>
      <c r="AA3446" s="303"/>
      <c r="AC3446" s="279" t="s">
        <v>855</v>
      </c>
      <c r="AF3446" s="276">
        <f>IFERROR(VLOOKUP(A3446,'[1]قوائم الترجمة'!AC$2:AD$2397,1,0),"م")</f>
        <v>122593</v>
      </c>
      <c r="AG3446" s="232"/>
      <c r="AH3446" s="233"/>
      <c r="AI3446" s="233"/>
      <c r="AJ3446" s="233"/>
      <c r="AL3446" s="267"/>
      <c r="AM3446" s="235"/>
      <c r="AO3446" s="236"/>
      <c r="AU3446" s="234"/>
    </row>
    <row r="3447" spans="1:47" ht="21" x14ac:dyDescent="0.4">
      <c r="A3447" s="278">
        <v>122595</v>
      </c>
      <c r="B3447" s="279" t="s">
        <v>3457</v>
      </c>
      <c r="C3447" s="279" t="s">
        <v>7697</v>
      </c>
      <c r="D3447" s="279" t="s">
        <v>340</v>
      </c>
      <c r="E3447" s="279" t="s">
        <v>394</v>
      </c>
      <c r="F3447"/>
      <c r="H3447" s="279" t="s">
        <v>394</v>
      </c>
      <c r="I3447" s="279" t="s">
        <v>540</v>
      </c>
      <c r="J3447" s="279" t="s">
        <v>394</v>
      </c>
      <c r="K3447" s="279" t="s">
        <v>394</v>
      </c>
      <c r="L3447" s="279" t="s">
        <v>394</v>
      </c>
      <c r="M3447" s="279" t="s">
        <v>394</v>
      </c>
      <c r="N3447" s="279" t="s">
        <v>394</v>
      </c>
      <c r="O3447" s="279" t="s">
        <v>394</v>
      </c>
      <c r="P3447" s="315">
        <v>0</v>
      </c>
      <c r="Q3447" s="279" t="s">
        <v>394</v>
      </c>
      <c r="R3447" s="279" t="s">
        <v>394</v>
      </c>
      <c r="S3447" s="279" t="s">
        <v>394</v>
      </c>
      <c r="T3447" s="279" t="s">
        <v>394</v>
      </c>
      <c r="U3447" s="279" t="s">
        <v>394</v>
      </c>
      <c r="V3447" s="279" t="s">
        <v>394</v>
      </c>
      <c r="W3447" s="279" t="s">
        <v>394</v>
      </c>
      <c r="X3447" s="279" t="s">
        <v>394</v>
      </c>
      <c r="Y3447" s="281"/>
      <c r="Z3447" s="279" t="s">
        <v>394</v>
      </c>
      <c r="AA3447" s="279" t="s">
        <v>394</v>
      </c>
      <c r="AB3447" s="281"/>
      <c r="AC3447" s="279" t="s">
        <v>855</v>
      </c>
      <c r="AF3447" s="276" t="str">
        <f>IFERROR(VLOOKUP(A3447,'[1]قوائم الترجمة'!AC$2:AD$2397,1,0),"م")</f>
        <v>م</v>
      </c>
      <c r="AG3447" s="232"/>
      <c r="AH3447" s="233"/>
      <c r="AI3447" s="233"/>
      <c r="AJ3447" s="233"/>
      <c r="AL3447" s="267"/>
      <c r="AM3447" s="235"/>
      <c r="AO3447" s="236"/>
      <c r="AU3447" s="234"/>
    </row>
    <row r="3448" spans="1:47" ht="21" x14ac:dyDescent="0.4">
      <c r="A3448" s="278">
        <v>122596</v>
      </c>
      <c r="B3448" s="279" t="s">
        <v>3456</v>
      </c>
      <c r="C3448" s="279" t="s">
        <v>161</v>
      </c>
      <c r="D3448" s="279" t="s">
        <v>1138</v>
      </c>
      <c r="E3448" s="279" t="s">
        <v>394</v>
      </c>
      <c r="F3448"/>
      <c r="H3448" s="279" t="s">
        <v>394</v>
      </c>
      <c r="I3448" s="279" t="s">
        <v>539</v>
      </c>
      <c r="J3448" s="279" t="s">
        <v>394</v>
      </c>
      <c r="K3448" s="279" t="s">
        <v>394</v>
      </c>
      <c r="L3448" s="279" t="s">
        <v>394</v>
      </c>
      <c r="M3448" s="279" t="s">
        <v>394</v>
      </c>
      <c r="N3448" s="279" t="s">
        <v>394</v>
      </c>
      <c r="O3448" s="279" t="s">
        <v>394</v>
      </c>
      <c r="P3448" s="315">
        <v>0</v>
      </c>
      <c r="Q3448" s="279" t="s">
        <v>394</v>
      </c>
      <c r="R3448" s="279" t="s">
        <v>394</v>
      </c>
      <c r="S3448" s="279" t="s">
        <v>394</v>
      </c>
      <c r="T3448" s="279" t="s">
        <v>394</v>
      </c>
      <c r="U3448" s="279" t="s">
        <v>394</v>
      </c>
      <c r="V3448" s="279" t="s">
        <v>394</v>
      </c>
      <c r="W3448" s="279" t="s">
        <v>394</v>
      </c>
      <c r="X3448" s="279" t="s">
        <v>394</v>
      </c>
      <c r="Y3448" s="281"/>
      <c r="Z3448" s="279" t="s">
        <v>394</v>
      </c>
      <c r="AA3448" s="279" t="s">
        <v>394</v>
      </c>
      <c r="AB3448" s="281"/>
      <c r="AC3448" s="279" t="s">
        <v>855</v>
      </c>
      <c r="AF3448" s="276" t="str">
        <f>IFERROR(VLOOKUP(A3448,'[1]قوائم الترجمة'!AC$2:AD$2397,1,0),"م")</f>
        <v>م</v>
      </c>
      <c r="AG3448" s="232"/>
      <c r="AH3448" s="233"/>
      <c r="AI3448" s="233"/>
      <c r="AJ3448" s="233"/>
      <c r="AL3448" s="267"/>
      <c r="AM3448" s="235"/>
      <c r="AU3448" s="234"/>
    </row>
    <row r="3449" spans="1:47" ht="21" x14ac:dyDescent="0.4">
      <c r="A3449" s="278">
        <v>122597</v>
      </c>
      <c r="B3449" s="279" t="s">
        <v>3453</v>
      </c>
      <c r="C3449" s="279" t="s">
        <v>3454</v>
      </c>
      <c r="D3449" s="279" t="s">
        <v>3455</v>
      </c>
      <c r="E3449" s="279" t="s">
        <v>5660</v>
      </c>
      <c r="F3449" s="315" t="s">
        <v>9627</v>
      </c>
      <c r="G3449" s="315" t="s">
        <v>402</v>
      </c>
      <c r="H3449" s="279" t="s">
        <v>425</v>
      </c>
      <c r="I3449" s="279" t="s">
        <v>542</v>
      </c>
      <c r="J3449" s="279" t="s">
        <v>8112</v>
      </c>
      <c r="K3449" s="280">
        <v>2012</v>
      </c>
      <c r="L3449" s="279" t="s">
        <v>404</v>
      </c>
      <c r="M3449" s="279" t="s">
        <v>394</v>
      </c>
      <c r="N3449" s="279" t="s">
        <v>394</v>
      </c>
      <c r="O3449" s="279" t="s">
        <v>394</v>
      </c>
      <c r="P3449" s="315">
        <v>0</v>
      </c>
      <c r="Q3449" s="278"/>
      <c r="R3449" s="303"/>
      <c r="S3449" s="279" t="s">
        <v>394</v>
      </c>
      <c r="T3449" s="279" t="s">
        <v>394</v>
      </c>
      <c r="U3449" s="303"/>
      <c r="V3449" s="303"/>
      <c r="W3449" s="303"/>
      <c r="X3449" s="303"/>
      <c r="Z3449" s="303"/>
      <c r="AA3449" s="303"/>
      <c r="AC3449" s="279" t="s">
        <v>855</v>
      </c>
      <c r="AF3449" s="276">
        <f>IFERROR(VLOOKUP(A3449,'[1]قوائم الترجمة'!AC$2:AD$2397,1,0),"م")</f>
        <v>122597</v>
      </c>
      <c r="AG3449" s="232"/>
      <c r="AH3449" s="233"/>
      <c r="AI3449" s="233"/>
      <c r="AJ3449" s="233"/>
      <c r="AL3449" s="267"/>
      <c r="AM3449" s="235"/>
      <c r="AU3449" s="234"/>
    </row>
    <row r="3450" spans="1:47" ht="21" x14ac:dyDescent="0.4">
      <c r="A3450" s="278">
        <v>122598</v>
      </c>
      <c r="B3450" s="279" t="s">
        <v>3452</v>
      </c>
      <c r="C3450" s="279" t="s">
        <v>953</v>
      </c>
      <c r="D3450" s="279" t="s">
        <v>294</v>
      </c>
      <c r="E3450" s="279" t="s">
        <v>424</v>
      </c>
      <c r="F3450" s="315" t="s">
        <v>9628</v>
      </c>
      <c r="G3450" s="315" t="s">
        <v>402</v>
      </c>
      <c r="H3450" s="279" t="s">
        <v>425</v>
      </c>
      <c r="I3450" s="279" t="s">
        <v>67</v>
      </c>
      <c r="J3450" s="279" t="s">
        <v>843</v>
      </c>
      <c r="K3450" s="280">
        <v>2017</v>
      </c>
      <c r="L3450" s="279" t="s">
        <v>402</v>
      </c>
      <c r="M3450" s="279" t="s">
        <v>394</v>
      </c>
      <c r="N3450" s="279" t="s">
        <v>394</v>
      </c>
      <c r="O3450" s="279" t="s">
        <v>394</v>
      </c>
      <c r="P3450" s="315">
        <v>0</v>
      </c>
      <c r="Q3450" s="278"/>
      <c r="R3450" s="303"/>
      <c r="S3450" s="279" t="s">
        <v>394</v>
      </c>
      <c r="T3450" s="279" t="s">
        <v>394</v>
      </c>
      <c r="U3450" s="303"/>
      <c r="V3450" s="303"/>
      <c r="W3450" s="303"/>
      <c r="X3450" s="303"/>
      <c r="Z3450" s="303"/>
      <c r="AA3450" s="303"/>
      <c r="AC3450" s="279" t="s">
        <v>394</v>
      </c>
      <c r="AF3450" s="276">
        <f>IFERROR(VLOOKUP(A3450,'[1]قوائم الترجمة'!AC$2:AD$2397,1,0),"م")</f>
        <v>122598</v>
      </c>
      <c r="AG3450" s="232"/>
      <c r="AH3450" s="233"/>
      <c r="AI3450" s="233"/>
      <c r="AJ3450" s="233"/>
      <c r="AL3450" s="267"/>
      <c r="AM3450" s="235"/>
      <c r="AO3450" s="236"/>
      <c r="AU3450" s="234"/>
    </row>
    <row r="3451" spans="1:47" ht="21" x14ac:dyDescent="0.4">
      <c r="A3451" s="278">
        <v>122599</v>
      </c>
      <c r="B3451" s="279" t="s">
        <v>5983</v>
      </c>
      <c r="C3451" s="279" t="s">
        <v>72</v>
      </c>
      <c r="D3451" s="279" t="s">
        <v>356</v>
      </c>
      <c r="E3451" s="279" t="s">
        <v>424</v>
      </c>
      <c r="F3451" s="315" t="s">
        <v>9629</v>
      </c>
      <c r="G3451" s="315" t="s">
        <v>8180</v>
      </c>
      <c r="H3451" s="279" t="s">
        <v>425</v>
      </c>
      <c r="I3451" s="279" t="s">
        <v>8485</v>
      </c>
      <c r="J3451" s="279" t="s">
        <v>403</v>
      </c>
      <c r="K3451" s="280">
        <v>2017</v>
      </c>
      <c r="L3451" s="279" t="s">
        <v>402</v>
      </c>
      <c r="M3451" s="279" t="s">
        <v>394</v>
      </c>
      <c r="N3451" s="279" t="s">
        <v>394</v>
      </c>
      <c r="O3451" s="279" t="s">
        <v>394</v>
      </c>
      <c r="P3451" s="315">
        <v>0</v>
      </c>
      <c r="Q3451" s="278"/>
      <c r="R3451" s="303"/>
      <c r="S3451" s="279" t="s">
        <v>394</v>
      </c>
      <c r="T3451" s="279" t="s">
        <v>394</v>
      </c>
      <c r="U3451" s="303"/>
      <c r="V3451" s="303"/>
      <c r="W3451" s="303"/>
      <c r="X3451" s="303"/>
      <c r="Z3451" s="303"/>
      <c r="AA3451" s="303"/>
      <c r="AC3451" s="279" t="s">
        <v>394</v>
      </c>
      <c r="AF3451" s="276">
        <f>IFERROR(VLOOKUP(A3451,'[1]قوائم الترجمة'!AC$2:AD$2397,1,0),"م")</f>
        <v>122599</v>
      </c>
      <c r="AG3451" s="232"/>
      <c r="AH3451" s="233"/>
      <c r="AI3451" s="233"/>
      <c r="AJ3451" s="233"/>
      <c r="AL3451" s="267"/>
      <c r="AM3451" s="235"/>
      <c r="AO3451" s="236"/>
      <c r="AU3451" s="234"/>
    </row>
    <row r="3452" spans="1:47" ht="21" x14ac:dyDescent="0.4">
      <c r="A3452" s="278">
        <v>122600</v>
      </c>
      <c r="B3452" s="279" t="s">
        <v>3451</v>
      </c>
      <c r="C3452" s="279" t="s">
        <v>195</v>
      </c>
      <c r="D3452" s="279" t="s">
        <v>296</v>
      </c>
      <c r="E3452" s="279" t="s">
        <v>5660</v>
      </c>
      <c r="F3452" s="315" t="s">
        <v>9630</v>
      </c>
      <c r="G3452" s="315" t="s">
        <v>402</v>
      </c>
      <c r="H3452" s="279" t="s">
        <v>425</v>
      </c>
      <c r="I3452" s="279" t="s">
        <v>61</v>
      </c>
      <c r="J3452" s="279" t="s">
        <v>843</v>
      </c>
      <c r="K3452" s="280">
        <v>2009</v>
      </c>
      <c r="L3452" s="279" t="s">
        <v>402</v>
      </c>
      <c r="M3452" s="279" t="s">
        <v>394</v>
      </c>
      <c r="N3452" s="279" t="s">
        <v>9631</v>
      </c>
      <c r="O3452" s="279" t="s">
        <v>9508</v>
      </c>
      <c r="P3452" s="279">
        <v>30000</v>
      </c>
      <c r="Q3452" s="278"/>
      <c r="R3452" s="303"/>
      <c r="S3452" s="279" t="s">
        <v>394</v>
      </c>
      <c r="T3452" s="279"/>
      <c r="U3452" s="303"/>
      <c r="V3452" s="303"/>
      <c r="W3452" s="303"/>
      <c r="X3452" s="303"/>
      <c r="Z3452" s="303"/>
      <c r="AA3452" s="303"/>
      <c r="AC3452" s="279" t="s">
        <v>394</v>
      </c>
      <c r="AF3452" s="276">
        <f>IFERROR(VLOOKUP(A3452,'[1]قوائم الترجمة'!AC$2:AD$2397,1,0),"م")</f>
        <v>122600</v>
      </c>
      <c r="AG3452" s="232"/>
      <c r="AH3452" s="233"/>
      <c r="AI3452" s="233"/>
      <c r="AJ3452" s="233"/>
      <c r="AL3452" s="267"/>
      <c r="AM3452" s="235"/>
      <c r="AO3452" s="236"/>
      <c r="AU3452" s="234"/>
    </row>
    <row r="3453" spans="1:47" ht="21" x14ac:dyDescent="0.4">
      <c r="A3453" s="278">
        <v>122601</v>
      </c>
      <c r="B3453" s="279" t="s">
        <v>5990</v>
      </c>
      <c r="C3453" s="279" t="s">
        <v>202</v>
      </c>
      <c r="D3453" s="279" t="s">
        <v>293</v>
      </c>
      <c r="E3453" s="279" t="s">
        <v>5660</v>
      </c>
      <c r="F3453" s="315" t="s">
        <v>9218</v>
      </c>
      <c r="G3453" s="315" t="s">
        <v>402</v>
      </c>
      <c r="H3453" s="279" t="s">
        <v>425</v>
      </c>
      <c r="I3453" s="279" t="s">
        <v>61</v>
      </c>
      <c r="J3453" s="279" t="s">
        <v>403</v>
      </c>
      <c r="K3453" s="280">
        <v>2015</v>
      </c>
      <c r="L3453" s="279" t="s">
        <v>402</v>
      </c>
      <c r="M3453" s="279" t="s">
        <v>394</v>
      </c>
      <c r="N3453" s="279"/>
      <c r="O3453" s="279" t="s">
        <v>394</v>
      </c>
      <c r="P3453" s="315">
        <v>0</v>
      </c>
      <c r="Q3453" s="278"/>
      <c r="R3453" s="303"/>
      <c r="S3453" s="279" t="s">
        <v>394</v>
      </c>
      <c r="T3453" s="279" t="s">
        <v>394</v>
      </c>
      <c r="U3453" s="303"/>
      <c r="V3453" s="303"/>
      <c r="W3453" s="303"/>
      <c r="X3453" s="303"/>
      <c r="Z3453" s="303"/>
      <c r="AA3453" s="303"/>
      <c r="AC3453" s="279" t="s">
        <v>394</v>
      </c>
      <c r="AF3453" s="276">
        <f>IFERROR(VLOOKUP(A3453,'[1]قوائم الترجمة'!AC$2:AD$2397,1,0),"م")</f>
        <v>122601</v>
      </c>
      <c r="AG3453" s="232"/>
      <c r="AH3453" s="233"/>
      <c r="AI3453" s="233"/>
      <c r="AJ3453" s="233"/>
      <c r="AL3453" s="267"/>
      <c r="AM3453" s="235"/>
      <c r="AO3453" s="236"/>
      <c r="AU3453" s="234"/>
    </row>
    <row r="3454" spans="1:47" ht="21" x14ac:dyDescent="0.4">
      <c r="A3454" s="278">
        <v>122602</v>
      </c>
      <c r="B3454" s="279" t="s">
        <v>3448</v>
      </c>
      <c r="C3454" s="279" t="s">
        <v>3449</v>
      </c>
      <c r="D3454" s="279" t="s">
        <v>3450</v>
      </c>
      <c r="E3454" s="279" t="s">
        <v>394</v>
      </c>
      <c r="F3454"/>
      <c r="H3454" s="279" t="s">
        <v>394</v>
      </c>
      <c r="I3454" s="279" t="s">
        <v>539</v>
      </c>
      <c r="J3454" s="279" t="s">
        <v>394</v>
      </c>
      <c r="K3454" s="279" t="s">
        <v>394</v>
      </c>
      <c r="L3454" s="279" t="s">
        <v>394</v>
      </c>
      <c r="M3454" s="279" t="s">
        <v>394</v>
      </c>
      <c r="N3454" s="279" t="s">
        <v>394</v>
      </c>
      <c r="O3454" s="279" t="s">
        <v>394</v>
      </c>
      <c r="P3454" s="315">
        <v>0</v>
      </c>
      <c r="Q3454" s="279" t="s">
        <v>394</v>
      </c>
      <c r="R3454" s="279" t="s">
        <v>394</v>
      </c>
      <c r="S3454" s="279" t="s">
        <v>394</v>
      </c>
      <c r="T3454" s="279" t="s">
        <v>394</v>
      </c>
      <c r="U3454" s="279" t="s">
        <v>394</v>
      </c>
      <c r="V3454" s="279" t="s">
        <v>394</v>
      </c>
      <c r="W3454" s="279" t="s">
        <v>394</v>
      </c>
      <c r="X3454" s="279" t="s">
        <v>394</v>
      </c>
      <c r="Y3454" s="281"/>
      <c r="Z3454" s="279" t="s">
        <v>394</v>
      </c>
      <c r="AA3454" s="279" t="s">
        <v>394</v>
      </c>
      <c r="AB3454" s="281"/>
      <c r="AC3454" s="279" t="s">
        <v>855</v>
      </c>
      <c r="AF3454" s="276" t="str">
        <f>IFERROR(VLOOKUP(A3454,'[1]قوائم الترجمة'!AC$2:AD$2397,1,0),"م")</f>
        <v>م</v>
      </c>
      <c r="AG3454" s="232"/>
      <c r="AH3454" s="233"/>
      <c r="AI3454" s="233"/>
      <c r="AJ3454" s="233"/>
      <c r="AL3454" s="267"/>
      <c r="AM3454" s="235"/>
      <c r="AU3454" s="234"/>
    </row>
    <row r="3455" spans="1:47" ht="21" x14ac:dyDescent="0.4">
      <c r="A3455" s="278">
        <v>122604</v>
      </c>
      <c r="B3455" s="279" t="s">
        <v>3447</v>
      </c>
      <c r="C3455" s="279" t="s">
        <v>577</v>
      </c>
      <c r="D3455" s="279" t="s">
        <v>271</v>
      </c>
      <c r="E3455" s="279" t="s">
        <v>394</v>
      </c>
      <c r="F3455"/>
      <c r="H3455" s="279" t="s">
        <v>394</v>
      </c>
      <c r="I3455" s="279" t="s">
        <v>539</v>
      </c>
      <c r="J3455" s="279" t="s">
        <v>394</v>
      </c>
      <c r="K3455" s="279" t="s">
        <v>394</v>
      </c>
      <c r="L3455" s="279" t="s">
        <v>394</v>
      </c>
      <c r="M3455" s="279" t="s">
        <v>394</v>
      </c>
      <c r="N3455" s="279" t="s">
        <v>394</v>
      </c>
      <c r="O3455" s="279" t="s">
        <v>394</v>
      </c>
      <c r="P3455" s="315">
        <v>0</v>
      </c>
      <c r="Q3455" s="279" t="s">
        <v>394</v>
      </c>
      <c r="R3455" s="279" t="s">
        <v>394</v>
      </c>
      <c r="S3455" s="279" t="s">
        <v>394</v>
      </c>
      <c r="T3455" s="279" t="s">
        <v>394</v>
      </c>
      <c r="U3455" s="279" t="s">
        <v>394</v>
      </c>
      <c r="V3455" s="279" t="s">
        <v>394</v>
      </c>
      <c r="W3455" s="279" t="s">
        <v>394</v>
      </c>
      <c r="X3455" s="279" t="s">
        <v>394</v>
      </c>
      <c r="Y3455" s="281"/>
      <c r="Z3455" s="279" t="s">
        <v>394</v>
      </c>
      <c r="AA3455" s="279" t="s">
        <v>394</v>
      </c>
      <c r="AB3455" s="281"/>
      <c r="AC3455" s="279" t="s">
        <v>855</v>
      </c>
      <c r="AF3455" s="276" t="str">
        <f>IFERROR(VLOOKUP(A3455,'[1]قوائم الترجمة'!AC$2:AD$2397,1,0),"م")</f>
        <v>م</v>
      </c>
      <c r="AG3455" s="232"/>
      <c r="AH3455" s="233"/>
      <c r="AI3455" s="233"/>
      <c r="AJ3455" s="233"/>
      <c r="AL3455" s="267"/>
      <c r="AM3455" s="235"/>
      <c r="AU3455" s="234"/>
    </row>
    <row r="3456" spans="1:47" ht="21" x14ac:dyDescent="0.4">
      <c r="A3456" s="278">
        <v>122605</v>
      </c>
      <c r="B3456" s="279" t="s">
        <v>3446</v>
      </c>
      <c r="C3456" s="279" t="s">
        <v>588</v>
      </c>
      <c r="D3456" s="279" t="s">
        <v>4665</v>
      </c>
      <c r="E3456" s="279" t="s">
        <v>394</v>
      </c>
      <c r="F3456"/>
      <c r="H3456" s="279" t="s">
        <v>394</v>
      </c>
      <c r="I3456" s="279" t="s">
        <v>541</v>
      </c>
      <c r="J3456" s="279" t="s">
        <v>394</v>
      </c>
      <c r="K3456" s="279" t="s">
        <v>394</v>
      </c>
      <c r="L3456" s="279" t="s">
        <v>394</v>
      </c>
      <c r="M3456" s="279" t="s">
        <v>394</v>
      </c>
      <c r="N3456" s="279" t="s">
        <v>394</v>
      </c>
      <c r="O3456" s="279" t="s">
        <v>394</v>
      </c>
      <c r="P3456" s="315">
        <v>0</v>
      </c>
      <c r="Q3456" s="279" t="s">
        <v>394</v>
      </c>
      <c r="R3456" s="279" t="s">
        <v>394</v>
      </c>
      <c r="S3456" s="279" t="s">
        <v>394</v>
      </c>
      <c r="T3456" s="279" t="s">
        <v>394</v>
      </c>
      <c r="U3456" s="279" t="s">
        <v>394</v>
      </c>
      <c r="V3456" s="279" t="s">
        <v>394</v>
      </c>
      <c r="W3456" s="279" t="s">
        <v>394</v>
      </c>
      <c r="X3456" s="279" t="s">
        <v>394</v>
      </c>
      <c r="Y3456" s="281"/>
      <c r="Z3456" s="279" t="s">
        <v>394</v>
      </c>
      <c r="AA3456" s="279" t="s">
        <v>394</v>
      </c>
      <c r="AB3456" s="281"/>
      <c r="AC3456" s="279" t="s">
        <v>394</v>
      </c>
      <c r="AF3456" s="276" t="str">
        <f>IFERROR(VLOOKUP(A3456,'[1]قوائم الترجمة'!AC$2:AD$2397,1,0),"م")</f>
        <v>م</v>
      </c>
      <c r="AG3456" s="232"/>
      <c r="AH3456" s="233"/>
      <c r="AI3456" s="233"/>
      <c r="AJ3456" s="233"/>
      <c r="AL3456" s="267"/>
      <c r="AM3456" s="235"/>
      <c r="AU3456" s="234"/>
    </row>
    <row r="3457" spans="1:47" ht="21" x14ac:dyDescent="0.4">
      <c r="A3457" s="278">
        <v>122606</v>
      </c>
      <c r="B3457" s="279" t="s">
        <v>3445</v>
      </c>
      <c r="C3457" s="279" t="s">
        <v>1136</v>
      </c>
      <c r="D3457" s="279" t="s">
        <v>273</v>
      </c>
      <c r="E3457" s="279" t="s">
        <v>394</v>
      </c>
      <c r="F3457"/>
      <c r="H3457" s="279" t="s">
        <v>394</v>
      </c>
      <c r="I3457" s="279" t="s">
        <v>539</v>
      </c>
      <c r="J3457" s="279" t="s">
        <v>394</v>
      </c>
      <c r="K3457" s="279" t="s">
        <v>394</v>
      </c>
      <c r="L3457" s="279" t="s">
        <v>394</v>
      </c>
      <c r="M3457" s="279" t="s">
        <v>394</v>
      </c>
      <c r="N3457" s="279" t="s">
        <v>394</v>
      </c>
      <c r="O3457" s="279" t="s">
        <v>394</v>
      </c>
      <c r="P3457" s="315">
        <v>0</v>
      </c>
      <c r="Q3457" s="279" t="s">
        <v>394</v>
      </c>
      <c r="R3457" s="279" t="s">
        <v>394</v>
      </c>
      <c r="S3457" s="279" t="s">
        <v>394</v>
      </c>
      <c r="T3457" s="279" t="s">
        <v>394</v>
      </c>
      <c r="U3457" s="279" t="s">
        <v>394</v>
      </c>
      <c r="V3457" s="279" t="s">
        <v>394</v>
      </c>
      <c r="W3457" s="279" t="s">
        <v>394</v>
      </c>
      <c r="X3457" s="279" t="s">
        <v>394</v>
      </c>
      <c r="Y3457" s="281"/>
      <c r="Z3457" s="279" t="s">
        <v>394</v>
      </c>
      <c r="AA3457" s="279" t="s">
        <v>394</v>
      </c>
      <c r="AB3457" s="281"/>
      <c r="AC3457" s="279" t="s">
        <v>855</v>
      </c>
      <c r="AF3457" s="276" t="str">
        <f>IFERROR(VLOOKUP(A3457,'[1]قوائم الترجمة'!AC$2:AD$2397,1,0),"م")</f>
        <v>م</v>
      </c>
      <c r="AG3457" s="232"/>
      <c r="AH3457" s="233"/>
      <c r="AI3457" s="233"/>
      <c r="AJ3457" s="233"/>
      <c r="AL3457" s="267"/>
      <c r="AM3457" s="235"/>
      <c r="AO3457" s="236"/>
      <c r="AU3457" s="234"/>
    </row>
    <row r="3458" spans="1:47" ht="21" x14ac:dyDescent="0.4">
      <c r="A3458" s="278">
        <v>122608</v>
      </c>
      <c r="B3458" s="279" t="s">
        <v>3444</v>
      </c>
      <c r="C3458" s="279" t="s">
        <v>74</v>
      </c>
      <c r="D3458" s="279" t="s">
        <v>320</v>
      </c>
      <c r="E3458" s="279" t="s">
        <v>394</v>
      </c>
      <c r="F3458"/>
      <c r="H3458" s="279" t="s">
        <v>394</v>
      </c>
      <c r="I3458" s="279" t="s">
        <v>540</v>
      </c>
      <c r="J3458" s="279" t="s">
        <v>394</v>
      </c>
      <c r="K3458" s="279" t="s">
        <v>394</v>
      </c>
      <c r="L3458" s="279" t="s">
        <v>394</v>
      </c>
      <c r="M3458" s="279" t="s">
        <v>394</v>
      </c>
      <c r="N3458" s="279" t="s">
        <v>394</v>
      </c>
      <c r="O3458" s="279" t="s">
        <v>394</v>
      </c>
      <c r="P3458" s="315">
        <v>0</v>
      </c>
      <c r="Q3458" s="279" t="s">
        <v>394</v>
      </c>
      <c r="R3458" s="279" t="s">
        <v>394</v>
      </c>
      <c r="S3458" s="279" t="s">
        <v>394</v>
      </c>
      <c r="T3458" s="279" t="s">
        <v>394</v>
      </c>
      <c r="U3458" s="279" t="s">
        <v>394</v>
      </c>
      <c r="V3458" s="279" t="s">
        <v>394</v>
      </c>
      <c r="W3458" s="279" t="s">
        <v>394</v>
      </c>
      <c r="X3458" s="279" t="s">
        <v>394</v>
      </c>
      <c r="Y3458" s="281"/>
      <c r="Z3458" s="279" t="s">
        <v>394</v>
      </c>
      <c r="AA3458" s="279" t="s">
        <v>394</v>
      </c>
      <c r="AB3458" s="281"/>
      <c r="AC3458" s="279" t="s">
        <v>394</v>
      </c>
      <c r="AF3458" s="276" t="str">
        <f>IFERROR(VLOOKUP(A3458,'[1]قوائم الترجمة'!AC$2:AD$2397,1,0),"م")</f>
        <v>م</v>
      </c>
      <c r="AG3458" s="232"/>
      <c r="AH3458" s="233"/>
      <c r="AI3458" s="233"/>
      <c r="AJ3458" s="233"/>
      <c r="AL3458" s="267"/>
      <c r="AM3458" s="235"/>
      <c r="AO3458" s="236"/>
      <c r="AU3458" s="234"/>
    </row>
    <row r="3459" spans="1:47" ht="21" x14ac:dyDescent="0.4">
      <c r="A3459" s="278">
        <v>122609</v>
      </c>
      <c r="B3459" s="279" t="s">
        <v>3443</v>
      </c>
      <c r="C3459" s="279" t="s">
        <v>74</v>
      </c>
      <c r="D3459" s="279" t="s">
        <v>311</v>
      </c>
      <c r="E3459" s="279" t="s">
        <v>394</v>
      </c>
      <c r="F3459"/>
      <c r="H3459" s="279" t="s">
        <v>394</v>
      </c>
      <c r="I3459" s="279" t="s">
        <v>539</v>
      </c>
      <c r="J3459" s="279" t="s">
        <v>394</v>
      </c>
      <c r="K3459" s="279" t="s">
        <v>394</v>
      </c>
      <c r="L3459" s="279" t="s">
        <v>394</v>
      </c>
      <c r="M3459" s="279" t="s">
        <v>394</v>
      </c>
      <c r="N3459" s="279" t="s">
        <v>394</v>
      </c>
      <c r="O3459" s="279" t="s">
        <v>394</v>
      </c>
      <c r="P3459" s="315">
        <v>0</v>
      </c>
      <c r="Q3459" s="279" t="s">
        <v>394</v>
      </c>
      <c r="R3459" s="279" t="s">
        <v>394</v>
      </c>
      <c r="S3459" s="279" t="s">
        <v>394</v>
      </c>
      <c r="T3459" s="279" t="s">
        <v>394</v>
      </c>
      <c r="U3459" s="279" t="s">
        <v>394</v>
      </c>
      <c r="V3459" s="279" t="s">
        <v>394</v>
      </c>
      <c r="W3459" s="279" t="s">
        <v>394</v>
      </c>
      <c r="X3459" s="279" t="s">
        <v>394</v>
      </c>
      <c r="Y3459" s="281"/>
      <c r="Z3459" s="279" t="s">
        <v>394</v>
      </c>
      <c r="AA3459" s="279" t="s">
        <v>394</v>
      </c>
      <c r="AB3459" s="281"/>
      <c r="AC3459" s="279" t="s">
        <v>855</v>
      </c>
      <c r="AF3459" s="276" t="str">
        <f>IFERROR(VLOOKUP(A3459,'[1]قوائم الترجمة'!AC$2:AD$2397,1,0),"م")</f>
        <v>م</v>
      </c>
      <c r="AG3459" s="232"/>
      <c r="AH3459" s="233"/>
      <c r="AI3459" s="233"/>
      <c r="AJ3459" s="233"/>
      <c r="AL3459" s="267"/>
      <c r="AM3459" s="235"/>
      <c r="AO3459" s="236"/>
      <c r="AU3459" s="234"/>
    </row>
    <row r="3460" spans="1:47" ht="21" x14ac:dyDescent="0.4">
      <c r="A3460" s="278">
        <v>122610</v>
      </c>
      <c r="B3460" s="279" t="s">
        <v>3441</v>
      </c>
      <c r="C3460" s="279" t="s">
        <v>72</v>
      </c>
      <c r="D3460" s="279" t="s">
        <v>3442</v>
      </c>
      <c r="E3460" s="279" t="s">
        <v>394</v>
      </c>
      <c r="F3460"/>
      <c r="H3460" s="279" t="s">
        <v>394</v>
      </c>
      <c r="I3460" s="279" t="s">
        <v>539</v>
      </c>
      <c r="J3460" s="279" t="s">
        <v>394</v>
      </c>
      <c r="K3460" s="279" t="s">
        <v>394</v>
      </c>
      <c r="L3460" s="279" t="s">
        <v>394</v>
      </c>
      <c r="M3460" s="279" t="s">
        <v>394</v>
      </c>
      <c r="N3460" s="279" t="s">
        <v>394</v>
      </c>
      <c r="O3460" s="279" t="s">
        <v>394</v>
      </c>
      <c r="P3460" s="315">
        <v>0</v>
      </c>
      <c r="Q3460" s="279" t="s">
        <v>394</v>
      </c>
      <c r="R3460" s="279" t="s">
        <v>394</v>
      </c>
      <c r="S3460" s="279" t="s">
        <v>394</v>
      </c>
      <c r="T3460" s="279" t="s">
        <v>394</v>
      </c>
      <c r="U3460" s="279" t="s">
        <v>394</v>
      </c>
      <c r="V3460" s="279" t="s">
        <v>394</v>
      </c>
      <c r="W3460" s="279" t="s">
        <v>394</v>
      </c>
      <c r="X3460" s="279" t="s">
        <v>394</v>
      </c>
      <c r="Y3460" s="281"/>
      <c r="Z3460" s="279" t="s">
        <v>394</v>
      </c>
      <c r="AA3460" s="279" t="s">
        <v>394</v>
      </c>
      <c r="AB3460" s="281"/>
      <c r="AC3460" s="279" t="s">
        <v>855</v>
      </c>
      <c r="AF3460" s="276" t="str">
        <f>IFERROR(VLOOKUP(A3460,'[1]قوائم الترجمة'!AC$2:AD$2397,1,0),"م")</f>
        <v>م</v>
      </c>
      <c r="AG3460" s="232"/>
      <c r="AH3460" s="233"/>
      <c r="AI3460" s="233"/>
      <c r="AJ3460" s="233"/>
      <c r="AL3460" s="267"/>
      <c r="AM3460" s="235"/>
      <c r="AU3460" s="234"/>
    </row>
    <row r="3461" spans="1:47" ht="21" x14ac:dyDescent="0.4">
      <c r="A3461" s="278">
        <v>122611</v>
      </c>
      <c r="B3461" s="279" t="s">
        <v>3439</v>
      </c>
      <c r="C3461" s="279" t="s">
        <v>633</v>
      </c>
      <c r="D3461" s="279" t="s">
        <v>3440</v>
      </c>
      <c r="E3461" s="279" t="s">
        <v>5660</v>
      </c>
      <c r="F3461" s="315" t="s">
        <v>9632</v>
      </c>
      <c r="G3461" s="315" t="s">
        <v>8182</v>
      </c>
      <c r="H3461" s="279" t="s">
        <v>425</v>
      </c>
      <c r="I3461" s="279" t="s">
        <v>8485</v>
      </c>
      <c r="J3461" s="279" t="s">
        <v>403</v>
      </c>
      <c r="K3461" s="280">
        <v>2001</v>
      </c>
      <c r="L3461" s="279" t="s">
        <v>404</v>
      </c>
      <c r="M3461" s="279" t="s">
        <v>394</v>
      </c>
      <c r="N3461" s="279" t="s">
        <v>394</v>
      </c>
      <c r="O3461" s="279" t="s">
        <v>394</v>
      </c>
      <c r="P3461" s="315">
        <v>0</v>
      </c>
      <c r="Q3461" s="278"/>
      <c r="R3461" s="303"/>
      <c r="S3461" s="279" t="s">
        <v>394</v>
      </c>
      <c r="T3461" s="279" t="s">
        <v>394</v>
      </c>
      <c r="U3461" s="303"/>
      <c r="V3461" s="303"/>
      <c r="W3461" s="303"/>
      <c r="X3461" s="303"/>
      <c r="Z3461" s="303"/>
      <c r="AA3461" s="303"/>
      <c r="AC3461" s="279" t="s">
        <v>394</v>
      </c>
      <c r="AF3461" s="276">
        <f>IFERROR(VLOOKUP(A3461,'[1]قوائم الترجمة'!AC$2:AD$2397,1,0),"م")</f>
        <v>122611</v>
      </c>
      <c r="AG3461" s="232"/>
      <c r="AH3461" s="233"/>
      <c r="AI3461" s="233"/>
      <c r="AJ3461" s="233"/>
      <c r="AL3461" s="267"/>
      <c r="AM3461" s="235"/>
      <c r="AO3461" s="236"/>
      <c r="AU3461" s="234"/>
    </row>
    <row r="3462" spans="1:47" ht="21" x14ac:dyDescent="0.4">
      <c r="A3462" s="278">
        <v>122612</v>
      </c>
      <c r="B3462" s="279" t="s">
        <v>3438</v>
      </c>
      <c r="C3462" s="279" t="s">
        <v>584</v>
      </c>
      <c r="D3462" s="279" t="s">
        <v>600</v>
      </c>
      <c r="E3462" s="279" t="s">
        <v>394</v>
      </c>
      <c r="F3462"/>
      <c r="H3462" s="279" t="s">
        <v>394</v>
      </c>
      <c r="I3462" s="279" t="s">
        <v>540</v>
      </c>
      <c r="J3462" s="279" t="s">
        <v>394</v>
      </c>
      <c r="K3462" s="279" t="s">
        <v>394</v>
      </c>
      <c r="L3462" s="279" t="s">
        <v>394</v>
      </c>
      <c r="M3462" s="279" t="s">
        <v>394</v>
      </c>
      <c r="N3462" s="279" t="s">
        <v>394</v>
      </c>
      <c r="O3462" s="279" t="s">
        <v>394</v>
      </c>
      <c r="P3462" s="315">
        <v>0</v>
      </c>
      <c r="Q3462" s="279" t="s">
        <v>394</v>
      </c>
      <c r="R3462" s="279" t="s">
        <v>394</v>
      </c>
      <c r="S3462" s="279" t="s">
        <v>394</v>
      </c>
      <c r="T3462" s="279" t="s">
        <v>394</v>
      </c>
      <c r="U3462" s="279" t="s">
        <v>394</v>
      </c>
      <c r="V3462" s="279" t="s">
        <v>394</v>
      </c>
      <c r="W3462" s="279" t="s">
        <v>394</v>
      </c>
      <c r="X3462" s="279" t="s">
        <v>394</v>
      </c>
      <c r="Y3462" s="281"/>
      <c r="Z3462" s="279" t="s">
        <v>394</v>
      </c>
      <c r="AA3462" s="279" t="s">
        <v>394</v>
      </c>
      <c r="AB3462" s="281"/>
      <c r="AC3462" s="279" t="s">
        <v>855</v>
      </c>
      <c r="AF3462" s="276" t="str">
        <f>IFERROR(VLOOKUP(A3462,'[1]قوائم الترجمة'!AC$2:AD$2397,1,0),"م")</f>
        <v>م</v>
      </c>
      <c r="AG3462" s="232"/>
      <c r="AH3462" s="233"/>
      <c r="AI3462" s="233"/>
      <c r="AJ3462" s="233"/>
      <c r="AL3462" s="267"/>
      <c r="AM3462" s="235"/>
      <c r="AU3462" s="234"/>
    </row>
    <row r="3463" spans="1:47" ht="21" x14ac:dyDescent="0.4">
      <c r="A3463" s="278">
        <v>122613</v>
      </c>
      <c r="B3463" s="279" t="s">
        <v>10398</v>
      </c>
      <c r="C3463" s="279" t="s">
        <v>465</v>
      </c>
      <c r="D3463" s="279" t="s">
        <v>273</v>
      </c>
      <c r="E3463" s="279" t="s">
        <v>394</v>
      </c>
      <c r="F3463"/>
      <c r="H3463" s="279" t="s">
        <v>394</v>
      </c>
      <c r="I3463" s="279" t="s">
        <v>541</v>
      </c>
      <c r="J3463" s="279" t="s">
        <v>394</v>
      </c>
      <c r="K3463" s="279" t="s">
        <v>394</v>
      </c>
      <c r="L3463" s="279" t="s">
        <v>394</v>
      </c>
      <c r="M3463" s="279" t="s">
        <v>394</v>
      </c>
      <c r="N3463" s="279" t="s">
        <v>394</v>
      </c>
      <c r="O3463" s="279" t="s">
        <v>394</v>
      </c>
      <c r="P3463" s="315">
        <v>0</v>
      </c>
      <c r="Q3463" s="279" t="s">
        <v>394</v>
      </c>
      <c r="R3463" s="279" t="s">
        <v>394</v>
      </c>
      <c r="S3463" s="279" t="s">
        <v>394</v>
      </c>
      <c r="T3463" s="279" t="s">
        <v>394</v>
      </c>
      <c r="U3463" s="279" t="s">
        <v>394</v>
      </c>
      <c r="V3463" s="279" t="s">
        <v>394</v>
      </c>
      <c r="W3463" s="279" t="s">
        <v>394</v>
      </c>
      <c r="X3463" s="279" t="s">
        <v>394</v>
      </c>
      <c r="Y3463" s="281"/>
      <c r="Z3463" s="279" t="s">
        <v>394</v>
      </c>
      <c r="AA3463" s="279" t="s">
        <v>394</v>
      </c>
      <c r="AB3463" s="281"/>
      <c r="AC3463" s="279" t="s">
        <v>394</v>
      </c>
      <c r="AF3463" s="276" t="str">
        <f>IFERROR(VLOOKUP(A3463,'[1]قوائم الترجمة'!AC$2:AD$2397,1,0),"م")</f>
        <v>م</v>
      </c>
      <c r="AG3463" s="232"/>
      <c r="AH3463" s="233"/>
      <c r="AI3463" s="233"/>
      <c r="AJ3463" s="233"/>
      <c r="AL3463" s="267"/>
      <c r="AM3463" s="235"/>
      <c r="AO3463" s="236"/>
      <c r="AU3463" s="234"/>
    </row>
    <row r="3464" spans="1:47" ht="21" x14ac:dyDescent="0.4">
      <c r="A3464" s="278">
        <v>122614</v>
      </c>
      <c r="B3464" s="279" t="s">
        <v>3437</v>
      </c>
      <c r="C3464" s="279" t="s">
        <v>679</v>
      </c>
      <c r="D3464" s="279" t="s">
        <v>319</v>
      </c>
      <c r="E3464" s="279" t="s">
        <v>394</v>
      </c>
      <c r="F3464"/>
      <c r="H3464" s="279" t="s">
        <v>394</v>
      </c>
      <c r="I3464" s="279" t="s">
        <v>539</v>
      </c>
      <c r="J3464" s="279" t="s">
        <v>394</v>
      </c>
      <c r="K3464" s="279" t="s">
        <v>394</v>
      </c>
      <c r="L3464" s="279" t="s">
        <v>394</v>
      </c>
      <c r="M3464" s="279" t="s">
        <v>394</v>
      </c>
      <c r="N3464" s="279" t="s">
        <v>394</v>
      </c>
      <c r="O3464" s="279" t="s">
        <v>394</v>
      </c>
      <c r="P3464" s="315">
        <v>0</v>
      </c>
      <c r="Q3464" s="279" t="s">
        <v>394</v>
      </c>
      <c r="R3464" s="279" t="s">
        <v>394</v>
      </c>
      <c r="S3464" s="279" t="s">
        <v>394</v>
      </c>
      <c r="T3464" s="279" t="s">
        <v>394</v>
      </c>
      <c r="U3464" s="279" t="s">
        <v>394</v>
      </c>
      <c r="V3464" s="279" t="s">
        <v>394</v>
      </c>
      <c r="W3464" s="279" t="s">
        <v>394</v>
      </c>
      <c r="X3464" s="279" t="s">
        <v>394</v>
      </c>
      <c r="Y3464" s="281"/>
      <c r="Z3464" s="279" t="s">
        <v>394</v>
      </c>
      <c r="AA3464" s="279" t="s">
        <v>394</v>
      </c>
      <c r="AB3464" s="281"/>
      <c r="AC3464" s="279" t="s">
        <v>855</v>
      </c>
      <c r="AF3464" s="276" t="str">
        <f>IFERROR(VLOOKUP(A3464,'[1]قوائم الترجمة'!AC$2:AD$2397,1,0),"م")</f>
        <v>م</v>
      </c>
      <c r="AG3464" s="232"/>
      <c r="AH3464" s="233"/>
      <c r="AI3464" s="233"/>
      <c r="AJ3464" s="233"/>
      <c r="AL3464" s="267"/>
      <c r="AM3464" s="235"/>
      <c r="AO3464" s="236"/>
      <c r="AU3464" s="234"/>
    </row>
    <row r="3465" spans="1:47" ht="21" x14ac:dyDescent="0.4">
      <c r="A3465" s="278">
        <v>122615</v>
      </c>
      <c r="B3465" s="279" t="s">
        <v>3436</v>
      </c>
      <c r="C3465" s="279" t="s">
        <v>71</v>
      </c>
      <c r="D3465" s="279" t="s">
        <v>269</v>
      </c>
      <c r="E3465" s="279" t="s">
        <v>394</v>
      </c>
      <c r="F3465"/>
      <c r="H3465" s="279" t="s">
        <v>394</v>
      </c>
      <c r="I3465" s="279" t="s">
        <v>539</v>
      </c>
      <c r="J3465" s="279" t="s">
        <v>394</v>
      </c>
      <c r="K3465" s="279" t="s">
        <v>394</v>
      </c>
      <c r="L3465" s="279" t="s">
        <v>394</v>
      </c>
      <c r="M3465" s="279" t="s">
        <v>394</v>
      </c>
      <c r="N3465" s="279" t="s">
        <v>394</v>
      </c>
      <c r="O3465" s="279" t="s">
        <v>394</v>
      </c>
      <c r="P3465" s="315">
        <v>0</v>
      </c>
      <c r="Q3465" s="279" t="s">
        <v>394</v>
      </c>
      <c r="R3465" s="279" t="s">
        <v>394</v>
      </c>
      <c r="S3465" s="279" t="s">
        <v>394</v>
      </c>
      <c r="T3465" s="279" t="s">
        <v>394</v>
      </c>
      <c r="U3465" s="279" t="s">
        <v>394</v>
      </c>
      <c r="V3465" s="279" t="s">
        <v>394</v>
      </c>
      <c r="W3465" s="279" t="s">
        <v>394</v>
      </c>
      <c r="X3465" s="279" t="s">
        <v>394</v>
      </c>
      <c r="Y3465" s="281"/>
      <c r="Z3465" s="279" t="s">
        <v>394</v>
      </c>
      <c r="AA3465" s="279" t="s">
        <v>394</v>
      </c>
      <c r="AB3465" s="281"/>
      <c r="AC3465" s="279" t="s">
        <v>855</v>
      </c>
      <c r="AF3465" s="276" t="str">
        <f>IFERROR(VLOOKUP(A3465,'[1]قوائم الترجمة'!AC$2:AD$2397,1,0),"م")</f>
        <v>م</v>
      </c>
      <c r="AG3465" s="232"/>
      <c r="AH3465" s="233"/>
      <c r="AI3465" s="233"/>
      <c r="AJ3465" s="233"/>
      <c r="AL3465" s="267"/>
      <c r="AM3465" s="235"/>
      <c r="AU3465" s="234"/>
    </row>
    <row r="3466" spans="1:47" ht="21" x14ac:dyDescent="0.4">
      <c r="A3466" s="278">
        <v>122616</v>
      </c>
      <c r="B3466" s="279" t="s">
        <v>3435</v>
      </c>
      <c r="C3466" s="279" t="s">
        <v>516</v>
      </c>
      <c r="D3466" s="279" t="s">
        <v>341</v>
      </c>
      <c r="E3466" s="279" t="s">
        <v>394</v>
      </c>
      <c r="F3466"/>
      <c r="H3466" s="279" t="s">
        <v>394</v>
      </c>
      <c r="I3466" s="279" t="s">
        <v>540</v>
      </c>
      <c r="J3466" s="279" t="s">
        <v>394</v>
      </c>
      <c r="K3466" s="279" t="s">
        <v>394</v>
      </c>
      <c r="L3466" s="279" t="s">
        <v>394</v>
      </c>
      <c r="M3466" s="279" t="s">
        <v>394</v>
      </c>
      <c r="N3466" s="279" t="s">
        <v>394</v>
      </c>
      <c r="O3466" s="279" t="s">
        <v>394</v>
      </c>
      <c r="P3466" s="315">
        <v>0</v>
      </c>
      <c r="Q3466" s="279" t="s">
        <v>394</v>
      </c>
      <c r="R3466" s="279" t="s">
        <v>394</v>
      </c>
      <c r="S3466" s="279" t="s">
        <v>394</v>
      </c>
      <c r="T3466" s="279" t="s">
        <v>394</v>
      </c>
      <c r="U3466" s="279" t="s">
        <v>394</v>
      </c>
      <c r="V3466" s="279" t="s">
        <v>394</v>
      </c>
      <c r="W3466" s="279" t="s">
        <v>394</v>
      </c>
      <c r="X3466" s="279" t="s">
        <v>394</v>
      </c>
      <c r="Y3466" s="281"/>
      <c r="Z3466" s="279" t="s">
        <v>394</v>
      </c>
      <c r="AA3466" s="279" t="s">
        <v>394</v>
      </c>
      <c r="AB3466" s="281"/>
      <c r="AC3466" s="279" t="s">
        <v>394</v>
      </c>
      <c r="AF3466" s="276" t="str">
        <f>IFERROR(VLOOKUP(A3466,'[1]قوائم الترجمة'!AC$2:AD$2397,1,0),"م")</f>
        <v>م</v>
      </c>
      <c r="AG3466" s="232"/>
      <c r="AH3466" s="233"/>
      <c r="AI3466" s="233"/>
      <c r="AJ3466" s="233"/>
      <c r="AL3466" s="267"/>
      <c r="AM3466" s="235"/>
      <c r="AO3466" s="236"/>
      <c r="AU3466" s="234"/>
    </row>
    <row r="3467" spans="1:47" ht="21" x14ac:dyDescent="0.4">
      <c r="A3467" s="278">
        <v>122617</v>
      </c>
      <c r="B3467" s="279" t="s">
        <v>6021</v>
      </c>
      <c r="C3467" s="279" t="s">
        <v>605</v>
      </c>
      <c r="D3467" s="279" t="s">
        <v>6022</v>
      </c>
      <c r="E3467" s="279" t="s">
        <v>5660</v>
      </c>
      <c r="F3467" s="315" t="s">
        <v>9633</v>
      </c>
      <c r="G3467" s="315" t="s">
        <v>402</v>
      </c>
      <c r="H3467" s="279" t="s">
        <v>425</v>
      </c>
      <c r="I3467" s="279" t="s">
        <v>61</v>
      </c>
      <c r="J3467" s="279" t="s">
        <v>403</v>
      </c>
      <c r="K3467" s="280">
        <v>2017</v>
      </c>
      <c r="L3467" s="279" t="s">
        <v>402</v>
      </c>
      <c r="M3467" s="279" t="s">
        <v>394</v>
      </c>
      <c r="N3467" s="279" t="s">
        <v>394</v>
      </c>
      <c r="O3467" s="279" t="s">
        <v>394</v>
      </c>
      <c r="P3467" s="315">
        <v>0</v>
      </c>
      <c r="Q3467" s="278"/>
      <c r="R3467" s="303"/>
      <c r="S3467" s="279" t="s">
        <v>394</v>
      </c>
      <c r="T3467" s="279" t="s">
        <v>394</v>
      </c>
      <c r="U3467" s="303"/>
      <c r="V3467" s="303"/>
      <c r="W3467" s="303"/>
      <c r="X3467" s="303"/>
      <c r="Z3467" s="303"/>
      <c r="AA3467" s="303"/>
      <c r="AC3467" s="279" t="s">
        <v>394</v>
      </c>
      <c r="AF3467" s="276">
        <f>IFERROR(VLOOKUP(A3467,'[1]قوائم الترجمة'!AC$2:AD$2397,1,0),"م")</f>
        <v>122617</v>
      </c>
      <c r="AG3467" s="232"/>
      <c r="AH3467" s="233"/>
      <c r="AI3467" s="233"/>
      <c r="AJ3467" s="233"/>
      <c r="AL3467" s="267"/>
      <c r="AM3467" s="235"/>
      <c r="AU3467" s="234"/>
    </row>
    <row r="3468" spans="1:47" ht="21" x14ac:dyDescent="0.4">
      <c r="A3468" s="278">
        <v>122618</v>
      </c>
      <c r="B3468" s="279" t="s">
        <v>3434</v>
      </c>
      <c r="C3468" s="279" t="s">
        <v>123</v>
      </c>
      <c r="D3468" s="279" t="s">
        <v>674</v>
      </c>
      <c r="E3468" s="279" t="s">
        <v>424</v>
      </c>
      <c r="F3468" s="315" t="s">
        <v>9634</v>
      </c>
      <c r="G3468" s="315" t="s">
        <v>402</v>
      </c>
      <c r="H3468" s="279" t="s">
        <v>425</v>
      </c>
      <c r="I3468" s="279" t="s">
        <v>538</v>
      </c>
      <c r="J3468" s="279" t="s">
        <v>426</v>
      </c>
      <c r="K3468" s="280">
        <v>2015</v>
      </c>
      <c r="L3468" s="279" t="s">
        <v>402</v>
      </c>
      <c r="M3468" s="279" t="s">
        <v>394</v>
      </c>
      <c r="N3468" s="279" t="s">
        <v>394</v>
      </c>
      <c r="O3468" s="279" t="s">
        <v>394</v>
      </c>
      <c r="P3468" s="315">
        <v>0</v>
      </c>
      <c r="Q3468" s="278"/>
      <c r="R3468" s="303"/>
      <c r="S3468" s="279" t="s">
        <v>394</v>
      </c>
      <c r="T3468" s="279" t="s">
        <v>394</v>
      </c>
      <c r="U3468" s="303"/>
      <c r="V3468" s="303"/>
      <c r="W3468" s="303"/>
      <c r="X3468" s="303"/>
      <c r="Z3468" s="303"/>
      <c r="AA3468" s="303"/>
      <c r="AC3468" s="279" t="s">
        <v>394</v>
      </c>
      <c r="AF3468" s="276">
        <f>IFERROR(VLOOKUP(A3468,'[1]قوائم الترجمة'!AC$2:AD$2397,1,0),"م")</f>
        <v>122618</v>
      </c>
      <c r="AG3468" s="232"/>
      <c r="AH3468" s="233"/>
      <c r="AI3468" s="233"/>
      <c r="AJ3468" s="233"/>
      <c r="AL3468" s="267"/>
      <c r="AM3468" s="235"/>
      <c r="AO3468" s="236"/>
      <c r="AU3468" s="234"/>
    </row>
    <row r="3469" spans="1:47" ht="21" x14ac:dyDescent="0.4">
      <c r="A3469" s="278">
        <v>122619</v>
      </c>
      <c r="B3469" s="279" t="s">
        <v>3432</v>
      </c>
      <c r="C3469" s="279" t="s">
        <v>3433</v>
      </c>
      <c r="D3469" s="279" t="s">
        <v>939</v>
      </c>
      <c r="E3469" s="279" t="s">
        <v>394</v>
      </c>
      <c r="F3469"/>
      <c r="H3469" s="279" t="s">
        <v>394</v>
      </c>
      <c r="I3469" s="279" t="s">
        <v>539</v>
      </c>
      <c r="J3469" s="279" t="s">
        <v>394</v>
      </c>
      <c r="K3469" s="279" t="s">
        <v>394</v>
      </c>
      <c r="L3469" s="279" t="s">
        <v>394</v>
      </c>
      <c r="M3469" s="279" t="s">
        <v>394</v>
      </c>
      <c r="N3469" s="279" t="s">
        <v>394</v>
      </c>
      <c r="O3469" s="279" t="s">
        <v>394</v>
      </c>
      <c r="P3469" s="315">
        <v>0</v>
      </c>
      <c r="Q3469" s="279" t="s">
        <v>394</v>
      </c>
      <c r="R3469" s="279" t="s">
        <v>394</v>
      </c>
      <c r="S3469" s="279" t="s">
        <v>394</v>
      </c>
      <c r="T3469" s="279" t="s">
        <v>394</v>
      </c>
      <c r="U3469" s="279" t="s">
        <v>394</v>
      </c>
      <c r="V3469" s="279" t="s">
        <v>394</v>
      </c>
      <c r="W3469" s="279" t="s">
        <v>394</v>
      </c>
      <c r="X3469" s="279" t="s">
        <v>394</v>
      </c>
      <c r="Y3469" s="281"/>
      <c r="Z3469" s="279" t="s">
        <v>394</v>
      </c>
      <c r="AA3469" s="279" t="s">
        <v>394</v>
      </c>
      <c r="AB3469" s="281"/>
      <c r="AC3469" s="279" t="s">
        <v>855</v>
      </c>
      <c r="AF3469" s="276" t="str">
        <f>IFERROR(VLOOKUP(A3469,'[1]قوائم الترجمة'!AC$2:AD$2397,1,0),"م")</f>
        <v>م</v>
      </c>
      <c r="AG3469" s="232"/>
      <c r="AH3469" s="233"/>
      <c r="AI3469" s="233"/>
      <c r="AJ3469" s="233"/>
      <c r="AL3469" s="267"/>
      <c r="AM3469" s="235"/>
      <c r="AU3469" s="234"/>
    </row>
    <row r="3470" spans="1:47" ht="21" x14ac:dyDescent="0.4">
      <c r="A3470" s="278">
        <v>122620</v>
      </c>
      <c r="B3470" s="279" t="s">
        <v>3431</v>
      </c>
      <c r="C3470" s="279" t="s">
        <v>72</v>
      </c>
      <c r="D3470" s="279" t="s">
        <v>611</v>
      </c>
      <c r="E3470" s="279" t="s">
        <v>394</v>
      </c>
      <c r="F3470"/>
      <c r="H3470" s="279" t="s">
        <v>394</v>
      </c>
      <c r="I3470" s="279" t="s">
        <v>539</v>
      </c>
      <c r="J3470" s="279" t="s">
        <v>394</v>
      </c>
      <c r="K3470" s="279" t="s">
        <v>394</v>
      </c>
      <c r="L3470" s="279" t="s">
        <v>394</v>
      </c>
      <c r="M3470" s="279" t="s">
        <v>394</v>
      </c>
      <c r="N3470" s="279" t="s">
        <v>394</v>
      </c>
      <c r="O3470" s="279" t="s">
        <v>394</v>
      </c>
      <c r="P3470" s="315">
        <v>0</v>
      </c>
      <c r="Q3470" s="279" t="s">
        <v>394</v>
      </c>
      <c r="R3470" s="279" t="s">
        <v>394</v>
      </c>
      <c r="S3470" s="279" t="s">
        <v>394</v>
      </c>
      <c r="T3470" s="279" t="s">
        <v>394</v>
      </c>
      <c r="U3470" s="279" t="s">
        <v>394</v>
      </c>
      <c r="V3470" s="279" t="s">
        <v>394</v>
      </c>
      <c r="W3470" s="279" t="s">
        <v>394</v>
      </c>
      <c r="X3470" s="279" t="s">
        <v>394</v>
      </c>
      <c r="Y3470" s="281"/>
      <c r="Z3470" s="279" t="s">
        <v>394</v>
      </c>
      <c r="AA3470" s="279" t="s">
        <v>394</v>
      </c>
      <c r="AB3470" s="281"/>
      <c r="AC3470" s="279" t="s">
        <v>855</v>
      </c>
      <c r="AF3470" s="276" t="str">
        <f>IFERROR(VLOOKUP(A3470,'[1]قوائم الترجمة'!AC$2:AD$2397,1,0),"م")</f>
        <v>م</v>
      </c>
      <c r="AG3470" s="232"/>
      <c r="AH3470" s="233"/>
      <c r="AI3470" s="233"/>
      <c r="AJ3470" s="233"/>
      <c r="AL3470" s="267"/>
      <c r="AM3470" s="235"/>
      <c r="AU3470" s="234"/>
    </row>
    <row r="3471" spans="1:47" ht="21" x14ac:dyDescent="0.4">
      <c r="A3471" s="278">
        <v>122621</v>
      </c>
      <c r="B3471" s="279" t="s">
        <v>3429</v>
      </c>
      <c r="C3471" s="279" t="s">
        <v>3430</v>
      </c>
      <c r="D3471" s="279" t="s">
        <v>1064</v>
      </c>
      <c r="E3471" s="279" t="s">
        <v>394</v>
      </c>
      <c r="F3471"/>
      <c r="H3471" s="279" t="s">
        <v>394</v>
      </c>
      <c r="I3471" s="279" t="s">
        <v>538</v>
      </c>
      <c r="J3471" s="279" t="s">
        <v>394</v>
      </c>
      <c r="K3471" s="279" t="s">
        <v>394</v>
      </c>
      <c r="L3471" s="279" t="s">
        <v>394</v>
      </c>
      <c r="M3471" s="279" t="s">
        <v>394</v>
      </c>
      <c r="N3471" s="279" t="s">
        <v>394</v>
      </c>
      <c r="O3471" s="279" t="s">
        <v>394</v>
      </c>
      <c r="P3471" s="315">
        <v>0</v>
      </c>
      <c r="Q3471" s="279" t="s">
        <v>394</v>
      </c>
      <c r="R3471" s="279" t="s">
        <v>394</v>
      </c>
      <c r="S3471" s="279" t="s">
        <v>394</v>
      </c>
      <c r="T3471" s="279" t="s">
        <v>394</v>
      </c>
      <c r="U3471" s="279" t="s">
        <v>394</v>
      </c>
      <c r="V3471" s="279" t="s">
        <v>394</v>
      </c>
      <c r="W3471" s="279" t="s">
        <v>394</v>
      </c>
      <c r="X3471" s="279" t="s">
        <v>394</v>
      </c>
      <c r="Y3471" s="281"/>
      <c r="Z3471" s="279" t="s">
        <v>394</v>
      </c>
      <c r="AA3471" s="279" t="s">
        <v>394</v>
      </c>
      <c r="AB3471" s="281"/>
      <c r="AC3471" s="279" t="s">
        <v>394</v>
      </c>
      <c r="AF3471" s="276" t="str">
        <f>IFERROR(VLOOKUP(A3471,'[1]قوائم الترجمة'!AC$2:AD$2397,1,0),"م")</f>
        <v>م</v>
      </c>
      <c r="AG3471" s="232"/>
      <c r="AH3471" s="233"/>
      <c r="AI3471" s="233"/>
      <c r="AJ3471" s="233"/>
      <c r="AL3471" s="267"/>
      <c r="AM3471" s="235"/>
      <c r="AO3471" s="236"/>
      <c r="AU3471" s="234"/>
    </row>
    <row r="3472" spans="1:47" ht="21" x14ac:dyDescent="0.4">
      <c r="A3472" s="278">
        <v>122622</v>
      </c>
      <c r="B3472" s="279" t="s">
        <v>3427</v>
      </c>
      <c r="C3472" s="279" t="s">
        <v>137</v>
      </c>
      <c r="D3472" s="279" t="s">
        <v>3428</v>
      </c>
      <c r="E3472" s="279" t="s">
        <v>423</v>
      </c>
      <c r="F3472" s="315" t="s">
        <v>9635</v>
      </c>
      <c r="G3472" s="315" t="s">
        <v>422</v>
      </c>
      <c r="H3472" s="279" t="s">
        <v>425</v>
      </c>
      <c r="I3472" s="279" t="s">
        <v>541</v>
      </c>
      <c r="J3472" s="279" t="s">
        <v>426</v>
      </c>
      <c r="K3472" s="280">
        <v>2007</v>
      </c>
      <c r="L3472" s="279" t="s">
        <v>422</v>
      </c>
      <c r="M3472" s="279" t="s">
        <v>394</v>
      </c>
      <c r="N3472" s="279" t="s">
        <v>394</v>
      </c>
      <c r="O3472" s="279" t="s">
        <v>394</v>
      </c>
      <c r="P3472" s="315">
        <v>0</v>
      </c>
      <c r="Q3472" s="278"/>
      <c r="R3472" s="303"/>
      <c r="S3472" s="279" t="s">
        <v>394</v>
      </c>
      <c r="T3472" s="279" t="s">
        <v>394</v>
      </c>
      <c r="U3472" s="303"/>
      <c r="V3472" s="303"/>
      <c r="W3472" s="303"/>
      <c r="X3472" s="303"/>
      <c r="Z3472" s="303"/>
      <c r="AA3472" s="303"/>
      <c r="AC3472" s="279" t="s">
        <v>394</v>
      </c>
      <c r="AF3472" s="276">
        <f>IFERROR(VLOOKUP(A3472,'[1]قوائم الترجمة'!AC$2:AD$2397,1,0),"م")</f>
        <v>122622</v>
      </c>
      <c r="AG3472" s="232"/>
      <c r="AH3472" s="233"/>
      <c r="AI3472" s="233"/>
      <c r="AJ3472" s="233"/>
      <c r="AL3472" s="267"/>
      <c r="AM3472" s="235"/>
      <c r="AO3472" s="236"/>
      <c r="AU3472" s="234"/>
    </row>
    <row r="3473" spans="1:47" ht="21" x14ac:dyDescent="0.4">
      <c r="A3473" s="278">
        <v>122623</v>
      </c>
      <c r="B3473" s="279" t="s">
        <v>3426</v>
      </c>
      <c r="C3473" s="279" t="s">
        <v>71</v>
      </c>
      <c r="D3473" s="279" t="s">
        <v>494</v>
      </c>
      <c r="E3473" s="279" t="s">
        <v>394</v>
      </c>
      <c r="F3473"/>
      <c r="H3473" s="279" t="s">
        <v>394</v>
      </c>
      <c r="I3473" s="279" t="s">
        <v>539</v>
      </c>
      <c r="J3473" s="279" t="s">
        <v>394</v>
      </c>
      <c r="K3473" s="279" t="s">
        <v>394</v>
      </c>
      <c r="L3473" s="279" t="s">
        <v>394</v>
      </c>
      <c r="M3473" s="279" t="s">
        <v>394</v>
      </c>
      <c r="N3473" s="279" t="s">
        <v>394</v>
      </c>
      <c r="O3473" s="279" t="s">
        <v>394</v>
      </c>
      <c r="P3473" s="315">
        <v>0</v>
      </c>
      <c r="Q3473" s="279" t="s">
        <v>394</v>
      </c>
      <c r="R3473" s="279" t="s">
        <v>394</v>
      </c>
      <c r="S3473" s="279" t="s">
        <v>394</v>
      </c>
      <c r="T3473" s="279" t="s">
        <v>394</v>
      </c>
      <c r="U3473" s="279" t="s">
        <v>394</v>
      </c>
      <c r="V3473" s="279" t="s">
        <v>394</v>
      </c>
      <c r="W3473" s="279" t="s">
        <v>394</v>
      </c>
      <c r="X3473" s="279" t="s">
        <v>394</v>
      </c>
      <c r="Y3473" s="281"/>
      <c r="Z3473" s="279" t="s">
        <v>394</v>
      </c>
      <c r="AA3473" s="279" t="s">
        <v>394</v>
      </c>
      <c r="AB3473" s="281"/>
      <c r="AC3473" s="279" t="s">
        <v>855</v>
      </c>
      <c r="AF3473" s="276" t="str">
        <f>IFERROR(VLOOKUP(A3473,'[1]قوائم الترجمة'!AC$2:AD$2397,1,0),"م")</f>
        <v>م</v>
      </c>
      <c r="AG3473" s="232"/>
      <c r="AH3473" s="233"/>
      <c r="AI3473" s="233"/>
      <c r="AJ3473" s="233"/>
      <c r="AL3473" s="267"/>
      <c r="AM3473" s="235"/>
      <c r="AU3473" s="234"/>
    </row>
    <row r="3474" spans="1:47" ht="21" x14ac:dyDescent="0.4">
      <c r="A3474" s="278">
        <v>122624</v>
      </c>
      <c r="B3474" s="279" t="s">
        <v>6043</v>
      </c>
      <c r="C3474" s="279" t="s">
        <v>6044</v>
      </c>
      <c r="D3474" s="279" t="s">
        <v>294</v>
      </c>
      <c r="E3474" s="279" t="s">
        <v>423</v>
      </c>
      <c r="F3474" s="315" t="s">
        <v>9636</v>
      </c>
      <c r="G3474" s="315" t="s">
        <v>417</v>
      </c>
      <c r="H3474" s="279" t="s">
        <v>425</v>
      </c>
      <c r="I3474" s="279" t="s">
        <v>67</v>
      </c>
      <c r="J3474" s="279" t="s">
        <v>403</v>
      </c>
      <c r="K3474" s="280">
        <v>2013</v>
      </c>
      <c r="L3474" s="279" t="s">
        <v>417</v>
      </c>
      <c r="M3474" s="279" t="s">
        <v>394</v>
      </c>
      <c r="N3474" s="279" t="s">
        <v>394</v>
      </c>
      <c r="O3474" s="279" t="s">
        <v>394</v>
      </c>
      <c r="P3474" s="315">
        <v>0</v>
      </c>
      <c r="Q3474" s="278"/>
      <c r="R3474" s="303"/>
      <c r="S3474" s="279" t="s">
        <v>394</v>
      </c>
      <c r="T3474" s="279" t="s">
        <v>394</v>
      </c>
      <c r="U3474" s="303"/>
      <c r="V3474" s="303"/>
      <c r="W3474" s="303"/>
      <c r="X3474" s="303"/>
      <c r="Z3474" s="303"/>
      <c r="AA3474" s="303"/>
      <c r="AC3474" s="279" t="s">
        <v>394</v>
      </c>
      <c r="AF3474" s="276">
        <f>IFERROR(VLOOKUP(A3474,'[1]قوائم الترجمة'!AC$2:AD$2397,1,0),"م")</f>
        <v>122624</v>
      </c>
      <c r="AG3474" s="232"/>
      <c r="AH3474" s="233"/>
      <c r="AI3474" s="233"/>
      <c r="AJ3474" s="233"/>
      <c r="AL3474" s="267"/>
      <c r="AM3474" s="235"/>
      <c r="AO3474" s="236"/>
      <c r="AU3474" s="234"/>
    </row>
    <row r="3475" spans="1:47" ht="21" x14ac:dyDescent="0.4">
      <c r="A3475" s="278">
        <v>122625</v>
      </c>
      <c r="B3475" s="279" t="s">
        <v>3425</v>
      </c>
      <c r="C3475" s="279" t="s">
        <v>184</v>
      </c>
      <c r="D3475" s="279" t="s">
        <v>624</v>
      </c>
      <c r="E3475" s="279" t="s">
        <v>394</v>
      </c>
      <c r="F3475"/>
      <c r="H3475" s="279" t="s">
        <v>394</v>
      </c>
      <c r="I3475" s="279" t="s">
        <v>539</v>
      </c>
      <c r="J3475" s="279" t="s">
        <v>394</v>
      </c>
      <c r="K3475" s="279" t="s">
        <v>394</v>
      </c>
      <c r="L3475" s="279" t="s">
        <v>394</v>
      </c>
      <c r="M3475" s="279" t="s">
        <v>394</v>
      </c>
      <c r="N3475" s="279" t="s">
        <v>394</v>
      </c>
      <c r="O3475" s="279" t="s">
        <v>394</v>
      </c>
      <c r="P3475" s="315">
        <v>0</v>
      </c>
      <c r="Q3475" s="279" t="s">
        <v>394</v>
      </c>
      <c r="R3475" s="279" t="s">
        <v>394</v>
      </c>
      <c r="S3475" s="279" t="s">
        <v>394</v>
      </c>
      <c r="T3475" s="279" t="s">
        <v>394</v>
      </c>
      <c r="U3475" s="279" t="s">
        <v>394</v>
      </c>
      <c r="V3475" s="279" t="s">
        <v>394</v>
      </c>
      <c r="W3475" s="279" t="s">
        <v>394</v>
      </c>
      <c r="X3475" s="279" t="s">
        <v>394</v>
      </c>
      <c r="Y3475" s="281"/>
      <c r="Z3475" s="279" t="s">
        <v>394</v>
      </c>
      <c r="AA3475" s="279" t="s">
        <v>394</v>
      </c>
      <c r="AB3475" s="281"/>
      <c r="AC3475" s="279" t="s">
        <v>855</v>
      </c>
      <c r="AF3475" s="276" t="str">
        <f>IFERROR(VLOOKUP(A3475,'[1]قوائم الترجمة'!AC$2:AD$2397,1,0),"م")</f>
        <v>م</v>
      </c>
      <c r="AG3475" s="232"/>
      <c r="AH3475" s="233"/>
      <c r="AI3475" s="233"/>
      <c r="AJ3475" s="233"/>
      <c r="AL3475" s="267"/>
      <c r="AM3475" s="235"/>
      <c r="AO3475" s="236"/>
      <c r="AU3475" s="234"/>
    </row>
    <row r="3476" spans="1:47" ht="21" x14ac:dyDescent="0.4">
      <c r="A3476" s="278">
        <v>122626</v>
      </c>
      <c r="B3476" s="279" t="s">
        <v>6049</v>
      </c>
      <c r="C3476" s="279" t="s">
        <v>658</v>
      </c>
      <c r="D3476" s="279" t="s">
        <v>1061</v>
      </c>
      <c r="E3476" s="279" t="s">
        <v>423</v>
      </c>
      <c r="F3476" s="315" t="s">
        <v>9637</v>
      </c>
      <c r="G3476" s="315" t="s">
        <v>402</v>
      </c>
      <c r="H3476" s="279" t="s">
        <v>425</v>
      </c>
      <c r="I3476" s="279" t="s">
        <v>67</v>
      </c>
      <c r="J3476" s="279" t="s">
        <v>403</v>
      </c>
      <c r="K3476" s="280">
        <v>2013</v>
      </c>
      <c r="L3476" s="279" t="s">
        <v>411</v>
      </c>
      <c r="M3476" s="279" t="s">
        <v>394</v>
      </c>
      <c r="N3476" s="279" t="s">
        <v>394</v>
      </c>
      <c r="O3476" s="279" t="s">
        <v>394</v>
      </c>
      <c r="P3476" s="315">
        <v>0</v>
      </c>
      <c r="Q3476" s="278"/>
      <c r="R3476" s="303"/>
      <c r="S3476" s="279" t="s">
        <v>394</v>
      </c>
      <c r="T3476" s="279" t="s">
        <v>394</v>
      </c>
      <c r="U3476" s="303"/>
      <c r="V3476" s="303"/>
      <c r="W3476" s="303"/>
      <c r="X3476" s="303"/>
      <c r="Z3476" s="303"/>
      <c r="AA3476" s="303"/>
      <c r="AC3476" s="279" t="s">
        <v>394</v>
      </c>
      <c r="AF3476" s="276">
        <f>IFERROR(VLOOKUP(A3476,'[1]قوائم الترجمة'!AC$2:AD$2397,1,0),"م")</f>
        <v>122626</v>
      </c>
      <c r="AG3476" s="232"/>
      <c r="AH3476" s="233"/>
      <c r="AI3476" s="233"/>
      <c r="AJ3476" s="233"/>
      <c r="AL3476" s="267"/>
      <c r="AM3476" s="235"/>
      <c r="AO3476" s="236"/>
      <c r="AU3476" s="234"/>
    </row>
    <row r="3477" spans="1:47" ht="21" x14ac:dyDescent="0.4">
      <c r="A3477" s="278">
        <v>122627</v>
      </c>
      <c r="B3477" s="279" t="s">
        <v>3424</v>
      </c>
      <c r="C3477" s="279" t="s">
        <v>68</v>
      </c>
      <c r="D3477" s="279" t="s">
        <v>1181</v>
      </c>
      <c r="E3477" s="279" t="s">
        <v>394</v>
      </c>
      <c r="F3477"/>
      <c r="H3477" s="279" t="s">
        <v>394</v>
      </c>
      <c r="I3477" s="279" t="s">
        <v>539</v>
      </c>
      <c r="J3477" s="279" t="s">
        <v>394</v>
      </c>
      <c r="K3477" s="279" t="s">
        <v>394</v>
      </c>
      <c r="L3477" s="279" t="s">
        <v>394</v>
      </c>
      <c r="M3477" s="279" t="s">
        <v>394</v>
      </c>
      <c r="N3477" s="279" t="s">
        <v>394</v>
      </c>
      <c r="O3477" s="279" t="s">
        <v>394</v>
      </c>
      <c r="P3477" s="315">
        <v>0</v>
      </c>
      <c r="Q3477" s="279" t="s">
        <v>394</v>
      </c>
      <c r="R3477" s="279" t="s">
        <v>394</v>
      </c>
      <c r="S3477" s="279" t="s">
        <v>394</v>
      </c>
      <c r="T3477" s="279" t="s">
        <v>394</v>
      </c>
      <c r="U3477" s="279" t="s">
        <v>394</v>
      </c>
      <c r="V3477" s="279" t="s">
        <v>394</v>
      </c>
      <c r="W3477" s="279" t="s">
        <v>394</v>
      </c>
      <c r="X3477" s="279" t="s">
        <v>394</v>
      </c>
      <c r="Y3477" s="281"/>
      <c r="Z3477" s="279" t="s">
        <v>394</v>
      </c>
      <c r="AA3477" s="279" t="s">
        <v>394</v>
      </c>
      <c r="AB3477" s="281"/>
      <c r="AC3477" s="279" t="s">
        <v>855</v>
      </c>
      <c r="AF3477" s="276" t="str">
        <f>IFERROR(VLOOKUP(A3477,'[1]قوائم الترجمة'!AC$2:AD$2397,1,0),"م")</f>
        <v>م</v>
      </c>
      <c r="AG3477" s="232"/>
      <c r="AH3477" s="233"/>
      <c r="AI3477" s="233"/>
      <c r="AJ3477" s="233"/>
      <c r="AL3477" s="267"/>
      <c r="AM3477" s="235"/>
      <c r="AO3477" s="236"/>
      <c r="AU3477" s="234"/>
    </row>
    <row r="3478" spans="1:47" ht="21" x14ac:dyDescent="0.4">
      <c r="A3478" s="278">
        <v>122628</v>
      </c>
      <c r="B3478" s="279" t="s">
        <v>3423</v>
      </c>
      <c r="C3478" s="279" t="s">
        <v>973</v>
      </c>
      <c r="D3478" s="279" t="s">
        <v>1163</v>
      </c>
      <c r="E3478" s="279" t="s">
        <v>394</v>
      </c>
      <c r="F3478"/>
      <c r="H3478" s="279" t="s">
        <v>394</v>
      </c>
      <c r="I3478" s="279" t="s">
        <v>539</v>
      </c>
      <c r="J3478" s="279" t="s">
        <v>394</v>
      </c>
      <c r="K3478" s="279" t="s">
        <v>394</v>
      </c>
      <c r="L3478" s="279" t="s">
        <v>394</v>
      </c>
      <c r="M3478" s="279" t="s">
        <v>394</v>
      </c>
      <c r="N3478" s="279" t="s">
        <v>394</v>
      </c>
      <c r="O3478" s="279" t="s">
        <v>394</v>
      </c>
      <c r="P3478" s="315">
        <v>0</v>
      </c>
      <c r="Q3478" s="279" t="s">
        <v>394</v>
      </c>
      <c r="R3478" s="279" t="s">
        <v>394</v>
      </c>
      <c r="S3478" s="279" t="s">
        <v>394</v>
      </c>
      <c r="T3478" s="279" t="s">
        <v>394</v>
      </c>
      <c r="U3478" s="279" t="s">
        <v>394</v>
      </c>
      <c r="V3478" s="279" t="s">
        <v>394</v>
      </c>
      <c r="W3478" s="279" t="s">
        <v>394</v>
      </c>
      <c r="X3478" s="279" t="s">
        <v>394</v>
      </c>
      <c r="Y3478" s="281"/>
      <c r="Z3478" s="279" t="s">
        <v>394</v>
      </c>
      <c r="AA3478" s="279" t="s">
        <v>394</v>
      </c>
      <c r="AB3478" s="281"/>
      <c r="AC3478" s="279" t="s">
        <v>855</v>
      </c>
      <c r="AF3478" s="276" t="str">
        <f>IFERROR(VLOOKUP(A3478,'[1]قوائم الترجمة'!AC$2:AD$2397,1,0),"م")</f>
        <v>م</v>
      </c>
      <c r="AG3478" s="232"/>
      <c r="AH3478" s="233"/>
      <c r="AI3478" s="233"/>
      <c r="AJ3478" s="233"/>
      <c r="AL3478" s="267"/>
      <c r="AM3478" s="235"/>
      <c r="AU3478" s="234"/>
    </row>
    <row r="3479" spans="1:47" ht="21" x14ac:dyDescent="0.4">
      <c r="A3479" s="278">
        <v>122629</v>
      </c>
      <c r="B3479" s="279" t="s">
        <v>3421</v>
      </c>
      <c r="C3479" s="279" t="s">
        <v>3422</v>
      </c>
      <c r="D3479" s="279" t="s">
        <v>359</v>
      </c>
      <c r="E3479" s="279" t="s">
        <v>394</v>
      </c>
      <c r="F3479"/>
      <c r="H3479" s="279" t="s">
        <v>394</v>
      </c>
      <c r="I3479" s="279" t="s">
        <v>538</v>
      </c>
      <c r="J3479" s="279" t="s">
        <v>394</v>
      </c>
      <c r="K3479" s="279" t="s">
        <v>394</v>
      </c>
      <c r="L3479" s="279" t="s">
        <v>394</v>
      </c>
      <c r="M3479" s="279" t="s">
        <v>394</v>
      </c>
      <c r="N3479" s="279" t="s">
        <v>394</v>
      </c>
      <c r="O3479" s="279" t="s">
        <v>394</v>
      </c>
      <c r="P3479" s="315">
        <v>0</v>
      </c>
      <c r="Q3479" s="279" t="s">
        <v>394</v>
      </c>
      <c r="R3479" s="279" t="s">
        <v>394</v>
      </c>
      <c r="S3479" s="279" t="s">
        <v>394</v>
      </c>
      <c r="T3479" s="279" t="s">
        <v>394</v>
      </c>
      <c r="U3479" s="279" t="s">
        <v>394</v>
      </c>
      <c r="V3479" s="279" t="s">
        <v>394</v>
      </c>
      <c r="W3479" s="279" t="s">
        <v>394</v>
      </c>
      <c r="X3479" s="279" t="s">
        <v>394</v>
      </c>
      <c r="Y3479" s="281"/>
      <c r="Z3479" s="279" t="s">
        <v>394</v>
      </c>
      <c r="AA3479" s="279" t="s">
        <v>394</v>
      </c>
      <c r="AB3479" s="281"/>
      <c r="AC3479" s="279" t="s">
        <v>394</v>
      </c>
      <c r="AF3479" s="276" t="str">
        <f>IFERROR(VLOOKUP(A3479,'[1]قوائم الترجمة'!AC$2:AD$2397,1,0),"م")</f>
        <v>م</v>
      </c>
      <c r="AG3479" s="232"/>
      <c r="AH3479" s="233"/>
      <c r="AI3479" s="233"/>
      <c r="AJ3479" s="233"/>
      <c r="AL3479" s="267"/>
      <c r="AM3479" s="235"/>
      <c r="AU3479" s="234"/>
    </row>
    <row r="3480" spans="1:47" ht="21" x14ac:dyDescent="0.4">
      <c r="A3480" s="278">
        <v>122630</v>
      </c>
      <c r="B3480" s="279" t="s">
        <v>3420</v>
      </c>
      <c r="C3480" s="279" t="s">
        <v>275</v>
      </c>
      <c r="D3480" s="279" t="s">
        <v>1038</v>
      </c>
      <c r="E3480" s="279" t="s">
        <v>423</v>
      </c>
      <c r="F3480" s="315" t="s">
        <v>9638</v>
      </c>
      <c r="G3480" s="315" t="s">
        <v>402</v>
      </c>
      <c r="H3480" s="279" t="s">
        <v>425</v>
      </c>
      <c r="I3480" s="279" t="s">
        <v>541</v>
      </c>
      <c r="J3480" s="279" t="s">
        <v>403</v>
      </c>
      <c r="K3480" s="280">
        <v>2016</v>
      </c>
      <c r="L3480" s="279" t="s">
        <v>411</v>
      </c>
      <c r="M3480" s="279" t="s">
        <v>394</v>
      </c>
      <c r="N3480" s="279" t="s">
        <v>394</v>
      </c>
      <c r="O3480" s="279" t="s">
        <v>394</v>
      </c>
      <c r="P3480" s="315">
        <v>0</v>
      </c>
      <c r="Q3480" s="278"/>
      <c r="R3480" s="303"/>
      <c r="S3480" s="279" t="s">
        <v>394</v>
      </c>
      <c r="T3480" s="279" t="s">
        <v>394</v>
      </c>
      <c r="U3480" s="303"/>
      <c r="V3480" s="303"/>
      <c r="W3480" s="303"/>
      <c r="X3480" s="303"/>
      <c r="Z3480" s="303"/>
      <c r="AA3480" s="303"/>
      <c r="AC3480" s="279" t="s">
        <v>394</v>
      </c>
      <c r="AF3480" s="276">
        <f>IFERROR(VLOOKUP(A3480,'[1]قوائم الترجمة'!AC$2:AD$2397,1,0),"م")</f>
        <v>122630</v>
      </c>
      <c r="AG3480" s="232"/>
      <c r="AH3480" s="233"/>
      <c r="AI3480" s="233"/>
      <c r="AJ3480" s="233"/>
      <c r="AL3480" s="267"/>
      <c r="AM3480" s="235"/>
      <c r="AU3480" s="234"/>
    </row>
    <row r="3481" spans="1:47" ht="21" x14ac:dyDescent="0.4">
      <c r="A3481" s="278">
        <v>122631</v>
      </c>
      <c r="B3481" s="279" t="s">
        <v>3419</v>
      </c>
      <c r="C3481" s="279" t="s">
        <v>66</v>
      </c>
      <c r="D3481" s="279" t="s">
        <v>262</v>
      </c>
      <c r="E3481" s="279" t="s">
        <v>394</v>
      </c>
      <c r="F3481"/>
      <c r="H3481" s="279" t="s">
        <v>394</v>
      </c>
      <c r="I3481" s="279" t="s">
        <v>539</v>
      </c>
      <c r="J3481" s="279" t="s">
        <v>394</v>
      </c>
      <c r="K3481" s="279" t="s">
        <v>394</v>
      </c>
      <c r="L3481" s="279" t="s">
        <v>394</v>
      </c>
      <c r="M3481" s="279" t="s">
        <v>394</v>
      </c>
      <c r="N3481" s="279" t="s">
        <v>394</v>
      </c>
      <c r="O3481" s="279" t="s">
        <v>394</v>
      </c>
      <c r="P3481" s="315">
        <v>0</v>
      </c>
      <c r="Q3481" s="279" t="s">
        <v>394</v>
      </c>
      <c r="R3481" s="279" t="s">
        <v>394</v>
      </c>
      <c r="S3481" s="279" t="s">
        <v>394</v>
      </c>
      <c r="T3481" s="279" t="s">
        <v>394</v>
      </c>
      <c r="U3481" s="279" t="s">
        <v>394</v>
      </c>
      <c r="V3481" s="279" t="s">
        <v>394</v>
      </c>
      <c r="W3481" s="279" t="s">
        <v>394</v>
      </c>
      <c r="X3481" s="279" t="s">
        <v>394</v>
      </c>
      <c r="Y3481" s="281"/>
      <c r="Z3481" s="279" t="s">
        <v>394</v>
      </c>
      <c r="AA3481" s="279" t="s">
        <v>394</v>
      </c>
      <c r="AB3481" s="281"/>
      <c r="AC3481" s="279" t="s">
        <v>855</v>
      </c>
      <c r="AF3481" s="276" t="str">
        <f>IFERROR(VLOOKUP(A3481,'[1]قوائم الترجمة'!AC$2:AD$2397,1,0),"م")</f>
        <v>م</v>
      </c>
      <c r="AG3481" s="232"/>
      <c r="AH3481" s="233"/>
      <c r="AI3481" s="233"/>
      <c r="AJ3481" s="233"/>
      <c r="AL3481" s="267"/>
      <c r="AM3481" s="235"/>
      <c r="AU3481" s="234"/>
    </row>
    <row r="3482" spans="1:47" ht="21" x14ac:dyDescent="0.4">
      <c r="A3482" s="278">
        <v>122632</v>
      </c>
      <c r="B3482" s="279" t="s">
        <v>6065</v>
      </c>
      <c r="C3482" s="279" t="s">
        <v>66</v>
      </c>
      <c r="D3482" s="279" t="s">
        <v>6066</v>
      </c>
      <c r="E3482" s="279" t="s">
        <v>424</v>
      </c>
      <c r="F3482" s="315" t="s">
        <v>9639</v>
      </c>
      <c r="G3482" s="315" t="s">
        <v>417</v>
      </c>
      <c r="H3482" s="279" t="s">
        <v>425</v>
      </c>
      <c r="I3482" s="279" t="s">
        <v>538</v>
      </c>
      <c r="J3482" s="279" t="s">
        <v>403</v>
      </c>
      <c r="K3482" s="280">
        <v>2016</v>
      </c>
      <c r="L3482" s="279" t="s">
        <v>417</v>
      </c>
      <c r="M3482" s="279" t="s">
        <v>394</v>
      </c>
      <c r="N3482" s="279" t="s">
        <v>9640</v>
      </c>
      <c r="O3482" s="279" t="s">
        <v>8370</v>
      </c>
      <c r="P3482" s="279">
        <v>100000</v>
      </c>
      <c r="Q3482" s="278"/>
      <c r="R3482" s="303"/>
      <c r="S3482" s="279" t="s">
        <v>394</v>
      </c>
      <c r="T3482" s="279"/>
      <c r="U3482" s="303"/>
      <c r="V3482" s="303"/>
      <c r="W3482" s="303"/>
      <c r="X3482" s="303"/>
      <c r="Z3482" s="303"/>
      <c r="AA3482" s="303"/>
      <c r="AC3482" s="279" t="s">
        <v>394</v>
      </c>
      <c r="AF3482" s="276">
        <f>IFERROR(VLOOKUP(A3482,'[1]قوائم الترجمة'!AC$2:AD$2397,1,0),"م")</f>
        <v>122632</v>
      </c>
      <c r="AG3482" s="232"/>
      <c r="AH3482" s="233"/>
      <c r="AI3482" s="233"/>
      <c r="AJ3482" s="233"/>
      <c r="AL3482" s="267"/>
      <c r="AM3482" s="235"/>
      <c r="AO3482" s="236"/>
      <c r="AU3482" s="234"/>
    </row>
    <row r="3483" spans="1:47" ht="21" x14ac:dyDescent="0.4">
      <c r="A3483" s="278">
        <v>122633</v>
      </c>
      <c r="B3483" s="279" t="s">
        <v>3418</v>
      </c>
      <c r="C3483" s="279" t="s">
        <v>122</v>
      </c>
      <c r="D3483" s="279" t="s">
        <v>268</v>
      </c>
      <c r="E3483" s="279" t="s">
        <v>394</v>
      </c>
      <c r="F3483"/>
      <c r="H3483" s="279" t="s">
        <v>394</v>
      </c>
      <c r="I3483" s="279" t="s">
        <v>539</v>
      </c>
      <c r="J3483" s="279" t="s">
        <v>394</v>
      </c>
      <c r="K3483" s="279" t="s">
        <v>394</v>
      </c>
      <c r="L3483" s="279" t="s">
        <v>394</v>
      </c>
      <c r="M3483" s="279" t="s">
        <v>394</v>
      </c>
      <c r="N3483" s="279" t="s">
        <v>394</v>
      </c>
      <c r="O3483" s="279" t="s">
        <v>394</v>
      </c>
      <c r="P3483" s="315">
        <v>0</v>
      </c>
      <c r="Q3483" s="279" t="s">
        <v>394</v>
      </c>
      <c r="R3483" s="279" t="s">
        <v>394</v>
      </c>
      <c r="S3483" s="279" t="s">
        <v>394</v>
      </c>
      <c r="T3483" s="279" t="s">
        <v>394</v>
      </c>
      <c r="U3483" s="279" t="s">
        <v>394</v>
      </c>
      <c r="V3483" s="279" t="s">
        <v>394</v>
      </c>
      <c r="W3483" s="279" t="s">
        <v>394</v>
      </c>
      <c r="X3483" s="279" t="s">
        <v>394</v>
      </c>
      <c r="Y3483" s="281"/>
      <c r="Z3483" s="279" t="s">
        <v>394</v>
      </c>
      <c r="AA3483" s="279" t="s">
        <v>394</v>
      </c>
      <c r="AB3483" s="281"/>
      <c r="AC3483" s="279" t="s">
        <v>855</v>
      </c>
      <c r="AF3483" s="276" t="str">
        <f>IFERROR(VLOOKUP(A3483,'[1]قوائم الترجمة'!AC$2:AD$2397,1,0),"م")</f>
        <v>م</v>
      </c>
      <c r="AG3483" s="232"/>
      <c r="AH3483" s="233"/>
      <c r="AI3483" s="233"/>
      <c r="AJ3483" s="233"/>
      <c r="AL3483" s="267"/>
      <c r="AM3483" s="235"/>
      <c r="AO3483" s="236"/>
      <c r="AU3483" s="234"/>
    </row>
    <row r="3484" spans="1:47" ht="21" x14ac:dyDescent="0.4">
      <c r="A3484" s="278">
        <v>122636</v>
      </c>
      <c r="B3484" s="279" t="s">
        <v>3416</v>
      </c>
      <c r="C3484" s="279" t="s">
        <v>118</v>
      </c>
      <c r="D3484" s="279" t="s">
        <v>3417</v>
      </c>
      <c r="E3484" s="279" t="s">
        <v>394</v>
      </c>
      <c r="F3484"/>
      <c r="H3484" s="279" t="s">
        <v>394</v>
      </c>
      <c r="I3484" s="279" t="s">
        <v>539</v>
      </c>
      <c r="J3484" s="279" t="s">
        <v>394</v>
      </c>
      <c r="K3484" s="279" t="s">
        <v>394</v>
      </c>
      <c r="L3484" s="279" t="s">
        <v>394</v>
      </c>
      <c r="M3484" s="279" t="s">
        <v>394</v>
      </c>
      <c r="N3484" s="279" t="s">
        <v>394</v>
      </c>
      <c r="O3484" s="279" t="s">
        <v>394</v>
      </c>
      <c r="P3484" s="315">
        <v>0</v>
      </c>
      <c r="Q3484" s="279" t="s">
        <v>394</v>
      </c>
      <c r="R3484" s="279" t="s">
        <v>394</v>
      </c>
      <c r="S3484" s="279" t="s">
        <v>394</v>
      </c>
      <c r="T3484" s="279" t="s">
        <v>394</v>
      </c>
      <c r="U3484" s="279" t="s">
        <v>394</v>
      </c>
      <c r="V3484" s="279" t="s">
        <v>394</v>
      </c>
      <c r="W3484" s="279" t="s">
        <v>394</v>
      </c>
      <c r="X3484" s="279" t="s">
        <v>394</v>
      </c>
      <c r="Y3484" s="281"/>
      <c r="Z3484" s="279" t="s">
        <v>394</v>
      </c>
      <c r="AA3484" s="279" t="s">
        <v>394</v>
      </c>
      <c r="AB3484" s="281"/>
      <c r="AC3484" s="279" t="s">
        <v>855</v>
      </c>
      <c r="AF3484" s="276" t="str">
        <f>IFERROR(VLOOKUP(A3484,'[1]قوائم الترجمة'!AC$2:AD$2397,1,0),"م")</f>
        <v>م</v>
      </c>
      <c r="AG3484" s="232"/>
      <c r="AH3484" s="233"/>
      <c r="AI3484" s="233"/>
      <c r="AJ3484" s="233"/>
      <c r="AL3484" s="267"/>
      <c r="AM3484" s="235"/>
      <c r="AU3484" s="234"/>
    </row>
    <row r="3485" spans="1:47" ht="21" x14ac:dyDescent="0.4">
      <c r="A3485" s="278">
        <v>122637</v>
      </c>
      <c r="B3485" s="279" t="s">
        <v>3414</v>
      </c>
      <c r="C3485" s="279" t="s">
        <v>459</v>
      </c>
      <c r="D3485" s="279" t="s">
        <v>3415</v>
      </c>
      <c r="E3485" s="279" t="s">
        <v>394</v>
      </c>
      <c r="F3485"/>
      <c r="H3485" s="279" t="s">
        <v>394</v>
      </c>
      <c r="I3485" s="279" t="s">
        <v>540</v>
      </c>
      <c r="J3485" s="279" t="s">
        <v>394</v>
      </c>
      <c r="K3485" s="279" t="s">
        <v>394</v>
      </c>
      <c r="L3485" s="279" t="s">
        <v>394</v>
      </c>
      <c r="M3485" s="279" t="s">
        <v>394</v>
      </c>
      <c r="N3485" s="279" t="s">
        <v>394</v>
      </c>
      <c r="O3485" s="279" t="s">
        <v>394</v>
      </c>
      <c r="P3485" s="315">
        <v>0</v>
      </c>
      <c r="Q3485" s="279" t="s">
        <v>394</v>
      </c>
      <c r="R3485" s="279" t="s">
        <v>394</v>
      </c>
      <c r="S3485" s="279" t="s">
        <v>394</v>
      </c>
      <c r="T3485" s="279" t="s">
        <v>394</v>
      </c>
      <c r="U3485" s="279" t="s">
        <v>394</v>
      </c>
      <c r="V3485" s="279" t="s">
        <v>394</v>
      </c>
      <c r="W3485" s="279" t="s">
        <v>394</v>
      </c>
      <c r="X3485" s="279" t="s">
        <v>394</v>
      </c>
      <c r="Y3485" s="281"/>
      <c r="Z3485" s="279" t="s">
        <v>394</v>
      </c>
      <c r="AA3485" s="279" t="s">
        <v>394</v>
      </c>
      <c r="AB3485" s="281"/>
      <c r="AC3485" s="279" t="s">
        <v>855</v>
      </c>
      <c r="AF3485" s="276" t="str">
        <f>IFERROR(VLOOKUP(A3485,'[1]قوائم الترجمة'!AC$2:AD$2397,1,0),"م")</f>
        <v>م</v>
      </c>
      <c r="AG3485" s="232"/>
      <c r="AH3485" s="233"/>
      <c r="AI3485" s="233"/>
      <c r="AJ3485" s="233"/>
      <c r="AL3485" s="267"/>
      <c r="AM3485" s="235"/>
      <c r="AU3485" s="234"/>
    </row>
    <row r="3486" spans="1:47" ht="21" x14ac:dyDescent="0.4">
      <c r="A3486" s="278">
        <v>122639</v>
      </c>
      <c r="B3486" s="279" t="s">
        <v>6072</v>
      </c>
      <c r="C3486" s="279" t="s">
        <v>202</v>
      </c>
      <c r="D3486" s="279" t="s">
        <v>6073</v>
      </c>
      <c r="E3486" s="279" t="s">
        <v>5660</v>
      </c>
      <c r="F3486" s="315" t="s">
        <v>9641</v>
      </c>
      <c r="G3486" s="315" t="s">
        <v>402</v>
      </c>
      <c r="H3486" s="279" t="s">
        <v>425</v>
      </c>
      <c r="I3486" s="279" t="s">
        <v>61</v>
      </c>
      <c r="J3486" s="279" t="s">
        <v>403</v>
      </c>
      <c r="K3486" s="280">
        <v>2015</v>
      </c>
      <c r="L3486" s="279" t="s">
        <v>402</v>
      </c>
      <c r="M3486" s="279" t="s">
        <v>394</v>
      </c>
      <c r="N3486" s="279"/>
      <c r="O3486" s="279" t="s">
        <v>394</v>
      </c>
      <c r="P3486" s="315">
        <v>0</v>
      </c>
      <c r="Q3486" s="278"/>
      <c r="R3486" s="303"/>
      <c r="S3486" s="279" t="s">
        <v>394</v>
      </c>
      <c r="T3486" s="279" t="s">
        <v>394</v>
      </c>
      <c r="U3486" s="303"/>
      <c r="V3486" s="303"/>
      <c r="W3486" s="303"/>
      <c r="X3486" s="303"/>
      <c r="Z3486" s="303"/>
      <c r="AA3486" s="303"/>
      <c r="AC3486" s="279" t="s">
        <v>394</v>
      </c>
      <c r="AF3486" s="276">
        <f>IFERROR(VLOOKUP(A3486,'[1]قوائم الترجمة'!AC$2:AD$2397,1,0),"م")</f>
        <v>122639</v>
      </c>
      <c r="AG3486" s="232"/>
      <c r="AH3486" s="233"/>
      <c r="AI3486" s="233"/>
      <c r="AJ3486" s="233"/>
      <c r="AL3486" s="267"/>
      <c r="AM3486" s="235"/>
      <c r="AO3486" s="236"/>
      <c r="AU3486" s="234"/>
    </row>
    <row r="3487" spans="1:47" ht="21" x14ac:dyDescent="0.4">
      <c r="A3487" s="278">
        <v>122640</v>
      </c>
      <c r="B3487" s="279" t="s">
        <v>3412</v>
      </c>
      <c r="C3487" s="279" t="s">
        <v>489</v>
      </c>
      <c r="D3487" s="279" t="s">
        <v>3413</v>
      </c>
      <c r="E3487" s="279" t="s">
        <v>394</v>
      </c>
      <c r="F3487"/>
      <c r="H3487" s="279" t="s">
        <v>394</v>
      </c>
      <c r="I3487" s="279" t="s">
        <v>540</v>
      </c>
      <c r="J3487" s="279" t="s">
        <v>394</v>
      </c>
      <c r="K3487" s="279" t="s">
        <v>394</v>
      </c>
      <c r="L3487" s="279" t="s">
        <v>394</v>
      </c>
      <c r="M3487" s="279" t="s">
        <v>394</v>
      </c>
      <c r="N3487" s="279" t="s">
        <v>394</v>
      </c>
      <c r="O3487" s="279" t="s">
        <v>394</v>
      </c>
      <c r="P3487" s="315">
        <v>0</v>
      </c>
      <c r="Q3487" s="279" t="s">
        <v>394</v>
      </c>
      <c r="R3487" s="279" t="s">
        <v>394</v>
      </c>
      <c r="S3487" s="279" t="s">
        <v>394</v>
      </c>
      <c r="T3487" s="279" t="s">
        <v>394</v>
      </c>
      <c r="U3487" s="279" t="s">
        <v>394</v>
      </c>
      <c r="V3487" s="279" t="s">
        <v>394</v>
      </c>
      <c r="W3487" s="279" t="s">
        <v>394</v>
      </c>
      <c r="X3487" s="279" t="s">
        <v>394</v>
      </c>
      <c r="Y3487" s="281"/>
      <c r="Z3487" s="279" t="s">
        <v>394</v>
      </c>
      <c r="AA3487" s="279" t="s">
        <v>394</v>
      </c>
      <c r="AB3487" s="281"/>
      <c r="AC3487" s="279" t="s">
        <v>855</v>
      </c>
      <c r="AF3487" s="276" t="str">
        <f>IFERROR(VLOOKUP(A3487,'[1]قوائم الترجمة'!AC$2:AD$2397,1,0),"م")</f>
        <v>م</v>
      </c>
      <c r="AG3487" s="232"/>
      <c r="AH3487" s="233"/>
      <c r="AI3487" s="233"/>
      <c r="AJ3487" s="233"/>
      <c r="AL3487" s="267"/>
      <c r="AM3487" s="235"/>
      <c r="AU3487" s="234"/>
    </row>
    <row r="3488" spans="1:47" ht="21" x14ac:dyDescent="0.4">
      <c r="A3488" s="278">
        <v>122641</v>
      </c>
      <c r="B3488" s="279" t="s">
        <v>3411</v>
      </c>
      <c r="C3488" s="279" t="s">
        <v>89</v>
      </c>
      <c r="D3488" s="279" t="s">
        <v>268</v>
      </c>
      <c r="E3488" s="279" t="s">
        <v>394</v>
      </c>
      <c r="F3488"/>
      <c r="H3488" s="279" t="s">
        <v>394</v>
      </c>
      <c r="I3488" s="279" t="s">
        <v>539</v>
      </c>
      <c r="J3488" s="279" t="s">
        <v>394</v>
      </c>
      <c r="K3488" s="279" t="s">
        <v>394</v>
      </c>
      <c r="L3488" s="279" t="s">
        <v>394</v>
      </c>
      <c r="M3488" s="279" t="s">
        <v>394</v>
      </c>
      <c r="N3488" s="279" t="s">
        <v>394</v>
      </c>
      <c r="O3488" s="279" t="s">
        <v>394</v>
      </c>
      <c r="P3488" s="315">
        <v>0</v>
      </c>
      <c r="Q3488" s="279" t="s">
        <v>394</v>
      </c>
      <c r="R3488" s="279" t="s">
        <v>394</v>
      </c>
      <c r="S3488" s="279" t="s">
        <v>394</v>
      </c>
      <c r="T3488" s="279" t="s">
        <v>394</v>
      </c>
      <c r="U3488" s="279" t="s">
        <v>394</v>
      </c>
      <c r="V3488" s="279" t="s">
        <v>394</v>
      </c>
      <c r="W3488" s="279" t="s">
        <v>394</v>
      </c>
      <c r="X3488" s="279" t="s">
        <v>394</v>
      </c>
      <c r="Y3488" s="281"/>
      <c r="Z3488" s="279" t="s">
        <v>394</v>
      </c>
      <c r="AA3488" s="279" t="s">
        <v>394</v>
      </c>
      <c r="AB3488" s="281"/>
      <c r="AC3488" s="279" t="s">
        <v>855</v>
      </c>
      <c r="AF3488" s="276" t="str">
        <f>IFERROR(VLOOKUP(A3488,'[1]قوائم الترجمة'!AC$2:AD$2397,1,0),"م")</f>
        <v>م</v>
      </c>
      <c r="AG3488" s="232"/>
      <c r="AH3488" s="233"/>
      <c r="AI3488" s="233"/>
      <c r="AJ3488" s="233"/>
      <c r="AL3488" s="267"/>
      <c r="AM3488" s="235"/>
      <c r="AU3488" s="234"/>
    </row>
    <row r="3489" spans="1:47" ht="21" x14ac:dyDescent="0.4">
      <c r="A3489" s="278">
        <v>122642</v>
      </c>
      <c r="B3489" s="279" t="s">
        <v>3409</v>
      </c>
      <c r="C3489" s="279" t="s">
        <v>1055</v>
      </c>
      <c r="D3489" s="279" t="s">
        <v>3410</v>
      </c>
      <c r="E3489" s="279" t="s">
        <v>394</v>
      </c>
      <c r="F3489"/>
      <c r="H3489" s="279" t="s">
        <v>394</v>
      </c>
      <c r="I3489" s="279" t="s">
        <v>539</v>
      </c>
      <c r="J3489" s="279" t="s">
        <v>394</v>
      </c>
      <c r="K3489" s="279" t="s">
        <v>394</v>
      </c>
      <c r="L3489" s="279" t="s">
        <v>394</v>
      </c>
      <c r="M3489" s="279" t="s">
        <v>394</v>
      </c>
      <c r="N3489" s="279" t="s">
        <v>394</v>
      </c>
      <c r="O3489" s="279" t="s">
        <v>394</v>
      </c>
      <c r="P3489" s="315">
        <v>0</v>
      </c>
      <c r="Q3489" s="279" t="s">
        <v>394</v>
      </c>
      <c r="R3489" s="279" t="s">
        <v>394</v>
      </c>
      <c r="S3489" s="279" t="s">
        <v>394</v>
      </c>
      <c r="T3489" s="279" t="s">
        <v>394</v>
      </c>
      <c r="U3489" s="279" t="s">
        <v>394</v>
      </c>
      <c r="V3489" s="279" t="s">
        <v>394</v>
      </c>
      <c r="W3489" s="279" t="s">
        <v>394</v>
      </c>
      <c r="X3489" s="279" t="s">
        <v>394</v>
      </c>
      <c r="Y3489" s="281"/>
      <c r="Z3489" s="279" t="s">
        <v>394</v>
      </c>
      <c r="AA3489" s="279" t="s">
        <v>394</v>
      </c>
      <c r="AB3489" s="281"/>
      <c r="AC3489" s="279" t="s">
        <v>855</v>
      </c>
      <c r="AF3489" s="276" t="str">
        <f>IFERROR(VLOOKUP(A3489,'[1]قوائم الترجمة'!AC$2:AD$2397,1,0),"م")</f>
        <v>م</v>
      </c>
      <c r="AG3489" s="232"/>
      <c r="AH3489" s="233"/>
      <c r="AI3489" s="233"/>
      <c r="AJ3489" s="233"/>
      <c r="AL3489" s="267"/>
      <c r="AM3489" s="235"/>
      <c r="AU3489" s="234"/>
    </row>
    <row r="3490" spans="1:47" ht="21" x14ac:dyDescent="0.4">
      <c r="A3490" s="278">
        <v>122643</v>
      </c>
      <c r="B3490" s="279" t="s">
        <v>3407</v>
      </c>
      <c r="C3490" s="279" t="s">
        <v>3408</v>
      </c>
      <c r="D3490" s="279" t="s">
        <v>279</v>
      </c>
      <c r="E3490" s="279" t="s">
        <v>394</v>
      </c>
      <c r="F3490"/>
      <c r="H3490" s="279" t="s">
        <v>394</v>
      </c>
      <c r="I3490" s="279" t="s">
        <v>539</v>
      </c>
      <c r="J3490" s="279" t="s">
        <v>394</v>
      </c>
      <c r="K3490" s="279" t="s">
        <v>394</v>
      </c>
      <c r="L3490" s="279" t="s">
        <v>394</v>
      </c>
      <c r="M3490" s="279" t="s">
        <v>394</v>
      </c>
      <c r="N3490" s="279" t="s">
        <v>394</v>
      </c>
      <c r="O3490" s="279" t="s">
        <v>394</v>
      </c>
      <c r="P3490" s="315">
        <v>0</v>
      </c>
      <c r="Q3490" s="279" t="s">
        <v>394</v>
      </c>
      <c r="R3490" s="279" t="s">
        <v>394</v>
      </c>
      <c r="S3490" s="279" t="s">
        <v>394</v>
      </c>
      <c r="T3490" s="279" t="s">
        <v>394</v>
      </c>
      <c r="U3490" s="279" t="s">
        <v>394</v>
      </c>
      <c r="V3490" s="279" t="s">
        <v>394</v>
      </c>
      <c r="W3490" s="279" t="s">
        <v>394</v>
      </c>
      <c r="X3490" s="279" t="s">
        <v>394</v>
      </c>
      <c r="Y3490" s="281"/>
      <c r="Z3490" s="279" t="s">
        <v>394</v>
      </c>
      <c r="AA3490" s="279" t="s">
        <v>394</v>
      </c>
      <c r="AB3490" s="281"/>
      <c r="AC3490" s="279" t="s">
        <v>855</v>
      </c>
      <c r="AF3490" s="276" t="str">
        <f>IFERROR(VLOOKUP(A3490,'[1]قوائم الترجمة'!AC$2:AD$2397,1,0),"م")</f>
        <v>م</v>
      </c>
      <c r="AG3490" s="232"/>
      <c r="AH3490" s="233"/>
      <c r="AI3490" s="233"/>
      <c r="AJ3490" s="233"/>
      <c r="AL3490" s="267"/>
      <c r="AM3490" s="235"/>
      <c r="AU3490" s="234"/>
    </row>
    <row r="3491" spans="1:47" ht="21" x14ac:dyDescent="0.4">
      <c r="A3491" s="278">
        <v>122644</v>
      </c>
      <c r="B3491" s="279" t="s">
        <v>3406</v>
      </c>
      <c r="C3491" s="279" t="s">
        <v>517</v>
      </c>
      <c r="D3491" s="279" t="s">
        <v>2919</v>
      </c>
      <c r="E3491" s="279" t="s">
        <v>394</v>
      </c>
      <c r="F3491"/>
      <c r="H3491" s="279" t="s">
        <v>394</v>
      </c>
      <c r="I3491" s="279" t="s">
        <v>539</v>
      </c>
      <c r="J3491" s="279" t="s">
        <v>394</v>
      </c>
      <c r="K3491" s="279" t="s">
        <v>394</v>
      </c>
      <c r="L3491" s="279" t="s">
        <v>394</v>
      </c>
      <c r="M3491" s="279" t="s">
        <v>394</v>
      </c>
      <c r="N3491" s="279" t="s">
        <v>394</v>
      </c>
      <c r="O3491" s="279" t="s">
        <v>394</v>
      </c>
      <c r="P3491" s="315">
        <v>0</v>
      </c>
      <c r="Q3491" s="279" t="s">
        <v>394</v>
      </c>
      <c r="R3491" s="279" t="s">
        <v>394</v>
      </c>
      <c r="S3491" s="279" t="s">
        <v>394</v>
      </c>
      <c r="T3491" s="279" t="s">
        <v>394</v>
      </c>
      <c r="U3491" s="279" t="s">
        <v>394</v>
      </c>
      <c r="V3491" s="279" t="s">
        <v>394</v>
      </c>
      <c r="W3491" s="279" t="s">
        <v>394</v>
      </c>
      <c r="X3491" s="279" t="s">
        <v>394</v>
      </c>
      <c r="Y3491" s="281"/>
      <c r="Z3491" s="279" t="s">
        <v>394</v>
      </c>
      <c r="AA3491" s="279" t="s">
        <v>394</v>
      </c>
      <c r="AB3491" s="281"/>
      <c r="AC3491" s="279" t="s">
        <v>855</v>
      </c>
      <c r="AF3491" s="276" t="str">
        <f>IFERROR(VLOOKUP(A3491,'[1]قوائم الترجمة'!AC$2:AD$2397,1,0),"م")</f>
        <v>م</v>
      </c>
      <c r="AG3491" s="232"/>
      <c r="AH3491" s="233"/>
      <c r="AI3491" s="233"/>
      <c r="AJ3491" s="233"/>
      <c r="AL3491" s="267"/>
      <c r="AM3491" s="235"/>
      <c r="AU3491" s="234"/>
    </row>
    <row r="3492" spans="1:47" ht="21" x14ac:dyDescent="0.4">
      <c r="A3492" s="278">
        <v>122645</v>
      </c>
      <c r="B3492" s="279" t="s">
        <v>3405</v>
      </c>
      <c r="C3492" s="279" t="s">
        <v>1255</v>
      </c>
      <c r="D3492" s="279" t="s">
        <v>965</v>
      </c>
      <c r="E3492" s="279" t="s">
        <v>424</v>
      </c>
      <c r="F3492" s="315" t="s">
        <v>9598</v>
      </c>
      <c r="G3492" s="315" t="s">
        <v>8170</v>
      </c>
      <c r="H3492" s="279" t="s">
        <v>425</v>
      </c>
      <c r="I3492" s="279" t="s">
        <v>538</v>
      </c>
      <c r="J3492" s="279" t="s">
        <v>403</v>
      </c>
      <c r="K3492" s="280">
        <v>2017</v>
      </c>
      <c r="L3492" s="279" t="s">
        <v>402</v>
      </c>
      <c r="M3492" s="279" t="s">
        <v>394</v>
      </c>
      <c r="N3492" s="279" t="s">
        <v>394</v>
      </c>
      <c r="O3492" s="279" t="s">
        <v>394</v>
      </c>
      <c r="P3492" s="315">
        <v>0</v>
      </c>
      <c r="Q3492" s="278"/>
      <c r="R3492" s="303"/>
      <c r="S3492" s="279" t="s">
        <v>394</v>
      </c>
      <c r="T3492" s="279" t="s">
        <v>394</v>
      </c>
      <c r="U3492" s="303"/>
      <c r="V3492" s="303"/>
      <c r="W3492" s="303"/>
      <c r="X3492" s="303"/>
      <c r="Z3492" s="303"/>
      <c r="AA3492" s="303"/>
      <c r="AC3492" s="279" t="s">
        <v>394</v>
      </c>
      <c r="AF3492" s="276">
        <f>IFERROR(VLOOKUP(A3492,'[1]قوائم الترجمة'!AC$2:AD$2397,1,0),"م")</f>
        <v>122645</v>
      </c>
      <c r="AG3492" s="232"/>
      <c r="AH3492" s="233"/>
      <c r="AI3492" s="233"/>
      <c r="AJ3492" s="233"/>
      <c r="AL3492" s="267"/>
      <c r="AM3492" s="235"/>
      <c r="AU3492" s="234"/>
    </row>
    <row r="3493" spans="1:47" ht="21" x14ac:dyDescent="0.4">
      <c r="A3493" s="278">
        <v>122646</v>
      </c>
      <c r="B3493" s="279" t="s">
        <v>3404</v>
      </c>
      <c r="C3493" s="279" t="s">
        <v>62</v>
      </c>
      <c r="D3493" s="279" t="s">
        <v>284</v>
      </c>
      <c r="E3493" s="279" t="s">
        <v>394</v>
      </c>
      <c r="F3493"/>
      <c r="H3493" s="279" t="s">
        <v>394</v>
      </c>
      <c r="I3493" s="279" t="s">
        <v>539</v>
      </c>
      <c r="J3493" s="279" t="s">
        <v>394</v>
      </c>
      <c r="K3493" s="279" t="s">
        <v>394</v>
      </c>
      <c r="L3493" s="279" t="s">
        <v>394</v>
      </c>
      <c r="M3493" s="279" t="s">
        <v>394</v>
      </c>
      <c r="N3493" s="279" t="s">
        <v>394</v>
      </c>
      <c r="O3493" s="279" t="s">
        <v>394</v>
      </c>
      <c r="P3493" s="315">
        <v>0</v>
      </c>
      <c r="Q3493" s="279" t="s">
        <v>394</v>
      </c>
      <c r="R3493" s="279" t="s">
        <v>394</v>
      </c>
      <c r="S3493" s="279" t="s">
        <v>394</v>
      </c>
      <c r="T3493" s="279" t="s">
        <v>394</v>
      </c>
      <c r="U3493" s="279" t="s">
        <v>394</v>
      </c>
      <c r="V3493" s="279" t="s">
        <v>394</v>
      </c>
      <c r="W3493" s="279" t="s">
        <v>394</v>
      </c>
      <c r="X3493" s="279" t="s">
        <v>394</v>
      </c>
      <c r="Y3493" s="281"/>
      <c r="Z3493" s="279" t="s">
        <v>394</v>
      </c>
      <c r="AA3493" s="279" t="s">
        <v>394</v>
      </c>
      <c r="AB3493" s="281"/>
      <c r="AC3493" s="279" t="s">
        <v>855</v>
      </c>
      <c r="AF3493" s="276" t="str">
        <f>IFERROR(VLOOKUP(A3493,'[1]قوائم الترجمة'!AC$2:AD$2397,1,0),"م")</f>
        <v>م</v>
      </c>
      <c r="AG3493" s="232"/>
      <c r="AH3493" s="233"/>
      <c r="AI3493" s="233"/>
      <c r="AJ3493" s="233"/>
      <c r="AL3493" s="267"/>
      <c r="AM3493" s="235"/>
      <c r="AO3493" s="236"/>
      <c r="AU3493" s="234"/>
    </row>
    <row r="3494" spans="1:47" ht="21" x14ac:dyDescent="0.4">
      <c r="A3494" s="278">
        <v>122647</v>
      </c>
      <c r="B3494" s="279" t="s">
        <v>3403</v>
      </c>
      <c r="C3494" s="279" t="s">
        <v>153</v>
      </c>
      <c r="D3494" s="279" t="s">
        <v>239</v>
      </c>
      <c r="E3494" s="279" t="s">
        <v>394</v>
      </c>
      <c r="F3494"/>
      <c r="H3494" s="279" t="s">
        <v>394</v>
      </c>
      <c r="I3494" s="279" t="s">
        <v>539</v>
      </c>
      <c r="J3494" s="279" t="s">
        <v>394</v>
      </c>
      <c r="K3494" s="279" t="s">
        <v>394</v>
      </c>
      <c r="L3494" s="279" t="s">
        <v>394</v>
      </c>
      <c r="M3494" s="279" t="s">
        <v>394</v>
      </c>
      <c r="N3494" s="279" t="s">
        <v>394</v>
      </c>
      <c r="O3494" s="279" t="s">
        <v>394</v>
      </c>
      <c r="P3494" s="315">
        <v>0</v>
      </c>
      <c r="Q3494" s="279" t="s">
        <v>394</v>
      </c>
      <c r="R3494" s="279" t="s">
        <v>394</v>
      </c>
      <c r="S3494" s="279" t="s">
        <v>394</v>
      </c>
      <c r="T3494" s="279" t="s">
        <v>394</v>
      </c>
      <c r="U3494" s="279" t="s">
        <v>394</v>
      </c>
      <c r="V3494" s="279" t="s">
        <v>394</v>
      </c>
      <c r="W3494" s="279" t="s">
        <v>394</v>
      </c>
      <c r="X3494" s="279" t="s">
        <v>394</v>
      </c>
      <c r="Y3494" s="281"/>
      <c r="Z3494" s="279" t="s">
        <v>394</v>
      </c>
      <c r="AA3494" s="279" t="s">
        <v>394</v>
      </c>
      <c r="AB3494" s="281"/>
      <c r="AC3494" s="279" t="s">
        <v>855</v>
      </c>
      <c r="AF3494" s="276" t="str">
        <f>IFERROR(VLOOKUP(A3494,'[1]قوائم الترجمة'!AC$2:AD$2397,1,0),"م")</f>
        <v>م</v>
      </c>
      <c r="AG3494" s="232"/>
      <c r="AH3494" s="233"/>
      <c r="AI3494" s="233"/>
      <c r="AJ3494" s="233"/>
      <c r="AL3494" s="267"/>
      <c r="AM3494" s="235"/>
      <c r="AU3494" s="234"/>
    </row>
    <row r="3495" spans="1:47" ht="21" x14ac:dyDescent="0.4">
      <c r="A3495" s="278">
        <v>122648</v>
      </c>
      <c r="B3495" s="279" t="s">
        <v>3402</v>
      </c>
      <c r="C3495" s="279" t="s">
        <v>9642</v>
      </c>
      <c r="D3495" s="279" t="s">
        <v>9643</v>
      </c>
      <c r="E3495" s="279" t="s">
        <v>423</v>
      </c>
      <c r="F3495" s="315" t="s">
        <v>9644</v>
      </c>
      <c r="G3495" s="315" t="s">
        <v>8292</v>
      </c>
      <c r="H3495" s="279" t="s">
        <v>425</v>
      </c>
      <c r="I3495" s="279" t="s">
        <v>61</v>
      </c>
      <c r="J3495" s="279" t="s">
        <v>843</v>
      </c>
      <c r="K3495" s="280">
        <v>2014</v>
      </c>
      <c r="L3495" s="279" t="s">
        <v>409</v>
      </c>
      <c r="M3495" s="279" t="s">
        <v>394</v>
      </c>
      <c r="N3495" s="279" t="s">
        <v>394</v>
      </c>
      <c r="O3495" s="279" t="s">
        <v>394</v>
      </c>
      <c r="P3495" s="315">
        <v>0</v>
      </c>
      <c r="Q3495" s="278"/>
      <c r="R3495" s="303"/>
      <c r="S3495" s="279" t="s">
        <v>394</v>
      </c>
      <c r="T3495" s="279" t="s">
        <v>394</v>
      </c>
      <c r="U3495" s="303"/>
      <c r="V3495" s="303"/>
      <c r="W3495" s="303"/>
      <c r="X3495" s="303"/>
      <c r="Z3495" s="303"/>
      <c r="AA3495" s="303"/>
      <c r="AC3495" s="279" t="s">
        <v>394</v>
      </c>
      <c r="AF3495" s="276">
        <f>IFERROR(VLOOKUP(A3495,'[1]قوائم الترجمة'!AC$2:AD$2397,1,0),"م")</f>
        <v>122648</v>
      </c>
      <c r="AG3495" s="232"/>
      <c r="AH3495" s="233"/>
      <c r="AI3495" s="233"/>
      <c r="AJ3495" s="233"/>
      <c r="AL3495" s="267"/>
      <c r="AM3495" s="235"/>
      <c r="AO3495" s="236"/>
      <c r="AU3495" s="234"/>
    </row>
    <row r="3496" spans="1:47" ht="21" x14ac:dyDescent="0.4">
      <c r="A3496" s="278">
        <v>122649</v>
      </c>
      <c r="B3496" s="279" t="s">
        <v>3401</v>
      </c>
      <c r="C3496" s="279" t="s">
        <v>120</v>
      </c>
      <c r="D3496" s="279" t="s">
        <v>313</v>
      </c>
      <c r="E3496" s="279" t="s">
        <v>394</v>
      </c>
      <c r="F3496"/>
      <c r="H3496" s="279" t="s">
        <v>394</v>
      </c>
      <c r="I3496" s="279" t="s">
        <v>540</v>
      </c>
      <c r="J3496" s="279" t="s">
        <v>394</v>
      </c>
      <c r="K3496" s="279" t="s">
        <v>394</v>
      </c>
      <c r="L3496" s="279" t="s">
        <v>394</v>
      </c>
      <c r="M3496" s="279" t="s">
        <v>394</v>
      </c>
      <c r="N3496" s="279" t="s">
        <v>394</v>
      </c>
      <c r="O3496" s="279" t="s">
        <v>394</v>
      </c>
      <c r="P3496" s="315">
        <v>0</v>
      </c>
      <c r="Q3496" s="279" t="s">
        <v>394</v>
      </c>
      <c r="R3496" s="279" t="s">
        <v>394</v>
      </c>
      <c r="S3496" s="279" t="s">
        <v>394</v>
      </c>
      <c r="T3496" s="279" t="s">
        <v>394</v>
      </c>
      <c r="U3496" s="279" t="s">
        <v>394</v>
      </c>
      <c r="V3496" s="279" t="s">
        <v>394</v>
      </c>
      <c r="W3496" s="279" t="s">
        <v>394</v>
      </c>
      <c r="X3496" s="279" t="s">
        <v>394</v>
      </c>
      <c r="Y3496" s="281"/>
      <c r="Z3496" s="279" t="s">
        <v>394</v>
      </c>
      <c r="AA3496" s="279" t="s">
        <v>394</v>
      </c>
      <c r="AB3496" s="281"/>
      <c r="AC3496" s="279" t="s">
        <v>855</v>
      </c>
      <c r="AF3496" s="276" t="str">
        <f>IFERROR(VLOOKUP(A3496,'[1]قوائم الترجمة'!AC$2:AD$2397,1,0),"م")</f>
        <v>م</v>
      </c>
      <c r="AG3496" s="232"/>
      <c r="AH3496" s="233"/>
      <c r="AI3496" s="233"/>
      <c r="AJ3496" s="233"/>
      <c r="AL3496" s="267"/>
      <c r="AM3496" s="235"/>
      <c r="AU3496" s="234"/>
    </row>
    <row r="3497" spans="1:47" ht="21" x14ac:dyDescent="0.4">
      <c r="A3497" s="278">
        <v>122650</v>
      </c>
      <c r="B3497" s="279" t="s">
        <v>3399</v>
      </c>
      <c r="C3497" s="279" t="s">
        <v>108</v>
      </c>
      <c r="D3497" s="279" t="s">
        <v>3400</v>
      </c>
      <c r="E3497" s="279" t="s">
        <v>394</v>
      </c>
      <c r="F3497"/>
      <c r="H3497" s="279" t="s">
        <v>394</v>
      </c>
      <c r="I3497" s="279" t="s">
        <v>539</v>
      </c>
      <c r="J3497" s="279" t="s">
        <v>394</v>
      </c>
      <c r="K3497" s="279" t="s">
        <v>394</v>
      </c>
      <c r="L3497" s="279" t="s">
        <v>394</v>
      </c>
      <c r="M3497" s="279" t="s">
        <v>394</v>
      </c>
      <c r="N3497" s="279" t="s">
        <v>394</v>
      </c>
      <c r="O3497" s="279" t="s">
        <v>394</v>
      </c>
      <c r="P3497" s="315">
        <v>0</v>
      </c>
      <c r="Q3497" s="279" t="s">
        <v>394</v>
      </c>
      <c r="R3497" s="279" t="s">
        <v>394</v>
      </c>
      <c r="S3497" s="279" t="s">
        <v>394</v>
      </c>
      <c r="T3497" s="279" t="s">
        <v>394</v>
      </c>
      <c r="U3497" s="279" t="s">
        <v>394</v>
      </c>
      <c r="V3497" s="279" t="s">
        <v>394</v>
      </c>
      <c r="W3497" s="279" t="s">
        <v>394</v>
      </c>
      <c r="X3497" s="279" t="s">
        <v>394</v>
      </c>
      <c r="Y3497" s="281"/>
      <c r="Z3497" s="279" t="s">
        <v>394</v>
      </c>
      <c r="AA3497" s="279" t="s">
        <v>394</v>
      </c>
      <c r="AB3497" s="281"/>
      <c r="AC3497" s="279" t="s">
        <v>855</v>
      </c>
      <c r="AF3497" s="276" t="str">
        <f>IFERROR(VLOOKUP(A3497,'[1]قوائم الترجمة'!AC$2:AD$2397,1,0),"م")</f>
        <v>م</v>
      </c>
      <c r="AG3497" s="232"/>
      <c r="AH3497" s="233"/>
      <c r="AI3497" s="233"/>
      <c r="AJ3497" s="233"/>
      <c r="AL3497" s="267"/>
      <c r="AM3497" s="235"/>
      <c r="AO3497" s="236"/>
      <c r="AU3497" s="234"/>
    </row>
    <row r="3498" spans="1:47" ht="21" x14ac:dyDescent="0.4">
      <c r="A3498" s="278">
        <v>122651</v>
      </c>
      <c r="B3498" s="279" t="s">
        <v>3397</v>
      </c>
      <c r="C3498" s="279" t="s">
        <v>3398</v>
      </c>
      <c r="D3498" s="279" t="s">
        <v>287</v>
      </c>
      <c r="E3498" s="279" t="s">
        <v>394</v>
      </c>
      <c r="F3498"/>
      <c r="H3498" s="279" t="s">
        <v>394</v>
      </c>
      <c r="I3498" s="279" t="s">
        <v>539</v>
      </c>
      <c r="J3498" s="279" t="s">
        <v>394</v>
      </c>
      <c r="K3498" s="279" t="s">
        <v>394</v>
      </c>
      <c r="L3498" s="279" t="s">
        <v>394</v>
      </c>
      <c r="M3498" s="279" t="s">
        <v>394</v>
      </c>
      <c r="N3498" s="279" t="s">
        <v>394</v>
      </c>
      <c r="O3498" s="279" t="s">
        <v>394</v>
      </c>
      <c r="P3498" s="315">
        <v>0</v>
      </c>
      <c r="Q3498" s="279" t="s">
        <v>394</v>
      </c>
      <c r="R3498" s="279" t="s">
        <v>394</v>
      </c>
      <c r="S3498" s="279" t="s">
        <v>394</v>
      </c>
      <c r="T3498" s="279" t="s">
        <v>394</v>
      </c>
      <c r="U3498" s="279" t="s">
        <v>394</v>
      </c>
      <c r="V3498" s="279" t="s">
        <v>394</v>
      </c>
      <c r="W3498" s="279" t="s">
        <v>394</v>
      </c>
      <c r="X3498" s="279" t="s">
        <v>394</v>
      </c>
      <c r="Y3498" s="281"/>
      <c r="Z3498" s="279" t="s">
        <v>394</v>
      </c>
      <c r="AA3498" s="279" t="s">
        <v>394</v>
      </c>
      <c r="AB3498" s="281"/>
      <c r="AC3498" s="279" t="s">
        <v>855</v>
      </c>
      <c r="AF3498" s="276" t="str">
        <f>IFERROR(VLOOKUP(A3498,'[1]قوائم الترجمة'!AC$2:AD$2397,1,0),"م")</f>
        <v>م</v>
      </c>
      <c r="AG3498" s="232"/>
      <c r="AH3498" s="233"/>
      <c r="AI3498" s="233"/>
      <c r="AJ3498" s="233"/>
      <c r="AL3498" s="267"/>
      <c r="AM3498" s="235"/>
      <c r="AU3498" s="234"/>
    </row>
    <row r="3499" spans="1:47" ht="21" x14ac:dyDescent="0.4">
      <c r="A3499" s="278">
        <v>122652</v>
      </c>
      <c r="B3499" s="279" t="s">
        <v>3396</v>
      </c>
      <c r="C3499" s="279" t="s">
        <v>167</v>
      </c>
      <c r="D3499" s="279" t="s">
        <v>326</v>
      </c>
      <c r="E3499" s="279" t="s">
        <v>394</v>
      </c>
      <c r="F3499"/>
      <c r="H3499" s="279" t="s">
        <v>394</v>
      </c>
      <c r="I3499" s="279" t="s">
        <v>539</v>
      </c>
      <c r="J3499" s="279" t="s">
        <v>394</v>
      </c>
      <c r="K3499" s="279" t="s">
        <v>394</v>
      </c>
      <c r="L3499" s="279" t="s">
        <v>394</v>
      </c>
      <c r="M3499" s="279" t="s">
        <v>394</v>
      </c>
      <c r="N3499" s="279" t="s">
        <v>394</v>
      </c>
      <c r="O3499" s="279" t="s">
        <v>394</v>
      </c>
      <c r="P3499" s="315">
        <v>0</v>
      </c>
      <c r="Q3499" s="279" t="s">
        <v>394</v>
      </c>
      <c r="R3499" s="279" t="s">
        <v>394</v>
      </c>
      <c r="S3499" s="279" t="s">
        <v>394</v>
      </c>
      <c r="T3499" s="279" t="s">
        <v>394</v>
      </c>
      <c r="U3499" s="279" t="s">
        <v>394</v>
      </c>
      <c r="V3499" s="279" t="s">
        <v>394</v>
      </c>
      <c r="W3499" s="279" t="s">
        <v>394</v>
      </c>
      <c r="X3499" s="279" t="s">
        <v>394</v>
      </c>
      <c r="Y3499" s="281"/>
      <c r="Z3499" s="279" t="s">
        <v>394</v>
      </c>
      <c r="AA3499" s="279" t="s">
        <v>394</v>
      </c>
      <c r="AB3499" s="281"/>
      <c r="AC3499" s="279" t="s">
        <v>855</v>
      </c>
      <c r="AF3499" s="276" t="str">
        <f>IFERROR(VLOOKUP(A3499,'[1]قوائم الترجمة'!AC$2:AD$2397,1,0),"م")</f>
        <v>م</v>
      </c>
      <c r="AG3499" s="232"/>
      <c r="AH3499" s="233"/>
      <c r="AI3499" s="233"/>
      <c r="AJ3499" s="233"/>
      <c r="AL3499" s="267"/>
      <c r="AM3499" s="235"/>
      <c r="AU3499" s="234"/>
    </row>
    <row r="3500" spans="1:47" ht="21" x14ac:dyDescent="0.4">
      <c r="A3500" s="278">
        <v>122655</v>
      </c>
      <c r="B3500" s="279" t="s">
        <v>3395</v>
      </c>
      <c r="C3500" s="279" t="s">
        <v>1101</v>
      </c>
      <c r="D3500" s="279" t="s">
        <v>265</v>
      </c>
      <c r="E3500" s="279" t="s">
        <v>394</v>
      </c>
      <c r="F3500"/>
      <c r="H3500" s="279" t="s">
        <v>394</v>
      </c>
      <c r="I3500" s="279" t="s">
        <v>539</v>
      </c>
      <c r="J3500" s="279" t="s">
        <v>394</v>
      </c>
      <c r="K3500" s="279" t="s">
        <v>394</v>
      </c>
      <c r="L3500" s="279" t="s">
        <v>394</v>
      </c>
      <c r="M3500" s="279" t="s">
        <v>394</v>
      </c>
      <c r="N3500" s="279" t="s">
        <v>394</v>
      </c>
      <c r="O3500" s="279" t="s">
        <v>394</v>
      </c>
      <c r="P3500" s="315">
        <v>0</v>
      </c>
      <c r="Q3500" s="279" t="s">
        <v>394</v>
      </c>
      <c r="R3500" s="279" t="s">
        <v>394</v>
      </c>
      <c r="S3500" s="279" t="s">
        <v>394</v>
      </c>
      <c r="T3500" s="279" t="s">
        <v>394</v>
      </c>
      <c r="U3500" s="279" t="s">
        <v>394</v>
      </c>
      <c r="V3500" s="279" t="s">
        <v>394</v>
      </c>
      <c r="W3500" s="279" t="s">
        <v>394</v>
      </c>
      <c r="X3500" s="279" t="s">
        <v>394</v>
      </c>
      <c r="Y3500" s="281"/>
      <c r="Z3500" s="279" t="s">
        <v>394</v>
      </c>
      <c r="AA3500" s="279" t="s">
        <v>394</v>
      </c>
      <c r="AB3500" s="281"/>
      <c r="AC3500" s="279" t="s">
        <v>855</v>
      </c>
      <c r="AF3500" s="276" t="str">
        <f>IFERROR(VLOOKUP(A3500,'[1]قوائم الترجمة'!AC$2:AD$2397,1,0),"م")</f>
        <v>م</v>
      </c>
      <c r="AG3500" s="232"/>
      <c r="AH3500" s="233"/>
      <c r="AI3500" s="233"/>
      <c r="AJ3500" s="233"/>
      <c r="AL3500" s="267"/>
      <c r="AM3500" s="235"/>
      <c r="AO3500" s="236"/>
      <c r="AU3500" s="234"/>
    </row>
    <row r="3501" spans="1:47" ht="21" x14ac:dyDescent="0.4">
      <c r="A3501" s="278">
        <v>122656</v>
      </c>
      <c r="B3501" s="279" t="s">
        <v>3394</v>
      </c>
      <c r="C3501" s="279" t="s">
        <v>1097</v>
      </c>
      <c r="D3501" s="279" t="s">
        <v>1096</v>
      </c>
      <c r="E3501" s="279" t="s">
        <v>394</v>
      </c>
      <c r="F3501"/>
      <c r="H3501" s="279" t="s">
        <v>394</v>
      </c>
      <c r="I3501" s="279" t="s">
        <v>539</v>
      </c>
      <c r="J3501" s="279" t="s">
        <v>394</v>
      </c>
      <c r="K3501" s="279" t="s">
        <v>394</v>
      </c>
      <c r="L3501" s="279" t="s">
        <v>394</v>
      </c>
      <c r="M3501" s="279" t="s">
        <v>394</v>
      </c>
      <c r="N3501" s="279" t="s">
        <v>394</v>
      </c>
      <c r="O3501" s="279" t="s">
        <v>394</v>
      </c>
      <c r="P3501" s="315">
        <v>0</v>
      </c>
      <c r="Q3501" s="279" t="s">
        <v>394</v>
      </c>
      <c r="R3501" s="279" t="s">
        <v>394</v>
      </c>
      <c r="S3501" s="279" t="s">
        <v>394</v>
      </c>
      <c r="T3501" s="279" t="s">
        <v>394</v>
      </c>
      <c r="U3501" s="279" t="s">
        <v>394</v>
      </c>
      <c r="V3501" s="279" t="s">
        <v>394</v>
      </c>
      <c r="W3501" s="279" t="s">
        <v>394</v>
      </c>
      <c r="X3501" s="279" t="s">
        <v>394</v>
      </c>
      <c r="Y3501" s="281"/>
      <c r="Z3501" s="279" t="s">
        <v>394</v>
      </c>
      <c r="AA3501" s="279" t="s">
        <v>394</v>
      </c>
      <c r="AB3501" s="281"/>
      <c r="AC3501" s="279" t="s">
        <v>855</v>
      </c>
      <c r="AF3501" s="276" t="str">
        <f>IFERROR(VLOOKUP(A3501,'[1]قوائم الترجمة'!AC$2:AD$2397,1,0),"م")</f>
        <v>م</v>
      </c>
      <c r="AG3501" s="232"/>
      <c r="AH3501" s="233"/>
      <c r="AI3501" s="233"/>
      <c r="AJ3501" s="233"/>
      <c r="AL3501" s="267"/>
      <c r="AM3501" s="235"/>
      <c r="AO3501" s="236"/>
      <c r="AU3501" s="234"/>
    </row>
    <row r="3502" spans="1:47" ht="21" x14ac:dyDescent="0.4">
      <c r="A3502" s="278">
        <v>122657</v>
      </c>
      <c r="B3502" s="279" t="s">
        <v>3393</v>
      </c>
      <c r="C3502" s="279" t="s">
        <v>93</v>
      </c>
      <c r="D3502" s="279" t="s">
        <v>1256</v>
      </c>
      <c r="E3502" s="279" t="s">
        <v>394</v>
      </c>
      <c r="F3502"/>
      <c r="H3502" s="279" t="s">
        <v>394</v>
      </c>
      <c r="I3502" s="279" t="s">
        <v>539</v>
      </c>
      <c r="J3502" s="279" t="s">
        <v>394</v>
      </c>
      <c r="K3502" s="279" t="s">
        <v>394</v>
      </c>
      <c r="L3502" s="279" t="s">
        <v>394</v>
      </c>
      <c r="M3502" s="279" t="s">
        <v>394</v>
      </c>
      <c r="N3502" s="279" t="s">
        <v>394</v>
      </c>
      <c r="O3502" s="279" t="s">
        <v>394</v>
      </c>
      <c r="P3502" s="315">
        <v>0</v>
      </c>
      <c r="Q3502" s="279" t="s">
        <v>394</v>
      </c>
      <c r="R3502" s="279" t="s">
        <v>394</v>
      </c>
      <c r="S3502" s="279" t="s">
        <v>394</v>
      </c>
      <c r="T3502" s="279" t="s">
        <v>394</v>
      </c>
      <c r="U3502" s="279" t="s">
        <v>394</v>
      </c>
      <c r="V3502" s="279" t="s">
        <v>394</v>
      </c>
      <c r="W3502" s="279" t="s">
        <v>394</v>
      </c>
      <c r="X3502" s="279" t="s">
        <v>394</v>
      </c>
      <c r="Y3502" s="281"/>
      <c r="Z3502" s="279" t="s">
        <v>394</v>
      </c>
      <c r="AA3502" s="279" t="s">
        <v>394</v>
      </c>
      <c r="AB3502" s="281"/>
      <c r="AC3502" s="279" t="s">
        <v>855</v>
      </c>
      <c r="AF3502" s="276" t="str">
        <f>IFERROR(VLOOKUP(A3502,'[1]قوائم الترجمة'!AC$2:AD$2397,1,0),"م")</f>
        <v>م</v>
      </c>
      <c r="AG3502" s="232"/>
      <c r="AH3502" s="233"/>
      <c r="AI3502" s="233"/>
      <c r="AJ3502" s="233"/>
      <c r="AL3502" s="267"/>
      <c r="AM3502" s="235"/>
      <c r="AO3502" s="236"/>
      <c r="AU3502" s="234"/>
    </row>
    <row r="3503" spans="1:47" ht="21" x14ac:dyDescent="0.4">
      <c r="A3503" s="278">
        <v>122658</v>
      </c>
      <c r="B3503" s="279" t="s">
        <v>3392</v>
      </c>
      <c r="C3503" s="279" t="s">
        <v>73</v>
      </c>
      <c r="D3503" s="279" t="s">
        <v>509</v>
      </c>
      <c r="E3503" s="279" t="s">
        <v>394</v>
      </c>
      <c r="F3503"/>
      <c r="H3503" s="279" t="s">
        <v>394</v>
      </c>
      <c r="I3503" s="279" t="s">
        <v>539</v>
      </c>
      <c r="J3503" s="279" t="s">
        <v>394</v>
      </c>
      <c r="K3503" s="279" t="s">
        <v>394</v>
      </c>
      <c r="L3503" s="279" t="s">
        <v>394</v>
      </c>
      <c r="M3503" s="279" t="s">
        <v>394</v>
      </c>
      <c r="N3503" s="279" t="s">
        <v>394</v>
      </c>
      <c r="O3503" s="279" t="s">
        <v>394</v>
      </c>
      <c r="P3503" s="315">
        <v>0</v>
      </c>
      <c r="Q3503" s="279" t="s">
        <v>394</v>
      </c>
      <c r="R3503" s="279" t="s">
        <v>394</v>
      </c>
      <c r="S3503" s="279" t="s">
        <v>394</v>
      </c>
      <c r="T3503" s="279" t="s">
        <v>394</v>
      </c>
      <c r="U3503" s="279" t="s">
        <v>394</v>
      </c>
      <c r="V3503" s="279" t="s">
        <v>394</v>
      </c>
      <c r="W3503" s="279" t="s">
        <v>394</v>
      </c>
      <c r="X3503" s="279" t="s">
        <v>394</v>
      </c>
      <c r="Y3503" s="281"/>
      <c r="Z3503" s="279" t="s">
        <v>394</v>
      </c>
      <c r="AA3503" s="279" t="s">
        <v>394</v>
      </c>
      <c r="AB3503" s="281"/>
      <c r="AC3503" s="279" t="s">
        <v>855</v>
      </c>
      <c r="AF3503" s="276" t="str">
        <f>IFERROR(VLOOKUP(A3503,'[1]قوائم الترجمة'!AC$2:AD$2397,1,0),"م")</f>
        <v>م</v>
      </c>
      <c r="AG3503" s="232"/>
      <c r="AH3503" s="233"/>
      <c r="AI3503" s="233"/>
      <c r="AJ3503" s="233"/>
      <c r="AL3503" s="267"/>
      <c r="AM3503" s="235"/>
      <c r="AO3503" s="236"/>
      <c r="AU3503" s="234"/>
    </row>
    <row r="3504" spans="1:47" ht="21" x14ac:dyDescent="0.4">
      <c r="A3504" s="278">
        <v>122659</v>
      </c>
      <c r="B3504" s="279" t="s">
        <v>6106</v>
      </c>
      <c r="C3504" s="279" t="s">
        <v>1120</v>
      </c>
      <c r="D3504" s="279" t="s">
        <v>6107</v>
      </c>
      <c r="E3504" s="279" t="s">
        <v>423</v>
      </c>
      <c r="F3504" s="315" t="s">
        <v>9645</v>
      </c>
      <c r="G3504" s="315" t="s">
        <v>419</v>
      </c>
      <c r="H3504" s="279" t="s">
        <v>425</v>
      </c>
      <c r="I3504" s="279" t="s">
        <v>8485</v>
      </c>
      <c r="J3504" s="279" t="s">
        <v>8112</v>
      </c>
      <c r="K3504" s="280">
        <v>2017</v>
      </c>
      <c r="L3504" s="279" t="s">
        <v>419</v>
      </c>
      <c r="M3504" s="279" t="s">
        <v>394</v>
      </c>
      <c r="N3504" s="279" t="s">
        <v>394</v>
      </c>
      <c r="O3504" s="279" t="s">
        <v>394</v>
      </c>
      <c r="P3504" s="315">
        <v>0</v>
      </c>
      <c r="Q3504" s="278"/>
      <c r="R3504" s="303"/>
      <c r="S3504" s="279" t="s">
        <v>394</v>
      </c>
      <c r="T3504" s="279" t="s">
        <v>394</v>
      </c>
      <c r="U3504" s="303"/>
      <c r="V3504" s="303"/>
      <c r="W3504" s="303"/>
      <c r="X3504" s="303"/>
      <c r="Z3504" s="303"/>
      <c r="AA3504" s="303"/>
      <c r="AC3504" s="279" t="s">
        <v>394</v>
      </c>
      <c r="AF3504" s="276">
        <f>IFERROR(VLOOKUP(A3504,'[1]قوائم الترجمة'!AC$2:AD$2397,1,0),"م")</f>
        <v>122659</v>
      </c>
      <c r="AG3504" s="232"/>
      <c r="AH3504" s="233"/>
      <c r="AI3504" s="233"/>
      <c r="AJ3504" s="233"/>
      <c r="AL3504" s="267"/>
      <c r="AM3504" s="235"/>
      <c r="AO3504" s="236"/>
      <c r="AU3504" s="234"/>
    </row>
    <row r="3505" spans="1:47" ht="21" x14ac:dyDescent="0.4">
      <c r="A3505" s="278">
        <v>122660</v>
      </c>
      <c r="B3505" s="279" t="s">
        <v>6108</v>
      </c>
      <c r="C3505" s="279" t="s">
        <v>2172</v>
      </c>
      <c r="D3505" s="279" t="s">
        <v>2181</v>
      </c>
      <c r="E3505" s="279" t="s">
        <v>423</v>
      </c>
      <c r="F3505" s="315" t="s">
        <v>9646</v>
      </c>
      <c r="G3505" s="315" t="s">
        <v>8295</v>
      </c>
      <c r="H3505" s="279" t="s">
        <v>425</v>
      </c>
      <c r="I3505" s="279" t="s">
        <v>8485</v>
      </c>
      <c r="J3505" s="279" t="s">
        <v>403</v>
      </c>
      <c r="K3505" s="280">
        <v>2017</v>
      </c>
      <c r="L3505" s="279" t="s">
        <v>419</v>
      </c>
      <c r="M3505" s="279" t="s">
        <v>394</v>
      </c>
      <c r="N3505" s="279"/>
      <c r="O3505" s="279" t="s">
        <v>394</v>
      </c>
      <c r="P3505" s="315">
        <v>0</v>
      </c>
      <c r="Q3505" s="278"/>
      <c r="R3505" s="303"/>
      <c r="S3505" s="279" t="s">
        <v>394</v>
      </c>
      <c r="T3505" s="279" t="s">
        <v>394</v>
      </c>
      <c r="U3505" s="303"/>
      <c r="V3505" s="303"/>
      <c r="W3505" s="303"/>
      <c r="X3505" s="303"/>
      <c r="Z3505" s="303"/>
      <c r="AA3505" s="303"/>
      <c r="AC3505" s="279" t="s">
        <v>394</v>
      </c>
      <c r="AF3505" s="276">
        <f>IFERROR(VLOOKUP(A3505,'[1]قوائم الترجمة'!AC$2:AD$2397,1,0),"م")</f>
        <v>122660</v>
      </c>
      <c r="AG3505" s="232"/>
      <c r="AH3505" s="233"/>
      <c r="AI3505" s="233"/>
      <c r="AJ3505" s="233"/>
      <c r="AL3505" s="267"/>
      <c r="AM3505" s="235"/>
      <c r="AU3505" s="234"/>
    </row>
    <row r="3506" spans="1:47" ht="21" x14ac:dyDescent="0.4">
      <c r="A3506" s="278">
        <v>122661</v>
      </c>
      <c r="B3506" s="279" t="s">
        <v>828</v>
      </c>
      <c r="C3506" s="279" t="s">
        <v>109</v>
      </c>
      <c r="D3506" s="279" t="s">
        <v>951</v>
      </c>
      <c r="E3506" s="279" t="s">
        <v>394</v>
      </c>
      <c r="F3506"/>
      <c r="H3506" s="279" t="s">
        <v>394</v>
      </c>
      <c r="I3506" s="279" t="s">
        <v>540</v>
      </c>
      <c r="J3506" s="279" t="s">
        <v>394</v>
      </c>
      <c r="K3506" s="279" t="s">
        <v>394</v>
      </c>
      <c r="L3506" s="279" t="s">
        <v>394</v>
      </c>
      <c r="M3506" s="279" t="s">
        <v>394</v>
      </c>
      <c r="N3506" s="279" t="s">
        <v>394</v>
      </c>
      <c r="O3506" s="279" t="s">
        <v>394</v>
      </c>
      <c r="P3506" s="315">
        <v>0</v>
      </c>
      <c r="Q3506" s="279" t="s">
        <v>394</v>
      </c>
      <c r="R3506" s="279" t="s">
        <v>394</v>
      </c>
      <c r="S3506" s="279" t="s">
        <v>394</v>
      </c>
      <c r="T3506" s="279" t="s">
        <v>394</v>
      </c>
      <c r="U3506" s="279" t="s">
        <v>394</v>
      </c>
      <c r="V3506" s="279" t="s">
        <v>394</v>
      </c>
      <c r="W3506" s="279" t="s">
        <v>394</v>
      </c>
      <c r="X3506" s="279" t="s">
        <v>394</v>
      </c>
      <c r="Y3506" s="281"/>
      <c r="Z3506" s="279" t="s">
        <v>394</v>
      </c>
      <c r="AA3506" s="279" t="s">
        <v>394</v>
      </c>
      <c r="AB3506" s="281"/>
      <c r="AC3506" s="279" t="s">
        <v>394</v>
      </c>
      <c r="AF3506" s="276" t="str">
        <f>IFERROR(VLOOKUP(A3506,'[1]قوائم الترجمة'!AC$2:AD$2397,1,0),"م")</f>
        <v>م</v>
      </c>
      <c r="AG3506" s="232"/>
      <c r="AH3506" s="233"/>
      <c r="AI3506" s="233"/>
      <c r="AJ3506" s="233"/>
      <c r="AL3506" s="267"/>
      <c r="AM3506" s="235"/>
      <c r="AO3506" s="236"/>
      <c r="AU3506" s="234"/>
    </row>
    <row r="3507" spans="1:47" ht="21" x14ac:dyDescent="0.4">
      <c r="A3507" s="278">
        <v>122662</v>
      </c>
      <c r="B3507" s="279" t="s">
        <v>3391</v>
      </c>
      <c r="C3507" s="279" t="s">
        <v>981</v>
      </c>
      <c r="D3507" s="279" t="s">
        <v>261</v>
      </c>
      <c r="E3507" s="279" t="s">
        <v>394</v>
      </c>
      <c r="F3507"/>
      <c r="H3507" s="279" t="s">
        <v>394</v>
      </c>
      <c r="I3507" s="279" t="s">
        <v>539</v>
      </c>
      <c r="J3507" s="279" t="s">
        <v>394</v>
      </c>
      <c r="K3507" s="279" t="s">
        <v>394</v>
      </c>
      <c r="L3507" s="279" t="s">
        <v>394</v>
      </c>
      <c r="M3507" s="279" t="s">
        <v>394</v>
      </c>
      <c r="N3507" s="279" t="s">
        <v>394</v>
      </c>
      <c r="O3507" s="279" t="s">
        <v>394</v>
      </c>
      <c r="P3507" s="315">
        <v>0</v>
      </c>
      <c r="Q3507" s="279" t="s">
        <v>394</v>
      </c>
      <c r="R3507" s="279" t="s">
        <v>394</v>
      </c>
      <c r="S3507" s="279" t="s">
        <v>394</v>
      </c>
      <c r="T3507" s="279" t="s">
        <v>394</v>
      </c>
      <c r="U3507" s="279" t="s">
        <v>394</v>
      </c>
      <c r="V3507" s="279" t="s">
        <v>394</v>
      </c>
      <c r="W3507" s="279" t="s">
        <v>394</v>
      </c>
      <c r="X3507" s="279" t="s">
        <v>394</v>
      </c>
      <c r="Y3507" s="281"/>
      <c r="Z3507" s="279" t="s">
        <v>394</v>
      </c>
      <c r="AA3507" s="279" t="s">
        <v>394</v>
      </c>
      <c r="AB3507" s="281"/>
      <c r="AC3507" s="279" t="s">
        <v>855</v>
      </c>
      <c r="AF3507" s="276" t="str">
        <f>IFERROR(VLOOKUP(A3507,'[1]قوائم الترجمة'!AC$2:AD$2397,1,0),"م")</f>
        <v>م</v>
      </c>
      <c r="AG3507" s="232"/>
      <c r="AH3507" s="233"/>
      <c r="AI3507" s="233"/>
      <c r="AJ3507" s="233"/>
      <c r="AL3507" s="267"/>
      <c r="AM3507" s="235"/>
      <c r="AU3507" s="234"/>
    </row>
    <row r="3508" spans="1:47" ht="21" x14ac:dyDescent="0.4">
      <c r="A3508" s="278">
        <v>122663</v>
      </c>
      <c r="B3508" s="279" t="s">
        <v>3390</v>
      </c>
      <c r="C3508" s="279" t="s">
        <v>714</v>
      </c>
      <c r="D3508" s="279" t="s">
        <v>119</v>
      </c>
      <c r="E3508" s="279" t="s">
        <v>394</v>
      </c>
      <c r="F3508"/>
      <c r="H3508" s="279" t="s">
        <v>394</v>
      </c>
      <c r="I3508" s="279" t="s">
        <v>539</v>
      </c>
      <c r="J3508" s="279" t="s">
        <v>394</v>
      </c>
      <c r="K3508" s="279" t="s">
        <v>394</v>
      </c>
      <c r="L3508" s="279" t="s">
        <v>394</v>
      </c>
      <c r="M3508" s="279" t="s">
        <v>394</v>
      </c>
      <c r="N3508" s="279" t="s">
        <v>394</v>
      </c>
      <c r="O3508" s="279" t="s">
        <v>394</v>
      </c>
      <c r="P3508" s="315">
        <v>0</v>
      </c>
      <c r="Q3508" s="279" t="s">
        <v>394</v>
      </c>
      <c r="R3508" s="279" t="s">
        <v>394</v>
      </c>
      <c r="S3508" s="279" t="s">
        <v>394</v>
      </c>
      <c r="T3508" s="279" t="s">
        <v>394</v>
      </c>
      <c r="U3508" s="279" t="s">
        <v>394</v>
      </c>
      <c r="V3508" s="279" t="s">
        <v>394</v>
      </c>
      <c r="W3508" s="279" t="s">
        <v>394</v>
      </c>
      <c r="X3508" s="279" t="s">
        <v>394</v>
      </c>
      <c r="Y3508" s="281"/>
      <c r="Z3508" s="279" t="s">
        <v>394</v>
      </c>
      <c r="AA3508" s="279" t="s">
        <v>394</v>
      </c>
      <c r="AB3508" s="281"/>
      <c r="AC3508" s="279" t="s">
        <v>855</v>
      </c>
      <c r="AF3508" s="276" t="str">
        <f>IFERROR(VLOOKUP(A3508,'[1]قوائم الترجمة'!AC$2:AD$2397,1,0),"م")</f>
        <v>م</v>
      </c>
      <c r="AG3508" s="232"/>
      <c r="AH3508" s="233"/>
      <c r="AI3508" s="233"/>
      <c r="AJ3508" s="233"/>
      <c r="AL3508" s="267"/>
      <c r="AM3508" s="235"/>
      <c r="AU3508" s="234"/>
    </row>
    <row r="3509" spans="1:47" ht="21" x14ac:dyDescent="0.4">
      <c r="A3509" s="278">
        <v>122664</v>
      </c>
      <c r="B3509" s="279" t="s">
        <v>3389</v>
      </c>
      <c r="C3509" s="279" t="s">
        <v>78</v>
      </c>
      <c r="D3509" s="279" t="s">
        <v>1886</v>
      </c>
      <c r="E3509" s="279" t="s">
        <v>394</v>
      </c>
      <c r="F3509"/>
      <c r="H3509" s="279" t="s">
        <v>394</v>
      </c>
      <c r="I3509" s="279" t="s">
        <v>539</v>
      </c>
      <c r="J3509" s="279" t="s">
        <v>394</v>
      </c>
      <c r="K3509" s="279" t="s">
        <v>394</v>
      </c>
      <c r="L3509" s="279" t="s">
        <v>394</v>
      </c>
      <c r="M3509" s="279" t="s">
        <v>394</v>
      </c>
      <c r="N3509" s="279" t="s">
        <v>394</v>
      </c>
      <c r="O3509" s="279" t="s">
        <v>394</v>
      </c>
      <c r="P3509" s="315">
        <v>0</v>
      </c>
      <c r="Q3509" s="279" t="s">
        <v>394</v>
      </c>
      <c r="R3509" s="279" t="s">
        <v>394</v>
      </c>
      <c r="S3509" s="279" t="s">
        <v>394</v>
      </c>
      <c r="T3509" s="279" t="s">
        <v>394</v>
      </c>
      <c r="U3509" s="279" t="s">
        <v>394</v>
      </c>
      <c r="V3509" s="279" t="s">
        <v>394</v>
      </c>
      <c r="W3509" s="279" t="s">
        <v>394</v>
      </c>
      <c r="X3509" s="279" t="s">
        <v>394</v>
      </c>
      <c r="Y3509" s="281"/>
      <c r="Z3509" s="279" t="s">
        <v>394</v>
      </c>
      <c r="AA3509" s="279" t="s">
        <v>394</v>
      </c>
      <c r="AB3509" s="281"/>
      <c r="AC3509" s="279" t="s">
        <v>855</v>
      </c>
      <c r="AF3509" s="276" t="str">
        <f>IFERROR(VLOOKUP(A3509,'[1]قوائم الترجمة'!AC$2:AD$2397,1,0),"م")</f>
        <v>م</v>
      </c>
      <c r="AG3509" s="232"/>
      <c r="AH3509" s="233"/>
      <c r="AI3509" s="233"/>
      <c r="AJ3509" s="233"/>
      <c r="AL3509" s="267"/>
      <c r="AM3509" s="235"/>
      <c r="AU3509" s="234"/>
    </row>
    <row r="3510" spans="1:47" ht="21" x14ac:dyDescent="0.4">
      <c r="A3510" s="278">
        <v>122665</v>
      </c>
      <c r="B3510" s="279" t="s">
        <v>3388</v>
      </c>
      <c r="C3510" s="279" t="s">
        <v>754</v>
      </c>
      <c r="D3510" s="279" t="s">
        <v>273</v>
      </c>
      <c r="E3510" s="279" t="s">
        <v>394</v>
      </c>
      <c r="F3510"/>
      <c r="H3510" s="279" t="s">
        <v>394</v>
      </c>
      <c r="I3510" s="279" t="s">
        <v>539</v>
      </c>
      <c r="J3510" s="279" t="s">
        <v>394</v>
      </c>
      <c r="K3510" s="279" t="s">
        <v>394</v>
      </c>
      <c r="L3510" s="279" t="s">
        <v>394</v>
      </c>
      <c r="M3510" s="279" t="s">
        <v>394</v>
      </c>
      <c r="N3510" s="279" t="s">
        <v>394</v>
      </c>
      <c r="O3510" s="279" t="s">
        <v>394</v>
      </c>
      <c r="P3510" s="315">
        <v>0</v>
      </c>
      <c r="Q3510" s="279" t="s">
        <v>394</v>
      </c>
      <c r="R3510" s="279" t="s">
        <v>394</v>
      </c>
      <c r="S3510" s="279" t="s">
        <v>394</v>
      </c>
      <c r="T3510" s="279" t="s">
        <v>394</v>
      </c>
      <c r="U3510" s="279" t="s">
        <v>394</v>
      </c>
      <c r="V3510" s="279" t="s">
        <v>394</v>
      </c>
      <c r="W3510" s="279" t="s">
        <v>394</v>
      </c>
      <c r="X3510" s="279" t="s">
        <v>394</v>
      </c>
      <c r="Y3510" s="281"/>
      <c r="Z3510" s="279" t="s">
        <v>394</v>
      </c>
      <c r="AA3510" s="279" t="s">
        <v>394</v>
      </c>
      <c r="AB3510" s="281"/>
      <c r="AC3510" s="279" t="s">
        <v>855</v>
      </c>
      <c r="AF3510" s="276" t="str">
        <f>IFERROR(VLOOKUP(A3510,'[1]قوائم الترجمة'!AC$2:AD$2397,1,0),"م")</f>
        <v>م</v>
      </c>
      <c r="AG3510" s="232"/>
      <c r="AH3510" s="233"/>
      <c r="AI3510" s="233"/>
      <c r="AJ3510" s="233"/>
      <c r="AL3510" s="267"/>
      <c r="AM3510" s="235"/>
      <c r="AU3510" s="234"/>
    </row>
    <row r="3511" spans="1:47" ht="21" x14ac:dyDescent="0.4">
      <c r="A3511" s="278">
        <v>122666</v>
      </c>
      <c r="B3511" s="279" t="s">
        <v>3386</v>
      </c>
      <c r="C3511" s="279" t="s">
        <v>3387</v>
      </c>
      <c r="D3511" s="279" t="s">
        <v>752</v>
      </c>
      <c r="E3511" s="279" t="s">
        <v>394</v>
      </c>
      <c r="F3511"/>
      <c r="H3511" s="279" t="s">
        <v>394</v>
      </c>
      <c r="I3511" s="279" t="s">
        <v>539</v>
      </c>
      <c r="J3511" s="279" t="s">
        <v>394</v>
      </c>
      <c r="K3511" s="279" t="s">
        <v>394</v>
      </c>
      <c r="L3511" s="279" t="s">
        <v>394</v>
      </c>
      <c r="M3511" s="279" t="s">
        <v>394</v>
      </c>
      <c r="N3511" s="279" t="s">
        <v>394</v>
      </c>
      <c r="O3511" s="279" t="s">
        <v>394</v>
      </c>
      <c r="P3511" s="315">
        <v>0</v>
      </c>
      <c r="Q3511" s="279" t="s">
        <v>394</v>
      </c>
      <c r="R3511" s="279" t="s">
        <v>394</v>
      </c>
      <c r="S3511" s="279" t="s">
        <v>394</v>
      </c>
      <c r="T3511" s="279" t="s">
        <v>394</v>
      </c>
      <c r="U3511" s="279" t="s">
        <v>394</v>
      </c>
      <c r="V3511" s="279" t="s">
        <v>394</v>
      </c>
      <c r="W3511" s="279" t="s">
        <v>394</v>
      </c>
      <c r="X3511" s="279" t="s">
        <v>394</v>
      </c>
      <c r="Y3511" s="281"/>
      <c r="Z3511" s="279" t="s">
        <v>394</v>
      </c>
      <c r="AA3511" s="279" t="s">
        <v>394</v>
      </c>
      <c r="AB3511" s="281"/>
      <c r="AC3511" s="279" t="s">
        <v>855</v>
      </c>
      <c r="AF3511" s="276" t="str">
        <f>IFERROR(VLOOKUP(A3511,'[1]قوائم الترجمة'!AC$2:AD$2397,1,0),"م")</f>
        <v>م</v>
      </c>
      <c r="AG3511" s="232"/>
      <c r="AH3511" s="233"/>
      <c r="AI3511" s="233"/>
      <c r="AJ3511" s="233"/>
      <c r="AL3511" s="267"/>
      <c r="AM3511" s="235"/>
      <c r="AO3511" s="236"/>
      <c r="AU3511" s="234"/>
    </row>
    <row r="3512" spans="1:47" ht="21" x14ac:dyDescent="0.4">
      <c r="A3512" s="278">
        <v>122667</v>
      </c>
      <c r="B3512" s="279" t="s">
        <v>6124</v>
      </c>
      <c r="C3512" s="279" t="s">
        <v>169</v>
      </c>
      <c r="D3512" s="279" t="s">
        <v>6125</v>
      </c>
      <c r="E3512" s="279" t="s">
        <v>5660</v>
      </c>
      <c r="F3512" s="315" t="s">
        <v>9647</v>
      </c>
      <c r="G3512" s="315" t="s">
        <v>8172</v>
      </c>
      <c r="H3512" s="279" t="s">
        <v>425</v>
      </c>
      <c r="I3512" s="279" t="s">
        <v>538</v>
      </c>
      <c r="J3512" s="279" t="s">
        <v>403</v>
      </c>
      <c r="K3512" s="280">
        <v>2012</v>
      </c>
      <c r="L3512" s="279" t="s">
        <v>419</v>
      </c>
      <c r="M3512" s="279" t="s">
        <v>394</v>
      </c>
      <c r="N3512" s="279" t="s">
        <v>9648</v>
      </c>
      <c r="O3512" s="279" t="s">
        <v>8388</v>
      </c>
      <c r="P3512" s="279">
        <v>25000</v>
      </c>
      <c r="Q3512" s="278"/>
      <c r="R3512" s="303"/>
      <c r="S3512" s="279" t="s">
        <v>394</v>
      </c>
      <c r="T3512" s="279"/>
      <c r="U3512" s="303"/>
      <c r="V3512" s="303"/>
      <c r="W3512" s="303"/>
      <c r="X3512" s="303"/>
      <c r="Z3512" s="303"/>
      <c r="AA3512" s="303"/>
      <c r="AC3512" s="279" t="s">
        <v>394</v>
      </c>
      <c r="AF3512" s="276">
        <f>IFERROR(VLOOKUP(A3512,'[1]قوائم الترجمة'!AC$2:AD$2397,1,0),"م")</f>
        <v>122667</v>
      </c>
      <c r="AG3512" s="232"/>
      <c r="AH3512" s="233"/>
      <c r="AI3512" s="233"/>
      <c r="AJ3512" s="233"/>
      <c r="AL3512" s="267"/>
      <c r="AM3512" s="235"/>
      <c r="AO3512" s="236"/>
      <c r="AU3512" s="234"/>
    </row>
    <row r="3513" spans="1:47" ht="21" x14ac:dyDescent="0.4">
      <c r="A3513" s="278">
        <v>122668</v>
      </c>
      <c r="B3513" s="279" t="s">
        <v>3384</v>
      </c>
      <c r="C3513" s="279" t="s">
        <v>147</v>
      </c>
      <c r="D3513" s="279" t="s">
        <v>3385</v>
      </c>
      <c r="E3513" s="279" t="s">
        <v>394</v>
      </c>
      <c r="F3513"/>
      <c r="H3513" s="279" t="s">
        <v>394</v>
      </c>
      <c r="I3513" s="279" t="s">
        <v>538</v>
      </c>
      <c r="J3513" s="279" t="s">
        <v>394</v>
      </c>
      <c r="K3513" s="279" t="s">
        <v>394</v>
      </c>
      <c r="L3513" s="279" t="s">
        <v>394</v>
      </c>
      <c r="M3513" s="279" t="s">
        <v>394</v>
      </c>
      <c r="N3513" s="279" t="s">
        <v>394</v>
      </c>
      <c r="O3513" s="279" t="s">
        <v>394</v>
      </c>
      <c r="P3513" s="315">
        <v>0</v>
      </c>
      <c r="Q3513" s="279" t="s">
        <v>394</v>
      </c>
      <c r="R3513" s="279" t="s">
        <v>394</v>
      </c>
      <c r="S3513" s="279" t="s">
        <v>394</v>
      </c>
      <c r="T3513" s="279" t="s">
        <v>394</v>
      </c>
      <c r="U3513" s="279" t="s">
        <v>394</v>
      </c>
      <c r="V3513" s="279" t="s">
        <v>394</v>
      </c>
      <c r="W3513" s="279" t="s">
        <v>394</v>
      </c>
      <c r="X3513" s="279" t="s">
        <v>394</v>
      </c>
      <c r="Y3513" s="281"/>
      <c r="Z3513" s="279" t="s">
        <v>394</v>
      </c>
      <c r="AA3513" s="279" t="s">
        <v>394</v>
      </c>
      <c r="AB3513" s="281"/>
      <c r="AC3513" s="279" t="s">
        <v>394</v>
      </c>
      <c r="AF3513" s="276" t="str">
        <f>IFERROR(VLOOKUP(A3513,'[1]قوائم الترجمة'!AC$2:AD$2397,1,0),"م")</f>
        <v>م</v>
      </c>
      <c r="AG3513" s="232"/>
      <c r="AH3513" s="233"/>
      <c r="AI3513" s="233"/>
      <c r="AJ3513" s="233"/>
      <c r="AL3513" s="267"/>
      <c r="AM3513" s="235"/>
      <c r="AO3513" s="236"/>
      <c r="AU3513" s="234"/>
    </row>
    <row r="3514" spans="1:47" ht="21" x14ac:dyDescent="0.4">
      <c r="A3514" s="278">
        <v>122669</v>
      </c>
      <c r="B3514" s="279" t="s">
        <v>3383</v>
      </c>
      <c r="C3514" s="279" t="s">
        <v>456</v>
      </c>
      <c r="D3514" s="279" t="s">
        <v>304</v>
      </c>
      <c r="E3514" s="279" t="s">
        <v>394</v>
      </c>
      <c r="F3514"/>
      <c r="H3514" s="279" t="s">
        <v>394</v>
      </c>
      <c r="I3514" s="279" t="s">
        <v>540</v>
      </c>
      <c r="J3514" s="279" t="s">
        <v>394</v>
      </c>
      <c r="K3514" s="279" t="s">
        <v>394</v>
      </c>
      <c r="L3514" s="279" t="s">
        <v>394</v>
      </c>
      <c r="M3514" s="279" t="s">
        <v>394</v>
      </c>
      <c r="N3514" s="279" t="s">
        <v>394</v>
      </c>
      <c r="O3514" s="279" t="s">
        <v>394</v>
      </c>
      <c r="P3514" s="315">
        <v>0</v>
      </c>
      <c r="Q3514" s="279" t="s">
        <v>394</v>
      </c>
      <c r="R3514" s="279" t="s">
        <v>394</v>
      </c>
      <c r="S3514" s="279" t="s">
        <v>394</v>
      </c>
      <c r="T3514" s="279" t="s">
        <v>394</v>
      </c>
      <c r="U3514" s="279" t="s">
        <v>394</v>
      </c>
      <c r="V3514" s="279" t="s">
        <v>394</v>
      </c>
      <c r="W3514" s="279" t="s">
        <v>394</v>
      </c>
      <c r="X3514" s="279" t="s">
        <v>394</v>
      </c>
      <c r="Y3514" s="281"/>
      <c r="Z3514" s="279" t="s">
        <v>394</v>
      </c>
      <c r="AA3514" s="279" t="s">
        <v>394</v>
      </c>
      <c r="AB3514" s="281"/>
      <c r="AC3514" s="279" t="s">
        <v>394</v>
      </c>
      <c r="AF3514" s="276" t="str">
        <f>IFERROR(VLOOKUP(A3514,'[1]قوائم الترجمة'!AC$2:AD$2397,1,0),"م")</f>
        <v>م</v>
      </c>
      <c r="AG3514" s="232"/>
      <c r="AH3514" s="233"/>
      <c r="AI3514" s="233"/>
      <c r="AJ3514" s="233"/>
      <c r="AL3514" s="267"/>
      <c r="AM3514" s="235"/>
      <c r="AO3514" s="236"/>
      <c r="AU3514" s="234"/>
    </row>
    <row r="3515" spans="1:47" ht="21" x14ac:dyDescent="0.4">
      <c r="A3515" s="278">
        <v>122670</v>
      </c>
      <c r="B3515" s="279" t="s">
        <v>3380</v>
      </c>
      <c r="C3515" s="279" t="s">
        <v>3381</v>
      </c>
      <c r="D3515" s="279" t="s">
        <v>3382</v>
      </c>
      <c r="E3515" s="279" t="s">
        <v>424</v>
      </c>
      <c r="F3515" s="315" t="s">
        <v>9649</v>
      </c>
      <c r="G3515" s="315" t="s">
        <v>417</v>
      </c>
      <c r="H3515" s="279" t="s">
        <v>425</v>
      </c>
      <c r="I3515" s="279" t="s">
        <v>67</v>
      </c>
      <c r="J3515" s="279" t="s">
        <v>426</v>
      </c>
      <c r="K3515" s="280">
        <v>2017</v>
      </c>
      <c r="L3515" s="279" t="s">
        <v>417</v>
      </c>
      <c r="M3515" s="279" t="s">
        <v>394</v>
      </c>
      <c r="N3515" s="279" t="s">
        <v>394</v>
      </c>
      <c r="O3515" s="279" t="s">
        <v>394</v>
      </c>
      <c r="P3515" s="315">
        <v>0</v>
      </c>
      <c r="Q3515" s="278"/>
      <c r="R3515" s="303"/>
      <c r="S3515" s="279" t="s">
        <v>394</v>
      </c>
      <c r="T3515" s="279" t="s">
        <v>394</v>
      </c>
      <c r="U3515" s="303"/>
      <c r="V3515" s="303"/>
      <c r="W3515" s="303"/>
      <c r="X3515" s="303"/>
      <c r="Z3515" s="303"/>
      <c r="AA3515" s="303"/>
      <c r="AC3515" s="279" t="s">
        <v>394</v>
      </c>
      <c r="AF3515" s="276">
        <f>IFERROR(VLOOKUP(A3515,'[1]قوائم الترجمة'!AC$2:AD$2397,1,0),"م")</f>
        <v>122670</v>
      </c>
      <c r="AG3515" s="232"/>
      <c r="AH3515" s="233"/>
      <c r="AI3515" s="233"/>
      <c r="AJ3515" s="233"/>
      <c r="AL3515" s="267"/>
      <c r="AM3515" s="235"/>
      <c r="AU3515" s="234"/>
    </row>
    <row r="3516" spans="1:47" ht="21" x14ac:dyDescent="0.4">
      <c r="A3516" s="278">
        <v>122671</v>
      </c>
      <c r="B3516" s="279" t="s">
        <v>3379</v>
      </c>
      <c r="C3516" s="279" t="s">
        <v>145</v>
      </c>
      <c r="D3516" s="279" t="s">
        <v>281</v>
      </c>
      <c r="E3516" s="279" t="s">
        <v>394</v>
      </c>
      <c r="F3516"/>
      <c r="H3516" s="279" t="s">
        <v>394</v>
      </c>
      <c r="I3516" s="279" t="s">
        <v>539</v>
      </c>
      <c r="J3516" s="279" t="s">
        <v>394</v>
      </c>
      <c r="K3516" s="279" t="s">
        <v>394</v>
      </c>
      <c r="L3516" s="279" t="s">
        <v>394</v>
      </c>
      <c r="M3516" s="279" t="s">
        <v>394</v>
      </c>
      <c r="N3516" s="279" t="s">
        <v>394</v>
      </c>
      <c r="O3516" s="279" t="s">
        <v>394</v>
      </c>
      <c r="P3516" s="315">
        <v>0</v>
      </c>
      <c r="Q3516" s="279" t="s">
        <v>394</v>
      </c>
      <c r="R3516" s="279" t="s">
        <v>394</v>
      </c>
      <c r="S3516" s="279" t="s">
        <v>394</v>
      </c>
      <c r="T3516" s="279" t="s">
        <v>394</v>
      </c>
      <c r="U3516" s="279" t="s">
        <v>394</v>
      </c>
      <c r="V3516" s="279" t="s">
        <v>394</v>
      </c>
      <c r="W3516" s="279" t="s">
        <v>394</v>
      </c>
      <c r="X3516" s="279" t="s">
        <v>394</v>
      </c>
      <c r="Y3516" s="281"/>
      <c r="Z3516" s="279" t="s">
        <v>394</v>
      </c>
      <c r="AA3516" s="279" t="s">
        <v>394</v>
      </c>
      <c r="AB3516" s="281"/>
      <c r="AC3516" s="279" t="s">
        <v>855</v>
      </c>
      <c r="AF3516" s="276" t="str">
        <f>IFERROR(VLOOKUP(A3516,'[1]قوائم الترجمة'!AC$2:AD$2397,1,0),"م")</f>
        <v>م</v>
      </c>
      <c r="AG3516" s="232"/>
      <c r="AH3516" s="233"/>
      <c r="AI3516" s="233"/>
      <c r="AJ3516" s="233"/>
      <c r="AL3516" s="267"/>
      <c r="AM3516" s="235"/>
      <c r="AO3516" s="236"/>
      <c r="AU3516" s="234"/>
    </row>
    <row r="3517" spans="1:47" ht="21" x14ac:dyDescent="0.4">
      <c r="A3517" s="278">
        <v>122672</v>
      </c>
      <c r="B3517" s="279" t="s">
        <v>3378</v>
      </c>
      <c r="C3517" s="279" t="s">
        <v>92</v>
      </c>
      <c r="D3517" s="279" t="s">
        <v>249</v>
      </c>
      <c r="E3517" s="279" t="s">
        <v>394</v>
      </c>
      <c r="F3517"/>
      <c r="H3517" s="279" t="s">
        <v>394</v>
      </c>
      <c r="I3517" s="279" t="s">
        <v>539</v>
      </c>
      <c r="J3517" s="279" t="s">
        <v>394</v>
      </c>
      <c r="K3517" s="279" t="s">
        <v>394</v>
      </c>
      <c r="L3517" s="279" t="s">
        <v>394</v>
      </c>
      <c r="M3517" s="279" t="s">
        <v>394</v>
      </c>
      <c r="N3517" s="279" t="s">
        <v>394</v>
      </c>
      <c r="O3517" s="279" t="s">
        <v>394</v>
      </c>
      <c r="P3517" s="315">
        <v>0</v>
      </c>
      <c r="Q3517" s="279" t="s">
        <v>394</v>
      </c>
      <c r="R3517" s="279" t="s">
        <v>394</v>
      </c>
      <c r="S3517" s="279" t="s">
        <v>394</v>
      </c>
      <c r="T3517" s="279" t="s">
        <v>394</v>
      </c>
      <c r="U3517" s="279" t="s">
        <v>394</v>
      </c>
      <c r="V3517" s="279" t="s">
        <v>394</v>
      </c>
      <c r="W3517" s="279" t="s">
        <v>394</v>
      </c>
      <c r="X3517" s="279" t="s">
        <v>394</v>
      </c>
      <c r="Y3517" s="281"/>
      <c r="Z3517" s="279" t="s">
        <v>394</v>
      </c>
      <c r="AA3517" s="279" t="s">
        <v>394</v>
      </c>
      <c r="AB3517" s="281"/>
      <c r="AC3517" s="279" t="s">
        <v>855</v>
      </c>
      <c r="AF3517" s="276" t="str">
        <f>IFERROR(VLOOKUP(A3517,'[1]قوائم الترجمة'!AC$2:AD$2397,1,0),"م")</f>
        <v>م</v>
      </c>
      <c r="AG3517" s="232"/>
      <c r="AH3517" s="233"/>
      <c r="AI3517" s="233"/>
      <c r="AJ3517" s="233"/>
      <c r="AL3517" s="267"/>
      <c r="AM3517" s="235"/>
      <c r="AO3517" s="236"/>
      <c r="AU3517" s="234"/>
    </row>
    <row r="3518" spans="1:47" ht="21" x14ac:dyDescent="0.4">
      <c r="A3518" s="278">
        <v>122673</v>
      </c>
      <c r="B3518" s="279" t="s">
        <v>3377</v>
      </c>
      <c r="C3518" s="279" t="s">
        <v>91</v>
      </c>
      <c r="D3518" s="279" t="s">
        <v>264</v>
      </c>
      <c r="E3518" s="279" t="s">
        <v>394</v>
      </c>
      <c r="F3518"/>
      <c r="H3518" s="279" t="s">
        <v>394</v>
      </c>
      <c r="I3518" s="279" t="s">
        <v>540</v>
      </c>
      <c r="J3518" s="279" t="s">
        <v>394</v>
      </c>
      <c r="K3518" s="279" t="s">
        <v>394</v>
      </c>
      <c r="L3518" s="279" t="s">
        <v>394</v>
      </c>
      <c r="M3518" s="279" t="s">
        <v>394</v>
      </c>
      <c r="N3518" s="279" t="s">
        <v>394</v>
      </c>
      <c r="O3518" s="279" t="s">
        <v>394</v>
      </c>
      <c r="P3518" s="315">
        <v>0</v>
      </c>
      <c r="Q3518" s="279" t="s">
        <v>394</v>
      </c>
      <c r="R3518" s="279" t="s">
        <v>394</v>
      </c>
      <c r="S3518" s="279" t="s">
        <v>394</v>
      </c>
      <c r="T3518" s="279" t="s">
        <v>394</v>
      </c>
      <c r="U3518" s="279" t="s">
        <v>394</v>
      </c>
      <c r="V3518" s="279" t="s">
        <v>394</v>
      </c>
      <c r="W3518" s="279" t="s">
        <v>394</v>
      </c>
      <c r="X3518" s="279" t="s">
        <v>394</v>
      </c>
      <c r="Y3518" s="281"/>
      <c r="Z3518" s="279" t="s">
        <v>394</v>
      </c>
      <c r="AA3518" s="279" t="s">
        <v>394</v>
      </c>
      <c r="AB3518" s="281"/>
      <c r="AC3518" s="279" t="s">
        <v>394</v>
      </c>
      <c r="AF3518" s="276" t="str">
        <f>IFERROR(VLOOKUP(A3518,'[1]قوائم الترجمة'!AC$2:AD$2397,1,0),"م")</f>
        <v>م</v>
      </c>
      <c r="AG3518" s="232"/>
      <c r="AH3518" s="233"/>
      <c r="AI3518" s="233"/>
      <c r="AJ3518" s="233"/>
      <c r="AL3518" s="267"/>
      <c r="AM3518" s="235"/>
      <c r="AO3518" s="236"/>
      <c r="AU3518" s="234"/>
    </row>
    <row r="3519" spans="1:47" ht="21" x14ac:dyDescent="0.4">
      <c r="A3519" s="278">
        <v>122674</v>
      </c>
      <c r="B3519" s="279" t="s">
        <v>6133</v>
      </c>
      <c r="C3519" s="279" t="s">
        <v>65</v>
      </c>
      <c r="D3519" s="279" t="s">
        <v>347</v>
      </c>
      <c r="E3519" s="279" t="s">
        <v>423</v>
      </c>
      <c r="F3519" s="315" t="s">
        <v>9650</v>
      </c>
      <c r="G3519" s="315" t="s">
        <v>402</v>
      </c>
      <c r="H3519" s="279" t="s">
        <v>428</v>
      </c>
      <c r="I3519" s="279" t="s">
        <v>61</v>
      </c>
      <c r="J3519" s="279" t="s">
        <v>426</v>
      </c>
      <c r="K3519" s="280">
        <v>1997</v>
      </c>
      <c r="L3519" s="279" t="s">
        <v>402</v>
      </c>
      <c r="M3519" s="279" t="s">
        <v>394</v>
      </c>
      <c r="N3519" s="279" t="s">
        <v>394</v>
      </c>
      <c r="O3519" s="279" t="s">
        <v>394</v>
      </c>
      <c r="P3519" s="315">
        <v>0</v>
      </c>
      <c r="Q3519" s="278"/>
      <c r="R3519" s="303"/>
      <c r="S3519" s="279" t="s">
        <v>8938</v>
      </c>
      <c r="T3519" s="279" t="s">
        <v>394</v>
      </c>
      <c r="U3519" s="303"/>
      <c r="V3519" s="303"/>
      <c r="W3519" s="303"/>
      <c r="X3519" s="303"/>
      <c r="Z3519" s="303"/>
      <c r="AA3519" s="303"/>
      <c r="AC3519" s="279" t="s">
        <v>394</v>
      </c>
      <c r="AF3519" s="276">
        <f>IFERROR(VLOOKUP(A3519,'[1]قوائم الترجمة'!AC$2:AD$2397,1,0),"م")</f>
        <v>122674</v>
      </c>
      <c r="AG3519" s="232"/>
      <c r="AH3519" s="233"/>
      <c r="AI3519" s="233"/>
      <c r="AJ3519" s="233"/>
      <c r="AL3519" s="267"/>
      <c r="AM3519" s="235"/>
      <c r="AO3519" s="236"/>
      <c r="AU3519" s="234"/>
    </row>
    <row r="3520" spans="1:47" ht="21" x14ac:dyDescent="0.4">
      <c r="A3520" s="278">
        <v>122675</v>
      </c>
      <c r="B3520" s="279" t="s">
        <v>3376</v>
      </c>
      <c r="C3520" s="279" t="s">
        <v>605</v>
      </c>
      <c r="D3520" s="279" t="s">
        <v>359</v>
      </c>
      <c r="E3520" s="279" t="s">
        <v>423</v>
      </c>
      <c r="F3520" s="315" t="s">
        <v>8558</v>
      </c>
      <c r="G3520" s="315" t="s">
        <v>402</v>
      </c>
      <c r="H3520" s="279" t="s">
        <v>425</v>
      </c>
      <c r="I3520" s="279" t="s">
        <v>541</v>
      </c>
      <c r="J3520" s="279" t="s">
        <v>426</v>
      </c>
      <c r="K3520" s="280">
        <v>2017</v>
      </c>
      <c r="L3520" s="279" t="s">
        <v>402</v>
      </c>
      <c r="M3520" s="279" t="s">
        <v>394</v>
      </c>
      <c r="N3520" s="279" t="s">
        <v>394</v>
      </c>
      <c r="O3520" s="279" t="s">
        <v>394</v>
      </c>
      <c r="P3520" s="315">
        <v>0</v>
      </c>
      <c r="Q3520" s="278"/>
      <c r="R3520" s="303"/>
      <c r="S3520" s="279" t="s">
        <v>394</v>
      </c>
      <c r="T3520" s="279" t="s">
        <v>394</v>
      </c>
      <c r="U3520" s="303"/>
      <c r="V3520" s="303"/>
      <c r="W3520" s="303"/>
      <c r="X3520" s="303"/>
      <c r="Z3520" s="303"/>
      <c r="AA3520" s="303"/>
      <c r="AC3520" s="279" t="s">
        <v>394</v>
      </c>
      <c r="AF3520" s="276">
        <f>IFERROR(VLOOKUP(A3520,'[1]قوائم الترجمة'!AC$2:AD$2397,1,0),"م")</f>
        <v>122675</v>
      </c>
      <c r="AG3520" s="232"/>
      <c r="AH3520" s="233"/>
      <c r="AI3520" s="233"/>
      <c r="AJ3520" s="233"/>
      <c r="AL3520" s="267"/>
      <c r="AM3520" s="235"/>
      <c r="AU3520" s="234"/>
    </row>
    <row r="3521" spans="1:47" ht="21" x14ac:dyDescent="0.4">
      <c r="A3521" s="278">
        <v>122676</v>
      </c>
      <c r="B3521" s="279" t="s">
        <v>3375</v>
      </c>
      <c r="C3521" s="279" t="s">
        <v>65</v>
      </c>
      <c r="D3521" s="279" t="s">
        <v>297</v>
      </c>
      <c r="E3521" s="279" t="s">
        <v>394</v>
      </c>
      <c r="F3521"/>
      <c r="H3521" s="279" t="s">
        <v>394</v>
      </c>
      <c r="I3521" s="279" t="s">
        <v>539</v>
      </c>
      <c r="J3521" s="279" t="s">
        <v>394</v>
      </c>
      <c r="K3521" s="279" t="s">
        <v>394</v>
      </c>
      <c r="L3521" s="279" t="s">
        <v>394</v>
      </c>
      <c r="M3521" s="279" t="s">
        <v>394</v>
      </c>
      <c r="N3521" s="279" t="s">
        <v>394</v>
      </c>
      <c r="O3521" s="279" t="s">
        <v>394</v>
      </c>
      <c r="P3521" s="315">
        <v>0</v>
      </c>
      <c r="Q3521" s="279" t="s">
        <v>394</v>
      </c>
      <c r="R3521" s="279" t="s">
        <v>394</v>
      </c>
      <c r="S3521" s="279" t="s">
        <v>394</v>
      </c>
      <c r="T3521" s="279" t="s">
        <v>394</v>
      </c>
      <c r="U3521" s="279" t="s">
        <v>394</v>
      </c>
      <c r="V3521" s="279" t="s">
        <v>394</v>
      </c>
      <c r="W3521" s="279" t="s">
        <v>394</v>
      </c>
      <c r="X3521" s="279" t="s">
        <v>394</v>
      </c>
      <c r="Y3521" s="281"/>
      <c r="Z3521" s="279" t="s">
        <v>394</v>
      </c>
      <c r="AA3521" s="279" t="s">
        <v>394</v>
      </c>
      <c r="AB3521" s="281"/>
      <c r="AC3521" s="279" t="s">
        <v>855</v>
      </c>
      <c r="AF3521" s="276" t="str">
        <f>IFERROR(VLOOKUP(A3521,'[1]قوائم الترجمة'!AC$2:AD$2397,1,0),"م")</f>
        <v>م</v>
      </c>
      <c r="AG3521" s="232"/>
      <c r="AH3521" s="233"/>
      <c r="AI3521" s="233"/>
      <c r="AJ3521" s="233"/>
      <c r="AL3521" s="267"/>
      <c r="AM3521" s="235"/>
      <c r="AU3521" s="234"/>
    </row>
    <row r="3522" spans="1:47" ht="21" x14ac:dyDescent="0.4">
      <c r="A3522" s="278">
        <v>122677</v>
      </c>
      <c r="B3522" s="279" t="s">
        <v>3373</v>
      </c>
      <c r="C3522" s="279" t="s">
        <v>62</v>
      </c>
      <c r="D3522" s="279" t="s">
        <v>3374</v>
      </c>
      <c r="E3522" s="279" t="s">
        <v>394</v>
      </c>
      <c r="F3522"/>
      <c r="H3522" s="279" t="s">
        <v>394</v>
      </c>
      <c r="I3522" s="279" t="s">
        <v>539</v>
      </c>
      <c r="J3522" s="279" t="s">
        <v>394</v>
      </c>
      <c r="K3522" s="279" t="s">
        <v>394</v>
      </c>
      <c r="L3522" s="279" t="s">
        <v>394</v>
      </c>
      <c r="M3522" s="279" t="s">
        <v>394</v>
      </c>
      <c r="N3522" s="279" t="s">
        <v>394</v>
      </c>
      <c r="O3522" s="279" t="s">
        <v>394</v>
      </c>
      <c r="P3522" s="315">
        <v>0</v>
      </c>
      <c r="Q3522" s="279" t="s">
        <v>394</v>
      </c>
      <c r="R3522" s="279" t="s">
        <v>394</v>
      </c>
      <c r="S3522" s="279" t="s">
        <v>394</v>
      </c>
      <c r="T3522" s="279" t="s">
        <v>394</v>
      </c>
      <c r="U3522" s="279" t="s">
        <v>394</v>
      </c>
      <c r="V3522" s="279" t="s">
        <v>394</v>
      </c>
      <c r="W3522" s="279" t="s">
        <v>394</v>
      </c>
      <c r="X3522" s="279" t="s">
        <v>394</v>
      </c>
      <c r="Y3522" s="281"/>
      <c r="Z3522" s="279" t="s">
        <v>394</v>
      </c>
      <c r="AA3522" s="279" t="s">
        <v>394</v>
      </c>
      <c r="AB3522" s="281"/>
      <c r="AC3522" s="279" t="s">
        <v>855</v>
      </c>
      <c r="AF3522" s="276" t="str">
        <f>IFERROR(VLOOKUP(A3522,'[1]قوائم الترجمة'!AC$2:AD$2397,1,0),"م")</f>
        <v>م</v>
      </c>
      <c r="AG3522" s="232"/>
      <c r="AH3522" s="233"/>
      <c r="AI3522" s="233"/>
      <c r="AJ3522" s="233"/>
      <c r="AL3522" s="267"/>
      <c r="AM3522" s="235"/>
      <c r="AO3522" s="236"/>
      <c r="AU3522" s="234"/>
    </row>
    <row r="3523" spans="1:47" ht="21" x14ac:dyDescent="0.4">
      <c r="A3523" s="278">
        <v>122678</v>
      </c>
      <c r="B3523" s="279" t="s">
        <v>3371</v>
      </c>
      <c r="C3523" s="279" t="s">
        <v>1084</v>
      </c>
      <c r="D3523" s="279" t="s">
        <v>3372</v>
      </c>
      <c r="E3523" s="279" t="s">
        <v>424</v>
      </c>
      <c r="F3523" s="315" t="s">
        <v>8853</v>
      </c>
      <c r="G3523" s="315" t="s">
        <v>8299</v>
      </c>
      <c r="H3523" s="279" t="s">
        <v>425</v>
      </c>
      <c r="I3523" s="279" t="s">
        <v>538</v>
      </c>
      <c r="J3523" s="279" t="s">
        <v>403</v>
      </c>
      <c r="K3523" s="280">
        <v>2014</v>
      </c>
      <c r="L3523" s="279" t="s">
        <v>420</v>
      </c>
      <c r="M3523" s="279" t="s">
        <v>394</v>
      </c>
      <c r="N3523" s="279" t="s">
        <v>394</v>
      </c>
      <c r="O3523" s="279" t="s">
        <v>394</v>
      </c>
      <c r="P3523" s="315">
        <v>0</v>
      </c>
      <c r="Q3523" s="278"/>
      <c r="R3523" s="303"/>
      <c r="S3523" s="279" t="s">
        <v>394</v>
      </c>
      <c r="T3523" s="279" t="s">
        <v>394</v>
      </c>
      <c r="U3523" s="303"/>
      <c r="V3523" s="303"/>
      <c r="W3523" s="303"/>
      <c r="X3523" s="303"/>
      <c r="Z3523" s="303"/>
      <c r="AA3523" s="303"/>
      <c r="AC3523" s="279" t="s">
        <v>394</v>
      </c>
      <c r="AF3523" s="276">
        <f>IFERROR(VLOOKUP(A3523,'[1]قوائم الترجمة'!AC$2:AD$2397,1,0),"م")</f>
        <v>122678</v>
      </c>
      <c r="AG3523" s="232"/>
      <c r="AH3523" s="233"/>
      <c r="AI3523" s="233"/>
      <c r="AJ3523" s="233"/>
      <c r="AL3523" s="267"/>
      <c r="AM3523" s="235"/>
      <c r="AO3523" s="236"/>
      <c r="AU3523" s="234"/>
    </row>
    <row r="3524" spans="1:47" ht="21" x14ac:dyDescent="0.4">
      <c r="A3524" s="278">
        <v>122679</v>
      </c>
      <c r="B3524" s="279" t="s">
        <v>3369</v>
      </c>
      <c r="C3524" s="279" t="s">
        <v>65</v>
      </c>
      <c r="D3524" s="279" t="s">
        <v>3370</v>
      </c>
      <c r="E3524" s="279" t="s">
        <v>394</v>
      </c>
      <c r="F3524"/>
      <c r="H3524" s="279" t="s">
        <v>394</v>
      </c>
      <c r="I3524" s="279" t="s">
        <v>539</v>
      </c>
      <c r="J3524" s="279" t="s">
        <v>394</v>
      </c>
      <c r="K3524" s="279" t="s">
        <v>394</v>
      </c>
      <c r="L3524" s="279" t="s">
        <v>394</v>
      </c>
      <c r="M3524" s="279" t="s">
        <v>394</v>
      </c>
      <c r="N3524" s="279" t="s">
        <v>394</v>
      </c>
      <c r="O3524" s="279" t="s">
        <v>394</v>
      </c>
      <c r="P3524" s="315">
        <v>0</v>
      </c>
      <c r="Q3524" s="279" t="s">
        <v>394</v>
      </c>
      <c r="R3524" s="279" t="s">
        <v>394</v>
      </c>
      <c r="S3524" s="279" t="s">
        <v>394</v>
      </c>
      <c r="T3524" s="279" t="s">
        <v>394</v>
      </c>
      <c r="U3524" s="279" t="s">
        <v>394</v>
      </c>
      <c r="V3524" s="279" t="s">
        <v>394</v>
      </c>
      <c r="W3524" s="279" t="s">
        <v>394</v>
      </c>
      <c r="X3524" s="279" t="s">
        <v>394</v>
      </c>
      <c r="Y3524" s="281"/>
      <c r="Z3524" s="279" t="s">
        <v>394</v>
      </c>
      <c r="AA3524" s="279" t="s">
        <v>394</v>
      </c>
      <c r="AB3524" s="281"/>
      <c r="AC3524" s="279" t="s">
        <v>855</v>
      </c>
      <c r="AF3524" s="276" t="str">
        <f>IFERROR(VLOOKUP(A3524,'[1]قوائم الترجمة'!AC$2:AD$2397,1,0),"م")</f>
        <v>م</v>
      </c>
      <c r="AG3524" s="232"/>
      <c r="AH3524" s="233"/>
      <c r="AI3524" s="233"/>
      <c r="AJ3524" s="233"/>
      <c r="AL3524" s="267"/>
      <c r="AM3524" s="235"/>
      <c r="AU3524" s="234"/>
    </row>
    <row r="3525" spans="1:47" ht="21" x14ac:dyDescent="0.4">
      <c r="A3525" s="278">
        <v>122680</v>
      </c>
      <c r="B3525" s="279" t="s">
        <v>3368</v>
      </c>
      <c r="C3525" s="279" t="s">
        <v>115</v>
      </c>
      <c r="D3525" s="279" t="s">
        <v>2087</v>
      </c>
      <c r="E3525" s="279" t="s">
        <v>394</v>
      </c>
      <c r="F3525"/>
      <c r="H3525" s="279" t="s">
        <v>394</v>
      </c>
      <c r="I3525" s="279" t="s">
        <v>539</v>
      </c>
      <c r="J3525" s="279" t="s">
        <v>394</v>
      </c>
      <c r="K3525" s="279" t="s">
        <v>394</v>
      </c>
      <c r="L3525" s="279" t="s">
        <v>394</v>
      </c>
      <c r="M3525" s="279" t="s">
        <v>394</v>
      </c>
      <c r="N3525" s="279" t="s">
        <v>394</v>
      </c>
      <c r="O3525" s="279" t="s">
        <v>394</v>
      </c>
      <c r="P3525" s="315">
        <v>0</v>
      </c>
      <c r="Q3525" s="279" t="s">
        <v>394</v>
      </c>
      <c r="R3525" s="279" t="s">
        <v>394</v>
      </c>
      <c r="S3525" s="279" t="s">
        <v>394</v>
      </c>
      <c r="T3525" s="279" t="s">
        <v>394</v>
      </c>
      <c r="U3525" s="279" t="s">
        <v>394</v>
      </c>
      <c r="V3525" s="279" t="s">
        <v>394</v>
      </c>
      <c r="W3525" s="279" t="s">
        <v>394</v>
      </c>
      <c r="X3525" s="279" t="s">
        <v>394</v>
      </c>
      <c r="Y3525" s="281"/>
      <c r="Z3525" s="279" t="s">
        <v>394</v>
      </c>
      <c r="AA3525" s="279" t="s">
        <v>394</v>
      </c>
      <c r="AB3525" s="281"/>
      <c r="AC3525" s="279" t="s">
        <v>855</v>
      </c>
      <c r="AF3525" s="276" t="str">
        <f>IFERROR(VLOOKUP(A3525,'[1]قوائم الترجمة'!AC$2:AD$2397,1,0),"م")</f>
        <v>م</v>
      </c>
      <c r="AG3525" s="232"/>
      <c r="AH3525" s="233"/>
      <c r="AI3525" s="233"/>
      <c r="AJ3525" s="233"/>
      <c r="AL3525" s="267"/>
      <c r="AM3525" s="235"/>
      <c r="AO3525" s="236"/>
      <c r="AU3525" s="234"/>
    </row>
    <row r="3526" spans="1:47" ht="21" x14ac:dyDescent="0.4">
      <c r="A3526" s="278">
        <v>122681</v>
      </c>
      <c r="B3526" s="279" t="s">
        <v>3366</v>
      </c>
      <c r="C3526" s="279" t="s">
        <v>827</v>
      </c>
      <c r="D3526" s="279" t="s">
        <v>3367</v>
      </c>
      <c r="E3526" s="279" t="s">
        <v>424</v>
      </c>
      <c r="F3526" s="315" t="s">
        <v>8645</v>
      </c>
      <c r="G3526" s="315" t="s">
        <v>8302</v>
      </c>
      <c r="H3526" s="279" t="s">
        <v>425</v>
      </c>
      <c r="I3526" s="279" t="s">
        <v>541</v>
      </c>
      <c r="J3526" s="279" t="s">
        <v>8112</v>
      </c>
      <c r="K3526" s="280">
        <v>2016</v>
      </c>
      <c r="L3526" s="279" t="s">
        <v>842</v>
      </c>
      <c r="M3526" s="279" t="s">
        <v>394</v>
      </c>
      <c r="N3526" s="279" t="s">
        <v>394</v>
      </c>
      <c r="O3526" s="279" t="s">
        <v>394</v>
      </c>
      <c r="P3526" s="315">
        <v>0</v>
      </c>
      <c r="Q3526" s="278"/>
      <c r="R3526" s="303"/>
      <c r="S3526" s="279" t="s">
        <v>394</v>
      </c>
      <c r="T3526" s="279" t="s">
        <v>394</v>
      </c>
      <c r="U3526" s="303"/>
      <c r="V3526" s="303"/>
      <c r="W3526" s="303"/>
      <c r="X3526" s="303"/>
      <c r="Z3526" s="303"/>
      <c r="AA3526" s="303"/>
      <c r="AC3526" s="279" t="s">
        <v>394</v>
      </c>
      <c r="AF3526" s="276">
        <f>IFERROR(VLOOKUP(A3526,'[1]قوائم الترجمة'!AC$2:AD$2397,1,0),"م")</f>
        <v>122681</v>
      </c>
      <c r="AG3526" s="232"/>
      <c r="AH3526" s="233"/>
      <c r="AI3526" s="233"/>
      <c r="AJ3526" s="233"/>
      <c r="AL3526" s="267"/>
      <c r="AM3526" s="235"/>
      <c r="AO3526" s="236"/>
      <c r="AU3526" s="234"/>
    </row>
    <row r="3527" spans="1:47" ht="21" x14ac:dyDescent="0.4">
      <c r="A3527" s="278">
        <v>122682</v>
      </c>
      <c r="B3527" s="279" t="s">
        <v>3365</v>
      </c>
      <c r="C3527" s="279" t="s">
        <v>128</v>
      </c>
      <c r="D3527" s="279" t="s">
        <v>1151</v>
      </c>
      <c r="E3527" s="279" t="s">
        <v>5660</v>
      </c>
      <c r="F3527" s="315" t="s">
        <v>9651</v>
      </c>
      <c r="G3527" s="315" t="s">
        <v>8303</v>
      </c>
      <c r="H3527" s="279" t="s">
        <v>425</v>
      </c>
      <c r="I3527" s="279" t="s">
        <v>538</v>
      </c>
      <c r="J3527" s="279" t="s">
        <v>403</v>
      </c>
      <c r="K3527" s="280">
        <v>2015</v>
      </c>
      <c r="L3527" s="279" t="s">
        <v>411</v>
      </c>
      <c r="M3527" s="279" t="s">
        <v>394</v>
      </c>
      <c r="N3527" s="279" t="s">
        <v>394</v>
      </c>
      <c r="O3527" s="279" t="s">
        <v>394</v>
      </c>
      <c r="P3527" s="315">
        <v>0</v>
      </c>
      <c r="Q3527" s="278"/>
      <c r="R3527" s="303"/>
      <c r="S3527" s="279" t="s">
        <v>394</v>
      </c>
      <c r="T3527" s="279" t="s">
        <v>394</v>
      </c>
      <c r="U3527" s="303"/>
      <c r="V3527" s="303"/>
      <c r="W3527" s="303"/>
      <c r="X3527" s="303"/>
      <c r="Z3527" s="303"/>
      <c r="AA3527" s="303"/>
      <c r="AC3527" s="279" t="s">
        <v>394</v>
      </c>
      <c r="AF3527" s="276">
        <f>IFERROR(VLOOKUP(A3527,'[1]قوائم الترجمة'!AC$2:AD$2397,1,0),"م")</f>
        <v>122682</v>
      </c>
      <c r="AG3527" s="232"/>
      <c r="AH3527" s="233"/>
      <c r="AI3527" s="233"/>
      <c r="AJ3527" s="233"/>
      <c r="AL3527" s="267"/>
      <c r="AM3527" s="235"/>
      <c r="AO3527" s="236"/>
      <c r="AU3527" s="234"/>
    </row>
    <row r="3528" spans="1:47" ht="21" x14ac:dyDescent="0.4">
      <c r="A3528" s="278">
        <v>122683</v>
      </c>
      <c r="B3528" s="279" t="s">
        <v>3364</v>
      </c>
      <c r="C3528" s="279" t="s">
        <v>62</v>
      </c>
      <c r="D3528" s="279" t="s">
        <v>296</v>
      </c>
      <c r="E3528" s="279" t="s">
        <v>394</v>
      </c>
      <c r="F3528"/>
      <c r="H3528" s="279" t="s">
        <v>394</v>
      </c>
      <c r="I3528" s="279" t="s">
        <v>539</v>
      </c>
      <c r="J3528" s="279" t="s">
        <v>394</v>
      </c>
      <c r="K3528" s="279" t="s">
        <v>394</v>
      </c>
      <c r="L3528" s="279" t="s">
        <v>394</v>
      </c>
      <c r="M3528" s="279" t="s">
        <v>394</v>
      </c>
      <c r="N3528" s="279" t="s">
        <v>394</v>
      </c>
      <c r="O3528" s="279" t="s">
        <v>394</v>
      </c>
      <c r="P3528" s="315">
        <v>0</v>
      </c>
      <c r="Q3528" s="279" t="s">
        <v>394</v>
      </c>
      <c r="R3528" s="279" t="s">
        <v>394</v>
      </c>
      <c r="S3528" s="279" t="s">
        <v>394</v>
      </c>
      <c r="T3528" s="279" t="s">
        <v>394</v>
      </c>
      <c r="U3528" s="279" t="s">
        <v>394</v>
      </c>
      <c r="V3528" s="279" t="s">
        <v>394</v>
      </c>
      <c r="W3528" s="279" t="s">
        <v>394</v>
      </c>
      <c r="X3528" s="279" t="s">
        <v>394</v>
      </c>
      <c r="Y3528" s="281"/>
      <c r="Z3528" s="279" t="s">
        <v>394</v>
      </c>
      <c r="AA3528" s="279" t="s">
        <v>394</v>
      </c>
      <c r="AB3528" s="281"/>
      <c r="AC3528" s="279" t="s">
        <v>855</v>
      </c>
      <c r="AF3528" s="276" t="str">
        <f>IFERROR(VLOOKUP(A3528,'[1]قوائم الترجمة'!AC$2:AD$2397,1,0),"م")</f>
        <v>م</v>
      </c>
      <c r="AG3528" s="232"/>
      <c r="AH3528" s="233"/>
      <c r="AI3528" s="233"/>
      <c r="AJ3528" s="233"/>
      <c r="AL3528" s="267"/>
      <c r="AM3528" s="235"/>
      <c r="AU3528" s="234"/>
    </row>
    <row r="3529" spans="1:47" ht="21" x14ac:dyDescent="0.4">
      <c r="A3529" s="278">
        <v>122684</v>
      </c>
      <c r="B3529" s="279" t="s">
        <v>3363</v>
      </c>
      <c r="C3529" s="279" t="s">
        <v>491</v>
      </c>
      <c r="D3529" s="279" t="s">
        <v>493</v>
      </c>
      <c r="E3529" s="279" t="s">
        <v>424</v>
      </c>
      <c r="F3529" s="315" t="s">
        <v>9652</v>
      </c>
      <c r="G3529" s="315" t="s">
        <v>417</v>
      </c>
      <c r="H3529" s="279" t="s">
        <v>425</v>
      </c>
      <c r="I3529" s="279" t="s">
        <v>67</v>
      </c>
      <c r="J3529" s="279" t="s">
        <v>426</v>
      </c>
      <c r="K3529" s="280">
        <v>2015</v>
      </c>
      <c r="L3529" s="279" t="s">
        <v>417</v>
      </c>
      <c r="M3529" s="279" t="s">
        <v>394</v>
      </c>
      <c r="N3529" s="279" t="s">
        <v>394</v>
      </c>
      <c r="O3529" s="279" t="s">
        <v>394</v>
      </c>
      <c r="P3529" s="315">
        <v>0</v>
      </c>
      <c r="Q3529" s="278"/>
      <c r="R3529" s="303"/>
      <c r="S3529" s="279" t="s">
        <v>394</v>
      </c>
      <c r="T3529" s="279" t="s">
        <v>394</v>
      </c>
      <c r="U3529" s="303"/>
      <c r="V3529" s="303"/>
      <c r="W3529" s="303"/>
      <c r="X3529" s="303"/>
      <c r="Z3529" s="303"/>
      <c r="AA3529" s="303"/>
      <c r="AC3529" s="279" t="s">
        <v>394</v>
      </c>
      <c r="AF3529" s="276">
        <f>IFERROR(VLOOKUP(A3529,'[1]قوائم الترجمة'!AC$2:AD$2397,1,0),"م")</f>
        <v>122684</v>
      </c>
      <c r="AG3529" s="232"/>
      <c r="AH3529" s="233"/>
      <c r="AI3529" s="233"/>
      <c r="AJ3529" s="233"/>
      <c r="AL3529" s="267"/>
      <c r="AM3529" s="235"/>
      <c r="AO3529" s="236"/>
      <c r="AU3529" s="234"/>
    </row>
    <row r="3530" spans="1:47" ht="21" x14ac:dyDescent="0.4">
      <c r="A3530" s="278">
        <v>122685</v>
      </c>
      <c r="B3530" s="279" t="s">
        <v>3362</v>
      </c>
      <c r="C3530" s="279" t="s">
        <v>62</v>
      </c>
      <c r="D3530" s="279" t="s">
        <v>273</v>
      </c>
      <c r="E3530" s="279" t="s">
        <v>394</v>
      </c>
      <c r="F3530"/>
      <c r="H3530" s="279" t="s">
        <v>394</v>
      </c>
      <c r="I3530" s="279" t="s">
        <v>539</v>
      </c>
      <c r="J3530" s="279" t="s">
        <v>394</v>
      </c>
      <c r="K3530" s="279" t="s">
        <v>394</v>
      </c>
      <c r="L3530" s="279" t="s">
        <v>394</v>
      </c>
      <c r="M3530" s="279" t="s">
        <v>394</v>
      </c>
      <c r="N3530" s="279" t="s">
        <v>394</v>
      </c>
      <c r="O3530" s="279" t="s">
        <v>394</v>
      </c>
      <c r="P3530" s="315">
        <v>0</v>
      </c>
      <c r="Q3530" s="279" t="s">
        <v>394</v>
      </c>
      <c r="R3530" s="279" t="s">
        <v>394</v>
      </c>
      <c r="S3530" s="279" t="s">
        <v>394</v>
      </c>
      <c r="T3530" s="279" t="s">
        <v>394</v>
      </c>
      <c r="U3530" s="279" t="s">
        <v>394</v>
      </c>
      <c r="V3530" s="279" t="s">
        <v>394</v>
      </c>
      <c r="W3530" s="279" t="s">
        <v>394</v>
      </c>
      <c r="X3530" s="279" t="s">
        <v>394</v>
      </c>
      <c r="Y3530" s="281"/>
      <c r="Z3530" s="279" t="s">
        <v>394</v>
      </c>
      <c r="AA3530" s="279" t="s">
        <v>394</v>
      </c>
      <c r="AB3530" s="281"/>
      <c r="AC3530" s="279" t="s">
        <v>855</v>
      </c>
      <c r="AF3530" s="276" t="str">
        <f>IFERROR(VLOOKUP(A3530,'[1]قوائم الترجمة'!AC$2:AD$2397,1,0),"م")</f>
        <v>م</v>
      </c>
      <c r="AG3530" s="232"/>
      <c r="AH3530" s="233"/>
      <c r="AI3530" s="233"/>
      <c r="AJ3530" s="233"/>
      <c r="AL3530" s="267"/>
      <c r="AM3530" s="235"/>
      <c r="AO3530" s="236"/>
      <c r="AU3530" s="234"/>
    </row>
    <row r="3531" spans="1:47" ht="21" x14ac:dyDescent="0.4">
      <c r="A3531" s="278">
        <v>122686</v>
      </c>
      <c r="B3531" s="279" t="s">
        <v>3360</v>
      </c>
      <c r="C3531" s="279" t="s">
        <v>94</v>
      </c>
      <c r="D3531" s="279" t="s">
        <v>3361</v>
      </c>
      <c r="E3531" s="279" t="s">
        <v>394</v>
      </c>
      <c r="F3531"/>
      <c r="H3531" s="279" t="s">
        <v>394</v>
      </c>
      <c r="I3531" s="279" t="s">
        <v>539</v>
      </c>
      <c r="J3531" s="279" t="s">
        <v>394</v>
      </c>
      <c r="K3531" s="279" t="s">
        <v>394</v>
      </c>
      <c r="L3531" s="279" t="s">
        <v>394</v>
      </c>
      <c r="M3531" s="279" t="s">
        <v>394</v>
      </c>
      <c r="N3531" s="279" t="s">
        <v>394</v>
      </c>
      <c r="O3531" s="279" t="s">
        <v>394</v>
      </c>
      <c r="P3531" s="315">
        <v>0</v>
      </c>
      <c r="Q3531" s="279" t="s">
        <v>394</v>
      </c>
      <c r="R3531" s="279" t="s">
        <v>394</v>
      </c>
      <c r="S3531" s="279" t="s">
        <v>394</v>
      </c>
      <c r="T3531" s="279" t="s">
        <v>394</v>
      </c>
      <c r="U3531" s="279" t="s">
        <v>394</v>
      </c>
      <c r="V3531" s="279" t="s">
        <v>394</v>
      </c>
      <c r="W3531" s="279" t="s">
        <v>394</v>
      </c>
      <c r="X3531" s="279" t="s">
        <v>394</v>
      </c>
      <c r="Y3531" s="281"/>
      <c r="Z3531" s="279" t="s">
        <v>394</v>
      </c>
      <c r="AA3531" s="279" t="s">
        <v>394</v>
      </c>
      <c r="AB3531" s="281"/>
      <c r="AC3531" s="279" t="s">
        <v>855</v>
      </c>
      <c r="AF3531" s="276" t="str">
        <f>IFERROR(VLOOKUP(A3531,'[1]قوائم الترجمة'!AC$2:AD$2397,1,0),"م")</f>
        <v>م</v>
      </c>
      <c r="AG3531" s="232"/>
      <c r="AH3531" s="233"/>
      <c r="AI3531" s="233"/>
      <c r="AJ3531" s="233"/>
      <c r="AL3531" s="267"/>
      <c r="AM3531" s="235"/>
      <c r="AU3531" s="234"/>
    </row>
    <row r="3532" spans="1:47" ht="21" x14ac:dyDescent="0.4">
      <c r="A3532" s="278">
        <v>122687</v>
      </c>
      <c r="B3532" s="279" t="s">
        <v>3358</v>
      </c>
      <c r="C3532" s="279" t="s">
        <v>3359</v>
      </c>
      <c r="D3532" s="279" t="s">
        <v>10386</v>
      </c>
      <c r="E3532" s="279" t="s">
        <v>394</v>
      </c>
      <c r="F3532"/>
      <c r="H3532" s="279" t="s">
        <v>394</v>
      </c>
      <c r="I3532" s="279" t="s">
        <v>539</v>
      </c>
      <c r="J3532" s="279" t="s">
        <v>394</v>
      </c>
      <c r="K3532" s="279" t="s">
        <v>394</v>
      </c>
      <c r="L3532" s="279" t="s">
        <v>394</v>
      </c>
      <c r="M3532" s="279" t="s">
        <v>394</v>
      </c>
      <c r="N3532" s="279" t="s">
        <v>394</v>
      </c>
      <c r="O3532" s="279" t="s">
        <v>394</v>
      </c>
      <c r="P3532" s="315">
        <v>0</v>
      </c>
      <c r="Q3532" s="279" t="s">
        <v>394</v>
      </c>
      <c r="R3532" s="279" t="s">
        <v>394</v>
      </c>
      <c r="S3532" s="279" t="s">
        <v>394</v>
      </c>
      <c r="T3532" s="279" t="s">
        <v>394</v>
      </c>
      <c r="U3532" s="279" t="s">
        <v>394</v>
      </c>
      <c r="V3532" s="279" t="s">
        <v>394</v>
      </c>
      <c r="W3532" s="279" t="s">
        <v>394</v>
      </c>
      <c r="X3532" s="279" t="s">
        <v>394</v>
      </c>
      <c r="Y3532" s="281"/>
      <c r="Z3532" s="279" t="s">
        <v>394</v>
      </c>
      <c r="AA3532" s="279" t="s">
        <v>394</v>
      </c>
      <c r="AB3532" s="281"/>
      <c r="AC3532" s="279" t="s">
        <v>855</v>
      </c>
      <c r="AF3532" s="276" t="str">
        <f>IFERROR(VLOOKUP(A3532,'[1]قوائم الترجمة'!AC$2:AD$2397,1,0),"م")</f>
        <v>م</v>
      </c>
      <c r="AG3532" s="232"/>
      <c r="AH3532" s="233"/>
      <c r="AI3532" s="233"/>
      <c r="AJ3532" s="233"/>
      <c r="AL3532" s="267"/>
      <c r="AM3532" s="235"/>
      <c r="AO3532" s="236"/>
      <c r="AU3532" s="234"/>
    </row>
    <row r="3533" spans="1:47" ht="21" x14ac:dyDescent="0.4">
      <c r="A3533" s="278">
        <v>122688</v>
      </c>
      <c r="B3533" s="279" t="s">
        <v>6187</v>
      </c>
      <c r="C3533" s="279" t="s">
        <v>68</v>
      </c>
      <c r="D3533" s="279" t="s">
        <v>1307</v>
      </c>
      <c r="E3533" s="279" t="s">
        <v>424</v>
      </c>
      <c r="F3533" s="315" t="s">
        <v>8645</v>
      </c>
      <c r="G3533" s="315" t="s">
        <v>8306</v>
      </c>
      <c r="H3533" s="279" t="s">
        <v>425</v>
      </c>
      <c r="I3533" s="279" t="s">
        <v>61</v>
      </c>
      <c r="J3533" s="279" t="s">
        <v>403</v>
      </c>
      <c r="K3533" s="280">
        <v>2015</v>
      </c>
      <c r="L3533" s="279" t="s">
        <v>842</v>
      </c>
      <c r="M3533" s="279" t="s">
        <v>394</v>
      </c>
      <c r="N3533" s="279" t="s">
        <v>394</v>
      </c>
      <c r="O3533" s="279" t="s">
        <v>394</v>
      </c>
      <c r="P3533" s="315">
        <v>0</v>
      </c>
      <c r="Q3533" s="278"/>
      <c r="R3533" s="303"/>
      <c r="S3533" s="279" t="s">
        <v>394</v>
      </c>
      <c r="T3533" s="279" t="s">
        <v>394</v>
      </c>
      <c r="U3533" s="303"/>
      <c r="V3533" s="303"/>
      <c r="W3533" s="303"/>
      <c r="X3533" s="303"/>
      <c r="Z3533" s="303"/>
      <c r="AA3533" s="303"/>
      <c r="AC3533" s="279" t="s">
        <v>394</v>
      </c>
      <c r="AF3533" s="276">
        <f>IFERROR(VLOOKUP(A3533,'[1]قوائم الترجمة'!AC$2:AD$2397,1,0),"م")</f>
        <v>122688</v>
      </c>
      <c r="AG3533" s="232"/>
      <c r="AH3533" s="233"/>
      <c r="AI3533" s="233"/>
      <c r="AJ3533" s="233"/>
      <c r="AL3533" s="267"/>
      <c r="AM3533" s="235"/>
      <c r="AO3533" s="236"/>
      <c r="AU3533" s="234"/>
    </row>
    <row r="3534" spans="1:47" ht="21" x14ac:dyDescent="0.4">
      <c r="A3534" s="278">
        <v>122689</v>
      </c>
      <c r="B3534" s="279" t="s">
        <v>3357</v>
      </c>
      <c r="C3534" s="279" t="s">
        <v>101</v>
      </c>
      <c r="D3534" s="279" t="s">
        <v>349</v>
      </c>
      <c r="E3534" s="279" t="s">
        <v>394</v>
      </c>
      <c r="F3534"/>
      <c r="H3534" s="279" t="s">
        <v>394</v>
      </c>
      <c r="I3534" s="279" t="s">
        <v>540</v>
      </c>
      <c r="J3534" s="279" t="s">
        <v>394</v>
      </c>
      <c r="K3534" s="279" t="s">
        <v>394</v>
      </c>
      <c r="L3534" s="279" t="s">
        <v>394</v>
      </c>
      <c r="M3534" s="279" t="s">
        <v>394</v>
      </c>
      <c r="N3534" s="279" t="s">
        <v>394</v>
      </c>
      <c r="O3534" s="279" t="s">
        <v>394</v>
      </c>
      <c r="P3534" s="315">
        <v>0</v>
      </c>
      <c r="Q3534" s="279" t="s">
        <v>394</v>
      </c>
      <c r="R3534" s="279" t="s">
        <v>394</v>
      </c>
      <c r="S3534" s="279" t="s">
        <v>394</v>
      </c>
      <c r="T3534" s="279" t="s">
        <v>394</v>
      </c>
      <c r="U3534" s="279" t="s">
        <v>394</v>
      </c>
      <c r="V3534" s="279" t="s">
        <v>394</v>
      </c>
      <c r="W3534" s="279" t="s">
        <v>394</v>
      </c>
      <c r="X3534" s="279" t="s">
        <v>394</v>
      </c>
      <c r="Y3534" s="281"/>
      <c r="Z3534" s="279" t="s">
        <v>394</v>
      </c>
      <c r="AA3534" s="279" t="s">
        <v>394</v>
      </c>
      <c r="AB3534" s="281"/>
      <c r="AC3534" s="279" t="s">
        <v>394</v>
      </c>
      <c r="AF3534" s="276" t="str">
        <f>IFERROR(VLOOKUP(A3534,'[1]قوائم الترجمة'!AC$2:AD$2397,1,0),"م")</f>
        <v>م</v>
      </c>
      <c r="AG3534" s="232"/>
      <c r="AH3534" s="233"/>
      <c r="AI3534" s="233"/>
      <c r="AJ3534" s="233"/>
      <c r="AL3534" s="267"/>
      <c r="AM3534" s="235"/>
      <c r="AO3534" s="236"/>
      <c r="AU3534" s="234"/>
    </row>
    <row r="3535" spans="1:47" ht="21" x14ac:dyDescent="0.4">
      <c r="A3535" s="278">
        <v>122690</v>
      </c>
      <c r="B3535" s="279" t="s">
        <v>3356</v>
      </c>
      <c r="C3535" s="279" t="s">
        <v>147</v>
      </c>
      <c r="D3535" s="279" t="s">
        <v>355</v>
      </c>
      <c r="E3535" s="279" t="s">
        <v>394</v>
      </c>
      <c r="F3535"/>
      <c r="H3535" s="279" t="s">
        <v>394</v>
      </c>
      <c r="I3535" s="279" t="s">
        <v>540</v>
      </c>
      <c r="J3535" s="279" t="s">
        <v>394</v>
      </c>
      <c r="K3535" s="279" t="s">
        <v>394</v>
      </c>
      <c r="L3535" s="279" t="s">
        <v>394</v>
      </c>
      <c r="M3535" s="279" t="s">
        <v>394</v>
      </c>
      <c r="N3535" s="279" t="s">
        <v>394</v>
      </c>
      <c r="O3535" s="279" t="s">
        <v>394</v>
      </c>
      <c r="P3535" s="315">
        <v>0</v>
      </c>
      <c r="Q3535" s="279" t="s">
        <v>394</v>
      </c>
      <c r="R3535" s="279" t="s">
        <v>394</v>
      </c>
      <c r="S3535" s="279" t="s">
        <v>394</v>
      </c>
      <c r="T3535" s="279" t="s">
        <v>394</v>
      </c>
      <c r="U3535" s="279" t="s">
        <v>394</v>
      </c>
      <c r="V3535" s="279" t="s">
        <v>394</v>
      </c>
      <c r="W3535" s="279" t="s">
        <v>394</v>
      </c>
      <c r="X3535" s="279" t="s">
        <v>394</v>
      </c>
      <c r="Y3535" s="281"/>
      <c r="Z3535" s="279" t="s">
        <v>394</v>
      </c>
      <c r="AA3535" s="279" t="s">
        <v>394</v>
      </c>
      <c r="AB3535" s="281"/>
      <c r="AC3535" s="279" t="s">
        <v>855</v>
      </c>
      <c r="AF3535" s="276" t="str">
        <f>IFERROR(VLOOKUP(A3535,'[1]قوائم الترجمة'!AC$2:AD$2397,1,0),"م")</f>
        <v>م</v>
      </c>
      <c r="AG3535" s="232"/>
      <c r="AH3535" s="233"/>
      <c r="AI3535" s="233"/>
      <c r="AJ3535" s="233"/>
      <c r="AL3535" s="267"/>
      <c r="AM3535" s="235"/>
      <c r="AO3535" s="236"/>
      <c r="AU3535" s="234"/>
    </row>
    <row r="3536" spans="1:47" ht="21" x14ac:dyDescent="0.4">
      <c r="A3536" s="278">
        <v>122691</v>
      </c>
      <c r="B3536" s="279" t="s">
        <v>3355</v>
      </c>
      <c r="C3536" s="279" t="s">
        <v>133</v>
      </c>
      <c r="D3536" s="279" t="s">
        <v>239</v>
      </c>
      <c r="E3536" s="279" t="s">
        <v>424</v>
      </c>
      <c r="F3536" s="315" t="s">
        <v>9653</v>
      </c>
      <c r="G3536" s="315" t="s">
        <v>8180</v>
      </c>
      <c r="H3536" s="279" t="s">
        <v>425</v>
      </c>
      <c r="I3536" s="279" t="s">
        <v>540</v>
      </c>
      <c r="J3536" s="279" t="s">
        <v>426</v>
      </c>
      <c r="K3536" s="280">
        <v>2007</v>
      </c>
      <c r="L3536" s="279" t="s">
        <v>404</v>
      </c>
      <c r="M3536" s="279" t="s">
        <v>394</v>
      </c>
      <c r="N3536" s="279" t="s">
        <v>394</v>
      </c>
      <c r="O3536" s="279" t="s">
        <v>394</v>
      </c>
      <c r="P3536" s="315">
        <v>0</v>
      </c>
      <c r="Q3536" s="278"/>
      <c r="R3536" s="303"/>
      <c r="S3536" s="279" t="s">
        <v>394</v>
      </c>
      <c r="T3536" s="279" t="s">
        <v>394</v>
      </c>
      <c r="U3536" s="303"/>
      <c r="V3536" s="303"/>
      <c r="W3536" s="303"/>
      <c r="X3536" s="303"/>
      <c r="Z3536" s="303"/>
      <c r="AA3536" s="303"/>
      <c r="AC3536" s="279" t="s">
        <v>855</v>
      </c>
      <c r="AF3536" s="276">
        <f>IFERROR(VLOOKUP(A3536,'[1]قوائم الترجمة'!AC$2:AD$2397,1,0),"م")</f>
        <v>122691</v>
      </c>
      <c r="AG3536" s="232"/>
      <c r="AH3536" s="233"/>
      <c r="AI3536" s="233"/>
      <c r="AJ3536" s="233"/>
      <c r="AL3536" s="267"/>
      <c r="AM3536" s="235"/>
      <c r="AU3536" s="234"/>
    </row>
    <row r="3537" spans="1:47" ht="21" x14ac:dyDescent="0.4">
      <c r="A3537" s="278">
        <v>122692</v>
      </c>
      <c r="B3537" s="279" t="s">
        <v>3354</v>
      </c>
      <c r="C3537" s="279" t="s">
        <v>72</v>
      </c>
      <c r="D3537" s="279" t="s">
        <v>661</v>
      </c>
      <c r="E3537" s="279" t="s">
        <v>424</v>
      </c>
      <c r="F3537" s="315" t="s">
        <v>8853</v>
      </c>
      <c r="G3537" s="315" t="s">
        <v>8309</v>
      </c>
      <c r="H3537" s="279" t="s">
        <v>425</v>
      </c>
      <c r="I3537" s="279" t="s">
        <v>67</v>
      </c>
      <c r="J3537" s="279" t="s">
        <v>403</v>
      </c>
      <c r="K3537" s="280">
        <v>2014</v>
      </c>
      <c r="L3537" s="279" t="s">
        <v>404</v>
      </c>
      <c r="M3537" s="279" t="s">
        <v>394</v>
      </c>
      <c r="N3537" s="279" t="s">
        <v>394</v>
      </c>
      <c r="O3537" s="279" t="s">
        <v>394</v>
      </c>
      <c r="P3537" s="315">
        <v>0</v>
      </c>
      <c r="Q3537" s="278"/>
      <c r="R3537" s="303"/>
      <c r="S3537" s="279" t="s">
        <v>394</v>
      </c>
      <c r="T3537" s="279" t="s">
        <v>394</v>
      </c>
      <c r="U3537" s="303"/>
      <c r="V3537" s="303"/>
      <c r="W3537" s="303"/>
      <c r="X3537" s="303"/>
      <c r="Z3537" s="303"/>
      <c r="AA3537" s="303"/>
      <c r="AC3537" s="279" t="s">
        <v>394</v>
      </c>
      <c r="AF3537" s="276">
        <f>IFERROR(VLOOKUP(A3537,'[1]قوائم الترجمة'!AC$2:AD$2397,1,0),"م")</f>
        <v>122692</v>
      </c>
      <c r="AG3537" s="232"/>
      <c r="AH3537" s="233"/>
      <c r="AI3537" s="233"/>
      <c r="AJ3537" s="233"/>
      <c r="AL3537" s="267"/>
      <c r="AM3537" s="235"/>
      <c r="AO3537" s="236"/>
      <c r="AU3537" s="234"/>
    </row>
    <row r="3538" spans="1:47" ht="21" x14ac:dyDescent="0.4">
      <c r="A3538" s="278">
        <v>122693</v>
      </c>
      <c r="B3538" s="279" t="s">
        <v>3353</v>
      </c>
      <c r="C3538" s="279" t="s">
        <v>660</v>
      </c>
      <c r="D3538" s="279" t="s">
        <v>244</v>
      </c>
      <c r="E3538" s="279" t="s">
        <v>394</v>
      </c>
      <c r="F3538"/>
      <c r="H3538" s="279" t="s">
        <v>394</v>
      </c>
      <c r="I3538" s="279" t="s">
        <v>539</v>
      </c>
      <c r="J3538" s="279" t="s">
        <v>394</v>
      </c>
      <c r="K3538" s="279" t="s">
        <v>394</v>
      </c>
      <c r="L3538" s="279" t="s">
        <v>394</v>
      </c>
      <c r="M3538" s="279" t="s">
        <v>394</v>
      </c>
      <c r="N3538" s="279" t="s">
        <v>394</v>
      </c>
      <c r="O3538" s="279" t="s">
        <v>394</v>
      </c>
      <c r="P3538" s="315">
        <v>0</v>
      </c>
      <c r="Q3538" s="279" t="s">
        <v>394</v>
      </c>
      <c r="R3538" s="279" t="s">
        <v>394</v>
      </c>
      <c r="S3538" s="279" t="s">
        <v>394</v>
      </c>
      <c r="T3538" s="279" t="s">
        <v>394</v>
      </c>
      <c r="U3538" s="279" t="s">
        <v>394</v>
      </c>
      <c r="V3538" s="279" t="s">
        <v>394</v>
      </c>
      <c r="W3538" s="279" t="s">
        <v>394</v>
      </c>
      <c r="X3538" s="279" t="s">
        <v>394</v>
      </c>
      <c r="Y3538" s="281"/>
      <c r="Z3538" s="279" t="s">
        <v>394</v>
      </c>
      <c r="AA3538" s="279" t="s">
        <v>394</v>
      </c>
      <c r="AB3538" s="281"/>
      <c r="AC3538" s="279" t="s">
        <v>855</v>
      </c>
      <c r="AF3538" s="276" t="str">
        <f>IFERROR(VLOOKUP(A3538,'[1]قوائم الترجمة'!AC$2:AD$2397,1,0),"م")</f>
        <v>م</v>
      </c>
      <c r="AG3538" s="232"/>
      <c r="AH3538" s="233"/>
      <c r="AI3538" s="233"/>
      <c r="AJ3538" s="233"/>
      <c r="AL3538" s="267"/>
      <c r="AM3538" s="235"/>
      <c r="AO3538" s="236"/>
      <c r="AU3538" s="234"/>
    </row>
    <row r="3539" spans="1:47" ht="21" x14ac:dyDescent="0.4">
      <c r="A3539" s="278">
        <v>122694</v>
      </c>
      <c r="B3539" s="279" t="s">
        <v>3352</v>
      </c>
      <c r="C3539" s="279" t="s">
        <v>631</v>
      </c>
      <c r="D3539" s="279" t="s">
        <v>257</v>
      </c>
      <c r="E3539" s="279" t="s">
        <v>394</v>
      </c>
      <c r="F3539"/>
      <c r="H3539" s="279" t="s">
        <v>394</v>
      </c>
      <c r="I3539" s="279" t="s">
        <v>539</v>
      </c>
      <c r="J3539" s="279" t="s">
        <v>394</v>
      </c>
      <c r="K3539" s="279" t="s">
        <v>394</v>
      </c>
      <c r="L3539" s="279" t="s">
        <v>394</v>
      </c>
      <c r="M3539" s="279" t="s">
        <v>394</v>
      </c>
      <c r="N3539" s="279" t="s">
        <v>394</v>
      </c>
      <c r="O3539" s="279" t="s">
        <v>394</v>
      </c>
      <c r="P3539" s="315">
        <v>0</v>
      </c>
      <c r="Q3539" s="279" t="s">
        <v>394</v>
      </c>
      <c r="R3539" s="279" t="s">
        <v>394</v>
      </c>
      <c r="S3539" s="279" t="s">
        <v>394</v>
      </c>
      <c r="T3539" s="279" t="s">
        <v>394</v>
      </c>
      <c r="U3539" s="279" t="s">
        <v>394</v>
      </c>
      <c r="V3539" s="279" t="s">
        <v>394</v>
      </c>
      <c r="W3539" s="279" t="s">
        <v>394</v>
      </c>
      <c r="X3539" s="279" t="s">
        <v>394</v>
      </c>
      <c r="Y3539" s="281"/>
      <c r="Z3539" s="279" t="s">
        <v>394</v>
      </c>
      <c r="AA3539" s="279" t="s">
        <v>394</v>
      </c>
      <c r="AB3539" s="281"/>
      <c r="AC3539" s="279" t="s">
        <v>855</v>
      </c>
      <c r="AF3539" s="276" t="str">
        <f>IFERROR(VLOOKUP(A3539,'[1]قوائم الترجمة'!AC$2:AD$2397,1,0),"م")</f>
        <v>م</v>
      </c>
      <c r="AG3539" s="245"/>
      <c r="AH3539" s="246"/>
      <c r="AI3539" s="246"/>
      <c r="AJ3539" s="246"/>
      <c r="AL3539" s="267"/>
      <c r="AM3539" s="235"/>
      <c r="AO3539" s="247"/>
      <c r="AU3539" s="234"/>
    </row>
    <row r="3540" spans="1:47" ht="21" x14ac:dyDescent="0.4">
      <c r="A3540" s="278">
        <v>122696</v>
      </c>
      <c r="B3540" s="279" t="s">
        <v>3350</v>
      </c>
      <c r="C3540" s="279" t="s">
        <v>3351</v>
      </c>
      <c r="D3540" s="279" t="s">
        <v>308</v>
      </c>
      <c r="E3540" s="279" t="s">
        <v>424</v>
      </c>
      <c r="F3540" s="315" t="s">
        <v>9654</v>
      </c>
      <c r="G3540" s="315" t="s">
        <v>402</v>
      </c>
      <c r="H3540" s="279" t="s">
        <v>425</v>
      </c>
      <c r="I3540" s="279" t="s">
        <v>539</v>
      </c>
      <c r="J3540" s="279" t="s">
        <v>403</v>
      </c>
      <c r="K3540" s="280">
        <v>2013</v>
      </c>
      <c r="L3540" s="279" t="s">
        <v>402</v>
      </c>
      <c r="M3540" s="279" t="s">
        <v>394</v>
      </c>
      <c r="N3540" s="279" t="s">
        <v>9655</v>
      </c>
      <c r="O3540" s="279" t="s">
        <v>9008</v>
      </c>
      <c r="P3540" s="279">
        <v>20000</v>
      </c>
      <c r="Q3540" s="278"/>
      <c r="R3540" s="303"/>
      <c r="S3540" s="279" t="s">
        <v>394</v>
      </c>
      <c r="T3540" s="279"/>
      <c r="U3540" s="303"/>
      <c r="V3540" s="303"/>
      <c r="W3540" s="303"/>
      <c r="X3540" s="303"/>
      <c r="Z3540" s="303"/>
      <c r="AA3540" s="303"/>
      <c r="AC3540" s="279" t="s">
        <v>855</v>
      </c>
      <c r="AF3540" s="276">
        <f>IFERROR(VLOOKUP(A3540,'[1]قوائم الترجمة'!AC$2:AD$2397,1,0),"م")</f>
        <v>122696</v>
      </c>
      <c r="AG3540" s="232"/>
      <c r="AH3540" s="233"/>
      <c r="AI3540" s="233"/>
      <c r="AJ3540" s="233"/>
      <c r="AL3540" s="267"/>
      <c r="AM3540" s="235"/>
      <c r="AO3540" s="236"/>
      <c r="AU3540" s="234"/>
    </row>
    <row r="3541" spans="1:47" ht="21" x14ac:dyDescent="0.4">
      <c r="A3541" s="278">
        <v>122698</v>
      </c>
      <c r="B3541" s="279" t="s">
        <v>3349</v>
      </c>
      <c r="C3541" s="279" t="s">
        <v>605</v>
      </c>
      <c r="D3541" s="279" t="s">
        <v>1168</v>
      </c>
      <c r="E3541" s="279" t="s">
        <v>394</v>
      </c>
      <c r="F3541"/>
      <c r="H3541" s="279" t="s">
        <v>394</v>
      </c>
      <c r="I3541" s="279" t="s">
        <v>540</v>
      </c>
      <c r="J3541" s="279" t="s">
        <v>394</v>
      </c>
      <c r="K3541" s="279" t="s">
        <v>394</v>
      </c>
      <c r="L3541" s="279" t="s">
        <v>394</v>
      </c>
      <c r="M3541" s="279" t="s">
        <v>394</v>
      </c>
      <c r="N3541" s="279" t="s">
        <v>394</v>
      </c>
      <c r="O3541" s="279" t="s">
        <v>394</v>
      </c>
      <c r="P3541" s="315">
        <v>0</v>
      </c>
      <c r="Q3541" s="279" t="s">
        <v>394</v>
      </c>
      <c r="R3541" s="279" t="s">
        <v>394</v>
      </c>
      <c r="S3541" s="279" t="s">
        <v>394</v>
      </c>
      <c r="T3541" s="279" t="s">
        <v>394</v>
      </c>
      <c r="U3541" s="279" t="s">
        <v>394</v>
      </c>
      <c r="V3541" s="279" t="s">
        <v>394</v>
      </c>
      <c r="W3541" s="279" t="s">
        <v>394</v>
      </c>
      <c r="X3541" s="279" t="s">
        <v>394</v>
      </c>
      <c r="Y3541" s="281"/>
      <c r="Z3541" s="279" t="s">
        <v>394</v>
      </c>
      <c r="AA3541" s="279" t="s">
        <v>394</v>
      </c>
      <c r="AB3541" s="281"/>
      <c r="AC3541" s="279" t="s">
        <v>855</v>
      </c>
      <c r="AF3541" s="276" t="str">
        <f>IFERROR(VLOOKUP(A3541,'[1]قوائم الترجمة'!AC$2:AD$2397,1,0),"م")</f>
        <v>م</v>
      </c>
      <c r="AG3541" s="232"/>
      <c r="AH3541" s="233"/>
      <c r="AI3541" s="233"/>
      <c r="AJ3541" s="233"/>
      <c r="AL3541" s="267"/>
      <c r="AM3541" s="235"/>
      <c r="AO3541" s="236"/>
      <c r="AU3541" s="234"/>
    </row>
    <row r="3542" spans="1:47" ht="21" x14ac:dyDescent="0.4">
      <c r="A3542" s="278">
        <v>122699</v>
      </c>
      <c r="B3542" s="279" t="s">
        <v>3348</v>
      </c>
      <c r="C3542" s="279" t="s">
        <v>213</v>
      </c>
      <c r="D3542" s="279" t="s">
        <v>374</v>
      </c>
      <c r="E3542" s="279" t="s">
        <v>394</v>
      </c>
      <c r="F3542"/>
      <c r="H3542" s="279" t="s">
        <v>394</v>
      </c>
      <c r="I3542" s="279" t="s">
        <v>539</v>
      </c>
      <c r="J3542" s="279" t="s">
        <v>394</v>
      </c>
      <c r="K3542" s="279" t="s">
        <v>394</v>
      </c>
      <c r="L3542" s="279" t="s">
        <v>394</v>
      </c>
      <c r="M3542" s="279" t="s">
        <v>394</v>
      </c>
      <c r="N3542" s="279" t="s">
        <v>394</v>
      </c>
      <c r="O3542" s="279" t="s">
        <v>394</v>
      </c>
      <c r="P3542" s="315">
        <v>0</v>
      </c>
      <c r="Q3542" s="279" t="s">
        <v>394</v>
      </c>
      <c r="R3542" s="279" t="s">
        <v>394</v>
      </c>
      <c r="S3542" s="279" t="s">
        <v>394</v>
      </c>
      <c r="T3542" s="279" t="s">
        <v>394</v>
      </c>
      <c r="U3542" s="279" t="s">
        <v>394</v>
      </c>
      <c r="V3542" s="279" t="s">
        <v>394</v>
      </c>
      <c r="W3542" s="279" t="s">
        <v>394</v>
      </c>
      <c r="X3542" s="279" t="s">
        <v>394</v>
      </c>
      <c r="Y3542" s="281"/>
      <c r="Z3542" s="279" t="s">
        <v>394</v>
      </c>
      <c r="AA3542" s="279" t="s">
        <v>394</v>
      </c>
      <c r="AB3542" s="281"/>
      <c r="AC3542" s="279" t="s">
        <v>855</v>
      </c>
      <c r="AF3542" s="276" t="str">
        <f>IFERROR(VLOOKUP(A3542,'[1]قوائم الترجمة'!AC$2:AD$2397,1,0),"م")</f>
        <v>م</v>
      </c>
      <c r="AG3542" s="232"/>
      <c r="AH3542" s="233"/>
      <c r="AI3542" s="233"/>
      <c r="AJ3542" s="233"/>
      <c r="AL3542" s="267"/>
      <c r="AM3542" s="235"/>
      <c r="AO3542" s="236"/>
      <c r="AU3542" s="234"/>
    </row>
    <row r="3543" spans="1:47" ht="21" x14ac:dyDescent="0.4">
      <c r="A3543" s="278">
        <v>122700</v>
      </c>
      <c r="B3543" s="279" t="s">
        <v>3345</v>
      </c>
      <c r="C3543" s="279" t="s">
        <v>3346</v>
      </c>
      <c r="D3543" s="279" t="s">
        <v>3347</v>
      </c>
      <c r="E3543" s="279" t="s">
        <v>394</v>
      </c>
      <c r="F3543"/>
      <c r="H3543" s="279" t="s">
        <v>394</v>
      </c>
      <c r="I3543" s="279" t="s">
        <v>540</v>
      </c>
      <c r="J3543" s="279" t="s">
        <v>394</v>
      </c>
      <c r="K3543" s="279" t="s">
        <v>394</v>
      </c>
      <c r="L3543" s="279" t="s">
        <v>394</v>
      </c>
      <c r="M3543" s="279" t="s">
        <v>394</v>
      </c>
      <c r="N3543" s="279" t="s">
        <v>394</v>
      </c>
      <c r="O3543" s="279" t="s">
        <v>394</v>
      </c>
      <c r="P3543" s="315">
        <v>0</v>
      </c>
      <c r="Q3543" s="279" t="s">
        <v>394</v>
      </c>
      <c r="R3543" s="279" t="s">
        <v>394</v>
      </c>
      <c r="S3543" s="279" t="s">
        <v>394</v>
      </c>
      <c r="T3543" s="279" t="s">
        <v>394</v>
      </c>
      <c r="U3543" s="279" t="s">
        <v>394</v>
      </c>
      <c r="V3543" s="279" t="s">
        <v>394</v>
      </c>
      <c r="W3543" s="279" t="s">
        <v>394</v>
      </c>
      <c r="X3543" s="279" t="s">
        <v>394</v>
      </c>
      <c r="Y3543" s="281"/>
      <c r="Z3543" s="279" t="s">
        <v>394</v>
      </c>
      <c r="AA3543" s="279" t="s">
        <v>394</v>
      </c>
      <c r="AB3543" s="281"/>
      <c r="AC3543" s="279" t="s">
        <v>394</v>
      </c>
      <c r="AF3543" s="276" t="str">
        <f>IFERROR(VLOOKUP(A3543,'[1]قوائم الترجمة'!AC$2:AD$2397,1,0),"م")</f>
        <v>م</v>
      </c>
      <c r="AG3543" s="232"/>
      <c r="AH3543" s="233"/>
      <c r="AI3543" s="233"/>
      <c r="AJ3543" s="233"/>
      <c r="AL3543" s="267"/>
      <c r="AM3543" s="235"/>
      <c r="AO3543" s="236"/>
      <c r="AU3543" s="234"/>
    </row>
    <row r="3544" spans="1:47" ht="21" x14ac:dyDescent="0.4">
      <c r="A3544" s="278">
        <v>122701</v>
      </c>
      <c r="B3544" s="279" t="s">
        <v>6208</v>
      </c>
      <c r="C3544" s="279" t="s">
        <v>6209</v>
      </c>
      <c r="D3544" s="279" t="s">
        <v>276</v>
      </c>
      <c r="E3544" s="279" t="s">
        <v>424</v>
      </c>
      <c r="F3544" s="315" t="s">
        <v>9656</v>
      </c>
      <c r="G3544" s="315" t="s">
        <v>402</v>
      </c>
      <c r="H3544" s="279" t="s">
        <v>425</v>
      </c>
      <c r="I3544" s="279" t="s">
        <v>61</v>
      </c>
      <c r="J3544" s="279" t="s">
        <v>403</v>
      </c>
      <c r="K3544" s="280">
        <v>2010</v>
      </c>
      <c r="L3544" s="279" t="s">
        <v>402</v>
      </c>
      <c r="M3544" s="279" t="s">
        <v>394</v>
      </c>
      <c r="N3544" s="279" t="s">
        <v>394</v>
      </c>
      <c r="O3544" s="279" t="s">
        <v>394</v>
      </c>
      <c r="P3544" s="315">
        <v>0</v>
      </c>
      <c r="Q3544" s="278"/>
      <c r="R3544" s="303"/>
      <c r="S3544" s="279" t="s">
        <v>394</v>
      </c>
      <c r="T3544" s="279" t="s">
        <v>394</v>
      </c>
      <c r="U3544" s="303"/>
      <c r="V3544" s="303"/>
      <c r="W3544" s="303"/>
      <c r="X3544" s="303"/>
      <c r="Z3544" s="303"/>
      <c r="AA3544" s="303"/>
      <c r="AC3544" s="279" t="s">
        <v>394</v>
      </c>
      <c r="AF3544" s="276">
        <f>IFERROR(VLOOKUP(A3544,'[1]قوائم الترجمة'!AC$2:AD$2397,1,0),"م")</f>
        <v>122701</v>
      </c>
      <c r="AG3544" s="232"/>
      <c r="AH3544" s="233"/>
      <c r="AI3544" s="233"/>
      <c r="AJ3544" s="233"/>
      <c r="AL3544" s="267"/>
      <c r="AM3544" s="235"/>
      <c r="AO3544" s="236"/>
      <c r="AU3544" s="234"/>
    </row>
    <row r="3545" spans="1:47" ht="21" x14ac:dyDescent="0.4">
      <c r="A3545" s="278">
        <v>122702</v>
      </c>
      <c r="B3545" s="279" t="s">
        <v>3344</v>
      </c>
      <c r="C3545" s="279" t="s">
        <v>173</v>
      </c>
      <c r="D3545" s="279" t="s">
        <v>237</v>
      </c>
      <c r="E3545" s="279" t="s">
        <v>424</v>
      </c>
      <c r="F3545" s="315" t="s">
        <v>9657</v>
      </c>
      <c r="G3545" s="315" t="s">
        <v>402</v>
      </c>
      <c r="H3545" s="279" t="s">
        <v>425</v>
      </c>
      <c r="I3545" s="279" t="s">
        <v>540</v>
      </c>
      <c r="J3545" s="279" t="s">
        <v>8112</v>
      </c>
      <c r="K3545" s="280">
        <v>2010</v>
      </c>
      <c r="L3545" s="279" t="s">
        <v>402</v>
      </c>
      <c r="M3545" s="279" t="s">
        <v>394</v>
      </c>
      <c r="N3545" s="279" t="s">
        <v>394</v>
      </c>
      <c r="O3545" s="279" t="s">
        <v>394</v>
      </c>
      <c r="P3545" s="315">
        <v>0</v>
      </c>
      <c r="Q3545" s="278"/>
      <c r="R3545" s="303"/>
      <c r="S3545" s="279" t="s">
        <v>394</v>
      </c>
      <c r="T3545" s="279" t="s">
        <v>394</v>
      </c>
      <c r="U3545" s="303"/>
      <c r="V3545" s="303"/>
      <c r="W3545" s="303"/>
      <c r="X3545" s="303"/>
      <c r="Z3545" s="303"/>
      <c r="AA3545" s="303"/>
      <c r="AC3545" s="279" t="s">
        <v>394</v>
      </c>
      <c r="AF3545" s="276">
        <f>IFERROR(VLOOKUP(A3545,'[1]قوائم الترجمة'!AC$2:AD$2397,1,0),"م")</f>
        <v>122702</v>
      </c>
      <c r="AG3545" s="232"/>
      <c r="AH3545" s="233"/>
      <c r="AI3545" s="233"/>
      <c r="AJ3545" s="233"/>
      <c r="AL3545" s="267"/>
      <c r="AM3545" s="235"/>
      <c r="AO3545" s="236"/>
      <c r="AU3545" s="234"/>
    </row>
    <row r="3546" spans="1:47" ht="21" x14ac:dyDescent="0.4">
      <c r="A3546" s="278">
        <v>122703</v>
      </c>
      <c r="B3546" s="279" t="s">
        <v>3342</v>
      </c>
      <c r="C3546" s="279" t="s">
        <v>1202</v>
      </c>
      <c r="D3546" s="279" t="s">
        <v>3343</v>
      </c>
      <c r="E3546" s="279" t="s">
        <v>5660</v>
      </c>
      <c r="F3546" s="315" t="s">
        <v>9658</v>
      </c>
      <c r="G3546" s="315" t="s">
        <v>402</v>
      </c>
      <c r="H3546" s="279" t="s">
        <v>425</v>
      </c>
      <c r="I3546" s="279" t="s">
        <v>541</v>
      </c>
      <c r="J3546" s="279" t="s">
        <v>403</v>
      </c>
      <c r="K3546" s="280">
        <v>2015</v>
      </c>
      <c r="L3546" s="279" t="s">
        <v>418</v>
      </c>
      <c r="M3546" s="279" t="s">
        <v>394</v>
      </c>
      <c r="N3546" s="279" t="s">
        <v>394</v>
      </c>
      <c r="O3546" s="279" t="s">
        <v>394</v>
      </c>
      <c r="P3546" s="315">
        <v>0</v>
      </c>
      <c r="Q3546" s="278"/>
      <c r="R3546" s="303"/>
      <c r="S3546" s="279" t="s">
        <v>394</v>
      </c>
      <c r="T3546" s="279" t="s">
        <v>394</v>
      </c>
      <c r="U3546" s="303"/>
      <c r="V3546" s="303"/>
      <c r="W3546" s="303"/>
      <c r="X3546" s="303"/>
      <c r="Z3546" s="303"/>
      <c r="AA3546" s="303"/>
      <c r="AC3546" s="279" t="s">
        <v>394</v>
      </c>
      <c r="AF3546" s="276">
        <f>IFERROR(VLOOKUP(A3546,'[1]قوائم الترجمة'!AC$2:AD$2397,1,0),"م")</f>
        <v>122703</v>
      </c>
      <c r="AG3546" s="232"/>
      <c r="AH3546" s="233"/>
      <c r="AI3546" s="233"/>
      <c r="AJ3546" s="233"/>
      <c r="AL3546" s="267"/>
      <c r="AM3546" s="235"/>
      <c r="AO3546" s="236"/>
      <c r="AU3546" s="234"/>
    </row>
    <row r="3547" spans="1:47" ht="21" x14ac:dyDescent="0.4">
      <c r="A3547" s="278">
        <v>122704</v>
      </c>
      <c r="B3547" s="279" t="s">
        <v>3340</v>
      </c>
      <c r="C3547" s="279" t="s">
        <v>3341</v>
      </c>
      <c r="D3547" s="279" t="s">
        <v>1030</v>
      </c>
      <c r="E3547" s="279" t="s">
        <v>5660</v>
      </c>
      <c r="F3547" s="315" t="s">
        <v>8643</v>
      </c>
      <c r="G3547" s="315" t="s">
        <v>402</v>
      </c>
      <c r="H3547" s="279" t="s">
        <v>428</v>
      </c>
      <c r="I3547" s="279" t="s">
        <v>61</v>
      </c>
      <c r="J3547" s="279" t="s">
        <v>8112</v>
      </c>
      <c r="K3547" s="280">
        <v>2014</v>
      </c>
      <c r="L3547" s="279" t="s">
        <v>402</v>
      </c>
      <c r="M3547" s="279" t="s">
        <v>394</v>
      </c>
      <c r="N3547" s="279" t="s">
        <v>394</v>
      </c>
      <c r="O3547" s="279" t="s">
        <v>394</v>
      </c>
      <c r="P3547" s="315">
        <v>0</v>
      </c>
      <c r="Q3547" s="278"/>
      <c r="R3547" s="303"/>
      <c r="S3547" s="279" t="s">
        <v>394</v>
      </c>
      <c r="T3547" s="279" t="s">
        <v>394</v>
      </c>
      <c r="U3547" s="303"/>
      <c r="V3547" s="303"/>
      <c r="W3547" s="303"/>
      <c r="X3547" s="303"/>
      <c r="Z3547" s="303"/>
      <c r="AA3547" s="303"/>
      <c r="AC3547" s="279" t="s">
        <v>394</v>
      </c>
      <c r="AF3547" s="276">
        <f>IFERROR(VLOOKUP(A3547,'[1]قوائم الترجمة'!AC$2:AD$2397,1,0),"م")</f>
        <v>122704</v>
      </c>
      <c r="AG3547" s="232"/>
      <c r="AH3547" s="233"/>
      <c r="AI3547" s="233"/>
      <c r="AJ3547" s="233"/>
      <c r="AL3547" s="267"/>
      <c r="AM3547" s="235"/>
      <c r="AO3547" s="236"/>
      <c r="AU3547" s="234"/>
    </row>
    <row r="3548" spans="1:47" ht="21" x14ac:dyDescent="0.4">
      <c r="A3548" s="278">
        <v>122706</v>
      </c>
      <c r="B3548" s="279" t="s">
        <v>3339</v>
      </c>
      <c r="C3548" s="279" t="s">
        <v>117</v>
      </c>
      <c r="D3548" s="279" t="s">
        <v>583</v>
      </c>
      <c r="E3548" s="279" t="s">
        <v>394</v>
      </c>
      <c r="F3548"/>
      <c r="H3548" s="279" t="s">
        <v>394</v>
      </c>
      <c r="I3548" s="279" t="s">
        <v>539</v>
      </c>
      <c r="J3548" s="279" t="s">
        <v>394</v>
      </c>
      <c r="K3548" s="279" t="s">
        <v>394</v>
      </c>
      <c r="L3548" s="279" t="s">
        <v>394</v>
      </c>
      <c r="M3548" s="279" t="s">
        <v>394</v>
      </c>
      <c r="N3548" s="279" t="s">
        <v>394</v>
      </c>
      <c r="O3548" s="279" t="s">
        <v>394</v>
      </c>
      <c r="P3548" s="315">
        <v>0</v>
      </c>
      <c r="Q3548" s="279" t="s">
        <v>394</v>
      </c>
      <c r="R3548" s="279" t="s">
        <v>394</v>
      </c>
      <c r="S3548" s="279" t="s">
        <v>394</v>
      </c>
      <c r="T3548" s="279" t="s">
        <v>394</v>
      </c>
      <c r="U3548" s="279" t="s">
        <v>394</v>
      </c>
      <c r="V3548" s="279" t="s">
        <v>394</v>
      </c>
      <c r="W3548" s="279" t="s">
        <v>394</v>
      </c>
      <c r="X3548" s="279" t="s">
        <v>394</v>
      </c>
      <c r="Y3548" s="281"/>
      <c r="Z3548" s="279" t="s">
        <v>394</v>
      </c>
      <c r="AA3548" s="279" t="s">
        <v>394</v>
      </c>
      <c r="AB3548" s="281"/>
      <c r="AC3548" s="279" t="s">
        <v>855</v>
      </c>
      <c r="AF3548" s="276" t="str">
        <f>IFERROR(VLOOKUP(A3548,'[1]قوائم الترجمة'!AC$2:AD$2397,1,0),"م")</f>
        <v>م</v>
      </c>
      <c r="AG3548" s="232"/>
      <c r="AH3548" s="233"/>
      <c r="AI3548" s="233"/>
      <c r="AJ3548" s="233"/>
      <c r="AL3548" s="267"/>
      <c r="AM3548" s="235"/>
      <c r="AO3548" s="236"/>
      <c r="AU3548" s="234"/>
    </row>
    <row r="3549" spans="1:47" ht="21" x14ac:dyDescent="0.4">
      <c r="A3549" s="278">
        <v>122707</v>
      </c>
      <c r="B3549" s="279" t="s">
        <v>3337</v>
      </c>
      <c r="C3549" s="279" t="s">
        <v>94</v>
      </c>
      <c r="D3549" s="279" t="s">
        <v>3338</v>
      </c>
      <c r="E3549" s="279" t="s">
        <v>5660</v>
      </c>
      <c r="F3549" s="315" t="s">
        <v>9659</v>
      </c>
      <c r="G3549" s="315" t="s">
        <v>402</v>
      </c>
      <c r="H3549" s="279" t="s">
        <v>425</v>
      </c>
      <c r="I3549" s="279" t="s">
        <v>540</v>
      </c>
      <c r="J3549" s="279" t="s">
        <v>7215</v>
      </c>
      <c r="K3549" s="280">
        <v>0</v>
      </c>
      <c r="L3549" s="279" t="s">
        <v>7215</v>
      </c>
      <c r="M3549" s="279" t="s">
        <v>394</v>
      </c>
      <c r="N3549" s="279" t="s">
        <v>394</v>
      </c>
      <c r="O3549" s="279" t="s">
        <v>394</v>
      </c>
      <c r="P3549" s="315">
        <v>0</v>
      </c>
      <c r="Q3549" s="278"/>
      <c r="R3549" s="303"/>
      <c r="S3549" s="279" t="s">
        <v>394</v>
      </c>
      <c r="T3549" s="279" t="s">
        <v>394</v>
      </c>
      <c r="U3549" s="303"/>
      <c r="V3549" s="303"/>
      <c r="W3549" s="303"/>
      <c r="X3549" s="303"/>
      <c r="Z3549" s="303"/>
      <c r="AA3549" s="303"/>
      <c r="AC3549" s="279" t="s">
        <v>394</v>
      </c>
      <c r="AF3549" s="276">
        <f>IFERROR(VLOOKUP(A3549,'[1]قوائم الترجمة'!AC$2:AD$2397,1,0),"م")</f>
        <v>122707</v>
      </c>
      <c r="AG3549" s="232"/>
      <c r="AH3549" s="233"/>
      <c r="AI3549" s="233"/>
      <c r="AJ3549" s="233"/>
      <c r="AL3549" s="267"/>
      <c r="AM3549" s="235"/>
      <c r="AO3549" s="236"/>
      <c r="AU3549" s="234"/>
    </row>
    <row r="3550" spans="1:47" ht="21" x14ac:dyDescent="0.4">
      <c r="A3550" s="278">
        <v>122708</v>
      </c>
      <c r="B3550" s="279" t="s">
        <v>6232</v>
      </c>
      <c r="C3550" s="279" t="s">
        <v>144</v>
      </c>
      <c r="D3550" s="279" t="s">
        <v>536</v>
      </c>
      <c r="E3550" s="279" t="s">
        <v>394</v>
      </c>
      <c r="F3550"/>
      <c r="H3550" s="279" t="s">
        <v>394</v>
      </c>
      <c r="I3550" s="279" t="s">
        <v>61</v>
      </c>
      <c r="J3550" s="279" t="s">
        <v>394</v>
      </c>
      <c r="K3550" s="279" t="s">
        <v>394</v>
      </c>
      <c r="L3550" s="279" t="s">
        <v>394</v>
      </c>
      <c r="M3550" s="279" t="s">
        <v>394</v>
      </c>
      <c r="N3550" s="279" t="s">
        <v>394</v>
      </c>
      <c r="O3550" s="279" t="s">
        <v>394</v>
      </c>
      <c r="P3550" s="315">
        <v>0</v>
      </c>
      <c r="Q3550" s="279" t="s">
        <v>394</v>
      </c>
      <c r="R3550" s="279" t="s">
        <v>394</v>
      </c>
      <c r="S3550" s="279" t="s">
        <v>394</v>
      </c>
      <c r="T3550" s="279" t="s">
        <v>394</v>
      </c>
      <c r="U3550" s="279" t="s">
        <v>394</v>
      </c>
      <c r="V3550" s="279" t="s">
        <v>394</v>
      </c>
      <c r="W3550" s="279" t="s">
        <v>394</v>
      </c>
      <c r="X3550" s="279" t="s">
        <v>394</v>
      </c>
      <c r="Y3550" s="281"/>
      <c r="Z3550" s="279" t="s">
        <v>394</v>
      </c>
      <c r="AA3550" s="279" t="s">
        <v>394</v>
      </c>
      <c r="AB3550" s="281"/>
      <c r="AC3550" s="279" t="s">
        <v>394</v>
      </c>
      <c r="AF3550" s="276" t="str">
        <f>IFERROR(VLOOKUP(A3550,'[1]قوائم الترجمة'!AC$2:AD$2397,1,0),"م")</f>
        <v>م</v>
      </c>
      <c r="AG3550" s="233"/>
      <c r="AH3550" s="233"/>
      <c r="AI3550" s="233"/>
      <c r="AJ3550" s="233"/>
      <c r="AL3550" s="267"/>
      <c r="AM3550" s="235"/>
      <c r="AO3550" s="236"/>
      <c r="AU3550" s="234"/>
    </row>
    <row r="3551" spans="1:47" ht="21" x14ac:dyDescent="0.4">
      <c r="A3551" s="278">
        <v>122709</v>
      </c>
      <c r="B3551" s="279" t="s">
        <v>3335</v>
      </c>
      <c r="C3551" s="279" t="s">
        <v>110</v>
      </c>
      <c r="D3551" s="279" t="s">
        <v>3336</v>
      </c>
      <c r="E3551" s="279" t="s">
        <v>394</v>
      </c>
      <c r="F3551"/>
      <c r="H3551" s="279" t="s">
        <v>394</v>
      </c>
      <c r="I3551" s="279" t="s">
        <v>539</v>
      </c>
      <c r="J3551" s="279" t="s">
        <v>394</v>
      </c>
      <c r="K3551" s="279" t="s">
        <v>394</v>
      </c>
      <c r="L3551" s="279" t="s">
        <v>394</v>
      </c>
      <c r="M3551" s="279" t="s">
        <v>394</v>
      </c>
      <c r="N3551" s="279" t="s">
        <v>394</v>
      </c>
      <c r="O3551" s="279" t="s">
        <v>394</v>
      </c>
      <c r="P3551" s="315">
        <v>0</v>
      </c>
      <c r="Q3551" s="279" t="s">
        <v>394</v>
      </c>
      <c r="R3551" s="279" t="s">
        <v>394</v>
      </c>
      <c r="S3551" s="279" t="s">
        <v>394</v>
      </c>
      <c r="T3551" s="279" t="s">
        <v>394</v>
      </c>
      <c r="U3551" s="279" t="s">
        <v>394</v>
      </c>
      <c r="V3551" s="279" t="s">
        <v>394</v>
      </c>
      <c r="W3551" s="279" t="s">
        <v>394</v>
      </c>
      <c r="X3551" s="279" t="s">
        <v>394</v>
      </c>
      <c r="Y3551" s="281"/>
      <c r="Z3551" s="279" t="s">
        <v>394</v>
      </c>
      <c r="AA3551" s="279" t="s">
        <v>394</v>
      </c>
      <c r="AB3551" s="281"/>
      <c r="AC3551" s="279" t="s">
        <v>855</v>
      </c>
      <c r="AF3551" s="276" t="str">
        <f>IFERROR(VLOOKUP(A3551,'[1]قوائم الترجمة'!AC$2:AD$2397,1,0),"م")</f>
        <v>م</v>
      </c>
      <c r="AG3551" s="232"/>
      <c r="AH3551" s="233"/>
      <c r="AI3551" s="233"/>
      <c r="AJ3551" s="233"/>
      <c r="AL3551" s="267"/>
      <c r="AM3551" s="235"/>
      <c r="AO3551" s="236"/>
      <c r="AU3551" s="234"/>
    </row>
    <row r="3552" spans="1:47" ht="21" x14ac:dyDescent="0.4">
      <c r="A3552" s="278">
        <v>122710</v>
      </c>
      <c r="B3552" s="279" t="s">
        <v>6235</v>
      </c>
      <c r="C3552" s="279" t="s">
        <v>177</v>
      </c>
      <c r="D3552" s="279" t="s">
        <v>593</v>
      </c>
      <c r="E3552" s="279" t="s">
        <v>394</v>
      </c>
      <c r="F3552"/>
      <c r="H3552" s="279" t="s">
        <v>394</v>
      </c>
      <c r="I3552" s="279" t="s">
        <v>539</v>
      </c>
      <c r="J3552" s="279" t="s">
        <v>394</v>
      </c>
      <c r="K3552" s="279" t="s">
        <v>394</v>
      </c>
      <c r="L3552" s="279" t="s">
        <v>394</v>
      </c>
      <c r="M3552" s="279" t="s">
        <v>394</v>
      </c>
      <c r="N3552" s="279" t="s">
        <v>394</v>
      </c>
      <c r="O3552" s="279" t="s">
        <v>394</v>
      </c>
      <c r="P3552" s="315">
        <v>0</v>
      </c>
      <c r="Q3552" s="279" t="s">
        <v>394</v>
      </c>
      <c r="R3552" s="279" t="s">
        <v>394</v>
      </c>
      <c r="S3552" s="279" t="s">
        <v>394</v>
      </c>
      <c r="T3552" s="279" t="s">
        <v>394</v>
      </c>
      <c r="U3552" s="279" t="s">
        <v>394</v>
      </c>
      <c r="V3552" s="279" t="s">
        <v>394</v>
      </c>
      <c r="W3552" s="279" t="s">
        <v>394</v>
      </c>
      <c r="X3552" s="279" t="s">
        <v>394</v>
      </c>
      <c r="Y3552" s="281"/>
      <c r="Z3552" s="279" t="s">
        <v>394</v>
      </c>
      <c r="AA3552" s="279" t="s">
        <v>394</v>
      </c>
      <c r="AB3552" s="281"/>
      <c r="AC3552" s="279" t="s">
        <v>855</v>
      </c>
      <c r="AF3552" s="276" t="str">
        <f>IFERROR(VLOOKUP(A3552,'[1]قوائم الترجمة'!AC$2:AD$2397,1,0),"م")</f>
        <v>م</v>
      </c>
      <c r="AG3552" s="232"/>
      <c r="AH3552" s="233"/>
      <c r="AI3552" s="233"/>
      <c r="AJ3552" s="233"/>
      <c r="AL3552" s="267"/>
      <c r="AM3552" s="235"/>
      <c r="AO3552" s="236"/>
      <c r="AU3552" s="234"/>
    </row>
    <row r="3553" spans="1:47" ht="21" x14ac:dyDescent="0.4">
      <c r="A3553" s="278">
        <v>122711</v>
      </c>
      <c r="B3553" s="279" t="s">
        <v>3334</v>
      </c>
      <c r="C3553" s="279" t="s">
        <v>465</v>
      </c>
      <c r="D3553" s="279" t="s">
        <v>589</v>
      </c>
      <c r="E3553" s="279" t="s">
        <v>394</v>
      </c>
      <c r="F3553"/>
      <c r="H3553" s="279" t="s">
        <v>394</v>
      </c>
      <c r="I3553" s="279" t="s">
        <v>539</v>
      </c>
      <c r="J3553" s="279" t="s">
        <v>394</v>
      </c>
      <c r="K3553" s="279" t="s">
        <v>394</v>
      </c>
      <c r="L3553" s="279" t="s">
        <v>394</v>
      </c>
      <c r="M3553" s="279" t="s">
        <v>394</v>
      </c>
      <c r="N3553" s="279" t="s">
        <v>394</v>
      </c>
      <c r="O3553" s="279" t="s">
        <v>394</v>
      </c>
      <c r="P3553" s="315">
        <v>0</v>
      </c>
      <c r="Q3553" s="279" t="s">
        <v>394</v>
      </c>
      <c r="R3553" s="279" t="s">
        <v>394</v>
      </c>
      <c r="S3553" s="279" t="s">
        <v>394</v>
      </c>
      <c r="T3553" s="279" t="s">
        <v>394</v>
      </c>
      <c r="U3553" s="279" t="s">
        <v>394</v>
      </c>
      <c r="V3553" s="279" t="s">
        <v>394</v>
      </c>
      <c r="W3553" s="279" t="s">
        <v>394</v>
      </c>
      <c r="X3553" s="279" t="s">
        <v>394</v>
      </c>
      <c r="Y3553" s="281"/>
      <c r="Z3553" s="279" t="s">
        <v>394</v>
      </c>
      <c r="AA3553" s="279" t="s">
        <v>394</v>
      </c>
      <c r="AB3553" s="281"/>
      <c r="AC3553" s="279" t="s">
        <v>855</v>
      </c>
      <c r="AF3553" s="276" t="str">
        <f>IFERROR(VLOOKUP(A3553,'[1]قوائم الترجمة'!AC$2:AD$2397,1,0),"م")</f>
        <v>م</v>
      </c>
      <c r="AG3553" s="232"/>
      <c r="AH3553" s="233"/>
      <c r="AI3553" s="233"/>
      <c r="AJ3553" s="233"/>
      <c r="AL3553" s="267"/>
      <c r="AM3553" s="235"/>
      <c r="AO3553" s="236"/>
      <c r="AU3553" s="234"/>
    </row>
    <row r="3554" spans="1:47" ht="21" x14ac:dyDescent="0.4">
      <c r="A3554" s="278">
        <v>122712</v>
      </c>
      <c r="B3554" s="279" t="s">
        <v>3331</v>
      </c>
      <c r="C3554" s="279" t="s">
        <v>3332</v>
      </c>
      <c r="D3554" s="279" t="s">
        <v>3333</v>
      </c>
      <c r="E3554" s="279" t="s">
        <v>5660</v>
      </c>
      <c r="F3554" s="315" t="s">
        <v>9660</v>
      </c>
      <c r="G3554" s="315" t="s">
        <v>8311</v>
      </c>
      <c r="H3554" s="279" t="s">
        <v>425</v>
      </c>
      <c r="I3554" s="279" t="s">
        <v>538</v>
      </c>
      <c r="J3554" s="279" t="s">
        <v>403</v>
      </c>
      <c r="K3554" s="280">
        <v>2008</v>
      </c>
      <c r="L3554" s="279" t="s">
        <v>411</v>
      </c>
      <c r="M3554" s="279" t="s">
        <v>394</v>
      </c>
      <c r="N3554" s="279" t="s">
        <v>394</v>
      </c>
      <c r="O3554" s="279" t="s">
        <v>394</v>
      </c>
      <c r="P3554" s="315">
        <v>0</v>
      </c>
      <c r="Q3554" s="278"/>
      <c r="R3554" s="303"/>
      <c r="S3554" s="279" t="s">
        <v>394</v>
      </c>
      <c r="T3554" s="279" t="s">
        <v>394</v>
      </c>
      <c r="U3554" s="303"/>
      <c r="V3554" s="303"/>
      <c r="W3554" s="303"/>
      <c r="X3554" s="303"/>
      <c r="Z3554" s="303"/>
      <c r="AA3554" s="303"/>
      <c r="AC3554" s="279" t="s">
        <v>394</v>
      </c>
      <c r="AF3554" s="276">
        <f>IFERROR(VLOOKUP(A3554,'[1]قوائم الترجمة'!AC$2:AD$2397,1,0),"م")</f>
        <v>122712</v>
      </c>
      <c r="AG3554" s="232"/>
      <c r="AH3554" s="233"/>
      <c r="AI3554" s="233"/>
      <c r="AJ3554" s="233"/>
      <c r="AL3554" s="267"/>
      <c r="AM3554" s="235"/>
      <c r="AO3554" s="236"/>
      <c r="AU3554" s="234"/>
    </row>
    <row r="3555" spans="1:47" ht="21" x14ac:dyDescent="0.4">
      <c r="A3555" s="278">
        <v>122713</v>
      </c>
      <c r="B3555" s="279" t="s">
        <v>3330</v>
      </c>
      <c r="C3555" s="279" t="s">
        <v>68</v>
      </c>
      <c r="D3555" s="279" t="s">
        <v>256</v>
      </c>
      <c r="E3555" s="279" t="s">
        <v>394</v>
      </c>
      <c r="F3555"/>
      <c r="H3555" s="279" t="s">
        <v>394</v>
      </c>
      <c r="I3555" s="279" t="s">
        <v>540</v>
      </c>
      <c r="J3555" s="279" t="s">
        <v>394</v>
      </c>
      <c r="K3555" s="279" t="s">
        <v>394</v>
      </c>
      <c r="L3555" s="279" t="s">
        <v>394</v>
      </c>
      <c r="M3555" s="279" t="s">
        <v>394</v>
      </c>
      <c r="N3555" s="279" t="s">
        <v>394</v>
      </c>
      <c r="O3555" s="279" t="s">
        <v>394</v>
      </c>
      <c r="P3555" s="315">
        <v>0</v>
      </c>
      <c r="Q3555" s="279" t="s">
        <v>394</v>
      </c>
      <c r="R3555" s="279" t="s">
        <v>394</v>
      </c>
      <c r="S3555" s="279" t="s">
        <v>394</v>
      </c>
      <c r="T3555" s="279" t="s">
        <v>394</v>
      </c>
      <c r="U3555" s="279" t="s">
        <v>394</v>
      </c>
      <c r="V3555" s="279" t="s">
        <v>394</v>
      </c>
      <c r="W3555" s="279" t="s">
        <v>394</v>
      </c>
      <c r="X3555" s="279" t="s">
        <v>394</v>
      </c>
      <c r="Y3555" s="281"/>
      <c r="Z3555" s="279" t="s">
        <v>394</v>
      </c>
      <c r="AA3555" s="279" t="s">
        <v>394</v>
      </c>
      <c r="AB3555" s="281"/>
      <c r="AC3555" s="279" t="s">
        <v>855</v>
      </c>
      <c r="AF3555" s="276" t="str">
        <f>IFERROR(VLOOKUP(A3555,'[1]قوائم الترجمة'!AC$2:AD$2397,1,0),"م")</f>
        <v>م</v>
      </c>
      <c r="AG3555" s="232"/>
      <c r="AH3555" s="233"/>
      <c r="AI3555" s="233"/>
      <c r="AJ3555" s="233"/>
      <c r="AL3555" s="267"/>
      <c r="AM3555" s="235"/>
      <c r="AO3555" s="236"/>
      <c r="AU3555" s="234"/>
    </row>
    <row r="3556" spans="1:47" ht="21" x14ac:dyDescent="0.4">
      <c r="A3556" s="278">
        <v>122714</v>
      </c>
      <c r="B3556" s="279" t="s">
        <v>3329</v>
      </c>
      <c r="C3556" s="279" t="s">
        <v>2678</v>
      </c>
      <c r="D3556" s="279" t="s">
        <v>952</v>
      </c>
      <c r="E3556" s="279" t="s">
        <v>5660</v>
      </c>
      <c r="F3556" s="315" t="s">
        <v>8760</v>
      </c>
      <c r="G3556" s="315" t="s">
        <v>402</v>
      </c>
      <c r="H3556" s="279" t="s">
        <v>425</v>
      </c>
      <c r="I3556" s="279" t="s">
        <v>67</v>
      </c>
      <c r="J3556" s="279" t="s">
        <v>403</v>
      </c>
      <c r="K3556" s="280">
        <v>2017</v>
      </c>
      <c r="L3556" s="279" t="s">
        <v>402</v>
      </c>
      <c r="M3556" s="279" t="s">
        <v>394</v>
      </c>
      <c r="N3556" s="279" t="s">
        <v>394</v>
      </c>
      <c r="O3556" s="279" t="s">
        <v>394</v>
      </c>
      <c r="P3556" s="315">
        <v>0</v>
      </c>
      <c r="Q3556" s="278"/>
      <c r="R3556" s="303"/>
      <c r="S3556" s="279" t="s">
        <v>394</v>
      </c>
      <c r="T3556" s="279" t="s">
        <v>394</v>
      </c>
      <c r="U3556" s="303"/>
      <c r="V3556" s="303"/>
      <c r="W3556" s="303"/>
      <c r="X3556" s="303"/>
      <c r="Z3556" s="303"/>
      <c r="AA3556" s="303"/>
      <c r="AC3556" s="279" t="s">
        <v>394</v>
      </c>
      <c r="AF3556" s="276">
        <f>IFERROR(VLOOKUP(A3556,'[1]قوائم الترجمة'!AC$2:AD$2397,1,0),"م")</f>
        <v>122714</v>
      </c>
      <c r="AG3556" s="232"/>
      <c r="AH3556" s="233"/>
      <c r="AI3556" s="233"/>
      <c r="AJ3556" s="233"/>
      <c r="AL3556" s="267"/>
      <c r="AM3556" s="235"/>
      <c r="AU3556" s="234"/>
    </row>
    <row r="3557" spans="1:47" ht="21" x14ac:dyDescent="0.4">
      <c r="A3557" s="278">
        <v>122716</v>
      </c>
      <c r="B3557" s="279" t="s">
        <v>6245</v>
      </c>
      <c r="C3557" s="279" t="s">
        <v>167</v>
      </c>
      <c r="D3557" s="279" t="s">
        <v>6246</v>
      </c>
      <c r="E3557" s="279" t="s">
        <v>394</v>
      </c>
      <c r="F3557"/>
      <c r="H3557" s="279" t="s">
        <v>394</v>
      </c>
      <c r="I3557" s="279" t="s">
        <v>538</v>
      </c>
      <c r="J3557" s="279" t="s">
        <v>394</v>
      </c>
      <c r="K3557" s="279" t="s">
        <v>394</v>
      </c>
      <c r="L3557" s="279" t="s">
        <v>394</v>
      </c>
      <c r="M3557" s="279" t="s">
        <v>394</v>
      </c>
      <c r="N3557" s="279" t="s">
        <v>394</v>
      </c>
      <c r="O3557" s="279" t="s">
        <v>394</v>
      </c>
      <c r="P3557" s="315">
        <v>0</v>
      </c>
      <c r="Q3557" s="279" t="s">
        <v>394</v>
      </c>
      <c r="R3557" s="279" t="s">
        <v>394</v>
      </c>
      <c r="S3557" s="279" t="s">
        <v>394</v>
      </c>
      <c r="T3557" s="279" t="s">
        <v>394</v>
      </c>
      <c r="U3557" s="279" t="s">
        <v>394</v>
      </c>
      <c r="V3557" s="279" t="s">
        <v>394</v>
      </c>
      <c r="W3557" s="279" t="s">
        <v>394</v>
      </c>
      <c r="X3557" s="279" t="s">
        <v>394</v>
      </c>
      <c r="Y3557" s="281"/>
      <c r="Z3557" s="279" t="s">
        <v>394</v>
      </c>
      <c r="AA3557" s="279" t="s">
        <v>394</v>
      </c>
      <c r="AB3557" s="281"/>
      <c r="AC3557" s="279" t="s">
        <v>394</v>
      </c>
      <c r="AF3557" s="276" t="str">
        <f>IFERROR(VLOOKUP(A3557,'[1]قوائم الترجمة'!AC$2:AD$2397,1,0),"م")</f>
        <v>م</v>
      </c>
      <c r="AG3557" s="232"/>
      <c r="AH3557" s="233"/>
      <c r="AI3557" s="233"/>
      <c r="AJ3557" s="233"/>
      <c r="AL3557" s="267"/>
      <c r="AM3557" s="235"/>
      <c r="AO3557" s="236"/>
      <c r="AU3557" s="234"/>
    </row>
    <row r="3558" spans="1:47" ht="21" x14ac:dyDescent="0.4">
      <c r="A3558" s="278">
        <v>122717</v>
      </c>
      <c r="B3558" s="279" t="s">
        <v>3328</v>
      </c>
      <c r="C3558" s="279" t="s">
        <v>80</v>
      </c>
      <c r="D3558" s="279" t="s">
        <v>490</v>
      </c>
      <c r="E3558" s="279" t="s">
        <v>394</v>
      </c>
      <c r="F3558"/>
      <c r="H3558" s="279" t="s">
        <v>394</v>
      </c>
      <c r="I3558" s="279" t="s">
        <v>539</v>
      </c>
      <c r="J3558" s="279" t="s">
        <v>394</v>
      </c>
      <c r="K3558" s="279" t="s">
        <v>394</v>
      </c>
      <c r="L3558" s="279" t="s">
        <v>394</v>
      </c>
      <c r="M3558" s="279" t="s">
        <v>394</v>
      </c>
      <c r="N3558" s="279" t="s">
        <v>394</v>
      </c>
      <c r="O3558" s="279" t="s">
        <v>394</v>
      </c>
      <c r="P3558" s="315">
        <v>0</v>
      </c>
      <c r="Q3558" s="279" t="s">
        <v>394</v>
      </c>
      <c r="R3558" s="279" t="s">
        <v>394</v>
      </c>
      <c r="S3558" s="279" t="s">
        <v>394</v>
      </c>
      <c r="T3558" s="279" t="s">
        <v>394</v>
      </c>
      <c r="U3558" s="279" t="s">
        <v>394</v>
      </c>
      <c r="V3558" s="279" t="s">
        <v>394</v>
      </c>
      <c r="W3558" s="279" t="s">
        <v>394</v>
      </c>
      <c r="X3558" s="279" t="s">
        <v>394</v>
      </c>
      <c r="Y3558" s="281"/>
      <c r="Z3558" s="279" t="s">
        <v>394</v>
      </c>
      <c r="AA3558" s="279" t="s">
        <v>394</v>
      </c>
      <c r="AB3558" s="281"/>
      <c r="AC3558" s="279" t="s">
        <v>855</v>
      </c>
      <c r="AF3558" s="276" t="str">
        <f>IFERROR(VLOOKUP(A3558,'[1]قوائم الترجمة'!AC$2:AD$2397,1,0),"م")</f>
        <v>م</v>
      </c>
      <c r="AG3558" s="232"/>
      <c r="AH3558" s="233"/>
      <c r="AI3558" s="233"/>
      <c r="AJ3558" s="233"/>
      <c r="AL3558" s="267"/>
      <c r="AM3558" s="235"/>
      <c r="AO3558" s="236"/>
      <c r="AU3558" s="234"/>
    </row>
    <row r="3559" spans="1:47" ht="21" x14ac:dyDescent="0.4">
      <c r="A3559" s="278">
        <v>122718</v>
      </c>
      <c r="B3559" s="279" t="s">
        <v>6248</v>
      </c>
      <c r="C3559" s="279" t="s">
        <v>114</v>
      </c>
      <c r="D3559" s="279" t="s">
        <v>297</v>
      </c>
      <c r="E3559" s="279" t="s">
        <v>424</v>
      </c>
      <c r="F3559" s="315" t="s">
        <v>9661</v>
      </c>
      <c r="G3559" s="315" t="s">
        <v>402</v>
      </c>
      <c r="H3559" s="279" t="s">
        <v>425</v>
      </c>
      <c r="I3559" s="279" t="s">
        <v>61</v>
      </c>
      <c r="J3559" s="279" t="s">
        <v>403</v>
      </c>
      <c r="K3559" s="280">
        <v>2014</v>
      </c>
      <c r="L3559" s="279" t="s">
        <v>402</v>
      </c>
      <c r="M3559" s="279" t="s">
        <v>394</v>
      </c>
      <c r="N3559" s="279"/>
      <c r="O3559" s="279" t="s">
        <v>394</v>
      </c>
      <c r="P3559" s="315">
        <v>0</v>
      </c>
      <c r="Q3559" s="278"/>
      <c r="R3559" s="303"/>
      <c r="S3559" s="279" t="s">
        <v>394</v>
      </c>
      <c r="T3559" s="279" t="s">
        <v>394</v>
      </c>
      <c r="U3559" s="303"/>
      <c r="V3559" s="303"/>
      <c r="W3559" s="303"/>
      <c r="X3559" s="303"/>
      <c r="Z3559" s="303"/>
      <c r="AA3559" s="303"/>
      <c r="AC3559" s="279" t="s">
        <v>394</v>
      </c>
      <c r="AF3559" s="276">
        <f>IFERROR(VLOOKUP(A3559,'[1]قوائم الترجمة'!AC$2:AD$2397,1,0),"م")</f>
        <v>122718</v>
      </c>
      <c r="AG3559" s="232"/>
      <c r="AH3559" s="233"/>
      <c r="AI3559" s="233"/>
      <c r="AJ3559" s="233"/>
      <c r="AL3559" s="267"/>
      <c r="AM3559" s="235"/>
      <c r="AO3559" s="236"/>
      <c r="AU3559" s="234"/>
    </row>
    <row r="3560" spans="1:47" ht="21" x14ac:dyDescent="0.4">
      <c r="A3560" s="278">
        <v>122719</v>
      </c>
      <c r="B3560" s="279" t="s">
        <v>3327</v>
      </c>
      <c r="C3560" s="279" t="s">
        <v>577</v>
      </c>
      <c r="D3560" s="279" t="s">
        <v>10387</v>
      </c>
      <c r="E3560" s="279" t="s">
        <v>394</v>
      </c>
      <c r="F3560"/>
      <c r="H3560" s="279" t="s">
        <v>394</v>
      </c>
      <c r="I3560" s="279" t="s">
        <v>539</v>
      </c>
      <c r="J3560" s="279" t="s">
        <v>394</v>
      </c>
      <c r="K3560" s="279" t="s">
        <v>394</v>
      </c>
      <c r="L3560" s="279" t="s">
        <v>394</v>
      </c>
      <c r="M3560" s="279" t="s">
        <v>394</v>
      </c>
      <c r="N3560" s="279" t="s">
        <v>394</v>
      </c>
      <c r="O3560" s="279" t="s">
        <v>394</v>
      </c>
      <c r="P3560" s="315">
        <v>0</v>
      </c>
      <c r="Q3560" s="279" t="s">
        <v>394</v>
      </c>
      <c r="R3560" s="279" t="s">
        <v>394</v>
      </c>
      <c r="S3560" s="279" t="s">
        <v>394</v>
      </c>
      <c r="T3560" s="279" t="s">
        <v>394</v>
      </c>
      <c r="U3560" s="279" t="s">
        <v>394</v>
      </c>
      <c r="V3560" s="279" t="s">
        <v>394</v>
      </c>
      <c r="W3560" s="279" t="s">
        <v>394</v>
      </c>
      <c r="X3560" s="279" t="s">
        <v>394</v>
      </c>
      <c r="Y3560" s="281"/>
      <c r="Z3560" s="279" t="s">
        <v>394</v>
      </c>
      <c r="AA3560" s="279" t="s">
        <v>394</v>
      </c>
      <c r="AB3560" s="281"/>
      <c r="AC3560" s="279" t="s">
        <v>855</v>
      </c>
      <c r="AF3560" s="276" t="str">
        <f>IFERROR(VLOOKUP(A3560,'[1]قوائم الترجمة'!AC$2:AD$2397,1,0),"م")</f>
        <v>م</v>
      </c>
      <c r="AG3560" s="232"/>
      <c r="AH3560" s="233"/>
      <c r="AI3560" s="233"/>
      <c r="AJ3560" s="233"/>
      <c r="AL3560" s="267"/>
      <c r="AM3560" s="235"/>
      <c r="AO3560" s="236"/>
      <c r="AU3560" s="234"/>
    </row>
    <row r="3561" spans="1:47" ht="21" x14ac:dyDescent="0.4">
      <c r="A3561" s="278">
        <v>122720</v>
      </c>
      <c r="B3561" s="279" t="s">
        <v>3326</v>
      </c>
      <c r="C3561" s="279" t="s">
        <v>93</v>
      </c>
      <c r="D3561" s="279" t="s">
        <v>961</v>
      </c>
      <c r="E3561" s="279" t="s">
        <v>424</v>
      </c>
      <c r="F3561" s="315" t="s">
        <v>9662</v>
      </c>
      <c r="G3561" s="315" t="s">
        <v>402</v>
      </c>
      <c r="H3561" s="279" t="s">
        <v>425</v>
      </c>
      <c r="I3561" s="279" t="s">
        <v>8485</v>
      </c>
      <c r="J3561" s="279" t="s">
        <v>403</v>
      </c>
      <c r="K3561" s="280">
        <v>2016</v>
      </c>
      <c r="L3561" s="279" t="s">
        <v>404</v>
      </c>
      <c r="M3561" s="279" t="s">
        <v>394</v>
      </c>
      <c r="N3561" s="279" t="s">
        <v>394</v>
      </c>
      <c r="O3561" s="279" t="s">
        <v>394</v>
      </c>
      <c r="P3561" s="315">
        <v>0</v>
      </c>
      <c r="Q3561" s="278"/>
      <c r="R3561" s="303"/>
      <c r="S3561" s="279" t="s">
        <v>394</v>
      </c>
      <c r="T3561" s="279" t="s">
        <v>394</v>
      </c>
      <c r="U3561" s="303"/>
      <c r="V3561" s="303"/>
      <c r="W3561" s="303"/>
      <c r="X3561" s="303"/>
      <c r="Z3561" s="303"/>
      <c r="AA3561" s="303"/>
      <c r="AC3561" s="279" t="s">
        <v>394</v>
      </c>
      <c r="AF3561" s="276">
        <f>IFERROR(VLOOKUP(A3561,'[1]قوائم الترجمة'!AC$2:AD$2397,1,0),"م")</f>
        <v>122720</v>
      </c>
      <c r="AG3561" s="232"/>
      <c r="AH3561" s="233"/>
      <c r="AI3561" s="233"/>
      <c r="AJ3561" s="233"/>
      <c r="AL3561" s="267"/>
      <c r="AM3561" s="235"/>
      <c r="AO3561" s="236"/>
      <c r="AU3561" s="234"/>
    </row>
    <row r="3562" spans="1:47" ht="21" x14ac:dyDescent="0.4">
      <c r="A3562" s="278">
        <v>122721</v>
      </c>
      <c r="B3562" s="279" t="s">
        <v>3324</v>
      </c>
      <c r="C3562" s="279" t="s">
        <v>128</v>
      </c>
      <c r="D3562" s="279" t="s">
        <v>3325</v>
      </c>
      <c r="E3562" s="279" t="s">
        <v>394</v>
      </c>
      <c r="F3562"/>
      <c r="H3562" s="279" t="s">
        <v>394</v>
      </c>
      <c r="I3562" s="279" t="s">
        <v>539</v>
      </c>
      <c r="J3562" s="279" t="s">
        <v>394</v>
      </c>
      <c r="K3562" s="279" t="s">
        <v>394</v>
      </c>
      <c r="L3562" s="279" t="s">
        <v>394</v>
      </c>
      <c r="M3562" s="279" t="s">
        <v>394</v>
      </c>
      <c r="N3562" s="279" t="s">
        <v>394</v>
      </c>
      <c r="O3562" s="279" t="s">
        <v>394</v>
      </c>
      <c r="P3562" s="315">
        <v>0</v>
      </c>
      <c r="Q3562" s="279" t="s">
        <v>394</v>
      </c>
      <c r="R3562" s="279" t="s">
        <v>394</v>
      </c>
      <c r="S3562" s="279" t="s">
        <v>394</v>
      </c>
      <c r="T3562" s="279" t="s">
        <v>394</v>
      </c>
      <c r="U3562" s="279" t="s">
        <v>394</v>
      </c>
      <c r="V3562" s="279" t="s">
        <v>394</v>
      </c>
      <c r="W3562" s="279" t="s">
        <v>394</v>
      </c>
      <c r="X3562" s="279" t="s">
        <v>394</v>
      </c>
      <c r="Y3562" s="281"/>
      <c r="Z3562" s="279" t="s">
        <v>394</v>
      </c>
      <c r="AA3562" s="279" t="s">
        <v>394</v>
      </c>
      <c r="AB3562" s="281"/>
      <c r="AC3562" s="279" t="s">
        <v>855</v>
      </c>
      <c r="AF3562" s="276" t="str">
        <f>IFERROR(VLOOKUP(A3562,'[1]قوائم الترجمة'!AC$2:AD$2397,1,0),"م")</f>
        <v>م</v>
      </c>
      <c r="AG3562" s="232"/>
      <c r="AH3562" s="233"/>
      <c r="AI3562" s="233"/>
      <c r="AJ3562" s="233"/>
      <c r="AL3562" s="267"/>
      <c r="AM3562" s="235"/>
      <c r="AO3562" s="236"/>
      <c r="AU3562" s="234"/>
    </row>
    <row r="3563" spans="1:47" ht="21" x14ac:dyDescent="0.4">
      <c r="A3563" s="278">
        <v>122722</v>
      </c>
      <c r="B3563" s="279" t="s">
        <v>3323</v>
      </c>
      <c r="C3563" s="279" t="s">
        <v>153</v>
      </c>
      <c r="D3563" s="279" t="s">
        <v>1688</v>
      </c>
      <c r="E3563" s="279" t="s">
        <v>394</v>
      </c>
      <c r="F3563"/>
      <c r="H3563" s="279" t="s">
        <v>394</v>
      </c>
      <c r="I3563" s="279" t="s">
        <v>539</v>
      </c>
      <c r="J3563" s="279" t="s">
        <v>394</v>
      </c>
      <c r="K3563" s="279" t="s">
        <v>394</v>
      </c>
      <c r="L3563" s="279" t="s">
        <v>394</v>
      </c>
      <c r="M3563" s="279" t="s">
        <v>394</v>
      </c>
      <c r="N3563" s="279" t="s">
        <v>394</v>
      </c>
      <c r="O3563" s="279" t="s">
        <v>394</v>
      </c>
      <c r="P3563" s="315">
        <v>0</v>
      </c>
      <c r="Q3563" s="279" t="s">
        <v>394</v>
      </c>
      <c r="R3563" s="279" t="s">
        <v>394</v>
      </c>
      <c r="S3563" s="279" t="s">
        <v>394</v>
      </c>
      <c r="T3563" s="279" t="s">
        <v>394</v>
      </c>
      <c r="U3563" s="279" t="s">
        <v>394</v>
      </c>
      <c r="V3563" s="279" t="s">
        <v>394</v>
      </c>
      <c r="W3563" s="279" t="s">
        <v>394</v>
      </c>
      <c r="X3563" s="279" t="s">
        <v>394</v>
      </c>
      <c r="Y3563" s="281"/>
      <c r="Z3563" s="279" t="s">
        <v>394</v>
      </c>
      <c r="AA3563" s="279" t="s">
        <v>394</v>
      </c>
      <c r="AB3563" s="281"/>
      <c r="AC3563" s="279" t="s">
        <v>855</v>
      </c>
      <c r="AF3563" s="276" t="str">
        <f>IFERROR(VLOOKUP(A3563,'[1]قوائم الترجمة'!AC$2:AD$2397,1,0),"م")</f>
        <v>م</v>
      </c>
      <c r="AG3563" s="232"/>
      <c r="AH3563" s="233"/>
      <c r="AI3563" s="233"/>
      <c r="AJ3563" s="233"/>
      <c r="AL3563" s="267"/>
      <c r="AM3563" s="235"/>
      <c r="AO3563" s="236"/>
      <c r="AU3563" s="234"/>
    </row>
    <row r="3564" spans="1:47" ht="21" x14ac:dyDescent="0.4">
      <c r="A3564" s="278">
        <v>122723</v>
      </c>
      <c r="B3564" s="279" t="s">
        <v>3322</v>
      </c>
      <c r="C3564" s="279" t="s">
        <v>106</v>
      </c>
      <c r="D3564" s="279" t="s">
        <v>1392</v>
      </c>
      <c r="E3564" s="279" t="s">
        <v>394</v>
      </c>
      <c r="F3564"/>
      <c r="H3564" s="279" t="s">
        <v>394</v>
      </c>
      <c r="I3564" s="279" t="s">
        <v>540</v>
      </c>
      <c r="J3564" s="279" t="s">
        <v>394</v>
      </c>
      <c r="K3564" s="279" t="s">
        <v>394</v>
      </c>
      <c r="L3564" s="279" t="s">
        <v>394</v>
      </c>
      <c r="M3564" s="279" t="s">
        <v>394</v>
      </c>
      <c r="N3564" s="279" t="s">
        <v>394</v>
      </c>
      <c r="O3564" s="279" t="s">
        <v>394</v>
      </c>
      <c r="P3564" s="315">
        <v>0</v>
      </c>
      <c r="Q3564" s="279" t="s">
        <v>394</v>
      </c>
      <c r="R3564" s="279" t="s">
        <v>394</v>
      </c>
      <c r="S3564" s="279" t="s">
        <v>394</v>
      </c>
      <c r="T3564" s="279" t="s">
        <v>394</v>
      </c>
      <c r="U3564" s="279" t="s">
        <v>394</v>
      </c>
      <c r="V3564" s="279" t="s">
        <v>394</v>
      </c>
      <c r="W3564" s="279" t="s">
        <v>394</v>
      </c>
      <c r="X3564" s="279" t="s">
        <v>394</v>
      </c>
      <c r="Y3564" s="281"/>
      <c r="Z3564" s="279" t="s">
        <v>394</v>
      </c>
      <c r="AA3564" s="279" t="s">
        <v>394</v>
      </c>
      <c r="AB3564" s="281"/>
      <c r="AC3564" s="279" t="s">
        <v>855</v>
      </c>
      <c r="AF3564" s="276" t="str">
        <f>IFERROR(VLOOKUP(A3564,'[1]قوائم الترجمة'!AC$2:AD$2397,1,0),"م")</f>
        <v>م</v>
      </c>
      <c r="AG3564" s="232"/>
      <c r="AH3564" s="233"/>
      <c r="AI3564" s="233"/>
      <c r="AJ3564" s="233"/>
      <c r="AL3564" s="267"/>
      <c r="AM3564" s="235"/>
      <c r="AO3564" s="236"/>
      <c r="AU3564" s="234"/>
    </row>
    <row r="3565" spans="1:47" ht="21" x14ac:dyDescent="0.4">
      <c r="A3565" s="278">
        <v>122724</v>
      </c>
      <c r="B3565" s="279" t="s">
        <v>3321</v>
      </c>
      <c r="C3565" s="279" t="s">
        <v>203</v>
      </c>
      <c r="D3565" s="279" t="s">
        <v>267</v>
      </c>
      <c r="E3565" s="279" t="s">
        <v>424</v>
      </c>
      <c r="F3565" s="315" t="s">
        <v>9663</v>
      </c>
      <c r="G3565" s="315" t="s">
        <v>402</v>
      </c>
      <c r="H3565" s="279" t="s">
        <v>425</v>
      </c>
      <c r="I3565" s="279" t="s">
        <v>67</v>
      </c>
      <c r="J3565" s="279" t="s">
        <v>403</v>
      </c>
      <c r="K3565" s="280">
        <v>2014</v>
      </c>
      <c r="L3565" s="279" t="s">
        <v>404</v>
      </c>
      <c r="M3565" s="279" t="s">
        <v>394</v>
      </c>
      <c r="N3565" s="279" t="s">
        <v>394</v>
      </c>
      <c r="O3565" s="279" t="s">
        <v>394</v>
      </c>
      <c r="P3565" s="315">
        <v>0</v>
      </c>
      <c r="Q3565" s="278"/>
      <c r="R3565" s="303"/>
      <c r="S3565" s="279" t="s">
        <v>394</v>
      </c>
      <c r="T3565" s="279" t="s">
        <v>394</v>
      </c>
      <c r="U3565" s="303"/>
      <c r="V3565" s="303"/>
      <c r="W3565" s="303"/>
      <c r="X3565" s="303"/>
      <c r="Z3565" s="303"/>
      <c r="AA3565" s="303"/>
      <c r="AC3565" s="279" t="s">
        <v>394</v>
      </c>
      <c r="AF3565" s="276">
        <f>IFERROR(VLOOKUP(A3565,'[1]قوائم الترجمة'!AC$2:AD$2397,1,0),"م")</f>
        <v>122724</v>
      </c>
      <c r="AG3565" s="232"/>
      <c r="AH3565" s="233"/>
      <c r="AI3565" s="233"/>
      <c r="AJ3565" s="233"/>
      <c r="AL3565" s="267"/>
      <c r="AM3565" s="235"/>
      <c r="AO3565" s="236"/>
      <c r="AU3565" s="234"/>
    </row>
    <row r="3566" spans="1:47" ht="21" x14ac:dyDescent="0.4">
      <c r="A3566" s="278">
        <v>122725</v>
      </c>
      <c r="B3566" s="279" t="s">
        <v>6280</v>
      </c>
      <c r="C3566" s="279" t="s">
        <v>173</v>
      </c>
      <c r="D3566" s="279" t="s">
        <v>302</v>
      </c>
      <c r="E3566" s="279" t="s">
        <v>394</v>
      </c>
      <c r="F3566"/>
      <c r="H3566" s="279" t="s">
        <v>394</v>
      </c>
      <c r="I3566" s="279" t="s">
        <v>538</v>
      </c>
      <c r="J3566" s="279" t="s">
        <v>394</v>
      </c>
      <c r="K3566" s="279" t="s">
        <v>394</v>
      </c>
      <c r="L3566" s="279" t="s">
        <v>394</v>
      </c>
      <c r="M3566" s="279" t="s">
        <v>394</v>
      </c>
      <c r="N3566" s="279" t="s">
        <v>394</v>
      </c>
      <c r="O3566" s="279" t="s">
        <v>394</v>
      </c>
      <c r="P3566" s="315">
        <v>0</v>
      </c>
      <c r="Q3566" s="279" t="s">
        <v>394</v>
      </c>
      <c r="R3566" s="279" t="s">
        <v>394</v>
      </c>
      <c r="S3566" s="279" t="s">
        <v>394</v>
      </c>
      <c r="T3566" s="279" t="s">
        <v>394</v>
      </c>
      <c r="U3566" s="279" t="s">
        <v>394</v>
      </c>
      <c r="V3566" s="279" t="s">
        <v>394</v>
      </c>
      <c r="W3566" s="279" t="s">
        <v>394</v>
      </c>
      <c r="X3566" s="279" t="s">
        <v>394</v>
      </c>
      <c r="Y3566" s="281"/>
      <c r="Z3566" s="279" t="s">
        <v>394</v>
      </c>
      <c r="AA3566" s="279" t="s">
        <v>394</v>
      </c>
      <c r="AB3566" s="281"/>
      <c r="AC3566" s="279" t="s">
        <v>394</v>
      </c>
      <c r="AF3566" s="276" t="str">
        <f>IFERROR(VLOOKUP(A3566,'[1]قوائم الترجمة'!AC$2:AD$2397,1,0),"م")</f>
        <v>م</v>
      </c>
      <c r="AG3566" s="232"/>
      <c r="AH3566" s="233"/>
      <c r="AI3566" s="233"/>
      <c r="AJ3566" s="233"/>
      <c r="AL3566" s="267"/>
      <c r="AM3566" s="235"/>
      <c r="AO3566" s="236"/>
      <c r="AU3566" s="234"/>
    </row>
    <row r="3567" spans="1:47" ht="21" x14ac:dyDescent="0.4">
      <c r="A3567" s="278">
        <v>122726</v>
      </c>
      <c r="B3567" s="279" t="s">
        <v>3320</v>
      </c>
      <c r="C3567" s="279" t="s">
        <v>660</v>
      </c>
      <c r="D3567" s="279" t="s">
        <v>280</v>
      </c>
      <c r="E3567" s="279" t="s">
        <v>394</v>
      </c>
      <c r="F3567"/>
      <c r="H3567" s="279" t="s">
        <v>394</v>
      </c>
      <c r="I3567" s="279" t="s">
        <v>539</v>
      </c>
      <c r="J3567" s="279" t="s">
        <v>394</v>
      </c>
      <c r="K3567" s="279" t="s">
        <v>394</v>
      </c>
      <c r="L3567" s="279" t="s">
        <v>394</v>
      </c>
      <c r="M3567" s="279" t="s">
        <v>394</v>
      </c>
      <c r="N3567" s="279" t="s">
        <v>394</v>
      </c>
      <c r="O3567" s="279" t="s">
        <v>394</v>
      </c>
      <c r="P3567" s="315">
        <v>0</v>
      </c>
      <c r="Q3567" s="279" t="s">
        <v>394</v>
      </c>
      <c r="R3567" s="279" t="s">
        <v>394</v>
      </c>
      <c r="S3567" s="279" t="s">
        <v>394</v>
      </c>
      <c r="T3567" s="279" t="s">
        <v>394</v>
      </c>
      <c r="U3567" s="279" t="s">
        <v>394</v>
      </c>
      <c r="V3567" s="279" t="s">
        <v>394</v>
      </c>
      <c r="W3567" s="279" t="s">
        <v>394</v>
      </c>
      <c r="X3567" s="279" t="s">
        <v>394</v>
      </c>
      <c r="Y3567" s="281"/>
      <c r="Z3567" s="279" t="s">
        <v>394</v>
      </c>
      <c r="AA3567" s="279" t="s">
        <v>394</v>
      </c>
      <c r="AB3567" s="281"/>
      <c r="AC3567" s="279" t="s">
        <v>855</v>
      </c>
      <c r="AF3567" s="276" t="str">
        <f>IFERROR(VLOOKUP(A3567,'[1]قوائم الترجمة'!AC$2:AD$2397,1,0),"م")</f>
        <v>م</v>
      </c>
      <c r="AG3567" s="232"/>
      <c r="AH3567" s="233"/>
      <c r="AI3567" s="233"/>
      <c r="AJ3567" s="233"/>
      <c r="AL3567" s="267"/>
      <c r="AM3567" s="235"/>
      <c r="AO3567" s="236"/>
      <c r="AU3567" s="234"/>
    </row>
    <row r="3568" spans="1:47" ht="21" x14ac:dyDescent="0.4">
      <c r="A3568" s="278">
        <v>122727</v>
      </c>
      <c r="B3568" s="279" t="s">
        <v>6284</v>
      </c>
      <c r="C3568" s="279" t="s">
        <v>1034</v>
      </c>
      <c r="D3568" s="279" t="s">
        <v>237</v>
      </c>
      <c r="E3568" s="279" t="s">
        <v>424</v>
      </c>
      <c r="F3568" s="315" t="s">
        <v>9664</v>
      </c>
      <c r="G3568" s="315" t="s">
        <v>8237</v>
      </c>
      <c r="H3568" s="279" t="s">
        <v>425</v>
      </c>
      <c r="I3568" s="279" t="s">
        <v>61</v>
      </c>
      <c r="J3568" s="279" t="s">
        <v>403</v>
      </c>
      <c r="K3568" s="280">
        <v>2011</v>
      </c>
      <c r="L3568" s="279" t="s">
        <v>404</v>
      </c>
      <c r="M3568" s="279" t="s">
        <v>394</v>
      </c>
      <c r="N3568" s="279" t="s">
        <v>394</v>
      </c>
      <c r="O3568" s="279" t="s">
        <v>394</v>
      </c>
      <c r="P3568" s="315">
        <v>0</v>
      </c>
      <c r="Q3568" s="278"/>
      <c r="R3568" s="303"/>
      <c r="S3568" s="279" t="s">
        <v>394</v>
      </c>
      <c r="T3568" s="279" t="s">
        <v>394</v>
      </c>
      <c r="U3568" s="303"/>
      <c r="V3568" s="303"/>
      <c r="W3568" s="303"/>
      <c r="X3568" s="303"/>
      <c r="Z3568" s="303"/>
      <c r="AA3568" s="303"/>
      <c r="AC3568" s="279" t="s">
        <v>394</v>
      </c>
      <c r="AF3568" s="276">
        <f>IFERROR(VLOOKUP(A3568,'[1]قوائم الترجمة'!AC$2:AD$2397,1,0),"م")</f>
        <v>122727</v>
      </c>
      <c r="AG3568" s="232"/>
      <c r="AH3568" s="233"/>
      <c r="AI3568" s="233"/>
      <c r="AJ3568" s="233"/>
      <c r="AL3568" s="267"/>
      <c r="AM3568" s="235"/>
      <c r="AO3568" s="236"/>
      <c r="AU3568" s="234"/>
    </row>
    <row r="3569" spans="1:47" ht="21" x14ac:dyDescent="0.4">
      <c r="A3569" s="278">
        <v>122728</v>
      </c>
      <c r="B3569" s="279" t="s">
        <v>3319</v>
      </c>
      <c r="C3569" s="279" t="s">
        <v>64</v>
      </c>
      <c r="D3569" s="279" t="s">
        <v>463</v>
      </c>
      <c r="E3569" s="279" t="s">
        <v>5660</v>
      </c>
      <c r="F3569" s="315" t="s">
        <v>9068</v>
      </c>
      <c r="G3569" s="315" t="s">
        <v>402</v>
      </c>
      <c r="H3569" s="279" t="s">
        <v>425</v>
      </c>
      <c r="I3569" s="279" t="s">
        <v>540</v>
      </c>
      <c r="J3569" s="279" t="s">
        <v>7215</v>
      </c>
      <c r="K3569" s="280">
        <v>0</v>
      </c>
      <c r="L3569" s="279" t="s">
        <v>7215</v>
      </c>
      <c r="M3569" s="279" t="s">
        <v>394</v>
      </c>
      <c r="N3569" s="279" t="s">
        <v>394</v>
      </c>
      <c r="O3569" s="279" t="s">
        <v>394</v>
      </c>
      <c r="P3569" s="315">
        <v>0</v>
      </c>
      <c r="Q3569" s="278"/>
      <c r="R3569" s="303"/>
      <c r="S3569" s="279" t="s">
        <v>394</v>
      </c>
      <c r="T3569" s="279" t="s">
        <v>394</v>
      </c>
      <c r="U3569" s="303"/>
      <c r="V3569" s="303"/>
      <c r="W3569" s="303"/>
      <c r="X3569" s="303"/>
      <c r="Z3569" s="303"/>
      <c r="AA3569" s="303"/>
      <c r="AC3569" s="279" t="s">
        <v>394</v>
      </c>
      <c r="AF3569" s="276">
        <f>IFERROR(VLOOKUP(A3569,'[1]قوائم الترجمة'!AC$2:AD$2397,1,0),"م")</f>
        <v>122728</v>
      </c>
      <c r="AG3569" s="232"/>
      <c r="AH3569" s="233"/>
      <c r="AI3569" s="233"/>
      <c r="AJ3569" s="233"/>
      <c r="AL3569" s="267"/>
      <c r="AM3569" s="235"/>
      <c r="AO3569" s="236"/>
      <c r="AU3569" s="234"/>
    </row>
    <row r="3570" spans="1:47" ht="21" x14ac:dyDescent="0.4">
      <c r="A3570" s="278">
        <v>122729</v>
      </c>
      <c r="B3570" s="279" t="s">
        <v>3317</v>
      </c>
      <c r="C3570" s="279" t="s">
        <v>3318</v>
      </c>
      <c r="D3570" s="279" t="s">
        <v>327</v>
      </c>
      <c r="E3570" s="279" t="s">
        <v>394</v>
      </c>
      <c r="F3570"/>
      <c r="H3570" s="279" t="s">
        <v>394</v>
      </c>
      <c r="I3570" s="279" t="s">
        <v>540</v>
      </c>
      <c r="J3570" s="279" t="s">
        <v>394</v>
      </c>
      <c r="K3570" s="279" t="s">
        <v>394</v>
      </c>
      <c r="L3570" s="279" t="s">
        <v>394</v>
      </c>
      <c r="M3570" s="279" t="s">
        <v>394</v>
      </c>
      <c r="N3570" s="279" t="s">
        <v>394</v>
      </c>
      <c r="O3570" s="279" t="s">
        <v>394</v>
      </c>
      <c r="P3570" s="315">
        <v>0</v>
      </c>
      <c r="Q3570" s="279" t="s">
        <v>394</v>
      </c>
      <c r="R3570" s="279" t="s">
        <v>394</v>
      </c>
      <c r="S3570" s="279" t="s">
        <v>394</v>
      </c>
      <c r="T3570" s="279" t="s">
        <v>394</v>
      </c>
      <c r="U3570" s="279" t="s">
        <v>394</v>
      </c>
      <c r="V3570" s="279" t="s">
        <v>394</v>
      </c>
      <c r="W3570" s="279" t="s">
        <v>394</v>
      </c>
      <c r="X3570" s="279" t="s">
        <v>394</v>
      </c>
      <c r="Y3570" s="281"/>
      <c r="Z3570" s="279" t="s">
        <v>394</v>
      </c>
      <c r="AA3570" s="279" t="s">
        <v>394</v>
      </c>
      <c r="AB3570" s="281"/>
      <c r="AC3570" s="279" t="s">
        <v>394</v>
      </c>
      <c r="AF3570" s="276" t="str">
        <f>IFERROR(VLOOKUP(A3570,'[1]قوائم الترجمة'!AC$2:AD$2397,1,0),"م")</f>
        <v>م</v>
      </c>
      <c r="AG3570" s="232"/>
      <c r="AH3570" s="233"/>
      <c r="AI3570" s="233"/>
      <c r="AJ3570" s="233"/>
      <c r="AL3570" s="267"/>
      <c r="AM3570" s="235"/>
      <c r="AO3570" s="236"/>
      <c r="AU3570" s="234"/>
    </row>
    <row r="3571" spans="1:47" ht="21" x14ac:dyDescent="0.4">
      <c r="A3571" s="278">
        <v>122730</v>
      </c>
      <c r="B3571" s="279" t="s">
        <v>3316</v>
      </c>
      <c r="C3571" s="279" t="s">
        <v>136</v>
      </c>
      <c r="D3571" s="279" t="s">
        <v>1529</v>
      </c>
      <c r="E3571" s="279" t="s">
        <v>394</v>
      </c>
      <c r="F3571"/>
      <c r="H3571" s="279" t="s">
        <v>394</v>
      </c>
      <c r="I3571" s="279" t="s">
        <v>539</v>
      </c>
      <c r="J3571" s="279" t="s">
        <v>394</v>
      </c>
      <c r="K3571" s="279" t="s">
        <v>394</v>
      </c>
      <c r="L3571" s="279" t="s">
        <v>394</v>
      </c>
      <c r="M3571" s="279" t="s">
        <v>394</v>
      </c>
      <c r="N3571" s="279" t="s">
        <v>394</v>
      </c>
      <c r="O3571" s="279" t="s">
        <v>394</v>
      </c>
      <c r="P3571" s="315">
        <v>0</v>
      </c>
      <c r="Q3571" s="279" t="s">
        <v>394</v>
      </c>
      <c r="R3571" s="279" t="s">
        <v>394</v>
      </c>
      <c r="S3571" s="279" t="s">
        <v>394</v>
      </c>
      <c r="T3571" s="279" t="s">
        <v>394</v>
      </c>
      <c r="U3571" s="279" t="s">
        <v>394</v>
      </c>
      <c r="V3571" s="279" t="s">
        <v>394</v>
      </c>
      <c r="W3571" s="279" t="s">
        <v>394</v>
      </c>
      <c r="X3571" s="279" t="s">
        <v>394</v>
      </c>
      <c r="Y3571" s="281"/>
      <c r="Z3571" s="279" t="s">
        <v>394</v>
      </c>
      <c r="AA3571" s="279" t="s">
        <v>394</v>
      </c>
      <c r="AB3571" s="281"/>
      <c r="AC3571" s="279" t="s">
        <v>855</v>
      </c>
      <c r="AF3571" s="276" t="str">
        <f>IFERROR(VLOOKUP(A3571,'[1]قوائم الترجمة'!AC$2:AD$2397,1,0),"م")</f>
        <v>م</v>
      </c>
      <c r="AG3571" s="232"/>
      <c r="AH3571" s="233"/>
      <c r="AI3571" s="233"/>
      <c r="AJ3571" s="233"/>
      <c r="AL3571" s="267"/>
      <c r="AM3571" s="235"/>
      <c r="AO3571" s="236"/>
      <c r="AU3571" s="234"/>
    </row>
    <row r="3572" spans="1:47" ht="21" x14ac:dyDescent="0.4">
      <c r="A3572" s="278">
        <v>122731</v>
      </c>
      <c r="B3572" s="279" t="s">
        <v>3315</v>
      </c>
      <c r="C3572" s="279" t="s">
        <v>73</v>
      </c>
      <c r="D3572" s="279" t="s">
        <v>1477</v>
      </c>
      <c r="E3572" s="279" t="s">
        <v>394</v>
      </c>
      <c r="F3572"/>
      <c r="H3572" s="279" t="s">
        <v>394</v>
      </c>
      <c r="I3572" s="279" t="s">
        <v>539</v>
      </c>
      <c r="J3572" s="279" t="s">
        <v>394</v>
      </c>
      <c r="K3572" s="279" t="s">
        <v>394</v>
      </c>
      <c r="L3572" s="279" t="s">
        <v>394</v>
      </c>
      <c r="M3572" s="279" t="s">
        <v>394</v>
      </c>
      <c r="N3572" s="279" t="s">
        <v>394</v>
      </c>
      <c r="O3572" s="279" t="s">
        <v>394</v>
      </c>
      <c r="P3572" s="315">
        <v>0</v>
      </c>
      <c r="Q3572" s="279" t="s">
        <v>394</v>
      </c>
      <c r="R3572" s="279" t="s">
        <v>394</v>
      </c>
      <c r="S3572" s="279" t="s">
        <v>394</v>
      </c>
      <c r="T3572" s="279" t="s">
        <v>394</v>
      </c>
      <c r="U3572" s="279" t="s">
        <v>394</v>
      </c>
      <c r="V3572" s="279" t="s">
        <v>394</v>
      </c>
      <c r="W3572" s="279" t="s">
        <v>394</v>
      </c>
      <c r="X3572" s="279" t="s">
        <v>394</v>
      </c>
      <c r="Y3572" s="281"/>
      <c r="Z3572" s="279" t="s">
        <v>394</v>
      </c>
      <c r="AA3572" s="279" t="s">
        <v>394</v>
      </c>
      <c r="AB3572" s="281"/>
      <c r="AC3572" s="279" t="s">
        <v>855</v>
      </c>
      <c r="AF3572" s="276" t="str">
        <f>IFERROR(VLOOKUP(A3572,'[1]قوائم الترجمة'!AC$2:AD$2397,1,0),"م")</f>
        <v>م</v>
      </c>
      <c r="AG3572" s="232"/>
      <c r="AH3572" s="233"/>
      <c r="AI3572" s="233"/>
      <c r="AJ3572" s="233"/>
      <c r="AL3572" s="267"/>
      <c r="AM3572" s="235"/>
      <c r="AO3572" s="236"/>
      <c r="AU3572" s="234"/>
    </row>
    <row r="3573" spans="1:47" ht="21" x14ac:dyDescent="0.4">
      <c r="A3573" s="278">
        <v>122732</v>
      </c>
      <c r="B3573" s="279" t="s">
        <v>3314</v>
      </c>
      <c r="C3573" s="279" t="s">
        <v>65</v>
      </c>
      <c r="D3573" s="279" t="s">
        <v>322</v>
      </c>
      <c r="E3573" s="279" t="s">
        <v>394</v>
      </c>
      <c r="F3573"/>
      <c r="H3573" s="279" t="s">
        <v>394</v>
      </c>
      <c r="I3573" s="279" t="s">
        <v>539</v>
      </c>
      <c r="J3573" s="279" t="s">
        <v>394</v>
      </c>
      <c r="K3573" s="279" t="s">
        <v>394</v>
      </c>
      <c r="L3573" s="279" t="s">
        <v>394</v>
      </c>
      <c r="M3573" s="279" t="s">
        <v>394</v>
      </c>
      <c r="N3573" s="279" t="s">
        <v>394</v>
      </c>
      <c r="O3573" s="279" t="s">
        <v>394</v>
      </c>
      <c r="P3573" s="315">
        <v>0</v>
      </c>
      <c r="Q3573" s="279" t="s">
        <v>394</v>
      </c>
      <c r="R3573" s="279" t="s">
        <v>394</v>
      </c>
      <c r="S3573" s="279" t="s">
        <v>394</v>
      </c>
      <c r="T3573" s="279" t="s">
        <v>394</v>
      </c>
      <c r="U3573" s="279" t="s">
        <v>394</v>
      </c>
      <c r="V3573" s="279" t="s">
        <v>394</v>
      </c>
      <c r="W3573" s="279" t="s">
        <v>394</v>
      </c>
      <c r="X3573" s="279" t="s">
        <v>394</v>
      </c>
      <c r="Y3573" s="281"/>
      <c r="Z3573" s="279" t="s">
        <v>394</v>
      </c>
      <c r="AA3573" s="279" t="s">
        <v>394</v>
      </c>
      <c r="AB3573" s="281"/>
      <c r="AC3573" s="279" t="s">
        <v>855</v>
      </c>
      <c r="AF3573" s="276" t="str">
        <f>IFERROR(VLOOKUP(A3573,'[1]قوائم الترجمة'!AC$2:AD$2397,1,0),"م")</f>
        <v>م</v>
      </c>
      <c r="AG3573" s="232"/>
      <c r="AH3573" s="233"/>
      <c r="AI3573" s="233"/>
      <c r="AJ3573" s="233"/>
      <c r="AL3573" s="267"/>
      <c r="AM3573" s="235"/>
      <c r="AO3573" s="236"/>
      <c r="AU3573" s="234"/>
    </row>
    <row r="3574" spans="1:47" ht="21" x14ac:dyDescent="0.4">
      <c r="A3574" s="278">
        <v>122733</v>
      </c>
      <c r="B3574" s="279" t="s">
        <v>3313</v>
      </c>
      <c r="C3574" s="279" t="s">
        <v>1541</v>
      </c>
      <c r="D3574" s="279" t="s">
        <v>264</v>
      </c>
      <c r="E3574" s="279" t="s">
        <v>394</v>
      </c>
      <c r="F3574"/>
      <c r="H3574" s="279" t="s">
        <v>394</v>
      </c>
      <c r="I3574" s="279" t="s">
        <v>540</v>
      </c>
      <c r="J3574" s="279" t="s">
        <v>394</v>
      </c>
      <c r="K3574" s="279" t="s">
        <v>394</v>
      </c>
      <c r="L3574" s="279" t="s">
        <v>394</v>
      </c>
      <c r="M3574" s="279" t="s">
        <v>394</v>
      </c>
      <c r="N3574" s="279" t="s">
        <v>394</v>
      </c>
      <c r="O3574" s="279" t="s">
        <v>394</v>
      </c>
      <c r="P3574" s="315">
        <v>0</v>
      </c>
      <c r="Q3574" s="279" t="s">
        <v>394</v>
      </c>
      <c r="R3574" s="279" t="s">
        <v>394</v>
      </c>
      <c r="S3574" s="279" t="s">
        <v>394</v>
      </c>
      <c r="T3574" s="279" t="s">
        <v>394</v>
      </c>
      <c r="U3574" s="279" t="s">
        <v>394</v>
      </c>
      <c r="V3574" s="279" t="s">
        <v>394</v>
      </c>
      <c r="W3574" s="279" t="s">
        <v>394</v>
      </c>
      <c r="X3574" s="279" t="s">
        <v>394</v>
      </c>
      <c r="Y3574" s="281"/>
      <c r="Z3574" s="279" t="s">
        <v>394</v>
      </c>
      <c r="AA3574" s="279" t="s">
        <v>394</v>
      </c>
      <c r="AB3574" s="281"/>
      <c r="AC3574" s="279" t="s">
        <v>855</v>
      </c>
      <c r="AF3574" s="276" t="str">
        <f>IFERROR(VLOOKUP(A3574,'[1]قوائم الترجمة'!AC$2:AD$2397,1,0),"م")</f>
        <v>م</v>
      </c>
      <c r="AG3574" s="232"/>
      <c r="AH3574" s="233"/>
      <c r="AI3574" s="233"/>
      <c r="AJ3574" s="233"/>
      <c r="AL3574" s="267"/>
      <c r="AM3574" s="235"/>
      <c r="AO3574" s="236"/>
      <c r="AU3574" s="234"/>
    </row>
    <row r="3575" spans="1:47" ht="21" x14ac:dyDescent="0.4">
      <c r="A3575" s="278">
        <v>122734</v>
      </c>
      <c r="B3575" s="279" t="s">
        <v>3312</v>
      </c>
      <c r="C3575" s="279" t="s">
        <v>214</v>
      </c>
      <c r="D3575" s="279" t="s">
        <v>623</v>
      </c>
      <c r="E3575" s="279" t="s">
        <v>394</v>
      </c>
      <c r="F3575"/>
      <c r="H3575" s="279" t="s">
        <v>394</v>
      </c>
      <c r="I3575" s="279" t="s">
        <v>539</v>
      </c>
      <c r="J3575" s="279" t="s">
        <v>394</v>
      </c>
      <c r="K3575" s="279" t="s">
        <v>394</v>
      </c>
      <c r="L3575" s="279" t="s">
        <v>394</v>
      </c>
      <c r="M3575" s="279" t="s">
        <v>394</v>
      </c>
      <c r="N3575" s="279" t="s">
        <v>394</v>
      </c>
      <c r="O3575" s="279" t="s">
        <v>394</v>
      </c>
      <c r="P3575" s="315">
        <v>0</v>
      </c>
      <c r="Q3575" s="279" t="s">
        <v>394</v>
      </c>
      <c r="R3575" s="279" t="s">
        <v>394</v>
      </c>
      <c r="S3575" s="279" t="s">
        <v>394</v>
      </c>
      <c r="T3575" s="279" t="s">
        <v>394</v>
      </c>
      <c r="U3575" s="279" t="s">
        <v>394</v>
      </c>
      <c r="V3575" s="279" t="s">
        <v>394</v>
      </c>
      <c r="W3575" s="279" t="s">
        <v>394</v>
      </c>
      <c r="X3575" s="279" t="s">
        <v>394</v>
      </c>
      <c r="Y3575" s="281"/>
      <c r="Z3575" s="279" t="s">
        <v>394</v>
      </c>
      <c r="AA3575" s="279" t="s">
        <v>394</v>
      </c>
      <c r="AB3575" s="281"/>
      <c r="AC3575" s="279" t="s">
        <v>855</v>
      </c>
      <c r="AF3575" s="276" t="str">
        <f>IFERROR(VLOOKUP(A3575,'[1]قوائم الترجمة'!AC$2:AD$2397,1,0),"م")</f>
        <v>م</v>
      </c>
      <c r="AG3575" s="232"/>
      <c r="AH3575" s="233"/>
      <c r="AI3575" s="233"/>
      <c r="AJ3575" s="233"/>
      <c r="AL3575" s="267"/>
      <c r="AM3575" s="235"/>
      <c r="AO3575" s="236"/>
      <c r="AU3575" s="234"/>
    </row>
    <row r="3576" spans="1:47" ht="21" x14ac:dyDescent="0.4">
      <c r="A3576" s="278">
        <v>122735</v>
      </c>
      <c r="B3576" s="279" t="s">
        <v>3310</v>
      </c>
      <c r="C3576" s="279" t="s">
        <v>503</v>
      </c>
      <c r="D3576" s="279" t="s">
        <v>3311</v>
      </c>
      <c r="E3576" s="279" t="s">
        <v>424</v>
      </c>
      <c r="F3576" s="315" t="s">
        <v>9665</v>
      </c>
      <c r="G3576" s="315" t="s">
        <v>8255</v>
      </c>
      <c r="H3576" s="279" t="s">
        <v>425</v>
      </c>
      <c r="I3576" s="279" t="s">
        <v>540</v>
      </c>
      <c r="J3576" s="279" t="s">
        <v>426</v>
      </c>
      <c r="K3576" s="280">
        <v>2005</v>
      </c>
      <c r="L3576" s="279" t="s">
        <v>402</v>
      </c>
      <c r="M3576" s="279" t="s">
        <v>394</v>
      </c>
      <c r="N3576" s="279" t="s">
        <v>394</v>
      </c>
      <c r="O3576" s="279" t="s">
        <v>394</v>
      </c>
      <c r="P3576" s="315">
        <v>0</v>
      </c>
      <c r="Q3576" s="278"/>
      <c r="R3576" s="303"/>
      <c r="S3576" s="279" t="s">
        <v>394</v>
      </c>
      <c r="T3576" s="279" t="s">
        <v>394</v>
      </c>
      <c r="U3576" s="303"/>
      <c r="V3576" s="303"/>
      <c r="W3576" s="303"/>
      <c r="X3576" s="303"/>
      <c r="Z3576" s="303"/>
      <c r="AA3576" s="303"/>
      <c r="AC3576" s="279" t="s">
        <v>394</v>
      </c>
      <c r="AF3576" s="276">
        <f>IFERROR(VLOOKUP(A3576,'[1]قوائم الترجمة'!AC$2:AD$2397,1,0),"م")</f>
        <v>122735</v>
      </c>
      <c r="AG3576" s="232"/>
      <c r="AH3576" s="233"/>
      <c r="AI3576" s="233"/>
      <c r="AJ3576" s="233"/>
      <c r="AL3576" s="267"/>
      <c r="AM3576" s="235"/>
      <c r="AO3576" s="236"/>
      <c r="AU3576" s="234"/>
    </row>
    <row r="3577" spans="1:47" ht="21" x14ac:dyDescent="0.4">
      <c r="A3577" s="278">
        <v>122736</v>
      </c>
      <c r="B3577" s="279" t="s">
        <v>3309</v>
      </c>
      <c r="C3577" s="279" t="s">
        <v>72</v>
      </c>
      <c r="D3577" s="279" t="s">
        <v>1142</v>
      </c>
      <c r="E3577" s="279" t="s">
        <v>394</v>
      </c>
      <c r="F3577"/>
      <c r="H3577" s="279" t="s">
        <v>394</v>
      </c>
      <c r="I3577" s="279" t="s">
        <v>539</v>
      </c>
      <c r="J3577" s="279" t="s">
        <v>394</v>
      </c>
      <c r="K3577" s="279" t="s">
        <v>394</v>
      </c>
      <c r="L3577" s="279" t="s">
        <v>394</v>
      </c>
      <c r="M3577" s="279" t="s">
        <v>394</v>
      </c>
      <c r="N3577" s="279" t="s">
        <v>394</v>
      </c>
      <c r="O3577" s="279" t="s">
        <v>394</v>
      </c>
      <c r="P3577" s="315">
        <v>0</v>
      </c>
      <c r="Q3577" s="279" t="s">
        <v>394</v>
      </c>
      <c r="R3577" s="279" t="s">
        <v>394</v>
      </c>
      <c r="S3577" s="279" t="s">
        <v>394</v>
      </c>
      <c r="T3577" s="279" t="s">
        <v>394</v>
      </c>
      <c r="U3577" s="279" t="s">
        <v>394</v>
      </c>
      <c r="V3577" s="279" t="s">
        <v>394</v>
      </c>
      <c r="W3577" s="279" t="s">
        <v>394</v>
      </c>
      <c r="X3577" s="279" t="s">
        <v>394</v>
      </c>
      <c r="Y3577" s="281"/>
      <c r="Z3577" s="279" t="s">
        <v>394</v>
      </c>
      <c r="AA3577" s="279" t="s">
        <v>394</v>
      </c>
      <c r="AB3577" s="281"/>
      <c r="AC3577" s="279" t="s">
        <v>855</v>
      </c>
      <c r="AF3577" s="276" t="str">
        <f>IFERROR(VLOOKUP(A3577,'[1]قوائم الترجمة'!AC$2:AD$2397,1,0),"م")</f>
        <v>م</v>
      </c>
      <c r="AG3577" s="232"/>
      <c r="AH3577" s="233"/>
      <c r="AI3577" s="233"/>
      <c r="AJ3577" s="233"/>
      <c r="AL3577" s="267"/>
      <c r="AM3577" s="235"/>
      <c r="AO3577" s="236"/>
      <c r="AU3577" s="234"/>
    </row>
    <row r="3578" spans="1:47" ht="21" x14ac:dyDescent="0.4">
      <c r="A3578" s="278">
        <v>122737</v>
      </c>
      <c r="B3578" s="279" t="s">
        <v>3308</v>
      </c>
      <c r="C3578" s="279" t="s">
        <v>747</v>
      </c>
      <c r="D3578" s="279" t="s">
        <v>299</v>
      </c>
      <c r="E3578" s="279" t="s">
        <v>394</v>
      </c>
      <c r="F3578"/>
      <c r="H3578" s="279" t="s">
        <v>394</v>
      </c>
      <c r="I3578" s="279" t="s">
        <v>540</v>
      </c>
      <c r="J3578" s="279" t="s">
        <v>394</v>
      </c>
      <c r="K3578" s="279" t="s">
        <v>394</v>
      </c>
      <c r="L3578" s="279" t="s">
        <v>394</v>
      </c>
      <c r="M3578" s="279" t="s">
        <v>394</v>
      </c>
      <c r="N3578" s="279" t="s">
        <v>394</v>
      </c>
      <c r="O3578" s="279" t="s">
        <v>394</v>
      </c>
      <c r="P3578" s="315">
        <v>0</v>
      </c>
      <c r="Q3578" s="279" t="s">
        <v>394</v>
      </c>
      <c r="R3578" s="279" t="s">
        <v>394</v>
      </c>
      <c r="S3578" s="279" t="s">
        <v>394</v>
      </c>
      <c r="T3578" s="279" t="s">
        <v>394</v>
      </c>
      <c r="U3578" s="279" t="s">
        <v>394</v>
      </c>
      <c r="V3578" s="279" t="s">
        <v>394</v>
      </c>
      <c r="W3578" s="279" t="s">
        <v>394</v>
      </c>
      <c r="X3578" s="279" t="s">
        <v>394</v>
      </c>
      <c r="Y3578" s="281"/>
      <c r="Z3578" s="279" t="s">
        <v>394</v>
      </c>
      <c r="AA3578" s="279" t="s">
        <v>394</v>
      </c>
      <c r="AB3578" s="281"/>
      <c r="AC3578" s="279" t="s">
        <v>855</v>
      </c>
      <c r="AF3578" s="276" t="str">
        <f>IFERROR(VLOOKUP(A3578,'[1]قوائم الترجمة'!AC$2:AD$2397,1,0),"م")</f>
        <v>م</v>
      </c>
      <c r="AG3578" s="232"/>
      <c r="AH3578" s="233"/>
      <c r="AI3578" s="233"/>
      <c r="AJ3578" s="233"/>
      <c r="AL3578" s="267"/>
      <c r="AM3578" s="235"/>
      <c r="AO3578" s="236"/>
      <c r="AU3578" s="234"/>
    </row>
    <row r="3579" spans="1:47" ht="21" x14ac:dyDescent="0.4">
      <c r="A3579" s="278">
        <v>122738</v>
      </c>
      <c r="B3579" s="279" t="s">
        <v>3306</v>
      </c>
      <c r="C3579" s="279" t="s">
        <v>3307</v>
      </c>
      <c r="D3579" s="279" t="s">
        <v>9666</v>
      </c>
      <c r="E3579" s="279" t="s">
        <v>424</v>
      </c>
      <c r="F3579" s="315" t="s">
        <v>9667</v>
      </c>
      <c r="G3579" s="315" t="s">
        <v>402</v>
      </c>
      <c r="H3579" s="279" t="s">
        <v>425</v>
      </c>
      <c r="I3579" s="279" t="s">
        <v>67</v>
      </c>
      <c r="J3579" s="279" t="s">
        <v>403</v>
      </c>
      <c r="K3579" s="280">
        <v>2014</v>
      </c>
      <c r="L3579" s="279" t="s">
        <v>842</v>
      </c>
      <c r="M3579" s="279" t="s">
        <v>394</v>
      </c>
      <c r="N3579" s="279" t="s">
        <v>394</v>
      </c>
      <c r="O3579" s="279" t="s">
        <v>394</v>
      </c>
      <c r="P3579" s="315">
        <v>0</v>
      </c>
      <c r="Q3579" s="278"/>
      <c r="R3579" s="303"/>
      <c r="S3579" s="279" t="s">
        <v>394</v>
      </c>
      <c r="T3579" s="279" t="s">
        <v>394</v>
      </c>
      <c r="U3579" s="303"/>
      <c r="V3579" s="303"/>
      <c r="W3579" s="303"/>
      <c r="X3579" s="303"/>
      <c r="Z3579" s="303"/>
      <c r="AA3579" s="303"/>
      <c r="AC3579" s="279" t="s">
        <v>394</v>
      </c>
      <c r="AF3579" s="276">
        <f>IFERROR(VLOOKUP(A3579,'[1]قوائم الترجمة'!AC$2:AD$2397,1,0),"م")</f>
        <v>122738</v>
      </c>
      <c r="AG3579" s="232"/>
      <c r="AH3579" s="233"/>
      <c r="AI3579" s="233"/>
      <c r="AJ3579" s="233"/>
      <c r="AL3579" s="267"/>
      <c r="AM3579" s="235"/>
      <c r="AO3579" s="236"/>
      <c r="AU3579" s="234"/>
    </row>
    <row r="3580" spans="1:47" ht="21" x14ac:dyDescent="0.4">
      <c r="A3580" s="278">
        <v>122739</v>
      </c>
      <c r="B3580" s="279" t="s">
        <v>3305</v>
      </c>
      <c r="C3580" s="279" t="s">
        <v>687</v>
      </c>
      <c r="D3580" s="279" t="s">
        <v>675</v>
      </c>
      <c r="E3580" s="279" t="s">
        <v>394</v>
      </c>
      <c r="F3580"/>
      <c r="H3580" s="279" t="s">
        <v>394</v>
      </c>
      <c r="I3580" s="279" t="s">
        <v>539</v>
      </c>
      <c r="J3580" s="279" t="s">
        <v>394</v>
      </c>
      <c r="K3580" s="279" t="s">
        <v>394</v>
      </c>
      <c r="L3580" s="279" t="s">
        <v>394</v>
      </c>
      <c r="M3580" s="279" t="s">
        <v>394</v>
      </c>
      <c r="N3580" s="279" t="s">
        <v>394</v>
      </c>
      <c r="O3580" s="279" t="s">
        <v>394</v>
      </c>
      <c r="P3580" s="315">
        <v>0</v>
      </c>
      <c r="Q3580" s="279" t="s">
        <v>394</v>
      </c>
      <c r="R3580" s="279" t="s">
        <v>394</v>
      </c>
      <c r="S3580" s="279" t="s">
        <v>394</v>
      </c>
      <c r="T3580" s="279" t="s">
        <v>394</v>
      </c>
      <c r="U3580" s="279" t="s">
        <v>394</v>
      </c>
      <c r="V3580" s="279" t="s">
        <v>394</v>
      </c>
      <c r="W3580" s="279" t="s">
        <v>394</v>
      </c>
      <c r="X3580" s="279" t="s">
        <v>394</v>
      </c>
      <c r="Y3580" s="281"/>
      <c r="Z3580" s="279" t="s">
        <v>394</v>
      </c>
      <c r="AA3580" s="279" t="s">
        <v>394</v>
      </c>
      <c r="AB3580" s="281"/>
      <c r="AC3580" s="279" t="s">
        <v>855</v>
      </c>
      <c r="AF3580" s="276" t="str">
        <f>IFERROR(VLOOKUP(A3580,'[1]قوائم الترجمة'!AC$2:AD$2397,1,0),"م")</f>
        <v>م</v>
      </c>
      <c r="AG3580" s="232"/>
      <c r="AH3580" s="233"/>
      <c r="AI3580" s="233"/>
      <c r="AJ3580" s="233"/>
      <c r="AL3580" s="267"/>
      <c r="AM3580" s="235"/>
      <c r="AO3580" s="236"/>
      <c r="AU3580" s="234"/>
    </row>
    <row r="3581" spans="1:47" ht="21" x14ac:dyDescent="0.4">
      <c r="A3581" s="278">
        <v>122740</v>
      </c>
      <c r="B3581" s="279" t="s">
        <v>3302</v>
      </c>
      <c r="C3581" s="279" t="s">
        <v>3303</v>
      </c>
      <c r="D3581" s="279" t="s">
        <v>3304</v>
      </c>
      <c r="E3581" s="279" t="s">
        <v>394</v>
      </c>
      <c r="F3581"/>
      <c r="H3581" s="279" t="s">
        <v>394</v>
      </c>
      <c r="I3581" s="279" t="s">
        <v>539</v>
      </c>
      <c r="J3581" s="279" t="s">
        <v>394</v>
      </c>
      <c r="K3581" s="279" t="s">
        <v>394</v>
      </c>
      <c r="L3581" s="279" t="s">
        <v>394</v>
      </c>
      <c r="M3581" s="279" t="s">
        <v>394</v>
      </c>
      <c r="N3581" s="279" t="s">
        <v>394</v>
      </c>
      <c r="O3581" s="279" t="s">
        <v>394</v>
      </c>
      <c r="P3581" s="315">
        <v>0</v>
      </c>
      <c r="Q3581" s="279" t="s">
        <v>394</v>
      </c>
      <c r="R3581" s="279" t="s">
        <v>394</v>
      </c>
      <c r="S3581" s="279" t="s">
        <v>394</v>
      </c>
      <c r="T3581" s="279" t="s">
        <v>394</v>
      </c>
      <c r="U3581" s="279" t="s">
        <v>394</v>
      </c>
      <c r="V3581" s="279" t="s">
        <v>394</v>
      </c>
      <c r="W3581" s="279" t="s">
        <v>394</v>
      </c>
      <c r="X3581" s="279" t="s">
        <v>394</v>
      </c>
      <c r="Y3581" s="281"/>
      <c r="Z3581" s="279" t="s">
        <v>394</v>
      </c>
      <c r="AA3581" s="279" t="s">
        <v>394</v>
      </c>
      <c r="AB3581" s="281"/>
      <c r="AC3581" s="279" t="s">
        <v>855</v>
      </c>
      <c r="AF3581" s="276" t="str">
        <f>IFERROR(VLOOKUP(A3581,'[1]قوائم الترجمة'!AC$2:AD$2397,1,0),"م")</f>
        <v>م</v>
      </c>
      <c r="AG3581" s="232"/>
      <c r="AH3581" s="233"/>
      <c r="AI3581" s="233"/>
      <c r="AJ3581" s="233"/>
      <c r="AL3581" s="267"/>
      <c r="AM3581" s="235"/>
      <c r="AO3581" s="236"/>
      <c r="AU3581" s="234"/>
    </row>
    <row r="3582" spans="1:47" ht="21" x14ac:dyDescent="0.4">
      <c r="A3582" s="278">
        <v>122742</v>
      </c>
      <c r="B3582" s="279" t="s">
        <v>3301</v>
      </c>
      <c r="C3582" s="279" t="s">
        <v>129</v>
      </c>
      <c r="D3582" s="279" t="s">
        <v>284</v>
      </c>
      <c r="E3582" s="279" t="s">
        <v>394</v>
      </c>
      <c r="F3582"/>
      <c r="H3582" s="279" t="s">
        <v>394</v>
      </c>
      <c r="I3582" s="279" t="s">
        <v>540</v>
      </c>
      <c r="J3582" s="279" t="s">
        <v>394</v>
      </c>
      <c r="K3582" s="279" t="s">
        <v>394</v>
      </c>
      <c r="L3582" s="279" t="s">
        <v>394</v>
      </c>
      <c r="M3582" s="279" t="s">
        <v>394</v>
      </c>
      <c r="N3582" s="279" t="s">
        <v>394</v>
      </c>
      <c r="O3582" s="279" t="s">
        <v>394</v>
      </c>
      <c r="P3582" s="315">
        <v>0</v>
      </c>
      <c r="Q3582" s="279" t="s">
        <v>394</v>
      </c>
      <c r="R3582" s="279" t="s">
        <v>394</v>
      </c>
      <c r="S3582" s="279" t="s">
        <v>394</v>
      </c>
      <c r="T3582" s="279" t="s">
        <v>394</v>
      </c>
      <c r="U3582" s="279" t="s">
        <v>394</v>
      </c>
      <c r="V3582" s="279" t="s">
        <v>394</v>
      </c>
      <c r="W3582" s="279" t="s">
        <v>394</v>
      </c>
      <c r="X3582" s="279" t="s">
        <v>394</v>
      </c>
      <c r="Y3582" s="281"/>
      <c r="Z3582" s="279" t="s">
        <v>394</v>
      </c>
      <c r="AA3582" s="279" t="s">
        <v>394</v>
      </c>
      <c r="AB3582" s="281"/>
      <c r="AC3582" s="279" t="s">
        <v>394</v>
      </c>
      <c r="AF3582" s="276" t="str">
        <f>IFERROR(VLOOKUP(A3582,'[1]قوائم الترجمة'!AC$2:AD$2397,1,0),"م")</f>
        <v>م</v>
      </c>
      <c r="AG3582" s="232"/>
      <c r="AH3582" s="233"/>
      <c r="AI3582" s="233"/>
      <c r="AJ3582" s="233"/>
      <c r="AL3582" s="267"/>
      <c r="AM3582" s="235"/>
      <c r="AO3582" s="236"/>
      <c r="AU3582" s="234"/>
    </row>
    <row r="3583" spans="1:47" ht="21" x14ac:dyDescent="0.4">
      <c r="A3583" s="278">
        <v>122743</v>
      </c>
      <c r="B3583" s="279" t="s">
        <v>3299</v>
      </c>
      <c r="C3583" s="279" t="s">
        <v>3300</v>
      </c>
      <c r="D3583" s="279" t="s">
        <v>237</v>
      </c>
      <c r="E3583" s="279" t="s">
        <v>394</v>
      </c>
      <c r="F3583"/>
      <c r="H3583" s="279" t="s">
        <v>394</v>
      </c>
      <c r="I3583" s="279" t="s">
        <v>539</v>
      </c>
      <c r="J3583" s="279" t="s">
        <v>394</v>
      </c>
      <c r="K3583" s="279" t="s">
        <v>394</v>
      </c>
      <c r="L3583" s="279" t="s">
        <v>394</v>
      </c>
      <c r="M3583" s="279" t="s">
        <v>394</v>
      </c>
      <c r="N3583" s="279" t="s">
        <v>394</v>
      </c>
      <c r="O3583" s="279" t="s">
        <v>394</v>
      </c>
      <c r="P3583" s="315">
        <v>0</v>
      </c>
      <c r="Q3583" s="279" t="s">
        <v>394</v>
      </c>
      <c r="R3583" s="279" t="s">
        <v>394</v>
      </c>
      <c r="S3583" s="279" t="s">
        <v>394</v>
      </c>
      <c r="T3583" s="279" t="s">
        <v>394</v>
      </c>
      <c r="U3583" s="279" t="s">
        <v>394</v>
      </c>
      <c r="V3583" s="279" t="s">
        <v>394</v>
      </c>
      <c r="W3583" s="279" t="s">
        <v>394</v>
      </c>
      <c r="X3583" s="279" t="s">
        <v>394</v>
      </c>
      <c r="Y3583" s="281"/>
      <c r="Z3583" s="279" t="s">
        <v>394</v>
      </c>
      <c r="AA3583" s="279" t="s">
        <v>394</v>
      </c>
      <c r="AB3583" s="281"/>
      <c r="AC3583" s="279" t="s">
        <v>855</v>
      </c>
      <c r="AF3583" s="276" t="str">
        <f>IFERROR(VLOOKUP(A3583,'[1]قوائم الترجمة'!AC$2:AD$2397,1,0),"م")</f>
        <v>م</v>
      </c>
      <c r="AG3583" s="232"/>
      <c r="AH3583" s="233"/>
      <c r="AI3583" s="233"/>
      <c r="AJ3583" s="233"/>
      <c r="AL3583" s="267"/>
      <c r="AM3583" s="235"/>
      <c r="AO3583" s="236"/>
      <c r="AU3583" s="234"/>
    </row>
    <row r="3584" spans="1:47" ht="21" x14ac:dyDescent="0.4">
      <c r="A3584" s="278">
        <v>122744</v>
      </c>
      <c r="B3584" s="279" t="s">
        <v>3298</v>
      </c>
      <c r="C3584" s="279" t="s">
        <v>566</v>
      </c>
      <c r="D3584" s="279" t="s">
        <v>239</v>
      </c>
      <c r="E3584" s="279" t="s">
        <v>394</v>
      </c>
      <c r="F3584"/>
      <c r="H3584" s="279" t="s">
        <v>394</v>
      </c>
      <c r="I3584" s="279" t="s">
        <v>539</v>
      </c>
      <c r="J3584" s="279" t="s">
        <v>394</v>
      </c>
      <c r="K3584" s="279" t="s">
        <v>394</v>
      </c>
      <c r="L3584" s="279" t="s">
        <v>394</v>
      </c>
      <c r="M3584" s="279" t="s">
        <v>394</v>
      </c>
      <c r="N3584" s="279" t="s">
        <v>394</v>
      </c>
      <c r="O3584" s="279" t="s">
        <v>394</v>
      </c>
      <c r="P3584" s="315">
        <v>0</v>
      </c>
      <c r="Q3584" s="279" t="s">
        <v>394</v>
      </c>
      <c r="R3584" s="279" t="s">
        <v>394</v>
      </c>
      <c r="S3584" s="279" t="s">
        <v>394</v>
      </c>
      <c r="T3584" s="279" t="s">
        <v>394</v>
      </c>
      <c r="U3584" s="279" t="s">
        <v>394</v>
      </c>
      <c r="V3584" s="279" t="s">
        <v>394</v>
      </c>
      <c r="W3584" s="279" t="s">
        <v>394</v>
      </c>
      <c r="X3584" s="279" t="s">
        <v>394</v>
      </c>
      <c r="Y3584" s="281"/>
      <c r="Z3584" s="279" t="s">
        <v>394</v>
      </c>
      <c r="AA3584" s="279" t="s">
        <v>394</v>
      </c>
      <c r="AB3584" s="281"/>
      <c r="AC3584" s="279" t="s">
        <v>855</v>
      </c>
      <c r="AF3584" s="276" t="str">
        <f>IFERROR(VLOOKUP(A3584,'[1]قوائم الترجمة'!AC$2:AD$2397,1,0),"م")</f>
        <v>م</v>
      </c>
      <c r="AG3584" s="232"/>
      <c r="AH3584" s="233"/>
      <c r="AI3584" s="233"/>
      <c r="AJ3584" s="233"/>
      <c r="AL3584" s="267"/>
      <c r="AM3584" s="235"/>
      <c r="AO3584" s="236"/>
      <c r="AU3584" s="234"/>
    </row>
    <row r="3585" spans="1:47" ht="21" x14ac:dyDescent="0.4">
      <c r="A3585" s="278">
        <v>122745</v>
      </c>
      <c r="B3585" s="279" t="s">
        <v>6337</v>
      </c>
      <c r="C3585" s="279" t="s">
        <v>101</v>
      </c>
      <c r="D3585" s="279" t="s">
        <v>1031</v>
      </c>
      <c r="E3585" s="279" t="s">
        <v>424</v>
      </c>
      <c r="F3585" s="315" t="s">
        <v>8378</v>
      </c>
      <c r="G3585" s="315" t="s">
        <v>9668</v>
      </c>
      <c r="H3585" s="279" t="s">
        <v>425</v>
      </c>
      <c r="I3585" s="279" t="s">
        <v>8485</v>
      </c>
      <c r="J3585" s="279" t="s">
        <v>403</v>
      </c>
      <c r="K3585" s="280">
        <v>0</v>
      </c>
      <c r="L3585" s="279" t="s">
        <v>842</v>
      </c>
      <c r="M3585" s="279" t="s">
        <v>394</v>
      </c>
      <c r="N3585" s="279" t="s">
        <v>394</v>
      </c>
      <c r="O3585" s="279" t="s">
        <v>394</v>
      </c>
      <c r="P3585" s="315">
        <v>0</v>
      </c>
      <c r="Q3585" s="278"/>
      <c r="R3585" s="303"/>
      <c r="S3585" s="279" t="s">
        <v>394</v>
      </c>
      <c r="T3585" s="279" t="s">
        <v>394</v>
      </c>
      <c r="U3585" s="303"/>
      <c r="V3585" s="303"/>
      <c r="W3585" s="303"/>
      <c r="X3585" s="303"/>
      <c r="Z3585" s="303"/>
      <c r="AA3585" s="303"/>
      <c r="AC3585" s="279" t="s">
        <v>394</v>
      </c>
      <c r="AF3585" s="276">
        <f>IFERROR(VLOOKUP(A3585,'[1]قوائم الترجمة'!AC$2:AD$2397,1,0),"م")</f>
        <v>122745</v>
      </c>
      <c r="AG3585" s="232"/>
      <c r="AH3585" s="233"/>
      <c r="AI3585" s="233"/>
      <c r="AJ3585" s="233"/>
      <c r="AL3585" s="267"/>
      <c r="AM3585" s="235"/>
      <c r="AO3585" s="236"/>
      <c r="AU3585" s="234"/>
    </row>
    <row r="3586" spans="1:47" ht="21" x14ac:dyDescent="0.4">
      <c r="A3586" s="278">
        <v>122747</v>
      </c>
      <c r="B3586" s="279" t="s">
        <v>6342</v>
      </c>
      <c r="C3586" s="279" t="s">
        <v>178</v>
      </c>
      <c r="D3586" s="279" t="s">
        <v>689</v>
      </c>
      <c r="E3586" s="279" t="s">
        <v>394</v>
      </c>
      <c r="F3586"/>
      <c r="H3586" s="279" t="s">
        <v>394</v>
      </c>
      <c r="I3586" s="279" t="s">
        <v>538</v>
      </c>
      <c r="J3586" s="279" t="s">
        <v>394</v>
      </c>
      <c r="K3586" s="279" t="s">
        <v>394</v>
      </c>
      <c r="L3586" s="279" t="s">
        <v>394</v>
      </c>
      <c r="M3586" s="279" t="s">
        <v>394</v>
      </c>
      <c r="N3586" s="279" t="s">
        <v>394</v>
      </c>
      <c r="O3586" s="279" t="s">
        <v>394</v>
      </c>
      <c r="P3586" s="315">
        <v>0</v>
      </c>
      <c r="Q3586" s="279" t="s">
        <v>394</v>
      </c>
      <c r="R3586" s="279" t="s">
        <v>394</v>
      </c>
      <c r="S3586" s="279" t="s">
        <v>394</v>
      </c>
      <c r="T3586" s="279" t="s">
        <v>394</v>
      </c>
      <c r="U3586" s="279" t="s">
        <v>394</v>
      </c>
      <c r="V3586" s="279" t="s">
        <v>394</v>
      </c>
      <c r="W3586" s="279" t="s">
        <v>394</v>
      </c>
      <c r="X3586" s="279" t="s">
        <v>394</v>
      </c>
      <c r="Y3586" s="281"/>
      <c r="Z3586" s="279" t="s">
        <v>394</v>
      </c>
      <c r="AA3586" s="279" t="s">
        <v>394</v>
      </c>
      <c r="AB3586" s="281"/>
      <c r="AC3586" s="279" t="s">
        <v>394</v>
      </c>
      <c r="AF3586" s="276" t="str">
        <f>IFERROR(VLOOKUP(A3586,'[1]قوائم الترجمة'!AC$2:AD$2397,1,0),"م")</f>
        <v>م</v>
      </c>
      <c r="AG3586" s="232"/>
      <c r="AH3586" s="233"/>
      <c r="AI3586" s="233"/>
      <c r="AJ3586" s="233"/>
      <c r="AL3586" s="267"/>
      <c r="AM3586" s="235"/>
      <c r="AO3586" s="236"/>
      <c r="AU3586" s="234"/>
    </row>
    <row r="3587" spans="1:47" ht="21" x14ac:dyDescent="0.4">
      <c r="A3587" s="278">
        <v>122748</v>
      </c>
      <c r="B3587" s="279" t="s">
        <v>3297</v>
      </c>
      <c r="C3587" s="279" t="s">
        <v>68</v>
      </c>
      <c r="D3587" s="279" t="s">
        <v>724</v>
      </c>
      <c r="E3587" s="279" t="s">
        <v>424</v>
      </c>
      <c r="F3587" s="315" t="s">
        <v>8645</v>
      </c>
      <c r="G3587" s="315" t="s">
        <v>9154</v>
      </c>
      <c r="H3587" s="279" t="s">
        <v>425</v>
      </c>
      <c r="I3587" s="279" t="s">
        <v>540</v>
      </c>
      <c r="J3587" s="279" t="s">
        <v>403</v>
      </c>
      <c r="K3587" s="280">
        <v>0</v>
      </c>
      <c r="L3587" s="279" t="s">
        <v>418</v>
      </c>
      <c r="M3587" s="279" t="s">
        <v>394</v>
      </c>
      <c r="N3587" s="279" t="s">
        <v>394</v>
      </c>
      <c r="O3587" s="279" t="s">
        <v>394</v>
      </c>
      <c r="P3587" s="315">
        <v>0</v>
      </c>
      <c r="Q3587" s="278"/>
      <c r="R3587" s="303"/>
      <c r="S3587" s="279" t="s">
        <v>394</v>
      </c>
      <c r="T3587" s="279" t="s">
        <v>394</v>
      </c>
      <c r="U3587" s="303"/>
      <c r="V3587" s="303"/>
      <c r="W3587" s="303"/>
      <c r="X3587" s="303"/>
      <c r="Z3587" s="303"/>
      <c r="AA3587" s="303"/>
      <c r="AC3587" s="279" t="s">
        <v>855</v>
      </c>
      <c r="AF3587" s="276">
        <f>IFERROR(VLOOKUP(A3587,'[1]قوائم الترجمة'!AC$2:AD$2397,1,0),"م")</f>
        <v>122748</v>
      </c>
      <c r="AG3587" s="232"/>
      <c r="AH3587" s="233"/>
      <c r="AI3587" s="233"/>
      <c r="AJ3587" s="233"/>
      <c r="AL3587" s="267"/>
      <c r="AM3587" s="235"/>
      <c r="AO3587" s="236"/>
      <c r="AU3587" s="234"/>
    </row>
    <row r="3588" spans="1:47" ht="21" x14ac:dyDescent="0.4">
      <c r="A3588" s="278">
        <v>122749</v>
      </c>
      <c r="B3588" s="279" t="s">
        <v>3295</v>
      </c>
      <c r="C3588" s="279" t="s">
        <v>477</v>
      </c>
      <c r="D3588" s="279" t="s">
        <v>3296</v>
      </c>
      <c r="E3588" s="279" t="s">
        <v>394</v>
      </c>
      <c r="F3588"/>
      <c r="H3588" s="279" t="s">
        <v>394</v>
      </c>
      <c r="I3588" s="279" t="s">
        <v>540</v>
      </c>
      <c r="J3588" s="279" t="s">
        <v>394</v>
      </c>
      <c r="K3588" s="279" t="s">
        <v>394</v>
      </c>
      <c r="L3588" s="279" t="s">
        <v>394</v>
      </c>
      <c r="M3588" s="279" t="s">
        <v>394</v>
      </c>
      <c r="N3588" s="279" t="s">
        <v>394</v>
      </c>
      <c r="O3588" s="279" t="s">
        <v>394</v>
      </c>
      <c r="P3588" s="315">
        <v>0</v>
      </c>
      <c r="Q3588" s="279" t="s">
        <v>394</v>
      </c>
      <c r="R3588" s="279" t="s">
        <v>394</v>
      </c>
      <c r="S3588" s="279" t="s">
        <v>394</v>
      </c>
      <c r="T3588" s="279" t="s">
        <v>394</v>
      </c>
      <c r="U3588" s="279" t="s">
        <v>394</v>
      </c>
      <c r="V3588" s="279" t="s">
        <v>394</v>
      </c>
      <c r="W3588" s="279" t="s">
        <v>394</v>
      </c>
      <c r="X3588" s="279" t="s">
        <v>394</v>
      </c>
      <c r="Y3588" s="281"/>
      <c r="Z3588" s="279" t="s">
        <v>394</v>
      </c>
      <c r="AA3588" s="279" t="s">
        <v>394</v>
      </c>
      <c r="AB3588" s="281"/>
      <c r="AC3588" s="279" t="s">
        <v>394</v>
      </c>
      <c r="AF3588" s="276" t="str">
        <f>IFERROR(VLOOKUP(A3588,'[1]قوائم الترجمة'!AC$2:AD$2397,1,0),"م")</f>
        <v>م</v>
      </c>
      <c r="AG3588" s="232"/>
      <c r="AH3588" s="233"/>
      <c r="AI3588" s="233"/>
      <c r="AJ3588" s="233"/>
      <c r="AL3588" s="267"/>
      <c r="AM3588" s="235"/>
      <c r="AO3588" s="236"/>
      <c r="AU3588" s="234"/>
    </row>
    <row r="3589" spans="1:47" ht="21" x14ac:dyDescent="0.4">
      <c r="A3589" s="278">
        <v>122750</v>
      </c>
      <c r="B3589" s="279" t="s">
        <v>3294</v>
      </c>
      <c r="C3589" s="279" t="s">
        <v>474</v>
      </c>
      <c r="D3589" s="279" t="s">
        <v>380</v>
      </c>
      <c r="E3589" s="279" t="s">
        <v>394</v>
      </c>
      <c r="F3589"/>
      <c r="H3589" s="279" t="s">
        <v>394</v>
      </c>
      <c r="I3589" s="279" t="s">
        <v>539</v>
      </c>
      <c r="J3589" s="279" t="s">
        <v>394</v>
      </c>
      <c r="K3589" s="279" t="s">
        <v>394</v>
      </c>
      <c r="L3589" s="279" t="s">
        <v>394</v>
      </c>
      <c r="M3589" s="279" t="s">
        <v>394</v>
      </c>
      <c r="N3589" s="279" t="s">
        <v>394</v>
      </c>
      <c r="O3589" s="279" t="s">
        <v>394</v>
      </c>
      <c r="P3589" s="315">
        <v>0</v>
      </c>
      <c r="Q3589" s="279" t="s">
        <v>394</v>
      </c>
      <c r="R3589" s="279" t="s">
        <v>394</v>
      </c>
      <c r="S3589" s="279" t="s">
        <v>394</v>
      </c>
      <c r="T3589" s="279" t="s">
        <v>394</v>
      </c>
      <c r="U3589" s="279" t="s">
        <v>394</v>
      </c>
      <c r="V3589" s="279" t="s">
        <v>394</v>
      </c>
      <c r="W3589" s="279" t="s">
        <v>394</v>
      </c>
      <c r="X3589" s="279" t="s">
        <v>394</v>
      </c>
      <c r="Y3589" s="281"/>
      <c r="Z3589" s="279" t="s">
        <v>394</v>
      </c>
      <c r="AA3589" s="279" t="s">
        <v>394</v>
      </c>
      <c r="AB3589" s="281"/>
      <c r="AC3589" s="279" t="s">
        <v>855</v>
      </c>
      <c r="AF3589" s="276" t="str">
        <f>IFERROR(VLOOKUP(A3589,'[1]قوائم الترجمة'!AC$2:AD$2397,1,0),"م")</f>
        <v>م</v>
      </c>
      <c r="AG3589" s="232"/>
      <c r="AH3589" s="233"/>
      <c r="AI3589" s="233"/>
      <c r="AJ3589" s="233"/>
      <c r="AL3589" s="267"/>
      <c r="AM3589" s="235"/>
      <c r="AO3589" s="236"/>
      <c r="AU3589" s="234"/>
    </row>
    <row r="3590" spans="1:47" ht="21" x14ac:dyDescent="0.4">
      <c r="A3590" s="278">
        <v>122751</v>
      </c>
      <c r="B3590" s="279" t="s">
        <v>3293</v>
      </c>
      <c r="C3590" s="279" t="s">
        <v>161</v>
      </c>
      <c r="D3590" s="279" t="s">
        <v>244</v>
      </c>
      <c r="E3590" s="279" t="s">
        <v>424</v>
      </c>
      <c r="F3590" s="315" t="s">
        <v>8645</v>
      </c>
      <c r="G3590" s="315" t="s">
        <v>402</v>
      </c>
      <c r="H3590" s="279" t="s">
        <v>425</v>
      </c>
      <c r="I3590" s="279" t="s">
        <v>67</v>
      </c>
      <c r="J3590" s="279" t="s">
        <v>403</v>
      </c>
      <c r="K3590" s="280">
        <v>0</v>
      </c>
      <c r="L3590" s="279" t="s">
        <v>402</v>
      </c>
      <c r="M3590" s="279" t="s">
        <v>394</v>
      </c>
      <c r="N3590" s="279" t="s">
        <v>394</v>
      </c>
      <c r="O3590" s="279" t="s">
        <v>394</v>
      </c>
      <c r="P3590" s="315">
        <v>0</v>
      </c>
      <c r="Q3590" s="278"/>
      <c r="R3590" s="303"/>
      <c r="S3590" s="279" t="s">
        <v>394</v>
      </c>
      <c r="T3590" s="279" t="s">
        <v>394</v>
      </c>
      <c r="U3590" s="303"/>
      <c r="V3590" s="303"/>
      <c r="W3590" s="303"/>
      <c r="X3590" s="303"/>
      <c r="Z3590" s="303"/>
      <c r="AA3590" s="303"/>
      <c r="AC3590" s="279" t="s">
        <v>394</v>
      </c>
      <c r="AF3590" s="276">
        <f>IFERROR(VLOOKUP(A3590,'[1]قوائم الترجمة'!AC$2:AD$2397,1,0),"م")</f>
        <v>122751</v>
      </c>
      <c r="AG3590" s="232"/>
      <c r="AH3590" s="233"/>
      <c r="AI3590" s="233"/>
      <c r="AJ3590" s="233"/>
      <c r="AL3590" s="267"/>
      <c r="AM3590" s="235"/>
      <c r="AO3590" s="236"/>
      <c r="AU3590" s="234"/>
    </row>
    <row r="3591" spans="1:47" ht="21" x14ac:dyDescent="0.4">
      <c r="A3591" s="278">
        <v>122752</v>
      </c>
      <c r="B3591" s="279" t="s">
        <v>6350</v>
      </c>
      <c r="C3591" s="279" t="s">
        <v>6351</v>
      </c>
      <c r="D3591" s="279" t="s">
        <v>239</v>
      </c>
      <c r="E3591" s="279" t="s">
        <v>394</v>
      </c>
      <c r="F3591"/>
      <c r="H3591" s="279" t="s">
        <v>394</v>
      </c>
      <c r="I3591" s="279" t="s">
        <v>61</v>
      </c>
      <c r="J3591" s="279" t="s">
        <v>394</v>
      </c>
      <c r="K3591" s="279" t="s">
        <v>394</v>
      </c>
      <c r="L3591" s="279" t="s">
        <v>394</v>
      </c>
      <c r="M3591" s="279" t="s">
        <v>394</v>
      </c>
      <c r="N3591" s="279" t="s">
        <v>394</v>
      </c>
      <c r="O3591" s="279" t="s">
        <v>394</v>
      </c>
      <c r="P3591" s="315">
        <v>0</v>
      </c>
      <c r="Q3591" s="279" t="s">
        <v>394</v>
      </c>
      <c r="R3591" s="279" t="s">
        <v>394</v>
      </c>
      <c r="S3591" s="279" t="s">
        <v>394</v>
      </c>
      <c r="T3591" s="279" t="s">
        <v>394</v>
      </c>
      <c r="U3591" s="279" t="s">
        <v>394</v>
      </c>
      <c r="V3591" s="279" t="s">
        <v>394</v>
      </c>
      <c r="W3591" s="279" t="s">
        <v>394</v>
      </c>
      <c r="X3591" s="279" t="s">
        <v>394</v>
      </c>
      <c r="Y3591" s="281"/>
      <c r="Z3591" s="279" t="s">
        <v>394</v>
      </c>
      <c r="AA3591" s="279" t="s">
        <v>394</v>
      </c>
      <c r="AB3591" s="281"/>
      <c r="AC3591" s="279" t="s">
        <v>394</v>
      </c>
      <c r="AF3591" s="276" t="str">
        <f>IFERROR(VLOOKUP(A3591,'[1]قوائم الترجمة'!AC$2:AD$2397,1,0),"م")</f>
        <v>م</v>
      </c>
      <c r="AG3591" s="232"/>
      <c r="AH3591" s="233"/>
      <c r="AI3591" s="233"/>
      <c r="AJ3591" s="233"/>
      <c r="AL3591" s="267"/>
      <c r="AM3591" s="235"/>
      <c r="AO3591" s="236"/>
      <c r="AU3591" s="234"/>
    </row>
    <row r="3592" spans="1:47" ht="21" x14ac:dyDescent="0.4">
      <c r="A3592" s="278">
        <v>122753</v>
      </c>
      <c r="B3592" s="279" t="s">
        <v>3291</v>
      </c>
      <c r="C3592" s="279" t="s">
        <v>99</v>
      </c>
      <c r="D3592" s="279" t="s">
        <v>3292</v>
      </c>
      <c r="E3592" s="279" t="s">
        <v>394</v>
      </c>
      <c r="F3592"/>
      <c r="H3592" s="279" t="s">
        <v>394</v>
      </c>
      <c r="I3592" s="279" t="s">
        <v>539</v>
      </c>
      <c r="J3592" s="279" t="s">
        <v>394</v>
      </c>
      <c r="K3592" s="279" t="s">
        <v>394</v>
      </c>
      <c r="L3592" s="279" t="s">
        <v>394</v>
      </c>
      <c r="M3592" s="279" t="s">
        <v>394</v>
      </c>
      <c r="N3592" s="279" t="s">
        <v>394</v>
      </c>
      <c r="O3592" s="279" t="s">
        <v>394</v>
      </c>
      <c r="P3592" s="315">
        <v>0</v>
      </c>
      <c r="Q3592" s="279" t="s">
        <v>394</v>
      </c>
      <c r="R3592" s="279" t="s">
        <v>394</v>
      </c>
      <c r="S3592" s="279" t="s">
        <v>394</v>
      </c>
      <c r="T3592" s="279" t="s">
        <v>394</v>
      </c>
      <c r="U3592" s="279" t="s">
        <v>394</v>
      </c>
      <c r="V3592" s="279" t="s">
        <v>394</v>
      </c>
      <c r="W3592" s="279" t="s">
        <v>394</v>
      </c>
      <c r="X3592" s="279" t="s">
        <v>394</v>
      </c>
      <c r="Y3592" s="281"/>
      <c r="Z3592" s="279" t="s">
        <v>394</v>
      </c>
      <c r="AA3592" s="279" t="s">
        <v>394</v>
      </c>
      <c r="AB3592" s="281"/>
      <c r="AC3592" s="279" t="s">
        <v>855</v>
      </c>
      <c r="AF3592" s="276" t="str">
        <f>IFERROR(VLOOKUP(A3592,'[1]قوائم الترجمة'!AC$2:AD$2397,1,0),"م")</f>
        <v>م</v>
      </c>
      <c r="AG3592" s="232"/>
      <c r="AH3592" s="233"/>
      <c r="AI3592" s="233"/>
      <c r="AJ3592" s="233"/>
      <c r="AL3592" s="267"/>
      <c r="AM3592" s="235"/>
      <c r="AO3592" s="236"/>
      <c r="AU3592" s="234"/>
    </row>
    <row r="3593" spans="1:47" ht="21" x14ac:dyDescent="0.4">
      <c r="A3593" s="278">
        <v>122754</v>
      </c>
      <c r="B3593" s="279" t="s">
        <v>3290</v>
      </c>
      <c r="C3593" s="279" t="s">
        <v>1054</v>
      </c>
      <c r="D3593" s="279" t="s">
        <v>297</v>
      </c>
      <c r="E3593" s="279" t="s">
        <v>394</v>
      </c>
      <c r="F3593"/>
      <c r="H3593" s="279" t="s">
        <v>394</v>
      </c>
      <c r="I3593" s="279" t="s">
        <v>539</v>
      </c>
      <c r="J3593" s="279" t="s">
        <v>394</v>
      </c>
      <c r="K3593" s="279" t="s">
        <v>394</v>
      </c>
      <c r="L3593" s="279" t="s">
        <v>394</v>
      </c>
      <c r="M3593" s="279" t="s">
        <v>394</v>
      </c>
      <c r="N3593" s="279" t="s">
        <v>394</v>
      </c>
      <c r="O3593" s="279" t="s">
        <v>394</v>
      </c>
      <c r="P3593" s="315">
        <v>0</v>
      </c>
      <c r="Q3593" s="279" t="s">
        <v>394</v>
      </c>
      <c r="R3593" s="279" t="s">
        <v>394</v>
      </c>
      <c r="S3593" s="279" t="s">
        <v>394</v>
      </c>
      <c r="T3593" s="279" t="s">
        <v>394</v>
      </c>
      <c r="U3593" s="279" t="s">
        <v>394</v>
      </c>
      <c r="V3593" s="279" t="s">
        <v>394</v>
      </c>
      <c r="W3593" s="279" t="s">
        <v>394</v>
      </c>
      <c r="X3593" s="279" t="s">
        <v>394</v>
      </c>
      <c r="Y3593" s="281"/>
      <c r="Z3593" s="279" t="s">
        <v>394</v>
      </c>
      <c r="AA3593" s="279" t="s">
        <v>394</v>
      </c>
      <c r="AB3593" s="281"/>
      <c r="AC3593" s="279" t="s">
        <v>855</v>
      </c>
      <c r="AF3593" s="276" t="str">
        <f>IFERROR(VLOOKUP(A3593,'[1]قوائم الترجمة'!AC$2:AD$2397,1,0),"م")</f>
        <v>م</v>
      </c>
      <c r="AG3593" s="232"/>
      <c r="AH3593" s="233"/>
      <c r="AI3593" s="233"/>
      <c r="AJ3593" s="233"/>
      <c r="AL3593" s="267"/>
      <c r="AM3593" s="235"/>
      <c r="AO3593" s="236"/>
      <c r="AU3593" s="234"/>
    </row>
    <row r="3594" spans="1:47" ht="21" x14ac:dyDescent="0.4">
      <c r="A3594" s="278">
        <v>122755</v>
      </c>
      <c r="B3594" s="279" t="s">
        <v>3289</v>
      </c>
      <c r="C3594" s="279" t="s">
        <v>801</v>
      </c>
      <c r="D3594" s="279" t="s">
        <v>1502</v>
      </c>
      <c r="E3594" s="279" t="s">
        <v>394</v>
      </c>
      <c r="F3594"/>
      <c r="H3594" s="279" t="s">
        <v>394</v>
      </c>
      <c r="I3594" s="279" t="s">
        <v>539</v>
      </c>
      <c r="J3594" s="279" t="s">
        <v>394</v>
      </c>
      <c r="K3594" s="279" t="s">
        <v>394</v>
      </c>
      <c r="L3594" s="279" t="s">
        <v>394</v>
      </c>
      <c r="M3594" s="279" t="s">
        <v>394</v>
      </c>
      <c r="N3594" s="279" t="s">
        <v>394</v>
      </c>
      <c r="O3594" s="279" t="s">
        <v>394</v>
      </c>
      <c r="P3594" s="315">
        <v>0</v>
      </c>
      <c r="Q3594" s="279" t="s">
        <v>394</v>
      </c>
      <c r="R3594" s="279" t="s">
        <v>394</v>
      </c>
      <c r="S3594" s="279" t="s">
        <v>394</v>
      </c>
      <c r="T3594" s="279" t="s">
        <v>394</v>
      </c>
      <c r="U3594" s="279" t="s">
        <v>394</v>
      </c>
      <c r="V3594" s="279" t="s">
        <v>394</v>
      </c>
      <c r="W3594" s="279" t="s">
        <v>394</v>
      </c>
      <c r="X3594" s="279" t="s">
        <v>394</v>
      </c>
      <c r="Y3594" s="281"/>
      <c r="Z3594" s="279" t="s">
        <v>394</v>
      </c>
      <c r="AA3594" s="279" t="s">
        <v>394</v>
      </c>
      <c r="AB3594" s="281"/>
      <c r="AC3594" s="279" t="s">
        <v>855</v>
      </c>
      <c r="AF3594" s="276" t="str">
        <f>IFERROR(VLOOKUP(A3594,'[1]قوائم الترجمة'!AC$2:AD$2397,1,0),"م")</f>
        <v>م</v>
      </c>
      <c r="AG3594" s="232"/>
      <c r="AH3594" s="233"/>
      <c r="AI3594" s="233"/>
      <c r="AJ3594" s="233"/>
      <c r="AL3594" s="267"/>
      <c r="AM3594" s="235"/>
      <c r="AO3594" s="236"/>
      <c r="AU3594" s="234"/>
    </row>
    <row r="3595" spans="1:47" ht="21" x14ac:dyDescent="0.4">
      <c r="A3595" s="278">
        <v>122756</v>
      </c>
      <c r="B3595" s="279" t="s">
        <v>3288</v>
      </c>
      <c r="C3595" s="279" t="s">
        <v>150</v>
      </c>
      <c r="D3595" s="279" t="s">
        <v>351</v>
      </c>
      <c r="E3595" s="279" t="s">
        <v>423</v>
      </c>
      <c r="F3595" s="315" t="s">
        <v>8729</v>
      </c>
      <c r="G3595" s="315" t="s">
        <v>8135</v>
      </c>
      <c r="H3595" s="279" t="s">
        <v>425</v>
      </c>
      <c r="I3595" s="279" t="s">
        <v>540</v>
      </c>
      <c r="J3595" s="279" t="s">
        <v>403</v>
      </c>
      <c r="K3595" s="280">
        <v>0</v>
      </c>
      <c r="L3595" s="279" t="s">
        <v>419</v>
      </c>
      <c r="M3595" s="279" t="s">
        <v>394</v>
      </c>
      <c r="N3595" s="279" t="s">
        <v>394</v>
      </c>
      <c r="O3595" s="279" t="s">
        <v>394</v>
      </c>
      <c r="P3595" s="315">
        <v>0</v>
      </c>
      <c r="Q3595" s="278"/>
      <c r="R3595" s="303"/>
      <c r="S3595" s="279" t="s">
        <v>394</v>
      </c>
      <c r="T3595" s="279" t="s">
        <v>394</v>
      </c>
      <c r="U3595" s="303"/>
      <c r="V3595" s="303"/>
      <c r="W3595" s="303"/>
      <c r="X3595" s="303"/>
      <c r="Z3595" s="303"/>
      <c r="AA3595" s="303"/>
      <c r="AC3595" s="279" t="s">
        <v>394</v>
      </c>
      <c r="AF3595" s="276">
        <f>IFERROR(VLOOKUP(A3595,'[1]قوائم الترجمة'!AC$2:AD$2397,1,0),"م")</f>
        <v>122756</v>
      </c>
      <c r="AG3595" s="232"/>
      <c r="AH3595" s="233"/>
      <c r="AI3595" s="233"/>
      <c r="AJ3595" s="233"/>
      <c r="AL3595" s="267"/>
      <c r="AM3595" s="235"/>
      <c r="AO3595" s="236"/>
      <c r="AU3595" s="234"/>
    </row>
    <row r="3596" spans="1:47" ht="21" x14ac:dyDescent="0.4">
      <c r="A3596" s="278">
        <v>122757</v>
      </c>
      <c r="B3596" s="279" t="s">
        <v>3287</v>
      </c>
      <c r="C3596" s="279" t="s">
        <v>111</v>
      </c>
      <c r="D3596" s="279" t="s">
        <v>756</v>
      </c>
      <c r="E3596" s="279" t="s">
        <v>394</v>
      </c>
      <c r="F3596"/>
      <c r="H3596" s="279" t="s">
        <v>394</v>
      </c>
      <c r="I3596" s="279" t="s">
        <v>539</v>
      </c>
      <c r="J3596" s="279" t="s">
        <v>394</v>
      </c>
      <c r="K3596" s="279" t="s">
        <v>394</v>
      </c>
      <c r="L3596" s="279" t="s">
        <v>394</v>
      </c>
      <c r="M3596" s="279" t="s">
        <v>394</v>
      </c>
      <c r="N3596" s="279" t="s">
        <v>394</v>
      </c>
      <c r="O3596" s="279" t="s">
        <v>394</v>
      </c>
      <c r="P3596" s="315">
        <v>0</v>
      </c>
      <c r="Q3596" s="279" t="s">
        <v>394</v>
      </c>
      <c r="R3596" s="279" t="s">
        <v>394</v>
      </c>
      <c r="S3596" s="279" t="s">
        <v>394</v>
      </c>
      <c r="T3596" s="279" t="s">
        <v>394</v>
      </c>
      <c r="U3596" s="279" t="s">
        <v>394</v>
      </c>
      <c r="V3596" s="279" t="s">
        <v>394</v>
      </c>
      <c r="W3596" s="279" t="s">
        <v>394</v>
      </c>
      <c r="X3596" s="279" t="s">
        <v>394</v>
      </c>
      <c r="Y3596" s="281"/>
      <c r="Z3596" s="279" t="s">
        <v>394</v>
      </c>
      <c r="AA3596" s="279" t="s">
        <v>394</v>
      </c>
      <c r="AB3596" s="281"/>
      <c r="AC3596" s="279" t="s">
        <v>855</v>
      </c>
      <c r="AF3596" s="276" t="str">
        <f>IFERROR(VLOOKUP(A3596,'[1]قوائم الترجمة'!AC$2:AD$2397,1,0),"م")</f>
        <v>م</v>
      </c>
      <c r="AG3596" s="232"/>
      <c r="AH3596" s="233"/>
      <c r="AI3596" s="233"/>
      <c r="AJ3596" s="233"/>
      <c r="AL3596" s="267"/>
      <c r="AM3596" s="235"/>
      <c r="AO3596" s="236"/>
      <c r="AU3596" s="234"/>
    </row>
    <row r="3597" spans="1:47" ht="21" x14ac:dyDescent="0.4">
      <c r="A3597" s="278">
        <v>122759</v>
      </c>
      <c r="B3597" s="279" t="s">
        <v>3286</v>
      </c>
      <c r="C3597" s="279" t="s">
        <v>136</v>
      </c>
      <c r="D3597" s="279" t="s">
        <v>305</v>
      </c>
      <c r="E3597" s="279" t="s">
        <v>424</v>
      </c>
      <c r="F3597" s="315" t="s">
        <v>8477</v>
      </c>
      <c r="G3597" s="315" t="s">
        <v>402</v>
      </c>
      <c r="H3597" s="279" t="s">
        <v>425</v>
      </c>
      <c r="I3597" s="279" t="s">
        <v>61</v>
      </c>
      <c r="J3597" s="279" t="s">
        <v>426</v>
      </c>
      <c r="K3597" s="280">
        <v>2008</v>
      </c>
      <c r="L3597" s="279" t="s">
        <v>402</v>
      </c>
      <c r="M3597" s="279" t="s">
        <v>394</v>
      </c>
      <c r="N3597" s="279" t="s">
        <v>394</v>
      </c>
      <c r="O3597" s="279" t="s">
        <v>394</v>
      </c>
      <c r="P3597" s="315">
        <v>0</v>
      </c>
      <c r="Q3597" s="278"/>
      <c r="R3597" s="303"/>
      <c r="S3597" s="279" t="s">
        <v>394</v>
      </c>
      <c r="T3597" s="279" t="s">
        <v>394</v>
      </c>
      <c r="U3597" s="303"/>
      <c r="V3597" s="303"/>
      <c r="W3597" s="303"/>
      <c r="X3597" s="303"/>
      <c r="Z3597" s="303"/>
      <c r="AA3597" s="303"/>
      <c r="AC3597" s="279" t="s">
        <v>394</v>
      </c>
      <c r="AF3597" s="276">
        <f>IFERROR(VLOOKUP(A3597,'[1]قوائم الترجمة'!AC$2:AD$2397,1,0),"م")</f>
        <v>122759</v>
      </c>
      <c r="AG3597" s="232"/>
      <c r="AH3597" s="233"/>
      <c r="AI3597" s="233"/>
      <c r="AJ3597" s="233"/>
      <c r="AL3597" s="267"/>
      <c r="AM3597" s="235"/>
      <c r="AO3597" s="236"/>
      <c r="AU3597" s="234"/>
    </row>
    <row r="3598" spans="1:47" ht="21" x14ac:dyDescent="0.4">
      <c r="A3598" s="278">
        <v>122760</v>
      </c>
      <c r="B3598" s="279" t="s">
        <v>6390</v>
      </c>
      <c r="C3598" s="279" t="s">
        <v>95</v>
      </c>
      <c r="D3598" s="279" t="s">
        <v>281</v>
      </c>
      <c r="E3598" s="279" t="s">
        <v>394</v>
      </c>
      <c r="F3598"/>
      <c r="H3598" s="279" t="s">
        <v>394</v>
      </c>
      <c r="I3598" s="279" t="s">
        <v>538</v>
      </c>
      <c r="J3598" s="279" t="s">
        <v>394</v>
      </c>
      <c r="K3598" s="279" t="s">
        <v>394</v>
      </c>
      <c r="L3598" s="279" t="s">
        <v>394</v>
      </c>
      <c r="M3598" s="279" t="s">
        <v>394</v>
      </c>
      <c r="N3598" s="279" t="s">
        <v>394</v>
      </c>
      <c r="O3598" s="279" t="s">
        <v>394</v>
      </c>
      <c r="P3598" s="315">
        <v>0</v>
      </c>
      <c r="Q3598" s="279" t="s">
        <v>394</v>
      </c>
      <c r="R3598" s="279" t="s">
        <v>394</v>
      </c>
      <c r="S3598" s="279" t="s">
        <v>394</v>
      </c>
      <c r="T3598" s="279" t="s">
        <v>394</v>
      </c>
      <c r="U3598" s="279" t="s">
        <v>394</v>
      </c>
      <c r="V3598" s="279" t="s">
        <v>394</v>
      </c>
      <c r="W3598" s="279" t="s">
        <v>394</v>
      </c>
      <c r="X3598" s="279" t="s">
        <v>394</v>
      </c>
      <c r="Y3598" s="281"/>
      <c r="Z3598" s="279" t="s">
        <v>394</v>
      </c>
      <c r="AA3598" s="279" t="s">
        <v>394</v>
      </c>
      <c r="AB3598" s="281"/>
      <c r="AC3598" s="279" t="s">
        <v>394</v>
      </c>
      <c r="AF3598" s="276" t="str">
        <f>IFERROR(VLOOKUP(A3598,'[1]قوائم الترجمة'!AC$2:AD$2397,1,0),"م")</f>
        <v>م</v>
      </c>
      <c r="AG3598" s="232"/>
      <c r="AH3598" s="233"/>
      <c r="AI3598" s="233"/>
      <c r="AJ3598" s="233"/>
      <c r="AL3598" s="267"/>
      <c r="AM3598" s="235"/>
      <c r="AU3598" s="234"/>
    </row>
    <row r="3599" spans="1:47" ht="21" x14ac:dyDescent="0.4">
      <c r="A3599" s="278">
        <v>122761</v>
      </c>
      <c r="B3599" s="279" t="s">
        <v>3285</v>
      </c>
      <c r="C3599" s="279" t="s">
        <v>145</v>
      </c>
      <c r="D3599" s="279" t="s">
        <v>297</v>
      </c>
      <c r="E3599" s="279" t="s">
        <v>394</v>
      </c>
      <c r="F3599"/>
      <c r="H3599" s="279" t="s">
        <v>394</v>
      </c>
      <c r="I3599" s="279" t="s">
        <v>539</v>
      </c>
      <c r="J3599" s="279" t="s">
        <v>394</v>
      </c>
      <c r="K3599" s="279" t="s">
        <v>394</v>
      </c>
      <c r="L3599" s="279" t="s">
        <v>394</v>
      </c>
      <c r="M3599" s="279" t="s">
        <v>394</v>
      </c>
      <c r="N3599" s="279" t="s">
        <v>394</v>
      </c>
      <c r="O3599" s="279" t="s">
        <v>394</v>
      </c>
      <c r="P3599" s="315">
        <v>0</v>
      </c>
      <c r="Q3599" s="279" t="s">
        <v>394</v>
      </c>
      <c r="R3599" s="279" t="s">
        <v>394</v>
      </c>
      <c r="S3599" s="279" t="s">
        <v>394</v>
      </c>
      <c r="T3599" s="279" t="s">
        <v>394</v>
      </c>
      <c r="U3599" s="279" t="s">
        <v>394</v>
      </c>
      <c r="V3599" s="279" t="s">
        <v>394</v>
      </c>
      <c r="W3599" s="279" t="s">
        <v>394</v>
      </c>
      <c r="X3599" s="279" t="s">
        <v>394</v>
      </c>
      <c r="Y3599" s="281"/>
      <c r="Z3599" s="279" t="s">
        <v>394</v>
      </c>
      <c r="AA3599" s="279" t="s">
        <v>394</v>
      </c>
      <c r="AB3599" s="281"/>
      <c r="AC3599" s="279" t="s">
        <v>855</v>
      </c>
      <c r="AF3599" s="276" t="str">
        <f>IFERROR(VLOOKUP(A3599,'[1]قوائم الترجمة'!AC$2:AD$2397,1,0),"م")</f>
        <v>م</v>
      </c>
      <c r="AG3599" s="232"/>
      <c r="AH3599" s="233"/>
      <c r="AI3599" s="233"/>
      <c r="AJ3599" s="233"/>
      <c r="AL3599" s="267"/>
      <c r="AM3599" s="235"/>
      <c r="AO3599" s="236"/>
      <c r="AU3599" s="234"/>
    </row>
    <row r="3600" spans="1:47" ht="21" x14ac:dyDescent="0.4">
      <c r="A3600" s="278">
        <v>122762</v>
      </c>
      <c r="B3600" s="279" t="s">
        <v>3283</v>
      </c>
      <c r="C3600" s="279" t="s">
        <v>3284</v>
      </c>
      <c r="D3600" s="279" t="s">
        <v>264</v>
      </c>
      <c r="E3600" s="279" t="s">
        <v>394</v>
      </c>
      <c r="F3600"/>
      <c r="H3600" s="279" t="s">
        <v>394</v>
      </c>
      <c r="I3600" s="279" t="s">
        <v>540</v>
      </c>
      <c r="J3600" s="279" t="s">
        <v>394</v>
      </c>
      <c r="K3600" s="279" t="s">
        <v>394</v>
      </c>
      <c r="L3600" s="279" t="s">
        <v>394</v>
      </c>
      <c r="M3600" s="279" t="s">
        <v>394</v>
      </c>
      <c r="N3600" s="279" t="s">
        <v>394</v>
      </c>
      <c r="O3600" s="279" t="s">
        <v>394</v>
      </c>
      <c r="P3600" s="315">
        <v>0</v>
      </c>
      <c r="Q3600" s="279" t="s">
        <v>394</v>
      </c>
      <c r="R3600" s="279" t="s">
        <v>394</v>
      </c>
      <c r="S3600" s="279" t="s">
        <v>394</v>
      </c>
      <c r="T3600" s="279" t="s">
        <v>394</v>
      </c>
      <c r="U3600" s="279" t="s">
        <v>394</v>
      </c>
      <c r="V3600" s="279" t="s">
        <v>394</v>
      </c>
      <c r="W3600" s="279" t="s">
        <v>394</v>
      </c>
      <c r="X3600" s="279" t="s">
        <v>394</v>
      </c>
      <c r="Y3600" s="281"/>
      <c r="Z3600" s="279" t="s">
        <v>394</v>
      </c>
      <c r="AA3600" s="279" t="s">
        <v>394</v>
      </c>
      <c r="AB3600" s="281"/>
      <c r="AC3600" s="279" t="s">
        <v>394</v>
      </c>
      <c r="AF3600" s="276" t="str">
        <f>IFERROR(VLOOKUP(A3600,'[1]قوائم الترجمة'!AC$2:AD$2397,1,0),"م")</f>
        <v>م</v>
      </c>
      <c r="AG3600" s="232"/>
      <c r="AH3600" s="233"/>
      <c r="AI3600" s="233"/>
      <c r="AJ3600" s="233"/>
      <c r="AL3600" s="267"/>
      <c r="AM3600" s="235"/>
      <c r="AU3600" s="234"/>
    </row>
    <row r="3601" spans="1:47" ht="21" x14ac:dyDescent="0.4">
      <c r="A3601" s="278">
        <v>122763</v>
      </c>
      <c r="B3601" s="279" t="s">
        <v>3282</v>
      </c>
      <c r="C3601" s="279" t="s">
        <v>210</v>
      </c>
      <c r="D3601" s="279" t="s">
        <v>332</v>
      </c>
      <c r="E3601" s="279" t="s">
        <v>424</v>
      </c>
      <c r="F3601" s="315" t="s">
        <v>9669</v>
      </c>
      <c r="G3601" s="315" t="s">
        <v>8119</v>
      </c>
      <c r="H3601" s="279" t="s">
        <v>425</v>
      </c>
      <c r="I3601" s="279" t="s">
        <v>540</v>
      </c>
      <c r="J3601" s="279" t="s">
        <v>843</v>
      </c>
      <c r="K3601" s="280">
        <v>2016</v>
      </c>
      <c r="L3601" s="279" t="s">
        <v>402</v>
      </c>
      <c r="M3601" s="279" t="s">
        <v>394</v>
      </c>
      <c r="N3601" s="279" t="s">
        <v>394</v>
      </c>
      <c r="O3601" s="279" t="s">
        <v>394</v>
      </c>
      <c r="P3601" s="315">
        <v>0</v>
      </c>
      <c r="Q3601" s="278"/>
      <c r="R3601" s="303"/>
      <c r="S3601" s="279" t="s">
        <v>394</v>
      </c>
      <c r="T3601" s="279" t="s">
        <v>394</v>
      </c>
      <c r="U3601" s="303"/>
      <c r="V3601" s="303"/>
      <c r="W3601" s="303"/>
      <c r="X3601" s="303"/>
      <c r="Z3601" s="303"/>
      <c r="AA3601" s="303"/>
      <c r="AC3601" s="279" t="s">
        <v>394</v>
      </c>
      <c r="AF3601" s="276">
        <f>IFERROR(VLOOKUP(A3601,'[1]قوائم الترجمة'!AC$2:AD$2397,1,0),"م")</f>
        <v>122763</v>
      </c>
      <c r="AG3601" s="232"/>
      <c r="AH3601" s="233"/>
      <c r="AI3601" s="233"/>
      <c r="AJ3601" s="233"/>
      <c r="AL3601" s="267"/>
      <c r="AM3601" s="235"/>
      <c r="AO3601" s="236"/>
      <c r="AU3601" s="234"/>
    </row>
    <row r="3602" spans="1:47" ht="21" x14ac:dyDescent="0.4">
      <c r="A3602" s="278">
        <v>122764</v>
      </c>
      <c r="B3602" s="279" t="s">
        <v>3281</v>
      </c>
      <c r="C3602" s="279" t="s">
        <v>89</v>
      </c>
      <c r="D3602" s="279" t="s">
        <v>739</v>
      </c>
      <c r="E3602" s="279" t="s">
        <v>394</v>
      </c>
      <c r="F3602"/>
      <c r="H3602" s="279" t="s">
        <v>394</v>
      </c>
      <c r="I3602" s="279" t="s">
        <v>539</v>
      </c>
      <c r="J3602" s="279" t="s">
        <v>394</v>
      </c>
      <c r="K3602" s="279" t="s">
        <v>394</v>
      </c>
      <c r="L3602" s="279" t="s">
        <v>394</v>
      </c>
      <c r="M3602" s="279" t="s">
        <v>394</v>
      </c>
      <c r="N3602" s="279" t="s">
        <v>394</v>
      </c>
      <c r="O3602" s="279" t="s">
        <v>394</v>
      </c>
      <c r="P3602" s="315">
        <v>0</v>
      </c>
      <c r="Q3602" s="279" t="s">
        <v>394</v>
      </c>
      <c r="R3602" s="279" t="s">
        <v>394</v>
      </c>
      <c r="S3602" s="279" t="s">
        <v>394</v>
      </c>
      <c r="T3602" s="279" t="s">
        <v>394</v>
      </c>
      <c r="U3602" s="279" t="s">
        <v>394</v>
      </c>
      <c r="V3602" s="279" t="s">
        <v>394</v>
      </c>
      <c r="W3602" s="279" t="s">
        <v>394</v>
      </c>
      <c r="X3602" s="279" t="s">
        <v>394</v>
      </c>
      <c r="Y3602" s="281"/>
      <c r="Z3602" s="279" t="s">
        <v>394</v>
      </c>
      <c r="AA3602" s="279" t="s">
        <v>394</v>
      </c>
      <c r="AB3602" s="281"/>
      <c r="AC3602" s="279" t="s">
        <v>855</v>
      </c>
      <c r="AF3602" s="276" t="str">
        <f>IFERROR(VLOOKUP(A3602,'[1]قوائم الترجمة'!AC$2:AD$2397,1,0),"م")</f>
        <v>م</v>
      </c>
      <c r="AG3602" s="232"/>
      <c r="AH3602" s="233"/>
      <c r="AI3602" s="233"/>
      <c r="AJ3602" s="233"/>
      <c r="AL3602" s="267"/>
      <c r="AM3602" s="235"/>
      <c r="AO3602" s="236"/>
      <c r="AU3602" s="234"/>
    </row>
    <row r="3603" spans="1:47" ht="21" x14ac:dyDescent="0.4">
      <c r="A3603" s="278">
        <v>122765</v>
      </c>
      <c r="B3603" s="279" t="s">
        <v>3280</v>
      </c>
      <c r="C3603" s="279" t="s">
        <v>2529</v>
      </c>
      <c r="D3603" s="279" t="s">
        <v>6407</v>
      </c>
      <c r="E3603" s="279" t="s">
        <v>424</v>
      </c>
      <c r="F3603" s="315" t="s">
        <v>8406</v>
      </c>
      <c r="G3603" s="315" t="s">
        <v>8379</v>
      </c>
      <c r="H3603" s="279" t="s">
        <v>425</v>
      </c>
      <c r="I3603" s="279" t="s">
        <v>538</v>
      </c>
      <c r="J3603" s="279" t="s">
        <v>7215</v>
      </c>
      <c r="K3603" s="280">
        <v>0</v>
      </c>
      <c r="L3603" s="279" t="s">
        <v>7215</v>
      </c>
      <c r="M3603" s="279" t="s">
        <v>394</v>
      </c>
      <c r="N3603" s="279" t="s">
        <v>394</v>
      </c>
      <c r="O3603" s="279" t="s">
        <v>394</v>
      </c>
      <c r="P3603" s="315">
        <v>0</v>
      </c>
      <c r="Q3603" s="278"/>
      <c r="R3603" s="303"/>
      <c r="S3603" s="279" t="s">
        <v>394</v>
      </c>
      <c r="T3603" s="279" t="s">
        <v>394</v>
      </c>
      <c r="U3603" s="303"/>
      <c r="V3603" s="303"/>
      <c r="W3603" s="303"/>
      <c r="X3603" s="303"/>
      <c r="Z3603" s="303"/>
      <c r="AA3603" s="303"/>
      <c r="AC3603" s="279" t="s">
        <v>394</v>
      </c>
      <c r="AF3603" s="276">
        <f>IFERROR(VLOOKUP(A3603,'[1]قوائم الترجمة'!AC$2:AD$2397,1,0),"م")</f>
        <v>122765</v>
      </c>
      <c r="AG3603" s="232"/>
      <c r="AH3603" s="233"/>
      <c r="AI3603" s="233"/>
      <c r="AJ3603" s="233"/>
      <c r="AL3603" s="267"/>
      <c r="AM3603" s="235"/>
      <c r="AO3603" s="236"/>
      <c r="AU3603" s="234"/>
    </row>
    <row r="3604" spans="1:47" ht="21" x14ac:dyDescent="0.4">
      <c r="A3604" s="278">
        <v>122766</v>
      </c>
      <c r="B3604" s="279" t="s">
        <v>3279</v>
      </c>
      <c r="C3604" s="279" t="s">
        <v>66</v>
      </c>
      <c r="D3604" s="279" t="s">
        <v>804</v>
      </c>
      <c r="E3604" s="279" t="s">
        <v>424</v>
      </c>
      <c r="F3604" s="315" t="s">
        <v>9670</v>
      </c>
      <c r="G3604" s="315" t="s">
        <v>409</v>
      </c>
      <c r="H3604" s="279" t="s">
        <v>425</v>
      </c>
      <c r="I3604" s="279" t="s">
        <v>540</v>
      </c>
      <c r="J3604" s="279" t="s">
        <v>426</v>
      </c>
      <c r="K3604" s="280">
        <v>2014</v>
      </c>
      <c r="L3604" s="279" t="s">
        <v>404</v>
      </c>
      <c r="M3604" s="279" t="s">
        <v>394</v>
      </c>
      <c r="N3604" s="279" t="s">
        <v>394</v>
      </c>
      <c r="O3604" s="279" t="s">
        <v>394</v>
      </c>
      <c r="P3604" s="315">
        <v>0</v>
      </c>
      <c r="Q3604" s="278"/>
      <c r="R3604" s="303"/>
      <c r="S3604" s="279" t="s">
        <v>394</v>
      </c>
      <c r="T3604" s="279" t="s">
        <v>394</v>
      </c>
      <c r="U3604" s="303"/>
      <c r="V3604" s="303"/>
      <c r="W3604" s="303"/>
      <c r="X3604" s="303"/>
      <c r="Z3604" s="303"/>
      <c r="AA3604" s="303"/>
      <c r="AC3604" s="279" t="s">
        <v>394</v>
      </c>
      <c r="AF3604" s="276">
        <f>IFERROR(VLOOKUP(A3604,'[1]قوائم الترجمة'!AC$2:AD$2397,1,0),"م")</f>
        <v>122766</v>
      </c>
      <c r="AG3604" s="232"/>
      <c r="AH3604" s="233"/>
      <c r="AI3604" s="233"/>
      <c r="AJ3604" s="233"/>
      <c r="AL3604" s="267"/>
      <c r="AM3604" s="235"/>
      <c r="AO3604" s="236"/>
      <c r="AU3604" s="234"/>
    </row>
    <row r="3605" spans="1:47" ht="21" x14ac:dyDescent="0.4">
      <c r="A3605" s="278">
        <v>122767</v>
      </c>
      <c r="B3605" s="279" t="s">
        <v>6411</v>
      </c>
      <c r="C3605" s="279" t="s">
        <v>6412</v>
      </c>
      <c r="D3605" s="279" t="s">
        <v>267</v>
      </c>
      <c r="E3605" s="279" t="s">
        <v>424</v>
      </c>
      <c r="F3605" s="315" t="s">
        <v>8378</v>
      </c>
      <c r="G3605" s="315" t="s">
        <v>8379</v>
      </c>
      <c r="H3605" s="279" t="s">
        <v>7215</v>
      </c>
      <c r="I3605" s="279" t="s">
        <v>67</v>
      </c>
      <c r="J3605" s="279" t="s">
        <v>7215</v>
      </c>
      <c r="K3605" s="280">
        <v>0</v>
      </c>
      <c r="L3605" s="279" t="s">
        <v>7215</v>
      </c>
      <c r="M3605" s="279" t="s">
        <v>394</v>
      </c>
      <c r="N3605" s="279" t="s">
        <v>394</v>
      </c>
      <c r="O3605" s="279" t="s">
        <v>394</v>
      </c>
      <c r="P3605" s="315">
        <v>0</v>
      </c>
      <c r="Q3605" s="278"/>
      <c r="R3605" s="303"/>
      <c r="S3605" s="279" t="s">
        <v>394</v>
      </c>
      <c r="T3605" s="279" t="s">
        <v>394</v>
      </c>
      <c r="U3605" s="303"/>
      <c r="V3605" s="303"/>
      <c r="W3605" s="303"/>
      <c r="X3605" s="303"/>
      <c r="Z3605" s="303"/>
      <c r="AA3605" s="303"/>
      <c r="AC3605" s="279" t="s">
        <v>394</v>
      </c>
      <c r="AF3605" s="276">
        <f>IFERROR(VLOOKUP(A3605,'[1]قوائم الترجمة'!AC$2:AD$2397,1,0),"م")</f>
        <v>122767</v>
      </c>
      <c r="AG3605" s="232"/>
      <c r="AH3605" s="233"/>
      <c r="AI3605" s="233"/>
      <c r="AJ3605" s="233"/>
      <c r="AL3605" s="267"/>
      <c r="AM3605" s="235"/>
      <c r="AO3605" s="236"/>
      <c r="AU3605" s="234"/>
    </row>
    <row r="3606" spans="1:47" ht="21" x14ac:dyDescent="0.4">
      <c r="A3606" s="278">
        <v>122768</v>
      </c>
      <c r="B3606" s="279" t="s">
        <v>3278</v>
      </c>
      <c r="C3606" s="279" t="s">
        <v>161</v>
      </c>
      <c r="D3606" s="279" t="s">
        <v>639</v>
      </c>
      <c r="E3606" s="279" t="s">
        <v>394</v>
      </c>
      <c r="F3606"/>
      <c r="H3606" s="279" t="s">
        <v>394</v>
      </c>
      <c r="I3606" s="279" t="s">
        <v>539</v>
      </c>
      <c r="J3606" s="279" t="s">
        <v>394</v>
      </c>
      <c r="K3606" s="279" t="s">
        <v>394</v>
      </c>
      <c r="L3606" s="279" t="s">
        <v>394</v>
      </c>
      <c r="M3606" s="279" t="s">
        <v>394</v>
      </c>
      <c r="N3606" s="279" t="s">
        <v>394</v>
      </c>
      <c r="O3606" s="279" t="s">
        <v>394</v>
      </c>
      <c r="P3606" s="315">
        <v>0</v>
      </c>
      <c r="Q3606" s="279" t="s">
        <v>394</v>
      </c>
      <c r="R3606" s="279" t="s">
        <v>394</v>
      </c>
      <c r="S3606" s="279" t="s">
        <v>394</v>
      </c>
      <c r="T3606" s="279" t="s">
        <v>394</v>
      </c>
      <c r="U3606" s="279" t="s">
        <v>394</v>
      </c>
      <c r="V3606" s="279" t="s">
        <v>394</v>
      </c>
      <c r="W3606" s="279" t="s">
        <v>394</v>
      </c>
      <c r="X3606" s="279" t="s">
        <v>394</v>
      </c>
      <c r="Y3606" s="281"/>
      <c r="Z3606" s="279" t="s">
        <v>394</v>
      </c>
      <c r="AA3606" s="279" t="s">
        <v>394</v>
      </c>
      <c r="AB3606" s="281"/>
      <c r="AC3606" s="279" t="s">
        <v>855</v>
      </c>
      <c r="AF3606" s="276" t="str">
        <f>IFERROR(VLOOKUP(A3606,'[1]قوائم الترجمة'!AC$2:AD$2397,1,0),"م")</f>
        <v>م</v>
      </c>
      <c r="AG3606" s="232"/>
      <c r="AH3606" s="233"/>
      <c r="AI3606" s="233"/>
      <c r="AJ3606" s="233"/>
      <c r="AL3606" s="267"/>
      <c r="AM3606" s="235"/>
      <c r="AO3606" s="236"/>
      <c r="AU3606" s="234"/>
    </row>
    <row r="3607" spans="1:47" ht="21" x14ac:dyDescent="0.4">
      <c r="A3607" s="278">
        <v>122769</v>
      </c>
      <c r="B3607" s="279" t="s">
        <v>6432</v>
      </c>
      <c r="C3607" s="279" t="s">
        <v>120</v>
      </c>
      <c r="D3607" s="279" t="s">
        <v>6433</v>
      </c>
      <c r="E3607" s="279" t="s">
        <v>5660</v>
      </c>
      <c r="F3607" s="315" t="s">
        <v>8448</v>
      </c>
      <c r="G3607" s="315" t="s">
        <v>8133</v>
      </c>
      <c r="H3607" s="279" t="s">
        <v>425</v>
      </c>
      <c r="I3607" s="279" t="s">
        <v>61</v>
      </c>
      <c r="J3607" s="279" t="s">
        <v>403</v>
      </c>
      <c r="K3607" s="280">
        <v>2013</v>
      </c>
      <c r="L3607" s="279" t="s">
        <v>404</v>
      </c>
      <c r="M3607" s="279" t="s">
        <v>394</v>
      </c>
      <c r="N3607" s="279"/>
      <c r="O3607" s="279" t="s">
        <v>394</v>
      </c>
      <c r="P3607" s="315">
        <v>0</v>
      </c>
      <c r="Q3607" s="278"/>
      <c r="R3607" s="303"/>
      <c r="S3607" s="279" t="s">
        <v>394</v>
      </c>
      <c r="T3607" s="279" t="s">
        <v>394</v>
      </c>
      <c r="U3607" s="303"/>
      <c r="V3607" s="303"/>
      <c r="W3607" s="303"/>
      <c r="X3607" s="303"/>
      <c r="Z3607" s="303"/>
      <c r="AA3607" s="303"/>
      <c r="AC3607" s="279" t="s">
        <v>394</v>
      </c>
      <c r="AF3607" s="276">
        <f>IFERROR(VLOOKUP(A3607,'[1]قوائم الترجمة'!AC$2:AD$2397,1,0),"م")</f>
        <v>122769</v>
      </c>
      <c r="AG3607" s="232"/>
      <c r="AH3607" s="233"/>
      <c r="AI3607" s="233"/>
      <c r="AJ3607" s="233"/>
      <c r="AL3607" s="267"/>
      <c r="AM3607" s="235"/>
      <c r="AO3607" s="236"/>
      <c r="AU3607" s="234"/>
    </row>
    <row r="3608" spans="1:47" ht="21" x14ac:dyDescent="0.4">
      <c r="A3608" s="278">
        <v>122770</v>
      </c>
      <c r="B3608" s="279" t="s">
        <v>6434</v>
      </c>
      <c r="C3608" s="279" t="s">
        <v>6435</v>
      </c>
      <c r="D3608" s="279" t="s">
        <v>50</v>
      </c>
      <c r="E3608" s="279" t="s">
        <v>5660</v>
      </c>
      <c r="F3608" s="315" t="s">
        <v>9671</v>
      </c>
      <c r="G3608" s="315" t="s">
        <v>402</v>
      </c>
      <c r="H3608" s="279" t="s">
        <v>425</v>
      </c>
      <c r="I3608" s="279" t="s">
        <v>61</v>
      </c>
      <c r="J3608" s="279" t="s">
        <v>8112</v>
      </c>
      <c r="K3608" s="280">
        <v>2005</v>
      </c>
      <c r="L3608" s="279" t="s">
        <v>402</v>
      </c>
      <c r="M3608" s="279" t="s">
        <v>394</v>
      </c>
      <c r="N3608" s="279" t="s">
        <v>394</v>
      </c>
      <c r="O3608" s="279" t="s">
        <v>394</v>
      </c>
      <c r="P3608" s="315">
        <v>0</v>
      </c>
      <c r="Q3608" s="278"/>
      <c r="R3608" s="303"/>
      <c r="S3608" s="279" t="s">
        <v>394</v>
      </c>
      <c r="T3608" s="279" t="s">
        <v>394</v>
      </c>
      <c r="U3608" s="303"/>
      <c r="V3608" s="303"/>
      <c r="W3608" s="303"/>
      <c r="X3608" s="303"/>
      <c r="Z3608" s="303"/>
      <c r="AA3608" s="303"/>
      <c r="AC3608" s="279" t="s">
        <v>394</v>
      </c>
      <c r="AF3608" s="276">
        <f>IFERROR(VLOOKUP(A3608,'[1]قوائم الترجمة'!AC$2:AD$2397,1,0),"م")</f>
        <v>122770</v>
      </c>
      <c r="AG3608" s="232"/>
      <c r="AH3608" s="233"/>
      <c r="AI3608" s="233"/>
      <c r="AJ3608" s="233"/>
      <c r="AL3608" s="267"/>
      <c r="AM3608" s="235"/>
      <c r="AO3608" s="236"/>
      <c r="AU3608" s="234"/>
    </row>
    <row r="3609" spans="1:47" ht="21" x14ac:dyDescent="0.4">
      <c r="A3609" s="278">
        <v>122771</v>
      </c>
      <c r="B3609" s="279" t="s">
        <v>3277</v>
      </c>
      <c r="C3609" s="279" t="s">
        <v>62</v>
      </c>
      <c r="D3609" s="279" t="s">
        <v>305</v>
      </c>
      <c r="E3609" s="279" t="s">
        <v>394</v>
      </c>
      <c r="F3609"/>
      <c r="H3609" s="279" t="s">
        <v>394</v>
      </c>
      <c r="I3609" s="279" t="s">
        <v>539</v>
      </c>
      <c r="J3609" s="279" t="s">
        <v>394</v>
      </c>
      <c r="K3609" s="279" t="s">
        <v>394</v>
      </c>
      <c r="L3609" s="279" t="s">
        <v>394</v>
      </c>
      <c r="M3609" s="279" t="s">
        <v>394</v>
      </c>
      <c r="N3609" s="279" t="s">
        <v>394</v>
      </c>
      <c r="O3609" s="279" t="s">
        <v>394</v>
      </c>
      <c r="P3609" s="315">
        <v>0</v>
      </c>
      <c r="Q3609" s="279" t="s">
        <v>394</v>
      </c>
      <c r="R3609" s="279" t="s">
        <v>394</v>
      </c>
      <c r="S3609" s="279" t="s">
        <v>394</v>
      </c>
      <c r="T3609" s="279" t="s">
        <v>394</v>
      </c>
      <c r="U3609" s="279" t="s">
        <v>394</v>
      </c>
      <c r="V3609" s="279" t="s">
        <v>394</v>
      </c>
      <c r="W3609" s="279" t="s">
        <v>394</v>
      </c>
      <c r="X3609" s="279" t="s">
        <v>394</v>
      </c>
      <c r="Y3609" s="281"/>
      <c r="Z3609" s="279" t="s">
        <v>394</v>
      </c>
      <c r="AA3609" s="279" t="s">
        <v>394</v>
      </c>
      <c r="AB3609" s="281"/>
      <c r="AC3609" s="279" t="s">
        <v>855</v>
      </c>
      <c r="AF3609" s="276" t="str">
        <f>IFERROR(VLOOKUP(A3609,'[1]قوائم الترجمة'!AC$2:AD$2397,1,0),"م")</f>
        <v>م</v>
      </c>
      <c r="AG3609" s="232"/>
      <c r="AH3609" s="233"/>
      <c r="AI3609" s="233"/>
      <c r="AJ3609" s="233"/>
      <c r="AL3609" s="267"/>
      <c r="AM3609" s="235"/>
      <c r="AO3609" s="236"/>
      <c r="AU3609" s="234"/>
    </row>
    <row r="3610" spans="1:47" ht="21" x14ac:dyDescent="0.4">
      <c r="A3610" s="278">
        <v>122772</v>
      </c>
      <c r="B3610" s="279" t="s">
        <v>3276</v>
      </c>
      <c r="C3610" s="279" t="s">
        <v>175</v>
      </c>
      <c r="D3610" s="279" t="s">
        <v>360</v>
      </c>
      <c r="E3610" s="279" t="s">
        <v>424</v>
      </c>
      <c r="F3610" s="315" t="s">
        <v>9672</v>
      </c>
      <c r="G3610" s="315" t="s">
        <v>402</v>
      </c>
      <c r="H3610" s="279" t="s">
        <v>425</v>
      </c>
      <c r="I3610" s="279" t="s">
        <v>8485</v>
      </c>
      <c r="J3610" s="279" t="s">
        <v>403</v>
      </c>
      <c r="K3610" s="280">
        <v>2017</v>
      </c>
      <c r="L3610" s="279" t="s">
        <v>404</v>
      </c>
      <c r="M3610" s="279" t="s">
        <v>394</v>
      </c>
      <c r="N3610" s="279" t="s">
        <v>394</v>
      </c>
      <c r="O3610" s="279" t="s">
        <v>394</v>
      </c>
      <c r="P3610" s="315">
        <v>0</v>
      </c>
      <c r="Q3610" s="278"/>
      <c r="R3610" s="303"/>
      <c r="S3610" s="279" t="s">
        <v>394</v>
      </c>
      <c r="T3610" s="279" t="s">
        <v>394</v>
      </c>
      <c r="U3610" s="303"/>
      <c r="V3610" s="303"/>
      <c r="W3610" s="303"/>
      <c r="X3610" s="303"/>
      <c r="Z3610" s="303"/>
      <c r="AA3610" s="303"/>
      <c r="AC3610" s="279" t="s">
        <v>394</v>
      </c>
      <c r="AF3610" s="276">
        <f>IFERROR(VLOOKUP(A3610,'[1]قوائم الترجمة'!AC$2:AD$2397,1,0),"م")</f>
        <v>122772</v>
      </c>
      <c r="AG3610" s="232"/>
      <c r="AH3610" s="233"/>
      <c r="AI3610" s="233"/>
      <c r="AJ3610" s="233"/>
      <c r="AL3610" s="267"/>
      <c r="AM3610" s="235"/>
      <c r="AO3610" s="236"/>
      <c r="AU3610" s="234"/>
    </row>
    <row r="3611" spans="1:47" ht="21" x14ac:dyDescent="0.4">
      <c r="A3611" s="278">
        <v>122773</v>
      </c>
      <c r="B3611" s="279" t="s">
        <v>6438</v>
      </c>
      <c r="C3611" s="279" t="s">
        <v>772</v>
      </c>
      <c r="D3611" s="279" t="s">
        <v>755</v>
      </c>
      <c r="E3611" s="279" t="s">
        <v>5660</v>
      </c>
      <c r="F3611" s="315" t="s">
        <v>9673</v>
      </c>
      <c r="G3611" s="315" t="s">
        <v>402</v>
      </c>
      <c r="H3611" s="279" t="s">
        <v>425</v>
      </c>
      <c r="I3611" s="279" t="s">
        <v>61</v>
      </c>
      <c r="J3611" s="279" t="s">
        <v>8112</v>
      </c>
      <c r="K3611" s="280">
        <v>2015</v>
      </c>
      <c r="L3611" s="279" t="s">
        <v>842</v>
      </c>
      <c r="M3611" s="279" t="s">
        <v>394</v>
      </c>
      <c r="N3611" s="279" t="s">
        <v>394</v>
      </c>
      <c r="O3611" s="279" t="s">
        <v>394</v>
      </c>
      <c r="P3611" s="315">
        <v>0</v>
      </c>
      <c r="Q3611" s="278"/>
      <c r="R3611" s="303"/>
      <c r="S3611" s="279" t="s">
        <v>394</v>
      </c>
      <c r="T3611" s="279" t="s">
        <v>394</v>
      </c>
      <c r="U3611" s="303"/>
      <c r="V3611" s="303"/>
      <c r="W3611" s="303"/>
      <c r="X3611" s="303"/>
      <c r="Z3611" s="303"/>
      <c r="AA3611" s="303"/>
      <c r="AC3611" s="279" t="s">
        <v>394</v>
      </c>
      <c r="AF3611" s="276">
        <f>IFERROR(VLOOKUP(A3611,'[1]قوائم الترجمة'!AC$2:AD$2397,1,0),"م")</f>
        <v>122773</v>
      </c>
      <c r="AG3611" s="232"/>
      <c r="AH3611" s="233"/>
      <c r="AI3611" s="233"/>
      <c r="AJ3611" s="233"/>
      <c r="AL3611" s="267"/>
      <c r="AM3611" s="235"/>
      <c r="AU3611" s="234"/>
    </row>
    <row r="3612" spans="1:47" ht="21" x14ac:dyDescent="0.4">
      <c r="A3612" s="278">
        <v>122774</v>
      </c>
      <c r="B3612" s="279" t="s">
        <v>3275</v>
      </c>
      <c r="C3612" s="279" t="s">
        <v>1133</v>
      </c>
      <c r="D3612" s="279" t="s">
        <v>346</v>
      </c>
      <c r="E3612" s="279" t="s">
        <v>394</v>
      </c>
      <c r="F3612"/>
      <c r="H3612" s="279" t="s">
        <v>394</v>
      </c>
      <c r="I3612" s="279" t="s">
        <v>539</v>
      </c>
      <c r="J3612" s="279" t="s">
        <v>394</v>
      </c>
      <c r="K3612" s="279" t="s">
        <v>394</v>
      </c>
      <c r="L3612" s="279" t="s">
        <v>394</v>
      </c>
      <c r="M3612" s="279" t="s">
        <v>394</v>
      </c>
      <c r="N3612" s="279" t="s">
        <v>394</v>
      </c>
      <c r="O3612" s="279" t="s">
        <v>394</v>
      </c>
      <c r="P3612" s="315">
        <v>0</v>
      </c>
      <c r="Q3612" s="279" t="s">
        <v>394</v>
      </c>
      <c r="R3612" s="279" t="s">
        <v>394</v>
      </c>
      <c r="S3612" s="279" t="s">
        <v>394</v>
      </c>
      <c r="T3612" s="279" t="s">
        <v>394</v>
      </c>
      <c r="U3612" s="279" t="s">
        <v>394</v>
      </c>
      <c r="V3612" s="279" t="s">
        <v>394</v>
      </c>
      <c r="W3612" s="279" t="s">
        <v>394</v>
      </c>
      <c r="X3612" s="279" t="s">
        <v>394</v>
      </c>
      <c r="Y3612" s="281"/>
      <c r="Z3612" s="279" t="s">
        <v>394</v>
      </c>
      <c r="AA3612" s="279" t="s">
        <v>394</v>
      </c>
      <c r="AB3612" s="281"/>
      <c r="AC3612" s="279" t="s">
        <v>855</v>
      </c>
      <c r="AF3612" s="276" t="str">
        <f>IFERROR(VLOOKUP(A3612,'[1]قوائم الترجمة'!AC$2:AD$2397,1,0),"م")</f>
        <v>م</v>
      </c>
      <c r="AG3612" s="232"/>
      <c r="AH3612" s="233"/>
      <c r="AI3612" s="233"/>
      <c r="AJ3612" s="233"/>
      <c r="AL3612" s="267"/>
      <c r="AM3612" s="235"/>
      <c r="AO3612" s="236"/>
      <c r="AU3612" s="234"/>
    </row>
    <row r="3613" spans="1:47" ht="21" x14ac:dyDescent="0.4">
      <c r="A3613" s="278">
        <v>122775</v>
      </c>
      <c r="B3613" s="279" t="s">
        <v>6443</v>
      </c>
      <c r="C3613" s="279" t="s">
        <v>68</v>
      </c>
      <c r="D3613" s="279" t="s">
        <v>324</v>
      </c>
      <c r="E3613" s="279" t="s">
        <v>424</v>
      </c>
      <c r="F3613" s="315" t="s">
        <v>8513</v>
      </c>
      <c r="G3613" s="315" t="s">
        <v>402</v>
      </c>
      <c r="H3613" s="279" t="s">
        <v>425</v>
      </c>
      <c r="I3613" s="279" t="s">
        <v>8485</v>
      </c>
      <c r="J3613" s="279" t="s">
        <v>426</v>
      </c>
      <c r="K3613" s="280">
        <v>2017</v>
      </c>
      <c r="L3613" s="279" t="s">
        <v>404</v>
      </c>
      <c r="M3613" s="279" t="s">
        <v>394</v>
      </c>
      <c r="N3613" s="279" t="s">
        <v>394</v>
      </c>
      <c r="O3613" s="279" t="s">
        <v>394</v>
      </c>
      <c r="P3613" s="315">
        <v>0</v>
      </c>
      <c r="Q3613" s="278"/>
      <c r="R3613" s="303"/>
      <c r="S3613" s="279" t="s">
        <v>394</v>
      </c>
      <c r="T3613" s="279" t="s">
        <v>394</v>
      </c>
      <c r="U3613" s="303"/>
      <c r="V3613" s="303"/>
      <c r="W3613" s="303"/>
      <c r="X3613" s="303"/>
      <c r="Z3613" s="303"/>
      <c r="AA3613" s="303"/>
      <c r="AC3613" s="279" t="s">
        <v>394</v>
      </c>
      <c r="AF3613" s="276">
        <f>IFERROR(VLOOKUP(A3613,'[1]قوائم الترجمة'!AC$2:AD$2397,1,0),"م")</f>
        <v>122775</v>
      </c>
      <c r="AG3613" s="232"/>
      <c r="AH3613" s="233"/>
      <c r="AI3613" s="233"/>
      <c r="AJ3613" s="233"/>
      <c r="AL3613" s="267"/>
      <c r="AM3613" s="235"/>
      <c r="AO3613" s="236"/>
      <c r="AU3613" s="234"/>
    </row>
    <row r="3614" spans="1:47" ht="21" x14ac:dyDescent="0.4">
      <c r="A3614" s="278">
        <v>122776</v>
      </c>
      <c r="B3614" s="279" t="s">
        <v>3274</v>
      </c>
      <c r="C3614" s="279" t="s">
        <v>605</v>
      </c>
      <c r="D3614" s="279" t="s">
        <v>1181</v>
      </c>
      <c r="E3614" s="279" t="s">
        <v>424</v>
      </c>
      <c r="F3614" s="315" t="s">
        <v>9674</v>
      </c>
      <c r="G3614" s="315" t="s">
        <v>402</v>
      </c>
      <c r="H3614" s="279" t="s">
        <v>425</v>
      </c>
      <c r="I3614" s="279" t="s">
        <v>538</v>
      </c>
      <c r="J3614" s="279" t="s">
        <v>403</v>
      </c>
      <c r="K3614" s="280">
        <v>2014</v>
      </c>
      <c r="L3614" s="279" t="s">
        <v>402</v>
      </c>
      <c r="M3614" s="279" t="s">
        <v>394</v>
      </c>
      <c r="N3614" s="279" t="s">
        <v>394</v>
      </c>
      <c r="O3614" s="279" t="s">
        <v>394</v>
      </c>
      <c r="P3614" s="315">
        <v>0</v>
      </c>
      <c r="Q3614" s="278"/>
      <c r="R3614" s="303"/>
      <c r="S3614" s="279" t="s">
        <v>394</v>
      </c>
      <c r="T3614" s="279" t="s">
        <v>394</v>
      </c>
      <c r="U3614" s="303"/>
      <c r="V3614" s="303"/>
      <c r="W3614" s="303"/>
      <c r="X3614" s="303"/>
      <c r="Z3614" s="303"/>
      <c r="AA3614" s="303"/>
      <c r="AC3614" s="279" t="s">
        <v>394</v>
      </c>
      <c r="AF3614" s="276">
        <f>IFERROR(VLOOKUP(A3614,'[1]قوائم الترجمة'!AC$2:AD$2397,1,0),"م")</f>
        <v>122776</v>
      </c>
      <c r="AG3614" s="232"/>
      <c r="AH3614" s="233"/>
      <c r="AI3614" s="233"/>
      <c r="AJ3614" s="233"/>
      <c r="AL3614" s="267"/>
      <c r="AM3614" s="235"/>
      <c r="AO3614" s="236"/>
      <c r="AU3614" s="234"/>
    </row>
    <row r="3615" spans="1:47" ht="21" x14ac:dyDescent="0.4">
      <c r="A3615" s="278">
        <v>122777</v>
      </c>
      <c r="B3615" s="279" t="s">
        <v>6450</v>
      </c>
      <c r="C3615" s="279" t="s">
        <v>120</v>
      </c>
      <c r="D3615" s="279" t="s">
        <v>6451</v>
      </c>
      <c r="E3615" s="279" t="s">
        <v>424</v>
      </c>
      <c r="F3615" s="315" t="s">
        <v>9576</v>
      </c>
      <c r="G3615" s="315" t="s">
        <v>8215</v>
      </c>
      <c r="H3615" s="279" t="s">
        <v>425</v>
      </c>
      <c r="I3615" s="279" t="s">
        <v>538</v>
      </c>
      <c r="J3615" s="279" t="s">
        <v>403</v>
      </c>
      <c r="K3615" s="280">
        <v>2018</v>
      </c>
      <c r="L3615" s="279" t="s">
        <v>404</v>
      </c>
      <c r="M3615" s="279" t="s">
        <v>394</v>
      </c>
      <c r="N3615" s="279" t="s">
        <v>394</v>
      </c>
      <c r="O3615" s="279" t="s">
        <v>394</v>
      </c>
      <c r="P3615" s="315">
        <v>0</v>
      </c>
      <c r="Q3615" s="278"/>
      <c r="R3615" s="303"/>
      <c r="S3615" s="279" t="s">
        <v>394</v>
      </c>
      <c r="T3615" s="279" t="s">
        <v>394</v>
      </c>
      <c r="U3615" s="303"/>
      <c r="V3615" s="303"/>
      <c r="W3615" s="303"/>
      <c r="X3615" s="303"/>
      <c r="Z3615" s="303"/>
      <c r="AA3615" s="303"/>
      <c r="AC3615" s="279" t="s">
        <v>394</v>
      </c>
      <c r="AF3615" s="276">
        <f>IFERROR(VLOOKUP(A3615,'[1]قوائم الترجمة'!AC$2:AD$2397,1,0),"م")</f>
        <v>122777</v>
      </c>
      <c r="AG3615" s="232"/>
      <c r="AH3615" s="233"/>
      <c r="AI3615" s="233"/>
      <c r="AJ3615" s="233"/>
      <c r="AL3615" s="267"/>
      <c r="AM3615" s="235"/>
      <c r="AO3615" s="236"/>
      <c r="AU3615" s="234"/>
    </row>
    <row r="3616" spans="1:47" ht="21" x14ac:dyDescent="0.4">
      <c r="A3616" s="278">
        <v>122778</v>
      </c>
      <c r="B3616" s="279" t="s">
        <v>3273</v>
      </c>
      <c r="C3616" s="279" t="s">
        <v>68</v>
      </c>
      <c r="D3616" s="279" t="s">
        <v>1307</v>
      </c>
      <c r="E3616" s="279" t="s">
        <v>394</v>
      </c>
      <c r="F3616"/>
      <c r="H3616" s="279" t="s">
        <v>394</v>
      </c>
      <c r="I3616" s="279" t="s">
        <v>539</v>
      </c>
      <c r="J3616" s="279" t="s">
        <v>394</v>
      </c>
      <c r="K3616" s="279" t="s">
        <v>394</v>
      </c>
      <c r="L3616" s="279" t="s">
        <v>394</v>
      </c>
      <c r="M3616" s="279" t="s">
        <v>394</v>
      </c>
      <c r="N3616" s="279" t="s">
        <v>394</v>
      </c>
      <c r="O3616" s="279" t="s">
        <v>394</v>
      </c>
      <c r="P3616" s="315">
        <v>0</v>
      </c>
      <c r="Q3616" s="279" t="s">
        <v>394</v>
      </c>
      <c r="R3616" s="279" t="s">
        <v>394</v>
      </c>
      <c r="S3616" s="279" t="s">
        <v>394</v>
      </c>
      <c r="T3616" s="279" t="s">
        <v>394</v>
      </c>
      <c r="U3616" s="279" t="s">
        <v>394</v>
      </c>
      <c r="V3616" s="279" t="s">
        <v>394</v>
      </c>
      <c r="W3616" s="279" t="s">
        <v>394</v>
      </c>
      <c r="X3616" s="279" t="s">
        <v>394</v>
      </c>
      <c r="Y3616" s="281"/>
      <c r="Z3616" s="279" t="s">
        <v>394</v>
      </c>
      <c r="AA3616" s="279" t="s">
        <v>394</v>
      </c>
      <c r="AB3616" s="281"/>
      <c r="AC3616" s="279" t="s">
        <v>855</v>
      </c>
      <c r="AF3616" s="276" t="str">
        <f>IFERROR(VLOOKUP(A3616,'[1]قوائم الترجمة'!AC$2:AD$2397,1,0),"م")</f>
        <v>م</v>
      </c>
      <c r="AG3616" s="232"/>
      <c r="AH3616" s="233"/>
      <c r="AI3616" s="233"/>
      <c r="AJ3616" s="233"/>
      <c r="AL3616" s="267"/>
      <c r="AM3616" s="235"/>
      <c r="AO3616" s="236"/>
      <c r="AU3616" s="234"/>
    </row>
    <row r="3617" spans="1:47" ht="21" x14ac:dyDescent="0.4">
      <c r="A3617" s="278">
        <v>122779</v>
      </c>
      <c r="B3617" s="279" t="s">
        <v>3272</v>
      </c>
      <c r="C3617" s="279" t="s">
        <v>487</v>
      </c>
      <c r="D3617" s="279" t="s">
        <v>335</v>
      </c>
      <c r="E3617" s="279" t="s">
        <v>394</v>
      </c>
      <c r="F3617"/>
      <c r="H3617" s="279" t="s">
        <v>394</v>
      </c>
      <c r="I3617" s="279" t="s">
        <v>539</v>
      </c>
      <c r="J3617" s="279" t="s">
        <v>394</v>
      </c>
      <c r="K3617" s="279" t="s">
        <v>394</v>
      </c>
      <c r="L3617" s="279" t="s">
        <v>394</v>
      </c>
      <c r="M3617" s="279" t="s">
        <v>394</v>
      </c>
      <c r="N3617" s="279" t="s">
        <v>394</v>
      </c>
      <c r="O3617" s="279" t="s">
        <v>394</v>
      </c>
      <c r="P3617" s="315">
        <v>0</v>
      </c>
      <c r="Q3617" s="279" t="s">
        <v>394</v>
      </c>
      <c r="R3617" s="279" t="s">
        <v>394</v>
      </c>
      <c r="S3617" s="279" t="s">
        <v>394</v>
      </c>
      <c r="T3617" s="279" t="s">
        <v>394</v>
      </c>
      <c r="U3617" s="279" t="s">
        <v>394</v>
      </c>
      <c r="V3617" s="279" t="s">
        <v>394</v>
      </c>
      <c r="W3617" s="279" t="s">
        <v>394</v>
      </c>
      <c r="X3617" s="279" t="s">
        <v>394</v>
      </c>
      <c r="Y3617" s="281"/>
      <c r="Z3617" s="279" t="s">
        <v>394</v>
      </c>
      <c r="AA3617" s="279" t="s">
        <v>394</v>
      </c>
      <c r="AB3617" s="281"/>
      <c r="AC3617" s="279" t="s">
        <v>855</v>
      </c>
      <c r="AF3617" s="276" t="str">
        <f>IFERROR(VLOOKUP(A3617,'[1]قوائم الترجمة'!AC$2:AD$2397,1,0),"م")</f>
        <v>م</v>
      </c>
      <c r="AG3617" s="232"/>
      <c r="AH3617" s="233"/>
      <c r="AI3617" s="233"/>
      <c r="AJ3617" s="233"/>
      <c r="AL3617" s="267"/>
      <c r="AM3617" s="235"/>
      <c r="AO3617" s="236"/>
      <c r="AU3617" s="234"/>
    </row>
    <row r="3618" spans="1:47" ht="21" x14ac:dyDescent="0.4">
      <c r="A3618" s="278">
        <v>122780</v>
      </c>
      <c r="B3618" s="279" t="s">
        <v>3271</v>
      </c>
      <c r="C3618" s="279" t="s">
        <v>2529</v>
      </c>
      <c r="D3618" s="279" t="s">
        <v>276</v>
      </c>
      <c r="E3618" s="279" t="s">
        <v>424</v>
      </c>
      <c r="F3618" s="315" t="s">
        <v>9675</v>
      </c>
      <c r="G3618" s="315" t="s">
        <v>8152</v>
      </c>
      <c r="H3618" s="279" t="s">
        <v>425</v>
      </c>
      <c r="I3618" s="279" t="s">
        <v>540</v>
      </c>
      <c r="J3618" s="279" t="s">
        <v>7215</v>
      </c>
      <c r="K3618" s="280">
        <v>0</v>
      </c>
      <c r="L3618" s="279" t="s">
        <v>7215</v>
      </c>
      <c r="M3618" s="279" t="s">
        <v>394</v>
      </c>
      <c r="N3618" s="279" t="s">
        <v>394</v>
      </c>
      <c r="O3618" s="279" t="s">
        <v>394</v>
      </c>
      <c r="P3618" s="315">
        <v>0</v>
      </c>
      <c r="Q3618" s="278"/>
      <c r="R3618" s="303"/>
      <c r="S3618" s="279" t="s">
        <v>394</v>
      </c>
      <c r="T3618" s="279" t="s">
        <v>394</v>
      </c>
      <c r="U3618" s="303"/>
      <c r="V3618" s="303"/>
      <c r="W3618" s="303"/>
      <c r="X3618" s="303"/>
      <c r="Z3618" s="303"/>
      <c r="AA3618" s="303"/>
      <c r="AC3618" s="279" t="s">
        <v>394</v>
      </c>
      <c r="AF3618" s="276">
        <f>IFERROR(VLOOKUP(A3618,'[1]قوائم الترجمة'!AC$2:AD$2397,1,0),"م")</f>
        <v>122780</v>
      </c>
      <c r="AG3618" s="232"/>
      <c r="AH3618" s="233"/>
      <c r="AI3618" s="233"/>
      <c r="AJ3618" s="233"/>
      <c r="AL3618" s="267"/>
      <c r="AM3618" s="235"/>
      <c r="AO3618" s="236"/>
      <c r="AU3618" s="234"/>
    </row>
    <row r="3619" spans="1:47" ht="21" x14ac:dyDescent="0.4">
      <c r="A3619" s="278">
        <v>122781</v>
      </c>
      <c r="B3619" s="279" t="s">
        <v>3270</v>
      </c>
      <c r="C3619" s="279" t="s">
        <v>1077</v>
      </c>
      <c r="D3619" s="279" t="s">
        <v>319</v>
      </c>
      <c r="E3619" s="279" t="s">
        <v>5660</v>
      </c>
      <c r="F3619" s="315" t="s">
        <v>9676</v>
      </c>
      <c r="G3619" s="315" t="s">
        <v>402</v>
      </c>
      <c r="H3619" s="279" t="s">
        <v>425</v>
      </c>
      <c r="I3619" s="279" t="s">
        <v>540</v>
      </c>
      <c r="J3619" s="279" t="s">
        <v>7215</v>
      </c>
      <c r="K3619" s="280">
        <v>0</v>
      </c>
      <c r="L3619" s="279" t="s">
        <v>7215</v>
      </c>
      <c r="M3619" s="279" t="s">
        <v>394</v>
      </c>
      <c r="N3619" s="279" t="s">
        <v>394</v>
      </c>
      <c r="O3619" s="279" t="s">
        <v>394</v>
      </c>
      <c r="P3619" s="315">
        <v>0</v>
      </c>
      <c r="Q3619" s="278"/>
      <c r="R3619" s="303"/>
      <c r="S3619" s="279" t="s">
        <v>394</v>
      </c>
      <c r="T3619" s="279" t="s">
        <v>394</v>
      </c>
      <c r="U3619" s="303"/>
      <c r="V3619" s="303"/>
      <c r="W3619" s="303"/>
      <c r="X3619" s="303"/>
      <c r="Z3619" s="303"/>
      <c r="AA3619" s="303"/>
      <c r="AC3619" s="279" t="s">
        <v>394</v>
      </c>
      <c r="AF3619" s="276">
        <f>IFERROR(VLOOKUP(A3619,'[1]قوائم الترجمة'!AC$2:AD$2397,1,0),"م")</f>
        <v>122781</v>
      </c>
      <c r="AG3619" s="232"/>
      <c r="AH3619" s="233"/>
      <c r="AI3619" s="233"/>
      <c r="AJ3619" s="233"/>
      <c r="AL3619" s="267"/>
      <c r="AM3619" s="235"/>
      <c r="AO3619" s="236"/>
      <c r="AU3619" s="234"/>
    </row>
    <row r="3620" spans="1:47" ht="21" x14ac:dyDescent="0.4">
      <c r="A3620" s="278">
        <v>122782</v>
      </c>
      <c r="B3620" s="279" t="s">
        <v>3269</v>
      </c>
      <c r="C3620" s="279" t="s">
        <v>84</v>
      </c>
      <c r="D3620" s="279" t="s">
        <v>294</v>
      </c>
      <c r="E3620" s="279" t="s">
        <v>394</v>
      </c>
      <c r="F3620"/>
      <c r="H3620" s="279" t="s">
        <v>394</v>
      </c>
      <c r="I3620" s="279" t="s">
        <v>538</v>
      </c>
      <c r="J3620" s="279" t="s">
        <v>394</v>
      </c>
      <c r="K3620" s="279" t="s">
        <v>394</v>
      </c>
      <c r="L3620" s="279" t="s">
        <v>394</v>
      </c>
      <c r="M3620" s="279" t="s">
        <v>394</v>
      </c>
      <c r="N3620" s="279" t="s">
        <v>394</v>
      </c>
      <c r="O3620" s="279" t="s">
        <v>394</v>
      </c>
      <c r="P3620" s="315">
        <v>0</v>
      </c>
      <c r="Q3620" s="279" t="s">
        <v>394</v>
      </c>
      <c r="R3620" s="279" t="s">
        <v>394</v>
      </c>
      <c r="S3620" s="279" t="s">
        <v>394</v>
      </c>
      <c r="T3620" s="279" t="s">
        <v>394</v>
      </c>
      <c r="U3620" s="279" t="s">
        <v>394</v>
      </c>
      <c r="V3620" s="279" t="s">
        <v>394</v>
      </c>
      <c r="W3620" s="279" t="s">
        <v>394</v>
      </c>
      <c r="X3620" s="279" t="s">
        <v>394</v>
      </c>
      <c r="Y3620" s="281"/>
      <c r="Z3620" s="279" t="s">
        <v>394</v>
      </c>
      <c r="AA3620" s="279" t="s">
        <v>394</v>
      </c>
      <c r="AB3620" s="281"/>
      <c r="AC3620" s="279" t="s">
        <v>394</v>
      </c>
      <c r="AF3620" s="276" t="str">
        <f>IFERROR(VLOOKUP(A3620,'[1]قوائم الترجمة'!AC$2:AD$2397,1,0),"م")</f>
        <v>م</v>
      </c>
      <c r="AG3620" s="232"/>
      <c r="AH3620" s="233"/>
      <c r="AI3620" s="233"/>
      <c r="AJ3620" s="233"/>
      <c r="AL3620" s="267"/>
      <c r="AM3620" s="235"/>
      <c r="AO3620" s="236"/>
      <c r="AU3620" s="234"/>
    </row>
    <row r="3621" spans="1:47" ht="21" x14ac:dyDescent="0.4">
      <c r="A3621" s="278">
        <v>122783</v>
      </c>
      <c r="B3621" s="279" t="s">
        <v>6463</v>
      </c>
      <c r="C3621" s="279" t="s">
        <v>72</v>
      </c>
      <c r="D3621" s="279" t="s">
        <v>327</v>
      </c>
      <c r="E3621" s="279" t="s">
        <v>424</v>
      </c>
      <c r="F3621" s="315" t="s">
        <v>9677</v>
      </c>
      <c r="G3621" s="315" t="s">
        <v>402</v>
      </c>
      <c r="H3621" s="279" t="s">
        <v>425</v>
      </c>
      <c r="I3621" s="279" t="s">
        <v>61</v>
      </c>
      <c r="J3621" s="279" t="s">
        <v>426</v>
      </c>
      <c r="K3621" s="280">
        <v>2003</v>
      </c>
      <c r="L3621" s="279" t="s">
        <v>402</v>
      </c>
      <c r="M3621" s="279" t="s">
        <v>394</v>
      </c>
      <c r="N3621" s="279" t="s">
        <v>9678</v>
      </c>
      <c r="O3621" s="279" t="s">
        <v>8429</v>
      </c>
      <c r="P3621" s="279">
        <v>20000</v>
      </c>
      <c r="Q3621" s="278"/>
      <c r="R3621" s="303"/>
      <c r="S3621" s="279" t="s">
        <v>394</v>
      </c>
      <c r="T3621" s="279"/>
      <c r="U3621" s="303"/>
      <c r="V3621" s="303"/>
      <c r="W3621" s="303"/>
      <c r="X3621" s="303"/>
      <c r="Z3621" s="303"/>
      <c r="AA3621" s="303"/>
      <c r="AC3621" s="279" t="s">
        <v>394</v>
      </c>
      <c r="AF3621" s="276">
        <f>IFERROR(VLOOKUP(A3621,'[1]قوائم الترجمة'!AC$2:AD$2397,1,0),"م")</f>
        <v>122783</v>
      </c>
      <c r="AG3621" s="232"/>
      <c r="AH3621" s="233"/>
      <c r="AI3621" s="233"/>
      <c r="AJ3621" s="233"/>
      <c r="AL3621" s="267"/>
      <c r="AM3621" s="235"/>
      <c r="AO3621" s="236"/>
      <c r="AU3621" s="234"/>
    </row>
    <row r="3622" spans="1:47" ht="21" x14ac:dyDescent="0.4">
      <c r="A3622" s="278">
        <v>122784</v>
      </c>
      <c r="B3622" s="279" t="s">
        <v>3268</v>
      </c>
      <c r="C3622" s="279" t="s">
        <v>68</v>
      </c>
      <c r="D3622" s="279" t="s">
        <v>296</v>
      </c>
      <c r="E3622" s="279" t="s">
        <v>394</v>
      </c>
      <c r="F3622"/>
      <c r="H3622" s="279" t="s">
        <v>394</v>
      </c>
      <c r="I3622" s="279" t="s">
        <v>539</v>
      </c>
      <c r="J3622" s="279" t="s">
        <v>394</v>
      </c>
      <c r="K3622" s="279" t="s">
        <v>394</v>
      </c>
      <c r="L3622" s="279" t="s">
        <v>394</v>
      </c>
      <c r="M3622" s="279" t="s">
        <v>394</v>
      </c>
      <c r="N3622" s="279" t="s">
        <v>394</v>
      </c>
      <c r="O3622" s="279" t="s">
        <v>394</v>
      </c>
      <c r="P3622" s="315">
        <v>0</v>
      </c>
      <c r="Q3622" s="279" t="s">
        <v>394</v>
      </c>
      <c r="R3622" s="279" t="s">
        <v>394</v>
      </c>
      <c r="S3622" s="279" t="s">
        <v>394</v>
      </c>
      <c r="T3622" s="279" t="s">
        <v>394</v>
      </c>
      <c r="U3622" s="279" t="s">
        <v>394</v>
      </c>
      <c r="V3622" s="279" t="s">
        <v>394</v>
      </c>
      <c r="W3622" s="279" t="s">
        <v>394</v>
      </c>
      <c r="X3622" s="279" t="s">
        <v>394</v>
      </c>
      <c r="Y3622" s="281"/>
      <c r="Z3622" s="279" t="s">
        <v>394</v>
      </c>
      <c r="AA3622" s="279" t="s">
        <v>394</v>
      </c>
      <c r="AB3622" s="281"/>
      <c r="AC3622" s="279" t="s">
        <v>855</v>
      </c>
      <c r="AF3622" s="276" t="str">
        <f>IFERROR(VLOOKUP(A3622,'[1]قوائم الترجمة'!AC$2:AD$2397,1,0),"م")</f>
        <v>م</v>
      </c>
      <c r="AG3622" s="232"/>
      <c r="AH3622" s="233"/>
      <c r="AI3622" s="233"/>
      <c r="AJ3622" s="233"/>
      <c r="AL3622" s="267"/>
      <c r="AM3622" s="235"/>
      <c r="AO3622" s="236"/>
      <c r="AU3622" s="234"/>
    </row>
    <row r="3623" spans="1:47" ht="21" x14ac:dyDescent="0.4">
      <c r="A3623" s="278">
        <v>122785</v>
      </c>
      <c r="B3623" s="279" t="s">
        <v>3266</v>
      </c>
      <c r="C3623" s="279" t="s">
        <v>148</v>
      </c>
      <c r="D3623" s="279" t="s">
        <v>3267</v>
      </c>
      <c r="E3623" s="279" t="s">
        <v>5660</v>
      </c>
      <c r="F3623" s="315" t="s">
        <v>9679</v>
      </c>
      <c r="G3623" s="315" t="s">
        <v>8156</v>
      </c>
      <c r="H3623" s="279" t="s">
        <v>425</v>
      </c>
      <c r="I3623" s="279" t="s">
        <v>538</v>
      </c>
      <c r="J3623" s="279" t="s">
        <v>7215</v>
      </c>
      <c r="K3623" s="280">
        <v>0</v>
      </c>
      <c r="L3623" s="279" t="s">
        <v>7215</v>
      </c>
      <c r="M3623" s="279" t="s">
        <v>394</v>
      </c>
      <c r="N3623" s="279" t="s">
        <v>394</v>
      </c>
      <c r="O3623" s="279" t="s">
        <v>394</v>
      </c>
      <c r="P3623" s="315">
        <v>0</v>
      </c>
      <c r="Q3623" s="278"/>
      <c r="R3623" s="303"/>
      <c r="S3623" s="279" t="s">
        <v>394</v>
      </c>
      <c r="T3623" s="279" t="s">
        <v>394</v>
      </c>
      <c r="U3623" s="303"/>
      <c r="V3623" s="303"/>
      <c r="W3623" s="303"/>
      <c r="X3623" s="303"/>
      <c r="Z3623" s="303"/>
      <c r="AA3623" s="303"/>
      <c r="AC3623" s="279" t="s">
        <v>394</v>
      </c>
      <c r="AF3623" s="276">
        <f>IFERROR(VLOOKUP(A3623,'[1]قوائم الترجمة'!AC$2:AD$2397,1,0),"م")</f>
        <v>122785</v>
      </c>
      <c r="AG3623" s="232"/>
      <c r="AH3623" s="233"/>
      <c r="AI3623" s="233"/>
      <c r="AJ3623" s="233"/>
      <c r="AL3623" s="267"/>
      <c r="AM3623" s="235"/>
      <c r="AO3623" s="236"/>
      <c r="AU3623" s="234"/>
    </row>
    <row r="3624" spans="1:47" ht="21" x14ac:dyDescent="0.4">
      <c r="A3624" s="278">
        <v>122786</v>
      </c>
      <c r="B3624" s="279" t="s">
        <v>3265</v>
      </c>
      <c r="C3624" s="279" t="s">
        <v>114</v>
      </c>
      <c r="D3624" s="279" t="s">
        <v>269</v>
      </c>
      <c r="E3624" s="279" t="s">
        <v>394</v>
      </c>
      <c r="F3624"/>
      <c r="H3624" s="279" t="s">
        <v>394</v>
      </c>
      <c r="I3624" s="279" t="s">
        <v>539</v>
      </c>
      <c r="J3624" s="279" t="s">
        <v>394</v>
      </c>
      <c r="K3624" s="279" t="s">
        <v>394</v>
      </c>
      <c r="L3624" s="279" t="s">
        <v>394</v>
      </c>
      <c r="M3624" s="279" t="s">
        <v>394</v>
      </c>
      <c r="N3624" s="279" t="s">
        <v>394</v>
      </c>
      <c r="O3624" s="279" t="s">
        <v>394</v>
      </c>
      <c r="P3624" s="315">
        <v>0</v>
      </c>
      <c r="Q3624" s="279" t="s">
        <v>394</v>
      </c>
      <c r="R3624" s="279" t="s">
        <v>394</v>
      </c>
      <c r="S3624" s="279" t="s">
        <v>394</v>
      </c>
      <c r="T3624" s="279" t="s">
        <v>394</v>
      </c>
      <c r="U3624" s="279" t="s">
        <v>394</v>
      </c>
      <c r="V3624" s="279" t="s">
        <v>394</v>
      </c>
      <c r="W3624" s="279" t="s">
        <v>394</v>
      </c>
      <c r="X3624" s="279" t="s">
        <v>394</v>
      </c>
      <c r="Y3624" s="281"/>
      <c r="Z3624" s="279" t="s">
        <v>394</v>
      </c>
      <c r="AA3624" s="279" t="s">
        <v>394</v>
      </c>
      <c r="AB3624" s="281"/>
      <c r="AC3624" s="279" t="s">
        <v>855</v>
      </c>
      <c r="AF3624" s="276" t="str">
        <f>IFERROR(VLOOKUP(A3624,'[1]قوائم الترجمة'!AC$2:AD$2397,1,0),"م")</f>
        <v>م</v>
      </c>
      <c r="AG3624" s="232"/>
      <c r="AH3624" s="233"/>
      <c r="AI3624" s="233"/>
      <c r="AJ3624" s="233"/>
      <c r="AL3624" s="267"/>
      <c r="AM3624" s="235"/>
      <c r="AO3624" s="236"/>
      <c r="AU3624" s="234"/>
    </row>
    <row r="3625" spans="1:47" ht="21" x14ac:dyDescent="0.4">
      <c r="A3625" s="278">
        <v>122787</v>
      </c>
      <c r="B3625" s="279" t="s">
        <v>3264</v>
      </c>
      <c r="C3625" s="279" t="s">
        <v>184</v>
      </c>
      <c r="D3625" s="279" t="s">
        <v>362</v>
      </c>
      <c r="E3625" s="279" t="s">
        <v>394</v>
      </c>
      <c r="F3625"/>
      <c r="H3625" s="279" t="s">
        <v>394</v>
      </c>
      <c r="I3625" s="279" t="s">
        <v>539</v>
      </c>
      <c r="J3625" s="279" t="s">
        <v>394</v>
      </c>
      <c r="K3625" s="279" t="s">
        <v>394</v>
      </c>
      <c r="L3625" s="279" t="s">
        <v>394</v>
      </c>
      <c r="M3625" s="279" t="s">
        <v>394</v>
      </c>
      <c r="N3625" s="279" t="s">
        <v>394</v>
      </c>
      <c r="O3625" s="279" t="s">
        <v>394</v>
      </c>
      <c r="P3625" s="315">
        <v>0</v>
      </c>
      <c r="Q3625" s="279" t="s">
        <v>394</v>
      </c>
      <c r="R3625" s="279" t="s">
        <v>394</v>
      </c>
      <c r="S3625" s="279" t="s">
        <v>394</v>
      </c>
      <c r="T3625" s="279" t="s">
        <v>394</v>
      </c>
      <c r="U3625" s="279" t="s">
        <v>394</v>
      </c>
      <c r="V3625" s="279" t="s">
        <v>394</v>
      </c>
      <c r="W3625" s="279" t="s">
        <v>394</v>
      </c>
      <c r="X3625" s="279" t="s">
        <v>394</v>
      </c>
      <c r="Y3625" s="281"/>
      <c r="Z3625" s="279" t="s">
        <v>394</v>
      </c>
      <c r="AA3625" s="279" t="s">
        <v>394</v>
      </c>
      <c r="AB3625" s="281"/>
      <c r="AC3625" s="279" t="s">
        <v>855</v>
      </c>
      <c r="AF3625" s="276" t="str">
        <f>IFERROR(VLOOKUP(A3625,'[1]قوائم الترجمة'!AC$2:AD$2397,1,0),"م")</f>
        <v>م</v>
      </c>
      <c r="AG3625" s="232"/>
      <c r="AH3625" s="233"/>
      <c r="AI3625" s="233"/>
      <c r="AJ3625" s="233"/>
      <c r="AL3625" s="267"/>
      <c r="AM3625" s="235"/>
      <c r="AU3625" s="234"/>
    </row>
    <row r="3626" spans="1:47" ht="21" x14ac:dyDescent="0.4">
      <c r="A3626" s="278">
        <v>122788</v>
      </c>
      <c r="B3626" s="279" t="s">
        <v>3263</v>
      </c>
      <c r="C3626" s="279" t="s">
        <v>175</v>
      </c>
      <c r="D3626" s="279" t="s">
        <v>294</v>
      </c>
      <c r="E3626" s="279" t="s">
        <v>394</v>
      </c>
      <c r="F3626"/>
      <c r="H3626" s="279" t="s">
        <v>394</v>
      </c>
      <c r="I3626" s="279" t="s">
        <v>540</v>
      </c>
      <c r="J3626" s="279" t="s">
        <v>394</v>
      </c>
      <c r="K3626" s="279" t="s">
        <v>394</v>
      </c>
      <c r="L3626" s="279" t="s">
        <v>394</v>
      </c>
      <c r="M3626" s="279" t="s">
        <v>394</v>
      </c>
      <c r="N3626" s="279" t="s">
        <v>394</v>
      </c>
      <c r="O3626" s="279" t="s">
        <v>394</v>
      </c>
      <c r="P3626" s="315">
        <v>0</v>
      </c>
      <c r="Q3626" s="279" t="s">
        <v>394</v>
      </c>
      <c r="R3626" s="279" t="s">
        <v>394</v>
      </c>
      <c r="S3626" s="279" t="s">
        <v>394</v>
      </c>
      <c r="T3626" s="279" t="s">
        <v>394</v>
      </c>
      <c r="U3626" s="279" t="s">
        <v>394</v>
      </c>
      <c r="V3626" s="279" t="s">
        <v>394</v>
      </c>
      <c r="W3626" s="279" t="s">
        <v>394</v>
      </c>
      <c r="X3626" s="279" t="s">
        <v>394</v>
      </c>
      <c r="Y3626" s="281"/>
      <c r="Z3626" s="279" t="s">
        <v>394</v>
      </c>
      <c r="AA3626" s="279" t="s">
        <v>394</v>
      </c>
      <c r="AB3626" s="281"/>
      <c r="AC3626" s="279" t="s">
        <v>855</v>
      </c>
      <c r="AF3626" s="276" t="str">
        <f>IFERROR(VLOOKUP(A3626,'[1]قوائم الترجمة'!AC$2:AD$2397,1,0),"م")</f>
        <v>م</v>
      </c>
      <c r="AG3626" s="232"/>
      <c r="AH3626" s="233"/>
      <c r="AI3626" s="233"/>
      <c r="AJ3626" s="233"/>
      <c r="AL3626" s="267"/>
      <c r="AM3626" s="235"/>
      <c r="AO3626" s="236"/>
      <c r="AU3626" s="234"/>
    </row>
    <row r="3627" spans="1:47" ht="21" x14ac:dyDescent="0.4">
      <c r="A3627" s="278">
        <v>122789</v>
      </c>
      <c r="B3627" s="279" t="s">
        <v>6472</v>
      </c>
      <c r="C3627" s="279" t="s">
        <v>68</v>
      </c>
      <c r="D3627" s="279" t="s">
        <v>239</v>
      </c>
      <c r="E3627" s="279" t="s">
        <v>424</v>
      </c>
      <c r="F3627" s="315" t="s">
        <v>9680</v>
      </c>
      <c r="G3627" s="315" t="s">
        <v>410</v>
      </c>
      <c r="H3627" s="279" t="s">
        <v>425</v>
      </c>
      <c r="I3627" s="279" t="s">
        <v>61</v>
      </c>
      <c r="J3627" s="279" t="s">
        <v>426</v>
      </c>
      <c r="K3627" s="280">
        <v>2015</v>
      </c>
      <c r="L3627" s="279" t="s">
        <v>410</v>
      </c>
      <c r="M3627" s="279" t="s">
        <v>394</v>
      </c>
      <c r="N3627" s="279" t="s">
        <v>394</v>
      </c>
      <c r="O3627" s="279" t="s">
        <v>394</v>
      </c>
      <c r="P3627" s="315">
        <v>0</v>
      </c>
      <c r="Q3627" s="278"/>
      <c r="R3627" s="303"/>
      <c r="S3627" s="279" t="s">
        <v>394</v>
      </c>
      <c r="T3627" s="279" t="s">
        <v>394</v>
      </c>
      <c r="U3627" s="303"/>
      <c r="V3627" s="303"/>
      <c r="W3627" s="303"/>
      <c r="X3627" s="303"/>
      <c r="Z3627" s="303"/>
      <c r="AA3627" s="303"/>
      <c r="AC3627" s="279" t="s">
        <v>394</v>
      </c>
      <c r="AF3627" s="276">
        <f>IFERROR(VLOOKUP(A3627,'[1]قوائم الترجمة'!AC$2:AD$2397,1,0),"م")</f>
        <v>122789</v>
      </c>
      <c r="AG3627" s="232"/>
      <c r="AH3627" s="233"/>
      <c r="AI3627" s="233"/>
      <c r="AJ3627" s="233"/>
      <c r="AL3627" s="267"/>
      <c r="AM3627" s="235"/>
      <c r="AO3627" s="236"/>
      <c r="AU3627" s="234"/>
    </row>
    <row r="3628" spans="1:47" ht="21" x14ac:dyDescent="0.4">
      <c r="A3628" s="278">
        <v>122790</v>
      </c>
      <c r="B3628" s="279" t="s">
        <v>3262</v>
      </c>
      <c r="C3628" s="279" t="s">
        <v>110</v>
      </c>
      <c r="D3628" s="279" t="s">
        <v>251</v>
      </c>
      <c r="E3628" s="279" t="s">
        <v>394</v>
      </c>
      <c r="F3628"/>
      <c r="H3628" s="279" t="s">
        <v>394</v>
      </c>
      <c r="I3628" s="279" t="s">
        <v>539</v>
      </c>
      <c r="J3628" s="279" t="s">
        <v>394</v>
      </c>
      <c r="K3628" s="279" t="s">
        <v>394</v>
      </c>
      <c r="L3628" s="279" t="s">
        <v>394</v>
      </c>
      <c r="M3628" s="279" t="s">
        <v>394</v>
      </c>
      <c r="N3628" s="279" t="s">
        <v>394</v>
      </c>
      <c r="O3628" s="279" t="s">
        <v>394</v>
      </c>
      <c r="P3628" s="315">
        <v>0</v>
      </c>
      <c r="Q3628" s="279" t="s">
        <v>394</v>
      </c>
      <c r="R3628" s="279" t="s">
        <v>394</v>
      </c>
      <c r="S3628" s="279" t="s">
        <v>394</v>
      </c>
      <c r="T3628" s="279" t="s">
        <v>394</v>
      </c>
      <c r="U3628" s="279" t="s">
        <v>394</v>
      </c>
      <c r="V3628" s="279" t="s">
        <v>394</v>
      </c>
      <c r="W3628" s="279" t="s">
        <v>394</v>
      </c>
      <c r="X3628" s="279" t="s">
        <v>394</v>
      </c>
      <c r="Y3628" s="281"/>
      <c r="Z3628" s="279" t="s">
        <v>394</v>
      </c>
      <c r="AA3628" s="279" t="s">
        <v>394</v>
      </c>
      <c r="AB3628" s="281"/>
      <c r="AC3628" s="279" t="s">
        <v>855</v>
      </c>
      <c r="AF3628" s="276" t="str">
        <f>IFERROR(VLOOKUP(A3628,'[1]قوائم الترجمة'!AC$2:AD$2397,1,0),"م")</f>
        <v>م</v>
      </c>
      <c r="AG3628" s="232"/>
      <c r="AH3628" s="233"/>
      <c r="AI3628" s="233"/>
      <c r="AJ3628" s="233"/>
      <c r="AL3628" s="267"/>
      <c r="AM3628" s="235"/>
      <c r="AO3628" s="236"/>
      <c r="AU3628" s="234"/>
    </row>
    <row r="3629" spans="1:47" ht="21" x14ac:dyDescent="0.4">
      <c r="A3629" s="278">
        <v>122792</v>
      </c>
      <c r="B3629" s="279" t="s">
        <v>3261</v>
      </c>
      <c r="C3629" s="279" t="s">
        <v>143</v>
      </c>
      <c r="D3629" s="279" t="s">
        <v>316</v>
      </c>
      <c r="E3629" s="279" t="s">
        <v>424</v>
      </c>
      <c r="F3629" s="315" t="s">
        <v>8464</v>
      </c>
      <c r="G3629" s="315" t="s">
        <v>8119</v>
      </c>
      <c r="H3629" s="279" t="s">
        <v>425</v>
      </c>
      <c r="I3629" s="279" t="s">
        <v>541</v>
      </c>
      <c r="J3629" s="279" t="s">
        <v>843</v>
      </c>
      <c r="K3629" s="280">
        <v>2013</v>
      </c>
      <c r="L3629" s="279" t="s">
        <v>402</v>
      </c>
      <c r="M3629" s="279" t="s">
        <v>394</v>
      </c>
      <c r="N3629" s="279" t="s">
        <v>394</v>
      </c>
      <c r="O3629" s="279" t="s">
        <v>394</v>
      </c>
      <c r="P3629" s="315">
        <v>0</v>
      </c>
      <c r="Q3629" s="278"/>
      <c r="R3629" s="303"/>
      <c r="S3629" s="279" t="s">
        <v>394</v>
      </c>
      <c r="T3629" s="279" t="s">
        <v>394</v>
      </c>
      <c r="U3629" s="303"/>
      <c r="V3629" s="303"/>
      <c r="W3629" s="303"/>
      <c r="X3629" s="303"/>
      <c r="Z3629" s="303"/>
      <c r="AA3629" s="303"/>
      <c r="AC3629" s="279" t="s">
        <v>394</v>
      </c>
      <c r="AF3629" s="276">
        <f>IFERROR(VLOOKUP(A3629,'[1]قوائم الترجمة'!AC$2:AD$2397,1,0),"م")</f>
        <v>122792</v>
      </c>
      <c r="AG3629" s="232"/>
      <c r="AH3629" s="233"/>
      <c r="AI3629" s="233"/>
      <c r="AJ3629" s="233"/>
      <c r="AL3629" s="267"/>
      <c r="AM3629" s="235"/>
      <c r="AO3629" s="236"/>
      <c r="AU3629" s="234"/>
    </row>
    <row r="3630" spans="1:47" ht="21" x14ac:dyDescent="0.4">
      <c r="A3630" s="278">
        <v>122794</v>
      </c>
      <c r="B3630" s="279" t="s">
        <v>3259</v>
      </c>
      <c r="C3630" s="279" t="s">
        <v>93</v>
      </c>
      <c r="D3630" s="279" t="s">
        <v>3260</v>
      </c>
      <c r="E3630" s="279" t="s">
        <v>424</v>
      </c>
      <c r="F3630" s="315" t="s">
        <v>8519</v>
      </c>
      <c r="G3630" s="315" t="s">
        <v>8379</v>
      </c>
      <c r="H3630" s="279" t="s">
        <v>425</v>
      </c>
      <c r="I3630" s="279" t="s">
        <v>541</v>
      </c>
      <c r="J3630" s="279" t="s">
        <v>426</v>
      </c>
      <c r="K3630" s="280">
        <v>2013</v>
      </c>
      <c r="L3630" s="279" t="s">
        <v>402</v>
      </c>
      <c r="M3630" s="279" t="s">
        <v>394</v>
      </c>
      <c r="N3630" s="279" t="s">
        <v>394</v>
      </c>
      <c r="O3630" s="279" t="s">
        <v>394</v>
      </c>
      <c r="P3630" s="315">
        <v>0</v>
      </c>
      <c r="Q3630" s="278"/>
      <c r="R3630" s="303"/>
      <c r="S3630" s="279" t="s">
        <v>394</v>
      </c>
      <c r="T3630" s="279" t="s">
        <v>394</v>
      </c>
      <c r="U3630" s="303"/>
      <c r="V3630" s="303"/>
      <c r="W3630" s="303"/>
      <c r="X3630" s="303"/>
      <c r="Z3630" s="303"/>
      <c r="AA3630" s="303"/>
      <c r="AC3630" s="279" t="s">
        <v>394</v>
      </c>
      <c r="AF3630" s="276">
        <f>IFERROR(VLOOKUP(A3630,'[1]قوائم الترجمة'!AC$2:AD$2397,1,0),"م")</f>
        <v>122794</v>
      </c>
      <c r="AG3630" s="232"/>
      <c r="AH3630" s="233"/>
      <c r="AI3630" s="233"/>
      <c r="AJ3630" s="233"/>
      <c r="AL3630" s="267"/>
      <c r="AM3630" s="235"/>
      <c r="AU3630" s="234"/>
    </row>
    <row r="3631" spans="1:47" ht="21" x14ac:dyDescent="0.4">
      <c r="A3631" s="278">
        <v>122795</v>
      </c>
      <c r="B3631" s="279" t="s">
        <v>6482</v>
      </c>
      <c r="C3631" s="279" t="s">
        <v>68</v>
      </c>
      <c r="D3631" s="279" t="s">
        <v>6223</v>
      </c>
      <c r="E3631" s="279" t="s">
        <v>5660</v>
      </c>
      <c r="F3631" s="315" t="s">
        <v>9681</v>
      </c>
      <c r="G3631" s="315" t="s">
        <v>402</v>
      </c>
      <c r="H3631" s="279" t="s">
        <v>425</v>
      </c>
      <c r="I3631" s="279" t="s">
        <v>61</v>
      </c>
      <c r="J3631" s="279" t="s">
        <v>403</v>
      </c>
      <c r="K3631" s="280">
        <v>2015</v>
      </c>
      <c r="L3631" s="279" t="s">
        <v>417</v>
      </c>
      <c r="M3631" s="279" t="s">
        <v>394</v>
      </c>
      <c r="N3631" s="279" t="s">
        <v>394</v>
      </c>
      <c r="O3631" s="279" t="s">
        <v>394</v>
      </c>
      <c r="P3631" s="315">
        <v>0</v>
      </c>
      <c r="Q3631" s="278"/>
      <c r="R3631" s="303"/>
      <c r="S3631" s="279" t="s">
        <v>394</v>
      </c>
      <c r="T3631" s="279" t="s">
        <v>394</v>
      </c>
      <c r="U3631" s="303"/>
      <c r="V3631" s="303"/>
      <c r="W3631" s="303"/>
      <c r="X3631" s="303"/>
      <c r="Z3631" s="303"/>
      <c r="AA3631" s="303"/>
      <c r="AC3631" s="279" t="s">
        <v>394</v>
      </c>
      <c r="AF3631" s="276">
        <f>IFERROR(VLOOKUP(A3631,'[1]قوائم الترجمة'!AC$2:AD$2397,1,0),"م")</f>
        <v>122795</v>
      </c>
      <c r="AG3631" s="232"/>
      <c r="AH3631" s="233"/>
      <c r="AI3631" s="233"/>
      <c r="AJ3631" s="233"/>
      <c r="AL3631" s="267"/>
      <c r="AM3631" s="235"/>
      <c r="AO3631" s="236"/>
      <c r="AU3631" s="234"/>
    </row>
    <row r="3632" spans="1:47" ht="21" x14ac:dyDescent="0.4">
      <c r="A3632" s="278">
        <v>122797</v>
      </c>
      <c r="B3632" s="279" t="s">
        <v>3258</v>
      </c>
      <c r="C3632" s="279" t="s">
        <v>107</v>
      </c>
      <c r="D3632" s="279" t="s">
        <v>1158</v>
      </c>
      <c r="E3632" s="279" t="s">
        <v>394</v>
      </c>
      <c r="F3632"/>
      <c r="H3632" s="279" t="s">
        <v>394</v>
      </c>
      <c r="I3632" s="279" t="s">
        <v>539</v>
      </c>
      <c r="J3632" s="279" t="s">
        <v>394</v>
      </c>
      <c r="K3632" s="279" t="s">
        <v>394</v>
      </c>
      <c r="L3632" s="279" t="s">
        <v>394</v>
      </c>
      <c r="M3632" s="279" t="s">
        <v>394</v>
      </c>
      <c r="N3632" s="279" t="s">
        <v>394</v>
      </c>
      <c r="O3632" s="279" t="s">
        <v>394</v>
      </c>
      <c r="P3632" s="315">
        <v>0</v>
      </c>
      <c r="Q3632" s="279" t="s">
        <v>394</v>
      </c>
      <c r="R3632" s="279" t="s">
        <v>394</v>
      </c>
      <c r="S3632" s="279" t="s">
        <v>394</v>
      </c>
      <c r="T3632" s="279" t="s">
        <v>394</v>
      </c>
      <c r="U3632" s="279" t="s">
        <v>394</v>
      </c>
      <c r="V3632" s="279" t="s">
        <v>394</v>
      </c>
      <c r="W3632" s="279" t="s">
        <v>394</v>
      </c>
      <c r="X3632" s="279" t="s">
        <v>394</v>
      </c>
      <c r="Y3632" s="281"/>
      <c r="Z3632" s="279" t="s">
        <v>394</v>
      </c>
      <c r="AA3632" s="279" t="s">
        <v>394</v>
      </c>
      <c r="AB3632" s="281"/>
      <c r="AC3632" s="279" t="s">
        <v>855</v>
      </c>
      <c r="AF3632" s="276" t="str">
        <f>IFERROR(VLOOKUP(A3632,'[1]قوائم الترجمة'!AC$2:AD$2397,1,0),"م")</f>
        <v>م</v>
      </c>
      <c r="AG3632" s="232"/>
      <c r="AH3632" s="233"/>
      <c r="AI3632" s="233"/>
      <c r="AJ3632" s="233"/>
      <c r="AL3632" s="267"/>
      <c r="AM3632" s="235"/>
      <c r="AO3632" s="236"/>
      <c r="AU3632" s="234"/>
    </row>
    <row r="3633" spans="1:47" ht="21" x14ac:dyDescent="0.4">
      <c r="A3633" s="278">
        <v>122798</v>
      </c>
      <c r="B3633" s="279" t="s">
        <v>3257</v>
      </c>
      <c r="C3633" s="279" t="s">
        <v>1234</v>
      </c>
      <c r="D3633" s="279" t="s">
        <v>499</v>
      </c>
      <c r="E3633" s="279" t="s">
        <v>394</v>
      </c>
      <c r="F3633"/>
      <c r="H3633" s="279" t="s">
        <v>394</v>
      </c>
      <c r="I3633" s="279" t="s">
        <v>540</v>
      </c>
      <c r="J3633" s="279" t="s">
        <v>394</v>
      </c>
      <c r="K3633" s="279" t="s">
        <v>394</v>
      </c>
      <c r="L3633" s="279" t="s">
        <v>394</v>
      </c>
      <c r="M3633" s="279" t="s">
        <v>394</v>
      </c>
      <c r="N3633" s="279" t="s">
        <v>394</v>
      </c>
      <c r="O3633" s="279" t="s">
        <v>394</v>
      </c>
      <c r="P3633" s="315">
        <v>0</v>
      </c>
      <c r="Q3633" s="279" t="s">
        <v>394</v>
      </c>
      <c r="R3633" s="279" t="s">
        <v>394</v>
      </c>
      <c r="S3633" s="279" t="s">
        <v>394</v>
      </c>
      <c r="T3633" s="279" t="s">
        <v>394</v>
      </c>
      <c r="U3633" s="279" t="s">
        <v>394</v>
      </c>
      <c r="V3633" s="279" t="s">
        <v>394</v>
      </c>
      <c r="W3633" s="279" t="s">
        <v>394</v>
      </c>
      <c r="X3633" s="279" t="s">
        <v>394</v>
      </c>
      <c r="Y3633" s="281"/>
      <c r="Z3633" s="279" t="s">
        <v>394</v>
      </c>
      <c r="AA3633" s="279" t="s">
        <v>394</v>
      </c>
      <c r="AB3633" s="281"/>
      <c r="AC3633" s="279" t="s">
        <v>855</v>
      </c>
      <c r="AF3633" s="276" t="str">
        <f>IFERROR(VLOOKUP(A3633,'[1]قوائم الترجمة'!AC$2:AD$2397,1,0),"م")</f>
        <v>م</v>
      </c>
      <c r="AG3633" s="232"/>
      <c r="AH3633" s="233"/>
      <c r="AI3633" s="233"/>
      <c r="AJ3633" s="233"/>
      <c r="AL3633" s="267"/>
      <c r="AM3633" s="235"/>
      <c r="AO3633" s="236"/>
      <c r="AU3633" s="234"/>
    </row>
    <row r="3634" spans="1:47" ht="21" x14ac:dyDescent="0.4">
      <c r="A3634" s="278">
        <v>122800</v>
      </c>
      <c r="B3634" s="279" t="s">
        <v>3255</v>
      </c>
      <c r="C3634" s="279" t="s">
        <v>3256</v>
      </c>
      <c r="D3634" s="279" t="s">
        <v>1181</v>
      </c>
      <c r="E3634" s="279" t="s">
        <v>424</v>
      </c>
      <c r="F3634" s="315" t="s">
        <v>8555</v>
      </c>
      <c r="G3634" s="315" t="s">
        <v>402</v>
      </c>
      <c r="H3634" s="279" t="s">
        <v>425</v>
      </c>
      <c r="I3634" s="279" t="s">
        <v>538</v>
      </c>
      <c r="J3634" s="279" t="s">
        <v>403</v>
      </c>
      <c r="K3634" s="280">
        <v>2017</v>
      </c>
      <c r="L3634" s="279" t="s">
        <v>402</v>
      </c>
      <c r="M3634" s="279" t="s">
        <v>394</v>
      </c>
      <c r="N3634" s="279" t="s">
        <v>394</v>
      </c>
      <c r="O3634" s="279" t="s">
        <v>394</v>
      </c>
      <c r="P3634" s="315">
        <v>0</v>
      </c>
      <c r="Q3634" s="278"/>
      <c r="R3634" s="303"/>
      <c r="S3634" s="279" t="s">
        <v>394</v>
      </c>
      <c r="T3634" s="279" t="s">
        <v>394</v>
      </c>
      <c r="U3634" s="303"/>
      <c r="V3634" s="303"/>
      <c r="W3634" s="303"/>
      <c r="X3634" s="303"/>
      <c r="Z3634" s="303"/>
      <c r="AA3634" s="303"/>
      <c r="AC3634" s="279" t="s">
        <v>394</v>
      </c>
      <c r="AF3634" s="276">
        <f>IFERROR(VLOOKUP(A3634,'[1]قوائم الترجمة'!AC$2:AD$2397,1,0),"م")</f>
        <v>122800</v>
      </c>
      <c r="AG3634" s="232"/>
      <c r="AH3634" s="233"/>
      <c r="AI3634" s="233"/>
      <c r="AJ3634" s="233"/>
      <c r="AL3634" s="267"/>
      <c r="AM3634" s="235"/>
      <c r="AO3634" s="236"/>
      <c r="AU3634" s="234"/>
    </row>
    <row r="3635" spans="1:47" ht="21" x14ac:dyDescent="0.4">
      <c r="A3635" s="278">
        <v>122801</v>
      </c>
      <c r="B3635" s="279" t="s">
        <v>3254</v>
      </c>
      <c r="C3635" s="279" t="s">
        <v>9682</v>
      </c>
      <c r="D3635" s="279" t="s">
        <v>579</v>
      </c>
      <c r="E3635" s="279" t="s">
        <v>5660</v>
      </c>
      <c r="F3635" s="315" t="s">
        <v>9683</v>
      </c>
      <c r="G3635" s="315" t="s">
        <v>9684</v>
      </c>
      <c r="H3635" s="279" t="s">
        <v>425</v>
      </c>
      <c r="I3635" s="279" t="s">
        <v>8485</v>
      </c>
      <c r="J3635" s="279" t="s">
        <v>8112</v>
      </c>
      <c r="K3635" s="280">
        <v>2008</v>
      </c>
      <c r="L3635" s="279" t="s">
        <v>402</v>
      </c>
      <c r="M3635" s="279" t="s">
        <v>394</v>
      </c>
      <c r="N3635" s="279" t="s">
        <v>394</v>
      </c>
      <c r="O3635" s="279" t="s">
        <v>394</v>
      </c>
      <c r="P3635" s="315">
        <v>0</v>
      </c>
      <c r="Q3635" s="278"/>
      <c r="R3635" s="303"/>
      <c r="S3635" s="279" t="s">
        <v>394</v>
      </c>
      <c r="T3635" s="279" t="s">
        <v>394</v>
      </c>
      <c r="U3635" s="303"/>
      <c r="V3635" s="303"/>
      <c r="W3635" s="303"/>
      <c r="X3635" s="303"/>
      <c r="Z3635" s="303"/>
      <c r="AA3635" s="303"/>
      <c r="AC3635" s="279" t="s">
        <v>394</v>
      </c>
      <c r="AF3635" s="276">
        <f>IFERROR(VLOOKUP(A3635,'[1]قوائم الترجمة'!AC$2:AD$2397,1,0),"م")</f>
        <v>122801</v>
      </c>
      <c r="AG3635" s="232"/>
      <c r="AH3635" s="233"/>
      <c r="AI3635" s="233"/>
      <c r="AJ3635" s="233"/>
      <c r="AL3635" s="267"/>
      <c r="AM3635" s="235"/>
      <c r="AO3635" s="236"/>
      <c r="AU3635" s="234"/>
    </row>
    <row r="3636" spans="1:47" ht="21" x14ac:dyDescent="0.4">
      <c r="A3636" s="278">
        <v>122802</v>
      </c>
      <c r="B3636" s="279" t="s">
        <v>3253</v>
      </c>
      <c r="C3636" s="279" t="s">
        <v>679</v>
      </c>
      <c r="D3636" s="279" t="s">
        <v>718</v>
      </c>
      <c r="E3636" s="279" t="s">
        <v>424</v>
      </c>
      <c r="F3636" s="315" t="s">
        <v>8441</v>
      </c>
      <c r="G3636" s="315" t="s">
        <v>8379</v>
      </c>
      <c r="H3636" s="279" t="s">
        <v>425</v>
      </c>
      <c r="I3636" s="279" t="s">
        <v>67</v>
      </c>
      <c r="J3636" s="279" t="s">
        <v>426</v>
      </c>
      <c r="K3636" s="280">
        <v>2006</v>
      </c>
      <c r="L3636" s="279" t="s">
        <v>419</v>
      </c>
      <c r="M3636" s="279" t="s">
        <v>394</v>
      </c>
      <c r="N3636" s="279" t="s">
        <v>394</v>
      </c>
      <c r="O3636" s="279" t="s">
        <v>394</v>
      </c>
      <c r="P3636" s="315">
        <v>0</v>
      </c>
      <c r="Q3636" s="278"/>
      <c r="R3636" s="303"/>
      <c r="S3636" s="279" t="s">
        <v>394</v>
      </c>
      <c r="T3636" s="279" t="s">
        <v>394</v>
      </c>
      <c r="U3636" s="303"/>
      <c r="V3636" s="303"/>
      <c r="W3636" s="303"/>
      <c r="X3636" s="303"/>
      <c r="Z3636" s="303"/>
      <c r="AA3636" s="303"/>
      <c r="AC3636" s="279" t="s">
        <v>394</v>
      </c>
      <c r="AF3636" s="276">
        <f>IFERROR(VLOOKUP(A3636,'[1]قوائم الترجمة'!AC$2:AD$2397,1,0),"م")</f>
        <v>122802</v>
      </c>
      <c r="AG3636" s="232"/>
      <c r="AH3636" s="233"/>
      <c r="AI3636" s="233"/>
      <c r="AJ3636" s="233"/>
      <c r="AL3636" s="267"/>
      <c r="AM3636" s="235"/>
      <c r="AO3636" s="236"/>
      <c r="AU3636" s="234"/>
    </row>
    <row r="3637" spans="1:47" ht="21" x14ac:dyDescent="0.4">
      <c r="A3637" s="278">
        <v>122803</v>
      </c>
      <c r="B3637" s="279" t="s">
        <v>3252</v>
      </c>
      <c r="C3637" s="279" t="s">
        <v>109</v>
      </c>
      <c r="D3637" s="279" t="s">
        <v>287</v>
      </c>
      <c r="E3637" s="279" t="s">
        <v>394</v>
      </c>
      <c r="F3637"/>
      <c r="H3637" s="279" t="s">
        <v>394</v>
      </c>
      <c r="I3637" s="279" t="s">
        <v>539</v>
      </c>
      <c r="J3637" s="279" t="s">
        <v>394</v>
      </c>
      <c r="K3637" s="279" t="s">
        <v>394</v>
      </c>
      <c r="L3637" s="279" t="s">
        <v>394</v>
      </c>
      <c r="M3637" s="279" t="s">
        <v>394</v>
      </c>
      <c r="N3637" s="279" t="s">
        <v>394</v>
      </c>
      <c r="O3637" s="279" t="s">
        <v>394</v>
      </c>
      <c r="P3637" s="315">
        <v>0</v>
      </c>
      <c r="Q3637" s="279" t="s">
        <v>394</v>
      </c>
      <c r="R3637" s="279" t="s">
        <v>394</v>
      </c>
      <c r="S3637" s="279" t="s">
        <v>394</v>
      </c>
      <c r="T3637" s="279" t="s">
        <v>394</v>
      </c>
      <c r="U3637" s="279" t="s">
        <v>394</v>
      </c>
      <c r="V3637" s="279" t="s">
        <v>394</v>
      </c>
      <c r="W3637" s="279" t="s">
        <v>394</v>
      </c>
      <c r="X3637" s="279" t="s">
        <v>394</v>
      </c>
      <c r="Y3637" s="281"/>
      <c r="Z3637" s="279" t="s">
        <v>394</v>
      </c>
      <c r="AA3637" s="279" t="s">
        <v>394</v>
      </c>
      <c r="AB3637" s="281"/>
      <c r="AC3637" s="279" t="s">
        <v>855</v>
      </c>
      <c r="AF3637" s="276" t="str">
        <f>IFERROR(VLOOKUP(A3637,'[1]قوائم الترجمة'!AC$2:AD$2397,1,0),"م")</f>
        <v>م</v>
      </c>
      <c r="AG3637" s="232"/>
      <c r="AH3637" s="233"/>
      <c r="AI3637" s="233"/>
      <c r="AJ3637" s="233"/>
      <c r="AL3637" s="267"/>
      <c r="AM3637" s="235"/>
      <c r="AO3637" s="236"/>
      <c r="AU3637" s="234"/>
    </row>
    <row r="3638" spans="1:47" ht="21" x14ac:dyDescent="0.4">
      <c r="A3638" s="278">
        <v>122804</v>
      </c>
      <c r="B3638" s="279" t="s">
        <v>6510</v>
      </c>
      <c r="C3638" s="279" t="s">
        <v>80</v>
      </c>
      <c r="D3638" s="279" t="s">
        <v>244</v>
      </c>
      <c r="E3638" s="279" t="s">
        <v>424</v>
      </c>
      <c r="F3638" s="315" t="s">
        <v>9685</v>
      </c>
      <c r="G3638" s="315" t="s">
        <v>417</v>
      </c>
      <c r="H3638" s="279" t="s">
        <v>425</v>
      </c>
      <c r="I3638" s="279" t="s">
        <v>61</v>
      </c>
      <c r="J3638" s="279" t="s">
        <v>426</v>
      </c>
      <c r="K3638" s="280">
        <v>2006</v>
      </c>
      <c r="L3638" s="279" t="s">
        <v>417</v>
      </c>
      <c r="M3638" s="279" t="s">
        <v>394</v>
      </c>
      <c r="N3638" s="279" t="s">
        <v>394</v>
      </c>
      <c r="O3638" s="279" t="s">
        <v>394</v>
      </c>
      <c r="P3638" s="315">
        <v>0</v>
      </c>
      <c r="Q3638" s="278"/>
      <c r="R3638" s="303"/>
      <c r="S3638" s="279" t="s">
        <v>394</v>
      </c>
      <c r="T3638" s="279" t="s">
        <v>394</v>
      </c>
      <c r="U3638" s="303"/>
      <c r="V3638" s="303"/>
      <c r="W3638" s="303"/>
      <c r="X3638" s="303"/>
      <c r="Z3638" s="303"/>
      <c r="AA3638" s="303"/>
      <c r="AC3638" s="279" t="s">
        <v>394</v>
      </c>
      <c r="AF3638" s="276">
        <f>IFERROR(VLOOKUP(A3638,'[1]قوائم الترجمة'!AC$2:AD$2397,1,0),"م")</f>
        <v>122804</v>
      </c>
      <c r="AG3638" s="232"/>
      <c r="AH3638" s="233"/>
      <c r="AI3638" s="233"/>
      <c r="AJ3638" s="233"/>
      <c r="AL3638" s="267"/>
      <c r="AM3638" s="235"/>
      <c r="AO3638" s="236"/>
      <c r="AU3638" s="234"/>
    </row>
    <row r="3639" spans="1:47" ht="21" x14ac:dyDescent="0.4">
      <c r="A3639" s="278">
        <v>122805</v>
      </c>
      <c r="B3639" s="279" t="s">
        <v>6513</v>
      </c>
      <c r="C3639" s="279" t="s">
        <v>62</v>
      </c>
      <c r="D3639" s="279" t="s">
        <v>659</v>
      </c>
      <c r="E3639" s="279" t="s">
        <v>5660</v>
      </c>
      <c r="F3639" s="315" t="s">
        <v>9686</v>
      </c>
      <c r="G3639" s="315" t="s">
        <v>419</v>
      </c>
      <c r="H3639" s="279" t="s">
        <v>425</v>
      </c>
      <c r="I3639" s="279" t="s">
        <v>8485</v>
      </c>
      <c r="J3639" s="279" t="s">
        <v>403</v>
      </c>
      <c r="K3639" s="280">
        <v>2013</v>
      </c>
      <c r="L3639" s="279" t="s">
        <v>419</v>
      </c>
      <c r="M3639" s="279" t="s">
        <v>394</v>
      </c>
      <c r="N3639" s="279" t="s">
        <v>394</v>
      </c>
      <c r="O3639" s="279" t="s">
        <v>394</v>
      </c>
      <c r="P3639" s="315">
        <v>0</v>
      </c>
      <c r="Q3639" s="278"/>
      <c r="R3639" s="303"/>
      <c r="S3639" s="279" t="s">
        <v>394</v>
      </c>
      <c r="T3639" s="279" t="s">
        <v>394</v>
      </c>
      <c r="U3639" s="303"/>
      <c r="V3639" s="303"/>
      <c r="W3639" s="303"/>
      <c r="X3639" s="303"/>
      <c r="Z3639" s="303"/>
      <c r="AA3639" s="303"/>
      <c r="AC3639" s="279" t="s">
        <v>394</v>
      </c>
      <c r="AF3639" s="276">
        <f>IFERROR(VLOOKUP(A3639,'[1]قوائم الترجمة'!AC$2:AD$2397,1,0),"م")</f>
        <v>122805</v>
      </c>
      <c r="AG3639" s="232"/>
      <c r="AH3639" s="233"/>
      <c r="AI3639" s="233"/>
      <c r="AJ3639" s="233"/>
      <c r="AL3639" s="267"/>
      <c r="AM3639" s="235"/>
      <c r="AO3639" s="236"/>
      <c r="AU3639" s="234"/>
    </row>
    <row r="3640" spans="1:47" ht="21" x14ac:dyDescent="0.4">
      <c r="A3640" s="278">
        <v>122806</v>
      </c>
      <c r="B3640" s="279" t="s">
        <v>6515</v>
      </c>
      <c r="C3640" s="279" t="s">
        <v>204</v>
      </c>
      <c r="D3640" s="279" t="s">
        <v>6516</v>
      </c>
      <c r="E3640" s="279" t="s">
        <v>424</v>
      </c>
      <c r="F3640" s="315" t="s">
        <v>9687</v>
      </c>
      <c r="G3640" s="315" t="s">
        <v>8192</v>
      </c>
      <c r="H3640" s="279" t="s">
        <v>425</v>
      </c>
      <c r="I3640" s="279" t="s">
        <v>61</v>
      </c>
      <c r="J3640" s="279" t="s">
        <v>426</v>
      </c>
      <c r="K3640" s="280">
        <v>0</v>
      </c>
      <c r="L3640" s="279" t="s">
        <v>402</v>
      </c>
      <c r="M3640" s="279" t="s">
        <v>394</v>
      </c>
      <c r="N3640" s="279" t="s">
        <v>394</v>
      </c>
      <c r="O3640" s="279" t="s">
        <v>394</v>
      </c>
      <c r="P3640" s="315">
        <v>0</v>
      </c>
      <c r="Q3640" s="278"/>
      <c r="R3640" s="303"/>
      <c r="S3640" s="279" t="s">
        <v>394</v>
      </c>
      <c r="T3640" s="279" t="s">
        <v>394</v>
      </c>
      <c r="U3640" s="303"/>
      <c r="V3640" s="303"/>
      <c r="W3640" s="303"/>
      <c r="X3640" s="303"/>
      <c r="Z3640" s="303"/>
      <c r="AA3640" s="303"/>
      <c r="AC3640" s="279" t="s">
        <v>394</v>
      </c>
      <c r="AF3640" s="276">
        <f>IFERROR(VLOOKUP(A3640,'[1]قوائم الترجمة'!AC$2:AD$2397,1,0),"م")</f>
        <v>122806</v>
      </c>
      <c r="AG3640" s="232"/>
      <c r="AH3640" s="233"/>
      <c r="AI3640" s="233"/>
      <c r="AJ3640" s="233"/>
      <c r="AL3640" s="267"/>
      <c r="AM3640" s="235"/>
      <c r="AO3640" s="236"/>
      <c r="AU3640" s="234"/>
    </row>
    <row r="3641" spans="1:47" ht="21" x14ac:dyDescent="0.4">
      <c r="A3641" s="278">
        <v>122807</v>
      </c>
      <c r="B3641" s="279" t="s">
        <v>3250</v>
      </c>
      <c r="C3641" s="279" t="s">
        <v>764</v>
      </c>
      <c r="D3641" s="279" t="s">
        <v>3251</v>
      </c>
      <c r="E3641" s="279" t="s">
        <v>424</v>
      </c>
      <c r="F3641" s="315" t="s">
        <v>8974</v>
      </c>
      <c r="G3641" s="315" t="s">
        <v>841</v>
      </c>
      <c r="H3641" s="279" t="s">
        <v>425</v>
      </c>
      <c r="I3641" s="279" t="s">
        <v>538</v>
      </c>
      <c r="J3641" s="279" t="s">
        <v>426</v>
      </c>
      <c r="K3641" s="280">
        <v>0</v>
      </c>
      <c r="L3641" s="279" t="s">
        <v>7215</v>
      </c>
      <c r="M3641" s="279" t="s">
        <v>394</v>
      </c>
      <c r="N3641" s="279" t="s">
        <v>394</v>
      </c>
      <c r="O3641" s="279" t="s">
        <v>394</v>
      </c>
      <c r="P3641" s="315">
        <v>0</v>
      </c>
      <c r="Q3641" s="278"/>
      <c r="R3641" s="303"/>
      <c r="S3641" s="279" t="s">
        <v>394</v>
      </c>
      <c r="T3641" s="279" t="s">
        <v>394</v>
      </c>
      <c r="U3641" s="303"/>
      <c r="V3641" s="303"/>
      <c r="W3641" s="303"/>
      <c r="X3641" s="303"/>
      <c r="Z3641" s="303"/>
      <c r="AA3641" s="303"/>
      <c r="AC3641" s="279" t="s">
        <v>394</v>
      </c>
      <c r="AF3641" s="276">
        <f>IFERROR(VLOOKUP(A3641,'[1]قوائم الترجمة'!AC$2:AD$2397,1,0),"م")</f>
        <v>122807</v>
      </c>
      <c r="AG3641" s="232"/>
      <c r="AH3641" s="233"/>
      <c r="AI3641" s="233"/>
      <c r="AJ3641" s="233"/>
      <c r="AL3641" s="267"/>
      <c r="AM3641" s="235"/>
      <c r="AO3641" s="236"/>
      <c r="AU3641" s="234"/>
    </row>
    <row r="3642" spans="1:47" ht="21" x14ac:dyDescent="0.4">
      <c r="A3642" s="278">
        <v>122808</v>
      </c>
      <c r="B3642" s="279" t="s">
        <v>3249</v>
      </c>
      <c r="C3642" s="279" t="s">
        <v>771</v>
      </c>
      <c r="D3642" s="279" t="s">
        <v>257</v>
      </c>
      <c r="E3642" s="279" t="s">
        <v>394</v>
      </c>
      <c r="F3642"/>
      <c r="H3642" s="279" t="s">
        <v>394</v>
      </c>
      <c r="I3642" s="279" t="s">
        <v>539</v>
      </c>
      <c r="J3642" s="279" t="s">
        <v>394</v>
      </c>
      <c r="K3642" s="279" t="s">
        <v>394</v>
      </c>
      <c r="L3642" s="279" t="s">
        <v>394</v>
      </c>
      <c r="M3642" s="279" t="s">
        <v>394</v>
      </c>
      <c r="N3642" s="279" t="s">
        <v>394</v>
      </c>
      <c r="O3642" s="279" t="s">
        <v>394</v>
      </c>
      <c r="P3642" s="315">
        <v>0</v>
      </c>
      <c r="Q3642" s="279" t="s">
        <v>394</v>
      </c>
      <c r="R3642" s="279" t="s">
        <v>394</v>
      </c>
      <c r="S3642" s="279" t="s">
        <v>394</v>
      </c>
      <c r="T3642" s="279" t="s">
        <v>394</v>
      </c>
      <c r="U3642" s="279" t="s">
        <v>394</v>
      </c>
      <c r="V3642" s="279" t="s">
        <v>394</v>
      </c>
      <c r="W3642" s="279" t="s">
        <v>394</v>
      </c>
      <c r="X3642" s="279" t="s">
        <v>394</v>
      </c>
      <c r="Y3642" s="281"/>
      <c r="Z3642" s="279" t="s">
        <v>394</v>
      </c>
      <c r="AA3642" s="279" t="s">
        <v>394</v>
      </c>
      <c r="AB3642" s="281"/>
      <c r="AC3642" s="279" t="s">
        <v>855</v>
      </c>
      <c r="AF3642" s="276" t="str">
        <f>IFERROR(VLOOKUP(A3642,'[1]قوائم الترجمة'!AC$2:AD$2397,1,0),"م")</f>
        <v>م</v>
      </c>
      <c r="AG3642" s="232"/>
      <c r="AH3642" s="233"/>
      <c r="AI3642" s="233"/>
      <c r="AJ3642" s="233"/>
      <c r="AL3642" s="267"/>
      <c r="AM3642" s="235"/>
      <c r="AO3642" s="236"/>
      <c r="AU3642" s="234"/>
    </row>
    <row r="3643" spans="1:47" ht="21" x14ac:dyDescent="0.4">
      <c r="A3643" s="278">
        <v>122809</v>
      </c>
      <c r="B3643" s="279" t="s">
        <v>3248</v>
      </c>
      <c r="C3643" s="279" t="s">
        <v>168</v>
      </c>
      <c r="D3643" s="279" t="s">
        <v>352</v>
      </c>
      <c r="E3643" s="279" t="s">
        <v>394</v>
      </c>
      <c r="F3643"/>
      <c r="H3643" s="279" t="s">
        <v>394</v>
      </c>
      <c r="I3643" s="279" t="s">
        <v>539</v>
      </c>
      <c r="J3643" s="279" t="s">
        <v>394</v>
      </c>
      <c r="K3643" s="279" t="s">
        <v>394</v>
      </c>
      <c r="L3643" s="279" t="s">
        <v>394</v>
      </c>
      <c r="M3643" s="279" t="s">
        <v>394</v>
      </c>
      <c r="N3643" s="279" t="s">
        <v>394</v>
      </c>
      <c r="O3643" s="279" t="s">
        <v>394</v>
      </c>
      <c r="P3643" s="315">
        <v>0</v>
      </c>
      <c r="Q3643" s="279" t="s">
        <v>394</v>
      </c>
      <c r="R3643" s="279" t="s">
        <v>394</v>
      </c>
      <c r="S3643" s="279" t="s">
        <v>394</v>
      </c>
      <c r="T3643" s="279" t="s">
        <v>394</v>
      </c>
      <c r="U3643" s="279" t="s">
        <v>394</v>
      </c>
      <c r="V3643" s="279" t="s">
        <v>394</v>
      </c>
      <c r="W3643" s="279" t="s">
        <v>394</v>
      </c>
      <c r="X3643" s="279" t="s">
        <v>394</v>
      </c>
      <c r="Y3643" s="281"/>
      <c r="Z3643" s="279" t="s">
        <v>394</v>
      </c>
      <c r="AA3643" s="279" t="s">
        <v>394</v>
      </c>
      <c r="AB3643" s="281"/>
      <c r="AC3643" s="279" t="s">
        <v>855</v>
      </c>
      <c r="AF3643" s="276" t="str">
        <f>IFERROR(VLOOKUP(A3643,'[1]قوائم الترجمة'!AC$2:AD$2397,1,0),"م")</f>
        <v>م</v>
      </c>
      <c r="AG3643" s="232"/>
      <c r="AH3643" s="233"/>
      <c r="AI3643" s="233"/>
      <c r="AJ3643" s="233"/>
      <c r="AL3643" s="267"/>
      <c r="AM3643" s="235"/>
      <c r="AO3643" s="236"/>
      <c r="AU3643" s="234"/>
    </row>
    <row r="3644" spans="1:47" ht="21" x14ac:dyDescent="0.4">
      <c r="A3644" s="278">
        <v>122810</v>
      </c>
      <c r="B3644" s="279" t="s">
        <v>6542</v>
      </c>
      <c r="C3644" s="279" t="s">
        <v>99</v>
      </c>
      <c r="D3644" s="279" t="s">
        <v>624</v>
      </c>
      <c r="E3644" s="279" t="s">
        <v>424</v>
      </c>
      <c r="F3644" s="315" t="s">
        <v>8939</v>
      </c>
      <c r="G3644" s="315" t="s">
        <v>8181</v>
      </c>
      <c r="H3644" s="279" t="s">
        <v>425</v>
      </c>
      <c r="I3644" s="279" t="s">
        <v>61</v>
      </c>
      <c r="J3644" s="279" t="s">
        <v>403</v>
      </c>
      <c r="K3644" s="280">
        <v>1999</v>
      </c>
      <c r="L3644" s="279" t="s">
        <v>402</v>
      </c>
      <c r="M3644" s="279" t="s">
        <v>394</v>
      </c>
      <c r="N3644" s="279" t="s">
        <v>394</v>
      </c>
      <c r="O3644" s="279" t="s">
        <v>394</v>
      </c>
      <c r="P3644" s="315">
        <v>0</v>
      </c>
      <c r="Q3644" s="278"/>
      <c r="R3644" s="303"/>
      <c r="S3644" s="279" t="s">
        <v>394</v>
      </c>
      <c r="T3644" s="279" t="s">
        <v>394</v>
      </c>
      <c r="U3644" s="303"/>
      <c r="V3644" s="303"/>
      <c r="W3644" s="303"/>
      <c r="X3644" s="303"/>
      <c r="Z3644" s="303"/>
      <c r="AA3644" s="303"/>
      <c r="AC3644" s="279" t="s">
        <v>394</v>
      </c>
      <c r="AF3644" s="276">
        <f>IFERROR(VLOOKUP(A3644,'[1]قوائم الترجمة'!AC$2:AD$2397,1,0),"م")</f>
        <v>122810</v>
      </c>
      <c r="AG3644" s="232"/>
      <c r="AH3644" s="233"/>
      <c r="AI3644" s="233"/>
      <c r="AJ3644" s="233"/>
      <c r="AL3644" s="267"/>
      <c r="AM3644" s="235"/>
      <c r="AO3644" s="236"/>
      <c r="AU3644" s="234"/>
    </row>
    <row r="3645" spans="1:47" ht="21" x14ac:dyDescent="0.4">
      <c r="A3645" s="278">
        <v>122811</v>
      </c>
      <c r="B3645" s="279" t="s">
        <v>6543</v>
      </c>
      <c r="C3645" s="279" t="s">
        <v>133</v>
      </c>
      <c r="D3645" s="279" t="s">
        <v>256</v>
      </c>
      <c r="E3645" s="279" t="s">
        <v>424</v>
      </c>
      <c r="F3645" s="315" t="s">
        <v>9688</v>
      </c>
      <c r="G3645" s="315" t="s">
        <v>402</v>
      </c>
      <c r="H3645" s="279" t="s">
        <v>425</v>
      </c>
      <c r="I3645" s="279" t="s">
        <v>538</v>
      </c>
      <c r="J3645" s="279" t="s">
        <v>7215</v>
      </c>
      <c r="K3645" s="280">
        <v>0</v>
      </c>
      <c r="L3645" s="279" t="s">
        <v>7215</v>
      </c>
      <c r="M3645" s="279" t="s">
        <v>394</v>
      </c>
      <c r="N3645" s="279" t="s">
        <v>394</v>
      </c>
      <c r="O3645" s="279" t="s">
        <v>394</v>
      </c>
      <c r="P3645" s="315">
        <v>0</v>
      </c>
      <c r="Q3645" s="278"/>
      <c r="R3645" s="303"/>
      <c r="S3645" s="279" t="s">
        <v>394</v>
      </c>
      <c r="T3645" s="279" t="s">
        <v>394</v>
      </c>
      <c r="U3645" s="303"/>
      <c r="V3645" s="303"/>
      <c r="W3645" s="303"/>
      <c r="X3645" s="303"/>
      <c r="Z3645" s="303"/>
      <c r="AA3645" s="303"/>
      <c r="AC3645" s="279" t="s">
        <v>394</v>
      </c>
      <c r="AF3645" s="276">
        <f>IFERROR(VLOOKUP(A3645,'[1]قوائم الترجمة'!AC$2:AD$2397,1,0),"م")</f>
        <v>122811</v>
      </c>
      <c r="AG3645" s="232"/>
      <c r="AH3645" s="233"/>
      <c r="AI3645" s="233"/>
      <c r="AJ3645" s="233"/>
      <c r="AL3645" s="267"/>
      <c r="AM3645" s="235"/>
      <c r="AO3645" s="236"/>
      <c r="AU3645" s="234"/>
    </row>
    <row r="3646" spans="1:47" ht="21" x14ac:dyDescent="0.4">
      <c r="A3646" s="278">
        <v>122812</v>
      </c>
      <c r="B3646" s="279" t="s">
        <v>3246</v>
      </c>
      <c r="C3646" s="279" t="s">
        <v>3247</v>
      </c>
      <c r="D3646" s="279" t="s">
        <v>256</v>
      </c>
      <c r="E3646" s="279" t="s">
        <v>394</v>
      </c>
      <c r="F3646"/>
      <c r="H3646" s="279" t="s">
        <v>394</v>
      </c>
      <c r="I3646" s="279" t="s">
        <v>539</v>
      </c>
      <c r="J3646" s="279" t="s">
        <v>394</v>
      </c>
      <c r="K3646" s="279" t="s">
        <v>394</v>
      </c>
      <c r="L3646" s="279" t="s">
        <v>394</v>
      </c>
      <c r="M3646" s="279" t="s">
        <v>394</v>
      </c>
      <c r="N3646" s="279" t="s">
        <v>394</v>
      </c>
      <c r="O3646" s="279" t="s">
        <v>394</v>
      </c>
      <c r="P3646" s="315">
        <v>0</v>
      </c>
      <c r="Q3646" s="279" t="s">
        <v>394</v>
      </c>
      <c r="R3646" s="279" t="s">
        <v>394</v>
      </c>
      <c r="S3646" s="279" t="s">
        <v>394</v>
      </c>
      <c r="T3646" s="279" t="s">
        <v>394</v>
      </c>
      <c r="U3646" s="279" t="s">
        <v>394</v>
      </c>
      <c r="V3646" s="279" t="s">
        <v>394</v>
      </c>
      <c r="W3646" s="279" t="s">
        <v>394</v>
      </c>
      <c r="X3646" s="279" t="s">
        <v>394</v>
      </c>
      <c r="Y3646" s="281"/>
      <c r="Z3646" s="279" t="s">
        <v>394</v>
      </c>
      <c r="AA3646" s="279" t="s">
        <v>394</v>
      </c>
      <c r="AB3646" s="281"/>
      <c r="AC3646" s="279" t="s">
        <v>855</v>
      </c>
      <c r="AF3646" s="276" t="str">
        <f>IFERROR(VLOOKUP(A3646,'[1]قوائم الترجمة'!AC$2:AD$2397,1,0),"م")</f>
        <v>م</v>
      </c>
      <c r="AG3646" s="232"/>
      <c r="AH3646" s="233"/>
      <c r="AI3646" s="233"/>
      <c r="AJ3646" s="233"/>
      <c r="AL3646" s="267"/>
      <c r="AM3646" s="235"/>
      <c r="AO3646" s="236"/>
      <c r="AU3646" s="234"/>
    </row>
    <row r="3647" spans="1:47" ht="21" x14ac:dyDescent="0.4">
      <c r="A3647" s="278">
        <v>122814</v>
      </c>
      <c r="B3647" s="279" t="s">
        <v>3245</v>
      </c>
      <c r="C3647" s="279" t="s">
        <v>103</v>
      </c>
      <c r="D3647" s="279" t="s">
        <v>473</v>
      </c>
      <c r="E3647" s="279" t="s">
        <v>394</v>
      </c>
      <c r="F3647"/>
      <c r="H3647" s="279" t="s">
        <v>394</v>
      </c>
      <c r="I3647" s="279" t="s">
        <v>539</v>
      </c>
      <c r="J3647" s="279" t="s">
        <v>394</v>
      </c>
      <c r="K3647" s="279" t="s">
        <v>394</v>
      </c>
      <c r="L3647" s="279" t="s">
        <v>394</v>
      </c>
      <c r="M3647" s="279" t="s">
        <v>394</v>
      </c>
      <c r="N3647" s="279" t="s">
        <v>394</v>
      </c>
      <c r="O3647" s="279" t="s">
        <v>394</v>
      </c>
      <c r="P3647" s="315">
        <v>0</v>
      </c>
      <c r="Q3647" s="279" t="s">
        <v>394</v>
      </c>
      <c r="R3647" s="279" t="s">
        <v>394</v>
      </c>
      <c r="S3647" s="279" t="s">
        <v>394</v>
      </c>
      <c r="T3647" s="279" t="s">
        <v>394</v>
      </c>
      <c r="U3647" s="279" t="s">
        <v>394</v>
      </c>
      <c r="V3647" s="279" t="s">
        <v>394</v>
      </c>
      <c r="W3647" s="279" t="s">
        <v>394</v>
      </c>
      <c r="X3647" s="279" t="s">
        <v>394</v>
      </c>
      <c r="Y3647" s="281"/>
      <c r="Z3647" s="279" t="s">
        <v>394</v>
      </c>
      <c r="AA3647" s="279" t="s">
        <v>394</v>
      </c>
      <c r="AB3647" s="281"/>
      <c r="AC3647" s="279" t="s">
        <v>855</v>
      </c>
      <c r="AF3647" s="276" t="str">
        <f>IFERROR(VLOOKUP(A3647,'[1]قوائم الترجمة'!AC$2:AD$2397,1,0),"م")</f>
        <v>م</v>
      </c>
      <c r="AG3647" s="232"/>
      <c r="AH3647" s="233"/>
      <c r="AI3647" s="233"/>
      <c r="AJ3647" s="233"/>
      <c r="AL3647" s="267"/>
      <c r="AM3647" s="235"/>
      <c r="AO3647" s="236"/>
      <c r="AU3647" s="234"/>
    </row>
    <row r="3648" spans="1:47" ht="21" x14ac:dyDescent="0.4">
      <c r="A3648" s="278">
        <v>122815</v>
      </c>
      <c r="B3648" s="279" t="s">
        <v>3244</v>
      </c>
      <c r="C3648" s="279" t="s">
        <v>147</v>
      </c>
      <c r="D3648" s="279" t="s">
        <v>10383</v>
      </c>
      <c r="E3648" s="279" t="s">
        <v>394</v>
      </c>
      <c r="F3648"/>
      <c r="H3648" s="279" t="s">
        <v>394</v>
      </c>
      <c r="I3648" s="279" t="s">
        <v>538</v>
      </c>
      <c r="J3648" s="279" t="s">
        <v>394</v>
      </c>
      <c r="K3648" s="279" t="s">
        <v>394</v>
      </c>
      <c r="L3648" s="279" t="s">
        <v>394</v>
      </c>
      <c r="M3648" s="279" t="s">
        <v>394</v>
      </c>
      <c r="N3648" s="279" t="s">
        <v>394</v>
      </c>
      <c r="O3648" s="279" t="s">
        <v>394</v>
      </c>
      <c r="P3648" s="315">
        <v>0</v>
      </c>
      <c r="Q3648" s="279" t="s">
        <v>394</v>
      </c>
      <c r="R3648" s="279" t="s">
        <v>394</v>
      </c>
      <c r="S3648" s="279" t="s">
        <v>394</v>
      </c>
      <c r="T3648" s="279" t="s">
        <v>394</v>
      </c>
      <c r="U3648" s="279" t="s">
        <v>394</v>
      </c>
      <c r="V3648" s="279" t="s">
        <v>394</v>
      </c>
      <c r="W3648" s="279" t="s">
        <v>394</v>
      </c>
      <c r="X3648" s="279" t="s">
        <v>394</v>
      </c>
      <c r="Y3648" s="281"/>
      <c r="Z3648" s="279" t="s">
        <v>394</v>
      </c>
      <c r="AA3648" s="279" t="s">
        <v>394</v>
      </c>
      <c r="AB3648" s="281"/>
      <c r="AC3648" s="279" t="s">
        <v>394</v>
      </c>
      <c r="AF3648" s="276" t="str">
        <f>IFERROR(VLOOKUP(A3648,'[1]قوائم الترجمة'!AC$2:AD$2397,1,0),"م")</f>
        <v>م</v>
      </c>
      <c r="AG3648" s="232"/>
      <c r="AH3648" s="233"/>
      <c r="AI3648" s="233"/>
      <c r="AJ3648" s="233"/>
      <c r="AL3648" s="267"/>
      <c r="AM3648" s="235"/>
      <c r="AO3648" s="236"/>
      <c r="AU3648" s="234"/>
    </row>
    <row r="3649" spans="1:47" ht="21" x14ac:dyDescent="0.4">
      <c r="A3649" s="278">
        <v>122816</v>
      </c>
      <c r="B3649" s="279" t="s">
        <v>3242</v>
      </c>
      <c r="C3649" s="279" t="s">
        <v>3243</v>
      </c>
      <c r="D3649" s="279" t="s">
        <v>667</v>
      </c>
      <c r="E3649" s="279" t="s">
        <v>394</v>
      </c>
      <c r="F3649"/>
      <c r="H3649" s="279" t="s">
        <v>394</v>
      </c>
      <c r="I3649" s="279" t="s">
        <v>540</v>
      </c>
      <c r="J3649" s="279" t="s">
        <v>394</v>
      </c>
      <c r="K3649" s="279" t="s">
        <v>394</v>
      </c>
      <c r="L3649" s="279" t="s">
        <v>394</v>
      </c>
      <c r="M3649" s="279" t="s">
        <v>394</v>
      </c>
      <c r="N3649" s="279" t="s">
        <v>394</v>
      </c>
      <c r="O3649" s="279" t="s">
        <v>394</v>
      </c>
      <c r="P3649" s="315">
        <v>0</v>
      </c>
      <c r="Q3649" s="279" t="s">
        <v>394</v>
      </c>
      <c r="R3649" s="279" t="s">
        <v>394</v>
      </c>
      <c r="S3649" s="279" t="s">
        <v>394</v>
      </c>
      <c r="T3649" s="279" t="s">
        <v>394</v>
      </c>
      <c r="U3649" s="279" t="s">
        <v>394</v>
      </c>
      <c r="V3649" s="279" t="s">
        <v>394</v>
      </c>
      <c r="W3649" s="279" t="s">
        <v>394</v>
      </c>
      <c r="X3649" s="279" t="s">
        <v>394</v>
      </c>
      <c r="Y3649" s="281"/>
      <c r="Z3649" s="279" t="s">
        <v>394</v>
      </c>
      <c r="AA3649" s="279" t="s">
        <v>394</v>
      </c>
      <c r="AB3649" s="281"/>
      <c r="AC3649" s="279" t="s">
        <v>394</v>
      </c>
      <c r="AF3649" s="276" t="str">
        <f>IFERROR(VLOOKUP(A3649,'[1]قوائم الترجمة'!AC$2:AD$2397,1,0),"م")</f>
        <v>م</v>
      </c>
      <c r="AG3649" s="232"/>
      <c r="AH3649" s="233"/>
      <c r="AI3649" s="233"/>
      <c r="AJ3649" s="233"/>
      <c r="AL3649" s="267"/>
      <c r="AM3649" s="235"/>
      <c r="AO3649" s="236"/>
      <c r="AU3649" s="234"/>
    </row>
    <row r="3650" spans="1:47" ht="21" x14ac:dyDescent="0.4">
      <c r="A3650" s="278">
        <v>122817</v>
      </c>
      <c r="B3650" s="279" t="s">
        <v>3240</v>
      </c>
      <c r="C3650" s="279" t="s">
        <v>121</v>
      </c>
      <c r="D3650" s="279" t="s">
        <v>3241</v>
      </c>
      <c r="E3650" s="279" t="s">
        <v>424</v>
      </c>
      <c r="F3650" s="315" t="s">
        <v>9689</v>
      </c>
      <c r="G3650" s="315" t="s">
        <v>402</v>
      </c>
      <c r="H3650" s="279" t="s">
        <v>425</v>
      </c>
      <c r="I3650" s="279" t="s">
        <v>538</v>
      </c>
      <c r="J3650" s="279" t="s">
        <v>426</v>
      </c>
      <c r="K3650" s="280">
        <v>2010</v>
      </c>
      <c r="L3650" s="279" t="s">
        <v>402</v>
      </c>
      <c r="M3650" s="279" t="s">
        <v>394</v>
      </c>
      <c r="N3650" s="279" t="s">
        <v>9690</v>
      </c>
      <c r="O3650" s="279" t="s">
        <v>9008</v>
      </c>
      <c r="P3650" s="279">
        <v>40000</v>
      </c>
      <c r="Q3650" s="278"/>
      <c r="R3650" s="303"/>
      <c r="S3650" s="279" t="s">
        <v>394</v>
      </c>
      <c r="T3650" s="279"/>
      <c r="U3650" s="303"/>
      <c r="V3650" s="303"/>
      <c r="W3650" s="303"/>
      <c r="X3650" s="303"/>
      <c r="Z3650" s="303"/>
      <c r="AA3650" s="303"/>
      <c r="AC3650" s="279" t="s">
        <v>394</v>
      </c>
      <c r="AF3650" s="276">
        <f>IFERROR(VLOOKUP(A3650,'[1]قوائم الترجمة'!AC$2:AD$2397,1,0),"م")</f>
        <v>122817</v>
      </c>
      <c r="AG3650" s="232"/>
      <c r="AH3650" s="233"/>
      <c r="AI3650" s="233"/>
      <c r="AJ3650" s="233"/>
      <c r="AL3650" s="267"/>
      <c r="AM3650" s="235"/>
      <c r="AO3650" s="236"/>
      <c r="AU3650" s="234"/>
    </row>
    <row r="3651" spans="1:47" ht="21" x14ac:dyDescent="0.4">
      <c r="A3651" s="278">
        <v>122818</v>
      </c>
      <c r="B3651" s="279" t="s">
        <v>3239</v>
      </c>
      <c r="C3651" s="279" t="s">
        <v>729</v>
      </c>
      <c r="D3651" s="279" t="s">
        <v>309</v>
      </c>
      <c r="E3651" s="279" t="s">
        <v>394</v>
      </c>
      <c r="F3651"/>
      <c r="H3651" s="279" t="s">
        <v>394</v>
      </c>
      <c r="I3651" s="279" t="s">
        <v>539</v>
      </c>
      <c r="J3651" s="279" t="s">
        <v>394</v>
      </c>
      <c r="K3651" s="279" t="s">
        <v>394</v>
      </c>
      <c r="L3651" s="279" t="s">
        <v>394</v>
      </c>
      <c r="M3651" s="279" t="s">
        <v>394</v>
      </c>
      <c r="N3651" s="279" t="s">
        <v>394</v>
      </c>
      <c r="O3651" s="279" t="s">
        <v>394</v>
      </c>
      <c r="P3651" s="315">
        <v>0</v>
      </c>
      <c r="Q3651" s="279" t="s">
        <v>394</v>
      </c>
      <c r="R3651" s="279" t="s">
        <v>394</v>
      </c>
      <c r="S3651" s="279" t="s">
        <v>394</v>
      </c>
      <c r="T3651" s="279" t="s">
        <v>394</v>
      </c>
      <c r="U3651" s="279" t="s">
        <v>394</v>
      </c>
      <c r="V3651" s="279" t="s">
        <v>394</v>
      </c>
      <c r="W3651" s="279" t="s">
        <v>394</v>
      </c>
      <c r="X3651" s="279" t="s">
        <v>394</v>
      </c>
      <c r="Y3651" s="281"/>
      <c r="Z3651" s="279" t="s">
        <v>394</v>
      </c>
      <c r="AA3651" s="279" t="s">
        <v>394</v>
      </c>
      <c r="AB3651" s="281"/>
      <c r="AC3651" s="279" t="s">
        <v>855</v>
      </c>
      <c r="AF3651" s="276" t="str">
        <f>IFERROR(VLOOKUP(A3651,'[1]قوائم الترجمة'!AC$2:AD$2397,1,0),"م")</f>
        <v>م</v>
      </c>
      <c r="AG3651" s="232"/>
      <c r="AH3651" s="233"/>
      <c r="AI3651" s="233"/>
      <c r="AJ3651" s="233"/>
      <c r="AL3651" s="267"/>
      <c r="AM3651" s="235"/>
      <c r="AO3651" s="236"/>
      <c r="AU3651" s="234"/>
    </row>
    <row r="3652" spans="1:47" ht="21" x14ac:dyDescent="0.4">
      <c r="A3652" s="278">
        <v>122819</v>
      </c>
      <c r="B3652" s="279" t="s">
        <v>3238</v>
      </c>
      <c r="C3652" s="279" t="s">
        <v>89</v>
      </c>
      <c r="D3652" s="279" t="s">
        <v>739</v>
      </c>
      <c r="E3652" s="279" t="s">
        <v>424</v>
      </c>
      <c r="F3652" s="315" t="s">
        <v>9691</v>
      </c>
      <c r="G3652" s="315" t="s">
        <v>8175</v>
      </c>
      <c r="H3652" s="279" t="s">
        <v>425</v>
      </c>
      <c r="I3652" s="279" t="s">
        <v>541</v>
      </c>
      <c r="J3652" s="279" t="s">
        <v>426</v>
      </c>
      <c r="K3652" s="280">
        <v>2006</v>
      </c>
      <c r="L3652" s="279" t="s">
        <v>402</v>
      </c>
      <c r="M3652" s="279" t="s">
        <v>394</v>
      </c>
      <c r="N3652" s="279" t="s">
        <v>394</v>
      </c>
      <c r="O3652" s="279" t="s">
        <v>394</v>
      </c>
      <c r="P3652" s="315">
        <v>0</v>
      </c>
      <c r="Q3652" s="278"/>
      <c r="R3652" s="303"/>
      <c r="S3652" s="279" t="s">
        <v>394</v>
      </c>
      <c r="T3652" s="279" t="s">
        <v>394</v>
      </c>
      <c r="U3652" s="303"/>
      <c r="V3652" s="303"/>
      <c r="W3652" s="303"/>
      <c r="X3652" s="303"/>
      <c r="Z3652" s="303"/>
      <c r="AA3652" s="303"/>
      <c r="AC3652" s="279" t="s">
        <v>394</v>
      </c>
      <c r="AF3652" s="276">
        <f>IFERROR(VLOOKUP(A3652,'[1]قوائم الترجمة'!AC$2:AD$2397,1,0),"م")</f>
        <v>122819</v>
      </c>
      <c r="AG3652" s="232"/>
      <c r="AH3652" s="233"/>
      <c r="AI3652" s="233"/>
      <c r="AJ3652" s="233"/>
      <c r="AL3652" s="267"/>
      <c r="AM3652" s="235"/>
      <c r="AO3652" s="236"/>
      <c r="AU3652" s="234"/>
    </row>
    <row r="3653" spans="1:47" ht="21" x14ac:dyDescent="0.4">
      <c r="A3653" s="278">
        <v>122820</v>
      </c>
      <c r="B3653" s="279" t="s">
        <v>3237</v>
      </c>
      <c r="C3653" s="279" t="s">
        <v>65</v>
      </c>
      <c r="D3653" s="279" t="s">
        <v>951</v>
      </c>
      <c r="E3653" s="279" t="s">
        <v>394</v>
      </c>
      <c r="F3653"/>
      <c r="H3653" s="279" t="s">
        <v>394</v>
      </c>
      <c r="I3653" s="279" t="s">
        <v>540</v>
      </c>
      <c r="J3653" s="279" t="s">
        <v>394</v>
      </c>
      <c r="K3653" s="279" t="s">
        <v>394</v>
      </c>
      <c r="L3653" s="279" t="s">
        <v>394</v>
      </c>
      <c r="M3653" s="279" t="s">
        <v>394</v>
      </c>
      <c r="N3653" s="279" t="s">
        <v>394</v>
      </c>
      <c r="O3653" s="279" t="s">
        <v>394</v>
      </c>
      <c r="P3653" s="315">
        <v>0</v>
      </c>
      <c r="Q3653" s="279" t="s">
        <v>394</v>
      </c>
      <c r="R3653" s="279" t="s">
        <v>394</v>
      </c>
      <c r="S3653" s="279" t="s">
        <v>394</v>
      </c>
      <c r="T3653" s="279" t="s">
        <v>394</v>
      </c>
      <c r="U3653" s="279" t="s">
        <v>394</v>
      </c>
      <c r="V3653" s="279" t="s">
        <v>394</v>
      </c>
      <c r="W3653" s="279" t="s">
        <v>394</v>
      </c>
      <c r="X3653" s="279" t="s">
        <v>394</v>
      </c>
      <c r="Y3653" s="281"/>
      <c r="Z3653" s="279" t="s">
        <v>394</v>
      </c>
      <c r="AA3653" s="279" t="s">
        <v>394</v>
      </c>
      <c r="AB3653" s="281"/>
      <c r="AC3653" s="279" t="s">
        <v>394</v>
      </c>
      <c r="AF3653" s="276" t="str">
        <f>IFERROR(VLOOKUP(A3653,'[1]قوائم الترجمة'!AC$2:AD$2397,1,0),"م")</f>
        <v>م</v>
      </c>
      <c r="AG3653" s="232"/>
      <c r="AH3653" s="233"/>
      <c r="AI3653" s="233"/>
      <c r="AJ3653" s="233"/>
      <c r="AL3653" s="267"/>
      <c r="AM3653" s="235"/>
      <c r="AO3653" s="236"/>
      <c r="AU3653" s="234"/>
    </row>
    <row r="3654" spans="1:47" ht="21" x14ac:dyDescent="0.4">
      <c r="A3654" s="278">
        <v>122821</v>
      </c>
      <c r="B3654" s="279" t="s">
        <v>3236</v>
      </c>
      <c r="C3654" s="279" t="s">
        <v>1051</v>
      </c>
      <c r="D3654" s="279" t="s">
        <v>237</v>
      </c>
      <c r="E3654" s="279" t="s">
        <v>394</v>
      </c>
      <c r="F3654"/>
      <c r="H3654" s="279" t="s">
        <v>394</v>
      </c>
      <c r="I3654" s="279" t="s">
        <v>539</v>
      </c>
      <c r="J3654" s="279" t="s">
        <v>394</v>
      </c>
      <c r="K3654" s="279" t="s">
        <v>394</v>
      </c>
      <c r="L3654" s="279" t="s">
        <v>394</v>
      </c>
      <c r="M3654" s="279" t="s">
        <v>394</v>
      </c>
      <c r="N3654" s="279" t="s">
        <v>394</v>
      </c>
      <c r="O3654" s="279" t="s">
        <v>394</v>
      </c>
      <c r="P3654" s="315">
        <v>0</v>
      </c>
      <c r="Q3654" s="279" t="s">
        <v>394</v>
      </c>
      <c r="R3654" s="279" t="s">
        <v>394</v>
      </c>
      <c r="S3654" s="279" t="s">
        <v>394</v>
      </c>
      <c r="T3654" s="279" t="s">
        <v>394</v>
      </c>
      <c r="U3654" s="279" t="s">
        <v>394</v>
      </c>
      <c r="V3654" s="279" t="s">
        <v>394</v>
      </c>
      <c r="W3654" s="279" t="s">
        <v>394</v>
      </c>
      <c r="X3654" s="279" t="s">
        <v>394</v>
      </c>
      <c r="Y3654" s="281"/>
      <c r="Z3654" s="279" t="s">
        <v>394</v>
      </c>
      <c r="AA3654" s="279" t="s">
        <v>394</v>
      </c>
      <c r="AB3654" s="281"/>
      <c r="AC3654" s="279" t="s">
        <v>855</v>
      </c>
      <c r="AF3654" s="276" t="str">
        <f>IFERROR(VLOOKUP(A3654,'[1]قوائم الترجمة'!AC$2:AD$2397,1,0),"م")</f>
        <v>م</v>
      </c>
      <c r="AG3654" s="232"/>
      <c r="AH3654" s="233"/>
      <c r="AI3654" s="233"/>
      <c r="AJ3654" s="233"/>
      <c r="AL3654" s="267"/>
      <c r="AM3654" s="235"/>
      <c r="AO3654" s="236"/>
      <c r="AU3654" s="234"/>
    </row>
    <row r="3655" spans="1:47" ht="21" x14ac:dyDescent="0.4">
      <c r="A3655" s="278">
        <v>122822</v>
      </c>
      <c r="B3655" s="279" t="s">
        <v>3235</v>
      </c>
      <c r="C3655" s="279" t="s">
        <v>187</v>
      </c>
      <c r="D3655" s="279" t="s">
        <v>374</v>
      </c>
      <c r="E3655" s="279" t="s">
        <v>394</v>
      </c>
      <c r="F3655"/>
      <c r="H3655" s="279" t="s">
        <v>394</v>
      </c>
      <c r="I3655" s="279" t="s">
        <v>539</v>
      </c>
      <c r="J3655" s="279" t="s">
        <v>394</v>
      </c>
      <c r="K3655" s="279" t="s">
        <v>394</v>
      </c>
      <c r="L3655" s="279" t="s">
        <v>394</v>
      </c>
      <c r="M3655" s="279" t="s">
        <v>394</v>
      </c>
      <c r="N3655" s="279" t="s">
        <v>394</v>
      </c>
      <c r="O3655" s="279" t="s">
        <v>394</v>
      </c>
      <c r="P3655" s="315">
        <v>0</v>
      </c>
      <c r="Q3655" s="279" t="s">
        <v>394</v>
      </c>
      <c r="R3655" s="279" t="s">
        <v>394</v>
      </c>
      <c r="S3655" s="279" t="s">
        <v>394</v>
      </c>
      <c r="T3655" s="279" t="s">
        <v>394</v>
      </c>
      <c r="U3655" s="279" t="s">
        <v>394</v>
      </c>
      <c r="V3655" s="279" t="s">
        <v>394</v>
      </c>
      <c r="W3655" s="279" t="s">
        <v>394</v>
      </c>
      <c r="X3655" s="279" t="s">
        <v>394</v>
      </c>
      <c r="Y3655" s="281"/>
      <c r="Z3655" s="279" t="s">
        <v>394</v>
      </c>
      <c r="AA3655" s="279" t="s">
        <v>394</v>
      </c>
      <c r="AB3655" s="281"/>
      <c r="AC3655" s="279" t="s">
        <v>855</v>
      </c>
      <c r="AF3655" s="276" t="str">
        <f>IFERROR(VLOOKUP(A3655,'[1]قوائم الترجمة'!AC$2:AD$2397,1,0),"م")</f>
        <v>م</v>
      </c>
      <c r="AG3655" s="232"/>
      <c r="AH3655" s="233"/>
      <c r="AI3655" s="233"/>
      <c r="AJ3655" s="233"/>
      <c r="AL3655" s="267"/>
      <c r="AM3655" s="235"/>
      <c r="AO3655" s="236"/>
      <c r="AU3655" s="234"/>
    </row>
    <row r="3656" spans="1:47" ht="21" x14ac:dyDescent="0.4">
      <c r="A3656" s="278">
        <v>122823</v>
      </c>
      <c r="B3656" s="279" t="s">
        <v>695</v>
      </c>
      <c r="C3656" s="279" t="s">
        <v>149</v>
      </c>
      <c r="D3656" s="279" t="s">
        <v>3234</v>
      </c>
      <c r="E3656" s="279" t="s">
        <v>394</v>
      </c>
      <c r="F3656"/>
      <c r="H3656" s="279" t="s">
        <v>394</v>
      </c>
      <c r="I3656" s="279" t="s">
        <v>539</v>
      </c>
      <c r="J3656" s="279" t="s">
        <v>394</v>
      </c>
      <c r="K3656" s="279" t="s">
        <v>394</v>
      </c>
      <c r="L3656" s="279" t="s">
        <v>394</v>
      </c>
      <c r="M3656" s="279" t="s">
        <v>394</v>
      </c>
      <c r="N3656" s="279" t="s">
        <v>394</v>
      </c>
      <c r="O3656" s="279" t="s">
        <v>394</v>
      </c>
      <c r="P3656" s="315">
        <v>0</v>
      </c>
      <c r="Q3656" s="279" t="s">
        <v>394</v>
      </c>
      <c r="R3656" s="279" t="s">
        <v>394</v>
      </c>
      <c r="S3656" s="279" t="s">
        <v>394</v>
      </c>
      <c r="T3656" s="279" t="s">
        <v>394</v>
      </c>
      <c r="U3656" s="279" t="s">
        <v>394</v>
      </c>
      <c r="V3656" s="279" t="s">
        <v>394</v>
      </c>
      <c r="W3656" s="279" t="s">
        <v>394</v>
      </c>
      <c r="X3656" s="279" t="s">
        <v>394</v>
      </c>
      <c r="Y3656" s="281"/>
      <c r="Z3656" s="279" t="s">
        <v>394</v>
      </c>
      <c r="AA3656" s="279" t="s">
        <v>394</v>
      </c>
      <c r="AB3656" s="281"/>
      <c r="AC3656" s="279" t="s">
        <v>855</v>
      </c>
      <c r="AF3656" s="276" t="str">
        <f>IFERROR(VLOOKUP(A3656,'[1]قوائم الترجمة'!AC$2:AD$2397,1,0),"م")</f>
        <v>م</v>
      </c>
      <c r="AG3656" s="232"/>
      <c r="AH3656" s="233"/>
      <c r="AI3656" s="233"/>
      <c r="AJ3656" s="233"/>
      <c r="AL3656" s="267"/>
      <c r="AM3656" s="235"/>
      <c r="AO3656" s="236"/>
      <c r="AU3656" s="234"/>
    </row>
    <row r="3657" spans="1:47" ht="21" x14ac:dyDescent="0.4">
      <c r="A3657" s="278">
        <v>122824</v>
      </c>
      <c r="B3657" s="279" t="s">
        <v>3233</v>
      </c>
      <c r="C3657" s="279" t="s">
        <v>103</v>
      </c>
      <c r="D3657" s="279" t="s">
        <v>472</v>
      </c>
      <c r="E3657" s="279" t="s">
        <v>424</v>
      </c>
      <c r="F3657" s="315" t="s">
        <v>8974</v>
      </c>
      <c r="G3657" s="315" t="s">
        <v>412</v>
      </c>
      <c r="H3657" s="279" t="s">
        <v>425</v>
      </c>
      <c r="I3657" s="279" t="s">
        <v>542</v>
      </c>
      <c r="J3657" s="279" t="s">
        <v>7215</v>
      </c>
      <c r="K3657" s="280">
        <v>0</v>
      </c>
      <c r="L3657" s="279" t="s">
        <v>7215</v>
      </c>
      <c r="M3657" s="279" t="s">
        <v>394</v>
      </c>
      <c r="N3657" s="279" t="s">
        <v>394</v>
      </c>
      <c r="O3657" s="279" t="s">
        <v>394</v>
      </c>
      <c r="P3657" s="315">
        <v>0</v>
      </c>
      <c r="Q3657" s="278"/>
      <c r="R3657" s="303"/>
      <c r="S3657" s="279" t="s">
        <v>394</v>
      </c>
      <c r="T3657" s="279" t="s">
        <v>394</v>
      </c>
      <c r="U3657" s="303"/>
      <c r="V3657" s="303"/>
      <c r="W3657" s="303"/>
      <c r="X3657" s="303"/>
      <c r="Z3657" s="303"/>
      <c r="AA3657" s="303"/>
      <c r="AC3657" s="279" t="s">
        <v>394</v>
      </c>
      <c r="AF3657" s="276">
        <f>IFERROR(VLOOKUP(A3657,'[1]قوائم الترجمة'!AC$2:AD$2397,1,0),"م")</f>
        <v>122824</v>
      </c>
      <c r="AG3657" s="232"/>
      <c r="AH3657" s="233"/>
      <c r="AI3657" s="233"/>
      <c r="AJ3657" s="233"/>
      <c r="AL3657" s="267"/>
      <c r="AM3657" s="235"/>
      <c r="AU3657" s="234"/>
    </row>
    <row r="3658" spans="1:47" ht="21" x14ac:dyDescent="0.4">
      <c r="A3658" s="278">
        <v>122825</v>
      </c>
      <c r="B3658" s="279" t="s">
        <v>3231</v>
      </c>
      <c r="C3658" s="279" t="s">
        <v>3232</v>
      </c>
      <c r="D3658" s="279" t="s">
        <v>319</v>
      </c>
      <c r="E3658" s="279" t="s">
        <v>394</v>
      </c>
      <c r="F3658"/>
      <c r="H3658" s="279" t="s">
        <v>394</v>
      </c>
      <c r="I3658" s="279" t="s">
        <v>539</v>
      </c>
      <c r="J3658" s="279" t="s">
        <v>394</v>
      </c>
      <c r="K3658" s="279" t="s">
        <v>394</v>
      </c>
      <c r="L3658" s="279" t="s">
        <v>394</v>
      </c>
      <c r="M3658" s="279" t="s">
        <v>394</v>
      </c>
      <c r="N3658" s="279" t="s">
        <v>394</v>
      </c>
      <c r="O3658" s="279" t="s">
        <v>394</v>
      </c>
      <c r="P3658" s="315">
        <v>0</v>
      </c>
      <c r="Q3658" s="279" t="s">
        <v>394</v>
      </c>
      <c r="R3658" s="279" t="s">
        <v>394</v>
      </c>
      <c r="S3658" s="279" t="s">
        <v>394</v>
      </c>
      <c r="T3658" s="279" t="s">
        <v>394</v>
      </c>
      <c r="U3658" s="279" t="s">
        <v>394</v>
      </c>
      <c r="V3658" s="279" t="s">
        <v>394</v>
      </c>
      <c r="W3658" s="279" t="s">
        <v>394</v>
      </c>
      <c r="X3658" s="279" t="s">
        <v>394</v>
      </c>
      <c r="Y3658" s="281"/>
      <c r="Z3658" s="279" t="s">
        <v>394</v>
      </c>
      <c r="AA3658" s="279" t="s">
        <v>394</v>
      </c>
      <c r="AB3658" s="281"/>
      <c r="AC3658" s="279" t="s">
        <v>855</v>
      </c>
      <c r="AF3658" s="276" t="str">
        <f>IFERROR(VLOOKUP(A3658,'[1]قوائم الترجمة'!AC$2:AD$2397,1,0),"م")</f>
        <v>م</v>
      </c>
      <c r="AG3658" s="232"/>
      <c r="AH3658" s="233"/>
      <c r="AI3658" s="233"/>
      <c r="AJ3658" s="233"/>
      <c r="AL3658" s="267"/>
      <c r="AM3658" s="235"/>
      <c r="AO3658" s="236"/>
      <c r="AU3658" s="234"/>
    </row>
    <row r="3659" spans="1:47" ht="21" x14ac:dyDescent="0.4">
      <c r="A3659" s="278">
        <v>122826</v>
      </c>
      <c r="B3659" s="279" t="s">
        <v>3229</v>
      </c>
      <c r="C3659" s="279" t="s">
        <v>3230</v>
      </c>
      <c r="D3659" s="279" t="s">
        <v>248</v>
      </c>
      <c r="E3659" s="279" t="s">
        <v>394</v>
      </c>
      <c r="F3659"/>
      <c r="H3659" s="279" t="s">
        <v>394</v>
      </c>
      <c r="I3659" s="279" t="s">
        <v>539</v>
      </c>
      <c r="J3659" s="279" t="s">
        <v>394</v>
      </c>
      <c r="K3659" s="279" t="s">
        <v>394</v>
      </c>
      <c r="L3659" s="279" t="s">
        <v>394</v>
      </c>
      <c r="M3659" s="279" t="s">
        <v>394</v>
      </c>
      <c r="N3659" s="279" t="s">
        <v>394</v>
      </c>
      <c r="O3659" s="279" t="s">
        <v>394</v>
      </c>
      <c r="P3659" s="315">
        <v>0</v>
      </c>
      <c r="Q3659" s="279" t="s">
        <v>394</v>
      </c>
      <c r="R3659" s="279" t="s">
        <v>394</v>
      </c>
      <c r="S3659" s="279" t="s">
        <v>394</v>
      </c>
      <c r="T3659" s="279" t="s">
        <v>394</v>
      </c>
      <c r="U3659" s="279" t="s">
        <v>394</v>
      </c>
      <c r="V3659" s="279" t="s">
        <v>394</v>
      </c>
      <c r="W3659" s="279" t="s">
        <v>394</v>
      </c>
      <c r="X3659" s="279" t="s">
        <v>394</v>
      </c>
      <c r="Y3659" s="281"/>
      <c r="Z3659" s="279" t="s">
        <v>394</v>
      </c>
      <c r="AA3659" s="279" t="s">
        <v>394</v>
      </c>
      <c r="AB3659" s="281"/>
      <c r="AC3659" s="279" t="s">
        <v>855</v>
      </c>
      <c r="AF3659" s="276" t="str">
        <f>IFERROR(VLOOKUP(A3659,'[1]قوائم الترجمة'!AC$2:AD$2397,1,0),"م")</f>
        <v>م</v>
      </c>
      <c r="AG3659" s="232"/>
      <c r="AH3659" s="233"/>
      <c r="AI3659" s="233"/>
      <c r="AJ3659" s="233"/>
      <c r="AL3659" s="267"/>
      <c r="AM3659" s="235"/>
      <c r="AO3659" s="236"/>
      <c r="AU3659" s="234"/>
    </row>
    <row r="3660" spans="1:47" ht="21" x14ac:dyDescent="0.4">
      <c r="A3660" s="278">
        <v>122827</v>
      </c>
      <c r="B3660" s="279" t="s">
        <v>3227</v>
      </c>
      <c r="C3660" s="279" t="s">
        <v>3228</v>
      </c>
      <c r="D3660" s="279" t="s">
        <v>212</v>
      </c>
      <c r="E3660" s="279" t="s">
        <v>394</v>
      </c>
      <c r="F3660"/>
      <c r="H3660" s="279" t="s">
        <v>394</v>
      </c>
      <c r="I3660" s="279" t="s">
        <v>540</v>
      </c>
      <c r="J3660" s="279" t="s">
        <v>394</v>
      </c>
      <c r="K3660" s="279" t="s">
        <v>394</v>
      </c>
      <c r="L3660" s="279" t="s">
        <v>394</v>
      </c>
      <c r="M3660" s="279" t="s">
        <v>394</v>
      </c>
      <c r="N3660" s="279" t="s">
        <v>394</v>
      </c>
      <c r="O3660" s="279" t="s">
        <v>394</v>
      </c>
      <c r="P3660" s="315">
        <v>0</v>
      </c>
      <c r="Q3660" s="279" t="s">
        <v>394</v>
      </c>
      <c r="R3660" s="279" t="s">
        <v>394</v>
      </c>
      <c r="S3660" s="279" t="s">
        <v>394</v>
      </c>
      <c r="T3660" s="279" t="s">
        <v>394</v>
      </c>
      <c r="U3660" s="279" t="s">
        <v>394</v>
      </c>
      <c r="V3660" s="279" t="s">
        <v>394</v>
      </c>
      <c r="W3660" s="279" t="s">
        <v>394</v>
      </c>
      <c r="X3660" s="279" t="s">
        <v>394</v>
      </c>
      <c r="Y3660" s="281"/>
      <c r="Z3660" s="279" t="s">
        <v>394</v>
      </c>
      <c r="AA3660" s="279" t="s">
        <v>394</v>
      </c>
      <c r="AB3660" s="281"/>
      <c r="AC3660" s="279" t="s">
        <v>394</v>
      </c>
      <c r="AF3660" s="276" t="str">
        <f>IFERROR(VLOOKUP(A3660,'[1]قوائم الترجمة'!AC$2:AD$2397,1,0),"م")</f>
        <v>م</v>
      </c>
      <c r="AG3660" s="232"/>
      <c r="AH3660" s="233"/>
      <c r="AI3660" s="233"/>
      <c r="AJ3660" s="233"/>
      <c r="AL3660" s="267"/>
      <c r="AM3660" s="235"/>
      <c r="AO3660" s="236"/>
      <c r="AU3660" s="234"/>
    </row>
    <row r="3661" spans="1:47" ht="21" x14ac:dyDescent="0.4">
      <c r="A3661" s="278">
        <v>122828</v>
      </c>
      <c r="B3661" s="279" t="s">
        <v>6567</v>
      </c>
      <c r="C3661" s="279" t="s">
        <v>72</v>
      </c>
      <c r="D3661" s="279" t="s">
        <v>328</v>
      </c>
      <c r="E3661" s="279" t="s">
        <v>423</v>
      </c>
      <c r="F3661" s="315" t="s">
        <v>8443</v>
      </c>
      <c r="G3661" s="315" t="s">
        <v>9692</v>
      </c>
      <c r="H3661" s="279" t="s">
        <v>425</v>
      </c>
      <c r="I3661" s="279" t="s">
        <v>61</v>
      </c>
      <c r="J3661" s="279" t="s">
        <v>426</v>
      </c>
      <c r="K3661" s="280">
        <v>2008</v>
      </c>
      <c r="L3661" s="279" t="s">
        <v>409</v>
      </c>
      <c r="M3661" s="279" t="s">
        <v>394</v>
      </c>
      <c r="N3661" s="279"/>
      <c r="O3661" s="279" t="s">
        <v>394</v>
      </c>
      <c r="P3661" s="315">
        <v>0</v>
      </c>
      <c r="Q3661" s="278"/>
      <c r="R3661" s="303"/>
      <c r="S3661" s="279" t="s">
        <v>394</v>
      </c>
      <c r="T3661" s="279" t="s">
        <v>394</v>
      </c>
      <c r="U3661" s="303"/>
      <c r="V3661" s="303"/>
      <c r="W3661" s="303"/>
      <c r="X3661" s="303"/>
      <c r="Z3661" s="303"/>
      <c r="AA3661" s="303"/>
      <c r="AC3661" s="279" t="s">
        <v>394</v>
      </c>
      <c r="AF3661" s="276">
        <f>IFERROR(VLOOKUP(A3661,'[1]قوائم الترجمة'!AC$2:AD$2397,1,0),"م")</f>
        <v>122828</v>
      </c>
      <c r="AG3661" s="232"/>
      <c r="AH3661" s="233"/>
      <c r="AI3661" s="233"/>
      <c r="AJ3661" s="233"/>
      <c r="AL3661" s="267"/>
      <c r="AM3661" s="235"/>
      <c r="AO3661" s="236"/>
      <c r="AU3661" s="234"/>
    </row>
    <row r="3662" spans="1:47" ht="21" x14ac:dyDescent="0.4">
      <c r="A3662" s="278">
        <v>122829</v>
      </c>
      <c r="B3662" s="279" t="s">
        <v>3226</v>
      </c>
      <c r="C3662" s="279" t="s">
        <v>161</v>
      </c>
      <c r="D3662" s="279" t="s">
        <v>256</v>
      </c>
      <c r="E3662" s="279" t="s">
        <v>394</v>
      </c>
      <c r="F3662"/>
      <c r="H3662" s="279" t="s">
        <v>394</v>
      </c>
      <c r="I3662" s="279" t="s">
        <v>539</v>
      </c>
      <c r="J3662" s="279" t="s">
        <v>394</v>
      </c>
      <c r="K3662" s="279" t="s">
        <v>394</v>
      </c>
      <c r="L3662" s="279" t="s">
        <v>394</v>
      </c>
      <c r="M3662" s="279" t="s">
        <v>394</v>
      </c>
      <c r="N3662" s="279" t="s">
        <v>394</v>
      </c>
      <c r="O3662" s="279" t="s">
        <v>394</v>
      </c>
      <c r="P3662" s="315">
        <v>0</v>
      </c>
      <c r="Q3662" s="279" t="s">
        <v>394</v>
      </c>
      <c r="R3662" s="279" t="s">
        <v>394</v>
      </c>
      <c r="S3662" s="279" t="s">
        <v>394</v>
      </c>
      <c r="T3662" s="279" t="s">
        <v>394</v>
      </c>
      <c r="U3662" s="279" t="s">
        <v>394</v>
      </c>
      <c r="V3662" s="279" t="s">
        <v>394</v>
      </c>
      <c r="W3662" s="279" t="s">
        <v>394</v>
      </c>
      <c r="X3662" s="279" t="s">
        <v>394</v>
      </c>
      <c r="Y3662" s="281"/>
      <c r="Z3662" s="279" t="s">
        <v>394</v>
      </c>
      <c r="AA3662" s="279" t="s">
        <v>394</v>
      </c>
      <c r="AB3662" s="281"/>
      <c r="AC3662" s="279" t="s">
        <v>855</v>
      </c>
      <c r="AF3662" s="276" t="str">
        <f>IFERROR(VLOOKUP(A3662,'[1]قوائم الترجمة'!AC$2:AD$2397,1,0),"م")</f>
        <v>م</v>
      </c>
      <c r="AG3662" s="232"/>
      <c r="AH3662" s="233"/>
      <c r="AI3662" s="233"/>
      <c r="AJ3662" s="233"/>
      <c r="AL3662" s="267"/>
      <c r="AM3662" s="235"/>
      <c r="AO3662" s="236"/>
      <c r="AU3662" s="234"/>
    </row>
    <row r="3663" spans="1:47" ht="21" x14ac:dyDescent="0.4">
      <c r="A3663" s="278">
        <v>122830</v>
      </c>
      <c r="B3663" s="279" t="s">
        <v>3223</v>
      </c>
      <c r="C3663" s="279" t="s">
        <v>3224</v>
      </c>
      <c r="D3663" s="279" t="s">
        <v>3225</v>
      </c>
      <c r="E3663" s="279" t="s">
        <v>424</v>
      </c>
      <c r="F3663" s="315" t="s">
        <v>8684</v>
      </c>
      <c r="G3663" s="315" t="s">
        <v>402</v>
      </c>
      <c r="H3663" s="279" t="s">
        <v>425</v>
      </c>
      <c r="I3663" s="279" t="s">
        <v>538</v>
      </c>
      <c r="J3663" s="279" t="s">
        <v>403</v>
      </c>
      <c r="K3663" s="280">
        <v>2011</v>
      </c>
      <c r="L3663" s="279" t="s">
        <v>402</v>
      </c>
      <c r="M3663" s="279" t="s">
        <v>394</v>
      </c>
      <c r="N3663" s="279" t="s">
        <v>394</v>
      </c>
      <c r="O3663" s="279" t="s">
        <v>394</v>
      </c>
      <c r="P3663" s="315">
        <v>0</v>
      </c>
      <c r="Q3663" s="278"/>
      <c r="R3663" s="303"/>
      <c r="S3663" s="279" t="s">
        <v>394</v>
      </c>
      <c r="T3663" s="279" t="s">
        <v>394</v>
      </c>
      <c r="U3663" s="303"/>
      <c r="V3663" s="303"/>
      <c r="W3663" s="303"/>
      <c r="X3663" s="303"/>
      <c r="Z3663" s="303"/>
      <c r="AA3663" s="303"/>
      <c r="AC3663" s="279" t="s">
        <v>394</v>
      </c>
      <c r="AF3663" s="276">
        <f>IFERROR(VLOOKUP(A3663,'[1]قوائم الترجمة'!AC$2:AD$2397,1,0),"م")</f>
        <v>122830</v>
      </c>
      <c r="AG3663" s="232"/>
      <c r="AH3663" s="233"/>
      <c r="AI3663" s="233"/>
      <c r="AJ3663" s="233"/>
      <c r="AL3663" s="267"/>
      <c r="AM3663" s="235"/>
      <c r="AO3663" s="236"/>
      <c r="AU3663" s="234"/>
    </row>
    <row r="3664" spans="1:47" ht="21" x14ac:dyDescent="0.4">
      <c r="A3664" s="278">
        <v>122831</v>
      </c>
      <c r="B3664" s="279" t="s">
        <v>3222</v>
      </c>
      <c r="C3664" s="279" t="s">
        <v>81</v>
      </c>
      <c r="D3664" s="279" t="s">
        <v>290</v>
      </c>
      <c r="E3664" s="279" t="s">
        <v>394</v>
      </c>
      <c r="F3664"/>
      <c r="H3664" s="279" t="s">
        <v>394</v>
      </c>
      <c r="I3664" s="279" t="s">
        <v>539</v>
      </c>
      <c r="J3664" s="279" t="s">
        <v>394</v>
      </c>
      <c r="K3664" s="279" t="s">
        <v>394</v>
      </c>
      <c r="L3664" s="279" t="s">
        <v>394</v>
      </c>
      <c r="M3664" s="279" t="s">
        <v>394</v>
      </c>
      <c r="N3664" s="279" t="s">
        <v>394</v>
      </c>
      <c r="O3664" s="279" t="s">
        <v>394</v>
      </c>
      <c r="P3664" s="315">
        <v>0</v>
      </c>
      <c r="Q3664" s="279" t="s">
        <v>394</v>
      </c>
      <c r="R3664" s="279" t="s">
        <v>394</v>
      </c>
      <c r="S3664" s="279" t="s">
        <v>394</v>
      </c>
      <c r="T3664" s="279" t="s">
        <v>394</v>
      </c>
      <c r="U3664" s="279" t="s">
        <v>394</v>
      </c>
      <c r="V3664" s="279" t="s">
        <v>394</v>
      </c>
      <c r="W3664" s="279" t="s">
        <v>394</v>
      </c>
      <c r="X3664" s="279" t="s">
        <v>394</v>
      </c>
      <c r="Y3664" s="281"/>
      <c r="Z3664" s="279" t="s">
        <v>394</v>
      </c>
      <c r="AA3664" s="279" t="s">
        <v>394</v>
      </c>
      <c r="AB3664" s="281"/>
      <c r="AC3664" s="279" t="s">
        <v>855</v>
      </c>
      <c r="AF3664" s="276" t="str">
        <f>IFERROR(VLOOKUP(A3664,'[1]قوائم الترجمة'!AC$2:AD$2397,1,0),"م")</f>
        <v>م</v>
      </c>
      <c r="AG3664" s="232"/>
      <c r="AH3664" s="233"/>
      <c r="AI3664" s="233"/>
      <c r="AJ3664" s="233"/>
      <c r="AL3664" s="267"/>
      <c r="AM3664" s="235"/>
      <c r="AO3664" s="236"/>
      <c r="AU3664" s="234"/>
    </row>
    <row r="3665" spans="1:47" ht="21" x14ac:dyDescent="0.4">
      <c r="A3665" s="278">
        <v>122832</v>
      </c>
      <c r="B3665" s="279" t="s">
        <v>3220</v>
      </c>
      <c r="C3665" s="279" t="s">
        <v>209</v>
      </c>
      <c r="D3665" s="279" t="s">
        <v>3221</v>
      </c>
      <c r="E3665" s="279" t="s">
        <v>424</v>
      </c>
      <c r="F3665" s="315" t="s">
        <v>8448</v>
      </c>
      <c r="G3665" s="315" t="s">
        <v>8379</v>
      </c>
      <c r="H3665" s="279" t="s">
        <v>425</v>
      </c>
      <c r="I3665" s="279" t="s">
        <v>538</v>
      </c>
      <c r="J3665" s="279" t="s">
        <v>7215</v>
      </c>
      <c r="K3665" s="280">
        <v>0</v>
      </c>
      <c r="L3665" s="279" t="s">
        <v>7215</v>
      </c>
      <c r="M3665" s="279" t="s">
        <v>394</v>
      </c>
      <c r="N3665" s="279" t="s">
        <v>394</v>
      </c>
      <c r="O3665" s="279" t="s">
        <v>394</v>
      </c>
      <c r="P3665" s="315">
        <v>0</v>
      </c>
      <c r="Q3665" s="278"/>
      <c r="R3665" s="303"/>
      <c r="S3665" s="279" t="s">
        <v>394</v>
      </c>
      <c r="T3665" s="279" t="s">
        <v>394</v>
      </c>
      <c r="U3665" s="303"/>
      <c r="V3665" s="303"/>
      <c r="W3665" s="303"/>
      <c r="X3665" s="303"/>
      <c r="Z3665" s="303"/>
      <c r="AA3665" s="303"/>
      <c r="AC3665" s="279" t="s">
        <v>394</v>
      </c>
      <c r="AF3665" s="276">
        <f>IFERROR(VLOOKUP(A3665,'[1]قوائم الترجمة'!AC$2:AD$2397,1,0),"م")</f>
        <v>122832</v>
      </c>
      <c r="AG3665" s="232"/>
      <c r="AH3665" s="233"/>
      <c r="AI3665" s="233"/>
      <c r="AJ3665" s="233"/>
      <c r="AL3665" s="267"/>
      <c r="AM3665" s="235"/>
      <c r="AO3665" s="236"/>
      <c r="AU3665" s="234"/>
    </row>
    <row r="3666" spans="1:47" ht="21" x14ac:dyDescent="0.4">
      <c r="A3666" s="278">
        <v>122833</v>
      </c>
      <c r="B3666" s="279" t="s">
        <v>3218</v>
      </c>
      <c r="C3666" s="279" t="s">
        <v>73</v>
      </c>
      <c r="D3666" s="279" t="s">
        <v>3219</v>
      </c>
      <c r="E3666" s="279" t="s">
        <v>394</v>
      </c>
      <c r="F3666"/>
      <c r="H3666" s="279" t="s">
        <v>394</v>
      </c>
      <c r="I3666" s="279" t="s">
        <v>539</v>
      </c>
      <c r="J3666" s="279" t="s">
        <v>394</v>
      </c>
      <c r="K3666" s="279" t="s">
        <v>394</v>
      </c>
      <c r="L3666" s="279" t="s">
        <v>394</v>
      </c>
      <c r="M3666" s="279" t="s">
        <v>394</v>
      </c>
      <c r="N3666" s="279" t="s">
        <v>394</v>
      </c>
      <c r="O3666" s="279" t="s">
        <v>394</v>
      </c>
      <c r="P3666" s="315">
        <v>0</v>
      </c>
      <c r="Q3666" s="279" t="s">
        <v>394</v>
      </c>
      <c r="R3666" s="279" t="s">
        <v>394</v>
      </c>
      <c r="S3666" s="279" t="s">
        <v>394</v>
      </c>
      <c r="T3666" s="279" t="s">
        <v>394</v>
      </c>
      <c r="U3666" s="279" t="s">
        <v>394</v>
      </c>
      <c r="V3666" s="279" t="s">
        <v>394</v>
      </c>
      <c r="W3666" s="279" t="s">
        <v>394</v>
      </c>
      <c r="X3666" s="279" t="s">
        <v>394</v>
      </c>
      <c r="Y3666" s="281"/>
      <c r="Z3666" s="279" t="s">
        <v>394</v>
      </c>
      <c r="AA3666" s="279" t="s">
        <v>394</v>
      </c>
      <c r="AB3666" s="281"/>
      <c r="AC3666" s="279" t="s">
        <v>855</v>
      </c>
      <c r="AF3666" s="276" t="str">
        <f>IFERROR(VLOOKUP(A3666,'[1]قوائم الترجمة'!AC$2:AD$2397,1,0),"م")</f>
        <v>م</v>
      </c>
      <c r="AG3666" s="232"/>
      <c r="AH3666" s="233"/>
      <c r="AI3666" s="233"/>
      <c r="AJ3666" s="233"/>
      <c r="AL3666" s="267"/>
      <c r="AM3666" s="235"/>
      <c r="AO3666" s="236"/>
      <c r="AU3666" s="234"/>
    </row>
    <row r="3667" spans="1:47" ht="21" x14ac:dyDescent="0.4">
      <c r="A3667" s="278">
        <v>122835</v>
      </c>
      <c r="B3667" s="279" t="s">
        <v>6596</v>
      </c>
      <c r="C3667" s="279" t="s">
        <v>98</v>
      </c>
      <c r="D3667" s="279" t="s">
        <v>251</v>
      </c>
      <c r="E3667" s="279" t="s">
        <v>394</v>
      </c>
      <c r="F3667"/>
      <c r="H3667" s="279" t="s">
        <v>394</v>
      </c>
      <c r="I3667" s="279" t="s">
        <v>538</v>
      </c>
      <c r="J3667" s="279" t="s">
        <v>394</v>
      </c>
      <c r="K3667" s="279" t="s">
        <v>394</v>
      </c>
      <c r="L3667" s="279" t="s">
        <v>394</v>
      </c>
      <c r="M3667" s="279" t="s">
        <v>394</v>
      </c>
      <c r="N3667" s="279" t="s">
        <v>394</v>
      </c>
      <c r="O3667" s="279" t="s">
        <v>394</v>
      </c>
      <c r="P3667" s="315">
        <v>0</v>
      </c>
      <c r="Q3667" s="279" t="s">
        <v>394</v>
      </c>
      <c r="R3667" s="279" t="s">
        <v>394</v>
      </c>
      <c r="S3667" s="279" t="s">
        <v>394</v>
      </c>
      <c r="T3667" s="279" t="s">
        <v>394</v>
      </c>
      <c r="U3667" s="279" t="s">
        <v>394</v>
      </c>
      <c r="V3667" s="279" t="s">
        <v>394</v>
      </c>
      <c r="W3667" s="279" t="s">
        <v>394</v>
      </c>
      <c r="X3667" s="279" t="s">
        <v>394</v>
      </c>
      <c r="Y3667" s="281"/>
      <c r="Z3667" s="279" t="s">
        <v>394</v>
      </c>
      <c r="AA3667" s="279" t="s">
        <v>394</v>
      </c>
      <c r="AB3667" s="281"/>
      <c r="AC3667" s="279" t="s">
        <v>394</v>
      </c>
      <c r="AF3667" s="276" t="str">
        <f>IFERROR(VLOOKUP(A3667,'[1]قوائم الترجمة'!AC$2:AD$2397,1,0),"م")</f>
        <v>م</v>
      </c>
      <c r="AG3667" s="232"/>
      <c r="AH3667" s="233"/>
      <c r="AI3667" s="233"/>
      <c r="AJ3667" s="233"/>
      <c r="AL3667" s="267"/>
      <c r="AM3667" s="235"/>
      <c r="AO3667" s="236"/>
      <c r="AU3667" s="234"/>
    </row>
    <row r="3668" spans="1:47" ht="21" x14ac:dyDescent="0.4">
      <c r="A3668" s="278">
        <v>122836</v>
      </c>
      <c r="B3668" s="279" t="s">
        <v>3217</v>
      </c>
      <c r="C3668" s="279" t="s">
        <v>109</v>
      </c>
      <c r="D3668" s="279" t="s">
        <v>340</v>
      </c>
      <c r="E3668" s="279" t="s">
        <v>394</v>
      </c>
      <c r="F3668"/>
      <c r="H3668" s="279" t="s">
        <v>394</v>
      </c>
      <c r="I3668" s="279" t="s">
        <v>538</v>
      </c>
      <c r="J3668" s="279" t="s">
        <v>394</v>
      </c>
      <c r="K3668" s="279" t="s">
        <v>394</v>
      </c>
      <c r="L3668" s="279" t="s">
        <v>394</v>
      </c>
      <c r="M3668" s="279" t="s">
        <v>394</v>
      </c>
      <c r="N3668" s="279" t="s">
        <v>394</v>
      </c>
      <c r="O3668" s="279" t="s">
        <v>394</v>
      </c>
      <c r="P3668" s="315">
        <v>0</v>
      </c>
      <c r="Q3668" s="279" t="s">
        <v>394</v>
      </c>
      <c r="R3668" s="279" t="s">
        <v>394</v>
      </c>
      <c r="S3668" s="279" t="s">
        <v>394</v>
      </c>
      <c r="T3668" s="279" t="s">
        <v>394</v>
      </c>
      <c r="U3668" s="279" t="s">
        <v>394</v>
      </c>
      <c r="V3668" s="279" t="s">
        <v>394</v>
      </c>
      <c r="W3668" s="279" t="s">
        <v>394</v>
      </c>
      <c r="X3668" s="279" t="s">
        <v>394</v>
      </c>
      <c r="Y3668" s="281"/>
      <c r="Z3668" s="279" t="s">
        <v>394</v>
      </c>
      <c r="AA3668" s="279" t="s">
        <v>394</v>
      </c>
      <c r="AB3668" s="281"/>
      <c r="AC3668" s="279" t="s">
        <v>394</v>
      </c>
      <c r="AF3668" s="276" t="str">
        <f>IFERROR(VLOOKUP(A3668,'[1]قوائم الترجمة'!AC$2:AD$2397,1,0),"م")</f>
        <v>م</v>
      </c>
      <c r="AG3668" s="232"/>
      <c r="AH3668" s="233"/>
      <c r="AI3668" s="233"/>
      <c r="AJ3668" s="233"/>
      <c r="AL3668" s="267"/>
      <c r="AM3668" s="235"/>
      <c r="AO3668" s="236"/>
      <c r="AU3668" s="234"/>
    </row>
    <row r="3669" spans="1:47" ht="21" x14ac:dyDescent="0.4">
      <c r="A3669" s="278">
        <v>122837</v>
      </c>
      <c r="B3669" s="279" t="s">
        <v>3215</v>
      </c>
      <c r="C3669" s="279" t="s">
        <v>525</v>
      </c>
      <c r="D3669" s="279" t="s">
        <v>3216</v>
      </c>
      <c r="E3669" s="279" t="s">
        <v>424</v>
      </c>
      <c r="F3669" s="315" t="s">
        <v>9693</v>
      </c>
      <c r="G3669" s="315" t="s">
        <v>402</v>
      </c>
      <c r="H3669" s="279" t="s">
        <v>425</v>
      </c>
      <c r="I3669" s="279" t="s">
        <v>541</v>
      </c>
      <c r="J3669" s="279" t="s">
        <v>403</v>
      </c>
      <c r="K3669" s="280">
        <v>2017</v>
      </c>
      <c r="L3669" s="279" t="s">
        <v>402</v>
      </c>
      <c r="M3669" s="279" t="s">
        <v>394</v>
      </c>
      <c r="N3669" s="279" t="s">
        <v>394</v>
      </c>
      <c r="O3669" s="279" t="s">
        <v>394</v>
      </c>
      <c r="P3669" s="315">
        <v>0</v>
      </c>
      <c r="Q3669" s="278"/>
      <c r="R3669" s="303"/>
      <c r="S3669" s="279" t="s">
        <v>394</v>
      </c>
      <c r="T3669" s="279" t="s">
        <v>394</v>
      </c>
      <c r="U3669" s="303"/>
      <c r="V3669" s="303"/>
      <c r="W3669" s="303"/>
      <c r="X3669" s="303"/>
      <c r="Z3669" s="303"/>
      <c r="AA3669" s="303"/>
      <c r="AC3669" s="279" t="s">
        <v>394</v>
      </c>
      <c r="AF3669" s="276">
        <f>IFERROR(VLOOKUP(A3669,'[1]قوائم الترجمة'!AC$2:AD$2397,1,0),"م")</f>
        <v>122837</v>
      </c>
      <c r="AG3669" s="232"/>
      <c r="AH3669" s="233"/>
      <c r="AI3669" s="233"/>
      <c r="AJ3669" s="233"/>
      <c r="AL3669" s="267"/>
      <c r="AM3669" s="235"/>
      <c r="AO3669" s="236"/>
      <c r="AU3669" s="234"/>
    </row>
    <row r="3670" spans="1:47" ht="21" x14ac:dyDescent="0.4">
      <c r="A3670" s="278">
        <v>122838</v>
      </c>
      <c r="B3670" s="279" t="s">
        <v>6614</v>
      </c>
      <c r="C3670" s="279" t="s">
        <v>449</v>
      </c>
      <c r="D3670" s="279" t="s">
        <v>6615</v>
      </c>
      <c r="E3670" s="279" t="s">
        <v>5660</v>
      </c>
      <c r="F3670" s="315" t="s">
        <v>9694</v>
      </c>
      <c r="G3670" s="315" t="s">
        <v>8118</v>
      </c>
      <c r="H3670" s="279" t="s">
        <v>425</v>
      </c>
      <c r="I3670" s="279" t="s">
        <v>61</v>
      </c>
      <c r="J3670" s="279" t="s">
        <v>403</v>
      </c>
      <c r="K3670" s="280">
        <v>2017</v>
      </c>
      <c r="L3670" s="279" t="s">
        <v>404</v>
      </c>
      <c r="M3670" s="279" t="s">
        <v>394</v>
      </c>
      <c r="N3670" s="279"/>
      <c r="O3670" s="279" t="s">
        <v>394</v>
      </c>
      <c r="P3670" s="315">
        <v>0</v>
      </c>
      <c r="Q3670" s="278"/>
      <c r="R3670" s="303"/>
      <c r="S3670" s="279" t="s">
        <v>394</v>
      </c>
      <c r="T3670" s="279" t="s">
        <v>394</v>
      </c>
      <c r="U3670" s="303"/>
      <c r="V3670" s="303"/>
      <c r="W3670" s="303"/>
      <c r="X3670" s="303"/>
      <c r="Z3670" s="303"/>
      <c r="AA3670" s="303"/>
      <c r="AC3670" s="279" t="s">
        <v>394</v>
      </c>
      <c r="AF3670" s="276">
        <f>IFERROR(VLOOKUP(A3670,'[1]قوائم الترجمة'!AC$2:AD$2397,1,0),"م")</f>
        <v>122838</v>
      </c>
      <c r="AG3670" s="232"/>
      <c r="AH3670" s="233"/>
      <c r="AI3670" s="233"/>
      <c r="AJ3670" s="233"/>
      <c r="AL3670" s="267"/>
      <c r="AM3670" s="235"/>
      <c r="AO3670" s="236"/>
      <c r="AU3670" s="234"/>
    </row>
    <row r="3671" spans="1:47" ht="21" x14ac:dyDescent="0.4">
      <c r="A3671" s="278">
        <v>122839</v>
      </c>
      <c r="B3671" s="279" t="s">
        <v>6616</v>
      </c>
      <c r="C3671" s="279" t="s">
        <v>480</v>
      </c>
      <c r="D3671" s="279" t="s">
        <v>287</v>
      </c>
      <c r="E3671" s="279" t="s">
        <v>424</v>
      </c>
      <c r="F3671" s="315" t="s">
        <v>9695</v>
      </c>
      <c r="G3671" s="315" t="s">
        <v>402</v>
      </c>
      <c r="H3671" s="279" t="s">
        <v>425</v>
      </c>
      <c r="I3671" s="279" t="s">
        <v>61</v>
      </c>
      <c r="J3671" s="279" t="s">
        <v>403</v>
      </c>
      <c r="K3671" s="280">
        <v>2014</v>
      </c>
      <c r="L3671" s="279" t="s">
        <v>402</v>
      </c>
      <c r="M3671" s="279" t="s">
        <v>394</v>
      </c>
      <c r="N3671" s="279"/>
      <c r="O3671" s="279" t="s">
        <v>394</v>
      </c>
      <c r="P3671" s="315">
        <v>0</v>
      </c>
      <c r="Q3671" s="278"/>
      <c r="R3671" s="303"/>
      <c r="S3671" s="279" t="s">
        <v>394</v>
      </c>
      <c r="T3671" s="279" t="s">
        <v>394</v>
      </c>
      <c r="U3671" s="303"/>
      <c r="V3671" s="303"/>
      <c r="W3671" s="303"/>
      <c r="X3671" s="303"/>
      <c r="Z3671" s="303"/>
      <c r="AA3671" s="303"/>
      <c r="AC3671" s="279" t="s">
        <v>394</v>
      </c>
      <c r="AF3671" s="276">
        <f>IFERROR(VLOOKUP(A3671,'[1]قوائم الترجمة'!AC$2:AD$2397,1,0),"م")</f>
        <v>122839</v>
      </c>
      <c r="AG3671" s="232"/>
      <c r="AH3671" s="233"/>
      <c r="AI3671" s="233"/>
      <c r="AJ3671" s="233"/>
      <c r="AL3671" s="267"/>
      <c r="AM3671" s="235"/>
      <c r="AO3671" s="236"/>
      <c r="AU3671" s="234"/>
    </row>
    <row r="3672" spans="1:47" ht="21" x14ac:dyDescent="0.4">
      <c r="A3672" s="278">
        <v>122840</v>
      </c>
      <c r="B3672" s="279" t="s">
        <v>3213</v>
      </c>
      <c r="C3672" s="279" t="s">
        <v>1059</v>
      </c>
      <c r="D3672" s="279" t="s">
        <v>3214</v>
      </c>
      <c r="E3672" s="279" t="s">
        <v>394</v>
      </c>
      <c r="F3672"/>
      <c r="H3672" s="279" t="s">
        <v>394</v>
      </c>
      <c r="I3672" s="279" t="s">
        <v>539</v>
      </c>
      <c r="J3672" s="279" t="s">
        <v>394</v>
      </c>
      <c r="K3672" s="279" t="s">
        <v>394</v>
      </c>
      <c r="L3672" s="279" t="s">
        <v>394</v>
      </c>
      <c r="M3672" s="279" t="s">
        <v>394</v>
      </c>
      <c r="N3672" s="279" t="s">
        <v>394</v>
      </c>
      <c r="O3672" s="279" t="s">
        <v>394</v>
      </c>
      <c r="P3672" s="315">
        <v>0</v>
      </c>
      <c r="Q3672" s="279" t="s">
        <v>394</v>
      </c>
      <c r="R3672" s="279" t="s">
        <v>394</v>
      </c>
      <c r="S3672" s="279" t="s">
        <v>394</v>
      </c>
      <c r="T3672" s="279" t="s">
        <v>394</v>
      </c>
      <c r="U3672" s="279" t="s">
        <v>394</v>
      </c>
      <c r="V3672" s="279" t="s">
        <v>394</v>
      </c>
      <c r="W3672" s="279" t="s">
        <v>394</v>
      </c>
      <c r="X3672" s="279" t="s">
        <v>394</v>
      </c>
      <c r="Y3672" s="281"/>
      <c r="Z3672" s="279" t="s">
        <v>394</v>
      </c>
      <c r="AA3672" s="279" t="s">
        <v>394</v>
      </c>
      <c r="AB3672" s="281"/>
      <c r="AC3672" s="279" t="s">
        <v>855</v>
      </c>
      <c r="AF3672" s="276" t="str">
        <f>IFERROR(VLOOKUP(A3672,'[1]قوائم الترجمة'!AC$2:AD$2397,1,0),"م")</f>
        <v>م</v>
      </c>
      <c r="AG3672" s="232"/>
      <c r="AH3672" s="233"/>
      <c r="AI3672" s="233"/>
      <c r="AJ3672" s="233"/>
      <c r="AL3672" s="267"/>
      <c r="AM3672" s="235"/>
      <c r="AO3672" s="236"/>
      <c r="AU3672" s="234"/>
    </row>
    <row r="3673" spans="1:47" ht="21" x14ac:dyDescent="0.4">
      <c r="A3673" s="278">
        <v>122842</v>
      </c>
      <c r="B3673" s="279" t="s">
        <v>3212</v>
      </c>
      <c r="C3673" s="279" t="s">
        <v>147</v>
      </c>
      <c r="D3673" s="279" t="s">
        <v>249</v>
      </c>
      <c r="E3673" s="279" t="s">
        <v>394</v>
      </c>
      <c r="F3673"/>
      <c r="H3673" s="279" t="s">
        <v>394</v>
      </c>
      <c r="I3673" s="279" t="s">
        <v>539</v>
      </c>
      <c r="J3673" s="279" t="s">
        <v>394</v>
      </c>
      <c r="K3673" s="279" t="s">
        <v>394</v>
      </c>
      <c r="L3673" s="279" t="s">
        <v>394</v>
      </c>
      <c r="M3673" s="279" t="s">
        <v>394</v>
      </c>
      <c r="N3673" s="279" t="s">
        <v>394</v>
      </c>
      <c r="O3673" s="279" t="s">
        <v>394</v>
      </c>
      <c r="P3673" s="315">
        <v>0</v>
      </c>
      <c r="Q3673" s="279" t="s">
        <v>394</v>
      </c>
      <c r="R3673" s="279" t="s">
        <v>394</v>
      </c>
      <c r="S3673" s="279" t="s">
        <v>394</v>
      </c>
      <c r="T3673" s="279" t="s">
        <v>394</v>
      </c>
      <c r="U3673" s="279" t="s">
        <v>394</v>
      </c>
      <c r="V3673" s="279" t="s">
        <v>394</v>
      </c>
      <c r="W3673" s="279" t="s">
        <v>394</v>
      </c>
      <c r="X3673" s="279" t="s">
        <v>394</v>
      </c>
      <c r="Y3673" s="281"/>
      <c r="Z3673" s="279" t="s">
        <v>394</v>
      </c>
      <c r="AA3673" s="279" t="s">
        <v>394</v>
      </c>
      <c r="AB3673" s="281"/>
      <c r="AC3673" s="279" t="s">
        <v>855</v>
      </c>
      <c r="AF3673" s="276" t="str">
        <f>IFERROR(VLOOKUP(A3673,'[1]قوائم الترجمة'!AC$2:AD$2397,1,0),"م")</f>
        <v>م</v>
      </c>
      <c r="AG3673" s="232"/>
      <c r="AH3673" s="233"/>
      <c r="AI3673" s="233"/>
      <c r="AJ3673" s="233"/>
      <c r="AL3673" s="267"/>
      <c r="AM3673" s="235"/>
      <c r="AO3673" s="236"/>
      <c r="AU3673" s="234"/>
    </row>
    <row r="3674" spans="1:47" ht="21" x14ac:dyDescent="0.4">
      <c r="A3674" s="278">
        <v>122843</v>
      </c>
      <c r="B3674" s="279" t="s">
        <v>3211</v>
      </c>
      <c r="C3674" s="279" t="s">
        <v>71</v>
      </c>
      <c r="D3674" s="279" t="s">
        <v>803</v>
      </c>
      <c r="E3674" s="279" t="s">
        <v>394</v>
      </c>
      <c r="F3674"/>
      <c r="H3674" s="279" t="s">
        <v>394</v>
      </c>
      <c r="I3674" s="279" t="s">
        <v>540</v>
      </c>
      <c r="J3674" s="279" t="s">
        <v>394</v>
      </c>
      <c r="K3674" s="279" t="s">
        <v>394</v>
      </c>
      <c r="L3674" s="279" t="s">
        <v>394</v>
      </c>
      <c r="M3674" s="279" t="s">
        <v>394</v>
      </c>
      <c r="N3674" s="279" t="s">
        <v>394</v>
      </c>
      <c r="O3674" s="279" t="s">
        <v>394</v>
      </c>
      <c r="P3674" s="315">
        <v>0</v>
      </c>
      <c r="Q3674" s="279" t="s">
        <v>394</v>
      </c>
      <c r="R3674" s="279" t="s">
        <v>394</v>
      </c>
      <c r="S3674" s="279" t="s">
        <v>394</v>
      </c>
      <c r="T3674" s="279" t="s">
        <v>394</v>
      </c>
      <c r="U3674" s="279" t="s">
        <v>394</v>
      </c>
      <c r="V3674" s="279" t="s">
        <v>394</v>
      </c>
      <c r="W3674" s="279" t="s">
        <v>394</v>
      </c>
      <c r="X3674" s="279" t="s">
        <v>394</v>
      </c>
      <c r="Y3674" s="281"/>
      <c r="Z3674" s="279" t="s">
        <v>394</v>
      </c>
      <c r="AA3674" s="279" t="s">
        <v>394</v>
      </c>
      <c r="AB3674" s="281"/>
      <c r="AC3674" s="279" t="s">
        <v>394</v>
      </c>
      <c r="AF3674" s="276" t="str">
        <f>IFERROR(VLOOKUP(A3674,'[1]قوائم الترجمة'!AC$2:AD$2397,1,0),"م")</f>
        <v>م</v>
      </c>
      <c r="AG3674" s="232"/>
      <c r="AH3674" s="233"/>
      <c r="AI3674" s="233"/>
      <c r="AJ3674" s="233"/>
      <c r="AL3674" s="267"/>
      <c r="AM3674" s="235"/>
      <c r="AO3674" s="236"/>
      <c r="AU3674" s="234"/>
    </row>
    <row r="3675" spans="1:47" ht="21" x14ac:dyDescent="0.4">
      <c r="A3675" s="278">
        <v>122844</v>
      </c>
      <c r="B3675" s="279" t="s">
        <v>3209</v>
      </c>
      <c r="C3675" s="279" t="s">
        <v>595</v>
      </c>
      <c r="D3675" s="279" t="s">
        <v>3210</v>
      </c>
      <c r="E3675" s="279" t="s">
        <v>394</v>
      </c>
      <c r="F3675"/>
      <c r="H3675" s="279" t="s">
        <v>394</v>
      </c>
      <c r="I3675" s="279" t="s">
        <v>540</v>
      </c>
      <c r="J3675" s="279" t="s">
        <v>394</v>
      </c>
      <c r="K3675" s="279" t="s">
        <v>394</v>
      </c>
      <c r="L3675" s="279" t="s">
        <v>394</v>
      </c>
      <c r="M3675" s="279" t="s">
        <v>394</v>
      </c>
      <c r="N3675" s="279" t="s">
        <v>394</v>
      </c>
      <c r="O3675" s="279" t="s">
        <v>394</v>
      </c>
      <c r="P3675" s="315">
        <v>0</v>
      </c>
      <c r="Q3675" s="279" t="s">
        <v>394</v>
      </c>
      <c r="R3675" s="279" t="s">
        <v>394</v>
      </c>
      <c r="S3675" s="279" t="s">
        <v>394</v>
      </c>
      <c r="T3675" s="279" t="s">
        <v>394</v>
      </c>
      <c r="U3675" s="279" t="s">
        <v>394</v>
      </c>
      <c r="V3675" s="279" t="s">
        <v>394</v>
      </c>
      <c r="W3675" s="279" t="s">
        <v>394</v>
      </c>
      <c r="X3675" s="279" t="s">
        <v>394</v>
      </c>
      <c r="Y3675" s="281"/>
      <c r="Z3675" s="279" t="s">
        <v>394</v>
      </c>
      <c r="AA3675" s="279" t="s">
        <v>394</v>
      </c>
      <c r="AB3675" s="281"/>
      <c r="AC3675" s="279" t="s">
        <v>394</v>
      </c>
      <c r="AF3675" s="276" t="str">
        <f>IFERROR(VLOOKUP(A3675,'[1]قوائم الترجمة'!AC$2:AD$2397,1,0),"م")</f>
        <v>م</v>
      </c>
      <c r="AG3675" s="232"/>
      <c r="AH3675" s="233"/>
      <c r="AI3675" s="233"/>
      <c r="AJ3675" s="233"/>
      <c r="AL3675" s="267"/>
      <c r="AM3675" s="235"/>
      <c r="AO3675" s="236"/>
      <c r="AU3675" s="234"/>
    </row>
    <row r="3676" spans="1:47" ht="21" x14ac:dyDescent="0.4">
      <c r="A3676" s="278">
        <v>122846</v>
      </c>
      <c r="B3676" s="279" t="s">
        <v>3208</v>
      </c>
      <c r="C3676" s="279" t="s">
        <v>132</v>
      </c>
      <c r="D3676" s="279" t="s">
        <v>579</v>
      </c>
      <c r="E3676" s="279" t="s">
        <v>423</v>
      </c>
      <c r="F3676" s="315" t="s">
        <v>8645</v>
      </c>
      <c r="G3676" s="315" t="s">
        <v>409</v>
      </c>
      <c r="H3676" s="279" t="s">
        <v>425</v>
      </c>
      <c r="I3676" s="279" t="s">
        <v>8485</v>
      </c>
      <c r="J3676" s="279" t="s">
        <v>403</v>
      </c>
      <c r="K3676" s="280">
        <v>2016</v>
      </c>
      <c r="L3676" s="279" t="s">
        <v>402</v>
      </c>
      <c r="M3676" s="279" t="s">
        <v>394</v>
      </c>
      <c r="N3676" s="279" t="s">
        <v>394</v>
      </c>
      <c r="O3676" s="279" t="s">
        <v>394</v>
      </c>
      <c r="P3676" s="315">
        <v>0</v>
      </c>
      <c r="Q3676" s="278"/>
      <c r="R3676" s="303"/>
      <c r="S3676" s="279" t="s">
        <v>394</v>
      </c>
      <c r="T3676" s="279" t="s">
        <v>394</v>
      </c>
      <c r="U3676" s="303"/>
      <c r="V3676" s="303"/>
      <c r="W3676" s="303"/>
      <c r="X3676" s="303"/>
      <c r="Z3676" s="303"/>
      <c r="AA3676" s="303"/>
      <c r="AC3676" s="279" t="s">
        <v>394</v>
      </c>
      <c r="AF3676" s="276">
        <f>IFERROR(VLOOKUP(A3676,'[1]قوائم الترجمة'!AC$2:AD$2397,1,0),"م")</f>
        <v>122846</v>
      </c>
      <c r="AG3676" s="232"/>
      <c r="AH3676" s="233"/>
      <c r="AI3676" s="233"/>
      <c r="AJ3676" s="233"/>
      <c r="AL3676" s="267"/>
      <c r="AM3676" s="235"/>
      <c r="AO3676" s="236"/>
      <c r="AU3676" s="234"/>
    </row>
    <row r="3677" spans="1:47" ht="21" x14ac:dyDescent="0.4">
      <c r="A3677" s="278">
        <v>122847</v>
      </c>
      <c r="B3677" s="279" t="s">
        <v>3206</v>
      </c>
      <c r="C3677" s="279" t="s">
        <v>120</v>
      </c>
      <c r="D3677" s="279" t="s">
        <v>3207</v>
      </c>
      <c r="E3677" s="279" t="s">
        <v>394</v>
      </c>
      <c r="F3677"/>
      <c r="H3677" s="279" t="s">
        <v>394</v>
      </c>
      <c r="I3677" s="279" t="s">
        <v>539</v>
      </c>
      <c r="J3677" s="279" t="s">
        <v>394</v>
      </c>
      <c r="K3677" s="279" t="s">
        <v>394</v>
      </c>
      <c r="L3677" s="279" t="s">
        <v>394</v>
      </c>
      <c r="M3677" s="279" t="s">
        <v>394</v>
      </c>
      <c r="N3677" s="279" t="s">
        <v>394</v>
      </c>
      <c r="O3677" s="279" t="s">
        <v>394</v>
      </c>
      <c r="P3677" s="315">
        <v>0</v>
      </c>
      <c r="Q3677" s="279" t="s">
        <v>394</v>
      </c>
      <c r="R3677" s="279" t="s">
        <v>394</v>
      </c>
      <c r="S3677" s="279" t="s">
        <v>394</v>
      </c>
      <c r="T3677" s="279" t="s">
        <v>394</v>
      </c>
      <c r="U3677" s="279" t="s">
        <v>394</v>
      </c>
      <c r="V3677" s="279" t="s">
        <v>394</v>
      </c>
      <c r="W3677" s="279" t="s">
        <v>394</v>
      </c>
      <c r="X3677" s="279" t="s">
        <v>394</v>
      </c>
      <c r="Y3677" s="281"/>
      <c r="Z3677" s="279" t="s">
        <v>394</v>
      </c>
      <c r="AA3677" s="279" t="s">
        <v>394</v>
      </c>
      <c r="AB3677" s="281"/>
      <c r="AC3677" s="279" t="s">
        <v>855</v>
      </c>
      <c r="AF3677" s="276" t="str">
        <f>IFERROR(VLOOKUP(A3677,'[1]قوائم الترجمة'!AC$2:AD$2397,1,0),"م")</f>
        <v>م</v>
      </c>
      <c r="AG3677" s="232"/>
      <c r="AH3677" s="233"/>
      <c r="AI3677" s="233"/>
      <c r="AJ3677" s="233"/>
      <c r="AL3677" s="267"/>
      <c r="AM3677" s="235"/>
      <c r="AO3677" s="236"/>
      <c r="AU3677" s="234"/>
    </row>
    <row r="3678" spans="1:47" ht="21" x14ac:dyDescent="0.4">
      <c r="A3678" s="278">
        <v>122848</v>
      </c>
      <c r="B3678" s="279" t="s">
        <v>3205</v>
      </c>
      <c r="C3678" s="279" t="s">
        <v>108</v>
      </c>
      <c r="D3678" s="279" t="s">
        <v>319</v>
      </c>
      <c r="E3678" s="279" t="s">
        <v>394</v>
      </c>
      <c r="F3678"/>
      <c r="H3678" s="279" t="s">
        <v>394</v>
      </c>
      <c r="I3678" s="279" t="s">
        <v>540</v>
      </c>
      <c r="J3678" s="279" t="s">
        <v>394</v>
      </c>
      <c r="K3678" s="279" t="s">
        <v>394</v>
      </c>
      <c r="L3678" s="279" t="s">
        <v>394</v>
      </c>
      <c r="M3678" s="279" t="s">
        <v>394</v>
      </c>
      <c r="N3678" s="279" t="s">
        <v>394</v>
      </c>
      <c r="O3678" s="279" t="s">
        <v>394</v>
      </c>
      <c r="P3678" s="315">
        <v>0</v>
      </c>
      <c r="Q3678" s="279" t="s">
        <v>394</v>
      </c>
      <c r="R3678" s="279" t="s">
        <v>394</v>
      </c>
      <c r="S3678" s="279" t="s">
        <v>394</v>
      </c>
      <c r="T3678" s="279" t="s">
        <v>394</v>
      </c>
      <c r="U3678" s="279" t="s">
        <v>394</v>
      </c>
      <c r="V3678" s="279" t="s">
        <v>394</v>
      </c>
      <c r="W3678" s="279" t="s">
        <v>394</v>
      </c>
      <c r="X3678" s="279" t="s">
        <v>394</v>
      </c>
      <c r="Y3678" s="281"/>
      <c r="Z3678" s="279" t="s">
        <v>394</v>
      </c>
      <c r="AA3678" s="279" t="s">
        <v>394</v>
      </c>
      <c r="AB3678" s="281"/>
      <c r="AC3678" s="279" t="s">
        <v>855</v>
      </c>
      <c r="AF3678" s="276" t="str">
        <f>IFERROR(VLOOKUP(A3678,'[1]قوائم الترجمة'!AC$2:AD$2397,1,0),"م")</f>
        <v>م</v>
      </c>
      <c r="AG3678" s="232"/>
      <c r="AH3678" s="233"/>
      <c r="AI3678" s="233"/>
      <c r="AJ3678" s="233"/>
      <c r="AL3678" s="267"/>
      <c r="AM3678" s="235"/>
      <c r="AO3678" s="236"/>
      <c r="AU3678" s="234"/>
    </row>
    <row r="3679" spans="1:47" ht="21" x14ac:dyDescent="0.4">
      <c r="A3679" s="278">
        <v>122849</v>
      </c>
      <c r="B3679" s="279" t="s">
        <v>3204</v>
      </c>
      <c r="C3679" s="279" t="s">
        <v>110</v>
      </c>
      <c r="D3679" s="279" t="s">
        <v>654</v>
      </c>
      <c r="E3679" s="279" t="s">
        <v>424</v>
      </c>
      <c r="F3679" s="315" t="s">
        <v>9696</v>
      </c>
      <c r="G3679" s="315" t="s">
        <v>412</v>
      </c>
      <c r="H3679" s="279" t="s">
        <v>425</v>
      </c>
      <c r="I3679" s="279" t="s">
        <v>541</v>
      </c>
      <c r="J3679" s="279" t="s">
        <v>426</v>
      </c>
      <c r="K3679" s="280">
        <v>2017</v>
      </c>
      <c r="L3679" s="279" t="s">
        <v>402</v>
      </c>
      <c r="M3679" s="279" t="s">
        <v>394</v>
      </c>
      <c r="N3679" s="279" t="s">
        <v>394</v>
      </c>
      <c r="O3679" s="279" t="s">
        <v>394</v>
      </c>
      <c r="P3679" s="315">
        <v>0</v>
      </c>
      <c r="Q3679" s="278"/>
      <c r="R3679" s="303"/>
      <c r="S3679" s="279" t="s">
        <v>394</v>
      </c>
      <c r="T3679" s="279" t="s">
        <v>394</v>
      </c>
      <c r="U3679" s="303"/>
      <c r="V3679" s="303"/>
      <c r="W3679" s="303"/>
      <c r="X3679" s="303"/>
      <c r="Z3679" s="303"/>
      <c r="AA3679" s="303"/>
      <c r="AC3679" s="279" t="s">
        <v>394</v>
      </c>
      <c r="AF3679" s="276">
        <f>IFERROR(VLOOKUP(A3679,'[1]قوائم الترجمة'!AC$2:AD$2397,1,0),"م")</f>
        <v>122849</v>
      </c>
      <c r="AG3679" s="232"/>
      <c r="AH3679" s="233"/>
      <c r="AI3679" s="233"/>
      <c r="AJ3679" s="233"/>
      <c r="AL3679" s="267"/>
      <c r="AM3679" s="235"/>
      <c r="AO3679" s="236"/>
      <c r="AU3679" s="234"/>
    </row>
    <row r="3680" spans="1:47" ht="21" x14ac:dyDescent="0.4">
      <c r="A3680" s="278">
        <v>122850</v>
      </c>
      <c r="B3680" s="279" t="s">
        <v>3202</v>
      </c>
      <c r="C3680" s="279" t="s">
        <v>556</v>
      </c>
      <c r="D3680" s="279" t="s">
        <v>3203</v>
      </c>
      <c r="E3680" s="279" t="s">
        <v>5660</v>
      </c>
      <c r="F3680" s="315" t="s">
        <v>8645</v>
      </c>
      <c r="G3680" s="315" t="s">
        <v>9697</v>
      </c>
      <c r="H3680" s="279" t="s">
        <v>425</v>
      </c>
      <c r="I3680" s="279" t="s">
        <v>541</v>
      </c>
      <c r="J3680" s="279" t="s">
        <v>403</v>
      </c>
      <c r="K3680" s="280">
        <v>2015</v>
      </c>
      <c r="L3680" s="279" t="s">
        <v>404</v>
      </c>
      <c r="M3680" s="279" t="s">
        <v>394</v>
      </c>
      <c r="N3680" s="279" t="s">
        <v>394</v>
      </c>
      <c r="O3680" s="279" t="s">
        <v>394</v>
      </c>
      <c r="P3680" s="315">
        <v>0</v>
      </c>
      <c r="Q3680" s="278"/>
      <c r="R3680" s="303"/>
      <c r="S3680" s="279" t="s">
        <v>394</v>
      </c>
      <c r="T3680" s="279" t="s">
        <v>394</v>
      </c>
      <c r="U3680" s="303"/>
      <c r="V3680" s="303"/>
      <c r="W3680" s="303"/>
      <c r="X3680" s="303"/>
      <c r="Z3680" s="303"/>
      <c r="AA3680" s="303"/>
      <c r="AC3680" s="279" t="s">
        <v>394</v>
      </c>
      <c r="AF3680" s="276">
        <f>IFERROR(VLOOKUP(A3680,'[1]قوائم الترجمة'!AC$2:AD$2397,1,0),"م")</f>
        <v>122850</v>
      </c>
      <c r="AG3680" s="232"/>
      <c r="AH3680" s="233"/>
      <c r="AI3680" s="233"/>
      <c r="AJ3680" s="233"/>
      <c r="AL3680" s="267"/>
      <c r="AM3680" s="235"/>
      <c r="AO3680" s="236"/>
      <c r="AU3680" s="234"/>
    </row>
    <row r="3681" spans="1:47" ht="21" x14ac:dyDescent="0.4">
      <c r="A3681" s="278">
        <v>122851</v>
      </c>
      <c r="B3681" s="279" t="s">
        <v>6636</v>
      </c>
      <c r="C3681" s="279" t="s">
        <v>73</v>
      </c>
      <c r="D3681" s="279" t="s">
        <v>327</v>
      </c>
      <c r="E3681" s="279" t="s">
        <v>424</v>
      </c>
      <c r="F3681" s="315" t="s">
        <v>9029</v>
      </c>
      <c r="G3681" s="315" t="s">
        <v>8147</v>
      </c>
      <c r="H3681" s="279" t="s">
        <v>425</v>
      </c>
      <c r="I3681" s="279" t="s">
        <v>61</v>
      </c>
      <c r="J3681" s="279" t="s">
        <v>403</v>
      </c>
      <c r="K3681" s="280">
        <v>2006</v>
      </c>
      <c r="L3681" s="279" t="s">
        <v>404</v>
      </c>
      <c r="M3681" s="279" t="s">
        <v>394</v>
      </c>
      <c r="N3681" s="279"/>
      <c r="O3681" s="279" t="s">
        <v>394</v>
      </c>
      <c r="P3681" s="315">
        <v>0</v>
      </c>
      <c r="Q3681" s="278"/>
      <c r="R3681" s="303"/>
      <c r="S3681" s="279" t="s">
        <v>394</v>
      </c>
      <c r="T3681" s="279" t="s">
        <v>394</v>
      </c>
      <c r="U3681" s="303"/>
      <c r="V3681" s="303"/>
      <c r="W3681" s="303"/>
      <c r="X3681" s="303"/>
      <c r="Z3681" s="303"/>
      <c r="AA3681" s="303"/>
      <c r="AC3681" s="279" t="s">
        <v>394</v>
      </c>
      <c r="AF3681" s="276">
        <f>IFERROR(VLOOKUP(A3681,'[1]قوائم الترجمة'!AC$2:AD$2397,1,0),"م")</f>
        <v>122851</v>
      </c>
      <c r="AG3681" s="232"/>
      <c r="AH3681" s="233"/>
      <c r="AI3681" s="233"/>
      <c r="AJ3681" s="233"/>
      <c r="AL3681" s="267"/>
      <c r="AM3681" s="235"/>
      <c r="AO3681" s="236"/>
      <c r="AU3681" s="234"/>
    </row>
    <row r="3682" spans="1:47" ht="21" x14ac:dyDescent="0.4">
      <c r="A3682" s="278">
        <v>122852</v>
      </c>
      <c r="B3682" s="279" t="s">
        <v>3201</v>
      </c>
      <c r="C3682" s="279" t="s">
        <v>74</v>
      </c>
      <c r="D3682" s="279" t="s">
        <v>119</v>
      </c>
      <c r="E3682" s="279" t="s">
        <v>394</v>
      </c>
      <c r="F3682"/>
      <c r="H3682" s="279" t="s">
        <v>394</v>
      </c>
      <c r="I3682" s="279" t="s">
        <v>539</v>
      </c>
      <c r="J3682" s="279" t="s">
        <v>394</v>
      </c>
      <c r="K3682" s="279" t="s">
        <v>394</v>
      </c>
      <c r="L3682" s="279" t="s">
        <v>394</v>
      </c>
      <c r="M3682" s="279" t="s">
        <v>394</v>
      </c>
      <c r="N3682" s="279" t="s">
        <v>394</v>
      </c>
      <c r="O3682" s="279" t="s">
        <v>394</v>
      </c>
      <c r="P3682" s="315">
        <v>0</v>
      </c>
      <c r="Q3682" s="279" t="s">
        <v>394</v>
      </c>
      <c r="R3682" s="279" t="s">
        <v>394</v>
      </c>
      <c r="S3682" s="279" t="s">
        <v>394</v>
      </c>
      <c r="T3682" s="279" t="s">
        <v>394</v>
      </c>
      <c r="U3682" s="279" t="s">
        <v>394</v>
      </c>
      <c r="V3682" s="279" t="s">
        <v>394</v>
      </c>
      <c r="W3682" s="279" t="s">
        <v>394</v>
      </c>
      <c r="X3682" s="279" t="s">
        <v>394</v>
      </c>
      <c r="Y3682" s="281"/>
      <c r="Z3682" s="279" t="s">
        <v>394</v>
      </c>
      <c r="AA3682" s="279" t="s">
        <v>394</v>
      </c>
      <c r="AB3682" s="281"/>
      <c r="AC3682" s="279" t="s">
        <v>855</v>
      </c>
      <c r="AF3682" s="276" t="str">
        <f>IFERROR(VLOOKUP(A3682,'[1]قوائم الترجمة'!AC$2:AD$2397,1,0),"م")</f>
        <v>م</v>
      </c>
      <c r="AG3682" s="232"/>
      <c r="AH3682" s="233"/>
      <c r="AI3682" s="233"/>
      <c r="AJ3682" s="233"/>
      <c r="AL3682" s="267"/>
      <c r="AM3682" s="235"/>
      <c r="AO3682" s="236"/>
      <c r="AU3682" s="234"/>
    </row>
    <row r="3683" spans="1:47" ht="21" x14ac:dyDescent="0.4">
      <c r="A3683" s="278">
        <v>122853</v>
      </c>
      <c r="B3683" s="279" t="s">
        <v>3200</v>
      </c>
      <c r="C3683" s="279" t="s">
        <v>83</v>
      </c>
      <c r="D3683" s="279" t="s">
        <v>355</v>
      </c>
      <c r="E3683" s="279" t="s">
        <v>394</v>
      </c>
      <c r="F3683"/>
      <c r="H3683" s="279" t="s">
        <v>394</v>
      </c>
      <c r="I3683" s="279" t="s">
        <v>539</v>
      </c>
      <c r="J3683" s="279" t="s">
        <v>394</v>
      </c>
      <c r="K3683" s="279" t="s">
        <v>394</v>
      </c>
      <c r="L3683" s="279" t="s">
        <v>394</v>
      </c>
      <c r="M3683" s="279" t="s">
        <v>394</v>
      </c>
      <c r="N3683" s="279" t="s">
        <v>394</v>
      </c>
      <c r="O3683" s="279" t="s">
        <v>394</v>
      </c>
      <c r="P3683" s="315">
        <v>0</v>
      </c>
      <c r="Q3683" s="279" t="s">
        <v>394</v>
      </c>
      <c r="R3683" s="279" t="s">
        <v>394</v>
      </c>
      <c r="S3683" s="279" t="s">
        <v>394</v>
      </c>
      <c r="T3683" s="279" t="s">
        <v>394</v>
      </c>
      <c r="U3683" s="279" t="s">
        <v>394</v>
      </c>
      <c r="V3683" s="279" t="s">
        <v>394</v>
      </c>
      <c r="W3683" s="279" t="s">
        <v>394</v>
      </c>
      <c r="X3683" s="279" t="s">
        <v>394</v>
      </c>
      <c r="Y3683" s="281"/>
      <c r="Z3683" s="279" t="s">
        <v>394</v>
      </c>
      <c r="AA3683" s="279" t="s">
        <v>394</v>
      </c>
      <c r="AB3683" s="281"/>
      <c r="AC3683" s="279" t="s">
        <v>855</v>
      </c>
      <c r="AF3683" s="276" t="str">
        <f>IFERROR(VLOOKUP(A3683,'[1]قوائم الترجمة'!AC$2:AD$2397,1,0),"م")</f>
        <v>م</v>
      </c>
      <c r="AG3683" s="232"/>
      <c r="AH3683" s="233"/>
      <c r="AI3683" s="233"/>
      <c r="AJ3683" s="233"/>
      <c r="AL3683" s="267"/>
      <c r="AM3683" s="235"/>
      <c r="AO3683" s="236"/>
      <c r="AU3683" s="234"/>
    </row>
    <row r="3684" spans="1:47" ht="21" x14ac:dyDescent="0.4">
      <c r="A3684" s="278">
        <v>122854</v>
      </c>
      <c r="B3684" s="279" t="s">
        <v>6647</v>
      </c>
      <c r="C3684" s="279" t="s">
        <v>175</v>
      </c>
      <c r="D3684" s="279" t="s">
        <v>287</v>
      </c>
      <c r="E3684" s="279" t="s">
        <v>424</v>
      </c>
      <c r="F3684" s="315" t="s">
        <v>9698</v>
      </c>
      <c r="G3684" s="315" t="s">
        <v>402</v>
      </c>
      <c r="H3684" s="279" t="s">
        <v>425</v>
      </c>
      <c r="I3684" s="279" t="s">
        <v>61</v>
      </c>
      <c r="J3684" s="279" t="s">
        <v>426</v>
      </c>
      <c r="K3684" s="280">
        <v>2016</v>
      </c>
      <c r="L3684" s="279" t="s">
        <v>402</v>
      </c>
      <c r="M3684" s="279" t="s">
        <v>394</v>
      </c>
      <c r="N3684" s="279" t="s">
        <v>9699</v>
      </c>
      <c r="O3684" s="279" t="s">
        <v>8447</v>
      </c>
      <c r="P3684" s="279">
        <v>100000</v>
      </c>
      <c r="Q3684" s="278"/>
      <c r="R3684" s="303"/>
      <c r="S3684" s="279" t="s">
        <v>394</v>
      </c>
      <c r="T3684" s="279"/>
      <c r="U3684" s="303"/>
      <c r="V3684" s="303"/>
      <c r="W3684" s="303"/>
      <c r="X3684" s="303"/>
      <c r="Z3684" s="303"/>
      <c r="AA3684" s="303"/>
      <c r="AC3684" s="279" t="s">
        <v>394</v>
      </c>
      <c r="AF3684" s="276">
        <f>IFERROR(VLOOKUP(A3684,'[1]قوائم الترجمة'!AC$2:AD$2397,1,0),"م")</f>
        <v>122854</v>
      </c>
      <c r="AG3684" s="232"/>
      <c r="AH3684" s="233"/>
      <c r="AI3684" s="233"/>
      <c r="AJ3684" s="233"/>
      <c r="AL3684" s="267"/>
      <c r="AM3684" s="235"/>
      <c r="AU3684" s="234"/>
    </row>
    <row r="3685" spans="1:47" ht="21" x14ac:dyDescent="0.4">
      <c r="A3685" s="278">
        <v>122855</v>
      </c>
      <c r="B3685" s="279" t="s">
        <v>6650</v>
      </c>
      <c r="C3685" s="279" t="s">
        <v>6651</v>
      </c>
      <c r="D3685" s="279" t="s">
        <v>6652</v>
      </c>
      <c r="E3685" s="279" t="s">
        <v>424</v>
      </c>
      <c r="F3685" s="315" t="s">
        <v>9700</v>
      </c>
      <c r="G3685" s="315" t="s">
        <v>8379</v>
      </c>
      <c r="H3685" s="279" t="s">
        <v>425</v>
      </c>
      <c r="I3685" s="279" t="s">
        <v>61</v>
      </c>
      <c r="J3685" s="279" t="s">
        <v>426</v>
      </c>
      <c r="K3685" s="280">
        <v>0</v>
      </c>
      <c r="L3685" s="279" t="s">
        <v>421</v>
      </c>
      <c r="M3685" s="279" t="s">
        <v>394</v>
      </c>
      <c r="N3685" s="279"/>
      <c r="O3685" s="279" t="s">
        <v>394</v>
      </c>
      <c r="P3685" s="315">
        <v>0</v>
      </c>
      <c r="Q3685" s="278"/>
      <c r="R3685" s="303"/>
      <c r="S3685" s="279" t="s">
        <v>394</v>
      </c>
      <c r="T3685" s="279" t="s">
        <v>394</v>
      </c>
      <c r="U3685" s="303"/>
      <c r="V3685" s="303"/>
      <c r="W3685" s="303"/>
      <c r="X3685" s="303"/>
      <c r="Z3685" s="303"/>
      <c r="AA3685" s="303"/>
      <c r="AC3685" s="279" t="s">
        <v>394</v>
      </c>
      <c r="AF3685" s="276">
        <f>IFERROR(VLOOKUP(A3685,'[1]قوائم الترجمة'!AC$2:AD$2397,1,0),"م")</f>
        <v>122855</v>
      </c>
      <c r="AG3685" s="232"/>
      <c r="AH3685" s="233"/>
      <c r="AI3685" s="233"/>
      <c r="AJ3685" s="233"/>
      <c r="AL3685" s="267"/>
      <c r="AM3685" s="235"/>
      <c r="AO3685" s="236"/>
      <c r="AU3685" s="234"/>
    </row>
    <row r="3686" spans="1:47" ht="21" x14ac:dyDescent="0.4">
      <c r="A3686" s="278">
        <v>122856</v>
      </c>
      <c r="B3686" s="279" t="s">
        <v>3198</v>
      </c>
      <c r="C3686" s="279" t="s">
        <v>73</v>
      </c>
      <c r="D3686" s="279" t="s">
        <v>3199</v>
      </c>
      <c r="E3686" s="279" t="s">
        <v>394</v>
      </c>
      <c r="F3686"/>
      <c r="H3686" s="279" t="s">
        <v>394</v>
      </c>
      <c r="I3686" s="279" t="s">
        <v>539</v>
      </c>
      <c r="J3686" s="279" t="s">
        <v>394</v>
      </c>
      <c r="K3686" s="279" t="s">
        <v>394</v>
      </c>
      <c r="L3686" s="279" t="s">
        <v>394</v>
      </c>
      <c r="M3686" s="279" t="s">
        <v>394</v>
      </c>
      <c r="N3686" s="279" t="s">
        <v>394</v>
      </c>
      <c r="O3686" s="279" t="s">
        <v>394</v>
      </c>
      <c r="P3686" s="315">
        <v>0</v>
      </c>
      <c r="Q3686" s="279" t="s">
        <v>394</v>
      </c>
      <c r="R3686" s="279" t="s">
        <v>394</v>
      </c>
      <c r="S3686" s="279" t="s">
        <v>394</v>
      </c>
      <c r="T3686" s="279" t="s">
        <v>394</v>
      </c>
      <c r="U3686" s="279" t="s">
        <v>394</v>
      </c>
      <c r="V3686" s="279" t="s">
        <v>394</v>
      </c>
      <c r="W3686" s="279" t="s">
        <v>394</v>
      </c>
      <c r="X3686" s="279" t="s">
        <v>394</v>
      </c>
      <c r="Y3686" s="281"/>
      <c r="Z3686" s="279" t="s">
        <v>394</v>
      </c>
      <c r="AA3686" s="279" t="s">
        <v>394</v>
      </c>
      <c r="AB3686" s="281"/>
      <c r="AC3686" s="279" t="s">
        <v>855</v>
      </c>
      <c r="AF3686" s="276" t="str">
        <f>IFERROR(VLOOKUP(A3686,'[1]قوائم الترجمة'!AC$2:AD$2397,1,0),"م")</f>
        <v>م</v>
      </c>
      <c r="AG3686" s="232"/>
      <c r="AH3686" s="233"/>
      <c r="AI3686" s="233"/>
      <c r="AJ3686" s="233"/>
      <c r="AL3686" s="267"/>
      <c r="AM3686" s="235"/>
      <c r="AO3686" s="236"/>
      <c r="AU3686" s="234"/>
    </row>
    <row r="3687" spans="1:47" ht="21" x14ac:dyDescent="0.4">
      <c r="A3687" s="278">
        <v>122858</v>
      </c>
      <c r="B3687" s="279" t="s">
        <v>3197</v>
      </c>
      <c r="C3687" s="279" t="s">
        <v>109</v>
      </c>
      <c r="D3687" s="279" t="s">
        <v>212</v>
      </c>
      <c r="E3687" s="279" t="s">
        <v>394</v>
      </c>
      <c r="F3687"/>
      <c r="H3687" s="279" t="s">
        <v>394</v>
      </c>
      <c r="I3687" s="279" t="s">
        <v>539</v>
      </c>
      <c r="J3687" s="279" t="s">
        <v>394</v>
      </c>
      <c r="K3687" s="279" t="s">
        <v>394</v>
      </c>
      <c r="L3687" s="279" t="s">
        <v>394</v>
      </c>
      <c r="M3687" s="279" t="s">
        <v>394</v>
      </c>
      <c r="N3687" s="279" t="s">
        <v>394</v>
      </c>
      <c r="O3687" s="279" t="s">
        <v>394</v>
      </c>
      <c r="P3687" s="315">
        <v>0</v>
      </c>
      <c r="Q3687" s="279" t="s">
        <v>394</v>
      </c>
      <c r="R3687" s="279" t="s">
        <v>394</v>
      </c>
      <c r="S3687" s="279" t="s">
        <v>394</v>
      </c>
      <c r="T3687" s="279" t="s">
        <v>394</v>
      </c>
      <c r="U3687" s="279" t="s">
        <v>394</v>
      </c>
      <c r="V3687" s="279" t="s">
        <v>394</v>
      </c>
      <c r="W3687" s="279" t="s">
        <v>394</v>
      </c>
      <c r="X3687" s="279" t="s">
        <v>394</v>
      </c>
      <c r="Y3687" s="281"/>
      <c r="Z3687" s="279" t="s">
        <v>394</v>
      </c>
      <c r="AA3687" s="279" t="s">
        <v>394</v>
      </c>
      <c r="AB3687" s="281"/>
      <c r="AC3687" s="279" t="s">
        <v>855</v>
      </c>
      <c r="AF3687" s="276" t="str">
        <f>IFERROR(VLOOKUP(A3687,'[1]قوائم الترجمة'!AC$2:AD$2397,1,0),"م")</f>
        <v>م</v>
      </c>
      <c r="AG3687" s="232"/>
      <c r="AH3687" s="233"/>
      <c r="AI3687" s="233"/>
      <c r="AJ3687" s="233"/>
      <c r="AL3687" s="267"/>
      <c r="AM3687" s="235"/>
      <c r="AO3687" s="236"/>
      <c r="AU3687" s="234"/>
    </row>
    <row r="3688" spans="1:47" ht="21" x14ac:dyDescent="0.4">
      <c r="A3688" s="278">
        <v>122859</v>
      </c>
      <c r="B3688" s="279" t="s">
        <v>3196</v>
      </c>
      <c r="C3688" s="279" t="s">
        <v>109</v>
      </c>
      <c r="D3688" s="279" t="s">
        <v>313</v>
      </c>
      <c r="E3688" s="279" t="s">
        <v>423</v>
      </c>
      <c r="F3688" s="315" t="s">
        <v>9701</v>
      </c>
      <c r="G3688" s="315" t="s">
        <v>8185</v>
      </c>
      <c r="H3688" s="279" t="s">
        <v>425</v>
      </c>
      <c r="I3688" s="279" t="s">
        <v>540</v>
      </c>
      <c r="J3688" s="279" t="s">
        <v>7215</v>
      </c>
      <c r="K3688" s="280">
        <v>0</v>
      </c>
      <c r="L3688" s="279" t="s">
        <v>7215</v>
      </c>
      <c r="M3688" s="279" t="s">
        <v>394</v>
      </c>
      <c r="N3688" s="279" t="s">
        <v>394</v>
      </c>
      <c r="O3688" s="279" t="s">
        <v>394</v>
      </c>
      <c r="P3688" s="315">
        <v>0</v>
      </c>
      <c r="Q3688" s="278"/>
      <c r="R3688" s="303"/>
      <c r="S3688" s="279" t="s">
        <v>394</v>
      </c>
      <c r="T3688" s="279" t="s">
        <v>394</v>
      </c>
      <c r="U3688" s="303"/>
      <c r="V3688" s="303"/>
      <c r="W3688" s="303"/>
      <c r="X3688" s="303"/>
      <c r="Z3688" s="303"/>
      <c r="AA3688" s="303"/>
      <c r="AC3688" s="279" t="s">
        <v>394</v>
      </c>
      <c r="AF3688" s="276">
        <f>IFERROR(VLOOKUP(A3688,'[1]قوائم الترجمة'!AC$2:AD$2397,1,0),"م")</f>
        <v>122859</v>
      </c>
      <c r="AG3688" s="232"/>
      <c r="AH3688" s="233"/>
      <c r="AI3688" s="233"/>
      <c r="AJ3688" s="233"/>
      <c r="AL3688" s="267"/>
      <c r="AM3688" s="235"/>
      <c r="AO3688" s="236"/>
      <c r="AU3688" s="234"/>
    </row>
    <row r="3689" spans="1:47" ht="21" x14ac:dyDescent="0.4">
      <c r="A3689" s="278">
        <v>122860</v>
      </c>
      <c r="B3689" s="279" t="s">
        <v>6656</v>
      </c>
      <c r="C3689" s="279" t="s">
        <v>81</v>
      </c>
      <c r="D3689" s="279" t="s">
        <v>6657</v>
      </c>
      <c r="E3689" s="279" t="s">
        <v>5660</v>
      </c>
      <c r="F3689" s="315" t="s">
        <v>9702</v>
      </c>
      <c r="G3689" s="315" t="s">
        <v>402</v>
      </c>
      <c r="H3689" s="279" t="s">
        <v>428</v>
      </c>
      <c r="I3689" s="279" t="s">
        <v>61</v>
      </c>
      <c r="J3689" s="279" t="s">
        <v>7215</v>
      </c>
      <c r="K3689" s="280">
        <v>0</v>
      </c>
      <c r="L3689" s="279" t="s">
        <v>7215</v>
      </c>
      <c r="M3689" s="279" t="s">
        <v>394</v>
      </c>
      <c r="N3689" s="279"/>
      <c r="O3689" s="279" t="s">
        <v>394</v>
      </c>
      <c r="P3689" s="315">
        <v>0</v>
      </c>
      <c r="Q3689" s="278"/>
      <c r="R3689" s="303"/>
      <c r="S3689" s="279" t="s">
        <v>394</v>
      </c>
      <c r="T3689" s="279" t="s">
        <v>394</v>
      </c>
      <c r="U3689" s="303"/>
      <c r="V3689" s="303"/>
      <c r="W3689" s="303"/>
      <c r="X3689" s="303"/>
      <c r="Z3689" s="303"/>
      <c r="AA3689" s="303"/>
      <c r="AC3689" s="279" t="s">
        <v>394</v>
      </c>
      <c r="AF3689" s="276">
        <f>IFERROR(VLOOKUP(A3689,'[1]قوائم الترجمة'!AC$2:AD$2397,1,0),"م")</f>
        <v>122860</v>
      </c>
      <c r="AG3689" s="232"/>
      <c r="AH3689" s="233"/>
      <c r="AI3689" s="233"/>
      <c r="AJ3689" s="233"/>
      <c r="AL3689" s="267"/>
      <c r="AM3689" s="235"/>
      <c r="AU3689" s="234"/>
    </row>
    <row r="3690" spans="1:47" ht="21" x14ac:dyDescent="0.4">
      <c r="A3690" s="278">
        <v>122861</v>
      </c>
      <c r="B3690" s="279" t="s">
        <v>3193</v>
      </c>
      <c r="C3690" s="279" t="s">
        <v>3194</v>
      </c>
      <c r="D3690" s="279" t="s">
        <v>3195</v>
      </c>
      <c r="E3690" s="279" t="s">
        <v>394</v>
      </c>
      <c r="F3690"/>
      <c r="H3690" s="279" t="s">
        <v>394</v>
      </c>
      <c r="I3690" s="279" t="s">
        <v>539</v>
      </c>
      <c r="J3690" s="279" t="s">
        <v>394</v>
      </c>
      <c r="K3690" s="279" t="s">
        <v>394</v>
      </c>
      <c r="L3690" s="279" t="s">
        <v>394</v>
      </c>
      <c r="M3690" s="279" t="s">
        <v>394</v>
      </c>
      <c r="N3690" s="279" t="s">
        <v>394</v>
      </c>
      <c r="O3690" s="279" t="s">
        <v>394</v>
      </c>
      <c r="P3690" s="315">
        <v>0</v>
      </c>
      <c r="Q3690" s="279" t="s">
        <v>394</v>
      </c>
      <c r="R3690" s="279" t="s">
        <v>394</v>
      </c>
      <c r="S3690" s="279" t="s">
        <v>394</v>
      </c>
      <c r="T3690" s="279" t="s">
        <v>394</v>
      </c>
      <c r="U3690" s="279" t="s">
        <v>394</v>
      </c>
      <c r="V3690" s="279" t="s">
        <v>394</v>
      </c>
      <c r="W3690" s="279" t="s">
        <v>394</v>
      </c>
      <c r="X3690" s="279" t="s">
        <v>394</v>
      </c>
      <c r="Y3690" s="281"/>
      <c r="Z3690" s="279" t="s">
        <v>394</v>
      </c>
      <c r="AA3690" s="279" t="s">
        <v>394</v>
      </c>
      <c r="AB3690" s="281"/>
      <c r="AC3690" s="279" t="s">
        <v>855</v>
      </c>
      <c r="AF3690" s="276" t="str">
        <f>IFERROR(VLOOKUP(A3690,'[1]قوائم الترجمة'!AC$2:AD$2397,1,0),"م")</f>
        <v>م</v>
      </c>
      <c r="AG3690" s="232"/>
      <c r="AH3690" s="233"/>
      <c r="AI3690" s="233"/>
      <c r="AJ3690" s="233"/>
      <c r="AL3690" s="267"/>
      <c r="AM3690" s="235"/>
      <c r="AO3690" s="236"/>
      <c r="AU3690" s="234"/>
    </row>
    <row r="3691" spans="1:47" ht="21" x14ac:dyDescent="0.4">
      <c r="A3691" s="278">
        <v>122862</v>
      </c>
      <c r="B3691" s="279" t="s">
        <v>6675</v>
      </c>
      <c r="C3691" s="279" t="s">
        <v>135</v>
      </c>
      <c r="D3691" s="279" t="s">
        <v>278</v>
      </c>
      <c r="E3691" s="279" t="s">
        <v>424</v>
      </c>
      <c r="F3691" s="315" t="s">
        <v>8821</v>
      </c>
      <c r="G3691" s="315" t="s">
        <v>402</v>
      </c>
      <c r="H3691" s="279" t="s">
        <v>425</v>
      </c>
      <c r="I3691" s="279" t="s">
        <v>61</v>
      </c>
      <c r="J3691" s="279" t="s">
        <v>403</v>
      </c>
      <c r="K3691" s="280">
        <v>0</v>
      </c>
      <c r="L3691" s="279" t="s">
        <v>404</v>
      </c>
      <c r="M3691" s="279" t="s">
        <v>394</v>
      </c>
      <c r="N3691" s="279"/>
      <c r="O3691" s="279" t="s">
        <v>394</v>
      </c>
      <c r="P3691" s="315">
        <v>0</v>
      </c>
      <c r="Q3691" s="278"/>
      <c r="R3691" s="303"/>
      <c r="S3691" s="279" t="s">
        <v>394</v>
      </c>
      <c r="T3691" s="279" t="s">
        <v>394</v>
      </c>
      <c r="U3691" s="303"/>
      <c r="V3691" s="303"/>
      <c r="W3691" s="303"/>
      <c r="X3691" s="303"/>
      <c r="Z3691" s="303"/>
      <c r="AA3691" s="303"/>
      <c r="AC3691" s="279" t="s">
        <v>394</v>
      </c>
      <c r="AF3691" s="276">
        <f>IFERROR(VLOOKUP(A3691,'[1]قوائم الترجمة'!AC$2:AD$2397,1,0),"م")</f>
        <v>122862</v>
      </c>
      <c r="AG3691" s="232"/>
      <c r="AH3691" s="233"/>
      <c r="AI3691" s="233"/>
      <c r="AJ3691" s="233"/>
      <c r="AL3691" s="267"/>
      <c r="AM3691" s="235"/>
      <c r="AO3691" s="236"/>
      <c r="AU3691" s="234"/>
    </row>
    <row r="3692" spans="1:47" ht="21" x14ac:dyDescent="0.4">
      <c r="A3692" s="278">
        <v>122863</v>
      </c>
      <c r="B3692" s="279" t="s">
        <v>3192</v>
      </c>
      <c r="C3692" s="279" t="s">
        <v>1129</v>
      </c>
      <c r="D3692" s="279" t="s">
        <v>258</v>
      </c>
      <c r="E3692" s="279" t="s">
        <v>424</v>
      </c>
      <c r="F3692" s="315" t="s">
        <v>8558</v>
      </c>
      <c r="G3692" s="315" t="s">
        <v>9703</v>
      </c>
      <c r="H3692" s="279" t="s">
        <v>425</v>
      </c>
      <c r="I3692" s="279" t="s">
        <v>67</v>
      </c>
      <c r="J3692" s="279" t="s">
        <v>403</v>
      </c>
      <c r="K3692" s="280">
        <v>2016</v>
      </c>
      <c r="L3692" s="279" t="s">
        <v>417</v>
      </c>
      <c r="M3692" s="279" t="s">
        <v>394</v>
      </c>
      <c r="N3692" s="279" t="s">
        <v>394</v>
      </c>
      <c r="O3692" s="279" t="s">
        <v>394</v>
      </c>
      <c r="P3692" s="315">
        <v>0</v>
      </c>
      <c r="Q3692" s="278"/>
      <c r="R3692" s="303"/>
      <c r="S3692" s="279" t="s">
        <v>394</v>
      </c>
      <c r="T3692" s="279" t="s">
        <v>394</v>
      </c>
      <c r="U3692" s="303"/>
      <c r="V3692" s="303"/>
      <c r="W3692" s="303"/>
      <c r="X3692" s="303"/>
      <c r="Z3692" s="303"/>
      <c r="AA3692" s="303"/>
      <c r="AC3692" s="279" t="s">
        <v>394</v>
      </c>
      <c r="AF3692" s="276">
        <f>IFERROR(VLOOKUP(A3692,'[1]قوائم الترجمة'!AC$2:AD$2397,1,0),"م")</f>
        <v>122863</v>
      </c>
      <c r="AG3692" s="232"/>
      <c r="AH3692" s="233"/>
      <c r="AI3692" s="233"/>
      <c r="AJ3692" s="233"/>
      <c r="AL3692" s="267"/>
      <c r="AM3692" s="235"/>
      <c r="AO3692" s="236"/>
      <c r="AU3692" s="234"/>
    </row>
    <row r="3693" spans="1:47" ht="21" x14ac:dyDescent="0.4">
      <c r="A3693" s="278">
        <v>122864</v>
      </c>
      <c r="B3693" s="279" t="s">
        <v>3190</v>
      </c>
      <c r="C3693" s="279" t="s">
        <v>3191</v>
      </c>
      <c r="D3693" s="279" t="s">
        <v>738</v>
      </c>
      <c r="E3693" s="279" t="s">
        <v>5660</v>
      </c>
      <c r="F3693" s="315" t="s">
        <v>9704</v>
      </c>
      <c r="G3693" s="315" t="s">
        <v>402</v>
      </c>
      <c r="H3693" s="279" t="s">
        <v>425</v>
      </c>
      <c r="I3693" s="279" t="s">
        <v>67</v>
      </c>
      <c r="J3693" s="279" t="s">
        <v>8112</v>
      </c>
      <c r="K3693" s="280">
        <v>2015</v>
      </c>
      <c r="L3693" s="279" t="s">
        <v>402</v>
      </c>
      <c r="M3693" s="279" t="s">
        <v>394</v>
      </c>
      <c r="N3693" s="279" t="s">
        <v>394</v>
      </c>
      <c r="O3693" s="279" t="s">
        <v>394</v>
      </c>
      <c r="P3693" s="315">
        <v>0</v>
      </c>
      <c r="Q3693" s="278"/>
      <c r="R3693" s="303"/>
      <c r="S3693" s="279" t="s">
        <v>394</v>
      </c>
      <c r="T3693" s="279" t="s">
        <v>394</v>
      </c>
      <c r="U3693" s="303"/>
      <c r="V3693" s="303"/>
      <c r="W3693" s="303"/>
      <c r="X3693" s="303"/>
      <c r="Z3693" s="303"/>
      <c r="AA3693" s="303"/>
      <c r="AC3693" s="279" t="s">
        <v>394</v>
      </c>
      <c r="AF3693" s="276">
        <f>IFERROR(VLOOKUP(A3693,'[1]قوائم الترجمة'!AC$2:AD$2397,1,0),"م")</f>
        <v>122864</v>
      </c>
      <c r="AG3693" s="232"/>
      <c r="AH3693" s="233"/>
      <c r="AI3693" s="233"/>
      <c r="AJ3693" s="233"/>
      <c r="AL3693" s="267"/>
      <c r="AM3693" s="235"/>
      <c r="AO3693" s="236"/>
      <c r="AU3693" s="234"/>
    </row>
    <row r="3694" spans="1:47" ht="21" x14ac:dyDescent="0.4">
      <c r="A3694" s="278">
        <v>122865</v>
      </c>
      <c r="B3694" s="279" t="s">
        <v>3188</v>
      </c>
      <c r="C3694" s="279" t="s">
        <v>3189</v>
      </c>
      <c r="D3694" s="279" t="s">
        <v>490</v>
      </c>
      <c r="E3694" s="279" t="s">
        <v>424</v>
      </c>
      <c r="F3694" s="315" t="s">
        <v>8477</v>
      </c>
      <c r="G3694" s="315" t="s">
        <v>409</v>
      </c>
      <c r="H3694" s="279" t="s">
        <v>425</v>
      </c>
      <c r="I3694" s="279" t="s">
        <v>67</v>
      </c>
      <c r="J3694" s="279" t="s">
        <v>403</v>
      </c>
      <c r="K3694" s="280">
        <v>2008</v>
      </c>
      <c r="L3694" s="279" t="s">
        <v>411</v>
      </c>
      <c r="M3694" s="279" t="s">
        <v>394</v>
      </c>
      <c r="N3694" s="279" t="s">
        <v>394</v>
      </c>
      <c r="O3694" s="279" t="s">
        <v>394</v>
      </c>
      <c r="P3694" s="315">
        <v>0</v>
      </c>
      <c r="Q3694" s="278"/>
      <c r="R3694" s="303"/>
      <c r="S3694" s="279" t="s">
        <v>394</v>
      </c>
      <c r="T3694" s="279" t="s">
        <v>394</v>
      </c>
      <c r="U3694" s="303"/>
      <c r="V3694" s="303"/>
      <c r="W3694" s="303"/>
      <c r="X3694" s="303"/>
      <c r="Z3694" s="303"/>
      <c r="AA3694" s="303"/>
      <c r="AC3694" s="279" t="s">
        <v>394</v>
      </c>
      <c r="AF3694" s="276">
        <f>IFERROR(VLOOKUP(A3694,'[1]قوائم الترجمة'!AC$2:AD$2397,1,0),"م")</f>
        <v>122865</v>
      </c>
      <c r="AG3694" s="232"/>
      <c r="AH3694" s="233"/>
      <c r="AI3694" s="233"/>
      <c r="AJ3694" s="233"/>
      <c r="AL3694" s="267"/>
      <c r="AM3694" s="235"/>
      <c r="AU3694" s="234"/>
    </row>
    <row r="3695" spans="1:47" ht="21" x14ac:dyDescent="0.4">
      <c r="A3695" s="278">
        <v>122866</v>
      </c>
      <c r="B3695" s="279" t="s">
        <v>3186</v>
      </c>
      <c r="C3695" s="279" t="s">
        <v>3187</v>
      </c>
      <c r="D3695" s="279" t="s">
        <v>609</v>
      </c>
      <c r="E3695" s="279" t="s">
        <v>394</v>
      </c>
      <c r="F3695"/>
      <c r="H3695" s="279" t="s">
        <v>394</v>
      </c>
      <c r="I3695" s="279" t="s">
        <v>539</v>
      </c>
      <c r="J3695" s="279" t="s">
        <v>394</v>
      </c>
      <c r="K3695" s="279" t="s">
        <v>394</v>
      </c>
      <c r="L3695" s="279" t="s">
        <v>394</v>
      </c>
      <c r="M3695" s="279" t="s">
        <v>394</v>
      </c>
      <c r="N3695" s="279" t="s">
        <v>394</v>
      </c>
      <c r="O3695" s="279" t="s">
        <v>394</v>
      </c>
      <c r="P3695" s="315">
        <v>0</v>
      </c>
      <c r="Q3695" s="279" t="s">
        <v>394</v>
      </c>
      <c r="R3695" s="279" t="s">
        <v>394</v>
      </c>
      <c r="S3695" s="279" t="s">
        <v>394</v>
      </c>
      <c r="T3695" s="279" t="s">
        <v>394</v>
      </c>
      <c r="U3695" s="279" t="s">
        <v>394</v>
      </c>
      <c r="V3695" s="279" t="s">
        <v>394</v>
      </c>
      <c r="W3695" s="279" t="s">
        <v>394</v>
      </c>
      <c r="X3695" s="279" t="s">
        <v>394</v>
      </c>
      <c r="Y3695" s="281"/>
      <c r="Z3695" s="279" t="s">
        <v>394</v>
      </c>
      <c r="AA3695" s="279" t="s">
        <v>394</v>
      </c>
      <c r="AB3695" s="281"/>
      <c r="AC3695" s="279" t="s">
        <v>855</v>
      </c>
      <c r="AF3695" s="276" t="str">
        <f>IFERROR(VLOOKUP(A3695,'[1]قوائم الترجمة'!AC$2:AD$2397,1,0),"م")</f>
        <v>م</v>
      </c>
      <c r="AG3695" s="232"/>
      <c r="AH3695" s="233"/>
      <c r="AI3695" s="233"/>
      <c r="AJ3695" s="233"/>
      <c r="AL3695" s="267"/>
      <c r="AM3695" s="235"/>
      <c r="AO3695" s="236"/>
      <c r="AU3695" s="234"/>
    </row>
    <row r="3696" spans="1:47" ht="21" x14ac:dyDescent="0.4">
      <c r="A3696" s="278">
        <v>122867</v>
      </c>
      <c r="B3696" s="279" t="s">
        <v>3185</v>
      </c>
      <c r="C3696" s="279" t="s">
        <v>173</v>
      </c>
      <c r="D3696" s="279" t="s">
        <v>1260</v>
      </c>
      <c r="E3696" s="279" t="s">
        <v>394</v>
      </c>
      <c r="F3696"/>
      <c r="H3696" s="279" t="s">
        <v>394</v>
      </c>
      <c r="I3696" s="279" t="s">
        <v>539</v>
      </c>
      <c r="J3696" s="279" t="s">
        <v>394</v>
      </c>
      <c r="K3696" s="279" t="s">
        <v>394</v>
      </c>
      <c r="L3696" s="279" t="s">
        <v>394</v>
      </c>
      <c r="M3696" s="279" t="s">
        <v>394</v>
      </c>
      <c r="N3696" s="279" t="s">
        <v>394</v>
      </c>
      <c r="O3696" s="279" t="s">
        <v>394</v>
      </c>
      <c r="P3696" s="315">
        <v>0</v>
      </c>
      <c r="Q3696" s="279" t="s">
        <v>394</v>
      </c>
      <c r="R3696" s="279" t="s">
        <v>394</v>
      </c>
      <c r="S3696" s="279" t="s">
        <v>394</v>
      </c>
      <c r="T3696" s="279" t="s">
        <v>394</v>
      </c>
      <c r="U3696" s="279" t="s">
        <v>394</v>
      </c>
      <c r="V3696" s="279" t="s">
        <v>394</v>
      </c>
      <c r="W3696" s="279" t="s">
        <v>394</v>
      </c>
      <c r="X3696" s="279" t="s">
        <v>394</v>
      </c>
      <c r="Y3696" s="281"/>
      <c r="Z3696" s="279" t="s">
        <v>394</v>
      </c>
      <c r="AA3696" s="279" t="s">
        <v>394</v>
      </c>
      <c r="AB3696" s="281"/>
      <c r="AC3696" s="279" t="s">
        <v>855</v>
      </c>
      <c r="AF3696" s="276" t="str">
        <f>IFERROR(VLOOKUP(A3696,'[1]قوائم الترجمة'!AC$2:AD$2397,1,0),"م")</f>
        <v>م</v>
      </c>
      <c r="AG3696" s="232"/>
      <c r="AH3696" s="233"/>
      <c r="AI3696" s="233"/>
      <c r="AJ3696" s="233"/>
      <c r="AL3696" s="267"/>
      <c r="AM3696" s="235"/>
      <c r="AO3696" s="236"/>
      <c r="AU3696" s="234"/>
    </row>
    <row r="3697" spans="1:47" ht="21" x14ac:dyDescent="0.4">
      <c r="A3697" s="278">
        <v>122868</v>
      </c>
      <c r="B3697" s="279" t="s">
        <v>3184</v>
      </c>
      <c r="C3697" s="279" t="s">
        <v>497</v>
      </c>
      <c r="D3697" s="279" t="s">
        <v>271</v>
      </c>
      <c r="E3697" s="279" t="s">
        <v>5660</v>
      </c>
      <c r="F3697" s="315" t="s">
        <v>9705</v>
      </c>
      <c r="G3697" s="315" t="s">
        <v>402</v>
      </c>
      <c r="H3697" s="279" t="s">
        <v>425</v>
      </c>
      <c r="I3697" s="279" t="s">
        <v>67</v>
      </c>
      <c r="J3697" s="279" t="s">
        <v>403</v>
      </c>
      <c r="K3697" s="280">
        <v>2008</v>
      </c>
      <c r="L3697" s="279" t="s">
        <v>402</v>
      </c>
      <c r="M3697" s="279" t="s">
        <v>394</v>
      </c>
      <c r="N3697" s="279" t="s">
        <v>394</v>
      </c>
      <c r="O3697" s="279" t="s">
        <v>394</v>
      </c>
      <c r="P3697" s="315">
        <v>0</v>
      </c>
      <c r="Q3697" s="278"/>
      <c r="R3697" s="303"/>
      <c r="S3697" s="279" t="s">
        <v>394</v>
      </c>
      <c r="T3697" s="279" t="s">
        <v>394</v>
      </c>
      <c r="U3697" s="303"/>
      <c r="V3697" s="303"/>
      <c r="W3697" s="303"/>
      <c r="X3697" s="303"/>
      <c r="Z3697" s="303"/>
      <c r="AA3697" s="303"/>
      <c r="AC3697" s="279" t="s">
        <v>394</v>
      </c>
      <c r="AF3697" s="276">
        <f>IFERROR(VLOOKUP(A3697,'[1]قوائم الترجمة'!AC$2:AD$2397,1,0),"م")</f>
        <v>122868</v>
      </c>
      <c r="AG3697" s="232"/>
      <c r="AH3697" s="233"/>
      <c r="AI3697" s="233"/>
      <c r="AJ3697" s="233"/>
      <c r="AL3697" s="267"/>
      <c r="AM3697" s="235"/>
      <c r="AO3697" s="236"/>
      <c r="AU3697" s="234"/>
    </row>
    <row r="3698" spans="1:47" ht="21" x14ac:dyDescent="0.4">
      <c r="A3698" s="278">
        <v>122869</v>
      </c>
      <c r="B3698" s="279" t="s">
        <v>6713</v>
      </c>
      <c r="C3698" s="279" t="s">
        <v>73</v>
      </c>
      <c r="D3698" s="279" t="s">
        <v>297</v>
      </c>
      <c r="E3698" s="279" t="s">
        <v>424</v>
      </c>
      <c r="F3698" s="315" t="s">
        <v>9182</v>
      </c>
      <c r="G3698" s="315" t="s">
        <v>402</v>
      </c>
      <c r="H3698" s="279" t="s">
        <v>425</v>
      </c>
      <c r="I3698" s="279" t="s">
        <v>61</v>
      </c>
      <c r="J3698" s="279" t="s">
        <v>7215</v>
      </c>
      <c r="K3698" s="280">
        <v>2005</v>
      </c>
      <c r="L3698" s="279" t="s">
        <v>402</v>
      </c>
      <c r="M3698" s="279" t="s">
        <v>394</v>
      </c>
      <c r="N3698" s="279"/>
      <c r="O3698" s="279" t="s">
        <v>394</v>
      </c>
      <c r="P3698" s="315">
        <v>0</v>
      </c>
      <c r="Q3698" s="278"/>
      <c r="R3698" s="303"/>
      <c r="S3698" s="279" t="s">
        <v>394</v>
      </c>
      <c r="T3698" s="279" t="s">
        <v>394</v>
      </c>
      <c r="U3698" s="303"/>
      <c r="V3698" s="303"/>
      <c r="W3698" s="303"/>
      <c r="X3698" s="303"/>
      <c r="Z3698" s="303"/>
      <c r="AA3698" s="303"/>
      <c r="AC3698" s="279" t="s">
        <v>394</v>
      </c>
      <c r="AF3698" s="276">
        <f>IFERROR(VLOOKUP(A3698,'[1]قوائم الترجمة'!AC$2:AD$2397,1,0),"م")</f>
        <v>122869</v>
      </c>
      <c r="AG3698" s="232"/>
      <c r="AH3698" s="233"/>
      <c r="AI3698" s="233"/>
      <c r="AJ3698" s="233"/>
      <c r="AL3698" s="267"/>
      <c r="AM3698" s="235"/>
      <c r="AO3698" s="236"/>
      <c r="AU3698" s="234"/>
    </row>
    <row r="3699" spans="1:47" ht="21" x14ac:dyDescent="0.4">
      <c r="A3699" s="278">
        <v>122870</v>
      </c>
      <c r="B3699" s="279" t="s">
        <v>3183</v>
      </c>
      <c r="C3699" s="279" t="s">
        <v>65</v>
      </c>
      <c r="D3699" s="279" t="s">
        <v>1307</v>
      </c>
      <c r="E3699" s="279" t="s">
        <v>394</v>
      </c>
      <c r="F3699"/>
      <c r="H3699" s="279" t="s">
        <v>394</v>
      </c>
      <c r="I3699" s="279" t="s">
        <v>539</v>
      </c>
      <c r="J3699" s="279" t="s">
        <v>394</v>
      </c>
      <c r="K3699" s="279" t="s">
        <v>394</v>
      </c>
      <c r="L3699" s="279" t="s">
        <v>394</v>
      </c>
      <c r="M3699" s="279" t="s">
        <v>394</v>
      </c>
      <c r="N3699" s="279" t="s">
        <v>394</v>
      </c>
      <c r="O3699" s="279" t="s">
        <v>394</v>
      </c>
      <c r="P3699" s="315">
        <v>0</v>
      </c>
      <c r="Q3699" s="279" t="s">
        <v>394</v>
      </c>
      <c r="R3699" s="279" t="s">
        <v>394</v>
      </c>
      <c r="S3699" s="279" t="s">
        <v>394</v>
      </c>
      <c r="T3699" s="279" t="s">
        <v>394</v>
      </c>
      <c r="U3699" s="279" t="s">
        <v>394</v>
      </c>
      <c r="V3699" s="279" t="s">
        <v>394</v>
      </c>
      <c r="W3699" s="279" t="s">
        <v>394</v>
      </c>
      <c r="X3699" s="279" t="s">
        <v>394</v>
      </c>
      <c r="Y3699" s="281"/>
      <c r="Z3699" s="279" t="s">
        <v>394</v>
      </c>
      <c r="AA3699" s="279" t="s">
        <v>394</v>
      </c>
      <c r="AB3699" s="281"/>
      <c r="AC3699" s="279" t="s">
        <v>855</v>
      </c>
      <c r="AF3699" s="276" t="str">
        <f>IFERROR(VLOOKUP(A3699,'[1]قوائم الترجمة'!AC$2:AD$2397,1,0),"م")</f>
        <v>م</v>
      </c>
      <c r="AG3699" s="232"/>
      <c r="AH3699" s="233"/>
      <c r="AI3699" s="233"/>
      <c r="AJ3699" s="233"/>
      <c r="AL3699" s="267"/>
      <c r="AM3699" s="235"/>
      <c r="AO3699" s="236"/>
      <c r="AU3699" s="234"/>
    </row>
    <row r="3700" spans="1:47" ht="21" x14ac:dyDescent="0.4">
      <c r="A3700" s="278">
        <v>122871</v>
      </c>
      <c r="B3700" s="279" t="s">
        <v>3181</v>
      </c>
      <c r="C3700" s="279" t="s">
        <v>160</v>
      </c>
      <c r="D3700" s="279" t="s">
        <v>3182</v>
      </c>
      <c r="E3700" s="279" t="s">
        <v>394</v>
      </c>
      <c r="F3700"/>
      <c r="H3700" s="279" t="s">
        <v>394</v>
      </c>
      <c r="I3700" s="279" t="s">
        <v>540</v>
      </c>
      <c r="J3700" s="279" t="s">
        <v>394</v>
      </c>
      <c r="K3700" s="279" t="s">
        <v>394</v>
      </c>
      <c r="L3700" s="279" t="s">
        <v>394</v>
      </c>
      <c r="M3700" s="279" t="s">
        <v>394</v>
      </c>
      <c r="N3700" s="279" t="s">
        <v>394</v>
      </c>
      <c r="O3700" s="279" t="s">
        <v>394</v>
      </c>
      <c r="P3700" s="315">
        <v>0</v>
      </c>
      <c r="Q3700" s="279" t="s">
        <v>394</v>
      </c>
      <c r="R3700" s="279" t="s">
        <v>394</v>
      </c>
      <c r="S3700" s="279" t="s">
        <v>394</v>
      </c>
      <c r="T3700" s="279" t="s">
        <v>394</v>
      </c>
      <c r="U3700" s="279" t="s">
        <v>394</v>
      </c>
      <c r="V3700" s="279" t="s">
        <v>394</v>
      </c>
      <c r="W3700" s="279" t="s">
        <v>394</v>
      </c>
      <c r="X3700" s="279" t="s">
        <v>394</v>
      </c>
      <c r="Y3700" s="281"/>
      <c r="Z3700" s="279" t="s">
        <v>394</v>
      </c>
      <c r="AA3700" s="279" t="s">
        <v>394</v>
      </c>
      <c r="AB3700" s="281"/>
      <c r="AC3700" s="279" t="s">
        <v>855</v>
      </c>
      <c r="AF3700" s="276" t="str">
        <f>IFERROR(VLOOKUP(A3700,'[1]قوائم الترجمة'!AC$2:AD$2397,1,0),"م")</f>
        <v>م</v>
      </c>
      <c r="AG3700" s="232"/>
      <c r="AH3700" s="233"/>
      <c r="AI3700" s="233"/>
      <c r="AJ3700" s="233"/>
      <c r="AL3700" s="267"/>
      <c r="AM3700" s="235"/>
      <c r="AU3700" s="234"/>
    </row>
    <row r="3701" spans="1:47" ht="21" x14ac:dyDescent="0.4">
      <c r="A3701" s="278">
        <v>122873</v>
      </c>
      <c r="B3701" s="279" t="s">
        <v>3180</v>
      </c>
      <c r="C3701" s="279" t="s">
        <v>973</v>
      </c>
      <c r="D3701" s="279" t="s">
        <v>323</v>
      </c>
      <c r="E3701" s="279" t="s">
        <v>394</v>
      </c>
      <c r="F3701"/>
      <c r="H3701" s="279" t="s">
        <v>394</v>
      </c>
      <c r="I3701" s="279" t="s">
        <v>539</v>
      </c>
      <c r="J3701" s="279" t="s">
        <v>394</v>
      </c>
      <c r="K3701" s="279" t="s">
        <v>394</v>
      </c>
      <c r="L3701" s="279" t="s">
        <v>394</v>
      </c>
      <c r="M3701" s="279" t="s">
        <v>394</v>
      </c>
      <c r="N3701" s="279" t="s">
        <v>394</v>
      </c>
      <c r="O3701" s="279" t="s">
        <v>394</v>
      </c>
      <c r="P3701" s="315">
        <v>0</v>
      </c>
      <c r="Q3701" s="279" t="s">
        <v>394</v>
      </c>
      <c r="R3701" s="279" t="s">
        <v>394</v>
      </c>
      <c r="S3701" s="279" t="s">
        <v>394</v>
      </c>
      <c r="T3701" s="279" t="s">
        <v>394</v>
      </c>
      <c r="U3701" s="279" t="s">
        <v>394</v>
      </c>
      <c r="V3701" s="279" t="s">
        <v>394</v>
      </c>
      <c r="W3701" s="279" t="s">
        <v>394</v>
      </c>
      <c r="X3701" s="279" t="s">
        <v>394</v>
      </c>
      <c r="Y3701" s="281"/>
      <c r="Z3701" s="279" t="s">
        <v>394</v>
      </c>
      <c r="AA3701" s="279" t="s">
        <v>394</v>
      </c>
      <c r="AB3701" s="281"/>
      <c r="AC3701" s="279" t="s">
        <v>855</v>
      </c>
      <c r="AF3701" s="276" t="str">
        <f>IFERROR(VLOOKUP(A3701,'[1]قوائم الترجمة'!AC$2:AD$2397,1,0),"م")</f>
        <v>م</v>
      </c>
      <c r="AG3701" s="232"/>
      <c r="AH3701" s="233"/>
      <c r="AI3701" s="233"/>
      <c r="AJ3701" s="233"/>
      <c r="AL3701" s="267"/>
      <c r="AM3701" s="235"/>
      <c r="AO3701" s="236"/>
      <c r="AU3701" s="234"/>
    </row>
    <row r="3702" spans="1:47" ht="21" x14ac:dyDescent="0.4">
      <c r="A3702" s="278">
        <v>122874</v>
      </c>
      <c r="B3702" s="279" t="s">
        <v>3177</v>
      </c>
      <c r="C3702" s="279" t="s">
        <v>3178</v>
      </c>
      <c r="D3702" s="279" t="s">
        <v>3179</v>
      </c>
      <c r="E3702" s="279" t="s">
        <v>5660</v>
      </c>
      <c r="F3702" s="315" t="s">
        <v>9706</v>
      </c>
      <c r="G3702" s="315" t="s">
        <v>9707</v>
      </c>
      <c r="H3702" s="279" t="s">
        <v>425</v>
      </c>
      <c r="I3702" s="279" t="s">
        <v>538</v>
      </c>
      <c r="J3702" s="279" t="s">
        <v>7215</v>
      </c>
      <c r="K3702" s="280">
        <v>0</v>
      </c>
      <c r="L3702" s="279" t="s">
        <v>7215</v>
      </c>
      <c r="M3702" s="279" t="s">
        <v>394</v>
      </c>
      <c r="N3702" s="279" t="s">
        <v>9708</v>
      </c>
      <c r="O3702" s="279" t="s">
        <v>8429</v>
      </c>
      <c r="P3702" s="279">
        <v>20000</v>
      </c>
      <c r="Q3702" s="278"/>
      <c r="R3702" s="303"/>
      <c r="S3702" s="279" t="s">
        <v>394</v>
      </c>
      <c r="T3702" s="279"/>
      <c r="U3702" s="303"/>
      <c r="V3702" s="303"/>
      <c r="W3702" s="303"/>
      <c r="X3702" s="303"/>
      <c r="Z3702" s="303"/>
      <c r="AA3702" s="303"/>
      <c r="AC3702" s="279" t="s">
        <v>394</v>
      </c>
      <c r="AF3702" s="276">
        <f>IFERROR(VLOOKUP(A3702,'[1]قوائم الترجمة'!AC$2:AD$2397,1,0),"م")</f>
        <v>122874</v>
      </c>
      <c r="AG3702" s="232"/>
      <c r="AH3702" s="233"/>
      <c r="AI3702" s="233"/>
      <c r="AJ3702" s="233"/>
      <c r="AL3702" s="267"/>
      <c r="AM3702" s="235"/>
      <c r="AO3702" s="236"/>
      <c r="AU3702" s="234"/>
    </row>
    <row r="3703" spans="1:47" ht="21" x14ac:dyDescent="0.4">
      <c r="A3703" s="278">
        <v>122875</v>
      </c>
      <c r="B3703" s="279" t="s">
        <v>3176</v>
      </c>
      <c r="C3703" s="279" t="s">
        <v>68</v>
      </c>
      <c r="D3703" s="279" t="s">
        <v>212</v>
      </c>
      <c r="E3703" s="279" t="s">
        <v>394</v>
      </c>
      <c r="F3703"/>
      <c r="H3703" s="279" t="s">
        <v>394</v>
      </c>
      <c r="I3703" s="279" t="s">
        <v>540</v>
      </c>
      <c r="J3703" s="279" t="s">
        <v>394</v>
      </c>
      <c r="K3703" s="279" t="s">
        <v>394</v>
      </c>
      <c r="L3703" s="279" t="s">
        <v>394</v>
      </c>
      <c r="M3703" s="279" t="s">
        <v>394</v>
      </c>
      <c r="N3703" s="279" t="s">
        <v>394</v>
      </c>
      <c r="O3703" s="279" t="s">
        <v>394</v>
      </c>
      <c r="P3703" s="315">
        <v>0</v>
      </c>
      <c r="Q3703" s="279" t="s">
        <v>394</v>
      </c>
      <c r="R3703" s="279" t="s">
        <v>394</v>
      </c>
      <c r="S3703" s="279" t="s">
        <v>394</v>
      </c>
      <c r="T3703" s="279" t="s">
        <v>394</v>
      </c>
      <c r="U3703" s="279" t="s">
        <v>394</v>
      </c>
      <c r="V3703" s="279" t="s">
        <v>394</v>
      </c>
      <c r="W3703" s="279" t="s">
        <v>394</v>
      </c>
      <c r="X3703" s="279" t="s">
        <v>394</v>
      </c>
      <c r="Y3703" s="281"/>
      <c r="Z3703" s="279" t="s">
        <v>394</v>
      </c>
      <c r="AA3703" s="279" t="s">
        <v>394</v>
      </c>
      <c r="AB3703" s="281"/>
      <c r="AC3703" s="279" t="s">
        <v>855</v>
      </c>
      <c r="AF3703" s="276" t="str">
        <f>IFERROR(VLOOKUP(A3703,'[1]قوائم الترجمة'!AC$2:AD$2397,1,0),"م")</f>
        <v>م</v>
      </c>
      <c r="AG3703" s="232"/>
      <c r="AH3703" s="233"/>
      <c r="AI3703" s="233"/>
      <c r="AJ3703" s="233"/>
      <c r="AL3703" s="267"/>
      <c r="AM3703" s="235"/>
      <c r="AO3703" s="236"/>
      <c r="AU3703" s="234"/>
    </row>
    <row r="3704" spans="1:47" ht="21" x14ac:dyDescent="0.4">
      <c r="A3704" s="278">
        <v>122876</v>
      </c>
      <c r="B3704" s="279" t="s">
        <v>1177</v>
      </c>
      <c r="C3704" s="279" t="s">
        <v>617</v>
      </c>
      <c r="D3704" s="279" t="s">
        <v>1613</v>
      </c>
      <c r="E3704" s="279" t="s">
        <v>394</v>
      </c>
      <c r="F3704"/>
      <c r="H3704" s="279" t="s">
        <v>394</v>
      </c>
      <c r="I3704" s="279" t="s">
        <v>540</v>
      </c>
      <c r="J3704" s="279" t="s">
        <v>394</v>
      </c>
      <c r="K3704" s="279" t="s">
        <v>394</v>
      </c>
      <c r="L3704" s="279" t="s">
        <v>394</v>
      </c>
      <c r="M3704" s="279" t="s">
        <v>394</v>
      </c>
      <c r="N3704" s="279" t="s">
        <v>394</v>
      </c>
      <c r="O3704" s="279" t="s">
        <v>394</v>
      </c>
      <c r="P3704" s="315">
        <v>0</v>
      </c>
      <c r="Q3704" s="279" t="s">
        <v>394</v>
      </c>
      <c r="R3704" s="279" t="s">
        <v>394</v>
      </c>
      <c r="S3704" s="279" t="s">
        <v>394</v>
      </c>
      <c r="T3704" s="279" t="s">
        <v>394</v>
      </c>
      <c r="U3704" s="279" t="s">
        <v>394</v>
      </c>
      <c r="V3704" s="279" t="s">
        <v>394</v>
      </c>
      <c r="W3704" s="279" t="s">
        <v>394</v>
      </c>
      <c r="X3704" s="279" t="s">
        <v>394</v>
      </c>
      <c r="Y3704" s="281"/>
      <c r="Z3704" s="279" t="s">
        <v>394</v>
      </c>
      <c r="AA3704" s="279" t="s">
        <v>394</v>
      </c>
      <c r="AB3704" s="281"/>
      <c r="AC3704" s="279" t="s">
        <v>394</v>
      </c>
      <c r="AF3704" s="276" t="str">
        <f>IFERROR(VLOOKUP(A3704,'[1]قوائم الترجمة'!AC$2:AD$2397,1,0),"م")</f>
        <v>م</v>
      </c>
      <c r="AG3704" s="232"/>
      <c r="AH3704" s="233"/>
      <c r="AI3704" s="233"/>
      <c r="AJ3704" s="233"/>
      <c r="AL3704" s="267"/>
      <c r="AM3704" s="235"/>
      <c r="AO3704" s="236"/>
      <c r="AU3704" s="234"/>
    </row>
    <row r="3705" spans="1:47" ht="21" x14ac:dyDescent="0.4">
      <c r="A3705" s="278">
        <v>122877</v>
      </c>
      <c r="B3705" s="279" t="s">
        <v>3175</v>
      </c>
      <c r="C3705" s="279" t="s">
        <v>68</v>
      </c>
      <c r="D3705" s="279" t="s">
        <v>264</v>
      </c>
      <c r="E3705" s="279" t="s">
        <v>394</v>
      </c>
      <c r="F3705"/>
      <c r="H3705" s="279" t="s">
        <v>394</v>
      </c>
      <c r="I3705" s="279" t="s">
        <v>539</v>
      </c>
      <c r="J3705" s="279" t="s">
        <v>394</v>
      </c>
      <c r="K3705" s="279" t="s">
        <v>394</v>
      </c>
      <c r="L3705" s="279" t="s">
        <v>394</v>
      </c>
      <c r="M3705" s="279" t="s">
        <v>394</v>
      </c>
      <c r="N3705" s="279" t="s">
        <v>394</v>
      </c>
      <c r="O3705" s="279" t="s">
        <v>394</v>
      </c>
      <c r="P3705" s="315">
        <v>0</v>
      </c>
      <c r="Q3705" s="279" t="s">
        <v>394</v>
      </c>
      <c r="R3705" s="279" t="s">
        <v>394</v>
      </c>
      <c r="S3705" s="279" t="s">
        <v>394</v>
      </c>
      <c r="T3705" s="279" t="s">
        <v>394</v>
      </c>
      <c r="U3705" s="279" t="s">
        <v>394</v>
      </c>
      <c r="V3705" s="279" t="s">
        <v>394</v>
      </c>
      <c r="W3705" s="279" t="s">
        <v>394</v>
      </c>
      <c r="X3705" s="279" t="s">
        <v>394</v>
      </c>
      <c r="Y3705" s="281"/>
      <c r="Z3705" s="279" t="s">
        <v>394</v>
      </c>
      <c r="AA3705" s="279" t="s">
        <v>394</v>
      </c>
      <c r="AB3705" s="281"/>
      <c r="AC3705" s="279" t="s">
        <v>855</v>
      </c>
      <c r="AF3705" s="276" t="str">
        <f>IFERROR(VLOOKUP(A3705,'[1]قوائم الترجمة'!AC$2:AD$2397,1,0),"م")</f>
        <v>م</v>
      </c>
      <c r="AG3705" s="232"/>
      <c r="AH3705" s="233"/>
      <c r="AI3705" s="233"/>
      <c r="AJ3705" s="233"/>
      <c r="AL3705" s="267"/>
      <c r="AM3705" s="235"/>
      <c r="AO3705" s="236"/>
      <c r="AU3705" s="234"/>
    </row>
    <row r="3706" spans="1:47" ht="21" x14ac:dyDescent="0.4">
      <c r="A3706" s="278">
        <v>122878</v>
      </c>
      <c r="B3706" s="279" t="s">
        <v>3174</v>
      </c>
      <c r="C3706" s="279" t="s">
        <v>170</v>
      </c>
      <c r="D3706" s="279" t="s">
        <v>1281</v>
      </c>
      <c r="E3706" s="279" t="s">
        <v>394</v>
      </c>
      <c r="F3706"/>
      <c r="H3706" s="279" t="s">
        <v>394</v>
      </c>
      <c r="I3706" s="279" t="s">
        <v>539</v>
      </c>
      <c r="J3706" s="279" t="s">
        <v>394</v>
      </c>
      <c r="K3706" s="279" t="s">
        <v>394</v>
      </c>
      <c r="L3706" s="279" t="s">
        <v>394</v>
      </c>
      <c r="M3706" s="279" t="s">
        <v>394</v>
      </c>
      <c r="N3706" s="279" t="s">
        <v>394</v>
      </c>
      <c r="O3706" s="279" t="s">
        <v>394</v>
      </c>
      <c r="P3706" s="315">
        <v>0</v>
      </c>
      <c r="Q3706" s="279" t="s">
        <v>394</v>
      </c>
      <c r="R3706" s="279" t="s">
        <v>394</v>
      </c>
      <c r="S3706" s="279" t="s">
        <v>394</v>
      </c>
      <c r="T3706" s="279" t="s">
        <v>394</v>
      </c>
      <c r="U3706" s="279" t="s">
        <v>394</v>
      </c>
      <c r="V3706" s="279" t="s">
        <v>394</v>
      </c>
      <c r="W3706" s="279" t="s">
        <v>394</v>
      </c>
      <c r="X3706" s="279" t="s">
        <v>394</v>
      </c>
      <c r="Y3706" s="281"/>
      <c r="Z3706" s="279" t="s">
        <v>394</v>
      </c>
      <c r="AA3706" s="279" t="s">
        <v>394</v>
      </c>
      <c r="AB3706" s="281"/>
      <c r="AC3706" s="279" t="s">
        <v>855</v>
      </c>
      <c r="AF3706" s="276" t="str">
        <f>IFERROR(VLOOKUP(A3706,'[1]قوائم الترجمة'!AC$2:AD$2397,1,0),"م")</f>
        <v>م</v>
      </c>
      <c r="AG3706" s="232"/>
      <c r="AH3706" s="233"/>
      <c r="AI3706" s="233"/>
      <c r="AJ3706" s="233"/>
      <c r="AL3706" s="267"/>
      <c r="AM3706" s="235"/>
      <c r="AO3706" s="236"/>
      <c r="AU3706" s="234"/>
    </row>
    <row r="3707" spans="1:47" ht="21" x14ac:dyDescent="0.4">
      <c r="A3707" s="278">
        <v>122879</v>
      </c>
      <c r="B3707" s="279" t="s">
        <v>3172</v>
      </c>
      <c r="C3707" s="279" t="s">
        <v>3173</v>
      </c>
      <c r="D3707" s="279" t="s">
        <v>281</v>
      </c>
      <c r="E3707" s="279" t="s">
        <v>394</v>
      </c>
      <c r="F3707"/>
      <c r="H3707" s="279" t="s">
        <v>394</v>
      </c>
      <c r="I3707" s="279" t="s">
        <v>539</v>
      </c>
      <c r="J3707" s="279" t="s">
        <v>394</v>
      </c>
      <c r="K3707" s="279" t="s">
        <v>394</v>
      </c>
      <c r="L3707" s="279" t="s">
        <v>394</v>
      </c>
      <c r="M3707" s="279" t="s">
        <v>394</v>
      </c>
      <c r="N3707" s="279" t="s">
        <v>394</v>
      </c>
      <c r="O3707" s="279" t="s">
        <v>394</v>
      </c>
      <c r="P3707" s="315">
        <v>0</v>
      </c>
      <c r="Q3707" s="279" t="s">
        <v>394</v>
      </c>
      <c r="R3707" s="279" t="s">
        <v>394</v>
      </c>
      <c r="S3707" s="279" t="s">
        <v>394</v>
      </c>
      <c r="T3707" s="279" t="s">
        <v>394</v>
      </c>
      <c r="U3707" s="279" t="s">
        <v>394</v>
      </c>
      <c r="V3707" s="279" t="s">
        <v>394</v>
      </c>
      <c r="W3707" s="279" t="s">
        <v>394</v>
      </c>
      <c r="X3707" s="279" t="s">
        <v>394</v>
      </c>
      <c r="Y3707" s="281"/>
      <c r="Z3707" s="279" t="s">
        <v>394</v>
      </c>
      <c r="AA3707" s="279" t="s">
        <v>394</v>
      </c>
      <c r="AB3707" s="281"/>
      <c r="AC3707" s="279" t="s">
        <v>855</v>
      </c>
      <c r="AF3707" s="276" t="str">
        <f>IFERROR(VLOOKUP(A3707,'[1]قوائم الترجمة'!AC$2:AD$2397,1,0),"م")</f>
        <v>م</v>
      </c>
      <c r="AG3707" s="232"/>
      <c r="AH3707" s="233"/>
      <c r="AI3707" s="233"/>
      <c r="AJ3707" s="233"/>
      <c r="AL3707" s="267"/>
      <c r="AM3707" s="235"/>
      <c r="AO3707" s="236"/>
      <c r="AU3707" s="234"/>
    </row>
    <row r="3708" spans="1:47" ht="21" x14ac:dyDescent="0.4">
      <c r="A3708" s="278">
        <v>122880</v>
      </c>
      <c r="B3708" s="279" t="s">
        <v>3171</v>
      </c>
      <c r="C3708" s="279" t="s">
        <v>62</v>
      </c>
      <c r="D3708" s="279" t="s">
        <v>561</v>
      </c>
      <c r="E3708" s="279" t="s">
        <v>394</v>
      </c>
      <c r="F3708"/>
      <c r="H3708" s="279" t="s">
        <v>394</v>
      </c>
      <c r="I3708" s="279" t="s">
        <v>539</v>
      </c>
      <c r="J3708" s="279" t="s">
        <v>394</v>
      </c>
      <c r="K3708" s="279" t="s">
        <v>394</v>
      </c>
      <c r="L3708" s="279" t="s">
        <v>394</v>
      </c>
      <c r="M3708" s="279" t="s">
        <v>394</v>
      </c>
      <c r="N3708" s="279" t="s">
        <v>394</v>
      </c>
      <c r="O3708" s="279" t="s">
        <v>394</v>
      </c>
      <c r="P3708" s="315">
        <v>0</v>
      </c>
      <c r="Q3708" s="279" t="s">
        <v>394</v>
      </c>
      <c r="R3708" s="279" t="s">
        <v>394</v>
      </c>
      <c r="S3708" s="279" t="s">
        <v>394</v>
      </c>
      <c r="T3708" s="279" t="s">
        <v>394</v>
      </c>
      <c r="U3708" s="279" t="s">
        <v>394</v>
      </c>
      <c r="V3708" s="279" t="s">
        <v>394</v>
      </c>
      <c r="W3708" s="279" t="s">
        <v>394</v>
      </c>
      <c r="X3708" s="279" t="s">
        <v>394</v>
      </c>
      <c r="Y3708" s="281"/>
      <c r="Z3708" s="279" t="s">
        <v>394</v>
      </c>
      <c r="AA3708" s="279" t="s">
        <v>394</v>
      </c>
      <c r="AB3708" s="281"/>
      <c r="AC3708" s="279" t="s">
        <v>855</v>
      </c>
      <c r="AF3708" s="276" t="str">
        <f>IFERROR(VLOOKUP(A3708,'[1]قوائم الترجمة'!AC$2:AD$2397,1,0),"م")</f>
        <v>م</v>
      </c>
      <c r="AG3708" s="232"/>
      <c r="AH3708" s="233"/>
      <c r="AI3708" s="233"/>
      <c r="AJ3708" s="233"/>
      <c r="AL3708" s="267"/>
      <c r="AM3708" s="235"/>
      <c r="AO3708" s="236"/>
      <c r="AU3708" s="234"/>
    </row>
    <row r="3709" spans="1:47" ht="21" x14ac:dyDescent="0.4">
      <c r="A3709" s="278">
        <v>122881</v>
      </c>
      <c r="B3709" s="279" t="s">
        <v>3170</v>
      </c>
      <c r="C3709" s="279" t="s">
        <v>1049</v>
      </c>
      <c r="D3709" s="279" t="s">
        <v>266</v>
      </c>
      <c r="E3709" s="279" t="s">
        <v>394</v>
      </c>
      <c r="F3709"/>
      <c r="H3709" s="279" t="s">
        <v>394</v>
      </c>
      <c r="I3709" s="279" t="s">
        <v>539</v>
      </c>
      <c r="J3709" s="279" t="s">
        <v>394</v>
      </c>
      <c r="K3709" s="279" t="s">
        <v>394</v>
      </c>
      <c r="L3709" s="279" t="s">
        <v>394</v>
      </c>
      <c r="M3709" s="279" t="s">
        <v>394</v>
      </c>
      <c r="N3709" s="279" t="s">
        <v>394</v>
      </c>
      <c r="O3709" s="279" t="s">
        <v>394</v>
      </c>
      <c r="P3709" s="315">
        <v>0</v>
      </c>
      <c r="Q3709" s="279" t="s">
        <v>394</v>
      </c>
      <c r="R3709" s="279" t="s">
        <v>394</v>
      </c>
      <c r="S3709" s="279" t="s">
        <v>394</v>
      </c>
      <c r="T3709" s="279" t="s">
        <v>394</v>
      </c>
      <c r="U3709" s="279" t="s">
        <v>394</v>
      </c>
      <c r="V3709" s="279" t="s">
        <v>394</v>
      </c>
      <c r="W3709" s="279" t="s">
        <v>394</v>
      </c>
      <c r="X3709" s="279" t="s">
        <v>394</v>
      </c>
      <c r="Y3709" s="281"/>
      <c r="Z3709" s="279" t="s">
        <v>394</v>
      </c>
      <c r="AA3709" s="279" t="s">
        <v>394</v>
      </c>
      <c r="AB3709" s="281"/>
      <c r="AC3709" s="279" t="s">
        <v>855</v>
      </c>
      <c r="AF3709" s="276" t="str">
        <f>IFERROR(VLOOKUP(A3709,'[1]قوائم الترجمة'!AC$2:AD$2397,1,0),"م")</f>
        <v>م</v>
      </c>
      <c r="AG3709" s="232"/>
      <c r="AH3709" s="233"/>
      <c r="AI3709" s="233"/>
      <c r="AJ3709" s="233"/>
      <c r="AL3709" s="267"/>
      <c r="AM3709" s="235"/>
      <c r="AO3709" s="236"/>
      <c r="AU3709" s="234"/>
    </row>
    <row r="3710" spans="1:47" ht="21" x14ac:dyDescent="0.4">
      <c r="A3710" s="278">
        <v>122882</v>
      </c>
      <c r="B3710" s="279" t="s">
        <v>3169</v>
      </c>
      <c r="C3710" s="279" t="s">
        <v>97</v>
      </c>
      <c r="D3710" s="279" t="s">
        <v>1228</v>
      </c>
      <c r="E3710" s="279" t="s">
        <v>394</v>
      </c>
      <c r="F3710"/>
      <c r="H3710" s="279" t="s">
        <v>394</v>
      </c>
      <c r="I3710" s="279" t="s">
        <v>539</v>
      </c>
      <c r="J3710" s="279" t="s">
        <v>394</v>
      </c>
      <c r="K3710" s="279" t="s">
        <v>394</v>
      </c>
      <c r="L3710" s="279" t="s">
        <v>394</v>
      </c>
      <c r="M3710" s="279" t="s">
        <v>394</v>
      </c>
      <c r="N3710" s="279" t="s">
        <v>394</v>
      </c>
      <c r="O3710" s="279" t="s">
        <v>394</v>
      </c>
      <c r="P3710" s="315">
        <v>0</v>
      </c>
      <c r="Q3710" s="279" t="s">
        <v>394</v>
      </c>
      <c r="R3710" s="279" t="s">
        <v>394</v>
      </c>
      <c r="S3710" s="279" t="s">
        <v>394</v>
      </c>
      <c r="T3710" s="279" t="s">
        <v>394</v>
      </c>
      <c r="U3710" s="279" t="s">
        <v>394</v>
      </c>
      <c r="V3710" s="279" t="s">
        <v>394</v>
      </c>
      <c r="W3710" s="279" t="s">
        <v>394</v>
      </c>
      <c r="X3710" s="279" t="s">
        <v>394</v>
      </c>
      <c r="Y3710" s="281"/>
      <c r="Z3710" s="279" t="s">
        <v>394</v>
      </c>
      <c r="AA3710" s="279" t="s">
        <v>394</v>
      </c>
      <c r="AB3710" s="281"/>
      <c r="AC3710" s="279" t="s">
        <v>855</v>
      </c>
      <c r="AF3710" s="276" t="str">
        <f>IFERROR(VLOOKUP(A3710,'[1]قوائم الترجمة'!AC$2:AD$2397,1,0),"م")</f>
        <v>م</v>
      </c>
      <c r="AG3710" s="232"/>
      <c r="AH3710" s="233"/>
      <c r="AI3710" s="233"/>
      <c r="AJ3710" s="233"/>
      <c r="AL3710" s="267"/>
      <c r="AM3710" s="235"/>
      <c r="AU3710" s="234"/>
    </row>
    <row r="3711" spans="1:47" ht="21" x14ac:dyDescent="0.4">
      <c r="A3711" s="278">
        <v>122883</v>
      </c>
      <c r="B3711" s="279" t="s">
        <v>6729</v>
      </c>
      <c r="C3711" s="279" t="s">
        <v>6730</v>
      </c>
      <c r="D3711" s="279" t="s">
        <v>6731</v>
      </c>
      <c r="E3711" s="279" t="s">
        <v>424</v>
      </c>
      <c r="F3711" s="315" t="s">
        <v>9709</v>
      </c>
      <c r="G3711" s="315" t="s">
        <v>417</v>
      </c>
      <c r="H3711" s="279" t="s">
        <v>425</v>
      </c>
      <c r="I3711" s="279" t="s">
        <v>8485</v>
      </c>
      <c r="J3711" s="279" t="s">
        <v>403</v>
      </c>
      <c r="K3711" s="280">
        <v>1990</v>
      </c>
      <c r="L3711" s="279" t="s">
        <v>417</v>
      </c>
      <c r="M3711" s="279" t="s">
        <v>394</v>
      </c>
      <c r="N3711" s="279" t="s">
        <v>394</v>
      </c>
      <c r="O3711" s="279" t="s">
        <v>394</v>
      </c>
      <c r="P3711" s="315">
        <v>0</v>
      </c>
      <c r="Q3711" s="278"/>
      <c r="R3711" s="303"/>
      <c r="S3711" s="279" t="s">
        <v>394</v>
      </c>
      <c r="T3711" s="279" t="s">
        <v>394</v>
      </c>
      <c r="U3711" s="303"/>
      <c r="V3711" s="303"/>
      <c r="W3711" s="303"/>
      <c r="X3711" s="303"/>
      <c r="Z3711" s="303"/>
      <c r="AA3711" s="303"/>
      <c r="AC3711" s="279" t="s">
        <v>394</v>
      </c>
      <c r="AF3711" s="276">
        <f>IFERROR(VLOOKUP(A3711,'[1]قوائم الترجمة'!AC$2:AD$2397,1,0),"م")</f>
        <v>122883</v>
      </c>
      <c r="AG3711" s="232"/>
      <c r="AH3711" s="233"/>
      <c r="AI3711" s="233"/>
      <c r="AJ3711" s="233"/>
      <c r="AL3711" s="267"/>
      <c r="AM3711" s="235"/>
      <c r="AO3711" s="236"/>
      <c r="AU3711" s="234"/>
    </row>
    <row r="3712" spans="1:47" ht="21" x14ac:dyDescent="0.4">
      <c r="A3712" s="278">
        <v>122884</v>
      </c>
      <c r="B3712" s="279" t="s">
        <v>6732</v>
      </c>
      <c r="C3712" s="279" t="s">
        <v>474</v>
      </c>
      <c r="D3712" s="279" t="s">
        <v>1324</v>
      </c>
      <c r="E3712" s="279" t="s">
        <v>424</v>
      </c>
      <c r="F3712" s="315" t="s">
        <v>9710</v>
      </c>
      <c r="G3712" s="315" t="s">
        <v>417</v>
      </c>
      <c r="H3712" s="279" t="s">
        <v>425</v>
      </c>
      <c r="I3712" s="279" t="s">
        <v>61</v>
      </c>
      <c r="J3712" s="279" t="s">
        <v>403</v>
      </c>
      <c r="K3712" s="280">
        <v>2004</v>
      </c>
      <c r="L3712" s="279" t="s">
        <v>417</v>
      </c>
      <c r="M3712" s="279" t="s">
        <v>394</v>
      </c>
      <c r="N3712" s="279"/>
      <c r="O3712" s="279" t="s">
        <v>394</v>
      </c>
      <c r="P3712" s="315">
        <v>0</v>
      </c>
      <c r="Q3712" s="278"/>
      <c r="R3712" s="303"/>
      <c r="S3712" s="279" t="s">
        <v>394</v>
      </c>
      <c r="T3712" s="279" t="s">
        <v>394</v>
      </c>
      <c r="U3712" s="303"/>
      <c r="V3712" s="303"/>
      <c r="W3712" s="303"/>
      <c r="X3712" s="303"/>
      <c r="Z3712" s="303"/>
      <c r="AA3712" s="303"/>
      <c r="AC3712" s="279" t="s">
        <v>394</v>
      </c>
      <c r="AF3712" s="276">
        <f>IFERROR(VLOOKUP(A3712,'[1]قوائم الترجمة'!AC$2:AD$2397,1,0),"م")</f>
        <v>122884</v>
      </c>
      <c r="AG3712" s="232"/>
      <c r="AH3712" s="233"/>
      <c r="AI3712" s="233"/>
      <c r="AJ3712" s="233"/>
      <c r="AL3712" s="267"/>
      <c r="AM3712" s="235"/>
      <c r="AO3712" s="236"/>
      <c r="AU3712" s="234"/>
    </row>
    <row r="3713" spans="1:47" ht="21" x14ac:dyDescent="0.4">
      <c r="A3713" s="278">
        <v>122885</v>
      </c>
      <c r="B3713" s="279" t="s">
        <v>3167</v>
      </c>
      <c r="C3713" s="279" t="s">
        <v>474</v>
      </c>
      <c r="D3713" s="279" t="s">
        <v>3168</v>
      </c>
      <c r="E3713" s="279" t="s">
        <v>394</v>
      </c>
      <c r="F3713"/>
      <c r="H3713" s="279" t="s">
        <v>394</v>
      </c>
      <c r="I3713" s="279" t="s">
        <v>539</v>
      </c>
      <c r="J3713" s="279" t="s">
        <v>394</v>
      </c>
      <c r="K3713" s="279" t="s">
        <v>394</v>
      </c>
      <c r="L3713" s="279" t="s">
        <v>394</v>
      </c>
      <c r="M3713" s="279" t="s">
        <v>394</v>
      </c>
      <c r="N3713" s="279" t="s">
        <v>394</v>
      </c>
      <c r="O3713" s="279" t="s">
        <v>394</v>
      </c>
      <c r="P3713" s="315">
        <v>0</v>
      </c>
      <c r="Q3713" s="279" t="s">
        <v>394</v>
      </c>
      <c r="R3713" s="279" t="s">
        <v>394</v>
      </c>
      <c r="S3713" s="279" t="s">
        <v>394</v>
      </c>
      <c r="T3713" s="279" t="s">
        <v>394</v>
      </c>
      <c r="U3713" s="279" t="s">
        <v>394</v>
      </c>
      <c r="V3713" s="279" t="s">
        <v>394</v>
      </c>
      <c r="W3713" s="279" t="s">
        <v>394</v>
      </c>
      <c r="X3713" s="279" t="s">
        <v>394</v>
      </c>
      <c r="Y3713" s="281"/>
      <c r="Z3713" s="279" t="s">
        <v>394</v>
      </c>
      <c r="AA3713" s="279" t="s">
        <v>394</v>
      </c>
      <c r="AB3713" s="281"/>
      <c r="AC3713" s="279" t="s">
        <v>855</v>
      </c>
      <c r="AF3713" s="276" t="str">
        <f>IFERROR(VLOOKUP(A3713,'[1]قوائم الترجمة'!AC$2:AD$2397,1,0),"م")</f>
        <v>م</v>
      </c>
      <c r="AG3713" s="232"/>
      <c r="AH3713" s="233"/>
      <c r="AI3713" s="233"/>
      <c r="AJ3713" s="233"/>
      <c r="AL3713" s="267"/>
      <c r="AM3713" s="235"/>
      <c r="AO3713" s="236"/>
      <c r="AU3713" s="234"/>
    </row>
    <row r="3714" spans="1:47" ht="21" x14ac:dyDescent="0.4">
      <c r="A3714" s="278">
        <v>122886</v>
      </c>
      <c r="B3714" s="279" t="s">
        <v>3165</v>
      </c>
      <c r="C3714" s="279" t="s">
        <v>93</v>
      </c>
      <c r="D3714" s="279" t="s">
        <v>3166</v>
      </c>
      <c r="E3714" s="279" t="s">
        <v>394</v>
      </c>
      <c r="F3714"/>
      <c r="H3714" s="279" t="s">
        <v>394</v>
      </c>
      <c r="I3714" s="279" t="s">
        <v>539</v>
      </c>
      <c r="J3714" s="279" t="s">
        <v>394</v>
      </c>
      <c r="K3714" s="279" t="s">
        <v>394</v>
      </c>
      <c r="L3714" s="279" t="s">
        <v>394</v>
      </c>
      <c r="M3714" s="279" t="s">
        <v>394</v>
      </c>
      <c r="N3714" s="279" t="s">
        <v>394</v>
      </c>
      <c r="O3714" s="279" t="s">
        <v>394</v>
      </c>
      <c r="P3714" s="315">
        <v>0</v>
      </c>
      <c r="Q3714" s="279" t="s">
        <v>394</v>
      </c>
      <c r="R3714" s="279" t="s">
        <v>394</v>
      </c>
      <c r="S3714" s="279" t="s">
        <v>394</v>
      </c>
      <c r="T3714" s="279" t="s">
        <v>394</v>
      </c>
      <c r="U3714" s="279" t="s">
        <v>394</v>
      </c>
      <c r="V3714" s="279" t="s">
        <v>394</v>
      </c>
      <c r="W3714" s="279" t="s">
        <v>394</v>
      </c>
      <c r="X3714" s="279" t="s">
        <v>394</v>
      </c>
      <c r="Y3714" s="281"/>
      <c r="Z3714" s="279" t="s">
        <v>394</v>
      </c>
      <c r="AA3714" s="279" t="s">
        <v>394</v>
      </c>
      <c r="AB3714" s="281"/>
      <c r="AC3714" s="279" t="s">
        <v>855</v>
      </c>
      <c r="AF3714" s="276" t="str">
        <f>IFERROR(VLOOKUP(A3714,'[1]قوائم الترجمة'!AC$2:AD$2397,1,0),"م")</f>
        <v>م</v>
      </c>
      <c r="AG3714" s="232"/>
      <c r="AH3714" s="233"/>
      <c r="AI3714" s="233"/>
      <c r="AJ3714" s="233"/>
      <c r="AL3714" s="267"/>
      <c r="AM3714" s="235"/>
      <c r="AO3714" s="236"/>
      <c r="AU3714" s="234"/>
    </row>
    <row r="3715" spans="1:47" ht="21" x14ac:dyDescent="0.4">
      <c r="A3715" s="278">
        <v>122887</v>
      </c>
      <c r="B3715" s="279" t="s">
        <v>3164</v>
      </c>
      <c r="C3715" s="279" t="s">
        <v>105</v>
      </c>
      <c r="D3715" s="279" t="s">
        <v>457</v>
      </c>
      <c r="E3715" s="279" t="s">
        <v>394</v>
      </c>
      <c r="F3715"/>
      <c r="H3715" s="279" t="s">
        <v>394</v>
      </c>
      <c r="I3715" s="279" t="s">
        <v>539</v>
      </c>
      <c r="J3715" s="279" t="s">
        <v>394</v>
      </c>
      <c r="K3715" s="279" t="s">
        <v>394</v>
      </c>
      <c r="L3715" s="279" t="s">
        <v>394</v>
      </c>
      <c r="M3715" s="279" t="s">
        <v>394</v>
      </c>
      <c r="N3715" s="279" t="s">
        <v>394</v>
      </c>
      <c r="O3715" s="279" t="s">
        <v>394</v>
      </c>
      <c r="P3715" s="315">
        <v>0</v>
      </c>
      <c r="Q3715" s="279" t="s">
        <v>394</v>
      </c>
      <c r="R3715" s="279" t="s">
        <v>394</v>
      </c>
      <c r="S3715" s="279" t="s">
        <v>394</v>
      </c>
      <c r="T3715" s="279" t="s">
        <v>394</v>
      </c>
      <c r="U3715" s="279" t="s">
        <v>394</v>
      </c>
      <c r="V3715" s="279" t="s">
        <v>394</v>
      </c>
      <c r="W3715" s="279" t="s">
        <v>394</v>
      </c>
      <c r="X3715" s="279" t="s">
        <v>394</v>
      </c>
      <c r="Y3715" s="281"/>
      <c r="Z3715" s="279" t="s">
        <v>394</v>
      </c>
      <c r="AA3715" s="279" t="s">
        <v>394</v>
      </c>
      <c r="AB3715" s="281"/>
      <c r="AC3715" s="279" t="s">
        <v>855</v>
      </c>
      <c r="AF3715" s="276" t="str">
        <f>IFERROR(VLOOKUP(A3715,'[1]قوائم الترجمة'!AC$2:AD$2397,1,0),"م")</f>
        <v>م</v>
      </c>
      <c r="AG3715" s="232"/>
      <c r="AH3715" s="233"/>
      <c r="AI3715" s="233"/>
      <c r="AJ3715" s="233"/>
      <c r="AL3715" s="267"/>
      <c r="AM3715" s="235"/>
      <c r="AU3715" s="234"/>
    </row>
    <row r="3716" spans="1:47" ht="21" x14ac:dyDescent="0.4">
      <c r="A3716" s="278">
        <v>122888</v>
      </c>
      <c r="B3716" s="279" t="s">
        <v>3163</v>
      </c>
      <c r="C3716" s="279" t="s">
        <v>72</v>
      </c>
      <c r="D3716" s="279" t="s">
        <v>951</v>
      </c>
      <c r="E3716" s="279" t="s">
        <v>423</v>
      </c>
      <c r="F3716" s="315" t="s">
        <v>9711</v>
      </c>
      <c r="G3716" s="315" t="s">
        <v>402</v>
      </c>
      <c r="H3716" s="279" t="s">
        <v>425</v>
      </c>
      <c r="I3716" s="279" t="s">
        <v>541</v>
      </c>
      <c r="J3716" s="279" t="s">
        <v>403</v>
      </c>
      <c r="K3716" s="280">
        <v>1994</v>
      </c>
      <c r="L3716" s="279" t="s">
        <v>402</v>
      </c>
      <c r="M3716" s="279" t="s">
        <v>394</v>
      </c>
      <c r="N3716" s="279" t="s">
        <v>394</v>
      </c>
      <c r="O3716" s="279" t="s">
        <v>394</v>
      </c>
      <c r="P3716" s="315">
        <v>0</v>
      </c>
      <c r="Q3716" s="278"/>
      <c r="R3716" s="303"/>
      <c r="S3716" s="279" t="s">
        <v>394</v>
      </c>
      <c r="T3716" s="279" t="s">
        <v>394</v>
      </c>
      <c r="U3716" s="303"/>
      <c r="V3716" s="303"/>
      <c r="W3716" s="303"/>
      <c r="X3716" s="303"/>
      <c r="Z3716" s="303"/>
      <c r="AA3716" s="303"/>
      <c r="AC3716" s="279" t="s">
        <v>394</v>
      </c>
      <c r="AF3716" s="276">
        <f>IFERROR(VLOOKUP(A3716,'[1]قوائم الترجمة'!AC$2:AD$2397,1,0),"م")</f>
        <v>122888</v>
      </c>
      <c r="AG3716" s="232"/>
      <c r="AH3716" s="233"/>
      <c r="AI3716" s="233"/>
      <c r="AJ3716" s="233"/>
      <c r="AL3716" s="267"/>
      <c r="AM3716" s="235"/>
      <c r="AO3716" s="236"/>
      <c r="AU3716" s="234"/>
    </row>
    <row r="3717" spans="1:47" ht="21" x14ac:dyDescent="0.4">
      <c r="A3717" s="278">
        <v>122890</v>
      </c>
      <c r="B3717" s="279" t="s">
        <v>6744</v>
      </c>
      <c r="C3717" s="279" t="s">
        <v>145</v>
      </c>
      <c r="D3717" s="279" t="s">
        <v>820</v>
      </c>
      <c r="E3717" s="279" t="s">
        <v>5660</v>
      </c>
      <c r="F3717" s="315" t="s">
        <v>9712</v>
      </c>
      <c r="G3717" s="315" t="s">
        <v>417</v>
      </c>
      <c r="H3717" s="279" t="s">
        <v>425</v>
      </c>
      <c r="I3717" s="279" t="s">
        <v>61</v>
      </c>
      <c r="J3717" s="279" t="s">
        <v>403</v>
      </c>
      <c r="K3717" s="280">
        <v>2012</v>
      </c>
      <c r="L3717" s="279" t="s">
        <v>417</v>
      </c>
      <c r="M3717" s="279" t="s">
        <v>394</v>
      </c>
      <c r="N3717" s="279"/>
      <c r="O3717" s="279" t="s">
        <v>394</v>
      </c>
      <c r="P3717" s="315">
        <v>0</v>
      </c>
      <c r="Q3717" s="278"/>
      <c r="R3717" s="303"/>
      <c r="S3717" s="279" t="s">
        <v>394</v>
      </c>
      <c r="T3717" s="279" t="s">
        <v>394</v>
      </c>
      <c r="U3717" s="303"/>
      <c r="V3717" s="303"/>
      <c r="W3717" s="303"/>
      <c r="X3717" s="303"/>
      <c r="Z3717" s="303"/>
      <c r="AA3717" s="303"/>
      <c r="AC3717" s="279" t="s">
        <v>394</v>
      </c>
      <c r="AF3717" s="276">
        <f>IFERROR(VLOOKUP(A3717,'[1]قوائم الترجمة'!AC$2:AD$2397,1,0),"م")</f>
        <v>122890</v>
      </c>
      <c r="AG3717" s="232"/>
      <c r="AH3717" s="233"/>
      <c r="AI3717" s="233"/>
      <c r="AJ3717" s="233"/>
      <c r="AL3717" s="267"/>
      <c r="AM3717" s="235"/>
      <c r="AO3717" s="236"/>
      <c r="AU3717" s="234"/>
    </row>
    <row r="3718" spans="1:47" ht="21" x14ac:dyDescent="0.4">
      <c r="A3718" s="278">
        <v>122891</v>
      </c>
      <c r="B3718" s="279" t="s">
        <v>3162</v>
      </c>
      <c r="C3718" s="279" t="s">
        <v>71</v>
      </c>
      <c r="D3718" s="279" t="s">
        <v>327</v>
      </c>
      <c r="E3718" s="279" t="s">
        <v>394</v>
      </c>
      <c r="F3718"/>
      <c r="H3718" s="279" t="s">
        <v>394</v>
      </c>
      <c r="I3718" s="279" t="s">
        <v>539</v>
      </c>
      <c r="J3718" s="279" t="s">
        <v>394</v>
      </c>
      <c r="K3718" s="279" t="s">
        <v>394</v>
      </c>
      <c r="L3718" s="279" t="s">
        <v>394</v>
      </c>
      <c r="M3718" s="279" t="s">
        <v>394</v>
      </c>
      <c r="N3718" s="279" t="s">
        <v>394</v>
      </c>
      <c r="O3718" s="279" t="s">
        <v>394</v>
      </c>
      <c r="P3718" s="315">
        <v>0</v>
      </c>
      <c r="Q3718" s="279" t="s">
        <v>394</v>
      </c>
      <c r="R3718" s="279" t="s">
        <v>394</v>
      </c>
      <c r="S3718" s="279" t="s">
        <v>394</v>
      </c>
      <c r="T3718" s="279" t="s">
        <v>394</v>
      </c>
      <c r="U3718" s="279" t="s">
        <v>394</v>
      </c>
      <c r="V3718" s="279" t="s">
        <v>394</v>
      </c>
      <c r="W3718" s="279" t="s">
        <v>394</v>
      </c>
      <c r="X3718" s="279" t="s">
        <v>394</v>
      </c>
      <c r="Y3718" s="281"/>
      <c r="Z3718" s="279" t="s">
        <v>394</v>
      </c>
      <c r="AA3718" s="279" t="s">
        <v>394</v>
      </c>
      <c r="AB3718" s="281"/>
      <c r="AC3718" s="279" t="s">
        <v>394</v>
      </c>
      <c r="AF3718" s="276" t="str">
        <f>IFERROR(VLOOKUP(A3718,'[1]قوائم الترجمة'!AC$2:AD$2397,1,0),"م")</f>
        <v>م</v>
      </c>
      <c r="AG3718" s="232"/>
      <c r="AH3718" s="233"/>
      <c r="AI3718" s="233"/>
      <c r="AJ3718" s="233"/>
      <c r="AL3718" s="267"/>
      <c r="AM3718" s="235"/>
      <c r="AU3718" s="234"/>
    </row>
    <row r="3719" spans="1:47" ht="21" x14ac:dyDescent="0.4">
      <c r="A3719" s="278">
        <v>122892</v>
      </c>
      <c r="B3719" s="279" t="s">
        <v>3161</v>
      </c>
      <c r="C3719" s="279" t="s">
        <v>1264</v>
      </c>
      <c r="D3719" s="279" t="s">
        <v>319</v>
      </c>
      <c r="E3719" s="279" t="s">
        <v>394</v>
      </c>
      <c r="F3719"/>
      <c r="H3719" s="279" t="s">
        <v>394</v>
      </c>
      <c r="I3719" s="279" t="s">
        <v>539</v>
      </c>
      <c r="J3719" s="279" t="s">
        <v>394</v>
      </c>
      <c r="K3719" s="279" t="s">
        <v>394</v>
      </c>
      <c r="L3719" s="279" t="s">
        <v>394</v>
      </c>
      <c r="M3719" s="279" t="s">
        <v>394</v>
      </c>
      <c r="N3719" s="279" t="s">
        <v>394</v>
      </c>
      <c r="O3719" s="279" t="s">
        <v>394</v>
      </c>
      <c r="P3719" s="315">
        <v>0</v>
      </c>
      <c r="Q3719" s="279" t="s">
        <v>394</v>
      </c>
      <c r="R3719" s="279" t="s">
        <v>394</v>
      </c>
      <c r="S3719" s="279" t="s">
        <v>394</v>
      </c>
      <c r="T3719" s="279" t="s">
        <v>394</v>
      </c>
      <c r="U3719" s="279" t="s">
        <v>394</v>
      </c>
      <c r="V3719" s="279" t="s">
        <v>394</v>
      </c>
      <c r="W3719" s="279" t="s">
        <v>394</v>
      </c>
      <c r="X3719" s="279" t="s">
        <v>394</v>
      </c>
      <c r="Y3719" s="281"/>
      <c r="Z3719" s="279" t="s">
        <v>394</v>
      </c>
      <c r="AA3719" s="279" t="s">
        <v>394</v>
      </c>
      <c r="AB3719" s="281"/>
      <c r="AC3719" s="279" t="s">
        <v>855</v>
      </c>
      <c r="AF3719" s="276" t="str">
        <f>IFERROR(VLOOKUP(A3719,'[1]قوائم الترجمة'!AC$2:AD$2397,1,0),"م")</f>
        <v>م</v>
      </c>
      <c r="AG3719" s="232"/>
      <c r="AH3719" s="233"/>
      <c r="AI3719" s="233"/>
      <c r="AJ3719" s="233"/>
      <c r="AL3719" s="267"/>
      <c r="AM3719" s="235"/>
      <c r="AO3719" s="236"/>
      <c r="AU3719" s="234"/>
    </row>
    <row r="3720" spans="1:47" ht="21" x14ac:dyDescent="0.4">
      <c r="A3720" s="278">
        <v>122893</v>
      </c>
      <c r="B3720" s="279" t="s">
        <v>6766</v>
      </c>
      <c r="C3720" s="279" t="s">
        <v>606</v>
      </c>
      <c r="D3720" s="279" t="s">
        <v>6767</v>
      </c>
      <c r="E3720" s="279" t="s">
        <v>423</v>
      </c>
      <c r="F3720" s="315" t="s">
        <v>9244</v>
      </c>
      <c r="G3720" s="315" t="s">
        <v>402</v>
      </c>
      <c r="H3720" s="279" t="s">
        <v>425</v>
      </c>
      <c r="I3720" s="279" t="s">
        <v>61</v>
      </c>
      <c r="J3720" s="279" t="s">
        <v>7215</v>
      </c>
      <c r="K3720" s="280">
        <v>0</v>
      </c>
      <c r="L3720" s="279" t="s">
        <v>7215</v>
      </c>
      <c r="M3720" s="279" t="s">
        <v>394</v>
      </c>
      <c r="N3720" s="279" t="s">
        <v>394</v>
      </c>
      <c r="O3720" s="279" t="s">
        <v>394</v>
      </c>
      <c r="P3720" s="315">
        <v>0</v>
      </c>
      <c r="Q3720" s="278"/>
      <c r="R3720" s="303"/>
      <c r="S3720" s="279" t="s">
        <v>394</v>
      </c>
      <c r="T3720" s="279" t="s">
        <v>394</v>
      </c>
      <c r="U3720" s="303"/>
      <c r="V3720" s="303"/>
      <c r="W3720" s="303"/>
      <c r="X3720" s="303"/>
      <c r="Z3720" s="303"/>
      <c r="AA3720" s="303"/>
      <c r="AC3720" s="279" t="s">
        <v>394</v>
      </c>
      <c r="AF3720" s="276">
        <f>IFERROR(VLOOKUP(A3720,'[1]قوائم الترجمة'!AC$2:AD$2397,1,0),"م")</f>
        <v>122893</v>
      </c>
      <c r="AG3720" s="232"/>
      <c r="AH3720" s="233"/>
      <c r="AI3720" s="233"/>
      <c r="AJ3720" s="233"/>
      <c r="AL3720" s="267"/>
      <c r="AM3720" s="235"/>
      <c r="AO3720" s="236"/>
      <c r="AU3720" s="234"/>
    </row>
    <row r="3721" spans="1:47" ht="21" x14ac:dyDescent="0.4">
      <c r="A3721" s="278">
        <v>122894</v>
      </c>
      <c r="B3721" s="279" t="s">
        <v>3160</v>
      </c>
      <c r="C3721" s="279" t="s">
        <v>1200</v>
      </c>
      <c r="D3721" s="279" t="s">
        <v>509</v>
      </c>
      <c r="E3721" s="279" t="s">
        <v>424</v>
      </c>
      <c r="F3721" s="315" t="s">
        <v>9713</v>
      </c>
      <c r="G3721" s="315" t="s">
        <v>402</v>
      </c>
      <c r="H3721" s="279" t="s">
        <v>425</v>
      </c>
      <c r="I3721" s="279" t="s">
        <v>67</v>
      </c>
      <c r="J3721" s="279" t="s">
        <v>403</v>
      </c>
      <c r="K3721" s="280">
        <v>2004</v>
      </c>
      <c r="L3721" s="279" t="s">
        <v>404</v>
      </c>
      <c r="M3721" s="279" t="s">
        <v>394</v>
      </c>
      <c r="N3721" s="279" t="s">
        <v>394</v>
      </c>
      <c r="O3721" s="279" t="s">
        <v>394</v>
      </c>
      <c r="P3721" s="315">
        <v>0</v>
      </c>
      <c r="Q3721" s="278"/>
      <c r="R3721" s="303"/>
      <c r="S3721" s="279" t="s">
        <v>394</v>
      </c>
      <c r="T3721" s="279" t="s">
        <v>394</v>
      </c>
      <c r="U3721" s="303"/>
      <c r="V3721" s="303"/>
      <c r="W3721" s="303"/>
      <c r="X3721" s="303"/>
      <c r="Z3721" s="303"/>
      <c r="AA3721" s="303"/>
      <c r="AC3721" s="279" t="s">
        <v>394</v>
      </c>
      <c r="AF3721" s="276">
        <f>IFERROR(VLOOKUP(A3721,'[1]قوائم الترجمة'!AC$2:AD$2397,1,0),"م")</f>
        <v>122894</v>
      </c>
      <c r="AG3721" s="232"/>
      <c r="AH3721" s="233"/>
      <c r="AI3721" s="233"/>
      <c r="AJ3721" s="233"/>
      <c r="AL3721" s="267"/>
      <c r="AM3721" s="235"/>
      <c r="AO3721" s="236"/>
      <c r="AU3721" s="234"/>
    </row>
    <row r="3722" spans="1:47" ht="21" x14ac:dyDescent="0.4">
      <c r="A3722" s="278">
        <v>122895</v>
      </c>
      <c r="B3722" s="279" t="s">
        <v>6778</v>
      </c>
      <c r="C3722" s="279" t="s">
        <v>6779</v>
      </c>
      <c r="D3722" s="279" t="s">
        <v>300</v>
      </c>
      <c r="E3722" s="279" t="s">
        <v>5660</v>
      </c>
      <c r="F3722" s="315" t="s">
        <v>8519</v>
      </c>
      <c r="G3722" s="315" t="s">
        <v>9714</v>
      </c>
      <c r="H3722" s="279" t="s">
        <v>425</v>
      </c>
      <c r="I3722" s="279" t="s">
        <v>61</v>
      </c>
      <c r="J3722" s="279" t="s">
        <v>7215</v>
      </c>
      <c r="K3722" s="280">
        <v>0</v>
      </c>
      <c r="L3722" s="279" t="s">
        <v>7215</v>
      </c>
      <c r="M3722" s="279" t="s">
        <v>394</v>
      </c>
      <c r="N3722" s="279"/>
      <c r="O3722" s="279" t="s">
        <v>394</v>
      </c>
      <c r="P3722" s="315">
        <v>0</v>
      </c>
      <c r="Q3722" s="278"/>
      <c r="R3722" s="303"/>
      <c r="S3722" s="279" t="s">
        <v>394</v>
      </c>
      <c r="T3722" s="279" t="s">
        <v>394</v>
      </c>
      <c r="U3722" s="303"/>
      <c r="V3722" s="303"/>
      <c r="W3722" s="303"/>
      <c r="X3722" s="303"/>
      <c r="Z3722" s="303"/>
      <c r="AA3722" s="303"/>
      <c r="AC3722" s="279" t="s">
        <v>394</v>
      </c>
      <c r="AF3722" s="276">
        <f>IFERROR(VLOOKUP(A3722,'[1]قوائم الترجمة'!AC$2:AD$2397,1,0),"م")</f>
        <v>122895</v>
      </c>
      <c r="AG3722" s="232"/>
      <c r="AH3722" s="233"/>
      <c r="AI3722" s="233"/>
      <c r="AJ3722" s="233"/>
      <c r="AL3722" s="267"/>
      <c r="AM3722" s="235"/>
      <c r="AO3722" s="236"/>
      <c r="AU3722" s="234"/>
    </row>
    <row r="3723" spans="1:47" ht="21" x14ac:dyDescent="0.4">
      <c r="A3723" s="278">
        <v>122896</v>
      </c>
      <c r="B3723" s="279" t="s">
        <v>3159</v>
      </c>
      <c r="C3723" s="279" t="s">
        <v>80</v>
      </c>
      <c r="D3723" s="279" t="s">
        <v>244</v>
      </c>
      <c r="E3723" s="279" t="s">
        <v>394</v>
      </c>
      <c r="F3723"/>
      <c r="H3723" s="279" t="s">
        <v>394</v>
      </c>
      <c r="I3723" s="279" t="s">
        <v>539</v>
      </c>
      <c r="J3723" s="279" t="s">
        <v>394</v>
      </c>
      <c r="K3723" s="279" t="s">
        <v>394</v>
      </c>
      <c r="L3723" s="279" t="s">
        <v>394</v>
      </c>
      <c r="M3723" s="279" t="s">
        <v>394</v>
      </c>
      <c r="N3723" s="279" t="s">
        <v>394</v>
      </c>
      <c r="O3723" s="279" t="s">
        <v>394</v>
      </c>
      <c r="P3723" s="315">
        <v>0</v>
      </c>
      <c r="Q3723" s="279" t="s">
        <v>394</v>
      </c>
      <c r="R3723" s="279" t="s">
        <v>394</v>
      </c>
      <c r="S3723" s="279" t="s">
        <v>394</v>
      </c>
      <c r="T3723" s="279" t="s">
        <v>394</v>
      </c>
      <c r="U3723" s="279" t="s">
        <v>394</v>
      </c>
      <c r="V3723" s="279" t="s">
        <v>394</v>
      </c>
      <c r="W3723" s="279" t="s">
        <v>394</v>
      </c>
      <c r="X3723" s="279" t="s">
        <v>394</v>
      </c>
      <c r="Y3723" s="281"/>
      <c r="Z3723" s="279" t="s">
        <v>394</v>
      </c>
      <c r="AA3723" s="279" t="s">
        <v>394</v>
      </c>
      <c r="AB3723" s="281"/>
      <c r="AC3723" s="279" t="s">
        <v>855</v>
      </c>
      <c r="AF3723" s="276" t="str">
        <f>IFERROR(VLOOKUP(A3723,'[1]قوائم الترجمة'!AC$2:AD$2397,1,0),"م")</f>
        <v>م</v>
      </c>
      <c r="AG3723" s="232"/>
      <c r="AH3723" s="233"/>
      <c r="AI3723" s="233"/>
      <c r="AJ3723" s="233"/>
      <c r="AL3723" s="267"/>
      <c r="AM3723" s="235"/>
      <c r="AO3723" s="236"/>
      <c r="AU3723" s="234"/>
    </row>
    <row r="3724" spans="1:47" ht="21" x14ac:dyDescent="0.4">
      <c r="A3724" s="278">
        <v>122897</v>
      </c>
      <c r="B3724" s="279" t="s">
        <v>3158</v>
      </c>
      <c r="C3724" s="279" t="s">
        <v>72</v>
      </c>
      <c r="D3724" s="279" t="s">
        <v>592</v>
      </c>
      <c r="E3724" s="279" t="s">
        <v>394</v>
      </c>
      <c r="F3724"/>
      <c r="H3724" s="279" t="s">
        <v>394</v>
      </c>
      <c r="I3724" s="279" t="s">
        <v>539</v>
      </c>
      <c r="J3724" s="279" t="s">
        <v>394</v>
      </c>
      <c r="K3724" s="279" t="s">
        <v>394</v>
      </c>
      <c r="L3724" s="279" t="s">
        <v>394</v>
      </c>
      <c r="M3724" s="279" t="s">
        <v>394</v>
      </c>
      <c r="N3724" s="279" t="s">
        <v>394</v>
      </c>
      <c r="O3724" s="279" t="s">
        <v>394</v>
      </c>
      <c r="P3724" s="315">
        <v>0</v>
      </c>
      <c r="Q3724" s="279" t="s">
        <v>394</v>
      </c>
      <c r="R3724" s="279" t="s">
        <v>394</v>
      </c>
      <c r="S3724" s="279" t="s">
        <v>394</v>
      </c>
      <c r="T3724" s="279" t="s">
        <v>394</v>
      </c>
      <c r="U3724" s="279" t="s">
        <v>394</v>
      </c>
      <c r="V3724" s="279" t="s">
        <v>394</v>
      </c>
      <c r="W3724" s="279" t="s">
        <v>394</v>
      </c>
      <c r="X3724" s="279" t="s">
        <v>394</v>
      </c>
      <c r="Y3724" s="281"/>
      <c r="Z3724" s="279" t="s">
        <v>394</v>
      </c>
      <c r="AA3724" s="279" t="s">
        <v>394</v>
      </c>
      <c r="AB3724" s="281"/>
      <c r="AC3724" s="279" t="s">
        <v>855</v>
      </c>
      <c r="AF3724" s="276" t="str">
        <f>IFERROR(VLOOKUP(A3724,'[1]قوائم الترجمة'!AC$2:AD$2397,1,0),"م")</f>
        <v>م</v>
      </c>
      <c r="AG3724" s="232"/>
      <c r="AH3724" s="233"/>
      <c r="AI3724" s="233"/>
      <c r="AJ3724" s="233"/>
      <c r="AL3724" s="267"/>
      <c r="AM3724" s="235"/>
      <c r="AO3724" s="236"/>
      <c r="AU3724" s="234"/>
    </row>
    <row r="3725" spans="1:47" ht="21" x14ac:dyDescent="0.4">
      <c r="A3725" s="278">
        <v>122898</v>
      </c>
      <c r="B3725" s="279" t="s">
        <v>6803</v>
      </c>
      <c r="C3725" s="279" t="s">
        <v>81</v>
      </c>
      <c r="D3725" s="279" t="s">
        <v>264</v>
      </c>
      <c r="E3725" s="279" t="s">
        <v>5660</v>
      </c>
      <c r="F3725" s="315" t="s">
        <v>9715</v>
      </c>
      <c r="G3725" s="315" t="s">
        <v>9716</v>
      </c>
      <c r="H3725" s="279" t="s">
        <v>425</v>
      </c>
      <c r="I3725" s="279" t="s">
        <v>61</v>
      </c>
      <c r="J3725" s="279" t="s">
        <v>7215</v>
      </c>
      <c r="K3725" s="280">
        <v>0</v>
      </c>
      <c r="L3725" s="279" t="s">
        <v>7215</v>
      </c>
      <c r="M3725" s="279" t="s">
        <v>394</v>
      </c>
      <c r="N3725" s="279"/>
      <c r="O3725" s="279" t="s">
        <v>394</v>
      </c>
      <c r="P3725" s="315">
        <v>0</v>
      </c>
      <c r="Q3725" s="278"/>
      <c r="R3725" s="303"/>
      <c r="S3725" s="279" t="s">
        <v>394</v>
      </c>
      <c r="T3725" s="279" t="s">
        <v>394</v>
      </c>
      <c r="U3725" s="303"/>
      <c r="V3725" s="303"/>
      <c r="W3725" s="303"/>
      <c r="X3725" s="303"/>
      <c r="Z3725" s="303"/>
      <c r="AA3725" s="303"/>
      <c r="AC3725" s="279" t="s">
        <v>394</v>
      </c>
      <c r="AF3725" s="276">
        <f>IFERROR(VLOOKUP(A3725,'[1]قوائم الترجمة'!AC$2:AD$2397,1,0),"م")</f>
        <v>122898</v>
      </c>
      <c r="AG3725" s="232"/>
      <c r="AH3725" s="233"/>
      <c r="AI3725" s="233"/>
      <c r="AJ3725" s="233"/>
      <c r="AL3725" s="267"/>
      <c r="AM3725" s="235"/>
      <c r="AO3725" s="236"/>
      <c r="AU3725" s="234"/>
    </row>
    <row r="3726" spans="1:47" ht="21" x14ac:dyDescent="0.4">
      <c r="A3726" s="278">
        <v>122899</v>
      </c>
      <c r="B3726" s="279" t="s">
        <v>3156</v>
      </c>
      <c r="C3726" s="279" t="s">
        <v>3157</v>
      </c>
      <c r="D3726" s="279" t="s">
        <v>237</v>
      </c>
      <c r="E3726" s="279" t="s">
        <v>394</v>
      </c>
      <c r="F3726"/>
      <c r="H3726" s="279" t="s">
        <v>394</v>
      </c>
      <c r="I3726" s="279" t="s">
        <v>539</v>
      </c>
      <c r="J3726" s="279" t="s">
        <v>394</v>
      </c>
      <c r="K3726" s="279" t="s">
        <v>394</v>
      </c>
      <c r="L3726" s="279" t="s">
        <v>394</v>
      </c>
      <c r="M3726" s="279" t="s">
        <v>394</v>
      </c>
      <c r="N3726" s="279" t="s">
        <v>394</v>
      </c>
      <c r="O3726" s="279" t="s">
        <v>394</v>
      </c>
      <c r="P3726" s="315">
        <v>0</v>
      </c>
      <c r="Q3726" s="279" t="s">
        <v>394</v>
      </c>
      <c r="R3726" s="279" t="s">
        <v>394</v>
      </c>
      <c r="S3726" s="279" t="s">
        <v>394</v>
      </c>
      <c r="T3726" s="279" t="s">
        <v>394</v>
      </c>
      <c r="U3726" s="279" t="s">
        <v>394</v>
      </c>
      <c r="V3726" s="279" t="s">
        <v>394</v>
      </c>
      <c r="W3726" s="279" t="s">
        <v>394</v>
      </c>
      <c r="X3726" s="279" t="s">
        <v>394</v>
      </c>
      <c r="Y3726" s="281"/>
      <c r="Z3726" s="279" t="s">
        <v>394</v>
      </c>
      <c r="AA3726" s="279" t="s">
        <v>394</v>
      </c>
      <c r="AB3726" s="281"/>
      <c r="AC3726" s="279" t="s">
        <v>855</v>
      </c>
      <c r="AF3726" s="276" t="str">
        <f>IFERROR(VLOOKUP(A3726,'[1]قوائم الترجمة'!AC$2:AD$2397,1,0),"م")</f>
        <v>م</v>
      </c>
      <c r="AG3726" s="232"/>
      <c r="AH3726" s="233"/>
      <c r="AI3726" s="233"/>
      <c r="AJ3726" s="233"/>
      <c r="AL3726" s="267"/>
      <c r="AM3726" s="235"/>
      <c r="AO3726" s="236"/>
      <c r="AU3726" s="234"/>
    </row>
    <row r="3727" spans="1:47" ht="21" x14ac:dyDescent="0.4">
      <c r="A3727" s="278">
        <v>122900</v>
      </c>
      <c r="B3727" s="279" t="s">
        <v>3155</v>
      </c>
      <c r="C3727" s="279" t="s">
        <v>101</v>
      </c>
      <c r="D3727" s="279" t="s">
        <v>245</v>
      </c>
      <c r="E3727" s="279" t="s">
        <v>424</v>
      </c>
      <c r="F3727" s="315" t="s">
        <v>8378</v>
      </c>
      <c r="G3727" s="315" t="s">
        <v>8379</v>
      </c>
      <c r="H3727" s="279" t="s">
        <v>7215</v>
      </c>
      <c r="I3727" s="279" t="s">
        <v>538</v>
      </c>
      <c r="J3727" s="279" t="s">
        <v>403</v>
      </c>
      <c r="K3727" s="280">
        <v>2010</v>
      </c>
      <c r="L3727" s="279" t="s">
        <v>419</v>
      </c>
      <c r="M3727" s="279" t="s">
        <v>394</v>
      </c>
      <c r="N3727" s="279" t="s">
        <v>394</v>
      </c>
      <c r="O3727" s="279" t="s">
        <v>394</v>
      </c>
      <c r="P3727" s="315">
        <v>0</v>
      </c>
      <c r="Q3727" s="278"/>
      <c r="R3727" s="303"/>
      <c r="S3727" s="279" t="s">
        <v>394</v>
      </c>
      <c r="T3727" s="279" t="s">
        <v>394</v>
      </c>
      <c r="U3727" s="303"/>
      <c r="V3727" s="303"/>
      <c r="W3727" s="303"/>
      <c r="X3727" s="303"/>
      <c r="Z3727" s="303"/>
      <c r="AA3727" s="303"/>
      <c r="AC3727" s="279" t="s">
        <v>394</v>
      </c>
      <c r="AF3727" s="276">
        <f>IFERROR(VLOOKUP(A3727,'[1]قوائم الترجمة'!AC$2:AD$2397,1,0),"م")</f>
        <v>122900</v>
      </c>
      <c r="AG3727" s="232"/>
      <c r="AH3727" s="233"/>
      <c r="AI3727" s="233"/>
      <c r="AJ3727" s="233"/>
      <c r="AL3727" s="267"/>
      <c r="AM3727" s="235"/>
      <c r="AO3727" s="236"/>
      <c r="AU3727" s="234"/>
    </row>
    <row r="3728" spans="1:47" ht="21" x14ac:dyDescent="0.4">
      <c r="A3728" s="278">
        <v>122901</v>
      </c>
      <c r="B3728" s="279" t="s">
        <v>3154</v>
      </c>
      <c r="C3728" s="279" t="s">
        <v>92</v>
      </c>
      <c r="D3728" s="279" t="s">
        <v>3120</v>
      </c>
      <c r="E3728" s="279" t="s">
        <v>394</v>
      </c>
      <c r="F3728"/>
      <c r="H3728" s="279" t="s">
        <v>394</v>
      </c>
      <c r="I3728" s="279" t="s">
        <v>539</v>
      </c>
      <c r="J3728" s="279" t="s">
        <v>394</v>
      </c>
      <c r="K3728" s="279" t="s">
        <v>394</v>
      </c>
      <c r="L3728" s="279" t="s">
        <v>394</v>
      </c>
      <c r="M3728" s="279" t="s">
        <v>394</v>
      </c>
      <c r="N3728" s="279" t="s">
        <v>394</v>
      </c>
      <c r="O3728" s="279" t="s">
        <v>394</v>
      </c>
      <c r="P3728" s="315">
        <v>0</v>
      </c>
      <c r="Q3728" s="279" t="s">
        <v>394</v>
      </c>
      <c r="R3728" s="279" t="s">
        <v>394</v>
      </c>
      <c r="S3728" s="279" t="s">
        <v>394</v>
      </c>
      <c r="T3728" s="279" t="s">
        <v>394</v>
      </c>
      <c r="U3728" s="279" t="s">
        <v>394</v>
      </c>
      <c r="V3728" s="279" t="s">
        <v>394</v>
      </c>
      <c r="W3728" s="279" t="s">
        <v>394</v>
      </c>
      <c r="X3728" s="279" t="s">
        <v>394</v>
      </c>
      <c r="Y3728" s="281"/>
      <c r="Z3728" s="279" t="s">
        <v>394</v>
      </c>
      <c r="AA3728" s="279" t="s">
        <v>394</v>
      </c>
      <c r="AB3728" s="281"/>
      <c r="AC3728" s="279" t="s">
        <v>855</v>
      </c>
      <c r="AF3728" s="276" t="str">
        <f>IFERROR(VLOOKUP(A3728,'[1]قوائم الترجمة'!AC$2:AD$2397,1,0),"م")</f>
        <v>م</v>
      </c>
      <c r="AG3728" s="232"/>
      <c r="AH3728" s="233"/>
      <c r="AI3728" s="233"/>
      <c r="AJ3728" s="233"/>
      <c r="AL3728" s="267"/>
      <c r="AM3728" s="235"/>
      <c r="AO3728" s="236"/>
      <c r="AU3728" s="234"/>
    </row>
    <row r="3729" spans="1:47" ht="21" x14ac:dyDescent="0.4">
      <c r="A3729" s="278">
        <v>122902</v>
      </c>
      <c r="B3729" s="279" t="s">
        <v>3153</v>
      </c>
      <c r="C3729" s="279" t="s">
        <v>192</v>
      </c>
      <c r="D3729" s="279" t="s">
        <v>268</v>
      </c>
      <c r="E3729" s="279" t="s">
        <v>394</v>
      </c>
      <c r="F3729"/>
      <c r="H3729" s="279" t="s">
        <v>394</v>
      </c>
      <c r="I3729" s="279" t="s">
        <v>538</v>
      </c>
      <c r="J3729" s="279" t="s">
        <v>394</v>
      </c>
      <c r="K3729" s="279" t="s">
        <v>394</v>
      </c>
      <c r="L3729" s="279" t="s">
        <v>394</v>
      </c>
      <c r="M3729" s="279" t="s">
        <v>394</v>
      </c>
      <c r="N3729" s="279" t="s">
        <v>394</v>
      </c>
      <c r="O3729" s="279" t="s">
        <v>394</v>
      </c>
      <c r="P3729" s="315">
        <v>0</v>
      </c>
      <c r="Q3729" s="279" t="s">
        <v>394</v>
      </c>
      <c r="R3729" s="279" t="s">
        <v>394</v>
      </c>
      <c r="S3729" s="279" t="s">
        <v>394</v>
      </c>
      <c r="T3729" s="279" t="s">
        <v>394</v>
      </c>
      <c r="U3729" s="279" t="s">
        <v>394</v>
      </c>
      <c r="V3729" s="279" t="s">
        <v>394</v>
      </c>
      <c r="W3729" s="279" t="s">
        <v>394</v>
      </c>
      <c r="X3729" s="279" t="s">
        <v>394</v>
      </c>
      <c r="Y3729" s="281"/>
      <c r="Z3729" s="279" t="s">
        <v>394</v>
      </c>
      <c r="AA3729" s="279" t="s">
        <v>394</v>
      </c>
      <c r="AB3729" s="281"/>
      <c r="AC3729" s="279" t="s">
        <v>394</v>
      </c>
      <c r="AF3729" s="276" t="str">
        <f>IFERROR(VLOOKUP(A3729,'[1]قوائم الترجمة'!AC$2:AD$2397,1,0),"م")</f>
        <v>م</v>
      </c>
      <c r="AG3729" s="232"/>
      <c r="AH3729" s="233"/>
      <c r="AI3729" s="233"/>
      <c r="AJ3729" s="233"/>
      <c r="AL3729" s="267"/>
      <c r="AM3729" s="235"/>
      <c r="AO3729" s="236"/>
      <c r="AU3729" s="234"/>
    </row>
    <row r="3730" spans="1:47" ht="21" x14ac:dyDescent="0.4">
      <c r="A3730" s="278">
        <v>122903</v>
      </c>
      <c r="B3730" s="279" t="s">
        <v>6816</v>
      </c>
      <c r="C3730" s="279" t="s">
        <v>147</v>
      </c>
      <c r="D3730" s="279" t="s">
        <v>268</v>
      </c>
      <c r="E3730" s="279" t="s">
        <v>424</v>
      </c>
      <c r="F3730" s="315" t="s">
        <v>8378</v>
      </c>
      <c r="G3730" s="315" t="s">
        <v>417</v>
      </c>
      <c r="H3730" s="279" t="s">
        <v>425</v>
      </c>
      <c r="I3730" s="279" t="s">
        <v>538</v>
      </c>
      <c r="J3730" s="279" t="s">
        <v>426</v>
      </c>
      <c r="K3730" s="280">
        <v>2011</v>
      </c>
      <c r="L3730" s="279" t="s">
        <v>417</v>
      </c>
      <c r="M3730" s="279" t="s">
        <v>394</v>
      </c>
      <c r="N3730" s="279" t="s">
        <v>9717</v>
      </c>
      <c r="O3730" s="279" t="s">
        <v>8403</v>
      </c>
      <c r="P3730" s="279">
        <v>30000</v>
      </c>
      <c r="Q3730" s="278"/>
      <c r="R3730" s="303"/>
      <c r="S3730" s="279" t="s">
        <v>394</v>
      </c>
      <c r="T3730" s="279"/>
      <c r="U3730" s="303"/>
      <c r="V3730" s="303"/>
      <c r="W3730" s="303"/>
      <c r="X3730" s="303"/>
      <c r="Z3730" s="303"/>
      <c r="AA3730" s="303"/>
      <c r="AC3730" s="279" t="s">
        <v>394</v>
      </c>
      <c r="AF3730" s="276">
        <f>IFERROR(VLOOKUP(A3730,'[1]قوائم الترجمة'!AC$2:AD$2397,1,0),"م")</f>
        <v>122903</v>
      </c>
      <c r="AG3730" s="232"/>
      <c r="AH3730" s="233"/>
      <c r="AI3730" s="233"/>
      <c r="AJ3730" s="233"/>
      <c r="AL3730" s="267"/>
      <c r="AM3730" s="235"/>
      <c r="AO3730" s="236"/>
      <c r="AU3730" s="234"/>
    </row>
    <row r="3731" spans="1:47" ht="21" x14ac:dyDescent="0.4">
      <c r="A3731" s="278">
        <v>122904</v>
      </c>
      <c r="B3731" s="279" t="s">
        <v>3152</v>
      </c>
      <c r="C3731" s="279" t="s">
        <v>74</v>
      </c>
      <c r="D3731" s="279" t="s">
        <v>308</v>
      </c>
      <c r="E3731" s="279" t="s">
        <v>5660</v>
      </c>
      <c r="F3731" s="315" t="s">
        <v>9718</v>
      </c>
      <c r="G3731" s="315" t="s">
        <v>409</v>
      </c>
      <c r="H3731" s="279" t="s">
        <v>425</v>
      </c>
      <c r="I3731" s="279" t="s">
        <v>67</v>
      </c>
      <c r="J3731" s="279" t="s">
        <v>7215</v>
      </c>
      <c r="K3731" s="280">
        <v>0</v>
      </c>
      <c r="L3731" s="279" t="s">
        <v>7215</v>
      </c>
      <c r="M3731" s="279" t="s">
        <v>394</v>
      </c>
      <c r="N3731" s="279" t="s">
        <v>394</v>
      </c>
      <c r="O3731" s="279" t="s">
        <v>394</v>
      </c>
      <c r="P3731" s="315">
        <v>0</v>
      </c>
      <c r="Q3731" s="278"/>
      <c r="R3731" s="303"/>
      <c r="S3731" s="279" t="s">
        <v>394</v>
      </c>
      <c r="T3731" s="279" t="s">
        <v>394</v>
      </c>
      <c r="U3731" s="303"/>
      <c r="V3731" s="303"/>
      <c r="W3731" s="303"/>
      <c r="X3731" s="303"/>
      <c r="Z3731" s="303"/>
      <c r="AA3731" s="303"/>
      <c r="AC3731" s="279" t="s">
        <v>394</v>
      </c>
      <c r="AF3731" s="276">
        <f>IFERROR(VLOOKUP(A3731,'[1]قوائم الترجمة'!AC$2:AD$2397,1,0),"م")</f>
        <v>122904</v>
      </c>
      <c r="AG3731" s="232"/>
      <c r="AH3731" s="233"/>
      <c r="AI3731" s="233"/>
      <c r="AJ3731" s="233"/>
      <c r="AL3731" s="267"/>
      <c r="AM3731" s="235"/>
      <c r="AO3731" s="236"/>
      <c r="AU3731" s="234"/>
    </row>
    <row r="3732" spans="1:47" ht="21" x14ac:dyDescent="0.4">
      <c r="A3732" s="278">
        <v>122905</v>
      </c>
      <c r="B3732" s="279" t="s">
        <v>6817</v>
      </c>
      <c r="C3732" s="279" t="s">
        <v>562</v>
      </c>
      <c r="D3732" s="279" t="s">
        <v>9719</v>
      </c>
      <c r="E3732" s="279" t="s">
        <v>424</v>
      </c>
      <c r="F3732" s="315" t="s">
        <v>9720</v>
      </c>
      <c r="G3732" s="315" t="s">
        <v>402</v>
      </c>
      <c r="H3732" s="279" t="s">
        <v>425</v>
      </c>
      <c r="I3732" s="279" t="s">
        <v>61</v>
      </c>
      <c r="J3732" s="279" t="s">
        <v>403</v>
      </c>
      <c r="K3732" s="280">
        <v>2016</v>
      </c>
      <c r="L3732" s="279" t="s">
        <v>412</v>
      </c>
      <c r="M3732" s="279" t="s">
        <v>394</v>
      </c>
      <c r="N3732" s="279"/>
      <c r="O3732" s="279" t="s">
        <v>394</v>
      </c>
      <c r="P3732" s="315">
        <v>0</v>
      </c>
      <c r="Q3732" s="278"/>
      <c r="R3732" s="303"/>
      <c r="S3732" s="279" t="s">
        <v>394</v>
      </c>
      <c r="T3732" s="279" t="s">
        <v>394</v>
      </c>
      <c r="U3732" s="303"/>
      <c r="V3732" s="303"/>
      <c r="W3732" s="303"/>
      <c r="X3732" s="303"/>
      <c r="Z3732" s="303"/>
      <c r="AA3732" s="303"/>
      <c r="AC3732" s="279" t="s">
        <v>394</v>
      </c>
      <c r="AF3732" s="276">
        <f>IFERROR(VLOOKUP(A3732,'[1]قوائم الترجمة'!AC$2:AD$2397,1,0),"م")</f>
        <v>122905</v>
      </c>
      <c r="AG3732" s="232"/>
      <c r="AH3732" s="233"/>
      <c r="AI3732" s="233"/>
      <c r="AJ3732" s="233"/>
      <c r="AL3732" s="267"/>
      <c r="AM3732" s="235"/>
      <c r="AO3732" s="236"/>
      <c r="AU3732" s="234"/>
    </row>
    <row r="3733" spans="1:47" ht="21" x14ac:dyDescent="0.4">
      <c r="A3733" s="278">
        <v>122906</v>
      </c>
      <c r="B3733" s="279" t="s">
        <v>3151</v>
      </c>
      <c r="C3733" s="279" t="s">
        <v>86</v>
      </c>
      <c r="D3733" s="279" t="s">
        <v>239</v>
      </c>
      <c r="E3733" s="279" t="s">
        <v>394</v>
      </c>
      <c r="F3733"/>
      <c r="H3733" s="279" t="s">
        <v>394</v>
      </c>
      <c r="I3733" s="279" t="s">
        <v>539</v>
      </c>
      <c r="J3733" s="279" t="s">
        <v>394</v>
      </c>
      <c r="K3733" s="279" t="s">
        <v>394</v>
      </c>
      <c r="L3733" s="279" t="s">
        <v>394</v>
      </c>
      <c r="M3733" s="279" t="s">
        <v>394</v>
      </c>
      <c r="N3733" s="279" t="s">
        <v>394</v>
      </c>
      <c r="O3733" s="279" t="s">
        <v>394</v>
      </c>
      <c r="P3733" s="315">
        <v>0</v>
      </c>
      <c r="Q3733" s="279" t="s">
        <v>394</v>
      </c>
      <c r="R3733" s="279" t="s">
        <v>394</v>
      </c>
      <c r="S3733" s="279" t="s">
        <v>394</v>
      </c>
      <c r="T3733" s="279" t="s">
        <v>394</v>
      </c>
      <c r="U3733" s="279" t="s">
        <v>394</v>
      </c>
      <c r="V3733" s="279" t="s">
        <v>394</v>
      </c>
      <c r="W3733" s="279" t="s">
        <v>394</v>
      </c>
      <c r="X3733" s="279" t="s">
        <v>394</v>
      </c>
      <c r="Y3733" s="281"/>
      <c r="Z3733" s="279" t="s">
        <v>394</v>
      </c>
      <c r="AA3733" s="279" t="s">
        <v>394</v>
      </c>
      <c r="AB3733" s="281"/>
      <c r="AC3733" s="279" t="s">
        <v>855</v>
      </c>
      <c r="AF3733" s="276" t="str">
        <f>IFERROR(VLOOKUP(A3733,'[1]قوائم الترجمة'!AC$2:AD$2397,1,0),"م")</f>
        <v>م</v>
      </c>
      <c r="AG3733" s="232"/>
      <c r="AH3733" s="233"/>
      <c r="AI3733" s="233"/>
      <c r="AJ3733" s="233"/>
      <c r="AL3733" s="267"/>
      <c r="AM3733" s="235"/>
      <c r="AO3733" s="236"/>
      <c r="AU3733" s="234"/>
    </row>
    <row r="3734" spans="1:47" ht="21" x14ac:dyDescent="0.4">
      <c r="A3734" s="278">
        <v>122907</v>
      </c>
      <c r="B3734" s="279" t="s">
        <v>3150</v>
      </c>
      <c r="C3734" s="279" t="s">
        <v>715</v>
      </c>
      <c r="D3734" s="279" t="s">
        <v>261</v>
      </c>
      <c r="E3734" s="279" t="s">
        <v>394</v>
      </c>
      <c r="F3734"/>
      <c r="H3734" s="279" t="s">
        <v>394</v>
      </c>
      <c r="I3734" s="279" t="s">
        <v>539</v>
      </c>
      <c r="J3734" s="279" t="s">
        <v>394</v>
      </c>
      <c r="K3734" s="279" t="s">
        <v>394</v>
      </c>
      <c r="L3734" s="279" t="s">
        <v>394</v>
      </c>
      <c r="M3734" s="279" t="s">
        <v>394</v>
      </c>
      <c r="N3734" s="279" t="s">
        <v>394</v>
      </c>
      <c r="O3734" s="279" t="s">
        <v>394</v>
      </c>
      <c r="P3734" s="315">
        <v>0</v>
      </c>
      <c r="Q3734" s="279" t="s">
        <v>394</v>
      </c>
      <c r="R3734" s="279" t="s">
        <v>394</v>
      </c>
      <c r="S3734" s="279" t="s">
        <v>394</v>
      </c>
      <c r="T3734" s="279" t="s">
        <v>394</v>
      </c>
      <c r="U3734" s="279" t="s">
        <v>394</v>
      </c>
      <c r="V3734" s="279" t="s">
        <v>394</v>
      </c>
      <c r="W3734" s="279" t="s">
        <v>394</v>
      </c>
      <c r="X3734" s="279" t="s">
        <v>394</v>
      </c>
      <c r="Y3734" s="281"/>
      <c r="Z3734" s="279" t="s">
        <v>394</v>
      </c>
      <c r="AA3734" s="279" t="s">
        <v>394</v>
      </c>
      <c r="AB3734" s="281"/>
      <c r="AC3734" s="279" t="s">
        <v>855</v>
      </c>
      <c r="AF3734" s="276" t="str">
        <f>IFERROR(VLOOKUP(A3734,'[1]قوائم الترجمة'!AC$2:AD$2397,1,0),"م")</f>
        <v>م</v>
      </c>
      <c r="AG3734" s="232"/>
      <c r="AH3734" s="233"/>
      <c r="AI3734" s="233"/>
      <c r="AJ3734" s="233"/>
      <c r="AL3734" s="267"/>
      <c r="AM3734" s="235"/>
      <c r="AO3734" s="236"/>
      <c r="AU3734" s="234"/>
    </row>
    <row r="3735" spans="1:47" ht="21" x14ac:dyDescent="0.4">
      <c r="A3735" s="278">
        <v>122908</v>
      </c>
      <c r="B3735" s="279" t="s">
        <v>3149</v>
      </c>
      <c r="C3735" s="279" t="s">
        <v>10408</v>
      </c>
      <c r="D3735" s="279" t="s">
        <v>986</v>
      </c>
      <c r="E3735" s="279" t="s">
        <v>394</v>
      </c>
      <c r="F3735"/>
      <c r="H3735" s="279" t="s">
        <v>394</v>
      </c>
      <c r="I3735" s="279" t="s">
        <v>540</v>
      </c>
      <c r="J3735" s="279" t="s">
        <v>394</v>
      </c>
      <c r="K3735" s="279" t="s">
        <v>394</v>
      </c>
      <c r="L3735" s="279" t="s">
        <v>394</v>
      </c>
      <c r="M3735" s="279" t="s">
        <v>394</v>
      </c>
      <c r="N3735" s="279" t="s">
        <v>394</v>
      </c>
      <c r="O3735" s="279" t="s">
        <v>394</v>
      </c>
      <c r="P3735" s="315">
        <v>0</v>
      </c>
      <c r="Q3735" s="279" t="s">
        <v>394</v>
      </c>
      <c r="R3735" s="279" t="s">
        <v>394</v>
      </c>
      <c r="S3735" s="279" t="s">
        <v>394</v>
      </c>
      <c r="T3735" s="279" t="s">
        <v>394</v>
      </c>
      <c r="U3735" s="279" t="s">
        <v>394</v>
      </c>
      <c r="V3735" s="279" t="s">
        <v>394</v>
      </c>
      <c r="W3735" s="279" t="s">
        <v>394</v>
      </c>
      <c r="X3735" s="279" t="s">
        <v>394</v>
      </c>
      <c r="Y3735" s="281"/>
      <c r="Z3735" s="279" t="s">
        <v>394</v>
      </c>
      <c r="AA3735" s="279" t="s">
        <v>394</v>
      </c>
      <c r="AB3735" s="281"/>
      <c r="AC3735" s="279" t="s">
        <v>394</v>
      </c>
      <c r="AF3735" s="276" t="str">
        <f>IFERROR(VLOOKUP(A3735,'[1]قوائم الترجمة'!AC$2:AD$2397,1,0),"م")</f>
        <v>م</v>
      </c>
      <c r="AG3735" s="232"/>
      <c r="AH3735" s="233"/>
      <c r="AI3735" s="233"/>
      <c r="AJ3735" s="233"/>
      <c r="AL3735" s="267"/>
      <c r="AM3735" s="235"/>
      <c r="AO3735" s="236"/>
      <c r="AU3735" s="234"/>
    </row>
    <row r="3736" spans="1:47" ht="21" x14ac:dyDescent="0.4">
      <c r="A3736" s="278">
        <v>122909</v>
      </c>
      <c r="B3736" s="279" t="s">
        <v>3148</v>
      </c>
      <c r="C3736" s="279" t="s">
        <v>68</v>
      </c>
      <c r="D3736" s="279" t="s">
        <v>509</v>
      </c>
      <c r="E3736" s="279" t="s">
        <v>394</v>
      </c>
      <c r="F3736"/>
      <c r="H3736" s="279" t="s">
        <v>394</v>
      </c>
      <c r="I3736" s="279" t="s">
        <v>539</v>
      </c>
      <c r="J3736" s="279" t="s">
        <v>394</v>
      </c>
      <c r="K3736" s="279" t="s">
        <v>394</v>
      </c>
      <c r="L3736" s="279" t="s">
        <v>394</v>
      </c>
      <c r="M3736" s="279" t="s">
        <v>394</v>
      </c>
      <c r="N3736" s="279" t="s">
        <v>394</v>
      </c>
      <c r="O3736" s="279" t="s">
        <v>394</v>
      </c>
      <c r="P3736" s="315">
        <v>0</v>
      </c>
      <c r="Q3736" s="279" t="s">
        <v>394</v>
      </c>
      <c r="R3736" s="279" t="s">
        <v>394</v>
      </c>
      <c r="S3736" s="279" t="s">
        <v>394</v>
      </c>
      <c r="T3736" s="279" t="s">
        <v>394</v>
      </c>
      <c r="U3736" s="279" t="s">
        <v>394</v>
      </c>
      <c r="V3736" s="279" t="s">
        <v>394</v>
      </c>
      <c r="W3736" s="279" t="s">
        <v>394</v>
      </c>
      <c r="X3736" s="279" t="s">
        <v>394</v>
      </c>
      <c r="Y3736" s="281"/>
      <c r="Z3736" s="279" t="s">
        <v>394</v>
      </c>
      <c r="AA3736" s="279" t="s">
        <v>394</v>
      </c>
      <c r="AB3736" s="281"/>
      <c r="AC3736" s="279" t="s">
        <v>855</v>
      </c>
      <c r="AF3736" s="276" t="str">
        <f>IFERROR(VLOOKUP(A3736,'[1]قوائم الترجمة'!AC$2:AD$2397,1,0),"م")</f>
        <v>م</v>
      </c>
      <c r="AG3736" s="232"/>
      <c r="AH3736" s="233"/>
      <c r="AI3736" s="233"/>
      <c r="AJ3736" s="233"/>
      <c r="AL3736" s="267"/>
      <c r="AM3736" s="235"/>
      <c r="AO3736" s="236"/>
      <c r="AU3736" s="234"/>
    </row>
    <row r="3737" spans="1:47" ht="21" x14ac:dyDescent="0.4">
      <c r="A3737" s="278">
        <v>122910</v>
      </c>
      <c r="B3737" s="279" t="s">
        <v>6837</v>
      </c>
      <c r="C3737" s="279" t="s">
        <v>1166</v>
      </c>
      <c r="D3737" s="279" t="s">
        <v>324</v>
      </c>
      <c r="E3737" s="279" t="s">
        <v>424</v>
      </c>
      <c r="F3737" s="315" t="s">
        <v>9721</v>
      </c>
      <c r="G3737" s="315" t="s">
        <v>8180</v>
      </c>
      <c r="H3737" s="279" t="s">
        <v>425</v>
      </c>
      <c r="I3737" s="279" t="s">
        <v>8485</v>
      </c>
      <c r="J3737" s="279" t="s">
        <v>426</v>
      </c>
      <c r="K3737" s="280">
        <v>2012</v>
      </c>
      <c r="L3737" s="279" t="s">
        <v>404</v>
      </c>
      <c r="M3737" s="279" t="s">
        <v>394</v>
      </c>
      <c r="N3737" s="279" t="s">
        <v>394</v>
      </c>
      <c r="O3737" s="279" t="s">
        <v>394</v>
      </c>
      <c r="P3737" s="315">
        <v>0</v>
      </c>
      <c r="Q3737" s="278"/>
      <c r="R3737" s="303"/>
      <c r="S3737" s="279" t="s">
        <v>394</v>
      </c>
      <c r="T3737" s="279" t="s">
        <v>394</v>
      </c>
      <c r="U3737" s="303"/>
      <c r="V3737" s="303"/>
      <c r="W3737" s="303"/>
      <c r="X3737" s="303"/>
      <c r="Z3737" s="303"/>
      <c r="AA3737" s="303"/>
      <c r="AC3737" s="279" t="s">
        <v>394</v>
      </c>
      <c r="AF3737" s="276">
        <f>IFERROR(VLOOKUP(A3737,'[1]قوائم الترجمة'!AC$2:AD$2397,1,0),"م")</f>
        <v>122910</v>
      </c>
      <c r="AG3737" s="232"/>
      <c r="AH3737" s="233"/>
      <c r="AI3737" s="233"/>
      <c r="AJ3737" s="233"/>
      <c r="AL3737" s="267"/>
      <c r="AM3737" s="235"/>
      <c r="AO3737" s="236"/>
      <c r="AU3737" s="234"/>
    </row>
    <row r="3738" spans="1:47" ht="21" x14ac:dyDescent="0.4">
      <c r="A3738" s="278">
        <v>122911</v>
      </c>
      <c r="B3738" s="279" t="s">
        <v>6840</v>
      </c>
      <c r="C3738" s="279" t="s">
        <v>6717</v>
      </c>
      <c r="D3738" s="279" t="s">
        <v>2546</v>
      </c>
      <c r="E3738" s="279" t="s">
        <v>394</v>
      </c>
      <c r="F3738"/>
      <c r="H3738" s="279" t="s">
        <v>394</v>
      </c>
      <c r="I3738" s="279" t="s">
        <v>538</v>
      </c>
      <c r="J3738" s="279" t="s">
        <v>394</v>
      </c>
      <c r="K3738" s="279" t="s">
        <v>394</v>
      </c>
      <c r="L3738" s="279" t="s">
        <v>394</v>
      </c>
      <c r="M3738" s="279" t="s">
        <v>394</v>
      </c>
      <c r="N3738" s="279" t="s">
        <v>394</v>
      </c>
      <c r="O3738" s="279" t="s">
        <v>394</v>
      </c>
      <c r="P3738" s="315">
        <v>0</v>
      </c>
      <c r="Q3738" s="279" t="s">
        <v>394</v>
      </c>
      <c r="R3738" s="279" t="s">
        <v>394</v>
      </c>
      <c r="S3738" s="279" t="s">
        <v>394</v>
      </c>
      <c r="T3738" s="279" t="s">
        <v>394</v>
      </c>
      <c r="U3738" s="279" t="s">
        <v>394</v>
      </c>
      <c r="V3738" s="279" t="s">
        <v>394</v>
      </c>
      <c r="W3738" s="279" t="s">
        <v>394</v>
      </c>
      <c r="X3738" s="279" t="s">
        <v>394</v>
      </c>
      <c r="Y3738" s="281"/>
      <c r="Z3738" s="279" t="s">
        <v>394</v>
      </c>
      <c r="AA3738" s="279" t="s">
        <v>394</v>
      </c>
      <c r="AB3738" s="281"/>
      <c r="AC3738" s="279" t="s">
        <v>394</v>
      </c>
      <c r="AF3738" s="276" t="str">
        <f>IFERROR(VLOOKUP(A3738,'[1]قوائم الترجمة'!AC$2:AD$2397,1,0),"م")</f>
        <v>م</v>
      </c>
      <c r="AG3738" s="232"/>
      <c r="AH3738" s="233"/>
      <c r="AI3738" s="233"/>
      <c r="AJ3738" s="233"/>
      <c r="AL3738" s="267"/>
      <c r="AM3738" s="235"/>
      <c r="AO3738" s="236"/>
      <c r="AU3738" s="234"/>
    </row>
    <row r="3739" spans="1:47" ht="21" x14ac:dyDescent="0.4">
      <c r="A3739" s="278">
        <v>122912</v>
      </c>
      <c r="B3739" s="279" t="s">
        <v>3147</v>
      </c>
      <c r="C3739" s="279" t="s">
        <v>65</v>
      </c>
      <c r="D3739" s="279" t="s">
        <v>264</v>
      </c>
      <c r="E3739" s="279" t="s">
        <v>394</v>
      </c>
      <c r="F3739"/>
      <c r="H3739" s="279" t="s">
        <v>394</v>
      </c>
      <c r="I3739" s="279" t="s">
        <v>539</v>
      </c>
      <c r="J3739" s="279" t="s">
        <v>394</v>
      </c>
      <c r="K3739" s="279" t="s">
        <v>394</v>
      </c>
      <c r="L3739" s="279" t="s">
        <v>394</v>
      </c>
      <c r="M3739" s="279" t="s">
        <v>394</v>
      </c>
      <c r="N3739" s="279" t="s">
        <v>394</v>
      </c>
      <c r="O3739" s="279" t="s">
        <v>394</v>
      </c>
      <c r="P3739" s="315">
        <v>0</v>
      </c>
      <c r="Q3739" s="279" t="s">
        <v>394</v>
      </c>
      <c r="R3739" s="279" t="s">
        <v>394</v>
      </c>
      <c r="S3739" s="279" t="s">
        <v>394</v>
      </c>
      <c r="T3739" s="279" t="s">
        <v>394</v>
      </c>
      <c r="U3739" s="279" t="s">
        <v>394</v>
      </c>
      <c r="V3739" s="279" t="s">
        <v>394</v>
      </c>
      <c r="W3739" s="279" t="s">
        <v>394</v>
      </c>
      <c r="X3739" s="279" t="s">
        <v>394</v>
      </c>
      <c r="Y3739" s="281"/>
      <c r="Z3739" s="279" t="s">
        <v>394</v>
      </c>
      <c r="AA3739" s="279" t="s">
        <v>394</v>
      </c>
      <c r="AB3739" s="281"/>
      <c r="AC3739" s="279" t="s">
        <v>855</v>
      </c>
      <c r="AF3739" s="276" t="str">
        <f>IFERROR(VLOOKUP(A3739,'[1]قوائم الترجمة'!AC$2:AD$2397,1,0),"م")</f>
        <v>م</v>
      </c>
      <c r="AG3739" s="232"/>
      <c r="AH3739" s="233"/>
      <c r="AI3739" s="233"/>
      <c r="AJ3739" s="233"/>
      <c r="AL3739" s="267"/>
      <c r="AM3739" s="235"/>
      <c r="AO3739" s="236"/>
      <c r="AU3739" s="234"/>
    </row>
    <row r="3740" spans="1:47" ht="21" x14ac:dyDescent="0.4">
      <c r="A3740" s="278">
        <v>122913</v>
      </c>
      <c r="B3740" s="279" t="s">
        <v>3146</v>
      </c>
      <c r="C3740" s="279" t="s">
        <v>68</v>
      </c>
      <c r="D3740" s="279" t="s">
        <v>951</v>
      </c>
      <c r="E3740" s="279" t="s">
        <v>394</v>
      </c>
      <c r="F3740"/>
      <c r="H3740" s="279" t="s">
        <v>394</v>
      </c>
      <c r="I3740" s="279" t="s">
        <v>539</v>
      </c>
      <c r="J3740" s="279" t="s">
        <v>394</v>
      </c>
      <c r="K3740" s="279" t="s">
        <v>394</v>
      </c>
      <c r="L3740" s="279" t="s">
        <v>394</v>
      </c>
      <c r="M3740" s="279" t="s">
        <v>394</v>
      </c>
      <c r="N3740" s="279" t="s">
        <v>394</v>
      </c>
      <c r="O3740" s="279" t="s">
        <v>394</v>
      </c>
      <c r="P3740" s="315">
        <v>0</v>
      </c>
      <c r="Q3740" s="279" t="s">
        <v>394</v>
      </c>
      <c r="R3740" s="279" t="s">
        <v>394</v>
      </c>
      <c r="S3740" s="279" t="s">
        <v>394</v>
      </c>
      <c r="T3740" s="279" t="s">
        <v>394</v>
      </c>
      <c r="U3740" s="279" t="s">
        <v>394</v>
      </c>
      <c r="V3740" s="279" t="s">
        <v>394</v>
      </c>
      <c r="W3740" s="279" t="s">
        <v>394</v>
      </c>
      <c r="X3740" s="279" t="s">
        <v>394</v>
      </c>
      <c r="Y3740" s="281"/>
      <c r="Z3740" s="279" t="s">
        <v>394</v>
      </c>
      <c r="AA3740" s="279" t="s">
        <v>394</v>
      </c>
      <c r="AB3740" s="281"/>
      <c r="AC3740" s="279" t="s">
        <v>855</v>
      </c>
      <c r="AF3740" s="276" t="str">
        <f>IFERROR(VLOOKUP(A3740,'[1]قوائم الترجمة'!AC$2:AD$2397,1,0),"م")</f>
        <v>م</v>
      </c>
      <c r="AG3740" s="232"/>
      <c r="AH3740" s="233"/>
      <c r="AI3740" s="233"/>
      <c r="AJ3740" s="233"/>
      <c r="AL3740" s="267"/>
      <c r="AM3740" s="235"/>
      <c r="AO3740" s="236"/>
      <c r="AU3740" s="234"/>
    </row>
    <row r="3741" spans="1:47" ht="21" x14ac:dyDescent="0.4">
      <c r="A3741" s="278">
        <v>122914</v>
      </c>
      <c r="B3741" s="279" t="s">
        <v>3144</v>
      </c>
      <c r="C3741" s="279" t="s">
        <v>577</v>
      </c>
      <c r="D3741" s="279" t="s">
        <v>3145</v>
      </c>
      <c r="E3741" s="279" t="s">
        <v>394</v>
      </c>
      <c r="F3741"/>
      <c r="H3741" s="279" t="s">
        <v>394</v>
      </c>
      <c r="I3741" s="279" t="s">
        <v>539</v>
      </c>
      <c r="J3741" s="279" t="s">
        <v>394</v>
      </c>
      <c r="K3741" s="279" t="s">
        <v>394</v>
      </c>
      <c r="L3741" s="279" t="s">
        <v>394</v>
      </c>
      <c r="M3741" s="279" t="s">
        <v>394</v>
      </c>
      <c r="N3741" s="279" t="s">
        <v>394</v>
      </c>
      <c r="O3741" s="279" t="s">
        <v>394</v>
      </c>
      <c r="P3741" s="315">
        <v>0</v>
      </c>
      <c r="Q3741" s="279" t="s">
        <v>394</v>
      </c>
      <c r="R3741" s="279" t="s">
        <v>394</v>
      </c>
      <c r="S3741" s="279" t="s">
        <v>394</v>
      </c>
      <c r="T3741" s="279" t="s">
        <v>394</v>
      </c>
      <c r="U3741" s="279" t="s">
        <v>394</v>
      </c>
      <c r="V3741" s="279" t="s">
        <v>394</v>
      </c>
      <c r="W3741" s="279" t="s">
        <v>394</v>
      </c>
      <c r="X3741" s="279" t="s">
        <v>394</v>
      </c>
      <c r="Y3741" s="281"/>
      <c r="Z3741" s="279" t="s">
        <v>394</v>
      </c>
      <c r="AA3741" s="279" t="s">
        <v>394</v>
      </c>
      <c r="AB3741" s="281"/>
      <c r="AC3741" s="279" t="s">
        <v>855</v>
      </c>
      <c r="AF3741" s="276" t="str">
        <f>IFERROR(VLOOKUP(A3741,'[1]قوائم الترجمة'!AC$2:AD$2397,1,0),"م")</f>
        <v>م</v>
      </c>
      <c r="AG3741" s="232"/>
      <c r="AH3741" s="233"/>
      <c r="AI3741" s="233"/>
      <c r="AJ3741" s="233"/>
      <c r="AL3741" s="267"/>
      <c r="AM3741" s="235"/>
      <c r="AO3741" s="236"/>
      <c r="AU3741" s="234"/>
    </row>
    <row r="3742" spans="1:47" ht="21" x14ac:dyDescent="0.4">
      <c r="A3742" s="278">
        <v>122915</v>
      </c>
      <c r="B3742" s="279" t="s">
        <v>3143</v>
      </c>
      <c r="C3742" s="279" t="s">
        <v>109</v>
      </c>
      <c r="D3742" s="279" t="s">
        <v>579</v>
      </c>
      <c r="E3742" s="279" t="s">
        <v>423</v>
      </c>
      <c r="F3742" s="315" t="s">
        <v>9722</v>
      </c>
      <c r="G3742" s="315" t="s">
        <v>8158</v>
      </c>
      <c r="H3742" s="279" t="s">
        <v>428</v>
      </c>
      <c r="I3742" s="279" t="s">
        <v>541</v>
      </c>
      <c r="J3742" s="279" t="s">
        <v>403</v>
      </c>
      <c r="K3742" s="280">
        <v>2014</v>
      </c>
      <c r="L3742" s="279" t="s">
        <v>404</v>
      </c>
      <c r="M3742" s="279" t="s">
        <v>394</v>
      </c>
      <c r="N3742" s="279" t="s">
        <v>394</v>
      </c>
      <c r="O3742" s="279" t="s">
        <v>394</v>
      </c>
      <c r="P3742" s="315">
        <v>0</v>
      </c>
      <c r="Q3742" s="278"/>
      <c r="R3742" s="303"/>
      <c r="S3742" s="279" t="s">
        <v>394</v>
      </c>
      <c r="T3742" s="279" t="s">
        <v>394</v>
      </c>
      <c r="U3742" s="303"/>
      <c r="V3742" s="303"/>
      <c r="W3742" s="303"/>
      <c r="X3742" s="303"/>
      <c r="Z3742" s="303"/>
      <c r="AA3742" s="303"/>
      <c r="AC3742" s="279" t="s">
        <v>394</v>
      </c>
      <c r="AF3742" s="276">
        <f>IFERROR(VLOOKUP(A3742,'[1]قوائم الترجمة'!AC$2:AD$2397,1,0),"م")</f>
        <v>122915</v>
      </c>
      <c r="AG3742" s="232"/>
      <c r="AH3742" s="233"/>
      <c r="AI3742" s="233"/>
      <c r="AJ3742" s="233"/>
      <c r="AL3742" s="267"/>
      <c r="AM3742" s="235"/>
      <c r="AO3742" s="236"/>
      <c r="AU3742" s="234"/>
    </row>
    <row r="3743" spans="1:47" ht="21" x14ac:dyDescent="0.4">
      <c r="A3743" s="278">
        <v>122916</v>
      </c>
      <c r="B3743" s="279" t="s">
        <v>3142</v>
      </c>
      <c r="C3743" s="279" t="s">
        <v>109</v>
      </c>
      <c r="D3743" s="279" t="s">
        <v>530</v>
      </c>
      <c r="E3743" s="279" t="s">
        <v>423</v>
      </c>
      <c r="F3743" s="315" t="s">
        <v>8378</v>
      </c>
      <c r="G3743" s="315" t="s">
        <v>8379</v>
      </c>
      <c r="H3743" s="279" t="s">
        <v>7215</v>
      </c>
      <c r="I3743" s="279" t="s">
        <v>540</v>
      </c>
      <c r="J3743" s="279" t="s">
        <v>7215</v>
      </c>
      <c r="K3743" s="280">
        <v>0</v>
      </c>
      <c r="L3743" s="279" t="s">
        <v>7215</v>
      </c>
      <c r="M3743" s="279" t="s">
        <v>394</v>
      </c>
      <c r="N3743" s="279" t="s">
        <v>9723</v>
      </c>
      <c r="O3743" s="279" t="s">
        <v>8403</v>
      </c>
      <c r="P3743" s="279">
        <v>40000</v>
      </c>
      <c r="Q3743" s="278"/>
      <c r="R3743" s="303"/>
      <c r="S3743" s="279" t="s">
        <v>394</v>
      </c>
      <c r="T3743" s="279"/>
      <c r="U3743" s="303"/>
      <c r="V3743" s="303"/>
      <c r="W3743" s="303"/>
      <c r="X3743" s="303"/>
      <c r="Z3743" s="303"/>
      <c r="AA3743" s="303"/>
      <c r="AC3743" s="279" t="s">
        <v>394</v>
      </c>
      <c r="AF3743" s="276">
        <f>IFERROR(VLOOKUP(A3743,'[1]قوائم الترجمة'!AC$2:AD$2397,1,0),"م")</f>
        <v>122916</v>
      </c>
      <c r="AG3743" s="232"/>
      <c r="AH3743" s="233"/>
      <c r="AI3743" s="233"/>
      <c r="AJ3743" s="233"/>
      <c r="AL3743" s="267"/>
      <c r="AM3743" s="235"/>
      <c r="AO3743" s="236"/>
      <c r="AU3743" s="234"/>
    </row>
    <row r="3744" spans="1:47" ht="21" x14ac:dyDescent="0.4">
      <c r="A3744" s="278">
        <v>122917</v>
      </c>
      <c r="B3744" s="279" t="s">
        <v>3140</v>
      </c>
      <c r="C3744" s="279" t="s">
        <v>9724</v>
      </c>
      <c r="D3744" s="279" t="s">
        <v>3141</v>
      </c>
      <c r="E3744" s="279" t="s">
        <v>423</v>
      </c>
      <c r="F3744" s="315" t="s">
        <v>9725</v>
      </c>
      <c r="G3744" s="315" t="s">
        <v>9726</v>
      </c>
      <c r="H3744" s="279" t="s">
        <v>425</v>
      </c>
      <c r="I3744" s="279" t="s">
        <v>540</v>
      </c>
      <c r="J3744" s="279" t="s">
        <v>403</v>
      </c>
      <c r="K3744" s="280">
        <v>2017</v>
      </c>
      <c r="L3744" s="279" t="s">
        <v>842</v>
      </c>
      <c r="M3744" s="279" t="s">
        <v>394</v>
      </c>
      <c r="N3744" s="279" t="s">
        <v>394</v>
      </c>
      <c r="O3744" s="279" t="s">
        <v>394</v>
      </c>
      <c r="P3744" s="315">
        <v>0</v>
      </c>
      <c r="Q3744" s="278"/>
      <c r="R3744" s="303"/>
      <c r="S3744" s="279" t="s">
        <v>394</v>
      </c>
      <c r="T3744" s="279" t="s">
        <v>394</v>
      </c>
      <c r="U3744" s="303"/>
      <c r="V3744" s="303"/>
      <c r="W3744" s="303"/>
      <c r="X3744" s="303"/>
      <c r="Z3744" s="303"/>
      <c r="AA3744" s="303"/>
      <c r="AC3744" s="279" t="s">
        <v>394</v>
      </c>
      <c r="AF3744" s="276">
        <f>IFERROR(VLOOKUP(A3744,'[1]قوائم الترجمة'!AC$2:AD$2397,1,0),"م")</f>
        <v>122917</v>
      </c>
      <c r="AG3744" s="232"/>
      <c r="AH3744" s="233"/>
      <c r="AI3744" s="233"/>
      <c r="AJ3744" s="233"/>
      <c r="AL3744" s="267"/>
      <c r="AM3744" s="235"/>
      <c r="AO3744" s="236"/>
      <c r="AU3744" s="234"/>
    </row>
    <row r="3745" spans="1:47" ht="21" x14ac:dyDescent="0.4">
      <c r="A3745" s="278">
        <v>122918</v>
      </c>
      <c r="B3745" s="279" t="s">
        <v>6862</v>
      </c>
      <c r="C3745" s="279" t="s">
        <v>6863</v>
      </c>
      <c r="D3745" s="279" t="s">
        <v>281</v>
      </c>
      <c r="E3745" s="279" t="s">
        <v>394</v>
      </c>
      <c r="F3745"/>
      <c r="H3745" s="279" t="s">
        <v>394</v>
      </c>
      <c r="I3745" s="279" t="s">
        <v>61</v>
      </c>
      <c r="J3745" s="279" t="s">
        <v>394</v>
      </c>
      <c r="K3745" s="279" t="s">
        <v>394</v>
      </c>
      <c r="L3745" s="279" t="s">
        <v>394</v>
      </c>
      <c r="M3745" s="279" t="s">
        <v>394</v>
      </c>
      <c r="N3745" s="279" t="s">
        <v>394</v>
      </c>
      <c r="O3745" s="279" t="s">
        <v>394</v>
      </c>
      <c r="P3745" s="315">
        <v>0</v>
      </c>
      <c r="Q3745" s="279" t="s">
        <v>394</v>
      </c>
      <c r="R3745" s="279" t="s">
        <v>394</v>
      </c>
      <c r="S3745" s="279" t="s">
        <v>394</v>
      </c>
      <c r="T3745" s="279" t="s">
        <v>394</v>
      </c>
      <c r="U3745" s="279" t="s">
        <v>394</v>
      </c>
      <c r="V3745" s="279" t="s">
        <v>394</v>
      </c>
      <c r="W3745" s="279" t="s">
        <v>394</v>
      </c>
      <c r="X3745" s="279" t="s">
        <v>394</v>
      </c>
      <c r="Y3745" s="281"/>
      <c r="Z3745" s="279" t="s">
        <v>394</v>
      </c>
      <c r="AA3745" s="279" t="s">
        <v>394</v>
      </c>
      <c r="AB3745" s="281"/>
      <c r="AC3745" s="279" t="s">
        <v>394</v>
      </c>
      <c r="AF3745" s="276" t="str">
        <f>IFERROR(VLOOKUP(A3745,'[1]قوائم الترجمة'!AC$2:AD$2397,1,0),"م")</f>
        <v>م</v>
      </c>
      <c r="AG3745" s="232"/>
      <c r="AH3745" s="233"/>
      <c r="AI3745" s="233"/>
      <c r="AJ3745" s="233"/>
      <c r="AL3745" s="267"/>
      <c r="AM3745" s="235"/>
      <c r="AO3745" s="236"/>
      <c r="AU3745" s="234"/>
    </row>
    <row r="3746" spans="1:47" ht="21" x14ac:dyDescent="0.4">
      <c r="A3746" s="278">
        <v>122919</v>
      </c>
      <c r="B3746" s="279" t="s">
        <v>3139</v>
      </c>
      <c r="C3746" s="279" t="s">
        <v>477</v>
      </c>
      <c r="D3746" s="279" t="s">
        <v>490</v>
      </c>
      <c r="E3746" s="279" t="s">
        <v>394</v>
      </c>
      <c r="F3746"/>
      <c r="H3746" s="279" t="s">
        <v>394</v>
      </c>
      <c r="I3746" s="279" t="s">
        <v>539</v>
      </c>
      <c r="J3746" s="279" t="s">
        <v>394</v>
      </c>
      <c r="K3746" s="279" t="s">
        <v>394</v>
      </c>
      <c r="L3746" s="279" t="s">
        <v>394</v>
      </c>
      <c r="M3746" s="279" t="s">
        <v>394</v>
      </c>
      <c r="N3746" s="279" t="s">
        <v>394</v>
      </c>
      <c r="O3746" s="279" t="s">
        <v>394</v>
      </c>
      <c r="P3746" s="315">
        <v>0</v>
      </c>
      <c r="Q3746" s="279" t="s">
        <v>394</v>
      </c>
      <c r="R3746" s="279" t="s">
        <v>394</v>
      </c>
      <c r="S3746" s="279" t="s">
        <v>394</v>
      </c>
      <c r="T3746" s="279" t="s">
        <v>394</v>
      </c>
      <c r="U3746" s="279" t="s">
        <v>394</v>
      </c>
      <c r="V3746" s="279" t="s">
        <v>394</v>
      </c>
      <c r="W3746" s="279" t="s">
        <v>394</v>
      </c>
      <c r="X3746" s="279" t="s">
        <v>394</v>
      </c>
      <c r="Y3746" s="281"/>
      <c r="Z3746" s="279" t="s">
        <v>394</v>
      </c>
      <c r="AA3746" s="279" t="s">
        <v>394</v>
      </c>
      <c r="AB3746" s="281"/>
      <c r="AC3746" s="279" t="s">
        <v>855</v>
      </c>
      <c r="AF3746" s="276" t="str">
        <f>IFERROR(VLOOKUP(A3746,'[1]قوائم الترجمة'!AC$2:AD$2397,1,0),"م")</f>
        <v>م</v>
      </c>
      <c r="AG3746" s="232"/>
      <c r="AH3746" s="233"/>
      <c r="AI3746" s="233"/>
      <c r="AJ3746" s="233"/>
      <c r="AL3746" s="267"/>
      <c r="AM3746" s="235"/>
      <c r="AO3746" s="236"/>
      <c r="AU3746" s="234"/>
    </row>
    <row r="3747" spans="1:47" ht="21" x14ac:dyDescent="0.4">
      <c r="A3747" s="278">
        <v>122920</v>
      </c>
      <c r="B3747" s="279" t="s">
        <v>3138</v>
      </c>
      <c r="C3747" s="279" t="s">
        <v>68</v>
      </c>
      <c r="D3747" s="279" t="s">
        <v>361</v>
      </c>
      <c r="E3747" s="279" t="s">
        <v>394</v>
      </c>
      <c r="F3747"/>
      <c r="H3747" s="279" t="s">
        <v>394</v>
      </c>
      <c r="I3747" s="279" t="s">
        <v>539</v>
      </c>
      <c r="J3747" s="279" t="s">
        <v>394</v>
      </c>
      <c r="K3747" s="279" t="s">
        <v>394</v>
      </c>
      <c r="L3747" s="279" t="s">
        <v>394</v>
      </c>
      <c r="M3747" s="279" t="s">
        <v>394</v>
      </c>
      <c r="N3747" s="279" t="s">
        <v>394</v>
      </c>
      <c r="O3747" s="279" t="s">
        <v>394</v>
      </c>
      <c r="P3747" s="315">
        <v>0</v>
      </c>
      <c r="Q3747" s="279" t="s">
        <v>394</v>
      </c>
      <c r="R3747" s="279" t="s">
        <v>394</v>
      </c>
      <c r="S3747" s="279" t="s">
        <v>394</v>
      </c>
      <c r="T3747" s="279" t="s">
        <v>394</v>
      </c>
      <c r="U3747" s="279" t="s">
        <v>394</v>
      </c>
      <c r="V3747" s="279" t="s">
        <v>394</v>
      </c>
      <c r="W3747" s="279" t="s">
        <v>394</v>
      </c>
      <c r="X3747" s="279" t="s">
        <v>394</v>
      </c>
      <c r="Y3747" s="281"/>
      <c r="Z3747" s="279" t="s">
        <v>394</v>
      </c>
      <c r="AA3747" s="279" t="s">
        <v>394</v>
      </c>
      <c r="AB3747" s="281"/>
      <c r="AC3747" s="279" t="s">
        <v>855</v>
      </c>
      <c r="AF3747" s="276" t="str">
        <f>IFERROR(VLOOKUP(A3747,'[1]قوائم الترجمة'!AC$2:AD$2397,1,0),"م")</f>
        <v>م</v>
      </c>
      <c r="AG3747" s="232"/>
      <c r="AH3747" s="233"/>
      <c r="AI3747" s="233"/>
      <c r="AJ3747" s="233"/>
      <c r="AL3747" s="267"/>
      <c r="AM3747" s="235"/>
      <c r="AO3747" s="236"/>
      <c r="AU3747" s="234"/>
    </row>
    <row r="3748" spans="1:47" ht="21" x14ac:dyDescent="0.4">
      <c r="A3748" s="278">
        <v>122921</v>
      </c>
      <c r="B3748" s="279" t="s">
        <v>3137</v>
      </c>
      <c r="C3748" s="279" t="s">
        <v>978</v>
      </c>
      <c r="D3748" s="279" t="s">
        <v>256</v>
      </c>
      <c r="E3748" s="279" t="s">
        <v>394</v>
      </c>
      <c r="F3748"/>
      <c r="H3748" s="279" t="s">
        <v>394</v>
      </c>
      <c r="I3748" s="279" t="s">
        <v>539</v>
      </c>
      <c r="J3748" s="279" t="s">
        <v>394</v>
      </c>
      <c r="K3748" s="279" t="s">
        <v>394</v>
      </c>
      <c r="L3748" s="279" t="s">
        <v>394</v>
      </c>
      <c r="M3748" s="279" t="s">
        <v>394</v>
      </c>
      <c r="N3748" s="279" t="s">
        <v>394</v>
      </c>
      <c r="O3748" s="279" t="s">
        <v>394</v>
      </c>
      <c r="P3748" s="315">
        <v>0</v>
      </c>
      <c r="Q3748" s="279" t="s">
        <v>394</v>
      </c>
      <c r="R3748" s="279" t="s">
        <v>394</v>
      </c>
      <c r="S3748" s="279" t="s">
        <v>394</v>
      </c>
      <c r="T3748" s="279" t="s">
        <v>394</v>
      </c>
      <c r="U3748" s="279" t="s">
        <v>394</v>
      </c>
      <c r="V3748" s="279" t="s">
        <v>394</v>
      </c>
      <c r="W3748" s="279" t="s">
        <v>394</v>
      </c>
      <c r="X3748" s="279" t="s">
        <v>394</v>
      </c>
      <c r="Y3748" s="281"/>
      <c r="Z3748" s="279" t="s">
        <v>394</v>
      </c>
      <c r="AA3748" s="279" t="s">
        <v>394</v>
      </c>
      <c r="AB3748" s="281"/>
      <c r="AC3748" s="279" t="s">
        <v>855</v>
      </c>
      <c r="AF3748" s="276" t="str">
        <f>IFERROR(VLOOKUP(A3748,'[1]قوائم الترجمة'!AC$2:AD$2397,1,0),"م")</f>
        <v>م</v>
      </c>
      <c r="AG3748" s="232"/>
      <c r="AH3748" s="233"/>
      <c r="AI3748" s="233"/>
      <c r="AJ3748" s="233"/>
      <c r="AL3748" s="267"/>
      <c r="AM3748" s="235"/>
      <c r="AO3748" s="236"/>
      <c r="AU3748" s="234"/>
    </row>
    <row r="3749" spans="1:47" ht="21" x14ac:dyDescent="0.4">
      <c r="A3749" s="278">
        <v>122922</v>
      </c>
      <c r="B3749" s="279" t="s">
        <v>3136</v>
      </c>
      <c r="C3749" s="279" t="s">
        <v>71</v>
      </c>
      <c r="D3749" s="279" t="s">
        <v>1081</v>
      </c>
      <c r="E3749" s="279" t="s">
        <v>394</v>
      </c>
      <c r="F3749"/>
      <c r="H3749" s="279" t="s">
        <v>394</v>
      </c>
      <c r="I3749" s="279" t="s">
        <v>539</v>
      </c>
      <c r="J3749" s="279" t="s">
        <v>394</v>
      </c>
      <c r="K3749" s="279" t="s">
        <v>394</v>
      </c>
      <c r="L3749" s="279" t="s">
        <v>394</v>
      </c>
      <c r="M3749" s="279" t="s">
        <v>394</v>
      </c>
      <c r="N3749" s="279" t="s">
        <v>394</v>
      </c>
      <c r="O3749" s="279" t="s">
        <v>394</v>
      </c>
      <c r="P3749" s="315">
        <v>0</v>
      </c>
      <c r="Q3749" s="279" t="s">
        <v>394</v>
      </c>
      <c r="R3749" s="279" t="s">
        <v>394</v>
      </c>
      <c r="S3749" s="279" t="s">
        <v>394</v>
      </c>
      <c r="T3749" s="279" t="s">
        <v>394</v>
      </c>
      <c r="U3749" s="279" t="s">
        <v>394</v>
      </c>
      <c r="V3749" s="279" t="s">
        <v>394</v>
      </c>
      <c r="W3749" s="279" t="s">
        <v>394</v>
      </c>
      <c r="X3749" s="279" t="s">
        <v>394</v>
      </c>
      <c r="Y3749" s="281"/>
      <c r="Z3749" s="279" t="s">
        <v>394</v>
      </c>
      <c r="AA3749" s="279" t="s">
        <v>394</v>
      </c>
      <c r="AB3749" s="281"/>
      <c r="AC3749" s="279" t="s">
        <v>855</v>
      </c>
      <c r="AF3749" s="276" t="str">
        <f>IFERROR(VLOOKUP(A3749,'[1]قوائم الترجمة'!AC$2:AD$2397,1,0),"م")</f>
        <v>م</v>
      </c>
      <c r="AG3749" s="232"/>
      <c r="AH3749" s="233"/>
      <c r="AI3749" s="233"/>
      <c r="AJ3749" s="233"/>
      <c r="AL3749" s="267"/>
      <c r="AM3749" s="235"/>
      <c r="AO3749" s="236"/>
      <c r="AU3749" s="234"/>
    </row>
    <row r="3750" spans="1:47" ht="21" x14ac:dyDescent="0.4">
      <c r="A3750" s="278">
        <v>122923</v>
      </c>
      <c r="B3750" s="279" t="s">
        <v>3135</v>
      </c>
      <c r="C3750" s="279" t="s">
        <v>65</v>
      </c>
      <c r="D3750" s="279" t="s">
        <v>1064</v>
      </c>
      <c r="E3750" s="279" t="s">
        <v>394</v>
      </c>
      <c r="F3750"/>
      <c r="H3750" s="279" t="s">
        <v>394</v>
      </c>
      <c r="I3750" s="279" t="s">
        <v>540</v>
      </c>
      <c r="J3750" s="279" t="s">
        <v>394</v>
      </c>
      <c r="K3750" s="279" t="s">
        <v>394</v>
      </c>
      <c r="L3750" s="279" t="s">
        <v>394</v>
      </c>
      <c r="M3750" s="279" t="s">
        <v>394</v>
      </c>
      <c r="N3750" s="279" t="s">
        <v>394</v>
      </c>
      <c r="O3750" s="279" t="s">
        <v>394</v>
      </c>
      <c r="P3750" s="315">
        <v>0</v>
      </c>
      <c r="Q3750" s="279" t="s">
        <v>394</v>
      </c>
      <c r="R3750" s="279" t="s">
        <v>394</v>
      </c>
      <c r="S3750" s="279" t="s">
        <v>394</v>
      </c>
      <c r="T3750" s="279" t="s">
        <v>394</v>
      </c>
      <c r="U3750" s="279" t="s">
        <v>394</v>
      </c>
      <c r="V3750" s="279" t="s">
        <v>394</v>
      </c>
      <c r="W3750" s="279" t="s">
        <v>394</v>
      </c>
      <c r="X3750" s="279" t="s">
        <v>394</v>
      </c>
      <c r="Y3750" s="281"/>
      <c r="Z3750" s="279" t="s">
        <v>394</v>
      </c>
      <c r="AA3750" s="279" t="s">
        <v>394</v>
      </c>
      <c r="AB3750" s="281"/>
      <c r="AC3750" s="279" t="s">
        <v>394</v>
      </c>
      <c r="AF3750" s="276" t="str">
        <f>IFERROR(VLOOKUP(A3750,'[1]قوائم الترجمة'!AC$2:AD$2397,1,0),"م")</f>
        <v>م</v>
      </c>
      <c r="AG3750" s="232"/>
      <c r="AH3750" s="233"/>
      <c r="AI3750" s="233"/>
      <c r="AJ3750" s="233"/>
      <c r="AL3750" s="267"/>
      <c r="AM3750" s="235"/>
      <c r="AO3750" s="236"/>
      <c r="AU3750" s="234"/>
    </row>
    <row r="3751" spans="1:47" ht="21" x14ac:dyDescent="0.4">
      <c r="A3751" s="278">
        <v>122924</v>
      </c>
      <c r="B3751" s="279" t="s">
        <v>3134</v>
      </c>
      <c r="C3751" s="279" t="s">
        <v>516</v>
      </c>
      <c r="D3751" s="279" t="s">
        <v>522</v>
      </c>
      <c r="E3751" s="279" t="s">
        <v>394</v>
      </c>
      <c r="F3751"/>
      <c r="H3751" s="279" t="s">
        <v>394</v>
      </c>
      <c r="I3751" s="279" t="s">
        <v>539</v>
      </c>
      <c r="J3751" s="279" t="s">
        <v>394</v>
      </c>
      <c r="K3751" s="279" t="s">
        <v>394</v>
      </c>
      <c r="L3751" s="279" t="s">
        <v>394</v>
      </c>
      <c r="M3751" s="279" t="s">
        <v>394</v>
      </c>
      <c r="N3751" s="279" t="s">
        <v>394</v>
      </c>
      <c r="O3751" s="279" t="s">
        <v>394</v>
      </c>
      <c r="P3751" s="315">
        <v>0</v>
      </c>
      <c r="Q3751" s="279" t="s">
        <v>394</v>
      </c>
      <c r="R3751" s="279" t="s">
        <v>394</v>
      </c>
      <c r="S3751" s="279" t="s">
        <v>394</v>
      </c>
      <c r="T3751" s="279" t="s">
        <v>394</v>
      </c>
      <c r="U3751" s="279" t="s">
        <v>394</v>
      </c>
      <c r="V3751" s="279" t="s">
        <v>394</v>
      </c>
      <c r="W3751" s="279" t="s">
        <v>394</v>
      </c>
      <c r="X3751" s="279" t="s">
        <v>394</v>
      </c>
      <c r="Y3751" s="281"/>
      <c r="Z3751" s="279" t="s">
        <v>394</v>
      </c>
      <c r="AA3751" s="279" t="s">
        <v>394</v>
      </c>
      <c r="AB3751" s="281"/>
      <c r="AC3751" s="279" t="s">
        <v>855</v>
      </c>
      <c r="AF3751" s="276" t="str">
        <f>IFERROR(VLOOKUP(A3751,'[1]قوائم الترجمة'!AC$2:AD$2397,1,0),"م")</f>
        <v>م</v>
      </c>
      <c r="AG3751" s="232"/>
      <c r="AH3751" s="233"/>
      <c r="AI3751" s="233"/>
      <c r="AJ3751" s="233"/>
      <c r="AL3751" s="267"/>
      <c r="AM3751" s="235"/>
      <c r="AO3751" s="236"/>
      <c r="AU3751" s="234"/>
    </row>
    <row r="3752" spans="1:47" ht="21" x14ac:dyDescent="0.4">
      <c r="A3752" s="278">
        <v>122925</v>
      </c>
      <c r="B3752" s="279" t="s">
        <v>3132</v>
      </c>
      <c r="C3752" s="279" t="s">
        <v>678</v>
      </c>
      <c r="D3752" s="279" t="s">
        <v>3133</v>
      </c>
      <c r="E3752" s="279" t="s">
        <v>394</v>
      </c>
      <c r="F3752"/>
      <c r="H3752" s="279" t="s">
        <v>394</v>
      </c>
      <c r="I3752" s="279" t="s">
        <v>540</v>
      </c>
      <c r="J3752" s="279" t="s">
        <v>394</v>
      </c>
      <c r="K3752" s="279" t="s">
        <v>394</v>
      </c>
      <c r="L3752" s="279" t="s">
        <v>394</v>
      </c>
      <c r="M3752" s="279" t="s">
        <v>394</v>
      </c>
      <c r="N3752" s="279" t="s">
        <v>394</v>
      </c>
      <c r="O3752" s="279" t="s">
        <v>394</v>
      </c>
      <c r="P3752" s="315">
        <v>0</v>
      </c>
      <c r="Q3752" s="279" t="s">
        <v>394</v>
      </c>
      <c r="R3752" s="279" t="s">
        <v>394</v>
      </c>
      <c r="S3752" s="279" t="s">
        <v>394</v>
      </c>
      <c r="T3752" s="279" t="s">
        <v>394</v>
      </c>
      <c r="U3752" s="279" t="s">
        <v>394</v>
      </c>
      <c r="V3752" s="279" t="s">
        <v>394</v>
      </c>
      <c r="W3752" s="279" t="s">
        <v>394</v>
      </c>
      <c r="X3752" s="279" t="s">
        <v>394</v>
      </c>
      <c r="Y3752" s="281"/>
      <c r="Z3752" s="279" t="s">
        <v>394</v>
      </c>
      <c r="AA3752" s="279" t="s">
        <v>394</v>
      </c>
      <c r="AB3752" s="281"/>
      <c r="AC3752" s="279" t="s">
        <v>394</v>
      </c>
      <c r="AF3752" s="276" t="str">
        <f>IFERROR(VLOOKUP(A3752,'[1]قوائم الترجمة'!AC$2:AD$2397,1,0),"م")</f>
        <v>م</v>
      </c>
      <c r="AG3752" s="232"/>
      <c r="AH3752" s="233"/>
      <c r="AI3752" s="233"/>
      <c r="AJ3752" s="233"/>
      <c r="AL3752" s="267"/>
      <c r="AM3752" s="235"/>
      <c r="AU3752" s="234"/>
    </row>
    <row r="3753" spans="1:47" ht="21" x14ac:dyDescent="0.4">
      <c r="A3753" s="278">
        <v>122926</v>
      </c>
      <c r="B3753" s="279" t="s">
        <v>3131</v>
      </c>
      <c r="C3753" s="279" t="s">
        <v>465</v>
      </c>
      <c r="D3753" s="279" t="s">
        <v>583</v>
      </c>
      <c r="E3753" s="279" t="s">
        <v>394</v>
      </c>
      <c r="F3753"/>
      <c r="H3753" s="279" t="s">
        <v>394</v>
      </c>
      <c r="I3753" s="279" t="s">
        <v>538</v>
      </c>
      <c r="J3753" s="279" t="s">
        <v>394</v>
      </c>
      <c r="K3753" s="279" t="s">
        <v>394</v>
      </c>
      <c r="L3753" s="279" t="s">
        <v>394</v>
      </c>
      <c r="M3753" s="279" t="s">
        <v>394</v>
      </c>
      <c r="N3753" s="279" t="s">
        <v>394</v>
      </c>
      <c r="O3753" s="279" t="s">
        <v>394</v>
      </c>
      <c r="P3753" s="315">
        <v>0</v>
      </c>
      <c r="Q3753" s="279" t="s">
        <v>394</v>
      </c>
      <c r="R3753" s="279" t="s">
        <v>394</v>
      </c>
      <c r="S3753" s="279" t="s">
        <v>394</v>
      </c>
      <c r="T3753" s="279" t="s">
        <v>394</v>
      </c>
      <c r="U3753" s="279" t="s">
        <v>394</v>
      </c>
      <c r="V3753" s="279" t="s">
        <v>394</v>
      </c>
      <c r="W3753" s="279" t="s">
        <v>394</v>
      </c>
      <c r="X3753" s="279" t="s">
        <v>394</v>
      </c>
      <c r="Y3753" s="281"/>
      <c r="Z3753" s="279" t="s">
        <v>394</v>
      </c>
      <c r="AA3753" s="279" t="s">
        <v>394</v>
      </c>
      <c r="AB3753" s="281"/>
      <c r="AC3753" s="279" t="s">
        <v>394</v>
      </c>
      <c r="AF3753" s="276" t="str">
        <f>IFERROR(VLOOKUP(A3753,'[1]قوائم الترجمة'!AC$2:AD$2397,1,0),"م")</f>
        <v>م</v>
      </c>
      <c r="AG3753" s="232"/>
      <c r="AH3753" s="233"/>
      <c r="AI3753" s="233"/>
      <c r="AJ3753" s="233"/>
      <c r="AL3753" s="267"/>
      <c r="AM3753" s="235"/>
      <c r="AO3753" s="236"/>
      <c r="AU3753" s="234"/>
    </row>
    <row r="3754" spans="1:47" ht="21" x14ac:dyDescent="0.4">
      <c r="A3754" s="278">
        <v>122927</v>
      </c>
      <c r="B3754" s="279" t="s">
        <v>3130</v>
      </c>
      <c r="C3754" s="279" t="s">
        <v>981</v>
      </c>
      <c r="D3754" s="279" t="s">
        <v>837</v>
      </c>
      <c r="E3754" s="279" t="s">
        <v>394</v>
      </c>
      <c r="F3754"/>
      <c r="H3754" s="279" t="s">
        <v>394</v>
      </c>
      <c r="I3754" s="279" t="s">
        <v>540</v>
      </c>
      <c r="J3754" s="279" t="s">
        <v>394</v>
      </c>
      <c r="K3754" s="279" t="s">
        <v>394</v>
      </c>
      <c r="L3754" s="279" t="s">
        <v>394</v>
      </c>
      <c r="M3754" s="279" t="s">
        <v>394</v>
      </c>
      <c r="N3754" s="279" t="s">
        <v>394</v>
      </c>
      <c r="O3754" s="279" t="s">
        <v>394</v>
      </c>
      <c r="P3754" s="315">
        <v>0</v>
      </c>
      <c r="Q3754" s="279" t="s">
        <v>394</v>
      </c>
      <c r="R3754" s="279" t="s">
        <v>394</v>
      </c>
      <c r="S3754" s="279" t="s">
        <v>394</v>
      </c>
      <c r="T3754" s="279" t="s">
        <v>394</v>
      </c>
      <c r="U3754" s="279" t="s">
        <v>394</v>
      </c>
      <c r="V3754" s="279" t="s">
        <v>394</v>
      </c>
      <c r="W3754" s="279" t="s">
        <v>394</v>
      </c>
      <c r="X3754" s="279" t="s">
        <v>394</v>
      </c>
      <c r="Y3754" s="281"/>
      <c r="Z3754" s="279" t="s">
        <v>394</v>
      </c>
      <c r="AA3754" s="279" t="s">
        <v>394</v>
      </c>
      <c r="AB3754" s="281"/>
      <c r="AC3754" s="279" t="s">
        <v>855</v>
      </c>
      <c r="AF3754" s="276" t="str">
        <f>IFERROR(VLOOKUP(A3754,'[1]قوائم الترجمة'!AC$2:AD$2397,1,0),"م")</f>
        <v>م</v>
      </c>
      <c r="AG3754" s="232"/>
      <c r="AH3754" s="233"/>
      <c r="AI3754" s="233"/>
      <c r="AJ3754" s="233"/>
      <c r="AL3754" s="267"/>
      <c r="AM3754" s="235"/>
      <c r="AO3754" s="236"/>
      <c r="AU3754" s="234"/>
    </row>
    <row r="3755" spans="1:47" ht="21" x14ac:dyDescent="0.4">
      <c r="A3755" s="278">
        <v>122928</v>
      </c>
      <c r="B3755" s="279" t="s">
        <v>3128</v>
      </c>
      <c r="C3755" s="279" t="s">
        <v>3129</v>
      </c>
      <c r="D3755" s="279" t="s">
        <v>264</v>
      </c>
      <c r="E3755" s="279" t="s">
        <v>423</v>
      </c>
      <c r="F3755" s="315" t="s">
        <v>9727</v>
      </c>
      <c r="G3755" s="315" t="s">
        <v>9728</v>
      </c>
      <c r="H3755" s="279" t="s">
        <v>425</v>
      </c>
      <c r="I3755" s="279" t="s">
        <v>67</v>
      </c>
      <c r="J3755" s="279" t="s">
        <v>403</v>
      </c>
      <c r="K3755" s="280">
        <v>2017</v>
      </c>
      <c r="L3755" s="279" t="s">
        <v>402</v>
      </c>
      <c r="M3755" s="279" t="s">
        <v>394</v>
      </c>
      <c r="N3755" s="279" t="s">
        <v>394</v>
      </c>
      <c r="O3755" s="279" t="s">
        <v>394</v>
      </c>
      <c r="P3755" s="315">
        <v>0</v>
      </c>
      <c r="Q3755" s="278"/>
      <c r="R3755" s="303"/>
      <c r="S3755" s="279" t="s">
        <v>394</v>
      </c>
      <c r="T3755" s="279" t="s">
        <v>394</v>
      </c>
      <c r="U3755" s="303"/>
      <c r="V3755" s="303"/>
      <c r="W3755" s="303"/>
      <c r="X3755" s="303"/>
      <c r="Z3755" s="303"/>
      <c r="AA3755" s="303"/>
      <c r="AC3755" s="279" t="s">
        <v>394</v>
      </c>
      <c r="AF3755" s="276">
        <f>IFERROR(VLOOKUP(A3755,'[1]قوائم الترجمة'!AC$2:AD$2397,1,0),"م")</f>
        <v>122928</v>
      </c>
      <c r="AG3755" s="232"/>
      <c r="AH3755" s="233"/>
      <c r="AI3755" s="233"/>
      <c r="AJ3755" s="233"/>
      <c r="AL3755" s="267"/>
      <c r="AM3755" s="235"/>
      <c r="AO3755" s="236"/>
      <c r="AU3755" s="234"/>
    </row>
    <row r="3756" spans="1:47" ht="21" x14ac:dyDescent="0.4">
      <c r="A3756" s="278">
        <v>122929</v>
      </c>
      <c r="B3756" s="279" t="s">
        <v>3127</v>
      </c>
      <c r="C3756" s="279" t="s">
        <v>68</v>
      </c>
      <c r="D3756" s="279" t="s">
        <v>1414</v>
      </c>
      <c r="E3756" s="279" t="s">
        <v>394</v>
      </c>
      <c r="F3756"/>
      <c r="H3756" s="279" t="s">
        <v>394</v>
      </c>
      <c r="I3756" s="279" t="s">
        <v>539</v>
      </c>
      <c r="J3756" s="279" t="s">
        <v>394</v>
      </c>
      <c r="K3756" s="279" t="s">
        <v>394</v>
      </c>
      <c r="L3756" s="279" t="s">
        <v>394</v>
      </c>
      <c r="M3756" s="279" t="s">
        <v>394</v>
      </c>
      <c r="N3756" s="279" t="s">
        <v>394</v>
      </c>
      <c r="O3756" s="279" t="s">
        <v>394</v>
      </c>
      <c r="P3756" s="315">
        <v>0</v>
      </c>
      <c r="Q3756" s="279" t="s">
        <v>394</v>
      </c>
      <c r="R3756" s="279" t="s">
        <v>394</v>
      </c>
      <c r="S3756" s="279" t="s">
        <v>394</v>
      </c>
      <c r="T3756" s="279" t="s">
        <v>394</v>
      </c>
      <c r="U3756" s="279" t="s">
        <v>394</v>
      </c>
      <c r="V3756" s="279" t="s">
        <v>394</v>
      </c>
      <c r="W3756" s="279" t="s">
        <v>394</v>
      </c>
      <c r="X3756" s="279" t="s">
        <v>394</v>
      </c>
      <c r="Y3756" s="281"/>
      <c r="Z3756" s="279" t="s">
        <v>394</v>
      </c>
      <c r="AA3756" s="279" t="s">
        <v>394</v>
      </c>
      <c r="AB3756" s="281"/>
      <c r="AC3756" s="279" t="s">
        <v>855</v>
      </c>
      <c r="AF3756" s="276" t="str">
        <f>IFERROR(VLOOKUP(A3756,'[1]قوائم الترجمة'!AC$2:AD$2397,1,0),"م")</f>
        <v>م</v>
      </c>
      <c r="AG3756" s="232"/>
      <c r="AH3756" s="233"/>
      <c r="AI3756" s="233"/>
      <c r="AJ3756" s="233"/>
      <c r="AL3756" s="267"/>
      <c r="AM3756" s="235"/>
      <c r="AO3756" s="236"/>
      <c r="AU3756" s="234"/>
    </row>
    <row r="3757" spans="1:47" ht="21" x14ac:dyDescent="0.4">
      <c r="A3757" s="278">
        <v>122930</v>
      </c>
      <c r="B3757" s="279" t="s">
        <v>6923</v>
      </c>
      <c r="C3757" s="279" t="s">
        <v>133</v>
      </c>
      <c r="D3757" s="279" t="s">
        <v>362</v>
      </c>
      <c r="E3757" s="279" t="s">
        <v>424</v>
      </c>
      <c r="F3757" s="315" t="s">
        <v>9729</v>
      </c>
      <c r="G3757" s="315" t="s">
        <v>417</v>
      </c>
      <c r="H3757" s="279" t="s">
        <v>425</v>
      </c>
      <c r="I3757" s="279" t="s">
        <v>61</v>
      </c>
      <c r="J3757" s="279" t="s">
        <v>403</v>
      </c>
      <c r="K3757" s="280">
        <v>2003</v>
      </c>
      <c r="L3757" s="279" t="s">
        <v>417</v>
      </c>
      <c r="M3757" s="279" t="s">
        <v>394</v>
      </c>
      <c r="N3757" s="279" t="s">
        <v>9730</v>
      </c>
      <c r="O3757" s="279" t="s">
        <v>8471</v>
      </c>
      <c r="P3757" s="279">
        <v>30000</v>
      </c>
      <c r="Q3757" s="278"/>
      <c r="R3757" s="303"/>
      <c r="S3757" s="279" t="s">
        <v>394</v>
      </c>
      <c r="T3757" s="279"/>
      <c r="U3757" s="303"/>
      <c r="V3757" s="303"/>
      <c r="W3757" s="303"/>
      <c r="X3757" s="303"/>
      <c r="Z3757" s="303"/>
      <c r="AA3757" s="303"/>
      <c r="AC3757" s="279" t="s">
        <v>394</v>
      </c>
      <c r="AF3757" s="276">
        <f>IFERROR(VLOOKUP(A3757,'[1]قوائم الترجمة'!AC$2:AD$2397,1,0),"م")</f>
        <v>122930</v>
      </c>
      <c r="AG3757" s="232"/>
      <c r="AH3757" s="233"/>
      <c r="AI3757" s="233"/>
      <c r="AJ3757" s="233"/>
      <c r="AL3757" s="267"/>
      <c r="AM3757" s="235"/>
      <c r="AO3757" s="236"/>
      <c r="AU3757" s="234"/>
    </row>
    <row r="3758" spans="1:47" ht="21" x14ac:dyDescent="0.4">
      <c r="A3758" s="278">
        <v>122931</v>
      </c>
      <c r="B3758" s="279" t="s">
        <v>3126</v>
      </c>
      <c r="C3758" s="279" t="s">
        <v>103</v>
      </c>
      <c r="D3758" s="279" t="s">
        <v>1064</v>
      </c>
      <c r="E3758" s="279" t="s">
        <v>394</v>
      </c>
      <c r="F3758"/>
      <c r="H3758" s="279" t="s">
        <v>394</v>
      </c>
      <c r="I3758" s="279" t="s">
        <v>539</v>
      </c>
      <c r="J3758" s="279" t="s">
        <v>394</v>
      </c>
      <c r="K3758" s="279" t="s">
        <v>394</v>
      </c>
      <c r="L3758" s="279" t="s">
        <v>394</v>
      </c>
      <c r="M3758" s="279" t="s">
        <v>394</v>
      </c>
      <c r="N3758" s="279" t="s">
        <v>394</v>
      </c>
      <c r="O3758" s="279" t="s">
        <v>394</v>
      </c>
      <c r="P3758" s="315">
        <v>0</v>
      </c>
      <c r="Q3758" s="279" t="s">
        <v>394</v>
      </c>
      <c r="R3758" s="279" t="s">
        <v>394</v>
      </c>
      <c r="S3758" s="279" t="s">
        <v>394</v>
      </c>
      <c r="T3758" s="279" t="s">
        <v>394</v>
      </c>
      <c r="U3758" s="279" t="s">
        <v>394</v>
      </c>
      <c r="V3758" s="279" t="s">
        <v>394</v>
      </c>
      <c r="W3758" s="279" t="s">
        <v>394</v>
      </c>
      <c r="X3758" s="279" t="s">
        <v>394</v>
      </c>
      <c r="Y3758" s="281"/>
      <c r="Z3758" s="279" t="s">
        <v>394</v>
      </c>
      <c r="AA3758" s="279" t="s">
        <v>394</v>
      </c>
      <c r="AB3758" s="281"/>
      <c r="AC3758" s="279" t="s">
        <v>855</v>
      </c>
      <c r="AF3758" s="276" t="str">
        <f>IFERROR(VLOOKUP(A3758,'[1]قوائم الترجمة'!AC$2:AD$2397,1,0),"م")</f>
        <v>م</v>
      </c>
      <c r="AG3758" s="232"/>
      <c r="AH3758" s="233"/>
      <c r="AI3758" s="233"/>
      <c r="AJ3758" s="233"/>
      <c r="AL3758" s="267"/>
      <c r="AM3758" s="235"/>
      <c r="AU3758" s="234"/>
    </row>
    <row r="3759" spans="1:47" ht="21" x14ac:dyDescent="0.4">
      <c r="A3759" s="278">
        <v>122932</v>
      </c>
      <c r="B3759" s="279" t="s">
        <v>6931</v>
      </c>
      <c r="C3759" s="279" t="s">
        <v>510</v>
      </c>
      <c r="D3759" s="279" t="s">
        <v>6932</v>
      </c>
      <c r="E3759" s="279" t="s">
        <v>424</v>
      </c>
      <c r="F3759" s="315" t="s">
        <v>9279</v>
      </c>
      <c r="G3759" s="315" t="s">
        <v>8155</v>
      </c>
      <c r="H3759" s="279" t="s">
        <v>425</v>
      </c>
      <c r="I3759" s="279" t="s">
        <v>61</v>
      </c>
      <c r="J3759" s="279" t="s">
        <v>403</v>
      </c>
      <c r="K3759" s="280">
        <v>2011</v>
      </c>
      <c r="L3759" s="279" t="s">
        <v>402</v>
      </c>
      <c r="M3759" s="279" t="s">
        <v>394</v>
      </c>
      <c r="N3759" s="279"/>
      <c r="O3759" s="279" t="s">
        <v>394</v>
      </c>
      <c r="P3759" s="315">
        <v>0</v>
      </c>
      <c r="Q3759" s="278"/>
      <c r="R3759" s="303"/>
      <c r="S3759" s="279" t="s">
        <v>394</v>
      </c>
      <c r="T3759" s="279" t="s">
        <v>394</v>
      </c>
      <c r="U3759" s="303"/>
      <c r="V3759" s="303"/>
      <c r="W3759" s="303"/>
      <c r="X3759" s="303"/>
      <c r="Z3759" s="303"/>
      <c r="AA3759" s="303"/>
      <c r="AC3759" s="279" t="s">
        <v>394</v>
      </c>
      <c r="AF3759" s="276">
        <f>IFERROR(VLOOKUP(A3759,'[1]قوائم الترجمة'!AC$2:AD$2397,1,0),"م")</f>
        <v>122932</v>
      </c>
      <c r="AG3759" s="232"/>
      <c r="AH3759" s="233"/>
      <c r="AI3759" s="233"/>
      <c r="AJ3759" s="233"/>
      <c r="AL3759" s="267"/>
      <c r="AM3759" s="235"/>
      <c r="AO3759" s="236"/>
      <c r="AU3759" s="234"/>
    </row>
    <row r="3760" spans="1:47" ht="21" x14ac:dyDescent="0.4">
      <c r="A3760" s="278">
        <v>122933</v>
      </c>
      <c r="B3760" s="279" t="s">
        <v>3125</v>
      </c>
      <c r="C3760" s="279" t="s">
        <v>156</v>
      </c>
      <c r="D3760" s="279" t="s">
        <v>268</v>
      </c>
      <c r="E3760" s="279" t="s">
        <v>394</v>
      </c>
      <c r="F3760"/>
      <c r="H3760" s="279" t="s">
        <v>394</v>
      </c>
      <c r="I3760" s="279" t="s">
        <v>539</v>
      </c>
      <c r="J3760" s="279" t="s">
        <v>394</v>
      </c>
      <c r="K3760" s="279" t="s">
        <v>394</v>
      </c>
      <c r="L3760" s="279" t="s">
        <v>394</v>
      </c>
      <c r="M3760" s="279" t="s">
        <v>394</v>
      </c>
      <c r="N3760" s="279" t="s">
        <v>394</v>
      </c>
      <c r="O3760" s="279" t="s">
        <v>394</v>
      </c>
      <c r="P3760" s="315">
        <v>0</v>
      </c>
      <c r="Q3760" s="279" t="s">
        <v>394</v>
      </c>
      <c r="R3760" s="279" t="s">
        <v>394</v>
      </c>
      <c r="S3760" s="279" t="s">
        <v>394</v>
      </c>
      <c r="T3760" s="279" t="s">
        <v>394</v>
      </c>
      <c r="U3760" s="279" t="s">
        <v>394</v>
      </c>
      <c r="V3760" s="279" t="s">
        <v>394</v>
      </c>
      <c r="W3760" s="279" t="s">
        <v>394</v>
      </c>
      <c r="X3760" s="279" t="s">
        <v>394</v>
      </c>
      <c r="Y3760" s="281"/>
      <c r="Z3760" s="279" t="s">
        <v>394</v>
      </c>
      <c r="AA3760" s="279" t="s">
        <v>394</v>
      </c>
      <c r="AB3760" s="281"/>
      <c r="AC3760" s="279" t="s">
        <v>855</v>
      </c>
      <c r="AF3760" s="276" t="str">
        <f>IFERROR(VLOOKUP(A3760,'[1]قوائم الترجمة'!AC$2:AD$2397,1,0),"م")</f>
        <v>م</v>
      </c>
      <c r="AG3760" s="232"/>
      <c r="AH3760" s="233"/>
      <c r="AI3760" s="233"/>
      <c r="AJ3760" s="233"/>
      <c r="AL3760" s="267"/>
      <c r="AM3760" s="235"/>
      <c r="AU3760" s="234"/>
    </row>
    <row r="3761" spans="1:47" ht="21" x14ac:dyDescent="0.4">
      <c r="A3761" s="278">
        <v>122934</v>
      </c>
      <c r="B3761" s="279" t="s">
        <v>6933</v>
      </c>
      <c r="C3761" s="279" t="s">
        <v>660</v>
      </c>
      <c r="D3761" s="279" t="s">
        <v>463</v>
      </c>
      <c r="E3761" s="279" t="s">
        <v>394</v>
      </c>
      <c r="F3761"/>
      <c r="H3761" s="279" t="s">
        <v>394</v>
      </c>
      <c r="I3761" s="279" t="s">
        <v>538</v>
      </c>
      <c r="J3761" s="279" t="s">
        <v>394</v>
      </c>
      <c r="K3761" s="279" t="s">
        <v>394</v>
      </c>
      <c r="L3761" s="279" t="s">
        <v>394</v>
      </c>
      <c r="M3761" s="279" t="s">
        <v>394</v>
      </c>
      <c r="N3761" s="279" t="s">
        <v>394</v>
      </c>
      <c r="O3761" s="279" t="s">
        <v>394</v>
      </c>
      <c r="P3761" s="315">
        <v>0</v>
      </c>
      <c r="Q3761" s="279" t="s">
        <v>394</v>
      </c>
      <c r="R3761" s="279" t="s">
        <v>394</v>
      </c>
      <c r="S3761" s="279" t="s">
        <v>394</v>
      </c>
      <c r="T3761" s="279" t="s">
        <v>394</v>
      </c>
      <c r="U3761" s="279" t="s">
        <v>394</v>
      </c>
      <c r="V3761" s="279" t="s">
        <v>394</v>
      </c>
      <c r="W3761" s="279" t="s">
        <v>394</v>
      </c>
      <c r="X3761" s="279" t="s">
        <v>394</v>
      </c>
      <c r="Y3761" s="281"/>
      <c r="Z3761" s="279" t="s">
        <v>394</v>
      </c>
      <c r="AA3761" s="279" t="s">
        <v>394</v>
      </c>
      <c r="AB3761" s="281"/>
      <c r="AC3761" s="279" t="s">
        <v>394</v>
      </c>
      <c r="AF3761" s="276" t="str">
        <f>IFERROR(VLOOKUP(A3761,'[1]قوائم الترجمة'!AC$2:AD$2397,1,0),"م")</f>
        <v>م</v>
      </c>
      <c r="AG3761" s="232"/>
      <c r="AH3761" s="233"/>
      <c r="AI3761" s="233"/>
      <c r="AJ3761" s="233"/>
      <c r="AL3761" s="267"/>
      <c r="AM3761" s="235"/>
      <c r="AO3761" s="236"/>
      <c r="AU3761" s="234"/>
    </row>
    <row r="3762" spans="1:47" ht="21" x14ac:dyDescent="0.4">
      <c r="A3762" s="278">
        <v>122935</v>
      </c>
      <c r="B3762" s="279" t="s">
        <v>6938</v>
      </c>
      <c r="C3762" s="279" t="s">
        <v>954</v>
      </c>
      <c r="D3762" s="279" t="s">
        <v>6939</v>
      </c>
      <c r="E3762" s="279" t="s">
        <v>424</v>
      </c>
      <c r="F3762" s="315" t="s">
        <v>8378</v>
      </c>
      <c r="G3762" s="315" t="s">
        <v>8379</v>
      </c>
      <c r="H3762" s="279" t="s">
        <v>7215</v>
      </c>
      <c r="I3762" s="279" t="s">
        <v>67</v>
      </c>
      <c r="J3762" s="279" t="s">
        <v>7215</v>
      </c>
      <c r="K3762" s="280">
        <v>0</v>
      </c>
      <c r="L3762" s="279" t="s">
        <v>7215</v>
      </c>
      <c r="M3762" s="279" t="s">
        <v>394</v>
      </c>
      <c r="N3762" s="279" t="s">
        <v>394</v>
      </c>
      <c r="O3762" s="279" t="s">
        <v>394</v>
      </c>
      <c r="P3762" s="315">
        <v>0</v>
      </c>
      <c r="Q3762" s="278"/>
      <c r="R3762" s="303"/>
      <c r="S3762" s="279" t="s">
        <v>394</v>
      </c>
      <c r="T3762" s="279" t="s">
        <v>394</v>
      </c>
      <c r="U3762" s="303"/>
      <c r="V3762" s="303"/>
      <c r="W3762" s="303"/>
      <c r="X3762" s="303"/>
      <c r="Z3762" s="303"/>
      <c r="AA3762" s="303"/>
      <c r="AC3762" s="279" t="s">
        <v>394</v>
      </c>
      <c r="AF3762" s="276">
        <f>IFERROR(VLOOKUP(A3762,'[1]قوائم الترجمة'!AC$2:AD$2397,1,0),"م")</f>
        <v>122935</v>
      </c>
      <c r="AG3762" s="232"/>
      <c r="AH3762" s="233"/>
      <c r="AI3762" s="233"/>
      <c r="AJ3762" s="233"/>
      <c r="AL3762" s="267"/>
      <c r="AM3762" s="235"/>
      <c r="AO3762" s="236"/>
      <c r="AU3762" s="234"/>
    </row>
    <row r="3763" spans="1:47" ht="21" x14ac:dyDescent="0.4">
      <c r="A3763" s="278">
        <v>122936</v>
      </c>
      <c r="B3763" s="279" t="s">
        <v>3122</v>
      </c>
      <c r="C3763" s="279" t="s">
        <v>3123</v>
      </c>
      <c r="D3763" s="279" t="s">
        <v>3124</v>
      </c>
      <c r="E3763" s="279" t="s">
        <v>394</v>
      </c>
      <c r="F3763"/>
      <c r="H3763" s="279" t="s">
        <v>394</v>
      </c>
      <c r="I3763" s="279" t="s">
        <v>539</v>
      </c>
      <c r="J3763" s="279" t="s">
        <v>394</v>
      </c>
      <c r="K3763" s="279" t="s">
        <v>394</v>
      </c>
      <c r="L3763" s="279" t="s">
        <v>394</v>
      </c>
      <c r="M3763" s="279" t="s">
        <v>394</v>
      </c>
      <c r="N3763" s="279" t="s">
        <v>394</v>
      </c>
      <c r="O3763" s="279" t="s">
        <v>394</v>
      </c>
      <c r="P3763" s="315">
        <v>0</v>
      </c>
      <c r="Q3763" s="279" t="s">
        <v>394</v>
      </c>
      <c r="R3763" s="279" t="s">
        <v>394</v>
      </c>
      <c r="S3763" s="279" t="s">
        <v>394</v>
      </c>
      <c r="T3763" s="279" t="s">
        <v>394</v>
      </c>
      <c r="U3763" s="279" t="s">
        <v>394</v>
      </c>
      <c r="V3763" s="279" t="s">
        <v>394</v>
      </c>
      <c r="W3763" s="279" t="s">
        <v>394</v>
      </c>
      <c r="X3763" s="279" t="s">
        <v>394</v>
      </c>
      <c r="Y3763" s="281"/>
      <c r="Z3763" s="279" t="s">
        <v>394</v>
      </c>
      <c r="AA3763" s="279" t="s">
        <v>394</v>
      </c>
      <c r="AB3763" s="281"/>
      <c r="AC3763" s="279" t="s">
        <v>855</v>
      </c>
      <c r="AF3763" s="276" t="str">
        <f>IFERROR(VLOOKUP(A3763,'[1]قوائم الترجمة'!AC$2:AD$2397,1,0),"م")</f>
        <v>م</v>
      </c>
      <c r="AG3763" s="232"/>
      <c r="AH3763" s="233"/>
      <c r="AI3763" s="233"/>
      <c r="AJ3763" s="233"/>
      <c r="AL3763" s="267"/>
      <c r="AM3763" s="235"/>
      <c r="AO3763" s="236"/>
      <c r="AU3763" s="234"/>
    </row>
    <row r="3764" spans="1:47" ht="21" x14ac:dyDescent="0.4">
      <c r="A3764" s="278">
        <v>122937</v>
      </c>
      <c r="B3764" s="279" t="s">
        <v>3121</v>
      </c>
      <c r="C3764" s="279" t="s">
        <v>74</v>
      </c>
      <c r="D3764" s="279" t="s">
        <v>297</v>
      </c>
      <c r="E3764" s="279" t="s">
        <v>423</v>
      </c>
      <c r="F3764" s="315" t="s">
        <v>9731</v>
      </c>
      <c r="G3764" s="315" t="s">
        <v>8123</v>
      </c>
      <c r="H3764" s="279" t="s">
        <v>425</v>
      </c>
      <c r="I3764" s="279" t="s">
        <v>542</v>
      </c>
      <c r="J3764" s="279" t="s">
        <v>403</v>
      </c>
      <c r="K3764" s="280">
        <v>0</v>
      </c>
      <c r="L3764" s="279" t="s">
        <v>842</v>
      </c>
      <c r="M3764" s="279" t="s">
        <v>394</v>
      </c>
      <c r="N3764" s="279" t="s">
        <v>394</v>
      </c>
      <c r="O3764" s="279" t="s">
        <v>394</v>
      </c>
      <c r="P3764" s="315">
        <v>0</v>
      </c>
      <c r="Q3764" s="278"/>
      <c r="R3764" s="303"/>
      <c r="S3764" s="279" t="s">
        <v>394</v>
      </c>
      <c r="T3764" s="279" t="s">
        <v>394</v>
      </c>
      <c r="U3764" s="303"/>
      <c r="V3764" s="303"/>
      <c r="W3764" s="303"/>
      <c r="X3764" s="303"/>
      <c r="Z3764" s="303"/>
      <c r="AA3764" s="303"/>
      <c r="AC3764" s="279" t="s">
        <v>855</v>
      </c>
      <c r="AF3764" s="276">
        <f>IFERROR(VLOOKUP(A3764,'[1]قوائم الترجمة'!AC$2:AD$2397,1,0),"م")</f>
        <v>122937</v>
      </c>
      <c r="AG3764" s="232"/>
      <c r="AH3764" s="233"/>
      <c r="AI3764" s="233"/>
      <c r="AJ3764" s="233"/>
      <c r="AL3764" s="267"/>
      <c r="AM3764" s="235"/>
      <c r="AO3764" s="236"/>
      <c r="AU3764" s="234"/>
    </row>
    <row r="3765" spans="1:47" ht="21" x14ac:dyDescent="0.4">
      <c r="A3765" s="278">
        <v>122938</v>
      </c>
      <c r="B3765" s="279" t="s">
        <v>3119</v>
      </c>
      <c r="C3765" s="279" t="s">
        <v>92</v>
      </c>
      <c r="D3765" s="279" t="s">
        <v>3120</v>
      </c>
      <c r="E3765" s="279" t="s">
        <v>394</v>
      </c>
      <c r="F3765"/>
      <c r="H3765" s="279" t="s">
        <v>394</v>
      </c>
      <c r="I3765" s="279" t="s">
        <v>539</v>
      </c>
      <c r="J3765" s="279" t="s">
        <v>394</v>
      </c>
      <c r="K3765" s="279" t="s">
        <v>394</v>
      </c>
      <c r="L3765" s="279" t="s">
        <v>394</v>
      </c>
      <c r="M3765" s="279" t="s">
        <v>394</v>
      </c>
      <c r="N3765" s="279" t="s">
        <v>394</v>
      </c>
      <c r="O3765" s="279" t="s">
        <v>394</v>
      </c>
      <c r="P3765" s="315">
        <v>0</v>
      </c>
      <c r="Q3765" s="279" t="s">
        <v>394</v>
      </c>
      <c r="R3765" s="279" t="s">
        <v>394</v>
      </c>
      <c r="S3765" s="279" t="s">
        <v>394</v>
      </c>
      <c r="T3765" s="279" t="s">
        <v>394</v>
      </c>
      <c r="U3765" s="279" t="s">
        <v>394</v>
      </c>
      <c r="V3765" s="279" t="s">
        <v>394</v>
      </c>
      <c r="W3765" s="279" t="s">
        <v>394</v>
      </c>
      <c r="X3765" s="279" t="s">
        <v>394</v>
      </c>
      <c r="Y3765" s="281"/>
      <c r="Z3765" s="279" t="s">
        <v>394</v>
      </c>
      <c r="AA3765" s="279" t="s">
        <v>394</v>
      </c>
      <c r="AB3765" s="281"/>
      <c r="AC3765" s="279" t="s">
        <v>855</v>
      </c>
      <c r="AF3765" s="276" t="str">
        <f>IFERROR(VLOOKUP(A3765,'[1]قوائم الترجمة'!AC$2:AD$2397,1,0),"م")</f>
        <v>م</v>
      </c>
      <c r="AG3765" s="232"/>
      <c r="AH3765" s="233"/>
      <c r="AI3765" s="233"/>
      <c r="AJ3765" s="233"/>
      <c r="AL3765" s="267"/>
      <c r="AM3765" s="235"/>
      <c r="AO3765" s="236"/>
      <c r="AU3765" s="234"/>
    </row>
    <row r="3766" spans="1:47" ht="21" x14ac:dyDescent="0.4">
      <c r="A3766" s="278">
        <v>122939</v>
      </c>
      <c r="B3766" s="279" t="s">
        <v>6948</v>
      </c>
      <c r="C3766" s="279" t="s">
        <v>171</v>
      </c>
      <c r="D3766" s="279" t="s">
        <v>237</v>
      </c>
      <c r="E3766" s="279" t="s">
        <v>423</v>
      </c>
      <c r="F3766" s="315" t="s">
        <v>9732</v>
      </c>
      <c r="G3766" s="315" t="s">
        <v>402</v>
      </c>
      <c r="H3766" s="279" t="s">
        <v>425</v>
      </c>
      <c r="I3766" s="279" t="s">
        <v>61</v>
      </c>
      <c r="J3766" s="279" t="s">
        <v>8112</v>
      </c>
      <c r="K3766" s="280">
        <v>2016</v>
      </c>
      <c r="L3766" s="279" t="s">
        <v>402</v>
      </c>
      <c r="M3766" s="279" t="s">
        <v>394</v>
      </c>
      <c r="N3766" s="279" t="s">
        <v>394</v>
      </c>
      <c r="O3766" s="279" t="s">
        <v>394</v>
      </c>
      <c r="P3766" s="315">
        <v>0</v>
      </c>
      <c r="Q3766" s="278"/>
      <c r="R3766" s="303"/>
      <c r="S3766" s="279" t="s">
        <v>394</v>
      </c>
      <c r="T3766" s="279" t="s">
        <v>394</v>
      </c>
      <c r="U3766" s="303"/>
      <c r="V3766" s="303"/>
      <c r="W3766" s="303"/>
      <c r="X3766" s="303"/>
      <c r="Z3766" s="303"/>
      <c r="AA3766" s="303"/>
      <c r="AC3766" s="279" t="s">
        <v>394</v>
      </c>
      <c r="AF3766" s="276">
        <f>IFERROR(VLOOKUP(A3766,'[1]قوائم الترجمة'!AC$2:AD$2397,1,0),"م")</f>
        <v>122939</v>
      </c>
      <c r="AG3766" s="232"/>
      <c r="AH3766" s="233"/>
      <c r="AI3766" s="233"/>
      <c r="AJ3766" s="233"/>
      <c r="AL3766" s="267"/>
      <c r="AM3766" s="235"/>
      <c r="AO3766" s="236"/>
      <c r="AU3766" s="234"/>
    </row>
    <row r="3767" spans="1:47" ht="21" x14ac:dyDescent="0.4">
      <c r="A3767" s="278">
        <v>122940</v>
      </c>
      <c r="B3767" s="279" t="s">
        <v>6950</v>
      </c>
      <c r="C3767" s="279" t="s">
        <v>97</v>
      </c>
      <c r="D3767" s="279" t="s">
        <v>284</v>
      </c>
      <c r="E3767" s="279" t="s">
        <v>424</v>
      </c>
      <c r="F3767" s="315" t="s">
        <v>9733</v>
      </c>
      <c r="G3767" s="315" t="s">
        <v>402</v>
      </c>
      <c r="H3767" s="279" t="s">
        <v>428</v>
      </c>
      <c r="I3767" s="279" t="s">
        <v>61</v>
      </c>
      <c r="J3767" s="279" t="s">
        <v>426</v>
      </c>
      <c r="K3767" s="280">
        <v>1994</v>
      </c>
      <c r="L3767" s="279" t="s">
        <v>402</v>
      </c>
      <c r="M3767" s="279" t="s">
        <v>394</v>
      </c>
      <c r="N3767" s="279" t="s">
        <v>9734</v>
      </c>
      <c r="O3767" s="279" t="s">
        <v>8388</v>
      </c>
      <c r="P3767" s="279">
        <v>95000</v>
      </c>
      <c r="Q3767" s="278"/>
      <c r="R3767" s="303"/>
      <c r="S3767" s="279" t="s">
        <v>394</v>
      </c>
      <c r="T3767" s="279"/>
      <c r="U3767" s="303"/>
      <c r="V3767" s="303"/>
      <c r="W3767" s="303"/>
      <c r="X3767" s="303"/>
      <c r="Z3767" s="303"/>
      <c r="AA3767" s="303"/>
      <c r="AC3767" s="279" t="s">
        <v>394</v>
      </c>
      <c r="AF3767" s="276">
        <f>IFERROR(VLOOKUP(A3767,'[1]قوائم الترجمة'!AC$2:AD$2397,1,0),"م")</f>
        <v>122940</v>
      </c>
      <c r="AG3767" s="232"/>
      <c r="AH3767" s="233"/>
      <c r="AI3767" s="233"/>
      <c r="AJ3767" s="233"/>
      <c r="AL3767" s="267"/>
      <c r="AM3767" s="235"/>
      <c r="AU3767" s="234"/>
    </row>
    <row r="3768" spans="1:47" ht="21" x14ac:dyDescent="0.4">
      <c r="A3768" s="278">
        <v>122941</v>
      </c>
      <c r="B3768" s="279" t="s">
        <v>3118</v>
      </c>
      <c r="C3768" s="279" t="s">
        <v>68</v>
      </c>
      <c r="D3768" s="279" t="s">
        <v>583</v>
      </c>
      <c r="E3768" s="279" t="s">
        <v>394</v>
      </c>
      <c r="F3768"/>
      <c r="H3768" s="279" t="s">
        <v>394</v>
      </c>
      <c r="I3768" s="279" t="s">
        <v>539</v>
      </c>
      <c r="J3768" s="279" t="s">
        <v>394</v>
      </c>
      <c r="K3768" s="279" t="s">
        <v>394</v>
      </c>
      <c r="L3768" s="279" t="s">
        <v>394</v>
      </c>
      <c r="M3768" s="279" t="s">
        <v>394</v>
      </c>
      <c r="N3768" s="279" t="s">
        <v>394</v>
      </c>
      <c r="O3768" s="279" t="s">
        <v>394</v>
      </c>
      <c r="P3768" s="315">
        <v>0</v>
      </c>
      <c r="Q3768" s="279" t="s">
        <v>394</v>
      </c>
      <c r="R3768" s="279" t="s">
        <v>394</v>
      </c>
      <c r="S3768" s="279" t="s">
        <v>394</v>
      </c>
      <c r="T3768" s="279" t="s">
        <v>394</v>
      </c>
      <c r="U3768" s="279" t="s">
        <v>394</v>
      </c>
      <c r="V3768" s="279" t="s">
        <v>394</v>
      </c>
      <c r="W3768" s="279" t="s">
        <v>394</v>
      </c>
      <c r="X3768" s="279" t="s">
        <v>394</v>
      </c>
      <c r="Y3768" s="281"/>
      <c r="Z3768" s="279" t="s">
        <v>394</v>
      </c>
      <c r="AA3768" s="279" t="s">
        <v>394</v>
      </c>
      <c r="AB3768" s="281"/>
      <c r="AC3768" s="279" t="s">
        <v>855</v>
      </c>
      <c r="AF3768" s="276" t="str">
        <f>IFERROR(VLOOKUP(A3768,'[1]قوائم الترجمة'!AC$2:AD$2397,1,0),"م")</f>
        <v>م</v>
      </c>
      <c r="AG3768" s="232"/>
      <c r="AH3768" s="233"/>
      <c r="AI3768" s="233"/>
      <c r="AJ3768" s="233"/>
      <c r="AL3768" s="267"/>
      <c r="AM3768" s="235"/>
      <c r="AO3768" s="236"/>
      <c r="AU3768" s="234"/>
    </row>
    <row r="3769" spans="1:47" ht="21" x14ac:dyDescent="0.4">
      <c r="A3769" s="278">
        <v>122942</v>
      </c>
      <c r="B3769" s="279" t="s">
        <v>3117</v>
      </c>
      <c r="C3769" s="279" t="s">
        <v>169</v>
      </c>
      <c r="D3769" s="279" t="s">
        <v>614</v>
      </c>
      <c r="E3769" s="279" t="s">
        <v>424</v>
      </c>
      <c r="F3769" s="315" t="s">
        <v>8378</v>
      </c>
      <c r="G3769" s="315" t="s">
        <v>402</v>
      </c>
      <c r="H3769" s="279" t="s">
        <v>425</v>
      </c>
      <c r="I3769" s="279" t="s">
        <v>67</v>
      </c>
      <c r="J3769" s="279" t="s">
        <v>426</v>
      </c>
      <c r="K3769" s="280">
        <v>0</v>
      </c>
      <c r="L3769" s="279" t="s">
        <v>417</v>
      </c>
      <c r="M3769" s="279" t="s">
        <v>394</v>
      </c>
      <c r="N3769" s="279" t="s">
        <v>394</v>
      </c>
      <c r="O3769" s="279" t="s">
        <v>394</v>
      </c>
      <c r="P3769" s="315">
        <v>0</v>
      </c>
      <c r="Q3769" s="278"/>
      <c r="R3769" s="303"/>
      <c r="S3769" s="279" t="s">
        <v>394</v>
      </c>
      <c r="T3769" s="279" t="s">
        <v>394</v>
      </c>
      <c r="U3769" s="303"/>
      <c r="V3769" s="303"/>
      <c r="W3769" s="303"/>
      <c r="X3769" s="303"/>
      <c r="Z3769" s="303"/>
      <c r="AA3769" s="303"/>
      <c r="AC3769" s="279" t="s">
        <v>394</v>
      </c>
      <c r="AF3769" s="276">
        <f>IFERROR(VLOOKUP(A3769,'[1]قوائم الترجمة'!AC$2:AD$2397,1,0),"م")</f>
        <v>122942</v>
      </c>
      <c r="AG3769" s="232"/>
      <c r="AH3769" s="233"/>
      <c r="AI3769" s="233"/>
      <c r="AJ3769" s="233"/>
      <c r="AL3769" s="267"/>
      <c r="AM3769" s="235"/>
      <c r="AO3769" s="236"/>
      <c r="AU3769" s="234"/>
    </row>
    <row r="3770" spans="1:47" ht="21" x14ac:dyDescent="0.4">
      <c r="A3770" s="278">
        <v>122943</v>
      </c>
      <c r="B3770" s="279" t="s">
        <v>6955</v>
      </c>
      <c r="C3770" s="279" t="s">
        <v>209</v>
      </c>
      <c r="D3770" s="279" t="s">
        <v>6956</v>
      </c>
      <c r="E3770" s="279" t="s">
        <v>424</v>
      </c>
      <c r="F3770" s="315" t="s">
        <v>8378</v>
      </c>
      <c r="G3770" s="315" t="s">
        <v>8379</v>
      </c>
      <c r="H3770" s="279" t="s">
        <v>7215</v>
      </c>
      <c r="I3770" s="279" t="s">
        <v>67</v>
      </c>
      <c r="J3770" s="279" t="s">
        <v>7215</v>
      </c>
      <c r="K3770" s="280">
        <v>0</v>
      </c>
      <c r="L3770" s="279" t="s">
        <v>7215</v>
      </c>
      <c r="M3770" s="279" t="s">
        <v>394</v>
      </c>
      <c r="N3770" s="279" t="s">
        <v>394</v>
      </c>
      <c r="O3770" s="279" t="s">
        <v>394</v>
      </c>
      <c r="P3770" s="315">
        <v>0</v>
      </c>
      <c r="Q3770" s="278"/>
      <c r="R3770" s="303"/>
      <c r="S3770" s="279" t="s">
        <v>394</v>
      </c>
      <c r="T3770" s="279" t="s">
        <v>394</v>
      </c>
      <c r="U3770" s="303"/>
      <c r="V3770" s="303"/>
      <c r="W3770" s="303"/>
      <c r="X3770" s="303"/>
      <c r="Z3770" s="303"/>
      <c r="AA3770" s="303"/>
      <c r="AC3770" s="279" t="s">
        <v>394</v>
      </c>
      <c r="AF3770" s="276">
        <f>IFERROR(VLOOKUP(A3770,'[1]قوائم الترجمة'!AC$2:AD$2397,1,0),"م")</f>
        <v>122943</v>
      </c>
      <c r="AG3770" s="232"/>
      <c r="AH3770" s="233"/>
      <c r="AI3770" s="233"/>
      <c r="AJ3770" s="233"/>
      <c r="AL3770" s="267"/>
      <c r="AM3770" s="235"/>
      <c r="AO3770" s="236"/>
      <c r="AU3770" s="234"/>
    </row>
    <row r="3771" spans="1:47" ht="21" x14ac:dyDescent="0.4">
      <c r="A3771" s="278">
        <v>122944</v>
      </c>
      <c r="B3771" s="279" t="s">
        <v>3115</v>
      </c>
      <c r="C3771" s="279" t="s">
        <v>588</v>
      </c>
      <c r="D3771" s="279" t="s">
        <v>3116</v>
      </c>
      <c r="E3771" s="279" t="s">
        <v>394</v>
      </c>
      <c r="F3771"/>
      <c r="H3771" s="279" t="s">
        <v>394</v>
      </c>
      <c r="I3771" s="279" t="s">
        <v>539</v>
      </c>
      <c r="J3771" s="279" t="s">
        <v>394</v>
      </c>
      <c r="K3771" s="279" t="s">
        <v>394</v>
      </c>
      <c r="L3771" s="279" t="s">
        <v>394</v>
      </c>
      <c r="M3771" s="279" t="s">
        <v>394</v>
      </c>
      <c r="N3771" s="279" t="s">
        <v>394</v>
      </c>
      <c r="O3771" s="279" t="s">
        <v>394</v>
      </c>
      <c r="P3771" s="315">
        <v>0</v>
      </c>
      <c r="Q3771" s="279" t="s">
        <v>394</v>
      </c>
      <c r="R3771" s="279" t="s">
        <v>394</v>
      </c>
      <c r="S3771" s="279" t="s">
        <v>394</v>
      </c>
      <c r="T3771" s="279" t="s">
        <v>394</v>
      </c>
      <c r="U3771" s="279" t="s">
        <v>394</v>
      </c>
      <c r="V3771" s="279" t="s">
        <v>394</v>
      </c>
      <c r="W3771" s="279" t="s">
        <v>394</v>
      </c>
      <c r="X3771" s="279" t="s">
        <v>394</v>
      </c>
      <c r="Y3771" s="281"/>
      <c r="Z3771" s="279" t="s">
        <v>394</v>
      </c>
      <c r="AA3771" s="279" t="s">
        <v>394</v>
      </c>
      <c r="AB3771" s="281"/>
      <c r="AC3771" s="279" t="s">
        <v>855</v>
      </c>
      <c r="AF3771" s="276" t="str">
        <f>IFERROR(VLOOKUP(A3771,'[1]قوائم الترجمة'!AC$2:AD$2397,1,0),"م")</f>
        <v>م</v>
      </c>
      <c r="AG3771" s="232"/>
      <c r="AH3771" s="233"/>
      <c r="AI3771" s="233"/>
      <c r="AJ3771" s="233"/>
      <c r="AL3771" s="267"/>
      <c r="AM3771" s="235"/>
      <c r="AO3771" s="236"/>
      <c r="AU3771" s="234"/>
    </row>
    <row r="3772" spans="1:47" ht="21" x14ac:dyDescent="0.4">
      <c r="A3772" s="278">
        <v>122945</v>
      </c>
      <c r="B3772" s="279" t="s">
        <v>3114</v>
      </c>
      <c r="C3772" s="279" t="s">
        <v>500</v>
      </c>
      <c r="D3772" s="279" t="s">
        <v>668</v>
      </c>
      <c r="E3772" s="279" t="s">
        <v>394</v>
      </c>
      <c r="F3772"/>
      <c r="H3772" s="279" t="s">
        <v>394</v>
      </c>
      <c r="I3772" s="279" t="s">
        <v>539</v>
      </c>
      <c r="J3772" s="279" t="s">
        <v>394</v>
      </c>
      <c r="K3772" s="279" t="s">
        <v>394</v>
      </c>
      <c r="L3772" s="279" t="s">
        <v>394</v>
      </c>
      <c r="M3772" s="279" t="s">
        <v>394</v>
      </c>
      <c r="N3772" s="279" t="s">
        <v>394</v>
      </c>
      <c r="O3772" s="279" t="s">
        <v>394</v>
      </c>
      <c r="P3772" s="315">
        <v>0</v>
      </c>
      <c r="Q3772" s="279" t="s">
        <v>394</v>
      </c>
      <c r="R3772" s="279" t="s">
        <v>394</v>
      </c>
      <c r="S3772" s="279" t="s">
        <v>394</v>
      </c>
      <c r="T3772" s="279" t="s">
        <v>394</v>
      </c>
      <c r="U3772" s="279" t="s">
        <v>394</v>
      </c>
      <c r="V3772" s="279" t="s">
        <v>394</v>
      </c>
      <c r="W3772" s="279" t="s">
        <v>394</v>
      </c>
      <c r="X3772" s="279" t="s">
        <v>394</v>
      </c>
      <c r="Y3772" s="281"/>
      <c r="Z3772" s="279" t="s">
        <v>394</v>
      </c>
      <c r="AA3772" s="279" t="s">
        <v>394</v>
      </c>
      <c r="AB3772" s="281"/>
      <c r="AC3772" s="279" t="s">
        <v>855</v>
      </c>
      <c r="AF3772" s="276" t="str">
        <f>IFERROR(VLOOKUP(A3772,'[1]قوائم الترجمة'!AC$2:AD$2397,1,0),"م")</f>
        <v>م</v>
      </c>
      <c r="AG3772" s="232"/>
      <c r="AH3772" s="233"/>
      <c r="AI3772" s="233"/>
      <c r="AJ3772" s="233"/>
      <c r="AL3772" s="267"/>
      <c r="AM3772" s="235"/>
      <c r="AO3772" s="236"/>
      <c r="AU3772" s="234"/>
    </row>
    <row r="3773" spans="1:47" ht="21" x14ac:dyDescent="0.4">
      <c r="A3773" s="278">
        <v>122947</v>
      </c>
      <c r="B3773" s="279" t="s">
        <v>3113</v>
      </c>
      <c r="C3773" s="279" t="s">
        <v>79</v>
      </c>
      <c r="D3773" s="279" t="s">
        <v>581</v>
      </c>
      <c r="E3773" s="279" t="s">
        <v>394</v>
      </c>
      <c r="F3773"/>
      <c r="H3773" s="279" t="s">
        <v>394</v>
      </c>
      <c r="I3773" s="279" t="s">
        <v>539</v>
      </c>
      <c r="J3773" s="279" t="s">
        <v>394</v>
      </c>
      <c r="K3773" s="279" t="s">
        <v>394</v>
      </c>
      <c r="L3773" s="279" t="s">
        <v>394</v>
      </c>
      <c r="M3773" s="279" t="s">
        <v>394</v>
      </c>
      <c r="N3773" s="279" t="s">
        <v>394</v>
      </c>
      <c r="O3773" s="279" t="s">
        <v>394</v>
      </c>
      <c r="P3773" s="315">
        <v>0</v>
      </c>
      <c r="Q3773" s="279" t="s">
        <v>394</v>
      </c>
      <c r="R3773" s="279" t="s">
        <v>394</v>
      </c>
      <c r="S3773" s="279" t="s">
        <v>394</v>
      </c>
      <c r="T3773" s="279" t="s">
        <v>394</v>
      </c>
      <c r="U3773" s="279" t="s">
        <v>394</v>
      </c>
      <c r="V3773" s="279" t="s">
        <v>394</v>
      </c>
      <c r="W3773" s="279" t="s">
        <v>394</v>
      </c>
      <c r="X3773" s="279" t="s">
        <v>394</v>
      </c>
      <c r="Y3773" s="281"/>
      <c r="Z3773" s="279" t="s">
        <v>394</v>
      </c>
      <c r="AA3773" s="279" t="s">
        <v>394</v>
      </c>
      <c r="AB3773" s="281"/>
      <c r="AC3773" s="279" t="s">
        <v>855</v>
      </c>
      <c r="AF3773" s="276" t="str">
        <f>IFERROR(VLOOKUP(A3773,'[1]قوائم الترجمة'!AC$2:AD$2397,1,0),"م")</f>
        <v>م</v>
      </c>
      <c r="AG3773" s="232"/>
      <c r="AH3773" s="233"/>
      <c r="AI3773" s="233"/>
      <c r="AJ3773" s="233"/>
      <c r="AL3773" s="267"/>
      <c r="AM3773" s="235"/>
      <c r="AO3773" s="236"/>
      <c r="AU3773" s="234"/>
    </row>
    <row r="3774" spans="1:47" ht="21" x14ac:dyDescent="0.4">
      <c r="A3774" s="278">
        <v>122948</v>
      </c>
      <c r="B3774" s="279" t="s">
        <v>3112</v>
      </c>
      <c r="C3774" s="279" t="s">
        <v>72</v>
      </c>
      <c r="D3774" s="279" t="s">
        <v>296</v>
      </c>
      <c r="E3774" s="279" t="s">
        <v>423</v>
      </c>
      <c r="F3774" s="315" t="s">
        <v>9735</v>
      </c>
      <c r="G3774" s="315" t="s">
        <v>8149</v>
      </c>
      <c r="H3774" s="279" t="s">
        <v>425</v>
      </c>
      <c r="I3774" s="279" t="s">
        <v>538</v>
      </c>
      <c r="J3774" s="279" t="s">
        <v>7215</v>
      </c>
      <c r="K3774" s="280">
        <v>0</v>
      </c>
      <c r="L3774" s="279" t="s">
        <v>7215</v>
      </c>
      <c r="M3774" s="279" t="s">
        <v>394</v>
      </c>
      <c r="N3774" s="279" t="s">
        <v>394</v>
      </c>
      <c r="O3774" s="279" t="s">
        <v>394</v>
      </c>
      <c r="P3774" s="315">
        <v>0</v>
      </c>
      <c r="Q3774" s="278"/>
      <c r="R3774" s="303"/>
      <c r="S3774" s="279" t="s">
        <v>394</v>
      </c>
      <c r="T3774" s="279" t="s">
        <v>394</v>
      </c>
      <c r="U3774" s="303"/>
      <c r="V3774" s="303"/>
      <c r="W3774" s="303"/>
      <c r="X3774" s="303"/>
      <c r="Z3774" s="303"/>
      <c r="AA3774" s="303"/>
      <c r="AC3774" s="279" t="s">
        <v>394</v>
      </c>
      <c r="AF3774" s="276">
        <f>IFERROR(VLOOKUP(A3774,'[1]قوائم الترجمة'!AC$2:AD$2397,1,0),"م")</f>
        <v>122948</v>
      </c>
      <c r="AG3774" s="232"/>
      <c r="AH3774" s="233"/>
      <c r="AI3774" s="233"/>
      <c r="AJ3774" s="233"/>
      <c r="AL3774" s="267"/>
      <c r="AM3774" s="235"/>
      <c r="AO3774" s="236"/>
      <c r="AU3774" s="234"/>
    </row>
    <row r="3775" spans="1:47" ht="21" x14ac:dyDescent="0.4">
      <c r="A3775" s="278">
        <v>122949</v>
      </c>
      <c r="B3775" s="279" t="s">
        <v>3111</v>
      </c>
      <c r="C3775" s="279" t="s">
        <v>109</v>
      </c>
      <c r="D3775" s="279" t="s">
        <v>318</v>
      </c>
      <c r="E3775" s="279" t="s">
        <v>394</v>
      </c>
      <c r="F3775"/>
      <c r="H3775" s="279" t="s">
        <v>394</v>
      </c>
      <c r="I3775" s="279" t="s">
        <v>539</v>
      </c>
      <c r="J3775" s="279" t="s">
        <v>394</v>
      </c>
      <c r="K3775" s="279" t="s">
        <v>394</v>
      </c>
      <c r="L3775" s="279" t="s">
        <v>394</v>
      </c>
      <c r="M3775" s="279" t="s">
        <v>394</v>
      </c>
      <c r="N3775" s="279" t="s">
        <v>394</v>
      </c>
      <c r="O3775" s="279" t="s">
        <v>394</v>
      </c>
      <c r="P3775" s="315">
        <v>0</v>
      </c>
      <c r="Q3775" s="279" t="s">
        <v>394</v>
      </c>
      <c r="R3775" s="279" t="s">
        <v>394</v>
      </c>
      <c r="S3775" s="279" t="s">
        <v>394</v>
      </c>
      <c r="T3775" s="279" t="s">
        <v>394</v>
      </c>
      <c r="U3775" s="279" t="s">
        <v>394</v>
      </c>
      <c r="V3775" s="279" t="s">
        <v>394</v>
      </c>
      <c r="W3775" s="279" t="s">
        <v>394</v>
      </c>
      <c r="X3775" s="279" t="s">
        <v>394</v>
      </c>
      <c r="Y3775" s="281"/>
      <c r="Z3775" s="279" t="s">
        <v>394</v>
      </c>
      <c r="AA3775" s="279" t="s">
        <v>394</v>
      </c>
      <c r="AB3775" s="281"/>
      <c r="AC3775" s="279" t="s">
        <v>855</v>
      </c>
      <c r="AF3775" s="276" t="str">
        <f>IFERROR(VLOOKUP(A3775,'[1]قوائم الترجمة'!AC$2:AD$2397,1,0),"م")</f>
        <v>م</v>
      </c>
      <c r="AG3775" s="232"/>
      <c r="AH3775" s="233"/>
      <c r="AI3775" s="233"/>
      <c r="AJ3775" s="233"/>
      <c r="AL3775" s="267"/>
      <c r="AM3775" s="235"/>
      <c r="AO3775" s="236"/>
      <c r="AU3775" s="234"/>
    </row>
    <row r="3776" spans="1:47" ht="21" x14ac:dyDescent="0.4">
      <c r="A3776" s="278">
        <v>122950</v>
      </c>
      <c r="B3776" s="279" t="s">
        <v>3110</v>
      </c>
      <c r="C3776" s="279" t="s">
        <v>114</v>
      </c>
      <c r="D3776" s="279" t="s">
        <v>212</v>
      </c>
      <c r="E3776" s="279" t="s">
        <v>394</v>
      </c>
      <c r="F3776"/>
      <c r="H3776" s="279" t="s">
        <v>394</v>
      </c>
      <c r="I3776" s="279" t="s">
        <v>539</v>
      </c>
      <c r="J3776" s="279" t="s">
        <v>394</v>
      </c>
      <c r="K3776" s="279" t="s">
        <v>394</v>
      </c>
      <c r="L3776" s="279" t="s">
        <v>394</v>
      </c>
      <c r="M3776" s="279" t="s">
        <v>394</v>
      </c>
      <c r="N3776" s="279" t="s">
        <v>394</v>
      </c>
      <c r="O3776" s="279" t="s">
        <v>394</v>
      </c>
      <c r="P3776" s="315">
        <v>0</v>
      </c>
      <c r="Q3776" s="279" t="s">
        <v>394</v>
      </c>
      <c r="R3776" s="279" t="s">
        <v>394</v>
      </c>
      <c r="S3776" s="279" t="s">
        <v>394</v>
      </c>
      <c r="T3776" s="279" t="s">
        <v>394</v>
      </c>
      <c r="U3776" s="279" t="s">
        <v>394</v>
      </c>
      <c r="V3776" s="279" t="s">
        <v>394</v>
      </c>
      <c r="W3776" s="279" t="s">
        <v>394</v>
      </c>
      <c r="X3776" s="279" t="s">
        <v>394</v>
      </c>
      <c r="Y3776" s="281"/>
      <c r="Z3776" s="279" t="s">
        <v>394</v>
      </c>
      <c r="AA3776" s="279" t="s">
        <v>394</v>
      </c>
      <c r="AB3776" s="281"/>
      <c r="AC3776" s="279" t="s">
        <v>855</v>
      </c>
      <c r="AF3776" s="276" t="str">
        <f>IFERROR(VLOOKUP(A3776,'[1]قوائم الترجمة'!AC$2:AD$2397,1,0),"م")</f>
        <v>م</v>
      </c>
      <c r="AG3776" s="232"/>
      <c r="AH3776" s="233"/>
      <c r="AI3776" s="233"/>
      <c r="AJ3776" s="233"/>
      <c r="AL3776" s="267"/>
      <c r="AM3776" s="235"/>
      <c r="AO3776" s="236"/>
      <c r="AU3776" s="234"/>
    </row>
    <row r="3777" spans="1:47" ht="21" x14ac:dyDescent="0.4">
      <c r="A3777" s="278">
        <v>122951</v>
      </c>
      <c r="B3777" s="279" t="s">
        <v>3109</v>
      </c>
      <c r="C3777" s="279" t="s">
        <v>728</v>
      </c>
      <c r="D3777" s="279" t="s">
        <v>294</v>
      </c>
      <c r="E3777" s="279" t="s">
        <v>423</v>
      </c>
      <c r="F3777" s="315" t="s">
        <v>9736</v>
      </c>
      <c r="G3777" s="315" t="s">
        <v>8208</v>
      </c>
      <c r="H3777" s="279" t="s">
        <v>425</v>
      </c>
      <c r="I3777" s="279" t="s">
        <v>538</v>
      </c>
      <c r="J3777" s="279" t="s">
        <v>8112</v>
      </c>
      <c r="K3777" s="280">
        <v>2018</v>
      </c>
      <c r="L3777" s="279" t="s">
        <v>411</v>
      </c>
      <c r="M3777" s="279" t="s">
        <v>394</v>
      </c>
      <c r="N3777" s="279" t="s">
        <v>394</v>
      </c>
      <c r="O3777" s="279" t="s">
        <v>394</v>
      </c>
      <c r="P3777" s="315">
        <v>0</v>
      </c>
      <c r="Q3777" s="278"/>
      <c r="R3777" s="303"/>
      <c r="S3777" s="279" t="s">
        <v>394</v>
      </c>
      <c r="T3777" s="279" t="s">
        <v>394</v>
      </c>
      <c r="U3777" s="303"/>
      <c r="V3777" s="303"/>
      <c r="W3777" s="303"/>
      <c r="X3777" s="303"/>
      <c r="Z3777" s="303"/>
      <c r="AA3777" s="303"/>
      <c r="AC3777" s="279" t="s">
        <v>394</v>
      </c>
      <c r="AF3777" s="276">
        <f>IFERROR(VLOOKUP(A3777,'[1]قوائم الترجمة'!AC$2:AD$2397,1,0),"م")</f>
        <v>122951</v>
      </c>
      <c r="AG3777" s="232"/>
      <c r="AH3777" s="233"/>
      <c r="AI3777" s="233"/>
      <c r="AJ3777" s="233"/>
      <c r="AL3777" s="267"/>
      <c r="AM3777" s="235"/>
      <c r="AO3777" s="236"/>
      <c r="AU3777" s="234"/>
    </row>
    <row r="3778" spans="1:47" ht="21" x14ac:dyDescent="0.4">
      <c r="A3778" s="278">
        <v>122952</v>
      </c>
      <c r="B3778" s="279" t="s">
        <v>3108</v>
      </c>
      <c r="C3778" s="279" t="s">
        <v>96</v>
      </c>
      <c r="D3778" s="279" t="s">
        <v>507</v>
      </c>
      <c r="E3778" s="279" t="s">
        <v>394</v>
      </c>
      <c r="F3778"/>
      <c r="H3778" s="279" t="s">
        <v>394</v>
      </c>
      <c r="I3778" s="279" t="s">
        <v>539</v>
      </c>
      <c r="J3778" s="279" t="s">
        <v>394</v>
      </c>
      <c r="K3778" s="279" t="s">
        <v>394</v>
      </c>
      <c r="L3778" s="279" t="s">
        <v>394</v>
      </c>
      <c r="M3778" s="279" t="s">
        <v>394</v>
      </c>
      <c r="N3778" s="279" t="s">
        <v>394</v>
      </c>
      <c r="O3778" s="279" t="s">
        <v>394</v>
      </c>
      <c r="P3778" s="315">
        <v>0</v>
      </c>
      <c r="Q3778" s="279" t="s">
        <v>394</v>
      </c>
      <c r="R3778" s="279" t="s">
        <v>394</v>
      </c>
      <c r="S3778" s="279" t="s">
        <v>394</v>
      </c>
      <c r="T3778" s="279" t="s">
        <v>394</v>
      </c>
      <c r="U3778" s="279" t="s">
        <v>394</v>
      </c>
      <c r="V3778" s="279" t="s">
        <v>394</v>
      </c>
      <c r="W3778" s="279" t="s">
        <v>394</v>
      </c>
      <c r="X3778" s="279" t="s">
        <v>394</v>
      </c>
      <c r="Y3778" s="281"/>
      <c r="Z3778" s="279" t="s">
        <v>394</v>
      </c>
      <c r="AA3778" s="279" t="s">
        <v>394</v>
      </c>
      <c r="AB3778" s="281"/>
      <c r="AC3778" s="279" t="s">
        <v>855</v>
      </c>
      <c r="AF3778" s="276" t="str">
        <f>IFERROR(VLOOKUP(A3778,'[1]قوائم الترجمة'!AC$2:AD$2397,1,0),"م")</f>
        <v>م</v>
      </c>
      <c r="AG3778" s="232"/>
      <c r="AH3778" s="233"/>
      <c r="AI3778" s="233"/>
      <c r="AJ3778" s="233"/>
      <c r="AL3778" s="267"/>
      <c r="AM3778" s="235"/>
      <c r="AO3778" s="236"/>
      <c r="AU3778" s="234"/>
    </row>
    <row r="3779" spans="1:47" ht="21" x14ac:dyDescent="0.4">
      <c r="A3779" s="278">
        <v>122953</v>
      </c>
      <c r="B3779" s="279" t="s">
        <v>3107</v>
      </c>
      <c r="C3779" s="279" t="s">
        <v>93</v>
      </c>
      <c r="D3779" s="279" t="s">
        <v>237</v>
      </c>
      <c r="E3779" s="279" t="s">
        <v>394</v>
      </c>
      <c r="F3779"/>
      <c r="H3779" s="279" t="s">
        <v>394</v>
      </c>
      <c r="I3779" s="279" t="s">
        <v>539</v>
      </c>
      <c r="J3779" s="279" t="s">
        <v>394</v>
      </c>
      <c r="K3779" s="279" t="s">
        <v>394</v>
      </c>
      <c r="L3779" s="279" t="s">
        <v>394</v>
      </c>
      <c r="M3779" s="279" t="s">
        <v>394</v>
      </c>
      <c r="N3779" s="279" t="s">
        <v>394</v>
      </c>
      <c r="O3779" s="279" t="s">
        <v>394</v>
      </c>
      <c r="P3779" s="315">
        <v>0</v>
      </c>
      <c r="Q3779" s="279" t="s">
        <v>394</v>
      </c>
      <c r="R3779" s="279" t="s">
        <v>394</v>
      </c>
      <c r="S3779" s="279" t="s">
        <v>394</v>
      </c>
      <c r="T3779" s="279" t="s">
        <v>394</v>
      </c>
      <c r="U3779" s="279" t="s">
        <v>394</v>
      </c>
      <c r="V3779" s="279" t="s">
        <v>394</v>
      </c>
      <c r="W3779" s="279" t="s">
        <v>394</v>
      </c>
      <c r="X3779" s="279" t="s">
        <v>394</v>
      </c>
      <c r="Y3779" s="281"/>
      <c r="Z3779" s="279" t="s">
        <v>394</v>
      </c>
      <c r="AA3779" s="279" t="s">
        <v>394</v>
      </c>
      <c r="AB3779" s="281"/>
      <c r="AC3779" s="279" t="s">
        <v>855</v>
      </c>
      <c r="AF3779" s="276" t="str">
        <f>IFERROR(VLOOKUP(A3779,'[1]قوائم الترجمة'!AC$2:AD$2397,1,0),"م")</f>
        <v>م</v>
      </c>
      <c r="AG3779" s="232"/>
      <c r="AH3779" s="233"/>
      <c r="AI3779" s="233"/>
      <c r="AJ3779" s="233"/>
      <c r="AL3779" s="267"/>
      <c r="AM3779" s="235"/>
      <c r="AO3779" s="236"/>
      <c r="AU3779" s="234"/>
    </row>
    <row r="3780" spans="1:47" ht="21" x14ac:dyDescent="0.4">
      <c r="A3780" s="278">
        <v>122954</v>
      </c>
      <c r="B3780" s="279" t="s">
        <v>2370</v>
      </c>
      <c r="C3780" s="279" t="s">
        <v>109</v>
      </c>
      <c r="D3780" s="279" t="s">
        <v>284</v>
      </c>
      <c r="E3780" s="279" t="s">
        <v>394</v>
      </c>
      <c r="F3780"/>
      <c r="H3780" s="279" t="s">
        <v>394</v>
      </c>
      <c r="I3780" s="279" t="s">
        <v>539</v>
      </c>
      <c r="J3780" s="279" t="s">
        <v>394</v>
      </c>
      <c r="K3780" s="279" t="s">
        <v>394</v>
      </c>
      <c r="L3780" s="279" t="s">
        <v>394</v>
      </c>
      <c r="M3780" s="279" t="s">
        <v>394</v>
      </c>
      <c r="N3780" s="279" t="s">
        <v>394</v>
      </c>
      <c r="O3780" s="279" t="s">
        <v>394</v>
      </c>
      <c r="P3780" s="315">
        <v>0</v>
      </c>
      <c r="Q3780" s="279" t="s">
        <v>394</v>
      </c>
      <c r="R3780" s="279" t="s">
        <v>394</v>
      </c>
      <c r="S3780" s="279" t="s">
        <v>394</v>
      </c>
      <c r="T3780" s="279" t="s">
        <v>394</v>
      </c>
      <c r="U3780" s="279" t="s">
        <v>394</v>
      </c>
      <c r="V3780" s="279" t="s">
        <v>394</v>
      </c>
      <c r="W3780" s="279" t="s">
        <v>394</v>
      </c>
      <c r="X3780" s="279" t="s">
        <v>394</v>
      </c>
      <c r="Y3780" s="281"/>
      <c r="Z3780" s="279" t="s">
        <v>394</v>
      </c>
      <c r="AA3780" s="279" t="s">
        <v>394</v>
      </c>
      <c r="AB3780" s="281"/>
      <c r="AC3780" s="279" t="s">
        <v>855</v>
      </c>
      <c r="AF3780" s="276" t="str">
        <f>IFERROR(VLOOKUP(A3780,'[1]قوائم الترجمة'!AC$2:AD$2397,1,0),"م")</f>
        <v>م</v>
      </c>
      <c r="AG3780" s="232"/>
      <c r="AH3780" s="233"/>
      <c r="AI3780" s="233"/>
      <c r="AJ3780" s="233"/>
      <c r="AL3780" s="267"/>
      <c r="AM3780" s="235"/>
      <c r="AO3780" s="236"/>
      <c r="AU3780" s="234"/>
    </row>
    <row r="3781" spans="1:47" ht="21" x14ac:dyDescent="0.4">
      <c r="A3781" s="278">
        <v>122955</v>
      </c>
      <c r="B3781" s="279" t="s">
        <v>3106</v>
      </c>
      <c r="C3781" s="279" t="s">
        <v>578</v>
      </c>
      <c r="D3781" s="279" t="s">
        <v>248</v>
      </c>
      <c r="E3781" s="279" t="s">
        <v>424</v>
      </c>
      <c r="F3781" s="315" t="s">
        <v>8760</v>
      </c>
      <c r="G3781" s="315" t="s">
        <v>402</v>
      </c>
      <c r="H3781" s="279" t="s">
        <v>425</v>
      </c>
      <c r="I3781" s="279" t="s">
        <v>61</v>
      </c>
      <c r="J3781" s="279" t="s">
        <v>426</v>
      </c>
      <c r="K3781" s="280">
        <v>2017</v>
      </c>
      <c r="L3781" s="279" t="s">
        <v>402</v>
      </c>
      <c r="M3781" s="279" t="s">
        <v>394</v>
      </c>
      <c r="N3781" s="279" t="s">
        <v>394</v>
      </c>
      <c r="O3781" s="279" t="s">
        <v>394</v>
      </c>
      <c r="P3781" s="315">
        <v>0</v>
      </c>
      <c r="Q3781" s="278"/>
      <c r="R3781" s="303"/>
      <c r="S3781" s="279" t="s">
        <v>394</v>
      </c>
      <c r="T3781" s="279" t="s">
        <v>394</v>
      </c>
      <c r="U3781" s="303"/>
      <c r="V3781" s="303"/>
      <c r="W3781" s="303"/>
      <c r="X3781" s="303"/>
      <c r="Z3781" s="303"/>
      <c r="AA3781" s="303"/>
      <c r="AC3781" s="279" t="s">
        <v>394</v>
      </c>
      <c r="AF3781" s="276">
        <f>IFERROR(VLOOKUP(A3781,'[1]قوائم الترجمة'!AC$2:AD$2397,1,0),"م")</f>
        <v>122955</v>
      </c>
      <c r="AG3781" s="232"/>
      <c r="AH3781" s="233"/>
      <c r="AI3781" s="233"/>
      <c r="AJ3781" s="233"/>
      <c r="AL3781" s="267"/>
      <c r="AM3781" s="235"/>
      <c r="AO3781" s="236"/>
      <c r="AU3781" s="234"/>
    </row>
    <row r="3782" spans="1:47" ht="21" x14ac:dyDescent="0.4">
      <c r="A3782" s="278">
        <v>122956</v>
      </c>
      <c r="B3782" s="279" t="s">
        <v>3105</v>
      </c>
      <c r="C3782" s="279" t="s">
        <v>109</v>
      </c>
      <c r="D3782" s="279" t="s">
        <v>277</v>
      </c>
      <c r="E3782" s="279" t="s">
        <v>394</v>
      </c>
      <c r="F3782"/>
      <c r="H3782" s="279" t="s">
        <v>394</v>
      </c>
      <c r="I3782" s="279" t="s">
        <v>539</v>
      </c>
      <c r="J3782" s="279" t="s">
        <v>394</v>
      </c>
      <c r="K3782" s="279" t="s">
        <v>394</v>
      </c>
      <c r="L3782" s="279" t="s">
        <v>394</v>
      </c>
      <c r="M3782" s="279" t="s">
        <v>394</v>
      </c>
      <c r="N3782" s="279" t="s">
        <v>394</v>
      </c>
      <c r="O3782" s="279" t="s">
        <v>394</v>
      </c>
      <c r="P3782" s="315">
        <v>0</v>
      </c>
      <c r="Q3782" s="279" t="s">
        <v>394</v>
      </c>
      <c r="R3782" s="279" t="s">
        <v>394</v>
      </c>
      <c r="S3782" s="279" t="s">
        <v>394</v>
      </c>
      <c r="T3782" s="279" t="s">
        <v>394</v>
      </c>
      <c r="U3782" s="279" t="s">
        <v>394</v>
      </c>
      <c r="V3782" s="279" t="s">
        <v>394</v>
      </c>
      <c r="W3782" s="279" t="s">
        <v>394</v>
      </c>
      <c r="X3782" s="279" t="s">
        <v>394</v>
      </c>
      <c r="Y3782" s="281"/>
      <c r="Z3782" s="279" t="s">
        <v>394</v>
      </c>
      <c r="AA3782" s="279" t="s">
        <v>394</v>
      </c>
      <c r="AB3782" s="281"/>
      <c r="AC3782" s="279" t="s">
        <v>855</v>
      </c>
      <c r="AF3782" s="276" t="str">
        <f>IFERROR(VLOOKUP(A3782,'[1]قوائم الترجمة'!AC$2:AD$2397,1,0),"م")</f>
        <v>م</v>
      </c>
      <c r="AG3782" s="232"/>
      <c r="AH3782" s="233"/>
      <c r="AI3782" s="233"/>
      <c r="AJ3782" s="233"/>
      <c r="AL3782" s="267"/>
      <c r="AM3782" s="235"/>
      <c r="AO3782" s="236"/>
      <c r="AU3782" s="234"/>
    </row>
    <row r="3783" spans="1:47" ht="21" x14ac:dyDescent="0.4">
      <c r="A3783" s="278">
        <v>122957</v>
      </c>
      <c r="B3783" s="279" t="s">
        <v>3104</v>
      </c>
      <c r="C3783" s="279" t="s">
        <v>100</v>
      </c>
      <c r="D3783" s="279" t="s">
        <v>314</v>
      </c>
      <c r="E3783" s="279" t="s">
        <v>394</v>
      </c>
      <c r="F3783"/>
      <c r="H3783" s="279" t="s">
        <v>394</v>
      </c>
      <c r="I3783" s="279" t="s">
        <v>539</v>
      </c>
      <c r="J3783" s="279" t="s">
        <v>394</v>
      </c>
      <c r="K3783" s="279" t="s">
        <v>394</v>
      </c>
      <c r="L3783" s="279" t="s">
        <v>394</v>
      </c>
      <c r="M3783" s="279" t="s">
        <v>394</v>
      </c>
      <c r="N3783" s="279" t="s">
        <v>394</v>
      </c>
      <c r="O3783" s="279" t="s">
        <v>394</v>
      </c>
      <c r="P3783" s="315">
        <v>0</v>
      </c>
      <c r="Q3783" s="279" t="s">
        <v>394</v>
      </c>
      <c r="R3783" s="279" t="s">
        <v>394</v>
      </c>
      <c r="S3783" s="279" t="s">
        <v>394</v>
      </c>
      <c r="T3783" s="279" t="s">
        <v>394</v>
      </c>
      <c r="U3783" s="279" t="s">
        <v>394</v>
      </c>
      <c r="V3783" s="279" t="s">
        <v>394</v>
      </c>
      <c r="W3783" s="279" t="s">
        <v>394</v>
      </c>
      <c r="X3783" s="279" t="s">
        <v>394</v>
      </c>
      <c r="Y3783" s="281"/>
      <c r="Z3783" s="279" t="s">
        <v>394</v>
      </c>
      <c r="AA3783" s="279" t="s">
        <v>394</v>
      </c>
      <c r="AB3783" s="281"/>
      <c r="AC3783" s="279" t="s">
        <v>855</v>
      </c>
      <c r="AF3783" s="276" t="str">
        <f>IFERROR(VLOOKUP(A3783,'[1]قوائم الترجمة'!AC$2:AD$2397,1,0),"م")</f>
        <v>م</v>
      </c>
      <c r="AG3783" s="232"/>
      <c r="AH3783" s="233"/>
      <c r="AI3783" s="233"/>
      <c r="AJ3783" s="233"/>
      <c r="AL3783" s="267"/>
      <c r="AM3783" s="235"/>
      <c r="AO3783" s="236"/>
      <c r="AU3783" s="234"/>
    </row>
    <row r="3784" spans="1:47" ht="21" x14ac:dyDescent="0.4">
      <c r="A3784" s="278">
        <v>122958</v>
      </c>
      <c r="B3784" s="279" t="s">
        <v>3103</v>
      </c>
      <c r="C3784" s="279" t="s">
        <v>465</v>
      </c>
      <c r="D3784" s="279" t="s">
        <v>319</v>
      </c>
      <c r="E3784" s="279" t="s">
        <v>394</v>
      </c>
      <c r="F3784"/>
      <c r="H3784" s="279" t="s">
        <v>394</v>
      </c>
      <c r="I3784" s="279" t="s">
        <v>539</v>
      </c>
      <c r="J3784" s="279" t="s">
        <v>394</v>
      </c>
      <c r="K3784" s="279" t="s">
        <v>394</v>
      </c>
      <c r="L3784" s="279" t="s">
        <v>394</v>
      </c>
      <c r="M3784" s="279" t="s">
        <v>394</v>
      </c>
      <c r="N3784" s="279" t="s">
        <v>394</v>
      </c>
      <c r="O3784" s="279" t="s">
        <v>394</v>
      </c>
      <c r="P3784" s="315">
        <v>0</v>
      </c>
      <c r="Q3784" s="279" t="s">
        <v>394</v>
      </c>
      <c r="R3784" s="279" t="s">
        <v>394</v>
      </c>
      <c r="S3784" s="279" t="s">
        <v>394</v>
      </c>
      <c r="T3784" s="279" t="s">
        <v>394</v>
      </c>
      <c r="U3784" s="279" t="s">
        <v>394</v>
      </c>
      <c r="V3784" s="279" t="s">
        <v>394</v>
      </c>
      <c r="W3784" s="279" t="s">
        <v>394</v>
      </c>
      <c r="X3784" s="279" t="s">
        <v>394</v>
      </c>
      <c r="Y3784" s="281"/>
      <c r="Z3784" s="279" t="s">
        <v>394</v>
      </c>
      <c r="AA3784" s="279" t="s">
        <v>394</v>
      </c>
      <c r="AB3784" s="281"/>
      <c r="AC3784" s="279" t="s">
        <v>855</v>
      </c>
      <c r="AF3784" s="276" t="str">
        <f>IFERROR(VLOOKUP(A3784,'[1]قوائم الترجمة'!AC$2:AD$2397,1,0),"م")</f>
        <v>م</v>
      </c>
      <c r="AG3784" s="232"/>
      <c r="AH3784" s="233"/>
      <c r="AI3784" s="233"/>
      <c r="AJ3784" s="233"/>
      <c r="AL3784" s="267"/>
      <c r="AM3784" s="235"/>
      <c r="AO3784" s="236"/>
      <c r="AU3784" s="234"/>
    </row>
    <row r="3785" spans="1:47" ht="21" x14ac:dyDescent="0.4">
      <c r="A3785" s="278">
        <v>122959</v>
      </c>
      <c r="B3785" s="279" t="s">
        <v>7047</v>
      </c>
      <c r="C3785" s="279" t="s">
        <v>555</v>
      </c>
      <c r="D3785" s="279" t="s">
        <v>454</v>
      </c>
      <c r="E3785" s="279" t="s">
        <v>394</v>
      </c>
      <c r="F3785"/>
      <c r="H3785" s="279" t="s">
        <v>394</v>
      </c>
      <c r="I3785" s="279" t="s">
        <v>538</v>
      </c>
      <c r="J3785" s="279" t="s">
        <v>394</v>
      </c>
      <c r="K3785" s="279" t="s">
        <v>394</v>
      </c>
      <c r="L3785" s="279" t="s">
        <v>394</v>
      </c>
      <c r="M3785" s="279" t="s">
        <v>394</v>
      </c>
      <c r="N3785" s="279" t="s">
        <v>394</v>
      </c>
      <c r="O3785" s="279" t="s">
        <v>394</v>
      </c>
      <c r="P3785" s="315">
        <v>0</v>
      </c>
      <c r="Q3785" s="279" t="s">
        <v>394</v>
      </c>
      <c r="R3785" s="279" t="s">
        <v>394</v>
      </c>
      <c r="S3785" s="279" t="s">
        <v>394</v>
      </c>
      <c r="T3785" s="279" t="s">
        <v>394</v>
      </c>
      <c r="U3785" s="279" t="s">
        <v>394</v>
      </c>
      <c r="V3785" s="279" t="s">
        <v>394</v>
      </c>
      <c r="W3785" s="279" t="s">
        <v>394</v>
      </c>
      <c r="X3785" s="279" t="s">
        <v>394</v>
      </c>
      <c r="Y3785" s="281"/>
      <c r="Z3785" s="279" t="s">
        <v>394</v>
      </c>
      <c r="AA3785" s="279" t="s">
        <v>394</v>
      </c>
      <c r="AB3785" s="281"/>
      <c r="AC3785" s="279" t="s">
        <v>394</v>
      </c>
      <c r="AF3785" s="276" t="str">
        <f>IFERROR(VLOOKUP(A3785,'[1]قوائم الترجمة'!AC$2:AD$2397,1,0),"م")</f>
        <v>م</v>
      </c>
      <c r="AG3785" s="232"/>
      <c r="AH3785" s="233"/>
      <c r="AI3785" s="233"/>
      <c r="AJ3785" s="233"/>
      <c r="AL3785" s="267"/>
      <c r="AM3785" s="235"/>
      <c r="AO3785" s="236"/>
      <c r="AU3785" s="234"/>
    </row>
    <row r="3786" spans="1:47" ht="21" x14ac:dyDescent="0.4">
      <c r="A3786" s="278">
        <v>122960</v>
      </c>
      <c r="B3786" s="279" t="s">
        <v>3102</v>
      </c>
      <c r="C3786" s="279" t="s">
        <v>130</v>
      </c>
      <c r="D3786" s="279" t="s">
        <v>273</v>
      </c>
      <c r="E3786" s="279" t="s">
        <v>394</v>
      </c>
      <c r="F3786"/>
      <c r="H3786" s="279" t="s">
        <v>394</v>
      </c>
      <c r="I3786" s="279" t="s">
        <v>539</v>
      </c>
      <c r="J3786" s="279" t="s">
        <v>394</v>
      </c>
      <c r="K3786" s="279" t="s">
        <v>394</v>
      </c>
      <c r="L3786" s="279" t="s">
        <v>394</v>
      </c>
      <c r="M3786" s="279" t="s">
        <v>394</v>
      </c>
      <c r="N3786" s="279" t="s">
        <v>394</v>
      </c>
      <c r="O3786" s="279" t="s">
        <v>394</v>
      </c>
      <c r="P3786" s="315">
        <v>0</v>
      </c>
      <c r="Q3786" s="279" t="s">
        <v>394</v>
      </c>
      <c r="R3786" s="279" t="s">
        <v>394</v>
      </c>
      <c r="S3786" s="279" t="s">
        <v>394</v>
      </c>
      <c r="T3786" s="279" t="s">
        <v>394</v>
      </c>
      <c r="U3786" s="279" t="s">
        <v>394</v>
      </c>
      <c r="V3786" s="279" t="s">
        <v>394</v>
      </c>
      <c r="W3786" s="279" t="s">
        <v>394</v>
      </c>
      <c r="X3786" s="279" t="s">
        <v>394</v>
      </c>
      <c r="Y3786" s="281"/>
      <c r="Z3786" s="279" t="s">
        <v>394</v>
      </c>
      <c r="AA3786" s="279" t="s">
        <v>394</v>
      </c>
      <c r="AB3786" s="281"/>
      <c r="AC3786" s="279" t="s">
        <v>855</v>
      </c>
      <c r="AF3786" s="276" t="str">
        <f>IFERROR(VLOOKUP(A3786,'[1]قوائم الترجمة'!AC$2:AD$2397,1,0),"م")</f>
        <v>م</v>
      </c>
      <c r="AG3786" s="232"/>
      <c r="AH3786" s="233"/>
      <c r="AI3786" s="233"/>
      <c r="AJ3786" s="233"/>
      <c r="AL3786" s="267"/>
      <c r="AM3786" s="235"/>
      <c r="AO3786" s="236"/>
      <c r="AU3786" s="234"/>
    </row>
    <row r="3787" spans="1:47" ht="21" x14ac:dyDescent="0.4">
      <c r="A3787" s="278">
        <v>122961</v>
      </c>
      <c r="B3787" s="279" t="s">
        <v>3101</v>
      </c>
      <c r="C3787" s="279" t="s">
        <v>189</v>
      </c>
      <c r="D3787" s="279" t="s">
        <v>305</v>
      </c>
      <c r="E3787" s="279" t="s">
        <v>394</v>
      </c>
      <c r="F3787"/>
      <c r="H3787" s="279" t="s">
        <v>394</v>
      </c>
      <c r="I3787" s="279" t="s">
        <v>539</v>
      </c>
      <c r="J3787" s="279" t="s">
        <v>394</v>
      </c>
      <c r="K3787" s="279" t="s">
        <v>394</v>
      </c>
      <c r="L3787" s="279" t="s">
        <v>394</v>
      </c>
      <c r="M3787" s="279" t="s">
        <v>394</v>
      </c>
      <c r="N3787" s="279" t="s">
        <v>394</v>
      </c>
      <c r="O3787" s="279" t="s">
        <v>394</v>
      </c>
      <c r="P3787" s="315">
        <v>0</v>
      </c>
      <c r="Q3787" s="279" t="s">
        <v>394</v>
      </c>
      <c r="R3787" s="279" t="s">
        <v>394</v>
      </c>
      <c r="S3787" s="279" t="s">
        <v>394</v>
      </c>
      <c r="T3787" s="279" t="s">
        <v>394</v>
      </c>
      <c r="U3787" s="279" t="s">
        <v>394</v>
      </c>
      <c r="V3787" s="279" t="s">
        <v>394</v>
      </c>
      <c r="W3787" s="279" t="s">
        <v>394</v>
      </c>
      <c r="X3787" s="279" t="s">
        <v>394</v>
      </c>
      <c r="Y3787" s="281"/>
      <c r="Z3787" s="279" t="s">
        <v>394</v>
      </c>
      <c r="AA3787" s="279" t="s">
        <v>394</v>
      </c>
      <c r="AB3787" s="281"/>
      <c r="AC3787" s="279" t="s">
        <v>855</v>
      </c>
      <c r="AF3787" s="276" t="str">
        <f>IFERROR(VLOOKUP(A3787,'[1]قوائم الترجمة'!AC$2:AD$2397,1,0),"م")</f>
        <v>م</v>
      </c>
      <c r="AG3787" s="232"/>
      <c r="AH3787" s="233"/>
      <c r="AI3787" s="233"/>
      <c r="AJ3787" s="233"/>
      <c r="AL3787" s="267"/>
      <c r="AM3787" s="235"/>
      <c r="AO3787" s="236"/>
      <c r="AU3787" s="234"/>
    </row>
    <row r="3788" spans="1:47" ht="21" x14ac:dyDescent="0.4">
      <c r="A3788" s="278">
        <v>122962</v>
      </c>
      <c r="B3788" s="279" t="s">
        <v>3100</v>
      </c>
      <c r="C3788" s="279" t="s">
        <v>171</v>
      </c>
      <c r="D3788" s="279" t="s">
        <v>271</v>
      </c>
      <c r="E3788" s="279" t="s">
        <v>394</v>
      </c>
      <c r="F3788"/>
      <c r="H3788" s="279" t="s">
        <v>394</v>
      </c>
      <c r="I3788" s="279" t="s">
        <v>539</v>
      </c>
      <c r="J3788" s="279" t="s">
        <v>394</v>
      </c>
      <c r="K3788" s="279" t="s">
        <v>394</v>
      </c>
      <c r="L3788" s="279" t="s">
        <v>394</v>
      </c>
      <c r="M3788" s="279" t="s">
        <v>394</v>
      </c>
      <c r="N3788" s="279" t="s">
        <v>394</v>
      </c>
      <c r="O3788" s="279" t="s">
        <v>394</v>
      </c>
      <c r="P3788" s="315">
        <v>0</v>
      </c>
      <c r="Q3788" s="279" t="s">
        <v>394</v>
      </c>
      <c r="R3788" s="279" t="s">
        <v>394</v>
      </c>
      <c r="S3788" s="279" t="s">
        <v>394</v>
      </c>
      <c r="T3788" s="279" t="s">
        <v>394</v>
      </c>
      <c r="U3788" s="279" t="s">
        <v>394</v>
      </c>
      <c r="V3788" s="279" t="s">
        <v>394</v>
      </c>
      <c r="W3788" s="279" t="s">
        <v>394</v>
      </c>
      <c r="X3788" s="279" t="s">
        <v>394</v>
      </c>
      <c r="Y3788" s="281"/>
      <c r="Z3788" s="279" t="s">
        <v>394</v>
      </c>
      <c r="AA3788" s="279" t="s">
        <v>394</v>
      </c>
      <c r="AB3788" s="281"/>
      <c r="AC3788" s="279" t="s">
        <v>855</v>
      </c>
      <c r="AF3788" s="276" t="str">
        <f>IFERROR(VLOOKUP(A3788,'[1]قوائم الترجمة'!AC$2:AD$2397,1,0),"م")</f>
        <v>م</v>
      </c>
      <c r="AG3788" s="232"/>
      <c r="AH3788" s="233"/>
      <c r="AI3788" s="233"/>
      <c r="AJ3788" s="233"/>
      <c r="AL3788" s="267"/>
      <c r="AM3788" s="235"/>
      <c r="AO3788" s="236"/>
      <c r="AU3788" s="234"/>
    </row>
    <row r="3789" spans="1:47" ht="21" x14ac:dyDescent="0.4">
      <c r="A3789" s="278">
        <v>122963</v>
      </c>
      <c r="B3789" s="279" t="s">
        <v>3099</v>
      </c>
      <c r="C3789" s="279" t="s">
        <v>74</v>
      </c>
      <c r="D3789" s="279" t="s">
        <v>242</v>
      </c>
      <c r="E3789" s="279" t="s">
        <v>394</v>
      </c>
      <c r="F3789"/>
      <c r="H3789" s="279" t="s">
        <v>394</v>
      </c>
      <c r="I3789" s="279" t="s">
        <v>539</v>
      </c>
      <c r="J3789" s="279" t="s">
        <v>394</v>
      </c>
      <c r="K3789" s="279" t="s">
        <v>394</v>
      </c>
      <c r="L3789" s="279" t="s">
        <v>394</v>
      </c>
      <c r="M3789" s="279" t="s">
        <v>394</v>
      </c>
      <c r="N3789" s="279" t="s">
        <v>394</v>
      </c>
      <c r="O3789" s="279" t="s">
        <v>394</v>
      </c>
      <c r="P3789" s="315">
        <v>0</v>
      </c>
      <c r="Q3789" s="279" t="s">
        <v>394</v>
      </c>
      <c r="R3789" s="279" t="s">
        <v>394</v>
      </c>
      <c r="S3789" s="279" t="s">
        <v>394</v>
      </c>
      <c r="T3789" s="279" t="s">
        <v>394</v>
      </c>
      <c r="U3789" s="279" t="s">
        <v>394</v>
      </c>
      <c r="V3789" s="279" t="s">
        <v>394</v>
      </c>
      <c r="W3789" s="279" t="s">
        <v>394</v>
      </c>
      <c r="X3789" s="279" t="s">
        <v>394</v>
      </c>
      <c r="Y3789" s="281"/>
      <c r="Z3789" s="279" t="s">
        <v>394</v>
      </c>
      <c r="AA3789" s="279" t="s">
        <v>394</v>
      </c>
      <c r="AB3789" s="281"/>
      <c r="AC3789" s="279" t="s">
        <v>855</v>
      </c>
      <c r="AF3789" s="276" t="str">
        <f>IFERROR(VLOOKUP(A3789,'[1]قوائم الترجمة'!AC$2:AD$2397,1,0),"م")</f>
        <v>م</v>
      </c>
      <c r="AG3789" s="232"/>
      <c r="AH3789" s="233"/>
      <c r="AI3789" s="233"/>
      <c r="AJ3789" s="233"/>
      <c r="AL3789" s="267"/>
      <c r="AM3789" s="235"/>
      <c r="AO3789" s="236"/>
      <c r="AU3789" s="234"/>
    </row>
    <row r="3790" spans="1:47" ht="21" x14ac:dyDescent="0.4">
      <c r="A3790" s="278">
        <v>122964</v>
      </c>
      <c r="B3790" s="279" t="s">
        <v>3098</v>
      </c>
      <c r="C3790" s="279" t="s">
        <v>759</v>
      </c>
      <c r="D3790" s="279" t="s">
        <v>326</v>
      </c>
      <c r="E3790" s="279" t="s">
        <v>424</v>
      </c>
      <c r="F3790" s="315" t="s">
        <v>9737</v>
      </c>
      <c r="G3790" s="315" t="s">
        <v>402</v>
      </c>
      <c r="H3790" s="279" t="s">
        <v>425</v>
      </c>
      <c r="I3790" s="279" t="s">
        <v>67</v>
      </c>
      <c r="J3790" s="279" t="s">
        <v>403</v>
      </c>
      <c r="K3790" s="280">
        <v>2016</v>
      </c>
      <c r="L3790" s="279" t="s">
        <v>402</v>
      </c>
      <c r="M3790" s="279" t="s">
        <v>394</v>
      </c>
      <c r="N3790" s="279" t="s">
        <v>394</v>
      </c>
      <c r="O3790" s="279" t="s">
        <v>394</v>
      </c>
      <c r="P3790" s="315">
        <v>0</v>
      </c>
      <c r="Q3790" s="278"/>
      <c r="R3790" s="303"/>
      <c r="S3790" s="279" t="s">
        <v>394</v>
      </c>
      <c r="T3790" s="279" t="s">
        <v>394</v>
      </c>
      <c r="U3790" s="303"/>
      <c r="V3790" s="303"/>
      <c r="W3790" s="303"/>
      <c r="X3790" s="303"/>
      <c r="Z3790" s="303"/>
      <c r="AA3790" s="303"/>
      <c r="AC3790" s="279" t="s">
        <v>394</v>
      </c>
      <c r="AF3790" s="276">
        <f>IFERROR(VLOOKUP(A3790,'[1]قوائم الترجمة'!AC$2:AD$2397,1,0),"م")</f>
        <v>122964</v>
      </c>
      <c r="AG3790" s="232"/>
      <c r="AH3790" s="233"/>
      <c r="AI3790" s="233"/>
      <c r="AJ3790" s="233"/>
      <c r="AL3790" s="267"/>
      <c r="AM3790" s="235"/>
      <c r="AO3790" s="236"/>
      <c r="AU3790" s="234"/>
    </row>
    <row r="3791" spans="1:47" ht="21" x14ac:dyDescent="0.4">
      <c r="A3791" s="278">
        <v>122965</v>
      </c>
      <c r="B3791" s="279" t="s">
        <v>3097</v>
      </c>
      <c r="C3791" s="279" t="s">
        <v>65</v>
      </c>
      <c r="D3791" s="279" t="s">
        <v>10385</v>
      </c>
      <c r="E3791" s="279" t="s">
        <v>394</v>
      </c>
      <c r="F3791"/>
      <c r="H3791" s="279" t="s">
        <v>394</v>
      </c>
      <c r="I3791" s="279" t="s">
        <v>539</v>
      </c>
      <c r="J3791" s="279" t="s">
        <v>394</v>
      </c>
      <c r="K3791" s="279" t="s">
        <v>394</v>
      </c>
      <c r="L3791" s="279" t="s">
        <v>394</v>
      </c>
      <c r="M3791" s="279" t="s">
        <v>394</v>
      </c>
      <c r="N3791" s="279" t="s">
        <v>394</v>
      </c>
      <c r="O3791" s="279" t="s">
        <v>394</v>
      </c>
      <c r="P3791" s="315">
        <v>0</v>
      </c>
      <c r="Q3791" s="279" t="s">
        <v>394</v>
      </c>
      <c r="R3791" s="279" t="s">
        <v>394</v>
      </c>
      <c r="S3791" s="279" t="s">
        <v>394</v>
      </c>
      <c r="T3791" s="279" t="s">
        <v>394</v>
      </c>
      <c r="U3791" s="279" t="s">
        <v>394</v>
      </c>
      <c r="V3791" s="279" t="s">
        <v>394</v>
      </c>
      <c r="W3791" s="279" t="s">
        <v>394</v>
      </c>
      <c r="X3791" s="279" t="s">
        <v>394</v>
      </c>
      <c r="Y3791" s="281"/>
      <c r="Z3791" s="279" t="s">
        <v>394</v>
      </c>
      <c r="AA3791" s="279" t="s">
        <v>394</v>
      </c>
      <c r="AB3791" s="281"/>
      <c r="AC3791" s="279" t="s">
        <v>855</v>
      </c>
      <c r="AF3791" s="276" t="str">
        <f>IFERROR(VLOOKUP(A3791,'[1]قوائم الترجمة'!AC$2:AD$2397,1,0),"م")</f>
        <v>م</v>
      </c>
      <c r="AG3791" s="232"/>
      <c r="AH3791" s="233"/>
      <c r="AI3791" s="233"/>
      <c r="AJ3791" s="233"/>
      <c r="AL3791" s="267"/>
      <c r="AM3791" s="235"/>
      <c r="AO3791" s="236"/>
      <c r="AU3791" s="234"/>
    </row>
    <row r="3792" spans="1:47" ht="21" x14ac:dyDescent="0.4">
      <c r="A3792" s="278">
        <v>122966</v>
      </c>
      <c r="B3792" s="279" t="s">
        <v>3095</v>
      </c>
      <c r="C3792" s="279" t="s">
        <v>599</v>
      </c>
      <c r="D3792" s="279" t="s">
        <v>3096</v>
      </c>
      <c r="E3792" s="279" t="s">
        <v>394</v>
      </c>
      <c r="F3792"/>
      <c r="H3792" s="279" t="s">
        <v>394</v>
      </c>
      <c r="I3792" s="279" t="s">
        <v>540</v>
      </c>
      <c r="J3792" s="279" t="s">
        <v>394</v>
      </c>
      <c r="K3792" s="279" t="s">
        <v>394</v>
      </c>
      <c r="L3792" s="279" t="s">
        <v>394</v>
      </c>
      <c r="M3792" s="279" t="s">
        <v>394</v>
      </c>
      <c r="N3792" s="279" t="s">
        <v>394</v>
      </c>
      <c r="O3792" s="279" t="s">
        <v>394</v>
      </c>
      <c r="P3792" s="315">
        <v>0</v>
      </c>
      <c r="Q3792" s="279" t="s">
        <v>394</v>
      </c>
      <c r="R3792" s="279" t="s">
        <v>394</v>
      </c>
      <c r="S3792" s="279" t="s">
        <v>394</v>
      </c>
      <c r="T3792" s="279" t="s">
        <v>394</v>
      </c>
      <c r="U3792" s="279" t="s">
        <v>394</v>
      </c>
      <c r="V3792" s="279" t="s">
        <v>394</v>
      </c>
      <c r="W3792" s="279" t="s">
        <v>394</v>
      </c>
      <c r="X3792" s="279" t="s">
        <v>394</v>
      </c>
      <c r="Y3792" s="281"/>
      <c r="Z3792" s="279" t="s">
        <v>394</v>
      </c>
      <c r="AA3792" s="279" t="s">
        <v>394</v>
      </c>
      <c r="AB3792" s="281"/>
      <c r="AC3792" s="279" t="s">
        <v>394</v>
      </c>
      <c r="AF3792" s="276" t="str">
        <f>IFERROR(VLOOKUP(A3792,'[1]قوائم الترجمة'!AC$2:AD$2397,1,0),"م")</f>
        <v>م</v>
      </c>
      <c r="AG3792" s="232"/>
      <c r="AH3792" s="233"/>
      <c r="AI3792" s="233"/>
      <c r="AJ3792" s="233"/>
      <c r="AL3792" s="267"/>
      <c r="AM3792" s="235"/>
      <c r="AO3792" s="236"/>
      <c r="AU3792" s="234"/>
    </row>
    <row r="3793" spans="1:47" ht="21" x14ac:dyDescent="0.4">
      <c r="A3793" s="278">
        <v>122967</v>
      </c>
      <c r="B3793" s="279" t="s">
        <v>1217</v>
      </c>
      <c r="C3793" s="279" t="s">
        <v>73</v>
      </c>
      <c r="D3793" s="279" t="s">
        <v>352</v>
      </c>
      <c r="E3793" s="279" t="s">
        <v>394</v>
      </c>
      <c r="F3793"/>
      <c r="H3793" s="279" t="s">
        <v>394</v>
      </c>
      <c r="I3793" s="279" t="s">
        <v>539</v>
      </c>
      <c r="J3793" s="279" t="s">
        <v>394</v>
      </c>
      <c r="K3793" s="279" t="s">
        <v>394</v>
      </c>
      <c r="L3793" s="279" t="s">
        <v>394</v>
      </c>
      <c r="M3793" s="279" t="s">
        <v>394</v>
      </c>
      <c r="N3793" s="279" t="s">
        <v>394</v>
      </c>
      <c r="O3793" s="279" t="s">
        <v>394</v>
      </c>
      <c r="P3793" s="315">
        <v>0</v>
      </c>
      <c r="Q3793" s="279" t="s">
        <v>394</v>
      </c>
      <c r="R3793" s="279" t="s">
        <v>394</v>
      </c>
      <c r="S3793" s="279" t="s">
        <v>394</v>
      </c>
      <c r="T3793" s="279" t="s">
        <v>394</v>
      </c>
      <c r="U3793" s="279" t="s">
        <v>394</v>
      </c>
      <c r="V3793" s="279" t="s">
        <v>394</v>
      </c>
      <c r="W3793" s="279" t="s">
        <v>394</v>
      </c>
      <c r="X3793" s="279" t="s">
        <v>394</v>
      </c>
      <c r="Y3793" s="281"/>
      <c r="Z3793" s="279" t="s">
        <v>394</v>
      </c>
      <c r="AA3793" s="279" t="s">
        <v>394</v>
      </c>
      <c r="AB3793" s="281"/>
      <c r="AC3793" s="279" t="s">
        <v>855</v>
      </c>
      <c r="AF3793" s="276" t="str">
        <f>IFERROR(VLOOKUP(A3793,'[1]قوائم الترجمة'!AC$2:AD$2397,1,0),"م")</f>
        <v>م</v>
      </c>
      <c r="AG3793" s="232"/>
      <c r="AH3793" s="233"/>
      <c r="AI3793" s="233"/>
      <c r="AJ3793" s="233"/>
      <c r="AL3793" s="267"/>
      <c r="AM3793" s="235"/>
      <c r="AO3793" s="236"/>
      <c r="AU3793" s="234"/>
    </row>
    <row r="3794" spans="1:47" ht="21" x14ac:dyDescent="0.4">
      <c r="A3794" s="278">
        <v>122969</v>
      </c>
      <c r="B3794" s="279" t="s">
        <v>3093</v>
      </c>
      <c r="C3794" s="279" t="s">
        <v>3094</v>
      </c>
      <c r="D3794" s="279" t="s">
        <v>822</v>
      </c>
      <c r="E3794" s="279" t="s">
        <v>424</v>
      </c>
      <c r="F3794" s="315" t="s">
        <v>9738</v>
      </c>
      <c r="G3794" s="315" t="s">
        <v>8263</v>
      </c>
      <c r="H3794" s="279" t="s">
        <v>425</v>
      </c>
      <c r="I3794" s="279" t="s">
        <v>67</v>
      </c>
      <c r="J3794" s="279" t="s">
        <v>426</v>
      </c>
      <c r="K3794" s="280">
        <v>2000</v>
      </c>
      <c r="L3794" s="279" t="s">
        <v>404</v>
      </c>
      <c r="M3794" s="279" t="s">
        <v>394</v>
      </c>
      <c r="N3794" s="279" t="s">
        <v>394</v>
      </c>
      <c r="O3794" s="279" t="s">
        <v>394</v>
      </c>
      <c r="P3794" s="315">
        <v>0</v>
      </c>
      <c r="Q3794" s="278"/>
      <c r="R3794" s="303"/>
      <c r="S3794" s="279" t="s">
        <v>394</v>
      </c>
      <c r="T3794" s="279" t="s">
        <v>394</v>
      </c>
      <c r="U3794" s="303"/>
      <c r="V3794" s="303"/>
      <c r="W3794" s="303"/>
      <c r="X3794" s="303"/>
      <c r="Z3794" s="303"/>
      <c r="AA3794" s="303"/>
      <c r="AC3794" s="279" t="s">
        <v>394</v>
      </c>
      <c r="AF3794" s="276">
        <f>IFERROR(VLOOKUP(A3794,'[1]قوائم الترجمة'!AC$2:AD$2397,1,0),"م")</f>
        <v>122969</v>
      </c>
      <c r="AG3794" s="232"/>
      <c r="AH3794" s="233"/>
      <c r="AI3794" s="233"/>
      <c r="AJ3794" s="233"/>
      <c r="AL3794" s="267"/>
      <c r="AM3794" s="235"/>
      <c r="AO3794" s="236"/>
      <c r="AU3794" s="234"/>
    </row>
    <row r="3795" spans="1:47" ht="21" x14ac:dyDescent="0.4">
      <c r="A3795" s="278">
        <v>122971</v>
      </c>
      <c r="B3795" s="279" t="s">
        <v>3091</v>
      </c>
      <c r="C3795" s="279" t="s">
        <v>480</v>
      </c>
      <c r="D3795" s="279" t="s">
        <v>3092</v>
      </c>
      <c r="E3795" s="279" t="s">
        <v>394</v>
      </c>
      <c r="F3795" s="315" t="s">
        <v>8406</v>
      </c>
      <c r="G3795" s="315" t="s">
        <v>797</v>
      </c>
      <c r="H3795" s="279" t="s">
        <v>425</v>
      </c>
      <c r="I3795" s="279" t="s">
        <v>540</v>
      </c>
      <c r="J3795" s="279" t="s">
        <v>426</v>
      </c>
      <c r="K3795" s="280">
        <v>2010</v>
      </c>
      <c r="L3795" s="279" t="s">
        <v>421</v>
      </c>
      <c r="M3795" s="279" t="s">
        <v>394</v>
      </c>
      <c r="N3795" s="279" t="s">
        <v>394</v>
      </c>
      <c r="O3795" s="279" t="s">
        <v>394</v>
      </c>
      <c r="P3795" s="315">
        <v>0</v>
      </c>
      <c r="Q3795" s="278"/>
      <c r="R3795" s="303"/>
      <c r="S3795" s="279" t="s">
        <v>394</v>
      </c>
      <c r="T3795" s="279" t="s">
        <v>394</v>
      </c>
      <c r="U3795" s="303"/>
      <c r="V3795" s="303"/>
      <c r="W3795" s="303"/>
      <c r="X3795" s="303"/>
      <c r="Z3795" s="303"/>
      <c r="AA3795" s="303"/>
      <c r="AC3795" s="279" t="s">
        <v>394</v>
      </c>
      <c r="AF3795" s="276">
        <f>IFERROR(VLOOKUP(A3795,'[1]قوائم الترجمة'!AC$2:AD$2397,1,0),"م")</f>
        <v>122971</v>
      </c>
      <c r="AG3795" s="232"/>
      <c r="AH3795" s="233"/>
      <c r="AI3795" s="233"/>
      <c r="AJ3795" s="233"/>
      <c r="AL3795" s="267"/>
      <c r="AM3795" s="235"/>
      <c r="AO3795" s="236"/>
      <c r="AU3795" s="234"/>
    </row>
    <row r="3796" spans="1:47" ht="21" x14ac:dyDescent="0.4">
      <c r="A3796" s="278">
        <v>122972</v>
      </c>
      <c r="B3796" s="279" t="s">
        <v>2352</v>
      </c>
      <c r="C3796" s="279" t="s">
        <v>68</v>
      </c>
      <c r="D3796" s="279" t="s">
        <v>374</v>
      </c>
      <c r="E3796" s="279" t="s">
        <v>394</v>
      </c>
      <c r="F3796"/>
      <c r="H3796" s="279" t="s">
        <v>394</v>
      </c>
      <c r="I3796" s="279" t="s">
        <v>539</v>
      </c>
      <c r="J3796" s="279" t="s">
        <v>394</v>
      </c>
      <c r="K3796" s="279" t="s">
        <v>394</v>
      </c>
      <c r="L3796" s="279" t="s">
        <v>394</v>
      </c>
      <c r="M3796" s="279" t="s">
        <v>394</v>
      </c>
      <c r="N3796" s="279" t="s">
        <v>394</v>
      </c>
      <c r="O3796" s="279" t="s">
        <v>394</v>
      </c>
      <c r="P3796" s="315">
        <v>0</v>
      </c>
      <c r="Q3796" s="279" t="s">
        <v>394</v>
      </c>
      <c r="R3796" s="279" t="s">
        <v>394</v>
      </c>
      <c r="S3796" s="279" t="s">
        <v>394</v>
      </c>
      <c r="T3796" s="279" t="s">
        <v>394</v>
      </c>
      <c r="U3796" s="279" t="s">
        <v>394</v>
      </c>
      <c r="V3796" s="279" t="s">
        <v>394</v>
      </c>
      <c r="W3796" s="279" t="s">
        <v>394</v>
      </c>
      <c r="X3796" s="279" t="s">
        <v>394</v>
      </c>
      <c r="Y3796" s="281"/>
      <c r="Z3796" s="279" t="s">
        <v>394</v>
      </c>
      <c r="AA3796" s="279" t="s">
        <v>394</v>
      </c>
      <c r="AB3796" s="281"/>
      <c r="AC3796" s="279" t="s">
        <v>855</v>
      </c>
      <c r="AF3796" s="276" t="str">
        <f>IFERROR(VLOOKUP(A3796,'[1]قوائم الترجمة'!AC$2:AD$2397,1,0),"م")</f>
        <v>م</v>
      </c>
      <c r="AG3796" s="232"/>
      <c r="AH3796" s="233"/>
      <c r="AI3796" s="233"/>
      <c r="AJ3796" s="233"/>
      <c r="AL3796" s="267"/>
      <c r="AM3796" s="235"/>
      <c r="AO3796" s="236"/>
      <c r="AU3796" s="234"/>
    </row>
    <row r="3797" spans="1:47" ht="21" x14ac:dyDescent="0.4">
      <c r="A3797" s="278">
        <v>122973</v>
      </c>
      <c r="B3797" s="279" t="s">
        <v>3090</v>
      </c>
      <c r="C3797" s="279" t="s">
        <v>71</v>
      </c>
      <c r="D3797" s="279" t="s">
        <v>1466</v>
      </c>
      <c r="E3797" s="279" t="s">
        <v>394</v>
      </c>
      <c r="F3797"/>
      <c r="H3797" s="279" t="s">
        <v>394</v>
      </c>
      <c r="I3797" s="279" t="s">
        <v>539</v>
      </c>
      <c r="J3797" s="279" t="s">
        <v>394</v>
      </c>
      <c r="K3797" s="279" t="s">
        <v>394</v>
      </c>
      <c r="L3797" s="279" t="s">
        <v>394</v>
      </c>
      <c r="M3797" s="279" t="s">
        <v>394</v>
      </c>
      <c r="N3797" s="279" t="s">
        <v>394</v>
      </c>
      <c r="O3797" s="279" t="s">
        <v>394</v>
      </c>
      <c r="P3797" s="315">
        <v>0</v>
      </c>
      <c r="Q3797" s="279" t="s">
        <v>394</v>
      </c>
      <c r="R3797" s="279" t="s">
        <v>394</v>
      </c>
      <c r="S3797" s="279" t="s">
        <v>394</v>
      </c>
      <c r="T3797" s="279" t="s">
        <v>394</v>
      </c>
      <c r="U3797" s="279" t="s">
        <v>394</v>
      </c>
      <c r="V3797" s="279" t="s">
        <v>394</v>
      </c>
      <c r="W3797" s="279" t="s">
        <v>394</v>
      </c>
      <c r="X3797" s="279" t="s">
        <v>394</v>
      </c>
      <c r="Y3797" s="281"/>
      <c r="Z3797" s="279" t="s">
        <v>394</v>
      </c>
      <c r="AA3797" s="279" t="s">
        <v>394</v>
      </c>
      <c r="AB3797" s="281"/>
      <c r="AC3797" s="279" t="s">
        <v>855</v>
      </c>
      <c r="AF3797" s="276" t="str">
        <f>IFERROR(VLOOKUP(A3797,'[1]قوائم الترجمة'!AC$2:AD$2397,1,0),"م")</f>
        <v>م</v>
      </c>
      <c r="AG3797" s="232"/>
      <c r="AH3797" s="233"/>
      <c r="AI3797" s="233"/>
      <c r="AJ3797" s="233"/>
      <c r="AL3797" s="267"/>
      <c r="AM3797" s="235"/>
      <c r="AO3797" s="236"/>
      <c r="AU3797" s="234"/>
    </row>
    <row r="3798" spans="1:47" ht="21" x14ac:dyDescent="0.4">
      <c r="A3798" s="278">
        <v>122974</v>
      </c>
      <c r="B3798" s="279" t="s">
        <v>3089</v>
      </c>
      <c r="C3798" s="279" t="s">
        <v>764</v>
      </c>
      <c r="D3798" s="279" t="s">
        <v>1249</v>
      </c>
      <c r="E3798" s="279" t="s">
        <v>424</v>
      </c>
      <c r="F3798" s="315" t="s">
        <v>9739</v>
      </c>
      <c r="G3798" s="315" t="s">
        <v>402</v>
      </c>
      <c r="H3798" s="279" t="s">
        <v>425</v>
      </c>
      <c r="I3798" s="279" t="s">
        <v>540</v>
      </c>
      <c r="J3798" s="279" t="s">
        <v>426</v>
      </c>
      <c r="K3798" s="280">
        <v>2019</v>
      </c>
      <c r="L3798" s="279" t="s">
        <v>402</v>
      </c>
      <c r="M3798" s="279" t="s">
        <v>394</v>
      </c>
      <c r="N3798" s="279" t="s">
        <v>394</v>
      </c>
      <c r="O3798" s="279" t="s">
        <v>394</v>
      </c>
      <c r="P3798" s="315">
        <v>0</v>
      </c>
      <c r="Q3798" s="278"/>
      <c r="R3798" s="303"/>
      <c r="S3798" s="279" t="s">
        <v>394</v>
      </c>
      <c r="T3798" s="279" t="s">
        <v>394</v>
      </c>
      <c r="U3798" s="303"/>
      <c r="V3798" s="303"/>
      <c r="W3798" s="303"/>
      <c r="X3798" s="303"/>
      <c r="Z3798" s="303"/>
      <c r="AA3798" s="303"/>
      <c r="AC3798" s="279" t="s">
        <v>394</v>
      </c>
      <c r="AF3798" s="276">
        <f>IFERROR(VLOOKUP(A3798,'[1]قوائم الترجمة'!AC$2:AD$2397,1,0),"م")</f>
        <v>122974</v>
      </c>
      <c r="AG3798" s="232"/>
      <c r="AH3798" s="233"/>
      <c r="AI3798" s="233"/>
      <c r="AJ3798" s="233"/>
      <c r="AL3798" s="267"/>
      <c r="AM3798" s="235"/>
      <c r="AO3798" s="236"/>
      <c r="AU3798" s="234"/>
    </row>
    <row r="3799" spans="1:47" ht="21" x14ac:dyDescent="0.4">
      <c r="A3799" s="278">
        <v>122975</v>
      </c>
      <c r="B3799" s="279" t="s">
        <v>3087</v>
      </c>
      <c r="C3799" s="279" t="s">
        <v>1087</v>
      </c>
      <c r="D3799" s="279" t="s">
        <v>3088</v>
      </c>
      <c r="E3799" s="279" t="s">
        <v>394</v>
      </c>
      <c r="F3799"/>
      <c r="H3799" s="279" t="s">
        <v>394</v>
      </c>
      <c r="I3799" s="279" t="s">
        <v>540</v>
      </c>
      <c r="J3799" s="279" t="s">
        <v>394</v>
      </c>
      <c r="K3799" s="279" t="s">
        <v>394</v>
      </c>
      <c r="L3799" s="279" t="s">
        <v>394</v>
      </c>
      <c r="M3799" s="279" t="s">
        <v>394</v>
      </c>
      <c r="N3799" s="279" t="s">
        <v>394</v>
      </c>
      <c r="O3799" s="279" t="s">
        <v>394</v>
      </c>
      <c r="P3799" s="315">
        <v>0</v>
      </c>
      <c r="Q3799" s="279" t="s">
        <v>394</v>
      </c>
      <c r="R3799" s="279" t="s">
        <v>394</v>
      </c>
      <c r="S3799" s="279" t="s">
        <v>394</v>
      </c>
      <c r="T3799" s="279" t="s">
        <v>394</v>
      </c>
      <c r="U3799" s="279" t="s">
        <v>394</v>
      </c>
      <c r="V3799" s="279" t="s">
        <v>394</v>
      </c>
      <c r="W3799" s="279" t="s">
        <v>394</v>
      </c>
      <c r="X3799" s="279" t="s">
        <v>394</v>
      </c>
      <c r="Y3799" s="281"/>
      <c r="Z3799" s="279" t="s">
        <v>394</v>
      </c>
      <c r="AA3799" s="279" t="s">
        <v>394</v>
      </c>
      <c r="AB3799" s="281"/>
      <c r="AC3799" s="279" t="s">
        <v>855</v>
      </c>
      <c r="AF3799" s="276" t="str">
        <f>IFERROR(VLOOKUP(A3799,'[1]قوائم الترجمة'!AC$2:AD$2397,1,0),"م")</f>
        <v>م</v>
      </c>
      <c r="AG3799" s="232"/>
      <c r="AH3799" s="233"/>
      <c r="AI3799" s="233"/>
      <c r="AJ3799" s="233"/>
      <c r="AL3799" s="267"/>
      <c r="AM3799" s="235"/>
      <c r="AO3799" s="236"/>
      <c r="AU3799" s="234"/>
    </row>
    <row r="3800" spans="1:47" ht="21" x14ac:dyDescent="0.4">
      <c r="A3800" s="278">
        <v>122976</v>
      </c>
      <c r="B3800" s="279" t="s">
        <v>3085</v>
      </c>
      <c r="C3800" s="279" t="s">
        <v>195</v>
      </c>
      <c r="D3800" s="279" t="s">
        <v>3086</v>
      </c>
      <c r="E3800" s="279" t="s">
        <v>394</v>
      </c>
      <c r="F3800"/>
      <c r="H3800" s="279" t="s">
        <v>394</v>
      </c>
      <c r="I3800" s="279" t="s">
        <v>541</v>
      </c>
      <c r="J3800" s="279" t="s">
        <v>394</v>
      </c>
      <c r="K3800" s="279" t="s">
        <v>394</v>
      </c>
      <c r="L3800" s="279" t="s">
        <v>394</v>
      </c>
      <c r="M3800" s="279" t="s">
        <v>394</v>
      </c>
      <c r="N3800" s="279" t="s">
        <v>394</v>
      </c>
      <c r="O3800" s="279" t="s">
        <v>394</v>
      </c>
      <c r="P3800" s="315">
        <v>0</v>
      </c>
      <c r="Q3800" s="279" t="s">
        <v>394</v>
      </c>
      <c r="R3800" s="279" t="s">
        <v>394</v>
      </c>
      <c r="S3800" s="279" t="s">
        <v>394</v>
      </c>
      <c r="T3800" s="279" t="s">
        <v>394</v>
      </c>
      <c r="U3800" s="279" t="s">
        <v>394</v>
      </c>
      <c r="V3800" s="279" t="s">
        <v>394</v>
      </c>
      <c r="W3800" s="279" t="s">
        <v>394</v>
      </c>
      <c r="X3800" s="279" t="s">
        <v>394</v>
      </c>
      <c r="Y3800" s="281"/>
      <c r="Z3800" s="279" t="s">
        <v>394</v>
      </c>
      <c r="AA3800" s="279" t="s">
        <v>394</v>
      </c>
      <c r="AB3800" s="281"/>
      <c r="AC3800" s="279" t="s">
        <v>394</v>
      </c>
      <c r="AF3800" s="276" t="str">
        <f>IFERROR(VLOOKUP(A3800,'[1]قوائم الترجمة'!AC$2:AD$2397,1,0),"م")</f>
        <v>م</v>
      </c>
      <c r="AG3800" s="232"/>
      <c r="AH3800" s="233"/>
      <c r="AI3800" s="233"/>
      <c r="AJ3800" s="233"/>
      <c r="AL3800" s="267"/>
      <c r="AM3800" s="235"/>
      <c r="AO3800" s="236"/>
      <c r="AU3800" s="234"/>
    </row>
    <row r="3801" spans="1:47" ht="21" x14ac:dyDescent="0.4">
      <c r="A3801" s="278">
        <v>122977</v>
      </c>
      <c r="B3801" s="279" t="s">
        <v>3084</v>
      </c>
      <c r="C3801" s="279" t="s">
        <v>153</v>
      </c>
      <c r="D3801" s="279" t="s">
        <v>481</v>
      </c>
      <c r="E3801" s="279" t="s">
        <v>394</v>
      </c>
      <c r="F3801"/>
      <c r="H3801" s="279" t="s">
        <v>394</v>
      </c>
      <c r="I3801" s="279" t="s">
        <v>539</v>
      </c>
      <c r="J3801" s="279" t="s">
        <v>394</v>
      </c>
      <c r="K3801" s="279" t="s">
        <v>394</v>
      </c>
      <c r="L3801" s="279" t="s">
        <v>394</v>
      </c>
      <c r="M3801" s="279" t="s">
        <v>394</v>
      </c>
      <c r="N3801" s="279" t="s">
        <v>394</v>
      </c>
      <c r="O3801" s="279" t="s">
        <v>394</v>
      </c>
      <c r="P3801" s="315">
        <v>0</v>
      </c>
      <c r="Q3801" s="279" t="s">
        <v>394</v>
      </c>
      <c r="R3801" s="279" t="s">
        <v>394</v>
      </c>
      <c r="S3801" s="279" t="s">
        <v>394</v>
      </c>
      <c r="T3801" s="279" t="s">
        <v>394</v>
      </c>
      <c r="U3801" s="279" t="s">
        <v>394</v>
      </c>
      <c r="V3801" s="279" t="s">
        <v>394</v>
      </c>
      <c r="W3801" s="279" t="s">
        <v>394</v>
      </c>
      <c r="X3801" s="279" t="s">
        <v>394</v>
      </c>
      <c r="Y3801" s="281"/>
      <c r="Z3801" s="279" t="s">
        <v>394</v>
      </c>
      <c r="AA3801" s="279" t="s">
        <v>394</v>
      </c>
      <c r="AB3801" s="281"/>
      <c r="AC3801" s="279" t="s">
        <v>855</v>
      </c>
      <c r="AF3801" s="276" t="str">
        <f>IFERROR(VLOOKUP(A3801,'[1]قوائم الترجمة'!AC$2:AD$2397,1,0),"م")</f>
        <v>م</v>
      </c>
      <c r="AG3801" s="232"/>
      <c r="AH3801" s="233"/>
      <c r="AI3801" s="233"/>
      <c r="AJ3801" s="233"/>
      <c r="AL3801" s="267"/>
      <c r="AM3801" s="235"/>
      <c r="AO3801" s="236"/>
      <c r="AU3801" s="234"/>
    </row>
    <row r="3802" spans="1:47" ht="21" x14ac:dyDescent="0.4">
      <c r="A3802" s="278">
        <v>122978</v>
      </c>
      <c r="B3802" s="279" t="s">
        <v>3081</v>
      </c>
      <c r="C3802" s="279" t="s">
        <v>3082</v>
      </c>
      <c r="D3802" s="279" t="s">
        <v>3083</v>
      </c>
      <c r="E3802" s="279" t="s">
        <v>394</v>
      </c>
      <c r="F3802"/>
      <c r="H3802" s="279" t="s">
        <v>394</v>
      </c>
      <c r="I3802" s="279" t="s">
        <v>539</v>
      </c>
      <c r="J3802" s="279" t="s">
        <v>394</v>
      </c>
      <c r="K3802" s="279" t="s">
        <v>394</v>
      </c>
      <c r="L3802" s="279" t="s">
        <v>394</v>
      </c>
      <c r="M3802" s="279" t="s">
        <v>394</v>
      </c>
      <c r="N3802" s="279" t="s">
        <v>394</v>
      </c>
      <c r="O3802" s="279" t="s">
        <v>394</v>
      </c>
      <c r="P3802" s="315">
        <v>0</v>
      </c>
      <c r="Q3802" s="279" t="s">
        <v>394</v>
      </c>
      <c r="R3802" s="279" t="s">
        <v>394</v>
      </c>
      <c r="S3802" s="279" t="s">
        <v>394</v>
      </c>
      <c r="T3802" s="279" t="s">
        <v>394</v>
      </c>
      <c r="U3802" s="279" t="s">
        <v>394</v>
      </c>
      <c r="V3802" s="279" t="s">
        <v>394</v>
      </c>
      <c r="W3802" s="279" t="s">
        <v>394</v>
      </c>
      <c r="X3802" s="279" t="s">
        <v>394</v>
      </c>
      <c r="Y3802" s="281"/>
      <c r="Z3802" s="279" t="s">
        <v>394</v>
      </c>
      <c r="AA3802" s="279" t="s">
        <v>394</v>
      </c>
      <c r="AB3802" s="281"/>
      <c r="AC3802" s="279" t="s">
        <v>855</v>
      </c>
      <c r="AF3802" s="276" t="str">
        <f>IFERROR(VLOOKUP(A3802,'[1]قوائم الترجمة'!AC$2:AD$2397,1,0),"م")</f>
        <v>م</v>
      </c>
      <c r="AG3802" s="232"/>
      <c r="AH3802" s="233"/>
      <c r="AI3802" s="233"/>
      <c r="AJ3802" s="233"/>
      <c r="AL3802" s="267"/>
      <c r="AM3802" s="235"/>
      <c r="AO3802" s="236"/>
      <c r="AU3802" s="234"/>
    </row>
    <row r="3803" spans="1:47" ht="21" x14ac:dyDescent="0.4">
      <c r="A3803" s="278">
        <v>122980</v>
      </c>
      <c r="B3803" s="279" t="s">
        <v>7094</v>
      </c>
      <c r="C3803" s="279" t="s">
        <v>109</v>
      </c>
      <c r="D3803" s="279" t="s">
        <v>496</v>
      </c>
      <c r="E3803" s="279" t="s">
        <v>424</v>
      </c>
      <c r="F3803" s="315" t="s">
        <v>8378</v>
      </c>
      <c r="G3803" s="315" t="s">
        <v>8218</v>
      </c>
      <c r="H3803" s="279" t="s">
        <v>428</v>
      </c>
      <c r="I3803" s="279" t="s">
        <v>61</v>
      </c>
      <c r="J3803" s="279" t="s">
        <v>403</v>
      </c>
      <c r="K3803" s="280">
        <v>2010</v>
      </c>
      <c r="L3803" s="279" t="s">
        <v>404</v>
      </c>
      <c r="M3803" s="279" t="s">
        <v>394</v>
      </c>
      <c r="N3803" s="279"/>
      <c r="O3803" s="279" t="s">
        <v>394</v>
      </c>
      <c r="P3803" s="315">
        <v>0</v>
      </c>
      <c r="Q3803" s="278"/>
      <c r="R3803" s="303"/>
      <c r="S3803" s="279" t="s">
        <v>394</v>
      </c>
      <c r="T3803" s="279" t="s">
        <v>394</v>
      </c>
      <c r="U3803" s="303"/>
      <c r="V3803" s="303"/>
      <c r="W3803" s="303"/>
      <c r="X3803" s="303"/>
      <c r="Z3803" s="303"/>
      <c r="AA3803" s="303"/>
      <c r="AC3803" s="279" t="s">
        <v>394</v>
      </c>
      <c r="AF3803" s="276">
        <f>IFERROR(VLOOKUP(A3803,'[1]قوائم الترجمة'!AC$2:AD$2397,1,0),"م")</f>
        <v>122980</v>
      </c>
      <c r="AG3803" s="232"/>
      <c r="AH3803" s="233"/>
      <c r="AI3803" s="233"/>
      <c r="AJ3803" s="233"/>
      <c r="AL3803" s="267"/>
      <c r="AM3803" s="235"/>
      <c r="AO3803" s="236"/>
      <c r="AU3803" s="234"/>
    </row>
    <row r="3804" spans="1:47" ht="21" x14ac:dyDescent="0.4">
      <c r="A3804" s="278">
        <v>122981</v>
      </c>
      <c r="B3804" s="279" t="s">
        <v>7099</v>
      </c>
      <c r="C3804" s="279" t="s">
        <v>7100</v>
      </c>
      <c r="D3804" s="279" t="s">
        <v>7101</v>
      </c>
      <c r="E3804" s="279" t="s">
        <v>394</v>
      </c>
      <c r="F3804"/>
      <c r="H3804" s="279" t="s">
        <v>394</v>
      </c>
      <c r="I3804" s="279" t="s">
        <v>538</v>
      </c>
      <c r="J3804" s="279" t="s">
        <v>394</v>
      </c>
      <c r="K3804" s="279" t="s">
        <v>394</v>
      </c>
      <c r="L3804" s="279" t="s">
        <v>394</v>
      </c>
      <c r="M3804" s="279" t="s">
        <v>394</v>
      </c>
      <c r="N3804" s="279" t="s">
        <v>394</v>
      </c>
      <c r="O3804" s="279" t="s">
        <v>394</v>
      </c>
      <c r="P3804" s="315">
        <v>0</v>
      </c>
      <c r="Q3804" s="279" t="s">
        <v>394</v>
      </c>
      <c r="R3804" s="279" t="s">
        <v>394</v>
      </c>
      <c r="S3804" s="279" t="s">
        <v>394</v>
      </c>
      <c r="T3804" s="279" t="s">
        <v>394</v>
      </c>
      <c r="U3804" s="279" t="s">
        <v>394</v>
      </c>
      <c r="V3804" s="279" t="s">
        <v>394</v>
      </c>
      <c r="W3804" s="279" t="s">
        <v>394</v>
      </c>
      <c r="X3804" s="279" t="s">
        <v>394</v>
      </c>
      <c r="Y3804" s="281"/>
      <c r="Z3804" s="279" t="s">
        <v>394</v>
      </c>
      <c r="AA3804" s="279" t="s">
        <v>394</v>
      </c>
      <c r="AB3804" s="281"/>
      <c r="AC3804" s="279" t="s">
        <v>394</v>
      </c>
      <c r="AF3804" s="276" t="str">
        <f>IFERROR(VLOOKUP(A3804,'[1]قوائم الترجمة'!AC$2:AD$2397,1,0),"م")</f>
        <v>م</v>
      </c>
      <c r="AG3804" s="232"/>
      <c r="AH3804" s="233"/>
      <c r="AI3804" s="233"/>
      <c r="AJ3804" s="233"/>
      <c r="AL3804" s="267"/>
      <c r="AM3804" s="235"/>
      <c r="AO3804" s="236"/>
      <c r="AU3804" s="234"/>
    </row>
    <row r="3805" spans="1:47" ht="21" x14ac:dyDescent="0.4">
      <c r="A3805" s="278">
        <v>122982</v>
      </c>
      <c r="B3805" s="279" t="s">
        <v>7104</v>
      </c>
      <c r="C3805" s="279" t="s">
        <v>62</v>
      </c>
      <c r="D3805" s="279" t="s">
        <v>7105</v>
      </c>
      <c r="E3805" s="279" t="s">
        <v>394</v>
      </c>
      <c r="F3805"/>
      <c r="H3805" s="279" t="s">
        <v>394</v>
      </c>
      <c r="I3805" s="279" t="s">
        <v>538</v>
      </c>
      <c r="J3805" s="279" t="s">
        <v>394</v>
      </c>
      <c r="K3805" s="279" t="s">
        <v>394</v>
      </c>
      <c r="L3805" s="279" t="s">
        <v>394</v>
      </c>
      <c r="M3805" s="279" t="s">
        <v>394</v>
      </c>
      <c r="N3805" s="279" t="s">
        <v>394</v>
      </c>
      <c r="O3805" s="279" t="s">
        <v>394</v>
      </c>
      <c r="P3805" s="315">
        <v>0</v>
      </c>
      <c r="Q3805" s="279" t="s">
        <v>394</v>
      </c>
      <c r="R3805" s="279" t="s">
        <v>394</v>
      </c>
      <c r="S3805" s="279" t="s">
        <v>394</v>
      </c>
      <c r="T3805" s="279" t="s">
        <v>394</v>
      </c>
      <c r="U3805" s="279" t="s">
        <v>394</v>
      </c>
      <c r="V3805" s="279" t="s">
        <v>394</v>
      </c>
      <c r="W3805" s="279" t="s">
        <v>394</v>
      </c>
      <c r="X3805" s="279" t="s">
        <v>394</v>
      </c>
      <c r="Y3805" s="281"/>
      <c r="Z3805" s="279" t="s">
        <v>394</v>
      </c>
      <c r="AA3805" s="279" t="s">
        <v>394</v>
      </c>
      <c r="AB3805" s="281"/>
      <c r="AC3805" s="279" t="s">
        <v>394</v>
      </c>
      <c r="AF3805" s="276" t="str">
        <f>IFERROR(VLOOKUP(A3805,'[1]قوائم الترجمة'!AC$2:AD$2397,1,0),"م")</f>
        <v>م</v>
      </c>
      <c r="AG3805" s="232"/>
      <c r="AH3805" s="233"/>
      <c r="AI3805" s="233"/>
      <c r="AJ3805" s="233"/>
      <c r="AL3805" s="267"/>
      <c r="AM3805" s="235"/>
      <c r="AO3805" s="236"/>
      <c r="AU3805" s="234"/>
    </row>
    <row r="3806" spans="1:47" ht="21" x14ac:dyDescent="0.4">
      <c r="A3806" s="278">
        <v>122983</v>
      </c>
      <c r="B3806" s="279" t="s">
        <v>3080</v>
      </c>
      <c r="C3806" s="279" t="s">
        <v>72</v>
      </c>
      <c r="D3806" s="279" t="s">
        <v>212</v>
      </c>
      <c r="E3806" s="279" t="s">
        <v>394</v>
      </c>
      <c r="F3806"/>
      <c r="H3806" s="279" t="s">
        <v>394</v>
      </c>
      <c r="I3806" s="279" t="s">
        <v>539</v>
      </c>
      <c r="J3806" s="279" t="s">
        <v>394</v>
      </c>
      <c r="K3806" s="279" t="s">
        <v>394</v>
      </c>
      <c r="L3806" s="279" t="s">
        <v>394</v>
      </c>
      <c r="M3806" s="279" t="s">
        <v>394</v>
      </c>
      <c r="N3806" s="279" t="s">
        <v>394</v>
      </c>
      <c r="O3806" s="279" t="s">
        <v>394</v>
      </c>
      <c r="P3806" s="315">
        <v>0</v>
      </c>
      <c r="Q3806" s="279" t="s">
        <v>394</v>
      </c>
      <c r="R3806" s="279" t="s">
        <v>394</v>
      </c>
      <c r="S3806" s="279" t="s">
        <v>394</v>
      </c>
      <c r="T3806" s="279" t="s">
        <v>394</v>
      </c>
      <c r="U3806" s="279" t="s">
        <v>394</v>
      </c>
      <c r="V3806" s="279" t="s">
        <v>394</v>
      </c>
      <c r="W3806" s="279" t="s">
        <v>394</v>
      </c>
      <c r="X3806" s="279" t="s">
        <v>394</v>
      </c>
      <c r="Y3806" s="281"/>
      <c r="Z3806" s="279" t="s">
        <v>394</v>
      </c>
      <c r="AA3806" s="279" t="s">
        <v>394</v>
      </c>
      <c r="AB3806" s="281"/>
      <c r="AC3806" s="279" t="s">
        <v>855</v>
      </c>
      <c r="AF3806" s="276" t="str">
        <f>IFERROR(VLOOKUP(A3806,'[1]قوائم الترجمة'!AC$2:AD$2397,1,0),"م")</f>
        <v>م</v>
      </c>
      <c r="AG3806" s="232"/>
      <c r="AH3806" s="233"/>
      <c r="AI3806" s="233"/>
      <c r="AJ3806" s="233"/>
      <c r="AL3806" s="267"/>
      <c r="AM3806" s="235"/>
      <c r="AO3806" s="236"/>
      <c r="AU3806" s="234"/>
    </row>
    <row r="3807" spans="1:47" ht="21" x14ac:dyDescent="0.4">
      <c r="A3807" s="278">
        <v>122984</v>
      </c>
      <c r="B3807" s="279" t="s">
        <v>3079</v>
      </c>
      <c r="C3807" s="279" t="s">
        <v>590</v>
      </c>
      <c r="D3807" s="279" t="s">
        <v>1021</v>
      </c>
      <c r="E3807" s="279" t="s">
        <v>5660</v>
      </c>
      <c r="F3807" s="315" t="s">
        <v>9740</v>
      </c>
      <c r="G3807" s="315" t="s">
        <v>9741</v>
      </c>
      <c r="H3807" s="279" t="s">
        <v>425</v>
      </c>
      <c r="I3807" s="279" t="s">
        <v>538</v>
      </c>
      <c r="J3807" s="279" t="s">
        <v>7215</v>
      </c>
      <c r="K3807" s="280">
        <v>0</v>
      </c>
      <c r="L3807" s="279" t="s">
        <v>7215</v>
      </c>
      <c r="M3807" s="279" t="s">
        <v>394</v>
      </c>
      <c r="N3807" s="279" t="s">
        <v>394</v>
      </c>
      <c r="O3807" s="279" t="s">
        <v>394</v>
      </c>
      <c r="P3807" s="315">
        <v>0</v>
      </c>
      <c r="Q3807" s="278"/>
      <c r="R3807" s="303"/>
      <c r="S3807" s="279" t="s">
        <v>394</v>
      </c>
      <c r="T3807" s="279" t="s">
        <v>394</v>
      </c>
      <c r="U3807" s="303"/>
      <c r="V3807" s="303"/>
      <c r="W3807" s="303"/>
      <c r="X3807" s="303"/>
      <c r="Z3807" s="303"/>
      <c r="AA3807" s="303"/>
      <c r="AC3807" s="279" t="s">
        <v>394</v>
      </c>
      <c r="AF3807" s="276">
        <f>IFERROR(VLOOKUP(A3807,'[1]قوائم الترجمة'!AC$2:AD$2397,1,0),"م")</f>
        <v>122984</v>
      </c>
      <c r="AG3807" s="232"/>
      <c r="AH3807" s="233"/>
      <c r="AI3807" s="233"/>
      <c r="AJ3807" s="233"/>
      <c r="AL3807" s="267"/>
      <c r="AM3807" s="235"/>
      <c r="AO3807" s="236"/>
      <c r="AU3807" s="234"/>
    </row>
    <row r="3808" spans="1:47" ht="21" x14ac:dyDescent="0.4">
      <c r="A3808" s="278">
        <v>122985</v>
      </c>
      <c r="B3808" s="279" t="s">
        <v>3078</v>
      </c>
      <c r="C3808" s="279" t="s">
        <v>487</v>
      </c>
      <c r="D3808" s="279" t="s">
        <v>290</v>
      </c>
      <c r="E3808" s="279" t="s">
        <v>394</v>
      </c>
      <c r="F3808"/>
      <c r="H3808" s="279" t="s">
        <v>394</v>
      </c>
      <c r="I3808" s="279" t="s">
        <v>540</v>
      </c>
      <c r="J3808" s="279" t="s">
        <v>394</v>
      </c>
      <c r="K3808" s="279" t="s">
        <v>394</v>
      </c>
      <c r="L3808" s="279" t="s">
        <v>394</v>
      </c>
      <c r="M3808" s="279" t="s">
        <v>394</v>
      </c>
      <c r="N3808" s="279" t="s">
        <v>394</v>
      </c>
      <c r="O3808" s="279" t="s">
        <v>394</v>
      </c>
      <c r="P3808" s="315">
        <v>0</v>
      </c>
      <c r="Q3808" s="279" t="s">
        <v>394</v>
      </c>
      <c r="R3808" s="279" t="s">
        <v>394</v>
      </c>
      <c r="S3808" s="279" t="s">
        <v>394</v>
      </c>
      <c r="T3808" s="279" t="s">
        <v>394</v>
      </c>
      <c r="U3808" s="279" t="s">
        <v>394</v>
      </c>
      <c r="V3808" s="279" t="s">
        <v>394</v>
      </c>
      <c r="W3808" s="279" t="s">
        <v>394</v>
      </c>
      <c r="X3808" s="279" t="s">
        <v>394</v>
      </c>
      <c r="Y3808" s="281"/>
      <c r="Z3808" s="279" t="s">
        <v>394</v>
      </c>
      <c r="AA3808" s="279" t="s">
        <v>394</v>
      </c>
      <c r="AB3808" s="281"/>
      <c r="AC3808" s="279" t="s">
        <v>394</v>
      </c>
      <c r="AF3808" s="276" t="str">
        <f>IFERROR(VLOOKUP(A3808,'[1]قوائم الترجمة'!AC$2:AD$2397,1,0),"م")</f>
        <v>م</v>
      </c>
      <c r="AG3808" s="232"/>
      <c r="AH3808" s="233"/>
      <c r="AI3808" s="233"/>
      <c r="AJ3808" s="233"/>
      <c r="AL3808" s="267"/>
      <c r="AM3808" s="235"/>
      <c r="AO3808" s="236"/>
      <c r="AU3808" s="234"/>
    </row>
    <row r="3809" spans="1:47" ht="21" x14ac:dyDescent="0.4">
      <c r="A3809" s="278">
        <v>122986</v>
      </c>
      <c r="B3809" s="279" t="s">
        <v>7116</v>
      </c>
      <c r="C3809" s="279" t="s">
        <v>1075</v>
      </c>
      <c r="D3809" s="279" t="s">
        <v>531</v>
      </c>
      <c r="E3809" s="279" t="s">
        <v>424</v>
      </c>
      <c r="F3809" s="315" t="s">
        <v>8378</v>
      </c>
      <c r="G3809" s="315" t="s">
        <v>8379</v>
      </c>
      <c r="H3809" s="279" t="s">
        <v>7215</v>
      </c>
      <c r="I3809" s="279" t="s">
        <v>67</v>
      </c>
      <c r="J3809" s="279" t="s">
        <v>7215</v>
      </c>
      <c r="K3809" s="280">
        <v>0</v>
      </c>
      <c r="L3809" s="279" t="s">
        <v>7215</v>
      </c>
      <c r="M3809" s="279" t="s">
        <v>394</v>
      </c>
      <c r="N3809" s="279" t="s">
        <v>394</v>
      </c>
      <c r="O3809" s="279" t="s">
        <v>394</v>
      </c>
      <c r="P3809" s="315">
        <v>0</v>
      </c>
      <c r="Q3809" s="278"/>
      <c r="R3809" s="303"/>
      <c r="S3809" s="279" t="s">
        <v>394</v>
      </c>
      <c r="T3809" s="279" t="s">
        <v>394</v>
      </c>
      <c r="U3809" s="303"/>
      <c r="V3809" s="303"/>
      <c r="W3809" s="303"/>
      <c r="X3809" s="303"/>
      <c r="Z3809" s="303"/>
      <c r="AA3809" s="303"/>
      <c r="AC3809" s="279" t="s">
        <v>394</v>
      </c>
      <c r="AF3809" s="276">
        <f>IFERROR(VLOOKUP(A3809,'[1]قوائم الترجمة'!AC$2:AD$2397,1,0),"م")</f>
        <v>122986</v>
      </c>
      <c r="AG3809" s="232"/>
      <c r="AH3809" s="233"/>
      <c r="AI3809" s="233"/>
      <c r="AJ3809" s="233"/>
      <c r="AL3809" s="267"/>
      <c r="AM3809" s="235"/>
      <c r="AO3809" s="236"/>
      <c r="AU3809" s="234"/>
    </row>
    <row r="3810" spans="1:47" ht="21" x14ac:dyDescent="0.4">
      <c r="A3810" s="278">
        <v>122987</v>
      </c>
      <c r="B3810" s="279" t="s">
        <v>3077</v>
      </c>
      <c r="C3810" s="279" t="s">
        <v>120</v>
      </c>
      <c r="D3810" s="279" t="s">
        <v>313</v>
      </c>
      <c r="E3810" s="279" t="s">
        <v>394</v>
      </c>
      <c r="F3810"/>
      <c r="H3810" s="279" t="s">
        <v>394</v>
      </c>
      <c r="I3810" s="279" t="s">
        <v>539</v>
      </c>
      <c r="J3810" s="279" t="s">
        <v>394</v>
      </c>
      <c r="K3810" s="279" t="s">
        <v>394</v>
      </c>
      <c r="L3810" s="279" t="s">
        <v>394</v>
      </c>
      <c r="M3810" s="279" t="s">
        <v>394</v>
      </c>
      <c r="N3810" s="279" t="s">
        <v>394</v>
      </c>
      <c r="O3810" s="279" t="s">
        <v>394</v>
      </c>
      <c r="P3810" s="315">
        <v>0</v>
      </c>
      <c r="Q3810" s="279" t="s">
        <v>394</v>
      </c>
      <c r="R3810" s="279" t="s">
        <v>394</v>
      </c>
      <c r="S3810" s="279" t="s">
        <v>394</v>
      </c>
      <c r="T3810" s="279" t="s">
        <v>394</v>
      </c>
      <c r="U3810" s="279" t="s">
        <v>394</v>
      </c>
      <c r="V3810" s="279" t="s">
        <v>394</v>
      </c>
      <c r="W3810" s="279" t="s">
        <v>394</v>
      </c>
      <c r="X3810" s="279" t="s">
        <v>394</v>
      </c>
      <c r="Y3810" s="281"/>
      <c r="Z3810" s="279" t="s">
        <v>394</v>
      </c>
      <c r="AA3810" s="279" t="s">
        <v>394</v>
      </c>
      <c r="AB3810" s="281"/>
      <c r="AC3810" s="279" t="s">
        <v>855</v>
      </c>
      <c r="AF3810" s="276" t="str">
        <f>IFERROR(VLOOKUP(A3810,'[1]قوائم الترجمة'!AC$2:AD$2397,1,0),"م")</f>
        <v>م</v>
      </c>
      <c r="AG3810" s="232"/>
      <c r="AH3810" s="233"/>
      <c r="AI3810" s="233"/>
      <c r="AJ3810" s="233"/>
      <c r="AL3810" s="267"/>
      <c r="AM3810" s="235"/>
      <c r="AO3810" s="236"/>
      <c r="AU3810" s="234"/>
    </row>
    <row r="3811" spans="1:47" ht="21" x14ac:dyDescent="0.4">
      <c r="A3811" s="278">
        <v>122988</v>
      </c>
      <c r="B3811" s="279" t="s">
        <v>3076</v>
      </c>
      <c r="C3811" s="279" t="s">
        <v>557</v>
      </c>
      <c r="D3811" s="279" t="s">
        <v>311</v>
      </c>
      <c r="E3811" s="279" t="s">
        <v>394</v>
      </c>
      <c r="F3811"/>
      <c r="H3811" s="279" t="s">
        <v>394</v>
      </c>
      <c r="I3811" s="279" t="s">
        <v>540</v>
      </c>
      <c r="J3811" s="279" t="s">
        <v>394</v>
      </c>
      <c r="K3811" s="279" t="s">
        <v>394</v>
      </c>
      <c r="L3811" s="279" t="s">
        <v>394</v>
      </c>
      <c r="M3811" s="279" t="s">
        <v>394</v>
      </c>
      <c r="N3811" s="279" t="s">
        <v>394</v>
      </c>
      <c r="O3811" s="279" t="s">
        <v>394</v>
      </c>
      <c r="P3811" s="315">
        <v>0</v>
      </c>
      <c r="Q3811" s="279" t="s">
        <v>394</v>
      </c>
      <c r="R3811" s="279" t="s">
        <v>394</v>
      </c>
      <c r="S3811" s="279" t="s">
        <v>394</v>
      </c>
      <c r="T3811" s="279" t="s">
        <v>394</v>
      </c>
      <c r="U3811" s="279" t="s">
        <v>394</v>
      </c>
      <c r="V3811" s="279" t="s">
        <v>394</v>
      </c>
      <c r="W3811" s="279" t="s">
        <v>394</v>
      </c>
      <c r="X3811" s="279" t="s">
        <v>394</v>
      </c>
      <c r="Y3811" s="281"/>
      <c r="Z3811" s="279" t="s">
        <v>394</v>
      </c>
      <c r="AA3811" s="279" t="s">
        <v>394</v>
      </c>
      <c r="AB3811" s="281"/>
      <c r="AC3811" s="279" t="s">
        <v>855</v>
      </c>
      <c r="AF3811" s="276" t="str">
        <f>IFERROR(VLOOKUP(A3811,'[1]قوائم الترجمة'!AC$2:AD$2397,1,0),"م")</f>
        <v>م</v>
      </c>
      <c r="AG3811" s="232"/>
      <c r="AH3811" s="233"/>
      <c r="AI3811" s="233"/>
      <c r="AJ3811" s="233"/>
      <c r="AL3811" s="267"/>
      <c r="AM3811" s="235"/>
      <c r="AO3811" s="236"/>
      <c r="AU3811" s="234"/>
    </row>
    <row r="3812" spans="1:47" ht="21" x14ac:dyDescent="0.4">
      <c r="A3812" s="278">
        <v>122989</v>
      </c>
      <c r="B3812" s="279" t="s">
        <v>3074</v>
      </c>
      <c r="C3812" s="279" t="s">
        <v>93</v>
      </c>
      <c r="D3812" s="279" t="s">
        <v>3075</v>
      </c>
      <c r="E3812" s="279" t="s">
        <v>424</v>
      </c>
      <c r="F3812" s="315" t="s">
        <v>8378</v>
      </c>
      <c r="G3812" s="315" t="s">
        <v>8379</v>
      </c>
      <c r="H3812" s="279" t="s">
        <v>425</v>
      </c>
      <c r="I3812" s="279" t="s">
        <v>8485</v>
      </c>
      <c r="J3812" s="279" t="s">
        <v>426</v>
      </c>
      <c r="K3812" s="280">
        <v>0</v>
      </c>
      <c r="L3812" s="279" t="s">
        <v>418</v>
      </c>
      <c r="M3812" s="279" t="s">
        <v>394</v>
      </c>
      <c r="N3812" s="279" t="s">
        <v>394</v>
      </c>
      <c r="O3812" s="279" t="s">
        <v>394</v>
      </c>
      <c r="P3812" s="315">
        <v>0</v>
      </c>
      <c r="Q3812" s="278"/>
      <c r="R3812" s="303"/>
      <c r="S3812" s="279" t="s">
        <v>394</v>
      </c>
      <c r="T3812" s="279" t="s">
        <v>394</v>
      </c>
      <c r="U3812" s="303"/>
      <c r="V3812" s="303"/>
      <c r="W3812" s="303"/>
      <c r="X3812" s="303"/>
      <c r="Z3812" s="303"/>
      <c r="AA3812" s="303"/>
      <c r="AC3812" s="279" t="s">
        <v>394</v>
      </c>
      <c r="AF3812" s="276">
        <f>IFERROR(VLOOKUP(A3812,'[1]قوائم الترجمة'!AC$2:AD$2397,1,0),"م")</f>
        <v>122989</v>
      </c>
      <c r="AG3812" s="232"/>
      <c r="AH3812" s="233"/>
      <c r="AI3812" s="233"/>
      <c r="AJ3812" s="233"/>
      <c r="AL3812" s="267"/>
      <c r="AM3812" s="235"/>
      <c r="AO3812" s="236"/>
      <c r="AU3812" s="234"/>
    </row>
    <row r="3813" spans="1:47" ht="21" x14ac:dyDescent="0.4">
      <c r="A3813" s="278">
        <v>122990</v>
      </c>
      <c r="B3813" s="279" t="s">
        <v>3073</v>
      </c>
      <c r="C3813" s="279" t="s">
        <v>72</v>
      </c>
      <c r="D3813" s="279" t="s">
        <v>7140</v>
      </c>
      <c r="E3813" s="279" t="s">
        <v>394</v>
      </c>
      <c r="F3813"/>
      <c r="H3813" s="279" t="s">
        <v>394</v>
      </c>
      <c r="I3813" s="279" t="s">
        <v>538</v>
      </c>
      <c r="J3813" s="279" t="s">
        <v>394</v>
      </c>
      <c r="K3813" s="279" t="s">
        <v>394</v>
      </c>
      <c r="L3813" s="279" t="s">
        <v>394</v>
      </c>
      <c r="M3813" s="279" t="s">
        <v>394</v>
      </c>
      <c r="N3813" s="279" t="s">
        <v>394</v>
      </c>
      <c r="O3813" s="279" t="s">
        <v>394</v>
      </c>
      <c r="P3813" s="315">
        <v>0</v>
      </c>
      <c r="Q3813" s="279" t="s">
        <v>394</v>
      </c>
      <c r="R3813" s="279" t="s">
        <v>394</v>
      </c>
      <c r="S3813" s="279" t="s">
        <v>394</v>
      </c>
      <c r="T3813" s="279" t="s">
        <v>394</v>
      </c>
      <c r="U3813" s="279" t="s">
        <v>394</v>
      </c>
      <c r="V3813" s="279" t="s">
        <v>394</v>
      </c>
      <c r="W3813" s="279" t="s">
        <v>394</v>
      </c>
      <c r="X3813" s="279" t="s">
        <v>394</v>
      </c>
      <c r="Y3813" s="281"/>
      <c r="Z3813" s="279" t="s">
        <v>394</v>
      </c>
      <c r="AA3813" s="279" t="s">
        <v>394</v>
      </c>
      <c r="AB3813" s="281"/>
      <c r="AC3813" s="279" t="s">
        <v>394</v>
      </c>
      <c r="AF3813" s="276" t="str">
        <f>IFERROR(VLOOKUP(A3813,'[1]قوائم الترجمة'!AC$2:AD$2397,1,0),"م")</f>
        <v>م</v>
      </c>
      <c r="AG3813" s="232"/>
      <c r="AH3813" s="233"/>
      <c r="AI3813" s="233"/>
      <c r="AJ3813" s="233"/>
      <c r="AL3813" s="267"/>
      <c r="AM3813" s="235"/>
      <c r="AU3813" s="234"/>
    </row>
    <row r="3814" spans="1:47" ht="21" x14ac:dyDescent="0.4">
      <c r="A3814" s="278">
        <v>122991</v>
      </c>
      <c r="B3814" s="279" t="s">
        <v>7144</v>
      </c>
      <c r="C3814" s="279" t="s">
        <v>68</v>
      </c>
      <c r="D3814" s="279" t="s">
        <v>284</v>
      </c>
      <c r="E3814" s="279" t="s">
        <v>423</v>
      </c>
      <c r="F3814" s="315" t="s">
        <v>8482</v>
      </c>
      <c r="G3814" s="315" t="s">
        <v>8126</v>
      </c>
      <c r="H3814" s="279" t="s">
        <v>425</v>
      </c>
      <c r="I3814" s="279" t="s">
        <v>61</v>
      </c>
      <c r="J3814" s="279" t="s">
        <v>403</v>
      </c>
      <c r="K3814" s="280">
        <v>2007</v>
      </c>
      <c r="L3814" s="279" t="s">
        <v>411</v>
      </c>
      <c r="M3814" s="279" t="s">
        <v>394</v>
      </c>
      <c r="N3814" s="279" t="s">
        <v>394</v>
      </c>
      <c r="O3814" s="279" t="s">
        <v>394</v>
      </c>
      <c r="P3814" s="315">
        <v>0</v>
      </c>
      <c r="Q3814" s="278"/>
      <c r="R3814" s="303"/>
      <c r="S3814" s="279" t="s">
        <v>394</v>
      </c>
      <c r="T3814" s="279" t="s">
        <v>394</v>
      </c>
      <c r="U3814" s="303"/>
      <c r="V3814" s="303"/>
      <c r="W3814" s="303"/>
      <c r="X3814" s="303"/>
      <c r="Z3814" s="303"/>
      <c r="AA3814" s="303"/>
      <c r="AC3814" s="279" t="s">
        <v>394</v>
      </c>
      <c r="AF3814" s="276">
        <f>IFERROR(VLOOKUP(A3814,'[1]قوائم الترجمة'!AC$2:AD$2397,1,0),"م")</f>
        <v>122991</v>
      </c>
      <c r="AG3814" s="232"/>
      <c r="AH3814" s="233"/>
      <c r="AI3814" s="233"/>
      <c r="AJ3814" s="233"/>
      <c r="AL3814" s="267"/>
      <c r="AM3814" s="235"/>
      <c r="AO3814" s="236"/>
      <c r="AU3814" s="234"/>
    </row>
    <row r="3815" spans="1:47" ht="21" x14ac:dyDescent="0.4">
      <c r="A3815" s="278">
        <v>122992</v>
      </c>
      <c r="B3815" s="279" t="s">
        <v>3072</v>
      </c>
      <c r="C3815" s="279" t="s">
        <v>704</v>
      </c>
      <c r="D3815" s="279" t="s">
        <v>297</v>
      </c>
      <c r="E3815" s="279" t="s">
        <v>394</v>
      </c>
      <c r="F3815"/>
      <c r="H3815" s="279" t="s">
        <v>394</v>
      </c>
      <c r="I3815" s="279" t="s">
        <v>540</v>
      </c>
      <c r="J3815" s="279" t="s">
        <v>394</v>
      </c>
      <c r="K3815" s="279" t="s">
        <v>394</v>
      </c>
      <c r="L3815" s="279" t="s">
        <v>394</v>
      </c>
      <c r="M3815" s="279" t="s">
        <v>394</v>
      </c>
      <c r="N3815" s="279" t="s">
        <v>394</v>
      </c>
      <c r="O3815" s="279" t="s">
        <v>394</v>
      </c>
      <c r="P3815" s="315">
        <v>0</v>
      </c>
      <c r="Q3815" s="279" t="s">
        <v>394</v>
      </c>
      <c r="R3815" s="279" t="s">
        <v>394</v>
      </c>
      <c r="S3815" s="279" t="s">
        <v>394</v>
      </c>
      <c r="T3815" s="279" t="s">
        <v>394</v>
      </c>
      <c r="U3815" s="279" t="s">
        <v>394</v>
      </c>
      <c r="V3815" s="279" t="s">
        <v>394</v>
      </c>
      <c r="W3815" s="279" t="s">
        <v>394</v>
      </c>
      <c r="X3815" s="279" t="s">
        <v>394</v>
      </c>
      <c r="Y3815" s="281"/>
      <c r="Z3815" s="279" t="s">
        <v>394</v>
      </c>
      <c r="AA3815" s="279" t="s">
        <v>394</v>
      </c>
      <c r="AB3815" s="281"/>
      <c r="AC3815" s="279" t="s">
        <v>394</v>
      </c>
      <c r="AF3815" s="276" t="str">
        <f>IFERROR(VLOOKUP(A3815,'[1]قوائم الترجمة'!AC$2:AD$2397,1,0),"م")</f>
        <v>م</v>
      </c>
      <c r="AG3815" s="232"/>
      <c r="AH3815" s="233"/>
      <c r="AI3815" s="233"/>
      <c r="AJ3815" s="233"/>
      <c r="AL3815" s="267"/>
      <c r="AM3815" s="235"/>
      <c r="AO3815" s="236"/>
      <c r="AU3815" s="234"/>
    </row>
    <row r="3816" spans="1:47" ht="21" x14ac:dyDescent="0.4">
      <c r="A3816" s="278">
        <v>122993</v>
      </c>
      <c r="B3816" s="279" t="s">
        <v>3071</v>
      </c>
      <c r="C3816" s="279" t="s">
        <v>156</v>
      </c>
      <c r="D3816" s="279" t="s">
        <v>769</v>
      </c>
      <c r="E3816" s="279" t="s">
        <v>394</v>
      </c>
      <c r="F3816"/>
      <c r="H3816" s="279" t="s">
        <v>394</v>
      </c>
      <c r="I3816" s="279" t="s">
        <v>540</v>
      </c>
      <c r="J3816" s="279" t="s">
        <v>394</v>
      </c>
      <c r="K3816" s="279" t="s">
        <v>394</v>
      </c>
      <c r="L3816" s="279" t="s">
        <v>394</v>
      </c>
      <c r="M3816" s="279" t="s">
        <v>394</v>
      </c>
      <c r="N3816" s="279" t="s">
        <v>394</v>
      </c>
      <c r="O3816" s="279" t="s">
        <v>394</v>
      </c>
      <c r="P3816" s="315">
        <v>0</v>
      </c>
      <c r="Q3816" s="279" t="s">
        <v>394</v>
      </c>
      <c r="R3816" s="279" t="s">
        <v>394</v>
      </c>
      <c r="S3816" s="279" t="s">
        <v>394</v>
      </c>
      <c r="T3816" s="279" t="s">
        <v>394</v>
      </c>
      <c r="U3816" s="279" t="s">
        <v>394</v>
      </c>
      <c r="V3816" s="279" t="s">
        <v>394</v>
      </c>
      <c r="W3816" s="279" t="s">
        <v>394</v>
      </c>
      <c r="X3816" s="279" t="s">
        <v>394</v>
      </c>
      <c r="Y3816" s="281"/>
      <c r="Z3816" s="279" t="s">
        <v>394</v>
      </c>
      <c r="AA3816" s="279" t="s">
        <v>394</v>
      </c>
      <c r="AB3816" s="281"/>
      <c r="AC3816" s="279" t="s">
        <v>855</v>
      </c>
      <c r="AF3816" s="276" t="str">
        <f>IFERROR(VLOOKUP(A3816,'[1]قوائم الترجمة'!AC$2:AD$2397,1,0),"م")</f>
        <v>م</v>
      </c>
      <c r="AG3816" s="232"/>
      <c r="AH3816" s="233"/>
      <c r="AI3816" s="233"/>
      <c r="AJ3816" s="233"/>
      <c r="AL3816" s="267"/>
      <c r="AM3816" s="235"/>
      <c r="AO3816" s="236"/>
      <c r="AU3816" s="234"/>
    </row>
    <row r="3817" spans="1:47" ht="21" x14ac:dyDescent="0.4">
      <c r="A3817" s="278">
        <v>122995</v>
      </c>
      <c r="B3817" s="279" t="s">
        <v>3068</v>
      </c>
      <c r="C3817" s="279" t="s">
        <v>3069</v>
      </c>
      <c r="D3817" s="279" t="s">
        <v>3070</v>
      </c>
      <c r="E3817" s="279" t="s">
        <v>394</v>
      </c>
      <c r="F3817"/>
      <c r="H3817" s="279" t="s">
        <v>394</v>
      </c>
      <c r="I3817" s="279" t="s">
        <v>539</v>
      </c>
      <c r="J3817" s="279" t="s">
        <v>394</v>
      </c>
      <c r="K3817" s="279" t="s">
        <v>394</v>
      </c>
      <c r="L3817" s="279" t="s">
        <v>394</v>
      </c>
      <c r="M3817" s="279" t="s">
        <v>394</v>
      </c>
      <c r="N3817" s="279" t="s">
        <v>394</v>
      </c>
      <c r="O3817" s="279" t="s">
        <v>394</v>
      </c>
      <c r="P3817" s="315">
        <v>0</v>
      </c>
      <c r="Q3817" s="279" t="s">
        <v>394</v>
      </c>
      <c r="R3817" s="279" t="s">
        <v>394</v>
      </c>
      <c r="S3817" s="279" t="s">
        <v>394</v>
      </c>
      <c r="T3817" s="279" t="s">
        <v>394</v>
      </c>
      <c r="U3817" s="279" t="s">
        <v>394</v>
      </c>
      <c r="V3817" s="279" t="s">
        <v>394</v>
      </c>
      <c r="W3817" s="279" t="s">
        <v>394</v>
      </c>
      <c r="X3817" s="279" t="s">
        <v>394</v>
      </c>
      <c r="Y3817" s="281"/>
      <c r="Z3817" s="279" t="s">
        <v>394</v>
      </c>
      <c r="AA3817" s="279" t="s">
        <v>394</v>
      </c>
      <c r="AB3817" s="281"/>
      <c r="AC3817" s="279" t="s">
        <v>855</v>
      </c>
      <c r="AF3817" s="276" t="str">
        <f>IFERROR(VLOOKUP(A3817,'[1]قوائم الترجمة'!AC$2:AD$2397,1,0),"م")</f>
        <v>م</v>
      </c>
      <c r="AG3817" s="232"/>
      <c r="AH3817" s="233"/>
      <c r="AI3817" s="233"/>
      <c r="AJ3817" s="233"/>
      <c r="AL3817" s="267"/>
      <c r="AM3817" s="235"/>
      <c r="AO3817" s="236"/>
      <c r="AU3817" s="234"/>
    </row>
    <row r="3818" spans="1:47" ht="21" x14ac:dyDescent="0.4">
      <c r="A3818" s="278">
        <v>122996</v>
      </c>
      <c r="B3818" s="279" t="s">
        <v>7160</v>
      </c>
      <c r="C3818" s="279" t="s">
        <v>7161</v>
      </c>
      <c r="D3818" s="279" t="s">
        <v>346</v>
      </c>
      <c r="E3818" s="279" t="s">
        <v>424</v>
      </c>
      <c r="F3818" s="315" t="s">
        <v>8519</v>
      </c>
      <c r="G3818" s="315" t="s">
        <v>402</v>
      </c>
      <c r="H3818" s="279" t="s">
        <v>425</v>
      </c>
      <c r="I3818" s="279" t="s">
        <v>61</v>
      </c>
      <c r="J3818" s="279" t="s">
        <v>403</v>
      </c>
      <c r="K3818" s="280">
        <v>2011</v>
      </c>
      <c r="L3818" s="279" t="s">
        <v>402</v>
      </c>
      <c r="M3818" s="279" t="s">
        <v>394</v>
      </c>
      <c r="N3818" s="279" t="s">
        <v>394</v>
      </c>
      <c r="O3818" s="279" t="s">
        <v>394</v>
      </c>
      <c r="P3818" s="315">
        <v>0</v>
      </c>
      <c r="Q3818" s="278"/>
      <c r="R3818" s="303"/>
      <c r="S3818" s="279" t="s">
        <v>394</v>
      </c>
      <c r="T3818" s="279" t="s">
        <v>394</v>
      </c>
      <c r="U3818" s="303"/>
      <c r="V3818" s="303"/>
      <c r="W3818" s="303"/>
      <c r="X3818" s="303"/>
      <c r="Z3818" s="303"/>
      <c r="AA3818" s="303"/>
      <c r="AC3818" s="279" t="s">
        <v>394</v>
      </c>
      <c r="AF3818" s="276">
        <f>IFERROR(VLOOKUP(A3818,'[1]قوائم الترجمة'!AC$2:AD$2397,1,0),"م")</f>
        <v>122996</v>
      </c>
      <c r="AG3818" s="232"/>
      <c r="AH3818" s="233"/>
      <c r="AI3818" s="233"/>
      <c r="AJ3818" s="233"/>
      <c r="AL3818" s="267"/>
      <c r="AM3818" s="235"/>
      <c r="AO3818" s="236"/>
      <c r="AU3818" s="234"/>
    </row>
    <row r="3819" spans="1:47" ht="21" x14ac:dyDescent="0.4">
      <c r="A3819" s="278">
        <v>122997</v>
      </c>
      <c r="B3819" s="279" t="s">
        <v>3066</v>
      </c>
      <c r="C3819" s="279" t="s">
        <v>68</v>
      </c>
      <c r="D3819" s="279" t="s">
        <v>3067</v>
      </c>
      <c r="E3819" s="279" t="s">
        <v>394</v>
      </c>
      <c r="F3819"/>
      <c r="H3819" s="279" t="s">
        <v>394</v>
      </c>
      <c r="I3819" s="279" t="s">
        <v>539</v>
      </c>
      <c r="J3819" s="279" t="s">
        <v>394</v>
      </c>
      <c r="K3819" s="279" t="s">
        <v>394</v>
      </c>
      <c r="L3819" s="279" t="s">
        <v>394</v>
      </c>
      <c r="M3819" s="279" t="s">
        <v>394</v>
      </c>
      <c r="N3819" s="279" t="s">
        <v>394</v>
      </c>
      <c r="O3819" s="279" t="s">
        <v>394</v>
      </c>
      <c r="P3819" s="315">
        <v>0</v>
      </c>
      <c r="Q3819" s="279" t="s">
        <v>394</v>
      </c>
      <c r="R3819" s="279" t="s">
        <v>394</v>
      </c>
      <c r="S3819" s="279" t="s">
        <v>394</v>
      </c>
      <c r="T3819" s="279" t="s">
        <v>394</v>
      </c>
      <c r="U3819" s="279" t="s">
        <v>394</v>
      </c>
      <c r="V3819" s="279" t="s">
        <v>394</v>
      </c>
      <c r="W3819" s="279" t="s">
        <v>394</v>
      </c>
      <c r="X3819" s="279" t="s">
        <v>394</v>
      </c>
      <c r="Y3819" s="281"/>
      <c r="Z3819" s="279" t="s">
        <v>394</v>
      </c>
      <c r="AA3819" s="279" t="s">
        <v>394</v>
      </c>
      <c r="AB3819" s="281"/>
      <c r="AC3819" s="279" t="s">
        <v>855</v>
      </c>
      <c r="AF3819" s="276" t="str">
        <f>IFERROR(VLOOKUP(A3819,'[1]قوائم الترجمة'!AC$2:AD$2397,1,0),"م")</f>
        <v>م</v>
      </c>
      <c r="AG3819" s="232"/>
      <c r="AH3819" s="233"/>
      <c r="AI3819" s="233"/>
      <c r="AJ3819" s="233"/>
      <c r="AL3819" s="267"/>
      <c r="AM3819" s="235"/>
      <c r="AO3819" s="236"/>
      <c r="AU3819" s="234"/>
    </row>
    <row r="3820" spans="1:47" ht="21" x14ac:dyDescent="0.4">
      <c r="A3820" s="278">
        <v>122998</v>
      </c>
      <c r="B3820" s="279" t="s">
        <v>7171</v>
      </c>
      <c r="C3820" s="279" t="s">
        <v>7172</v>
      </c>
      <c r="D3820" s="279" t="s">
        <v>455</v>
      </c>
      <c r="E3820" s="279" t="s">
        <v>424</v>
      </c>
      <c r="F3820" s="315" t="s">
        <v>8378</v>
      </c>
      <c r="G3820" s="315" t="s">
        <v>8379</v>
      </c>
      <c r="H3820" s="279" t="s">
        <v>7215</v>
      </c>
      <c r="I3820" s="279" t="s">
        <v>67</v>
      </c>
      <c r="J3820" s="279" t="s">
        <v>7215</v>
      </c>
      <c r="K3820" s="280">
        <v>0</v>
      </c>
      <c r="L3820" s="279" t="s">
        <v>7215</v>
      </c>
      <c r="M3820" s="279" t="s">
        <v>394</v>
      </c>
      <c r="N3820" s="279" t="s">
        <v>394</v>
      </c>
      <c r="O3820" s="279" t="s">
        <v>394</v>
      </c>
      <c r="P3820" s="315">
        <v>0</v>
      </c>
      <c r="Q3820" s="278"/>
      <c r="R3820" s="303"/>
      <c r="S3820" s="279" t="s">
        <v>394</v>
      </c>
      <c r="T3820" s="279" t="s">
        <v>394</v>
      </c>
      <c r="U3820" s="303"/>
      <c r="V3820" s="303"/>
      <c r="W3820" s="303"/>
      <c r="X3820" s="303"/>
      <c r="Z3820" s="303"/>
      <c r="AA3820" s="303"/>
      <c r="AC3820" s="279" t="s">
        <v>394</v>
      </c>
      <c r="AF3820" s="276">
        <f>IFERROR(VLOOKUP(A3820,'[1]قوائم الترجمة'!AC$2:AD$2397,1,0),"م")</f>
        <v>122998</v>
      </c>
      <c r="AG3820" s="232"/>
      <c r="AH3820" s="233"/>
      <c r="AI3820" s="233"/>
      <c r="AJ3820" s="233"/>
      <c r="AL3820" s="267"/>
      <c r="AM3820" s="235"/>
      <c r="AO3820" s="236"/>
      <c r="AU3820" s="234"/>
    </row>
    <row r="3821" spans="1:47" ht="21" x14ac:dyDescent="0.4">
      <c r="A3821" s="278">
        <v>122999</v>
      </c>
      <c r="B3821" s="279" t="s">
        <v>3064</v>
      </c>
      <c r="C3821" s="279" t="s">
        <v>92</v>
      </c>
      <c r="D3821" s="279" t="s">
        <v>3065</v>
      </c>
      <c r="E3821" s="279" t="s">
        <v>394</v>
      </c>
      <c r="F3821"/>
      <c r="H3821" s="279" t="s">
        <v>394</v>
      </c>
      <c r="I3821" s="279" t="s">
        <v>539</v>
      </c>
      <c r="J3821" s="279" t="s">
        <v>394</v>
      </c>
      <c r="K3821" s="279" t="s">
        <v>394</v>
      </c>
      <c r="L3821" s="279" t="s">
        <v>394</v>
      </c>
      <c r="M3821" s="279" t="s">
        <v>394</v>
      </c>
      <c r="N3821" s="279" t="s">
        <v>394</v>
      </c>
      <c r="O3821" s="279" t="s">
        <v>394</v>
      </c>
      <c r="P3821" s="315">
        <v>0</v>
      </c>
      <c r="Q3821" s="279" t="s">
        <v>394</v>
      </c>
      <c r="R3821" s="279" t="s">
        <v>394</v>
      </c>
      <c r="S3821" s="279" t="s">
        <v>394</v>
      </c>
      <c r="T3821" s="279" t="s">
        <v>394</v>
      </c>
      <c r="U3821" s="279" t="s">
        <v>394</v>
      </c>
      <c r="V3821" s="279" t="s">
        <v>394</v>
      </c>
      <c r="W3821" s="279" t="s">
        <v>394</v>
      </c>
      <c r="X3821" s="279" t="s">
        <v>394</v>
      </c>
      <c r="Y3821" s="281"/>
      <c r="Z3821" s="279" t="s">
        <v>394</v>
      </c>
      <c r="AA3821" s="279" t="s">
        <v>394</v>
      </c>
      <c r="AB3821" s="281"/>
      <c r="AC3821" s="279" t="s">
        <v>855</v>
      </c>
      <c r="AF3821" s="276" t="str">
        <f>IFERROR(VLOOKUP(A3821,'[1]قوائم الترجمة'!AC$2:AD$2397,1,0),"م")</f>
        <v>م</v>
      </c>
      <c r="AG3821" s="232"/>
      <c r="AH3821" s="233"/>
      <c r="AI3821" s="233"/>
      <c r="AJ3821" s="233"/>
      <c r="AL3821" s="267"/>
      <c r="AM3821" s="235"/>
      <c r="AO3821" s="236"/>
      <c r="AU3821" s="234"/>
    </row>
    <row r="3822" spans="1:47" ht="21" x14ac:dyDescent="0.4">
      <c r="A3822" s="278">
        <v>123000</v>
      </c>
      <c r="B3822" s="279" t="s">
        <v>3063</v>
      </c>
      <c r="C3822" s="279" t="s">
        <v>185</v>
      </c>
      <c r="D3822" s="279" t="s">
        <v>297</v>
      </c>
      <c r="E3822" s="279" t="s">
        <v>394</v>
      </c>
      <c r="F3822"/>
      <c r="H3822" s="279" t="s">
        <v>394</v>
      </c>
      <c r="I3822" s="279" t="s">
        <v>539</v>
      </c>
      <c r="J3822" s="279" t="s">
        <v>394</v>
      </c>
      <c r="K3822" s="279" t="s">
        <v>394</v>
      </c>
      <c r="L3822" s="279" t="s">
        <v>394</v>
      </c>
      <c r="M3822" s="279" t="s">
        <v>394</v>
      </c>
      <c r="N3822" s="279" t="s">
        <v>394</v>
      </c>
      <c r="O3822" s="279" t="s">
        <v>394</v>
      </c>
      <c r="P3822" s="315">
        <v>0</v>
      </c>
      <c r="Q3822" s="279" t="s">
        <v>394</v>
      </c>
      <c r="R3822" s="279" t="s">
        <v>394</v>
      </c>
      <c r="S3822" s="279" t="s">
        <v>394</v>
      </c>
      <c r="T3822" s="279" t="s">
        <v>394</v>
      </c>
      <c r="U3822" s="279" t="s">
        <v>394</v>
      </c>
      <c r="V3822" s="279" t="s">
        <v>394</v>
      </c>
      <c r="W3822" s="279" t="s">
        <v>394</v>
      </c>
      <c r="X3822" s="279" t="s">
        <v>394</v>
      </c>
      <c r="Y3822" s="281"/>
      <c r="Z3822" s="279" t="s">
        <v>394</v>
      </c>
      <c r="AA3822" s="279" t="s">
        <v>394</v>
      </c>
      <c r="AB3822" s="281"/>
      <c r="AC3822" s="279" t="s">
        <v>855</v>
      </c>
      <c r="AF3822" s="276" t="str">
        <f>IFERROR(VLOOKUP(A3822,'[1]قوائم الترجمة'!AC$2:AD$2397,1,0),"م")</f>
        <v>م</v>
      </c>
      <c r="AG3822" s="232"/>
      <c r="AH3822" s="233"/>
      <c r="AI3822" s="233"/>
      <c r="AJ3822" s="233"/>
      <c r="AL3822" s="267"/>
      <c r="AM3822" s="235"/>
      <c r="AO3822" s="236"/>
      <c r="AU3822" s="234"/>
    </row>
    <row r="3823" spans="1:47" ht="21" x14ac:dyDescent="0.4">
      <c r="A3823" s="278">
        <v>123001</v>
      </c>
      <c r="B3823" s="279" t="s">
        <v>3061</v>
      </c>
      <c r="C3823" s="279" t="s">
        <v>133</v>
      </c>
      <c r="D3823" s="279" t="s">
        <v>3062</v>
      </c>
      <c r="E3823" s="279" t="s">
        <v>394</v>
      </c>
      <c r="F3823"/>
      <c r="H3823" s="279" t="s">
        <v>394</v>
      </c>
      <c r="I3823" s="279" t="s">
        <v>540</v>
      </c>
      <c r="J3823" s="279" t="s">
        <v>394</v>
      </c>
      <c r="K3823" s="279" t="s">
        <v>394</v>
      </c>
      <c r="L3823" s="279" t="s">
        <v>394</v>
      </c>
      <c r="M3823" s="279" t="s">
        <v>394</v>
      </c>
      <c r="N3823" s="279" t="s">
        <v>394</v>
      </c>
      <c r="O3823" s="279" t="s">
        <v>394</v>
      </c>
      <c r="P3823" s="315">
        <v>0</v>
      </c>
      <c r="Q3823" s="279" t="s">
        <v>394</v>
      </c>
      <c r="R3823" s="279" t="s">
        <v>394</v>
      </c>
      <c r="S3823" s="279" t="s">
        <v>394</v>
      </c>
      <c r="T3823" s="279" t="s">
        <v>394</v>
      </c>
      <c r="U3823" s="279" t="s">
        <v>394</v>
      </c>
      <c r="V3823" s="279" t="s">
        <v>394</v>
      </c>
      <c r="W3823" s="279" t="s">
        <v>394</v>
      </c>
      <c r="X3823" s="279" t="s">
        <v>394</v>
      </c>
      <c r="Y3823" s="281"/>
      <c r="Z3823" s="279" t="s">
        <v>394</v>
      </c>
      <c r="AA3823" s="279" t="s">
        <v>394</v>
      </c>
      <c r="AB3823" s="281"/>
      <c r="AC3823" s="279" t="s">
        <v>855</v>
      </c>
      <c r="AF3823" s="276" t="str">
        <f>IFERROR(VLOOKUP(A3823,'[1]قوائم الترجمة'!AC$2:AD$2397,1,0),"م")</f>
        <v>م</v>
      </c>
      <c r="AG3823" s="232"/>
      <c r="AH3823" s="233"/>
      <c r="AI3823" s="233"/>
      <c r="AJ3823" s="233"/>
      <c r="AL3823" s="267"/>
      <c r="AM3823" s="235"/>
      <c r="AU3823" s="234"/>
    </row>
    <row r="3824" spans="1:47" ht="21" x14ac:dyDescent="0.4">
      <c r="A3824" s="278">
        <v>123003</v>
      </c>
      <c r="B3824" s="279" t="s">
        <v>3060</v>
      </c>
      <c r="C3824" s="279" t="s">
        <v>158</v>
      </c>
      <c r="D3824" s="279" t="s">
        <v>271</v>
      </c>
      <c r="E3824" s="279" t="s">
        <v>424</v>
      </c>
      <c r="F3824" s="315" t="s">
        <v>9742</v>
      </c>
      <c r="G3824" s="315" t="s">
        <v>9743</v>
      </c>
      <c r="H3824" s="279" t="s">
        <v>425</v>
      </c>
      <c r="I3824" s="279" t="s">
        <v>67</v>
      </c>
      <c r="J3824" s="279" t="s">
        <v>403</v>
      </c>
      <c r="K3824" s="280">
        <v>2015</v>
      </c>
      <c r="L3824" s="279" t="s">
        <v>421</v>
      </c>
      <c r="M3824" s="279" t="s">
        <v>394</v>
      </c>
      <c r="N3824" s="279" t="s">
        <v>394</v>
      </c>
      <c r="O3824" s="279" t="s">
        <v>394</v>
      </c>
      <c r="P3824" s="315">
        <v>0</v>
      </c>
      <c r="Q3824" s="278"/>
      <c r="R3824" s="303"/>
      <c r="S3824" s="279" t="s">
        <v>394</v>
      </c>
      <c r="T3824" s="279" t="s">
        <v>394</v>
      </c>
      <c r="U3824" s="303"/>
      <c r="V3824" s="303"/>
      <c r="W3824" s="303"/>
      <c r="X3824" s="303"/>
      <c r="Z3824" s="303"/>
      <c r="AA3824" s="303"/>
      <c r="AC3824" s="279" t="s">
        <v>394</v>
      </c>
      <c r="AF3824" s="276">
        <f>IFERROR(VLOOKUP(A3824,'[1]قوائم الترجمة'!AC$2:AD$2397,1,0),"م")</f>
        <v>123003</v>
      </c>
      <c r="AG3824" s="232"/>
      <c r="AH3824" s="233"/>
      <c r="AI3824" s="233"/>
      <c r="AJ3824" s="233"/>
      <c r="AL3824" s="267"/>
      <c r="AM3824" s="235"/>
      <c r="AO3824" s="236"/>
      <c r="AU3824" s="234"/>
    </row>
    <row r="3825" spans="1:47" ht="21" x14ac:dyDescent="0.4">
      <c r="A3825" s="278">
        <v>123004</v>
      </c>
      <c r="B3825" s="279" t="s">
        <v>3059</v>
      </c>
      <c r="C3825" s="279" t="s">
        <v>731</v>
      </c>
      <c r="D3825" s="279" t="s">
        <v>293</v>
      </c>
      <c r="E3825" s="279" t="s">
        <v>424</v>
      </c>
      <c r="F3825" s="315" t="s">
        <v>9744</v>
      </c>
      <c r="G3825" s="315" t="s">
        <v>402</v>
      </c>
      <c r="H3825" s="279" t="s">
        <v>425</v>
      </c>
      <c r="I3825" s="279" t="s">
        <v>540</v>
      </c>
      <c r="J3825" s="279" t="s">
        <v>426</v>
      </c>
      <c r="K3825" s="280">
        <v>2006</v>
      </c>
      <c r="L3825" s="279" t="s">
        <v>402</v>
      </c>
      <c r="M3825" s="279" t="s">
        <v>394</v>
      </c>
      <c r="N3825" s="279" t="s">
        <v>394</v>
      </c>
      <c r="O3825" s="279" t="s">
        <v>394</v>
      </c>
      <c r="P3825" s="315">
        <v>0</v>
      </c>
      <c r="Q3825" s="278"/>
      <c r="R3825" s="303"/>
      <c r="S3825" s="279" t="s">
        <v>394</v>
      </c>
      <c r="T3825" s="279" t="s">
        <v>394</v>
      </c>
      <c r="U3825" s="303"/>
      <c r="V3825" s="303"/>
      <c r="W3825" s="303"/>
      <c r="X3825" s="303"/>
      <c r="Z3825" s="303"/>
      <c r="AA3825" s="303"/>
      <c r="AC3825" s="279" t="s">
        <v>855</v>
      </c>
      <c r="AF3825" s="276">
        <f>IFERROR(VLOOKUP(A3825,'[1]قوائم الترجمة'!AC$2:AD$2397,1,0),"م")</f>
        <v>123004</v>
      </c>
      <c r="AG3825" s="232"/>
      <c r="AH3825" s="233"/>
      <c r="AI3825" s="233"/>
      <c r="AJ3825" s="233"/>
      <c r="AL3825" s="267"/>
      <c r="AM3825" s="235"/>
      <c r="AO3825" s="236"/>
      <c r="AU3825" s="234"/>
    </row>
    <row r="3826" spans="1:47" ht="21" x14ac:dyDescent="0.4">
      <c r="A3826" s="278">
        <v>123005</v>
      </c>
      <c r="B3826" s="279" t="s">
        <v>3058</v>
      </c>
      <c r="C3826" s="279" t="s">
        <v>100</v>
      </c>
      <c r="D3826" s="279" t="s">
        <v>244</v>
      </c>
      <c r="E3826" s="279" t="s">
        <v>5660</v>
      </c>
      <c r="F3826" s="315" t="s">
        <v>9745</v>
      </c>
      <c r="G3826" s="315" t="s">
        <v>402</v>
      </c>
      <c r="H3826" s="279" t="s">
        <v>425</v>
      </c>
      <c r="I3826" s="279" t="s">
        <v>541</v>
      </c>
      <c r="J3826" s="279" t="s">
        <v>403</v>
      </c>
      <c r="K3826" s="280">
        <v>2017</v>
      </c>
      <c r="L3826" s="279" t="s">
        <v>402</v>
      </c>
      <c r="M3826" s="279" t="s">
        <v>394</v>
      </c>
      <c r="N3826" s="279" t="s">
        <v>394</v>
      </c>
      <c r="O3826" s="279" t="s">
        <v>394</v>
      </c>
      <c r="P3826" s="315">
        <v>0</v>
      </c>
      <c r="Q3826" s="278"/>
      <c r="R3826" s="303"/>
      <c r="S3826" s="279" t="s">
        <v>394</v>
      </c>
      <c r="T3826" s="279" t="s">
        <v>394</v>
      </c>
      <c r="U3826" s="303"/>
      <c r="V3826" s="303"/>
      <c r="W3826" s="303"/>
      <c r="X3826" s="303"/>
      <c r="Z3826" s="303"/>
      <c r="AA3826" s="303"/>
      <c r="AC3826" s="279" t="s">
        <v>394</v>
      </c>
      <c r="AF3826" s="276">
        <f>IFERROR(VLOOKUP(A3826,'[1]قوائم الترجمة'!AC$2:AD$2397,1,0),"م")</f>
        <v>123005</v>
      </c>
      <c r="AG3826" s="232"/>
      <c r="AH3826" s="233"/>
      <c r="AI3826" s="233"/>
      <c r="AJ3826" s="233"/>
      <c r="AL3826" s="267"/>
      <c r="AM3826" s="235"/>
      <c r="AO3826" s="236"/>
      <c r="AU3826" s="234"/>
    </row>
    <row r="3827" spans="1:47" ht="21" x14ac:dyDescent="0.4">
      <c r="A3827" s="278">
        <v>123006</v>
      </c>
      <c r="B3827" s="279" t="s">
        <v>3057</v>
      </c>
      <c r="C3827" s="279" t="s">
        <v>72</v>
      </c>
      <c r="D3827" s="279" t="s">
        <v>279</v>
      </c>
      <c r="E3827" s="279" t="s">
        <v>423</v>
      </c>
      <c r="F3827" s="315" t="s">
        <v>9746</v>
      </c>
      <c r="G3827" s="315" t="s">
        <v>412</v>
      </c>
      <c r="H3827" s="279" t="s">
        <v>425</v>
      </c>
      <c r="I3827" s="279" t="s">
        <v>8485</v>
      </c>
      <c r="J3827" s="279" t="s">
        <v>403</v>
      </c>
      <c r="K3827" s="280">
        <v>0</v>
      </c>
      <c r="L3827" s="279" t="s">
        <v>412</v>
      </c>
      <c r="M3827" s="279" t="s">
        <v>394</v>
      </c>
      <c r="N3827" s="279" t="s">
        <v>394</v>
      </c>
      <c r="O3827" s="279" t="s">
        <v>394</v>
      </c>
      <c r="P3827" s="315">
        <v>0</v>
      </c>
      <c r="Q3827" s="278"/>
      <c r="R3827" s="303"/>
      <c r="S3827" s="279" t="s">
        <v>394</v>
      </c>
      <c r="T3827" s="279" t="s">
        <v>394</v>
      </c>
      <c r="U3827" s="303"/>
      <c r="V3827" s="303"/>
      <c r="W3827" s="303"/>
      <c r="X3827" s="303"/>
      <c r="Z3827" s="303"/>
      <c r="AA3827" s="303"/>
      <c r="AC3827" s="279" t="s">
        <v>394</v>
      </c>
      <c r="AF3827" s="276">
        <f>IFERROR(VLOOKUP(A3827,'[1]قوائم الترجمة'!AC$2:AD$2397,1,0),"م")</f>
        <v>123006</v>
      </c>
      <c r="AG3827" s="232"/>
      <c r="AH3827" s="233"/>
      <c r="AI3827" s="233"/>
      <c r="AJ3827" s="233"/>
      <c r="AL3827" s="267"/>
      <c r="AM3827" s="235"/>
      <c r="AO3827" s="236"/>
      <c r="AU3827" s="234"/>
    </row>
    <row r="3828" spans="1:47" ht="21" x14ac:dyDescent="0.4">
      <c r="A3828" s="278">
        <v>123007</v>
      </c>
      <c r="B3828" s="279" t="s">
        <v>3056</v>
      </c>
      <c r="C3828" s="279" t="s">
        <v>89</v>
      </c>
      <c r="D3828" s="279" t="s">
        <v>762</v>
      </c>
      <c r="E3828" s="279" t="s">
        <v>394</v>
      </c>
      <c r="F3828"/>
      <c r="H3828" s="279" t="s">
        <v>394</v>
      </c>
      <c r="I3828" s="279" t="s">
        <v>539</v>
      </c>
      <c r="J3828" s="279" t="s">
        <v>394</v>
      </c>
      <c r="K3828" s="279" t="s">
        <v>394</v>
      </c>
      <c r="L3828" s="279" t="s">
        <v>394</v>
      </c>
      <c r="M3828" s="279" t="s">
        <v>394</v>
      </c>
      <c r="N3828" s="279" t="s">
        <v>394</v>
      </c>
      <c r="O3828" s="279" t="s">
        <v>394</v>
      </c>
      <c r="P3828" s="315">
        <v>0</v>
      </c>
      <c r="Q3828" s="279" t="s">
        <v>394</v>
      </c>
      <c r="R3828" s="279" t="s">
        <v>394</v>
      </c>
      <c r="S3828" s="279" t="s">
        <v>394</v>
      </c>
      <c r="T3828" s="279" t="s">
        <v>394</v>
      </c>
      <c r="U3828" s="279" t="s">
        <v>394</v>
      </c>
      <c r="V3828" s="279" t="s">
        <v>394</v>
      </c>
      <c r="W3828" s="279" t="s">
        <v>394</v>
      </c>
      <c r="X3828" s="279" t="s">
        <v>394</v>
      </c>
      <c r="Y3828" s="281"/>
      <c r="Z3828" s="279" t="s">
        <v>394</v>
      </c>
      <c r="AA3828" s="279" t="s">
        <v>394</v>
      </c>
      <c r="AB3828" s="281"/>
      <c r="AC3828" s="279" t="s">
        <v>855</v>
      </c>
      <c r="AF3828" s="276" t="str">
        <f>IFERROR(VLOOKUP(A3828,'[1]قوائم الترجمة'!AC$2:AD$2397,1,0),"م")</f>
        <v>م</v>
      </c>
      <c r="AG3828" s="232"/>
      <c r="AH3828" s="233"/>
      <c r="AI3828" s="233"/>
      <c r="AJ3828" s="233"/>
      <c r="AL3828" s="267"/>
      <c r="AM3828" s="235"/>
      <c r="AO3828" s="236"/>
      <c r="AU3828" s="234"/>
    </row>
    <row r="3829" spans="1:47" ht="21" x14ac:dyDescent="0.4">
      <c r="A3829" s="278">
        <v>123008</v>
      </c>
      <c r="B3829" s="279" t="s">
        <v>3055</v>
      </c>
      <c r="C3829" s="279" t="s">
        <v>660</v>
      </c>
      <c r="D3829" s="279" t="s">
        <v>261</v>
      </c>
      <c r="E3829" s="279" t="s">
        <v>394</v>
      </c>
      <c r="F3829"/>
      <c r="H3829" s="279" t="s">
        <v>394</v>
      </c>
      <c r="I3829" s="279" t="s">
        <v>539</v>
      </c>
      <c r="J3829" s="279" t="s">
        <v>394</v>
      </c>
      <c r="K3829" s="279" t="s">
        <v>394</v>
      </c>
      <c r="L3829" s="279" t="s">
        <v>394</v>
      </c>
      <c r="M3829" s="279" t="s">
        <v>394</v>
      </c>
      <c r="N3829" s="279" t="s">
        <v>394</v>
      </c>
      <c r="O3829" s="279" t="s">
        <v>394</v>
      </c>
      <c r="P3829" s="315">
        <v>0</v>
      </c>
      <c r="Q3829" s="279" t="s">
        <v>394</v>
      </c>
      <c r="R3829" s="279" t="s">
        <v>394</v>
      </c>
      <c r="S3829" s="279" t="s">
        <v>394</v>
      </c>
      <c r="T3829" s="279" t="s">
        <v>394</v>
      </c>
      <c r="U3829" s="279" t="s">
        <v>394</v>
      </c>
      <c r="V3829" s="279" t="s">
        <v>394</v>
      </c>
      <c r="W3829" s="279" t="s">
        <v>394</v>
      </c>
      <c r="X3829" s="279" t="s">
        <v>394</v>
      </c>
      <c r="Y3829" s="281"/>
      <c r="Z3829" s="279" t="s">
        <v>394</v>
      </c>
      <c r="AA3829" s="279" t="s">
        <v>394</v>
      </c>
      <c r="AB3829" s="281"/>
      <c r="AC3829" s="279" t="s">
        <v>855</v>
      </c>
      <c r="AF3829" s="276" t="str">
        <f>IFERROR(VLOOKUP(A3829,'[1]قوائم الترجمة'!AC$2:AD$2397,1,0),"م")</f>
        <v>م</v>
      </c>
      <c r="AG3829" s="232"/>
      <c r="AH3829" s="233"/>
      <c r="AI3829" s="233"/>
      <c r="AJ3829" s="233"/>
      <c r="AL3829" s="267"/>
      <c r="AM3829" s="235"/>
      <c r="AO3829" s="236"/>
      <c r="AU3829" s="234"/>
    </row>
    <row r="3830" spans="1:47" ht="21" x14ac:dyDescent="0.4">
      <c r="A3830" s="278">
        <v>123009</v>
      </c>
      <c r="B3830" s="279" t="s">
        <v>3054</v>
      </c>
      <c r="C3830" s="279" t="s">
        <v>120</v>
      </c>
      <c r="D3830" s="279" t="s">
        <v>300</v>
      </c>
      <c r="E3830" s="279" t="s">
        <v>394</v>
      </c>
      <c r="F3830"/>
      <c r="H3830" s="279" t="s">
        <v>394</v>
      </c>
      <c r="I3830" s="279" t="s">
        <v>539</v>
      </c>
      <c r="J3830" s="279" t="s">
        <v>394</v>
      </c>
      <c r="K3830" s="279" t="s">
        <v>394</v>
      </c>
      <c r="L3830" s="279" t="s">
        <v>394</v>
      </c>
      <c r="M3830" s="279" t="s">
        <v>394</v>
      </c>
      <c r="N3830" s="279" t="s">
        <v>394</v>
      </c>
      <c r="O3830" s="279" t="s">
        <v>394</v>
      </c>
      <c r="P3830" s="315">
        <v>0</v>
      </c>
      <c r="Q3830" s="279" t="s">
        <v>394</v>
      </c>
      <c r="R3830" s="279" t="s">
        <v>394</v>
      </c>
      <c r="S3830" s="279" t="s">
        <v>394</v>
      </c>
      <c r="T3830" s="279" t="s">
        <v>394</v>
      </c>
      <c r="U3830" s="279" t="s">
        <v>394</v>
      </c>
      <c r="V3830" s="279" t="s">
        <v>394</v>
      </c>
      <c r="W3830" s="279" t="s">
        <v>394</v>
      </c>
      <c r="X3830" s="279" t="s">
        <v>394</v>
      </c>
      <c r="Y3830" s="281"/>
      <c r="Z3830" s="279" t="s">
        <v>394</v>
      </c>
      <c r="AA3830" s="279" t="s">
        <v>394</v>
      </c>
      <c r="AB3830" s="281"/>
      <c r="AC3830" s="279" t="s">
        <v>855</v>
      </c>
      <c r="AF3830" s="276" t="str">
        <f>IFERROR(VLOOKUP(A3830,'[1]قوائم الترجمة'!AC$2:AD$2397,1,0),"م")</f>
        <v>م</v>
      </c>
      <c r="AG3830" s="232"/>
      <c r="AH3830" s="233"/>
      <c r="AI3830" s="233"/>
      <c r="AJ3830" s="233"/>
      <c r="AL3830" s="267"/>
      <c r="AM3830" s="235"/>
      <c r="AO3830" s="236"/>
      <c r="AU3830" s="234"/>
    </row>
    <row r="3831" spans="1:47" ht="21" x14ac:dyDescent="0.4">
      <c r="A3831" s="278">
        <v>123010</v>
      </c>
      <c r="B3831" s="279" t="s">
        <v>3053</v>
      </c>
      <c r="C3831" s="279" t="s">
        <v>177</v>
      </c>
      <c r="D3831" s="279" t="s">
        <v>508</v>
      </c>
      <c r="E3831" s="279" t="s">
        <v>424</v>
      </c>
      <c r="F3831" s="315" t="s">
        <v>9462</v>
      </c>
      <c r="G3831" s="315" t="s">
        <v>8254</v>
      </c>
      <c r="H3831" s="279" t="s">
        <v>425</v>
      </c>
      <c r="I3831" s="279" t="s">
        <v>540</v>
      </c>
      <c r="J3831" s="279" t="s">
        <v>426</v>
      </c>
      <c r="K3831" s="280">
        <v>2016</v>
      </c>
      <c r="L3831" s="279" t="s">
        <v>402</v>
      </c>
      <c r="M3831" s="279" t="s">
        <v>394</v>
      </c>
      <c r="N3831" s="279" t="s">
        <v>394</v>
      </c>
      <c r="O3831" s="279" t="s">
        <v>394</v>
      </c>
      <c r="P3831" s="315">
        <v>0</v>
      </c>
      <c r="Q3831" s="278"/>
      <c r="R3831" s="303"/>
      <c r="S3831" s="279" t="s">
        <v>394</v>
      </c>
      <c r="T3831" s="279" t="s">
        <v>394</v>
      </c>
      <c r="U3831" s="303"/>
      <c r="V3831" s="303"/>
      <c r="W3831" s="303"/>
      <c r="X3831" s="303"/>
      <c r="Z3831" s="303"/>
      <c r="AA3831" s="303"/>
      <c r="AC3831" s="279" t="s">
        <v>394</v>
      </c>
      <c r="AF3831" s="276">
        <f>IFERROR(VLOOKUP(A3831,'[1]قوائم الترجمة'!AC$2:AD$2397,1,0),"م")</f>
        <v>123010</v>
      </c>
      <c r="AG3831" s="232"/>
      <c r="AH3831" s="233"/>
      <c r="AI3831" s="233"/>
      <c r="AJ3831" s="233"/>
      <c r="AL3831" s="267"/>
      <c r="AM3831" s="235"/>
      <c r="AO3831" s="236"/>
      <c r="AU3831" s="234"/>
    </row>
    <row r="3832" spans="1:47" ht="21" x14ac:dyDescent="0.4">
      <c r="A3832" s="278">
        <v>123011</v>
      </c>
      <c r="B3832" s="279" t="s">
        <v>7230</v>
      </c>
      <c r="C3832" s="279" t="s">
        <v>7231</v>
      </c>
      <c r="D3832" s="279" t="s">
        <v>7232</v>
      </c>
      <c r="E3832" s="279" t="s">
        <v>394</v>
      </c>
      <c r="F3832"/>
      <c r="H3832" s="279" t="s">
        <v>394</v>
      </c>
      <c r="I3832" s="279" t="s">
        <v>538</v>
      </c>
      <c r="J3832" s="279" t="s">
        <v>394</v>
      </c>
      <c r="K3832" s="279" t="s">
        <v>394</v>
      </c>
      <c r="L3832" s="279" t="s">
        <v>394</v>
      </c>
      <c r="M3832" s="279" t="s">
        <v>394</v>
      </c>
      <c r="N3832" s="279" t="s">
        <v>394</v>
      </c>
      <c r="O3832" s="279" t="s">
        <v>394</v>
      </c>
      <c r="P3832" s="315">
        <v>0</v>
      </c>
      <c r="Q3832" s="279" t="s">
        <v>394</v>
      </c>
      <c r="R3832" s="279" t="s">
        <v>394</v>
      </c>
      <c r="S3832" s="279" t="s">
        <v>394</v>
      </c>
      <c r="T3832" s="279" t="s">
        <v>394</v>
      </c>
      <c r="U3832" s="279" t="s">
        <v>394</v>
      </c>
      <c r="V3832" s="279" t="s">
        <v>394</v>
      </c>
      <c r="W3832" s="279" t="s">
        <v>394</v>
      </c>
      <c r="X3832" s="279" t="s">
        <v>394</v>
      </c>
      <c r="Y3832" s="281"/>
      <c r="Z3832" s="279" t="s">
        <v>394</v>
      </c>
      <c r="AA3832" s="279" t="s">
        <v>394</v>
      </c>
      <c r="AB3832" s="281"/>
      <c r="AC3832" s="279" t="s">
        <v>394</v>
      </c>
      <c r="AF3832" s="276" t="str">
        <f>IFERROR(VLOOKUP(A3832,'[1]قوائم الترجمة'!AC$2:AD$2397,1,0),"م")</f>
        <v>م</v>
      </c>
      <c r="AG3832" s="232"/>
      <c r="AH3832" s="233"/>
      <c r="AI3832" s="233"/>
      <c r="AJ3832" s="233"/>
      <c r="AL3832" s="267"/>
      <c r="AM3832" s="235"/>
      <c r="AO3832" s="236"/>
      <c r="AU3832" s="234"/>
    </row>
    <row r="3833" spans="1:47" ht="21" x14ac:dyDescent="0.4">
      <c r="A3833" s="278">
        <v>123012</v>
      </c>
      <c r="B3833" s="279" t="s">
        <v>7233</v>
      </c>
      <c r="C3833" s="279" t="s">
        <v>120</v>
      </c>
      <c r="D3833" s="279" t="s">
        <v>685</v>
      </c>
      <c r="E3833" s="279" t="s">
        <v>394</v>
      </c>
      <c r="F3833"/>
      <c r="H3833" s="279" t="s">
        <v>394</v>
      </c>
      <c r="I3833" s="279" t="s">
        <v>61</v>
      </c>
      <c r="J3833" s="279" t="s">
        <v>394</v>
      </c>
      <c r="K3833" s="279" t="s">
        <v>394</v>
      </c>
      <c r="L3833" s="279" t="s">
        <v>394</v>
      </c>
      <c r="M3833" s="279" t="s">
        <v>394</v>
      </c>
      <c r="N3833" s="279" t="s">
        <v>394</v>
      </c>
      <c r="O3833" s="279" t="s">
        <v>394</v>
      </c>
      <c r="P3833" s="315">
        <v>0</v>
      </c>
      <c r="Q3833" s="279" t="s">
        <v>394</v>
      </c>
      <c r="R3833" s="279" t="s">
        <v>394</v>
      </c>
      <c r="S3833" s="279" t="s">
        <v>394</v>
      </c>
      <c r="T3833" s="279" t="s">
        <v>394</v>
      </c>
      <c r="U3833" s="279" t="s">
        <v>394</v>
      </c>
      <c r="V3833" s="279" t="s">
        <v>394</v>
      </c>
      <c r="W3833" s="279" t="s">
        <v>394</v>
      </c>
      <c r="X3833" s="279" t="s">
        <v>394</v>
      </c>
      <c r="Y3833" s="281"/>
      <c r="Z3833" s="279" t="s">
        <v>394</v>
      </c>
      <c r="AA3833" s="279" t="s">
        <v>394</v>
      </c>
      <c r="AB3833" s="281"/>
      <c r="AC3833" s="279" t="s">
        <v>394</v>
      </c>
      <c r="AF3833" s="276" t="str">
        <f>IFERROR(VLOOKUP(A3833,'[1]قوائم الترجمة'!AC$2:AD$2397,1,0),"م")</f>
        <v>م</v>
      </c>
      <c r="AG3833" s="232"/>
      <c r="AH3833" s="233"/>
      <c r="AI3833" s="233"/>
      <c r="AJ3833" s="233"/>
      <c r="AL3833" s="267"/>
      <c r="AM3833" s="235"/>
      <c r="AU3833" s="234"/>
    </row>
    <row r="3834" spans="1:47" ht="21" x14ac:dyDescent="0.4">
      <c r="A3834" s="278">
        <v>123013</v>
      </c>
      <c r="B3834" s="279" t="s">
        <v>3052</v>
      </c>
      <c r="C3834" s="279" t="s">
        <v>193</v>
      </c>
      <c r="D3834" s="279" t="s">
        <v>1352</v>
      </c>
      <c r="E3834" s="279" t="s">
        <v>394</v>
      </c>
      <c r="F3834"/>
      <c r="H3834" s="279" t="s">
        <v>394</v>
      </c>
      <c r="I3834" s="279" t="s">
        <v>539</v>
      </c>
      <c r="J3834" s="279" t="s">
        <v>394</v>
      </c>
      <c r="K3834" s="279" t="s">
        <v>394</v>
      </c>
      <c r="L3834" s="279" t="s">
        <v>394</v>
      </c>
      <c r="M3834" s="279" t="s">
        <v>394</v>
      </c>
      <c r="N3834" s="279" t="s">
        <v>394</v>
      </c>
      <c r="O3834" s="279" t="s">
        <v>394</v>
      </c>
      <c r="P3834" s="315">
        <v>0</v>
      </c>
      <c r="Q3834" s="279" t="s">
        <v>394</v>
      </c>
      <c r="R3834" s="279" t="s">
        <v>394</v>
      </c>
      <c r="S3834" s="279" t="s">
        <v>394</v>
      </c>
      <c r="T3834" s="279" t="s">
        <v>394</v>
      </c>
      <c r="U3834" s="279" t="s">
        <v>394</v>
      </c>
      <c r="V3834" s="279" t="s">
        <v>394</v>
      </c>
      <c r="W3834" s="279" t="s">
        <v>394</v>
      </c>
      <c r="X3834" s="279" t="s">
        <v>394</v>
      </c>
      <c r="Y3834" s="281"/>
      <c r="Z3834" s="279" t="s">
        <v>394</v>
      </c>
      <c r="AA3834" s="279" t="s">
        <v>394</v>
      </c>
      <c r="AB3834" s="281"/>
      <c r="AC3834" s="279" t="s">
        <v>855</v>
      </c>
      <c r="AF3834" s="276" t="str">
        <f>IFERROR(VLOOKUP(A3834,'[1]قوائم الترجمة'!AC$2:AD$2397,1,0),"م")</f>
        <v>م</v>
      </c>
      <c r="AG3834" s="232"/>
      <c r="AH3834" s="233"/>
      <c r="AI3834" s="233"/>
      <c r="AJ3834" s="233"/>
      <c r="AL3834" s="267"/>
      <c r="AM3834" s="235"/>
      <c r="AO3834" s="236"/>
      <c r="AU3834" s="234"/>
    </row>
    <row r="3835" spans="1:47" ht="21" x14ac:dyDescent="0.4">
      <c r="A3835" s="278">
        <v>123014</v>
      </c>
      <c r="B3835" s="279" t="s">
        <v>3051</v>
      </c>
      <c r="C3835" s="279" t="s">
        <v>97</v>
      </c>
      <c r="D3835" s="279" t="s">
        <v>1141</v>
      </c>
      <c r="E3835" s="279" t="s">
        <v>5660</v>
      </c>
      <c r="F3835" s="315" t="s">
        <v>9747</v>
      </c>
      <c r="G3835" s="315" t="s">
        <v>9748</v>
      </c>
      <c r="H3835" s="279" t="s">
        <v>425</v>
      </c>
      <c r="I3835" s="279" t="s">
        <v>61</v>
      </c>
      <c r="J3835" s="279" t="s">
        <v>403</v>
      </c>
      <c r="K3835" s="280">
        <v>2006</v>
      </c>
      <c r="L3835" s="279" t="s">
        <v>414</v>
      </c>
      <c r="M3835" s="279" t="s">
        <v>394</v>
      </c>
      <c r="N3835" s="279" t="s">
        <v>394</v>
      </c>
      <c r="O3835" s="279" t="s">
        <v>394</v>
      </c>
      <c r="P3835" s="315">
        <v>0</v>
      </c>
      <c r="Q3835" s="278"/>
      <c r="R3835" s="303"/>
      <c r="S3835" s="279" t="s">
        <v>394</v>
      </c>
      <c r="T3835" s="279" t="s">
        <v>394</v>
      </c>
      <c r="U3835" s="303"/>
      <c r="V3835" s="303"/>
      <c r="W3835" s="303"/>
      <c r="X3835" s="303"/>
      <c r="Z3835" s="303"/>
      <c r="AA3835" s="303"/>
      <c r="AC3835" s="279" t="s">
        <v>394</v>
      </c>
      <c r="AF3835" s="276">
        <f>IFERROR(VLOOKUP(A3835,'[1]قوائم الترجمة'!AC$2:AD$2397,1,0),"م")</f>
        <v>123014</v>
      </c>
      <c r="AG3835" s="232"/>
      <c r="AH3835" s="233"/>
      <c r="AI3835" s="233"/>
      <c r="AJ3835" s="233"/>
      <c r="AL3835" s="267"/>
      <c r="AM3835" s="235"/>
      <c r="AO3835" s="236"/>
      <c r="AU3835" s="234"/>
    </row>
    <row r="3836" spans="1:47" ht="21" x14ac:dyDescent="0.4">
      <c r="A3836" s="278">
        <v>123015</v>
      </c>
      <c r="B3836" s="279" t="s">
        <v>3049</v>
      </c>
      <c r="C3836" s="279" t="s">
        <v>1029</v>
      </c>
      <c r="D3836" s="279" t="s">
        <v>3050</v>
      </c>
      <c r="E3836" s="279" t="s">
        <v>394</v>
      </c>
      <c r="F3836"/>
      <c r="H3836" s="279" t="s">
        <v>394</v>
      </c>
      <c r="I3836" s="279" t="s">
        <v>539</v>
      </c>
      <c r="J3836" s="279" t="s">
        <v>394</v>
      </c>
      <c r="K3836" s="279" t="s">
        <v>394</v>
      </c>
      <c r="L3836" s="279" t="s">
        <v>394</v>
      </c>
      <c r="M3836" s="279" t="s">
        <v>394</v>
      </c>
      <c r="N3836" s="279" t="s">
        <v>394</v>
      </c>
      <c r="O3836" s="279" t="s">
        <v>394</v>
      </c>
      <c r="P3836" s="315">
        <v>0</v>
      </c>
      <c r="Q3836" s="279" t="s">
        <v>394</v>
      </c>
      <c r="R3836" s="279" t="s">
        <v>394</v>
      </c>
      <c r="S3836" s="279" t="s">
        <v>394</v>
      </c>
      <c r="T3836" s="279" t="s">
        <v>394</v>
      </c>
      <c r="U3836" s="279" t="s">
        <v>394</v>
      </c>
      <c r="V3836" s="279" t="s">
        <v>394</v>
      </c>
      <c r="W3836" s="279" t="s">
        <v>394</v>
      </c>
      <c r="X3836" s="279" t="s">
        <v>394</v>
      </c>
      <c r="Y3836" s="281"/>
      <c r="Z3836" s="279" t="s">
        <v>394</v>
      </c>
      <c r="AA3836" s="279" t="s">
        <v>394</v>
      </c>
      <c r="AB3836" s="281"/>
      <c r="AC3836" s="279" t="s">
        <v>855</v>
      </c>
      <c r="AF3836" s="276" t="str">
        <f>IFERROR(VLOOKUP(A3836,'[1]قوائم الترجمة'!AC$2:AD$2397,1,0),"م")</f>
        <v>م</v>
      </c>
      <c r="AG3836" s="232"/>
      <c r="AH3836" s="233"/>
      <c r="AI3836" s="233"/>
      <c r="AJ3836" s="233"/>
      <c r="AL3836" s="267"/>
      <c r="AM3836" s="235"/>
      <c r="AU3836" s="234"/>
    </row>
    <row r="3837" spans="1:47" ht="21" x14ac:dyDescent="0.4">
      <c r="A3837" s="278">
        <v>123016</v>
      </c>
      <c r="B3837" s="279" t="s">
        <v>3046</v>
      </c>
      <c r="C3837" s="279" t="s">
        <v>3047</v>
      </c>
      <c r="D3837" s="279" t="s">
        <v>3048</v>
      </c>
      <c r="E3837" s="279" t="s">
        <v>394</v>
      </c>
      <c r="F3837"/>
      <c r="H3837" s="279" t="s">
        <v>394</v>
      </c>
      <c r="I3837" s="279" t="s">
        <v>539</v>
      </c>
      <c r="J3837" s="279" t="s">
        <v>394</v>
      </c>
      <c r="K3837" s="279" t="s">
        <v>394</v>
      </c>
      <c r="L3837" s="279" t="s">
        <v>394</v>
      </c>
      <c r="M3837" s="279" t="s">
        <v>394</v>
      </c>
      <c r="N3837" s="279" t="s">
        <v>394</v>
      </c>
      <c r="O3837" s="279" t="s">
        <v>394</v>
      </c>
      <c r="P3837" s="315">
        <v>0</v>
      </c>
      <c r="Q3837" s="279" t="s">
        <v>394</v>
      </c>
      <c r="R3837" s="279" t="s">
        <v>394</v>
      </c>
      <c r="S3837" s="279" t="s">
        <v>394</v>
      </c>
      <c r="T3837" s="279" t="s">
        <v>394</v>
      </c>
      <c r="U3837" s="279" t="s">
        <v>394</v>
      </c>
      <c r="V3837" s="279" t="s">
        <v>394</v>
      </c>
      <c r="W3837" s="279" t="s">
        <v>394</v>
      </c>
      <c r="X3837" s="279" t="s">
        <v>394</v>
      </c>
      <c r="Y3837" s="281"/>
      <c r="Z3837" s="279" t="s">
        <v>394</v>
      </c>
      <c r="AA3837" s="279" t="s">
        <v>394</v>
      </c>
      <c r="AB3837" s="281"/>
      <c r="AC3837" s="279" t="s">
        <v>855</v>
      </c>
      <c r="AF3837" s="276" t="str">
        <f>IFERROR(VLOOKUP(A3837,'[1]قوائم الترجمة'!AC$2:AD$2397,1,0),"م")</f>
        <v>م</v>
      </c>
      <c r="AG3837" s="232"/>
      <c r="AH3837" s="233"/>
      <c r="AI3837" s="233"/>
      <c r="AJ3837" s="233"/>
      <c r="AL3837" s="267"/>
      <c r="AM3837" s="235"/>
      <c r="AO3837" s="236"/>
      <c r="AU3837" s="234"/>
    </row>
    <row r="3838" spans="1:47" ht="21" x14ac:dyDescent="0.4">
      <c r="A3838" s="278">
        <v>123017</v>
      </c>
      <c r="B3838" s="279" t="s">
        <v>3045</v>
      </c>
      <c r="C3838" s="279" t="s">
        <v>68</v>
      </c>
      <c r="D3838" s="279" t="s">
        <v>258</v>
      </c>
      <c r="E3838" s="279" t="s">
        <v>424</v>
      </c>
      <c r="F3838" s="315" t="s">
        <v>8378</v>
      </c>
      <c r="G3838" s="315" t="s">
        <v>8379</v>
      </c>
      <c r="H3838" s="279" t="s">
        <v>425</v>
      </c>
      <c r="I3838" s="279" t="s">
        <v>67</v>
      </c>
      <c r="J3838" s="279" t="s">
        <v>403</v>
      </c>
      <c r="K3838" s="280">
        <v>0</v>
      </c>
      <c r="L3838" s="279" t="s">
        <v>404</v>
      </c>
      <c r="M3838" s="279" t="s">
        <v>394</v>
      </c>
      <c r="N3838" s="279" t="s">
        <v>394</v>
      </c>
      <c r="O3838" s="279" t="s">
        <v>394</v>
      </c>
      <c r="P3838" s="315">
        <v>0</v>
      </c>
      <c r="Q3838" s="278"/>
      <c r="R3838" s="303"/>
      <c r="S3838" s="279" t="s">
        <v>394</v>
      </c>
      <c r="T3838" s="279" t="s">
        <v>394</v>
      </c>
      <c r="U3838" s="303"/>
      <c r="V3838" s="303"/>
      <c r="W3838" s="303"/>
      <c r="X3838" s="303"/>
      <c r="Z3838" s="303"/>
      <c r="AA3838" s="303"/>
      <c r="AC3838" s="279" t="s">
        <v>394</v>
      </c>
      <c r="AF3838" s="276">
        <f>IFERROR(VLOOKUP(A3838,'[1]قوائم الترجمة'!AC$2:AD$2397,1,0),"م")</f>
        <v>123017</v>
      </c>
      <c r="AG3838" s="232"/>
      <c r="AH3838" s="233"/>
      <c r="AI3838" s="233"/>
      <c r="AJ3838" s="233"/>
      <c r="AL3838" s="267"/>
      <c r="AM3838" s="235"/>
      <c r="AO3838" s="236"/>
      <c r="AU3838" s="234"/>
    </row>
    <row r="3839" spans="1:47" ht="21" x14ac:dyDescent="0.4">
      <c r="A3839" s="278">
        <v>123018</v>
      </c>
      <c r="B3839" s="279" t="s">
        <v>3044</v>
      </c>
      <c r="C3839" s="279" t="s">
        <v>129</v>
      </c>
      <c r="D3839" s="279" t="s">
        <v>244</v>
      </c>
      <c r="E3839" s="279" t="s">
        <v>5660</v>
      </c>
      <c r="F3839" s="315" t="s">
        <v>9749</v>
      </c>
      <c r="G3839" s="315" t="s">
        <v>402</v>
      </c>
      <c r="H3839" s="279" t="s">
        <v>425</v>
      </c>
      <c r="I3839" s="279" t="s">
        <v>540</v>
      </c>
      <c r="J3839" s="279" t="s">
        <v>8112</v>
      </c>
      <c r="K3839" s="280">
        <v>2017</v>
      </c>
      <c r="L3839" s="279" t="s">
        <v>402</v>
      </c>
      <c r="M3839" s="279" t="s">
        <v>394</v>
      </c>
      <c r="N3839" s="279" t="s">
        <v>394</v>
      </c>
      <c r="O3839" s="279" t="s">
        <v>394</v>
      </c>
      <c r="P3839" s="315">
        <v>0</v>
      </c>
      <c r="Q3839" s="278"/>
      <c r="R3839" s="303"/>
      <c r="S3839" s="279" t="s">
        <v>394</v>
      </c>
      <c r="T3839" s="279" t="s">
        <v>394</v>
      </c>
      <c r="U3839" s="303"/>
      <c r="V3839" s="303"/>
      <c r="W3839" s="303"/>
      <c r="X3839" s="303"/>
      <c r="Z3839" s="303"/>
      <c r="AA3839" s="303"/>
      <c r="AC3839" s="279" t="s">
        <v>394</v>
      </c>
      <c r="AF3839" s="276">
        <f>IFERROR(VLOOKUP(A3839,'[1]قوائم الترجمة'!AC$2:AD$2397,1,0),"م")</f>
        <v>123018</v>
      </c>
      <c r="AG3839" s="232"/>
      <c r="AH3839" s="233"/>
      <c r="AI3839" s="233"/>
      <c r="AJ3839" s="233"/>
      <c r="AL3839" s="267"/>
      <c r="AM3839" s="235"/>
      <c r="AO3839" s="236"/>
      <c r="AU3839" s="234"/>
    </row>
    <row r="3840" spans="1:47" ht="21" x14ac:dyDescent="0.4">
      <c r="A3840" s="278">
        <v>123019</v>
      </c>
      <c r="B3840" s="279" t="s">
        <v>7261</v>
      </c>
      <c r="C3840" s="279" t="s">
        <v>68</v>
      </c>
      <c r="D3840" s="279" t="s">
        <v>7262</v>
      </c>
      <c r="E3840" s="279" t="s">
        <v>5660</v>
      </c>
      <c r="F3840" s="315" t="s">
        <v>9750</v>
      </c>
      <c r="G3840" s="315" t="s">
        <v>8452</v>
      </c>
      <c r="H3840" s="279" t="s">
        <v>425</v>
      </c>
      <c r="I3840" s="279" t="s">
        <v>8485</v>
      </c>
      <c r="J3840" s="279" t="s">
        <v>403</v>
      </c>
      <c r="K3840" s="280">
        <v>2003</v>
      </c>
      <c r="L3840" s="279" t="s">
        <v>404</v>
      </c>
      <c r="M3840" s="279" t="s">
        <v>394</v>
      </c>
      <c r="N3840" s="279" t="s">
        <v>394</v>
      </c>
      <c r="O3840" s="279" t="s">
        <v>394</v>
      </c>
      <c r="P3840" s="315">
        <v>0</v>
      </c>
      <c r="Q3840" s="278"/>
      <c r="R3840" s="303"/>
      <c r="S3840" s="279" t="s">
        <v>394</v>
      </c>
      <c r="T3840" s="279" t="s">
        <v>394</v>
      </c>
      <c r="U3840" s="303"/>
      <c r="V3840" s="303"/>
      <c r="W3840" s="303"/>
      <c r="X3840" s="303"/>
      <c r="Z3840" s="303"/>
      <c r="AA3840" s="303"/>
      <c r="AC3840" s="279" t="s">
        <v>394</v>
      </c>
      <c r="AF3840" s="276">
        <f>IFERROR(VLOOKUP(A3840,'[1]قوائم الترجمة'!AC$2:AD$2397,1,0),"م")</f>
        <v>123019</v>
      </c>
      <c r="AG3840" s="232"/>
      <c r="AH3840" s="233"/>
      <c r="AI3840" s="233"/>
      <c r="AJ3840" s="233"/>
      <c r="AL3840" s="267"/>
      <c r="AM3840" s="235"/>
      <c r="AO3840" s="236"/>
      <c r="AU3840" s="234"/>
    </row>
    <row r="3841" spans="1:47" ht="21" x14ac:dyDescent="0.4">
      <c r="A3841" s="278">
        <v>123020</v>
      </c>
      <c r="B3841" s="279" t="s">
        <v>3043</v>
      </c>
      <c r="C3841" s="279" t="s">
        <v>502</v>
      </c>
      <c r="D3841" s="279" t="s">
        <v>1324</v>
      </c>
      <c r="E3841" s="279" t="s">
        <v>424</v>
      </c>
      <c r="F3841" s="315" t="s">
        <v>9751</v>
      </c>
      <c r="G3841" s="315" t="s">
        <v>8256</v>
      </c>
      <c r="H3841" s="279" t="s">
        <v>425</v>
      </c>
      <c r="I3841" s="279" t="s">
        <v>541</v>
      </c>
      <c r="J3841" s="279" t="s">
        <v>7215</v>
      </c>
      <c r="K3841" s="280">
        <v>0</v>
      </c>
      <c r="L3841" s="279" t="s">
        <v>7215</v>
      </c>
      <c r="M3841" s="279" t="s">
        <v>394</v>
      </c>
      <c r="N3841" s="279" t="s">
        <v>394</v>
      </c>
      <c r="O3841" s="279" t="s">
        <v>394</v>
      </c>
      <c r="P3841" s="315">
        <v>0</v>
      </c>
      <c r="Q3841" s="278"/>
      <c r="R3841" s="303"/>
      <c r="S3841" s="279" t="s">
        <v>394</v>
      </c>
      <c r="T3841" s="279" t="s">
        <v>394</v>
      </c>
      <c r="U3841" s="303"/>
      <c r="V3841" s="303"/>
      <c r="W3841" s="303"/>
      <c r="X3841" s="303"/>
      <c r="Z3841" s="303"/>
      <c r="AA3841" s="303"/>
      <c r="AC3841" s="279" t="s">
        <v>394</v>
      </c>
      <c r="AF3841" s="276">
        <f>IFERROR(VLOOKUP(A3841,'[1]قوائم الترجمة'!AC$2:AD$2397,1,0),"م")</f>
        <v>123020</v>
      </c>
      <c r="AG3841" s="232"/>
      <c r="AH3841" s="233"/>
      <c r="AI3841" s="233"/>
      <c r="AJ3841" s="233"/>
      <c r="AL3841" s="267"/>
      <c r="AM3841" s="235"/>
      <c r="AO3841" s="236"/>
      <c r="AU3841" s="234"/>
    </row>
    <row r="3842" spans="1:47" ht="21" x14ac:dyDescent="0.4">
      <c r="A3842" s="278">
        <v>123021</v>
      </c>
      <c r="B3842" s="279" t="s">
        <v>3042</v>
      </c>
      <c r="C3842" s="279" t="s">
        <v>555</v>
      </c>
      <c r="D3842" s="279" t="s">
        <v>318</v>
      </c>
      <c r="E3842" s="279" t="s">
        <v>394</v>
      </c>
      <c r="F3842"/>
      <c r="H3842" s="279" t="s">
        <v>394</v>
      </c>
      <c r="I3842" s="279" t="s">
        <v>539</v>
      </c>
      <c r="J3842" s="279" t="s">
        <v>394</v>
      </c>
      <c r="K3842" s="279" t="s">
        <v>394</v>
      </c>
      <c r="L3842" s="279" t="s">
        <v>394</v>
      </c>
      <c r="M3842" s="279" t="s">
        <v>394</v>
      </c>
      <c r="N3842" s="279" t="s">
        <v>394</v>
      </c>
      <c r="O3842" s="279" t="s">
        <v>394</v>
      </c>
      <c r="P3842" s="315">
        <v>0</v>
      </c>
      <c r="Q3842" s="279" t="s">
        <v>394</v>
      </c>
      <c r="R3842" s="279" t="s">
        <v>394</v>
      </c>
      <c r="S3842" s="279" t="s">
        <v>394</v>
      </c>
      <c r="T3842" s="279" t="s">
        <v>394</v>
      </c>
      <c r="U3842" s="279" t="s">
        <v>394</v>
      </c>
      <c r="V3842" s="279" t="s">
        <v>394</v>
      </c>
      <c r="W3842" s="279" t="s">
        <v>394</v>
      </c>
      <c r="X3842" s="279" t="s">
        <v>394</v>
      </c>
      <c r="Y3842" s="281"/>
      <c r="Z3842" s="279" t="s">
        <v>394</v>
      </c>
      <c r="AA3842" s="279" t="s">
        <v>394</v>
      </c>
      <c r="AB3842" s="281"/>
      <c r="AC3842" s="279" t="s">
        <v>855</v>
      </c>
      <c r="AF3842" s="276" t="str">
        <f>IFERROR(VLOOKUP(A3842,'[1]قوائم الترجمة'!AC$2:AD$2397,1,0),"م")</f>
        <v>م</v>
      </c>
      <c r="AG3842" s="232"/>
      <c r="AH3842" s="233"/>
      <c r="AI3842" s="233"/>
      <c r="AJ3842" s="233"/>
      <c r="AL3842" s="267"/>
      <c r="AM3842" s="235"/>
      <c r="AO3842" s="236"/>
      <c r="AU3842" s="234"/>
    </row>
    <row r="3843" spans="1:47" ht="21" x14ac:dyDescent="0.4">
      <c r="A3843" s="278">
        <v>123022</v>
      </c>
      <c r="B3843" s="279" t="s">
        <v>3039</v>
      </c>
      <c r="C3843" s="279" t="s">
        <v>3040</v>
      </c>
      <c r="D3843" s="279" t="s">
        <v>3041</v>
      </c>
      <c r="E3843" s="279" t="s">
        <v>394</v>
      </c>
      <c r="F3843"/>
      <c r="H3843" s="279" t="s">
        <v>394</v>
      </c>
      <c r="I3843" s="279" t="s">
        <v>539</v>
      </c>
      <c r="J3843" s="279" t="s">
        <v>394</v>
      </c>
      <c r="K3843" s="279" t="s">
        <v>394</v>
      </c>
      <c r="L3843" s="279" t="s">
        <v>394</v>
      </c>
      <c r="M3843" s="279" t="s">
        <v>394</v>
      </c>
      <c r="N3843" s="279" t="s">
        <v>394</v>
      </c>
      <c r="O3843" s="279" t="s">
        <v>394</v>
      </c>
      <c r="P3843" s="315">
        <v>0</v>
      </c>
      <c r="Q3843" s="279" t="s">
        <v>394</v>
      </c>
      <c r="R3843" s="279" t="s">
        <v>394</v>
      </c>
      <c r="S3843" s="279" t="s">
        <v>394</v>
      </c>
      <c r="T3843" s="279" t="s">
        <v>394</v>
      </c>
      <c r="U3843" s="279" t="s">
        <v>394</v>
      </c>
      <c r="V3843" s="279" t="s">
        <v>394</v>
      </c>
      <c r="W3843" s="279" t="s">
        <v>394</v>
      </c>
      <c r="X3843" s="279" t="s">
        <v>394</v>
      </c>
      <c r="Y3843" s="281"/>
      <c r="Z3843" s="279" t="s">
        <v>394</v>
      </c>
      <c r="AA3843" s="279" t="s">
        <v>394</v>
      </c>
      <c r="AB3843" s="281"/>
      <c r="AC3843" s="279" t="s">
        <v>855</v>
      </c>
      <c r="AF3843" s="276" t="str">
        <f>IFERROR(VLOOKUP(A3843,'[1]قوائم الترجمة'!AC$2:AD$2397,1,0),"م")</f>
        <v>م</v>
      </c>
      <c r="AG3843" s="232"/>
      <c r="AH3843" s="233"/>
      <c r="AI3843" s="233"/>
      <c r="AJ3843" s="233"/>
      <c r="AL3843" s="267"/>
      <c r="AM3843" s="235"/>
      <c r="AO3843" s="236"/>
      <c r="AU3843" s="234"/>
    </row>
    <row r="3844" spans="1:47" ht="21" x14ac:dyDescent="0.4">
      <c r="A3844" s="278">
        <v>123023</v>
      </c>
      <c r="B3844" s="279" t="s">
        <v>3037</v>
      </c>
      <c r="C3844" s="279" t="s">
        <v>72</v>
      </c>
      <c r="D3844" s="279" t="s">
        <v>3038</v>
      </c>
      <c r="E3844" s="279" t="s">
        <v>394</v>
      </c>
      <c r="F3844"/>
      <c r="H3844" s="279" t="s">
        <v>394</v>
      </c>
      <c r="I3844" s="279" t="s">
        <v>539</v>
      </c>
      <c r="J3844" s="279" t="s">
        <v>394</v>
      </c>
      <c r="K3844" s="279" t="s">
        <v>394</v>
      </c>
      <c r="L3844" s="279" t="s">
        <v>394</v>
      </c>
      <c r="M3844" s="279" t="s">
        <v>394</v>
      </c>
      <c r="N3844" s="279" t="s">
        <v>394</v>
      </c>
      <c r="O3844" s="279" t="s">
        <v>394</v>
      </c>
      <c r="P3844" s="315">
        <v>0</v>
      </c>
      <c r="Q3844" s="279" t="s">
        <v>394</v>
      </c>
      <c r="R3844" s="279" t="s">
        <v>394</v>
      </c>
      <c r="S3844" s="279" t="s">
        <v>394</v>
      </c>
      <c r="T3844" s="279" t="s">
        <v>394</v>
      </c>
      <c r="U3844" s="279" t="s">
        <v>394</v>
      </c>
      <c r="V3844" s="279" t="s">
        <v>394</v>
      </c>
      <c r="W3844" s="279" t="s">
        <v>394</v>
      </c>
      <c r="X3844" s="279" t="s">
        <v>394</v>
      </c>
      <c r="Y3844" s="281"/>
      <c r="Z3844" s="279" t="s">
        <v>394</v>
      </c>
      <c r="AA3844" s="279" t="s">
        <v>394</v>
      </c>
      <c r="AB3844" s="281"/>
      <c r="AC3844" s="279" t="s">
        <v>855</v>
      </c>
      <c r="AF3844" s="276" t="str">
        <f>IFERROR(VLOOKUP(A3844,'[1]قوائم الترجمة'!AC$2:AD$2397,1,0),"م")</f>
        <v>م</v>
      </c>
      <c r="AG3844" s="232"/>
      <c r="AH3844" s="233"/>
      <c r="AI3844" s="233"/>
      <c r="AJ3844" s="233"/>
      <c r="AL3844" s="267"/>
      <c r="AM3844" s="235"/>
      <c r="AO3844" s="236"/>
      <c r="AU3844" s="234"/>
    </row>
    <row r="3845" spans="1:47" ht="21" x14ac:dyDescent="0.4">
      <c r="A3845" s="278">
        <v>123024</v>
      </c>
      <c r="B3845" s="279" t="s">
        <v>3035</v>
      </c>
      <c r="C3845" s="279" t="s">
        <v>1350</v>
      </c>
      <c r="D3845" s="279" t="s">
        <v>3036</v>
      </c>
      <c r="E3845" s="279" t="s">
        <v>394</v>
      </c>
      <c r="F3845"/>
      <c r="H3845" s="279" t="s">
        <v>394</v>
      </c>
      <c r="I3845" s="279" t="s">
        <v>539</v>
      </c>
      <c r="J3845" s="279" t="s">
        <v>394</v>
      </c>
      <c r="K3845" s="279" t="s">
        <v>394</v>
      </c>
      <c r="L3845" s="279" t="s">
        <v>394</v>
      </c>
      <c r="M3845" s="279" t="s">
        <v>394</v>
      </c>
      <c r="N3845" s="279" t="s">
        <v>394</v>
      </c>
      <c r="O3845" s="279" t="s">
        <v>394</v>
      </c>
      <c r="P3845" s="315">
        <v>0</v>
      </c>
      <c r="Q3845" s="279" t="s">
        <v>394</v>
      </c>
      <c r="R3845" s="279" t="s">
        <v>394</v>
      </c>
      <c r="S3845" s="279" t="s">
        <v>394</v>
      </c>
      <c r="T3845" s="279" t="s">
        <v>394</v>
      </c>
      <c r="U3845" s="279" t="s">
        <v>394</v>
      </c>
      <c r="V3845" s="279" t="s">
        <v>394</v>
      </c>
      <c r="W3845" s="279" t="s">
        <v>394</v>
      </c>
      <c r="X3845" s="279" t="s">
        <v>394</v>
      </c>
      <c r="Y3845" s="281"/>
      <c r="Z3845" s="279" t="s">
        <v>394</v>
      </c>
      <c r="AA3845" s="279" t="s">
        <v>394</v>
      </c>
      <c r="AB3845" s="281"/>
      <c r="AC3845" s="279" t="s">
        <v>855</v>
      </c>
      <c r="AF3845" s="276" t="str">
        <f>IFERROR(VLOOKUP(A3845,'[1]قوائم الترجمة'!AC$2:AD$2397,1,0),"م")</f>
        <v>م</v>
      </c>
      <c r="AG3845" s="232"/>
      <c r="AH3845" s="233"/>
      <c r="AI3845" s="233"/>
      <c r="AJ3845" s="233"/>
      <c r="AL3845" s="267"/>
      <c r="AM3845" s="235"/>
      <c r="AO3845" s="236"/>
      <c r="AU3845" s="234"/>
    </row>
    <row r="3846" spans="1:47" ht="21" x14ac:dyDescent="0.4">
      <c r="A3846" s="278">
        <v>123025</v>
      </c>
      <c r="B3846" s="279" t="s">
        <v>3033</v>
      </c>
      <c r="C3846" s="279" t="s">
        <v>92</v>
      </c>
      <c r="D3846" s="279" t="s">
        <v>3034</v>
      </c>
      <c r="E3846" s="279" t="s">
        <v>424</v>
      </c>
      <c r="F3846" s="315" t="s">
        <v>8477</v>
      </c>
      <c r="G3846" s="315" t="s">
        <v>8198</v>
      </c>
      <c r="H3846" s="279" t="s">
        <v>425</v>
      </c>
      <c r="I3846" s="279" t="s">
        <v>541</v>
      </c>
      <c r="J3846" s="279" t="s">
        <v>426</v>
      </c>
      <c r="K3846" s="280">
        <v>2008</v>
      </c>
      <c r="L3846" s="279" t="s">
        <v>419</v>
      </c>
      <c r="M3846" s="279" t="s">
        <v>394</v>
      </c>
      <c r="N3846" s="279" t="s">
        <v>394</v>
      </c>
      <c r="O3846" s="279" t="s">
        <v>394</v>
      </c>
      <c r="P3846" s="315">
        <v>0</v>
      </c>
      <c r="Q3846" s="278"/>
      <c r="R3846" s="303"/>
      <c r="S3846" s="279" t="s">
        <v>394</v>
      </c>
      <c r="T3846" s="279" t="s">
        <v>394</v>
      </c>
      <c r="U3846" s="303"/>
      <c r="V3846" s="303"/>
      <c r="W3846" s="303"/>
      <c r="X3846" s="303"/>
      <c r="Z3846" s="303"/>
      <c r="AA3846" s="303"/>
      <c r="AC3846" s="279" t="s">
        <v>394</v>
      </c>
      <c r="AF3846" s="276">
        <f>IFERROR(VLOOKUP(A3846,'[1]قوائم الترجمة'!AC$2:AD$2397,1,0),"م")</f>
        <v>123025</v>
      </c>
      <c r="AG3846" s="232"/>
      <c r="AH3846" s="233"/>
      <c r="AI3846" s="233"/>
      <c r="AJ3846" s="233"/>
      <c r="AL3846" s="267"/>
      <c r="AM3846" s="235"/>
      <c r="AO3846" s="236"/>
      <c r="AU3846" s="234"/>
    </row>
    <row r="3847" spans="1:47" ht="21" x14ac:dyDescent="0.4">
      <c r="A3847" s="278">
        <v>123026</v>
      </c>
      <c r="B3847" s="279" t="s">
        <v>3032</v>
      </c>
      <c r="C3847" s="279" t="s">
        <v>518</v>
      </c>
      <c r="D3847" s="279" t="s">
        <v>1414</v>
      </c>
      <c r="E3847" s="279" t="s">
        <v>394</v>
      </c>
      <c r="F3847"/>
      <c r="H3847" s="279" t="s">
        <v>394</v>
      </c>
      <c r="I3847" s="279" t="s">
        <v>540</v>
      </c>
      <c r="J3847" s="279" t="s">
        <v>394</v>
      </c>
      <c r="K3847" s="279" t="s">
        <v>394</v>
      </c>
      <c r="L3847" s="279" t="s">
        <v>394</v>
      </c>
      <c r="M3847" s="279" t="s">
        <v>394</v>
      </c>
      <c r="N3847" s="279" t="s">
        <v>394</v>
      </c>
      <c r="O3847" s="279" t="s">
        <v>394</v>
      </c>
      <c r="P3847" s="315">
        <v>0</v>
      </c>
      <c r="Q3847" s="279" t="s">
        <v>394</v>
      </c>
      <c r="R3847" s="279" t="s">
        <v>394</v>
      </c>
      <c r="S3847" s="279" t="s">
        <v>394</v>
      </c>
      <c r="T3847" s="279" t="s">
        <v>394</v>
      </c>
      <c r="U3847" s="279" t="s">
        <v>394</v>
      </c>
      <c r="V3847" s="279" t="s">
        <v>394</v>
      </c>
      <c r="W3847" s="279" t="s">
        <v>394</v>
      </c>
      <c r="X3847" s="279" t="s">
        <v>394</v>
      </c>
      <c r="Y3847" s="281"/>
      <c r="Z3847" s="279" t="s">
        <v>394</v>
      </c>
      <c r="AA3847" s="279" t="s">
        <v>394</v>
      </c>
      <c r="AB3847" s="281"/>
      <c r="AC3847" s="279" t="s">
        <v>855</v>
      </c>
      <c r="AF3847" s="276" t="str">
        <f>IFERROR(VLOOKUP(A3847,'[1]قوائم الترجمة'!AC$2:AD$2397,1,0),"م")</f>
        <v>م</v>
      </c>
      <c r="AG3847" s="232"/>
      <c r="AH3847" s="233"/>
      <c r="AI3847" s="233"/>
      <c r="AJ3847" s="233"/>
      <c r="AL3847" s="267"/>
      <c r="AM3847" s="235"/>
      <c r="AO3847" s="236"/>
      <c r="AU3847" s="234"/>
    </row>
    <row r="3848" spans="1:47" ht="21" x14ac:dyDescent="0.4">
      <c r="A3848" s="278">
        <v>123027</v>
      </c>
      <c r="B3848" s="279" t="s">
        <v>3031</v>
      </c>
      <c r="C3848" s="279" t="s">
        <v>72</v>
      </c>
      <c r="D3848" s="279" t="s">
        <v>311</v>
      </c>
      <c r="E3848" s="279" t="s">
        <v>394</v>
      </c>
      <c r="F3848"/>
      <c r="H3848" s="279" t="s">
        <v>394</v>
      </c>
      <c r="I3848" s="279" t="s">
        <v>539</v>
      </c>
      <c r="J3848" s="279" t="s">
        <v>394</v>
      </c>
      <c r="K3848" s="279" t="s">
        <v>394</v>
      </c>
      <c r="L3848" s="279" t="s">
        <v>394</v>
      </c>
      <c r="M3848" s="279" t="s">
        <v>394</v>
      </c>
      <c r="N3848" s="279" t="s">
        <v>394</v>
      </c>
      <c r="O3848" s="279" t="s">
        <v>394</v>
      </c>
      <c r="P3848" s="315">
        <v>0</v>
      </c>
      <c r="Q3848" s="279" t="s">
        <v>394</v>
      </c>
      <c r="R3848" s="279" t="s">
        <v>394</v>
      </c>
      <c r="S3848" s="279" t="s">
        <v>394</v>
      </c>
      <c r="T3848" s="279" t="s">
        <v>394</v>
      </c>
      <c r="U3848" s="279" t="s">
        <v>394</v>
      </c>
      <c r="V3848" s="279" t="s">
        <v>394</v>
      </c>
      <c r="W3848" s="279" t="s">
        <v>394</v>
      </c>
      <c r="X3848" s="279" t="s">
        <v>394</v>
      </c>
      <c r="Y3848" s="281"/>
      <c r="Z3848" s="279" t="s">
        <v>394</v>
      </c>
      <c r="AA3848" s="279" t="s">
        <v>394</v>
      </c>
      <c r="AB3848" s="281"/>
      <c r="AC3848" s="279" t="s">
        <v>855</v>
      </c>
      <c r="AF3848" s="276" t="str">
        <f>IFERROR(VLOOKUP(A3848,'[1]قوائم الترجمة'!AC$2:AD$2397,1,0),"م")</f>
        <v>م</v>
      </c>
      <c r="AG3848" s="232"/>
      <c r="AH3848" s="233"/>
      <c r="AI3848" s="233"/>
      <c r="AJ3848" s="233"/>
      <c r="AL3848" s="267"/>
      <c r="AM3848" s="235"/>
      <c r="AO3848" s="236"/>
      <c r="AU3848" s="234"/>
    </row>
    <row r="3849" spans="1:47" ht="21" x14ac:dyDescent="0.4">
      <c r="A3849" s="278">
        <v>123029</v>
      </c>
      <c r="B3849" s="279" t="s">
        <v>3030</v>
      </c>
      <c r="C3849" s="279" t="s">
        <v>109</v>
      </c>
      <c r="D3849" s="279" t="s">
        <v>280</v>
      </c>
      <c r="E3849" s="279" t="s">
        <v>394</v>
      </c>
      <c r="F3849"/>
      <c r="H3849" s="279" t="s">
        <v>394</v>
      </c>
      <c r="I3849" s="279" t="s">
        <v>540</v>
      </c>
      <c r="J3849" s="279" t="s">
        <v>394</v>
      </c>
      <c r="K3849" s="279" t="s">
        <v>394</v>
      </c>
      <c r="L3849" s="279" t="s">
        <v>394</v>
      </c>
      <c r="M3849" s="279" t="s">
        <v>394</v>
      </c>
      <c r="N3849" s="279" t="s">
        <v>394</v>
      </c>
      <c r="O3849" s="279" t="s">
        <v>394</v>
      </c>
      <c r="P3849" s="315">
        <v>0</v>
      </c>
      <c r="Q3849" s="279" t="s">
        <v>394</v>
      </c>
      <c r="R3849" s="279" t="s">
        <v>394</v>
      </c>
      <c r="S3849" s="279" t="s">
        <v>394</v>
      </c>
      <c r="T3849" s="279" t="s">
        <v>394</v>
      </c>
      <c r="U3849" s="279" t="s">
        <v>394</v>
      </c>
      <c r="V3849" s="279" t="s">
        <v>394</v>
      </c>
      <c r="W3849" s="279" t="s">
        <v>394</v>
      </c>
      <c r="X3849" s="279" t="s">
        <v>394</v>
      </c>
      <c r="Y3849" s="281"/>
      <c r="Z3849" s="279" t="s">
        <v>394</v>
      </c>
      <c r="AA3849" s="279" t="s">
        <v>394</v>
      </c>
      <c r="AB3849" s="281"/>
      <c r="AC3849" s="279" t="s">
        <v>855</v>
      </c>
      <c r="AF3849" s="276" t="str">
        <f>IFERROR(VLOOKUP(A3849,'[1]قوائم الترجمة'!AC$2:AD$2397,1,0),"م")</f>
        <v>م</v>
      </c>
      <c r="AG3849" s="232"/>
      <c r="AH3849" s="233"/>
      <c r="AI3849" s="233"/>
      <c r="AJ3849" s="233"/>
      <c r="AL3849" s="267"/>
      <c r="AM3849" s="235"/>
      <c r="AO3849" s="236"/>
      <c r="AU3849" s="234"/>
    </row>
    <row r="3850" spans="1:47" ht="21" x14ac:dyDescent="0.4">
      <c r="A3850" s="278">
        <v>123030</v>
      </c>
      <c r="B3850" s="279" t="s">
        <v>3029</v>
      </c>
      <c r="C3850" s="279" t="s">
        <v>93</v>
      </c>
      <c r="D3850" s="279" t="s">
        <v>304</v>
      </c>
      <c r="E3850" s="279" t="s">
        <v>424</v>
      </c>
      <c r="F3850" s="315" t="s">
        <v>9752</v>
      </c>
      <c r="G3850" s="315" t="s">
        <v>402</v>
      </c>
      <c r="H3850" s="279" t="s">
        <v>425</v>
      </c>
      <c r="I3850" s="279" t="s">
        <v>538</v>
      </c>
      <c r="J3850" s="279" t="s">
        <v>403</v>
      </c>
      <c r="K3850" s="280">
        <v>2011</v>
      </c>
      <c r="L3850" s="279" t="s">
        <v>402</v>
      </c>
      <c r="M3850" s="279" t="s">
        <v>394</v>
      </c>
      <c r="N3850" s="279" t="s">
        <v>394</v>
      </c>
      <c r="O3850" s="279" t="s">
        <v>394</v>
      </c>
      <c r="P3850" s="315">
        <v>0</v>
      </c>
      <c r="Q3850" s="278"/>
      <c r="R3850" s="303"/>
      <c r="S3850" s="279" t="s">
        <v>394</v>
      </c>
      <c r="T3850" s="279" t="s">
        <v>394</v>
      </c>
      <c r="U3850" s="303"/>
      <c r="V3850" s="303"/>
      <c r="W3850" s="303"/>
      <c r="X3850" s="303"/>
      <c r="Z3850" s="303"/>
      <c r="AA3850" s="303"/>
      <c r="AC3850" s="279" t="s">
        <v>394</v>
      </c>
      <c r="AF3850" s="276">
        <f>IFERROR(VLOOKUP(A3850,'[1]قوائم الترجمة'!AC$2:AD$2397,1,0),"م")</f>
        <v>123030</v>
      </c>
      <c r="AG3850" s="232"/>
      <c r="AH3850" s="233"/>
      <c r="AI3850" s="233"/>
      <c r="AJ3850" s="233"/>
      <c r="AL3850" s="267"/>
      <c r="AM3850" s="235"/>
      <c r="AO3850" s="236"/>
      <c r="AU3850" s="234"/>
    </row>
    <row r="3851" spans="1:47" ht="21" x14ac:dyDescent="0.4">
      <c r="A3851" s="278">
        <v>123031</v>
      </c>
      <c r="B3851" s="279" t="s">
        <v>3028</v>
      </c>
      <c r="C3851" s="279" t="s">
        <v>101</v>
      </c>
      <c r="D3851" s="279" t="s">
        <v>310</v>
      </c>
      <c r="E3851" s="279" t="s">
        <v>394</v>
      </c>
      <c r="F3851"/>
      <c r="H3851" s="279" t="s">
        <v>394</v>
      </c>
      <c r="I3851" s="279" t="s">
        <v>539</v>
      </c>
      <c r="J3851" s="279" t="s">
        <v>394</v>
      </c>
      <c r="K3851" s="279" t="s">
        <v>394</v>
      </c>
      <c r="L3851" s="279" t="s">
        <v>394</v>
      </c>
      <c r="M3851" s="279" t="s">
        <v>394</v>
      </c>
      <c r="N3851" s="279" t="s">
        <v>394</v>
      </c>
      <c r="O3851" s="279" t="s">
        <v>394</v>
      </c>
      <c r="P3851" s="315">
        <v>0</v>
      </c>
      <c r="Q3851" s="279" t="s">
        <v>394</v>
      </c>
      <c r="R3851" s="279" t="s">
        <v>394</v>
      </c>
      <c r="S3851" s="279" t="s">
        <v>394</v>
      </c>
      <c r="T3851" s="279" t="s">
        <v>394</v>
      </c>
      <c r="U3851" s="279" t="s">
        <v>394</v>
      </c>
      <c r="V3851" s="279" t="s">
        <v>394</v>
      </c>
      <c r="W3851" s="279" t="s">
        <v>394</v>
      </c>
      <c r="X3851" s="279" t="s">
        <v>394</v>
      </c>
      <c r="Y3851" s="281"/>
      <c r="Z3851" s="279" t="s">
        <v>394</v>
      </c>
      <c r="AA3851" s="279" t="s">
        <v>394</v>
      </c>
      <c r="AB3851" s="281"/>
      <c r="AC3851" s="279" t="s">
        <v>855</v>
      </c>
      <c r="AF3851" s="276" t="str">
        <f>IFERROR(VLOOKUP(A3851,'[1]قوائم الترجمة'!AC$2:AD$2397,1,0),"م")</f>
        <v>م</v>
      </c>
      <c r="AG3851" s="232"/>
      <c r="AH3851" s="233"/>
      <c r="AI3851" s="233"/>
      <c r="AJ3851" s="233"/>
      <c r="AL3851" s="267"/>
      <c r="AM3851" s="235"/>
      <c r="AO3851" s="236"/>
      <c r="AU3851" s="234"/>
    </row>
    <row r="3852" spans="1:47" ht="21" x14ac:dyDescent="0.4">
      <c r="A3852" s="278">
        <v>123032</v>
      </c>
      <c r="B3852" s="279" t="s">
        <v>7308</v>
      </c>
      <c r="C3852" s="279" t="s">
        <v>517</v>
      </c>
      <c r="D3852" s="279" t="s">
        <v>287</v>
      </c>
      <c r="E3852" s="279" t="s">
        <v>424</v>
      </c>
      <c r="F3852" s="315" t="s">
        <v>9753</v>
      </c>
      <c r="G3852" s="315" t="s">
        <v>8215</v>
      </c>
      <c r="H3852" s="279" t="s">
        <v>425</v>
      </c>
      <c r="I3852" s="279" t="s">
        <v>61</v>
      </c>
      <c r="J3852" s="279" t="s">
        <v>426</v>
      </c>
      <c r="K3852" s="280">
        <v>2008</v>
      </c>
      <c r="L3852" s="279" t="s">
        <v>404</v>
      </c>
      <c r="M3852" s="279" t="s">
        <v>394</v>
      </c>
      <c r="N3852" s="279" t="s">
        <v>394</v>
      </c>
      <c r="O3852" s="279" t="s">
        <v>394</v>
      </c>
      <c r="P3852" s="315">
        <v>0</v>
      </c>
      <c r="Q3852" s="278"/>
      <c r="R3852" s="303"/>
      <c r="S3852" s="279" t="s">
        <v>394</v>
      </c>
      <c r="T3852" s="279" t="s">
        <v>394</v>
      </c>
      <c r="U3852" s="303"/>
      <c r="V3852" s="303"/>
      <c r="W3852" s="303"/>
      <c r="X3852" s="303"/>
      <c r="Z3852" s="303"/>
      <c r="AA3852" s="303"/>
      <c r="AC3852" s="279" t="s">
        <v>394</v>
      </c>
      <c r="AF3852" s="276">
        <f>IFERROR(VLOOKUP(A3852,'[1]قوائم الترجمة'!AC$2:AD$2397,1,0),"م")</f>
        <v>123032</v>
      </c>
      <c r="AG3852" s="232"/>
      <c r="AH3852" s="233"/>
      <c r="AI3852" s="233"/>
      <c r="AJ3852" s="233"/>
      <c r="AL3852" s="267"/>
      <c r="AM3852" s="235"/>
      <c r="AO3852" s="236"/>
      <c r="AU3852" s="234"/>
    </row>
    <row r="3853" spans="1:47" ht="21" x14ac:dyDescent="0.4">
      <c r="A3853" s="278">
        <v>123033</v>
      </c>
      <c r="B3853" s="279" t="s">
        <v>3027</v>
      </c>
      <c r="C3853" s="279" t="s">
        <v>89</v>
      </c>
      <c r="D3853" s="279" t="s">
        <v>752</v>
      </c>
      <c r="E3853" s="279" t="s">
        <v>394</v>
      </c>
      <c r="F3853"/>
      <c r="H3853" s="279" t="s">
        <v>394</v>
      </c>
      <c r="I3853" s="279" t="s">
        <v>539</v>
      </c>
      <c r="J3853" s="279" t="s">
        <v>394</v>
      </c>
      <c r="K3853" s="279" t="s">
        <v>394</v>
      </c>
      <c r="L3853" s="279" t="s">
        <v>394</v>
      </c>
      <c r="M3853" s="279" t="s">
        <v>394</v>
      </c>
      <c r="N3853" s="279" t="s">
        <v>394</v>
      </c>
      <c r="O3853" s="279" t="s">
        <v>394</v>
      </c>
      <c r="P3853" s="315">
        <v>0</v>
      </c>
      <c r="Q3853" s="279" t="s">
        <v>394</v>
      </c>
      <c r="R3853" s="279" t="s">
        <v>394</v>
      </c>
      <c r="S3853" s="279" t="s">
        <v>394</v>
      </c>
      <c r="T3853" s="279" t="s">
        <v>394</v>
      </c>
      <c r="U3853" s="279" t="s">
        <v>394</v>
      </c>
      <c r="V3853" s="279" t="s">
        <v>394</v>
      </c>
      <c r="W3853" s="279" t="s">
        <v>394</v>
      </c>
      <c r="X3853" s="279" t="s">
        <v>394</v>
      </c>
      <c r="Y3853" s="281"/>
      <c r="Z3853" s="279" t="s">
        <v>394</v>
      </c>
      <c r="AA3853" s="279" t="s">
        <v>394</v>
      </c>
      <c r="AB3853" s="281"/>
      <c r="AC3853" s="279" t="s">
        <v>855</v>
      </c>
      <c r="AF3853" s="276" t="str">
        <f>IFERROR(VLOOKUP(A3853,'[1]قوائم الترجمة'!AC$2:AD$2397,1,0),"م")</f>
        <v>م</v>
      </c>
      <c r="AG3853" s="232"/>
      <c r="AH3853" s="233"/>
      <c r="AI3853" s="233"/>
      <c r="AJ3853" s="233"/>
      <c r="AL3853" s="267"/>
      <c r="AM3853" s="235"/>
      <c r="AO3853" s="236"/>
      <c r="AU3853" s="234"/>
    </row>
    <row r="3854" spans="1:47" ht="21" x14ac:dyDescent="0.4">
      <c r="A3854" s="278">
        <v>123034</v>
      </c>
      <c r="B3854" s="279" t="s">
        <v>3026</v>
      </c>
      <c r="C3854" s="279" t="s">
        <v>200</v>
      </c>
      <c r="D3854" s="279" t="s">
        <v>315</v>
      </c>
      <c r="E3854" s="279" t="s">
        <v>394</v>
      </c>
      <c r="F3854"/>
      <c r="H3854" s="279" t="s">
        <v>394</v>
      </c>
      <c r="I3854" s="279" t="s">
        <v>539</v>
      </c>
      <c r="J3854" s="279" t="s">
        <v>394</v>
      </c>
      <c r="K3854" s="279" t="s">
        <v>394</v>
      </c>
      <c r="L3854" s="279" t="s">
        <v>394</v>
      </c>
      <c r="M3854" s="279" t="s">
        <v>394</v>
      </c>
      <c r="N3854" s="279" t="s">
        <v>394</v>
      </c>
      <c r="O3854" s="279" t="s">
        <v>394</v>
      </c>
      <c r="P3854" s="315">
        <v>0</v>
      </c>
      <c r="Q3854" s="279" t="s">
        <v>394</v>
      </c>
      <c r="R3854" s="279" t="s">
        <v>394</v>
      </c>
      <c r="S3854" s="279" t="s">
        <v>394</v>
      </c>
      <c r="T3854" s="279" t="s">
        <v>394</v>
      </c>
      <c r="U3854" s="279" t="s">
        <v>394</v>
      </c>
      <c r="V3854" s="279" t="s">
        <v>394</v>
      </c>
      <c r="W3854" s="279" t="s">
        <v>394</v>
      </c>
      <c r="X3854" s="279" t="s">
        <v>394</v>
      </c>
      <c r="Y3854" s="281"/>
      <c r="Z3854" s="279" t="s">
        <v>394</v>
      </c>
      <c r="AA3854" s="279" t="s">
        <v>394</v>
      </c>
      <c r="AB3854" s="281"/>
      <c r="AC3854" s="279" t="s">
        <v>855</v>
      </c>
      <c r="AF3854" s="276" t="str">
        <f>IFERROR(VLOOKUP(A3854,'[1]قوائم الترجمة'!AC$2:AD$2397,1,0),"م")</f>
        <v>م</v>
      </c>
      <c r="AG3854" s="232"/>
      <c r="AH3854" s="233"/>
      <c r="AI3854" s="233"/>
      <c r="AJ3854" s="233"/>
      <c r="AL3854" s="267"/>
      <c r="AM3854" s="235"/>
      <c r="AO3854" s="236"/>
      <c r="AU3854" s="234"/>
    </row>
    <row r="3855" spans="1:47" ht="21" x14ac:dyDescent="0.4">
      <c r="A3855" s="278">
        <v>123035</v>
      </c>
      <c r="B3855" s="279" t="s">
        <v>7319</v>
      </c>
      <c r="C3855" s="279" t="s">
        <v>63</v>
      </c>
      <c r="D3855" s="279" t="s">
        <v>536</v>
      </c>
      <c r="E3855" s="279" t="s">
        <v>424</v>
      </c>
      <c r="F3855" s="315" t="s">
        <v>9754</v>
      </c>
      <c r="G3855" s="315" t="s">
        <v>8178</v>
      </c>
      <c r="H3855" s="279" t="s">
        <v>425</v>
      </c>
      <c r="I3855" s="279" t="s">
        <v>61</v>
      </c>
      <c r="J3855" s="279" t="s">
        <v>403</v>
      </c>
      <c r="K3855" s="280">
        <v>2003</v>
      </c>
      <c r="L3855" s="279" t="s">
        <v>404</v>
      </c>
      <c r="M3855" s="279" t="s">
        <v>394</v>
      </c>
      <c r="N3855" s="279"/>
      <c r="O3855" s="279" t="s">
        <v>394</v>
      </c>
      <c r="P3855" s="315">
        <v>0</v>
      </c>
      <c r="Q3855" s="278"/>
      <c r="R3855" s="303"/>
      <c r="S3855" s="279" t="s">
        <v>394</v>
      </c>
      <c r="T3855" s="279" t="s">
        <v>394</v>
      </c>
      <c r="U3855" s="303"/>
      <c r="V3855" s="303"/>
      <c r="W3855" s="303"/>
      <c r="X3855" s="303"/>
      <c r="Z3855" s="303"/>
      <c r="AA3855" s="303"/>
      <c r="AC3855" s="279" t="s">
        <v>394</v>
      </c>
      <c r="AF3855" s="276">
        <f>IFERROR(VLOOKUP(A3855,'[1]قوائم الترجمة'!AC$2:AD$2397,1,0),"م")</f>
        <v>123035</v>
      </c>
      <c r="AG3855" s="232"/>
      <c r="AH3855" s="233"/>
      <c r="AI3855" s="233"/>
      <c r="AJ3855" s="233"/>
      <c r="AL3855" s="267"/>
      <c r="AM3855" s="235"/>
      <c r="AO3855" s="236"/>
      <c r="AU3855" s="234"/>
    </row>
    <row r="3856" spans="1:47" ht="21" x14ac:dyDescent="0.4">
      <c r="A3856" s="278">
        <v>123037</v>
      </c>
      <c r="B3856" s="279" t="s">
        <v>3025</v>
      </c>
      <c r="C3856" s="279" t="s">
        <v>91</v>
      </c>
      <c r="D3856" s="279" t="s">
        <v>454</v>
      </c>
      <c r="E3856" s="279" t="s">
        <v>394</v>
      </c>
      <c r="F3856"/>
      <c r="H3856" s="279" t="s">
        <v>394</v>
      </c>
      <c r="I3856" s="279" t="s">
        <v>539</v>
      </c>
      <c r="J3856" s="279" t="s">
        <v>394</v>
      </c>
      <c r="K3856" s="279" t="s">
        <v>394</v>
      </c>
      <c r="L3856" s="279" t="s">
        <v>394</v>
      </c>
      <c r="M3856" s="279" t="s">
        <v>394</v>
      </c>
      <c r="N3856" s="279" t="s">
        <v>394</v>
      </c>
      <c r="O3856" s="279" t="s">
        <v>394</v>
      </c>
      <c r="P3856" s="315">
        <v>0</v>
      </c>
      <c r="Q3856" s="279" t="s">
        <v>394</v>
      </c>
      <c r="R3856" s="279" t="s">
        <v>394</v>
      </c>
      <c r="S3856" s="279" t="s">
        <v>394</v>
      </c>
      <c r="T3856" s="279" t="s">
        <v>394</v>
      </c>
      <c r="U3856" s="279" t="s">
        <v>394</v>
      </c>
      <c r="V3856" s="279" t="s">
        <v>394</v>
      </c>
      <c r="W3856" s="279" t="s">
        <v>394</v>
      </c>
      <c r="X3856" s="279" t="s">
        <v>394</v>
      </c>
      <c r="Y3856" s="281"/>
      <c r="Z3856" s="279" t="s">
        <v>394</v>
      </c>
      <c r="AA3856" s="279" t="s">
        <v>394</v>
      </c>
      <c r="AB3856" s="281"/>
      <c r="AC3856" s="279" t="s">
        <v>855</v>
      </c>
      <c r="AF3856" s="276" t="str">
        <f>IFERROR(VLOOKUP(A3856,'[1]قوائم الترجمة'!AC$2:AD$2397,1,0),"م")</f>
        <v>م</v>
      </c>
      <c r="AG3856" s="232"/>
      <c r="AH3856" s="233"/>
      <c r="AI3856" s="233"/>
      <c r="AJ3856" s="233"/>
      <c r="AL3856" s="267"/>
      <c r="AM3856" s="235"/>
      <c r="AO3856" s="236"/>
      <c r="AU3856" s="234"/>
    </row>
    <row r="3857" spans="1:47" ht="21" x14ac:dyDescent="0.4">
      <c r="A3857" s="278">
        <v>123038</v>
      </c>
      <c r="B3857" s="279" t="s">
        <v>3024</v>
      </c>
      <c r="C3857" s="279" t="s">
        <v>68</v>
      </c>
      <c r="D3857" s="279" t="s">
        <v>623</v>
      </c>
      <c r="E3857" s="279" t="s">
        <v>394</v>
      </c>
      <c r="F3857"/>
      <c r="H3857" s="279" t="s">
        <v>394</v>
      </c>
      <c r="I3857" s="279" t="s">
        <v>540</v>
      </c>
      <c r="J3857" s="279" t="s">
        <v>394</v>
      </c>
      <c r="K3857" s="279" t="s">
        <v>394</v>
      </c>
      <c r="L3857" s="279" t="s">
        <v>394</v>
      </c>
      <c r="M3857" s="279" t="s">
        <v>394</v>
      </c>
      <c r="N3857" s="279" t="s">
        <v>394</v>
      </c>
      <c r="O3857" s="279" t="s">
        <v>394</v>
      </c>
      <c r="P3857" s="315">
        <v>0</v>
      </c>
      <c r="Q3857" s="279" t="s">
        <v>394</v>
      </c>
      <c r="R3857" s="279" t="s">
        <v>394</v>
      </c>
      <c r="S3857" s="279" t="s">
        <v>394</v>
      </c>
      <c r="T3857" s="279" t="s">
        <v>394</v>
      </c>
      <c r="U3857" s="279" t="s">
        <v>394</v>
      </c>
      <c r="V3857" s="279" t="s">
        <v>394</v>
      </c>
      <c r="W3857" s="279" t="s">
        <v>394</v>
      </c>
      <c r="X3857" s="279" t="s">
        <v>394</v>
      </c>
      <c r="Y3857" s="281"/>
      <c r="Z3857" s="279" t="s">
        <v>394</v>
      </c>
      <c r="AA3857" s="279" t="s">
        <v>394</v>
      </c>
      <c r="AB3857" s="281"/>
      <c r="AC3857" s="279" t="s">
        <v>855</v>
      </c>
      <c r="AF3857" s="276" t="str">
        <f>IFERROR(VLOOKUP(A3857,'[1]قوائم الترجمة'!AC$2:AD$2397,1,0),"م")</f>
        <v>م</v>
      </c>
      <c r="AG3857" s="232"/>
      <c r="AH3857" s="233"/>
      <c r="AI3857" s="233"/>
      <c r="AJ3857" s="233"/>
      <c r="AL3857" s="267"/>
      <c r="AM3857" s="235"/>
      <c r="AO3857" s="236"/>
      <c r="AU3857" s="234"/>
    </row>
    <row r="3858" spans="1:47" ht="21" x14ac:dyDescent="0.4">
      <c r="A3858" s="278">
        <v>123039</v>
      </c>
      <c r="B3858" s="279" t="s">
        <v>7638</v>
      </c>
      <c r="C3858" s="279" t="s">
        <v>7639</v>
      </c>
      <c r="D3858" s="279" t="s">
        <v>1102</v>
      </c>
      <c r="E3858" s="279" t="s">
        <v>5660</v>
      </c>
      <c r="F3858" s="315" t="s">
        <v>9755</v>
      </c>
      <c r="G3858" s="315" t="s">
        <v>9756</v>
      </c>
      <c r="H3858" s="279" t="s">
        <v>425</v>
      </c>
      <c r="I3858" s="279" t="s">
        <v>61</v>
      </c>
      <c r="J3858" s="279" t="s">
        <v>8112</v>
      </c>
      <c r="K3858" s="280">
        <v>2006</v>
      </c>
      <c r="L3858" s="279" t="s">
        <v>404</v>
      </c>
      <c r="M3858" s="279" t="s">
        <v>394</v>
      </c>
      <c r="N3858" s="279" t="s">
        <v>9757</v>
      </c>
      <c r="O3858" s="279" t="s">
        <v>8429</v>
      </c>
      <c r="P3858" s="279">
        <v>50000</v>
      </c>
      <c r="Q3858" s="278"/>
      <c r="R3858" s="303"/>
      <c r="S3858" s="279" t="s">
        <v>394</v>
      </c>
      <c r="T3858" s="279"/>
      <c r="U3858" s="303"/>
      <c r="V3858" s="303"/>
      <c r="W3858" s="303"/>
      <c r="X3858" s="303"/>
      <c r="Z3858" s="303"/>
      <c r="AA3858" s="303"/>
      <c r="AC3858" s="279" t="s">
        <v>394</v>
      </c>
      <c r="AF3858" s="276">
        <f>IFERROR(VLOOKUP(A3858,'[1]قوائم الترجمة'!AC$2:AD$2397,1,0),"م")</f>
        <v>123039</v>
      </c>
      <c r="AG3858" s="232"/>
      <c r="AH3858" s="233"/>
      <c r="AI3858" s="233"/>
      <c r="AJ3858" s="233"/>
      <c r="AL3858" s="267"/>
      <c r="AM3858" s="235"/>
      <c r="AO3858" s="236"/>
      <c r="AU3858" s="234"/>
    </row>
    <row r="3859" spans="1:47" ht="21" x14ac:dyDescent="0.4">
      <c r="A3859" s="278">
        <v>123040</v>
      </c>
      <c r="B3859" s="279" t="s">
        <v>3023</v>
      </c>
      <c r="C3859" s="279" t="s">
        <v>80</v>
      </c>
      <c r="D3859" s="279" t="s">
        <v>261</v>
      </c>
      <c r="E3859" s="279" t="s">
        <v>394</v>
      </c>
      <c r="F3859"/>
      <c r="H3859" s="279" t="s">
        <v>394</v>
      </c>
      <c r="I3859" s="279" t="s">
        <v>539</v>
      </c>
      <c r="J3859" s="279" t="s">
        <v>394</v>
      </c>
      <c r="K3859" s="279" t="s">
        <v>394</v>
      </c>
      <c r="L3859" s="279" t="s">
        <v>394</v>
      </c>
      <c r="M3859" s="279" t="s">
        <v>394</v>
      </c>
      <c r="N3859" s="279" t="s">
        <v>394</v>
      </c>
      <c r="O3859" s="279" t="s">
        <v>394</v>
      </c>
      <c r="P3859" s="315">
        <v>0</v>
      </c>
      <c r="Q3859" s="279" t="s">
        <v>394</v>
      </c>
      <c r="R3859" s="279" t="s">
        <v>394</v>
      </c>
      <c r="S3859" s="279" t="s">
        <v>394</v>
      </c>
      <c r="T3859" s="279" t="s">
        <v>394</v>
      </c>
      <c r="U3859" s="279" t="s">
        <v>394</v>
      </c>
      <c r="V3859" s="279" t="s">
        <v>394</v>
      </c>
      <c r="W3859" s="279" t="s">
        <v>394</v>
      </c>
      <c r="X3859" s="279" t="s">
        <v>394</v>
      </c>
      <c r="Y3859" s="281"/>
      <c r="Z3859" s="279" t="s">
        <v>394</v>
      </c>
      <c r="AA3859" s="279" t="s">
        <v>394</v>
      </c>
      <c r="AB3859" s="281"/>
      <c r="AC3859" s="279" t="s">
        <v>855</v>
      </c>
      <c r="AF3859" s="276" t="str">
        <f>IFERROR(VLOOKUP(A3859,'[1]قوائم الترجمة'!AC$2:AD$2397,1,0),"م")</f>
        <v>م</v>
      </c>
      <c r="AG3859" s="232"/>
      <c r="AH3859" s="233"/>
      <c r="AI3859" s="233"/>
      <c r="AJ3859" s="233"/>
      <c r="AL3859" s="267"/>
      <c r="AM3859" s="235"/>
      <c r="AO3859" s="236"/>
      <c r="AU3859" s="234"/>
    </row>
    <row r="3860" spans="1:47" ht="21" x14ac:dyDescent="0.4">
      <c r="A3860" s="278">
        <v>123041</v>
      </c>
      <c r="B3860" s="279" t="s">
        <v>3022</v>
      </c>
      <c r="C3860" s="279" t="s">
        <v>62</v>
      </c>
      <c r="D3860" s="279" t="s">
        <v>1399</v>
      </c>
      <c r="E3860" s="279" t="s">
        <v>394</v>
      </c>
      <c r="F3860"/>
      <c r="H3860" s="279" t="s">
        <v>394</v>
      </c>
      <c r="I3860" s="279" t="s">
        <v>539</v>
      </c>
      <c r="J3860" s="279" t="s">
        <v>394</v>
      </c>
      <c r="K3860" s="279" t="s">
        <v>394</v>
      </c>
      <c r="L3860" s="279" t="s">
        <v>394</v>
      </c>
      <c r="M3860" s="279" t="s">
        <v>394</v>
      </c>
      <c r="N3860" s="279" t="s">
        <v>394</v>
      </c>
      <c r="O3860" s="279" t="s">
        <v>394</v>
      </c>
      <c r="P3860" s="315">
        <v>0</v>
      </c>
      <c r="Q3860" s="279" t="s">
        <v>394</v>
      </c>
      <c r="R3860" s="279" t="s">
        <v>394</v>
      </c>
      <c r="S3860" s="279" t="s">
        <v>394</v>
      </c>
      <c r="T3860" s="279" t="s">
        <v>394</v>
      </c>
      <c r="U3860" s="279" t="s">
        <v>394</v>
      </c>
      <c r="V3860" s="279" t="s">
        <v>394</v>
      </c>
      <c r="W3860" s="279" t="s">
        <v>394</v>
      </c>
      <c r="X3860" s="279" t="s">
        <v>394</v>
      </c>
      <c r="Y3860" s="281"/>
      <c r="Z3860" s="279" t="s">
        <v>394</v>
      </c>
      <c r="AA3860" s="279" t="s">
        <v>394</v>
      </c>
      <c r="AB3860" s="281"/>
      <c r="AC3860" s="279" t="s">
        <v>855</v>
      </c>
      <c r="AF3860" s="276" t="str">
        <f>IFERROR(VLOOKUP(A3860,'[1]قوائم الترجمة'!AC$2:AD$2397,1,0),"م")</f>
        <v>م</v>
      </c>
      <c r="AG3860" s="232"/>
      <c r="AH3860" s="233"/>
      <c r="AI3860" s="233"/>
      <c r="AJ3860" s="233"/>
      <c r="AL3860" s="267"/>
      <c r="AM3860" s="235"/>
      <c r="AO3860" s="236"/>
      <c r="AU3860" s="234"/>
    </row>
    <row r="3861" spans="1:47" ht="21" x14ac:dyDescent="0.4">
      <c r="A3861" s="278">
        <v>123042</v>
      </c>
      <c r="B3861" s="279" t="s">
        <v>3021</v>
      </c>
      <c r="C3861" s="279" t="s">
        <v>132</v>
      </c>
      <c r="D3861" s="279" t="s">
        <v>530</v>
      </c>
      <c r="E3861" s="279" t="s">
        <v>424</v>
      </c>
      <c r="F3861" s="315" t="s">
        <v>9758</v>
      </c>
      <c r="G3861" s="315" t="s">
        <v>9759</v>
      </c>
      <c r="H3861" s="279" t="s">
        <v>425</v>
      </c>
      <c r="I3861" s="279" t="s">
        <v>538</v>
      </c>
      <c r="J3861" s="279" t="s">
        <v>403</v>
      </c>
      <c r="K3861" s="280">
        <v>0</v>
      </c>
      <c r="L3861" s="279" t="s">
        <v>404</v>
      </c>
      <c r="M3861" s="279" t="s">
        <v>394</v>
      </c>
      <c r="N3861" s="279" t="s">
        <v>394</v>
      </c>
      <c r="O3861" s="279" t="s">
        <v>394</v>
      </c>
      <c r="P3861" s="315">
        <v>0</v>
      </c>
      <c r="Q3861" s="278"/>
      <c r="R3861" s="303"/>
      <c r="S3861" s="279" t="s">
        <v>394</v>
      </c>
      <c r="T3861" s="279" t="s">
        <v>394</v>
      </c>
      <c r="U3861" s="303"/>
      <c r="V3861" s="303"/>
      <c r="W3861" s="303"/>
      <c r="X3861" s="303"/>
      <c r="Z3861" s="303"/>
      <c r="AA3861" s="303"/>
      <c r="AC3861" s="279" t="s">
        <v>394</v>
      </c>
      <c r="AF3861" s="276">
        <f>IFERROR(VLOOKUP(A3861,'[1]قوائم الترجمة'!AC$2:AD$2397,1,0),"م")</f>
        <v>123042</v>
      </c>
      <c r="AG3861" s="232"/>
      <c r="AH3861" s="233"/>
      <c r="AI3861" s="233"/>
      <c r="AJ3861" s="233"/>
      <c r="AL3861" s="267"/>
      <c r="AM3861" s="235"/>
      <c r="AO3861" s="236"/>
      <c r="AU3861" s="234"/>
    </row>
    <row r="3862" spans="1:47" ht="21" x14ac:dyDescent="0.4">
      <c r="A3862" s="278">
        <v>123043</v>
      </c>
      <c r="B3862" s="279" t="s">
        <v>3020</v>
      </c>
      <c r="C3862" s="279" t="s">
        <v>517</v>
      </c>
      <c r="D3862" s="279" t="s">
        <v>300</v>
      </c>
      <c r="E3862" s="279" t="s">
        <v>394</v>
      </c>
      <c r="F3862"/>
      <c r="H3862" s="279" t="s">
        <v>394</v>
      </c>
      <c r="I3862" s="279" t="s">
        <v>539</v>
      </c>
      <c r="J3862" s="279" t="s">
        <v>394</v>
      </c>
      <c r="K3862" s="279" t="s">
        <v>394</v>
      </c>
      <c r="L3862" s="279" t="s">
        <v>394</v>
      </c>
      <c r="M3862" s="279" t="s">
        <v>394</v>
      </c>
      <c r="N3862" s="279" t="s">
        <v>394</v>
      </c>
      <c r="O3862" s="279" t="s">
        <v>394</v>
      </c>
      <c r="P3862" s="315">
        <v>0</v>
      </c>
      <c r="Q3862" s="279" t="s">
        <v>394</v>
      </c>
      <c r="R3862" s="279" t="s">
        <v>394</v>
      </c>
      <c r="S3862" s="279" t="s">
        <v>394</v>
      </c>
      <c r="T3862" s="279" t="s">
        <v>394</v>
      </c>
      <c r="U3862" s="279" t="s">
        <v>394</v>
      </c>
      <c r="V3862" s="279" t="s">
        <v>394</v>
      </c>
      <c r="W3862" s="279" t="s">
        <v>394</v>
      </c>
      <c r="X3862" s="279" t="s">
        <v>394</v>
      </c>
      <c r="Y3862" s="281"/>
      <c r="Z3862" s="279" t="s">
        <v>394</v>
      </c>
      <c r="AA3862" s="279" t="s">
        <v>394</v>
      </c>
      <c r="AB3862" s="281"/>
      <c r="AC3862" s="279" t="s">
        <v>855</v>
      </c>
      <c r="AF3862" s="276" t="str">
        <f>IFERROR(VLOOKUP(A3862,'[1]قوائم الترجمة'!AC$2:AD$2397,1,0),"م")</f>
        <v>م</v>
      </c>
      <c r="AG3862" s="232"/>
      <c r="AH3862" s="233"/>
      <c r="AI3862" s="233"/>
      <c r="AJ3862" s="233"/>
      <c r="AL3862" s="267"/>
      <c r="AM3862" s="235"/>
      <c r="AO3862" s="236"/>
      <c r="AU3862" s="234"/>
    </row>
    <row r="3863" spans="1:47" ht="21" x14ac:dyDescent="0.4">
      <c r="A3863" s="278">
        <v>123044</v>
      </c>
      <c r="B3863" s="279" t="s">
        <v>3018</v>
      </c>
      <c r="C3863" s="279" t="s">
        <v>3019</v>
      </c>
      <c r="D3863" s="279" t="s">
        <v>319</v>
      </c>
      <c r="E3863" s="279" t="s">
        <v>5660</v>
      </c>
      <c r="F3863" s="315" t="s">
        <v>9760</v>
      </c>
      <c r="G3863" s="315" t="s">
        <v>8133</v>
      </c>
      <c r="H3863" s="279" t="s">
        <v>425</v>
      </c>
      <c r="I3863" s="279" t="s">
        <v>540</v>
      </c>
      <c r="J3863" s="279" t="s">
        <v>8112</v>
      </c>
      <c r="K3863" s="280">
        <v>2014</v>
      </c>
      <c r="L3863" s="279" t="s">
        <v>404</v>
      </c>
      <c r="M3863" s="279" t="s">
        <v>394</v>
      </c>
      <c r="N3863" s="279" t="s">
        <v>394</v>
      </c>
      <c r="O3863" s="279" t="s">
        <v>394</v>
      </c>
      <c r="P3863" s="315">
        <v>0</v>
      </c>
      <c r="Q3863" s="278"/>
      <c r="R3863" s="303"/>
      <c r="S3863" s="279" t="s">
        <v>394</v>
      </c>
      <c r="T3863" s="279" t="s">
        <v>394</v>
      </c>
      <c r="U3863" s="303"/>
      <c r="V3863" s="303"/>
      <c r="W3863" s="303"/>
      <c r="X3863" s="303"/>
      <c r="Z3863" s="303"/>
      <c r="AA3863" s="303"/>
      <c r="AC3863" s="279" t="s">
        <v>394</v>
      </c>
      <c r="AF3863" s="276">
        <f>IFERROR(VLOOKUP(A3863,'[1]قوائم الترجمة'!AC$2:AD$2397,1,0),"م")</f>
        <v>123044</v>
      </c>
      <c r="AG3863" s="232"/>
      <c r="AH3863" s="233"/>
      <c r="AI3863" s="233"/>
      <c r="AJ3863" s="233"/>
      <c r="AL3863" s="267"/>
      <c r="AM3863" s="235"/>
      <c r="AO3863" s="236"/>
      <c r="AU3863" s="234"/>
    </row>
    <row r="3864" spans="1:47" ht="21" x14ac:dyDescent="0.4">
      <c r="A3864" s="278">
        <v>123045</v>
      </c>
      <c r="B3864" s="279" t="s">
        <v>3017</v>
      </c>
      <c r="C3864" s="279" t="s">
        <v>160</v>
      </c>
      <c r="D3864" s="279" t="s">
        <v>1303</v>
      </c>
      <c r="E3864" s="279" t="s">
        <v>394</v>
      </c>
      <c r="F3864"/>
      <c r="H3864" s="279" t="s">
        <v>394</v>
      </c>
      <c r="I3864" s="279" t="s">
        <v>539</v>
      </c>
      <c r="J3864" s="279" t="s">
        <v>394</v>
      </c>
      <c r="K3864" s="279" t="s">
        <v>394</v>
      </c>
      <c r="L3864" s="279" t="s">
        <v>394</v>
      </c>
      <c r="M3864" s="279" t="s">
        <v>394</v>
      </c>
      <c r="N3864" s="279" t="s">
        <v>394</v>
      </c>
      <c r="O3864" s="279" t="s">
        <v>394</v>
      </c>
      <c r="P3864" s="315">
        <v>0</v>
      </c>
      <c r="Q3864" s="279" t="s">
        <v>394</v>
      </c>
      <c r="R3864" s="279" t="s">
        <v>394</v>
      </c>
      <c r="S3864" s="279" t="s">
        <v>394</v>
      </c>
      <c r="T3864" s="279" t="s">
        <v>394</v>
      </c>
      <c r="U3864" s="279" t="s">
        <v>394</v>
      </c>
      <c r="V3864" s="279" t="s">
        <v>394</v>
      </c>
      <c r="W3864" s="279" t="s">
        <v>394</v>
      </c>
      <c r="X3864" s="279" t="s">
        <v>394</v>
      </c>
      <c r="Y3864" s="281"/>
      <c r="Z3864" s="279" t="s">
        <v>394</v>
      </c>
      <c r="AA3864" s="279" t="s">
        <v>394</v>
      </c>
      <c r="AB3864" s="281"/>
      <c r="AC3864" s="279" t="s">
        <v>855</v>
      </c>
      <c r="AF3864" s="276" t="str">
        <f>IFERROR(VLOOKUP(A3864,'[1]قوائم الترجمة'!AC$2:AD$2397,1,0),"م")</f>
        <v>م</v>
      </c>
      <c r="AG3864" s="232"/>
      <c r="AH3864" s="233"/>
      <c r="AI3864" s="233"/>
      <c r="AJ3864" s="233"/>
      <c r="AL3864" s="267"/>
      <c r="AM3864" s="235"/>
      <c r="AO3864" s="236"/>
      <c r="AU3864" s="234"/>
    </row>
    <row r="3865" spans="1:47" ht="21" x14ac:dyDescent="0.4">
      <c r="A3865" s="278">
        <v>123046</v>
      </c>
      <c r="B3865" s="279" t="s">
        <v>3016</v>
      </c>
      <c r="C3865" s="279" t="s">
        <v>480</v>
      </c>
      <c r="D3865" s="279" t="s">
        <v>284</v>
      </c>
      <c r="E3865" s="279" t="s">
        <v>5660</v>
      </c>
      <c r="F3865" s="315" t="s">
        <v>9761</v>
      </c>
      <c r="G3865" s="315" t="s">
        <v>8255</v>
      </c>
      <c r="H3865" s="279" t="s">
        <v>425</v>
      </c>
      <c r="I3865" s="279" t="s">
        <v>67</v>
      </c>
      <c r="J3865" s="279" t="s">
        <v>8112</v>
      </c>
      <c r="K3865" s="280">
        <v>2008</v>
      </c>
      <c r="L3865" s="279" t="s">
        <v>404</v>
      </c>
      <c r="M3865" s="279" t="s">
        <v>394</v>
      </c>
      <c r="N3865" s="279" t="s">
        <v>394</v>
      </c>
      <c r="O3865" s="279" t="s">
        <v>394</v>
      </c>
      <c r="P3865" s="315">
        <v>0</v>
      </c>
      <c r="Q3865" s="278"/>
      <c r="R3865" s="303"/>
      <c r="S3865" s="279" t="s">
        <v>394</v>
      </c>
      <c r="T3865" s="279" t="s">
        <v>394</v>
      </c>
      <c r="U3865" s="303"/>
      <c r="V3865" s="303"/>
      <c r="W3865" s="303"/>
      <c r="X3865" s="303"/>
      <c r="Z3865" s="303"/>
      <c r="AA3865" s="303"/>
      <c r="AC3865" s="279" t="s">
        <v>394</v>
      </c>
      <c r="AF3865" s="276">
        <f>IFERROR(VLOOKUP(A3865,'[1]قوائم الترجمة'!AC$2:AD$2397,1,0),"م")</f>
        <v>123046</v>
      </c>
      <c r="AG3865" s="232"/>
      <c r="AH3865" s="233"/>
      <c r="AI3865" s="233"/>
      <c r="AJ3865" s="233"/>
      <c r="AL3865" s="267"/>
      <c r="AM3865" s="235"/>
      <c r="AO3865" s="236"/>
      <c r="AU3865" s="234"/>
    </row>
    <row r="3866" spans="1:47" ht="21" x14ac:dyDescent="0.4">
      <c r="A3866" s="278">
        <v>123047</v>
      </c>
      <c r="B3866" s="279" t="s">
        <v>7341</v>
      </c>
      <c r="C3866" s="279" t="s">
        <v>9762</v>
      </c>
      <c r="D3866" s="279" t="s">
        <v>7342</v>
      </c>
      <c r="E3866" s="279" t="s">
        <v>423</v>
      </c>
      <c r="F3866" s="315" t="s">
        <v>8803</v>
      </c>
      <c r="G3866" s="315" t="s">
        <v>402</v>
      </c>
      <c r="H3866" s="279" t="s">
        <v>425</v>
      </c>
      <c r="I3866" s="279" t="s">
        <v>538</v>
      </c>
      <c r="J3866" s="279" t="s">
        <v>403</v>
      </c>
      <c r="K3866" s="280">
        <v>2005</v>
      </c>
      <c r="L3866" s="279" t="s">
        <v>402</v>
      </c>
      <c r="M3866" s="279" t="s">
        <v>394</v>
      </c>
      <c r="N3866" s="279" t="s">
        <v>394</v>
      </c>
      <c r="O3866" s="279" t="s">
        <v>394</v>
      </c>
      <c r="P3866" s="315">
        <v>0</v>
      </c>
      <c r="Q3866" s="278"/>
      <c r="R3866" s="303"/>
      <c r="S3866" s="279" t="s">
        <v>394</v>
      </c>
      <c r="T3866" s="279" t="s">
        <v>394</v>
      </c>
      <c r="U3866" s="303"/>
      <c r="V3866" s="303"/>
      <c r="W3866" s="303"/>
      <c r="X3866" s="303"/>
      <c r="Z3866" s="303"/>
      <c r="AA3866" s="303"/>
      <c r="AC3866" s="279" t="s">
        <v>394</v>
      </c>
      <c r="AF3866" s="276">
        <f>IFERROR(VLOOKUP(A3866,'[1]قوائم الترجمة'!AC$2:AD$2397,1,0),"م")</f>
        <v>123047</v>
      </c>
      <c r="AG3866" s="232"/>
      <c r="AH3866" s="233"/>
      <c r="AI3866" s="233"/>
      <c r="AJ3866" s="233"/>
      <c r="AL3866" s="267"/>
      <c r="AM3866" s="235"/>
      <c r="AO3866" s="236"/>
      <c r="AU3866" s="234"/>
    </row>
    <row r="3867" spans="1:47" ht="21" x14ac:dyDescent="0.4">
      <c r="A3867" s="278">
        <v>123048</v>
      </c>
      <c r="B3867" s="279" t="s">
        <v>3015</v>
      </c>
      <c r="C3867" s="279" t="s">
        <v>86</v>
      </c>
      <c r="D3867" s="279" t="s">
        <v>298</v>
      </c>
      <c r="E3867" s="279" t="s">
        <v>394</v>
      </c>
      <c r="F3867"/>
      <c r="H3867" s="279" t="s">
        <v>394</v>
      </c>
      <c r="I3867" s="279" t="s">
        <v>539</v>
      </c>
      <c r="J3867" s="279" t="s">
        <v>394</v>
      </c>
      <c r="K3867" s="279" t="s">
        <v>394</v>
      </c>
      <c r="L3867" s="279" t="s">
        <v>394</v>
      </c>
      <c r="M3867" s="279" t="s">
        <v>394</v>
      </c>
      <c r="N3867" s="279" t="s">
        <v>394</v>
      </c>
      <c r="O3867" s="279" t="s">
        <v>394</v>
      </c>
      <c r="P3867" s="315">
        <v>0</v>
      </c>
      <c r="Q3867" s="279" t="s">
        <v>394</v>
      </c>
      <c r="R3867" s="279" t="s">
        <v>394</v>
      </c>
      <c r="S3867" s="279" t="s">
        <v>394</v>
      </c>
      <c r="T3867" s="279" t="s">
        <v>394</v>
      </c>
      <c r="U3867" s="279" t="s">
        <v>394</v>
      </c>
      <c r="V3867" s="279" t="s">
        <v>394</v>
      </c>
      <c r="W3867" s="279" t="s">
        <v>394</v>
      </c>
      <c r="X3867" s="279" t="s">
        <v>394</v>
      </c>
      <c r="Y3867" s="281"/>
      <c r="Z3867" s="279" t="s">
        <v>394</v>
      </c>
      <c r="AA3867" s="279" t="s">
        <v>394</v>
      </c>
      <c r="AB3867" s="281"/>
      <c r="AC3867" s="279" t="s">
        <v>855</v>
      </c>
      <c r="AF3867" s="276" t="str">
        <f>IFERROR(VLOOKUP(A3867,'[1]قوائم الترجمة'!AC$2:AD$2397,1,0),"م")</f>
        <v>م</v>
      </c>
      <c r="AG3867" s="232"/>
      <c r="AH3867" s="233"/>
      <c r="AI3867" s="233"/>
      <c r="AJ3867" s="233"/>
      <c r="AL3867" s="267"/>
      <c r="AM3867" s="235"/>
      <c r="AO3867" s="236"/>
      <c r="AU3867" s="234"/>
    </row>
    <row r="3868" spans="1:47" ht="21" x14ac:dyDescent="0.4">
      <c r="A3868" s="278">
        <v>123049</v>
      </c>
      <c r="B3868" s="279" t="s">
        <v>3014</v>
      </c>
      <c r="C3868" s="279" t="s">
        <v>161</v>
      </c>
      <c r="D3868" s="279" t="s">
        <v>10393</v>
      </c>
      <c r="E3868" s="279" t="s">
        <v>394</v>
      </c>
      <c r="F3868"/>
      <c r="H3868" s="279" t="s">
        <v>394</v>
      </c>
      <c r="I3868" s="279" t="s">
        <v>539</v>
      </c>
      <c r="J3868" s="279" t="s">
        <v>394</v>
      </c>
      <c r="K3868" s="279" t="s">
        <v>394</v>
      </c>
      <c r="L3868" s="279" t="s">
        <v>394</v>
      </c>
      <c r="M3868" s="279" t="s">
        <v>394</v>
      </c>
      <c r="N3868" s="279" t="s">
        <v>394</v>
      </c>
      <c r="O3868" s="279" t="s">
        <v>394</v>
      </c>
      <c r="P3868" s="315">
        <v>0</v>
      </c>
      <c r="Q3868" s="279" t="s">
        <v>394</v>
      </c>
      <c r="R3868" s="279" t="s">
        <v>394</v>
      </c>
      <c r="S3868" s="279" t="s">
        <v>394</v>
      </c>
      <c r="T3868" s="279" t="s">
        <v>394</v>
      </c>
      <c r="U3868" s="279" t="s">
        <v>394</v>
      </c>
      <c r="V3868" s="279" t="s">
        <v>394</v>
      </c>
      <c r="W3868" s="279" t="s">
        <v>394</v>
      </c>
      <c r="X3868" s="279" t="s">
        <v>394</v>
      </c>
      <c r="Y3868" s="281"/>
      <c r="Z3868" s="279" t="s">
        <v>394</v>
      </c>
      <c r="AA3868" s="279" t="s">
        <v>394</v>
      </c>
      <c r="AB3868" s="281"/>
      <c r="AC3868" s="279" t="s">
        <v>855</v>
      </c>
      <c r="AF3868" s="276" t="str">
        <f>IFERROR(VLOOKUP(A3868,'[1]قوائم الترجمة'!AC$2:AD$2397,1,0),"م")</f>
        <v>م</v>
      </c>
      <c r="AG3868" s="232"/>
      <c r="AH3868" s="233"/>
      <c r="AI3868" s="233"/>
      <c r="AJ3868" s="233"/>
      <c r="AL3868" s="267"/>
      <c r="AM3868" s="235"/>
      <c r="AO3868" s="236"/>
      <c r="AU3868" s="234"/>
    </row>
    <row r="3869" spans="1:47" ht="21" x14ac:dyDescent="0.4">
      <c r="A3869" s="278">
        <v>123050</v>
      </c>
      <c r="B3869" s="279" t="s">
        <v>3013</v>
      </c>
      <c r="C3869" s="279" t="s">
        <v>1015</v>
      </c>
      <c r="D3869" s="279" t="s">
        <v>359</v>
      </c>
      <c r="E3869" s="279" t="s">
        <v>394</v>
      </c>
      <c r="F3869"/>
      <c r="H3869" s="279" t="s">
        <v>394</v>
      </c>
      <c r="I3869" s="279" t="s">
        <v>540</v>
      </c>
      <c r="J3869" s="279" t="s">
        <v>394</v>
      </c>
      <c r="K3869" s="279" t="s">
        <v>394</v>
      </c>
      <c r="L3869" s="279" t="s">
        <v>394</v>
      </c>
      <c r="M3869" s="279" t="s">
        <v>394</v>
      </c>
      <c r="N3869" s="279" t="s">
        <v>394</v>
      </c>
      <c r="O3869" s="279" t="s">
        <v>394</v>
      </c>
      <c r="P3869" s="315">
        <v>0</v>
      </c>
      <c r="Q3869" s="279" t="s">
        <v>394</v>
      </c>
      <c r="R3869" s="279" t="s">
        <v>394</v>
      </c>
      <c r="S3869" s="279" t="s">
        <v>394</v>
      </c>
      <c r="T3869" s="279" t="s">
        <v>394</v>
      </c>
      <c r="U3869" s="279" t="s">
        <v>394</v>
      </c>
      <c r="V3869" s="279" t="s">
        <v>394</v>
      </c>
      <c r="W3869" s="279" t="s">
        <v>394</v>
      </c>
      <c r="X3869" s="279" t="s">
        <v>394</v>
      </c>
      <c r="Y3869" s="281"/>
      <c r="Z3869" s="279" t="s">
        <v>394</v>
      </c>
      <c r="AA3869" s="279" t="s">
        <v>394</v>
      </c>
      <c r="AB3869" s="281"/>
      <c r="AC3869" s="279" t="s">
        <v>394</v>
      </c>
      <c r="AF3869" s="276" t="str">
        <f>IFERROR(VLOOKUP(A3869,'[1]قوائم الترجمة'!AC$2:AD$2397,1,0),"م")</f>
        <v>م</v>
      </c>
      <c r="AG3869" s="232"/>
      <c r="AH3869" s="233"/>
      <c r="AI3869" s="233"/>
      <c r="AJ3869" s="233"/>
      <c r="AL3869" s="267"/>
      <c r="AM3869" s="235"/>
      <c r="AO3869" s="236"/>
      <c r="AU3869" s="234"/>
    </row>
    <row r="3870" spans="1:47" ht="21" x14ac:dyDescent="0.4">
      <c r="A3870" s="278">
        <v>123051</v>
      </c>
      <c r="B3870" s="279" t="s">
        <v>7364</v>
      </c>
      <c r="C3870" s="279" t="s">
        <v>104</v>
      </c>
      <c r="D3870" s="279" t="s">
        <v>326</v>
      </c>
      <c r="E3870" s="279" t="s">
        <v>424</v>
      </c>
      <c r="F3870" s="315" t="s">
        <v>9763</v>
      </c>
      <c r="G3870" s="315" t="s">
        <v>417</v>
      </c>
      <c r="H3870" s="279" t="s">
        <v>429</v>
      </c>
      <c r="I3870" s="279" t="s">
        <v>8485</v>
      </c>
      <c r="J3870" s="279" t="s">
        <v>403</v>
      </c>
      <c r="K3870" s="280">
        <v>2010</v>
      </c>
      <c r="L3870" s="279" t="s">
        <v>417</v>
      </c>
      <c r="M3870" s="279" t="s">
        <v>394</v>
      </c>
      <c r="N3870" s="279" t="s">
        <v>394</v>
      </c>
      <c r="O3870" s="279" t="s">
        <v>394</v>
      </c>
      <c r="P3870" s="315">
        <v>0</v>
      </c>
      <c r="Q3870" s="278"/>
      <c r="R3870" s="303"/>
      <c r="S3870" s="279" t="s">
        <v>394</v>
      </c>
      <c r="T3870" s="279" t="s">
        <v>394</v>
      </c>
      <c r="U3870" s="303"/>
      <c r="V3870" s="303"/>
      <c r="W3870" s="303"/>
      <c r="X3870" s="303"/>
      <c r="Z3870" s="303"/>
      <c r="AA3870" s="303"/>
      <c r="AC3870" s="279" t="s">
        <v>394</v>
      </c>
      <c r="AF3870" s="276">
        <f>IFERROR(VLOOKUP(A3870,'[1]قوائم الترجمة'!AC$2:AD$2397,1,0),"م")</f>
        <v>123051</v>
      </c>
      <c r="AG3870" s="232"/>
      <c r="AH3870" s="233"/>
      <c r="AI3870" s="233"/>
      <c r="AJ3870" s="233"/>
      <c r="AL3870" s="267"/>
      <c r="AM3870" s="235"/>
      <c r="AO3870" s="236"/>
      <c r="AU3870" s="234"/>
    </row>
    <row r="3871" spans="1:47" ht="21" x14ac:dyDescent="0.4">
      <c r="A3871" s="278">
        <v>123052</v>
      </c>
      <c r="B3871" s="279" t="s">
        <v>3012</v>
      </c>
      <c r="C3871" s="279" t="s">
        <v>651</v>
      </c>
      <c r="D3871" s="279" t="s">
        <v>1343</v>
      </c>
      <c r="E3871" s="279" t="s">
        <v>423</v>
      </c>
      <c r="F3871" s="315" t="s">
        <v>9314</v>
      </c>
      <c r="G3871" s="315" t="s">
        <v>9764</v>
      </c>
      <c r="H3871" s="279" t="s">
        <v>425</v>
      </c>
      <c r="I3871" s="279" t="s">
        <v>61</v>
      </c>
      <c r="J3871" s="279" t="s">
        <v>7215</v>
      </c>
      <c r="K3871" s="280">
        <v>0</v>
      </c>
      <c r="L3871" s="279" t="s">
        <v>7215</v>
      </c>
      <c r="M3871" s="279" t="s">
        <v>394</v>
      </c>
      <c r="N3871" s="279" t="s">
        <v>394</v>
      </c>
      <c r="O3871" s="279" t="s">
        <v>394</v>
      </c>
      <c r="P3871" s="315">
        <v>0</v>
      </c>
      <c r="Q3871" s="278"/>
      <c r="R3871" s="303"/>
      <c r="S3871" s="279" t="s">
        <v>394</v>
      </c>
      <c r="T3871" s="279" t="s">
        <v>394</v>
      </c>
      <c r="U3871" s="303"/>
      <c r="V3871" s="303"/>
      <c r="W3871" s="303"/>
      <c r="X3871" s="303"/>
      <c r="Z3871" s="303"/>
      <c r="AA3871" s="303"/>
      <c r="AC3871" s="279" t="s">
        <v>394</v>
      </c>
      <c r="AF3871" s="276">
        <f>IFERROR(VLOOKUP(A3871,'[1]قوائم الترجمة'!AC$2:AD$2397,1,0),"م")</f>
        <v>123052</v>
      </c>
      <c r="AG3871" s="232"/>
      <c r="AH3871" s="233"/>
      <c r="AI3871" s="233"/>
      <c r="AJ3871" s="233"/>
      <c r="AL3871" s="267"/>
      <c r="AM3871" s="235"/>
      <c r="AO3871" s="236"/>
      <c r="AU3871" s="234"/>
    </row>
    <row r="3872" spans="1:47" ht="21" x14ac:dyDescent="0.4">
      <c r="A3872" s="278">
        <v>123053</v>
      </c>
      <c r="B3872" s="279" t="s">
        <v>3010</v>
      </c>
      <c r="C3872" s="279" t="s">
        <v>1072</v>
      </c>
      <c r="D3872" s="279" t="s">
        <v>3011</v>
      </c>
      <c r="E3872" s="279" t="s">
        <v>423</v>
      </c>
      <c r="F3872" s="315" t="s">
        <v>9765</v>
      </c>
      <c r="G3872" s="315" t="s">
        <v>8286</v>
      </c>
      <c r="H3872" s="279" t="s">
        <v>425</v>
      </c>
      <c r="I3872" s="279" t="s">
        <v>540</v>
      </c>
      <c r="J3872" s="279" t="s">
        <v>403</v>
      </c>
      <c r="K3872" s="280">
        <v>2010</v>
      </c>
      <c r="L3872" s="279" t="s">
        <v>412</v>
      </c>
      <c r="M3872" s="279" t="s">
        <v>394</v>
      </c>
      <c r="N3872" s="279" t="s">
        <v>394</v>
      </c>
      <c r="O3872" s="279" t="s">
        <v>394</v>
      </c>
      <c r="P3872" s="315">
        <v>0</v>
      </c>
      <c r="Q3872" s="278"/>
      <c r="R3872" s="303"/>
      <c r="S3872" s="279" t="s">
        <v>394</v>
      </c>
      <c r="T3872" s="279" t="s">
        <v>394</v>
      </c>
      <c r="U3872" s="303"/>
      <c r="V3872" s="303"/>
      <c r="W3872" s="303"/>
      <c r="X3872" s="303"/>
      <c r="Z3872" s="303"/>
      <c r="AA3872" s="303"/>
      <c r="AC3872" s="279" t="s">
        <v>394</v>
      </c>
      <c r="AF3872" s="276">
        <f>IFERROR(VLOOKUP(A3872,'[1]قوائم الترجمة'!AC$2:AD$2397,1,0),"م")</f>
        <v>123053</v>
      </c>
      <c r="AG3872" s="232"/>
      <c r="AH3872" s="233"/>
      <c r="AI3872" s="233"/>
      <c r="AJ3872" s="233"/>
      <c r="AL3872" s="267"/>
      <c r="AM3872" s="235"/>
      <c r="AO3872" s="236"/>
      <c r="AU3872" s="234"/>
    </row>
    <row r="3873" spans="1:47" ht="21" x14ac:dyDescent="0.4">
      <c r="A3873" s="278">
        <v>123054</v>
      </c>
      <c r="B3873" s="279" t="s">
        <v>3009</v>
      </c>
      <c r="C3873" s="279" t="s">
        <v>1049</v>
      </c>
      <c r="D3873" s="279" t="s">
        <v>1008</v>
      </c>
      <c r="E3873" s="279" t="s">
        <v>394</v>
      </c>
      <c r="F3873"/>
      <c r="H3873" s="279" t="s">
        <v>394</v>
      </c>
      <c r="I3873" s="279" t="s">
        <v>540</v>
      </c>
      <c r="J3873" s="279" t="s">
        <v>394</v>
      </c>
      <c r="K3873" s="279" t="s">
        <v>394</v>
      </c>
      <c r="L3873" s="279" t="s">
        <v>394</v>
      </c>
      <c r="M3873" s="279" t="s">
        <v>394</v>
      </c>
      <c r="N3873" s="279" t="s">
        <v>394</v>
      </c>
      <c r="O3873" s="279" t="s">
        <v>394</v>
      </c>
      <c r="P3873" s="315">
        <v>0</v>
      </c>
      <c r="Q3873" s="279" t="s">
        <v>394</v>
      </c>
      <c r="R3873" s="279" t="s">
        <v>394</v>
      </c>
      <c r="S3873" s="279" t="s">
        <v>394</v>
      </c>
      <c r="T3873" s="279" t="s">
        <v>394</v>
      </c>
      <c r="U3873" s="279" t="s">
        <v>394</v>
      </c>
      <c r="V3873" s="279" t="s">
        <v>394</v>
      </c>
      <c r="W3873" s="279" t="s">
        <v>394</v>
      </c>
      <c r="X3873" s="279" t="s">
        <v>394</v>
      </c>
      <c r="Y3873" s="281"/>
      <c r="Z3873" s="279" t="s">
        <v>394</v>
      </c>
      <c r="AA3873" s="279" t="s">
        <v>394</v>
      </c>
      <c r="AB3873" s="281"/>
      <c r="AC3873" s="279" t="s">
        <v>855</v>
      </c>
      <c r="AF3873" s="276" t="str">
        <f>IFERROR(VLOOKUP(A3873,'[1]قوائم الترجمة'!AC$2:AD$2397,1,0),"م")</f>
        <v>م</v>
      </c>
      <c r="AG3873" s="232"/>
      <c r="AH3873" s="233"/>
      <c r="AI3873" s="233"/>
      <c r="AJ3873" s="233"/>
      <c r="AL3873" s="267"/>
      <c r="AM3873" s="235"/>
      <c r="AO3873" s="236"/>
      <c r="AU3873" s="234"/>
    </row>
    <row r="3874" spans="1:47" ht="21" x14ac:dyDescent="0.4">
      <c r="A3874" s="278">
        <v>123056</v>
      </c>
      <c r="B3874" s="279" t="s">
        <v>3008</v>
      </c>
      <c r="C3874" s="279" t="s">
        <v>93</v>
      </c>
      <c r="D3874" s="279" t="s">
        <v>276</v>
      </c>
      <c r="E3874" s="279" t="s">
        <v>423</v>
      </c>
      <c r="F3874" s="315" t="s">
        <v>8464</v>
      </c>
      <c r="G3874" s="315" t="s">
        <v>402</v>
      </c>
      <c r="H3874" s="279" t="s">
        <v>425</v>
      </c>
      <c r="I3874" s="279" t="s">
        <v>539</v>
      </c>
      <c r="J3874" s="279" t="s">
        <v>403</v>
      </c>
      <c r="K3874" s="280">
        <v>2015</v>
      </c>
      <c r="L3874" s="279" t="s">
        <v>402</v>
      </c>
      <c r="M3874" s="279" t="s">
        <v>394</v>
      </c>
      <c r="N3874" s="279" t="s">
        <v>9766</v>
      </c>
      <c r="O3874" s="279" t="s">
        <v>9008</v>
      </c>
      <c r="P3874" s="279">
        <v>60000</v>
      </c>
      <c r="Q3874" s="278"/>
      <c r="R3874" s="303"/>
      <c r="S3874" s="279" t="s">
        <v>394</v>
      </c>
      <c r="T3874" s="279"/>
      <c r="U3874" s="303"/>
      <c r="V3874" s="303"/>
      <c r="W3874" s="303"/>
      <c r="X3874" s="303"/>
      <c r="Z3874" s="303"/>
      <c r="AA3874" s="303"/>
      <c r="AC3874" s="279"/>
      <c r="AF3874" s="276">
        <f>IFERROR(VLOOKUP(A3874,'[1]قوائم الترجمة'!AC$2:AD$2397,1,0),"م")</f>
        <v>123056</v>
      </c>
      <c r="AG3874" s="232"/>
      <c r="AH3874" s="233"/>
      <c r="AI3874" s="233"/>
      <c r="AJ3874" s="233"/>
      <c r="AL3874" s="267"/>
      <c r="AM3874" s="235"/>
      <c r="AO3874" s="236"/>
      <c r="AU3874" s="234"/>
    </row>
    <row r="3875" spans="1:47" ht="21" x14ac:dyDescent="0.4">
      <c r="A3875" s="278">
        <v>123057</v>
      </c>
      <c r="B3875" s="279" t="s">
        <v>7399</v>
      </c>
      <c r="C3875" s="279" t="s">
        <v>456</v>
      </c>
      <c r="D3875" s="279" t="s">
        <v>246</v>
      </c>
      <c r="E3875" s="279" t="s">
        <v>423</v>
      </c>
      <c r="F3875" s="315" t="s">
        <v>8378</v>
      </c>
      <c r="G3875" s="315" t="s">
        <v>9767</v>
      </c>
      <c r="H3875" s="279" t="s">
        <v>425</v>
      </c>
      <c r="I3875" s="279" t="s">
        <v>67</v>
      </c>
      <c r="J3875" s="279" t="s">
        <v>403</v>
      </c>
      <c r="K3875" s="280">
        <v>0</v>
      </c>
      <c r="L3875" s="279" t="s">
        <v>402</v>
      </c>
      <c r="M3875" s="279" t="s">
        <v>394</v>
      </c>
      <c r="N3875" s="279" t="s">
        <v>394</v>
      </c>
      <c r="O3875" s="279" t="s">
        <v>394</v>
      </c>
      <c r="P3875" s="315">
        <v>0</v>
      </c>
      <c r="Q3875" s="278"/>
      <c r="R3875" s="303"/>
      <c r="S3875" s="279" t="s">
        <v>394</v>
      </c>
      <c r="T3875" s="279" t="s">
        <v>394</v>
      </c>
      <c r="U3875" s="303"/>
      <c r="V3875" s="303"/>
      <c r="W3875" s="303"/>
      <c r="X3875" s="303"/>
      <c r="Z3875" s="303"/>
      <c r="AA3875" s="303"/>
      <c r="AC3875" s="279" t="s">
        <v>394</v>
      </c>
      <c r="AF3875" s="276">
        <f>IFERROR(VLOOKUP(A3875,'[1]قوائم الترجمة'!AC$2:AD$2397,1,0),"م")</f>
        <v>123057</v>
      </c>
      <c r="AG3875" s="232"/>
      <c r="AH3875" s="233"/>
      <c r="AI3875" s="233"/>
      <c r="AJ3875" s="233"/>
      <c r="AL3875" s="267"/>
      <c r="AM3875" s="235"/>
      <c r="AO3875" s="236"/>
      <c r="AU3875" s="234"/>
    </row>
    <row r="3876" spans="1:47" ht="21" x14ac:dyDescent="0.4">
      <c r="A3876" s="278">
        <v>123058</v>
      </c>
      <c r="B3876" s="279" t="s">
        <v>3007</v>
      </c>
      <c r="C3876" s="279" t="s">
        <v>1006</v>
      </c>
      <c r="D3876" s="279" t="s">
        <v>265</v>
      </c>
      <c r="E3876" s="279" t="s">
        <v>394</v>
      </c>
      <c r="F3876"/>
      <c r="H3876" s="279" t="s">
        <v>394</v>
      </c>
      <c r="I3876" s="279" t="s">
        <v>539</v>
      </c>
      <c r="J3876" s="279" t="s">
        <v>394</v>
      </c>
      <c r="K3876" s="279" t="s">
        <v>394</v>
      </c>
      <c r="L3876" s="279" t="s">
        <v>394</v>
      </c>
      <c r="M3876" s="279" t="s">
        <v>394</v>
      </c>
      <c r="N3876" s="279" t="s">
        <v>394</v>
      </c>
      <c r="O3876" s="279" t="s">
        <v>394</v>
      </c>
      <c r="P3876" s="315">
        <v>0</v>
      </c>
      <c r="Q3876" s="279" t="s">
        <v>394</v>
      </c>
      <c r="R3876" s="279" t="s">
        <v>394</v>
      </c>
      <c r="S3876" s="279" t="s">
        <v>394</v>
      </c>
      <c r="T3876" s="279" t="s">
        <v>394</v>
      </c>
      <c r="U3876" s="279" t="s">
        <v>394</v>
      </c>
      <c r="V3876" s="279" t="s">
        <v>394</v>
      </c>
      <c r="W3876" s="279" t="s">
        <v>394</v>
      </c>
      <c r="X3876" s="279" t="s">
        <v>394</v>
      </c>
      <c r="Y3876" s="281"/>
      <c r="Z3876" s="279" t="s">
        <v>394</v>
      </c>
      <c r="AA3876" s="279" t="s">
        <v>394</v>
      </c>
      <c r="AB3876" s="281"/>
      <c r="AC3876" s="279" t="s">
        <v>855</v>
      </c>
      <c r="AF3876" s="276" t="str">
        <f>IFERROR(VLOOKUP(A3876,'[1]قوائم الترجمة'!AC$2:AD$2397,1,0),"م")</f>
        <v>م</v>
      </c>
      <c r="AG3876" s="232"/>
      <c r="AH3876" s="233"/>
      <c r="AI3876" s="233"/>
      <c r="AJ3876" s="233"/>
      <c r="AL3876" s="267"/>
      <c r="AM3876" s="235"/>
      <c r="AO3876" s="236"/>
      <c r="AU3876" s="234"/>
    </row>
    <row r="3877" spans="1:47" ht="21" x14ac:dyDescent="0.4">
      <c r="A3877" s="278">
        <v>123059</v>
      </c>
      <c r="B3877" s="279" t="s">
        <v>3006</v>
      </c>
      <c r="C3877" s="279" t="s">
        <v>120</v>
      </c>
      <c r="D3877" s="279" t="s">
        <v>355</v>
      </c>
      <c r="E3877" s="279" t="s">
        <v>423</v>
      </c>
      <c r="F3877" s="315" t="s">
        <v>8760</v>
      </c>
      <c r="G3877" s="315" t="s">
        <v>402</v>
      </c>
      <c r="H3877" s="279" t="s">
        <v>425</v>
      </c>
      <c r="I3877" s="279" t="s">
        <v>540</v>
      </c>
      <c r="J3877" s="279" t="s">
        <v>403</v>
      </c>
      <c r="K3877" s="280">
        <v>2017</v>
      </c>
      <c r="L3877" s="279" t="s">
        <v>402</v>
      </c>
      <c r="M3877" s="279" t="s">
        <v>394</v>
      </c>
      <c r="N3877" s="279" t="s">
        <v>394</v>
      </c>
      <c r="O3877" s="279" t="s">
        <v>394</v>
      </c>
      <c r="P3877" s="315">
        <v>0</v>
      </c>
      <c r="Q3877" s="278"/>
      <c r="R3877" s="303"/>
      <c r="S3877" s="279" t="s">
        <v>394</v>
      </c>
      <c r="T3877" s="279" t="s">
        <v>394</v>
      </c>
      <c r="U3877" s="303"/>
      <c r="V3877" s="303"/>
      <c r="W3877" s="303"/>
      <c r="X3877" s="303"/>
      <c r="Z3877" s="303"/>
      <c r="AA3877" s="303"/>
      <c r="AC3877" s="279" t="s">
        <v>855</v>
      </c>
      <c r="AF3877" s="276">
        <f>IFERROR(VLOOKUP(A3877,'[1]قوائم الترجمة'!AC$2:AD$2397,1,0),"م")</f>
        <v>123059</v>
      </c>
      <c r="AG3877" s="232"/>
      <c r="AH3877" s="233"/>
      <c r="AI3877" s="233"/>
      <c r="AJ3877" s="233"/>
      <c r="AL3877" s="267"/>
      <c r="AM3877" s="235"/>
      <c r="AO3877" s="236"/>
      <c r="AU3877" s="234"/>
    </row>
    <row r="3878" spans="1:47" ht="21" x14ac:dyDescent="0.4">
      <c r="A3878" s="278">
        <v>123060</v>
      </c>
      <c r="B3878" s="279" t="s">
        <v>3004</v>
      </c>
      <c r="C3878" s="279" t="s">
        <v>3005</v>
      </c>
      <c r="D3878" s="279" t="s">
        <v>257</v>
      </c>
      <c r="E3878" s="279" t="s">
        <v>394</v>
      </c>
      <c r="F3878"/>
      <c r="H3878" s="279" t="s">
        <v>394</v>
      </c>
      <c r="I3878" s="279" t="s">
        <v>539</v>
      </c>
      <c r="J3878" s="279" t="s">
        <v>394</v>
      </c>
      <c r="K3878" s="279" t="s">
        <v>394</v>
      </c>
      <c r="L3878" s="279" t="s">
        <v>394</v>
      </c>
      <c r="M3878" s="279" t="s">
        <v>394</v>
      </c>
      <c r="N3878" s="279" t="s">
        <v>394</v>
      </c>
      <c r="O3878" s="279" t="s">
        <v>394</v>
      </c>
      <c r="P3878" s="315">
        <v>0</v>
      </c>
      <c r="Q3878" s="279" t="s">
        <v>394</v>
      </c>
      <c r="R3878" s="279" t="s">
        <v>394</v>
      </c>
      <c r="S3878" s="279" t="s">
        <v>394</v>
      </c>
      <c r="T3878" s="279" t="s">
        <v>394</v>
      </c>
      <c r="U3878" s="279" t="s">
        <v>394</v>
      </c>
      <c r="V3878" s="279" t="s">
        <v>394</v>
      </c>
      <c r="W3878" s="279" t="s">
        <v>394</v>
      </c>
      <c r="X3878" s="279" t="s">
        <v>394</v>
      </c>
      <c r="Y3878" s="281"/>
      <c r="Z3878" s="279" t="s">
        <v>394</v>
      </c>
      <c r="AA3878" s="279" t="s">
        <v>394</v>
      </c>
      <c r="AB3878" s="281"/>
      <c r="AC3878" s="279" t="s">
        <v>855</v>
      </c>
      <c r="AF3878" s="276" t="str">
        <f>IFERROR(VLOOKUP(A3878,'[1]قوائم الترجمة'!AC$2:AD$2397,1,0),"م")</f>
        <v>م</v>
      </c>
      <c r="AG3878" s="232"/>
      <c r="AH3878" s="233"/>
      <c r="AI3878" s="233"/>
      <c r="AJ3878" s="233"/>
      <c r="AL3878" s="267"/>
      <c r="AM3878" s="235"/>
      <c r="AO3878" s="236"/>
      <c r="AU3878" s="234"/>
    </row>
    <row r="3879" spans="1:47" ht="21" x14ac:dyDescent="0.4">
      <c r="A3879" s="278">
        <v>123061</v>
      </c>
      <c r="B3879" s="279" t="s">
        <v>3003</v>
      </c>
      <c r="C3879" s="279" t="s">
        <v>158</v>
      </c>
      <c r="D3879" s="279" t="s">
        <v>366</v>
      </c>
      <c r="E3879" s="279" t="s">
        <v>394</v>
      </c>
      <c r="F3879"/>
      <c r="H3879" s="279" t="s">
        <v>394</v>
      </c>
      <c r="I3879" s="279" t="s">
        <v>539</v>
      </c>
      <c r="J3879" s="279" t="s">
        <v>394</v>
      </c>
      <c r="K3879" s="279" t="s">
        <v>394</v>
      </c>
      <c r="L3879" s="279" t="s">
        <v>394</v>
      </c>
      <c r="M3879" s="279" t="s">
        <v>394</v>
      </c>
      <c r="N3879" s="279" t="s">
        <v>394</v>
      </c>
      <c r="O3879" s="279" t="s">
        <v>394</v>
      </c>
      <c r="P3879" s="315">
        <v>0</v>
      </c>
      <c r="Q3879" s="279" t="s">
        <v>394</v>
      </c>
      <c r="R3879" s="279" t="s">
        <v>394</v>
      </c>
      <c r="S3879" s="279" t="s">
        <v>394</v>
      </c>
      <c r="T3879" s="279" t="s">
        <v>394</v>
      </c>
      <c r="U3879" s="279" t="s">
        <v>394</v>
      </c>
      <c r="V3879" s="279" t="s">
        <v>394</v>
      </c>
      <c r="W3879" s="279" t="s">
        <v>394</v>
      </c>
      <c r="X3879" s="279" t="s">
        <v>394</v>
      </c>
      <c r="Y3879" s="281"/>
      <c r="Z3879" s="279" t="s">
        <v>394</v>
      </c>
      <c r="AA3879" s="279" t="s">
        <v>394</v>
      </c>
      <c r="AB3879" s="281"/>
      <c r="AC3879" s="279" t="s">
        <v>855</v>
      </c>
      <c r="AF3879" s="276" t="str">
        <f>IFERROR(VLOOKUP(A3879,'[1]قوائم الترجمة'!AC$2:AD$2397,1,0),"م")</f>
        <v>م</v>
      </c>
      <c r="AG3879" s="232"/>
      <c r="AH3879" s="233"/>
      <c r="AI3879" s="233"/>
      <c r="AJ3879" s="233"/>
      <c r="AL3879" s="267"/>
      <c r="AM3879" s="235"/>
      <c r="AO3879" s="236"/>
      <c r="AU3879" s="234"/>
    </row>
    <row r="3880" spans="1:47" ht="21" x14ac:dyDescent="0.4">
      <c r="A3880" s="278">
        <v>123062</v>
      </c>
      <c r="B3880" s="279" t="s">
        <v>3002</v>
      </c>
      <c r="C3880" s="279" t="s">
        <v>175</v>
      </c>
      <c r="D3880" s="279" t="s">
        <v>271</v>
      </c>
      <c r="E3880" s="279" t="s">
        <v>394</v>
      </c>
      <c r="F3880"/>
      <c r="H3880" s="279" t="s">
        <v>394</v>
      </c>
      <c r="I3880" s="279" t="s">
        <v>540</v>
      </c>
      <c r="J3880" s="279" t="s">
        <v>394</v>
      </c>
      <c r="K3880" s="279" t="s">
        <v>394</v>
      </c>
      <c r="L3880" s="279" t="s">
        <v>394</v>
      </c>
      <c r="M3880" s="279" t="s">
        <v>394</v>
      </c>
      <c r="N3880" s="279" t="s">
        <v>394</v>
      </c>
      <c r="O3880" s="279" t="s">
        <v>394</v>
      </c>
      <c r="P3880" s="315">
        <v>0</v>
      </c>
      <c r="Q3880" s="279" t="s">
        <v>394</v>
      </c>
      <c r="R3880" s="279" t="s">
        <v>394</v>
      </c>
      <c r="S3880" s="279" t="s">
        <v>394</v>
      </c>
      <c r="T3880" s="279" t="s">
        <v>394</v>
      </c>
      <c r="U3880" s="279" t="s">
        <v>394</v>
      </c>
      <c r="V3880" s="279" t="s">
        <v>394</v>
      </c>
      <c r="W3880" s="279" t="s">
        <v>394</v>
      </c>
      <c r="X3880" s="279" t="s">
        <v>394</v>
      </c>
      <c r="Y3880" s="281"/>
      <c r="Z3880" s="279" t="s">
        <v>394</v>
      </c>
      <c r="AA3880" s="279" t="s">
        <v>394</v>
      </c>
      <c r="AB3880" s="281"/>
      <c r="AC3880" s="279" t="s">
        <v>855</v>
      </c>
      <c r="AF3880" s="276" t="str">
        <f>IFERROR(VLOOKUP(A3880,'[1]قوائم الترجمة'!AC$2:AD$2397,1,0),"م")</f>
        <v>م</v>
      </c>
      <c r="AG3880" s="232"/>
      <c r="AH3880" s="233"/>
      <c r="AI3880" s="233"/>
      <c r="AJ3880" s="233"/>
      <c r="AL3880" s="267"/>
      <c r="AM3880" s="235"/>
      <c r="AU3880" s="234"/>
    </row>
    <row r="3881" spans="1:47" ht="21" x14ac:dyDescent="0.4">
      <c r="A3881" s="278">
        <v>123063</v>
      </c>
      <c r="B3881" s="279" t="s">
        <v>3000</v>
      </c>
      <c r="C3881" s="279" t="s">
        <v>3001</v>
      </c>
      <c r="D3881" s="279" t="s">
        <v>499</v>
      </c>
      <c r="E3881" s="279" t="s">
        <v>423</v>
      </c>
      <c r="F3881" s="315" t="s">
        <v>9623</v>
      </c>
      <c r="G3881" s="315" t="s">
        <v>402</v>
      </c>
      <c r="H3881" s="279" t="s">
        <v>425</v>
      </c>
      <c r="I3881" s="279" t="s">
        <v>538</v>
      </c>
      <c r="J3881" s="279" t="s">
        <v>7215</v>
      </c>
      <c r="K3881" s="280">
        <v>0</v>
      </c>
      <c r="L3881" s="279" t="s">
        <v>7215</v>
      </c>
      <c r="M3881" s="279" t="s">
        <v>394</v>
      </c>
      <c r="N3881" s="279" t="s">
        <v>394</v>
      </c>
      <c r="O3881" s="279" t="s">
        <v>394</v>
      </c>
      <c r="P3881" s="315">
        <v>0</v>
      </c>
      <c r="Q3881" s="278"/>
      <c r="R3881" s="303"/>
      <c r="S3881" s="279" t="s">
        <v>394</v>
      </c>
      <c r="T3881" s="279" t="s">
        <v>394</v>
      </c>
      <c r="U3881" s="303"/>
      <c r="V3881" s="303"/>
      <c r="W3881" s="303"/>
      <c r="X3881" s="303"/>
      <c r="Z3881" s="303"/>
      <c r="AA3881" s="303"/>
      <c r="AC3881" s="279" t="s">
        <v>394</v>
      </c>
      <c r="AF3881" s="276">
        <f>IFERROR(VLOOKUP(A3881,'[1]قوائم الترجمة'!AC$2:AD$2397,1,0),"م")</f>
        <v>123063</v>
      </c>
      <c r="AG3881" s="232"/>
      <c r="AH3881" s="233"/>
      <c r="AI3881" s="233"/>
      <c r="AJ3881" s="233"/>
      <c r="AL3881" s="267"/>
      <c r="AM3881" s="235"/>
      <c r="AO3881" s="236"/>
      <c r="AU3881" s="234"/>
    </row>
    <row r="3882" spans="1:47" ht="21" x14ac:dyDescent="0.4">
      <c r="A3882" s="278">
        <v>123064</v>
      </c>
      <c r="B3882" s="279" t="s">
        <v>2999</v>
      </c>
      <c r="C3882" s="279" t="s">
        <v>65</v>
      </c>
      <c r="D3882" s="279" t="s">
        <v>826</v>
      </c>
      <c r="E3882" s="279" t="s">
        <v>423</v>
      </c>
      <c r="F3882" s="315" t="s">
        <v>9768</v>
      </c>
      <c r="G3882" s="315" t="s">
        <v>402</v>
      </c>
      <c r="H3882" s="279" t="s">
        <v>425</v>
      </c>
      <c r="I3882" s="279" t="s">
        <v>540</v>
      </c>
      <c r="J3882" s="279" t="s">
        <v>7215</v>
      </c>
      <c r="K3882" s="280">
        <v>0</v>
      </c>
      <c r="L3882" s="279" t="s">
        <v>7215</v>
      </c>
      <c r="M3882" s="279" t="s">
        <v>394</v>
      </c>
      <c r="N3882" s="279" t="s">
        <v>8431</v>
      </c>
      <c r="O3882" s="279" t="s">
        <v>8429</v>
      </c>
      <c r="P3882" s="279">
        <v>25000</v>
      </c>
      <c r="Q3882" s="278"/>
      <c r="R3882" s="303"/>
      <c r="S3882" s="279" t="s">
        <v>394</v>
      </c>
      <c r="T3882" s="279"/>
      <c r="U3882" s="303"/>
      <c r="V3882" s="303"/>
      <c r="W3882" s="303"/>
      <c r="X3882" s="303"/>
      <c r="Z3882" s="303"/>
      <c r="AA3882" s="303"/>
      <c r="AC3882" s="279" t="s">
        <v>394</v>
      </c>
      <c r="AF3882" s="276">
        <f>IFERROR(VLOOKUP(A3882,'[1]قوائم الترجمة'!AC$2:AD$2397,1,0),"م")</f>
        <v>123064</v>
      </c>
      <c r="AG3882" s="232"/>
      <c r="AH3882" s="233"/>
      <c r="AI3882" s="233"/>
      <c r="AJ3882" s="233"/>
      <c r="AL3882" s="267"/>
      <c r="AM3882" s="235"/>
      <c r="AO3882" s="236"/>
      <c r="AU3882" s="234"/>
    </row>
    <row r="3883" spans="1:47" ht="21" x14ac:dyDescent="0.4">
      <c r="A3883" s="278">
        <v>123065</v>
      </c>
      <c r="B3883" s="279" t="s">
        <v>2997</v>
      </c>
      <c r="C3883" s="279" t="s">
        <v>2998</v>
      </c>
      <c r="D3883" s="279" t="s">
        <v>1856</v>
      </c>
      <c r="E3883" s="279" t="s">
        <v>394</v>
      </c>
      <c r="F3883"/>
      <c r="H3883" s="279" t="s">
        <v>394</v>
      </c>
      <c r="I3883" s="279" t="s">
        <v>539</v>
      </c>
      <c r="J3883" s="279" t="s">
        <v>394</v>
      </c>
      <c r="K3883" s="279" t="s">
        <v>394</v>
      </c>
      <c r="L3883" s="279" t="s">
        <v>394</v>
      </c>
      <c r="M3883" s="279" t="s">
        <v>394</v>
      </c>
      <c r="N3883" s="279" t="s">
        <v>394</v>
      </c>
      <c r="O3883" s="279" t="s">
        <v>394</v>
      </c>
      <c r="P3883" s="315">
        <v>0</v>
      </c>
      <c r="Q3883" s="279" t="s">
        <v>394</v>
      </c>
      <c r="R3883" s="279" t="s">
        <v>394</v>
      </c>
      <c r="S3883" s="279" t="s">
        <v>394</v>
      </c>
      <c r="T3883" s="279" t="s">
        <v>394</v>
      </c>
      <c r="U3883" s="279" t="s">
        <v>394</v>
      </c>
      <c r="V3883" s="279" t="s">
        <v>394</v>
      </c>
      <c r="W3883" s="279" t="s">
        <v>394</v>
      </c>
      <c r="X3883" s="279" t="s">
        <v>394</v>
      </c>
      <c r="Y3883" s="281"/>
      <c r="Z3883" s="279" t="s">
        <v>394</v>
      </c>
      <c r="AA3883" s="279" t="s">
        <v>394</v>
      </c>
      <c r="AB3883" s="281"/>
      <c r="AC3883" s="279" t="s">
        <v>855</v>
      </c>
      <c r="AF3883" s="276" t="str">
        <f>IFERROR(VLOOKUP(A3883,'[1]قوائم الترجمة'!AC$2:AD$2397,1,0),"م")</f>
        <v>م</v>
      </c>
      <c r="AG3883" s="232"/>
      <c r="AH3883" s="233"/>
      <c r="AI3883" s="233"/>
      <c r="AJ3883" s="233"/>
      <c r="AL3883" s="267"/>
      <c r="AM3883" s="235"/>
      <c r="AO3883" s="236"/>
      <c r="AU3883" s="234"/>
    </row>
    <row r="3884" spans="1:47" ht="21" x14ac:dyDescent="0.4">
      <c r="A3884" s="278">
        <v>123066</v>
      </c>
      <c r="B3884" s="279" t="s">
        <v>2996</v>
      </c>
      <c r="C3884" s="279" t="s">
        <v>643</v>
      </c>
      <c r="D3884" s="279" t="s">
        <v>299</v>
      </c>
      <c r="E3884" s="279" t="s">
        <v>394</v>
      </c>
      <c r="F3884"/>
      <c r="H3884" s="279" t="s">
        <v>394</v>
      </c>
      <c r="I3884" s="279" t="s">
        <v>539</v>
      </c>
      <c r="J3884" s="279" t="s">
        <v>394</v>
      </c>
      <c r="K3884" s="279" t="s">
        <v>394</v>
      </c>
      <c r="L3884" s="279" t="s">
        <v>394</v>
      </c>
      <c r="M3884" s="279" t="s">
        <v>394</v>
      </c>
      <c r="N3884" s="279" t="s">
        <v>394</v>
      </c>
      <c r="O3884" s="279" t="s">
        <v>394</v>
      </c>
      <c r="P3884" s="315">
        <v>0</v>
      </c>
      <c r="Q3884" s="279" t="s">
        <v>394</v>
      </c>
      <c r="R3884" s="279" t="s">
        <v>394</v>
      </c>
      <c r="S3884" s="279" t="s">
        <v>394</v>
      </c>
      <c r="T3884" s="279" t="s">
        <v>394</v>
      </c>
      <c r="U3884" s="279" t="s">
        <v>394</v>
      </c>
      <c r="V3884" s="279" t="s">
        <v>394</v>
      </c>
      <c r="W3884" s="279" t="s">
        <v>394</v>
      </c>
      <c r="X3884" s="279" t="s">
        <v>394</v>
      </c>
      <c r="Y3884" s="281"/>
      <c r="Z3884" s="279" t="s">
        <v>394</v>
      </c>
      <c r="AA3884" s="279" t="s">
        <v>394</v>
      </c>
      <c r="AB3884" s="281"/>
      <c r="AC3884" s="279" t="s">
        <v>855</v>
      </c>
      <c r="AF3884" s="276" t="str">
        <f>IFERROR(VLOOKUP(A3884,'[1]قوائم الترجمة'!AC$2:AD$2397,1,0),"م")</f>
        <v>م</v>
      </c>
      <c r="AG3884" s="232"/>
      <c r="AH3884" s="233"/>
      <c r="AI3884" s="233"/>
      <c r="AJ3884" s="233"/>
      <c r="AL3884" s="267"/>
      <c r="AM3884" s="235"/>
      <c r="AO3884" s="236"/>
      <c r="AU3884" s="234"/>
    </row>
    <row r="3885" spans="1:47" ht="21" x14ac:dyDescent="0.4">
      <c r="A3885" s="278">
        <v>123067</v>
      </c>
      <c r="B3885" s="279" t="s">
        <v>2995</v>
      </c>
      <c r="C3885" s="279" t="s">
        <v>143</v>
      </c>
      <c r="D3885" s="279" t="s">
        <v>268</v>
      </c>
      <c r="E3885" s="279" t="s">
        <v>394</v>
      </c>
      <c r="F3885"/>
      <c r="H3885" s="279" t="s">
        <v>394</v>
      </c>
      <c r="I3885" s="279" t="s">
        <v>539</v>
      </c>
      <c r="J3885" s="279" t="s">
        <v>394</v>
      </c>
      <c r="K3885" s="279" t="s">
        <v>394</v>
      </c>
      <c r="L3885" s="279" t="s">
        <v>394</v>
      </c>
      <c r="M3885" s="279" t="s">
        <v>394</v>
      </c>
      <c r="N3885" s="279" t="s">
        <v>394</v>
      </c>
      <c r="O3885" s="279" t="s">
        <v>394</v>
      </c>
      <c r="P3885" s="315">
        <v>0</v>
      </c>
      <c r="Q3885" s="279" t="s">
        <v>394</v>
      </c>
      <c r="R3885" s="279" t="s">
        <v>394</v>
      </c>
      <c r="S3885" s="279" t="s">
        <v>394</v>
      </c>
      <c r="T3885" s="279" t="s">
        <v>394</v>
      </c>
      <c r="U3885" s="279" t="s">
        <v>394</v>
      </c>
      <c r="V3885" s="279" t="s">
        <v>394</v>
      </c>
      <c r="W3885" s="279" t="s">
        <v>394</v>
      </c>
      <c r="X3885" s="279" t="s">
        <v>394</v>
      </c>
      <c r="Y3885" s="281"/>
      <c r="Z3885" s="279" t="s">
        <v>394</v>
      </c>
      <c r="AA3885" s="279" t="s">
        <v>394</v>
      </c>
      <c r="AB3885" s="281"/>
      <c r="AC3885" s="279" t="s">
        <v>855</v>
      </c>
      <c r="AF3885" s="276" t="str">
        <f>IFERROR(VLOOKUP(A3885,'[1]قوائم الترجمة'!AC$2:AD$2397,1,0),"م")</f>
        <v>م</v>
      </c>
      <c r="AG3885" s="232"/>
      <c r="AH3885" s="233"/>
      <c r="AI3885" s="233"/>
      <c r="AJ3885" s="233"/>
      <c r="AL3885" s="267"/>
      <c r="AM3885" s="235"/>
      <c r="AO3885" s="236"/>
      <c r="AU3885" s="234"/>
    </row>
    <row r="3886" spans="1:47" ht="21" x14ac:dyDescent="0.4">
      <c r="A3886" s="278">
        <v>123068</v>
      </c>
      <c r="B3886" s="279" t="s">
        <v>2994</v>
      </c>
      <c r="C3886" s="279" t="s">
        <v>93</v>
      </c>
      <c r="D3886" s="279" t="s">
        <v>326</v>
      </c>
      <c r="E3886" s="279" t="s">
        <v>394</v>
      </c>
      <c r="F3886"/>
      <c r="H3886" s="279" t="s">
        <v>394</v>
      </c>
      <c r="I3886" s="279" t="s">
        <v>539</v>
      </c>
      <c r="J3886" s="279" t="s">
        <v>394</v>
      </c>
      <c r="K3886" s="279" t="s">
        <v>394</v>
      </c>
      <c r="L3886" s="279" t="s">
        <v>394</v>
      </c>
      <c r="M3886" s="279" t="s">
        <v>394</v>
      </c>
      <c r="N3886" s="279" t="s">
        <v>394</v>
      </c>
      <c r="O3886" s="279" t="s">
        <v>394</v>
      </c>
      <c r="P3886" s="315">
        <v>0</v>
      </c>
      <c r="Q3886" s="279" t="s">
        <v>394</v>
      </c>
      <c r="R3886" s="279" t="s">
        <v>394</v>
      </c>
      <c r="S3886" s="279" t="s">
        <v>394</v>
      </c>
      <c r="T3886" s="279" t="s">
        <v>394</v>
      </c>
      <c r="U3886" s="279" t="s">
        <v>394</v>
      </c>
      <c r="V3886" s="279" t="s">
        <v>394</v>
      </c>
      <c r="W3886" s="279" t="s">
        <v>394</v>
      </c>
      <c r="X3886" s="279" t="s">
        <v>394</v>
      </c>
      <c r="Y3886" s="281"/>
      <c r="Z3886" s="279" t="s">
        <v>394</v>
      </c>
      <c r="AA3886" s="279" t="s">
        <v>394</v>
      </c>
      <c r="AB3886" s="281"/>
      <c r="AC3886" s="279" t="s">
        <v>855</v>
      </c>
      <c r="AF3886" s="276" t="str">
        <f>IFERROR(VLOOKUP(A3886,'[1]قوائم الترجمة'!AC$2:AD$2397,1,0),"م")</f>
        <v>م</v>
      </c>
      <c r="AG3886" s="232"/>
      <c r="AH3886" s="233"/>
      <c r="AI3886" s="233"/>
      <c r="AJ3886" s="233"/>
      <c r="AL3886" s="267"/>
      <c r="AM3886" s="235"/>
      <c r="AO3886" s="236"/>
      <c r="AU3886" s="234"/>
    </row>
    <row r="3887" spans="1:47" ht="21" x14ac:dyDescent="0.4">
      <c r="A3887" s="278">
        <v>123069</v>
      </c>
      <c r="B3887" s="279" t="s">
        <v>2993</v>
      </c>
      <c r="C3887" s="279" t="s">
        <v>1011</v>
      </c>
      <c r="D3887" s="279" t="s">
        <v>304</v>
      </c>
      <c r="E3887" s="279" t="s">
        <v>394</v>
      </c>
      <c r="F3887"/>
      <c r="H3887" s="279" t="s">
        <v>394</v>
      </c>
      <c r="I3887" s="279" t="s">
        <v>539</v>
      </c>
      <c r="J3887" s="279" t="s">
        <v>394</v>
      </c>
      <c r="K3887" s="279" t="s">
        <v>394</v>
      </c>
      <c r="L3887" s="279" t="s">
        <v>394</v>
      </c>
      <c r="M3887" s="279" t="s">
        <v>394</v>
      </c>
      <c r="N3887" s="279" t="s">
        <v>394</v>
      </c>
      <c r="O3887" s="279" t="s">
        <v>394</v>
      </c>
      <c r="P3887" s="315">
        <v>0</v>
      </c>
      <c r="Q3887" s="279" t="s">
        <v>394</v>
      </c>
      <c r="R3887" s="279" t="s">
        <v>394</v>
      </c>
      <c r="S3887" s="279" t="s">
        <v>394</v>
      </c>
      <c r="T3887" s="279" t="s">
        <v>394</v>
      </c>
      <c r="U3887" s="279" t="s">
        <v>394</v>
      </c>
      <c r="V3887" s="279" t="s">
        <v>394</v>
      </c>
      <c r="W3887" s="279" t="s">
        <v>394</v>
      </c>
      <c r="X3887" s="279" t="s">
        <v>394</v>
      </c>
      <c r="Y3887" s="281"/>
      <c r="Z3887" s="279" t="s">
        <v>394</v>
      </c>
      <c r="AA3887" s="279" t="s">
        <v>394</v>
      </c>
      <c r="AB3887" s="281"/>
      <c r="AC3887" s="279" t="s">
        <v>855</v>
      </c>
      <c r="AF3887" s="276" t="str">
        <f>IFERROR(VLOOKUP(A3887,'[1]قوائم الترجمة'!AC$2:AD$2397,1,0),"م")</f>
        <v>م</v>
      </c>
      <c r="AG3887" s="232"/>
      <c r="AH3887" s="233"/>
      <c r="AI3887" s="233"/>
      <c r="AJ3887" s="233"/>
      <c r="AL3887" s="267"/>
      <c r="AM3887" s="235"/>
      <c r="AO3887" s="236"/>
      <c r="AU3887" s="234"/>
    </row>
    <row r="3888" spans="1:47" ht="21" x14ac:dyDescent="0.4">
      <c r="A3888" s="278">
        <v>123070</v>
      </c>
      <c r="B3888" s="279" t="s">
        <v>618</v>
      </c>
      <c r="C3888" s="279" t="s">
        <v>109</v>
      </c>
      <c r="D3888" s="279" t="s">
        <v>2992</v>
      </c>
      <c r="E3888" s="279" t="s">
        <v>394</v>
      </c>
      <c r="F3888"/>
      <c r="H3888" s="279" t="s">
        <v>394</v>
      </c>
      <c r="I3888" s="279" t="s">
        <v>539</v>
      </c>
      <c r="J3888" s="279" t="s">
        <v>394</v>
      </c>
      <c r="K3888" s="279" t="s">
        <v>394</v>
      </c>
      <c r="L3888" s="279" t="s">
        <v>394</v>
      </c>
      <c r="M3888" s="279" t="s">
        <v>394</v>
      </c>
      <c r="N3888" s="279" t="s">
        <v>394</v>
      </c>
      <c r="O3888" s="279" t="s">
        <v>394</v>
      </c>
      <c r="P3888" s="315">
        <v>0</v>
      </c>
      <c r="Q3888" s="279" t="s">
        <v>394</v>
      </c>
      <c r="R3888" s="279" t="s">
        <v>394</v>
      </c>
      <c r="S3888" s="279" t="s">
        <v>394</v>
      </c>
      <c r="T3888" s="279" t="s">
        <v>394</v>
      </c>
      <c r="U3888" s="279" t="s">
        <v>394</v>
      </c>
      <c r="V3888" s="279" t="s">
        <v>394</v>
      </c>
      <c r="W3888" s="279" t="s">
        <v>394</v>
      </c>
      <c r="X3888" s="279" t="s">
        <v>394</v>
      </c>
      <c r="Y3888" s="281"/>
      <c r="Z3888" s="279" t="s">
        <v>394</v>
      </c>
      <c r="AA3888" s="279" t="s">
        <v>394</v>
      </c>
      <c r="AB3888" s="281"/>
      <c r="AC3888" s="279" t="s">
        <v>855</v>
      </c>
      <c r="AF3888" s="276" t="str">
        <f>IFERROR(VLOOKUP(A3888,'[1]قوائم الترجمة'!AC$2:AD$2397,1,0),"م")</f>
        <v>م</v>
      </c>
      <c r="AG3888" s="232"/>
      <c r="AH3888" s="233"/>
      <c r="AI3888" s="233"/>
      <c r="AJ3888" s="233"/>
      <c r="AL3888" s="267"/>
      <c r="AM3888" s="235"/>
      <c r="AO3888" s="236"/>
      <c r="AU3888" s="234"/>
    </row>
    <row r="3889" spans="1:47" ht="21" x14ac:dyDescent="0.4">
      <c r="A3889" s="278">
        <v>123072</v>
      </c>
      <c r="B3889" s="279" t="s">
        <v>2991</v>
      </c>
      <c r="C3889" s="279" t="s">
        <v>1261</v>
      </c>
      <c r="D3889" s="279" t="s">
        <v>1181</v>
      </c>
      <c r="E3889" s="279" t="s">
        <v>394</v>
      </c>
      <c r="F3889"/>
      <c r="H3889" s="279" t="s">
        <v>394</v>
      </c>
      <c r="I3889" s="279" t="s">
        <v>539</v>
      </c>
      <c r="J3889" s="279" t="s">
        <v>394</v>
      </c>
      <c r="K3889" s="279" t="s">
        <v>394</v>
      </c>
      <c r="L3889" s="279" t="s">
        <v>394</v>
      </c>
      <c r="M3889" s="279" t="s">
        <v>394</v>
      </c>
      <c r="N3889" s="279" t="s">
        <v>394</v>
      </c>
      <c r="O3889" s="279" t="s">
        <v>394</v>
      </c>
      <c r="P3889" s="315">
        <v>0</v>
      </c>
      <c r="Q3889" s="279" t="s">
        <v>394</v>
      </c>
      <c r="R3889" s="279" t="s">
        <v>394</v>
      </c>
      <c r="S3889" s="279" t="s">
        <v>394</v>
      </c>
      <c r="T3889" s="279" t="s">
        <v>394</v>
      </c>
      <c r="U3889" s="279" t="s">
        <v>394</v>
      </c>
      <c r="V3889" s="279" t="s">
        <v>394</v>
      </c>
      <c r="W3889" s="279" t="s">
        <v>394</v>
      </c>
      <c r="X3889" s="279" t="s">
        <v>394</v>
      </c>
      <c r="Y3889" s="281"/>
      <c r="Z3889" s="279" t="s">
        <v>394</v>
      </c>
      <c r="AA3889" s="279" t="s">
        <v>394</v>
      </c>
      <c r="AB3889" s="281"/>
      <c r="AC3889" s="279" t="s">
        <v>855</v>
      </c>
      <c r="AF3889" s="276" t="str">
        <f>IFERROR(VLOOKUP(A3889,'[1]قوائم الترجمة'!AC$2:AD$2397,1,0),"م")</f>
        <v>م</v>
      </c>
      <c r="AG3889" s="232"/>
      <c r="AH3889" s="233"/>
      <c r="AI3889" s="233"/>
      <c r="AJ3889" s="233"/>
      <c r="AL3889" s="267"/>
      <c r="AM3889" s="235"/>
      <c r="AU3889" s="234"/>
    </row>
    <row r="3890" spans="1:47" ht="21" x14ac:dyDescent="0.4">
      <c r="A3890" s="278">
        <v>123074</v>
      </c>
      <c r="B3890" s="279" t="s">
        <v>2990</v>
      </c>
      <c r="C3890" s="279" t="s">
        <v>74</v>
      </c>
      <c r="D3890" s="279" t="s">
        <v>826</v>
      </c>
      <c r="E3890" s="279" t="s">
        <v>394</v>
      </c>
      <c r="F3890"/>
      <c r="H3890" s="279" t="s">
        <v>394</v>
      </c>
      <c r="I3890" s="279" t="s">
        <v>539</v>
      </c>
      <c r="J3890" s="279" t="s">
        <v>394</v>
      </c>
      <c r="K3890" s="279" t="s">
        <v>394</v>
      </c>
      <c r="L3890" s="279" t="s">
        <v>394</v>
      </c>
      <c r="M3890" s="279" t="s">
        <v>394</v>
      </c>
      <c r="N3890" s="279" t="s">
        <v>394</v>
      </c>
      <c r="O3890" s="279" t="s">
        <v>394</v>
      </c>
      <c r="P3890" s="315">
        <v>0</v>
      </c>
      <c r="Q3890" s="279" t="s">
        <v>394</v>
      </c>
      <c r="R3890" s="279" t="s">
        <v>394</v>
      </c>
      <c r="S3890" s="279" t="s">
        <v>394</v>
      </c>
      <c r="T3890" s="279" t="s">
        <v>394</v>
      </c>
      <c r="U3890" s="279" t="s">
        <v>394</v>
      </c>
      <c r="V3890" s="279" t="s">
        <v>394</v>
      </c>
      <c r="W3890" s="279" t="s">
        <v>394</v>
      </c>
      <c r="X3890" s="279" t="s">
        <v>394</v>
      </c>
      <c r="Y3890" s="281"/>
      <c r="Z3890" s="279" t="s">
        <v>394</v>
      </c>
      <c r="AA3890" s="279" t="s">
        <v>394</v>
      </c>
      <c r="AB3890" s="281"/>
      <c r="AC3890" s="279" t="s">
        <v>855</v>
      </c>
      <c r="AF3890" s="276" t="str">
        <f>IFERROR(VLOOKUP(A3890,'[1]قوائم الترجمة'!AC$2:AD$2397,1,0),"م")</f>
        <v>م</v>
      </c>
      <c r="AG3890" s="232"/>
      <c r="AH3890" s="233"/>
      <c r="AI3890" s="233"/>
      <c r="AJ3890" s="233"/>
      <c r="AL3890" s="267"/>
      <c r="AM3890" s="235"/>
      <c r="AO3890" s="236"/>
      <c r="AU3890" s="234"/>
    </row>
    <row r="3891" spans="1:47" ht="21" x14ac:dyDescent="0.4">
      <c r="A3891" s="278">
        <v>123075</v>
      </c>
      <c r="B3891" s="279" t="s">
        <v>2988</v>
      </c>
      <c r="C3891" s="279" t="s">
        <v>975</v>
      </c>
      <c r="D3891" s="279" t="s">
        <v>2989</v>
      </c>
      <c r="E3891" s="279" t="s">
        <v>423</v>
      </c>
      <c r="F3891" s="315" t="s">
        <v>8378</v>
      </c>
      <c r="G3891" s="315" t="s">
        <v>8379</v>
      </c>
      <c r="H3891" s="279" t="s">
        <v>7215</v>
      </c>
      <c r="I3891" s="279" t="s">
        <v>538</v>
      </c>
      <c r="J3891" s="279" t="s">
        <v>403</v>
      </c>
      <c r="K3891" s="280">
        <v>0</v>
      </c>
      <c r="L3891" s="279" t="s">
        <v>402</v>
      </c>
      <c r="M3891" s="279" t="s">
        <v>394</v>
      </c>
      <c r="N3891" s="279" t="s">
        <v>394</v>
      </c>
      <c r="O3891" s="279" t="s">
        <v>394</v>
      </c>
      <c r="P3891" s="315">
        <v>0</v>
      </c>
      <c r="Q3891" s="278"/>
      <c r="R3891" s="303"/>
      <c r="S3891" s="279" t="s">
        <v>394</v>
      </c>
      <c r="T3891" s="279" t="s">
        <v>394</v>
      </c>
      <c r="U3891" s="303"/>
      <c r="V3891" s="303"/>
      <c r="W3891" s="303"/>
      <c r="X3891" s="303"/>
      <c r="Z3891" s="303"/>
      <c r="AA3891" s="303"/>
      <c r="AC3891" s="279" t="s">
        <v>394</v>
      </c>
      <c r="AF3891" s="276">
        <f>IFERROR(VLOOKUP(A3891,'[1]قوائم الترجمة'!AC$2:AD$2397,1,0),"م")</f>
        <v>123075</v>
      </c>
      <c r="AG3891" s="232"/>
      <c r="AH3891" s="233"/>
      <c r="AI3891" s="233"/>
      <c r="AJ3891" s="233"/>
      <c r="AL3891" s="267"/>
      <c r="AM3891" s="235"/>
      <c r="AO3891" s="236"/>
      <c r="AU3891" s="234"/>
    </row>
    <row r="3892" spans="1:47" ht="21" x14ac:dyDescent="0.4">
      <c r="A3892" s="278">
        <v>123076</v>
      </c>
      <c r="B3892" s="279" t="s">
        <v>2987</v>
      </c>
      <c r="C3892" s="279" t="s">
        <v>120</v>
      </c>
      <c r="D3892" s="279" t="s">
        <v>681</v>
      </c>
      <c r="E3892" s="279" t="s">
        <v>394</v>
      </c>
      <c r="F3892"/>
      <c r="H3892" s="279" t="s">
        <v>394</v>
      </c>
      <c r="I3892" s="279" t="s">
        <v>539</v>
      </c>
      <c r="J3892" s="279" t="s">
        <v>394</v>
      </c>
      <c r="K3892" s="279" t="s">
        <v>394</v>
      </c>
      <c r="L3892" s="279" t="s">
        <v>394</v>
      </c>
      <c r="M3892" s="279" t="s">
        <v>394</v>
      </c>
      <c r="N3892" s="279" t="s">
        <v>394</v>
      </c>
      <c r="O3892" s="279" t="s">
        <v>394</v>
      </c>
      <c r="P3892" s="315">
        <v>0</v>
      </c>
      <c r="Q3892" s="279" t="s">
        <v>394</v>
      </c>
      <c r="R3892" s="279" t="s">
        <v>394</v>
      </c>
      <c r="S3892" s="279" t="s">
        <v>394</v>
      </c>
      <c r="T3892" s="279" t="s">
        <v>394</v>
      </c>
      <c r="U3892" s="279" t="s">
        <v>394</v>
      </c>
      <c r="V3892" s="279" t="s">
        <v>394</v>
      </c>
      <c r="W3892" s="279" t="s">
        <v>394</v>
      </c>
      <c r="X3892" s="279" t="s">
        <v>394</v>
      </c>
      <c r="Y3892" s="281"/>
      <c r="Z3892" s="279" t="s">
        <v>394</v>
      </c>
      <c r="AA3892" s="279" t="s">
        <v>394</v>
      </c>
      <c r="AB3892" s="281"/>
      <c r="AC3892" s="279" t="s">
        <v>855</v>
      </c>
      <c r="AF3892" s="276" t="str">
        <f>IFERROR(VLOOKUP(A3892,'[1]قوائم الترجمة'!AC$2:AD$2397,1,0),"م")</f>
        <v>م</v>
      </c>
      <c r="AG3892" s="232"/>
      <c r="AH3892" s="233"/>
      <c r="AI3892" s="233"/>
      <c r="AJ3892" s="233"/>
      <c r="AL3892" s="267"/>
      <c r="AM3892" s="235"/>
      <c r="AO3892" s="236"/>
      <c r="AU3892" s="234"/>
    </row>
    <row r="3893" spans="1:47" ht="21" x14ac:dyDescent="0.4">
      <c r="A3893" s="278">
        <v>123077</v>
      </c>
      <c r="B3893" s="279" t="s">
        <v>2986</v>
      </c>
      <c r="C3893" s="279" t="s">
        <v>65</v>
      </c>
      <c r="D3893" s="279" t="s">
        <v>624</v>
      </c>
      <c r="E3893" s="279" t="s">
        <v>394</v>
      </c>
      <c r="F3893"/>
      <c r="H3893" s="279" t="s">
        <v>394</v>
      </c>
      <c r="I3893" s="279" t="s">
        <v>539</v>
      </c>
      <c r="J3893" s="279" t="s">
        <v>394</v>
      </c>
      <c r="K3893" s="279" t="s">
        <v>394</v>
      </c>
      <c r="L3893" s="279" t="s">
        <v>394</v>
      </c>
      <c r="M3893" s="279" t="s">
        <v>394</v>
      </c>
      <c r="N3893" s="279" t="s">
        <v>394</v>
      </c>
      <c r="O3893" s="279" t="s">
        <v>394</v>
      </c>
      <c r="P3893" s="315">
        <v>0</v>
      </c>
      <c r="Q3893" s="279" t="s">
        <v>394</v>
      </c>
      <c r="R3893" s="279" t="s">
        <v>394</v>
      </c>
      <c r="S3893" s="279" t="s">
        <v>394</v>
      </c>
      <c r="T3893" s="279" t="s">
        <v>394</v>
      </c>
      <c r="U3893" s="279" t="s">
        <v>394</v>
      </c>
      <c r="V3893" s="279" t="s">
        <v>394</v>
      </c>
      <c r="W3893" s="279" t="s">
        <v>394</v>
      </c>
      <c r="X3893" s="279" t="s">
        <v>394</v>
      </c>
      <c r="Y3893" s="281"/>
      <c r="Z3893" s="279" t="s">
        <v>394</v>
      </c>
      <c r="AA3893" s="279" t="s">
        <v>394</v>
      </c>
      <c r="AB3893" s="281"/>
      <c r="AC3893" s="279" t="s">
        <v>855</v>
      </c>
      <c r="AF3893" s="276" t="str">
        <f>IFERROR(VLOOKUP(A3893,'[1]قوائم الترجمة'!AC$2:AD$2397,1,0),"م")</f>
        <v>م</v>
      </c>
      <c r="AG3893" s="232"/>
      <c r="AH3893" s="233"/>
      <c r="AI3893" s="233"/>
      <c r="AJ3893" s="233"/>
      <c r="AL3893" s="267"/>
      <c r="AM3893" s="235"/>
      <c r="AO3893" s="236"/>
      <c r="AU3893" s="234"/>
    </row>
    <row r="3894" spans="1:47" ht="21" x14ac:dyDescent="0.4">
      <c r="A3894" s="278">
        <v>123078</v>
      </c>
      <c r="B3894" s="279" t="s">
        <v>2985</v>
      </c>
      <c r="C3894" s="279" t="s">
        <v>9769</v>
      </c>
      <c r="D3894" s="279" t="s">
        <v>654</v>
      </c>
      <c r="E3894" s="279" t="s">
        <v>423</v>
      </c>
      <c r="F3894" s="315" t="s">
        <v>9770</v>
      </c>
      <c r="G3894" s="315" t="s">
        <v>421</v>
      </c>
      <c r="H3894" s="279" t="s">
        <v>425</v>
      </c>
      <c r="I3894" s="279" t="s">
        <v>540</v>
      </c>
      <c r="J3894" s="279" t="s">
        <v>403</v>
      </c>
      <c r="K3894" s="280">
        <v>2014</v>
      </c>
      <c r="L3894" s="279" t="s">
        <v>421</v>
      </c>
      <c r="M3894" s="279" t="s">
        <v>394</v>
      </c>
      <c r="N3894" s="279" t="s">
        <v>394</v>
      </c>
      <c r="O3894" s="279" t="s">
        <v>394</v>
      </c>
      <c r="P3894" s="315">
        <v>0</v>
      </c>
      <c r="Q3894" s="278"/>
      <c r="R3894" s="303"/>
      <c r="S3894" s="279" t="s">
        <v>394</v>
      </c>
      <c r="T3894" s="279" t="s">
        <v>394</v>
      </c>
      <c r="U3894" s="303"/>
      <c r="V3894" s="303"/>
      <c r="W3894" s="303"/>
      <c r="X3894" s="303"/>
      <c r="Z3894" s="303"/>
      <c r="AA3894" s="303"/>
      <c r="AC3894" s="279" t="s">
        <v>394</v>
      </c>
      <c r="AF3894" s="276">
        <f>IFERROR(VLOOKUP(A3894,'[1]قوائم الترجمة'!AC$2:AD$2397,1,0),"م")</f>
        <v>123078</v>
      </c>
      <c r="AG3894" s="232"/>
      <c r="AH3894" s="233"/>
      <c r="AI3894" s="233"/>
      <c r="AJ3894" s="233"/>
      <c r="AL3894" s="267"/>
      <c r="AM3894" s="235"/>
      <c r="AO3894" s="236"/>
      <c r="AU3894" s="234"/>
    </row>
    <row r="3895" spans="1:47" ht="21" x14ac:dyDescent="0.4">
      <c r="A3895" s="278">
        <v>123079</v>
      </c>
      <c r="B3895" s="279" t="s">
        <v>7466</v>
      </c>
      <c r="C3895" s="279" t="s">
        <v>1049</v>
      </c>
      <c r="D3895" s="279" t="s">
        <v>240</v>
      </c>
      <c r="E3895" s="279" t="s">
        <v>423</v>
      </c>
      <c r="F3895" s="315" t="s">
        <v>8645</v>
      </c>
      <c r="G3895" s="315" t="s">
        <v>8151</v>
      </c>
      <c r="H3895" s="279" t="s">
        <v>425</v>
      </c>
      <c r="I3895" s="279" t="s">
        <v>8485</v>
      </c>
      <c r="J3895" s="279" t="s">
        <v>403</v>
      </c>
      <c r="K3895" s="280">
        <v>2015</v>
      </c>
      <c r="L3895" s="279" t="s">
        <v>404</v>
      </c>
      <c r="M3895" s="279" t="s">
        <v>394</v>
      </c>
      <c r="N3895" s="279" t="s">
        <v>394</v>
      </c>
      <c r="O3895" s="279" t="s">
        <v>394</v>
      </c>
      <c r="P3895" s="315">
        <v>0</v>
      </c>
      <c r="Q3895" s="278"/>
      <c r="R3895" s="303"/>
      <c r="S3895" s="279" t="s">
        <v>394</v>
      </c>
      <c r="T3895" s="279" t="s">
        <v>394</v>
      </c>
      <c r="U3895" s="303"/>
      <c r="V3895" s="303"/>
      <c r="W3895" s="303"/>
      <c r="X3895" s="303"/>
      <c r="Z3895" s="303"/>
      <c r="AA3895" s="303"/>
      <c r="AC3895" s="279" t="s">
        <v>394</v>
      </c>
      <c r="AF3895" s="276">
        <f>IFERROR(VLOOKUP(A3895,'[1]قوائم الترجمة'!AC$2:AD$2397,1,0),"م")</f>
        <v>123079</v>
      </c>
      <c r="AG3895" s="232"/>
      <c r="AH3895" s="233"/>
      <c r="AI3895" s="233"/>
      <c r="AJ3895" s="233"/>
      <c r="AL3895" s="267"/>
      <c r="AM3895" s="235"/>
      <c r="AO3895" s="236"/>
      <c r="AU3895" s="234"/>
    </row>
    <row r="3896" spans="1:47" ht="21" x14ac:dyDescent="0.4">
      <c r="A3896" s="278">
        <v>123080</v>
      </c>
      <c r="B3896" s="279" t="s">
        <v>7472</v>
      </c>
      <c r="C3896" s="279" t="s">
        <v>2616</v>
      </c>
      <c r="D3896" s="279" t="s">
        <v>7473</v>
      </c>
      <c r="E3896" s="279" t="s">
        <v>423</v>
      </c>
      <c r="F3896" s="315" t="s">
        <v>8449</v>
      </c>
      <c r="G3896" s="315" t="s">
        <v>8255</v>
      </c>
      <c r="H3896" s="279" t="s">
        <v>425</v>
      </c>
      <c r="I3896" s="279" t="s">
        <v>61</v>
      </c>
      <c r="J3896" s="279" t="s">
        <v>403</v>
      </c>
      <c r="K3896" s="280">
        <v>2014</v>
      </c>
      <c r="L3896" s="279" t="s">
        <v>404</v>
      </c>
      <c r="M3896" s="279" t="s">
        <v>394</v>
      </c>
      <c r="N3896" s="279"/>
      <c r="O3896" s="279" t="s">
        <v>394</v>
      </c>
      <c r="P3896" s="315">
        <v>0</v>
      </c>
      <c r="Q3896" s="278"/>
      <c r="R3896" s="303"/>
      <c r="S3896" s="279" t="s">
        <v>394</v>
      </c>
      <c r="T3896" s="279" t="s">
        <v>394</v>
      </c>
      <c r="U3896" s="303"/>
      <c r="V3896" s="303"/>
      <c r="W3896" s="303"/>
      <c r="X3896" s="303"/>
      <c r="Z3896" s="303"/>
      <c r="AA3896" s="303"/>
      <c r="AC3896" s="279" t="s">
        <v>394</v>
      </c>
      <c r="AF3896" s="276">
        <f>IFERROR(VLOOKUP(A3896,'[1]قوائم الترجمة'!AC$2:AD$2397,1,0),"م")</f>
        <v>123080</v>
      </c>
      <c r="AG3896" s="232"/>
      <c r="AH3896" s="233"/>
      <c r="AI3896" s="233"/>
      <c r="AJ3896" s="233"/>
      <c r="AL3896" s="267"/>
      <c r="AM3896" s="235"/>
      <c r="AO3896" s="236"/>
      <c r="AU3896" s="234"/>
    </row>
    <row r="3897" spans="1:47" ht="21" x14ac:dyDescent="0.4">
      <c r="A3897" s="278">
        <v>123081</v>
      </c>
      <c r="B3897" s="279" t="s">
        <v>2984</v>
      </c>
      <c r="C3897" s="279" t="s">
        <v>492</v>
      </c>
      <c r="D3897" s="279" t="s">
        <v>951</v>
      </c>
      <c r="E3897" s="279" t="s">
        <v>5660</v>
      </c>
      <c r="F3897" s="315" t="s">
        <v>9771</v>
      </c>
      <c r="G3897" s="315" t="s">
        <v>402</v>
      </c>
      <c r="H3897" s="279" t="s">
        <v>425</v>
      </c>
      <c r="I3897" s="279" t="s">
        <v>540</v>
      </c>
      <c r="J3897" s="279" t="s">
        <v>403</v>
      </c>
      <c r="K3897" s="280">
        <v>2016</v>
      </c>
      <c r="L3897" s="279" t="s">
        <v>402</v>
      </c>
      <c r="M3897" s="279" t="s">
        <v>394</v>
      </c>
      <c r="N3897" s="279" t="s">
        <v>394</v>
      </c>
      <c r="O3897" s="279" t="s">
        <v>394</v>
      </c>
      <c r="P3897" s="315">
        <v>0</v>
      </c>
      <c r="Q3897" s="278"/>
      <c r="R3897" s="303"/>
      <c r="S3897" s="279" t="s">
        <v>394</v>
      </c>
      <c r="T3897" s="279" t="s">
        <v>394</v>
      </c>
      <c r="U3897" s="303"/>
      <c r="V3897" s="303"/>
      <c r="W3897" s="303"/>
      <c r="X3897" s="303"/>
      <c r="Z3897" s="303"/>
      <c r="AA3897" s="303"/>
      <c r="AC3897" s="279" t="s">
        <v>394</v>
      </c>
      <c r="AF3897" s="276">
        <f>IFERROR(VLOOKUP(A3897,'[1]قوائم الترجمة'!AC$2:AD$2397,1,0),"م")</f>
        <v>123081</v>
      </c>
      <c r="AG3897" s="232"/>
      <c r="AH3897" s="233"/>
      <c r="AI3897" s="233"/>
      <c r="AJ3897" s="233"/>
      <c r="AL3897" s="267"/>
      <c r="AM3897" s="235"/>
      <c r="AO3897" s="236"/>
      <c r="AU3897" s="234"/>
    </row>
    <row r="3898" spans="1:47" ht="21" x14ac:dyDescent="0.4">
      <c r="A3898" s="278">
        <v>123082</v>
      </c>
      <c r="B3898" s="279" t="s">
        <v>2983</v>
      </c>
      <c r="C3898" s="279" t="s">
        <v>66</v>
      </c>
      <c r="D3898" s="279" t="s">
        <v>239</v>
      </c>
      <c r="E3898" s="279" t="s">
        <v>424</v>
      </c>
      <c r="F3898" s="315" t="s">
        <v>9158</v>
      </c>
      <c r="G3898" s="315" t="s">
        <v>402</v>
      </c>
      <c r="H3898" s="279" t="s">
        <v>428</v>
      </c>
      <c r="I3898" s="279" t="s">
        <v>538</v>
      </c>
      <c r="J3898" s="279" t="s">
        <v>426</v>
      </c>
      <c r="K3898" s="280">
        <v>2012</v>
      </c>
      <c r="L3898" s="279" t="s">
        <v>402</v>
      </c>
      <c r="M3898" s="279" t="s">
        <v>394</v>
      </c>
      <c r="N3898" s="279" t="s">
        <v>394</v>
      </c>
      <c r="O3898" s="279" t="s">
        <v>394</v>
      </c>
      <c r="P3898" s="315">
        <v>0</v>
      </c>
      <c r="Q3898" s="278"/>
      <c r="R3898" s="303"/>
      <c r="S3898" s="279" t="s">
        <v>394</v>
      </c>
      <c r="T3898" s="279" t="s">
        <v>394</v>
      </c>
      <c r="U3898" s="303"/>
      <c r="V3898" s="303"/>
      <c r="W3898" s="303"/>
      <c r="X3898" s="303"/>
      <c r="Z3898" s="303"/>
      <c r="AA3898" s="303"/>
      <c r="AC3898" s="279" t="s">
        <v>394</v>
      </c>
      <c r="AF3898" s="276">
        <f>IFERROR(VLOOKUP(A3898,'[1]قوائم الترجمة'!AC$2:AD$2397,1,0),"م")</f>
        <v>123082</v>
      </c>
      <c r="AG3898" s="232"/>
      <c r="AH3898" s="233"/>
      <c r="AI3898" s="233"/>
      <c r="AJ3898" s="233"/>
      <c r="AL3898" s="267"/>
      <c r="AM3898" s="235"/>
      <c r="AO3898" s="236"/>
      <c r="AU3898" s="234"/>
    </row>
    <row r="3899" spans="1:47" ht="21" x14ac:dyDescent="0.4">
      <c r="A3899" s="278">
        <v>123083</v>
      </c>
      <c r="B3899" s="279" t="s">
        <v>2981</v>
      </c>
      <c r="C3899" s="279" t="s">
        <v>687</v>
      </c>
      <c r="D3899" s="279" t="s">
        <v>2982</v>
      </c>
      <c r="E3899" s="279" t="s">
        <v>424</v>
      </c>
      <c r="F3899" s="315" t="s">
        <v>8519</v>
      </c>
      <c r="G3899" s="315" t="s">
        <v>9772</v>
      </c>
      <c r="H3899" s="279" t="s">
        <v>425</v>
      </c>
      <c r="I3899" s="279" t="s">
        <v>541</v>
      </c>
      <c r="J3899" s="279" t="s">
        <v>426</v>
      </c>
      <c r="K3899" s="280">
        <v>2010</v>
      </c>
      <c r="L3899" s="279" t="s">
        <v>404</v>
      </c>
      <c r="M3899" s="279" t="s">
        <v>394</v>
      </c>
      <c r="N3899" s="279" t="s">
        <v>394</v>
      </c>
      <c r="O3899" s="279" t="s">
        <v>394</v>
      </c>
      <c r="P3899" s="315">
        <v>0</v>
      </c>
      <c r="Q3899" s="278"/>
      <c r="R3899" s="303"/>
      <c r="S3899" s="279" t="s">
        <v>394</v>
      </c>
      <c r="T3899" s="279" t="s">
        <v>394</v>
      </c>
      <c r="U3899" s="303"/>
      <c r="V3899" s="303"/>
      <c r="W3899" s="303"/>
      <c r="X3899" s="303"/>
      <c r="Z3899" s="303"/>
      <c r="AA3899" s="303"/>
      <c r="AC3899" s="279" t="s">
        <v>394</v>
      </c>
      <c r="AF3899" s="276">
        <f>IFERROR(VLOOKUP(A3899,'[1]قوائم الترجمة'!AC$2:AD$2397,1,0),"م")</f>
        <v>123083</v>
      </c>
      <c r="AG3899" s="232"/>
      <c r="AH3899" s="233"/>
      <c r="AI3899" s="233"/>
      <c r="AJ3899" s="233"/>
      <c r="AL3899" s="267"/>
      <c r="AM3899" s="235"/>
      <c r="AO3899" s="236"/>
      <c r="AU3899" s="234"/>
    </row>
    <row r="3900" spans="1:47" ht="21" x14ac:dyDescent="0.4">
      <c r="A3900" s="278">
        <v>123084</v>
      </c>
      <c r="B3900" s="279" t="s">
        <v>2980</v>
      </c>
      <c r="C3900" s="279" t="s">
        <v>1143</v>
      </c>
      <c r="D3900" s="279" t="s">
        <v>256</v>
      </c>
      <c r="E3900" s="279" t="s">
        <v>424</v>
      </c>
      <c r="F3900" s="315" t="s">
        <v>8477</v>
      </c>
      <c r="G3900" s="315" t="s">
        <v>9773</v>
      </c>
      <c r="H3900" s="279" t="s">
        <v>425</v>
      </c>
      <c r="I3900" s="279" t="s">
        <v>538</v>
      </c>
      <c r="J3900" s="279" t="s">
        <v>403</v>
      </c>
      <c r="K3900" s="280">
        <v>2009</v>
      </c>
      <c r="L3900" s="279" t="s">
        <v>414</v>
      </c>
      <c r="M3900" s="279" t="s">
        <v>394</v>
      </c>
      <c r="N3900" s="279" t="s">
        <v>394</v>
      </c>
      <c r="O3900" s="279" t="s">
        <v>394</v>
      </c>
      <c r="P3900" s="315">
        <v>0</v>
      </c>
      <c r="Q3900" s="278"/>
      <c r="R3900" s="303"/>
      <c r="S3900" s="279" t="s">
        <v>394</v>
      </c>
      <c r="T3900" s="279" t="s">
        <v>394</v>
      </c>
      <c r="U3900" s="303"/>
      <c r="V3900" s="303"/>
      <c r="W3900" s="303"/>
      <c r="X3900" s="303"/>
      <c r="Z3900" s="303"/>
      <c r="AA3900" s="303"/>
      <c r="AC3900" s="279" t="s">
        <v>394</v>
      </c>
      <c r="AF3900" s="276">
        <f>IFERROR(VLOOKUP(A3900,'[1]قوائم الترجمة'!AC$2:AD$2397,1,0),"م")</f>
        <v>123084</v>
      </c>
      <c r="AG3900" s="232"/>
      <c r="AH3900" s="233"/>
      <c r="AI3900" s="233"/>
      <c r="AJ3900" s="233"/>
      <c r="AL3900" s="267"/>
      <c r="AM3900" s="235"/>
      <c r="AO3900" s="236"/>
      <c r="AU3900" s="234"/>
    </row>
    <row r="3901" spans="1:47" ht="21" x14ac:dyDescent="0.4">
      <c r="A3901" s="278">
        <v>123087</v>
      </c>
      <c r="B3901" s="279" t="s">
        <v>2979</v>
      </c>
      <c r="C3901" s="279" t="s">
        <v>683</v>
      </c>
      <c r="D3901" s="279" t="s">
        <v>249</v>
      </c>
      <c r="E3901" s="279" t="s">
        <v>394</v>
      </c>
      <c r="F3901"/>
      <c r="H3901" s="279" t="s">
        <v>394</v>
      </c>
      <c r="I3901" s="279" t="s">
        <v>539</v>
      </c>
      <c r="J3901" s="279" t="s">
        <v>394</v>
      </c>
      <c r="K3901" s="279" t="s">
        <v>394</v>
      </c>
      <c r="L3901" s="279" t="s">
        <v>394</v>
      </c>
      <c r="M3901" s="279" t="s">
        <v>394</v>
      </c>
      <c r="N3901" s="279" t="s">
        <v>394</v>
      </c>
      <c r="O3901" s="279" t="s">
        <v>394</v>
      </c>
      <c r="P3901" s="315">
        <v>0</v>
      </c>
      <c r="Q3901" s="279" t="s">
        <v>394</v>
      </c>
      <c r="R3901" s="279" t="s">
        <v>394</v>
      </c>
      <c r="S3901" s="279" t="s">
        <v>394</v>
      </c>
      <c r="T3901" s="279" t="s">
        <v>394</v>
      </c>
      <c r="U3901" s="279" t="s">
        <v>394</v>
      </c>
      <c r="V3901" s="279" t="s">
        <v>394</v>
      </c>
      <c r="W3901" s="279" t="s">
        <v>394</v>
      </c>
      <c r="X3901" s="279" t="s">
        <v>394</v>
      </c>
      <c r="Y3901" s="281"/>
      <c r="Z3901" s="279" t="s">
        <v>394</v>
      </c>
      <c r="AA3901" s="279" t="s">
        <v>394</v>
      </c>
      <c r="AB3901" s="281"/>
      <c r="AC3901" s="279" t="s">
        <v>855</v>
      </c>
      <c r="AF3901" s="276" t="str">
        <f>IFERROR(VLOOKUP(A3901,'[1]قوائم الترجمة'!AC$2:AD$2397,1,0),"م")</f>
        <v>م</v>
      </c>
      <c r="AG3901" s="232"/>
      <c r="AH3901" s="233"/>
      <c r="AI3901" s="233"/>
      <c r="AJ3901" s="233"/>
      <c r="AL3901" s="267"/>
      <c r="AM3901" s="235"/>
      <c r="AO3901" s="236"/>
      <c r="AU3901" s="234"/>
    </row>
    <row r="3902" spans="1:47" ht="21" x14ac:dyDescent="0.4">
      <c r="A3902" s="278">
        <v>123088</v>
      </c>
      <c r="B3902" s="279" t="s">
        <v>2978</v>
      </c>
      <c r="C3902" s="279" t="s">
        <v>78</v>
      </c>
      <c r="D3902" s="279" t="s">
        <v>737</v>
      </c>
      <c r="E3902" s="279" t="s">
        <v>394</v>
      </c>
      <c r="F3902"/>
      <c r="H3902" s="279" t="s">
        <v>394</v>
      </c>
      <c r="I3902" s="279" t="s">
        <v>540</v>
      </c>
      <c r="J3902" s="279" t="s">
        <v>394</v>
      </c>
      <c r="K3902" s="279" t="s">
        <v>394</v>
      </c>
      <c r="L3902" s="279" t="s">
        <v>394</v>
      </c>
      <c r="M3902" s="279" t="s">
        <v>394</v>
      </c>
      <c r="N3902" s="279" t="s">
        <v>394</v>
      </c>
      <c r="O3902" s="279" t="s">
        <v>394</v>
      </c>
      <c r="P3902" s="315">
        <v>0</v>
      </c>
      <c r="Q3902" s="279" t="s">
        <v>394</v>
      </c>
      <c r="R3902" s="279" t="s">
        <v>394</v>
      </c>
      <c r="S3902" s="279" t="s">
        <v>394</v>
      </c>
      <c r="T3902" s="279" t="s">
        <v>394</v>
      </c>
      <c r="U3902" s="279" t="s">
        <v>394</v>
      </c>
      <c r="V3902" s="279" t="s">
        <v>394</v>
      </c>
      <c r="W3902" s="279" t="s">
        <v>394</v>
      </c>
      <c r="X3902" s="279" t="s">
        <v>394</v>
      </c>
      <c r="Y3902" s="281"/>
      <c r="Z3902" s="279" t="s">
        <v>394</v>
      </c>
      <c r="AA3902" s="279" t="s">
        <v>394</v>
      </c>
      <c r="AB3902" s="281"/>
      <c r="AC3902" s="279" t="s">
        <v>394</v>
      </c>
      <c r="AF3902" s="276" t="str">
        <f>IFERROR(VLOOKUP(A3902,'[1]قوائم الترجمة'!AC$2:AD$2397,1,0),"م")</f>
        <v>م</v>
      </c>
      <c r="AG3902" s="232"/>
      <c r="AH3902" s="233"/>
      <c r="AI3902" s="233"/>
      <c r="AJ3902" s="233"/>
      <c r="AL3902" s="267"/>
      <c r="AM3902" s="235"/>
      <c r="AO3902" s="236"/>
      <c r="AU3902" s="234"/>
    </row>
    <row r="3903" spans="1:47" ht="21" x14ac:dyDescent="0.4">
      <c r="A3903" s="278">
        <v>123089</v>
      </c>
      <c r="B3903" s="279" t="s">
        <v>2977</v>
      </c>
      <c r="C3903" s="279" t="s">
        <v>647</v>
      </c>
      <c r="D3903" s="279" t="s">
        <v>1523</v>
      </c>
      <c r="E3903" s="279" t="s">
        <v>394</v>
      </c>
      <c r="F3903"/>
      <c r="H3903" s="279" t="s">
        <v>394</v>
      </c>
      <c r="I3903" s="279" t="s">
        <v>539</v>
      </c>
      <c r="J3903" s="279" t="s">
        <v>394</v>
      </c>
      <c r="K3903" s="279" t="s">
        <v>394</v>
      </c>
      <c r="L3903" s="279" t="s">
        <v>394</v>
      </c>
      <c r="M3903" s="279" t="s">
        <v>394</v>
      </c>
      <c r="N3903" s="279" t="s">
        <v>394</v>
      </c>
      <c r="O3903" s="279" t="s">
        <v>394</v>
      </c>
      <c r="P3903" s="315">
        <v>0</v>
      </c>
      <c r="Q3903" s="279" t="s">
        <v>394</v>
      </c>
      <c r="R3903" s="279" t="s">
        <v>394</v>
      </c>
      <c r="S3903" s="279" t="s">
        <v>394</v>
      </c>
      <c r="T3903" s="279" t="s">
        <v>394</v>
      </c>
      <c r="U3903" s="279" t="s">
        <v>394</v>
      </c>
      <c r="V3903" s="279" t="s">
        <v>394</v>
      </c>
      <c r="W3903" s="279" t="s">
        <v>394</v>
      </c>
      <c r="X3903" s="279" t="s">
        <v>394</v>
      </c>
      <c r="Y3903" s="281"/>
      <c r="Z3903" s="279" t="s">
        <v>394</v>
      </c>
      <c r="AA3903" s="279" t="s">
        <v>394</v>
      </c>
      <c r="AB3903" s="281"/>
      <c r="AC3903" s="279" t="s">
        <v>855</v>
      </c>
      <c r="AF3903" s="276" t="str">
        <f>IFERROR(VLOOKUP(A3903,'[1]قوائم الترجمة'!AC$2:AD$2397,1,0),"م")</f>
        <v>م</v>
      </c>
      <c r="AG3903" s="232"/>
      <c r="AH3903" s="233"/>
      <c r="AI3903" s="233"/>
      <c r="AJ3903" s="233"/>
      <c r="AL3903" s="267"/>
      <c r="AM3903" s="235"/>
      <c r="AO3903" s="236"/>
      <c r="AU3903" s="234"/>
    </row>
    <row r="3904" spans="1:47" ht="21" x14ac:dyDescent="0.4">
      <c r="A3904" s="278">
        <v>123090</v>
      </c>
      <c r="B3904" s="279" t="s">
        <v>2975</v>
      </c>
      <c r="C3904" s="279" t="s">
        <v>1640</v>
      </c>
      <c r="D3904" s="279" t="s">
        <v>2976</v>
      </c>
      <c r="E3904" s="279" t="s">
        <v>424</v>
      </c>
      <c r="F3904" s="315" t="s">
        <v>9774</v>
      </c>
      <c r="G3904" s="315" t="s">
        <v>8322</v>
      </c>
      <c r="H3904" s="279" t="s">
        <v>425</v>
      </c>
      <c r="I3904" s="279" t="s">
        <v>540</v>
      </c>
      <c r="J3904" s="279" t="s">
        <v>403</v>
      </c>
      <c r="K3904" s="280">
        <v>2015</v>
      </c>
      <c r="L3904" s="279" t="s">
        <v>404</v>
      </c>
      <c r="M3904" s="279" t="s">
        <v>394</v>
      </c>
      <c r="N3904" s="279" t="s">
        <v>394</v>
      </c>
      <c r="O3904" s="279" t="s">
        <v>394</v>
      </c>
      <c r="P3904" s="315">
        <v>0</v>
      </c>
      <c r="Q3904" s="278"/>
      <c r="R3904" s="303"/>
      <c r="S3904" s="279" t="s">
        <v>394</v>
      </c>
      <c r="T3904" s="279" t="s">
        <v>394</v>
      </c>
      <c r="U3904" s="303"/>
      <c r="V3904" s="303"/>
      <c r="W3904" s="303"/>
      <c r="X3904" s="303"/>
      <c r="Z3904" s="303"/>
      <c r="AA3904" s="303"/>
      <c r="AC3904" s="279" t="s">
        <v>394</v>
      </c>
      <c r="AF3904" s="276">
        <f>IFERROR(VLOOKUP(A3904,'[1]قوائم الترجمة'!AC$2:AD$2397,1,0),"م")</f>
        <v>123090</v>
      </c>
      <c r="AG3904" s="232"/>
      <c r="AH3904" s="233"/>
      <c r="AI3904" s="233"/>
      <c r="AJ3904" s="233"/>
      <c r="AL3904" s="267"/>
      <c r="AM3904" s="235"/>
      <c r="AO3904" s="236"/>
      <c r="AU3904" s="234"/>
    </row>
    <row r="3905" spans="1:47" ht="21" x14ac:dyDescent="0.4">
      <c r="A3905" s="278">
        <v>123091</v>
      </c>
      <c r="B3905" s="279" t="s">
        <v>2974</v>
      </c>
      <c r="C3905" s="279" t="s">
        <v>115</v>
      </c>
      <c r="D3905" s="279" t="s">
        <v>297</v>
      </c>
      <c r="E3905" s="279" t="s">
        <v>394</v>
      </c>
      <c r="F3905"/>
      <c r="H3905" s="279" t="s">
        <v>394</v>
      </c>
      <c r="I3905" s="279" t="s">
        <v>540</v>
      </c>
      <c r="J3905" s="279" t="s">
        <v>394</v>
      </c>
      <c r="K3905" s="279" t="s">
        <v>394</v>
      </c>
      <c r="L3905" s="279" t="s">
        <v>394</v>
      </c>
      <c r="M3905" s="279" t="s">
        <v>394</v>
      </c>
      <c r="N3905" s="279" t="s">
        <v>394</v>
      </c>
      <c r="O3905" s="279" t="s">
        <v>394</v>
      </c>
      <c r="P3905" s="315">
        <v>0</v>
      </c>
      <c r="Q3905" s="279" t="s">
        <v>394</v>
      </c>
      <c r="R3905" s="279" t="s">
        <v>394</v>
      </c>
      <c r="S3905" s="279" t="s">
        <v>394</v>
      </c>
      <c r="T3905" s="279" t="s">
        <v>394</v>
      </c>
      <c r="U3905" s="279" t="s">
        <v>394</v>
      </c>
      <c r="V3905" s="279" t="s">
        <v>394</v>
      </c>
      <c r="W3905" s="279" t="s">
        <v>394</v>
      </c>
      <c r="X3905" s="279" t="s">
        <v>394</v>
      </c>
      <c r="Y3905" s="281"/>
      <c r="Z3905" s="279" t="s">
        <v>394</v>
      </c>
      <c r="AA3905" s="279" t="s">
        <v>394</v>
      </c>
      <c r="AB3905" s="281"/>
      <c r="AC3905" s="279" t="s">
        <v>855</v>
      </c>
      <c r="AF3905" s="276" t="str">
        <f>IFERROR(VLOOKUP(A3905,'[1]قوائم الترجمة'!AC$2:AD$2397,1,0),"م")</f>
        <v>م</v>
      </c>
      <c r="AG3905" s="232"/>
      <c r="AH3905" s="233"/>
      <c r="AI3905" s="233"/>
      <c r="AJ3905" s="233"/>
      <c r="AL3905" s="267"/>
      <c r="AM3905" s="235"/>
      <c r="AO3905" s="236"/>
      <c r="AU3905" s="234"/>
    </row>
    <row r="3906" spans="1:47" ht="21" x14ac:dyDescent="0.4">
      <c r="A3906" s="278">
        <v>123092</v>
      </c>
      <c r="B3906" s="279" t="s">
        <v>2973</v>
      </c>
      <c r="C3906" s="279" t="s">
        <v>68</v>
      </c>
      <c r="D3906" s="279" t="s">
        <v>1151</v>
      </c>
      <c r="E3906" s="279" t="s">
        <v>424</v>
      </c>
      <c r="F3906" s="315" t="s">
        <v>9775</v>
      </c>
      <c r="G3906" s="315" t="s">
        <v>402</v>
      </c>
      <c r="H3906" s="279" t="s">
        <v>425</v>
      </c>
      <c r="I3906" s="279" t="s">
        <v>538</v>
      </c>
      <c r="J3906" s="279" t="s">
        <v>403</v>
      </c>
      <c r="K3906" s="280">
        <v>2018</v>
      </c>
      <c r="L3906" s="279" t="s">
        <v>402</v>
      </c>
      <c r="M3906" s="279" t="s">
        <v>394</v>
      </c>
      <c r="N3906" s="279" t="s">
        <v>394</v>
      </c>
      <c r="O3906" s="279" t="s">
        <v>394</v>
      </c>
      <c r="P3906" s="315">
        <v>0</v>
      </c>
      <c r="Q3906" s="278"/>
      <c r="R3906" s="303"/>
      <c r="S3906" s="279" t="s">
        <v>394</v>
      </c>
      <c r="T3906" s="279" t="s">
        <v>394</v>
      </c>
      <c r="U3906" s="303"/>
      <c r="V3906" s="303"/>
      <c r="W3906" s="303"/>
      <c r="X3906" s="303"/>
      <c r="Z3906" s="303"/>
      <c r="AA3906" s="303"/>
      <c r="AC3906" s="279" t="s">
        <v>394</v>
      </c>
      <c r="AF3906" s="276">
        <f>IFERROR(VLOOKUP(A3906,'[1]قوائم الترجمة'!AC$2:AD$2397,1,0),"م")</f>
        <v>123092</v>
      </c>
      <c r="AG3906" s="232"/>
      <c r="AH3906" s="233"/>
      <c r="AI3906" s="233"/>
      <c r="AJ3906" s="233"/>
      <c r="AL3906" s="267"/>
      <c r="AM3906" s="235"/>
      <c r="AO3906" s="236"/>
      <c r="AU3906" s="234"/>
    </row>
    <row r="3907" spans="1:47" ht="21" x14ac:dyDescent="0.4">
      <c r="A3907" s="278">
        <v>123093</v>
      </c>
      <c r="B3907" s="279" t="s">
        <v>990</v>
      </c>
      <c r="C3907" s="279" t="s">
        <v>71</v>
      </c>
      <c r="D3907" s="279" t="s">
        <v>2972</v>
      </c>
      <c r="E3907" s="279" t="s">
        <v>424</v>
      </c>
      <c r="F3907" s="315" t="s">
        <v>9695</v>
      </c>
      <c r="G3907" s="315" t="s">
        <v>402</v>
      </c>
      <c r="H3907" s="279" t="s">
        <v>425</v>
      </c>
      <c r="I3907" s="279" t="s">
        <v>67</v>
      </c>
      <c r="J3907" s="279" t="s">
        <v>403</v>
      </c>
      <c r="K3907" s="280">
        <v>2014</v>
      </c>
      <c r="L3907" s="279" t="s">
        <v>402</v>
      </c>
      <c r="M3907" s="279" t="s">
        <v>394</v>
      </c>
      <c r="N3907" s="279" t="s">
        <v>394</v>
      </c>
      <c r="O3907" s="279" t="s">
        <v>394</v>
      </c>
      <c r="P3907" s="315">
        <v>0</v>
      </c>
      <c r="Q3907" s="278"/>
      <c r="R3907" s="303"/>
      <c r="S3907" s="279" t="s">
        <v>394</v>
      </c>
      <c r="T3907" s="279" t="s">
        <v>394</v>
      </c>
      <c r="U3907" s="303"/>
      <c r="V3907" s="303"/>
      <c r="W3907" s="303"/>
      <c r="X3907" s="303"/>
      <c r="Z3907" s="303"/>
      <c r="AA3907" s="303"/>
      <c r="AC3907" s="279" t="s">
        <v>394</v>
      </c>
      <c r="AF3907" s="276">
        <f>IFERROR(VLOOKUP(A3907,'[1]قوائم الترجمة'!AC$2:AD$2397,1,0),"م")</f>
        <v>123093</v>
      </c>
      <c r="AG3907" s="232"/>
      <c r="AH3907" s="233"/>
      <c r="AI3907" s="233"/>
      <c r="AJ3907" s="233"/>
      <c r="AL3907" s="267"/>
      <c r="AM3907" s="235"/>
      <c r="AO3907" s="236"/>
      <c r="AU3907" s="234"/>
    </row>
    <row r="3908" spans="1:47" ht="21" x14ac:dyDescent="0.4">
      <c r="A3908" s="278">
        <v>123095</v>
      </c>
      <c r="B3908" s="279" t="s">
        <v>2970</v>
      </c>
      <c r="C3908" s="279" t="s">
        <v>118</v>
      </c>
      <c r="D3908" s="279" t="s">
        <v>2971</v>
      </c>
      <c r="E3908" s="279" t="s">
        <v>5660</v>
      </c>
      <c r="F3908" s="315" t="s">
        <v>9776</v>
      </c>
      <c r="G3908" s="315" t="s">
        <v>8160</v>
      </c>
      <c r="H3908" s="279" t="s">
        <v>425</v>
      </c>
      <c r="I3908" s="279" t="s">
        <v>541</v>
      </c>
      <c r="J3908" s="279" t="s">
        <v>403</v>
      </c>
      <c r="K3908" s="280">
        <v>2015</v>
      </c>
      <c r="L3908" s="279" t="s">
        <v>411</v>
      </c>
      <c r="M3908" s="279" t="s">
        <v>394</v>
      </c>
      <c r="N3908" s="279" t="s">
        <v>394</v>
      </c>
      <c r="O3908" s="279" t="s">
        <v>394</v>
      </c>
      <c r="P3908" s="315">
        <v>0</v>
      </c>
      <c r="Q3908" s="278"/>
      <c r="R3908" s="303"/>
      <c r="S3908" s="279" t="s">
        <v>394</v>
      </c>
      <c r="T3908" s="279" t="s">
        <v>394</v>
      </c>
      <c r="U3908" s="303"/>
      <c r="V3908" s="303"/>
      <c r="W3908" s="303"/>
      <c r="X3908" s="303"/>
      <c r="Z3908" s="303"/>
      <c r="AA3908" s="303"/>
      <c r="AC3908" s="279" t="s">
        <v>394</v>
      </c>
      <c r="AF3908" s="276">
        <f>IFERROR(VLOOKUP(A3908,'[1]قوائم الترجمة'!AC$2:AD$2397,1,0),"م")</f>
        <v>123095</v>
      </c>
      <c r="AG3908" s="232"/>
      <c r="AH3908" s="233"/>
      <c r="AI3908" s="233"/>
      <c r="AJ3908" s="233"/>
      <c r="AL3908" s="267"/>
      <c r="AM3908" s="235"/>
      <c r="AO3908" s="236"/>
      <c r="AU3908" s="234"/>
    </row>
    <row r="3909" spans="1:47" ht="21" x14ac:dyDescent="0.4">
      <c r="A3909" s="278">
        <v>123096</v>
      </c>
      <c r="B3909" s="279" t="s">
        <v>7513</v>
      </c>
      <c r="C3909" s="279" t="s">
        <v>68</v>
      </c>
      <c r="D3909" s="279" t="s">
        <v>530</v>
      </c>
      <c r="E3909" s="279" t="s">
        <v>423</v>
      </c>
      <c r="F3909" s="315" t="s">
        <v>9777</v>
      </c>
      <c r="G3909" s="315" t="s">
        <v>8135</v>
      </c>
      <c r="H3909" s="279" t="s">
        <v>425</v>
      </c>
      <c r="I3909" s="279" t="s">
        <v>61</v>
      </c>
      <c r="J3909" s="279" t="s">
        <v>7215</v>
      </c>
      <c r="K3909" s="280">
        <v>0</v>
      </c>
      <c r="L3909" s="279" t="s">
        <v>7215</v>
      </c>
      <c r="M3909" s="279" t="s">
        <v>394</v>
      </c>
      <c r="N3909" s="279"/>
      <c r="O3909" s="279" t="s">
        <v>394</v>
      </c>
      <c r="P3909" s="315">
        <v>0</v>
      </c>
      <c r="Q3909" s="278"/>
      <c r="R3909" s="303"/>
      <c r="S3909" s="279" t="s">
        <v>394</v>
      </c>
      <c r="T3909" s="279" t="s">
        <v>394</v>
      </c>
      <c r="U3909" s="303"/>
      <c r="V3909" s="303"/>
      <c r="W3909" s="303"/>
      <c r="X3909" s="303"/>
      <c r="Z3909" s="303"/>
      <c r="AA3909" s="303"/>
      <c r="AC3909" s="279" t="s">
        <v>394</v>
      </c>
      <c r="AF3909" s="276">
        <f>IFERROR(VLOOKUP(A3909,'[1]قوائم الترجمة'!AC$2:AD$2397,1,0),"م")</f>
        <v>123096</v>
      </c>
      <c r="AG3909" s="232"/>
      <c r="AH3909" s="233"/>
      <c r="AI3909" s="233"/>
      <c r="AJ3909" s="233"/>
      <c r="AL3909" s="267"/>
      <c r="AM3909" s="235"/>
      <c r="AO3909" s="236"/>
      <c r="AU3909" s="234"/>
    </row>
    <row r="3910" spans="1:47" ht="21" x14ac:dyDescent="0.4">
      <c r="A3910" s="278">
        <v>123097</v>
      </c>
      <c r="B3910" s="279" t="s">
        <v>2968</v>
      </c>
      <c r="C3910" s="279" t="s">
        <v>2969</v>
      </c>
      <c r="D3910" s="279" t="s">
        <v>684</v>
      </c>
      <c r="E3910" s="279" t="s">
        <v>424</v>
      </c>
      <c r="F3910" s="315" t="s">
        <v>9778</v>
      </c>
      <c r="G3910" s="315" t="s">
        <v>402</v>
      </c>
      <c r="H3910" s="279" t="s">
        <v>425</v>
      </c>
      <c r="I3910" s="279" t="s">
        <v>542</v>
      </c>
      <c r="J3910" s="279" t="s">
        <v>426</v>
      </c>
      <c r="K3910" s="280">
        <v>2011</v>
      </c>
      <c r="L3910" s="279" t="s">
        <v>402</v>
      </c>
      <c r="M3910" s="279" t="s">
        <v>394</v>
      </c>
      <c r="N3910" s="279" t="s">
        <v>394</v>
      </c>
      <c r="O3910" s="279" t="s">
        <v>394</v>
      </c>
      <c r="P3910" s="315">
        <v>0</v>
      </c>
      <c r="Q3910" s="278"/>
      <c r="R3910" s="303"/>
      <c r="S3910" s="279" t="s">
        <v>394</v>
      </c>
      <c r="T3910" s="279" t="s">
        <v>394</v>
      </c>
      <c r="U3910" s="303"/>
      <c r="V3910" s="303"/>
      <c r="W3910" s="303"/>
      <c r="X3910" s="303"/>
      <c r="Z3910" s="303"/>
      <c r="AA3910" s="303"/>
      <c r="AC3910" s="279" t="s">
        <v>855</v>
      </c>
      <c r="AF3910" s="276">
        <f>IFERROR(VLOOKUP(A3910,'[1]قوائم الترجمة'!AC$2:AD$2397,1,0),"م")</f>
        <v>123097</v>
      </c>
      <c r="AG3910" s="232"/>
      <c r="AH3910" s="233"/>
      <c r="AI3910" s="233"/>
      <c r="AJ3910" s="233"/>
      <c r="AL3910" s="267"/>
      <c r="AM3910" s="235"/>
      <c r="AO3910" s="236"/>
      <c r="AU3910" s="234"/>
    </row>
    <row r="3911" spans="1:47" ht="21" x14ac:dyDescent="0.4">
      <c r="A3911" s="278">
        <v>123098</v>
      </c>
      <c r="B3911" s="279" t="s">
        <v>2967</v>
      </c>
      <c r="C3911" s="279" t="s">
        <v>148</v>
      </c>
      <c r="D3911" s="279" t="s">
        <v>305</v>
      </c>
      <c r="E3911" s="279" t="s">
        <v>394</v>
      </c>
      <c r="F3911"/>
      <c r="H3911" s="279" t="s">
        <v>394</v>
      </c>
      <c r="I3911" s="279" t="s">
        <v>539</v>
      </c>
      <c r="J3911" s="279" t="s">
        <v>394</v>
      </c>
      <c r="K3911" s="279" t="s">
        <v>394</v>
      </c>
      <c r="L3911" s="279" t="s">
        <v>394</v>
      </c>
      <c r="M3911" s="279" t="s">
        <v>394</v>
      </c>
      <c r="N3911" s="279" t="s">
        <v>394</v>
      </c>
      <c r="O3911" s="279" t="s">
        <v>394</v>
      </c>
      <c r="P3911" s="315">
        <v>0</v>
      </c>
      <c r="Q3911" s="279" t="s">
        <v>394</v>
      </c>
      <c r="R3911" s="279" t="s">
        <v>394</v>
      </c>
      <c r="S3911" s="279" t="s">
        <v>394</v>
      </c>
      <c r="T3911" s="279" t="s">
        <v>394</v>
      </c>
      <c r="U3911" s="279" t="s">
        <v>394</v>
      </c>
      <c r="V3911" s="279" t="s">
        <v>394</v>
      </c>
      <c r="W3911" s="279" t="s">
        <v>394</v>
      </c>
      <c r="X3911" s="279" t="s">
        <v>394</v>
      </c>
      <c r="Y3911" s="281"/>
      <c r="Z3911" s="279" t="s">
        <v>394</v>
      </c>
      <c r="AA3911" s="279" t="s">
        <v>394</v>
      </c>
      <c r="AB3911" s="281"/>
      <c r="AC3911" s="279" t="s">
        <v>855</v>
      </c>
      <c r="AF3911" s="276" t="str">
        <f>IFERROR(VLOOKUP(A3911,'[1]قوائم الترجمة'!AC$2:AD$2397,1,0),"م")</f>
        <v>م</v>
      </c>
      <c r="AG3911" s="232"/>
      <c r="AH3911" s="233"/>
      <c r="AI3911" s="233"/>
      <c r="AJ3911" s="233"/>
      <c r="AL3911" s="267"/>
      <c r="AM3911" s="235"/>
      <c r="AO3911" s="236"/>
      <c r="AU3911" s="234"/>
    </row>
    <row r="3912" spans="1:47" ht="21" x14ac:dyDescent="0.4">
      <c r="A3912" s="278">
        <v>123099</v>
      </c>
      <c r="B3912" s="279" t="s">
        <v>2966</v>
      </c>
      <c r="C3912" s="279" t="s">
        <v>68</v>
      </c>
      <c r="D3912" s="279" t="s">
        <v>252</v>
      </c>
      <c r="E3912" s="279" t="s">
        <v>394</v>
      </c>
      <c r="F3912"/>
      <c r="H3912" s="279" t="s">
        <v>394</v>
      </c>
      <c r="I3912" s="279" t="s">
        <v>539</v>
      </c>
      <c r="J3912" s="279" t="s">
        <v>394</v>
      </c>
      <c r="K3912" s="279" t="s">
        <v>394</v>
      </c>
      <c r="L3912" s="279" t="s">
        <v>394</v>
      </c>
      <c r="M3912" s="279" t="s">
        <v>394</v>
      </c>
      <c r="N3912" s="279" t="s">
        <v>394</v>
      </c>
      <c r="O3912" s="279" t="s">
        <v>394</v>
      </c>
      <c r="P3912" s="315">
        <v>0</v>
      </c>
      <c r="Q3912" s="279" t="s">
        <v>394</v>
      </c>
      <c r="R3912" s="279" t="s">
        <v>394</v>
      </c>
      <c r="S3912" s="279" t="s">
        <v>394</v>
      </c>
      <c r="T3912" s="279" t="s">
        <v>394</v>
      </c>
      <c r="U3912" s="279" t="s">
        <v>394</v>
      </c>
      <c r="V3912" s="279" t="s">
        <v>394</v>
      </c>
      <c r="W3912" s="279" t="s">
        <v>394</v>
      </c>
      <c r="X3912" s="279" t="s">
        <v>394</v>
      </c>
      <c r="Y3912" s="281"/>
      <c r="Z3912" s="279" t="s">
        <v>394</v>
      </c>
      <c r="AA3912" s="279" t="s">
        <v>394</v>
      </c>
      <c r="AB3912" s="281"/>
      <c r="AC3912" s="279" t="s">
        <v>855</v>
      </c>
      <c r="AF3912" s="276" t="str">
        <f>IFERROR(VLOOKUP(A3912,'[1]قوائم الترجمة'!AC$2:AD$2397,1,0),"م")</f>
        <v>م</v>
      </c>
      <c r="AG3912" s="232"/>
      <c r="AH3912" s="233"/>
      <c r="AI3912" s="233"/>
      <c r="AJ3912" s="233"/>
      <c r="AL3912" s="267"/>
      <c r="AM3912" s="235"/>
      <c r="AO3912" s="236"/>
      <c r="AU3912" s="234"/>
    </row>
    <row r="3913" spans="1:47" ht="21" x14ac:dyDescent="0.4">
      <c r="A3913" s="278">
        <v>123101</v>
      </c>
      <c r="B3913" s="279" t="s">
        <v>1210</v>
      </c>
      <c r="C3913" s="279" t="s">
        <v>161</v>
      </c>
      <c r="D3913" s="279" t="s">
        <v>490</v>
      </c>
      <c r="E3913" s="279" t="s">
        <v>394</v>
      </c>
      <c r="F3913"/>
      <c r="H3913" s="279" t="s">
        <v>394</v>
      </c>
      <c r="I3913" s="279" t="s">
        <v>539</v>
      </c>
      <c r="J3913" s="279" t="s">
        <v>394</v>
      </c>
      <c r="K3913" s="279" t="s">
        <v>394</v>
      </c>
      <c r="L3913" s="279" t="s">
        <v>394</v>
      </c>
      <c r="M3913" s="279" t="s">
        <v>394</v>
      </c>
      <c r="N3913" s="279" t="s">
        <v>394</v>
      </c>
      <c r="O3913" s="279" t="s">
        <v>394</v>
      </c>
      <c r="P3913" s="315">
        <v>0</v>
      </c>
      <c r="Q3913" s="279" t="s">
        <v>394</v>
      </c>
      <c r="R3913" s="279" t="s">
        <v>394</v>
      </c>
      <c r="S3913" s="279" t="s">
        <v>394</v>
      </c>
      <c r="T3913" s="279" t="s">
        <v>394</v>
      </c>
      <c r="U3913" s="279" t="s">
        <v>394</v>
      </c>
      <c r="V3913" s="279" t="s">
        <v>394</v>
      </c>
      <c r="W3913" s="279" t="s">
        <v>394</v>
      </c>
      <c r="X3913" s="279" t="s">
        <v>394</v>
      </c>
      <c r="Y3913" s="281"/>
      <c r="Z3913" s="279" t="s">
        <v>394</v>
      </c>
      <c r="AA3913" s="279" t="s">
        <v>394</v>
      </c>
      <c r="AB3913" s="281"/>
      <c r="AC3913" s="279" t="s">
        <v>855</v>
      </c>
      <c r="AF3913" s="276" t="str">
        <f>IFERROR(VLOOKUP(A3913,'[1]قوائم الترجمة'!AC$2:AD$2397,1,0),"م")</f>
        <v>م</v>
      </c>
      <c r="AG3913" s="232"/>
      <c r="AH3913" s="233"/>
      <c r="AI3913" s="233"/>
      <c r="AJ3913" s="233"/>
      <c r="AL3913" s="267"/>
      <c r="AM3913" s="235"/>
      <c r="AO3913" s="236"/>
      <c r="AU3913" s="234"/>
    </row>
    <row r="3914" spans="1:47" ht="21" x14ac:dyDescent="0.4">
      <c r="A3914" s="278">
        <v>123102</v>
      </c>
      <c r="B3914" s="279" t="s">
        <v>7539</v>
      </c>
      <c r="C3914" s="279" t="s">
        <v>72</v>
      </c>
      <c r="D3914" s="279" t="s">
        <v>483</v>
      </c>
      <c r="E3914" s="279" t="s">
        <v>424</v>
      </c>
      <c r="F3914" s="315" t="s">
        <v>9779</v>
      </c>
      <c r="G3914" s="315" t="s">
        <v>841</v>
      </c>
      <c r="H3914" s="279" t="s">
        <v>425</v>
      </c>
      <c r="I3914" s="279" t="s">
        <v>61</v>
      </c>
      <c r="J3914" s="279" t="s">
        <v>403</v>
      </c>
      <c r="K3914" s="280">
        <v>1996</v>
      </c>
      <c r="L3914" s="279" t="s">
        <v>419</v>
      </c>
      <c r="M3914" s="279" t="s">
        <v>394</v>
      </c>
      <c r="N3914" s="279"/>
      <c r="O3914" s="279" t="s">
        <v>394</v>
      </c>
      <c r="P3914" s="315">
        <v>0</v>
      </c>
      <c r="Q3914" s="278"/>
      <c r="R3914" s="303"/>
      <c r="S3914" s="279" t="s">
        <v>394</v>
      </c>
      <c r="T3914" s="279" t="s">
        <v>394</v>
      </c>
      <c r="U3914" s="303"/>
      <c r="V3914" s="303"/>
      <c r="W3914" s="303"/>
      <c r="X3914" s="303"/>
      <c r="Z3914" s="303"/>
      <c r="AA3914" s="303"/>
      <c r="AC3914" s="279" t="s">
        <v>394</v>
      </c>
      <c r="AF3914" s="276">
        <f>IFERROR(VLOOKUP(A3914,'[1]قوائم الترجمة'!AC$2:AD$2397,1,0),"م")</f>
        <v>123102</v>
      </c>
      <c r="AG3914" s="232"/>
      <c r="AH3914" s="233"/>
      <c r="AI3914" s="233"/>
      <c r="AJ3914" s="233"/>
      <c r="AL3914" s="267"/>
      <c r="AM3914" s="235"/>
      <c r="AO3914" s="236"/>
      <c r="AU3914" s="234"/>
    </row>
    <row r="3915" spans="1:47" ht="21" x14ac:dyDescent="0.4">
      <c r="A3915" s="278">
        <v>123103</v>
      </c>
      <c r="B3915" s="279" t="s">
        <v>2965</v>
      </c>
      <c r="C3915" s="279" t="s">
        <v>153</v>
      </c>
      <c r="D3915" s="279" t="s">
        <v>252</v>
      </c>
      <c r="E3915" s="279" t="s">
        <v>394</v>
      </c>
      <c r="F3915"/>
      <c r="H3915" s="279" t="s">
        <v>394</v>
      </c>
      <c r="I3915" s="279" t="s">
        <v>539</v>
      </c>
      <c r="J3915" s="279" t="s">
        <v>394</v>
      </c>
      <c r="K3915" s="279" t="s">
        <v>394</v>
      </c>
      <c r="L3915" s="279" t="s">
        <v>394</v>
      </c>
      <c r="M3915" s="279" t="s">
        <v>394</v>
      </c>
      <c r="N3915" s="279" t="s">
        <v>394</v>
      </c>
      <c r="O3915" s="279" t="s">
        <v>394</v>
      </c>
      <c r="P3915" s="315">
        <v>0</v>
      </c>
      <c r="Q3915" s="279" t="s">
        <v>394</v>
      </c>
      <c r="R3915" s="279" t="s">
        <v>394</v>
      </c>
      <c r="S3915" s="279" t="s">
        <v>394</v>
      </c>
      <c r="T3915" s="279" t="s">
        <v>394</v>
      </c>
      <c r="U3915" s="279" t="s">
        <v>394</v>
      </c>
      <c r="V3915" s="279" t="s">
        <v>394</v>
      </c>
      <c r="W3915" s="279" t="s">
        <v>394</v>
      </c>
      <c r="X3915" s="279" t="s">
        <v>394</v>
      </c>
      <c r="Y3915" s="281"/>
      <c r="Z3915" s="279" t="s">
        <v>394</v>
      </c>
      <c r="AA3915" s="279" t="s">
        <v>394</v>
      </c>
      <c r="AB3915" s="281"/>
      <c r="AC3915" s="279" t="s">
        <v>855</v>
      </c>
      <c r="AF3915" s="276" t="str">
        <f>IFERROR(VLOOKUP(A3915,'[1]قوائم الترجمة'!AC$2:AD$2397,1,0),"م")</f>
        <v>م</v>
      </c>
      <c r="AG3915" s="232"/>
      <c r="AH3915" s="233"/>
      <c r="AI3915" s="233"/>
      <c r="AJ3915" s="233"/>
      <c r="AL3915" s="267"/>
      <c r="AM3915" s="235"/>
      <c r="AO3915" s="236"/>
      <c r="AU3915" s="234"/>
    </row>
    <row r="3916" spans="1:47" ht="21" x14ac:dyDescent="0.4">
      <c r="A3916" s="278">
        <v>123104</v>
      </c>
      <c r="B3916" s="279" t="s">
        <v>7544</v>
      </c>
      <c r="C3916" s="279" t="s">
        <v>113</v>
      </c>
      <c r="D3916" s="279" t="s">
        <v>353</v>
      </c>
      <c r="E3916" s="279" t="s">
        <v>424</v>
      </c>
      <c r="F3916" s="315" t="s">
        <v>9780</v>
      </c>
      <c r="G3916" s="315" t="s">
        <v>402</v>
      </c>
      <c r="H3916" s="279" t="s">
        <v>425</v>
      </c>
      <c r="I3916" s="279" t="s">
        <v>67</v>
      </c>
      <c r="J3916" s="279" t="s">
        <v>7215</v>
      </c>
      <c r="K3916" s="280">
        <v>0</v>
      </c>
      <c r="L3916" s="279" t="s">
        <v>7215</v>
      </c>
      <c r="M3916" s="279" t="s">
        <v>394</v>
      </c>
      <c r="N3916" s="279" t="s">
        <v>394</v>
      </c>
      <c r="O3916" s="279" t="s">
        <v>394</v>
      </c>
      <c r="P3916" s="315">
        <v>0</v>
      </c>
      <c r="Q3916" s="278"/>
      <c r="R3916" s="303"/>
      <c r="S3916" s="279" t="s">
        <v>394</v>
      </c>
      <c r="T3916" s="279" t="s">
        <v>394</v>
      </c>
      <c r="U3916" s="303"/>
      <c r="V3916" s="303"/>
      <c r="W3916" s="303"/>
      <c r="X3916" s="303"/>
      <c r="Z3916" s="303"/>
      <c r="AA3916" s="303"/>
      <c r="AC3916" s="279" t="s">
        <v>394</v>
      </c>
      <c r="AF3916" s="276">
        <f>IFERROR(VLOOKUP(A3916,'[1]قوائم الترجمة'!AC$2:AD$2397,1,0),"م")</f>
        <v>123104</v>
      </c>
      <c r="AG3916" s="232"/>
      <c r="AH3916" s="233"/>
      <c r="AI3916" s="233"/>
      <c r="AJ3916" s="233"/>
      <c r="AL3916" s="267"/>
      <c r="AM3916" s="235"/>
      <c r="AO3916" s="236"/>
      <c r="AU3916" s="234"/>
    </row>
    <row r="3917" spans="1:47" ht="21" x14ac:dyDescent="0.4">
      <c r="A3917" s="278">
        <v>123105</v>
      </c>
      <c r="B3917" s="279" t="s">
        <v>7545</v>
      </c>
      <c r="C3917" s="279" t="s">
        <v>1092</v>
      </c>
      <c r="D3917" s="279" t="s">
        <v>376</v>
      </c>
      <c r="E3917" s="279" t="s">
        <v>424</v>
      </c>
      <c r="F3917" s="315" t="s">
        <v>9781</v>
      </c>
      <c r="G3917" s="315" t="s">
        <v>8222</v>
      </c>
      <c r="H3917" s="279" t="s">
        <v>425</v>
      </c>
      <c r="I3917" s="279" t="s">
        <v>61</v>
      </c>
      <c r="J3917" s="279" t="s">
        <v>426</v>
      </c>
      <c r="K3917" s="280">
        <v>2019</v>
      </c>
      <c r="L3917" s="279" t="s">
        <v>404</v>
      </c>
      <c r="M3917" s="279" t="s">
        <v>394</v>
      </c>
      <c r="N3917" s="279" t="s">
        <v>394</v>
      </c>
      <c r="O3917" s="279" t="s">
        <v>394</v>
      </c>
      <c r="P3917" s="315">
        <v>0</v>
      </c>
      <c r="Q3917" s="278"/>
      <c r="R3917" s="303"/>
      <c r="S3917" s="279" t="s">
        <v>394</v>
      </c>
      <c r="T3917" s="279" t="s">
        <v>394</v>
      </c>
      <c r="U3917" s="303"/>
      <c r="V3917" s="303"/>
      <c r="W3917" s="303"/>
      <c r="X3917" s="303"/>
      <c r="Z3917" s="303"/>
      <c r="AA3917" s="303"/>
      <c r="AC3917" s="279" t="s">
        <v>394</v>
      </c>
      <c r="AF3917" s="276">
        <f>IFERROR(VLOOKUP(A3917,'[1]قوائم الترجمة'!AC$2:AD$2397,1,0),"م")</f>
        <v>123105</v>
      </c>
      <c r="AG3917" s="232"/>
      <c r="AH3917" s="233"/>
      <c r="AI3917" s="233"/>
      <c r="AJ3917" s="233"/>
      <c r="AL3917" s="267"/>
      <c r="AM3917" s="235"/>
      <c r="AO3917" s="236"/>
      <c r="AU3917" s="234"/>
    </row>
    <row r="3918" spans="1:47" ht="21" x14ac:dyDescent="0.4">
      <c r="A3918" s="278">
        <v>123106</v>
      </c>
      <c r="B3918" s="279" t="s">
        <v>2964</v>
      </c>
      <c r="C3918" s="279" t="s">
        <v>109</v>
      </c>
      <c r="D3918" s="279" t="s">
        <v>521</v>
      </c>
      <c r="E3918" s="279" t="s">
        <v>5660</v>
      </c>
      <c r="F3918" s="315" t="s">
        <v>9782</v>
      </c>
      <c r="G3918" s="315" t="s">
        <v>9783</v>
      </c>
      <c r="H3918" s="279" t="s">
        <v>425</v>
      </c>
      <c r="I3918" s="279" t="s">
        <v>540</v>
      </c>
      <c r="J3918" s="279" t="s">
        <v>8112</v>
      </c>
      <c r="K3918" s="280">
        <v>2014</v>
      </c>
      <c r="L3918" s="279" t="s">
        <v>419</v>
      </c>
      <c r="M3918" s="279" t="s">
        <v>394</v>
      </c>
      <c r="N3918" s="279" t="s">
        <v>394</v>
      </c>
      <c r="O3918" s="279" t="s">
        <v>394</v>
      </c>
      <c r="P3918" s="315">
        <v>0</v>
      </c>
      <c r="Q3918" s="278"/>
      <c r="R3918" s="303"/>
      <c r="S3918" s="279" t="s">
        <v>394</v>
      </c>
      <c r="T3918" s="279" t="s">
        <v>394</v>
      </c>
      <c r="U3918" s="303"/>
      <c r="V3918" s="303"/>
      <c r="W3918" s="303"/>
      <c r="X3918" s="303"/>
      <c r="Z3918" s="303"/>
      <c r="AA3918" s="303"/>
      <c r="AC3918" s="279" t="s">
        <v>394</v>
      </c>
      <c r="AF3918" s="276">
        <f>IFERROR(VLOOKUP(A3918,'[1]قوائم الترجمة'!AC$2:AD$2397,1,0),"م")</f>
        <v>123106</v>
      </c>
      <c r="AG3918" s="232"/>
      <c r="AH3918" s="233"/>
      <c r="AI3918" s="233"/>
      <c r="AJ3918" s="233"/>
      <c r="AL3918" s="267"/>
      <c r="AM3918" s="235"/>
      <c r="AO3918" s="236"/>
      <c r="AU3918" s="234"/>
    </row>
    <row r="3919" spans="1:47" ht="21" x14ac:dyDescent="0.4">
      <c r="A3919" s="278">
        <v>123107</v>
      </c>
      <c r="B3919" s="279" t="s">
        <v>2962</v>
      </c>
      <c r="C3919" s="279" t="s">
        <v>2963</v>
      </c>
      <c r="D3919" s="279" t="s">
        <v>788</v>
      </c>
      <c r="E3919" s="279" t="s">
        <v>424</v>
      </c>
      <c r="F3919" s="315" t="s">
        <v>9784</v>
      </c>
      <c r="G3919" s="315" t="s">
        <v>402</v>
      </c>
      <c r="H3919" s="279" t="s">
        <v>425</v>
      </c>
      <c r="I3919" s="279" t="s">
        <v>540</v>
      </c>
      <c r="J3919" s="279" t="s">
        <v>403</v>
      </c>
      <c r="K3919" s="280">
        <v>2014</v>
      </c>
      <c r="L3919" s="279" t="s">
        <v>402</v>
      </c>
      <c r="M3919" s="279" t="s">
        <v>394</v>
      </c>
      <c r="N3919" s="279" t="s">
        <v>394</v>
      </c>
      <c r="O3919" s="279" t="s">
        <v>394</v>
      </c>
      <c r="P3919" s="315">
        <v>0</v>
      </c>
      <c r="Q3919" s="278"/>
      <c r="R3919" s="303"/>
      <c r="S3919" s="279" t="s">
        <v>394</v>
      </c>
      <c r="T3919" s="279" t="s">
        <v>394</v>
      </c>
      <c r="U3919" s="303"/>
      <c r="V3919" s="303"/>
      <c r="W3919" s="303"/>
      <c r="X3919" s="303"/>
      <c r="Z3919" s="303"/>
      <c r="AA3919" s="303"/>
      <c r="AC3919" s="279" t="s">
        <v>394</v>
      </c>
      <c r="AF3919" s="276">
        <f>IFERROR(VLOOKUP(A3919,'[1]قوائم الترجمة'!AC$2:AD$2397,1,0),"م")</f>
        <v>123107</v>
      </c>
      <c r="AG3919" s="232"/>
      <c r="AH3919" s="233"/>
      <c r="AI3919" s="233"/>
      <c r="AJ3919" s="233"/>
      <c r="AL3919" s="267"/>
      <c r="AM3919" s="235"/>
      <c r="AO3919" s="236"/>
      <c r="AU3919" s="234"/>
    </row>
    <row r="3920" spans="1:47" ht="21" x14ac:dyDescent="0.4">
      <c r="A3920" s="278">
        <v>123108</v>
      </c>
      <c r="B3920" s="279" t="s">
        <v>2961</v>
      </c>
      <c r="C3920" s="279" t="s">
        <v>719</v>
      </c>
      <c r="D3920" s="279" t="s">
        <v>490</v>
      </c>
      <c r="E3920" s="279" t="s">
        <v>5660</v>
      </c>
      <c r="F3920" s="315" t="s">
        <v>9785</v>
      </c>
      <c r="G3920" s="315" t="s">
        <v>411</v>
      </c>
      <c r="H3920" s="279" t="s">
        <v>425</v>
      </c>
      <c r="I3920" s="279" t="s">
        <v>67</v>
      </c>
      <c r="J3920" s="279" t="s">
        <v>403</v>
      </c>
      <c r="K3920" s="280">
        <v>2010</v>
      </c>
      <c r="L3920" s="279" t="s">
        <v>8125</v>
      </c>
      <c r="M3920" s="279" t="s">
        <v>394</v>
      </c>
      <c r="N3920" s="279" t="s">
        <v>394</v>
      </c>
      <c r="O3920" s="279" t="s">
        <v>394</v>
      </c>
      <c r="P3920" s="315">
        <v>0</v>
      </c>
      <c r="Q3920" s="278"/>
      <c r="R3920" s="303"/>
      <c r="S3920" s="279" t="s">
        <v>394</v>
      </c>
      <c r="T3920" s="279" t="s">
        <v>394</v>
      </c>
      <c r="U3920" s="303"/>
      <c r="V3920" s="303"/>
      <c r="W3920" s="303"/>
      <c r="X3920" s="303"/>
      <c r="Z3920" s="303"/>
      <c r="AA3920" s="303"/>
      <c r="AC3920" s="279" t="s">
        <v>394</v>
      </c>
      <c r="AF3920" s="276">
        <f>IFERROR(VLOOKUP(A3920,'[1]قوائم الترجمة'!AC$2:AD$2397,1,0),"م")</f>
        <v>123108</v>
      </c>
      <c r="AG3920" s="232"/>
      <c r="AH3920" s="233"/>
      <c r="AI3920" s="233"/>
      <c r="AJ3920" s="233"/>
      <c r="AL3920" s="267"/>
      <c r="AM3920" s="235"/>
      <c r="AO3920" s="236"/>
      <c r="AU3920" s="234"/>
    </row>
    <row r="3921" spans="1:47" ht="21" x14ac:dyDescent="0.4">
      <c r="A3921" s="278">
        <v>123109</v>
      </c>
      <c r="B3921" s="279" t="s">
        <v>2960</v>
      </c>
      <c r="C3921" s="279" t="s">
        <v>164</v>
      </c>
      <c r="D3921" s="279" t="s">
        <v>460</v>
      </c>
      <c r="E3921" s="279" t="s">
        <v>394</v>
      </c>
      <c r="F3921"/>
      <c r="H3921" s="279" t="s">
        <v>394</v>
      </c>
      <c r="I3921" s="279" t="s">
        <v>540</v>
      </c>
      <c r="J3921" s="279" t="s">
        <v>394</v>
      </c>
      <c r="K3921" s="279" t="s">
        <v>394</v>
      </c>
      <c r="L3921" s="279" t="s">
        <v>394</v>
      </c>
      <c r="M3921" s="279" t="s">
        <v>394</v>
      </c>
      <c r="N3921" s="279" t="s">
        <v>394</v>
      </c>
      <c r="O3921" s="279" t="s">
        <v>394</v>
      </c>
      <c r="P3921" s="315">
        <v>0</v>
      </c>
      <c r="Q3921" s="279" t="s">
        <v>394</v>
      </c>
      <c r="R3921" s="279" t="s">
        <v>394</v>
      </c>
      <c r="S3921" s="279" t="s">
        <v>394</v>
      </c>
      <c r="T3921" s="279" t="s">
        <v>394</v>
      </c>
      <c r="U3921" s="279" t="s">
        <v>394</v>
      </c>
      <c r="V3921" s="279" t="s">
        <v>394</v>
      </c>
      <c r="W3921" s="279" t="s">
        <v>394</v>
      </c>
      <c r="X3921" s="279" t="s">
        <v>394</v>
      </c>
      <c r="Y3921" s="281"/>
      <c r="Z3921" s="279" t="s">
        <v>394</v>
      </c>
      <c r="AA3921" s="279" t="s">
        <v>394</v>
      </c>
      <c r="AB3921" s="281"/>
      <c r="AC3921" s="279" t="s">
        <v>855</v>
      </c>
      <c r="AF3921" s="276" t="str">
        <f>IFERROR(VLOOKUP(A3921,'[1]قوائم الترجمة'!AC$2:AD$2397,1,0),"م")</f>
        <v>م</v>
      </c>
      <c r="AG3921" s="232"/>
      <c r="AH3921" s="233"/>
      <c r="AI3921" s="233"/>
      <c r="AJ3921" s="233"/>
      <c r="AL3921" s="267"/>
      <c r="AM3921" s="235"/>
      <c r="AO3921" s="236"/>
      <c r="AU3921" s="234"/>
    </row>
    <row r="3922" spans="1:47" ht="21" x14ac:dyDescent="0.4">
      <c r="A3922" s="278">
        <v>123110</v>
      </c>
      <c r="B3922" s="279" t="s">
        <v>2959</v>
      </c>
      <c r="C3922" s="279" t="s">
        <v>68</v>
      </c>
      <c r="D3922" s="279" t="s">
        <v>299</v>
      </c>
      <c r="E3922" s="279" t="s">
        <v>394</v>
      </c>
      <c r="F3922"/>
      <c r="H3922" s="279" t="s">
        <v>394</v>
      </c>
      <c r="I3922" s="279" t="s">
        <v>539</v>
      </c>
      <c r="J3922" s="279" t="s">
        <v>394</v>
      </c>
      <c r="K3922" s="279" t="s">
        <v>394</v>
      </c>
      <c r="L3922" s="279" t="s">
        <v>394</v>
      </c>
      <c r="M3922" s="279" t="s">
        <v>394</v>
      </c>
      <c r="N3922" s="279" t="s">
        <v>394</v>
      </c>
      <c r="O3922" s="279" t="s">
        <v>394</v>
      </c>
      <c r="P3922" s="315">
        <v>0</v>
      </c>
      <c r="Q3922" s="279" t="s">
        <v>394</v>
      </c>
      <c r="R3922" s="279" t="s">
        <v>394</v>
      </c>
      <c r="S3922" s="279" t="s">
        <v>394</v>
      </c>
      <c r="T3922" s="279" t="s">
        <v>394</v>
      </c>
      <c r="U3922" s="279" t="s">
        <v>394</v>
      </c>
      <c r="V3922" s="279" t="s">
        <v>394</v>
      </c>
      <c r="W3922" s="279" t="s">
        <v>394</v>
      </c>
      <c r="X3922" s="279" t="s">
        <v>394</v>
      </c>
      <c r="Y3922" s="281"/>
      <c r="Z3922" s="279" t="s">
        <v>394</v>
      </c>
      <c r="AA3922" s="279" t="s">
        <v>394</v>
      </c>
      <c r="AB3922" s="281"/>
      <c r="AC3922" s="279" t="s">
        <v>855</v>
      </c>
      <c r="AF3922" s="276" t="str">
        <f>IFERROR(VLOOKUP(A3922,'[1]قوائم الترجمة'!AC$2:AD$2397,1,0),"م")</f>
        <v>م</v>
      </c>
      <c r="AG3922" s="232"/>
      <c r="AH3922" s="233"/>
      <c r="AI3922" s="233"/>
      <c r="AJ3922" s="233"/>
      <c r="AL3922" s="267"/>
      <c r="AM3922" s="235"/>
      <c r="AO3922" s="236"/>
      <c r="AU3922" s="234"/>
    </row>
    <row r="3923" spans="1:47" ht="21" x14ac:dyDescent="0.4">
      <c r="A3923" s="278">
        <v>123111</v>
      </c>
      <c r="B3923" s="279" t="s">
        <v>2958</v>
      </c>
      <c r="C3923" s="279" t="s">
        <v>505</v>
      </c>
      <c r="D3923" s="279" t="s">
        <v>1608</v>
      </c>
      <c r="E3923" s="279" t="s">
        <v>394</v>
      </c>
      <c r="F3923"/>
      <c r="H3923" s="279" t="s">
        <v>394</v>
      </c>
      <c r="I3923" s="279" t="s">
        <v>539</v>
      </c>
      <c r="J3923" s="279" t="s">
        <v>394</v>
      </c>
      <c r="K3923" s="279" t="s">
        <v>394</v>
      </c>
      <c r="L3923" s="279" t="s">
        <v>394</v>
      </c>
      <c r="M3923" s="279" t="s">
        <v>394</v>
      </c>
      <c r="N3923" s="279" t="s">
        <v>394</v>
      </c>
      <c r="O3923" s="279" t="s">
        <v>394</v>
      </c>
      <c r="P3923" s="315">
        <v>0</v>
      </c>
      <c r="Q3923" s="279" t="s">
        <v>394</v>
      </c>
      <c r="R3923" s="279" t="s">
        <v>394</v>
      </c>
      <c r="S3923" s="279" t="s">
        <v>394</v>
      </c>
      <c r="T3923" s="279" t="s">
        <v>394</v>
      </c>
      <c r="U3923" s="279" t="s">
        <v>394</v>
      </c>
      <c r="V3923" s="279" t="s">
        <v>394</v>
      </c>
      <c r="W3923" s="279" t="s">
        <v>394</v>
      </c>
      <c r="X3923" s="279" t="s">
        <v>394</v>
      </c>
      <c r="Y3923" s="281"/>
      <c r="Z3923" s="279" t="s">
        <v>394</v>
      </c>
      <c r="AA3923" s="279" t="s">
        <v>394</v>
      </c>
      <c r="AB3923" s="281"/>
      <c r="AC3923" s="279" t="s">
        <v>855</v>
      </c>
      <c r="AF3923" s="276" t="str">
        <f>IFERROR(VLOOKUP(A3923,'[1]قوائم الترجمة'!AC$2:AD$2397,1,0),"م")</f>
        <v>م</v>
      </c>
      <c r="AG3923" s="232"/>
      <c r="AH3923" s="233"/>
      <c r="AI3923" s="233"/>
      <c r="AJ3923" s="233"/>
      <c r="AL3923" s="267"/>
      <c r="AM3923" s="235"/>
      <c r="AU3923" s="234"/>
    </row>
    <row r="3924" spans="1:47" ht="21" x14ac:dyDescent="0.4">
      <c r="A3924" s="278">
        <v>123112</v>
      </c>
      <c r="B3924" s="279" t="s">
        <v>7563</v>
      </c>
      <c r="C3924" s="279" t="s">
        <v>129</v>
      </c>
      <c r="D3924" s="279" t="s">
        <v>672</v>
      </c>
      <c r="E3924" s="279" t="s">
        <v>394</v>
      </c>
      <c r="F3924"/>
      <c r="H3924" s="279" t="s">
        <v>394</v>
      </c>
      <c r="I3924" s="279" t="s">
        <v>538</v>
      </c>
      <c r="J3924" s="279" t="s">
        <v>394</v>
      </c>
      <c r="K3924" s="279" t="s">
        <v>394</v>
      </c>
      <c r="L3924" s="279" t="s">
        <v>394</v>
      </c>
      <c r="M3924" s="279" t="s">
        <v>394</v>
      </c>
      <c r="N3924" s="279" t="s">
        <v>394</v>
      </c>
      <c r="O3924" s="279" t="s">
        <v>394</v>
      </c>
      <c r="P3924" s="315">
        <v>0</v>
      </c>
      <c r="Q3924" s="279" t="s">
        <v>394</v>
      </c>
      <c r="R3924" s="279" t="s">
        <v>394</v>
      </c>
      <c r="S3924" s="279" t="s">
        <v>394</v>
      </c>
      <c r="T3924" s="279" t="s">
        <v>394</v>
      </c>
      <c r="U3924" s="279" t="s">
        <v>394</v>
      </c>
      <c r="V3924" s="279" t="s">
        <v>394</v>
      </c>
      <c r="W3924" s="279" t="s">
        <v>394</v>
      </c>
      <c r="X3924" s="279" t="s">
        <v>394</v>
      </c>
      <c r="Y3924" s="281"/>
      <c r="Z3924" s="279" t="s">
        <v>394</v>
      </c>
      <c r="AA3924" s="279" t="s">
        <v>394</v>
      </c>
      <c r="AB3924" s="281"/>
      <c r="AC3924" s="279" t="s">
        <v>394</v>
      </c>
      <c r="AF3924" s="276" t="str">
        <f>IFERROR(VLOOKUP(A3924,'[1]قوائم الترجمة'!AC$2:AD$2397,1,0),"م")</f>
        <v>م</v>
      </c>
      <c r="AG3924" s="232"/>
      <c r="AH3924" s="233"/>
      <c r="AI3924" s="233"/>
      <c r="AJ3924" s="233"/>
      <c r="AL3924" s="267"/>
      <c r="AM3924" s="235"/>
      <c r="AU3924" s="234"/>
    </row>
    <row r="3925" spans="1:47" ht="21" x14ac:dyDescent="0.4">
      <c r="A3925" s="275">
        <v>123113</v>
      </c>
      <c r="B3925" s="276" t="s">
        <v>7565</v>
      </c>
      <c r="C3925" s="276" t="s">
        <v>109</v>
      </c>
      <c r="D3925" s="276" t="s">
        <v>770</v>
      </c>
      <c r="E3925" s="276" t="s">
        <v>423</v>
      </c>
      <c r="F3925" s="317" t="s">
        <v>8633</v>
      </c>
      <c r="G3925" s="317" t="s">
        <v>8634</v>
      </c>
      <c r="H3925" s="276" t="s">
        <v>425</v>
      </c>
      <c r="I3925" s="276" t="s">
        <v>61</v>
      </c>
      <c r="J3925" s="276" t="s">
        <v>403</v>
      </c>
      <c r="K3925" s="277">
        <v>2017</v>
      </c>
      <c r="L3925" s="276" t="s">
        <v>419</v>
      </c>
      <c r="M3925" s="303"/>
      <c r="N3925" s="276" t="s">
        <v>394</v>
      </c>
      <c r="O3925" s="276" t="s">
        <v>394</v>
      </c>
      <c r="P3925" s="315">
        <v>0</v>
      </c>
      <c r="Q3925" s="303"/>
      <c r="R3925" s="276" t="s">
        <v>394</v>
      </c>
      <c r="S3925" s="276" t="s">
        <v>394</v>
      </c>
      <c r="T3925" s="303"/>
      <c r="U3925" s="303"/>
      <c r="V3925" s="303"/>
      <c r="W3925" s="303"/>
      <c r="X3925" s="303"/>
      <c r="Z3925" s="303"/>
      <c r="AA3925" s="303"/>
      <c r="AC3925" s="276" t="s">
        <v>394</v>
      </c>
      <c r="AF3925" s="276">
        <f>IFERROR(VLOOKUP(A3925,'[1]قوائم الترجمة'!AC$2:AD$2397,1,0),"م")</f>
        <v>123113</v>
      </c>
      <c r="AG3925" s="232"/>
      <c r="AH3925" s="233"/>
      <c r="AI3925" s="233"/>
      <c r="AJ3925" s="233"/>
      <c r="AL3925" s="267"/>
      <c r="AM3925" s="235"/>
      <c r="AO3925" s="236"/>
      <c r="AU3925" s="234"/>
    </row>
    <row r="3926" spans="1:47" ht="21" x14ac:dyDescent="0.4">
      <c r="A3926" s="278">
        <v>123116</v>
      </c>
      <c r="B3926" s="279" t="s">
        <v>2956</v>
      </c>
      <c r="C3926" s="279" t="s">
        <v>943</v>
      </c>
      <c r="D3926" s="279" t="s">
        <v>2957</v>
      </c>
      <c r="E3926" s="279" t="s">
        <v>394</v>
      </c>
      <c r="F3926"/>
      <c r="H3926" s="279" t="s">
        <v>394</v>
      </c>
      <c r="I3926" s="279" t="s">
        <v>540</v>
      </c>
      <c r="J3926" s="279" t="s">
        <v>394</v>
      </c>
      <c r="K3926" s="279" t="s">
        <v>394</v>
      </c>
      <c r="L3926" s="279" t="s">
        <v>394</v>
      </c>
      <c r="M3926" s="279" t="s">
        <v>394</v>
      </c>
      <c r="N3926" s="279" t="s">
        <v>394</v>
      </c>
      <c r="O3926" s="279" t="s">
        <v>394</v>
      </c>
      <c r="P3926" s="315">
        <v>0</v>
      </c>
      <c r="Q3926" s="279" t="s">
        <v>394</v>
      </c>
      <c r="R3926" s="279" t="s">
        <v>394</v>
      </c>
      <c r="S3926" s="279" t="s">
        <v>394</v>
      </c>
      <c r="T3926" s="279" t="s">
        <v>394</v>
      </c>
      <c r="U3926" s="279" t="s">
        <v>394</v>
      </c>
      <c r="V3926" s="279" t="s">
        <v>394</v>
      </c>
      <c r="W3926" s="279" t="s">
        <v>394</v>
      </c>
      <c r="X3926" s="279" t="s">
        <v>394</v>
      </c>
      <c r="Y3926" s="281"/>
      <c r="Z3926" s="279" t="s">
        <v>394</v>
      </c>
      <c r="AA3926" s="279" t="s">
        <v>394</v>
      </c>
      <c r="AB3926" s="281"/>
      <c r="AC3926" s="279" t="s">
        <v>855</v>
      </c>
      <c r="AF3926" s="276" t="str">
        <f>IFERROR(VLOOKUP(A3926,'[1]قوائم الترجمة'!AC$2:AD$2397,1,0),"م")</f>
        <v>م</v>
      </c>
      <c r="AG3926" s="232"/>
      <c r="AH3926" s="233"/>
      <c r="AI3926" s="233"/>
      <c r="AJ3926" s="233"/>
      <c r="AL3926" s="267"/>
      <c r="AM3926" s="235"/>
      <c r="AO3926" s="236"/>
      <c r="AU3926" s="234"/>
    </row>
    <row r="3927" spans="1:47" ht="21" x14ac:dyDescent="0.4">
      <c r="A3927" s="275">
        <v>123117</v>
      </c>
      <c r="B3927" s="276" t="s">
        <v>2955</v>
      </c>
      <c r="C3927" s="276" t="s">
        <v>68</v>
      </c>
      <c r="D3927" s="276" t="s">
        <v>495</v>
      </c>
      <c r="E3927" s="276" t="s">
        <v>424</v>
      </c>
      <c r="F3927" s="317" t="s">
        <v>8635</v>
      </c>
      <c r="G3927" s="317" t="s">
        <v>8636</v>
      </c>
      <c r="H3927" s="276" t="s">
        <v>425</v>
      </c>
      <c r="I3927" s="276" t="s">
        <v>541</v>
      </c>
      <c r="J3927" s="276" t="s">
        <v>403</v>
      </c>
      <c r="K3927" s="277">
        <v>2016</v>
      </c>
      <c r="L3927" s="276" t="s">
        <v>418</v>
      </c>
      <c r="M3927" s="303"/>
      <c r="N3927" s="276" t="s">
        <v>394</v>
      </c>
      <c r="O3927" s="276" t="s">
        <v>394</v>
      </c>
      <c r="P3927" s="315">
        <v>0</v>
      </c>
      <c r="Q3927" s="303"/>
      <c r="R3927" s="276" t="s">
        <v>394</v>
      </c>
      <c r="S3927" s="276" t="s">
        <v>394</v>
      </c>
      <c r="T3927" s="303"/>
      <c r="U3927" s="303"/>
      <c r="V3927" s="303"/>
      <c r="W3927" s="303"/>
      <c r="X3927" s="303"/>
      <c r="Z3927" s="303"/>
      <c r="AA3927" s="303"/>
      <c r="AC3927" s="276" t="s">
        <v>394</v>
      </c>
      <c r="AF3927" s="276">
        <f>IFERROR(VLOOKUP(A3927,'[1]قوائم الترجمة'!AC$2:AD$2397,1,0),"م")</f>
        <v>123117</v>
      </c>
      <c r="AG3927" s="232"/>
      <c r="AH3927" s="233"/>
      <c r="AI3927" s="233"/>
      <c r="AJ3927" s="233"/>
      <c r="AL3927" s="267"/>
      <c r="AM3927" s="235"/>
      <c r="AO3927" s="236"/>
      <c r="AU3927" s="234"/>
    </row>
    <row r="3928" spans="1:47" ht="21" x14ac:dyDescent="0.4">
      <c r="A3928" s="275">
        <v>123119</v>
      </c>
      <c r="B3928" s="276" t="s">
        <v>2953</v>
      </c>
      <c r="C3928" s="276" t="s">
        <v>2954</v>
      </c>
      <c r="D3928" s="276" t="s">
        <v>314</v>
      </c>
      <c r="E3928" s="276" t="s">
        <v>424</v>
      </c>
      <c r="F3928" s="317" t="s">
        <v>8637</v>
      </c>
      <c r="G3928" s="317" t="s">
        <v>8255</v>
      </c>
      <c r="H3928" s="276" t="s">
        <v>425</v>
      </c>
      <c r="I3928" s="276" t="s">
        <v>538</v>
      </c>
      <c r="J3928" s="276" t="s">
        <v>426</v>
      </c>
      <c r="K3928" s="277">
        <v>2005</v>
      </c>
      <c r="L3928" s="276" t="s">
        <v>402</v>
      </c>
      <c r="M3928" s="303"/>
      <c r="N3928" s="276" t="s">
        <v>394</v>
      </c>
      <c r="O3928" s="276" t="s">
        <v>394</v>
      </c>
      <c r="P3928" s="315">
        <v>0</v>
      </c>
      <c r="Q3928" s="303"/>
      <c r="R3928" s="276" t="s">
        <v>394</v>
      </c>
      <c r="S3928" s="276" t="s">
        <v>394</v>
      </c>
      <c r="T3928" s="303"/>
      <c r="U3928" s="303"/>
      <c r="V3928" s="303"/>
      <c r="W3928" s="303"/>
      <c r="X3928" s="303"/>
      <c r="Z3928" s="303"/>
      <c r="AA3928" s="303"/>
      <c r="AC3928" s="276" t="s">
        <v>394</v>
      </c>
      <c r="AF3928" s="276">
        <f>IFERROR(VLOOKUP(A3928,'[1]قوائم الترجمة'!AC$2:AD$2397,1,0),"م")</f>
        <v>123119</v>
      </c>
      <c r="AG3928" s="232"/>
      <c r="AH3928" s="233"/>
      <c r="AI3928" s="233"/>
      <c r="AJ3928" s="233"/>
      <c r="AL3928" s="267"/>
      <c r="AM3928" s="235"/>
      <c r="AO3928" s="236"/>
      <c r="AU3928" s="234"/>
    </row>
    <row r="3929" spans="1:47" ht="21" x14ac:dyDescent="0.4">
      <c r="A3929" s="275">
        <v>123120</v>
      </c>
      <c r="B3929" s="276" t="s">
        <v>7612</v>
      </c>
      <c r="C3929" s="276" t="s">
        <v>953</v>
      </c>
      <c r="D3929" s="276" t="s">
        <v>839</v>
      </c>
      <c r="E3929" s="276" t="s">
        <v>424</v>
      </c>
      <c r="F3929" s="317" t="s">
        <v>8638</v>
      </c>
      <c r="G3929" s="317" t="s">
        <v>8180</v>
      </c>
      <c r="H3929" s="276" t="s">
        <v>425</v>
      </c>
      <c r="I3929" s="276" t="s">
        <v>61</v>
      </c>
      <c r="J3929" s="276" t="s">
        <v>426</v>
      </c>
      <c r="K3929" s="277">
        <v>2005</v>
      </c>
      <c r="L3929" s="276" t="s">
        <v>404</v>
      </c>
      <c r="M3929" s="303"/>
      <c r="N3929" s="276" t="s">
        <v>394</v>
      </c>
      <c r="O3929" s="276" t="s">
        <v>394</v>
      </c>
      <c r="P3929" s="315">
        <v>0</v>
      </c>
      <c r="Q3929" s="303"/>
      <c r="R3929" s="276" t="s">
        <v>394</v>
      </c>
      <c r="S3929" s="276" t="s">
        <v>394</v>
      </c>
      <c r="T3929" s="303"/>
      <c r="U3929" s="303"/>
      <c r="V3929" s="303"/>
      <c r="W3929" s="303"/>
      <c r="X3929" s="303"/>
      <c r="Z3929" s="303"/>
      <c r="AA3929" s="303"/>
      <c r="AC3929" s="276" t="s">
        <v>394</v>
      </c>
      <c r="AF3929" s="276">
        <f>IFERROR(VLOOKUP(A3929,'[1]قوائم الترجمة'!AC$2:AD$2397,1,0),"م")</f>
        <v>123120</v>
      </c>
      <c r="AG3929" s="232"/>
      <c r="AH3929" s="233"/>
      <c r="AI3929" s="233"/>
      <c r="AJ3929" s="233"/>
      <c r="AL3929" s="267"/>
      <c r="AM3929" s="235"/>
      <c r="AO3929" s="236"/>
      <c r="AU3929" s="234"/>
    </row>
    <row r="3930" spans="1:47" ht="21" x14ac:dyDescent="0.4">
      <c r="A3930" s="275">
        <v>123121</v>
      </c>
      <c r="B3930" s="276" t="s">
        <v>2952</v>
      </c>
      <c r="C3930" s="276" t="s">
        <v>65</v>
      </c>
      <c r="D3930" s="276" t="s">
        <v>763</v>
      </c>
      <c r="E3930" s="276" t="s">
        <v>5660</v>
      </c>
      <c r="F3930" s="317" t="s">
        <v>8639</v>
      </c>
      <c r="G3930" s="317" t="s">
        <v>402</v>
      </c>
      <c r="H3930" s="276" t="s">
        <v>425</v>
      </c>
      <c r="I3930" s="276" t="s">
        <v>67</v>
      </c>
      <c r="J3930" s="276" t="s">
        <v>8112</v>
      </c>
      <c r="K3930" s="277">
        <v>2017</v>
      </c>
      <c r="L3930" s="276" t="s">
        <v>402</v>
      </c>
      <c r="M3930" s="303"/>
      <c r="N3930" s="276" t="s">
        <v>394</v>
      </c>
      <c r="O3930" s="276" t="s">
        <v>394</v>
      </c>
      <c r="P3930" s="315">
        <v>0</v>
      </c>
      <c r="Q3930" s="303"/>
      <c r="R3930" s="276" t="s">
        <v>394</v>
      </c>
      <c r="S3930" s="276" t="s">
        <v>394</v>
      </c>
      <c r="T3930" s="303"/>
      <c r="U3930" s="303"/>
      <c r="V3930" s="303"/>
      <c r="W3930" s="303"/>
      <c r="X3930" s="303"/>
      <c r="Z3930" s="303"/>
      <c r="AA3930" s="303"/>
      <c r="AC3930" s="276" t="s">
        <v>394</v>
      </c>
      <c r="AF3930" s="276">
        <f>IFERROR(VLOOKUP(A3930,'[1]قوائم الترجمة'!AC$2:AD$2397,1,0),"م")</f>
        <v>123121</v>
      </c>
      <c r="AG3930" s="232"/>
      <c r="AH3930" s="233"/>
      <c r="AI3930" s="233"/>
      <c r="AJ3930" s="233"/>
      <c r="AL3930" s="267"/>
      <c r="AM3930" s="235"/>
      <c r="AO3930" s="236"/>
      <c r="AU3930" s="234"/>
    </row>
    <row r="3931" spans="1:47" ht="21" x14ac:dyDescent="0.4">
      <c r="A3931" s="278">
        <v>123122</v>
      </c>
      <c r="B3931" s="279" t="s">
        <v>2951</v>
      </c>
      <c r="C3931" s="279" t="s">
        <v>145</v>
      </c>
      <c r="D3931" s="279" t="s">
        <v>311</v>
      </c>
      <c r="E3931" s="279" t="s">
        <v>394</v>
      </c>
      <c r="F3931"/>
      <c r="H3931" s="279" t="s">
        <v>394</v>
      </c>
      <c r="I3931" s="279" t="s">
        <v>540</v>
      </c>
      <c r="J3931" s="279" t="s">
        <v>394</v>
      </c>
      <c r="K3931" s="279" t="s">
        <v>394</v>
      </c>
      <c r="L3931" s="279" t="s">
        <v>394</v>
      </c>
      <c r="M3931" s="279" t="s">
        <v>394</v>
      </c>
      <c r="N3931" s="279" t="s">
        <v>394</v>
      </c>
      <c r="O3931" s="279" t="s">
        <v>394</v>
      </c>
      <c r="P3931" s="315">
        <v>0</v>
      </c>
      <c r="Q3931" s="279" t="s">
        <v>394</v>
      </c>
      <c r="R3931" s="279" t="s">
        <v>394</v>
      </c>
      <c r="S3931" s="279" t="s">
        <v>394</v>
      </c>
      <c r="T3931" s="279" t="s">
        <v>394</v>
      </c>
      <c r="U3931" s="279" t="s">
        <v>394</v>
      </c>
      <c r="V3931" s="279" t="s">
        <v>394</v>
      </c>
      <c r="W3931" s="279" t="s">
        <v>394</v>
      </c>
      <c r="X3931" s="279" t="s">
        <v>394</v>
      </c>
      <c r="Y3931" s="281"/>
      <c r="Z3931" s="279" t="s">
        <v>394</v>
      </c>
      <c r="AA3931" s="279" t="s">
        <v>394</v>
      </c>
      <c r="AB3931" s="281"/>
      <c r="AC3931" s="279" t="s">
        <v>394</v>
      </c>
      <c r="AF3931" s="276" t="str">
        <f>IFERROR(VLOOKUP(A3931,'[1]قوائم الترجمة'!AC$2:AD$2397,1,0),"م")</f>
        <v>م</v>
      </c>
      <c r="AG3931" s="232"/>
      <c r="AH3931" s="233"/>
      <c r="AI3931" s="233"/>
      <c r="AJ3931" s="233"/>
      <c r="AL3931" s="267"/>
      <c r="AM3931" s="235"/>
      <c r="AO3931" s="236"/>
      <c r="AU3931" s="234"/>
    </row>
    <row r="3932" spans="1:47" ht="21" x14ac:dyDescent="0.4">
      <c r="A3932" s="275">
        <v>123123</v>
      </c>
      <c r="B3932" s="276" t="s">
        <v>7623</v>
      </c>
      <c r="C3932" s="276" t="s">
        <v>175</v>
      </c>
      <c r="D3932" s="276" t="s">
        <v>604</v>
      </c>
      <c r="E3932" s="276" t="s">
        <v>423</v>
      </c>
      <c r="F3932" s="317" t="s">
        <v>8640</v>
      </c>
      <c r="G3932" s="317" t="s">
        <v>8641</v>
      </c>
      <c r="H3932" s="276" t="s">
        <v>425</v>
      </c>
      <c r="I3932" s="276" t="s">
        <v>67</v>
      </c>
      <c r="J3932" s="276" t="s">
        <v>426</v>
      </c>
      <c r="K3932" s="277">
        <v>2017</v>
      </c>
      <c r="L3932" s="276" t="s">
        <v>418</v>
      </c>
      <c r="M3932" s="303"/>
      <c r="N3932" s="276" t="s">
        <v>394</v>
      </c>
      <c r="O3932" s="276" t="s">
        <v>394</v>
      </c>
      <c r="P3932" s="315">
        <v>0</v>
      </c>
      <c r="Q3932" s="303"/>
      <c r="R3932" s="276" t="s">
        <v>394</v>
      </c>
      <c r="S3932" s="276" t="s">
        <v>394</v>
      </c>
      <c r="T3932" s="303"/>
      <c r="U3932" s="303"/>
      <c r="V3932" s="303"/>
      <c r="W3932" s="303"/>
      <c r="X3932" s="303"/>
      <c r="Z3932" s="303"/>
      <c r="AA3932" s="303"/>
      <c r="AC3932" s="276" t="s">
        <v>394</v>
      </c>
      <c r="AF3932" s="276">
        <f>IFERROR(VLOOKUP(A3932,'[1]قوائم الترجمة'!AC$2:AD$2397,1,0),"م")</f>
        <v>123123</v>
      </c>
      <c r="AG3932" s="232"/>
      <c r="AH3932" s="233"/>
      <c r="AI3932" s="233"/>
      <c r="AJ3932" s="233"/>
      <c r="AL3932" s="267"/>
      <c r="AM3932" s="235"/>
      <c r="AO3932" s="236"/>
      <c r="AU3932" s="234"/>
    </row>
    <row r="3933" spans="1:47" ht="21" x14ac:dyDescent="0.4">
      <c r="A3933" s="275">
        <v>123124</v>
      </c>
      <c r="B3933" s="276" t="s">
        <v>7625</v>
      </c>
      <c r="C3933" s="276" t="s">
        <v>7626</v>
      </c>
      <c r="D3933" s="276" t="s">
        <v>951</v>
      </c>
      <c r="E3933" s="276" t="s">
        <v>423</v>
      </c>
      <c r="F3933" s="317" t="s">
        <v>8642</v>
      </c>
      <c r="G3933" s="317" t="s">
        <v>402</v>
      </c>
      <c r="H3933" s="276" t="s">
        <v>425</v>
      </c>
      <c r="I3933" s="276" t="s">
        <v>538</v>
      </c>
      <c r="J3933" s="276" t="s">
        <v>7215</v>
      </c>
      <c r="K3933" s="277">
        <v>0</v>
      </c>
      <c r="L3933" s="276" t="s">
        <v>7215</v>
      </c>
      <c r="M3933" s="303"/>
      <c r="N3933" s="276" t="s">
        <v>394</v>
      </c>
      <c r="O3933" s="276" t="s">
        <v>394</v>
      </c>
      <c r="P3933" s="315">
        <v>0</v>
      </c>
      <c r="Q3933" s="303"/>
      <c r="R3933" s="276" t="s">
        <v>394</v>
      </c>
      <c r="S3933" s="276" t="s">
        <v>394</v>
      </c>
      <c r="T3933" s="303"/>
      <c r="U3933" s="303"/>
      <c r="V3933" s="303"/>
      <c r="W3933" s="303"/>
      <c r="X3933" s="303"/>
      <c r="Z3933" s="303"/>
      <c r="AA3933" s="303"/>
      <c r="AC3933" s="276" t="s">
        <v>394</v>
      </c>
      <c r="AF3933" s="276">
        <f>IFERROR(VLOOKUP(A3933,'[1]قوائم الترجمة'!AC$2:AD$2397,1,0),"م")</f>
        <v>123124</v>
      </c>
      <c r="AG3933" s="232"/>
      <c r="AH3933" s="233"/>
      <c r="AI3933" s="233"/>
      <c r="AJ3933" s="233"/>
      <c r="AL3933" s="267"/>
      <c r="AM3933" s="235"/>
      <c r="AO3933" s="236"/>
      <c r="AU3933" s="234"/>
    </row>
    <row r="3934" spans="1:47" ht="21" x14ac:dyDescent="0.4">
      <c r="A3934" s="278">
        <v>123125</v>
      </c>
      <c r="B3934" s="279" t="s">
        <v>2950</v>
      </c>
      <c r="C3934" s="279" t="s">
        <v>109</v>
      </c>
      <c r="D3934" s="279" t="s">
        <v>297</v>
      </c>
      <c r="E3934" s="279" t="s">
        <v>394</v>
      </c>
      <c r="F3934"/>
      <c r="H3934" s="279" t="s">
        <v>394</v>
      </c>
      <c r="I3934" s="279" t="s">
        <v>539</v>
      </c>
      <c r="J3934" s="279" t="s">
        <v>394</v>
      </c>
      <c r="K3934" s="279" t="s">
        <v>394</v>
      </c>
      <c r="L3934" s="279" t="s">
        <v>394</v>
      </c>
      <c r="M3934" s="279" t="s">
        <v>394</v>
      </c>
      <c r="N3934" s="279" t="s">
        <v>394</v>
      </c>
      <c r="O3934" s="279" t="s">
        <v>394</v>
      </c>
      <c r="P3934" s="315">
        <v>0</v>
      </c>
      <c r="Q3934" s="279" t="s">
        <v>394</v>
      </c>
      <c r="R3934" s="279" t="s">
        <v>394</v>
      </c>
      <c r="S3934" s="279" t="s">
        <v>394</v>
      </c>
      <c r="T3934" s="279" t="s">
        <v>394</v>
      </c>
      <c r="U3934" s="279" t="s">
        <v>394</v>
      </c>
      <c r="V3934" s="279" t="s">
        <v>394</v>
      </c>
      <c r="W3934" s="279" t="s">
        <v>394</v>
      </c>
      <c r="X3934" s="279" t="s">
        <v>394</v>
      </c>
      <c r="Y3934" s="281"/>
      <c r="Z3934" s="279" t="s">
        <v>394</v>
      </c>
      <c r="AA3934" s="279" t="s">
        <v>394</v>
      </c>
      <c r="AB3934" s="281"/>
      <c r="AC3934" s="279" t="s">
        <v>855</v>
      </c>
      <c r="AF3934" s="276" t="str">
        <f>IFERROR(VLOOKUP(A3934,'[1]قوائم الترجمة'!AC$2:AD$2397,1,0),"م")</f>
        <v>م</v>
      </c>
      <c r="AG3934" s="232"/>
      <c r="AH3934" s="233"/>
      <c r="AI3934" s="233"/>
      <c r="AJ3934" s="233"/>
      <c r="AL3934" s="267"/>
      <c r="AM3934" s="235"/>
      <c r="AO3934" s="236"/>
      <c r="AU3934" s="234"/>
    </row>
    <row r="3935" spans="1:47" ht="21" x14ac:dyDescent="0.4">
      <c r="A3935" s="275">
        <v>123126</v>
      </c>
      <c r="B3935" s="276" t="s">
        <v>7643</v>
      </c>
      <c r="C3935" s="276" t="s">
        <v>7644</v>
      </c>
      <c r="D3935" s="276" t="s">
        <v>7620</v>
      </c>
      <c r="E3935" s="276" t="s">
        <v>424</v>
      </c>
      <c r="F3935" s="317" t="s">
        <v>8643</v>
      </c>
      <c r="G3935" s="317" t="s">
        <v>8644</v>
      </c>
      <c r="H3935" s="276" t="s">
        <v>425</v>
      </c>
      <c r="I3935" s="276" t="s">
        <v>61</v>
      </c>
      <c r="J3935" s="276" t="s">
        <v>426</v>
      </c>
      <c r="K3935" s="277">
        <v>2012</v>
      </c>
      <c r="L3935" s="276" t="s">
        <v>420</v>
      </c>
      <c r="M3935" s="303"/>
      <c r="N3935" s="276" t="s">
        <v>394</v>
      </c>
      <c r="O3935" s="276" t="s">
        <v>394</v>
      </c>
      <c r="P3935" s="315">
        <v>0</v>
      </c>
      <c r="Q3935" s="303"/>
      <c r="R3935" s="276" t="s">
        <v>394</v>
      </c>
      <c r="S3935" s="276" t="s">
        <v>394</v>
      </c>
      <c r="T3935" s="303"/>
      <c r="U3935" s="303"/>
      <c r="V3935" s="303"/>
      <c r="W3935" s="303"/>
      <c r="X3935" s="303"/>
      <c r="Z3935" s="303"/>
      <c r="AA3935" s="303"/>
      <c r="AC3935" s="276" t="s">
        <v>394</v>
      </c>
      <c r="AF3935" s="276">
        <f>IFERROR(VLOOKUP(A3935,'[1]قوائم الترجمة'!AC$2:AD$2397,1,0),"م")</f>
        <v>123126</v>
      </c>
      <c r="AG3935" s="232"/>
      <c r="AH3935" s="233"/>
      <c r="AI3935" s="233"/>
      <c r="AJ3935" s="233"/>
      <c r="AL3935" s="267"/>
      <c r="AM3935" s="235"/>
      <c r="AO3935" s="236"/>
      <c r="AU3935" s="234"/>
    </row>
    <row r="3936" spans="1:47" ht="21" x14ac:dyDescent="0.4">
      <c r="A3936" s="278">
        <v>123127</v>
      </c>
      <c r="B3936" s="279" t="s">
        <v>7646</v>
      </c>
      <c r="C3936" s="279" t="s">
        <v>159</v>
      </c>
      <c r="D3936" s="279" t="s">
        <v>6983</v>
      </c>
      <c r="E3936" s="279" t="s">
        <v>394</v>
      </c>
      <c r="F3936"/>
      <c r="H3936" s="279" t="s">
        <v>394</v>
      </c>
      <c r="I3936" s="279" t="s">
        <v>539</v>
      </c>
      <c r="J3936" s="279" t="s">
        <v>394</v>
      </c>
      <c r="K3936" s="279" t="s">
        <v>394</v>
      </c>
      <c r="L3936" s="279" t="s">
        <v>394</v>
      </c>
      <c r="M3936" s="279" t="s">
        <v>394</v>
      </c>
      <c r="N3936" s="279" t="s">
        <v>394</v>
      </c>
      <c r="O3936" s="279" t="s">
        <v>394</v>
      </c>
      <c r="P3936" s="315">
        <v>0</v>
      </c>
      <c r="Q3936" s="279" t="s">
        <v>394</v>
      </c>
      <c r="R3936" s="279" t="s">
        <v>394</v>
      </c>
      <c r="S3936" s="279" t="s">
        <v>394</v>
      </c>
      <c r="T3936" s="279" t="s">
        <v>394</v>
      </c>
      <c r="U3936" s="279" t="s">
        <v>394</v>
      </c>
      <c r="V3936" s="279" t="s">
        <v>394</v>
      </c>
      <c r="W3936" s="279" t="s">
        <v>394</v>
      </c>
      <c r="X3936" s="279" t="s">
        <v>394</v>
      </c>
      <c r="Y3936" s="281"/>
      <c r="Z3936" s="279" t="s">
        <v>394</v>
      </c>
      <c r="AA3936" s="279" t="s">
        <v>394</v>
      </c>
      <c r="AB3936" s="281"/>
      <c r="AC3936" s="279" t="s">
        <v>855</v>
      </c>
      <c r="AF3936" s="276" t="str">
        <f>IFERROR(VLOOKUP(A3936,'[1]قوائم الترجمة'!AC$2:AD$2397,1,0),"م")</f>
        <v>م</v>
      </c>
      <c r="AG3936" s="232"/>
      <c r="AH3936" s="233"/>
      <c r="AI3936" s="233"/>
      <c r="AJ3936" s="233"/>
      <c r="AL3936" s="267"/>
      <c r="AM3936" s="235"/>
      <c r="AO3936" s="236"/>
      <c r="AU3936" s="234"/>
    </row>
    <row r="3937" spans="1:47" ht="21" x14ac:dyDescent="0.4">
      <c r="A3937" s="278">
        <v>123128</v>
      </c>
      <c r="B3937" s="279" t="s">
        <v>2948</v>
      </c>
      <c r="C3937" s="279" t="s">
        <v>595</v>
      </c>
      <c r="D3937" s="279" t="s">
        <v>2949</v>
      </c>
      <c r="E3937" s="279" t="s">
        <v>394</v>
      </c>
      <c r="F3937"/>
      <c r="H3937" s="279" t="s">
        <v>394</v>
      </c>
      <c r="I3937" s="279" t="s">
        <v>539</v>
      </c>
      <c r="J3937" s="279" t="s">
        <v>394</v>
      </c>
      <c r="K3937" s="279" t="s">
        <v>394</v>
      </c>
      <c r="L3937" s="279" t="s">
        <v>394</v>
      </c>
      <c r="M3937" s="279" t="s">
        <v>394</v>
      </c>
      <c r="N3937" s="279" t="s">
        <v>394</v>
      </c>
      <c r="O3937" s="279" t="s">
        <v>394</v>
      </c>
      <c r="P3937" s="315">
        <v>0</v>
      </c>
      <c r="Q3937" s="279" t="s">
        <v>394</v>
      </c>
      <c r="R3937" s="279" t="s">
        <v>394</v>
      </c>
      <c r="S3937" s="279" t="s">
        <v>394</v>
      </c>
      <c r="T3937" s="279" t="s">
        <v>394</v>
      </c>
      <c r="U3937" s="279" t="s">
        <v>394</v>
      </c>
      <c r="V3937" s="279" t="s">
        <v>394</v>
      </c>
      <c r="W3937" s="279" t="s">
        <v>394</v>
      </c>
      <c r="X3937" s="279" t="s">
        <v>394</v>
      </c>
      <c r="Y3937" s="281"/>
      <c r="Z3937" s="279" t="s">
        <v>394</v>
      </c>
      <c r="AA3937" s="279" t="s">
        <v>394</v>
      </c>
      <c r="AB3937" s="281"/>
      <c r="AC3937" s="279" t="s">
        <v>855</v>
      </c>
      <c r="AF3937" s="276" t="str">
        <f>IFERROR(VLOOKUP(A3937,'[1]قوائم الترجمة'!AC$2:AD$2397,1,0),"م")</f>
        <v>م</v>
      </c>
      <c r="AG3937" s="232"/>
      <c r="AH3937" s="233"/>
      <c r="AI3937" s="233"/>
      <c r="AJ3937" s="233"/>
      <c r="AL3937" s="267"/>
      <c r="AM3937" s="235"/>
      <c r="AO3937" s="236"/>
      <c r="AU3937" s="234"/>
    </row>
    <row r="3938" spans="1:47" ht="21" x14ac:dyDescent="0.4">
      <c r="A3938" s="278">
        <v>123130</v>
      </c>
      <c r="B3938" s="279" t="s">
        <v>7651</v>
      </c>
      <c r="C3938" s="279" t="s">
        <v>577</v>
      </c>
      <c r="D3938" s="279" t="s">
        <v>1056</v>
      </c>
      <c r="E3938" s="279" t="s">
        <v>394</v>
      </c>
      <c r="F3938"/>
      <c r="H3938" s="279" t="s">
        <v>394</v>
      </c>
      <c r="I3938" s="279" t="s">
        <v>539</v>
      </c>
      <c r="J3938" s="279" t="s">
        <v>394</v>
      </c>
      <c r="K3938" s="279" t="s">
        <v>394</v>
      </c>
      <c r="L3938" s="279" t="s">
        <v>394</v>
      </c>
      <c r="M3938" s="279" t="s">
        <v>394</v>
      </c>
      <c r="N3938" s="279" t="s">
        <v>394</v>
      </c>
      <c r="O3938" s="279" t="s">
        <v>394</v>
      </c>
      <c r="P3938" s="315">
        <v>0</v>
      </c>
      <c r="Q3938" s="279" t="s">
        <v>394</v>
      </c>
      <c r="R3938" s="279" t="s">
        <v>394</v>
      </c>
      <c r="S3938" s="279" t="s">
        <v>394</v>
      </c>
      <c r="T3938" s="279" t="s">
        <v>394</v>
      </c>
      <c r="U3938" s="279" t="s">
        <v>394</v>
      </c>
      <c r="V3938" s="279" t="s">
        <v>394</v>
      </c>
      <c r="W3938" s="279" t="s">
        <v>394</v>
      </c>
      <c r="X3938" s="279" t="s">
        <v>394</v>
      </c>
      <c r="Y3938" s="281"/>
      <c r="Z3938" s="279" t="s">
        <v>394</v>
      </c>
      <c r="AA3938" s="279" t="s">
        <v>394</v>
      </c>
      <c r="AB3938" s="281"/>
      <c r="AC3938" s="279" t="s">
        <v>855</v>
      </c>
      <c r="AF3938" s="276" t="str">
        <f>IFERROR(VLOOKUP(A3938,'[1]قوائم الترجمة'!AC$2:AD$2397,1,0),"م")</f>
        <v>م</v>
      </c>
      <c r="AG3938" s="232"/>
      <c r="AH3938" s="233"/>
      <c r="AI3938" s="233"/>
      <c r="AJ3938" s="233"/>
      <c r="AL3938" s="267"/>
      <c r="AM3938" s="235"/>
      <c r="AU3938" s="234"/>
    </row>
    <row r="3939" spans="1:47" ht="21" x14ac:dyDescent="0.4">
      <c r="A3939" s="278">
        <v>123131</v>
      </c>
      <c r="B3939" s="279" t="s">
        <v>2947</v>
      </c>
      <c r="C3939" s="279" t="s">
        <v>68</v>
      </c>
      <c r="D3939" s="279" t="s">
        <v>1307</v>
      </c>
      <c r="E3939" s="279" t="s">
        <v>394</v>
      </c>
      <c r="F3939"/>
      <c r="H3939" s="279" t="s">
        <v>394</v>
      </c>
      <c r="I3939" s="279" t="s">
        <v>539</v>
      </c>
      <c r="J3939" s="279" t="s">
        <v>394</v>
      </c>
      <c r="K3939" s="279" t="s">
        <v>394</v>
      </c>
      <c r="L3939" s="279" t="s">
        <v>394</v>
      </c>
      <c r="M3939" s="279" t="s">
        <v>394</v>
      </c>
      <c r="N3939" s="279" t="s">
        <v>394</v>
      </c>
      <c r="O3939" s="279" t="s">
        <v>394</v>
      </c>
      <c r="P3939" s="315">
        <v>0</v>
      </c>
      <c r="Q3939" s="279" t="s">
        <v>394</v>
      </c>
      <c r="R3939" s="279" t="s">
        <v>394</v>
      </c>
      <c r="S3939" s="279" t="s">
        <v>394</v>
      </c>
      <c r="T3939" s="279" t="s">
        <v>394</v>
      </c>
      <c r="U3939" s="279" t="s">
        <v>394</v>
      </c>
      <c r="V3939" s="279" t="s">
        <v>394</v>
      </c>
      <c r="W3939" s="279" t="s">
        <v>394</v>
      </c>
      <c r="X3939" s="279" t="s">
        <v>394</v>
      </c>
      <c r="Y3939" s="281"/>
      <c r="Z3939" s="279" t="s">
        <v>394</v>
      </c>
      <c r="AA3939" s="279" t="s">
        <v>394</v>
      </c>
      <c r="AB3939" s="281"/>
      <c r="AC3939" s="279" t="s">
        <v>855</v>
      </c>
      <c r="AF3939" s="276" t="str">
        <f>IFERROR(VLOOKUP(A3939,'[1]قوائم الترجمة'!AC$2:AD$2397,1,0),"م")</f>
        <v>م</v>
      </c>
      <c r="AG3939" s="232"/>
      <c r="AH3939" s="233"/>
      <c r="AI3939" s="233"/>
      <c r="AJ3939" s="233"/>
      <c r="AL3939" s="267"/>
      <c r="AM3939" s="235"/>
      <c r="AO3939" s="236"/>
      <c r="AU3939" s="234"/>
    </row>
    <row r="3940" spans="1:47" ht="21" x14ac:dyDescent="0.4">
      <c r="A3940" s="275">
        <v>123132</v>
      </c>
      <c r="B3940" s="276" t="s">
        <v>7658</v>
      </c>
      <c r="C3940" s="276" t="s">
        <v>2945</v>
      </c>
      <c r="D3940" s="276" t="s">
        <v>2946</v>
      </c>
      <c r="E3940" s="276" t="s">
        <v>424</v>
      </c>
      <c r="F3940" s="317" t="s">
        <v>8645</v>
      </c>
      <c r="G3940" s="317" t="s">
        <v>8646</v>
      </c>
      <c r="H3940" s="276" t="s">
        <v>425</v>
      </c>
      <c r="I3940" s="276" t="s">
        <v>540</v>
      </c>
      <c r="J3940" s="276" t="s">
        <v>426</v>
      </c>
      <c r="K3940" s="277">
        <v>2017</v>
      </c>
      <c r="L3940" s="276" t="s">
        <v>412</v>
      </c>
      <c r="M3940" s="303"/>
      <c r="N3940" s="276" t="s">
        <v>394</v>
      </c>
      <c r="O3940" s="276" t="s">
        <v>394</v>
      </c>
      <c r="P3940" s="315">
        <v>0</v>
      </c>
      <c r="Q3940" s="303"/>
      <c r="R3940" s="276" t="s">
        <v>394</v>
      </c>
      <c r="S3940" s="276" t="s">
        <v>394</v>
      </c>
      <c r="T3940" s="303"/>
      <c r="U3940" s="303"/>
      <c r="V3940" s="303"/>
      <c r="W3940" s="303"/>
      <c r="X3940" s="303"/>
      <c r="Z3940" s="303"/>
      <c r="AA3940" s="303"/>
      <c r="AC3940" s="276" t="s">
        <v>394</v>
      </c>
      <c r="AF3940" s="276">
        <f>IFERROR(VLOOKUP(A3940,'[1]قوائم الترجمة'!AC$2:AD$2397,1,0),"م")</f>
        <v>123132</v>
      </c>
      <c r="AG3940" s="232"/>
      <c r="AH3940" s="233"/>
      <c r="AI3940" s="233"/>
      <c r="AJ3940" s="233"/>
      <c r="AL3940" s="267"/>
      <c r="AM3940" s="235"/>
      <c r="AO3940" s="236"/>
      <c r="AU3940" s="234"/>
    </row>
    <row r="3941" spans="1:47" ht="21" x14ac:dyDescent="0.4">
      <c r="A3941" s="278">
        <v>123133</v>
      </c>
      <c r="B3941" s="279" t="s">
        <v>7661</v>
      </c>
      <c r="C3941" s="279" t="s">
        <v>3019</v>
      </c>
      <c r="D3941" s="279" t="s">
        <v>245</v>
      </c>
      <c r="E3941" s="279" t="s">
        <v>394</v>
      </c>
      <c r="F3941"/>
      <c r="H3941" s="279" t="s">
        <v>394</v>
      </c>
      <c r="I3941" s="279" t="s">
        <v>538</v>
      </c>
      <c r="J3941" s="279" t="s">
        <v>394</v>
      </c>
      <c r="K3941" s="279" t="s">
        <v>394</v>
      </c>
      <c r="L3941" s="279" t="s">
        <v>394</v>
      </c>
      <c r="M3941" s="279" t="s">
        <v>394</v>
      </c>
      <c r="N3941" s="279" t="s">
        <v>394</v>
      </c>
      <c r="O3941" s="279" t="s">
        <v>394</v>
      </c>
      <c r="P3941" s="315">
        <v>0</v>
      </c>
      <c r="Q3941" s="279" t="s">
        <v>394</v>
      </c>
      <c r="R3941" s="279" t="s">
        <v>394</v>
      </c>
      <c r="S3941" s="279" t="s">
        <v>394</v>
      </c>
      <c r="T3941" s="279" t="s">
        <v>394</v>
      </c>
      <c r="U3941" s="279" t="s">
        <v>394</v>
      </c>
      <c r="V3941" s="279" t="s">
        <v>394</v>
      </c>
      <c r="W3941" s="279" t="s">
        <v>394</v>
      </c>
      <c r="X3941" s="279" t="s">
        <v>394</v>
      </c>
      <c r="Y3941" s="281"/>
      <c r="Z3941" s="279" t="s">
        <v>394</v>
      </c>
      <c r="AA3941" s="279" t="s">
        <v>394</v>
      </c>
      <c r="AB3941" s="281"/>
      <c r="AC3941" s="279" t="s">
        <v>394</v>
      </c>
      <c r="AF3941" s="276" t="str">
        <f>IFERROR(VLOOKUP(A3941,'[1]قوائم الترجمة'!AC$2:AD$2397,1,0),"م")</f>
        <v>م</v>
      </c>
      <c r="AG3941" s="232"/>
      <c r="AH3941" s="233"/>
      <c r="AI3941" s="233"/>
      <c r="AJ3941" s="233"/>
      <c r="AL3941" s="267"/>
      <c r="AM3941" s="235"/>
      <c r="AO3941" s="236"/>
      <c r="AU3941" s="234"/>
    </row>
    <row r="3942" spans="1:47" ht="21" x14ac:dyDescent="0.4">
      <c r="A3942" s="275">
        <v>123134</v>
      </c>
      <c r="B3942" s="276" t="s">
        <v>2944</v>
      </c>
      <c r="C3942" s="276" t="s">
        <v>1439</v>
      </c>
      <c r="D3942" s="276" t="s">
        <v>1042</v>
      </c>
      <c r="E3942" s="276" t="s">
        <v>424</v>
      </c>
      <c r="F3942" s="317" t="s">
        <v>8647</v>
      </c>
      <c r="G3942" s="317" t="s">
        <v>402</v>
      </c>
      <c r="H3942" s="276" t="s">
        <v>425</v>
      </c>
      <c r="I3942" s="276" t="s">
        <v>539</v>
      </c>
      <c r="J3942" s="276" t="s">
        <v>426</v>
      </c>
      <c r="K3942" s="277">
        <v>2009</v>
      </c>
      <c r="L3942" s="276" t="s">
        <v>402</v>
      </c>
      <c r="M3942" s="303"/>
      <c r="N3942" s="276" t="s">
        <v>8648</v>
      </c>
      <c r="O3942" s="276" t="s">
        <v>8434</v>
      </c>
      <c r="P3942" s="276">
        <v>70000</v>
      </c>
      <c r="Q3942" s="303"/>
      <c r="R3942" s="276" t="s">
        <v>394</v>
      </c>
      <c r="S3942" s="276"/>
      <c r="T3942" s="303"/>
      <c r="U3942" s="303"/>
      <c r="V3942" s="303"/>
      <c r="W3942" s="303"/>
      <c r="X3942" s="303"/>
      <c r="Z3942" s="303"/>
      <c r="AA3942" s="303"/>
      <c r="AC3942" s="276" t="s">
        <v>855</v>
      </c>
      <c r="AF3942" s="276">
        <f>IFERROR(VLOOKUP(A3942,'[1]قوائم الترجمة'!AC$2:AD$2397,1,0),"م")</f>
        <v>123134</v>
      </c>
      <c r="AG3942" s="232"/>
      <c r="AH3942" s="233"/>
      <c r="AI3942" s="233"/>
      <c r="AJ3942" s="233"/>
      <c r="AL3942" s="267"/>
      <c r="AM3942" s="235"/>
      <c r="AO3942" s="236"/>
      <c r="AU3942" s="234"/>
    </row>
    <row r="3943" spans="1:47" ht="21" x14ac:dyDescent="0.4">
      <c r="A3943" s="278">
        <v>123135</v>
      </c>
      <c r="B3943" s="279" t="s">
        <v>2942</v>
      </c>
      <c r="C3943" s="279" t="s">
        <v>2943</v>
      </c>
      <c r="D3943" s="279" t="s">
        <v>365</v>
      </c>
      <c r="E3943" s="279" t="s">
        <v>394</v>
      </c>
      <c r="F3943"/>
      <c r="H3943" s="279" t="s">
        <v>394</v>
      </c>
      <c r="I3943" s="279" t="s">
        <v>538</v>
      </c>
      <c r="J3943" s="279" t="s">
        <v>394</v>
      </c>
      <c r="K3943" s="279" t="s">
        <v>394</v>
      </c>
      <c r="L3943" s="279" t="s">
        <v>394</v>
      </c>
      <c r="M3943" s="279" t="s">
        <v>394</v>
      </c>
      <c r="N3943" s="279" t="s">
        <v>394</v>
      </c>
      <c r="O3943" s="279" t="s">
        <v>394</v>
      </c>
      <c r="P3943" s="315">
        <v>0</v>
      </c>
      <c r="Q3943" s="279" t="s">
        <v>394</v>
      </c>
      <c r="R3943" s="279" t="s">
        <v>394</v>
      </c>
      <c r="S3943" s="279" t="s">
        <v>394</v>
      </c>
      <c r="T3943" s="279" t="s">
        <v>394</v>
      </c>
      <c r="U3943" s="279" t="s">
        <v>394</v>
      </c>
      <c r="V3943" s="279" t="s">
        <v>394</v>
      </c>
      <c r="W3943" s="279" t="s">
        <v>394</v>
      </c>
      <c r="X3943" s="279" t="s">
        <v>394</v>
      </c>
      <c r="Y3943" s="281"/>
      <c r="Z3943" s="279" t="s">
        <v>394</v>
      </c>
      <c r="AA3943" s="279" t="s">
        <v>394</v>
      </c>
      <c r="AB3943" s="281"/>
      <c r="AC3943" s="279" t="s">
        <v>394</v>
      </c>
      <c r="AF3943" s="276" t="str">
        <f>IFERROR(VLOOKUP(A3943,'[1]قوائم الترجمة'!AC$2:AD$2397,1,0),"م")</f>
        <v>م</v>
      </c>
      <c r="AG3943" s="232"/>
      <c r="AH3943" s="233"/>
      <c r="AI3943" s="233"/>
      <c r="AJ3943" s="233"/>
      <c r="AL3943" s="267"/>
      <c r="AM3943" s="235"/>
      <c r="AO3943" s="236"/>
      <c r="AU3943" s="234"/>
    </row>
    <row r="3944" spans="1:47" ht="21" x14ac:dyDescent="0.4">
      <c r="A3944" s="275">
        <v>123136</v>
      </c>
      <c r="B3944" s="276" t="s">
        <v>2940</v>
      </c>
      <c r="C3944" s="276" t="s">
        <v>147</v>
      </c>
      <c r="D3944" s="276" t="s">
        <v>2941</v>
      </c>
      <c r="E3944" s="276" t="s">
        <v>424</v>
      </c>
      <c r="F3944" s="317" t="s">
        <v>8649</v>
      </c>
      <c r="G3944" s="317" t="s">
        <v>402</v>
      </c>
      <c r="H3944" s="276" t="s">
        <v>425</v>
      </c>
      <c r="I3944" s="276" t="s">
        <v>541</v>
      </c>
      <c r="J3944" s="276" t="s">
        <v>403</v>
      </c>
      <c r="K3944" s="277">
        <v>0</v>
      </c>
      <c r="L3944" s="276" t="s">
        <v>402</v>
      </c>
      <c r="M3944" s="303"/>
      <c r="N3944" s="276" t="s">
        <v>394</v>
      </c>
      <c r="O3944" s="276" t="s">
        <v>394</v>
      </c>
      <c r="P3944" s="315">
        <v>0</v>
      </c>
      <c r="Q3944" s="303"/>
      <c r="R3944" s="276" t="s">
        <v>394</v>
      </c>
      <c r="S3944" s="276" t="s">
        <v>394</v>
      </c>
      <c r="T3944" s="303"/>
      <c r="U3944" s="303"/>
      <c r="V3944" s="303"/>
      <c r="W3944" s="303"/>
      <c r="X3944" s="303"/>
      <c r="Z3944" s="303"/>
      <c r="AA3944" s="303"/>
      <c r="AC3944" s="276" t="s">
        <v>394</v>
      </c>
      <c r="AF3944" s="276">
        <f>IFERROR(VLOOKUP(A3944,'[1]قوائم الترجمة'!AC$2:AD$2397,1,0),"م")</f>
        <v>123136</v>
      </c>
      <c r="AG3944" s="232"/>
      <c r="AH3944" s="233"/>
      <c r="AI3944" s="233"/>
      <c r="AJ3944" s="233"/>
      <c r="AL3944" s="267"/>
      <c r="AM3944" s="235"/>
      <c r="AO3944" s="236"/>
      <c r="AU3944" s="234"/>
    </row>
    <row r="3945" spans="1:47" ht="21" x14ac:dyDescent="0.4">
      <c r="A3945" s="275">
        <v>123137</v>
      </c>
      <c r="B3945" s="276" t="s">
        <v>7675</v>
      </c>
      <c r="C3945" s="276" t="s">
        <v>200</v>
      </c>
      <c r="D3945" s="276" t="s">
        <v>838</v>
      </c>
      <c r="E3945" s="276" t="s">
        <v>5660</v>
      </c>
      <c r="F3945" s="317" t="s">
        <v>8650</v>
      </c>
      <c r="G3945" s="317" t="s">
        <v>402</v>
      </c>
      <c r="H3945" s="276" t="s">
        <v>425</v>
      </c>
      <c r="I3945" s="276" t="s">
        <v>8485</v>
      </c>
      <c r="J3945" s="276" t="s">
        <v>403</v>
      </c>
      <c r="K3945" s="277">
        <v>2001</v>
      </c>
      <c r="L3945" s="276" t="s">
        <v>402</v>
      </c>
      <c r="M3945" s="303"/>
      <c r="N3945" s="276" t="s">
        <v>394</v>
      </c>
      <c r="O3945" s="276" t="s">
        <v>394</v>
      </c>
      <c r="P3945" s="315">
        <v>0</v>
      </c>
      <c r="Q3945" s="303"/>
      <c r="R3945" s="276" t="s">
        <v>394</v>
      </c>
      <c r="S3945" s="276" t="s">
        <v>394</v>
      </c>
      <c r="T3945" s="303"/>
      <c r="U3945" s="303"/>
      <c r="V3945" s="303"/>
      <c r="W3945" s="303"/>
      <c r="X3945" s="303"/>
      <c r="Z3945" s="303"/>
      <c r="AA3945" s="303"/>
      <c r="AC3945" s="276" t="s">
        <v>394</v>
      </c>
      <c r="AF3945" s="276">
        <f>IFERROR(VLOOKUP(A3945,'[1]قوائم الترجمة'!AC$2:AD$2397,1,0),"م")</f>
        <v>123137</v>
      </c>
      <c r="AG3945" s="232"/>
      <c r="AH3945" s="233"/>
      <c r="AI3945" s="233"/>
      <c r="AJ3945" s="233"/>
      <c r="AL3945" s="267"/>
      <c r="AM3945" s="235"/>
      <c r="AO3945" s="236"/>
      <c r="AU3945" s="234"/>
    </row>
    <row r="3946" spans="1:47" ht="21" x14ac:dyDescent="0.4">
      <c r="A3946" s="278">
        <v>123138</v>
      </c>
      <c r="B3946" s="279" t="s">
        <v>2939</v>
      </c>
      <c r="C3946" s="279" t="s">
        <v>92</v>
      </c>
      <c r="D3946" s="279" t="s">
        <v>982</v>
      </c>
      <c r="E3946" s="279" t="s">
        <v>394</v>
      </c>
      <c r="F3946"/>
      <c r="H3946" s="279" t="s">
        <v>394</v>
      </c>
      <c r="I3946" s="279" t="s">
        <v>539</v>
      </c>
      <c r="J3946" s="279" t="s">
        <v>394</v>
      </c>
      <c r="K3946" s="279" t="s">
        <v>394</v>
      </c>
      <c r="L3946" s="279" t="s">
        <v>394</v>
      </c>
      <c r="M3946" s="279" t="s">
        <v>394</v>
      </c>
      <c r="N3946" s="279" t="s">
        <v>394</v>
      </c>
      <c r="O3946" s="279" t="s">
        <v>394</v>
      </c>
      <c r="P3946" s="315">
        <v>0</v>
      </c>
      <c r="Q3946" s="279" t="s">
        <v>394</v>
      </c>
      <c r="R3946" s="279" t="s">
        <v>394</v>
      </c>
      <c r="S3946" s="279" t="s">
        <v>394</v>
      </c>
      <c r="T3946" s="279" t="s">
        <v>394</v>
      </c>
      <c r="U3946" s="279" t="s">
        <v>394</v>
      </c>
      <c r="V3946" s="279" t="s">
        <v>394</v>
      </c>
      <c r="W3946" s="279" t="s">
        <v>394</v>
      </c>
      <c r="X3946" s="279" t="s">
        <v>394</v>
      </c>
      <c r="Y3946" s="281"/>
      <c r="Z3946" s="279" t="s">
        <v>394</v>
      </c>
      <c r="AA3946" s="279" t="s">
        <v>394</v>
      </c>
      <c r="AB3946" s="281"/>
      <c r="AC3946" s="279" t="s">
        <v>855</v>
      </c>
      <c r="AF3946" s="276" t="str">
        <f>IFERROR(VLOOKUP(A3946,'[1]قوائم الترجمة'!AC$2:AD$2397,1,0),"م")</f>
        <v>م</v>
      </c>
      <c r="AG3946" s="232"/>
      <c r="AH3946" s="233"/>
      <c r="AI3946" s="233"/>
      <c r="AJ3946" s="233"/>
      <c r="AL3946" s="267"/>
      <c r="AM3946" s="235"/>
      <c r="AO3946" s="236"/>
      <c r="AU3946" s="234"/>
    </row>
    <row r="3947" spans="1:47" ht="21" x14ac:dyDescent="0.4">
      <c r="A3947" s="278">
        <v>123139</v>
      </c>
      <c r="B3947" s="279" t="s">
        <v>7685</v>
      </c>
      <c r="C3947" s="279" t="s">
        <v>170</v>
      </c>
      <c r="D3947" s="279" t="s">
        <v>354</v>
      </c>
      <c r="E3947" s="279" t="s">
        <v>394</v>
      </c>
      <c r="F3947"/>
      <c r="H3947" s="279" t="s">
        <v>394</v>
      </c>
      <c r="I3947" s="279" t="s">
        <v>539</v>
      </c>
      <c r="J3947" s="279" t="s">
        <v>394</v>
      </c>
      <c r="K3947" s="279" t="s">
        <v>394</v>
      </c>
      <c r="L3947" s="279" t="s">
        <v>394</v>
      </c>
      <c r="M3947" s="279" t="s">
        <v>394</v>
      </c>
      <c r="N3947" s="279" t="s">
        <v>394</v>
      </c>
      <c r="O3947" s="279" t="s">
        <v>394</v>
      </c>
      <c r="P3947" s="315">
        <v>0</v>
      </c>
      <c r="Q3947" s="279" t="s">
        <v>394</v>
      </c>
      <c r="R3947" s="279" t="s">
        <v>394</v>
      </c>
      <c r="S3947" s="279" t="s">
        <v>394</v>
      </c>
      <c r="T3947" s="279" t="s">
        <v>394</v>
      </c>
      <c r="U3947" s="279" t="s">
        <v>394</v>
      </c>
      <c r="V3947" s="279" t="s">
        <v>394</v>
      </c>
      <c r="W3947" s="279" t="s">
        <v>394</v>
      </c>
      <c r="X3947" s="279" t="s">
        <v>394</v>
      </c>
      <c r="Y3947" s="281"/>
      <c r="Z3947" s="279" t="s">
        <v>394</v>
      </c>
      <c r="AA3947" s="279" t="s">
        <v>394</v>
      </c>
      <c r="AB3947" s="281"/>
      <c r="AC3947" s="279" t="s">
        <v>855</v>
      </c>
      <c r="AF3947" s="276" t="str">
        <f>IFERROR(VLOOKUP(A3947,'[1]قوائم الترجمة'!AC$2:AD$2397,1,0),"م")</f>
        <v>م</v>
      </c>
      <c r="AG3947" s="232"/>
      <c r="AH3947" s="233"/>
      <c r="AI3947" s="233"/>
      <c r="AJ3947" s="233"/>
      <c r="AL3947" s="267"/>
      <c r="AM3947" s="235"/>
      <c r="AO3947" s="236"/>
      <c r="AU3947" s="234"/>
    </row>
    <row r="3948" spans="1:47" ht="21" x14ac:dyDescent="0.4">
      <c r="A3948" s="278">
        <v>123140</v>
      </c>
      <c r="B3948" s="279" t="s">
        <v>2938</v>
      </c>
      <c r="C3948" s="279" t="s">
        <v>68</v>
      </c>
      <c r="D3948" s="279" t="s">
        <v>535</v>
      </c>
      <c r="E3948" s="279" t="s">
        <v>394</v>
      </c>
      <c r="F3948"/>
      <c r="H3948" s="279" t="s">
        <v>394</v>
      </c>
      <c r="I3948" s="279" t="s">
        <v>539</v>
      </c>
      <c r="J3948" s="279" t="s">
        <v>394</v>
      </c>
      <c r="K3948" s="279" t="s">
        <v>394</v>
      </c>
      <c r="L3948" s="279" t="s">
        <v>394</v>
      </c>
      <c r="M3948" s="279" t="s">
        <v>394</v>
      </c>
      <c r="N3948" s="279" t="s">
        <v>394</v>
      </c>
      <c r="O3948" s="279" t="s">
        <v>394</v>
      </c>
      <c r="P3948" s="315">
        <v>0</v>
      </c>
      <c r="Q3948" s="279" t="s">
        <v>394</v>
      </c>
      <c r="R3948" s="279" t="s">
        <v>394</v>
      </c>
      <c r="S3948" s="279" t="s">
        <v>394</v>
      </c>
      <c r="T3948" s="279" t="s">
        <v>394</v>
      </c>
      <c r="U3948" s="279" t="s">
        <v>394</v>
      </c>
      <c r="V3948" s="279" t="s">
        <v>394</v>
      </c>
      <c r="W3948" s="279" t="s">
        <v>394</v>
      </c>
      <c r="X3948" s="279" t="s">
        <v>394</v>
      </c>
      <c r="Y3948" s="281"/>
      <c r="Z3948" s="279" t="s">
        <v>394</v>
      </c>
      <c r="AA3948" s="279" t="s">
        <v>394</v>
      </c>
      <c r="AB3948" s="281"/>
      <c r="AC3948" s="279" t="s">
        <v>855</v>
      </c>
      <c r="AF3948" s="276" t="str">
        <f>IFERROR(VLOOKUP(A3948,'[1]قوائم الترجمة'!AC$2:AD$2397,1,0),"م")</f>
        <v>م</v>
      </c>
      <c r="AG3948" s="232"/>
      <c r="AH3948" s="233"/>
      <c r="AI3948" s="233"/>
      <c r="AJ3948" s="233"/>
      <c r="AL3948" s="267"/>
      <c r="AM3948" s="235"/>
      <c r="AU3948" s="234"/>
    </row>
    <row r="3949" spans="1:47" ht="21" x14ac:dyDescent="0.4">
      <c r="A3949" s="278">
        <v>123141</v>
      </c>
      <c r="B3949" s="279" t="s">
        <v>2937</v>
      </c>
      <c r="C3949" s="279" t="s">
        <v>204</v>
      </c>
      <c r="D3949" s="279" t="s">
        <v>239</v>
      </c>
      <c r="E3949" s="279" t="s">
        <v>394</v>
      </c>
      <c r="F3949"/>
      <c r="H3949" s="279" t="s">
        <v>394</v>
      </c>
      <c r="I3949" s="279" t="s">
        <v>539</v>
      </c>
      <c r="J3949" s="279" t="s">
        <v>394</v>
      </c>
      <c r="K3949" s="279" t="s">
        <v>394</v>
      </c>
      <c r="L3949" s="279" t="s">
        <v>394</v>
      </c>
      <c r="M3949" s="279" t="s">
        <v>394</v>
      </c>
      <c r="N3949" s="279" t="s">
        <v>394</v>
      </c>
      <c r="O3949" s="279" t="s">
        <v>394</v>
      </c>
      <c r="P3949" s="315">
        <v>0</v>
      </c>
      <c r="Q3949" s="279" t="s">
        <v>394</v>
      </c>
      <c r="R3949" s="279" t="s">
        <v>394</v>
      </c>
      <c r="S3949" s="279" t="s">
        <v>394</v>
      </c>
      <c r="T3949" s="279" t="s">
        <v>394</v>
      </c>
      <c r="U3949" s="279" t="s">
        <v>394</v>
      </c>
      <c r="V3949" s="279" t="s">
        <v>394</v>
      </c>
      <c r="W3949" s="279" t="s">
        <v>394</v>
      </c>
      <c r="X3949" s="279" t="s">
        <v>394</v>
      </c>
      <c r="Y3949" s="281"/>
      <c r="Z3949" s="279" t="s">
        <v>394</v>
      </c>
      <c r="AA3949" s="279" t="s">
        <v>394</v>
      </c>
      <c r="AB3949" s="281"/>
      <c r="AC3949" s="279" t="s">
        <v>855</v>
      </c>
      <c r="AF3949" s="276" t="str">
        <f>IFERROR(VLOOKUP(A3949,'[1]قوائم الترجمة'!AC$2:AD$2397,1,0),"م")</f>
        <v>م</v>
      </c>
      <c r="AG3949" s="232"/>
      <c r="AH3949" s="233"/>
      <c r="AI3949" s="233"/>
      <c r="AJ3949" s="233"/>
      <c r="AL3949" s="267"/>
      <c r="AM3949" s="235"/>
      <c r="AO3949" s="236"/>
      <c r="AU3949" s="234"/>
    </row>
    <row r="3950" spans="1:47" ht="21" x14ac:dyDescent="0.4">
      <c r="A3950" s="275">
        <v>123142</v>
      </c>
      <c r="B3950" s="276" t="s">
        <v>2936</v>
      </c>
      <c r="C3950" s="276" t="s">
        <v>107</v>
      </c>
      <c r="D3950" s="276" t="s">
        <v>8651</v>
      </c>
      <c r="E3950" s="276" t="s">
        <v>5660</v>
      </c>
      <c r="F3950" s="317" t="s">
        <v>8652</v>
      </c>
      <c r="G3950" s="317" t="s">
        <v>402</v>
      </c>
      <c r="H3950" s="276" t="s">
        <v>425</v>
      </c>
      <c r="I3950" s="276" t="s">
        <v>61</v>
      </c>
      <c r="J3950" s="276" t="s">
        <v>8112</v>
      </c>
      <c r="K3950" s="277">
        <v>2010</v>
      </c>
      <c r="L3950" s="276" t="s">
        <v>402</v>
      </c>
      <c r="M3950" s="303"/>
      <c r="N3950" s="276" t="s">
        <v>394</v>
      </c>
      <c r="O3950" s="276" t="s">
        <v>394</v>
      </c>
      <c r="P3950" s="315">
        <v>0</v>
      </c>
      <c r="Q3950" s="303"/>
      <c r="R3950" s="276" t="s">
        <v>394</v>
      </c>
      <c r="S3950" s="276" t="s">
        <v>394</v>
      </c>
      <c r="T3950" s="303"/>
      <c r="U3950" s="303"/>
      <c r="V3950" s="303"/>
      <c r="W3950" s="303"/>
      <c r="X3950" s="303"/>
      <c r="Z3950" s="303"/>
      <c r="AA3950" s="303"/>
      <c r="AC3950" s="276" t="s">
        <v>394</v>
      </c>
      <c r="AF3950" s="276">
        <f>IFERROR(VLOOKUP(A3950,'[1]قوائم الترجمة'!AC$2:AD$2397,1,0),"م")</f>
        <v>123142</v>
      </c>
      <c r="AG3950" s="232"/>
      <c r="AH3950" s="233"/>
      <c r="AI3950" s="233"/>
      <c r="AJ3950" s="233"/>
      <c r="AL3950" s="267"/>
      <c r="AM3950" s="235"/>
      <c r="AO3950" s="236"/>
      <c r="AU3950" s="234"/>
    </row>
    <row r="3951" spans="1:47" ht="21" x14ac:dyDescent="0.4">
      <c r="A3951" s="275">
        <v>123143</v>
      </c>
      <c r="B3951" s="276" t="s">
        <v>7699</v>
      </c>
      <c r="C3951" s="276" t="s">
        <v>63</v>
      </c>
      <c r="D3951" s="276" t="s">
        <v>248</v>
      </c>
      <c r="E3951" s="276" t="s">
        <v>424</v>
      </c>
      <c r="F3951" s="317" t="s">
        <v>8653</v>
      </c>
      <c r="G3951" s="317" t="s">
        <v>417</v>
      </c>
      <c r="H3951" s="276" t="s">
        <v>429</v>
      </c>
      <c r="I3951" s="276" t="s">
        <v>8485</v>
      </c>
      <c r="J3951" s="276" t="s">
        <v>403</v>
      </c>
      <c r="K3951" s="277">
        <v>2016</v>
      </c>
      <c r="L3951" s="276" t="s">
        <v>417</v>
      </c>
      <c r="M3951" s="303"/>
      <c r="N3951" s="276" t="s">
        <v>394</v>
      </c>
      <c r="O3951" s="276" t="s">
        <v>394</v>
      </c>
      <c r="P3951" s="315">
        <v>0</v>
      </c>
      <c r="Q3951" s="303"/>
      <c r="R3951" s="276" t="s">
        <v>394</v>
      </c>
      <c r="S3951" s="276" t="s">
        <v>394</v>
      </c>
      <c r="T3951" s="303"/>
      <c r="U3951" s="303"/>
      <c r="V3951" s="303"/>
      <c r="W3951" s="303"/>
      <c r="X3951" s="303"/>
      <c r="Z3951" s="303"/>
      <c r="AA3951" s="303"/>
      <c r="AC3951" s="276" t="s">
        <v>394</v>
      </c>
      <c r="AF3951" s="276">
        <f>IFERROR(VLOOKUP(A3951,'[1]قوائم الترجمة'!AC$2:AD$2397,1,0),"م")</f>
        <v>123143</v>
      </c>
      <c r="AG3951" s="232"/>
      <c r="AH3951" s="233"/>
      <c r="AI3951" s="233"/>
      <c r="AJ3951" s="233"/>
      <c r="AL3951" s="267"/>
      <c r="AM3951" s="235"/>
      <c r="AO3951" s="236"/>
      <c r="AU3951" s="234"/>
    </row>
    <row r="3952" spans="1:47" ht="21" x14ac:dyDescent="0.4">
      <c r="A3952" s="278">
        <v>123144</v>
      </c>
      <c r="B3952" s="279" t="s">
        <v>2935</v>
      </c>
      <c r="C3952" s="279" t="s">
        <v>92</v>
      </c>
      <c r="D3952" s="279" t="s">
        <v>305</v>
      </c>
      <c r="E3952" s="279" t="s">
        <v>394</v>
      </c>
      <c r="F3952"/>
      <c r="H3952" s="279" t="s">
        <v>394</v>
      </c>
      <c r="I3952" s="279" t="s">
        <v>540</v>
      </c>
      <c r="J3952" s="279" t="s">
        <v>394</v>
      </c>
      <c r="K3952" s="279" t="s">
        <v>394</v>
      </c>
      <c r="L3952" s="279" t="s">
        <v>394</v>
      </c>
      <c r="M3952" s="279" t="s">
        <v>394</v>
      </c>
      <c r="N3952" s="279" t="s">
        <v>394</v>
      </c>
      <c r="O3952" s="279" t="s">
        <v>394</v>
      </c>
      <c r="P3952" s="315">
        <v>0</v>
      </c>
      <c r="Q3952" s="279" t="s">
        <v>394</v>
      </c>
      <c r="R3952" s="279" t="s">
        <v>394</v>
      </c>
      <c r="S3952" s="279" t="s">
        <v>394</v>
      </c>
      <c r="T3952" s="279" t="s">
        <v>394</v>
      </c>
      <c r="U3952" s="279" t="s">
        <v>394</v>
      </c>
      <c r="V3952" s="279" t="s">
        <v>394</v>
      </c>
      <c r="W3952" s="279" t="s">
        <v>394</v>
      </c>
      <c r="X3952" s="279" t="s">
        <v>394</v>
      </c>
      <c r="Y3952" s="281"/>
      <c r="Z3952" s="279" t="s">
        <v>394</v>
      </c>
      <c r="AA3952" s="279" t="s">
        <v>394</v>
      </c>
      <c r="AB3952" s="281"/>
      <c r="AC3952" s="279" t="s">
        <v>394</v>
      </c>
      <c r="AF3952" s="276" t="str">
        <f>IFERROR(VLOOKUP(A3952,'[1]قوائم الترجمة'!AC$2:AD$2397,1,0),"م")</f>
        <v>م</v>
      </c>
      <c r="AG3952" s="232"/>
      <c r="AH3952" s="233"/>
      <c r="AI3952" s="233"/>
      <c r="AJ3952" s="233"/>
      <c r="AL3952" s="267"/>
      <c r="AM3952" s="235"/>
      <c r="AO3952" s="236"/>
      <c r="AU3952" s="234"/>
    </row>
    <row r="3953" spans="1:47" ht="21" x14ac:dyDescent="0.4">
      <c r="A3953" s="278">
        <v>123145</v>
      </c>
      <c r="B3953" s="279" t="s">
        <v>2934</v>
      </c>
      <c r="C3953" s="279" t="s">
        <v>1146</v>
      </c>
      <c r="D3953" s="279" t="s">
        <v>212</v>
      </c>
      <c r="E3953" s="279" t="s">
        <v>394</v>
      </c>
      <c r="F3953"/>
      <c r="H3953" s="279" t="s">
        <v>394</v>
      </c>
      <c r="I3953" s="279" t="s">
        <v>539</v>
      </c>
      <c r="J3953" s="279" t="s">
        <v>394</v>
      </c>
      <c r="K3953" s="279" t="s">
        <v>394</v>
      </c>
      <c r="L3953" s="279" t="s">
        <v>394</v>
      </c>
      <c r="M3953" s="279" t="s">
        <v>394</v>
      </c>
      <c r="N3953" s="279" t="s">
        <v>394</v>
      </c>
      <c r="O3953" s="279" t="s">
        <v>394</v>
      </c>
      <c r="P3953" s="315">
        <v>0</v>
      </c>
      <c r="Q3953" s="279" t="s">
        <v>394</v>
      </c>
      <c r="R3953" s="279" t="s">
        <v>394</v>
      </c>
      <c r="S3953" s="279" t="s">
        <v>394</v>
      </c>
      <c r="T3953" s="279" t="s">
        <v>394</v>
      </c>
      <c r="U3953" s="279" t="s">
        <v>394</v>
      </c>
      <c r="V3953" s="279" t="s">
        <v>394</v>
      </c>
      <c r="W3953" s="279" t="s">
        <v>394</v>
      </c>
      <c r="X3953" s="279" t="s">
        <v>394</v>
      </c>
      <c r="Y3953" s="281"/>
      <c r="Z3953" s="279" t="s">
        <v>394</v>
      </c>
      <c r="AA3953" s="279" t="s">
        <v>394</v>
      </c>
      <c r="AB3953" s="281"/>
      <c r="AC3953" s="279" t="s">
        <v>855</v>
      </c>
      <c r="AF3953" s="276" t="str">
        <f>IFERROR(VLOOKUP(A3953,'[1]قوائم الترجمة'!AC$2:AD$2397,1,0),"م")</f>
        <v>م</v>
      </c>
      <c r="AG3953" s="232"/>
      <c r="AH3953" s="233"/>
      <c r="AI3953" s="233"/>
      <c r="AJ3953" s="233"/>
      <c r="AL3953" s="267"/>
      <c r="AM3953" s="235"/>
      <c r="AO3953" s="236"/>
      <c r="AU3953" s="234"/>
    </row>
    <row r="3954" spans="1:47" ht="21" x14ac:dyDescent="0.4">
      <c r="A3954" s="278">
        <v>123146</v>
      </c>
      <c r="B3954" s="279" t="s">
        <v>2933</v>
      </c>
      <c r="C3954" s="279" t="s">
        <v>631</v>
      </c>
      <c r="D3954" s="279" t="s">
        <v>10392</v>
      </c>
      <c r="E3954" s="279" t="s">
        <v>394</v>
      </c>
      <c r="F3954"/>
      <c r="H3954" s="279" t="s">
        <v>394</v>
      </c>
      <c r="I3954" s="279" t="s">
        <v>540</v>
      </c>
      <c r="J3954" s="279" t="s">
        <v>394</v>
      </c>
      <c r="K3954" s="279" t="s">
        <v>394</v>
      </c>
      <c r="L3954" s="279" t="s">
        <v>394</v>
      </c>
      <c r="M3954" s="279" t="s">
        <v>394</v>
      </c>
      <c r="N3954" s="279" t="s">
        <v>394</v>
      </c>
      <c r="O3954" s="279" t="s">
        <v>394</v>
      </c>
      <c r="P3954" s="315">
        <v>0</v>
      </c>
      <c r="Q3954" s="279" t="s">
        <v>394</v>
      </c>
      <c r="R3954" s="279" t="s">
        <v>394</v>
      </c>
      <c r="S3954" s="279" t="s">
        <v>394</v>
      </c>
      <c r="T3954" s="279" t="s">
        <v>394</v>
      </c>
      <c r="U3954" s="279" t="s">
        <v>394</v>
      </c>
      <c r="V3954" s="279" t="s">
        <v>394</v>
      </c>
      <c r="W3954" s="279" t="s">
        <v>394</v>
      </c>
      <c r="X3954" s="279" t="s">
        <v>394</v>
      </c>
      <c r="Y3954" s="281"/>
      <c r="Z3954" s="279" t="s">
        <v>394</v>
      </c>
      <c r="AA3954" s="279" t="s">
        <v>394</v>
      </c>
      <c r="AB3954" s="281"/>
      <c r="AC3954" s="279" t="s">
        <v>855</v>
      </c>
      <c r="AF3954" s="276" t="str">
        <f>IFERROR(VLOOKUP(A3954,'[1]قوائم الترجمة'!AC$2:AD$2397,1,0),"م")</f>
        <v>م</v>
      </c>
      <c r="AG3954" s="232"/>
      <c r="AH3954" s="233"/>
      <c r="AI3954" s="233"/>
      <c r="AJ3954" s="233"/>
      <c r="AL3954" s="267"/>
      <c r="AM3954" s="235"/>
      <c r="AO3954" s="236"/>
      <c r="AU3954" s="234"/>
    </row>
    <row r="3955" spans="1:47" ht="21" x14ac:dyDescent="0.4">
      <c r="A3955" s="275">
        <v>123147</v>
      </c>
      <c r="B3955" s="276" t="s">
        <v>2932</v>
      </c>
      <c r="C3955" s="276" t="s">
        <v>480</v>
      </c>
      <c r="D3955" s="276" t="s">
        <v>324</v>
      </c>
      <c r="E3955" s="276" t="s">
        <v>424</v>
      </c>
      <c r="F3955" s="317" t="s">
        <v>8654</v>
      </c>
      <c r="G3955" s="317" t="s">
        <v>402</v>
      </c>
      <c r="H3955" s="276" t="s">
        <v>425</v>
      </c>
      <c r="I3955" s="276" t="s">
        <v>541</v>
      </c>
      <c r="J3955" s="276" t="s">
        <v>403</v>
      </c>
      <c r="K3955" s="277">
        <v>2014</v>
      </c>
      <c r="L3955" s="276" t="s">
        <v>418</v>
      </c>
      <c r="M3955" s="303"/>
      <c r="N3955" s="276" t="s">
        <v>394</v>
      </c>
      <c r="O3955" s="276" t="s">
        <v>394</v>
      </c>
      <c r="P3955" s="315">
        <v>0</v>
      </c>
      <c r="Q3955" s="303"/>
      <c r="R3955" s="276" t="s">
        <v>394</v>
      </c>
      <c r="S3955" s="276" t="s">
        <v>394</v>
      </c>
      <c r="T3955" s="303"/>
      <c r="U3955" s="303"/>
      <c r="V3955" s="303"/>
      <c r="W3955" s="303"/>
      <c r="X3955" s="303"/>
      <c r="Z3955" s="303"/>
      <c r="AA3955" s="303"/>
      <c r="AC3955" s="276" t="s">
        <v>394</v>
      </c>
      <c r="AF3955" s="276">
        <f>IFERROR(VLOOKUP(A3955,'[1]قوائم الترجمة'!AC$2:AD$2397,1,0),"م")</f>
        <v>123147</v>
      </c>
      <c r="AG3955" s="232"/>
      <c r="AH3955" s="233"/>
      <c r="AI3955" s="233"/>
      <c r="AJ3955" s="233"/>
      <c r="AL3955" s="267"/>
      <c r="AM3955" s="235"/>
      <c r="AO3955" s="236"/>
      <c r="AU3955" s="234"/>
    </row>
    <row r="3956" spans="1:47" ht="21" x14ac:dyDescent="0.4">
      <c r="A3956" s="275">
        <v>123148</v>
      </c>
      <c r="B3956" s="276" t="s">
        <v>7721</v>
      </c>
      <c r="C3956" s="276" t="s">
        <v>73</v>
      </c>
      <c r="D3956" s="276" t="s">
        <v>366</v>
      </c>
      <c r="E3956" s="276" t="s">
        <v>5660</v>
      </c>
      <c r="F3956" s="317" t="s">
        <v>8655</v>
      </c>
      <c r="G3956" s="317" t="s">
        <v>8148</v>
      </c>
      <c r="H3956" s="276" t="s">
        <v>425</v>
      </c>
      <c r="I3956" s="276" t="s">
        <v>67</v>
      </c>
      <c r="J3956" s="276" t="s">
        <v>8101</v>
      </c>
      <c r="K3956" s="322"/>
      <c r="L3956" s="276" t="s">
        <v>8101</v>
      </c>
      <c r="M3956" s="303"/>
      <c r="N3956" s="276" t="s">
        <v>394</v>
      </c>
      <c r="O3956" s="276" t="s">
        <v>394</v>
      </c>
      <c r="P3956" s="315">
        <v>0</v>
      </c>
      <c r="Q3956" s="303"/>
      <c r="R3956" s="276" t="s">
        <v>394</v>
      </c>
      <c r="S3956" s="276" t="s">
        <v>394</v>
      </c>
      <c r="T3956" s="303"/>
      <c r="U3956" s="303"/>
      <c r="V3956" s="303"/>
      <c r="W3956" s="303"/>
      <c r="X3956" s="303"/>
      <c r="Z3956" s="303"/>
      <c r="AA3956" s="303"/>
      <c r="AC3956" s="276" t="s">
        <v>394</v>
      </c>
      <c r="AF3956" s="276">
        <f>IFERROR(VLOOKUP(A3956,'[1]قوائم الترجمة'!AC$2:AD$2397,1,0),"م")</f>
        <v>123148</v>
      </c>
      <c r="AG3956" s="232"/>
      <c r="AH3956" s="233"/>
      <c r="AI3956" s="233"/>
      <c r="AJ3956" s="233"/>
      <c r="AL3956" s="267"/>
      <c r="AM3956" s="235"/>
      <c r="AO3956" s="236"/>
      <c r="AU3956" s="234"/>
    </row>
    <row r="3957" spans="1:47" ht="21" x14ac:dyDescent="0.4">
      <c r="A3957" s="275">
        <v>123149</v>
      </c>
      <c r="B3957" s="276" t="s">
        <v>7722</v>
      </c>
      <c r="C3957" s="276" t="s">
        <v>68</v>
      </c>
      <c r="D3957" s="276" t="s">
        <v>573</v>
      </c>
      <c r="E3957" s="276" t="s">
        <v>5660</v>
      </c>
      <c r="F3957" s="317" t="s">
        <v>8656</v>
      </c>
      <c r="G3957" s="317" t="s">
        <v>412</v>
      </c>
      <c r="H3957" s="276" t="s">
        <v>428</v>
      </c>
      <c r="I3957" s="276" t="s">
        <v>67</v>
      </c>
      <c r="J3957" s="276" t="s">
        <v>403</v>
      </c>
      <c r="K3957" s="277">
        <v>1980</v>
      </c>
      <c r="L3957" s="276" t="s">
        <v>412</v>
      </c>
      <c r="M3957" s="303"/>
      <c r="N3957" s="276" t="s">
        <v>394</v>
      </c>
      <c r="O3957" s="276" t="s">
        <v>394</v>
      </c>
      <c r="P3957" s="315">
        <v>0</v>
      </c>
      <c r="Q3957" s="303"/>
      <c r="R3957" s="276" t="s">
        <v>394</v>
      </c>
      <c r="S3957" s="276" t="s">
        <v>394</v>
      </c>
      <c r="T3957" s="303"/>
      <c r="U3957" s="303"/>
      <c r="V3957" s="303"/>
      <c r="W3957" s="303"/>
      <c r="X3957" s="303"/>
      <c r="Z3957" s="303"/>
      <c r="AA3957" s="303"/>
      <c r="AC3957" s="276" t="s">
        <v>394</v>
      </c>
      <c r="AF3957" s="276">
        <f>IFERROR(VLOOKUP(A3957,'[1]قوائم الترجمة'!AC$2:AD$2397,1,0),"م")</f>
        <v>123149</v>
      </c>
      <c r="AG3957" s="232"/>
      <c r="AH3957" s="233"/>
      <c r="AI3957" s="233"/>
      <c r="AJ3957" s="233"/>
      <c r="AL3957" s="267"/>
      <c r="AM3957" s="235"/>
      <c r="AO3957" s="236"/>
      <c r="AU3957" s="234"/>
    </row>
    <row r="3958" spans="1:47" ht="21" x14ac:dyDescent="0.4">
      <c r="A3958" s="278">
        <v>123150</v>
      </c>
      <c r="B3958" s="279" t="s">
        <v>2931</v>
      </c>
      <c r="C3958" s="279" t="s">
        <v>68</v>
      </c>
      <c r="D3958" s="279" t="s">
        <v>1142</v>
      </c>
      <c r="E3958" s="279" t="s">
        <v>394</v>
      </c>
      <c r="F3958"/>
      <c r="H3958" s="279" t="s">
        <v>394</v>
      </c>
      <c r="I3958" s="279" t="s">
        <v>539</v>
      </c>
      <c r="J3958" s="279" t="s">
        <v>394</v>
      </c>
      <c r="K3958" s="279" t="s">
        <v>394</v>
      </c>
      <c r="L3958" s="279" t="s">
        <v>394</v>
      </c>
      <c r="M3958" s="279" t="s">
        <v>394</v>
      </c>
      <c r="N3958" s="279" t="s">
        <v>394</v>
      </c>
      <c r="O3958" s="279" t="s">
        <v>394</v>
      </c>
      <c r="P3958" s="315">
        <v>0</v>
      </c>
      <c r="Q3958" s="279" t="s">
        <v>394</v>
      </c>
      <c r="R3958" s="279" t="s">
        <v>394</v>
      </c>
      <c r="S3958" s="279" t="s">
        <v>394</v>
      </c>
      <c r="T3958" s="279" t="s">
        <v>394</v>
      </c>
      <c r="U3958" s="279" t="s">
        <v>394</v>
      </c>
      <c r="V3958" s="279" t="s">
        <v>394</v>
      </c>
      <c r="W3958" s="279" t="s">
        <v>394</v>
      </c>
      <c r="X3958" s="279" t="s">
        <v>394</v>
      </c>
      <c r="Y3958" s="281"/>
      <c r="Z3958" s="279" t="s">
        <v>394</v>
      </c>
      <c r="AA3958" s="279" t="s">
        <v>394</v>
      </c>
      <c r="AB3958" s="281"/>
      <c r="AC3958" s="279" t="s">
        <v>855</v>
      </c>
      <c r="AF3958" s="276" t="str">
        <f>IFERROR(VLOOKUP(A3958,'[1]قوائم الترجمة'!AC$2:AD$2397,1,0),"م")</f>
        <v>م</v>
      </c>
      <c r="AG3958" s="232"/>
      <c r="AH3958" s="233"/>
      <c r="AI3958" s="233"/>
      <c r="AJ3958" s="233"/>
      <c r="AL3958" s="267"/>
      <c r="AM3958" s="235"/>
      <c r="AO3958" s="236"/>
      <c r="AU3958" s="234"/>
    </row>
    <row r="3959" spans="1:47" ht="21" x14ac:dyDescent="0.4">
      <c r="A3959" s="278">
        <v>123151</v>
      </c>
      <c r="B3959" s="279" t="s">
        <v>2929</v>
      </c>
      <c r="C3959" s="279" t="s">
        <v>2930</v>
      </c>
      <c r="D3959" s="279" t="s">
        <v>264</v>
      </c>
      <c r="E3959" s="279" t="s">
        <v>394</v>
      </c>
      <c r="F3959"/>
      <c r="H3959" s="279" t="s">
        <v>394</v>
      </c>
      <c r="I3959" s="279" t="s">
        <v>540</v>
      </c>
      <c r="J3959" s="279" t="s">
        <v>394</v>
      </c>
      <c r="K3959" s="279" t="s">
        <v>394</v>
      </c>
      <c r="L3959" s="279" t="s">
        <v>394</v>
      </c>
      <c r="M3959" s="279" t="s">
        <v>394</v>
      </c>
      <c r="N3959" s="279" t="s">
        <v>394</v>
      </c>
      <c r="O3959" s="279" t="s">
        <v>394</v>
      </c>
      <c r="P3959" s="315">
        <v>0</v>
      </c>
      <c r="Q3959" s="279" t="s">
        <v>394</v>
      </c>
      <c r="R3959" s="279" t="s">
        <v>394</v>
      </c>
      <c r="S3959" s="279" t="s">
        <v>394</v>
      </c>
      <c r="T3959" s="279" t="s">
        <v>394</v>
      </c>
      <c r="U3959" s="279" t="s">
        <v>394</v>
      </c>
      <c r="V3959" s="279" t="s">
        <v>394</v>
      </c>
      <c r="W3959" s="279" t="s">
        <v>394</v>
      </c>
      <c r="X3959" s="279" t="s">
        <v>394</v>
      </c>
      <c r="Y3959" s="281"/>
      <c r="Z3959" s="279" t="s">
        <v>394</v>
      </c>
      <c r="AA3959" s="279" t="s">
        <v>394</v>
      </c>
      <c r="AB3959" s="281"/>
      <c r="AC3959" s="279" t="s">
        <v>394</v>
      </c>
      <c r="AF3959" s="276" t="str">
        <f>IFERROR(VLOOKUP(A3959,'[1]قوائم الترجمة'!AC$2:AD$2397,1,0),"م")</f>
        <v>م</v>
      </c>
      <c r="AG3959" s="232"/>
      <c r="AH3959" s="233"/>
      <c r="AI3959" s="233"/>
      <c r="AJ3959" s="233"/>
      <c r="AL3959" s="267"/>
      <c r="AM3959" s="235"/>
      <c r="AO3959" s="236"/>
      <c r="AU3959" s="234"/>
    </row>
    <row r="3960" spans="1:47" ht="21" x14ac:dyDescent="0.4">
      <c r="A3960" s="275">
        <v>123153</v>
      </c>
      <c r="B3960" s="276" t="s">
        <v>2928</v>
      </c>
      <c r="C3960" s="276" t="s">
        <v>975</v>
      </c>
      <c r="D3960" s="276" t="s">
        <v>646</v>
      </c>
      <c r="E3960" s="276" t="s">
        <v>424</v>
      </c>
      <c r="F3960" s="317" t="s">
        <v>8657</v>
      </c>
      <c r="G3960" s="317" t="s">
        <v>402</v>
      </c>
      <c r="H3960" s="276" t="s">
        <v>425</v>
      </c>
      <c r="I3960" s="276" t="s">
        <v>540</v>
      </c>
      <c r="J3960" s="276" t="s">
        <v>426</v>
      </c>
      <c r="K3960" s="277">
        <v>1994</v>
      </c>
      <c r="L3960" s="276" t="s">
        <v>402</v>
      </c>
      <c r="M3960" s="303"/>
      <c r="N3960" s="276" t="s">
        <v>394</v>
      </c>
      <c r="O3960" s="276" t="s">
        <v>394</v>
      </c>
      <c r="P3960" s="315">
        <v>0</v>
      </c>
      <c r="Q3960" s="303"/>
      <c r="R3960" s="276" t="s">
        <v>394</v>
      </c>
      <c r="S3960" s="276" t="s">
        <v>394</v>
      </c>
      <c r="T3960" s="303"/>
      <c r="U3960" s="303"/>
      <c r="V3960" s="303"/>
      <c r="W3960" s="303"/>
      <c r="X3960" s="303"/>
      <c r="Z3960" s="303"/>
      <c r="AA3960" s="303"/>
      <c r="AC3960" s="276" t="s">
        <v>394</v>
      </c>
      <c r="AF3960" s="276">
        <f>IFERROR(VLOOKUP(A3960,'[1]قوائم الترجمة'!AC$2:AD$2397,1,0),"م")</f>
        <v>123153</v>
      </c>
      <c r="AG3960" s="232"/>
      <c r="AH3960" s="233"/>
      <c r="AI3960" s="233"/>
      <c r="AJ3960" s="233"/>
      <c r="AL3960" s="267"/>
      <c r="AM3960" s="235"/>
      <c r="AO3960" s="236"/>
      <c r="AU3960" s="234"/>
    </row>
    <row r="3961" spans="1:47" ht="21" x14ac:dyDescent="0.4">
      <c r="A3961" s="275">
        <v>123154</v>
      </c>
      <c r="B3961" s="276" t="s">
        <v>7736</v>
      </c>
      <c r="C3961" s="276" t="s">
        <v>151</v>
      </c>
      <c r="D3961" s="276" t="s">
        <v>262</v>
      </c>
      <c r="E3961" s="276" t="s">
        <v>5660</v>
      </c>
      <c r="F3961" s="317" t="s">
        <v>8658</v>
      </c>
      <c r="G3961" s="317" t="s">
        <v>8237</v>
      </c>
      <c r="H3961" s="276" t="s">
        <v>425</v>
      </c>
      <c r="I3961" s="276" t="s">
        <v>61</v>
      </c>
      <c r="J3961" s="276" t="s">
        <v>403</v>
      </c>
      <c r="K3961" s="277">
        <v>2000</v>
      </c>
      <c r="L3961" s="276" t="s">
        <v>402</v>
      </c>
      <c r="M3961" s="303"/>
      <c r="N3961" s="276" t="s">
        <v>394</v>
      </c>
      <c r="O3961" s="276" t="s">
        <v>394</v>
      </c>
      <c r="P3961" s="315">
        <v>0</v>
      </c>
      <c r="Q3961" s="303"/>
      <c r="R3961" s="276" t="s">
        <v>394</v>
      </c>
      <c r="S3961" s="276" t="s">
        <v>394</v>
      </c>
      <c r="T3961" s="303"/>
      <c r="U3961" s="303"/>
      <c r="V3961" s="303"/>
      <c r="W3961" s="303"/>
      <c r="X3961" s="303"/>
      <c r="Z3961" s="303"/>
      <c r="AA3961" s="303"/>
      <c r="AC3961" s="276" t="s">
        <v>394</v>
      </c>
      <c r="AF3961" s="276">
        <f>IFERROR(VLOOKUP(A3961,'[1]قوائم الترجمة'!AC$2:AD$2397,1,0),"م")</f>
        <v>123154</v>
      </c>
      <c r="AG3961" s="232"/>
      <c r="AH3961" s="233"/>
      <c r="AI3961" s="233"/>
      <c r="AJ3961" s="233"/>
      <c r="AL3961" s="267"/>
      <c r="AM3961" s="235"/>
      <c r="AO3961" s="236"/>
      <c r="AU3961" s="234"/>
    </row>
    <row r="3962" spans="1:47" ht="21" x14ac:dyDescent="0.4">
      <c r="A3962" s="275">
        <v>123155</v>
      </c>
      <c r="B3962" s="276" t="s">
        <v>2927</v>
      </c>
      <c r="C3962" s="276" t="s">
        <v>62</v>
      </c>
      <c r="D3962" s="276" t="s">
        <v>1506</v>
      </c>
      <c r="E3962" s="276" t="s">
        <v>424</v>
      </c>
      <c r="F3962" s="317" t="s">
        <v>8659</v>
      </c>
      <c r="G3962" s="317" t="s">
        <v>8660</v>
      </c>
      <c r="H3962" s="276" t="s">
        <v>425</v>
      </c>
      <c r="I3962" s="276" t="s">
        <v>541</v>
      </c>
      <c r="J3962" s="276" t="s">
        <v>403</v>
      </c>
      <c r="K3962" s="277">
        <v>2013</v>
      </c>
      <c r="L3962" s="276" t="s">
        <v>420</v>
      </c>
      <c r="M3962" s="303"/>
      <c r="N3962" s="276" t="s">
        <v>394</v>
      </c>
      <c r="O3962" s="276" t="s">
        <v>394</v>
      </c>
      <c r="P3962" s="315">
        <v>0</v>
      </c>
      <c r="Q3962" s="303"/>
      <c r="R3962" s="276" t="s">
        <v>394</v>
      </c>
      <c r="S3962" s="276" t="s">
        <v>394</v>
      </c>
      <c r="T3962" s="303"/>
      <c r="U3962" s="303"/>
      <c r="V3962" s="303"/>
      <c r="W3962" s="303"/>
      <c r="X3962" s="303"/>
      <c r="Z3962" s="303"/>
      <c r="AA3962" s="303"/>
      <c r="AC3962" s="276" t="s">
        <v>394</v>
      </c>
      <c r="AF3962" s="276">
        <f>IFERROR(VLOOKUP(A3962,'[1]قوائم الترجمة'!AC$2:AD$2397,1,0),"م")</f>
        <v>123155</v>
      </c>
      <c r="AG3962" s="232"/>
      <c r="AH3962" s="233"/>
      <c r="AI3962" s="233"/>
      <c r="AJ3962" s="233"/>
      <c r="AL3962" s="267"/>
      <c r="AM3962" s="235"/>
      <c r="AO3962" s="236"/>
      <c r="AU3962" s="234"/>
    </row>
    <row r="3963" spans="1:47" ht="21" x14ac:dyDescent="0.4">
      <c r="A3963" s="278">
        <v>123156</v>
      </c>
      <c r="B3963" s="279" t="s">
        <v>2926</v>
      </c>
      <c r="C3963" s="279" t="s">
        <v>161</v>
      </c>
      <c r="D3963" s="279" t="s">
        <v>290</v>
      </c>
      <c r="E3963" s="279" t="s">
        <v>394</v>
      </c>
      <c r="F3963"/>
      <c r="H3963" s="279" t="s">
        <v>394</v>
      </c>
      <c r="I3963" s="279" t="s">
        <v>539</v>
      </c>
      <c r="J3963" s="279" t="s">
        <v>394</v>
      </c>
      <c r="K3963" s="279" t="s">
        <v>394</v>
      </c>
      <c r="L3963" s="279" t="s">
        <v>394</v>
      </c>
      <c r="M3963" s="279" t="s">
        <v>394</v>
      </c>
      <c r="N3963" s="279" t="s">
        <v>394</v>
      </c>
      <c r="O3963" s="279" t="s">
        <v>394</v>
      </c>
      <c r="P3963" s="315">
        <v>0</v>
      </c>
      <c r="Q3963" s="279" t="s">
        <v>394</v>
      </c>
      <c r="R3963" s="279" t="s">
        <v>394</v>
      </c>
      <c r="S3963" s="279" t="s">
        <v>394</v>
      </c>
      <c r="T3963" s="279" t="s">
        <v>394</v>
      </c>
      <c r="U3963" s="279" t="s">
        <v>394</v>
      </c>
      <c r="V3963" s="279" t="s">
        <v>394</v>
      </c>
      <c r="W3963" s="279" t="s">
        <v>394</v>
      </c>
      <c r="X3963" s="279" t="s">
        <v>394</v>
      </c>
      <c r="Y3963" s="281"/>
      <c r="Z3963" s="279" t="s">
        <v>394</v>
      </c>
      <c r="AA3963" s="279" t="s">
        <v>394</v>
      </c>
      <c r="AB3963" s="281"/>
      <c r="AC3963" s="279" t="s">
        <v>855</v>
      </c>
      <c r="AF3963" s="276" t="str">
        <f>IFERROR(VLOOKUP(A3963,'[1]قوائم الترجمة'!AC$2:AD$2397,1,0),"م")</f>
        <v>م</v>
      </c>
      <c r="AG3963" s="232"/>
      <c r="AH3963" s="233"/>
      <c r="AI3963" s="233"/>
      <c r="AJ3963" s="233"/>
      <c r="AL3963" s="267"/>
      <c r="AM3963" s="235"/>
      <c r="AU3963" s="234"/>
    </row>
    <row r="3964" spans="1:47" ht="21" x14ac:dyDescent="0.4">
      <c r="A3964" s="278">
        <v>123157</v>
      </c>
      <c r="B3964" s="279" t="s">
        <v>2925</v>
      </c>
      <c r="C3964" s="279" t="s">
        <v>1018</v>
      </c>
      <c r="D3964" s="279" t="s">
        <v>473</v>
      </c>
      <c r="E3964" s="279" t="s">
        <v>394</v>
      </c>
      <c r="F3964"/>
      <c r="H3964" s="279" t="s">
        <v>394</v>
      </c>
      <c r="I3964" s="279" t="s">
        <v>540</v>
      </c>
      <c r="J3964" s="279" t="s">
        <v>394</v>
      </c>
      <c r="K3964" s="279" t="s">
        <v>394</v>
      </c>
      <c r="L3964" s="279" t="s">
        <v>394</v>
      </c>
      <c r="M3964" s="279" t="s">
        <v>394</v>
      </c>
      <c r="N3964" s="279" t="s">
        <v>394</v>
      </c>
      <c r="O3964" s="279" t="s">
        <v>394</v>
      </c>
      <c r="P3964" s="315">
        <v>0</v>
      </c>
      <c r="Q3964" s="279" t="s">
        <v>394</v>
      </c>
      <c r="R3964" s="279" t="s">
        <v>394</v>
      </c>
      <c r="S3964" s="279" t="s">
        <v>394</v>
      </c>
      <c r="T3964" s="279" t="s">
        <v>394</v>
      </c>
      <c r="U3964" s="279" t="s">
        <v>394</v>
      </c>
      <c r="V3964" s="279" t="s">
        <v>394</v>
      </c>
      <c r="W3964" s="279" t="s">
        <v>394</v>
      </c>
      <c r="X3964" s="279" t="s">
        <v>394</v>
      </c>
      <c r="Y3964" s="281"/>
      <c r="Z3964" s="279" t="s">
        <v>394</v>
      </c>
      <c r="AA3964" s="279" t="s">
        <v>394</v>
      </c>
      <c r="AB3964" s="281"/>
      <c r="AC3964" s="279" t="s">
        <v>394</v>
      </c>
      <c r="AF3964" s="276" t="str">
        <f>IFERROR(VLOOKUP(A3964,'[1]قوائم الترجمة'!AC$2:AD$2397,1,0),"م")</f>
        <v>م</v>
      </c>
      <c r="AG3964" s="232"/>
      <c r="AH3964" s="233"/>
      <c r="AI3964" s="233"/>
      <c r="AJ3964" s="233"/>
      <c r="AL3964" s="267"/>
      <c r="AM3964" s="235"/>
      <c r="AO3964" s="236"/>
      <c r="AU3964" s="234"/>
    </row>
    <row r="3965" spans="1:47" ht="21" x14ac:dyDescent="0.4">
      <c r="A3965" s="278">
        <v>123158</v>
      </c>
      <c r="B3965" s="279" t="s">
        <v>2924</v>
      </c>
      <c r="C3965" s="279" t="s">
        <v>7816</v>
      </c>
      <c r="D3965" s="279" t="s">
        <v>267</v>
      </c>
      <c r="E3965" s="279" t="s">
        <v>394</v>
      </c>
      <c r="F3965"/>
      <c r="H3965" s="279" t="s">
        <v>394</v>
      </c>
      <c r="I3965" s="279" t="s">
        <v>539</v>
      </c>
      <c r="J3965" s="279" t="s">
        <v>394</v>
      </c>
      <c r="K3965" s="279" t="s">
        <v>394</v>
      </c>
      <c r="L3965" s="279" t="s">
        <v>394</v>
      </c>
      <c r="M3965" s="279" t="s">
        <v>394</v>
      </c>
      <c r="N3965" s="279" t="s">
        <v>394</v>
      </c>
      <c r="O3965" s="279" t="s">
        <v>394</v>
      </c>
      <c r="P3965" s="315">
        <v>0</v>
      </c>
      <c r="Q3965" s="279" t="s">
        <v>394</v>
      </c>
      <c r="R3965" s="279" t="s">
        <v>394</v>
      </c>
      <c r="S3965" s="279" t="s">
        <v>394</v>
      </c>
      <c r="T3965" s="279" t="s">
        <v>394</v>
      </c>
      <c r="U3965" s="279" t="s">
        <v>394</v>
      </c>
      <c r="V3965" s="279" t="s">
        <v>394</v>
      </c>
      <c r="W3965" s="279" t="s">
        <v>394</v>
      </c>
      <c r="X3965" s="279" t="s">
        <v>394</v>
      </c>
      <c r="Y3965" s="281"/>
      <c r="Z3965" s="279" t="s">
        <v>394</v>
      </c>
      <c r="AA3965" s="279" t="s">
        <v>394</v>
      </c>
      <c r="AB3965" s="281"/>
      <c r="AC3965" s="279" t="s">
        <v>855</v>
      </c>
      <c r="AF3965" s="276" t="str">
        <f>IFERROR(VLOOKUP(A3965,'[1]قوائم الترجمة'!AC$2:AD$2397,1,0),"م")</f>
        <v>م</v>
      </c>
      <c r="AG3965" s="232"/>
      <c r="AH3965" s="233"/>
      <c r="AI3965" s="233"/>
      <c r="AJ3965" s="233"/>
      <c r="AL3965" s="267"/>
      <c r="AM3965" s="235"/>
      <c r="AO3965" s="236"/>
      <c r="AU3965" s="234"/>
    </row>
    <row r="3966" spans="1:47" ht="21" x14ac:dyDescent="0.4">
      <c r="A3966" s="278">
        <v>123159</v>
      </c>
      <c r="B3966" s="279" t="s">
        <v>2923</v>
      </c>
      <c r="C3966" s="279" t="s">
        <v>152</v>
      </c>
      <c r="D3966" s="279" t="s">
        <v>1845</v>
      </c>
      <c r="E3966" s="279" t="s">
        <v>394</v>
      </c>
      <c r="F3966"/>
      <c r="H3966" s="279" t="s">
        <v>394</v>
      </c>
      <c r="I3966" s="279" t="s">
        <v>539</v>
      </c>
      <c r="J3966" s="279" t="s">
        <v>394</v>
      </c>
      <c r="K3966" s="279" t="s">
        <v>394</v>
      </c>
      <c r="L3966" s="279" t="s">
        <v>394</v>
      </c>
      <c r="M3966" s="279" t="s">
        <v>394</v>
      </c>
      <c r="N3966" s="279" t="s">
        <v>394</v>
      </c>
      <c r="O3966" s="279" t="s">
        <v>394</v>
      </c>
      <c r="P3966" s="315">
        <v>0</v>
      </c>
      <c r="Q3966" s="279" t="s">
        <v>394</v>
      </c>
      <c r="R3966" s="279" t="s">
        <v>394</v>
      </c>
      <c r="S3966" s="279" t="s">
        <v>394</v>
      </c>
      <c r="T3966" s="279" t="s">
        <v>394</v>
      </c>
      <c r="U3966" s="279" t="s">
        <v>394</v>
      </c>
      <c r="V3966" s="279" t="s">
        <v>394</v>
      </c>
      <c r="W3966" s="279" t="s">
        <v>394</v>
      </c>
      <c r="X3966" s="279" t="s">
        <v>394</v>
      </c>
      <c r="Y3966" s="281"/>
      <c r="Z3966" s="279" t="s">
        <v>394</v>
      </c>
      <c r="AA3966" s="279" t="s">
        <v>394</v>
      </c>
      <c r="AB3966" s="281"/>
      <c r="AC3966" s="279" t="s">
        <v>855</v>
      </c>
      <c r="AF3966" s="276" t="str">
        <f>IFERROR(VLOOKUP(A3966,'[1]قوائم الترجمة'!AC$2:AD$2397,1,0),"م")</f>
        <v>م</v>
      </c>
      <c r="AG3966" s="232"/>
      <c r="AH3966" s="233"/>
      <c r="AI3966" s="233"/>
      <c r="AJ3966" s="233"/>
      <c r="AL3966" s="267"/>
      <c r="AM3966" s="235"/>
      <c r="AO3966" s="236"/>
      <c r="AU3966" s="234"/>
    </row>
    <row r="3967" spans="1:47" ht="21" x14ac:dyDescent="0.4">
      <c r="A3967" s="278">
        <v>123160</v>
      </c>
      <c r="B3967" s="279" t="s">
        <v>2922</v>
      </c>
      <c r="C3967" s="279" t="s">
        <v>68</v>
      </c>
      <c r="D3967" s="279" t="s">
        <v>1307</v>
      </c>
      <c r="E3967" s="279" t="s">
        <v>394</v>
      </c>
      <c r="F3967"/>
      <c r="H3967" s="279" t="s">
        <v>394</v>
      </c>
      <c r="I3967" s="279" t="s">
        <v>540</v>
      </c>
      <c r="J3967" s="279" t="s">
        <v>394</v>
      </c>
      <c r="K3967" s="279" t="s">
        <v>394</v>
      </c>
      <c r="L3967" s="279" t="s">
        <v>394</v>
      </c>
      <c r="M3967" s="279" t="s">
        <v>394</v>
      </c>
      <c r="N3967" s="279" t="s">
        <v>394</v>
      </c>
      <c r="O3967" s="279" t="s">
        <v>394</v>
      </c>
      <c r="P3967" s="315">
        <v>0</v>
      </c>
      <c r="Q3967" s="279" t="s">
        <v>394</v>
      </c>
      <c r="R3967" s="279" t="s">
        <v>394</v>
      </c>
      <c r="S3967" s="279" t="s">
        <v>394</v>
      </c>
      <c r="T3967" s="279" t="s">
        <v>394</v>
      </c>
      <c r="U3967" s="279" t="s">
        <v>394</v>
      </c>
      <c r="V3967" s="279" t="s">
        <v>394</v>
      </c>
      <c r="W3967" s="279" t="s">
        <v>394</v>
      </c>
      <c r="X3967" s="279" t="s">
        <v>394</v>
      </c>
      <c r="Y3967" s="281"/>
      <c r="Z3967" s="279" t="s">
        <v>394</v>
      </c>
      <c r="AA3967" s="279" t="s">
        <v>394</v>
      </c>
      <c r="AB3967" s="281"/>
      <c r="AC3967" s="279" t="s">
        <v>394</v>
      </c>
      <c r="AF3967" s="276" t="str">
        <f>IFERROR(VLOOKUP(A3967,'[1]قوائم الترجمة'!AC$2:AD$2397,1,0),"م")</f>
        <v>م</v>
      </c>
      <c r="AG3967" s="232"/>
      <c r="AH3967" s="233"/>
      <c r="AI3967" s="233"/>
      <c r="AJ3967" s="233"/>
      <c r="AL3967" s="267"/>
      <c r="AM3967" s="235"/>
      <c r="AO3967" s="236"/>
      <c r="AU3967" s="234"/>
    </row>
    <row r="3968" spans="1:47" ht="21" x14ac:dyDescent="0.4">
      <c r="A3968" s="278">
        <v>123161</v>
      </c>
      <c r="B3968" s="279" t="s">
        <v>2921</v>
      </c>
      <c r="C3968" s="279" t="s">
        <v>692</v>
      </c>
      <c r="D3968" s="279" t="s">
        <v>330</v>
      </c>
      <c r="E3968" s="279" t="s">
        <v>394</v>
      </c>
      <c r="F3968"/>
      <c r="H3968" s="279" t="s">
        <v>394</v>
      </c>
      <c r="I3968" s="279" t="s">
        <v>540</v>
      </c>
      <c r="J3968" s="279" t="s">
        <v>394</v>
      </c>
      <c r="K3968" s="279" t="s">
        <v>394</v>
      </c>
      <c r="L3968" s="279" t="s">
        <v>394</v>
      </c>
      <c r="M3968" s="279" t="s">
        <v>394</v>
      </c>
      <c r="N3968" s="279" t="s">
        <v>394</v>
      </c>
      <c r="O3968" s="279" t="s">
        <v>394</v>
      </c>
      <c r="P3968" s="315">
        <v>0</v>
      </c>
      <c r="Q3968" s="279" t="s">
        <v>394</v>
      </c>
      <c r="R3968" s="279" t="s">
        <v>394</v>
      </c>
      <c r="S3968" s="279" t="s">
        <v>394</v>
      </c>
      <c r="T3968" s="279" t="s">
        <v>394</v>
      </c>
      <c r="U3968" s="279" t="s">
        <v>394</v>
      </c>
      <c r="V3968" s="279" t="s">
        <v>394</v>
      </c>
      <c r="W3968" s="279" t="s">
        <v>394</v>
      </c>
      <c r="X3968" s="279" t="s">
        <v>394</v>
      </c>
      <c r="Y3968" s="281"/>
      <c r="Z3968" s="279" t="s">
        <v>394</v>
      </c>
      <c r="AA3968" s="279" t="s">
        <v>394</v>
      </c>
      <c r="AB3968" s="281"/>
      <c r="AC3968" s="279" t="s">
        <v>855</v>
      </c>
      <c r="AF3968" s="276" t="str">
        <f>IFERROR(VLOOKUP(A3968,'[1]قوائم الترجمة'!AC$2:AD$2397,1,0),"م")</f>
        <v>م</v>
      </c>
      <c r="AG3968" s="232"/>
      <c r="AH3968" s="233"/>
      <c r="AI3968" s="233"/>
      <c r="AJ3968" s="233"/>
      <c r="AL3968" s="267"/>
      <c r="AM3968" s="235"/>
      <c r="AO3968" s="236"/>
      <c r="AU3968" s="234"/>
    </row>
    <row r="3969" spans="1:47" ht="21" x14ac:dyDescent="0.4">
      <c r="A3969" s="275">
        <v>123162</v>
      </c>
      <c r="B3969" s="276" t="s">
        <v>2920</v>
      </c>
      <c r="C3969" s="276" t="s">
        <v>209</v>
      </c>
      <c r="D3969" s="276" t="s">
        <v>352</v>
      </c>
      <c r="E3969" s="276" t="s">
        <v>423</v>
      </c>
      <c r="F3969" s="317" t="s">
        <v>8661</v>
      </c>
      <c r="G3969" s="317" t="s">
        <v>8662</v>
      </c>
      <c r="H3969" s="276" t="s">
        <v>425</v>
      </c>
      <c r="I3969" s="276" t="s">
        <v>541</v>
      </c>
      <c r="J3969" s="276" t="s">
        <v>8112</v>
      </c>
      <c r="K3969" s="277">
        <v>2006</v>
      </c>
      <c r="L3969" s="276" t="s">
        <v>404</v>
      </c>
      <c r="M3969" s="303"/>
      <c r="N3969" s="276" t="s">
        <v>394</v>
      </c>
      <c r="O3969" s="276" t="s">
        <v>394</v>
      </c>
      <c r="P3969" s="315">
        <v>0</v>
      </c>
      <c r="Q3969" s="303"/>
      <c r="R3969" s="276" t="s">
        <v>394</v>
      </c>
      <c r="S3969" s="276" t="s">
        <v>394</v>
      </c>
      <c r="T3969" s="303"/>
      <c r="U3969" s="303"/>
      <c r="V3969" s="303"/>
      <c r="W3969" s="303"/>
      <c r="X3969" s="303"/>
      <c r="Z3969" s="303"/>
      <c r="AA3969" s="303"/>
      <c r="AC3969" s="276" t="s">
        <v>394</v>
      </c>
      <c r="AF3969" s="276">
        <f>IFERROR(VLOOKUP(A3969,'[1]قوائم الترجمة'!AC$2:AD$2397,1,0),"م")</f>
        <v>123162</v>
      </c>
      <c r="AG3969" s="232"/>
      <c r="AH3969" s="233"/>
      <c r="AI3969" s="233"/>
      <c r="AJ3969" s="233"/>
      <c r="AL3969" s="267"/>
      <c r="AM3969" s="235"/>
      <c r="AO3969" s="236"/>
      <c r="AU3969" s="234"/>
    </row>
    <row r="3970" spans="1:47" ht="21" x14ac:dyDescent="0.4">
      <c r="A3970" s="278">
        <v>123164</v>
      </c>
      <c r="B3970" s="279" t="s">
        <v>2918</v>
      </c>
      <c r="C3970" s="279" t="s">
        <v>10404</v>
      </c>
      <c r="D3970" s="279" t="s">
        <v>2919</v>
      </c>
      <c r="E3970" s="279" t="s">
        <v>394</v>
      </c>
      <c r="F3970"/>
      <c r="H3970" s="279" t="s">
        <v>394</v>
      </c>
      <c r="I3970" s="279" t="s">
        <v>540</v>
      </c>
      <c r="J3970" s="279" t="s">
        <v>394</v>
      </c>
      <c r="K3970" s="279" t="s">
        <v>394</v>
      </c>
      <c r="L3970" s="279" t="s">
        <v>394</v>
      </c>
      <c r="M3970" s="279" t="s">
        <v>394</v>
      </c>
      <c r="N3970" s="279" t="s">
        <v>394</v>
      </c>
      <c r="O3970" s="279" t="s">
        <v>394</v>
      </c>
      <c r="P3970" s="315">
        <v>0</v>
      </c>
      <c r="Q3970" s="279" t="s">
        <v>394</v>
      </c>
      <c r="R3970" s="279" t="s">
        <v>394</v>
      </c>
      <c r="S3970" s="279" t="s">
        <v>394</v>
      </c>
      <c r="T3970" s="279" t="s">
        <v>394</v>
      </c>
      <c r="U3970" s="279" t="s">
        <v>394</v>
      </c>
      <c r="V3970" s="279" t="s">
        <v>394</v>
      </c>
      <c r="W3970" s="279" t="s">
        <v>394</v>
      </c>
      <c r="X3970" s="279" t="s">
        <v>394</v>
      </c>
      <c r="Y3970" s="281"/>
      <c r="Z3970" s="279" t="s">
        <v>394</v>
      </c>
      <c r="AA3970" s="279" t="s">
        <v>394</v>
      </c>
      <c r="AB3970" s="281"/>
      <c r="AC3970" s="279" t="s">
        <v>394</v>
      </c>
      <c r="AF3970" s="276" t="str">
        <f>IFERROR(VLOOKUP(A3970,'[1]قوائم الترجمة'!AC$2:AD$2397,1,0),"م")</f>
        <v>م</v>
      </c>
      <c r="AG3970" s="232"/>
      <c r="AH3970" s="233"/>
      <c r="AI3970" s="233"/>
      <c r="AJ3970" s="233"/>
      <c r="AL3970" s="267"/>
      <c r="AM3970" s="235"/>
      <c r="AO3970" s="236"/>
      <c r="AU3970" s="234"/>
    </row>
    <row r="3971" spans="1:47" ht="21" x14ac:dyDescent="0.4">
      <c r="A3971" s="278">
        <v>123165</v>
      </c>
      <c r="B3971" s="279" t="s">
        <v>2917</v>
      </c>
      <c r="C3971" s="279" t="s">
        <v>554</v>
      </c>
      <c r="D3971" s="279" t="s">
        <v>266</v>
      </c>
      <c r="E3971" s="279" t="s">
        <v>394</v>
      </c>
      <c r="F3971"/>
      <c r="H3971" s="279" t="s">
        <v>394</v>
      </c>
      <c r="I3971" s="279" t="s">
        <v>540</v>
      </c>
      <c r="J3971" s="279" t="s">
        <v>394</v>
      </c>
      <c r="K3971" s="279" t="s">
        <v>394</v>
      </c>
      <c r="L3971" s="279" t="s">
        <v>394</v>
      </c>
      <c r="M3971" s="279" t="s">
        <v>394</v>
      </c>
      <c r="N3971" s="279" t="s">
        <v>394</v>
      </c>
      <c r="O3971" s="279" t="s">
        <v>394</v>
      </c>
      <c r="P3971" s="315">
        <v>0</v>
      </c>
      <c r="Q3971" s="279" t="s">
        <v>394</v>
      </c>
      <c r="R3971" s="279" t="s">
        <v>394</v>
      </c>
      <c r="S3971" s="279" t="s">
        <v>394</v>
      </c>
      <c r="T3971" s="279" t="s">
        <v>394</v>
      </c>
      <c r="U3971" s="279" t="s">
        <v>394</v>
      </c>
      <c r="V3971" s="279" t="s">
        <v>394</v>
      </c>
      <c r="W3971" s="279" t="s">
        <v>394</v>
      </c>
      <c r="X3971" s="279" t="s">
        <v>394</v>
      </c>
      <c r="Y3971" s="281"/>
      <c r="Z3971" s="279" t="s">
        <v>394</v>
      </c>
      <c r="AA3971" s="279" t="s">
        <v>394</v>
      </c>
      <c r="AB3971" s="281"/>
      <c r="AC3971" s="279" t="s">
        <v>394</v>
      </c>
      <c r="AF3971" s="276" t="str">
        <f>IFERROR(VLOOKUP(A3971,'[1]قوائم الترجمة'!AC$2:AD$2397,1,0),"م")</f>
        <v>م</v>
      </c>
      <c r="AG3971" s="232"/>
      <c r="AH3971" s="233"/>
      <c r="AI3971" s="233"/>
      <c r="AJ3971" s="233"/>
      <c r="AL3971" s="267"/>
      <c r="AM3971" s="235"/>
      <c r="AO3971" s="236"/>
      <c r="AU3971" s="234"/>
    </row>
    <row r="3972" spans="1:47" ht="21" x14ac:dyDescent="0.4">
      <c r="A3972" s="275">
        <v>123166</v>
      </c>
      <c r="B3972" s="276" t="s">
        <v>2916</v>
      </c>
      <c r="C3972" s="276" t="s">
        <v>70</v>
      </c>
      <c r="D3972" s="276" t="s">
        <v>611</v>
      </c>
      <c r="E3972" s="276" t="s">
        <v>5660</v>
      </c>
      <c r="F3972" s="317" t="s">
        <v>8663</v>
      </c>
      <c r="G3972" s="317" t="s">
        <v>8664</v>
      </c>
      <c r="H3972" s="276" t="s">
        <v>425</v>
      </c>
      <c r="I3972" s="276" t="s">
        <v>541</v>
      </c>
      <c r="J3972" s="276" t="s">
        <v>8112</v>
      </c>
      <c r="K3972" s="277">
        <v>2015</v>
      </c>
      <c r="L3972" s="276" t="s">
        <v>419</v>
      </c>
      <c r="M3972" s="303"/>
      <c r="N3972" s="276" t="s">
        <v>394</v>
      </c>
      <c r="O3972" s="276" t="s">
        <v>394</v>
      </c>
      <c r="P3972" s="315">
        <v>0</v>
      </c>
      <c r="Q3972" s="303"/>
      <c r="R3972" s="276" t="s">
        <v>394</v>
      </c>
      <c r="S3972" s="276" t="s">
        <v>394</v>
      </c>
      <c r="T3972" s="303"/>
      <c r="U3972" s="303"/>
      <c r="V3972" s="303"/>
      <c r="W3972" s="303"/>
      <c r="X3972" s="303"/>
      <c r="Z3972" s="303"/>
      <c r="AA3972" s="303"/>
      <c r="AC3972" s="276" t="s">
        <v>394</v>
      </c>
      <c r="AF3972" s="276">
        <f>IFERROR(VLOOKUP(A3972,'[1]قوائم الترجمة'!AC$2:AD$2397,1,0),"م")</f>
        <v>123166</v>
      </c>
      <c r="AG3972" s="232"/>
      <c r="AH3972" s="233"/>
      <c r="AI3972" s="233"/>
      <c r="AJ3972" s="233"/>
      <c r="AL3972" s="267"/>
      <c r="AM3972" s="235"/>
      <c r="AO3972" s="236"/>
      <c r="AU3972" s="234"/>
    </row>
    <row r="3973" spans="1:47" ht="21" x14ac:dyDescent="0.4">
      <c r="A3973" s="275">
        <v>123167</v>
      </c>
      <c r="B3973" s="276" t="s">
        <v>7780</v>
      </c>
      <c r="C3973" s="276" t="s">
        <v>8665</v>
      </c>
      <c r="D3973" s="276" t="s">
        <v>237</v>
      </c>
      <c r="E3973" s="276" t="s">
        <v>5660</v>
      </c>
      <c r="F3973" s="317" t="s">
        <v>8666</v>
      </c>
      <c r="G3973" s="317" t="s">
        <v>402</v>
      </c>
      <c r="H3973" s="276" t="s">
        <v>425</v>
      </c>
      <c r="I3973" s="276" t="s">
        <v>8485</v>
      </c>
      <c r="J3973" s="276" t="s">
        <v>8101</v>
      </c>
      <c r="K3973" s="322"/>
      <c r="L3973" s="276" t="s">
        <v>8101</v>
      </c>
      <c r="M3973" s="303"/>
      <c r="N3973" s="276" t="s">
        <v>394</v>
      </c>
      <c r="O3973" s="276" t="s">
        <v>394</v>
      </c>
      <c r="P3973" s="315">
        <v>0</v>
      </c>
      <c r="Q3973" s="303"/>
      <c r="R3973" s="276" t="s">
        <v>394</v>
      </c>
      <c r="S3973" s="276" t="s">
        <v>394</v>
      </c>
      <c r="T3973" s="303"/>
      <c r="U3973" s="303"/>
      <c r="V3973" s="303"/>
      <c r="W3973" s="303"/>
      <c r="X3973" s="303"/>
      <c r="Z3973" s="303"/>
      <c r="AA3973" s="303"/>
      <c r="AC3973" s="276" t="s">
        <v>394</v>
      </c>
      <c r="AF3973" s="276">
        <f>IFERROR(VLOOKUP(A3973,'[1]قوائم الترجمة'!AC$2:AD$2397,1,0),"م")</f>
        <v>123167</v>
      </c>
      <c r="AG3973" s="232"/>
      <c r="AH3973" s="233"/>
      <c r="AI3973" s="233"/>
      <c r="AJ3973" s="233"/>
      <c r="AL3973" s="267"/>
      <c r="AM3973" s="235"/>
      <c r="AO3973" s="236"/>
      <c r="AU3973" s="234"/>
    </row>
    <row r="3974" spans="1:47" ht="21" x14ac:dyDescent="0.4">
      <c r="A3974" s="275">
        <v>123169</v>
      </c>
      <c r="B3974" s="276" t="s">
        <v>2915</v>
      </c>
      <c r="C3974" s="276" t="s">
        <v>479</v>
      </c>
      <c r="D3974" s="276" t="s">
        <v>1226</v>
      </c>
      <c r="E3974" s="276" t="s">
        <v>5660</v>
      </c>
      <c r="F3974" s="317" t="s">
        <v>8667</v>
      </c>
      <c r="G3974" s="317" t="s">
        <v>402</v>
      </c>
      <c r="H3974" s="276" t="s">
        <v>428</v>
      </c>
      <c r="I3974" s="276" t="s">
        <v>61</v>
      </c>
      <c r="J3974" s="276" t="s">
        <v>8112</v>
      </c>
      <c r="K3974" s="277">
        <v>2016</v>
      </c>
      <c r="L3974" s="276" t="s">
        <v>402</v>
      </c>
      <c r="M3974" s="303"/>
      <c r="N3974" s="276" t="s">
        <v>394</v>
      </c>
      <c r="O3974" s="276" t="s">
        <v>394</v>
      </c>
      <c r="P3974" s="315">
        <v>0</v>
      </c>
      <c r="Q3974" s="303"/>
      <c r="R3974" s="276" t="s">
        <v>394</v>
      </c>
      <c r="S3974" s="276" t="s">
        <v>394</v>
      </c>
      <c r="T3974" s="303"/>
      <c r="U3974" s="303"/>
      <c r="V3974" s="303"/>
      <c r="W3974" s="303"/>
      <c r="X3974" s="303"/>
      <c r="Z3974" s="303"/>
      <c r="AA3974" s="303"/>
      <c r="AC3974" s="276" t="s">
        <v>394</v>
      </c>
      <c r="AF3974" s="276">
        <f>IFERROR(VLOOKUP(A3974,'[1]قوائم الترجمة'!AC$2:AD$2397,1,0),"م")</f>
        <v>123169</v>
      </c>
      <c r="AG3974" s="232"/>
      <c r="AH3974" s="233"/>
      <c r="AI3974" s="233"/>
      <c r="AJ3974" s="233"/>
      <c r="AL3974" s="267"/>
      <c r="AM3974" s="235"/>
      <c r="AO3974" s="236"/>
      <c r="AU3974" s="234"/>
    </row>
    <row r="3975" spans="1:47" ht="21" x14ac:dyDescent="0.4">
      <c r="A3975" s="278">
        <v>123171</v>
      </c>
      <c r="B3975" s="279" t="s">
        <v>2914</v>
      </c>
      <c r="C3975" s="279" t="s">
        <v>749</v>
      </c>
      <c r="D3975" s="279" t="s">
        <v>968</v>
      </c>
      <c r="E3975" s="279" t="s">
        <v>394</v>
      </c>
      <c r="F3975"/>
      <c r="H3975" s="279" t="s">
        <v>394</v>
      </c>
      <c r="I3975" s="279" t="s">
        <v>539</v>
      </c>
      <c r="J3975" s="279" t="s">
        <v>394</v>
      </c>
      <c r="K3975" s="279" t="s">
        <v>394</v>
      </c>
      <c r="L3975" s="279" t="s">
        <v>394</v>
      </c>
      <c r="M3975" s="279" t="s">
        <v>394</v>
      </c>
      <c r="N3975" s="279" t="s">
        <v>394</v>
      </c>
      <c r="O3975" s="279" t="s">
        <v>394</v>
      </c>
      <c r="P3975" s="315">
        <v>0</v>
      </c>
      <c r="Q3975" s="279" t="s">
        <v>394</v>
      </c>
      <c r="R3975" s="279" t="s">
        <v>394</v>
      </c>
      <c r="S3975" s="279" t="s">
        <v>394</v>
      </c>
      <c r="T3975" s="279" t="s">
        <v>394</v>
      </c>
      <c r="U3975" s="279" t="s">
        <v>394</v>
      </c>
      <c r="V3975" s="279" t="s">
        <v>394</v>
      </c>
      <c r="W3975" s="279" t="s">
        <v>394</v>
      </c>
      <c r="X3975" s="279" t="s">
        <v>394</v>
      </c>
      <c r="Y3975" s="281"/>
      <c r="Z3975" s="279" t="s">
        <v>394</v>
      </c>
      <c r="AA3975" s="279" t="s">
        <v>394</v>
      </c>
      <c r="AB3975" s="281"/>
      <c r="AC3975" s="279" t="s">
        <v>855</v>
      </c>
      <c r="AF3975" s="276" t="str">
        <f>IFERROR(VLOOKUP(A3975,'[1]قوائم الترجمة'!AC$2:AD$2397,1,0),"م")</f>
        <v>م</v>
      </c>
      <c r="AG3975" s="232"/>
      <c r="AH3975" s="233"/>
      <c r="AI3975" s="233"/>
      <c r="AJ3975" s="233"/>
      <c r="AL3975" s="267"/>
      <c r="AM3975" s="235"/>
      <c r="AO3975" s="236"/>
      <c r="AU3975" s="234"/>
    </row>
    <row r="3976" spans="1:47" ht="21" x14ac:dyDescent="0.4">
      <c r="A3976" s="278">
        <v>123173</v>
      </c>
      <c r="B3976" s="279" t="s">
        <v>2913</v>
      </c>
      <c r="C3976" s="279" t="s">
        <v>612</v>
      </c>
      <c r="D3976" s="279" t="s">
        <v>306</v>
      </c>
      <c r="E3976" s="279" t="s">
        <v>394</v>
      </c>
      <c r="F3976"/>
      <c r="H3976" s="279" t="s">
        <v>394</v>
      </c>
      <c r="I3976" s="279" t="s">
        <v>539</v>
      </c>
      <c r="J3976" s="279" t="s">
        <v>394</v>
      </c>
      <c r="K3976" s="279" t="s">
        <v>394</v>
      </c>
      <c r="L3976" s="279" t="s">
        <v>394</v>
      </c>
      <c r="M3976" s="279" t="s">
        <v>394</v>
      </c>
      <c r="N3976" s="279" t="s">
        <v>394</v>
      </c>
      <c r="O3976" s="279" t="s">
        <v>394</v>
      </c>
      <c r="P3976" s="315">
        <v>0</v>
      </c>
      <c r="Q3976" s="279" t="s">
        <v>394</v>
      </c>
      <c r="R3976" s="279" t="s">
        <v>394</v>
      </c>
      <c r="S3976" s="279" t="s">
        <v>394</v>
      </c>
      <c r="T3976" s="279" t="s">
        <v>394</v>
      </c>
      <c r="U3976" s="279" t="s">
        <v>394</v>
      </c>
      <c r="V3976" s="279" t="s">
        <v>394</v>
      </c>
      <c r="W3976" s="279" t="s">
        <v>394</v>
      </c>
      <c r="X3976" s="279" t="s">
        <v>394</v>
      </c>
      <c r="Y3976" s="281"/>
      <c r="Z3976" s="279" t="s">
        <v>394</v>
      </c>
      <c r="AA3976" s="279" t="s">
        <v>394</v>
      </c>
      <c r="AB3976" s="281"/>
      <c r="AC3976" s="279" t="s">
        <v>855</v>
      </c>
      <c r="AF3976" s="276" t="str">
        <f>IFERROR(VLOOKUP(A3976,'[1]قوائم الترجمة'!AC$2:AD$2397,1,0),"م")</f>
        <v>م</v>
      </c>
      <c r="AG3976" s="232"/>
      <c r="AH3976" s="233"/>
      <c r="AI3976" s="233"/>
      <c r="AJ3976" s="233"/>
      <c r="AL3976" s="267"/>
      <c r="AM3976" s="235"/>
      <c r="AO3976" s="236"/>
      <c r="AU3976" s="234"/>
    </row>
    <row r="3977" spans="1:47" ht="21" x14ac:dyDescent="0.4">
      <c r="A3977" s="275">
        <v>123174</v>
      </c>
      <c r="B3977" s="276" t="s">
        <v>2912</v>
      </c>
      <c r="C3977" s="276" t="s">
        <v>8101</v>
      </c>
      <c r="D3977" s="276" t="s">
        <v>8101</v>
      </c>
      <c r="E3977" s="276" t="s">
        <v>424</v>
      </c>
      <c r="F3977" s="317" t="s">
        <v>394</v>
      </c>
      <c r="G3977" s="317" t="s">
        <v>402</v>
      </c>
      <c r="H3977" s="276" t="s">
        <v>428</v>
      </c>
      <c r="I3977" s="276" t="s">
        <v>538</v>
      </c>
      <c r="J3977" s="276" t="s">
        <v>426</v>
      </c>
      <c r="K3977" s="322"/>
      <c r="L3977" s="276" t="s">
        <v>402</v>
      </c>
      <c r="M3977" s="303"/>
      <c r="N3977" s="276" t="s">
        <v>394</v>
      </c>
      <c r="O3977" s="276" t="s">
        <v>394</v>
      </c>
      <c r="P3977" s="315">
        <v>0</v>
      </c>
      <c r="Q3977" s="303"/>
      <c r="R3977" s="276" t="s">
        <v>394</v>
      </c>
      <c r="S3977" s="276" t="s">
        <v>394</v>
      </c>
      <c r="T3977" s="303"/>
      <c r="U3977" s="303"/>
      <c r="V3977" s="303"/>
      <c r="W3977" s="303"/>
      <c r="X3977" s="303"/>
      <c r="Z3977" s="303"/>
      <c r="AA3977" s="303"/>
      <c r="AC3977" s="276" t="s">
        <v>394</v>
      </c>
      <c r="AF3977" s="276">
        <f>IFERROR(VLOOKUP(A3977,'[1]قوائم الترجمة'!AC$2:AD$2397,1,0),"م")</f>
        <v>123174</v>
      </c>
      <c r="AG3977" s="232"/>
      <c r="AH3977" s="233"/>
      <c r="AI3977" s="233"/>
      <c r="AJ3977" s="233"/>
      <c r="AL3977" s="267"/>
      <c r="AM3977" s="235"/>
      <c r="AO3977" s="236"/>
      <c r="AU3977" s="234"/>
    </row>
    <row r="3978" spans="1:47" ht="21" x14ac:dyDescent="0.4">
      <c r="A3978" s="275">
        <v>123175</v>
      </c>
      <c r="B3978" s="276" t="s">
        <v>2910</v>
      </c>
      <c r="C3978" s="276" t="s">
        <v>1121</v>
      </c>
      <c r="D3978" s="276" t="s">
        <v>2911</v>
      </c>
      <c r="E3978" s="276" t="s">
        <v>424</v>
      </c>
      <c r="F3978" s="317" t="s">
        <v>8668</v>
      </c>
      <c r="G3978" s="317" t="s">
        <v>8669</v>
      </c>
      <c r="H3978" s="276" t="s">
        <v>425</v>
      </c>
      <c r="I3978" s="276" t="s">
        <v>540</v>
      </c>
      <c r="J3978" s="276" t="s">
        <v>403</v>
      </c>
      <c r="K3978" s="277">
        <v>2012</v>
      </c>
      <c r="L3978" s="276" t="s">
        <v>404</v>
      </c>
      <c r="M3978" s="303"/>
      <c r="N3978" s="276" t="s">
        <v>394</v>
      </c>
      <c r="O3978" s="276" t="s">
        <v>394</v>
      </c>
      <c r="P3978" s="315">
        <v>0</v>
      </c>
      <c r="Q3978" s="303"/>
      <c r="R3978" s="276" t="s">
        <v>394</v>
      </c>
      <c r="S3978" s="276" t="s">
        <v>394</v>
      </c>
      <c r="T3978" s="303"/>
      <c r="U3978" s="303"/>
      <c r="V3978" s="303"/>
      <c r="W3978" s="303"/>
      <c r="X3978" s="303"/>
      <c r="Z3978" s="303"/>
      <c r="AA3978" s="303"/>
      <c r="AC3978" s="276" t="s">
        <v>394</v>
      </c>
      <c r="AF3978" s="276">
        <f>IFERROR(VLOOKUP(A3978,'[1]قوائم الترجمة'!AC$2:AD$2397,1,0),"م")</f>
        <v>123175</v>
      </c>
      <c r="AG3978" s="232"/>
      <c r="AH3978" s="233"/>
      <c r="AI3978" s="233"/>
      <c r="AJ3978" s="233"/>
      <c r="AL3978" s="267"/>
      <c r="AM3978" s="235"/>
      <c r="AU3978" s="234"/>
    </row>
    <row r="3979" spans="1:47" ht="21" x14ac:dyDescent="0.4">
      <c r="A3979" s="278">
        <v>123176</v>
      </c>
      <c r="B3979" s="279" t="s">
        <v>2908</v>
      </c>
      <c r="C3979" s="279" t="s">
        <v>109</v>
      </c>
      <c r="D3979" s="279" t="s">
        <v>2909</v>
      </c>
      <c r="E3979" s="279" t="s">
        <v>394</v>
      </c>
      <c r="F3979"/>
      <c r="H3979" s="279" t="s">
        <v>394</v>
      </c>
      <c r="I3979" s="279" t="s">
        <v>539</v>
      </c>
      <c r="J3979" s="279" t="s">
        <v>394</v>
      </c>
      <c r="K3979" s="279" t="s">
        <v>394</v>
      </c>
      <c r="L3979" s="279" t="s">
        <v>394</v>
      </c>
      <c r="M3979" s="279" t="s">
        <v>394</v>
      </c>
      <c r="N3979" s="279" t="s">
        <v>394</v>
      </c>
      <c r="O3979" s="279" t="s">
        <v>394</v>
      </c>
      <c r="P3979" s="315">
        <v>0</v>
      </c>
      <c r="Q3979" s="279" t="s">
        <v>394</v>
      </c>
      <c r="R3979" s="279" t="s">
        <v>394</v>
      </c>
      <c r="S3979" s="279" t="s">
        <v>394</v>
      </c>
      <c r="T3979" s="279" t="s">
        <v>394</v>
      </c>
      <c r="U3979" s="279" t="s">
        <v>394</v>
      </c>
      <c r="V3979" s="279" t="s">
        <v>394</v>
      </c>
      <c r="W3979" s="279" t="s">
        <v>394</v>
      </c>
      <c r="X3979" s="279" t="s">
        <v>394</v>
      </c>
      <c r="Y3979" s="281"/>
      <c r="Z3979" s="279" t="s">
        <v>394</v>
      </c>
      <c r="AA3979" s="279" t="s">
        <v>394</v>
      </c>
      <c r="AB3979" s="281"/>
      <c r="AC3979" s="279" t="s">
        <v>855</v>
      </c>
      <c r="AF3979" s="276" t="str">
        <f>IFERROR(VLOOKUP(A3979,'[1]قوائم الترجمة'!AC$2:AD$2397,1,0),"م")</f>
        <v>م</v>
      </c>
      <c r="AG3979" s="232"/>
      <c r="AH3979" s="233"/>
      <c r="AI3979" s="233"/>
      <c r="AJ3979" s="233"/>
      <c r="AL3979" s="267"/>
      <c r="AM3979" s="235"/>
      <c r="AO3979" s="236"/>
      <c r="AU3979" s="234"/>
    </row>
    <row r="3980" spans="1:47" ht="21" x14ac:dyDescent="0.4">
      <c r="A3980" s="278">
        <v>123177</v>
      </c>
      <c r="B3980" s="279" t="s">
        <v>688</v>
      </c>
      <c r="C3980" s="279" t="s">
        <v>73</v>
      </c>
      <c r="D3980" s="279" t="s">
        <v>358</v>
      </c>
      <c r="E3980" s="279" t="s">
        <v>394</v>
      </c>
      <c r="F3980"/>
      <c r="H3980" s="279" t="s">
        <v>394</v>
      </c>
      <c r="I3980" s="279" t="s">
        <v>539</v>
      </c>
      <c r="J3980" s="279" t="s">
        <v>394</v>
      </c>
      <c r="K3980" s="279" t="s">
        <v>394</v>
      </c>
      <c r="L3980" s="279" t="s">
        <v>394</v>
      </c>
      <c r="M3980" s="279" t="s">
        <v>394</v>
      </c>
      <c r="N3980" s="279" t="s">
        <v>394</v>
      </c>
      <c r="O3980" s="279" t="s">
        <v>394</v>
      </c>
      <c r="P3980" s="315">
        <v>0</v>
      </c>
      <c r="Q3980" s="279" t="s">
        <v>394</v>
      </c>
      <c r="R3980" s="279" t="s">
        <v>394</v>
      </c>
      <c r="S3980" s="279" t="s">
        <v>394</v>
      </c>
      <c r="T3980" s="279" t="s">
        <v>394</v>
      </c>
      <c r="U3980" s="279" t="s">
        <v>394</v>
      </c>
      <c r="V3980" s="279" t="s">
        <v>394</v>
      </c>
      <c r="W3980" s="279" t="s">
        <v>394</v>
      </c>
      <c r="X3980" s="279" t="s">
        <v>394</v>
      </c>
      <c r="Y3980" s="281"/>
      <c r="Z3980" s="279" t="s">
        <v>394</v>
      </c>
      <c r="AA3980" s="279" t="s">
        <v>394</v>
      </c>
      <c r="AB3980" s="281"/>
      <c r="AC3980" s="279" t="s">
        <v>855</v>
      </c>
      <c r="AF3980" s="276" t="str">
        <f>IFERROR(VLOOKUP(A3980,'[1]قوائم الترجمة'!AC$2:AD$2397,1,0),"م")</f>
        <v>م</v>
      </c>
      <c r="AG3980" s="232"/>
      <c r="AH3980" s="233"/>
      <c r="AI3980" s="233"/>
      <c r="AJ3980" s="233"/>
      <c r="AL3980" s="267"/>
      <c r="AM3980" s="235"/>
      <c r="AO3980" s="236"/>
      <c r="AU3980" s="234"/>
    </row>
    <row r="3981" spans="1:47" ht="21" x14ac:dyDescent="0.4">
      <c r="A3981" s="278">
        <v>123178</v>
      </c>
      <c r="B3981" s="279" t="s">
        <v>1267</v>
      </c>
      <c r="C3981" s="279" t="s">
        <v>962</v>
      </c>
      <c r="D3981" s="279" t="s">
        <v>1260</v>
      </c>
      <c r="E3981" s="279" t="s">
        <v>394</v>
      </c>
      <c r="F3981"/>
      <c r="H3981" s="279" t="s">
        <v>394</v>
      </c>
      <c r="I3981" s="279" t="s">
        <v>539</v>
      </c>
      <c r="J3981" s="279" t="s">
        <v>394</v>
      </c>
      <c r="K3981" s="279" t="s">
        <v>394</v>
      </c>
      <c r="L3981" s="279" t="s">
        <v>394</v>
      </c>
      <c r="M3981" s="279" t="s">
        <v>394</v>
      </c>
      <c r="N3981" s="279" t="s">
        <v>394</v>
      </c>
      <c r="O3981" s="279" t="s">
        <v>394</v>
      </c>
      <c r="P3981" s="315">
        <v>0</v>
      </c>
      <c r="Q3981" s="279" t="s">
        <v>394</v>
      </c>
      <c r="R3981" s="279" t="s">
        <v>394</v>
      </c>
      <c r="S3981" s="279" t="s">
        <v>394</v>
      </c>
      <c r="T3981" s="279" t="s">
        <v>394</v>
      </c>
      <c r="U3981" s="279" t="s">
        <v>394</v>
      </c>
      <c r="V3981" s="279" t="s">
        <v>394</v>
      </c>
      <c r="W3981" s="279" t="s">
        <v>394</v>
      </c>
      <c r="X3981" s="279" t="s">
        <v>394</v>
      </c>
      <c r="Y3981" s="281"/>
      <c r="Z3981" s="279" t="s">
        <v>394</v>
      </c>
      <c r="AA3981" s="279" t="s">
        <v>394</v>
      </c>
      <c r="AB3981" s="281"/>
      <c r="AC3981" s="279" t="s">
        <v>855</v>
      </c>
      <c r="AF3981" s="276" t="str">
        <f>IFERROR(VLOOKUP(A3981,'[1]قوائم الترجمة'!AC$2:AD$2397,1,0),"م")</f>
        <v>م</v>
      </c>
      <c r="AG3981" s="232"/>
      <c r="AH3981" s="233"/>
      <c r="AI3981" s="233"/>
      <c r="AJ3981" s="233"/>
      <c r="AL3981" s="267"/>
      <c r="AM3981" s="235"/>
      <c r="AO3981" s="236"/>
      <c r="AU3981" s="234"/>
    </row>
    <row r="3982" spans="1:47" ht="21" x14ac:dyDescent="0.4">
      <c r="A3982" s="278">
        <v>123179</v>
      </c>
      <c r="B3982" s="279" t="s">
        <v>2906</v>
      </c>
      <c r="C3982" s="279" t="s">
        <v>2907</v>
      </c>
      <c r="D3982" s="279" t="s">
        <v>294</v>
      </c>
      <c r="E3982" s="279" t="s">
        <v>394</v>
      </c>
      <c r="F3982"/>
      <c r="H3982" s="279" t="s">
        <v>394</v>
      </c>
      <c r="I3982" s="279" t="s">
        <v>540</v>
      </c>
      <c r="J3982" s="279" t="s">
        <v>394</v>
      </c>
      <c r="K3982" s="279" t="s">
        <v>394</v>
      </c>
      <c r="L3982" s="279" t="s">
        <v>394</v>
      </c>
      <c r="M3982" s="279" t="s">
        <v>394</v>
      </c>
      <c r="N3982" s="279" t="s">
        <v>394</v>
      </c>
      <c r="O3982" s="279" t="s">
        <v>394</v>
      </c>
      <c r="P3982" s="315">
        <v>0</v>
      </c>
      <c r="Q3982" s="279" t="s">
        <v>394</v>
      </c>
      <c r="R3982" s="279" t="s">
        <v>394</v>
      </c>
      <c r="S3982" s="279" t="s">
        <v>394</v>
      </c>
      <c r="T3982" s="279" t="s">
        <v>394</v>
      </c>
      <c r="U3982" s="279" t="s">
        <v>394</v>
      </c>
      <c r="V3982" s="279" t="s">
        <v>394</v>
      </c>
      <c r="W3982" s="279" t="s">
        <v>394</v>
      </c>
      <c r="X3982" s="279" t="s">
        <v>394</v>
      </c>
      <c r="Y3982" s="281"/>
      <c r="Z3982" s="279" t="s">
        <v>394</v>
      </c>
      <c r="AA3982" s="279" t="s">
        <v>394</v>
      </c>
      <c r="AB3982" s="281"/>
      <c r="AC3982" s="279" t="s">
        <v>394</v>
      </c>
      <c r="AF3982" s="276" t="str">
        <f>IFERROR(VLOOKUP(A3982,'[1]قوائم الترجمة'!AC$2:AD$2397,1,0),"م")</f>
        <v>م</v>
      </c>
      <c r="AG3982" s="232"/>
      <c r="AH3982" s="233"/>
      <c r="AI3982" s="233"/>
      <c r="AJ3982" s="233"/>
      <c r="AL3982" s="267"/>
      <c r="AM3982" s="235"/>
      <c r="AO3982" s="236"/>
      <c r="AU3982" s="234"/>
    </row>
    <row r="3983" spans="1:47" ht="21" x14ac:dyDescent="0.4">
      <c r="A3983" s="278">
        <v>123180</v>
      </c>
      <c r="B3983" s="279" t="s">
        <v>2905</v>
      </c>
      <c r="C3983" s="279" t="s">
        <v>109</v>
      </c>
      <c r="D3983" s="279" t="s">
        <v>683</v>
      </c>
      <c r="E3983" s="279" t="s">
        <v>394</v>
      </c>
      <c r="F3983"/>
      <c r="H3983" s="279" t="s">
        <v>394</v>
      </c>
      <c r="I3983" s="279" t="s">
        <v>539</v>
      </c>
      <c r="J3983" s="279" t="s">
        <v>394</v>
      </c>
      <c r="K3983" s="279" t="s">
        <v>394</v>
      </c>
      <c r="L3983" s="279" t="s">
        <v>394</v>
      </c>
      <c r="M3983" s="279" t="s">
        <v>394</v>
      </c>
      <c r="N3983" s="279" t="s">
        <v>394</v>
      </c>
      <c r="O3983" s="279" t="s">
        <v>394</v>
      </c>
      <c r="P3983" s="315">
        <v>0</v>
      </c>
      <c r="Q3983" s="279" t="s">
        <v>394</v>
      </c>
      <c r="R3983" s="279" t="s">
        <v>394</v>
      </c>
      <c r="S3983" s="279" t="s">
        <v>394</v>
      </c>
      <c r="T3983" s="279" t="s">
        <v>394</v>
      </c>
      <c r="U3983" s="279" t="s">
        <v>394</v>
      </c>
      <c r="V3983" s="279" t="s">
        <v>394</v>
      </c>
      <c r="W3983" s="279" t="s">
        <v>394</v>
      </c>
      <c r="X3983" s="279" t="s">
        <v>394</v>
      </c>
      <c r="Y3983" s="281"/>
      <c r="Z3983" s="279" t="s">
        <v>394</v>
      </c>
      <c r="AA3983" s="279" t="s">
        <v>394</v>
      </c>
      <c r="AB3983" s="281"/>
      <c r="AC3983" s="279" t="s">
        <v>855</v>
      </c>
      <c r="AF3983" s="276" t="str">
        <f>IFERROR(VLOOKUP(A3983,'[1]قوائم الترجمة'!AC$2:AD$2397,1,0),"م")</f>
        <v>م</v>
      </c>
      <c r="AG3983" s="232"/>
      <c r="AH3983" s="233"/>
      <c r="AI3983" s="233"/>
      <c r="AJ3983" s="233"/>
      <c r="AL3983" s="267"/>
      <c r="AM3983" s="235"/>
      <c r="AO3983" s="236"/>
      <c r="AU3983" s="234"/>
    </row>
    <row r="3984" spans="1:47" ht="21" x14ac:dyDescent="0.4">
      <c r="A3984" s="275">
        <v>123181</v>
      </c>
      <c r="B3984" s="276" t="s">
        <v>7814</v>
      </c>
      <c r="C3984" s="276" t="s">
        <v>8670</v>
      </c>
      <c r="D3984" s="276" t="s">
        <v>519</v>
      </c>
      <c r="E3984" s="276" t="s">
        <v>424</v>
      </c>
      <c r="F3984" s="317" t="s">
        <v>394</v>
      </c>
      <c r="G3984" s="317" t="s">
        <v>402</v>
      </c>
      <c r="H3984" s="276" t="s">
        <v>425</v>
      </c>
      <c r="I3984" s="276" t="s">
        <v>67</v>
      </c>
      <c r="J3984" s="276" t="s">
        <v>426</v>
      </c>
      <c r="K3984" s="277">
        <v>2016</v>
      </c>
      <c r="L3984" s="276" t="s">
        <v>402</v>
      </c>
      <c r="M3984" s="303"/>
      <c r="N3984" s="276" t="s">
        <v>394</v>
      </c>
      <c r="O3984" s="276" t="s">
        <v>394</v>
      </c>
      <c r="P3984" s="315">
        <v>0</v>
      </c>
      <c r="Q3984" s="303"/>
      <c r="R3984" s="276" t="s">
        <v>394</v>
      </c>
      <c r="S3984" s="276" t="s">
        <v>394</v>
      </c>
      <c r="T3984" s="303"/>
      <c r="U3984" s="303"/>
      <c r="V3984" s="303"/>
      <c r="W3984" s="303"/>
      <c r="X3984" s="303"/>
      <c r="Z3984" s="303"/>
      <c r="AA3984" s="303"/>
      <c r="AC3984" s="276" t="s">
        <v>394</v>
      </c>
      <c r="AF3984" s="276">
        <f>IFERROR(VLOOKUP(A3984,'[1]قوائم الترجمة'!AC$2:AD$2397,1,0),"م")</f>
        <v>123181</v>
      </c>
      <c r="AG3984" s="232"/>
      <c r="AH3984" s="233"/>
      <c r="AI3984" s="233"/>
      <c r="AJ3984" s="233"/>
      <c r="AL3984" s="267"/>
      <c r="AM3984" s="235"/>
      <c r="AO3984" s="236"/>
      <c r="AU3984" s="234"/>
    </row>
    <row r="3985" spans="1:47" ht="21" x14ac:dyDescent="0.4">
      <c r="A3985" s="278">
        <v>123182</v>
      </c>
      <c r="B3985" s="279" t="s">
        <v>796</v>
      </c>
      <c r="C3985" s="279" t="s">
        <v>73</v>
      </c>
      <c r="D3985" s="279" t="s">
        <v>724</v>
      </c>
      <c r="E3985" s="279" t="s">
        <v>394</v>
      </c>
      <c r="F3985"/>
      <c r="H3985" s="279" t="s">
        <v>394</v>
      </c>
      <c r="I3985" s="279" t="s">
        <v>540</v>
      </c>
      <c r="J3985" s="279" t="s">
        <v>394</v>
      </c>
      <c r="K3985" s="279" t="s">
        <v>394</v>
      </c>
      <c r="L3985" s="279" t="s">
        <v>394</v>
      </c>
      <c r="M3985" s="279" t="s">
        <v>394</v>
      </c>
      <c r="N3985" s="279" t="s">
        <v>394</v>
      </c>
      <c r="O3985" s="279" t="s">
        <v>394</v>
      </c>
      <c r="P3985" s="315">
        <v>0</v>
      </c>
      <c r="Q3985" s="279" t="s">
        <v>394</v>
      </c>
      <c r="R3985" s="279" t="s">
        <v>394</v>
      </c>
      <c r="S3985" s="279" t="s">
        <v>394</v>
      </c>
      <c r="T3985" s="279" t="s">
        <v>394</v>
      </c>
      <c r="U3985" s="279" t="s">
        <v>394</v>
      </c>
      <c r="V3985" s="279" t="s">
        <v>394</v>
      </c>
      <c r="W3985" s="279" t="s">
        <v>394</v>
      </c>
      <c r="X3985" s="279" t="s">
        <v>394</v>
      </c>
      <c r="Y3985" s="281"/>
      <c r="Z3985" s="279" t="s">
        <v>394</v>
      </c>
      <c r="AA3985" s="279" t="s">
        <v>394</v>
      </c>
      <c r="AB3985" s="281"/>
      <c r="AC3985" s="279" t="s">
        <v>855</v>
      </c>
      <c r="AF3985" s="276" t="str">
        <f>IFERROR(VLOOKUP(A3985,'[1]قوائم الترجمة'!AC$2:AD$2397,1,0),"م")</f>
        <v>م</v>
      </c>
      <c r="AG3985" s="232"/>
      <c r="AH3985" s="233"/>
      <c r="AI3985" s="233"/>
      <c r="AJ3985" s="233"/>
      <c r="AL3985" s="267"/>
      <c r="AM3985" s="235"/>
      <c r="AO3985" s="236"/>
      <c r="AU3985" s="234"/>
    </row>
    <row r="3986" spans="1:47" ht="21" x14ac:dyDescent="0.4">
      <c r="A3986" s="275">
        <v>123183</v>
      </c>
      <c r="B3986" s="276" t="s">
        <v>1296</v>
      </c>
      <c r="C3986" s="276" t="s">
        <v>500</v>
      </c>
      <c r="D3986" s="276" t="s">
        <v>1436</v>
      </c>
      <c r="E3986" s="276" t="s">
        <v>5660</v>
      </c>
      <c r="F3986" s="317" t="s">
        <v>8671</v>
      </c>
      <c r="G3986" s="317" t="s">
        <v>402</v>
      </c>
      <c r="H3986" s="276" t="s">
        <v>425</v>
      </c>
      <c r="I3986" s="276" t="s">
        <v>67</v>
      </c>
      <c r="J3986" s="276" t="s">
        <v>8101</v>
      </c>
      <c r="K3986" s="322"/>
      <c r="L3986" s="276" t="s">
        <v>8101</v>
      </c>
      <c r="M3986" s="303"/>
      <c r="N3986" s="276" t="s">
        <v>394</v>
      </c>
      <c r="O3986" s="276" t="s">
        <v>394</v>
      </c>
      <c r="P3986" s="315">
        <v>0</v>
      </c>
      <c r="Q3986" s="303"/>
      <c r="R3986" s="276" t="s">
        <v>394</v>
      </c>
      <c r="S3986" s="276" t="s">
        <v>394</v>
      </c>
      <c r="T3986" s="303"/>
      <c r="U3986" s="303"/>
      <c r="V3986" s="303"/>
      <c r="W3986" s="303"/>
      <c r="X3986" s="303"/>
      <c r="Z3986" s="303"/>
      <c r="AA3986" s="303"/>
      <c r="AC3986" s="276" t="s">
        <v>394</v>
      </c>
      <c r="AF3986" s="276">
        <f>IFERROR(VLOOKUP(A3986,'[1]قوائم الترجمة'!AC$2:AD$2397,1,0),"م")</f>
        <v>123183</v>
      </c>
      <c r="AG3986" s="232"/>
      <c r="AH3986" s="233"/>
      <c r="AI3986" s="233"/>
      <c r="AJ3986" s="233"/>
      <c r="AL3986" s="267"/>
      <c r="AM3986" s="235"/>
      <c r="AO3986" s="236"/>
      <c r="AU3986" s="234"/>
    </row>
    <row r="3987" spans="1:47" ht="21" x14ac:dyDescent="0.4">
      <c r="A3987" s="275">
        <v>123184</v>
      </c>
      <c r="B3987" s="276" t="s">
        <v>7827</v>
      </c>
      <c r="C3987" s="276" t="s">
        <v>2629</v>
      </c>
      <c r="D3987" s="276" t="s">
        <v>1181</v>
      </c>
      <c r="E3987" s="276" t="s">
        <v>424</v>
      </c>
      <c r="F3987" s="317" t="s">
        <v>8672</v>
      </c>
      <c r="G3987" s="317" t="s">
        <v>402</v>
      </c>
      <c r="H3987" s="276" t="s">
        <v>425</v>
      </c>
      <c r="I3987" s="276" t="s">
        <v>61</v>
      </c>
      <c r="J3987" s="276" t="s">
        <v>403</v>
      </c>
      <c r="K3987" s="277">
        <v>2015</v>
      </c>
      <c r="L3987" s="276" t="s">
        <v>402</v>
      </c>
      <c r="M3987" s="303"/>
      <c r="N3987" s="276"/>
      <c r="O3987" s="276" t="s">
        <v>394</v>
      </c>
      <c r="P3987" s="315">
        <v>0</v>
      </c>
      <c r="Q3987" s="303"/>
      <c r="R3987" s="276" t="s">
        <v>394</v>
      </c>
      <c r="S3987" s="276" t="s">
        <v>394</v>
      </c>
      <c r="T3987" s="303"/>
      <c r="U3987" s="303"/>
      <c r="V3987" s="303"/>
      <c r="W3987" s="303"/>
      <c r="X3987" s="303"/>
      <c r="Z3987" s="303"/>
      <c r="AA3987" s="303"/>
      <c r="AC3987" s="276" t="s">
        <v>394</v>
      </c>
      <c r="AF3987" s="276">
        <f>IFERROR(VLOOKUP(A3987,'[1]قوائم الترجمة'!AC$2:AD$2397,1,0),"م")</f>
        <v>123184</v>
      </c>
      <c r="AG3987" s="232"/>
      <c r="AH3987" s="233"/>
      <c r="AI3987" s="233"/>
      <c r="AJ3987" s="233"/>
      <c r="AL3987" s="267"/>
      <c r="AM3987" s="235"/>
      <c r="AO3987" s="236"/>
      <c r="AU3987" s="234"/>
    </row>
    <row r="3988" spans="1:47" ht="21" x14ac:dyDescent="0.4">
      <c r="A3988" s="278">
        <v>123185</v>
      </c>
      <c r="B3988" s="279" t="s">
        <v>2904</v>
      </c>
      <c r="C3988" s="279" t="s">
        <v>10409</v>
      </c>
      <c r="D3988" s="279" t="s">
        <v>929</v>
      </c>
      <c r="E3988" s="279" t="s">
        <v>394</v>
      </c>
      <c r="F3988"/>
      <c r="H3988" s="279" t="s">
        <v>394</v>
      </c>
      <c r="I3988" s="279" t="s">
        <v>540</v>
      </c>
      <c r="J3988" s="279" t="s">
        <v>394</v>
      </c>
      <c r="K3988" s="279" t="s">
        <v>394</v>
      </c>
      <c r="L3988" s="279" t="s">
        <v>394</v>
      </c>
      <c r="M3988" s="279" t="s">
        <v>394</v>
      </c>
      <c r="N3988" s="279" t="s">
        <v>394</v>
      </c>
      <c r="O3988" s="279" t="s">
        <v>394</v>
      </c>
      <c r="P3988" s="315">
        <v>0</v>
      </c>
      <c r="Q3988" s="279" t="s">
        <v>394</v>
      </c>
      <c r="R3988" s="279" t="s">
        <v>394</v>
      </c>
      <c r="S3988" s="279" t="s">
        <v>394</v>
      </c>
      <c r="T3988" s="279" t="s">
        <v>394</v>
      </c>
      <c r="U3988" s="279" t="s">
        <v>394</v>
      </c>
      <c r="V3988" s="279" t="s">
        <v>394</v>
      </c>
      <c r="W3988" s="279" t="s">
        <v>394</v>
      </c>
      <c r="X3988" s="279" t="s">
        <v>394</v>
      </c>
      <c r="Y3988" s="281"/>
      <c r="Z3988" s="279" t="s">
        <v>394</v>
      </c>
      <c r="AA3988" s="279" t="s">
        <v>394</v>
      </c>
      <c r="AB3988" s="281"/>
      <c r="AC3988" s="279" t="s">
        <v>394</v>
      </c>
      <c r="AF3988" s="276" t="str">
        <f>IFERROR(VLOOKUP(A3988,'[1]قوائم الترجمة'!AC$2:AD$2397,1,0),"م")</f>
        <v>م</v>
      </c>
      <c r="AG3988" s="232"/>
      <c r="AH3988" s="233"/>
      <c r="AI3988" s="233"/>
      <c r="AJ3988" s="233"/>
      <c r="AL3988" s="267"/>
      <c r="AM3988" s="235"/>
      <c r="AO3988" s="236"/>
      <c r="AU3988" s="234"/>
    </row>
    <row r="3989" spans="1:47" ht="21" x14ac:dyDescent="0.4">
      <c r="A3989" s="278">
        <v>123186</v>
      </c>
      <c r="B3989" s="279" t="s">
        <v>2903</v>
      </c>
      <c r="C3989" s="279" t="s">
        <v>729</v>
      </c>
      <c r="D3989" s="279" t="s">
        <v>1338</v>
      </c>
      <c r="E3989" s="279" t="s">
        <v>394</v>
      </c>
      <c r="F3989"/>
      <c r="H3989" s="279" t="s">
        <v>394</v>
      </c>
      <c r="I3989" s="279" t="s">
        <v>539</v>
      </c>
      <c r="J3989" s="279" t="s">
        <v>394</v>
      </c>
      <c r="K3989" s="279" t="s">
        <v>394</v>
      </c>
      <c r="L3989" s="279" t="s">
        <v>394</v>
      </c>
      <c r="M3989" s="279" t="s">
        <v>394</v>
      </c>
      <c r="N3989" s="279" t="s">
        <v>394</v>
      </c>
      <c r="O3989" s="279" t="s">
        <v>394</v>
      </c>
      <c r="P3989" s="315">
        <v>0</v>
      </c>
      <c r="Q3989" s="279" t="s">
        <v>394</v>
      </c>
      <c r="R3989" s="279" t="s">
        <v>394</v>
      </c>
      <c r="S3989" s="279" t="s">
        <v>394</v>
      </c>
      <c r="T3989" s="279" t="s">
        <v>394</v>
      </c>
      <c r="U3989" s="279" t="s">
        <v>394</v>
      </c>
      <c r="V3989" s="279" t="s">
        <v>394</v>
      </c>
      <c r="W3989" s="279" t="s">
        <v>394</v>
      </c>
      <c r="X3989" s="279" t="s">
        <v>394</v>
      </c>
      <c r="Y3989" s="281"/>
      <c r="Z3989" s="279" t="s">
        <v>394</v>
      </c>
      <c r="AA3989" s="279" t="s">
        <v>394</v>
      </c>
      <c r="AB3989" s="281"/>
      <c r="AC3989" s="279" t="s">
        <v>855</v>
      </c>
      <c r="AF3989" s="276" t="str">
        <f>IFERROR(VLOOKUP(A3989,'[1]قوائم الترجمة'!AC$2:AD$2397,1,0),"م")</f>
        <v>م</v>
      </c>
      <c r="AG3989" s="232"/>
      <c r="AH3989" s="233"/>
      <c r="AI3989" s="233"/>
      <c r="AJ3989" s="233"/>
      <c r="AL3989" s="267"/>
      <c r="AM3989" s="235"/>
      <c r="AO3989" s="236"/>
      <c r="AU3989" s="234"/>
    </row>
    <row r="3990" spans="1:47" ht="21" x14ac:dyDescent="0.4">
      <c r="A3990" s="278">
        <v>123187</v>
      </c>
      <c r="B3990" s="279" t="s">
        <v>2901</v>
      </c>
      <c r="C3990" s="279" t="s">
        <v>204</v>
      </c>
      <c r="D3990" s="279" t="s">
        <v>2902</v>
      </c>
      <c r="E3990" s="279" t="s">
        <v>394</v>
      </c>
      <c r="F3990"/>
      <c r="H3990" s="279" t="s">
        <v>394</v>
      </c>
      <c r="I3990" s="279" t="s">
        <v>540</v>
      </c>
      <c r="J3990" s="279" t="s">
        <v>394</v>
      </c>
      <c r="K3990" s="279" t="s">
        <v>394</v>
      </c>
      <c r="L3990" s="279" t="s">
        <v>394</v>
      </c>
      <c r="M3990" s="279" t="s">
        <v>394</v>
      </c>
      <c r="N3990" s="279" t="s">
        <v>394</v>
      </c>
      <c r="O3990" s="279" t="s">
        <v>394</v>
      </c>
      <c r="P3990" s="315">
        <v>0</v>
      </c>
      <c r="Q3990" s="279" t="s">
        <v>394</v>
      </c>
      <c r="R3990" s="279" t="s">
        <v>394</v>
      </c>
      <c r="S3990" s="279" t="s">
        <v>394</v>
      </c>
      <c r="T3990" s="279" t="s">
        <v>394</v>
      </c>
      <c r="U3990" s="279" t="s">
        <v>394</v>
      </c>
      <c r="V3990" s="279" t="s">
        <v>394</v>
      </c>
      <c r="W3990" s="279" t="s">
        <v>394</v>
      </c>
      <c r="X3990" s="279" t="s">
        <v>394</v>
      </c>
      <c r="Y3990" s="281"/>
      <c r="Z3990" s="279" t="s">
        <v>394</v>
      </c>
      <c r="AA3990" s="279" t="s">
        <v>394</v>
      </c>
      <c r="AB3990" s="281"/>
      <c r="AC3990" s="279" t="s">
        <v>855</v>
      </c>
      <c r="AF3990" s="276" t="str">
        <f>IFERROR(VLOOKUP(A3990,'[1]قوائم الترجمة'!AC$2:AD$2397,1,0),"م")</f>
        <v>م</v>
      </c>
      <c r="AG3990" s="232"/>
      <c r="AH3990" s="233"/>
      <c r="AI3990" s="233"/>
      <c r="AJ3990" s="233"/>
      <c r="AL3990" s="267"/>
      <c r="AM3990" s="235"/>
      <c r="AO3990" s="236"/>
      <c r="AU3990" s="234"/>
    </row>
    <row r="3991" spans="1:47" ht="21" x14ac:dyDescent="0.4">
      <c r="A3991" s="278">
        <v>123189</v>
      </c>
      <c r="B3991" s="279" t="s">
        <v>2900</v>
      </c>
      <c r="C3991" s="279" t="s">
        <v>649</v>
      </c>
      <c r="D3991" s="279" t="s">
        <v>716</v>
      </c>
      <c r="E3991" s="279" t="s">
        <v>394</v>
      </c>
      <c r="F3991"/>
      <c r="H3991" s="279" t="s">
        <v>394</v>
      </c>
      <c r="I3991" s="279" t="s">
        <v>539</v>
      </c>
      <c r="J3991" s="279" t="s">
        <v>394</v>
      </c>
      <c r="K3991" s="279" t="s">
        <v>394</v>
      </c>
      <c r="L3991" s="279" t="s">
        <v>394</v>
      </c>
      <c r="M3991" s="279" t="s">
        <v>394</v>
      </c>
      <c r="N3991" s="279" t="s">
        <v>394</v>
      </c>
      <c r="O3991" s="279" t="s">
        <v>394</v>
      </c>
      <c r="P3991" s="315">
        <v>0</v>
      </c>
      <c r="Q3991" s="279" t="s">
        <v>394</v>
      </c>
      <c r="R3991" s="279" t="s">
        <v>394</v>
      </c>
      <c r="S3991" s="279" t="s">
        <v>394</v>
      </c>
      <c r="T3991" s="279" t="s">
        <v>394</v>
      </c>
      <c r="U3991" s="279" t="s">
        <v>394</v>
      </c>
      <c r="V3991" s="279" t="s">
        <v>394</v>
      </c>
      <c r="W3991" s="279" t="s">
        <v>394</v>
      </c>
      <c r="X3991" s="279" t="s">
        <v>394</v>
      </c>
      <c r="Y3991" s="281"/>
      <c r="Z3991" s="279" t="s">
        <v>394</v>
      </c>
      <c r="AA3991" s="279" t="s">
        <v>394</v>
      </c>
      <c r="AB3991" s="281"/>
      <c r="AC3991" s="279" t="s">
        <v>855</v>
      </c>
      <c r="AF3991" s="276" t="str">
        <f>IFERROR(VLOOKUP(A3991,'[1]قوائم الترجمة'!AC$2:AD$2397,1,0),"م")</f>
        <v>م</v>
      </c>
      <c r="AG3991" s="232"/>
      <c r="AH3991" s="233"/>
      <c r="AI3991" s="233"/>
      <c r="AJ3991" s="233"/>
      <c r="AL3991" s="267"/>
      <c r="AM3991" s="235"/>
      <c r="AO3991" s="236"/>
      <c r="AU3991" s="234"/>
    </row>
    <row r="3992" spans="1:47" ht="21" x14ac:dyDescent="0.4">
      <c r="A3992" s="275">
        <v>123190</v>
      </c>
      <c r="B3992" s="276" t="s">
        <v>2898</v>
      </c>
      <c r="C3992" s="276" t="s">
        <v>2899</v>
      </c>
      <c r="D3992" s="276" t="s">
        <v>1169</v>
      </c>
      <c r="E3992" s="276" t="s">
        <v>423</v>
      </c>
      <c r="F3992" s="317" t="s">
        <v>8378</v>
      </c>
      <c r="G3992" s="317" t="s">
        <v>8379</v>
      </c>
      <c r="H3992" s="276" t="s">
        <v>425</v>
      </c>
      <c r="I3992" s="276" t="s">
        <v>542</v>
      </c>
      <c r="J3992" s="276" t="s">
        <v>7215</v>
      </c>
      <c r="K3992" s="277">
        <v>0</v>
      </c>
      <c r="L3992" s="276" t="s">
        <v>7215</v>
      </c>
      <c r="M3992" s="303"/>
      <c r="N3992" s="276" t="s">
        <v>394</v>
      </c>
      <c r="O3992" s="276" t="s">
        <v>394</v>
      </c>
      <c r="P3992" s="315">
        <v>0</v>
      </c>
      <c r="Q3992" s="303"/>
      <c r="R3992" s="276" t="s">
        <v>394</v>
      </c>
      <c r="S3992" s="276" t="s">
        <v>394</v>
      </c>
      <c r="T3992" s="303"/>
      <c r="U3992" s="303"/>
      <c r="V3992" s="303"/>
      <c r="W3992" s="303"/>
      <c r="X3992" s="303"/>
      <c r="Z3992" s="303"/>
      <c r="AA3992" s="303"/>
      <c r="AC3992" s="276" t="s">
        <v>855</v>
      </c>
      <c r="AF3992" s="276">
        <f>IFERROR(VLOOKUP(A3992,'[1]قوائم الترجمة'!AC$2:AD$2397,1,0),"م")</f>
        <v>123190</v>
      </c>
      <c r="AG3992" s="232"/>
      <c r="AH3992" s="233"/>
      <c r="AI3992" s="233"/>
      <c r="AJ3992" s="233"/>
      <c r="AL3992" s="267"/>
      <c r="AM3992" s="235"/>
      <c r="AO3992" s="236"/>
      <c r="AU3992" s="234"/>
    </row>
    <row r="3993" spans="1:47" ht="21" x14ac:dyDescent="0.4">
      <c r="A3993" s="278">
        <v>123191</v>
      </c>
      <c r="B3993" s="279" t="s">
        <v>2897</v>
      </c>
      <c r="C3993" s="279" t="s">
        <v>715</v>
      </c>
      <c r="D3993" s="279" t="s">
        <v>454</v>
      </c>
      <c r="E3993" s="279" t="s">
        <v>394</v>
      </c>
      <c r="F3993"/>
      <c r="H3993" s="279" t="s">
        <v>394</v>
      </c>
      <c r="I3993" s="279" t="s">
        <v>538</v>
      </c>
      <c r="J3993" s="279" t="s">
        <v>394</v>
      </c>
      <c r="K3993" s="279" t="s">
        <v>394</v>
      </c>
      <c r="L3993" s="279" t="s">
        <v>394</v>
      </c>
      <c r="M3993" s="279" t="s">
        <v>394</v>
      </c>
      <c r="N3993" s="279" t="s">
        <v>394</v>
      </c>
      <c r="O3993" s="279" t="s">
        <v>394</v>
      </c>
      <c r="P3993" s="315">
        <v>0</v>
      </c>
      <c r="Q3993" s="279" t="s">
        <v>394</v>
      </c>
      <c r="R3993" s="279" t="s">
        <v>394</v>
      </c>
      <c r="S3993" s="279" t="s">
        <v>394</v>
      </c>
      <c r="T3993" s="279" t="s">
        <v>394</v>
      </c>
      <c r="U3993" s="279" t="s">
        <v>394</v>
      </c>
      <c r="V3993" s="279" t="s">
        <v>394</v>
      </c>
      <c r="W3993" s="279" t="s">
        <v>394</v>
      </c>
      <c r="X3993" s="279" t="s">
        <v>394</v>
      </c>
      <c r="Y3993" s="281"/>
      <c r="Z3993" s="279" t="s">
        <v>394</v>
      </c>
      <c r="AA3993" s="279" t="s">
        <v>394</v>
      </c>
      <c r="AB3993" s="281"/>
      <c r="AC3993" s="279" t="s">
        <v>394</v>
      </c>
      <c r="AF3993" s="276" t="str">
        <f>IFERROR(VLOOKUP(A3993,'[1]قوائم الترجمة'!AC$2:AD$2397,1,0),"م")</f>
        <v>م</v>
      </c>
      <c r="AG3993" s="232"/>
      <c r="AH3993" s="233"/>
      <c r="AI3993" s="233"/>
      <c r="AJ3993" s="233"/>
      <c r="AL3993" s="267"/>
      <c r="AM3993" s="235"/>
      <c r="AO3993" s="236"/>
      <c r="AU3993" s="234"/>
    </row>
    <row r="3994" spans="1:47" ht="21" x14ac:dyDescent="0.4">
      <c r="A3994" s="275">
        <v>123192</v>
      </c>
      <c r="B3994" s="276" t="s">
        <v>2895</v>
      </c>
      <c r="C3994" s="276" t="s">
        <v>109</v>
      </c>
      <c r="D3994" s="276" t="s">
        <v>2896</v>
      </c>
      <c r="E3994" s="276" t="s">
        <v>424</v>
      </c>
      <c r="F3994" s="317" t="s">
        <v>8673</v>
      </c>
      <c r="G3994" s="317" t="s">
        <v>8136</v>
      </c>
      <c r="H3994" s="276" t="s">
        <v>425</v>
      </c>
      <c r="I3994" s="276" t="s">
        <v>540</v>
      </c>
      <c r="J3994" s="276" t="s">
        <v>426</v>
      </c>
      <c r="K3994" s="277">
        <v>1998</v>
      </c>
      <c r="L3994" s="276" t="s">
        <v>419</v>
      </c>
      <c r="M3994" s="303"/>
      <c r="N3994" s="276" t="s">
        <v>8674</v>
      </c>
      <c r="O3994" s="276" t="s">
        <v>8409</v>
      </c>
      <c r="P3994" s="276">
        <v>50000</v>
      </c>
      <c r="Q3994" s="303"/>
      <c r="R3994" s="276" t="s">
        <v>394</v>
      </c>
      <c r="S3994" s="276"/>
      <c r="T3994" s="303"/>
      <c r="U3994" s="303"/>
      <c r="V3994" s="303"/>
      <c r="W3994" s="303"/>
      <c r="X3994" s="303"/>
      <c r="Z3994" s="303"/>
      <c r="AA3994" s="303"/>
      <c r="AC3994" s="276" t="s">
        <v>394</v>
      </c>
      <c r="AF3994" s="276">
        <f>IFERROR(VLOOKUP(A3994,'[1]قوائم الترجمة'!AC$2:AD$2397,1,0),"م")</f>
        <v>123192</v>
      </c>
      <c r="AG3994" s="232"/>
      <c r="AH3994" s="233"/>
      <c r="AI3994" s="233"/>
      <c r="AJ3994" s="233"/>
      <c r="AL3994" s="267"/>
      <c r="AM3994" s="235"/>
      <c r="AO3994" s="236"/>
      <c r="AU3994" s="234"/>
    </row>
    <row r="3995" spans="1:47" ht="21" x14ac:dyDescent="0.4">
      <c r="A3995" s="278">
        <v>123193</v>
      </c>
      <c r="B3995" s="279" t="s">
        <v>2894</v>
      </c>
      <c r="C3995" s="279" t="s">
        <v>128</v>
      </c>
      <c r="D3995" s="279" t="s">
        <v>508</v>
      </c>
      <c r="E3995" s="279" t="s">
        <v>394</v>
      </c>
      <c r="F3995"/>
      <c r="H3995" s="279" t="s">
        <v>394</v>
      </c>
      <c r="I3995" s="279" t="s">
        <v>539</v>
      </c>
      <c r="J3995" s="279" t="s">
        <v>394</v>
      </c>
      <c r="K3995" s="279" t="s">
        <v>394</v>
      </c>
      <c r="L3995" s="279" t="s">
        <v>394</v>
      </c>
      <c r="M3995" s="279" t="s">
        <v>394</v>
      </c>
      <c r="N3995" s="279" t="s">
        <v>394</v>
      </c>
      <c r="O3995" s="279" t="s">
        <v>394</v>
      </c>
      <c r="P3995" s="315">
        <v>0</v>
      </c>
      <c r="Q3995" s="279" t="s">
        <v>394</v>
      </c>
      <c r="R3995" s="279" t="s">
        <v>394</v>
      </c>
      <c r="S3995" s="279" t="s">
        <v>394</v>
      </c>
      <c r="T3995" s="279" t="s">
        <v>394</v>
      </c>
      <c r="U3995" s="279" t="s">
        <v>394</v>
      </c>
      <c r="V3995" s="279" t="s">
        <v>394</v>
      </c>
      <c r="W3995" s="279" t="s">
        <v>394</v>
      </c>
      <c r="X3995" s="279" t="s">
        <v>394</v>
      </c>
      <c r="Y3995" s="281"/>
      <c r="Z3995" s="279" t="s">
        <v>394</v>
      </c>
      <c r="AA3995" s="279" t="s">
        <v>394</v>
      </c>
      <c r="AB3995" s="281"/>
      <c r="AC3995" s="279" t="s">
        <v>855</v>
      </c>
      <c r="AF3995" s="276" t="str">
        <f>IFERROR(VLOOKUP(A3995,'[1]قوائم الترجمة'!AC$2:AD$2397,1,0),"م")</f>
        <v>م</v>
      </c>
      <c r="AG3995" s="232"/>
      <c r="AH3995" s="233"/>
      <c r="AI3995" s="233"/>
      <c r="AJ3995" s="233"/>
      <c r="AL3995" s="267"/>
      <c r="AM3995" s="235"/>
      <c r="AO3995" s="236"/>
      <c r="AU3995" s="234"/>
    </row>
    <row r="3996" spans="1:47" ht="21" x14ac:dyDescent="0.4">
      <c r="A3996" s="278">
        <v>123194</v>
      </c>
      <c r="B3996" s="279" t="s">
        <v>2893</v>
      </c>
      <c r="C3996" s="279" t="s">
        <v>138</v>
      </c>
      <c r="D3996" s="279" t="s">
        <v>241</v>
      </c>
      <c r="E3996" s="279" t="s">
        <v>394</v>
      </c>
      <c r="F3996"/>
      <c r="H3996" s="279" t="s">
        <v>394</v>
      </c>
      <c r="I3996" s="279" t="s">
        <v>540</v>
      </c>
      <c r="J3996" s="279" t="s">
        <v>394</v>
      </c>
      <c r="K3996" s="279" t="s">
        <v>394</v>
      </c>
      <c r="L3996" s="279" t="s">
        <v>394</v>
      </c>
      <c r="M3996" s="279" t="s">
        <v>394</v>
      </c>
      <c r="N3996" s="279" t="s">
        <v>394</v>
      </c>
      <c r="O3996" s="279" t="s">
        <v>394</v>
      </c>
      <c r="P3996" s="315">
        <v>0</v>
      </c>
      <c r="Q3996" s="279" t="s">
        <v>394</v>
      </c>
      <c r="R3996" s="279" t="s">
        <v>394</v>
      </c>
      <c r="S3996" s="279" t="s">
        <v>394</v>
      </c>
      <c r="T3996" s="279" t="s">
        <v>394</v>
      </c>
      <c r="U3996" s="279" t="s">
        <v>394</v>
      </c>
      <c r="V3996" s="279" t="s">
        <v>394</v>
      </c>
      <c r="W3996" s="279" t="s">
        <v>394</v>
      </c>
      <c r="X3996" s="279" t="s">
        <v>394</v>
      </c>
      <c r="Y3996" s="281"/>
      <c r="Z3996" s="279" t="s">
        <v>394</v>
      </c>
      <c r="AA3996" s="279" t="s">
        <v>394</v>
      </c>
      <c r="AB3996" s="281"/>
      <c r="AC3996" s="279" t="s">
        <v>394</v>
      </c>
      <c r="AF3996" s="276" t="str">
        <f>IFERROR(VLOOKUP(A3996,'[1]قوائم الترجمة'!AC$2:AD$2397,1,0),"م")</f>
        <v>م</v>
      </c>
      <c r="AG3996" s="232"/>
      <c r="AH3996" s="233"/>
      <c r="AI3996" s="233"/>
      <c r="AJ3996" s="233"/>
      <c r="AL3996" s="267"/>
      <c r="AM3996" s="235"/>
      <c r="AO3996" s="236"/>
      <c r="AU3996" s="234"/>
    </row>
    <row r="3997" spans="1:47" ht="21" x14ac:dyDescent="0.4">
      <c r="A3997" s="275">
        <v>123195</v>
      </c>
      <c r="B3997" s="276" t="s">
        <v>2892</v>
      </c>
      <c r="C3997" s="276" t="s">
        <v>1077</v>
      </c>
      <c r="D3997" s="276" t="s">
        <v>1163</v>
      </c>
      <c r="E3997" s="276" t="s">
        <v>5660</v>
      </c>
      <c r="F3997" s="317" t="s">
        <v>8675</v>
      </c>
      <c r="G3997" s="317" t="s">
        <v>8352</v>
      </c>
      <c r="H3997" s="276" t="s">
        <v>425</v>
      </c>
      <c r="I3997" s="276" t="s">
        <v>538</v>
      </c>
      <c r="J3997" s="276" t="s">
        <v>8101</v>
      </c>
      <c r="K3997" s="322"/>
      <c r="L3997" s="276" t="s">
        <v>8101</v>
      </c>
      <c r="M3997" s="303"/>
      <c r="N3997" s="276" t="s">
        <v>8676</v>
      </c>
      <c r="O3997" s="276" t="s">
        <v>8429</v>
      </c>
      <c r="P3997" s="276">
        <v>50000</v>
      </c>
      <c r="Q3997" s="303"/>
      <c r="R3997" s="276" t="s">
        <v>394</v>
      </c>
      <c r="S3997" s="276"/>
      <c r="T3997" s="303"/>
      <c r="U3997" s="303"/>
      <c r="V3997" s="303"/>
      <c r="W3997" s="303"/>
      <c r="X3997" s="303"/>
      <c r="Z3997" s="303"/>
      <c r="AA3997" s="303"/>
      <c r="AC3997" s="276" t="s">
        <v>394</v>
      </c>
      <c r="AF3997" s="276">
        <f>IFERROR(VLOOKUP(A3997,'[1]قوائم الترجمة'!AC$2:AD$2397,1,0),"م")</f>
        <v>123195</v>
      </c>
      <c r="AG3997" s="232"/>
      <c r="AH3997" s="233"/>
      <c r="AI3997" s="233"/>
      <c r="AJ3997" s="233"/>
      <c r="AL3997" s="267"/>
      <c r="AM3997" s="235"/>
      <c r="AO3997" s="236"/>
      <c r="AU3997" s="234"/>
    </row>
    <row r="3998" spans="1:47" ht="21" x14ac:dyDescent="0.4">
      <c r="A3998" s="278">
        <v>123196</v>
      </c>
      <c r="B3998" s="279" t="s">
        <v>2891</v>
      </c>
      <c r="C3998" s="279" t="s">
        <v>72</v>
      </c>
      <c r="D3998" s="279" t="s">
        <v>583</v>
      </c>
      <c r="E3998" s="279" t="s">
        <v>394</v>
      </c>
      <c r="F3998"/>
      <c r="H3998" s="279" t="s">
        <v>394</v>
      </c>
      <c r="I3998" s="279" t="s">
        <v>539</v>
      </c>
      <c r="J3998" s="279" t="s">
        <v>394</v>
      </c>
      <c r="K3998" s="279" t="s">
        <v>394</v>
      </c>
      <c r="L3998" s="279" t="s">
        <v>394</v>
      </c>
      <c r="M3998" s="279" t="s">
        <v>394</v>
      </c>
      <c r="N3998" s="279" t="s">
        <v>394</v>
      </c>
      <c r="O3998" s="279" t="s">
        <v>394</v>
      </c>
      <c r="P3998" s="315">
        <v>0</v>
      </c>
      <c r="Q3998" s="279" t="s">
        <v>394</v>
      </c>
      <c r="R3998" s="279" t="s">
        <v>394</v>
      </c>
      <c r="S3998" s="279" t="s">
        <v>394</v>
      </c>
      <c r="T3998" s="279" t="s">
        <v>394</v>
      </c>
      <c r="U3998" s="279" t="s">
        <v>394</v>
      </c>
      <c r="V3998" s="279" t="s">
        <v>394</v>
      </c>
      <c r="W3998" s="279" t="s">
        <v>394</v>
      </c>
      <c r="X3998" s="279" t="s">
        <v>394</v>
      </c>
      <c r="Y3998" s="281"/>
      <c r="Z3998" s="279" t="s">
        <v>394</v>
      </c>
      <c r="AA3998" s="279" t="s">
        <v>394</v>
      </c>
      <c r="AB3998" s="281"/>
      <c r="AC3998" s="279" t="s">
        <v>855</v>
      </c>
      <c r="AF3998" s="276" t="str">
        <f>IFERROR(VLOOKUP(A3998,'[1]قوائم الترجمة'!AC$2:AD$2397,1,0),"م")</f>
        <v>م</v>
      </c>
      <c r="AG3998" s="232"/>
      <c r="AH3998" s="233"/>
      <c r="AI3998" s="233"/>
      <c r="AJ3998" s="233"/>
      <c r="AL3998" s="267"/>
      <c r="AM3998" s="235"/>
      <c r="AO3998" s="236"/>
      <c r="AU3998" s="234"/>
    </row>
    <row r="3999" spans="1:47" ht="21" x14ac:dyDescent="0.4">
      <c r="A3999" s="278">
        <v>123197</v>
      </c>
      <c r="B3999" s="279" t="s">
        <v>2890</v>
      </c>
      <c r="C3999" s="279" t="s">
        <v>588</v>
      </c>
      <c r="D3999" s="279" t="s">
        <v>314</v>
      </c>
      <c r="E3999" s="279" t="s">
        <v>394</v>
      </c>
      <c r="F3999"/>
      <c r="H3999" s="279" t="s">
        <v>394</v>
      </c>
      <c r="I3999" s="279" t="s">
        <v>539</v>
      </c>
      <c r="J3999" s="279" t="s">
        <v>394</v>
      </c>
      <c r="K3999" s="279" t="s">
        <v>394</v>
      </c>
      <c r="L3999" s="279" t="s">
        <v>394</v>
      </c>
      <c r="M3999" s="279" t="s">
        <v>394</v>
      </c>
      <c r="N3999" s="279" t="s">
        <v>394</v>
      </c>
      <c r="O3999" s="279" t="s">
        <v>394</v>
      </c>
      <c r="P3999" s="315">
        <v>0</v>
      </c>
      <c r="Q3999" s="279" t="s">
        <v>394</v>
      </c>
      <c r="R3999" s="279" t="s">
        <v>394</v>
      </c>
      <c r="S3999" s="279" t="s">
        <v>394</v>
      </c>
      <c r="T3999" s="279" t="s">
        <v>394</v>
      </c>
      <c r="U3999" s="279" t="s">
        <v>394</v>
      </c>
      <c r="V3999" s="279" t="s">
        <v>394</v>
      </c>
      <c r="W3999" s="279" t="s">
        <v>394</v>
      </c>
      <c r="X3999" s="279" t="s">
        <v>394</v>
      </c>
      <c r="Y3999" s="281"/>
      <c r="Z3999" s="279" t="s">
        <v>394</v>
      </c>
      <c r="AA3999" s="279" t="s">
        <v>394</v>
      </c>
      <c r="AB3999" s="281"/>
      <c r="AC3999" s="279" t="s">
        <v>855</v>
      </c>
      <c r="AF3999" s="276" t="str">
        <f>IFERROR(VLOOKUP(A3999,'[1]قوائم الترجمة'!AC$2:AD$2397,1,0),"م")</f>
        <v>م</v>
      </c>
      <c r="AG3999" s="232"/>
      <c r="AH3999" s="233"/>
      <c r="AI3999" s="233"/>
      <c r="AJ3999" s="233"/>
      <c r="AL3999" s="267"/>
      <c r="AM3999" s="235"/>
      <c r="AO3999" s="236"/>
      <c r="AU3999" s="234"/>
    </row>
    <row r="4000" spans="1:47" ht="21" x14ac:dyDescent="0.4">
      <c r="A4000" s="278">
        <v>123198</v>
      </c>
      <c r="B4000" s="279" t="s">
        <v>2888</v>
      </c>
      <c r="C4000" s="279" t="s">
        <v>515</v>
      </c>
      <c r="D4000" s="279" t="s">
        <v>2889</v>
      </c>
      <c r="E4000" s="279" t="s">
        <v>394</v>
      </c>
      <c r="F4000"/>
      <c r="H4000" s="279" t="s">
        <v>394</v>
      </c>
      <c r="I4000" s="279" t="s">
        <v>540</v>
      </c>
      <c r="J4000" s="279" t="s">
        <v>394</v>
      </c>
      <c r="K4000" s="279" t="s">
        <v>394</v>
      </c>
      <c r="L4000" s="279" t="s">
        <v>394</v>
      </c>
      <c r="M4000" s="279" t="s">
        <v>394</v>
      </c>
      <c r="N4000" s="279" t="s">
        <v>394</v>
      </c>
      <c r="O4000" s="279" t="s">
        <v>394</v>
      </c>
      <c r="P4000" s="315">
        <v>0</v>
      </c>
      <c r="Q4000" s="279" t="s">
        <v>394</v>
      </c>
      <c r="R4000" s="279" t="s">
        <v>394</v>
      </c>
      <c r="S4000" s="279" t="s">
        <v>394</v>
      </c>
      <c r="T4000" s="279" t="s">
        <v>394</v>
      </c>
      <c r="U4000" s="279" t="s">
        <v>394</v>
      </c>
      <c r="V4000" s="279" t="s">
        <v>394</v>
      </c>
      <c r="W4000" s="279" t="s">
        <v>394</v>
      </c>
      <c r="X4000" s="279" t="s">
        <v>394</v>
      </c>
      <c r="Y4000" s="281"/>
      <c r="Z4000" s="279" t="s">
        <v>394</v>
      </c>
      <c r="AA4000" s="279" t="s">
        <v>394</v>
      </c>
      <c r="AB4000" s="281"/>
      <c r="AC4000" s="279" t="s">
        <v>855</v>
      </c>
      <c r="AF4000" s="276" t="str">
        <f>IFERROR(VLOOKUP(A4000,'[1]قوائم الترجمة'!AC$2:AD$2397,1,0),"م")</f>
        <v>م</v>
      </c>
      <c r="AG4000" s="232"/>
      <c r="AH4000" s="233"/>
      <c r="AI4000" s="233"/>
      <c r="AJ4000" s="233"/>
      <c r="AL4000" s="267"/>
      <c r="AM4000" s="235"/>
      <c r="AO4000" s="236"/>
      <c r="AU4000" s="234"/>
    </row>
    <row r="4001" spans="1:47" ht="21" x14ac:dyDescent="0.4">
      <c r="A4001" s="275">
        <v>123199</v>
      </c>
      <c r="B4001" s="276" t="s">
        <v>2887</v>
      </c>
      <c r="C4001" s="276" t="s">
        <v>71</v>
      </c>
      <c r="D4001" s="276" t="s">
        <v>951</v>
      </c>
      <c r="E4001" s="276" t="s">
        <v>424</v>
      </c>
      <c r="F4001" s="317" t="s">
        <v>8677</v>
      </c>
      <c r="G4001" s="317" t="s">
        <v>8172</v>
      </c>
      <c r="H4001" s="276" t="s">
        <v>425</v>
      </c>
      <c r="I4001" s="276" t="s">
        <v>541</v>
      </c>
      <c r="J4001" s="276" t="s">
        <v>426</v>
      </c>
      <c r="K4001" s="277">
        <v>2011</v>
      </c>
      <c r="L4001" s="276" t="s">
        <v>419</v>
      </c>
      <c r="M4001" s="303"/>
      <c r="N4001" s="276" t="s">
        <v>394</v>
      </c>
      <c r="O4001" s="276" t="s">
        <v>394</v>
      </c>
      <c r="P4001" s="315">
        <v>0</v>
      </c>
      <c r="Q4001" s="303"/>
      <c r="R4001" s="276" t="s">
        <v>394</v>
      </c>
      <c r="S4001" s="276" t="s">
        <v>394</v>
      </c>
      <c r="T4001" s="303"/>
      <c r="U4001" s="303"/>
      <c r="V4001" s="303"/>
      <c r="W4001" s="303"/>
      <c r="X4001" s="303"/>
      <c r="Z4001" s="303"/>
      <c r="AA4001" s="303"/>
      <c r="AC4001" s="276" t="s">
        <v>394</v>
      </c>
      <c r="AF4001" s="276">
        <f>IFERROR(VLOOKUP(A4001,'[1]قوائم الترجمة'!AC$2:AD$2397,1,0),"م")</f>
        <v>123199</v>
      </c>
      <c r="AG4001" s="232"/>
      <c r="AH4001" s="233"/>
      <c r="AI4001" s="233"/>
      <c r="AJ4001" s="233"/>
      <c r="AL4001" s="267"/>
      <c r="AM4001" s="235"/>
      <c r="AO4001" s="236"/>
      <c r="AU4001" s="234"/>
    </row>
    <row r="4002" spans="1:47" ht="21" x14ac:dyDescent="0.4">
      <c r="A4002" s="275">
        <v>123200</v>
      </c>
      <c r="B4002" s="276" t="s">
        <v>2886</v>
      </c>
      <c r="C4002" s="276" t="s">
        <v>92</v>
      </c>
      <c r="D4002" s="276" t="s">
        <v>318</v>
      </c>
      <c r="E4002" s="276" t="s">
        <v>424</v>
      </c>
      <c r="F4002" s="317" t="s">
        <v>8378</v>
      </c>
      <c r="G4002" s="317" t="s">
        <v>8379</v>
      </c>
      <c r="H4002" s="276" t="s">
        <v>8389</v>
      </c>
      <c r="I4002" s="276" t="s">
        <v>67</v>
      </c>
      <c r="J4002" s="276" t="s">
        <v>7215</v>
      </c>
      <c r="K4002" s="277">
        <v>0</v>
      </c>
      <c r="L4002" s="276" t="s">
        <v>7215</v>
      </c>
      <c r="M4002" s="303"/>
      <c r="N4002" s="276" t="s">
        <v>394</v>
      </c>
      <c r="O4002" s="276" t="s">
        <v>394</v>
      </c>
      <c r="P4002" s="315">
        <v>0</v>
      </c>
      <c r="Q4002" s="303"/>
      <c r="R4002" s="276" t="s">
        <v>394</v>
      </c>
      <c r="S4002" s="276" t="s">
        <v>394</v>
      </c>
      <c r="T4002" s="303"/>
      <c r="U4002" s="303"/>
      <c r="V4002" s="303"/>
      <c r="W4002" s="303"/>
      <c r="X4002" s="303"/>
      <c r="Z4002" s="303"/>
      <c r="AA4002" s="303"/>
      <c r="AC4002" s="276" t="s">
        <v>394</v>
      </c>
      <c r="AF4002" s="276">
        <f>IFERROR(VLOOKUP(A4002,'[1]قوائم الترجمة'!AC$2:AD$2397,1,0),"م")</f>
        <v>123200</v>
      </c>
      <c r="AG4002" s="232"/>
      <c r="AH4002" s="233"/>
      <c r="AI4002" s="233"/>
      <c r="AJ4002" s="233"/>
      <c r="AL4002" s="267"/>
      <c r="AM4002" s="235"/>
      <c r="AO4002" s="236"/>
      <c r="AU4002" s="234"/>
    </row>
    <row r="4003" spans="1:47" ht="21" x14ac:dyDescent="0.4">
      <c r="A4003" s="278">
        <v>123201</v>
      </c>
      <c r="B4003" s="279" t="s">
        <v>2884</v>
      </c>
      <c r="C4003" s="279" t="s">
        <v>72</v>
      </c>
      <c r="D4003" s="279" t="s">
        <v>2885</v>
      </c>
      <c r="E4003" s="279" t="s">
        <v>394</v>
      </c>
      <c r="F4003"/>
      <c r="H4003" s="279" t="s">
        <v>394</v>
      </c>
      <c r="I4003" s="279" t="s">
        <v>539</v>
      </c>
      <c r="J4003" s="279" t="s">
        <v>394</v>
      </c>
      <c r="K4003" s="279" t="s">
        <v>394</v>
      </c>
      <c r="L4003" s="279" t="s">
        <v>394</v>
      </c>
      <c r="M4003" s="279" t="s">
        <v>394</v>
      </c>
      <c r="N4003" s="279" t="s">
        <v>394</v>
      </c>
      <c r="O4003" s="279" t="s">
        <v>394</v>
      </c>
      <c r="P4003" s="315">
        <v>0</v>
      </c>
      <c r="Q4003" s="279" t="s">
        <v>394</v>
      </c>
      <c r="R4003" s="279" t="s">
        <v>394</v>
      </c>
      <c r="S4003" s="279" t="s">
        <v>394</v>
      </c>
      <c r="T4003" s="279" t="s">
        <v>394</v>
      </c>
      <c r="U4003" s="279" t="s">
        <v>394</v>
      </c>
      <c r="V4003" s="279" t="s">
        <v>394</v>
      </c>
      <c r="W4003" s="279" t="s">
        <v>394</v>
      </c>
      <c r="X4003" s="279" t="s">
        <v>394</v>
      </c>
      <c r="Y4003" s="281"/>
      <c r="Z4003" s="279" t="s">
        <v>394</v>
      </c>
      <c r="AA4003" s="279" t="s">
        <v>394</v>
      </c>
      <c r="AB4003" s="281"/>
      <c r="AC4003" s="279" t="s">
        <v>855</v>
      </c>
      <c r="AF4003" s="276" t="str">
        <f>IFERROR(VLOOKUP(A4003,'[1]قوائم الترجمة'!AC$2:AD$2397,1,0),"م")</f>
        <v>م</v>
      </c>
      <c r="AG4003" s="232"/>
      <c r="AH4003" s="233"/>
      <c r="AI4003" s="233"/>
      <c r="AJ4003" s="233"/>
      <c r="AL4003" s="267"/>
      <c r="AM4003" s="235"/>
      <c r="AO4003" s="236"/>
      <c r="AU4003" s="234"/>
    </row>
    <row r="4004" spans="1:47" ht="21" x14ac:dyDescent="0.4">
      <c r="A4004" s="275">
        <v>123202</v>
      </c>
      <c r="B4004" s="276" t="s">
        <v>7870</v>
      </c>
      <c r="C4004" s="276" t="s">
        <v>153</v>
      </c>
      <c r="D4004" s="276" t="s">
        <v>3124</v>
      </c>
      <c r="E4004" s="276" t="s">
        <v>424</v>
      </c>
      <c r="F4004" s="317" t="s">
        <v>8678</v>
      </c>
      <c r="G4004" s="317" t="s">
        <v>402</v>
      </c>
      <c r="H4004" s="276" t="s">
        <v>428</v>
      </c>
      <c r="I4004" s="276" t="s">
        <v>8485</v>
      </c>
      <c r="J4004" s="276" t="s">
        <v>403</v>
      </c>
      <c r="K4004" s="277">
        <v>2006</v>
      </c>
      <c r="L4004" s="276" t="s">
        <v>842</v>
      </c>
      <c r="M4004" s="303"/>
      <c r="N4004" s="276" t="s">
        <v>394</v>
      </c>
      <c r="O4004" s="276" t="s">
        <v>394</v>
      </c>
      <c r="P4004" s="315">
        <v>0</v>
      </c>
      <c r="Q4004" s="303"/>
      <c r="R4004" s="276" t="s">
        <v>394</v>
      </c>
      <c r="S4004" s="276" t="s">
        <v>394</v>
      </c>
      <c r="T4004" s="303"/>
      <c r="U4004" s="303"/>
      <c r="V4004" s="303"/>
      <c r="W4004" s="303"/>
      <c r="X4004" s="303"/>
      <c r="Z4004" s="303"/>
      <c r="AA4004" s="303"/>
      <c r="AC4004" s="276" t="s">
        <v>394</v>
      </c>
      <c r="AF4004" s="276">
        <f>IFERROR(VLOOKUP(A4004,'[1]قوائم الترجمة'!AC$2:AD$2397,1,0),"م")</f>
        <v>123202</v>
      </c>
      <c r="AG4004" s="232"/>
      <c r="AH4004" s="233"/>
      <c r="AI4004" s="233"/>
      <c r="AJ4004" s="233"/>
      <c r="AL4004" s="267"/>
      <c r="AM4004" s="235"/>
      <c r="AO4004" s="236"/>
      <c r="AU4004" s="234"/>
    </row>
    <row r="4005" spans="1:47" ht="21" x14ac:dyDescent="0.4">
      <c r="A4005" s="278">
        <v>123203</v>
      </c>
      <c r="B4005" s="279" t="s">
        <v>2882</v>
      </c>
      <c r="C4005" s="279" t="s">
        <v>1107</v>
      </c>
      <c r="D4005" s="279" t="s">
        <v>2883</v>
      </c>
      <c r="E4005" s="279" t="s">
        <v>394</v>
      </c>
      <c r="F4005"/>
      <c r="H4005" s="279" t="s">
        <v>394</v>
      </c>
      <c r="I4005" s="279" t="s">
        <v>539</v>
      </c>
      <c r="J4005" s="279" t="s">
        <v>394</v>
      </c>
      <c r="K4005" s="279" t="s">
        <v>394</v>
      </c>
      <c r="L4005" s="279" t="s">
        <v>394</v>
      </c>
      <c r="M4005" s="279" t="s">
        <v>394</v>
      </c>
      <c r="N4005" s="279" t="s">
        <v>394</v>
      </c>
      <c r="O4005" s="279" t="s">
        <v>394</v>
      </c>
      <c r="P4005" s="315">
        <v>0</v>
      </c>
      <c r="Q4005" s="279" t="s">
        <v>394</v>
      </c>
      <c r="R4005" s="279" t="s">
        <v>394</v>
      </c>
      <c r="S4005" s="279" t="s">
        <v>394</v>
      </c>
      <c r="T4005" s="279" t="s">
        <v>394</v>
      </c>
      <c r="U4005" s="279" t="s">
        <v>394</v>
      </c>
      <c r="V4005" s="279" t="s">
        <v>394</v>
      </c>
      <c r="W4005" s="279" t="s">
        <v>394</v>
      </c>
      <c r="X4005" s="279" t="s">
        <v>394</v>
      </c>
      <c r="Y4005" s="281"/>
      <c r="Z4005" s="279" t="s">
        <v>394</v>
      </c>
      <c r="AA4005" s="279" t="s">
        <v>394</v>
      </c>
      <c r="AB4005" s="281"/>
      <c r="AC4005" s="279" t="s">
        <v>855</v>
      </c>
      <c r="AF4005" s="276" t="str">
        <f>IFERROR(VLOOKUP(A4005,'[1]قوائم الترجمة'!AC$2:AD$2397,1,0),"م")</f>
        <v>م</v>
      </c>
      <c r="AG4005" s="232"/>
      <c r="AH4005" s="233"/>
      <c r="AI4005" s="233"/>
      <c r="AJ4005" s="233"/>
      <c r="AL4005" s="267"/>
      <c r="AM4005" s="235"/>
      <c r="AO4005" s="236"/>
      <c r="AU4005" s="234"/>
    </row>
    <row r="4006" spans="1:47" ht="21" x14ac:dyDescent="0.4">
      <c r="A4006" s="278">
        <v>123204</v>
      </c>
      <c r="B4006" s="279" t="s">
        <v>2881</v>
      </c>
      <c r="C4006" s="279" t="s">
        <v>500</v>
      </c>
      <c r="D4006" s="279" t="s">
        <v>528</v>
      </c>
      <c r="E4006" s="279" t="s">
        <v>394</v>
      </c>
      <c r="F4006"/>
      <c r="H4006" s="279" t="s">
        <v>394</v>
      </c>
      <c r="I4006" s="279" t="s">
        <v>539</v>
      </c>
      <c r="J4006" s="279" t="s">
        <v>394</v>
      </c>
      <c r="K4006" s="279" t="s">
        <v>394</v>
      </c>
      <c r="L4006" s="279" t="s">
        <v>394</v>
      </c>
      <c r="M4006" s="279" t="s">
        <v>394</v>
      </c>
      <c r="N4006" s="279" t="s">
        <v>394</v>
      </c>
      <c r="O4006" s="279" t="s">
        <v>394</v>
      </c>
      <c r="P4006" s="315">
        <v>0</v>
      </c>
      <c r="Q4006" s="279" t="s">
        <v>394</v>
      </c>
      <c r="R4006" s="279" t="s">
        <v>394</v>
      </c>
      <c r="S4006" s="279" t="s">
        <v>394</v>
      </c>
      <c r="T4006" s="279" t="s">
        <v>394</v>
      </c>
      <c r="U4006" s="279" t="s">
        <v>394</v>
      </c>
      <c r="V4006" s="279" t="s">
        <v>394</v>
      </c>
      <c r="W4006" s="279" t="s">
        <v>394</v>
      </c>
      <c r="X4006" s="279" t="s">
        <v>394</v>
      </c>
      <c r="Y4006" s="281"/>
      <c r="Z4006" s="279" t="s">
        <v>394</v>
      </c>
      <c r="AA4006" s="279" t="s">
        <v>394</v>
      </c>
      <c r="AB4006" s="281"/>
      <c r="AC4006" s="279" t="s">
        <v>855</v>
      </c>
      <c r="AF4006" s="276" t="str">
        <f>IFERROR(VLOOKUP(A4006,'[1]قوائم الترجمة'!AC$2:AD$2397,1,0),"م")</f>
        <v>م</v>
      </c>
      <c r="AG4006" s="232"/>
      <c r="AH4006" s="233"/>
      <c r="AI4006" s="233"/>
      <c r="AJ4006" s="233"/>
      <c r="AL4006" s="267"/>
      <c r="AM4006" s="235"/>
      <c r="AO4006" s="236"/>
      <c r="AU4006" s="234"/>
    </row>
    <row r="4007" spans="1:47" ht="21" x14ac:dyDescent="0.4">
      <c r="A4007" s="275">
        <v>123205</v>
      </c>
      <c r="B4007" s="276" t="s">
        <v>7874</v>
      </c>
      <c r="C4007" s="276" t="s">
        <v>626</v>
      </c>
      <c r="D4007" s="276" t="s">
        <v>6077</v>
      </c>
      <c r="E4007" s="276" t="s">
        <v>424</v>
      </c>
      <c r="F4007" s="317" t="s">
        <v>8679</v>
      </c>
      <c r="G4007" s="317" t="s">
        <v>8118</v>
      </c>
      <c r="H4007" s="276" t="s">
        <v>425</v>
      </c>
      <c r="I4007" s="276" t="s">
        <v>67</v>
      </c>
      <c r="J4007" s="276" t="s">
        <v>426</v>
      </c>
      <c r="K4007" s="277">
        <v>2013</v>
      </c>
      <c r="L4007" s="276" t="s">
        <v>404</v>
      </c>
      <c r="M4007" s="303"/>
      <c r="N4007" s="276" t="s">
        <v>394</v>
      </c>
      <c r="O4007" s="276" t="s">
        <v>394</v>
      </c>
      <c r="P4007" s="315">
        <v>0</v>
      </c>
      <c r="Q4007" s="303"/>
      <c r="R4007" s="276" t="s">
        <v>394</v>
      </c>
      <c r="S4007" s="276" t="s">
        <v>394</v>
      </c>
      <c r="T4007" s="303"/>
      <c r="U4007" s="303"/>
      <c r="V4007" s="303"/>
      <c r="W4007" s="303"/>
      <c r="X4007" s="303"/>
      <c r="Z4007" s="303"/>
      <c r="AA4007" s="303"/>
      <c r="AC4007" s="276" t="s">
        <v>394</v>
      </c>
      <c r="AF4007" s="276">
        <f>IFERROR(VLOOKUP(A4007,'[1]قوائم الترجمة'!AC$2:AD$2397,1,0),"م")</f>
        <v>123205</v>
      </c>
      <c r="AG4007" s="232"/>
      <c r="AH4007" s="233"/>
      <c r="AI4007" s="233"/>
      <c r="AJ4007" s="233"/>
      <c r="AL4007" s="267"/>
      <c r="AM4007" s="235"/>
      <c r="AO4007" s="236"/>
      <c r="AU4007" s="234"/>
    </row>
    <row r="4008" spans="1:47" ht="21" x14ac:dyDescent="0.4">
      <c r="A4008" s="278">
        <v>123206</v>
      </c>
      <c r="B4008" s="279" t="s">
        <v>2880</v>
      </c>
      <c r="C4008" s="279" t="s">
        <v>1024</v>
      </c>
      <c r="D4008" s="279" t="s">
        <v>583</v>
      </c>
      <c r="E4008" s="279" t="s">
        <v>394</v>
      </c>
      <c r="F4008"/>
      <c r="H4008" s="279" t="s">
        <v>394</v>
      </c>
      <c r="I4008" s="279" t="s">
        <v>539</v>
      </c>
      <c r="J4008" s="279" t="s">
        <v>394</v>
      </c>
      <c r="K4008" s="279" t="s">
        <v>394</v>
      </c>
      <c r="L4008" s="279" t="s">
        <v>394</v>
      </c>
      <c r="M4008" s="279" t="s">
        <v>394</v>
      </c>
      <c r="N4008" s="279" t="s">
        <v>394</v>
      </c>
      <c r="O4008" s="279" t="s">
        <v>394</v>
      </c>
      <c r="P4008" s="315">
        <v>0</v>
      </c>
      <c r="Q4008" s="279" t="s">
        <v>394</v>
      </c>
      <c r="R4008" s="279" t="s">
        <v>394</v>
      </c>
      <c r="S4008" s="279" t="s">
        <v>394</v>
      </c>
      <c r="T4008" s="279" t="s">
        <v>394</v>
      </c>
      <c r="U4008" s="279" t="s">
        <v>394</v>
      </c>
      <c r="V4008" s="279" t="s">
        <v>394</v>
      </c>
      <c r="W4008" s="279" t="s">
        <v>394</v>
      </c>
      <c r="X4008" s="279" t="s">
        <v>394</v>
      </c>
      <c r="Y4008" s="281"/>
      <c r="Z4008" s="279" t="s">
        <v>394</v>
      </c>
      <c r="AA4008" s="279" t="s">
        <v>394</v>
      </c>
      <c r="AB4008" s="281"/>
      <c r="AC4008" s="279" t="s">
        <v>855</v>
      </c>
      <c r="AF4008" s="276" t="str">
        <f>IFERROR(VLOOKUP(A4008,'[1]قوائم الترجمة'!AC$2:AD$2397,1,0),"م")</f>
        <v>م</v>
      </c>
      <c r="AG4008" s="232"/>
      <c r="AH4008" s="233"/>
      <c r="AI4008" s="233"/>
      <c r="AJ4008" s="233"/>
      <c r="AL4008" s="267"/>
      <c r="AM4008" s="235"/>
      <c r="AO4008" s="236"/>
      <c r="AU4008" s="234"/>
    </row>
    <row r="4009" spans="1:47" ht="21" x14ac:dyDescent="0.4">
      <c r="A4009" s="278">
        <v>123207</v>
      </c>
      <c r="B4009" s="279" t="s">
        <v>2879</v>
      </c>
      <c r="C4009" s="279" t="s">
        <v>147</v>
      </c>
      <c r="D4009" s="279" t="s">
        <v>308</v>
      </c>
      <c r="E4009" s="279" t="s">
        <v>394</v>
      </c>
      <c r="F4009"/>
      <c r="H4009" s="279" t="s">
        <v>394</v>
      </c>
      <c r="I4009" s="279" t="s">
        <v>539</v>
      </c>
      <c r="J4009" s="279" t="s">
        <v>394</v>
      </c>
      <c r="K4009" s="279" t="s">
        <v>394</v>
      </c>
      <c r="L4009" s="279" t="s">
        <v>394</v>
      </c>
      <c r="M4009" s="279" t="s">
        <v>394</v>
      </c>
      <c r="N4009" s="279" t="s">
        <v>394</v>
      </c>
      <c r="O4009" s="279" t="s">
        <v>394</v>
      </c>
      <c r="P4009" s="315">
        <v>0</v>
      </c>
      <c r="Q4009" s="279" t="s">
        <v>394</v>
      </c>
      <c r="R4009" s="279" t="s">
        <v>394</v>
      </c>
      <c r="S4009" s="279" t="s">
        <v>394</v>
      </c>
      <c r="T4009" s="279" t="s">
        <v>394</v>
      </c>
      <c r="U4009" s="279" t="s">
        <v>394</v>
      </c>
      <c r="V4009" s="279" t="s">
        <v>394</v>
      </c>
      <c r="W4009" s="279" t="s">
        <v>394</v>
      </c>
      <c r="X4009" s="279" t="s">
        <v>394</v>
      </c>
      <c r="Y4009" s="281"/>
      <c r="Z4009" s="279" t="s">
        <v>394</v>
      </c>
      <c r="AA4009" s="279" t="s">
        <v>394</v>
      </c>
      <c r="AB4009" s="281"/>
      <c r="AC4009" s="279" t="s">
        <v>855</v>
      </c>
      <c r="AF4009" s="276" t="str">
        <f>IFERROR(VLOOKUP(A4009,'[1]قوائم الترجمة'!AC$2:AD$2397,1,0),"م")</f>
        <v>م</v>
      </c>
      <c r="AG4009" s="232"/>
      <c r="AH4009" s="233"/>
      <c r="AI4009" s="233"/>
      <c r="AJ4009" s="233"/>
      <c r="AL4009" s="267"/>
      <c r="AM4009" s="235"/>
      <c r="AU4009" s="234"/>
    </row>
    <row r="4010" spans="1:47" ht="21" x14ac:dyDescent="0.4">
      <c r="A4010" s="275">
        <v>123208</v>
      </c>
      <c r="B4010" s="276" t="s">
        <v>2877</v>
      </c>
      <c r="C4010" s="276" t="s">
        <v>2878</v>
      </c>
      <c r="D4010" s="276" t="s">
        <v>983</v>
      </c>
      <c r="E4010" s="276" t="s">
        <v>424</v>
      </c>
      <c r="F4010" s="317" t="s">
        <v>8486</v>
      </c>
      <c r="G4010" s="317" t="s">
        <v>8215</v>
      </c>
      <c r="H4010" s="276" t="s">
        <v>425</v>
      </c>
      <c r="I4010" s="276" t="s">
        <v>538</v>
      </c>
      <c r="J4010" s="276" t="s">
        <v>403</v>
      </c>
      <c r="K4010" s="277">
        <v>2009</v>
      </c>
      <c r="L4010" s="276" t="s">
        <v>404</v>
      </c>
      <c r="M4010" s="303"/>
      <c r="N4010" s="276" t="s">
        <v>394</v>
      </c>
      <c r="O4010" s="276" t="s">
        <v>394</v>
      </c>
      <c r="P4010" s="315">
        <v>0</v>
      </c>
      <c r="Q4010" s="303"/>
      <c r="R4010" s="276" t="s">
        <v>394</v>
      </c>
      <c r="S4010" s="276" t="s">
        <v>394</v>
      </c>
      <c r="T4010" s="303"/>
      <c r="U4010" s="303"/>
      <c r="V4010" s="303"/>
      <c r="W4010" s="303"/>
      <c r="X4010" s="303"/>
      <c r="Z4010" s="303"/>
      <c r="AA4010" s="303"/>
      <c r="AC4010" s="276" t="s">
        <v>394</v>
      </c>
      <c r="AF4010" s="276">
        <f>IFERROR(VLOOKUP(A4010,'[1]قوائم الترجمة'!AC$2:AD$2397,1,0),"م")</f>
        <v>123208</v>
      </c>
      <c r="AG4010" s="232"/>
      <c r="AH4010" s="233"/>
      <c r="AI4010" s="233"/>
      <c r="AJ4010" s="233"/>
      <c r="AL4010" s="267"/>
      <c r="AM4010" s="235"/>
      <c r="AO4010" s="236"/>
      <c r="AU4010" s="234"/>
    </row>
    <row r="4011" spans="1:47" ht="21" x14ac:dyDescent="0.4">
      <c r="A4011" s="275">
        <v>123209</v>
      </c>
      <c r="B4011" s="276" t="s">
        <v>1203</v>
      </c>
      <c r="C4011" s="276" t="s">
        <v>556</v>
      </c>
      <c r="D4011" s="276" t="s">
        <v>281</v>
      </c>
      <c r="E4011" s="276" t="s">
        <v>424</v>
      </c>
      <c r="F4011" s="317" t="s">
        <v>8680</v>
      </c>
      <c r="G4011" s="317" t="s">
        <v>8349</v>
      </c>
      <c r="H4011" s="276" t="s">
        <v>425</v>
      </c>
      <c r="I4011" s="276" t="s">
        <v>540</v>
      </c>
      <c r="J4011" s="276" t="s">
        <v>426</v>
      </c>
      <c r="K4011" s="277">
        <v>2014</v>
      </c>
      <c r="L4011" s="276" t="s">
        <v>411</v>
      </c>
      <c r="M4011" s="303"/>
      <c r="N4011" s="276" t="s">
        <v>8681</v>
      </c>
      <c r="O4011" s="276" t="s">
        <v>8471</v>
      </c>
      <c r="P4011" s="276">
        <v>20000</v>
      </c>
      <c r="Q4011" s="303"/>
      <c r="R4011" s="276" t="s">
        <v>394</v>
      </c>
      <c r="S4011" s="276"/>
      <c r="T4011" s="303"/>
      <c r="U4011" s="303"/>
      <c r="V4011" s="303"/>
      <c r="W4011" s="303"/>
      <c r="X4011" s="303"/>
      <c r="Z4011" s="303"/>
      <c r="AA4011" s="303"/>
      <c r="AC4011" s="276" t="s">
        <v>394</v>
      </c>
      <c r="AF4011" s="276">
        <f>IFERROR(VLOOKUP(A4011,'[1]قوائم الترجمة'!AC$2:AD$2397,1,0),"م")</f>
        <v>123209</v>
      </c>
      <c r="AG4011" s="232"/>
      <c r="AH4011" s="233"/>
      <c r="AI4011" s="233"/>
      <c r="AJ4011" s="233"/>
      <c r="AL4011" s="267"/>
      <c r="AM4011" s="235"/>
      <c r="AO4011" s="236"/>
      <c r="AU4011" s="234"/>
    </row>
    <row r="4012" spans="1:47" ht="21" x14ac:dyDescent="0.4">
      <c r="A4012" s="278">
        <v>123211</v>
      </c>
      <c r="B4012" s="279" t="s">
        <v>2875</v>
      </c>
      <c r="C4012" s="279" t="s">
        <v>169</v>
      </c>
      <c r="D4012" s="279" t="s">
        <v>2876</v>
      </c>
      <c r="E4012" s="279" t="s">
        <v>394</v>
      </c>
      <c r="F4012"/>
      <c r="H4012" s="279" t="s">
        <v>394</v>
      </c>
      <c r="I4012" s="279" t="s">
        <v>539</v>
      </c>
      <c r="J4012" s="279" t="s">
        <v>394</v>
      </c>
      <c r="K4012" s="279" t="s">
        <v>394</v>
      </c>
      <c r="L4012" s="279" t="s">
        <v>394</v>
      </c>
      <c r="M4012" s="279" t="s">
        <v>394</v>
      </c>
      <c r="N4012" s="279" t="s">
        <v>394</v>
      </c>
      <c r="O4012" s="279" t="s">
        <v>394</v>
      </c>
      <c r="P4012" s="315">
        <v>0</v>
      </c>
      <c r="Q4012" s="279" t="s">
        <v>394</v>
      </c>
      <c r="R4012" s="279" t="s">
        <v>394</v>
      </c>
      <c r="S4012" s="279" t="s">
        <v>394</v>
      </c>
      <c r="T4012" s="279" t="s">
        <v>394</v>
      </c>
      <c r="U4012" s="279" t="s">
        <v>394</v>
      </c>
      <c r="V4012" s="279" t="s">
        <v>394</v>
      </c>
      <c r="W4012" s="279" t="s">
        <v>394</v>
      </c>
      <c r="X4012" s="279" t="s">
        <v>394</v>
      </c>
      <c r="Y4012" s="281"/>
      <c r="Z4012" s="279" t="s">
        <v>394</v>
      </c>
      <c r="AA4012" s="279" t="s">
        <v>394</v>
      </c>
      <c r="AB4012" s="281"/>
      <c r="AC4012" s="279" t="s">
        <v>855</v>
      </c>
      <c r="AF4012" s="276" t="str">
        <f>IFERROR(VLOOKUP(A4012,'[1]قوائم الترجمة'!AC$2:AD$2397,1,0),"م")</f>
        <v>م</v>
      </c>
      <c r="AG4012" s="232"/>
      <c r="AH4012" s="233"/>
      <c r="AI4012" s="233"/>
      <c r="AJ4012" s="233"/>
      <c r="AL4012" s="267"/>
      <c r="AM4012" s="235"/>
      <c r="AO4012" s="236"/>
      <c r="AU4012" s="234"/>
    </row>
    <row r="4013" spans="1:47" ht="21" x14ac:dyDescent="0.4">
      <c r="A4013" s="278">
        <v>123212</v>
      </c>
      <c r="B4013" s="279" t="s">
        <v>2874</v>
      </c>
      <c r="C4013" s="279" t="s">
        <v>190</v>
      </c>
      <c r="D4013" s="279" t="s">
        <v>511</v>
      </c>
      <c r="E4013" s="279" t="s">
        <v>394</v>
      </c>
      <c r="F4013"/>
      <c r="H4013" s="279" t="s">
        <v>394</v>
      </c>
      <c r="I4013" s="279" t="s">
        <v>540</v>
      </c>
      <c r="J4013" s="279" t="s">
        <v>394</v>
      </c>
      <c r="K4013" s="279" t="s">
        <v>394</v>
      </c>
      <c r="L4013" s="279" t="s">
        <v>394</v>
      </c>
      <c r="M4013" s="279" t="s">
        <v>394</v>
      </c>
      <c r="N4013" s="279" t="s">
        <v>394</v>
      </c>
      <c r="O4013" s="279" t="s">
        <v>394</v>
      </c>
      <c r="P4013" s="315">
        <v>0</v>
      </c>
      <c r="Q4013" s="279" t="s">
        <v>394</v>
      </c>
      <c r="R4013" s="279" t="s">
        <v>394</v>
      </c>
      <c r="S4013" s="279" t="s">
        <v>394</v>
      </c>
      <c r="T4013" s="279" t="s">
        <v>394</v>
      </c>
      <c r="U4013" s="279" t="s">
        <v>394</v>
      </c>
      <c r="V4013" s="279" t="s">
        <v>394</v>
      </c>
      <c r="W4013" s="279" t="s">
        <v>394</v>
      </c>
      <c r="X4013" s="279" t="s">
        <v>394</v>
      </c>
      <c r="Y4013" s="281"/>
      <c r="Z4013" s="279" t="s">
        <v>394</v>
      </c>
      <c r="AA4013" s="279" t="s">
        <v>394</v>
      </c>
      <c r="AB4013" s="281"/>
      <c r="AC4013" s="279" t="s">
        <v>394</v>
      </c>
      <c r="AF4013" s="276" t="str">
        <f>IFERROR(VLOOKUP(A4013,'[1]قوائم الترجمة'!AC$2:AD$2397,1,0),"م")</f>
        <v>م</v>
      </c>
      <c r="AG4013" s="232"/>
      <c r="AH4013" s="233"/>
      <c r="AI4013" s="233"/>
      <c r="AJ4013" s="233"/>
      <c r="AL4013" s="267"/>
      <c r="AM4013" s="235"/>
      <c r="AO4013" s="236"/>
      <c r="AU4013" s="234"/>
    </row>
    <row r="4014" spans="1:47" ht="21" x14ac:dyDescent="0.4">
      <c r="A4014" s="278">
        <v>123214</v>
      </c>
      <c r="B4014" s="279" t="s">
        <v>2873</v>
      </c>
      <c r="C4014" s="279" t="s">
        <v>1076</v>
      </c>
      <c r="D4014" s="279" t="s">
        <v>1142</v>
      </c>
      <c r="E4014" s="279" t="s">
        <v>394</v>
      </c>
      <c r="F4014"/>
      <c r="H4014" s="279" t="s">
        <v>394</v>
      </c>
      <c r="I4014" s="279" t="s">
        <v>539</v>
      </c>
      <c r="J4014" s="279" t="s">
        <v>394</v>
      </c>
      <c r="K4014" s="279" t="s">
        <v>394</v>
      </c>
      <c r="L4014" s="279" t="s">
        <v>394</v>
      </c>
      <c r="M4014" s="279" t="s">
        <v>394</v>
      </c>
      <c r="N4014" s="279" t="s">
        <v>394</v>
      </c>
      <c r="O4014" s="279" t="s">
        <v>394</v>
      </c>
      <c r="P4014" s="315">
        <v>0</v>
      </c>
      <c r="Q4014" s="279" t="s">
        <v>394</v>
      </c>
      <c r="R4014" s="279" t="s">
        <v>394</v>
      </c>
      <c r="S4014" s="279" t="s">
        <v>394</v>
      </c>
      <c r="T4014" s="279" t="s">
        <v>394</v>
      </c>
      <c r="U4014" s="279" t="s">
        <v>394</v>
      </c>
      <c r="V4014" s="279" t="s">
        <v>394</v>
      </c>
      <c r="W4014" s="279" t="s">
        <v>394</v>
      </c>
      <c r="X4014" s="279" t="s">
        <v>394</v>
      </c>
      <c r="Y4014" s="281"/>
      <c r="Z4014" s="279" t="s">
        <v>394</v>
      </c>
      <c r="AA4014" s="279" t="s">
        <v>394</v>
      </c>
      <c r="AB4014" s="281"/>
      <c r="AC4014" s="279" t="s">
        <v>855</v>
      </c>
      <c r="AF4014" s="276" t="str">
        <f>IFERROR(VLOOKUP(A4014,'[1]قوائم الترجمة'!AC$2:AD$2397,1,0),"م")</f>
        <v>م</v>
      </c>
      <c r="AG4014" s="232"/>
      <c r="AH4014" s="233"/>
      <c r="AI4014" s="233"/>
      <c r="AJ4014" s="233"/>
      <c r="AL4014" s="267"/>
      <c r="AM4014" s="235"/>
      <c r="AO4014" s="236"/>
      <c r="AU4014" s="234"/>
    </row>
    <row r="4015" spans="1:47" ht="21" x14ac:dyDescent="0.4">
      <c r="A4015" s="278">
        <v>123215</v>
      </c>
      <c r="B4015" s="279" t="s">
        <v>2872</v>
      </c>
      <c r="C4015" s="279" t="s">
        <v>109</v>
      </c>
      <c r="D4015" s="279" t="s">
        <v>296</v>
      </c>
      <c r="E4015" s="279" t="s">
        <v>394</v>
      </c>
      <c r="F4015"/>
      <c r="H4015" s="279" t="s">
        <v>394</v>
      </c>
      <c r="I4015" s="279" t="s">
        <v>539</v>
      </c>
      <c r="J4015" s="279" t="s">
        <v>394</v>
      </c>
      <c r="K4015" s="279" t="s">
        <v>394</v>
      </c>
      <c r="L4015" s="279" t="s">
        <v>394</v>
      </c>
      <c r="M4015" s="279" t="s">
        <v>394</v>
      </c>
      <c r="N4015" s="279" t="s">
        <v>394</v>
      </c>
      <c r="O4015" s="279" t="s">
        <v>394</v>
      </c>
      <c r="P4015" s="315">
        <v>0</v>
      </c>
      <c r="Q4015" s="279" t="s">
        <v>394</v>
      </c>
      <c r="R4015" s="279" t="s">
        <v>394</v>
      </c>
      <c r="S4015" s="279" t="s">
        <v>394</v>
      </c>
      <c r="T4015" s="279" t="s">
        <v>394</v>
      </c>
      <c r="U4015" s="279" t="s">
        <v>394</v>
      </c>
      <c r="V4015" s="279" t="s">
        <v>394</v>
      </c>
      <c r="W4015" s="279" t="s">
        <v>394</v>
      </c>
      <c r="X4015" s="279" t="s">
        <v>394</v>
      </c>
      <c r="Y4015" s="281"/>
      <c r="Z4015" s="279" t="s">
        <v>394</v>
      </c>
      <c r="AA4015" s="279" t="s">
        <v>394</v>
      </c>
      <c r="AB4015" s="281"/>
      <c r="AC4015" s="279" t="s">
        <v>855</v>
      </c>
      <c r="AF4015" s="276" t="str">
        <f>IFERROR(VLOOKUP(A4015,'[1]قوائم الترجمة'!AC$2:AD$2397,1,0),"م")</f>
        <v>م</v>
      </c>
      <c r="AG4015" s="232"/>
      <c r="AH4015" s="233"/>
      <c r="AI4015" s="233"/>
      <c r="AJ4015" s="233"/>
      <c r="AL4015" s="267"/>
      <c r="AM4015" s="235"/>
      <c r="AU4015" s="234"/>
    </row>
    <row r="4016" spans="1:47" ht="21" x14ac:dyDescent="0.4">
      <c r="A4016" s="278">
        <v>123216</v>
      </c>
      <c r="B4016" s="279" t="s">
        <v>1362</v>
      </c>
      <c r="C4016" s="279" t="s">
        <v>62</v>
      </c>
      <c r="D4016" s="279" t="s">
        <v>281</v>
      </c>
      <c r="E4016" s="279" t="s">
        <v>394</v>
      </c>
      <c r="F4016"/>
      <c r="H4016" s="279" t="s">
        <v>394</v>
      </c>
      <c r="I4016" s="279" t="s">
        <v>539</v>
      </c>
      <c r="J4016" s="279" t="s">
        <v>394</v>
      </c>
      <c r="K4016" s="279" t="s">
        <v>394</v>
      </c>
      <c r="L4016" s="279" t="s">
        <v>394</v>
      </c>
      <c r="M4016" s="279" t="s">
        <v>394</v>
      </c>
      <c r="N4016" s="279" t="s">
        <v>394</v>
      </c>
      <c r="O4016" s="279" t="s">
        <v>394</v>
      </c>
      <c r="P4016" s="315">
        <v>0</v>
      </c>
      <c r="Q4016" s="279" t="s">
        <v>394</v>
      </c>
      <c r="R4016" s="279" t="s">
        <v>394</v>
      </c>
      <c r="S4016" s="279" t="s">
        <v>394</v>
      </c>
      <c r="T4016" s="279" t="s">
        <v>394</v>
      </c>
      <c r="U4016" s="279" t="s">
        <v>394</v>
      </c>
      <c r="V4016" s="279" t="s">
        <v>394</v>
      </c>
      <c r="W4016" s="279" t="s">
        <v>394</v>
      </c>
      <c r="X4016" s="279" t="s">
        <v>394</v>
      </c>
      <c r="Y4016" s="281"/>
      <c r="Z4016" s="279" t="s">
        <v>394</v>
      </c>
      <c r="AA4016" s="279" t="s">
        <v>394</v>
      </c>
      <c r="AB4016" s="281"/>
      <c r="AC4016" s="279" t="s">
        <v>855</v>
      </c>
      <c r="AF4016" s="276" t="str">
        <f>IFERROR(VLOOKUP(A4016,'[1]قوائم الترجمة'!AC$2:AD$2397,1,0),"م")</f>
        <v>م</v>
      </c>
      <c r="AG4016" s="232"/>
      <c r="AH4016" s="233"/>
      <c r="AI4016" s="233"/>
      <c r="AJ4016" s="233"/>
      <c r="AL4016" s="267"/>
      <c r="AM4016" s="235"/>
      <c r="AU4016" s="234"/>
    </row>
    <row r="4017" spans="1:47" ht="21" x14ac:dyDescent="0.4">
      <c r="A4017" s="275">
        <v>123217</v>
      </c>
      <c r="B4017" s="276" t="s">
        <v>2870</v>
      </c>
      <c r="C4017" s="276" t="s">
        <v>65</v>
      </c>
      <c r="D4017" s="276" t="s">
        <v>2871</v>
      </c>
      <c r="E4017" s="276" t="s">
        <v>424</v>
      </c>
      <c r="F4017" s="317" t="s">
        <v>8682</v>
      </c>
      <c r="G4017" s="317" t="s">
        <v>8217</v>
      </c>
      <c r="H4017" s="276" t="s">
        <v>425</v>
      </c>
      <c r="I4017" s="276" t="s">
        <v>538</v>
      </c>
      <c r="J4017" s="276" t="s">
        <v>403</v>
      </c>
      <c r="K4017" s="277">
        <v>2011</v>
      </c>
      <c r="L4017" s="276" t="s">
        <v>419</v>
      </c>
      <c r="M4017" s="303"/>
      <c r="N4017" s="276" t="s">
        <v>394</v>
      </c>
      <c r="O4017" s="276" t="s">
        <v>394</v>
      </c>
      <c r="P4017" s="315">
        <v>0</v>
      </c>
      <c r="Q4017" s="303"/>
      <c r="R4017" s="276" t="s">
        <v>394</v>
      </c>
      <c r="S4017" s="276" t="s">
        <v>394</v>
      </c>
      <c r="T4017" s="303"/>
      <c r="U4017" s="303"/>
      <c r="V4017" s="303"/>
      <c r="W4017" s="303"/>
      <c r="X4017" s="303"/>
      <c r="Z4017" s="303"/>
      <c r="AA4017" s="303"/>
      <c r="AC4017" s="276" t="s">
        <v>394</v>
      </c>
      <c r="AF4017" s="276">
        <f>IFERROR(VLOOKUP(A4017,'[1]قوائم الترجمة'!AC$2:AD$2397,1,0),"م")</f>
        <v>123217</v>
      </c>
      <c r="AG4017" s="232"/>
      <c r="AH4017" s="233"/>
      <c r="AI4017" s="233"/>
      <c r="AJ4017" s="233"/>
      <c r="AL4017" s="267"/>
      <c r="AM4017" s="235"/>
      <c r="AU4017" s="234"/>
    </row>
    <row r="4018" spans="1:47" ht="21" x14ac:dyDescent="0.4">
      <c r="A4018" s="278">
        <v>123218</v>
      </c>
      <c r="B4018" s="279" t="s">
        <v>2869</v>
      </c>
      <c r="C4018" s="279" t="s">
        <v>91</v>
      </c>
      <c r="D4018" s="279" t="s">
        <v>327</v>
      </c>
      <c r="E4018" s="279" t="s">
        <v>394</v>
      </c>
      <c r="F4018"/>
      <c r="H4018" s="279" t="s">
        <v>394</v>
      </c>
      <c r="I4018" s="279" t="s">
        <v>539</v>
      </c>
      <c r="J4018" s="279" t="s">
        <v>394</v>
      </c>
      <c r="K4018" s="279" t="s">
        <v>394</v>
      </c>
      <c r="L4018" s="279" t="s">
        <v>394</v>
      </c>
      <c r="M4018" s="279" t="s">
        <v>394</v>
      </c>
      <c r="N4018" s="279" t="s">
        <v>394</v>
      </c>
      <c r="O4018" s="279" t="s">
        <v>394</v>
      </c>
      <c r="P4018" s="315">
        <v>0</v>
      </c>
      <c r="Q4018" s="279" t="s">
        <v>394</v>
      </c>
      <c r="R4018" s="279" t="s">
        <v>394</v>
      </c>
      <c r="S4018" s="279" t="s">
        <v>394</v>
      </c>
      <c r="T4018" s="279" t="s">
        <v>394</v>
      </c>
      <c r="U4018" s="279" t="s">
        <v>394</v>
      </c>
      <c r="V4018" s="279" t="s">
        <v>394</v>
      </c>
      <c r="W4018" s="279" t="s">
        <v>394</v>
      </c>
      <c r="X4018" s="279" t="s">
        <v>394</v>
      </c>
      <c r="Y4018" s="281"/>
      <c r="Z4018" s="279" t="s">
        <v>394</v>
      </c>
      <c r="AA4018" s="279" t="s">
        <v>394</v>
      </c>
      <c r="AB4018" s="281"/>
      <c r="AC4018" s="279" t="s">
        <v>855</v>
      </c>
      <c r="AF4018" s="276" t="str">
        <f>IFERROR(VLOOKUP(A4018,'[1]قوائم الترجمة'!AC$2:AD$2397,1,0),"م")</f>
        <v>م</v>
      </c>
      <c r="AG4018" s="232"/>
      <c r="AH4018" s="233"/>
      <c r="AI4018" s="233"/>
      <c r="AJ4018" s="233"/>
      <c r="AL4018" s="267"/>
      <c r="AM4018" s="235"/>
      <c r="AO4018" s="236"/>
      <c r="AU4018" s="234"/>
    </row>
    <row r="4019" spans="1:47" ht="21" x14ac:dyDescent="0.4">
      <c r="A4019" s="275">
        <v>123219</v>
      </c>
      <c r="B4019" s="276" t="s">
        <v>7905</v>
      </c>
      <c r="C4019" s="276" t="s">
        <v>68</v>
      </c>
      <c r="D4019" s="276" t="s">
        <v>266</v>
      </c>
      <c r="E4019" s="276" t="s">
        <v>424</v>
      </c>
      <c r="F4019" s="317" t="s">
        <v>8683</v>
      </c>
      <c r="G4019" s="317" t="s">
        <v>8379</v>
      </c>
      <c r="H4019" s="276" t="s">
        <v>425</v>
      </c>
      <c r="I4019" s="276" t="s">
        <v>61</v>
      </c>
      <c r="J4019" s="276" t="s">
        <v>403</v>
      </c>
      <c r="K4019" s="277">
        <v>0</v>
      </c>
      <c r="L4019" s="276" t="s">
        <v>404</v>
      </c>
      <c r="M4019" s="303"/>
      <c r="N4019" s="276"/>
      <c r="O4019" s="276" t="s">
        <v>394</v>
      </c>
      <c r="P4019" s="315">
        <v>0</v>
      </c>
      <c r="Q4019" s="303"/>
      <c r="R4019" s="276" t="s">
        <v>394</v>
      </c>
      <c r="S4019" s="276" t="s">
        <v>394</v>
      </c>
      <c r="T4019" s="303"/>
      <c r="U4019" s="303"/>
      <c r="V4019" s="303"/>
      <c r="W4019" s="303"/>
      <c r="X4019" s="303"/>
      <c r="Z4019" s="303"/>
      <c r="AA4019" s="303"/>
      <c r="AC4019" s="276" t="s">
        <v>394</v>
      </c>
      <c r="AF4019" s="276">
        <f>IFERROR(VLOOKUP(A4019,'[1]قوائم الترجمة'!AC$2:AD$2397,1,0),"م")</f>
        <v>123219</v>
      </c>
      <c r="AG4019" s="232"/>
      <c r="AH4019" s="233"/>
      <c r="AI4019" s="233"/>
      <c r="AJ4019" s="233"/>
      <c r="AL4019" s="267"/>
      <c r="AM4019" s="235"/>
      <c r="AO4019" s="236"/>
      <c r="AU4019" s="234"/>
    </row>
    <row r="4020" spans="1:47" ht="21" x14ac:dyDescent="0.4">
      <c r="A4020" s="275">
        <v>123220</v>
      </c>
      <c r="B4020" s="276" t="s">
        <v>2868</v>
      </c>
      <c r="C4020" s="276" t="s">
        <v>96</v>
      </c>
      <c r="D4020" s="276" t="s">
        <v>6908</v>
      </c>
      <c r="E4020" s="276" t="s">
        <v>5660</v>
      </c>
      <c r="F4020" s="317" t="s">
        <v>8684</v>
      </c>
      <c r="G4020" s="317" t="s">
        <v>8210</v>
      </c>
      <c r="H4020" s="276" t="s">
        <v>425</v>
      </c>
      <c r="I4020" s="276" t="s">
        <v>67</v>
      </c>
      <c r="J4020" s="276" t="s">
        <v>8101</v>
      </c>
      <c r="K4020" s="322"/>
      <c r="L4020" s="276" t="s">
        <v>8101</v>
      </c>
      <c r="M4020" s="303"/>
      <c r="N4020" s="276" t="s">
        <v>394</v>
      </c>
      <c r="O4020" s="276" t="s">
        <v>394</v>
      </c>
      <c r="P4020" s="315">
        <v>0</v>
      </c>
      <c r="Q4020" s="303"/>
      <c r="R4020" s="276" t="s">
        <v>394</v>
      </c>
      <c r="S4020" s="276" t="s">
        <v>394</v>
      </c>
      <c r="T4020" s="303"/>
      <c r="U4020" s="303"/>
      <c r="V4020" s="303"/>
      <c r="W4020" s="303"/>
      <c r="X4020" s="303"/>
      <c r="Z4020" s="303"/>
      <c r="AA4020" s="303"/>
      <c r="AC4020" s="276" t="s">
        <v>394</v>
      </c>
      <c r="AF4020" s="276">
        <f>IFERROR(VLOOKUP(A4020,'[1]قوائم الترجمة'!AC$2:AD$2397,1,0),"م")</f>
        <v>123220</v>
      </c>
      <c r="AG4020" s="232"/>
      <c r="AH4020" s="233"/>
      <c r="AI4020" s="233"/>
      <c r="AJ4020" s="233"/>
      <c r="AL4020" s="267"/>
      <c r="AM4020" s="235"/>
      <c r="AU4020" s="234"/>
    </row>
    <row r="4021" spans="1:47" ht="21" x14ac:dyDescent="0.4">
      <c r="A4021" s="275">
        <v>123221</v>
      </c>
      <c r="B4021" s="276" t="s">
        <v>7908</v>
      </c>
      <c r="C4021" s="276" t="s">
        <v>825</v>
      </c>
      <c r="D4021" s="276" t="s">
        <v>251</v>
      </c>
      <c r="E4021" s="276" t="s">
        <v>424</v>
      </c>
      <c r="F4021" s="317" t="s">
        <v>8628</v>
      </c>
      <c r="G4021" s="317" t="s">
        <v>8128</v>
      </c>
      <c r="H4021" s="276" t="s">
        <v>425</v>
      </c>
      <c r="I4021" s="276" t="s">
        <v>67</v>
      </c>
      <c r="J4021" s="276" t="s">
        <v>426</v>
      </c>
      <c r="K4021" s="277">
        <v>2013</v>
      </c>
      <c r="L4021" s="276" t="s">
        <v>417</v>
      </c>
      <c r="M4021" s="303"/>
      <c r="N4021" s="276" t="s">
        <v>394</v>
      </c>
      <c r="O4021" s="276" t="s">
        <v>394</v>
      </c>
      <c r="P4021" s="315">
        <v>0</v>
      </c>
      <c r="Q4021" s="303"/>
      <c r="R4021" s="276" t="s">
        <v>394</v>
      </c>
      <c r="S4021" s="276" t="s">
        <v>394</v>
      </c>
      <c r="T4021" s="303"/>
      <c r="U4021" s="303"/>
      <c r="V4021" s="303"/>
      <c r="W4021" s="303"/>
      <c r="X4021" s="303"/>
      <c r="Z4021" s="303"/>
      <c r="AA4021" s="303"/>
      <c r="AC4021" s="276" t="s">
        <v>394</v>
      </c>
      <c r="AF4021" s="276">
        <f>IFERROR(VLOOKUP(A4021,'[1]قوائم الترجمة'!AC$2:AD$2397,1,0),"م")</f>
        <v>123221</v>
      </c>
      <c r="AG4021" s="232"/>
      <c r="AH4021" s="233"/>
      <c r="AI4021" s="233"/>
      <c r="AJ4021" s="233"/>
      <c r="AL4021" s="267"/>
      <c r="AM4021" s="235"/>
      <c r="AO4021" s="236"/>
      <c r="AU4021" s="234"/>
    </row>
    <row r="4022" spans="1:47" ht="21" x14ac:dyDescent="0.4">
      <c r="A4022" s="275">
        <v>123222</v>
      </c>
      <c r="B4022" s="276" t="s">
        <v>7917</v>
      </c>
      <c r="C4022" s="276" t="s">
        <v>109</v>
      </c>
      <c r="D4022" s="276" t="s">
        <v>3714</v>
      </c>
      <c r="E4022" s="276" t="s">
        <v>424</v>
      </c>
      <c r="F4022" s="317" t="s">
        <v>8685</v>
      </c>
      <c r="G4022" s="317" t="s">
        <v>402</v>
      </c>
      <c r="H4022" s="276" t="s">
        <v>425</v>
      </c>
      <c r="I4022" s="276" t="s">
        <v>61</v>
      </c>
      <c r="J4022" s="276" t="s">
        <v>403</v>
      </c>
      <c r="K4022" s="277">
        <v>2014</v>
      </c>
      <c r="L4022" s="276" t="s">
        <v>402</v>
      </c>
      <c r="M4022" s="303"/>
      <c r="N4022" s="276"/>
      <c r="O4022" s="276" t="s">
        <v>394</v>
      </c>
      <c r="P4022" s="315">
        <v>0</v>
      </c>
      <c r="Q4022" s="303"/>
      <c r="R4022" s="276" t="s">
        <v>394</v>
      </c>
      <c r="S4022" s="276" t="s">
        <v>394</v>
      </c>
      <c r="T4022" s="303"/>
      <c r="U4022" s="303"/>
      <c r="V4022" s="303"/>
      <c r="W4022" s="303"/>
      <c r="X4022" s="303"/>
      <c r="Z4022" s="303"/>
      <c r="AA4022" s="303"/>
      <c r="AC4022" s="276" t="s">
        <v>394</v>
      </c>
      <c r="AF4022" s="276">
        <f>IFERROR(VLOOKUP(A4022,'[1]قوائم الترجمة'!AC$2:AD$2397,1,0),"م")</f>
        <v>123222</v>
      </c>
      <c r="AG4022" s="232"/>
      <c r="AH4022" s="233"/>
      <c r="AI4022" s="233"/>
      <c r="AJ4022" s="233"/>
      <c r="AL4022" s="267"/>
      <c r="AM4022" s="235"/>
      <c r="AO4022" s="236"/>
      <c r="AU4022" s="234"/>
    </row>
    <row r="4023" spans="1:47" ht="21" x14ac:dyDescent="0.4">
      <c r="A4023" s="278">
        <v>123223</v>
      </c>
      <c r="B4023" s="279" t="s">
        <v>2867</v>
      </c>
      <c r="C4023" s="279" t="s">
        <v>68</v>
      </c>
      <c r="D4023" s="279" t="s">
        <v>624</v>
      </c>
      <c r="E4023" s="279" t="s">
        <v>394</v>
      </c>
      <c r="F4023"/>
      <c r="H4023" s="279" t="s">
        <v>394</v>
      </c>
      <c r="I4023" s="279" t="s">
        <v>539</v>
      </c>
      <c r="J4023" s="279" t="s">
        <v>394</v>
      </c>
      <c r="K4023" s="279" t="s">
        <v>394</v>
      </c>
      <c r="L4023" s="279" t="s">
        <v>394</v>
      </c>
      <c r="M4023" s="279" t="s">
        <v>394</v>
      </c>
      <c r="N4023" s="279" t="s">
        <v>394</v>
      </c>
      <c r="O4023" s="279" t="s">
        <v>394</v>
      </c>
      <c r="P4023" s="315">
        <v>0</v>
      </c>
      <c r="Q4023" s="279" t="s">
        <v>394</v>
      </c>
      <c r="R4023" s="279" t="s">
        <v>394</v>
      </c>
      <c r="S4023" s="279" t="s">
        <v>394</v>
      </c>
      <c r="T4023" s="279" t="s">
        <v>394</v>
      </c>
      <c r="U4023" s="279" t="s">
        <v>394</v>
      </c>
      <c r="V4023" s="279" t="s">
        <v>394</v>
      </c>
      <c r="W4023" s="279" t="s">
        <v>394</v>
      </c>
      <c r="X4023" s="279" t="s">
        <v>394</v>
      </c>
      <c r="Y4023" s="281"/>
      <c r="Z4023" s="279" t="s">
        <v>394</v>
      </c>
      <c r="AA4023" s="279" t="s">
        <v>394</v>
      </c>
      <c r="AB4023" s="281"/>
      <c r="AC4023" s="279" t="s">
        <v>855</v>
      </c>
      <c r="AF4023" s="276" t="str">
        <f>IFERROR(VLOOKUP(A4023,'[1]قوائم الترجمة'!AC$2:AD$2397,1,0),"م")</f>
        <v>م</v>
      </c>
      <c r="AG4023" s="232"/>
      <c r="AH4023" s="233"/>
      <c r="AI4023" s="233"/>
      <c r="AJ4023" s="233"/>
      <c r="AL4023" s="267"/>
      <c r="AM4023" s="235"/>
      <c r="AU4023" s="234"/>
    </row>
    <row r="4024" spans="1:47" ht="21" x14ac:dyDescent="0.4">
      <c r="A4024" s="278">
        <v>123224</v>
      </c>
      <c r="B4024" s="279" t="s">
        <v>2865</v>
      </c>
      <c r="C4024" s="279" t="s">
        <v>1691</v>
      </c>
      <c r="D4024" s="279" t="s">
        <v>2866</v>
      </c>
      <c r="E4024" s="279" t="s">
        <v>394</v>
      </c>
      <c r="F4024"/>
      <c r="H4024" s="279" t="s">
        <v>394</v>
      </c>
      <c r="I4024" s="279" t="s">
        <v>540</v>
      </c>
      <c r="J4024" s="279" t="s">
        <v>394</v>
      </c>
      <c r="K4024" s="279" t="s">
        <v>394</v>
      </c>
      <c r="L4024" s="279" t="s">
        <v>394</v>
      </c>
      <c r="M4024" s="279" t="s">
        <v>394</v>
      </c>
      <c r="N4024" s="279" t="s">
        <v>394</v>
      </c>
      <c r="O4024" s="279" t="s">
        <v>394</v>
      </c>
      <c r="P4024" s="315">
        <v>0</v>
      </c>
      <c r="Q4024" s="279" t="s">
        <v>394</v>
      </c>
      <c r="R4024" s="279" t="s">
        <v>394</v>
      </c>
      <c r="S4024" s="279" t="s">
        <v>394</v>
      </c>
      <c r="T4024" s="279" t="s">
        <v>394</v>
      </c>
      <c r="U4024" s="279" t="s">
        <v>394</v>
      </c>
      <c r="V4024" s="279" t="s">
        <v>394</v>
      </c>
      <c r="W4024" s="279" t="s">
        <v>394</v>
      </c>
      <c r="X4024" s="279" t="s">
        <v>394</v>
      </c>
      <c r="Y4024" s="281"/>
      <c r="Z4024" s="279" t="s">
        <v>394</v>
      </c>
      <c r="AA4024" s="279" t="s">
        <v>394</v>
      </c>
      <c r="AB4024" s="281"/>
      <c r="AC4024" s="279" t="s">
        <v>394</v>
      </c>
      <c r="AF4024" s="276" t="str">
        <f>IFERROR(VLOOKUP(A4024,'[1]قوائم الترجمة'!AC$2:AD$2397,1,0),"م")</f>
        <v>م</v>
      </c>
      <c r="AG4024" s="232"/>
      <c r="AH4024" s="233"/>
      <c r="AI4024" s="233"/>
      <c r="AJ4024" s="233"/>
      <c r="AL4024" s="267"/>
      <c r="AM4024" s="235"/>
      <c r="AO4024" s="236"/>
      <c r="AU4024" s="234"/>
    </row>
    <row r="4025" spans="1:47" ht="21" x14ac:dyDescent="0.4">
      <c r="A4025" s="275">
        <v>123225</v>
      </c>
      <c r="B4025" s="276" t="s">
        <v>2864</v>
      </c>
      <c r="C4025" s="276" t="s">
        <v>594</v>
      </c>
      <c r="D4025" s="276" t="s">
        <v>686</v>
      </c>
      <c r="E4025" s="276" t="s">
        <v>424</v>
      </c>
      <c r="F4025" s="317" t="s">
        <v>8627</v>
      </c>
      <c r="G4025" s="317" t="s">
        <v>8178</v>
      </c>
      <c r="H4025" s="276" t="s">
        <v>425</v>
      </c>
      <c r="I4025" s="276" t="s">
        <v>541</v>
      </c>
      <c r="J4025" s="276" t="s">
        <v>426</v>
      </c>
      <c r="K4025" s="277">
        <v>2008</v>
      </c>
      <c r="L4025" s="276" t="s">
        <v>402</v>
      </c>
      <c r="M4025" s="303"/>
      <c r="N4025" s="276" t="s">
        <v>394</v>
      </c>
      <c r="O4025" s="276" t="s">
        <v>394</v>
      </c>
      <c r="P4025" s="315">
        <v>0</v>
      </c>
      <c r="Q4025" s="303"/>
      <c r="R4025" s="276" t="s">
        <v>394</v>
      </c>
      <c r="S4025" s="276" t="s">
        <v>394</v>
      </c>
      <c r="T4025" s="303"/>
      <c r="U4025" s="303"/>
      <c r="V4025" s="303"/>
      <c r="W4025" s="303"/>
      <c r="X4025" s="303"/>
      <c r="Z4025" s="303"/>
      <c r="AA4025" s="303"/>
      <c r="AC4025" s="276" t="s">
        <v>394</v>
      </c>
      <c r="AF4025" s="276">
        <f>IFERROR(VLOOKUP(A4025,'[1]قوائم الترجمة'!AC$2:AD$2397,1,0),"م")</f>
        <v>123225</v>
      </c>
      <c r="AG4025" s="232"/>
      <c r="AH4025" s="233"/>
      <c r="AI4025" s="233"/>
      <c r="AJ4025" s="233"/>
      <c r="AL4025" s="267"/>
      <c r="AM4025" s="235"/>
      <c r="AO4025" s="236"/>
      <c r="AU4025" s="234"/>
    </row>
    <row r="4026" spans="1:47" ht="21" x14ac:dyDescent="0.4">
      <c r="A4026" s="278">
        <v>123226</v>
      </c>
      <c r="B4026" s="279" t="s">
        <v>2863</v>
      </c>
      <c r="C4026" s="279" t="s">
        <v>7933</v>
      </c>
      <c r="D4026" s="279" t="s">
        <v>257</v>
      </c>
      <c r="E4026" s="279" t="s">
        <v>394</v>
      </c>
      <c r="F4026"/>
      <c r="H4026" s="279" t="s">
        <v>394</v>
      </c>
      <c r="I4026" s="279" t="s">
        <v>540</v>
      </c>
      <c r="J4026" s="279" t="s">
        <v>394</v>
      </c>
      <c r="K4026" s="279" t="s">
        <v>394</v>
      </c>
      <c r="L4026" s="279" t="s">
        <v>394</v>
      </c>
      <c r="M4026" s="279" t="s">
        <v>394</v>
      </c>
      <c r="N4026" s="279" t="s">
        <v>394</v>
      </c>
      <c r="O4026" s="279" t="s">
        <v>394</v>
      </c>
      <c r="P4026" s="315">
        <v>0</v>
      </c>
      <c r="Q4026" s="279" t="s">
        <v>394</v>
      </c>
      <c r="R4026" s="279" t="s">
        <v>394</v>
      </c>
      <c r="S4026" s="279" t="s">
        <v>394</v>
      </c>
      <c r="T4026" s="279" t="s">
        <v>394</v>
      </c>
      <c r="U4026" s="279" t="s">
        <v>394</v>
      </c>
      <c r="V4026" s="279" t="s">
        <v>394</v>
      </c>
      <c r="W4026" s="279" t="s">
        <v>394</v>
      </c>
      <c r="X4026" s="279" t="s">
        <v>394</v>
      </c>
      <c r="Y4026" s="281"/>
      <c r="Z4026" s="279" t="s">
        <v>394</v>
      </c>
      <c r="AA4026" s="279" t="s">
        <v>394</v>
      </c>
      <c r="AB4026" s="281"/>
      <c r="AC4026" s="279" t="s">
        <v>855</v>
      </c>
      <c r="AF4026" s="276" t="str">
        <f>IFERROR(VLOOKUP(A4026,'[1]قوائم الترجمة'!AC$2:AD$2397,1,0),"م")</f>
        <v>م</v>
      </c>
      <c r="AG4026" s="232"/>
      <c r="AH4026" s="233"/>
      <c r="AI4026" s="233"/>
      <c r="AJ4026" s="233"/>
      <c r="AL4026" s="267"/>
      <c r="AM4026" s="235"/>
      <c r="AO4026" s="236"/>
      <c r="AU4026" s="234"/>
    </row>
    <row r="4027" spans="1:47" ht="21" x14ac:dyDescent="0.4">
      <c r="A4027" s="278">
        <v>123228</v>
      </c>
      <c r="B4027" s="279" t="s">
        <v>2862</v>
      </c>
      <c r="C4027" s="279" t="s">
        <v>128</v>
      </c>
      <c r="D4027" s="279" t="s">
        <v>239</v>
      </c>
      <c r="E4027" s="279" t="s">
        <v>394</v>
      </c>
      <c r="F4027"/>
      <c r="H4027" s="279" t="s">
        <v>394</v>
      </c>
      <c r="I4027" s="279" t="s">
        <v>538</v>
      </c>
      <c r="J4027" s="279" t="s">
        <v>394</v>
      </c>
      <c r="K4027" s="279" t="s">
        <v>394</v>
      </c>
      <c r="L4027" s="279" t="s">
        <v>394</v>
      </c>
      <c r="M4027" s="279" t="s">
        <v>394</v>
      </c>
      <c r="N4027" s="279" t="s">
        <v>394</v>
      </c>
      <c r="O4027" s="279" t="s">
        <v>394</v>
      </c>
      <c r="P4027" s="315">
        <v>0</v>
      </c>
      <c r="Q4027" s="279" t="s">
        <v>394</v>
      </c>
      <c r="R4027" s="279" t="s">
        <v>394</v>
      </c>
      <c r="S4027" s="279" t="s">
        <v>394</v>
      </c>
      <c r="T4027" s="279" t="s">
        <v>394</v>
      </c>
      <c r="U4027" s="279" t="s">
        <v>394</v>
      </c>
      <c r="V4027" s="279" t="s">
        <v>394</v>
      </c>
      <c r="W4027" s="279" t="s">
        <v>394</v>
      </c>
      <c r="X4027" s="279" t="s">
        <v>394</v>
      </c>
      <c r="Y4027" s="281"/>
      <c r="Z4027" s="279" t="s">
        <v>394</v>
      </c>
      <c r="AA4027" s="279" t="s">
        <v>394</v>
      </c>
      <c r="AB4027" s="281"/>
      <c r="AC4027" s="279" t="s">
        <v>394</v>
      </c>
      <c r="AF4027" s="276" t="str">
        <f>IFERROR(VLOOKUP(A4027,'[1]قوائم الترجمة'!AC$2:AD$2397,1,0),"م")</f>
        <v>م</v>
      </c>
      <c r="AG4027" s="232"/>
      <c r="AH4027" s="233"/>
      <c r="AI4027" s="233"/>
      <c r="AJ4027" s="233"/>
      <c r="AL4027" s="267"/>
      <c r="AM4027" s="235"/>
      <c r="AO4027" s="236"/>
      <c r="AU4027" s="234"/>
    </row>
    <row r="4028" spans="1:47" ht="21" x14ac:dyDescent="0.4">
      <c r="A4028" s="275">
        <v>123229</v>
      </c>
      <c r="B4028" s="276" t="s">
        <v>2861</v>
      </c>
      <c r="C4028" s="276" t="s">
        <v>121</v>
      </c>
      <c r="D4028" s="276" t="s">
        <v>341</v>
      </c>
      <c r="E4028" s="276" t="s">
        <v>424</v>
      </c>
      <c r="F4028" s="317" t="s">
        <v>8686</v>
      </c>
      <c r="G4028" s="317" t="s">
        <v>8215</v>
      </c>
      <c r="H4028" s="276" t="s">
        <v>425</v>
      </c>
      <c r="I4028" s="276" t="s">
        <v>67</v>
      </c>
      <c r="J4028" s="276" t="s">
        <v>403</v>
      </c>
      <c r="K4028" s="277">
        <v>2003</v>
      </c>
      <c r="L4028" s="276" t="s">
        <v>404</v>
      </c>
      <c r="M4028" s="303"/>
      <c r="N4028" s="276" t="s">
        <v>8687</v>
      </c>
      <c r="O4028" s="276" t="s">
        <v>8688</v>
      </c>
      <c r="P4028" s="276">
        <v>48000</v>
      </c>
      <c r="Q4028" s="303"/>
      <c r="R4028" s="276" t="s">
        <v>394</v>
      </c>
      <c r="S4028" s="276"/>
      <c r="T4028" s="303"/>
      <c r="U4028" s="303"/>
      <c r="V4028" s="303"/>
      <c r="W4028" s="303"/>
      <c r="X4028" s="303"/>
      <c r="Z4028" s="303"/>
      <c r="AA4028" s="303"/>
      <c r="AC4028" s="276" t="s">
        <v>394</v>
      </c>
      <c r="AF4028" s="276">
        <f>IFERROR(VLOOKUP(A4028,'[1]قوائم الترجمة'!AC$2:AD$2397,1,0),"م")</f>
        <v>123229</v>
      </c>
      <c r="AG4028" s="232"/>
      <c r="AH4028" s="233"/>
      <c r="AI4028" s="233"/>
      <c r="AJ4028" s="233"/>
      <c r="AL4028" s="267"/>
      <c r="AM4028" s="235"/>
      <c r="AO4028" s="236"/>
      <c r="AU4028" s="234"/>
    </row>
    <row r="4029" spans="1:47" ht="21" x14ac:dyDescent="0.4">
      <c r="A4029" s="275">
        <v>123230</v>
      </c>
      <c r="B4029" s="276" t="s">
        <v>7939</v>
      </c>
      <c r="C4029" s="276" t="s">
        <v>7940</v>
      </c>
      <c r="D4029" s="276" t="s">
        <v>296</v>
      </c>
      <c r="E4029" s="276" t="s">
        <v>5660</v>
      </c>
      <c r="F4029" s="317" t="s">
        <v>8689</v>
      </c>
      <c r="G4029" s="317" t="s">
        <v>402</v>
      </c>
      <c r="H4029" s="276" t="s">
        <v>425</v>
      </c>
      <c r="I4029" s="276" t="s">
        <v>61</v>
      </c>
      <c r="J4029" s="276" t="s">
        <v>8101</v>
      </c>
      <c r="K4029" s="322"/>
      <c r="L4029" s="276" t="s">
        <v>8101</v>
      </c>
      <c r="M4029" s="303"/>
      <c r="N4029" s="276" t="s">
        <v>394</v>
      </c>
      <c r="O4029" s="276" t="s">
        <v>394</v>
      </c>
      <c r="P4029" s="315">
        <v>0</v>
      </c>
      <c r="Q4029" s="303"/>
      <c r="R4029" s="276" t="s">
        <v>394</v>
      </c>
      <c r="S4029" s="276" t="s">
        <v>394</v>
      </c>
      <c r="T4029" s="303"/>
      <c r="U4029" s="303"/>
      <c r="V4029" s="303"/>
      <c r="W4029" s="303"/>
      <c r="X4029" s="303"/>
      <c r="Z4029" s="303"/>
      <c r="AA4029" s="303"/>
      <c r="AC4029" s="276" t="s">
        <v>394</v>
      </c>
      <c r="AF4029" s="276">
        <f>IFERROR(VLOOKUP(A4029,'[1]قوائم الترجمة'!AC$2:AD$2397,1,0),"م")</f>
        <v>123230</v>
      </c>
      <c r="AG4029" s="232"/>
      <c r="AH4029" s="233"/>
      <c r="AI4029" s="233"/>
      <c r="AJ4029" s="233"/>
      <c r="AL4029" s="267"/>
      <c r="AM4029" s="235"/>
      <c r="AO4029" s="236"/>
      <c r="AU4029" s="234"/>
    </row>
    <row r="4030" spans="1:47" ht="21" x14ac:dyDescent="0.4">
      <c r="A4030" s="275">
        <v>123231</v>
      </c>
      <c r="B4030" s="276" t="s">
        <v>7946</v>
      </c>
      <c r="C4030" s="276" t="s">
        <v>174</v>
      </c>
      <c r="D4030" s="276" t="s">
        <v>6172</v>
      </c>
      <c r="E4030" s="276" t="s">
        <v>5660</v>
      </c>
      <c r="F4030" s="317" t="s">
        <v>8690</v>
      </c>
      <c r="G4030" s="317" t="s">
        <v>402</v>
      </c>
      <c r="H4030" s="276" t="s">
        <v>425</v>
      </c>
      <c r="I4030" s="276" t="s">
        <v>61</v>
      </c>
      <c r="J4030" s="276" t="s">
        <v>403</v>
      </c>
      <c r="K4030" s="277">
        <v>2017</v>
      </c>
      <c r="L4030" s="276" t="s">
        <v>404</v>
      </c>
      <c r="M4030" s="303"/>
      <c r="N4030" s="276" t="s">
        <v>394</v>
      </c>
      <c r="O4030" s="276" t="s">
        <v>394</v>
      </c>
      <c r="P4030" s="315">
        <v>0</v>
      </c>
      <c r="Q4030" s="303"/>
      <c r="R4030" s="276" t="s">
        <v>394</v>
      </c>
      <c r="S4030" s="276" t="s">
        <v>394</v>
      </c>
      <c r="T4030" s="303"/>
      <c r="U4030" s="303"/>
      <c r="V4030" s="303"/>
      <c r="W4030" s="303"/>
      <c r="X4030" s="303"/>
      <c r="Z4030" s="303"/>
      <c r="AA4030" s="303"/>
      <c r="AC4030" s="276" t="s">
        <v>394</v>
      </c>
      <c r="AF4030" s="276">
        <f>IFERROR(VLOOKUP(A4030,'[1]قوائم الترجمة'!AC$2:AD$2397,1,0),"م")</f>
        <v>123231</v>
      </c>
      <c r="AG4030" s="232"/>
      <c r="AH4030" s="233"/>
      <c r="AI4030" s="233"/>
      <c r="AJ4030" s="233"/>
      <c r="AL4030" s="267"/>
      <c r="AM4030" s="235"/>
      <c r="AO4030" s="236"/>
      <c r="AU4030" s="234"/>
    </row>
    <row r="4031" spans="1:47" ht="21" x14ac:dyDescent="0.4">
      <c r="A4031" s="278">
        <v>123232</v>
      </c>
      <c r="B4031" s="279" t="s">
        <v>2860</v>
      </c>
      <c r="C4031" s="279" t="s">
        <v>1394</v>
      </c>
      <c r="D4031" s="279" t="s">
        <v>256</v>
      </c>
      <c r="E4031" s="279" t="s">
        <v>394</v>
      </c>
      <c r="F4031"/>
      <c r="H4031" s="279" t="s">
        <v>394</v>
      </c>
      <c r="I4031" s="279" t="s">
        <v>539</v>
      </c>
      <c r="J4031" s="279" t="s">
        <v>394</v>
      </c>
      <c r="K4031" s="279" t="s">
        <v>394</v>
      </c>
      <c r="L4031" s="279" t="s">
        <v>394</v>
      </c>
      <c r="M4031" s="279" t="s">
        <v>394</v>
      </c>
      <c r="N4031" s="279" t="s">
        <v>394</v>
      </c>
      <c r="O4031" s="279" t="s">
        <v>394</v>
      </c>
      <c r="P4031" s="315">
        <v>0</v>
      </c>
      <c r="Q4031" s="279" t="s">
        <v>394</v>
      </c>
      <c r="R4031" s="279" t="s">
        <v>394</v>
      </c>
      <c r="S4031" s="279" t="s">
        <v>394</v>
      </c>
      <c r="T4031" s="279" t="s">
        <v>394</v>
      </c>
      <c r="U4031" s="279" t="s">
        <v>394</v>
      </c>
      <c r="V4031" s="279" t="s">
        <v>394</v>
      </c>
      <c r="W4031" s="279" t="s">
        <v>394</v>
      </c>
      <c r="X4031" s="279" t="s">
        <v>394</v>
      </c>
      <c r="Y4031" s="281"/>
      <c r="Z4031" s="279" t="s">
        <v>394</v>
      </c>
      <c r="AA4031" s="279" t="s">
        <v>394</v>
      </c>
      <c r="AB4031" s="281"/>
      <c r="AC4031" s="279" t="s">
        <v>855</v>
      </c>
      <c r="AF4031" s="276" t="str">
        <f>IFERROR(VLOOKUP(A4031,'[1]قوائم الترجمة'!AC$2:AD$2397,1,0),"م")</f>
        <v>م</v>
      </c>
      <c r="AG4031" s="232"/>
      <c r="AH4031" s="233"/>
      <c r="AI4031" s="233"/>
      <c r="AJ4031" s="233"/>
      <c r="AL4031" s="267"/>
      <c r="AM4031" s="235"/>
      <c r="AO4031" s="236"/>
      <c r="AU4031" s="234"/>
    </row>
    <row r="4032" spans="1:47" ht="21" x14ac:dyDescent="0.4">
      <c r="A4032" s="275">
        <v>123233</v>
      </c>
      <c r="B4032" s="276" t="s">
        <v>7961</v>
      </c>
      <c r="C4032" s="276" t="s">
        <v>161</v>
      </c>
      <c r="D4032" s="276" t="s">
        <v>308</v>
      </c>
      <c r="E4032" s="276" t="s">
        <v>424</v>
      </c>
      <c r="F4032" s="317" t="s">
        <v>8691</v>
      </c>
      <c r="G4032" s="317" t="s">
        <v>402</v>
      </c>
      <c r="H4032" s="276" t="s">
        <v>425</v>
      </c>
      <c r="I4032" s="276" t="s">
        <v>61</v>
      </c>
      <c r="J4032" s="276" t="s">
        <v>426</v>
      </c>
      <c r="K4032" s="277">
        <v>2011</v>
      </c>
      <c r="L4032" s="276" t="s">
        <v>404</v>
      </c>
      <c r="M4032" s="303"/>
      <c r="N4032" s="276"/>
      <c r="O4032" s="276" t="s">
        <v>394</v>
      </c>
      <c r="P4032" s="315">
        <v>0</v>
      </c>
      <c r="Q4032" s="303"/>
      <c r="R4032" s="276" t="s">
        <v>394</v>
      </c>
      <c r="S4032" s="276" t="s">
        <v>394</v>
      </c>
      <c r="T4032" s="303"/>
      <c r="U4032" s="303"/>
      <c r="V4032" s="303"/>
      <c r="W4032" s="303"/>
      <c r="X4032" s="303"/>
      <c r="Z4032" s="303"/>
      <c r="AA4032" s="303"/>
      <c r="AC4032" s="276" t="s">
        <v>394</v>
      </c>
      <c r="AF4032" s="276">
        <f>IFERROR(VLOOKUP(A4032,'[1]قوائم الترجمة'!AC$2:AD$2397,1,0),"م")</f>
        <v>123233</v>
      </c>
      <c r="AG4032" s="232"/>
      <c r="AH4032" s="233"/>
      <c r="AI4032" s="233"/>
      <c r="AJ4032" s="233"/>
      <c r="AL4032" s="267"/>
      <c r="AM4032" s="235"/>
      <c r="AO4032" s="236"/>
      <c r="AU4032" s="234"/>
    </row>
    <row r="4033" spans="1:47" ht="21" x14ac:dyDescent="0.4">
      <c r="A4033" s="275">
        <v>123234</v>
      </c>
      <c r="B4033" s="276" t="s">
        <v>2857</v>
      </c>
      <c r="C4033" s="276" t="s">
        <v>2858</v>
      </c>
      <c r="D4033" s="276" t="s">
        <v>2859</v>
      </c>
      <c r="E4033" s="276" t="s">
        <v>424</v>
      </c>
      <c r="F4033" s="317" t="s">
        <v>8692</v>
      </c>
      <c r="G4033" s="317" t="s">
        <v>417</v>
      </c>
      <c r="H4033" s="276" t="s">
        <v>425</v>
      </c>
      <c r="I4033" s="276" t="s">
        <v>8485</v>
      </c>
      <c r="J4033" s="276" t="s">
        <v>403</v>
      </c>
      <c r="K4033" s="277">
        <v>2014</v>
      </c>
      <c r="L4033" s="276" t="s">
        <v>417</v>
      </c>
      <c r="M4033" s="303"/>
      <c r="N4033" s="276" t="s">
        <v>394</v>
      </c>
      <c r="O4033" s="276" t="s">
        <v>394</v>
      </c>
      <c r="P4033" s="315">
        <v>0</v>
      </c>
      <c r="Q4033" s="303"/>
      <c r="R4033" s="276" t="s">
        <v>394</v>
      </c>
      <c r="S4033" s="276" t="s">
        <v>394</v>
      </c>
      <c r="T4033" s="303"/>
      <c r="U4033" s="303"/>
      <c r="V4033" s="303"/>
      <c r="W4033" s="303"/>
      <c r="X4033" s="303"/>
      <c r="Z4033" s="303"/>
      <c r="AA4033" s="303"/>
      <c r="AC4033" s="276" t="s">
        <v>394</v>
      </c>
      <c r="AF4033" s="276">
        <f>IFERROR(VLOOKUP(A4033,'[1]قوائم الترجمة'!AC$2:AD$2397,1,0),"م")</f>
        <v>123234</v>
      </c>
      <c r="AG4033" s="232"/>
      <c r="AH4033" s="233"/>
      <c r="AI4033" s="233"/>
      <c r="AJ4033" s="233"/>
      <c r="AL4033" s="267"/>
      <c r="AM4033" s="235"/>
      <c r="AO4033" s="236"/>
      <c r="AU4033" s="234"/>
    </row>
    <row r="4034" spans="1:47" ht="21" x14ac:dyDescent="0.4">
      <c r="A4034" s="278">
        <v>123235</v>
      </c>
      <c r="B4034" s="279" t="s">
        <v>2856</v>
      </c>
      <c r="C4034" s="279" t="s">
        <v>549</v>
      </c>
      <c r="D4034" s="279" t="s">
        <v>308</v>
      </c>
      <c r="E4034" s="279" t="s">
        <v>394</v>
      </c>
      <c r="F4034"/>
      <c r="H4034" s="279" t="s">
        <v>394</v>
      </c>
      <c r="I4034" s="279" t="s">
        <v>539</v>
      </c>
      <c r="J4034" s="279" t="s">
        <v>394</v>
      </c>
      <c r="K4034" s="279" t="s">
        <v>394</v>
      </c>
      <c r="L4034" s="279" t="s">
        <v>394</v>
      </c>
      <c r="M4034" s="279" t="s">
        <v>394</v>
      </c>
      <c r="N4034" s="279" t="s">
        <v>394</v>
      </c>
      <c r="O4034" s="279" t="s">
        <v>394</v>
      </c>
      <c r="P4034" s="315">
        <v>0</v>
      </c>
      <c r="Q4034" s="279" t="s">
        <v>394</v>
      </c>
      <c r="R4034" s="279" t="s">
        <v>394</v>
      </c>
      <c r="S4034" s="279" t="s">
        <v>394</v>
      </c>
      <c r="T4034" s="279" t="s">
        <v>394</v>
      </c>
      <c r="U4034" s="279" t="s">
        <v>394</v>
      </c>
      <c r="V4034" s="279" t="s">
        <v>394</v>
      </c>
      <c r="W4034" s="279" t="s">
        <v>394</v>
      </c>
      <c r="X4034" s="279" t="s">
        <v>394</v>
      </c>
      <c r="Y4034" s="281"/>
      <c r="Z4034" s="279" t="s">
        <v>394</v>
      </c>
      <c r="AA4034" s="279" t="s">
        <v>394</v>
      </c>
      <c r="AB4034" s="281"/>
      <c r="AC4034" s="279" t="s">
        <v>855</v>
      </c>
      <c r="AF4034" s="276" t="str">
        <f>IFERROR(VLOOKUP(A4034,'[1]قوائم الترجمة'!AC$2:AD$2397,1,0),"م")</f>
        <v>م</v>
      </c>
      <c r="AG4034" s="232"/>
      <c r="AH4034" s="233"/>
      <c r="AI4034" s="233"/>
      <c r="AJ4034" s="233"/>
      <c r="AL4034" s="267"/>
      <c r="AM4034" s="235"/>
      <c r="AO4034" s="236"/>
      <c r="AU4034" s="234"/>
    </row>
    <row r="4035" spans="1:47" ht="21" x14ac:dyDescent="0.4">
      <c r="A4035" s="275">
        <v>123236</v>
      </c>
      <c r="B4035" s="276" t="s">
        <v>2855</v>
      </c>
      <c r="C4035" s="276" t="s">
        <v>162</v>
      </c>
      <c r="D4035" s="276" t="s">
        <v>236</v>
      </c>
      <c r="E4035" s="276" t="s">
        <v>424</v>
      </c>
      <c r="F4035" s="317" t="s">
        <v>8645</v>
      </c>
      <c r="G4035" s="317" t="s">
        <v>421</v>
      </c>
      <c r="H4035" s="276" t="s">
        <v>425</v>
      </c>
      <c r="I4035" s="276" t="s">
        <v>540</v>
      </c>
      <c r="J4035" s="276" t="s">
        <v>403</v>
      </c>
      <c r="K4035" s="277">
        <v>2015</v>
      </c>
      <c r="L4035" s="276" t="s">
        <v>421</v>
      </c>
      <c r="M4035" s="303"/>
      <c r="N4035" s="276" t="s">
        <v>394</v>
      </c>
      <c r="O4035" s="276" t="s">
        <v>394</v>
      </c>
      <c r="P4035" s="315">
        <v>0</v>
      </c>
      <c r="Q4035" s="303"/>
      <c r="R4035" s="276" t="s">
        <v>394</v>
      </c>
      <c r="S4035" s="276" t="s">
        <v>394</v>
      </c>
      <c r="T4035" s="303"/>
      <c r="U4035" s="303"/>
      <c r="V4035" s="303"/>
      <c r="W4035" s="303"/>
      <c r="X4035" s="303"/>
      <c r="Z4035" s="303"/>
      <c r="AA4035" s="303"/>
      <c r="AC4035" s="276" t="s">
        <v>394</v>
      </c>
      <c r="AF4035" s="276">
        <f>IFERROR(VLOOKUP(A4035,'[1]قوائم الترجمة'!AC$2:AD$2397,1,0),"م")</f>
        <v>123236</v>
      </c>
      <c r="AG4035" s="232"/>
      <c r="AH4035" s="233"/>
      <c r="AI4035" s="233"/>
      <c r="AJ4035" s="233"/>
      <c r="AL4035" s="267"/>
      <c r="AM4035" s="235"/>
      <c r="AO4035" s="236"/>
      <c r="AU4035" s="234"/>
    </row>
    <row r="4036" spans="1:47" ht="21" x14ac:dyDescent="0.4">
      <c r="A4036" s="278">
        <v>123237</v>
      </c>
      <c r="B4036" s="279" t="s">
        <v>2853</v>
      </c>
      <c r="C4036" s="279" t="s">
        <v>131</v>
      </c>
      <c r="D4036" s="279" t="s">
        <v>2854</v>
      </c>
      <c r="E4036" s="279" t="s">
        <v>394</v>
      </c>
      <c r="F4036"/>
      <c r="H4036" s="279" t="s">
        <v>394</v>
      </c>
      <c r="I4036" s="279" t="s">
        <v>539</v>
      </c>
      <c r="J4036" s="279" t="s">
        <v>394</v>
      </c>
      <c r="K4036" s="279" t="s">
        <v>394</v>
      </c>
      <c r="L4036" s="279" t="s">
        <v>394</v>
      </c>
      <c r="M4036" s="279" t="s">
        <v>394</v>
      </c>
      <c r="N4036" s="279" t="s">
        <v>394</v>
      </c>
      <c r="O4036" s="279" t="s">
        <v>394</v>
      </c>
      <c r="P4036" s="315">
        <v>0</v>
      </c>
      <c r="Q4036" s="279" t="s">
        <v>394</v>
      </c>
      <c r="R4036" s="279" t="s">
        <v>394</v>
      </c>
      <c r="S4036" s="279" t="s">
        <v>394</v>
      </c>
      <c r="T4036" s="279" t="s">
        <v>394</v>
      </c>
      <c r="U4036" s="279" t="s">
        <v>394</v>
      </c>
      <c r="V4036" s="279" t="s">
        <v>394</v>
      </c>
      <c r="W4036" s="279" t="s">
        <v>394</v>
      </c>
      <c r="X4036" s="279" t="s">
        <v>394</v>
      </c>
      <c r="Y4036" s="281"/>
      <c r="Z4036" s="279" t="s">
        <v>394</v>
      </c>
      <c r="AA4036" s="279" t="s">
        <v>394</v>
      </c>
      <c r="AB4036" s="281"/>
      <c r="AC4036" s="279" t="s">
        <v>855</v>
      </c>
      <c r="AF4036" s="276" t="str">
        <f>IFERROR(VLOOKUP(A4036,'[1]قوائم الترجمة'!AC$2:AD$2397,1,0),"م")</f>
        <v>م</v>
      </c>
      <c r="AG4036" s="232"/>
      <c r="AH4036" s="233"/>
      <c r="AI4036" s="233"/>
      <c r="AJ4036" s="233"/>
      <c r="AL4036" s="267"/>
      <c r="AM4036" s="235"/>
      <c r="AO4036" s="236"/>
      <c r="AU4036" s="234"/>
    </row>
    <row r="4037" spans="1:47" ht="21" x14ac:dyDescent="0.4">
      <c r="A4037" s="275">
        <v>123238</v>
      </c>
      <c r="B4037" s="276" t="s">
        <v>7974</v>
      </c>
      <c r="C4037" s="276" t="s">
        <v>577</v>
      </c>
      <c r="D4037" s="276" t="s">
        <v>7975</v>
      </c>
      <c r="E4037" s="276" t="s">
        <v>5660</v>
      </c>
      <c r="F4037" s="317" t="s">
        <v>8649</v>
      </c>
      <c r="G4037" s="317" t="s">
        <v>402</v>
      </c>
      <c r="H4037" s="276" t="s">
        <v>806</v>
      </c>
      <c r="I4037" s="276" t="s">
        <v>8361</v>
      </c>
      <c r="J4037" s="276" t="s">
        <v>7215</v>
      </c>
      <c r="K4037" s="277">
        <v>0</v>
      </c>
      <c r="L4037" s="276" t="s">
        <v>7215</v>
      </c>
      <c r="M4037" s="303"/>
      <c r="N4037" s="276"/>
      <c r="O4037" s="276" t="s">
        <v>394</v>
      </c>
      <c r="P4037" s="315">
        <v>0</v>
      </c>
      <c r="Q4037" s="303"/>
      <c r="R4037" s="276" t="s">
        <v>8110</v>
      </c>
      <c r="S4037" s="276" t="s">
        <v>394</v>
      </c>
      <c r="T4037" s="303"/>
      <c r="U4037" s="303"/>
      <c r="V4037" s="303"/>
      <c r="W4037" s="303"/>
      <c r="X4037" s="303"/>
      <c r="Z4037" s="303"/>
      <c r="AA4037" s="303"/>
      <c r="AC4037" s="276" t="s">
        <v>394</v>
      </c>
      <c r="AF4037" s="276">
        <f>IFERROR(VLOOKUP(A4037,'[1]قوائم الترجمة'!AC$2:AD$2397,1,0),"م")</f>
        <v>123238</v>
      </c>
      <c r="AG4037" s="232"/>
      <c r="AH4037" s="233"/>
      <c r="AI4037" s="233"/>
      <c r="AJ4037" s="233"/>
      <c r="AL4037" s="267"/>
      <c r="AM4037" s="235"/>
      <c r="AO4037" s="236"/>
      <c r="AU4037" s="234"/>
    </row>
    <row r="4038" spans="1:47" ht="21" x14ac:dyDescent="0.4">
      <c r="A4038" s="278">
        <v>123239</v>
      </c>
      <c r="B4038" s="279" t="s">
        <v>2852</v>
      </c>
      <c r="C4038" s="279" t="s">
        <v>202</v>
      </c>
      <c r="D4038" s="279" t="s">
        <v>264</v>
      </c>
      <c r="E4038" s="279" t="s">
        <v>394</v>
      </c>
      <c r="F4038"/>
      <c r="H4038" s="279" t="s">
        <v>394</v>
      </c>
      <c r="I4038" s="279" t="s">
        <v>539</v>
      </c>
      <c r="J4038" s="279" t="s">
        <v>394</v>
      </c>
      <c r="K4038" s="279" t="s">
        <v>394</v>
      </c>
      <c r="L4038" s="279" t="s">
        <v>394</v>
      </c>
      <c r="M4038" s="279" t="s">
        <v>394</v>
      </c>
      <c r="N4038" s="279" t="s">
        <v>394</v>
      </c>
      <c r="O4038" s="279" t="s">
        <v>394</v>
      </c>
      <c r="P4038" s="315">
        <v>0</v>
      </c>
      <c r="Q4038" s="279" t="s">
        <v>394</v>
      </c>
      <c r="R4038" s="279" t="s">
        <v>394</v>
      </c>
      <c r="S4038" s="279" t="s">
        <v>394</v>
      </c>
      <c r="T4038" s="279" t="s">
        <v>394</v>
      </c>
      <c r="U4038" s="279" t="s">
        <v>394</v>
      </c>
      <c r="V4038" s="279" t="s">
        <v>394</v>
      </c>
      <c r="W4038" s="279" t="s">
        <v>394</v>
      </c>
      <c r="X4038" s="279" t="s">
        <v>394</v>
      </c>
      <c r="Y4038" s="281"/>
      <c r="Z4038" s="279" t="s">
        <v>394</v>
      </c>
      <c r="AA4038" s="279" t="s">
        <v>394</v>
      </c>
      <c r="AB4038" s="281"/>
      <c r="AC4038" s="279" t="s">
        <v>855</v>
      </c>
      <c r="AF4038" s="276" t="str">
        <f>IFERROR(VLOOKUP(A4038,'[1]قوائم الترجمة'!AC$2:AD$2397,1,0),"م")</f>
        <v>م</v>
      </c>
      <c r="AG4038" s="232"/>
      <c r="AH4038" s="233"/>
      <c r="AI4038" s="233"/>
      <c r="AJ4038" s="233"/>
      <c r="AL4038" s="267"/>
      <c r="AM4038" s="235"/>
      <c r="AO4038" s="236"/>
      <c r="AU4038" s="234"/>
    </row>
    <row r="4039" spans="1:47" ht="21" x14ac:dyDescent="0.4">
      <c r="A4039" s="278">
        <v>123240</v>
      </c>
      <c r="B4039" s="279" t="s">
        <v>2851</v>
      </c>
      <c r="C4039" s="279" t="s">
        <v>161</v>
      </c>
      <c r="D4039" s="279" t="s">
        <v>537</v>
      </c>
      <c r="E4039" s="279" t="s">
        <v>394</v>
      </c>
      <c r="F4039"/>
      <c r="H4039" s="279" t="s">
        <v>394</v>
      </c>
      <c r="I4039" s="279" t="s">
        <v>538</v>
      </c>
      <c r="J4039" s="279" t="s">
        <v>394</v>
      </c>
      <c r="K4039" s="279" t="s">
        <v>394</v>
      </c>
      <c r="L4039" s="279" t="s">
        <v>394</v>
      </c>
      <c r="M4039" s="279" t="s">
        <v>394</v>
      </c>
      <c r="N4039" s="279" t="s">
        <v>394</v>
      </c>
      <c r="O4039" s="279" t="s">
        <v>394</v>
      </c>
      <c r="P4039" s="315">
        <v>0</v>
      </c>
      <c r="Q4039" s="279" t="s">
        <v>394</v>
      </c>
      <c r="R4039" s="279" t="s">
        <v>394</v>
      </c>
      <c r="S4039" s="279" t="s">
        <v>394</v>
      </c>
      <c r="T4039" s="279" t="s">
        <v>394</v>
      </c>
      <c r="U4039" s="279" t="s">
        <v>394</v>
      </c>
      <c r="V4039" s="279" t="s">
        <v>394</v>
      </c>
      <c r="W4039" s="279" t="s">
        <v>394</v>
      </c>
      <c r="X4039" s="279" t="s">
        <v>394</v>
      </c>
      <c r="Y4039" s="281"/>
      <c r="Z4039" s="279" t="s">
        <v>394</v>
      </c>
      <c r="AA4039" s="279" t="s">
        <v>394</v>
      </c>
      <c r="AB4039" s="281"/>
      <c r="AC4039" s="279" t="s">
        <v>394</v>
      </c>
      <c r="AF4039" s="276" t="str">
        <f>IFERROR(VLOOKUP(A4039,'[1]قوائم الترجمة'!AC$2:AD$2397,1,0),"م")</f>
        <v>م</v>
      </c>
      <c r="AG4039" s="232"/>
      <c r="AH4039" s="233"/>
      <c r="AI4039" s="233"/>
      <c r="AJ4039" s="233"/>
      <c r="AL4039" s="267"/>
      <c r="AM4039" s="235"/>
      <c r="AO4039" s="236"/>
      <c r="AU4039" s="234"/>
    </row>
    <row r="4040" spans="1:47" ht="21" x14ac:dyDescent="0.4">
      <c r="A4040" s="278">
        <v>123241</v>
      </c>
      <c r="B4040" s="279" t="s">
        <v>2849</v>
      </c>
      <c r="C4040" s="279" t="s">
        <v>72</v>
      </c>
      <c r="D4040" s="279" t="s">
        <v>2850</v>
      </c>
      <c r="E4040" s="279" t="s">
        <v>394</v>
      </c>
      <c r="F4040"/>
      <c r="H4040" s="279" t="s">
        <v>394</v>
      </c>
      <c r="I4040" s="279" t="s">
        <v>539</v>
      </c>
      <c r="J4040" s="279" t="s">
        <v>394</v>
      </c>
      <c r="K4040" s="279" t="s">
        <v>394</v>
      </c>
      <c r="L4040" s="279" t="s">
        <v>394</v>
      </c>
      <c r="M4040" s="279" t="s">
        <v>394</v>
      </c>
      <c r="N4040" s="279" t="s">
        <v>394</v>
      </c>
      <c r="O4040" s="279" t="s">
        <v>394</v>
      </c>
      <c r="P4040" s="315">
        <v>0</v>
      </c>
      <c r="Q4040" s="279" t="s">
        <v>394</v>
      </c>
      <c r="R4040" s="279" t="s">
        <v>394</v>
      </c>
      <c r="S4040" s="279" t="s">
        <v>394</v>
      </c>
      <c r="T4040" s="279" t="s">
        <v>394</v>
      </c>
      <c r="U4040" s="279" t="s">
        <v>394</v>
      </c>
      <c r="V4040" s="279" t="s">
        <v>394</v>
      </c>
      <c r="W4040" s="279" t="s">
        <v>394</v>
      </c>
      <c r="X4040" s="279" t="s">
        <v>394</v>
      </c>
      <c r="Y4040" s="281"/>
      <c r="Z4040" s="279" t="s">
        <v>394</v>
      </c>
      <c r="AA4040" s="279" t="s">
        <v>394</v>
      </c>
      <c r="AB4040" s="281"/>
      <c r="AC4040" s="279" t="s">
        <v>855</v>
      </c>
      <c r="AF4040" s="276" t="str">
        <f>IFERROR(VLOOKUP(A4040,'[1]قوائم الترجمة'!AC$2:AD$2397,1,0),"م")</f>
        <v>م</v>
      </c>
      <c r="AG4040" s="232"/>
      <c r="AH4040" s="233"/>
      <c r="AI4040" s="233"/>
      <c r="AJ4040" s="233"/>
      <c r="AL4040" s="267"/>
      <c r="AM4040" s="235"/>
      <c r="AO4040" s="236"/>
      <c r="AU4040" s="234"/>
    </row>
    <row r="4041" spans="1:47" ht="21" x14ac:dyDescent="0.4">
      <c r="A4041" s="275">
        <v>123242</v>
      </c>
      <c r="B4041" s="276" t="s">
        <v>2848</v>
      </c>
      <c r="C4041" s="276" t="s">
        <v>72</v>
      </c>
      <c r="D4041" s="276" t="s">
        <v>1921</v>
      </c>
      <c r="E4041" s="276" t="s">
        <v>5660</v>
      </c>
      <c r="F4041" s="317" t="s">
        <v>8693</v>
      </c>
      <c r="G4041" s="317" t="s">
        <v>8231</v>
      </c>
      <c r="H4041" s="276" t="s">
        <v>425</v>
      </c>
      <c r="I4041" s="276" t="s">
        <v>538</v>
      </c>
      <c r="J4041" s="276" t="s">
        <v>403</v>
      </c>
      <c r="K4041" s="277">
        <v>2009</v>
      </c>
      <c r="L4041" s="276" t="s">
        <v>411</v>
      </c>
      <c r="M4041" s="303"/>
      <c r="N4041" s="276" t="s">
        <v>394</v>
      </c>
      <c r="O4041" s="276" t="s">
        <v>394</v>
      </c>
      <c r="P4041" s="315">
        <v>0</v>
      </c>
      <c r="Q4041" s="303"/>
      <c r="R4041" s="276" t="s">
        <v>394</v>
      </c>
      <c r="S4041" s="276" t="s">
        <v>394</v>
      </c>
      <c r="T4041" s="303"/>
      <c r="U4041" s="303"/>
      <c r="V4041" s="303"/>
      <c r="W4041" s="303"/>
      <c r="X4041" s="303"/>
      <c r="Z4041" s="303"/>
      <c r="AA4041" s="303"/>
      <c r="AC4041" s="276" t="s">
        <v>394</v>
      </c>
      <c r="AF4041" s="276">
        <f>IFERROR(VLOOKUP(A4041,'[1]قوائم الترجمة'!AC$2:AD$2397,1,0),"م")</f>
        <v>123242</v>
      </c>
      <c r="AG4041" s="232"/>
      <c r="AH4041" s="233"/>
      <c r="AI4041" s="233"/>
      <c r="AJ4041" s="233"/>
      <c r="AL4041" s="267"/>
      <c r="AM4041" s="235"/>
      <c r="AO4041" s="236"/>
      <c r="AU4041" s="234"/>
    </row>
    <row r="4042" spans="1:47" ht="21" x14ac:dyDescent="0.4">
      <c r="A4042" s="278">
        <v>123243</v>
      </c>
      <c r="B4042" s="279" t="s">
        <v>2847</v>
      </c>
      <c r="C4042" s="279" t="s">
        <v>482</v>
      </c>
      <c r="D4042" s="279" t="s">
        <v>1326</v>
      </c>
      <c r="E4042" s="279" t="s">
        <v>394</v>
      </c>
      <c r="F4042"/>
      <c r="H4042" s="279" t="s">
        <v>394</v>
      </c>
      <c r="I4042" s="279" t="s">
        <v>539</v>
      </c>
      <c r="J4042" s="279" t="s">
        <v>394</v>
      </c>
      <c r="K4042" s="279" t="s">
        <v>394</v>
      </c>
      <c r="L4042" s="279" t="s">
        <v>394</v>
      </c>
      <c r="M4042" s="279" t="s">
        <v>394</v>
      </c>
      <c r="N4042" s="279" t="s">
        <v>394</v>
      </c>
      <c r="O4042" s="279" t="s">
        <v>394</v>
      </c>
      <c r="P4042" s="315">
        <v>0</v>
      </c>
      <c r="Q4042" s="279" t="s">
        <v>394</v>
      </c>
      <c r="R4042" s="279" t="s">
        <v>394</v>
      </c>
      <c r="S4042" s="279" t="s">
        <v>394</v>
      </c>
      <c r="T4042" s="279" t="s">
        <v>394</v>
      </c>
      <c r="U4042" s="279" t="s">
        <v>394</v>
      </c>
      <c r="V4042" s="279" t="s">
        <v>394</v>
      </c>
      <c r="W4042" s="279" t="s">
        <v>394</v>
      </c>
      <c r="X4042" s="279" t="s">
        <v>394</v>
      </c>
      <c r="Y4042" s="281"/>
      <c r="Z4042" s="279" t="s">
        <v>394</v>
      </c>
      <c r="AA4042" s="279" t="s">
        <v>394</v>
      </c>
      <c r="AB4042" s="281"/>
      <c r="AC4042" s="279" t="s">
        <v>855</v>
      </c>
      <c r="AF4042" s="276" t="str">
        <f>IFERROR(VLOOKUP(A4042,'[1]قوائم الترجمة'!AC$2:AD$2397,1,0),"م")</f>
        <v>م</v>
      </c>
      <c r="AG4042" s="232"/>
      <c r="AH4042" s="233"/>
      <c r="AI4042" s="233"/>
      <c r="AJ4042" s="233"/>
      <c r="AL4042" s="267"/>
      <c r="AM4042" s="235"/>
      <c r="AO4042" s="236"/>
      <c r="AU4042" s="234"/>
    </row>
    <row r="4043" spans="1:47" ht="21" x14ac:dyDescent="0.4">
      <c r="A4043" s="275">
        <v>123245</v>
      </c>
      <c r="B4043" s="276" t="s">
        <v>7996</v>
      </c>
      <c r="C4043" s="276" t="s">
        <v>478</v>
      </c>
      <c r="D4043" s="276" t="s">
        <v>267</v>
      </c>
      <c r="E4043" s="276" t="s">
        <v>423</v>
      </c>
      <c r="F4043" s="317" t="s">
        <v>8694</v>
      </c>
      <c r="G4043" s="317" t="s">
        <v>8192</v>
      </c>
      <c r="H4043" s="276" t="s">
        <v>425</v>
      </c>
      <c r="I4043" s="276" t="s">
        <v>61</v>
      </c>
      <c r="J4043" s="276" t="s">
        <v>7215</v>
      </c>
      <c r="K4043" s="277">
        <v>0</v>
      </c>
      <c r="L4043" s="276" t="s">
        <v>7215</v>
      </c>
      <c r="M4043" s="303"/>
      <c r="N4043" s="276"/>
      <c r="O4043" s="276" t="s">
        <v>394</v>
      </c>
      <c r="P4043" s="315">
        <v>0</v>
      </c>
      <c r="Q4043" s="303"/>
      <c r="R4043" s="276" t="s">
        <v>394</v>
      </c>
      <c r="S4043" s="276" t="s">
        <v>394</v>
      </c>
      <c r="T4043" s="303"/>
      <c r="U4043" s="303"/>
      <c r="V4043" s="303"/>
      <c r="W4043" s="303"/>
      <c r="X4043" s="303"/>
      <c r="Z4043" s="303"/>
      <c r="AA4043" s="303"/>
      <c r="AC4043" s="276" t="s">
        <v>394</v>
      </c>
      <c r="AF4043" s="276">
        <f>IFERROR(VLOOKUP(A4043,'[1]قوائم الترجمة'!AC$2:AD$2397,1,0),"م")</f>
        <v>123245</v>
      </c>
      <c r="AG4043" s="232"/>
      <c r="AH4043" s="233"/>
      <c r="AI4043" s="233"/>
      <c r="AJ4043" s="233"/>
      <c r="AL4043" s="267"/>
      <c r="AM4043" s="235"/>
      <c r="AO4043" s="236"/>
      <c r="AU4043" s="234"/>
    </row>
    <row r="4044" spans="1:47" ht="21" x14ac:dyDescent="0.4">
      <c r="A4044" s="278">
        <v>123246</v>
      </c>
      <c r="B4044" s="279" t="s">
        <v>2845</v>
      </c>
      <c r="C4044" s="279" t="s">
        <v>95</v>
      </c>
      <c r="D4044" s="279" t="s">
        <v>2846</v>
      </c>
      <c r="E4044" s="279" t="s">
        <v>394</v>
      </c>
      <c r="F4044"/>
      <c r="H4044" s="279" t="s">
        <v>394</v>
      </c>
      <c r="I4044" s="279" t="s">
        <v>539</v>
      </c>
      <c r="J4044" s="279" t="s">
        <v>394</v>
      </c>
      <c r="K4044" s="279" t="s">
        <v>394</v>
      </c>
      <c r="L4044" s="279" t="s">
        <v>394</v>
      </c>
      <c r="M4044" s="279" t="s">
        <v>394</v>
      </c>
      <c r="N4044" s="279" t="s">
        <v>394</v>
      </c>
      <c r="O4044" s="279" t="s">
        <v>394</v>
      </c>
      <c r="P4044" s="315">
        <v>0</v>
      </c>
      <c r="Q4044" s="279" t="s">
        <v>394</v>
      </c>
      <c r="R4044" s="279" t="s">
        <v>394</v>
      </c>
      <c r="S4044" s="279" t="s">
        <v>394</v>
      </c>
      <c r="T4044" s="279" t="s">
        <v>394</v>
      </c>
      <c r="U4044" s="279" t="s">
        <v>394</v>
      </c>
      <c r="V4044" s="279" t="s">
        <v>394</v>
      </c>
      <c r="W4044" s="279" t="s">
        <v>394</v>
      </c>
      <c r="X4044" s="279" t="s">
        <v>394</v>
      </c>
      <c r="Y4044" s="281"/>
      <c r="Z4044" s="279" t="s">
        <v>394</v>
      </c>
      <c r="AA4044" s="279" t="s">
        <v>394</v>
      </c>
      <c r="AB4044" s="281"/>
      <c r="AC4044" s="279" t="s">
        <v>855</v>
      </c>
      <c r="AF4044" s="276" t="str">
        <f>IFERROR(VLOOKUP(A4044,'[1]قوائم الترجمة'!AC$2:AD$2397,1,0),"م")</f>
        <v>م</v>
      </c>
      <c r="AG4044" s="232"/>
      <c r="AH4044" s="233"/>
      <c r="AI4044" s="233"/>
      <c r="AJ4044" s="233"/>
      <c r="AL4044" s="267"/>
      <c r="AM4044" s="235"/>
      <c r="AO4044" s="236"/>
      <c r="AU4044" s="234"/>
    </row>
    <row r="4045" spans="1:47" ht="21" x14ac:dyDescent="0.4">
      <c r="A4045" s="275">
        <v>123247</v>
      </c>
      <c r="B4045" s="276" t="s">
        <v>2844</v>
      </c>
      <c r="C4045" s="276" t="s">
        <v>108</v>
      </c>
      <c r="D4045" s="276" t="s">
        <v>325</v>
      </c>
      <c r="E4045" s="276" t="s">
        <v>424</v>
      </c>
      <c r="F4045" s="317" t="s">
        <v>8695</v>
      </c>
      <c r="G4045" s="317" t="s">
        <v>402</v>
      </c>
      <c r="H4045" s="276" t="s">
        <v>425</v>
      </c>
      <c r="I4045" s="276" t="s">
        <v>540</v>
      </c>
      <c r="J4045" s="276" t="s">
        <v>426</v>
      </c>
      <c r="K4045" s="277">
        <v>2019</v>
      </c>
      <c r="L4045" s="276" t="s">
        <v>402</v>
      </c>
      <c r="M4045" s="303"/>
      <c r="N4045" s="276" t="s">
        <v>8696</v>
      </c>
      <c r="O4045" s="276" t="s">
        <v>8554</v>
      </c>
      <c r="P4045" s="276">
        <v>20000</v>
      </c>
      <c r="Q4045" s="303"/>
      <c r="R4045" s="276" t="s">
        <v>394</v>
      </c>
      <c r="S4045" s="276"/>
      <c r="T4045" s="303"/>
      <c r="U4045" s="303"/>
      <c r="V4045" s="303"/>
      <c r="W4045" s="303"/>
      <c r="X4045" s="303"/>
      <c r="Z4045" s="303"/>
      <c r="AA4045" s="303"/>
      <c r="AC4045" s="276" t="s">
        <v>394</v>
      </c>
      <c r="AF4045" s="276">
        <f>IFERROR(VLOOKUP(A4045,'[1]قوائم الترجمة'!AC$2:AD$2397,1,0),"م")</f>
        <v>123247</v>
      </c>
      <c r="AG4045" s="232"/>
      <c r="AH4045" s="233"/>
      <c r="AI4045" s="233"/>
      <c r="AJ4045" s="233"/>
      <c r="AL4045" s="267"/>
      <c r="AM4045" s="235"/>
      <c r="AO4045" s="236"/>
      <c r="AU4045" s="234"/>
    </row>
    <row r="4046" spans="1:47" ht="21" x14ac:dyDescent="0.4">
      <c r="A4046" s="278">
        <v>123248</v>
      </c>
      <c r="B4046" s="279" t="s">
        <v>2843</v>
      </c>
      <c r="C4046" s="279" t="s">
        <v>63</v>
      </c>
      <c r="D4046" s="279" t="s">
        <v>1023</v>
      </c>
      <c r="E4046" s="279" t="s">
        <v>394</v>
      </c>
      <c r="F4046"/>
      <c r="H4046" s="279" t="s">
        <v>394</v>
      </c>
      <c r="I4046" s="279" t="s">
        <v>539</v>
      </c>
      <c r="J4046" s="279" t="s">
        <v>394</v>
      </c>
      <c r="K4046" s="279" t="s">
        <v>394</v>
      </c>
      <c r="L4046" s="279" t="s">
        <v>394</v>
      </c>
      <c r="M4046" s="279" t="s">
        <v>394</v>
      </c>
      <c r="N4046" s="279" t="s">
        <v>394</v>
      </c>
      <c r="O4046" s="279" t="s">
        <v>394</v>
      </c>
      <c r="P4046" s="315">
        <v>0</v>
      </c>
      <c r="Q4046" s="279" t="s">
        <v>394</v>
      </c>
      <c r="R4046" s="279" t="s">
        <v>394</v>
      </c>
      <c r="S4046" s="279" t="s">
        <v>394</v>
      </c>
      <c r="T4046" s="279" t="s">
        <v>394</v>
      </c>
      <c r="U4046" s="279" t="s">
        <v>394</v>
      </c>
      <c r="V4046" s="279" t="s">
        <v>394</v>
      </c>
      <c r="W4046" s="279" t="s">
        <v>394</v>
      </c>
      <c r="X4046" s="279" t="s">
        <v>394</v>
      </c>
      <c r="Y4046" s="281"/>
      <c r="Z4046" s="279" t="s">
        <v>394</v>
      </c>
      <c r="AA4046" s="279" t="s">
        <v>394</v>
      </c>
      <c r="AB4046" s="281"/>
      <c r="AC4046" s="279" t="s">
        <v>855</v>
      </c>
      <c r="AF4046" s="276" t="str">
        <f>IFERROR(VLOOKUP(A4046,'[1]قوائم الترجمة'!AC$2:AD$2397,1,0),"م")</f>
        <v>م</v>
      </c>
      <c r="AG4046" s="232"/>
      <c r="AH4046" s="233"/>
      <c r="AI4046" s="233"/>
      <c r="AJ4046" s="233"/>
      <c r="AL4046" s="267"/>
      <c r="AM4046" s="235"/>
      <c r="AU4046" s="234"/>
    </row>
    <row r="4047" spans="1:47" ht="21" x14ac:dyDescent="0.4">
      <c r="A4047" s="278">
        <v>123249</v>
      </c>
      <c r="B4047" s="279" t="s">
        <v>625</v>
      </c>
      <c r="C4047" s="279" t="s">
        <v>109</v>
      </c>
      <c r="D4047" s="279" t="s">
        <v>290</v>
      </c>
      <c r="E4047" s="279" t="s">
        <v>394</v>
      </c>
      <c r="F4047"/>
      <c r="H4047" s="279" t="s">
        <v>394</v>
      </c>
      <c r="I4047" s="279" t="s">
        <v>539</v>
      </c>
      <c r="J4047" s="279" t="s">
        <v>394</v>
      </c>
      <c r="K4047" s="279" t="s">
        <v>394</v>
      </c>
      <c r="L4047" s="279" t="s">
        <v>394</v>
      </c>
      <c r="M4047" s="279" t="s">
        <v>394</v>
      </c>
      <c r="N4047" s="279" t="s">
        <v>394</v>
      </c>
      <c r="O4047" s="279" t="s">
        <v>394</v>
      </c>
      <c r="P4047" s="315">
        <v>0</v>
      </c>
      <c r="Q4047" s="279" t="s">
        <v>394</v>
      </c>
      <c r="R4047" s="279" t="s">
        <v>394</v>
      </c>
      <c r="S4047" s="279" t="s">
        <v>394</v>
      </c>
      <c r="T4047" s="279" t="s">
        <v>394</v>
      </c>
      <c r="U4047" s="279" t="s">
        <v>394</v>
      </c>
      <c r="V4047" s="279" t="s">
        <v>394</v>
      </c>
      <c r="W4047" s="279" t="s">
        <v>394</v>
      </c>
      <c r="X4047" s="279" t="s">
        <v>394</v>
      </c>
      <c r="Y4047" s="281"/>
      <c r="Z4047" s="279" t="s">
        <v>394</v>
      </c>
      <c r="AA4047" s="279" t="s">
        <v>394</v>
      </c>
      <c r="AB4047" s="281"/>
      <c r="AC4047" s="279" t="s">
        <v>855</v>
      </c>
      <c r="AF4047" s="276" t="str">
        <f>IFERROR(VLOOKUP(A4047,'[1]قوائم الترجمة'!AC$2:AD$2397,1,0),"م")</f>
        <v>م</v>
      </c>
      <c r="AG4047" s="232"/>
      <c r="AH4047" s="233"/>
      <c r="AI4047" s="233"/>
      <c r="AJ4047" s="233"/>
      <c r="AL4047" s="267"/>
      <c r="AM4047" s="235"/>
      <c r="AO4047" s="236"/>
      <c r="AU4047" s="234"/>
    </row>
    <row r="4048" spans="1:47" ht="21" x14ac:dyDescent="0.4">
      <c r="A4048" s="278">
        <v>123250</v>
      </c>
      <c r="B4048" s="279" t="s">
        <v>2842</v>
      </c>
      <c r="C4048" s="279" t="s">
        <v>1244</v>
      </c>
      <c r="D4048" s="279" t="s">
        <v>2571</v>
      </c>
      <c r="E4048" s="279" t="s">
        <v>394</v>
      </c>
      <c r="F4048"/>
      <c r="H4048" s="279" t="s">
        <v>394</v>
      </c>
      <c r="I4048" s="279" t="s">
        <v>539</v>
      </c>
      <c r="J4048" s="279" t="s">
        <v>394</v>
      </c>
      <c r="K4048" s="279" t="s">
        <v>394</v>
      </c>
      <c r="L4048" s="279" t="s">
        <v>394</v>
      </c>
      <c r="M4048" s="279" t="s">
        <v>394</v>
      </c>
      <c r="N4048" s="279" t="s">
        <v>394</v>
      </c>
      <c r="O4048" s="279" t="s">
        <v>394</v>
      </c>
      <c r="P4048" s="315">
        <v>0</v>
      </c>
      <c r="Q4048" s="279" t="s">
        <v>394</v>
      </c>
      <c r="R4048" s="279" t="s">
        <v>394</v>
      </c>
      <c r="S4048" s="279" t="s">
        <v>394</v>
      </c>
      <c r="T4048" s="279" t="s">
        <v>394</v>
      </c>
      <c r="U4048" s="279" t="s">
        <v>394</v>
      </c>
      <c r="V4048" s="279" t="s">
        <v>394</v>
      </c>
      <c r="W4048" s="279" t="s">
        <v>394</v>
      </c>
      <c r="X4048" s="279" t="s">
        <v>394</v>
      </c>
      <c r="Y4048" s="281"/>
      <c r="Z4048" s="279" t="s">
        <v>394</v>
      </c>
      <c r="AA4048" s="279" t="s">
        <v>394</v>
      </c>
      <c r="AB4048" s="281"/>
      <c r="AC4048" s="279" t="s">
        <v>855</v>
      </c>
      <c r="AF4048" s="276" t="str">
        <f>IFERROR(VLOOKUP(A4048,'[1]قوائم الترجمة'!AC$2:AD$2397,1,0),"م")</f>
        <v>م</v>
      </c>
      <c r="AG4048" s="232"/>
      <c r="AH4048" s="233"/>
      <c r="AI4048" s="233"/>
      <c r="AJ4048" s="233"/>
      <c r="AL4048" s="267"/>
      <c r="AM4048" s="235"/>
      <c r="AO4048" s="236"/>
      <c r="AU4048" s="234"/>
    </row>
    <row r="4049" spans="1:47" ht="21" x14ac:dyDescent="0.4">
      <c r="A4049" s="278">
        <v>123252</v>
      </c>
      <c r="B4049" s="279" t="s">
        <v>8007</v>
      </c>
      <c r="C4049" s="279" t="s">
        <v>6351</v>
      </c>
      <c r="D4049" s="279" t="s">
        <v>239</v>
      </c>
      <c r="E4049" s="279" t="s">
        <v>394</v>
      </c>
      <c r="F4049"/>
      <c r="H4049" s="279" t="s">
        <v>394</v>
      </c>
      <c r="I4049" s="279" t="s">
        <v>61</v>
      </c>
      <c r="J4049" s="279" t="s">
        <v>394</v>
      </c>
      <c r="K4049" s="279" t="s">
        <v>394</v>
      </c>
      <c r="L4049" s="279" t="s">
        <v>394</v>
      </c>
      <c r="M4049" s="279" t="s">
        <v>394</v>
      </c>
      <c r="N4049" s="279" t="s">
        <v>394</v>
      </c>
      <c r="O4049" s="279" t="s">
        <v>394</v>
      </c>
      <c r="P4049" s="315">
        <v>0</v>
      </c>
      <c r="Q4049" s="279" t="s">
        <v>394</v>
      </c>
      <c r="R4049" s="279" t="s">
        <v>394</v>
      </c>
      <c r="S4049" s="279" t="s">
        <v>394</v>
      </c>
      <c r="T4049" s="279" t="s">
        <v>394</v>
      </c>
      <c r="U4049" s="279" t="s">
        <v>394</v>
      </c>
      <c r="V4049" s="279" t="s">
        <v>394</v>
      </c>
      <c r="W4049" s="279" t="s">
        <v>394</v>
      </c>
      <c r="X4049" s="279" t="s">
        <v>394</v>
      </c>
      <c r="Y4049" s="281"/>
      <c r="Z4049" s="279" t="s">
        <v>394</v>
      </c>
      <c r="AA4049" s="279" t="s">
        <v>394</v>
      </c>
      <c r="AB4049" s="281"/>
      <c r="AC4049" s="279" t="s">
        <v>394</v>
      </c>
      <c r="AF4049" s="276" t="str">
        <f>IFERROR(VLOOKUP(A4049,'[1]قوائم الترجمة'!AC$2:AD$2397,1,0),"م")</f>
        <v>م</v>
      </c>
      <c r="AG4049" s="232"/>
      <c r="AH4049" s="233"/>
      <c r="AI4049" s="233"/>
      <c r="AJ4049" s="233"/>
      <c r="AL4049" s="267"/>
      <c r="AM4049" s="235"/>
      <c r="AO4049" s="236"/>
      <c r="AU4049" s="234"/>
    </row>
    <row r="4050" spans="1:47" ht="21" x14ac:dyDescent="0.4">
      <c r="A4050" s="278">
        <v>123253</v>
      </c>
      <c r="B4050" s="279" t="s">
        <v>2840</v>
      </c>
      <c r="C4050" s="279" t="s">
        <v>2841</v>
      </c>
      <c r="D4050" s="279" t="s">
        <v>579</v>
      </c>
      <c r="E4050" s="279" t="s">
        <v>394</v>
      </c>
      <c r="F4050"/>
      <c r="H4050" s="279" t="s">
        <v>394</v>
      </c>
      <c r="I4050" s="279" t="s">
        <v>540</v>
      </c>
      <c r="J4050" s="279" t="s">
        <v>394</v>
      </c>
      <c r="K4050" s="279" t="s">
        <v>394</v>
      </c>
      <c r="L4050" s="279" t="s">
        <v>394</v>
      </c>
      <c r="M4050" s="279" t="s">
        <v>394</v>
      </c>
      <c r="N4050" s="279" t="s">
        <v>394</v>
      </c>
      <c r="O4050" s="279" t="s">
        <v>394</v>
      </c>
      <c r="P4050" s="315">
        <v>0</v>
      </c>
      <c r="Q4050" s="279" t="s">
        <v>394</v>
      </c>
      <c r="R4050" s="279" t="s">
        <v>394</v>
      </c>
      <c r="S4050" s="279" t="s">
        <v>394</v>
      </c>
      <c r="T4050" s="279" t="s">
        <v>394</v>
      </c>
      <c r="U4050" s="279" t="s">
        <v>394</v>
      </c>
      <c r="V4050" s="279" t="s">
        <v>394</v>
      </c>
      <c r="W4050" s="279" t="s">
        <v>394</v>
      </c>
      <c r="X4050" s="279" t="s">
        <v>394</v>
      </c>
      <c r="Y4050" s="281"/>
      <c r="Z4050" s="279" t="s">
        <v>394</v>
      </c>
      <c r="AA4050" s="279" t="s">
        <v>394</v>
      </c>
      <c r="AB4050" s="281"/>
      <c r="AC4050" s="279" t="s">
        <v>855</v>
      </c>
      <c r="AF4050" s="276" t="str">
        <f>IFERROR(VLOOKUP(A4050,'[1]قوائم الترجمة'!AC$2:AD$2397,1,0),"م")</f>
        <v>م</v>
      </c>
      <c r="AG4050" s="232"/>
      <c r="AH4050" s="233"/>
      <c r="AI4050" s="233"/>
      <c r="AJ4050" s="233"/>
      <c r="AL4050" s="267"/>
      <c r="AM4050" s="235"/>
      <c r="AO4050" s="236"/>
      <c r="AU4050" s="234"/>
    </row>
    <row r="4051" spans="1:47" ht="21" x14ac:dyDescent="0.4">
      <c r="A4051" s="275">
        <v>123254</v>
      </c>
      <c r="B4051" s="276" t="s">
        <v>8017</v>
      </c>
      <c r="C4051" s="276" t="s">
        <v>109</v>
      </c>
      <c r="D4051" s="276" t="s">
        <v>8697</v>
      </c>
      <c r="E4051" s="276" t="s">
        <v>5660</v>
      </c>
      <c r="F4051" s="317" t="s">
        <v>8643</v>
      </c>
      <c r="G4051" s="317" t="s">
        <v>8238</v>
      </c>
      <c r="H4051" s="276" t="s">
        <v>425</v>
      </c>
      <c r="I4051" s="276" t="s">
        <v>61</v>
      </c>
      <c r="J4051" s="276" t="s">
        <v>8112</v>
      </c>
      <c r="K4051" s="277">
        <v>2012</v>
      </c>
      <c r="L4051" s="276" t="s">
        <v>420</v>
      </c>
      <c r="M4051" s="303"/>
      <c r="N4051" s="276" t="s">
        <v>394</v>
      </c>
      <c r="O4051" s="276" t="s">
        <v>394</v>
      </c>
      <c r="P4051" s="315">
        <v>0</v>
      </c>
      <c r="Q4051" s="303"/>
      <c r="R4051" s="276" t="s">
        <v>394</v>
      </c>
      <c r="S4051" s="276" t="s">
        <v>394</v>
      </c>
      <c r="T4051" s="303"/>
      <c r="U4051" s="303"/>
      <c r="V4051" s="303"/>
      <c r="W4051" s="303"/>
      <c r="X4051" s="303"/>
      <c r="Z4051" s="303"/>
      <c r="AA4051" s="303"/>
      <c r="AC4051" s="276" t="s">
        <v>394</v>
      </c>
      <c r="AF4051" s="276">
        <f>IFERROR(VLOOKUP(A4051,'[1]قوائم الترجمة'!AC$2:AD$2397,1,0),"م")</f>
        <v>123254</v>
      </c>
      <c r="AG4051" s="232"/>
      <c r="AH4051" s="233"/>
      <c r="AI4051" s="233"/>
      <c r="AJ4051" s="233"/>
      <c r="AL4051" s="267"/>
      <c r="AM4051" s="235"/>
      <c r="AO4051" s="236"/>
      <c r="AU4051" s="234"/>
    </row>
    <row r="4052" spans="1:47" ht="21" x14ac:dyDescent="0.4">
      <c r="A4052" s="278">
        <v>123255</v>
      </c>
      <c r="B4052" s="279" t="s">
        <v>8018</v>
      </c>
      <c r="C4052" s="279" t="s">
        <v>193</v>
      </c>
      <c r="D4052" s="279" t="s">
        <v>257</v>
      </c>
      <c r="E4052" s="279" t="s">
        <v>394</v>
      </c>
      <c r="F4052"/>
      <c r="H4052" s="279" t="s">
        <v>394</v>
      </c>
      <c r="I4052" s="279" t="s">
        <v>539</v>
      </c>
      <c r="J4052" s="279" t="s">
        <v>394</v>
      </c>
      <c r="K4052" s="279" t="s">
        <v>394</v>
      </c>
      <c r="L4052" s="279" t="s">
        <v>394</v>
      </c>
      <c r="M4052" s="279" t="s">
        <v>394</v>
      </c>
      <c r="N4052" s="279" t="s">
        <v>394</v>
      </c>
      <c r="O4052" s="279" t="s">
        <v>394</v>
      </c>
      <c r="P4052" s="315">
        <v>0</v>
      </c>
      <c r="Q4052" s="279" t="s">
        <v>394</v>
      </c>
      <c r="R4052" s="279" t="s">
        <v>394</v>
      </c>
      <c r="S4052" s="279" t="s">
        <v>394</v>
      </c>
      <c r="T4052" s="279" t="s">
        <v>394</v>
      </c>
      <c r="U4052" s="279" t="s">
        <v>394</v>
      </c>
      <c r="V4052" s="279" t="s">
        <v>394</v>
      </c>
      <c r="W4052" s="279" t="s">
        <v>394</v>
      </c>
      <c r="X4052" s="279" t="s">
        <v>394</v>
      </c>
      <c r="Y4052" s="281"/>
      <c r="Z4052" s="279" t="s">
        <v>394</v>
      </c>
      <c r="AA4052" s="279" t="s">
        <v>394</v>
      </c>
      <c r="AB4052" s="281"/>
      <c r="AC4052" s="279" t="s">
        <v>855</v>
      </c>
      <c r="AF4052" s="276" t="str">
        <f>IFERROR(VLOOKUP(A4052,'[1]قوائم الترجمة'!AC$2:AD$2397,1,0),"م")</f>
        <v>م</v>
      </c>
      <c r="AG4052" s="232"/>
      <c r="AH4052" s="233"/>
      <c r="AI4052" s="233"/>
      <c r="AJ4052" s="233"/>
      <c r="AL4052" s="267"/>
      <c r="AM4052" s="235"/>
      <c r="AO4052" s="236"/>
      <c r="AU4052" s="234"/>
    </row>
    <row r="4053" spans="1:47" ht="21" x14ac:dyDescent="0.4">
      <c r="A4053" s="275">
        <v>123256</v>
      </c>
      <c r="B4053" s="276" t="s">
        <v>8021</v>
      </c>
      <c r="C4053" s="276" t="s">
        <v>8698</v>
      </c>
      <c r="D4053" s="276" t="s">
        <v>8699</v>
      </c>
      <c r="E4053" s="276" t="s">
        <v>424</v>
      </c>
      <c r="F4053" s="317" t="s">
        <v>394</v>
      </c>
      <c r="G4053" s="317" t="s">
        <v>410</v>
      </c>
      <c r="H4053" s="276" t="s">
        <v>425</v>
      </c>
      <c r="I4053" s="276" t="s">
        <v>61</v>
      </c>
      <c r="J4053" s="276" t="s">
        <v>403</v>
      </c>
      <c r="K4053" s="277">
        <v>2013</v>
      </c>
      <c r="L4053" s="276" t="s">
        <v>404</v>
      </c>
      <c r="M4053" s="303"/>
      <c r="N4053" s="276" t="s">
        <v>394</v>
      </c>
      <c r="O4053" s="276" t="s">
        <v>394</v>
      </c>
      <c r="P4053" s="315">
        <v>0</v>
      </c>
      <c r="Q4053" s="303"/>
      <c r="R4053" s="276" t="s">
        <v>394</v>
      </c>
      <c r="S4053" s="276" t="s">
        <v>394</v>
      </c>
      <c r="T4053" s="303"/>
      <c r="U4053" s="303"/>
      <c r="V4053" s="303"/>
      <c r="W4053" s="303"/>
      <c r="X4053" s="303"/>
      <c r="Z4053" s="303"/>
      <c r="AA4053" s="303"/>
      <c r="AC4053" s="276" t="s">
        <v>394</v>
      </c>
      <c r="AF4053" s="276">
        <f>IFERROR(VLOOKUP(A4053,'[1]قوائم الترجمة'!AC$2:AD$2397,1,0),"م")</f>
        <v>123256</v>
      </c>
      <c r="AG4053" s="232"/>
      <c r="AH4053" s="233"/>
      <c r="AI4053" s="233"/>
      <c r="AJ4053" s="233"/>
      <c r="AL4053" s="267"/>
      <c r="AM4053" s="235"/>
      <c r="AO4053" s="236"/>
      <c r="AU4053" s="234"/>
    </row>
    <row r="4054" spans="1:47" ht="21" x14ac:dyDescent="0.4">
      <c r="A4054" s="275">
        <v>123257</v>
      </c>
      <c r="B4054" s="276" t="s">
        <v>2839</v>
      </c>
      <c r="C4054" s="276" t="s">
        <v>984</v>
      </c>
      <c r="D4054" s="276" t="s">
        <v>318</v>
      </c>
      <c r="E4054" s="276" t="s">
        <v>5660</v>
      </c>
      <c r="F4054" s="317" t="s">
        <v>8700</v>
      </c>
      <c r="G4054" s="317" t="s">
        <v>402</v>
      </c>
      <c r="H4054" s="276" t="s">
        <v>425</v>
      </c>
      <c r="I4054" s="276" t="s">
        <v>67</v>
      </c>
      <c r="J4054" s="276" t="s">
        <v>403</v>
      </c>
      <c r="K4054" s="277">
        <v>2017</v>
      </c>
      <c r="L4054" s="276" t="s">
        <v>402</v>
      </c>
      <c r="M4054" s="303"/>
      <c r="N4054" s="276" t="s">
        <v>394</v>
      </c>
      <c r="O4054" s="276" t="s">
        <v>394</v>
      </c>
      <c r="P4054" s="315">
        <v>0</v>
      </c>
      <c r="Q4054" s="303"/>
      <c r="R4054" s="276" t="s">
        <v>394</v>
      </c>
      <c r="S4054" s="276" t="s">
        <v>394</v>
      </c>
      <c r="T4054" s="303"/>
      <c r="U4054" s="303"/>
      <c r="V4054" s="303"/>
      <c r="W4054" s="303"/>
      <c r="X4054" s="303"/>
      <c r="Z4054" s="303"/>
      <c r="AA4054" s="303"/>
      <c r="AC4054" s="276" t="s">
        <v>394</v>
      </c>
      <c r="AF4054" s="276">
        <f>IFERROR(VLOOKUP(A4054,'[1]قوائم الترجمة'!AC$2:AD$2397,1,0),"م")</f>
        <v>123257</v>
      </c>
      <c r="AG4054" s="232"/>
      <c r="AH4054" s="233"/>
      <c r="AI4054" s="233"/>
      <c r="AJ4054" s="233"/>
      <c r="AL4054" s="267"/>
      <c r="AM4054" s="235"/>
      <c r="AO4054" s="236"/>
      <c r="AU4054" s="234"/>
    </row>
    <row r="4055" spans="1:47" ht="21" x14ac:dyDescent="0.4">
      <c r="A4055" s="278">
        <v>123258</v>
      </c>
      <c r="B4055" s="279" t="s">
        <v>1123</v>
      </c>
      <c r="C4055" s="279" t="s">
        <v>92</v>
      </c>
      <c r="D4055" s="279" t="s">
        <v>394</v>
      </c>
      <c r="E4055" s="279" t="s">
        <v>394</v>
      </c>
      <c r="F4055"/>
      <c r="H4055" s="279" t="s">
        <v>394</v>
      </c>
      <c r="I4055" s="279" t="s">
        <v>539</v>
      </c>
      <c r="J4055" s="279" t="s">
        <v>394</v>
      </c>
      <c r="K4055" s="279" t="s">
        <v>394</v>
      </c>
      <c r="L4055" s="279" t="s">
        <v>394</v>
      </c>
      <c r="M4055" s="279" t="s">
        <v>394</v>
      </c>
      <c r="N4055" s="279" t="s">
        <v>394</v>
      </c>
      <c r="O4055" s="279" t="s">
        <v>394</v>
      </c>
      <c r="P4055" s="315">
        <v>0</v>
      </c>
      <c r="Q4055" s="279" t="s">
        <v>394</v>
      </c>
      <c r="R4055" s="279" t="s">
        <v>394</v>
      </c>
      <c r="S4055" s="279" t="s">
        <v>394</v>
      </c>
      <c r="T4055" s="279" t="s">
        <v>394</v>
      </c>
      <c r="U4055" s="279" t="s">
        <v>394</v>
      </c>
      <c r="V4055" s="279" t="s">
        <v>394</v>
      </c>
      <c r="W4055" s="279" t="s">
        <v>394</v>
      </c>
      <c r="X4055" s="279" t="s">
        <v>394</v>
      </c>
      <c r="Y4055" s="281"/>
      <c r="Z4055" s="279" t="s">
        <v>394</v>
      </c>
      <c r="AA4055" s="279" t="s">
        <v>394</v>
      </c>
      <c r="AB4055" s="281"/>
      <c r="AC4055" s="279" t="s">
        <v>855</v>
      </c>
      <c r="AF4055" s="276" t="str">
        <f>IFERROR(VLOOKUP(A4055,'[1]قوائم الترجمة'!AC$2:AD$2397,1,0),"م")</f>
        <v>م</v>
      </c>
      <c r="AG4055" s="232"/>
      <c r="AH4055" s="233"/>
      <c r="AI4055" s="233"/>
      <c r="AJ4055" s="233"/>
      <c r="AL4055" s="267"/>
      <c r="AM4055" s="235"/>
      <c r="AO4055" s="236"/>
      <c r="AU4055" s="234"/>
    </row>
    <row r="4056" spans="1:47" ht="21" x14ac:dyDescent="0.4">
      <c r="A4056" s="275">
        <v>123259</v>
      </c>
      <c r="B4056" s="276" t="s">
        <v>8030</v>
      </c>
      <c r="C4056" s="276" t="s">
        <v>449</v>
      </c>
      <c r="D4056" s="276" t="s">
        <v>581</v>
      </c>
      <c r="E4056" s="276" t="s">
        <v>424</v>
      </c>
      <c r="F4056" s="317" t="s">
        <v>8701</v>
      </c>
      <c r="G4056" s="317" t="s">
        <v>8237</v>
      </c>
      <c r="H4056" s="276" t="s">
        <v>425</v>
      </c>
      <c r="I4056" s="276" t="s">
        <v>8485</v>
      </c>
      <c r="J4056" s="276" t="s">
        <v>426</v>
      </c>
      <c r="K4056" s="277">
        <v>2008</v>
      </c>
      <c r="L4056" s="276" t="s">
        <v>404</v>
      </c>
      <c r="M4056" s="303"/>
      <c r="N4056" s="276" t="s">
        <v>394</v>
      </c>
      <c r="O4056" s="276" t="s">
        <v>394</v>
      </c>
      <c r="P4056" s="315">
        <v>0</v>
      </c>
      <c r="Q4056" s="303"/>
      <c r="R4056" s="276" t="s">
        <v>394</v>
      </c>
      <c r="S4056" s="276" t="s">
        <v>394</v>
      </c>
      <c r="T4056" s="303"/>
      <c r="U4056" s="303"/>
      <c r="V4056" s="303"/>
      <c r="W4056" s="303"/>
      <c r="X4056" s="303"/>
      <c r="Z4056" s="303"/>
      <c r="AA4056" s="303"/>
      <c r="AC4056" s="276" t="s">
        <v>394</v>
      </c>
      <c r="AF4056" s="276">
        <f>IFERROR(VLOOKUP(A4056,'[1]قوائم الترجمة'!AC$2:AD$2397,1,0),"م")</f>
        <v>123259</v>
      </c>
      <c r="AG4056" s="232"/>
      <c r="AH4056" s="233"/>
      <c r="AI4056" s="233"/>
      <c r="AJ4056" s="233"/>
      <c r="AL4056" s="267"/>
      <c r="AM4056" s="235"/>
      <c r="AO4056" s="236"/>
      <c r="AU4056" s="234"/>
    </row>
    <row r="4057" spans="1:47" ht="21" x14ac:dyDescent="0.4">
      <c r="A4057" s="278">
        <v>123260</v>
      </c>
      <c r="B4057" s="279" t="s">
        <v>2838</v>
      </c>
      <c r="C4057" s="279" t="s">
        <v>179</v>
      </c>
      <c r="D4057" s="279" t="s">
        <v>276</v>
      </c>
      <c r="E4057" s="279" t="s">
        <v>394</v>
      </c>
      <c r="F4057"/>
      <c r="H4057" s="279" t="s">
        <v>394</v>
      </c>
      <c r="I4057" s="279" t="s">
        <v>539</v>
      </c>
      <c r="J4057" s="279" t="s">
        <v>394</v>
      </c>
      <c r="K4057" s="279" t="s">
        <v>394</v>
      </c>
      <c r="L4057" s="279" t="s">
        <v>394</v>
      </c>
      <c r="M4057" s="279" t="s">
        <v>394</v>
      </c>
      <c r="N4057" s="279" t="s">
        <v>394</v>
      </c>
      <c r="O4057" s="279" t="s">
        <v>394</v>
      </c>
      <c r="P4057" s="315">
        <v>0</v>
      </c>
      <c r="Q4057" s="279" t="s">
        <v>394</v>
      </c>
      <c r="R4057" s="279" t="s">
        <v>394</v>
      </c>
      <c r="S4057" s="279" t="s">
        <v>394</v>
      </c>
      <c r="T4057" s="279" t="s">
        <v>394</v>
      </c>
      <c r="U4057" s="279" t="s">
        <v>394</v>
      </c>
      <c r="V4057" s="279" t="s">
        <v>394</v>
      </c>
      <c r="W4057" s="279" t="s">
        <v>394</v>
      </c>
      <c r="X4057" s="279" t="s">
        <v>394</v>
      </c>
      <c r="Y4057" s="281"/>
      <c r="Z4057" s="279" t="s">
        <v>394</v>
      </c>
      <c r="AA4057" s="279" t="s">
        <v>394</v>
      </c>
      <c r="AB4057" s="281"/>
      <c r="AC4057" s="279" t="s">
        <v>855</v>
      </c>
      <c r="AF4057" s="276" t="str">
        <f>IFERROR(VLOOKUP(A4057,'[1]قوائم الترجمة'!AC$2:AD$2397,1,0),"م")</f>
        <v>م</v>
      </c>
      <c r="AG4057" s="232"/>
      <c r="AH4057" s="233"/>
      <c r="AI4057" s="233"/>
      <c r="AJ4057" s="233"/>
      <c r="AL4057" s="267"/>
      <c r="AM4057" s="235"/>
      <c r="AO4057" s="236"/>
      <c r="AU4057" s="234"/>
    </row>
    <row r="4058" spans="1:47" ht="21" x14ac:dyDescent="0.4">
      <c r="A4058" s="278">
        <v>123261</v>
      </c>
      <c r="B4058" s="279" t="s">
        <v>2837</v>
      </c>
      <c r="C4058" s="279" t="s">
        <v>120</v>
      </c>
      <c r="D4058" s="279" t="s">
        <v>567</v>
      </c>
      <c r="E4058" s="279" t="s">
        <v>394</v>
      </c>
      <c r="F4058"/>
      <c r="H4058" s="279" t="s">
        <v>394</v>
      </c>
      <c r="I4058" s="279" t="s">
        <v>539</v>
      </c>
      <c r="J4058" s="279" t="s">
        <v>394</v>
      </c>
      <c r="K4058" s="279" t="s">
        <v>394</v>
      </c>
      <c r="L4058" s="279" t="s">
        <v>394</v>
      </c>
      <c r="M4058" s="279" t="s">
        <v>394</v>
      </c>
      <c r="N4058" s="279" t="s">
        <v>394</v>
      </c>
      <c r="O4058" s="279" t="s">
        <v>394</v>
      </c>
      <c r="P4058" s="315">
        <v>0</v>
      </c>
      <c r="Q4058" s="279" t="s">
        <v>394</v>
      </c>
      <c r="R4058" s="279" t="s">
        <v>394</v>
      </c>
      <c r="S4058" s="279" t="s">
        <v>394</v>
      </c>
      <c r="T4058" s="279" t="s">
        <v>394</v>
      </c>
      <c r="U4058" s="279" t="s">
        <v>394</v>
      </c>
      <c r="V4058" s="279" t="s">
        <v>394</v>
      </c>
      <c r="W4058" s="279" t="s">
        <v>394</v>
      </c>
      <c r="X4058" s="279" t="s">
        <v>394</v>
      </c>
      <c r="Y4058" s="281"/>
      <c r="Z4058" s="279" t="s">
        <v>394</v>
      </c>
      <c r="AA4058" s="279" t="s">
        <v>394</v>
      </c>
      <c r="AB4058" s="281"/>
      <c r="AC4058" s="279" t="s">
        <v>855</v>
      </c>
      <c r="AF4058" s="276" t="str">
        <f>IFERROR(VLOOKUP(A4058,'[1]قوائم الترجمة'!AC$2:AD$2397,1,0),"م")</f>
        <v>م</v>
      </c>
      <c r="AG4058" s="232"/>
      <c r="AH4058" s="233"/>
      <c r="AI4058" s="233"/>
      <c r="AJ4058" s="233"/>
      <c r="AL4058" s="267"/>
      <c r="AM4058" s="235"/>
      <c r="AO4058" s="236"/>
      <c r="AU4058" s="234"/>
    </row>
    <row r="4059" spans="1:47" ht="21" x14ac:dyDescent="0.4">
      <c r="A4059" s="278">
        <v>123262</v>
      </c>
      <c r="B4059" s="279" t="s">
        <v>2836</v>
      </c>
      <c r="C4059" s="279" t="s">
        <v>93</v>
      </c>
      <c r="D4059" s="279" t="s">
        <v>300</v>
      </c>
      <c r="E4059" s="279" t="s">
        <v>394</v>
      </c>
      <c r="F4059"/>
      <c r="H4059" s="279" t="s">
        <v>394</v>
      </c>
      <c r="I4059" s="279" t="s">
        <v>539</v>
      </c>
      <c r="J4059" s="279" t="s">
        <v>394</v>
      </c>
      <c r="K4059" s="279" t="s">
        <v>394</v>
      </c>
      <c r="L4059" s="279" t="s">
        <v>394</v>
      </c>
      <c r="M4059" s="279" t="s">
        <v>394</v>
      </c>
      <c r="N4059" s="279" t="s">
        <v>394</v>
      </c>
      <c r="O4059" s="279" t="s">
        <v>394</v>
      </c>
      <c r="P4059" s="315">
        <v>0</v>
      </c>
      <c r="Q4059" s="279" t="s">
        <v>394</v>
      </c>
      <c r="R4059" s="279" t="s">
        <v>394</v>
      </c>
      <c r="S4059" s="279" t="s">
        <v>394</v>
      </c>
      <c r="T4059" s="279" t="s">
        <v>394</v>
      </c>
      <c r="U4059" s="279" t="s">
        <v>394</v>
      </c>
      <c r="V4059" s="279" t="s">
        <v>394</v>
      </c>
      <c r="W4059" s="279" t="s">
        <v>394</v>
      </c>
      <c r="X4059" s="279" t="s">
        <v>394</v>
      </c>
      <c r="Y4059" s="281"/>
      <c r="Z4059" s="279" t="s">
        <v>394</v>
      </c>
      <c r="AA4059" s="279" t="s">
        <v>394</v>
      </c>
      <c r="AB4059" s="281"/>
      <c r="AC4059" s="279" t="s">
        <v>855</v>
      </c>
      <c r="AF4059" s="276" t="str">
        <f>IFERROR(VLOOKUP(A4059,'[1]قوائم الترجمة'!AC$2:AD$2397,1,0),"م")</f>
        <v>م</v>
      </c>
      <c r="AG4059" s="232"/>
      <c r="AH4059" s="233"/>
      <c r="AI4059" s="233"/>
      <c r="AJ4059" s="233"/>
      <c r="AL4059" s="267"/>
      <c r="AM4059" s="235"/>
      <c r="AO4059" s="236"/>
      <c r="AU4059" s="234"/>
    </row>
    <row r="4060" spans="1:47" ht="21" x14ac:dyDescent="0.4">
      <c r="A4060" s="275">
        <v>123263</v>
      </c>
      <c r="B4060" s="276" t="s">
        <v>2835</v>
      </c>
      <c r="C4060" s="276" t="s">
        <v>474</v>
      </c>
      <c r="D4060" s="276" t="s">
        <v>287</v>
      </c>
      <c r="E4060" s="276" t="s">
        <v>5660</v>
      </c>
      <c r="F4060" s="317" t="s">
        <v>8702</v>
      </c>
      <c r="G4060" s="317" t="s">
        <v>8703</v>
      </c>
      <c r="H4060" s="276" t="s">
        <v>425</v>
      </c>
      <c r="I4060" s="276" t="s">
        <v>67</v>
      </c>
      <c r="J4060" s="276" t="s">
        <v>8101</v>
      </c>
      <c r="K4060" s="322"/>
      <c r="L4060" s="276" t="s">
        <v>8101</v>
      </c>
      <c r="M4060" s="303"/>
      <c r="N4060" s="276" t="s">
        <v>394</v>
      </c>
      <c r="O4060" s="276" t="s">
        <v>394</v>
      </c>
      <c r="P4060" s="315">
        <v>0</v>
      </c>
      <c r="Q4060" s="303"/>
      <c r="R4060" s="276" t="s">
        <v>394</v>
      </c>
      <c r="S4060" s="276" t="s">
        <v>394</v>
      </c>
      <c r="T4060" s="303"/>
      <c r="U4060" s="303"/>
      <c r="V4060" s="303"/>
      <c r="W4060" s="303"/>
      <c r="X4060" s="303"/>
      <c r="Z4060" s="303"/>
      <c r="AA4060" s="303"/>
      <c r="AC4060" s="276" t="s">
        <v>394</v>
      </c>
      <c r="AF4060" s="276">
        <f>IFERROR(VLOOKUP(A4060,'[1]قوائم الترجمة'!AC$2:AD$2397,1,0),"م")</f>
        <v>123263</v>
      </c>
      <c r="AG4060" s="232"/>
      <c r="AH4060" s="233"/>
      <c r="AI4060" s="233"/>
      <c r="AJ4060" s="233"/>
      <c r="AL4060" s="267"/>
      <c r="AM4060" s="235"/>
      <c r="AO4060" s="236"/>
      <c r="AU4060" s="234"/>
    </row>
    <row r="4061" spans="1:47" ht="21" x14ac:dyDescent="0.4">
      <c r="A4061" s="278">
        <v>123264</v>
      </c>
      <c r="B4061" s="279" t="s">
        <v>2833</v>
      </c>
      <c r="C4061" s="279" t="s">
        <v>1120</v>
      </c>
      <c r="D4061" s="279" t="s">
        <v>2834</v>
      </c>
      <c r="E4061" s="279" t="s">
        <v>394</v>
      </c>
      <c r="F4061"/>
      <c r="H4061" s="279" t="s">
        <v>394</v>
      </c>
      <c r="I4061" s="279" t="s">
        <v>539</v>
      </c>
      <c r="J4061" s="279" t="s">
        <v>394</v>
      </c>
      <c r="K4061" s="279" t="s">
        <v>394</v>
      </c>
      <c r="L4061" s="279" t="s">
        <v>394</v>
      </c>
      <c r="M4061" s="279" t="s">
        <v>394</v>
      </c>
      <c r="N4061" s="279" t="s">
        <v>394</v>
      </c>
      <c r="O4061" s="279" t="s">
        <v>394</v>
      </c>
      <c r="P4061" s="315">
        <v>0</v>
      </c>
      <c r="Q4061" s="279" t="s">
        <v>394</v>
      </c>
      <c r="R4061" s="279" t="s">
        <v>394</v>
      </c>
      <c r="S4061" s="279" t="s">
        <v>394</v>
      </c>
      <c r="T4061" s="279" t="s">
        <v>394</v>
      </c>
      <c r="U4061" s="279" t="s">
        <v>394</v>
      </c>
      <c r="V4061" s="279" t="s">
        <v>394</v>
      </c>
      <c r="W4061" s="279" t="s">
        <v>394</v>
      </c>
      <c r="X4061" s="279" t="s">
        <v>394</v>
      </c>
      <c r="Y4061" s="281"/>
      <c r="Z4061" s="279" t="s">
        <v>394</v>
      </c>
      <c r="AA4061" s="279" t="s">
        <v>394</v>
      </c>
      <c r="AB4061" s="281"/>
      <c r="AC4061" s="279" t="s">
        <v>855</v>
      </c>
      <c r="AF4061" s="276" t="str">
        <f>IFERROR(VLOOKUP(A4061,'[1]قوائم الترجمة'!AC$2:AD$2397,1,0),"م")</f>
        <v>م</v>
      </c>
      <c r="AG4061" s="232"/>
      <c r="AH4061" s="233"/>
      <c r="AI4061" s="233"/>
      <c r="AJ4061" s="233"/>
      <c r="AL4061" s="267"/>
      <c r="AM4061" s="235"/>
      <c r="AO4061" s="236"/>
      <c r="AU4061" s="234"/>
    </row>
    <row r="4062" spans="1:47" ht="21" x14ac:dyDescent="0.4">
      <c r="A4062" s="278">
        <v>123265</v>
      </c>
      <c r="B4062" s="279" t="s">
        <v>2831</v>
      </c>
      <c r="C4062" s="279" t="s">
        <v>2832</v>
      </c>
      <c r="D4062" s="279" t="s">
        <v>291</v>
      </c>
      <c r="E4062" s="279" t="s">
        <v>394</v>
      </c>
      <c r="F4062"/>
      <c r="H4062" s="279" t="s">
        <v>394</v>
      </c>
      <c r="I4062" s="279" t="s">
        <v>539</v>
      </c>
      <c r="J4062" s="279" t="s">
        <v>394</v>
      </c>
      <c r="K4062" s="279" t="s">
        <v>394</v>
      </c>
      <c r="L4062" s="279" t="s">
        <v>394</v>
      </c>
      <c r="M4062" s="279" t="s">
        <v>394</v>
      </c>
      <c r="N4062" s="279" t="s">
        <v>394</v>
      </c>
      <c r="O4062" s="279" t="s">
        <v>394</v>
      </c>
      <c r="P4062" s="315">
        <v>0</v>
      </c>
      <c r="Q4062" s="279" t="s">
        <v>394</v>
      </c>
      <c r="R4062" s="279" t="s">
        <v>394</v>
      </c>
      <c r="S4062" s="279" t="s">
        <v>394</v>
      </c>
      <c r="T4062" s="279" t="s">
        <v>394</v>
      </c>
      <c r="U4062" s="279" t="s">
        <v>394</v>
      </c>
      <c r="V4062" s="279" t="s">
        <v>394</v>
      </c>
      <c r="W4062" s="279" t="s">
        <v>394</v>
      </c>
      <c r="X4062" s="279" t="s">
        <v>394</v>
      </c>
      <c r="Y4062" s="281"/>
      <c r="Z4062" s="279" t="s">
        <v>394</v>
      </c>
      <c r="AA4062" s="279" t="s">
        <v>394</v>
      </c>
      <c r="AB4062" s="281"/>
      <c r="AC4062" s="279" t="s">
        <v>855</v>
      </c>
      <c r="AF4062" s="276" t="str">
        <f>IFERROR(VLOOKUP(A4062,'[1]قوائم الترجمة'!AC$2:AD$2397,1,0),"م")</f>
        <v>م</v>
      </c>
      <c r="AG4062" s="232"/>
      <c r="AH4062" s="233"/>
      <c r="AI4062" s="233"/>
      <c r="AJ4062" s="233"/>
      <c r="AL4062" s="267"/>
      <c r="AM4062" s="235"/>
      <c r="AO4062" s="236"/>
      <c r="AU4062" s="234"/>
    </row>
    <row r="4063" spans="1:47" ht="21" x14ac:dyDescent="0.4">
      <c r="A4063" s="278">
        <v>123266</v>
      </c>
      <c r="B4063" s="279" t="s">
        <v>2830</v>
      </c>
      <c r="C4063" s="279" t="s">
        <v>851</v>
      </c>
      <c r="D4063" s="279" t="s">
        <v>359</v>
      </c>
      <c r="E4063" s="279" t="s">
        <v>394</v>
      </c>
      <c r="F4063"/>
      <c r="H4063" s="279" t="s">
        <v>394</v>
      </c>
      <c r="I4063" s="279" t="s">
        <v>539</v>
      </c>
      <c r="J4063" s="279" t="s">
        <v>394</v>
      </c>
      <c r="K4063" s="279" t="s">
        <v>394</v>
      </c>
      <c r="L4063" s="279" t="s">
        <v>394</v>
      </c>
      <c r="M4063" s="279" t="s">
        <v>394</v>
      </c>
      <c r="N4063" s="279" t="s">
        <v>394</v>
      </c>
      <c r="O4063" s="279" t="s">
        <v>394</v>
      </c>
      <c r="P4063" s="315">
        <v>0</v>
      </c>
      <c r="Q4063" s="279" t="s">
        <v>394</v>
      </c>
      <c r="R4063" s="279" t="s">
        <v>394</v>
      </c>
      <c r="S4063" s="279" t="s">
        <v>394</v>
      </c>
      <c r="T4063" s="279" t="s">
        <v>394</v>
      </c>
      <c r="U4063" s="279" t="s">
        <v>394</v>
      </c>
      <c r="V4063" s="279" t="s">
        <v>394</v>
      </c>
      <c r="W4063" s="279" t="s">
        <v>394</v>
      </c>
      <c r="X4063" s="279" t="s">
        <v>394</v>
      </c>
      <c r="Y4063" s="281"/>
      <c r="Z4063" s="279" t="s">
        <v>394</v>
      </c>
      <c r="AA4063" s="279" t="s">
        <v>394</v>
      </c>
      <c r="AB4063" s="281"/>
      <c r="AC4063" s="279" t="s">
        <v>855</v>
      </c>
      <c r="AF4063" s="276" t="str">
        <f>IFERROR(VLOOKUP(A4063,'[1]قوائم الترجمة'!AC$2:AD$2397,1,0),"م")</f>
        <v>م</v>
      </c>
      <c r="AG4063" s="232"/>
      <c r="AH4063" s="233"/>
      <c r="AI4063" s="233"/>
      <c r="AJ4063" s="233"/>
      <c r="AL4063" s="267"/>
      <c r="AM4063" s="235"/>
      <c r="AO4063" s="236"/>
      <c r="AU4063" s="234"/>
    </row>
    <row r="4064" spans="1:47" ht="21" x14ac:dyDescent="0.4">
      <c r="A4064" s="275">
        <v>123267</v>
      </c>
      <c r="B4064" s="276" t="s">
        <v>2829</v>
      </c>
      <c r="C4064" s="276" t="s">
        <v>1106</v>
      </c>
      <c r="D4064" s="276" t="s">
        <v>318</v>
      </c>
      <c r="E4064" s="276" t="s">
        <v>5660</v>
      </c>
      <c r="F4064" s="317" t="s">
        <v>8704</v>
      </c>
      <c r="G4064" s="317" t="s">
        <v>410</v>
      </c>
      <c r="H4064" s="276" t="s">
        <v>425</v>
      </c>
      <c r="I4064" s="276" t="s">
        <v>67</v>
      </c>
      <c r="J4064" s="276" t="s">
        <v>8112</v>
      </c>
      <c r="K4064" s="277">
        <v>2013</v>
      </c>
      <c r="L4064" s="276" t="s">
        <v>410</v>
      </c>
      <c r="M4064" s="303"/>
      <c r="N4064" s="276" t="s">
        <v>394</v>
      </c>
      <c r="O4064" s="276" t="s">
        <v>394</v>
      </c>
      <c r="P4064" s="315">
        <v>0</v>
      </c>
      <c r="Q4064" s="303"/>
      <c r="R4064" s="276" t="s">
        <v>394</v>
      </c>
      <c r="S4064" s="276" t="s">
        <v>394</v>
      </c>
      <c r="T4064" s="303"/>
      <c r="U4064" s="303"/>
      <c r="V4064" s="303"/>
      <c r="W4064" s="303"/>
      <c r="X4064" s="303"/>
      <c r="Z4064" s="303"/>
      <c r="AA4064" s="303"/>
      <c r="AC4064" s="276" t="s">
        <v>394</v>
      </c>
      <c r="AF4064" s="276">
        <f>IFERROR(VLOOKUP(A4064,'[1]قوائم الترجمة'!AC$2:AD$2397,1,0),"م")</f>
        <v>123267</v>
      </c>
      <c r="AG4064" s="232"/>
      <c r="AH4064" s="233"/>
      <c r="AI4064" s="233"/>
      <c r="AJ4064" s="233"/>
      <c r="AL4064" s="267"/>
      <c r="AM4064" s="235"/>
      <c r="AO4064" s="236"/>
      <c r="AU4064" s="234"/>
    </row>
    <row r="4065" spans="1:47" ht="21" x14ac:dyDescent="0.4">
      <c r="A4065" s="275">
        <v>123268</v>
      </c>
      <c r="B4065" s="276" t="s">
        <v>2828</v>
      </c>
      <c r="C4065" s="276" t="s">
        <v>63</v>
      </c>
      <c r="D4065" s="276" t="s">
        <v>8705</v>
      </c>
      <c r="E4065" s="276" t="s">
        <v>5660</v>
      </c>
      <c r="F4065" s="317" t="s">
        <v>8558</v>
      </c>
      <c r="G4065" s="317" t="s">
        <v>421</v>
      </c>
      <c r="H4065" s="276" t="s">
        <v>425</v>
      </c>
      <c r="I4065" s="276" t="s">
        <v>67</v>
      </c>
      <c r="J4065" s="276" t="s">
        <v>403</v>
      </c>
      <c r="K4065" s="277">
        <v>2017</v>
      </c>
      <c r="L4065" s="276" t="s">
        <v>402</v>
      </c>
      <c r="M4065" s="303"/>
      <c r="N4065" s="276" t="s">
        <v>394</v>
      </c>
      <c r="O4065" s="276" t="s">
        <v>394</v>
      </c>
      <c r="P4065" s="315">
        <v>0</v>
      </c>
      <c r="Q4065" s="303"/>
      <c r="R4065" s="276" t="s">
        <v>394</v>
      </c>
      <c r="S4065" s="276" t="s">
        <v>394</v>
      </c>
      <c r="T4065" s="303"/>
      <c r="U4065" s="303"/>
      <c r="V4065" s="303"/>
      <c r="W4065" s="303"/>
      <c r="X4065" s="303"/>
      <c r="Z4065" s="303"/>
      <c r="AA4065" s="303"/>
      <c r="AC4065" s="276" t="s">
        <v>394</v>
      </c>
      <c r="AF4065" s="276">
        <f>IFERROR(VLOOKUP(A4065,'[1]قوائم الترجمة'!AC$2:AD$2397,1,0),"م")</f>
        <v>123268</v>
      </c>
      <c r="AG4065" s="232"/>
      <c r="AH4065" s="233"/>
      <c r="AI4065" s="233"/>
      <c r="AJ4065" s="233"/>
      <c r="AL4065" s="267"/>
      <c r="AM4065" s="235"/>
      <c r="AO4065" s="236"/>
      <c r="AU4065" s="234"/>
    </row>
    <row r="4066" spans="1:47" ht="21" x14ac:dyDescent="0.4">
      <c r="A4066" s="278">
        <v>123269</v>
      </c>
      <c r="B4066" s="279" t="s">
        <v>2826</v>
      </c>
      <c r="C4066" s="279" t="s">
        <v>153</v>
      </c>
      <c r="D4066" s="279" t="s">
        <v>2827</v>
      </c>
      <c r="E4066" s="279" t="s">
        <v>394</v>
      </c>
      <c r="F4066"/>
      <c r="H4066" s="279" t="s">
        <v>394</v>
      </c>
      <c r="I4066" s="279" t="s">
        <v>539</v>
      </c>
      <c r="J4066" s="279" t="s">
        <v>394</v>
      </c>
      <c r="K4066" s="279" t="s">
        <v>394</v>
      </c>
      <c r="L4066" s="279" t="s">
        <v>394</v>
      </c>
      <c r="M4066" s="279" t="s">
        <v>394</v>
      </c>
      <c r="N4066" s="279" t="s">
        <v>394</v>
      </c>
      <c r="O4066" s="279" t="s">
        <v>394</v>
      </c>
      <c r="P4066" s="315">
        <v>0</v>
      </c>
      <c r="Q4066" s="279" t="s">
        <v>394</v>
      </c>
      <c r="R4066" s="279" t="s">
        <v>394</v>
      </c>
      <c r="S4066" s="279" t="s">
        <v>394</v>
      </c>
      <c r="T4066" s="279" t="s">
        <v>394</v>
      </c>
      <c r="U4066" s="279" t="s">
        <v>394</v>
      </c>
      <c r="V4066" s="279" t="s">
        <v>394</v>
      </c>
      <c r="W4066" s="279" t="s">
        <v>394</v>
      </c>
      <c r="X4066" s="279" t="s">
        <v>394</v>
      </c>
      <c r="Y4066" s="281"/>
      <c r="Z4066" s="279" t="s">
        <v>394</v>
      </c>
      <c r="AA4066" s="279" t="s">
        <v>394</v>
      </c>
      <c r="AB4066" s="281"/>
      <c r="AC4066" s="279" t="s">
        <v>855</v>
      </c>
      <c r="AF4066" s="276" t="str">
        <f>IFERROR(VLOOKUP(A4066,'[1]قوائم الترجمة'!AC$2:AD$2397,1,0),"م")</f>
        <v>م</v>
      </c>
      <c r="AG4066" s="232"/>
      <c r="AH4066" s="233"/>
      <c r="AI4066" s="233"/>
      <c r="AJ4066" s="233"/>
      <c r="AL4066" s="267"/>
      <c r="AM4066" s="235"/>
      <c r="AO4066" s="236"/>
      <c r="AU4066" s="234"/>
    </row>
    <row r="4067" spans="1:47" ht="21" x14ac:dyDescent="0.4">
      <c r="A4067" s="275">
        <v>123270</v>
      </c>
      <c r="B4067" s="276" t="s">
        <v>2825</v>
      </c>
      <c r="C4067" s="276" t="s">
        <v>1349</v>
      </c>
      <c r="D4067" s="276" t="s">
        <v>1169</v>
      </c>
      <c r="E4067" s="276" t="s">
        <v>424</v>
      </c>
      <c r="F4067" s="317" t="s">
        <v>8706</v>
      </c>
      <c r="G4067" s="317" t="s">
        <v>8707</v>
      </c>
      <c r="H4067" s="276" t="s">
        <v>425</v>
      </c>
      <c r="I4067" s="276" t="s">
        <v>67</v>
      </c>
      <c r="J4067" s="276" t="s">
        <v>426</v>
      </c>
      <c r="K4067" s="277">
        <v>2007</v>
      </c>
      <c r="L4067" s="276" t="s">
        <v>421</v>
      </c>
      <c r="M4067" s="303"/>
      <c r="N4067" s="276" t="s">
        <v>394</v>
      </c>
      <c r="O4067" s="276" t="s">
        <v>394</v>
      </c>
      <c r="P4067" s="315">
        <v>0</v>
      </c>
      <c r="Q4067" s="303"/>
      <c r="R4067" s="276" t="s">
        <v>394</v>
      </c>
      <c r="S4067" s="276" t="s">
        <v>394</v>
      </c>
      <c r="T4067" s="303"/>
      <c r="U4067" s="303"/>
      <c r="V4067" s="303"/>
      <c r="W4067" s="303"/>
      <c r="X4067" s="303"/>
      <c r="Z4067" s="303"/>
      <c r="AA4067" s="303"/>
      <c r="AC4067" s="276" t="s">
        <v>394</v>
      </c>
      <c r="AF4067" s="276">
        <f>IFERROR(VLOOKUP(A4067,'[1]قوائم الترجمة'!AC$2:AD$2397,1,0),"م")</f>
        <v>123270</v>
      </c>
      <c r="AG4067" s="232"/>
      <c r="AH4067" s="233"/>
      <c r="AI4067" s="233"/>
      <c r="AJ4067" s="233"/>
      <c r="AL4067" s="267"/>
      <c r="AM4067" s="235"/>
      <c r="AO4067" s="236"/>
      <c r="AU4067" s="234"/>
    </row>
    <row r="4068" spans="1:47" ht="21" x14ac:dyDescent="0.4">
      <c r="A4068" s="278">
        <v>123271</v>
      </c>
      <c r="B4068" s="279" t="s">
        <v>2824</v>
      </c>
      <c r="C4068" s="279" t="s">
        <v>80</v>
      </c>
      <c r="D4068" s="279" t="s">
        <v>236</v>
      </c>
      <c r="E4068" s="279" t="s">
        <v>394</v>
      </c>
      <c r="F4068"/>
      <c r="H4068" s="279" t="s">
        <v>394</v>
      </c>
      <c r="I4068" s="279" t="s">
        <v>539</v>
      </c>
      <c r="J4068" s="279" t="s">
        <v>394</v>
      </c>
      <c r="K4068" s="279" t="s">
        <v>394</v>
      </c>
      <c r="L4068" s="279" t="s">
        <v>394</v>
      </c>
      <c r="M4068" s="279" t="s">
        <v>394</v>
      </c>
      <c r="N4068" s="279" t="s">
        <v>394</v>
      </c>
      <c r="O4068" s="279" t="s">
        <v>394</v>
      </c>
      <c r="P4068" s="315">
        <v>0</v>
      </c>
      <c r="Q4068" s="279" t="s">
        <v>394</v>
      </c>
      <c r="R4068" s="279" t="s">
        <v>394</v>
      </c>
      <c r="S4068" s="279" t="s">
        <v>394</v>
      </c>
      <c r="T4068" s="279" t="s">
        <v>394</v>
      </c>
      <c r="U4068" s="279" t="s">
        <v>394</v>
      </c>
      <c r="V4068" s="279" t="s">
        <v>394</v>
      </c>
      <c r="W4068" s="279" t="s">
        <v>394</v>
      </c>
      <c r="X4068" s="279" t="s">
        <v>394</v>
      </c>
      <c r="Y4068" s="281"/>
      <c r="Z4068" s="279" t="s">
        <v>394</v>
      </c>
      <c r="AA4068" s="279" t="s">
        <v>394</v>
      </c>
      <c r="AB4068" s="281"/>
      <c r="AC4068" s="279" t="s">
        <v>855</v>
      </c>
      <c r="AF4068" s="276" t="str">
        <f>IFERROR(VLOOKUP(A4068,'[1]قوائم الترجمة'!AC$2:AD$2397,1,0),"م")</f>
        <v>م</v>
      </c>
      <c r="AG4068" s="232"/>
      <c r="AH4068" s="233"/>
      <c r="AI4068" s="233"/>
      <c r="AJ4068" s="233"/>
      <c r="AL4068" s="267"/>
      <c r="AM4068" s="235"/>
      <c r="AO4068" s="236"/>
      <c r="AU4068" s="234"/>
    </row>
    <row r="4069" spans="1:47" ht="21" x14ac:dyDescent="0.4">
      <c r="A4069" s="278">
        <v>123272</v>
      </c>
      <c r="B4069" s="279" t="s">
        <v>2823</v>
      </c>
      <c r="C4069" s="279" t="s">
        <v>93</v>
      </c>
      <c r="D4069" s="279" t="s">
        <v>331</v>
      </c>
      <c r="E4069" s="279" t="s">
        <v>394</v>
      </c>
      <c r="F4069"/>
      <c r="H4069" s="279" t="s">
        <v>394</v>
      </c>
      <c r="I4069" s="279" t="s">
        <v>539</v>
      </c>
      <c r="J4069" s="279" t="s">
        <v>394</v>
      </c>
      <c r="K4069" s="279" t="s">
        <v>394</v>
      </c>
      <c r="L4069" s="279" t="s">
        <v>394</v>
      </c>
      <c r="M4069" s="279" t="s">
        <v>394</v>
      </c>
      <c r="N4069" s="279" t="s">
        <v>394</v>
      </c>
      <c r="O4069" s="279" t="s">
        <v>394</v>
      </c>
      <c r="P4069" s="315">
        <v>0</v>
      </c>
      <c r="Q4069" s="279" t="s">
        <v>394</v>
      </c>
      <c r="R4069" s="279" t="s">
        <v>394</v>
      </c>
      <c r="S4069" s="279" t="s">
        <v>394</v>
      </c>
      <c r="T4069" s="279" t="s">
        <v>394</v>
      </c>
      <c r="U4069" s="279" t="s">
        <v>394</v>
      </c>
      <c r="V4069" s="279" t="s">
        <v>394</v>
      </c>
      <c r="W4069" s="279" t="s">
        <v>394</v>
      </c>
      <c r="X4069" s="279" t="s">
        <v>394</v>
      </c>
      <c r="Y4069" s="281"/>
      <c r="Z4069" s="279" t="s">
        <v>394</v>
      </c>
      <c r="AA4069" s="279" t="s">
        <v>394</v>
      </c>
      <c r="AB4069" s="281"/>
      <c r="AC4069" s="279" t="s">
        <v>855</v>
      </c>
      <c r="AF4069" s="276" t="str">
        <f>IFERROR(VLOOKUP(A4069,'[1]قوائم الترجمة'!AC$2:AD$2397,1,0),"م")</f>
        <v>م</v>
      </c>
      <c r="AG4069" s="232"/>
      <c r="AH4069" s="233"/>
      <c r="AI4069" s="233"/>
      <c r="AJ4069" s="233"/>
      <c r="AL4069" s="267"/>
      <c r="AM4069" s="235"/>
      <c r="AU4069" s="234"/>
    </row>
    <row r="4070" spans="1:47" ht="21" x14ac:dyDescent="0.4">
      <c r="A4070" s="278">
        <v>123273</v>
      </c>
      <c r="B4070" s="279" t="s">
        <v>2821</v>
      </c>
      <c r="C4070" s="279" t="s">
        <v>1300</v>
      </c>
      <c r="D4070" s="279" t="s">
        <v>2822</v>
      </c>
      <c r="E4070" s="279" t="s">
        <v>394</v>
      </c>
      <c r="F4070"/>
      <c r="H4070" s="279" t="s">
        <v>394</v>
      </c>
      <c r="I4070" s="279" t="s">
        <v>539</v>
      </c>
      <c r="J4070" s="279" t="s">
        <v>394</v>
      </c>
      <c r="K4070" s="279" t="s">
        <v>394</v>
      </c>
      <c r="L4070" s="279" t="s">
        <v>394</v>
      </c>
      <c r="M4070" s="279" t="s">
        <v>394</v>
      </c>
      <c r="N4070" s="279" t="s">
        <v>394</v>
      </c>
      <c r="O4070" s="279" t="s">
        <v>394</v>
      </c>
      <c r="P4070" s="315">
        <v>0</v>
      </c>
      <c r="Q4070" s="279" t="s">
        <v>394</v>
      </c>
      <c r="R4070" s="279" t="s">
        <v>394</v>
      </c>
      <c r="S4070" s="279" t="s">
        <v>394</v>
      </c>
      <c r="T4070" s="279" t="s">
        <v>394</v>
      </c>
      <c r="U4070" s="279" t="s">
        <v>394</v>
      </c>
      <c r="V4070" s="279" t="s">
        <v>394</v>
      </c>
      <c r="W4070" s="279" t="s">
        <v>394</v>
      </c>
      <c r="X4070" s="279" t="s">
        <v>394</v>
      </c>
      <c r="Y4070" s="281"/>
      <c r="Z4070" s="279" t="s">
        <v>394</v>
      </c>
      <c r="AA4070" s="279" t="s">
        <v>394</v>
      </c>
      <c r="AB4070" s="281"/>
      <c r="AC4070" s="279" t="s">
        <v>855</v>
      </c>
      <c r="AF4070" s="276" t="str">
        <f>IFERROR(VLOOKUP(A4070,'[1]قوائم الترجمة'!AC$2:AD$2397,1,0),"م")</f>
        <v>م</v>
      </c>
      <c r="AG4070" s="232"/>
      <c r="AH4070" s="233"/>
      <c r="AI4070" s="233"/>
      <c r="AJ4070" s="233"/>
      <c r="AL4070" s="267"/>
      <c r="AM4070" s="235"/>
      <c r="AO4070" s="236"/>
      <c r="AU4070" s="234"/>
    </row>
    <row r="4071" spans="1:47" ht="21" x14ac:dyDescent="0.4">
      <c r="A4071" s="278">
        <v>123274</v>
      </c>
      <c r="B4071" s="279" t="s">
        <v>2820</v>
      </c>
      <c r="C4071" s="279" t="s">
        <v>132</v>
      </c>
      <c r="D4071" s="279" t="s">
        <v>244</v>
      </c>
      <c r="E4071" s="279" t="s">
        <v>394</v>
      </c>
      <c r="F4071"/>
      <c r="H4071" s="279" t="s">
        <v>394</v>
      </c>
      <c r="I4071" s="279" t="s">
        <v>539</v>
      </c>
      <c r="J4071" s="279" t="s">
        <v>394</v>
      </c>
      <c r="K4071" s="279" t="s">
        <v>394</v>
      </c>
      <c r="L4071" s="279" t="s">
        <v>394</v>
      </c>
      <c r="M4071" s="279" t="s">
        <v>394</v>
      </c>
      <c r="N4071" s="279" t="s">
        <v>394</v>
      </c>
      <c r="O4071" s="279" t="s">
        <v>394</v>
      </c>
      <c r="P4071" s="315">
        <v>0</v>
      </c>
      <c r="Q4071" s="279" t="s">
        <v>394</v>
      </c>
      <c r="R4071" s="279" t="s">
        <v>394</v>
      </c>
      <c r="S4071" s="279" t="s">
        <v>394</v>
      </c>
      <c r="T4071" s="279" t="s">
        <v>394</v>
      </c>
      <c r="U4071" s="279" t="s">
        <v>394</v>
      </c>
      <c r="V4071" s="279" t="s">
        <v>394</v>
      </c>
      <c r="W4071" s="279" t="s">
        <v>394</v>
      </c>
      <c r="X4071" s="279" t="s">
        <v>394</v>
      </c>
      <c r="Y4071" s="281"/>
      <c r="Z4071" s="279" t="s">
        <v>394</v>
      </c>
      <c r="AA4071" s="279" t="s">
        <v>394</v>
      </c>
      <c r="AB4071" s="281"/>
      <c r="AC4071" s="279" t="s">
        <v>855</v>
      </c>
      <c r="AF4071" s="276" t="str">
        <f>IFERROR(VLOOKUP(A4071,'[1]قوائم الترجمة'!AC$2:AD$2397,1,0),"م")</f>
        <v>م</v>
      </c>
      <c r="AG4071" s="232"/>
      <c r="AH4071" s="233"/>
      <c r="AI4071" s="233"/>
      <c r="AJ4071" s="233"/>
      <c r="AL4071" s="267"/>
      <c r="AM4071" s="235"/>
      <c r="AO4071" s="236"/>
      <c r="AU4071" s="234"/>
    </row>
    <row r="4072" spans="1:47" ht="21" x14ac:dyDescent="0.4">
      <c r="A4072" s="278">
        <v>123275</v>
      </c>
      <c r="B4072" s="279" t="s">
        <v>2819</v>
      </c>
      <c r="C4072" s="279" t="s">
        <v>168</v>
      </c>
      <c r="D4072" s="279" t="s">
        <v>951</v>
      </c>
      <c r="E4072" s="279" t="s">
        <v>394</v>
      </c>
      <c r="F4072"/>
      <c r="H4072" s="279" t="s">
        <v>394</v>
      </c>
      <c r="I4072" s="279" t="s">
        <v>539</v>
      </c>
      <c r="J4072" s="279" t="s">
        <v>394</v>
      </c>
      <c r="K4072" s="279" t="s">
        <v>394</v>
      </c>
      <c r="L4072" s="279" t="s">
        <v>394</v>
      </c>
      <c r="M4072" s="279" t="s">
        <v>394</v>
      </c>
      <c r="N4072" s="279" t="s">
        <v>394</v>
      </c>
      <c r="O4072" s="279" t="s">
        <v>394</v>
      </c>
      <c r="P4072" s="315">
        <v>0</v>
      </c>
      <c r="Q4072" s="279" t="s">
        <v>394</v>
      </c>
      <c r="R4072" s="279" t="s">
        <v>394</v>
      </c>
      <c r="S4072" s="279" t="s">
        <v>394</v>
      </c>
      <c r="T4072" s="279" t="s">
        <v>394</v>
      </c>
      <c r="U4072" s="279" t="s">
        <v>394</v>
      </c>
      <c r="V4072" s="279" t="s">
        <v>394</v>
      </c>
      <c r="W4072" s="279" t="s">
        <v>394</v>
      </c>
      <c r="X4072" s="279" t="s">
        <v>394</v>
      </c>
      <c r="Y4072" s="281"/>
      <c r="Z4072" s="279" t="s">
        <v>394</v>
      </c>
      <c r="AA4072" s="279" t="s">
        <v>394</v>
      </c>
      <c r="AB4072" s="281"/>
      <c r="AC4072" s="279" t="s">
        <v>855</v>
      </c>
      <c r="AF4072" s="276" t="str">
        <f>IFERROR(VLOOKUP(A4072,'[1]قوائم الترجمة'!AC$2:AD$2397,1,0),"م")</f>
        <v>م</v>
      </c>
      <c r="AG4072" s="232"/>
      <c r="AH4072" s="233"/>
      <c r="AI4072" s="233"/>
      <c r="AJ4072" s="233"/>
      <c r="AL4072" s="267"/>
      <c r="AM4072" s="235"/>
      <c r="AO4072" s="236"/>
      <c r="AU4072" s="234"/>
    </row>
    <row r="4073" spans="1:47" ht="21" x14ac:dyDescent="0.4">
      <c r="A4073" s="278">
        <v>123276</v>
      </c>
      <c r="B4073" s="279" t="s">
        <v>2818</v>
      </c>
      <c r="C4073" s="279" t="s">
        <v>71</v>
      </c>
      <c r="D4073" s="279" t="s">
        <v>989</v>
      </c>
      <c r="E4073" s="279" t="s">
        <v>394</v>
      </c>
      <c r="F4073"/>
      <c r="H4073" s="279" t="s">
        <v>394</v>
      </c>
      <c r="I4073" s="279" t="s">
        <v>539</v>
      </c>
      <c r="J4073" s="279" t="s">
        <v>394</v>
      </c>
      <c r="K4073" s="279" t="s">
        <v>394</v>
      </c>
      <c r="L4073" s="279" t="s">
        <v>394</v>
      </c>
      <c r="M4073" s="279" t="s">
        <v>394</v>
      </c>
      <c r="N4073" s="279" t="s">
        <v>394</v>
      </c>
      <c r="O4073" s="279" t="s">
        <v>394</v>
      </c>
      <c r="P4073" s="315">
        <v>0</v>
      </c>
      <c r="Q4073" s="279" t="s">
        <v>394</v>
      </c>
      <c r="R4073" s="279" t="s">
        <v>394</v>
      </c>
      <c r="S4073" s="279" t="s">
        <v>394</v>
      </c>
      <c r="T4073" s="279" t="s">
        <v>394</v>
      </c>
      <c r="U4073" s="279" t="s">
        <v>394</v>
      </c>
      <c r="V4073" s="279" t="s">
        <v>394</v>
      </c>
      <c r="W4073" s="279" t="s">
        <v>394</v>
      </c>
      <c r="X4073" s="279" t="s">
        <v>394</v>
      </c>
      <c r="Y4073" s="281"/>
      <c r="Z4073" s="279" t="s">
        <v>394</v>
      </c>
      <c r="AA4073" s="279" t="s">
        <v>394</v>
      </c>
      <c r="AB4073" s="281"/>
      <c r="AC4073" s="279" t="s">
        <v>855</v>
      </c>
      <c r="AF4073" s="276" t="str">
        <f>IFERROR(VLOOKUP(A4073,'[1]قوائم الترجمة'!AC$2:AD$2397,1,0),"م")</f>
        <v>م</v>
      </c>
      <c r="AG4073" s="232"/>
      <c r="AH4073" s="233"/>
      <c r="AI4073" s="233"/>
      <c r="AJ4073" s="233"/>
      <c r="AL4073" s="267"/>
      <c r="AM4073" s="235"/>
      <c r="AO4073" s="236"/>
      <c r="AU4073" s="234"/>
    </row>
    <row r="4074" spans="1:47" ht="21" x14ac:dyDescent="0.4">
      <c r="A4074" s="278">
        <v>123277</v>
      </c>
      <c r="B4074" s="279" t="s">
        <v>2817</v>
      </c>
      <c r="C4074" s="279" t="s">
        <v>1309</v>
      </c>
      <c r="D4074" s="279" t="s">
        <v>269</v>
      </c>
      <c r="E4074" s="279" t="s">
        <v>394</v>
      </c>
      <c r="F4074"/>
      <c r="H4074" s="279" t="s">
        <v>394</v>
      </c>
      <c r="I4074" s="279" t="s">
        <v>540</v>
      </c>
      <c r="J4074" s="279" t="s">
        <v>394</v>
      </c>
      <c r="K4074" s="279" t="s">
        <v>394</v>
      </c>
      <c r="L4074" s="279" t="s">
        <v>394</v>
      </c>
      <c r="M4074" s="279" t="s">
        <v>394</v>
      </c>
      <c r="N4074" s="279" t="s">
        <v>394</v>
      </c>
      <c r="O4074" s="279" t="s">
        <v>394</v>
      </c>
      <c r="P4074" s="315">
        <v>0</v>
      </c>
      <c r="Q4074" s="279" t="s">
        <v>394</v>
      </c>
      <c r="R4074" s="279" t="s">
        <v>394</v>
      </c>
      <c r="S4074" s="279" t="s">
        <v>394</v>
      </c>
      <c r="T4074" s="279" t="s">
        <v>394</v>
      </c>
      <c r="U4074" s="279" t="s">
        <v>394</v>
      </c>
      <c r="V4074" s="279" t="s">
        <v>394</v>
      </c>
      <c r="W4074" s="279" t="s">
        <v>394</v>
      </c>
      <c r="X4074" s="279" t="s">
        <v>394</v>
      </c>
      <c r="Y4074" s="281"/>
      <c r="Z4074" s="279" t="s">
        <v>394</v>
      </c>
      <c r="AA4074" s="279" t="s">
        <v>394</v>
      </c>
      <c r="AB4074" s="281"/>
      <c r="AC4074" s="279" t="s">
        <v>855</v>
      </c>
      <c r="AF4074" s="276" t="str">
        <f>IFERROR(VLOOKUP(A4074,'[1]قوائم الترجمة'!AC$2:AD$2397,1,0),"م")</f>
        <v>م</v>
      </c>
      <c r="AG4074" s="232"/>
      <c r="AH4074" s="233"/>
      <c r="AI4074" s="233"/>
      <c r="AJ4074" s="233"/>
      <c r="AL4074" s="267"/>
      <c r="AM4074" s="235"/>
      <c r="AO4074" s="236"/>
      <c r="AU4074" s="234"/>
    </row>
    <row r="4075" spans="1:47" ht="21" x14ac:dyDescent="0.4">
      <c r="A4075" s="278">
        <v>123278</v>
      </c>
      <c r="B4075" s="279" t="s">
        <v>2816</v>
      </c>
      <c r="C4075" s="279" t="s">
        <v>993</v>
      </c>
      <c r="D4075" s="279" t="s">
        <v>696</v>
      </c>
      <c r="E4075" s="279" t="s">
        <v>5660</v>
      </c>
      <c r="F4075" s="315" t="s">
        <v>9791</v>
      </c>
      <c r="G4075" s="315" t="s">
        <v>8333</v>
      </c>
      <c r="H4075" s="279" t="s">
        <v>425</v>
      </c>
      <c r="I4075" s="279" t="s">
        <v>540</v>
      </c>
      <c r="J4075" s="279" t="s">
        <v>8101</v>
      </c>
      <c r="K4075" s="312"/>
      <c r="L4075" s="279" t="s">
        <v>8101</v>
      </c>
      <c r="M4075" s="279" t="s">
        <v>394</v>
      </c>
      <c r="N4075" s="279" t="s">
        <v>394</v>
      </c>
      <c r="O4075" s="279" t="s">
        <v>394</v>
      </c>
      <c r="P4075" s="315">
        <v>0</v>
      </c>
      <c r="Q4075" s="278"/>
      <c r="R4075" s="303"/>
      <c r="S4075" s="279" t="s">
        <v>394</v>
      </c>
      <c r="T4075" s="279" t="s">
        <v>394</v>
      </c>
      <c r="U4075" s="303"/>
      <c r="V4075" s="303"/>
      <c r="W4075" s="303"/>
      <c r="X4075" s="303"/>
      <c r="Z4075" s="303"/>
      <c r="AA4075" s="303"/>
      <c r="AC4075" s="279" t="s">
        <v>394</v>
      </c>
      <c r="AF4075" s="276">
        <f>IFERROR(VLOOKUP(A4075,'[1]قوائم الترجمة'!AC$2:AD$2397,1,0),"م")</f>
        <v>123278</v>
      </c>
      <c r="AG4075" s="232"/>
      <c r="AH4075" s="233"/>
      <c r="AI4075" s="233"/>
      <c r="AJ4075" s="233"/>
      <c r="AL4075" s="267"/>
      <c r="AM4075" s="235"/>
      <c r="AO4075" s="236"/>
      <c r="AU4075" s="234"/>
    </row>
    <row r="4076" spans="1:47" ht="21" x14ac:dyDescent="0.4">
      <c r="A4076" s="278">
        <v>123279</v>
      </c>
      <c r="B4076" s="279" t="s">
        <v>6621</v>
      </c>
      <c r="C4076" s="279" t="s">
        <v>147</v>
      </c>
      <c r="D4076" s="279" t="s">
        <v>326</v>
      </c>
      <c r="E4076" s="279" t="s">
        <v>5660</v>
      </c>
      <c r="F4076" s="315" t="s">
        <v>9792</v>
      </c>
      <c r="G4076" s="315" t="s">
        <v>402</v>
      </c>
      <c r="H4076" s="279" t="s">
        <v>425</v>
      </c>
      <c r="I4076" s="279" t="s">
        <v>61</v>
      </c>
      <c r="J4076" s="279" t="s">
        <v>7215</v>
      </c>
      <c r="K4076" s="280">
        <v>0</v>
      </c>
      <c r="L4076" s="279" t="s">
        <v>7215</v>
      </c>
      <c r="M4076" s="279" t="s">
        <v>394</v>
      </c>
      <c r="N4076" s="279"/>
      <c r="O4076" s="279" t="s">
        <v>394</v>
      </c>
      <c r="P4076" s="315">
        <v>0</v>
      </c>
      <c r="Q4076" s="278"/>
      <c r="R4076" s="303"/>
      <c r="S4076" s="279" t="s">
        <v>394</v>
      </c>
      <c r="T4076" s="279" t="s">
        <v>394</v>
      </c>
      <c r="U4076" s="303"/>
      <c r="V4076" s="303"/>
      <c r="W4076" s="303"/>
      <c r="X4076" s="303"/>
      <c r="Z4076" s="303"/>
      <c r="AA4076" s="303"/>
      <c r="AC4076" s="279" t="s">
        <v>394</v>
      </c>
      <c r="AF4076" s="276">
        <f>IFERROR(VLOOKUP(A4076,'[1]قوائم الترجمة'!AC$2:AD$2397,1,0),"م")</f>
        <v>123279</v>
      </c>
      <c r="AG4076" s="232"/>
      <c r="AH4076" s="233"/>
      <c r="AI4076" s="233"/>
      <c r="AJ4076" s="233"/>
      <c r="AL4076" s="267"/>
      <c r="AM4076" s="235"/>
      <c r="AO4076" s="236"/>
      <c r="AU4076" s="234"/>
    </row>
    <row r="4077" spans="1:47" ht="21" x14ac:dyDescent="0.4">
      <c r="A4077" s="278">
        <v>123280</v>
      </c>
      <c r="B4077" s="279" t="s">
        <v>2814</v>
      </c>
      <c r="C4077" s="279" t="s">
        <v>2815</v>
      </c>
      <c r="D4077" s="279" t="s">
        <v>1437</v>
      </c>
      <c r="E4077" s="279" t="s">
        <v>394</v>
      </c>
      <c r="F4077"/>
      <c r="H4077" s="279" t="s">
        <v>394</v>
      </c>
      <c r="I4077" s="279" t="s">
        <v>539</v>
      </c>
      <c r="J4077" s="279" t="s">
        <v>394</v>
      </c>
      <c r="K4077" s="279" t="s">
        <v>394</v>
      </c>
      <c r="L4077" s="279" t="s">
        <v>394</v>
      </c>
      <c r="M4077" s="279" t="s">
        <v>394</v>
      </c>
      <c r="N4077" s="279" t="s">
        <v>394</v>
      </c>
      <c r="O4077" s="279" t="s">
        <v>394</v>
      </c>
      <c r="P4077" s="315">
        <v>0</v>
      </c>
      <c r="Q4077" s="279" t="s">
        <v>394</v>
      </c>
      <c r="R4077" s="279" t="s">
        <v>394</v>
      </c>
      <c r="S4077" s="279" t="s">
        <v>394</v>
      </c>
      <c r="T4077" s="279" t="s">
        <v>394</v>
      </c>
      <c r="U4077" s="279" t="s">
        <v>394</v>
      </c>
      <c r="V4077" s="279" t="s">
        <v>394</v>
      </c>
      <c r="W4077" s="279" t="s">
        <v>394</v>
      </c>
      <c r="X4077" s="279" t="s">
        <v>394</v>
      </c>
      <c r="Y4077" s="281"/>
      <c r="Z4077" s="279" t="s">
        <v>394</v>
      </c>
      <c r="AA4077" s="279" t="s">
        <v>394</v>
      </c>
      <c r="AB4077" s="281"/>
      <c r="AC4077" s="279" t="s">
        <v>855</v>
      </c>
      <c r="AF4077" s="276" t="str">
        <f>IFERROR(VLOOKUP(A4077,'[1]قوائم الترجمة'!AC$2:AD$2397,1,0),"م")</f>
        <v>م</v>
      </c>
      <c r="AG4077" s="232"/>
      <c r="AH4077" s="233"/>
      <c r="AI4077" s="233"/>
      <c r="AJ4077" s="233"/>
      <c r="AL4077" s="267"/>
      <c r="AM4077" s="235"/>
      <c r="AO4077" s="236"/>
      <c r="AU4077" s="234"/>
    </row>
    <row r="4078" spans="1:47" ht="21" x14ac:dyDescent="0.4">
      <c r="A4078" s="278">
        <v>123281</v>
      </c>
      <c r="B4078" s="279" t="s">
        <v>2812</v>
      </c>
      <c r="C4078" s="279" t="s">
        <v>1087</v>
      </c>
      <c r="D4078" s="279" t="s">
        <v>2813</v>
      </c>
      <c r="E4078" s="279" t="s">
        <v>424</v>
      </c>
      <c r="F4078" s="315" t="s">
        <v>8586</v>
      </c>
      <c r="G4078" s="315" t="s">
        <v>8356</v>
      </c>
      <c r="H4078" s="279" t="s">
        <v>425</v>
      </c>
      <c r="I4078" s="279" t="s">
        <v>541</v>
      </c>
      <c r="J4078" s="279" t="s">
        <v>403</v>
      </c>
      <c r="K4078" s="280">
        <v>2016</v>
      </c>
      <c r="L4078" s="279" t="s">
        <v>409</v>
      </c>
      <c r="M4078" s="279" t="s">
        <v>394</v>
      </c>
      <c r="N4078" s="279" t="s">
        <v>394</v>
      </c>
      <c r="O4078" s="279" t="s">
        <v>394</v>
      </c>
      <c r="P4078" s="315">
        <v>0</v>
      </c>
      <c r="Q4078" s="278"/>
      <c r="R4078" s="303"/>
      <c r="S4078" s="279" t="s">
        <v>394</v>
      </c>
      <c r="T4078" s="279" t="s">
        <v>394</v>
      </c>
      <c r="U4078" s="303"/>
      <c r="V4078" s="303"/>
      <c r="W4078" s="303"/>
      <c r="X4078" s="303"/>
      <c r="Z4078" s="303"/>
      <c r="AA4078" s="303"/>
      <c r="AC4078" s="279" t="s">
        <v>394</v>
      </c>
      <c r="AF4078" s="276">
        <f>IFERROR(VLOOKUP(A4078,'[1]قوائم الترجمة'!AC$2:AD$2397,1,0),"م")</f>
        <v>123281</v>
      </c>
      <c r="AG4078" s="232"/>
      <c r="AH4078" s="233"/>
      <c r="AI4078" s="233"/>
      <c r="AJ4078" s="233"/>
      <c r="AL4078" s="267"/>
      <c r="AM4078" s="235"/>
      <c r="AU4078" s="234"/>
    </row>
    <row r="4079" spans="1:47" ht="21" x14ac:dyDescent="0.4">
      <c r="A4079" s="278">
        <v>123282</v>
      </c>
      <c r="B4079" s="279" t="s">
        <v>2810</v>
      </c>
      <c r="C4079" s="279" t="s">
        <v>529</v>
      </c>
      <c r="D4079" s="279" t="s">
        <v>2811</v>
      </c>
      <c r="E4079" s="279" t="s">
        <v>394</v>
      </c>
      <c r="F4079"/>
      <c r="H4079" s="279" t="s">
        <v>394</v>
      </c>
      <c r="I4079" s="279" t="s">
        <v>539</v>
      </c>
      <c r="J4079" s="279" t="s">
        <v>394</v>
      </c>
      <c r="K4079" s="279" t="s">
        <v>394</v>
      </c>
      <c r="L4079" s="279" t="s">
        <v>394</v>
      </c>
      <c r="M4079" s="279" t="s">
        <v>394</v>
      </c>
      <c r="N4079" s="279" t="s">
        <v>394</v>
      </c>
      <c r="O4079" s="279" t="s">
        <v>394</v>
      </c>
      <c r="P4079" s="315">
        <v>0</v>
      </c>
      <c r="Q4079" s="279" t="s">
        <v>394</v>
      </c>
      <c r="R4079" s="279" t="s">
        <v>394</v>
      </c>
      <c r="S4079" s="279" t="s">
        <v>394</v>
      </c>
      <c r="T4079" s="279" t="s">
        <v>394</v>
      </c>
      <c r="U4079" s="279" t="s">
        <v>394</v>
      </c>
      <c r="V4079" s="279" t="s">
        <v>394</v>
      </c>
      <c r="W4079" s="279" t="s">
        <v>394</v>
      </c>
      <c r="X4079" s="279" t="s">
        <v>394</v>
      </c>
      <c r="Y4079" s="281"/>
      <c r="Z4079" s="279" t="s">
        <v>394</v>
      </c>
      <c r="AA4079" s="279" t="s">
        <v>394</v>
      </c>
      <c r="AB4079" s="281"/>
      <c r="AC4079" s="279" t="s">
        <v>855</v>
      </c>
      <c r="AF4079" s="276" t="str">
        <f>IFERROR(VLOOKUP(A4079,'[1]قوائم الترجمة'!AC$2:AD$2397,1,0),"م")</f>
        <v>م</v>
      </c>
      <c r="AG4079" s="232"/>
      <c r="AH4079" s="233"/>
      <c r="AI4079" s="233"/>
      <c r="AJ4079" s="233"/>
      <c r="AL4079" s="267"/>
      <c r="AM4079" s="235"/>
      <c r="AO4079" s="236"/>
      <c r="AU4079" s="234"/>
    </row>
    <row r="4080" spans="1:47" ht="21" x14ac:dyDescent="0.4">
      <c r="A4080" s="278">
        <v>123284</v>
      </c>
      <c r="B4080" s="279" t="s">
        <v>2808</v>
      </c>
      <c r="C4080" s="279" t="s">
        <v>147</v>
      </c>
      <c r="D4080" s="279" t="s">
        <v>2809</v>
      </c>
      <c r="E4080" s="279" t="s">
        <v>5660</v>
      </c>
      <c r="F4080" s="315" t="s">
        <v>9793</v>
      </c>
      <c r="G4080" s="315" t="s">
        <v>402</v>
      </c>
      <c r="H4080" s="279" t="s">
        <v>425</v>
      </c>
      <c r="I4080" s="279" t="s">
        <v>61</v>
      </c>
      <c r="J4080" s="279" t="s">
        <v>403</v>
      </c>
      <c r="K4080" s="280">
        <v>2008</v>
      </c>
      <c r="L4080" s="279" t="s">
        <v>402</v>
      </c>
      <c r="M4080" s="279" t="s">
        <v>394</v>
      </c>
      <c r="N4080" s="279"/>
      <c r="O4080" s="279" t="s">
        <v>394</v>
      </c>
      <c r="P4080" s="315">
        <v>0</v>
      </c>
      <c r="Q4080" s="278"/>
      <c r="R4080" s="303"/>
      <c r="S4080" s="279" t="s">
        <v>394</v>
      </c>
      <c r="T4080" s="279" t="s">
        <v>394</v>
      </c>
      <c r="U4080" s="303"/>
      <c r="V4080" s="303"/>
      <c r="W4080" s="303"/>
      <c r="X4080" s="303"/>
      <c r="Z4080" s="303"/>
      <c r="AA4080" s="303"/>
      <c r="AC4080" s="279" t="s">
        <v>394</v>
      </c>
      <c r="AF4080" s="276">
        <f>IFERROR(VLOOKUP(A4080,'[1]قوائم الترجمة'!AC$2:AD$2397,1,0),"م")</f>
        <v>123284</v>
      </c>
      <c r="AG4080" s="232"/>
      <c r="AH4080" s="233"/>
      <c r="AI4080" s="233"/>
      <c r="AJ4080" s="233"/>
      <c r="AL4080" s="267"/>
      <c r="AM4080" s="235"/>
      <c r="AO4080" s="236"/>
      <c r="AU4080" s="234"/>
    </row>
    <row r="4081" spans="1:47" ht="21" x14ac:dyDescent="0.4">
      <c r="A4081" s="278">
        <v>123285</v>
      </c>
      <c r="B4081" s="279" t="s">
        <v>10395</v>
      </c>
      <c r="C4081" s="279" t="s">
        <v>115</v>
      </c>
      <c r="D4081" s="279" t="s">
        <v>246</v>
      </c>
      <c r="E4081" s="279" t="s">
        <v>394</v>
      </c>
      <c r="F4081"/>
      <c r="H4081" s="279" t="s">
        <v>394</v>
      </c>
      <c r="I4081" s="279" t="s">
        <v>540</v>
      </c>
      <c r="J4081" s="279" t="s">
        <v>394</v>
      </c>
      <c r="K4081" s="279" t="s">
        <v>394</v>
      </c>
      <c r="L4081" s="279" t="s">
        <v>394</v>
      </c>
      <c r="M4081" s="279" t="s">
        <v>394</v>
      </c>
      <c r="N4081" s="279" t="s">
        <v>394</v>
      </c>
      <c r="O4081" s="279" t="s">
        <v>394</v>
      </c>
      <c r="P4081" s="315">
        <v>0</v>
      </c>
      <c r="Q4081" s="279" t="s">
        <v>394</v>
      </c>
      <c r="R4081" s="279" t="s">
        <v>394</v>
      </c>
      <c r="S4081" s="279" t="s">
        <v>394</v>
      </c>
      <c r="T4081" s="279" t="s">
        <v>394</v>
      </c>
      <c r="U4081" s="279" t="s">
        <v>394</v>
      </c>
      <c r="V4081" s="279" t="s">
        <v>394</v>
      </c>
      <c r="W4081" s="279" t="s">
        <v>394</v>
      </c>
      <c r="X4081" s="279" t="s">
        <v>394</v>
      </c>
      <c r="Y4081" s="281"/>
      <c r="Z4081" s="279" t="s">
        <v>394</v>
      </c>
      <c r="AA4081" s="279" t="s">
        <v>394</v>
      </c>
      <c r="AB4081" s="281"/>
      <c r="AC4081" s="279" t="s">
        <v>855</v>
      </c>
      <c r="AF4081" s="276" t="str">
        <f>IFERROR(VLOOKUP(A4081,'[1]قوائم الترجمة'!AC$2:AD$2397,1,0),"م")</f>
        <v>م</v>
      </c>
      <c r="AG4081" s="232"/>
      <c r="AH4081" s="233"/>
      <c r="AI4081" s="233"/>
      <c r="AJ4081" s="233"/>
      <c r="AL4081" s="267"/>
      <c r="AM4081" s="235"/>
      <c r="AO4081" s="236"/>
      <c r="AU4081" s="234"/>
    </row>
    <row r="4082" spans="1:47" ht="21" x14ac:dyDescent="0.4">
      <c r="A4082" s="278">
        <v>123286</v>
      </c>
      <c r="B4082" s="279" t="s">
        <v>2807</v>
      </c>
      <c r="C4082" s="279" t="s">
        <v>72</v>
      </c>
      <c r="D4082" s="279" t="s">
        <v>490</v>
      </c>
      <c r="E4082" s="279" t="s">
        <v>394</v>
      </c>
      <c r="F4082"/>
      <c r="H4082" s="279" t="s">
        <v>394</v>
      </c>
      <c r="I4082" s="279" t="s">
        <v>540</v>
      </c>
      <c r="J4082" s="279" t="s">
        <v>394</v>
      </c>
      <c r="K4082" s="279" t="s">
        <v>394</v>
      </c>
      <c r="L4082" s="279" t="s">
        <v>394</v>
      </c>
      <c r="M4082" s="279" t="s">
        <v>394</v>
      </c>
      <c r="N4082" s="279" t="s">
        <v>394</v>
      </c>
      <c r="O4082" s="279" t="s">
        <v>394</v>
      </c>
      <c r="P4082" s="315">
        <v>0</v>
      </c>
      <c r="Q4082" s="279" t="s">
        <v>394</v>
      </c>
      <c r="R4082" s="279" t="s">
        <v>394</v>
      </c>
      <c r="S4082" s="279" t="s">
        <v>394</v>
      </c>
      <c r="T4082" s="279" t="s">
        <v>394</v>
      </c>
      <c r="U4082" s="279" t="s">
        <v>394</v>
      </c>
      <c r="V4082" s="279" t="s">
        <v>394</v>
      </c>
      <c r="W4082" s="279" t="s">
        <v>394</v>
      </c>
      <c r="X4082" s="279" t="s">
        <v>394</v>
      </c>
      <c r="Y4082" s="281"/>
      <c r="Z4082" s="279" t="s">
        <v>394</v>
      </c>
      <c r="AA4082" s="279" t="s">
        <v>394</v>
      </c>
      <c r="AB4082" s="281"/>
      <c r="AC4082" s="279" t="s">
        <v>855</v>
      </c>
      <c r="AF4082" s="276" t="str">
        <f>IFERROR(VLOOKUP(A4082,'[1]قوائم الترجمة'!AC$2:AD$2397,1,0),"م")</f>
        <v>م</v>
      </c>
      <c r="AG4082" s="232"/>
      <c r="AH4082" s="233"/>
      <c r="AI4082" s="233"/>
      <c r="AJ4082" s="233"/>
      <c r="AL4082" s="267"/>
      <c r="AM4082" s="235"/>
      <c r="AO4082" s="236"/>
      <c r="AU4082" s="234"/>
    </row>
    <row r="4083" spans="1:47" ht="21" x14ac:dyDescent="0.4">
      <c r="A4083" s="278">
        <v>123287</v>
      </c>
      <c r="B4083" s="279" t="s">
        <v>2806</v>
      </c>
      <c r="C4083" s="279" t="s">
        <v>949</v>
      </c>
      <c r="D4083" s="279" t="s">
        <v>490</v>
      </c>
      <c r="E4083" s="279" t="s">
        <v>5660</v>
      </c>
      <c r="F4083" s="315" t="s">
        <v>8643</v>
      </c>
      <c r="G4083" s="315" t="s">
        <v>402</v>
      </c>
      <c r="H4083" s="279" t="s">
        <v>425</v>
      </c>
      <c r="I4083" s="279" t="s">
        <v>61</v>
      </c>
      <c r="J4083" s="279" t="s">
        <v>8112</v>
      </c>
      <c r="K4083" s="280">
        <v>2011</v>
      </c>
      <c r="L4083" s="279" t="s">
        <v>402</v>
      </c>
      <c r="M4083" s="279" t="s">
        <v>394</v>
      </c>
      <c r="N4083" s="279" t="s">
        <v>394</v>
      </c>
      <c r="O4083" s="279" t="s">
        <v>394</v>
      </c>
      <c r="P4083" s="315">
        <v>0</v>
      </c>
      <c r="Q4083" s="278"/>
      <c r="R4083" s="303"/>
      <c r="S4083" s="279" t="s">
        <v>394</v>
      </c>
      <c r="T4083" s="279" t="s">
        <v>394</v>
      </c>
      <c r="U4083" s="303"/>
      <c r="V4083" s="303"/>
      <c r="W4083" s="303"/>
      <c r="X4083" s="303"/>
      <c r="Z4083" s="303"/>
      <c r="AA4083" s="303"/>
      <c r="AC4083" s="279" t="s">
        <v>394</v>
      </c>
      <c r="AF4083" s="276">
        <f>IFERROR(VLOOKUP(A4083,'[1]قوائم الترجمة'!AC$2:AD$2397,1,0),"م")</f>
        <v>123287</v>
      </c>
      <c r="AG4083" s="232"/>
      <c r="AH4083" s="233"/>
      <c r="AI4083" s="233"/>
      <c r="AJ4083" s="233"/>
      <c r="AL4083" s="267"/>
      <c r="AM4083" s="235"/>
      <c r="AO4083" s="236"/>
      <c r="AU4083" s="234"/>
    </row>
    <row r="4084" spans="1:47" ht="21" x14ac:dyDescent="0.4">
      <c r="A4084" s="278">
        <v>123288</v>
      </c>
      <c r="B4084" s="279" t="s">
        <v>2804</v>
      </c>
      <c r="C4084" s="279" t="s">
        <v>658</v>
      </c>
      <c r="D4084" s="279" t="s">
        <v>2805</v>
      </c>
      <c r="E4084" s="279" t="s">
        <v>5660</v>
      </c>
      <c r="F4084" s="315" t="s">
        <v>8691</v>
      </c>
      <c r="G4084" s="315" t="s">
        <v>8289</v>
      </c>
      <c r="H4084" s="279" t="s">
        <v>425</v>
      </c>
      <c r="I4084" s="279" t="s">
        <v>61</v>
      </c>
      <c r="J4084" s="279" t="s">
        <v>7215</v>
      </c>
      <c r="K4084" s="280">
        <v>0</v>
      </c>
      <c r="L4084" s="279" t="s">
        <v>7215</v>
      </c>
      <c r="M4084" s="279" t="s">
        <v>394</v>
      </c>
      <c r="N4084" s="279"/>
      <c r="O4084" s="279" t="s">
        <v>394</v>
      </c>
      <c r="P4084" s="315">
        <v>0</v>
      </c>
      <c r="Q4084" s="278"/>
      <c r="R4084" s="303"/>
      <c r="S4084" s="279" t="s">
        <v>394</v>
      </c>
      <c r="T4084" s="279" t="s">
        <v>394</v>
      </c>
      <c r="U4084" s="303"/>
      <c r="V4084" s="303"/>
      <c r="W4084" s="303"/>
      <c r="X4084" s="303"/>
      <c r="Z4084" s="303"/>
      <c r="AA4084" s="303"/>
      <c r="AC4084" s="279" t="s">
        <v>394</v>
      </c>
      <c r="AF4084" s="276">
        <f>IFERROR(VLOOKUP(A4084,'[1]قوائم الترجمة'!AC$2:AD$2397,1,0),"م")</f>
        <v>123288</v>
      </c>
      <c r="AG4084" s="232"/>
      <c r="AH4084" s="233"/>
      <c r="AI4084" s="233"/>
      <c r="AJ4084" s="233"/>
      <c r="AL4084" s="267"/>
      <c r="AM4084" s="235"/>
      <c r="AO4084" s="236"/>
      <c r="AU4084" s="234"/>
    </row>
    <row r="4085" spans="1:47" ht="21" x14ac:dyDescent="0.4">
      <c r="A4085" s="278">
        <v>123289</v>
      </c>
      <c r="B4085" s="279" t="s">
        <v>2803</v>
      </c>
      <c r="C4085" s="279" t="s">
        <v>68</v>
      </c>
      <c r="D4085" s="279" t="s">
        <v>486</v>
      </c>
      <c r="E4085" s="279" t="s">
        <v>424</v>
      </c>
      <c r="F4085" s="315" t="s">
        <v>394</v>
      </c>
      <c r="G4085" s="315" t="s">
        <v>8101</v>
      </c>
      <c r="H4085" s="279" t="s">
        <v>425</v>
      </c>
      <c r="I4085" s="279" t="s">
        <v>538</v>
      </c>
      <c r="J4085" s="279" t="s">
        <v>403</v>
      </c>
      <c r="K4085" s="312"/>
      <c r="L4085" s="279" t="s">
        <v>412</v>
      </c>
      <c r="M4085" s="279" t="s">
        <v>394</v>
      </c>
      <c r="N4085" s="279" t="s">
        <v>394</v>
      </c>
      <c r="O4085" s="279" t="s">
        <v>394</v>
      </c>
      <c r="P4085" s="315">
        <v>0</v>
      </c>
      <c r="Q4085" s="278"/>
      <c r="R4085" s="303"/>
      <c r="S4085" s="279" t="s">
        <v>394</v>
      </c>
      <c r="T4085" s="279" t="s">
        <v>394</v>
      </c>
      <c r="U4085" s="303"/>
      <c r="V4085" s="303"/>
      <c r="W4085" s="303"/>
      <c r="X4085" s="303"/>
      <c r="Z4085" s="303"/>
      <c r="AA4085" s="303"/>
      <c r="AC4085" s="279" t="s">
        <v>394</v>
      </c>
      <c r="AF4085" s="276">
        <f>IFERROR(VLOOKUP(A4085,'[1]قوائم الترجمة'!AC$2:AD$2397,1,0),"م")</f>
        <v>123289</v>
      </c>
      <c r="AG4085" s="232"/>
      <c r="AH4085" s="233"/>
      <c r="AI4085" s="233"/>
      <c r="AJ4085" s="233"/>
      <c r="AL4085" s="267"/>
      <c r="AM4085" s="235"/>
      <c r="AU4085" s="234"/>
    </row>
    <row r="4086" spans="1:47" ht="21" x14ac:dyDescent="0.4">
      <c r="A4086" s="278">
        <v>123290</v>
      </c>
      <c r="B4086" s="279" t="s">
        <v>2801</v>
      </c>
      <c r="C4086" s="279" t="s">
        <v>2802</v>
      </c>
      <c r="D4086" s="279" t="s">
        <v>250</v>
      </c>
      <c r="E4086" s="279" t="s">
        <v>394</v>
      </c>
      <c r="F4086"/>
      <c r="H4086" s="279" t="s">
        <v>394</v>
      </c>
      <c r="I4086" s="279" t="s">
        <v>540</v>
      </c>
      <c r="J4086" s="279" t="s">
        <v>394</v>
      </c>
      <c r="K4086" s="279" t="s">
        <v>394</v>
      </c>
      <c r="L4086" s="279" t="s">
        <v>394</v>
      </c>
      <c r="M4086" s="279" t="s">
        <v>394</v>
      </c>
      <c r="N4086" s="279" t="s">
        <v>394</v>
      </c>
      <c r="O4086" s="279" t="s">
        <v>394</v>
      </c>
      <c r="P4086" s="315">
        <v>0</v>
      </c>
      <c r="Q4086" s="279" t="s">
        <v>394</v>
      </c>
      <c r="R4086" s="279" t="s">
        <v>394</v>
      </c>
      <c r="S4086" s="279" t="s">
        <v>394</v>
      </c>
      <c r="T4086" s="279" t="s">
        <v>394</v>
      </c>
      <c r="U4086" s="279" t="s">
        <v>394</v>
      </c>
      <c r="V4086" s="279" t="s">
        <v>394</v>
      </c>
      <c r="W4086" s="279" t="s">
        <v>394</v>
      </c>
      <c r="X4086" s="279" t="s">
        <v>394</v>
      </c>
      <c r="Y4086" s="281"/>
      <c r="Z4086" s="279" t="s">
        <v>394</v>
      </c>
      <c r="AA4086" s="279" t="s">
        <v>394</v>
      </c>
      <c r="AB4086" s="281"/>
      <c r="AC4086" s="279" t="s">
        <v>855</v>
      </c>
      <c r="AF4086" s="276" t="str">
        <f>IFERROR(VLOOKUP(A4086,'[1]قوائم الترجمة'!AC$2:AD$2397,1,0),"م")</f>
        <v>م</v>
      </c>
      <c r="AG4086" s="232"/>
      <c r="AH4086" s="233"/>
      <c r="AI4086" s="233"/>
      <c r="AJ4086" s="233"/>
      <c r="AL4086" s="267"/>
      <c r="AM4086" s="235"/>
      <c r="AO4086" s="236"/>
      <c r="AU4086" s="234"/>
    </row>
    <row r="4087" spans="1:47" ht="21" x14ac:dyDescent="0.4">
      <c r="A4087" s="278">
        <v>123291</v>
      </c>
      <c r="B4087" s="279" t="s">
        <v>2798</v>
      </c>
      <c r="C4087" s="279" t="s">
        <v>2799</v>
      </c>
      <c r="D4087" s="279" t="s">
        <v>2800</v>
      </c>
      <c r="E4087" s="279" t="s">
        <v>424</v>
      </c>
      <c r="F4087" s="315" t="s">
        <v>9794</v>
      </c>
      <c r="G4087" s="315" t="s">
        <v>410</v>
      </c>
      <c r="H4087" s="279" t="s">
        <v>425</v>
      </c>
      <c r="I4087" s="279" t="s">
        <v>61</v>
      </c>
      <c r="J4087" s="279" t="s">
        <v>426</v>
      </c>
      <c r="K4087" s="280">
        <v>2005</v>
      </c>
      <c r="L4087" s="279" t="s">
        <v>402</v>
      </c>
      <c r="M4087" s="279" t="s">
        <v>394</v>
      </c>
      <c r="N4087" s="279"/>
      <c r="O4087" s="279" t="s">
        <v>394</v>
      </c>
      <c r="P4087" s="315">
        <v>0</v>
      </c>
      <c r="Q4087" s="278"/>
      <c r="R4087" s="303"/>
      <c r="S4087" s="279" t="s">
        <v>394</v>
      </c>
      <c r="T4087" s="279" t="s">
        <v>394</v>
      </c>
      <c r="U4087" s="303"/>
      <c r="V4087" s="303"/>
      <c r="W4087" s="303"/>
      <c r="X4087" s="303"/>
      <c r="Z4087" s="303"/>
      <c r="AA4087" s="303"/>
      <c r="AC4087" s="279" t="s">
        <v>394</v>
      </c>
      <c r="AF4087" s="276">
        <f>IFERROR(VLOOKUP(A4087,'[1]قوائم الترجمة'!AC$2:AD$2397,1,0),"م")</f>
        <v>123291</v>
      </c>
      <c r="AG4087" s="232"/>
      <c r="AH4087" s="233"/>
      <c r="AI4087" s="233"/>
      <c r="AJ4087" s="233"/>
      <c r="AL4087" s="267"/>
      <c r="AM4087" s="235"/>
      <c r="AO4087" s="236"/>
      <c r="AU4087" s="234"/>
    </row>
    <row r="4088" spans="1:47" ht="21" x14ac:dyDescent="0.4">
      <c r="A4088" s="278">
        <v>123292</v>
      </c>
      <c r="B4088" s="279" t="s">
        <v>2797</v>
      </c>
      <c r="C4088" s="279" t="s">
        <v>1015</v>
      </c>
      <c r="D4088" s="279" t="s">
        <v>1238</v>
      </c>
      <c r="E4088" s="279" t="s">
        <v>424</v>
      </c>
      <c r="F4088" s="315" t="s">
        <v>394</v>
      </c>
      <c r="G4088" s="315" t="s">
        <v>8174</v>
      </c>
      <c r="H4088" s="279" t="s">
        <v>425</v>
      </c>
      <c r="I4088" s="279" t="s">
        <v>67</v>
      </c>
      <c r="J4088" s="279" t="s">
        <v>426</v>
      </c>
      <c r="K4088" s="312"/>
      <c r="L4088" s="279" t="s">
        <v>420</v>
      </c>
      <c r="M4088" s="279" t="s">
        <v>394</v>
      </c>
      <c r="N4088" s="279" t="s">
        <v>394</v>
      </c>
      <c r="O4088" s="279" t="s">
        <v>394</v>
      </c>
      <c r="P4088" s="315">
        <v>0</v>
      </c>
      <c r="Q4088" s="278"/>
      <c r="R4088" s="303"/>
      <c r="S4088" s="279" t="s">
        <v>394</v>
      </c>
      <c r="T4088" s="279" t="s">
        <v>394</v>
      </c>
      <c r="U4088" s="303"/>
      <c r="V4088" s="303"/>
      <c r="W4088" s="303"/>
      <c r="X4088" s="303"/>
      <c r="Z4088" s="303"/>
      <c r="AA4088" s="303"/>
      <c r="AC4088" s="279" t="s">
        <v>394</v>
      </c>
      <c r="AF4088" s="276">
        <f>IFERROR(VLOOKUP(A4088,'[1]قوائم الترجمة'!AC$2:AD$2397,1,0),"م")</f>
        <v>123292</v>
      </c>
      <c r="AG4088" s="232"/>
      <c r="AH4088" s="233"/>
      <c r="AI4088" s="233"/>
      <c r="AJ4088" s="233"/>
      <c r="AL4088" s="267"/>
      <c r="AM4088" s="235"/>
      <c r="AO4088" s="236"/>
      <c r="AU4088" s="234"/>
    </row>
    <row r="4089" spans="1:47" ht="21" x14ac:dyDescent="0.4">
      <c r="A4089" s="278">
        <v>123293</v>
      </c>
      <c r="B4089" s="279" t="s">
        <v>2796</v>
      </c>
      <c r="C4089" s="279" t="s">
        <v>73</v>
      </c>
      <c r="D4089" s="279" t="s">
        <v>546</v>
      </c>
      <c r="E4089" s="279" t="s">
        <v>424</v>
      </c>
      <c r="F4089" s="315" t="s">
        <v>9795</v>
      </c>
      <c r="G4089" s="315" t="s">
        <v>8215</v>
      </c>
      <c r="H4089" s="279" t="s">
        <v>425</v>
      </c>
      <c r="I4089" s="279" t="s">
        <v>538</v>
      </c>
      <c r="J4089" s="279" t="s">
        <v>426</v>
      </c>
      <c r="K4089" s="280">
        <v>2009</v>
      </c>
      <c r="L4089" s="279" t="s">
        <v>404</v>
      </c>
      <c r="M4089" s="279" t="s">
        <v>394</v>
      </c>
      <c r="N4089" s="279" t="s">
        <v>394</v>
      </c>
      <c r="O4089" s="279" t="s">
        <v>394</v>
      </c>
      <c r="P4089" s="315">
        <v>0</v>
      </c>
      <c r="Q4089" s="278"/>
      <c r="R4089" s="303"/>
      <c r="S4089" s="279" t="s">
        <v>394</v>
      </c>
      <c r="T4089" s="279" t="s">
        <v>394</v>
      </c>
      <c r="U4089" s="303"/>
      <c r="V4089" s="303"/>
      <c r="W4089" s="303"/>
      <c r="X4089" s="303"/>
      <c r="Z4089" s="303"/>
      <c r="AA4089" s="303"/>
      <c r="AC4089" s="279" t="s">
        <v>394</v>
      </c>
      <c r="AF4089" s="276">
        <f>IFERROR(VLOOKUP(A4089,'[1]قوائم الترجمة'!AC$2:AD$2397,1,0),"م")</f>
        <v>123293</v>
      </c>
      <c r="AG4089" s="232"/>
      <c r="AH4089" s="233"/>
      <c r="AI4089" s="233"/>
      <c r="AJ4089" s="233"/>
      <c r="AL4089" s="267"/>
      <c r="AM4089" s="235"/>
      <c r="AO4089" s="236"/>
      <c r="AU4089" s="234"/>
    </row>
    <row r="4090" spans="1:47" ht="21" x14ac:dyDescent="0.4">
      <c r="A4090" s="278">
        <v>123294</v>
      </c>
      <c r="B4090" s="279" t="s">
        <v>2795</v>
      </c>
      <c r="C4090" s="279" t="s">
        <v>1002</v>
      </c>
      <c r="D4090" s="279" t="s">
        <v>496</v>
      </c>
      <c r="E4090" s="279" t="s">
        <v>394</v>
      </c>
      <c r="F4090"/>
      <c r="H4090" s="279" t="s">
        <v>394</v>
      </c>
      <c r="I4090" s="279" t="s">
        <v>540</v>
      </c>
      <c r="J4090" s="279" t="s">
        <v>394</v>
      </c>
      <c r="K4090" s="279" t="s">
        <v>394</v>
      </c>
      <c r="L4090" s="279" t="s">
        <v>394</v>
      </c>
      <c r="M4090" s="279" t="s">
        <v>394</v>
      </c>
      <c r="N4090" s="279" t="s">
        <v>394</v>
      </c>
      <c r="O4090" s="279" t="s">
        <v>394</v>
      </c>
      <c r="P4090" s="315">
        <v>0</v>
      </c>
      <c r="Q4090" s="279" t="s">
        <v>394</v>
      </c>
      <c r="R4090" s="279" t="s">
        <v>394</v>
      </c>
      <c r="S4090" s="279" t="s">
        <v>394</v>
      </c>
      <c r="T4090" s="279" t="s">
        <v>394</v>
      </c>
      <c r="U4090" s="279" t="s">
        <v>394</v>
      </c>
      <c r="V4090" s="279" t="s">
        <v>394</v>
      </c>
      <c r="W4090" s="279" t="s">
        <v>394</v>
      </c>
      <c r="X4090" s="279" t="s">
        <v>394</v>
      </c>
      <c r="Y4090" s="281"/>
      <c r="Z4090" s="279" t="s">
        <v>394</v>
      </c>
      <c r="AA4090" s="279" t="s">
        <v>394</v>
      </c>
      <c r="AB4090" s="281"/>
      <c r="AC4090" s="279" t="s">
        <v>855</v>
      </c>
      <c r="AF4090" s="276" t="str">
        <f>IFERROR(VLOOKUP(A4090,'[1]قوائم الترجمة'!AC$2:AD$2397,1,0),"م")</f>
        <v>م</v>
      </c>
      <c r="AG4090" s="232"/>
      <c r="AH4090" s="233"/>
      <c r="AI4090" s="233"/>
      <c r="AJ4090" s="233"/>
      <c r="AL4090" s="267"/>
      <c r="AM4090" s="235"/>
      <c r="AO4090" s="236"/>
      <c r="AU4090" s="234"/>
    </row>
    <row r="4091" spans="1:47" ht="21" x14ac:dyDescent="0.4">
      <c r="A4091" s="278">
        <v>123295</v>
      </c>
      <c r="B4091" s="279" t="s">
        <v>2793</v>
      </c>
      <c r="C4091" s="279" t="s">
        <v>2794</v>
      </c>
      <c r="D4091" s="279" t="s">
        <v>1030</v>
      </c>
      <c r="E4091" s="279" t="s">
        <v>5660</v>
      </c>
      <c r="F4091" s="315" t="s">
        <v>8464</v>
      </c>
      <c r="G4091" s="315" t="s">
        <v>419</v>
      </c>
      <c r="H4091" s="279" t="s">
        <v>425</v>
      </c>
      <c r="I4091" s="279" t="s">
        <v>61</v>
      </c>
      <c r="J4091" s="279" t="s">
        <v>7215</v>
      </c>
      <c r="K4091" s="280">
        <v>0</v>
      </c>
      <c r="L4091" s="279" t="s">
        <v>7215</v>
      </c>
      <c r="M4091" s="279" t="s">
        <v>394</v>
      </c>
      <c r="N4091" s="279"/>
      <c r="O4091" s="279" t="s">
        <v>394</v>
      </c>
      <c r="P4091" s="315">
        <v>0</v>
      </c>
      <c r="Q4091" s="278"/>
      <c r="R4091" s="303"/>
      <c r="S4091" s="279" t="s">
        <v>394</v>
      </c>
      <c r="T4091" s="279" t="s">
        <v>394</v>
      </c>
      <c r="U4091" s="303"/>
      <c r="V4091" s="303"/>
      <c r="W4091" s="303"/>
      <c r="X4091" s="303"/>
      <c r="Z4091" s="303"/>
      <c r="AA4091" s="303"/>
      <c r="AC4091" s="279" t="s">
        <v>394</v>
      </c>
      <c r="AF4091" s="276">
        <f>IFERROR(VLOOKUP(A4091,'[1]قوائم الترجمة'!AC$2:AD$2397,1,0),"م")</f>
        <v>123295</v>
      </c>
      <c r="AG4091" s="232"/>
      <c r="AH4091" s="233"/>
      <c r="AI4091" s="233"/>
      <c r="AJ4091" s="233"/>
      <c r="AL4091" s="267"/>
      <c r="AM4091" s="235"/>
      <c r="AO4091" s="236"/>
      <c r="AU4091" s="234"/>
    </row>
    <row r="4092" spans="1:47" ht="21" x14ac:dyDescent="0.4">
      <c r="A4092" s="278">
        <v>123296</v>
      </c>
      <c r="B4092" s="279" t="s">
        <v>2792</v>
      </c>
      <c r="C4092" s="279" t="s">
        <v>68</v>
      </c>
      <c r="D4092" s="279" t="s">
        <v>824</v>
      </c>
      <c r="E4092" s="279" t="s">
        <v>423</v>
      </c>
      <c r="F4092" s="315" t="s">
        <v>9796</v>
      </c>
      <c r="G4092" s="315" t="s">
        <v>9797</v>
      </c>
      <c r="H4092" s="279" t="s">
        <v>425</v>
      </c>
      <c r="I4092" s="279" t="s">
        <v>67</v>
      </c>
      <c r="J4092" s="279" t="s">
        <v>403</v>
      </c>
      <c r="K4092" s="280">
        <v>2012</v>
      </c>
      <c r="L4092" s="279" t="s">
        <v>402</v>
      </c>
      <c r="M4092" s="279" t="s">
        <v>394</v>
      </c>
      <c r="N4092" s="279" t="s">
        <v>394</v>
      </c>
      <c r="O4092" s="279" t="s">
        <v>394</v>
      </c>
      <c r="P4092" s="315">
        <v>0</v>
      </c>
      <c r="Q4092" s="278"/>
      <c r="R4092" s="303"/>
      <c r="S4092" s="279" t="s">
        <v>394</v>
      </c>
      <c r="T4092" s="279" t="s">
        <v>394</v>
      </c>
      <c r="U4092" s="303"/>
      <c r="V4092" s="303"/>
      <c r="W4092" s="303"/>
      <c r="X4092" s="303"/>
      <c r="Z4092" s="303"/>
      <c r="AA4092" s="303"/>
      <c r="AC4092" s="279" t="s">
        <v>394</v>
      </c>
      <c r="AF4092" s="276">
        <f>IFERROR(VLOOKUP(A4092,'[1]قوائم الترجمة'!AC$2:AD$2397,1,0),"م")</f>
        <v>123296</v>
      </c>
      <c r="AG4092" s="232"/>
      <c r="AH4092" s="233"/>
      <c r="AI4092" s="233"/>
      <c r="AJ4092" s="233"/>
      <c r="AL4092" s="267"/>
      <c r="AM4092" s="235"/>
      <c r="AO4092" s="236"/>
      <c r="AU4092" s="234"/>
    </row>
    <row r="4093" spans="1:47" ht="21" x14ac:dyDescent="0.4">
      <c r="A4093" s="275">
        <v>123297</v>
      </c>
      <c r="B4093" s="276" t="s">
        <v>2790</v>
      </c>
      <c r="C4093" s="276" t="s">
        <v>2791</v>
      </c>
      <c r="D4093" s="276" t="s">
        <v>272</v>
      </c>
      <c r="E4093" s="276" t="s">
        <v>424</v>
      </c>
      <c r="F4093" s="317" t="s">
        <v>8708</v>
      </c>
      <c r="G4093" s="317" t="s">
        <v>8709</v>
      </c>
      <c r="H4093" s="276" t="s">
        <v>428</v>
      </c>
      <c r="I4093" s="276" t="s">
        <v>538</v>
      </c>
      <c r="J4093" s="276" t="s">
        <v>8112</v>
      </c>
      <c r="K4093" s="277">
        <v>1994</v>
      </c>
      <c r="L4093" s="276" t="s">
        <v>402</v>
      </c>
      <c r="M4093" s="303"/>
      <c r="N4093" s="276" t="s">
        <v>394</v>
      </c>
      <c r="O4093" s="276" t="s">
        <v>394</v>
      </c>
      <c r="P4093" s="315">
        <v>0</v>
      </c>
      <c r="Q4093" s="303"/>
      <c r="R4093" s="276" t="s">
        <v>394</v>
      </c>
      <c r="S4093" s="276" t="s">
        <v>394</v>
      </c>
      <c r="T4093" s="303"/>
      <c r="U4093" s="303"/>
      <c r="V4093" s="303"/>
      <c r="W4093" s="303"/>
      <c r="X4093" s="303"/>
      <c r="Z4093" s="303"/>
      <c r="AA4093" s="303"/>
      <c r="AC4093" s="276" t="s">
        <v>394</v>
      </c>
      <c r="AF4093" s="276">
        <f>IFERROR(VLOOKUP(A4093,'[1]قوائم الترجمة'!AC$2:AD$2397,1,0),"م")</f>
        <v>123297</v>
      </c>
      <c r="AG4093" s="232"/>
      <c r="AH4093" s="233"/>
      <c r="AI4093" s="233"/>
      <c r="AJ4093" s="233"/>
      <c r="AL4093" s="267"/>
      <c r="AM4093" s="235"/>
      <c r="AO4093" s="236"/>
      <c r="AU4093" s="234"/>
    </row>
    <row r="4094" spans="1:47" ht="21" x14ac:dyDescent="0.4">
      <c r="A4094" s="275">
        <v>123298</v>
      </c>
      <c r="B4094" s="276" t="s">
        <v>2789</v>
      </c>
      <c r="C4094" s="276" t="s">
        <v>68</v>
      </c>
      <c r="D4094" s="276" t="s">
        <v>496</v>
      </c>
      <c r="E4094" s="276" t="s">
        <v>423</v>
      </c>
      <c r="F4094" s="317" t="s">
        <v>8710</v>
      </c>
      <c r="G4094" s="317" t="s">
        <v>414</v>
      </c>
      <c r="H4094" s="276" t="s">
        <v>425</v>
      </c>
      <c r="I4094" s="276" t="s">
        <v>67</v>
      </c>
      <c r="J4094" s="276" t="s">
        <v>8112</v>
      </c>
      <c r="K4094" s="277">
        <v>2008</v>
      </c>
      <c r="L4094" s="276" t="s">
        <v>414</v>
      </c>
      <c r="M4094" s="303"/>
      <c r="N4094" s="276" t="s">
        <v>394</v>
      </c>
      <c r="O4094" s="276" t="s">
        <v>394</v>
      </c>
      <c r="P4094" s="315">
        <v>0</v>
      </c>
      <c r="Q4094" s="303"/>
      <c r="R4094" s="276" t="s">
        <v>394</v>
      </c>
      <c r="S4094" s="276" t="s">
        <v>394</v>
      </c>
      <c r="T4094" s="303"/>
      <c r="U4094" s="303"/>
      <c r="V4094" s="303"/>
      <c r="W4094" s="303"/>
      <c r="X4094" s="303"/>
      <c r="Z4094" s="303"/>
      <c r="AA4094" s="303"/>
      <c r="AC4094" s="276" t="s">
        <v>394</v>
      </c>
      <c r="AF4094" s="276">
        <f>IFERROR(VLOOKUP(A4094,'[1]قوائم الترجمة'!AC$2:AD$2397,1,0),"م")</f>
        <v>123298</v>
      </c>
      <c r="AG4094" s="232"/>
      <c r="AH4094" s="233"/>
      <c r="AI4094" s="233"/>
      <c r="AJ4094" s="233"/>
      <c r="AL4094" s="267"/>
      <c r="AM4094" s="235"/>
      <c r="AO4094" s="236"/>
      <c r="AU4094" s="234"/>
    </row>
    <row r="4095" spans="1:47" ht="21" x14ac:dyDescent="0.4">
      <c r="A4095" s="278">
        <v>123299</v>
      </c>
      <c r="B4095" s="279" t="s">
        <v>6460</v>
      </c>
      <c r="C4095" s="279" t="s">
        <v>111</v>
      </c>
      <c r="D4095" s="279" t="s">
        <v>236</v>
      </c>
      <c r="E4095" s="279" t="s">
        <v>5660</v>
      </c>
      <c r="F4095" s="315" t="s">
        <v>9798</v>
      </c>
      <c r="G4095" s="315" t="s">
        <v>8328</v>
      </c>
      <c r="H4095" s="279" t="s">
        <v>425</v>
      </c>
      <c r="I4095" s="279" t="s">
        <v>61</v>
      </c>
      <c r="J4095" s="279" t="s">
        <v>8101</v>
      </c>
      <c r="K4095" s="312"/>
      <c r="L4095" s="279" t="s">
        <v>8101</v>
      </c>
      <c r="M4095" s="279" t="s">
        <v>394</v>
      </c>
      <c r="N4095" s="279" t="s">
        <v>394</v>
      </c>
      <c r="O4095" s="279" t="s">
        <v>394</v>
      </c>
      <c r="P4095" s="315">
        <v>0</v>
      </c>
      <c r="Q4095" s="278"/>
      <c r="R4095" s="303"/>
      <c r="S4095" s="279" t="s">
        <v>394</v>
      </c>
      <c r="T4095" s="279" t="s">
        <v>394</v>
      </c>
      <c r="U4095" s="303"/>
      <c r="V4095" s="303"/>
      <c r="W4095" s="303"/>
      <c r="X4095" s="303"/>
      <c r="Z4095" s="303"/>
      <c r="AA4095" s="303"/>
      <c r="AC4095" s="279" t="s">
        <v>855</v>
      </c>
      <c r="AF4095" s="276">
        <f>IFERROR(VLOOKUP(A4095,'[1]قوائم الترجمة'!AC$2:AD$2397,1,0),"م")</f>
        <v>123299</v>
      </c>
      <c r="AG4095" s="232"/>
      <c r="AH4095" s="233"/>
      <c r="AI4095" s="233"/>
      <c r="AJ4095" s="233"/>
      <c r="AL4095" s="267"/>
      <c r="AM4095" s="235"/>
      <c r="AO4095" s="236"/>
      <c r="AU4095" s="234"/>
    </row>
    <row r="4096" spans="1:47" ht="21" x14ac:dyDescent="0.4">
      <c r="A4096" s="278">
        <v>123301</v>
      </c>
      <c r="B4096" s="279" t="s">
        <v>10394</v>
      </c>
      <c r="C4096" s="279" t="s">
        <v>1491</v>
      </c>
      <c r="D4096" s="279" t="s">
        <v>251</v>
      </c>
      <c r="E4096" s="279" t="s">
        <v>394</v>
      </c>
      <c r="F4096"/>
      <c r="H4096" s="279" t="s">
        <v>394</v>
      </c>
      <c r="I4096" s="279" t="s">
        <v>61</v>
      </c>
      <c r="J4096" s="279" t="s">
        <v>394</v>
      </c>
      <c r="K4096" s="279" t="s">
        <v>394</v>
      </c>
      <c r="L4096" s="279" t="s">
        <v>394</v>
      </c>
      <c r="M4096" s="279" t="s">
        <v>394</v>
      </c>
      <c r="N4096" s="279" t="s">
        <v>394</v>
      </c>
      <c r="O4096" s="279" t="s">
        <v>394</v>
      </c>
      <c r="P4096" s="315">
        <v>0</v>
      </c>
      <c r="Q4096" s="279" t="s">
        <v>394</v>
      </c>
      <c r="R4096" s="279" t="s">
        <v>394</v>
      </c>
      <c r="S4096" s="279" t="s">
        <v>394</v>
      </c>
      <c r="T4096" s="279" t="s">
        <v>394</v>
      </c>
      <c r="U4096" s="279" t="s">
        <v>394</v>
      </c>
      <c r="V4096" s="279" t="s">
        <v>394</v>
      </c>
      <c r="W4096" s="279" t="s">
        <v>394</v>
      </c>
      <c r="X4096" s="279" t="s">
        <v>394</v>
      </c>
      <c r="Y4096" s="281"/>
      <c r="Z4096" s="279" t="s">
        <v>394</v>
      </c>
      <c r="AA4096" s="279" t="s">
        <v>394</v>
      </c>
      <c r="AB4096" s="281"/>
      <c r="AC4096" s="279" t="s">
        <v>855</v>
      </c>
      <c r="AF4096" s="276" t="str">
        <f>IFERROR(VLOOKUP(A4096,'[1]قوائم الترجمة'!AC$2:AD$2397,1,0),"م")</f>
        <v>م</v>
      </c>
      <c r="AG4096" s="232"/>
      <c r="AH4096" s="233"/>
      <c r="AI4096" s="233"/>
      <c r="AJ4096" s="233"/>
      <c r="AL4096" s="267"/>
      <c r="AM4096" s="235"/>
      <c r="AO4096" s="236"/>
      <c r="AU4096" s="234"/>
    </row>
    <row r="4097" spans="1:47" ht="21" x14ac:dyDescent="0.4">
      <c r="A4097" s="275">
        <v>123304</v>
      </c>
      <c r="B4097" s="276" t="s">
        <v>2787</v>
      </c>
      <c r="C4097" s="276" t="s">
        <v>1220</v>
      </c>
      <c r="D4097" s="276" t="s">
        <v>2786</v>
      </c>
      <c r="E4097" s="276" t="s">
        <v>5660</v>
      </c>
      <c r="F4097" s="317" t="s">
        <v>8711</v>
      </c>
      <c r="G4097" s="317" t="s">
        <v>412</v>
      </c>
      <c r="H4097" s="276" t="s">
        <v>425</v>
      </c>
      <c r="I4097" s="276" t="s">
        <v>61</v>
      </c>
      <c r="J4097" s="276" t="s">
        <v>8112</v>
      </c>
      <c r="K4097" s="277">
        <v>2010</v>
      </c>
      <c r="L4097" s="276" t="s">
        <v>412</v>
      </c>
      <c r="M4097" s="303"/>
      <c r="N4097" s="276" t="s">
        <v>8712</v>
      </c>
      <c r="O4097" s="276" t="s">
        <v>8409</v>
      </c>
      <c r="P4097" s="276">
        <v>52000</v>
      </c>
      <c r="Q4097" s="303"/>
      <c r="R4097" s="276" t="s">
        <v>394</v>
      </c>
      <c r="S4097" s="276"/>
      <c r="T4097" s="303"/>
      <c r="U4097" s="303"/>
      <c r="V4097" s="303"/>
      <c r="W4097" s="303"/>
      <c r="X4097" s="303"/>
      <c r="Z4097" s="303"/>
      <c r="AA4097" s="303"/>
      <c r="AC4097" s="276" t="s">
        <v>394</v>
      </c>
      <c r="AF4097" s="276">
        <f>IFERROR(VLOOKUP(A4097,'[1]قوائم الترجمة'!AC$2:AD$2397,1,0),"م")</f>
        <v>123304</v>
      </c>
      <c r="AG4097" s="232"/>
      <c r="AH4097" s="233"/>
      <c r="AI4097" s="233"/>
      <c r="AJ4097" s="233"/>
      <c r="AL4097" s="267"/>
      <c r="AM4097" s="235"/>
      <c r="AO4097" s="236"/>
      <c r="AU4097" s="234"/>
    </row>
    <row r="4098" spans="1:47" ht="21" x14ac:dyDescent="0.4">
      <c r="A4098" s="275">
        <v>123305</v>
      </c>
      <c r="B4098" s="276" t="s">
        <v>2785</v>
      </c>
      <c r="C4098" s="276" t="s">
        <v>1220</v>
      </c>
      <c r="D4098" s="276" t="s">
        <v>2788</v>
      </c>
      <c r="E4098" s="276" t="s">
        <v>5660</v>
      </c>
      <c r="F4098" s="317" t="s">
        <v>8713</v>
      </c>
      <c r="G4098" s="317" t="s">
        <v>412</v>
      </c>
      <c r="H4098" s="276" t="s">
        <v>425</v>
      </c>
      <c r="I4098" s="276" t="s">
        <v>61</v>
      </c>
      <c r="J4098" s="276" t="s">
        <v>8112</v>
      </c>
      <c r="K4098" s="277">
        <v>2011</v>
      </c>
      <c r="L4098" s="276" t="s">
        <v>412</v>
      </c>
      <c r="M4098" s="303"/>
      <c r="N4098" s="276" t="s">
        <v>8714</v>
      </c>
      <c r="O4098" s="276" t="s">
        <v>394</v>
      </c>
      <c r="P4098" s="276">
        <v>25000</v>
      </c>
      <c r="Q4098" s="303"/>
      <c r="R4098" s="276" t="s">
        <v>394</v>
      </c>
      <c r="S4098" s="276"/>
      <c r="T4098" s="303"/>
      <c r="U4098" s="303"/>
      <c r="V4098" s="303"/>
      <c r="W4098" s="303"/>
      <c r="X4098" s="303"/>
      <c r="Z4098" s="303"/>
      <c r="AA4098" s="303"/>
      <c r="AC4098" s="276" t="s">
        <v>394</v>
      </c>
      <c r="AF4098" s="276">
        <f>IFERROR(VLOOKUP(A4098,'[1]قوائم الترجمة'!AC$2:AD$2397,1,0),"م")</f>
        <v>123305</v>
      </c>
      <c r="AG4098" s="232"/>
      <c r="AH4098" s="233"/>
      <c r="AI4098" s="233"/>
      <c r="AJ4098" s="233"/>
      <c r="AL4098" s="267"/>
      <c r="AM4098" s="235"/>
      <c r="AO4098" s="236"/>
      <c r="AU4098" s="234"/>
    </row>
    <row r="4099" spans="1:47" ht="21" x14ac:dyDescent="0.4">
      <c r="A4099" s="278">
        <v>123306</v>
      </c>
      <c r="B4099" s="279" t="s">
        <v>2784</v>
      </c>
      <c r="C4099" s="279" t="s">
        <v>72</v>
      </c>
      <c r="D4099" s="279" t="s">
        <v>257</v>
      </c>
      <c r="E4099" s="279" t="s">
        <v>394</v>
      </c>
      <c r="F4099"/>
      <c r="H4099" s="279" t="s">
        <v>394</v>
      </c>
      <c r="I4099" s="279" t="s">
        <v>539</v>
      </c>
      <c r="J4099" s="279" t="s">
        <v>394</v>
      </c>
      <c r="K4099" s="279" t="s">
        <v>394</v>
      </c>
      <c r="L4099" s="279" t="s">
        <v>394</v>
      </c>
      <c r="M4099" s="279" t="s">
        <v>394</v>
      </c>
      <c r="N4099" s="279" t="s">
        <v>394</v>
      </c>
      <c r="O4099" s="279" t="s">
        <v>394</v>
      </c>
      <c r="P4099" s="315">
        <v>0</v>
      </c>
      <c r="Q4099" s="279" t="s">
        <v>394</v>
      </c>
      <c r="R4099" s="279" t="s">
        <v>394</v>
      </c>
      <c r="S4099" s="279" t="s">
        <v>394</v>
      </c>
      <c r="T4099" s="279" t="s">
        <v>394</v>
      </c>
      <c r="U4099" s="279" t="s">
        <v>394</v>
      </c>
      <c r="V4099" s="279" t="s">
        <v>394</v>
      </c>
      <c r="W4099" s="279" t="s">
        <v>394</v>
      </c>
      <c r="X4099" s="279" t="s">
        <v>394</v>
      </c>
      <c r="Y4099" s="281"/>
      <c r="Z4099" s="279" t="s">
        <v>394</v>
      </c>
      <c r="AA4099" s="279" t="s">
        <v>394</v>
      </c>
      <c r="AB4099" s="281"/>
      <c r="AC4099" s="279" t="s">
        <v>855</v>
      </c>
      <c r="AF4099" s="276" t="str">
        <f>IFERROR(VLOOKUP(A4099,'[1]قوائم الترجمة'!AC$2:AD$2397,1,0),"م")</f>
        <v>م</v>
      </c>
      <c r="AG4099" s="232"/>
      <c r="AH4099" s="233"/>
      <c r="AI4099" s="233"/>
      <c r="AJ4099" s="233"/>
      <c r="AL4099" s="267"/>
      <c r="AM4099" s="235"/>
      <c r="AO4099" s="236"/>
      <c r="AU4099" s="234"/>
    </row>
    <row r="4100" spans="1:47" ht="21" x14ac:dyDescent="0.4">
      <c r="A4100" s="275">
        <v>123307</v>
      </c>
      <c r="B4100" s="276" t="s">
        <v>2783</v>
      </c>
      <c r="C4100" s="276" t="s">
        <v>1140</v>
      </c>
      <c r="D4100" s="276" t="s">
        <v>1135</v>
      </c>
      <c r="E4100" s="276" t="s">
        <v>424</v>
      </c>
      <c r="F4100" s="317" t="s">
        <v>8715</v>
      </c>
      <c r="G4100" s="317" t="s">
        <v>8716</v>
      </c>
      <c r="H4100" s="276" t="s">
        <v>425</v>
      </c>
      <c r="I4100" s="276" t="s">
        <v>61</v>
      </c>
      <c r="J4100" s="276" t="s">
        <v>426</v>
      </c>
      <c r="K4100" s="277">
        <v>2006</v>
      </c>
      <c r="L4100" s="276" t="s">
        <v>417</v>
      </c>
      <c r="M4100" s="303"/>
      <c r="N4100" s="276" t="s">
        <v>394</v>
      </c>
      <c r="O4100" s="276" t="s">
        <v>394</v>
      </c>
      <c r="P4100" s="315">
        <v>0</v>
      </c>
      <c r="Q4100" s="303"/>
      <c r="R4100" s="276" t="s">
        <v>394</v>
      </c>
      <c r="S4100" s="276" t="s">
        <v>394</v>
      </c>
      <c r="T4100" s="303"/>
      <c r="U4100" s="303"/>
      <c r="V4100" s="303"/>
      <c r="W4100" s="303"/>
      <c r="X4100" s="303"/>
      <c r="Z4100" s="303"/>
      <c r="AA4100" s="303"/>
      <c r="AC4100" s="276" t="s">
        <v>394</v>
      </c>
      <c r="AF4100" s="276">
        <f>IFERROR(VLOOKUP(A4100,'[1]قوائم الترجمة'!AC$2:AD$2397,1,0),"م")</f>
        <v>123307</v>
      </c>
      <c r="AG4100" s="232"/>
      <c r="AH4100" s="233"/>
      <c r="AI4100" s="233"/>
      <c r="AJ4100" s="233"/>
      <c r="AL4100" s="267"/>
      <c r="AM4100" s="235"/>
      <c r="AU4100" s="234"/>
    </row>
    <row r="4101" spans="1:47" ht="21" x14ac:dyDescent="0.4">
      <c r="A4101" s="278">
        <v>123308</v>
      </c>
      <c r="B4101" s="279" t="s">
        <v>10388</v>
      </c>
      <c r="C4101" s="279" t="s">
        <v>65</v>
      </c>
      <c r="D4101" s="279" t="s">
        <v>531</v>
      </c>
      <c r="E4101" s="279" t="s">
        <v>394</v>
      </c>
      <c r="F4101"/>
      <c r="H4101" s="279" t="s">
        <v>394</v>
      </c>
      <c r="I4101" s="279" t="s">
        <v>540</v>
      </c>
      <c r="J4101" s="279" t="s">
        <v>394</v>
      </c>
      <c r="K4101" s="279" t="s">
        <v>394</v>
      </c>
      <c r="L4101" s="279" t="s">
        <v>394</v>
      </c>
      <c r="M4101" s="279" t="s">
        <v>394</v>
      </c>
      <c r="N4101" s="279" t="s">
        <v>394</v>
      </c>
      <c r="O4101" s="279" t="s">
        <v>394</v>
      </c>
      <c r="P4101" s="315">
        <v>0</v>
      </c>
      <c r="Q4101" s="279" t="s">
        <v>394</v>
      </c>
      <c r="R4101" s="279" t="s">
        <v>394</v>
      </c>
      <c r="S4101" s="279" t="s">
        <v>394</v>
      </c>
      <c r="T4101" s="279" t="s">
        <v>394</v>
      </c>
      <c r="U4101" s="279" t="s">
        <v>394</v>
      </c>
      <c r="V4101" s="279" t="s">
        <v>394</v>
      </c>
      <c r="W4101" s="279" t="s">
        <v>394</v>
      </c>
      <c r="X4101" s="279" t="s">
        <v>394</v>
      </c>
      <c r="Y4101" s="281"/>
      <c r="Z4101" s="279" t="s">
        <v>394</v>
      </c>
      <c r="AA4101" s="279" t="s">
        <v>394</v>
      </c>
      <c r="AB4101" s="281"/>
      <c r="AC4101" s="279" t="s">
        <v>855</v>
      </c>
      <c r="AF4101" s="276" t="str">
        <f>IFERROR(VLOOKUP(A4101,'[1]قوائم الترجمة'!AC$2:AD$2397,1,0),"م")</f>
        <v>م</v>
      </c>
      <c r="AG4101" s="232"/>
      <c r="AH4101" s="233"/>
      <c r="AI4101" s="233"/>
      <c r="AJ4101" s="233"/>
      <c r="AL4101" s="267"/>
      <c r="AM4101" s="235"/>
      <c r="AO4101" s="236"/>
      <c r="AU4101" s="234"/>
    </row>
    <row r="4102" spans="1:47" ht="21" x14ac:dyDescent="0.4">
      <c r="A4102" s="278">
        <v>123309</v>
      </c>
      <c r="B4102" s="279" t="s">
        <v>2781</v>
      </c>
      <c r="C4102" s="279" t="s">
        <v>127</v>
      </c>
      <c r="D4102" s="279" t="s">
        <v>2782</v>
      </c>
      <c r="E4102" s="279" t="s">
        <v>394</v>
      </c>
      <c r="F4102"/>
      <c r="H4102" s="279" t="s">
        <v>394</v>
      </c>
      <c r="I4102" s="279" t="s">
        <v>540</v>
      </c>
      <c r="J4102" s="279" t="s">
        <v>394</v>
      </c>
      <c r="K4102" s="279" t="s">
        <v>394</v>
      </c>
      <c r="L4102" s="279" t="s">
        <v>394</v>
      </c>
      <c r="M4102" s="279" t="s">
        <v>394</v>
      </c>
      <c r="N4102" s="279" t="s">
        <v>394</v>
      </c>
      <c r="O4102" s="279" t="s">
        <v>394</v>
      </c>
      <c r="P4102" s="315">
        <v>0</v>
      </c>
      <c r="Q4102" s="279" t="s">
        <v>394</v>
      </c>
      <c r="R4102" s="279" t="s">
        <v>394</v>
      </c>
      <c r="S4102" s="279" t="s">
        <v>394</v>
      </c>
      <c r="T4102" s="279" t="s">
        <v>394</v>
      </c>
      <c r="U4102" s="279" t="s">
        <v>394</v>
      </c>
      <c r="V4102" s="279" t="s">
        <v>394</v>
      </c>
      <c r="W4102" s="279" t="s">
        <v>394</v>
      </c>
      <c r="X4102" s="279" t="s">
        <v>394</v>
      </c>
      <c r="Y4102" s="281"/>
      <c r="Z4102" s="279" t="s">
        <v>394</v>
      </c>
      <c r="AA4102" s="279" t="s">
        <v>394</v>
      </c>
      <c r="AB4102" s="281"/>
      <c r="AC4102" s="279" t="s">
        <v>855</v>
      </c>
      <c r="AF4102" s="276" t="str">
        <f>IFERROR(VLOOKUP(A4102,'[1]قوائم الترجمة'!AC$2:AD$2397,1,0),"م")</f>
        <v>م</v>
      </c>
      <c r="AG4102" s="232"/>
      <c r="AH4102" s="233"/>
      <c r="AI4102" s="233"/>
      <c r="AJ4102" s="233"/>
      <c r="AL4102" s="267"/>
      <c r="AM4102" s="235"/>
      <c r="AU4102" s="234"/>
    </row>
    <row r="4103" spans="1:47" ht="21" x14ac:dyDescent="0.4">
      <c r="A4103" s="278">
        <v>123310</v>
      </c>
      <c r="B4103" s="279" t="s">
        <v>2779</v>
      </c>
      <c r="C4103" s="279" t="s">
        <v>170</v>
      </c>
      <c r="D4103" s="279" t="s">
        <v>2780</v>
      </c>
      <c r="E4103" s="279" t="s">
        <v>394</v>
      </c>
      <c r="F4103"/>
      <c r="H4103" s="279" t="s">
        <v>394</v>
      </c>
      <c r="I4103" s="279" t="s">
        <v>539</v>
      </c>
      <c r="J4103" s="279" t="s">
        <v>394</v>
      </c>
      <c r="K4103" s="279" t="s">
        <v>394</v>
      </c>
      <c r="L4103" s="279" t="s">
        <v>394</v>
      </c>
      <c r="M4103" s="279" t="s">
        <v>394</v>
      </c>
      <c r="N4103" s="279" t="s">
        <v>394</v>
      </c>
      <c r="O4103" s="279" t="s">
        <v>394</v>
      </c>
      <c r="P4103" s="315">
        <v>0</v>
      </c>
      <c r="Q4103" s="279" t="s">
        <v>394</v>
      </c>
      <c r="R4103" s="279" t="s">
        <v>394</v>
      </c>
      <c r="S4103" s="279" t="s">
        <v>394</v>
      </c>
      <c r="T4103" s="279" t="s">
        <v>394</v>
      </c>
      <c r="U4103" s="279" t="s">
        <v>394</v>
      </c>
      <c r="V4103" s="279" t="s">
        <v>394</v>
      </c>
      <c r="W4103" s="279" t="s">
        <v>394</v>
      </c>
      <c r="X4103" s="279" t="s">
        <v>394</v>
      </c>
      <c r="Y4103" s="281"/>
      <c r="Z4103" s="279" t="s">
        <v>394</v>
      </c>
      <c r="AA4103" s="279" t="s">
        <v>394</v>
      </c>
      <c r="AB4103" s="281"/>
      <c r="AC4103" s="279" t="s">
        <v>855</v>
      </c>
      <c r="AF4103" s="276" t="str">
        <f>IFERROR(VLOOKUP(A4103,'[1]قوائم الترجمة'!AC$2:AD$2397,1,0),"م")</f>
        <v>م</v>
      </c>
      <c r="AG4103" s="232"/>
      <c r="AH4103" s="233"/>
      <c r="AI4103" s="233"/>
      <c r="AJ4103" s="233"/>
      <c r="AL4103" s="267"/>
      <c r="AM4103" s="235"/>
      <c r="AO4103" s="236"/>
      <c r="AU4103" s="234"/>
    </row>
    <row r="4104" spans="1:47" ht="21" x14ac:dyDescent="0.4">
      <c r="A4104" s="278">
        <v>123311</v>
      </c>
      <c r="B4104" s="279" t="s">
        <v>2778</v>
      </c>
      <c r="C4104" s="279" t="s">
        <v>64</v>
      </c>
      <c r="D4104" s="279" t="s">
        <v>264</v>
      </c>
      <c r="E4104" s="279" t="s">
        <v>394</v>
      </c>
      <c r="F4104"/>
      <c r="H4104" s="279" t="s">
        <v>394</v>
      </c>
      <c r="I4104" s="279" t="s">
        <v>539</v>
      </c>
      <c r="J4104" s="279" t="s">
        <v>394</v>
      </c>
      <c r="K4104" s="279" t="s">
        <v>394</v>
      </c>
      <c r="L4104" s="279" t="s">
        <v>394</v>
      </c>
      <c r="M4104" s="279" t="s">
        <v>394</v>
      </c>
      <c r="N4104" s="279" t="s">
        <v>394</v>
      </c>
      <c r="O4104" s="279" t="s">
        <v>394</v>
      </c>
      <c r="P4104" s="315">
        <v>0</v>
      </c>
      <c r="Q4104" s="279" t="s">
        <v>394</v>
      </c>
      <c r="R4104" s="279" t="s">
        <v>394</v>
      </c>
      <c r="S4104" s="279" t="s">
        <v>394</v>
      </c>
      <c r="T4104" s="279" t="s">
        <v>394</v>
      </c>
      <c r="U4104" s="279" t="s">
        <v>394</v>
      </c>
      <c r="V4104" s="279" t="s">
        <v>394</v>
      </c>
      <c r="W4104" s="279" t="s">
        <v>394</v>
      </c>
      <c r="X4104" s="279" t="s">
        <v>394</v>
      </c>
      <c r="Y4104" s="281"/>
      <c r="Z4104" s="279" t="s">
        <v>394</v>
      </c>
      <c r="AA4104" s="279" t="s">
        <v>394</v>
      </c>
      <c r="AB4104" s="281"/>
      <c r="AC4104" s="279" t="s">
        <v>855</v>
      </c>
      <c r="AF4104" s="276" t="str">
        <f>IFERROR(VLOOKUP(A4104,'[1]قوائم الترجمة'!AC$2:AD$2397,1,0),"م")</f>
        <v>م</v>
      </c>
      <c r="AG4104" s="232"/>
      <c r="AH4104" s="233"/>
      <c r="AI4104" s="233"/>
      <c r="AJ4104" s="233"/>
      <c r="AL4104" s="267"/>
      <c r="AM4104" s="235"/>
      <c r="AO4104" s="236"/>
      <c r="AU4104" s="234"/>
    </row>
    <row r="4105" spans="1:47" ht="21" x14ac:dyDescent="0.4">
      <c r="A4105" s="278">
        <v>123312</v>
      </c>
      <c r="B4105" s="279" t="s">
        <v>2777</v>
      </c>
      <c r="C4105" s="279" t="s">
        <v>517</v>
      </c>
      <c r="D4105" s="279" t="s">
        <v>9799</v>
      </c>
      <c r="E4105" s="279" t="s">
        <v>423</v>
      </c>
      <c r="F4105" s="315" t="s">
        <v>394</v>
      </c>
      <c r="G4105" s="315" t="s">
        <v>8101</v>
      </c>
      <c r="H4105" s="279" t="s">
        <v>425</v>
      </c>
      <c r="I4105" s="279" t="s">
        <v>539</v>
      </c>
      <c r="J4105" s="279" t="s">
        <v>403</v>
      </c>
      <c r="K4105" s="312"/>
      <c r="L4105" s="279" t="s">
        <v>402</v>
      </c>
      <c r="M4105" s="279" t="s">
        <v>394</v>
      </c>
      <c r="N4105" s="279" t="s">
        <v>394</v>
      </c>
      <c r="O4105" s="279" t="s">
        <v>394</v>
      </c>
      <c r="P4105" s="315">
        <v>0</v>
      </c>
      <c r="Q4105" s="278"/>
      <c r="R4105" s="303"/>
      <c r="S4105" s="279" t="s">
        <v>394</v>
      </c>
      <c r="T4105" s="279" t="s">
        <v>394</v>
      </c>
      <c r="U4105" s="303"/>
      <c r="V4105" s="303"/>
      <c r="W4105" s="303"/>
      <c r="X4105" s="303"/>
      <c r="Z4105" s="303"/>
      <c r="AA4105" s="303"/>
      <c r="AC4105" s="279" t="s">
        <v>855</v>
      </c>
      <c r="AF4105" s="276">
        <f>IFERROR(VLOOKUP(A4105,'[1]قوائم الترجمة'!AC$2:AD$2397,1,0),"م")</f>
        <v>123312</v>
      </c>
      <c r="AG4105" s="232"/>
      <c r="AH4105" s="233"/>
      <c r="AI4105" s="233"/>
      <c r="AJ4105" s="233"/>
      <c r="AL4105" s="267"/>
      <c r="AM4105" s="235"/>
      <c r="AO4105" s="236"/>
      <c r="AU4105" s="234"/>
    </row>
    <row r="4106" spans="1:47" ht="21" x14ac:dyDescent="0.4">
      <c r="A4106" s="278">
        <v>123313</v>
      </c>
      <c r="B4106" s="279" t="s">
        <v>2776</v>
      </c>
      <c r="C4106" s="279" t="s">
        <v>532</v>
      </c>
      <c r="D4106" s="279" t="s">
        <v>1053</v>
      </c>
      <c r="E4106" s="279" t="s">
        <v>394</v>
      </c>
      <c r="F4106"/>
      <c r="H4106" s="279" t="s">
        <v>394</v>
      </c>
      <c r="I4106" s="279" t="s">
        <v>539</v>
      </c>
      <c r="J4106" s="279" t="s">
        <v>394</v>
      </c>
      <c r="K4106" s="279" t="s">
        <v>394</v>
      </c>
      <c r="L4106" s="279" t="s">
        <v>394</v>
      </c>
      <c r="M4106" s="279" t="s">
        <v>394</v>
      </c>
      <c r="N4106" s="279" t="s">
        <v>394</v>
      </c>
      <c r="O4106" s="279" t="s">
        <v>394</v>
      </c>
      <c r="P4106" s="315">
        <v>0</v>
      </c>
      <c r="Q4106" s="279" t="s">
        <v>394</v>
      </c>
      <c r="R4106" s="279" t="s">
        <v>394</v>
      </c>
      <c r="S4106" s="279" t="s">
        <v>394</v>
      </c>
      <c r="T4106" s="279" t="s">
        <v>394</v>
      </c>
      <c r="U4106" s="279" t="s">
        <v>394</v>
      </c>
      <c r="V4106" s="279" t="s">
        <v>394</v>
      </c>
      <c r="W4106" s="279" t="s">
        <v>394</v>
      </c>
      <c r="X4106" s="279" t="s">
        <v>394</v>
      </c>
      <c r="Y4106" s="281"/>
      <c r="Z4106" s="279" t="s">
        <v>394</v>
      </c>
      <c r="AA4106" s="279" t="s">
        <v>394</v>
      </c>
      <c r="AB4106" s="281"/>
      <c r="AC4106" s="279" t="s">
        <v>855</v>
      </c>
      <c r="AF4106" s="276" t="str">
        <f>IFERROR(VLOOKUP(A4106,'[1]قوائم الترجمة'!AC$2:AD$2397,1,0),"م")</f>
        <v>م</v>
      </c>
      <c r="AG4106" s="232"/>
      <c r="AH4106" s="233"/>
      <c r="AI4106" s="233"/>
      <c r="AJ4106" s="233"/>
      <c r="AL4106" s="267"/>
      <c r="AM4106" s="235"/>
      <c r="AO4106" s="236"/>
      <c r="AU4106" s="234"/>
    </row>
    <row r="4107" spans="1:47" ht="21" x14ac:dyDescent="0.4">
      <c r="A4107" s="278">
        <v>123314</v>
      </c>
      <c r="B4107" s="279" t="s">
        <v>2774</v>
      </c>
      <c r="C4107" s="279" t="s">
        <v>2775</v>
      </c>
      <c r="D4107" s="279" t="s">
        <v>241</v>
      </c>
      <c r="E4107" s="279" t="s">
        <v>394</v>
      </c>
      <c r="F4107"/>
      <c r="H4107" s="279" t="s">
        <v>394</v>
      </c>
      <c r="I4107" s="279" t="s">
        <v>539</v>
      </c>
      <c r="J4107" s="279" t="s">
        <v>394</v>
      </c>
      <c r="K4107" s="279" t="s">
        <v>394</v>
      </c>
      <c r="L4107" s="279" t="s">
        <v>394</v>
      </c>
      <c r="M4107" s="279" t="s">
        <v>394</v>
      </c>
      <c r="N4107" s="279" t="s">
        <v>394</v>
      </c>
      <c r="O4107" s="279" t="s">
        <v>394</v>
      </c>
      <c r="P4107" s="315">
        <v>0</v>
      </c>
      <c r="Q4107" s="279" t="s">
        <v>394</v>
      </c>
      <c r="R4107" s="279" t="s">
        <v>394</v>
      </c>
      <c r="S4107" s="279" t="s">
        <v>394</v>
      </c>
      <c r="T4107" s="279" t="s">
        <v>394</v>
      </c>
      <c r="U4107" s="279" t="s">
        <v>394</v>
      </c>
      <c r="V4107" s="279" t="s">
        <v>394</v>
      </c>
      <c r="W4107" s="279" t="s">
        <v>394</v>
      </c>
      <c r="X4107" s="279" t="s">
        <v>394</v>
      </c>
      <c r="Y4107" s="281"/>
      <c r="Z4107" s="279" t="s">
        <v>394</v>
      </c>
      <c r="AA4107" s="279" t="s">
        <v>394</v>
      </c>
      <c r="AB4107" s="281"/>
      <c r="AC4107" s="279" t="s">
        <v>855</v>
      </c>
      <c r="AF4107" s="276" t="str">
        <f>IFERROR(VLOOKUP(A4107,'[1]قوائم الترجمة'!AC$2:AD$2397,1,0),"م")</f>
        <v>م</v>
      </c>
      <c r="AG4107" s="232"/>
      <c r="AH4107" s="233"/>
      <c r="AI4107" s="233"/>
      <c r="AJ4107" s="233"/>
      <c r="AL4107" s="267"/>
      <c r="AM4107" s="235"/>
      <c r="AO4107" s="236"/>
      <c r="AU4107" s="234"/>
    </row>
    <row r="4108" spans="1:47" ht="21" x14ac:dyDescent="0.4">
      <c r="A4108" s="278">
        <v>123315</v>
      </c>
      <c r="B4108" s="279" t="s">
        <v>2772</v>
      </c>
      <c r="C4108" s="279" t="s">
        <v>120</v>
      </c>
      <c r="D4108" s="279" t="s">
        <v>2773</v>
      </c>
      <c r="E4108" s="279" t="s">
        <v>394</v>
      </c>
      <c r="F4108"/>
      <c r="H4108" s="279" t="s">
        <v>394</v>
      </c>
      <c r="I4108" s="279" t="s">
        <v>539</v>
      </c>
      <c r="J4108" s="279" t="s">
        <v>394</v>
      </c>
      <c r="K4108" s="279" t="s">
        <v>394</v>
      </c>
      <c r="L4108" s="279" t="s">
        <v>394</v>
      </c>
      <c r="M4108" s="279" t="s">
        <v>394</v>
      </c>
      <c r="N4108" s="279" t="s">
        <v>394</v>
      </c>
      <c r="O4108" s="279" t="s">
        <v>394</v>
      </c>
      <c r="P4108" s="315">
        <v>0</v>
      </c>
      <c r="Q4108" s="279" t="s">
        <v>394</v>
      </c>
      <c r="R4108" s="279" t="s">
        <v>394</v>
      </c>
      <c r="S4108" s="279" t="s">
        <v>394</v>
      </c>
      <c r="T4108" s="279" t="s">
        <v>394</v>
      </c>
      <c r="U4108" s="279" t="s">
        <v>394</v>
      </c>
      <c r="V4108" s="279" t="s">
        <v>394</v>
      </c>
      <c r="W4108" s="279" t="s">
        <v>394</v>
      </c>
      <c r="X4108" s="279" t="s">
        <v>394</v>
      </c>
      <c r="Y4108" s="281"/>
      <c r="Z4108" s="279" t="s">
        <v>394</v>
      </c>
      <c r="AA4108" s="279" t="s">
        <v>394</v>
      </c>
      <c r="AB4108" s="281"/>
      <c r="AC4108" s="279" t="s">
        <v>855</v>
      </c>
      <c r="AF4108" s="276" t="str">
        <f>IFERROR(VLOOKUP(A4108,'[1]قوائم الترجمة'!AC$2:AD$2397,1,0),"م")</f>
        <v>م</v>
      </c>
      <c r="AG4108" s="232"/>
      <c r="AH4108" s="233"/>
      <c r="AI4108" s="233"/>
      <c r="AJ4108" s="233"/>
      <c r="AL4108" s="267"/>
      <c r="AM4108" s="235"/>
      <c r="AO4108" s="236"/>
      <c r="AU4108" s="234"/>
    </row>
    <row r="4109" spans="1:47" ht="21" x14ac:dyDescent="0.4">
      <c r="A4109" s="278">
        <v>123316</v>
      </c>
      <c r="B4109" s="279" t="s">
        <v>6639</v>
      </c>
      <c r="C4109" s="279" t="s">
        <v>206</v>
      </c>
      <c r="D4109" s="279" t="s">
        <v>3882</v>
      </c>
      <c r="E4109" s="279" t="s">
        <v>394</v>
      </c>
      <c r="F4109"/>
      <c r="H4109" s="279" t="s">
        <v>394</v>
      </c>
      <c r="I4109" s="279" t="s">
        <v>538</v>
      </c>
      <c r="J4109" s="279" t="s">
        <v>394</v>
      </c>
      <c r="K4109" s="279" t="s">
        <v>394</v>
      </c>
      <c r="L4109" s="279" t="s">
        <v>394</v>
      </c>
      <c r="M4109" s="279" t="s">
        <v>394</v>
      </c>
      <c r="N4109" s="279" t="s">
        <v>394</v>
      </c>
      <c r="O4109" s="279" t="s">
        <v>394</v>
      </c>
      <c r="P4109" s="315">
        <v>0</v>
      </c>
      <c r="Q4109" s="279" t="s">
        <v>394</v>
      </c>
      <c r="R4109" s="279" t="s">
        <v>394</v>
      </c>
      <c r="S4109" s="279" t="s">
        <v>394</v>
      </c>
      <c r="T4109" s="279" t="s">
        <v>394</v>
      </c>
      <c r="U4109" s="279" t="s">
        <v>394</v>
      </c>
      <c r="V4109" s="279" t="s">
        <v>394</v>
      </c>
      <c r="W4109" s="279" t="s">
        <v>394</v>
      </c>
      <c r="X4109" s="279" t="s">
        <v>394</v>
      </c>
      <c r="Y4109" s="281"/>
      <c r="Z4109" s="279" t="s">
        <v>394</v>
      </c>
      <c r="AA4109" s="279" t="s">
        <v>394</v>
      </c>
      <c r="AB4109" s="281"/>
      <c r="AC4109" s="279" t="s">
        <v>855</v>
      </c>
      <c r="AF4109" s="276" t="str">
        <f>IFERROR(VLOOKUP(A4109,'[1]قوائم الترجمة'!AC$2:AD$2397,1,0),"م")</f>
        <v>م</v>
      </c>
      <c r="AG4109" s="232"/>
      <c r="AH4109" s="233"/>
      <c r="AI4109" s="233"/>
      <c r="AJ4109" s="233"/>
      <c r="AL4109" s="267"/>
      <c r="AM4109" s="235"/>
      <c r="AO4109" s="236"/>
      <c r="AU4109" s="234"/>
    </row>
    <row r="4110" spans="1:47" ht="21" x14ac:dyDescent="0.4">
      <c r="A4110" s="278">
        <v>123317</v>
      </c>
      <c r="B4110" s="279" t="s">
        <v>2771</v>
      </c>
      <c r="C4110" s="279" t="s">
        <v>114</v>
      </c>
      <c r="D4110" s="279" t="s">
        <v>264</v>
      </c>
      <c r="E4110" s="279" t="s">
        <v>394</v>
      </c>
      <c r="F4110"/>
      <c r="H4110" s="279" t="s">
        <v>394</v>
      </c>
      <c r="I4110" s="279" t="s">
        <v>539</v>
      </c>
      <c r="J4110" s="279" t="s">
        <v>394</v>
      </c>
      <c r="K4110" s="279" t="s">
        <v>394</v>
      </c>
      <c r="L4110" s="279" t="s">
        <v>394</v>
      </c>
      <c r="M4110" s="279" t="s">
        <v>394</v>
      </c>
      <c r="N4110" s="279" t="s">
        <v>394</v>
      </c>
      <c r="O4110" s="279" t="s">
        <v>394</v>
      </c>
      <c r="P4110" s="315">
        <v>0</v>
      </c>
      <c r="Q4110" s="279" t="s">
        <v>394</v>
      </c>
      <c r="R4110" s="279" t="s">
        <v>394</v>
      </c>
      <c r="S4110" s="279" t="s">
        <v>394</v>
      </c>
      <c r="T4110" s="279" t="s">
        <v>394</v>
      </c>
      <c r="U4110" s="279" t="s">
        <v>394</v>
      </c>
      <c r="V4110" s="279" t="s">
        <v>394</v>
      </c>
      <c r="W4110" s="279" t="s">
        <v>394</v>
      </c>
      <c r="X4110" s="279" t="s">
        <v>394</v>
      </c>
      <c r="Y4110" s="281"/>
      <c r="Z4110" s="279" t="s">
        <v>394</v>
      </c>
      <c r="AA4110" s="279" t="s">
        <v>394</v>
      </c>
      <c r="AB4110" s="281"/>
      <c r="AC4110" s="279" t="s">
        <v>855</v>
      </c>
      <c r="AF4110" s="276" t="str">
        <f>IFERROR(VLOOKUP(A4110,'[1]قوائم الترجمة'!AC$2:AD$2397,1,0),"م")</f>
        <v>م</v>
      </c>
      <c r="AG4110" s="232"/>
      <c r="AH4110" s="233"/>
      <c r="AI4110" s="233"/>
      <c r="AJ4110" s="233"/>
      <c r="AL4110" s="267"/>
      <c r="AM4110" s="235"/>
      <c r="AO4110" s="236"/>
      <c r="AU4110" s="234"/>
    </row>
    <row r="4111" spans="1:47" ht="21" x14ac:dyDescent="0.4">
      <c r="A4111" s="278">
        <v>123318</v>
      </c>
      <c r="B4111" s="279" t="s">
        <v>2770</v>
      </c>
      <c r="C4111" s="279" t="s">
        <v>1110</v>
      </c>
      <c r="D4111" s="279" t="s">
        <v>6652</v>
      </c>
      <c r="E4111" s="279" t="s">
        <v>394</v>
      </c>
      <c r="F4111"/>
      <c r="H4111" s="279" t="s">
        <v>394</v>
      </c>
      <c r="I4111" s="279" t="s">
        <v>539</v>
      </c>
      <c r="J4111" s="279" t="s">
        <v>394</v>
      </c>
      <c r="K4111" s="279" t="s">
        <v>394</v>
      </c>
      <c r="L4111" s="279" t="s">
        <v>394</v>
      </c>
      <c r="M4111" s="279" t="s">
        <v>394</v>
      </c>
      <c r="N4111" s="279" t="s">
        <v>394</v>
      </c>
      <c r="O4111" s="279" t="s">
        <v>394</v>
      </c>
      <c r="P4111" s="315">
        <v>0</v>
      </c>
      <c r="Q4111" s="279" t="s">
        <v>394</v>
      </c>
      <c r="R4111" s="279" t="s">
        <v>394</v>
      </c>
      <c r="S4111" s="279" t="s">
        <v>394</v>
      </c>
      <c r="T4111" s="279" t="s">
        <v>394</v>
      </c>
      <c r="U4111" s="279" t="s">
        <v>394</v>
      </c>
      <c r="V4111" s="279" t="s">
        <v>394</v>
      </c>
      <c r="W4111" s="279" t="s">
        <v>394</v>
      </c>
      <c r="X4111" s="279" t="s">
        <v>394</v>
      </c>
      <c r="Y4111" s="281"/>
      <c r="Z4111" s="279" t="s">
        <v>394</v>
      </c>
      <c r="AA4111" s="279" t="s">
        <v>394</v>
      </c>
      <c r="AB4111" s="281"/>
      <c r="AC4111" s="279" t="s">
        <v>855</v>
      </c>
      <c r="AF4111" s="276" t="str">
        <f>IFERROR(VLOOKUP(A4111,'[1]قوائم الترجمة'!AC$2:AD$2397,1,0),"م")</f>
        <v>م</v>
      </c>
      <c r="AG4111" s="232"/>
      <c r="AH4111" s="233"/>
      <c r="AI4111" s="233"/>
      <c r="AJ4111" s="233"/>
      <c r="AL4111" s="267"/>
      <c r="AM4111" s="235"/>
      <c r="AO4111" s="236"/>
      <c r="AU4111" s="234"/>
    </row>
    <row r="4112" spans="1:47" ht="21" x14ac:dyDescent="0.4">
      <c r="A4112" s="278">
        <v>123319</v>
      </c>
      <c r="B4112" s="279" t="s">
        <v>5591</v>
      </c>
      <c r="C4112" s="279" t="s">
        <v>476</v>
      </c>
      <c r="D4112" s="279" t="s">
        <v>496</v>
      </c>
      <c r="E4112" s="279" t="s">
        <v>394</v>
      </c>
      <c r="F4112"/>
      <c r="H4112" s="279" t="s">
        <v>394</v>
      </c>
      <c r="I4112" s="279" t="s">
        <v>538</v>
      </c>
      <c r="J4112" s="279" t="s">
        <v>394</v>
      </c>
      <c r="K4112" s="279" t="s">
        <v>394</v>
      </c>
      <c r="L4112" s="279" t="s">
        <v>394</v>
      </c>
      <c r="M4112" s="279" t="s">
        <v>394</v>
      </c>
      <c r="N4112" s="279" t="s">
        <v>394</v>
      </c>
      <c r="O4112" s="279" t="s">
        <v>394</v>
      </c>
      <c r="P4112" s="315">
        <v>0</v>
      </c>
      <c r="Q4112" s="279" t="s">
        <v>394</v>
      </c>
      <c r="R4112" s="279" t="s">
        <v>394</v>
      </c>
      <c r="S4112" s="279" t="s">
        <v>394</v>
      </c>
      <c r="T4112" s="279" t="s">
        <v>394</v>
      </c>
      <c r="U4112" s="279" t="s">
        <v>394</v>
      </c>
      <c r="V4112" s="279" t="s">
        <v>394</v>
      </c>
      <c r="W4112" s="279" t="s">
        <v>394</v>
      </c>
      <c r="X4112" s="279" t="s">
        <v>394</v>
      </c>
      <c r="Y4112" s="281"/>
      <c r="Z4112" s="279" t="s">
        <v>394</v>
      </c>
      <c r="AA4112" s="279" t="s">
        <v>394</v>
      </c>
      <c r="AB4112" s="281"/>
      <c r="AC4112" s="279" t="s">
        <v>394</v>
      </c>
      <c r="AF4112" s="276" t="str">
        <f>IFERROR(VLOOKUP(A4112,'[1]قوائم الترجمة'!AC$2:AD$2397,1,0),"م")</f>
        <v>م</v>
      </c>
      <c r="AG4112" s="232"/>
      <c r="AH4112" s="233"/>
      <c r="AI4112" s="233"/>
      <c r="AJ4112" s="233"/>
      <c r="AL4112" s="267"/>
      <c r="AM4112" s="235"/>
      <c r="AU4112" s="234"/>
    </row>
    <row r="4113" spans="1:47" ht="21" x14ac:dyDescent="0.4">
      <c r="A4113" s="278">
        <v>123320</v>
      </c>
      <c r="B4113" s="279" t="s">
        <v>2769</v>
      </c>
      <c r="C4113" s="279" t="s">
        <v>90</v>
      </c>
      <c r="D4113" s="279" t="s">
        <v>256</v>
      </c>
      <c r="E4113" s="279" t="s">
        <v>394</v>
      </c>
      <c r="F4113"/>
      <c r="H4113" s="279" t="s">
        <v>394</v>
      </c>
      <c r="I4113" s="279" t="s">
        <v>539</v>
      </c>
      <c r="J4113" s="279" t="s">
        <v>394</v>
      </c>
      <c r="K4113" s="279" t="s">
        <v>394</v>
      </c>
      <c r="L4113" s="279" t="s">
        <v>394</v>
      </c>
      <c r="M4113" s="279" t="s">
        <v>394</v>
      </c>
      <c r="N4113" s="279" t="s">
        <v>394</v>
      </c>
      <c r="O4113" s="279" t="s">
        <v>394</v>
      </c>
      <c r="P4113" s="315">
        <v>0</v>
      </c>
      <c r="Q4113" s="279" t="s">
        <v>394</v>
      </c>
      <c r="R4113" s="279" t="s">
        <v>394</v>
      </c>
      <c r="S4113" s="279" t="s">
        <v>394</v>
      </c>
      <c r="T4113" s="279" t="s">
        <v>394</v>
      </c>
      <c r="U4113" s="279" t="s">
        <v>394</v>
      </c>
      <c r="V4113" s="279" t="s">
        <v>394</v>
      </c>
      <c r="W4113" s="279" t="s">
        <v>394</v>
      </c>
      <c r="X4113" s="279" t="s">
        <v>394</v>
      </c>
      <c r="Y4113" s="281"/>
      <c r="Z4113" s="279" t="s">
        <v>394</v>
      </c>
      <c r="AA4113" s="279" t="s">
        <v>394</v>
      </c>
      <c r="AB4113" s="281"/>
      <c r="AC4113" s="279" t="s">
        <v>855</v>
      </c>
      <c r="AF4113" s="276" t="str">
        <f>IFERROR(VLOOKUP(A4113,'[1]قوائم الترجمة'!AC$2:AD$2397,1,0),"م")</f>
        <v>م</v>
      </c>
      <c r="AG4113" s="232"/>
      <c r="AH4113" s="233"/>
      <c r="AI4113" s="233"/>
      <c r="AJ4113" s="233"/>
      <c r="AL4113" s="267"/>
      <c r="AM4113" s="235"/>
      <c r="AO4113" s="236"/>
      <c r="AU4113" s="234"/>
    </row>
    <row r="4114" spans="1:47" ht="21" x14ac:dyDescent="0.4">
      <c r="A4114" s="278">
        <v>123321</v>
      </c>
      <c r="B4114" s="279" t="s">
        <v>2768</v>
      </c>
      <c r="C4114" s="279" t="s">
        <v>148</v>
      </c>
      <c r="D4114" s="279" t="s">
        <v>1137</v>
      </c>
      <c r="E4114" s="279" t="s">
        <v>394</v>
      </c>
      <c r="F4114"/>
      <c r="H4114" s="279" t="s">
        <v>394</v>
      </c>
      <c r="I4114" s="279" t="s">
        <v>539</v>
      </c>
      <c r="J4114" s="279" t="s">
        <v>394</v>
      </c>
      <c r="K4114" s="279" t="s">
        <v>394</v>
      </c>
      <c r="L4114" s="279" t="s">
        <v>394</v>
      </c>
      <c r="M4114" s="279" t="s">
        <v>394</v>
      </c>
      <c r="N4114" s="279" t="s">
        <v>394</v>
      </c>
      <c r="O4114" s="279" t="s">
        <v>394</v>
      </c>
      <c r="P4114" s="315">
        <v>0</v>
      </c>
      <c r="Q4114" s="279" t="s">
        <v>394</v>
      </c>
      <c r="R4114" s="279" t="s">
        <v>394</v>
      </c>
      <c r="S4114" s="279" t="s">
        <v>394</v>
      </c>
      <c r="T4114" s="279" t="s">
        <v>394</v>
      </c>
      <c r="U4114" s="279" t="s">
        <v>394</v>
      </c>
      <c r="V4114" s="279" t="s">
        <v>394</v>
      </c>
      <c r="W4114" s="279" t="s">
        <v>394</v>
      </c>
      <c r="X4114" s="279" t="s">
        <v>394</v>
      </c>
      <c r="Y4114" s="281"/>
      <c r="Z4114" s="279" t="s">
        <v>394</v>
      </c>
      <c r="AA4114" s="279" t="s">
        <v>394</v>
      </c>
      <c r="AB4114" s="281"/>
      <c r="AC4114" s="279" t="s">
        <v>855</v>
      </c>
      <c r="AF4114" s="276" t="str">
        <f>IFERROR(VLOOKUP(A4114,'[1]قوائم الترجمة'!AC$2:AD$2397,1,0),"م")</f>
        <v>م</v>
      </c>
      <c r="AG4114" s="232"/>
      <c r="AH4114" s="233"/>
      <c r="AI4114" s="233"/>
      <c r="AJ4114" s="233"/>
      <c r="AL4114" s="267"/>
      <c r="AM4114" s="235"/>
      <c r="AO4114" s="236"/>
      <c r="AU4114" s="234"/>
    </row>
    <row r="4115" spans="1:47" ht="21" x14ac:dyDescent="0.4">
      <c r="A4115" s="278">
        <v>123322</v>
      </c>
      <c r="B4115" s="279" t="s">
        <v>7554</v>
      </c>
      <c r="C4115" s="279" t="s">
        <v>5853</v>
      </c>
      <c r="D4115" s="279" t="s">
        <v>267</v>
      </c>
      <c r="E4115" s="279" t="s">
        <v>424</v>
      </c>
      <c r="F4115" s="315" t="s">
        <v>9800</v>
      </c>
      <c r="G4115" s="315" t="s">
        <v>8147</v>
      </c>
      <c r="H4115" s="279" t="s">
        <v>425</v>
      </c>
      <c r="I4115" s="279" t="s">
        <v>61</v>
      </c>
      <c r="J4115" s="279" t="s">
        <v>403</v>
      </c>
      <c r="K4115" s="280">
        <v>0</v>
      </c>
      <c r="L4115" s="279" t="s">
        <v>404</v>
      </c>
      <c r="M4115" s="279" t="s">
        <v>394</v>
      </c>
      <c r="N4115" s="279"/>
      <c r="O4115" s="279" t="s">
        <v>394</v>
      </c>
      <c r="P4115" s="315">
        <v>0</v>
      </c>
      <c r="Q4115" s="278"/>
      <c r="R4115" s="303"/>
      <c r="S4115" s="279" t="s">
        <v>394</v>
      </c>
      <c r="T4115" s="279" t="s">
        <v>394</v>
      </c>
      <c r="U4115" s="303"/>
      <c r="V4115" s="303"/>
      <c r="W4115" s="303"/>
      <c r="X4115" s="303"/>
      <c r="Z4115" s="303"/>
      <c r="AA4115" s="303"/>
      <c r="AC4115" s="279" t="s">
        <v>394</v>
      </c>
      <c r="AF4115" s="276">
        <f>IFERROR(VLOOKUP(A4115,'[1]قوائم الترجمة'!AC$2:AD$2397,1,0),"م")</f>
        <v>123322</v>
      </c>
      <c r="AG4115" s="232"/>
      <c r="AH4115" s="233"/>
      <c r="AI4115" s="233"/>
      <c r="AJ4115" s="233"/>
      <c r="AL4115" s="267"/>
      <c r="AM4115" s="235"/>
      <c r="AO4115" s="236"/>
      <c r="AU4115" s="234"/>
    </row>
    <row r="4116" spans="1:47" ht="21" x14ac:dyDescent="0.4">
      <c r="A4116" s="278">
        <v>123323</v>
      </c>
      <c r="B4116" s="279" t="s">
        <v>2767</v>
      </c>
      <c r="C4116" s="279" t="s">
        <v>165</v>
      </c>
      <c r="D4116" s="279" t="s">
        <v>247</v>
      </c>
      <c r="E4116" s="279" t="s">
        <v>423</v>
      </c>
      <c r="F4116" s="315" t="s">
        <v>9801</v>
      </c>
      <c r="G4116" s="315" t="s">
        <v>8358</v>
      </c>
      <c r="H4116" s="279" t="s">
        <v>425</v>
      </c>
      <c r="I4116" s="279" t="s">
        <v>541</v>
      </c>
      <c r="J4116" s="279" t="s">
        <v>403</v>
      </c>
      <c r="K4116" s="280">
        <v>2014</v>
      </c>
      <c r="L4116" s="279" t="s">
        <v>402</v>
      </c>
      <c r="M4116" s="279" t="s">
        <v>394</v>
      </c>
      <c r="N4116" s="279" t="s">
        <v>394</v>
      </c>
      <c r="O4116" s="279" t="s">
        <v>394</v>
      </c>
      <c r="P4116" s="315">
        <v>0</v>
      </c>
      <c r="Q4116" s="278"/>
      <c r="R4116" s="303"/>
      <c r="S4116" s="279" t="s">
        <v>394</v>
      </c>
      <c r="T4116" s="279" t="s">
        <v>394</v>
      </c>
      <c r="U4116" s="303"/>
      <c r="V4116" s="303"/>
      <c r="W4116" s="303"/>
      <c r="X4116" s="303"/>
      <c r="Z4116" s="303"/>
      <c r="AA4116" s="303"/>
      <c r="AC4116" s="279" t="s">
        <v>394</v>
      </c>
      <c r="AF4116" s="276">
        <f>IFERROR(VLOOKUP(A4116,'[1]قوائم الترجمة'!AC$2:AD$2397,1,0),"م")</f>
        <v>123323</v>
      </c>
      <c r="AG4116" s="232"/>
      <c r="AH4116" s="233"/>
      <c r="AI4116" s="233"/>
      <c r="AJ4116" s="233"/>
      <c r="AL4116" s="267"/>
      <c r="AM4116" s="235"/>
      <c r="AO4116" s="236"/>
      <c r="AU4116" s="234"/>
    </row>
    <row r="4117" spans="1:47" ht="21" x14ac:dyDescent="0.4">
      <c r="A4117" s="278">
        <v>123324</v>
      </c>
      <c r="B4117" s="279" t="s">
        <v>2766</v>
      </c>
      <c r="C4117" s="279" t="s">
        <v>68</v>
      </c>
      <c r="D4117" s="279" t="s">
        <v>245</v>
      </c>
      <c r="E4117" s="279" t="s">
        <v>394</v>
      </c>
      <c r="F4117"/>
      <c r="H4117" s="279" t="s">
        <v>394</v>
      </c>
      <c r="I4117" s="279" t="s">
        <v>539</v>
      </c>
      <c r="J4117" s="279" t="s">
        <v>394</v>
      </c>
      <c r="K4117" s="279" t="s">
        <v>394</v>
      </c>
      <c r="L4117" s="279" t="s">
        <v>394</v>
      </c>
      <c r="M4117" s="279" t="s">
        <v>394</v>
      </c>
      <c r="N4117" s="279" t="s">
        <v>394</v>
      </c>
      <c r="O4117" s="279" t="s">
        <v>394</v>
      </c>
      <c r="P4117" s="315">
        <v>0</v>
      </c>
      <c r="Q4117" s="279" t="s">
        <v>394</v>
      </c>
      <c r="R4117" s="279" t="s">
        <v>394</v>
      </c>
      <c r="S4117" s="279" t="s">
        <v>394</v>
      </c>
      <c r="T4117" s="279" t="s">
        <v>394</v>
      </c>
      <c r="U4117" s="279" t="s">
        <v>394</v>
      </c>
      <c r="V4117" s="279" t="s">
        <v>394</v>
      </c>
      <c r="W4117" s="279" t="s">
        <v>394</v>
      </c>
      <c r="X4117" s="279" t="s">
        <v>394</v>
      </c>
      <c r="Y4117" s="281"/>
      <c r="Z4117" s="279" t="s">
        <v>394</v>
      </c>
      <c r="AA4117" s="279" t="s">
        <v>394</v>
      </c>
      <c r="AB4117" s="281"/>
      <c r="AC4117" s="279" t="s">
        <v>855</v>
      </c>
      <c r="AF4117" s="276" t="str">
        <f>IFERROR(VLOOKUP(A4117,'[1]قوائم الترجمة'!AC$2:AD$2397,1,0),"م")</f>
        <v>م</v>
      </c>
      <c r="AG4117" s="232"/>
      <c r="AH4117" s="233"/>
      <c r="AI4117" s="233"/>
      <c r="AJ4117" s="233"/>
      <c r="AL4117" s="267"/>
      <c r="AM4117" s="235"/>
      <c r="AO4117" s="236"/>
      <c r="AU4117" s="234"/>
    </row>
    <row r="4118" spans="1:47" ht="21" x14ac:dyDescent="0.4">
      <c r="A4118" s="278">
        <v>123325</v>
      </c>
      <c r="B4118" s="279" t="s">
        <v>2765</v>
      </c>
      <c r="C4118" s="279" t="s">
        <v>68</v>
      </c>
      <c r="D4118" s="279" t="s">
        <v>318</v>
      </c>
      <c r="E4118" s="279" t="s">
        <v>394</v>
      </c>
      <c r="F4118"/>
      <c r="H4118" s="279" t="s">
        <v>394</v>
      </c>
      <c r="I4118" s="279" t="s">
        <v>539</v>
      </c>
      <c r="J4118" s="279" t="s">
        <v>394</v>
      </c>
      <c r="K4118" s="279" t="s">
        <v>394</v>
      </c>
      <c r="L4118" s="279" t="s">
        <v>394</v>
      </c>
      <c r="M4118" s="279" t="s">
        <v>394</v>
      </c>
      <c r="N4118" s="279" t="s">
        <v>394</v>
      </c>
      <c r="O4118" s="279" t="s">
        <v>394</v>
      </c>
      <c r="P4118" s="315">
        <v>0</v>
      </c>
      <c r="Q4118" s="279" t="s">
        <v>394</v>
      </c>
      <c r="R4118" s="279" t="s">
        <v>394</v>
      </c>
      <c r="S4118" s="279" t="s">
        <v>394</v>
      </c>
      <c r="T4118" s="279" t="s">
        <v>394</v>
      </c>
      <c r="U4118" s="279" t="s">
        <v>394</v>
      </c>
      <c r="V4118" s="279" t="s">
        <v>394</v>
      </c>
      <c r="W4118" s="279" t="s">
        <v>394</v>
      </c>
      <c r="X4118" s="279" t="s">
        <v>394</v>
      </c>
      <c r="Y4118" s="281"/>
      <c r="Z4118" s="279" t="s">
        <v>394</v>
      </c>
      <c r="AA4118" s="279" t="s">
        <v>394</v>
      </c>
      <c r="AB4118" s="281"/>
      <c r="AC4118" s="279" t="s">
        <v>855</v>
      </c>
      <c r="AF4118" s="276" t="str">
        <f>IFERROR(VLOOKUP(A4118,'[1]قوائم الترجمة'!AC$2:AD$2397,1,0),"م")</f>
        <v>م</v>
      </c>
      <c r="AG4118" s="232"/>
      <c r="AH4118" s="233"/>
      <c r="AI4118" s="233"/>
      <c r="AJ4118" s="233"/>
      <c r="AL4118" s="267"/>
      <c r="AM4118" s="235"/>
      <c r="AO4118" s="236"/>
      <c r="AU4118" s="234"/>
    </row>
    <row r="4119" spans="1:47" ht="21" x14ac:dyDescent="0.4">
      <c r="A4119" s="278">
        <v>123326</v>
      </c>
      <c r="B4119" s="279" t="s">
        <v>2764</v>
      </c>
      <c r="C4119" s="279" t="s">
        <v>174</v>
      </c>
      <c r="D4119" s="279" t="s">
        <v>297</v>
      </c>
      <c r="E4119" s="279" t="s">
        <v>423</v>
      </c>
      <c r="F4119" s="315" t="s">
        <v>9802</v>
      </c>
      <c r="G4119" s="315" t="s">
        <v>8188</v>
      </c>
      <c r="H4119" s="279" t="s">
        <v>428</v>
      </c>
      <c r="I4119" s="279" t="s">
        <v>542</v>
      </c>
      <c r="J4119" s="279" t="s">
        <v>8101</v>
      </c>
      <c r="K4119" s="312"/>
      <c r="L4119" s="279" t="s">
        <v>8101</v>
      </c>
      <c r="M4119" s="279" t="s">
        <v>394</v>
      </c>
      <c r="N4119" s="279" t="s">
        <v>394</v>
      </c>
      <c r="O4119" s="279" t="s">
        <v>394</v>
      </c>
      <c r="P4119" s="315">
        <v>0</v>
      </c>
      <c r="Q4119" s="278"/>
      <c r="R4119" s="303"/>
      <c r="S4119" s="279" t="s">
        <v>394</v>
      </c>
      <c r="T4119" s="279" t="s">
        <v>394</v>
      </c>
      <c r="U4119" s="303"/>
      <c r="V4119" s="303"/>
      <c r="W4119" s="303"/>
      <c r="X4119" s="303"/>
      <c r="Z4119" s="303"/>
      <c r="AA4119" s="303"/>
      <c r="AC4119" s="279" t="s">
        <v>855</v>
      </c>
      <c r="AF4119" s="276">
        <f>IFERROR(VLOOKUP(A4119,'[1]قوائم الترجمة'!AC$2:AD$2397,1,0),"م")</f>
        <v>123326</v>
      </c>
      <c r="AG4119" s="232"/>
      <c r="AH4119" s="233"/>
      <c r="AI4119" s="233"/>
      <c r="AJ4119" s="233"/>
      <c r="AL4119" s="267"/>
      <c r="AM4119" s="235"/>
      <c r="AO4119" s="236"/>
      <c r="AU4119" s="234"/>
    </row>
    <row r="4120" spans="1:47" ht="21" x14ac:dyDescent="0.4">
      <c r="A4120" s="278">
        <v>123327</v>
      </c>
      <c r="B4120" s="279" t="s">
        <v>2762</v>
      </c>
      <c r="C4120" s="279" t="s">
        <v>68</v>
      </c>
      <c r="D4120" s="279" t="s">
        <v>2763</v>
      </c>
      <c r="E4120" s="279" t="s">
        <v>394</v>
      </c>
      <c r="F4120"/>
      <c r="H4120" s="279" t="s">
        <v>394</v>
      </c>
      <c r="I4120" s="279" t="s">
        <v>539</v>
      </c>
      <c r="J4120" s="279" t="s">
        <v>394</v>
      </c>
      <c r="K4120" s="279" t="s">
        <v>394</v>
      </c>
      <c r="L4120" s="279" t="s">
        <v>394</v>
      </c>
      <c r="M4120" s="279" t="s">
        <v>394</v>
      </c>
      <c r="N4120" s="279" t="s">
        <v>394</v>
      </c>
      <c r="O4120" s="279" t="s">
        <v>394</v>
      </c>
      <c r="P4120" s="315">
        <v>0</v>
      </c>
      <c r="Q4120" s="279" t="s">
        <v>394</v>
      </c>
      <c r="R4120" s="279" t="s">
        <v>394</v>
      </c>
      <c r="S4120" s="279" t="s">
        <v>394</v>
      </c>
      <c r="T4120" s="279" t="s">
        <v>394</v>
      </c>
      <c r="U4120" s="279" t="s">
        <v>394</v>
      </c>
      <c r="V4120" s="279" t="s">
        <v>394</v>
      </c>
      <c r="W4120" s="279" t="s">
        <v>394</v>
      </c>
      <c r="X4120" s="279" t="s">
        <v>394</v>
      </c>
      <c r="Y4120" s="281"/>
      <c r="Z4120" s="279" t="s">
        <v>394</v>
      </c>
      <c r="AA4120" s="279" t="s">
        <v>394</v>
      </c>
      <c r="AB4120" s="281"/>
      <c r="AC4120" s="279" t="s">
        <v>855</v>
      </c>
      <c r="AF4120" s="276" t="str">
        <f>IFERROR(VLOOKUP(A4120,'[1]قوائم الترجمة'!AC$2:AD$2397,1,0),"م")</f>
        <v>م</v>
      </c>
      <c r="AG4120" s="232"/>
      <c r="AH4120" s="233"/>
      <c r="AI4120" s="233"/>
      <c r="AJ4120" s="233"/>
      <c r="AL4120" s="267"/>
      <c r="AM4120" s="235"/>
      <c r="AO4120" s="236"/>
      <c r="AU4120" s="234"/>
    </row>
    <row r="4121" spans="1:47" ht="21" x14ac:dyDescent="0.4">
      <c r="A4121" s="278">
        <v>123328</v>
      </c>
      <c r="B4121" s="279" t="s">
        <v>6998</v>
      </c>
      <c r="C4121" s="279" t="s">
        <v>68</v>
      </c>
      <c r="D4121" s="279" t="s">
        <v>6999</v>
      </c>
      <c r="E4121" s="279" t="s">
        <v>394</v>
      </c>
      <c r="F4121"/>
      <c r="H4121" s="279" t="s">
        <v>394</v>
      </c>
      <c r="I4121" s="279" t="s">
        <v>61</v>
      </c>
      <c r="J4121" s="279" t="s">
        <v>394</v>
      </c>
      <c r="K4121" s="279" t="s">
        <v>394</v>
      </c>
      <c r="L4121" s="279" t="s">
        <v>394</v>
      </c>
      <c r="M4121" s="279" t="s">
        <v>394</v>
      </c>
      <c r="N4121" s="279" t="s">
        <v>394</v>
      </c>
      <c r="O4121" s="279" t="s">
        <v>394</v>
      </c>
      <c r="P4121" s="315">
        <v>0</v>
      </c>
      <c r="Q4121" s="279" t="s">
        <v>394</v>
      </c>
      <c r="R4121" s="279" t="s">
        <v>394</v>
      </c>
      <c r="S4121" s="279" t="s">
        <v>394</v>
      </c>
      <c r="T4121" s="279" t="s">
        <v>394</v>
      </c>
      <c r="U4121" s="279" t="s">
        <v>394</v>
      </c>
      <c r="V4121" s="279" t="s">
        <v>394</v>
      </c>
      <c r="W4121" s="279" t="s">
        <v>394</v>
      </c>
      <c r="X4121" s="279" t="s">
        <v>394</v>
      </c>
      <c r="Y4121" s="281"/>
      <c r="Z4121" s="279" t="s">
        <v>394</v>
      </c>
      <c r="AA4121" s="279" t="s">
        <v>394</v>
      </c>
      <c r="AB4121" s="281"/>
      <c r="AC4121" s="279" t="s">
        <v>394</v>
      </c>
      <c r="AF4121" s="276" t="str">
        <f>IFERROR(VLOOKUP(A4121,'[1]قوائم الترجمة'!AC$2:AD$2397,1,0),"م")</f>
        <v>م</v>
      </c>
      <c r="AG4121" s="232"/>
      <c r="AH4121" s="233"/>
      <c r="AI4121" s="233"/>
      <c r="AJ4121" s="233"/>
      <c r="AL4121" s="267"/>
      <c r="AM4121" s="235"/>
      <c r="AO4121" s="236"/>
      <c r="AU4121" s="234"/>
    </row>
    <row r="4122" spans="1:47" ht="21" x14ac:dyDescent="0.4">
      <c r="A4122" s="278">
        <v>123329</v>
      </c>
      <c r="B4122" s="279" t="s">
        <v>2761</v>
      </c>
      <c r="C4122" s="279" t="s">
        <v>133</v>
      </c>
      <c r="D4122" s="279" t="s">
        <v>256</v>
      </c>
      <c r="E4122" s="279" t="s">
        <v>394</v>
      </c>
      <c r="F4122"/>
      <c r="H4122" s="279" t="s">
        <v>394</v>
      </c>
      <c r="I4122" s="279" t="s">
        <v>539</v>
      </c>
      <c r="J4122" s="279" t="s">
        <v>394</v>
      </c>
      <c r="K4122" s="279" t="s">
        <v>394</v>
      </c>
      <c r="L4122" s="279" t="s">
        <v>394</v>
      </c>
      <c r="M4122" s="279" t="s">
        <v>394</v>
      </c>
      <c r="N4122" s="279" t="s">
        <v>394</v>
      </c>
      <c r="O4122" s="279" t="s">
        <v>394</v>
      </c>
      <c r="P4122" s="315">
        <v>0</v>
      </c>
      <c r="Q4122" s="279" t="s">
        <v>394</v>
      </c>
      <c r="R4122" s="279" t="s">
        <v>394</v>
      </c>
      <c r="S4122" s="279" t="s">
        <v>394</v>
      </c>
      <c r="T4122" s="279" t="s">
        <v>394</v>
      </c>
      <c r="U4122" s="279" t="s">
        <v>394</v>
      </c>
      <c r="V4122" s="279" t="s">
        <v>394</v>
      </c>
      <c r="W4122" s="279" t="s">
        <v>394</v>
      </c>
      <c r="X4122" s="279" t="s">
        <v>394</v>
      </c>
      <c r="Y4122" s="281"/>
      <c r="Z4122" s="279" t="s">
        <v>394</v>
      </c>
      <c r="AA4122" s="279" t="s">
        <v>394</v>
      </c>
      <c r="AB4122" s="281"/>
      <c r="AC4122" s="279" t="s">
        <v>855</v>
      </c>
      <c r="AF4122" s="276" t="str">
        <f>IFERROR(VLOOKUP(A4122,'[1]قوائم الترجمة'!AC$2:AD$2397,1,0),"م")</f>
        <v>م</v>
      </c>
      <c r="AG4122" s="232"/>
      <c r="AH4122" s="233"/>
      <c r="AI4122" s="233"/>
      <c r="AJ4122" s="233"/>
      <c r="AL4122" s="267"/>
      <c r="AM4122" s="235"/>
      <c r="AO4122" s="236"/>
      <c r="AU4122" s="234"/>
    </row>
    <row r="4123" spans="1:47" ht="21" x14ac:dyDescent="0.4">
      <c r="A4123" s="278">
        <v>123330</v>
      </c>
      <c r="B4123" s="279" t="s">
        <v>5781</v>
      </c>
      <c r="C4123" s="279" t="s">
        <v>109</v>
      </c>
      <c r="D4123" s="279" t="s">
        <v>284</v>
      </c>
      <c r="E4123" s="279" t="s">
        <v>394</v>
      </c>
      <c r="F4123"/>
      <c r="H4123" s="279" t="s">
        <v>394</v>
      </c>
      <c r="I4123" s="279" t="s">
        <v>538</v>
      </c>
      <c r="J4123" s="279" t="s">
        <v>394</v>
      </c>
      <c r="K4123" s="279" t="s">
        <v>394</v>
      </c>
      <c r="L4123" s="279" t="s">
        <v>394</v>
      </c>
      <c r="M4123" s="279" t="s">
        <v>394</v>
      </c>
      <c r="N4123" s="279" t="s">
        <v>394</v>
      </c>
      <c r="O4123" s="279" t="s">
        <v>394</v>
      </c>
      <c r="P4123" s="315">
        <v>0</v>
      </c>
      <c r="Q4123" s="279" t="s">
        <v>394</v>
      </c>
      <c r="R4123" s="279" t="s">
        <v>394</v>
      </c>
      <c r="S4123" s="279" t="s">
        <v>394</v>
      </c>
      <c r="T4123" s="279" t="s">
        <v>394</v>
      </c>
      <c r="U4123" s="279" t="s">
        <v>394</v>
      </c>
      <c r="V4123" s="279" t="s">
        <v>394</v>
      </c>
      <c r="W4123" s="279" t="s">
        <v>394</v>
      </c>
      <c r="X4123" s="279" t="s">
        <v>394</v>
      </c>
      <c r="Y4123" s="281"/>
      <c r="Z4123" s="279" t="s">
        <v>394</v>
      </c>
      <c r="AA4123" s="279" t="s">
        <v>394</v>
      </c>
      <c r="AB4123" s="281"/>
      <c r="AC4123" s="279" t="s">
        <v>855</v>
      </c>
      <c r="AF4123" s="276" t="str">
        <f>IFERROR(VLOOKUP(A4123,'[1]قوائم الترجمة'!AC$2:AD$2397,1,0),"م")</f>
        <v>م</v>
      </c>
      <c r="AG4123" s="232"/>
      <c r="AH4123" s="233"/>
      <c r="AI4123" s="233"/>
      <c r="AJ4123" s="233"/>
      <c r="AL4123" s="267"/>
      <c r="AM4123" s="235"/>
      <c r="AO4123" s="236"/>
      <c r="AU4123" s="234"/>
    </row>
    <row r="4124" spans="1:47" ht="21" x14ac:dyDescent="0.4">
      <c r="A4124" s="278">
        <v>123332</v>
      </c>
      <c r="B4124" s="279" t="s">
        <v>2760</v>
      </c>
      <c r="C4124" s="279" t="s">
        <v>68</v>
      </c>
      <c r="D4124" s="279" t="s">
        <v>999</v>
      </c>
      <c r="E4124" s="279" t="s">
        <v>424</v>
      </c>
      <c r="F4124" s="315" t="s">
        <v>9803</v>
      </c>
      <c r="G4124" s="315" t="s">
        <v>999</v>
      </c>
      <c r="H4124" s="279" t="s">
        <v>425</v>
      </c>
      <c r="I4124" s="279" t="s">
        <v>541</v>
      </c>
      <c r="J4124" s="279" t="s">
        <v>403</v>
      </c>
      <c r="K4124" s="280">
        <v>2004</v>
      </c>
      <c r="L4124" s="279" t="s">
        <v>419</v>
      </c>
      <c r="M4124" s="279" t="s">
        <v>394</v>
      </c>
      <c r="N4124" s="279" t="s">
        <v>394</v>
      </c>
      <c r="O4124" s="279" t="s">
        <v>394</v>
      </c>
      <c r="P4124" s="315">
        <v>0</v>
      </c>
      <c r="Q4124" s="278"/>
      <c r="R4124" s="303"/>
      <c r="S4124" s="279" t="s">
        <v>394</v>
      </c>
      <c r="T4124" s="279" t="s">
        <v>394</v>
      </c>
      <c r="U4124" s="303"/>
      <c r="V4124" s="303"/>
      <c r="W4124" s="303"/>
      <c r="X4124" s="303"/>
      <c r="Z4124" s="303"/>
      <c r="AA4124" s="303"/>
      <c r="AC4124" s="279" t="s">
        <v>394</v>
      </c>
      <c r="AF4124" s="276">
        <f>IFERROR(VLOOKUP(A4124,'[1]قوائم الترجمة'!AC$2:AD$2397,1,0),"م")</f>
        <v>123332</v>
      </c>
      <c r="AG4124" s="232"/>
      <c r="AH4124" s="233"/>
      <c r="AI4124" s="233"/>
      <c r="AJ4124" s="233"/>
      <c r="AL4124" s="267"/>
      <c r="AM4124" s="235"/>
      <c r="AO4124" s="236"/>
      <c r="AU4124" s="234"/>
    </row>
    <row r="4125" spans="1:47" ht="21" x14ac:dyDescent="0.4">
      <c r="A4125" s="278">
        <v>123333</v>
      </c>
      <c r="B4125" s="279" t="s">
        <v>2758</v>
      </c>
      <c r="C4125" s="279" t="s">
        <v>111</v>
      </c>
      <c r="D4125" s="279" t="s">
        <v>248</v>
      </c>
      <c r="E4125" s="279" t="s">
        <v>394</v>
      </c>
      <c r="F4125"/>
      <c r="H4125" s="279" t="s">
        <v>394</v>
      </c>
      <c r="I4125" s="279" t="s">
        <v>539</v>
      </c>
      <c r="J4125" s="279" t="s">
        <v>394</v>
      </c>
      <c r="K4125" s="279" t="s">
        <v>394</v>
      </c>
      <c r="L4125" s="279" t="s">
        <v>394</v>
      </c>
      <c r="M4125" s="279" t="s">
        <v>394</v>
      </c>
      <c r="N4125" s="279" t="s">
        <v>394</v>
      </c>
      <c r="O4125" s="279" t="s">
        <v>394</v>
      </c>
      <c r="P4125" s="315">
        <v>0</v>
      </c>
      <c r="Q4125" s="279" t="s">
        <v>394</v>
      </c>
      <c r="R4125" s="279" t="s">
        <v>394</v>
      </c>
      <c r="S4125" s="279" t="s">
        <v>394</v>
      </c>
      <c r="T4125" s="279" t="s">
        <v>394</v>
      </c>
      <c r="U4125" s="279" t="s">
        <v>394</v>
      </c>
      <c r="V4125" s="279" t="s">
        <v>394</v>
      </c>
      <c r="W4125" s="279" t="s">
        <v>394</v>
      </c>
      <c r="X4125" s="279" t="s">
        <v>394</v>
      </c>
      <c r="Y4125" s="281"/>
      <c r="Z4125" s="279" t="s">
        <v>394</v>
      </c>
      <c r="AA4125" s="279" t="s">
        <v>394</v>
      </c>
      <c r="AB4125" s="281"/>
      <c r="AC4125" s="279" t="s">
        <v>855</v>
      </c>
      <c r="AF4125" s="276" t="str">
        <f>IFERROR(VLOOKUP(A4125,'[1]قوائم الترجمة'!AC$2:AD$2397,1,0),"م")</f>
        <v>م</v>
      </c>
      <c r="AG4125" s="232"/>
      <c r="AH4125" s="233"/>
      <c r="AI4125" s="233"/>
      <c r="AJ4125" s="233"/>
      <c r="AL4125" s="267"/>
      <c r="AM4125" s="235"/>
      <c r="AO4125" s="236"/>
      <c r="AU4125" s="234"/>
    </row>
    <row r="4126" spans="1:47" ht="21" x14ac:dyDescent="0.4">
      <c r="A4126" s="278">
        <v>123335</v>
      </c>
      <c r="B4126" s="279" t="s">
        <v>2757</v>
      </c>
      <c r="C4126" s="279" t="s">
        <v>109</v>
      </c>
      <c r="D4126" s="279" t="s">
        <v>311</v>
      </c>
      <c r="E4126" s="279" t="s">
        <v>423</v>
      </c>
      <c r="F4126" s="315" t="s">
        <v>9804</v>
      </c>
      <c r="G4126" s="315" t="s">
        <v>8125</v>
      </c>
      <c r="H4126" s="279" t="s">
        <v>425</v>
      </c>
      <c r="I4126" s="279" t="s">
        <v>540</v>
      </c>
      <c r="J4126" s="279" t="s">
        <v>8112</v>
      </c>
      <c r="K4126" s="280">
        <v>2006</v>
      </c>
      <c r="L4126" s="279" t="s">
        <v>402</v>
      </c>
      <c r="M4126" s="279" t="s">
        <v>394</v>
      </c>
      <c r="N4126" s="279" t="s">
        <v>394</v>
      </c>
      <c r="O4126" s="279" t="s">
        <v>394</v>
      </c>
      <c r="P4126" s="315">
        <v>0</v>
      </c>
      <c r="Q4126" s="278"/>
      <c r="R4126" s="303"/>
      <c r="S4126" s="279" t="s">
        <v>394</v>
      </c>
      <c r="T4126" s="279" t="s">
        <v>394</v>
      </c>
      <c r="U4126" s="303"/>
      <c r="V4126" s="303"/>
      <c r="W4126" s="303"/>
      <c r="X4126" s="303"/>
      <c r="Z4126" s="303"/>
      <c r="AA4126" s="303"/>
      <c r="AC4126" s="279" t="s">
        <v>394</v>
      </c>
      <c r="AF4126" s="276">
        <f>IFERROR(VLOOKUP(A4126,'[1]قوائم الترجمة'!AC$2:AD$2397,1,0),"م")</f>
        <v>123335</v>
      </c>
      <c r="AG4126" s="232"/>
      <c r="AH4126" s="233"/>
      <c r="AI4126" s="233"/>
      <c r="AJ4126" s="233"/>
      <c r="AL4126" s="267"/>
      <c r="AM4126" s="235"/>
      <c r="AO4126" s="236"/>
      <c r="AU4126" s="234"/>
    </row>
    <row r="4127" spans="1:47" ht="21" x14ac:dyDescent="0.4">
      <c r="A4127" s="278">
        <v>123336</v>
      </c>
      <c r="B4127" s="279" t="s">
        <v>5601</v>
      </c>
      <c r="C4127" s="279" t="s">
        <v>62</v>
      </c>
      <c r="D4127" s="279" t="s">
        <v>7152</v>
      </c>
      <c r="E4127" s="279" t="s">
        <v>5660</v>
      </c>
      <c r="F4127" s="315" t="s">
        <v>9805</v>
      </c>
      <c r="G4127" s="315" t="s">
        <v>8129</v>
      </c>
      <c r="H4127" s="279" t="s">
        <v>425</v>
      </c>
      <c r="I4127" s="279" t="s">
        <v>61</v>
      </c>
      <c r="J4127" s="279" t="s">
        <v>403</v>
      </c>
      <c r="K4127" s="280">
        <v>2008</v>
      </c>
      <c r="L4127" s="279" t="s">
        <v>410</v>
      </c>
      <c r="M4127" s="279" t="s">
        <v>394</v>
      </c>
      <c r="N4127" s="279"/>
      <c r="O4127" s="279" t="s">
        <v>394</v>
      </c>
      <c r="P4127" s="315">
        <v>0</v>
      </c>
      <c r="Q4127" s="278"/>
      <c r="R4127" s="303"/>
      <c r="S4127" s="279" t="s">
        <v>394</v>
      </c>
      <c r="T4127" s="279" t="s">
        <v>394</v>
      </c>
      <c r="U4127" s="303"/>
      <c r="V4127" s="303"/>
      <c r="W4127" s="303"/>
      <c r="X4127" s="303"/>
      <c r="Z4127" s="303"/>
      <c r="AA4127" s="303"/>
      <c r="AC4127" s="279" t="s">
        <v>394</v>
      </c>
      <c r="AF4127" s="276">
        <f>IFERROR(VLOOKUP(A4127,'[1]قوائم الترجمة'!AC$2:AD$2397,1,0),"م")</f>
        <v>123336</v>
      </c>
      <c r="AG4127" s="232"/>
      <c r="AH4127" s="233"/>
      <c r="AI4127" s="233"/>
      <c r="AJ4127" s="233"/>
      <c r="AL4127" s="267"/>
      <c r="AM4127" s="235"/>
      <c r="AO4127" s="236"/>
      <c r="AU4127" s="234"/>
    </row>
    <row r="4128" spans="1:47" ht="21" x14ac:dyDescent="0.4">
      <c r="A4128" s="278">
        <v>123337</v>
      </c>
      <c r="B4128" s="279" t="s">
        <v>2756</v>
      </c>
      <c r="C4128" s="279" t="s">
        <v>591</v>
      </c>
      <c r="D4128" s="279" t="s">
        <v>289</v>
      </c>
      <c r="E4128" s="279" t="s">
        <v>423</v>
      </c>
      <c r="F4128" s="315" t="s">
        <v>9806</v>
      </c>
      <c r="G4128" s="315" t="s">
        <v>421</v>
      </c>
      <c r="H4128" s="279" t="s">
        <v>425</v>
      </c>
      <c r="I4128" s="279" t="s">
        <v>538</v>
      </c>
      <c r="J4128" s="279" t="s">
        <v>403</v>
      </c>
      <c r="K4128" s="280">
        <v>2009</v>
      </c>
      <c r="L4128" s="279" t="s">
        <v>421</v>
      </c>
      <c r="M4128" s="279" t="s">
        <v>394</v>
      </c>
      <c r="N4128" s="279" t="s">
        <v>394</v>
      </c>
      <c r="O4128" s="279" t="s">
        <v>394</v>
      </c>
      <c r="P4128" s="315">
        <v>0</v>
      </c>
      <c r="Q4128" s="278"/>
      <c r="R4128" s="303"/>
      <c r="S4128" s="279" t="s">
        <v>394</v>
      </c>
      <c r="T4128" s="279" t="s">
        <v>394</v>
      </c>
      <c r="U4128" s="303"/>
      <c r="V4128" s="303"/>
      <c r="W4128" s="303"/>
      <c r="X4128" s="303"/>
      <c r="Z4128" s="303"/>
      <c r="AA4128" s="303"/>
      <c r="AC4128" s="279" t="s">
        <v>394</v>
      </c>
      <c r="AF4128" s="276">
        <f>IFERROR(VLOOKUP(A4128,'[1]قوائم الترجمة'!AC$2:AD$2397,1,0),"م")</f>
        <v>123337</v>
      </c>
      <c r="AG4128" s="232"/>
      <c r="AH4128" s="233"/>
      <c r="AI4128" s="233"/>
      <c r="AJ4128" s="233"/>
      <c r="AL4128" s="267"/>
      <c r="AM4128" s="235"/>
      <c r="AO4128" s="236"/>
      <c r="AU4128" s="234"/>
    </row>
    <row r="4129" spans="1:47" ht="21" x14ac:dyDescent="0.4">
      <c r="A4129" s="278">
        <v>123338</v>
      </c>
      <c r="B4129" s="279" t="s">
        <v>5618</v>
      </c>
      <c r="C4129" s="279" t="s">
        <v>160</v>
      </c>
      <c r="D4129" s="279" t="s">
        <v>496</v>
      </c>
      <c r="E4129" s="279" t="s">
        <v>394</v>
      </c>
      <c r="F4129"/>
      <c r="H4129" s="279" t="s">
        <v>394</v>
      </c>
      <c r="I4129" s="279" t="s">
        <v>538</v>
      </c>
      <c r="J4129" s="279" t="s">
        <v>394</v>
      </c>
      <c r="K4129" s="279" t="s">
        <v>394</v>
      </c>
      <c r="L4129" s="279" t="s">
        <v>394</v>
      </c>
      <c r="M4129" s="279" t="s">
        <v>394</v>
      </c>
      <c r="N4129" s="279" t="s">
        <v>394</v>
      </c>
      <c r="O4129" s="279" t="s">
        <v>394</v>
      </c>
      <c r="P4129" s="315">
        <v>0</v>
      </c>
      <c r="Q4129" s="279" t="s">
        <v>394</v>
      </c>
      <c r="R4129" s="279" t="s">
        <v>394</v>
      </c>
      <c r="S4129" s="279" t="s">
        <v>394</v>
      </c>
      <c r="T4129" s="279" t="s">
        <v>394</v>
      </c>
      <c r="U4129" s="279" t="s">
        <v>394</v>
      </c>
      <c r="V4129" s="279" t="s">
        <v>394</v>
      </c>
      <c r="W4129" s="279" t="s">
        <v>394</v>
      </c>
      <c r="X4129" s="279" t="s">
        <v>394</v>
      </c>
      <c r="Y4129" s="281"/>
      <c r="Z4129" s="279" t="s">
        <v>394</v>
      </c>
      <c r="AA4129" s="279" t="s">
        <v>394</v>
      </c>
      <c r="AB4129" s="281"/>
      <c r="AC4129" s="279" t="s">
        <v>855</v>
      </c>
      <c r="AF4129" s="276" t="str">
        <f>IFERROR(VLOOKUP(A4129,'[1]قوائم الترجمة'!AC$2:AD$2397,1,0),"م")</f>
        <v>م</v>
      </c>
      <c r="AG4129" s="232"/>
      <c r="AH4129" s="233"/>
      <c r="AI4129" s="233"/>
      <c r="AJ4129" s="233"/>
      <c r="AL4129" s="267"/>
      <c r="AM4129" s="235"/>
      <c r="AO4129" s="236"/>
      <c r="AU4129" s="234"/>
    </row>
    <row r="4130" spans="1:47" ht="21" x14ac:dyDescent="0.4">
      <c r="A4130" s="278">
        <v>123339</v>
      </c>
      <c r="B4130" s="279" t="s">
        <v>2754</v>
      </c>
      <c r="C4130" s="279" t="s">
        <v>2755</v>
      </c>
      <c r="D4130" s="279" t="s">
        <v>308</v>
      </c>
      <c r="E4130" s="279" t="s">
        <v>394</v>
      </c>
      <c r="F4130"/>
      <c r="H4130" s="279" t="s">
        <v>394</v>
      </c>
      <c r="I4130" s="279" t="s">
        <v>539</v>
      </c>
      <c r="J4130" s="279" t="s">
        <v>394</v>
      </c>
      <c r="K4130" s="279" t="s">
        <v>394</v>
      </c>
      <c r="L4130" s="279" t="s">
        <v>394</v>
      </c>
      <c r="M4130" s="279" t="s">
        <v>394</v>
      </c>
      <c r="N4130" s="279" t="s">
        <v>394</v>
      </c>
      <c r="O4130" s="279" t="s">
        <v>394</v>
      </c>
      <c r="P4130" s="315">
        <v>0</v>
      </c>
      <c r="Q4130" s="279" t="s">
        <v>394</v>
      </c>
      <c r="R4130" s="279" t="s">
        <v>394</v>
      </c>
      <c r="S4130" s="279" t="s">
        <v>394</v>
      </c>
      <c r="T4130" s="279" t="s">
        <v>394</v>
      </c>
      <c r="U4130" s="279" t="s">
        <v>394</v>
      </c>
      <c r="V4130" s="279" t="s">
        <v>394</v>
      </c>
      <c r="W4130" s="279" t="s">
        <v>394</v>
      </c>
      <c r="X4130" s="279" t="s">
        <v>394</v>
      </c>
      <c r="Y4130" s="281"/>
      <c r="Z4130" s="279" t="s">
        <v>394</v>
      </c>
      <c r="AA4130" s="279" t="s">
        <v>394</v>
      </c>
      <c r="AB4130" s="281"/>
      <c r="AC4130" s="279" t="s">
        <v>855</v>
      </c>
      <c r="AF4130" s="276" t="str">
        <f>IFERROR(VLOOKUP(A4130,'[1]قوائم الترجمة'!AC$2:AD$2397,1,0),"م")</f>
        <v>م</v>
      </c>
      <c r="AG4130" s="232"/>
      <c r="AH4130" s="233"/>
      <c r="AI4130" s="233"/>
      <c r="AJ4130" s="233"/>
      <c r="AL4130" s="267"/>
      <c r="AM4130" s="235"/>
      <c r="AO4130" s="236"/>
      <c r="AU4130" s="234"/>
    </row>
    <row r="4131" spans="1:47" ht="21" x14ac:dyDescent="0.4">
      <c r="A4131" s="278">
        <v>123340</v>
      </c>
      <c r="B4131" s="279" t="s">
        <v>2753</v>
      </c>
      <c r="C4131" s="279" t="s">
        <v>197</v>
      </c>
      <c r="D4131" s="279" t="s">
        <v>352</v>
      </c>
      <c r="E4131" s="279" t="s">
        <v>394</v>
      </c>
      <c r="F4131"/>
      <c r="H4131" s="279" t="s">
        <v>394</v>
      </c>
      <c r="I4131" s="279" t="s">
        <v>539</v>
      </c>
      <c r="J4131" s="279" t="s">
        <v>394</v>
      </c>
      <c r="K4131" s="279" t="s">
        <v>394</v>
      </c>
      <c r="L4131" s="279" t="s">
        <v>394</v>
      </c>
      <c r="M4131" s="279" t="s">
        <v>394</v>
      </c>
      <c r="N4131" s="279" t="s">
        <v>394</v>
      </c>
      <c r="O4131" s="279" t="s">
        <v>394</v>
      </c>
      <c r="P4131" s="315">
        <v>0</v>
      </c>
      <c r="Q4131" s="279" t="s">
        <v>394</v>
      </c>
      <c r="R4131" s="279" t="s">
        <v>394</v>
      </c>
      <c r="S4131" s="279" t="s">
        <v>394</v>
      </c>
      <c r="T4131" s="279" t="s">
        <v>394</v>
      </c>
      <c r="U4131" s="279" t="s">
        <v>394</v>
      </c>
      <c r="V4131" s="279" t="s">
        <v>394</v>
      </c>
      <c r="W4131" s="279" t="s">
        <v>394</v>
      </c>
      <c r="X4131" s="279" t="s">
        <v>394</v>
      </c>
      <c r="Y4131" s="281"/>
      <c r="Z4131" s="279" t="s">
        <v>394</v>
      </c>
      <c r="AA4131" s="279" t="s">
        <v>394</v>
      </c>
      <c r="AB4131" s="281"/>
      <c r="AC4131" s="279" t="s">
        <v>855</v>
      </c>
      <c r="AF4131" s="276" t="str">
        <f>IFERROR(VLOOKUP(A4131,'[1]قوائم الترجمة'!AC$2:AD$2397,1,0),"م")</f>
        <v>م</v>
      </c>
      <c r="AG4131" s="232"/>
      <c r="AH4131" s="233"/>
      <c r="AI4131" s="233"/>
      <c r="AJ4131" s="233"/>
      <c r="AL4131" s="267"/>
      <c r="AM4131" s="235"/>
      <c r="AO4131" s="236"/>
      <c r="AU4131" s="234"/>
    </row>
    <row r="4132" spans="1:47" ht="21" x14ac:dyDescent="0.4">
      <c r="A4132" s="278">
        <v>123341</v>
      </c>
      <c r="B4132" s="279" t="s">
        <v>1335</v>
      </c>
      <c r="C4132" s="279" t="s">
        <v>159</v>
      </c>
      <c r="D4132" s="279" t="s">
        <v>2752</v>
      </c>
      <c r="E4132" s="279" t="s">
        <v>394</v>
      </c>
      <c r="F4132"/>
      <c r="H4132" s="279" t="s">
        <v>394</v>
      </c>
      <c r="I4132" s="279" t="s">
        <v>540</v>
      </c>
      <c r="J4132" s="279" t="s">
        <v>394</v>
      </c>
      <c r="K4132" s="279" t="s">
        <v>394</v>
      </c>
      <c r="L4132" s="279" t="s">
        <v>394</v>
      </c>
      <c r="M4132" s="279" t="s">
        <v>394</v>
      </c>
      <c r="N4132" s="279" t="s">
        <v>394</v>
      </c>
      <c r="O4132" s="279" t="s">
        <v>394</v>
      </c>
      <c r="P4132" s="315">
        <v>0</v>
      </c>
      <c r="Q4132" s="279" t="s">
        <v>394</v>
      </c>
      <c r="R4132" s="279" t="s">
        <v>394</v>
      </c>
      <c r="S4132" s="279" t="s">
        <v>394</v>
      </c>
      <c r="T4132" s="279" t="s">
        <v>394</v>
      </c>
      <c r="U4132" s="279" t="s">
        <v>394</v>
      </c>
      <c r="V4132" s="279" t="s">
        <v>394</v>
      </c>
      <c r="W4132" s="279" t="s">
        <v>394</v>
      </c>
      <c r="X4132" s="279" t="s">
        <v>394</v>
      </c>
      <c r="Y4132" s="281"/>
      <c r="Z4132" s="279" t="s">
        <v>394</v>
      </c>
      <c r="AA4132" s="279" t="s">
        <v>394</v>
      </c>
      <c r="AB4132" s="281"/>
      <c r="AC4132" s="279" t="s">
        <v>394</v>
      </c>
      <c r="AF4132" s="276" t="str">
        <f>IFERROR(VLOOKUP(A4132,'[1]قوائم الترجمة'!AC$2:AD$2397,1,0),"م")</f>
        <v>م</v>
      </c>
      <c r="AG4132" s="232"/>
      <c r="AH4132" s="233"/>
      <c r="AI4132" s="233"/>
      <c r="AJ4132" s="233"/>
      <c r="AL4132" s="267"/>
      <c r="AM4132" s="235"/>
      <c r="AO4132" s="236"/>
      <c r="AU4132" s="234"/>
    </row>
    <row r="4133" spans="1:47" ht="21" x14ac:dyDescent="0.4">
      <c r="A4133" s="278">
        <v>123342</v>
      </c>
      <c r="B4133" s="279" t="s">
        <v>2751</v>
      </c>
      <c r="C4133" s="279" t="s">
        <v>575</v>
      </c>
      <c r="D4133" s="279" t="s">
        <v>706</v>
      </c>
      <c r="E4133" s="279" t="s">
        <v>423</v>
      </c>
      <c r="F4133" s="315" t="s">
        <v>9807</v>
      </c>
      <c r="G4133" s="315" t="s">
        <v>402</v>
      </c>
      <c r="H4133" s="279" t="s">
        <v>425</v>
      </c>
      <c r="I4133" s="279" t="s">
        <v>541</v>
      </c>
      <c r="J4133" s="279" t="s">
        <v>403</v>
      </c>
      <c r="K4133" s="280">
        <v>2017</v>
      </c>
      <c r="L4133" s="279" t="s">
        <v>404</v>
      </c>
      <c r="M4133" s="279" t="s">
        <v>394</v>
      </c>
      <c r="N4133" s="279" t="s">
        <v>394</v>
      </c>
      <c r="O4133" s="279" t="s">
        <v>394</v>
      </c>
      <c r="P4133" s="315">
        <v>0</v>
      </c>
      <c r="Q4133" s="278"/>
      <c r="R4133" s="303"/>
      <c r="S4133" s="279" t="s">
        <v>394</v>
      </c>
      <c r="T4133" s="279" t="s">
        <v>394</v>
      </c>
      <c r="U4133" s="303"/>
      <c r="V4133" s="303"/>
      <c r="W4133" s="303"/>
      <c r="X4133" s="303"/>
      <c r="Z4133" s="303"/>
      <c r="AA4133" s="303"/>
      <c r="AC4133" s="279" t="s">
        <v>394</v>
      </c>
      <c r="AF4133" s="276">
        <f>IFERROR(VLOOKUP(A4133,'[1]قوائم الترجمة'!AC$2:AD$2397,1,0),"م")</f>
        <v>123342</v>
      </c>
      <c r="AG4133" s="232"/>
      <c r="AH4133" s="233"/>
      <c r="AI4133" s="233"/>
      <c r="AJ4133" s="233"/>
      <c r="AL4133" s="267"/>
      <c r="AM4133" s="235"/>
      <c r="AO4133" s="236"/>
      <c r="AU4133" s="234"/>
    </row>
    <row r="4134" spans="1:47" ht="21" x14ac:dyDescent="0.4">
      <c r="A4134" s="278">
        <v>123343</v>
      </c>
      <c r="B4134" s="279" t="s">
        <v>2750</v>
      </c>
      <c r="C4134" s="279" t="s">
        <v>68</v>
      </c>
      <c r="D4134" s="279" t="s">
        <v>969</v>
      </c>
      <c r="E4134" s="279" t="s">
        <v>394</v>
      </c>
      <c r="F4134"/>
      <c r="H4134" s="279" t="s">
        <v>394</v>
      </c>
      <c r="I4134" s="279" t="s">
        <v>539</v>
      </c>
      <c r="J4134" s="279" t="s">
        <v>394</v>
      </c>
      <c r="K4134" s="279" t="s">
        <v>394</v>
      </c>
      <c r="L4134" s="279" t="s">
        <v>394</v>
      </c>
      <c r="M4134" s="279" t="s">
        <v>394</v>
      </c>
      <c r="N4134" s="279" t="s">
        <v>394</v>
      </c>
      <c r="O4134" s="279" t="s">
        <v>394</v>
      </c>
      <c r="P4134" s="315">
        <v>0</v>
      </c>
      <c r="Q4134" s="279" t="s">
        <v>394</v>
      </c>
      <c r="R4134" s="279" t="s">
        <v>394</v>
      </c>
      <c r="S4134" s="279" t="s">
        <v>394</v>
      </c>
      <c r="T4134" s="279" t="s">
        <v>394</v>
      </c>
      <c r="U4134" s="279" t="s">
        <v>394</v>
      </c>
      <c r="V4134" s="279" t="s">
        <v>394</v>
      </c>
      <c r="W4134" s="279" t="s">
        <v>394</v>
      </c>
      <c r="X4134" s="279" t="s">
        <v>394</v>
      </c>
      <c r="Y4134" s="281"/>
      <c r="Z4134" s="279" t="s">
        <v>394</v>
      </c>
      <c r="AA4134" s="279" t="s">
        <v>394</v>
      </c>
      <c r="AB4134" s="281"/>
      <c r="AC4134" s="279" t="s">
        <v>855</v>
      </c>
      <c r="AF4134" s="276" t="str">
        <f>IFERROR(VLOOKUP(A4134,'[1]قوائم الترجمة'!AC$2:AD$2397,1,0),"م")</f>
        <v>م</v>
      </c>
      <c r="AG4134" s="232"/>
      <c r="AH4134" s="233"/>
      <c r="AI4134" s="233"/>
      <c r="AJ4134" s="233"/>
      <c r="AL4134" s="267"/>
      <c r="AM4134" s="235"/>
      <c r="AO4134" s="236"/>
      <c r="AU4134" s="234"/>
    </row>
    <row r="4135" spans="1:47" ht="21" x14ac:dyDescent="0.4">
      <c r="A4135" s="278">
        <v>123344</v>
      </c>
      <c r="B4135" s="279" t="s">
        <v>2749</v>
      </c>
      <c r="C4135" s="279" t="s">
        <v>122</v>
      </c>
      <c r="D4135" s="279" t="s">
        <v>10389</v>
      </c>
      <c r="E4135" s="279" t="s">
        <v>394</v>
      </c>
      <c r="F4135"/>
      <c r="H4135" s="279" t="s">
        <v>394</v>
      </c>
      <c r="I4135" s="279" t="s">
        <v>539</v>
      </c>
      <c r="J4135" s="279" t="s">
        <v>394</v>
      </c>
      <c r="K4135" s="279" t="s">
        <v>394</v>
      </c>
      <c r="L4135" s="279" t="s">
        <v>394</v>
      </c>
      <c r="M4135" s="279" t="s">
        <v>394</v>
      </c>
      <c r="N4135" s="279" t="s">
        <v>394</v>
      </c>
      <c r="O4135" s="279" t="s">
        <v>394</v>
      </c>
      <c r="P4135" s="315">
        <v>0</v>
      </c>
      <c r="Q4135" s="279" t="s">
        <v>394</v>
      </c>
      <c r="R4135" s="279" t="s">
        <v>394</v>
      </c>
      <c r="S4135" s="279" t="s">
        <v>394</v>
      </c>
      <c r="T4135" s="279" t="s">
        <v>394</v>
      </c>
      <c r="U4135" s="279" t="s">
        <v>394</v>
      </c>
      <c r="V4135" s="279" t="s">
        <v>394</v>
      </c>
      <c r="W4135" s="279" t="s">
        <v>394</v>
      </c>
      <c r="X4135" s="279" t="s">
        <v>394</v>
      </c>
      <c r="Y4135" s="281"/>
      <c r="Z4135" s="279" t="s">
        <v>394</v>
      </c>
      <c r="AA4135" s="279" t="s">
        <v>394</v>
      </c>
      <c r="AB4135" s="281"/>
      <c r="AC4135" s="279" t="s">
        <v>855</v>
      </c>
      <c r="AF4135" s="276" t="str">
        <f>IFERROR(VLOOKUP(A4135,'[1]قوائم الترجمة'!AC$2:AD$2397,1,0),"م")</f>
        <v>م</v>
      </c>
      <c r="AG4135" s="232"/>
      <c r="AH4135" s="233"/>
      <c r="AI4135" s="233"/>
      <c r="AJ4135" s="233"/>
      <c r="AL4135" s="267"/>
      <c r="AM4135" s="235"/>
      <c r="AO4135" s="236"/>
      <c r="AU4135" s="234"/>
    </row>
    <row r="4136" spans="1:47" ht="21" x14ac:dyDescent="0.4">
      <c r="A4136" s="278">
        <v>123345</v>
      </c>
      <c r="B4136" s="279" t="s">
        <v>2748</v>
      </c>
      <c r="C4136" s="279" t="s">
        <v>517</v>
      </c>
      <c r="D4136" s="279" t="s">
        <v>1226</v>
      </c>
      <c r="E4136" s="279" t="s">
        <v>424</v>
      </c>
      <c r="F4136" s="315" t="s">
        <v>9535</v>
      </c>
      <c r="G4136" s="315" t="s">
        <v>8142</v>
      </c>
      <c r="H4136" s="279" t="s">
        <v>425</v>
      </c>
      <c r="I4136" s="279" t="s">
        <v>67</v>
      </c>
      <c r="J4136" s="279" t="s">
        <v>403</v>
      </c>
      <c r="K4136" s="280">
        <v>2003</v>
      </c>
      <c r="L4136" s="279" t="s">
        <v>404</v>
      </c>
      <c r="M4136" s="279" t="s">
        <v>394</v>
      </c>
      <c r="N4136" s="279" t="s">
        <v>394</v>
      </c>
      <c r="O4136" s="279" t="s">
        <v>394</v>
      </c>
      <c r="P4136" s="315">
        <v>0</v>
      </c>
      <c r="Q4136" s="278"/>
      <c r="R4136" s="303"/>
      <c r="S4136" s="279" t="s">
        <v>394</v>
      </c>
      <c r="T4136" s="279" t="s">
        <v>394</v>
      </c>
      <c r="U4136" s="303"/>
      <c r="V4136" s="303"/>
      <c r="W4136" s="303"/>
      <c r="X4136" s="303"/>
      <c r="Z4136" s="303"/>
      <c r="AA4136" s="303"/>
      <c r="AC4136" s="279" t="s">
        <v>394</v>
      </c>
      <c r="AF4136" s="276">
        <f>IFERROR(VLOOKUP(A4136,'[1]قوائم الترجمة'!AC$2:AD$2397,1,0),"م")</f>
        <v>123345</v>
      </c>
      <c r="AG4136" s="232"/>
      <c r="AH4136" s="233"/>
      <c r="AI4136" s="233"/>
      <c r="AJ4136" s="233"/>
      <c r="AL4136" s="267"/>
      <c r="AM4136" s="235"/>
      <c r="AO4136" s="236"/>
      <c r="AU4136" s="234"/>
    </row>
    <row r="4137" spans="1:47" ht="21" x14ac:dyDescent="0.4">
      <c r="A4137" s="278">
        <v>123346</v>
      </c>
      <c r="B4137" s="279" t="s">
        <v>2747</v>
      </c>
      <c r="C4137" s="279" t="s">
        <v>73</v>
      </c>
      <c r="D4137" s="279" t="s">
        <v>613</v>
      </c>
      <c r="E4137" s="279" t="s">
        <v>394</v>
      </c>
      <c r="F4137"/>
      <c r="H4137" s="279" t="s">
        <v>394</v>
      </c>
      <c r="I4137" s="279" t="s">
        <v>539</v>
      </c>
      <c r="J4137" s="279" t="s">
        <v>394</v>
      </c>
      <c r="K4137" s="279" t="s">
        <v>394</v>
      </c>
      <c r="L4137" s="279" t="s">
        <v>394</v>
      </c>
      <c r="M4137" s="279" t="s">
        <v>394</v>
      </c>
      <c r="N4137" s="279" t="s">
        <v>394</v>
      </c>
      <c r="O4137" s="279" t="s">
        <v>394</v>
      </c>
      <c r="P4137" s="315">
        <v>0</v>
      </c>
      <c r="Q4137" s="279" t="s">
        <v>394</v>
      </c>
      <c r="R4137" s="279" t="s">
        <v>394</v>
      </c>
      <c r="S4137" s="279" t="s">
        <v>394</v>
      </c>
      <c r="T4137" s="279" t="s">
        <v>394</v>
      </c>
      <c r="U4137" s="279" t="s">
        <v>394</v>
      </c>
      <c r="V4137" s="279" t="s">
        <v>394</v>
      </c>
      <c r="W4137" s="279" t="s">
        <v>394</v>
      </c>
      <c r="X4137" s="279" t="s">
        <v>394</v>
      </c>
      <c r="Y4137" s="281"/>
      <c r="Z4137" s="279" t="s">
        <v>394</v>
      </c>
      <c r="AA4137" s="279" t="s">
        <v>394</v>
      </c>
      <c r="AB4137" s="281"/>
      <c r="AC4137" s="279" t="s">
        <v>855</v>
      </c>
      <c r="AF4137" s="276" t="str">
        <f>IFERROR(VLOOKUP(A4137,'[1]قوائم الترجمة'!AC$2:AD$2397,1,0),"م")</f>
        <v>م</v>
      </c>
      <c r="AG4137" s="232"/>
      <c r="AH4137" s="233"/>
      <c r="AI4137" s="233"/>
      <c r="AJ4137" s="233"/>
      <c r="AL4137" s="267"/>
      <c r="AM4137" s="235"/>
      <c r="AO4137" s="236"/>
      <c r="AU4137" s="234"/>
    </row>
    <row r="4138" spans="1:47" ht="21" x14ac:dyDescent="0.4">
      <c r="A4138" s="278">
        <v>123347</v>
      </c>
      <c r="B4138" s="279" t="s">
        <v>2745</v>
      </c>
      <c r="C4138" s="279" t="s">
        <v>120</v>
      </c>
      <c r="D4138" s="279" t="s">
        <v>2746</v>
      </c>
      <c r="E4138" s="279" t="s">
        <v>394</v>
      </c>
      <c r="F4138"/>
      <c r="H4138" s="279" t="s">
        <v>394</v>
      </c>
      <c r="I4138" s="279" t="s">
        <v>539</v>
      </c>
      <c r="J4138" s="279" t="s">
        <v>394</v>
      </c>
      <c r="K4138" s="279" t="s">
        <v>394</v>
      </c>
      <c r="L4138" s="279" t="s">
        <v>394</v>
      </c>
      <c r="M4138" s="279" t="s">
        <v>394</v>
      </c>
      <c r="N4138" s="279" t="s">
        <v>394</v>
      </c>
      <c r="O4138" s="279" t="s">
        <v>394</v>
      </c>
      <c r="P4138" s="315">
        <v>0</v>
      </c>
      <c r="Q4138" s="279" t="s">
        <v>394</v>
      </c>
      <c r="R4138" s="279" t="s">
        <v>394</v>
      </c>
      <c r="S4138" s="279" t="s">
        <v>394</v>
      </c>
      <c r="T4138" s="279" t="s">
        <v>394</v>
      </c>
      <c r="U4138" s="279" t="s">
        <v>394</v>
      </c>
      <c r="V4138" s="279" t="s">
        <v>394</v>
      </c>
      <c r="W4138" s="279" t="s">
        <v>394</v>
      </c>
      <c r="X4138" s="279" t="s">
        <v>394</v>
      </c>
      <c r="Y4138" s="281"/>
      <c r="Z4138" s="279" t="s">
        <v>394</v>
      </c>
      <c r="AA4138" s="279" t="s">
        <v>394</v>
      </c>
      <c r="AB4138" s="281"/>
      <c r="AC4138" s="279" t="s">
        <v>855</v>
      </c>
      <c r="AF4138" s="276" t="str">
        <f>IFERROR(VLOOKUP(A4138,'[1]قوائم الترجمة'!AC$2:AD$2397,1,0),"م")</f>
        <v>م</v>
      </c>
      <c r="AG4138" s="232"/>
      <c r="AH4138" s="233"/>
      <c r="AI4138" s="233"/>
      <c r="AJ4138" s="233"/>
      <c r="AL4138" s="267"/>
      <c r="AM4138" s="235"/>
      <c r="AO4138" s="236"/>
      <c r="AU4138" s="234"/>
    </row>
    <row r="4139" spans="1:47" ht="21" x14ac:dyDescent="0.4">
      <c r="A4139" s="278">
        <v>123348</v>
      </c>
      <c r="B4139" s="279" t="s">
        <v>2744</v>
      </c>
      <c r="C4139" s="279" t="s">
        <v>510</v>
      </c>
      <c r="D4139" s="279" t="s">
        <v>305</v>
      </c>
      <c r="E4139" s="279" t="s">
        <v>424</v>
      </c>
      <c r="F4139" s="315" t="s">
        <v>9808</v>
      </c>
      <c r="G4139" s="315" t="s">
        <v>421</v>
      </c>
      <c r="H4139" s="279" t="s">
        <v>425</v>
      </c>
      <c r="I4139" s="279" t="s">
        <v>67</v>
      </c>
      <c r="J4139" s="279" t="s">
        <v>403</v>
      </c>
      <c r="K4139" s="280">
        <v>2013</v>
      </c>
      <c r="L4139" s="279" t="s">
        <v>421</v>
      </c>
      <c r="M4139" s="279" t="s">
        <v>394</v>
      </c>
      <c r="N4139" s="279" t="s">
        <v>394</v>
      </c>
      <c r="O4139" s="279" t="s">
        <v>394</v>
      </c>
      <c r="P4139" s="315">
        <v>0</v>
      </c>
      <c r="Q4139" s="278"/>
      <c r="R4139" s="303"/>
      <c r="S4139" s="279" t="s">
        <v>394</v>
      </c>
      <c r="T4139" s="279" t="s">
        <v>394</v>
      </c>
      <c r="U4139" s="303"/>
      <c r="V4139" s="303"/>
      <c r="W4139" s="303"/>
      <c r="X4139" s="303"/>
      <c r="Z4139" s="303"/>
      <c r="AA4139" s="303"/>
      <c r="AC4139" s="279" t="s">
        <v>394</v>
      </c>
      <c r="AF4139" s="276">
        <f>IFERROR(VLOOKUP(A4139,'[1]قوائم الترجمة'!AC$2:AD$2397,1,0),"م")</f>
        <v>123348</v>
      </c>
      <c r="AG4139" s="232"/>
      <c r="AH4139" s="233"/>
      <c r="AI4139" s="233"/>
      <c r="AJ4139" s="233"/>
      <c r="AL4139" s="267"/>
      <c r="AM4139" s="235"/>
      <c r="AO4139" s="236"/>
      <c r="AU4139" s="234"/>
    </row>
    <row r="4140" spans="1:47" ht="21" x14ac:dyDescent="0.4">
      <c r="A4140" s="278">
        <v>123349</v>
      </c>
      <c r="B4140" s="279" t="s">
        <v>2743</v>
      </c>
      <c r="C4140" s="279" t="s">
        <v>135</v>
      </c>
      <c r="D4140" s="279" t="s">
        <v>699</v>
      </c>
      <c r="E4140" s="279" t="s">
        <v>394</v>
      </c>
      <c r="F4140"/>
      <c r="H4140" s="279" t="s">
        <v>394</v>
      </c>
      <c r="I4140" s="279" t="s">
        <v>539</v>
      </c>
      <c r="J4140" s="279" t="s">
        <v>394</v>
      </c>
      <c r="K4140" s="279" t="s">
        <v>394</v>
      </c>
      <c r="L4140" s="279" t="s">
        <v>394</v>
      </c>
      <c r="M4140" s="279" t="s">
        <v>394</v>
      </c>
      <c r="N4140" s="279" t="s">
        <v>394</v>
      </c>
      <c r="O4140" s="279" t="s">
        <v>394</v>
      </c>
      <c r="P4140" s="315">
        <v>0</v>
      </c>
      <c r="Q4140" s="279" t="s">
        <v>394</v>
      </c>
      <c r="R4140" s="279" t="s">
        <v>394</v>
      </c>
      <c r="S4140" s="279" t="s">
        <v>394</v>
      </c>
      <c r="T4140" s="279" t="s">
        <v>394</v>
      </c>
      <c r="U4140" s="279" t="s">
        <v>394</v>
      </c>
      <c r="V4140" s="279" t="s">
        <v>394</v>
      </c>
      <c r="W4140" s="279" t="s">
        <v>394</v>
      </c>
      <c r="X4140" s="279" t="s">
        <v>394</v>
      </c>
      <c r="Y4140" s="281"/>
      <c r="Z4140" s="279" t="s">
        <v>394</v>
      </c>
      <c r="AA4140" s="279" t="s">
        <v>394</v>
      </c>
      <c r="AB4140" s="281"/>
      <c r="AC4140" s="279" t="s">
        <v>855</v>
      </c>
      <c r="AF4140" s="276" t="str">
        <f>IFERROR(VLOOKUP(A4140,'[1]قوائم الترجمة'!AC$2:AD$2397,1,0),"م")</f>
        <v>م</v>
      </c>
      <c r="AG4140" s="232"/>
      <c r="AH4140" s="233"/>
      <c r="AI4140" s="233"/>
      <c r="AJ4140" s="233"/>
      <c r="AL4140" s="267"/>
      <c r="AM4140" s="235"/>
      <c r="AO4140" s="236"/>
      <c r="AU4140" s="234"/>
    </row>
    <row r="4141" spans="1:47" ht="21" x14ac:dyDescent="0.4">
      <c r="A4141" s="278">
        <v>123350</v>
      </c>
      <c r="B4141" s="279" t="s">
        <v>2742</v>
      </c>
      <c r="C4141" s="279" t="s">
        <v>170</v>
      </c>
      <c r="D4141" s="279" t="s">
        <v>273</v>
      </c>
      <c r="E4141" s="279" t="s">
        <v>394</v>
      </c>
      <c r="F4141"/>
      <c r="H4141" s="279" t="s">
        <v>394</v>
      </c>
      <c r="I4141" s="279" t="s">
        <v>539</v>
      </c>
      <c r="J4141" s="279" t="s">
        <v>394</v>
      </c>
      <c r="K4141" s="279" t="s">
        <v>394</v>
      </c>
      <c r="L4141" s="279" t="s">
        <v>394</v>
      </c>
      <c r="M4141" s="279" t="s">
        <v>394</v>
      </c>
      <c r="N4141" s="279" t="s">
        <v>394</v>
      </c>
      <c r="O4141" s="279" t="s">
        <v>394</v>
      </c>
      <c r="P4141" s="315">
        <v>0</v>
      </c>
      <c r="Q4141" s="279" t="s">
        <v>394</v>
      </c>
      <c r="R4141" s="279" t="s">
        <v>394</v>
      </c>
      <c r="S4141" s="279" t="s">
        <v>394</v>
      </c>
      <c r="T4141" s="279" t="s">
        <v>394</v>
      </c>
      <c r="U4141" s="279" t="s">
        <v>394</v>
      </c>
      <c r="V4141" s="279" t="s">
        <v>394</v>
      </c>
      <c r="W4141" s="279" t="s">
        <v>394</v>
      </c>
      <c r="X4141" s="279" t="s">
        <v>394</v>
      </c>
      <c r="Y4141" s="281"/>
      <c r="Z4141" s="279" t="s">
        <v>394</v>
      </c>
      <c r="AA4141" s="279" t="s">
        <v>394</v>
      </c>
      <c r="AB4141" s="281"/>
      <c r="AC4141" s="279" t="s">
        <v>855</v>
      </c>
      <c r="AF4141" s="276" t="str">
        <f>IFERROR(VLOOKUP(A4141,'[1]قوائم الترجمة'!AC$2:AD$2397,1,0),"م")</f>
        <v>م</v>
      </c>
      <c r="AG4141" s="232"/>
      <c r="AH4141" s="233"/>
      <c r="AI4141" s="233"/>
      <c r="AJ4141" s="233"/>
      <c r="AL4141" s="267"/>
      <c r="AM4141" s="235"/>
      <c r="AU4141" s="234"/>
    </row>
    <row r="4142" spans="1:47" ht="21" x14ac:dyDescent="0.4">
      <c r="A4142" s="278">
        <v>123352</v>
      </c>
      <c r="B4142" s="279" t="s">
        <v>2741</v>
      </c>
      <c r="C4142" s="279" t="s">
        <v>170</v>
      </c>
      <c r="D4142" s="279" t="s">
        <v>263</v>
      </c>
      <c r="E4142" s="279" t="s">
        <v>394</v>
      </c>
      <c r="F4142"/>
      <c r="H4142" s="279" t="s">
        <v>394</v>
      </c>
      <c r="I4142" s="279" t="s">
        <v>539</v>
      </c>
      <c r="J4142" s="279" t="s">
        <v>394</v>
      </c>
      <c r="K4142" s="279" t="s">
        <v>394</v>
      </c>
      <c r="L4142" s="279" t="s">
        <v>394</v>
      </c>
      <c r="M4142" s="279" t="s">
        <v>394</v>
      </c>
      <c r="N4142" s="279" t="s">
        <v>394</v>
      </c>
      <c r="O4142" s="279" t="s">
        <v>394</v>
      </c>
      <c r="P4142" s="315">
        <v>0</v>
      </c>
      <c r="Q4142" s="279" t="s">
        <v>394</v>
      </c>
      <c r="R4142" s="279" t="s">
        <v>394</v>
      </c>
      <c r="S4142" s="279" t="s">
        <v>394</v>
      </c>
      <c r="T4142" s="279" t="s">
        <v>394</v>
      </c>
      <c r="U4142" s="279" t="s">
        <v>394</v>
      </c>
      <c r="V4142" s="279" t="s">
        <v>394</v>
      </c>
      <c r="W4142" s="279" t="s">
        <v>394</v>
      </c>
      <c r="X4142" s="279" t="s">
        <v>394</v>
      </c>
      <c r="Y4142" s="281"/>
      <c r="Z4142" s="279" t="s">
        <v>394</v>
      </c>
      <c r="AA4142" s="279" t="s">
        <v>394</v>
      </c>
      <c r="AB4142" s="281"/>
      <c r="AC4142" s="279" t="s">
        <v>855</v>
      </c>
      <c r="AF4142" s="276" t="str">
        <f>IFERROR(VLOOKUP(A4142,'[1]قوائم الترجمة'!AC$2:AD$2397,1,0),"م")</f>
        <v>م</v>
      </c>
      <c r="AG4142" s="232"/>
      <c r="AH4142" s="233"/>
      <c r="AI4142" s="233"/>
      <c r="AJ4142" s="233"/>
      <c r="AL4142" s="267"/>
      <c r="AM4142" s="235"/>
      <c r="AO4142" s="236"/>
      <c r="AU4142" s="234"/>
    </row>
    <row r="4143" spans="1:47" ht="21" x14ac:dyDescent="0.4">
      <c r="A4143" s="278">
        <v>123353</v>
      </c>
      <c r="B4143" s="279" t="s">
        <v>10414</v>
      </c>
      <c r="C4143" s="279" t="s">
        <v>10415</v>
      </c>
      <c r="D4143" s="279" t="s">
        <v>305</v>
      </c>
      <c r="E4143" s="279" t="s">
        <v>394</v>
      </c>
      <c r="F4143"/>
      <c r="H4143" s="279" t="s">
        <v>394</v>
      </c>
      <c r="I4143" s="279" t="s">
        <v>540</v>
      </c>
      <c r="J4143" s="279" t="s">
        <v>394</v>
      </c>
      <c r="K4143" s="279" t="s">
        <v>394</v>
      </c>
      <c r="L4143" s="279" t="s">
        <v>394</v>
      </c>
      <c r="M4143" s="279" t="s">
        <v>394</v>
      </c>
      <c r="N4143" s="279" t="s">
        <v>394</v>
      </c>
      <c r="O4143" s="279" t="s">
        <v>394</v>
      </c>
      <c r="P4143" s="315">
        <v>0</v>
      </c>
      <c r="Q4143" s="279" t="s">
        <v>394</v>
      </c>
      <c r="R4143" s="279" t="s">
        <v>394</v>
      </c>
      <c r="S4143" s="279" t="s">
        <v>394</v>
      </c>
      <c r="T4143" s="279" t="s">
        <v>394</v>
      </c>
      <c r="U4143" s="279" t="s">
        <v>394</v>
      </c>
      <c r="V4143" s="279" t="s">
        <v>394</v>
      </c>
      <c r="W4143" s="279" t="s">
        <v>394</v>
      </c>
      <c r="X4143" s="279" t="s">
        <v>394</v>
      </c>
      <c r="Y4143" s="281"/>
      <c r="Z4143" s="279" t="s">
        <v>394</v>
      </c>
      <c r="AA4143" s="279" t="s">
        <v>394</v>
      </c>
      <c r="AB4143" s="281"/>
      <c r="AC4143" s="279" t="s">
        <v>394</v>
      </c>
      <c r="AF4143" s="276" t="str">
        <f>IFERROR(VLOOKUP(A4143,'[1]قوائم الترجمة'!AC$2:AD$2397,1,0),"م")</f>
        <v>م</v>
      </c>
      <c r="AG4143" s="232"/>
      <c r="AH4143" s="233"/>
      <c r="AI4143" s="233"/>
      <c r="AJ4143" s="233"/>
      <c r="AL4143" s="267"/>
      <c r="AM4143" s="235"/>
      <c r="AO4143" s="236"/>
      <c r="AU4143" s="234"/>
    </row>
    <row r="4144" spans="1:47" ht="21" x14ac:dyDescent="0.4">
      <c r="A4144" s="278">
        <v>123354</v>
      </c>
      <c r="B4144" s="279" t="s">
        <v>2740</v>
      </c>
      <c r="C4144" s="279" t="s">
        <v>5855</v>
      </c>
      <c r="D4144" s="279" t="s">
        <v>256</v>
      </c>
      <c r="E4144" s="279" t="s">
        <v>5660</v>
      </c>
      <c r="F4144" s="315" t="s">
        <v>9809</v>
      </c>
      <c r="G4144" s="315" t="s">
        <v>410</v>
      </c>
      <c r="H4144" s="279" t="s">
        <v>425</v>
      </c>
      <c r="I4144" s="279" t="s">
        <v>61</v>
      </c>
      <c r="J4144" s="279" t="s">
        <v>403</v>
      </c>
      <c r="K4144" s="280">
        <v>2010</v>
      </c>
      <c r="L4144" s="279" t="s">
        <v>410</v>
      </c>
      <c r="M4144" s="279" t="s">
        <v>394</v>
      </c>
      <c r="N4144" s="279"/>
      <c r="O4144" s="279" t="s">
        <v>394</v>
      </c>
      <c r="P4144" s="315">
        <v>0</v>
      </c>
      <c r="Q4144" s="278"/>
      <c r="R4144" s="303"/>
      <c r="S4144" s="279" t="s">
        <v>394</v>
      </c>
      <c r="T4144" s="279" t="s">
        <v>394</v>
      </c>
      <c r="U4144" s="303"/>
      <c r="V4144" s="303"/>
      <c r="W4144" s="303"/>
      <c r="X4144" s="303"/>
      <c r="Z4144" s="303"/>
      <c r="AA4144" s="303"/>
      <c r="AC4144" s="279" t="s">
        <v>394</v>
      </c>
      <c r="AF4144" s="276">
        <f>IFERROR(VLOOKUP(A4144,'[1]قوائم الترجمة'!AC$2:AD$2397,1,0),"م")</f>
        <v>123354</v>
      </c>
      <c r="AG4144" s="232"/>
      <c r="AH4144" s="233"/>
      <c r="AI4144" s="233"/>
      <c r="AJ4144" s="233"/>
      <c r="AL4144" s="267"/>
      <c r="AM4144" s="235"/>
      <c r="AO4144" s="236"/>
      <c r="AU4144" s="234"/>
    </row>
    <row r="4145" spans="1:47" ht="21" x14ac:dyDescent="0.4">
      <c r="A4145" s="278">
        <v>123355</v>
      </c>
      <c r="B4145" s="279" t="s">
        <v>2738</v>
      </c>
      <c r="C4145" s="279" t="s">
        <v>73</v>
      </c>
      <c r="D4145" s="279" t="s">
        <v>2739</v>
      </c>
      <c r="E4145" s="279" t="s">
        <v>394</v>
      </c>
      <c r="F4145"/>
      <c r="H4145" s="279" t="s">
        <v>394</v>
      </c>
      <c r="I4145" s="279" t="s">
        <v>539</v>
      </c>
      <c r="J4145" s="279" t="s">
        <v>394</v>
      </c>
      <c r="K4145" s="279" t="s">
        <v>394</v>
      </c>
      <c r="L4145" s="279" t="s">
        <v>394</v>
      </c>
      <c r="M4145" s="279" t="s">
        <v>394</v>
      </c>
      <c r="N4145" s="279" t="s">
        <v>394</v>
      </c>
      <c r="O4145" s="279" t="s">
        <v>394</v>
      </c>
      <c r="P4145" s="315">
        <v>0</v>
      </c>
      <c r="Q4145" s="279" t="s">
        <v>394</v>
      </c>
      <c r="R4145" s="279" t="s">
        <v>394</v>
      </c>
      <c r="S4145" s="279" t="s">
        <v>394</v>
      </c>
      <c r="T4145" s="279" t="s">
        <v>394</v>
      </c>
      <c r="U4145" s="279" t="s">
        <v>394</v>
      </c>
      <c r="V4145" s="279" t="s">
        <v>394</v>
      </c>
      <c r="W4145" s="279" t="s">
        <v>394</v>
      </c>
      <c r="X4145" s="279" t="s">
        <v>394</v>
      </c>
      <c r="Y4145" s="281"/>
      <c r="Z4145" s="279" t="s">
        <v>394</v>
      </c>
      <c r="AA4145" s="279" t="s">
        <v>394</v>
      </c>
      <c r="AB4145" s="281"/>
      <c r="AC4145" s="279" t="s">
        <v>855</v>
      </c>
      <c r="AF4145" s="276" t="str">
        <f>IFERROR(VLOOKUP(A4145,'[1]قوائم الترجمة'!AC$2:AD$2397,1,0),"م")</f>
        <v>م</v>
      </c>
      <c r="AG4145" s="232"/>
      <c r="AH4145" s="233"/>
      <c r="AI4145" s="233"/>
      <c r="AJ4145" s="233"/>
      <c r="AL4145" s="267"/>
      <c r="AM4145" s="235"/>
      <c r="AO4145" s="236"/>
      <c r="AU4145" s="234"/>
    </row>
    <row r="4146" spans="1:47" ht="21" x14ac:dyDescent="0.4">
      <c r="A4146" s="278">
        <v>123356</v>
      </c>
      <c r="B4146" s="279" t="s">
        <v>2737</v>
      </c>
      <c r="C4146" s="279" t="s">
        <v>591</v>
      </c>
      <c r="D4146" s="279" t="s">
        <v>799</v>
      </c>
      <c r="E4146" s="279" t="s">
        <v>424</v>
      </c>
      <c r="F4146" s="315" t="s">
        <v>9810</v>
      </c>
      <c r="G4146" s="315" t="s">
        <v>402</v>
      </c>
      <c r="H4146" s="279" t="s">
        <v>425</v>
      </c>
      <c r="I4146" s="279" t="s">
        <v>67</v>
      </c>
      <c r="J4146" s="279" t="s">
        <v>426</v>
      </c>
      <c r="K4146" s="280">
        <v>2006</v>
      </c>
      <c r="L4146" s="279" t="s">
        <v>402</v>
      </c>
      <c r="M4146" s="279" t="s">
        <v>394</v>
      </c>
      <c r="N4146" s="279" t="s">
        <v>394</v>
      </c>
      <c r="O4146" s="279" t="s">
        <v>394</v>
      </c>
      <c r="P4146" s="315">
        <v>0</v>
      </c>
      <c r="Q4146" s="278"/>
      <c r="R4146" s="303"/>
      <c r="S4146" s="279" t="s">
        <v>394</v>
      </c>
      <c r="T4146" s="279" t="s">
        <v>394</v>
      </c>
      <c r="U4146" s="303"/>
      <c r="V4146" s="303"/>
      <c r="W4146" s="303"/>
      <c r="X4146" s="303"/>
      <c r="Z4146" s="303"/>
      <c r="AA4146" s="303"/>
      <c r="AC4146" s="279" t="s">
        <v>394</v>
      </c>
      <c r="AF4146" s="276">
        <f>IFERROR(VLOOKUP(A4146,'[1]قوائم الترجمة'!AC$2:AD$2397,1,0),"م")</f>
        <v>123356</v>
      </c>
      <c r="AG4146" s="232"/>
      <c r="AH4146" s="233"/>
      <c r="AI4146" s="233"/>
      <c r="AJ4146" s="233"/>
      <c r="AL4146" s="267"/>
      <c r="AM4146" s="235"/>
      <c r="AO4146" s="236"/>
      <c r="AU4146" s="234"/>
    </row>
    <row r="4147" spans="1:47" ht="21" x14ac:dyDescent="0.4">
      <c r="A4147" s="278">
        <v>123357</v>
      </c>
      <c r="B4147" s="279" t="s">
        <v>2736</v>
      </c>
      <c r="C4147" s="279" t="s">
        <v>72</v>
      </c>
      <c r="D4147" s="279" t="s">
        <v>567</v>
      </c>
      <c r="E4147" s="279" t="s">
        <v>394</v>
      </c>
      <c r="F4147"/>
      <c r="H4147" s="279" t="s">
        <v>394</v>
      </c>
      <c r="I4147" s="279" t="s">
        <v>539</v>
      </c>
      <c r="J4147" s="279" t="s">
        <v>394</v>
      </c>
      <c r="K4147" s="279" t="s">
        <v>394</v>
      </c>
      <c r="L4147" s="279" t="s">
        <v>394</v>
      </c>
      <c r="M4147" s="279" t="s">
        <v>394</v>
      </c>
      <c r="N4147" s="279" t="s">
        <v>394</v>
      </c>
      <c r="O4147" s="279" t="s">
        <v>394</v>
      </c>
      <c r="P4147" s="315">
        <v>0</v>
      </c>
      <c r="Q4147" s="279" t="s">
        <v>394</v>
      </c>
      <c r="R4147" s="279" t="s">
        <v>394</v>
      </c>
      <c r="S4147" s="279" t="s">
        <v>394</v>
      </c>
      <c r="T4147" s="279" t="s">
        <v>394</v>
      </c>
      <c r="U4147" s="279" t="s">
        <v>394</v>
      </c>
      <c r="V4147" s="279" t="s">
        <v>394</v>
      </c>
      <c r="W4147" s="279" t="s">
        <v>394</v>
      </c>
      <c r="X4147" s="279" t="s">
        <v>394</v>
      </c>
      <c r="Y4147" s="281"/>
      <c r="Z4147" s="279" t="s">
        <v>394</v>
      </c>
      <c r="AA4147" s="279" t="s">
        <v>394</v>
      </c>
      <c r="AB4147" s="281"/>
      <c r="AC4147" s="279" t="s">
        <v>855</v>
      </c>
      <c r="AF4147" s="276" t="str">
        <f>IFERROR(VLOOKUP(A4147,'[1]قوائم الترجمة'!AC$2:AD$2397,1,0),"م")</f>
        <v>م</v>
      </c>
      <c r="AG4147" s="232"/>
      <c r="AH4147" s="233"/>
      <c r="AI4147" s="233"/>
      <c r="AJ4147" s="233"/>
      <c r="AL4147" s="267"/>
      <c r="AM4147" s="235"/>
      <c r="AO4147" s="236"/>
      <c r="AU4147" s="234"/>
    </row>
    <row r="4148" spans="1:47" ht="21" x14ac:dyDescent="0.4">
      <c r="A4148" s="278">
        <v>123358</v>
      </c>
      <c r="B4148" s="279" t="s">
        <v>2735</v>
      </c>
      <c r="C4148" s="279" t="s">
        <v>345</v>
      </c>
      <c r="D4148" s="279" t="s">
        <v>259</v>
      </c>
      <c r="E4148" s="279" t="s">
        <v>394</v>
      </c>
      <c r="F4148"/>
      <c r="H4148" s="279" t="s">
        <v>394</v>
      </c>
      <c r="I4148" s="279" t="s">
        <v>539</v>
      </c>
      <c r="J4148" s="279" t="s">
        <v>394</v>
      </c>
      <c r="K4148" s="279" t="s">
        <v>394</v>
      </c>
      <c r="L4148" s="279" t="s">
        <v>394</v>
      </c>
      <c r="M4148" s="279" t="s">
        <v>394</v>
      </c>
      <c r="N4148" s="279" t="s">
        <v>394</v>
      </c>
      <c r="O4148" s="279" t="s">
        <v>394</v>
      </c>
      <c r="P4148" s="315">
        <v>0</v>
      </c>
      <c r="Q4148" s="279" t="s">
        <v>394</v>
      </c>
      <c r="R4148" s="279" t="s">
        <v>394</v>
      </c>
      <c r="S4148" s="279" t="s">
        <v>394</v>
      </c>
      <c r="T4148" s="279" t="s">
        <v>394</v>
      </c>
      <c r="U4148" s="279" t="s">
        <v>394</v>
      </c>
      <c r="V4148" s="279" t="s">
        <v>394</v>
      </c>
      <c r="W4148" s="279" t="s">
        <v>394</v>
      </c>
      <c r="X4148" s="279" t="s">
        <v>394</v>
      </c>
      <c r="Y4148" s="281"/>
      <c r="Z4148" s="279" t="s">
        <v>394</v>
      </c>
      <c r="AA4148" s="279" t="s">
        <v>394</v>
      </c>
      <c r="AB4148" s="281"/>
      <c r="AC4148" s="279" t="s">
        <v>394</v>
      </c>
      <c r="AF4148" s="276" t="str">
        <f>IFERROR(VLOOKUP(A4148,'[1]قوائم الترجمة'!AC$2:AD$2397,1,0),"م")</f>
        <v>م</v>
      </c>
      <c r="AG4148" s="232"/>
      <c r="AH4148" s="233"/>
      <c r="AI4148" s="233"/>
      <c r="AJ4148" s="233"/>
      <c r="AL4148" s="267"/>
      <c r="AM4148" s="235"/>
      <c r="AO4148" s="236"/>
      <c r="AU4148" s="234"/>
    </row>
    <row r="4149" spans="1:47" ht="21" x14ac:dyDescent="0.4">
      <c r="A4149" s="278">
        <v>123359</v>
      </c>
      <c r="B4149" s="279" t="s">
        <v>2734</v>
      </c>
      <c r="C4149" s="279" t="s">
        <v>66</v>
      </c>
      <c r="D4149" s="279" t="s">
        <v>257</v>
      </c>
      <c r="E4149" s="279" t="s">
        <v>394</v>
      </c>
      <c r="F4149"/>
      <c r="H4149" s="279" t="s">
        <v>394</v>
      </c>
      <c r="I4149" s="279" t="s">
        <v>540</v>
      </c>
      <c r="J4149" s="279" t="s">
        <v>394</v>
      </c>
      <c r="K4149" s="279" t="s">
        <v>394</v>
      </c>
      <c r="L4149" s="279" t="s">
        <v>394</v>
      </c>
      <c r="M4149" s="279" t="s">
        <v>394</v>
      </c>
      <c r="N4149" s="279" t="s">
        <v>394</v>
      </c>
      <c r="O4149" s="279" t="s">
        <v>394</v>
      </c>
      <c r="P4149" s="315">
        <v>0</v>
      </c>
      <c r="Q4149" s="279" t="s">
        <v>394</v>
      </c>
      <c r="R4149" s="279" t="s">
        <v>394</v>
      </c>
      <c r="S4149" s="279" t="s">
        <v>394</v>
      </c>
      <c r="T4149" s="279" t="s">
        <v>394</v>
      </c>
      <c r="U4149" s="279" t="s">
        <v>394</v>
      </c>
      <c r="V4149" s="279" t="s">
        <v>394</v>
      </c>
      <c r="W4149" s="279" t="s">
        <v>394</v>
      </c>
      <c r="X4149" s="279" t="s">
        <v>394</v>
      </c>
      <c r="Y4149" s="281"/>
      <c r="Z4149" s="279" t="s">
        <v>394</v>
      </c>
      <c r="AA4149" s="279" t="s">
        <v>394</v>
      </c>
      <c r="AB4149" s="281"/>
      <c r="AC4149" s="279" t="s">
        <v>394</v>
      </c>
      <c r="AF4149" s="276" t="str">
        <f>IFERROR(VLOOKUP(A4149,'[1]قوائم الترجمة'!AC$2:AD$2397,1,0),"م")</f>
        <v>م</v>
      </c>
      <c r="AG4149" s="232"/>
      <c r="AH4149" s="233"/>
      <c r="AI4149" s="233"/>
      <c r="AJ4149" s="233"/>
      <c r="AL4149" s="267"/>
      <c r="AM4149" s="235"/>
      <c r="AO4149" s="236"/>
      <c r="AU4149" s="234"/>
    </row>
    <row r="4150" spans="1:47" ht="21" x14ac:dyDescent="0.4">
      <c r="A4150" s="278">
        <v>123360</v>
      </c>
      <c r="B4150" s="279" t="s">
        <v>2733</v>
      </c>
      <c r="C4150" s="279" t="s">
        <v>115</v>
      </c>
      <c r="D4150" s="279" t="s">
        <v>366</v>
      </c>
      <c r="E4150" s="279" t="s">
        <v>424</v>
      </c>
      <c r="F4150" s="315" t="s">
        <v>9811</v>
      </c>
      <c r="G4150" s="315" t="s">
        <v>402</v>
      </c>
      <c r="H4150" s="279" t="s">
        <v>425</v>
      </c>
      <c r="I4150" s="279" t="s">
        <v>67</v>
      </c>
      <c r="J4150" s="279" t="s">
        <v>426</v>
      </c>
      <c r="K4150" s="280">
        <v>2007</v>
      </c>
      <c r="L4150" s="279" t="s">
        <v>419</v>
      </c>
      <c r="M4150" s="279" t="s">
        <v>394</v>
      </c>
      <c r="N4150" s="279" t="s">
        <v>394</v>
      </c>
      <c r="O4150" s="279" t="s">
        <v>394</v>
      </c>
      <c r="P4150" s="315">
        <v>0</v>
      </c>
      <c r="Q4150" s="278"/>
      <c r="R4150" s="303"/>
      <c r="S4150" s="279" t="s">
        <v>394</v>
      </c>
      <c r="T4150" s="279" t="s">
        <v>394</v>
      </c>
      <c r="U4150" s="303"/>
      <c r="V4150" s="303"/>
      <c r="W4150" s="303"/>
      <c r="X4150" s="303"/>
      <c r="Z4150" s="303"/>
      <c r="AA4150" s="303"/>
      <c r="AC4150" s="279" t="s">
        <v>394</v>
      </c>
      <c r="AF4150" s="276">
        <f>IFERROR(VLOOKUP(A4150,'[1]قوائم الترجمة'!AC$2:AD$2397,1,0),"م")</f>
        <v>123360</v>
      </c>
      <c r="AG4150" s="232"/>
      <c r="AH4150" s="233"/>
      <c r="AI4150" s="233"/>
      <c r="AJ4150" s="233"/>
      <c r="AL4150" s="267"/>
      <c r="AM4150" s="235"/>
      <c r="AO4150" s="236"/>
      <c r="AU4150" s="234"/>
    </row>
    <row r="4151" spans="1:47" ht="21" x14ac:dyDescent="0.4">
      <c r="A4151" s="278">
        <v>123361</v>
      </c>
      <c r="B4151" s="279" t="s">
        <v>2731</v>
      </c>
      <c r="C4151" s="279" t="s">
        <v>101</v>
      </c>
      <c r="D4151" s="279" t="s">
        <v>2732</v>
      </c>
      <c r="E4151" s="279" t="s">
        <v>424</v>
      </c>
      <c r="F4151" s="315" t="s">
        <v>9812</v>
      </c>
      <c r="G4151" s="315" t="s">
        <v>402</v>
      </c>
      <c r="H4151" s="279" t="s">
        <v>425</v>
      </c>
      <c r="I4151" s="279" t="s">
        <v>540</v>
      </c>
      <c r="J4151" s="279" t="s">
        <v>403</v>
      </c>
      <c r="K4151" s="280">
        <v>1993</v>
      </c>
      <c r="L4151" s="279" t="s">
        <v>402</v>
      </c>
      <c r="M4151" s="279" t="s">
        <v>394</v>
      </c>
      <c r="N4151" s="279" t="s">
        <v>394</v>
      </c>
      <c r="O4151" s="279" t="s">
        <v>394</v>
      </c>
      <c r="P4151" s="315">
        <v>0</v>
      </c>
      <c r="Q4151" s="278"/>
      <c r="R4151" s="303"/>
      <c r="S4151" s="279" t="s">
        <v>394</v>
      </c>
      <c r="T4151" s="279" t="s">
        <v>394</v>
      </c>
      <c r="U4151" s="303"/>
      <c r="V4151" s="303"/>
      <c r="W4151" s="303"/>
      <c r="X4151" s="303"/>
      <c r="Z4151" s="303"/>
      <c r="AA4151" s="303"/>
      <c r="AC4151" s="279" t="s">
        <v>394</v>
      </c>
      <c r="AF4151" s="276">
        <f>IFERROR(VLOOKUP(A4151,'[1]قوائم الترجمة'!AC$2:AD$2397,1,0),"م")</f>
        <v>123361</v>
      </c>
      <c r="AG4151" s="232"/>
      <c r="AH4151" s="233"/>
      <c r="AI4151" s="233"/>
      <c r="AJ4151" s="233"/>
      <c r="AL4151" s="267"/>
      <c r="AM4151" s="235"/>
      <c r="AO4151" s="236"/>
      <c r="AU4151" s="234"/>
    </row>
    <row r="4152" spans="1:47" ht="21" x14ac:dyDescent="0.4">
      <c r="A4152" s="278">
        <v>123362</v>
      </c>
      <c r="B4152" s="279" t="s">
        <v>2730</v>
      </c>
      <c r="C4152" s="279" t="s">
        <v>943</v>
      </c>
      <c r="D4152" s="279" t="s">
        <v>1023</v>
      </c>
      <c r="E4152" s="279" t="s">
        <v>394</v>
      </c>
      <c r="F4152"/>
      <c r="H4152" s="279" t="s">
        <v>394</v>
      </c>
      <c r="I4152" s="279" t="s">
        <v>539</v>
      </c>
      <c r="J4152" s="279" t="s">
        <v>394</v>
      </c>
      <c r="K4152" s="279" t="s">
        <v>394</v>
      </c>
      <c r="L4152" s="279" t="s">
        <v>394</v>
      </c>
      <c r="M4152" s="279" t="s">
        <v>394</v>
      </c>
      <c r="N4152" s="279" t="s">
        <v>394</v>
      </c>
      <c r="O4152" s="279" t="s">
        <v>394</v>
      </c>
      <c r="P4152" s="315">
        <v>0</v>
      </c>
      <c r="Q4152" s="279" t="s">
        <v>394</v>
      </c>
      <c r="R4152" s="279" t="s">
        <v>394</v>
      </c>
      <c r="S4152" s="279" t="s">
        <v>394</v>
      </c>
      <c r="T4152" s="279" t="s">
        <v>394</v>
      </c>
      <c r="U4152" s="279" t="s">
        <v>394</v>
      </c>
      <c r="V4152" s="279" t="s">
        <v>394</v>
      </c>
      <c r="W4152" s="279" t="s">
        <v>394</v>
      </c>
      <c r="X4152" s="279" t="s">
        <v>394</v>
      </c>
      <c r="Y4152" s="281"/>
      <c r="Z4152" s="279" t="s">
        <v>394</v>
      </c>
      <c r="AA4152" s="279" t="s">
        <v>394</v>
      </c>
      <c r="AB4152" s="281"/>
      <c r="AC4152" s="279" t="s">
        <v>394</v>
      </c>
      <c r="AF4152" s="276" t="str">
        <f>IFERROR(VLOOKUP(A4152,'[1]قوائم الترجمة'!AC$2:AD$2397,1,0),"م")</f>
        <v>م</v>
      </c>
      <c r="AG4152" s="232"/>
      <c r="AH4152" s="233"/>
      <c r="AI4152" s="233"/>
      <c r="AJ4152" s="233"/>
      <c r="AL4152" s="267"/>
      <c r="AM4152" s="235"/>
      <c r="AO4152" s="236"/>
      <c r="AU4152" s="234"/>
    </row>
    <row r="4153" spans="1:47" ht="21" x14ac:dyDescent="0.4">
      <c r="A4153" s="278">
        <v>123363</v>
      </c>
      <c r="B4153" s="279" t="s">
        <v>2729</v>
      </c>
      <c r="C4153" s="279" t="s">
        <v>1086</v>
      </c>
      <c r="D4153" s="279" t="s">
        <v>509</v>
      </c>
      <c r="E4153" s="279" t="s">
        <v>394</v>
      </c>
      <c r="F4153"/>
      <c r="H4153" s="279" t="s">
        <v>394</v>
      </c>
      <c r="I4153" s="279" t="s">
        <v>539</v>
      </c>
      <c r="J4153" s="279" t="s">
        <v>394</v>
      </c>
      <c r="K4153" s="279" t="s">
        <v>394</v>
      </c>
      <c r="L4153" s="279" t="s">
        <v>394</v>
      </c>
      <c r="M4153" s="279" t="s">
        <v>394</v>
      </c>
      <c r="N4153" s="279" t="s">
        <v>394</v>
      </c>
      <c r="O4153" s="279" t="s">
        <v>394</v>
      </c>
      <c r="P4153" s="315">
        <v>0</v>
      </c>
      <c r="Q4153" s="279" t="s">
        <v>394</v>
      </c>
      <c r="R4153" s="279" t="s">
        <v>394</v>
      </c>
      <c r="S4153" s="279" t="s">
        <v>394</v>
      </c>
      <c r="T4153" s="279" t="s">
        <v>394</v>
      </c>
      <c r="U4153" s="279" t="s">
        <v>394</v>
      </c>
      <c r="V4153" s="279" t="s">
        <v>394</v>
      </c>
      <c r="W4153" s="279" t="s">
        <v>394</v>
      </c>
      <c r="X4153" s="279" t="s">
        <v>394</v>
      </c>
      <c r="Y4153" s="281"/>
      <c r="Z4153" s="279" t="s">
        <v>394</v>
      </c>
      <c r="AA4153" s="279" t="s">
        <v>394</v>
      </c>
      <c r="AB4153" s="281"/>
      <c r="AC4153" s="279" t="s">
        <v>855</v>
      </c>
      <c r="AF4153" s="276" t="str">
        <f>IFERROR(VLOOKUP(A4153,'[1]قوائم الترجمة'!AC$2:AD$2397,1,0),"م")</f>
        <v>م</v>
      </c>
      <c r="AG4153" s="232"/>
      <c r="AH4153" s="233"/>
      <c r="AI4153" s="233"/>
      <c r="AJ4153" s="233"/>
      <c r="AL4153" s="267"/>
      <c r="AM4153" s="235"/>
      <c r="AO4153" s="236"/>
      <c r="AU4153" s="234"/>
    </row>
    <row r="4154" spans="1:47" ht="21" x14ac:dyDescent="0.4">
      <c r="A4154" s="278">
        <v>123364</v>
      </c>
      <c r="B4154" s="279" t="s">
        <v>2728</v>
      </c>
      <c r="C4154" s="279" t="s">
        <v>93</v>
      </c>
      <c r="D4154" s="279" t="s">
        <v>473</v>
      </c>
      <c r="E4154" s="279" t="s">
        <v>394</v>
      </c>
      <c r="F4154"/>
      <c r="H4154" s="279" t="s">
        <v>394</v>
      </c>
      <c r="I4154" s="279" t="s">
        <v>539</v>
      </c>
      <c r="J4154" s="279" t="s">
        <v>394</v>
      </c>
      <c r="K4154" s="279" t="s">
        <v>394</v>
      </c>
      <c r="L4154" s="279" t="s">
        <v>394</v>
      </c>
      <c r="M4154" s="279" t="s">
        <v>394</v>
      </c>
      <c r="N4154" s="279" t="s">
        <v>394</v>
      </c>
      <c r="O4154" s="279" t="s">
        <v>394</v>
      </c>
      <c r="P4154" s="315">
        <v>0</v>
      </c>
      <c r="Q4154" s="279" t="s">
        <v>394</v>
      </c>
      <c r="R4154" s="279" t="s">
        <v>394</v>
      </c>
      <c r="S4154" s="279" t="s">
        <v>394</v>
      </c>
      <c r="T4154" s="279" t="s">
        <v>394</v>
      </c>
      <c r="U4154" s="279" t="s">
        <v>394</v>
      </c>
      <c r="V4154" s="279" t="s">
        <v>394</v>
      </c>
      <c r="W4154" s="279" t="s">
        <v>394</v>
      </c>
      <c r="X4154" s="279" t="s">
        <v>394</v>
      </c>
      <c r="Y4154" s="281"/>
      <c r="Z4154" s="279" t="s">
        <v>394</v>
      </c>
      <c r="AA4154" s="279" t="s">
        <v>394</v>
      </c>
      <c r="AB4154" s="281"/>
      <c r="AC4154" s="279" t="s">
        <v>394</v>
      </c>
      <c r="AF4154" s="276" t="str">
        <f>IFERROR(VLOOKUP(A4154,'[1]قوائم الترجمة'!AC$2:AD$2397,1,0),"م")</f>
        <v>م</v>
      </c>
      <c r="AG4154" s="232"/>
      <c r="AH4154" s="233"/>
      <c r="AI4154" s="233"/>
      <c r="AJ4154" s="233"/>
      <c r="AL4154" s="267"/>
      <c r="AM4154" s="235"/>
      <c r="AO4154" s="236"/>
      <c r="AU4154" s="234"/>
    </row>
    <row r="4155" spans="1:47" ht="21" x14ac:dyDescent="0.4">
      <c r="A4155" s="278">
        <v>123365</v>
      </c>
      <c r="B4155" s="279" t="s">
        <v>2727</v>
      </c>
      <c r="C4155" s="279" t="s">
        <v>120</v>
      </c>
      <c r="D4155" s="279" t="s">
        <v>261</v>
      </c>
      <c r="E4155" s="279" t="s">
        <v>423</v>
      </c>
      <c r="F4155" s="315" t="s">
        <v>9813</v>
      </c>
      <c r="G4155" s="315" t="s">
        <v>402</v>
      </c>
      <c r="H4155" s="279" t="s">
        <v>425</v>
      </c>
      <c r="I4155" s="279" t="s">
        <v>542</v>
      </c>
      <c r="J4155" s="279" t="s">
        <v>403</v>
      </c>
      <c r="K4155" s="280">
        <v>2014</v>
      </c>
      <c r="L4155" s="279" t="s">
        <v>404</v>
      </c>
      <c r="M4155" s="279" t="s">
        <v>394</v>
      </c>
      <c r="N4155" s="279" t="s">
        <v>394</v>
      </c>
      <c r="O4155" s="279" t="s">
        <v>394</v>
      </c>
      <c r="P4155" s="315">
        <v>0</v>
      </c>
      <c r="Q4155" s="278"/>
      <c r="R4155" s="303"/>
      <c r="S4155" s="279" t="s">
        <v>394</v>
      </c>
      <c r="T4155" s="279" t="s">
        <v>394</v>
      </c>
      <c r="U4155" s="303"/>
      <c r="V4155" s="303"/>
      <c r="W4155" s="303"/>
      <c r="X4155" s="303"/>
      <c r="Z4155" s="303"/>
      <c r="AA4155" s="303"/>
      <c r="AC4155" s="279" t="s">
        <v>394</v>
      </c>
      <c r="AF4155" s="276">
        <f>IFERROR(VLOOKUP(A4155,'[1]قوائم الترجمة'!AC$2:AD$2397,1,0),"م")</f>
        <v>123365</v>
      </c>
      <c r="AG4155" s="232"/>
      <c r="AH4155" s="233"/>
      <c r="AI4155" s="233"/>
      <c r="AJ4155" s="233"/>
      <c r="AL4155" s="267"/>
      <c r="AM4155" s="235"/>
      <c r="AO4155" s="236"/>
      <c r="AU4155" s="234"/>
    </row>
    <row r="4156" spans="1:47" ht="21" x14ac:dyDescent="0.4">
      <c r="A4156" s="278">
        <v>123366</v>
      </c>
      <c r="B4156" s="279" t="s">
        <v>2726</v>
      </c>
      <c r="C4156" s="279" t="s">
        <v>166</v>
      </c>
      <c r="D4156" s="279" t="s">
        <v>281</v>
      </c>
      <c r="E4156" s="279" t="s">
        <v>394</v>
      </c>
      <c r="F4156"/>
      <c r="H4156" s="279" t="s">
        <v>394</v>
      </c>
      <c r="I4156" s="279" t="s">
        <v>539</v>
      </c>
      <c r="J4156" s="279" t="s">
        <v>394</v>
      </c>
      <c r="K4156" s="279" t="s">
        <v>394</v>
      </c>
      <c r="L4156" s="279" t="s">
        <v>394</v>
      </c>
      <c r="M4156" s="279" t="s">
        <v>394</v>
      </c>
      <c r="N4156" s="279" t="s">
        <v>394</v>
      </c>
      <c r="O4156" s="279" t="s">
        <v>394</v>
      </c>
      <c r="P4156" s="315">
        <v>0</v>
      </c>
      <c r="Q4156" s="279" t="s">
        <v>394</v>
      </c>
      <c r="R4156" s="279" t="s">
        <v>394</v>
      </c>
      <c r="S4156" s="279" t="s">
        <v>394</v>
      </c>
      <c r="T4156" s="279" t="s">
        <v>394</v>
      </c>
      <c r="U4156" s="279" t="s">
        <v>394</v>
      </c>
      <c r="V4156" s="279" t="s">
        <v>394</v>
      </c>
      <c r="W4156" s="279" t="s">
        <v>394</v>
      </c>
      <c r="X4156" s="279" t="s">
        <v>394</v>
      </c>
      <c r="Y4156" s="281"/>
      <c r="Z4156" s="279" t="s">
        <v>394</v>
      </c>
      <c r="AA4156" s="279" t="s">
        <v>394</v>
      </c>
      <c r="AB4156" s="281"/>
      <c r="AC4156" s="279" t="s">
        <v>855</v>
      </c>
      <c r="AF4156" s="276" t="str">
        <f>IFERROR(VLOOKUP(A4156,'[1]قوائم الترجمة'!AC$2:AD$2397,1,0),"م")</f>
        <v>م</v>
      </c>
      <c r="AG4156" s="232"/>
      <c r="AH4156" s="233"/>
      <c r="AI4156" s="233"/>
      <c r="AJ4156" s="233"/>
      <c r="AL4156" s="267"/>
      <c r="AM4156" s="235"/>
      <c r="AO4156" s="236"/>
      <c r="AU4156" s="234"/>
    </row>
    <row r="4157" spans="1:47" ht="21" x14ac:dyDescent="0.4">
      <c r="A4157" s="278">
        <v>123367</v>
      </c>
      <c r="B4157" s="279" t="s">
        <v>2725</v>
      </c>
      <c r="C4157" s="279" t="s">
        <v>68</v>
      </c>
      <c r="D4157" s="279" t="s">
        <v>675</v>
      </c>
      <c r="E4157" s="279" t="s">
        <v>424</v>
      </c>
      <c r="F4157" s="315" t="s">
        <v>9814</v>
      </c>
      <c r="G4157" s="315" t="s">
        <v>402</v>
      </c>
      <c r="H4157" s="279" t="s">
        <v>425</v>
      </c>
      <c r="I4157" s="279" t="s">
        <v>541</v>
      </c>
      <c r="J4157" s="279" t="s">
        <v>403</v>
      </c>
      <c r="K4157" s="280">
        <v>2006</v>
      </c>
      <c r="L4157" s="279" t="s">
        <v>402</v>
      </c>
      <c r="M4157" s="279" t="s">
        <v>394</v>
      </c>
      <c r="N4157" s="279" t="s">
        <v>394</v>
      </c>
      <c r="O4157" s="279" t="s">
        <v>394</v>
      </c>
      <c r="P4157" s="315">
        <v>0</v>
      </c>
      <c r="Q4157" s="278"/>
      <c r="R4157" s="303"/>
      <c r="S4157" s="279" t="s">
        <v>394</v>
      </c>
      <c r="T4157" s="279" t="s">
        <v>394</v>
      </c>
      <c r="U4157" s="303"/>
      <c r="V4157" s="303"/>
      <c r="W4157" s="303"/>
      <c r="X4157" s="303"/>
      <c r="Z4157" s="303"/>
      <c r="AA4157" s="303"/>
      <c r="AC4157" s="279" t="s">
        <v>394</v>
      </c>
      <c r="AF4157" s="276">
        <f>IFERROR(VLOOKUP(A4157,'[1]قوائم الترجمة'!AC$2:AD$2397,1,0),"م")</f>
        <v>123367</v>
      </c>
      <c r="AG4157" s="232"/>
      <c r="AH4157" s="233"/>
      <c r="AI4157" s="233"/>
      <c r="AJ4157" s="233"/>
      <c r="AL4157" s="267"/>
      <c r="AM4157" s="235"/>
      <c r="AO4157" s="236"/>
      <c r="AU4157" s="234"/>
    </row>
    <row r="4158" spans="1:47" ht="21" x14ac:dyDescent="0.4">
      <c r="A4158" s="278">
        <v>123368</v>
      </c>
      <c r="B4158" s="279" t="s">
        <v>2724</v>
      </c>
      <c r="C4158" s="279" t="s">
        <v>153</v>
      </c>
      <c r="D4158" s="279" t="s">
        <v>699</v>
      </c>
      <c r="E4158" s="279" t="s">
        <v>394</v>
      </c>
      <c r="F4158"/>
      <c r="H4158" s="279" t="s">
        <v>394</v>
      </c>
      <c r="I4158" s="279" t="s">
        <v>539</v>
      </c>
      <c r="J4158" s="279" t="s">
        <v>394</v>
      </c>
      <c r="K4158" s="279" t="s">
        <v>394</v>
      </c>
      <c r="L4158" s="279" t="s">
        <v>394</v>
      </c>
      <c r="M4158" s="279" t="s">
        <v>394</v>
      </c>
      <c r="N4158" s="279" t="s">
        <v>394</v>
      </c>
      <c r="O4158" s="279" t="s">
        <v>394</v>
      </c>
      <c r="P4158" s="315">
        <v>0</v>
      </c>
      <c r="Q4158" s="279" t="s">
        <v>394</v>
      </c>
      <c r="R4158" s="279" t="s">
        <v>394</v>
      </c>
      <c r="S4158" s="279" t="s">
        <v>394</v>
      </c>
      <c r="T4158" s="279" t="s">
        <v>394</v>
      </c>
      <c r="U4158" s="279" t="s">
        <v>394</v>
      </c>
      <c r="V4158" s="279" t="s">
        <v>394</v>
      </c>
      <c r="W4158" s="279" t="s">
        <v>394</v>
      </c>
      <c r="X4158" s="279" t="s">
        <v>394</v>
      </c>
      <c r="Y4158" s="281"/>
      <c r="Z4158" s="279" t="s">
        <v>394</v>
      </c>
      <c r="AA4158" s="279" t="s">
        <v>394</v>
      </c>
      <c r="AB4158" s="281"/>
      <c r="AC4158" s="279" t="s">
        <v>855</v>
      </c>
      <c r="AF4158" s="276" t="str">
        <f>IFERROR(VLOOKUP(A4158,'[1]قوائم الترجمة'!AC$2:AD$2397,1,0),"م")</f>
        <v>م</v>
      </c>
      <c r="AG4158" s="232"/>
      <c r="AH4158" s="233"/>
      <c r="AI4158" s="233"/>
      <c r="AJ4158" s="233"/>
      <c r="AL4158" s="267"/>
      <c r="AM4158" s="235"/>
      <c r="AU4158" s="234"/>
    </row>
    <row r="4159" spans="1:47" ht="21" x14ac:dyDescent="0.4">
      <c r="A4159" s="278">
        <v>123369</v>
      </c>
      <c r="B4159" s="279" t="s">
        <v>2722</v>
      </c>
      <c r="C4159" s="279" t="s">
        <v>2723</v>
      </c>
      <c r="D4159" s="279" t="s">
        <v>9815</v>
      </c>
      <c r="E4159" s="279" t="s">
        <v>424</v>
      </c>
      <c r="F4159" s="315" t="s">
        <v>394</v>
      </c>
      <c r="G4159" s="315" t="s">
        <v>9816</v>
      </c>
      <c r="H4159" s="279" t="s">
        <v>425</v>
      </c>
      <c r="I4159" s="279" t="s">
        <v>67</v>
      </c>
      <c r="J4159" s="279" t="s">
        <v>426</v>
      </c>
      <c r="K4159" s="312"/>
      <c r="L4159" s="279" t="s">
        <v>404</v>
      </c>
      <c r="M4159" s="279" t="s">
        <v>394</v>
      </c>
      <c r="N4159" s="279" t="s">
        <v>394</v>
      </c>
      <c r="O4159" s="279" t="s">
        <v>394</v>
      </c>
      <c r="P4159" s="315">
        <v>0</v>
      </c>
      <c r="Q4159" s="278"/>
      <c r="R4159" s="303"/>
      <c r="S4159" s="279" t="s">
        <v>394</v>
      </c>
      <c r="T4159" s="279" t="s">
        <v>394</v>
      </c>
      <c r="U4159" s="303"/>
      <c r="V4159" s="303"/>
      <c r="W4159" s="303"/>
      <c r="X4159" s="303"/>
      <c r="Z4159" s="303"/>
      <c r="AA4159" s="303"/>
      <c r="AC4159" s="279" t="s">
        <v>394</v>
      </c>
      <c r="AF4159" s="276">
        <f>IFERROR(VLOOKUP(A4159,'[1]قوائم الترجمة'!AC$2:AD$2397,1,0),"م")</f>
        <v>123369</v>
      </c>
      <c r="AG4159" s="232"/>
      <c r="AH4159" s="233"/>
      <c r="AI4159" s="233"/>
      <c r="AJ4159" s="233"/>
      <c r="AL4159" s="267"/>
      <c r="AM4159" s="235"/>
      <c r="AO4159" s="236"/>
      <c r="AU4159" s="234"/>
    </row>
    <row r="4160" spans="1:47" ht="21" x14ac:dyDescent="0.4">
      <c r="A4160" s="278">
        <v>123370</v>
      </c>
      <c r="B4160" s="279" t="s">
        <v>5680</v>
      </c>
      <c r="C4160" s="279" t="s">
        <v>109</v>
      </c>
      <c r="D4160" s="279" t="s">
        <v>1886</v>
      </c>
      <c r="E4160" s="279" t="s">
        <v>5660</v>
      </c>
      <c r="F4160" s="315" t="s">
        <v>9817</v>
      </c>
      <c r="G4160" s="315" t="s">
        <v>8274</v>
      </c>
      <c r="H4160" s="279" t="s">
        <v>425</v>
      </c>
      <c r="I4160" s="279" t="s">
        <v>538</v>
      </c>
      <c r="J4160" s="279" t="s">
        <v>403</v>
      </c>
      <c r="K4160" s="280">
        <v>1989</v>
      </c>
      <c r="L4160" s="279" t="s">
        <v>404</v>
      </c>
      <c r="M4160" s="279" t="s">
        <v>394</v>
      </c>
      <c r="N4160" s="279" t="s">
        <v>394</v>
      </c>
      <c r="O4160" s="279" t="s">
        <v>394</v>
      </c>
      <c r="P4160" s="315">
        <v>0</v>
      </c>
      <c r="Q4160" s="278"/>
      <c r="R4160" s="303"/>
      <c r="S4160" s="279" t="s">
        <v>394</v>
      </c>
      <c r="T4160" s="279" t="s">
        <v>394</v>
      </c>
      <c r="U4160" s="303"/>
      <c r="V4160" s="303"/>
      <c r="W4160" s="303"/>
      <c r="X4160" s="303"/>
      <c r="Z4160" s="303"/>
      <c r="AA4160" s="303"/>
      <c r="AC4160" s="279" t="s">
        <v>394</v>
      </c>
      <c r="AF4160" s="276">
        <f>IFERROR(VLOOKUP(A4160,'[1]قوائم الترجمة'!AC$2:AD$2397,1,0),"م")</f>
        <v>123370</v>
      </c>
      <c r="AG4160" s="232"/>
      <c r="AH4160" s="233"/>
      <c r="AI4160" s="233"/>
      <c r="AJ4160" s="233"/>
      <c r="AL4160" s="267"/>
      <c r="AM4160" s="235"/>
      <c r="AO4160" s="236"/>
      <c r="AU4160" s="234"/>
    </row>
    <row r="4161" spans="1:47" ht="21" x14ac:dyDescent="0.4">
      <c r="A4161" s="278">
        <v>123371</v>
      </c>
      <c r="B4161" s="279" t="s">
        <v>2721</v>
      </c>
      <c r="C4161" s="279" t="s">
        <v>75</v>
      </c>
      <c r="D4161" s="279" t="s">
        <v>340</v>
      </c>
      <c r="E4161" s="279" t="s">
        <v>424</v>
      </c>
      <c r="F4161" s="315" t="s">
        <v>9818</v>
      </c>
      <c r="G4161" s="315" t="s">
        <v>8180</v>
      </c>
      <c r="H4161" s="279" t="s">
        <v>425</v>
      </c>
      <c r="I4161" s="279" t="s">
        <v>67</v>
      </c>
      <c r="J4161" s="279" t="s">
        <v>426</v>
      </c>
      <c r="K4161" s="280">
        <v>2019</v>
      </c>
      <c r="L4161" s="279" t="s">
        <v>404</v>
      </c>
      <c r="M4161" s="279" t="s">
        <v>394</v>
      </c>
      <c r="N4161" s="279" t="s">
        <v>394</v>
      </c>
      <c r="O4161" s="279" t="s">
        <v>394</v>
      </c>
      <c r="P4161" s="315">
        <v>0</v>
      </c>
      <c r="Q4161" s="278"/>
      <c r="R4161" s="303"/>
      <c r="S4161" s="279" t="s">
        <v>394</v>
      </c>
      <c r="T4161" s="279" t="s">
        <v>394</v>
      </c>
      <c r="U4161" s="303"/>
      <c r="V4161" s="303"/>
      <c r="W4161" s="303"/>
      <c r="X4161" s="303"/>
      <c r="Z4161" s="303"/>
      <c r="AA4161" s="303"/>
      <c r="AC4161" s="279" t="s">
        <v>394</v>
      </c>
      <c r="AF4161" s="276">
        <f>IFERROR(VLOOKUP(A4161,'[1]قوائم الترجمة'!AC$2:AD$2397,1,0),"م")</f>
        <v>123371</v>
      </c>
      <c r="AG4161" s="232"/>
      <c r="AH4161" s="233"/>
      <c r="AI4161" s="233"/>
      <c r="AJ4161" s="233"/>
      <c r="AL4161" s="267"/>
      <c r="AM4161" s="235"/>
      <c r="AO4161" s="236"/>
      <c r="AU4161" s="234"/>
    </row>
    <row r="4162" spans="1:47" ht="21" x14ac:dyDescent="0.4">
      <c r="A4162" s="278">
        <v>123372</v>
      </c>
      <c r="B4162" s="279" t="s">
        <v>2720</v>
      </c>
      <c r="C4162" s="279" t="s">
        <v>464</v>
      </c>
      <c r="D4162" s="279" t="s">
        <v>1486</v>
      </c>
      <c r="E4162" s="279" t="s">
        <v>394</v>
      </c>
      <c r="F4162"/>
      <c r="H4162" s="279" t="s">
        <v>394</v>
      </c>
      <c r="I4162" s="279" t="s">
        <v>539</v>
      </c>
      <c r="J4162" s="279" t="s">
        <v>394</v>
      </c>
      <c r="K4162" s="279" t="s">
        <v>394</v>
      </c>
      <c r="L4162" s="279" t="s">
        <v>394</v>
      </c>
      <c r="M4162" s="279" t="s">
        <v>394</v>
      </c>
      <c r="N4162" s="279" t="s">
        <v>394</v>
      </c>
      <c r="O4162" s="279" t="s">
        <v>394</v>
      </c>
      <c r="P4162" s="315">
        <v>0</v>
      </c>
      <c r="Q4162" s="279" t="s">
        <v>394</v>
      </c>
      <c r="R4162" s="279" t="s">
        <v>394</v>
      </c>
      <c r="S4162" s="279" t="s">
        <v>394</v>
      </c>
      <c r="T4162" s="279" t="s">
        <v>394</v>
      </c>
      <c r="U4162" s="279" t="s">
        <v>394</v>
      </c>
      <c r="V4162" s="279" t="s">
        <v>394</v>
      </c>
      <c r="W4162" s="279" t="s">
        <v>394</v>
      </c>
      <c r="X4162" s="279" t="s">
        <v>394</v>
      </c>
      <c r="Y4162" s="281"/>
      <c r="Z4162" s="279" t="s">
        <v>394</v>
      </c>
      <c r="AA4162" s="279" t="s">
        <v>394</v>
      </c>
      <c r="AB4162" s="281"/>
      <c r="AC4162" s="279" t="s">
        <v>855</v>
      </c>
      <c r="AF4162" s="276" t="str">
        <f>IFERROR(VLOOKUP(A4162,'[1]قوائم الترجمة'!AC$2:AD$2397,1,0),"م")</f>
        <v>م</v>
      </c>
      <c r="AG4162" s="232"/>
      <c r="AH4162" s="233"/>
      <c r="AI4162" s="233"/>
      <c r="AJ4162" s="233"/>
      <c r="AL4162" s="267"/>
      <c r="AM4162" s="235"/>
      <c r="AO4162" s="236"/>
      <c r="AU4162" s="234"/>
    </row>
    <row r="4163" spans="1:47" ht="21" x14ac:dyDescent="0.4">
      <c r="A4163" s="278">
        <v>123373</v>
      </c>
      <c r="B4163" s="279" t="s">
        <v>2719</v>
      </c>
      <c r="C4163" s="279" t="s">
        <v>204</v>
      </c>
      <c r="D4163" s="279" t="s">
        <v>261</v>
      </c>
      <c r="E4163" s="279" t="s">
        <v>394</v>
      </c>
      <c r="F4163"/>
      <c r="H4163" s="279" t="s">
        <v>394</v>
      </c>
      <c r="I4163" s="279" t="s">
        <v>539</v>
      </c>
      <c r="J4163" s="279" t="s">
        <v>394</v>
      </c>
      <c r="K4163" s="279" t="s">
        <v>394</v>
      </c>
      <c r="L4163" s="279" t="s">
        <v>394</v>
      </c>
      <c r="M4163" s="279" t="s">
        <v>394</v>
      </c>
      <c r="N4163" s="279" t="s">
        <v>394</v>
      </c>
      <c r="O4163" s="279" t="s">
        <v>394</v>
      </c>
      <c r="P4163" s="315">
        <v>0</v>
      </c>
      <c r="Q4163" s="279" t="s">
        <v>394</v>
      </c>
      <c r="R4163" s="279" t="s">
        <v>394</v>
      </c>
      <c r="S4163" s="279" t="s">
        <v>394</v>
      </c>
      <c r="T4163" s="279" t="s">
        <v>394</v>
      </c>
      <c r="U4163" s="279" t="s">
        <v>394</v>
      </c>
      <c r="V4163" s="279" t="s">
        <v>394</v>
      </c>
      <c r="W4163" s="279" t="s">
        <v>394</v>
      </c>
      <c r="X4163" s="279" t="s">
        <v>394</v>
      </c>
      <c r="Y4163" s="281"/>
      <c r="Z4163" s="279" t="s">
        <v>394</v>
      </c>
      <c r="AA4163" s="279" t="s">
        <v>394</v>
      </c>
      <c r="AB4163" s="281"/>
      <c r="AC4163" s="279" t="s">
        <v>855</v>
      </c>
      <c r="AF4163" s="276" t="str">
        <f>IFERROR(VLOOKUP(A4163,'[1]قوائم الترجمة'!AC$2:AD$2397,1,0),"م")</f>
        <v>م</v>
      </c>
      <c r="AG4163" s="232"/>
      <c r="AH4163" s="233"/>
      <c r="AI4163" s="233"/>
      <c r="AJ4163" s="233"/>
      <c r="AL4163" s="267"/>
      <c r="AM4163" s="235"/>
      <c r="AO4163" s="236"/>
      <c r="AU4163" s="234"/>
    </row>
    <row r="4164" spans="1:47" ht="21" x14ac:dyDescent="0.4">
      <c r="A4164" s="278">
        <v>123374</v>
      </c>
      <c r="B4164" s="279" t="s">
        <v>2718</v>
      </c>
      <c r="C4164" s="279" t="s">
        <v>72</v>
      </c>
      <c r="D4164" s="279" t="s">
        <v>834</v>
      </c>
      <c r="E4164" s="279" t="s">
        <v>424</v>
      </c>
      <c r="F4164" s="315" t="s">
        <v>8448</v>
      </c>
      <c r="G4164" s="315" t="s">
        <v>8186</v>
      </c>
      <c r="H4164" s="279" t="s">
        <v>425</v>
      </c>
      <c r="I4164" s="279" t="s">
        <v>542</v>
      </c>
      <c r="J4164" s="279" t="s">
        <v>403</v>
      </c>
      <c r="K4164" s="280">
        <v>2014</v>
      </c>
      <c r="L4164" s="279" t="s">
        <v>402</v>
      </c>
      <c r="M4164" s="279" t="s">
        <v>394</v>
      </c>
      <c r="N4164" s="279" t="s">
        <v>394</v>
      </c>
      <c r="O4164" s="279" t="s">
        <v>394</v>
      </c>
      <c r="P4164" s="315">
        <v>0</v>
      </c>
      <c r="Q4164" s="278"/>
      <c r="R4164" s="303"/>
      <c r="S4164" s="279" t="s">
        <v>394</v>
      </c>
      <c r="T4164" s="279" t="s">
        <v>394</v>
      </c>
      <c r="U4164" s="303"/>
      <c r="V4164" s="303"/>
      <c r="W4164" s="303"/>
      <c r="X4164" s="303"/>
      <c r="Z4164" s="303"/>
      <c r="AA4164" s="303"/>
      <c r="AC4164" s="279" t="s">
        <v>394</v>
      </c>
      <c r="AF4164" s="276">
        <f>IFERROR(VLOOKUP(A4164,'[1]قوائم الترجمة'!AC$2:AD$2397,1,0),"م")</f>
        <v>123374</v>
      </c>
      <c r="AG4164" s="232"/>
      <c r="AH4164" s="233"/>
      <c r="AI4164" s="233"/>
      <c r="AJ4164" s="233"/>
      <c r="AL4164" s="267"/>
      <c r="AM4164" s="235"/>
      <c r="AO4164" s="236"/>
      <c r="AU4164" s="234"/>
    </row>
    <row r="4165" spans="1:47" ht="21" x14ac:dyDescent="0.4">
      <c r="A4165" s="278">
        <v>123375</v>
      </c>
      <c r="B4165" s="279" t="s">
        <v>2716</v>
      </c>
      <c r="C4165" s="279" t="s">
        <v>1144</v>
      </c>
      <c r="D4165" s="279" t="s">
        <v>2717</v>
      </c>
      <c r="E4165" s="279" t="s">
        <v>424</v>
      </c>
      <c r="F4165" s="315" t="s">
        <v>9819</v>
      </c>
      <c r="G4165" s="315" t="s">
        <v>402</v>
      </c>
      <c r="H4165" s="279" t="s">
        <v>425</v>
      </c>
      <c r="I4165" s="279" t="s">
        <v>538</v>
      </c>
      <c r="J4165" s="279" t="s">
        <v>403</v>
      </c>
      <c r="K4165" s="280">
        <v>2018</v>
      </c>
      <c r="L4165" s="279" t="s">
        <v>402</v>
      </c>
      <c r="M4165" s="279" t="s">
        <v>394</v>
      </c>
      <c r="N4165" s="279" t="s">
        <v>394</v>
      </c>
      <c r="O4165" s="279" t="s">
        <v>394</v>
      </c>
      <c r="P4165" s="315">
        <v>0</v>
      </c>
      <c r="Q4165" s="278"/>
      <c r="R4165" s="303"/>
      <c r="S4165" s="279" t="s">
        <v>394</v>
      </c>
      <c r="T4165" s="279" t="s">
        <v>394</v>
      </c>
      <c r="U4165" s="303"/>
      <c r="V4165" s="303"/>
      <c r="W4165" s="303"/>
      <c r="X4165" s="303"/>
      <c r="Z4165" s="303"/>
      <c r="AA4165" s="303"/>
      <c r="AC4165" s="279" t="s">
        <v>394</v>
      </c>
      <c r="AF4165" s="276">
        <f>IFERROR(VLOOKUP(A4165,'[1]قوائم الترجمة'!AC$2:AD$2397,1,0),"م")</f>
        <v>123375</v>
      </c>
      <c r="AG4165" s="232"/>
      <c r="AH4165" s="233"/>
      <c r="AI4165" s="233"/>
      <c r="AJ4165" s="233"/>
      <c r="AL4165" s="267"/>
      <c r="AM4165" s="235"/>
      <c r="AO4165" s="236"/>
      <c r="AU4165" s="234"/>
    </row>
    <row r="4166" spans="1:47" ht="21" x14ac:dyDescent="0.4">
      <c r="A4166" s="278">
        <v>123376</v>
      </c>
      <c r="B4166" s="279" t="s">
        <v>2715</v>
      </c>
      <c r="C4166" s="279" t="s">
        <v>113</v>
      </c>
      <c r="D4166" s="279" t="s">
        <v>341</v>
      </c>
      <c r="E4166" s="279" t="s">
        <v>424</v>
      </c>
      <c r="F4166" s="315" t="s">
        <v>394</v>
      </c>
      <c r="G4166" s="315" t="s">
        <v>9820</v>
      </c>
      <c r="H4166" s="279" t="s">
        <v>394</v>
      </c>
      <c r="I4166" s="279" t="s">
        <v>538</v>
      </c>
      <c r="J4166" s="279" t="s">
        <v>843</v>
      </c>
      <c r="K4166" s="312"/>
      <c r="L4166" s="279" t="s">
        <v>404</v>
      </c>
      <c r="M4166" s="279" t="s">
        <v>394</v>
      </c>
      <c r="N4166" s="279" t="s">
        <v>394</v>
      </c>
      <c r="O4166" s="279" t="s">
        <v>394</v>
      </c>
      <c r="P4166" s="315">
        <v>0</v>
      </c>
      <c r="Q4166" s="278"/>
      <c r="R4166" s="303"/>
      <c r="S4166" s="279" t="s">
        <v>394</v>
      </c>
      <c r="T4166" s="279" t="s">
        <v>394</v>
      </c>
      <c r="U4166" s="303"/>
      <c r="V4166" s="303"/>
      <c r="W4166" s="303"/>
      <c r="X4166" s="303"/>
      <c r="Z4166" s="303"/>
      <c r="AA4166" s="303"/>
      <c r="AC4166" s="279" t="s">
        <v>394</v>
      </c>
      <c r="AF4166" s="276">
        <f>IFERROR(VLOOKUP(A4166,'[1]قوائم الترجمة'!AC$2:AD$2397,1,0),"م")</f>
        <v>123376</v>
      </c>
      <c r="AG4166" s="232"/>
      <c r="AH4166" s="233"/>
      <c r="AI4166" s="233"/>
      <c r="AJ4166" s="233"/>
      <c r="AL4166" s="267"/>
      <c r="AM4166" s="235"/>
      <c r="AO4166" s="236"/>
      <c r="AU4166" s="234"/>
    </row>
    <row r="4167" spans="1:47" ht="21" x14ac:dyDescent="0.4">
      <c r="A4167" s="278">
        <v>123377</v>
      </c>
      <c r="B4167" s="279" t="s">
        <v>2714</v>
      </c>
      <c r="C4167" s="279" t="s">
        <v>145</v>
      </c>
      <c r="D4167" s="279" t="s">
        <v>9821</v>
      </c>
      <c r="E4167" s="279" t="s">
        <v>424</v>
      </c>
      <c r="F4167" s="315" t="s">
        <v>9822</v>
      </c>
      <c r="G4167" s="315" t="s">
        <v>8190</v>
      </c>
      <c r="H4167" s="279" t="s">
        <v>425</v>
      </c>
      <c r="I4167" s="279" t="s">
        <v>539</v>
      </c>
      <c r="J4167" s="279" t="s">
        <v>403</v>
      </c>
      <c r="K4167" s="280">
        <v>2004</v>
      </c>
      <c r="L4167" s="279" t="s">
        <v>402</v>
      </c>
      <c r="M4167" s="279" t="s">
        <v>394</v>
      </c>
      <c r="N4167" s="279" t="s">
        <v>394</v>
      </c>
      <c r="O4167" s="279" t="s">
        <v>394</v>
      </c>
      <c r="P4167" s="315">
        <v>0</v>
      </c>
      <c r="Q4167" s="278"/>
      <c r="R4167" s="303"/>
      <c r="S4167" s="279" t="s">
        <v>394</v>
      </c>
      <c r="T4167" s="279" t="s">
        <v>394</v>
      </c>
      <c r="U4167" s="303"/>
      <c r="V4167" s="303"/>
      <c r="W4167" s="303"/>
      <c r="X4167" s="303"/>
      <c r="Z4167" s="303"/>
      <c r="AA4167" s="303"/>
      <c r="AC4167" s="279" t="s">
        <v>855</v>
      </c>
      <c r="AF4167" s="276">
        <f>IFERROR(VLOOKUP(A4167,'[1]قوائم الترجمة'!AC$2:AD$2397,1,0),"م")</f>
        <v>123377</v>
      </c>
      <c r="AG4167" s="232"/>
      <c r="AH4167" s="233"/>
      <c r="AI4167" s="233"/>
      <c r="AJ4167" s="233"/>
      <c r="AL4167" s="267"/>
      <c r="AM4167" s="235"/>
      <c r="AO4167" s="236"/>
      <c r="AU4167" s="234"/>
    </row>
    <row r="4168" spans="1:47" ht="21" x14ac:dyDescent="0.4">
      <c r="A4168" s="278">
        <v>123378</v>
      </c>
      <c r="B4168" s="279" t="s">
        <v>2713</v>
      </c>
      <c r="C4168" s="279" t="s">
        <v>115</v>
      </c>
      <c r="D4168" s="279" t="s">
        <v>313</v>
      </c>
      <c r="E4168" s="279" t="s">
        <v>394</v>
      </c>
      <c r="F4168"/>
      <c r="H4168" s="279" t="s">
        <v>394</v>
      </c>
      <c r="I4168" s="279" t="s">
        <v>61</v>
      </c>
      <c r="J4168" s="279" t="s">
        <v>394</v>
      </c>
      <c r="K4168" s="279" t="s">
        <v>394</v>
      </c>
      <c r="L4168" s="279" t="s">
        <v>394</v>
      </c>
      <c r="M4168" s="279" t="s">
        <v>394</v>
      </c>
      <c r="N4168" s="279" t="s">
        <v>394</v>
      </c>
      <c r="O4168" s="279" t="s">
        <v>394</v>
      </c>
      <c r="P4168" s="315">
        <v>0</v>
      </c>
      <c r="Q4168" s="279" t="s">
        <v>394</v>
      </c>
      <c r="R4168" s="279" t="s">
        <v>394</v>
      </c>
      <c r="S4168" s="279" t="s">
        <v>394</v>
      </c>
      <c r="T4168" s="279" t="s">
        <v>394</v>
      </c>
      <c r="U4168" s="279" t="s">
        <v>394</v>
      </c>
      <c r="V4168" s="279" t="s">
        <v>394</v>
      </c>
      <c r="W4168" s="279" t="s">
        <v>394</v>
      </c>
      <c r="X4168" s="279" t="s">
        <v>394</v>
      </c>
      <c r="Y4168" s="281"/>
      <c r="Z4168" s="279" t="s">
        <v>394</v>
      </c>
      <c r="AA4168" s="279" t="s">
        <v>394</v>
      </c>
      <c r="AB4168" s="281"/>
      <c r="AC4168" s="279" t="s">
        <v>394</v>
      </c>
      <c r="AF4168" s="276" t="str">
        <f>IFERROR(VLOOKUP(A4168,'[1]قوائم الترجمة'!AC$2:AD$2397,1,0),"م")</f>
        <v>م</v>
      </c>
      <c r="AG4168" s="232"/>
      <c r="AH4168" s="233"/>
      <c r="AI4168" s="233"/>
      <c r="AJ4168" s="233"/>
      <c r="AL4168" s="267"/>
      <c r="AM4168" s="235"/>
      <c r="AO4168" s="236"/>
      <c r="AU4168" s="234"/>
    </row>
    <row r="4169" spans="1:47" ht="21" x14ac:dyDescent="0.4">
      <c r="A4169" s="278">
        <v>123379</v>
      </c>
      <c r="B4169" s="279" t="s">
        <v>2712</v>
      </c>
      <c r="C4169" s="279" t="s">
        <v>99</v>
      </c>
      <c r="D4169" s="279" t="s">
        <v>385</v>
      </c>
      <c r="E4169" s="279" t="s">
        <v>394</v>
      </c>
      <c r="F4169"/>
      <c r="H4169" s="279" t="s">
        <v>394</v>
      </c>
      <c r="I4169" s="279" t="s">
        <v>540</v>
      </c>
      <c r="J4169" s="279" t="s">
        <v>394</v>
      </c>
      <c r="K4169" s="279" t="s">
        <v>394</v>
      </c>
      <c r="L4169" s="279" t="s">
        <v>394</v>
      </c>
      <c r="M4169" s="279" t="s">
        <v>394</v>
      </c>
      <c r="N4169" s="279" t="s">
        <v>394</v>
      </c>
      <c r="O4169" s="279" t="s">
        <v>394</v>
      </c>
      <c r="P4169" s="315">
        <v>0</v>
      </c>
      <c r="Q4169" s="279" t="s">
        <v>394</v>
      </c>
      <c r="R4169" s="279" t="s">
        <v>394</v>
      </c>
      <c r="S4169" s="279" t="s">
        <v>394</v>
      </c>
      <c r="T4169" s="279" t="s">
        <v>394</v>
      </c>
      <c r="U4169" s="279" t="s">
        <v>394</v>
      </c>
      <c r="V4169" s="279" t="s">
        <v>394</v>
      </c>
      <c r="W4169" s="279" t="s">
        <v>394</v>
      </c>
      <c r="X4169" s="279" t="s">
        <v>394</v>
      </c>
      <c r="Y4169" s="281"/>
      <c r="Z4169" s="279" t="s">
        <v>394</v>
      </c>
      <c r="AA4169" s="279" t="s">
        <v>394</v>
      </c>
      <c r="AB4169" s="281"/>
      <c r="AC4169" s="279" t="s">
        <v>394</v>
      </c>
      <c r="AF4169" s="276" t="str">
        <f>IFERROR(VLOOKUP(A4169,'[1]قوائم الترجمة'!AC$2:AD$2397,1,0),"م")</f>
        <v>م</v>
      </c>
      <c r="AG4169" s="232"/>
      <c r="AH4169" s="233"/>
      <c r="AI4169" s="233"/>
      <c r="AJ4169" s="233"/>
      <c r="AL4169" s="267"/>
      <c r="AM4169" s="235"/>
      <c r="AO4169" s="236"/>
      <c r="AU4169" s="234"/>
    </row>
    <row r="4170" spans="1:47" ht="21" x14ac:dyDescent="0.4">
      <c r="A4170" s="278">
        <v>123380</v>
      </c>
      <c r="B4170" s="279" t="s">
        <v>2711</v>
      </c>
      <c r="C4170" s="279" t="s">
        <v>1077</v>
      </c>
      <c r="D4170" s="279" t="s">
        <v>271</v>
      </c>
      <c r="E4170" s="279" t="s">
        <v>394</v>
      </c>
      <c r="F4170"/>
      <c r="H4170" s="279" t="s">
        <v>394</v>
      </c>
      <c r="I4170" s="279" t="s">
        <v>540</v>
      </c>
      <c r="J4170" s="279" t="s">
        <v>394</v>
      </c>
      <c r="K4170" s="279" t="s">
        <v>394</v>
      </c>
      <c r="L4170" s="279" t="s">
        <v>394</v>
      </c>
      <c r="M4170" s="279" t="s">
        <v>394</v>
      </c>
      <c r="N4170" s="279" t="s">
        <v>394</v>
      </c>
      <c r="O4170" s="279" t="s">
        <v>394</v>
      </c>
      <c r="P4170" s="315">
        <v>0</v>
      </c>
      <c r="Q4170" s="279" t="s">
        <v>394</v>
      </c>
      <c r="R4170" s="279" t="s">
        <v>394</v>
      </c>
      <c r="S4170" s="279" t="s">
        <v>394</v>
      </c>
      <c r="T4170" s="279" t="s">
        <v>394</v>
      </c>
      <c r="U4170" s="279" t="s">
        <v>394</v>
      </c>
      <c r="V4170" s="279" t="s">
        <v>394</v>
      </c>
      <c r="W4170" s="279" t="s">
        <v>394</v>
      </c>
      <c r="X4170" s="279" t="s">
        <v>394</v>
      </c>
      <c r="Y4170" s="281"/>
      <c r="Z4170" s="279" t="s">
        <v>394</v>
      </c>
      <c r="AA4170" s="279" t="s">
        <v>394</v>
      </c>
      <c r="AB4170" s="281"/>
      <c r="AC4170" s="279" t="s">
        <v>394</v>
      </c>
      <c r="AF4170" s="276" t="str">
        <f>IFERROR(VLOOKUP(A4170,'[1]قوائم الترجمة'!AC$2:AD$2397,1,0),"م")</f>
        <v>م</v>
      </c>
      <c r="AG4170" s="232"/>
      <c r="AH4170" s="233"/>
      <c r="AI4170" s="233"/>
      <c r="AJ4170" s="233"/>
      <c r="AL4170" s="267"/>
      <c r="AM4170" s="235"/>
      <c r="AO4170" s="236"/>
      <c r="AU4170" s="234"/>
    </row>
    <row r="4171" spans="1:47" ht="21" x14ac:dyDescent="0.4">
      <c r="A4171" s="278">
        <v>123381</v>
      </c>
      <c r="B4171" s="279" t="s">
        <v>2710</v>
      </c>
      <c r="C4171" s="279" t="s">
        <v>109</v>
      </c>
      <c r="D4171" s="279" t="s">
        <v>324</v>
      </c>
      <c r="E4171" s="279" t="s">
        <v>394</v>
      </c>
      <c r="F4171"/>
      <c r="H4171" s="279" t="s">
        <v>394</v>
      </c>
      <c r="I4171" s="279" t="s">
        <v>540</v>
      </c>
      <c r="J4171" s="279" t="s">
        <v>394</v>
      </c>
      <c r="K4171" s="279" t="s">
        <v>394</v>
      </c>
      <c r="L4171" s="279" t="s">
        <v>394</v>
      </c>
      <c r="M4171" s="279" t="s">
        <v>394</v>
      </c>
      <c r="N4171" s="279" t="s">
        <v>394</v>
      </c>
      <c r="O4171" s="279" t="s">
        <v>394</v>
      </c>
      <c r="P4171" s="315">
        <v>0</v>
      </c>
      <c r="Q4171" s="279" t="s">
        <v>394</v>
      </c>
      <c r="R4171" s="279" t="s">
        <v>394</v>
      </c>
      <c r="S4171" s="279" t="s">
        <v>394</v>
      </c>
      <c r="T4171" s="279" t="s">
        <v>394</v>
      </c>
      <c r="U4171" s="279" t="s">
        <v>394</v>
      </c>
      <c r="V4171" s="279" t="s">
        <v>394</v>
      </c>
      <c r="W4171" s="279" t="s">
        <v>394</v>
      </c>
      <c r="X4171" s="279" t="s">
        <v>394</v>
      </c>
      <c r="Y4171" s="281"/>
      <c r="Z4171" s="279" t="s">
        <v>394</v>
      </c>
      <c r="AA4171" s="279" t="s">
        <v>394</v>
      </c>
      <c r="AB4171" s="281"/>
      <c r="AC4171" s="279" t="s">
        <v>394</v>
      </c>
      <c r="AF4171" s="276" t="str">
        <f>IFERROR(VLOOKUP(A4171,'[1]قوائم الترجمة'!AC$2:AD$2397,1,0),"م")</f>
        <v>م</v>
      </c>
      <c r="AG4171" s="232"/>
      <c r="AH4171" s="233"/>
      <c r="AI4171" s="233"/>
      <c r="AJ4171" s="233"/>
      <c r="AL4171" s="267"/>
      <c r="AM4171" s="235"/>
      <c r="AO4171" s="236"/>
      <c r="AU4171" s="234"/>
    </row>
    <row r="4172" spans="1:47" ht="21" x14ac:dyDescent="0.4">
      <c r="A4172" s="278">
        <v>123382</v>
      </c>
      <c r="B4172" s="279" t="s">
        <v>2709</v>
      </c>
      <c r="C4172" s="279" t="s">
        <v>68</v>
      </c>
      <c r="D4172" s="279" t="s">
        <v>239</v>
      </c>
      <c r="E4172" s="279" t="s">
        <v>5660</v>
      </c>
      <c r="F4172" s="315" t="s">
        <v>9823</v>
      </c>
      <c r="G4172" s="315" t="s">
        <v>402</v>
      </c>
      <c r="H4172" s="279" t="s">
        <v>425</v>
      </c>
      <c r="I4172" s="279" t="s">
        <v>541</v>
      </c>
      <c r="J4172" s="279" t="s">
        <v>8101</v>
      </c>
      <c r="K4172" s="312"/>
      <c r="L4172" s="279" t="s">
        <v>8101</v>
      </c>
      <c r="M4172" s="279" t="s">
        <v>394</v>
      </c>
      <c r="N4172" s="279" t="s">
        <v>394</v>
      </c>
      <c r="O4172" s="279" t="s">
        <v>394</v>
      </c>
      <c r="P4172" s="315">
        <v>0</v>
      </c>
      <c r="Q4172" s="278"/>
      <c r="R4172" s="303"/>
      <c r="S4172" s="279" t="s">
        <v>394</v>
      </c>
      <c r="T4172" s="279" t="s">
        <v>394</v>
      </c>
      <c r="U4172" s="303"/>
      <c r="V4172" s="303"/>
      <c r="W4172" s="303"/>
      <c r="X4172" s="303"/>
      <c r="Z4172" s="303"/>
      <c r="AA4172" s="303"/>
      <c r="AC4172" s="279" t="s">
        <v>394</v>
      </c>
      <c r="AF4172" s="276">
        <f>IFERROR(VLOOKUP(A4172,'[1]قوائم الترجمة'!AC$2:AD$2397,1,0),"م")</f>
        <v>123382</v>
      </c>
      <c r="AG4172" s="232"/>
      <c r="AH4172" s="233"/>
      <c r="AI4172" s="233"/>
      <c r="AJ4172" s="233"/>
      <c r="AL4172" s="267"/>
      <c r="AM4172" s="235"/>
      <c r="AO4172" s="236"/>
      <c r="AU4172" s="234"/>
    </row>
    <row r="4173" spans="1:47" ht="21" x14ac:dyDescent="0.4">
      <c r="A4173" s="278">
        <v>123383</v>
      </c>
      <c r="B4173" s="279" t="s">
        <v>2707</v>
      </c>
      <c r="C4173" s="279" t="s">
        <v>2708</v>
      </c>
      <c r="D4173" s="279" t="s">
        <v>494</v>
      </c>
      <c r="E4173" s="279" t="s">
        <v>394</v>
      </c>
      <c r="F4173"/>
      <c r="H4173" s="279" t="s">
        <v>394</v>
      </c>
      <c r="I4173" s="279" t="s">
        <v>539</v>
      </c>
      <c r="J4173" s="279" t="s">
        <v>394</v>
      </c>
      <c r="K4173" s="279" t="s">
        <v>394</v>
      </c>
      <c r="L4173" s="279" t="s">
        <v>394</v>
      </c>
      <c r="M4173" s="279" t="s">
        <v>394</v>
      </c>
      <c r="N4173" s="279" t="s">
        <v>394</v>
      </c>
      <c r="O4173" s="279" t="s">
        <v>394</v>
      </c>
      <c r="P4173" s="315">
        <v>0</v>
      </c>
      <c r="Q4173" s="279" t="s">
        <v>394</v>
      </c>
      <c r="R4173" s="279" t="s">
        <v>394</v>
      </c>
      <c r="S4173" s="279" t="s">
        <v>394</v>
      </c>
      <c r="T4173" s="279" t="s">
        <v>394</v>
      </c>
      <c r="U4173" s="279" t="s">
        <v>394</v>
      </c>
      <c r="V4173" s="279" t="s">
        <v>394</v>
      </c>
      <c r="W4173" s="279" t="s">
        <v>394</v>
      </c>
      <c r="X4173" s="279" t="s">
        <v>394</v>
      </c>
      <c r="Y4173" s="281"/>
      <c r="Z4173" s="279" t="s">
        <v>394</v>
      </c>
      <c r="AA4173" s="279" t="s">
        <v>394</v>
      </c>
      <c r="AB4173" s="281"/>
      <c r="AC4173" s="279" t="s">
        <v>855</v>
      </c>
      <c r="AF4173" s="276" t="str">
        <f>IFERROR(VLOOKUP(A4173,'[1]قوائم الترجمة'!AC$2:AD$2397,1,0),"م")</f>
        <v>م</v>
      </c>
      <c r="AG4173" s="232"/>
      <c r="AH4173" s="233"/>
      <c r="AI4173" s="233"/>
      <c r="AJ4173" s="233"/>
      <c r="AL4173" s="267"/>
      <c r="AM4173" s="235"/>
      <c r="AO4173" s="236"/>
      <c r="AU4173" s="234"/>
    </row>
    <row r="4174" spans="1:47" ht="21" x14ac:dyDescent="0.4">
      <c r="A4174" s="278">
        <v>123384</v>
      </c>
      <c r="B4174" s="279" t="s">
        <v>2706</v>
      </c>
      <c r="C4174" s="279" t="s">
        <v>186</v>
      </c>
      <c r="D4174" s="279" t="s">
        <v>326</v>
      </c>
      <c r="E4174" s="279" t="s">
        <v>394</v>
      </c>
      <c r="F4174"/>
      <c r="H4174" s="279" t="s">
        <v>394</v>
      </c>
      <c r="I4174" s="279" t="s">
        <v>539</v>
      </c>
      <c r="J4174" s="279" t="s">
        <v>394</v>
      </c>
      <c r="K4174" s="279" t="s">
        <v>394</v>
      </c>
      <c r="L4174" s="279" t="s">
        <v>394</v>
      </c>
      <c r="M4174" s="279" t="s">
        <v>394</v>
      </c>
      <c r="N4174" s="279" t="s">
        <v>394</v>
      </c>
      <c r="O4174" s="279" t="s">
        <v>394</v>
      </c>
      <c r="P4174" s="315">
        <v>0</v>
      </c>
      <c r="Q4174" s="279" t="s">
        <v>394</v>
      </c>
      <c r="R4174" s="279" t="s">
        <v>394</v>
      </c>
      <c r="S4174" s="279" t="s">
        <v>394</v>
      </c>
      <c r="T4174" s="279" t="s">
        <v>394</v>
      </c>
      <c r="U4174" s="279" t="s">
        <v>394</v>
      </c>
      <c r="V4174" s="279" t="s">
        <v>394</v>
      </c>
      <c r="W4174" s="279" t="s">
        <v>394</v>
      </c>
      <c r="X4174" s="279" t="s">
        <v>394</v>
      </c>
      <c r="Y4174" s="281"/>
      <c r="Z4174" s="279" t="s">
        <v>394</v>
      </c>
      <c r="AA4174" s="279" t="s">
        <v>394</v>
      </c>
      <c r="AB4174" s="281"/>
      <c r="AC4174" s="279" t="s">
        <v>855</v>
      </c>
      <c r="AF4174" s="276" t="str">
        <f>IFERROR(VLOOKUP(A4174,'[1]قوائم الترجمة'!AC$2:AD$2397,1,0),"م")</f>
        <v>م</v>
      </c>
      <c r="AG4174" s="232"/>
      <c r="AH4174" s="233"/>
      <c r="AI4174" s="233"/>
      <c r="AJ4174" s="233"/>
      <c r="AL4174" s="267"/>
      <c r="AM4174" s="235"/>
      <c r="AO4174" s="236"/>
      <c r="AU4174" s="234"/>
    </row>
    <row r="4175" spans="1:47" ht="21" x14ac:dyDescent="0.4">
      <c r="A4175" s="278">
        <v>123385</v>
      </c>
      <c r="B4175" s="279" t="s">
        <v>2705</v>
      </c>
      <c r="C4175" s="279" t="s">
        <v>122</v>
      </c>
      <c r="D4175" s="279" t="s">
        <v>319</v>
      </c>
      <c r="E4175" s="279" t="s">
        <v>394</v>
      </c>
      <c r="F4175"/>
      <c r="H4175" s="279" t="s">
        <v>394</v>
      </c>
      <c r="I4175" s="279" t="s">
        <v>539</v>
      </c>
      <c r="J4175" s="279" t="s">
        <v>394</v>
      </c>
      <c r="K4175" s="279" t="s">
        <v>394</v>
      </c>
      <c r="L4175" s="279" t="s">
        <v>394</v>
      </c>
      <c r="M4175" s="279" t="s">
        <v>394</v>
      </c>
      <c r="N4175" s="279" t="s">
        <v>394</v>
      </c>
      <c r="O4175" s="279" t="s">
        <v>394</v>
      </c>
      <c r="P4175" s="315">
        <v>0</v>
      </c>
      <c r="Q4175" s="279" t="s">
        <v>394</v>
      </c>
      <c r="R4175" s="279" t="s">
        <v>394</v>
      </c>
      <c r="S4175" s="279" t="s">
        <v>394</v>
      </c>
      <c r="T4175" s="279" t="s">
        <v>394</v>
      </c>
      <c r="U4175" s="279" t="s">
        <v>394</v>
      </c>
      <c r="V4175" s="279" t="s">
        <v>394</v>
      </c>
      <c r="W4175" s="279" t="s">
        <v>394</v>
      </c>
      <c r="X4175" s="279" t="s">
        <v>394</v>
      </c>
      <c r="Y4175" s="281"/>
      <c r="Z4175" s="279" t="s">
        <v>394</v>
      </c>
      <c r="AA4175" s="279" t="s">
        <v>394</v>
      </c>
      <c r="AB4175" s="281"/>
      <c r="AC4175" s="279" t="s">
        <v>855</v>
      </c>
      <c r="AF4175" s="276" t="str">
        <f>IFERROR(VLOOKUP(A4175,'[1]قوائم الترجمة'!AC$2:AD$2397,1,0),"م")</f>
        <v>م</v>
      </c>
      <c r="AG4175" s="232"/>
      <c r="AH4175" s="233"/>
      <c r="AI4175" s="233"/>
      <c r="AJ4175" s="233"/>
      <c r="AL4175" s="267"/>
      <c r="AM4175" s="235"/>
      <c r="AO4175" s="236"/>
      <c r="AU4175" s="234"/>
    </row>
    <row r="4176" spans="1:47" ht="21" x14ac:dyDescent="0.4">
      <c r="A4176" s="278">
        <v>123386</v>
      </c>
      <c r="B4176" s="279" t="s">
        <v>2704</v>
      </c>
      <c r="C4176" s="279" t="s">
        <v>183</v>
      </c>
      <c r="D4176" s="279" t="s">
        <v>335</v>
      </c>
      <c r="E4176" s="279" t="s">
        <v>424</v>
      </c>
      <c r="F4176" s="315" t="s">
        <v>8519</v>
      </c>
      <c r="G4176" s="315" t="s">
        <v>8162</v>
      </c>
      <c r="H4176" s="279" t="s">
        <v>425</v>
      </c>
      <c r="I4176" s="279" t="s">
        <v>67</v>
      </c>
      <c r="J4176" s="279" t="s">
        <v>403</v>
      </c>
      <c r="K4176" s="280">
        <v>2010</v>
      </c>
      <c r="L4176" s="279" t="s">
        <v>842</v>
      </c>
      <c r="M4176" s="279" t="s">
        <v>394</v>
      </c>
      <c r="N4176" s="279" t="s">
        <v>394</v>
      </c>
      <c r="O4176" s="279" t="s">
        <v>394</v>
      </c>
      <c r="P4176" s="315">
        <v>0</v>
      </c>
      <c r="Q4176" s="278"/>
      <c r="R4176" s="303"/>
      <c r="S4176" s="279" t="s">
        <v>394</v>
      </c>
      <c r="T4176" s="279" t="s">
        <v>394</v>
      </c>
      <c r="U4176" s="303"/>
      <c r="V4176" s="303"/>
      <c r="W4176" s="303"/>
      <c r="X4176" s="303"/>
      <c r="Z4176" s="303"/>
      <c r="AA4176" s="303"/>
      <c r="AC4176" s="279" t="s">
        <v>394</v>
      </c>
      <c r="AF4176" s="276">
        <f>IFERROR(VLOOKUP(A4176,'[1]قوائم الترجمة'!AC$2:AD$2397,1,0),"م")</f>
        <v>123386</v>
      </c>
      <c r="AG4176" s="232"/>
      <c r="AH4176" s="233"/>
      <c r="AI4176" s="233"/>
      <c r="AJ4176" s="233"/>
      <c r="AL4176" s="267"/>
      <c r="AM4176" s="235"/>
      <c r="AO4176" s="236"/>
      <c r="AU4176" s="234"/>
    </row>
    <row r="4177" spans="1:47" ht="21" x14ac:dyDescent="0.4">
      <c r="A4177" s="278">
        <v>123387</v>
      </c>
      <c r="B4177" s="279" t="s">
        <v>2703</v>
      </c>
      <c r="C4177" s="279" t="s">
        <v>115</v>
      </c>
      <c r="D4177" s="279" t="s">
        <v>475</v>
      </c>
      <c r="E4177" s="279" t="s">
        <v>424</v>
      </c>
      <c r="F4177" s="315" t="s">
        <v>394</v>
      </c>
      <c r="G4177" s="315" t="s">
        <v>8207</v>
      </c>
      <c r="H4177" s="279" t="s">
        <v>425</v>
      </c>
      <c r="I4177" s="279" t="s">
        <v>541</v>
      </c>
      <c r="J4177" s="279" t="s">
        <v>403</v>
      </c>
      <c r="K4177" s="312"/>
      <c r="L4177" s="279" t="s">
        <v>404</v>
      </c>
      <c r="M4177" s="279" t="s">
        <v>394</v>
      </c>
      <c r="N4177" s="279" t="s">
        <v>394</v>
      </c>
      <c r="O4177" s="279" t="s">
        <v>394</v>
      </c>
      <c r="P4177" s="315">
        <v>0</v>
      </c>
      <c r="Q4177" s="278"/>
      <c r="R4177" s="303"/>
      <c r="S4177" s="279" t="s">
        <v>394</v>
      </c>
      <c r="T4177" s="279" t="s">
        <v>394</v>
      </c>
      <c r="U4177" s="303"/>
      <c r="V4177" s="303"/>
      <c r="W4177" s="303"/>
      <c r="X4177" s="303"/>
      <c r="Z4177" s="303"/>
      <c r="AA4177" s="303"/>
      <c r="AC4177" s="279" t="s">
        <v>394</v>
      </c>
      <c r="AF4177" s="276">
        <f>IFERROR(VLOOKUP(A4177,'[1]قوائم الترجمة'!AC$2:AD$2397,1,0),"م")</f>
        <v>123387</v>
      </c>
      <c r="AG4177" s="232"/>
      <c r="AH4177" s="233"/>
      <c r="AI4177" s="233"/>
      <c r="AJ4177" s="233"/>
      <c r="AL4177" s="267"/>
      <c r="AM4177" s="235"/>
      <c r="AO4177" s="236"/>
      <c r="AU4177" s="234"/>
    </row>
    <row r="4178" spans="1:47" ht="21" x14ac:dyDescent="0.4">
      <c r="A4178" s="278">
        <v>123388</v>
      </c>
      <c r="B4178" s="279" t="s">
        <v>2702</v>
      </c>
      <c r="C4178" s="279" t="s">
        <v>65</v>
      </c>
      <c r="D4178" s="279" t="s">
        <v>3088</v>
      </c>
      <c r="E4178" s="279" t="s">
        <v>394</v>
      </c>
      <c r="F4178"/>
      <c r="H4178" s="279" t="s">
        <v>394</v>
      </c>
      <c r="I4178" s="279" t="s">
        <v>539</v>
      </c>
      <c r="J4178" s="279" t="s">
        <v>394</v>
      </c>
      <c r="K4178" s="279" t="s">
        <v>394</v>
      </c>
      <c r="L4178" s="279" t="s">
        <v>394</v>
      </c>
      <c r="M4178" s="279" t="s">
        <v>394</v>
      </c>
      <c r="N4178" s="279" t="s">
        <v>394</v>
      </c>
      <c r="O4178" s="279" t="s">
        <v>394</v>
      </c>
      <c r="P4178" s="315">
        <v>0</v>
      </c>
      <c r="Q4178" s="279" t="s">
        <v>394</v>
      </c>
      <c r="R4178" s="279" t="s">
        <v>394</v>
      </c>
      <c r="S4178" s="279" t="s">
        <v>394</v>
      </c>
      <c r="T4178" s="279" t="s">
        <v>394</v>
      </c>
      <c r="U4178" s="279" t="s">
        <v>394</v>
      </c>
      <c r="V4178" s="279" t="s">
        <v>394</v>
      </c>
      <c r="W4178" s="279" t="s">
        <v>394</v>
      </c>
      <c r="X4178" s="279" t="s">
        <v>394</v>
      </c>
      <c r="Y4178" s="281"/>
      <c r="Z4178" s="279" t="s">
        <v>394</v>
      </c>
      <c r="AA4178" s="279" t="s">
        <v>394</v>
      </c>
      <c r="AB4178" s="281"/>
      <c r="AC4178" s="279" t="s">
        <v>855</v>
      </c>
      <c r="AF4178" s="276" t="str">
        <f>IFERROR(VLOOKUP(A4178,'[1]قوائم الترجمة'!AC$2:AD$2397,1,0),"م")</f>
        <v>م</v>
      </c>
      <c r="AG4178" s="232"/>
      <c r="AH4178" s="233"/>
      <c r="AI4178" s="233"/>
      <c r="AJ4178" s="233"/>
      <c r="AL4178" s="267"/>
      <c r="AM4178" s="235"/>
      <c r="AO4178" s="236"/>
      <c r="AU4178" s="234"/>
    </row>
    <row r="4179" spans="1:47" ht="21" x14ac:dyDescent="0.4">
      <c r="A4179" s="278">
        <v>123389</v>
      </c>
      <c r="B4179" s="279" t="s">
        <v>1196</v>
      </c>
      <c r="C4179" s="279" t="s">
        <v>1233</v>
      </c>
      <c r="D4179" s="279" t="s">
        <v>237</v>
      </c>
      <c r="E4179" s="279" t="s">
        <v>394</v>
      </c>
      <c r="F4179"/>
      <c r="H4179" s="279" t="s">
        <v>394</v>
      </c>
      <c r="I4179" s="279" t="s">
        <v>540</v>
      </c>
      <c r="J4179" s="279" t="s">
        <v>394</v>
      </c>
      <c r="K4179" s="279" t="s">
        <v>394</v>
      </c>
      <c r="L4179" s="279" t="s">
        <v>394</v>
      </c>
      <c r="M4179" s="279" t="s">
        <v>394</v>
      </c>
      <c r="N4179" s="279" t="s">
        <v>394</v>
      </c>
      <c r="O4179" s="279" t="s">
        <v>394</v>
      </c>
      <c r="P4179" s="315">
        <v>0</v>
      </c>
      <c r="Q4179" s="279" t="s">
        <v>394</v>
      </c>
      <c r="R4179" s="279" t="s">
        <v>394</v>
      </c>
      <c r="S4179" s="279" t="s">
        <v>394</v>
      </c>
      <c r="T4179" s="279" t="s">
        <v>394</v>
      </c>
      <c r="U4179" s="279" t="s">
        <v>394</v>
      </c>
      <c r="V4179" s="279" t="s">
        <v>394</v>
      </c>
      <c r="W4179" s="279" t="s">
        <v>394</v>
      </c>
      <c r="X4179" s="279" t="s">
        <v>394</v>
      </c>
      <c r="Y4179" s="281"/>
      <c r="Z4179" s="279" t="s">
        <v>394</v>
      </c>
      <c r="AA4179" s="279" t="s">
        <v>394</v>
      </c>
      <c r="AB4179" s="281"/>
      <c r="AC4179" s="279" t="s">
        <v>394</v>
      </c>
      <c r="AF4179" s="276" t="str">
        <f>IFERROR(VLOOKUP(A4179,'[1]قوائم الترجمة'!AC$2:AD$2397,1,0),"م")</f>
        <v>م</v>
      </c>
      <c r="AG4179" s="232"/>
      <c r="AH4179" s="233"/>
      <c r="AI4179" s="233"/>
      <c r="AJ4179" s="233"/>
      <c r="AL4179" s="267"/>
      <c r="AM4179" s="235"/>
      <c r="AO4179" s="236"/>
      <c r="AU4179" s="234"/>
    </row>
    <row r="4180" spans="1:47" ht="21" x14ac:dyDescent="0.4">
      <c r="A4180" s="278">
        <v>123390</v>
      </c>
      <c r="B4180" s="279" t="s">
        <v>2701</v>
      </c>
      <c r="C4180" s="279" t="s">
        <v>68</v>
      </c>
      <c r="D4180" s="279" t="s">
        <v>252</v>
      </c>
      <c r="E4180" s="279" t="s">
        <v>424</v>
      </c>
      <c r="F4180" s="315" t="s">
        <v>394</v>
      </c>
      <c r="G4180" s="315" t="s">
        <v>402</v>
      </c>
      <c r="H4180" s="279" t="s">
        <v>425</v>
      </c>
      <c r="I4180" s="279" t="s">
        <v>540</v>
      </c>
      <c r="J4180" s="279" t="s">
        <v>426</v>
      </c>
      <c r="K4180" s="312"/>
      <c r="L4180" s="279" t="s">
        <v>402</v>
      </c>
      <c r="M4180" s="279" t="s">
        <v>394</v>
      </c>
      <c r="N4180" s="279" t="s">
        <v>9824</v>
      </c>
      <c r="O4180" s="279" t="s">
        <v>8429</v>
      </c>
      <c r="P4180" s="279">
        <v>20000</v>
      </c>
      <c r="Q4180" s="278"/>
      <c r="R4180" s="303"/>
      <c r="S4180" s="279" t="s">
        <v>394</v>
      </c>
      <c r="T4180" s="279"/>
      <c r="U4180" s="303"/>
      <c r="V4180" s="303"/>
      <c r="W4180" s="303"/>
      <c r="X4180" s="303"/>
      <c r="Z4180" s="303"/>
      <c r="AA4180" s="303"/>
      <c r="AC4180" s="279" t="s">
        <v>394</v>
      </c>
      <c r="AF4180" s="276">
        <f>IFERROR(VLOOKUP(A4180,'[1]قوائم الترجمة'!AC$2:AD$2397,1,0),"م")</f>
        <v>123390</v>
      </c>
      <c r="AG4180" s="232"/>
      <c r="AH4180" s="233"/>
      <c r="AI4180" s="233"/>
      <c r="AJ4180" s="233"/>
      <c r="AL4180" s="267"/>
      <c r="AM4180" s="235"/>
      <c r="AO4180" s="236"/>
      <c r="AU4180" s="234"/>
    </row>
    <row r="4181" spans="1:47" ht="21" x14ac:dyDescent="0.4">
      <c r="A4181" s="278">
        <v>123391</v>
      </c>
      <c r="B4181" s="279" t="s">
        <v>2700</v>
      </c>
      <c r="C4181" s="279" t="s">
        <v>1305</v>
      </c>
      <c r="D4181" s="279" t="s">
        <v>303</v>
      </c>
      <c r="E4181" s="279" t="s">
        <v>5660</v>
      </c>
      <c r="F4181" s="315" t="s">
        <v>9825</v>
      </c>
      <c r="G4181" s="315" t="s">
        <v>8287</v>
      </c>
      <c r="H4181" s="279" t="s">
        <v>425</v>
      </c>
      <c r="I4181" s="279" t="s">
        <v>540</v>
      </c>
      <c r="J4181" s="279" t="s">
        <v>403</v>
      </c>
      <c r="K4181" s="280">
        <v>2014</v>
      </c>
      <c r="L4181" s="279" t="s">
        <v>404</v>
      </c>
      <c r="M4181" s="279" t="s">
        <v>394</v>
      </c>
      <c r="N4181" s="279" t="s">
        <v>9826</v>
      </c>
      <c r="O4181" s="279" t="s">
        <v>8403</v>
      </c>
      <c r="P4181" s="279">
        <v>16000</v>
      </c>
      <c r="Q4181" s="278"/>
      <c r="R4181" s="303"/>
      <c r="S4181" s="279" t="s">
        <v>394</v>
      </c>
      <c r="T4181" s="279"/>
      <c r="U4181" s="303"/>
      <c r="V4181" s="303"/>
      <c r="W4181" s="303"/>
      <c r="X4181" s="303"/>
      <c r="Z4181" s="303"/>
      <c r="AA4181" s="303"/>
      <c r="AC4181" s="279" t="s">
        <v>394</v>
      </c>
      <c r="AF4181" s="276">
        <f>IFERROR(VLOOKUP(A4181,'[1]قوائم الترجمة'!AC$2:AD$2397,1,0),"م")</f>
        <v>123391</v>
      </c>
      <c r="AG4181" s="232"/>
      <c r="AH4181" s="233"/>
      <c r="AI4181" s="233"/>
      <c r="AJ4181" s="233"/>
      <c r="AL4181" s="267"/>
      <c r="AM4181" s="235"/>
      <c r="AO4181" s="236"/>
      <c r="AU4181" s="234"/>
    </row>
    <row r="4182" spans="1:47" ht="21" x14ac:dyDescent="0.4">
      <c r="A4182" s="278">
        <v>123392</v>
      </c>
      <c r="B4182" s="279" t="s">
        <v>2699</v>
      </c>
      <c r="C4182" s="279" t="s">
        <v>128</v>
      </c>
      <c r="D4182" s="279" t="s">
        <v>1486</v>
      </c>
      <c r="E4182" s="279" t="s">
        <v>394</v>
      </c>
      <c r="F4182"/>
      <c r="H4182" s="279" t="s">
        <v>394</v>
      </c>
      <c r="I4182" s="279" t="s">
        <v>539</v>
      </c>
      <c r="J4182" s="279" t="s">
        <v>394</v>
      </c>
      <c r="K4182" s="279" t="s">
        <v>394</v>
      </c>
      <c r="L4182" s="279" t="s">
        <v>394</v>
      </c>
      <c r="M4182" s="279" t="s">
        <v>394</v>
      </c>
      <c r="N4182" s="279" t="s">
        <v>394</v>
      </c>
      <c r="O4182" s="279" t="s">
        <v>394</v>
      </c>
      <c r="P4182" s="315">
        <v>0</v>
      </c>
      <c r="Q4182" s="279" t="s">
        <v>394</v>
      </c>
      <c r="R4182" s="279" t="s">
        <v>394</v>
      </c>
      <c r="S4182" s="279" t="s">
        <v>394</v>
      </c>
      <c r="T4182" s="279" t="s">
        <v>394</v>
      </c>
      <c r="U4182" s="279" t="s">
        <v>394</v>
      </c>
      <c r="V4182" s="279" t="s">
        <v>394</v>
      </c>
      <c r="W4182" s="279" t="s">
        <v>394</v>
      </c>
      <c r="X4182" s="279" t="s">
        <v>394</v>
      </c>
      <c r="Y4182" s="281"/>
      <c r="Z4182" s="279" t="s">
        <v>394</v>
      </c>
      <c r="AA4182" s="279" t="s">
        <v>394</v>
      </c>
      <c r="AB4182" s="281"/>
      <c r="AC4182" s="279" t="s">
        <v>855</v>
      </c>
      <c r="AF4182" s="276" t="str">
        <f>IFERROR(VLOOKUP(A4182,'[1]قوائم الترجمة'!AC$2:AD$2397,1,0),"م")</f>
        <v>م</v>
      </c>
      <c r="AG4182" s="232"/>
      <c r="AH4182" s="233"/>
      <c r="AI4182" s="233"/>
      <c r="AJ4182" s="233"/>
      <c r="AL4182" s="267"/>
      <c r="AM4182" s="235"/>
      <c r="AO4182" s="236"/>
      <c r="AU4182" s="234"/>
    </row>
    <row r="4183" spans="1:47" ht="21" x14ac:dyDescent="0.4">
      <c r="A4183" s="278">
        <v>123393</v>
      </c>
      <c r="B4183" s="279" t="s">
        <v>2697</v>
      </c>
      <c r="C4183" s="279" t="s">
        <v>2698</v>
      </c>
      <c r="D4183" s="279" t="s">
        <v>271</v>
      </c>
      <c r="E4183" s="279" t="s">
        <v>424</v>
      </c>
      <c r="F4183" s="315" t="s">
        <v>9827</v>
      </c>
      <c r="G4183" s="315" t="s">
        <v>402</v>
      </c>
      <c r="H4183" s="279" t="s">
        <v>425</v>
      </c>
      <c r="I4183" s="279" t="s">
        <v>538</v>
      </c>
      <c r="J4183" s="279" t="s">
        <v>403</v>
      </c>
      <c r="K4183" s="280">
        <v>2018</v>
      </c>
      <c r="L4183" s="279" t="s">
        <v>402</v>
      </c>
      <c r="M4183" s="279" t="s">
        <v>394</v>
      </c>
      <c r="N4183" s="279" t="s">
        <v>9828</v>
      </c>
      <c r="O4183" s="279" t="s">
        <v>8992</v>
      </c>
      <c r="P4183" s="279">
        <v>30000</v>
      </c>
      <c r="Q4183" s="278"/>
      <c r="R4183" s="303"/>
      <c r="S4183" s="279" t="s">
        <v>394</v>
      </c>
      <c r="T4183" s="279"/>
      <c r="U4183" s="303"/>
      <c r="V4183" s="303"/>
      <c r="W4183" s="303"/>
      <c r="X4183" s="303"/>
      <c r="Z4183" s="303"/>
      <c r="AA4183" s="303"/>
      <c r="AC4183" s="279" t="s">
        <v>394</v>
      </c>
      <c r="AF4183" s="276">
        <f>IFERROR(VLOOKUP(A4183,'[1]قوائم الترجمة'!AC$2:AD$2397,1,0),"م")</f>
        <v>123393</v>
      </c>
      <c r="AG4183" s="232"/>
      <c r="AH4183" s="233"/>
      <c r="AI4183" s="233"/>
      <c r="AJ4183" s="233"/>
      <c r="AL4183" s="267"/>
      <c r="AM4183" s="235"/>
      <c r="AO4183" s="236"/>
      <c r="AU4183" s="234"/>
    </row>
    <row r="4184" spans="1:47" ht="21" x14ac:dyDescent="0.4">
      <c r="A4184" s="278">
        <v>123394</v>
      </c>
      <c r="B4184" s="279" t="s">
        <v>2696</v>
      </c>
      <c r="C4184" s="279" t="s">
        <v>68</v>
      </c>
      <c r="D4184" s="279" t="s">
        <v>1039</v>
      </c>
      <c r="E4184" s="279" t="s">
        <v>424</v>
      </c>
      <c r="F4184" s="315" t="s">
        <v>9829</v>
      </c>
      <c r="G4184" s="315" t="s">
        <v>402</v>
      </c>
      <c r="H4184" s="279" t="s">
        <v>425</v>
      </c>
      <c r="I4184" s="279" t="s">
        <v>541</v>
      </c>
      <c r="J4184" s="279" t="s">
        <v>403</v>
      </c>
      <c r="K4184" s="280">
        <v>2016</v>
      </c>
      <c r="L4184" s="279" t="s">
        <v>402</v>
      </c>
      <c r="M4184" s="279" t="s">
        <v>394</v>
      </c>
      <c r="N4184" s="279" t="s">
        <v>394</v>
      </c>
      <c r="O4184" s="279" t="s">
        <v>394</v>
      </c>
      <c r="P4184" s="315">
        <v>0</v>
      </c>
      <c r="Q4184" s="278"/>
      <c r="R4184" s="303"/>
      <c r="S4184" s="279" t="s">
        <v>394</v>
      </c>
      <c r="T4184" s="279" t="s">
        <v>394</v>
      </c>
      <c r="U4184" s="303"/>
      <c r="V4184" s="303"/>
      <c r="W4184" s="303"/>
      <c r="X4184" s="303"/>
      <c r="Z4184" s="303"/>
      <c r="AA4184" s="303"/>
      <c r="AC4184" s="279" t="s">
        <v>394</v>
      </c>
      <c r="AF4184" s="276">
        <f>IFERROR(VLOOKUP(A4184,'[1]قوائم الترجمة'!AC$2:AD$2397,1,0),"م")</f>
        <v>123394</v>
      </c>
      <c r="AG4184" s="232"/>
      <c r="AH4184" s="233"/>
      <c r="AI4184" s="233"/>
      <c r="AJ4184" s="233"/>
      <c r="AL4184" s="267"/>
      <c r="AM4184" s="235"/>
      <c r="AO4184" s="236"/>
      <c r="AU4184" s="234"/>
    </row>
    <row r="4185" spans="1:47" ht="21" x14ac:dyDescent="0.4">
      <c r="A4185" s="278">
        <v>123395</v>
      </c>
      <c r="B4185" s="279" t="s">
        <v>2695</v>
      </c>
      <c r="C4185" s="279" t="s">
        <v>727</v>
      </c>
      <c r="D4185" s="279" t="s">
        <v>789</v>
      </c>
      <c r="E4185" s="279" t="s">
        <v>424</v>
      </c>
      <c r="F4185" s="315" t="s">
        <v>9830</v>
      </c>
      <c r="G4185" s="315" t="s">
        <v>8127</v>
      </c>
      <c r="H4185" s="279" t="s">
        <v>425</v>
      </c>
      <c r="I4185" s="279" t="s">
        <v>67</v>
      </c>
      <c r="J4185" s="279" t="s">
        <v>403</v>
      </c>
      <c r="K4185" s="280">
        <v>1985</v>
      </c>
      <c r="L4185" s="279" t="s">
        <v>404</v>
      </c>
      <c r="M4185" s="279" t="s">
        <v>394</v>
      </c>
      <c r="N4185" s="279" t="s">
        <v>394</v>
      </c>
      <c r="O4185" s="279" t="s">
        <v>394</v>
      </c>
      <c r="P4185" s="315">
        <v>0</v>
      </c>
      <c r="Q4185" s="278"/>
      <c r="R4185" s="303"/>
      <c r="S4185" s="279" t="s">
        <v>394</v>
      </c>
      <c r="T4185" s="279" t="s">
        <v>394</v>
      </c>
      <c r="U4185" s="303"/>
      <c r="V4185" s="303"/>
      <c r="W4185" s="303"/>
      <c r="X4185" s="303"/>
      <c r="Z4185" s="303"/>
      <c r="AA4185" s="303"/>
      <c r="AC4185" s="279" t="s">
        <v>394</v>
      </c>
      <c r="AF4185" s="276">
        <f>IFERROR(VLOOKUP(A4185,'[1]قوائم الترجمة'!AC$2:AD$2397,1,0),"م")</f>
        <v>123395</v>
      </c>
      <c r="AG4185" s="232"/>
      <c r="AH4185" s="233"/>
      <c r="AI4185" s="233"/>
      <c r="AJ4185" s="233"/>
      <c r="AL4185" s="267"/>
      <c r="AM4185" s="235"/>
      <c r="AO4185" s="236"/>
      <c r="AU4185" s="234"/>
    </row>
    <row r="4186" spans="1:47" ht="21" x14ac:dyDescent="0.4">
      <c r="A4186" s="278">
        <v>123396</v>
      </c>
      <c r="B4186" s="279" t="s">
        <v>2694</v>
      </c>
      <c r="C4186" s="279" t="s">
        <v>1147</v>
      </c>
      <c r="D4186" s="279" t="s">
        <v>820</v>
      </c>
      <c r="E4186" s="279" t="s">
        <v>394</v>
      </c>
      <c r="F4186"/>
      <c r="H4186" s="279" t="s">
        <v>394</v>
      </c>
      <c r="I4186" s="279" t="s">
        <v>539</v>
      </c>
      <c r="J4186" s="279" t="s">
        <v>394</v>
      </c>
      <c r="K4186" s="279" t="s">
        <v>394</v>
      </c>
      <c r="L4186" s="279" t="s">
        <v>394</v>
      </c>
      <c r="M4186" s="279" t="s">
        <v>394</v>
      </c>
      <c r="N4186" s="279" t="s">
        <v>394</v>
      </c>
      <c r="O4186" s="279" t="s">
        <v>394</v>
      </c>
      <c r="P4186" s="315">
        <v>0</v>
      </c>
      <c r="Q4186" s="279" t="s">
        <v>394</v>
      </c>
      <c r="R4186" s="279" t="s">
        <v>394</v>
      </c>
      <c r="S4186" s="279" t="s">
        <v>394</v>
      </c>
      <c r="T4186" s="279" t="s">
        <v>394</v>
      </c>
      <c r="U4186" s="279" t="s">
        <v>394</v>
      </c>
      <c r="V4186" s="279" t="s">
        <v>394</v>
      </c>
      <c r="W4186" s="279" t="s">
        <v>394</v>
      </c>
      <c r="X4186" s="279" t="s">
        <v>394</v>
      </c>
      <c r="Y4186" s="281"/>
      <c r="Z4186" s="279" t="s">
        <v>394</v>
      </c>
      <c r="AA4186" s="279" t="s">
        <v>394</v>
      </c>
      <c r="AB4186" s="281"/>
      <c r="AC4186" s="279" t="s">
        <v>855</v>
      </c>
      <c r="AF4186" s="276" t="str">
        <f>IFERROR(VLOOKUP(A4186,'[1]قوائم الترجمة'!AC$2:AD$2397,1,0),"م")</f>
        <v>م</v>
      </c>
      <c r="AG4186" s="232"/>
      <c r="AH4186" s="233"/>
      <c r="AI4186" s="233"/>
      <c r="AJ4186" s="233"/>
      <c r="AL4186" s="267"/>
      <c r="AM4186" s="235"/>
      <c r="AO4186" s="236"/>
      <c r="AU4186" s="234"/>
    </row>
    <row r="4187" spans="1:47" ht="21" x14ac:dyDescent="0.4">
      <c r="A4187" s="278">
        <v>123397</v>
      </c>
      <c r="B4187" s="279" t="s">
        <v>2693</v>
      </c>
      <c r="C4187" s="279" t="s">
        <v>518</v>
      </c>
      <c r="D4187" s="279" t="s">
        <v>247</v>
      </c>
      <c r="E4187" s="279" t="s">
        <v>423</v>
      </c>
      <c r="F4187" s="315" t="s">
        <v>9831</v>
      </c>
      <c r="G4187" s="315" t="s">
        <v>8208</v>
      </c>
      <c r="H4187" s="279" t="s">
        <v>425</v>
      </c>
      <c r="I4187" s="279" t="s">
        <v>67</v>
      </c>
      <c r="J4187" s="279" t="s">
        <v>403</v>
      </c>
      <c r="K4187" s="280">
        <v>1991</v>
      </c>
      <c r="L4187" s="279" t="s">
        <v>411</v>
      </c>
      <c r="M4187" s="279" t="s">
        <v>394</v>
      </c>
      <c r="N4187" s="279" t="s">
        <v>394</v>
      </c>
      <c r="O4187" s="279" t="s">
        <v>394</v>
      </c>
      <c r="P4187" s="315">
        <v>0</v>
      </c>
      <c r="Q4187" s="278"/>
      <c r="R4187" s="303"/>
      <c r="S4187" s="279" t="s">
        <v>394</v>
      </c>
      <c r="T4187" s="279" t="s">
        <v>394</v>
      </c>
      <c r="U4187" s="303"/>
      <c r="V4187" s="303"/>
      <c r="W4187" s="303"/>
      <c r="X4187" s="303"/>
      <c r="Z4187" s="303"/>
      <c r="AA4187" s="303"/>
      <c r="AC4187" s="279" t="s">
        <v>394</v>
      </c>
      <c r="AF4187" s="276">
        <f>IFERROR(VLOOKUP(A4187,'[1]قوائم الترجمة'!AC$2:AD$2397,1,0),"م")</f>
        <v>123397</v>
      </c>
      <c r="AG4187" s="232"/>
      <c r="AH4187" s="233"/>
      <c r="AI4187" s="233"/>
      <c r="AJ4187" s="233"/>
      <c r="AL4187" s="267"/>
      <c r="AM4187" s="235"/>
      <c r="AO4187" s="236"/>
      <c r="AU4187" s="234"/>
    </row>
    <row r="4188" spans="1:47" ht="21" x14ac:dyDescent="0.4">
      <c r="A4188" s="278">
        <v>123398</v>
      </c>
      <c r="B4188" s="279" t="s">
        <v>2692</v>
      </c>
      <c r="C4188" s="279" t="s">
        <v>505</v>
      </c>
      <c r="D4188" s="279" t="s">
        <v>239</v>
      </c>
      <c r="E4188" s="279" t="s">
        <v>394</v>
      </c>
      <c r="F4188"/>
      <c r="H4188" s="279" t="s">
        <v>394</v>
      </c>
      <c r="I4188" s="279" t="s">
        <v>541</v>
      </c>
      <c r="J4188" s="279" t="s">
        <v>394</v>
      </c>
      <c r="K4188" s="279" t="s">
        <v>394</v>
      </c>
      <c r="L4188" s="279" t="s">
        <v>394</v>
      </c>
      <c r="M4188" s="279" t="s">
        <v>394</v>
      </c>
      <c r="N4188" s="279" t="s">
        <v>394</v>
      </c>
      <c r="O4188" s="279" t="s">
        <v>394</v>
      </c>
      <c r="P4188" s="315">
        <v>0</v>
      </c>
      <c r="Q4188" s="279" t="s">
        <v>394</v>
      </c>
      <c r="R4188" s="279" t="s">
        <v>394</v>
      </c>
      <c r="S4188" s="279" t="s">
        <v>394</v>
      </c>
      <c r="T4188" s="279" t="s">
        <v>394</v>
      </c>
      <c r="U4188" s="279" t="s">
        <v>394</v>
      </c>
      <c r="V4188" s="279" t="s">
        <v>394</v>
      </c>
      <c r="W4188" s="279" t="s">
        <v>394</v>
      </c>
      <c r="X4188" s="279" t="s">
        <v>394</v>
      </c>
      <c r="Y4188" s="281"/>
      <c r="Z4188" s="279" t="s">
        <v>394</v>
      </c>
      <c r="AA4188" s="279" t="s">
        <v>394</v>
      </c>
      <c r="AB4188" s="281"/>
      <c r="AC4188" s="279" t="s">
        <v>394</v>
      </c>
      <c r="AF4188" s="276" t="str">
        <f>IFERROR(VLOOKUP(A4188,'[1]قوائم الترجمة'!AC$2:AD$2397,1,0),"م")</f>
        <v>م</v>
      </c>
      <c r="AG4188" s="232"/>
      <c r="AH4188" s="233"/>
      <c r="AI4188" s="233"/>
      <c r="AJ4188" s="233"/>
      <c r="AL4188" s="267"/>
      <c r="AM4188" s="235"/>
      <c r="AO4188" s="236"/>
      <c r="AU4188" s="234"/>
    </row>
    <row r="4189" spans="1:47" ht="21" x14ac:dyDescent="0.4">
      <c r="A4189" s="278">
        <v>123399</v>
      </c>
      <c r="B4189" s="279" t="s">
        <v>2691</v>
      </c>
      <c r="C4189" s="279" t="s">
        <v>658</v>
      </c>
      <c r="D4189" s="279" t="s">
        <v>256</v>
      </c>
      <c r="E4189" s="279" t="s">
        <v>394</v>
      </c>
      <c r="F4189"/>
      <c r="H4189" s="279" t="s">
        <v>394</v>
      </c>
      <c r="I4189" s="279" t="s">
        <v>539</v>
      </c>
      <c r="J4189" s="279" t="s">
        <v>394</v>
      </c>
      <c r="K4189" s="279" t="s">
        <v>394</v>
      </c>
      <c r="L4189" s="279" t="s">
        <v>394</v>
      </c>
      <c r="M4189" s="279" t="s">
        <v>394</v>
      </c>
      <c r="N4189" s="279" t="s">
        <v>394</v>
      </c>
      <c r="O4189" s="279" t="s">
        <v>394</v>
      </c>
      <c r="P4189" s="315">
        <v>0</v>
      </c>
      <c r="Q4189" s="279" t="s">
        <v>394</v>
      </c>
      <c r="R4189" s="279" t="s">
        <v>394</v>
      </c>
      <c r="S4189" s="279" t="s">
        <v>394</v>
      </c>
      <c r="T4189" s="279" t="s">
        <v>394</v>
      </c>
      <c r="U4189" s="279" t="s">
        <v>394</v>
      </c>
      <c r="V4189" s="279" t="s">
        <v>394</v>
      </c>
      <c r="W4189" s="279" t="s">
        <v>394</v>
      </c>
      <c r="X4189" s="279" t="s">
        <v>394</v>
      </c>
      <c r="Y4189" s="281"/>
      <c r="Z4189" s="279" t="s">
        <v>394</v>
      </c>
      <c r="AA4189" s="279" t="s">
        <v>394</v>
      </c>
      <c r="AB4189" s="281"/>
      <c r="AC4189" s="279" t="s">
        <v>855</v>
      </c>
      <c r="AF4189" s="276" t="str">
        <f>IFERROR(VLOOKUP(A4189,'[1]قوائم الترجمة'!AC$2:AD$2397,1,0),"م")</f>
        <v>م</v>
      </c>
      <c r="AG4189" s="232"/>
      <c r="AH4189" s="233"/>
      <c r="AI4189" s="233"/>
      <c r="AJ4189" s="233"/>
      <c r="AL4189" s="267"/>
      <c r="AM4189" s="235"/>
      <c r="AO4189" s="236"/>
      <c r="AU4189" s="234"/>
    </row>
    <row r="4190" spans="1:47" ht="21" x14ac:dyDescent="0.4">
      <c r="A4190" s="278">
        <v>123400</v>
      </c>
      <c r="B4190" s="279" t="s">
        <v>2689</v>
      </c>
      <c r="C4190" s="279" t="s">
        <v>2690</v>
      </c>
      <c r="D4190" s="279" t="s">
        <v>249</v>
      </c>
      <c r="E4190" s="279" t="s">
        <v>424</v>
      </c>
      <c r="F4190" s="315" t="s">
        <v>9832</v>
      </c>
      <c r="G4190" s="315" t="s">
        <v>402</v>
      </c>
      <c r="H4190" s="279" t="s">
        <v>425</v>
      </c>
      <c r="I4190" s="279" t="s">
        <v>540</v>
      </c>
      <c r="J4190" s="279" t="s">
        <v>426</v>
      </c>
      <c r="K4190" s="280">
        <v>2012</v>
      </c>
      <c r="L4190" s="279" t="s">
        <v>402</v>
      </c>
      <c r="M4190" s="279" t="s">
        <v>394</v>
      </c>
      <c r="N4190" s="279" t="s">
        <v>394</v>
      </c>
      <c r="O4190" s="279" t="s">
        <v>394</v>
      </c>
      <c r="P4190" s="315">
        <v>0</v>
      </c>
      <c r="Q4190" s="278"/>
      <c r="R4190" s="303"/>
      <c r="S4190" s="279" t="s">
        <v>394</v>
      </c>
      <c r="T4190" s="279" t="s">
        <v>394</v>
      </c>
      <c r="U4190" s="303"/>
      <c r="V4190" s="303"/>
      <c r="W4190" s="303"/>
      <c r="X4190" s="303"/>
      <c r="Z4190" s="303"/>
      <c r="AA4190" s="303"/>
      <c r="AC4190" s="279" t="s">
        <v>394</v>
      </c>
      <c r="AF4190" s="276">
        <f>IFERROR(VLOOKUP(A4190,'[1]قوائم الترجمة'!AC$2:AD$2397,1,0),"م")</f>
        <v>123400</v>
      </c>
      <c r="AG4190" s="232"/>
      <c r="AH4190" s="233"/>
      <c r="AI4190" s="233"/>
      <c r="AJ4190" s="233"/>
      <c r="AL4190" s="267"/>
      <c r="AM4190" s="235"/>
      <c r="AO4190" s="236"/>
      <c r="AU4190" s="234"/>
    </row>
    <row r="4191" spans="1:47" ht="21" x14ac:dyDescent="0.4">
      <c r="A4191" s="278">
        <v>123401</v>
      </c>
      <c r="B4191" s="279" t="s">
        <v>2688</v>
      </c>
      <c r="C4191" s="279" t="s">
        <v>651</v>
      </c>
      <c r="D4191" s="279" t="s">
        <v>463</v>
      </c>
      <c r="E4191" s="279" t="s">
        <v>394</v>
      </c>
      <c r="F4191"/>
      <c r="H4191" s="279" t="s">
        <v>394</v>
      </c>
      <c r="I4191" s="279" t="s">
        <v>539</v>
      </c>
      <c r="J4191" s="279" t="s">
        <v>394</v>
      </c>
      <c r="K4191" s="279" t="s">
        <v>394</v>
      </c>
      <c r="L4191" s="279" t="s">
        <v>394</v>
      </c>
      <c r="M4191" s="279" t="s">
        <v>394</v>
      </c>
      <c r="N4191" s="279" t="s">
        <v>394</v>
      </c>
      <c r="O4191" s="279" t="s">
        <v>394</v>
      </c>
      <c r="P4191" s="315">
        <v>0</v>
      </c>
      <c r="Q4191" s="279" t="s">
        <v>394</v>
      </c>
      <c r="R4191" s="279" t="s">
        <v>394</v>
      </c>
      <c r="S4191" s="279" t="s">
        <v>394</v>
      </c>
      <c r="T4191" s="279" t="s">
        <v>394</v>
      </c>
      <c r="U4191" s="279" t="s">
        <v>394</v>
      </c>
      <c r="V4191" s="279" t="s">
        <v>394</v>
      </c>
      <c r="W4191" s="279" t="s">
        <v>394</v>
      </c>
      <c r="X4191" s="279" t="s">
        <v>394</v>
      </c>
      <c r="Y4191" s="281"/>
      <c r="Z4191" s="279" t="s">
        <v>394</v>
      </c>
      <c r="AA4191" s="279" t="s">
        <v>394</v>
      </c>
      <c r="AB4191" s="281"/>
      <c r="AC4191" s="279" t="s">
        <v>855</v>
      </c>
      <c r="AF4191" s="276" t="str">
        <f>IFERROR(VLOOKUP(A4191,'[1]قوائم الترجمة'!AC$2:AD$2397,1,0),"م")</f>
        <v>م</v>
      </c>
      <c r="AG4191" s="232"/>
      <c r="AH4191" s="233"/>
      <c r="AI4191" s="233"/>
      <c r="AJ4191" s="233"/>
      <c r="AL4191" s="267"/>
      <c r="AM4191" s="235"/>
      <c r="AO4191" s="236"/>
      <c r="AU4191" s="234"/>
    </row>
    <row r="4192" spans="1:47" ht="21" x14ac:dyDescent="0.4">
      <c r="A4192" s="278">
        <v>123402</v>
      </c>
      <c r="B4192" s="279" t="s">
        <v>2687</v>
      </c>
      <c r="C4192" s="279" t="s">
        <v>633</v>
      </c>
      <c r="D4192" s="279" t="s">
        <v>686</v>
      </c>
      <c r="E4192" s="279" t="s">
        <v>424</v>
      </c>
      <c r="F4192" s="315" t="s">
        <v>9833</v>
      </c>
      <c r="G4192" s="315" t="s">
        <v>8214</v>
      </c>
      <c r="H4192" s="279" t="s">
        <v>425</v>
      </c>
      <c r="I4192" s="279" t="s">
        <v>67</v>
      </c>
      <c r="J4192" s="279" t="s">
        <v>426</v>
      </c>
      <c r="K4192" s="280">
        <v>2007</v>
      </c>
      <c r="L4192" s="279" t="s">
        <v>417</v>
      </c>
      <c r="M4192" s="279" t="s">
        <v>394</v>
      </c>
      <c r="N4192" s="279" t="s">
        <v>394</v>
      </c>
      <c r="O4192" s="279" t="s">
        <v>394</v>
      </c>
      <c r="P4192" s="315">
        <v>0</v>
      </c>
      <c r="Q4192" s="278"/>
      <c r="R4192" s="303"/>
      <c r="S4192" s="279" t="s">
        <v>394</v>
      </c>
      <c r="T4192" s="279" t="s">
        <v>394</v>
      </c>
      <c r="U4192" s="303"/>
      <c r="V4192" s="303"/>
      <c r="W4192" s="303"/>
      <c r="X4192" s="303"/>
      <c r="Z4192" s="303"/>
      <c r="AA4192" s="303"/>
      <c r="AC4192" s="279" t="s">
        <v>394</v>
      </c>
      <c r="AF4192" s="276">
        <f>IFERROR(VLOOKUP(A4192,'[1]قوائم الترجمة'!AC$2:AD$2397,1,0),"م")</f>
        <v>123402</v>
      </c>
      <c r="AG4192" s="232"/>
      <c r="AH4192" s="233"/>
      <c r="AI4192" s="233"/>
      <c r="AJ4192" s="233"/>
      <c r="AL4192" s="267"/>
      <c r="AM4192" s="235"/>
      <c r="AO4192" s="236"/>
      <c r="AU4192" s="234"/>
    </row>
    <row r="4193" spans="1:47" ht="21" x14ac:dyDescent="0.4">
      <c r="A4193" s="278">
        <v>123403</v>
      </c>
      <c r="B4193" s="279" t="s">
        <v>2686</v>
      </c>
      <c r="C4193" s="279" t="s">
        <v>164</v>
      </c>
      <c r="D4193" s="279" t="s">
        <v>1045</v>
      </c>
      <c r="E4193" s="279" t="s">
        <v>5660</v>
      </c>
      <c r="F4193" s="315" t="s">
        <v>9834</v>
      </c>
      <c r="G4193" s="315" t="s">
        <v>8172</v>
      </c>
      <c r="H4193" s="279" t="s">
        <v>425</v>
      </c>
      <c r="I4193" s="279" t="s">
        <v>541</v>
      </c>
      <c r="J4193" s="279" t="s">
        <v>8101</v>
      </c>
      <c r="K4193" s="312"/>
      <c r="L4193" s="279" t="s">
        <v>8101</v>
      </c>
      <c r="M4193" s="279" t="s">
        <v>394</v>
      </c>
      <c r="N4193" s="279" t="s">
        <v>394</v>
      </c>
      <c r="O4193" s="279" t="s">
        <v>394</v>
      </c>
      <c r="P4193" s="315">
        <v>0</v>
      </c>
      <c r="Q4193" s="278"/>
      <c r="R4193" s="303"/>
      <c r="S4193" s="279" t="s">
        <v>394</v>
      </c>
      <c r="T4193" s="279" t="s">
        <v>394</v>
      </c>
      <c r="U4193" s="303"/>
      <c r="V4193" s="303"/>
      <c r="W4193" s="303"/>
      <c r="X4193" s="303"/>
      <c r="Z4193" s="303"/>
      <c r="AA4193" s="303"/>
      <c r="AC4193" s="279" t="s">
        <v>394</v>
      </c>
      <c r="AF4193" s="276">
        <f>IFERROR(VLOOKUP(A4193,'[1]قوائم الترجمة'!AC$2:AD$2397,1,0),"م")</f>
        <v>123403</v>
      </c>
      <c r="AG4193" s="232"/>
      <c r="AH4193" s="233"/>
      <c r="AI4193" s="233"/>
      <c r="AJ4193" s="233"/>
      <c r="AL4193" s="267"/>
      <c r="AM4193" s="235"/>
      <c r="AO4193" s="236"/>
      <c r="AU4193" s="234"/>
    </row>
    <row r="4194" spans="1:47" ht="21" x14ac:dyDescent="0.4">
      <c r="A4194" s="278">
        <v>123404</v>
      </c>
      <c r="B4194" s="279" t="s">
        <v>2685</v>
      </c>
      <c r="C4194" s="279" t="s">
        <v>84</v>
      </c>
      <c r="D4194" s="279" t="s">
        <v>606</v>
      </c>
      <c r="E4194" s="279" t="s">
        <v>394</v>
      </c>
      <c r="F4194"/>
      <c r="H4194" s="279" t="s">
        <v>394</v>
      </c>
      <c r="I4194" s="279" t="s">
        <v>540</v>
      </c>
      <c r="J4194" s="279" t="s">
        <v>394</v>
      </c>
      <c r="K4194" s="279" t="s">
        <v>394</v>
      </c>
      <c r="L4194" s="279" t="s">
        <v>394</v>
      </c>
      <c r="M4194" s="279" t="s">
        <v>394</v>
      </c>
      <c r="N4194" s="279" t="s">
        <v>394</v>
      </c>
      <c r="O4194" s="279" t="s">
        <v>394</v>
      </c>
      <c r="P4194" s="315">
        <v>0</v>
      </c>
      <c r="Q4194" s="279" t="s">
        <v>394</v>
      </c>
      <c r="R4194" s="279" t="s">
        <v>394</v>
      </c>
      <c r="S4194" s="279" t="s">
        <v>394</v>
      </c>
      <c r="T4194" s="279" t="s">
        <v>394</v>
      </c>
      <c r="U4194" s="279" t="s">
        <v>394</v>
      </c>
      <c r="V4194" s="279" t="s">
        <v>394</v>
      </c>
      <c r="W4194" s="279" t="s">
        <v>394</v>
      </c>
      <c r="X4194" s="279" t="s">
        <v>394</v>
      </c>
      <c r="Y4194" s="281"/>
      <c r="Z4194" s="279" t="s">
        <v>394</v>
      </c>
      <c r="AA4194" s="279" t="s">
        <v>394</v>
      </c>
      <c r="AB4194" s="281"/>
      <c r="AC4194" s="279" t="s">
        <v>394</v>
      </c>
      <c r="AF4194" s="276" t="str">
        <f>IFERROR(VLOOKUP(A4194,'[1]قوائم الترجمة'!AC$2:AD$2397,1,0),"م")</f>
        <v>م</v>
      </c>
      <c r="AG4194" s="232"/>
      <c r="AH4194" s="233"/>
      <c r="AI4194" s="233"/>
      <c r="AJ4194" s="233"/>
      <c r="AL4194" s="267"/>
      <c r="AM4194" s="235"/>
      <c r="AU4194" s="234"/>
    </row>
    <row r="4195" spans="1:47" ht="21" x14ac:dyDescent="0.4">
      <c r="A4195" s="278">
        <v>123405</v>
      </c>
      <c r="B4195" s="279" t="s">
        <v>2683</v>
      </c>
      <c r="C4195" s="279" t="s">
        <v>2274</v>
      </c>
      <c r="D4195" s="279" t="s">
        <v>2684</v>
      </c>
      <c r="E4195" s="279" t="s">
        <v>394</v>
      </c>
      <c r="F4195"/>
      <c r="H4195" s="279" t="s">
        <v>394</v>
      </c>
      <c r="I4195" s="279" t="s">
        <v>539</v>
      </c>
      <c r="J4195" s="279" t="s">
        <v>394</v>
      </c>
      <c r="K4195" s="279" t="s">
        <v>394</v>
      </c>
      <c r="L4195" s="279" t="s">
        <v>394</v>
      </c>
      <c r="M4195" s="279" t="s">
        <v>394</v>
      </c>
      <c r="N4195" s="279" t="s">
        <v>394</v>
      </c>
      <c r="O4195" s="279" t="s">
        <v>394</v>
      </c>
      <c r="P4195" s="315">
        <v>0</v>
      </c>
      <c r="Q4195" s="279" t="s">
        <v>394</v>
      </c>
      <c r="R4195" s="279" t="s">
        <v>394</v>
      </c>
      <c r="S4195" s="279" t="s">
        <v>394</v>
      </c>
      <c r="T4195" s="279" t="s">
        <v>394</v>
      </c>
      <c r="U4195" s="279" t="s">
        <v>394</v>
      </c>
      <c r="V4195" s="279" t="s">
        <v>394</v>
      </c>
      <c r="W4195" s="279" t="s">
        <v>394</v>
      </c>
      <c r="X4195" s="279" t="s">
        <v>394</v>
      </c>
      <c r="Y4195" s="281"/>
      <c r="Z4195" s="279" t="s">
        <v>394</v>
      </c>
      <c r="AA4195" s="279" t="s">
        <v>394</v>
      </c>
      <c r="AB4195" s="281"/>
      <c r="AC4195" s="279" t="s">
        <v>855</v>
      </c>
      <c r="AF4195" s="276" t="str">
        <f>IFERROR(VLOOKUP(A4195,'[1]قوائم الترجمة'!AC$2:AD$2397,1,0),"م")</f>
        <v>م</v>
      </c>
      <c r="AG4195" s="232"/>
      <c r="AH4195" s="233"/>
      <c r="AI4195" s="233"/>
      <c r="AJ4195" s="233"/>
      <c r="AL4195" s="267"/>
      <c r="AM4195" s="235"/>
      <c r="AO4195" s="236"/>
      <c r="AU4195" s="234"/>
    </row>
    <row r="4196" spans="1:47" ht="21" x14ac:dyDescent="0.4">
      <c r="A4196" s="278">
        <v>123406</v>
      </c>
      <c r="B4196" s="279" t="s">
        <v>2681</v>
      </c>
      <c r="C4196" s="279" t="s">
        <v>103</v>
      </c>
      <c r="D4196" s="279" t="s">
        <v>2682</v>
      </c>
      <c r="E4196" s="279" t="s">
        <v>394</v>
      </c>
      <c r="F4196"/>
      <c r="H4196" s="279" t="s">
        <v>394</v>
      </c>
      <c r="I4196" s="279" t="s">
        <v>539</v>
      </c>
      <c r="J4196" s="279" t="s">
        <v>394</v>
      </c>
      <c r="K4196" s="279" t="s">
        <v>394</v>
      </c>
      <c r="L4196" s="279" t="s">
        <v>394</v>
      </c>
      <c r="M4196" s="279" t="s">
        <v>394</v>
      </c>
      <c r="N4196" s="279" t="s">
        <v>394</v>
      </c>
      <c r="O4196" s="279" t="s">
        <v>394</v>
      </c>
      <c r="P4196" s="315">
        <v>0</v>
      </c>
      <c r="Q4196" s="279" t="s">
        <v>394</v>
      </c>
      <c r="R4196" s="279" t="s">
        <v>394</v>
      </c>
      <c r="S4196" s="279" t="s">
        <v>394</v>
      </c>
      <c r="T4196" s="279" t="s">
        <v>394</v>
      </c>
      <c r="U4196" s="279" t="s">
        <v>394</v>
      </c>
      <c r="V4196" s="279" t="s">
        <v>394</v>
      </c>
      <c r="W4196" s="279" t="s">
        <v>394</v>
      </c>
      <c r="X4196" s="279" t="s">
        <v>394</v>
      </c>
      <c r="Y4196" s="281"/>
      <c r="Z4196" s="279" t="s">
        <v>394</v>
      </c>
      <c r="AA4196" s="279" t="s">
        <v>394</v>
      </c>
      <c r="AB4196" s="281"/>
      <c r="AC4196" s="279" t="s">
        <v>394</v>
      </c>
      <c r="AF4196" s="276" t="str">
        <f>IFERROR(VLOOKUP(A4196,'[1]قوائم الترجمة'!AC$2:AD$2397,1,0),"م")</f>
        <v>م</v>
      </c>
      <c r="AG4196" s="232"/>
      <c r="AH4196" s="233"/>
      <c r="AI4196" s="233"/>
      <c r="AJ4196" s="233"/>
      <c r="AL4196" s="267"/>
      <c r="AM4196" s="235"/>
      <c r="AU4196" s="234"/>
    </row>
    <row r="4197" spans="1:47" ht="21" x14ac:dyDescent="0.4">
      <c r="A4197" s="278">
        <v>123407</v>
      </c>
      <c r="B4197" s="279" t="s">
        <v>2679</v>
      </c>
      <c r="C4197" s="279" t="s">
        <v>9835</v>
      </c>
      <c r="D4197" s="279" t="s">
        <v>2680</v>
      </c>
      <c r="E4197" s="279" t="s">
        <v>424</v>
      </c>
      <c r="F4197" s="315" t="s">
        <v>394</v>
      </c>
      <c r="G4197" s="315" t="s">
        <v>9836</v>
      </c>
      <c r="H4197" s="279" t="s">
        <v>425</v>
      </c>
      <c r="I4197" s="279" t="s">
        <v>67</v>
      </c>
      <c r="J4197" s="279" t="s">
        <v>403</v>
      </c>
      <c r="K4197" s="312"/>
      <c r="L4197" s="279" t="s">
        <v>402</v>
      </c>
      <c r="M4197" s="279" t="s">
        <v>394</v>
      </c>
      <c r="N4197" s="279" t="s">
        <v>394</v>
      </c>
      <c r="O4197" s="279" t="s">
        <v>394</v>
      </c>
      <c r="P4197" s="315">
        <v>0</v>
      </c>
      <c r="Q4197" s="278"/>
      <c r="R4197" s="303"/>
      <c r="S4197" s="279" t="s">
        <v>394</v>
      </c>
      <c r="T4197" s="279" t="s">
        <v>394</v>
      </c>
      <c r="U4197" s="303"/>
      <c r="V4197" s="303"/>
      <c r="W4197" s="303"/>
      <c r="X4197" s="303"/>
      <c r="Z4197" s="303"/>
      <c r="AA4197" s="303"/>
      <c r="AC4197" s="279" t="s">
        <v>394</v>
      </c>
      <c r="AF4197" s="276">
        <f>IFERROR(VLOOKUP(A4197,'[1]قوائم الترجمة'!AC$2:AD$2397,1,0),"م")</f>
        <v>123407</v>
      </c>
      <c r="AG4197" s="232"/>
      <c r="AH4197" s="233"/>
      <c r="AI4197" s="233"/>
      <c r="AJ4197" s="233"/>
      <c r="AL4197" s="267"/>
      <c r="AM4197" s="235"/>
      <c r="AU4197" s="234"/>
    </row>
    <row r="4198" spans="1:47" ht="21" x14ac:dyDescent="0.4">
      <c r="A4198" s="278">
        <v>123408</v>
      </c>
      <c r="B4198" s="279" t="s">
        <v>2677</v>
      </c>
      <c r="C4198" s="279" t="s">
        <v>2678</v>
      </c>
      <c r="D4198" s="279" t="s">
        <v>675</v>
      </c>
      <c r="E4198" s="279" t="s">
        <v>424</v>
      </c>
      <c r="F4198" s="315" t="s">
        <v>8482</v>
      </c>
      <c r="G4198" s="315" t="s">
        <v>402</v>
      </c>
      <c r="H4198" s="279" t="s">
        <v>425</v>
      </c>
      <c r="I4198" s="279" t="s">
        <v>67</v>
      </c>
      <c r="J4198" s="279" t="s">
        <v>426</v>
      </c>
      <c r="K4198" s="280">
        <v>2008</v>
      </c>
      <c r="L4198" s="279" t="s">
        <v>402</v>
      </c>
      <c r="M4198" s="279" t="s">
        <v>394</v>
      </c>
      <c r="N4198" s="279" t="s">
        <v>394</v>
      </c>
      <c r="O4198" s="279" t="s">
        <v>394</v>
      </c>
      <c r="P4198" s="315">
        <v>0</v>
      </c>
      <c r="Q4198" s="278"/>
      <c r="R4198" s="303"/>
      <c r="S4198" s="279" t="s">
        <v>394</v>
      </c>
      <c r="T4198" s="279" t="s">
        <v>394</v>
      </c>
      <c r="U4198" s="303"/>
      <c r="V4198" s="303"/>
      <c r="W4198" s="303"/>
      <c r="X4198" s="303"/>
      <c r="Z4198" s="303"/>
      <c r="AA4198" s="303"/>
      <c r="AC4198" s="279" t="s">
        <v>394</v>
      </c>
      <c r="AF4198" s="276">
        <f>IFERROR(VLOOKUP(A4198,'[1]قوائم الترجمة'!AC$2:AD$2397,1,0),"م")</f>
        <v>123408</v>
      </c>
      <c r="AG4198" s="232"/>
      <c r="AH4198" s="233"/>
      <c r="AI4198" s="233"/>
      <c r="AJ4198" s="233"/>
      <c r="AL4198" s="267"/>
      <c r="AM4198" s="235"/>
      <c r="AO4198" s="236"/>
      <c r="AU4198" s="234"/>
    </row>
    <row r="4199" spans="1:47" ht="21" x14ac:dyDescent="0.4">
      <c r="A4199" s="278">
        <v>123409</v>
      </c>
      <c r="B4199" s="279" t="s">
        <v>2676</v>
      </c>
      <c r="C4199" s="279" t="s">
        <v>89</v>
      </c>
      <c r="D4199" s="279" t="s">
        <v>359</v>
      </c>
      <c r="E4199" s="279" t="s">
        <v>5660</v>
      </c>
      <c r="F4199" s="315" t="s">
        <v>9837</v>
      </c>
      <c r="G4199" s="315" t="s">
        <v>402</v>
      </c>
      <c r="H4199" s="279" t="s">
        <v>425</v>
      </c>
      <c r="I4199" s="279" t="s">
        <v>541</v>
      </c>
      <c r="J4199" s="279" t="s">
        <v>8101</v>
      </c>
      <c r="K4199" s="312"/>
      <c r="L4199" s="279" t="s">
        <v>8101</v>
      </c>
      <c r="M4199" s="279" t="s">
        <v>394</v>
      </c>
      <c r="N4199" s="279" t="s">
        <v>394</v>
      </c>
      <c r="O4199" s="279" t="s">
        <v>394</v>
      </c>
      <c r="P4199" s="315">
        <v>0</v>
      </c>
      <c r="Q4199" s="278"/>
      <c r="R4199" s="303"/>
      <c r="S4199" s="279" t="s">
        <v>394</v>
      </c>
      <c r="T4199" s="279" t="s">
        <v>394</v>
      </c>
      <c r="U4199" s="303"/>
      <c r="V4199" s="303"/>
      <c r="W4199" s="303"/>
      <c r="X4199" s="303"/>
      <c r="Z4199" s="303"/>
      <c r="AA4199" s="303"/>
      <c r="AC4199" s="279" t="s">
        <v>394</v>
      </c>
      <c r="AF4199" s="276">
        <f>IFERROR(VLOOKUP(A4199,'[1]قوائم الترجمة'!AC$2:AD$2397,1,0),"م")</f>
        <v>123409</v>
      </c>
      <c r="AG4199" s="232"/>
      <c r="AH4199" s="233"/>
      <c r="AI4199" s="233"/>
      <c r="AJ4199" s="233"/>
      <c r="AL4199" s="267"/>
      <c r="AM4199" s="235"/>
      <c r="AU4199" s="234"/>
    </row>
    <row r="4200" spans="1:47" ht="21" x14ac:dyDescent="0.4">
      <c r="A4200" s="278">
        <v>123410</v>
      </c>
      <c r="B4200" s="279" t="s">
        <v>2675</v>
      </c>
      <c r="C4200" s="279" t="s">
        <v>112</v>
      </c>
      <c r="D4200" s="279" t="s">
        <v>249</v>
      </c>
      <c r="E4200" s="279" t="s">
        <v>394</v>
      </c>
      <c r="F4200"/>
      <c r="H4200" s="279" t="s">
        <v>394</v>
      </c>
      <c r="I4200" s="279" t="s">
        <v>540</v>
      </c>
      <c r="J4200" s="279" t="s">
        <v>394</v>
      </c>
      <c r="K4200" s="279" t="s">
        <v>394</v>
      </c>
      <c r="L4200" s="279" t="s">
        <v>394</v>
      </c>
      <c r="M4200" s="279" t="s">
        <v>394</v>
      </c>
      <c r="N4200" s="279" t="s">
        <v>394</v>
      </c>
      <c r="O4200" s="279" t="s">
        <v>394</v>
      </c>
      <c r="P4200" s="315">
        <v>0</v>
      </c>
      <c r="Q4200" s="279" t="s">
        <v>394</v>
      </c>
      <c r="R4200" s="279" t="s">
        <v>394</v>
      </c>
      <c r="S4200" s="279" t="s">
        <v>394</v>
      </c>
      <c r="T4200" s="279" t="s">
        <v>394</v>
      </c>
      <c r="U4200" s="279" t="s">
        <v>394</v>
      </c>
      <c r="V4200" s="279" t="s">
        <v>394</v>
      </c>
      <c r="W4200" s="279" t="s">
        <v>394</v>
      </c>
      <c r="X4200" s="279" t="s">
        <v>394</v>
      </c>
      <c r="Y4200" s="281"/>
      <c r="Z4200" s="279" t="s">
        <v>394</v>
      </c>
      <c r="AA4200" s="279" t="s">
        <v>394</v>
      </c>
      <c r="AB4200" s="281"/>
      <c r="AC4200" s="279" t="s">
        <v>394</v>
      </c>
      <c r="AF4200" s="276" t="str">
        <f>IFERROR(VLOOKUP(A4200,'[1]قوائم الترجمة'!AC$2:AD$2397,1,0),"م")</f>
        <v>م</v>
      </c>
      <c r="AG4200" s="232"/>
      <c r="AH4200" s="233"/>
      <c r="AI4200" s="233"/>
      <c r="AJ4200" s="233"/>
      <c r="AL4200" s="267"/>
      <c r="AM4200" s="235"/>
      <c r="AO4200" s="236"/>
      <c r="AU4200" s="234"/>
    </row>
    <row r="4201" spans="1:47" ht="21" x14ac:dyDescent="0.4">
      <c r="A4201" s="278">
        <v>123411</v>
      </c>
      <c r="B4201" s="279" t="s">
        <v>2673</v>
      </c>
      <c r="C4201" s="279" t="s">
        <v>586</v>
      </c>
      <c r="D4201" s="279" t="s">
        <v>2674</v>
      </c>
      <c r="E4201" s="279" t="s">
        <v>394</v>
      </c>
      <c r="F4201"/>
      <c r="H4201" s="279" t="s">
        <v>394</v>
      </c>
      <c r="I4201" s="279" t="s">
        <v>539</v>
      </c>
      <c r="J4201" s="279" t="s">
        <v>394</v>
      </c>
      <c r="K4201" s="279" t="s">
        <v>394</v>
      </c>
      <c r="L4201" s="279" t="s">
        <v>394</v>
      </c>
      <c r="M4201" s="279" t="s">
        <v>394</v>
      </c>
      <c r="N4201" s="279" t="s">
        <v>394</v>
      </c>
      <c r="O4201" s="279" t="s">
        <v>394</v>
      </c>
      <c r="P4201" s="315">
        <v>0</v>
      </c>
      <c r="Q4201" s="279" t="s">
        <v>394</v>
      </c>
      <c r="R4201" s="279" t="s">
        <v>394</v>
      </c>
      <c r="S4201" s="279" t="s">
        <v>394</v>
      </c>
      <c r="T4201" s="279" t="s">
        <v>394</v>
      </c>
      <c r="U4201" s="279" t="s">
        <v>394</v>
      </c>
      <c r="V4201" s="279" t="s">
        <v>394</v>
      </c>
      <c r="W4201" s="279" t="s">
        <v>394</v>
      </c>
      <c r="X4201" s="279" t="s">
        <v>394</v>
      </c>
      <c r="Y4201" s="281"/>
      <c r="Z4201" s="279" t="s">
        <v>394</v>
      </c>
      <c r="AA4201" s="279" t="s">
        <v>394</v>
      </c>
      <c r="AB4201" s="281"/>
      <c r="AC4201" s="279" t="s">
        <v>855</v>
      </c>
      <c r="AF4201" s="276" t="str">
        <f>IFERROR(VLOOKUP(A4201,'[1]قوائم الترجمة'!AC$2:AD$2397,1,0),"م")</f>
        <v>م</v>
      </c>
      <c r="AG4201" s="232"/>
      <c r="AH4201" s="233"/>
      <c r="AI4201" s="233"/>
      <c r="AJ4201" s="233"/>
      <c r="AL4201" s="267"/>
      <c r="AM4201" s="235"/>
      <c r="AO4201" s="236"/>
      <c r="AU4201" s="234"/>
    </row>
    <row r="4202" spans="1:47" ht="21" x14ac:dyDescent="0.4">
      <c r="A4202" s="278">
        <v>123412</v>
      </c>
      <c r="B4202" s="279" t="s">
        <v>2672</v>
      </c>
      <c r="C4202" s="279" t="s">
        <v>960</v>
      </c>
      <c r="D4202" s="279" t="s">
        <v>259</v>
      </c>
      <c r="E4202" s="279" t="s">
        <v>394</v>
      </c>
      <c r="F4202"/>
      <c r="H4202" s="279" t="s">
        <v>394</v>
      </c>
      <c r="I4202" s="279" t="s">
        <v>539</v>
      </c>
      <c r="J4202" s="279" t="s">
        <v>394</v>
      </c>
      <c r="K4202" s="279" t="s">
        <v>394</v>
      </c>
      <c r="L4202" s="279" t="s">
        <v>394</v>
      </c>
      <c r="M4202" s="279" t="s">
        <v>394</v>
      </c>
      <c r="N4202" s="279" t="s">
        <v>394</v>
      </c>
      <c r="O4202" s="279" t="s">
        <v>394</v>
      </c>
      <c r="P4202" s="315">
        <v>0</v>
      </c>
      <c r="Q4202" s="279" t="s">
        <v>394</v>
      </c>
      <c r="R4202" s="279" t="s">
        <v>394</v>
      </c>
      <c r="S4202" s="279" t="s">
        <v>394</v>
      </c>
      <c r="T4202" s="279" t="s">
        <v>394</v>
      </c>
      <c r="U4202" s="279" t="s">
        <v>394</v>
      </c>
      <c r="V4202" s="279" t="s">
        <v>394</v>
      </c>
      <c r="W4202" s="279" t="s">
        <v>394</v>
      </c>
      <c r="X4202" s="279" t="s">
        <v>394</v>
      </c>
      <c r="Y4202" s="281"/>
      <c r="Z4202" s="279" t="s">
        <v>394</v>
      </c>
      <c r="AA4202" s="279" t="s">
        <v>394</v>
      </c>
      <c r="AB4202" s="281"/>
      <c r="AC4202" s="279" t="s">
        <v>855</v>
      </c>
      <c r="AF4202" s="276" t="str">
        <f>IFERROR(VLOOKUP(A4202,'[1]قوائم الترجمة'!AC$2:AD$2397,1,0),"م")</f>
        <v>م</v>
      </c>
      <c r="AG4202" s="232"/>
      <c r="AH4202" s="233"/>
      <c r="AI4202" s="233"/>
      <c r="AJ4202" s="233"/>
      <c r="AL4202" s="267"/>
      <c r="AM4202" s="235"/>
      <c r="AO4202" s="236"/>
      <c r="AU4202" s="234"/>
    </row>
    <row r="4203" spans="1:47" ht="21" x14ac:dyDescent="0.4">
      <c r="A4203" s="278">
        <v>123413</v>
      </c>
      <c r="B4203" s="279" t="s">
        <v>2670</v>
      </c>
      <c r="C4203" s="279" t="s">
        <v>2671</v>
      </c>
      <c r="D4203" s="279" t="s">
        <v>359</v>
      </c>
      <c r="E4203" s="279" t="s">
        <v>394</v>
      </c>
      <c r="F4203"/>
      <c r="H4203" s="279" t="s">
        <v>394</v>
      </c>
      <c r="I4203" s="279" t="s">
        <v>540</v>
      </c>
      <c r="J4203" s="279" t="s">
        <v>394</v>
      </c>
      <c r="K4203" s="279" t="s">
        <v>394</v>
      </c>
      <c r="L4203" s="279" t="s">
        <v>394</v>
      </c>
      <c r="M4203" s="279" t="s">
        <v>394</v>
      </c>
      <c r="N4203" s="279" t="s">
        <v>394</v>
      </c>
      <c r="O4203" s="279" t="s">
        <v>394</v>
      </c>
      <c r="P4203" s="315">
        <v>0</v>
      </c>
      <c r="Q4203" s="279" t="s">
        <v>394</v>
      </c>
      <c r="R4203" s="279" t="s">
        <v>394</v>
      </c>
      <c r="S4203" s="279" t="s">
        <v>394</v>
      </c>
      <c r="T4203" s="279" t="s">
        <v>394</v>
      </c>
      <c r="U4203" s="279" t="s">
        <v>394</v>
      </c>
      <c r="V4203" s="279" t="s">
        <v>394</v>
      </c>
      <c r="W4203" s="279" t="s">
        <v>394</v>
      </c>
      <c r="X4203" s="279" t="s">
        <v>394</v>
      </c>
      <c r="Y4203" s="281"/>
      <c r="Z4203" s="279" t="s">
        <v>394</v>
      </c>
      <c r="AA4203" s="279" t="s">
        <v>394</v>
      </c>
      <c r="AB4203" s="281"/>
      <c r="AC4203" s="279" t="s">
        <v>394</v>
      </c>
      <c r="AF4203" s="276" t="str">
        <f>IFERROR(VLOOKUP(A4203,'[1]قوائم الترجمة'!AC$2:AD$2397,1,0),"م")</f>
        <v>م</v>
      </c>
      <c r="AG4203" s="232"/>
      <c r="AH4203" s="233"/>
      <c r="AI4203" s="233"/>
      <c r="AJ4203" s="233"/>
      <c r="AL4203" s="267"/>
      <c r="AM4203" s="235"/>
      <c r="AO4203" s="236"/>
      <c r="AU4203" s="234"/>
    </row>
    <row r="4204" spans="1:47" ht="21" x14ac:dyDescent="0.4">
      <c r="A4204" s="278">
        <v>123414</v>
      </c>
      <c r="B4204" s="279" t="s">
        <v>2669</v>
      </c>
      <c r="C4204" s="279" t="s">
        <v>189</v>
      </c>
      <c r="D4204" s="279" t="s">
        <v>336</v>
      </c>
      <c r="E4204" s="279" t="s">
        <v>394</v>
      </c>
      <c r="F4204"/>
      <c r="H4204" s="279" t="s">
        <v>394</v>
      </c>
      <c r="I4204" s="279" t="s">
        <v>539</v>
      </c>
      <c r="J4204" s="279" t="s">
        <v>394</v>
      </c>
      <c r="K4204" s="279" t="s">
        <v>394</v>
      </c>
      <c r="L4204" s="279" t="s">
        <v>394</v>
      </c>
      <c r="M4204" s="279" t="s">
        <v>394</v>
      </c>
      <c r="N4204" s="279" t="s">
        <v>394</v>
      </c>
      <c r="O4204" s="279" t="s">
        <v>394</v>
      </c>
      <c r="P4204" s="315">
        <v>0</v>
      </c>
      <c r="Q4204" s="279" t="s">
        <v>394</v>
      </c>
      <c r="R4204" s="279" t="s">
        <v>394</v>
      </c>
      <c r="S4204" s="279" t="s">
        <v>394</v>
      </c>
      <c r="T4204" s="279" t="s">
        <v>394</v>
      </c>
      <c r="U4204" s="279" t="s">
        <v>394</v>
      </c>
      <c r="V4204" s="279" t="s">
        <v>394</v>
      </c>
      <c r="W4204" s="279" t="s">
        <v>394</v>
      </c>
      <c r="X4204" s="279" t="s">
        <v>394</v>
      </c>
      <c r="Y4204" s="281"/>
      <c r="Z4204" s="279" t="s">
        <v>394</v>
      </c>
      <c r="AA4204" s="279" t="s">
        <v>394</v>
      </c>
      <c r="AB4204" s="281"/>
      <c r="AC4204" s="279" t="s">
        <v>855</v>
      </c>
      <c r="AF4204" s="276" t="str">
        <f>IFERROR(VLOOKUP(A4204,'[1]قوائم الترجمة'!AC$2:AD$2397,1,0),"م")</f>
        <v>م</v>
      </c>
      <c r="AG4204" s="232"/>
      <c r="AH4204" s="233"/>
      <c r="AI4204" s="233"/>
      <c r="AJ4204" s="233"/>
      <c r="AL4204" s="267"/>
      <c r="AM4204" s="235"/>
      <c r="AO4204" s="236"/>
      <c r="AU4204" s="234"/>
    </row>
    <row r="4205" spans="1:47" ht="21" x14ac:dyDescent="0.4">
      <c r="A4205" s="278">
        <v>123415</v>
      </c>
      <c r="B4205" s="279" t="s">
        <v>2668</v>
      </c>
      <c r="C4205" s="279" t="s">
        <v>135</v>
      </c>
      <c r="D4205" s="279" t="s">
        <v>1226</v>
      </c>
      <c r="E4205" s="279" t="s">
        <v>424</v>
      </c>
      <c r="F4205" s="315" t="s">
        <v>9838</v>
      </c>
      <c r="G4205" s="315" t="s">
        <v>8236</v>
      </c>
      <c r="H4205" s="279" t="s">
        <v>425</v>
      </c>
      <c r="I4205" s="279" t="s">
        <v>67</v>
      </c>
      <c r="J4205" s="279" t="s">
        <v>403</v>
      </c>
      <c r="K4205" s="280">
        <v>2018</v>
      </c>
      <c r="L4205" s="279" t="s">
        <v>419</v>
      </c>
      <c r="M4205" s="279" t="s">
        <v>394</v>
      </c>
      <c r="N4205" s="279" t="s">
        <v>394</v>
      </c>
      <c r="O4205" s="279" t="s">
        <v>394</v>
      </c>
      <c r="P4205" s="315">
        <v>0</v>
      </c>
      <c r="Q4205" s="278"/>
      <c r="R4205" s="303"/>
      <c r="S4205" s="279" t="s">
        <v>394</v>
      </c>
      <c r="T4205" s="279" t="s">
        <v>394</v>
      </c>
      <c r="U4205" s="303"/>
      <c r="V4205" s="303"/>
      <c r="W4205" s="303"/>
      <c r="X4205" s="303"/>
      <c r="Z4205" s="303"/>
      <c r="AA4205" s="303"/>
      <c r="AC4205" s="279" t="s">
        <v>394</v>
      </c>
      <c r="AF4205" s="276">
        <f>IFERROR(VLOOKUP(A4205,'[1]قوائم الترجمة'!AC$2:AD$2397,1,0),"م")</f>
        <v>123415</v>
      </c>
      <c r="AG4205" s="232"/>
      <c r="AH4205" s="233"/>
      <c r="AI4205" s="233"/>
      <c r="AJ4205" s="233"/>
      <c r="AL4205" s="267"/>
      <c r="AM4205" s="235"/>
      <c r="AO4205" s="236"/>
      <c r="AU4205" s="234"/>
    </row>
    <row r="4206" spans="1:47" ht="21" x14ac:dyDescent="0.4">
      <c r="A4206" s="278">
        <v>123416</v>
      </c>
      <c r="B4206" s="279" t="s">
        <v>2667</v>
      </c>
      <c r="C4206" s="279" t="s">
        <v>1619</v>
      </c>
      <c r="D4206" s="279" t="s">
        <v>263</v>
      </c>
      <c r="E4206" s="279" t="s">
        <v>424</v>
      </c>
      <c r="F4206" s="315" t="s">
        <v>394</v>
      </c>
      <c r="G4206" s="315" t="s">
        <v>8126</v>
      </c>
      <c r="H4206" s="279" t="s">
        <v>425</v>
      </c>
      <c r="I4206" s="279" t="s">
        <v>67</v>
      </c>
      <c r="J4206" s="279" t="s">
        <v>426</v>
      </c>
      <c r="K4206" s="280">
        <v>2006</v>
      </c>
      <c r="L4206" s="279" t="s">
        <v>411</v>
      </c>
      <c r="M4206" s="279" t="s">
        <v>394</v>
      </c>
      <c r="N4206" s="279" t="s">
        <v>394</v>
      </c>
      <c r="O4206" s="279" t="s">
        <v>394</v>
      </c>
      <c r="P4206" s="315">
        <v>0</v>
      </c>
      <c r="Q4206" s="278"/>
      <c r="R4206" s="303"/>
      <c r="S4206" s="279" t="s">
        <v>394</v>
      </c>
      <c r="T4206" s="279" t="s">
        <v>394</v>
      </c>
      <c r="U4206" s="303"/>
      <c r="V4206" s="303"/>
      <c r="W4206" s="303"/>
      <c r="X4206" s="303"/>
      <c r="Z4206" s="303"/>
      <c r="AA4206" s="303"/>
      <c r="AC4206" s="279" t="s">
        <v>394</v>
      </c>
      <c r="AF4206" s="276">
        <f>IFERROR(VLOOKUP(A4206,'[1]قوائم الترجمة'!AC$2:AD$2397,1,0),"م")</f>
        <v>123416</v>
      </c>
      <c r="AG4206" s="232"/>
      <c r="AH4206" s="233"/>
      <c r="AI4206" s="233"/>
      <c r="AJ4206" s="233"/>
      <c r="AL4206" s="267"/>
      <c r="AM4206" s="235"/>
      <c r="AO4206" s="236"/>
      <c r="AU4206" s="234"/>
    </row>
    <row r="4207" spans="1:47" ht="21" x14ac:dyDescent="0.4">
      <c r="A4207" s="278">
        <v>123417</v>
      </c>
      <c r="B4207" s="279" t="s">
        <v>2665</v>
      </c>
      <c r="C4207" s="279" t="s">
        <v>2666</v>
      </c>
      <c r="D4207" s="279" t="s">
        <v>938</v>
      </c>
      <c r="E4207" s="279" t="s">
        <v>394</v>
      </c>
      <c r="F4207"/>
      <c r="H4207" s="279" t="s">
        <v>394</v>
      </c>
      <c r="I4207" s="279" t="s">
        <v>538</v>
      </c>
      <c r="J4207" s="279" t="s">
        <v>394</v>
      </c>
      <c r="K4207" s="279" t="s">
        <v>394</v>
      </c>
      <c r="L4207" s="279" t="s">
        <v>394</v>
      </c>
      <c r="M4207" s="279" t="s">
        <v>394</v>
      </c>
      <c r="N4207" s="279" t="s">
        <v>394</v>
      </c>
      <c r="O4207" s="279" t="s">
        <v>394</v>
      </c>
      <c r="P4207" s="315">
        <v>0</v>
      </c>
      <c r="Q4207" s="279" t="s">
        <v>394</v>
      </c>
      <c r="R4207" s="279" t="s">
        <v>394</v>
      </c>
      <c r="S4207" s="279" t="s">
        <v>394</v>
      </c>
      <c r="T4207" s="279" t="s">
        <v>394</v>
      </c>
      <c r="U4207" s="279" t="s">
        <v>394</v>
      </c>
      <c r="V4207" s="279" t="s">
        <v>394</v>
      </c>
      <c r="W4207" s="279" t="s">
        <v>394</v>
      </c>
      <c r="X4207" s="279" t="s">
        <v>394</v>
      </c>
      <c r="Y4207" s="281"/>
      <c r="Z4207" s="279" t="s">
        <v>394</v>
      </c>
      <c r="AA4207" s="279" t="s">
        <v>394</v>
      </c>
      <c r="AB4207" s="281"/>
      <c r="AC4207" s="279" t="s">
        <v>394</v>
      </c>
      <c r="AF4207" s="276" t="str">
        <f>IFERROR(VLOOKUP(A4207,'[1]قوائم الترجمة'!AC$2:AD$2397,1,0),"م")</f>
        <v>م</v>
      </c>
      <c r="AG4207" s="232"/>
      <c r="AH4207" s="233"/>
      <c r="AI4207" s="233"/>
      <c r="AJ4207" s="233"/>
      <c r="AL4207" s="267"/>
      <c r="AM4207" s="235"/>
      <c r="AO4207" s="236"/>
      <c r="AU4207" s="234"/>
    </row>
    <row r="4208" spans="1:47" ht="21" x14ac:dyDescent="0.4">
      <c r="A4208" s="278">
        <v>123418</v>
      </c>
      <c r="B4208" s="279" t="s">
        <v>2664</v>
      </c>
      <c r="C4208" s="279" t="s">
        <v>120</v>
      </c>
      <c r="D4208" s="279" t="s">
        <v>800</v>
      </c>
      <c r="E4208" s="279" t="s">
        <v>424</v>
      </c>
      <c r="F4208" s="315" t="s">
        <v>8480</v>
      </c>
      <c r="G4208" s="315" t="s">
        <v>8265</v>
      </c>
      <c r="H4208" s="279" t="s">
        <v>425</v>
      </c>
      <c r="I4208" s="279" t="s">
        <v>67</v>
      </c>
      <c r="J4208" s="279" t="s">
        <v>426</v>
      </c>
      <c r="K4208" s="280">
        <v>2012</v>
      </c>
      <c r="L4208" s="279" t="s">
        <v>404</v>
      </c>
      <c r="M4208" s="279" t="s">
        <v>394</v>
      </c>
      <c r="N4208" s="279" t="s">
        <v>394</v>
      </c>
      <c r="O4208" s="279" t="s">
        <v>394</v>
      </c>
      <c r="P4208" s="315">
        <v>0</v>
      </c>
      <c r="Q4208" s="278"/>
      <c r="R4208" s="303"/>
      <c r="S4208" s="279" t="s">
        <v>394</v>
      </c>
      <c r="T4208" s="279" t="s">
        <v>394</v>
      </c>
      <c r="U4208" s="303"/>
      <c r="V4208" s="303"/>
      <c r="W4208" s="303"/>
      <c r="X4208" s="303"/>
      <c r="Z4208" s="303"/>
      <c r="AA4208" s="303"/>
      <c r="AC4208" s="279" t="s">
        <v>394</v>
      </c>
      <c r="AF4208" s="276">
        <f>IFERROR(VLOOKUP(A4208,'[1]قوائم الترجمة'!AC$2:AD$2397,1,0),"م")</f>
        <v>123418</v>
      </c>
      <c r="AG4208" s="232"/>
      <c r="AH4208" s="233"/>
      <c r="AI4208" s="233"/>
      <c r="AJ4208" s="233"/>
      <c r="AL4208" s="267"/>
      <c r="AM4208" s="235"/>
      <c r="AU4208" s="234"/>
    </row>
    <row r="4209" spans="1:47" ht="21" x14ac:dyDescent="0.4">
      <c r="A4209" s="278">
        <v>123419</v>
      </c>
      <c r="B4209" s="279" t="s">
        <v>2662</v>
      </c>
      <c r="C4209" s="279" t="s">
        <v>1166</v>
      </c>
      <c r="D4209" s="279" t="s">
        <v>2663</v>
      </c>
      <c r="E4209" s="279" t="s">
        <v>424</v>
      </c>
      <c r="F4209" s="315" t="s">
        <v>8645</v>
      </c>
      <c r="G4209" s="315" t="s">
        <v>402</v>
      </c>
      <c r="H4209" s="279" t="s">
        <v>425</v>
      </c>
      <c r="I4209" s="279" t="s">
        <v>67</v>
      </c>
      <c r="J4209" s="279" t="s">
        <v>426</v>
      </c>
      <c r="K4209" s="280">
        <v>2015</v>
      </c>
      <c r="L4209" s="279" t="s">
        <v>402</v>
      </c>
      <c r="M4209" s="279" t="s">
        <v>394</v>
      </c>
      <c r="N4209" s="279" t="s">
        <v>394</v>
      </c>
      <c r="O4209" s="279" t="s">
        <v>394</v>
      </c>
      <c r="P4209" s="315">
        <v>0</v>
      </c>
      <c r="Q4209" s="278"/>
      <c r="R4209" s="303"/>
      <c r="S4209" s="279" t="s">
        <v>394</v>
      </c>
      <c r="T4209" s="279" t="s">
        <v>394</v>
      </c>
      <c r="U4209" s="303"/>
      <c r="V4209" s="303"/>
      <c r="W4209" s="303"/>
      <c r="X4209" s="303"/>
      <c r="Z4209" s="303"/>
      <c r="AA4209" s="303"/>
      <c r="AC4209" s="279" t="s">
        <v>394</v>
      </c>
      <c r="AF4209" s="276">
        <f>IFERROR(VLOOKUP(A4209,'[1]قوائم الترجمة'!AC$2:AD$2397,1,0),"م")</f>
        <v>123419</v>
      </c>
      <c r="AG4209" s="232"/>
      <c r="AH4209" s="233"/>
      <c r="AI4209" s="233"/>
      <c r="AJ4209" s="233"/>
      <c r="AL4209" s="267"/>
      <c r="AM4209" s="235"/>
      <c r="AU4209" s="234"/>
    </row>
    <row r="4210" spans="1:47" ht="21" x14ac:dyDescent="0.4">
      <c r="A4210" s="278">
        <v>123420</v>
      </c>
      <c r="B4210" s="279" t="s">
        <v>2661</v>
      </c>
      <c r="C4210" s="279" t="s">
        <v>137</v>
      </c>
      <c r="D4210" s="279" t="s">
        <v>346</v>
      </c>
      <c r="E4210" s="279" t="s">
        <v>394</v>
      </c>
      <c r="F4210"/>
      <c r="H4210" s="279" t="s">
        <v>394</v>
      </c>
      <c r="I4210" s="279" t="s">
        <v>539</v>
      </c>
      <c r="J4210" s="279" t="s">
        <v>394</v>
      </c>
      <c r="K4210" s="279" t="s">
        <v>394</v>
      </c>
      <c r="L4210" s="279" t="s">
        <v>394</v>
      </c>
      <c r="M4210" s="279" t="s">
        <v>394</v>
      </c>
      <c r="N4210" s="279" t="s">
        <v>394</v>
      </c>
      <c r="O4210" s="279" t="s">
        <v>394</v>
      </c>
      <c r="P4210" s="315">
        <v>0</v>
      </c>
      <c r="Q4210" s="279" t="s">
        <v>394</v>
      </c>
      <c r="R4210" s="279" t="s">
        <v>394</v>
      </c>
      <c r="S4210" s="279" t="s">
        <v>394</v>
      </c>
      <c r="T4210" s="279" t="s">
        <v>394</v>
      </c>
      <c r="U4210" s="279" t="s">
        <v>394</v>
      </c>
      <c r="V4210" s="279" t="s">
        <v>394</v>
      </c>
      <c r="W4210" s="279" t="s">
        <v>394</v>
      </c>
      <c r="X4210" s="279" t="s">
        <v>394</v>
      </c>
      <c r="Y4210" s="281"/>
      <c r="Z4210" s="279" t="s">
        <v>394</v>
      </c>
      <c r="AA4210" s="279" t="s">
        <v>394</v>
      </c>
      <c r="AB4210" s="281"/>
      <c r="AC4210" s="279" t="s">
        <v>394</v>
      </c>
      <c r="AF4210" s="276" t="str">
        <f>IFERROR(VLOOKUP(A4210,'[1]قوائم الترجمة'!AC$2:AD$2397,1,0),"م")</f>
        <v>م</v>
      </c>
      <c r="AG4210" s="232"/>
      <c r="AH4210" s="233"/>
      <c r="AI4210" s="233"/>
      <c r="AJ4210" s="233"/>
      <c r="AL4210" s="267"/>
      <c r="AM4210" s="235"/>
      <c r="AO4210" s="236"/>
      <c r="AU4210" s="234"/>
    </row>
    <row r="4211" spans="1:47" ht="21" x14ac:dyDescent="0.4">
      <c r="A4211" s="278">
        <v>123421</v>
      </c>
      <c r="B4211" s="279" t="s">
        <v>2660</v>
      </c>
      <c r="C4211" s="279" t="s">
        <v>74</v>
      </c>
      <c r="D4211" s="279" t="s">
        <v>652</v>
      </c>
      <c r="E4211" s="279" t="s">
        <v>424</v>
      </c>
      <c r="F4211" s="315" t="s">
        <v>8406</v>
      </c>
      <c r="G4211" s="315" t="s">
        <v>8267</v>
      </c>
      <c r="H4211" s="279" t="s">
        <v>425</v>
      </c>
      <c r="I4211" s="279" t="s">
        <v>541</v>
      </c>
      <c r="J4211" s="279" t="s">
        <v>8112</v>
      </c>
      <c r="K4211" s="280">
        <v>2007</v>
      </c>
      <c r="L4211" s="279" t="s">
        <v>420</v>
      </c>
      <c r="M4211" s="279" t="s">
        <v>394</v>
      </c>
      <c r="N4211" s="279" t="s">
        <v>394</v>
      </c>
      <c r="O4211" s="279" t="s">
        <v>394</v>
      </c>
      <c r="P4211" s="315">
        <v>0</v>
      </c>
      <c r="Q4211" s="278"/>
      <c r="R4211" s="303"/>
      <c r="S4211" s="279" t="s">
        <v>394</v>
      </c>
      <c r="T4211" s="279" t="s">
        <v>394</v>
      </c>
      <c r="U4211" s="303"/>
      <c r="V4211" s="303"/>
      <c r="W4211" s="303"/>
      <c r="X4211" s="303"/>
      <c r="Z4211" s="303"/>
      <c r="AA4211" s="303"/>
      <c r="AC4211" s="279" t="s">
        <v>394</v>
      </c>
      <c r="AF4211" s="276">
        <f>IFERROR(VLOOKUP(A4211,'[1]قوائم الترجمة'!AC$2:AD$2397,1,0),"م")</f>
        <v>123421</v>
      </c>
      <c r="AG4211" s="232"/>
      <c r="AH4211" s="233"/>
      <c r="AI4211" s="233"/>
      <c r="AJ4211" s="233"/>
      <c r="AL4211" s="267"/>
      <c r="AM4211" s="235"/>
      <c r="AO4211" s="236"/>
      <c r="AU4211" s="234"/>
    </row>
    <row r="4212" spans="1:47" ht="21" x14ac:dyDescent="0.4">
      <c r="A4212" s="278">
        <v>123422</v>
      </c>
      <c r="B4212" s="279" t="s">
        <v>2658</v>
      </c>
      <c r="C4212" s="279" t="s">
        <v>145</v>
      </c>
      <c r="D4212" s="279" t="s">
        <v>2659</v>
      </c>
      <c r="E4212" s="279" t="s">
        <v>424</v>
      </c>
      <c r="F4212" s="315" t="s">
        <v>8448</v>
      </c>
      <c r="G4212" s="315" t="s">
        <v>8268</v>
      </c>
      <c r="H4212" s="279" t="s">
        <v>425</v>
      </c>
      <c r="I4212" s="279" t="s">
        <v>540</v>
      </c>
      <c r="J4212" s="279" t="s">
        <v>403</v>
      </c>
      <c r="K4212" s="280">
        <v>2012</v>
      </c>
      <c r="L4212" s="279" t="s">
        <v>418</v>
      </c>
      <c r="M4212" s="279" t="s">
        <v>394</v>
      </c>
      <c r="N4212" s="279" t="s">
        <v>9839</v>
      </c>
      <c r="O4212" s="279" t="s">
        <v>8370</v>
      </c>
      <c r="P4212" s="279">
        <v>35000</v>
      </c>
      <c r="Q4212" s="278"/>
      <c r="R4212" s="303"/>
      <c r="S4212" s="279" t="s">
        <v>394</v>
      </c>
      <c r="T4212" s="279"/>
      <c r="U4212" s="303"/>
      <c r="V4212" s="303"/>
      <c r="W4212" s="303"/>
      <c r="X4212" s="303"/>
      <c r="Z4212" s="303"/>
      <c r="AA4212" s="303"/>
      <c r="AC4212" s="279" t="s">
        <v>394</v>
      </c>
      <c r="AF4212" s="276">
        <f>IFERROR(VLOOKUP(A4212,'[1]قوائم الترجمة'!AC$2:AD$2397,1,0),"م")</f>
        <v>123422</v>
      </c>
      <c r="AG4212" s="232"/>
      <c r="AH4212" s="233"/>
      <c r="AI4212" s="233"/>
      <c r="AJ4212" s="233"/>
      <c r="AL4212" s="267"/>
      <c r="AM4212" s="235"/>
      <c r="AO4212" s="236"/>
      <c r="AU4212" s="234"/>
    </row>
    <row r="4213" spans="1:47" ht="21" x14ac:dyDescent="0.4">
      <c r="A4213" s="278">
        <v>123423</v>
      </c>
      <c r="B4213" s="279" t="s">
        <v>2656</v>
      </c>
      <c r="C4213" s="279" t="s">
        <v>93</v>
      </c>
      <c r="D4213" s="279" t="s">
        <v>2657</v>
      </c>
      <c r="E4213" s="279" t="s">
        <v>424</v>
      </c>
      <c r="F4213" s="315" t="s">
        <v>9840</v>
      </c>
      <c r="G4213" s="315" t="s">
        <v>8215</v>
      </c>
      <c r="H4213" s="279" t="s">
        <v>425</v>
      </c>
      <c r="I4213" s="279" t="s">
        <v>67</v>
      </c>
      <c r="J4213" s="279" t="s">
        <v>403</v>
      </c>
      <c r="K4213" s="280">
        <v>2018</v>
      </c>
      <c r="L4213" s="279" t="s">
        <v>404</v>
      </c>
      <c r="M4213" s="279" t="s">
        <v>394</v>
      </c>
      <c r="N4213" s="279" t="s">
        <v>394</v>
      </c>
      <c r="O4213" s="279" t="s">
        <v>394</v>
      </c>
      <c r="P4213" s="315">
        <v>0</v>
      </c>
      <c r="Q4213" s="278"/>
      <c r="R4213" s="303"/>
      <c r="S4213" s="279" t="s">
        <v>394</v>
      </c>
      <c r="T4213" s="279" t="s">
        <v>394</v>
      </c>
      <c r="U4213" s="303"/>
      <c r="V4213" s="303"/>
      <c r="W4213" s="303"/>
      <c r="X4213" s="303"/>
      <c r="Z4213" s="303"/>
      <c r="AA4213" s="303"/>
      <c r="AC4213" s="279" t="s">
        <v>394</v>
      </c>
      <c r="AF4213" s="276">
        <f>IFERROR(VLOOKUP(A4213,'[1]قوائم الترجمة'!AC$2:AD$2397,1,0),"م")</f>
        <v>123423</v>
      </c>
      <c r="AG4213" s="232"/>
      <c r="AH4213" s="233"/>
      <c r="AI4213" s="233"/>
      <c r="AJ4213" s="233"/>
      <c r="AL4213" s="267"/>
      <c r="AM4213" s="235"/>
      <c r="AO4213" s="236"/>
      <c r="AU4213" s="234"/>
    </row>
    <row r="4214" spans="1:47" ht="21" x14ac:dyDescent="0.4">
      <c r="A4214" s="278">
        <v>123424</v>
      </c>
      <c r="B4214" s="279" t="s">
        <v>2655</v>
      </c>
      <c r="C4214" s="279" t="s">
        <v>9841</v>
      </c>
      <c r="D4214" s="279" t="s">
        <v>5675</v>
      </c>
      <c r="E4214" s="279" t="s">
        <v>424</v>
      </c>
      <c r="F4214" s="315" t="s">
        <v>9840</v>
      </c>
      <c r="G4214" s="315" t="s">
        <v>402</v>
      </c>
      <c r="H4214" s="279" t="s">
        <v>425</v>
      </c>
      <c r="I4214" s="279" t="s">
        <v>67</v>
      </c>
      <c r="J4214" s="279" t="s">
        <v>403</v>
      </c>
      <c r="K4214" s="280">
        <v>2017</v>
      </c>
      <c r="L4214" s="279" t="s">
        <v>402</v>
      </c>
      <c r="M4214" s="279" t="s">
        <v>394</v>
      </c>
      <c r="N4214" s="279" t="s">
        <v>394</v>
      </c>
      <c r="O4214" s="279" t="s">
        <v>394</v>
      </c>
      <c r="P4214" s="315">
        <v>0</v>
      </c>
      <c r="Q4214" s="278"/>
      <c r="R4214" s="303"/>
      <c r="S4214" s="279" t="s">
        <v>394</v>
      </c>
      <c r="T4214" s="279" t="s">
        <v>394</v>
      </c>
      <c r="U4214" s="303"/>
      <c r="V4214" s="303"/>
      <c r="W4214" s="303"/>
      <c r="X4214" s="303"/>
      <c r="Z4214" s="303"/>
      <c r="AA4214" s="303"/>
      <c r="AC4214" s="279" t="s">
        <v>394</v>
      </c>
      <c r="AF4214" s="276">
        <f>IFERROR(VLOOKUP(A4214,'[1]قوائم الترجمة'!AC$2:AD$2397,1,0),"م")</f>
        <v>123424</v>
      </c>
      <c r="AG4214" s="232"/>
      <c r="AH4214" s="233"/>
      <c r="AI4214" s="233"/>
      <c r="AJ4214" s="233"/>
      <c r="AL4214" s="267"/>
      <c r="AM4214" s="235"/>
      <c r="AO4214" s="236"/>
      <c r="AU4214" s="234"/>
    </row>
    <row r="4215" spans="1:47" ht="21" x14ac:dyDescent="0.4">
      <c r="A4215" s="278">
        <v>123425</v>
      </c>
      <c r="B4215" s="279" t="s">
        <v>2654</v>
      </c>
      <c r="C4215" s="279" t="s">
        <v>97</v>
      </c>
      <c r="D4215" s="279" t="s">
        <v>951</v>
      </c>
      <c r="E4215" s="279" t="s">
        <v>394</v>
      </c>
      <c r="F4215"/>
      <c r="H4215" s="279" t="s">
        <v>394</v>
      </c>
      <c r="I4215" s="279" t="s">
        <v>539</v>
      </c>
      <c r="J4215" s="279" t="s">
        <v>394</v>
      </c>
      <c r="K4215" s="279" t="s">
        <v>394</v>
      </c>
      <c r="L4215" s="279" t="s">
        <v>394</v>
      </c>
      <c r="M4215" s="279" t="s">
        <v>394</v>
      </c>
      <c r="N4215" s="279" t="s">
        <v>394</v>
      </c>
      <c r="O4215" s="279" t="s">
        <v>394</v>
      </c>
      <c r="P4215" s="315">
        <v>0</v>
      </c>
      <c r="Q4215" s="279" t="s">
        <v>394</v>
      </c>
      <c r="R4215" s="279" t="s">
        <v>394</v>
      </c>
      <c r="S4215" s="279" t="s">
        <v>394</v>
      </c>
      <c r="T4215" s="279" t="s">
        <v>394</v>
      </c>
      <c r="U4215" s="279" t="s">
        <v>394</v>
      </c>
      <c r="V4215" s="279" t="s">
        <v>394</v>
      </c>
      <c r="W4215" s="279" t="s">
        <v>394</v>
      </c>
      <c r="X4215" s="279" t="s">
        <v>394</v>
      </c>
      <c r="Y4215" s="281"/>
      <c r="Z4215" s="279" t="s">
        <v>394</v>
      </c>
      <c r="AA4215" s="279" t="s">
        <v>394</v>
      </c>
      <c r="AB4215" s="281"/>
      <c r="AC4215" s="279" t="s">
        <v>855</v>
      </c>
      <c r="AF4215" s="276" t="str">
        <f>IFERROR(VLOOKUP(A4215,'[1]قوائم الترجمة'!AC$2:AD$2397,1,0),"م")</f>
        <v>م</v>
      </c>
      <c r="AG4215" s="232"/>
      <c r="AH4215" s="233"/>
      <c r="AI4215" s="233"/>
      <c r="AJ4215" s="233"/>
      <c r="AL4215" s="267"/>
      <c r="AM4215" s="235"/>
      <c r="AO4215" s="236"/>
      <c r="AU4215" s="234"/>
    </row>
    <row r="4216" spans="1:47" ht="21" x14ac:dyDescent="0.4">
      <c r="A4216" s="278">
        <v>123426</v>
      </c>
      <c r="B4216" s="279" t="s">
        <v>2653</v>
      </c>
      <c r="C4216" s="279" t="s">
        <v>92</v>
      </c>
      <c r="D4216" s="279" t="s">
        <v>462</v>
      </c>
      <c r="E4216" s="279" t="s">
        <v>394</v>
      </c>
      <c r="F4216"/>
      <c r="H4216" s="279" t="s">
        <v>394</v>
      </c>
      <c r="I4216" s="279" t="s">
        <v>540</v>
      </c>
      <c r="J4216" s="279" t="s">
        <v>394</v>
      </c>
      <c r="K4216" s="279" t="s">
        <v>394</v>
      </c>
      <c r="L4216" s="279" t="s">
        <v>394</v>
      </c>
      <c r="M4216" s="279" t="s">
        <v>394</v>
      </c>
      <c r="N4216" s="279" t="s">
        <v>394</v>
      </c>
      <c r="O4216" s="279" t="s">
        <v>394</v>
      </c>
      <c r="P4216" s="315">
        <v>0</v>
      </c>
      <c r="Q4216" s="279" t="s">
        <v>394</v>
      </c>
      <c r="R4216" s="279" t="s">
        <v>394</v>
      </c>
      <c r="S4216" s="279" t="s">
        <v>394</v>
      </c>
      <c r="T4216" s="279" t="s">
        <v>394</v>
      </c>
      <c r="U4216" s="279" t="s">
        <v>394</v>
      </c>
      <c r="V4216" s="279" t="s">
        <v>394</v>
      </c>
      <c r="W4216" s="279" t="s">
        <v>394</v>
      </c>
      <c r="X4216" s="279" t="s">
        <v>394</v>
      </c>
      <c r="Y4216" s="281"/>
      <c r="Z4216" s="279" t="s">
        <v>394</v>
      </c>
      <c r="AA4216" s="279" t="s">
        <v>394</v>
      </c>
      <c r="AB4216" s="281"/>
      <c r="AC4216" s="279" t="s">
        <v>394</v>
      </c>
      <c r="AF4216" s="276" t="str">
        <f>IFERROR(VLOOKUP(A4216,'[1]قوائم الترجمة'!AC$2:AD$2397,1,0),"م")</f>
        <v>م</v>
      </c>
      <c r="AG4216" s="232"/>
      <c r="AH4216" s="233"/>
      <c r="AI4216" s="233"/>
      <c r="AJ4216" s="233"/>
      <c r="AL4216" s="267"/>
      <c r="AM4216" s="235"/>
      <c r="AO4216" s="236"/>
      <c r="AU4216" s="234"/>
    </row>
    <row r="4217" spans="1:47" ht="21" x14ac:dyDescent="0.4">
      <c r="A4217" s="278">
        <v>123427</v>
      </c>
      <c r="B4217" s="279" t="s">
        <v>2652</v>
      </c>
      <c r="C4217" s="279" t="s">
        <v>202</v>
      </c>
      <c r="D4217" s="279" t="s">
        <v>355</v>
      </c>
      <c r="E4217" s="279" t="s">
        <v>423</v>
      </c>
      <c r="F4217" s="315" t="s">
        <v>9306</v>
      </c>
      <c r="G4217" s="315" t="s">
        <v>402</v>
      </c>
      <c r="H4217" s="279" t="s">
        <v>425</v>
      </c>
      <c r="I4217" s="279" t="s">
        <v>541</v>
      </c>
      <c r="J4217" s="279" t="s">
        <v>403</v>
      </c>
      <c r="K4217" s="280">
        <v>2015</v>
      </c>
      <c r="L4217" s="279" t="s">
        <v>404</v>
      </c>
      <c r="M4217" s="279" t="s">
        <v>394</v>
      </c>
      <c r="N4217" s="279" t="s">
        <v>394</v>
      </c>
      <c r="O4217" s="279" t="s">
        <v>394</v>
      </c>
      <c r="P4217" s="315">
        <v>0</v>
      </c>
      <c r="Q4217" s="278"/>
      <c r="R4217" s="303"/>
      <c r="S4217" s="279" t="s">
        <v>394</v>
      </c>
      <c r="T4217" s="279" t="s">
        <v>394</v>
      </c>
      <c r="U4217" s="303"/>
      <c r="V4217" s="303"/>
      <c r="W4217" s="303"/>
      <c r="X4217" s="303"/>
      <c r="Z4217" s="303"/>
      <c r="AA4217" s="303"/>
      <c r="AC4217" s="279" t="s">
        <v>394</v>
      </c>
      <c r="AF4217" s="276">
        <f>IFERROR(VLOOKUP(A4217,'[1]قوائم الترجمة'!AC$2:AD$2397,1,0),"م")</f>
        <v>123427</v>
      </c>
      <c r="AG4217" s="232"/>
      <c r="AH4217" s="233"/>
      <c r="AI4217" s="233"/>
      <c r="AJ4217" s="233"/>
      <c r="AL4217" s="267"/>
      <c r="AM4217" s="235"/>
      <c r="AO4217" s="236"/>
      <c r="AU4217" s="234"/>
    </row>
    <row r="4218" spans="1:47" ht="21" x14ac:dyDescent="0.4">
      <c r="A4218" s="278">
        <v>123428</v>
      </c>
      <c r="B4218" s="279" t="s">
        <v>2651</v>
      </c>
      <c r="C4218" s="279" t="s">
        <v>65</v>
      </c>
      <c r="D4218" s="279" t="s">
        <v>9842</v>
      </c>
      <c r="E4218" s="279" t="s">
        <v>5660</v>
      </c>
      <c r="F4218" s="315" t="s">
        <v>9843</v>
      </c>
      <c r="G4218" s="315" t="s">
        <v>8192</v>
      </c>
      <c r="H4218" s="279" t="s">
        <v>425</v>
      </c>
      <c r="I4218" s="279" t="s">
        <v>541</v>
      </c>
      <c r="J4218" s="279" t="s">
        <v>8112</v>
      </c>
      <c r="K4218" s="280">
        <v>2013</v>
      </c>
      <c r="L4218" s="279" t="s">
        <v>418</v>
      </c>
      <c r="M4218" s="279" t="s">
        <v>394</v>
      </c>
      <c r="N4218" s="279" t="s">
        <v>394</v>
      </c>
      <c r="O4218" s="279" t="s">
        <v>394</v>
      </c>
      <c r="P4218" s="315">
        <v>0</v>
      </c>
      <c r="Q4218" s="278"/>
      <c r="R4218" s="303"/>
      <c r="S4218" s="279" t="s">
        <v>394</v>
      </c>
      <c r="T4218" s="279" t="s">
        <v>394</v>
      </c>
      <c r="U4218" s="303"/>
      <c r="V4218" s="303"/>
      <c r="W4218" s="303"/>
      <c r="X4218" s="303"/>
      <c r="Z4218" s="303"/>
      <c r="AA4218" s="303"/>
      <c r="AC4218" s="279" t="s">
        <v>394</v>
      </c>
      <c r="AF4218" s="276">
        <f>IFERROR(VLOOKUP(A4218,'[1]قوائم الترجمة'!AC$2:AD$2397,1,0),"م")</f>
        <v>123428</v>
      </c>
      <c r="AG4218" s="232"/>
      <c r="AH4218" s="233"/>
      <c r="AI4218" s="233"/>
      <c r="AJ4218" s="233"/>
      <c r="AL4218" s="267"/>
      <c r="AM4218" s="235"/>
      <c r="AO4218" s="236"/>
      <c r="AU4218" s="234"/>
    </row>
    <row r="4219" spans="1:47" ht="21" x14ac:dyDescent="0.4">
      <c r="A4219" s="278">
        <v>123429</v>
      </c>
      <c r="B4219" s="279" t="s">
        <v>2650</v>
      </c>
      <c r="C4219" s="279" t="s">
        <v>9844</v>
      </c>
      <c r="D4219" s="279" t="s">
        <v>9845</v>
      </c>
      <c r="E4219" s="279" t="s">
        <v>5660</v>
      </c>
      <c r="F4219" s="315" t="s">
        <v>9846</v>
      </c>
      <c r="G4219" s="315" t="s">
        <v>8179</v>
      </c>
      <c r="H4219" s="279" t="s">
        <v>425</v>
      </c>
      <c r="I4219" s="279" t="s">
        <v>540</v>
      </c>
      <c r="J4219" s="279" t="s">
        <v>8112</v>
      </c>
      <c r="K4219" s="280">
        <v>2013</v>
      </c>
      <c r="L4219" s="279" t="s">
        <v>404</v>
      </c>
      <c r="M4219" s="279" t="s">
        <v>394</v>
      </c>
      <c r="N4219" s="279" t="s">
        <v>394</v>
      </c>
      <c r="O4219" s="279" t="s">
        <v>394</v>
      </c>
      <c r="P4219" s="315">
        <v>0</v>
      </c>
      <c r="Q4219" s="278"/>
      <c r="R4219" s="303"/>
      <c r="S4219" s="279" t="s">
        <v>394</v>
      </c>
      <c r="T4219" s="279" t="s">
        <v>394</v>
      </c>
      <c r="U4219" s="303"/>
      <c r="V4219" s="303"/>
      <c r="W4219" s="303"/>
      <c r="X4219" s="303"/>
      <c r="Z4219" s="303"/>
      <c r="AA4219" s="303"/>
      <c r="AC4219" s="279" t="s">
        <v>394</v>
      </c>
      <c r="AF4219" s="276">
        <f>IFERROR(VLOOKUP(A4219,'[1]قوائم الترجمة'!AC$2:AD$2397,1,0),"م")</f>
        <v>123429</v>
      </c>
      <c r="AG4219" s="232"/>
      <c r="AH4219" s="233"/>
      <c r="AI4219" s="233"/>
      <c r="AJ4219" s="233"/>
      <c r="AL4219" s="267"/>
      <c r="AM4219" s="235"/>
      <c r="AO4219" s="236"/>
      <c r="AU4219" s="234"/>
    </row>
    <row r="4220" spans="1:47" ht="21" x14ac:dyDescent="0.4">
      <c r="A4220" s="278">
        <v>123430</v>
      </c>
      <c r="B4220" s="279" t="s">
        <v>2648</v>
      </c>
      <c r="C4220" s="279" t="s">
        <v>2172</v>
      </c>
      <c r="D4220" s="279" t="s">
        <v>2649</v>
      </c>
      <c r="E4220" s="279" t="s">
        <v>424</v>
      </c>
      <c r="F4220" s="315" t="s">
        <v>8788</v>
      </c>
      <c r="G4220" s="315" t="s">
        <v>8275</v>
      </c>
      <c r="H4220" s="279" t="s">
        <v>425</v>
      </c>
      <c r="I4220" s="279" t="s">
        <v>67</v>
      </c>
      <c r="J4220" s="279" t="s">
        <v>403</v>
      </c>
      <c r="K4220" s="280">
        <v>2018</v>
      </c>
      <c r="L4220" s="279" t="s">
        <v>402</v>
      </c>
      <c r="M4220" s="279" t="s">
        <v>394</v>
      </c>
      <c r="N4220" s="279" t="s">
        <v>394</v>
      </c>
      <c r="O4220" s="279" t="s">
        <v>394</v>
      </c>
      <c r="P4220" s="315">
        <v>0</v>
      </c>
      <c r="Q4220" s="278"/>
      <c r="R4220" s="303"/>
      <c r="S4220" s="279" t="s">
        <v>394</v>
      </c>
      <c r="T4220" s="279" t="s">
        <v>394</v>
      </c>
      <c r="U4220" s="303"/>
      <c r="V4220" s="303"/>
      <c r="W4220" s="303"/>
      <c r="X4220" s="303"/>
      <c r="Z4220" s="303"/>
      <c r="AA4220" s="303"/>
      <c r="AC4220" s="279" t="s">
        <v>394</v>
      </c>
      <c r="AF4220" s="276">
        <f>IFERROR(VLOOKUP(A4220,'[1]قوائم الترجمة'!AC$2:AD$2397,1,0),"م")</f>
        <v>123430</v>
      </c>
      <c r="AG4220" s="232"/>
      <c r="AH4220" s="233"/>
      <c r="AI4220" s="233"/>
      <c r="AJ4220" s="233"/>
      <c r="AL4220" s="267"/>
      <c r="AM4220" s="235"/>
      <c r="AO4220" s="236"/>
      <c r="AU4220" s="234"/>
    </row>
    <row r="4221" spans="1:47" ht="21" x14ac:dyDescent="0.4">
      <c r="A4221" s="278">
        <v>123431</v>
      </c>
      <c r="B4221" s="279" t="s">
        <v>2647</v>
      </c>
      <c r="C4221" s="279" t="s">
        <v>588</v>
      </c>
      <c r="D4221" s="279" t="s">
        <v>579</v>
      </c>
      <c r="E4221" s="279" t="s">
        <v>424</v>
      </c>
      <c r="F4221" s="315" t="s">
        <v>9847</v>
      </c>
      <c r="G4221" s="315" t="s">
        <v>402</v>
      </c>
      <c r="H4221" s="279" t="s">
        <v>425</v>
      </c>
      <c r="I4221" s="279" t="s">
        <v>67</v>
      </c>
      <c r="J4221" s="279" t="s">
        <v>403</v>
      </c>
      <c r="K4221" s="280">
        <v>2018</v>
      </c>
      <c r="L4221" s="279" t="s">
        <v>404</v>
      </c>
      <c r="M4221" s="279" t="s">
        <v>394</v>
      </c>
      <c r="N4221" s="279" t="s">
        <v>394</v>
      </c>
      <c r="O4221" s="279" t="s">
        <v>394</v>
      </c>
      <c r="P4221" s="315">
        <v>0</v>
      </c>
      <c r="Q4221" s="278"/>
      <c r="R4221" s="303"/>
      <c r="S4221" s="279" t="s">
        <v>394</v>
      </c>
      <c r="T4221" s="279" t="s">
        <v>394</v>
      </c>
      <c r="U4221" s="303"/>
      <c r="V4221" s="303"/>
      <c r="W4221" s="303"/>
      <c r="X4221" s="303"/>
      <c r="Z4221" s="303"/>
      <c r="AA4221" s="303"/>
      <c r="AC4221" s="279" t="s">
        <v>394</v>
      </c>
      <c r="AF4221" s="276">
        <f>IFERROR(VLOOKUP(A4221,'[1]قوائم الترجمة'!AC$2:AD$2397,1,0),"م")</f>
        <v>123431</v>
      </c>
      <c r="AG4221" s="232"/>
      <c r="AH4221" s="233"/>
      <c r="AI4221" s="233"/>
      <c r="AJ4221" s="233"/>
      <c r="AL4221" s="267"/>
      <c r="AM4221" s="235"/>
      <c r="AO4221" s="236"/>
      <c r="AU4221" s="234"/>
    </row>
    <row r="4222" spans="1:47" ht="21" x14ac:dyDescent="0.4">
      <c r="A4222" s="278">
        <v>123432</v>
      </c>
      <c r="B4222" s="279" t="s">
        <v>2646</v>
      </c>
      <c r="C4222" s="279" t="s">
        <v>108</v>
      </c>
      <c r="D4222" s="279" t="s">
        <v>951</v>
      </c>
      <c r="E4222" s="279" t="s">
        <v>424</v>
      </c>
      <c r="F4222" s="315" t="s">
        <v>394</v>
      </c>
      <c r="G4222" s="315" t="s">
        <v>8278</v>
      </c>
      <c r="H4222" s="279" t="s">
        <v>425</v>
      </c>
      <c r="I4222" s="279" t="s">
        <v>67</v>
      </c>
      <c r="J4222" s="279" t="s">
        <v>403</v>
      </c>
      <c r="K4222" s="312"/>
      <c r="L4222" s="279" t="s">
        <v>842</v>
      </c>
      <c r="M4222" s="279" t="s">
        <v>394</v>
      </c>
      <c r="N4222" s="279" t="s">
        <v>394</v>
      </c>
      <c r="O4222" s="279" t="s">
        <v>394</v>
      </c>
      <c r="P4222" s="315">
        <v>0</v>
      </c>
      <c r="Q4222" s="278"/>
      <c r="R4222" s="303"/>
      <c r="S4222" s="279" t="s">
        <v>394</v>
      </c>
      <c r="T4222" s="279" t="s">
        <v>394</v>
      </c>
      <c r="U4222" s="303"/>
      <c r="V4222" s="303"/>
      <c r="W4222" s="303"/>
      <c r="X4222" s="303"/>
      <c r="Z4222" s="303"/>
      <c r="AA4222" s="303"/>
      <c r="AC4222" s="279" t="s">
        <v>394</v>
      </c>
      <c r="AF4222" s="276">
        <f>IFERROR(VLOOKUP(A4222,'[1]قوائم الترجمة'!AC$2:AD$2397,1,0),"م")</f>
        <v>123432</v>
      </c>
      <c r="AG4222" s="232"/>
      <c r="AH4222" s="233"/>
      <c r="AI4222" s="233"/>
      <c r="AJ4222" s="233"/>
      <c r="AL4222" s="267"/>
      <c r="AM4222" s="235"/>
      <c r="AO4222" s="236"/>
      <c r="AU4222" s="234"/>
    </row>
    <row r="4223" spans="1:47" ht="21" x14ac:dyDescent="0.4">
      <c r="A4223" s="278">
        <v>123433</v>
      </c>
      <c r="B4223" s="279" t="s">
        <v>2645</v>
      </c>
      <c r="C4223" s="279" t="s">
        <v>71</v>
      </c>
      <c r="D4223" s="279" t="s">
        <v>308</v>
      </c>
      <c r="E4223" s="279" t="s">
        <v>394</v>
      </c>
      <c r="F4223"/>
      <c r="H4223" s="279" t="s">
        <v>394</v>
      </c>
      <c r="I4223" s="279" t="s">
        <v>540</v>
      </c>
      <c r="J4223" s="279" t="s">
        <v>394</v>
      </c>
      <c r="K4223" s="279" t="s">
        <v>394</v>
      </c>
      <c r="L4223" s="279" t="s">
        <v>394</v>
      </c>
      <c r="M4223" s="279" t="s">
        <v>394</v>
      </c>
      <c r="N4223" s="279" t="s">
        <v>394</v>
      </c>
      <c r="O4223" s="279" t="s">
        <v>394</v>
      </c>
      <c r="P4223" s="315">
        <v>0</v>
      </c>
      <c r="Q4223" s="279" t="s">
        <v>394</v>
      </c>
      <c r="R4223" s="279" t="s">
        <v>394</v>
      </c>
      <c r="S4223" s="279" t="s">
        <v>394</v>
      </c>
      <c r="T4223" s="279" t="s">
        <v>394</v>
      </c>
      <c r="U4223" s="279" t="s">
        <v>394</v>
      </c>
      <c r="V4223" s="279" t="s">
        <v>394</v>
      </c>
      <c r="W4223" s="279" t="s">
        <v>394</v>
      </c>
      <c r="X4223" s="279" t="s">
        <v>394</v>
      </c>
      <c r="Y4223" s="281"/>
      <c r="Z4223" s="279" t="s">
        <v>394</v>
      </c>
      <c r="AA4223" s="279" t="s">
        <v>394</v>
      </c>
      <c r="AB4223" s="281"/>
      <c r="AC4223" s="279" t="s">
        <v>394</v>
      </c>
      <c r="AF4223" s="276" t="str">
        <f>IFERROR(VLOOKUP(A4223,'[1]قوائم الترجمة'!AC$2:AD$2397,1,0),"م")</f>
        <v>م</v>
      </c>
      <c r="AG4223" s="232"/>
      <c r="AH4223" s="233"/>
      <c r="AI4223" s="233"/>
      <c r="AJ4223" s="233"/>
      <c r="AL4223" s="267"/>
      <c r="AM4223" s="235"/>
      <c r="AO4223" s="236"/>
      <c r="AU4223" s="234"/>
    </row>
    <row r="4224" spans="1:47" ht="21" x14ac:dyDescent="0.4">
      <c r="A4224" s="278">
        <v>123434</v>
      </c>
      <c r="B4224" s="279" t="s">
        <v>2644</v>
      </c>
      <c r="C4224" s="279" t="s">
        <v>100</v>
      </c>
      <c r="D4224" s="279" t="s">
        <v>646</v>
      </c>
      <c r="E4224" s="279" t="s">
        <v>394</v>
      </c>
      <c r="F4224"/>
      <c r="H4224" s="279" t="s">
        <v>394</v>
      </c>
      <c r="I4224" s="279" t="s">
        <v>539</v>
      </c>
      <c r="J4224" s="279" t="s">
        <v>394</v>
      </c>
      <c r="K4224" s="279" t="s">
        <v>394</v>
      </c>
      <c r="L4224" s="279" t="s">
        <v>394</v>
      </c>
      <c r="M4224" s="279" t="s">
        <v>394</v>
      </c>
      <c r="N4224" s="279" t="s">
        <v>394</v>
      </c>
      <c r="O4224" s="279" t="s">
        <v>394</v>
      </c>
      <c r="P4224" s="315">
        <v>0</v>
      </c>
      <c r="Q4224" s="279" t="s">
        <v>394</v>
      </c>
      <c r="R4224" s="279" t="s">
        <v>394</v>
      </c>
      <c r="S4224" s="279" t="s">
        <v>394</v>
      </c>
      <c r="T4224" s="279" t="s">
        <v>394</v>
      </c>
      <c r="U4224" s="279" t="s">
        <v>394</v>
      </c>
      <c r="V4224" s="279" t="s">
        <v>394</v>
      </c>
      <c r="W4224" s="279" t="s">
        <v>394</v>
      </c>
      <c r="X4224" s="279" t="s">
        <v>394</v>
      </c>
      <c r="Y4224" s="281"/>
      <c r="Z4224" s="279" t="s">
        <v>394</v>
      </c>
      <c r="AA4224" s="279" t="s">
        <v>394</v>
      </c>
      <c r="AB4224" s="281"/>
      <c r="AC4224" s="279" t="s">
        <v>855</v>
      </c>
      <c r="AF4224" s="276" t="str">
        <f>IFERROR(VLOOKUP(A4224,'[1]قوائم الترجمة'!AC$2:AD$2397,1,0),"م")</f>
        <v>م</v>
      </c>
      <c r="AG4224" s="232"/>
      <c r="AH4224" s="233"/>
      <c r="AI4224" s="233"/>
      <c r="AJ4224" s="233"/>
      <c r="AL4224" s="267"/>
      <c r="AM4224" s="235"/>
      <c r="AO4224" s="236"/>
      <c r="AU4224" s="234"/>
    </row>
    <row r="4225" spans="1:47" ht="21" x14ac:dyDescent="0.4">
      <c r="A4225" s="278">
        <v>123435</v>
      </c>
      <c r="B4225" s="279" t="s">
        <v>2643</v>
      </c>
      <c r="C4225" s="279" t="s">
        <v>94</v>
      </c>
      <c r="D4225" s="279" t="s">
        <v>311</v>
      </c>
      <c r="E4225" s="279" t="s">
        <v>394</v>
      </c>
      <c r="F4225"/>
      <c r="H4225" s="279" t="s">
        <v>394</v>
      </c>
      <c r="I4225" s="279" t="s">
        <v>539</v>
      </c>
      <c r="J4225" s="279" t="s">
        <v>394</v>
      </c>
      <c r="K4225" s="279" t="s">
        <v>394</v>
      </c>
      <c r="L4225" s="279" t="s">
        <v>394</v>
      </c>
      <c r="M4225" s="279" t="s">
        <v>394</v>
      </c>
      <c r="N4225" s="279" t="s">
        <v>394</v>
      </c>
      <c r="O4225" s="279" t="s">
        <v>394</v>
      </c>
      <c r="P4225" s="315">
        <v>0</v>
      </c>
      <c r="Q4225" s="279" t="s">
        <v>394</v>
      </c>
      <c r="R4225" s="279" t="s">
        <v>394</v>
      </c>
      <c r="S4225" s="279" t="s">
        <v>394</v>
      </c>
      <c r="T4225" s="279" t="s">
        <v>394</v>
      </c>
      <c r="U4225" s="279" t="s">
        <v>394</v>
      </c>
      <c r="V4225" s="279" t="s">
        <v>394</v>
      </c>
      <c r="W4225" s="279" t="s">
        <v>394</v>
      </c>
      <c r="X4225" s="279" t="s">
        <v>394</v>
      </c>
      <c r="Y4225" s="281"/>
      <c r="Z4225" s="279" t="s">
        <v>394</v>
      </c>
      <c r="AA4225" s="279" t="s">
        <v>394</v>
      </c>
      <c r="AB4225" s="281"/>
      <c r="AC4225" s="279" t="s">
        <v>855</v>
      </c>
      <c r="AF4225" s="276" t="str">
        <f>IFERROR(VLOOKUP(A4225,'[1]قوائم الترجمة'!AC$2:AD$2397,1,0),"م")</f>
        <v>م</v>
      </c>
      <c r="AG4225" s="232"/>
      <c r="AH4225" s="233"/>
      <c r="AI4225" s="233"/>
      <c r="AJ4225" s="233"/>
      <c r="AL4225" s="267"/>
      <c r="AM4225" s="235"/>
      <c r="AO4225" s="236"/>
      <c r="AU4225" s="234"/>
    </row>
    <row r="4226" spans="1:47" ht="21" x14ac:dyDescent="0.4">
      <c r="A4226" s="278">
        <v>123436</v>
      </c>
      <c r="B4226" s="279" t="s">
        <v>2642</v>
      </c>
      <c r="C4226" s="279" t="s">
        <v>68</v>
      </c>
      <c r="D4226" s="279" t="s">
        <v>567</v>
      </c>
      <c r="E4226" s="279" t="s">
        <v>424</v>
      </c>
      <c r="F4226" s="315" t="s">
        <v>9848</v>
      </c>
      <c r="G4226" s="315" t="s">
        <v>8280</v>
      </c>
      <c r="H4226" s="279" t="s">
        <v>425</v>
      </c>
      <c r="I4226" s="279" t="s">
        <v>67</v>
      </c>
      <c r="J4226" s="279" t="s">
        <v>403</v>
      </c>
      <c r="K4226" s="280">
        <v>2002</v>
      </c>
      <c r="L4226" s="279" t="s">
        <v>419</v>
      </c>
      <c r="M4226" s="279" t="s">
        <v>394</v>
      </c>
      <c r="N4226" s="279" t="s">
        <v>394</v>
      </c>
      <c r="O4226" s="279" t="s">
        <v>394</v>
      </c>
      <c r="P4226" s="315">
        <v>0</v>
      </c>
      <c r="Q4226" s="278"/>
      <c r="R4226" s="303"/>
      <c r="S4226" s="279" t="s">
        <v>394</v>
      </c>
      <c r="T4226" s="279" t="s">
        <v>394</v>
      </c>
      <c r="U4226" s="303"/>
      <c r="V4226" s="303"/>
      <c r="W4226" s="303"/>
      <c r="X4226" s="303"/>
      <c r="Z4226" s="303"/>
      <c r="AA4226" s="303"/>
      <c r="AC4226" s="279" t="s">
        <v>394</v>
      </c>
      <c r="AF4226" s="276">
        <f>IFERROR(VLOOKUP(A4226,'[1]قوائم الترجمة'!AC$2:AD$2397,1,0),"م")</f>
        <v>123436</v>
      </c>
      <c r="AG4226" s="232"/>
      <c r="AH4226" s="233"/>
      <c r="AI4226" s="233"/>
      <c r="AJ4226" s="233"/>
      <c r="AL4226" s="267"/>
      <c r="AM4226" s="235"/>
      <c r="AO4226" s="236"/>
      <c r="AU4226" s="234"/>
    </row>
    <row r="4227" spans="1:47" ht="21" x14ac:dyDescent="0.4">
      <c r="A4227" s="278">
        <v>123437</v>
      </c>
      <c r="B4227" s="279" t="s">
        <v>2641</v>
      </c>
      <c r="C4227" s="279" t="s">
        <v>8101</v>
      </c>
      <c r="D4227" s="279" t="s">
        <v>8101</v>
      </c>
      <c r="E4227" s="279" t="s">
        <v>394</v>
      </c>
      <c r="F4227" s="315" t="s">
        <v>394</v>
      </c>
      <c r="G4227" s="315" t="s">
        <v>8101</v>
      </c>
      <c r="H4227" s="279" t="s">
        <v>394</v>
      </c>
      <c r="I4227" s="279" t="s">
        <v>538</v>
      </c>
      <c r="J4227" s="279" t="s">
        <v>8101</v>
      </c>
      <c r="K4227" s="312"/>
      <c r="L4227" s="279" t="s">
        <v>8101</v>
      </c>
      <c r="M4227" s="279" t="s">
        <v>394</v>
      </c>
      <c r="N4227" s="279" t="s">
        <v>394</v>
      </c>
      <c r="O4227" s="279" t="s">
        <v>394</v>
      </c>
      <c r="P4227" s="315">
        <v>0</v>
      </c>
      <c r="Q4227" s="278"/>
      <c r="R4227" s="303"/>
      <c r="S4227" s="279" t="s">
        <v>394</v>
      </c>
      <c r="T4227" s="279" t="s">
        <v>394</v>
      </c>
      <c r="U4227" s="303"/>
      <c r="V4227" s="303"/>
      <c r="W4227" s="303"/>
      <c r="X4227" s="303"/>
      <c r="Z4227" s="303"/>
      <c r="AA4227" s="303"/>
      <c r="AC4227" s="279" t="s">
        <v>394</v>
      </c>
      <c r="AF4227" s="276">
        <f>IFERROR(VLOOKUP(A4227,'[1]قوائم الترجمة'!AC$2:AD$2397,1,0),"م")</f>
        <v>123437</v>
      </c>
      <c r="AG4227" s="232"/>
      <c r="AH4227" s="233"/>
      <c r="AI4227" s="233"/>
      <c r="AJ4227" s="233"/>
      <c r="AL4227" s="267"/>
      <c r="AM4227" s="235"/>
      <c r="AO4227" s="236"/>
      <c r="AU4227" s="234"/>
    </row>
    <row r="4228" spans="1:47" ht="21" x14ac:dyDescent="0.4">
      <c r="A4228" s="278">
        <v>123438</v>
      </c>
      <c r="B4228" s="279" t="s">
        <v>2640</v>
      </c>
      <c r="C4228" s="279" t="s">
        <v>7753</v>
      </c>
      <c r="D4228" s="279" t="s">
        <v>237</v>
      </c>
      <c r="E4228" s="279" t="s">
        <v>5660</v>
      </c>
      <c r="F4228" s="315" t="s">
        <v>9849</v>
      </c>
      <c r="G4228" s="315" t="s">
        <v>8155</v>
      </c>
      <c r="H4228" s="279" t="s">
        <v>425</v>
      </c>
      <c r="I4228" s="279" t="s">
        <v>538</v>
      </c>
      <c r="J4228" s="279" t="s">
        <v>403</v>
      </c>
      <c r="K4228" s="280">
        <v>2010</v>
      </c>
      <c r="L4228" s="279" t="s">
        <v>404</v>
      </c>
      <c r="M4228" s="279" t="s">
        <v>394</v>
      </c>
      <c r="N4228" s="279" t="s">
        <v>394</v>
      </c>
      <c r="O4228" s="279" t="s">
        <v>394</v>
      </c>
      <c r="P4228" s="315">
        <v>0</v>
      </c>
      <c r="Q4228" s="278"/>
      <c r="R4228" s="303"/>
      <c r="S4228" s="279" t="s">
        <v>394</v>
      </c>
      <c r="T4228" s="279" t="s">
        <v>394</v>
      </c>
      <c r="U4228" s="303"/>
      <c r="V4228" s="303"/>
      <c r="W4228" s="303"/>
      <c r="X4228" s="303"/>
      <c r="Z4228" s="303"/>
      <c r="AA4228" s="303"/>
      <c r="AC4228" s="279" t="s">
        <v>394</v>
      </c>
      <c r="AF4228" s="276">
        <f>IFERROR(VLOOKUP(A4228,'[1]قوائم الترجمة'!AC$2:AD$2397,1,0),"م")</f>
        <v>123438</v>
      </c>
      <c r="AG4228" s="232"/>
      <c r="AH4228" s="233"/>
      <c r="AI4228" s="233"/>
      <c r="AJ4228" s="233"/>
      <c r="AL4228" s="267"/>
      <c r="AM4228" s="235"/>
      <c r="AO4228" s="236"/>
      <c r="AU4228" s="234"/>
    </row>
    <row r="4229" spans="1:47" ht="21" x14ac:dyDescent="0.4">
      <c r="A4229" s="278">
        <v>123439</v>
      </c>
      <c r="B4229" s="279" t="s">
        <v>2638</v>
      </c>
      <c r="C4229" s="279" t="s">
        <v>2639</v>
      </c>
      <c r="D4229" s="279" t="s">
        <v>1921</v>
      </c>
      <c r="E4229" s="279" t="s">
        <v>394</v>
      </c>
      <c r="F4229"/>
      <c r="H4229" s="279" t="s">
        <v>394</v>
      </c>
      <c r="I4229" s="279" t="s">
        <v>540</v>
      </c>
      <c r="J4229" s="279" t="s">
        <v>394</v>
      </c>
      <c r="K4229" s="279" t="s">
        <v>394</v>
      </c>
      <c r="L4229" s="279" t="s">
        <v>394</v>
      </c>
      <c r="M4229" s="279" t="s">
        <v>394</v>
      </c>
      <c r="N4229" s="279" t="s">
        <v>394</v>
      </c>
      <c r="O4229" s="279" t="s">
        <v>394</v>
      </c>
      <c r="P4229" s="315">
        <v>0</v>
      </c>
      <c r="Q4229" s="279" t="s">
        <v>394</v>
      </c>
      <c r="R4229" s="279" t="s">
        <v>394</v>
      </c>
      <c r="S4229" s="279" t="s">
        <v>394</v>
      </c>
      <c r="T4229" s="279" t="s">
        <v>394</v>
      </c>
      <c r="U4229" s="279" t="s">
        <v>394</v>
      </c>
      <c r="V4229" s="279" t="s">
        <v>394</v>
      </c>
      <c r="W4229" s="279" t="s">
        <v>394</v>
      </c>
      <c r="X4229" s="279" t="s">
        <v>394</v>
      </c>
      <c r="Y4229" s="281"/>
      <c r="Z4229" s="279" t="s">
        <v>394</v>
      </c>
      <c r="AA4229" s="279" t="s">
        <v>394</v>
      </c>
      <c r="AB4229" s="281"/>
      <c r="AC4229" s="279" t="s">
        <v>394</v>
      </c>
      <c r="AF4229" s="276" t="str">
        <f>IFERROR(VLOOKUP(A4229,'[1]قوائم الترجمة'!AC$2:AD$2397,1,0),"م")</f>
        <v>م</v>
      </c>
      <c r="AG4229" s="232"/>
      <c r="AH4229" s="233"/>
      <c r="AI4229" s="233"/>
      <c r="AJ4229" s="233"/>
      <c r="AL4229" s="267"/>
      <c r="AM4229" s="235"/>
      <c r="AO4229" s="236"/>
      <c r="AU4229" s="234"/>
    </row>
    <row r="4230" spans="1:47" ht="21" x14ac:dyDescent="0.4">
      <c r="A4230" s="278">
        <v>123440</v>
      </c>
      <c r="B4230" s="279" t="s">
        <v>2637</v>
      </c>
      <c r="C4230" s="279" t="s">
        <v>9850</v>
      </c>
      <c r="D4230" s="279" t="s">
        <v>337</v>
      </c>
      <c r="E4230" s="279" t="s">
        <v>424</v>
      </c>
      <c r="F4230" s="315" t="s">
        <v>8645</v>
      </c>
      <c r="G4230" s="315" t="s">
        <v>8146</v>
      </c>
      <c r="H4230" s="279" t="s">
        <v>425</v>
      </c>
      <c r="I4230" s="279" t="s">
        <v>538</v>
      </c>
      <c r="J4230" s="279" t="s">
        <v>426</v>
      </c>
      <c r="K4230" s="280">
        <v>2014</v>
      </c>
      <c r="L4230" s="279" t="s">
        <v>8101</v>
      </c>
      <c r="M4230" s="279" t="s">
        <v>394</v>
      </c>
      <c r="N4230" s="279" t="s">
        <v>394</v>
      </c>
      <c r="O4230" s="279" t="s">
        <v>394</v>
      </c>
      <c r="P4230" s="315">
        <v>0</v>
      </c>
      <c r="Q4230" s="278"/>
      <c r="R4230" s="303"/>
      <c r="S4230" s="279" t="s">
        <v>394</v>
      </c>
      <c r="T4230" s="279" t="s">
        <v>394</v>
      </c>
      <c r="U4230" s="303"/>
      <c r="V4230" s="303"/>
      <c r="W4230" s="303"/>
      <c r="X4230" s="303"/>
      <c r="Z4230" s="303"/>
      <c r="AA4230" s="303"/>
      <c r="AC4230" s="279" t="s">
        <v>394</v>
      </c>
      <c r="AF4230" s="276">
        <f>IFERROR(VLOOKUP(A4230,'[1]قوائم الترجمة'!AC$2:AD$2397,1,0),"م")</f>
        <v>123440</v>
      </c>
      <c r="AG4230" s="232"/>
      <c r="AH4230" s="233"/>
      <c r="AI4230" s="233"/>
      <c r="AJ4230" s="233"/>
      <c r="AL4230" s="267"/>
      <c r="AM4230" s="235"/>
      <c r="AO4230" s="236"/>
      <c r="AU4230" s="234"/>
    </row>
    <row r="4231" spans="1:47" ht="21" x14ac:dyDescent="0.4">
      <c r="A4231" s="278">
        <v>123441</v>
      </c>
      <c r="B4231" s="279" t="s">
        <v>2636</v>
      </c>
      <c r="C4231" s="279" t="s">
        <v>626</v>
      </c>
      <c r="D4231" s="279" t="s">
        <v>281</v>
      </c>
      <c r="E4231" s="279" t="s">
        <v>394</v>
      </c>
      <c r="F4231"/>
      <c r="H4231" s="279" t="s">
        <v>394</v>
      </c>
      <c r="I4231" s="279" t="s">
        <v>539</v>
      </c>
      <c r="J4231" s="279" t="s">
        <v>394</v>
      </c>
      <c r="K4231" s="279" t="s">
        <v>394</v>
      </c>
      <c r="L4231" s="279" t="s">
        <v>394</v>
      </c>
      <c r="M4231" s="279" t="s">
        <v>394</v>
      </c>
      <c r="N4231" s="279" t="s">
        <v>394</v>
      </c>
      <c r="O4231" s="279" t="s">
        <v>394</v>
      </c>
      <c r="P4231" s="315">
        <v>0</v>
      </c>
      <c r="Q4231" s="279" t="s">
        <v>394</v>
      </c>
      <c r="R4231" s="279" t="s">
        <v>394</v>
      </c>
      <c r="S4231" s="279" t="s">
        <v>394</v>
      </c>
      <c r="T4231" s="279" t="s">
        <v>394</v>
      </c>
      <c r="U4231" s="279" t="s">
        <v>394</v>
      </c>
      <c r="V4231" s="279" t="s">
        <v>394</v>
      </c>
      <c r="W4231" s="279" t="s">
        <v>394</v>
      </c>
      <c r="X4231" s="279" t="s">
        <v>394</v>
      </c>
      <c r="Y4231" s="281"/>
      <c r="Z4231" s="279" t="s">
        <v>394</v>
      </c>
      <c r="AA4231" s="279" t="s">
        <v>394</v>
      </c>
      <c r="AB4231" s="281"/>
      <c r="AC4231" s="279" t="s">
        <v>855</v>
      </c>
      <c r="AF4231" s="276" t="str">
        <f>IFERROR(VLOOKUP(A4231,'[1]قوائم الترجمة'!AC$2:AD$2397,1,0),"م")</f>
        <v>م</v>
      </c>
      <c r="AG4231" s="232"/>
      <c r="AH4231" s="233"/>
      <c r="AI4231" s="233"/>
      <c r="AJ4231" s="233"/>
      <c r="AL4231" s="267"/>
      <c r="AM4231" s="235"/>
      <c r="AO4231" s="236"/>
      <c r="AU4231" s="234"/>
    </row>
    <row r="4232" spans="1:47" ht="21" x14ac:dyDescent="0.4">
      <c r="A4232" s="278">
        <v>123442</v>
      </c>
      <c r="B4232" s="279" t="s">
        <v>2635</v>
      </c>
      <c r="C4232" s="279" t="s">
        <v>62</v>
      </c>
      <c r="D4232" s="279" t="s">
        <v>239</v>
      </c>
      <c r="E4232" s="279" t="s">
        <v>394</v>
      </c>
      <c r="F4232"/>
      <c r="H4232" s="279" t="s">
        <v>394</v>
      </c>
      <c r="I4232" s="279" t="s">
        <v>539</v>
      </c>
      <c r="J4232" s="279" t="s">
        <v>394</v>
      </c>
      <c r="K4232" s="279" t="s">
        <v>394</v>
      </c>
      <c r="L4232" s="279" t="s">
        <v>394</v>
      </c>
      <c r="M4232" s="279" t="s">
        <v>394</v>
      </c>
      <c r="N4232" s="279" t="s">
        <v>394</v>
      </c>
      <c r="O4232" s="279" t="s">
        <v>394</v>
      </c>
      <c r="P4232" s="315">
        <v>0</v>
      </c>
      <c r="Q4232" s="279" t="s">
        <v>394</v>
      </c>
      <c r="R4232" s="279" t="s">
        <v>394</v>
      </c>
      <c r="S4232" s="279" t="s">
        <v>394</v>
      </c>
      <c r="T4232" s="279" t="s">
        <v>394</v>
      </c>
      <c r="U4232" s="279" t="s">
        <v>394</v>
      </c>
      <c r="V4232" s="279" t="s">
        <v>394</v>
      </c>
      <c r="W4232" s="279" t="s">
        <v>394</v>
      </c>
      <c r="X4232" s="279" t="s">
        <v>394</v>
      </c>
      <c r="Y4232" s="281"/>
      <c r="Z4232" s="279" t="s">
        <v>394</v>
      </c>
      <c r="AA4232" s="279" t="s">
        <v>394</v>
      </c>
      <c r="AB4232" s="281"/>
      <c r="AC4232" s="279" t="s">
        <v>394</v>
      </c>
      <c r="AF4232" s="276" t="str">
        <f>IFERROR(VLOOKUP(A4232,'[1]قوائم الترجمة'!AC$2:AD$2397,1,0),"م")</f>
        <v>م</v>
      </c>
      <c r="AG4232" s="232"/>
      <c r="AH4232" s="233"/>
      <c r="AI4232" s="233"/>
      <c r="AJ4232" s="233"/>
      <c r="AL4232" s="267"/>
      <c r="AM4232" s="235"/>
      <c r="AO4232" s="236"/>
      <c r="AU4232" s="234"/>
    </row>
    <row r="4233" spans="1:47" ht="21" x14ac:dyDescent="0.4">
      <c r="A4233" s="278">
        <v>123443</v>
      </c>
      <c r="B4233" s="279" t="s">
        <v>2634</v>
      </c>
      <c r="C4233" s="279" t="s">
        <v>120</v>
      </c>
      <c r="D4233" s="279" t="s">
        <v>290</v>
      </c>
      <c r="E4233" s="279" t="s">
        <v>394</v>
      </c>
      <c r="F4233"/>
      <c r="H4233" s="279" t="s">
        <v>394</v>
      </c>
      <c r="I4233" s="279" t="s">
        <v>540</v>
      </c>
      <c r="J4233" s="279" t="s">
        <v>394</v>
      </c>
      <c r="K4233" s="279" t="s">
        <v>394</v>
      </c>
      <c r="L4233" s="279" t="s">
        <v>394</v>
      </c>
      <c r="M4233" s="279" t="s">
        <v>394</v>
      </c>
      <c r="N4233" s="279" t="s">
        <v>394</v>
      </c>
      <c r="O4233" s="279" t="s">
        <v>394</v>
      </c>
      <c r="P4233" s="315">
        <v>0</v>
      </c>
      <c r="Q4233" s="279" t="s">
        <v>394</v>
      </c>
      <c r="R4233" s="279" t="s">
        <v>394</v>
      </c>
      <c r="S4233" s="279" t="s">
        <v>394</v>
      </c>
      <c r="T4233" s="279" t="s">
        <v>394</v>
      </c>
      <c r="U4233" s="279" t="s">
        <v>394</v>
      </c>
      <c r="V4233" s="279" t="s">
        <v>394</v>
      </c>
      <c r="W4233" s="279" t="s">
        <v>394</v>
      </c>
      <c r="X4233" s="279" t="s">
        <v>394</v>
      </c>
      <c r="Y4233" s="281"/>
      <c r="Z4233" s="279" t="s">
        <v>394</v>
      </c>
      <c r="AA4233" s="279" t="s">
        <v>394</v>
      </c>
      <c r="AB4233" s="281"/>
      <c r="AC4233" s="279" t="s">
        <v>394</v>
      </c>
      <c r="AF4233" s="276" t="str">
        <f>IFERROR(VLOOKUP(A4233,'[1]قوائم الترجمة'!AC$2:AD$2397,1,0),"م")</f>
        <v>م</v>
      </c>
      <c r="AG4233" s="232"/>
      <c r="AH4233" s="233"/>
      <c r="AI4233" s="233"/>
      <c r="AJ4233" s="233"/>
      <c r="AL4233" s="267"/>
      <c r="AM4233" s="235"/>
      <c r="AO4233" s="236"/>
      <c r="AU4233" s="234"/>
    </row>
    <row r="4234" spans="1:47" ht="21" x14ac:dyDescent="0.4">
      <c r="A4234" s="278">
        <v>123444</v>
      </c>
      <c r="B4234" s="279" t="s">
        <v>2633</v>
      </c>
      <c r="C4234" s="279" t="s">
        <v>110</v>
      </c>
      <c r="D4234" s="279" t="s">
        <v>1119</v>
      </c>
      <c r="E4234" s="279" t="s">
        <v>424</v>
      </c>
      <c r="F4234" s="315" t="s">
        <v>9851</v>
      </c>
      <c r="G4234" s="315" t="s">
        <v>402</v>
      </c>
      <c r="H4234" s="279" t="s">
        <v>425</v>
      </c>
      <c r="I4234" s="279" t="s">
        <v>541</v>
      </c>
      <c r="J4234" s="279" t="s">
        <v>403</v>
      </c>
      <c r="K4234" s="280">
        <v>2007</v>
      </c>
      <c r="L4234" s="279" t="s">
        <v>404</v>
      </c>
      <c r="M4234" s="279" t="s">
        <v>394</v>
      </c>
      <c r="N4234" s="279" t="s">
        <v>394</v>
      </c>
      <c r="O4234" s="279" t="s">
        <v>394</v>
      </c>
      <c r="P4234" s="315">
        <v>0</v>
      </c>
      <c r="Q4234" s="278"/>
      <c r="R4234" s="303"/>
      <c r="S4234" s="279" t="s">
        <v>394</v>
      </c>
      <c r="T4234" s="279" t="s">
        <v>394</v>
      </c>
      <c r="U4234" s="303"/>
      <c r="V4234" s="303"/>
      <c r="W4234" s="303"/>
      <c r="X4234" s="303"/>
      <c r="Z4234" s="303"/>
      <c r="AA4234" s="303"/>
      <c r="AC4234" s="279" t="s">
        <v>394</v>
      </c>
      <c r="AF4234" s="276">
        <f>IFERROR(VLOOKUP(A4234,'[1]قوائم الترجمة'!AC$2:AD$2397,1,0),"م")</f>
        <v>123444</v>
      </c>
      <c r="AG4234" s="232"/>
      <c r="AH4234" s="233"/>
      <c r="AI4234" s="233"/>
      <c r="AJ4234" s="233"/>
      <c r="AL4234" s="267"/>
      <c r="AM4234" s="235"/>
      <c r="AO4234" s="236"/>
      <c r="AU4234" s="234"/>
    </row>
    <row r="4235" spans="1:47" ht="21" x14ac:dyDescent="0.4">
      <c r="A4235" s="278">
        <v>123445</v>
      </c>
      <c r="B4235" s="279" t="s">
        <v>2632</v>
      </c>
      <c r="C4235" s="279" t="s">
        <v>758</v>
      </c>
      <c r="D4235" s="279" t="s">
        <v>358</v>
      </c>
      <c r="E4235" s="279" t="s">
        <v>424</v>
      </c>
      <c r="F4235" s="315" t="s">
        <v>9852</v>
      </c>
      <c r="G4235" s="315" t="s">
        <v>8149</v>
      </c>
      <c r="H4235" s="279" t="s">
        <v>425</v>
      </c>
      <c r="I4235" s="279" t="s">
        <v>538</v>
      </c>
      <c r="J4235" s="279" t="s">
        <v>403</v>
      </c>
      <c r="K4235" s="280">
        <v>2017</v>
      </c>
      <c r="L4235" s="279" t="s">
        <v>402</v>
      </c>
      <c r="M4235" s="279" t="s">
        <v>394</v>
      </c>
      <c r="N4235" s="279" t="s">
        <v>9853</v>
      </c>
      <c r="O4235" s="279" t="s">
        <v>8403</v>
      </c>
      <c r="P4235" s="279">
        <v>20000</v>
      </c>
      <c r="Q4235" s="278"/>
      <c r="R4235" s="303"/>
      <c r="S4235" s="279" t="s">
        <v>394</v>
      </c>
      <c r="T4235" s="279"/>
      <c r="U4235" s="303"/>
      <c r="V4235" s="303"/>
      <c r="W4235" s="303"/>
      <c r="X4235" s="303"/>
      <c r="Z4235" s="303"/>
      <c r="AA4235" s="303"/>
      <c r="AC4235" s="279" t="s">
        <v>394</v>
      </c>
      <c r="AF4235" s="276">
        <f>IFERROR(VLOOKUP(A4235,'[1]قوائم الترجمة'!AC$2:AD$2397,1,0),"م")</f>
        <v>123445</v>
      </c>
      <c r="AG4235" s="232"/>
      <c r="AH4235" s="233"/>
      <c r="AI4235" s="233"/>
      <c r="AJ4235" s="233"/>
      <c r="AL4235" s="267"/>
      <c r="AM4235" s="235"/>
      <c r="AO4235" s="236"/>
      <c r="AU4235" s="234"/>
    </row>
    <row r="4236" spans="1:47" ht="21" x14ac:dyDescent="0.4">
      <c r="A4236" s="278">
        <v>123446</v>
      </c>
      <c r="B4236" s="279" t="s">
        <v>2631</v>
      </c>
      <c r="C4236" s="279" t="s">
        <v>1073</v>
      </c>
      <c r="D4236" s="279" t="s">
        <v>237</v>
      </c>
      <c r="E4236" s="279" t="s">
        <v>394</v>
      </c>
      <c r="F4236"/>
      <c r="H4236" s="279" t="s">
        <v>394</v>
      </c>
      <c r="I4236" s="279" t="s">
        <v>540</v>
      </c>
      <c r="J4236" s="279" t="s">
        <v>394</v>
      </c>
      <c r="K4236" s="279" t="s">
        <v>394</v>
      </c>
      <c r="L4236" s="279" t="s">
        <v>394</v>
      </c>
      <c r="M4236" s="279" t="s">
        <v>394</v>
      </c>
      <c r="N4236" s="279" t="s">
        <v>394</v>
      </c>
      <c r="O4236" s="279" t="s">
        <v>394</v>
      </c>
      <c r="P4236" s="315">
        <v>0</v>
      </c>
      <c r="Q4236" s="279" t="s">
        <v>394</v>
      </c>
      <c r="R4236" s="279" t="s">
        <v>394</v>
      </c>
      <c r="S4236" s="279" t="s">
        <v>394</v>
      </c>
      <c r="T4236" s="279" t="s">
        <v>394</v>
      </c>
      <c r="U4236" s="279" t="s">
        <v>394</v>
      </c>
      <c r="V4236" s="279" t="s">
        <v>394</v>
      </c>
      <c r="W4236" s="279" t="s">
        <v>394</v>
      </c>
      <c r="X4236" s="279" t="s">
        <v>394</v>
      </c>
      <c r="Y4236" s="281"/>
      <c r="Z4236" s="279" t="s">
        <v>394</v>
      </c>
      <c r="AA4236" s="279" t="s">
        <v>394</v>
      </c>
      <c r="AB4236" s="281"/>
      <c r="AC4236" s="279" t="s">
        <v>394</v>
      </c>
      <c r="AF4236" s="276" t="str">
        <f>IFERROR(VLOOKUP(A4236,'[1]قوائم الترجمة'!AC$2:AD$2397,1,0),"م")</f>
        <v>م</v>
      </c>
      <c r="AG4236" s="232"/>
      <c r="AH4236" s="233"/>
      <c r="AI4236" s="233"/>
      <c r="AJ4236" s="233"/>
      <c r="AL4236" s="267"/>
      <c r="AM4236" s="235"/>
      <c r="AO4236" s="236"/>
      <c r="AU4236" s="234"/>
    </row>
    <row r="4237" spans="1:47" ht="21" x14ac:dyDescent="0.4">
      <c r="A4237" s="278">
        <v>123447</v>
      </c>
      <c r="B4237" s="279" t="s">
        <v>2630</v>
      </c>
      <c r="C4237" s="279" t="s">
        <v>156</v>
      </c>
      <c r="D4237" s="279" t="s">
        <v>274</v>
      </c>
      <c r="E4237" s="279" t="s">
        <v>394</v>
      </c>
      <c r="F4237"/>
      <c r="H4237" s="279" t="s">
        <v>394</v>
      </c>
      <c r="I4237" s="279" t="s">
        <v>539</v>
      </c>
      <c r="J4237" s="279" t="s">
        <v>394</v>
      </c>
      <c r="K4237" s="279" t="s">
        <v>394</v>
      </c>
      <c r="L4237" s="279" t="s">
        <v>394</v>
      </c>
      <c r="M4237" s="279" t="s">
        <v>394</v>
      </c>
      <c r="N4237" s="279" t="s">
        <v>394</v>
      </c>
      <c r="O4237" s="279" t="s">
        <v>394</v>
      </c>
      <c r="P4237" s="315">
        <v>0</v>
      </c>
      <c r="Q4237" s="279" t="s">
        <v>394</v>
      </c>
      <c r="R4237" s="279" t="s">
        <v>394</v>
      </c>
      <c r="S4237" s="279" t="s">
        <v>394</v>
      </c>
      <c r="T4237" s="279" t="s">
        <v>394</v>
      </c>
      <c r="U4237" s="279" t="s">
        <v>394</v>
      </c>
      <c r="V4237" s="279" t="s">
        <v>394</v>
      </c>
      <c r="W4237" s="279" t="s">
        <v>394</v>
      </c>
      <c r="X4237" s="279" t="s">
        <v>394</v>
      </c>
      <c r="Y4237" s="281"/>
      <c r="Z4237" s="279" t="s">
        <v>394</v>
      </c>
      <c r="AA4237" s="279" t="s">
        <v>394</v>
      </c>
      <c r="AB4237" s="281"/>
      <c r="AC4237" s="279" t="s">
        <v>855</v>
      </c>
      <c r="AF4237" s="276" t="str">
        <f>IFERROR(VLOOKUP(A4237,'[1]قوائم الترجمة'!AC$2:AD$2397,1,0),"م")</f>
        <v>م</v>
      </c>
      <c r="AG4237" s="232"/>
      <c r="AH4237" s="233"/>
      <c r="AI4237" s="233"/>
      <c r="AJ4237" s="233"/>
      <c r="AL4237" s="267"/>
      <c r="AM4237" s="235"/>
      <c r="AO4237" s="236"/>
      <c r="AU4237" s="234"/>
    </row>
    <row r="4238" spans="1:47" ht="21" x14ac:dyDescent="0.4">
      <c r="A4238" s="278">
        <v>123448</v>
      </c>
      <c r="B4238" s="279" t="s">
        <v>2628</v>
      </c>
      <c r="C4238" s="279" t="s">
        <v>127</v>
      </c>
      <c r="D4238" s="279" t="s">
        <v>273</v>
      </c>
      <c r="E4238" s="279" t="s">
        <v>394</v>
      </c>
      <c r="F4238"/>
      <c r="H4238" s="279" t="s">
        <v>394</v>
      </c>
      <c r="I4238" s="279" t="s">
        <v>538</v>
      </c>
      <c r="J4238" s="279" t="s">
        <v>394</v>
      </c>
      <c r="K4238" s="279" t="s">
        <v>394</v>
      </c>
      <c r="L4238" s="279" t="s">
        <v>394</v>
      </c>
      <c r="M4238" s="279" t="s">
        <v>394</v>
      </c>
      <c r="N4238" s="279" t="s">
        <v>394</v>
      </c>
      <c r="O4238" s="279" t="s">
        <v>394</v>
      </c>
      <c r="P4238" s="315">
        <v>0</v>
      </c>
      <c r="Q4238" s="279" t="s">
        <v>394</v>
      </c>
      <c r="R4238" s="279" t="s">
        <v>394</v>
      </c>
      <c r="S4238" s="279" t="s">
        <v>394</v>
      </c>
      <c r="T4238" s="279" t="s">
        <v>394</v>
      </c>
      <c r="U4238" s="279" t="s">
        <v>394</v>
      </c>
      <c r="V4238" s="279" t="s">
        <v>394</v>
      </c>
      <c r="W4238" s="279" t="s">
        <v>394</v>
      </c>
      <c r="X4238" s="279" t="s">
        <v>394</v>
      </c>
      <c r="Y4238" s="281"/>
      <c r="Z4238" s="279" t="s">
        <v>394</v>
      </c>
      <c r="AA4238" s="279" t="s">
        <v>394</v>
      </c>
      <c r="AB4238" s="281"/>
      <c r="AC4238" s="279" t="s">
        <v>394</v>
      </c>
      <c r="AF4238" s="276" t="str">
        <f>IFERROR(VLOOKUP(A4238,'[1]قوائم الترجمة'!AC$2:AD$2397,1,0),"م")</f>
        <v>م</v>
      </c>
      <c r="AG4238" s="232"/>
      <c r="AH4238" s="233"/>
      <c r="AI4238" s="233"/>
      <c r="AJ4238" s="233"/>
      <c r="AL4238" s="267"/>
      <c r="AM4238" s="235"/>
      <c r="AO4238" s="236"/>
      <c r="AU4238" s="234"/>
    </row>
    <row r="4239" spans="1:47" ht="21" x14ac:dyDescent="0.4">
      <c r="A4239" s="278">
        <v>123449</v>
      </c>
      <c r="B4239" s="279" t="s">
        <v>2627</v>
      </c>
      <c r="C4239" s="279" t="s">
        <v>109</v>
      </c>
      <c r="D4239" s="279" t="s">
        <v>251</v>
      </c>
      <c r="E4239" s="279" t="s">
        <v>423</v>
      </c>
      <c r="F4239" s="315" t="s">
        <v>9854</v>
      </c>
      <c r="G4239" s="315" t="s">
        <v>8291</v>
      </c>
      <c r="H4239" s="279" t="s">
        <v>425</v>
      </c>
      <c r="I4239" s="279" t="s">
        <v>67</v>
      </c>
      <c r="J4239" s="279" t="s">
        <v>403</v>
      </c>
      <c r="K4239" s="280">
        <v>2014</v>
      </c>
      <c r="L4239" s="279" t="s">
        <v>410</v>
      </c>
      <c r="M4239" s="279" t="s">
        <v>394</v>
      </c>
      <c r="N4239" s="279" t="s">
        <v>394</v>
      </c>
      <c r="O4239" s="279" t="s">
        <v>394</v>
      </c>
      <c r="P4239" s="315">
        <v>0</v>
      </c>
      <c r="Q4239" s="278"/>
      <c r="R4239" s="303"/>
      <c r="S4239" s="279" t="s">
        <v>394</v>
      </c>
      <c r="T4239" s="279" t="s">
        <v>394</v>
      </c>
      <c r="U4239" s="303"/>
      <c r="V4239" s="303"/>
      <c r="W4239" s="303"/>
      <c r="X4239" s="303"/>
      <c r="Z4239" s="303"/>
      <c r="AA4239" s="303"/>
      <c r="AC4239" s="279" t="s">
        <v>394</v>
      </c>
      <c r="AF4239" s="276">
        <f>IFERROR(VLOOKUP(A4239,'[1]قوائم الترجمة'!AC$2:AD$2397,1,0),"م")</f>
        <v>123449</v>
      </c>
      <c r="AG4239" s="232"/>
      <c r="AH4239" s="233"/>
      <c r="AI4239" s="233"/>
      <c r="AJ4239" s="233"/>
      <c r="AL4239" s="267"/>
      <c r="AM4239" s="235"/>
      <c r="AO4239" s="236"/>
      <c r="AU4239" s="234"/>
    </row>
    <row r="4240" spans="1:47" ht="21" x14ac:dyDescent="0.4">
      <c r="A4240" s="278">
        <v>123450</v>
      </c>
      <c r="B4240" s="279" t="s">
        <v>2625</v>
      </c>
      <c r="C4240" s="279" t="s">
        <v>1244</v>
      </c>
      <c r="D4240" s="279" t="s">
        <v>2626</v>
      </c>
      <c r="E4240" s="279" t="s">
        <v>394</v>
      </c>
      <c r="F4240"/>
      <c r="H4240" s="279" t="s">
        <v>394</v>
      </c>
      <c r="I4240" s="279" t="s">
        <v>539</v>
      </c>
      <c r="J4240" s="279" t="s">
        <v>394</v>
      </c>
      <c r="K4240" s="279" t="s">
        <v>394</v>
      </c>
      <c r="L4240" s="279" t="s">
        <v>394</v>
      </c>
      <c r="M4240" s="279" t="s">
        <v>394</v>
      </c>
      <c r="N4240" s="279" t="s">
        <v>394</v>
      </c>
      <c r="O4240" s="279" t="s">
        <v>394</v>
      </c>
      <c r="P4240" s="315">
        <v>0</v>
      </c>
      <c r="Q4240" s="279" t="s">
        <v>394</v>
      </c>
      <c r="R4240" s="279" t="s">
        <v>394</v>
      </c>
      <c r="S4240" s="279" t="s">
        <v>394</v>
      </c>
      <c r="T4240" s="279" t="s">
        <v>394</v>
      </c>
      <c r="U4240" s="279" t="s">
        <v>394</v>
      </c>
      <c r="V4240" s="279" t="s">
        <v>394</v>
      </c>
      <c r="W4240" s="279" t="s">
        <v>394</v>
      </c>
      <c r="X4240" s="279" t="s">
        <v>394</v>
      </c>
      <c r="Y4240" s="281"/>
      <c r="Z4240" s="279" t="s">
        <v>394</v>
      </c>
      <c r="AA4240" s="279" t="s">
        <v>394</v>
      </c>
      <c r="AB4240" s="281"/>
      <c r="AC4240" s="279" t="s">
        <v>855</v>
      </c>
      <c r="AF4240" s="276" t="str">
        <f>IFERROR(VLOOKUP(A4240,'[1]قوائم الترجمة'!AC$2:AD$2397,1,0),"م")</f>
        <v>م</v>
      </c>
      <c r="AG4240" s="232"/>
      <c r="AH4240" s="233"/>
      <c r="AI4240" s="233"/>
      <c r="AJ4240" s="233"/>
      <c r="AL4240" s="267"/>
      <c r="AM4240" s="235"/>
      <c r="AO4240" s="236"/>
      <c r="AU4240" s="234"/>
    </row>
    <row r="4241" spans="1:47" ht="21" x14ac:dyDescent="0.4">
      <c r="A4241" s="278">
        <v>123451</v>
      </c>
      <c r="B4241" s="279" t="s">
        <v>6090</v>
      </c>
      <c r="C4241" s="279" t="s">
        <v>68</v>
      </c>
      <c r="D4241" s="279" t="s">
        <v>1053</v>
      </c>
      <c r="E4241" s="279" t="s">
        <v>394</v>
      </c>
      <c r="F4241"/>
      <c r="H4241" s="279" t="s">
        <v>394</v>
      </c>
      <c r="I4241" s="279" t="s">
        <v>538</v>
      </c>
      <c r="J4241" s="279" t="s">
        <v>394</v>
      </c>
      <c r="K4241" s="279" t="s">
        <v>394</v>
      </c>
      <c r="L4241" s="279" t="s">
        <v>394</v>
      </c>
      <c r="M4241" s="279" t="s">
        <v>394</v>
      </c>
      <c r="N4241" s="279" t="s">
        <v>394</v>
      </c>
      <c r="O4241" s="279" t="s">
        <v>394</v>
      </c>
      <c r="P4241" s="315">
        <v>0</v>
      </c>
      <c r="Q4241" s="279" t="s">
        <v>394</v>
      </c>
      <c r="R4241" s="279" t="s">
        <v>394</v>
      </c>
      <c r="S4241" s="279" t="s">
        <v>394</v>
      </c>
      <c r="T4241" s="279" t="s">
        <v>394</v>
      </c>
      <c r="U4241" s="279" t="s">
        <v>394</v>
      </c>
      <c r="V4241" s="279" t="s">
        <v>394</v>
      </c>
      <c r="W4241" s="279" t="s">
        <v>394</v>
      </c>
      <c r="X4241" s="279" t="s">
        <v>394</v>
      </c>
      <c r="Y4241" s="281"/>
      <c r="Z4241" s="279" t="s">
        <v>394</v>
      </c>
      <c r="AA4241" s="279" t="s">
        <v>394</v>
      </c>
      <c r="AB4241" s="281"/>
      <c r="AC4241" s="279" t="s">
        <v>855</v>
      </c>
      <c r="AF4241" s="276" t="str">
        <f>IFERROR(VLOOKUP(A4241,'[1]قوائم الترجمة'!AC$2:AD$2397,1,0),"م")</f>
        <v>م</v>
      </c>
      <c r="AG4241" s="232"/>
      <c r="AH4241" s="233"/>
      <c r="AI4241" s="233"/>
      <c r="AJ4241" s="233"/>
      <c r="AL4241" s="267"/>
      <c r="AM4241" s="235"/>
      <c r="AO4241" s="236"/>
      <c r="AU4241" s="234"/>
    </row>
    <row r="4242" spans="1:47" ht="21" x14ac:dyDescent="0.4">
      <c r="A4242" s="278">
        <v>123452</v>
      </c>
      <c r="B4242" s="279" t="s">
        <v>2624</v>
      </c>
      <c r="C4242" s="279" t="s">
        <v>578</v>
      </c>
      <c r="D4242" s="279" t="s">
        <v>278</v>
      </c>
      <c r="E4242" s="279" t="s">
        <v>394</v>
      </c>
      <c r="F4242"/>
      <c r="H4242" s="279" t="s">
        <v>394</v>
      </c>
      <c r="I4242" s="279" t="s">
        <v>539</v>
      </c>
      <c r="J4242" s="279" t="s">
        <v>394</v>
      </c>
      <c r="K4242" s="279" t="s">
        <v>394</v>
      </c>
      <c r="L4242" s="279" t="s">
        <v>394</v>
      </c>
      <c r="M4242" s="279" t="s">
        <v>394</v>
      </c>
      <c r="N4242" s="279" t="s">
        <v>394</v>
      </c>
      <c r="O4242" s="279" t="s">
        <v>394</v>
      </c>
      <c r="P4242" s="315">
        <v>0</v>
      </c>
      <c r="Q4242" s="279" t="s">
        <v>394</v>
      </c>
      <c r="R4242" s="279" t="s">
        <v>394</v>
      </c>
      <c r="S4242" s="279" t="s">
        <v>394</v>
      </c>
      <c r="T4242" s="279" t="s">
        <v>394</v>
      </c>
      <c r="U4242" s="279" t="s">
        <v>394</v>
      </c>
      <c r="V4242" s="279" t="s">
        <v>394</v>
      </c>
      <c r="W4242" s="279" t="s">
        <v>394</v>
      </c>
      <c r="X4242" s="279" t="s">
        <v>394</v>
      </c>
      <c r="Y4242" s="281"/>
      <c r="Z4242" s="279" t="s">
        <v>394</v>
      </c>
      <c r="AA4242" s="279" t="s">
        <v>394</v>
      </c>
      <c r="AB4242" s="281"/>
      <c r="AC4242" s="279" t="s">
        <v>855</v>
      </c>
      <c r="AF4242" s="276" t="str">
        <f>IFERROR(VLOOKUP(A4242,'[1]قوائم الترجمة'!AC$2:AD$2397,1,0),"م")</f>
        <v>م</v>
      </c>
      <c r="AG4242" s="232"/>
      <c r="AH4242" s="233"/>
      <c r="AI4242" s="233"/>
      <c r="AJ4242" s="233"/>
      <c r="AL4242" s="267"/>
      <c r="AM4242" s="235"/>
      <c r="AO4242" s="236"/>
      <c r="AU4242" s="234"/>
    </row>
    <row r="4243" spans="1:47" ht="21" x14ac:dyDescent="0.4">
      <c r="A4243" s="278">
        <v>123453</v>
      </c>
      <c r="B4243" s="279" t="s">
        <v>2623</v>
      </c>
      <c r="C4243" s="279" t="s">
        <v>72</v>
      </c>
      <c r="D4243" s="279" t="s">
        <v>246</v>
      </c>
      <c r="E4243" s="279" t="s">
        <v>394</v>
      </c>
      <c r="F4243"/>
      <c r="H4243" s="279" t="s">
        <v>394</v>
      </c>
      <c r="I4243" s="279" t="s">
        <v>539</v>
      </c>
      <c r="J4243" s="279" t="s">
        <v>394</v>
      </c>
      <c r="K4243" s="279" t="s">
        <v>394</v>
      </c>
      <c r="L4243" s="279" t="s">
        <v>394</v>
      </c>
      <c r="M4243" s="279" t="s">
        <v>394</v>
      </c>
      <c r="N4243" s="279" t="s">
        <v>394</v>
      </c>
      <c r="O4243" s="279" t="s">
        <v>394</v>
      </c>
      <c r="P4243" s="315">
        <v>0</v>
      </c>
      <c r="Q4243" s="279" t="s">
        <v>394</v>
      </c>
      <c r="R4243" s="279" t="s">
        <v>394</v>
      </c>
      <c r="S4243" s="279" t="s">
        <v>394</v>
      </c>
      <c r="T4243" s="279" t="s">
        <v>394</v>
      </c>
      <c r="U4243" s="279" t="s">
        <v>394</v>
      </c>
      <c r="V4243" s="279" t="s">
        <v>394</v>
      </c>
      <c r="W4243" s="279" t="s">
        <v>394</v>
      </c>
      <c r="X4243" s="279" t="s">
        <v>394</v>
      </c>
      <c r="Y4243" s="281"/>
      <c r="Z4243" s="279" t="s">
        <v>394</v>
      </c>
      <c r="AA4243" s="279" t="s">
        <v>394</v>
      </c>
      <c r="AB4243" s="281"/>
      <c r="AC4243" s="279" t="s">
        <v>855</v>
      </c>
      <c r="AF4243" s="276" t="str">
        <f>IFERROR(VLOOKUP(A4243,'[1]قوائم الترجمة'!AC$2:AD$2397,1,0),"م")</f>
        <v>م</v>
      </c>
      <c r="AG4243" s="232"/>
      <c r="AH4243" s="233"/>
      <c r="AI4243" s="233"/>
      <c r="AJ4243" s="233"/>
      <c r="AL4243" s="267"/>
      <c r="AM4243" s="235"/>
      <c r="AO4243" s="236"/>
      <c r="AU4243" s="234"/>
    </row>
    <row r="4244" spans="1:47" ht="21" x14ac:dyDescent="0.4">
      <c r="A4244" s="278">
        <v>123454</v>
      </c>
      <c r="B4244" s="279" t="s">
        <v>2622</v>
      </c>
      <c r="C4244" s="279" t="s">
        <v>72</v>
      </c>
      <c r="D4244" s="279" t="s">
        <v>388</v>
      </c>
      <c r="E4244" s="279" t="s">
        <v>394</v>
      </c>
      <c r="F4244"/>
      <c r="H4244" s="279" t="s">
        <v>394</v>
      </c>
      <c r="I4244" s="279" t="s">
        <v>539</v>
      </c>
      <c r="J4244" s="279" t="s">
        <v>394</v>
      </c>
      <c r="K4244" s="279" t="s">
        <v>394</v>
      </c>
      <c r="L4244" s="279" t="s">
        <v>394</v>
      </c>
      <c r="M4244" s="279" t="s">
        <v>394</v>
      </c>
      <c r="N4244" s="279" t="s">
        <v>394</v>
      </c>
      <c r="O4244" s="279" t="s">
        <v>394</v>
      </c>
      <c r="P4244" s="315">
        <v>0</v>
      </c>
      <c r="Q4244" s="279" t="s">
        <v>394</v>
      </c>
      <c r="R4244" s="279" t="s">
        <v>394</v>
      </c>
      <c r="S4244" s="279" t="s">
        <v>394</v>
      </c>
      <c r="T4244" s="279" t="s">
        <v>394</v>
      </c>
      <c r="U4244" s="279" t="s">
        <v>394</v>
      </c>
      <c r="V4244" s="279" t="s">
        <v>394</v>
      </c>
      <c r="W4244" s="279" t="s">
        <v>394</v>
      </c>
      <c r="X4244" s="279" t="s">
        <v>394</v>
      </c>
      <c r="Y4244" s="281"/>
      <c r="Z4244" s="279" t="s">
        <v>394</v>
      </c>
      <c r="AA4244" s="279" t="s">
        <v>394</v>
      </c>
      <c r="AB4244" s="281"/>
      <c r="AC4244" s="279" t="s">
        <v>855</v>
      </c>
      <c r="AF4244" s="276" t="str">
        <f>IFERROR(VLOOKUP(A4244,'[1]قوائم الترجمة'!AC$2:AD$2397,1,0),"م")</f>
        <v>م</v>
      </c>
      <c r="AG4244" s="232"/>
      <c r="AH4244" s="233"/>
      <c r="AI4244" s="233"/>
      <c r="AJ4244" s="233"/>
      <c r="AL4244" s="267"/>
      <c r="AM4244" s="235"/>
      <c r="AO4244" s="236"/>
      <c r="AU4244" s="234"/>
    </row>
    <row r="4245" spans="1:47" ht="21" x14ac:dyDescent="0.4">
      <c r="A4245" s="278">
        <v>123455</v>
      </c>
      <c r="B4245" s="279" t="s">
        <v>2621</v>
      </c>
      <c r="C4245" s="279" t="s">
        <v>485</v>
      </c>
      <c r="D4245" s="279" t="s">
        <v>265</v>
      </c>
      <c r="E4245" s="279" t="s">
        <v>424</v>
      </c>
      <c r="F4245" s="315" t="s">
        <v>394</v>
      </c>
      <c r="G4245" s="315" t="s">
        <v>9855</v>
      </c>
      <c r="H4245" s="279" t="s">
        <v>425</v>
      </c>
      <c r="I4245" s="279" t="s">
        <v>538</v>
      </c>
      <c r="J4245" s="279" t="s">
        <v>403</v>
      </c>
      <c r="K4245" s="312"/>
      <c r="L4245" s="279" t="s">
        <v>412</v>
      </c>
      <c r="M4245" s="279" t="s">
        <v>394</v>
      </c>
      <c r="N4245" s="279" t="s">
        <v>394</v>
      </c>
      <c r="O4245" s="279" t="s">
        <v>394</v>
      </c>
      <c r="P4245" s="315">
        <v>0</v>
      </c>
      <c r="Q4245" s="278"/>
      <c r="R4245" s="303"/>
      <c r="S4245" s="279" t="s">
        <v>394</v>
      </c>
      <c r="T4245" s="279" t="s">
        <v>394</v>
      </c>
      <c r="U4245" s="303"/>
      <c r="V4245" s="303"/>
      <c r="W4245" s="303"/>
      <c r="X4245" s="303"/>
      <c r="Z4245" s="303"/>
      <c r="AA4245" s="303"/>
      <c r="AC4245" s="279" t="s">
        <v>394</v>
      </c>
      <c r="AF4245" s="276">
        <f>IFERROR(VLOOKUP(A4245,'[1]قوائم الترجمة'!AC$2:AD$2397,1,0),"م")</f>
        <v>123455</v>
      </c>
      <c r="AG4245" s="232"/>
      <c r="AH4245" s="233"/>
      <c r="AI4245" s="233"/>
      <c r="AJ4245" s="233"/>
      <c r="AL4245" s="267"/>
      <c r="AM4245" s="235"/>
      <c r="AO4245" s="236"/>
      <c r="AU4245" s="234"/>
    </row>
    <row r="4246" spans="1:47" ht="21" x14ac:dyDescent="0.4">
      <c r="A4246" s="278">
        <v>123456</v>
      </c>
      <c r="B4246" s="279" t="s">
        <v>2621</v>
      </c>
      <c r="C4246" s="279" t="s">
        <v>68</v>
      </c>
      <c r="D4246" s="279" t="s">
        <v>268</v>
      </c>
      <c r="E4246" s="279" t="s">
        <v>394</v>
      </c>
      <c r="F4246"/>
      <c r="H4246" s="279" t="s">
        <v>394</v>
      </c>
      <c r="I4246" s="279" t="s">
        <v>539</v>
      </c>
      <c r="J4246" s="279" t="s">
        <v>394</v>
      </c>
      <c r="K4246" s="279" t="s">
        <v>394</v>
      </c>
      <c r="L4246" s="279" t="s">
        <v>394</v>
      </c>
      <c r="M4246" s="279" t="s">
        <v>394</v>
      </c>
      <c r="N4246" s="279" t="s">
        <v>394</v>
      </c>
      <c r="O4246" s="279" t="s">
        <v>394</v>
      </c>
      <c r="P4246" s="315">
        <v>0</v>
      </c>
      <c r="Q4246" s="279" t="s">
        <v>394</v>
      </c>
      <c r="R4246" s="279" t="s">
        <v>394</v>
      </c>
      <c r="S4246" s="279" t="s">
        <v>394</v>
      </c>
      <c r="T4246" s="279" t="s">
        <v>394</v>
      </c>
      <c r="U4246" s="279" t="s">
        <v>394</v>
      </c>
      <c r="V4246" s="279" t="s">
        <v>394</v>
      </c>
      <c r="W4246" s="279" t="s">
        <v>394</v>
      </c>
      <c r="X4246" s="279" t="s">
        <v>394</v>
      </c>
      <c r="Y4246" s="281"/>
      <c r="Z4246" s="279" t="s">
        <v>394</v>
      </c>
      <c r="AA4246" s="279" t="s">
        <v>394</v>
      </c>
      <c r="AB4246" s="281"/>
      <c r="AC4246" s="279" t="s">
        <v>855</v>
      </c>
      <c r="AF4246" s="276" t="str">
        <f>IFERROR(VLOOKUP(A4246,'[1]قوائم الترجمة'!AC$2:AD$2397,1,0),"م")</f>
        <v>م</v>
      </c>
      <c r="AG4246" s="232"/>
      <c r="AH4246" s="233"/>
      <c r="AI4246" s="233"/>
      <c r="AJ4246" s="233"/>
      <c r="AL4246" s="267"/>
      <c r="AM4246" s="235"/>
      <c r="AO4246" s="236"/>
      <c r="AU4246" s="234"/>
    </row>
    <row r="4247" spans="1:47" ht="21" x14ac:dyDescent="0.4">
      <c r="A4247" s="278">
        <v>123457</v>
      </c>
      <c r="B4247" s="279" t="s">
        <v>2620</v>
      </c>
      <c r="C4247" s="279" t="s">
        <v>73</v>
      </c>
      <c r="D4247" s="279" t="s">
        <v>646</v>
      </c>
      <c r="E4247" s="279" t="s">
        <v>394</v>
      </c>
      <c r="F4247"/>
      <c r="H4247" s="279" t="s">
        <v>394</v>
      </c>
      <c r="I4247" s="279" t="s">
        <v>539</v>
      </c>
      <c r="J4247" s="279" t="s">
        <v>394</v>
      </c>
      <c r="K4247" s="279" t="s">
        <v>394</v>
      </c>
      <c r="L4247" s="279" t="s">
        <v>394</v>
      </c>
      <c r="M4247" s="279" t="s">
        <v>394</v>
      </c>
      <c r="N4247" s="279" t="s">
        <v>394</v>
      </c>
      <c r="O4247" s="279" t="s">
        <v>394</v>
      </c>
      <c r="P4247" s="315">
        <v>0</v>
      </c>
      <c r="Q4247" s="279" t="s">
        <v>394</v>
      </c>
      <c r="R4247" s="279" t="s">
        <v>394</v>
      </c>
      <c r="S4247" s="279" t="s">
        <v>394</v>
      </c>
      <c r="T4247" s="279" t="s">
        <v>394</v>
      </c>
      <c r="U4247" s="279" t="s">
        <v>394</v>
      </c>
      <c r="V4247" s="279" t="s">
        <v>394</v>
      </c>
      <c r="W4247" s="279" t="s">
        <v>394</v>
      </c>
      <c r="X4247" s="279" t="s">
        <v>394</v>
      </c>
      <c r="Y4247" s="281"/>
      <c r="Z4247" s="279" t="s">
        <v>394</v>
      </c>
      <c r="AA4247" s="279" t="s">
        <v>394</v>
      </c>
      <c r="AB4247" s="281"/>
      <c r="AC4247" s="279" t="s">
        <v>855</v>
      </c>
      <c r="AF4247" s="276" t="str">
        <f>IFERROR(VLOOKUP(A4247,'[1]قوائم الترجمة'!AC$2:AD$2397,1,0),"م")</f>
        <v>م</v>
      </c>
      <c r="AG4247" s="232"/>
      <c r="AH4247" s="233"/>
      <c r="AI4247" s="233"/>
      <c r="AJ4247" s="233"/>
      <c r="AL4247" s="267"/>
      <c r="AM4247" s="235"/>
      <c r="AO4247" s="236"/>
      <c r="AU4247" s="234"/>
    </row>
    <row r="4248" spans="1:47" ht="21" x14ac:dyDescent="0.4">
      <c r="A4248" s="278">
        <v>123458</v>
      </c>
      <c r="B4248" s="279" t="s">
        <v>2618</v>
      </c>
      <c r="C4248" s="279" t="s">
        <v>68</v>
      </c>
      <c r="D4248" s="279" t="s">
        <v>2619</v>
      </c>
      <c r="E4248" s="279" t="s">
        <v>424</v>
      </c>
      <c r="F4248" s="315" t="s">
        <v>9856</v>
      </c>
      <c r="G4248" s="315" t="s">
        <v>8177</v>
      </c>
      <c r="H4248" s="279" t="s">
        <v>425</v>
      </c>
      <c r="I4248" s="279" t="s">
        <v>542</v>
      </c>
      <c r="J4248" s="279" t="s">
        <v>403</v>
      </c>
      <c r="K4248" s="280">
        <v>2018</v>
      </c>
      <c r="L4248" s="279" t="s">
        <v>419</v>
      </c>
      <c r="M4248" s="279" t="s">
        <v>394</v>
      </c>
      <c r="N4248" s="279" t="s">
        <v>394</v>
      </c>
      <c r="O4248" s="279" t="s">
        <v>394</v>
      </c>
      <c r="P4248" s="315">
        <v>0</v>
      </c>
      <c r="Q4248" s="278"/>
      <c r="R4248" s="303"/>
      <c r="S4248" s="279" t="s">
        <v>394</v>
      </c>
      <c r="T4248" s="279" t="s">
        <v>394</v>
      </c>
      <c r="U4248" s="303"/>
      <c r="V4248" s="303"/>
      <c r="W4248" s="303"/>
      <c r="X4248" s="303"/>
      <c r="Z4248" s="303"/>
      <c r="AA4248" s="303"/>
      <c r="AC4248" s="279" t="s">
        <v>394</v>
      </c>
      <c r="AF4248" s="276">
        <f>IFERROR(VLOOKUP(A4248,'[1]قوائم الترجمة'!AC$2:AD$2397,1,0),"م")</f>
        <v>123458</v>
      </c>
      <c r="AG4248" s="232"/>
      <c r="AH4248" s="233"/>
      <c r="AI4248" s="233"/>
      <c r="AJ4248" s="233"/>
      <c r="AL4248" s="267"/>
      <c r="AM4248" s="235"/>
      <c r="AO4248" s="236"/>
      <c r="AU4248" s="234"/>
    </row>
    <row r="4249" spans="1:47" ht="21" x14ac:dyDescent="0.4">
      <c r="A4249" s="278">
        <v>123459</v>
      </c>
      <c r="B4249" s="279" t="s">
        <v>2617</v>
      </c>
      <c r="C4249" s="279" t="s">
        <v>64</v>
      </c>
      <c r="D4249" s="279" t="s">
        <v>284</v>
      </c>
      <c r="E4249" s="279" t="s">
        <v>5660</v>
      </c>
      <c r="F4249" s="315" t="s">
        <v>9134</v>
      </c>
      <c r="G4249" s="315" t="s">
        <v>419</v>
      </c>
      <c r="H4249" s="279" t="s">
        <v>425</v>
      </c>
      <c r="I4249" s="279" t="s">
        <v>67</v>
      </c>
      <c r="J4249" s="279" t="s">
        <v>403</v>
      </c>
      <c r="K4249" s="280">
        <v>2003</v>
      </c>
      <c r="L4249" s="279" t="s">
        <v>419</v>
      </c>
      <c r="M4249" s="279" t="s">
        <v>394</v>
      </c>
      <c r="N4249" s="279" t="s">
        <v>394</v>
      </c>
      <c r="O4249" s="279" t="s">
        <v>394</v>
      </c>
      <c r="P4249" s="315">
        <v>0</v>
      </c>
      <c r="Q4249" s="278"/>
      <c r="R4249" s="303"/>
      <c r="S4249" s="279" t="s">
        <v>394</v>
      </c>
      <c r="T4249" s="279" t="s">
        <v>394</v>
      </c>
      <c r="U4249" s="303"/>
      <c r="V4249" s="303"/>
      <c r="W4249" s="303"/>
      <c r="X4249" s="303"/>
      <c r="Z4249" s="303"/>
      <c r="AA4249" s="303"/>
      <c r="AC4249" s="279" t="s">
        <v>394</v>
      </c>
      <c r="AF4249" s="276">
        <f>IFERROR(VLOOKUP(A4249,'[1]قوائم الترجمة'!AC$2:AD$2397,1,0),"م")</f>
        <v>123459</v>
      </c>
      <c r="AG4249" s="232"/>
      <c r="AH4249" s="233"/>
      <c r="AI4249" s="233"/>
      <c r="AJ4249" s="233"/>
      <c r="AL4249" s="267"/>
      <c r="AM4249" s="235"/>
      <c r="AO4249" s="236"/>
      <c r="AU4249" s="234"/>
    </row>
    <row r="4250" spans="1:47" ht="21" x14ac:dyDescent="0.4">
      <c r="A4250" s="278">
        <v>123460</v>
      </c>
      <c r="B4250" s="279" t="s">
        <v>2615</v>
      </c>
      <c r="C4250" s="279" t="s">
        <v>1244</v>
      </c>
      <c r="D4250" s="279" t="s">
        <v>297</v>
      </c>
      <c r="E4250" s="279" t="s">
        <v>5660</v>
      </c>
      <c r="F4250" s="315" t="s">
        <v>9857</v>
      </c>
      <c r="G4250" s="315" t="s">
        <v>402</v>
      </c>
      <c r="H4250" s="279" t="s">
        <v>425</v>
      </c>
      <c r="I4250" s="279" t="s">
        <v>67</v>
      </c>
      <c r="J4250" s="279" t="s">
        <v>8112</v>
      </c>
      <c r="K4250" s="280">
        <v>2002</v>
      </c>
      <c r="L4250" s="279" t="s">
        <v>402</v>
      </c>
      <c r="M4250" s="279" t="s">
        <v>394</v>
      </c>
      <c r="N4250" s="279" t="s">
        <v>394</v>
      </c>
      <c r="O4250" s="279" t="s">
        <v>394</v>
      </c>
      <c r="P4250" s="315">
        <v>0</v>
      </c>
      <c r="Q4250" s="278"/>
      <c r="R4250" s="303"/>
      <c r="S4250" s="279" t="s">
        <v>394</v>
      </c>
      <c r="T4250" s="279" t="s">
        <v>394</v>
      </c>
      <c r="U4250" s="303"/>
      <c r="V4250" s="303"/>
      <c r="W4250" s="303"/>
      <c r="X4250" s="303"/>
      <c r="Z4250" s="303"/>
      <c r="AA4250" s="303"/>
      <c r="AC4250" s="279" t="s">
        <v>394</v>
      </c>
      <c r="AF4250" s="276">
        <f>IFERROR(VLOOKUP(A4250,'[1]قوائم الترجمة'!AC$2:AD$2397,1,0),"م")</f>
        <v>123460</v>
      </c>
      <c r="AG4250" s="232"/>
      <c r="AH4250" s="233"/>
      <c r="AI4250" s="233"/>
      <c r="AJ4250" s="233"/>
      <c r="AL4250" s="267"/>
      <c r="AM4250" s="235"/>
      <c r="AO4250" s="236"/>
      <c r="AU4250" s="234"/>
    </row>
    <row r="4251" spans="1:47" ht="21" x14ac:dyDescent="0.4">
      <c r="A4251" s="278">
        <v>123461</v>
      </c>
      <c r="B4251" s="279" t="s">
        <v>2614</v>
      </c>
      <c r="C4251" s="279" t="s">
        <v>68</v>
      </c>
      <c r="D4251" s="279" t="s">
        <v>331</v>
      </c>
      <c r="E4251" s="279" t="s">
        <v>424</v>
      </c>
      <c r="F4251" s="315" t="s">
        <v>9858</v>
      </c>
      <c r="G4251" s="315" t="s">
        <v>402</v>
      </c>
      <c r="H4251" s="279" t="s">
        <v>425</v>
      </c>
      <c r="I4251" s="279" t="s">
        <v>67</v>
      </c>
      <c r="J4251" s="279" t="s">
        <v>403</v>
      </c>
      <c r="K4251" s="280">
        <v>2007</v>
      </c>
      <c r="L4251" s="279" t="s">
        <v>404</v>
      </c>
      <c r="M4251" s="279" t="s">
        <v>394</v>
      </c>
      <c r="N4251" s="279" t="s">
        <v>394</v>
      </c>
      <c r="O4251" s="279" t="s">
        <v>394</v>
      </c>
      <c r="P4251" s="315">
        <v>0</v>
      </c>
      <c r="Q4251" s="278"/>
      <c r="R4251" s="303"/>
      <c r="S4251" s="279" t="s">
        <v>394</v>
      </c>
      <c r="T4251" s="279" t="s">
        <v>394</v>
      </c>
      <c r="U4251" s="303"/>
      <c r="V4251" s="303"/>
      <c r="W4251" s="303"/>
      <c r="X4251" s="303"/>
      <c r="Z4251" s="303"/>
      <c r="AA4251" s="303"/>
      <c r="AC4251" s="279" t="s">
        <v>394</v>
      </c>
      <c r="AF4251" s="276">
        <f>IFERROR(VLOOKUP(A4251,'[1]قوائم الترجمة'!AC$2:AD$2397,1,0),"م")</f>
        <v>123461</v>
      </c>
      <c r="AG4251" s="232"/>
      <c r="AH4251" s="233"/>
      <c r="AI4251" s="233"/>
      <c r="AJ4251" s="233"/>
      <c r="AL4251" s="267"/>
      <c r="AM4251" s="235"/>
      <c r="AO4251" s="236"/>
      <c r="AU4251" s="234"/>
    </row>
    <row r="4252" spans="1:47" ht="21" x14ac:dyDescent="0.4">
      <c r="A4252" s="278">
        <v>123462</v>
      </c>
      <c r="B4252" s="279" t="s">
        <v>2613</v>
      </c>
      <c r="C4252" s="279" t="s">
        <v>165</v>
      </c>
      <c r="D4252" s="279" t="s">
        <v>311</v>
      </c>
      <c r="E4252" s="279" t="s">
        <v>394</v>
      </c>
      <c r="F4252"/>
      <c r="H4252" s="279" t="s">
        <v>394</v>
      </c>
      <c r="I4252" s="279" t="s">
        <v>540</v>
      </c>
      <c r="J4252" s="279" t="s">
        <v>394</v>
      </c>
      <c r="K4252" s="279" t="s">
        <v>394</v>
      </c>
      <c r="L4252" s="279" t="s">
        <v>394</v>
      </c>
      <c r="M4252" s="279" t="s">
        <v>394</v>
      </c>
      <c r="N4252" s="279" t="s">
        <v>394</v>
      </c>
      <c r="O4252" s="279" t="s">
        <v>394</v>
      </c>
      <c r="P4252" s="315">
        <v>0</v>
      </c>
      <c r="Q4252" s="279" t="s">
        <v>394</v>
      </c>
      <c r="R4252" s="279" t="s">
        <v>394</v>
      </c>
      <c r="S4252" s="279" t="s">
        <v>394</v>
      </c>
      <c r="T4252" s="279" t="s">
        <v>394</v>
      </c>
      <c r="U4252" s="279" t="s">
        <v>394</v>
      </c>
      <c r="V4252" s="279" t="s">
        <v>394</v>
      </c>
      <c r="W4252" s="279" t="s">
        <v>394</v>
      </c>
      <c r="X4252" s="279" t="s">
        <v>394</v>
      </c>
      <c r="Y4252" s="281"/>
      <c r="Z4252" s="279" t="s">
        <v>394</v>
      </c>
      <c r="AA4252" s="279" t="s">
        <v>394</v>
      </c>
      <c r="AB4252" s="281"/>
      <c r="AC4252" s="279" t="s">
        <v>394</v>
      </c>
      <c r="AF4252" s="276" t="str">
        <f>IFERROR(VLOOKUP(A4252,'[1]قوائم الترجمة'!AC$2:AD$2397,1,0),"م")</f>
        <v>م</v>
      </c>
      <c r="AG4252" s="232"/>
      <c r="AH4252" s="233"/>
      <c r="AI4252" s="233"/>
      <c r="AJ4252" s="233"/>
      <c r="AL4252" s="267"/>
      <c r="AM4252" s="235"/>
      <c r="AO4252" s="236"/>
      <c r="AU4252" s="234"/>
    </row>
    <row r="4253" spans="1:47" ht="21" x14ac:dyDescent="0.4">
      <c r="A4253" s="278">
        <v>123463</v>
      </c>
      <c r="B4253" s="279" t="s">
        <v>2612</v>
      </c>
      <c r="C4253" s="279" t="s">
        <v>68</v>
      </c>
      <c r="D4253" s="279" t="s">
        <v>299</v>
      </c>
      <c r="E4253" s="279" t="s">
        <v>424</v>
      </c>
      <c r="F4253" s="315" t="s">
        <v>9859</v>
      </c>
      <c r="G4253" s="315" t="s">
        <v>8177</v>
      </c>
      <c r="H4253" s="279" t="s">
        <v>425</v>
      </c>
      <c r="I4253" s="279" t="s">
        <v>541</v>
      </c>
      <c r="J4253" s="279" t="s">
        <v>403</v>
      </c>
      <c r="K4253" s="280">
        <v>2017</v>
      </c>
      <c r="L4253" s="279" t="s">
        <v>419</v>
      </c>
      <c r="M4253" s="279" t="s">
        <v>394</v>
      </c>
      <c r="N4253" s="279" t="s">
        <v>394</v>
      </c>
      <c r="O4253" s="279" t="s">
        <v>394</v>
      </c>
      <c r="P4253" s="315">
        <v>0</v>
      </c>
      <c r="Q4253" s="278"/>
      <c r="R4253" s="303"/>
      <c r="S4253" s="279" t="s">
        <v>394</v>
      </c>
      <c r="T4253" s="279" t="s">
        <v>394</v>
      </c>
      <c r="U4253" s="303"/>
      <c r="V4253" s="303"/>
      <c r="W4253" s="303"/>
      <c r="X4253" s="303"/>
      <c r="Z4253" s="303"/>
      <c r="AA4253" s="303"/>
      <c r="AC4253" s="279" t="s">
        <v>394</v>
      </c>
      <c r="AF4253" s="276">
        <f>IFERROR(VLOOKUP(A4253,'[1]قوائم الترجمة'!AC$2:AD$2397,1,0),"م")</f>
        <v>123463</v>
      </c>
      <c r="AG4253" s="232"/>
      <c r="AH4253" s="233"/>
      <c r="AI4253" s="233"/>
      <c r="AJ4253" s="233"/>
      <c r="AL4253" s="267"/>
      <c r="AM4253" s="235"/>
      <c r="AO4253" s="236"/>
      <c r="AU4253" s="234"/>
    </row>
    <row r="4254" spans="1:47" ht="21" x14ac:dyDescent="0.4">
      <c r="A4254" s="278">
        <v>123464</v>
      </c>
      <c r="B4254" s="279" t="s">
        <v>2611</v>
      </c>
      <c r="C4254" s="279" t="s">
        <v>950</v>
      </c>
      <c r="D4254" s="279" t="s">
        <v>279</v>
      </c>
      <c r="E4254" s="279" t="s">
        <v>394</v>
      </c>
      <c r="F4254"/>
      <c r="H4254" s="279" t="s">
        <v>394</v>
      </c>
      <c r="I4254" s="279" t="s">
        <v>540</v>
      </c>
      <c r="J4254" s="279" t="s">
        <v>394</v>
      </c>
      <c r="K4254" s="279" t="s">
        <v>394</v>
      </c>
      <c r="L4254" s="279" t="s">
        <v>394</v>
      </c>
      <c r="M4254" s="279" t="s">
        <v>394</v>
      </c>
      <c r="N4254" s="279" t="s">
        <v>394</v>
      </c>
      <c r="O4254" s="279" t="s">
        <v>394</v>
      </c>
      <c r="P4254" s="315">
        <v>0</v>
      </c>
      <c r="Q4254" s="279" t="s">
        <v>394</v>
      </c>
      <c r="R4254" s="279" t="s">
        <v>394</v>
      </c>
      <c r="S4254" s="279" t="s">
        <v>394</v>
      </c>
      <c r="T4254" s="279" t="s">
        <v>394</v>
      </c>
      <c r="U4254" s="279" t="s">
        <v>394</v>
      </c>
      <c r="V4254" s="279" t="s">
        <v>394</v>
      </c>
      <c r="W4254" s="279" t="s">
        <v>394</v>
      </c>
      <c r="X4254" s="279" t="s">
        <v>394</v>
      </c>
      <c r="Y4254" s="281"/>
      <c r="Z4254" s="279" t="s">
        <v>394</v>
      </c>
      <c r="AA4254" s="279" t="s">
        <v>394</v>
      </c>
      <c r="AB4254" s="281"/>
      <c r="AC4254" s="279" t="s">
        <v>394</v>
      </c>
      <c r="AF4254" s="276" t="str">
        <f>IFERROR(VLOOKUP(A4254,'[1]قوائم الترجمة'!AC$2:AD$2397,1,0),"م")</f>
        <v>م</v>
      </c>
      <c r="AG4254" s="232"/>
      <c r="AH4254" s="233"/>
      <c r="AI4254" s="233"/>
      <c r="AJ4254" s="233"/>
      <c r="AL4254" s="267"/>
      <c r="AM4254" s="235"/>
      <c r="AO4254" s="236"/>
      <c r="AU4254" s="234"/>
    </row>
    <row r="4255" spans="1:47" ht="21" x14ac:dyDescent="0.4">
      <c r="A4255" s="278">
        <v>123465</v>
      </c>
      <c r="B4255" s="279" t="s">
        <v>2610</v>
      </c>
      <c r="C4255" s="279" t="s">
        <v>68</v>
      </c>
      <c r="D4255" s="279" t="s">
        <v>473</v>
      </c>
      <c r="E4255" s="279" t="s">
        <v>394</v>
      </c>
      <c r="F4255"/>
      <c r="H4255" s="279" t="s">
        <v>394</v>
      </c>
      <c r="I4255" s="279" t="s">
        <v>540</v>
      </c>
      <c r="J4255" s="279" t="s">
        <v>394</v>
      </c>
      <c r="K4255" s="279" t="s">
        <v>394</v>
      </c>
      <c r="L4255" s="279" t="s">
        <v>394</v>
      </c>
      <c r="M4255" s="279" t="s">
        <v>394</v>
      </c>
      <c r="N4255" s="279" t="s">
        <v>394</v>
      </c>
      <c r="O4255" s="279" t="s">
        <v>394</v>
      </c>
      <c r="P4255" s="315">
        <v>0</v>
      </c>
      <c r="Q4255" s="279" t="s">
        <v>394</v>
      </c>
      <c r="R4255" s="279" t="s">
        <v>394</v>
      </c>
      <c r="S4255" s="279" t="s">
        <v>394</v>
      </c>
      <c r="T4255" s="279" t="s">
        <v>394</v>
      </c>
      <c r="U4255" s="279" t="s">
        <v>394</v>
      </c>
      <c r="V4255" s="279" t="s">
        <v>394</v>
      </c>
      <c r="W4255" s="279" t="s">
        <v>394</v>
      </c>
      <c r="X4255" s="279" t="s">
        <v>394</v>
      </c>
      <c r="Y4255" s="281"/>
      <c r="Z4255" s="279" t="s">
        <v>394</v>
      </c>
      <c r="AA4255" s="279" t="s">
        <v>394</v>
      </c>
      <c r="AB4255" s="281"/>
      <c r="AC4255" s="279" t="s">
        <v>394</v>
      </c>
      <c r="AF4255" s="276" t="str">
        <f>IFERROR(VLOOKUP(A4255,'[1]قوائم الترجمة'!AC$2:AD$2397,1,0),"م")</f>
        <v>م</v>
      </c>
      <c r="AG4255" s="232"/>
      <c r="AH4255" s="233"/>
      <c r="AI4255" s="233"/>
      <c r="AJ4255" s="233"/>
      <c r="AL4255" s="267"/>
      <c r="AM4255" s="235"/>
      <c r="AO4255" s="236"/>
      <c r="AU4255" s="234"/>
    </row>
    <row r="4256" spans="1:47" ht="21" x14ac:dyDescent="0.4">
      <c r="A4256" s="278">
        <v>123466</v>
      </c>
      <c r="B4256" s="279" t="s">
        <v>2609</v>
      </c>
      <c r="C4256" s="279" t="s">
        <v>89</v>
      </c>
      <c r="D4256" s="279" t="s">
        <v>237</v>
      </c>
      <c r="E4256" s="279" t="s">
        <v>394</v>
      </c>
      <c r="F4256"/>
      <c r="H4256" s="279" t="s">
        <v>394</v>
      </c>
      <c r="I4256" s="279" t="s">
        <v>539</v>
      </c>
      <c r="J4256" s="279" t="s">
        <v>394</v>
      </c>
      <c r="K4256" s="279" t="s">
        <v>394</v>
      </c>
      <c r="L4256" s="279" t="s">
        <v>394</v>
      </c>
      <c r="M4256" s="279" t="s">
        <v>394</v>
      </c>
      <c r="N4256" s="279" t="s">
        <v>394</v>
      </c>
      <c r="O4256" s="279" t="s">
        <v>394</v>
      </c>
      <c r="P4256" s="315">
        <v>0</v>
      </c>
      <c r="Q4256" s="279" t="s">
        <v>394</v>
      </c>
      <c r="R4256" s="279" t="s">
        <v>394</v>
      </c>
      <c r="S4256" s="279" t="s">
        <v>394</v>
      </c>
      <c r="T4256" s="279" t="s">
        <v>394</v>
      </c>
      <c r="U4256" s="279" t="s">
        <v>394</v>
      </c>
      <c r="V4256" s="279" t="s">
        <v>394</v>
      </c>
      <c r="W4256" s="279" t="s">
        <v>394</v>
      </c>
      <c r="X4256" s="279" t="s">
        <v>394</v>
      </c>
      <c r="Y4256" s="281"/>
      <c r="Z4256" s="279" t="s">
        <v>394</v>
      </c>
      <c r="AA4256" s="279" t="s">
        <v>394</v>
      </c>
      <c r="AB4256" s="281"/>
      <c r="AC4256" s="279" t="s">
        <v>855</v>
      </c>
      <c r="AF4256" s="276" t="str">
        <f>IFERROR(VLOOKUP(A4256,'[1]قوائم الترجمة'!AC$2:AD$2397,1,0),"م")</f>
        <v>م</v>
      </c>
      <c r="AG4256" s="232"/>
      <c r="AH4256" s="233"/>
      <c r="AI4256" s="233"/>
      <c r="AJ4256" s="233"/>
      <c r="AL4256" s="267"/>
      <c r="AM4256" s="235"/>
      <c r="AO4256" s="236"/>
      <c r="AU4256" s="234"/>
    </row>
    <row r="4257" spans="1:47" ht="21" x14ac:dyDescent="0.4">
      <c r="A4257" s="278">
        <v>123467</v>
      </c>
      <c r="B4257" s="279" t="s">
        <v>2608</v>
      </c>
      <c r="C4257" s="279" t="s">
        <v>1000</v>
      </c>
      <c r="D4257" s="279" t="s">
        <v>241</v>
      </c>
      <c r="E4257" s="279" t="s">
        <v>423</v>
      </c>
      <c r="F4257" s="315" t="s">
        <v>9860</v>
      </c>
      <c r="G4257" s="315" t="s">
        <v>8156</v>
      </c>
      <c r="H4257" s="279" t="s">
        <v>425</v>
      </c>
      <c r="I4257" s="279" t="s">
        <v>540</v>
      </c>
      <c r="J4257" s="279" t="s">
        <v>8112</v>
      </c>
      <c r="K4257" s="280">
        <v>2010</v>
      </c>
      <c r="L4257" s="279" t="s">
        <v>402</v>
      </c>
      <c r="M4257" s="279" t="s">
        <v>394</v>
      </c>
      <c r="N4257" s="279" t="s">
        <v>9861</v>
      </c>
      <c r="O4257" s="279" t="s">
        <v>8403</v>
      </c>
      <c r="P4257" s="279">
        <v>20000</v>
      </c>
      <c r="Q4257" s="278"/>
      <c r="R4257" s="303"/>
      <c r="S4257" s="279" t="s">
        <v>394</v>
      </c>
      <c r="T4257" s="279"/>
      <c r="U4257" s="303"/>
      <c r="V4257" s="303"/>
      <c r="W4257" s="303"/>
      <c r="X4257" s="303"/>
      <c r="Z4257" s="303"/>
      <c r="AA4257" s="303"/>
      <c r="AC4257" s="279" t="s">
        <v>394</v>
      </c>
      <c r="AF4257" s="276">
        <f>IFERROR(VLOOKUP(A4257,'[1]قوائم الترجمة'!AC$2:AD$2397,1,0),"م")</f>
        <v>123467</v>
      </c>
      <c r="AG4257" s="232"/>
      <c r="AH4257" s="233"/>
      <c r="AI4257" s="233"/>
      <c r="AJ4257" s="233"/>
      <c r="AL4257" s="267"/>
      <c r="AM4257" s="235"/>
      <c r="AO4257" s="236"/>
      <c r="AU4257" s="234"/>
    </row>
    <row r="4258" spans="1:47" ht="21" x14ac:dyDescent="0.4">
      <c r="A4258" s="278">
        <v>123468</v>
      </c>
      <c r="B4258" s="279" t="s">
        <v>2606</v>
      </c>
      <c r="C4258" s="279" t="s">
        <v>2607</v>
      </c>
      <c r="D4258" s="279" t="s">
        <v>212</v>
      </c>
      <c r="E4258" s="279" t="s">
        <v>394</v>
      </c>
      <c r="F4258"/>
      <c r="H4258" s="279" t="s">
        <v>394</v>
      </c>
      <c r="I4258" s="279" t="s">
        <v>539</v>
      </c>
      <c r="J4258" s="279" t="s">
        <v>394</v>
      </c>
      <c r="K4258" s="279" t="s">
        <v>394</v>
      </c>
      <c r="L4258" s="279" t="s">
        <v>394</v>
      </c>
      <c r="M4258" s="279" t="s">
        <v>394</v>
      </c>
      <c r="N4258" s="279" t="s">
        <v>394</v>
      </c>
      <c r="O4258" s="279" t="s">
        <v>394</v>
      </c>
      <c r="P4258" s="315">
        <v>0</v>
      </c>
      <c r="Q4258" s="279" t="s">
        <v>394</v>
      </c>
      <c r="R4258" s="279" t="s">
        <v>394</v>
      </c>
      <c r="S4258" s="279" t="s">
        <v>394</v>
      </c>
      <c r="T4258" s="279" t="s">
        <v>394</v>
      </c>
      <c r="U4258" s="279" t="s">
        <v>394</v>
      </c>
      <c r="V4258" s="279" t="s">
        <v>394</v>
      </c>
      <c r="W4258" s="279" t="s">
        <v>394</v>
      </c>
      <c r="X4258" s="279" t="s">
        <v>394</v>
      </c>
      <c r="Y4258" s="281"/>
      <c r="Z4258" s="279" t="s">
        <v>394</v>
      </c>
      <c r="AA4258" s="279" t="s">
        <v>394</v>
      </c>
      <c r="AB4258" s="281"/>
      <c r="AC4258" s="279" t="s">
        <v>855</v>
      </c>
      <c r="AF4258" s="276" t="str">
        <f>IFERROR(VLOOKUP(A4258,'[1]قوائم الترجمة'!AC$2:AD$2397,1,0),"م")</f>
        <v>م</v>
      </c>
      <c r="AG4258" s="232"/>
      <c r="AH4258" s="233"/>
      <c r="AI4258" s="233"/>
      <c r="AJ4258" s="233"/>
      <c r="AL4258" s="267"/>
      <c r="AM4258" s="235"/>
      <c r="AO4258" s="236"/>
      <c r="AU4258" s="234"/>
    </row>
    <row r="4259" spans="1:47" ht="21" x14ac:dyDescent="0.4">
      <c r="A4259" s="278">
        <v>123469</v>
      </c>
      <c r="B4259" s="279" t="s">
        <v>2604</v>
      </c>
      <c r="C4259" s="279" t="s">
        <v>147</v>
      </c>
      <c r="D4259" s="279" t="s">
        <v>2605</v>
      </c>
      <c r="E4259" s="279" t="s">
        <v>394</v>
      </c>
      <c r="F4259"/>
      <c r="H4259" s="279" t="s">
        <v>394</v>
      </c>
      <c r="I4259" s="279" t="s">
        <v>539</v>
      </c>
      <c r="J4259" s="279" t="s">
        <v>394</v>
      </c>
      <c r="K4259" s="279" t="s">
        <v>394</v>
      </c>
      <c r="L4259" s="279" t="s">
        <v>394</v>
      </c>
      <c r="M4259" s="279" t="s">
        <v>394</v>
      </c>
      <c r="N4259" s="279" t="s">
        <v>394</v>
      </c>
      <c r="O4259" s="279" t="s">
        <v>394</v>
      </c>
      <c r="P4259" s="315">
        <v>0</v>
      </c>
      <c r="Q4259" s="279" t="s">
        <v>394</v>
      </c>
      <c r="R4259" s="279" t="s">
        <v>394</v>
      </c>
      <c r="S4259" s="279" t="s">
        <v>394</v>
      </c>
      <c r="T4259" s="279" t="s">
        <v>394</v>
      </c>
      <c r="U4259" s="279" t="s">
        <v>394</v>
      </c>
      <c r="V4259" s="279" t="s">
        <v>394</v>
      </c>
      <c r="W4259" s="279" t="s">
        <v>394</v>
      </c>
      <c r="X4259" s="279" t="s">
        <v>394</v>
      </c>
      <c r="Y4259" s="281"/>
      <c r="Z4259" s="279" t="s">
        <v>394</v>
      </c>
      <c r="AA4259" s="279" t="s">
        <v>394</v>
      </c>
      <c r="AB4259" s="281"/>
      <c r="AC4259" s="279" t="s">
        <v>855</v>
      </c>
      <c r="AF4259" s="276" t="str">
        <f>IFERROR(VLOOKUP(A4259,'[1]قوائم الترجمة'!AC$2:AD$2397,1,0),"م")</f>
        <v>م</v>
      </c>
      <c r="AG4259" s="232"/>
      <c r="AH4259" s="233"/>
      <c r="AI4259" s="233"/>
      <c r="AJ4259" s="233"/>
      <c r="AL4259" s="267"/>
      <c r="AM4259" s="235"/>
      <c r="AO4259" s="236"/>
      <c r="AU4259" s="234"/>
    </row>
    <row r="4260" spans="1:47" ht="21" x14ac:dyDescent="0.4">
      <c r="A4260" s="278">
        <v>123470</v>
      </c>
      <c r="B4260" s="279" t="s">
        <v>2603</v>
      </c>
      <c r="C4260" s="279" t="s">
        <v>136</v>
      </c>
      <c r="D4260" s="279" t="s">
        <v>627</v>
      </c>
      <c r="E4260" s="279" t="s">
        <v>424</v>
      </c>
      <c r="F4260" s="315" t="s">
        <v>9862</v>
      </c>
      <c r="G4260" s="315" t="s">
        <v>8209</v>
      </c>
      <c r="H4260" s="279" t="s">
        <v>425</v>
      </c>
      <c r="I4260" s="279" t="s">
        <v>67</v>
      </c>
      <c r="J4260" s="279" t="s">
        <v>403</v>
      </c>
      <c r="K4260" s="280">
        <v>2000</v>
      </c>
      <c r="L4260" s="279" t="s">
        <v>418</v>
      </c>
      <c r="M4260" s="279" t="s">
        <v>394</v>
      </c>
      <c r="N4260" s="279" t="s">
        <v>394</v>
      </c>
      <c r="O4260" s="279" t="s">
        <v>394</v>
      </c>
      <c r="P4260" s="315">
        <v>0</v>
      </c>
      <c r="Q4260" s="278"/>
      <c r="R4260" s="303"/>
      <c r="S4260" s="279" t="s">
        <v>394</v>
      </c>
      <c r="T4260" s="279" t="s">
        <v>394</v>
      </c>
      <c r="U4260" s="303"/>
      <c r="V4260" s="303"/>
      <c r="W4260" s="303"/>
      <c r="X4260" s="303"/>
      <c r="Z4260" s="303"/>
      <c r="AA4260" s="303"/>
      <c r="AC4260" s="279" t="s">
        <v>394</v>
      </c>
      <c r="AF4260" s="276">
        <f>IFERROR(VLOOKUP(A4260,'[1]قوائم الترجمة'!AC$2:AD$2397,1,0),"م")</f>
        <v>123470</v>
      </c>
      <c r="AG4260" s="232"/>
      <c r="AH4260" s="233"/>
      <c r="AI4260" s="233"/>
      <c r="AJ4260" s="233"/>
      <c r="AL4260" s="267"/>
      <c r="AM4260" s="235"/>
      <c r="AO4260" s="236"/>
      <c r="AU4260" s="234"/>
    </row>
    <row r="4261" spans="1:47" ht="21" x14ac:dyDescent="0.4">
      <c r="A4261" s="278">
        <v>123471</v>
      </c>
      <c r="B4261" s="279" t="s">
        <v>2602</v>
      </c>
      <c r="C4261" s="279" t="s">
        <v>1139</v>
      </c>
      <c r="D4261" s="279" t="s">
        <v>238</v>
      </c>
      <c r="E4261" s="279" t="s">
        <v>394</v>
      </c>
      <c r="F4261"/>
      <c r="H4261" s="279" t="s">
        <v>394</v>
      </c>
      <c r="I4261" s="279" t="s">
        <v>538</v>
      </c>
      <c r="J4261" s="279" t="s">
        <v>394</v>
      </c>
      <c r="K4261" s="279" t="s">
        <v>394</v>
      </c>
      <c r="L4261" s="279" t="s">
        <v>394</v>
      </c>
      <c r="M4261" s="279" t="s">
        <v>394</v>
      </c>
      <c r="N4261" s="279" t="s">
        <v>394</v>
      </c>
      <c r="O4261" s="279" t="s">
        <v>394</v>
      </c>
      <c r="P4261" s="315">
        <v>0</v>
      </c>
      <c r="Q4261" s="279" t="s">
        <v>394</v>
      </c>
      <c r="R4261" s="279" t="s">
        <v>394</v>
      </c>
      <c r="S4261" s="279" t="s">
        <v>394</v>
      </c>
      <c r="T4261" s="279" t="s">
        <v>394</v>
      </c>
      <c r="U4261" s="279" t="s">
        <v>394</v>
      </c>
      <c r="V4261" s="279" t="s">
        <v>394</v>
      </c>
      <c r="W4261" s="279" t="s">
        <v>394</v>
      </c>
      <c r="X4261" s="279" t="s">
        <v>394</v>
      </c>
      <c r="Y4261" s="281"/>
      <c r="Z4261" s="279" t="s">
        <v>394</v>
      </c>
      <c r="AA4261" s="279" t="s">
        <v>394</v>
      </c>
      <c r="AB4261" s="281"/>
      <c r="AC4261" s="279" t="s">
        <v>394</v>
      </c>
      <c r="AF4261" s="276" t="str">
        <f>IFERROR(VLOOKUP(A4261,'[1]قوائم الترجمة'!AC$2:AD$2397,1,0),"م")</f>
        <v>م</v>
      </c>
      <c r="AG4261" s="232"/>
      <c r="AH4261" s="233"/>
      <c r="AI4261" s="233"/>
      <c r="AJ4261" s="233"/>
      <c r="AL4261" s="267"/>
      <c r="AM4261" s="235"/>
      <c r="AO4261" s="236"/>
      <c r="AU4261" s="234"/>
    </row>
    <row r="4262" spans="1:47" ht="21" x14ac:dyDescent="0.4">
      <c r="A4262" s="278">
        <v>123472</v>
      </c>
      <c r="B4262" s="279" t="s">
        <v>2601</v>
      </c>
      <c r="C4262" s="279" t="s">
        <v>1206</v>
      </c>
      <c r="D4262" s="279" t="s">
        <v>1050</v>
      </c>
      <c r="E4262" s="279" t="s">
        <v>424</v>
      </c>
      <c r="F4262" s="315" t="s">
        <v>9863</v>
      </c>
      <c r="G4262" s="315" t="s">
        <v>402</v>
      </c>
      <c r="H4262" s="279" t="s">
        <v>425</v>
      </c>
      <c r="I4262" s="279" t="s">
        <v>67</v>
      </c>
      <c r="J4262" s="279" t="s">
        <v>403</v>
      </c>
      <c r="K4262" s="280">
        <v>2006</v>
      </c>
      <c r="L4262" s="279" t="s">
        <v>402</v>
      </c>
      <c r="M4262" s="279" t="s">
        <v>394</v>
      </c>
      <c r="N4262" s="279" t="s">
        <v>394</v>
      </c>
      <c r="O4262" s="279" t="s">
        <v>394</v>
      </c>
      <c r="P4262" s="315">
        <v>0</v>
      </c>
      <c r="Q4262" s="278"/>
      <c r="R4262" s="303"/>
      <c r="S4262" s="279" t="s">
        <v>394</v>
      </c>
      <c r="T4262" s="279" t="s">
        <v>394</v>
      </c>
      <c r="U4262" s="303"/>
      <c r="V4262" s="303"/>
      <c r="W4262" s="303"/>
      <c r="X4262" s="303"/>
      <c r="Z4262" s="303"/>
      <c r="AA4262" s="303"/>
      <c r="AC4262" s="279" t="s">
        <v>394</v>
      </c>
      <c r="AF4262" s="276">
        <f>IFERROR(VLOOKUP(A4262,'[1]قوائم الترجمة'!AC$2:AD$2397,1,0),"م")</f>
        <v>123472</v>
      </c>
      <c r="AG4262" s="232"/>
      <c r="AH4262" s="233"/>
      <c r="AI4262" s="233"/>
      <c r="AJ4262" s="233"/>
      <c r="AL4262" s="267"/>
      <c r="AM4262" s="235"/>
      <c r="AO4262" s="236"/>
      <c r="AU4262" s="234"/>
    </row>
    <row r="4263" spans="1:47" ht="21" x14ac:dyDescent="0.4">
      <c r="A4263" s="278">
        <v>123473</v>
      </c>
      <c r="B4263" s="279" t="s">
        <v>2600</v>
      </c>
      <c r="C4263" s="279" t="s">
        <v>1120</v>
      </c>
      <c r="D4263" s="279" t="s">
        <v>339</v>
      </c>
      <c r="E4263" s="279" t="s">
        <v>394</v>
      </c>
      <c r="F4263"/>
      <c r="H4263" s="279" t="s">
        <v>394</v>
      </c>
      <c r="I4263" s="279" t="s">
        <v>539</v>
      </c>
      <c r="J4263" s="279" t="s">
        <v>394</v>
      </c>
      <c r="K4263" s="279" t="s">
        <v>394</v>
      </c>
      <c r="L4263" s="279" t="s">
        <v>394</v>
      </c>
      <c r="M4263" s="279" t="s">
        <v>394</v>
      </c>
      <c r="N4263" s="279" t="s">
        <v>394</v>
      </c>
      <c r="O4263" s="279" t="s">
        <v>394</v>
      </c>
      <c r="P4263" s="315">
        <v>0</v>
      </c>
      <c r="Q4263" s="279" t="s">
        <v>394</v>
      </c>
      <c r="R4263" s="279" t="s">
        <v>394</v>
      </c>
      <c r="S4263" s="279" t="s">
        <v>394</v>
      </c>
      <c r="T4263" s="279" t="s">
        <v>394</v>
      </c>
      <c r="U4263" s="279" t="s">
        <v>394</v>
      </c>
      <c r="V4263" s="279" t="s">
        <v>394</v>
      </c>
      <c r="W4263" s="279" t="s">
        <v>394</v>
      </c>
      <c r="X4263" s="279" t="s">
        <v>394</v>
      </c>
      <c r="Y4263" s="281"/>
      <c r="Z4263" s="279" t="s">
        <v>394</v>
      </c>
      <c r="AA4263" s="279" t="s">
        <v>394</v>
      </c>
      <c r="AB4263" s="281"/>
      <c r="AC4263" s="279" t="s">
        <v>855</v>
      </c>
      <c r="AF4263" s="276" t="str">
        <f>IFERROR(VLOOKUP(A4263,'[1]قوائم الترجمة'!AC$2:AD$2397,1,0),"م")</f>
        <v>م</v>
      </c>
      <c r="AG4263" s="232"/>
      <c r="AH4263" s="233"/>
      <c r="AI4263" s="233"/>
      <c r="AJ4263" s="233"/>
      <c r="AL4263" s="267"/>
      <c r="AM4263" s="235"/>
      <c r="AO4263" s="236"/>
      <c r="AU4263" s="234"/>
    </row>
    <row r="4264" spans="1:47" ht="21" x14ac:dyDescent="0.4">
      <c r="A4264" s="278">
        <v>123474</v>
      </c>
      <c r="B4264" s="279" t="s">
        <v>2599</v>
      </c>
      <c r="C4264" s="279" t="s">
        <v>198</v>
      </c>
      <c r="D4264" s="279" t="s">
        <v>1153</v>
      </c>
      <c r="E4264" s="279" t="s">
        <v>424</v>
      </c>
      <c r="F4264" s="315" t="s">
        <v>9864</v>
      </c>
      <c r="G4264" s="315" t="s">
        <v>402</v>
      </c>
      <c r="H4264" s="279" t="s">
        <v>425</v>
      </c>
      <c r="I4264" s="279" t="s">
        <v>67</v>
      </c>
      <c r="J4264" s="279" t="s">
        <v>403</v>
      </c>
      <c r="K4264" s="280">
        <v>1999</v>
      </c>
      <c r="L4264" s="279" t="s">
        <v>402</v>
      </c>
      <c r="M4264" s="279" t="s">
        <v>394</v>
      </c>
      <c r="N4264" s="279" t="s">
        <v>394</v>
      </c>
      <c r="O4264" s="279" t="s">
        <v>394</v>
      </c>
      <c r="P4264" s="315">
        <v>0</v>
      </c>
      <c r="Q4264" s="278"/>
      <c r="R4264" s="303"/>
      <c r="S4264" s="279" t="s">
        <v>394</v>
      </c>
      <c r="T4264" s="279" t="s">
        <v>394</v>
      </c>
      <c r="U4264" s="303"/>
      <c r="V4264" s="303"/>
      <c r="W4264" s="303"/>
      <c r="X4264" s="303"/>
      <c r="Z4264" s="303"/>
      <c r="AA4264" s="303"/>
      <c r="AC4264" s="279" t="s">
        <v>394</v>
      </c>
      <c r="AF4264" s="276">
        <f>IFERROR(VLOOKUP(A4264,'[1]قوائم الترجمة'!AC$2:AD$2397,1,0),"م")</f>
        <v>123474</v>
      </c>
      <c r="AG4264" s="232"/>
      <c r="AH4264" s="233"/>
      <c r="AI4264" s="233"/>
      <c r="AJ4264" s="233"/>
      <c r="AL4264" s="267"/>
      <c r="AM4264" s="235"/>
      <c r="AO4264" s="236"/>
      <c r="AU4264" s="234"/>
    </row>
    <row r="4265" spans="1:47" ht="21" x14ac:dyDescent="0.4">
      <c r="A4265" s="278">
        <v>123475</v>
      </c>
      <c r="B4265" s="279" t="s">
        <v>2598</v>
      </c>
      <c r="C4265" s="279" t="s">
        <v>120</v>
      </c>
      <c r="D4265" s="279" t="s">
        <v>278</v>
      </c>
      <c r="E4265" s="279" t="s">
        <v>424</v>
      </c>
      <c r="F4265" s="315" t="s">
        <v>9462</v>
      </c>
      <c r="G4265" s="315" t="s">
        <v>402</v>
      </c>
      <c r="H4265" s="279" t="s">
        <v>425</v>
      </c>
      <c r="I4265" s="279" t="s">
        <v>67</v>
      </c>
      <c r="J4265" s="279" t="s">
        <v>403</v>
      </c>
      <c r="K4265" s="280">
        <v>2017</v>
      </c>
      <c r="L4265" s="279" t="s">
        <v>402</v>
      </c>
      <c r="M4265" s="279" t="s">
        <v>394</v>
      </c>
      <c r="N4265" s="279" t="s">
        <v>394</v>
      </c>
      <c r="O4265" s="279" t="s">
        <v>394</v>
      </c>
      <c r="P4265" s="315">
        <v>0</v>
      </c>
      <c r="Q4265" s="278"/>
      <c r="R4265" s="303"/>
      <c r="S4265" s="279" t="s">
        <v>394</v>
      </c>
      <c r="T4265" s="279" t="s">
        <v>394</v>
      </c>
      <c r="U4265" s="303"/>
      <c r="V4265" s="303"/>
      <c r="W4265" s="303"/>
      <c r="X4265" s="303"/>
      <c r="Z4265" s="303"/>
      <c r="AA4265" s="303"/>
      <c r="AC4265" s="279" t="s">
        <v>394</v>
      </c>
      <c r="AF4265" s="276">
        <f>IFERROR(VLOOKUP(A4265,'[1]قوائم الترجمة'!AC$2:AD$2397,1,0),"م")</f>
        <v>123475</v>
      </c>
      <c r="AG4265" s="232"/>
      <c r="AH4265" s="233"/>
      <c r="AI4265" s="233"/>
      <c r="AJ4265" s="233"/>
      <c r="AL4265" s="267"/>
      <c r="AM4265" s="235"/>
      <c r="AO4265" s="236"/>
      <c r="AU4265" s="234"/>
    </row>
    <row r="4266" spans="1:47" ht="21" x14ac:dyDescent="0.4">
      <c r="A4266" s="278">
        <v>123476</v>
      </c>
      <c r="B4266" s="279" t="s">
        <v>2596</v>
      </c>
      <c r="C4266" s="279" t="s">
        <v>2597</v>
      </c>
      <c r="D4266" s="279" t="s">
        <v>583</v>
      </c>
      <c r="E4266" s="279" t="s">
        <v>424</v>
      </c>
      <c r="F4266" s="315" t="s">
        <v>9134</v>
      </c>
      <c r="G4266" s="315" t="s">
        <v>367</v>
      </c>
      <c r="H4266" s="279" t="s">
        <v>430</v>
      </c>
      <c r="I4266" s="279" t="s">
        <v>541</v>
      </c>
      <c r="J4266" s="279" t="s">
        <v>403</v>
      </c>
      <c r="K4266" s="280">
        <v>2002</v>
      </c>
      <c r="L4266" s="279" t="s">
        <v>402</v>
      </c>
      <c r="M4266" s="279" t="s">
        <v>394</v>
      </c>
      <c r="N4266" s="279" t="s">
        <v>394</v>
      </c>
      <c r="O4266" s="279" t="s">
        <v>394</v>
      </c>
      <c r="P4266" s="315">
        <v>0</v>
      </c>
      <c r="Q4266" s="278"/>
      <c r="R4266" s="303"/>
      <c r="S4266" s="279" t="s">
        <v>394</v>
      </c>
      <c r="T4266" s="279" t="s">
        <v>394</v>
      </c>
      <c r="U4266" s="303"/>
      <c r="V4266" s="303"/>
      <c r="W4266" s="303"/>
      <c r="X4266" s="303"/>
      <c r="Z4266" s="303"/>
      <c r="AA4266" s="303"/>
      <c r="AC4266" s="279" t="s">
        <v>394</v>
      </c>
      <c r="AF4266" s="276">
        <f>IFERROR(VLOOKUP(A4266,'[1]قوائم الترجمة'!AC$2:AD$2397,1,0),"م")</f>
        <v>123476</v>
      </c>
      <c r="AG4266" s="232"/>
      <c r="AH4266" s="233"/>
      <c r="AI4266" s="233"/>
      <c r="AJ4266" s="233"/>
      <c r="AL4266" s="267"/>
      <c r="AM4266" s="235"/>
      <c r="AO4266" s="236"/>
      <c r="AU4266" s="234"/>
    </row>
    <row r="4267" spans="1:47" ht="21" x14ac:dyDescent="0.4">
      <c r="A4267" s="278">
        <v>123477</v>
      </c>
      <c r="B4267" s="279" t="s">
        <v>2595</v>
      </c>
      <c r="C4267" s="279" t="s">
        <v>109</v>
      </c>
      <c r="D4267" s="279" t="s">
        <v>296</v>
      </c>
      <c r="E4267" s="279" t="s">
        <v>394</v>
      </c>
      <c r="F4267"/>
      <c r="H4267" s="279" t="s">
        <v>394</v>
      </c>
      <c r="I4267" s="279" t="s">
        <v>540</v>
      </c>
      <c r="J4267" s="279" t="s">
        <v>394</v>
      </c>
      <c r="K4267" s="279" t="s">
        <v>394</v>
      </c>
      <c r="L4267" s="279" t="s">
        <v>394</v>
      </c>
      <c r="M4267" s="279" t="s">
        <v>394</v>
      </c>
      <c r="N4267" s="279" t="s">
        <v>394</v>
      </c>
      <c r="O4267" s="279" t="s">
        <v>394</v>
      </c>
      <c r="P4267" s="315">
        <v>0</v>
      </c>
      <c r="Q4267" s="279" t="s">
        <v>394</v>
      </c>
      <c r="R4267" s="279" t="s">
        <v>394</v>
      </c>
      <c r="S4267" s="279" t="s">
        <v>394</v>
      </c>
      <c r="T4267" s="279" t="s">
        <v>394</v>
      </c>
      <c r="U4267" s="279" t="s">
        <v>394</v>
      </c>
      <c r="V4267" s="279" t="s">
        <v>394</v>
      </c>
      <c r="W4267" s="279" t="s">
        <v>394</v>
      </c>
      <c r="X4267" s="279" t="s">
        <v>394</v>
      </c>
      <c r="Y4267" s="281"/>
      <c r="Z4267" s="279" t="s">
        <v>394</v>
      </c>
      <c r="AA4267" s="279" t="s">
        <v>394</v>
      </c>
      <c r="AB4267" s="281"/>
      <c r="AC4267" s="279" t="s">
        <v>394</v>
      </c>
      <c r="AF4267" s="276" t="str">
        <f>IFERROR(VLOOKUP(A4267,'[1]قوائم الترجمة'!AC$2:AD$2397,1,0),"م")</f>
        <v>م</v>
      </c>
      <c r="AG4267" s="232"/>
      <c r="AH4267" s="233"/>
      <c r="AI4267" s="233"/>
      <c r="AJ4267" s="233"/>
      <c r="AL4267" s="267"/>
      <c r="AM4267" s="235"/>
      <c r="AO4267" s="236"/>
      <c r="AU4267" s="234"/>
    </row>
    <row r="4268" spans="1:47" ht="21" x14ac:dyDescent="0.4">
      <c r="A4268" s="278">
        <v>123478</v>
      </c>
      <c r="B4268" s="279" t="s">
        <v>774</v>
      </c>
      <c r="C4268" s="279" t="s">
        <v>1037</v>
      </c>
      <c r="D4268" s="279" t="s">
        <v>324</v>
      </c>
      <c r="E4268" s="279" t="s">
        <v>394</v>
      </c>
      <c r="F4268"/>
      <c r="H4268" s="279" t="s">
        <v>394</v>
      </c>
      <c r="I4268" s="279" t="s">
        <v>539</v>
      </c>
      <c r="J4268" s="279" t="s">
        <v>394</v>
      </c>
      <c r="K4268" s="279" t="s">
        <v>394</v>
      </c>
      <c r="L4268" s="279" t="s">
        <v>394</v>
      </c>
      <c r="M4268" s="279" t="s">
        <v>394</v>
      </c>
      <c r="N4268" s="279" t="s">
        <v>394</v>
      </c>
      <c r="O4268" s="279" t="s">
        <v>394</v>
      </c>
      <c r="P4268" s="315">
        <v>0</v>
      </c>
      <c r="Q4268" s="279" t="s">
        <v>394</v>
      </c>
      <c r="R4268" s="279" t="s">
        <v>394</v>
      </c>
      <c r="S4268" s="279" t="s">
        <v>394</v>
      </c>
      <c r="T4268" s="279" t="s">
        <v>394</v>
      </c>
      <c r="U4268" s="279" t="s">
        <v>394</v>
      </c>
      <c r="V4268" s="279" t="s">
        <v>394</v>
      </c>
      <c r="W4268" s="279" t="s">
        <v>394</v>
      </c>
      <c r="X4268" s="279" t="s">
        <v>394</v>
      </c>
      <c r="Y4268" s="281"/>
      <c r="Z4268" s="279" t="s">
        <v>394</v>
      </c>
      <c r="AA4268" s="279" t="s">
        <v>394</v>
      </c>
      <c r="AB4268" s="281"/>
      <c r="AC4268" s="279" t="s">
        <v>394</v>
      </c>
      <c r="AF4268" s="276" t="str">
        <f>IFERROR(VLOOKUP(A4268,'[1]قوائم الترجمة'!AC$2:AD$2397,1,0),"م")</f>
        <v>م</v>
      </c>
      <c r="AG4268" s="232"/>
      <c r="AH4268" s="233"/>
      <c r="AI4268" s="233"/>
      <c r="AJ4268" s="233"/>
      <c r="AL4268" s="267"/>
      <c r="AM4268" s="235"/>
      <c r="AO4268" s="236"/>
      <c r="AU4268" s="234"/>
    </row>
    <row r="4269" spans="1:47" ht="21" x14ac:dyDescent="0.4">
      <c r="A4269" s="278">
        <v>123479</v>
      </c>
      <c r="B4269" s="279" t="s">
        <v>2594</v>
      </c>
      <c r="C4269" s="279" t="s">
        <v>109</v>
      </c>
      <c r="D4269" s="279" t="s">
        <v>296</v>
      </c>
      <c r="E4269" s="279" t="s">
        <v>394</v>
      </c>
      <c r="F4269"/>
      <c r="H4269" s="279" t="s">
        <v>394</v>
      </c>
      <c r="I4269" s="279" t="s">
        <v>539</v>
      </c>
      <c r="J4269" s="279" t="s">
        <v>394</v>
      </c>
      <c r="K4269" s="279" t="s">
        <v>394</v>
      </c>
      <c r="L4269" s="279" t="s">
        <v>394</v>
      </c>
      <c r="M4269" s="279" t="s">
        <v>394</v>
      </c>
      <c r="N4269" s="279" t="s">
        <v>394</v>
      </c>
      <c r="O4269" s="279" t="s">
        <v>394</v>
      </c>
      <c r="P4269" s="315">
        <v>0</v>
      </c>
      <c r="Q4269" s="279" t="s">
        <v>394</v>
      </c>
      <c r="R4269" s="279" t="s">
        <v>394</v>
      </c>
      <c r="S4269" s="279" t="s">
        <v>394</v>
      </c>
      <c r="T4269" s="279" t="s">
        <v>394</v>
      </c>
      <c r="U4269" s="279" t="s">
        <v>394</v>
      </c>
      <c r="V4269" s="279" t="s">
        <v>394</v>
      </c>
      <c r="W4269" s="279" t="s">
        <v>394</v>
      </c>
      <c r="X4269" s="279" t="s">
        <v>394</v>
      </c>
      <c r="Y4269" s="281"/>
      <c r="Z4269" s="279" t="s">
        <v>394</v>
      </c>
      <c r="AA4269" s="279" t="s">
        <v>394</v>
      </c>
      <c r="AB4269" s="281"/>
      <c r="AC4269" s="279" t="s">
        <v>855</v>
      </c>
      <c r="AF4269" s="276" t="str">
        <f>IFERROR(VLOOKUP(A4269,'[1]قوائم الترجمة'!AC$2:AD$2397,1,0),"م")</f>
        <v>م</v>
      </c>
      <c r="AG4269" s="232"/>
      <c r="AH4269" s="233"/>
      <c r="AI4269" s="233"/>
      <c r="AJ4269" s="233"/>
      <c r="AL4269" s="267"/>
      <c r="AM4269" s="235"/>
      <c r="AO4269" s="236"/>
      <c r="AU4269" s="234"/>
    </row>
    <row r="4270" spans="1:47" ht="21" x14ac:dyDescent="0.4">
      <c r="A4270" s="278">
        <v>123480</v>
      </c>
      <c r="B4270" s="279" t="s">
        <v>2592</v>
      </c>
      <c r="C4270" s="279" t="s">
        <v>97</v>
      </c>
      <c r="D4270" s="279" t="s">
        <v>2593</v>
      </c>
      <c r="E4270" s="279" t="s">
        <v>394</v>
      </c>
      <c r="F4270"/>
      <c r="H4270" s="279" t="s">
        <v>394</v>
      </c>
      <c r="I4270" s="279" t="s">
        <v>539</v>
      </c>
      <c r="J4270" s="279" t="s">
        <v>394</v>
      </c>
      <c r="K4270" s="279" t="s">
        <v>394</v>
      </c>
      <c r="L4270" s="279" t="s">
        <v>394</v>
      </c>
      <c r="M4270" s="279" t="s">
        <v>394</v>
      </c>
      <c r="N4270" s="279" t="s">
        <v>394</v>
      </c>
      <c r="O4270" s="279" t="s">
        <v>394</v>
      </c>
      <c r="P4270" s="315">
        <v>0</v>
      </c>
      <c r="Q4270" s="279" t="s">
        <v>394</v>
      </c>
      <c r="R4270" s="279" t="s">
        <v>394</v>
      </c>
      <c r="S4270" s="279" t="s">
        <v>394</v>
      </c>
      <c r="T4270" s="279" t="s">
        <v>394</v>
      </c>
      <c r="U4270" s="279" t="s">
        <v>394</v>
      </c>
      <c r="V4270" s="279" t="s">
        <v>394</v>
      </c>
      <c r="W4270" s="279" t="s">
        <v>394</v>
      </c>
      <c r="X4270" s="279" t="s">
        <v>394</v>
      </c>
      <c r="Y4270" s="281"/>
      <c r="Z4270" s="279" t="s">
        <v>394</v>
      </c>
      <c r="AA4270" s="279" t="s">
        <v>394</v>
      </c>
      <c r="AB4270" s="281"/>
      <c r="AC4270" s="279" t="s">
        <v>855</v>
      </c>
      <c r="AF4270" s="276" t="str">
        <f>IFERROR(VLOOKUP(A4270,'[1]قوائم الترجمة'!AC$2:AD$2397,1,0),"م")</f>
        <v>م</v>
      </c>
      <c r="AG4270" s="232"/>
      <c r="AH4270" s="233"/>
      <c r="AI4270" s="233"/>
      <c r="AJ4270" s="233"/>
      <c r="AL4270" s="267"/>
      <c r="AM4270" s="235"/>
      <c r="AO4270" s="236"/>
      <c r="AU4270" s="234"/>
    </row>
    <row r="4271" spans="1:47" ht="21" x14ac:dyDescent="0.4">
      <c r="A4271" s="278">
        <v>123481</v>
      </c>
      <c r="B4271" s="279" t="s">
        <v>2591</v>
      </c>
      <c r="C4271" s="279" t="s">
        <v>114</v>
      </c>
      <c r="D4271" s="279" t="s">
        <v>281</v>
      </c>
      <c r="E4271" s="279" t="s">
        <v>5660</v>
      </c>
      <c r="F4271" s="315" t="s">
        <v>9865</v>
      </c>
      <c r="G4271" s="315" t="s">
        <v>8310</v>
      </c>
      <c r="H4271" s="279" t="s">
        <v>425</v>
      </c>
      <c r="I4271" s="279" t="s">
        <v>67</v>
      </c>
      <c r="J4271" s="279" t="s">
        <v>8112</v>
      </c>
      <c r="K4271" s="280">
        <v>2010</v>
      </c>
      <c r="L4271" s="279" t="s">
        <v>412</v>
      </c>
      <c r="M4271" s="279" t="s">
        <v>394</v>
      </c>
      <c r="N4271" s="279" t="s">
        <v>394</v>
      </c>
      <c r="O4271" s="279" t="s">
        <v>394</v>
      </c>
      <c r="P4271" s="315">
        <v>0</v>
      </c>
      <c r="Q4271" s="278"/>
      <c r="R4271" s="303"/>
      <c r="S4271" s="279" t="s">
        <v>394</v>
      </c>
      <c r="T4271" s="279" t="s">
        <v>394</v>
      </c>
      <c r="U4271" s="303"/>
      <c r="V4271" s="303"/>
      <c r="W4271" s="303"/>
      <c r="X4271" s="303"/>
      <c r="Z4271" s="303"/>
      <c r="AA4271" s="303"/>
      <c r="AC4271" s="279" t="s">
        <v>394</v>
      </c>
      <c r="AF4271" s="276">
        <f>IFERROR(VLOOKUP(A4271,'[1]قوائم الترجمة'!AC$2:AD$2397,1,0),"م")</f>
        <v>123481</v>
      </c>
      <c r="AG4271" s="232"/>
      <c r="AH4271" s="233"/>
      <c r="AI4271" s="233"/>
      <c r="AJ4271" s="233"/>
      <c r="AL4271" s="267"/>
      <c r="AM4271" s="235"/>
      <c r="AO4271" s="236"/>
      <c r="AU4271" s="234"/>
    </row>
    <row r="4272" spans="1:47" ht="21" x14ac:dyDescent="0.4">
      <c r="A4272" s="278">
        <v>123482</v>
      </c>
      <c r="B4272" s="279" t="s">
        <v>2590</v>
      </c>
      <c r="C4272" s="279" t="s">
        <v>101</v>
      </c>
      <c r="D4272" s="279" t="s">
        <v>305</v>
      </c>
      <c r="E4272" s="279" t="s">
        <v>394</v>
      </c>
      <c r="F4272"/>
      <c r="H4272" s="279" t="s">
        <v>394</v>
      </c>
      <c r="I4272" s="279" t="s">
        <v>538</v>
      </c>
      <c r="J4272" s="279" t="s">
        <v>394</v>
      </c>
      <c r="K4272" s="279" t="s">
        <v>394</v>
      </c>
      <c r="L4272" s="279" t="s">
        <v>394</v>
      </c>
      <c r="M4272" s="279" t="s">
        <v>394</v>
      </c>
      <c r="N4272" s="279" t="s">
        <v>394</v>
      </c>
      <c r="O4272" s="279" t="s">
        <v>394</v>
      </c>
      <c r="P4272" s="315">
        <v>0</v>
      </c>
      <c r="Q4272" s="279" t="s">
        <v>394</v>
      </c>
      <c r="R4272" s="279" t="s">
        <v>394</v>
      </c>
      <c r="S4272" s="279" t="s">
        <v>394</v>
      </c>
      <c r="T4272" s="279" t="s">
        <v>394</v>
      </c>
      <c r="U4272" s="279" t="s">
        <v>394</v>
      </c>
      <c r="V4272" s="279" t="s">
        <v>394</v>
      </c>
      <c r="W4272" s="279" t="s">
        <v>394</v>
      </c>
      <c r="X4272" s="279" t="s">
        <v>394</v>
      </c>
      <c r="Y4272" s="281"/>
      <c r="Z4272" s="279" t="s">
        <v>394</v>
      </c>
      <c r="AA4272" s="279" t="s">
        <v>394</v>
      </c>
      <c r="AB4272" s="281"/>
      <c r="AC4272" s="279" t="s">
        <v>394</v>
      </c>
      <c r="AF4272" s="276" t="str">
        <f>IFERROR(VLOOKUP(A4272,'[1]قوائم الترجمة'!AC$2:AD$2397,1,0),"م")</f>
        <v>م</v>
      </c>
      <c r="AG4272" s="232"/>
      <c r="AH4272" s="233"/>
      <c r="AI4272" s="233"/>
      <c r="AJ4272" s="233"/>
      <c r="AL4272" s="267"/>
      <c r="AM4272" s="235"/>
      <c r="AO4272" s="236"/>
      <c r="AU4272" s="234"/>
    </row>
    <row r="4273" spans="1:47" ht="21" x14ac:dyDescent="0.4">
      <c r="A4273" s="278">
        <v>123483</v>
      </c>
      <c r="B4273" s="279" t="s">
        <v>2588</v>
      </c>
      <c r="C4273" s="279" t="s">
        <v>480</v>
      </c>
      <c r="D4273" s="279" t="s">
        <v>2589</v>
      </c>
      <c r="E4273" s="279" t="s">
        <v>424</v>
      </c>
      <c r="F4273" s="315" t="s">
        <v>9866</v>
      </c>
      <c r="G4273" s="315" t="s">
        <v>8118</v>
      </c>
      <c r="H4273" s="279" t="s">
        <v>425</v>
      </c>
      <c r="I4273" s="279" t="s">
        <v>541</v>
      </c>
      <c r="J4273" s="279" t="s">
        <v>426</v>
      </c>
      <c r="K4273" s="280">
        <v>2013</v>
      </c>
      <c r="L4273" s="279" t="s">
        <v>404</v>
      </c>
      <c r="M4273" s="279" t="s">
        <v>394</v>
      </c>
      <c r="N4273" s="279" t="s">
        <v>394</v>
      </c>
      <c r="O4273" s="279" t="s">
        <v>394</v>
      </c>
      <c r="P4273" s="315">
        <v>0</v>
      </c>
      <c r="Q4273" s="278"/>
      <c r="R4273" s="303"/>
      <c r="S4273" s="279" t="s">
        <v>394</v>
      </c>
      <c r="T4273" s="279" t="s">
        <v>394</v>
      </c>
      <c r="U4273" s="303"/>
      <c r="V4273" s="303"/>
      <c r="W4273" s="303"/>
      <c r="X4273" s="303"/>
      <c r="Z4273" s="303"/>
      <c r="AA4273" s="303"/>
      <c r="AC4273" s="279" t="s">
        <v>394</v>
      </c>
      <c r="AF4273" s="276">
        <f>IFERROR(VLOOKUP(A4273,'[1]قوائم الترجمة'!AC$2:AD$2397,1,0),"م")</f>
        <v>123483</v>
      </c>
      <c r="AG4273" s="232"/>
      <c r="AH4273" s="233"/>
      <c r="AI4273" s="233"/>
      <c r="AJ4273" s="233"/>
      <c r="AL4273" s="267"/>
      <c r="AM4273" s="235"/>
      <c r="AO4273" s="236"/>
      <c r="AU4273" s="234"/>
    </row>
    <row r="4274" spans="1:47" ht="21" x14ac:dyDescent="0.4">
      <c r="A4274" s="278">
        <v>123484</v>
      </c>
      <c r="B4274" s="279" t="s">
        <v>2587</v>
      </c>
      <c r="C4274" s="279" t="s">
        <v>214</v>
      </c>
      <c r="D4274" s="279" t="s">
        <v>249</v>
      </c>
      <c r="E4274" s="279" t="s">
        <v>394</v>
      </c>
      <c r="F4274"/>
      <c r="H4274" s="279" t="s">
        <v>394</v>
      </c>
      <c r="I4274" s="279" t="s">
        <v>539</v>
      </c>
      <c r="J4274" s="279" t="s">
        <v>394</v>
      </c>
      <c r="K4274" s="279" t="s">
        <v>394</v>
      </c>
      <c r="L4274" s="279" t="s">
        <v>394</v>
      </c>
      <c r="M4274" s="279" t="s">
        <v>394</v>
      </c>
      <c r="N4274" s="279" t="s">
        <v>394</v>
      </c>
      <c r="O4274" s="279" t="s">
        <v>394</v>
      </c>
      <c r="P4274" s="315">
        <v>0</v>
      </c>
      <c r="Q4274" s="279" t="s">
        <v>394</v>
      </c>
      <c r="R4274" s="279" t="s">
        <v>394</v>
      </c>
      <c r="S4274" s="279" t="s">
        <v>394</v>
      </c>
      <c r="T4274" s="279" t="s">
        <v>394</v>
      </c>
      <c r="U4274" s="279" t="s">
        <v>394</v>
      </c>
      <c r="V4274" s="279" t="s">
        <v>394</v>
      </c>
      <c r="W4274" s="279" t="s">
        <v>394</v>
      </c>
      <c r="X4274" s="279" t="s">
        <v>394</v>
      </c>
      <c r="Y4274" s="281"/>
      <c r="Z4274" s="279" t="s">
        <v>394</v>
      </c>
      <c r="AA4274" s="279" t="s">
        <v>394</v>
      </c>
      <c r="AB4274" s="281"/>
      <c r="AC4274" s="279" t="s">
        <v>394</v>
      </c>
      <c r="AF4274" s="276" t="str">
        <f>IFERROR(VLOOKUP(A4274,'[1]قوائم الترجمة'!AC$2:AD$2397,1,0),"م")</f>
        <v>م</v>
      </c>
      <c r="AG4274" s="232"/>
      <c r="AH4274" s="233"/>
      <c r="AI4274" s="233"/>
      <c r="AJ4274" s="233"/>
      <c r="AL4274" s="267"/>
      <c r="AM4274" s="235"/>
      <c r="AO4274" s="236"/>
      <c r="AU4274" s="234"/>
    </row>
    <row r="4275" spans="1:47" ht="21" x14ac:dyDescent="0.4">
      <c r="A4275" s="278">
        <v>123485</v>
      </c>
      <c r="B4275" s="279" t="s">
        <v>2585</v>
      </c>
      <c r="C4275" s="279" t="s">
        <v>708</v>
      </c>
      <c r="D4275" s="279" t="s">
        <v>2586</v>
      </c>
      <c r="E4275" s="279" t="s">
        <v>424</v>
      </c>
      <c r="F4275" s="315" t="s">
        <v>9867</v>
      </c>
      <c r="G4275" s="315" t="s">
        <v>402</v>
      </c>
      <c r="H4275" s="279" t="s">
        <v>425</v>
      </c>
      <c r="I4275" s="279" t="s">
        <v>67</v>
      </c>
      <c r="J4275" s="279" t="s">
        <v>403</v>
      </c>
      <c r="K4275" s="280">
        <v>2015</v>
      </c>
      <c r="L4275" s="279" t="s">
        <v>404</v>
      </c>
      <c r="M4275" s="279" t="s">
        <v>394</v>
      </c>
      <c r="N4275" s="279" t="s">
        <v>394</v>
      </c>
      <c r="O4275" s="279" t="s">
        <v>394</v>
      </c>
      <c r="P4275" s="315">
        <v>0</v>
      </c>
      <c r="Q4275" s="278"/>
      <c r="R4275" s="303"/>
      <c r="S4275" s="279" t="s">
        <v>394</v>
      </c>
      <c r="T4275" s="279" t="s">
        <v>394</v>
      </c>
      <c r="U4275" s="303"/>
      <c r="V4275" s="303"/>
      <c r="W4275" s="303"/>
      <c r="X4275" s="303"/>
      <c r="Z4275" s="303"/>
      <c r="AA4275" s="303"/>
      <c r="AC4275" s="279" t="s">
        <v>394</v>
      </c>
      <c r="AF4275" s="276">
        <f>IFERROR(VLOOKUP(A4275,'[1]قوائم الترجمة'!AC$2:AD$2397,1,0),"م")</f>
        <v>123485</v>
      </c>
      <c r="AG4275" s="232"/>
      <c r="AH4275" s="233"/>
      <c r="AI4275" s="233"/>
      <c r="AJ4275" s="233"/>
      <c r="AL4275" s="267"/>
      <c r="AM4275" s="235"/>
      <c r="AO4275" s="236"/>
      <c r="AU4275" s="234"/>
    </row>
    <row r="4276" spans="1:47" ht="21" x14ac:dyDescent="0.4">
      <c r="A4276" s="278">
        <v>123486</v>
      </c>
      <c r="B4276" s="279" t="s">
        <v>2583</v>
      </c>
      <c r="C4276" s="279" t="s">
        <v>65</v>
      </c>
      <c r="D4276" s="279" t="s">
        <v>2584</v>
      </c>
      <c r="E4276" s="279" t="s">
        <v>394</v>
      </c>
      <c r="F4276"/>
      <c r="H4276" s="279" t="s">
        <v>394</v>
      </c>
      <c r="I4276" s="279" t="s">
        <v>539</v>
      </c>
      <c r="J4276" s="279" t="s">
        <v>394</v>
      </c>
      <c r="K4276" s="279" t="s">
        <v>394</v>
      </c>
      <c r="L4276" s="279" t="s">
        <v>394</v>
      </c>
      <c r="M4276" s="279" t="s">
        <v>394</v>
      </c>
      <c r="N4276" s="279" t="s">
        <v>394</v>
      </c>
      <c r="O4276" s="279" t="s">
        <v>394</v>
      </c>
      <c r="P4276" s="315">
        <v>0</v>
      </c>
      <c r="Q4276" s="279" t="s">
        <v>394</v>
      </c>
      <c r="R4276" s="279" t="s">
        <v>394</v>
      </c>
      <c r="S4276" s="279" t="s">
        <v>394</v>
      </c>
      <c r="T4276" s="279" t="s">
        <v>394</v>
      </c>
      <c r="U4276" s="279" t="s">
        <v>394</v>
      </c>
      <c r="V4276" s="279" t="s">
        <v>394</v>
      </c>
      <c r="W4276" s="279" t="s">
        <v>394</v>
      </c>
      <c r="X4276" s="279" t="s">
        <v>394</v>
      </c>
      <c r="Y4276" s="281"/>
      <c r="Z4276" s="279" t="s">
        <v>394</v>
      </c>
      <c r="AA4276" s="279" t="s">
        <v>394</v>
      </c>
      <c r="AB4276" s="281"/>
      <c r="AC4276" s="279" t="s">
        <v>855</v>
      </c>
      <c r="AF4276" s="276" t="str">
        <f>IFERROR(VLOOKUP(A4276,'[1]قوائم الترجمة'!AC$2:AD$2397,1,0),"م")</f>
        <v>م</v>
      </c>
      <c r="AG4276" s="232"/>
      <c r="AH4276" s="233"/>
      <c r="AI4276" s="233"/>
      <c r="AJ4276" s="233"/>
      <c r="AL4276" s="267"/>
      <c r="AM4276" s="235"/>
      <c r="AU4276" s="234"/>
    </row>
    <row r="4277" spans="1:47" ht="21" x14ac:dyDescent="0.4">
      <c r="A4277" s="278">
        <v>123487</v>
      </c>
      <c r="B4277" s="279" t="s">
        <v>2582</v>
      </c>
      <c r="C4277" s="279" t="s">
        <v>63</v>
      </c>
      <c r="D4277" s="279" t="s">
        <v>982</v>
      </c>
      <c r="E4277" s="279" t="s">
        <v>424</v>
      </c>
      <c r="F4277" s="315" t="s">
        <v>9868</v>
      </c>
      <c r="G4277" s="315" t="s">
        <v>8312</v>
      </c>
      <c r="H4277" s="279" t="s">
        <v>425</v>
      </c>
      <c r="I4277" s="279" t="s">
        <v>540</v>
      </c>
      <c r="J4277" s="279" t="s">
        <v>426</v>
      </c>
      <c r="K4277" s="280">
        <v>2013</v>
      </c>
      <c r="L4277" s="279" t="s">
        <v>404</v>
      </c>
      <c r="M4277" s="279" t="s">
        <v>394</v>
      </c>
      <c r="N4277" s="279" t="s">
        <v>394</v>
      </c>
      <c r="O4277" s="279" t="s">
        <v>394</v>
      </c>
      <c r="P4277" s="315">
        <v>0</v>
      </c>
      <c r="Q4277" s="278"/>
      <c r="R4277" s="303"/>
      <c r="S4277" s="279" t="s">
        <v>394</v>
      </c>
      <c r="T4277" s="279" t="s">
        <v>394</v>
      </c>
      <c r="U4277" s="303"/>
      <c r="V4277" s="303"/>
      <c r="W4277" s="303"/>
      <c r="X4277" s="303"/>
      <c r="Z4277" s="303"/>
      <c r="AA4277" s="303"/>
      <c r="AC4277" s="279" t="s">
        <v>394</v>
      </c>
      <c r="AF4277" s="276">
        <f>IFERROR(VLOOKUP(A4277,'[1]قوائم الترجمة'!AC$2:AD$2397,1,0),"م")</f>
        <v>123487</v>
      </c>
      <c r="AG4277" s="232"/>
      <c r="AH4277" s="233"/>
      <c r="AI4277" s="233"/>
      <c r="AJ4277" s="233"/>
      <c r="AL4277" s="267"/>
      <c r="AM4277" s="235"/>
      <c r="AO4277" s="236"/>
      <c r="AU4277" s="234"/>
    </row>
    <row r="4278" spans="1:47" ht="21" x14ac:dyDescent="0.4">
      <c r="A4278" s="278">
        <v>123488</v>
      </c>
      <c r="B4278" s="279" t="s">
        <v>2581</v>
      </c>
      <c r="C4278" s="279" t="s">
        <v>491</v>
      </c>
      <c r="D4278" s="279" t="s">
        <v>318</v>
      </c>
      <c r="E4278" s="279" t="s">
        <v>423</v>
      </c>
      <c r="F4278" s="315" t="s">
        <v>9497</v>
      </c>
      <c r="G4278" s="315" t="s">
        <v>402</v>
      </c>
      <c r="H4278" s="279" t="s">
        <v>425</v>
      </c>
      <c r="I4278" s="279" t="s">
        <v>540</v>
      </c>
      <c r="J4278" s="279" t="s">
        <v>403</v>
      </c>
      <c r="K4278" s="280">
        <v>2009</v>
      </c>
      <c r="L4278" s="279" t="s">
        <v>402</v>
      </c>
      <c r="M4278" s="279" t="s">
        <v>394</v>
      </c>
      <c r="N4278" s="279" t="s">
        <v>394</v>
      </c>
      <c r="O4278" s="279" t="s">
        <v>394</v>
      </c>
      <c r="P4278" s="315">
        <v>0</v>
      </c>
      <c r="Q4278" s="278"/>
      <c r="R4278" s="303"/>
      <c r="S4278" s="279" t="s">
        <v>394</v>
      </c>
      <c r="T4278" s="279" t="s">
        <v>394</v>
      </c>
      <c r="U4278" s="303"/>
      <c r="V4278" s="303"/>
      <c r="W4278" s="303"/>
      <c r="X4278" s="303"/>
      <c r="Z4278" s="303"/>
      <c r="AA4278" s="303"/>
      <c r="AC4278" s="279" t="s">
        <v>394</v>
      </c>
      <c r="AF4278" s="276">
        <f>IFERROR(VLOOKUP(A4278,'[1]قوائم الترجمة'!AC$2:AD$2397,1,0),"م")</f>
        <v>123488</v>
      </c>
      <c r="AG4278" s="232"/>
      <c r="AH4278" s="233"/>
      <c r="AI4278" s="233"/>
      <c r="AJ4278" s="233"/>
      <c r="AL4278" s="267"/>
      <c r="AM4278" s="235"/>
      <c r="AO4278" s="236"/>
      <c r="AU4278" s="234"/>
    </row>
    <row r="4279" spans="1:47" ht="21" x14ac:dyDescent="0.4">
      <c r="A4279" s="278">
        <v>123489</v>
      </c>
      <c r="B4279" s="279" t="s">
        <v>2579</v>
      </c>
      <c r="C4279" s="279" t="s">
        <v>168</v>
      </c>
      <c r="D4279" s="279" t="s">
        <v>2580</v>
      </c>
      <c r="E4279" s="279" t="s">
        <v>424</v>
      </c>
      <c r="F4279" s="315" t="s">
        <v>9019</v>
      </c>
      <c r="G4279" s="315" t="s">
        <v>8315</v>
      </c>
      <c r="H4279" s="279" t="s">
        <v>425</v>
      </c>
      <c r="I4279" s="279" t="s">
        <v>67</v>
      </c>
      <c r="J4279" s="279" t="s">
        <v>426</v>
      </c>
      <c r="K4279" s="280">
        <v>2006</v>
      </c>
      <c r="L4279" s="279" t="s">
        <v>404</v>
      </c>
      <c r="M4279" s="279" t="s">
        <v>394</v>
      </c>
      <c r="N4279" s="279" t="s">
        <v>394</v>
      </c>
      <c r="O4279" s="279" t="s">
        <v>394</v>
      </c>
      <c r="P4279" s="315">
        <v>0</v>
      </c>
      <c r="Q4279" s="278"/>
      <c r="R4279" s="303"/>
      <c r="S4279" s="279" t="s">
        <v>394</v>
      </c>
      <c r="T4279" s="279" t="s">
        <v>394</v>
      </c>
      <c r="U4279" s="303"/>
      <c r="V4279" s="303"/>
      <c r="W4279" s="303"/>
      <c r="X4279" s="303"/>
      <c r="Z4279" s="303"/>
      <c r="AA4279" s="303"/>
      <c r="AC4279" s="279" t="s">
        <v>394</v>
      </c>
      <c r="AF4279" s="276">
        <f>IFERROR(VLOOKUP(A4279,'[1]قوائم الترجمة'!AC$2:AD$2397,1,0),"م")</f>
        <v>123489</v>
      </c>
      <c r="AG4279" s="232"/>
      <c r="AH4279" s="233"/>
      <c r="AI4279" s="233"/>
      <c r="AJ4279" s="233"/>
      <c r="AL4279" s="267"/>
      <c r="AM4279" s="235"/>
      <c r="AO4279" s="236"/>
      <c r="AU4279" s="234"/>
    </row>
    <row r="4280" spans="1:47" ht="21" x14ac:dyDescent="0.4">
      <c r="A4280" s="278">
        <v>123490</v>
      </c>
      <c r="B4280" s="279" t="s">
        <v>2577</v>
      </c>
      <c r="C4280" s="279" t="s">
        <v>1034</v>
      </c>
      <c r="D4280" s="279" t="s">
        <v>2578</v>
      </c>
      <c r="E4280" s="279" t="s">
        <v>423</v>
      </c>
      <c r="F4280" s="315" t="s">
        <v>9869</v>
      </c>
      <c r="G4280" s="315" t="s">
        <v>8316</v>
      </c>
      <c r="H4280" s="279" t="s">
        <v>425</v>
      </c>
      <c r="I4280" s="279" t="s">
        <v>67</v>
      </c>
      <c r="J4280" s="279" t="s">
        <v>426</v>
      </c>
      <c r="K4280" s="280">
        <v>2008</v>
      </c>
      <c r="L4280" s="279" t="s">
        <v>404</v>
      </c>
      <c r="M4280" s="279" t="s">
        <v>394</v>
      </c>
      <c r="N4280" s="279" t="s">
        <v>394</v>
      </c>
      <c r="O4280" s="279" t="s">
        <v>394</v>
      </c>
      <c r="P4280" s="315">
        <v>0</v>
      </c>
      <c r="Q4280" s="278"/>
      <c r="R4280" s="303"/>
      <c r="S4280" s="279" t="s">
        <v>394</v>
      </c>
      <c r="T4280" s="279" t="s">
        <v>394</v>
      </c>
      <c r="U4280" s="303"/>
      <c r="V4280" s="303"/>
      <c r="W4280" s="303"/>
      <c r="X4280" s="303"/>
      <c r="Z4280" s="303"/>
      <c r="AA4280" s="303"/>
      <c r="AC4280" s="279" t="s">
        <v>394</v>
      </c>
      <c r="AF4280" s="276">
        <f>IFERROR(VLOOKUP(A4280,'[1]قوائم الترجمة'!AC$2:AD$2397,1,0),"م")</f>
        <v>123490</v>
      </c>
      <c r="AG4280" s="232"/>
      <c r="AH4280" s="233"/>
      <c r="AI4280" s="233"/>
      <c r="AJ4280" s="233"/>
      <c r="AL4280" s="267"/>
      <c r="AM4280" s="235"/>
      <c r="AO4280" s="236"/>
      <c r="AU4280" s="234"/>
    </row>
    <row r="4281" spans="1:47" ht="21" x14ac:dyDescent="0.4">
      <c r="A4281" s="278">
        <v>123491</v>
      </c>
      <c r="B4281" s="279" t="s">
        <v>2576</v>
      </c>
      <c r="C4281" s="279" t="s">
        <v>68</v>
      </c>
      <c r="D4281" s="279" t="s">
        <v>268</v>
      </c>
      <c r="E4281" s="279" t="s">
        <v>394</v>
      </c>
      <c r="F4281"/>
      <c r="H4281" s="279" t="s">
        <v>394</v>
      </c>
      <c r="I4281" s="279" t="s">
        <v>539</v>
      </c>
      <c r="J4281" s="279" t="s">
        <v>394</v>
      </c>
      <c r="K4281" s="279" t="s">
        <v>394</v>
      </c>
      <c r="L4281" s="279" t="s">
        <v>394</v>
      </c>
      <c r="M4281" s="279" t="s">
        <v>394</v>
      </c>
      <c r="N4281" s="279" t="s">
        <v>394</v>
      </c>
      <c r="O4281" s="279" t="s">
        <v>394</v>
      </c>
      <c r="P4281" s="315">
        <v>0</v>
      </c>
      <c r="Q4281" s="279" t="s">
        <v>394</v>
      </c>
      <c r="R4281" s="279" t="s">
        <v>394</v>
      </c>
      <c r="S4281" s="279" t="s">
        <v>394</v>
      </c>
      <c r="T4281" s="279" t="s">
        <v>394</v>
      </c>
      <c r="U4281" s="279" t="s">
        <v>394</v>
      </c>
      <c r="V4281" s="279" t="s">
        <v>394</v>
      </c>
      <c r="W4281" s="279" t="s">
        <v>394</v>
      </c>
      <c r="X4281" s="279" t="s">
        <v>394</v>
      </c>
      <c r="Y4281" s="281"/>
      <c r="Z4281" s="279" t="s">
        <v>394</v>
      </c>
      <c r="AA4281" s="279" t="s">
        <v>394</v>
      </c>
      <c r="AB4281" s="281"/>
      <c r="AC4281" s="279" t="s">
        <v>855</v>
      </c>
      <c r="AF4281" s="276" t="str">
        <f>IFERROR(VLOOKUP(A4281,'[1]قوائم الترجمة'!AC$2:AD$2397,1,0),"م")</f>
        <v>م</v>
      </c>
      <c r="AG4281" s="232"/>
      <c r="AH4281" s="233"/>
      <c r="AI4281" s="233"/>
      <c r="AJ4281" s="233"/>
      <c r="AL4281" s="267"/>
      <c r="AM4281" s="235"/>
      <c r="AO4281" s="236"/>
      <c r="AU4281" s="234"/>
    </row>
    <row r="4282" spans="1:47" ht="21" x14ac:dyDescent="0.4">
      <c r="A4282" s="278">
        <v>123492</v>
      </c>
      <c r="B4282" s="279" t="s">
        <v>2575</v>
      </c>
      <c r="C4282" s="279" t="s">
        <v>532</v>
      </c>
      <c r="D4282" s="279" t="s">
        <v>343</v>
      </c>
      <c r="E4282" s="279" t="s">
        <v>394</v>
      </c>
      <c r="F4282"/>
      <c r="H4282" s="279" t="s">
        <v>394</v>
      </c>
      <c r="I4282" s="279" t="s">
        <v>539</v>
      </c>
      <c r="J4282" s="279" t="s">
        <v>394</v>
      </c>
      <c r="K4282" s="279" t="s">
        <v>394</v>
      </c>
      <c r="L4282" s="279" t="s">
        <v>394</v>
      </c>
      <c r="M4282" s="279" t="s">
        <v>394</v>
      </c>
      <c r="N4282" s="279" t="s">
        <v>394</v>
      </c>
      <c r="O4282" s="279" t="s">
        <v>394</v>
      </c>
      <c r="P4282" s="315">
        <v>0</v>
      </c>
      <c r="Q4282" s="279" t="s">
        <v>394</v>
      </c>
      <c r="R4282" s="279" t="s">
        <v>394</v>
      </c>
      <c r="S4282" s="279" t="s">
        <v>394</v>
      </c>
      <c r="T4282" s="279" t="s">
        <v>394</v>
      </c>
      <c r="U4282" s="279" t="s">
        <v>394</v>
      </c>
      <c r="V4282" s="279" t="s">
        <v>394</v>
      </c>
      <c r="W4282" s="279" t="s">
        <v>394</v>
      </c>
      <c r="X4282" s="279" t="s">
        <v>394</v>
      </c>
      <c r="Y4282" s="281"/>
      <c r="Z4282" s="279" t="s">
        <v>394</v>
      </c>
      <c r="AA4282" s="279" t="s">
        <v>394</v>
      </c>
      <c r="AB4282" s="281"/>
      <c r="AC4282" s="279" t="s">
        <v>855</v>
      </c>
      <c r="AF4282" s="276" t="str">
        <f>IFERROR(VLOOKUP(A4282,'[1]قوائم الترجمة'!AC$2:AD$2397,1,0),"م")</f>
        <v>م</v>
      </c>
      <c r="AG4282" s="232"/>
      <c r="AH4282" s="233"/>
      <c r="AI4282" s="233"/>
      <c r="AJ4282" s="233"/>
      <c r="AL4282" s="267"/>
      <c r="AM4282" s="235"/>
      <c r="AO4282" s="236"/>
      <c r="AU4282" s="234"/>
    </row>
    <row r="4283" spans="1:47" ht="21" x14ac:dyDescent="0.4">
      <c r="A4283" s="278">
        <v>123493</v>
      </c>
      <c r="B4283" s="279" t="s">
        <v>2574</v>
      </c>
      <c r="C4283" s="279" t="s">
        <v>120</v>
      </c>
      <c r="D4283" s="279" t="s">
        <v>672</v>
      </c>
      <c r="E4283" s="279" t="s">
        <v>394</v>
      </c>
      <c r="F4283"/>
      <c r="H4283" s="279" t="s">
        <v>394</v>
      </c>
      <c r="I4283" s="279" t="s">
        <v>539</v>
      </c>
      <c r="J4283" s="279" t="s">
        <v>394</v>
      </c>
      <c r="K4283" s="279" t="s">
        <v>394</v>
      </c>
      <c r="L4283" s="279" t="s">
        <v>394</v>
      </c>
      <c r="M4283" s="279" t="s">
        <v>394</v>
      </c>
      <c r="N4283" s="279" t="s">
        <v>394</v>
      </c>
      <c r="O4283" s="279" t="s">
        <v>394</v>
      </c>
      <c r="P4283" s="315">
        <v>0</v>
      </c>
      <c r="Q4283" s="279" t="s">
        <v>394</v>
      </c>
      <c r="R4283" s="279" t="s">
        <v>394</v>
      </c>
      <c r="S4283" s="279" t="s">
        <v>394</v>
      </c>
      <c r="T4283" s="279" t="s">
        <v>394</v>
      </c>
      <c r="U4283" s="279" t="s">
        <v>394</v>
      </c>
      <c r="V4283" s="279" t="s">
        <v>394</v>
      </c>
      <c r="W4283" s="279" t="s">
        <v>394</v>
      </c>
      <c r="X4283" s="279" t="s">
        <v>394</v>
      </c>
      <c r="Y4283" s="281"/>
      <c r="Z4283" s="279" t="s">
        <v>394</v>
      </c>
      <c r="AA4283" s="279" t="s">
        <v>394</v>
      </c>
      <c r="AB4283" s="281"/>
      <c r="AC4283" s="279" t="s">
        <v>855</v>
      </c>
      <c r="AF4283" s="276" t="str">
        <f>IFERROR(VLOOKUP(A4283,'[1]قوائم الترجمة'!AC$2:AD$2397,1,0),"م")</f>
        <v>م</v>
      </c>
      <c r="AG4283" s="232"/>
      <c r="AH4283" s="233"/>
      <c r="AI4283" s="233"/>
      <c r="AJ4283" s="233"/>
      <c r="AL4283" s="267"/>
      <c r="AM4283" s="235"/>
      <c r="AO4283" s="236"/>
      <c r="AU4283" s="234"/>
    </row>
    <row r="4284" spans="1:47" ht="21" x14ac:dyDescent="0.4">
      <c r="A4284" s="278">
        <v>123494</v>
      </c>
      <c r="B4284" s="279" t="s">
        <v>2573</v>
      </c>
      <c r="C4284" s="279" t="s">
        <v>97</v>
      </c>
      <c r="D4284" s="279" t="s">
        <v>319</v>
      </c>
      <c r="E4284" s="279" t="s">
        <v>394</v>
      </c>
      <c r="F4284"/>
      <c r="H4284" s="279" t="s">
        <v>394</v>
      </c>
      <c r="I4284" s="279" t="s">
        <v>539</v>
      </c>
      <c r="J4284" s="279" t="s">
        <v>394</v>
      </c>
      <c r="K4284" s="279" t="s">
        <v>394</v>
      </c>
      <c r="L4284" s="279" t="s">
        <v>394</v>
      </c>
      <c r="M4284" s="279" t="s">
        <v>394</v>
      </c>
      <c r="N4284" s="279" t="s">
        <v>394</v>
      </c>
      <c r="O4284" s="279" t="s">
        <v>394</v>
      </c>
      <c r="P4284" s="315">
        <v>0</v>
      </c>
      <c r="Q4284" s="279" t="s">
        <v>394</v>
      </c>
      <c r="R4284" s="279" t="s">
        <v>394</v>
      </c>
      <c r="S4284" s="279" t="s">
        <v>394</v>
      </c>
      <c r="T4284" s="279" t="s">
        <v>394</v>
      </c>
      <c r="U4284" s="279" t="s">
        <v>394</v>
      </c>
      <c r="V4284" s="279" t="s">
        <v>394</v>
      </c>
      <c r="W4284" s="279" t="s">
        <v>394</v>
      </c>
      <c r="X4284" s="279" t="s">
        <v>394</v>
      </c>
      <c r="Y4284" s="281"/>
      <c r="Z4284" s="279" t="s">
        <v>394</v>
      </c>
      <c r="AA4284" s="279" t="s">
        <v>394</v>
      </c>
      <c r="AB4284" s="281"/>
      <c r="AC4284" s="279" t="s">
        <v>855</v>
      </c>
      <c r="AF4284" s="276" t="str">
        <f>IFERROR(VLOOKUP(A4284,'[1]قوائم الترجمة'!AC$2:AD$2397,1,0),"م")</f>
        <v>م</v>
      </c>
      <c r="AG4284" s="232"/>
      <c r="AH4284" s="233"/>
      <c r="AI4284" s="233"/>
      <c r="AJ4284" s="233"/>
      <c r="AL4284" s="267"/>
      <c r="AM4284" s="235"/>
      <c r="AU4284" s="234"/>
    </row>
    <row r="4285" spans="1:47" ht="21" x14ac:dyDescent="0.4">
      <c r="A4285" s="278">
        <v>123495</v>
      </c>
      <c r="B4285" s="279" t="s">
        <v>2572</v>
      </c>
      <c r="C4285" s="279" t="s">
        <v>115</v>
      </c>
      <c r="D4285" s="279" t="s">
        <v>526</v>
      </c>
      <c r="E4285" s="279" t="s">
        <v>394</v>
      </c>
      <c r="F4285"/>
      <c r="H4285" s="279" t="s">
        <v>394</v>
      </c>
      <c r="I4285" s="279" t="s">
        <v>539</v>
      </c>
      <c r="J4285" s="279" t="s">
        <v>394</v>
      </c>
      <c r="K4285" s="279" t="s">
        <v>394</v>
      </c>
      <c r="L4285" s="279" t="s">
        <v>394</v>
      </c>
      <c r="M4285" s="279" t="s">
        <v>394</v>
      </c>
      <c r="N4285" s="279" t="s">
        <v>394</v>
      </c>
      <c r="O4285" s="279" t="s">
        <v>394</v>
      </c>
      <c r="P4285" s="315">
        <v>0</v>
      </c>
      <c r="Q4285" s="279" t="s">
        <v>394</v>
      </c>
      <c r="R4285" s="279" t="s">
        <v>394</v>
      </c>
      <c r="S4285" s="279" t="s">
        <v>394</v>
      </c>
      <c r="T4285" s="279" t="s">
        <v>394</v>
      </c>
      <c r="U4285" s="279" t="s">
        <v>394</v>
      </c>
      <c r="V4285" s="279" t="s">
        <v>394</v>
      </c>
      <c r="W4285" s="279" t="s">
        <v>394</v>
      </c>
      <c r="X4285" s="279" t="s">
        <v>394</v>
      </c>
      <c r="Y4285" s="281"/>
      <c r="Z4285" s="279" t="s">
        <v>394</v>
      </c>
      <c r="AA4285" s="279" t="s">
        <v>394</v>
      </c>
      <c r="AB4285" s="281"/>
      <c r="AC4285" s="279" t="s">
        <v>855</v>
      </c>
      <c r="AF4285" s="276" t="str">
        <f>IFERROR(VLOOKUP(A4285,'[1]قوائم الترجمة'!AC$2:AD$2397,1,0),"م")</f>
        <v>م</v>
      </c>
      <c r="AG4285" s="232"/>
      <c r="AH4285" s="233"/>
      <c r="AI4285" s="233"/>
      <c r="AJ4285" s="233"/>
      <c r="AL4285" s="267"/>
      <c r="AM4285" s="235"/>
      <c r="AO4285" s="236"/>
      <c r="AU4285" s="234"/>
    </row>
    <row r="4286" spans="1:47" ht="21" x14ac:dyDescent="0.4">
      <c r="A4286" s="278">
        <v>123496</v>
      </c>
      <c r="B4286" s="279" t="s">
        <v>2570</v>
      </c>
      <c r="C4286" s="279" t="s">
        <v>169</v>
      </c>
      <c r="D4286" s="279" t="s">
        <v>2571</v>
      </c>
      <c r="E4286" s="279" t="s">
        <v>424</v>
      </c>
      <c r="F4286" s="315" t="s">
        <v>9870</v>
      </c>
      <c r="G4286" s="315" t="s">
        <v>8193</v>
      </c>
      <c r="H4286" s="279" t="s">
        <v>425</v>
      </c>
      <c r="I4286" s="279" t="s">
        <v>541</v>
      </c>
      <c r="J4286" s="279" t="s">
        <v>403</v>
      </c>
      <c r="K4286" s="280">
        <v>2017</v>
      </c>
      <c r="L4286" s="279" t="s">
        <v>404</v>
      </c>
      <c r="M4286" s="279" t="s">
        <v>394</v>
      </c>
      <c r="N4286" s="279" t="s">
        <v>394</v>
      </c>
      <c r="O4286" s="279" t="s">
        <v>394</v>
      </c>
      <c r="P4286" s="315">
        <v>0</v>
      </c>
      <c r="Q4286" s="278"/>
      <c r="R4286" s="303"/>
      <c r="S4286" s="279" t="s">
        <v>394</v>
      </c>
      <c r="T4286" s="279" t="s">
        <v>394</v>
      </c>
      <c r="U4286" s="303"/>
      <c r="V4286" s="303"/>
      <c r="W4286" s="303"/>
      <c r="X4286" s="303"/>
      <c r="Z4286" s="303"/>
      <c r="AA4286" s="303"/>
      <c r="AC4286" s="279" t="s">
        <v>394</v>
      </c>
      <c r="AF4286" s="276">
        <f>IFERROR(VLOOKUP(A4286,'[1]قوائم الترجمة'!AC$2:AD$2397,1,0),"م")</f>
        <v>123496</v>
      </c>
      <c r="AG4286" s="232"/>
      <c r="AH4286" s="233"/>
      <c r="AI4286" s="233"/>
      <c r="AJ4286" s="233"/>
      <c r="AL4286" s="267"/>
      <c r="AM4286" s="235"/>
      <c r="AO4286" s="236"/>
      <c r="AU4286" s="234"/>
    </row>
    <row r="4287" spans="1:47" ht="21" x14ac:dyDescent="0.4">
      <c r="A4287" s="278">
        <v>123497</v>
      </c>
      <c r="B4287" s="279" t="s">
        <v>2569</v>
      </c>
      <c r="C4287" s="279" t="s">
        <v>120</v>
      </c>
      <c r="D4287" s="279" t="s">
        <v>1219</v>
      </c>
      <c r="E4287" s="279" t="s">
        <v>394</v>
      </c>
      <c r="F4287"/>
      <c r="H4287" s="279" t="s">
        <v>394</v>
      </c>
      <c r="I4287" s="279" t="s">
        <v>539</v>
      </c>
      <c r="J4287" s="279" t="s">
        <v>394</v>
      </c>
      <c r="K4287" s="279" t="s">
        <v>394</v>
      </c>
      <c r="L4287" s="279" t="s">
        <v>394</v>
      </c>
      <c r="M4287" s="279" t="s">
        <v>394</v>
      </c>
      <c r="N4287" s="279" t="s">
        <v>394</v>
      </c>
      <c r="O4287" s="279" t="s">
        <v>394</v>
      </c>
      <c r="P4287" s="315">
        <v>0</v>
      </c>
      <c r="Q4287" s="279" t="s">
        <v>394</v>
      </c>
      <c r="R4287" s="279" t="s">
        <v>394</v>
      </c>
      <c r="S4287" s="279" t="s">
        <v>394</v>
      </c>
      <c r="T4287" s="279" t="s">
        <v>394</v>
      </c>
      <c r="U4287" s="279" t="s">
        <v>394</v>
      </c>
      <c r="V4287" s="279" t="s">
        <v>394</v>
      </c>
      <c r="W4287" s="279" t="s">
        <v>394</v>
      </c>
      <c r="X4287" s="279" t="s">
        <v>394</v>
      </c>
      <c r="Y4287" s="281"/>
      <c r="Z4287" s="279" t="s">
        <v>394</v>
      </c>
      <c r="AA4287" s="279" t="s">
        <v>394</v>
      </c>
      <c r="AB4287" s="281"/>
      <c r="AC4287" s="279" t="s">
        <v>855</v>
      </c>
      <c r="AF4287" s="276" t="str">
        <f>IFERROR(VLOOKUP(A4287,'[1]قوائم الترجمة'!AC$2:AD$2397,1,0),"م")</f>
        <v>م</v>
      </c>
      <c r="AG4287" s="232"/>
      <c r="AH4287" s="233"/>
      <c r="AI4287" s="233"/>
      <c r="AJ4287" s="233"/>
      <c r="AL4287" s="267"/>
      <c r="AM4287" s="235"/>
      <c r="AO4287" s="236"/>
      <c r="AU4287" s="234"/>
    </row>
    <row r="4288" spans="1:47" ht="21" x14ac:dyDescent="0.4">
      <c r="A4288" s="278">
        <v>123498</v>
      </c>
      <c r="B4288" s="279" t="s">
        <v>2568</v>
      </c>
      <c r="C4288" s="279" t="s">
        <v>125</v>
      </c>
      <c r="D4288" s="279" t="s">
        <v>318</v>
      </c>
      <c r="E4288" s="279" t="s">
        <v>394</v>
      </c>
      <c r="F4288"/>
      <c r="H4288" s="279" t="s">
        <v>394</v>
      </c>
      <c r="I4288" s="279" t="s">
        <v>539</v>
      </c>
      <c r="J4288" s="279" t="s">
        <v>394</v>
      </c>
      <c r="K4288" s="279" t="s">
        <v>394</v>
      </c>
      <c r="L4288" s="279" t="s">
        <v>394</v>
      </c>
      <c r="M4288" s="279" t="s">
        <v>394</v>
      </c>
      <c r="N4288" s="279" t="s">
        <v>394</v>
      </c>
      <c r="O4288" s="279" t="s">
        <v>394</v>
      </c>
      <c r="P4288" s="315">
        <v>0</v>
      </c>
      <c r="Q4288" s="279" t="s">
        <v>394</v>
      </c>
      <c r="R4288" s="279" t="s">
        <v>394</v>
      </c>
      <c r="S4288" s="279" t="s">
        <v>394</v>
      </c>
      <c r="T4288" s="279" t="s">
        <v>394</v>
      </c>
      <c r="U4288" s="279" t="s">
        <v>394</v>
      </c>
      <c r="V4288" s="279" t="s">
        <v>394</v>
      </c>
      <c r="W4288" s="279" t="s">
        <v>394</v>
      </c>
      <c r="X4288" s="279" t="s">
        <v>394</v>
      </c>
      <c r="Y4288" s="281"/>
      <c r="Z4288" s="279" t="s">
        <v>394</v>
      </c>
      <c r="AA4288" s="279" t="s">
        <v>394</v>
      </c>
      <c r="AB4288" s="281"/>
      <c r="AC4288" s="279" t="s">
        <v>855</v>
      </c>
      <c r="AF4288" s="276" t="str">
        <f>IFERROR(VLOOKUP(A4288,'[1]قوائم الترجمة'!AC$2:AD$2397,1,0),"م")</f>
        <v>م</v>
      </c>
      <c r="AG4288" s="232"/>
      <c r="AH4288" s="233"/>
      <c r="AI4288" s="233"/>
      <c r="AJ4288" s="233"/>
      <c r="AL4288" s="267"/>
      <c r="AM4288" s="235"/>
      <c r="AO4288" s="236"/>
      <c r="AU4288" s="234"/>
    </row>
    <row r="4289" spans="1:47" ht="21" x14ac:dyDescent="0.4">
      <c r="A4289" s="278">
        <v>123499</v>
      </c>
      <c r="B4289" s="279" t="s">
        <v>2566</v>
      </c>
      <c r="C4289" s="279" t="s">
        <v>2567</v>
      </c>
      <c r="D4289" s="279" t="s">
        <v>1212</v>
      </c>
      <c r="E4289" s="279" t="s">
        <v>394</v>
      </c>
      <c r="F4289"/>
      <c r="H4289" s="279" t="s">
        <v>394</v>
      </c>
      <c r="I4289" s="279" t="s">
        <v>539</v>
      </c>
      <c r="J4289" s="279" t="s">
        <v>394</v>
      </c>
      <c r="K4289" s="279" t="s">
        <v>394</v>
      </c>
      <c r="L4289" s="279" t="s">
        <v>394</v>
      </c>
      <c r="M4289" s="279" t="s">
        <v>394</v>
      </c>
      <c r="N4289" s="279" t="s">
        <v>394</v>
      </c>
      <c r="O4289" s="279" t="s">
        <v>394</v>
      </c>
      <c r="P4289" s="315">
        <v>0</v>
      </c>
      <c r="Q4289" s="279" t="s">
        <v>394</v>
      </c>
      <c r="R4289" s="279" t="s">
        <v>394</v>
      </c>
      <c r="S4289" s="279" t="s">
        <v>394</v>
      </c>
      <c r="T4289" s="279" t="s">
        <v>394</v>
      </c>
      <c r="U4289" s="279" t="s">
        <v>394</v>
      </c>
      <c r="V4289" s="279" t="s">
        <v>394</v>
      </c>
      <c r="W4289" s="279" t="s">
        <v>394</v>
      </c>
      <c r="X4289" s="279" t="s">
        <v>394</v>
      </c>
      <c r="Y4289" s="281"/>
      <c r="Z4289" s="279" t="s">
        <v>394</v>
      </c>
      <c r="AA4289" s="279" t="s">
        <v>394</v>
      </c>
      <c r="AB4289" s="281"/>
      <c r="AC4289" s="279" t="s">
        <v>855</v>
      </c>
      <c r="AF4289" s="276" t="str">
        <f>IFERROR(VLOOKUP(A4289,'[1]قوائم الترجمة'!AC$2:AD$2397,1,0),"م")</f>
        <v>م</v>
      </c>
      <c r="AG4289" s="232"/>
      <c r="AH4289" s="233"/>
      <c r="AI4289" s="233"/>
      <c r="AJ4289" s="233"/>
      <c r="AL4289" s="267"/>
      <c r="AM4289" s="235"/>
      <c r="AO4289" s="236"/>
      <c r="AU4289" s="234"/>
    </row>
    <row r="4290" spans="1:47" ht="21" x14ac:dyDescent="0.4">
      <c r="A4290" s="278">
        <v>123500</v>
      </c>
      <c r="B4290" s="279" t="s">
        <v>2563</v>
      </c>
      <c r="C4290" s="279" t="s">
        <v>2564</v>
      </c>
      <c r="D4290" s="279" t="s">
        <v>2565</v>
      </c>
      <c r="E4290" s="279" t="s">
        <v>394</v>
      </c>
      <c r="F4290"/>
      <c r="H4290" s="279" t="s">
        <v>394</v>
      </c>
      <c r="I4290" s="279" t="s">
        <v>539</v>
      </c>
      <c r="J4290" s="279" t="s">
        <v>394</v>
      </c>
      <c r="K4290" s="279" t="s">
        <v>394</v>
      </c>
      <c r="L4290" s="279" t="s">
        <v>394</v>
      </c>
      <c r="M4290" s="279" t="s">
        <v>394</v>
      </c>
      <c r="N4290" s="279" t="s">
        <v>394</v>
      </c>
      <c r="O4290" s="279" t="s">
        <v>394</v>
      </c>
      <c r="P4290" s="315">
        <v>0</v>
      </c>
      <c r="Q4290" s="279" t="s">
        <v>394</v>
      </c>
      <c r="R4290" s="279" t="s">
        <v>394</v>
      </c>
      <c r="S4290" s="279" t="s">
        <v>394</v>
      </c>
      <c r="T4290" s="279" t="s">
        <v>394</v>
      </c>
      <c r="U4290" s="279" t="s">
        <v>394</v>
      </c>
      <c r="V4290" s="279" t="s">
        <v>394</v>
      </c>
      <c r="W4290" s="279" t="s">
        <v>394</v>
      </c>
      <c r="X4290" s="279" t="s">
        <v>394</v>
      </c>
      <c r="Y4290" s="281"/>
      <c r="Z4290" s="279" t="s">
        <v>394</v>
      </c>
      <c r="AA4290" s="279" t="s">
        <v>394</v>
      </c>
      <c r="AB4290" s="281"/>
      <c r="AC4290" s="279" t="s">
        <v>855</v>
      </c>
      <c r="AF4290" s="276" t="str">
        <f>IFERROR(VLOOKUP(A4290,'[1]قوائم الترجمة'!AC$2:AD$2397,1,0),"م")</f>
        <v>م</v>
      </c>
      <c r="AG4290" s="232"/>
      <c r="AH4290" s="233"/>
      <c r="AI4290" s="233"/>
      <c r="AJ4290" s="233"/>
      <c r="AL4290" s="267"/>
      <c r="AM4290" s="235"/>
      <c r="AO4290" s="236"/>
      <c r="AU4290" s="234"/>
    </row>
    <row r="4291" spans="1:47" ht="21" x14ac:dyDescent="0.4">
      <c r="A4291" s="278">
        <v>123501</v>
      </c>
      <c r="B4291" s="279" t="s">
        <v>2561</v>
      </c>
      <c r="C4291" s="279" t="s">
        <v>2562</v>
      </c>
      <c r="D4291" s="279" t="s">
        <v>957</v>
      </c>
      <c r="E4291" s="279" t="s">
        <v>424</v>
      </c>
      <c r="F4291" s="315" t="s">
        <v>9871</v>
      </c>
      <c r="G4291" s="315" t="s">
        <v>402</v>
      </c>
      <c r="H4291" s="279" t="s">
        <v>425</v>
      </c>
      <c r="I4291" s="279" t="s">
        <v>67</v>
      </c>
      <c r="J4291" s="279" t="s">
        <v>8112</v>
      </c>
      <c r="K4291" s="280">
        <v>2007</v>
      </c>
      <c r="L4291" s="279" t="s">
        <v>402</v>
      </c>
      <c r="M4291" s="279" t="s">
        <v>394</v>
      </c>
      <c r="N4291" s="279" t="s">
        <v>394</v>
      </c>
      <c r="O4291" s="279" t="s">
        <v>394</v>
      </c>
      <c r="P4291" s="315">
        <v>0</v>
      </c>
      <c r="Q4291" s="278"/>
      <c r="R4291" s="303"/>
      <c r="S4291" s="279" t="s">
        <v>394</v>
      </c>
      <c r="T4291" s="279" t="s">
        <v>394</v>
      </c>
      <c r="U4291" s="303"/>
      <c r="V4291" s="303"/>
      <c r="W4291" s="303"/>
      <c r="X4291" s="303"/>
      <c r="Z4291" s="303"/>
      <c r="AA4291" s="303"/>
      <c r="AC4291" s="279" t="s">
        <v>394</v>
      </c>
      <c r="AF4291" s="276">
        <f>IFERROR(VLOOKUP(A4291,'[1]قوائم الترجمة'!AC$2:AD$2397,1,0),"م")</f>
        <v>123501</v>
      </c>
      <c r="AG4291" s="232"/>
      <c r="AH4291" s="233"/>
      <c r="AI4291" s="233"/>
      <c r="AJ4291" s="233"/>
      <c r="AL4291" s="267"/>
      <c r="AM4291" s="235"/>
      <c r="AO4291" s="236"/>
      <c r="AU4291" s="234"/>
    </row>
    <row r="4292" spans="1:47" ht="21" x14ac:dyDescent="0.4">
      <c r="A4292" s="278">
        <v>123502</v>
      </c>
      <c r="B4292" s="279" t="s">
        <v>2560</v>
      </c>
      <c r="C4292" s="279" t="s">
        <v>93</v>
      </c>
      <c r="D4292" s="279" t="s">
        <v>327</v>
      </c>
      <c r="E4292" s="279" t="s">
        <v>5660</v>
      </c>
      <c r="F4292" s="315" t="s">
        <v>9872</v>
      </c>
      <c r="G4292" s="315" t="s">
        <v>402</v>
      </c>
      <c r="H4292" s="279" t="s">
        <v>425</v>
      </c>
      <c r="I4292" s="279" t="s">
        <v>67</v>
      </c>
      <c r="J4292" s="279" t="s">
        <v>403</v>
      </c>
      <c r="K4292" s="280">
        <v>1988</v>
      </c>
      <c r="L4292" s="279" t="s">
        <v>402</v>
      </c>
      <c r="M4292" s="279" t="s">
        <v>394</v>
      </c>
      <c r="N4292" s="279" t="s">
        <v>394</v>
      </c>
      <c r="O4292" s="279" t="s">
        <v>394</v>
      </c>
      <c r="P4292" s="315">
        <v>0</v>
      </c>
      <c r="Q4292" s="278"/>
      <c r="R4292" s="303"/>
      <c r="S4292" s="279" t="s">
        <v>394</v>
      </c>
      <c r="T4292" s="279" t="s">
        <v>394</v>
      </c>
      <c r="U4292" s="303"/>
      <c r="V4292" s="303"/>
      <c r="W4292" s="303"/>
      <c r="X4292" s="303"/>
      <c r="Z4292" s="303"/>
      <c r="AA4292" s="303"/>
      <c r="AC4292" s="279" t="s">
        <v>394</v>
      </c>
      <c r="AF4292" s="276">
        <f>IFERROR(VLOOKUP(A4292,'[1]قوائم الترجمة'!AC$2:AD$2397,1,0),"م")</f>
        <v>123502</v>
      </c>
      <c r="AG4292" s="232"/>
      <c r="AH4292" s="233"/>
      <c r="AI4292" s="233"/>
      <c r="AJ4292" s="233"/>
      <c r="AL4292" s="267"/>
      <c r="AM4292" s="235"/>
      <c r="AO4292" s="236"/>
      <c r="AU4292" s="234"/>
    </row>
    <row r="4293" spans="1:47" ht="21" x14ac:dyDescent="0.4">
      <c r="A4293" s="278">
        <v>123503</v>
      </c>
      <c r="B4293" s="279" t="s">
        <v>2559</v>
      </c>
      <c r="C4293" s="279" t="s">
        <v>193</v>
      </c>
      <c r="D4293" s="279" t="s">
        <v>696</v>
      </c>
      <c r="E4293" s="279" t="s">
        <v>394</v>
      </c>
      <c r="F4293"/>
      <c r="H4293" s="279" t="s">
        <v>394</v>
      </c>
      <c r="I4293" s="279" t="s">
        <v>539</v>
      </c>
      <c r="J4293" s="279" t="s">
        <v>394</v>
      </c>
      <c r="K4293" s="279" t="s">
        <v>394</v>
      </c>
      <c r="L4293" s="279" t="s">
        <v>394</v>
      </c>
      <c r="M4293" s="279" t="s">
        <v>394</v>
      </c>
      <c r="N4293" s="279" t="s">
        <v>394</v>
      </c>
      <c r="O4293" s="279" t="s">
        <v>394</v>
      </c>
      <c r="P4293" s="315">
        <v>0</v>
      </c>
      <c r="Q4293" s="279" t="s">
        <v>394</v>
      </c>
      <c r="R4293" s="279" t="s">
        <v>394</v>
      </c>
      <c r="S4293" s="279" t="s">
        <v>394</v>
      </c>
      <c r="T4293" s="279" t="s">
        <v>394</v>
      </c>
      <c r="U4293" s="279" t="s">
        <v>394</v>
      </c>
      <c r="V4293" s="279" t="s">
        <v>394</v>
      </c>
      <c r="W4293" s="279" t="s">
        <v>394</v>
      </c>
      <c r="X4293" s="279" t="s">
        <v>394</v>
      </c>
      <c r="Y4293" s="281"/>
      <c r="Z4293" s="279" t="s">
        <v>394</v>
      </c>
      <c r="AA4293" s="279" t="s">
        <v>394</v>
      </c>
      <c r="AB4293" s="281"/>
      <c r="AC4293" s="279" t="s">
        <v>855</v>
      </c>
      <c r="AF4293" s="276" t="str">
        <f>IFERROR(VLOOKUP(A4293,'[1]قوائم الترجمة'!AC$2:AD$2397,1,0),"م")</f>
        <v>م</v>
      </c>
      <c r="AG4293" s="232"/>
      <c r="AH4293" s="233"/>
      <c r="AI4293" s="233"/>
      <c r="AJ4293" s="233"/>
      <c r="AL4293" s="267"/>
      <c r="AM4293" s="235"/>
      <c r="AO4293" s="236"/>
      <c r="AU4293" s="234"/>
    </row>
    <row r="4294" spans="1:47" ht="21" x14ac:dyDescent="0.4">
      <c r="A4294" s="278">
        <v>123504</v>
      </c>
      <c r="B4294" s="279" t="s">
        <v>2558</v>
      </c>
      <c r="C4294" s="279" t="s">
        <v>10390</v>
      </c>
      <c r="D4294" s="279" t="s">
        <v>274</v>
      </c>
      <c r="E4294" s="279" t="s">
        <v>394</v>
      </c>
      <c r="F4294"/>
      <c r="H4294" s="279" t="s">
        <v>394</v>
      </c>
      <c r="I4294" s="279" t="s">
        <v>539</v>
      </c>
      <c r="J4294" s="279" t="s">
        <v>394</v>
      </c>
      <c r="K4294" s="279" t="s">
        <v>394</v>
      </c>
      <c r="L4294" s="279" t="s">
        <v>394</v>
      </c>
      <c r="M4294" s="279" t="s">
        <v>394</v>
      </c>
      <c r="N4294" s="279" t="s">
        <v>394</v>
      </c>
      <c r="O4294" s="279" t="s">
        <v>394</v>
      </c>
      <c r="P4294" s="315">
        <v>0</v>
      </c>
      <c r="Q4294" s="279" t="s">
        <v>394</v>
      </c>
      <c r="R4294" s="279" t="s">
        <v>394</v>
      </c>
      <c r="S4294" s="279" t="s">
        <v>394</v>
      </c>
      <c r="T4294" s="279" t="s">
        <v>394</v>
      </c>
      <c r="U4294" s="279" t="s">
        <v>394</v>
      </c>
      <c r="V4294" s="279" t="s">
        <v>394</v>
      </c>
      <c r="W4294" s="279" t="s">
        <v>394</v>
      </c>
      <c r="X4294" s="279" t="s">
        <v>394</v>
      </c>
      <c r="Y4294" s="281"/>
      <c r="Z4294" s="279" t="s">
        <v>394</v>
      </c>
      <c r="AA4294" s="279" t="s">
        <v>394</v>
      </c>
      <c r="AB4294" s="281"/>
      <c r="AC4294" s="279" t="s">
        <v>855</v>
      </c>
      <c r="AF4294" s="276" t="str">
        <f>IFERROR(VLOOKUP(A4294,'[1]قوائم الترجمة'!AC$2:AD$2397,1,0),"م")</f>
        <v>م</v>
      </c>
      <c r="AG4294" s="232"/>
      <c r="AH4294" s="233"/>
      <c r="AI4294" s="233"/>
      <c r="AJ4294" s="233"/>
      <c r="AL4294" s="267"/>
      <c r="AM4294" s="235"/>
      <c r="AO4294" s="236"/>
      <c r="AU4294" s="234"/>
    </row>
    <row r="4295" spans="1:47" ht="30" x14ac:dyDescent="0.4">
      <c r="A4295" s="278">
        <v>123505</v>
      </c>
      <c r="B4295" s="279" t="s">
        <v>2556</v>
      </c>
      <c r="C4295" s="279" t="s">
        <v>2557</v>
      </c>
      <c r="D4295" s="279" t="s">
        <v>264</v>
      </c>
      <c r="E4295" s="279" t="s">
        <v>424</v>
      </c>
      <c r="F4295" s="315" t="s">
        <v>9873</v>
      </c>
      <c r="G4295" s="315" t="s">
        <v>8136</v>
      </c>
      <c r="H4295" s="279" t="s">
        <v>425</v>
      </c>
      <c r="I4295" s="279" t="s">
        <v>67</v>
      </c>
      <c r="J4295" s="279" t="s">
        <v>426</v>
      </c>
      <c r="K4295" s="280">
        <v>2006</v>
      </c>
      <c r="L4295" s="279" t="s">
        <v>417</v>
      </c>
      <c r="M4295" s="279" t="s">
        <v>394</v>
      </c>
      <c r="N4295" s="279" t="s">
        <v>394</v>
      </c>
      <c r="O4295" s="279" t="s">
        <v>394</v>
      </c>
      <c r="P4295" s="315">
        <v>0</v>
      </c>
      <c r="Q4295" s="278"/>
      <c r="R4295" s="303"/>
      <c r="S4295" s="279" t="s">
        <v>394</v>
      </c>
      <c r="T4295" s="279" t="s">
        <v>394</v>
      </c>
      <c r="U4295" s="303"/>
      <c r="V4295" s="303"/>
      <c r="W4295" s="303"/>
      <c r="X4295" s="303"/>
      <c r="Z4295" s="303"/>
      <c r="AA4295" s="303"/>
      <c r="AC4295" s="279" t="s">
        <v>394</v>
      </c>
      <c r="AF4295" s="276">
        <f>IFERROR(VLOOKUP(A4295,'[1]قوائم الترجمة'!AC$2:AD$2397,1,0),"م")</f>
        <v>123505</v>
      </c>
      <c r="AG4295" s="232"/>
      <c r="AH4295" s="233"/>
      <c r="AI4295" s="233"/>
      <c r="AJ4295" s="233"/>
      <c r="AL4295" s="267"/>
      <c r="AM4295" s="235"/>
      <c r="AO4295" s="236"/>
      <c r="AU4295" s="234"/>
    </row>
    <row r="4296" spans="1:47" ht="21" x14ac:dyDescent="0.4">
      <c r="A4296" s="278">
        <v>123506</v>
      </c>
      <c r="B4296" s="279" t="s">
        <v>2555</v>
      </c>
      <c r="C4296" s="279" t="s">
        <v>746</v>
      </c>
      <c r="D4296" s="279" t="s">
        <v>945</v>
      </c>
      <c r="E4296" s="279" t="s">
        <v>394</v>
      </c>
      <c r="F4296"/>
      <c r="H4296" s="279" t="s">
        <v>394</v>
      </c>
      <c r="I4296" s="279" t="s">
        <v>540</v>
      </c>
      <c r="J4296" s="279" t="s">
        <v>394</v>
      </c>
      <c r="K4296" s="279" t="s">
        <v>394</v>
      </c>
      <c r="L4296" s="279" t="s">
        <v>394</v>
      </c>
      <c r="M4296" s="279" t="s">
        <v>394</v>
      </c>
      <c r="N4296" s="279" t="s">
        <v>394</v>
      </c>
      <c r="O4296" s="279" t="s">
        <v>394</v>
      </c>
      <c r="P4296" s="315">
        <v>0</v>
      </c>
      <c r="Q4296" s="279" t="s">
        <v>394</v>
      </c>
      <c r="R4296" s="279" t="s">
        <v>394</v>
      </c>
      <c r="S4296" s="279" t="s">
        <v>394</v>
      </c>
      <c r="T4296" s="279" t="s">
        <v>394</v>
      </c>
      <c r="U4296" s="279" t="s">
        <v>394</v>
      </c>
      <c r="V4296" s="279" t="s">
        <v>394</v>
      </c>
      <c r="W4296" s="279" t="s">
        <v>394</v>
      </c>
      <c r="X4296" s="279" t="s">
        <v>394</v>
      </c>
      <c r="Y4296" s="281"/>
      <c r="Z4296" s="279" t="s">
        <v>394</v>
      </c>
      <c r="AA4296" s="279" t="s">
        <v>394</v>
      </c>
      <c r="AB4296" s="281"/>
      <c r="AC4296" s="279" t="s">
        <v>394</v>
      </c>
      <c r="AF4296" s="276" t="str">
        <f>IFERROR(VLOOKUP(A4296,'[1]قوائم الترجمة'!AC$2:AD$2397,1,0),"م")</f>
        <v>م</v>
      </c>
      <c r="AG4296" s="232"/>
      <c r="AH4296" s="233"/>
      <c r="AI4296" s="233"/>
      <c r="AJ4296" s="233"/>
      <c r="AL4296" s="267"/>
      <c r="AM4296" s="235"/>
      <c r="AO4296" s="236"/>
      <c r="AU4296" s="234"/>
    </row>
    <row r="4297" spans="1:47" ht="21" x14ac:dyDescent="0.4">
      <c r="A4297" s="278">
        <v>123507</v>
      </c>
      <c r="B4297" s="279" t="s">
        <v>2554</v>
      </c>
      <c r="C4297" s="279" t="s">
        <v>109</v>
      </c>
      <c r="D4297" s="279" t="s">
        <v>293</v>
      </c>
      <c r="E4297" s="279" t="s">
        <v>394</v>
      </c>
      <c r="F4297"/>
      <c r="H4297" s="279" t="s">
        <v>394</v>
      </c>
      <c r="I4297" s="279" t="s">
        <v>539</v>
      </c>
      <c r="J4297" s="279" t="s">
        <v>394</v>
      </c>
      <c r="K4297" s="279" t="s">
        <v>394</v>
      </c>
      <c r="L4297" s="279" t="s">
        <v>394</v>
      </c>
      <c r="M4297" s="279" t="s">
        <v>394</v>
      </c>
      <c r="N4297" s="279" t="s">
        <v>394</v>
      </c>
      <c r="O4297" s="279" t="s">
        <v>394</v>
      </c>
      <c r="P4297" s="315">
        <v>0</v>
      </c>
      <c r="Q4297" s="279" t="s">
        <v>394</v>
      </c>
      <c r="R4297" s="279" t="s">
        <v>394</v>
      </c>
      <c r="S4297" s="279" t="s">
        <v>394</v>
      </c>
      <c r="T4297" s="279" t="s">
        <v>394</v>
      </c>
      <c r="U4297" s="279" t="s">
        <v>394</v>
      </c>
      <c r="V4297" s="279" t="s">
        <v>394</v>
      </c>
      <c r="W4297" s="279" t="s">
        <v>394</v>
      </c>
      <c r="X4297" s="279" t="s">
        <v>394</v>
      </c>
      <c r="Y4297" s="281"/>
      <c r="Z4297" s="279" t="s">
        <v>394</v>
      </c>
      <c r="AA4297" s="279" t="s">
        <v>394</v>
      </c>
      <c r="AB4297" s="281"/>
      <c r="AC4297" s="279" t="s">
        <v>855</v>
      </c>
      <c r="AF4297" s="276" t="str">
        <f>IFERROR(VLOOKUP(A4297,'[1]قوائم الترجمة'!AC$2:AD$2397,1,0),"م")</f>
        <v>م</v>
      </c>
      <c r="AG4297" s="232"/>
      <c r="AH4297" s="233"/>
      <c r="AI4297" s="233"/>
      <c r="AJ4297" s="233"/>
      <c r="AL4297" s="267"/>
      <c r="AM4297" s="235"/>
      <c r="AO4297" s="236"/>
      <c r="AU4297" s="234"/>
    </row>
    <row r="4298" spans="1:47" ht="21" x14ac:dyDescent="0.4">
      <c r="A4298" s="278">
        <v>123508</v>
      </c>
      <c r="B4298" s="279" t="s">
        <v>2553</v>
      </c>
      <c r="C4298" s="279" t="s">
        <v>1144</v>
      </c>
      <c r="D4298" s="279" t="s">
        <v>268</v>
      </c>
      <c r="E4298" s="279" t="s">
        <v>424</v>
      </c>
      <c r="F4298" s="315" t="s">
        <v>8448</v>
      </c>
      <c r="G4298" s="315" t="s">
        <v>402</v>
      </c>
      <c r="H4298" s="279" t="s">
        <v>425</v>
      </c>
      <c r="I4298" s="279" t="s">
        <v>538</v>
      </c>
      <c r="J4298" s="279" t="s">
        <v>403</v>
      </c>
      <c r="K4298" s="280">
        <v>2012</v>
      </c>
      <c r="L4298" s="279" t="s">
        <v>404</v>
      </c>
      <c r="M4298" s="279" t="s">
        <v>394</v>
      </c>
      <c r="N4298" s="279" t="s">
        <v>394</v>
      </c>
      <c r="O4298" s="279" t="s">
        <v>394</v>
      </c>
      <c r="P4298" s="315">
        <v>0</v>
      </c>
      <c r="Q4298" s="278"/>
      <c r="R4298" s="303"/>
      <c r="S4298" s="279" t="s">
        <v>394</v>
      </c>
      <c r="T4298" s="279" t="s">
        <v>394</v>
      </c>
      <c r="U4298" s="303"/>
      <c r="V4298" s="303"/>
      <c r="W4298" s="303"/>
      <c r="X4298" s="303"/>
      <c r="Z4298" s="303"/>
      <c r="AA4298" s="303"/>
      <c r="AC4298" s="279" t="s">
        <v>394</v>
      </c>
      <c r="AF4298" s="276">
        <f>IFERROR(VLOOKUP(A4298,'[1]قوائم الترجمة'!AC$2:AD$2397,1,0),"م")</f>
        <v>123508</v>
      </c>
      <c r="AG4298" s="232"/>
      <c r="AH4298" s="233"/>
      <c r="AI4298" s="233"/>
      <c r="AJ4298" s="233"/>
      <c r="AL4298" s="267"/>
      <c r="AM4298" s="235"/>
      <c r="AO4298" s="236"/>
      <c r="AU4298" s="234"/>
    </row>
    <row r="4299" spans="1:47" ht="21" x14ac:dyDescent="0.4">
      <c r="A4299" s="278">
        <v>123509</v>
      </c>
      <c r="B4299" s="279" t="s">
        <v>2551</v>
      </c>
      <c r="C4299" s="279" t="s">
        <v>68</v>
      </c>
      <c r="D4299" s="279" t="s">
        <v>2552</v>
      </c>
      <c r="E4299" s="279" t="s">
        <v>424</v>
      </c>
      <c r="F4299" s="315" t="s">
        <v>9874</v>
      </c>
      <c r="G4299" s="315" t="s">
        <v>8320</v>
      </c>
      <c r="H4299" s="279" t="s">
        <v>425</v>
      </c>
      <c r="I4299" s="279" t="s">
        <v>67</v>
      </c>
      <c r="J4299" s="279" t="s">
        <v>403</v>
      </c>
      <c r="K4299" s="280">
        <v>2003</v>
      </c>
      <c r="L4299" s="279" t="s">
        <v>402</v>
      </c>
      <c r="M4299" s="279" t="s">
        <v>394</v>
      </c>
      <c r="N4299" s="279" t="s">
        <v>394</v>
      </c>
      <c r="O4299" s="279" t="s">
        <v>394</v>
      </c>
      <c r="P4299" s="315">
        <v>0</v>
      </c>
      <c r="Q4299" s="278"/>
      <c r="R4299" s="303"/>
      <c r="S4299" s="279" t="s">
        <v>394</v>
      </c>
      <c r="T4299" s="279" t="s">
        <v>394</v>
      </c>
      <c r="U4299" s="303"/>
      <c r="V4299" s="303"/>
      <c r="W4299" s="303"/>
      <c r="X4299" s="303"/>
      <c r="Z4299" s="303"/>
      <c r="AA4299" s="303"/>
      <c r="AC4299" s="279" t="s">
        <v>394</v>
      </c>
      <c r="AF4299" s="276">
        <f>IFERROR(VLOOKUP(A4299,'[1]قوائم الترجمة'!AC$2:AD$2397,1,0),"م")</f>
        <v>123509</v>
      </c>
      <c r="AG4299" s="232"/>
      <c r="AH4299" s="233"/>
      <c r="AI4299" s="233"/>
      <c r="AJ4299" s="233"/>
      <c r="AL4299" s="267"/>
      <c r="AM4299" s="235"/>
      <c r="AO4299" s="236"/>
      <c r="AU4299" s="234"/>
    </row>
    <row r="4300" spans="1:47" ht="21" x14ac:dyDescent="0.4">
      <c r="A4300" s="278">
        <v>123510</v>
      </c>
      <c r="B4300" s="279" t="s">
        <v>2550</v>
      </c>
      <c r="C4300" s="279" t="s">
        <v>161</v>
      </c>
      <c r="D4300" s="279" t="s">
        <v>824</v>
      </c>
      <c r="E4300" s="279" t="s">
        <v>424</v>
      </c>
      <c r="F4300" s="315" t="s">
        <v>9875</v>
      </c>
      <c r="G4300" s="315" t="s">
        <v>402</v>
      </c>
      <c r="H4300" s="279" t="s">
        <v>428</v>
      </c>
      <c r="I4300" s="279" t="s">
        <v>538</v>
      </c>
      <c r="J4300" s="279" t="s">
        <v>403</v>
      </c>
      <c r="K4300" s="280">
        <v>2016</v>
      </c>
      <c r="L4300" s="279" t="s">
        <v>404</v>
      </c>
      <c r="M4300" s="279" t="s">
        <v>394</v>
      </c>
      <c r="N4300" s="279" t="s">
        <v>394</v>
      </c>
      <c r="O4300" s="279" t="s">
        <v>394</v>
      </c>
      <c r="P4300" s="315">
        <v>0</v>
      </c>
      <c r="Q4300" s="278"/>
      <c r="R4300" s="303"/>
      <c r="S4300" s="279" t="s">
        <v>394</v>
      </c>
      <c r="T4300" s="279" t="s">
        <v>394</v>
      </c>
      <c r="U4300" s="303"/>
      <c r="V4300" s="303"/>
      <c r="W4300" s="303"/>
      <c r="X4300" s="303"/>
      <c r="Z4300" s="303"/>
      <c r="AA4300" s="303"/>
      <c r="AC4300" s="279" t="s">
        <v>394</v>
      </c>
      <c r="AF4300" s="276">
        <f>IFERROR(VLOOKUP(A4300,'[1]قوائم الترجمة'!AC$2:AD$2397,1,0),"م")</f>
        <v>123510</v>
      </c>
      <c r="AG4300" s="232"/>
      <c r="AH4300" s="233"/>
      <c r="AI4300" s="233"/>
      <c r="AJ4300" s="233"/>
      <c r="AL4300" s="267"/>
      <c r="AM4300" s="235"/>
      <c r="AO4300" s="236"/>
      <c r="AU4300" s="234"/>
    </row>
    <row r="4301" spans="1:47" ht="21" x14ac:dyDescent="0.4">
      <c r="A4301" s="278">
        <v>123511</v>
      </c>
      <c r="B4301" s="279" t="s">
        <v>2549</v>
      </c>
      <c r="C4301" s="279" t="s">
        <v>1120</v>
      </c>
      <c r="D4301" s="279" t="s">
        <v>805</v>
      </c>
      <c r="E4301" s="279" t="s">
        <v>424</v>
      </c>
      <c r="F4301" s="315" t="s">
        <v>9876</v>
      </c>
      <c r="G4301" s="315" t="s">
        <v>402</v>
      </c>
      <c r="H4301" s="279" t="s">
        <v>425</v>
      </c>
      <c r="I4301" s="279" t="s">
        <v>67</v>
      </c>
      <c r="J4301" s="279" t="s">
        <v>403</v>
      </c>
      <c r="K4301" s="280">
        <v>2000</v>
      </c>
      <c r="L4301" s="279" t="s">
        <v>402</v>
      </c>
      <c r="M4301" s="279" t="s">
        <v>394</v>
      </c>
      <c r="N4301" s="279" t="s">
        <v>394</v>
      </c>
      <c r="O4301" s="279" t="s">
        <v>394</v>
      </c>
      <c r="P4301" s="315">
        <v>0</v>
      </c>
      <c r="Q4301" s="278"/>
      <c r="R4301" s="303"/>
      <c r="S4301" s="279" t="s">
        <v>394</v>
      </c>
      <c r="T4301" s="279" t="s">
        <v>394</v>
      </c>
      <c r="U4301" s="303"/>
      <c r="V4301" s="303"/>
      <c r="W4301" s="303"/>
      <c r="X4301" s="303"/>
      <c r="Z4301" s="303"/>
      <c r="AA4301" s="303"/>
      <c r="AC4301" s="279" t="s">
        <v>394</v>
      </c>
      <c r="AF4301" s="276">
        <f>IFERROR(VLOOKUP(A4301,'[1]قوائم الترجمة'!AC$2:AD$2397,1,0),"م")</f>
        <v>123511</v>
      </c>
      <c r="AG4301" s="232"/>
      <c r="AH4301" s="233"/>
      <c r="AI4301" s="233"/>
      <c r="AJ4301" s="233"/>
      <c r="AL4301" s="267"/>
      <c r="AM4301" s="235"/>
      <c r="AO4301" s="236"/>
      <c r="AU4301" s="234"/>
    </row>
    <row r="4302" spans="1:47" ht="21" x14ac:dyDescent="0.4">
      <c r="A4302" s="278">
        <v>123512</v>
      </c>
      <c r="B4302" s="279" t="s">
        <v>2548</v>
      </c>
      <c r="C4302" s="279" t="s">
        <v>110</v>
      </c>
      <c r="D4302" s="279" t="s">
        <v>256</v>
      </c>
      <c r="E4302" s="279" t="s">
        <v>394</v>
      </c>
      <c r="F4302"/>
      <c r="H4302" s="279" t="s">
        <v>394</v>
      </c>
      <c r="I4302" s="279" t="s">
        <v>539</v>
      </c>
      <c r="J4302" s="279" t="s">
        <v>394</v>
      </c>
      <c r="K4302" s="279" t="s">
        <v>394</v>
      </c>
      <c r="L4302" s="279" t="s">
        <v>394</v>
      </c>
      <c r="M4302" s="279" t="s">
        <v>394</v>
      </c>
      <c r="N4302" s="279" t="s">
        <v>394</v>
      </c>
      <c r="O4302" s="279" t="s">
        <v>394</v>
      </c>
      <c r="P4302" s="315">
        <v>0</v>
      </c>
      <c r="Q4302" s="279" t="s">
        <v>394</v>
      </c>
      <c r="R4302" s="279" t="s">
        <v>394</v>
      </c>
      <c r="S4302" s="279" t="s">
        <v>394</v>
      </c>
      <c r="T4302" s="279" t="s">
        <v>394</v>
      </c>
      <c r="U4302" s="279" t="s">
        <v>394</v>
      </c>
      <c r="V4302" s="279" t="s">
        <v>394</v>
      </c>
      <c r="W4302" s="279" t="s">
        <v>394</v>
      </c>
      <c r="X4302" s="279" t="s">
        <v>394</v>
      </c>
      <c r="Y4302" s="281"/>
      <c r="Z4302" s="279" t="s">
        <v>394</v>
      </c>
      <c r="AA4302" s="279" t="s">
        <v>394</v>
      </c>
      <c r="AB4302" s="281"/>
      <c r="AC4302" s="279" t="s">
        <v>855</v>
      </c>
      <c r="AF4302" s="276" t="str">
        <f>IFERROR(VLOOKUP(A4302,'[1]قوائم الترجمة'!AC$2:AD$2397,1,0),"م")</f>
        <v>م</v>
      </c>
      <c r="AG4302" s="232"/>
      <c r="AH4302" s="233"/>
      <c r="AI4302" s="233"/>
      <c r="AJ4302" s="233"/>
      <c r="AL4302" s="267"/>
      <c r="AM4302" s="235"/>
      <c r="AO4302" s="236"/>
      <c r="AU4302" s="234"/>
    </row>
    <row r="4303" spans="1:47" ht="21" x14ac:dyDescent="0.4">
      <c r="A4303" s="278">
        <v>123513</v>
      </c>
      <c r="B4303" s="279" t="s">
        <v>2547</v>
      </c>
      <c r="C4303" s="279" t="s">
        <v>120</v>
      </c>
      <c r="D4303" s="279" t="s">
        <v>261</v>
      </c>
      <c r="E4303" s="279" t="s">
        <v>424</v>
      </c>
      <c r="F4303" s="315" t="s">
        <v>9877</v>
      </c>
      <c r="G4303" s="315" t="s">
        <v>8324</v>
      </c>
      <c r="H4303" s="279" t="s">
        <v>425</v>
      </c>
      <c r="I4303" s="279" t="s">
        <v>541</v>
      </c>
      <c r="J4303" s="279" t="s">
        <v>403</v>
      </c>
      <c r="K4303" s="280">
        <v>2013</v>
      </c>
      <c r="L4303" s="279" t="s">
        <v>418</v>
      </c>
      <c r="M4303" s="279" t="s">
        <v>394</v>
      </c>
      <c r="N4303" s="279" t="s">
        <v>394</v>
      </c>
      <c r="O4303" s="279" t="s">
        <v>394</v>
      </c>
      <c r="P4303" s="315">
        <v>0</v>
      </c>
      <c r="Q4303" s="278"/>
      <c r="R4303" s="303"/>
      <c r="S4303" s="279" t="s">
        <v>394</v>
      </c>
      <c r="T4303" s="279" t="s">
        <v>394</v>
      </c>
      <c r="U4303" s="303"/>
      <c r="V4303" s="303"/>
      <c r="W4303" s="303"/>
      <c r="X4303" s="303"/>
      <c r="Z4303" s="303"/>
      <c r="AA4303" s="303"/>
      <c r="AC4303" s="279" t="s">
        <v>394</v>
      </c>
      <c r="AF4303" s="276">
        <f>IFERROR(VLOOKUP(A4303,'[1]قوائم الترجمة'!AC$2:AD$2397,1,0),"م")</f>
        <v>123513</v>
      </c>
      <c r="AG4303" s="232"/>
      <c r="AH4303" s="233"/>
      <c r="AI4303" s="233"/>
      <c r="AJ4303" s="233"/>
      <c r="AL4303" s="267"/>
      <c r="AM4303" s="235"/>
      <c r="AO4303" s="236"/>
      <c r="AU4303" s="234"/>
    </row>
    <row r="4304" spans="1:47" ht="21" x14ac:dyDescent="0.4">
      <c r="A4304" s="278">
        <v>123514</v>
      </c>
      <c r="B4304" s="279" t="s">
        <v>2545</v>
      </c>
      <c r="C4304" s="279" t="s">
        <v>116</v>
      </c>
      <c r="D4304" s="279" t="s">
        <v>2546</v>
      </c>
      <c r="E4304" s="279" t="s">
        <v>424</v>
      </c>
      <c r="F4304" s="315" t="s">
        <v>9878</v>
      </c>
      <c r="G4304" s="315" t="s">
        <v>8198</v>
      </c>
      <c r="H4304" s="279" t="s">
        <v>425</v>
      </c>
      <c r="I4304" s="279" t="s">
        <v>67</v>
      </c>
      <c r="J4304" s="279" t="s">
        <v>403</v>
      </c>
      <c r="K4304" s="280">
        <v>2018</v>
      </c>
      <c r="L4304" s="279" t="s">
        <v>419</v>
      </c>
      <c r="M4304" s="279" t="s">
        <v>394</v>
      </c>
      <c r="N4304" s="279" t="s">
        <v>394</v>
      </c>
      <c r="O4304" s="279" t="s">
        <v>394</v>
      </c>
      <c r="P4304" s="315">
        <v>0</v>
      </c>
      <c r="Q4304" s="278"/>
      <c r="R4304" s="303"/>
      <c r="S4304" s="279" t="s">
        <v>394</v>
      </c>
      <c r="T4304" s="279" t="s">
        <v>394</v>
      </c>
      <c r="U4304" s="303"/>
      <c r="V4304" s="303"/>
      <c r="W4304" s="303"/>
      <c r="X4304" s="303"/>
      <c r="Z4304" s="303"/>
      <c r="AA4304" s="303"/>
      <c r="AC4304" s="279" t="s">
        <v>394</v>
      </c>
      <c r="AF4304" s="276">
        <f>IFERROR(VLOOKUP(A4304,'[1]قوائم الترجمة'!AC$2:AD$2397,1,0),"م")</f>
        <v>123514</v>
      </c>
      <c r="AG4304" s="232"/>
      <c r="AH4304" s="233"/>
      <c r="AI4304" s="233"/>
      <c r="AJ4304" s="233"/>
      <c r="AL4304" s="267"/>
      <c r="AM4304" s="235"/>
      <c r="AU4304" s="234"/>
    </row>
    <row r="4305" spans="1:47" ht="21" x14ac:dyDescent="0.4">
      <c r="A4305" s="278">
        <v>123515</v>
      </c>
      <c r="B4305" s="279" t="s">
        <v>1320</v>
      </c>
      <c r="C4305" s="279" t="s">
        <v>71</v>
      </c>
      <c r="D4305" s="279" t="s">
        <v>1226</v>
      </c>
      <c r="E4305" s="279" t="s">
        <v>394</v>
      </c>
      <c r="F4305"/>
      <c r="H4305" s="279" t="s">
        <v>394</v>
      </c>
      <c r="I4305" s="279" t="s">
        <v>540</v>
      </c>
      <c r="J4305" s="279" t="s">
        <v>394</v>
      </c>
      <c r="K4305" s="279" t="s">
        <v>394</v>
      </c>
      <c r="L4305" s="279" t="s">
        <v>394</v>
      </c>
      <c r="M4305" s="279" t="s">
        <v>394</v>
      </c>
      <c r="N4305" s="279" t="s">
        <v>394</v>
      </c>
      <c r="O4305" s="279" t="s">
        <v>394</v>
      </c>
      <c r="P4305" s="315">
        <v>0</v>
      </c>
      <c r="Q4305" s="279" t="s">
        <v>394</v>
      </c>
      <c r="R4305" s="279" t="s">
        <v>394</v>
      </c>
      <c r="S4305" s="279" t="s">
        <v>394</v>
      </c>
      <c r="T4305" s="279" t="s">
        <v>394</v>
      </c>
      <c r="U4305" s="279" t="s">
        <v>394</v>
      </c>
      <c r="V4305" s="279" t="s">
        <v>394</v>
      </c>
      <c r="W4305" s="279" t="s">
        <v>394</v>
      </c>
      <c r="X4305" s="279" t="s">
        <v>394</v>
      </c>
      <c r="Y4305" s="281"/>
      <c r="Z4305" s="279" t="s">
        <v>394</v>
      </c>
      <c r="AA4305" s="279" t="s">
        <v>394</v>
      </c>
      <c r="AB4305" s="281"/>
      <c r="AC4305" s="279" t="s">
        <v>394</v>
      </c>
      <c r="AF4305" s="276" t="str">
        <f>IFERROR(VLOOKUP(A4305,'[1]قوائم الترجمة'!AC$2:AD$2397,1,0),"م")</f>
        <v>م</v>
      </c>
      <c r="AG4305" s="232"/>
      <c r="AH4305" s="233"/>
      <c r="AI4305" s="233"/>
      <c r="AJ4305" s="233"/>
      <c r="AL4305" s="267"/>
      <c r="AM4305" s="235"/>
      <c r="AO4305" s="236"/>
      <c r="AU4305" s="234"/>
    </row>
    <row r="4306" spans="1:47" ht="21" x14ac:dyDescent="0.4">
      <c r="A4306" s="278">
        <v>123516</v>
      </c>
      <c r="B4306" s="279" t="s">
        <v>1320</v>
      </c>
      <c r="C4306" s="279" t="s">
        <v>93</v>
      </c>
      <c r="D4306" s="279" t="s">
        <v>604</v>
      </c>
      <c r="E4306" s="279" t="s">
        <v>394</v>
      </c>
      <c r="F4306"/>
      <c r="H4306" s="279" t="s">
        <v>394</v>
      </c>
      <c r="I4306" s="279" t="s">
        <v>539</v>
      </c>
      <c r="J4306" s="279" t="s">
        <v>394</v>
      </c>
      <c r="K4306" s="279" t="s">
        <v>394</v>
      </c>
      <c r="L4306" s="279" t="s">
        <v>394</v>
      </c>
      <c r="M4306" s="279" t="s">
        <v>394</v>
      </c>
      <c r="N4306" s="279" t="s">
        <v>394</v>
      </c>
      <c r="O4306" s="279" t="s">
        <v>394</v>
      </c>
      <c r="P4306" s="315">
        <v>0</v>
      </c>
      <c r="Q4306" s="279" t="s">
        <v>394</v>
      </c>
      <c r="R4306" s="279" t="s">
        <v>394</v>
      </c>
      <c r="S4306" s="279" t="s">
        <v>394</v>
      </c>
      <c r="T4306" s="279" t="s">
        <v>394</v>
      </c>
      <c r="U4306" s="279" t="s">
        <v>394</v>
      </c>
      <c r="V4306" s="279" t="s">
        <v>394</v>
      </c>
      <c r="W4306" s="279" t="s">
        <v>394</v>
      </c>
      <c r="X4306" s="279" t="s">
        <v>394</v>
      </c>
      <c r="Y4306" s="281"/>
      <c r="Z4306" s="279" t="s">
        <v>394</v>
      </c>
      <c r="AA4306" s="279" t="s">
        <v>394</v>
      </c>
      <c r="AB4306" s="281"/>
      <c r="AC4306" s="279" t="s">
        <v>394</v>
      </c>
      <c r="AF4306" s="276" t="str">
        <f>IFERROR(VLOOKUP(A4306,'[1]قوائم الترجمة'!AC$2:AD$2397,1,0),"م")</f>
        <v>م</v>
      </c>
      <c r="AG4306" s="232"/>
      <c r="AH4306" s="233"/>
      <c r="AI4306" s="233"/>
      <c r="AJ4306" s="233"/>
      <c r="AL4306" s="267"/>
      <c r="AM4306" s="235"/>
      <c r="AO4306" s="236"/>
      <c r="AU4306" s="234"/>
    </row>
    <row r="4307" spans="1:47" ht="21" x14ac:dyDescent="0.4">
      <c r="A4307" s="278">
        <v>123517</v>
      </c>
      <c r="B4307" s="279" t="s">
        <v>2544</v>
      </c>
      <c r="C4307" s="279" t="s">
        <v>790</v>
      </c>
      <c r="D4307" s="279" t="s">
        <v>308</v>
      </c>
      <c r="E4307" s="279" t="s">
        <v>394</v>
      </c>
      <c r="F4307"/>
      <c r="H4307" s="279" t="s">
        <v>394</v>
      </c>
      <c r="I4307" s="279" t="s">
        <v>539</v>
      </c>
      <c r="J4307" s="279" t="s">
        <v>394</v>
      </c>
      <c r="K4307" s="279" t="s">
        <v>394</v>
      </c>
      <c r="L4307" s="279" t="s">
        <v>394</v>
      </c>
      <c r="M4307" s="279" t="s">
        <v>394</v>
      </c>
      <c r="N4307" s="279" t="s">
        <v>394</v>
      </c>
      <c r="O4307" s="279" t="s">
        <v>394</v>
      </c>
      <c r="P4307" s="315">
        <v>0</v>
      </c>
      <c r="Q4307" s="279" t="s">
        <v>394</v>
      </c>
      <c r="R4307" s="279" t="s">
        <v>394</v>
      </c>
      <c r="S4307" s="279" t="s">
        <v>394</v>
      </c>
      <c r="T4307" s="279" t="s">
        <v>394</v>
      </c>
      <c r="U4307" s="279" t="s">
        <v>394</v>
      </c>
      <c r="V4307" s="279" t="s">
        <v>394</v>
      </c>
      <c r="W4307" s="279" t="s">
        <v>394</v>
      </c>
      <c r="X4307" s="279" t="s">
        <v>394</v>
      </c>
      <c r="Y4307" s="281"/>
      <c r="Z4307" s="279" t="s">
        <v>394</v>
      </c>
      <c r="AA4307" s="279" t="s">
        <v>394</v>
      </c>
      <c r="AB4307" s="281"/>
      <c r="AC4307" s="279" t="s">
        <v>855</v>
      </c>
      <c r="AF4307" s="276" t="str">
        <f>IFERROR(VLOOKUP(A4307,'[1]قوائم الترجمة'!AC$2:AD$2397,1,0),"م")</f>
        <v>م</v>
      </c>
      <c r="AG4307" s="232"/>
      <c r="AH4307" s="233"/>
      <c r="AI4307" s="233"/>
      <c r="AJ4307" s="233"/>
      <c r="AL4307" s="267"/>
      <c r="AM4307" s="235"/>
      <c r="AO4307" s="236"/>
      <c r="AU4307" s="234"/>
    </row>
    <row r="4308" spans="1:47" ht="21" x14ac:dyDescent="0.4">
      <c r="A4308" s="278">
        <v>123518</v>
      </c>
      <c r="B4308" s="279" t="s">
        <v>2543</v>
      </c>
      <c r="C4308" s="279" t="s">
        <v>563</v>
      </c>
      <c r="D4308" s="279" t="s">
        <v>1275</v>
      </c>
      <c r="E4308" s="279" t="s">
        <v>394</v>
      </c>
      <c r="F4308"/>
      <c r="H4308" s="279" t="s">
        <v>394</v>
      </c>
      <c r="I4308" s="279" t="s">
        <v>539</v>
      </c>
      <c r="J4308" s="279" t="s">
        <v>394</v>
      </c>
      <c r="K4308" s="279" t="s">
        <v>394</v>
      </c>
      <c r="L4308" s="279" t="s">
        <v>394</v>
      </c>
      <c r="M4308" s="279" t="s">
        <v>394</v>
      </c>
      <c r="N4308" s="279" t="s">
        <v>394</v>
      </c>
      <c r="O4308" s="279" t="s">
        <v>394</v>
      </c>
      <c r="P4308" s="315">
        <v>0</v>
      </c>
      <c r="Q4308" s="279" t="s">
        <v>394</v>
      </c>
      <c r="R4308" s="279" t="s">
        <v>394</v>
      </c>
      <c r="S4308" s="279" t="s">
        <v>394</v>
      </c>
      <c r="T4308" s="279" t="s">
        <v>394</v>
      </c>
      <c r="U4308" s="279" t="s">
        <v>394</v>
      </c>
      <c r="V4308" s="279" t="s">
        <v>394</v>
      </c>
      <c r="W4308" s="279" t="s">
        <v>394</v>
      </c>
      <c r="X4308" s="279" t="s">
        <v>394</v>
      </c>
      <c r="Y4308" s="281"/>
      <c r="Z4308" s="279" t="s">
        <v>394</v>
      </c>
      <c r="AA4308" s="279" t="s">
        <v>394</v>
      </c>
      <c r="AB4308" s="281"/>
      <c r="AC4308" s="279" t="s">
        <v>855</v>
      </c>
      <c r="AF4308" s="276" t="str">
        <f>IFERROR(VLOOKUP(A4308,'[1]قوائم الترجمة'!AC$2:AD$2397,1,0),"م")</f>
        <v>م</v>
      </c>
      <c r="AG4308" s="232"/>
      <c r="AH4308" s="233"/>
      <c r="AI4308" s="233"/>
      <c r="AJ4308" s="233"/>
      <c r="AL4308" s="267"/>
      <c r="AM4308" s="235"/>
      <c r="AO4308" s="236"/>
      <c r="AU4308" s="234"/>
    </row>
    <row r="4309" spans="1:47" ht="21" x14ac:dyDescent="0.4">
      <c r="A4309" s="278">
        <v>123519</v>
      </c>
      <c r="B4309" s="279" t="s">
        <v>2542</v>
      </c>
      <c r="C4309" s="279" t="s">
        <v>478</v>
      </c>
      <c r="D4309" s="279" t="s">
        <v>1414</v>
      </c>
      <c r="E4309" s="279" t="s">
        <v>424</v>
      </c>
      <c r="F4309" s="315" t="s">
        <v>9879</v>
      </c>
      <c r="G4309" s="315" t="s">
        <v>402</v>
      </c>
      <c r="H4309" s="279" t="s">
        <v>425</v>
      </c>
      <c r="I4309" s="279" t="s">
        <v>67</v>
      </c>
      <c r="J4309" s="279" t="s">
        <v>426</v>
      </c>
      <c r="K4309" s="280">
        <v>2004</v>
      </c>
      <c r="L4309" s="279" t="s">
        <v>402</v>
      </c>
      <c r="M4309" s="279" t="s">
        <v>394</v>
      </c>
      <c r="N4309" s="279" t="s">
        <v>394</v>
      </c>
      <c r="O4309" s="279" t="s">
        <v>394</v>
      </c>
      <c r="P4309" s="315">
        <v>0</v>
      </c>
      <c r="Q4309" s="278"/>
      <c r="R4309" s="303"/>
      <c r="S4309" s="279" t="s">
        <v>394</v>
      </c>
      <c r="T4309" s="279" t="s">
        <v>394</v>
      </c>
      <c r="U4309" s="303"/>
      <c r="V4309" s="303"/>
      <c r="W4309" s="303"/>
      <c r="X4309" s="303"/>
      <c r="Z4309" s="303"/>
      <c r="AA4309" s="303"/>
      <c r="AC4309" s="279" t="s">
        <v>394</v>
      </c>
      <c r="AF4309" s="276">
        <f>IFERROR(VLOOKUP(A4309,'[1]قوائم الترجمة'!AC$2:AD$2397,1,0),"م")</f>
        <v>123519</v>
      </c>
      <c r="AG4309" s="232"/>
      <c r="AH4309" s="233"/>
      <c r="AI4309" s="233"/>
      <c r="AJ4309" s="233"/>
      <c r="AL4309" s="267"/>
      <c r="AM4309" s="235"/>
      <c r="AO4309" s="236"/>
      <c r="AU4309" s="234"/>
    </row>
    <row r="4310" spans="1:47" ht="21" x14ac:dyDescent="0.4">
      <c r="A4310" s="278">
        <v>123520</v>
      </c>
      <c r="B4310" s="279" t="s">
        <v>2541</v>
      </c>
      <c r="C4310" s="279" t="s">
        <v>704</v>
      </c>
      <c r="D4310" s="279" t="s">
        <v>1108</v>
      </c>
      <c r="E4310" s="279" t="s">
        <v>394</v>
      </c>
      <c r="F4310"/>
      <c r="H4310" s="279" t="s">
        <v>394</v>
      </c>
      <c r="I4310" s="279" t="s">
        <v>539</v>
      </c>
      <c r="J4310" s="279" t="s">
        <v>394</v>
      </c>
      <c r="K4310" s="279" t="s">
        <v>394</v>
      </c>
      <c r="L4310" s="279" t="s">
        <v>394</v>
      </c>
      <c r="M4310" s="279" t="s">
        <v>394</v>
      </c>
      <c r="N4310" s="279" t="s">
        <v>394</v>
      </c>
      <c r="O4310" s="279" t="s">
        <v>394</v>
      </c>
      <c r="P4310" s="315">
        <v>0</v>
      </c>
      <c r="Q4310" s="279" t="s">
        <v>394</v>
      </c>
      <c r="R4310" s="279" t="s">
        <v>394</v>
      </c>
      <c r="S4310" s="279" t="s">
        <v>394</v>
      </c>
      <c r="T4310" s="279" t="s">
        <v>394</v>
      </c>
      <c r="U4310" s="279" t="s">
        <v>394</v>
      </c>
      <c r="V4310" s="279" t="s">
        <v>394</v>
      </c>
      <c r="W4310" s="279" t="s">
        <v>394</v>
      </c>
      <c r="X4310" s="279" t="s">
        <v>394</v>
      </c>
      <c r="Y4310" s="281"/>
      <c r="Z4310" s="279" t="s">
        <v>394</v>
      </c>
      <c r="AA4310" s="279" t="s">
        <v>394</v>
      </c>
      <c r="AB4310" s="281"/>
      <c r="AC4310" s="279" t="s">
        <v>855</v>
      </c>
      <c r="AF4310" s="276" t="str">
        <f>IFERROR(VLOOKUP(A4310,'[1]قوائم الترجمة'!AC$2:AD$2397,1,0),"م")</f>
        <v>م</v>
      </c>
      <c r="AG4310" s="232"/>
      <c r="AH4310" s="233"/>
      <c r="AI4310" s="233"/>
      <c r="AJ4310" s="233"/>
      <c r="AL4310" s="267"/>
      <c r="AM4310" s="235"/>
      <c r="AO4310" s="236"/>
      <c r="AU4310" s="234"/>
    </row>
    <row r="4311" spans="1:47" ht="21" x14ac:dyDescent="0.4">
      <c r="A4311" s="278">
        <v>123521</v>
      </c>
      <c r="B4311" s="279" t="s">
        <v>2539</v>
      </c>
      <c r="C4311" s="279" t="s">
        <v>101</v>
      </c>
      <c r="D4311" s="279" t="s">
        <v>2540</v>
      </c>
      <c r="E4311" s="279" t="s">
        <v>394</v>
      </c>
      <c r="F4311"/>
      <c r="H4311" s="279" t="s">
        <v>394</v>
      </c>
      <c r="I4311" s="279" t="s">
        <v>539</v>
      </c>
      <c r="J4311" s="279" t="s">
        <v>394</v>
      </c>
      <c r="K4311" s="279" t="s">
        <v>394</v>
      </c>
      <c r="L4311" s="279" t="s">
        <v>394</v>
      </c>
      <c r="M4311" s="279" t="s">
        <v>394</v>
      </c>
      <c r="N4311" s="279" t="s">
        <v>394</v>
      </c>
      <c r="O4311" s="279" t="s">
        <v>394</v>
      </c>
      <c r="P4311" s="315">
        <v>0</v>
      </c>
      <c r="Q4311" s="279" t="s">
        <v>394</v>
      </c>
      <c r="R4311" s="279" t="s">
        <v>394</v>
      </c>
      <c r="S4311" s="279" t="s">
        <v>394</v>
      </c>
      <c r="T4311" s="279" t="s">
        <v>394</v>
      </c>
      <c r="U4311" s="279" t="s">
        <v>394</v>
      </c>
      <c r="V4311" s="279" t="s">
        <v>394</v>
      </c>
      <c r="W4311" s="279" t="s">
        <v>394</v>
      </c>
      <c r="X4311" s="279" t="s">
        <v>394</v>
      </c>
      <c r="Y4311" s="281"/>
      <c r="Z4311" s="279" t="s">
        <v>394</v>
      </c>
      <c r="AA4311" s="279" t="s">
        <v>394</v>
      </c>
      <c r="AB4311" s="281"/>
      <c r="AC4311" s="279" t="s">
        <v>855</v>
      </c>
      <c r="AF4311" s="276" t="str">
        <f>IFERROR(VLOOKUP(A4311,'[1]قوائم الترجمة'!AC$2:AD$2397,1,0),"م")</f>
        <v>م</v>
      </c>
      <c r="AG4311" s="232"/>
      <c r="AH4311" s="233"/>
      <c r="AI4311" s="233"/>
      <c r="AJ4311" s="233"/>
      <c r="AL4311" s="267"/>
      <c r="AM4311" s="235"/>
      <c r="AO4311" s="236"/>
      <c r="AU4311" s="234"/>
    </row>
    <row r="4312" spans="1:47" ht="21" x14ac:dyDescent="0.4">
      <c r="A4312" s="278">
        <v>123522</v>
      </c>
      <c r="B4312" s="279" t="s">
        <v>1225</v>
      </c>
      <c r="C4312" s="279" t="s">
        <v>105</v>
      </c>
      <c r="D4312" s="279" t="s">
        <v>1384</v>
      </c>
      <c r="E4312" s="279" t="s">
        <v>5660</v>
      </c>
      <c r="F4312" s="315" t="s">
        <v>9880</v>
      </c>
      <c r="G4312" s="315" t="s">
        <v>417</v>
      </c>
      <c r="H4312" s="279" t="s">
        <v>425</v>
      </c>
      <c r="I4312" s="279" t="s">
        <v>67</v>
      </c>
      <c r="J4312" s="279" t="s">
        <v>403</v>
      </c>
      <c r="K4312" s="280">
        <v>2015</v>
      </c>
      <c r="L4312" s="279" t="s">
        <v>417</v>
      </c>
      <c r="M4312" s="279" t="s">
        <v>394</v>
      </c>
      <c r="N4312" s="279" t="s">
        <v>394</v>
      </c>
      <c r="O4312" s="279" t="s">
        <v>394</v>
      </c>
      <c r="P4312" s="315">
        <v>0</v>
      </c>
      <c r="Q4312" s="278"/>
      <c r="R4312" s="303"/>
      <c r="S4312" s="279" t="s">
        <v>394</v>
      </c>
      <c r="T4312" s="279" t="s">
        <v>394</v>
      </c>
      <c r="U4312" s="303"/>
      <c r="V4312" s="303"/>
      <c r="W4312" s="303"/>
      <c r="X4312" s="303"/>
      <c r="Z4312" s="303"/>
      <c r="AA4312" s="303"/>
      <c r="AC4312" s="279" t="s">
        <v>394</v>
      </c>
      <c r="AF4312" s="276">
        <f>IFERROR(VLOOKUP(A4312,'[1]قوائم الترجمة'!AC$2:AD$2397,1,0),"م")</f>
        <v>123522</v>
      </c>
      <c r="AG4312" s="232"/>
      <c r="AH4312" s="233"/>
      <c r="AI4312" s="233"/>
      <c r="AJ4312" s="233"/>
      <c r="AL4312" s="267"/>
      <c r="AM4312" s="235"/>
      <c r="AO4312" s="236"/>
      <c r="AU4312" s="234"/>
    </row>
    <row r="4313" spans="1:47" ht="21" x14ac:dyDescent="0.4">
      <c r="A4313" s="278">
        <v>123523</v>
      </c>
      <c r="B4313" s="279" t="s">
        <v>2538</v>
      </c>
      <c r="C4313" s="279" t="s">
        <v>106</v>
      </c>
      <c r="D4313" s="279" t="s">
        <v>313</v>
      </c>
      <c r="E4313" s="279" t="s">
        <v>424</v>
      </c>
      <c r="F4313" s="315" t="s">
        <v>394</v>
      </c>
      <c r="G4313" s="315" t="s">
        <v>8201</v>
      </c>
      <c r="H4313" s="279" t="s">
        <v>425</v>
      </c>
      <c r="I4313" s="279" t="s">
        <v>538</v>
      </c>
      <c r="J4313" s="279" t="s">
        <v>403</v>
      </c>
      <c r="K4313" s="280">
        <v>2008</v>
      </c>
      <c r="L4313" s="279" t="s">
        <v>417</v>
      </c>
      <c r="M4313" s="279" t="s">
        <v>394</v>
      </c>
      <c r="N4313" s="279" t="s">
        <v>394</v>
      </c>
      <c r="O4313" s="279" t="s">
        <v>394</v>
      </c>
      <c r="P4313" s="315">
        <v>0</v>
      </c>
      <c r="Q4313" s="278"/>
      <c r="R4313" s="303"/>
      <c r="S4313" s="279" t="s">
        <v>394</v>
      </c>
      <c r="T4313" s="279" t="s">
        <v>394</v>
      </c>
      <c r="U4313" s="303"/>
      <c r="V4313" s="303"/>
      <c r="W4313" s="303"/>
      <c r="X4313" s="303"/>
      <c r="Z4313" s="303"/>
      <c r="AA4313" s="303"/>
      <c r="AC4313" s="279" t="s">
        <v>394</v>
      </c>
      <c r="AF4313" s="276">
        <f>IFERROR(VLOOKUP(A4313,'[1]قوائم الترجمة'!AC$2:AD$2397,1,0),"م")</f>
        <v>123523</v>
      </c>
      <c r="AG4313" s="232"/>
      <c r="AH4313" s="233"/>
      <c r="AI4313" s="233"/>
      <c r="AJ4313" s="233"/>
      <c r="AL4313" s="267"/>
      <c r="AM4313" s="235"/>
      <c r="AO4313" s="236"/>
      <c r="AU4313" s="234"/>
    </row>
    <row r="4314" spans="1:47" ht="21" x14ac:dyDescent="0.4">
      <c r="A4314" s="278">
        <v>123524</v>
      </c>
      <c r="B4314" s="279" t="s">
        <v>2536</v>
      </c>
      <c r="C4314" s="279" t="s">
        <v>62</v>
      </c>
      <c r="D4314" s="279" t="s">
        <v>2537</v>
      </c>
      <c r="E4314" s="279" t="s">
        <v>424</v>
      </c>
      <c r="F4314" s="315" t="s">
        <v>9881</v>
      </c>
      <c r="G4314" s="315" t="s">
        <v>402</v>
      </c>
      <c r="H4314" s="279" t="s">
        <v>425</v>
      </c>
      <c r="I4314" s="279" t="s">
        <v>541</v>
      </c>
      <c r="J4314" s="279" t="s">
        <v>7215</v>
      </c>
      <c r="K4314" s="280">
        <v>0</v>
      </c>
      <c r="L4314" s="279" t="s">
        <v>7215</v>
      </c>
      <c r="M4314" s="279" t="s">
        <v>394</v>
      </c>
      <c r="N4314" s="279" t="s">
        <v>394</v>
      </c>
      <c r="O4314" s="279" t="s">
        <v>394</v>
      </c>
      <c r="P4314" s="315">
        <v>0</v>
      </c>
      <c r="Q4314" s="278"/>
      <c r="R4314" s="303"/>
      <c r="S4314" s="279" t="s">
        <v>394</v>
      </c>
      <c r="T4314" s="279" t="s">
        <v>394</v>
      </c>
      <c r="U4314" s="303"/>
      <c r="V4314" s="303"/>
      <c r="W4314" s="303"/>
      <c r="X4314" s="303"/>
      <c r="Z4314" s="303"/>
      <c r="AA4314" s="303"/>
      <c r="AC4314" s="279" t="s">
        <v>394</v>
      </c>
      <c r="AF4314" s="276">
        <f>IFERROR(VLOOKUP(A4314,'[1]قوائم الترجمة'!AC$2:AD$2397,1,0),"م")</f>
        <v>123524</v>
      </c>
      <c r="AG4314" s="232"/>
      <c r="AH4314" s="233"/>
      <c r="AI4314" s="233"/>
      <c r="AJ4314" s="233"/>
      <c r="AL4314" s="267"/>
      <c r="AM4314" s="235"/>
      <c r="AO4314" s="236"/>
      <c r="AU4314" s="234"/>
    </row>
    <row r="4315" spans="1:47" ht="21" x14ac:dyDescent="0.4">
      <c r="A4315" s="278">
        <v>123525</v>
      </c>
      <c r="B4315" s="279" t="s">
        <v>2535</v>
      </c>
      <c r="C4315" s="279" t="s">
        <v>1004</v>
      </c>
      <c r="D4315" s="279" t="s">
        <v>824</v>
      </c>
      <c r="E4315" s="279" t="s">
        <v>424</v>
      </c>
      <c r="F4315" s="315" t="s">
        <v>8788</v>
      </c>
      <c r="G4315" s="315" t="s">
        <v>402</v>
      </c>
      <c r="H4315" s="279" t="s">
        <v>425</v>
      </c>
      <c r="I4315" s="279" t="s">
        <v>538</v>
      </c>
      <c r="J4315" s="279" t="s">
        <v>403</v>
      </c>
      <c r="K4315" s="280">
        <v>2018</v>
      </c>
      <c r="L4315" s="279" t="s">
        <v>402</v>
      </c>
      <c r="M4315" s="279" t="s">
        <v>394</v>
      </c>
      <c r="N4315" s="279" t="s">
        <v>394</v>
      </c>
      <c r="O4315" s="279" t="s">
        <v>394</v>
      </c>
      <c r="P4315" s="315">
        <v>0</v>
      </c>
      <c r="Q4315" s="278"/>
      <c r="R4315" s="303"/>
      <c r="S4315" s="279" t="s">
        <v>394</v>
      </c>
      <c r="T4315" s="279" t="s">
        <v>394</v>
      </c>
      <c r="U4315" s="303"/>
      <c r="V4315" s="303"/>
      <c r="W4315" s="303"/>
      <c r="X4315" s="303"/>
      <c r="Z4315" s="303"/>
      <c r="AA4315" s="303"/>
      <c r="AC4315" s="279" t="s">
        <v>394</v>
      </c>
      <c r="AF4315" s="276">
        <f>IFERROR(VLOOKUP(A4315,'[1]قوائم الترجمة'!AC$2:AD$2397,1,0),"م")</f>
        <v>123525</v>
      </c>
      <c r="AG4315" s="232"/>
      <c r="AH4315" s="233"/>
      <c r="AI4315" s="233"/>
      <c r="AJ4315" s="233"/>
      <c r="AL4315" s="267"/>
      <c r="AM4315" s="235"/>
      <c r="AO4315" s="236"/>
      <c r="AU4315" s="234"/>
    </row>
    <row r="4316" spans="1:47" ht="21" x14ac:dyDescent="0.4">
      <c r="A4316" s="278">
        <v>123526</v>
      </c>
      <c r="B4316" s="279" t="s">
        <v>2534</v>
      </c>
      <c r="C4316" s="279" t="s">
        <v>9882</v>
      </c>
      <c r="D4316" s="279" t="s">
        <v>9883</v>
      </c>
      <c r="E4316" s="279" t="s">
        <v>424</v>
      </c>
      <c r="F4316" s="315" t="s">
        <v>9884</v>
      </c>
      <c r="G4316" s="315" t="s">
        <v>402</v>
      </c>
      <c r="H4316" s="279" t="s">
        <v>425</v>
      </c>
      <c r="I4316" s="279" t="s">
        <v>67</v>
      </c>
      <c r="J4316" s="279" t="s">
        <v>403</v>
      </c>
      <c r="K4316" s="280">
        <v>2018</v>
      </c>
      <c r="L4316" s="279" t="s">
        <v>402</v>
      </c>
      <c r="M4316" s="279" t="s">
        <v>394</v>
      </c>
      <c r="N4316" s="279" t="s">
        <v>394</v>
      </c>
      <c r="O4316" s="279" t="s">
        <v>394</v>
      </c>
      <c r="P4316" s="315">
        <v>0</v>
      </c>
      <c r="Q4316" s="278"/>
      <c r="R4316" s="303"/>
      <c r="S4316" s="279" t="s">
        <v>394</v>
      </c>
      <c r="T4316" s="279" t="s">
        <v>394</v>
      </c>
      <c r="U4316" s="303"/>
      <c r="V4316" s="303"/>
      <c r="W4316" s="303"/>
      <c r="X4316" s="303"/>
      <c r="Z4316" s="303"/>
      <c r="AA4316" s="303"/>
      <c r="AC4316" s="279" t="s">
        <v>394</v>
      </c>
      <c r="AF4316" s="276">
        <f>IFERROR(VLOOKUP(A4316,'[1]قوائم الترجمة'!AC$2:AD$2397,1,0),"م")</f>
        <v>123526</v>
      </c>
      <c r="AG4316" s="232"/>
      <c r="AH4316" s="233"/>
      <c r="AI4316" s="233"/>
      <c r="AJ4316" s="233"/>
      <c r="AL4316" s="267"/>
      <c r="AM4316" s="235"/>
      <c r="AO4316" s="236"/>
      <c r="AU4316" s="234"/>
    </row>
    <row r="4317" spans="1:47" ht="21" x14ac:dyDescent="0.4">
      <c r="A4317" s="278">
        <v>123527</v>
      </c>
      <c r="B4317" s="279" t="s">
        <v>2533</v>
      </c>
      <c r="C4317" s="279" t="s">
        <v>480</v>
      </c>
      <c r="D4317" s="279" t="s">
        <v>832</v>
      </c>
      <c r="E4317" s="279" t="s">
        <v>424</v>
      </c>
      <c r="F4317" s="315" t="s">
        <v>9885</v>
      </c>
      <c r="G4317" s="315" t="s">
        <v>8158</v>
      </c>
      <c r="H4317" s="279" t="s">
        <v>428</v>
      </c>
      <c r="I4317" s="279" t="s">
        <v>539</v>
      </c>
      <c r="J4317" s="279" t="s">
        <v>426</v>
      </c>
      <c r="K4317" s="280">
        <v>2010</v>
      </c>
      <c r="L4317" s="279" t="s">
        <v>402</v>
      </c>
      <c r="M4317" s="279" t="s">
        <v>394</v>
      </c>
      <c r="N4317" s="279" t="s">
        <v>394</v>
      </c>
      <c r="O4317" s="279" t="s">
        <v>394</v>
      </c>
      <c r="P4317" s="315">
        <v>0</v>
      </c>
      <c r="Q4317" s="278"/>
      <c r="R4317" s="303"/>
      <c r="S4317" s="279" t="s">
        <v>394</v>
      </c>
      <c r="T4317" s="279" t="s">
        <v>394</v>
      </c>
      <c r="U4317" s="303"/>
      <c r="V4317" s="303"/>
      <c r="W4317" s="303"/>
      <c r="X4317" s="303"/>
      <c r="Z4317" s="303"/>
      <c r="AA4317" s="303"/>
      <c r="AC4317" s="279" t="s">
        <v>855</v>
      </c>
      <c r="AF4317" s="276">
        <f>IFERROR(VLOOKUP(A4317,'[1]قوائم الترجمة'!AC$2:AD$2397,1,0),"م")</f>
        <v>123527</v>
      </c>
      <c r="AG4317" s="232"/>
      <c r="AH4317" s="233"/>
      <c r="AI4317" s="233"/>
      <c r="AJ4317" s="233"/>
      <c r="AL4317" s="267"/>
      <c r="AM4317" s="235"/>
      <c r="AO4317" s="236"/>
      <c r="AU4317" s="234"/>
    </row>
    <row r="4318" spans="1:47" ht="21" x14ac:dyDescent="0.4">
      <c r="A4318" s="278">
        <v>123528</v>
      </c>
      <c r="B4318" s="279" t="s">
        <v>702</v>
      </c>
      <c r="C4318" s="279" t="s">
        <v>492</v>
      </c>
      <c r="D4318" s="279" t="s">
        <v>9886</v>
      </c>
      <c r="E4318" s="279" t="s">
        <v>424</v>
      </c>
      <c r="F4318" s="315" t="s">
        <v>9887</v>
      </c>
      <c r="G4318" s="315" t="s">
        <v>8136</v>
      </c>
      <c r="H4318" s="279" t="s">
        <v>428</v>
      </c>
      <c r="I4318" s="279" t="s">
        <v>67</v>
      </c>
      <c r="J4318" s="279" t="s">
        <v>426</v>
      </c>
      <c r="K4318" s="280">
        <v>2008</v>
      </c>
      <c r="L4318" s="279" t="s">
        <v>402</v>
      </c>
      <c r="M4318" s="279" t="s">
        <v>394</v>
      </c>
      <c r="N4318" s="279" t="s">
        <v>394</v>
      </c>
      <c r="O4318" s="279" t="s">
        <v>394</v>
      </c>
      <c r="P4318" s="315">
        <v>0</v>
      </c>
      <c r="Q4318" s="278"/>
      <c r="R4318" s="303"/>
      <c r="S4318" s="279" t="s">
        <v>394</v>
      </c>
      <c r="T4318" s="279" t="s">
        <v>394</v>
      </c>
      <c r="U4318" s="303"/>
      <c r="V4318" s="303"/>
      <c r="W4318" s="303"/>
      <c r="X4318" s="303"/>
      <c r="Z4318" s="303"/>
      <c r="AA4318" s="303"/>
      <c r="AC4318" s="279" t="s">
        <v>394</v>
      </c>
      <c r="AF4318" s="276">
        <f>IFERROR(VLOOKUP(A4318,'[1]قوائم الترجمة'!AC$2:AD$2397,1,0),"م")</f>
        <v>123528</v>
      </c>
      <c r="AG4318" s="232"/>
      <c r="AH4318" s="233"/>
      <c r="AI4318" s="233"/>
      <c r="AJ4318" s="233"/>
      <c r="AL4318" s="267"/>
      <c r="AM4318" s="235"/>
      <c r="AO4318" s="236"/>
      <c r="AU4318" s="234"/>
    </row>
    <row r="4319" spans="1:47" ht="21" x14ac:dyDescent="0.4">
      <c r="A4319" s="278">
        <v>123529</v>
      </c>
      <c r="B4319" s="279" t="s">
        <v>2532</v>
      </c>
      <c r="C4319" s="279" t="s">
        <v>1248</v>
      </c>
      <c r="D4319" s="279" t="s">
        <v>9888</v>
      </c>
      <c r="E4319" s="279" t="s">
        <v>5660</v>
      </c>
      <c r="F4319" s="315" t="s">
        <v>9889</v>
      </c>
      <c r="G4319" s="315" t="s">
        <v>417</v>
      </c>
      <c r="H4319" s="279" t="s">
        <v>425</v>
      </c>
      <c r="I4319" s="279" t="s">
        <v>538</v>
      </c>
      <c r="J4319" s="279" t="s">
        <v>403</v>
      </c>
      <c r="K4319" s="280">
        <v>2016</v>
      </c>
      <c r="L4319" s="279" t="s">
        <v>417</v>
      </c>
      <c r="M4319" s="279" t="s">
        <v>394</v>
      </c>
      <c r="N4319" s="279" t="s">
        <v>394</v>
      </c>
      <c r="O4319" s="279" t="s">
        <v>394</v>
      </c>
      <c r="P4319" s="315">
        <v>0</v>
      </c>
      <c r="Q4319" s="278"/>
      <c r="R4319" s="303"/>
      <c r="S4319" s="279" t="s">
        <v>394</v>
      </c>
      <c r="T4319" s="279" t="s">
        <v>394</v>
      </c>
      <c r="U4319" s="303"/>
      <c r="V4319" s="303"/>
      <c r="W4319" s="303"/>
      <c r="X4319" s="303"/>
      <c r="Z4319" s="303"/>
      <c r="AA4319" s="303"/>
      <c r="AC4319" s="279" t="s">
        <v>394</v>
      </c>
      <c r="AF4319" s="276">
        <f>IFERROR(VLOOKUP(A4319,'[1]قوائم الترجمة'!AC$2:AD$2397,1,0),"م")</f>
        <v>123529</v>
      </c>
      <c r="AG4319" s="232"/>
      <c r="AH4319" s="233"/>
      <c r="AI4319" s="233"/>
      <c r="AJ4319" s="233"/>
      <c r="AL4319" s="267"/>
      <c r="AM4319" s="235"/>
      <c r="AO4319" s="236"/>
      <c r="AU4319" s="234"/>
    </row>
    <row r="4320" spans="1:47" ht="21" x14ac:dyDescent="0.4">
      <c r="A4320" s="278">
        <v>123530</v>
      </c>
      <c r="B4320" s="279" t="s">
        <v>2531</v>
      </c>
      <c r="C4320" s="279" t="s">
        <v>121</v>
      </c>
      <c r="D4320" s="279" t="s">
        <v>242</v>
      </c>
      <c r="E4320" s="279" t="s">
        <v>394</v>
      </c>
      <c r="F4320"/>
      <c r="H4320" s="279" t="s">
        <v>394</v>
      </c>
      <c r="I4320" s="279" t="s">
        <v>539</v>
      </c>
      <c r="J4320" s="279" t="s">
        <v>394</v>
      </c>
      <c r="K4320" s="279" t="s">
        <v>394</v>
      </c>
      <c r="L4320" s="279" t="s">
        <v>394</v>
      </c>
      <c r="M4320" s="279" t="s">
        <v>394</v>
      </c>
      <c r="N4320" s="279" t="s">
        <v>394</v>
      </c>
      <c r="O4320" s="279" t="s">
        <v>394</v>
      </c>
      <c r="P4320" s="315">
        <v>0</v>
      </c>
      <c r="Q4320" s="279" t="s">
        <v>394</v>
      </c>
      <c r="R4320" s="279" t="s">
        <v>394</v>
      </c>
      <c r="S4320" s="279" t="s">
        <v>394</v>
      </c>
      <c r="T4320" s="279" t="s">
        <v>394</v>
      </c>
      <c r="U4320" s="279" t="s">
        <v>394</v>
      </c>
      <c r="V4320" s="279" t="s">
        <v>394</v>
      </c>
      <c r="W4320" s="279" t="s">
        <v>394</v>
      </c>
      <c r="X4320" s="279" t="s">
        <v>394</v>
      </c>
      <c r="Y4320" s="281"/>
      <c r="Z4320" s="279" t="s">
        <v>394</v>
      </c>
      <c r="AA4320" s="279" t="s">
        <v>394</v>
      </c>
      <c r="AB4320" s="281"/>
      <c r="AC4320" s="279" t="s">
        <v>855</v>
      </c>
      <c r="AF4320" s="276" t="str">
        <f>IFERROR(VLOOKUP(A4320,'[1]قوائم الترجمة'!AC$2:AD$2397,1,0),"م")</f>
        <v>م</v>
      </c>
      <c r="AG4320" s="232"/>
      <c r="AH4320" s="233"/>
      <c r="AI4320" s="233"/>
      <c r="AJ4320" s="233"/>
      <c r="AL4320" s="267"/>
      <c r="AM4320" s="235"/>
      <c r="AO4320" s="236"/>
      <c r="AU4320" s="234"/>
    </row>
    <row r="4321" spans="1:47" ht="21" x14ac:dyDescent="0.4">
      <c r="A4321" s="278">
        <v>123531</v>
      </c>
      <c r="B4321" s="279" t="s">
        <v>2530</v>
      </c>
      <c r="C4321" s="279" t="s">
        <v>195</v>
      </c>
      <c r="D4321" s="279" t="s">
        <v>970</v>
      </c>
      <c r="E4321" s="279" t="s">
        <v>394</v>
      </c>
      <c r="F4321"/>
      <c r="H4321" s="279" t="s">
        <v>394</v>
      </c>
      <c r="I4321" s="279" t="s">
        <v>539</v>
      </c>
      <c r="J4321" s="279" t="s">
        <v>394</v>
      </c>
      <c r="K4321" s="279" t="s">
        <v>394</v>
      </c>
      <c r="L4321" s="279" t="s">
        <v>394</v>
      </c>
      <c r="M4321" s="279" t="s">
        <v>394</v>
      </c>
      <c r="N4321" s="279" t="s">
        <v>394</v>
      </c>
      <c r="O4321" s="279" t="s">
        <v>394</v>
      </c>
      <c r="P4321" s="315">
        <v>0</v>
      </c>
      <c r="Q4321" s="279" t="s">
        <v>394</v>
      </c>
      <c r="R4321" s="279" t="s">
        <v>394</v>
      </c>
      <c r="S4321" s="279" t="s">
        <v>394</v>
      </c>
      <c r="T4321" s="279" t="s">
        <v>394</v>
      </c>
      <c r="U4321" s="279" t="s">
        <v>394</v>
      </c>
      <c r="V4321" s="279" t="s">
        <v>394</v>
      </c>
      <c r="W4321" s="279" t="s">
        <v>394</v>
      </c>
      <c r="X4321" s="279" t="s">
        <v>394</v>
      </c>
      <c r="Y4321" s="281"/>
      <c r="Z4321" s="279" t="s">
        <v>394</v>
      </c>
      <c r="AA4321" s="279" t="s">
        <v>394</v>
      </c>
      <c r="AB4321" s="281"/>
      <c r="AC4321" s="279" t="s">
        <v>394</v>
      </c>
      <c r="AF4321" s="276" t="str">
        <f>IFERROR(VLOOKUP(A4321,'[1]قوائم الترجمة'!AC$2:AD$2397,1,0),"م")</f>
        <v>م</v>
      </c>
      <c r="AG4321" s="232"/>
      <c r="AH4321" s="233"/>
      <c r="AI4321" s="233"/>
      <c r="AJ4321" s="233"/>
      <c r="AL4321" s="267"/>
      <c r="AM4321" s="235"/>
      <c r="AO4321" s="236"/>
      <c r="AU4321" s="234"/>
    </row>
    <row r="4322" spans="1:47" ht="21" x14ac:dyDescent="0.4">
      <c r="A4322" s="278">
        <v>123532</v>
      </c>
      <c r="B4322" s="279" t="s">
        <v>2528</v>
      </c>
      <c r="C4322" s="279" t="s">
        <v>717</v>
      </c>
      <c r="D4322" s="279" t="s">
        <v>600</v>
      </c>
      <c r="E4322" s="279" t="s">
        <v>394</v>
      </c>
      <c r="F4322"/>
      <c r="H4322" s="279" t="s">
        <v>394</v>
      </c>
      <c r="I4322" s="279" t="s">
        <v>539</v>
      </c>
      <c r="J4322" s="279" t="s">
        <v>394</v>
      </c>
      <c r="K4322" s="279" t="s">
        <v>394</v>
      </c>
      <c r="L4322" s="279" t="s">
        <v>394</v>
      </c>
      <c r="M4322" s="279" t="s">
        <v>394</v>
      </c>
      <c r="N4322" s="279" t="s">
        <v>394</v>
      </c>
      <c r="O4322" s="279" t="s">
        <v>394</v>
      </c>
      <c r="P4322" s="315">
        <v>0</v>
      </c>
      <c r="Q4322" s="279" t="s">
        <v>394</v>
      </c>
      <c r="R4322" s="279" t="s">
        <v>394</v>
      </c>
      <c r="S4322" s="279" t="s">
        <v>394</v>
      </c>
      <c r="T4322" s="279" t="s">
        <v>394</v>
      </c>
      <c r="U4322" s="279" t="s">
        <v>394</v>
      </c>
      <c r="V4322" s="279" t="s">
        <v>394</v>
      </c>
      <c r="W4322" s="279" t="s">
        <v>394</v>
      </c>
      <c r="X4322" s="279" t="s">
        <v>394</v>
      </c>
      <c r="Y4322" s="281"/>
      <c r="Z4322" s="279" t="s">
        <v>394</v>
      </c>
      <c r="AA4322" s="279" t="s">
        <v>394</v>
      </c>
      <c r="AB4322" s="281"/>
      <c r="AC4322" s="279" t="s">
        <v>855</v>
      </c>
      <c r="AF4322" s="276" t="str">
        <f>IFERROR(VLOOKUP(A4322,'[1]قوائم الترجمة'!AC$2:AD$2397,1,0),"م")</f>
        <v>م</v>
      </c>
      <c r="AG4322" s="232"/>
      <c r="AH4322" s="233"/>
      <c r="AI4322" s="233"/>
      <c r="AJ4322" s="233"/>
      <c r="AL4322" s="267"/>
      <c r="AM4322" s="235"/>
      <c r="AO4322" s="236"/>
      <c r="AU4322" s="234"/>
    </row>
    <row r="4323" spans="1:47" ht="21" x14ac:dyDescent="0.4">
      <c r="A4323" s="278">
        <v>123533</v>
      </c>
      <c r="B4323" s="279" t="s">
        <v>2525</v>
      </c>
      <c r="C4323" s="279" t="s">
        <v>2526</v>
      </c>
      <c r="D4323" s="279" t="s">
        <v>2527</v>
      </c>
      <c r="E4323" s="279" t="s">
        <v>424</v>
      </c>
      <c r="F4323" s="315" t="s">
        <v>9890</v>
      </c>
      <c r="G4323" s="315" t="s">
        <v>421</v>
      </c>
      <c r="H4323" s="279" t="s">
        <v>425</v>
      </c>
      <c r="I4323" s="279" t="s">
        <v>538</v>
      </c>
      <c r="J4323" s="279" t="s">
        <v>403</v>
      </c>
      <c r="K4323" s="280">
        <v>2018</v>
      </c>
      <c r="L4323" s="279" t="s">
        <v>421</v>
      </c>
      <c r="M4323" s="279" t="s">
        <v>394</v>
      </c>
      <c r="N4323" s="279" t="s">
        <v>394</v>
      </c>
      <c r="O4323" s="279" t="s">
        <v>394</v>
      </c>
      <c r="P4323" s="315">
        <v>0</v>
      </c>
      <c r="Q4323" s="278"/>
      <c r="R4323" s="303"/>
      <c r="S4323" s="279" t="s">
        <v>394</v>
      </c>
      <c r="T4323" s="279" t="s">
        <v>394</v>
      </c>
      <c r="U4323" s="303"/>
      <c r="V4323" s="303"/>
      <c r="W4323" s="303"/>
      <c r="X4323" s="303"/>
      <c r="Z4323" s="303"/>
      <c r="AA4323" s="303"/>
      <c r="AC4323" s="279" t="s">
        <v>394</v>
      </c>
      <c r="AF4323" s="276">
        <f>IFERROR(VLOOKUP(A4323,'[1]قوائم الترجمة'!AC$2:AD$2397,1,0),"م")</f>
        <v>123533</v>
      </c>
      <c r="AG4323" s="232"/>
      <c r="AH4323" s="233"/>
      <c r="AI4323" s="233"/>
      <c r="AJ4323" s="233"/>
      <c r="AL4323" s="267"/>
      <c r="AM4323" s="235"/>
      <c r="AO4323" s="236"/>
      <c r="AU4323" s="234"/>
    </row>
    <row r="4324" spans="1:47" ht="21" x14ac:dyDescent="0.4">
      <c r="A4324" s="278">
        <v>123534</v>
      </c>
      <c r="B4324" s="279" t="s">
        <v>2524</v>
      </c>
      <c r="C4324" s="279" t="s">
        <v>101</v>
      </c>
      <c r="D4324" s="279" t="s">
        <v>346</v>
      </c>
      <c r="E4324" s="279" t="s">
        <v>424</v>
      </c>
      <c r="F4324" s="315" t="s">
        <v>8760</v>
      </c>
      <c r="G4324" s="315" t="s">
        <v>841</v>
      </c>
      <c r="H4324" s="279" t="s">
        <v>425</v>
      </c>
      <c r="I4324" s="279" t="s">
        <v>541</v>
      </c>
      <c r="J4324" s="279" t="s">
        <v>403</v>
      </c>
      <c r="K4324" s="280">
        <v>2018</v>
      </c>
      <c r="L4324" s="279" t="s">
        <v>419</v>
      </c>
      <c r="M4324" s="279" t="s">
        <v>394</v>
      </c>
      <c r="N4324" s="279" t="s">
        <v>394</v>
      </c>
      <c r="O4324" s="279" t="s">
        <v>394</v>
      </c>
      <c r="P4324" s="315">
        <v>0</v>
      </c>
      <c r="Q4324" s="278"/>
      <c r="R4324" s="303"/>
      <c r="S4324" s="279" t="s">
        <v>394</v>
      </c>
      <c r="T4324" s="279" t="s">
        <v>394</v>
      </c>
      <c r="U4324" s="303"/>
      <c r="V4324" s="303"/>
      <c r="W4324" s="303"/>
      <c r="X4324" s="303"/>
      <c r="Z4324" s="303"/>
      <c r="AA4324" s="303"/>
      <c r="AC4324" s="279" t="s">
        <v>394</v>
      </c>
      <c r="AF4324" s="276">
        <f>IFERROR(VLOOKUP(A4324,'[1]قوائم الترجمة'!AC$2:AD$2397,1,0),"م")</f>
        <v>123534</v>
      </c>
      <c r="AG4324" s="232"/>
      <c r="AH4324" s="233"/>
      <c r="AI4324" s="233"/>
      <c r="AJ4324" s="233"/>
      <c r="AL4324" s="267"/>
      <c r="AM4324" s="235"/>
      <c r="AU4324" s="234"/>
    </row>
    <row r="4325" spans="1:47" ht="21" x14ac:dyDescent="0.4">
      <c r="A4325" s="278">
        <v>123535</v>
      </c>
      <c r="B4325" s="279" t="s">
        <v>2523</v>
      </c>
      <c r="C4325" s="279" t="s">
        <v>68</v>
      </c>
      <c r="D4325" s="279" t="s">
        <v>309</v>
      </c>
      <c r="E4325" s="279" t="s">
        <v>424</v>
      </c>
      <c r="F4325" s="315" t="s">
        <v>8853</v>
      </c>
      <c r="G4325" s="315" t="s">
        <v>402</v>
      </c>
      <c r="H4325" s="279" t="s">
        <v>425</v>
      </c>
      <c r="I4325" s="279" t="s">
        <v>540</v>
      </c>
      <c r="J4325" s="279" t="s">
        <v>403</v>
      </c>
      <c r="K4325" s="280">
        <v>2014</v>
      </c>
      <c r="L4325" s="279" t="s">
        <v>402</v>
      </c>
      <c r="M4325" s="279" t="s">
        <v>394</v>
      </c>
      <c r="N4325" s="279" t="s">
        <v>394</v>
      </c>
      <c r="O4325" s="279" t="s">
        <v>394</v>
      </c>
      <c r="P4325" s="315">
        <v>0</v>
      </c>
      <c r="Q4325" s="278"/>
      <c r="R4325" s="303"/>
      <c r="S4325" s="279" t="s">
        <v>394</v>
      </c>
      <c r="T4325" s="279" t="s">
        <v>394</v>
      </c>
      <c r="U4325" s="303"/>
      <c r="V4325" s="303"/>
      <c r="W4325" s="303"/>
      <c r="X4325" s="303"/>
      <c r="Z4325" s="303"/>
      <c r="AA4325" s="303"/>
      <c r="AC4325" s="279" t="s">
        <v>394</v>
      </c>
      <c r="AF4325" s="276">
        <f>IFERROR(VLOOKUP(A4325,'[1]قوائم الترجمة'!AC$2:AD$2397,1,0),"م")</f>
        <v>123535</v>
      </c>
      <c r="AG4325" s="232"/>
      <c r="AH4325" s="233"/>
      <c r="AI4325" s="233"/>
      <c r="AJ4325" s="233"/>
      <c r="AL4325" s="267"/>
      <c r="AM4325" s="235"/>
      <c r="AO4325" s="236"/>
      <c r="AU4325" s="234"/>
    </row>
    <row r="4326" spans="1:47" ht="21" x14ac:dyDescent="0.4">
      <c r="A4326" s="278">
        <v>123536</v>
      </c>
      <c r="B4326" s="279" t="s">
        <v>2522</v>
      </c>
      <c r="C4326" s="279" t="s">
        <v>95</v>
      </c>
      <c r="D4326" s="279" t="s">
        <v>301</v>
      </c>
      <c r="E4326" s="279" t="s">
        <v>394</v>
      </c>
      <c r="F4326"/>
      <c r="H4326" s="279" t="s">
        <v>394</v>
      </c>
      <c r="I4326" s="279" t="s">
        <v>540</v>
      </c>
      <c r="J4326" s="279" t="s">
        <v>394</v>
      </c>
      <c r="K4326" s="279" t="s">
        <v>394</v>
      </c>
      <c r="L4326" s="279" t="s">
        <v>394</v>
      </c>
      <c r="M4326" s="279" t="s">
        <v>394</v>
      </c>
      <c r="N4326" s="279" t="s">
        <v>394</v>
      </c>
      <c r="O4326" s="279" t="s">
        <v>394</v>
      </c>
      <c r="P4326" s="315">
        <v>0</v>
      </c>
      <c r="Q4326" s="279" t="s">
        <v>394</v>
      </c>
      <c r="R4326" s="279" t="s">
        <v>394</v>
      </c>
      <c r="S4326" s="279" t="s">
        <v>394</v>
      </c>
      <c r="T4326" s="279" t="s">
        <v>394</v>
      </c>
      <c r="U4326" s="279" t="s">
        <v>394</v>
      </c>
      <c r="V4326" s="279" t="s">
        <v>394</v>
      </c>
      <c r="W4326" s="279" t="s">
        <v>394</v>
      </c>
      <c r="X4326" s="279" t="s">
        <v>394</v>
      </c>
      <c r="Y4326" s="281"/>
      <c r="Z4326" s="279" t="s">
        <v>394</v>
      </c>
      <c r="AA4326" s="279" t="s">
        <v>394</v>
      </c>
      <c r="AB4326" s="281"/>
      <c r="AC4326" s="279" t="s">
        <v>394</v>
      </c>
      <c r="AF4326" s="276" t="str">
        <f>IFERROR(VLOOKUP(A4326,'[1]قوائم الترجمة'!AC$2:AD$2397,1,0),"م")</f>
        <v>م</v>
      </c>
      <c r="AG4326" s="232"/>
      <c r="AH4326" s="233"/>
      <c r="AI4326" s="233"/>
      <c r="AJ4326" s="233"/>
      <c r="AL4326" s="267"/>
      <c r="AM4326" s="235"/>
      <c r="AO4326" s="236"/>
      <c r="AU4326" s="234"/>
    </row>
    <row r="4327" spans="1:47" ht="21" x14ac:dyDescent="0.4">
      <c r="A4327" s="278">
        <v>123537</v>
      </c>
      <c r="B4327" s="279" t="s">
        <v>2521</v>
      </c>
      <c r="C4327" s="279" t="s">
        <v>1188</v>
      </c>
      <c r="D4327" s="279" t="s">
        <v>1437</v>
      </c>
      <c r="E4327" s="279" t="s">
        <v>394</v>
      </c>
      <c r="F4327"/>
      <c r="H4327" s="279" t="s">
        <v>394</v>
      </c>
      <c r="I4327" s="279" t="s">
        <v>539</v>
      </c>
      <c r="J4327" s="279" t="s">
        <v>394</v>
      </c>
      <c r="K4327" s="279" t="s">
        <v>394</v>
      </c>
      <c r="L4327" s="279" t="s">
        <v>394</v>
      </c>
      <c r="M4327" s="279" t="s">
        <v>394</v>
      </c>
      <c r="N4327" s="279" t="s">
        <v>394</v>
      </c>
      <c r="O4327" s="279" t="s">
        <v>394</v>
      </c>
      <c r="P4327" s="315">
        <v>0</v>
      </c>
      <c r="Q4327" s="279" t="s">
        <v>394</v>
      </c>
      <c r="R4327" s="279" t="s">
        <v>394</v>
      </c>
      <c r="S4327" s="279" t="s">
        <v>394</v>
      </c>
      <c r="T4327" s="279" t="s">
        <v>394</v>
      </c>
      <c r="U4327" s="279" t="s">
        <v>394</v>
      </c>
      <c r="V4327" s="279" t="s">
        <v>394</v>
      </c>
      <c r="W4327" s="279" t="s">
        <v>394</v>
      </c>
      <c r="X4327" s="279" t="s">
        <v>394</v>
      </c>
      <c r="Y4327" s="281"/>
      <c r="Z4327" s="279" t="s">
        <v>394</v>
      </c>
      <c r="AA4327" s="279" t="s">
        <v>394</v>
      </c>
      <c r="AB4327" s="281"/>
      <c r="AC4327" s="279" t="s">
        <v>855</v>
      </c>
      <c r="AF4327" s="276" t="str">
        <f>IFERROR(VLOOKUP(A4327,'[1]قوائم الترجمة'!AC$2:AD$2397,1,0),"م")</f>
        <v>م</v>
      </c>
      <c r="AG4327" s="232"/>
      <c r="AH4327" s="233"/>
      <c r="AI4327" s="233"/>
      <c r="AJ4327" s="233"/>
      <c r="AL4327" s="267"/>
      <c r="AM4327" s="235"/>
      <c r="AO4327" s="236"/>
      <c r="AU4327" s="234"/>
    </row>
    <row r="4328" spans="1:47" ht="21" x14ac:dyDescent="0.4">
      <c r="A4328" s="278">
        <v>123538</v>
      </c>
      <c r="B4328" s="279" t="s">
        <v>2520</v>
      </c>
      <c r="C4328" s="279" t="s">
        <v>516</v>
      </c>
      <c r="D4328" s="279" t="s">
        <v>600</v>
      </c>
      <c r="E4328" s="279" t="s">
        <v>394</v>
      </c>
      <c r="F4328"/>
      <c r="H4328" s="279" t="s">
        <v>394</v>
      </c>
      <c r="I4328" s="279" t="s">
        <v>539</v>
      </c>
      <c r="J4328" s="279" t="s">
        <v>394</v>
      </c>
      <c r="K4328" s="279" t="s">
        <v>394</v>
      </c>
      <c r="L4328" s="279" t="s">
        <v>394</v>
      </c>
      <c r="M4328" s="279" t="s">
        <v>394</v>
      </c>
      <c r="N4328" s="279" t="s">
        <v>394</v>
      </c>
      <c r="O4328" s="279" t="s">
        <v>394</v>
      </c>
      <c r="P4328" s="315">
        <v>0</v>
      </c>
      <c r="Q4328" s="279" t="s">
        <v>394</v>
      </c>
      <c r="R4328" s="279" t="s">
        <v>394</v>
      </c>
      <c r="S4328" s="279" t="s">
        <v>394</v>
      </c>
      <c r="T4328" s="279" t="s">
        <v>394</v>
      </c>
      <c r="U4328" s="279" t="s">
        <v>394</v>
      </c>
      <c r="V4328" s="279" t="s">
        <v>394</v>
      </c>
      <c r="W4328" s="279" t="s">
        <v>394</v>
      </c>
      <c r="X4328" s="279" t="s">
        <v>394</v>
      </c>
      <c r="Y4328" s="281"/>
      <c r="Z4328" s="279" t="s">
        <v>394</v>
      </c>
      <c r="AA4328" s="279" t="s">
        <v>394</v>
      </c>
      <c r="AB4328" s="281"/>
      <c r="AC4328" s="279" t="s">
        <v>855</v>
      </c>
      <c r="AF4328" s="276" t="str">
        <f>IFERROR(VLOOKUP(A4328,'[1]قوائم الترجمة'!AC$2:AD$2397,1,0),"م")</f>
        <v>م</v>
      </c>
      <c r="AG4328" s="232"/>
      <c r="AH4328" s="233"/>
      <c r="AI4328" s="233"/>
      <c r="AJ4328" s="233"/>
      <c r="AL4328" s="267"/>
      <c r="AM4328" s="235"/>
      <c r="AO4328" s="236"/>
      <c r="AU4328" s="234"/>
    </row>
    <row r="4329" spans="1:47" ht="21" x14ac:dyDescent="0.4">
      <c r="A4329" s="278">
        <v>123539</v>
      </c>
      <c r="B4329" s="279" t="s">
        <v>2519</v>
      </c>
      <c r="C4329" s="279" t="s">
        <v>109</v>
      </c>
      <c r="D4329" s="279" t="s">
        <v>2454</v>
      </c>
      <c r="E4329" s="279" t="s">
        <v>5660</v>
      </c>
      <c r="F4329" s="315" t="s">
        <v>9891</v>
      </c>
      <c r="G4329" s="315" t="s">
        <v>402</v>
      </c>
      <c r="H4329" s="279" t="s">
        <v>425</v>
      </c>
      <c r="I4329" s="279" t="s">
        <v>541</v>
      </c>
      <c r="J4329" s="279" t="s">
        <v>403</v>
      </c>
      <c r="K4329" s="280">
        <v>1993</v>
      </c>
      <c r="L4329" s="279" t="s">
        <v>402</v>
      </c>
      <c r="M4329" s="279" t="s">
        <v>394</v>
      </c>
      <c r="N4329" s="279" t="s">
        <v>394</v>
      </c>
      <c r="O4329" s="279" t="s">
        <v>394</v>
      </c>
      <c r="P4329" s="315">
        <v>0</v>
      </c>
      <c r="Q4329" s="278"/>
      <c r="R4329" s="303"/>
      <c r="S4329" s="279" t="s">
        <v>394</v>
      </c>
      <c r="T4329" s="279" t="s">
        <v>394</v>
      </c>
      <c r="U4329" s="303"/>
      <c r="V4329" s="303"/>
      <c r="W4329" s="303"/>
      <c r="X4329" s="303"/>
      <c r="Z4329" s="303"/>
      <c r="AA4329" s="303"/>
      <c r="AC4329" s="279" t="s">
        <v>394</v>
      </c>
      <c r="AF4329" s="276">
        <f>IFERROR(VLOOKUP(A4329,'[1]قوائم الترجمة'!AC$2:AD$2397,1,0),"م")</f>
        <v>123539</v>
      </c>
      <c r="AG4329" s="232"/>
      <c r="AH4329" s="233"/>
      <c r="AI4329" s="233"/>
      <c r="AJ4329" s="233"/>
      <c r="AL4329" s="267"/>
      <c r="AM4329" s="235"/>
      <c r="AO4329" s="236"/>
      <c r="AU4329" s="234"/>
    </row>
    <row r="4330" spans="1:47" ht="21" x14ac:dyDescent="0.4">
      <c r="A4330" s="278">
        <v>123540</v>
      </c>
      <c r="B4330" s="279" t="s">
        <v>2517</v>
      </c>
      <c r="C4330" s="279" t="s">
        <v>147</v>
      </c>
      <c r="D4330" s="279" t="s">
        <v>2518</v>
      </c>
      <c r="E4330" s="279" t="s">
        <v>394</v>
      </c>
      <c r="F4330"/>
      <c r="H4330" s="279" t="s">
        <v>394</v>
      </c>
      <c r="I4330" s="279" t="s">
        <v>539</v>
      </c>
      <c r="J4330" s="279" t="s">
        <v>394</v>
      </c>
      <c r="K4330" s="279" t="s">
        <v>394</v>
      </c>
      <c r="L4330" s="279" t="s">
        <v>394</v>
      </c>
      <c r="M4330" s="279" t="s">
        <v>394</v>
      </c>
      <c r="N4330" s="279" t="s">
        <v>394</v>
      </c>
      <c r="O4330" s="279" t="s">
        <v>394</v>
      </c>
      <c r="P4330" s="315">
        <v>0</v>
      </c>
      <c r="Q4330" s="279" t="s">
        <v>394</v>
      </c>
      <c r="R4330" s="279" t="s">
        <v>394</v>
      </c>
      <c r="S4330" s="279" t="s">
        <v>394</v>
      </c>
      <c r="T4330" s="279" t="s">
        <v>394</v>
      </c>
      <c r="U4330" s="279" t="s">
        <v>394</v>
      </c>
      <c r="V4330" s="279" t="s">
        <v>394</v>
      </c>
      <c r="W4330" s="279" t="s">
        <v>394</v>
      </c>
      <c r="X4330" s="279" t="s">
        <v>394</v>
      </c>
      <c r="Y4330" s="281"/>
      <c r="Z4330" s="279" t="s">
        <v>394</v>
      </c>
      <c r="AA4330" s="279" t="s">
        <v>394</v>
      </c>
      <c r="AB4330" s="281"/>
      <c r="AC4330" s="279" t="s">
        <v>394</v>
      </c>
      <c r="AF4330" s="276" t="str">
        <f>IFERROR(VLOOKUP(A4330,'[1]قوائم الترجمة'!AC$2:AD$2397,1,0),"م")</f>
        <v>م</v>
      </c>
      <c r="AG4330" s="232"/>
      <c r="AH4330" s="233"/>
      <c r="AI4330" s="233"/>
      <c r="AJ4330" s="233"/>
      <c r="AL4330" s="267"/>
      <c r="AM4330" s="235"/>
      <c r="AO4330" s="236"/>
      <c r="AU4330" s="234"/>
    </row>
    <row r="4331" spans="1:47" ht="21" x14ac:dyDescent="0.4">
      <c r="A4331" s="278">
        <v>123541</v>
      </c>
      <c r="B4331" s="279" t="s">
        <v>2515</v>
      </c>
      <c r="C4331" s="279" t="s">
        <v>89</v>
      </c>
      <c r="D4331" s="279" t="s">
        <v>2516</v>
      </c>
      <c r="E4331" s="279" t="s">
        <v>394</v>
      </c>
      <c r="F4331"/>
      <c r="H4331" s="279" t="s">
        <v>394</v>
      </c>
      <c r="I4331" s="279" t="s">
        <v>538</v>
      </c>
      <c r="J4331" s="279" t="s">
        <v>394</v>
      </c>
      <c r="K4331" s="279" t="s">
        <v>394</v>
      </c>
      <c r="L4331" s="279" t="s">
        <v>394</v>
      </c>
      <c r="M4331" s="279" t="s">
        <v>394</v>
      </c>
      <c r="N4331" s="279" t="s">
        <v>394</v>
      </c>
      <c r="O4331" s="279" t="s">
        <v>394</v>
      </c>
      <c r="P4331" s="315">
        <v>0</v>
      </c>
      <c r="Q4331" s="279" t="s">
        <v>394</v>
      </c>
      <c r="R4331" s="279" t="s">
        <v>394</v>
      </c>
      <c r="S4331" s="279" t="s">
        <v>394</v>
      </c>
      <c r="T4331" s="279" t="s">
        <v>394</v>
      </c>
      <c r="U4331" s="279" t="s">
        <v>394</v>
      </c>
      <c r="V4331" s="279" t="s">
        <v>394</v>
      </c>
      <c r="W4331" s="279" t="s">
        <v>394</v>
      </c>
      <c r="X4331" s="279" t="s">
        <v>394</v>
      </c>
      <c r="Y4331" s="281"/>
      <c r="Z4331" s="279" t="s">
        <v>394</v>
      </c>
      <c r="AA4331" s="279" t="s">
        <v>394</v>
      </c>
      <c r="AB4331" s="281"/>
      <c r="AC4331" s="279" t="s">
        <v>394</v>
      </c>
      <c r="AF4331" s="276" t="str">
        <f>IFERROR(VLOOKUP(A4331,'[1]قوائم الترجمة'!AC$2:AD$2397,1,0),"م")</f>
        <v>م</v>
      </c>
      <c r="AG4331" s="232"/>
      <c r="AH4331" s="233"/>
      <c r="AI4331" s="233"/>
      <c r="AJ4331" s="233"/>
      <c r="AL4331" s="267"/>
      <c r="AM4331" s="235"/>
      <c r="AO4331" s="236"/>
      <c r="AU4331" s="234"/>
    </row>
    <row r="4332" spans="1:47" ht="21" x14ac:dyDescent="0.4">
      <c r="A4332" s="278">
        <v>123542</v>
      </c>
      <c r="B4332" s="279" t="s">
        <v>2514</v>
      </c>
      <c r="C4332" s="279" t="s">
        <v>122</v>
      </c>
      <c r="D4332" s="279" t="s">
        <v>837</v>
      </c>
      <c r="E4332" s="279" t="s">
        <v>394</v>
      </c>
      <c r="F4332"/>
      <c r="H4332" s="279" t="s">
        <v>394</v>
      </c>
      <c r="I4332" s="279" t="s">
        <v>539</v>
      </c>
      <c r="J4332" s="279" t="s">
        <v>394</v>
      </c>
      <c r="K4332" s="279" t="s">
        <v>394</v>
      </c>
      <c r="L4332" s="279" t="s">
        <v>394</v>
      </c>
      <c r="M4332" s="279" t="s">
        <v>394</v>
      </c>
      <c r="N4332" s="279" t="s">
        <v>394</v>
      </c>
      <c r="O4332" s="279" t="s">
        <v>394</v>
      </c>
      <c r="P4332" s="315">
        <v>0</v>
      </c>
      <c r="Q4332" s="279" t="s">
        <v>394</v>
      </c>
      <c r="R4332" s="279" t="s">
        <v>394</v>
      </c>
      <c r="S4332" s="279" t="s">
        <v>394</v>
      </c>
      <c r="T4332" s="279" t="s">
        <v>394</v>
      </c>
      <c r="U4332" s="279" t="s">
        <v>394</v>
      </c>
      <c r="V4332" s="279" t="s">
        <v>394</v>
      </c>
      <c r="W4332" s="279" t="s">
        <v>394</v>
      </c>
      <c r="X4332" s="279" t="s">
        <v>394</v>
      </c>
      <c r="Y4332" s="281"/>
      <c r="Z4332" s="279" t="s">
        <v>394</v>
      </c>
      <c r="AA4332" s="279" t="s">
        <v>394</v>
      </c>
      <c r="AB4332" s="281"/>
      <c r="AC4332" s="279" t="s">
        <v>855</v>
      </c>
      <c r="AF4332" s="276" t="str">
        <f>IFERROR(VLOOKUP(A4332,'[1]قوائم الترجمة'!AC$2:AD$2397,1,0),"م")</f>
        <v>م</v>
      </c>
      <c r="AG4332" s="232"/>
      <c r="AH4332" s="233"/>
      <c r="AI4332" s="233"/>
      <c r="AJ4332" s="233"/>
      <c r="AL4332" s="267"/>
      <c r="AM4332" s="235"/>
      <c r="AO4332" s="236"/>
      <c r="AU4332" s="234"/>
    </row>
    <row r="4333" spans="1:47" ht="21" x14ac:dyDescent="0.4">
      <c r="A4333" s="278">
        <v>123543</v>
      </c>
      <c r="B4333" s="279" t="s">
        <v>2513</v>
      </c>
      <c r="C4333" s="279" t="s">
        <v>189</v>
      </c>
      <c r="D4333" s="279" t="s">
        <v>268</v>
      </c>
      <c r="E4333" s="279" t="s">
        <v>394</v>
      </c>
      <c r="F4333"/>
      <c r="H4333" s="279" t="s">
        <v>394</v>
      </c>
      <c r="I4333" s="279" t="s">
        <v>539</v>
      </c>
      <c r="J4333" s="279" t="s">
        <v>394</v>
      </c>
      <c r="K4333" s="279" t="s">
        <v>394</v>
      </c>
      <c r="L4333" s="279" t="s">
        <v>394</v>
      </c>
      <c r="M4333" s="279" t="s">
        <v>394</v>
      </c>
      <c r="N4333" s="279" t="s">
        <v>394</v>
      </c>
      <c r="O4333" s="279" t="s">
        <v>394</v>
      </c>
      <c r="P4333" s="315">
        <v>0</v>
      </c>
      <c r="Q4333" s="279" t="s">
        <v>394</v>
      </c>
      <c r="R4333" s="279" t="s">
        <v>394</v>
      </c>
      <c r="S4333" s="279" t="s">
        <v>394</v>
      </c>
      <c r="T4333" s="279" t="s">
        <v>394</v>
      </c>
      <c r="U4333" s="279" t="s">
        <v>394</v>
      </c>
      <c r="V4333" s="279" t="s">
        <v>394</v>
      </c>
      <c r="W4333" s="279" t="s">
        <v>394</v>
      </c>
      <c r="X4333" s="279" t="s">
        <v>394</v>
      </c>
      <c r="Y4333" s="281"/>
      <c r="Z4333" s="279" t="s">
        <v>394</v>
      </c>
      <c r="AA4333" s="279" t="s">
        <v>394</v>
      </c>
      <c r="AB4333" s="281"/>
      <c r="AC4333" s="279" t="s">
        <v>855</v>
      </c>
      <c r="AF4333" s="276" t="str">
        <f>IFERROR(VLOOKUP(A4333,'[1]قوائم الترجمة'!AC$2:AD$2397,1,0),"م")</f>
        <v>م</v>
      </c>
      <c r="AG4333" s="232"/>
      <c r="AH4333" s="233"/>
      <c r="AI4333" s="233"/>
      <c r="AJ4333" s="233"/>
      <c r="AL4333" s="267"/>
      <c r="AM4333" s="235"/>
      <c r="AO4333" s="236"/>
      <c r="AU4333" s="234"/>
    </row>
    <row r="4334" spans="1:47" ht="21" x14ac:dyDescent="0.4">
      <c r="A4334" s="278">
        <v>123544</v>
      </c>
      <c r="B4334" s="279" t="s">
        <v>2512</v>
      </c>
      <c r="C4334" s="279" t="s">
        <v>120</v>
      </c>
      <c r="D4334" s="279" t="s">
        <v>287</v>
      </c>
      <c r="E4334" s="279" t="s">
        <v>394</v>
      </c>
      <c r="F4334"/>
      <c r="H4334" s="279" t="s">
        <v>394</v>
      </c>
      <c r="I4334" s="279" t="s">
        <v>540</v>
      </c>
      <c r="J4334" s="279" t="s">
        <v>394</v>
      </c>
      <c r="K4334" s="279" t="s">
        <v>394</v>
      </c>
      <c r="L4334" s="279" t="s">
        <v>394</v>
      </c>
      <c r="M4334" s="279" t="s">
        <v>394</v>
      </c>
      <c r="N4334" s="279" t="s">
        <v>394</v>
      </c>
      <c r="O4334" s="279" t="s">
        <v>394</v>
      </c>
      <c r="P4334" s="315">
        <v>0</v>
      </c>
      <c r="Q4334" s="279" t="s">
        <v>394</v>
      </c>
      <c r="R4334" s="279" t="s">
        <v>394</v>
      </c>
      <c r="S4334" s="279" t="s">
        <v>394</v>
      </c>
      <c r="T4334" s="279" t="s">
        <v>394</v>
      </c>
      <c r="U4334" s="279" t="s">
        <v>394</v>
      </c>
      <c r="V4334" s="279" t="s">
        <v>394</v>
      </c>
      <c r="W4334" s="279" t="s">
        <v>394</v>
      </c>
      <c r="X4334" s="279" t="s">
        <v>394</v>
      </c>
      <c r="Y4334" s="281"/>
      <c r="Z4334" s="279" t="s">
        <v>394</v>
      </c>
      <c r="AA4334" s="279" t="s">
        <v>394</v>
      </c>
      <c r="AB4334" s="281"/>
      <c r="AC4334" s="279" t="s">
        <v>394</v>
      </c>
      <c r="AF4334" s="276" t="str">
        <f>IFERROR(VLOOKUP(A4334,'[1]قوائم الترجمة'!AC$2:AD$2397,1,0),"م")</f>
        <v>م</v>
      </c>
      <c r="AG4334" s="232"/>
      <c r="AH4334" s="233"/>
      <c r="AI4334" s="233"/>
      <c r="AJ4334" s="233"/>
      <c r="AL4334" s="267"/>
      <c r="AM4334" s="235"/>
      <c r="AO4334" s="236"/>
      <c r="AU4334" s="234"/>
    </row>
    <row r="4335" spans="1:47" ht="21" x14ac:dyDescent="0.4">
      <c r="A4335" s="278">
        <v>123545</v>
      </c>
      <c r="B4335" s="279" t="s">
        <v>2511</v>
      </c>
      <c r="C4335" s="279" t="s">
        <v>679</v>
      </c>
      <c r="D4335" s="279" t="s">
        <v>596</v>
      </c>
      <c r="E4335" s="279" t="s">
        <v>394</v>
      </c>
      <c r="F4335"/>
      <c r="H4335" s="279" t="s">
        <v>394</v>
      </c>
      <c r="I4335" s="279" t="s">
        <v>539</v>
      </c>
      <c r="J4335" s="279" t="s">
        <v>394</v>
      </c>
      <c r="K4335" s="279" t="s">
        <v>394</v>
      </c>
      <c r="L4335" s="279" t="s">
        <v>394</v>
      </c>
      <c r="M4335" s="279" t="s">
        <v>394</v>
      </c>
      <c r="N4335" s="279" t="s">
        <v>394</v>
      </c>
      <c r="O4335" s="279" t="s">
        <v>394</v>
      </c>
      <c r="P4335" s="315">
        <v>0</v>
      </c>
      <c r="Q4335" s="279" t="s">
        <v>394</v>
      </c>
      <c r="R4335" s="279" t="s">
        <v>394</v>
      </c>
      <c r="S4335" s="279" t="s">
        <v>394</v>
      </c>
      <c r="T4335" s="279" t="s">
        <v>394</v>
      </c>
      <c r="U4335" s="279" t="s">
        <v>394</v>
      </c>
      <c r="V4335" s="279" t="s">
        <v>394</v>
      </c>
      <c r="W4335" s="279" t="s">
        <v>394</v>
      </c>
      <c r="X4335" s="279" t="s">
        <v>394</v>
      </c>
      <c r="Y4335" s="281"/>
      <c r="Z4335" s="279" t="s">
        <v>394</v>
      </c>
      <c r="AA4335" s="279" t="s">
        <v>394</v>
      </c>
      <c r="AB4335" s="281"/>
      <c r="AC4335" s="279" t="s">
        <v>855</v>
      </c>
      <c r="AF4335" s="276" t="str">
        <f>IFERROR(VLOOKUP(A4335,'[1]قوائم الترجمة'!AC$2:AD$2397,1,0),"م")</f>
        <v>م</v>
      </c>
      <c r="AG4335" s="232"/>
      <c r="AH4335" s="233"/>
      <c r="AI4335" s="233"/>
      <c r="AJ4335" s="233"/>
      <c r="AL4335" s="267"/>
      <c r="AM4335" s="235"/>
      <c r="AU4335" s="234"/>
    </row>
    <row r="4336" spans="1:47" ht="21" x14ac:dyDescent="0.4">
      <c r="A4336" s="278">
        <v>123546</v>
      </c>
      <c r="B4336" s="279" t="s">
        <v>2510</v>
      </c>
      <c r="C4336" s="279" t="s">
        <v>108</v>
      </c>
      <c r="D4336" s="279" t="s">
        <v>284</v>
      </c>
      <c r="E4336" s="279" t="s">
        <v>424</v>
      </c>
      <c r="F4336" s="315" t="s">
        <v>8589</v>
      </c>
      <c r="G4336" s="315" t="s">
        <v>417</v>
      </c>
      <c r="H4336" s="279" t="s">
        <v>425</v>
      </c>
      <c r="I4336" s="279" t="s">
        <v>67</v>
      </c>
      <c r="J4336" s="279" t="s">
        <v>426</v>
      </c>
      <c r="K4336" s="280">
        <v>2004</v>
      </c>
      <c r="L4336" s="279" t="s">
        <v>417</v>
      </c>
      <c r="M4336" s="279" t="s">
        <v>394</v>
      </c>
      <c r="N4336" s="279" t="s">
        <v>394</v>
      </c>
      <c r="O4336" s="279" t="s">
        <v>394</v>
      </c>
      <c r="P4336" s="315">
        <v>0</v>
      </c>
      <c r="Q4336" s="278"/>
      <c r="R4336" s="303"/>
      <c r="S4336" s="279" t="s">
        <v>394</v>
      </c>
      <c r="T4336" s="279" t="s">
        <v>394</v>
      </c>
      <c r="U4336" s="303"/>
      <c r="V4336" s="303"/>
      <c r="W4336" s="303"/>
      <c r="X4336" s="303"/>
      <c r="Z4336" s="303"/>
      <c r="AA4336" s="303"/>
      <c r="AC4336" s="279" t="s">
        <v>394</v>
      </c>
      <c r="AF4336" s="276">
        <f>IFERROR(VLOOKUP(A4336,'[1]قوائم الترجمة'!AC$2:AD$2397,1,0),"م")</f>
        <v>123546</v>
      </c>
      <c r="AG4336" s="232"/>
      <c r="AH4336" s="233"/>
      <c r="AI4336" s="233"/>
      <c r="AJ4336" s="233"/>
      <c r="AL4336" s="267"/>
      <c r="AM4336" s="235"/>
      <c r="AO4336" s="236"/>
      <c r="AU4336" s="234"/>
    </row>
    <row r="4337" spans="1:47" ht="21" x14ac:dyDescent="0.4">
      <c r="A4337" s="278">
        <v>123547</v>
      </c>
      <c r="B4337" s="279" t="s">
        <v>2509</v>
      </c>
      <c r="C4337" s="279" t="s">
        <v>135</v>
      </c>
      <c r="D4337" s="279" t="s">
        <v>264</v>
      </c>
      <c r="E4337" s="279" t="s">
        <v>5660</v>
      </c>
      <c r="F4337" s="315" t="s">
        <v>9892</v>
      </c>
      <c r="G4337" s="315" t="s">
        <v>402</v>
      </c>
      <c r="H4337" s="279" t="s">
        <v>425</v>
      </c>
      <c r="I4337" s="279" t="s">
        <v>538</v>
      </c>
      <c r="J4337" s="279" t="s">
        <v>8112</v>
      </c>
      <c r="K4337" s="280">
        <v>2010</v>
      </c>
      <c r="L4337" s="279" t="s">
        <v>402</v>
      </c>
      <c r="M4337" s="279" t="s">
        <v>394</v>
      </c>
      <c r="N4337" s="279" t="s">
        <v>394</v>
      </c>
      <c r="O4337" s="279" t="s">
        <v>394</v>
      </c>
      <c r="P4337" s="315">
        <v>0</v>
      </c>
      <c r="Q4337" s="278"/>
      <c r="R4337" s="303"/>
      <c r="S4337" s="279" t="s">
        <v>394</v>
      </c>
      <c r="T4337" s="279" t="s">
        <v>394</v>
      </c>
      <c r="U4337" s="303"/>
      <c r="V4337" s="303"/>
      <c r="W4337" s="303"/>
      <c r="X4337" s="303"/>
      <c r="Z4337" s="303"/>
      <c r="AA4337" s="303"/>
      <c r="AC4337" s="279" t="s">
        <v>394</v>
      </c>
      <c r="AF4337" s="276">
        <f>IFERROR(VLOOKUP(A4337,'[1]قوائم الترجمة'!AC$2:AD$2397,1,0),"م")</f>
        <v>123547</v>
      </c>
      <c r="AG4337" s="232"/>
      <c r="AH4337" s="233"/>
      <c r="AI4337" s="233"/>
      <c r="AJ4337" s="233"/>
      <c r="AL4337" s="267"/>
      <c r="AM4337" s="235"/>
      <c r="AO4337" s="236"/>
      <c r="AU4337" s="234"/>
    </row>
    <row r="4338" spans="1:47" ht="21" x14ac:dyDescent="0.4">
      <c r="A4338" s="278">
        <v>123548</v>
      </c>
      <c r="B4338" s="279" t="s">
        <v>2508</v>
      </c>
      <c r="C4338" s="279" t="s">
        <v>1413</v>
      </c>
      <c r="D4338" s="279" t="s">
        <v>287</v>
      </c>
      <c r="E4338" s="279" t="s">
        <v>394</v>
      </c>
      <c r="F4338"/>
      <c r="H4338" s="279" t="s">
        <v>394</v>
      </c>
      <c r="I4338" s="279" t="s">
        <v>539</v>
      </c>
      <c r="J4338" s="279" t="s">
        <v>394</v>
      </c>
      <c r="K4338" s="279" t="s">
        <v>394</v>
      </c>
      <c r="L4338" s="279" t="s">
        <v>394</v>
      </c>
      <c r="M4338" s="279" t="s">
        <v>394</v>
      </c>
      <c r="N4338" s="279" t="s">
        <v>394</v>
      </c>
      <c r="O4338" s="279" t="s">
        <v>394</v>
      </c>
      <c r="P4338" s="315">
        <v>0</v>
      </c>
      <c r="Q4338" s="279" t="s">
        <v>394</v>
      </c>
      <c r="R4338" s="279" t="s">
        <v>394</v>
      </c>
      <c r="S4338" s="279" t="s">
        <v>394</v>
      </c>
      <c r="T4338" s="279" t="s">
        <v>394</v>
      </c>
      <c r="U4338" s="279" t="s">
        <v>394</v>
      </c>
      <c r="V4338" s="279" t="s">
        <v>394</v>
      </c>
      <c r="W4338" s="279" t="s">
        <v>394</v>
      </c>
      <c r="X4338" s="279" t="s">
        <v>394</v>
      </c>
      <c r="Y4338" s="281"/>
      <c r="Z4338" s="279" t="s">
        <v>394</v>
      </c>
      <c r="AA4338" s="279" t="s">
        <v>394</v>
      </c>
      <c r="AB4338" s="281"/>
      <c r="AC4338" s="279" t="s">
        <v>855</v>
      </c>
      <c r="AF4338" s="276" t="str">
        <f>IFERROR(VLOOKUP(A4338,'[1]قوائم الترجمة'!AC$2:AD$2397,1,0),"م")</f>
        <v>م</v>
      </c>
      <c r="AG4338" s="232"/>
      <c r="AH4338" s="233"/>
      <c r="AI4338" s="233"/>
      <c r="AJ4338" s="233"/>
      <c r="AL4338" s="267"/>
      <c r="AM4338" s="235"/>
      <c r="AO4338" s="236"/>
      <c r="AU4338" s="234"/>
    </row>
    <row r="4339" spans="1:47" ht="21" x14ac:dyDescent="0.4">
      <c r="A4339" s="278">
        <v>123549</v>
      </c>
      <c r="B4339" s="279" t="s">
        <v>2507</v>
      </c>
      <c r="C4339" s="279" t="s">
        <v>72</v>
      </c>
      <c r="D4339" s="279" t="s">
        <v>484</v>
      </c>
      <c r="E4339" s="279" t="s">
        <v>394</v>
      </c>
      <c r="F4339"/>
      <c r="H4339" s="279" t="s">
        <v>394</v>
      </c>
      <c r="I4339" s="279" t="s">
        <v>539</v>
      </c>
      <c r="J4339" s="279" t="s">
        <v>394</v>
      </c>
      <c r="K4339" s="279" t="s">
        <v>394</v>
      </c>
      <c r="L4339" s="279" t="s">
        <v>394</v>
      </c>
      <c r="M4339" s="279" t="s">
        <v>394</v>
      </c>
      <c r="N4339" s="279" t="s">
        <v>394</v>
      </c>
      <c r="O4339" s="279" t="s">
        <v>394</v>
      </c>
      <c r="P4339" s="315">
        <v>0</v>
      </c>
      <c r="Q4339" s="279" t="s">
        <v>394</v>
      </c>
      <c r="R4339" s="279" t="s">
        <v>394</v>
      </c>
      <c r="S4339" s="279" t="s">
        <v>394</v>
      </c>
      <c r="T4339" s="279" t="s">
        <v>394</v>
      </c>
      <c r="U4339" s="279" t="s">
        <v>394</v>
      </c>
      <c r="V4339" s="279" t="s">
        <v>394</v>
      </c>
      <c r="W4339" s="279" t="s">
        <v>394</v>
      </c>
      <c r="X4339" s="279" t="s">
        <v>394</v>
      </c>
      <c r="Y4339" s="281"/>
      <c r="Z4339" s="279" t="s">
        <v>394</v>
      </c>
      <c r="AA4339" s="279" t="s">
        <v>394</v>
      </c>
      <c r="AB4339" s="281"/>
      <c r="AC4339" s="279" t="s">
        <v>855</v>
      </c>
      <c r="AF4339" s="276" t="str">
        <f>IFERROR(VLOOKUP(A4339,'[1]قوائم الترجمة'!AC$2:AD$2397,1,0),"م")</f>
        <v>م</v>
      </c>
      <c r="AG4339" s="232"/>
      <c r="AH4339" s="233"/>
      <c r="AI4339" s="233"/>
      <c r="AJ4339" s="233"/>
      <c r="AL4339" s="267"/>
      <c r="AM4339" s="235"/>
      <c r="AO4339" s="236"/>
      <c r="AU4339" s="234"/>
    </row>
    <row r="4340" spans="1:47" ht="21" x14ac:dyDescent="0.4">
      <c r="A4340" s="278">
        <v>123550</v>
      </c>
      <c r="B4340" s="279" t="s">
        <v>2506</v>
      </c>
      <c r="C4340" s="279" t="s">
        <v>73</v>
      </c>
      <c r="D4340" s="279" t="s">
        <v>299</v>
      </c>
      <c r="E4340" s="279" t="s">
        <v>394</v>
      </c>
      <c r="F4340"/>
      <c r="H4340" s="279" t="s">
        <v>394</v>
      </c>
      <c r="I4340" s="279" t="s">
        <v>540</v>
      </c>
      <c r="J4340" s="279" t="s">
        <v>394</v>
      </c>
      <c r="K4340" s="279" t="s">
        <v>394</v>
      </c>
      <c r="L4340" s="279" t="s">
        <v>394</v>
      </c>
      <c r="M4340" s="279" t="s">
        <v>394</v>
      </c>
      <c r="N4340" s="279" t="s">
        <v>394</v>
      </c>
      <c r="O4340" s="279" t="s">
        <v>394</v>
      </c>
      <c r="P4340" s="315">
        <v>0</v>
      </c>
      <c r="Q4340" s="279" t="s">
        <v>394</v>
      </c>
      <c r="R4340" s="279" t="s">
        <v>394</v>
      </c>
      <c r="S4340" s="279" t="s">
        <v>394</v>
      </c>
      <c r="T4340" s="279" t="s">
        <v>394</v>
      </c>
      <c r="U4340" s="279" t="s">
        <v>394</v>
      </c>
      <c r="V4340" s="279" t="s">
        <v>394</v>
      </c>
      <c r="W4340" s="279" t="s">
        <v>394</v>
      </c>
      <c r="X4340" s="279" t="s">
        <v>394</v>
      </c>
      <c r="Y4340" s="281"/>
      <c r="Z4340" s="279" t="s">
        <v>394</v>
      </c>
      <c r="AA4340" s="279" t="s">
        <v>394</v>
      </c>
      <c r="AB4340" s="281"/>
      <c r="AC4340" s="279" t="s">
        <v>394</v>
      </c>
      <c r="AF4340" s="276" t="str">
        <f>IFERROR(VLOOKUP(A4340,'[1]قوائم الترجمة'!AC$2:AD$2397,1,0),"م")</f>
        <v>م</v>
      </c>
      <c r="AG4340" s="232"/>
      <c r="AH4340" s="233"/>
      <c r="AI4340" s="233"/>
      <c r="AJ4340" s="233"/>
      <c r="AL4340" s="267"/>
      <c r="AM4340" s="235"/>
      <c r="AO4340" s="236"/>
      <c r="AU4340" s="234"/>
    </row>
    <row r="4341" spans="1:47" ht="21" x14ac:dyDescent="0.4">
      <c r="A4341" s="278">
        <v>123551</v>
      </c>
      <c r="B4341" s="279" t="s">
        <v>2505</v>
      </c>
      <c r="C4341" s="279" t="s">
        <v>787</v>
      </c>
      <c r="D4341" s="279" t="s">
        <v>263</v>
      </c>
      <c r="E4341" s="279" t="s">
        <v>424</v>
      </c>
      <c r="F4341" s="315" t="s">
        <v>394</v>
      </c>
      <c r="G4341" s="315" t="s">
        <v>8203</v>
      </c>
      <c r="H4341" s="279" t="s">
        <v>425</v>
      </c>
      <c r="I4341" s="279" t="s">
        <v>67</v>
      </c>
      <c r="J4341" s="279" t="s">
        <v>426</v>
      </c>
      <c r="K4341" s="280">
        <v>2013</v>
      </c>
      <c r="L4341" s="279" t="s">
        <v>404</v>
      </c>
      <c r="M4341" s="279" t="s">
        <v>394</v>
      </c>
      <c r="N4341" s="279" t="s">
        <v>394</v>
      </c>
      <c r="O4341" s="279" t="s">
        <v>394</v>
      </c>
      <c r="P4341" s="315">
        <v>0</v>
      </c>
      <c r="Q4341" s="278"/>
      <c r="R4341" s="303"/>
      <c r="S4341" s="279" t="s">
        <v>394</v>
      </c>
      <c r="T4341" s="279" t="s">
        <v>394</v>
      </c>
      <c r="U4341" s="303"/>
      <c r="V4341" s="303"/>
      <c r="W4341" s="303"/>
      <c r="X4341" s="303"/>
      <c r="Z4341" s="303"/>
      <c r="AA4341" s="303"/>
      <c r="AC4341" s="279" t="s">
        <v>394</v>
      </c>
      <c r="AF4341" s="276">
        <f>IFERROR(VLOOKUP(A4341,'[1]قوائم الترجمة'!AC$2:AD$2397,1,0),"م")</f>
        <v>123551</v>
      </c>
      <c r="AG4341" s="232"/>
      <c r="AH4341" s="233"/>
      <c r="AI4341" s="233"/>
      <c r="AJ4341" s="233"/>
      <c r="AL4341" s="267"/>
      <c r="AM4341" s="235"/>
      <c r="AO4341" s="236"/>
      <c r="AU4341" s="234"/>
    </row>
    <row r="4342" spans="1:47" ht="21" x14ac:dyDescent="0.4">
      <c r="A4342" s="278">
        <v>123552</v>
      </c>
      <c r="B4342" s="279" t="s">
        <v>2503</v>
      </c>
      <c r="C4342" s="279" t="s">
        <v>2504</v>
      </c>
      <c r="D4342" s="279" t="s">
        <v>311</v>
      </c>
      <c r="E4342" s="279" t="s">
        <v>394</v>
      </c>
      <c r="F4342"/>
      <c r="H4342" s="279" t="s">
        <v>394</v>
      </c>
      <c r="I4342" s="279" t="s">
        <v>539</v>
      </c>
      <c r="J4342" s="279" t="s">
        <v>394</v>
      </c>
      <c r="K4342" s="279" t="s">
        <v>394</v>
      </c>
      <c r="L4342" s="279" t="s">
        <v>394</v>
      </c>
      <c r="M4342" s="279" t="s">
        <v>394</v>
      </c>
      <c r="N4342" s="279" t="s">
        <v>394</v>
      </c>
      <c r="O4342" s="279" t="s">
        <v>394</v>
      </c>
      <c r="P4342" s="315">
        <v>0</v>
      </c>
      <c r="Q4342" s="279" t="s">
        <v>394</v>
      </c>
      <c r="R4342" s="279" t="s">
        <v>394</v>
      </c>
      <c r="S4342" s="279" t="s">
        <v>394</v>
      </c>
      <c r="T4342" s="279" t="s">
        <v>394</v>
      </c>
      <c r="U4342" s="279" t="s">
        <v>394</v>
      </c>
      <c r="V4342" s="279" t="s">
        <v>394</v>
      </c>
      <c r="W4342" s="279" t="s">
        <v>394</v>
      </c>
      <c r="X4342" s="279" t="s">
        <v>394</v>
      </c>
      <c r="Y4342" s="281"/>
      <c r="Z4342" s="279" t="s">
        <v>394</v>
      </c>
      <c r="AA4342" s="279" t="s">
        <v>394</v>
      </c>
      <c r="AB4342" s="281"/>
      <c r="AC4342" s="279" t="s">
        <v>855</v>
      </c>
      <c r="AF4342" s="276" t="str">
        <f>IFERROR(VLOOKUP(A4342,'[1]قوائم الترجمة'!AC$2:AD$2397,1,0),"م")</f>
        <v>م</v>
      </c>
      <c r="AG4342" s="232"/>
      <c r="AH4342" s="233"/>
      <c r="AI4342" s="233"/>
      <c r="AJ4342" s="233"/>
      <c r="AL4342" s="267"/>
      <c r="AM4342" s="235"/>
      <c r="AO4342" s="236"/>
      <c r="AU4342" s="234"/>
    </row>
    <row r="4343" spans="1:47" ht="21" x14ac:dyDescent="0.4">
      <c r="A4343" s="278">
        <v>123553</v>
      </c>
      <c r="B4343" s="279" t="s">
        <v>2502</v>
      </c>
      <c r="C4343" s="279" t="s">
        <v>109</v>
      </c>
      <c r="D4343" s="279" t="s">
        <v>257</v>
      </c>
      <c r="E4343" s="279" t="s">
        <v>424</v>
      </c>
      <c r="F4343" s="315" t="s">
        <v>9893</v>
      </c>
      <c r="G4343" s="315" t="s">
        <v>402</v>
      </c>
      <c r="H4343" s="279" t="s">
        <v>425</v>
      </c>
      <c r="I4343" s="279" t="s">
        <v>67</v>
      </c>
      <c r="J4343" s="279" t="s">
        <v>403</v>
      </c>
      <c r="K4343" s="280">
        <v>2012</v>
      </c>
      <c r="L4343" s="279" t="s">
        <v>402</v>
      </c>
      <c r="M4343" s="279" t="s">
        <v>394</v>
      </c>
      <c r="N4343" s="279" t="s">
        <v>394</v>
      </c>
      <c r="O4343" s="279" t="s">
        <v>394</v>
      </c>
      <c r="P4343" s="315">
        <v>0</v>
      </c>
      <c r="Q4343" s="278"/>
      <c r="R4343" s="303"/>
      <c r="S4343" s="279" t="s">
        <v>394</v>
      </c>
      <c r="T4343" s="279" t="s">
        <v>394</v>
      </c>
      <c r="U4343" s="303"/>
      <c r="V4343" s="303"/>
      <c r="W4343" s="303"/>
      <c r="X4343" s="303"/>
      <c r="Z4343" s="303"/>
      <c r="AA4343" s="303"/>
      <c r="AC4343" s="279" t="s">
        <v>394</v>
      </c>
      <c r="AF4343" s="276">
        <f>IFERROR(VLOOKUP(A4343,'[1]قوائم الترجمة'!AC$2:AD$2397,1,0),"م")</f>
        <v>123553</v>
      </c>
      <c r="AG4343" s="232"/>
      <c r="AH4343" s="233"/>
      <c r="AI4343" s="233"/>
      <c r="AJ4343" s="233"/>
      <c r="AL4343" s="267"/>
      <c r="AM4343" s="235"/>
      <c r="AO4343" s="236"/>
      <c r="AU4343" s="234"/>
    </row>
    <row r="4344" spans="1:47" ht="21" x14ac:dyDescent="0.4">
      <c r="A4344" s="278">
        <v>123554</v>
      </c>
      <c r="B4344" s="279" t="s">
        <v>2501</v>
      </c>
      <c r="C4344" s="279" t="s">
        <v>71</v>
      </c>
      <c r="D4344" s="279" t="s">
        <v>490</v>
      </c>
      <c r="E4344" s="279" t="s">
        <v>424</v>
      </c>
      <c r="F4344" s="315" t="s">
        <v>9894</v>
      </c>
      <c r="G4344" s="315" t="s">
        <v>8176</v>
      </c>
      <c r="H4344" s="279" t="s">
        <v>425</v>
      </c>
      <c r="I4344" s="279" t="s">
        <v>67</v>
      </c>
      <c r="J4344" s="279" t="s">
        <v>403</v>
      </c>
      <c r="K4344" s="280">
        <v>2010</v>
      </c>
      <c r="L4344" s="279" t="s">
        <v>410</v>
      </c>
      <c r="M4344" s="279" t="s">
        <v>394</v>
      </c>
      <c r="N4344" s="279" t="s">
        <v>394</v>
      </c>
      <c r="O4344" s="279" t="s">
        <v>394</v>
      </c>
      <c r="P4344" s="315">
        <v>0</v>
      </c>
      <c r="Q4344" s="278"/>
      <c r="R4344" s="303"/>
      <c r="S4344" s="279" t="s">
        <v>394</v>
      </c>
      <c r="T4344" s="279" t="s">
        <v>394</v>
      </c>
      <c r="U4344" s="303"/>
      <c r="V4344" s="303"/>
      <c r="W4344" s="303"/>
      <c r="X4344" s="303"/>
      <c r="Z4344" s="303"/>
      <c r="AA4344" s="303"/>
      <c r="AC4344" s="279" t="s">
        <v>394</v>
      </c>
      <c r="AF4344" s="276">
        <f>IFERROR(VLOOKUP(A4344,'[1]قوائم الترجمة'!AC$2:AD$2397,1,0),"م")</f>
        <v>123554</v>
      </c>
      <c r="AG4344" s="232"/>
      <c r="AH4344" s="233"/>
      <c r="AI4344" s="233"/>
      <c r="AJ4344" s="233"/>
      <c r="AL4344" s="267"/>
      <c r="AM4344" s="235"/>
      <c r="AO4344" s="236"/>
      <c r="AU4344" s="234"/>
    </row>
    <row r="4345" spans="1:47" ht="21" x14ac:dyDescent="0.4">
      <c r="A4345" s="278">
        <v>123555</v>
      </c>
      <c r="B4345" s="279" t="s">
        <v>2499</v>
      </c>
      <c r="C4345" s="279" t="s">
        <v>2500</v>
      </c>
      <c r="D4345" s="279" t="s">
        <v>536</v>
      </c>
      <c r="E4345" s="279" t="s">
        <v>424</v>
      </c>
      <c r="F4345" s="315" t="s">
        <v>8870</v>
      </c>
      <c r="G4345" s="315" t="s">
        <v>8340</v>
      </c>
      <c r="H4345" s="279" t="s">
        <v>425</v>
      </c>
      <c r="I4345" s="279" t="s">
        <v>67</v>
      </c>
      <c r="J4345" s="279" t="s">
        <v>426</v>
      </c>
      <c r="K4345" s="280">
        <v>2009</v>
      </c>
      <c r="L4345" s="279" t="s">
        <v>417</v>
      </c>
      <c r="M4345" s="279" t="s">
        <v>394</v>
      </c>
      <c r="N4345" s="279" t="s">
        <v>394</v>
      </c>
      <c r="O4345" s="279" t="s">
        <v>394</v>
      </c>
      <c r="P4345" s="315">
        <v>0</v>
      </c>
      <c r="Q4345" s="278"/>
      <c r="R4345" s="303"/>
      <c r="S4345" s="279" t="s">
        <v>394</v>
      </c>
      <c r="T4345" s="279" t="s">
        <v>394</v>
      </c>
      <c r="U4345" s="303"/>
      <c r="V4345" s="303"/>
      <c r="W4345" s="303"/>
      <c r="X4345" s="303"/>
      <c r="Z4345" s="303"/>
      <c r="AA4345" s="303"/>
      <c r="AC4345" s="279" t="s">
        <v>394</v>
      </c>
      <c r="AF4345" s="276">
        <f>IFERROR(VLOOKUP(A4345,'[1]قوائم الترجمة'!AC$2:AD$2397,1,0),"م")</f>
        <v>123555</v>
      </c>
      <c r="AG4345" s="232"/>
      <c r="AH4345" s="233"/>
      <c r="AI4345" s="233"/>
      <c r="AJ4345" s="233"/>
      <c r="AL4345" s="267"/>
      <c r="AM4345" s="235"/>
      <c r="AU4345" s="234"/>
    </row>
    <row r="4346" spans="1:47" ht="21" x14ac:dyDescent="0.4">
      <c r="A4346" s="278">
        <v>123556</v>
      </c>
      <c r="B4346" s="279" t="s">
        <v>2498</v>
      </c>
      <c r="C4346" s="279" t="s">
        <v>786</v>
      </c>
      <c r="D4346" s="279" t="s">
        <v>203</v>
      </c>
      <c r="E4346" s="279" t="s">
        <v>423</v>
      </c>
      <c r="F4346" s="315" t="s">
        <v>9895</v>
      </c>
      <c r="G4346" s="315" t="s">
        <v>8159</v>
      </c>
      <c r="H4346" s="279" t="s">
        <v>425</v>
      </c>
      <c r="I4346" s="279" t="s">
        <v>67</v>
      </c>
      <c r="J4346" s="279" t="s">
        <v>8112</v>
      </c>
      <c r="K4346" s="280">
        <v>2015</v>
      </c>
      <c r="L4346" s="279" t="s">
        <v>402</v>
      </c>
      <c r="M4346" s="279" t="s">
        <v>394</v>
      </c>
      <c r="N4346" s="279" t="s">
        <v>394</v>
      </c>
      <c r="O4346" s="279" t="s">
        <v>394</v>
      </c>
      <c r="P4346" s="315">
        <v>0</v>
      </c>
      <c r="Q4346" s="278"/>
      <c r="R4346" s="303"/>
      <c r="S4346" s="279" t="s">
        <v>394</v>
      </c>
      <c r="T4346" s="279" t="s">
        <v>394</v>
      </c>
      <c r="U4346" s="303"/>
      <c r="V4346" s="303"/>
      <c r="W4346" s="303"/>
      <c r="X4346" s="303"/>
      <c r="Z4346" s="303"/>
      <c r="AA4346" s="303"/>
      <c r="AC4346" s="279" t="s">
        <v>394</v>
      </c>
      <c r="AF4346" s="276">
        <f>IFERROR(VLOOKUP(A4346,'[1]قوائم الترجمة'!AC$2:AD$2397,1,0),"م")</f>
        <v>123556</v>
      </c>
      <c r="AG4346" s="232"/>
      <c r="AH4346" s="233"/>
      <c r="AI4346" s="233"/>
      <c r="AJ4346" s="233"/>
      <c r="AL4346" s="267"/>
      <c r="AM4346" s="235"/>
      <c r="AO4346" s="236"/>
      <c r="AU4346" s="234"/>
    </row>
    <row r="4347" spans="1:47" ht="21" x14ac:dyDescent="0.4">
      <c r="A4347" s="278">
        <v>123557</v>
      </c>
      <c r="B4347" s="279" t="s">
        <v>2497</v>
      </c>
      <c r="C4347" s="279" t="s">
        <v>1089</v>
      </c>
      <c r="D4347" s="279" t="s">
        <v>348</v>
      </c>
      <c r="E4347" s="279" t="s">
        <v>394</v>
      </c>
      <c r="F4347"/>
      <c r="H4347" s="279" t="s">
        <v>394</v>
      </c>
      <c r="I4347" s="279" t="s">
        <v>539</v>
      </c>
      <c r="J4347" s="279" t="s">
        <v>394</v>
      </c>
      <c r="K4347" s="279" t="s">
        <v>394</v>
      </c>
      <c r="L4347" s="279" t="s">
        <v>394</v>
      </c>
      <c r="M4347" s="279" t="s">
        <v>394</v>
      </c>
      <c r="N4347" s="279" t="s">
        <v>394</v>
      </c>
      <c r="O4347" s="279" t="s">
        <v>394</v>
      </c>
      <c r="P4347" s="315">
        <v>0</v>
      </c>
      <c r="Q4347" s="279" t="s">
        <v>394</v>
      </c>
      <c r="R4347" s="279" t="s">
        <v>394</v>
      </c>
      <c r="S4347" s="279" t="s">
        <v>394</v>
      </c>
      <c r="T4347" s="279" t="s">
        <v>394</v>
      </c>
      <c r="U4347" s="279" t="s">
        <v>394</v>
      </c>
      <c r="V4347" s="279" t="s">
        <v>394</v>
      </c>
      <c r="W4347" s="279" t="s">
        <v>394</v>
      </c>
      <c r="X4347" s="279" t="s">
        <v>394</v>
      </c>
      <c r="Y4347" s="281"/>
      <c r="Z4347" s="279" t="s">
        <v>394</v>
      </c>
      <c r="AA4347" s="279" t="s">
        <v>394</v>
      </c>
      <c r="AB4347" s="281"/>
      <c r="AC4347" s="279" t="s">
        <v>855</v>
      </c>
      <c r="AF4347" s="276" t="str">
        <f>IFERROR(VLOOKUP(A4347,'[1]قوائم الترجمة'!AC$2:AD$2397,1,0),"م")</f>
        <v>م</v>
      </c>
      <c r="AG4347" s="232"/>
      <c r="AH4347" s="233"/>
      <c r="AI4347" s="233"/>
      <c r="AJ4347" s="233"/>
      <c r="AL4347" s="267"/>
      <c r="AM4347" s="235"/>
      <c r="AO4347" s="236"/>
      <c r="AU4347" s="234"/>
    </row>
    <row r="4348" spans="1:47" ht="21" x14ac:dyDescent="0.4">
      <c r="A4348" s="278">
        <v>123558</v>
      </c>
      <c r="B4348" s="279" t="s">
        <v>2495</v>
      </c>
      <c r="C4348" s="279" t="s">
        <v>2496</v>
      </c>
      <c r="D4348" s="279" t="s">
        <v>333</v>
      </c>
      <c r="E4348" s="279" t="s">
        <v>424</v>
      </c>
      <c r="F4348" s="315" t="s">
        <v>9250</v>
      </c>
      <c r="G4348" s="315" t="s">
        <v>8147</v>
      </c>
      <c r="H4348" s="279" t="s">
        <v>425</v>
      </c>
      <c r="I4348" s="279" t="s">
        <v>538</v>
      </c>
      <c r="J4348" s="279" t="s">
        <v>403</v>
      </c>
      <c r="K4348" s="280">
        <v>2007</v>
      </c>
      <c r="L4348" s="279" t="s">
        <v>404</v>
      </c>
      <c r="M4348" s="279" t="s">
        <v>394</v>
      </c>
      <c r="N4348" s="279" t="s">
        <v>394</v>
      </c>
      <c r="O4348" s="279" t="s">
        <v>394</v>
      </c>
      <c r="P4348" s="315">
        <v>0</v>
      </c>
      <c r="Q4348" s="278"/>
      <c r="R4348" s="303"/>
      <c r="S4348" s="279" t="s">
        <v>394</v>
      </c>
      <c r="T4348" s="279" t="s">
        <v>394</v>
      </c>
      <c r="U4348" s="303"/>
      <c r="V4348" s="303"/>
      <c r="W4348" s="303"/>
      <c r="X4348" s="303"/>
      <c r="Z4348" s="303"/>
      <c r="AA4348" s="303"/>
      <c r="AC4348" s="279" t="s">
        <v>394</v>
      </c>
      <c r="AF4348" s="276">
        <f>IFERROR(VLOOKUP(A4348,'[1]قوائم الترجمة'!AC$2:AD$2397,1,0),"م")</f>
        <v>123558</v>
      </c>
      <c r="AG4348" s="232"/>
      <c r="AH4348" s="233"/>
      <c r="AI4348" s="233"/>
      <c r="AJ4348" s="258"/>
      <c r="AL4348" s="267"/>
      <c r="AM4348" s="235"/>
      <c r="AO4348" s="236"/>
      <c r="AU4348" s="234"/>
    </row>
    <row r="4349" spans="1:47" ht="21" x14ac:dyDescent="0.4">
      <c r="A4349" s="278">
        <v>123559</v>
      </c>
      <c r="B4349" s="279" t="s">
        <v>2494</v>
      </c>
      <c r="C4349" s="279" t="s">
        <v>159</v>
      </c>
      <c r="D4349" s="279" t="s">
        <v>302</v>
      </c>
      <c r="E4349" s="279" t="s">
        <v>394</v>
      </c>
      <c r="F4349"/>
      <c r="H4349" s="279" t="s">
        <v>394</v>
      </c>
      <c r="I4349" s="279" t="s">
        <v>539</v>
      </c>
      <c r="J4349" s="279" t="s">
        <v>394</v>
      </c>
      <c r="K4349" s="279" t="s">
        <v>394</v>
      </c>
      <c r="L4349" s="279" t="s">
        <v>394</v>
      </c>
      <c r="M4349" s="279" t="s">
        <v>394</v>
      </c>
      <c r="N4349" s="279" t="s">
        <v>394</v>
      </c>
      <c r="O4349" s="279" t="s">
        <v>394</v>
      </c>
      <c r="P4349" s="315">
        <v>0</v>
      </c>
      <c r="Q4349" s="279" t="s">
        <v>394</v>
      </c>
      <c r="R4349" s="279" t="s">
        <v>394</v>
      </c>
      <c r="S4349" s="279" t="s">
        <v>394</v>
      </c>
      <c r="T4349" s="279" t="s">
        <v>394</v>
      </c>
      <c r="U4349" s="279" t="s">
        <v>394</v>
      </c>
      <c r="V4349" s="279" t="s">
        <v>394</v>
      </c>
      <c r="W4349" s="279" t="s">
        <v>394</v>
      </c>
      <c r="X4349" s="279" t="s">
        <v>394</v>
      </c>
      <c r="Y4349" s="281"/>
      <c r="Z4349" s="279" t="s">
        <v>394</v>
      </c>
      <c r="AA4349" s="279" t="s">
        <v>394</v>
      </c>
      <c r="AB4349" s="281"/>
      <c r="AC4349" s="279" t="s">
        <v>855</v>
      </c>
      <c r="AF4349" s="276" t="str">
        <f>IFERROR(VLOOKUP(A4349,'[1]قوائم الترجمة'!AC$2:AD$2397,1,0),"م")</f>
        <v>م</v>
      </c>
      <c r="AG4349" s="232"/>
      <c r="AH4349" s="233"/>
      <c r="AI4349" s="233"/>
      <c r="AJ4349" s="233"/>
      <c r="AL4349" s="267"/>
      <c r="AM4349" s="235"/>
      <c r="AO4349" s="236"/>
      <c r="AU4349" s="234"/>
    </row>
    <row r="4350" spans="1:47" ht="21" x14ac:dyDescent="0.4">
      <c r="A4350" s="278">
        <v>123560</v>
      </c>
      <c r="B4350" s="279" t="s">
        <v>1098</v>
      </c>
      <c r="C4350" s="279" t="s">
        <v>1236</v>
      </c>
      <c r="D4350" s="279" t="s">
        <v>10411</v>
      </c>
      <c r="E4350" s="279" t="s">
        <v>394</v>
      </c>
      <c r="F4350"/>
      <c r="H4350" s="279" t="s">
        <v>394</v>
      </c>
      <c r="I4350" s="279" t="s">
        <v>538</v>
      </c>
      <c r="J4350" s="279" t="s">
        <v>394</v>
      </c>
      <c r="K4350" s="279" t="s">
        <v>394</v>
      </c>
      <c r="L4350" s="279" t="s">
        <v>394</v>
      </c>
      <c r="M4350" s="279" t="s">
        <v>394</v>
      </c>
      <c r="N4350" s="279" t="s">
        <v>394</v>
      </c>
      <c r="O4350" s="279" t="s">
        <v>394</v>
      </c>
      <c r="P4350" s="315">
        <v>0</v>
      </c>
      <c r="Q4350" s="279" t="s">
        <v>394</v>
      </c>
      <c r="R4350" s="279" t="s">
        <v>394</v>
      </c>
      <c r="S4350" s="279" t="s">
        <v>394</v>
      </c>
      <c r="T4350" s="279" t="s">
        <v>394</v>
      </c>
      <c r="U4350" s="279" t="s">
        <v>394</v>
      </c>
      <c r="V4350" s="279" t="s">
        <v>394</v>
      </c>
      <c r="W4350" s="279" t="s">
        <v>394</v>
      </c>
      <c r="X4350" s="279" t="s">
        <v>394</v>
      </c>
      <c r="Y4350" s="281"/>
      <c r="Z4350" s="279" t="s">
        <v>394</v>
      </c>
      <c r="AA4350" s="279" t="s">
        <v>394</v>
      </c>
      <c r="AB4350" s="281"/>
      <c r="AC4350" s="279" t="s">
        <v>394</v>
      </c>
      <c r="AF4350" s="276" t="str">
        <f>IFERROR(VLOOKUP(A4350,'[1]قوائم الترجمة'!AC$2:AD$2397,1,0),"م")</f>
        <v>م</v>
      </c>
      <c r="AG4350" s="232"/>
      <c r="AH4350" s="233"/>
      <c r="AI4350" s="233"/>
      <c r="AJ4350" s="233"/>
      <c r="AL4350" s="267"/>
      <c r="AM4350" s="235"/>
      <c r="AO4350" s="236"/>
      <c r="AU4350" s="234"/>
    </row>
    <row r="4351" spans="1:47" ht="21" x14ac:dyDescent="0.4">
      <c r="A4351" s="278">
        <v>123561</v>
      </c>
      <c r="B4351" s="279" t="s">
        <v>1232</v>
      </c>
      <c r="C4351" s="279" t="s">
        <v>1041</v>
      </c>
      <c r="D4351" s="279" t="s">
        <v>1208</v>
      </c>
      <c r="E4351" s="279" t="s">
        <v>394</v>
      </c>
      <c r="F4351"/>
      <c r="H4351" s="279" t="s">
        <v>394</v>
      </c>
      <c r="I4351" s="279" t="s">
        <v>540</v>
      </c>
      <c r="J4351" s="279" t="s">
        <v>394</v>
      </c>
      <c r="K4351" s="279" t="s">
        <v>394</v>
      </c>
      <c r="L4351" s="279" t="s">
        <v>394</v>
      </c>
      <c r="M4351" s="279" t="s">
        <v>394</v>
      </c>
      <c r="N4351" s="279" t="s">
        <v>394</v>
      </c>
      <c r="O4351" s="279" t="s">
        <v>394</v>
      </c>
      <c r="P4351" s="315">
        <v>0</v>
      </c>
      <c r="Q4351" s="279" t="s">
        <v>394</v>
      </c>
      <c r="R4351" s="279" t="s">
        <v>394</v>
      </c>
      <c r="S4351" s="279" t="s">
        <v>394</v>
      </c>
      <c r="T4351" s="279" t="s">
        <v>394</v>
      </c>
      <c r="U4351" s="279" t="s">
        <v>394</v>
      </c>
      <c r="V4351" s="279" t="s">
        <v>394</v>
      </c>
      <c r="W4351" s="279" t="s">
        <v>394</v>
      </c>
      <c r="X4351" s="279" t="s">
        <v>394</v>
      </c>
      <c r="Y4351" s="281"/>
      <c r="Z4351" s="279" t="s">
        <v>394</v>
      </c>
      <c r="AA4351" s="279" t="s">
        <v>394</v>
      </c>
      <c r="AB4351" s="281"/>
      <c r="AC4351" s="279" t="s">
        <v>855</v>
      </c>
      <c r="AF4351" s="276" t="str">
        <f>IFERROR(VLOOKUP(A4351,'[1]قوائم الترجمة'!AC$2:AD$2397,1,0),"م")</f>
        <v>م</v>
      </c>
      <c r="AG4351" s="232"/>
      <c r="AH4351" s="233"/>
      <c r="AI4351" s="233"/>
      <c r="AJ4351" s="233"/>
      <c r="AL4351" s="267"/>
      <c r="AM4351" s="235"/>
      <c r="AO4351" s="236"/>
      <c r="AU4351" s="234"/>
    </row>
    <row r="4352" spans="1:47" ht="21" x14ac:dyDescent="0.4">
      <c r="A4352" s="278">
        <v>123562</v>
      </c>
      <c r="B4352" s="279" t="s">
        <v>2492</v>
      </c>
      <c r="C4352" s="279" t="s">
        <v>62</v>
      </c>
      <c r="D4352" s="279" t="s">
        <v>2493</v>
      </c>
      <c r="E4352" s="279" t="s">
        <v>424</v>
      </c>
      <c r="F4352" s="315" t="s">
        <v>9679</v>
      </c>
      <c r="G4352" s="315" t="s">
        <v>402</v>
      </c>
      <c r="H4352" s="279" t="s">
        <v>425</v>
      </c>
      <c r="I4352" s="279" t="s">
        <v>67</v>
      </c>
      <c r="J4352" s="279" t="s">
        <v>426</v>
      </c>
      <c r="K4352" s="280">
        <v>2013</v>
      </c>
      <c r="L4352" s="279" t="s">
        <v>404</v>
      </c>
      <c r="M4352" s="279" t="s">
        <v>394</v>
      </c>
      <c r="N4352" s="279" t="s">
        <v>394</v>
      </c>
      <c r="O4352" s="279" t="s">
        <v>394</v>
      </c>
      <c r="P4352" s="315">
        <v>0</v>
      </c>
      <c r="Q4352" s="278"/>
      <c r="R4352" s="303"/>
      <c r="S4352" s="279" t="s">
        <v>394</v>
      </c>
      <c r="T4352" s="279" t="s">
        <v>394</v>
      </c>
      <c r="U4352" s="303"/>
      <c r="V4352" s="303"/>
      <c r="W4352" s="303"/>
      <c r="X4352" s="303"/>
      <c r="Z4352" s="303"/>
      <c r="AA4352" s="303"/>
      <c r="AC4352" s="279" t="s">
        <v>394</v>
      </c>
      <c r="AF4352" s="276">
        <f>IFERROR(VLOOKUP(A4352,'[1]قوائم الترجمة'!AC$2:AD$2397,1,0),"م")</f>
        <v>123562</v>
      </c>
      <c r="AG4352" s="232"/>
      <c r="AH4352" s="233"/>
      <c r="AI4352" s="233"/>
      <c r="AJ4352" s="233"/>
      <c r="AL4352" s="267"/>
      <c r="AM4352" s="235"/>
      <c r="AO4352" s="236"/>
      <c r="AU4352" s="234"/>
    </row>
    <row r="4353" spans="1:47" ht="21" x14ac:dyDescent="0.4">
      <c r="A4353" s="278">
        <v>123563</v>
      </c>
      <c r="B4353" s="279" t="s">
        <v>2489</v>
      </c>
      <c r="C4353" s="279" t="s">
        <v>2490</v>
      </c>
      <c r="D4353" s="279" t="s">
        <v>2491</v>
      </c>
      <c r="E4353" s="279" t="s">
        <v>424</v>
      </c>
      <c r="F4353" s="315" t="s">
        <v>9636</v>
      </c>
      <c r="G4353" s="315" t="s">
        <v>8173</v>
      </c>
      <c r="H4353" s="279" t="s">
        <v>425</v>
      </c>
      <c r="I4353" s="279" t="s">
        <v>540</v>
      </c>
      <c r="J4353" s="279" t="s">
        <v>403</v>
      </c>
      <c r="K4353" s="280">
        <v>2013</v>
      </c>
      <c r="L4353" s="279" t="s">
        <v>404</v>
      </c>
      <c r="M4353" s="279" t="s">
        <v>394</v>
      </c>
      <c r="N4353" s="279" t="s">
        <v>9896</v>
      </c>
      <c r="O4353" s="279" t="s">
        <v>8434</v>
      </c>
      <c r="P4353" s="279">
        <v>135000</v>
      </c>
      <c r="Q4353" s="278"/>
      <c r="R4353" s="303"/>
      <c r="S4353" s="279" t="s">
        <v>394</v>
      </c>
      <c r="T4353" s="279"/>
      <c r="U4353" s="303"/>
      <c r="V4353" s="303"/>
      <c r="W4353" s="303"/>
      <c r="X4353" s="303"/>
      <c r="Z4353" s="303"/>
      <c r="AA4353" s="303"/>
      <c r="AC4353" s="279" t="s">
        <v>394</v>
      </c>
      <c r="AF4353" s="276">
        <f>IFERROR(VLOOKUP(A4353,'[1]قوائم الترجمة'!AC$2:AD$2397,1,0),"م")</f>
        <v>123563</v>
      </c>
      <c r="AG4353" s="232"/>
      <c r="AH4353" s="233"/>
      <c r="AI4353" s="233"/>
      <c r="AJ4353" s="233"/>
      <c r="AL4353" s="267"/>
      <c r="AM4353" s="235"/>
      <c r="AO4353" s="236"/>
      <c r="AU4353" s="234"/>
    </row>
    <row r="4354" spans="1:47" ht="21" x14ac:dyDescent="0.4">
      <c r="A4354" s="278">
        <v>123564</v>
      </c>
      <c r="B4354" s="279" t="s">
        <v>2488</v>
      </c>
      <c r="C4354" s="279" t="s">
        <v>64</v>
      </c>
      <c r="D4354" s="279" t="s">
        <v>239</v>
      </c>
      <c r="E4354" s="279" t="s">
        <v>394</v>
      </c>
      <c r="F4354"/>
      <c r="H4354" s="279" t="s">
        <v>394</v>
      </c>
      <c r="I4354" s="279" t="s">
        <v>539</v>
      </c>
      <c r="J4354" s="279" t="s">
        <v>394</v>
      </c>
      <c r="K4354" s="279" t="s">
        <v>394</v>
      </c>
      <c r="L4354" s="279" t="s">
        <v>394</v>
      </c>
      <c r="M4354" s="279" t="s">
        <v>394</v>
      </c>
      <c r="N4354" s="279" t="s">
        <v>394</v>
      </c>
      <c r="O4354" s="279" t="s">
        <v>394</v>
      </c>
      <c r="P4354" s="315">
        <v>0</v>
      </c>
      <c r="Q4354" s="279" t="s">
        <v>394</v>
      </c>
      <c r="R4354" s="279" t="s">
        <v>394</v>
      </c>
      <c r="S4354" s="279" t="s">
        <v>394</v>
      </c>
      <c r="T4354" s="279" t="s">
        <v>394</v>
      </c>
      <c r="U4354" s="279" t="s">
        <v>394</v>
      </c>
      <c r="V4354" s="279" t="s">
        <v>394</v>
      </c>
      <c r="W4354" s="279" t="s">
        <v>394</v>
      </c>
      <c r="X4354" s="279" t="s">
        <v>394</v>
      </c>
      <c r="Y4354" s="281"/>
      <c r="Z4354" s="279" t="s">
        <v>394</v>
      </c>
      <c r="AA4354" s="279" t="s">
        <v>394</v>
      </c>
      <c r="AB4354" s="281"/>
      <c r="AC4354" s="279" t="s">
        <v>855</v>
      </c>
      <c r="AF4354" s="276" t="str">
        <f>IFERROR(VLOOKUP(A4354,'[1]قوائم الترجمة'!AC$2:AD$2397,1,0),"م")</f>
        <v>م</v>
      </c>
      <c r="AG4354" s="232"/>
      <c r="AH4354" s="233"/>
      <c r="AI4354" s="233"/>
      <c r="AJ4354" s="233"/>
      <c r="AL4354" s="267"/>
      <c r="AM4354" s="235"/>
      <c r="AO4354" s="236"/>
      <c r="AU4354" s="234"/>
    </row>
    <row r="4355" spans="1:47" ht="21" x14ac:dyDescent="0.4">
      <c r="A4355" s="278">
        <v>123565</v>
      </c>
      <c r="B4355" s="279" t="s">
        <v>2487</v>
      </c>
      <c r="C4355" s="279" t="s">
        <v>68</v>
      </c>
      <c r="D4355" s="279" t="s">
        <v>257</v>
      </c>
      <c r="E4355" s="279" t="s">
        <v>424</v>
      </c>
      <c r="F4355" s="315" t="s">
        <v>9897</v>
      </c>
      <c r="G4355" s="315" t="s">
        <v>8346</v>
      </c>
      <c r="H4355" s="279" t="s">
        <v>425</v>
      </c>
      <c r="I4355" s="279" t="s">
        <v>541</v>
      </c>
      <c r="J4355" s="279" t="s">
        <v>403</v>
      </c>
      <c r="K4355" s="280">
        <v>2007</v>
      </c>
      <c r="L4355" s="279" t="s">
        <v>404</v>
      </c>
      <c r="M4355" s="279" t="s">
        <v>394</v>
      </c>
      <c r="N4355" s="279" t="s">
        <v>394</v>
      </c>
      <c r="O4355" s="279" t="s">
        <v>394</v>
      </c>
      <c r="P4355" s="315">
        <v>0</v>
      </c>
      <c r="Q4355" s="278"/>
      <c r="R4355" s="303"/>
      <c r="S4355" s="279" t="s">
        <v>394</v>
      </c>
      <c r="T4355" s="279" t="s">
        <v>394</v>
      </c>
      <c r="U4355" s="303"/>
      <c r="V4355" s="303"/>
      <c r="W4355" s="303"/>
      <c r="X4355" s="303"/>
      <c r="Z4355" s="303"/>
      <c r="AA4355" s="303"/>
      <c r="AC4355" s="279" t="s">
        <v>394</v>
      </c>
      <c r="AF4355" s="276">
        <f>IFERROR(VLOOKUP(A4355,'[1]قوائم الترجمة'!AC$2:AD$2397,1,0),"م")</f>
        <v>123565</v>
      </c>
      <c r="AG4355" s="232"/>
      <c r="AH4355" s="233"/>
      <c r="AI4355" s="233"/>
      <c r="AJ4355" s="233"/>
      <c r="AL4355" s="267"/>
      <c r="AM4355" s="235"/>
      <c r="AO4355" s="236"/>
      <c r="AU4355" s="234"/>
    </row>
    <row r="4356" spans="1:47" ht="21" x14ac:dyDescent="0.4">
      <c r="A4356" s="278">
        <v>123566</v>
      </c>
      <c r="B4356" s="279" t="s">
        <v>2486</v>
      </c>
      <c r="C4356" s="279" t="s">
        <v>750</v>
      </c>
      <c r="D4356" s="279" t="s">
        <v>579</v>
      </c>
      <c r="E4356" s="279" t="s">
        <v>5660</v>
      </c>
      <c r="F4356" s="315" t="s">
        <v>9898</v>
      </c>
      <c r="G4356" s="315" t="s">
        <v>402</v>
      </c>
      <c r="H4356" s="279" t="s">
        <v>425</v>
      </c>
      <c r="I4356" s="279" t="s">
        <v>67</v>
      </c>
      <c r="J4356" s="279" t="s">
        <v>403</v>
      </c>
      <c r="K4356" s="280">
        <v>2010</v>
      </c>
      <c r="L4356" s="279" t="s">
        <v>402</v>
      </c>
      <c r="M4356" s="279" t="s">
        <v>394</v>
      </c>
      <c r="N4356" s="279" t="s">
        <v>394</v>
      </c>
      <c r="O4356" s="279" t="s">
        <v>394</v>
      </c>
      <c r="P4356" s="315">
        <v>0</v>
      </c>
      <c r="Q4356" s="278"/>
      <c r="R4356" s="303"/>
      <c r="S4356" s="279" t="s">
        <v>394</v>
      </c>
      <c r="T4356" s="279" t="s">
        <v>394</v>
      </c>
      <c r="U4356" s="303"/>
      <c r="V4356" s="303"/>
      <c r="W4356" s="303"/>
      <c r="X4356" s="303"/>
      <c r="Z4356" s="303"/>
      <c r="AA4356" s="303"/>
      <c r="AC4356" s="279" t="s">
        <v>394</v>
      </c>
      <c r="AF4356" s="276">
        <f>IFERROR(VLOOKUP(A4356,'[1]قوائم الترجمة'!AC$2:AD$2397,1,0),"م")</f>
        <v>123566</v>
      </c>
      <c r="AG4356" s="232"/>
      <c r="AH4356" s="233"/>
      <c r="AI4356" s="233"/>
      <c r="AJ4356" s="233"/>
      <c r="AL4356" s="267"/>
      <c r="AM4356" s="235"/>
      <c r="AO4356" s="236"/>
      <c r="AU4356" s="234"/>
    </row>
    <row r="4357" spans="1:47" ht="21" x14ac:dyDescent="0.4">
      <c r="A4357" s="278">
        <v>123567</v>
      </c>
      <c r="B4357" s="279" t="s">
        <v>2485</v>
      </c>
      <c r="C4357" s="279" t="s">
        <v>518</v>
      </c>
      <c r="D4357" s="279" t="s">
        <v>266</v>
      </c>
      <c r="E4357" s="279" t="s">
        <v>394</v>
      </c>
      <c r="F4357"/>
      <c r="H4357" s="279" t="s">
        <v>394</v>
      </c>
      <c r="I4357" s="279" t="s">
        <v>540</v>
      </c>
      <c r="J4357" s="279" t="s">
        <v>394</v>
      </c>
      <c r="K4357" s="279" t="s">
        <v>394</v>
      </c>
      <c r="L4357" s="279" t="s">
        <v>394</v>
      </c>
      <c r="M4357" s="279" t="s">
        <v>394</v>
      </c>
      <c r="N4357" s="279" t="s">
        <v>394</v>
      </c>
      <c r="O4357" s="279" t="s">
        <v>394</v>
      </c>
      <c r="P4357" s="315">
        <v>0</v>
      </c>
      <c r="Q4357" s="279" t="s">
        <v>394</v>
      </c>
      <c r="R4357" s="279" t="s">
        <v>394</v>
      </c>
      <c r="S4357" s="279" t="s">
        <v>394</v>
      </c>
      <c r="T4357" s="279" t="s">
        <v>394</v>
      </c>
      <c r="U4357" s="279" t="s">
        <v>394</v>
      </c>
      <c r="V4357" s="279" t="s">
        <v>394</v>
      </c>
      <c r="W4357" s="279" t="s">
        <v>394</v>
      </c>
      <c r="X4357" s="279" t="s">
        <v>394</v>
      </c>
      <c r="Y4357" s="281"/>
      <c r="Z4357" s="279" t="s">
        <v>394</v>
      </c>
      <c r="AA4357" s="279" t="s">
        <v>394</v>
      </c>
      <c r="AB4357" s="281"/>
      <c r="AC4357" s="279" t="s">
        <v>394</v>
      </c>
      <c r="AF4357" s="276" t="str">
        <f>IFERROR(VLOOKUP(A4357,'[1]قوائم الترجمة'!AC$2:AD$2397,1,0),"م")</f>
        <v>م</v>
      </c>
      <c r="AG4357" s="232"/>
      <c r="AH4357" s="233"/>
      <c r="AI4357" s="233"/>
      <c r="AJ4357" s="233"/>
      <c r="AL4357" s="267"/>
      <c r="AM4357" s="235"/>
      <c r="AO4357" s="236"/>
      <c r="AU4357" s="234"/>
    </row>
    <row r="4358" spans="1:47" ht="21" x14ac:dyDescent="0.4">
      <c r="A4358" s="278">
        <v>123568</v>
      </c>
      <c r="B4358" s="279" t="s">
        <v>2484</v>
      </c>
      <c r="C4358" s="279" t="s">
        <v>65</v>
      </c>
      <c r="D4358" s="279" t="s">
        <v>1925</v>
      </c>
      <c r="E4358" s="279" t="s">
        <v>423</v>
      </c>
      <c r="F4358" s="315" t="s">
        <v>9899</v>
      </c>
      <c r="G4358" s="315" t="s">
        <v>402</v>
      </c>
      <c r="H4358" s="279" t="s">
        <v>425</v>
      </c>
      <c r="I4358" s="279" t="s">
        <v>538</v>
      </c>
      <c r="J4358" s="279" t="s">
        <v>7215</v>
      </c>
      <c r="K4358" s="280">
        <v>0</v>
      </c>
      <c r="L4358" s="279" t="s">
        <v>7215</v>
      </c>
      <c r="M4358" s="279" t="s">
        <v>394</v>
      </c>
      <c r="N4358" s="279" t="s">
        <v>394</v>
      </c>
      <c r="O4358" s="279" t="s">
        <v>394</v>
      </c>
      <c r="P4358" s="315">
        <v>0</v>
      </c>
      <c r="Q4358" s="278"/>
      <c r="R4358" s="303"/>
      <c r="S4358" s="279" t="s">
        <v>394</v>
      </c>
      <c r="T4358" s="279" t="s">
        <v>394</v>
      </c>
      <c r="U4358" s="303"/>
      <c r="V4358" s="303"/>
      <c r="W4358" s="303"/>
      <c r="X4358" s="303"/>
      <c r="Z4358" s="303"/>
      <c r="AA4358" s="303"/>
      <c r="AC4358" s="279" t="s">
        <v>394</v>
      </c>
      <c r="AF4358" s="276">
        <f>IFERROR(VLOOKUP(A4358,'[1]قوائم الترجمة'!AC$2:AD$2397,1,0),"م")</f>
        <v>123568</v>
      </c>
      <c r="AG4358" s="232"/>
      <c r="AH4358" s="233"/>
      <c r="AI4358" s="233"/>
      <c r="AJ4358" s="233"/>
      <c r="AL4358" s="267"/>
      <c r="AM4358" s="235"/>
      <c r="AO4358" s="236"/>
      <c r="AU4358" s="234"/>
    </row>
    <row r="4359" spans="1:47" ht="21" x14ac:dyDescent="0.4">
      <c r="A4359" s="278">
        <v>123569</v>
      </c>
      <c r="B4359" s="279" t="s">
        <v>2483</v>
      </c>
      <c r="C4359" s="279" t="s">
        <v>73</v>
      </c>
      <c r="D4359" s="279" t="s">
        <v>252</v>
      </c>
      <c r="E4359" s="279" t="s">
        <v>394</v>
      </c>
      <c r="F4359"/>
      <c r="H4359" s="279" t="s">
        <v>394</v>
      </c>
      <c r="I4359" s="279" t="s">
        <v>539</v>
      </c>
      <c r="J4359" s="279" t="s">
        <v>394</v>
      </c>
      <c r="K4359" s="279" t="s">
        <v>394</v>
      </c>
      <c r="L4359" s="279" t="s">
        <v>394</v>
      </c>
      <c r="M4359" s="279" t="s">
        <v>394</v>
      </c>
      <c r="N4359" s="279" t="s">
        <v>394</v>
      </c>
      <c r="O4359" s="279" t="s">
        <v>394</v>
      </c>
      <c r="P4359" s="315">
        <v>0</v>
      </c>
      <c r="Q4359" s="279" t="s">
        <v>394</v>
      </c>
      <c r="R4359" s="279" t="s">
        <v>394</v>
      </c>
      <c r="S4359" s="279" t="s">
        <v>394</v>
      </c>
      <c r="T4359" s="279" t="s">
        <v>394</v>
      </c>
      <c r="U4359" s="279" t="s">
        <v>394</v>
      </c>
      <c r="V4359" s="279" t="s">
        <v>394</v>
      </c>
      <c r="W4359" s="279" t="s">
        <v>394</v>
      </c>
      <c r="X4359" s="279" t="s">
        <v>394</v>
      </c>
      <c r="Y4359" s="281"/>
      <c r="Z4359" s="279" t="s">
        <v>394</v>
      </c>
      <c r="AA4359" s="279" t="s">
        <v>394</v>
      </c>
      <c r="AB4359" s="281"/>
      <c r="AC4359" s="279" t="s">
        <v>855</v>
      </c>
      <c r="AF4359" s="276" t="str">
        <f>IFERROR(VLOOKUP(A4359,'[1]قوائم الترجمة'!AC$2:AD$2397,1,0),"م")</f>
        <v>م</v>
      </c>
      <c r="AG4359" s="232"/>
      <c r="AH4359" s="233"/>
      <c r="AI4359" s="233"/>
      <c r="AJ4359" s="233"/>
      <c r="AL4359" s="267"/>
      <c r="AM4359" s="235"/>
      <c r="AO4359" s="236"/>
      <c r="AU4359" s="234"/>
    </row>
    <row r="4360" spans="1:47" ht="21" x14ac:dyDescent="0.4">
      <c r="A4360" s="278">
        <v>123570</v>
      </c>
      <c r="B4360" s="279" t="s">
        <v>2482</v>
      </c>
      <c r="C4360" s="279" t="s">
        <v>10391</v>
      </c>
      <c r="D4360" s="279" t="s">
        <v>509</v>
      </c>
      <c r="E4360" s="279" t="s">
        <v>394</v>
      </c>
      <c r="F4360"/>
      <c r="H4360" s="279" t="s">
        <v>394</v>
      </c>
      <c r="I4360" s="279" t="s">
        <v>539</v>
      </c>
      <c r="J4360" s="279" t="s">
        <v>394</v>
      </c>
      <c r="K4360" s="279" t="s">
        <v>394</v>
      </c>
      <c r="L4360" s="279" t="s">
        <v>394</v>
      </c>
      <c r="M4360" s="279" t="s">
        <v>394</v>
      </c>
      <c r="N4360" s="279" t="s">
        <v>394</v>
      </c>
      <c r="O4360" s="279" t="s">
        <v>394</v>
      </c>
      <c r="P4360" s="315">
        <v>0</v>
      </c>
      <c r="Q4360" s="279" t="s">
        <v>394</v>
      </c>
      <c r="R4360" s="279" t="s">
        <v>394</v>
      </c>
      <c r="S4360" s="279" t="s">
        <v>394</v>
      </c>
      <c r="T4360" s="279" t="s">
        <v>394</v>
      </c>
      <c r="U4360" s="279" t="s">
        <v>394</v>
      </c>
      <c r="V4360" s="279" t="s">
        <v>394</v>
      </c>
      <c r="W4360" s="279" t="s">
        <v>394</v>
      </c>
      <c r="X4360" s="279" t="s">
        <v>394</v>
      </c>
      <c r="Y4360" s="281"/>
      <c r="Z4360" s="279" t="s">
        <v>394</v>
      </c>
      <c r="AA4360" s="279" t="s">
        <v>394</v>
      </c>
      <c r="AB4360" s="281"/>
      <c r="AC4360" s="279" t="s">
        <v>855</v>
      </c>
      <c r="AF4360" s="276" t="str">
        <f>IFERROR(VLOOKUP(A4360,'[1]قوائم الترجمة'!AC$2:AD$2397,1,0),"م")</f>
        <v>م</v>
      </c>
      <c r="AG4360" s="232"/>
      <c r="AH4360" s="233"/>
      <c r="AI4360" s="233"/>
      <c r="AJ4360" s="233"/>
      <c r="AL4360" s="267"/>
      <c r="AM4360" s="235"/>
      <c r="AO4360" s="236"/>
      <c r="AU4360" s="234"/>
    </row>
    <row r="4361" spans="1:47" ht="21" x14ac:dyDescent="0.4">
      <c r="A4361" s="278">
        <v>123571</v>
      </c>
      <c r="B4361" s="279" t="s">
        <v>2481</v>
      </c>
      <c r="C4361" s="279" t="s">
        <v>1034</v>
      </c>
      <c r="D4361" s="279" t="s">
        <v>324</v>
      </c>
      <c r="E4361" s="279" t="s">
        <v>394</v>
      </c>
      <c r="F4361"/>
      <c r="H4361" s="279" t="s">
        <v>394</v>
      </c>
      <c r="I4361" s="279" t="s">
        <v>539</v>
      </c>
      <c r="J4361" s="279" t="s">
        <v>394</v>
      </c>
      <c r="K4361" s="279" t="s">
        <v>394</v>
      </c>
      <c r="L4361" s="279" t="s">
        <v>394</v>
      </c>
      <c r="M4361" s="279" t="s">
        <v>394</v>
      </c>
      <c r="N4361" s="279" t="s">
        <v>394</v>
      </c>
      <c r="O4361" s="279" t="s">
        <v>394</v>
      </c>
      <c r="P4361" s="315">
        <v>0</v>
      </c>
      <c r="Q4361" s="279" t="s">
        <v>394</v>
      </c>
      <c r="R4361" s="279" t="s">
        <v>394</v>
      </c>
      <c r="S4361" s="279" t="s">
        <v>394</v>
      </c>
      <c r="T4361" s="279" t="s">
        <v>394</v>
      </c>
      <c r="U4361" s="279" t="s">
        <v>394</v>
      </c>
      <c r="V4361" s="279" t="s">
        <v>394</v>
      </c>
      <c r="W4361" s="279" t="s">
        <v>394</v>
      </c>
      <c r="X4361" s="279" t="s">
        <v>394</v>
      </c>
      <c r="Y4361" s="281"/>
      <c r="Z4361" s="279" t="s">
        <v>394</v>
      </c>
      <c r="AA4361" s="279" t="s">
        <v>394</v>
      </c>
      <c r="AB4361" s="281"/>
      <c r="AC4361" s="279" t="s">
        <v>855</v>
      </c>
      <c r="AF4361" s="276" t="str">
        <f>IFERROR(VLOOKUP(A4361,'[1]قوائم الترجمة'!AC$2:AD$2397,1,0),"م")</f>
        <v>م</v>
      </c>
      <c r="AG4361" s="232"/>
      <c r="AH4361" s="233"/>
      <c r="AI4361" s="233"/>
      <c r="AJ4361" s="233"/>
      <c r="AL4361" s="267"/>
      <c r="AM4361" s="235"/>
      <c r="AO4361" s="236"/>
      <c r="AU4361" s="234"/>
    </row>
    <row r="4362" spans="1:47" ht="21" x14ac:dyDescent="0.4">
      <c r="A4362" s="278">
        <v>123572</v>
      </c>
      <c r="B4362" s="279" t="s">
        <v>2480</v>
      </c>
      <c r="C4362" s="279" t="s">
        <v>452</v>
      </c>
      <c r="D4362" s="279" t="s">
        <v>768</v>
      </c>
      <c r="E4362" s="279" t="s">
        <v>424</v>
      </c>
      <c r="F4362" s="315" t="s">
        <v>9900</v>
      </c>
      <c r="G4362" s="315" t="s">
        <v>402</v>
      </c>
      <c r="H4362" s="279" t="s">
        <v>425</v>
      </c>
      <c r="I4362" s="279" t="s">
        <v>540</v>
      </c>
      <c r="J4362" s="279" t="s">
        <v>426</v>
      </c>
      <c r="K4362" s="280">
        <v>2017</v>
      </c>
      <c r="L4362" s="279" t="s">
        <v>404</v>
      </c>
      <c r="M4362" s="279" t="s">
        <v>394</v>
      </c>
      <c r="N4362" s="279" t="s">
        <v>394</v>
      </c>
      <c r="O4362" s="279" t="s">
        <v>394</v>
      </c>
      <c r="P4362" s="315">
        <v>0</v>
      </c>
      <c r="Q4362" s="278"/>
      <c r="R4362" s="303"/>
      <c r="S4362" s="279" t="s">
        <v>394</v>
      </c>
      <c r="T4362" s="279" t="s">
        <v>394</v>
      </c>
      <c r="U4362" s="303"/>
      <c r="V4362" s="303"/>
      <c r="W4362" s="303"/>
      <c r="X4362" s="303"/>
      <c r="Z4362" s="303"/>
      <c r="AA4362" s="303"/>
      <c r="AC4362" s="279" t="s">
        <v>394</v>
      </c>
      <c r="AF4362" s="276">
        <f>IFERROR(VLOOKUP(A4362,'[1]قوائم الترجمة'!AC$2:AD$2397,1,0),"م")</f>
        <v>123572</v>
      </c>
      <c r="AG4362" s="232"/>
      <c r="AH4362" s="233"/>
      <c r="AI4362" s="233"/>
      <c r="AJ4362" s="233"/>
      <c r="AL4362" s="267"/>
      <c r="AM4362" s="235"/>
      <c r="AO4362" s="236"/>
      <c r="AU4362" s="234"/>
    </row>
    <row r="4363" spans="1:47" ht="21" x14ac:dyDescent="0.4">
      <c r="A4363" s="278">
        <v>123573</v>
      </c>
      <c r="B4363" s="279" t="s">
        <v>2477</v>
      </c>
      <c r="C4363" s="279" t="s">
        <v>2478</v>
      </c>
      <c r="D4363" s="279" t="s">
        <v>2479</v>
      </c>
      <c r="E4363" s="279" t="s">
        <v>424</v>
      </c>
      <c r="F4363" s="315" t="s">
        <v>9901</v>
      </c>
      <c r="G4363" s="315" t="s">
        <v>8221</v>
      </c>
      <c r="H4363" s="279" t="s">
        <v>425</v>
      </c>
      <c r="I4363" s="279" t="s">
        <v>67</v>
      </c>
      <c r="J4363" s="279" t="s">
        <v>426</v>
      </c>
      <c r="K4363" s="280">
        <v>1999</v>
      </c>
      <c r="L4363" s="279" t="s">
        <v>421</v>
      </c>
      <c r="M4363" s="279" t="s">
        <v>394</v>
      </c>
      <c r="N4363" s="279" t="s">
        <v>394</v>
      </c>
      <c r="O4363" s="279" t="s">
        <v>394</v>
      </c>
      <c r="P4363" s="315">
        <v>0</v>
      </c>
      <c r="Q4363" s="278"/>
      <c r="R4363" s="303"/>
      <c r="S4363" s="279" t="s">
        <v>394</v>
      </c>
      <c r="T4363" s="279" t="s">
        <v>394</v>
      </c>
      <c r="U4363" s="303"/>
      <c r="V4363" s="303"/>
      <c r="W4363" s="303"/>
      <c r="X4363" s="303"/>
      <c r="Z4363" s="303"/>
      <c r="AA4363" s="303"/>
      <c r="AC4363" s="279" t="s">
        <v>394</v>
      </c>
      <c r="AF4363" s="276">
        <f>IFERROR(VLOOKUP(A4363,'[1]قوائم الترجمة'!AC$2:AD$2397,1,0),"م")</f>
        <v>123573</v>
      </c>
      <c r="AG4363" s="232"/>
      <c r="AH4363" s="233"/>
      <c r="AI4363" s="233"/>
      <c r="AJ4363" s="233"/>
      <c r="AL4363" s="267"/>
      <c r="AM4363" s="235"/>
      <c r="AO4363" s="236"/>
      <c r="AU4363" s="234"/>
    </row>
    <row r="4364" spans="1:47" ht="21" x14ac:dyDescent="0.4">
      <c r="A4364" s="278">
        <v>123574</v>
      </c>
      <c r="B4364" s="279" t="s">
        <v>2475</v>
      </c>
      <c r="C4364" s="279" t="s">
        <v>204</v>
      </c>
      <c r="D4364" s="279" t="s">
        <v>2476</v>
      </c>
      <c r="E4364" s="279" t="s">
        <v>394</v>
      </c>
      <c r="F4364"/>
      <c r="H4364" s="279" t="s">
        <v>394</v>
      </c>
      <c r="I4364" s="279" t="s">
        <v>539</v>
      </c>
      <c r="J4364" s="279" t="s">
        <v>394</v>
      </c>
      <c r="K4364" s="279" t="s">
        <v>394</v>
      </c>
      <c r="L4364" s="279" t="s">
        <v>394</v>
      </c>
      <c r="M4364" s="279" t="s">
        <v>394</v>
      </c>
      <c r="N4364" s="279" t="s">
        <v>394</v>
      </c>
      <c r="O4364" s="279" t="s">
        <v>394</v>
      </c>
      <c r="P4364" s="315">
        <v>0</v>
      </c>
      <c r="Q4364" s="279" t="s">
        <v>394</v>
      </c>
      <c r="R4364" s="279" t="s">
        <v>394</v>
      </c>
      <c r="S4364" s="279" t="s">
        <v>394</v>
      </c>
      <c r="T4364" s="279" t="s">
        <v>394</v>
      </c>
      <c r="U4364" s="279" t="s">
        <v>394</v>
      </c>
      <c r="V4364" s="279" t="s">
        <v>394</v>
      </c>
      <c r="W4364" s="279" t="s">
        <v>394</v>
      </c>
      <c r="X4364" s="279" t="s">
        <v>394</v>
      </c>
      <c r="Y4364" s="281"/>
      <c r="Z4364" s="279" t="s">
        <v>394</v>
      </c>
      <c r="AA4364" s="279" t="s">
        <v>394</v>
      </c>
      <c r="AB4364" s="281"/>
      <c r="AC4364" s="279" t="s">
        <v>394</v>
      </c>
      <c r="AF4364" s="276" t="str">
        <f>IFERROR(VLOOKUP(A4364,'[1]قوائم الترجمة'!AC$2:AD$2397,1,0),"م")</f>
        <v>م</v>
      </c>
      <c r="AG4364" s="232"/>
      <c r="AH4364" s="233"/>
      <c r="AI4364" s="233"/>
      <c r="AJ4364" s="233"/>
      <c r="AL4364" s="267"/>
      <c r="AM4364" s="235"/>
      <c r="AO4364" s="236"/>
      <c r="AU4364" s="234"/>
    </row>
    <row r="4365" spans="1:47" ht="21" x14ac:dyDescent="0.4">
      <c r="A4365" s="278">
        <v>123575</v>
      </c>
      <c r="B4365" s="279" t="s">
        <v>2474</v>
      </c>
      <c r="C4365" s="279" t="s">
        <v>8101</v>
      </c>
      <c r="D4365" s="279" t="s">
        <v>8101</v>
      </c>
      <c r="E4365" s="279" t="s">
        <v>424</v>
      </c>
      <c r="F4365" s="315" t="s">
        <v>9902</v>
      </c>
      <c r="G4365" s="315" t="s">
        <v>8123</v>
      </c>
      <c r="H4365" s="279" t="s">
        <v>425</v>
      </c>
      <c r="I4365" s="279" t="s">
        <v>538</v>
      </c>
      <c r="J4365" s="279" t="s">
        <v>426</v>
      </c>
      <c r="K4365" s="280">
        <v>2018</v>
      </c>
      <c r="L4365" s="279" t="s">
        <v>842</v>
      </c>
      <c r="M4365" s="279" t="s">
        <v>394</v>
      </c>
      <c r="N4365" s="279" t="s">
        <v>394</v>
      </c>
      <c r="O4365" s="279" t="s">
        <v>394</v>
      </c>
      <c r="P4365" s="315">
        <v>0</v>
      </c>
      <c r="Q4365" s="278"/>
      <c r="R4365" s="303"/>
      <c r="S4365" s="279" t="s">
        <v>394</v>
      </c>
      <c r="T4365" s="279" t="s">
        <v>394</v>
      </c>
      <c r="U4365" s="303"/>
      <c r="V4365" s="303"/>
      <c r="W4365" s="303"/>
      <c r="X4365" s="303"/>
      <c r="Z4365" s="303"/>
      <c r="AA4365" s="303"/>
      <c r="AC4365" s="279" t="s">
        <v>394</v>
      </c>
      <c r="AF4365" s="276">
        <f>IFERROR(VLOOKUP(A4365,'[1]قوائم الترجمة'!AC$2:AD$2397,1,0),"م")</f>
        <v>123575</v>
      </c>
      <c r="AG4365" s="232"/>
      <c r="AH4365" s="233"/>
      <c r="AI4365" s="233"/>
      <c r="AJ4365" s="233"/>
      <c r="AL4365" s="267"/>
      <c r="AM4365" s="235"/>
      <c r="AO4365" s="236"/>
      <c r="AU4365" s="234"/>
    </row>
    <row r="4366" spans="1:47" ht="21" x14ac:dyDescent="0.4">
      <c r="A4366" s="278">
        <v>123576</v>
      </c>
      <c r="B4366" s="279" t="s">
        <v>2473</v>
      </c>
      <c r="C4366" s="279" t="s">
        <v>153</v>
      </c>
      <c r="D4366" s="279" t="s">
        <v>475</v>
      </c>
      <c r="E4366" s="279" t="s">
        <v>424</v>
      </c>
      <c r="F4366" s="315" t="s">
        <v>9903</v>
      </c>
      <c r="G4366" s="315" t="s">
        <v>402</v>
      </c>
      <c r="H4366" s="279" t="s">
        <v>425</v>
      </c>
      <c r="I4366" s="279" t="s">
        <v>67</v>
      </c>
      <c r="J4366" s="279" t="s">
        <v>426</v>
      </c>
      <c r="K4366" s="280">
        <v>2016</v>
      </c>
      <c r="L4366" s="279" t="s">
        <v>402</v>
      </c>
      <c r="M4366" s="279" t="s">
        <v>394</v>
      </c>
      <c r="N4366" s="279" t="s">
        <v>394</v>
      </c>
      <c r="O4366" s="279" t="s">
        <v>394</v>
      </c>
      <c r="P4366" s="315">
        <v>0</v>
      </c>
      <c r="Q4366" s="278"/>
      <c r="R4366" s="303"/>
      <c r="S4366" s="279" t="s">
        <v>394</v>
      </c>
      <c r="T4366" s="279" t="s">
        <v>394</v>
      </c>
      <c r="U4366" s="303"/>
      <c r="V4366" s="303"/>
      <c r="W4366" s="303"/>
      <c r="X4366" s="303"/>
      <c r="Z4366" s="303"/>
      <c r="AA4366" s="303"/>
      <c r="AC4366" s="279" t="s">
        <v>394</v>
      </c>
      <c r="AF4366" s="276">
        <f>IFERROR(VLOOKUP(A4366,'[1]قوائم الترجمة'!AC$2:AD$2397,1,0),"م")</f>
        <v>123576</v>
      </c>
      <c r="AG4366" s="232"/>
      <c r="AH4366" s="233"/>
      <c r="AI4366" s="233"/>
      <c r="AJ4366" s="233"/>
      <c r="AL4366" s="267"/>
      <c r="AM4366" s="235"/>
      <c r="AO4366" s="236"/>
      <c r="AU4366" s="234"/>
    </row>
    <row r="4367" spans="1:47" ht="21" x14ac:dyDescent="0.4">
      <c r="A4367" s="278">
        <v>123577</v>
      </c>
      <c r="B4367" s="279" t="s">
        <v>2472</v>
      </c>
      <c r="C4367" s="279" t="s">
        <v>786</v>
      </c>
      <c r="D4367" s="279" t="s">
        <v>803</v>
      </c>
      <c r="E4367" s="279" t="s">
        <v>394</v>
      </c>
      <c r="F4367"/>
      <c r="H4367" s="279" t="s">
        <v>394</v>
      </c>
      <c r="I4367" s="279" t="s">
        <v>541</v>
      </c>
      <c r="J4367" s="279" t="s">
        <v>394</v>
      </c>
      <c r="K4367" s="279" t="s">
        <v>394</v>
      </c>
      <c r="L4367" s="279" t="s">
        <v>394</v>
      </c>
      <c r="M4367" s="279" t="s">
        <v>394</v>
      </c>
      <c r="N4367" s="279" t="s">
        <v>394</v>
      </c>
      <c r="O4367" s="279" t="s">
        <v>394</v>
      </c>
      <c r="P4367" s="315">
        <v>0</v>
      </c>
      <c r="Q4367" s="279" t="s">
        <v>394</v>
      </c>
      <c r="R4367" s="279" t="s">
        <v>394</v>
      </c>
      <c r="S4367" s="279" t="s">
        <v>394</v>
      </c>
      <c r="T4367" s="279" t="s">
        <v>394</v>
      </c>
      <c r="U4367" s="279" t="s">
        <v>394</v>
      </c>
      <c r="V4367" s="279" t="s">
        <v>394</v>
      </c>
      <c r="W4367" s="279" t="s">
        <v>394</v>
      </c>
      <c r="X4367" s="279" t="s">
        <v>394</v>
      </c>
      <c r="Y4367" s="281"/>
      <c r="Z4367" s="279" t="s">
        <v>394</v>
      </c>
      <c r="AA4367" s="279" t="s">
        <v>394</v>
      </c>
      <c r="AB4367" s="281"/>
      <c r="AC4367" s="279" t="s">
        <v>394</v>
      </c>
      <c r="AF4367" s="276" t="str">
        <f>IFERROR(VLOOKUP(A4367,'[1]قوائم الترجمة'!AC$2:AD$2397,1,0),"م")</f>
        <v>م</v>
      </c>
      <c r="AG4367" s="232"/>
      <c r="AH4367" s="233"/>
      <c r="AI4367" s="233"/>
      <c r="AJ4367" s="233"/>
      <c r="AL4367" s="267"/>
      <c r="AM4367" s="235"/>
      <c r="AO4367" s="236"/>
      <c r="AU4367" s="234"/>
    </row>
    <row r="4368" spans="1:47" ht="21" x14ac:dyDescent="0.4">
      <c r="A4368" s="278">
        <v>123578</v>
      </c>
      <c r="B4368" s="279" t="s">
        <v>2471</v>
      </c>
      <c r="C4368" s="279" t="s">
        <v>156</v>
      </c>
      <c r="D4368" s="279" t="s">
        <v>261</v>
      </c>
      <c r="E4368" s="279" t="s">
        <v>394</v>
      </c>
      <c r="F4368"/>
      <c r="H4368" s="279" t="s">
        <v>394</v>
      </c>
      <c r="I4368" s="279" t="s">
        <v>540</v>
      </c>
      <c r="J4368" s="279" t="s">
        <v>394</v>
      </c>
      <c r="K4368" s="279" t="s">
        <v>394</v>
      </c>
      <c r="L4368" s="279" t="s">
        <v>394</v>
      </c>
      <c r="M4368" s="279" t="s">
        <v>394</v>
      </c>
      <c r="N4368" s="279" t="s">
        <v>394</v>
      </c>
      <c r="O4368" s="279" t="s">
        <v>394</v>
      </c>
      <c r="P4368" s="315">
        <v>0</v>
      </c>
      <c r="Q4368" s="279" t="s">
        <v>394</v>
      </c>
      <c r="R4368" s="279" t="s">
        <v>394</v>
      </c>
      <c r="S4368" s="279" t="s">
        <v>394</v>
      </c>
      <c r="T4368" s="279" t="s">
        <v>394</v>
      </c>
      <c r="U4368" s="279" t="s">
        <v>394</v>
      </c>
      <c r="V4368" s="279" t="s">
        <v>394</v>
      </c>
      <c r="W4368" s="279" t="s">
        <v>394</v>
      </c>
      <c r="X4368" s="279" t="s">
        <v>394</v>
      </c>
      <c r="Y4368" s="281"/>
      <c r="Z4368" s="279" t="s">
        <v>394</v>
      </c>
      <c r="AA4368" s="279" t="s">
        <v>394</v>
      </c>
      <c r="AB4368" s="281"/>
      <c r="AC4368" s="279" t="s">
        <v>394</v>
      </c>
      <c r="AF4368" s="276" t="str">
        <f>IFERROR(VLOOKUP(A4368,'[1]قوائم الترجمة'!AC$2:AD$2397,1,0),"م")</f>
        <v>م</v>
      </c>
      <c r="AG4368" s="232"/>
      <c r="AH4368" s="233"/>
      <c r="AI4368" s="233"/>
      <c r="AJ4368" s="233"/>
      <c r="AL4368" s="267"/>
      <c r="AM4368" s="235"/>
      <c r="AO4368" s="236"/>
      <c r="AU4368" s="234"/>
    </row>
    <row r="4369" spans="1:47" ht="21" x14ac:dyDescent="0.4">
      <c r="A4369" s="278">
        <v>123580</v>
      </c>
      <c r="B4369" s="279" t="s">
        <v>2470</v>
      </c>
      <c r="C4369" s="279" t="s">
        <v>72</v>
      </c>
      <c r="D4369" s="279" t="s">
        <v>674</v>
      </c>
      <c r="E4369" s="279" t="s">
        <v>424</v>
      </c>
      <c r="F4369" s="315" t="s">
        <v>9904</v>
      </c>
      <c r="G4369" s="315" t="s">
        <v>8202</v>
      </c>
      <c r="H4369" s="279" t="s">
        <v>425</v>
      </c>
      <c r="I4369" s="279" t="s">
        <v>539</v>
      </c>
      <c r="J4369" s="279" t="s">
        <v>426</v>
      </c>
      <c r="K4369" s="280">
        <v>2013</v>
      </c>
      <c r="L4369" s="279" t="s">
        <v>404</v>
      </c>
      <c r="M4369" s="279" t="s">
        <v>394</v>
      </c>
      <c r="N4369" s="279" t="s">
        <v>9905</v>
      </c>
      <c r="O4369" s="279" t="s">
        <v>8429</v>
      </c>
      <c r="P4369" s="279">
        <v>35000</v>
      </c>
      <c r="Q4369" s="278"/>
      <c r="R4369" s="303"/>
      <c r="S4369" s="279" t="s">
        <v>394</v>
      </c>
      <c r="T4369" s="279"/>
      <c r="U4369" s="303"/>
      <c r="V4369" s="303"/>
      <c r="W4369" s="303"/>
      <c r="X4369" s="303"/>
      <c r="Z4369" s="303"/>
      <c r="AA4369" s="303"/>
      <c r="AC4369" s="279" t="s">
        <v>394</v>
      </c>
      <c r="AF4369" s="276">
        <f>IFERROR(VLOOKUP(A4369,'[1]قوائم الترجمة'!AC$2:AD$2397,1,0),"م")</f>
        <v>123580</v>
      </c>
      <c r="AG4369" s="232"/>
      <c r="AH4369" s="233"/>
      <c r="AI4369" s="233"/>
      <c r="AJ4369" s="233"/>
      <c r="AL4369" s="267"/>
      <c r="AM4369" s="235"/>
      <c r="AO4369" s="236"/>
      <c r="AU4369" s="234"/>
    </row>
    <row r="4370" spans="1:47" ht="21" x14ac:dyDescent="0.4">
      <c r="A4370" s="278">
        <v>123581</v>
      </c>
      <c r="B4370" s="279" t="s">
        <v>2469</v>
      </c>
      <c r="C4370" s="279" t="s">
        <v>204</v>
      </c>
      <c r="D4370" s="279" t="s">
        <v>968</v>
      </c>
      <c r="E4370" s="279" t="s">
        <v>394</v>
      </c>
      <c r="F4370"/>
      <c r="H4370" s="279" t="s">
        <v>394</v>
      </c>
      <c r="I4370" s="279" t="s">
        <v>539</v>
      </c>
      <c r="J4370" s="279" t="s">
        <v>394</v>
      </c>
      <c r="K4370" s="279" t="s">
        <v>394</v>
      </c>
      <c r="L4370" s="279" t="s">
        <v>394</v>
      </c>
      <c r="M4370" s="279" t="s">
        <v>394</v>
      </c>
      <c r="N4370" s="279" t="s">
        <v>394</v>
      </c>
      <c r="O4370" s="279" t="s">
        <v>394</v>
      </c>
      <c r="P4370" s="315">
        <v>0</v>
      </c>
      <c r="Q4370" s="279" t="s">
        <v>394</v>
      </c>
      <c r="R4370" s="279" t="s">
        <v>394</v>
      </c>
      <c r="S4370" s="279" t="s">
        <v>394</v>
      </c>
      <c r="T4370" s="279" t="s">
        <v>394</v>
      </c>
      <c r="U4370" s="279" t="s">
        <v>394</v>
      </c>
      <c r="V4370" s="279" t="s">
        <v>394</v>
      </c>
      <c r="W4370" s="279" t="s">
        <v>394</v>
      </c>
      <c r="X4370" s="279" t="s">
        <v>394</v>
      </c>
      <c r="Y4370" s="281"/>
      <c r="Z4370" s="279" t="s">
        <v>394</v>
      </c>
      <c r="AA4370" s="279" t="s">
        <v>394</v>
      </c>
      <c r="AB4370" s="281"/>
      <c r="AC4370" s="279" t="s">
        <v>855</v>
      </c>
      <c r="AF4370" s="276" t="str">
        <f>IFERROR(VLOOKUP(A4370,'[1]قوائم الترجمة'!AC$2:AD$2397,1,0),"م")</f>
        <v>م</v>
      </c>
      <c r="AG4370" s="232"/>
      <c r="AH4370" s="233"/>
      <c r="AI4370" s="233"/>
      <c r="AJ4370" s="233"/>
      <c r="AL4370" s="267"/>
      <c r="AM4370" s="235"/>
      <c r="AO4370" s="236"/>
      <c r="AU4370" s="234"/>
    </row>
    <row r="4371" spans="1:47" ht="21" x14ac:dyDescent="0.4">
      <c r="A4371" s="278">
        <v>123582</v>
      </c>
      <c r="B4371" s="279" t="s">
        <v>2468</v>
      </c>
      <c r="C4371" s="279" t="s">
        <v>71</v>
      </c>
      <c r="D4371" s="279" t="s">
        <v>5244</v>
      </c>
      <c r="E4371" s="279" t="s">
        <v>5660</v>
      </c>
      <c r="F4371" s="315" t="s">
        <v>9906</v>
      </c>
      <c r="G4371" s="315" t="s">
        <v>402</v>
      </c>
      <c r="H4371" s="279" t="s">
        <v>425</v>
      </c>
      <c r="I4371" s="279" t="s">
        <v>540</v>
      </c>
      <c r="J4371" s="279" t="s">
        <v>8101</v>
      </c>
      <c r="K4371" s="312"/>
      <c r="L4371" s="279" t="s">
        <v>8101</v>
      </c>
      <c r="M4371" s="279" t="s">
        <v>394</v>
      </c>
      <c r="N4371" s="279" t="s">
        <v>9907</v>
      </c>
      <c r="O4371" s="279" t="s">
        <v>8370</v>
      </c>
      <c r="P4371" s="279">
        <v>50000</v>
      </c>
      <c r="Q4371" s="278"/>
      <c r="R4371" s="303"/>
      <c r="S4371" s="279" t="s">
        <v>394</v>
      </c>
      <c r="T4371" s="279"/>
      <c r="U4371" s="303"/>
      <c r="V4371" s="303"/>
      <c r="W4371" s="303"/>
      <c r="X4371" s="303"/>
      <c r="Z4371" s="303"/>
      <c r="AA4371" s="303"/>
      <c r="AC4371" s="279" t="s">
        <v>394</v>
      </c>
      <c r="AF4371" s="276">
        <f>IFERROR(VLOOKUP(A4371,'[1]قوائم الترجمة'!AC$2:AD$2397,1,0),"م")</f>
        <v>123582</v>
      </c>
      <c r="AG4371" s="232"/>
      <c r="AH4371" s="233"/>
      <c r="AI4371" s="233"/>
      <c r="AJ4371" s="233"/>
      <c r="AL4371" s="267"/>
      <c r="AM4371" s="235"/>
      <c r="AO4371" s="236"/>
      <c r="AU4371" s="234"/>
    </row>
    <row r="4372" spans="1:47" ht="21" x14ac:dyDescent="0.4">
      <c r="A4372" s="278">
        <v>123583</v>
      </c>
      <c r="B4372" s="279" t="s">
        <v>2467</v>
      </c>
      <c r="C4372" s="279" t="s">
        <v>78</v>
      </c>
      <c r="D4372" s="279" t="s">
        <v>9908</v>
      </c>
      <c r="E4372" s="279" t="s">
        <v>424</v>
      </c>
      <c r="F4372" s="315" t="s">
        <v>394</v>
      </c>
      <c r="G4372" s="315" t="s">
        <v>8285</v>
      </c>
      <c r="H4372" s="279" t="s">
        <v>425</v>
      </c>
      <c r="I4372" s="279" t="s">
        <v>538</v>
      </c>
      <c r="J4372" s="279" t="s">
        <v>403</v>
      </c>
      <c r="K4372" s="280">
        <v>1983</v>
      </c>
      <c r="L4372" s="279" t="s">
        <v>402</v>
      </c>
      <c r="M4372" s="279" t="s">
        <v>394</v>
      </c>
      <c r="N4372" s="279" t="s">
        <v>394</v>
      </c>
      <c r="O4372" s="279" t="s">
        <v>394</v>
      </c>
      <c r="P4372" s="315">
        <v>0</v>
      </c>
      <c r="Q4372" s="278"/>
      <c r="R4372" s="303"/>
      <c r="S4372" s="279" t="s">
        <v>394</v>
      </c>
      <c r="T4372" s="279" t="s">
        <v>394</v>
      </c>
      <c r="U4372" s="303"/>
      <c r="V4372" s="303"/>
      <c r="W4372" s="303"/>
      <c r="X4372" s="303"/>
      <c r="Z4372" s="303"/>
      <c r="AA4372" s="303"/>
      <c r="AC4372" s="279" t="s">
        <v>394</v>
      </c>
      <c r="AF4372" s="276">
        <f>IFERROR(VLOOKUP(A4372,'[1]قوائم الترجمة'!AC$2:AD$2397,1,0),"م")</f>
        <v>123583</v>
      </c>
      <c r="AG4372" s="232"/>
      <c r="AH4372" s="233"/>
      <c r="AI4372" s="233"/>
      <c r="AJ4372" s="233"/>
      <c r="AL4372" s="267"/>
      <c r="AM4372" s="235"/>
      <c r="AO4372" s="236"/>
      <c r="AU4372" s="234"/>
    </row>
    <row r="4373" spans="1:47" ht="21" x14ac:dyDescent="0.4">
      <c r="A4373" s="278">
        <v>123584</v>
      </c>
      <c r="B4373" s="279" t="s">
        <v>2466</v>
      </c>
      <c r="C4373" s="279" t="s">
        <v>97</v>
      </c>
      <c r="D4373" s="279" t="s">
        <v>239</v>
      </c>
      <c r="E4373" s="279" t="s">
        <v>424</v>
      </c>
      <c r="F4373" s="315" t="s">
        <v>9909</v>
      </c>
      <c r="G4373" s="315" t="s">
        <v>8348</v>
      </c>
      <c r="H4373" s="279" t="s">
        <v>425</v>
      </c>
      <c r="I4373" s="279" t="s">
        <v>541</v>
      </c>
      <c r="J4373" s="279" t="s">
        <v>403</v>
      </c>
      <c r="K4373" s="280">
        <v>2018</v>
      </c>
      <c r="L4373" s="279" t="s">
        <v>404</v>
      </c>
      <c r="M4373" s="279" t="s">
        <v>394</v>
      </c>
      <c r="N4373" s="279" t="s">
        <v>394</v>
      </c>
      <c r="O4373" s="279" t="s">
        <v>394</v>
      </c>
      <c r="P4373" s="315">
        <v>0</v>
      </c>
      <c r="Q4373" s="278"/>
      <c r="R4373" s="303"/>
      <c r="S4373" s="279" t="s">
        <v>394</v>
      </c>
      <c r="T4373" s="279" t="s">
        <v>394</v>
      </c>
      <c r="U4373" s="303"/>
      <c r="V4373" s="303"/>
      <c r="W4373" s="303"/>
      <c r="X4373" s="303"/>
      <c r="Z4373" s="303"/>
      <c r="AA4373" s="303"/>
      <c r="AC4373" s="279" t="s">
        <v>394</v>
      </c>
      <c r="AF4373" s="276">
        <f>IFERROR(VLOOKUP(A4373,'[1]قوائم الترجمة'!AC$2:AD$2397,1,0),"م")</f>
        <v>123584</v>
      </c>
      <c r="AG4373" s="232"/>
      <c r="AH4373" s="233"/>
      <c r="AI4373" s="233"/>
      <c r="AJ4373" s="233"/>
      <c r="AL4373" s="267"/>
      <c r="AM4373" s="235"/>
      <c r="AO4373" s="236"/>
      <c r="AU4373" s="234"/>
    </row>
    <row r="4374" spans="1:47" ht="21" x14ac:dyDescent="0.4">
      <c r="A4374" s="278">
        <v>123585</v>
      </c>
      <c r="B4374" s="279" t="s">
        <v>2465</v>
      </c>
      <c r="C4374" s="279" t="s">
        <v>72</v>
      </c>
      <c r="D4374" s="279" t="s">
        <v>250</v>
      </c>
      <c r="E4374" s="279" t="s">
        <v>394</v>
      </c>
      <c r="F4374"/>
      <c r="H4374" s="279" t="s">
        <v>394</v>
      </c>
      <c r="I4374" s="279" t="s">
        <v>539</v>
      </c>
      <c r="J4374" s="279" t="s">
        <v>394</v>
      </c>
      <c r="K4374" s="279" t="s">
        <v>394</v>
      </c>
      <c r="L4374" s="279" t="s">
        <v>394</v>
      </c>
      <c r="M4374" s="279" t="s">
        <v>394</v>
      </c>
      <c r="N4374" s="279" t="s">
        <v>394</v>
      </c>
      <c r="O4374" s="279" t="s">
        <v>394</v>
      </c>
      <c r="P4374" s="315">
        <v>0</v>
      </c>
      <c r="Q4374" s="279" t="s">
        <v>394</v>
      </c>
      <c r="R4374" s="279" t="s">
        <v>394</v>
      </c>
      <c r="S4374" s="279" t="s">
        <v>394</v>
      </c>
      <c r="T4374" s="279" t="s">
        <v>394</v>
      </c>
      <c r="U4374" s="279" t="s">
        <v>394</v>
      </c>
      <c r="V4374" s="279" t="s">
        <v>394</v>
      </c>
      <c r="W4374" s="279" t="s">
        <v>394</v>
      </c>
      <c r="X4374" s="279" t="s">
        <v>394</v>
      </c>
      <c r="Y4374" s="281"/>
      <c r="Z4374" s="279" t="s">
        <v>394</v>
      </c>
      <c r="AA4374" s="279" t="s">
        <v>394</v>
      </c>
      <c r="AB4374" s="281"/>
      <c r="AC4374" s="279" t="s">
        <v>855</v>
      </c>
      <c r="AF4374" s="276" t="str">
        <f>IFERROR(VLOOKUP(A4374,'[1]قوائم الترجمة'!AC$2:AD$2397,1,0),"م")</f>
        <v>م</v>
      </c>
      <c r="AG4374" s="232"/>
      <c r="AH4374" s="233"/>
      <c r="AI4374" s="233"/>
      <c r="AJ4374" s="233"/>
      <c r="AL4374" s="267"/>
      <c r="AM4374" s="235"/>
      <c r="AO4374" s="236"/>
      <c r="AU4374" s="234"/>
    </row>
    <row r="4375" spans="1:47" ht="21" x14ac:dyDescent="0.4">
      <c r="A4375" s="278">
        <v>123586</v>
      </c>
      <c r="B4375" s="279" t="s">
        <v>2464</v>
      </c>
      <c r="C4375" s="279" t="s">
        <v>170</v>
      </c>
      <c r="D4375" s="279" t="s">
        <v>2454</v>
      </c>
      <c r="E4375" s="279" t="s">
        <v>424</v>
      </c>
      <c r="F4375" s="315" t="s">
        <v>9910</v>
      </c>
      <c r="G4375" s="315" t="s">
        <v>8287</v>
      </c>
      <c r="H4375" s="279" t="s">
        <v>425</v>
      </c>
      <c r="I4375" s="279" t="s">
        <v>67</v>
      </c>
      <c r="J4375" s="279" t="s">
        <v>403</v>
      </c>
      <c r="K4375" s="280">
        <v>2013</v>
      </c>
      <c r="L4375" s="279" t="s">
        <v>404</v>
      </c>
      <c r="M4375" s="279" t="s">
        <v>394</v>
      </c>
      <c r="N4375" s="279" t="s">
        <v>394</v>
      </c>
      <c r="O4375" s="279" t="s">
        <v>394</v>
      </c>
      <c r="P4375" s="315">
        <v>0</v>
      </c>
      <c r="Q4375" s="278"/>
      <c r="R4375" s="303"/>
      <c r="S4375" s="279" t="s">
        <v>394</v>
      </c>
      <c r="T4375" s="279" t="s">
        <v>394</v>
      </c>
      <c r="U4375" s="303"/>
      <c r="V4375" s="303"/>
      <c r="W4375" s="303"/>
      <c r="X4375" s="303"/>
      <c r="Z4375" s="303"/>
      <c r="AA4375" s="303"/>
      <c r="AC4375" s="279" t="s">
        <v>394</v>
      </c>
      <c r="AF4375" s="276">
        <f>IFERROR(VLOOKUP(A4375,'[1]قوائم الترجمة'!AC$2:AD$2397,1,0),"م")</f>
        <v>123586</v>
      </c>
      <c r="AG4375" s="232"/>
      <c r="AH4375" s="233"/>
      <c r="AI4375" s="233"/>
      <c r="AJ4375" s="233"/>
      <c r="AL4375" s="267"/>
      <c r="AM4375" s="235"/>
      <c r="AO4375" s="236"/>
      <c r="AU4375" s="234"/>
    </row>
    <row r="4376" spans="1:47" ht="21" x14ac:dyDescent="0.4">
      <c r="A4376" s="278">
        <v>123587</v>
      </c>
      <c r="B4376" s="279" t="s">
        <v>2463</v>
      </c>
      <c r="C4376" s="279" t="s">
        <v>72</v>
      </c>
      <c r="D4376" s="279" t="s">
        <v>668</v>
      </c>
      <c r="E4376" s="279" t="s">
        <v>394</v>
      </c>
      <c r="F4376"/>
      <c r="H4376" s="279" t="s">
        <v>394</v>
      </c>
      <c r="I4376" s="279" t="s">
        <v>538</v>
      </c>
      <c r="J4376" s="279" t="s">
        <v>394</v>
      </c>
      <c r="K4376" s="279" t="s">
        <v>394</v>
      </c>
      <c r="L4376" s="279" t="s">
        <v>394</v>
      </c>
      <c r="M4376" s="279" t="s">
        <v>394</v>
      </c>
      <c r="N4376" s="279" t="s">
        <v>394</v>
      </c>
      <c r="O4376" s="279" t="s">
        <v>394</v>
      </c>
      <c r="P4376" s="315">
        <v>0</v>
      </c>
      <c r="Q4376" s="279" t="s">
        <v>394</v>
      </c>
      <c r="R4376" s="279" t="s">
        <v>394</v>
      </c>
      <c r="S4376" s="279" t="s">
        <v>394</v>
      </c>
      <c r="T4376" s="279" t="s">
        <v>394</v>
      </c>
      <c r="U4376" s="279" t="s">
        <v>394</v>
      </c>
      <c r="V4376" s="279" t="s">
        <v>394</v>
      </c>
      <c r="W4376" s="279" t="s">
        <v>394</v>
      </c>
      <c r="X4376" s="279" t="s">
        <v>394</v>
      </c>
      <c r="Y4376" s="281"/>
      <c r="Z4376" s="279" t="s">
        <v>394</v>
      </c>
      <c r="AA4376" s="279" t="s">
        <v>394</v>
      </c>
      <c r="AB4376" s="281"/>
      <c r="AC4376" s="279" t="s">
        <v>394</v>
      </c>
      <c r="AF4376" s="276" t="str">
        <f>IFERROR(VLOOKUP(A4376,'[1]قوائم الترجمة'!AC$2:AD$2397,1,0),"م")</f>
        <v>م</v>
      </c>
      <c r="AG4376" s="232"/>
      <c r="AH4376" s="233"/>
      <c r="AI4376" s="233"/>
      <c r="AJ4376" s="233"/>
      <c r="AL4376" s="267"/>
      <c r="AM4376" s="235"/>
      <c r="AO4376" s="236"/>
      <c r="AU4376" s="234"/>
    </row>
    <row r="4377" spans="1:47" ht="21" x14ac:dyDescent="0.4">
      <c r="A4377" s="278">
        <v>123588</v>
      </c>
      <c r="B4377" s="279" t="s">
        <v>2460</v>
      </c>
      <c r="C4377" s="279" t="s">
        <v>2461</v>
      </c>
      <c r="D4377" s="279" t="s">
        <v>2462</v>
      </c>
      <c r="E4377" s="279" t="s">
        <v>424</v>
      </c>
      <c r="F4377" s="315" t="s">
        <v>9911</v>
      </c>
      <c r="G4377" s="315" t="s">
        <v>8340</v>
      </c>
      <c r="H4377" s="279" t="s">
        <v>425</v>
      </c>
      <c r="I4377" s="279" t="s">
        <v>542</v>
      </c>
      <c r="J4377" s="279" t="s">
        <v>403</v>
      </c>
      <c r="K4377" s="280">
        <v>1987</v>
      </c>
      <c r="L4377" s="279" t="s">
        <v>417</v>
      </c>
      <c r="M4377" s="279" t="s">
        <v>394</v>
      </c>
      <c r="N4377" s="279" t="s">
        <v>394</v>
      </c>
      <c r="O4377" s="279" t="s">
        <v>394</v>
      </c>
      <c r="P4377" s="315">
        <v>0</v>
      </c>
      <c r="Q4377" s="278"/>
      <c r="R4377" s="303"/>
      <c r="S4377" s="279" t="s">
        <v>394</v>
      </c>
      <c r="T4377" s="279" t="s">
        <v>394</v>
      </c>
      <c r="U4377" s="303"/>
      <c r="V4377" s="303"/>
      <c r="W4377" s="303"/>
      <c r="X4377" s="303"/>
      <c r="Z4377" s="303"/>
      <c r="AA4377" s="303"/>
      <c r="AC4377" s="279" t="s">
        <v>394</v>
      </c>
      <c r="AF4377" s="276">
        <f>IFERROR(VLOOKUP(A4377,'[1]قوائم الترجمة'!AC$2:AD$2397,1,0),"م")</f>
        <v>123588</v>
      </c>
      <c r="AG4377" s="232"/>
      <c r="AH4377" s="233"/>
      <c r="AI4377" s="233"/>
      <c r="AJ4377" s="233"/>
      <c r="AL4377" s="267"/>
      <c r="AM4377" s="235"/>
      <c r="AO4377" s="236"/>
      <c r="AU4377" s="234"/>
    </row>
    <row r="4378" spans="1:47" ht="21" x14ac:dyDescent="0.4">
      <c r="A4378" s="278">
        <v>123589</v>
      </c>
      <c r="B4378" s="279" t="s">
        <v>2459</v>
      </c>
      <c r="C4378" s="279" t="s">
        <v>133</v>
      </c>
      <c r="D4378" s="279" t="s">
        <v>614</v>
      </c>
      <c r="E4378" s="279" t="s">
        <v>394</v>
      </c>
      <c r="F4378"/>
      <c r="H4378" s="279" t="s">
        <v>394</v>
      </c>
      <c r="I4378" s="279" t="s">
        <v>539</v>
      </c>
      <c r="J4378" s="279" t="s">
        <v>394</v>
      </c>
      <c r="K4378" s="279" t="s">
        <v>394</v>
      </c>
      <c r="L4378" s="279" t="s">
        <v>394</v>
      </c>
      <c r="M4378" s="279" t="s">
        <v>394</v>
      </c>
      <c r="N4378" s="279" t="s">
        <v>394</v>
      </c>
      <c r="O4378" s="279" t="s">
        <v>394</v>
      </c>
      <c r="P4378" s="315">
        <v>0</v>
      </c>
      <c r="Q4378" s="279" t="s">
        <v>394</v>
      </c>
      <c r="R4378" s="279" t="s">
        <v>394</v>
      </c>
      <c r="S4378" s="279" t="s">
        <v>394</v>
      </c>
      <c r="T4378" s="279" t="s">
        <v>394</v>
      </c>
      <c r="U4378" s="279" t="s">
        <v>394</v>
      </c>
      <c r="V4378" s="279" t="s">
        <v>394</v>
      </c>
      <c r="W4378" s="279" t="s">
        <v>394</v>
      </c>
      <c r="X4378" s="279" t="s">
        <v>394</v>
      </c>
      <c r="Y4378" s="281"/>
      <c r="Z4378" s="279" t="s">
        <v>394</v>
      </c>
      <c r="AA4378" s="279" t="s">
        <v>394</v>
      </c>
      <c r="AB4378" s="281"/>
      <c r="AC4378" s="279" t="s">
        <v>855</v>
      </c>
      <c r="AF4378" s="276" t="str">
        <f>IFERROR(VLOOKUP(A4378,'[1]قوائم الترجمة'!AC$2:AD$2397,1,0),"م")</f>
        <v>م</v>
      </c>
      <c r="AG4378" s="232"/>
      <c r="AH4378" s="233"/>
      <c r="AI4378" s="233"/>
      <c r="AJ4378" s="233"/>
      <c r="AL4378" s="267"/>
      <c r="AM4378" s="235"/>
      <c r="AO4378" s="236"/>
      <c r="AU4378" s="234"/>
    </row>
    <row r="4379" spans="1:47" ht="21" x14ac:dyDescent="0.4">
      <c r="A4379" s="278">
        <v>123590</v>
      </c>
      <c r="B4379" s="279" t="s">
        <v>2458</v>
      </c>
      <c r="C4379" s="279" t="s">
        <v>129</v>
      </c>
      <c r="D4379" s="279" t="s">
        <v>254</v>
      </c>
      <c r="E4379" s="279" t="s">
        <v>394</v>
      </c>
      <c r="F4379"/>
      <c r="H4379" s="279" t="s">
        <v>394</v>
      </c>
      <c r="I4379" s="279" t="s">
        <v>539</v>
      </c>
      <c r="J4379" s="279" t="s">
        <v>394</v>
      </c>
      <c r="K4379" s="279" t="s">
        <v>394</v>
      </c>
      <c r="L4379" s="279" t="s">
        <v>394</v>
      </c>
      <c r="M4379" s="279" t="s">
        <v>394</v>
      </c>
      <c r="N4379" s="279" t="s">
        <v>394</v>
      </c>
      <c r="O4379" s="279" t="s">
        <v>394</v>
      </c>
      <c r="P4379" s="315">
        <v>0</v>
      </c>
      <c r="Q4379" s="279" t="s">
        <v>394</v>
      </c>
      <c r="R4379" s="279" t="s">
        <v>394</v>
      </c>
      <c r="S4379" s="279" t="s">
        <v>394</v>
      </c>
      <c r="T4379" s="279" t="s">
        <v>394</v>
      </c>
      <c r="U4379" s="279" t="s">
        <v>394</v>
      </c>
      <c r="V4379" s="279" t="s">
        <v>394</v>
      </c>
      <c r="W4379" s="279" t="s">
        <v>394</v>
      </c>
      <c r="X4379" s="279" t="s">
        <v>394</v>
      </c>
      <c r="Y4379" s="281"/>
      <c r="Z4379" s="279" t="s">
        <v>394</v>
      </c>
      <c r="AA4379" s="279" t="s">
        <v>394</v>
      </c>
      <c r="AB4379" s="281"/>
      <c r="AC4379" s="279" t="s">
        <v>855</v>
      </c>
      <c r="AF4379" s="276" t="str">
        <f>IFERROR(VLOOKUP(A4379,'[1]قوائم الترجمة'!AC$2:AD$2397,1,0),"م")</f>
        <v>م</v>
      </c>
      <c r="AG4379" s="232"/>
      <c r="AH4379" s="233"/>
      <c r="AI4379" s="233"/>
      <c r="AJ4379" s="233"/>
      <c r="AL4379" s="267"/>
      <c r="AM4379" s="235"/>
      <c r="AO4379" s="236"/>
      <c r="AU4379" s="234"/>
    </row>
    <row r="4380" spans="1:47" ht="21" x14ac:dyDescent="0.4">
      <c r="A4380" s="278">
        <v>123591</v>
      </c>
      <c r="B4380" s="279" t="s">
        <v>2457</v>
      </c>
      <c r="C4380" s="279" t="s">
        <v>72</v>
      </c>
      <c r="D4380" s="279" t="s">
        <v>627</v>
      </c>
      <c r="E4380" s="279" t="s">
        <v>424</v>
      </c>
      <c r="F4380" s="315" t="s">
        <v>9912</v>
      </c>
      <c r="G4380" s="315" t="s">
        <v>8349</v>
      </c>
      <c r="H4380" s="279" t="s">
        <v>425</v>
      </c>
      <c r="I4380" s="279" t="s">
        <v>541</v>
      </c>
      <c r="J4380" s="279" t="s">
        <v>7215</v>
      </c>
      <c r="K4380" s="280">
        <v>0</v>
      </c>
      <c r="L4380" s="279" t="s">
        <v>7215</v>
      </c>
      <c r="M4380" s="279" t="s">
        <v>394</v>
      </c>
      <c r="N4380" s="279" t="s">
        <v>394</v>
      </c>
      <c r="O4380" s="279" t="s">
        <v>394</v>
      </c>
      <c r="P4380" s="315">
        <v>0</v>
      </c>
      <c r="Q4380" s="278"/>
      <c r="R4380" s="303"/>
      <c r="S4380" s="279" t="s">
        <v>394</v>
      </c>
      <c r="T4380" s="279" t="s">
        <v>394</v>
      </c>
      <c r="U4380" s="303"/>
      <c r="V4380" s="303"/>
      <c r="W4380" s="303"/>
      <c r="X4380" s="303"/>
      <c r="Z4380" s="303"/>
      <c r="AA4380" s="303"/>
      <c r="AC4380" s="279" t="s">
        <v>394</v>
      </c>
      <c r="AF4380" s="276">
        <f>IFERROR(VLOOKUP(A4380,'[1]قوائم الترجمة'!AC$2:AD$2397,1,0),"م")</f>
        <v>123591</v>
      </c>
      <c r="AG4380" s="232"/>
      <c r="AH4380" s="233"/>
      <c r="AI4380" s="233"/>
      <c r="AJ4380" s="233"/>
      <c r="AL4380" s="267"/>
      <c r="AM4380" s="235"/>
      <c r="AO4380" s="236"/>
      <c r="AU4380" s="234"/>
    </row>
    <row r="4381" spans="1:47" ht="21" x14ac:dyDescent="0.4">
      <c r="A4381" s="278">
        <v>123592</v>
      </c>
      <c r="B4381" s="279" t="s">
        <v>2455</v>
      </c>
      <c r="C4381" s="279" t="s">
        <v>160</v>
      </c>
      <c r="D4381" s="279" t="s">
        <v>2456</v>
      </c>
      <c r="E4381" s="279" t="s">
        <v>394</v>
      </c>
      <c r="F4381"/>
      <c r="H4381" s="279" t="s">
        <v>394</v>
      </c>
      <c r="I4381" s="279" t="s">
        <v>539</v>
      </c>
      <c r="J4381" s="279" t="s">
        <v>394</v>
      </c>
      <c r="K4381" s="279" t="s">
        <v>394</v>
      </c>
      <c r="L4381" s="279" t="s">
        <v>394</v>
      </c>
      <c r="M4381" s="279" t="s">
        <v>394</v>
      </c>
      <c r="N4381" s="279" t="s">
        <v>394</v>
      </c>
      <c r="O4381" s="279" t="s">
        <v>394</v>
      </c>
      <c r="P4381" s="315">
        <v>0</v>
      </c>
      <c r="Q4381" s="279" t="s">
        <v>394</v>
      </c>
      <c r="R4381" s="279" t="s">
        <v>394</v>
      </c>
      <c r="S4381" s="279" t="s">
        <v>394</v>
      </c>
      <c r="T4381" s="279" t="s">
        <v>394</v>
      </c>
      <c r="U4381" s="279" t="s">
        <v>394</v>
      </c>
      <c r="V4381" s="279" t="s">
        <v>394</v>
      </c>
      <c r="W4381" s="279" t="s">
        <v>394</v>
      </c>
      <c r="X4381" s="279" t="s">
        <v>394</v>
      </c>
      <c r="Y4381" s="281"/>
      <c r="Z4381" s="279" t="s">
        <v>394</v>
      </c>
      <c r="AA4381" s="279" t="s">
        <v>394</v>
      </c>
      <c r="AB4381" s="281"/>
      <c r="AC4381" s="279" t="s">
        <v>855</v>
      </c>
      <c r="AF4381" s="276" t="str">
        <f>IFERROR(VLOOKUP(A4381,'[1]قوائم الترجمة'!AC$2:AD$2397,1,0),"م")</f>
        <v>م</v>
      </c>
      <c r="AG4381" s="232"/>
      <c r="AH4381" s="233"/>
      <c r="AI4381" s="233"/>
      <c r="AJ4381" s="233"/>
      <c r="AL4381" s="267"/>
      <c r="AM4381" s="235"/>
      <c r="AO4381" s="236"/>
      <c r="AU4381" s="234"/>
    </row>
    <row r="4382" spans="1:47" ht="21" x14ac:dyDescent="0.4">
      <c r="A4382" s="278">
        <v>123593</v>
      </c>
      <c r="B4382" s="279" t="s">
        <v>2453</v>
      </c>
      <c r="C4382" s="279" t="s">
        <v>97</v>
      </c>
      <c r="D4382" s="279" t="s">
        <v>2454</v>
      </c>
      <c r="E4382" s="279" t="s">
        <v>424</v>
      </c>
      <c r="F4382" s="315" t="s">
        <v>9913</v>
      </c>
      <c r="G4382" s="315" t="s">
        <v>402</v>
      </c>
      <c r="H4382" s="279" t="s">
        <v>425</v>
      </c>
      <c r="I4382" s="279" t="s">
        <v>540</v>
      </c>
      <c r="J4382" s="279" t="s">
        <v>426</v>
      </c>
      <c r="K4382" s="280">
        <v>2002</v>
      </c>
      <c r="L4382" s="279" t="s">
        <v>402</v>
      </c>
      <c r="M4382" s="279" t="s">
        <v>394</v>
      </c>
      <c r="N4382" s="279" t="s">
        <v>394</v>
      </c>
      <c r="O4382" s="279" t="s">
        <v>394</v>
      </c>
      <c r="P4382" s="315">
        <v>0</v>
      </c>
      <c r="Q4382" s="278"/>
      <c r="R4382" s="303"/>
      <c r="S4382" s="279" t="s">
        <v>394</v>
      </c>
      <c r="T4382" s="279" t="s">
        <v>394</v>
      </c>
      <c r="U4382" s="303"/>
      <c r="V4382" s="303"/>
      <c r="W4382" s="303"/>
      <c r="X4382" s="303"/>
      <c r="Z4382" s="303"/>
      <c r="AA4382" s="303"/>
      <c r="AC4382" s="279" t="s">
        <v>394</v>
      </c>
      <c r="AF4382" s="276">
        <f>IFERROR(VLOOKUP(A4382,'[1]قوائم الترجمة'!AC$2:AD$2397,1,0),"م")</f>
        <v>123593</v>
      </c>
      <c r="AG4382" s="232"/>
      <c r="AH4382" s="233"/>
      <c r="AI4382" s="233"/>
      <c r="AJ4382" s="233"/>
      <c r="AL4382" s="267"/>
      <c r="AM4382" s="235"/>
      <c r="AO4382" s="236"/>
      <c r="AU4382" s="234"/>
    </row>
    <row r="4383" spans="1:47" ht="21" x14ac:dyDescent="0.4">
      <c r="A4383" s="278">
        <v>123594</v>
      </c>
      <c r="B4383" s="279" t="s">
        <v>2451</v>
      </c>
      <c r="C4383" s="279" t="s">
        <v>132</v>
      </c>
      <c r="D4383" s="279" t="s">
        <v>1045</v>
      </c>
      <c r="E4383" s="279" t="s">
        <v>394</v>
      </c>
      <c r="F4383"/>
      <c r="H4383" s="279" t="s">
        <v>394</v>
      </c>
      <c r="I4383" s="279" t="s">
        <v>539</v>
      </c>
      <c r="J4383" s="279" t="s">
        <v>394</v>
      </c>
      <c r="K4383" s="279" t="s">
        <v>394</v>
      </c>
      <c r="L4383" s="279" t="s">
        <v>394</v>
      </c>
      <c r="M4383" s="279" t="s">
        <v>394</v>
      </c>
      <c r="N4383" s="279" t="s">
        <v>394</v>
      </c>
      <c r="O4383" s="279" t="s">
        <v>394</v>
      </c>
      <c r="P4383" s="315">
        <v>0</v>
      </c>
      <c r="Q4383" s="279" t="s">
        <v>394</v>
      </c>
      <c r="R4383" s="279" t="s">
        <v>394</v>
      </c>
      <c r="S4383" s="279" t="s">
        <v>394</v>
      </c>
      <c r="T4383" s="279" t="s">
        <v>394</v>
      </c>
      <c r="U4383" s="279" t="s">
        <v>394</v>
      </c>
      <c r="V4383" s="279" t="s">
        <v>394</v>
      </c>
      <c r="W4383" s="279" t="s">
        <v>394</v>
      </c>
      <c r="X4383" s="279" t="s">
        <v>394</v>
      </c>
      <c r="Y4383" s="281"/>
      <c r="Z4383" s="279" t="s">
        <v>394</v>
      </c>
      <c r="AA4383" s="279" t="s">
        <v>394</v>
      </c>
      <c r="AB4383" s="281"/>
      <c r="AC4383" s="279" t="s">
        <v>855</v>
      </c>
      <c r="AF4383" s="276" t="str">
        <f>IFERROR(VLOOKUP(A4383,'[1]قوائم الترجمة'!AC$2:AD$2397,1,0),"م")</f>
        <v>م</v>
      </c>
      <c r="AG4383" s="232"/>
      <c r="AH4383" s="233"/>
      <c r="AI4383" s="233"/>
      <c r="AJ4383" s="233"/>
      <c r="AL4383" s="267"/>
      <c r="AM4383" s="235"/>
      <c r="AO4383" s="236"/>
      <c r="AU4383" s="234"/>
    </row>
    <row r="4384" spans="1:47" ht="21" x14ac:dyDescent="0.4">
      <c r="A4384" s="278">
        <v>123595</v>
      </c>
      <c r="B4384" s="279" t="s">
        <v>2450</v>
      </c>
      <c r="C4384" s="279" t="s">
        <v>723</v>
      </c>
      <c r="D4384" s="279" t="s">
        <v>951</v>
      </c>
      <c r="E4384" s="279" t="s">
        <v>394</v>
      </c>
      <c r="F4384"/>
      <c r="H4384" s="279" t="s">
        <v>394</v>
      </c>
      <c r="I4384" s="279" t="s">
        <v>539</v>
      </c>
      <c r="J4384" s="279" t="s">
        <v>394</v>
      </c>
      <c r="K4384" s="279" t="s">
        <v>394</v>
      </c>
      <c r="L4384" s="279" t="s">
        <v>394</v>
      </c>
      <c r="M4384" s="279" t="s">
        <v>394</v>
      </c>
      <c r="N4384" s="279" t="s">
        <v>394</v>
      </c>
      <c r="O4384" s="279" t="s">
        <v>394</v>
      </c>
      <c r="P4384" s="315">
        <v>0</v>
      </c>
      <c r="Q4384" s="279" t="s">
        <v>394</v>
      </c>
      <c r="R4384" s="279" t="s">
        <v>394</v>
      </c>
      <c r="S4384" s="279" t="s">
        <v>394</v>
      </c>
      <c r="T4384" s="279" t="s">
        <v>394</v>
      </c>
      <c r="U4384" s="279" t="s">
        <v>394</v>
      </c>
      <c r="V4384" s="279" t="s">
        <v>394</v>
      </c>
      <c r="W4384" s="279" t="s">
        <v>394</v>
      </c>
      <c r="X4384" s="279" t="s">
        <v>394</v>
      </c>
      <c r="Y4384" s="281"/>
      <c r="Z4384" s="279" t="s">
        <v>394</v>
      </c>
      <c r="AA4384" s="279" t="s">
        <v>394</v>
      </c>
      <c r="AB4384" s="281"/>
      <c r="AC4384" s="279" t="s">
        <v>394</v>
      </c>
      <c r="AF4384" s="276" t="str">
        <f>IFERROR(VLOOKUP(A4384,'[1]قوائم الترجمة'!AC$2:AD$2397,1,0),"م")</f>
        <v>م</v>
      </c>
      <c r="AG4384" s="232"/>
      <c r="AH4384" s="233"/>
      <c r="AI4384" s="233"/>
      <c r="AJ4384" s="233"/>
      <c r="AL4384" s="267"/>
      <c r="AM4384" s="235"/>
      <c r="AO4384" s="236"/>
      <c r="AU4384" s="234"/>
    </row>
    <row r="4385" spans="1:47" ht="21" x14ac:dyDescent="0.4">
      <c r="A4385" s="278">
        <v>123596</v>
      </c>
      <c r="B4385" s="279" t="s">
        <v>2449</v>
      </c>
      <c r="C4385" s="279" t="s">
        <v>68</v>
      </c>
      <c r="D4385" s="279" t="s">
        <v>302</v>
      </c>
      <c r="E4385" s="279" t="s">
        <v>394</v>
      </c>
      <c r="F4385"/>
      <c r="H4385" s="279" t="s">
        <v>394</v>
      </c>
      <c r="I4385" s="279" t="s">
        <v>539</v>
      </c>
      <c r="J4385" s="279" t="s">
        <v>394</v>
      </c>
      <c r="K4385" s="279" t="s">
        <v>394</v>
      </c>
      <c r="L4385" s="279" t="s">
        <v>394</v>
      </c>
      <c r="M4385" s="279" t="s">
        <v>394</v>
      </c>
      <c r="N4385" s="279" t="s">
        <v>394</v>
      </c>
      <c r="O4385" s="279" t="s">
        <v>394</v>
      </c>
      <c r="P4385" s="315">
        <v>0</v>
      </c>
      <c r="Q4385" s="279" t="s">
        <v>394</v>
      </c>
      <c r="R4385" s="279" t="s">
        <v>394</v>
      </c>
      <c r="S4385" s="279" t="s">
        <v>394</v>
      </c>
      <c r="T4385" s="279" t="s">
        <v>394</v>
      </c>
      <c r="U4385" s="279" t="s">
        <v>394</v>
      </c>
      <c r="V4385" s="279" t="s">
        <v>394</v>
      </c>
      <c r="W4385" s="279" t="s">
        <v>394</v>
      </c>
      <c r="X4385" s="279" t="s">
        <v>394</v>
      </c>
      <c r="Y4385" s="281"/>
      <c r="Z4385" s="279" t="s">
        <v>394</v>
      </c>
      <c r="AA4385" s="279" t="s">
        <v>394</v>
      </c>
      <c r="AB4385" s="281"/>
      <c r="AC4385" s="279" t="s">
        <v>855</v>
      </c>
      <c r="AF4385" s="276" t="str">
        <f>IFERROR(VLOOKUP(A4385,'[1]قوائم الترجمة'!AC$2:AD$2397,1,0),"م")</f>
        <v>م</v>
      </c>
      <c r="AG4385" s="232"/>
      <c r="AH4385" s="233"/>
      <c r="AI4385" s="233"/>
      <c r="AJ4385" s="233"/>
      <c r="AL4385" s="267"/>
      <c r="AM4385" s="235"/>
      <c r="AO4385" s="236"/>
      <c r="AU4385" s="234"/>
    </row>
    <row r="4386" spans="1:47" ht="21" x14ac:dyDescent="0.4">
      <c r="A4386" s="278">
        <v>123597</v>
      </c>
      <c r="B4386" s="279" t="s">
        <v>2447</v>
      </c>
      <c r="C4386" s="279" t="s">
        <v>660</v>
      </c>
      <c r="D4386" s="279" t="s">
        <v>10413</v>
      </c>
      <c r="E4386" s="279" t="s">
        <v>394</v>
      </c>
      <c r="F4386"/>
      <c r="H4386" s="279" t="s">
        <v>394</v>
      </c>
      <c r="I4386" s="279" t="s">
        <v>540</v>
      </c>
      <c r="J4386" s="279" t="s">
        <v>394</v>
      </c>
      <c r="K4386" s="279" t="s">
        <v>394</v>
      </c>
      <c r="L4386" s="279" t="s">
        <v>394</v>
      </c>
      <c r="M4386" s="279" t="s">
        <v>394</v>
      </c>
      <c r="N4386" s="279" t="s">
        <v>394</v>
      </c>
      <c r="O4386" s="279" t="s">
        <v>394</v>
      </c>
      <c r="P4386" s="315">
        <v>0</v>
      </c>
      <c r="Q4386" s="279" t="s">
        <v>394</v>
      </c>
      <c r="R4386" s="279" t="s">
        <v>394</v>
      </c>
      <c r="S4386" s="279" t="s">
        <v>394</v>
      </c>
      <c r="T4386" s="279" t="s">
        <v>394</v>
      </c>
      <c r="U4386" s="279" t="s">
        <v>394</v>
      </c>
      <c r="V4386" s="279" t="s">
        <v>394</v>
      </c>
      <c r="W4386" s="279" t="s">
        <v>394</v>
      </c>
      <c r="X4386" s="279" t="s">
        <v>394</v>
      </c>
      <c r="Y4386" s="281"/>
      <c r="Z4386" s="279" t="s">
        <v>394</v>
      </c>
      <c r="AA4386" s="279" t="s">
        <v>394</v>
      </c>
      <c r="AB4386" s="281"/>
      <c r="AC4386" s="279" t="s">
        <v>394</v>
      </c>
      <c r="AF4386" s="276" t="str">
        <f>IFERROR(VLOOKUP(A4386,'[1]قوائم الترجمة'!AC$2:AD$2397,1,0),"م")</f>
        <v>م</v>
      </c>
      <c r="AG4386" s="232"/>
      <c r="AH4386" s="233"/>
      <c r="AI4386" s="233"/>
      <c r="AJ4386" s="233"/>
      <c r="AL4386" s="267"/>
      <c r="AM4386" s="235"/>
      <c r="AU4386" s="234"/>
    </row>
    <row r="4387" spans="1:47" ht="21" x14ac:dyDescent="0.4">
      <c r="A4387" s="278">
        <v>123598</v>
      </c>
      <c r="B4387" s="279" t="s">
        <v>2446</v>
      </c>
      <c r="C4387" s="279" t="s">
        <v>68</v>
      </c>
      <c r="D4387" s="279" t="s">
        <v>1043</v>
      </c>
      <c r="E4387" s="279" t="s">
        <v>394</v>
      </c>
      <c r="F4387"/>
      <c r="H4387" s="279" t="s">
        <v>394</v>
      </c>
      <c r="I4387" s="279" t="s">
        <v>61</v>
      </c>
      <c r="J4387" s="279" t="s">
        <v>394</v>
      </c>
      <c r="K4387" s="279" t="s">
        <v>394</v>
      </c>
      <c r="L4387" s="279" t="s">
        <v>394</v>
      </c>
      <c r="M4387" s="279" t="s">
        <v>394</v>
      </c>
      <c r="N4387" s="279" t="s">
        <v>394</v>
      </c>
      <c r="O4387" s="279" t="s">
        <v>394</v>
      </c>
      <c r="P4387" s="315">
        <v>0</v>
      </c>
      <c r="Q4387" s="279" t="s">
        <v>394</v>
      </c>
      <c r="R4387" s="279" t="s">
        <v>394</v>
      </c>
      <c r="S4387" s="279" t="s">
        <v>394</v>
      </c>
      <c r="T4387" s="279" t="s">
        <v>394</v>
      </c>
      <c r="U4387" s="279" t="s">
        <v>394</v>
      </c>
      <c r="V4387" s="279" t="s">
        <v>394</v>
      </c>
      <c r="W4387" s="279" t="s">
        <v>394</v>
      </c>
      <c r="X4387" s="279" t="s">
        <v>394</v>
      </c>
      <c r="Y4387" s="281"/>
      <c r="Z4387" s="279" t="s">
        <v>394</v>
      </c>
      <c r="AA4387" s="279" t="s">
        <v>394</v>
      </c>
      <c r="AB4387" s="281"/>
      <c r="AC4387" s="279" t="s">
        <v>394</v>
      </c>
      <c r="AF4387" s="276" t="str">
        <f>IFERROR(VLOOKUP(A4387,'[1]قوائم الترجمة'!AC$2:AD$2397,1,0),"م")</f>
        <v>م</v>
      </c>
      <c r="AG4387" s="232"/>
      <c r="AH4387" s="233"/>
      <c r="AI4387" s="233"/>
      <c r="AJ4387" s="233"/>
      <c r="AL4387" s="267"/>
      <c r="AM4387" s="235"/>
      <c r="AO4387" s="236"/>
      <c r="AU4387" s="234"/>
    </row>
    <row r="4388" spans="1:47" ht="21" x14ac:dyDescent="0.4">
      <c r="A4388" s="278">
        <v>123599</v>
      </c>
      <c r="B4388" s="279" t="s">
        <v>2444</v>
      </c>
      <c r="C4388" s="279" t="s">
        <v>1015</v>
      </c>
      <c r="D4388" s="279" t="s">
        <v>2445</v>
      </c>
      <c r="E4388" s="279" t="s">
        <v>394</v>
      </c>
      <c r="F4388"/>
      <c r="H4388" s="279" t="s">
        <v>394</v>
      </c>
      <c r="I4388" s="279" t="s">
        <v>539</v>
      </c>
      <c r="J4388" s="279" t="s">
        <v>394</v>
      </c>
      <c r="K4388" s="279" t="s">
        <v>394</v>
      </c>
      <c r="L4388" s="279" t="s">
        <v>394</v>
      </c>
      <c r="M4388" s="279" t="s">
        <v>394</v>
      </c>
      <c r="N4388" s="279" t="s">
        <v>394</v>
      </c>
      <c r="O4388" s="279" t="s">
        <v>394</v>
      </c>
      <c r="P4388" s="315">
        <v>0</v>
      </c>
      <c r="Q4388" s="279" t="s">
        <v>394</v>
      </c>
      <c r="R4388" s="279" t="s">
        <v>394</v>
      </c>
      <c r="S4388" s="279" t="s">
        <v>394</v>
      </c>
      <c r="T4388" s="279" t="s">
        <v>394</v>
      </c>
      <c r="U4388" s="279" t="s">
        <v>394</v>
      </c>
      <c r="V4388" s="279" t="s">
        <v>394</v>
      </c>
      <c r="W4388" s="279" t="s">
        <v>394</v>
      </c>
      <c r="X4388" s="279" t="s">
        <v>394</v>
      </c>
      <c r="Y4388" s="281"/>
      <c r="Z4388" s="279" t="s">
        <v>394</v>
      </c>
      <c r="AA4388" s="279" t="s">
        <v>394</v>
      </c>
      <c r="AB4388" s="281"/>
      <c r="AC4388" s="279" t="s">
        <v>855</v>
      </c>
      <c r="AF4388" s="276" t="str">
        <f>IFERROR(VLOOKUP(A4388,'[1]قوائم الترجمة'!AC$2:AD$2397,1,0),"م")</f>
        <v>م</v>
      </c>
      <c r="AG4388" s="232"/>
      <c r="AH4388" s="233"/>
      <c r="AI4388" s="233"/>
      <c r="AJ4388" s="233"/>
      <c r="AL4388" s="267"/>
      <c r="AM4388" s="235"/>
      <c r="AO4388" s="236"/>
      <c r="AU4388" s="234"/>
    </row>
    <row r="4389" spans="1:47" ht="21" x14ac:dyDescent="0.4">
      <c r="A4389" s="278">
        <v>123600</v>
      </c>
      <c r="B4389" s="279" t="s">
        <v>6757</v>
      </c>
      <c r="C4389" s="279" t="s">
        <v>109</v>
      </c>
      <c r="D4389" s="279" t="s">
        <v>6329</v>
      </c>
      <c r="E4389" s="279" t="s">
        <v>5660</v>
      </c>
      <c r="F4389" s="315" t="s">
        <v>9914</v>
      </c>
      <c r="G4389" s="315" t="s">
        <v>9915</v>
      </c>
      <c r="H4389" s="279" t="s">
        <v>425</v>
      </c>
      <c r="I4389" s="279" t="s">
        <v>8485</v>
      </c>
      <c r="J4389" s="279" t="s">
        <v>403</v>
      </c>
      <c r="K4389" s="280">
        <v>2014</v>
      </c>
      <c r="L4389" s="279" t="s">
        <v>414</v>
      </c>
      <c r="M4389" s="279" t="s">
        <v>394</v>
      </c>
      <c r="N4389" s="279" t="s">
        <v>394</v>
      </c>
      <c r="O4389" s="279" t="s">
        <v>394</v>
      </c>
      <c r="P4389" s="315">
        <v>0</v>
      </c>
      <c r="Q4389" s="278"/>
      <c r="R4389" s="303"/>
      <c r="S4389" s="279" t="s">
        <v>394</v>
      </c>
      <c r="T4389" s="279" t="s">
        <v>394</v>
      </c>
      <c r="U4389" s="303"/>
      <c r="V4389" s="303"/>
      <c r="W4389" s="303"/>
      <c r="X4389" s="303"/>
      <c r="Z4389" s="303"/>
      <c r="AA4389" s="303"/>
      <c r="AC4389" s="279" t="s">
        <v>394</v>
      </c>
      <c r="AF4389" s="276">
        <f>IFERROR(VLOOKUP(A4389,'[1]قوائم الترجمة'!AC$2:AD$2397,1,0),"م")</f>
        <v>123600</v>
      </c>
      <c r="AG4389" s="232"/>
      <c r="AH4389" s="233"/>
      <c r="AI4389" s="233"/>
      <c r="AJ4389" s="233"/>
      <c r="AL4389" s="267"/>
      <c r="AM4389" s="235"/>
      <c r="AO4389" s="236"/>
      <c r="AU4389" s="234"/>
    </row>
    <row r="4390" spans="1:47" ht="21" x14ac:dyDescent="0.4">
      <c r="A4390" s="278">
        <v>123601</v>
      </c>
      <c r="B4390" s="279" t="s">
        <v>2443</v>
      </c>
      <c r="C4390" s="279" t="s">
        <v>85</v>
      </c>
      <c r="D4390" s="279" t="s">
        <v>341</v>
      </c>
      <c r="E4390" s="279" t="s">
        <v>394</v>
      </c>
      <c r="F4390"/>
      <c r="H4390" s="279" t="s">
        <v>394</v>
      </c>
      <c r="I4390" s="279" t="s">
        <v>539</v>
      </c>
      <c r="J4390" s="279" t="s">
        <v>394</v>
      </c>
      <c r="K4390" s="279" t="s">
        <v>394</v>
      </c>
      <c r="L4390" s="279" t="s">
        <v>394</v>
      </c>
      <c r="M4390" s="279" t="s">
        <v>394</v>
      </c>
      <c r="N4390" s="279" t="s">
        <v>394</v>
      </c>
      <c r="O4390" s="279" t="s">
        <v>394</v>
      </c>
      <c r="P4390" s="315">
        <v>0</v>
      </c>
      <c r="Q4390" s="279" t="s">
        <v>394</v>
      </c>
      <c r="R4390" s="279" t="s">
        <v>394</v>
      </c>
      <c r="S4390" s="279" t="s">
        <v>394</v>
      </c>
      <c r="T4390" s="279" t="s">
        <v>394</v>
      </c>
      <c r="U4390" s="279" t="s">
        <v>394</v>
      </c>
      <c r="V4390" s="279" t="s">
        <v>394</v>
      </c>
      <c r="W4390" s="279" t="s">
        <v>394</v>
      </c>
      <c r="X4390" s="279" t="s">
        <v>394</v>
      </c>
      <c r="Y4390" s="281"/>
      <c r="Z4390" s="279" t="s">
        <v>394</v>
      </c>
      <c r="AA4390" s="279" t="s">
        <v>394</v>
      </c>
      <c r="AB4390" s="281"/>
      <c r="AC4390" s="279" t="s">
        <v>855</v>
      </c>
      <c r="AF4390" s="276" t="str">
        <f>IFERROR(VLOOKUP(A4390,'[1]قوائم الترجمة'!AC$2:AD$2397,1,0),"م")</f>
        <v>م</v>
      </c>
      <c r="AG4390" s="232"/>
      <c r="AH4390" s="233"/>
      <c r="AI4390" s="233"/>
      <c r="AJ4390" s="233"/>
      <c r="AL4390" s="267"/>
      <c r="AM4390" s="235"/>
      <c r="AO4390" s="236"/>
      <c r="AU4390" s="234"/>
    </row>
    <row r="4391" spans="1:47" ht="21" x14ac:dyDescent="0.4">
      <c r="A4391" s="278">
        <v>123602</v>
      </c>
      <c r="B4391" s="279" t="s">
        <v>2442</v>
      </c>
      <c r="C4391" s="279" t="s">
        <v>89</v>
      </c>
      <c r="D4391" s="279" t="s">
        <v>267</v>
      </c>
      <c r="E4391" s="279" t="s">
        <v>394</v>
      </c>
      <c r="F4391"/>
      <c r="H4391" s="279" t="s">
        <v>394</v>
      </c>
      <c r="I4391" s="279" t="s">
        <v>540</v>
      </c>
      <c r="J4391" s="279" t="s">
        <v>394</v>
      </c>
      <c r="K4391" s="279" t="s">
        <v>394</v>
      </c>
      <c r="L4391" s="279" t="s">
        <v>394</v>
      </c>
      <c r="M4391" s="279" t="s">
        <v>394</v>
      </c>
      <c r="N4391" s="279" t="s">
        <v>394</v>
      </c>
      <c r="O4391" s="279" t="s">
        <v>394</v>
      </c>
      <c r="P4391" s="315">
        <v>0</v>
      </c>
      <c r="Q4391" s="279" t="s">
        <v>394</v>
      </c>
      <c r="R4391" s="279" t="s">
        <v>394</v>
      </c>
      <c r="S4391" s="279" t="s">
        <v>394</v>
      </c>
      <c r="T4391" s="279" t="s">
        <v>394</v>
      </c>
      <c r="U4391" s="279" t="s">
        <v>394</v>
      </c>
      <c r="V4391" s="279" t="s">
        <v>394</v>
      </c>
      <c r="W4391" s="279" t="s">
        <v>394</v>
      </c>
      <c r="X4391" s="279" t="s">
        <v>394</v>
      </c>
      <c r="Y4391" s="281"/>
      <c r="Z4391" s="279" t="s">
        <v>394</v>
      </c>
      <c r="AA4391" s="279" t="s">
        <v>394</v>
      </c>
      <c r="AB4391" s="281"/>
      <c r="AC4391" s="279" t="s">
        <v>394</v>
      </c>
      <c r="AF4391" s="276" t="str">
        <f>IFERROR(VLOOKUP(A4391,'[1]قوائم الترجمة'!AC$2:AD$2397,1,0),"م")</f>
        <v>م</v>
      </c>
      <c r="AG4391" s="232"/>
      <c r="AH4391" s="233"/>
      <c r="AI4391" s="233"/>
      <c r="AJ4391" s="233"/>
      <c r="AL4391" s="267"/>
      <c r="AM4391" s="235"/>
      <c r="AO4391" s="236"/>
      <c r="AU4391" s="234"/>
    </row>
    <row r="4392" spans="1:47" ht="21" x14ac:dyDescent="0.4">
      <c r="A4392" s="278">
        <v>123603</v>
      </c>
      <c r="B4392" s="279" t="s">
        <v>2441</v>
      </c>
      <c r="C4392" s="279" t="s">
        <v>203</v>
      </c>
      <c r="D4392" s="279" t="s">
        <v>351</v>
      </c>
      <c r="E4392" s="279" t="s">
        <v>394</v>
      </c>
      <c r="F4392"/>
      <c r="H4392" s="279" t="s">
        <v>394</v>
      </c>
      <c r="I4392" s="279" t="s">
        <v>539</v>
      </c>
      <c r="J4392" s="279" t="s">
        <v>394</v>
      </c>
      <c r="K4392" s="279" t="s">
        <v>394</v>
      </c>
      <c r="L4392" s="279" t="s">
        <v>394</v>
      </c>
      <c r="M4392" s="279" t="s">
        <v>394</v>
      </c>
      <c r="N4392" s="279" t="s">
        <v>394</v>
      </c>
      <c r="O4392" s="279" t="s">
        <v>394</v>
      </c>
      <c r="P4392" s="315">
        <v>0</v>
      </c>
      <c r="Q4392" s="279" t="s">
        <v>394</v>
      </c>
      <c r="R4392" s="279" t="s">
        <v>394</v>
      </c>
      <c r="S4392" s="279" t="s">
        <v>394</v>
      </c>
      <c r="T4392" s="279" t="s">
        <v>394</v>
      </c>
      <c r="U4392" s="279" t="s">
        <v>394</v>
      </c>
      <c r="V4392" s="279" t="s">
        <v>394</v>
      </c>
      <c r="W4392" s="279" t="s">
        <v>394</v>
      </c>
      <c r="X4392" s="279" t="s">
        <v>394</v>
      </c>
      <c r="Y4392" s="281"/>
      <c r="Z4392" s="279" t="s">
        <v>394</v>
      </c>
      <c r="AA4392" s="279" t="s">
        <v>394</v>
      </c>
      <c r="AB4392" s="281"/>
      <c r="AC4392" s="279" t="s">
        <v>855</v>
      </c>
      <c r="AF4392" s="276" t="str">
        <f>IFERROR(VLOOKUP(A4392,'[1]قوائم الترجمة'!AC$2:AD$2397,1,0),"م")</f>
        <v>م</v>
      </c>
      <c r="AG4392" s="245"/>
      <c r="AH4392" s="246"/>
      <c r="AI4392" s="246"/>
      <c r="AJ4392" s="246"/>
      <c r="AL4392" s="267"/>
      <c r="AM4392" s="235"/>
      <c r="AO4392" s="247"/>
      <c r="AU4392" s="234"/>
    </row>
    <row r="4393" spans="1:47" ht="21" x14ac:dyDescent="0.4">
      <c r="A4393" s="278">
        <v>123604</v>
      </c>
      <c r="B4393" s="279" t="s">
        <v>2440</v>
      </c>
      <c r="C4393" s="279" t="s">
        <v>9916</v>
      </c>
      <c r="D4393" s="279" t="s">
        <v>800</v>
      </c>
      <c r="E4393" s="279" t="s">
        <v>424</v>
      </c>
      <c r="F4393" s="315" t="s">
        <v>8766</v>
      </c>
      <c r="G4393" s="315" t="s">
        <v>8184</v>
      </c>
      <c r="H4393" s="279" t="s">
        <v>425</v>
      </c>
      <c r="I4393" s="279" t="s">
        <v>538</v>
      </c>
      <c r="J4393" s="279" t="s">
        <v>426</v>
      </c>
      <c r="K4393" s="280">
        <v>2010</v>
      </c>
      <c r="L4393" s="279" t="s">
        <v>418</v>
      </c>
      <c r="M4393" s="279" t="s">
        <v>394</v>
      </c>
      <c r="N4393" s="279" t="s">
        <v>394</v>
      </c>
      <c r="O4393" s="279" t="s">
        <v>394</v>
      </c>
      <c r="P4393" s="315">
        <v>0</v>
      </c>
      <c r="Q4393" s="278"/>
      <c r="R4393" s="303"/>
      <c r="S4393" s="279" t="s">
        <v>394</v>
      </c>
      <c r="T4393" s="279" t="s">
        <v>394</v>
      </c>
      <c r="U4393" s="303"/>
      <c r="V4393" s="303"/>
      <c r="W4393" s="303"/>
      <c r="X4393" s="303"/>
      <c r="Z4393" s="303"/>
      <c r="AA4393" s="303"/>
      <c r="AC4393" s="279" t="s">
        <v>394</v>
      </c>
      <c r="AF4393" s="276">
        <f>IFERROR(VLOOKUP(A4393,'[1]قوائم الترجمة'!AC$2:AD$2397,1,0),"م")</f>
        <v>123604</v>
      </c>
      <c r="AG4393" s="232"/>
      <c r="AH4393" s="233"/>
      <c r="AI4393" s="233"/>
      <c r="AJ4393" s="233"/>
      <c r="AL4393" s="267"/>
      <c r="AM4393" s="235"/>
      <c r="AO4393" s="236"/>
      <c r="AU4393" s="234"/>
    </row>
    <row r="4394" spans="1:47" ht="21" x14ac:dyDescent="0.4">
      <c r="A4394" s="278">
        <v>123605</v>
      </c>
      <c r="B4394" s="279" t="s">
        <v>2438</v>
      </c>
      <c r="C4394" s="279" t="s">
        <v>65</v>
      </c>
      <c r="D4394" s="279" t="s">
        <v>2439</v>
      </c>
      <c r="E4394" s="279" t="s">
        <v>394</v>
      </c>
      <c r="F4394"/>
      <c r="H4394" s="279" t="s">
        <v>394</v>
      </c>
      <c r="I4394" s="279" t="s">
        <v>539</v>
      </c>
      <c r="J4394" s="279" t="s">
        <v>394</v>
      </c>
      <c r="K4394" s="279" t="s">
        <v>394</v>
      </c>
      <c r="L4394" s="279" t="s">
        <v>394</v>
      </c>
      <c r="M4394" s="279" t="s">
        <v>394</v>
      </c>
      <c r="N4394" s="279" t="s">
        <v>394</v>
      </c>
      <c r="O4394" s="279" t="s">
        <v>394</v>
      </c>
      <c r="P4394" s="315">
        <v>0</v>
      </c>
      <c r="Q4394" s="279" t="s">
        <v>394</v>
      </c>
      <c r="R4394" s="279" t="s">
        <v>394</v>
      </c>
      <c r="S4394" s="279" t="s">
        <v>394</v>
      </c>
      <c r="T4394" s="279" t="s">
        <v>394</v>
      </c>
      <c r="U4394" s="279" t="s">
        <v>394</v>
      </c>
      <c r="V4394" s="279" t="s">
        <v>394</v>
      </c>
      <c r="W4394" s="279" t="s">
        <v>394</v>
      </c>
      <c r="X4394" s="279" t="s">
        <v>394</v>
      </c>
      <c r="Y4394" s="281"/>
      <c r="Z4394" s="279" t="s">
        <v>394</v>
      </c>
      <c r="AA4394" s="279" t="s">
        <v>394</v>
      </c>
      <c r="AB4394" s="281"/>
      <c r="AC4394" s="279" t="s">
        <v>855</v>
      </c>
      <c r="AF4394" s="276" t="str">
        <f>IFERROR(VLOOKUP(A4394,'[1]قوائم الترجمة'!AC$2:AD$2397,1,0),"م")</f>
        <v>م</v>
      </c>
      <c r="AG4394" s="232"/>
      <c r="AH4394" s="233"/>
      <c r="AI4394" s="233"/>
      <c r="AJ4394" s="233"/>
      <c r="AL4394" s="267"/>
      <c r="AM4394" s="235"/>
      <c r="AO4394" s="236"/>
      <c r="AU4394" s="234"/>
    </row>
    <row r="4395" spans="1:47" ht="21" x14ac:dyDescent="0.4">
      <c r="A4395" s="278">
        <v>123606</v>
      </c>
      <c r="B4395" s="279" t="s">
        <v>2437</v>
      </c>
      <c r="C4395" s="279" t="s">
        <v>465</v>
      </c>
      <c r="D4395" s="279" t="s">
        <v>674</v>
      </c>
      <c r="E4395" s="279" t="s">
        <v>394</v>
      </c>
      <c r="F4395"/>
      <c r="H4395" s="279" t="s">
        <v>394</v>
      </c>
      <c r="I4395" s="279" t="s">
        <v>540</v>
      </c>
      <c r="J4395" s="279" t="s">
        <v>394</v>
      </c>
      <c r="K4395" s="279" t="s">
        <v>394</v>
      </c>
      <c r="L4395" s="279" t="s">
        <v>394</v>
      </c>
      <c r="M4395" s="279" t="s">
        <v>394</v>
      </c>
      <c r="N4395" s="279" t="s">
        <v>394</v>
      </c>
      <c r="O4395" s="279" t="s">
        <v>394</v>
      </c>
      <c r="P4395" s="315">
        <v>0</v>
      </c>
      <c r="Q4395" s="279" t="s">
        <v>394</v>
      </c>
      <c r="R4395" s="279" t="s">
        <v>394</v>
      </c>
      <c r="S4395" s="279" t="s">
        <v>394</v>
      </c>
      <c r="T4395" s="279" t="s">
        <v>394</v>
      </c>
      <c r="U4395" s="279" t="s">
        <v>394</v>
      </c>
      <c r="V4395" s="279" t="s">
        <v>394</v>
      </c>
      <c r="W4395" s="279" t="s">
        <v>394</v>
      </c>
      <c r="X4395" s="279" t="s">
        <v>394</v>
      </c>
      <c r="Y4395" s="281"/>
      <c r="Z4395" s="279" t="s">
        <v>394</v>
      </c>
      <c r="AA4395" s="279" t="s">
        <v>394</v>
      </c>
      <c r="AB4395" s="281"/>
      <c r="AC4395" s="279" t="s">
        <v>394</v>
      </c>
      <c r="AF4395" s="276" t="str">
        <f>IFERROR(VLOOKUP(A4395,'[1]قوائم الترجمة'!AC$2:AD$2397,1,0),"م")</f>
        <v>م</v>
      </c>
      <c r="AG4395" s="232"/>
      <c r="AH4395" s="233"/>
      <c r="AI4395" s="233"/>
      <c r="AJ4395" s="233"/>
      <c r="AL4395" s="267"/>
      <c r="AM4395" s="235"/>
      <c r="AO4395" s="236"/>
      <c r="AU4395" s="234"/>
    </row>
    <row r="4396" spans="1:47" ht="21" x14ac:dyDescent="0.4">
      <c r="A4396" s="278">
        <v>123607</v>
      </c>
      <c r="B4396" s="279" t="s">
        <v>2436</v>
      </c>
      <c r="C4396" s="279" t="s">
        <v>78</v>
      </c>
      <c r="D4396" s="279" t="s">
        <v>282</v>
      </c>
      <c r="E4396" s="279" t="s">
        <v>394</v>
      </c>
      <c r="F4396"/>
      <c r="H4396" s="279" t="s">
        <v>394</v>
      </c>
      <c r="I4396" s="279" t="s">
        <v>539</v>
      </c>
      <c r="J4396" s="279" t="s">
        <v>394</v>
      </c>
      <c r="K4396" s="279" t="s">
        <v>394</v>
      </c>
      <c r="L4396" s="279" t="s">
        <v>394</v>
      </c>
      <c r="M4396" s="279" t="s">
        <v>394</v>
      </c>
      <c r="N4396" s="279" t="s">
        <v>394</v>
      </c>
      <c r="O4396" s="279" t="s">
        <v>394</v>
      </c>
      <c r="P4396" s="315">
        <v>0</v>
      </c>
      <c r="Q4396" s="279" t="s">
        <v>394</v>
      </c>
      <c r="R4396" s="279" t="s">
        <v>394</v>
      </c>
      <c r="S4396" s="279" t="s">
        <v>394</v>
      </c>
      <c r="T4396" s="279" t="s">
        <v>394</v>
      </c>
      <c r="U4396" s="279" t="s">
        <v>394</v>
      </c>
      <c r="V4396" s="279" t="s">
        <v>394</v>
      </c>
      <c r="W4396" s="279" t="s">
        <v>394</v>
      </c>
      <c r="X4396" s="279" t="s">
        <v>394</v>
      </c>
      <c r="Y4396" s="281"/>
      <c r="Z4396" s="279" t="s">
        <v>394</v>
      </c>
      <c r="AA4396" s="279" t="s">
        <v>394</v>
      </c>
      <c r="AB4396" s="281"/>
      <c r="AC4396" s="279" t="s">
        <v>855</v>
      </c>
      <c r="AF4396" s="276" t="str">
        <f>IFERROR(VLOOKUP(A4396,'[1]قوائم الترجمة'!AC$2:AD$2397,1,0),"م")</f>
        <v>م</v>
      </c>
      <c r="AG4396" s="232"/>
      <c r="AH4396" s="233"/>
      <c r="AI4396" s="233"/>
      <c r="AJ4396" s="233"/>
      <c r="AL4396" s="267"/>
      <c r="AM4396" s="235"/>
      <c r="AO4396" s="236"/>
      <c r="AU4396" s="234"/>
    </row>
    <row r="4397" spans="1:47" ht="21" x14ac:dyDescent="0.4">
      <c r="A4397" s="278">
        <v>123608</v>
      </c>
      <c r="B4397" s="279" t="s">
        <v>2435</v>
      </c>
      <c r="C4397" s="279" t="s">
        <v>65</v>
      </c>
      <c r="D4397" s="279" t="s">
        <v>1286</v>
      </c>
      <c r="E4397" s="279" t="s">
        <v>394</v>
      </c>
      <c r="F4397"/>
      <c r="H4397" s="279" t="s">
        <v>394</v>
      </c>
      <c r="I4397" s="279" t="s">
        <v>538</v>
      </c>
      <c r="J4397" s="279" t="s">
        <v>394</v>
      </c>
      <c r="K4397" s="279" t="s">
        <v>394</v>
      </c>
      <c r="L4397" s="279" t="s">
        <v>394</v>
      </c>
      <c r="M4397" s="279" t="s">
        <v>394</v>
      </c>
      <c r="N4397" s="279" t="s">
        <v>394</v>
      </c>
      <c r="O4397" s="279" t="s">
        <v>394</v>
      </c>
      <c r="P4397" s="315">
        <v>0</v>
      </c>
      <c r="Q4397" s="279" t="s">
        <v>394</v>
      </c>
      <c r="R4397" s="279" t="s">
        <v>394</v>
      </c>
      <c r="S4397" s="279" t="s">
        <v>394</v>
      </c>
      <c r="T4397" s="279" t="s">
        <v>394</v>
      </c>
      <c r="U4397" s="279" t="s">
        <v>394</v>
      </c>
      <c r="V4397" s="279" t="s">
        <v>394</v>
      </c>
      <c r="W4397" s="279" t="s">
        <v>394</v>
      </c>
      <c r="X4397" s="279" t="s">
        <v>394</v>
      </c>
      <c r="Y4397" s="281"/>
      <c r="Z4397" s="279" t="s">
        <v>394</v>
      </c>
      <c r="AA4397" s="279" t="s">
        <v>394</v>
      </c>
      <c r="AB4397" s="281"/>
      <c r="AC4397" s="279" t="s">
        <v>394</v>
      </c>
      <c r="AF4397" s="276" t="str">
        <f>IFERROR(VLOOKUP(A4397,'[1]قوائم الترجمة'!AC$2:AD$2397,1,0),"م")</f>
        <v>م</v>
      </c>
      <c r="AG4397" s="232"/>
      <c r="AH4397" s="233"/>
      <c r="AI4397" s="233"/>
      <c r="AJ4397" s="233"/>
      <c r="AL4397" s="267"/>
      <c r="AM4397" s="235"/>
      <c r="AO4397" s="236"/>
      <c r="AU4397" s="234"/>
    </row>
    <row r="4398" spans="1:47" ht="21" x14ac:dyDescent="0.4">
      <c r="A4398" s="278">
        <v>123609</v>
      </c>
      <c r="B4398" s="279" t="s">
        <v>2433</v>
      </c>
      <c r="C4398" s="279" t="s">
        <v>1029</v>
      </c>
      <c r="D4398" s="279" t="s">
        <v>2434</v>
      </c>
      <c r="E4398" s="279" t="s">
        <v>394</v>
      </c>
      <c r="F4398"/>
      <c r="H4398" s="279" t="s">
        <v>394</v>
      </c>
      <c r="I4398" s="279" t="s">
        <v>539</v>
      </c>
      <c r="J4398" s="279" t="s">
        <v>394</v>
      </c>
      <c r="K4398" s="279" t="s">
        <v>394</v>
      </c>
      <c r="L4398" s="279" t="s">
        <v>394</v>
      </c>
      <c r="M4398" s="279" t="s">
        <v>394</v>
      </c>
      <c r="N4398" s="279" t="s">
        <v>394</v>
      </c>
      <c r="O4398" s="279" t="s">
        <v>394</v>
      </c>
      <c r="P4398" s="315">
        <v>0</v>
      </c>
      <c r="Q4398" s="279" t="s">
        <v>394</v>
      </c>
      <c r="R4398" s="279" t="s">
        <v>394</v>
      </c>
      <c r="S4398" s="279" t="s">
        <v>394</v>
      </c>
      <c r="T4398" s="279" t="s">
        <v>394</v>
      </c>
      <c r="U4398" s="279" t="s">
        <v>394</v>
      </c>
      <c r="V4398" s="279" t="s">
        <v>394</v>
      </c>
      <c r="W4398" s="279" t="s">
        <v>394</v>
      </c>
      <c r="X4398" s="279" t="s">
        <v>394</v>
      </c>
      <c r="Y4398" s="281"/>
      <c r="Z4398" s="279" t="s">
        <v>394</v>
      </c>
      <c r="AA4398" s="279" t="s">
        <v>394</v>
      </c>
      <c r="AB4398" s="281"/>
      <c r="AC4398" s="279" t="s">
        <v>855</v>
      </c>
      <c r="AF4398" s="276" t="str">
        <f>IFERROR(VLOOKUP(A4398,'[1]قوائم الترجمة'!AC$2:AD$2397,1,0),"م")</f>
        <v>م</v>
      </c>
      <c r="AG4398" s="232"/>
      <c r="AH4398" s="233"/>
      <c r="AI4398" s="233"/>
      <c r="AJ4398" s="233"/>
      <c r="AL4398" s="267"/>
      <c r="AM4398" s="235"/>
      <c r="AO4398" s="236"/>
      <c r="AU4398" s="234"/>
    </row>
    <row r="4399" spans="1:47" ht="21" x14ac:dyDescent="0.4">
      <c r="A4399" s="278">
        <v>123610</v>
      </c>
      <c r="B4399" s="279" t="s">
        <v>2432</v>
      </c>
      <c r="C4399" s="279" t="s">
        <v>92</v>
      </c>
      <c r="D4399" s="279" t="s">
        <v>508</v>
      </c>
      <c r="E4399" s="279" t="s">
        <v>394</v>
      </c>
      <c r="F4399"/>
      <c r="H4399" s="279" t="s">
        <v>394</v>
      </c>
      <c r="I4399" s="279" t="s">
        <v>539</v>
      </c>
      <c r="J4399" s="279" t="s">
        <v>394</v>
      </c>
      <c r="K4399" s="279" t="s">
        <v>394</v>
      </c>
      <c r="L4399" s="279" t="s">
        <v>394</v>
      </c>
      <c r="M4399" s="279" t="s">
        <v>394</v>
      </c>
      <c r="N4399" s="279" t="s">
        <v>394</v>
      </c>
      <c r="O4399" s="279" t="s">
        <v>394</v>
      </c>
      <c r="P4399" s="315">
        <v>0</v>
      </c>
      <c r="Q4399" s="279" t="s">
        <v>394</v>
      </c>
      <c r="R4399" s="279" t="s">
        <v>394</v>
      </c>
      <c r="S4399" s="279" t="s">
        <v>394</v>
      </c>
      <c r="T4399" s="279" t="s">
        <v>394</v>
      </c>
      <c r="U4399" s="279" t="s">
        <v>394</v>
      </c>
      <c r="V4399" s="279" t="s">
        <v>394</v>
      </c>
      <c r="W4399" s="279" t="s">
        <v>394</v>
      </c>
      <c r="X4399" s="279" t="s">
        <v>394</v>
      </c>
      <c r="Y4399" s="281"/>
      <c r="Z4399" s="279" t="s">
        <v>394</v>
      </c>
      <c r="AA4399" s="279" t="s">
        <v>394</v>
      </c>
      <c r="AB4399" s="281"/>
      <c r="AC4399" s="279" t="s">
        <v>855</v>
      </c>
      <c r="AF4399" s="276" t="str">
        <f>IFERROR(VLOOKUP(A4399,'[1]قوائم الترجمة'!AC$2:AD$2397,1,0),"م")</f>
        <v>م</v>
      </c>
      <c r="AG4399" s="232"/>
      <c r="AH4399" s="233"/>
      <c r="AI4399" s="233"/>
      <c r="AJ4399" s="233"/>
      <c r="AL4399" s="267"/>
      <c r="AM4399" s="235"/>
      <c r="AO4399" s="236"/>
      <c r="AU4399" s="234"/>
    </row>
    <row r="4400" spans="1:47" ht="21" x14ac:dyDescent="0.4">
      <c r="A4400" s="278">
        <v>123611</v>
      </c>
      <c r="B4400" s="279" t="s">
        <v>2431</v>
      </c>
      <c r="C4400" s="279" t="s">
        <v>128</v>
      </c>
      <c r="D4400" s="279" t="s">
        <v>9917</v>
      </c>
      <c r="E4400" s="279" t="s">
        <v>424</v>
      </c>
      <c r="F4400" s="315" t="s">
        <v>394</v>
      </c>
      <c r="G4400" s="315" t="s">
        <v>8352</v>
      </c>
      <c r="H4400" s="279" t="s">
        <v>425</v>
      </c>
      <c r="I4400" s="279" t="s">
        <v>67</v>
      </c>
      <c r="J4400" s="279" t="s">
        <v>403</v>
      </c>
      <c r="K4400" s="312"/>
      <c r="L4400" s="279" t="s">
        <v>419</v>
      </c>
      <c r="M4400" s="279" t="s">
        <v>394</v>
      </c>
      <c r="N4400" s="279" t="s">
        <v>394</v>
      </c>
      <c r="O4400" s="279" t="s">
        <v>394</v>
      </c>
      <c r="P4400" s="315">
        <v>0</v>
      </c>
      <c r="Q4400" s="278"/>
      <c r="R4400" s="303"/>
      <c r="S4400" s="279" t="s">
        <v>394</v>
      </c>
      <c r="T4400" s="279" t="s">
        <v>394</v>
      </c>
      <c r="U4400" s="303"/>
      <c r="V4400" s="303"/>
      <c r="W4400" s="303"/>
      <c r="X4400" s="303"/>
      <c r="Z4400" s="303"/>
      <c r="AA4400" s="303"/>
      <c r="AC4400" s="279" t="s">
        <v>394</v>
      </c>
      <c r="AF4400" s="276">
        <f>IFERROR(VLOOKUP(A4400,'[1]قوائم الترجمة'!AC$2:AD$2397,1,0),"م")</f>
        <v>123611</v>
      </c>
      <c r="AG4400" s="232"/>
      <c r="AH4400" s="233"/>
      <c r="AI4400" s="233"/>
      <c r="AJ4400" s="233"/>
      <c r="AL4400" s="267"/>
      <c r="AM4400" s="235"/>
      <c r="AO4400" s="236"/>
      <c r="AU4400" s="234"/>
    </row>
    <row r="4401" spans="1:47" ht="21" x14ac:dyDescent="0.4">
      <c r="A4401" s="278">
        <v>123612</v>
      </c>
      <c r="B4401" s="279" t="s">
        <v>2429</v>
      </c>
      <c r="C4401" s="279" t="s">
        <v>72</v>
      </c>
      <c r="D4401" s="279" t="s">
        <v>2430</v>
      </c>
      <c r="E4401" s="279" t="s">
        <v>424</v>
      </c>
      <c r="F4401" s="315" t="s">
        <v>9918</v>
      </c>
      <c r="G4401" s="315" t="s">
        <v>409</v>
      </c>
      <c r="H4401" s="279" t="s">
        <v>425</v>
      </c>
      <c r="I4401" s="279" t="s">
        <v>67</v>
      </c>
      <c r="J4401" s="279" t="s">
        <v>426</v>
      </c>
      <c r="K4401" s="280">
        <v>2007</v>
      </c>
      <c r="L4401" s="279" t="s">
        <v>417</v>
      </c>
      <c r="M4401" s="279" t="s">
        <v>394</v>
      </c>
      <c r="N4401" s="279" t="s">
        <v>394</v>
      </c>
      <c r="O4401" s="279" t="s">
        <v>394</v>
      </c>
      <c r="P4401" s="315">
        <v>0</v>
      </c>
      <c r="Q4401" s="278"/>
      <c r="R4401" s="303"/>
      <c r="S4401" s="279" t="s">
        <v>394</v>
      </c>
      <c r="T4401" s="279" t="s">
        <v>394</v>
      </c>
      <c r="U4401" s="303"/>
      <c r="V4401" s="303"/>
      <c r="W4401" s="303"/>
      <c r="X4401" s="303"/>
      <c r="Z4401" s="303"/>
      <c r="AA4401" s="303"/>
      <c r="AC4401" s="279" t="s">
        <v>394</v>
      </c>
      <c r="AF4401" s="276">
        <f>IFERROR(VLOOKUP(A4401,'[1]قوائم الترجمة'!AC$2:AD$2397,1,0),"م")</f>
        <v>123612</v>
      </c>
      <c r="AG4401" s="232"/>
      <c r="AH4401" s="233"/>
      <c r="AI4401" s="233"/>
      <c r="AJ4401" s="233"/>
      <c r="AL4401" s="267"/>
      <c r="AM4401" s="235"/>
      <c r="AO4401" s="236"/>
      <c r="AU4401" s="234"/>
    </row>
    <row r="4402" spans="1:47" ht="21" x14ac:dyDescent="0.4">
      <c r="A4402" s="278">
        <v>123613</v>
      </c>
      <c r="B4402" s="279" t="s">
        <v>2428</v>
      </c>
      <c r="C4402" s="279" t="s">
        <v>68</v>
      </c>
      <c r="D4402" s="279" t="s">
        <v>314</v>
      </c>
      <c r="E4402" s="279" t="s">
        <v>424</v>
      </c>
      <c r="F4402" s="315" t="s">
        <v>9919</v>
      </c>
      <c r="G4402" s="315" t="s">
        <v>841</v>
      </c>
      <c r="H4402" s="279" t="s">
        <v>425</v>
      </c>
      <c r="I4402" s="279" t="s">
        <v>539</v>
      </c>
      <c r="J4402" s="279" t="s">
        <v>426</v>
      </c>
      <c r="K4402" s="280">
        <v>2013</v>
      </c>
      <c r="L4402" s="279" t="s">
        <v>419</v>
      </c>
      <c r="M4402" s="279" t="s">
        <v>394</v>
      </c>
      <c r="N4402" s="279" t="s">
        <v>394</v>
      </c>
      <c r="O4402" s="279" t="s">
        <v>394</v>
      </c>
      <c r="P4402" s="315">
        <v>0</v>
      </c>
      <c r="Q4402" s="278"/>
      <c r="R4402" s="303"/>
      <c r="S4402" s="279" t="s">
        <v>394</v>
      </c>
      <c r="T4402" s="279" t="s">
        <v>394</v>
      </c>
      <c r="U4402" s="303"/>
      <c r="V4402" s="303"/>
      <c r="W4402" s="303"/>
      <c r="X4402" s="303"/>
      <c r="Z4402" s="303"/>
      <c r="AA4402" s="303"/>
      <c r="AC4402" s="279" t="s">
        <v>855</v>
      </c>
      <c r="AF4402" s="276">
        <f>IFERROR(VLOOKUP(A4402,'[1]قوائم الترجمة'!AC$2:AD$2397,1,0),"م")</f>
        <v>123613</v>
      </c>
      <c r="AG4402" s="232"/>
      <c r="AH4402" s="233"/>
      <c r="AI4402" s="233"/>
      <c r="AJ4402" s="233"/>
      <c r="AL4402" s="267"/>
      <c r="AM4402" s="235"/>
      <c r="AO4402" s="236"/>
      <c r="AU4402" s="234"/>
    </row>
    <row r="4403" spans="1:47" ht="21" x14ac:dyDescent="0.4">
      <c r="A4403" s="278">
        <v>123614</v>
      </c>
      <c r="B4403" s="279" t="s">
        <v>2426</v>
      </c>
      <c r="C4403" s="279" t="s">
        <v>2427</v>
      </c>
      <c r="D4403" s="279" t="s">
        <v>991</v>
      </c>
      <c r="E4403" s="279" t="s">
        <v>394</v>
      </c>
      <c r="F4403"/>
      <c r="H4403" s="279" t="s">
        <v>394</v>
      </c>
      <c r="I4403" s="279" t="s">
        <v>539</v>
      </c>
      <c r="J4403" s="279" t="s">
        <v>394</v>
      </c>
      <c r="K4403" s="279" t="s">
        <v>394</v>
      </c>
      <c r="L4403" s="279" t="s">
        <v>394</v>
      </c>
      <c r="M4403" s="279" t="s">
        <v>394</v>
      </c>
      <c r="N4403" s="279" t="s">
        <v>394</v>
      </c>
      <c r="O4403" s="279" t="s">
        <v>394</v>
      </c>
      <c r="P4403" s="315">
        <v>0</v>
      </c>
      <c r="Q4403" s="279" t="s">
        <v>394</v>
      </c>
      <c r="R4403" s="279" t="s">
        <v>394</v>
      </c>
      <c r="S4403" s="279" t="s">
        <v>394</v>
      </c>
      <c r="T4403" s="279" t="s">
        <v>394</v>
      </c>
      <c r="U4403" s="279" t="s">
        <v>394</v>
      </c>
      <c r="V4403" s="279" t="s">
        <v>394</v>
      </c>
      <c r="W4403" s="279" t="s">
        <v>394</v>
      </c>
      <c r="X4403" s="279" t="s">
        <v>394</v>
      </c>
      <c r="Y4403" s="281"/>
      <c r="Z4403" s="279" t="s">
        <v>394</v>
      </c>
      <c r="AA4403" s="279" t="s">
        <v>394</v>
      </c>
      <c r="AB4403" s="281"/>
      <c r="AC4403" s="279" t="s">
        <v>394</v>
      </c>
      <c r="AF4403" s="276" t="str">
        <f>IFERROR(VLOOKUP(A4403,'[1]قوائم الترجمة'!AC$2:AD$2397,1,0),"م")</f>
        <v>م</v>
      </c>
      <c r="AG4403" s="232"/>
      <c r="AH4403" s="233"/>
      <c r="AI4403" s="233"/>
      <c r="AJ4403" s="233"/>
      <c r="AL4403" s="267"/>
      <c r="AM4403" s="235"/>
      <c r="AO4403" s="236"/>
      <c r="AU4403" s="234"/>
    </row>
    <row r="4404" spans="1:47" ht="21" x14ac:dyDescent="0.4">
      <c r="A4404" s="278">
        <v>123615</v>
      </c>
      <c r="B4404" s="279" t="s">
        <v>2425</v>
      </c>
      <c r="C4404" s="279" t="s">
        <v>86</v>
      </c>
      <c r="D4404" s="279" t="s">
        <v>583</v>
      </c>
      <c r="E4404" s="279" t="s">
        <v>394</v>
      </c>
      <c r="F4404"/>
      <c r="H4404" s="279" t="s">
        <v>394</v>
      </c>
      <c r="I4404" s="279" t="s">
        <v>539</v>
      </c>
      <c r="J4404" s="279" t="s">
        <v>394</v>
      </c>
      <c r="K4404" s="279" t="s">
        <v>394</v>
      </c>
      <c r="L4404" s="279" t="s">
        <v>394</v>
      </c>
      <c r="M4404" s="279" t="s">
        <v>394</v>
      </c>
      <c r="N4404" s="279" t="s">
        <v>394</v>
      </c>
      <c r="O4404" s="279" t="s">
        <v>394</v>
      </c>
      <c r="P4404" s="315">
        <v>0</v>
      </c>
      <c r="Q4404" s="279" t="s">
        <v>394</v>
      </c>
      <c r="R4404" s="279" t="s">
        <v>394</v>
      </c>
      <c r="S4404" s="279" t="s">
        <v>394</v>
      </c>
      <c r="T4404" s="279" t="s">
        <v>394</v>
      </c>
      <c r="U4404" s="279" t="s">
        <v>394</v>
      </c>
      <c r="V4404" s="279" t="s">
        <v>394</v>
      </c>
      <c r="W4404" s="279" t="s">
        <v>394</v>
      </c>
      <c r="X4404" s="279" t="s">
        <v>394</v>
      </c>
      <c r="Y4404" s="281"/>
      <c r="Z4404" s="279" t="s">
        <v>394</v>
      </c>
      <c r="AA4404" s="279" t="s">
        <v>394</v>
      </c>
      <c r="AB4404" s="281"/>
      <c r="AC4404" s="279" t="s">
        <v>855</v>
      </c>
      <c r="AF4404" s="276" t="str">
        <f>IFERROR(VLOOKUP(A4404,'[1]قوائم الترجمة'!AC$2:AD$2397,1,0),"م")</f>
        <v>م</v>
      </c>
      <c r="AG4404" s="232"/>
      <c r="AH4404" s="233"/>
      <c r="AI4404" s="233"/>
      <c r="AJ4404" s="233"/>
      <c r="AL4404" s="267"/>
      <c r="AM4404" s="235"/>
      <c r="AO4404" s="236"/>
      <c r="AU4404" s="234"/>
    </row>
    <row r="4405" spans="1:47" ht="21" x14ac:dyDescent="0.4">
      <c r="A4405" s="278">
        <v>123616</v>
      </c>
      <c r="B4405" s="279" t="s">
        <v>2424</v>
      </c>
      <c r="C4405" s="279" t="s">
        <v>1300</v>
      </c>
      <c r="D4405" s="279" t="s">
        <v>1208</v>
      </c>
      <c r="E4405" s="279" t="s">
        <v>5660</v>
      </c>
      <c r="F4405" s="315" t="s">
        <v>9920</v>
      </c>
      <c r="G4405" s="315" t="s">
        <v>8260</v>
      </c>
      <c r="H4405" s="279" t="s">
        <v>425</v>
      </c>
      <c r="I4405" s="279" t="s">
        <v>67</v>
      </c>
      <c r="J4405" s="279" t="s">
        <v>403</v>
      </c>
      <c r="K4405" s="280">
        <v>2004</v>
      </c>
      <c r="L4405" s="279" t="s">
        <v>8125</v>
      </c>
      <c r="M4405" s="279" t="s">
        <v>394</v>
      </c>
      <c r="N4405" s="279" t="s">
        <v>394</v>
      </c>
      <c r="O4405" s="279" t="s">
        <v>394</v>
      </c>
      <c r="P4405" s="315">
        <v>0</v>
      </c>
      <c r="Q4405" s="278"/>
      <c r="R4405" s="303"/>
      <c r="S4405" s="279" t="s">
        <v>394</v>
      </c>
      <c r="T4405" s="279" t="s">
        <v>394</v>
      </c>
      <c r="U4405" s="303"/>
      <c r="V4405" s="303"/>
      <c r="W4405" s="303"/>
      <c r="X4405" s="303"/>
      <c r="Z4405" s="303"/>
      <c r="AA4405" s="303"/>
      <c r="AC4405" s="279" t="s">
        <v>394</v>
      </c>
      <c r="AF4405" s="276">
        <f>IFERROR(VLOOKUP(A4405,'[1]قوائم الترجمة'!AC$2:AD$2397,1,0),"م")</f>
        <v>123616</v>
      </c>
      <c r="AG4405" s="232"/>
      <c r="AH4405" s="233"/>
      <c r="AI4405" s="233"/>
      <c r="AJ4405" s="233"/>
      <c r="AL4405" s="267"/>
      <c r="AM4405" s="235"/>
      <c r="AO4405" s="236"/>
      <c r="AU4405" s="234"/>
    </row>
    <row r="4406" spans="1:47" ht="21" x14ac:dyDescent="0.4">
      <c r="A4406" s="278">
        <v>123617</v>
      </c>
      <c r="B4406" s="279" t="s">
        <v>6831</v>
      </c>
      <c r="C4406" s="279" t="s">
        <v>121</v>
      </c>
      <c r="D4406" s="279" t="s">
        <v>277</v>
      </c>
      <c r="E4406" s="279" t="s">
        <v>424</v>
      </c>
      <c r="F4406" s="315" t="s">
        <v>9493</v>
      </c>
      <c r="G4406" s="315" t="s">
        <v>9149</v>
      </c>
      <c r="H4406" s="279" t="s">
        <v>425</v>
      </c>
      <c r="I4406" s="279" t="s">
        <v>61</v>
      </c>
      <c r="J4406" s="279" t="s">
        <v>403</v>
      </c>
      <c r="K4406" s="280">
        <v>1999</v>
      </c>
      <c r="L4406" s="279" t="s">
        <v>404</v>
      </c>
      <c r="M4406" s="279" t="s">
        <v>394</v>
      </c>
      <c r="N4406" s="279" t="s">
        <v>394</v>
      </c>
      <c r="O4406" s="279" t="s">
        <v>394</v>
      </c>
      <c r="P4406" s="315">
        <v>0</v>
      </c>
      <c r="Q4406" s="278"/>
      <c r="R4406" s="303"/>
      <c r="S4406" s="279" t="s">
        <v>394</v>
      </c>
      <c r="T4406" s="279" t="s">
        <v>394</v>
      </c>
      <c r="U4406" s="303"/>
      <c r="V4406" s="303"/>
      <c r="W4406" s="303"/>
      <c r="X4406" s="303"/>
      <c r="Z4406" s="303"/>
      <c r="AA4406" s="303"/>
      <c r="AC4406" s="279" t="s">
        <v>394</v>
      </c>
      <c r="AF4406" s="276">
        <f>IFERROR(VLOOKUP(A4406,'[1]قوائم الترجمة'!AC$2:AD$2397,1,0),"م")</f>
        <v>123617</v>
      </c>
      <c r="AG4406" s="232"/>
      <c r="AH4406" s="233"/>
      <c r="AI4406" s="233"/>
      <c r="AJ4406" s="233"/>
      <c r="AL4406" s="267"/>
      <c r="AM4406" s="235"/>
      <c r="AO4406" s="236"/>
      <c r="AU4406" s="234"/>
    </row>
    <row r="4407" spans="1:47" ht="21" x14ac:dyDescent="0.4">
      <c r="A4407" s="278">
        <v>123618</v>
      </c>
      <c r="B4407" s="279" t="s">
        <v>2423</v>
      </c>
      <c r="C4407" s="279" t="s">
        <v>1198</v>
      </c>
      <c r="D4407" s="279" t="s">
        <v>938</v>
      </c>
      <c r="E4407" s="279" t="s">
        <v>394</v>
      </c>
      <c r="F4407"/>
      <c r="H4407" s="279" t="s">
        <v>394</v>
      </c>
      <c r="I4407" s="279" t="s">
        <v>540</v>
      </c>
      <c r="J4407" s="279" t="s">
        <v>394</v>
      </c>
      <c r="K4407" s="279" t="s">
        <v>394</v>
      </c>
      <c r="L4407" s="279" t="s">
        <v>394</v>
      </c>
      <c r="M4407" s="279" t="s">
        <v>394</v>
      </c>
      <c r="N4407" s="279" t="s">
        <v>394</v>
      </c>
      <c r="O4407" s="279" t="s">
        <v>394</v>
      </c>
      <c r="P4407" s="315">
        <v>0</v>
      </c>
      <c r="Q4407" s="279" t="s">
        <v>394</v>
      </c>
      <c r="R4407" s="279" t="s">
        <v>394</v>
      </c>
      <c r="S4407" s="279" t="s">
        <v>394</v>
      </c>
      <c r="T4407" s="279" t="s">
        <v>394</v>
      </c>
      <c r="U4407" s="279" t="s">
        <v>394</v>
      </c>
      <c r="V4407" s="279" t="s">
        <v>394</v>
      </c>
      <c r="W4407" s="279" t="s">
        <v>394</v>
      </c>
      <c r="X4407" s="279" t="s">
        <v>394</v>
      </c>
      <c r="Y4407" s="281"/>
      <c r="Z4407" s="279" t="s">
        <v>394</v>
      </c>
      <c r="AA4407" s="279" t="s">
        <v>394</v>
      </c>
      <c r="AB4407" s="281"/>
      <c r="AC4407" s="279" t="s">
        <v>394</v>
      </c>
      <c r="AF4407" s="276" t="str">
        <f>IFERROR(VLOOKUP(A4407,'[1]قوائم الترجمة'!AC$2:AD$2397,1,0),"م")</f>
        <v>م</v>
      </c>
      <c r="AG4407" s="232"/>
      <c r="AH4407" s="233"/>
      <c r="AI4407" s="233"/>
      <c r="AJ4407" s="233"/>
      <c r="AL4407" s="267"/>
      <c r="AM4407" s="235"/>
      <c r="AO4407" s="236"/>
      <c r="AU4407" s="234"/>
    </row>
    <row r="4408" spans="1:47" ht="21" x14ac:dyDescent="0.4">
      <c r="A4408" s="278">
        <v>123619</v>
      </c>
      <c r="B4408" s="279" t="s">
        <v>2421</v>
      </c>
      <c r="C4408" s="279" t="s">
        <v>2422</v>
      </c>
      <c r="D4408" s="279" t="s">
        <v>239</v>
      </c>
      <c r="E4408" s="279" t="s">
        <v>424</v>
      </c>
      <c r="F4408" s="315" t="s">
        <v>9921</v>
      </c>
      <c r="G4408" s="315" t="s">
        <v>8195</v>
      </c>
      <c r="H4408" s="279" t="s">
        <v>425</v>
      </c>
      <c r="I4408" s="279" t="s">
        <v>541</v>
      </c>
      <c r="J4408" s="279" t="s">
        <v>7215</v>
      </c>
      <c r="K4408" s="280">
        <v>0</v>
      </c>
      <c r="L4408" s="279" t="s">
        <v>7215</v>
      </c>
      <c r="M4408" s="279" t="s">
        <v>394</v>
      </c>
      <c r="N4408" s="279" t="s">
        <v>394</v>
      </c>
      <c r="O4408" s="279" t="s">
        <v>394</v>
      </c>
      <c r="P4408" s="315">
        <v>0</v>
      </c>
      <c r="Q4408" s="278"/>
      <c r="R4408" s="303"/>
      <c r="S4408" s="279" t="s">
        <v>394</v>
      </c>
      <c r="T4408" s="279" t="s">
        <v>394</v>
      </c>
      <c r="U4408" s="303"/>
      <c r="V4408" s="303"/>
      <c r="W4408" s="303"/>
      <c r="X4408" s="303"/>
      <c r="Z4408" s="303"/>
      <c r="AA4408" s="303"/>
      <c r="AC4408" s="279" t="s">
        <v>394</v>
      </c>
      <c r="AF4408" s="276">
        <f>IFERROR(VLOOKUP(A4408,'[1]قوائم الترجمة'!AC$2:AD$2397,1,0),"م")</f>
        <v>123619</v>
      </c>
      <c r="AG4408" s="232"/>
      <c r="AH4408" s="233"/>
      <c r="AI4408" s="233"/>
      <c r="AJ4408" s="233"/>
      <c r="AL4408" s="267"/>
      <c r="AM4408" s="235"/>
      <c r="AO4408" s="236"/>
      <c r="AU4408" s="234"/>
    </row>
    <row r="4409" spans="1:47" ht="21" x14ac:dyDescent="0.4">
      <c r="A4409" s="278">
        <v>123620</v>
      </c>
      <c r="B4409" s="279" t="s">
        <v>2420</v>
      </c>
      <c r="C4409" s="279" t="s">
        <v>72</v>
      </c>
      <c r="D4409" s="279" t="s">
        <v>2084</v>
      </c>
      <c r="E4409" s="279" t="s">
        <v>394</v>
      </c>
      <c r="F4409"/>
      <c r="H4409" s="279" t="s">
        <v>394</v>
      </c>
      <c r="I4409" s="279" t="s">
        <v>538</v>
      </c>
      <c r="J4409" s="279" t="s">
        <v>394</v>
      </c>
      <c r="K4409" s="279" t="s">
        <v>394</v>
      </c>
      <c r="L4409" s="279" t="s">
        <v>394</v>
      </c>
      <c r="M4409" s="279" t="s">
        <v>394</v>
      </c>
      <c r="N4409" s="279" t="s">
        <v>394</v>
      </c>
      <c r="O4409" s="279" t="s">
        <v>394</v>
      </c>
      <c r="P4409" s="315">
        <v>0</v>
      </c>
      <c r="Q4409" s="279" t="s">
        <v>394</v>
      </c>
      <c r="R4409" s="279" t="s">
        <v>394</v>
      </c>
      <c r="S4409" s="279" t="s">
        <v>394</v>
      </c>
      <c r="T4409" s="279" t="s">
        <v>394</v>
      </c>
      <c r="U4409" s="279" t="s">
        <v>394</v>
      </c>
      <c r="V4409" s="279" t="s">
        <v>394</v>
      </c>
      <c r="W4409" s="279" t="s">
        <v>394</v>
      </c>
      <c r="X4409" s="279" t="s">
        <v>394</v>
      </c>
      <c r="Y4409" s="281"/>
      <c r="Z4409" s="279" t="s">
        <v>394</v>
      </c>
      <c r="AA4409" s="279" t="s">
        <v>394</v>
      </c>
      <c r="AB4409" s="281"/>
      <c r="AC4409" s="279" t="s">
        <v>394</v>
      </c>
      <c r="AF4409" s="276" t="str">
        <f>IFERROR(VLOOKUP(A4409,'[1]قوائم الترجمة'!AC$2:AD$2397,1,0),"م")</f>
        <v>م</v>
      </c>
      <c r="AG4409" s="232"/>
      <c r="AH4409" s="233"/>
      <c r="AI4409" s="233"/>
      <c r="AJ4409" s="233"/>
      <c r="AL4409" s="267"/>
      <c r="AM4409" s="235"/>
      <c r="AO4409" s="236"/>
      <c r="AU4409" s="234"/>
    </row>
    <row r="4410" spans="1:47" ht="21" x14ac:dyDescent="0.4">
      <c r="A4410" s="278">
        <v>123621</v>
      </c>
      <c r="B4410" s="279" t="s">
        <v>2419</v>
      </c>
      <c r="C4410" s="279" t="s">
        <v>588</v>
      </c>
      <c r="D4410" s="279" t="s">
        <v>2297</v>
      </c>
      <c r="E4410" s="279" t="s">
        <v>394</v>
      </c>
      <c r="F4410"/>
      <c r="H4410" s="279" t="s">
        <v>394</v>
      </c>
      <c r="I4410" s="279" t="s">
        <v>540</v>
      </c>
      <c r="J4410" s="279" t="s">
        <v>394</v>
      </c>
      <c r="K4410" s="279" t="s">
        <v>394</v>
      </c>
      <c r="L4410" s="279" t="s">
        <v>394</v>
      </c>
      <c r="M4410" s="279" t="s">
        <v>394</v>
      </c>
      <c r="N4410" s="279" t="s">
        <v>394</v>
      </c>
      <c r="O4410" s="279" t="s">
        <v>394</v>
      </c>
      <c r="P4410" s="315">
        <v>0</v>
      </c>
      <c r="Q4410" s="279" t="s">
        <v>394</v>
      </c>
      <c r="R4410" s="279" t="s">
        <v>394</v>
      </c>
      <c r="S4410" s="279" t="s">
        <v>394</v>
      </c>
      <c r="T4410" s="279" t="s">
        <v>394</v>
      </c>
      <c r="U4410" s="279" t="s">
        <v>394</v>
      </c>
      <c r="V4410" s="279" t="s">
        <v>394</v>
      </c>
      <c r="W4410" s="279" t="s">
        <v>394</v>
      </c>
      <c r="X4410" s="279" t="s">
        <v>394</v>
      </c>
      <c r="Y4410" s="281"/>
      <c r="Z4410" s="279" t="s">
        <v>394</v>
      </c>
      <c r="AA4410" s="279" t="s">
        <v>394</v>
      </c>
      <c r="AB4410" s="281"/>
      <c r="AC4410" s="279" t="s">
        <v>394</v>
      </c>
      <c r="AF4410" s="276" t="str">
        <f>IFERROR(VLOOKUP(A4410,'[1]قوائم الترجمة'!AC$2:AD$2397,1,0),"م")</f>
        <v>م</v>
      </c>
      <c r="AG4410" s="232"/>
      <c r="AH4410" s="233"/>
      <c r="AI4410" s="233"/>
      <c r="AJ4410" s="233"/>
      <c r="AL4410" s="267"/>
      <c r="AM4410" s="235"/>
      <c r="AO4410" s="236"/>
      <c r="AU4410" s="234"/>
    </row>
    <row r="4411" spans="1:47" ht="21" x14ac:dyDescent="0.4">
      <c r="A4411" s="278">
        <v>123622</v>
      </c>
      <c r="B4411" s="279" t="s">
        <v>2417</v>
      </c>
      <c r="C4411" s="279" t="s">
        <v>92</v>
      </c>
      <c r="D4411" s="279" t="s">
        <v>2418</v>
      </c>
      <c r="E4411" s="279" t="s">
        <v>424</v>
      </c>
      <c r="F4411" s="315" t="s">
        <v>9922</v>
      </c>
      <c r="G4411" s="315" t="s">
        <v>409</v>
      </c>
      <c r="H4411" s="279" t="s">
        <v>425</v>
      </c>
      <c r="I4411" s="279" t="s">
        <v>67</v>
      </c>
      <c r="J4411" s="279" t="s">
        <v>426</v>
      </c>
      <c r="K4411" s="280">
        <v>2001</v>
      </c>
      <c r="L4411" s="279" t="s">
        <v>404</v>
      </c>
      <c r="M4411" s="279" t="s">
        <v>394</v>
      </c>
      <c r="N4411" s="279" t="s">
        <v>394</v>
      </c>
      <c r="O4411" s="279" t="s">
        <v>394</v>
      </c>
      <c r="P4411" s="315">
        <v>0</v>
      </c>
      <c r="Q4411" s="278"/>
      <c r="R4411" s="303"/>
      <c r="S4411" s="279" t="s">
        <v>394</v>
      </c>
      <c r="T4411" s="279" t="s">
        <v>394</v>
      </c>
      <c r="U4411" s="303"/>
      <c r="V4411" s="303"/>
      <c r="W4411" s="303"/>
      <c r="X4411" s="303"/>
      <c r="Z4411" s="303"/>
      <c r="AA4411" s="303"/>
      <c r="AC4411" s="279" t="s">
        <v>394</v>
      </c>
      <c r="AF4411" s="276">
        <f>IFERROR(VLOOKUP(A4411,'[1]قوائم الترجمة'!AC$2:AD$2397,1,0),"م")</f>
        <v>123622</v>
      </c>
      <c r="AG4411" s="232"/>
      <c r="AH4411" s="233"/>
      <c r="AI4411" s="233"/>
      <c r="AJ4411" s="233"/>
      <c r="AL4411" s="267"/>
      <c r="AM4411" s="235"/>
      <c r="AO4411" s="236"/>
      <c r="AU4411" s="234"/>
    </row>
    <row r="4412" spans="1:47" ht="21" x14ac:dyDescent="0.4">
      <c r="A4412" s="278">
        <v>123623</v>
      </c>
      <c r="B4412" s="279" t="s">
        <v>2415</v>
      </c>
      <c r="C4412" s="279" t="s">
        <v>2416</v>
      </c>
      <c r="D4412" s="279" t="s">
        <v>236</v>
      </c>
      <c r="E4412" s="279" t="s">
        <v>394</v>
      </c>
      <c r="F4412"/>
      <c r="H4412" s="279" t="s">
        <v>394</v>
      </c>
      <c r="I4412" s="279" t="s">
        <v>540</v>
      </c>
      <c r="J4412" s="279" t="s">
        <v>394</v>
      </c>
      <c r="K4412" s="279" t="s">
        <v>394</v>
      </c>
      <c r="L4412" s="279" t="s">
        <v>394</v>
      </c>
      <c r="M4412" s="279" t="s">
        <v>394</v>
      </c>
      <c r="N4412" s="279" t="s">
        <v>394</v>
      </c>
      <c r="O4412" s="279" t="s">
        <v>394</v>
      </c>
      <c r="P4412" s="315">
        <v>0</v>
      </c>
      <c r="Q4412" s="279" t="s">
        <v>394</v>
      </c>
      <c r="R4412" s="279" t="s">
        <v>394</v>
      </c>
      <c r="S4412" s="279" t="s">
        <v>394</v>
      </c>
      <c r="T4412" s="279" t="s">
        <v>394</v>
      </c>
      <c r="U4412" s="279" t="s">
        <v>394</v>
      </c>
      <c r="V4412" s="279" t="s">
        <v>394</v>
      </c>
      <c r="W4412" s="279" t="s">
        <v>394</v>
      </c>
      <c r="X4412" s="279" t="s">
        <v>394</v>
      </c>
      <c r="Y4412" s="281"/>
      <c r="Z4412" s="279" t="s">
        <v>394</v>
      </c>
      <c r="AA4412" s="279" t="s">
        <v>394</v>
      </c>
      <c r="AB4412" s="281"/>
      <c r="AC4412" s="279" t="s">
        <v>394</v>
      </c>
      <c r="AF4412" s="276" t="str">
        <f>IFERROR(VLOOKUP(A4412,'[1]قوائم الترجمة'!AC$2:AD$2397,1,0),"م")</f>
        <v>م</v>
      </c>
      <c r="AG4412" s="232"/>
      <c r="AH4412" s="233"/>
      <c r="AI4412" s="233"/>
      <c r="AJ4412" s="233"/>
      <c r="AL4412" s="267"/>
      <c r="AM4412" s="235"/>
      <c r="AO4412" s="236"/>
      <c r="AU4412" s="234"/>
    </row>
    <row r="4413" spans="1:47" ht="21" x14ac:dyDescent="0.4">
      <c r="A4413" s="278">
        <v>123624</v>
      </c>
      <c r="B4413" s="279" t="s">
        <v>2414</v>
      </c>
      <c r="C4413" s="279" t="s">
        <v>108</v>
      </c>
      <c r="D4413" s="279" t="s">
        <v>304</v>
      </c>
      <c r="E4413" s="279" t="s">
        <v>394</v>
      </c>
      <c r="F4413"/>
      <c r="H4413" s="279" t="s">
        <v>394</v>
      </c>
      <c r="I4413" s="279" t="s">
        <v>540</v>
      </c>
      <c r="J4413" s="279" t="s">
        <v>394</v>
      </c>
      <c r="K4413" s="279" t="s">
        <v>394</v>
      </c>
      <c r="L4413" s="279" t="s">
        <v>394</v>
      </c>
      <c r="M4413" s="279" t="s">
        <v>394</v>
      </c>
      <c r="N4413" s="279" t="s">
        <v>394</v>
      </c>
      <c r="O4413" s="279" t="s">
        <v>394</v>
      </c>
      <c r="P4413" s="315">
        <v>0</v>
      </c>
      <c r="Q4413" s="279" t="s">
        <v>394</v>
      </c>
      <c r="R4413" s="279" t="s">
        <v>394</v>
      </c>
      <c r="S4413" s="279" t="s">
        <v>394</v>
      </c>
      <c r="T4413" s="279" t="s">
        <v>394</v>
      </c>
      <c r="U4413" s="279" t="s">
        <v>394</v>
      </c>
      <c r="V4413" s="279" t="s">
        <v>394</v>
      </c>
      <c r="W4413" s="279" t="s">
        <v>394</v>
      </c>
      <c r="X4413" s="279" t="s">
        <v>394</v>
      </c>
      <c r="Y4413" s="281"/>
      <c r="Z4413" s="279" t="s">
        <v>394</v>
      </c>
      <c r="AA4413" s="279" t="s">
        <v>394</v>
      </c>
      <c r="AB4413" s="281"/>
      <c r="AC4413" s="279" t="s">
        <v>394</v>
      </c>
      <c r="AF4413" s="276" t="str">
        <f>IFERROR(VLOOKUP(A4413,'[1]قوائم الترجمة'!AC$2:AD$2397,1,0),"م")</f>
        <v>م</v>
      </c>
      <c r="AG4413" s="232"/>
      <c r="AH4413" s="233"/>
      <c r="AI4413" s="233"/>
      <c r="AJ4413" s="233"/>
      <c r="AL4413" s="267"/>
      <c r="AM4413" s="235"/>
      <c r="AO4413" s="236"/>
      <c r="AU4413" s="234"/>
    </row>
    <row r="4414" spans="1:47" ht="21" x14ac:dyDescent="0.4">
      <c r="A4414" s="278">
        <v>123625</v>
      </c>
      <c r="B4414" s="279" t="s">
        <v>2413</v>
      </c>
      <c r="C4414" s="279" t="s">
        <v>201</v>
      </c>
      <c r="D4414" s="279" t="s">
        <v>371</v>
      </c>
      <c r="E4414" s="279" t="s">
        <v>394</v>
      </c>
      <c r="F4414"/>
      <c r="H4414" s="279" t="s">
        <v>394</v>
      </c>
      <c r="I4414" s="279" t="s">
        <v>539</v>
      </c>
      <c r="J4414" s="279" t="s">
        <v>394</v>
      </c>
      <c r="K4414" s="279" t="s">
        <v>394</v>
      </c>
      <c r="L4414" s="279" t="s">
        <v>394</v>
      </c>
      <c r="M4414" s="279" t="s">
        <v>394</v>
      </c>
      <c r="N4414" s="279" t="s">
        <v>394</v>
      </c>
      <c r="O4414" s="279" t="s">
        <v>394</v>
      </c>
      <c r="P4414" s="315">
        <v>0</v>
      </c>
      <c r="Q4414" s="279" t="s">
        <v>394</v>
      </c>
      <c r="R4414" s="279" t="s">
        <v>394</v>
      </c>
      <c r="S4414" s="279" t="s">
        <v>394</v>
      </c>
      <c r="T4414" s="279" t="s">
        <v>394</v>
      </c>
      <c r="U4414" s="279" t="s">
        <v>394</v>
      </c>
      <c r="V4414" s="279" t="s">
        <v>394</v>
      </c>
      <c r="W4414" s="279" t="s">
        <v>394</v>
      </c>
      <c r="X4414" s="279" t="s">
        <v>394</v>
      </c>
      <c r="Y4414" s="281"/>
      <c r="Z4414" s="279" t="s">
        <v>394</v>
      </c>
      <c r="AA4414" s="279" t="s">
        <v>394</v>
      </c>
      <c r="AB4414" s="281"/>
      <c r="AC4414" s="279" t="s">
        <v>855</v>
      </c>
      <c r="AF4414" s="276" t="str">
        <f>IFERROR(VLOOKUP(A4414,'[1]قوائم الترجمة'!AC$2:AD$2397,1,0),"م")</f>
        <v>م</v>
      </c>
      <c r="AG4414" s="232"/>
      <c r="AH4414" s="233"/>
      <c r="AI4414" s="233"/>
      <c r="AJ4414" s="233"/>
      <c r="AL4414" s="267"/>
      <c r="AM4414" s="235"/>
      <c r="AO4414" s="236"/>
      <c r="AU4414" s="234"/>
    </row>
    <row r="4415" spans="1:47" ht="21" x14ac:dyDescent="0.4">
      <c r="A4415" s="278">
        <v>123626</v>
      </c>
      <c r="B4415" s="279" t="s">
        <v>2412</v>
      </c>
      <c r="C4415" s="279" t="s">
        <v>660</v>
      </c>
      <c r="D4415" s="279" t="s">
        <v>313</v>
      </c>
      <c r="E4415" s="279" t="s">
        <v>394</v>
      </c>
      <c r="F4415"/>
      <c r="H4415" s="279" t="s">
        <v>394</v>
      </c>
      <c r="I4415" s="279" t="s">
        <v>540</v>
      </c>
      <c r="J4415" s="279" t="s">
        <v>394</v>
      </c>
      <c r="K4415" s="279" t="s">
        <v>394</v>
      </c>
      <c r="L4415" s="279" t="s">
        <v>394</v>
      </c>
      <c r="M4415" s="279" t="s">
        <v>394</v>
      </c>
      <c r="N4415" s="279" t="s">
        <v>394</v>
      </c>
      <c r="O4415" s="279" t="s">
        <v>394</v>
      </c>
      <c r="P4415" s="315">
        <v>0</v>
      </c>
      <c r="Q4415" s="279" t="s">
        <v>394</v>
      </c>
      <c r="R4415" s="279" t="s">
        <v>394</v>
      </c>
      <c r="S4415" s="279" t="s">
        <v>394</v>
      </c>
      <c r="T4415" s="279" t="s">
        <v>394</v>
      </c>
      <c r="U4415" s="279" t="s">
        <v>394</v>
      </c>
      <c r="V4415" s="279" t="s">
        <v>394</v>
      </c>
      <c r="W4415" s="279" t="s">
        <v>394</v>
      </c>
      <c r="X4415" s="279" t="s">
        <v>394</v>
      </c>
      <c r="Y4415" s="281"/>
      <c r="Z4415" s="279" t="s">
        <v>394</v>
      </c>
      <c r="AA4415" s="279" t="s">
        <v>394</v>
      </c>
      <c r="AB4415" s="281"/>
      <c r="AC4415" s="279" t="s">
        <v>394</v>
      </c>
      <c r="AF4415" s="276" t="str">
        <f>IFERROR(VLOOKUP(A4415,'[1]قوائم الترجمة'!AC$2:AD$2397,1,0),"م")</f>
        <v>م</v>
      </c>
      <c r="AG4415" s="232"/>
      <c r="AH4415" s="233"/>
      <c r="AI4415" s="233"/>
      <c r="AJ4415" s="233"/>
      <c r="AL4415" s="267"/>
      <c r="AM4415" s="235"/>
      <c r="AO4415" s="236"/>
      <c r="AU4415" s="234"/>
    </row>
    <row r="4416" spans="1:47" ht="21" x14ac:dyDescent="0.4">
      <c r="A4416" s="278">
        <v>123627</v>
      </c>
      <c r="B4416" s="279" t="s">
        <v>2411</v>
      </c>
      <c r="C4416" s="279" t="s">
        <v>983</v>
      </c>
      <c r="D4416" s="279" t="s">
        <v>299</v>
      </c>
      <c r="E4416" s="279" t="s">
        <v>423</v>
      </c>
      <c r="F4416" s="315" t="s">
        <v>9923</v>
      </c>
      <c r="G4416" s="315" t="s">
        <v>8233</v>
      </c>
      <c r="H4416" s="279" t="s">
        <v>425</v>
      </c>
      <c r="I4416" s="279" t="s">
        <v>67</v>
      </c>
      <c r="J4416" s="279" t="s">
        <v>403</v>
      </c>
      <c r="K4416" s="280">
        <v>2015</v>
      </c>
      <c r="L4416" s="279" t="s">
        <v>402</v>
      </c>
      <c r="M4416" s="279" t="s">
        <v>394</v>
      </c>
      <c r="N4416" s="279" t="s">
        <v>394</v>
      </c>
      <c r="O4416" s="279" t="s">
        <v>394</v>
      </c>
      <c r="P4416" s="315">
        <v>0</v>
      </c>
      <c r="Q4416" s="278"/>
      <c r="R4416" s="303"/>
      <c r="S4416" s="279" t="s">
        <v>394</v>
      </c>
      <c r="T4416" s="279" t="s">
        <v>394</v>
      </c>
      <c r="U4416" s="303"/>
      <c r="V4416" s="303"/>
      <c r="W4416" s="303"/>
      <c r="X4416" s="303"/>
      <c r="Z4416" s="303"/>
      <c r="AA4416" s="303"/>
      <c r="AC4416" s="279" t="s">
        <v>394</v>
      </c>
      <c r="AF4416" s="276">
        <f>IFERROR(VLOOKUP(A4416,'[1]قوائم الترجمة'!AC$2:AD$2397,1,0),"م")</f>
        <v>123627</v>
      </c>
      <c r="AG4416" s="232"/>
      <c r="AH4416" s="233"/>
      <c r="AI4416" s="233"/>
      <c r="AJ4416" s="233"/>
      <c r="AL4416" s="267"/>
      <c r="AM4416" s="235"/>
      <c r="AO4416" s="236"/>
      <c r="AU4416" s="234"/>
    </row>
    <row r="4417" spans="1:47" ht="21" x14ac:dyDescent="0.4">
      <c r="A4417" s="278">
        <v>123628</v>
      </c>
      <c r="B4417" s="279" t="s">
        <v>2410</v>
      </c>
      <c r="C4417" s="279" t="s">
        <v>163</v>
      </c>
      <c r="D4417" s="279" t="s">
        <v>264</v>
      </c>
      <c r="E4417" s="279" t="s">
        <v>394</v>
      </c>
      <c r="F4417"/>
      <c r="H4417" s="279" t="s">
        <v>394</v>
      </c>
      <c r="I4417" s="279" t="s">
        <v>539</v>
      </c>
      <c r="J4417" s="279" t="s">
        <v>394</v>
      </c>
      <c r="K4417" s="279" t="s">
        <v>394</v>
      </c>
      <c r="L4417" s="279" t="s">
        <v>394</v>
      </c>
      <c r="M4417" s="279" t="s">
        <v>394</v>
      </c>
      <c r="N4417" s="279" t="s">
        <v>394</v>
      </c>
      <c r="O4417" s="279" t="s">
        <v>394</v>
      </c>
      <c r="P4417" s="315">
        <v>0</v>
      </c>
      <c r="Q4417" s="279" t="s">
        <v>394</v>
      </c>
      <c r="R4417" s="279" t="s">
        <v>394</v>
      </c>
      <c r="S4417" s="279" t="s">
        <v>394</v>
      </c>
      <c r="T4417" s="279" t="s">
        <v>394</v>
      </c>
      <c r="U4417" s="279" t="s">
        <v>394</v>
      </c>
      <c r="V4417" s="279" t="s">
        <v>394</v>
      </c>
      <c r="W4417" s="279" t="s">
        <v>394</v>
      </c>
      <c r="X4417" s="279" t="s">
        <v>394</v>
      </c>
      <c r="Y4417" s="281"/>
      <c r="Z4417" s="279" t="s">
        <v>394</v>
      </c>
      <c r="AA4417" s="279" t="s">
        <v>394</v>
      </c>
      <c r="AB4417" s="281"/>
      <c r="AC4417" s="279" t="s">
        <v>855</v>
      </c>
      <c r="AF4417" s="276" t="str">
        <f>IFERROR(VLOOKUP(A4417,'[1]قوائم الترجمة'!AC$2:AD$2397,1,0),"م")</f>
        <v>م</v>
      </c>
      <c r="AG4417" s="232"/>
      <c r="AH4417" s="233"/>
      <c r="AI4417" s="233"/>
      <c r="AJ4417" s="233"/>
      <c r="AL4417" s="267"/>
      <c r="AM4417" s="235"/>
      <c r="AO4417" s="236"/>
      <c r="AU4417" s="234"/>
    </row>
    <row r="4418" spans="1:47" ht="21" x14ac:dyDescent="0.4">
      <c r="A4418" s="278">
        <v>123629</v>
      </c>
      <c r="B4418" s="279" t="s">
        <v>2409</v>
      </c>
      <c r="C4418" s="279" t="s">
        <v>516</v>
      </c>
      <c r="D4418" s="279" t="s">
        <v>1012</v>
      </c>
      <c r="E4418" s="279" t="s">
        <v>394</v>
      </c>
      <c r="F4418"/>
      <c r="H4418" s="279" t="s">
        <v>394</v>
      </c>
      <c r="I4418" s="279" t="s">
        <v>539</v>
      </c>
      <c r="J4418" s="279" t="s">
        <v>394</v>
      </c>
      <c r="K4418" s="279" t="s">
        <v>394</v>
      </c>
      <c r="L4418" s="279" t="s">
        <v>394</v>
      </c>
      <c r="M4418" s="279" t="s">
        <v>394</v>
      </c>
      <c r="N4418" s="279" t="s">
        <v>394</v>
      </c>
      <c r="O4418" s="279" t="s">
        <v>394</v>
      </c>
      <c r="P4418" s="315">
        <v>0</v>
      </c>
      <c r="Q4418" s="279" t="s">
        <v>394</v>
      </c>
      <c r="R4418" s="279" t="s">
        <v>394</v>
      </c>
      <c r="S4418" s="279" t="s">
        <v>394</v>
      </c>
      <c r="T4418" s="279" t="s">
        <v>394</v>
      </c>
      <c r="U4418" s="279" t="s">
        <v>394</v>
      </c>
      <c r="V4418" s="279" t="s">
        <v>394</v>
      </c>
      <c r="W4418" s="279" t="s">
        <v>394</v>
      </c>
      <c r="X4418" s="279" t="s">
        <v>394</v>
      </c>
      <c r="Y4418" s="281"/>
      <c r="Z4418" s="279" t="s">
        <v>394</v>
      </c>
      <c r="AA4418" s="279" t="s">
        <v>394</v>
      </c>
      <c r="AB4418" s="281"/>
      <c r="AC4418" s="279" t="s">
        <v>855</v>
      </c>
      <c r="AF4418" s="276" t="str">
        <f>IFERROR(VLOOKUP(A4418,'[1]قوائم الترجمة'!AC$2:AD$2397,1,0),"م")</f>
        <v>م</v>
      </c>
      <c r="AG4418" s="237"/>
      <c r="AH4418" s="238"/>
      <c r="AI4418" s="238"/>
      <c r="AJ4418" s="238"/>
      <c r="AL4418" s="267"/>
      <c r="AM4418" s="235"/>
      <c r="AO4418" s="236"/>
      <c r="AU4418" s="234"/>
    </row>
    <row r="4419" spans="1:47" ht="21" x14ac:dyDescent="0.4">
      <c r="A4419" s="278">
        <v>123630</v>
      </c>
      <c r="B4419" s="279" t="s">
        <v>2408</v>
      </c>
      <c r="C4419" s="279" t="s">
        <v>798</v>
      </c>
      <c r="D4419" s="279" t="s">
        <v>627</v>
      </c>
      <c r="E4419" s="279" t="s">
        <v>423</v>
      </c>
      <c r="F4419" s="315" t="s">
        <v>9924</v>
      </c>
      <c r="G4419" s="315" t="s">
        <v>8355</v>
      </c>
      <c r="H4419" s="279" t="s">
        <v>425</v>
      </c>
      <c r="I4419" s="279" t="s">
        <v>538</v>
      </c>
      <c r="J4419" s="279" t="s">
        <v>403</v>
      </c>
      <c r="K4419" s="280">
        <v>2014</v>
      </c>
      <c r="L4419" s="279" t="s">
        <v>412</v>
      </c>
      <c r="M4419" s="279" t="s">
        <v>394</v>
      </c>
      <c r="N4419" s="279" t="s">
        <v>394</v>
      </c>
      <c r="O4419" s="279" t="s">
        <v>394</v>
      </c>
      <c r="P4419" s="315">
        <v>0</v>
      </c>
      <c r="Q4419" s="278"/>
      <c r="R4419" s="303"/>
      <c r="S4419" s="279" t="s">
        <v>394</v>
      </c>
      <c r="T4419" s="279" t="s">
        <v>394</v>
      </c>
      <c r="U4419" s="303"/>
      <c r="V4419" s="303"/>
      <c r="W4419" s="303"/>
      <c r="X4419" s="303"/>
      <c r="Z4419" s="303"/>
      <c r="AA4419" s="303"/>
      <c r="AC4419" s="279" t="s">
        <v>394</v>
      </c>
      <c r="AF4419" s="276">
        <f>IFERROR(VLOOKUP(A4419,'[1]قوائم الترجمة'!AC$2:AD$2397,1,0),"م")</f>
        <v>123630</v>
      </c>
      <c r="AG4419" s="232"/>
      <c r="AH4419" s="233"/>
      <c r="AI4419" s="233"/>
      <c r="AJ4419" s="233"/>
      <c r="AL4419" s="267"/>
      <c r="AM4419" s="235"/>
      <c r="AO4419" s="236"/>
      <c r="AU4419" s="234"/>
    </row>
    <row r="4420" spans="1:47" ht="21" x14ac:dyDescent="0.4">
      <c r="A4420" s="278">
        <v>123631</v>
      </c>
      <c r="B4420" s="279" t="s">
        <v>2407</v>
      </c>
      <c r="C4420" s="279" t="s">
        <v>1107</v>
      </c>
      <c r="D4420" s="279" t="s">
        <v>359</v>
      </c>
      <c r="E4420" s="279" t="s">
        <v>394</v>
      </c>
      <c r="F4420"/>
      <c r="H4420" s="279" t="s">
        <v>394</v>
      </c>
      <c r="I4420" s="279" t="s">
        <v>540</v>
      </c>
      <c r="J4420" s="279" t="s">
        <v>394</v>
      </c>
      <c r="K4420" s="279" t="s">
        <v>394</v>
      </c>
      <c r="L4420" s="279" t="s">
        <v>394</v>
      </c>
      <c r="M4420" s="279" t="s">
        <v>394</v>
      </c>
      <c r="N4420" s="279" t="s">
        <v>394</v>
      </c>
      <c r="O4420" s="279" t="s">
        <v>394</v>
      </c>
      <c r="P4420" s="315">
        <v>0</v>
      </c>
      <c r="Q4420" s="279" t="s">
        <v>394</v>
      </c>
      <c r="R4420" s="279" t="s">
        <v>394</v>
      </c>
      <c r="S4420" s="279" t="s">
        <v>394</v>
      </c>
      <c r="T4420" s="279" t="s">
        <v>394</v>
      </c>
      <c r="U4420" s="279" t="s">
        <v>394</v>
      </c>
      <c r="V4420" s="279" t="s">
        <v>394</v>
      </c>
      <c r="W4420" s="279" t="s">
        <v>394</v>
      </c>
      <c r="X4420" s="279" t="s">
        <v>394</v>
      </c>
      <c r="Y4420" s="281"/>
      <c r="Z4420" s="279" t="s">
        <v>394</v>
      </c>
      <c r="AA4420" s="279" t="s">
        <v>394</v>
      </c>
      <c r="AB4420" s="281"/>
      <c r="AC4420" s="279" t="s">
        <v>394</v>
      </c>
      <c r="AF4420" s="276" t="str">
        <f>IFERROR(VLOOKUP(A4420,'[1]قوائم الترجمة'!AC$2:AD$2397,1,0),"م")</f>
        <v>م</v>
      </c>
      <c r="AG4420" s="232"/>
      <c r="AH4420" s="233"/>
      <c r="AI4420" s="233"/>
      <c r="AJ4420" s="233"/>
      <c r="AL4420" s="267"/>
      <c r="AM4420" s="235"/>
      <c r="AO4420" s="236"/>
      <c r="AU4420" s="234"/>
    </row>
    <row r="4421" spans="1:47" ht="21" x14ac:dyDescent="0.4">
      <c r="A4421" s="278">
        <v>123632</v>
      </c>
      <c r="B4421" s="279" t="s">
        <v>2406</v>
      </c>
      <c r="C4421" s="279" t="s">
        <v>143</v>
      </c>
      <c r="D4421" s="279" t="s">
        <v>296</v>
      </c>
      <c r="E4421" s="279" t="s">
        <v>394</v>
      </c>
      <c r="F4421"/>
      <c r="H4421" s="279" t="s">
        <v>394</v>
      </c>
      <c r="I4421" s="279" t="s">
        <v>539</v>
      </c>
      <c r="J4421" s="279" t="s">
        <v>394</v>
      </c>
      <c r="K4421" s="279" t="s">
        <v>394</v>
      </c>
      <c r="L4421" s="279" t="s">
        <v>394</v>
      </c>
      <c r="M4421" s="279" t="s">
        <v>394</v>
      </c>
      <c r="N4421" s="279" t="s">
        <v>394</v>
      </c>
      <c r="O4421" s="279" t="s">
        <v>394</v>
      </c>
      <c r="P4421" s="315">
        <v>0</v>
      </c>
      <c r="Q4421" s="279" t="s">
        <v>394</v>
      </c>
      <c r="R4421" s="279" t="s">
        <v>394</v>
      </c>
      <c r="S4421" s="279" t="s">
        <v>394</v>
      </c>
      <c r="T4421" s="279" t="s">
        <v>394</v>
      </c>
      <c r="U4421" s="279" t="s">
        <v>394</v>
      </c>
      <c r="V4421" s="279" t="s">
        <v>394</v>
      </c>
      <c r="W4421" s="279" t="s">
        <v>394</v>
      </c>
      <c r="X4421" s="279" t="s">
        <v>394</v>
      </c>
      <c r="Y4421" s="281"/>
      <c r="Z4421" s="279" t="s">
        <v>394</v>
      </c>
      <c r="AA4421" s="279" t="s">
        <v>394</v>
      </c>
      <c r="AB4421" s="281"/>
      <c r="AC4421" s="279" t="s">
        <v>855</v>
      </c>
      <c r="AF4421" s="276" t="str">
        <f>IFERROR(VLOOKUP(A4421,'[1]قوائم الترجمة'!AC$2:AD$2397,1,0),"م")</f>
        <v>م</v>
      </c>
      <c r="AG4421" s="237"/>
      <c r="AH4421" s="238"/>
      <c r="AI4421" s="238"/>
      <c r="AJ4421" s="238"/>
      <c r="AL4421" s="267"/>
      <c r="AM4421" s="235"/>
      <c r="AO4421" s="236"/>
      <c r="AU4421" s="234"/>
    </row>
    <row r="4422" spans="1:47" ht="21" x14ac:dyDescent="0.4">
      <c r="A4422" s="278">
        <v>123633</v>
      </c>
      <c r="B4422" s="279" t="s">
        <v>6906</v>
      </c>
      <c r="C4422" s="279" t="s">
        <v>6907</v>
      </c>
      <c r="D4422" s="279" t="s">
        <v>6908</v>
      </c>
      <c r="E4422" s="279" t="s">
        <v>423</v>
      </c>
      <c r="F4422" s="315" t="s">
        <v>8378</v>
      </c>
      <c r="G4422" s="315" t="s">
        <v>8379</v>
      </c>
      <c r="H4422" s="279" t="s">
        <v>425</v>
      </c>
      <c r="I4422" s="279" t="s">
        <v>538</v>
      </c>
      <c r="J4422" s="279" t="s">
        <v>403</v>
      </c>
      <c r="K4422" s="280">
        <v>2017</v>
      </c>
      <c r="L4422" s="279" t="s">
        <v>402</v>
      </c>
      <c r="M4422" s="279" t="s">
        <v>394</v>
      </c>
      <c r="N4422" s="279" t="s">
        <v>394</v>
      </c>
      <c r="O4422" s="279" t="s">
        <v>394</v>
      </c>
      <c r="P4422" s="315">
        <v>0</v>
      </c>
      <c r="Q4422" s="278"/>
      <c r="R4422" s="303"/>
      <c r="S4422" s="279" t="s">
        <v>394</v>
      </c>
      <c r="T4422" s="279" t="s">
        <v>394</v>
      </c>
      <c r="U4422" s="303"/>
      <c r="V4422" s="303"/>
      <c r="W4422" s="303"/>
      <c r="X4422" s="303"/>
      <c r="Z4422" s="303"/>
      <c r="AA4422" s="303"/>
      <c r="AC4422" s="279" t="s">
        <v>394</v>
      </c>
      <c r="AF4422" s="276">
        <f>IFERROR(VLOOKUP(A4422,'[1]قوائم الترجمة'!AC$2:AD$2397,1,0),"م")</f>
        <v>123633</v>
      </c>
      <c r="AG4422" s="232"/>
      <c r="AH4422" s="233"/>
      <c r="AI4422" s="233"/>
      <c r="AJ4422" s="233"/>
      <c r="AL4422" s="267"/>
      <c r="AM4422" s="235"/>
      <c r="AO4422" s="236"/>
      <c r="AU4422" s="234"/>
    </row>
    <row r="4423" spans="1:47" ht="21" x14ac:dyDescent="0.4">
      <c r="A4423" s="278">
        <v>123634</v>
      </c>
      <c r="B4423" s="279" t="s">
        <v>2405</v>
      </c>
      <c r="C4423" s="279" t="s">
        <v>1085</v>
      </c>
      <c r="D4423" s="279" t="s">
        <v>237</v>
      </c>
      <c r="E4423" s="279" t="s">
        <v>423</v>
      </c>
      <c r="F4423" s="315" t="s">
        <v>9925</v>
      </c>
      <c r="G4423" s="315" t="s">
        <v>8356</v>
      </c>
      <c r="H4423" s="279" t="s">
        <v>425</v>
      </c>
      <c r="I4423" s="279" t="s">
        <v>540</v>
      </c>
      <c r="J4423" s="279" t="s">
        <v>403</v>
      </c>
      <c r="K4423" s="280">
        <v>2013</v>
      </c>
      <c r="L4423" s="279" t="s">
        <v>842</v>
      </c>
      <c r="M4423" s="279" t="s">
        <v>394</v>
      </c>
      <c r="N4423" s="279" t="s">
        <v>394</v>
      </c>
      <c r="O4423" s="279" t="s">
        <v>394</v>
      </c>
      <c r="P4423" s="315">
        <v>0</v>
      </c>
      <c r="Q4423" s="278"/>
      <c r="R4423" s="303"/>
      <c r="S4423" s="279" t="s">
        <v>394</v>
      </c>
      <c r="T4423" s="279" t="s">
        <v>394</v>
      </c>
      <c r="U4423" s="303"/>
      <c r="V4423" s="303"/>
      <c r="W4423" s="303"/>
      <c r="X4423" s="303"/>
      <c r="Z4423" s="303"/>
      <c r="AA4423" s="303"/>
      <c r="AC4423" s="279" t="s">
        <v>394</v>
      </c>
      <c r="AF4423" s="276">
        <f>IFERROR(VLOOKUP(A4423,'[1]قوائم الترجمة'!AC$2:AD$2397,1,0),"م")</f>
        <v>123634</v>
      </c>
      <c r="AG4423" s="232"/>
      <c r="AH4423" s="233"/>
      <c r="AI4423" s="233"/>
      <c r="AJ4423" s="233"/>
      <c r="AL4423" s="267"/>
      <c r="AM4423" s="235"/>
      <c r="AO4423" s="236"/>
      <c r="AU4423" s="234"/>
    </row>
    <row r="4424" spans="1:47" ht="21" x14ac:dyDescent="0.4">
      <c r="A4424" s="278">
        <v>123635</v>
      </c>
      <c r="B4424" s="279" t="s">
        <v>2404</v>
      </c>
      <c r="C4424" s="279" t="s">
        <v>209</v>
      </c>
      <c r="D4424" s="279" t="s">
        <v>319</v>
      </c>
      <c r="E4424" s="279" t="s">
        <v>394</v>
      </c>
      <c r="F4424"/>
      <c r="H4424" s="279" t="s">
        <v>394</v>
      </c>
      <c r="I4424" s="279" t="s">
        <v>539</v>
      </c>
      <c r="J4424" s="279" t="s">
        <v>394</v>
      </c>
      <c r="K4424" s="279" t="s">
        <v>394</v>
      </c>
      <c r="L4424" s="279" t="s">
        <v>394</v>
      </c>
      <c r="M4424" s="279" t="s">
        <v>394</v>
      </c>
      <c r="N4424" s="279" t="s">
        <v>394</v>
      </c>
      <c r="O4424" s="279" t="s">
        <v>394</v>
      </c>
      <c r="P4424" s="315">
        <v>0</v>
      </c>
      <c r="Q4424" s="279" t="s">
        <v>394</v>
      </c>
      <c r="R4424" s="279" t="s">
        <v>394</v>
      </c>
      <c r="S4424" s="279" t="s">
        <v>394</v>
      </c>
      <c r="T4424" s="279" t="s">
        <v>394</v>
      </c>
      <c r="U4424" s="279" t="s">
        <v>394</v>
      </c>
      <c r="V4424" s="279" t="s">
        <v>394</v>
      </c>
      <c r="W4424" s="279" t="s">
        <v>394</v>
      </c>
      <c r="X4424" s="279" t="s">
        <v>394</v>
      </c>
      <c r="Y4424" s="281"/>
      <c r="Z4424" s="279" t="s">
        <v>394</v>
      </c>
      <c r="AA4424" s="279" t="s">
        <v>394</v>
      </c>
      <c r="AB4424" s="281"/>
      <c r="AC4424" s="279" t="s">
        <v>855</v>
      </c>
      <c r="AF4424" s="276" t="str">
        <f>IFERROR(VLOOKUP(A4424,'[1]قوائم الترجمة'!AC$2:AD$2397,1,0),"م")</f>
        <v>م</v>
      </c>
      <c r="AG4424" s="232"/>
      <c r="AH4424" s="233"/>
      <c r="AI4424" s="233"/>
      <c r="AJ4424" s="233"/>
      <c r="AL4424" s="267"/>
      <c r="AM4424" s="235"/>
      <c r="AO4424" s="236"/>
      <c r="AU4424" s="234"/>
    </row>
    <row r="4425" spans="1:47" ht="21" x14ac:dyDescent="0.4">
      <c r="A4425" s="278">
        <v>123636</v>
      </c>
      <c r="B4425" s="279" t="s">
        <v>2401</v>
      </c>
      <c r="C4425" s="279" t="s">
        <v>2402</v>
      </c>
      <c r="D4425" s="279" t="s">
        <v>2403</v>
      </c>
      <c r="E4425" s="279" t="s">
        <v>423</v>
      </c>
      <c r="F4425" s="315" t="s">
        <v>9926</v>
      </c>
      <c r="G4425" s="315" t="s">
        <v>402</v>
      </c>
      <c r="H4425" s="279" t="s">
        <v>425</v>
      </c>
      <c r="I4425" s="279" t="s">
        <v>540</v>
      </c>
      <c r="J4425" s="279" t="s">
        <v>426</v>
      </c>
      <c r="K4425" s="280">
        <v>2010</v>
      </c>
      <c r="L4425" s="279" t="s">
        <v>404</v>
      </c>
      <c r="M4425" s="279" t="s">
        <v>394</v>
      </c>
      <c r="N4425" s="279" t="s">
        <v>394</v>
      </c>
      <c r="O4425" s="279" t="s">
        <v>394</v>
      </c>
      <c r="P4425" s="315">
        <v>0</v>
      </c>
      <c r="Q4425" s="278"/>
      <c r="R4425" s="303"/>
      <c r="S4425" s="279" t="s">
        <v>394</v>
      </c>
      <c r="T4425" s="279" t="s">
        <v>394</v>
      </c>
      <c r="U4425" s="303"/>
      <c r="V4425" s="303"/>
      <c r="W4425" s="303"/>
      <c r="X4425" s="303"/>
      <c r="Z4425" s="303"/>
      <c r="AA4425" s="303"/>
      <c r="AC4425" s="279" t="s">
        <v>394</v>
      </c>
      <c r="AF4425" s="276">
        <f>IFERROR(VLOOKUP(A4425,'[1]قوائم الترجمة'!AC$2:AD$2397,1,0),"م")</f>
        <v>123636</v>
      </c>
      <c r="AG4425" s="237"/>
      <c r="AH4425" s="238"/>
      <c r="AI4425" s="238"/>
      <c r="AJ4425" s="238"/>
      <c r="AL4425" s="267"/>
      <c r="AM4425" s="235"/>
      <c r="AO4425" s="236"/>
      <c r="AU4425" s="234"/>
    </row>
    <row r="4426" spans="1:47" ht="21" x14ac:dyDescent="0.4">
      <c r="A4426" s="278">
        <v>123637</v>
      </c>
      <c r="B4426" s="279" t="s">
        <v>2400</v>
      </c>
      <c r="C4426" s="279" t="s">
        <v>180</v>
      </c>
      <c r="D4426" s="279" t="s">
        <v>314</v>
      </c>
      <c r="E4426" s="279" t="s">
        <v>394</v>
      </c>
      <c r="F4426"/>
      <c r="H4426" s="279" t="s">
        <v>394</v>
      </c>
      <c r="I4426" s="279" t="s">
        <v>539</v>
      </c>
      <c r="J4426" s="279" t="s">
        <v>394</v>
      </c>
      <c r="K4426" s="279" t="s">
        <v>394</v>
      </c>
      <c r="L4426" s="279" t="s">
        <v>394</v>
      </c>
      <c r="M4426" s="279" t="s">
        <v>394</v>
      </c>
      <c r="N4426" s="279" t="s">
        <v>394</v>
      </c>
      <c r="O4426" s="279" t="s">
        <v>394</v>
      </c>
      <c r="P4426" s="315">
        <v>0</v>
      </c>
      <c r="Q4426" s="279" t="s">
        <v>394</v>
      </c>
      <c r="R4426" s="279" t="s">
        <v>394</v>
      </c>
      <c r="S4426" s="279" t="s">
        <v>394</v>
      </c>
      <c r="T4426" s="279" t="s">
        <v>394</v>
      </c>
      <c r="U4426" s="279" t="s">
        <v>394</v>
      </c>
      <c r="V4426" s="279" t="s">
        <v>394</v>
      </c>
      <c r="W4426" s="279" t="s">
        <v>394</v>
      </c>
      <c r="X4426" s="279" t="s">
        <v>394</v>
      </c>
      <c r="Y4426" s="281"/>
      <c r="Z4426" s="279" t="s">
        <v>394</v>
      </c>
      <c r="AA4426" s="279" t="s">
        <v>394</v>
      </c>
      <c r="AB4426" s="281"/>
      <c r="AC4426" s="279" t="s">
        <v>855</v>
      </c>
      <c r="AF4426" s="276" t="str">
        <f>IFERROR(VLOOKUP(A4426,'[1]قوائم الترجمة'!AC$2:AD$2397,1,0),"م")</f>
        <v>م</v>
      </c>
      <c r="AG4426" s="232"/>
      <c r="AH4426" s="233"/>
      <c r="AI4426" s="233"/>
      <c r="AJ4426" s="233"/>
      <c r="AL4426" s="267"/>
      <c r="AM4426" s="235"/>
      <c r="AO4426" s="236"/>
      <c r="AU4426" s="234"/>
    </row>
    <row r="4427" spans="1:47" ht="21" x14ac:dyDescent="0.4">
      <c r="A4427" s="278">
        <v>123638</v>
      </c>
      <c r="B4427" s="279" t="s">
        <v>2399</v>
      </c>
      <c r="C4427" s="279" t="s">
        <v>660</v>
      </c>
      <c r="D4427" s="279" t="s">
        <v>237</v>
      </c>
      <c r="E4427" s="279" t="s">
        <v>424</v>
      </c>
      <c r="F4427" s="315" t="s">
        <v>9927</v>
      </c>
      <c r="G4427" s="315" t="s">
        <v>402</v>
      </c>
      <c r="H4427" s="279" t="s">
        <v>428</v>
      </c>
      <c r="I4427" s="279" t="s">
        <v>67</v>
      </c>
      <c r="J4427" s="279" t="s">
        <v>403</v>
      </c>
      <c r="K4427" s="280">
        <v>2017</v>
      </c>
      <c r="L4427" s="279" t="s">
        <v>402</v>
      </c>
      <c r="M4427" s="279" t="s">
        <v>394</v>
      </c>
      <c r="N4427" s="279" t="s">
        <v>394</v>
      </c>
      <c r="O4427" s="279" t="s">
        <v>394</v>
      </c>
      <c r="P4427" s="315">
        <v>0</v>
      </c>
      <c r="Q4427" s="278"/>
      <c r="R4427" s="303"/>
      <c r="S4427" s="279" t="s">
        <v>394</v>
      </c>
      <c r="T4427" s="279" t="s">
        <v>394</v>
      </c>
      <c r="U4427" s="303"/>
      <c r="V4427" s="303"/>
      <c r="W4427" s="303"/>
      <c r="X4427" s="303"/>
      <c r="Z4427" s="303"/>
      <c r="AA4427" s="303"/>
      <c r="AC4427" s="279" t="s">
        <v>394</v>
      </c>
      <c r="AF4427" s="276">
        <f>IFERROR(VLOOKUP(A4427,'[1]قوائم الترجمة'!AC$2:AD$2397,1,0),"م")</f>
        <v>123638</v>
      </c>
      <c r="AG4427" s="232"/>
      <c r="AH4427" s="233"/>
      <c r="AI4427" s="233"/>
      <c r="AJ4427" s="233"/>
      <c r="AL4427" s="267"/>
      <c r="AM4427" s="235"/>
      <c r="AO4427" s="236"/>
      <c r="AU4427" s="234"/>
    </row>
    <row r="4428" spans="1:47" ht="21" x14ac:dyDescent="0.4">
      <c r="A4428" s="278">
        <v>123639</v>
      </c>
      <c r="B4428" s="279" t="s">
        <v>2398</v>
      </c>
      <c r="C4428" s="279" t="s">
        <v>120</v>
      </c>
      <c r="D4428" s="279" t="s">
        <v>264</v>
      </c>
      <c r="E4428" s="279" t="s">
        <v>394</v>
      </c>
      <c r="F4428"/>
      <c r="H4428" s="279" t="s">
        <v>394</v>
      </c>
      <c r="I4428" s="279" t="s">
        <v>539</v>
      </c>
      <c r="J4428" s="279" t="s">
        <v>394</v>
      </c>
      <c r="K4428" s="279" t="s">
        <v>394</v>
      </c>
      <c r="L4428" s="279" t="s">
        <v>394</v>
      </c>
      <c r="M4428" s="279" t="s">
        <v>394</v>
      </c>
      <c r="N4428" s="279" t="s">
        <v>394</v>
      </c>
      <c r="O4428" s="279" t="s">
        <v>394</v>
      </c>
      <c r="P4428" s="315">
        <v>0</v>
      </c>
      <c r="Q4428" s="279" t="s">
        <v>394</v>
      </c>
      <c r="R4428" s="279" t="s">
        <v>394</v>
      </c>
      <c r="S4428" s="279" t="s">
        <v>394</v>
      </c>
      <c r="T4428" s="279" t="s">
        <v>394</v>
      </c>
      <c r="U4428" s="279" t="s">
        <v>394</v>
      </c>
      <c r="V4428" s="279" t="s">
        <v>394</v>
      </c>
      <c r="W4428" s="279" t="s">
        <v>394</v>
      </c>
      <c r="X4428" s="279" t="s">
        <v>394</v>
      </c>
      <c r="Y4428" s="281"/>
      <c r="Z4428" s="279" t="s">
        <v>394</v>
      </c>
      <c r="AA4428" s="279" t="s">
        <v>394</v>
      </c>
      <c r="AB4428" s="281"/>
      <c r="AC4428" s="279" t="s">
        <v>394</v>
      </c>
      <c r="AF4428" s="276" t="str">
        <f>IFERROR(VLOOKUP(A4428,'[1]قوائم الترجمة'!AC$2:AD$2397,1,0),"م")</f>
        <v>م</v>
      </c>
      <c r="AG4428" s="232"/>
      <c r="AH4428" s="233"/>
      <c r="AI4428" s="233"/>
      <c r="AJ4428" s="233"/>
      <c r="AL4428" s="267"/>
      <c r="AM4428" s="235"/>
      <c r="AO4428" s="236"/>
      <c r="AU4428" s="234"/>
    </row>
    <row r="4429" spans="1:47" ht="21" x14ac:dyDescent="0.4">
      <c r="A4429" s="278">
        <v>123640</v>
      </c>
      <c r="B4429" s="279" t="s">
        <v>2396</v>
      </c>
      <c r="C4429" s="279" t="s">
        <v>68</v>
      </c>
      <c r="D4429" s="279" t="s">
        <v>2397</v>
      </c>
      <c r="E4429" s="279" t="s">
        <v>424</v>
      </c>
      <c r="F4429" s="315" t="s">
        <v>9928</v>
      </c>
      <c r="G4429" s="315" t="s">
        <v>402</v>
      </c>
      <c r="H4429" s="279" t="s">
        <v>425</v>
      </c>
      <c r="I4429" s="279" t="s">
        <v>67</v>
      </c>
      <c r="J4429" s="279" t="s">
        <v>403</v>
      </c>
      <c r="K4429" s="280">
        <v>2007</v>
      </c>
      <c r="L4429" s="279" t="s">
        <v>404</v>
      </c>
      <c r="M4429" s="279" t="s">
        <v>394</v>
      </c>
      <c r="N4429" s="279" t="s">
        <v>394</v>
      </c>
      <c r="O4429" s="279" t="s">
        <v>394</v>
      </c>
      <c r="P4429" s="315">
        <v>0</v>
      </c>
      <c r="Q4429" s="278"/>
      <c r="R4429" s="303"/>
      <c r="S4429" s="279" t="s">
        <v>394</v>
      </c>
      <c r="T4429" s="279" t="s">
        <v>394</v>
      </c>
      <c r="U4429" s="303"/>
      <c r="V4429" s="303"/>
      <c r="W4429" s="303"/>
      <c r="X4429" s="303"/>
      <c r="Z4429" s="303"/>
      <c r="AA4429" s="303"/>
      <c r="AC4429" s="279" t="s">
        <v>394</v>
      </c>
      <c r="AF4429" s="276">
        <f>IFERROR(VLOOKUP(A4429,'[1]قوائم الترجمة'!AC$2:AD$2397,1,0),"م")</f>
        <v>123640</v>
      </c>
      <c r="AG4429" s="232"/>
      <c r="AH4429" s="233"/>
      <c r="AI4429" s="233"/>
      <c r="AJ4429" s="233"/>
      <c r="AL4429" s="267"/>
      <c r="AM4429" s="235"/>
      <c r="AO4429" s="236"/>
      <c r="AU4429" s="234"/>
    </row>
    <row r="4430" spans="1:47" ht="21" x14ac:dyDescent="0.4">
      <c r="A4430" s="278">
        <v>123641</v>
      </c>
      <c r="B4430" s="279" t="s">
        <v>2395</v>
      </c>
      <c r="C4430" s="279" t="s">
        <v>120</v>
      </c>
      <c r="D4430" s="279" t="s">
        <v>570</v>
      </c>
      <c r="E4430" s="279" t="s">
        <v>394</v>
      </c>
      <c r="F4430"/>
      <c r="H4430" s="279" t="s">
        <v>394</v>
      </c>
      <c r="I4430" s="279" t="s">
        <v>539</v>
      </c>
      <c r="J4430" s="279" t="s">
        <v>394</v>
      </c>
      <c r="K4430" s="279" t="s">
        <v>394</v>
      </c>
      <c r="L4430" s="279" t="s">
        <v>394</v>
      </c>
      <c r="M4430" s="279" t="s">
        <v>394</v>
      </c>
      <c r="N4430" s="279" t="s">
        <v>394</v>
      </c>
      <c r="O4430" s="279" t="s">
        <v>394</v>
      </c>
      <c r="P4430" s="315">
        <v>0</v>
      </c>
      <c r="Q4430" s="279" t="s">
        <v>394</v>
      </c>
      <c r="R4430" s="279" t="s">
        <v>394</v>
      </c>
      <c r="S4430" s="279" t="s">
        <v>394</v>
      </c>
      <c r="T4430" s="279" t="s">
        <v>394</v>
      </c>
      <c r="U4430" s="279" t="s">
        <v>394</v>
      </c>
      <c r="V4430" s="279" t="s">
        <v>394</v>
      </c>
      <c r="W4430" s="279" t="s">
        <v>394</v>
      </c>
      <c r="X4430" s="279" t="s">
        <v>394</v>
      </c>
      <c r="Y4430" s="281"/>
      <c r="Z4430" s="279" t="s">
        <v>394</v>
      </c>
      <c r="AA4430" s="279" t="s">
        <v>394</v>
      </c>
      <c r="AB4430" s="281"/>
      <c r="AC4430" s="279" t="s">
        <v>855</v>
      </c>
      <c r="AF4430" s="276" t="str">
        <f>IFERROR(VLOOKUP(A4430,'[1]قوائم الترجمة'!AC$2:AD$2397,1,0),"م")</f>
        <v>م</v>
      </c>
      <c r="AG4430" s="232"/>
      <c r="AH4430" s="233"/>
      <c r="AI4430" s="233"/>
      <c r="AJ4430" s="233"/>
      <c r="AL4430" s="267"/>
      <c r="AM4430" s="235"/>
      <c r="AO4430" s="236"/>
      <c r="AU4430" s="234"/>
    </row>
    <row r="4431" spans="1:47" ht="21" x14ac:dyDescent="0.4">
      <c r="A4431" s="278">
        <v>123642</v>
      </c>
      <c r="B4431" s="279" t="s">
        <v>2394</v>
      </c>
      <c r="C4431" s="279" t="s">
        <v>71</v>
      </c>
      <c r="D4431" s="279" t="s">
        <v>951</v>
      </c>
      <c r="E4431" s="279" t="s">
        <v>394</v>
      </c>
      <c r="F4431"/>
      <c r="H4431" s="279" t="s">
        <v>394</v>
      </c>
      <c r="I4431" s="279" t="s">
        <v>538</v>
      </c>
      <c r="J4431" s="279" t="s">
        <v>394</v>
      </c>
      <c r="K4431" s="279" t="s">
        <v>394</v>
      </c>
      <c r="L4431" s="279" t="s">
        <v>394</v>
      </c>
      <c r="M4431" s="279" t="s">
        <v>394</v>
      </c>
      <c r="N4431" s="279" t="s">
        <v>394</v>
      </c>
      <c r="O4431" s="279" t="s">
        <v>394</v>
      </c>
      <c r="P4431" s="315">
        <v>0</v>
      </c>
      <c r="Q4431" s="279" t="s">
        <v>394</v>
      </c>
      <c r="R4431" s="279" t="s">
        <v>394</v>
      </c>
      <c r="S4431" s="279" t="s">
        <v>394</v>
      </c>
      <c r="T4431" s="279" t="s">
        <v>394</v>
      </c>
      <c r="U4431" s="279" t="s">
        <v>394</v>
      </c>
      <c r="V4431" s="279" t="s">
        <v>394</v>
      </c>
      <c r="W4431" s="279" t="s">
        <v>394</v>
      </c>
      <c r="X4431" s="279" t="s">
        <v>394</v>
      </c>
      <c r="Y4431" s="281"/>
      <c r="Z4431" s="279" t="s">
        <v>394</v>
      </c>
      <c r="AA4431" s="279" t="s">
        <v>394</v>
      </c>
      <c r="AB4431" s="281"/>
      <c r="AC4431" s="279" t="s">
        <v>394</v>
      </c>
      <c r="AF4431" s="276" t="str">
        <f>IFERROR(VLOOKUP(A4431,'[1]قوائم الترجمة'!AC$2:AD$2397,1,0),"م")</f>
        <v>م</v>
      </c>
      <c r="AG4431" s="232"/>
      <c r="AH4431" s="233"/>
      <c r="AI4431" s="233"/>
      <c r="AJ4431" s="233"/>
      <c r="AL4431" s="267"/>
      <c r="AM4431" s="235"/>
      <c r="AO4431" s="236"/>
      <c r="AU4431" s="234"/>
    </row>
    <row r="4432" spans="1:47" ht="21" x14ac:dyDescent="0.4">
      <c r="A4432" s="278">
        <v>123643</v>
      </c>
      <c r="B4432" s="279" t="s">
        <v>2393</v>
      </c>
      <c r="C4432" s="279" t="s">
        <v>155</v>
      </c>
      <c r="D4432" s="279" t="s">
        <v>2029</v>
      </c>
      <c r="E4432" s="279" t="s">
        <v>424</v>
      </c>
      <c r="F4432" s="315" t="s">
        <v>9929</v>
      </c>
      <c r="G4432" s="315" t="s">
        <v>9930</v>
      </c>
      <c r="H4432" s="279" t="s">
        <v>425</v>
      </c>
      <c r="I4432" s="279" t="s">
        <v>538</v>
      </c>
      <c r="J4432" s="279" t="s">
        <v>403</v>
      </c>
      <c r="K4432" s="280">
        <v>2014</v>
      </c>
      <c r="L4432" s="279" t="s">
        <v>411</v>
      </c>
      <c r="M4432" s="279" t="s">
        <v>394</v>
      </c>
      <c r="N4432" s="279" t="s">
        <v>394</v>
      </c>
      <c r="O4432" s="279" t="s">
        <v>394</v>
      </c>
      <c r="P4432" s="315">
        <v>0</v>
      </c>
      <c r="Q4432" s="278"/>
      <c r="R4432" s="303"/>
      <c r="S4432" s="279" t="s">
        <v>394</v>
      </c>
      <c r="T4432" s="279" t="s">
        <v>394</v>
      </c>
      <c r="U4432" s="303"/>
      <c r="V4432" s="303"/>
      <c r="W4432" s="303"/>
      <c r="X4432" s="303"/>
      <c r="Z4432" s="303"/>
      <c r="AA4432" s="303"/>
      <c r="AC4432" s="279" t="s">
        <v>394</v>
      </c>
      <c r="AF4432" s="276">
        <f>IFERROR(VLOOKUP(A4432,'[1]قوائم الترجمة'!AC$2:AD$2397,1,0),"م")</f>
        <v>123643</v>
      </c>
      <c r="AG4432" s="232"/>
      <c r="AH4432" s="233"/>
      <c r="AI4432" s="233"/>
      <c r="AJ4432" s="233"/>
      <c r="AL4432" s="267"/>
      <c r="AM4432" s="235"/>
      <c r="AO4432" s="236"/>
      <c r="AU4432" s="234"/>
    </row>
    <row r="4433" spans="1:47" ht="21" x14ac:dyDescent="0.4">
      <c r="A4433" s="278">
        <v>123644</v>
      </c>
      <c r="B4433" s="279" t="s">
        <v>2391</v>
      </c>
      <c r="C4433" s="279" t="s">
        <v>72</v>
      </c>
      <c r="D4433" s="279" t="s">
        <v>2392</v>
      </c>
      <c r="E4433" s="279" t="s">
        <v>423</v>
      </c>
      <c r="F4433" s="315" t="s">
        <v>9685</v>
      </c>
      <c r="G4433" s="315" t="s">
        <v>8126</v>
      </c>
      <c r="H4433" s="279" t="s">
        <v>425</v>
      </c>
      <c r="I4433" s="279" t="s">
        <v>540</v>
      </c>
      <c r="J4433" s="279" t="s">
        <v>403</v>
      </c>
      <c r="K4433" s="280">
        <v>2007</v>
      </c>
      <c r="L4433" s="279" t="s">
        <v>411</v>
      </c>
      <c r="M4433" s="279" t="s">
        <v>394</v>
      </c>
      <c r="N4433" s="279" t="s">
        <v>394</v>
      </c>
      <c r="O4433" s="279" t="s">
        <v>394</v>
      </c>
      <c r="P4433" s="315">
        <v>0</v>
      </c>
      <c r="Q4433" s="278"/>
      <c r="R4433" s="303"/>
      <c r="S4433" s="279" t="s">
        <v>394</v>
      </c>
      <c r="T4433" s="279" t="s">
        <v>394</v>
      </c>
      <c r="U4433" s="303"/>
      <c r="V4433" s="303"/>
      <c r="W4433" s="303"/>
      <c r="X4433" s="303"/>
      <c r="Z4433" s="303"/>
      <c r="AA4433" s="303"/>
      <c r="AC4433" s="279" t="s">
        <v>394</v>
      </c>
      <c r="AF4433" s="276">
        <f>IFERROR(VLOOKUP(A4433,'[1]قوائم الترجمة'!AC$2:AD$2397,1,0),"م")</f>
        <v>123644</v>
      </c>
      <c r="AG4433" s="232"/>
      <c r="AH4433" s="233"/>
      <c r="AI4433" s="233"/>
      <c r="AJ4433" s="233"/>
      <c r="AL4433" s="267"/>
      <c r="AM4433" s="235"/>
      <c r="AO4433" s="236"/>
      <c r="AU4433" s="234"/>
    </row>
    <row r="4434" spans="1:47" ht="21" x14ac:dyDescent="0.4">
      <c r="A4434" s="278">
        <v>123645</v>
      </c>
      <c r="B4434" s="279" t="s">
        <v>2390</v>
      </c>
      <c r="C4434" s="279" t="s">
        <v>480</v>
      </c>
      <c r="D4434" s="279" t="s">
        <v>376</v>
      </c>
      <c r="E4434" s="279" t="s">
        <v>424</v>
      </c>
      <c r="F4434" s="315" t="s">
        <v>394</v>
      </c>
      <c r="G4434" s="315" t="s">
        <v>8203</v>
      </c>
      <c r="H4434" s="279" t="s">
        <v>425</v>
      </c>
      <c r="I4434" s="279" t="s">
        <v>67</v>
      </c>
      <c r="J4434" s="279" t="s">
        <v>403</v>
      </c>
      <c r="K4434" s="280">
        <v>2015</v>
      </c>
      <c r="L4434" s="279" t="s">
        <v>404</v>
      </c>
      <c r="M4434" s="279" t="s">
        <v>394</v>
      </c>
      <c r="N4434" s="279" t="s">
        <v>394</v>
      </c>
      <c r="O4434" s="279" t="s">
        <v>394</v>
      </c>
      <c r="P4434" s="315">
        <v>0</v>
      </c>
      <c r="Q4434" s="278"/>
      <c r="R4434" s="303"/>
      <c r="S4434" s="279" t="s">
        <v>394</v>
      </c>
      <c r="T4434" s="279" t="s">
        <v>394</v>
      </c>
      <c r="U4434" s="303"/>
      <c r="V4434" s="303"/>
      <c r="W4434" s="303"/>
      <c r="X4434" s="303"/>
      <c r="Z4434" s="303"/>
      <c r="AA4434" s="303"/>
      <c r="AC4434" s="279" t="s">
        <v>394</v>
      </c>
      <c r="AF4434" s="276">
        <f>IFERROR(VLOOKUP(A4434,'[1]قوائم الترجمة'!AC$2:AD$2397,1,0),"م")</f>
        <v>123645</v>
      </c>
      <c r="AG4434" s="232"/>
      <c r="AH4434" s="233"/>
      <c r="AI4434" s="233"/>
      <c r="AJ4434" s="233"/>
      <c r="AL4434" s="267"/>
      <c r="AM4434" s="235"/>
      <c r="AO4434" s="236"/>
      <c r="AU4434" s="234"/>
    </row>
    <row r="4435" spans="1:47" ht="21" x14ac:dyDescent="0.4">
      <c r="A4435" s="278">
        <v>123646</v>
      </c>
      <c r="B4435" s="279" t="s">
        <v>2389</v>
      </c>
      <c r="C4435" s="279" t="s">
        <v>9931</v>
      </c>
      <c r="D4435" s="279" t="s">
        <v>9932</v>
      </c>
      <c r="E4435" s="279" t="s">
        <v>424</v>
      </c>
      <c r="F4435" s="315" t="s">
        <v>9933</v>
      </c>
      <c r="G4435" s="315" t="s">
        <v>402</v>
      </c>
      <c r="H4435" s="279" t="s">
        <v>425</v>
      </c>
      <c r="I4435" s="279" t="s">
        <v>540</v>
      </c>
      <c r="J4435" s="279" t="s">
        <v>403</v>
      </c>
      <c r="K4435" s="280">
        <v>2015</v>
      </c>
      <c r="L4435" s="279" t="s">
        <v>402</v>
      </c>
      <c r="M4435" s="279" t="s">
        <v>394</v>
      </c>
      <c r="N4435" s="279" t="s">
        <v>394</v>
      </c>
      <c r="O4435" s="279" t="s">
        <v>394</v>
      </c>
      <c r="P4435" s="315">
        <v>0</v>
      </c>
      <c r="Q4435" s="278"/>
      <c r="R4435" s="303"/>
      <c r="S4435" s="279" t="s">
        <v>394</v>
      </c>
      <c r="T4435" s="279" t="s">
        <v>394</v>
      </c>
      <c r="U4435" s="303"/>
      <c r="V4435" s="303"/>
      <c r="W4435" s="303"/>
      <c r="X4435" s="303"/>
      <c r="Z4435" s="303"/>
      <c r="AA4435" s="303"/>
      <c r="AC4435" s="279" t="s">
        <v>394</v>
      </c>
      <c r="AF4435" s="276">
        <f>IFERROR(VLOOKUP(A4435,'[1]قوائم الترجمة'!AC$2:AD$2397,1,0),"م")</f>
        <v>123646</v>
      </c>
      <c r="AG4435" s="232"/>
      <c r="AH4435" s="233"/>
      <c r="AI4435" s="233"/>
      <c r="AJ4435" s="233"/>
      <c r="AL4435" s="267"/>
      <c r="AM4435" s="235"/>
      <c r="AO4435" s="236"/>
      <c r="AU4435" s="234"/>
    </row>
    <row r="4436" spans="1:47" ht="21" x14ac:dyDescent="0.4">
      <c r="A4436" s="278">
        <v>123647</v>
      </c>
      <c r="B4436" s="279" t="s">
        <v>2388</v>
      </c>
      <c r="C4436" s="279" t="s">
        <v>1054</v>
      </c>
      <c r="D4436" s="279" t="s">
        <v>212</v>
      </c>
      <c r="E4436" s="279" t="s">
        <v>394</v>
      </c>
      <c r="F4436"/>
      <c r="H4436" s="279" t="s">
        <v>394</v>
      </c>
      <c r="I4436" s="279" t="s">
        <v>540</v>
      </c>
      <c r="J4436" s="279" t="s">
        <v>394</v>
      </c>
      <c r="K4436" s="279" t="s">
        <v>394</v>
      </c>
      <c r="L4436" s="279" t="s">
        <v>394</v>
      </c>
      <c r="M4436" s="279" t="s">
        <v>394</v>
      </c>
      <c r="N4436" s="279" t="s">
        <v>394</v>
      </c>
      <c r="O4436" s="279" t="s">
        <v>394</v>
      </c>
      <c r="P4436" s="315">
        <v>0</v>
      </c>
      <c r="Q4436" s="279" t="s">
        <v>394</v>
      </c>
      <c r="R4436" s="279" t="s">
        <v>394</v>
      </c>
      <c r="S4436" s="279" t="s">
        <v>394</v>
      </c>
      <c r="T4436" s="279" t="s">
        <v>394</v>
      </c>
      <c r="U4436" s="279" t="s">
        <v>394</v>
      </c>
      <c r="V4436" s="279" t="s">
        <v>394</v>
      </c>
      <c r="W4436" s="279" t="s">
        <v>394</v>
      </c>
      <c r="X4436" s="279" t="s">
        <v>394</v>
      </c>
      <c r="Y4436" s="281"/>
      <c r="Z4436" s="279" t="s">
        <v>394</v>
      </c>
      <c r="AA4436" s="279" t="s">
        <v>394</v>
      </c>
      <c r="AB4436" s="281"/>
      <c r="AC4436" s="279" t="s">
        <v>394</v>
      </c>
      <c r="AF4436" s="276" t="str">
        <f>IFERROR(VLOOKUP(A4436,'[1]قوائم الترجمة'!AC$2:AD$2397,1,0),"م")</f>
        <v>م</v>
      </c>
      <c r="AG4436" s="232"/>
      <c r="AH4436" s="233"/>
      <c r="AI4436" s="233"/>
      <c r="AJ4436" s="233"/>
      <c r="AL4436" s="267"/>
      <c r="AM4436" s="235"/>
      <c r="AO4436" s="236"/>
      <c r="AU4436" s="234"/>
    </row>
    <row r="4437" spans="1:47" ht="21" x14ac:dyDescent="0.4">
      <c r="A4437" s="278">
        <v>123648</v>
      </c>
      <c r="B4437" s="279" t="s">
        <v>2387</v>
      </c>
      <c r="C4437" s="279" t="s">
        <v>68</v>
      </c>
      <c r="D4437" s="279" t="s">
        <v>244</v>
      </c>
      <c r="E4437" s="279" t="s">
        <v>5660</v>
      </c>
      <c r="F4437" s="315" t="s">
        <v>9934</v>
      </c>
      <c r="G4437" s="315" t="s">
        <v>8149</v>
      </c>
      <c r="H4437" s="279" t="s">
        <v>425</v>
      </c>
      <c r="I4437" s="279" t="s">
        <v>541</v>
      </c>
      <c r="J4437" s="279" t="s">
        <v>8112</v>
      </c>
      <c r="K4437" s="280">
        <v>2011</v>
      </c>
      <c r="L4437" s="279" t="s">
        <v>418</v>
      </c>
      <c r="M4437" s="279" t="s">
        <v>394</v>
      </c>
      <c r="N4437" s="279" t="s">
        <v>394</v>
      </c>
      <c r="O4437" s="279" t="s">
        <v>394</v>
      </c>
      <c r="P4437" s="315">
        <v>0</v>
      </c>
      <c r="Q4437" s="278"/>
      <c r="R4437" s="303"/>
      <c r="S4437" s="279" t="s">
        <v>394</v>
      </c>
      <c r="T4437" s="279" t="s">
        <v>394</v>
      </c>
      <c r="U4437" s="303"/>
      <c r="V4437" s="303"/>
      <c r="W4437" s="303"/>
      <c r="X4437" s="303"/>
      <c r="Z4437" s="303"/>
      <c r="AA4437" s="303"/>
      <c r="AC4437" s="279" t="s">
        <v>394</v>
      </c>
      <c r="AF4437" s="276">
        <f>IFERROR(VLOOKUP(A4437,'[1]قوائم الترجمة'!AC$2:AD$2397,1,0),"م")</f>
        <v>123648</v>
      </c>
      <c r="AG4437" s="232"/>
      <c r="AH4437" s="233"/>
      <c r="AI4437" s="233"/>
      <c r="AJ4437" s="233"/>
      <c r="AL4437" s="267"/>
      <c r="AM4437" s="235"/>
      <c r="AO4437" s="236"/>
      <c r="AU4437" s="234"/>
    </row>
    <row r="4438" spans="1:47" ht="21" x14ac:dyDescent="0.4">
      <c r="A4438" s="278">
        <v>123649</v>
      </c>
      <c r="B4438" s="279" t="s">
        <v>2386</v>
      </c>
      <c r="C4438" s="279" t="s">
        <v>102</v>
      </c>
      <c r="D4438" s="279" t="s">
        <v>1228</v>
      </c>
      <c r="E4438" s="279" t="s">
        <v>424</v>
      </c>
      <c r="F4438" s="315" t="s">
        <v>9935</v>
      </c>
      <c r="G4438" s="315" t="s">
        <v>402</v>
      </c>
      <c r="H4438" s="279" t="s">
        <v>425</v>
      </c>
      <c r="I4438" s="279" t="s">
        <v>538</v>
      </c>
      <c r="J4438" s="279" t="s">
        <v>403</v>
      </c>
      <c r="K4438" s="280">
        <v>1999</v>
      </c>
      <c r="L4438" s="279" t="s">
        <v>402</v>
      </c>
      <c r="M4438" s="279" t="s">
        <v>394</v>
      </c>
      <c r="N4438" s="279" t="s">
        <v>9936</v>
      </c>
      <c r="O4438" s="279" t="s">
        <v>8388</v>
      </c>
      <c r="P4438" s="279">
        <v>20000</v>
      </c>
      <c r="Q4438" s="278"/>
      <c r="R4438" s="303"/>
      <c r="S4438" s="279" t="s">
        <v>394</v>
      </c>
      <c r="T4438" s="279"/>
      <c r="U4438" s="303"/>
      <c r="V4438" s="303"/>
      <c r="W4438" s="303"/>
      <c r="X4438" s="303"/>
      <c r="Z4438" s="303"/>
      <c r="AA4438" s="303"/>
      <c r="AC4438" s="279" t="s">
        <v>394</v>
      </c>
      <c r="AF4438" s="276">
        <f>IFERROR(VLOOKUP(A4438,'[1]قوائم الترجمة'!AC$2:AD$2397,1,0),"م")</f>
        <v>123649</v>
      </c>
      <c r="AG4438" s="232"/>
      <c r="AH4438" s="233"/>
      <c r="AI4438" s="233"/>
      <c r="AJ4438" s="233"/>
      <c r="AL4438" s="267"/>
      <c r="AM4438" s="235"/>
      <c r="AO4438" s="236"/>
      <c r="AU4438" s="234"/>
    </row>
    <row r="4439" spans="1:47" ht="21.6" x14ac:dyDescent="0.65">
      <c r="A4439" s="278">
        <v>123650</v>
      </c>
      <c r="B4439" s="279" t="s">
        <v>2384</v>
      </c>
      <c r="C4439" s="279" t="s">
        <v>6961</v>
      </c>
      <c r="D4439" s="279" t="s">
        <v>830</v>
      </c>
      <c r="E4439" s="279" t="s">
        <v>424</v>
      </c>
      <c r="F4439" s="315" t="s">
        <v>8558</v>
      </c>
      <c r="G4439" s="315" t="s">
        <v>8188</v>
      </c>
      <c r="H4439" s="279" t="s">
        <v>428</v>
      </c>
      <c r="I4439" s="279" t="s">
        <v>67</v>
      </c>
      <c r="J4439" s="279" t="s">
        <v>426</v>
      </c>
      <c r="K4439" s="280">
        <v>2016</v>
      </c>
      <c r="L4439" s="279" t="s">
        <v>402</v>
      </c>
      <c r="M4439" s="279" t="s">
        <v>394</v>
      </c>
      <c r="N4439" s="279" t="s">
        <v>394</v>
      </c>
      <c r="O4439" s="279" t="s">
        <v>394</v>
      </c>
      <c r="P4439" s="315">
        <v>0</v>
      </c>
      <c r="Q4439" s="278"/>
      <c r="R4439" s="303"/>
      <c r="S4439" s="279" t="s">
        <v>394</v>
      </c>
      <c r="T4439" s="279" t="s">
        <v>394</v>
      </c>
      <c r="U4439" s="303"/>
      <c r="V4439" s="303"/>
      <c r="W4439" s="303"/>
      <c r="X4439" s="303"/>
      <c r="Z4439" s="303"/>
      <c r="AA4439" s="303"/>
      <c r="AC4439" s="279" t="s">
        <v>394</v>
      </c>
      <c r="AF4439" s="276">
        <f>IFERROR(VLOOKUP(A4439,'[1]قوائم الترجمة'!AC$2:AD$2397,1,0),"م")</f>
        <v>123650</v>
      </c>
      <c r="AG4439" s="242"/>
      <c r="AH4439" s="240"/>
      <c r="AI4439" s="240"/>
      <c r="AJ4439" s="240"/>
      <c r="AL4439" s="267"/>
      <c r="AM4439" s="235"/>
      <c r="AO4439" s="241"/>
      <c r="AU4439" s="234"/>
    </row>
    <row r="4440" spans="1:47" ht="21" x14ac:dyDescent="0.4">
      <c r="A4440" s="278">
        <v>123651</v>
      </c>
      <c r="B4440" s="279" t="s">
        <v>2382</v>
      </c>
      <c r="C4440" s="279" t="s">
        <v>747</v>
      </c>
      <c r="D4440" s="279" t="s">
        <v>2383</v>
      </c>
      <c r="E4440" s="279" t="s">
        <v>424</v>
      </c>
      <c r="F4440" s="315" t="s">
        <v>9937</v>
      </c>
      <c r="G4440" s="315" t="s">
        <v>402</v>
      </c>
      <c r="H4440" s="279" t="s">
        <v>425</v>
      </c>
      <c r="I4440" s="279" t="s">
        <v>67</v>
      </c>
      <c r="J4440" s="279" t="s">
        <v>403</v>
      </c>
      <c r="K4440" s="280">
        <v>2017</v>
      </c>
      <c r="L4440" s="279" t="s">
        <v>402</v>
      </c>
      <c r="M4440" s="279" t="s">
        <v>394</v>
      </c>
      <c r="N4440" s="279" t="s">
        <v>394</v>
      </c>
      <c r="O4440" s="279" t="s">
        <v>394</v>
      </c>
      <c r="P4440" s="315">
        <v>0</v>
      </c>
      <c r="Q4440" s="278"/>
      <c r="R4440" s="303"/>
      <c r="S4440" s="279" t="s">
        <v>394</v>
      </c>
      <c r="T4440" s="279" t="s">
        <v>394</v>
      </c>
      <c r="U4440" s="303"/>
      <c r="V4440" s="303"/>
      <c r="W4440" s="303"/>
      <c r="X4440" s="303"/>
      <c r="Z4440" s="303"/>
      <c r="AA4440" s="303"/>
      <c r="AC4440" s="279" t="s">
        <v>394</v>
      </c>
      <c r="AF4440" s="276">
        <f>IFERROR(VLOOKUP(A4440,'[1]قوائم الترجمة'!AC$2:AD$2397,1,0),"م")</f>
        <v>123651</v>
      </c>
      <c r="AG4440" s="232"/>
      <c r="AH4440" s="233"/>
      <c r="AI4440" s="233"/>
      <c r="AJ4440" s="233"/>
      <c r="AL4440" s="267"/>
      <c r="AM4440" s="235"/>
      <c r="AO4440" s="236"/>
      <c r="AU4440" s="234"/>
    </row>
    <row r="4441" spans="1:47" ht="21" x14ac:dyDescent="0.4">
      <c r="A4441" s="278">
        <v>123652</v>
      </c>
      <c r="B4441" s="279" t="s">
        <v>2381</v>
      </c>
      <c r="C4441" s="279" t="s">
        <v>115</v>
      </c>
      <c r="D4441" s="279" t="s">
        <v>276</v>
      </c>
      <c r="E4441" s="279" t="s">
        <v>394</v>
      </c>
      <c r="F4441"/>
      <c r="H4441" s="279" t="s">
        <v>394</v>
      </c>
      <c r="I4441" s="279" t="s">
        <v>540</v>
      </c>
      <c r="J4441" s="279" t="s">
        <v>394</v>
      </c>
      <c r="K4441" s="279" t="s">
        <v>394</v>
      </c>
      <c r="L4441" s="279" t="s">
        <v>394</v>
      </c>
      <c r="M4441" s="279" t="s">
        <v>394</v>
      </c>
      <c r="N4441" s="279" t="s">
        <v>394</v>
      </c>
      <c r="O4441" s="279" t="s">
        <v>394</v>
      </c>
      <c r="P4441" s="315">
        <v>0</v>
      </c>
      <c r="Q4441" s="279" t="s">
        <v>394</v>
      </c>
      <c r="R4441" s="279" t="s">
        <v>394</v>
      </c>
      <c r="S4441" s="279" t="s">
        <v>394</v>
      </c>
      <c r="T4441" s="279" t="s">
        <v>394</v>
      </c>
      <c r="U4441" s="279" t="s">
        <v>394</v>
      </c>
      <c r="V4441" s="279" t="s">
        <v>394</v>
      </c>
      <c r="W4441" s="279" t="s">
        <v>394</v>
      </c>
      <c r="X4441" s="279" t="s">
        <v>394</v>
      </c>
      <c r="Y4441" s="281"/>
      <c r="Z4441" s="279" t="s">
        <v>394</v>
      </c>
      <c r="AA4441" s="279" t="s">
        <v>394</v>
      </c>
      <c r="AB4441" s="281"/>
      <c r="AC4441" s="279" t="s">
        <v>394</v>
      </c>
      <c r="AF4441" s="276" t="str">
        <f>IFERROR(VLOOKUP(A4441,'[1]قوائم الترجمة'!AC$2:AD$2397,1,0),"م")</f>
        <v>م</v>
      </c>
      <c r="AG4441" s="232"/>
      <c r="AH4441" s="233"/>
      <c r="AI4441" s="233"/>
      <c r="AJ4441" s="233"/>
      <c r="AL4441" s="267"/>
      <c r="AM4441" s="235"/>
      <c r="AO4441" s="236"/>
      <c r="AU4441" s="234"/>
    </row>
    <row r="4442" spans="1:47" ht="21" x14ac:dyDescent="0.4">
      <c r="A4442" s="278">
        <v>123653</v>
      </c>
      <c r="B4442" s="279" t="s">
        <v>2379</v>
      </c>
      <c r="C4442" s="279" t="s">
        <v>2380</v>
      </c>
      <c r="D4442" s="279" t="s">
        <v>630</v>
      </c>
      <c r="E4442" s="279" t="s">
        <v>424</v>
      </c>
      <c r="F4442" s="315" t="s">
        <v>9938</v>
      </c>
      <c r="G4442" s="315" t="s">
        <v>402</v>
      </c>
      <c r="H4442" s="279" t="s">
        <v>425</v>
      </c>
      <c r="I4442" s="279" t="s">
        <v>538</v>
      </c>
      <c r="J4442" s="279" t="s">
        <v>403</v>
      </c>
      <c r="K4442" s="280">
        <v>2012</v>
      </c>
      <c r="L4442" s="279" t="s">
        <v>404</v>
      </c>
      <c r="M4442" s="279" t="s">
        <v>394</v>
      </c>
      <c r="N4442" s="279" t="s">
        <v>394</v>
      </c>
      <c r="O4442" s="279" t="s">
        <v>394</v>
      </c>
      <c r="P4442" s="315">
        <v>0</v>
      </c>
      <c r="Q4442" s="278"/>
      <c r="R4442" s="303"/>
      <c r="S4442" s="279" t="s">
        <v>394</v>
      </c>
      <c r="T4442" s="279" t="s">
        <v>394</v>
      </c>
      <c r="U4442" s="303"/>
      <c r="V4442" s="303"/>
      <c r="W4442" s="303"/>
      <c r="X4442" s="303"/>
      <c r="Z4442" s="303"/>
      <c r="AA4442" s="303"/>
      <c r="AC4442" s="279" t="s">
        <v>394</v>
      </c>
      <c r="AF4442" s="276">
        <f>IFERROR(VLOOKUP(A4442,'[1]قوائم الترجمة'!AC$2:AD$2397,1,0),"م")</f>
        <v>123653</v>
      </c>
      <c r="AG4442" s="232"/>
      <c r="AH4442" s="233"/>
      <c r="AI4442" s="233"/>
      <c r="AJ4442" s="233"/>
      <c r="AL4442" s="267"/>
      <c r="AM4442" s="235"/>
      <c r="AO4442" s="236"/>
      <c r="AU4442" s="234"/>
    </row>
    <row r="4443" spans="1:47" ht="21" x14ac:dyDescent="0.4">
      <c r="A4443" s="278">
        <v>123654</v>
      </c>
      <c r="B4443" s="279" t="s">
        <v>2377</v>
      </c>
      <c r="C4443" s="279" t="s">
        <v>2378</v>
      </c>
      <c r="D4443" s="279" t="s">
        <v>955</v>
      </c>
      <c r="E4443" s="279" t="s">
        <v>424</v>
      </c>
      <c r="F4443" s="315" t="s">
        <v>9939</v>
      </c>
      <c r="G4443" s="315" t="s">
        <v>402</v>
      </c>
      <c r="H4443" s="279" t="s">
        <v>425</v>
      </c>
      <c r="I4443" s="279" t="s">
        <v>539</v>
      </c>
      <c r="J4443" s="279" t="s">
        <v>403</v>
      </c>
      <c r="K4443" s="280">
        <v>2014</v>
      </c>
      <c r="L4443" s="279" t="s">
        <v>402</v>
      </c>
      <c r="M4443" s="279" t="s">
        <v>394</v>
      </c>
      <c r="N4443" s="279" t="s">
        <v>394</v>
      </c>
      <c r="O4443" s="279" t="s">
        <v>394</v>
      </c>
      <c r="P4443" s="315">
        <v>0</v>
      </c>
      <c r="Q4443" s="278"/>
      <c r="R4443" s="303"/>
      <c r="S4443" s="279" t="s">
        <v>394</v>
      </c>
      <c r="T4443" s="279" t="s">
        <v>394</v>
      </c>
      <c r="U4443" s="303"/>
      <c r="V4443" s="303"/>
      <c r="W4443" s="303"/>
      <c r="X4443" s="303"/>
      <c r="Z4443" s="303"/>
      <c r="AA4443" s="303"/>
      <c r="AC4443" s="279" t="s">
        <v>855</v>
      </c>
      <c r="AF4443" s="276">
        <f>IFERROR(VLOOKUP(A4443,'[1]قوائم الترجمة'!AC$2:AD$2397,1,0),"م")</f>
        <v>123654</v>
      </c>
      <c r="AG4443" s="232"/>
      <c r="AH4443" s="233"/>
      <c r="AI4443" s="233"/>
      <c r="AJ4443" s="233"/>
      <c r="AL4443" s="267"/>
      <c r="AM4443" s="235"/>
      <c r="AO4443" s="236"/>
      <c r="AU4443" s="234"/>
    </row>
    <row r="4444" spans="1:47" ht="21" x14ac:dyDescent="0.4">
      <c r="A4444" s="278">
        <v>123655</v>
      </c>
      <c r="B4444" s="279" t="s">
        <v>2376</v>
      </c>
      <c r="C4444" s="279" t="s">
        <v>510</v>
      </c>
      <c r="D4444" s="279" t="s">
        <v>343</v>
      </c>
      <c r="E4444" s="279" t="s">
        <v>424</v>
      </c>
      <c r="F4444" s="315" t="s">
        <v>394</v>
      </c>
      <c r="G4444" s="315" t="s">
        <v>8101</v>
      </c>
      <c r="H4444" s="279" t="s">
        <v>425</v>
      </c>
      <c r="I4444" s="279" t="s">
        <v>540</v>
      </c>
      <c r="J4444" s="279" t="s">
        <v>403</v>
      </c>
      <c r="K4444" s="280">
        <v>2003</v>
      </c>
      <c r="L4444" s="279" t="s">
        <v>402</v>
      </c>
      <c r="M4444" s="279" t="s">
        <v>394</v>
      </c>
      <c r="N4444" s="279" t="s">
        <v>394</v>
      </c>
      <c r="O4444" s="279" t="s">
        <v>394</v>
      </c>
      <c r="P4444" s="315">
        <v>0</v>
      </c>
      <c r="Q4444" s="278"/>
      <c r="R4444" s="303"/>
      <c r="S4444" s="279" t="s">
        <v>394</v>
      </c>
      <c r="T4444" s="279" t="s">
        <v>394</v>
      </c>
      <c r="U4444" s="303"/>
      <c r="V4444" s="303"/>
      <c r="W4444" s="303"/>
      <c r="X4444" s="303"/>
      <c r="Z4444" s="303"/>
      <c r="AA4444" s="303"/>
      <c r="AC4444" s="279" t="s">
        <v>394</v>
      </c>
      <c r="AF4444" s="276">
        <f>IFERROR(VLOOKUP(A4444,'[1]قوائم الترجمة'!AC$2:AD$2397,1,0),"م")</f>
        <v>123655</v>
      </c>
      <c r="AG4444" s="232"/>
      <c r="AH4444" s="233"/>
      <c r="AI4444" s="233"/>
      <c r="AJ4444" s="233"/>
      <c r="AL4444" s="267"/>
      <c r="AM4444" s="235"/>
      <c r="AO4444" s="236"/>
      <c r="AU4444" s="234"/>
    </row>
    <row r="4445" spans="1:47" ht="21" x14ac:dyDescent="0.4">
      <c r="A4445" s="278">
        <v>123656</v>
      </c>
      <c r="B4445" s="279" t="s">
        <v>2375</v>
      </c>
      <c r="C4445" s="279" t="s">
        <v>68</v>
      </c>
      <c r="D4445" s="279" t="s">
        <v>1158</v>
      </c>
      <c r="E4445" s="279" t="s">
        <v>394</v>
      </c>
      <c r="F4445"/>
      <c r="H4445" s="279" t="s">
        <v>394</v>
      </c>
      <c r="I4445" s="279" t="s">
        <v>539</v>
      </c>
      <c r="J4445" s="279" t="s">
        <v>394</v>
      </c>
      <c r="K4445" s="279" t="s">
        <v>394</v>
      </c>
      <c r="L4445" s="279" t="s">
        <v>394</v>
      </c>
      <c r="M4445" s="279" t="s">
        <v>394</v>
      </c>
      <c r="N4445" s="279" t="s">
        <v>394</v>
      </c>
      <c r="O4445" s="279" t="s">
        <v>394</v>
      </c>
      <c r="P4445" s="315">
        <v>0</v>
      </c>
      <c r="Q4445" s="279" t="s">
        <v>394</v>
      </c>
      <c r="R4445" s="279" t="s">
        <v>394</v>
      </c>
      <c r="S4445" s="279" t="s">
        <v>394</v>
      </c>
      <c r="T4445" s="279" t="s">
        <v>394</v>
      </c>
      <c r="U4445" s="279" t="s">
        <v>394</v>
      </c>
      <c r="V4445" s="279" t="s">
        <v>394</v>
      </c>
      <c r="W4445" s="279" t="s">
        <v>394</v>
      </c>
      <c r="X4445" s="279" t="s">
        <v>394</v>
      </c>
      <c r="Y4445" s="281"/>
      <c r="Z4445" s="279" t="s">
        <v>394</v>
      </c>
      <c r="AA4445" s="279" t="s">
        <v>394</v>
      </c>
      <c r="AB4445" s="281"/>
      <c r="AC4445" s="279" t="s">
        <v>855</v>
      </c>
      <c r="AF4445" s="276" t="str">
        <f>IFERROR(VLOOKUP(A4445,'[1]قوائم الترجمة'!AC$2:AD$2397,1,0),"م")</f>
        <v>م</v>
      </c>
      <c r="AG4445" s="232"/>
      <c r="AH4445" s="233"/>
      <c r="AI4445" s="233"/>
      <c r="AJ4445" s="233"/>
      <c r="AL4445" s="267"/>
      <c r="AM4445" s="235"/>
      <c r="AO4445" s="236"/>
      <c r="AU4445" s="234"/>
    </row>
    <row r="4446" spans="1:47" ht="21" x14ac:dyDescent="0.4">
      <c r="A4446" s="278">
        <v>123657</v>
      </c>
      <c r="B4446" s="279" t="s">
        <v>2374</v>
      </c>
      <c r="C4446" s="279" t="s">
        <v>617</v>
      </c>
      <c r="D4446" s="279" t="s">
        <v>1030</v>
      </c>
      <c r="E4446" s="279" t="s">
        <v>423</v>
      </c>
      <c r="F4446" s="315" t="s">
        <v>8426</v>
      </c>
      <c r="G4446" s="315" t="s">
        <v>8234</v>
      </c>
      <c r="H4446" s="279" t="s">
        <v>425</v>
      </c>
      <c r="I4446" s="279" t="s">
        <v>67</v>
      </c>
      <c r="J4446" s="279" t="s">
        <v>426</v>
      </c>
      <c r="K4446" s="280">
        <v>2000</v>
      </c>
      <c r="L4446" s="279" t="s">
        <v>404</v>
      </c>
      <c r="M4446" s="279" t="s">
        <v>394</v>
      </c>
      <c r="N4446" s="279" t="s">
        <v>394</v>
      </c>
      <c r="O4446" s="279" t="s">
        <v>394</v>
      </c>
      <c r="P4446" s="315">
        <v>0</v>
      </c>
      <c r="Q4446" s="278"/>
      <c r="R4446" s="303"/>
      <c r="S4446" s="279" t="s">
        <v>394</v>
      </c>
      <c r="T4446" s="279" t="s">
        <v>394</v>
      </c>
      <c r="U4446" s="303"/>
      <c r="V4446" s="303"/>
      <c r="W4446" s="303"/>
      <c r="X4446" s="303"/>
      <c r="Z4446" s="303"/>
      <c r="AA4446" s="303"/>
      <c r="AC4446" s="279" t="s">
        <v>394</v>
      </c>
      <c r="AF4446" s="276">
        <f>IFERROR(VLOOKUP(A4446,'[1]قوائم الترجمة'!AC$2:AD$2397,1,0),"م")</f>
        <v>123657</v>
      </c>
      <c r="AG4446" s="232"/>
      <c r="AH4446" s="233"/>
      <c r="AI4446" s="233"/>
      <c r="AJ4446" s="233"/>
      <c r="AL4446" s="267"/>
      <c r="AM4446" s="235"/>
      <c r="AO4446" s="236"/>
      <c r="AU4446" s="234"/>
    </row>
    <row r="4447" spans="1:47" ht="21" x14ac:dyDescent="0.4">
      <c r="A4447" s="278">
        <v>123658</v>
      </c>
      <c r="B4447" s="279" t="s">
        <v>2373</v>
      </c>
      <c r="C4447" s="279" t="s">
        <v>103</v>
      </c>
      <c r="D4447" s="279" t="s">
        <v>1003</v>
      </c>
      <c r="E4447" s="279" t="s">
        <v>423</v>
      </c>
      <c r="F4447" s="315" t="s">
        <v>9634</v>
      </c>
      <c r="G4447" s="315" t="s">
        <v>402</v>
      </c>
      <c r="H4447" s="279" t="s">
        <v>425</v>
      </c>
      <c r="I4447" s="279" t="s">
        <v>539</v>
      </c>
      <c r="J4447" s="279" t="s">
        <v>403</v>
      </c>
      <c r="K4447" s="280">
        <v>2015</v>
      </c>
      <c r="L4447" s="279" t="s">
        <v>402</v>
      </c>
      <c r="M4447" s="279" t="s">
        <v>394</v>
      </c>
      <c r="N4447" s="279" t="s">
        <v>9940</v>
      </c>
      <c r="O4447" s="279" t="s">
        <v>8992</v>
      </c>
      <c r="P4447" s="279">
        <v>25000</v>
      </c>
      <c r="Q4447" s="278"/>
      <c r="R4447" s="303"/>
      <c r="S4447" s="279" t="s">
        <v>394</v>
      </c>
      <c r="T4447" s="279"/>
      <c r="U4447" s="303"/>
      <c r="V4447" s="303"/>
      <c r="W4447" s="303"/>
      <c r="X4447" s="303"/>
      <c r="Z4447" s="303"/>
      <c r="AA4447" s="303"/>
      <c r="AC4447" s="279" t="s">
        <v>394</v>
      </c>
      <c r="AF4447" s="276">
        <f>IFERROR(VLOOKUP(A4447,'[1]قوائم الترجمة'!AC$2:AD$2397,1,0),"م")</f>
        <v>123658</v>
      </c>
      <c r="AG4447" s="232"/>
      <c r="AH4447" s="233"/>
      <c r="AI4447" s="233"/>
      <c r="AJ4447" s="233"/>
      <c r="AL4447" s="267"/>
      <c r="AM4447" s="235"/>
      <c r="AO4447" s="236"/>
      <c r="AU4447" s="234"/>
    </row>
    <row r="4448" spans="1:47" ht="21" x14ac:dyDescent="0.4">
      <c r="A4448" s="278">
        <v>123659</v>
      </c>
      <c r="B4448" s="279" t="s">
        <v>2372</v>
      </c>
      <c r="C4448" s="279" t="s">
        <v>94</v>
      </c>
      <c r="D4448" s="279" t="s">
        <v>331</v>
      </c>
      <c r="E4448" s="279" t="s">
        <v>423</v>
      </c>
      <c r="F4448" s="315" t="s">
        <v>9941</v>
      </c>
      <c r="G4448" s="315" t="s">
        <v>402</v>
      </c>
      <c r="H4448" s="279" t="s">
        <v>425</v>
      </c>
      <c r="I4448" s="279" t="s">
        <v>540</v>
      </c>
      <c r="J4448" s="279" t="s">
        <v>403</v>
      </c>
      <c r="K4448" s="280">
        <v>2019</v>
      </c>
      <c r="L4448" s="279" t="s">
        <v>404</v>
      </c>
      <c r="M4448" s="279" t="s">
        <v>394</v>
      </c>
      <c r="N4448" s="279" t="s">
        <v>394</v>
      </c>
      <c r="O4448" s="279" t="s">
        <v>394</v>
      </c>
      <c r="P4448" s="315">
        <v>0</v>
      </c>
      <c r="Q4448" s="278"/>
      <c r="R4448" s="303"/>
      <c r="S4448" s="279" t="s">
        <v>394</v>
      </c>
      <c r="T4448" s="279" t="s">
        <v>394</v>
      </c>
      <c r="U4448" s="303"/>
      <c r="V4448" s="303"/>
      <c r="W4448" s="303"/>
      <c r="X4448" s="303"/>
      <c r="Z4448" s="303"/>
      <c r="AA4448" s="303"/>
      <c r="AC4448" s="279" t="s">
        <v>394</v>
      </c>
      <c r="AF4448" s="276">
        <f>IFERROR(VLOOKUP(A4448,'[1]قوائم الترجمة'!AC$2:AD$2397,1,0),"م")</f>
        <v>123659</v>
      </c>
      <c r="AG4448" s="232"/>
      <c r="AH4448" s="233"/>
      <c r="AI4448" s="233"/>
      <c r="AJ4448" s="233"/>
      <c r="AL4448" s="267"/>
      <c r="AM4448" s="235"/>
      <c r="AO4448" s="236"/>
      <c r="AU4448" s="234"/>
    </row>
    <row r="4449" spans="1:47" ht="21" x14ac:dyDescent="0.4">
      <c r="A4449" s="278">
        <v>123660</v>
      </c>
      <c r="B4449" s="279" t="s">
        <v>2371</v>
      </c>
      <c r="C4449" s="279" t="s">
        <v>71</v>
      </c>
      <c r="D4449" s="279" t="s">
        <v>939</v>
      </c>
      <c r="E4449" s="279" t="s">
        <v>423</v>
      </c>
      <c r="F4449" s="315" t="s">
        <v>8482</v>
      </c>
      <c r="G4449" s="315" t="s">
        <v>412</v>
      </c>
      <c r="H4449" s="279" t="s">
        <v>425</v>
      </c>
      <c r="I4449" s="279" t="s">
        <v>61</v>
      </c>
      <c r="J4449" s="279" t="s">
        <v>426</v>
      </c>
      <c r="K4449" s="280">
        <v>2007</v>
      </c>
      <c r="L4449" s="279" t="s">
        <v>414</v>
      </c>
      <c r="M4449" s="279" t="s">
        <v>394</v>
      </c>
      <c r="N4449" s="279" t="s">
        <v>394</v>
      </c>
      <c r="O4449" s="279" t="s">
        <v>394</v>
      </c>
      <c r="P4449" s="315">
        <v>0</v>
      </c>
      <c r="Q4449" s="278"/>
      <c r="R4449" s="303"/>
      <c r="S4449" s="279" t="s">
        <v>394</v>
      </c>
      <c r="T4449" s="279" t="s">
        <v>394</v>
      </c>
      <c r="U4449" s="303"/>
      <c r="V4449" s="303"/>
      <c r="W4449" s="303"/>
      <c r="X4449" s="303"/>
      <c r="Z4449" s="303"/>
      <c r="AA4449" s="303"/>
      <c r="AC4449" s="279" t="s">
        <v>394</v>
      </c>
      <c r="AF4449" s="276">
        <f>IFERROR(VLOOKUP(A4449,'[1]قوائم الترجمة'!AC$2:AD$2397,1,0),"م")</f>
        <v>123660</v>
      </c>
      <c r="AG4449" s="232"/>
      <c r="AH4449" s="233"/>
      <c r="AI4449" s="233"/>
      <c r="AJ4449" s="233"/>
      <c r="AL4449" s="267"/>
      <c r="AM4449" s="235"/>
      <c r="AO4449" s="236"/>
      <c r="AU4449" s="234"/>
    </row>
    <row r="4450" spans="1:47" ht="21" x14ac:dyDescent="0.4">
      <c r="A4450" s="278">
        <v>123661</v>
      </c>
      <c r="B4450" s="279" t="s">
        <v>2370</v>
      </c>
      <c r="C4450" s="279" t="s">
        <v>128</v>
      </c>
      <c r="D4450" s="279" t="s">
        <v>273</v>
      </c>
      <c r="E4450" s="279" t="s">
        <v>423</v>
      </c>
      <c r="F4450" s="315" t="s">
        <v>9942</v>
      </c>
      <c r="G4450" s="315" t="s">
        <v>402</v>
      </c>
      <c r="H4450" s="279" t="s">
        <v>425</v>
      </c>
      <c r="I4450" s="279" t="s">
        <v>67</v>
      </c>
      <c r="J4450" s="279" t="s">
        <v>426</v>
      </c>
      <c r="K4450" s="280">
        <v>2013</v>
      </c>
      <c r="L4450" s="279" t="s">
        <v>404</v>
      </c>
      <c r="M4450" s="279" t="s">
        <v>394</v>
      </c>
      <c r="N4450" s="279" t="s">
        <v>394</v>
      </c>
      <c r="O4450" s="279" t="s">
        <v>394</v>
      </c>
      <c r="P4450" s="315">
        <v>0</v>
      </c>
      <c r="Q4450" s="278"/>
      <c r="R4450" s="303"/>
      <c r="S4450" s="279" t="s">
        <v>394</v>
      </c>
      <c r="T4450" s="279" t="s">
        <v>394</v>
      </c>
      <c r="U4450" s="303"/>
      <c r="V4450" s="303"/>
      <c r="W4450" s="303"/>
      <c r="X4450" s="303"/>
      <c r="Z4450" s="303"/>
      <c r="AA4450" s="303"/>
      <c r="AC4450" s="279" t="s">
        <v>394</v>
      </c>
      <c r="AF4450" s="276">
        <f>IFERROR(VLOOKUP(A4450,'[1]قوائم الترجمة'!AC$2:AD$2397,1,0),"م")</f>
        <v>123661</v>
      </c>
      <c r="AG4450" s="232"/>
      <c r="AH4450" s="233"/>
      <c r="AI4450" s="233"/>
      <c r="AJ4450" s="233"/>
      <c r="AL4450" s="267"/>
      <c r="AM4450" s="235"/>
      <c r="AO4450" s="236"/>
      <c r="AU4450" s="234"/>
    </row>
    <row r="4451" spans="1:47" ht="21" x14ac:dyDescent="0.4">
      <c r="A4451" s="278">
        <v>123662</v>
      </c>
      <c r="B4451" s="279" t="s">
        <v>2369</v>
      </c>
      <c r="C4451" s="279" t="s">
        <v>155</v>
      </c>
      <c r="D4451" s="279" t="s">
        <v>326</v>
      </c>
      <c r="E4451" s="279" t="s">
        <v>5660</v>
      </c>
      <c r="F4451" s="315" t="s">
        <v>9943</v>
      </c>
      <c r="G4451" s="315" t="s">
        <v>8281</v>
      </c>
      <c r="H4451" s="279" t="s">
        <v>425</v>
      </c>
      <c r="I4451" s="279" t="s">
        <v>541</v>
      </c>
      <c r="J4451" s="279" t="s">
        <v>8101</v>
      </c>
      <c r="K4451" s="312"/>
      <c r="L4451" s="279" t="s">
        <v>8101</v>
      </c>
      <c r="M4451" s="279" t="s">
        <v>394</v>
      </c>
      <c r="N4451" s="279" t="s">
        <v>394</v>
      </c>
      <c r="O4451" s="279" t="s">
        <v>394</v>
      </c>
      <c r="P4451" s="315">
        <v>0</v>
      </c>
      <c r="Q4451" s="278"/>
      <c r="R4451" s="303"/>
      <c r="S4451" s="279" t="s">
        <v>394</v>
      </c>
      <c r="T4451" s="279" t="s">
        <v>394</v>
      </c>
      <c r="U4451" s="303"/>
      <c r="V4451" s="303"/>
      <c r="W4451" s="303"/>
      <c r="X4451" s="303"/>
      <c r="Z4451" s="303"/>
      <c r="AA4451" s="303"/>
      <c r="AC4451" s="279" t="s">
        <v>394</v>
      </c>
      <c r="AF4451" s="276">
        <f>IFERROR(VLOOKUP(A4451,'[1]قوائم الترجمة'!AC$2:AD$2397,1,0),"م")</f>
        <v>123662</v>
      </c>
      <c r="AG4451" s="232"/>
      <c r="AH4451" s="233"/>
      <c r="AI4451" s="233"/>
      <c r="AJ4451" s="233"/>
      <c r="AL4451" s="267"/>
      <c r="AM4451" s="235"/>
      <c r="AO4451" s="236"/>
      <c r="AU4451" s="234"/>
    </row>
    <row r="4452" spans="1:47" ht="21" x14ac:dyDescent="0.4">
      <c r="A4452" s="278">
        <v>123663</v>
      </c>
      <c r="B4452" s="279" t="s">
        <v>2368</v>
      </c>
      <c r="C4452" s="279" t="s">
        <v>143</v>
      </c>
      <c r="D4452" s="279" t="s">
        <v>261</v>
      </c>
      <c r="E4452" s="279" t="s">
        <v>394</v>
      </c>
      <c r="F4452"/>
      <c r="H4452" s="279" t="s">
        <v>394</v>
      </c>
      <c r="I4452" s="279" t="s">
        <v>540</v>
      </c>
      <c r="J4452" s="279" t="s">
        <v>394</v>
      </c>
      <c r="K4452" s="279" t="s">
        <v>394</v>
      </c>
      <c r="L4452" s="279" t="s">
        <v>394</v>
      </c>
      <c r="M4452" s="279" t="s">
        <v>394</v>
      </c>
      <c r="N4452" s="279" t="s">
        <v>394</v>
      </c>
      <c r="O4452" s="279" t="s">
        <v>394</v>
      </c>
      <c r="P4452" s="315">
        <v>0</v>
      </c>
      <c r="Q4452" s="279" t="s">
        <v>394</v>
      </c>
      <c r="R4452" s="279" t="s">
        <v>394</v>
      </c>
      <c r="S4452" s="279" t="s">
        <v>394</v>
      </c>
      <c r="T4452" s="279" t="s">
        <v>394</v>
      </c>
      <c r="U4452" s="279" t="s">
        <v>394</v>
      </c>
      <c r="V4452" s="279" t="s">
        <v>394</v>
      </c>
      <c r="W4452" s="279" t="s">
        <v>394</v>
      </c>
      <c r="X4452" s="279" t="s">
        <v>394</v>
      </c>
      <c r="Y4452" s="281"/>
      <c r="Z4452" s="279" t="s">
        <v>394</v>
      </c>
      <c r="AA4452" s="279" t="s">
        <v>394</v>
      </c>
      <c r="AB4452" s="281"/>
      <c r="AC4452" s="279" t="s">
        <v>394</v>
      </c>
      <c r="AF4452" s="276" t="str">
        <f>IFERROR(VLOOKUP(A4452,'[1]قوائم الترجمة'!AC$2:AD$2397,1,0),"م")</f>
        <v>م</v>
      </c>
      <c r="AG4452" s="232"/>
      <c r="AH4452" s="233"/>
      <c r="AI4452" s="233"/>
      <c r="AJ4452" s="233"/>
      <c r="AL4452" s="267"/>
      <c r="AM4452" s="235"/>
      <c r="AO4452" s="236"/>
      <c r="AU4452" s="234"/>
    </row>
    <row r="4453" spans="1:47" ht="21" x14ac:dyDescent="0.4">
      <c r="A4453" s="278">
        <v>123664</v>
      </c>
      <c r="B4453" s="279" t="s">
        <v>2367</v>
      </c>
      <c r="C4453" s="279" t="s">
        <v>115</v>
      </c>
      <c r="D4453" s="279" t="s">
        <v>272</v>
      </c>
      <c r="E4453" s="279" t="s">
        <v>394</v>
      </c>
      <c r="F4453"/>
      <c r="H4453" s="279" t="s">
        <v>394</v>
      </c>
      <c r="I4453" s="279" t="s">
        <v>540</v>
      </c>
      <c r="J4453" s="279" t="s">
        <v>394</v>
      </c>
      <c r="K4453" s="279" t="s">
        <v>394</v>
      </c>
      <c r="L4453" s="279" t="s">
        <v>394</v>
      </c>
      <c r="M4453" s="279" t="s">
        <v>394</v>
      </c>
      <c r="N4453" s="279" t="s">
        <v>394</v>
      </c>
      <c r="O4453" s="279" t="s">
        <v>394</v>
      </c>
      <c r="P4453" s="315">
        <v>0</v>
      </c>
      <c r="Q4453" s="279" t="s">
        <v>394</v>
      </c>
      <c r="R4453" s="279" t="s">
        <v>394</v>
      </c>
      <c r="S4453" s="279" t="s">
        <v>394</v>
      </c>
      <c r="T4453" s="279" t="s">
        <v>394</v>
      </c>
      <c r="U4453" s="279" t="s">
        <v>394</v>
      </c>
      <c r="V4453" s="279" t="s">
        <v>394</v>
      </c>
      <c r="W4453" s="279" t="s">
        <v>394</v>
      </c>
      <c r="X4453" s="279" t="s">
        <v>394</v>
      </c>
      <c r="Y4453" s="281"/>
      <c r="Z4453" s="279" t="s">
        <v>394</v>
      </c>
      <c r="AA4453" s="279" t="s">
        <v>394</v>
      </c>
      <c r="AB4453" s="281"/>
      <c r="AC4453" s="279" t="s">
        <v>394</v>
      </c>
      <c r="AF4453" s="276" t="str">
        <f>IFERROR(VLOOKUP(A4453,'[1]قوائم الترجمة'!AC$2:AD$2397,1,0),"م")</f>
        <v>م</v>
      </c>
      <c r="AG4453" s="232"/>
      <c r="AH4453" s="233"/>
      <c r="AI4453" s="233"/>
      <c r="AJ4453" s="233"/>
      <c r="AL4453" s="267"/>
      <c r="AM4453" s="235"/>
      <c r="AO4453" s="236"/>
      <c r="AU4453" s="234"/>
    </row>
    <row r="4454" spans="1:47" ht="21" x14ac:dyDescent="0.4">
      <c r="A4454" s="278">
        <v>123665</v>
      </c>
      <c r="B4454" s="279" t="s">
        <v>2365</v>
      </c>
      <c r="C4454" s="279" t="s">
        <v>2366</v>
      </c>
      <c r="D4454" s="279" t="s">
        <v>252</v>
      </c>
      <c r="E4454" s="279" t="s">
        <v>394</v>
      </c>
      <c r="F4454"/>
      <c r="H4454" s="279" t="s">
        <v>394</v>
      </c>
      <c r="I4454" s="279" t="s">
        <v>539</v>
      </c>
      <c r="J4454" s="279" t="s">
        <v>394</v>
      </c>
      <c r="K4454" s="279" t="s">
        <v>394</v>
      </c>
      <c r="L4454" s="279" t="s">
        <v>394</v>
      </c>
      <c r="M4454" s="279" t="s">
        <v>394</v>
      </c>
      <c r="N4454" s="279" t="s">
        <v>394</v>
      </c>
      <c r="O4454" s="279" t="s">
        <v>394</v>
      </c>
      <c r="P4454" s="315">
        <v>0</v>
      </c>
      <c r="Q4454" s="279" t="s">
        <v>394</v>
      </c>
      <c r="R4454" s="279" t="s">
        <v>394</v>
      </c>
      <c r="S4454" s="279" t="s">
        <v>394</v>
      </c>
      <c r="T4454" s="279" t="s">
        <v>394</v>
      </c>
      <c r="U4454" s="279" t="s">
        <v>394</v>
      </c>
      <c r="V4454" s="279" t="s">
        <v>394</v>
      </c>
      <c r="W4454" s="279" t="s">
        <v>394</v>
      </c>
      <c r="X4454" s="279" t="s">
        <v>394</v>
      </c>
      <c r="Y4454" s="281"/>
      <c r="Z4454" s="279" t="s">
        <v>394</v>
      </c>
      <c r="AA4454" s="279" t="s">
        <v>394</v>
      </c>
      <c r="AB4454" s="281"/>
      <c r="AC4454" s="279" t="s">
        <v>855</v>
      </c>
      <c r="AF4454" s="276" t="str">
        <f>IFERROR(VLOOKUP(A4454,'[1]قوائم الترجمة'!AC$2:AD$2397,1,0),"م")</f>
        <v>م</v>
      </c>
      <c r="AG4454" s="232"/>
      <c r="AH4454" s="233"/>
      <c r="AI4454" s="233"/>
      <c r="AJ4454" s="233"/>
      <c r="AL4454" s="267"/>
      <c r="AM4454" s="235"/>
      <c r="AO4454" s="236"/>
      <c r="AU4454" s="234"/>
    </row>
    <row r="4455" spans="1:47" ht="21" x14ac:dyDescent="0.4">
      <c r="A4455" s="278">
        <v>123666</v>
      </c>
      <c r="B4455" s="279" t="s">
        <v>2364</v>
      </c>
      <c r="C4455" s="279" t="s">
        <v>68</v>
      </c>
      <c r="D4455" s="279" t="s">
        <v>348</v>
      </c>
      <c r="E4455" s="279" t="s">
        <v>394</v>
      </c>
      <c r="F4455"/>
      <c r="H4455" s="279" t="s">
        <v>394</v>
      </c>
      <c r="I4455" s="279" t="s">
        <v>539</v>
      </c>
      <c r="J4455" s="279" t="s">
        <v>394</v>
      </c>
      <c r="K4455" s="279" t="s">
        <v>394</v>
      </c>
      <c r="L4455" s="279" t="s">
        <v>394</v>
      </c>
      <c r="M4455" s="279" t="s">
        <v>394</v>
      </c>
      <c r="N4455" s="279" t="s">
        <v>394</v>
      </c>
      <c r="O4455" s="279" t="s">
        <v>394</v>
      </c>
      <c r="P4455" s="315">
        <v>0</v>
      </c>
      <c r="Q4455" s="279" t="s">
        <v>394</v>
      </c>
      <c r="R4455" s="279" t="s">
        <v>394</v>
      </c>
      <c r="S4455" s="279" t="s">
        <v>394</v>
      </c>
      <c r="T4455" s="279" t="s">
        <v>394</v>
      </c>
      <c r="U4455" s="279" t="s">
        <v>394</v>
      </c>
      <c r="V4455" s="279" t="s">
        <v>394</v>
      </c>
      <c r="W4455" s="279" t="s">
        <v>394</v>
      </c>
      <c r="X4455" s="279" t="s">
        <v>394</v>
      </c>
      <c r="Y4455" s="281"/>
      <c r="Z4455" s="279" t="s">
        <v>394</v>
      </c>
      <c r="AA4455" s="279" t="s">
        <v>394</v>
      </c>
      <c r="AB4455" s="281"/>
      <c r="AC4455" s="279" t="s">
        <v>855</v>
      </c>
      <c r="AF4455" s="276" t="str">
        <f>IFERROR(VLOOKUP(A4455,'[1]قوائم الترجمة'!AC$2:AD$2397,1,0),"م")</f>
        <v>م</v>
      </c>
      <c r="AG4455" s="232"/>
      <c r="AH4455" s="233"/>
      <c r="AI4455" s="233"/>
      <c r="AJ4455" s="233"/>
      <c r="AL4455" s="267"/>
      <c r="AM4455" s="235"/>
      <c r="AO4455" s="236"/>
      <c r="AU4455" s="234"/>
    </row>
    <row r="4456" spans="1:47" ht="21" x14ac:dyDescent="0.4">
      <c r="A4456" s="278">
        <v>123667</v>
      </c>
      <c r="B4456" s="279" t="s">
        <v>2363</v>
      </c>
      <c r="C4456" s="279" t="s">
        <v>68</v>
      </c>
      <c r="D4456" s="279" t="s">
        <v>522</v>
      </c>
      <c r="E4456" s="279" t="s">
        <v>394</v>
      </c>
      <c r="F4456"/>
      <c r="H4456" s="279" t="s">
        <v>394</v>
      </c>
      <c r="I4456" s="279" t="s">
        <v>539</v>
      </c>
      <c r="J4456" s="279" t="s">
        <v>394</v>
      </c>
      <c r="K4456" s="279" t="s">
        <v>394</v>
      </c>
      <c r="L4456" s="279" t="s">
        <v>394</v>
      </c>
      <c r="M4456" s="279" t="s">
        <v>394</v>
      </c>
      <c r="N4456" s="279" t="s">
        <v>394</v>
      </c>
      <c r="O4456" s="279" t="s">
        <v>394</v>
      </c>
      <c r="P4456" s="315">
        <v>0</v>
      </c>
      <c r="Q4456" s="279" t="s">
        <v>394</v>
      </c>
      <c r="R4456" s="279" t="s">
        <v>394</v>
      </c>
      <c r="S4456" s="279" t="s">
        <v>394</v>
      </c>
      <c r="T4456" s="279" t="s">
        <v>394</v>
      </c>
      <c r="U4456" s="279" t="s">
        <v>394</v>
      </c>
      <c r="V4456" s="279" t="s">
        <v>394</v>
      </c>
      <c r="W4456" s="279" t="s">
        <v>394</v>
      </c>
      <c r="X4456" s="279" t="s">
        <v>394</v>
      </c>
      <c r="Y4456" s="281"/>
      <c r="Z4456" s="279" t="s">
        <v>394</v>
      </c>
      <c r="AA4456" s="279" t="s">
        <v>394</v>
      </c>
      <c r="AB4456" s="281"/>
      <c r="AC4456" s="279" t="s">
        <v>855</v>
      </c>
      <c r="AF4456" s="276" t="str">
        <f>IFERROR(VLOOKUP(A4456,'[1]قوائم الترجمة'!AC$2:AD$2397,1,0),"م")</f>
        <v>م</v>
      </c>
      <c r="AG4456" s="232"/>
      <c r="AH4456" s="233"/>
      <c r="AI4456" s="233"/>
      <c r="AJ4456" s="233"/>
      <c r="AL4456" s="267"/>
      <c r="AM4456" s="235"/>
      <c r="AO4456" s="236"/>
      <c r="AU4456" s="234"/>
    </row>
    <row r="4457" spans="1:47" ht="21" x14ac:dyDescent="0.4">
      <c r="A4457" s="278">
        <v>123668</v>
      </c>
      <c r="B4457" s="279" t="s">
        <v>2362</v>
      </c>
      <c r="C4457" s="279" t="s">
        <v>132</v>
      </c>
      <c r="D4457" s="279" t="s">
        <v>239</v>
      </c>
      <c r="E4457" s="279" t="s">
        <v>5660</v>
      </c>
      <c r="F4457" s="315" t="s">
        <v>9944</v>
      </c>
      <c r="G4457" s="315" t="s">
        <v>9945</v>
      </c>
      <c r="H4457" s="279" t="s">
        <v>425</v>
      </c>
      <c r="I4457" s="279" t="s">
        <v>541</v>
      </c>
      <c r="J4457" s="279" t="s">
        <v>8101</v>
      </c>
      <c r="K4457" s="312"/>
      <c r="L4457" s="279" t="s">
        <v>8101</v>
      </c>
      <c r="M4457" s="279" t="s">
        <v>394</v>
      </c>
      <c r="N4457" s="279" t="s">
        <v>394</v>
      </c>
      <c r="O4457" s="279" t="s">
        <v>394</v>
      </c>
      <c r="P4457" s="315">
        <v>0</v>
      </c>
      <c r="Q4457" s="278"/>
      <c r="R4457" s="303"/>
      <c r="S4457" s="279" t="s">
        <v>394</v>
      </c>
      <c r="T4457" s="279" t="s">
        <v>394</v>
      </c>
      <c r="U4457" s="303"/>
      <c r="V4457" s="303"/>
      <c r="W4457" s="303"/>
      <c r="X4457" s="303"/>
      <c r="Z4457" s="303"/>
      <c r="AA4457" s="303"/>
      <c r="AC4457" s="279" t="s">
        <v>394</v>
      </c>
      <c r="AF4457" s="276">
        <f>IFERROR(VLOOKUP(A4457,'[1]قوائم الترجمة'!AC$2:AD$2397,1,0),"م")</f>
        <v>123668</v>
      </c>
      <c r="AG4457" s="232"/>
      <c r="AH4457" s="233"/>
      <c r="AI4457" s="233"/>
      <c r="AJ4457" s="233"/>
      <c r="AL4457" s="267"/>
      <c r="AM4457" s="235"/>
      <c r="AO4457" s="236"/>
      <c r="AU4457" s="234"/>
    </row>
    <row r="4458" spans="1:47" ht="21" x14ac:dyDescent="0.4">
      <c r="A4458" s="278">
        <v>123669</v>
      </c>
      <c r="B4458" s="279" t="s">
        <v>2361</v>
      </c>
      <c r="C4458" s="279" t="s">
        <v>726</v>
      </c>
      <c r="D4458" s="279" t="s">
        <v>5244</v>
      </c>
      <c r="E4458" s="279" t="s">
        <v>423</v>
      </c>
      <c r="F4458" s="315" t="s">
        <v>9946</v>
      </c>
      <c r="G4458" s="315" t="s">
        <v>9947</v>
      </c>
      <c r="H4458" s="279" t="s">
        <v>425</v>
      </c>
      <c r="I4458" s="279" t="s">
        <v>67</v>
      </c>
      <c r="J4458" s="279" t="s">
        <v>8112</v>
      </c>
      <c r="K4458" s="280">
        <v>2012</v>
      </c>
      <c r="L4458" s="279" t="s">
        <v>402</v>
      </c>
      <c r="M4458" s="279" t="s">
        <v>394</v>
      </c>
      <c r="N4458" s="279" t="s">
        <v>394</v>
      </c>
      <c r="O4458" s="279" t="s">
        <v>394</v>
      </c>
      <c r="P4458" s="315">
        <v>0</v>
      </c>
      <c r="Q4458" s="278"/>
      <c r="R4458" s="303"/>
      <c r="S4458" s="279" t="s">
        <v>394</v>
      </c>
      <c r="T4458" s="279" t="s">
        <v>394</v>
      </c>
      <c r="U4458" s="303"/>
      <c r="V4458" s="303"/>
      <c r="W4458" s="303"/>
      <c r="X4458" s="303"/>
      <c r="Z4458" s="303"/>
      <c r="AA4458" s="303"/>
      <c r="AC4458" s="279" t="s">
        <v>394</v>
      </c>
      <c r="AF4458" s="276">
        <f>IFERROR(VLOOKUP(A4458,'[1]قوائم الترجمة'!AC$2:AD$2397,1,0),"م")</f>
        <v>123669</v>
      </c>
      <c r="AG4458" s="232"/>
      <c r="AH4458" s="233"/>
      <c r="AI4458" s="233"/>
      <c r="AJ4458" s="233"/>
      <c r="AL4458" s="267"/>
      <c r="AM4458" s="235"/>
      <c r="AO4458" s="236"/>
      <c r="AU4458" s="234"/>
    </row>
    <row r="4459" spans="1:47" ht="21" x14ac:dyDescent="0.4">
      <c r="A4459" s="278">
        <v>123670</v>
      </c>
      <c r="B4459" s="279" t="s">
        <v>2360</v>
      </c>
      <c r="C4459" s="279" t="s">
        <v>136</v>
      </c>
      <c r="D4459" s="279" t="s">
        <v>272</v>
      </c>
      <c r="E4459" s="279" t="s">
        <v>394</v>
      </c>
      <c r="F4459"/>
      <c r="H4459" s="279" t="s">
        <v>394</v>
      </c>
      <c r="I4459" s="279" t="s">
        <v>539</v>
      </c>
      <c r="J4459" s="279" t="s">
        <v>394</v>
      </c>
      <c r="K4459" s="279" t="s">
        <v>394</v>
      </c>
      <c r="L4459" s="279" t="s">
        <v>394</v>
      </c>
      <c r="M4459" s="279" t="s">
        <v>394</v>
      </c>
      <c r="N4459" s="279" t="s">
        <v>394</v>
      </c>
      <c r="O4459" s="279" t="s">
        <v>394</v>
      </c>
      <c r="P4459" s="315">
        <v>0</v>
      </c>
      <c r="Q4459" s="279" t="s">
        <v>394</v>
      </c>
      <c r="R4459" s="279" t="s">
        <v>394</v>
      </c>
      <c r="S4459" s="279" t="s">
        <v>394</v>
      </c>
      <c r="T4459" s="279" t="s">
        <v>394</v>
      </c>
      <c r="U4459" s="279" t="s">
        <v>394</v>
      </c>
      <c r="V4459" s="279" t="s">
        <v>394</v>
      </c>
      <c r="W4459" s="279" t="s">
        <v>394</v>
      </c>
      <c r="X4459" s="279" t="s">
        <v>394</v>
      </c>
      <c r="Y4459" s="281"/>
      <c r="Z4459" s="279" t="s">
        <v>394</v>
      </c>
      <c r="AA4459" s="279" t="s">
        <v>394</v>
      </c>
      <c r="AB4459" s="281"/>
      <c r="AC4459" s="279" t="s">
        <v>855</v>
      </c>
      <c r="AF4459" s="276" t="str">
        <f>IFERROR(VLOOKUP(A4459,'[1]قوائم الترجمة'!AC$2:AD$2397,1,0),"م")</f>
        <v>م</v>
      </c>
      <c r="AG4459" s="232"/>
      <c r="AH4459" s="233"/>
      <c r="AI4459" s="233"/>
      <c r="AJ4459" s="233"/>
      <c r="AL4459" s="267"/>
      <c r="AM4459" s="235"/>
      <c r="AO4459" s="236"/>
      <c r="AU4459" s="234"/>
    </row>
    <row r="4460" spans="1:47" ht="21" x14ac:dyDescent="0.4">
      <c r="A4460" s="278">
        <v>123671</v>
      </c>
      <c r="B4460" s="279" t="s">
        <v>2359</v>
      </c>
      <c r="C4460" s="279" t="s">
        <v>9948</v>
      </c>
      <c r="D4460" s="279" t="s">
        <v>9949</v>
      </c>
      <c r="E4460" s="279" t="s">
        <v>424</v>
      </c>
      <c r="F4460" s="315" t="s">
        <v>394</v>
      </c>
      <c r="G4460" s="315" t="s">
        <v>402</v>
      </c>
      <c r="H4460" s="279" t="s">
        <v>425</v>
      </c>
      <c r="I4460" s="279" t="s">
        <v>542</v>
      </c>
      <c r="J4460" s="279" t="s">
        <v>403</v>
      </c>
      <c r="K4460" s="280">
        <v>2004</v>
      </c>
      <c r="L4460" s="279" t="s">
        <v>402</v>
      </c>
      <c r="M4460" s="279" t="s">
        <v>394</v>
      </c>
      <c r="N4460" s="279" t="s">
        <v>394</v>
      </c>
      <c r="O4460" s="279" t="s">
        <v>394</v>
      </c>
      <c r="P4460" s="315">
        <v>0</v>
      </c>
      <c r="Q4460" s="278"/>
      <c r="R4460" s="303"/>
      <c r="S4460" s="279" t="s">
        <v>394</v>
      </c>
      <c r="T4460" s="279" t="s">
        <v>394</v>
      </c>
      <c r="U4460" s="303"/>
      <c r="V4460" s="303"/>
      <c r="W4460" s="303"/>
      <c r="X4460" s="303"/>
      <c r="Z4460" s="303"/>
      <c r="AA4460" s="303"/>
      <c r="AC4460" s="279" t="s">
        <v>394</v>
      </c>
      <c r="AF4460" s="276">
        <f>IFERROR(VLOOKUP(A4460,'[1]قوائم الترجمة'!AC$2:AD$2397,1,0),"م")</f>
        <v>123671</v>
      </c>
      <c r="AG4460" s="232"/>
      <c r="AH4460" s="233"/>
      <c r="AI4460" s="233"/>
      <c r="AJ4460" s="233"/>
      <c r="AL4460" s="267"/>
      <c r="AM4460" s="235"/>
      <c r="AO4460" s="236"/>
      <c r="AU4460" s="234"/>
    </row>
    <row r="4461" spans="1:47" ht="21" x14ac:dyDescent="0.4">
      <c r="A4461" s="278">
        <v>123672</v>
      </c>
      <c r="B4461" s="279" t="s">
        <v>2358</v>
      </c>
      <c r="C4461" s="279" t="s">
        <v>153</v>
      </c>
      <c r="D4461" s="279" t="s">
        <v>247</v>
      </c>
      <c r="E4461" s="279" t="s">
        <v>394</v>
      </c>
      <c r="F4461"/>
      <c r="H4461" s="279" t="s">
        <v>394</v>
      </c>
      <c r="I4461" s="279" t="s">
        <v>540</v>
      </c>
      <c r="J4461" s="279" t="s">
        <v>394</v>
      </c>
      <c r="K4461" s="279" t="s">
        <v>394</v>
      </c>
      <c r="L4461" s="279" t="s">
        <v>394</v>
      </c>
      <c r="M4461" s="279" t="s">
        <v>394</v>
      </c>
      <c r="N4461" s="279" t="s">
        <v>394</v>
      </c>
      <c r="O4461" s="279" t="s">
        <v>394</v>
      </c>
      <c r="P4461" s="315">
        <v>0</v>
      </c>
      <c r="Q4461" s="279" t="s">
        <v>394</v>
      </c>
      <c r="R4461" s="279" t="s">
        <v>394</v>
      </c>
      <c r="S4461" s="279" t="s">
        <v>394</v>
      </c>
      <c r="T4461" s="279" t="s">
        <v>394</v>
      </c>
      <c r="U4461" s="279" t="s">
        <v>394</v>
      </c>
      <c r="V4461" s="279" t="s">
        <v>394</v>
      </c>
      <c r="W4461" s="279" t="s">
        <v>394</v>
      </c>
      <c r="X4461" s="279" t="s">
        <v>394</v>
      </c>
      <c r="Y4461" s="281"/>
      <c r="Z4461" s="279" t="s">
        <v>394</v>
      </c>
      <c r="AA4461" s="279" t="s">
        <v>394</v>
      </c>
      <c r="AB4461" s="281"/>
      <c r="AC4461" s="279" t="s">
        <v>394</v>
      </c>
      <c r="AF4461" s="276" t="str">
        <f>IFERROR(VLOOKUP(A4461,'[1]قوائم الترجمة'!AC$2:AD$2397,1,0),"م")</f>
        <v>م</v>
      </c>
      <c r="AG4461" s="232"/>
      <c r="AH4461" s="233"/>
      <c r="AI4461" s="233"/>
      <c r="AJ4461" s="233"/>
      <c r="AL4461" s="267"/>
      <c r="AM4461" s="235"/>
      <c r="AO4461" s="236"/>
      <c r="AU4461" s="234"/>
    </row>
    <row r="4462" spans="1:47" ht="21" x14ac:dyDescent="0.4">
      <c r="A4462" s="278">
        <v>123673</v>
      </c>
      <c r="B4462" s="279" t="s">
        <v>2357</v>
      </c>
      <c r="C4462" s="279" t="s">
        <v>109</v>
      </c>
      <c r="D4462" s="279" t="s">
        <v>574</v>
      </c>
      <c r="E4462" s="279" t="s">
        <v>5660</v>
      </c>
      <c r="F4462" s="315" t="s">
        <v>9950</v>
      </c>
      <c r="G4462" s="315" t="s">
        <v>8180</v>
      </c>
      <c r="H4462" s="279" t="s">
        <v>425</v>
      </c>
      <c r="I4462" s="279" t="s">
        <v>538</v>
      </c>
      <c r="J4462" s="279" t="s">
        <v>403</v>
      </c>
      <c r="K4462" s="280">
        <v>2018</v>
      </c>
      <c r="L4462" s="279" t="s">
        <v>404</v>
      </c>
      <c r="M4462" s="279" t="s">
        <v>394</v>
      </c>
      <c r="N4462" s="279" t="s">
        <v>394</v>
      </c>
      <c r="O4462" s="279" t="s">
        <v>394</v>
      </c>
      <c r="P4462" s="315">
        <v>0</v>
      </c>
      <c r="Q4462" s="278"/>
      <c r="R4462" s="303"/>
      <c r="S4462" s="279" t="s">
        <v>394</v>
      </c>
      <c r="T4462" s="279" t="s">
        <v>394</v>
      </c>
      <c r="U4462" s="303"/>
      <c r="V4462" s="303"/>
      <c r="W4462" s="303"/>
      <c r="X4462" s="303"/>
      <c r="Z4462" s="303"/>
      <c r="AA4462" s="303"/>
      <c r="AC4462" s="279" t="s">
        <v>394</v>
      </c>
      <c r="AF4462" s="276">
        <f>IFERROR(VLOOKUP(A4462,'[1]قوائم الترجمة'!AC$2:AD$2397,1,0),"م")</f>
        <v>123673</v>
      </c>
      <c r="AG4462" s="232"/>
      <c r="AH4462" s="233"/>
      <c r="AI4462" s="233"/>
      <c r="AJ4462" s="233"/>
      <c r="AL4462" s="267"/>
      <c r="AM4462" s="235"/>
      <c r="AO4462" s="236"/>
      <c r="AU4462" s="234"/>
    </row>
    <row r="4463" spans="1:47" ht="21" x14ac:dyDescent="0.4">
      <c r="A4463" s="278">
        <v>123674</v>
      </c>
      <c r="B4463" s="279" t="s">
        <v>2355</v>
      </c>
      <c r="C4463" s="279" t="s">
        <v>72</v>
      </c>
      <c r="D4463" s="279" t="s">
        <v>2356</v>
      </c>
      <c r="E4463" s="279" t="s">
        <v>394</v>
      </c>
      <c r="F4463"/>
      <c r="H4463" s="279" t="s">
        <v>394</v>
      </c>
      <c r="I4463" s="279" t="s">
        <v>540</v>
      </c>
      <c r="J4463" s="279" t="s">
        <v>394</v>
      </c>
      <c r="K4463" s="279" t="s">
        <v>394</v>
      </c>
      <c r="L4463" s="279" t="s">
        <v>394</v>
      </c>
      <c r="M4463" s="279" t="s">
        <v>394</v>
      </c>
      <c r="N4463" s="279" t="s">
        <v>394</v>
      </c>
      <c r="O4463" s="279" t="s">
        <v>394</v>
      </c>
      <c r="P4463" s="315">
        <v>0</v>
      </c>
      <c r="Q4463" s="279" t="s">
        <v>394</v>
      </c>
      <c r="R4463" s="279" t="s">
        <v>394</v>
      </c>
      <c r="S4463" s="279" t="s">
        <v>394</v>
      </c>
      <c r="T4463" s="279" t="s">
        <v>394</v>
      </c>
      <c r="U4463" s="279" t="s">
        <v>394</v>
      </c>
      <c r="V4463" s="279" t="s">
        <v>394</v>
      </c>
      <c r="W4463" s="279" t="s">
        <v>394</v>
      </c>
      <c r="X4463" s="279" t="s">
        <v>394</v>
      </c>
      <c r="Y4463" s="281"/>
      <c r="Z4463" s="279" t="s">
        <v>394</v>
      </c>
      <c r="AA4463" s="279" t="s">
        <v>394</v>
      </c>
      <c r="AB4463" s="281"/>
      <c r="AC4463" s="279" t="s">
        <v>394</v>
      </c>
      <c r="AF4463" s="276" t="str">
        <f>IFERROR(VLOOKUP(A4463,'[1]قوائم الترجمة'!AC$2:AD$2397,1,0),"م")</f>
        <v>م</v>
      </c>
      <c r="AG4463" s="232"/>
      <c r="AH4463" s="233"/>
      <c r="AI4463" s="233"/>
      <c r="AJ4463" s="233"/>
      <c r="AL4463" s="267"/>
      <c r="AM4463" s="235"/>
      <c r="AO4463" s="236"/>
      <c r="AU4463" s="234"/>
    </row>
    <row r="4464" spans="1:47" ht="21" x14ac:dyDescent="0.4">
      <c r="A4464" s="278">
        <v>123675</v>
      </c>
      <c r="B4464" s="279" t="s">
        <v>2354</v>
      </c>
      <c r="C4464" s="279" t="s">
        <v>111</v>
      </c>
      <c r="D4464" s="279" t="s">
        <v>1119</v>
      </c>
      <c r="E4464" s="279" t="s">
        <v>394</v>
      </c>
      <c r="F4464"/>
      <c r="H4464" s="279" t="s">
        <v>394</v>
      </c>
      <c r="I4464" s="279" t="s">
        <v>540</v>
      </c>
      <c r="J4464" s="279" t="s">
        <v>394</v>
      </c>
      <c r="K4464" s="279" t="s">
        <v>394</v>
      </c>
      <c r="L4464" s="279" t="s">
        <v>394</v>
      </c>
      <c r="M4464" s="279" t="s">
        <v>394</v>
      </c>
      <c r="N4464" s="279" t="s">
        <v>394</v>
      </c>
      <c r="O4464" s="279" t="s">
        <v>394</v>
      </c>
      <c r="P4464" s="315">
        <v>0</v>
      </c>
      <c r="Q4464" s="279" t="s">
        <v>394</v>
      </c>
      <c r="R4464" s="279" t="s">
        <v>394</v>
      </c>
      <c r="S4464" s="279" t="s">
        <v>394</v>
      </c>
      <c r="T4464" s="279" t="s">
        <v>394</v>
      </c>
      <c r="U4464" s="279" t="s">
        <v>394</v>
      </c>
      <c r="V4464" s="279" t="s">
        <v>394</v>
      </c>
      <c r="W4464" s="279" t="s">
        <v>394</v>
      </c>
      <c r="X4464" s="279" t="s">
        <v>394</v>
      </c>
      <c r="Y4464" s="281"/>
      <c r="Z4464" s="279" t="s">
        <v>394</v>
      </c>
      <c r="AA4464" s="279" t="s">
        <v>394</v>
      </c>
      <c r="AB4464" s="281"/>
      <c r="AC4464" s="279" t="s">
        <v>394</v>
      </c>
      <c r="AF4464" s="276" t="str">
        <f>IFERROR(VLOOKUP(A4464,'[1]قوائم الترجمة'!AC$2:AD$2397,1,0),"م")</f>
        <v>م</v>
      </c>
      <c r="AG4464" s="232"/>
      <c r="AH4464" s="233"/>
      <c r="AI4464" s="233"/>
      <c r="AJ4464" s="233"/>
      <c r="AL4464" s="267"/>
      <c r="AM4464" s="235"/>
      <c r="AO4464" s="236"/>
      <c r="AU4464" s="234"/>
    </row>
    <row r="4465" spans="1:47" ht="21" x14ac:dyDescent="0.4">
      <c r="A4465" s="278">
        <v>123676</v>
      </c>
      <c r="B4465" s="279" t="s">
        <v>2353</v>
      </c>
      <c r="C4465" s="279" t="s">
        <v>65</v>
      </c>
      <c r="D4465" s="279" t="s">
        <v>519</v>
      </c>
      <c r="E4465" s="279" t="s">
        <v>5660</v>
      </c>
      <c r="F4465" s="315" t="s">
        <v>9951</v>
      </c>
      <c r="G4465" s="315" t="s">
        <v>402</v>
      </c>
      <c r="H4465" s="279" t="s">
        <v>425</v>
      </c>
      <c r="I4465" s="279" t="s">
        <v>542</v>
      </c>
      <c r="J4465" s="279" t="s">
        <v>403</v>
      </c>
      <c r="K4465" s="280">
        <v>2013</v>
      </c>
      <c r="L4465" s="279" t="s">
        <v>402</v>
      </c>
      <c r="M4465" s="279" t="s">
        <v>394</v>
      </c>
      <c r="N4465" s="279" t="s">
        <v>394</v>
      </c>
      <c r="O4465" s="279" t="s">
        <v>394</v>
      </c>
      <c r="P4465" s="315">
        <v>0</v>
      </c>
      <c r="Q4465" s="278"/>
      <c r="R4465" s="303"/>
      <c r="S4465" s="279" t="s">
        <v>394</v>
      </c>
      <c r="T4465" s="279" t="s">
        <v>394</v>
      </c>
      <c r="U4465" s="303"/>
      <c r="V4465" s="303"/>
      <c r="W4465" s="303"/>
      <c r="X4465" s="303"/>
      <c r="Z4465" s="303"/>
      <c r="AA4465" s="303"/>
      <c r="AC4465" s="279" t="s">
        <v>394</v>
      </c>
      <c r="AF4465" s="276">
        <f>IFERROR(VLOOKUP(A4465,'[1]قوائم الترجمة'!AC$2:AD$2397,1,0),"م")</f>
        <v>123676</v>
      </c>
      <c r="AG4465" s="232"/>
      <c r="AH4465" s="233"/>
      <c r="AI4465" s="233"/>
      <c r="AJ4465" s="233"/>
      <c r="AL4465" s="267"/>
      <c r="AM4465" s="235"/>
      <c r="AO4465" s="236"/>
      <c r="AU4465" s="234"/>
    </row>
    <row r="4466" spans="1:47" ht="21" x14ac:dyDescent="0.4">
      <c r="A4466" s="278">
        <v>123677</v>
      </c>
      <c r="B4466" s="279" t="s">
        <v>2352</v>
      </c>
      <c r="C4466" s="279" t="s">
        <v>135</v>
      </c>
      <c r="D4466" s="279" t="s">
        <v>1241</v>
      </c>
      <c r="E4466" s="279" t="s">
        <v>424</v>
      </c>
      <c r="F4466" s="315" t="s">
        <v>9952</v>
      </c>
      <c r="G4466" s="315" t="s">
        <v>402</v>
      </c>
      <c r="H4466" s="279" t="s">
        <v>425</v>
      </c>
      <c r="I4466" s="279" t="s">
        <v>67</v>
      </c>
      <c r="J4466" s="279" t="s">
        <v>403</v>
      </c>
      <c r="K4466" s="280">
        <v>2019</v>
      </c>
      <c r="L4466" s="279" t="s">
        <v>404</v>
      </c>
      <c r="M4466" s="279" t="s">
        <v>394</v>
      </c>
      <c r="N4466" s="279" t="s">
        <v>394</v>
      </c>
      <c r="O4466" s="279" t="s">
        <v>394</v>
      </c>
      <c r="P4466" s="315">
        <v>0</v>
      </c>
      <c r="Q4466" s="278"/>
      <c r="R4466" s="303"/>
      <c r="S4466" s="279" t="s">
        <v>394</v>
      </c>
      <c r="T4466" s="279" t="s">
        <v>394</v>
      </c>
      <c r="U4466" s="303"/>
      <c r="V4466" s="303"/>
      <c r="W4466" s="303"/>
      <c r="X4466" s="303"/>
      <c r="Z4466" s="303"/>
      <c r="AA4466" s="303"/>
      <c r="AC4466" s="279" t="s">
        <v>394</v>
      </c>
      <c r="AF4466" s="276">
        <f>IFERROR(VLOOKUP(A4466,'[1]قوائم الترجمة'!AC$2:AD$2397,1,0),"م")</f>
        <v>123677</v>
      </c>
      <c r="AG4466" s="232"/>
      <c r="AH4466" s="233"/>
      <c r="AI4466" s="233"/>
      <c r="AJ4466" s="233"/>
      <c r="AL4466" s="267"/>
      <c r="AM4466" s="235"/>
      <c r="AO4466" s="236"/>
      <c r="AU4466" s="234"/>
    </row>
    <row r="4467" spans="1:47" ht="21" x14ac:dyDescent="0.4">
      <c r="A4467" s="278">
        <v>123678</v>
      </c>
      <c r="B4467" s="279" t="s">
        <v>2351</v>
      </c>
      <c r="C4467" s="279" t="s">
        <v>109</v>
      </c>
      <c r="D4467" s="279" t="s">
        <v>463</v>
      </c>
      <c r="E4467" s="279" t="s">
        <v>424</v>
      </c>
      <c r="F4467" s="315" t="s">
        <v>394</v>
      </c>
      <c r="G4467" s="315" t="s">
        <v>9953</v>
      </c>
      <c r="H4467" s="279" t="s">
        <v>425</v>
      </c>
      <c r="I4467" s="279" t="s">
        <v>67</v>
      </c>
      <c r="J4467" s="279" t="s">
        <v>403</v>
      </c>
      <c r="K4467" s="312"/>
      <c r="L4467" s="279" t="s">
        <v>414</v>
      </c>
      <c r="M4467" s="279" t="s">
        <v>394</v>
      </c>
      <c r="N4467" s="279" t="s">
        <v>394</v>
      </c>
      <c r="O4467" s="279" t="s">
        <v>394</v>
      </c>
      <c r="P4467" s="315">
        <v>0</v>
      </c>
      <c r="Q4467" s="278"/>
      <c r="R4467" s="303"/>
      <c r="S4467" s="279" t="s">
        <v>394</v>
      </c>
      <c r="T4467" s="279" t="s">
        <v>394</v>
      </c>
      <c r="U4467" s="303"/>
      <c r="V4467" s="303"/>
      <c r="W4467" s="303"/>
      <c r="X4467" s="303"/>
      <c r="Z4467" s="303"/>
      <c r="AA4467" s="303"/>
      <c r="AC4467" s="279" t="s">
        <v>394</v>
      </c>
      <c r="AF4467" s="276">
        <f>IFERROR(VLOOKUP(A4467,'[1]قوائم الترجمة'!AC$2:AD$2397,1,0),"م")</f>
        <v>123678</v>
      </c>
      <c r="AG4467" s="232"/>
      <c r="AH4467" s="233"/>
      <c r="AI4467" s="233"/>
      <c r="AJ4467" s="233"/>
      <c r="AL4467" s="267"/>
      <c r="AM4467" s="235"/>
      <c r="AO4467" s="236"/>
      <c r="AU4467" s="234"/>
    </row>
    <row r="4468" spans="1:47" ht="21" x14ac:dyDescent="0.4">
      <c r="A4468" s="278">
        <v>123679</v>
      </c>
      <c r="B4468" s="279" t="s">
        <v>2350</v>
      </c>
      <c r="C4468" s="279" t="s">
        <v>1054</v>
      </c>
      <c r="D4468" s="279" t="s">
        <v>765</v>
      </c>
      <c r="E4468" s="279" t="s">
        <v>394</v>
      </c>
      <c r="F4468"/>
      <c r="H4468" s="279" t="s">
        <v>394</v>
      </c>
      <c r="I4468" s="279" t="s">
        <v>539</v>
      </c>
      <c r="J4468" s="279" t="s">
        <v>394</v>
      </c>
      <c r="K4468" s="279" t="s">
        <v>394</v>
      </c>
      <c r="L4468" s="279" t="s">
        <v>394</v>
      </c>
      <c r="M4468" s="279" t="s">
        <v>394</v>
      </c>
      <c r="N4468" s="279" t="s">
        <v>394</v>
      </c>
      <c r="O4468" s="279" t="s">
        <v>394</v>
      </c>
      <c r="P4468" s="315">
        <v>0</v>
      </c>
      <c r="Q4468" s="279" t="s">
        <v>394</v>
      </c>
      <c r="R4468" s="279" t="s">
        <v>394</v>
      </c>
      <c r="S4468" s="279" t="s">
        <v>394</v>
      </c>
      <c r="T4468" s="279" t="s">
        <v>394</v>
      </c>
      <c r="U4468" s="279" t="s">
        <v>394</v>
      </c>
      <c r="V4468" s="279" t="s">
        <v>394</v>
      </c>
      <c r="W4468" s="279" t="s">
        <v>394</v>
      </c>
      <c r="X4468" s="279" t="s">
        <v>394</v>
      </c>
      <c r="Y4468" s="281"/>
      <c r="Z4468" s="279" t="s">
        <v>394</v>
      </c>
      <c r="AA4468" s="279" t="s">
        <v>394</v>
      </c>
      <c r="AB4468" s="281"/>
      <c r="AC4468" s="279" t="s">
        <v>855</v>
      </c>
      <c r="AF4468" s="276" t="str">
        <f>IFERROR(VLOOKUP(A4468,'[1]قوائم الترجمة'!AC$2:AD$2397,1,0),"م")</f>
        <v>م</v>
      </c>
      <c r="AG4468" s="232"/>
      <c r="AH4468" s="233"/>
      <c r="AI4468" s="233"/>
      <c r="AJ4468" s="233"/>
      <c r="AL4468" s="267"/>
      <c r="AM4468" s="235"/>
      <c r="AO4468" s="236"/>
      <c r="AU4468" s="234"/>
    </row>
    <row r="4469" spans="1:47" ht="21" x14ac:dyDescent="0.4">
      <c r="A4469" s="278">
        <v>123680</v>
      </c>
      <c r="B4469" s="279" t="s">
        <v>2348</v>
      </c>
      <c r="C4469" s="279" t="s">
        <v>138</v>
      </c>
      <c r="D4469" s="279" t="s">
        <v>2349</v>
      </c>
      <c r="E4469" s="279" t="s">
        <v>424</v>
      </c>
      <c r="F4469" s="315" t="s">
        <v>9954</v>
      </c>
      <c r="G4469" s="315" t="s">
        <v>8669</v>
      </c>
      <c r="H4469" s="279" t="s">
        <v>425</v>
      </c>
      <c r="I4469" s="279" t="s">
        <v>542</v>
      </c>
      <c r="J4469" s="279" t="s">
        <v>426</v>
      </c>
      <c r="K4469" s="280">
        <v>2013</v>
      </c>
      <c r="L4469" s="279" t="s">
        <v>418</v>
      </c>
      <c r="M4469" s="279" t="s">
        <v>394</v>
      </c>
      <c r="N4469" s="279" t="s">
        <v>394</v>
      </c>
      <c r="O4469" s="279" t="s">
        <v>394</v>
      </c>
      <c r="P4469" s="315">
        <v>0</v>
      </c>
      <c r="Q4469" s="278"/>
      <c r="R4469" s="303"/>
      <c r="S4469" s="279" t="s">
        <v>394</v>
      </c>
      <c r="T4469" s="279" t="s">
        <v>394</v>
      </c>
      <c r="U4469" s="303"/>
      <c r="V4469" s="303"/>
      <c r="W4469" s="303"/>
      <c r="X4469" s="303"/>
      <c r="Z4469" s="303"/>
      <c r="AA4469" s="303"/>
      <c r="AC4469" s="279" t="s">
        <v>394</v>
      </c>
      <c r="AF4469" s="276">
        <f>IFERROR(VLOOKUP(A4469,'[1]قوائم الترجمة'!AC$2:AD$2397,1,0),"م")</f>
        <v>123680</v>
      </c>
      <c r="AG4469" s="232"/>
      <c r="AH4469" s="233"/>
      <c r="AI4469" s="233"/>
      <c r="AJ4469" s="233"/>
      <c r="AL4469" s="267"/>
      <c r="AM4469" s="235"/>
      <c r="AO4469" s="236"/>
      <c r="AU4469" s="234"/>
    </row>
    <row r="4470" spans="1:47" ht="21" x14ac:dyDescent="0.4">
      <c r="A4470" s="278">
        <v>123681</v>
      </c>
      <c r="B4470" s="279" t="s">
        <v>2347</v>
      </c>
      <c r="C4470" s="279" t="s">
        <v>500</v>
      </c>
      <c r="D4470" s="279" t="s">
        <v>1354</v>
      </c>
      <c r="E4470" s="279" t="s">
        <v>394</v>
      </c>
      <c r="F4470"/>
      <c r="H4470" s="279" t="s">
        <v>394</v>
      </c>
      <c r="I4470" s="279" t="s">
        <v>540</v>
      </c>
      <c r="J4470" s="279" t="s">
        <v>394</v>
      </c>
      <c r="K4470" s="279" t="s">
        <v>394</v>
      </c>
      <c r="L4470" s="279" t="s">
        <v>394</v>
      </c>
      <c r="M4470" s="279" t="s">
        <v>394</v>
      </c>
      <c r="N4470" s="279" t="s">
        <v>394</v>
      </c>
      <c r="O4470" s="279" t="s">
        <v>394</v>
      </c>
      <c r="P4470" s="315">
        <v>0</v>
      </c>
      <c r="Q4470" s="279" t="s">
        <v>394</v>
      </c>
      <c r="R4470" s="279" t="s">
        <v>394</v>
      </c>
      <c r="S4470" s="279" t="s">
        <v>394</v>
      </c>
      <c r="T4470" s="279" t="s">
        <v>394</v>
      </c>
      <c r="U4470" s="279" t="s">
        <v>394</v>
      </c>
      <c r="V4470" s="279" t="s">
        <v>394</v>
      </c>
      <c r="W4470" s="279" t="s">
        <v>394</v>
      </c>
      <c r="X4470" s="279" t="s">
        <v>394</v>
      </c>
      <c r="Y4470" s="281"/>
      <c r="Z4470" s="279" t="s">
        <v>394</v>
      </c>
      <c r="AA4470" s="279" t="s">
        <v>394</v>
      </c>
      <c r="AB4470" s="281"/>
      <c r="AC4470" s="279" t="s">
        <v>394</v>
      </c>
      <c r="AF4470" s="276" t="str">
        <f>IFERROR(VLOOKUP(A4470,'[1]قوائم الترجمة'!AC$2:AD$2397,1,0),"م")</f>
        <v>م</v>
      </c>
      <c r="AG4470" s="232"/>
      <c r="AH4470" s="233"/>
      <c r="AI4470" s="233"/>
      <c r="AJ4470" s="233"/>
      <c r="AL4470" s="267"/>
      <c r="AM4470" s="235"/>
      <c r="AO4470" s="236"/>
      <c r="AU4470" s="234"/>
    </row>
    <row r="4471" spans="1:47" ht="21" x14ac:dyDescent="0.4">
      <c r="A4471" s="278">
        <v>123682</v>
      </c>
      <c r="B4471" s="279" t="s">
        <v>2346</v>
      </c>
      <c r="C4471" s="279" t="s">
        <v>179</v>
      </c>
      <c r="D4471" s="279" t="s">
        <v>721</v>
      </c>
      <c r="E4471" s="279" t="s">
        <v>5660</v>
      </c>
      <c r="F4471" s="315" t="s">
        <v>9955</v>
      </c>
      <c r="G4471" s="315" t="s">
        <v>9956</v>
      </c>
      <c r="H4471" s="279" t="s">
        <v>425</v>
      </c>
      <c r="I4471" s="279" t="s">
        <v>67</v>
      </c>
      <c r="J4471" s="279" t="s">
        <v>8112</v>
      </c>
      <c r="K4471" s="280">
        <v>2013</v>
      </c>
      <c r="L4471" s="279" t="s">
        <v>402</v>
      </c>
      <c r="M4471" s="279" t="s">
        <v>394</v>
      </c>
      <c r="N4471" s="279" t="s">
        <v>394</v>
      </c>
      <c r="O4471" s="279" t="s">
        <v>394</v>
      </c>
      <c r="P4471" s="315">
        <v>0</v>
      </c>
      <c r="Q4471" s="278"/>
      <c r="R4471" s="303"/>
      <c r="S4471" s="279" t="s">
        <v>394</v>
      </c>
      <c r="T4471" s="279" t="s">
        <v>394</v>
      </c>
      <c r="U4471" s="303"/>
      <c r="V4471" s="303"/>
      <c r="W4471" s="303"/>
      <c r="X4471" s="303"/>
      <c r="Z4471" s="303"/>
      <c r="AA4471" s="303"/>
      <c r="AC4471" s="279" t="s">
        <v>394</v>
      </c>
      <c r="AF4471" s="276">
        <f>IFERROR(VLOOKUP(A4471,'[1]قوائم الترجمة'!AC$2:AD$2397,1,0),"م")</f>
        <v>123682</v>
      </c>
      <c r="AG4471" s="232"/>
      <c r="AH4471" s="233"/>
      <c r="AI4471" s="233"/>
      <c r="AJ4471" s="233"/>
      <c r="AL4471" s="267"/>
      <c r="AM4471" s="235"/>
      <c r="AO4471" s="236"/>
      <c r="AU4471" s="234"/>
    </row>
    <row r="4472" spans="1:47" ht="21" x14ac:dyDescent="0.4">
      <c r="A4472" s="278">
        <v>123683</v>
      </c>
      <c r="B4472" s="279" t="s">
        <v>2345</v>
      </c>
      <c r="C4472" s="279" t="s">
        <v>136</v>
      </c>
      <c r="D4472" s="279" t="s">
        <v>245</v>
      </c>
      <c r="E4472" s="279" t="s">
        <v>424</v>
      </c>
      <c r="F4472" s="315" t="s">
        <v>394</v>
      </c>
      <c r="G4472" s="315" t="s">
        <v>8300</v>
      </c>
      <c r="H4472" s="279" t="s">
        <v>425</v>
      </c>
      <c r="I4472" s="279" t="s">
        <v>67</v>
      </c>
      <c r="J4472" s="279" t="s">
        <v>403</v>
      </c>
      <c r="K4472" s="312"/>
      <c r="L4472" s="279" t="s">
        <v>404</v>
      </c>
      <c r="M4472" s="279" t="s">
        <v>394</v>
      </c>
      <c r="N4472" s="279" t="s">
        <v>394</v>
      </c>
      <c r="O4472" s="279" t="s">
        <v>394</v>
      </c>
      <c r="P4472" s="315">
        <v>0</v>
      </c>
      <c r="Q4472" s="278"/>
      <c r="R4472" s="303"/>
      <c r="S4472" s="279" t="s">
        <v>394</v>
      </c>
      <c r="T4472" s="279" t="s">
        <v>394</v>
      </c>
      <c r="U4472" s="303"/>
      <c r="V4472" s="303"/>
      <c r="W4472" s="303"/>
      <c r="X4472" s="303"/>
      <c r="Z4472" s="303"/>
      <c r="AA4472" s="303"/>
      <c r="AC4472" s="279" t="s">
        <v>394</v>
      </c>
      <c r="AF4472" s="276">
        <f>IFERROR(VLOOKUP(A4472,'[1]قوائم الترجمة'!AC$2:AD$2397,1,0),"م")</f>
        <v>123683</v>
      </c>
      <c r="AG4472" s="232"/>
      <c r="AH4472" s="233"/>
      <c r="AI4472" s="233"/>
      <c r="AJ4472" s="233"/>
      <c r="AL4472" s="267"/>
      <c r="AM4472" s="235"/>
      <c r="AO4472" s="236"/>
      <c r="AU4472" s="234"/>
    </row>
    <row r="4473" spans="1:47" ht="21" x14ac:dyDescent="0.4">
      <c r="A4473" s="278">
        <v>123684</v>
      </c>
      <c r="B4473" s="279" t="s">
        <v>2343</v>
      </c>
      <c r="C4473" s="279" t="s">
        <v>2344</v>
      </c>
      <c r="D4473" s="279" t="s">
        <v>303</v>
      </c>
      <c r="E4473" s="279" t="s">
        <v>394</v>
      </c>
      <c r="F4473"/>
      <c r="H4473" s="279" t="s">
        <v>394</v>
      </c>
      <c r="I4473" s="279" t="s">
        <v>540</v>
      </c>
      <c r="J4473" s="279" t="s">
        <v>394</v>
      </c>
      <c r="K4473" s="279" t="s">
        <v>394</v>
      </c>
      <c r="L4473" s="279" t="s">
        <v>394</v>
      </c>
      <c r="M4473" s="279" t="s">
        <v>394</v>
      </c>
      <c r="N4473" s="279" t="s">
        <v>394</v>
      </c>
      <c r="O4473" s="279" t="s">
        <v>394</v>
      </c>
      <c r="P4473" s="315">
        <v>0</v>
      </c>
      <c r="Q4473" s="279" t="s">
        <v>394</v>
      </c>
      <c r="R4473" s="279" t="s">
        <v>394</v>
      </c>
      <c r="S4473" s="279" t="s">
        <v>394</v>
      </c>
      <c r="T4473" s="279" t="s">
        <v>394</v>
      </c>
      <c r="U4473" s="279" t="s">
        <v>394</v>
      </c>
      <c r="V4473" s="279" t="s">
        <v>394</v>
      </c>
      <c r="W4473" s="279" t="s">
        <v>394</v>
      </c>
      <c r="X4473" s="279" t="s">
        <v>394</v>
      </c>
      <c r="Y4473" s="281"/>
      <c r="Z4473" s="279" t="s">
        <v>394</v>
      </c>
      <c r="AA4473" s="279" t="s">
        <v>394</v>
      </c>
      <c r="AB4473" s="281"/>
      <c r="AC4473" s="279" t="s">
        <v>394</v>
      </c>
      <c r="AF4473" s="276" t="str">
        <f>IFERROR(VLOOKUP(A4473,'[1]قوائم الترجمة'!AC$2:AD$2397,1,0),"م")</f>
        <v>م</v>
      </c>
      <c r="AG4473" s="232"/>
      <c r="AH4473" s="233"/>
      <c r="AI4473" s="233"/>
      <c r="AJ4473" s="233"/>
      <c r="AL4473" s="267"/>
      <c r="AM4473" s="235"/>
      <c r="AO4473" s="236"/>
      <c r="AU4473" s="234"/>
    </row>
    <row r="4474" spans="1:47" ht="21" x14ac:dyDescent="0.4">
      <c r="A4474" s="278">
        <v>123685</v>
      </c>
      <c r="B4474" s="279" t="s">
        <v>2342</v>
      </c>
      <c r="C4474" s="279" t="s">
        <v>86</v>
      </c>
      <c r="D4474" s="279" t="s">
        <v>766</v>
      </c>
      <c r="E4474" s="279" t="s">
        <v>5660</v>
      </c>
      <c r="F4474" s="315" t="s">
        <v>9957</v>
      </c>
      <c r="G4474" s="315" t="s">
        <v>402</v>
      </c>
      <c r="H4474" s="279" t="s">
        <v>425</v>
      </c>
      <c r="I4474" s="279" t="s">
        <v>67</v>
      </c>
      <c r="J4474" s="279" t="s">
        <v>8101</v>
      </c>
      <c r="K4474" s="312"/>
      <c r="L4474" s="279" t="s">
        <v>8101</v>
      </c>
      <c r="M4474" s="279" t="s">
        <v>394</v>
      </c>
      <c r="N4474" s="279" t="s">
        <v>394</v>
      </c>
      <c r="O4474" s="279" t="s">
        <v>394</v>
      </c>
      <c r="P4474" s="315">
        <v>0</v>
      </c>
      <c r="Q4474" s="278"/>
      <c r="R4474" s="303"/>
      <c r="S4474" s="279" t="s">
        <v>394</v>
      </c>
      <c r="T4474" s="279" t="s">
        <v>394</v>
      </c>
      <c r="U4474" s="303"/>
      <c r="V4474" s="303"/>
      <c r="W4474" s="303"/>
      <c r="X4474" s="303"/>
      <c r="Z4474" s="303"/>
      <c r="AA4474" s="303"/>
      <c r="AC4474" s="279" t="s">
        <v>394</v>
      </c>
      <c r="AF4474" s="276">
        <f>IFERROR(VLOOKUP(A4474,'[1]قوائم الترجمة'!AC$2:AD$2397,1,0),"م")</f>
        <v>123685</v>
      </c>
      <c r="AG4474" s="232"/>
      <c r="AH4474" s="233"/>
      <c r="AI4474" s="233"/>
      <c r="AJ4474" s="233"/>
      <c r="AL4474" s="267"/>
      <c r="AM4474" s="235"/>
      <c r="AO4474" s="236"/>
      <c r="AU4474" s="234"/>
    </row>
    <row r="4475" spans="1:47" ht="21" x14ac:dyDescent="0.4">
      <c r="A4475" s="278">
        <v>123686</v>
      </c>
      <c r="B4475" s="279" t="s">
        <v>2341</v>
      </c>
      <c r="C4475" s="279" t="s">
        <v>68</v>
      </c>
      <c r="D4475" s="279" t="s">
        <v>561</v>
      </c>
      <c r="E4475" s="279" t="s">
        <v>424</v>
      </c>
      <c r="F4475" s="315" t="s">
        <v>9430</v>
      </c>
      <c r="G4475" s="315" t="s">
        <v>419</v>
      </c>
      <c r="H4475" s="279" t="s">
        <v>425</v>
      </c>
      <c r="I4475" s="279" t="s">
        <v>67</v>
      </c>
      <c r="J4475" s="279" t="s">
        <v>426</v>
      </c>
      <c r="K4475" s="280">
        <v>2013</v>
      </c>
      <c r="L4475" s="279" t="s">
        <v>418</v>
      </c>
      <c r="M4475" s="279" t="s">
        <v>394</v>
      </c>
      <c r="N4475" s="279" t="s">
        <v>394</v>
      </c>
      <c r="O4475" s="279" t="s">
        <v>394</v>
      </c>
      <c r="P4475" s="315">
        <v>0</v>
      </c>
      <c r="Q4475" s="278"/>
      <c r="R4475" s="303"/>
      <c r="S4475" s="279" t="s">
        <v>394</v>
      </c>
      <c r="T4475" s="279" t="s">
        <v>394</v>
      </c>
      <c r="U4475" s="303"/>
      <c r="V4475" s="303"/>
      <c r="W4475" s="303"/>
      <c r="X4475" s="303"/>
      <c r="Z4475" s="303"/>
      <c r="AA4475" s="303"/>
      <c r="AC4475" s="279" t="s">
        <v>394</v>
      </c>
      <c r="AF4475" s="276">
        <f>IFERROR(VLOOKUP(A4475,'[1]قوائم الترجمة'!AC$2:AD$2397,1,0),"م")</f>
        <v>123686</v>
      </c>
      <c r="AG4475" s="232"/>
      <c r="AH4475" s="233"/>
      <c r="AI4475" s="233"/>
      <c r="AJ4475" s="233"/>
      <c r="AL4475" s="267"/>
      <c r="AM4475" s="235"/>
      <c r="AO4475" s="236"/>
      <c r="AU4475" s="234"/>
    </row>
    <row r="4476" spans="1:47" ht="21" x14ac:dyDescent="0.4">
      <c r="A4476" s="278">
        <v>123687</v>
      </c>
      <c r="B4476" s="279" t="s">
        <v>2340</v>
      </c>
      <c r="C4476" s="279" t="s">
        <v>81</v>
      </c>
      <c r="D4476" s="279" t="s">
        <v>261</v>
      </c>
      <c r="E4476" s="279" t="s">
        <v>394</v>
      </c>
      <c r="F4476"/>
      <c r="H4476" s="279" t="s">
        <v>394</v>
      </c>
      <c r="I4476" s="279" t="s">
        <v>539</v>
      </c>
      <c r="J4476" s="279" t="s">
        <v>394</v>
      </c>
      <c r="K4476" s="279" t="s">
        <v>394</v>
      </c>
      <c r="L4476" s="279" t="s">
        <v>394</v>
      </c>
      <c r="M4476" s="279" t="s">
        <v>394</v>
      </c>
      <c r="N4476" s="279" t="s">
        <v>394</v>
      </c>
      <c r="O4476" s="279" t="s">
        <v>394</v>
      </c>
      <c r="P4476" s="315">
        <v>0</v>
      </c>
      <c r="Q4476" s="279" t="s">
        <v>394</v>
      </c>
      <c r="R4476" s="279" t="s">
        <v>394</v>
      </c>
      <c r="S4476" s="279" t="s">
        <v>394</v>
      </c>
      <c r="T4476" s="279" t="s">
        <v>394</v>
      </c>
      <c r="U4476" s="279" t="s">
        <v>394</v>
      </c>
      <c r="V4476" s="279" t="s">
        <v>394</v>
      </c>
      <c r="W4476" s="279" t="s">
        <v>394</v>
      </c>
      <c r="X4476" s="279" t="s">
        <v>394</v>
      </c>
      <c r="Y4476" s="281"/>
      <c r="Z4476" s="279" t="s">
        <v>394</v>
      </c>
      <c r="AA4476" s="279" t="s">
        <v>394</v>
      </c>
      <c r="AB4476" s="281"/>
      <c r="AC4476" s="279" t="s">
        <v>855</v>
      </c>
      <c r="AF4476" s="276" t="str">
        <f>IFERROR(VLOOKUP(A4476,'[1]قوائم الترجمة'!AC$2:AD$2397,1,0),"م")</f>
        <v>م</v>
      </c>
      <c r="AG4476" s="232"/>
      <c r="AH4476" s="233"/>
      <c r="AI4476" s="233"/>
      <c r="AJ4476" s="233"/>
      <c r="AL4476" s="267"/>
      <c r="AM4476" s="235"/>
      <c r="AO4476" s="236"/>
      <c r="AU4476" s="234"/>
    </row>
    <row r="4477" spans="1:47" ht="21" x14ac:dyDescent="0.4">
      <c r="A4477" s="278">
        <v>123688</v>
      </c>
      <c r="B4477" s="279" t="s">
        <v>2338</v>
      </c>
      <c r="C4477" s="279" t="s">
        <v>2339</v>
      </c>
      <c r="D4477" s="279" t="s">
        <v>271</v>
      </c>
      <c r="E4477" s="279" t="s">
        <v>423</v>
      </c>
      <c r="F4477" s="315" t="s">
        <v>9958</v>
      </c>
      <c r="G4477" s="315" t="s">
        <v>9959</v>
      </c>
      <c r="H4477" s="279" t="s">
        <v>428</v>
      </c>
      <c r="I4477" s="279" t="s">
        <v>67</v>
      </c>
      <c r="J4477" s="279" t="s">
        <v>403</v>
      </c>
      <c r="K4477" s="280">
        <v>2015</v>
      </c>
      <c r="L4477" s="279" t="s">
        <v>402</v>
      </c>
      <c r="M4477" s="279" t="s">
        <v>394</v>
      </c>
      <c r="N4477" s="279" t="s">
        <v>394</v>
      </c>
      <c r="O4477" s="279" t="s">
        <v>394</v>
      </c>
      <c r="P4477" s="315">
        <v>0</v>
      </c>
      <c r="Q4477" s="278"/>
      <c r="R4477" s="303"/>
      <c r="S4477" s="279" t="s">
        <v>394</v>
      </c>
      <c r="T4477" s="279" t="s">
        <v>394</v>
      </c>
      <c r="U4477" s="303"/>
      <c r="V4477" s="303"/>
      <c r="W4477" s="303"/>
      <c r="X4477" s="303"/>
      <c r="Z4477" s="303"/>
      <c r="AA4477" s="303"/>
      <c r="AC4477" s="279" t="s">
        <v>394</v>
      </c>
      <c r="AF4477" s="276">
        <f>IFERROR(VLOOKUP(A4477,'[1]قوائم الترجمة'!AC$2:AD$2397,1,0),"م")</f>
        <v>123688</v>
      </c>
      <c r="AG4477" s="232"/>
      <c r="AH4477" s="233"/>
      <c r="AI4477" s="233"/>
      <c r="AJ4477" s="233"/>
      <c r="AL4477" s="267"/>
      <c r="AM4477" s="235"/>
      <c r="AO4477" s="236"/>
      <c r="AU4477" s="234"/>
    </row>
    <row r="4478" spans="1:47" ht="21" x14ac:dyDescent="0.4">
      <c r="A4478" s="278">
        <v>123689</v>
      </c>
      <c r="B4478" s="279" t="s">
        <v>2337</v>
      </c>
      <c r="C4478" s="279" t="s">
        <v>8101</v>
      </c>
      <c r="D4478" s="279" t="s">
        <v>8101</v>
      </c>
      <c r="E4478" s="279" t="s">
        <v>424</v>
      </c>
      <c r="F4478" s="315" t="s">
        <v>394</v>
      </c>
      <c r="G4478" s="315" t="s">
        <v>8101</v>
      </c>
      <c r="H4478" s="279" t="s">
        <v>425</v>
      </c>
      <c r="I4478" s="279" t="s">
        <v>67</v>
      </c>
      <c r="J4478" s="279" t="s">
        <v>8101</v>
      </c>
      <c r="K4478" s="312"/>
      <c r="L4478" s="279" t="s">
        <v>8101</v>
      </c>
      <c r="M4478" s="279" t="s">
        <v>394</v>
      </c>
      <c r="N4478" s="279" t="s">
        <v>394</v>
      </c>
      <c r="O4478" s="279" t="s">
        <v>394</v>
      </c>
      <c r="P4478" s="315">
        <v>0</v>
      </c>
      <c r="Q4478" s="278"/>
      <c r="R4478" s="303"/>
      <c r="S4478" s="279" t="s">
        <v>394</v>
      </c>
      <c r="T4478" s="279" t="s">
        <v>394</v>
      </c>
      <c r="U4478" s="303"/>
      <c r="V4478" s="303"/>
      <c r="W4478" s="303"/>
      <c r="X4478" s="303"/>
      <c r="Z4478" s="303"/>
      <c r="AA4478" s="303"/>
      <c r="AC4478" s="279" t="s">
        <v>394</v>
      </c>
      <c r="AF4478" s="276">
        <f>IFERROR(VLOOKUP(A4478,'[1]قوائم الترجمة'!AC$2:AD$2397,1,0),"م")</f>
        <v>123689</v>
      </c>
      <c r="AG4478" s="232"/>
      <c r="AH4478" s="233"/>
      <c r="AI4478" s="233"/>
      <c r="AJ4478" s="233"/>
      <c r="AL4478" s="267"/>
      <c r="AM4478" s="235"/>
      <c r="AO4478" s="236"/>
      <c r="AU4478" s="234"/>
    </row>
    <row r="4479" spans="1:47" ht="21" x14ac:dyDescent="0.4">
      <c r="A4479" s="278">
        <v>123690</v>
      </c>
      <c r="B4479" s="279" t="s">
        <v>2335</v>
      </c>
      <c r="C4479" s="279" t="s">
        <v>2336</v>
      </c>
      <c r="D4479" s="279" t="s">
        <v>10405</v>
      </c>
      <c r="E4479" s="279" t="s">
        <v>394</v>
      </c>
      <c r="F4479"/>
      <c r="H4479" s="279" t="s">
        <v>394</v>
      </c>
      <c r="I4479" s="279" t="s">
        <v>539</v>
      </c>
      <c r="J4479" s="279" t="s">
        <v>394</v>
      </c>
      <c r="K4479" s="279" t="s">
        <v>394</v>
      </c>
      <c r="L4479" s="279" t="s">
        <v>394</v>
      </c>
      <c r="M4479" s="279" t="s">
        <v>394</v>
      </c>
      <c r="N4479" s="279" t="s">
        <v>394</v>
      </c>
      <c r="O4479" s="279" t="s">
        <v>394</v>
      </c>
      <c r="P4479" s="315">
        <v>0</v>
      </c>
      <c r="Q4479" s="279" t="s">
        <v>394</v>
      </c>
      <c r="R4479" s="279" t="s">
        <v>394</v>
      </c>
      <c r="S4479" s="279" t="s">
        <v>394</v>
      </c>
      <c r="T4479" s="279" t="s">
        <v>394</v>
      </c>
      <c r="U4479" s="279" t="s">
        <v>394</v>
      </c>
      <c r="V4479" s="279" t="s">
        <v>394</v>
      </c>
      <c r="W4479" s="279" t="s">
        <v>394</v>
      </c>
      <c r="X4479" s="279" t="s">
        <v>394</v>
      </c>
      <c r="Y4479" s="281"/>
      <c r="Z4479" s="279" t="s">
        <v>394</v>
      </c>
      <c r="AA4479" s="279" t="s">
        <v>394</v>
      </c>
      <c r="AB4479" s="281"/>
      <c r="AC4479" s="279" t="s">
        <v>394</v>
      </c>
      <c r="AF4479" s="276" t="str">
        <f>IFERROR(VLOOKUP(A4479,'[1]قوائم الترجمة'!AC$2:AD$2397,1,0),"م")</f>
        <v>م</v>
      </c>
      <c r="AG4479" s="232"/>
      <c r="AH4479" s="233"/>
      <c r="AI4479" s="233"/>
      <c r="AJ4479" s="233"/>
      <c r="AL4479" s="267"/>
      <c r="AM4479" s="235"/>
      <c r="AO4479" s="236"/>
      <c r="AU4479" s="234"/>
    </row>
    <row r="4480" spans="1:47" ht="21" x14ac:dyDescent="0.4">
      <c r="A4480" s="278">
        <v>123691</v>
      </c>
      <c r="B4480" s="279" t="s">
        <v>2334</v>
      </c>
      <c r="C4480" s="279" t="s">
        <v>1130</v>
      </c>
      <c r="D4480" s="279" t="s">
        <v>261</v>
      </c>
      <c r="E4480" s="279" t="s">
        <v>424</v>
      </c>
      <c r="F4480" s="315" t="s">
        <v>8378</v>
      </c>
      <c r="G4480" s="315" t="s">
        <v>8379</v>
      </c>
      <c r="H4480" s="279" t="s">
        <v>7215</v>
      </c>
      <c r="I4480" s="279" t="s">
        <v>67</v>
      </c>
      <c r="J4480" s="279" t="s">
        <v>403</v>
      </c>
      <c r="K4480" s="280">
        <v>2015</v>
      </c>
      <c r="L4480" s="279" t="s">
        <v>404</v>
      </c>
      <c r="M4480" s="279" t="s">
        <v>394</v>
      </c>
      <c r="N4480" s="279" t="s">
        <v>394</v>
      </c>
      <c r="O4480" s="279" t="s">
        <v>394</v>
      </c>
      <c r="P4480" s="315">
        <v>0</v>
      </c>
      <c r="Q4480" s="278"/>
      <c r="R4480" s="303"/>
      <c r="S4480" s="279" t="s">
        <v>394</v>
      </c>
      <c r="T4480" s="279" t="s">
        <v>394</v>
      </c>
      <c r="U4480" s="303"/>
      <c r="V4480" s="303"/>
      <c r="W4480" s="303"/>
      <c r="X4480" s="303"/>
      <c r="Z4480" s="303"/>
      <c r="AA4480" s="303"/>
      <c r="AC4480" s="279" t="s">
        <v>394</v>
      </c>
      <c r="AF4480" s="276">
        <f>IFERROR(VLOOKUP(A4480,'[1]قوائم الترجمة'!AC$2:AD$2397,1,0),"م")</f>
        <v>123691</v>
      </c>
      <c r="AG4480" s="232"/>
      <c r="AH4480" s="233"/>
      <c r="AI4480" s="233"/>
      <c r="AJ4480" s="233"/>
      <c r="AL4480" s="267"/>
      <c r="AM4480" s="235"/>
      <c r="AO4480" s="236"/>
      <c r="AU4480" s="234"/>
    </row>
    <row r="4481" spans="1:47" ht="21" x14ac:dyDescent="0.4">
      <c r="A4481" s="278">
        <v>123692</v>
      </c>
      <c r="B4481" s="279" t="s">
        <v>2333</v>
      </c>
      <c r="C4481" s="279" t="s">
        <v>1206</v>
      </c>
      <c r="D4481" s="279" t="s">
        <v>294</v>
      </c>
      <c r="E4481" s="279" t="s">
        <v>424</v>
      </c>
      <c r="F4481" s="315" t="s">
        <v>9960</v>
      </c>
      <c r="G4481" s="315" t="s">
        <v>402</v>
      </c>
      <c r="H4481" s="279" t="s">
        <v>425</v>
      </c>
      <c r="I4481" s="279" t="s">
        <v>541</v>
      </c>
      <c r="J4481" s="279" t="s">
        <v>403</v>
      </c>
      <c r="K4481" s="280">
        <v>2013</v>
      </c>
      <c r="L4481" s="279" t="s">
        <v>402</v>
      </c>
      <c r="M4481" s="279" t="s">
        <v>394</v>
      </c>
      <c r="N4481" s="279" t="s">
        <v>394</v>
      </c>
      <c r="O4481" s="279" t="s">
        <v>394</v>
      </c>
      <c r="P4481" s="315">
        <v>0</v>
      </c>
      <c r="Q4481" s="278"/>
      <c r="R4481" s="303"/>
      <c r="S4481" s="279" t="s">
        <v>394</v>
      </c>
      <c r="T4481" s="279" t="s">
        <v>394</v>
      </c>
      <c r="U4481" s="303"/>
      <c r="V4481" s="303"/>
      <c r="W4481" s="303"/>
      <c r="X4481" s="303"/>
      <c r="Z4481" s="303"/>
      <c r="AA4481" s="303"/>
      <c r="AC4481" s="279" t="s">
        <v>394</v>
      </c>
      <c r="AF4481" s="276">
        <f>IFERROR(VLOOKUP(A4481,'[1]قوائم الترجمة'!AC$2:AD$2397,1,0),"م")</f>
        <v>123692</v>
      </c>
      <c r="AG4481" s="232"/>
      <c r="AH4481" s="233"/>
      <c r="AI4481" s="233"/>
      <c r="AJ4481" s="233"/>
      <c r="AL4481" s="267"/>
      <c r="AM4481" s="235"/>
      <c r="AO4481" s="236"/>
      <c r="AU4481" s="234"/>
    </row>
    <row r="4482" spans="1:47" ht="21" x14ac:dyDescent="0.4">
      <c r="A4482" s="278">
        <v>123693</v>
      </c>
      <c r="B4482" s="279" t="s">
        <v>2332</v>
      </c>
      <c r="C4482" s="279" t="s">
        <v>111</v>
      </c>
      <c r="D4482" s="279" t="s">
        <v>326</v>
      </c>
      <c r="E4482" s="279" t="s">
        <v>394</v>
      </c>
      <c r="F4482"/>
      <c r="H4482" s="279" t="s">
        <v>394</v>
      </c>
      <c r="I4482" s="279" t="s">
        <v>539</v>
      </c>
      <c r="J4482" s="279" t="s">
        <v>394</v>
      </c>
      <c r="K4482" s="279" t="s">
        <v>394</v>
      </c>
      <c r="L4482" s="279" t="s">
        <v>394</v>
      </c>
      <c r="M4482" s="279" t="s">
        <v>394</v>
      </c>
      <c r="N4482" s="279" t="s">
        <v>394</v>
      </c>
      <c r="O4482" s="279" t="s">
        <v>394</v>
      </c>
      <c r="P4482" s="315">
        <v>0</v>
      </c>
      <c r="Q4482" s="279" t="s">
        <v>394</v>
      </c>
      <c r="R4482" s="279" t="s">
        <v>394</v>
      </c>
      <c r="S4482" s="279" t="s">
        <v>394</v>
      </c>
      <c r="T4482" s="279" t="s">
        <v>394</v>
      </c>
      <c r="U4482" s="279" t="s">
        <v>394</v>
      </c>
      <c r="V4482" s="279" t="s">
        <v>394</v>
      </c>
      <c r="W4482" s="279" t="s">
        <v>394</v>
      </c>
      <c r="X4482" s="279" t="s">
        <v>394</v>
      </c>
      <c r="Y4482" s="281"/>
      <c r="Z4482" s="279" t="s">
        <v>394</v>
      </c>
      <c r="AA4482" s="279" t="s">
        <v>394</v>
      </c>
      <c r="AB4482" s="281"/>
      <c r="AC4482" s="279" t="s">
        <v>855</v>
      </c>
      <c r="AF4482" s="276" t="str">
        <f>IFERROR(VLOOKUP(A4482,'[1]قوائم الترجمة'!AC$2:AD$2397,1,0),"م")</f>
        <v>م</v>
      </c>
      <c r="AG4482" s="232"/>
      <c r="AH4482" s="233"/>
      <c r="AI4482" s="233"/>
      <c r="AJ4482" s="233"/>
      <c r="AL4482" s="267"/>
      <c r="AM4482" s="235"/>
      <c r="AO4482" s="236"/>
      <c r="AU4482" s="234"/>
    </row>
    <row r="4483" spans="1:47" ht="21" x14ac:dyDescent="0.4">
      <c r="A4483" s="278">
        <v>123694</v>
      </c>
      <c r="B4483" s="279" t="s">
        <v>2330</v>
      </c>
      <c r="C4483" s="279" t="s">
        <v>87</v>
      </c>
      <c r="D4483" s="279" t="s">
        <v>2331</v>
      </c>
      <c r="E4483" s="279" t="s">
        <v>424</v>
      </c>
      <c r="F4483" s="315" t="s">
        <v>9961</v>
      </c>
      <c r="G4483" s="315" t="s">
        <v>402</v>
      </c>
      <c r="H4483" s="279" t="s">
        <v>425</v>
      </c>
      <c r="I4483" s="279" t="s">
        <v>67</v>
      </c>
      <c r="J4483" s="279" t="s">
        <v>403</v>
      </c>
      <c r="K4483" s="280">
        <v>2002</v>
      </c>
      <c r="L4483" s="279" t="s">
        <v>402</v>
      </c>
      <c r="M4483" s="279" t="s">
        <v>394</v>
      </c>
      <c r="N4483" s="279" t="s">
        <v>394</v>
      </c>
      <c r="O4483" s="279" t="s">
        <v>394</v>
      </c>
      <c r="P4483" s="315">
        <v>0</v>
      </c>
      <c r="Q4483" s="278"/>
      <c r="R4483" s="303"/>
      <c r="S4483" s="279" t="s">
        <v>394</v>
      </c>
      <c r="T4483" s="279" t="s">
        <v>394</v>
      </c>
      <c r="U4483" s="303"/>
      <c r="V4483" s="303"/>
      <c r="W4483" s="303"/>
      <c r="X4483" s="303"/>
      <c r="Z4483" s="303"/>
      <c r="AA4483" s="303"/>
      <c r="AC4483" s="279" t="s">
        <v>394</v>
      </c>
      <c r="AF4483" s="276">
        <f>IFERROR(VLOOKUP(A4483,'[1]قوائم الترجمة'!AC$2:AD$2397,1,0),"م")</f>
        <v>123694</v>
      </c>
      <c r="AG4483" s="232"/>
      <c r="AH4483" s="233"/>
      <c r="AI4483" s="233"/>
      <c r="AJ4483" s="233"/>
      <c r="AL4483" s="267"/>
      <c r="AM4483" s="235"/>
      <c r="AO4483" s="236"/>
      <c r="AU4483" s="234"/>
    </row>
    <row r="4484" spans="1:47" ht="21" x14ac:dyDescent="0.4">
      <c r="A4484" s="278">
        <v>123695</v>
      </c>
      <c r="B4484" s="279" t="s">
        <v>2329</v>
      </c>
      <c r="C4484" s="279" t="s">
        <v>106</v>
      </c>
      <c r="D4484" s="279" t="s">
        <v>820</v>
      </c>
      <c r="E4484" s="279" t="s">
        <v>394</v>
      </c>
      <c r="F4484"/>
      <c r="H4484" s="279" t="s">
        <v>394</v>
      </c>
      <c r="I4484" s="279" t="s">
        <v>538</v>
      </c>
      <c r="J4484" s="279" t="s">
        <v>394</v>
      </c>
      <c r="K4484" s="279" t="s">
        <v>394</v>
      </c>
      <c r="L4484" s="279" t="s">
        <v>394</v>
      </c>
      <c r="M4484" s="279" t="s">
        <v>394</v>
      </c>
      <c r="N4484" s="279" t="s">
        <v>394</v>
      </c>
      <c r="O4484" s="279" t="s">
        <v>394</v>
      </c>
      <c r="P4484" s="315">
        <v>0</v>
      </c>
      <c r="Q4484" s="279" t="s">
        <v>394</v>
      </c>
      <c r="R4484" s="279" t="s">
        <v>394</v>
      </c>
      <c r="S4484" s="279" t="s">
        <v>394</v>
      </c>
      <c r="T4484" s="279" t="s">
        <v>394</v>
      </c>
      <c r="U4484" s="279" t="s">
        <v>394</v>
      </c>
      <c r="V4484" s="279" t="s">
        <v>394</v>
      </c>
      <c r="W4484" s="279" t="s">
        <v>394</v>
      </c>
      <c r="X4484" s="279" t="s">
        <v>394</v>
      </c>
      <c r="Y4484" s="281"/>
      <c r="Z4484" s="279" t="s">
        <v>394</v>
      </c>
      <c r="AA4484" s="279" t="s">
        <v>394</v>
      </c>
      <c r="AB4484" s="281"/>
      <c r="AC4484" s="279" t="s">
        <v>394</v>
      </c>
      <c r="AF4484" s="276" t="str">
        <f>IFERROR(VLOOKUP(A4484,'[1]قوائم الترجمة'!AC$2:AD$2397,1,0),"م")</f>
        <v>م</v>
      </c>
      <c r="AG4484" s="232"/>
      <c r="AH4484" s="233"/>
      <c r="AI4484" s="233"/>
      <c r="AJ4484" s="233"/>
      <c r="AL4484" s="267"/>
      <c r="AM4484" s="235"/>
      <c r="AO4484" s="236"/>
      <c r="AU4484" s="234"/>
    </row>
    <row r="4485" spans="1:47" ht="21" x14ac:dyDescent="0.4">
      <c r="A4485" s="278">
        <v>123696</v>
      </c>
      <c r="B4485" s="279" t="s">
        <v>2326</v>
      </c>
      <c r="C4485" s="279" t="s">
        <v>2327</v>
      </c>
      <c r="D4485" s="279" t="s">
        <v>2328</v>
      </c>
      <c r="E4485" s="279" t="s">
        <v>424</v>
      </c>
      <c r="F4485" s="315" t="s">
        <v>9962</v>
      </c>
      <c r="G4485" s="315" t="s">
        <v>8222</v>
      </c>
      <c r="H4485" s="279" t="s">
        <v>425</v>
      </c>
      <c r="I4485" s="279" t="s">
        <v>540</v>
      </c>
      <c r="J4485" s="279" t="s">
        <v>403</v>
      </c>
      <c r="K4485" s="280">
        <v>2018</v>
      </c>
      <c r="L4485" s="279" t="s">
        <v>404</v>
      </c>
      <c r="M4485" s="279" t="s">
        <v>394</v>
      </c>
      <c r="N4485" s="279" t="s">
        <v>394</v>
      </c>
      <c r="O4485" s="279" t="s">
        <v>394</v>
      </c>
      <c r="P4485" s="315">
        <v>0</v>
      </c>
      <c r="Q4485" s="278"/>
      <c r="R4485" s="303"/>
      <c r="S4485" s="279" t="s">
        <v>394</v>
      </c>
      <c r="T4485" s="279" t="s">
        <v>394</v>
      </c>
      <c r="U4485" s="303"/>
      <c r="V4485" s="303"/>
      <c r="W4485" s="303"/>
      <c r="X4485" s="303"/>
      <c r="Z4485" s="303"/>
      <c r="AA4485" s="303"/>
      <c r="AC4485" s="279" t="s">
        <v>394</v>
      </c>
      <c r="AF4485" s="276">
        <f>IFERROR(VLOOKUP(A4485,'[1]قوائم الترجمة'!AC$2:AD$2397,1,0),"م")</f>
        <v>123696</v>
      </c>
      <c r="AG4485" s="232"/>
      <c r="AH4485" s="233"/>
      <c r="AI4485" s="233"/>
      <c r="AJ4485" s="233"/>
      <c r="AL4485" s="267"/>
      <c r="AM4485" s="235"/>
      <c r="AO4485" s="236"/>
      <c r="AU4485" s="234"/>
    </row>
    <row r="4486" spans="1:47" ht="21" x14ac:dyDescent="0.4">
      <c r="A4486" s="278">
        <v>123697</v>
      </c>
      <c r="B4486" s="279" t="s">
        <v>2324</v>
      </c>
      <c r="C4486" s="279" t="s">
        <v>156</v>
      </c>
      <c r="D4486" s="279" t="s">
        <v>2325</v>
      </c>
      <c r="E4486" s="279" t="s">
        <v>394</v>
      </c>
      <c r="F4486"/>
      <c r="H4486" s="279" t="s">
        <v>394</v>
      </c>
      <c r="I4486" s="279" t="s">
        <v>539</v>
      </c>
      <c r="J4486" s="279" t="s">
        <v>394</v>
      </c>
      <c r="K4486" s="279" t="s">
        <v>394</v>
      </c>
      <c r="L4486" s="279" t="s">
        <v>394</v>
      </c>
      <c r="M4486" s="279" t="s">
        <v>394</v>
      </c>
      <c r="N4486" s="279" t="s">
        <v>394</v>
      </c>
      <c r="O4486" s="279" t="s">
        <v>394</v>
      </c>
      <c r="P4486" s="315">
        <v>0</v>
      </c>
      <c r="Q4486" s="279" t="s">
        <v>394</v>
      </c>
      <c r="R4486" s="279" t="s">
        <v>394</v>
      </c>
      <c r="S4486" s="279" t="s">
        <v>394</v>
      </c>
      <c r="T4486" s="279" t="s">
        <v>394</v>
      </c>
      <c r="U4486" s="279" t="s">
        <v>394</v>
      </c>
      <c r="V4486" s="279" t="s">
        <v>394</v>
      </c>
      <c r="W4486" s="279" t="s">
        <v>394</v>
      </c>
      <c r="X4486" s="279" t="s">
        <v>394</v>
      </c>
      <c r="Y4486" s="281"/>
      <c r="Z4486" s="279" t="s">
        <v>394</v>
      </c>
      <c r="AA4486" s="279" t="s">
        <v>394</v>
      </c>
      <c r="AB4486" s="281"/>
      <c r="AC4486" s="279" t="s">
        <v>855</v>
      </c>
      <c r="AF4486" s="276" t="str">
        <f>IFERROR(VLOOKUP(A4486,'[1]قوائم الترجمة'!AC$2:AD$2397,1,0),"م")</f>
        <v>م</v>
      </c>
      <c r="AG4486" s="232"/>
      <c r="AH4486" s="233"/>
      <c r="AI4486" s="233"/>
      <c r="AJ4486" s="233"/>
      <c r="AL4486" s="267"/>
      <c r="AM4486" s="235"/>
      <c r="AO4486" s="236"/>
      <c r="AU4486" s="234"/>
    </row>
    <row r="4487" spans="1:47" ht="21" x14ac:dyDescent="0.4">
      <c r="A4487" s="278">
        <v>123698</v>
      </c>
      <c r="B4487" s="279" t="s">
        <v>2322</v>
      </c>
      <c r="C4487" s="279" t="s">
        <v>93</v>
      </c>
      <c r="D4487" s="279" t="s">
        <v>2323</v>
      </c>
      <c r="E4487" s="279" t="s">
        <v>394</v>
      </c>
      <c r="F4487"/>
      <c r="H4487" s="279" t="s">
        <v>394</v>
      </c>
      <c r="I4487" s="279" t="s">
        <v>539</v>
      </c>
      <c r="J4487" s="279" t="s">
        <v>394</v>
      </c>
      <c r="K4487" s="279" t="s">
        <v>394</v>
      </c>
      <c r="L4487" s="279" t="s">
        <v>394</v>
      </c>
      <c r="M4487" s="279" t="s">
        <v>394</v>
      </c>
      <c r="N4487" s="279" t="s">
        <v>394</v>
      </c>
      <c r="O4487" s="279" t="s">
        <v>394</v>
      </c>
      <c r="P4487" s="315">
        <v>0</v>
      </c>
      <c r="Q4487" s="279" t="s">
        <v>394</v>
      </c>
      <c r="R4487" s="279" t="s">
        <v>394</v>
      </c>
      <c r="S4487" s="279" t="s">
        <v>394</v>
      </c>
      <c r="T4487" s="279" t="s">
        <v>394</v>
      </c>
      <c r="U4487" s="279" t="s">
        <v>394</v>
      </c>
      <c r="V4487" s="279" t="s">
        <v>394</v>
      </c>
      <c r="W4487" s="279" t="s">
        <v>394</v>
      </c>
      <c r="X4487" s="279" t="s">
        <v>394</v>
      </c>
      <c r="Y4487" s="281"/>
      <c r="Z4487" s="279" t="s">
        <v>394</v>
      </c>
      <c r="AA4487" s="279" t="s">
        <v>394</v>
      </c>
      <c r="AB4487" s="281"/>
      <c r="AC4487" s="279" t="s">
        <v>855</v>
      </c>
      <c r="AF4487" s="276" t="str">
        <f>IFERROR(VLOOKUP(A4487,'[1]قوائم الترجمة'!AC$2:AD$2397,1,0),"م")</f>
        <v>م</v>
      </c>
      <c r="AG4487" s="232"/>
      <c r="AH4487" s="233"/>
      <c r="AI4487" s="233"/>
      <c r="AJ4487" s="233"/>
      <c r="AL4487" s="267"/>
      <c r="AM4487" s="235"/>
      <c r="AO4487" s="236"/>
      <c r="AU4487" s="234"/>
    </row>
    <row r="4488" spans="1:47" ht="21" x14ac:dyDescent="0.4">
      <c r="A4488" s="278">
        <v>123699</v>
      </c>
      <c r="B4488" s="279" t="s">
        <v>2321</v>
      </c>
      <c r="C4488" s="279" t="s">
        <v>150</v>
      </c>
      <c r="D4488" s="279" t="s">
        <v>244</v>
      </c>
      <c r="E4488" s="279" t="s">
        <v>424</v>
      </c>
      <c r="F4488" s="315" t="s">
        <v>9963</v>
      </c>
      <c r="G4488" s="315" t="s">
        <v>402</v>
      </c>
      <c r="H4488" s="279" t="s">
        <v>425</v>
      </c>
      <c r="I4488" s="279" t="s">
        <v>67</v>
      </c>
      <c r="J4488" s="279" t="s">
        <v>426</v>
      </c>
      <c r="K4488" s="280">
        <v>2015</v>
      </c>
      <c r="L4488" s="279" t="s">
        <v>404</v>
      </c>
      <c r="M4488" s="279" t="s">
        <v>394</v>
      </c>
      <c r="N4488" s="279" t="s">
        <v>394</v>
      </c>
      <c r="O4488" s="279" t="s">
        <v>394</v>
      </c>
      <c r="P4488" s="315">
        <v>0</v>
      </c>
      <c r="Q4488" s="278"/>
      <c r="R4488" s="303"/>
      <c r="S4488" s="279" t="s">
        <v>394</v>
      </c>
      <c r="T4488" s="279" t="s">
        <v>394</v>
      </c>
      <c r="U4488" s="303"/>
      <c r="V4488" s="303"/>
      <c r="W4488" s="303"/>
      <c r="X4488" s="303"/>
      <c r="Z4488" s="303"/>
      <c r="AA4488" s="303"/>
      <c r="AC4488" s="279" t="s">
        <v>394</v>
      </c>
      <c r="AF4488" s="276">
        <f>IFERROR(VLOOKUP(A4488,'[1]قوائم الترجمة'!AC$2:AD$2397,1,0),"م")</f>
        <v>123699</v>
      </c>
      <c r="AG4488" s="232"/>
      <c r="AH4488" s="233"/>
      <c r="AI4488" s="233"/>
      <c r="AJ4488" s="233"/>
      <c r="AL4488" s="267"/>
      <c r="AM4488" s="235"/>
      <c r="AO4488" s="236"/>
      <c r="AU4488" s="234"/>
    </row>
    <row r="4489" spans="1:47" ht="21" x14ac:dyDescent="0.4">
      <c r="A4489" s="278">
        <v>123700</v>
      </c>
      <c r="B4489" s="279" t="s">
        <v>2320</v>
      </c>
      <c r="C4489" s="279" t="s">
        <v>204</v>
      </c>
      <c r="D4489" s="279" t="s">
        <v>258</v>
      </c>
      <c r="E4489" s="279" t="s">
        <v>424</v>
      </c>
      <c r="F4489" s="315" t="s">
        <v>8870</v>
      </c>
      <c r="G4489" s="315" t="s">
        <v>8126</v>
      </c>
      <c r="H4489" s="279" t="s">
        <v>425</v>
      </c>
      <c r="I4489" s="279" t="s">
        <v>538</v>
      </c>
      <c r="J4489" s="279" t="s">
        <v>426</v>
      </c>
      <c r="K4489" s="280">
        <v>2008</v>
      </c>
      <c r="L4489" s="279" t="s">
        <v>402</v>
      </c>
      <c r="M4489" s="279" t="s">
        <v>394</v>
      </c>
      <c r="N4489" s="279" t="s">
        <v>394</v>
      </c>
      <c r="O4489" s="279" t="s">
        <v>394</v>
      </c>
      <c r="P4489" s="315">
        <v>0</v>
      </c>
      <c r="Q4489" s="278"/>
      <c r="R4489" s="303"/>
      <c r="S4489" s="279" t="s">
        <v>394</v>
      </c>
      <c r="T4489" s="279" t="s">
        <v>394</v>
      </c>
      <c r="U4489" s="303"/>
      <c r="V4489" s="303"/>
      <c r="W4489" s="303"/>
      <c r="X4489" s="303"/>
      <c r="Z4489" s="303"/>
      <c r="AA4489" s="303"/>
      <c r="AC4489" s="279" t="s">
        <v>394</v>
      </c>
      <c r="AF4489" s="276">
        <f>IFERROR(VLOOKUP(A4489,'[1]قوائم الترجمة'!AC$2:AD$2397,1,0),"م")</f>
        <v>123700</v>
      </c>
      <c r="AG4489" s="232"/>
      <c r="AH4489" s="233"/>
      <c r="AI4489" s="233"/>
      <c r="AJ4489" s="233"/>
      <c r="AL4489" s="267"/>
      <c r="AM4489" s="235"/>
      <c r="AO4489" s="236"/>
      <c r="AU4489" s="234"/>
    </row>
    <row r="4490" spans="1:47" ht="21" x14ac:dyDescent="0.4">
      <c r="A4490" s="278">
        <v>123701</v>
      </c>
      <c r="B4490" s="279" t="s">
        <v>2319</v>
      </c>
      <c r="C4490" s="279" t="s">
        <v>109</v>
      </c>
      <c r="D4490" s="279" t="s">
        <v>257</v>
      </c>
      <c r="E4490" s="279" t="s">
        <v>424</v>
      </c>
      <c r="F4490" s="315" t="s">
        <v>9964</v>
      </c>
      <c r="G4490" s="315" t="s">
        <v>402</v>
      </c>
      <c r="H4490" s="279" t="s">
        <v>425</v>
      </c>
      <c r="I4490" s="279" t="s">
        <v>538</v>
      </c>
      <c r="J4490" s="279" t="s">
        <v>403</v>
      </c>
      <c r="K4490" s="280">
        <v>2008</v>
      </c>
      <c r="L4490" s="279" t="s">
        <v>402</v>
      </c>
      <c r="M4490" s="279" t="s">
        <v>394</v>
      </c>
      <c r="N4490" s="279" t="s">
        <v>394</v>
      </c>
      <c r="O4490" s="279" t="s">
        <v>394</v>
      </c>
      <c r="P4490" s="315">
        <v>0</v>
      </c>
      <c r="Q4490" s="278"/>
      <c r="R4490" s="303"/>
      <c r="S4490" s="279" t="s">
        <v>394</v>
      </c>
      <c r="T4490" s="279" t="s">
        <v>394</v>
      </c>
      <c r="U4490" s="303"/>
      <c r="V4490" s="303"/>
      <c r="W4490" s="303"/>
      <c r="X4490" s="303"/>
      <c r="Z4490" s="303"/>
      <c r="AA4490" s="303"/>
      <c r="AC4490" s="279" t="s">
        <v>394</v>
      </c>
      <c r="AF4490" s="276">
        <f>IFERROR(VLOOKUP(A4490,'[1]قوائم الترجمة'!AC$2:AD$2397,1,0),"م")</f>
        <v>123701</v>
      </c>
      <c r="AG4490" s="232"/>
      <c r="AH4490" s="233"/>
      <c r="AI4490" s="233"/>
      <c r="AJ4490" s="233"/>
      <c r="AL4490" s="267"/>
      <c r="AM4490" s="235"/>
      <c r="AO4490" s="236"/>
      <c r="AU4490" s="234"/>
    </row>
    <row r="4491" spans="1:47" ht="21" x14ac:dyDescent="0.4">
      <c r="A4491" s="278">
        <v>123702</v>
      </c>
      <c r="B4491" s="279" t="s">
        <v>2317</v>
      </c>
      <c r="C4491" s="279" t="s">
        <v>2318</v>
      </c>
      <c r="D4491" s="279" t="s">
        <v>276</v>
      </c>
      <c r="E4491" s="279" t="s">
        <v>394</v>
      </c>
      <c r="F4491"/>
      <c r="H4491" s="279" t="s">
        <v>394</v>
      </c>
      <c r="I4491" s="279" t="s">
        <v>539</v>
      </c>
      <c r="J4491" s="279" t="s">
        <v>394</v>
      </c>
      <c r="K4491" s="279" t="s">
        <v>394</v>
      </c>
      <c r="L4491" s="279" t="s">
        <v>394</v>
      </c>
      <c r="M4491" s="279" t="s">
        <v>394</v>
      </c>
      <c r="N4491" s="279" t="s">
        <v>394</v>
      </c>
      <c r="O4491" s="279" t="s">
        <v>394</v>
      </c>
      <c r="P4491" s="315">
        <v>0</v>
      </c>
      <c r="Q4491" s="279" t="s">
        <v>394</v>
      </c>
      <c r="R4491" s="279" t="s">
        <v>394</v>
      </c>
      <c r="S4491" s="279" t="s">
        <v>394</v>
      </c>
      <c r="T4491" s="279" t="s">
        <v>394</v>
      </c>
      <c r="U4491" s="279" t="s">
        <v>394</v>
      </c>
      <c r="V4491" s="279" t="s">
        <v>394</v>
      </c>
      <c r="W4491" s="279" t="s">
        <v>394</v>
      </c>
      <c r="X4491" s="279" t="s">
        <v>394</v>
      </c>
      <c r="Y4491" s="281"/>
      <c r="Z4491" s="279" t="s">
        <v>394</v>
      </c>
      <c r="AA4491" s="279" t="s">
        <v>394</v>
      </c>
      <c r="AB4491" s="281"/>
      <c r="AC4491" s="279" t="s">
        <v>855</v>
      </c>
      <c r="AF4491" s="276" t="str">
        <f>IFERROR(VLOOKUP(A4491,'[1]قوائم الترجمة'!AC$2:AD$2397,1,0),"م")</f>
        <v>م</v>
      </c>
      <c r="AG4491" s="232"/>
      <c r="AH4491" s="233"/>
      <c r="AI4491" s="233"/>
      <c r="AJ4491" s="233"/>
      <c r="AL4491" s="267"/>
      <c r="AM4491" s="235"/>
      <c r="AO4491" s="236"/>
      <c r="AU4491" s="234"/>
    </row>
    <row r="4492" spans="1:47" ht="21" x14ac:dyDescent="0.4">
      <c r="A4492" s="278">
        <v>123703</v>
      </c>
      <c r="B4492" s="279" t="s">
        <v>2316</v>
      </c>
      <c r="C4492" s="279" t="s">
        <v>549</v>
      </c>
      <c r="D4492" s="279" t="s">
        <v>755</v>
      </c>
      <c r="E4492" s="279" t="s">
        <v>424</v>
      </c>
      <c r="F4492" s="315" t="s">
        <v>8663</v>
      </c>
      <c r="G4492" s="315" t="s">
        <v>9965</v>
      </c>
      <c r="H4492" s="279" t="s">
        <v>425</v>
      </c>
      <c r="I4492" s="279" t="s">
        <v>540</v>
      </c>
      <c r="J4492" s="279" t="s">
        <v>403</v>
      </c>
      <c r="K4492" s="280">
        <v>2014</v>
      </c>
      <c r="L4492" s="279" t="s">
        <v>404</v>
      </c>
      <c r="M4492" s="279" t="s">
        <v>394</v>
      </c>
      <c r="N4492" s="279" t="s">
        <v>394</v>
      </c>
      <c r="O4492" s="279" t="s">
        <v>394</v>
      </c>
      <c r="P4492" s="315">
        <v>0</v>
      </c>
      <c r="Q4492" s="278"/>
      <c r="R4492" s="303"/>
      <c r="S4492" s="279" t="s">
        <v>394</v>
      </c>
      <c r="T4492" s="279" t="s">
        <v>394</v>
      </c>
      <c r="U4492" s="303"/>
      <c r="V4492" s="303"/>
      <c r="W4492" s="303"/>
      <c r="X4492" s="303"/>
      <c r="Z4492" s="303"/>
      <c r="AA4492" s="303"/>
      <c r="AC4492" s="279" t="s">
        <v>394</v>
      </c>
      <c r="AF4492" s="276">
        <f>IFERROR(VLOOKUP(A4492,'[1]قوائم الترجمة'!AC$2:AD$2397,1,0),"م")</f>
        <v>123703</v>
      </c>
      <c r="AG4492" s="232"/>
      <c r="AH4492" s="233"/>
      <c r="AI4492" s="233"/>
      <c r="AJ4492" s="233"/>
      <c r="AL4492" s="267"/>
      <c r="AM4492" s="235"/>
      <c r="AO4492" s="236"/>
      <c r="AU4492" s="234"/>
    </row>
    <row r="4493" spans="1:47" ht="21" x14ac:dyDescent="0.4">
      <c r="A4493" s="278">
        <v>123704</v>
      </c>
      <c r="B4493" s="279" t="s">
        <v>2315</v>
      </c>
      <c r="C4493" s="279" t="s">
        <v>168</v>
      </c>
      <c r="D4493" s="279" t="s">
        <v>252</v>
      </c>
      <c r="E4493" s="279" t="s">
        <v>394</v>
      </c>
      <c r="F4493"/>
      <c r="H4493" s="279" t="s">
        <v>394</v>
      </c>
      <c r="I4493" s="279" t="s">
        <v>539</v>
      </c>
      <c r="J4493" s="279" t="s">
        <v>394</v>
      </c>
      <c r="K4493" s="279" t="s">
        <v>394</v>
      </c>
      <c r="L4493" s="279" t="s">
        <v>394</v>
      </c>
      <c r="M4493" s="279" t="s">
        <v>394</v>
      </c>
      <c r="N4493" s="279" t="s">
        <v>394</v>
      </c>
      <c r="O4493" s="279" t="s">
        <v>394</v>
      </c>
      <c r="P4493" s="315">
        <v>0</v>
      </c>
      <c r="Q4493" s="279" t="s">
        <v>394</v>
      </c>
      <c r="R4493" s="279" t="s">
        <v>394</v>
      </c>
      <c r="S4493" s="279" t="s">
        <v>394</v>
      </c>
      <c r="T4493" s="279" t="s">
        <v>394</v>
      </c>
      <c r="U4493" s="279" t="s">
        <v>394</v>
      </c>
      <c r="V4493" s="279" t="s">
        <v>394</v>
      </c>
      <c r="W4493" s="279" t="s">
        <v>394</v>
      </c>
      <c r="X4493" s="279" t="s">
        <v>394</v>
      </c>
      <c r="Y4493" s="281"/>
      <c r="Z4493" s="279" t="s">
        <v>394</v>
      </c>
      <c r="AA4493" s="279" t="s">
        <v>394</v>
      </c>
      <c r="AB4493" s="281"/>
      <c r="AC4493" s="279" t="s">
        <v>394</v>
      </c>
      <c r="AF4493" s="276" t="str">
        <f>IFERROR(VLOOKUP(A4493,'[1]قوائم الترجمة'!AC$2:AD$2397,1,0),"م")</f>
        <v>م</v>
      </c>
      <c r="AG4493" s="232"/>
      <c r="AH4493" s="233"/>
      <c r="AI4493" s="233"/>
      <c r="AJ4493" s="233"/>
      <c r="AL4493" s="267"/>
      <c r="AM4493" s="235"/>
      <c r="AO4493" s="236"/>
      <c r="AU4493" s="234"/>
    </row>
    <row r="4494" spans="1:47" ht="21" x14ac:dyDescent="0.4">
      <c r="A4494" s="278">
        <v>123705</v>
      </c>
      <c r="B4494" s="279" t="s">
        <v>2314</v>
      </c>
      <c r="C4494" s="279" t="s">
        <v>981</v>
      </c>
      <c r="D4494" s="279" t="s">
        <v>802</v>
      </c>
      <c r="E4494" s="279" t="s">
        <v>394</v>
      </c>
      <c r="F4494"/>
      <c r="H4494" s="279" t="s">
        <v>394</v>
      </c>
      <c r="I4494" s="279" t="s">
        <v>539</v>
      </c>
      <c r="J4494" s="279" t="s">
        <v>394</v>
      </c>
      <c r="K4494" s="279" t="s">
        <v>394</v>
      </c>
      <c r="L4494" s="279" t="s">
        <v>394</v>
      </c>
      <c r="M4494" s="279" t="s">
        <v>394</v>
      </c>
      <c r="N4494" s="279" t="s">
        <v>394</v>
      </c>
      <c r="O4494" s="279" t="s">
        <v>394</v>
      </c>
      <c r="P4494" s="315">
        <v>0</v>
      </c>
      <c r="Q4494" s="279" t="s">
        <v>394</v>
      </c>
      <c r="R4494" s="279" t="s">
        <v>394</v>
      </c>
      <c r="S4494" s="279" t="s">
        <v>394</v>
      </c>
      <c r="T4494" s="279" t="s">
        <v>394</v>
      </c>
      <c r="U4494" s="279" t="s">
        <v>394</v>
      </c>
      <c r="V4494" s="279" t="s">
        <v>394</v>
      </c>
      <c r="W4494" s="279" t="s">
        <v>394</v>
      </c>
      <c r="X4494" s="279" t="s">
        <v>394</v>
      </c>
      <c r="Y4494" s="281"/>
      <c r="Z4494" s="279" t="s">
        <v>394</v>
      </c>
      <c r="AA4494" s="279" t="s">
        <v>394</v>
      </c>
      <c r="AB4494" s="281"/>
      <c r="AC4494" s="279" t="s">
        <v>394</v>
      </c>
      <c r="AF4494" s="276" t="str">
        <f>IFERROR(VLOOKUP(A4494,'[1]قوائم الترجمة'!AC$2:AD$2397,1,0),"م")</f>
        <v>م</v>
      </c>
      <c r="AG4494" s="232"/>
      <c r="AH4494" s="233"/>
      <c r="AI4494" s="233"/>
      <c r="AJ4494" s="233"/>
      <c r="AL4494" s="267"/>
      <c r="AM4494" s="235"/>
      <c r="AO4494" s="236"/>
      <c r="AU4494" s="234"/>
    </row>
    <row r="4495" spans="1:47" ht="21" x14ac:dyDescent="0.4">
      <c r="A4495" s="278">
        <v>123706</v>
      </c>
      <c r="B4495" s="279" t="s">
        <v>2312</v>
      </c>
      <c r="C4495" s="279" t="s">
        <v>703</v>
      </c>
      <c r="D4495" s="279" t="s">
        <v>2313</v>
      </c>
      <c r="E4495" s="279" t="s">
        <v>424</v>
      </c>
      <c r="F4495" s="315" t="s">
        <v>9966</v>
      </c>
      <c r="G4495" s="315" t="s">
        <v>8159</v>
      </c>
      <c r="H4495" s="279" t="s">
        <v>425</v>
      </c>
      <c r="I4495" s="279" t="s">
        <v>67</v>
      </c>
      <c r="J4495" s="279" t="s">
        <v>403</v>
      </c>
      <c r="K4495" s="280">
        <v>2007</v>
      </c>
      <c r="L4495" s="279" t="s">
        <v>404</v>
      </c>
      <c r="M4495" s="279" t="s">
        <v>394</v>
      </c>
      <c r="N4495" s="279" t="s">
        <v>394</v>
      </c>
      <c r="O4495" s="279" t="s">
        <v>394</v>
      </c>
      <c r="P4495" s="315">
        <v>0</v>
      </c>
      <c r="Q4495" s="278"/>
      <c r="R4495" s="303"/>
      <c r="S4495" s="279" t="s">
        <v>394</v>
      </c>
      <c r="T4495" s="279" t="s">
        <v>394</v>
      </c>
      <c r="U4495" s="303"/>
      <c r="V4495" s="303"/>
      <c r="W4495" s="303"/>
      <c r="X4495" s="303"/>
      <c r="Z4495" s="303"/>
      <c r="AA4495" s="303"/>
      <c r="AC4495" s="279" t="s">
        <v>394</v>
      </c>
      <c r="AF4495" s="276">
        <f>IFERROR(VLOOKUP(A4495,'[1]قوائم الترجمة'!AC$2:AD$2397,1,0),"م")</f>
        <v>123706</v>
      </c>
      <c r="AG4495" s="232"/>
      <c r="AH4495" s="233"/>
      <c r="AI4495" s="233"/>
      <c r="AJ4495" s="233"/>
      <c r="AL4495" s="267"/>
      <c r="AM4495" s="235"/>
      <c r="AO4495" s="236"/>
      <c r="AU4495" s="234"/>
    </row>
    <row r="4496" spans="1:47" ht="21" x14ac:dyDescent="0.4">
      <c r="A4496" s="278">
        <v>123707</v>
      </c>
      <c r="B4496" s="279" t="s">
        <v>2311</v>
      </c>
      <c r="C4496" s="279" t="s">
        <v>201</v>
      </c>
      <c r="D4496" s="279" t="s">
        <v>237</v>
      </c>
      <c r="E4496" s="279" t="s">
        <v>424</v>
      </c>
      <c r="F4496" s="315" t="s">
        <v>394</v>
      </c>
      <c r="G4496" s="315" t="s">
        <v>9967</v>
      </c>
      <c r="H4496" s="279" t="s">
        <v>425</v>
      </c>
      <c r="I4496" s="279" t="s">
        <v>541</v>
      </c>
      <c r="J4496" s="279" t="s">
        <v>8101</v>
      </c>
      <c r="K4496" s="312"/>
      <c r="L4496" s="279" t="s">
        <v>8101</v>
      </c>
      <c r="M4496" s="279" t="s">
        <v>394</v>
      </c>
      <c r="N4496" s="279" t="s">
        <v>394</v>
      </c>
      <c r="O4496" s="279" t="s">
        <v>394</v>
      </c>
      <c r="P4496" s="315">
        <v>0</v>
      </c>
      <c r="Q4496" s="278"/>
      <c r="R4496" s="303"/>
      <c r="S4496" s="279" t="s">
        <v>394</v>
      </c>
      <c r="T4496" s="279" t="s">
        <v>394</v>
      </c>
      <c r="U4496" s="303"/>
      <c r="V4496" s="303"/>
      <c r="W4496" s="303"/>
      <c r="X4496" s="303"/>
      <c r="Z4496" s="303"/>
      <c r="AA4496" s="303"/>
      <c r="AC4496" s="279" t="s">
        <v>394</v>
      </c>
      <c r="AF4496" s="276">
        <f>IFERROR(VLOOKUP(A4496,'[1]قوائم الترجمة'!AC$2:AD$2397,1,0),"م")</f>
        <v>123707</v>
      </c>
      <c r="AG4496" s="232"/>
      <c r="AH4496" s="233"/>
      <c r="AI4496" s="233"/>
      <c r="AJ4496" s="233"/>
      <c r="AL4496" s="267"/>
      <c r="AM4496" s="235"/>
      <c r="AO4496" s="236"/>
      <c r="AU4496" s="234"/>
    </row>
    <row r="4497" spans="1:47" ht="21" x14ac:dyDescent="0.4">
      <c r="A4497" s="278">
        <v>123708</v>
      </c>
      <c r="B4497" s="279" t="s">
        <v>2310</v>
      </c>
      <c r="C4497" s="279" t="s">
        <v>8101</v>
      </c>
      <c r="D4497" s="279" t="s">
        <v>8101</v>
      </c>
      <c r="E4497" s="279" t="s">
        <v>394</v>
      </c>
      <c r="F4497" s="315" t="s">
        <v>9355</v>
      </c>
      <c r="G4497" s="315" t="s">
        <v>8119</v>
      </c>
      <c r="H4497" s="279" t="s">
        <v>428</v>
      </c>
      <c r="I4497" s="279" t="s">
        <v>67</v>
      </c>
      <c r="J4497" s="279" t="s">
        <v>8101</v>
      </c>
      <c r="K4497" s="312"/>
      <c r="L4497" s="279" t="s">
        <v>8101</v>
      </c>
      <c r="M4497" s="279" t="s">
        <v>394</v>
      </c>
      <c r="N4497" s="279" t="s">
        <v>394</v>
      </c>
      <c r="O4497" s="279" t="s">
        <v>394</v>
      </c>
      <c r="P4497" s="315">
        <v>0</v>
      </c>
      <c r="Q4497" s="278"/>
      <c r="R4497" s="303"/>
      <c r="S4497" s="279" t="s">
        <v>394</v>
      </c>
      <c r="T4497" s="279" t="s">
        <v>394</v>
      </c>
      <c r="U4497" s="303"/>
      <c r="V4497" s="303"/>
      <c r="W4497" s="303"/>
      <c r="X4497" s="303"/>
      <c r="Z4497" s="303"/>
      <c r="AA4497" s="303"/>
      <c r="AC4497" s="279" t="s">
        <v>394</v>
      </c>
      <c r="AF4497" s="276">
        <f>IFERROR(VLOOKUP(A4497,'[1]قوائم الترجمة'!AC$2:AD$2397,1,0),"م")</f>
        <v>123708</v>
      </c>
      <c r="AG4497" s="232"/>
      <c r="AH4497" s="233"/>
      <c r="AI4497" s="233"/>
      <c r="AJ4497" s="233"/>
      <c r="AL4497" s="267"/>
      <c r="AM4497" s="235"/>
      <c r="AO4497" s="236"/>
      <c r="AU4497" s="234"/>
    </row>
    <row r="4498" spans="1:47" ht="21" x14ac:dyDescent="0.4">
      <c r="A4498" s="278">
        <v>123709</v>
      </c>
      <c r="B4498" s="279" t="s">
        <v>2309</v>
      </c>
      <c r="C4498" s="279" t="s">
        <v>131</v>
      </c>
      <c r="D4498" s="279" t="s">
        <v>1043</v>
      </c>
      <c r="E4498" s="279" t="s">
        <v>424</v>
      </c>
      <c r="F4498" s="315" t="s">
        <v>9968</v>
      </c>
      <c r="G4498" s="315" t="s">
        <v>9969</v>
      </c>
      <c r="H4498" s="279" t="s">
        <v>425</v>
      </c>
      <c r="I4498" s="279" t="s">
        <v>67</v>
      </c>
      <c r="J4498" s="279" t="s">
        <v>403</v>
      </c>
      <c r="K4498" s="280">
        <v>2008</v>
      </c>
      <c r="L4498" s="279" t="s">
        <v>404</v>
      </c>
      <c r="M4498" s="279" t="s">
        <v>394</v>
      </c>
      <c r="N4498" s="279" t="s">
        <v>394</v>
      </c>
      <c r="O4498" s="279" t="s">
        <v>394</v>
      </c>
      <c r="P4498" s="315">
        <v>0</v>
      </c>
      <c r="Q4498" s="278"/>
      <c r="R4498" s="303"/>
      <c r="S4498" s="279" t="s">
        <v>394</v>
      </c>
      <c r="T4498" s="279" t="s">
        <v>394</v>
      </c>
      <c r="U4498" s="303"/>
      <c r="V4498" s="303"/>
      <c r="W4498" s="303"/>
      <c r="X4498" s="303"/>
      <c r="Z4498" s="303"/>
      <c r="AA4498" s="303"/>
      <c r="AC4498" s="279" t="s">
        <v>394</v>
      </c>
      <c r="AF4498" s="276">
        <f>IFERROR(VLOOKUP(A4498,'[1]قوائم الترجمة'!AC$2:AD$2397,1,0),"م")</f>
        <v>123709</v>
      </c>
      <c r="AG4498" s="232"/>
      <c r="AH4498" s="233"/>
      <c r="AI4498" s="233"/>
      <c r="AJ4498" s="233"/>
      <c r="AL4498" s="267"/>
      <c r="AM4498" s="235"/>
      <c r="AO4498" s="236"/>
      <c r="AU4498" s="234"/>
    </row>
    <row r="4499" spans="1:47" ht="21" x14ac:dyDescent="0.4">
      <c r="A4499" s="278">
        <v>123710</v>
      </c>
      <c r="B4499" s="279" t="s">
        <v>2308</v>
      </c>
      <c r="C4499" s="279" t="s">
        <v>786</v>
      </c>
      <c r="D4499" s="279" t="s">
        <v>241</v>
      </c>
      <c r="E4499" s="279" t="s">
        <v>394</v>
      </c>
      <c r="F4499"/>
      <c r="H4499" s="279" t="s">
        <v>394</v>
      </c>
      <c r="I4499" s="279" t="s">
        <v>540</v>
      </c>
      <c r="J4499" s="279" t="s">
        <v>394</v>
      </c>
      <c r="K4499" s="279" t="s">
        <v>394</v>
      </c>
      <c r="L4499" s="279" t="s">
        <v>394</v>
      </c>
      <c r="M4499" s="279" t="s">
        <v>394</v>
      </c>
      <c r="N4499" s="279" t="s">
        <v>394</v>
      </c>
      <c r="O4499" s="279" t="s">
        <v>394</v>
      </c>
      <c r="P4499" s="315">
        <v>0</v>
      </c>
      <c r="Q4499" s="279" t="s">
        <v>394</v>
      </c>
      <c r="R4499" s="279" t="s">
        <v>394</v>
      </c>
      <c r="S4499" s="279" t="s">
        <v>394</v>
      </c>
      <c r="T4499" s="279" t="s">
        <v>394</v>
      </c>
      <c r="U4499" s="279" t="s">
        <v>394</v>
      </c>
      <c r="V4499" s="279" t="s">
        <v>394</v>
      </c>
      <c r="W4499" s="279" t="s">
        <v>394</v>
      </c>
      <c r="X4499" s="279" t="s">
        <v>394</v>
      </c>
      <c r="Y4499" s="281"/>
      <c r="Z4499" s="279" t="s">
        <v>394</v>
      </c>
      <c r="AA4499" s="279" t="s">
        <v>394</v>
      </c>
      <c r="AB4499" s="281"/>
      <c r="AC4499" s="279" t="s">
        <v>394</v>
      </c>
      <c r="AF4499" s="276" t="str">
        <f>IFERROR(VLOOKUP(A4499,'[1]قوائم الترجمة'!AC$2:AD$2397,1,0),"م")</f>
        <v>م</v>
      </c>
      <c r="AG4499" s="232"/>
      <c r="AH4499" s="233"/>
      <c r="AI4499" s="233"/>
      <c r="AJ4499" s="233"/>
      <c r="AL4499" s="267"/>
      <c r="AM4499" s="235"/>
      <c r="AO4499" s="236"/>
      <c r="AU4499" s="234"/>
    </row>
    <row r="4500" spans="1:47" ht="21" x14ac:dyDescent="0.4">
      <c r="A4500" s="278">
        <v>123711</v>
      </c>
      <c r="B4500" s="279" t="s">
        <v>2307</v>
      </c>
      <c r="C4500" s="279" t="s">
        <v>68</v>
      </c>
      <c r="D4500" s="279" t="s">
        <v>589</v>
      </c>
      <c r="E4500" s="279" t="s">
        <v>424</v>
      </c>
      <c r="F4500" s="315" t="s">
        <v>394</v>
      </c>
      <c r="G4500" s="315" t="s">
        <v>8177</v>
      </c>
      <c r="H4500" s="279" t="s">
        <v>425</v>
      </c>
      <c r="I4500" s="279" t="s">
        <v>540</v>
      </c>
      <c r="J4500" s="279" t="s">
        <v>403</v>
      </c>
      <c r="K4500" s="312"/>
      <c r="L4500" s="279" t="s">
        <v>419</v>
      </c>
      <c r="M4500" s="279" t="s">
        <v>394</v>
      </c>
      <c r="N4500" s="279" t="s">
        <v>394</v>
      </c>
      <c r="O4500" s="279" t="s">
        <v>394</v>
      </c>
      <c r="P4500" s="315">
        <v>0</v>
      </c>
      <c r="Q4500" s="278"/>
      <c r="R4500" s="303"/>
      <c r="S4500" s="279" t="s">
        <v>394</v>
      </c>
      <c r="T4500" s="279" t="s">
        <v>394</v>
      </c>
      <c r="U4500" s="303"/>
      <c r="V4500" s="303"/>
      <c r="W4500" s="303"/>
      <c r="X4500" s="303"/>
      <c r="Z4500" s="303"/>
      <c r="AA4500" s="303"/>
      <c r="AC4500" s="279" t="s">
        <v>394</v>
      </c>
      <c r="AF4500" s="276">
        <f>IFERROR(VLOOKUP(A4500,'[1]قوائم الترجمة'!AC$2:AD$2397,1,0),"م")</f>
        <v>123711</v>
      </c>
      <c r="AG4500" s="232"/>
      <c r="AH4500" s="233"/>
      <c r="AI4500" s="233"/>
      <c r="AJ4500" s="233"/>
      <c r="AL4500" s="267"/>
      <c r="AM4500" s="235"/>
      <c r="AO4500" s="236"/>
      <c r="AU4500" s="234"/>
    </row>
    <row r="4501" spans="1:47" ht="21" x14ac:dyDescent="0.4">
      <c r="A4501" s="278">
        <v>123712</v>
      </c>
      <c r="B4501" s="279" t="s">
        <v>2305</v>
      </c>
      <c r="C4501" s="279" t="s">
        <v>161</v>
      </c>
      <c r="D4501" s="279" t="s">
        <v>2306</v>
      </c>
      <c r="E4501" s="279" t="s">
        <v>394</v>
      </c>
      <c r="F4501"/>
      <c r="H4501" s="279" t="s">
        <v>394</v>
      </c>
      <c r="I4501" s="279" t="s">
        <v>539</v>
      </c>
      <c r="J4501" s="279" t="s">
        <v>394</v>
      </c>
      <c r="K4501" s="279" t="s">
        <v>394</v>
      </c>
      <c r="L4501" s="279" t="s">
        <v>394</v>
      </c>
      <c r="M4501" s="279" t="s">
        <v>394</v>
      </c>
      <c r="N4501" s="279" t="s">
        <v>394</v>
      </c>
      <c r="O4501" s="279" t="s">
        <v>394</v>
      </c>
      <c r="P4501" s="315">
        <v>0</v>
      </c>
      <c r="Q4501" s="279" t="s">
        <v>394</v>
      </c>
      <c r="R4501" s="279" t="s">
        <v>394</v>
      </c>
      <c r="S4501" s="279" t="s">
        <v>394</v>
      </c>
      <c r="T4501" s="279" t="s">
        <v>394</v>
      </c>
      <c r="U4501" s="279" t="s">
        <v>394</v>
      </c>
      <c r="V4501" s="279" t="s">
        <v>394</v>
      </c>
      <c r="W4501" s="279" t="s">
        <v>394</v>
      </c>
      <c r="X4501" s="279" t="s">
        <v>394</v>
      </c>
      <c r="Y4501" s="281"/>
      <c r="Z4501" s="279" t="s">
        <v>394</v>
      </c>
      <c r="AA4501" s="279" t="s">
        <v>394</v>
      </c>
      <c r="AB4501" s="281"/>
      <c r="AC4501" s="279" t="s">
        <v>855</v>
      </c>
      <c r="AF4501" s="276" t="str">
        <f>IFERROR(VLOOKUP(A4501,'[1]قوائم الترجمة'!AC$2:AD$2397,1,0),"م")</f>
        <v>م</v>
      </c>
      <c r="AG4501" s="232"/>
      <c r="AH4501" s="233"/>
      <c r="AI4501" s="233"/>
      <c r="AJ4501" s="233"/>
      <c r="AL4501" s="267"/>
      <c r="AM4501" s="235"/>
      <c r="AO4501" s="236"/>
      <c r="AU4501" s="234"/>
    </row>
    <row r="4502" spans="1:47" ht="21" x14ac:dyDescent="0.4">
      <c r="A4502" s="278">
        <v>123713</v>
      </c>
      <c r="B4502" s="279" t="s">
        <v>2303</v>
      </c>
      <c r="C4502" s="279" t="s">
        <v>74</v>
      </c>
      <c r="D4502" s="279" t="s">
        <v>2304</v>
      </c>
      <c r="E4502" s="279" t="s">
        <v>394</v>
      </c>
      <c r="F4502"/>
      <c r="H4502" s="279" t="s">
        <v>394</v>
      </c>
      <c r="I4502" s="279" t="s">
        <v>539</v>
      </c>
      <c r="J4502" s="279" t="s">
        <v>394</v>
      </c>
      <c r="K4502" s="279" t="s">
        <v>394</v>
      </c>
      <c r="L4502" s="279" t="s">
        <v>394</v>
      </c>
      <c r="M4502" s="279" t="s">
        <v>394</v>
      </c>
      <c r="N4502" s="279" t="s">
        <v>394</v>
      </c>
      <c r="O4502" s="279" t="s">
        <v>394</v>
      </c>
      <c r="P4502" s="315">
        <v>0</v>
      </c>
      <c r="Q4502" s="279" t="s">
        <v>394</v>
      </c>
      <c r="R4502" s="279" t="s">
        <v>394</v>
      </c>
      <c r="S4502" s="279" t="s">
        <v>394</v>
      </c>
      <c r="T4502" s="279" t="s">
        <v>394</v>
      </c>
      <c r="U4502" s="279" t="s">
        <v>394</v>
      </c>
      <c r="V4502" s="279" t="s">
        <v>394</v>
      </c>
      <c r="W4502" s="279" t="s">
        <v>394</v>
      </c>
      <c r="X4502" s="279" t="s">
        <v>394</v>
      </c>
      <c r="Y4502" s="281"/>
      <c r="Z4502" s="279" t="s">
        <v>394</v>
      </c>
      <c r="AA4502" s="279" t="s">
        <v>394</v>
      </c>
      <c r="AB4502" s="281"/>
      <c r="AC4502" s="279" t="s">
        <v>855</v>
      </c>
      <c r="AF4502" s="276" t="str">
        <f>IFERROR(VLOOKUP(A4502,'[1]قوائم الترجمة'!AC$2:AD$2397,1,0),"م")</f>
        <v>م</v>
      </c>
      <c r="AG4502" s="232"/>
      <c r="AH4502" s="233"/>
      <c r="AI4502" s="233"/>
      <c r="AJ4502" s="233"/>
      <c r="AL4502" s="267"/>
      <c r="AM4502" s="235"/>
      <c r="AO4502" s="236"/>
      <c r="AU4502" s="234"/>
    </row>
    <row r="4503" spans="1:47" ht="21" x14ac:dyDescent="0.4">
      <c r="A4503" s="278">
        <v>123714</v>
      </c>
      <c r="B4503" s="279" t="s">
        <v>2302</v>
      </c>
      <c r="C4503" s="279" t="s">
        <v>133</v>
      </c>
      <c r="D4503" s="279" t="s">
        <v>1642</v>
      </c>
      <c r="E4503" s="279" t="s">
        <v>394</v>
      </c>
      <c r="F4503"/>
      <c r="H4503" s="279" t="s">
        <v>394</v>
      </c>
      <c r="I4503" s="279" t="s">
        <v>539</v>
      </c>
      <c r="J4503" s="279" t="s">
        <v>394</v>
      </c>
      <c r="K4503" s="279" t="s">
        <v>394</v>
      </c>
      <c r="L4503" s="279" t="s">
        <v>394</v>
      </c>
      <c r="M4503" s="279" t="s">
        <v>394</v>
      </c>
      <c r="N4503" s="279" t="s">
        <v>394</v>
      </c>
      <c r="O4503" s="279" t="s">
        <v>394</v>
      </c>
      <c r="P4503" s="315">
        <v>0</v>
      </c>
      <c r="Q4503" s="279" t="s">
        <v>394</v>
      </c>
      <c r="R4503" s="279" t="s">
        <v>394</v>
      </c>
      <c r="S4503" s="279" t="s">
        <v>394</v>
      </c>
      <c r="T4503" s="279" t="s">
        <v>394</v>
      </c>
      <c r="U4503" s="279" t="s">
        <v>394</v>
      </c>
      <c r="V4503" s="279" t="s">
        <v>394</v>
      </c>
      <c r="W4503" s="279" t="s">
        <v>394</v>
      </c>
      <c r="X4503" s="279" t="s">
        <v>394</v>
      </c>
      <c r="Y4503" s="281"/>
      <c r="Z4503" s="279" t="s">
        <v>394</v>
      </c>
      <c r="AA4503" s="279" t="s">
        <v>394</v>
      </c>
      <c r="AB4503" s="281"/>
      <c r="AC4503" s="279" t="s">
        <v>855</v>
      </c>
      <c r="AF4503" s="276" t="str">
        <f>IFERROR(VLOOKUP(A4503,'[1]قوائم الترجمة'!AC$2:AD$2397,1,0),"م")</f>
        <v>م</v>
      </c>
      <c r="AG4503" s="232"/>
      <c r="AH4503" s="233"/>
      <c r="AI4503" s="233"/>
      <c r="AJ4503" s="233"/>
      <c r="AL4503" s="267"/>
      <c r="AM4503" s="235"/>
      <c r="AO4503" s="236"/>
      <c r="AU4503" s="234"/>
    </row>
    <row r="4504" spans="1:47" ht="21" x14ac:dyDescent="0.4">
      <c r="A4504" s="278">
        <v>123715</v>
      </c>
      <c r="B4504" s="279" t="s">
        <v>2301</v>
      </c>
      <c r="C4504" s="279" t="s">
        <v>1091</v>
      </c>
      <c r="D4504" s="279" t="s">
        <v>237</v>
      </c>
      <c r="E4504" s="279" t="s">
        <v>424</v>
      </c>
      <c r="F4504" s="315" t="s">
        <v>9970</v>
      </c>
      <c r="G4504" s="315" t="s">
        <v>8202</v>
      </c>
      <c r="H4504" s="279" t="s">
        <v>425</v>
      </c>
      <c r="I4504" s="279" t="s">
        <v>538</v>
      </c>
      <c r="J4504" s="279" t="s">
        <v>426</v>
      </c>
      <c r="K4504" s="280">
        <v>2014</v>
      </c>
      <c r="L4504" s="279" t="s">
        <v>402</v>
      </c>
      <c r="M4504" s="279" t="s">
        <v>394</v>
      </c>
      <c r="N4504" s="279" t="s">
        <v>394</v>
      </c>
      <c r="O4504" s="279" t="s">
        <v>394</v>
      </c>
      <c r="P4504" s="315">
        <v>0</v>
      </c>
      <c r="Q4504" s="278"/>
      <c r="R4504" s="303"/>
      <c r="S4504" s="279" t="s">
        <v>394</v>
      </c>
      <c r="T4504" s="279" t="s">
        <v>394</v>
      </c>
      <c r="U4504" s="303"/>
      <c r="V4504" s="303"/>
      <c r="W4504" s="303"/>
      <c r="X4504" s="303"/>
      <c r="Z4504" s="303"/>
      <c r="AA4504" s="303"/>
      <c r="AC4504" s="279" t="s">
        <v>394</v>
      </c>
      <c r="AF4504" s="276">
        <f>IFERROR(VLOOKUP(A4504,'[1]قوائم الترجمة'!AC$2:AD$2397,1,0),"م")</f>
        <v>123715</v>
      </c>
      <c r="AG4504" s="232"/>
      <c r="AH4504" s="233"/>
      <c r="AI4504" s="233"/>
      <c r="AJ4504" s="233"/>
      <c r="AL4504" s="267"/>
      <c r="AM4504" s="235"/>
      <c r="AO4504" s="236"/>
      <c r="AU4504" s="234"/>
    </row>
    <row r="4505" spans="1:47" ht="21" x14ac:dyDescent="0.4">
      <c r="A4505" s="278">
        <v>123716</v>
      </c>
      <c r="B4505" s="279" t="s">
        <v>2299</v>
      </c>
      <c r="C4505" s="279" t="s">
        <v>73</v>
      </c>
      <c r="D4505" s="279" t="s">
        <v>2300</v>
      </c>
      <c r="E4505" s="279" t="s">
        <v>424</v>
      </c>
      <c r="F4505" s="315" t="s">
        <v>394</v>
      </c>
      <c r="G4505" s="315" t="s">
        <v>8101</v>
      </c>
      <c r="H4505" s="279" t="s">
        <v>425</v>
      </c>
      <c r="I4505" s="279" t="s">
        <v>540</v>
      </c>
      <c r="J4505" s="279" t="s">
        <v>426</v>
      </c>
      <c r="K4505" s="312"/>
      <c r="L4505" s="279" t="s">
        <v>402</v>
      </c>
      <c r="M4505" s="279" t="s">
        <v>394</v>
      </c>
      <c r="N4505" s="279" t="s">
        <v>394</v>
      </c>
      <c r="O4505" s="279" t="s">
        <v>394</v>
      </c>
      <c r="P4505" s="315">
        <v>0</v>
      </c>
      <c r="Q4505" s="278"/>
      <c r="R4505" s="303"/>
      <c r="S4505" s="279" t="s">
        <v>394</v>
      </c>
      <c r="T4505" s="279" t="s">
        <v>394</v>
      </c>
      <c r="U4505" s="303"/>
      <c r="V4505" s="303"/>
      <c r="W4505" s="303"/>
      <c r="X4505" s="303"/>
      <c r="Z4505" s="303"/>
      <c r="AA4505" s="303"/>
      <c r="AC4505" s="279" t="s">
        <v>394</v>
      </c>
      <c r="AF4505" s="276">
        <f>IFERROR(VLOOKUP(A4505,'[1]قوائم الترجمة'!AC$2:AD$2397,1,0),"م")</f>
        <v>123716</v>
      </c>
      <c r="AG4505" s="232"/>
      <c r="AH4505" s="233"/>
      <c r="AI4505" s="233"/>
      <c r="AJ4505" s="233"/>
      <c r="AL4505" s="267"/>
      <c r="AM4505" s="235"/>
      <c r="AO4505" s="236"/>
      <c r="AU4505" s="234"/>
    </row>
    <row r="4506" spans="1:47" ht="21" x14ac:dyDescent="0.4">
      <c r="A4506" s="278">
        <v>123717</v>
      </c>
      <c r="B4506" s="279" t="s">
        <v>2298</v>
      </c>
      <c r="C4506" s="279" t="s">
        <v>73</v>
      </c>
      <c r="D4506" s="279" t="s">
        <v>597</v>
      </c>
      <c r="E4506" s="279" t="s">
        <v>394</v>
      </c>
      <c r="F4506"/>
      <c r="H4506" s="279" t="s">
        <v>394</v>
      </c>
      <c r="I4506" s="279" t="s">
        <v>538</v>
      </c>
      <c r="J4506" s="279" t="s">
        <v>394</v>
      </c>
      <c r="K4506" s="279" t="s">
        <v>394</v>
      </c>
      <c r="L4506" s="279" t="s">
        <v>394</v>
      </c>
      <c r="M4506" s="279" t="s">
        <v>394</v>
      </c>
      <c r="N4506" s="279" t="s">
        <v>394</v>
      </c>
      <c r="O4506" s="279" t="s">
        <v>394</v>
      </c>
      <c r="P4506" s="315">
        <v>0</v>
      </c>
      <c r="Q4506" s="279" t="s">
        <v>394</v>
      </c>
      <c r="R4506" s="279" t="s">
        <v>394</v>
      </c>
      <c r="S4506" s="279" t="s">
        <v>394</v>
      </c>
      <c r="T4506" s="279" t="s">
        <v>394</v>
      </c>
      <c r="U4506" s="279" t="s">
        <v>394</v>
      </c>
      <c r="V4506" s="279" t="s">
        <v>394</v>
      </c>
      <c r="W4506" s="279" t="s">
        <v>394</v>
      </c>
      <c r="X4506" s="279" t="s">
        <v>394</v>
      </c>
      <c r="Y4506" s="281"/>
      <c r="Z4506" s="279" t="s">
        <v>394</v>
      </c>
      <c r="AA4506" s="279" t="s">
        <v>394</v>
      </c>
      <c r="AB4506" s="281"/>
      <c r="AC4506" s="279" t="s">
        <v>394</v>
      </c>
      <c r="AF4506" s="276" t="str">
        <f>IFERROR(VLOOKUP(A4506,'[1]قوائم الترجمة'!AC$2:AD$2397,1,0),"م")</f>
        <v>م</v>
      </c>
      <c r="AG4506" s="232"/>
      <c r="AH4506" s="233"/>
      <c r="AI4506" s="233"/>
      <c r="AJ4506" s="233"/>
      <c r="AL4506" s="267"/>
      <c r="AM4506" s="235"/>
      <c r="AO4506" s="236"/>
      <c r="AU4506" s="234"/>
    </row>
    <row r="4507" spans="1:47" ht="21" x14ac:dyDescent="0.4">
      <c r="A4507" s="278">
        <v>123718</v>
      </c>
      <c r="B4507" s="279" t="s">
        <v>2296</v>
      </c>
      <c r="C4507" s="279" t="s">
        <v>68</v>
      </c>
      <c r="D4507" s="279" t="s">
        <v>2297</v>
      </c>
      <c r="E4507" s="279" t="s">
        <v>394</v>
      </c>
      <c r="F4507"/>
      <c r="H4507" s="279" t="s">
        <v>394</v>
      </c>
      <c r="I4507" s="279" t="s">
        <v>539</v>
      </c>
      <c r="J4507" s="279" t="s">
        <v>394</v>
      </c>
      <c r="K4507" s="279" t="s">
        <v>394</v>
      </c>
      <c r="L4507" s="279" t="s">
        <v>394</v>
      </c>
      <c r="M4507" s="279" t="s">
        <v>394</v>
      </c>
      <c r="N4507" s="279" t="s">
        <v>394</v>
      </c>
      <c r="O4507" s="279" t="s">
        <v>394</v>
      </c>
      <c r="P4507" s="315">
        <v>0</v>
      </c>
      <c r="Q4507" s="279" t="s">
        <v>394</v>
      </c>
      <c r="R4507" s="279" t="s">
        <v>394</v>
      </c>
      <c r="S4507" s="279" t="s">
        <v>394</v>
      </c>
      <c r="T4507" s="279" t="s">
        <v>394</v>
      </c>
      <c r="U4507" s="279" t="s">
        <v>394</v>
      </c>
      <c r="V4507" s="279" t="s">
        <v>394</v>
      </c>
      <c r="W4507" s="279" t="s">
        <v>394</v>
      </c>
      <c r="X4507" s="279" t="s">
        <v>394</v>
      </c>
      <c r="Y4507" s="281"/>
      <c r="Z4507" s="279" t="s">
        <v>394</v>
      </c>
      <c r="AA4507" s="279" t="s">
        <v>394</v>
      </c>
      <c r="AB4507" s="281"/>
      <c r="AC4507" s="279" t="s">
        <v>855</v>
      </c>
      <c r="AF4507" s="276" t="str">
        <f>IFERROR(VLOOKUP(A4507,'[1]قوائم الترجمة'!AC$2:AD$2397,1,0),"م")</f>
        <v>م</v>
      </c>
      <c r="AG4507" s="232"/>
      <c r="AH4507" s="233"/>
      <c r="AI4507" s="233"/>
      <c r="AJ4507" s="233"/>
      <c r="AL4507" s="267"/>
      <c r="AM4507" s="235"/>
      <c r="AO4507" s="236"/>
      <c r="AU4507" s="234"/>
    </row>
    <row r="4508" spans="1:47" ht="21" x14ac:dyDescent="0.4">
      <c r="A4508" s="278">
        <v>123719</v>
      </c>
      <c r="B4508" s="279" t="s">
        <v>2295</v>
      </c>
      <c r="C4508" s="279" t="s">
        <v>101</v>
      </c>
      <c r="D4508" s="279" t="s">
        <v>355</v>
      </c>
      <c r="E4508" s="279" t="s">
        <v>394</v>
      </c>
      <c r="F4508"/>
      <c r="H4508" s="279" t="s">
        <v>394</v>
      </c>
      <c r="I4508" s="279" t="s">
        <v>539</v>
      </c>
      <c r="J4508" s="279" t="s">
        <v>394</v>
      </c>
      <c r="K4508" s="279" t="s">
        <v>394</v>
      </c>
      <c r="L4508" s="279" t="s">
        <v>394</v>
      </c>
      <c r="M4508" s="279" t="s">
        <v>394</v>
      </c>
      <c r="N4508" s="279" t="s">
        <v>394</v>
      </c>
      <c r="O4508" s="279" t="s">
        <v>394</v>
      </c>
      <c r="P4508" s="315">
        <v>0</v>
      </c>
      <c r="Q4508" s="279" t="s">
        <v>394</v>
      </c>
      <c r="R4508" s="279" t="s">
        <v>394</v>
      </c>
      <c r="S4508" s="279" t="s">
        <v>394</v>
      </c>
      <c r="T4508" s="279" t="s">
        <v>394</v>
      </c>
      <c r="U4508" s="279" t="s">
        <v>394</v>
      </c>
      <c r="V4508" s="279" t="s">
        <v>394</v>
      </c>
      <c r="W4508" s="279" t="s">
        <v>394</v>
      </c>
      <c r="X4508" s="279" t="s">
        <v>394</v>
      </c>
      <c r="Y4508" s="281"/>
      <c r="Z4508" s="279" t="s">
        <v>394</v>
      </c>
      <c r="AA4508" s="279" t="s">
        <v>394</v>
      </c>
      <c r="AB4508" s="281"/>
      <c r="AC4508" s="279" t="s">
        <v>855</v>
      </c>
      <c r="AF4508" s="276" t="str">
        <f>IFERROR(VLOOKUP(A4508,'[1]قوائم الترجمة'!AC$2:AD$2397,1,0),"م")</f>
        <v>م</v>
      </c>
      <c r="AG4508" s="232"/>
      <c r="AH4508" s="233"/>
      <c r="AI4508" s="233"/>
      <c r="AJ4508" s="233"/>
      <c r="AL4508" s="267"/>
      <c r="AM4508" s="235"/>
      <c r="AO4508" s="236"/>
      <c r="AU4508" s="234"/>
    </row>
    <row r="4509" spans="1:47" ht="21" x14ac:dyDescent="0.4">
      <c r="A4509" s="278">
        <v>123720</v>
      </c>
      <c r="B4509" s="279" t="s">
        <v>2294</v>
      </c>
      <c r="C4509" s="279" t="s">
        <v>1006</v>
      </c>
      <c r="D4509" s="279" t="s">
        <v>455</v>
      </c>
      <c r="E4509" s="279" t="s">
        <v>394</v>
      </c>
      <c r="F4509"/>
      <c r="H4509" s="279" t="s">
        <v>394</v>
      </c>
      <c r="I4509" s="279" t="s">
        <v>540</v>
      </c>
      <c r="J4509" s="279" t="s">
        <v>394</v>
      </c>
      <c r="K4509" s="279" t="s">
        <v>394</v>
      </c>
      <c r="L4509" s="279" t="s">
        <v>394</v>
      </c>
      <c r="M4509" s="279" t="s">
        <v>394</v>
      </c>
      <c r="N4509" s="279" t="s">
        <v>394</v>
      </c>
      <c r="O4509" s="279" t="s">
        <v>394</v>
      </c>
      <c r="P4509" s="315">
        <v>0</v>
      </c>
      <c r="Q4509" s="279" t="s">
        <v>394</v>
      </c>
      <c r="R4509" s="279" t="s">
        <v>394</v>
      </c>
      <c r="S4509" s="279" t="s">
        <v>394</v>
      </c>
      <c r="T4509" s="279" t="s">
        <v>394</v>
      </c>
      <c r="U4509" s="279" t="s">
        <v>394</v>
      </c>
      <c r="V4509" s="279" t="s">
        <v>394</v>
      </c>
      <c r="W4509" s="279" t="s">
        <v>394</v>
      </c>
      <c r="X4509" s="279" t="s">
        <v>394</v>
      </c>
      <c r="Y4509" s="281"/>
      <c r="Z4509" s="279" t="s">
        <v>394</v>
      </c>
      <c r="AA4509" s="279" t="s">
        <v>394</v>
      </c>
      <c r="AB4509" s="281"/>
      <c r="AC4509" s="279" t="s">
        <v>394</v>
      </c>
      <c r="AF4509" s="276" t="str">
        <f>IFERROR(VLOOKUP(A4509,'[1]قوائم الترجمة'!AC$2:AD$2397,1,0),"م")</f>
        <v>م</v>
      </c>
      <c r="AG4509" s="232"/>
      <c r="AH4509" s="233"/>
      <c r="AI4509" s="233"/>
      <c r="AJ4509" s="233"/>
      <c r="AL4509" s="267"/>
      <c r="AM4509" s="235"/>
      <c r="AO4509" s="236"/>
      <c r="AU4509" s="234"/>
    </row>
    <row r="4510" spans="1:47" ht="21" x14ac:dyDescent="0.4">
      <c r="A4510" s="278">
        <v>123721</v>
      </c>
      <c r="B4510" s="279" t="s">
        <v>2293</v>
      </c>
      <c r="C4510" s="279" t="s">
        <v>97</v>
      </c>
      <c r="D4510" s="279" t="s">
        <v>748</v>
      </c>
      <c r="E4510" s="279" t="s">
        <v>424</v>
      </c>
      <c r="F4510" s="315" t="s">
        <v>394</v>
      </c>
      <c r="G4510" s="315" t="s">
        <v>9767</v>
      </c>
      <c r="H4510" s="279" t="s">
        <v>425</v>
      </c>
      <c r="I4510" s="279" t="s">
        <v>67</v>
      </c>
      <c r="J4510" s="279" t="s">
        <v>403</v>
      </c>
      <c r="K4510" s="312"/>
      <c r="L4510" s="279" t="s">
        <v>404</v>
      </c>
      <c r="M4510" s="279" t="s">
        <v>394</v>
      </c>
      <c r="N4510" s="279" t="s">
        <v>394</v>
      </c>
      <c r="O4510" s="279" t="s">
        <v>394</v>
      </c>
      <c r="P4510" s="315">
        <v>0</v>
      </c>
      <c r="Q4510" s="278"/>
      <c r="R4510" s="303"/>
      <c r="S4510" s="279" t="s">
        <v>394</v>
      </c>
      <c r="T4510" s="279" t="s">
        <v>394</v>
      </c>
      <c r="U4510" s="303"/>
      <c r="V4510" s="303"/>
      <c r="W4510" s="303"/>
      <c r="X4510" s="303"/>
      <c r="Z4510" s="303"/>
      <c r="AA4510" s="303"/>
      <c r="AC4510" s="279" t="s">
        <v>394</v>
      </c>
      <c r="AF4510" s="276">
        <f>IFERROR(VLOOKUP(A4510,'[1]قوائم الترجمة'!AC$2:AD$2397,1,0),"م")</f>
        <v>123721</v>
      </c>
      <c r="AG4510" s="232"/>
      <c r="AH4510" s="233"/>
      <c r="AI4510" s="233"/>
      <c r="AJ4510" s="233"/>
      <c r="AL4510" s="267"/>
      <c r="AM4510" s="235"/>
      <c r="AO4510" s="236"/>
      <c r="AU4510" s="234"/>
    </row>
    <row r="4511" spans="1:47" ht="21" x14ac:dyDescent="0.4">
      <c r="A4511" s="278">
        <v>123722</v>
      </c>
      <c r="B4511" s="279" t="s">
        <v>2291</v>
      </c>
      <c r="C4511" s="279" t="s">
        <v>501</v>
      </c>
      <c r="D4511" s="279" t="s">
        <v>2292</v>
      </c>
      <c r="E4511" s="279" t="s">
        <v>394</v>
      </c>
      <c r="F4511"/>
      <c r="H4511" s="279" t="s">
        <v>394</v>
      </c>
      <c r="I4511" s="279" t="s">
        <v>539</v>
      </c>
      <c r="J4511" s="279" t="s">
        <v>394</v>
      </c>
      <c r="K4511" s="279" t="s">
        <v>394</v>
      </c>
      <c r="L4511" s="279" t="s">
        <v>394</v>
      </c>
      <c r="M4511" s="279" t="s">
        <v>394</v>
      </c>
      <c r="N4511" s="279" t="s">
        <v>394</v>
      </c>
      <c r="O4511" s="279" t="s">
        <v>394</v>
      </c>
      <c r="P4511" s="315">
        <v>0</v>
      </c>
      <c r="Q4511" s="279" t="s">
        <v>394</v>
      </c>
      <c r="R4511" s="279" t="s">
        <v>394</v>
      </c>
      <c r="S4511" s="279" t="s">
        <v>394</v>
      </c>
      <c r="T4511" s="279" t="s">
        <v>394</v>
      </c>
      <c r="U4511" s="279" t="s">
        <v>394</v>
      </c>
      <c r="V4511" s="279" t="s">
        <v>394</v>
      </c>
      <c r="W4511" s="279" t="s">
        <v>394</v>
      </c>
      <c r="X4511" s="279" t="s">
        <v>394</v>
      </c>
      <c r="Y4511" s="281"/>
      <c r="Z4511" s="279" t="s">
        <v>394</v>
      </c>
      <c r="AA4511" s="279" t="s">
        <v>394</v>
      </c>
      <c r="AB4511" s="281"/>
      <c r="AC4511" s="279" t="s">
        <v>855</v>
      </c>
      <c r="AF4511" s="276" t="str">
        <f>IFERROR(VLOOKUP(A4511,'[1]قوائم الترجمة'!AC$2:AD$2397,1,0),"م")</f>
        <v>م</v>
      </c>
      <c r="AG4511" s="232"/>
      <c r="AH4511" s="233"/>
      <c r="AI4511" s="233"/>
      <c r="AJ4511" s="233"/>
      <c r="AL4511" s="267"/>
      <c r="AM4511" s="235"/>
      <c r="AO4511" s="236"/>
      <c r="AU4511" s="234"/>
    </row>
    <row r="4512" spans="1:47" ht="21" x14ac:dyDescent="0.4">
      <c r="A4512" s="278">
        <v>123723</v>
      </c>
      <c r="B4512" s="279" t="s">
        <v>2290</v>
      </c>
      <c r="C4512" s="279" t="s">
        <v>143</v>
      </c>
      <c r="D4512" s="279" t="s">
        <v>375</v>
      </c>
      <c r="E4512" s="279" t="s">
        <v>394</v>
      </c>
      <c r="F4512"/>
      <c r="H4512" s="279" t="s">
        <v>394</v>
      </c>
      <c r="I4512" s="279" t="s">
        <v>539</v>
      </c>
      <c r="J4512" s="279" t="s">
        <v>394</v>
      </c>
      <c r="K4512" s="279" t="s">
        <v>394</v>
      </c>
      <c r="L4512" s="279" t="s">
        <v>394</v>
      </c>
      <c r="M4512" s="279" t="s">
        <v>394</v>
      </c>
      <c r="N4512" s="279" t="s">
        <v>394</v>
      </c>
      <c r="O4512" s="279" t="s">
        <v>394</v>
      </c>
      <c r="P4512" s="315">
        <v>0</v>
      </c>
      <c r="Q4512" s="279" t="s">
        <v>394</v>
      </c>
      <c r="R4512" s="279" t="s">
        <v>394</v>
      </c>
      <c r="S4512" s="279" t="s">
        <v>394</v>
      </c>
      <c r="T4512" s="279" t="s">
        <v>394</v>
      </c>
      <c r="U4512" s="279" t="s">
        <v>394</v>
      </c>
      <c r="V4512" s="279" t="s">
        <v>394</v>
      </c>
      <c r="W4512" s="279" t="s">
        <v>394</v>
      </c>
      <c r="X4512" s="279" t="s">
        <v>394</v>
      </c>
      <c r="Y4512" s="281"/>
      <c r="Z4512" s="279" t="s">
        <v>394</v>
      </c>
      <c r="AA4512" s="279" t="s">
        <v>394</v>
      </c>
      <c r="AB4512" s="281"/>
      <c r="AC4512" s="279" t="s">
        <v>855</v>
      </c>
      <c r="AF4512" s="276" t="str">
        <f>IFERROR(VLOOKUP(A4512,'[1]قوائم الترجمة'!AC$2:AD$2397,1,0),"م")</f>
        <v>م</v>
      </c>
      <c r="AG4512" s="232"/>
      <c r="AH4512" s="233"/>
      <c r="AI4512" s="233"/>
      <c r="AJ4512" s="233"/>
      <c r="AL4512" s="267"/>
      <c r="AM4512" s="235"/>
      <c r="AO4512" s="236"/>
      <c r="AU4512" s="234"/>
    </row>
    <row r="4513" spans="1:47" ht="21" x14ac:dyDescent="0.4">
      <c r="A4513" s="278">
        <v>123724</v>
      </c>
      <c r="B4513" s="279" t="s">
        <v>2289</v>
      </c>
      <c r="C4513" s="279" t="s">
        <v>110</v>
      </c>
      <c r="D4513" s="279" t="s">
        <v>256</v>
      </c>
      <c r="E4513" s="279" t="s">
        <v>424</v>
      </c>
      <c r="F4513" s="315" t="s">
        <v>9618</v>
      </c>
      <c r="G4513" s="315" t="s">
        <v>8146</v>
      </c>
      <c r="H4513" s="279" t="s">
        <v>425</v>
      </c>
      <c r="I4513" s="279" t="s">
        <v>540</v>
      </c>
      <c r="J4513" s="279" t="s">
        <v>403</v>
      </c>
      <c r="K4513" s="280">
        <v>2012</v>
      </c>
      <c r="L4513" s="279" t="s">
        <v>402</v>
      </c>
      <c r="M4513" s="279" t="s">
        <v>394</v>
      </c>
      <c r="N4513" s="279" t="s">
        <v>394</v>
      </c>
      <c r="O4513" s="279" t="s">
        <v>394</v>
      </c>
      <c r="P4513" s="315">
        <v>0</v>
      </c>
      <c r="Q4513" s="278"/>
      <c r="R4513" s="303"/>
      <c r="S4513" s="279" t="s">
        <v>394</v>
      </c>
      <c r="T4513" s="279" t="s">
        <v>394</v>
      </c>
      <c r="U4513" s="303"/>
      <c r="V4513" s="303"/>
      <c r="W4513" s="303"/>
      <c r="X4513" s="303"/>
      <c r="Z4513" s="303"/>
      <c r="AA4513" s="303"/>
      <c r="AC4513" s="279" t="s">
        <v>394</v>
      </c>
      <c r="AF4513" s="276">
        <f>IFERROR(VLOOKUP(A4513,'[1]قوائم الترجمة'!AC$2:AD$2397,1,0),"م")</f>
        <v>123724</v>
      </c>
      <c r="AG4513" s="232"/>
      <c r="AH4513" s="233"/>
      <c r="AI4513" s="233"/>
      <c r="AJ4513" s="233"/>
      <c r="AL4513" s="267"/>
      <c r="AM4513" s="235"/>
      <c r="AO4513" s="236"/>
      <c r="AU4513" s="234"/>
    </row>
    <row r="4514" spans="1:47" ht="21" x14ac:dyDescent="0.4">
      <c r="A4514" s="278">
        <v>123725</v>
      </c>
      <c r="B4514" s="279" t="s">
        <v>2288</v>
      </c>
      <c r="C4514" s="279" t="s">
        <v>8101</v>
      </c>
      <c r="D4514" s="279" t="s">
        <v>8101</v>
      </c>
      <c r="E4514" s="279" t="s">
        <v>5660</v>
      </c>
      <c r="F4514" s="315" t="s">
        <v>394</v>
      </c>
      <c r="G4514" s="315" t="s">
        <v>8101</v>
      </c>
      <c r="H4514" s="279" t="s">
        <v>425</v>
      </c>
      <c r="I4514" s="279" t="s">
        <v>538</v>
      </c>
      <c r="J4514" s="279" t="s">
        <v>8101</v>
      </c>
      <c r="K4514" s="312"/>
      <c r="L4514" s="279" t="s">
        <v>8101</v>
      </c>
      <c r="M4514" s="279" t="s">
        <v>394</v>
      </c>
      <c r="N4514" s="279" t="s">
        <v>394</v>
      </c>
      <c r="O4514" s="279" t="s">
        <v>394</v>
      </c>
      <c r="P4514" s="315">
        <v>0</v>
      </c>
      <c r="Q4514" s="278"/>
      <c r="R4514" s="303"/>
      <c r="S4514" s="279" t="s">
        <v>394</v>
      </c>
      <c r="T4514" s="279" t="s">
        <v>394</v>
      </c>
      <c r="U4514" s="303"/>
      <c r="V4514" s="303"/>
      <c r="W4514" s="303"/>
      <c r="X4514" s="303"/>
      <c r="Z4514" s="303"/>
      <c r="AA4514" s="303"/>
      <c r="AC4514" s="279" t="s">
        <v>394</v>
      </c>
      <c r="AF4514" s="276">
        <f>IFERROR(VLOOKUP(A4514,'[1]قوائم الترجمة'!AC$2:AD$2397,1,0),"م")</f>
        <v>123725</v>
      </c>
      <c r="AG4514" s="232"/>
      <c r="AH4514" s="233"/>
      <c r="AI4514" s="233"/>
      <c r="AJ4514" s="233"/>
      <c r="AL4514" s="267"/>
      <c r="AM4514" s="235"/>
      <c r="AO4514" s="236"/>
      <c r="AU4514" s="234"/>
    </row>
    <row r="4515" spans="1:47" ht="21" x14ac:dyDescent="0.4">
      <c r="A4515" s="278">
        <v>123726</v>
      </c>
      <c r="B4515" s="279" t="s">
        <v>2287</v>
      </c>
      <c r="C4515" s="279" t="s">
        <v>157</v>
      </c>
      <c r="D4515" s="279" t="s">
        <v>1486</v>
      </c>
      <c r="E4515" s="279" t="s">
        <v>394</v>
      </c>
      <c r="F4515"/>
      <c r="H4515" s="279" t="s">
        <v>394</v>
      </c>
      <c r="I4515" s="279" t="s">
        <v>540</v>
      </c>
      <c r="J4515" s="279" t="s">
        <v>394</v>
      </c>
      <c r="K4515" s="279" t="s">
        <v>394</v>
      </c>
      <c r="L4515" s="279" t="s">
        <v>394</v>
      </c>
      <c r="M4515" s="279" t="s">
        <v>394</v>
      </c>
      <c r="N4515" s="279" t="s">
        <v>394</v>
      </c>
      <c r="O4515" s="279" t="s">
        <v>394</v>
      </c>
      <c r="P4515" s="315">
        <v>0</v>
      </c>
      <c r="Q4515" s="279" t="s">
        <v>394</v>
      </c>
      <c r="R4515" s="279" t="s">
        <v>394</v>
      </c>
      <c r="S4515" s="279" t="s">
        <v>394</v>
      </c>
      <c r="T4515" s="279" t="s">
        <v>394</v>
      </c>
      <c r="U4515" s="279" t="s">
        <v>394</v>
      </c>
      <c r="V4515" s="279" t="s">
        <v>394</v>
      </c>
      <c r="W4515" s="279" t="s">
        <v>394</v>
      </c>
      <c r="X4515" s="279" t="s">
        <v>394</v>
      </c>
      <c r="Y4515" s="281"/>
      <c r="Z4515" s="279" t="s">
        <v>394</v>
      </c>
      <c r="AA4515" s="279" t="s">
        <v>394</v>
      </c>
      <c r="AB4515" s="281"/>
      <c r="AC4515" s="279" t="s">
        <v>394</v>
      </c>
      <c r="AF4515" s="276" t="str">
        <f>IFERROR(VLOOKUP(A4515,'[1]قوائم الترجمة'!AC$2:AD$2397,1,0),"م")</f>
        <v>م</v>
      </c>
      <c r="AG4515" s="232"/>
      <c r="AH4515" s="233"/>
      <c r="AI4515" s="233"/>
      <c r="AJ4515" s="233"/>
      <c r="AL4515" s="267"/>
      <c r="AM4515" s="235"/>
      <c r="AO4515" s="236"/>
      <c r="AU4515" s="234"/>
    </row>
    <row r="4516" spans="1:47" ht="21" x14ac:dyDescent="0.4">
      <c r="A4516" s="278">
        <v>123727</v>
      </c>
      <c r="B4516" s="279" t="s">
        <v>2286</v>
      </c>
      <c r="C4516" s="279" t="s">
        <v>577</v>
      </c>
      <c r="D4516" s="279" t="s">
        <v>537</v>
      </c>
      <c r="E4516" s="279" t="s">
        <v>423</v>
      </c>
      <c r="F4516" s="315" t="s">
        <v>394</v>
      </c>
      <c r="G4516" s="315" t="s">
        <v>402</v>
      </c>
      <c r="H4516" s="279" t="s">
        <v>425</v>
      </c>
      <c r="I4516" s="279" t="s">
        <v>67</v>
      </c>
      <c r="J4516" s="279" t="s">
        <v>403</v>
      </c>
      <c r="K4516" s="280">
        <v>2017</v>
      </c>
      <c r="L4516" s="279" t="s">
        <v>402</v>
      </c>
      <c r="M4516" s="279" t="s">
        <v>394</v>
      </c>
      <c r="N4516" s="279" t="s">
        <v>394</v>
      </c>
      <c r="O4516" s="279" t="s">
        <v>394</v>
      </c>
      <c r="P4516" s="315">
        <v>0</v>
      </c>
      <c r="Q4516" s="278"/>
      <c r="R4516" s="303"/>
      <c r="S4516" s="279" t="s">
        <v>394</v>
      </c>
      <c r="T4516" s="279" t="s">
        <v>394</v>
      </c>
      <c r="U4516" s="303"/>
      <c r="V4516" s="303"/>
      <c r="W4516" s="303"/>
      <c r="X4516" s="303"/>
      <c r="Z4516" s="303"/>
      <c r="AA4516" s="303"/>
      <c r="AC4516" s="279" t="s">
        <v>394</v>
      </c>
      <c r="AF4516" s="276">
        <f>IFERROR(VLOOKUP(A4516,'[1]قوائم الترجمة'!AC$2:AD$2397,1,0),"م")</f>
        <v>123727</v>
      </c>
      <c r="AG4516" s="232"/>
      <c r="AH4516" s="233"/>
      <c r="AI4516" s="233"/>
      <c r="AJ4516" s="233"/>
      <c r="AL4516" s="267"/>
      <c r="AM4516" s="235"/>
      <c r="AO4516" s="236"/>
      <c r="AU4516" s="234"/>
    </row>
    <row r="4517" spans="1:47" ht="21" x14ac:dyDescent="0.4">
      <c r="A4517" s="278">
        <v>123728</v>
      </c>
      <c r="B4517" s="279" t="s">
        <v>2285</v>
      </c>
      <c r="C4517" s="279" t="s">
        <v>68</v>
      </c>
      <c r="D4517" s="279" t="s">
        <v>277</v>
      </c>
      <c r="E4517" s="279" t="s">
        <v>394</v>
      </c>
      <c r="F4517"/>
      <c r="H4517" s="279" t="s">
        <v>394</v>
      </c>
      <c r="I4517" s="279" t="s">
        <v>539</v>
      </c>
      <c r="J4517" s="279" t="s">
        <v>394</v>
      </c>
      <c r="K4517" s="279" t="s">
        <v>394</v>
      </c>
      <c r="L4517" s="279" t="s">
        <v>394</v>
      </c>
      <c r="M4517" s="279" t="s">
        <v>394</v>
      </c>
      <c r="N4517" s="279" t="s">
        <v>394</v>
      </c>
      <c r="O4517" s="279" t="s">
        <v>394</v>
      </c>
      <c r="P4517" s="315">
        <v>0</v>
      </c>
      <c r="Q4517" s="279" t="s">
        <v>394</v>
      </c>
      <c r="R4517" s="279" t="s">
        <v>394</v>
      </c>
      <c r="S4517" s="279" t="s">
        <v>394</v>
      </c>
      <c r="T4517" s="279" t="s">
        <v>394</v>
      </c>
      <c r="U4517" s="279" t="s">
        <v>394</v>
      </c>
      <c r="V4517" s="279" t="s">
        <v>394</v>
      </c>
      <c r="W4517" s="279" t="s">
        <v>394</v>
      </c>
      <c r="X4517" s="279" t="s">
        <v>394</v>
      </c>
      <c r="Y4517" s="281"/>
      <c r="Z4517" s="279" t="s">
        <v>394</v>
      </c>
      <c r="AA4517" s="279" t="s">
        <v>394</v>
      </c>
      <c r="AB4517" s="281"/>
      <c r="AC4517" s="279" t="s">
        <v>855</v>
      </c>
      <c r="AF4517" s="276" t="str">
        <f>IFERROR(VLOOKUP(A4517,'[1]قوائم الترجمة'!AC$2:AD$2397,1,0),"م")</f>
        <v>م</v>
      </c>
      <c r="AG4517" s="232"/>
      <c r="AH4517" s="233"/>
      <c r="AI4517" s="233"/>
      <c r="AJ4517" s="233"/>
      <c r="AL4517" s="267"/>
      <c r="AM4517" s="235"/>
      <c r="AO4517" s="236"/>
      <c r="AU4517" s="234"/>
    </row>
    <row r="4518" spans="1:47" ht="21" x14ac:dyDescent="0.4">
      <c r="A4518" s="278">
        <v>123729</v>
      </c>
      <c r="B4518" s="279" t="s">
        <v>2284</v>
      </c>
      <c r="C4518" s="279" t="s">
        <v>102</v>
      </c>
      <c r="D4518" s="279" t="s">
        <v>1856</v>
      </c>
      <c r="E4518" s="279" t="s">
        <v>423</v>
      </c>
      <c r="F4518" s="315" t="s">
        <v>9971</v>
      </c>
      <c r="G4518" s="315" t="s">
        <v>9773</v>
      </c>
      <c r="H4518" s="279" t="s">
        <v>425</v>
      </c>
      <c r="I4518" s="279" t="s">
        <v>538</v>
      </c>
      <c r="J4518" s="279" t="s">
        <v>403</v>
      </c>
      <c r="K4518" s="280">
        <v>2016</v>
      </c>
      <c r="L4518" s="279" t="s">
        <v>414</v>
      </c>
      <c r="M4518" s="279" t="s">
        <v>394</v>
      </c>
      <c r="N4518" s="279" t="s">
        <v>394</v>
      </c>
      <c r="O4518" s="279" t="s">
        <v>394</v>
      </c>
      <c r="P4518" s="315">
        <v>0</v>
      </c>
      <c r="Q4518" s="278"/>
      <c r="R4518" s="303"/>
      <c r="S4518" s="279" t="s">
        <v>394</v>
      </c>
      <c r="T4518" s="279" t="s">
        <v>394</v>
      </c>
      <c r="U4518" s="303"/>
      <c r="V4518" s="303"/>
      <c r="W4518" s="303"/>
      <c r="X4518" s="303"/>
      <c r="Z4518" s="303"/>
      <c r="AA4518" s="303"/>
      <c r="AC4518" s="279" t="s">
        <v>394</v>
      </c>
      <c r="AF4518" s="276">
        <f>IFERROR(VLOOKUP(A4518,'[1]قوائم الترجمة'!AC$2:AD$2397,1,0),"م")</f>
        <v>123729</v>
      </c>
      <c r="AG4518" s="232"/>
      <c r="AH4518" s="233"/>
      <c r="AI4518" s="233"/>
      <c r="AJ4518" s="233"/>
      <c r="AL4518" s="267"/>
      <c r="AM4518" s="235"/>
      <c r="AO4518" s="236"/>
      <c r="AU4518" s="234"/>
    </row>
    <row r="4519" spans="1:47" ht="21" x14ac:dyDescent="0.4">
      <c r="A4519" s="278">
        <v>123730</v>
      </c>
      <c r="B4519" s="279" t="s">
        <v>2283</v>
      </c>
      <c r="C4519" s="279" t="s">
        <v>125</v>
      </c>
      <c r="D4519" s="279" t="s">
        <v>293</v>
      </c>
      <c r="E4519" s="279" t="s">
        <v>394</v>
      </c>
      <c r="F4519"/>
      <c r="H4519" s="279" t="s">
        <v>394</v>
      </c>
      <c r="I4519" s="279" t="s">
        <v>539</v>
      </c>
      <c r="J4519" s="279" t="s">
        <v>394</v>
      </c>
      <c r="K4519" s="279" t="s">
        <v>394</v>
      </c>
      <c r="L4519" s="279" t="s">
        <v>394</v>
      </c>
      <c r="M4519" s="279" t="s">
        <v>394</v>
      </c>
      <c r="N4519" s="279" t="s">
        <v>394</v>
      </c>
      <c r="O4519" s="279" t="s">
        <v>394</v>
      </c>
      <c r="P4519" s="315">
        <v>0</v>
      </c>
      <c r="Q4519" s="279" t="s">
        <v>394</v>
      </c>
      <c r="R4519" s="279" t="s">
        <v>394</v>
      </c>
      <c r="S4519" s="279" t="s">
        <v>394</v>
      </c>
      <c r="T4519" s="279" t="s">
        <v>394</v>
      </c>
      <c r="U4519" s="279" t="s">
        <v>394</v>
      </c>
      <c r="V4519" s="279" t="s">
        <v>394</v>
      </c>
      <c r="W4519" s="279" t="s">
        <v>394</v>
      </c>
      <c r="X4519" s="279" t="s">
        <v>394</v>
      </c>
      <c r="Y4519" s="281"/>
      <c r="Z4519" s="279" t="s">
        <v>394</v>
      </c>
      <c r="AA4519" s="279" t="s">
        <v>394</v>
      </c>
      <c r="AB4519" s="281"/>
      <c r="AC4519" s="279" t="s">
        <v>855</v>
      </c>
      <c r="AF4519" s="276" t="str">
        <f>IFERROR(VLOOKUP(A4519,'[1]قوائم الترجمة'!AC$2:AD$2397,1,0),"م")</f>
        <v>م</v>
      </c>
      <c r="AG4519" s="232"/>
      <c r="AH4519" s="233"/>
      <c r="AI4519" s="233"/>
      <c r="AJ4519" s="233"/>
      <c r="AL4519" s="267"/>
      <c r="AM4519" s="235"/>
      <c r="AO4519" s="236"/>
      <c r="AU4519" s="234"/>
    </row>
    <row r="4520" spans="1:47" ht="21" x14ac:dyDescent="0.4">
      <c r="A4520" s="278">
        <v>123731</v>
      </c>
      <c r="B4520" s="279" t="s">
        <v>2281</v>
      </c>
      <c r="C4520" s="279" t="s">
        <v>464</v>
      </c>
      <c r="D4520" s="279" t="s">
        <v>2282</v>
      </c>
      <c r="E4520" s="279" t="s">
        <v>423</v>
      </c>
      <c r="F4520" s="315" t="s">
        <v>9972</v>
      </c>
      <c r="G4520" s="315" t="s">
        <v>402</v>
      </c>
      <c r="H4520" s="279" t="s">
        <v>425</v>
      </c>
      <c r="I4520" s="279" t="s">
        <v>538</v>
      </c>
      <c r="J4520" s="279" t="s">
        <v>403</v>
      </c>
      <c r="K4520" s="280">
        <v>2018</v>
      </c>
      <c r="L4520" s="279" t="s">
        <v>402</v>
      </c>
      <c r="M4520" s="279" t="s">
        <v>394</v>
      </c>
      <c r="N4520" s="279" t="s">
        <v>394</v>
      </c>
      <c r="O4520" s="279" t="s">
        <v>394</v>
      </c>
      <c r="P4520" s="315">
        <v>0</v>
      </c>
      <c r="Q4520" s="278"/>
      <c r="R4520" s="303"/>
      <c r="S4520" s="279" t="s">
        <v>394</v>
      </c>
      <c r="T4520" s="279" t="s">
        <v>394</v>
      </c>
      <c r="U4520" s="303"/>
      <c r="V4520" s="303"/>
      <c r="W4520" s="303"/>
      <c r="X4520" s="303"/>
      <c r="Z4520" s="303"/>
      <c r="AA4520" s="303"/>
      <c r="AC4520" s="279" t="s">
        <v>394</v>
      </c>
      <c r="AF4520" s="276">
        <f>IFERROR(VLOOKUP(A4520,'[1]قوائم الترجمة'!AC$2:AD$2397,1,0),"م")</f>
        <v>123731</v>
      </c>
      <c r="AG4520" s="232"/>
      <c r="AH4520" s="233"/>
      <c r="AI4520" s="233"/>
      <c r="AJ4520" s="233"/>
      <c r="AL4520" s="267"/>
      <c r="AM4520" s="235"/>
      <c r="AO4520" s="236"/>
      <c r="AU4520" s="234"/>
    </row>
    <row r="4521" spans="1:47" ht="21" x14ac:dyDescent="0.4">
      <c r="A4521" s="278">
        <v>123732</v>
      </c>
      <c r="B4521" s="279" t="s">
        <v>2279</v>
      </c>
      <c r="C4521" s="279" t="s">
        <v>2280</v>
      </c>
      <c r="D4521" s="279" t="s">
        <v>1102</v>
      </c>
      <c r="E4521" s="279" t="s">
        <v>423</v>
      </c>
      <c r="F4521" s="315" t="s">
        <v>9199</v>
      </c>
      <c r="G4521" s="315" t="s">
        <v>402</v>
      </c>
      <c r="H4521" s="279" t="s">
        <v>425</v>
      </c>
      <c r="I4521" s="279" t="s">
        <v>67</v>
      </c>
      <c r="J4521" s="279" t="s">
        <v>403</v>
      </c>
      <c r="K4521" s="280">
        <v>2016</v>
      </c>
      <c r="L4521" s="279" t="s">
        <v>402</v>
      </c>
      <c r="M4521" s="279" t="s">
        <v>394</v>
      </c>
      <c r="N4521" s="279" t="s">
        <v>394</v>
      </c>
      <c r="O4521" s="279" t="s">
        <v>394</v>
      </c>
      <c r="P4521" s="315">
        <v>0</v>
      </c>
      <c r="Q4521" s="278"/>
      <c r="R4521" s="303"/>
      <c r="S4521" s="279" t="s">
        <v>394</v>
      </c>
      <c r="T4521" s="279" t="s">
        <v>394</v>
      </c>
      <c r="U4521" s="303"/>
      <c r="V4521" s="303"/>
      <c r="W4521" s="303"/>
      <c r="X4521" s="303"/>
      <c r="Z4521" s="303"/>
      <c r="AA4521" s="303"/>
      <c r="AC4521" s="279" t="s">
        <v>394</v>
      </c>
      <c r="AF4521" s="276">
        <f>IFERROR(VLOOKUP(A4521,'[1]قوائم الترجمة'!AC$2:AD$2397,1,0),"م")</f>
        <v>123732</v>
      </c>
      <c r="AG4521" s="232"/>
      <c r="AH4521" s="233"/>
      <c r="AI4521" s="233"/>
      <c r="AJ4521" s="233"/>
      <c r="AL4521" s="267"/>
      <c r="AM4521" s="235"/>
      <c r="AO4521" s="236"/>
      <c r="AU4521" s="234"/>
    </row>
    <row r="4522" spans="1:47" ht="21" x14ac:dyDescent="0.4">
      <c r="A4522" s="278">
        <v>123733</v>
      </c>
      <c r="B4522" s="279" t="s">
        <v>1046</v>
      </c>
      <c r="C4522" s="279" t="s">
        <v>687</v>
      </c>
      <c r="D4522" s="279" t="s">
        <v>273</v>
      </c>
      <c r="E4522" s="279" t="s">
        <v>394</v>
      </c>
      <c r="F4522"/>
      <c r="H4522" s="279" t="s">
        <v>394</v>
      </c>
      <c r="I4522" s="279" t="s">
        <v>539</v>
      </c>
      <c r="J4522" s="279" t="s">
        <v>394</v>
      </c>
      <c r="K4522" s="279" t="s">
        <v>394</v>
      </c>
      <c r="L4522" s="279" t="s">
        <v>394</v>
      </c>
      <c r="M4522" s="279" t="s">
        <v>394</v>
      </c>
      <c r="N4522" s="279" t="s">
        <v>394</v>
      </c>
      <c r="O4522" s="279" t="s">
        <v>394</v>
      </c>
      <c r="P4522" s="315">
        <v>0</v>
      </c>
      <c r="Q4522" s="279" t="s">
        <v>394</v>
      </c>
      <c r="R4522" s="279" t="s">
        <v>394</v>
      </c>
      <c r="S4522" s="279" t="s">
        <v>394</v>
      </c>
      <c r="T4522" s="279" t="s">
        <v>394</v>
      </c>
      <c r="U4522" s="279" t="s">
        <v>394</v>
      </c>
      <c r="V4522" s="279" t="s">
        <v>394</v>
      </c>
      <c r="W4522" s="279" t="s">
        <v>394</v>
      </c>
      <c r="X4522" s="279" t="s">
        <v>394</v>
      </c>
      <c r="Y4522" s="281"/>
      <c r="Z4522" s="279" t="s">
        <v>394</v>
      </c>
      <c r="AA4522" s="279" t="s">
        <v>394</v>
      </c>
      <c r="AB4522" s="281"/>
      <c r="AC4522" s="279" t="s">
        <v>394</v>
      </c>
      <c r="AF4522" s="276" t="str">
        <f>IFERROR(VLOOKUP(A4522,'[1]قوائم الترجمة'!AC$2:AD$2397,1,0),"م")</f>
        <v>م</v>
      </c>
      <c r="AG4522" s="232"/>
      <c r="AH4522" s="233"/>
      <c r="AI4522" s="233"/>
      <c r="AJ4522" s="233"/>
      <c r="AL4522" s="267"/>
      <c r="AM4522" s="235"/>
      <c r="AO4522" s="236"/>
      <c r="AU4522" s="234"/>
    </row>
    <row r="4523" spans="1:47" ht="21" x14ac:dyDescent="0.4">
      <c r="A4523" s="278">
        <v>123734</v>
      </c>
      <c r="B4523" s="279" t="s">
        <v>2278</v>
      </c>
      <c r="C4523" s="279" t="s">
        <v>145</v>
      </c>
      <c r="D4523" s="279" t="s">
        <v>369</v>
      </c>
      <c r="E4523" s="279" t="s">
        <v>394</v>
      </c>
      <c r="F4523"/>
      <c r="H4523" s="279" t="s">
        <v>394</v>
      </c>
      <c r="I4523" s="279" t="s">
        <v>539</v>
      </c>
      <c r="J4523" s="279" t="s">
        <v>394</v>
      </c>
      <c r="K4523" s="279" t="s">
        <v>394</v>
      </c>
      <c r="L4523" s="279" t="s">
        <v>394</v>
      </c>
      <c r="M4523" s="279" t="s">
        <v>394</v>
      </c>
      <c r="N4523" s="279" t="s">
        <v>394</v>
      </c>
      <c r="O4523" s="279" t="s">
        <v>394</v>
      </c>
      <c r="P4523" s="315">
        <v>0</v>
      </c>
      <c r="Q4523" s="279" t="s">
        <v>394</v>
      </c>
      <c r="R4523" s="279" t="s">
        <v>394</v>
      </c>
      <c r="S4523" s="279" t="s">
        <v>394</v>
      </c>
      <c r="T4523" s="279" t="s">
        <v>394</v>
      </c>
      <c r="U4523" s="279" t="s">
        <v>394</v>
      </c>
      <c r="V4523" s="279" t="s">
        <v>394</v>
      </c>
      <c r="W4523" s="279" t="s">
        <v>394</v>
      </c>
      <c r="X4523" s="279" t="s">
        <v>394</v>
      </c>
      <c r="Y4523" s="281"/>
      <c r="Z4523" s="279" t="s">
        <v>394</v>
      </c>
      <c r="AA4523" s="279" t="s">
        <v>394</v>
      </c>
      <c r="AB4523" s="281"/>
      <c r="AC4523" s="279" t="s">
        <v>855</v>
      </c>
      <c r="AF4523" s="276" t="str">
        <f>IFERROR(VLOOKUP(A4523,'[1]قوائم الترجمة'!AC$2:AD$2397,1,0),"م")</f>
        <v>م</v>
      </c>
      <c r="AG4523" s="232"/>
      <c r="AH4523" s="233"/>
      <c r="AI4523" s="233"/>
      <c r="AJ4523" s="233"/>
      <c r="AL4523" s="267"/>
      <c r="AM4523" s="235"/>
      <c r="AO4523" s="236"/>
      <c r="AU4523" s="234"/>
    </row>
    <row r="4524" spans="1:47" ht="21" x14ac:dyDescent="0.4">
      <c r="A4524" s="278">
        <v>123735</v>
      </c>
      <c r="B4524" s="279" t="s">
        <v>2277</v>
      </c>
      <c r="C4524" s="279" t="s">
        <v>109</v>
      </c>
      <c r="D4524" s="279" t="s">
        <v>6329</v>
      </c>
      <c r="E4524" s="279" t="s">
        <v>423</v>
      </c>
      <c r="F4524" s="315" t="s">
        <v>9973</v>
      </c>
      <c r="G4524" s="315" t="s">
        <v>8255</v>
      </c>
      <c r="H4524" s="279" t="s">
        <v>425</v>
      </c>
      <c r="I4524" s="279" t="s">
        <v>539</v>
      </c>
      <c r="J4524" s="279" t="s">
        <v>8101</v>
      </c>
      <c r="K4524" s="312"/>
      <c r="L4524" s="279" t="s">
        <v>8101</v>
      </c>
      <c r="M4524" s="279" t="s">
        <v>394</v>
      </c>
      <c r="N4524" s="279" t="s">
        <v>394</v>
      </c>
      <c r="O4524" s="279" t="s">
        <v>394</v>
      </c>
      <c r="P4524" s="315">
        <v>0</v>
      </c>
      <c r="Q4524" s="278"/>
      <c r="R4524" s="303"/>
      <c r="S4524" s="279" t="s">
        <v>394</v>
      </c>
      <c r="T4524" s="279" t="s">
        <v>394</v>
      </c>
      <c r="U4524" s="303"/>
      <c r="V4524" s="303"/>
      <c r="W4524" s="303"/>
      <c r="X4524" s="303"/>
      <c r="Z4524" s="303"/>
      <c r="AA4524" s="303"/>
      <c r="AC4524" s="279" t="s">
        <v>855</v>
      </c>
      <c r="AF4524" s="276">
        <f>IFERROR(VLOOKUP(A4524,'[1]قوائم الترجمة'!AC$2:AD$2397,1,0),"م")</f>
        <v>123735</v>
      </c>
      <c r="AG4524" s="232"/>
      <c r="AH4524" s="233"/>
      <c r="AI4524" s="233"/>
      <c r="AJ4524" s="233"/>
      <c r="AL4524" s="267"/>
      <c r="AM4524" s="235"/>
      <c r="AO4524" s="236"/>
      <c r="AU4524" s="234"/>
    </row>
    <row r="4525" spans="1:47" ht="21" x14ac:dyDescent="0.4">
      <c r="A4525" s="278">
        <v>123736</v>
      </c>
      <c r="B4525" s="279" t="s">
        <v>2276</v>
      </c>
      <c r="C4525" s="279" t="s">
        <v>658</v>
      </c>
      <c r="D4525" s="279" t="s">
        <v>119</v>
      </c>
      <c r="E4525" s="279" t="s">
        <v>394</v>
      </c>
      <c r="F4525"/>
      <c r="H4525" s="279" t="s">
        <v>394</v>
      </c>
      <c r="I4525" s="279" t="s">
        <v>539</v>
      </c>
      <c r="J4525" s="279" t="s">
        <v>394</v>
      </c>
      <c r="K4525" s="279" t="s">
        <v>394</v>
      </c>
      <c r="L4525" s="279" t="s">
        <v>394</v>
      </c>
      <c r="M4525" s="279" t="s">
        <v>394</v>
      </c>
      <c r="N4525" s="279" t="s">
        <v>394</v>
      </c>
      <c r="O4525" s="279" t="s">
        <v>394</v>
      </c>
      <c r="P4525" s="315">
        <v>0</v>
      </c>
      <c r="Q4525" s="279" t="s">
        <v>394</v>
      </c>
      <c r="R4525" s="279" t="s">
        <v>394</v>
      </c>
      <c r="S4525" s="279" t="s">
        <v>394</v>
      </c>
      <c r="T4525" s="279" t="s">
        <v>394</v>
      </c>
      <c r="U4525" s="279" t="s">
        <v>394</v>
      </c>
      <c r="V4525" s="279" t="s">
        <v>394</v>
      </c>
      <c r="W4525" s="279" t="s">
        <v>394</v>
      </c>
      <c r="X4525" s="279" t="s">
        <v>394</v>
      </c>
      <c r="Y4525" s="281"/>
      <c r="Z4525" s="279" t="s">
        <v>394</v>
      </c>
      <c r="AA4525" s="279" t="s">
        <v>394</v>
      </c>
      <c r="AB4525" s="281"/>
      <c r="AC4525" s="279" t="s">
        <v>855</v>
      </c>
      <c r="AF4525" s="276" t="str">
        <f>IFERROR(VLOOKUP(A4525,'[1]قوائم الترجمة'!AC$2:AD$2397,1,0),"م")</f>
        <v>م</v>
      </c>
      <c r="AG4525" s="232"/>
      <c r="AH4525" s="233"/>
      <c r="AI4525" s="233"/>
      <c r="AJ4525" s="233"/>
      <c r="AL4525" s="267"/>
      <c r="AM4525" s="235"/>
      <c r="AO4525" s="236"/>
      <c r="AU4525" s="234"/>
    </row>
    <row r="4526" spans="1:47" ht="21" x14ac:dyDescent="0.4">
      <c r="A4526" s="278">
        <v>123737</v>
      </c>
      <c r="B4526" s="279" t="s">
        <v>2275</v>
      </c>
      <c r="C4526" s="279" t="s">
        <v>65</v>
      </c>
      <c r="D4526" s="279" t="s">
        <v>10402</v>
      </c>
      <c r="E4526" s="279" t="s">
        <v>394</v>
      </c>
      <c r="F4526"/>
      <c r="H4526" s="279" t="s">
        <v>394</v>
      </c>
      <c r="I4526" s="279" t="s">
        <v>539</v>
      </c>
      <c r="J4526" s="279" t="s">
        <v>394</v>
      </c>
      <c r="K4526" s="279" t="s">
        <v>394</v>
      </c>
      <c r="L4526" s="279" t="s">
        <v>394</v>
      </c>
      <c r="M4526" s="279" t="s">
        <v>394</v>
      </c>
      <c r="N4526" s="279" t="s">
        <v>394</v>
      </c>
      <c r="O4526" s="279" t="s">
        <v>394</v>
      </c>
      <c r="P4526" s="315">
        <v>0</v>
      </c>
      <c r="Q4526" s="279" t="s">
        <v>394</v>
      </c>
      <c r="R4526" s="279" t="s">
        <v>394</v>
      </c>
      <c r="S4526" s="279" t="s">
        <v>394</v>
      </c>
      <c r="T4526" s="279" t="s">
        <v>394</v>
      </c>
      <c r="U4526" s="279" t="s">
        <v>394</v>
      </c>
      <c r="V4526" s="279" t="s">
        <v>394</v>
      </c>
      <c r="W4526" s="279" t="s">
        <v>394</v>
      </c>
      <c r="X4526" s="279" t="s">
        <v>394</v>
      </c>
      <c r="Y4526" s="281"/>
      <c r="Z4526" s="279" t="s">
        <v>394</v>
      </c>
      <c r="AA4526" s="279" t="s">
        <v>394</v>
      </c>
      <c r="AB4526" s="281"/>
      <c r="AC4526" s="279" t="s">
        <v>394</v>
      </c>
      <c r="AF4526" s="276" t="str">
        <f>IFERROR(VLOOKUP(A4526,'[1]قوائم الترجمة'!AC$2:AD$2397,1,0),"م")</f>
        <v>م</v>
      </c>
      <c r="AG4526" s="232"/>
      <c r="AH4526" s="233"/>
      <c r="AI4526" s="233"/>
      <c r="AJ4526" s="233"/>
      <c r="AL4526" s="267"/>
      <c r="AM4526" s="235"/>
      <c r="AO4526" s="236"/>
      <c r="AU4526" s="234"/>
    </row>
    <row r="4527" spans="1:47" ht="21" x14ac:dyDescent="0.4">
      <c r="A4527" s="278">
        <v>123738</v>
      </c>
      <c r="B4527" s="279" t="s">
        <v>2273</v>
      </c>
      <c r="C4527" s="279" t="s">
        <v>2274</v>
      </c>
      <c r="D4527" s="279" t="s">
        <v>246</v>
      </c>
      <c r="E4527" s="279" t="s">
        <v>394</v>
      </c>
      <c r="F4527"/>
      <c r="H4527" s="279" t="s">
        <v>394</v>
      </c>
      <c r="I4527" s="279" t="s">
        <v>539</v>
      </c>
      <c r="J4527" s="279" t="s">
        <v>394</v>
      </c>
      <c r="K4527" s="279" t="s">
        <v>394</v>
      </c>
      <c r="L4527" s="279" t="s">
        <v>394</v>
      </c>
      <c r="M4527" s="279" t="s">
        <v>394</v>
      </c>
      <c r="N4527" s="279" t="s">
        <v>394</v>
      </c>
      <c r="O4527" s="279" t="s">
        <v>394</v>
      </c>
      <c r="P4527" s="315">
        <v>0</v>
      </c>
      <c r="Q4527" s="279" t="s">
        <v>394</v>
      </c>
      <c r="R4527" s="279" t="s">
        <v>394</v>
      </c>
      <c r="S4527" s="279" t="s">
        <v>394</v>
      </c>
      <c r="T4527" s="279" t="s">
        <v>394</v>
      </c>
      <c r="U4527" s="279" t="s">
        <v>394</v>
      </c>
      <c r="V4527" s="279" t="s">
        <v>394</v>
      </c>
      <c r="W4527" s="279" t="s">
        <v>394</v>
      </c>
      <c r="X4527" s="279" t="s">
        <v>394</v>
      </c>
      <c r="Y4527" s="281"/>
      <c r="Z4527" s="279" t="s">
        <v>394</v>
      </c>
      <c r="AA4527" s="279" t="s">
        <v>394</v>
      </c>
      <c r="AB4527" s="281"/>
      <c r="AC4527" s="279" t="s">
        <v>855</v>
      </c>
      <c r="AF4527" s="276" t="str">
        <f>IFERROR(VLOOKUP(A4527,'[1]قوائم الترجمة'!AC$2:AD$2397,1,0),"م")</f>
        <v>م</v>
      </c>
      <c r="AG4527" s="232"/>
      <c r="AH4527" s="233"/>
      <c r="AI4527" s="233"/>
      <c r="AJ4527" s="233"/>
      <c r="AL4527" s="267"/>
      <c r="AM4527" s="235"/>
      <c r="AO4527" s="236"/>
      <c r="AU4527" s="234"/>
    </row>
    <row r="4528" spans="1:47" ht="21" x14ac:dyDescent="0.4">
      <c r="A4528" s="278">
        <v>123739</v>
      </c>
      <c r="B4528" s="279" t="s">
        <v>2272</v>
      </c>
      <c r="C4528" s="279" t="s">
        <v>109</v>
      </c>
      <c r="D4528" s="279" t="s">
        <v>9974</v>
      </c>
      <c r="E4528" s="279" t="s">
        <v>423</v>
      </c>
      <c r="F4528" s="315" t="s">
        <v>9975</v>
      </c>
      <c r="G4528" s="315" t="s">
        <v>9976</v>
      </c>
      <c r="H4528" s="279" t="s">
        <v>425</v>
      </c>
      <c r="I4528" s="279" t="s">
        <v>67</v>
      </c>
      <c r="J4528" s="279" t="s">
        <v>403</v>
      </c>
      <c r="K4528" s="280">
        <v>2006</v>
      </c>
      <c r="L4528" s="279" t="s">
        <v>402</v>
      </c>
      <c r="M4528" s="279" t="s">
        <v>394</v>
      </c>
      <c r="N4528" s="279" t="s">
        <v>394</v>
      </c>
      <c r="O4528" s="279" t="s">
        <v>394</v>
      </c>
      <c r="P4528" s="315">
        <v>0</v>
      </c>
      <c r="Q4528" s="278"/>
      <c r="R4528" s="303"/>
      <c r="S4528" s="279" t="s">
        <v>394</v>
      </c>
      <c r="T4528" s="279" t="s">
        <v>394</v>
      </c>
      <c r="U4528" s="303"/>
      <c r="V4528" s="303"/>
      <c r="W4528" s="303"/>
      <c r="X4528" s="303"/>
      <c r="Z4528" s="303"/>
      <c r="AA4528" s="303"/>
      <c r="AC4528" s="279" t="s">
        <v>394</v>
      </c>
      <c r="AF4528" s="276">
        <f>IFERROR(VLOOKUP(A4528,'[1]قوائم الترجمة'!AC$2:AD$2397,1,0),"م")</f>
        <v>123739</v>
      </c>
      <c r="AG4528" s="232"/>
      <c r="AH4528" s="233"/>
      <c r="AI4528" s="233"/>
      <c r="AJ4528" s="233"/>
      <c r="AL4528" s="267"/>
      <c r="AM4528" s="235"/>
      <c r="AO4528" s="236"/>
      <c r="AU4528" s="234"/>
    </row>
    <row r="4529" spans="1:47" ht="21" x14ac:dyDescent="0.4">
      <c r="A4529" s="278">
        <v>123740</v>
      </c>
      <c r="B4529" s="279" t="s">
        <v>2271</v>
      </c>
      <c r="C4529" s="279" t="s">
        <v>708</v>
      </c>
      <c r="D4529" s="279" t="s">
        <v>9977</v>
      </c>
      <c r="E4529" s="279" t="s">
        <v>423</v>
      </c>
      <c r="F4529" s="315" t="s">
        <v>394</v>
      </c>
      <c r="G4529" s="315" t="s">
        <v>9978</v>
      </c>
      <c r="H4529" s="279" t="s">
        <v>425</v>
      </c>
      <c r="I4529" s="279" t="s">
        <v>538</v>
      </c>
      <c r="J4529" s="279" t="s">
        <v>403</v>
      </c>
      <c r="K4529" s="312"/>
      <c r="L4529" s="279" t="s">
        <v>415</v>
      </c>
      <c r="M4529" s="279" t="s">
        <v>394</v>
      </c>
      <c r="N4529" s="279" t="s">
        <v>394</v>
      </c>
      <c r="O4529" s="279" t="s">
        <v>394</v>
      </c>
      <c r="P4529" s="315">
        <v>0</v>
      </c>
      <c r="Q4529" s="278"/>
      <c r="R4529" s="303"/>
      <c r="S4529" s="279" t="s">
        <v>394</v>
      </c>
      <c r="T4529" s="279" t="s">
        <v>394</v>
      </c>
      <c r="U4529" s="303"/>
      <c r="V4529" s="303"/>
      <c r="W4529" s="303"/>
      <c r="X4529" s="303"/>
      <c r="Z4529" s="303"/>
      <c r="AA4529" s="303"/>
      <c r="AC4529" s="279" t="s">
        <v>394</v>
      </c>
      <c r="AF4529" s="276">
        <f>IFERROR(VLOOKUP(A4529,'[1]قوائم الترجمة'!AC$2:AD$2397,1,0),"م")</f>
        <v>123740</v>
      </c>
      <c r="AG4529" s="232"/>
      <c r="AH4529" s="233"/>
      <c r="AI4529" s="233"/>
      <c r="AJ4529" s="233"/>
      <c r="AL4529" s="267"/>
      <c r="AM4529" s="235"/>
      <c r="AO4529" s="236"/>
      <c r="AU4529" s="234"/>
    </row>
    <row r="4530" spans="1:47" ht="21" x14ac:dyDescent="0.4">
      <c r="A4530" s="278">
        <v>123741</v>
      </c>
      <c r="B4530" s="279" t="s">
        <v>2270</v>
      </c>
      <c r="C4530" s="279" t="s">
        <v>166</v>
      </c>
      <c r="D4530" s="279" t="s">
        <v>1921</v>
      </c>
      <c r="E4530" s="279" t="s">
        <v>394</v>
      </c>
      <c r="F4530"/>
      <c r="H4530" s="279" t="s">
        <v>394</v>
      </c>
      <c r="I4530" s="279" t="s">
        <v>539</v>
      </c>
      <c r="J4530" s="279" t="s">
        <v>394</v>
      </c>
      <c r="K4530" s="279" t="s">
        <v>394</v>
      </c>
      <c r="L4530" s="279" t="s">
        <v>394</v>
      </c>
      <c r="M4530" s="279" t="s">
        <v>394</v>
      </c>
      <c r="N4530" s="279" t="s">
        <v>394</v>
      </c>
      <c r="O4530" s="279" t="s">
        <v>394</v>
      </c>
      <c r="P4530" s="315">
        <v>0</v>
      </c>
      <c r="Q4530" s="279" t="s">
        <v>394</v>
      </c>
      <c r="R4530" s="279" t="s">
        <v>394</v>
      </c>
      <c r="S4530" s="279" t="s">
        <v>394</v>
      </c>
      <c r="T4530" s="279" t="s">
        <v>394</v>
      </c>
      <c r="U4530" s="279" t="s">
        <v>394</v>
      </c>
      <c r="V4530" s="279" t="s">
        <v>394</v>
      </c>
      <c r="W4530" s="279" t="s">
        <v>394</v>
      </c>
      <c r="X4530" s="279" t="s">
        <v>394</v>
      </c>
      <c r="Y4530" s="281"/>
      <c r="Z4530" s="279" t="s">
        <v>394</v>
      </c>
      <c r="AA4530" s="279" t="s">
        <v>394</v>
      </c>
      <c r="AB4530" s="281"/>
      <c r="AC4530" s="279" t="s">
        <v>855</v>
      </c>
      <c r="AF4530" s="276" t="str">
        <f>IFERROR(VLOOKUP(A4530,'[1]قوائم الترجمة'!AC$2:AD$2397,1,0),"م")</f>
        <v>م</v>
      </c>
      <c r="AG4530" s="232"/>
      <c r="AH4530" s="233"/>
      <c r="AI4530" s="233"/>
      <c r="AJ4530" s="233"/>
      <c r="AL4530" s="267"/>
      <c r="AM4530" s="235"/>
      <c r="AO4530" s="236"/>
      <c r="AU4530" s="234"/>
    </row>
    <row r="4531" spans="1:47" ht="21" x14ac:dyDescent="0.4">
      <c r="A4531" s="278">
        <v>123742</v>
      </c>
      <c r="B4531" s="279" t="s">
        <v>2269</v>
      </c>
      <c r="C4531" s="279" t="s">
        <v>62</v>
      </c>
      <c r="D4531" s="279" t="s">
        <v>353</v>
      </c>
      <c r="E4531" s="279" t="s">
        <v>394</v>
      </c>
      <c r="F4531"/>
      <c r="H4531" s="279" t="s">
        <v>394</v>
      </c>
      <c r="I4531" s="279" t="s">
        <v>539</v>
      </c>
      <c r="J4531" s="279" t="s">
        <v>394</v>
      </c>
      <c r="K4531" s="279" t="s">
        <v>394</v>
      </c>
      <c r="L4531" s="279" t="s">
        <v>394</v>
      </c>
      <c r="M4531" s="279" t="s">
        <v>394</v>
      </c>
      <c r="N4531" s="279" t="s">
        <v>394</v>
      </c>
      <c r="O4531" s="279" t="s">
        <v>394</v>
      </c>
      <c r="P4531" s="315">
        <v>0</v>
      </c>
      <c r="Q4531" s="279" t="s">
        <v>394</v>
      </c>
      <c r="R4531" s="279" t="s">
        <v>394</v>
      </c>
      <c r="S4531" s="279" t="s">
        <v>394</v>
      </c>
      <c r="T4531" s="279" t="s">
        <v>394</v>
      </c>
      <c r="U4531" s="279" t="s">
        <v>394</v>
      </c>
      <c r="V4531" s="279" t="s">
        <v>394</v>
      </c>
      <c r="W4531" s="279" t="s">
        <v>394</v>
      </c>
      <c r="X4531" s="279" t="s">
        <v>394</v>
      </c>
      <c r="Y4531" s="281"/>
      <c r="Z4531" s="279" t="s">
        <v>394</v>
      </c>
      <c r="AA4531" s="279" t="s">
        <v>394</v>
      </c>
      <c r="AB4531" s="281"/>
      <c r="AC4531" s="279" t="s">
        <v>394</v>
      </c>
      <c r="AF4531" s="276" t="str">
        <f>IFERROR(VLOOKUP(A4531,'[1]قوائم الترجمة'!AC$2:AD$2397,1,0),"م")</f>
        <v>م</v>
      </c>
      <c r="AG4531" s="232"/>
      <c r="AH4531" s="233"/>
      <c r="AI4531" s="233"/>
      <c r="AJ4531" s="233"/>
      <c r="AL4531" s="267"/>
      <c r="AM4531" s="235"/>
      <c r="AO4531" s="236"/>
      <c r="AU4531" s="234"/>
    </row>
    <row r="4532" spans="1:47" ht="21" x14ac:dyDescent="0.4">
      <c r="A4532" s="278">
        <v>123743</v>
      </c>
      <c r="B4532" s="279" t="s">
        <v>2268</v>
      </c>
      <c r="C4532" s="279" t="s">
        <v>115</v>
      </c>
      <c r="D4532" s="279" t="s">
        <v>249</v>
      </c>
      <c r="E4532" s="279" t="s">
        <v>394</v>
      </c>
      <c r="F4532"/>
      <c r="H4532" s="279" t="s">
        <v>394</v>
      </c>
      <c r="I4532" s="279" t="s">
        <v>540</v>
      </c>
      <c r="J4532" s="279" t="s">
        <v>394</v>
      </c>
      <c r="K4532" s="279" t="s">
        <v>394</v>
      </c>
      <c r="L4532" s="279" t="s">
        <v>394</v>
      </c>
      <c r="M4532" s="279" t="s">
        <v>394</v>
      </c>
      <c r="N4532" s="279" t="s">
        <v>394</v>
      </c>
      <c r="O4532" s="279" t="s">
        <v>394</v>
      </c>
      <c r="P4532" s="315">
        <v>0</v>
      </c>
      <c r="Q4532" s="279" t="s">
        <v>394</v>
      </c>
      <c r="R4532" s="279" t="s">
        <v>394</v>
      </c>
      <c r="S4532" s="279" t="s">
        <v>394</v>
      </c>
      <c r="T4532" s="279" t="s">
        <v>394</v>
      </c>
      <c r="U4532" s="279" t="s">
        <v>394</v>
      </c>
      <c r="V4532" s="279" t="s">
        <v>394</v>
      </c>
      <c r="W4532" s="279" t="s">
        <v>394</v>
      </c>
      <c r="X4532" s="279" t="s">
        <v>394</v>
      </c>
      <c r="Y4532" s="281"/>
      <c r="Z4532" s="279" t="s">
        <v>394</v>
      </c>
      <c r="AA4532" s="279" t="s">
        <v>394</v>
      </c>
      <c r="AB4532" s="281"/>
      <c r="AC4532" s="279" t="s">
        <v>394</v>
      </c>
      <c r="AF4532" s="276" t="str">
        <f>IFERROR(VLOOKUP(A4532,'[1]قوائم الترجمة'!AC$2:AD$2397,1,0),"م")</f>
        <v>م</v>
      </c>
      <c r="AG4532" s="232"/>
      <c r="AH4532" s="233"/>
      <c r="AI4532" s="233"/>
      <c r="AJ4532" s="233"/>
      <c r="AL4532" s="267"/>
      <c r="AM4532" s="235"/>
      <c r="AO4532" s="236"/>
      <c r="AU4532" s="234"/>
    </row>
    <row r="4533" spans="1:47" ht="21" x14ac:dyDescent="0.4">
      <c r="A4533" s="278">
        <v>123744</v>
      </c>
      <c r="B4533" s="279" t="s">
        <v>2267</v>
      </c>
      <c r="C4533" s="279" t="s">
        <v>110</v>
      </c>
      <c r="D4533" s="279" t="s">
        <v>991</v>
      </c>
      <c r="E4533" s="279" t="s">
        <v>423</v>
      </c>
      <c r="F4533" s="315" t="s">
        <v>9979</v>
      </c>
      <c r="G4533" s="315" t="s">
        <v>402</v>
      </c>
      <c r="H4533" s="279" t="s">
        <v>425</v>
      </c>
      <c r="I4533" s="279" t="s">
        <v>538</v>
      </c>
      <c r="J4533" s="279" t="s">
        <v>8101</v>
      </c>
      <c r="K4533" s="312"/>
      <c r="L4533" s="279" t="s">
        <v>8101</v>
      </c>
      <c r="M4533" s="279" t="s">
        <v>394</v>
      </c>
      <c r="N4533" s="279" t="s">
        <v>394</v>
      </c>
      <c r="O4533" s="279" t="s">
        <v>394</v>
      </c>
      <c r="P4533" s="315">
        <v>0</v>
      </c>
      <c r="Q4533" s="278"/>
      <c r="R4533" s="303"/>
      <c r="S4533" s="279" t="s">
        <v>394</v>
      </c>
      <c r="T4533" s="279" t="s">
        <v>394</v>
      </c>
      <c r="U4533" s="303"/>
      <c r="V4533" s="303"/>
      <c r="W4533" s="303"/>
      <c r="X4533" s="303"/>
      <c r="Z4533" s="303"/>
      <c r="AA4533" s="303"/>
      <c r="AC4533" s="279" t="s">
        <v>394</v>
      </c>
      <c r="AF4533" s="276">
        <f>IFERROR(VLOOKUP(A4533,'[1]قوائم الترجمة'!AC$2:AD$2397,1,0),"م")</f>
        <v>123744</v>
      </c>
      <c r="AG4533" s="232"/>
      <c r="AH4533" s="233"/>
      <c r="AI4533" s="233"/>
      <c r="AJ4533" s="233"/>
      <c r="AL4533" s="267"/>
      <c r="AM4533" s="235"/>
      <c r="AO4533" s="236"/>
      <c r="AU4533" s="234"/>
    </row>
    <row r="4534" spans="1:47" ht="21" x14ac:dyDescent="0.4">
      <c r="A4534" s="278">
        <v>123745</v>
      </c>
      <c r="B4534" s="279" t="s">
        <v>2265</v>
      </c>
      <c r="C4534" s="279" t="s">
        <v>9980</v>
      </c>
      <c r="D4534" s="279" t="s">
        <v>2266</v>
      </c>
      <c r="E4534" s="279" t="s">
        <v>423</v>
      </c>
      <c r="F4534" s="315" t="s">
        <v>9981</v>
      </c>
      <c r="G4534" s="315" t="s">
        <v>9982</v>
      </c>
      <c r="H4534" s="279" t="s">
        <v>425</v>
      </c>
      <c r="I4534" s="279" t="s">
        <v>67</v>
      </c>
      <c r="J4534" s="279" t="s">
        <v>403</v>
      </c>
      <c r="K4534" s="280">
        <v>2007</v>
      </c>
      <c r="L4534" s="279" t="s">
        <v>404</v>
      </c>
      <c r="M4534" s="279" t="s">
        <v>394</v>
      </c>
      <c r="N4534" s="279" t="s">
        <v>394</v>
      </c>
      <c r="O4534" s="279" t="s">
        <v>394</v>
      </c>
      <c r="P4534" s="315">
        <v>0</v>
      </c>
      <c r="Q4534" s="278"/>
      <c r="R4534" s="303"/>
      <c r="S4534" s="279" t="s">
        <v>394</v>
      </c>
      <c r="T4534" s="279" t="s">
        <v>394</v>
      </c>
      <c r="U4534" s="303"/>
      <c r="V4534" s="303"/>
      <c r="W4534" s="303"/>
      <c r="X4534" s="303"/>
      <c r="Z4534" s="303"/>
      <c r="AA4534" s="303"/>
      <c r="AC4534" s="279" t="s">
        <v>394</v>
      </c>
      <c r="AF4534" s="276">
        <f>IFERROR(VLOOKUP(A4534,'[1]قوائم الترجمة'!AC$2:AD$2397,1,0),"م")</f>
        <v>123745</v>
      </c>
      <c r="AG4534" s="232"/>
      <c r="AH4534" s="233"/>
      <c r="AI4534" s="233"/>
      <c r="AJ4534" s="233"/>
      <c r="AL4534" s="267"/>
      <c r="AM4534" s="235"/>
      <c r="AO4534" s="236"/>
      <c r="AU4534" s="234"/>
    </row>
    <row r="4535" spans="1:47" ht="21" x14ac:dyDescent="0.4">
      <c r="A4535" s="278">
        <v>123746</v>
      </c>
      <c r="B4535" s="279" t="s">
        <v>2264</v>
      </c>
      <c r="C4535" s="279" t="s">
        <v>1035</v>
      </c>
      <c r="D4535" s="279" t="s">
        <v>256</v>
      </c>
      <c r="E4535" s="279" t="s">
        <v>394</v>
      </c>
      <c r="F4535"/>
      <c r="H4535" s="279" t="s">
        <v>394</v>
      </c>
      <c r="I4535" s="279" t="s">
        <v>539</v>
      </c>
      <c r="J4535" s="279" t="s">
        <v>394</v>
      </c>
      <c r="K4535" s="279" t="s">
        <v>394</v>
      </c>
      <c r="L4535" s="279" t="s">
        <v>394</v>
      </c>
      <c r="M4535" s="279" t="s">
        <v>394</v>
      </c>
      <c r="N4535" s="279" t="s">
        <v>394</v>
      </c>
      <c r="O4535" s="279" t="s">
        <v>394</v>
      </c>
      <c r="P4535" s="315">
        <v>0</v>
      </c>
      <c r="Q4535" s="279" t="s">
        <v>394</v>
      </c>
      <c r="R4535" s="279" t="s">
        <v>394</v>
      </c>
      <c r="S4535" s="279" t="s">
        <v>394</v>
      </c>
      <c r="T4535" s="279" t="s">
        <v>394</v>
      </c>
      <c r="U4535" s="279" t="s">
        <v>394</v>
      </c>
      <c r="V4535" s="279" t="s">
        <v>394</v>
      </c>
      <c r="W4535" s="279" t="s">
        <v>394</v>
      </c>
      <c r="X4535" s="279" t="s">
        <v>394</v>
      </c>
      <c r="Y4535" s="281"/>
      <c r="Z4535" s="279" t="s">
        <v>394</v>
      </c>
      <c r="AA4535" s="279" t="s">
        <v>394</v>
      </c>
      <c r="AB4535" s="281"/>
      <c r="AC4535" s="279" t="s">
        <v>855</v>
      </c>
      <c r="AF4535" s="276" t="str">
        <f>IFERROR(VLOOKUP(A4535,'[1]قوائم الترجمة'!AC$2:AD$2397,1,0),"م")</f>
        <v>م</v>
      </c>
      <c r="AG4535" s="232"/>
      <c r="AH4535" s="233"/>
      <c r="AI4535" s="233"/>
      <c r="AJ4535" s="233"/>
      <c r="AL4535" s="267"/>
      <c r="AM4535" s="235"/>
      <c r="AO4535" s="236"/>
      <c r="AU4535" s="234"/>
    </row>
    <row r="4536" spans="1:47" ht="21" x14ac:dyDescent="0.4">
      <c r="A4536" s="278">
        <v>123747</v>
      </c>
      <c r="B4536" s="279" t="s">
        <v>2263</v>
      </c>
      <c r="C4536" s="279" t="s">
        <v>72</v>
      </c>
      <c r="D4536" s="279" t="s">
        <v>239</v>
      </c>
      <c r="E4536" s="279" t="s">
        <v>394</v>
      </c>
      <c r="F4536"/>
      <c r="H4536" s="279" t="s">
        <v>394</v>
      </c>
      <c r="I4536" s="279" t="s">
        <v>540</v>
      </c>
      <c r="J4536" s="279" t="s">
        <v>394</v>
      </c>
      <c r="K4536" s="279" t="s">
        <v>394</v>
      </c>
      <c r="L4536" s="279" t="s">
        <v>394</v>
      </c>
      <c r="M4536" s="279" t="s">
        <v>394</v>
      </c>
      <c r="N4536" s="279" t="s">
        <v>394</v>
      </c>
      <c r="O4536" s="279" t="s">
        <v>394</v>
      </c>
      <c r="P4536" s="315">
        <v>0</v>
      </c>
      <c r="Q4536" s="279" t="s">
        <v>394</v>
      </c>
      <c r="R4536" s="279" t="s">
        <v>394</v>
      </c>
      <c r="S4536" s="279" t="s">
        <v>394</v>
      </c>
      <c r="T4536" s="279" t="s">
        <v>394</v>
      </c>
      <c r="U4536" s="279" t="s">
        <v>394</v>
      </c>
      <c r="V4536" s="279" t="s">
        <v>394</v>
      </c>
      <c r="W4536" s="279" t="s">
        <v>394</v>
      </c>
      <c r="X4536" s="279" t="s">
        <v>394</v>
      </c>
      <c r="Y4536" s="281"/>
      <c r="Z4536" s="279" t="s">
        <v>394</v>
      </c>
      <c r="AA4536" s="279" t="s">
        <v>394</v>
      </c>
      <c r="AB4536" s="281"/>
      <c r="AC4536" s="279" t="s">
        <v>394</v>
      </c>
      <c r="AF4536" s="276" t="str">
        <f>IFERROR(VLOOKUP(A4536,'[1]قوائم الترجمة'!AC$2:AD$2397,1,0),"م")</f>
        <v>م</v>
      </c>
      <c r="AG4536" s="232"/>
      <c r="AH4536" s="233"/>
      <c r="AI4536" s="233"/>
      <c r="AJ4536" s="233"/>
      <c r="AL4536" s="267"/>
      <c r="AM4536" s="235"/>
      <c r="AO4536" s="236"/>
      <c r="AU4536" s="234"/>
    </row>
    <row r="4537" spans="1:47" ht="21" x14ac:dyDescent="0.4">
      <c r="A4537" s="278">
        <v>123748</v>
      </c>
      <c r="B4537" s="279" t="s">
        <v>2262</v>
      </c>
      <c r="C4537" s="279" t="s">
        <v>208</v>
      </c>
      <c r="D4537" s="279" t="s">
        <v>639</v>
      </c>
      <c r="E4537" s="279" t="s">
        <v>394</v>
      </c>
      <c r="F4537"/>
      <c r="H4537" s="279" t="s">
        <v>394</v>
      </c>
      <c r="I4537" s="279" t="s">
        <v>539</v>
      </c>
      <c r="J4537" s="279" t="s">
        <v>394</v>
      </c>
      <c r="K4537" s="279" t="s">
        <v>394</v>
      </c>
      <c r="L4537" s="279" t="s">
        <v>394</v>
      </c>
      <c r="M4537" s="279" t="s">
        <v>394</v>
      </c>
      <c r="N4537" s="279" t="s">
        <v>394</v>
      </c>
      <c r="O4537" s="279" t="s">
        <v>394</v>
      </c>
      <c r="P4537" s="315">
        <v>0</v>
      </c>
      <c r="Q4537" s="279" t="s">
        <v>394</v>
      </c>
      <c r="R4537" s="279" t="s">
        <v>394</v>
      </c>
      <c r="S4537" s="279" t="s">
        <v>394</v>
      </c>
      <c r="T4537" s="279" t="s">
        <v>394</v>
      </c>
      <c r="U4537" s="279" t="s">
        <v>394</v>
      </c>
      <c r="V4537" s="279" t="s">
        <v>394</v>
      </c>
      <c r="W4537" s="279" t="s">
        <v>394</v>
      </c>
      <c r="X4537" s="279" t="s">
        <v>394</v>
      </c>
      <c r="Y4537" s="281"/>
      <c r="Z4537" s="279" t="s">
        <v>394</v>
      </c>
      <c r="AA4537" s="279" t="s">
        <v>394</v>
      </c>
      <c r="AB4537" s="281"/>
      <c r="AC4537" s="279" t="s">
        <v>855</v>
      </c>
      <c r="AF4537" s="276" t="str">
        <f>IFERROR(VLOOKUP(A4537,'[1]قوائم الترجمة'!AC$2:AD$2397,1,0),"م")</f>
        <v>م</v>
      </c>
      <c r="AG4537" s="237"/>
      <c r="AH4537" s="238"/>
      <c r="AI4537" s="238"/>
      <c r="AJ4537" s="238"/>
      <c r="AL4537" s="267"/>
      <c r="AM4537" s="235"/>
      <c r="AO4537" s="236"/>
      <c r="AU4537" s="234"/>
    </row>
    <row r="4538" spans="1:47" ht="21" x14ac:dyDescent="0.4">
      <c r="A4538" s="278">
        <v>123749</v>
      </c>
      <c r="B4538" s="279" t="s">
        <v>2261</v>
      </c>
      <c r="C4538" s="279" t="s">
        <v>94</v>
      </c>
      <c r="D4538" s="279" t="s">
        <v>331</v>
      </c>
      <c r="E4538" s="279" t="s">
        <v>394</v>
      </c>
      <c r="F4538"/>
      <c r="H4538" s="279" t="s">
        <v>394</v>
      </c>
      <c r="I4538" s="279" t="s">
        <v>539</v>
      </c>
      <c r="J4538" s="279" t="s">
        <v>394</v>
      </c>
      <c r="K4538" s="279" t="s">
        <v>394</v>
      </c>
      <c r="L4538" s="279" t="s">
        <v>394</v>
      </c>
      <c r="M4538" s="279" t="s">
        <v>394</v>
      </c>
      <c r="N4538" s="279" t="s">
        <v>394</v>
      </c>
      <c r="O4538" s="279" t="s">
        <v>394</v>
      </c>
      <c r="P4538" s="315">
        <v>0</v>
      </c>
      <c r="Q4538" s="279" t="s">
        <v>394</v>
      </c>
      <c r="R4538" s="279" t="s">
        <v>394</v>
      </c>
      <c r="S4538" s="279" t="s">
        <v>394</v>
      </c>
      <c r="T4538" s="279" t="s">
        <v>394</v>
      </c>
      <c r="U4538" s="279" t="s">
        <v>394</v>
      </c>
      <c r="V4538" s="279" t="s">
        <v>394</v>
      </c>
      <c r="W4538" s="279" t="s">
        <v>394</v>
      </c>
      <c r="X4538" s="279" t="s">
        <v>394</v>
      </c>
      <c r="Y4538" s="281"/>
      <c r="Z4538" s="279" t="s">
        <v>394</v>
      </c>
      <c r="AA4538" s="279" t="s">
        <v>394</v>
      </c>
      <c r="AB4538" s="281"/>
      <c r="AC4538" s="279" t="s">
        <v>855</v>
      </c>
      <c r="AF4538" s="276" t="str">
        <f>IFERROR(VLOOKUP(A4538,'[1]قوائم الترجمة'!AC$2:AD$2397,1,0),"م")</f>
        <v>م</v>
      </c>
      <c r="AG4538" s="232"/>
      <c r="AH4538" s="233"/>
      <c r="AI4538" s="233"/>
      <c r="AJ4538" s="233"/>
      <c r="AL4538" s="267"/>
      <c r="AM4538" s="235"/>
      <c r="AO4538" s="236"/>
      <c r="AU4538" s="234"/>
    </row>
    <row r="4539" spans="1:47" ht="21" x14ac:dyDescent="0.4">
      <c r="A4539" s="278">
        <v>123750</v>
      </c>
      <c r="B4539" s="279" t="s">
        <v>2260</v>
      </c>
      <c r="C4539" s="279" t="s">
        <v>746</v>
      </c>
      <c r="D4539" s="279" t="s">
        <v>319</v>
      </c>
      <c r="E4539" s="279" t="s">
        <v>394</v>
      </c>
      <c r="F4539"/>
      <c r="H4539" s="279" t="s">
        <v>394</v>
      </c>
      <c r="I4539" s="279" t="s">
        <v>539</v>
      </c>
      <c r="J4539" s="279" t="s">
        <v>394</v>
      </c>
      <c r="K4539" s="279" t="s">
        <v>394</v>
      </c>
      <c r="L4539" s="279" t="s">
        <v>394</v>
      </c>
      <c r="M4539" s="279" t="s">
        <v>394</v>
      </c>
      <c r="N4539" s="279" t="s">
        <v>394</v>
      </c>
      <c r="O4539" s="279" t="s">
        <v>394</v>
      </c>
      <c r="P4539" s="315">
        <v>0</v>
      </c>
      <c r="Q4539" s="279" t="s">
        <v>394</v>
      </c>
      <c r="R4539" s="279" t="s">
        <v>394</v>
      </c>
      <c r="S4539" s="279" t="s">
        <v>394</v>
      </c>
      <c r="T4539" s="279" t="s">
        <v>394</v>
      </c>
      <c r="U4539" s="279" t="s">
        <v>394</v>
      </c>
      <c r="V4539" s="279" t="s">
        <v>394</v>
      </c>
      <c r="W4539" s="279" t="s">
        <v>394</v>
      </c>
      <c r="X4539" s="279" t="s">
        <v>394</v>
      </c>
      <c r="Y4539" s="281"/>
      <c r="Z4539" s="279" t="s">
        <v>394</v>
      </c>
      <c r="AA4539" s="279" t="s">
        <v>394</v>
      </c>
      <c r="AB4539" s="281"/>
      <c r="AC4539" s="279" t="s">
        <v>394</v>
      </c>
      <c r="AF4539" s="276" t="str">
        <f>IFERROR(VLOOKUP(A4539,'[1]قوائم الترجمة'!AC$2:AD$2397,1,0),"م")</f>
        <v>م</v>
      </c>
      <c r="AG4539" s="232"/>
      <c r="AH4539" s="233"/>
      <c r="AI4539" s="233"/>
      <c r="AJ4539" s="233"/>
      <c r="AL4539" s="267"/>
      <c r="AM4539" s="235"/>
      <c r="AO4539" s="236"/>
      <c r="AU4539" s="234"/>
    </row>
    <row r="4540" spans="1:47" ht="21" x14ac:dyDescent="0.4">
      <c r="A4540" s="278">
        <v>123751</v>
      </c>
      <c r="B4540" s="279" t="s">
        <v>2259</v>
      </c>
      <c r="C4540" s="279" t="s">
        <v>131</v>
      </c>
      <c r="D4540" s="279" t="s">
        <v>1043</v>
      </c>
      <c r="E4540" s="279" t="s">
        <v>423</v>
      </c>
      <c r="F4540" s="315" t="s">
        <v>9228</v>
      </c>
      <c r="G4540" s="315" t="s">
        <v>402</v>
      </c>
      <c r="H4540" s="279" t="s">
        <v>425</v>
      </c>
      <c r="I4540" s="279" t="s">
        <v>67</v>
      </c>
      <c r="J4540" s="279" t="s">
        <v>403</v>
      </c>
      <c r="K4540" s="280">
        <v>2010</v>
      </c>
      <c r="L4540" s="279" t="s">
        <v>402</v>
      </c>
      <c r="M4540" s="279" t="s">
        <v>394</v>
      </c>
      <c r="N4540" s="279" t="s">
        <v>394</v>
      </c>
      <c r="O4540" s="279" t="s">
        <v>394</v>
      </c>
      <c r="P4540" s="315">
        <v>0</v>
      </c>
      <c r="Q4540" s="278"/>
      <c r="R4540" s="303"/>
      <c r="S4540" s="279" t="s">
        <v>394</v>
      </c>
      <c r="T4540" s="279" t="s">
        <v>394</v>
      </c>
      <c r="U4540" s="303"/>
      <c r="V4540" s="303"/>
      <c r="W4540" s="303"/>
      <c r="X4540" s="303"/>
      <c r="Z4540" s="303"/>
      <c r="AA4540" s="303"/>
      <c r="AC4540" s="279" t="s">
        <v>394</v>
      </c>
      <c r="AF4540" s="276">
        <f>IFERROR(VLOOKUP(A4540,'[1]قوائم الترجمة'!AC$2:AD$2397,1,0),"م")</f>
        <v>123751</v>
      </c>
      <c r="AG4540" s="232"/>
      <c r="AH4540" s="233"/>
      <c r="AI4540" s="233"/>
      <c r="AJ4540" s="233"/>
      <c r="AL4540" s="267"/>
      <c r="AM4540" s="235"/>
      <c r="AO4540" s="236"/>
      <c r="AU4540" s="234"/>
    </row>
    <row r="4541" spans="1:47" ht="21" x14ac:dyDescent="0.4">
      <c r="A4541" s="278">
        <v>123752</v>
      </c>
      <c r="B4541" s="279" t="s">
        <v>2258</v>
      </c>
      <c r="C4541" s="279" t="s">
        <v>63</v>
      </c>
      <c r="D4541" s="279" t="s">
        <v>284</v>
      </c>
      <c r="E4541" s="279" t="s">
        <v>394</v>
      </c>
      <c r="F4541"/>
      <c r="H4541" s="279" t="s">
        <v>394</v>
      </c>
      <c r="I4541" s="279" t="s">
        <v>539</v>
      </c>
      <c r="J4541" s="279" t="s">
        <v>394</v>
      </c>
      <c r="K4541" s="279" t="s">
        <v>394</v>
      </c>
      <c r="L4541" s="279" t="s">
        <v>394</v>
      </c>
      <c r="M4541" s="279" t="s">
        <v>394</v>
      </c>
      <c r="N4541" s="279" t="s">
        <v>394</v>
      </c>
      <c r="O4541" s="279" t="s">
        <v>394</v>
      </c>
      <c r="P4541" s="315">
        <v>0</v>
      </c>
      <c r="Q4541" s="279" t="s">
        <v>394</v>
      </c>
      <c r="R4541" s="279" t="s">
        <v>394</v>
      </c>
      <c r="S4541" s="279" t="s">
        <v>394</v>
      </c>
      <c r="T4541" s="279" t="s">
        <v>394</v>
      </c>
      <c r="U4541" s="279" t="s">
        <v>394</v>
      </c>
      <c r="V4541" s="279" t="s">
        <v>394</v>
      </c>
      <c r="W4541" s="279" t="s">
        <v>394</v>
      </c>
      <c r="X4541" s="279" t="s">
        <v>394</v>
      </c>
      <c r="Y4541" s="281"/>
      <c r="Z4541" s="279" t="s">
        <v>394</v>
      </c>
      <c r="AA4541" s="279" t="s">
        <v>394</v>
      </c>
      <c r="AB4541" s="281"/>
      <c r="AC4541" s="279" t="s">
        <v>855</v>
      </c>
      <c r="AF4541" s="276" t="str">
        <f>IFERROR(VLOOKUP(A4541,'[1]قوائم الترجمة'!AC$2:AD$2397,1,0),"م")</f>
        <v>م</v>
      </c>
      <c r="AG4541" s="232"/>
      <c r="AH4541" s="233"/>
      <c r="AI4541" s="233"/>
      <c r="AJ4541" s="233"/>
      <c r="AL4541" s="267"/>
      <c r="AM4541" s="235"/>
      <c r="AO4541" s="236"/>
      <c r="AU4541" s="234"/>
    </row>
    <row r="4542" spans="1:47" ht="21" x14ac:dyDescent="0.4">
      <c r="A4542" s="278">
        <v>123753</v>
      </c>
      <c r="B4542" s="279" t="s">
        <v>2256</v>
      </c>
      <c r="C4542" s="279" t="s">
        <v>2257</v>
      </c>
      <c r="D4542" s="279" t="s">
        <v>262</v>
      </c>
      <c r="E4542" s="279" t="s">
        <v>423</v>
      </c>
      <c r="F4542" s="315" t="s">
        <v>8502</v>
      </c>
      <c r="G4542" s="315" t="s">
        <v>409</v>
      </c>
      <c r="H4542" s="279" t="s">
        <v>425</v>
      </c>
      <c r="I4542" s="279" t="s">
        <v>67</v>
      </c>
      <c r="J4542" s="279" t="s">
        <v>403</v>
      </c>
      <c r="K4542" s="280">
        <v>2015</v>
      </c>
      <c r="L4542" s="279" t="s">
        <v>409</v>
      </c>
      <c r="M4542" s="279" t="s">
        <v>394</v>
      </c>
      <c r="N4542" s="279" t="s">
        <v>394</v>
      </c>
      <c r="O4542" s="279" t="s">
        <v>394</v>
      </c>
      <c r="P4542" s="315">
        <v>0</v>
      </c>
      <c r="Q4542" s="278"/>
      <c r="R4542" s="303"/>
      <c r="S4542" s="279" t="s">
        <v>394</v>
      </c>
      <c r="T4542" s="279" t="s">
        <v>394</v>
      </c>
      <c r="U4542" s="303"/>
      <c r="V4542" s="303"/>
      <c r="W4542" s="303"/>
      <c r="X4542" s="303"/>
      <c r="Z4542" s="303"/>
      <c r="AA4542" s="303"/>
      <c r="AC4542" s="279" t="s">
        <v>394</v>
      </c>
      <c r="AF4542" s="276">
        <f>IFERROR(VLOOKUP(A4542,'[1]قوائم الترجمة'!AC$2:AD$2397,1,0),"م")</f>
        <v>123753</v>
      </c>
      <c r="AG4542" s="232"/>
      <c r="AH4542" s="233"/>
      <c r="AI4542" s="233"/>
      <c r="AJ4542" s="233"/>
      <c r="AL4542" s="267"/>
      <c r="AM4542" s="235"/>
      <c r="AO4542" s="236"/>
      <c r="AU4542" s="234"/>
    </row>
    <row r="4543" spans="1:47" ht="21" x14ac:dyDescent="0.4">
      <c r="A4543" s="278">
        <v>123754</v>
      </c>
      <c r="B4543" s="279" t="s">
        <v>2255</v>
      </c>
      <c r="C4543" s="279" t="s">
        <v>63</v>
      </c>
      <c r="D4543" s="279" t="s">
        <v>271</v>
      </c>
      <c r="E4543" s="279" t="s">
        <v>424</v>
      </c>
      <c r="F4543" s="315" t="s">
        <v>9885</v>
      </c>
      <c r="G4543" s="315" t="s">
        <v>8285</v>
      </c>
      <c r="H4543" s="279" t="s">
        <v>425</v>
      </c>
      <c r="I4543" s="279" t="s">
        <v>67</v>
      </c>
      <c r="J4543" s="279" t="s">
        <v>8112</v>
      </c>
      <c r="K4543" s="280">
        <v>2020</v>
      </c>
      <c r="L4543" s="279" t="s">
        <v>404</v>
      </c>
      <c r="M4543" s="279" t="s">
        <v>394</v>
      </c>
      <c r="N4543" s="279" t="s">
        <v>394</v>
      </c>
      <c r="O4543" s="279" t="s">
        <v>394</v>
      </c>
      <c r="P4543" s="315">
        <v>0</v>
      </c>
      <c r="Q4543" s="278"/>
      <c r="R4543" s="303"/>
      <c r="S4543" s="279" t="s">
        <v>394</v>
      </c>
      <c r="T4543" s="279" t="s">
        <v>394</v>
      </c>
      <c r="U4543" s="303"/>
      <c r="V4543" s="303"/>
      <c r="W4543" s="303"/>
      <c r="X4543" s="303"/>
      <c r="Z4543" s="303"/>
      <c r="AA4543" s="303"/>
      <c r="AC4543" s="279" t="s">
        <v>394</v>
      </c>
      <c r="AF4543" s="276">
        <f>IFERROR(VLOOKUP(A4543,'[1]قوائم الترجمة'!AC$2:AD$2397,1,0),"م")</f>
        <v>123754</v>
      </c>
      <c r="AG4543" s="232"/>
      <c r="AH4543" s="233"/>
      <c r="AI4543" s="233"/>
      <c r="AJ4543" s="233"/>
      <c r="AL4543" s="267"/>
      <c r="AM4543" s="235"/>
      <c r="AO4543" s="236"/>
      <c r="AU4543" s="234"/>
    </row>
    <row r="4544" spans="1:47" ht="21" x14ac:dyDescent="0.4">
      <c r="A4544" s="278">
        <v>123755</v>
      </c>
      <c r="B4544" s="279" t="s">
        <v>2254</v>
      </c>
      <c r="C4544" s="279" t="s">
        <v>93</v>
      </c>
      <c r="D4544" s="279" t="s">
        <v>297</v>
      </c>
      <c r="E4544" s="279" t="s">
        <v>424</v>
      </c>
      <c r="F4544" s="315" t="s">
        <v>8441</v>
      </c>
      <c r="G4544" s="315" t="s">
        <v>8229</v>
      </c>
      <c r="H4544" s="279" t="s">
        <v>425</v>
      </c>
      <c r="I4544" s="279" t="s">
        <v>67</v>
      </c>
      <c r="J4544" s="279" t="s">
        <v>426</v>
      </c>
      <c r="K4544" s="280">
        <v>2015</v>
      </c>
      <c r="L4544" s="279" t="s">
        <v>404</v>
      </c>
      <c r="M4544" s="279" t="s">
        <v>394</v>
      </c>
      <c r="N4544" s="279" t="s">
        <v>394</v>
      </c>
      <c r="O4544" s="279" t="s">
        <v>394</v>
      </c>
      <c r="P4544" s="315">
        <v>0</v>
      </c>
      <c r="Q4544" s="278"/>
      <c r="R4544" s="303"/>
      <c r="S4544" s="279" t="s">
        <v>394</v>
      </c>
      <c r="T4544" s="279" t="s">
        <v>394</v>
      </c>
      <c r="U4544" s="303"/>
      <c r="V4544" s="303"/>
      <c r="W4544" s="303"/>
      <c r="X4544" s="303"/>
      <c r="Z4544" s="303"/>
      <c r="AA4544" s="303"/>
      <c r="AC4544" s="279" t="s">
        <v>394</v>
      </c>
      <c r="AF4544" s="276">
        <f>IFERROR(VLOOKUP(A4544,'[1]قوائم الترجمة'!AC$2:AD$2397,1,0),"م")</f>
        <v>123755</v>
      </c>
      <c r="AG4544" s="232"/>
      <c r="AH4544" s="233"/>
      <c r="AI4544" s="233"/>
      <c r="AJ4544" s="233"/>
      <c r="AL4544" s="267"/>
      <c r="AM4544" s="235"/>
      <c r="AO4544" s="236"/>
      <c r="AU4544" s="234"/>
    </row>
    <row r="4545" spans="1:47" ht="21" x14ac:dyDescent="0.4">
      <c r="A4545" s="278">
        <v>123756</v>
      </c>
      <c r="B4545" s="279" t="s">
        <v>2253</v>
      </c>
      <c r="C4545" s="279" t="s">
        <v>950</v>
      </c>
      <c r="D4545" s="279" t="s">
        <v>279</v>
      </c>
      <c r="E4545" s="279" t="s">
        <v>394</v>
      </c>
      <c r="F4545"/>
      <c r="H4545" s="279" t="s">
        <v>394</v>
      </c>
      <c r="I4545" s="279" t="s">
        <v>538</v>
      </c>
      <c r="J4545" s="279" t="s">
        <v>394</v>
      </c>
      <c r="K4545" s="279" t="s">
        <v>394</v>
      </c>
      <c r="L4545" s="279" t="s">
        <v>394</v>
      </c>
      <c r="M4545" s="279" t="s">
        <v>394</v>
      </c>
      <c r="N4545" s="279" t="s">
        <v>394</v>
      </c>
      <c r="O4545" s="279" t="s">
        <v>394</v>
      </c>
      <c r="P4545" s="315">
        <v>0</v>
      </c>
      <c r="Q4545" s="279" t="s">
        <v>394</v>
      </c>
      <c r="R4545" s="279" t="s">
        <v>394</v>
      </c>
      <c r="S4545" s="279" t="s">
        <v>394</v>
      </c>
      <c r="T4545" s="279" t="s">
        <v>394</v>
      </c>
      <c r="U4545" s="279" t="s">
        <v>394</v>
      </c>
      <c r="V4545" s="279" t="s">
        <v>394</v>
      </c>
      <c r="W4545" s="279" t="s">
        <v>394</v>
      </c>
      <c r="X4545" s="279" t="s">
        <v>394</v>
      </c>
      <c r="Y4545" s="281"/>
      <c r="Z4545" s="279" t="s">
        <v>394</v>
      </c>
      <c r="AA4545" s="279" t="s">
        <v>394</v>
      </c>
      <c r="AB4545" s="281"/>
      <c r="AC4545" s="279" t="s">
        <v>394</v>
      </c>
      <c r="AF4545" s="276" t="str">
        <f>IFERROR(VLOOKUP(A4545,'[1]قوائم الترجمة'!AC$2:AD$2397,1,0),"م")</f>
        <v>م</v>
      </c>
      <c r="AG4545" s="232"/>
      <c r="AH4545" s="233"/>
      <c r="AI4545" s="233"/>
      <c r="AJ4545" s="233"/>
      <c r="AL4545" s="267"/>
      <c r="AM4545" s="235"/>
      <c r="AO4545" s="236"/>
      <c r="AU4545" s="234"/>
    </row>
    <row r="4546" spans="1:47" ht="21" x14ac:dyDescent="0.4">
      <c r="A4546" s="278">
        <v>123757</v>
      </c>
      <c r="B4546" s="279" t="s">
        <v>2252</v>
      </c>
      <c r="C4546" s="279" t="s">
        <v>120</v>
      </c>
      <c r="D4546" s="279" t="s">
        <v>627</v>
      </c>
      <c r="E4546" s="279" t="s">
        <v>424</v>
      </c>
      <c r="F4546" s="315" t="s">
        <v>9983</v>
      </c>
      <c r="G4546" s="315" t="s">
        <v>8236</v>
      </c>
      <c r="H4546" s="279" t="s">
        <v>425</v>
      </c>
      <c r="I4546" s="279" t="s">
        <v>67</v>
      </c>
      <c r="J4546" s="279" t="s">
        <v>403</v>
      </c>
      <c r="K4546" s="280">
        <v>2014</v>
      </c>
      <c r="L4546" s="279" t="s">
        <v>419</v>
      </c>
      <c r="M4546" s="279" t="s">
        <v>394</v>
      </c>
      <c r="N4546" s="279" t="s">
        <v>394</v>
      </c>
      <c r="O4546" s="279" t="s">
        <v>394</v>
      </c>
      <c r="P4546" s="315">
        <v>0</v>
      </c>
      <c r="Q4546" s="278"/>
      <c r="R4546" s="303"/>
      <c r="S4546" s="279" t="s">
        <v>394</v>
      </c>
      <c r="T4546" s="279" t="s">
        <v>394</v>
      </c>
      <c r="U4546" s="303"/>
      <c r="V4546" s="303"/>
      <c r="W4546" s="303"/>
      <c r="X4546" s="303"/>
      <c r="Z4546" s="303"/>
      <c r="AA4546" s="303"/>
      <c r="AC4546" s="279" t="s">
        <v>394</v>
      </c>
      <c r="AF4546" s="276">
        <f>IFERROR(VLOOKUP(A4546,'[1]قوائم الترجمة'!AC$2:AD$2397,1,0),"م")</f>
        <v>123757</v>
      </c>
      <c r="AG4546" s="232"/>
      <c r="AH4546" s="233"/>
      <c r="AI4546" s="233"/>
      <c r="AJ4546" s="233"/>
      <c r="AL4546" s="267"/>
      <c r="AM4546" s="235"/>
      <c r="AO4546" s="236"/>
      <c r="AU4546" s="234"/>
    </row>
    <row r="4547" spans="1:47" ht="21" x14ac:dyDescent="0.4">
      <c r="A4547" s="278">
        <v>123758</v>
      </c>
      <c r="B4547" s="279" t="s">
        <v>2251</v>
      </c>
      <c r="C4547" s="279" t="s">
        <v>109</v>
      </c>
      <c r="D4547" s="279" t="s">
        <v>313</v>
      </c>
      <c r="E4547" s="279" t="s">
        <v>394</v>
      </c>
      <c r="F4547"/>
      <c r="H4547" s="279" t="s">
        <v>394</v>
      </c>
      <c r="I4547" s="279" t="s">
        <v>539</v>
      </c>
      <c r="J4547" s="279" t="s">
        <v>394</v>
      </c>
      <c r="K4547" s="279" t="s">
        <v>394</v>
      </c>
      <c r="L4547" s="279" t="s">
        <v>394</v>
      </c>
      <c r="M4547" s="279" t="s">
        <v>394</v>
      </c>
      <c r="N4547" s="279" t="s">
        <v>394</v>
      </c>
      <c r="O4547" s="279" t="s">
        <v>394</v>
      </c>
      <c r="P4547" s="315">
        <v>0</v>
      </c>
      <c r="Q4547" s="279" t="s">
        <v>394</v>
      </c>
      <c r="R4547" s="279" t="s">
        <v>394</v>
      </c>
      <c r="S4547" s="279" t="s">
        <v>394</v>
      </c>
      <c r="T4547" s="279" t="s">
        <v>394</v>
      </c>
      <c r="U4547" s="279" t="s">
        <v>394</v>
      </c>
      <c r="V4547" s="279" t="s">
        <v>394</v>
      </c>
      <c r="W4547" s="279" t="s">
        <v>394</v>
      </c>
      <c r="X4547" s="279" t="s">
        <v>394</v>
      </c>
      <c r="Y4547" s="281"/>
      <c r="Z4547" s="279" t="s">
        <v>394</v>
      </c>
      <c r="AA4547" s="279" t="s">
        <v>394</v>
      </c>
      <c r="AB4547" s="281"/>
      <c r="AC4547" s="279" t="s">
        <v>855</v>
      </c>
      <c r="AF4547" s="276" t="str">
        <f>IFERROR(VLOOKUP(A4547,'[1]قوائم الترجمة'!AC$2:AD$2397,1,0),"م")</f>
        <v>م</v>
      </c>
      <c r="AG4547" s="232"/>
      <c r="AH4547" s="233"/>
      <c r="AI4547" s="233"/>
      <c r="AJ4547" s="233"/>
      <c r="AL4547" s="267"/>
      <c r="AM4547" s="235"/>
      <c r="AO4547" s="236"/>
      <c r="AU4547" s="234"/>
    </row>
    <row r="4548" spans="1:47" ht="21" x14ac:dyDescent="0.4">
      <c r="A4548" s="278">
        <v>123759</v>
      </c>
      <c r="B4548" s="279" t="s">
        <v>2250</v>
      </c>
      <c r="C4548" s="279" t="s">
        <v>147</v>
      </c>
      <c r="D4548" s="279" t="s">
        <v>513</v>
      </c>
      <c r="E4548" s="279" t="s">
        <v>394</v>
      </c>
      <c r="F4548"/>
      <c r="H4548" s="279" t="s">
        <v>394</v>
      </c>
      <c r="I4548" s="279" t="s">
        <v>540</v>
      </c>
      <c r="J4548" s="279" t="s">
        <v>394</v>
      </c>
      <c r="K4548" s="279" t="s">
        <v>394</v>
      </c>
      <c r="L4548" s="279" t="s">
        <v>394</v>
      </c>
      <c r="M4548" s="279" t="s">
        <v>394</v>
      </c>
      <c r="N4548" s="279" t="s">
        <v>394</v>
      </c>
      <c r="O4548" s="279" t="s">
        <v>394</v>
      </c>
      <c r="P4548" s="315">
        <v>0</v>
      </c>
      <c r="Q4548" s="279" t="s">
        <v>394</v>
      </c>
      <c r="R4548" s="279" t="s">
        <v>394</v>
      </c>
      <c r="S4548" s="279" t="s">
        <v>394</v>
      </c>
      <c r="T4548" s="279" t="s">
        <v>394</v>
      </c>
      <c r="U4548" s="279" t="s">
        <v>394</v>
      </c>
      <c r="V4548" s="279" t="s">
        <v>394</v>
      </c>
      <c r="W4548" s="279" t="s">
        <v>394</v>
      </c>
      <c r="X4548" s="279" t="s">
        <v>394</v>
      </c>
      <c r="Y4548" s="281"/>
      <c r="Z4548" s="279" t="s">
        <v>394</v>
      </c>
      <c r="AA4548" s="279" t="s">
        <v>394</v>
      </c>
      <c r="AB4548" s="281"/>
      <c r="AC4548" s="279" t="s">
        <v>394</v>
      </c>
      <c r="AF4548" s="276" t="str">
        <f>IFERROR(VLOOKUP(A4548,'[1]قوائم الترجمة'!AC$2:AD$2397,1,0),"م")</f>
        <v>م</v>
      </c>
      <c r="AG4548" s="232"/>
      <c r="AH4548" s="233"/>
      <c r="AI4548" s="233"/>
      <c r="AJ4548" s="233"/>
      <c r="AL4548" s="267"/>
      <c r="AM4548" s="235"/>
      <c r="AO4548" s="236"/>
      <c r="AU4548" s="234"/>
    </row>
    <row r="4549" spans="1:47" ht="21" x14ac:dyDescent="0.4">
      <c r="A4549" s="278">
        <v>123760</v>
      </c>
      <c r="B4549" s="279" t="s">
        <v>2249</v>
      </c>
      <c r="C4549" s="279" t="s">
        <v>120</v>
      </c>
      <c r="D4549" s="279" t="s">
        <v>627</v>
      </c>
      <c r="E4549" s="279" t="s">
        <v>424</v>
      </c>
      <c r="F4549" s="315" t="s">
        <v>9984</v>
      </c>
      <c r="G4549" s="315" t="s">
        <v>8236</v>
      </c>
      <c r="H4549" s="279" t="s">
        <v>425</v>
      </c>
      <c r="I4549" s="279" t="s">
        <v>67</v>
      </c>
      <c r="J4549" s="279" t="s">
        <v>403</v>
      </c>
      <c r="K4549" s="280">
        <v>2006</v>
      </c>
      <c r="L4549" s="279" t="s">
        <v>419</v>
      </c>
      <c r="M4549" s="279" t="s">
        <v>394</v>
      </c>
      <c r="N4549" s="279" t="s">
        <v>394</v>
      </c>
      <c r="O4549" s="279" t="s">
        <v>394</v>
      </c>
      <c r="P4549" s="315">
        <v>0</v>
      </c>
      <c r="Q4549" s="278"/>
      <c r="R4549" s="303"/>
      <c r="S4549" s="279" t="s">
        <v>394</v>
      </c>
      <c r="T4549" s="279" t="s">
        <v>394</v>
      </c>
      <c r="U4549" s="303"/>
      <c r="V4549" s="303"/>
      <c r="W4549" s="303"/>
      <c r="X4549" s="303"/>
      <c r="Z4549" s="303"/>
      <c r="AA4549" s="303"/>
      <c r="AC4549" s="279" t="s">
        <v>394</v>
      </c>
      <c r="AF4549" s="276">
        <f>IFERROR(VLOOKUP(A4549,'[1]قوائم الترجمة'!AC$2:AD$2397,1,0),"م")</f>
        <v>123760</v>
      </c>
      <c r="AG4549" s="232"/>
      <c r="AH4549" s="233"/>
      <c r="AI4549" s="233"/>
      <c r="AJ4549" s="233"/>
      <c r="AL4549" s="267"/>
      <c r="AM4549" s="235"/>
      <c r="AO4549" s="236"/>
      <c r="AU4549" s="234"/>
    </row>
    <row r="4550" spans="1:47" ht="21" x14ac:dyDescent="0.4">
      <c r="A4550" s="278">
        <v>123761</v>
      </c>
      <c r="B4550" s="279" t="s">
        <v>2248</v>
      </c>
      <c r="C4550" s="279" t="s">
        <v>2172</v>
      </c>
      <c r="D4550" s="279" t="s">
        <v>369</v>
      </c>
      <c r="E4550" s="279" t="s">
        <v>424</v>
      </c>
      <c r="F4550" s="315" t="s">
        <v>394</v>
      </c>
      <c r="G4550" s="315" t="s">
        <v>9985</v>
      </c>
      <c r="H4550" s="279" t="s">
        <v>425</v>
      </c>
      <c r="I4550" s="279" t="s">
        <v>67</v>
      </c>
      <c r="J4550" s="279" t="s">
        <v>426</v>
      </c>
      <c r="K4550" s="312"/>
      <c r="L4550" s="279" t="s">
        <v>421</v>
      </c>
      <c r="M4550" s="279" t="s">
        <v>394</v>
      </c>
      <c r="N4550" s="279" t="s">
        <v>394</v>
      </c>
      <c r="O4550" s="279" t="s">
        <v>394</v>
      </c>
      <c r="P4550" s="315">
        <v>0</v>
      </c>
      <c r="Q4550" s="278"/>
      <c r="R4550" s="303"/>
      <c r="S4550" s="279" t="s">
        <v>394</v>
      </c>
      <c r="T4550" s="279" t="s">
        <v>394</v>
      </c>
      <c r="U4550" s="303"/>
      <c r="V4550" s="303"/>
      <c r="W4550" s="303"/>
      <c r="X4550" s="303"/>
      <c r="Z4550" s="303"/>
      <c r="AA4550" s="303"/>
      <c r="AC4550" s="279" t="s">
        <v>394</v>
      </c>
      <c r="AF4550" s="276">
        <f>IFERROR(VLOOKUP(A4550,'[1]قوائم الترجمة'!AC$2:AD$2397,1,0),"م")</f>
        <v>123761</v>
      </c>
      <c r="AG4550" s="232"/>
      <c r="AH4550" s="233"/>
      <c r="AI4550" s="233"/>
      <c r="AJ4550" s="233"/>
      <c r="AL4550" s="267"/>
      <c r="AM4550" s="235"/>
      <c r="AO4550" s="236"/>
      <c r="AU4550" s="234"/>
    </row>
    <row r="4551" spans="1:47" ht="21" x14ac:dyDescent="0.4">
      <c r="A4551" s="278">
        <v>123762</v>
      </c>
      <c r="B4551" s="279" t="s">
        <v>2247</v>
      </c>
      <c r="C4551" s="279" t="s">
        <v>68</v>
      </c>
      <c r="D4551" s="279" t="s">
        <v>454</v>
      </c>
      <c r="E4551" s="279" t="s">
        <v>394</v>
      </c>
      <c r="F4551"/>
      <c r="H4551" s="279" t="s">
        <v>394</v>
      </c>
      <c r="I4551" s="279" t="s">
        <v>539</v>
      </c>
      <c r="J4551" s="279" t="s">
        <v>394</v>
      </c>
      <c r="K4551" s="279" t="s">
        <v>394</v>
      </c>
      <c r="L4551" s="279" t="s">
        <v>394</v>
      </c>
      <c r="M4551" s="279" t="s">
        <v>394</v>
      </c>
      <c r="N4551" s="279" t="s">
        <v>394</v>
      </c>
      <c r="O4551" s="279" t="s">
        <v>394</v>
      </c>
      <c r="P4551" s="315">
        <v>0</v>
      </c>
      <c r="Q4551" s="279" t="s">
        <v>394</v>
      </c>
      <c r="R4551" s="279" t="s">
        <v>394</v>
      </c>
      <c r="S4551" s="279" t="s">
        <v>394</v>
      </c>
      <c r="T4551" s="279" t="s">
        <v>394</v>
      </c>
      <c r="U4551" s="279" t="s">
        <v>394</v>
      </c>
      <c r="V4551" s="279" t="s">
        <v>394</v>
      </c>
      <c r="W4551" s="279" t="s">
        <v>394</v>
      </c>
      <c r="X4551" s="279" t="s">
        <v>394</v>
      </c>
      <c r="Y4551" s="281"/>
      <c r="Z4551" s="279" t="s">
        <v>394</v>
      </c>
      <c r="AA4551" s="279" t="s">
        <v>394</v>
      </c>
      <c r="AB4551" s="281"/>
      <c r="AC4551" s="279" t="s">
        <v>855</v>
      </c>
      <c r="AF4551" s="276" t="str">
        <f>IFERROR(VLOOKUP(A4551,'[1]قوائم الترجمة'!AC$2:AD$2397,1,0),"م")</f>
        <v>م</v>
      </c>
      <c r="AG4551" s="232"/>
      <c r="AH4551" s="233"/>
      <c r="AI4551" s="233"/>
      <c r="AJ4551" s="233"/>
      <c r="AL4551" s="267"/>
      <c r="AM4551" s="235"/>
      <c r="AO4551" s="236"/>
      <c r="AU4551" s="234"/>
    </row>
    <row r="4552" spans="1:47" ht="21" x14ac:dyDescent="0.4">
      <c r="A4552" s="278">
        <v>123763</v>
      </c>
      <c r="B4552" s="279" t="s">
        <v>2246</v>
      </c>
      <c r="C4552" s="279" t="s">
        <v>1002</v>
      </c>
      <c r="D4552" s="279" t="s">
        <v>1254</v>
      </c>
      <c r="E4552" s="279" t="s">
        <v>394</v>
      </c>
      <c r="F4552"/>
      <c r="H4552" s="279" t="s">
        <v>394</v>
      </c>
      <c r="I4552" s="279" t="s">
        <v>539</v>
      </c>
      <c r="J4552" s="279" t="s">
        <v>394</v>
      </c>
      <c r="K4552" s="279" t="s">
        <v>394</v>
      </c>
      <c r="L4552" s="279" t="s">
        <v>394</v>
      </c>
      <c r="M4552" s="279" t="s">
        <v>394</v>
      </c>
      <c r="N4552" s="279" t="s">
        <v>394</v>
      </c>
      <c r="O4552" s="279" t="s">
        <v>394</v>
      </c>
      <c r="P4552" s="315">
        <v>0</v>
      </c>
      <c r="Q4552" s="279" t="s">
        <v>394</v>
      </c>
      <c r="R4552" s="279" t="s">
        <v>394</v>
      </c>
      <c r="S4552" s="279" t="s">
        <v>394</v>
      </c>
      <c r="T4552" s="279" t="s">
        <v>394</v>
      </c>
      <c r="U4552" s="279" t="s">
        <v>394</v>
      </c>
      <c r="V4552" s="279" t="s">
        <v>394</v>
      </c>
      <c r="W4552" s="279" t="s">
        <v>394</v>
      </c>
      <c r="X4552" s="279" t="s">
        <v>394</v>
      </c>
      <c r="Y4552" s="281"/>
      <c r="Z4552" s="279" t="s">
        <v>394</v>
      </c>
      <c r="AA4552" s="279" t="s">
        <v>394</v>
      </c>
      <c r="AB4552" s="281"/>
      <c r="AC4552" s="279" t="s">
        <v>855</v>
      </c>
      <c r="AF4552" s="276" t="str">
        <f>IFERROR(VLOOKUP(A4552,'[1]قوائم الترجمة'!AC$2:AD$2397,1,0),"م")</f>
        <v>م</v>
      </c>
      <c r="AG4552" s="232"/>
      <c r="AH4552" s="233"/>
      <c r="AI4552" s="233"/>
      <c r="AJ4552" s="233"/>
      <c r="AL4552" s="267"/>
      <c r="AM4552" s="235"/>
      <c r="AO4552" s="236"/>
      <c r="AU4552" s="234"/>
    </row>
    <row r="4553" spans="1:47" ht="21" x14ac:dyDescent="0.4">
      <c r="A4553" s="278">
        <v>123764</v>
      </c>
      <c r="B4553" s="279" t="s">
        <v>2244</v>
      </c>
      <c r="C4553" s="279" t="s">
        <v>170</v>
      </c>
      <c r="D4553" s="279" t="s">
        <v>2245</v>
      </c>
      <c r="E4553" s="279" t="s">
        <v>394</v>
      </c>
      <c r="F4553"/>
      <c r="H4553" s="279" t="s">
        <v>394</v>
      </c>
      <c r="I4553" s="279" t="s">
        <v>539</v>
      </c>
      <c r="J4553" s="279" t="s">
        <v>394</v>
      </c>
      <c r="K4553" s="279" t="s">
        <v>394</v>
      </c>
      <c r="L4553" s="279" t="s">
        <v>394</v>
      </c>
      <c r="M4553" s="279" t="s">
        <v>394</v>
      </c>
      <c r="N4553" s="279" t="s">
        <v>394</v>
      </c>
      <c r="O4553" s="279" t="s">
        <v>394</v>
      </c>
      <c r="P4553" s="315">
        <v>0</v>
      </c>
      <c r="Q4553" s="279" t="s">
        <v>394</v>
      </c>
      <c r="R4553" s="279" t="s">
        <v>394</v>
      </c>
      <c r="S4553" s="279" t="s">
        <v>394</v>
      </c>
      <c r="T4553" s="279" t="s">
        <v>394</v>
      </c>
      <c r="U4553" s="279" t="s">
        <v>394</v>
      </c>
      <c r="V4553" s="279" t="s">
        <v>394</v>
      </c>
      <c r="W4553" s="279" t="s">
        <v>394</v>
      </c>
      <c r="X4553" s="279" t="s">
        <v>394</v>
      </c>
      <c r="Y4553" s="281"/>
      <c r="Z4553" s="279" t="s">
        <v>394</v>
      </c>
      <c r="AA4553" s="279" t="s">
        <v>394</v>
      </c>
      <c r="AB4553" s="281"/>
      <c r="AC4553" s="279" t="s">
        <v>855</v>
      </c>
      <c r="AF4553" s="276" t="str">
        <f>IFERROR(VLOOKUP(A4553,'[1]قوائم الترجمة'!AC$2:AD$2397,1,0),"م")</f>
        <v>م</v>
      </c>
      <c r="AG4553" s="232"/>
      <c r="AH4553" s="233"/>
      <c r="AI4553" s="233"/>
      <c r="AJ4553" s="233"/>
      <c r="AL4553" s="267"/>
      <c r="AM4553" s="235"/>
      <c r="AO4553" s="236"/>
      <c r="AU4553" s="234"/>
    </row>
    <row r="4554" spans="1:47" ht="21" x14ac:dyDescent="0.4">
      <c r="A4554" s="278">
        <v>123765</v>
      </c>
      <c r="B4554" s="279" t="s">
        <v>2243</v>
      </c>
      <c r="C4554" s="279" t="s">
        <v>68</v>
      </c>
      <c r="D4554" s="279" t="s">
        <v>327</v>
      </c>
      <c r="E4554" s="279" t="s">
        <v>394</v>
      </c>
      <c r="F4554"/>
      <c r="H4554" s="279" t="s">
        <v>394</v>
      </c>
      <c r="I4554" s="279" t="s">
        <v>539</v>
      </c>
      <c r="J4554" s="279" t="s">
        <v>394</v>
      </c>
      <c r="K4554" s="279" t="s">
        <v>394</v>
      </c>
      <c r="L4554" s="279" t="s">
        <v>394</v>
      </c>
      <c r="M4554" s="279" t="s">
        <v>394</v>
      </c>
      <c r="N4554" s="279" t="s">
        <v>394</v>
      </c>
      <c r="O4554" s="279" t="s">
        <v>394</v>
      </c>
      <c r="P4554" s="315">
        <v>0</v>
      </c>
      <c r="Q4554" s="279" t="s">
        <v>394</v>
      </c>
      <c r="R4554" s="279" t="s">
        <v>394</v>
      </c>
      <c r="S4554" s="279" t="s">
        <v>394</v>
      </c>
      <c r="T4554" s="279" t="s">
        <v>394</v>
      </c>
      <c r="U4554" s="279" t="s">
        <v>394</v>
      </c>
      <c r="V4554" s="279" t="s">
        <v>394</v>
      </c>
      <c r="W4554" s="279" t="s">
        <v>394</v>
      </c>
      <c r="X4554" s="279" t="s">
        <v>394</v>
      </c>
      <c r="Y4554" s="281"/>
      <c r="Z4554" s="279" t="s">
        <v>394</v>
      </c>
      <c r="AA4554" s="279" t="s">
        <v>394</v>
      </c>
      <c r="AB4554" s="281"/>
      <c r="AC4554" s="279" t="s">
        <v>855</v>
      </c>
      <c r="AF4554" s="276" t="str">
        <f>IFERROR(VLOOKUP(A4554,'[1]قوائم الترجمة'!AC$2:AD$2397,1,0),"م")</f>
        <v>م</v>
      </c>
      <c r="AG4554" s="232"/>
      <c r="AH4554" s="233"/>
      <c r="AI4554" s="233"/>
      <c r="AJ4554" s="233"/>
      <c r="AL4554" s="267"/>
      <c r="AM4554" s="235"/>
      <c r="AO4554" s="236"/>
      <c r="AU4554" s="234"/>
    </row>
    <row r="4555" spans="1:47" ht="21" x14ac:dyDescent="0.4">
      <c r="A4555" s="278">
        <v>123766</v>
      </c>
      <c r="B4555" s="279" t="s">
        <v>2241</v>
      </c>
      <c r="C4555" s="279" t="s">
        <v>66</v>
      </c>
      <c r="D4555" s="279" t="s">
        <v>2242</v>
      </c>
      <c r="E4555" s="279" t="s">
        <v>394</v>
      </c>
      <c r="F4555"/>
      <c r="H4555" s="279" t="s">
        <v>394</v>
      </c>
      <c r="I4555" s="279" t="s">
        <v>539</v>
      </c>
      <c r="J4555" s="279" t="s">
        <v>394</v>
      </c>
      <c r="K4555" s="279" t="s">
        <v>394</v>
      </c>
      <c r="L4555" s="279" t="s">
        <v>394</v>
      </c>
      <c r="M4555" s="279" t="s">
        <v>394</v>
      </c>
      <c r="N4555" s="279" t="s">
        <v>394</v>
      </c>
      <c r="O4555" s="279" t="s">
        <v>394</v>
      </c>
      <c r="P4555" s="315">
        <v>0</v>
      </c>
      <c r="Q4555" s="279" t="s">
        <v>394</v>
      </c>
      <c r="R4555" s="279" t="s">
        <v>394</v>
      </c>
      <c r="S4555" s="279" t="s">
        <v>394</v>
      </c>
      <c r="T4555" s="279" t="s">
        <v>394</v>
      </c>
      <c r="U4555" s="279" t="s">
        <v>394</v>
      </c>
      <c r="V4555" s="279" t="s">
        <v>394</v>
      </c>
      <c r="W4555" s="279" t="s">
        <v>394</v>
      </c>
      <c r="X4555" s="279" t="s">
        <v>394</v>
      </c>
      <c r="Y4555" s="281"/>
      <c r="Z4555" s="279" t="s">
        <v>394</v>
      </c>
      <c r="AA4555" s="279" t="s">
        <v>394</v>
      </c>
      <c r="AB4555" s="281"/>
      <c r="AC4555" s="279" t="s">
        <v>855</v>
      </c>
      <c r="AF4555" s="276" t="str">
        <f>IFERROR(VLOOKUP(A4555,'[1]قوائم الترجمة'!AC$2:AD$2397,1,0),"م")</f>
        <v>م</v>
      </c>
      <c r="AG4555" s="232"/>
      <c r="AH4555" s="233"/>
      <c r="AI4555" s="233"/>
      <c r="AJ4555" s="233"/>
      <c r="AL4555" s="267"/>
      <c r="AM4555" s="235"/>
      <c r="AO4555" s="236"/>
      <c r="AU4555" s="234"/>
    </row>
    <row r="4556" spans="1:47" ht="21" x14ac:dyDescent="0.4">
      <c r="A4556" s="278">
        <v>123767</v>
      </c>
      <c r="B4556" s="279" t="s">
        <v>2240</v>
      </c>
      <c r="C4556" s="279" t="s">
        <v>96</v>
      </c>
      <c r="D4556" s="279" t="s">
        <v>530</v>
      </c>
      <c r="E4556" s="279" t="s">
        <v>394</v>
      </c>
      <c r="F4556"/>
      <c r="H4556" s="279" t="s">
        <v>394</v>
      </c>
      <c r="I4556" s="279" t="s">
        <v>539</v>
      </c>
      <c r="J4556" s="279" t="s">
        <v>394</v>
      </c>
      <c r="K4556" s="279" t="s">
        <v>394</v>
      </c>
      <c r="L4556" s="279" t="s">
        <v>394</v>
      </c>
      <c r="M4556" s="279" t="s">
        <v>394</v>
      </c>
      <c r="N4556" s="279" t="s">
        <v>394</v>
      </c>
      <c r="O4556" s="279" t="s">
        <v>394</v>
      </c>
      <c r="P4556" s="315">
        <v>0</v>
      </c>
      <c r="Q4556" s="279" t="s">
        <v>394</v>
      </c>
      <c r="R4556" s="279" t="s">
        <v>394</v>
      </c>
      <c r="S4556" s="279" t="s">
        <v>394</v>
      </c>
      <c r="T4556" s="279" t="s">
        <v>394</v>
      </c>
      <c r="U4556" s="279" t="s">
        <v>394</v>
      </c>
      <c r="V4556" s="279" t="s">
        <v>394</v>
      </c>
      <c r="W4556" s="279" t="s">
        <v>394</v>
      </c>
      <c r="X4556" s="279" t="s">
        <v>394</v>
      </c>
      <c r="Y4556" s="281"/>
      <c r="Z4556" s="279" t="s">
        <v>394</v>
      </c>
      <c r="AA4556" s="279" t="s">
        <v>394</v>
      </c>
      <c r="AB4556" s="281"/>
      <c r="AC4556" s="279" t="s">
        <v>855</v>
      </c>
      <c r="AF4556" s="276" t="str">
        <f>IFERROR(VLOOKUP(A4556,'[1]قوائم الترجمة'!AC$2:AD$2397,1,0),"م")</f>
        <v>م</v>
      </c>
      <c r="AG4556" s="232"/>
      <c r="AH4556" s="233"/>
      <c r="AI4556" s="233"/>
      <c r="AJ4556" s="233"/>
      <c r="AL4556" s="267"/>
      <c r="AM4556" s="235"/>
      <c r="AO4556" s="236"/>
      <c r="AU4556" s="234"/>
    </row>
    <row r="4557" spans="1:47" ht="21" x14ac:dyDescent="0.4">
      <c r="A4557" s="278">
        <v>123768</v>
      </c>
      <c r="B4557" s="279" t="s">
        <v>2239</v>
      </c>
      <c r="C4557" s="279" t="s">
        <v>510</v>
      </c>
      <c r="D4557" s="279" t="s">
        <v>239</v>
      </c>
      <c r="E4557" s="279" t="s">
        <v>394</v>
      </c>
      <c r="F4557"/>
      <c r="H4557" s="279" t="s">
        <v>394</v>
      </c>
      <c r="I4557" s="279" t="s">
        <v>539</v>
      </c>
      <c r="J4557" s="279" t="s">
        <v>394</v>
      </c>
      <c r="K4557" s="279" t="s">
        <v>394</v>
      </c>
      <c r="L4557" s="279" t="s">
        <v>394</v>
      </c>
      <c r="M4557" s="279" t="s">
        <v>394</v>
      </c>
      <c r="N4557" s="279" t="s">
        <v>394</v>
      </c>
      <c r="O4557" s="279" t="s">
        <v>394</v>
      </c>
      <c r="P4557" s="315">
        <v>0</v>
      </c>
      <c r="Q4557" s="279" t="s">
        <v>394</v>
      </c>
      <c r="R4557" s="279" t="s">
        <v>394</v>
      </c>
      <c r="S4557" s="279" t="s">
        <v>394</v>
      </c>
      <c r="T4557" s="279" t="s">
        <v>394</v>
      </c>
      <c r="U4557" s="279" t="s">
        <v>394</v>
      </c>
      <c r="V4557" s="279" t="s">
        <v>394</v>
      </c>
      <c r="W4557" s="279" t="s">
        <v>394</v>
      </c>
      <c r="X4557" s="279" t="s">
        <v>394</v>
      </c>
      <c r="Y4557" s="281"/>
      <c r="Z4557" s="279" t="s">
        <v>394</v>
      </c>
      <c r="AA4557" s="279" t="s">
        <v>394</v>
      </c>
      <c r="AB4557" s="281"/>
      <c r="AC4557" s="279" t="s">
        <v>394</v>
      </c>
      <c r="AF4557" s="276" t="str">
        <f>IFERROR(VLOOKUP(A4557,'[1]قوائم الترجمة'!AC$2:AD$2397,1,0),"م")</f>
        <v>م</v>
      </c>
      <c r="AG4557" s="232"/>
      <c r="AH4557" s="233"/>
      <c r="AI4557" s="233"/>
      <c r="AJ4557" s="233"/>
      <c r="AL4557" s="267"/>
      <c r="AM4557" s="235"/>
      <c r="AO4557" s="236"/>
      <c r="AU4557" s="234"/>
    </row>
    <row r="4558" spans="1:47" ht="21" x14ac:dyDescent="0.4">
      <c r="A4558" s="278">
        <v>123769</v>
      </c>
      <c r="B4558" s="279" t="s">
        <v>2238</v>
      </c>
      <c r="C4558" s="279" t="s">
        <v>109</v>
      </c>
      <c r="D4558" s="279" t="s">
        <v>273</v>
      </c>
      <c r="E4558" s="279" t="s">
        <v>394</v>
      </c>
      <c r="F4558"/>
      <c r="H4558" s="279" t="s">
        <v>394</v>
      </c>
      <c r="I4558" s="279" t="s">
        <v>539</v>
      </c>
      <c r="J4558" s="279" t="s">
        <v>394</v>
      </c>
      <c r="K4558" s="279" t="s">
        <v>394</v>
      </c>
      <c r="L4558" s="279" t="s">
        <v>394</v>
      </c>
      <c r="M4558" s="279" t="s">
        <v>394</v>
      </c>
      <c r="N4558" s="279" t="s">
        <v>394</v>
      </c>
      <c r="O4558" s="279" t="s">
        <v>394</v>
      </c>
      <c r="P4558" s="315">
        <v>0</v>
      </c>
      <c r="Q4558" s="279" t="s">
        <v>394</v>
      </c>
      <c r="R4558" s="279" t="s">
        <v>394</v>
      </c>
      <c r="S4558" s="279" t="s">
        <v>394</v>
      </c>
      <c r="T4558" s="279" t="s">
        <v>394</v>
      </c>
      <c r="U4558" s="279" t="s">
        <v>394</v>
      </c>
      <c r="V4558" s="279" t="s">
        <v>394</v>
      </c>
      <c r="W4558" s="279" t="s">
        <v>394</v>
      </c>
      <c r="X4558" s="279" t="s">
        <v>394</v>
      </c>
      <c r="Y4558" s="281"/>
      <c r="Z4558" s="279" t="s">
        <v>394</v>
      </c>
      <c r="AA4558" s="279" t="s">
        <v>394</v>
      </c>
      <c r="AB4558" s="281"/>
      <c r="AC4558" s="279" t="s">
        <v>394</v>
      </c>
      <c r="AF4558" s="276" t="str">
        <f>IFERROR(VLOOKUP(A4558,'[1]قوائم الترجمة'!AC$2:AD$2397,1,0),"م")</f>
        <v>م</v>
      </c>
      <c r="AG4558" s="232"/>
      <c r="AH4558" s="233"/>
      <c r="AI4558" s="233"/>
      <c r="AJ4558" s="233"/>
      <c r="AL4558" s="267"/>
      <c r="AM4558" s="235"/>
      <c r="AO4558" s="236"/>
      <c r="AU4558" s="234"/>
    </row>
    <row r="4559" spans="1:47" ht="21" x14ac:dyDescent="0.4">
      <c r="A4559" s="275">
        <v>123770</v>
      </c>
      <c r="B4559" s="276" t="s">
        <v>2236</v>
      </c>
      <c r="C4559" s="276" t="s">
        <v>2237</v>
      </c>
      <c r="D4559" s="276" t="s">
        <v>608</v>
      </c>
      <c r="E4559" s="276" t="s">
        <v>424</v>
      </c>
      <c r="F4559" s="317" t="s">
        <v>8717</v>
      </c>
      <c r="G4559" s="317" t="s">
        <v>8718</v>
      </c>
      <c r="H4559" s="276" t="s">
        <v>425</v>
      </c>
      <c r="I4559" s="276" t="s">
        <v>540</v>
      </c>
      <c r="J4559" s="276" t="s">
        <v>426</v>
      </c>
      <c r="K4559" s="277">
        <v>2011</v>
      </c>
      <c r="L4559" s="276" t="s">
        <v>842</v>
      </c>
      <c r="M4559" s="303"/>
      <c r="N4559" s="276" t="s">
        <v>394</v>
      </c>
      <c r="O4559" s="276" t="s">
        <v>394</v>
      </c>
      <c r="P4559" s="315">
        <v>0</v>
      </c>
      <c r="Q4559" s="303"/>
      <c r="R4559" s="276" t="s">
        <v>394</v>
      </c>
      <c r="S4559" s="276" t="s">
        <v>394</v>
      </c>
      <c r="T4559" s="303"/>
      <c r="U4559" s="303"/>
      <c r="V4559" s="303"/>
      <c r="W4559" s="303"/>
      <c r="X4559" s="303"/>
      <c r="Z4559" s="303"/>
      <c r="AA4559" s="303"/>
      <c r="AC4559" s="276" t="s">
        <v>394</v>
      </c>
      <c r="AF4559" s="276">
        <f>IFERROR(VLOOKUP(A4559,'[1]قوائم الترجمة'!AC$2:AD$2397,1,0),"م")</f>
        <v>123770</v>
      </c>
      <c r="AG4559" s="232"/>
      <c r="AH4559" s="233"/>
      <c r="AI4559" s="233"/>
      <c r="AJ4559" s="233"/>
      <c r="AL4559" s="267"/>
      <c r="AM4559" s="235"/>
      <c r="AO4559" s="236"/>
      <c r="AU4559" s="234"/>
    </row>
    <row r="4560" spans="1:47" ht="21" x14ac:dyDescent="0.4">
      <c r="A4560" s="275">
        <v>123771</v>
      </c>
      <c r="B4560" s="276" t="s">
        <v>2234</v>
      </c>
      <c r="C4560" s="276" t="s">
        <v>2235</v>
      </c>
      <c r="D4560" s="276" t="s">
        <v>1262</v>
      </c>
      <c r="E4560" s="276" t="s">
        <v>424</v>
      </c>
      <c r="F4560" s="317" t="s">
        <v>8719</v>
      </c>
      <c r="G4560" s="317" t="s">
        <v>402</v>
      </c>
      <c r="H4560" s="276" t="s">
        <v>425</v>
      </c>
      <c r="I4560" s="276" t="s">
        <v>541</v>
      </c>
      <c r="J4560" s="276" t="s">
        <v>426</v>
      </c>
      <c r="K4560" s="277">
        <v>2017</v>
      </c>
      <c r="L4560" s="276" t="s">
        <v>402</v>
      </c>
      <c r="M4560" s="303"/>
      <c r="N4560" s="276" t="s">
        <v>394</v>
      </c>
      <c r="O4560" s="276" t="s">
        <v>394</v>
      </c>
      <c r="P4560" s="315">
        <v>0</v>
      </c>
      <c r="Q4560" s="303"/>
      <c r="R4560" s="276" t="s">
        <v>394</v>
      </c>
      <c r="S4560" s="276" t="s">
        <v>394</v>
      </c>
      <c r="T4560" s="303"/>
      <c r="U4560" s="303"/>
      <c r="V4560" s="303"/>
      <c r="W4560" s="303"/>
      <c r="X4560" s="303"/>
      <c r="Z4560" s="303"/>
      <c r="AA4560" s="303"/>
      <c r="AC4560" s="276" t="s">
        <v>394</v>
      </c>
      <c r="AF4560" s="276">
        <f>IFERROR(VLOOKUP(A4560,'[1]قوائم الترجمة'!AC$2:AD$2397,1,0),"م")</f>
        <v>123771</v>
      </c>
      <c r="AG4560" s="232"/>
      <c r="AH4560" s="233"/>
      <c r="AI4560" s="233"/>
      <c r="AJ4560" s="233"/>
      <c r="AL4560" s="267"/>
      <c r="AM4560" s="235"/>
      <c r="AO4560" s="236"/>
      <c r="AU4560" s="234"/>
    </row>
    <row r="4561" spans="1:47" ht="21" x14ac:dyDescent="0.4">
      <c r="A4561" s="275">
        <v>123772</v>
      </c>
      <c r="B4561" s="276" t="s">
        <v>2233</v>
      </c>
      <c r="C4561" s="276" t="s">
        <v>125</v>
      </c>
      <c r="D4561" s="276" t="s">
        <v>957</v>
      </c>
      <c r="E4561" s="276" t="s">
        <v>424</v>
      </c>
      <c r="F4561" s="317" t="s">
        <v>8720</v>
      </c>
      <c r="G4561" s="317" t="s">
        <v>8180</v>
      </c>
      <c r="H4561" s="276" t="s">
        <v>425</v>
      </c>
      <c r="I4561" s="276" t="s">
        <v>67</v>
      </c>
      <c r="J4561" s="276" t="s">
        <v>403</v>
      </c>
      <c r="K4561" s="277">
        <v>2011</v>
      </c>
      <c r="L4561" s="276" t="s">
        <v>404</v>
      </c>
      <c r="M4561" s="303"/>
      <c r="N4561" s="276" t="s">
        <v>394</v>
      </c>
      <c r="O4561" s="276" t="s">
        <v>394</v>
      </c>
      <c r="P4561" s="315">
        <v>0</v>
      </c>
      <c r="Q4561" s="303"/>
      <c r="R4561" s="276" t="s">
        <v>394</v>
      </c>
      <c r="S4561" s="276" t="s">
        <v>394</v>
      </c>
      <c r="T4561" s="303"/>
      <c r="U4561" s="303"/>
      <c r="V4561" s="303"/>
      <c r="W4561" s="303"/>
      <c r="X4561" s="303"/>
      <c r="Z4561" s="303"/>
      <c r="AA4561" s="303"/>
      <c r="AC4561" s="276" t="s">
        <v>394</v>
      </c>
      <c r="AF4561" s="276">
        <f>IFERROR(VLOOKUP(A4561,'[1]قوائم الترجمة'!AC$2:AD$2397,1,0),"م")</f>
        <v>123772</v>
      </c>
      <c r="AG4561" s="232"/>
      <c r="AH4561" s="233"/>
      <c r="AI4561" s="233"/>
      <c r="AJ4561" s="233"/>
      <c r="AL4561" s="267"/>
      <c r="AM4561" s="235"/>
      <c r="AO4561" s="236"/>
      <c r="AU4561" s="234"/>
    </row>
    <row r="4562" spans="1:47" ht="21" x14ac:dyDescent="0.4">
      <c r="A4562" s="278">
        <v>123773</v>
      </c>
      <c r="B4562" s="279" t="s">
        <v>2232</v>
      </c>
      <c r="C4562" s="279" t="s">
        <v>84</v>
      </c>
      <c r="D4562" s="279" t="s">
        <v>263</v>
      </c>
      <c r="E4562" s="279" t="s">
        <v>394</v>
      </c>
      <c r="F4562"/>
      <c r="H4562" s="279" t="s">
        <v>394</v>
      </c>
      <c r="I4562" s="279" t="s">
        <v>539</v>
      </c>
      <c r="J4562" s="279" t="s">
        <v>394</v>
      </c>
      <c r="K4562" s="279" t="s">
        <v>394</v>
      </c>
      <c r="L4562" s="279" t="s">
        <v>394</v>
      </c>
      <c r="M4562" s="279" t="s">
        <v>394</v>
      </c>
      <c r="N4562" s="279" t="s">
        <v>394</v>
      </c>
      <c r="O4562" s="279" t="s">
        <v>394</v>
      </c>
      <c r="P4562" s="315">
        <v>0</v>
      </c>
      <c r="Q4562" s="279" t="s">
        <v>394</v>
      </c>
      <c r="R4562" s="279" t="s">
        <v>394</v>
      </c>
      <c r="S4562" s="279" t="s">
        <v>394</v>
      </c>
      <c r="T4562" s="279" t="s">
        <v>394</v>
      </c>
      <c r="U4562" s="279" t="s">
        <v>394</v>
      </c>
      <c r="V4562" s="279" t="s">
        <v>394</v>
      </c>
      <c r="W4562" s="279" t="s">
        <v>394</v>
      </c>
      <c r="X4562" s="279" t="s">
        <v>394</v>
      </c>
      <c r="Y4562" s="281"/>
      <c r="Z4562" s="279" t="s">
        <v>394</v>
      </c>
      <c r="AA4562" s="279" t="s">
        <v>394</v>
      </c>
      <c r="AB4562" s="281"/>
      <c r="AC4562" s="279" t="s">
        <v>394</v>
      </c>
      <c r="AF4562" s="276" t="str">
        <f>IFERROR(VLOOKUP(A4562,'[1]قوائم الترجمة'!AC$2:AD$2397,1,0),"م")</f>
        <v>م</v>
      </c>
      <c r="AG4562" s="232"/>
      <c r="AH4562" s="233"/>
      <c r="AI4562" s="233"/>
      <c r="AJ4562" s="233"/>
      <c r="AL4562" s="267"/>
      <c r="AM4562" s="235"/>
      <c r="AO4562" s="236"/>
      <c r="AU4562" s="234"/>
    </row>
    <row r="4563" spans="1:47" ht="21" x14ac:dyDescent="0.4">
      <c r="A4563" s="278">
        <v>123774</v>
      </c>
      <c r="B4563" s="279" t="s">
        <v>2231</v>
      </c>
      <c r="C4563" s="279" t="s">
        <v>177</v>
      </c>
      <c r="D4563" s="279" t="s">
        <v>119</v>
      </c>
      <c r="E4563" s="279" t="s">
        <v>394</v>
      </c>
      <c r="F4563"/>
      <c r="H4563" s="279" t="s">
        <v>394</v>
      </c>
      <c r="I4563" s="279" t="s">
        <v>539</v>
      </c>
      <c r="J4563" s="279" t="s">
        <v>394</v>
      </c>
      <c r="K4563" s="279" t="s">
        <v>394</v>
      </c>
      <c r="L4563" s="279" t="s">
        <v>394</v>
      </c>
      <c r="M4563" s="279" t="s">
        <v>394</v>
      </c>
      <c r="N4563" s="279" t="s">
        <v>394</v>
      </c>
      <c r="O4563" s="279" t="s">
        <v>394</v>
      </c>
      <c r="P4563" s="315">
        <v>0</v>
      </c>
      <c r="Q4563" s="279" t="s">
        <v>394</v>
      </c>
      <c r="R4563" s="279" t="s">
        <v>394</v>
      </c>
      <c r="S4563" s="279" t="s">
        <v>394</v>
      </c>
      <c r="T4563" s="279" t="s">
        <v>394</v>
      </c>
      <c r="U4563" s="279" t="s">
        <v>394</v>
      </c>
      <c r="V4563" s="279" t="s">
        <v>394</v>
      </c>
      <c r="W4563" s="279" t="s">
        <v>394</v>
      </c>
      <c r="X4563" s="279" t="s">
        <v>394</v>
      </c>
      <c r="Y4563" s="281"/>
      <c r="Z4563" s="279" t="s">
        <v>394</v>
      </c>
      <c r="AA4563" s="279" t="s">
        <v>394</v>
      </c>
      <c r="AB4563" s="281"/>
      <c r="AC4563" s="279" t="s">
        <v>855</v>
      </c>
      <c r="AF4563" s="276" t="str">
        <f>IFERROR(VLOOKUP(A4563,'[1]قوائم الترجمة'!AC$2:AD$2397,1,0),"م")</f>
        <v>م</v>
      </c>
      <c r="AG4563" s="232"/>
      <c r="AH4563" s="233"/>
      <c r="AI4563" s="233"/>
      <c r="AJ4563" s="233"/>
      <c r="AL4563" s="267"/>
      <c r="AM4563" s="235"/>
      <c r="AO4563" s="236"/>
      <c r="AU4563" s="234"/>
    </row>
    <row r="4564" spans="1:47" ht="21" x14ac:dyDescent="0.4">
      <c r="A4564" s="275">
        <v>123775</v>
      </c>
      <c r="B4564" s="276" t="s">
        <v>2228</v>
      </c>
      <c r="C4564" s="276" t="s">
        <v>2229</v>
      </c>
      <c r="D4564" s="276" t="s">
        <v>2230</v>
      </c>
      <c r="E4564" s="276" t="s">
        <v>424</v>
      </c>
      <c r="F4564" s="317" t="s">
        <v>8721</v>
      </c>
      <c r="G4564" s="317" t="s">
        <v>402</v>
      </c>
      <c r="H4564" s="276" t="s">
        <v>425</v>
      </c>
      <c r="I4564" s="276" t="s">
        <v>540</v>
      </c>
      <c r="J4564" s="276" t="s">
        <v>426</v>
      </c>
      <c r="K4564" s="277">
        <v>2006</v>
      </c>
      <c r="L4564" s="276" t="s">
        <v>402</v>
      </c>
      <c r="M4564" s="303"/>
      <c r="N4564" s="276" t="s">
        <v>394</v>
      </c>
      <c r="O4564" s="276" t="s">
        <v>394</v>
      </c>
      <c r="P4564" s="315">
        <v>0</v>
      </c>
      <c r="Q4564" s="303"/>
      <c r="R4564" s="276" t="s">
        <v>394</v>
      </c>
      <c r="S4564" s="276" t="s">
        <v>394</v>
      </c>
      <c r="T4564" s="303"/>
      <c r="U4564" s="303"/>
      <c r="V4564" s="303"/>
      <c r="W4564" s="303"/>
      <c r="X4564" s="303"/>
      <c r="Z4564" s="303"/>
      <c r="AA4564" s="303"/>
      <c r="AC4564" s="276" t="s">
        <v>394</v>
      </c>
      <c r="AF4564" s="276">
        <f>IFERROR(VLOOKUP(A4564,'[1]قوائم الترجمة'!AC$2:AD$2397,1,0),"م")</f>
        <v>123775</v>
      </c>
      <c r="AG4564" s="232"/>
      <c r="AH4564" s="233"/>
      <c r="AI4564" s="233"/>
      <c r="AJ4564" s="233"/>
      <c r="AL4564" s="267"/>
      <c r="AM4564" s="235"/>
      <c r="AO4564" s="236"/>
      <c r="AU4564" s="234"/>
    </row>
    <row r="4565" spans="1:47" ht="21" x14ac:dyDescent="0.4">
      <c r="A4565" s="278">
        <v>123776</v>
      </c>
      <c r="B4565" s="279" t="s">
        <v>2227</v>
      </c>
      <c r="C4565" s="279" t="s">
        <v>1167</v>
      </c>
      <c r="D4565" s="279" t="s">
        <v>1477</v>
      </c>
      <c r="E4565" s="279" t="s">
        <v>394</v>
      </c>
      <c r="F4565"/>
      <c r="H4565" s="279" t="s">
        <v>394</v>
      </c>
      <c r="I4565" s="279" t="s">
        <v>539</v>
      </c>
      <c r="J4565" s="279" t="s">
        <v>394</v>
      </c>
      <c r="K4565" s="279" t="s">
        <v>394</v>
      </c>
      <c r="L4565" s="279" t="s">
        <v>394</v>
      </c>
      <c r="M4565" s="279" t="s">
        <v>394</v>
      </c>
      <c r="N4565" s="279" t="s">
        <v>394</v>
      </c>
      <c r="O4565" s="279" t="s">
        <v>394</v>
      </c>
      <c r="P4565" s="315">
        <v>0</v>
      </c>
      <c r="Q4565" s="279" t="s">
        <v>394</v>
      </c>
      <c r="R4565" s="279" t="s">
        <v>394</v>
      </c>
      <c r="S4565" s="279" t="s">
        <v>394</v>
      </c>
      <c r="T4565" s="279" t="s">
        <v>394</v>
      </c>
      <c r="U4565" s="279" t="s">
        <v>394</v>
      </c>
      <c r="V4565" s="279" t="s">
        <v>394</v>
      </c>
      <c r="W4565" s="279" t="s">
        <v>394</v>
      </c>
      <c r="X4565" s="279" t="s">
        <v>394</v>
      </c>
      <c r="Y4565" s="281"/>
      <c r="Z4565" s="279" t="s">
        <v>394</v>
      </c>
      <c r="AA4565" s="279" t="s">
        <v>394</v>
      </c>
      <c r="AB4565" s="281"/>
      <c r="AC4565" s="279" t="s">
        <v>855</v>
      </c>
      <c r="AF4565" s="276" t="str">
        <f>IFERROR(VLOOKUP(A4565,'[1]قوائم الترجمة'!AC$2:AD$2397,1,0),"م")</f>
        <v>م</v>
      </c>
      <c r="AG4565" s="232"/>
      <c r="AH4565" s="233"/>
      <c r="AI4565" s="233"/>
      <c r="AJ4565" s="233"/>
      <c r="AL4565" s="267"/>
      <c r="AM4565" s="235"/>
      <c r="AO4565" s="236"/>
      <c r="AU4565" s="234"/>
    </row>
    <row r="4566" spans="1:47" ht="21" x14ac:dyDescent="0.4">
      <c r="A4566" s="278">
        <v>123777</v>
      </c>
      <c r="B4566" s="279" t="s">
        <v>1111</v>
      </c>
      <c r="C4566" s="279" t="s">
        <v>65</v>
      </c>
      <c r="D4566" s="279" t="s">
        <v>272</v>
      </c>
      <c r="E4566" s="279" t="s">
        <v>394</v>
      </c>
      <c r="F4566"/>
      <c r="H4566" s="279" t="s">
        <v>394</v>
      </c>
      <c r="I4566" s="279" t="s">
        <v>539</v>
      </c>
      <c r="J4566" s="279" t="s">
        <v>394</v>
      </c>
      <c r="K4566" s="279" t="s">
        <v>394</v>
      </c>
      <c r="L4566" s="279" t="s">
        <v>394</v>
      </c>
      <c r="M4566" s="279" t="s">
        <v>394</v>
      </c>
      <c r="N4566" s="279" t="s">
        <v>394</v>
      </c>
      <c r="O4566" s="279" t="s">
        <v>394</v>
      </c>
      <c r="P4566" s="315">
        <v>0</v>
      </c>
      <c r="Q4566" s="279" t="s">
        <v>394</v>
      </c>
      <c r="R4566" s="279" t="s">
        <v>394</v>
      </c>
      <c r="S4566" s="279" t="s">
        <v>394</v>
      </c>
      <c r="T4566" s="279" t="s">
        <v>394</v>
      </c>
      <c r="U4566" s="279" t="s">
        <v>394</v>
      </c>
      <c r="V4566" s="279" t="s">
        <v>394</v>
      </c>
      <c r="W4566" s="279" t="s">
        <v>394</v>
      </c>
      <c r="X4566" s="279" t="s">
        <v>394</v>
      </c>
      <c r="Y4566" s="281"/>
      <c r="Z4566" s="279" t="s">
        <v>394</v>
      </c>
      <c r="AA4566" s="279" t="s">
        <v>394</v>
      </c>
      <c r="AB4566" s="281"/>
      <c r="AC4566" s="279" t="s">
        <v>855</v>
      </c>
      <c r="AF4566" s="276" t="str">
        <f>IFERROR(VLOOKUP(A4566,'[1]قوائم الترجمة'!AC$2:AD$2397,1,0),"م")</f>
        <v>م</v>
      </c>
      <c r="AG4566" s="232"/>
      <c r="AH4566" s="233"/>
      <c r="AI4566" s="233"/>
      <c r="AJ4566" s="233"/>
      <c r="AL4566" s="267"/>
      <c r="AM4566" s="235"/>
      <c r="AO4566" s="236"/>
      <c r="AU4566" s="234"/>
    </row>
    <row r="4567" spans="1:47" ht="21" x14ac:dyDescent="0.4">
      <c r="A4567" s="278">
        <v>123778</v>
      </c>
      <c r="B4567" s="279" t="s">
        <v>2226</v>
      </c>
      <c r="C4567" s="279" t="s">
        <v>141</v>
      </c>
      <c r="D4567" s="279" t="s">
        <v>10384</v>
      </c>
      <c r="E4567" s="279" t="s">
        <v>394</v>
      </c>
      <c r="F4567"/>
      <c r="H4567" s="279" t="s">
        <v>394</v>
      </c>
      <c r="I4567" s="279" t="s">
        <v>539</v>
      </c>
      <c r="J4567" s="279" t="s">
        <v>394</v>
      </c>
      <c r="K4567" s="279" t="s">
        <v>394</v>
      </c>
      <c r="L4567" s="279" t="s">
        <v>394</v>
      </c>
      <c r="M4567" s="279" t="s">
        <v>394</v>
      </c>
      <c r="N4567" s="279" t="s">
        <v>394</v>
      </c>
      <c r="O4567" s="279" t="s">
        <v>394</v>
      </c>
      <c r="P4567" s="315">
        <v>0</v>
      </c>
      <c r="Q4567" s="279" t="s">
        <v>394</v>
      </c>
      <c r="R4567" s="279" t="s">
        <v>394</v>
      </c>
      <c r="S4567" s="279" t="s">
        <v>394</v>
      </c>
      <c r="T4567" s="279" t="s">
        <v>394</v>
      </c>
      <c r="U4567" s="279" t="s">
        <v>394</v>
      </c>
      <c r="V4567" s="279" t="s">
        <v>394</v>
      </c>
      <c r="W4567" s="279" t="s">
        <v>394</v>
      </c>
      <c r="X4567" s="279" t="s">
        <v>394</v>
      </c>
      <c r="Y4567" s="281"/>
      <c r="Z4567" s="279" t="s">
        <v>394</v>
      </c>
      <c r="AA4567" s="279" t="s">
        <v>394</v>
      </c>
      <c r="AB4567" s="281"/>
      <c r="AC4567" s="279" t="s">
        <v>855</v>
      </c>
      <c r="AF4567" s="276" t="str">
        <f>IFERROR(VLOOKUP(A4567,'[1]قوائم الترجمة'!AC$2:AD$2397,1,0),"م")</f>
        <v>م</v>
      </c>
      <c r="AG4567" s="232"/>
      <c r="AH4567" s="233"/>
      <c r="AI4567" s="233"/>
      <c r="AJ4567" s="233"/>
      <c r="AL4567" s="267"/>
      <c r="AM4567" s="235"/>
      <c r="AO4567" s="236"/>
      <c r="AU4567" s="234"/>
    </row>
    <row r="4568" spans="1:47" ht="21" x14ac:dyDescent="0.4">
      <c r="A4568" s="278">
        <v>123779</v>
      </c>
      <c r="B4568" s="279" t="s">
        <v>2225</v>
      </c>
      <c r="C4568" s="279" t="s">
        <v>1476</v>
      </c>
      <c r="D4568" s="279" t="s">
        <v>10410</v>
      </c>
      <c r="E4568" s="279" t="s">
        <v>394</v>
      </c>
      <c r="F4568"/>
      <c r="H4568" s="279" t="s">
        <v>394</v>
      </c>
      <c r="I4568" s="279" t="s">
        <v>540</v>
      </c>
      <c r="J4568" s="279" t="s">
        <v>394</v>
      </c>
      <c r="K4568" s="279" t="s">
        <v>394</v>
      </c>
      <c r="L4568" s="279" t="s">
        <v>394</v>
      </c>
      <c r="M4568" s="279" t="s">
        <v>394</v>
      </c>
      <c r="N4568" s="279" t="s">
        <v>394</v>
      </c>
      <c r="O4568" s="279" t="s">
        <v>394</v>
      </c>
      <c r="P4568" s="315">
        <v>0</v>
      </c>
      <c r="Q4568" s="279" t="s">
        <v>394</v>
      </c>
      <c r="R4568" s="279" t="s">
        <v>394</v>
      </c>
      <c r="S4568" s="279" t="s">
        <v>394</v>
      </c>
      <c r="T4568" s="279" t="s">
        <v>394</v>
      </c>
      <c r="U4568" s="279" t="s">
        <v>394</v>
      </c>
      <c r="V4568" s="279" t="s">
        <v>394</v>
      </c>
      <c r="W4568" s="279" t="s">
        <v>394</v>
      </c>
      <c r="X4568" s="279" t="s">
        <v>394</v>
      </c>
      <c r="Y4568" s="281"/>
      <c r="Z4568" s="279" t="s">
        <v>394</v>
      </c>
      <c r="AA4568" s="279" t="s">
        <v>394</v>
      </c>
      <c r="AB4568" s="281"/>
      <c r="AC4568" s="279" t="s">
        <v>394</v>
      </c>
      <c r="AF4568" s="276" t="str">
        <f>IFERROR(VLOOKUP(A4568,'[1]قوائم الترجمة'!AC$2:AD$2397,1,0),"م")</f>
        <v>م</v>
      </c>
      <c r="AG4568" s="232"/>
      <c r="AH4568" s="233"/>
      <c r="AI4568" s="233"/>
      <c r="AJ4568" s="233"/>
      <c r="AL4568" s="267"/>
      <c r="AM4568" s="235"/>
      <c r="AO4568" s="236"/>
      <c r="AU4568" s="234"/>
    </row>
    <row r="4569" spans="1:47" ht="21" x14ac:dyDescent="0.4">
      <c r="A4569" s="278">
        <v>123780</v>
      </c>
      <c r="B4569" s="279" t="s">
        <v>2224</v>
      </c>
      <c r="C4569" s="279" t="s">
        <v>1001</v>
      </c>
      <c r="D4569" s="279" t="s">
        <v>239</v>
      </c>
      <c r="E4569" s="279" t="s">
        <v>394</v>
      </c>
      <c r="F4569"/>
      <c r="H4569" s="279" t="s">
        <v>394</v>
      </c>
      <c r="I4569" s="279" t="s">
        <v>539</v>
      </c>
      <c r="J4569" s="279" t="s">
        <v>394</v>
      </c>
      <c r="K4569" s="279" t="s">
        <v>394</v>
      </c>
      <c r="L4569" s="279" t="s">
        <v>394</v>
      </c>
      <c r="M4569" s="279" t="s">
        <v>394</v>
      </c>
      <c r="N4569" s="279" t="s">
        <v>394</v>
      </c>
      <c r="O4569" s="279" t="s">
        <v>394</v>
      </c>
      <c r="P4569" s="315">
        <v>0</v>
      </c>
      <c r="Q4569" s="279" t="s">
        <v>394</v>
      </c>
      <c r="R4569" s="279" t="s">
        <v>394</v>
      </c>
      <c r="S4569" s="279" t="s">
        <v>394</v>
      </c>
      <c r="T4569" s="279" t="s">
        <v>394</v>
      </c>
      <c r="U4569" s="279" t="s">
        <v>394</v>
      </c>
      <c r="V4569" s="279" t="s">
        <v>394</v>
      </c>
      <c r="W4569" s="279" t="s">
        <v>394</v>
      </c>
      <c r="X4569" s="279" t="s">
        <v>394</v>
      </c>
      <c r="Y4569" s="281"/>
      <c r="Z4569" s="279" t="s">
        <v>394</v>
      </c>
      <c r="AA4569" s="279" t="s">
        <v>394</v>
      </c>
      <c r="AB4569" s="281"/>
      <c r="AC4569" s="279" t="s">
        <v>855</v>
      </c>
      <c r="AF4569" s="276" t="str">
        <f>IFERROR(VLOOKUP(A4569,'[1]قوائم الترجمة'!AC$2:AD$2397,1,0),"م")</f>
        <v>م</v>
      </c>
      <c r="AG4569" s="232"/>
      <c r="AH4569" s="233"/>
      <c r="AI4569" s="233"/>
      <c r="AJ4569" s="233"/>
      <c r="AL4569" s="267"/>
      <c r="AM4569" s="235"/>
      <c r="AO4569" s="236"/>
      <c r="AU4569" s="234"/>
    </row>
    <row r="4570" spans="1:47" ht="21" x14ac:dyDescent="0.4">
      <c r="A4570" s="278">
        <v>123781</v>
      </c>
      <c r="B4570" s="279" t="s">
        <v>2223</v>
      </c>
      <c r="C4570" s="279" t="s">
        <v>96</v>
      </c>
      <c r="D4570" s="279" t="s">
        <v>462</v>
      </c>
      <c r="E4570" s="279" t="s">
        <v>394</v>
      </c>
      <c r="F4570"/>
      <c r="H4570" s="279" t="s">
        <v>394</v>
      </c>
      <c r="I4570" s="279" t="s">
        <v>540</v>
      </c>
      <c r="J4570" s="279" t="s">
        <v>394</v>
      </c>
      <c r="K4570" s="279" t="s">
        <v>394</v>
      </c>
      <c r="L4570" s="279" t="s">
        <v>394</v>
      </c>
      <c r="M4570" s="279" t="s">
        <v>394</v>
      </c>
      <c r="N4570" s="279" t="s">
        <v>394</v>
      </c>
      <c r="O4570" s="279" t="s">
        <v>394</v>
      </c>
      <c r="P4570" s="315">
        <v>0</v>
      </c>
      <c r="Q4570" s="279" t="s">
        <v>394</v>
      </c>
      <c r="R4570" s="279" t="s">
        <v>394</v>
      </c>
      <c r="S4570" s="279" t="s">
        <v>394</v>
      </c>
      <c r="T4570" s="279" t="s">
        <v>394</v>
      </c>
      <c r="U4570" s="279" t="s">
        <v>394</v>
      </c>
      <c r="V4570" s="279" t="s">
        <v>394</v>
      </c>
      <c r="W4570" s="279" t="s">
        <v>394</v>
      </c>
      <c r="X4570" s="279" t="s">
        <v>394</v>
      </c>
      <c r="Y4570" s="281"/>
      <c r="Z4570" s="279" t="s">
        <v>394</v>
      </c>
      <c r="AA4570" s="279" t="s">
        <v>394</v>
      </c>
      <c r="AB4570" s="281"/>
      <c r="AC4570" s="279" t="s">
        <v>394</v>
      </c>
      <c r="AF4570" s="276" t="str">
        <f>IFERROR(VLOOKUP(A4570,'[1]قوائم الترجمة'!AC$2:AD$2397,1,0),"م")</f>
        <v>م</v>
      </c>
      <c r="AG4570" s="232"/>
      <c r="AH4570" s="233"/>
      <c r="AI4570" s="233"/>
      <c r="AJ4570" s="233"/>
      <c r="AL4570" s="267"/>
      <c r="AM4570" s="235"/>
      <c r="AO4570" s="236"/>
      <c r="AU4570" s="234"/>
    </row>
    <row r="4571" spans="1:47" ht="21" x14ac:dyDescent="0.4">
      <c r="A4571" s="275">
        <v>123782</v>
      </c>
      <c r="B4571" s="276" t="s">
        <v>2222</v>
      </c>
      <c r="C4571" s="276" t="s">
        <v>381</v>
      </c>
      <c r="D4571" s="276" t="s">
        <v>988</v>
      </c>
      <c r="E4571" s="276" t="s">
        <v>424</v>
      </c>
      <c r="F4571" s="317" t="s">
        <v>8722</v>
      </c>
      <c r="G4571" s="317" t="s">
        <v>8329</v>
      </c>
      <c r="H4571" s="276" t="s">
        <v>425</v>
      </c>
      <c r="I4571" s="276" t="s">
        <v>67</v>
      </c>
      <c r="J4571" s="276" t="s">
        <v>8112</v>
      </c>
      <c r="K4571" s="277">
        <v>2006</v>
      </c>
      <c r="L4571" s="276" t="s">
        <v>412</v>
      </c>
      <c r="M4571" s="303"/>
      <c r="N4571" s="276" t="s">
        <v>394</v>
      </c>
      <c r="O4571" s="276" t="s">
        <v>394</v>
      </c>
      <c r="P4571" s="315">
        <v>0</v>
      </c>
      <c r="Q4571" s="303"/>
      <c r="R4571" s="276" t="s">
        <v>394</v>
      </c>
      <c r="S4571" s="276" t="s">
        <v>394</v>
      </c>
      <c r="T4571" s="303"/>
      <c r="U4571" s="303"/>
      <c r="V4571" s="303"/>
      <c r="W4571" s="303"/>
      <c r="X4571" s="303"/>
      <c r="Z4571" s="303"/>
      <c r="AA4571" s="303"/>
      <c r="AC4571" s="276" t="s">
        <v>394</v>
      </c>
      <c r="AF4571" s="276">
        <f>IFERROR(VLOOKUP(A4571,'[1]قوائم الترجمة'!AC$2:AD$2397,1,0),"م")</f>
        <v>123782</v>
      </c>
      <c r="AG4571" s="232"/>
      <c r="AH4571" s="233"/>
      <c r="AI4571" s="233"/>
      <c r="AJ4571" s="233"/>
      <c r="AL4571" s="267"/>
      <c r="AM4571" s="235"/>
      <c r="AO4571" s="236"/>
      <c r="AU4571" s="234"/>
    </row>
    <row r="4572" spans="1:47" ht="21" x14ac:dyDescent="0.4">
      <c r="A4572" s="275">
        <v>123783</v>
      </c>
      <c r="B4572" s="276" t="s">
        <v>2221</v>
      </c>
      <c r="C4572" s="276" t="s">
        <v>97</v>
      </c>
      <c r="D4572" s="276" t="s">
        <v>256</v>
      </c>
      <c r="E4572" s="276" t="s">
        <v>424</v>
      </c>
      <c r="F4572" s="317" t="s">
        <v>8723</v>
      </c>
      <c r="G4572" s="317" t="s">
        <v>402</v>
      </c>
      <c r="H4572" s="276" t="s">
        <v>425</v>
      </c>
      <c r="I4572" s="276" t="s">
        <v>67</v>
      </c>
      <c r="J4572" s="276" t="s">
        <v>403</v>
      </c>
      <c r="K4572" s="277">
        <v>1993</v>
      </c>
      <c r="L4572" s="276" t="s">
        <v>402</v>
      </c>
      <c r="M4572" s="303"/>
      <c r="N4572" s="276" t="s">
        <v>394</v>
      </c>
      <c r="O4572" s="276" t="s">
        <v>394</v>
      </c>
      <c r="P4572" s="315">
        <v>0</v>
      </c>
      <c r="Q4572" s="303"/>
      <c r="R4572" s="276" t="s">
        <v>394</v>
      </c>
      <c r="S4572" s="276" t="s">
        <v>394</v>
      </c>
      <c r="T4572" s="303"/>
      <c r="U4572" s="303"/>
      <c r="V4572" s="303"/>
      <c r="W4572" s="303"/>
      <c r="X4572" s="303"/>
      <c r="Z4572" s="303"/>
      <c r="AA4572" s="303"/>
      <c r="AC4572" s="276" t="s">
        <v>394</v>
      </c>
      <c r="AF4572" s="276">
        <f>IFERROR(VLOOKUP(A4572,'[1]قوائم الترجمة'!AC$2:AD$2397,1,0),"م")</f>
        <v>123783</v>
      </c>
      <c r="AG4572" s="232"/>
      <c r="AH4572" s="233"/>
      <c r="AI4572" s="233"/>
      <c r="AJ4572" s="233"/>
      <c r="AL4572" s="267"/>
      <c r="AM4572" s="235"/>
      <c r="AO4572" s="236"/>
      <c r="AU4572" s="234"/>
    </row>
    <row r="4573" spans="1:47" ht="21" x14ac:dyDescent="0.4">
      <c r="A4573" s="278">
        <v>123784</v>
      </c>
      <c r="B4573" s="279" t="s">
        <v>2220</v>
      </c>
      <c r="C4573" s="279" t="s">
        <v>68</v>
      </c>
      <c r="D4573" s="279" t="s">
        <v>284</v>
      </c>
      <c r="E4573" s="279" t="s">
        <v>394</v>
      </c>
      <c r="F4573"/>
      <c r="H4573" s="279" t="s">
        <v>394</v>
      </c>
      <c r="I4573" s="279" t="s">
        <v>539</v>
      </c>
      <c r="J4573" s="279" t="s">
        <v>394</v>
      </c>
      <c r="K4573" s="279" t="s">
        <v>394</v>
      </c>
      <c r="L4573" s="279" t="s">
        <v>394</v>
      </c>
      <c r="M4573" s="279" t="s">
        <v>394</v>
      </c>
      <c r="N4573" s="279" t="s">
        <v>394</v>
      </c>
      <c r="O4573" s="279" t="s">
        <v>394</v>
      </c>
      <c r="P4573" s="315">
        <v>0</v>
      </c>
      <c r="Q4573" s="279" t="s">
        <v>394</v>
      </c>
      <c r="R4573" s="279" t="s">
        <v>394</v>
      </c>
      <c r="S4573" s="279" t="s">
        <v>394</v>
      </c>
      <c r="T4573" s="279" t="s">
        <v>394</v>
      </c>
      <c r="U4573" s="279" t="s">
        <v>394</v>
      </c>
      <c r="V4573" s="279" t="s">
        <v>394</v>
      </c>
      <c r="W4573" s="279" t="s">
        <v>394</v>
      </c>
      <c r="X4573" s="279" t="s">
        <v>394</v>
      </c>
      <c r="Y4573" s="281"/>
      <c r="Z4573" s="279" t="s">
        <v>394</v>
      </c>
      <c r="AA4573" s="279" t="s">
        <v>394</v>
      </c>
      <c r="AB4573" s="281"/>
      <c r="AC4573" s="279" t="s">
        <v>855</v>
      </c>
      <c r="AF4573" s="276" t="str">
        <f>IFERROR(VLOOKUP(A4573,'[1]قوائم الترجمة'!AC$2:AD$2397,1,0),"م")</f>
        <v>م</v>
      </c>
      <c r="AG4573" s="232"/>
      <c r="AH4573" s="233"/>
      <c r="AI4573" s="233"/>
      <c r="AJ4573" s="233"/>
      <c r="AL4573" s="267"/>
      <c r="AM4573" s="235"/>
      <c r="AO4573" s="236"/>
      <c r="AU4573" s="234"/>
    </row>
    <row r="4574" spans="1:47" ht="21" x14ac:dyDescent="0.4">
      <c r="A4574" s="275">
        <v>123785</v>
      </c>
      <c r="B4574" s="276" t="s">
        <v>2218</v>
      </c>
      <c r="C4574" s="276" t="s">
        <v>707</v>
      </c>
      <c r="D4574" s="276" t="s">
        <v>2219</v>
      </c>
      <c r="E4574" s="276" t="s">
        <v>424</v>
      </c>
      <c r="F4574" s="317" t="s">
        <v>8724</v>
      </c>
      <c r="G4574" s="317" t="s">
        <v>402</v>
      </c>
      <c r="H4574" s="276" t="s">
        <v>425</v>
      </c>
      <c r="I4574" s="276" t="s">
        <v>8485</v>
      </c>
      <c r="J4574" s="276" t="s">
        <v>403</v>
      </c>
      <c r="K4574" s="277">
        <v>2014</v>
      </c>
      <c r="L4574" s="276" t="s">
        <v>402</v>
      </c>
      <c r="M4574" s="303"/>
      <c r="N4574" s="276" t="s">
        <v>394</v>
      </c>
      <c r="O4574" s="276" t="s">
        <v>394</v>
      </c>
      <c r="P4574" s="315">
        <v>0</v>
      </c>
      <c r="Q4574" s="303"/>
      <c r="R4574" s="276" t="s">
        <v>394</v>
      </c>
      <c r="S4574" s="276" t="s">
        <v>394</v>
      </c>
      <c r="T4574" s="303"/>
      <c r="U4574" s="303"/>
      <c r="V4574" s="303"/>
      <c r="W4574" s="303"/>
      <c r="X4574" s="303"/>
      <c r="Z4574" s="303"/>
      <c r="AA4574" s="303"/>
      <c r="AC4574" s="276" t="s">
        <v>394</v>
      </c>
      <c r="AF4574" s="276">
        <f>IFERROR(VLOOKUP(A4574,'[1]قوائم الترجمة'!AC$2:AD$2397,1,0),"م")</f>
        <v>123785</v>
      </c>
      <c r="AG4574" s="232"/>
      <c r="AH4574" s="233"/>
      <c r="AI4574" s="233"/>
      <c r="AJ4574" s="233"/>
      <c r="AL4574" s="267"/>
      <c r="AM4574" s="235"/>
      <c r="AO4574" s="236"/>
      <c r="AU4574" s="234"/>
    </row>
    <row r="4575" spans="1:47" ht="21" x14ac:dyDescent="0.4">
      <c r="A4575" s="275">
        <v>123786</v>
      </c>
      <c r="B4575" s="276" t="s">
        <v>7659</v>
      </c>
      <c r="C4575" s="276" t="s">
        <v>628</v>
      </c>
      <c r="D4575" s="276" t="s">
        <v>965</v>
      </c>
      <c r="E4575" s="276" t="s">
        <v>424</v>
      </c>
      <c r="F4575" s="317" t="s">
        <v>394</v>
      </c>
      <c r="G4575" s="317" t="s">
        <v>410</v>
      </c>
      <c r="H4575" s="276" t="s">
        <v>425</v>
      </c>
      <c r="I4575" s="276" t="s">
        <v>541</v>
      </c>
      <c r="J4575" s="276" t="s">
        <v>403</v>
      </c>
      <c r="K4575" s="322"/>
      <c r="L4575" s="276" t="s">
        <v>402</v>
      </c>
      <c r="M4575" s="303"/>
      <c r="N4575" s="276" t="s">
        <v>394</v>
      </c>
      <c r="O4575" s="276" t="s">
        <v>394</v>
      </c>
      <c r="P4575" s="315">
        <v>0</v>
      </c>
      <c r="Q4575" s="303"/>
      <c r="R4575" s="276" t="s">
        <v>394</v>
      </c>
      <c r="S4575" s="276" t="s">
        <v>394</v>
      </c>
      <c r="T4575" s="303"/>
      <c r="U4575" s="303"/>
      <c r="V4575" s="303"/>
      <c r="W4575" s="303"/>
      <c r="X4575" s="303"/>
      <c r="Z4575" s="303"/>
      <c r="AA4575" s="303"/>
      <c r="AC4575" s="276" t="s">
        <v>394</v>
      </c>
      <c r="AF4575" s="276">
        <f>IFERROR(VLOOKUP(A4575,'[1]قوائم الترجمة'!AC$2:AD$2397,1,0),"م")</f>
        <v>123786</v>
      </c>
      <c r="AG4575" s="232"/>
      <c r="AH4575" s="233"/>
      <c r="AI4575" s="233"/>
      <c r="AJ4575" s="233"/>
      <c r="AL4575" s="267"/>
      <c r="AM4575" s="235"/>
      <c r="AO4575" s="236"/>
      <c r="AU4575" s="234"/>
    </row>
    <row r="4576" spans="1:47" ht="21" x14ac:dyDescent="0.4">
      <c r="A4576" s="278">
        <v>123787</v>
      </c>
      <c r="B4576" s="279" t="s">
        <v>2215</v>
      </c>
      <c r="C4576" s="279" t="s">
        <v>2216</v>
      </c>
      <c r="D4576" s="279" t="s">
        <v>737</v>
      </c>
      <c r="E4576" s="279" t="s">
        <v>394</v>
      </c>
      <c r="F4576"/>
      <c r="H4576" s="279" t="s">
        <v>394</v>
      </c>
      <c r="I4576" s="279" t="s">
        <v>539</v>
      </c>
      <c r="J4576" s="279" t="s">
        <v>394</v>
      </c>
      <c r="K4576" s="279" t="s">
        <v>394</v>
      </c>
      <c r="L4576" s="279" t="s">
        <v>394</v>
      </c>
      <c r="M4576" s="279" t="s">
        <v>394</v>
      </c>
      <c r="N4576" s="279" t="s">
        <v>394</v>
      </c>
      <c r="O4576" s="279" t="s">
        <v>394</v>
      </c>
      <c r="P4576" s="315">
        <v>0</v>
      </c>
      <c r="Q4576" s="279" t="s">
        <v>394</v>
      </c>
      <c r="R4576" s="279" t="s">
        <v>394</v>
      </c>
      <c r="S4576" s="279" t="s">
        <v>394</v>
      </c>
      <c r="T4576" s="279" t="s">
        <v>394</v>
      </c>
      <c r="U4576" s="279" t="s">
        <v>394</v>
      </c>
      <c r="V4576" s="279" t="s">
        <v>394</v>
      </c>
      <c r="W4576" s="279" t="s">
        <v>394</v>
      </c>
      <c r="X4576" s="279" t="s">
        <v>394</v>
      </c>
      <c r="Y4576" s="281"/>
      <c r="Z4576" s="279" t="s">
        <v>394</v>
      </c>
      <c r="AA4576" s="279" t="s">
        <v>394</v>
      </c>
      <c r="AB4576" s="281"/>
      <c r="AC4576" s="279" t="s">
        <v>855</v>
      </c>
      <c r="AF4576" s="276" t="str">
        <f>IFERROR(VLOOKUP(A4576,'[1]قوائم الترجمة'!AC$2:AD$2397,1,0),"م")</f>
        <v>م</v>
      </c>
      <c r="AG4576" s="232"/>
      <c r="AH4576" s="233"/>
      <c r="AI4576" s="233"/>
      <c r="AJ4576" s="233"/>
      <c r="AL4576" s="267"/>
      <c r="AM4576" s="235"/>
      <c r="AO4576" s="236"/>
      <c r="AU4576" s="234"/>
    </row>
    <row r="4577" spans="1:47" ht="21" x14ac:dyDescent="0.4">
      <c r="A4577" s="275">
        <v>123788</v>
      </c>
      <c r="B4577" s="276" t="s">
        <v>2214</v>
      </c>
      <c r="C4577" s="276" t="s">
        <v>118</v>
      </c>
      <c r="D4577" s="276" t="s">
        <v>329</v>
      </c>
      <c r="E4577" s="276" t="s">
        <v>423</v>
      </c>
      <c r="F4577" s="317" t="s">
        <v>8725</v>
      </c>
      <c r="G4577" s="317" t="s">
        <v>412</v>
      </c>
      <c r="H4577" s="276" t="s">
        <v>428</v>
      </c>
      <c r="I4577" s="276" t="s">
        <v>67</v>
      </c>
      <c r="J4577" s="276" t="s">
        <v>426</v>
      </c>
      <c r="K4577" s="277">
        <v>1998</v>
      </c>
      <c r="L4577" s="276" t="s">
        <v>402</v>
      </c>
      <c r="M4577" s="303"/>
      <c r="N4577" s="276" t="s">
        <v>394</v>
      </c>
      <c r="O4577" s="276" t="s">
        <v>394</v>
      </c>
      <c r="P4577" s="315">
        <v>0</v>
      </c>
      <c r="Q4577" s="303"/>
      <c r="R4577" s="276" t="s">
        <v>394</v>
      </c>
      <c r="S4577" s="276" t="s">
        <v>394</v>
      </c>
      <c r="T4577" s="303"/>
      <c r="U4577" s="303"/>
      <c r="V4577" s="303"/>
      <c r="W4577" s="303"/>
      <c r="X4577" s="303"/>
      <c r="Z4577" s="303"/>
      <c r="AA4577" s="303"/>
      <c r="AC4577" s="276" t="s">
        <v>394</v>
      </c>
      <c r="AF4577" s="276">
        <f>IFERROR(VLOOKUP(A4577,'[1]قوائم الترجمة'!AC$2:AD$2397,1,0),"م")</f>
        <v>123788</v>
      </c>
      <c r="AG4577" s="232"/>
      <c r="AH4577" s="233"/>
      <c r="AI4577" s="233"/>
      <c r="AJ4577" s="233"/>
      <c r="AL4577" s="267"/>
      <c r="AM4577" s="235"/>
      <c r="AO4577" s="236"/>
      <c r="AU4577" s="234"/>
    </row>
    <row r="4578" spans="1:47" ht="21" x14ac:dyDescent="0.4">
      <c r="A4578" s="278">
        <v>123789</v>
      </c>
      <c r="B4578" s="279" t="s">
        <v>2213</v>
      </c>
      <c r="C4578" s="279" t="s">
        <v>68</v>
      </c>
      <c r="D4578" s="279" t="s">
        <v>583</v>
      </c>
      <c r="E4578" s="279" t="s">
        <v>394</v>
      </c>
      <c r="F4578"/>
      <c r="H4578" s="279" t="s">
        <v>394</v>
      </c>
      <c r="I4578" s="279" t="s">
        <v>538</v>
      </c>
      <c r="J4578" s="279" t="s">
        <v>394</v>
      </c>
      <c r="K4578" s="279" t="s">
        <v>394</v>
      </c>
      <c r="L4578" s="279" t="s">
        <v>394</v>
      </c>
      <c r="M4578" s="279" t="s">
        <v>394</v>
      </c>
      <c r="N4578" s="279" t="s">
        <v>394</v>
      </c>
      <c r="O4578" s="279" t="s">
        <v>394</v>
      </c>
      <c r="P4578" s="315">
        <v>0</v>
      </c>
      <c r="Q4578" s="279" t="s">
        <v>394</v>
      </c>
      <c r="R4578" s="279" t="s">
        <v>394</v>
      </c>
      <c r="S4578" s="279" t="s">
        <v>394</v>
      </c>
      <c r="T4578" s="279" t="s">
        <v>394</v>
      </c>
      <c r="U4578" s="279" t="s">
        <v>394</v>
      </c>
      <c r="V4578" s="279" t="s">
        <v>394</v>
      </c>
      <c r="W4578" s="279" t="s">
        <v>394</v>
      </c>
      <c r="X4578" s="279" t="s">
        <v>394</v>
      </c>
      <c r="Y4578" s="281"/>
      <c r="Z4578" s="279" t="s">
        <v>394</v>
      </c>
      <c r="AA4578" s="279" t="s">
        <v>394</v>
      </c>
      <c r="AB4578" s="281"/>
      <c r="AC4578" s="279" t="s">
        <v>394</v>
      </c>
      <c r="AF4578" s="276" t="str">
        <f>IFERROR(VLOOKUP(A4578,'[1]قوائم الترجمة'!AC$2:AD$2397,1,0),"م")</f>
        <v>م</v>
      </c>
      <c r="AG4578" s="232"/>
      <c r="AH4578" s="233"/>
      <c r="AI4578" s="233"/>
      <c r="AJ4578" s="233"/>
      <c r="AL4578" s="267"/>
      <c r="AM4578" s="235"/>
      <c r="AO4578" s="236"/>
      <c r="AU4578" s="234"/>
    </row>
    <row r="4579" spans="1:47" ht="21" x14ac:dyDescent="0.4">
      <c r="A4579" s="278">
        <v>123790</v>
      </c>
      <c r="B4579" s="279" t="s">
        <v>2211</v>
      </c>
      <c r="C4579" s="279" t="s">
        <v>2212</v>
      </c>
      <c r="D4579" s="279" t="s">
        <v>10383</v>
      </c>
      <c r="E4579" s="279" t="s">
        <v>394</v>
      </c>
      <c r="F4579"/>
      <c r="H4579" s="279" t="s">
        <v>394</v>
      </c>
      <c r="I4579" s="279" t="s">
        <v>539</v>
      </c>
      <c r="J4579" s="279" t="s">
        <v>394</v>
      </c>
      <c r="K4579" s="279" t="s">
        <v>394</v>
      </c>
      <c r="L4579" s="279" t="s">
        <v>394</v>
      </c>
      <c r="M4579" s="279" t="s">
        <v>394</v>
      </c>
      <c r="N4579" s="279" t="s">
        <v>394</v>
      </c>
      <c r="O4579" s="279" t="s">
        <v>394</v>
      </c>
      <c r="P4579" s="315">
        <v>0</v>
      </c>
      <c r="Q4579" s="279" t="s">
        <v>394</v>
      </c>
      <c r="R4579" s="279" t="s">
        <v>394</v>
      </c>
      <c r="S4579" s="279" t="s">
        <v>394</v>
      </c>
      <c r="T4579" s="279" t="s">
        <v>394</v>
      </c>
      <c r="U4579" s="279" t="s">
        <v>394</v>
      </c>
      <c r="V4579" s="279" t="s">
        <v>394</v>
      </c>
      <c r="W4579" s="279" t="s">
        <v>394</v>
      </c>
      <c r="X4579" s="279" t="s">
        <v>394</v>
      </c>
      <c r="Y4579" s="281"/>
      <c r="Z4579" s="279" t="s">
        <v>394</v>
      </c>
      <c r="AA4579" s="279" t="s">
        <v>394</v>
      </c>
      <c r="AB4579" s="281"/>
      <c r="AC4579" s="279" t="s">
        <v>855</v>
      </c>
      <c r="AF4579" s="276" t="str">
        <f>IFERROR(VLOOKUP(A4579,'[1]قوائم الترجمة'!AC$2:AD$2397,1,0),"م")</f>
        <v>م</v>
      </c>
      <c r="AG4579" s="232"/>
      <c r="AH4579" s="233"/>
      <c r="AI4579" s="233"/>
      <c r="AJ4579" s="233"/>
      <c r="AL4579" s="267"/>
      <c r="AM4579" s="235"/>
      <c r="AO4579" s="236"/>
      <c r="AU4579" s="234"/>
    </row>
    <row r="4580" spans="1:47" ht="21" x14ac:dyDescent="0.4">
      <c r="A4580" s="275">
        <v>123791</v>
      </c>
      <c r="B4580" s="276" t="s">
        <v>2209</v>
      </c>
      <c r="C4580" s="276" t="s">
        <v>2210</v>
      </c>
      <c r="D4580" s="276" t="s">
        <v>257</v>
      </c>
      <c r="E4580" s="276" t="s">
        <v>424</v>
      </c>
      <c r="F4580" s="317" t="s">
        <v>8726</v>
      </c>
      <c r="G4580" s="317" t="s">
        <v>8237</v>
      </c>
      <c r="H4580" s="276" t="s">
        <v>425</v>
      </c>
      <c r="I4580" s="276" t="s">
        <v>67</v>
      </c>
      <c r="J4580" s="276" t="s">
        <v>403</v>
      </c>
      <c r="K4580" s="277">
        <v>2018</v>
      </c>
      <c r="L4580" s="276" t="s">
        <v>404</v>
      </c>
      <c r="M4580" s="303"/>
      <c r="N4580" s="276" t="s">
        <v>394</v>
      </c>
      <c r="O4580" s="276" t="s">
        <v>394</v>
      </c>
      <c r="P4580" s="315">
        <v>0</v>
      </c>
      <c r="Q4580" s="303"/>
      <c r="R4580" s="276" t="s">
        <v>394</v>
      </c>
      <c r="S4580" s="276" t="s">
        <v>394</v>
      </c>
      <c r="T4580" s="303"/>
      <c r="U4580" s="303"/>
      <c r="V4580" s="303"/>
      <c r="W4580" s="303"/>
      <c r="X4580" s="303"/>
      <c r="Z4580" s="303"/>
      <c r="AA4580" s="303"/>
      <c r="AC4580" s="276" t="s">
        <v>394</v>
      </c>
      <c r="AF4580" s="276">
        <f>IFERROR(VLOOKUP(A4580,'[1]قوائم الترجمة'!AC$2:AD$2397,1,0),"م")</f>
        <v>123791</v>
      </c>
      <c r="AG4580" s="232"/>
      <c r="AH4580" s="233"/>
      <c r="AI4580" s="233"/>
      <c r="AJ4580" s="233"/>
      <c r="AL4580" s="267"/>
      <c r="AM4580" s="235"/>
      <c r="AO4580" s="236"/>
      <c r="AU4580" s="234"/>
    </row>
    <row r="4581" spans="1:47" ht="21" x14ac:dyDescent="0.4">
      <c r="A4581" s="275">
        <v>123793</v>
      </c>
      <c r="B4581" s="276" t="s">
        <v>2207</v>
      </c>
      <c r="C4581" s="276" t="s">
        <v>707</v>
      </c>
      <c r="D4581" s="276" t="s">
        <v>2208</v>
      </c>
      <c r="E4581" s="276" t="s">
        <v>424</v>
      </c>
      <c r="F4581" s="317" t="s">
        <v>8727</v>
      </c>
      <c r="G4581" s="317" t="s">
        <v>8728</v>
      </c>
      <c r="H4581" s="276" t="s">
        <v>425</v>
      </c>
      <c r="I4581" s="276" t="s">
        <v>538</v>
      </c>
      <c r="J4581" s="276" t="s">
        <v>403</v>
      </c>
      <c r="K4581" s="277">
        <v>1996</v>
      </c>
      <c r="L4581" s="276" t="s">
        <v>412</v>
      </c>
      <c r="M4581" s="303"/>
      <c r="N4581" s="276" t="s">
        <v>394</v>
      </c>
      <c r="O4581" s="276" t="s">
        <v>394</v>
      </c>
      <c r="P4581" s="315">
        <v>0</v>
      </c>
      <c r="Q4581" s="303"/>
      <c r="R4581" s="276" t="s">
        <v>394</v>
      </c>
      <c r="S4581" s="276" t="s">
        <v>394</v>
      </c>
      <c r="T4581" s="303"/>
      <c r="U4581" s="303"/>
      <c r="V4581" s="303"/>
      <c r="W4581" s="303"/>
      <c r="X4581" s="303"/>
      <c r="Z4581" s="303"/>
      <c r="AA4581" s="303"/>
      <c r="AC4581" s="276" t="s">
        <v>394</v>
      </c>
      <c r="AF4581" s="276">
        <f>IFERROR(VLOOKUP(A4581,'[1]قوائم الترجمة'!AC$2:AD$2397,1,0),"م")</f>
        <v>123793</v>
      </c>
      <c r="AG4581" s="232"/>
      <c r="AH4581" s="233"/>
      <c r="AI4581" s="233"/>
      <c r="AJ4581" s="233"/>
      <c r="AL4581" s="267"/>
      <c r="AM4581" s="235"/>
      <c r="AO4581" s="236"/>
      <c r="AU4581" s="234"/>
    </row>
    <row r="4582" spans="1:47" ht="21" x14ac:dyDescent="0.4">
      <c r="A4582" s="278">
        <v>123794</v>
      </c>
      <c r="B4582" s="279" t="s">
        <v>2206</v>
      </c>
      <c r="C4582" s="279" t="s">
        <v>109</v>
      </c>
      <c r="D4582" s="279" t="s">
        <v>237</v>
      </c>
      <c r="E4582" s="279" t="s">
        <v>394</v>
      </c>
      <c r="F4582"/>
      <c r="H4582" s="279" t="s">
        <v>394</v>
      </c>
      <c r="I4582" s="279" t="s">
        <v>539</v>
      </c>
      <c r="J4582" s="279" t="s">
        <v>394</v>
      </c>
      <c r="K4582" s="279" t="s">
        <v>394</v>
      </c>
      <c r="L4582" s="279" t="s">
        <v>394</v>
      </c>
      <c r="M4582" s="279" t="s">
        <v>394</v>
      </c>
      <c r="N4582" s="279" t="s">
        <v>394</v>
      </c>
      <c r="O4582" s="279" t="s">
        <v>394</v>
      </c>
      <c r="P4582" s="315">
        <v>0</v>
      </c>
      <c r="Q4582" s="279" t="s">
        <v>394</v>
      </c>
      <c r="R4582" s="279" t="s">
        <v>394</v>
      </c>
      <c r="S4582" s="279" t="s">
        <v>394</v>
      </c>
      <c r="T4582" s="279" t="s">
        <v>394</v>
      </c>
      <c r="U4582" s="279" t="s">
        <v>394</v>
      </c>
      <c r="V4582" s="279" t="s">
        <v>394</v>
      </c>
      <c r="W4582" s="279" t="s">
        <v>394</v>
      </c>
      <c r="X4582" s="279" t="s">
        <v>394</v>
      </c>
      <c r="Y4582" s="281"/>
      <c r="Z4582" s="279" t="s">
        <v>394</v>
      </c>
      <c r="AA4582" s="279" t="s">
        <v>394</v>
      </c>
      <c r="AB4582" s="281"/>
      <c r="AC4582" s="279" t="s">
        <v>855</v>
      </c>
      <c r="AF4582" s="276" t="str">
        <f>IFERROR(VLOOKUP(A4582,'[1]قوائم الترجمة'!AC$2:AD$2397,1,0),"م")</f>
        <v>م</v>
      </c>
      <c r="AG4582" s="232"/>
      <c r="AH4582" s="233"/>
      <c r="AI4582" s="233"/>
      <c r="AJ4582" s="233"/>
      <c r="AL4582" s="267"/>
      <c r="AM4582" s="235"/>
      <c r="AO4582" s="236"/>
      <c r="AU4582" s="234"/>
    </row>
    <row r="4583" spans="1:47" ht="21" x14ac:dyDescent="0.4">
      <c r="A4583" s="278">
        <v>123795</v>
      </c>
      <c r="B4583" s="279" t="s">
        <v>2204</v>
      </c>
      <c r="C4583" s="279" t="s">
        <v>70</v>
      </c>
      <c r="D4583" s="279" t="s">
        <v>2205</v>
      </c>
      <c r="E4583" s="279" t="s">
        <v>394</v>
      </c>
      <c r="F4583"/>
      <c r="H4583" s="279" t="s">
        <v>394</v>
      </c>
      <c r="I4583" s="279" t="s">
        <v>539</v>
      </c>
      <c r="J4583" s="279" t="s">
        <v>394</v>
      </c>
      <c r="K4583" s="279" t="s">
        <v>394</v>
      </c>
      <c r="L4583" s="279" t="s">
        <v>394</v>
      </c>
      <c r="M4583" s="279" t="s">
        <v>394</v>
      </c>
      <c r="N4583" s="279" t="s">
        <v>394</v>
      </c>
      <c r="O4583" s="279" t="s">
        <v>394</v>
      </c>
      <c r="P4583" s="315">
        <v>0</v>
      </c>
      <c r="Q4583" s="279" t="s">
        <v>394</v>
      </c>
      <c r="R4583" s="279" t="s">
        <v>394</v>
      </c>
      <c r="S4583" s="279" t="s">
        <v>394</v>
      </c>
      <c r="T4583" s="279" t="s">
        <v>394</v>
      </c>
      <c r="U4583" s="279" t="s">
        <v>394</v>
      </c>
      <c r="V4583" s="279" t="s">
        <v>394</v>
      </c>
      <c r="W4583" s="279" t="s">
        <v>394</v>
      </c>
      <c r="X4583" s="279" t="s">
        <v>394</v>
      </c>
      <c r="Y4583" s="281"/>
      <c r="Z4583" s="279" t="s">
        <v>394</v>
      </c>
      <c r="AA4583" s="279" t="s">
        <v>394</v>
      </c>
      <c r="AB4583" s="281"/>
      <c r="AC4583" s="279" t="s">
        <v>855</v>
      </c>
      <c r="AF4583" s="276" t="str">
        <f>IFERROR(VLOOKUP(A4583,'[1]قوائم الترجمة'!AC$2:AD$2397,1,0),"م")</f>
        <v>م</v>
      </c>
      <c r="AG4583" s="232"/>
      <c r="AH4583" s="233"/>
      <c r="AI4583" s="233"/>
      <c r="AJ4583" s="233"/>
      <c r="AL4583" s="267"/>
      <c r="AM4583" s="235"/>
      <c r="AO4583" s="236"/>
      <c r="AU4583" s="234"/>
    </row>
    <row r="4584" spans="1:47" ht="21" x14ac:dyDescent="0.4">
      <c r="A4584" s="275">
        <v>123796</v>
      </c>
      <c r="B4584" s="276" t="s">
        <v>2203</v>
      </c>
      <c r="C4584" s="276" t="s">
        <v>480</v>
      </c>
      <c r="D4584" s="276" t="s">
        <v>958</v>
      </c>
      <c r="E4584" s="276" t="s">
        <v>424</v>
      </c>
      <c r="F4584" s="317" t="s">
        <v>8729</v>
      </c>
      <c r="G4584" s="317" t="s">
        <v>8730</v>
      </c>
      <c r="H4584" s="276" t="s">
        <v>425</v>
      </c>
      <c r="I4584" s="276" t="s">
        <v>67</v>
      </c>
      <c r="J4584" s="276" t="s">
        <v>403</v>
      </c>
      <c r="K4584" s="277">
        <v>2004</v>
      </c>
      <c r="L4584" s="276" t="s">
        <v>404</v>
      </c>
      <c r="M4584" s="303"/>
      <c r="N4584" s="276" t="s">
        <v>394</v>
      </c>
      <c r="O4584" s="276" t="s">
        <v>394</v>
      </c>
      <c r="P4584" s="315">
        <v>0</v>
      </c>
      <c r="Q4584" s="303"/>
      <c r="R4584" s="276" t="s">
        <v>394</v>
      </c>
      <c r="S4584" s="276" t="s">
        <v>394</v>
      </c>
      <c r="T4584" s="303"/>
      <c r="U4584" s="303"/>
      <c r="V4584" s="303"/>
      <c r="W4584" s="303"/>
      <c r="X4584" s="303"/>
      <c r="Z4584" s="303"/>
      <c r="AA4584" s="303"/>
      <c r="AC4584" s="276" t="s">
        <v>394</v>
      </c>
      <c r="AF4584" s="276">
        <f>IFERROR(VLOOKUP(A4584,'[1]قوائم الترجمة'!AC$2:AD$2397,1,0),"م")</f>
        <v>123796</v>
      </c>
      <c r="AG4584" s="232"/>
      <c r="AH4584" s="233"/>
      <c r="AI4584" s="233"/>
      <c r="AJ4584" s="233"/>
      <c r="AL4584" s="267"/>
      <c r="AM4584" s="235"/>
      <c r="AO4584" s="236"/>
      <c r="AU4584" s="234"/>
    </row>
    <row r="4585" spans="1:47" ht="21" x14ac:dyDescent="0.4">
      <c r="A4585" s="278">
        <v>123797</v>
      </c>
      <c r="B4585" s="279" t="s">
        <v>2202</v>
      </c>
      <c r="C4585" s="279" t="s">
        <v>190</v>
      </c>
      <c r="D4585" s="279" t="s">
        <v>964</v>
      </c>
      <c r="E4585" s="279" t="s">
        <v>394</v>
      </c>
      <c r="F4585"/>
      <c r="H4585" s="279" t="s">
        <v>394</v>
      </c>
      <c r="I4585" s="279" t="s">
        <v>61</v>
      </c>
      <c r="J4585" s="279" t="s">
        <v>394</v>
      </c>
      <c r="K4585" s="279" t="s">
        <v>394</v>
      </c>
      <c r="L4585" s="279" t="s">
        <v>394</v>
      </c>
      <c r="M4585" s="279" t="s">
        <v>394</v>
      </c>
      <c r="N4585" s="279" t="s">
        <v>394</v>
      </c>
      <c r="O4585" s="279" t="s">
        <v>394</v>
      </c>
      <c r="P4585" s="315">
        <v>0</v>
      </c>
      <c r="Q4585" s="279" t="s">
        <v>394</v>
      </c>
      <c r="R4585" s="279" t="s">
        <v>394</v>
      </c>
      <c r="S4585" s="279" t="s">
        <v>394</v>
      </c>
      <c r="T4585" s="279" t="s">
        <v>394</v>
      </c>
      <c r="U4585" s="279" t="s">
        <v>394</v>
      </c>
      <c r="V4585" s="279" t="s">
        <v>394</v>
      </c>
      <c r="W4585" s="279" t="s">
        <v>394</v>
      </c>
      <c r="X4585" s="279" t="s">
        <v>394</v>
      </c>
      <c r="Y4585" s="281"/>
      <c r="Z4585" s="279" t="s">
        <v>394</v>
      </c>
      <c r="AA4585" s="279" t="s">
        <v>394</v>
      </c>
      <c r="AB4585" s="281"/>
      <c r="AC4585" s="279" t="s">
        <v>855</v>
      </c>
      <c r="AF4585" s="276" t="str">
        <f>IFERROR(VLOOKUP(A4585,'[1]قوائم الترجمة'!AC$2:AD$2397,1,0),"م")</f>
        <v>م</v>
      </c>
      <c r="AG4585" s="232"/>
      <c r="AH4585" s="233"/>
      <c r="AI4585" s="233"/>
      <c r="AJ4585" s="233"/>
      <c r="AL4585" s="267"/>
      <c r="AM4585" s="235"/>
      <c r="AO4585" s="236"/>
      <c r="AU4585" s="234"/>
    </row>
    <row r="4586" spans="1:47" ht="21" x14ac:dyDescent="0.4">
      <c r="A4586" s="275">
        <v>123798</v>
      </c>
      <c r="B4586" s="276" t="s">
        <v>2200</v>
      </c>
      <c r="C4586" s="276" t="s">
        <v>2201</v>
      </c>
      <c r="D4586" s="276" t="s">
        <v>316</v>
      </c>
      <c r="E4586" s="276" t="s">
        <v>423</v>
      </c>
      <c r="F4586" s="317" t="s">
        <v>8692</v>
      </c>
      <c r="G4586" s="317" t="s">
        <v>402</v>
      </c>
      <c r="H4586" s="276" t="s">
        <v>425</v>
      </c>
      <c r="I4586" s="276" t="s">
        <v>67</v>
      </c>
      <c r="J4586" s="276" t="s">
        <v>403</v>
      </c>
      <c r="K4586" s="277">
        <v>2017</v>
      </c>
      <c r="L4586" s="276" t="s">
        <v>402</v>
      </c>
      <c r="M4586" s="303"/>
      <c r="N4586" s="276" t="s">
        <v>394</v>
      </c>
      <c r="O4586" s="276" t="s">
        <v>394</v>
      </c>
      <c r="P4586" s="315">
        <v>0</v>
      </c>
      <c r="Q4586" s="303"/>
      <c r="R4586" s="276" t="s">
        <v>394</v>
      </c>
      <c r="S4586" s="276" t="s">
        <v>394</v>
      </c>
      <c r="T4586" s="303"/>
      <c r="U4586" s="303"/>
      <c r="V4586" s="303"/>
      <c r="W4586" s="303"/>
      <c r="X4586" s="303"/>
      <c r="Z4586" s="303"/>
      <c r="AA4586" s="303"/>
      <c r="AC4586" s="276" t="s">
        <v>394</v>
      </c>
      <c r="AF4586" s="276">
        <f>IFERROR(VLOOKUP(A4586,'[1]قوائم الترجمة'!AC$2:AD$2397,1,0),"م")</f>
        <v>123798</v>
      </c>
      <c r="AG4586" s="232"/>
      <c r="AH4586" s="233"/>
      <c r="AI4586" s="233"/>
      <c r="AJ4586" s="233"/>
      <c r="AL4586" s="267"/>
      <c r="AM4586" s="235"/>
      <c r="AO4586" s="236"/>
      <c r="AU4586" s="234"/>
    </row>
    <row r="4587" spans="1:47" ht="21" x14ac:dyDescent="0.4">
      <c r="A4587" s="278">
        <v>123799</v>
      </c>
      <c r="B4587" s="279" t="s">
        <v>2199</v>
      </c>
      <c r="C4587" s="279" t="s">
        <v>122</v>
      </c>
      <c r="D4587" s="279" t="s">
        <v>1247</v>
      </c>
      <c r="E4587" s="279" t="s">
        <v>394</v>
      </c>
      <c r="F4587"/>
      <c r="H4587" s="279" t="s">
        <v>394</v>
      </c>
      <c r="I4587" s="279" t="s">
        <v>540</v>
      </c>
      <c r="J4587" s="279" t="s">
        <v>394</v>
      </c>
      <c r="K4587" s="279" t="s">
        <v>394</v>
      </c>
      <c r="L4587" s="279" t="s">
        <v>394</v>
      </c>
      <c r="M4587" s="279" t="s">
        <v>394</v>
      </c>
      <c r="N4587" s="279" t="s">
        <v>394</v>
      </c>
      <c r="O4587" s="279" t="s">
        <v>394</v>
      </c>
      <c r="P4587" s="315">
        <v>0</v>
      </c>
      <c r="Q4587" s="279" t="s">
        <v>394</v>
      </c>
      <c r="R4587" s="279" t="s">
        <v>394</v>
      </c>
      <c r="S4587" s="279" t="s">
        <v>394</v>
      </c>
      <c r="T4587" s="279" t="s">
        <v>394</v>
      </c>
      <c r="U4587" s="279" t="s">
        <v>394</v>
      </c>
      <c r="V4587" s="279" t="s">
        <v>394</v>
      </c>
      <c r="W4587" s="279" t="s">
        <v>394</v>
      </c>
      <c r="X4587" s="279" t="s">
        <v>394</v>
      </c>
      <c r="Y4587" s="281"/>
      <c r="Z4587" s="279" t="s">
        <v>394</v>
      </c>
      <c r="AA4587" s="279" t="s">
        <v>394</v>
      </c>
      <c r="AB4587" s="281"/>
      <c r="AC4587" s="279" t="s">
        <v>394</v>
      </c>
      <c r="AF4587" s="276" t="str">
        <f>IFERROR(VLOOKUP(A4587,'[1]قوائم الترجمة'!AC$2:AD$2397,1,0),"م")</f>
        <v>م</v>
      </c>
      <c r="AG4587" s="232"/>
      <c r="AH4587" s="233"/>
      <c r="AI4587" s="233"/>
      <c r="AJ4587" s="233"/>
      <c r="AL4587" s="267"/>
      <c r="AM4587" s="235"/>
      <c r="AO4587" s="236"/>
      <c r="AU4587" s="234"/>
    </row>
    <row r="4588" spans="1:47" ht="21" x14ac:dyDescent="0.4">
      <c r="A4588" s="275">
        <v>123800</v>
      </c>
      <c r="B4588" s="276" t="s">
        <v>2198</v>
      </c>
      <c r="C4588" s="276" t="s">
        <v>480</v>
      </c>
      <c r="D4588" s="276" t="s">
        <v>291</v>
      </c>
      <c r="E4588" s="276" t="s">
        <v>424</v>
      </c>
      <c r="F4588" s="317" t="s">
        <v>8731</v>
      </c>
      <c r="G4588" s="317" t="s">
        <v>8285</v>
      </c>
      <c r="H4588" s="276" t="s">
        <v>425</v>
      </c>
      <c r="I4588" s="276" t="s">
        <v>67</v>
      </c>
      <c r="J4588" s="276" t="s">
        <v>403</v>
      </c>
      <c r="K4588" s="277">
        <v>2015</v>
      </c>
      <c r="L4588" s="276" t="s">
        <v>842</v>
      </c>
      <c r="M4588" s="303"/>
      <c r="N4588" s="276" t="s">
        <v>394</v>
      </c>
      <c r="O4588" s="276" t="s">
        <v>394</v>
      </c>
      <c r="P4588" s="315">
        <v>0</v>
      </c>
      <c r="Q4588" s="303"/>
      <c r="R4588" s="276" t="s">
        <v>394</v>
      </c>
      <c r="S4588" s="276" t="s">
        <v>394</v>
      </c>
      <c r="T4588" s="303"/>
      <c r="U4588" s="303"/>
      <c r="V4588" s="303"/>
      <c r="W4588" s="303"/>
      <c r="X4588" s="303"/>
      <c r="Z4588" s="303"/>
      <c r="AA4588" s="303"/>
      <c r="AC4588" s="276" t="s">
        <v>394</v>
      </c>
      <c r="AF4588" s="276">
        <f>IFERROR(VLOOKUP(A4588,'[1]قوائم الترجمة'!AC$2:AD$2397,1,0),"م")</f>
        <v>123800</v>
      </c>
      <c r="AG4588" s="232"/>
      <c r="AH4588" s="233"/>
      <c r="AI4588" s="233"/>
      <c r="AJ4588" s="233"/>
      <c r="AL4588" s="267"/>
      <c r="AM4588" s="235"/>
      <c r="AO4588" s="236"/>
      <c r="AU4588" s="234"/>
    </row>
    <row r="4589" spans="1:47" ht="21" x14ac:dyDescent="0.4">
      <c r="A4589" s="275">
        <v>123801</v>
      </c>
      <c r="B4589" s="276" t="s">
        <v>2197</v>
      </c>
      <c r="C4589" s="276" t="s">
        <v>786</v>
      </c>
      <c r="D4589" s="276" t="s">
        <v>256</v>
      </c>
      <c r="E4589" s="276" t="s">
        <v>424</v>
      </c>
      <c r="F4589" s="317" t="s">
        <v>8732</v>
      </c>
      <c r="G4589" s="317" t="s">
        <v>402</v>
      </c>
      <c r="H4589" s="276" t="s">
        <v>425</v>
      </c>
      <c r="I4589" s="276" t="s">
        <v>67</v>
      </c>
      <c r="J4589" s="276" t="s">
        <v>403</v>
      </c>
      <c r="K4589" s="277">
        <v>2016</v>
      </c>
      <c r="L4589" s="276" t="s">
        <v>402</v>
      </c>
      <c r="M4589" s="303"/>
      <c r="N4589" s="276" t="s">
        <v>394</v>
      </c>
      <c r="O4589" s="276" t="s">
        <v>394</v>
      </c>
      <c r="P4589" s="315">
        <v>0</v>
      </c>
      <c r="Q4589" s="303"/>
      <c r="R4589" s="276" t="s">
        <v>394</v>
      </c>
      <c r="S4589" s="276" t="s">
        <v>394</v>
      </c>
      <c r="T4589" s="303"/>
      <c r="U4589" s="303"/>
      <c r="V4589" s="303"/>
      <c r="W4589" s="303"/>
      <c r="X4589" s="303"/>
      <c r="Z4589" s="303"/>
      <c r="AA4589" s="303"/>
      <c r="AC4589" s="276" t="s">
        <v>394</v>
      </c>
      <c r="AF4589" s="276">
        <f>IFERROR(VLOOKUP(A4589,'[1]قوائم الترجمة'!AC$2:AD$2397,1,0),"م")</f>
        <v>123801</v>
      </c>
      <c r="AG4589" s="232"/>
      <c r="AH4589" s="233"/>
      <c r="AI4589" s="233"/>
      <c r="AJ4589" s="233"/>
      <c r="AL4589" s="267"/>
      <c r="AM4589" s="235"/>
      <c r="AO4589" s="236"/>
      <c r="AU4589" s="234"/>
    </row>
    <row r="4590" spans="1:47" ht="21" x14ac:dyDescent="0.4">
      <c r="A4590" s="278">
        <v>123802</v>
      </c>
      <c r="B4590" s="279" t="s">
        <v>2195</v>
      </c>
      <c r="C4590" s="279" t="s">
        <v>110</v>
      </c>
      <c r="D4590" s="279" t="s">
        <v>2196</v>
      </c>
      <c r="E4590" s="279" t="s">
        <v>394</v>
      </c>
      <c r="F4590"/>
      <c r="H4590" s="279" t="s">
        <v>394</v>
      </c>
      <c r="I4590" s="279" t="s">
        <v>539</v>
      </c>
      <c r="J4590" s="279" t="s">
        <v>394</v>
      </c>
      <c r="K4590" s="279" t="s">
        <v>394</v>
      </c>
      <c r="L4590" s="279" t="s">
        <v>394</v>
      </c>
      <c r="M4590" s="279" t="s">
        <v>394</v>
      </c>
      <c r="N4590" s="279" t="s">
        <v>394</v>
      </c>
      <c r="O4590" s="279" t="s">
        <v>394</v>
      </c>
      <c r="P4590" s="315">
        <v>0</v>
      </c>
      <c r="Q4590" s="279" t="s">
        <v>394</v>
      </c>
      <c r="R4590" s="279" t="s">
        <v>394</v>
      </c>
      <c r="S4590" s="279" t="s">
        <v>394</v>
      </c>
      <c r="T4590" s="279" t="s">
        <v>394</v>
      </c>
      <c r="U4590" s="279" t="s">
        <v>394</v>
      </c>
      <c r="V4590" s="279" t="s">
        <v>394</v>
      </c>
      <c r="W4590" s="279" t="s">
        <v>394</v>
      </c>
      <c r="X4590" s="279" t="s">
        <v>394</v>
      </c>
      <c r="Y4590" s="281"/>
      <c r="Z4590" s="279" t="s">
        <v>394</v>
      </c>
      <c r="AA4590" s="279" t="s">
        <v>394</v>
      </c>
      <c r="AB4590" s="281"/>
      <c r="AC4590" s="279" t="s">
        <v>855</v>
      </c>
      <c r="AF4590" s="276" t="str">
        <f>IFERROR(VLOOKUP(A4590,'[1]قوائم الترجمة'!AC$2:AD$2397,1,0),"م")</f>
        <v>م</v>
      </c>
      <c r="AG4590" s="232"/>
      <c r="AH4590" s="233"/>
      <c r="AI4590" s="233"/>
      <c r="AJ4590" s="233"/>
      <c r="AL4590" s="267"/>
      <c r="AM4590" s="235"/>
      <c r="AO4590" s="236"/>
      <c r="AU4590" s="234"/>
    </row>
    <row r="4591" spans="1:47" ht="21" x14ac:dyDescent="0.4">
      <c r="A4591" s="278">
        <v>123803</v>
      </c>
      <c r="B4591" s="279" t="s">
        <v>2194</v>
      </c>
      <c r="C4591" s="279" t="s">
        <v>62</v>
      </c>
      <c r="D4591" s="279" t="s">
        <v>454</v>
      </c>
      <c r="E4591" s="279" t="s">
        <v>394</v>
      </c>
      <c r="F4591"/>
      <c r="H4591" s="279" t="s">
        <v>394</v>
      </c>
      <c r="I4591" s="279" t="s">
        <v>539</v>
      </c>
      <c r="J4591" s="279" t="s">
        <v>394</v>
      </c>
      <c r="K4591" s="279" t="s">
        <v>394</v>
      </c>
      <c r="L4591" s="279" t="s">
        <v>394</v>
      </c>
      <c r="M4591" s="279" t="s">
        <v>394</v>
      </c>
      <c r="N4591" s="279" t="s">
        <v>394</v>
      </c>
      <c r="O4591" s="279" t="s">
        <v>394</v>
      </c>
      <c r="P4591" s="315">
        <v>0</v>
      </c>
      <c r="Q4591" s="279" t="s">
        <v>394</v>
      </c>
      <c r="R4591" s="279" t="s">
        <v>394</v>
      </c>
      <c r="S4591" s="279" t="s">
        <v>394</v>
      </c>
      <c r="T4591" s="279" t="s">
        <v>394</v>
      </c>
      <c r="U4591" s="279" t="s">
        <v>394</v>
      </c>
      <c r="V4591" s="279" t="s">
        <v>394</v>
      </c>
      <c r="W4591" s="279" t="s">
        <v>394</v>
      </c>
      <c r="X4591" s="279" t="s">
        <v>394</v>
      </c>
      <c r="Y4591" s="281"/>
      <c r="Z4591" s="279" t="s">
        <v>394</v>
      </c>
      <c r="AA4591" s="279" t="s">
        <v>394</v>
      </c>
      <c r="AB4591" s="281"/>
      <c r="AC4591" s="279" t="s">
        <v>855</v>
      </c>
      <c r="AF4591" s="276" t="str">
        <f>IFERROR(VLOOKUP(A4591,'[1]قوائم الترجمة'!AC$2:AD$2397,1,0),"م")</f>
        <v>م</v>
      </c>
      <c r="AG4591" s="232"/>
      <c r="AH4591" s="233"/>
      <c r="AI4591" s="257"/>
      <c r="AJ4591" s="233"/>
      <c r="AL4591" s="267"/>
      <c r="AM4591" s="235"/>
      <c r="AO4591" s="236"/>
      <c r="AU4591" s="234"/>
    </row>
    <row r="4592" spans="1:47" ht="21" x14ac:dyDescent="0.4">
      <c r="A4592" s="275">
        <v>123804</v>
      </c>
      <c r="B4592" s="276" t="s">
        <v>2191</v>
      </c>
      <c r="C4592" s="276" t="s">
        <v>2192</v>
      </c>
      <c r="D4592" s="276" t="s">
        <v>2193</v>
      </c>
      <c r="E4592" s="276" t="s">
        <v>424</v>
      </c>
      <c r="F4592" s="317" t="s">
        <v>8598</v>
      </c>
      <c r="G4592" s="317" t="s">
        <v>8733</v>
      </c>
      <c r="H4592" s="276" t="s">
        <v>425</v>
      </c>
      <c r="I4592" s="276" t="s">
        <v>542</v>
      </c>
      <c r="J4592" s="276" t="s">
        <v>426</v>
      </c>
      <c r="K4592" s="277">
        <v>2009</v>
      </c>
      <c r="L4592" s="276" t="s">
        <v>422</v>
      </c>
      <c r="M4592" s="303"/>
      <c r="N4592" s="276" t="s">
        <v>394</v>
      </c>
      <c r="O4592" s="276" t="s">
        <v>394</v>
      </c>
      <c r="P4592" s="315">
        <v>0</v>
      </c>
      <c r="Q4592" s="303"/>
      <c r="R4592" s="276" t="s">
        <v>394</v>
      </c>
      <c r="S4592" s="276" t="s">
        <v>394</v>
      </c>
      <c r="T4592" s="303"/>
      <c r="U4592" s="303"/>
      <c r="V4592" s="303"/>
      <c r="W4592" s="303"/>
      <c r="X4592" s="303"/>
      <c r="Z4592" s="303"/>
      <c r="AA4592" s="303"/>
      <c r="AC4592" s="276" t="s">
        <v>394</v>
      </c>
      <c r="AF4592" s="276">
        <f>IFERROR(VLOOKUP(A4592,'[1]قوائم الترجمة'!AC$2:AD$2397,1,0),"م")</f>
        <v>123804</v>
      </c>
      <c r="AG4592" s="232"/>
      <c r="AH4592" s="233"/>
      <c r="AI4592" s="233"/>
      <c r="AJ4592" s="233"/>
      <c r="AL4592" s="267"/>
      <c r="AM4592" s="235"/>
      <c r="AO4592" s="236"/>
      <c r="AU4592" s="234"/>
    </row>
    <row r="4593" spans="1:47" ht="21" x14ac:dyDescent="0.4">
      <c r="A4593" s="278">
        <v>123805</v>
      </c>
      <c r="B4593" s="279" t="s">
        <v>2190</v>
      </c>
      <c r="C4593" s="279" t="s">
        <v>1120</v>
      </c>
      <c r="D4593" s="279" t="s">
        <v>254</v>
      </c>
      <c r="E4593" s="279" t="s">
        <v>394</v>
      </c>
      <c r="F4593"/>
      <c r="H4593" s="279" t="s">
        <v>394</v>
      </c>
      <c r="I4593" s="279" t="s">
        <v>539</v>
      </c>
      <c r="J4593" s="279" t="s">
        <v>394</v>
      </c>
      <c r="K4593" s="279" t="s">
        <v>394</v>
      </c>
      <c r="L4593" s="279" t="s">
        <v>394</v>
      </c>
      <c r="M4593" s="279" t="s">
        <v>394</v>
      </c>
      <c r="N4593" s="279" t="s">
        <v>394</v>
      </c>
      <c r="O4593" s="279" t="s">
        <v>394</v>
      </c>
      <c r="P4593" s="315">
        <v>0</v>
      </c>
      <c r="Q4593" s="279" t="s">
        <v>394</v>
      </c>
      <c r="R4593" s="279" t="s">
        <v>394</v>
      </c>
      <c r="S4593" s="279" t="s">
        <v>394</v>
      </c>
      <c r="T4593" s="279" t="s">
        <v>394</v>
      </c>
      <c r="U4593" s="279" t="s">
        <v>394</v>
      </c>
      <c r="V4593" s="279" t="s">
        <v>394</v>
      </c>
      <c r="W4593" s="279" t="s">
        <v>394</v>
      </c>
      <c r="X4593" s="279" t="s">
        <v>394</v>
      </c>
      <c r="Y4593" s="281"/>
      <c r="Z4593" s="279" t="s">
        <v>394</v>
      </c>
      <c r="AA4593" s="279" t="s">
        <v>394</v>
      </c>
      <c r="AB4593" s="281"/>
      <c r="AC4593" s="279" t="s">
        <v>855</v>
      </c>
      <c r="AF4593" s="276" t="str">
        <f>IFERROR(VLOOKUP(A4593,'[1]قوائم الترجمة'!AC$2:AD$2397,1,0),"م")</f>
        <v>م</v>
      </c>
      <c r="AG4593" s="232"/>
      <c r="AH4593" s="233"/>
      <c r="AI4593" s="233"/>
      <c r="AJ4593" s="233"/>
      <c r="AL4593" s="267"/>
      <c r="AM4593" s="235"/>
      <c r="AO4593" s="236"/>
      <c r="AU4593" s="234"/>
    </row>
    <row r="4594" spans="1:47" ht="21" x14ac:dyDescent="0.4">
      <c r="A4594" s="278">
        <v>123806</v>
      </c>
      <c r="B4594" s="279" t="s">
        <v>2189</v>
      </c>
      <c r="C4594" s="279" t="s">
        <v>174</v>
      </c>
      <c r="D4594" s="279" t="s">
        <v>254</v>
      </c>
      <c r="E4594" s="279" t="s">
        <v>394</v>
      </c>
      <c r="F4594"/>
      <c r="H4594" s="279" t="s">
        <v>394</v>
      </c>
      <c r="I4594" s="279" t="s">
        <v>538</v>
      </c>
      <c r="J4594" s="279" t="s">
        <v>394</v>
      </c>
      <c r="K4594" s="279" t="s">
        <v>394</v>
      </c>
      <c r="L4594" s="279" t="s">
        <v>394</v>
      </c>
      <c r="M4594" s="279" t="s">
        <v>394</v>
      </c>
      <c r="N4594" s="279" t="s">
        <v>394</v>
      </c>
      <c r="O4594" s="279" t="s">
        <v>394</v>
      </c>
      <c r="P4594" s="315">
        <v>0</v>
      </c>
      <c r="Q4594" s="279" t="s">
        <v>394</v>
      </c>
      <c r="R4594" s="279" t="s">
        <v>394</v>
      </c>
      <c r="S4594" s="279" t="s">
        <v>394</v>
      </c>
      <c r="T4594" s="279" t="s">
        <v>394</v>
      </c>
      <c r="U4594" s="279" t="s">
        <v>394</v>
      </c>
      <c r="V4594" s="279" t="s">
        <v>394</v>
      </c>
      <c r="W4594" s="279" t="s">
        <v>394</v>
      </c>
      <c r="X4594" s="279" t="s">
        <v>394</v>
      </c>
      <c r="Y4594" s="281"/>
      <c r="Z4594" s="279" t="s">
        <v>394</v>
      </c>
      <c r="AA4594" s="279" t="s">
        <v>394</v>
      </c>
      <c r="AB4594" s="281"/>
      <c r="AC4594" s="279" t="s">
        <v>394</v>
      </c>
      <c r="AF4594" s="276" t="str">
        <f>IFERROR(VLOOKUP(A4594,'[1]قوائم الترجمة'!AC$2:AD$2397,1,0),"م")</f>
        <v>م</v>
      </c>
      <c r="AG4594" s="232"/>
      <c r="AH4594" s="233"/>
      <c r="AI4594" s="233"/>
      <c r="AJ4594" s="233"/>
      <c r="AL4594" s="267"/>
      <c r="AM4594" s="235"/>
      <c r="AO4594" s="236"/>
      <c r="AU4594" s="234"/>
    </row>
    <row r="4595" spans="1:47" ht="21" x14ac:dyDescent="0.4">
      <c r="A4595" s="275">
        <v>123807</v>
      </c>
      <c r="B4595" s="276" t="s">
        <v>2188</v>
      </c>
      <c r="C4595" s="276" t="s">
        <v>946</v>
      </c>
      <c r="D4595" s="276" t="s">
        <v>738</v>
      </c>
      <c r="E4595" s="276" t="s">
        <v>5660</v>
      </c>
      <c r="F4595" s="317" t="s">
        <v>8734</v>
      </c>
      <c r="G4595" s="317" t="s">
        <v>8151</v>
      </c>
      <c r="H4595" s="276" t="s">
        <v>425</v>
      </c>
      <c r="I4595" s="276" t="s">
        <v>541</v>
      </c>
      <c r="J4595" s="276" t="s">
        <v>8101</v>
      </c>
      <c r="K4595" s="322"/>
      <c r="L4595" s="276" t="s">
        <v>8101</v>
      </c>
      <c r="M4595" s="303"/>
      <c r="N4595" s="276" t="s">
        <v>394</v>
      </c>
      <c r="O4595" s="276" t="s">
        <v>394</v>
      </c>
      <c r="P4595" s="315">
        <v>0</v>
      </c>
      <c r="Q4595" s="303"/>
      <c r="R4595" s="276" t="s">
        <v>394</v>
      </c>
      <c r="S4595" s="276" t="s">
        <v>394</v>
      </c>
      <c r="T4595" s="303"/>
      <c r="U4595" s="303"/>
      <c r="V4595" s="303"/>
      <c r="W4595" s="303"/>
      <c r="X4595" s="303"/>
      <c r="Z4595" s="303"/>
      <c r="AA4595" s="303"/>
      <c r="AC4595" s="276" t="s">
        <v>394</v>
      </c>
      <c r="AF4595" s="276">
        <f>IFERROR(VLOOKUP(A4595,'[1]قوائم الترجمة'!AC$2:AD$2397,1,0),"م")</f>
        <v>123807</v>
      </c>
      <c r="AG4595" s="232"/>
      <c r="AH4595" s="233"/>
      <c r="AI4595" s="233"/>
      <c r="AJ4595" s="233"/>
      <c r="AL4595" s="267"/>
      <c r="AM4595" s="235"/>
      <c r="AO4595" s="236"/>
      <c r="AU4595" s="234"/>
    </row>
    <row r="4596" spans="1:47" ht="21" x14ac:dyDescent="0.4">
      <c r="A4596" s="275">
        <v>123808</v>
      </c>
      <c r="B4596" s="276" t="s">
        <v>1161</v>
      </c>
      <c r="C4596" s="276" t="s">
        <v>73</v>
      </c>
      <c r="D4596" s="276" t="s">
        <v>296</v>
      </c>
      <c r="E4596" s="276" t="s">
        <v>5660</v>
      </c>
      <c r="F4596" s="317" t="s">
        <v>8735</v>
      </c>
      <c r="G4596" s="317" t="s">
        <v>8736</v>
      </c>
      <c r="H4596" s="276" t="s">
        <v>425</v>
      </c>
      <c r="I4596" s="276" t="s">
        <v>67</v>
      </c>
      <c r="J4596" s="276" t="s">
        <v>403</v>
      </c>
      <c r="K4596" s="322"/>
      <c r="L4596" s="276" t="s">
        <v>8101</v>
      </c>
      <c r="M4596" s="303"/>
      <c r="N4596" s="276" t="s">
        <v>394</v>
      </c>
      <c r="O4596" s="276" t="s">
        <v>394</v>
      </c>
      <c r="P4596" s="315">
        <v>0</v>
      </c>
      <c r="Q4596" s="303"/>
      <c r="R4596" s="276" t="s">
        <v>394</v>
      </c>
      <c r="S4596" s="276" t="s">
        <v>394</v>
      </c>
      <c r="T4596" s="303"/>
      <c r="U4596" s="303"/>
      <c r="V4596" s="303"/>
      <c r="W4596" s="303"/>
      <c r="X4596" s="303"/>
      <c r="Z4596" s="303"/>
      <c r="AA4596" s="303"/>
      <c r="AC4596" s="276" t="s">
        <v>394</v>
      </c>
      <c r="AF4596" s="276">
        <f>IFERROR(VLOOKUP(A4596,'[1]قوائم الترجمة'!AC$2:AD$2397,1,0),"م")</f>
        <v>123808</v>
      </c>
      <c r="AG4596" s="232"/>
      <c r="AH4596" s="233"/>
      <c r="AI4596" s="233"/>
      <c r="AJ4596" s="233"/>
      <c r="AL4596" s="267"/>
      <c r="AM4596" s="235"/>
      <c r="AO4596" s="236"/>
      <c r="AU4596" s="234"/>
    </row>
    <row r="4597" spans="1:47" ht="21" x14ac:dyDescent="0.4">
      <c r="A4597" s="278">
        <v>123809</v>
      </c>
      <c r="B4597" s="279" t="s">
        <v>2187</v>
      </c>
      <c r="C4597" s="279" t="s">
        <v>109</v>
      </c>
      <c r="D4597" s="279" t="s">
        <v>739</v>
      </c>
      <c r="E4597" s="279" t="s">
        <v>394</v>
      </c>
      <c r="F4597"/>
      <c r="H4597" s="279" t="s">
        <v>394</v>
      </c>
      <c r="I4597" s="279" t="s">
        <v>539</v>
      </c>
      <c r="J4597" s="279" t="s">
        <v>394</v>
      </c>
      <c r="K4597" s="279" t="s">
        <v>394</v>
      </c>
      <c r="L4597" s="279" t="s">
        <v>394</v>
      </c>
      <c r="M4597" s="279" t="s">
        <v>394</v>
      </c>
      <c r="N4597" s="279" t="s">
        <v>394</v>
      </c>
      <c r="O4597" s="279" t="s">
        <v>394</v>
      </c>
      <c r="P4597" s="315">
        <v>0</v>
      </c>
      <c r="Q4597" s="279" t="s">
        <v>394</v>
      </c>
      <c r="R4597" s="279" t="s">
        <v>394</v>
      </c>
      <c r="S4597" s="279" t="s">
        <v>394</v>
      </c>
      <c r="T4597" s="279" t="s">
        <v>394</v>
      </c>
      <c r="U4597" s="279" t="s">
        <v>394</v>
      </c>
      <c r="V4597" s="279" t="s">
        <v>394</v>
      </c>
      <c r="W4597" s="279" t="s">
        <v>394</v>
      </c>
      <c r="X4597" s="279" t="s">
        <v>394</v>
      </c>
      <c r="Y4597" s="281"/>
      <c r="Z4597" s="279" t="s">
        <v>394</v>
      </c>
      <c r="AA4597" s="279" t="s">
        <v>394</v>
      </c>
      <c r="AB4597" s="281"/>
      <c r="AC4597" s="279" t="s">
        <v>855</v>
      </c>
      <c r="AF4597" s="276" t="str">
        <f>IFERROR(VLOOKUP(A4597,'[1]قوائم الترجمة'!AC$2:AD$2397,1,0),"م")</f>
        <v>م</v>
      </c>
      <c r="AG4597" s="232"/>
      <c r="AH4597" s="233"/>
      <c r="AI4597" s="233"/>
      <c r="AJ4597" s="233"/>
      <c r="AL4597" s="267"/>
      <c r="AM4597" s="235"/>
      <c r="AO4597" s="236"/>
      <c r="AU4597" s="234"/>
    </row>
    <row r="4598" spans="1:47" ht="21" x14ac:dyDescent="0.4">
      <c r="A4598" s="275">
        <v>123810</v>
      </c>
      <c r="B4598" s="276" t="s">
        <v>2186</v>
      </c>
      <c r="C4598" s="276" t="s">
        <v>95</v>
      </c>
      <c r="D4598" s="276" t="s">
        <v>512</v>
      </c>
      <c r="E4598" s="276" t="s">
        <v>424</v>
      </c>
      <c r="F4598" s="317" t="s">
        <v>8737</v>
      </c>
      <c r="G4598" s="317" t="s">
        <v>8738</v>
      </c>
      <c r="H4598" s="276" t="s">
        <v>425</v>
      </c>
      <c r="I4598" s="276" t="s">
        <v>540</v>
      </c>
      <c r="J4598" s="276" t="s">
        <v>426</v>
      </c>
      <c r="K4598" s="277">
        <v>2019</v>
      </c>
      <c r="L4598" s="276" t="s">
        <v>404</v>
      </c>
      <c r="M4598" s="303"/>
      <c r="N4598" s="276" t="s">
        <v>394</v>
      </c>
      <c r="O4598" s="276" t="s">
        <v>394</v>
      </c>
      <c r="P4598" s="315">
        <v>0</v>
      </c>
      <c r="Q4598" s="303"/>
      <c r="R4598" s="276" t="s">
        <v>394</v>
      </c>
      <c r="S4598" s="276" t="s">
        <v>394</v>
      </c>
      <c r="T4598" s="303"/>
      <c r="U4598" s="303"/>
      <c r="V4598" s="303"/>
      <c r="W4598" s="303"/>
      <c r="X4598" s="303"/>
      <c r="Z4598" s="303"/>
      <c r="AA4598" s="303"/>
      <c r="AC4598" s="276" t="s">
        <v>394</v>
      </c>
      <c r="AF4598" s="276">
        <f>IFERROR(VLOOKUP(A4598,'[1]قوائم الترجمة'!AC$2:AD$2397,1,0),"م")</f>
        <v>123810</v>
      </c>
      <c r="AG4598" s="232"/>
      <c r="AH4598" s="233"/>
      <c r="AI4598" s="233"/>
      <c r="AJ4598" s="233"/>
      <c r="AL4598" s="267"/>
      <c r="AM4598" s="235"/>
      <c r="AO4598" s="236"/>
      <c r="AU4598" s="234"/>
    </row>
    <row r="4599" spans="1:47" ht="21" x14ac:dyDescent="0.4">
      <c r="A4599" s="278">
        <v>123811</v>
      </c>
      <c r="B4599" s="279" t="s">
        <v>2185</v>
      </c>
      <c r="C4599" s="279" t="s">
        <v>1077</v>
      </c>
      <c r="D4599" s="279" t="s">
        <v>511</v>
      </c>
      <c r="E4599" s="279" t="s">
        <v>394</v>
      </c>
      <c r="F4599"/>
      <c r="H4599" s="279" t="s">
        <v>394</v>
      </c>
      <c r="I4599" s="279" t="s">
        <v>539</v>
      </c>
      <c r="J4599" s="279" t="s">
        <v>394</v>
      </c>
      <c r="K4599" s="279" t="s">
        <v>394</v>
      </c>
      <c r="L4599" s="279" t="s">
        <v>394</v>
      </c>
      <c r="M4599" s="279" t="s">
        <v>394</v>
      </c>
      <c r="N4599" s="279" t="s">
        <v>394</v>
      </c>
      <c r="O4599" s="279" t="s">
        <v>394</v>
      </c>
      <c r="P4599" s="315">
        <v>0</v>
      </c>
      <c r="Q4599" s="279" t="s">
        <v>394</v>
      </c>
      <c r="R4599" s="279" t="s">
        <v>394</v>
      </c>
      <c r="S4599" s="279" t="s">
        <v>394</v>
      </c>
      <c r="T4599" s="279" t="s">
        <v>394</v>
      </c>
      <c r="U4599" s="279" t="s">
        <v>394</v>
      </c>
      <c r="V4599" s="279" t="s">
        <v>394</v>
      </c>
      <c r="W4599" s="279" t="s">
        <v>394</v>
      </c>
      <c r="X4599" s="279" t="s">
        <v>394</v>
      </c>
      <c r="Y4599" s="281"/>
      <c r="Z4599" s="279" t="s">
        <v>394</v>
      </c>
      <c r="AA4599" s="279" t="s">
        <v>394</v>
      </c>
      <c r="AB4599" s="281"/>
      <c r="AC4599" s="279" t="s">
        <v>855</v>
      </c>
      <c r="AF4599" s="276" t="str">
        <f>IFERROR(VLOOKUP(A4599,'[1]قوائم الترجمة'!AC$2:AD$2397,1,0),"م")</f>
        <v>م</v>
      </c>
      <c r="AG4599" s="232"/>
      <c r="AH4599" s="233"/>
      <c r="AI4599" s="233"/>
      <c r="AJ4599" s="233"/>
      <c r="AL4599" s="267"/>
      <c r="AM4599" s="235"/>
      <c r="AO4599" s="236"/>
      <c r="AU4599" s="234"/>
    </row>
    <row r="4600" spans="1:47" ht="21" x14ac:dyDescent="0.4">
      <c r="A4600" s="278">
        <v>123812</v>
      </c>
      <c r="B4600" s="279" t="s">
        <v>2184</v>
      </c>
      <c r="C4600" s="279" t="s">
        <v>132</v>
      </c>
      <c r="D4600" s="279" t="s">
        <v>579</v>
      </c>
      <c r="E4600" s="279" t="s">
        <v>394</v>
      </c>
      <c r="F4600"/>
      <c r="H4600" s="279" t="s">
        <v>394</v>
      </c>
      <c r="I4600" s="279" t="s">
        <v>539</v>
      </c>
      <c r="J4600" s="279" t="s">
        <v>394</v>
      </c>
      <c r="K4600" s="279" t="s">
        <v>394</v>
      </c>
      <c r="L4600" s="279" t="s">
        <v>394</v>
      </c>
      <c r="M4600" s="279" t="s">
        <v>394</v>
      </c>
      <c r="N4600" s="279" t="s">
        <v>394</v>
      </c>
      <c r="O4600" s="279" t="s">
        <v>394</v>
      </c>
      <c r="P4600" s="315">
        <v>0</v>
      </c>
      <c r="Q4600" s="279" t="s">
        <v>394</v>
      </c>
      <c r="R4600" s="279" t="s">
        <v>394</v>
      </c>
      <c r="S4600" s="279" t="s">
        <v>394</v>
      </c>
      <c r="T4600" s="279" t="s">
        <v>394</v>
      </c>
      <c r="U4600" s="279" t="s">
        <v>394</v>
      </c>
      <c r="V4600" s="279" t="s">
        <v>394</v>
      </c>
      <c r="W4600" s="279" t="s">
        <v>394</v>
      </c>
      <c r="X4600" s="279" t="s">
        <v>394</v>
      </c>
      <c r="Y4600" s="281"/>
      <c r="Z4600" s="279" t="s">
        <v>394</v>
      </c>
      <c r="AA4600" s="279" t="s">
        <v>394</v>
      </c>
      <c r="AB4600" s="281"/>
      <c r="AC4600" s="279" t="s">
        <v>855</v>
      </c>
      <c r="AF4600" s="276" t="str">
        <f>IFERROR(VLOOKUP(A4600,'[1]قوائم الترجمة'!AC$2:AD$2397,1,0),"م")</f>
        <v>م</v>
      </c>
      <c r="AG4600" s="232"/>
      <c r="AH4600" s="233"/>
      <c r="AI4600" s="233"/>
      <c r="AJ4600" s="233"/>
      <c r="AL4600" s="267"/>
      <c r="AM4600" s="235"/>
      <c r="AO4600" s="236"/>
      <c r="AU4600" s="234"/>
    </row>
    <row r="4601" spans="1:47" ht="21" x14ac:dyDescent="0.4">
      <c r="A4601" s="278">
        <v>123813</v>
      </c>
      <c r="B4601" s="279" t="s">
        <v>2182</v>
      </c>
      <c r="C4601" s="279" t="s">
        <v>100</v>
      </c>
      <c r="D4601" s="279" t="s">
        <v>2183</v>
      </c>
      <c r="E4601" s="279" t="s">
        <v>394</v>
      </c>
      <c r="F4601"/>
      <c r="H4601" s="279" t="s">
        <v>394</v>
      </c>
      <c r="I4601" s="279" t="s">
        <v>539</v>
      </c>
      <c r="J4601" s="279" t="s">
        <v>394</v>
      </c>
      <c r="K4601" s="279" t="s">
        <v>394</v>
      </c>
      <c r="L4601" s="279" t="s">
        <v>394</v>
      </c>
      <c r="M4601" s="279" t="s">
        <v>394</v>
      </c>
      <c r="N4601" s="279" t="s">
        <v>394</v>
      </c>
      <c r="O4601" s="279" t="s">
        <v>394</v>
      </c>
      <c r="P4601" s="315">
        <v>0</v>
      </c>
      <c r="Q4601" s="279" t="s">
        <v>394</v>
      </c>
      <c r="R4601" s="279" t="s">
        <v>394</v>
      </c>
      <c r="S4601" s="279" t="s">
        <v>394</v>
      </c>
      <c r="T4601" s="279" t="s">
        <v>394</v>
      </c>
      <c r="U4601" s="279" t="s">
        <v>394</v>
      </c>
      <c r="V4601" s="279" t="s">
        <v>394</v>
      </c>
      <c r="W4601" s="279" t="s">
        <v>394</v>
      </c>
      <c r="X4601" s="279" t="s">
        <v>394</v>
      </c>
      <c r="Y4601" s="281"/>
      <c r="Z4601" s="279" t="s">
        <v>394</v>
      </c>
      <c r="AA4601" s="279" t="s">
        <v>394</v>
      </c>
      <c r="AB4601" s="281"/>
      <c r="AC4601" s="279" t="s">
        <v>855</v>
      </c>
      <c r="AF4601" s="276" t="str">
        <f>IFERROR(VLOOKUP(A4601,'[1]قوائم الترجمة'!AC$2:AD$2397,1,0),"م")</f>
        <v>م</v>
      </c>
      <c r="AG4601" s="232"/>
      <c r="AH4601" s="233"/>
      <c r="AI4601" s="233"/>
      <c r="AJ4601" s="233"/>
      <c r="AL4601" s="267"/>
      <c r="AM4601" s="235"/>
      <c r="AO4601" s="236"/>
      <c r="AU4601" s="234"/>
    </row>
    <row r="4602" spans="1:47" ht="21" x14ac:dyDescent="0.4">
      <c r="A4602" s="278">
        <v>123814</v>
      </c>
      <c r="B4602" s="279" t="s">
        <v>2180</v>
      </c>
      <c r="C4602" s="279" t="s">
        <v>116</v>
      </c>
      <c r="D4602" s="279" t="s">
        <v>604</v>
      </c>
      <c r="E4602" s="279" t="s">
        <v>394</v>
      </c>
      <c r="F4602"/>
      <c r="H4602" s="279" t="s">
        <v>394</v>
      </c>
      <c r="I4602" s="279" t="s">
        <v>539</v>
      </c>
      <c r="J4602" s="279" t="s">
        <v>394</v>
      </c>
      <c r="K4602" s="279" t="s">
        <v>394</v>
      </c>
      <c r="L4602" s="279" t="s">
        <v>394</v>
      </c>
      <c r="M4602" s="279" t="s">
        <v>394</v>
      </c>
      <c r="N4602" s="279" t="s">
        <v>394</v>
      </c>
      <c r="O4602" s="279" t="s">
        <v>394</v>
      </c>
      <c r="P4602" s="315">
        <v>0</v>
      </c>
      <c r="Q4602" s="279" t="s">
        <v>394</v>
      </c>
      <c r="R4602" s="279" t="s">
        <v>394</v>
      </c>
      <c r="S4602" s="279" t="s">
        <v>394</v>
      </c>
      <c r="T4602" s="279" t="s">
        <v>394</v>
      </c>
      <c r="U4602" s="279" t="s">
        <v>394</v>
      </c>
      <c r="V4602" s="279" t="s">
        <v>394</v>
      </c>
      <c r="W4602" s="279" t="s">
        <v>394</v>
      </c>
      <c r="X4602" s="279" t="s">
        <v>394</v>
      </c>
      <c r="Y4602" s="281"/>
      <c r="Z4602" s="279" t="s">
        <v>394</v>
      </c>
      <c r="AA4602" s="279" t="s">
        <v>394</v>
      </c>
      <c r="AB4602" s="281"/>
      <c r="AC4602" s="279" t="s">
        <v>855</v>
      </c>
      <c r="AF4602" s="276" t="str">
        <f>IFERROR(VLOOKUP(A4602,'[1]قوائم الترجمة'!AC$2:AD$2397,1,0),"م")</f>
        <v>م</v>
      </c>
      <c r="AG4602" s="232"/>
      <c r="AH4602" s="233"/>
      <c r="AI4602" s="233"/>
      <c r="AJ4602" s="233"/>
      <c r="AL4602" s="267"/>
      <c r="AM4602" s="235"/>
      <c r="AO4602" s="236"/>
      <c r="AU4602" s="234"/>
    </row>
    <row r="4603" spans="1:47" ht="21" x14ac:dyDescent="0.4">
      <c r="A4603" s="275">
        <v>123815</v>
      </c>
      <c r="B4603" s="276" t="s">
        <v>2179</v>
      </c>
      <c r="C4603" s="276" t="s">
        <v>92</v>
      </c>
      <c r="D4603" s="276" t="s">
        <v>1118</v>
      </c>
      <c r="E4603" s="276" t="s">
        <v>5660</v>
      </c>
      <c r="F4603" s="317" t="s">
        <v>8739</v>
      </c>
      <c r="G4603" s="317" t="s">
        <v>402</v>
      </c>
      <c r="H4603" s="276" t="s">
        <v>425</v>
      </c>
      <c r="I4603" s="276" t="s">
        <v>540</v>
      </c>
      <c r="J4603" s="276" t="s">
        <v>8101</v>
      </c>
      <c r="K4603" s="322"/>
      <c r="L4603" s="276" t="s">
        <v>8101</v>
      </c>
      <c r="M4603" s="303"/>
      <c r="N4603" s="276" t="s">
        <v>394</v>
      </c>
      <c r="O4603" s="276" t="s">
        <v>394</v>
      </c>
      <c r="P4603" s="315">
        <v>0</v>
      </c>
      <c r="Q4603" s="303"/>
      <c r="R4603" s="276" t="s">
        <v>394</v>
      </c>
      <c r="S4603" s="276" t="s">
        <v>394</v>
      </c>
      <c r="T4603" s="303"/>
      <c r="U4603" s="303"/>
      <c r="V4603" s="303"/>
      <c r="W4603" s="303"/>
      <c r="X4603" s="303"/>
      <c r="Z4603" s="303"/>
      <c r="AA4603" s="303"/>
      <c r="AC4603" s="276" t="s">
        <v>394</v>
      </c>
      <c r="AF4603" s="276">
        <f>IFERROR(VLOOKUP(A4603,'[1]قوائم الترجمة'!AC$2:AD$2397,1,0),"م")</f>
        <v>123815</v>
      </c>
      <c r="AG4603" s="232"/>
      <c r="AH4603" s="233"/>
      <c r="AI4603" s="233"/>
      <c r="AJ4603" s="233"/>
      <c r="AL4603" s="267"/>
      <c r="AM4603" s="235"/>
      <c r="AO4603" s="236"/>
      <c r="AU4603" s="234"/>
    </row>
    <row r="4604" spans="1:47" ht="21" x14ac:dyDescent="0.4">
      <c r="A4604" s="275">
        <v>123816</v>
      </c>
      <c r="B4604" s="276" t="s">
        <v>2177</v>
      </c>
      <c r="C4604" s="276" t="s">
        <v>68</v>
      </c>
      <c r="D4604" s="276" t="s">
        <v>2178</v>
      </c>
      <c r="E4604" s="276" t="s">
        <v>424</v>
      </c>
      <c r="F4604" s="317" t="s">
        <v>394</v>
      </c>
      <c r="G4604" s="317" t="s">
        <v>402</v>
      </c>
      <c r="H4604" s="276" t="s">
        <v>425</v>
      </c>
      <c r="I4604" s="276" t="s">
        <v>540</v>
      </c>
      <c r="J4604" s="276" t="s">
        <v>403</v>
      </c>
      <c r="K4604" s="277">
        <v>2018</v>
      </c>
      <c r="L4604" s="276" t="s">
        <v>404</v>
      </c>
      <c r="M4604" s="303"/>
      <c r="N4604" s="276" t="s">
        <v>394</v>
      </c>
      <c r="O4604" s="276" t="s">
        <v>394</v>
      </c>
      <c r="P4604" s="315">
        <v>0</v>
      </c>
      <c r="Q4604" s="303"/>
      <c r="R4604" s="276" t="s">
        <v>394</v>
      </c>
      <c r="S4604" s="276" t="s">
        <v>394</v>
      </c>
      <c r="T4604" s="303"/>
      <c r="U4604" s="303"/>
      <c r="V4604" s="303"/>
      <c r="W4604" s="303"/>
      <c r="X4604" s="303"/>
      <c r="Z4604" s="303"/>
      <c r="AA4604" s="303"/>
      <c r="AC4604" s="276" t="s">
        <v>394</v>
      </c>
      <c r="AF4604" s="276">
        <f>IFERROR(VLOOKUP(A4604,'[1]قوائم الترجمة'!AC$2:AD$2397,1,0),"م")</f>
        <v>123816</v>
      </c>
      <c r="AG4604" s="232"/>
      <c r="AH4604" s="233"/>
      <c r="AI4604" s="233"/>
      <c r="AJ4604" s="233"/>
      <c r="AL4604" s="267"/>
      <c r="AM4604" s="235"/>
      <c r="AO4604" s="236"/>
      <c r="AU4604" s="234"/>
    </row>
    <row r="4605" spans="1:47" ht="21.6" x14ac:dyDescent="0.65">
      <c r="A4605" s="275">
        <v>123817</v>
      </c>
      <c r="B4605" s="276" t="s">
        <v>2176</v>
      </c>
      <c r="C4605" s="276" t="s">
        <v>151</v>
      </c>
      <c r="D4605" s="276" t="s">
        <v>1153</v>
      </c>
      <c r="E4605" s="276" t="s">
        <v>424</v>
      </c>
      <c r="F4605" s="317" t="s">
        <v>8378</v>
      </c>
      <c r="G4605" s="317" t="s">
        <v>8379</v>
      </c>
      <c r="H4605" s="276" t="s">
        <v>425</v>
      </c>
      <c r="I4605" s="276" t="s">
        <v>67</v>
      </c>
      <c r="J4605" s="276" t="s">
        <v>403</v>
      </c>
      <c r="K4605" s="277">
        <v>2016</v>
      </c>
      <c r="L4605" s="276" t="s">
        <v>842</v>
      </c>
      <c r="M4605" s="303"/>
      <c r="N4605" s="276" t="s">
        <v>394</v>
      </c>
      <c r="O4605" s="276" t="s">
        <v>394</v>
      </c>
      <c r="P4605" s="315">
        <v>0</v>
      </c>
      <c r="Q4605" s="303"/>
      <c r="R4605" s="276" t="s">
        <v>394</v>
      </c>
      <c r="S4605" s="276" t="s">
        <v>394</v>
      </c>
      <c r="T4605" s="303"/>
      <c r="U4605" s="303"/>
      <c r="V4605" s="303"/>
      <c r="W4605" s="303"/>
      <c r="X4605" s="303"/>
      <c r="Z4605" s="303"/>
      <c r="AA4605" s="303"/>
      <c r="AC4605" s="276" t="s">
        <v>394</v>
      </c>
      <c r="AF4605" s="276">
        <f>IFERROR(VLOOKUP(A4605,'[1]قوائم الترجمة'!AC$2:AD$2397,1,0),"م")</f>
        <v>123817</v>
      </c>
      <c r="AG4605" s="242"/>
      <c r="AH4605" s="240"/>
      <c r="AI4605" s="240"/>
      <c r="AJ4605" s="240"/>
      <c r="AL4605" s="267"/>
      <c r="AM4605" s="235"/>
      <c r="AO4605" s="241"/>
      <c r="AU4605" s="234"/>
    </row>
    <row r="4606" spans="1:47" ht="21" x14ac:dyDescent="0.4">
      <c r="A4606" s="275">
        <v>123818</v>
      </c>
      <c r="B4606" s="276" t="s">
        <v>2175</v>
      </c>
      <c r="C4606" s="276" t="s">
        <v>1164</v>
      </c>
      <c r="D4606" s="276" t="s">
        <v>1290</v>
      </c>
      <c r="E4606" s="276" t="s">
        <v>424</v>
      </c>
      <c r="F4606" s="317" t="s">
        <v>8740</v>
      </c>
      <c r="G4606" s="317" t="s">
        <v>8117</v>
      </c>
      <c r="H4606" s="276" t="s">
        <v>425</v>
      </c>
      <c r="I4606" s="276" t="s">
        <v>538</v>
      </c>
      <c r="J4606" s="276" t="s">
        <v>403</v>
      </c>
      <c r="K4606" s="277">
        <v>2007</v>
      </c>
      <c r="L4606" s="276" t="s">
        <v>412</v>
      </c>
      <c r="M4606" s="303"/>
      <c r="N4606" s="276" t="s">
        <v>394</v>
      </c>
      <c r="O4606" s="276" t="s">
        <v>394</v>
      </c>
      <c r="P4606" s="315">
        <v>0</v>
      </c>
      <c r="Q4606" s="303"/>
      <c r="R4606" s="276" t="s">
        <v>394</v>
      </c>
      <c r="S4606" s="276" t="s">
        <v>394</v>
      </c>
      <c r="T4606" s="303"/>
      <c r="U4606" s="303"/>
      <c r="V4606" s="303"/>
      <c r="W4606" s="303"/>
      <c r="X4606" s="303"/>
      <c r="Z4606" s="303"/>
      <c r="AA4606" s="303"/>
      <c r="AC4606" s="276" t="s">
        <v>394</v>
      </c>
      <c r="AF4606" s="276">
        <f>IFERROR(VLOOKUP(A4606,'[1]قوائم الترجمة'!AC$2:AD$2397,1,0),"م")</f>
        <v>123818</v>
      </c>
      <c r="AG4606" s="232"/>
      <c r="AH4606" s="233"/>
      <c r="AI4606" s="233"/>
      <c r="AJ4606" s="233"/>
      <c r="AL4606" s="267"/>
      <c r="AM4606" s="235"/>
      <c r="AO4606" s="236"/>
      <c r="AU4606" s="234"/>
    </row>
    <row r="4607" spans="1:47" ht="21" x14ac:dyDescent="0.4">
      <c r="A4607" s="278">
        <v>123819</v>
      </c>
      <c r="B4607" s="279" t="s">
        <v>2174</v>
      </c>
      <c r="C4607" s="279" t="s">
        <v>10406</v>
      </c>
      <c r="D4607" s="279" t="s">
        <v>249</v>
      </c>
      <c r="E4607" s="279" t="s">
        <v>394</v>
      </c>
      <c r="F4607"/>
      <c r="H4607" s="279" t="s">
        <v>394</v>
      </c>
      <c r="I4607" s="279" t="s">
        <v>538</v>
      </c>
      <c r="J4607" s="279" t="s">
        <v>394</v>
      </c>
      <c r="K4607" s="279" t="s">
        <v>394</v>
      </c>
      <c r="L4607" s="279" t="s">
        <v>394</v>
      </c>
      <c r="M4607" s="279" t="s">
        <v>394</v>
      </c>
      <c r="N4607" s="279" t="s">
        <v>394</v>
      </c>
      <c r="O4607" s="279" t="s">
        <v>394</v>
      </c>
      <c r="P4607" s="315">
        <v>0</v>
      </c>
      <c r="Q4607" s="279" t="s">
        <v>394</v>
      </c>
      <c r="R4607" s="279" t="s">
        <v>394</v>
      </c>
      <c r="S4607" s="279" t="s">
        <v>394</v>
      </c>
      <c r="T4607" s="279" t="s">
        <v>394</v>
      </c>
      <c r="U4607" s="279" t="s">
        <v>394</v>
      </c>
      <c r="V4607" s="279" t="s">
        <v>394</v>
      </c>
      <c r="W4607" s="279" t="s">
        <v>394</v>
      </c>
      <c r="X4607" s="279" t="s">
        <v>394</v>
      </c>
      <c r="Y4607" s="281"/>
      <c r="Z4607" s="279" t="s">
        <v>394</v>
      </c>
      <c r="AA4607" s="279" t="s">
        <v>394</v>
      </c>
      <c r="AB4607" s="281"/>
      <c r="AC4607" s="279" t="s">
        <v>394</v>
      </c>
      <c r="AF4607" s="276" t="str">
        <f>IFERROR(VLOOKUP(A4607,'[1]قوائم الترجمة'!AC$2:AD$2397,1,0),"م")</f>
        <v>م</v>
      </c>
      <c r="AG4607" s="232"/>
      <c r="AH4607" s="233"/>
      <c r="AI4607" s="233"/>
      <c r="AJ4607" s="233"/>
      <c r="AL4607" s="267"/>
      <c r="AM4607" s="235"/>
      <c r="AO4607" s="236"/>
      <c r="AU4607" s="234"/>
    </row>
    <row r="4608" spans="1:47" ht="21" x14ac:dyDescent="0.4">
      <c r="A4608" s="275">
        <v>123820</v>
      </c>
      <c r="B4608" s="276" t="s">
        <v>2173</v>
      </c>
      <c r="C4608" s="276" t="s">
        <v>120</v>
      </c>
      <c r="D4608" s="276" t="s">
        <v>264</v>
      </c>
      <c r="E4608" s="276" t="s">
        <v>424</v>
      </c>
      <c r="F4608" s="317" t="s">
        <v>394</v>
      </c>
      <c r="G4608" s="317" t="s">
        <v>8203</v>
      </c>
      <c r="H4608" s="276" t="s">
        <v>425</v>
      </c>
      <c r="I4608" s="276" t="s">
        <v>540</v>
      </c>
      <c r="J4608" s="276" t="s">
        <v>403</v>
      </c>
      <c r="K4608" s="322"/>
      <c r="L4608" s="276" t="s">
        <v>404</v>
      </c>
      <c r="M4608" s="303"/>
      <c r="N4608" s="276" t="s">
        <v>394</v>
      </c>
      <c r="O4608" s="276" t="s">
        <v>394</v>
      </c>
      <c r="P4608" s="315">
        <v>0</v>
      </c>
      <c r="Q4608" s="303"/>
      <c r="R4608" s="276" t="s">
        <v>394</v>
      </c>
      <c r="S4608" s="276" t="s">
        <v>394</v>
      </c>
      <c r="T4608" s="303"/>
      <c r="U4608" s="303"/>
      <c r="V4608" s="303"/>
      <c r="W4608" s="303"/>
      <c r="X4608" s="303"/>
      <c r="Z4608" s="303"/>
      <c r="AA4608" s="303"/>
      <c r="AC4608" s="276" t="s">
        <v>394</v>
      </c>
      <c r="AF4608" s="276">
        <f>IFERROR(VLOOKUP(A4608,'[1]قوائم الترجمة'!AC$2:AD$2397,1,0),"م")</f>
        <v>123820</v>
      </c>
      <c r="AG4608" s="232"/>
      <c r="AH4608" s="233"/>
      <c r="AI4608" s="233"/>
      <c r="AJ4608" s="233"/>
      <c r="AL4608" s="267"/>
      <c r="AM4608" s="235"/>
      <c r="AO4608" s="236"/>
      <c r="AU4608" s="234"/>
    </row>
    <row r="4609" spans="1:47" ht="21" x14ac:dyDescent="0.4">
      <c r="A4609" s="275">
        <v>123821</v>
      </c>
      <c r="B4609" s="276" t="s">
        <v>2171</v>
      </c>
      <c r="C4609" s="276" t="s">
        <v>2172</v>
      </c>
      <c r="D4609" s="276" t="s">
        <v>799</v>
      </c>
      <c r="E4609" s="276" t="s">
        <v>424</v>
      </c>
      <c r="F4609" s="317" t="s">
        <v>8741</v>
      </c>
      <c r="G4609" s="317" t="s">
        <v>8237</v>
      </c>
      <c r="H4609" s="276" t="s">
        <v>425</v>
      </c>
      <c r="I4609" s="276" t="s">
        <v>538</v>
      </c>
      <c r="J4609" s="276" t="s">
        <v>403</v>
      </c>
      <c r="K4609" s="277">
        <v>2008</v>
      </c>
      <c r="L4609" s="276" t="s">
        <v>404</v>
      </c>
      <c r="M4609" s="303"/>
      <c r="N4609" s="276" t="s">
        <v>394</v>
      </c>
      <c r="O4609" s="276" t="s">
        <v>394</v>
      </c>
      <c r="P4609" s="315">
        <v>0</v>
      </c>
      <c r="Q4609" s="303"/>
      <c r="R4609" s="276" t="s">
        <v>394</v>
      </c>
      <c r="S4609" s="276" t="s">
        <v>394</v>
      </c>
      <c r="T4609" s="303"/>
      <c r="U4609" s="303"/>
      <c r="V4609" s="303"/>
      <c r="W4609" s="303"/>
      <c r="X4609" s="303"/>
      <c r="Z4609" s="303"/>
      <c r="AA4609" s="303"/>
      <c r="AC4609" s="276" t="s">
        <v>394</v>
      </c>
      <c r="AF4609" s="276">
        <f>IFERROR(VLOOKUP(A4609,'[1]قوائم الترجمة'!AC$2:AD$2397,1,0),"م")</f>
        <v>123821</v>
      </c>
      <c r="AG4609" s="232"/>
      <c r="AH4609" s="233"/>
      <c r="AI4609" s="233"/>
      <c r="AJ4609" s="233"/>
      <c r="AL4609" s="267"/>
      <c r="AM4609" s="235"/>
      <c r="AO4609" s="236"/>
      <c r="AU4609" s="234"/>
    </row>
    <row r="4610" spans="1:47" ht="21" x14ac:dyDescent="0.4">
      <c r="A4610" s="278">
        <v>123822</v>
      </c>
      <c r="B4610" s="279" t="s">
        <v>2170</v>
      </c>
      <c r="C4610" s="279" t="s">
        <v>92</v>
      </c>
      <c r="D4610" s="279" t="s">
        <v>239</v>
      </c>
      <c r="E4610" s="279" t="s">
        <v>394</v>
      </c>
      <c r="F4610"/>
      <c r="H4610" s="279" t="s">
        <v>394</v>
      </c>
      <c r="I4610" s="279" t="s">
        <v>539</v>
      </c>
      <c r="J4610" s="279" t="s">
        <v>394</v>
      </c>
      <c r="K4610" s="279" t="s">
        <v>394</v>
      </c>
      <c r="L4610" s="279" t="s">
        <v>394</v>
      </c>
      <c r="M4610" s="279" t="s">
        <v>394</v>
      </c>
      <c r="N4610" s="279" t="s">
        <v>394</v>
      </c>
      <c r="O4610" s="279" t="s">
        <v>394</v>
      </c>
      <c r="P4610" s="315">
        <v>0</v>
      </c>
      <c r="Q4610" s="279" t="s">
        <v>394</v>
      </c>
      <c r="R4610" s="279" t="s">
        <v>394</v>
      </c>
      <c r="S4610" s="279" t="s">
        <v>394</v>
      </c>
      <c r="T4610" s="279" t="s">
        <v>394</v>
      </c>
      <c r="U4610" s="279" t="s">
        <v>394</v>
      </c>
      <c r="V4610" s="279" t="s">
        <v>394</v>
      </c>
      <c r="W4610" s="279" t="s">
        <v>394</v>
      </c>
      <c r="X4610" s="279" t="s">
        <v>394</v>
      </c>
      <c r="Y4610" s="281"/>
      <c r="Z4610" s="279" t="s">
        <v>394</v>
      </c>
      <c r="AA4610" s="279" t="s">
        <v>394</v>
      </c>
      <c r="AB4610" s="281"/>
      <c r="AC4610" s="279" t="s">
        <v>855</v>
      </c>
      <c r="AF4610" s="276" t="str">
        <f>IFERROR(VLOOKUP(A4610,'[1]قوائم الترجمة'!AC$2:AD$2397,1,0),"م")</f>
        <v>م</v>
      </c>
      <c r="AG4610" s="232"/>
      <c r="AH4610" s="233"/>
      <c r="AI4610" s="233"/>
      <c r="AJ4610" s="233"/>
      <c r="AL4610" s="267"/>
      <c r="AM4610" s="235"/>
      <c r="AO4610" s="236"/>
      <c r="AU4610" s="234"/>
    </row>
    <row r="4611" spans="1:47" ht="21" x14ac:dyDescent="0.4">
      <c r="A4611" s="278">
        <v>123823</v>
      </c>
      <c r="B4611" s="279" t="s">
        <v>2169</v>
      </c>
      <c r="C4611" s="279" t="s">
        <v>564</v>
      </c>
      <c r="D4611" s="279" t="s">
        <v>273</v>
      </c>
      <c r="E4611" s="279" t="s">
        <v>394</v>
      </c>
      <c r="F4611"/>
      <c r="H4611" s="279" t="s">
        <v>394</v>
      </c>
      <c r="I4611" s="279" t="s">
        <v>539</v>
      </c>
      <c r="J4611" s="279" t="s">
        <v>394</v>
      </c>
      <c r="K4611" s="279" t="s">
        <v>394</v>
      </c>
      <c r="L4611" s="279" t="s">
        <v>394</v>
      </c>
      <c r="M4611" s="279" t="s">
        <v>394</v>
      </c>
      <c r="N4611" s="279" t="s">
        <v>394</v>
      </c>
      <c r="O4611" s="279" t="s">
        <v>394</v>
      </c>
      <c r="P4611" s="315">
        <v>0</v>
      </c>
      <c r="Q4611" s="279" t="s">
        <v>394</v>
      </c>
      <c r="R4611" s="279" t="s">
        <v>394</v>
      </c>
      <c r="S4611" s="279" t="s">
        <v>394</v>
      </c>
      <c r="T4611" s="279" t="s">
        <v>394</v>
      </c>
      <c r="U4611" s="279" t="s">
        <v>394</v>
      </c>
      <c r="V4611" s="279" t="s">
        <v>394</v>
      </c>
      <c r="W4611" s="279" t="s">
        <v>394</v>
      </c>
      <c r="X4611" s="279" t="s">
        <v>394</v>
      </c>
      <c r="Y4611" s="281"/>
      <c r="Z4611" s="279" t="s">
        <v>394</v>
      </c>
      <c r="AA4611" s="279" t="s">
        <v>394</v>
      </c>
      <c r="AB4611" s="281"/>
      <c r="AC4611" s="279" t="s">
        <v>855</v>
      </c>
      <c r="AF4611" s="276" t="str">
        <f>IFERROR(VLOOKUP(A4611,'[1]قوائم الترجمة'!AC$2:AD$2397,1,0),"م")</f>
        <v>م</v>
      </c>
      <c r="AG4611" s="232"/>
      <c r="AH4611" s="233"/>
      <c r="AI4611" s="233"/>
      <c r="AJ4611" s="233"/>
      <c r="AL4611" s="267"/>
      <c r="AM4611" s="235"/>
      <c r="AO4611" s="236"/>
      <c r="AU4611" s="234"/>
    </row>
    <row r="4612" spans="1:47" ht="21" x14ac:dyDescent="0.4">
      <c r="A4612" s="278">
        <v>123824</v>
      </c>
      <c r="B4612" s="279" t="s">
        <v>2168</v>
      </c>
      <c r="C4612" s="279" t="s">
        <v>104</v>
      </c>
      <c r="D4612" s="279" t="s">
        <v>290</v>
      </c>
      <c r="E4612" s="279" t="s">
        <v>394</v>
      </c>
      <c r="F4612"/>
      <c r="H4612" s="279" t="s">
        <v>394</v>
      </c>
      <c r="I4612" s="279" t="s">
        <v>538</v>
      </c>
      <c r="J4612" s="279" t="s">
        <v>394</v>
      </c>
      <c r="K4612" s="279" t="s">
        <v>394</v>
      </c>
      <c r="L4612" s="279" t="s">
        <v>394</v>
      </c>
      <c r="M4612" s="279" t="s">
        <v>394</v>
      </c>
      <c r="N4612" s="279" t="s">
        <v>394</v>
      </c>
      <c r="O4612" s="279" t="s">
        <v>394</v>
      </c>
      <c r="P4612" s="315">
        <v>0</v>
      </c>
      <c r="Q4612" s="279" t="s">
        <v>394</v>
      </c>
      <c r="R4612" s="279" t="s">
        <v>394</v>
      </c>
      <c r="S4612" s="279" t="s">
        <v>394</v>
      </c>
      <c r="T4612" s="279" t="s">
        <v>394</v>
      </c>
      <c r="U4612" s="279" t="s">
        <v>394</v>
      </c>
      <c r="V4612" s="279" t="s">
        <v>394</v>
      </c>
      <c r="W4612" s="279" t="s">
        <v>394</v>
      </c>
      <c r="X4612" s="279" t="s">
        <v>394</v>
      </c>
      <c r="Y4612" s="281"/>
      <c r="Z4612" s="279" t="s">
        <v>394</v>
      </c>
      <c r="AA4612" s="279" t="s">
        <v>394</v>
      </c>
      <c r="AB4612" s="281"/>
      <c r="AC4612" s="279" t="s">
        <v>394</v>
      </c>
      <c r="AF4612" s="276" t="str">
        <f>IFERROR(VLOOKUP(A4612,'[1]قوائم الترجمة'!AC$2:AD$2397,1,0),"م")</f>
        <v>م</v>
      </c>
      <c r="AG4612" s="232"/>
      <c r="AH4612" s="233"/>
      <c r="AI4612" s="233"/>
      <c r="AJ4612" s="233"/>
      <c r="AL4612" s="267"/>
      <c r="AM4612" s="235"/>
      <c r="AO4612" s="236"/>
      <c r="AU4612" s="234"/>
    </row>
    <row r="4613" spans="1:47" ht="21" x14ac:dyDescent="0.4">
      <c r="A4613" s="275">
        <v>123825</v>
      </c>
      <c r="B4613" s="276" t="s">
        <v>2166</v>
      </c>
      <c r="C4613" s="276" t="s">
        <v>72</v>
      </c>
      <c r="D4613" s="276" t="s">
        <v>2167</v>
      </c>
      <c r="E4613" s="276" t="s">
        <v>424</v>
      </c>
      <c r="F4613" s="317" t="s">
        <v>8742</v>
      </c>
      <c r="G4613" s="317" t="s">
        <v>8743</v>
      </c>
      <c r="H4613" s="276" t="s">
        <v>425</v>
      </c>
      <c r="I4613" s="276" t="s">
        <v>538</v>
      </c>
      <c r="J4613" s="276" t="s">
        <v>426</v>
      </c>
      <c r="K4613" s="277">
        <v>2006</v>
      </c>
      <c r="L4613" s="276" t="s">
        <v>415</v>
      </c>
      <c r="M4613" s="303"/>
      <c r="N4613" s="276" t="s">
        <v>394</v>
      </c>
      <c r="O4613" s="276" t="s">
        <v>394</v>
      </c>
      <c r="P4613" s="315">
        <v>0</v>
      </c>
      <c r="Q4613" s="303"/>
      <c r="R4613" s="276" t="s">
        <v>394</v>
      </c>
      <c r="S4613" s="276" t="s">
        <v>394</v>
      </c>
      <c r="T4613" s="303"/>
      <c r="U4613" s="303"/>
      <c r="V4613" s="303"/>
      <c r="W4613" s="303"/>
      <c r="X4613" s="303"/>
      <c r="Z4613" s="303"/>
      <c r="AA4613" s="303"/>
      <c r="AC4613" s="276" t="s">
        <v>394</v>
      </c>
      <c r="AF4613" s="276">
        <f>IFERROR(VLOOKUP(A4613,'[1]قوائم الترجمة'!AC$2:AD$2397,1,0),"م")</f>
        <v>123825</v>
      </c>
      <c r="AG4613" s="232"/>
      <c r="AH4613" s="233"/>
      <c r="AI4613" s="233"/>
      <c r="AJ4613" s="233"/>
      <c r="AL4613" s="267"/>
      <c r="AM4613" s="235"/>
      <c r="AO4613" s="236"/>
      <c r="AU4613" s="234"/>
    </row>
    <row r="4614" spans="1:47" ht="21" x14ac:dyDescent="0.4">
      <c r="A4614" s="278">
        <v>123826</v>
      </c>
      <c r="B4614" s="279" t="s">
        <v>2164</v>
      </c>
      <c r="C4614" s="279" t="s">
        <v>65</v>
      </c>
      <c r="D4614" s="279" t="s">
        <v>2165</v>
      </c>
      <c r="E4614" s="279" t="s">
        <v>394</v>
      </c>
      <c r="F4614"/>
      <c r="H4614" s="279" t="s">
        <v>394</v>
      </c>
      <c r="I4614" s="279" t="s">
        <v>540</v>
      </c>
      <c r="J4614" s="279" t="s">
        <v>394</v>
      </c>
      <c r="K4614" s="279" t="s">
        <v>394</v>
      </c>
      <c r="L4614" s="279" t="s">
        <v>394</v>
      </c>
      <c r="M4614" s="279" t="s">
        <v>394</v>
      </c>
      <c r="N4614" s="279" t="s">
        <v>394</v>
      </c>
      <c r="O4614" s="279" t="s">
        <v>394</v>
      </c>
      <c r="P4614" s="315">
        <v>0</v>
      </c>
      <c r="Q4614" s="279" t="s">
        <v>394</v>
      </c>
      <c r="R4614" s="279" t="s">
        <v>394</v>
      </c>
      <c r="S4614" s="279" t="s">
        <v>394</v>
      </c>
      <c r="T4614" s="279" t="s">
        <v>394</v>
      </c>
      <c r="U4614" s="279" t="s">
        <v>394</v>
      </c>
      <c r="V4614" s="279" t="s">
        <v>394</v>
      </c>
      <c r="W4614" s="279" t="s">
        <v>394</v>
      </c>
      <c r="X4614" s="279" t="s">
        <v>394</v>
      </c>
      <c r="Y4614" s="281"/>
      <c r="Z4614" s="279" t="s">
        <v>394</v>
      </c>
      <c r="AA4614" s="279" t="s">
        <v>394</v>
      </c>
      <c r="AB4614" s="281"/>
      <c r="AC4614" s="279" t="s">
        <v>394</v>
      </c>
      <c r="AF4614" s="276" t="str">
        <f>IFERROR(VLOOKUP(A4614,'[1]قوائم الترجمة'!AC$2:AD$2397,1,0),"م")</f>
        <v>م</v>
      </c>
      <c r="AG4614" s="232"/>
      <c r="AH4614" s="233"/>
      <c r="AI4614" s="233"/>
      <c r="AJ4614" s="233"/>
      <c r="AL4614" s="267"/>
      <c r="AM4614" s="235"/>
      <c r="AO4614" s="236"/>
      <c r="AU4614" s="234"/>
    </row>
    <row r="4615" spans="1:47" ht="21" x14ac:dyDescent="0.4">
      <c r="A4615" s="278">
        <v>123827</v>
      </c>
      <c r="B4615" s="279" t="s">
        <v>2162</v>
      </c>
      <c r="C4615" s="279" t="s">
        <v>68</v>
      </c>
      <c r="D4615" s="279" t="s">
        <v>2163</v>
      </c>
      <c r="E4615" s="279" t="s">
        <v>394</v>
      </c>
      <c r="F4615"/>
      <c r="H4615" s="279" t="s">
        <v>394</v>
      </c>
      <c r="I4615" s="279" t="s">
        <v>540</v>
      </c>
      <c r="J4615" s="279" t="s">
        <v>394</v>
      </c>
      <c r="K4615" s="279" t="s">
        <v>394</v>
      </c>
      <c r="L4615" s="279" t="s">
        <v>394</v>
      </c>
      <c r="M4615" s="279" t="s">
        <v>394</v>
      </c>
      <c r="N4615" s="279" t="s">
        <v>394</v>
      </c>
      <c r="O4615" s="279" t="s">
        <v>394</v>
      </c>
      <c r="P4615" s="315">
        <v>0</v>
      </c>
      <c r="Q4615" s="279" t="s">
        <v>394</v>
      </c>
      <c r="R4615" s="279" t="s">
        <v>394</v>
      </c>
      <c r="S4615" s="279" t="s">
        <v>394</v>
      </c>
      <c r="T4615" s="279" t="s">
        <v>394</v>
      </c>
      <c r="U4615" s="279" t="s">
        <v>394</v>
      </c>
      <c r="V4615" s="279" t="s">
        <v>394</v>
      </c>
      <c r="W4615" s="279" t="s">
        <v>394</v>
      </c>
      <c r="X4615" s="279" t="s">
        <v>394</v>
      </c>
      <c r="Y4615" s="281"/>
      <c r="Z4615" s="279" t="s">
        <v>394</v>
      </c>
      <c r="AA4615" s="279" t="s">
        <v>394</v>
      </c>
      <c r="AB4615" s="281"/>
      <c r="AC4615" s="279" t="s">
        <v>394</v>
      </c>
      <c r="AF4615" s="276" t="str">
        <f>IFERROR(VLOOKUP(A4615,'[1]قوائم الترجمة'!AC$2:AD$2397,1,0),"م")</f>
        <v>م</v>
      </c>
      <c r="AG4615" s="232"/>
      <c r="AH4615" s="233"/>
      <c r="AI4615" s="233"/>
      <c r="AJ4615" s="233"/>
      <c r="AL4615" s="267"/>
      <c r="AM4615" s="235"/>
      <c r="AO4615" s="236"/>
      <c r="AU4615" s="234"/>
    </row>
    <row r="4616" spans="1:47" ht="21" x14ac:dyDescent="0.4">
      <c r="A4616" s="278">
        <v>123828</v>
      </c>
      <c r="B4616" s="279" t="s">
        <v>2161</v>
      </c>
      <c r="C4616" s="279" t="s">
        <v>65</v>
      </c>
      <c r="D4616" s="279" t="s">
        <v>313</v>
      </c>
      <c r="E4616" s="279" t="s">
        <v>394</v>
      </c>
      <c r="F4616"/>
      <c r="H4616" s="279" t="s">
        <v>394</v>
      </c>
      <c r="I4616" s="279" t="s">
        <v>539</v>
      </c>
      <c r="J4616" s="279" t="s">
        <v>394</v>
      </c>
      <c r="K4616" s="279" t="s">
        <v>394</v>
      </c>
      <c r="L4616" s="279" t="s">
        <v>394</v>
      </c>
      <c r="M4616" s="279" t="s">
        <v>394</v>
      </c>
      <c r="N4616" s="279" t="s">
        <v>394</v>
      </c>
      <c r="O4616" s="279" t="s">
        <v>394</v>
      </c>
      <c r="P4616" s="315">
        <v>0</v>
      </c>
      <c r="Q4616" s="279" t="s">
        <v>394</v>
      </c>
      <c r="R4616" s="279" t="s">
        <v>394</v>
      </c>
      <c r="S4616" s="279" t="s">
        <v>394</v>
      </c>
      <c r="T4616" s="279" t="s">
        <v>394</v>
      </c>
      <c r="U4616" s="279" t="s">
        <v>394</v>
      </c>
      <c r="V4616" s="279" t="s">
        <v>394</v>
      </c>
      <c r="W4616" s="279" t="s">
        <v>394</v>
      </c>
      <c r="X4616" s="279" t="s">
        <v>394</v>
      </c>
      <c r="Y4616" s="281"/>
      <c r="Z4616" s="279" t="s">
        <v>394</v>
      </c>
      <c r="AA4616" s="279" t="s">
        <v>394</v>
      </c>
      <c r="AB4616" s="281"/>
      <c r="AC4616" s="279" t="s">
        <v>855</v>
      </c>
      <c r="AF4616" s="276" t="str">
        <f>IFERROR(VLOOKUP(A4616,'[1]قوائم الترجمة'!AC$2:AD$2397,1,0),"م")</f>
        <v>م</v>
      </c>
      <c r="AG4616" s="232"/>
      <c r="AH4616" s="233"/>
      <c r="AI4616" s="233"/>
      <c r="AJ4616" s="233"/>
      <c r="AL4616" s="267"/>
      <c r="AM4616" s="235"/>
      <c r="AO4616" s="236"/>
      <c r="AU4616" s="234"/>
    </row>
    <row r="4617" spans="1:47" ht="21" x14ac:dyDescent="0.4">
      <c r="A4617" s="278">
        <v>123829</v>
      </c>
      <c r="B4617" s="279" t="s">
        <v>2160</v>
      </c>
      <c r="C4617" s="279" t="s">
        <v>68</v>
      </c>
      <c r="D4617" s="279" t="s">
        <v>273</v>
      </c>
      <c r="E4617" s="279" t="s">
        <v>394</v>
      </c>
      <c r="F4617"/>
      <c r="H4617" s="279" t="s">
        <v>394</v>
      </c>
      <c r="I4617" s="279" t="s">
        <v>539</v>
      </c>
      <c r="J4617" s="279" t="s">
        <v>394</v>
      </c>
      <c r="K4617" s="279" t="s">
        <v>394</v>
      </c>
      <c r="L4617" s="279" t="s">
        <v>394</v>
      </c>
      <c r="M4617" s="279" t="s">
        <v>394</v>
      </c>
      <c r="N4617" s="279" t="s">
        <v>394</v>
      </c>
      <c r="O4617" s="279" t="s">
        <v>394</v>
      </c>
      <c r="P4617" s="315">
        <v>0</v>
      </c>
      <c r="Q4617" s="279" t="s">
        <v>394</v>
      </c>
      <c r="R4617" s="279" t="s">
        <v>394</v>
      </c>
      <c r="S4617" s="279" t="s">
        <v>394</v>
      </c>
      <c r="T4617" s="279" t="s">
        <v>394</v>
      </c>
      <c r="U4617" s="279" t="s">
        <v>394</v>
      </c>
      <c r="V4617" s="279" t="s">
        <v>394</v>
      </c>
      <c r="W4617" s="279" t="s">
        <v>394</v>
      </c>
      <c r="X4617" s="279" t="s">
        <v>394</v>
      </c>
      <c r="Y4617" s="281"/>
      <c r="Z4617" s="279" t="s">
        <v>394</v>
      </c>
      <c r="AA4617" s="279" t="s">
        <v>394</v>
      </c>
      <c r="AB4617" s="281"/>
      <c r="AC4617" s="279" t="s">
        <v>855</v>
      </c>
      <c r="AF4617" s="276" t="str">
        <f>IFERROR(VLOOKUP(A4617,'[1]قوائم الترجمة'!AC$2:AD$2397,1,0),"م")</f>
        <v>م</v>
      </c>
      <c r="AG4617" s="232"/>
      <c r="AH4617" s="233"/>
      <c r="AI4617" s="233"/>
      <c r="AJ4617" s="233"/>
      <c r="AL4617" s="267"/>
      <c r="AM4617" s="235"/>
      <c r="AO4617" s="236"/>
      <c r="AU4617" s="234"/>
    </row>
    <row r="4618" spans="1:47" ht="21" x14ac:dyDescent="0.4">
      <c r="A4618" s="275">
        <v>123830</v>
      </c>
      <c r="B4618" s="276" t="s">
        <v>2158</v>
      </c>
      <c r="C4618" s="276" t="s">
        <v>1206</v>
      </c>
      <c r="D4618" s="276" t="s">
        <v>2159</v>
      </c>
      <c r="E4618" s="276" t="s">
        <v>424</v>
      </c>
      <c r="F4618" s="317" t="s">
        <v>8744</v>
      </c>
      <c r="G4618" s="317" t="s">
        <v>402</v>
      </c>
      <c r="H4618" s="276" t="s">
        <v>425</v>
      </c>
      <c r="I4618" s="276" t="s">
        <v>67</v>
      </c>
      <c r="J4618" s="276" t="s">
        <v>426</v>
      </c>
      <c r="K4618" s="277">
        <v>1999</v>
      </c>
      <c r="L4618" s="276" t="s">
        <v>402</v>
      </c>
      <c r="M4618" s="303"/>
      <c r="N4618" s="276" t="s">
        <v>394</v>
      </c>
      <c r="O4618" s="276" t="s">
        <v>394</v>
      </c>
      <c r="P4618" s="315">
        <v>0</v>
      </c>
      <c r="Q4618" s="303"/>
      <c r="R4618" s="276" t="s">
        <v>394</v>
      </c>
      <c r="S4618" s="276" t="s">
        <v>394</v>
      </c>
      <c r="T4618" s="303"/>
      <c r="U4618" s="303"/>
      <c r="V4618" s="303"/>
      <c r="W4618" s="303"/>
      <c r="X4618" s="303"/>
      <c r="Z4618" s="303"/>
      <c r="AA4618" s="303"/>
      <c r="AC4618" s="276" t="s">
        <v>394</v>
      </c>
      <c r="AF4618" s="276">
        <f>IFERROR(VLOOKUP(A4618,'[1]قوائم الترجمة'!AC$2:AD$2397,1,0),"م")</f>
        <v>123830</v>
      </c>
      <c r="AG4618" s="232"/>
      <c r="AH4618" s="233"/>
      <c r="AI4618" s="233"/>
      <c r="AJ4618" s="233"/>
      <c r="AL4618" s="267"/>
      <c r="AM4618" s="235"/>
      <c r="AO4618" s="236"/>
      <c r="AU4618" s="234"/>
    </row>
    <row r="4619" spans="1:47" ht="21" x14ac:dyDescent="0.4">
      <c r="A4619" s="278">
        <v>123832</v>
      </c>
      <c r="B4619" s="279" t="s">
        <v>2157</v>
      </c>
      <c r="C4619" s="279" t="s">
        <v>643</v>
      </c>
      <c r="D4619" s="279" t="s">
        <v>10407</v>
      </c>
      <c r="E4619" s="279" t="s">
        <v>394</v>
      </c>
      <c r="F4619"/>
      <c r="H4619" s="279" t="s">
        <v>394</v>
      </c>
      <c r="I4619" s="279" t="s">
        <v>540</v>
      </c>
      <c r="J4619" s="279" t="s">
        <v>394</v>
      </c>
      <c r="K4619" s="279" t="s">
        <v>394</v>
      </c>
      <c r="L4619" s="279" t="s">
        <v>394</v>
      </c>
      <c r="M4619" s="279" t="s">
        <v>394</v>
      </c>
      <c r="N4619" s="279" t="s">
        <v>394</v>
      </c>
      <c r="O4619" s="279" t="s">
        <v>394</v>
      </c>
      <c r="P4619" s="315">
        <v>0</v>
      </c>
      <c r="Q4619" s="279" t="s">
        <v>394</v>
      </c>
      <c r="R4619" s="279" t="s">
        <v>394</v>
      </c>
      <c r="S4619" s="279" t="s">
        <v>394</v>
      </c>
      <c r="T4619" s="279" t="s">
        <v>394</v>
      </c>
      <c r="U4619" s="279" t="s">
        <v>394</v>
      </c>
      <c r="V4619" s="279" t="s">
        <v>394</v>
      </c>
      <c r="W4619" s="279" t="s">
        <v>394</v>
      </c>
      <c r="X4619" s="279" t="s">
        <v>394</v>
      </c>
      <c r="Y4619" s="281"/>
      <c r="Z4619" s="279" t="s">
        <v>394</v>
      </c>
      <c r="AA4619" s="279" t="s">
        <v>394</v>
      </c>
      <c r="AB4619" s="281"/>
      <c r="AC4619" s="279" t="s">
        <v>394</v>
      </c>
      <c r="AF4619" s="276" t="str">
        <f>IFERROR(VLOOKUP(A4619,'[1]قوائم الترجمة'!AC$2:AD$2397,1,0),"م")</f>
        <v>م</v>
      </c>
      <c r="AG4619" s="232"/>
      <c r="AH4619" s="233"/>
      <c r="AI4619" s="233"/>
      <c r="AJ4619" s="233"/>
      <c r="AL4619" s="267"/>
      <c r="AM4619" s="235"/>
      <c r="AO4619" s="236"/>
      <c r="AU4619" s="234"/>
    </row>
    <row r="4620" spans="1:47" ht="21" x14ac:dyDescent="0.4">
      <c r="A4620" s="275">
        <v>123833</v>
      </c>
      <c r="B4620" s="276" t="s">
        <v>2156</v>
      </c>
      <c r="C4620" s="276" t="s">
        <v>73</v>
      </c>
      <c r="D4620" s="276" t="s">
        <v>621</v>
      </c>
      <c r="E4620" s="276" t="s">
        <v>5660</v>
      </c>
      <c r="F4620" s="317" t="s">
        <v>8745</v>
      </c>
      <c r="G4620" s="317" t="s">
        <v>8149</v>
      </c>
      <c r="H4620" s="276" t="s">
        <v>425</v>
      </c>
      <c r="I4620" s="276" t="s">
        <v>538</v>
      </c>
      <c r="J4620" s="276" t="s">
        <v>403</v>
      </c>
      <c r="K4620" s="277">
        <v>2013</v>
      </c>
      <c r="L4620" s="276" t="s">
        <v>404</v>
      </c>
      <c r="M4620" s="303"/>
      <c r="N4620" s="276" t="s">
        <v>394</v>
      </c>
      <c r="O4620" s="276" t="s">
        <v>394</v>
      </c>
      <c r="P4620" s="315">
        <v>0</v>
      </c>
      <c r="Q4620" s="303"/>
      <c r="R4620" s="276" t="s">
        <v>394</v>
      </c>
      <c r="S4620" s="276" t="s">
        <v>394</v>
      </c>
      <c r="T4620" s="303"/>
      <c r="U4620" s="303"/>
      <c r="V4620" s="303"/>
      <c r="W4620" s="303"/>
      <c r="X4620" s="303"/>
      <c r="Z4620" s="303"/>
      <c r="AA4620" s="303"/>
      <c r="AC4620" s="276" t="s">
        <v>394</v>
      </c>
      <c r="AF4620" s="276">
        <f>IFERROR(VLOOKUP(A4620,'[1]قوائم الترجمة'!AC$2:AD$2397,1,0),"م")</f>
        <v>123833</v>
      </c>
      <c r="AG4620" s="232"/>
      <c r="AH4620" s="233"/>
      <c r="AI4620" s="233"/>
      <c r="AJ4620" s="233"/>
      <c r="AL4620" s="267"/>
      <c r="AM4620" s="235"/>
      <c r="AO4620" s="236"/>
      <c r="AU4620" s="234"/>
    </row>
    <row r="4621" spans="1:47" ht="21" x14ac:dyDescent="0.4">
      <c r="A4621" s="275">
        <v>123834</v>
      </c>
      <c r="B4621" s="276" t="s">
        <v>2155</v>
      </c>
      <c r="C4621" s="276" t="s">
        <v>89</v>
      </c>
      <c r="D4621" s="276" t="s">
        <v>755</v>
      </c>
      <c r="E4621" s="276" t="s">
        <v>424</v>
      </c>
      <c r="F4621" s="317" t="s">
        <v>8746</v>
      </c>
      <c r="G4621" s="317" t="s">
        <v>417</v>
      </c>
      <c r="H4621" s="276" t="s">
        <v>425</v>
      </c>
      <c r="I4621" s="276" t="s">
        <v>538</v>
      </c>
      <c r="J4621" s="276" t="s">
        <v>403</v>
      </c>
      <c r="K4621" s="277">
        <v>2014</v>
      </c>
      <c r="L4621" s="276" t="s">
        <v>417</v>
      </c>
      <c r="M4621" s="303"/>
      <c r="N4621" s="276" t="s">
        <v>8747</v>
      </c>
      <c r="O4621" s="276" t="s">
        <v>8434</v>
      </c>
      <c r="P4621" s="276">
        <v>20000</v>
      </c>
      <c r="Q4621" s="303"/>
      <c r="R4621" s="276" t="s">
        <v>394</v>
      </c>
      <c r="S4621" s="276"/>
      <c r="T4621" s="303"/>
      <c r="U4621" s="303"/>
      <c r="V4621" s="303"/>
      <c r="W4621" s="303"/>
      <c r="X4621" s="303"/>
      <c r="Z4621" s="303"/>
      <c r="AA4621" s="303"/>
      <c r="AC4621" s="276" t="s">
        <v>394</v>
      </c>
      <c r="AF4621" s="276">
        <f>IFERROR(VLOOKUP(A4621,'[1]قوائم الترجمة'!AC$2:AD$2397,1,0),"م")</f>
        <v>123834</v>
      </c>
      <c r="AG4621" s="232"/>
      <c r="AH4621" s="233"/>
      <c r="AI4621" s="233"/>
      <c r="AJ4621" s="233"/>
      <c r="AL4621" s="267"/>
      <c r="AM4621" s="235"/>
      <c r="AO4621" s="236"/>
      <c r="AU4621" s="234"/>
    </row>
    <row r="4622" spans="1:47" ht="21" x14ac:dyDescent="0.4">
      <c r="A4622" s="278">
        <v>123835</v>
      </c>
      <c r="B4622" s="279" t="s">
        <v>2154</v>
      </c>
      <c r="C4622" s="279" t="s">
        <v>555</v>
      </c>
      <c r="D4622" s="279" t="s">
        <v>322</v>
      </c>
      <c r="E4622" s="279" t="s">
        <v>394</v>
      </c>
      <c r="F4622"/>
      <c r="H4622" s="279" t="s">
        <v>394</v>
      </c>
      <c r="I4622" s="279" t="s">
        <v>539</v>
      </c>
      <c r="J4622" s="279" t="s">
        <v>394</v>
      </c>
      <c r="K4622" s="279" t="s">
        <v>394</v>
      </c>
      <c r="L4622" s="279" t="s">
        <v>394</v>
      </c>
      <c r="M4622" s="279" t="s">
        <v>394</v>
      </c>
      <c r="N4622" s="279" t="s">
        <v>394</v>
      </c>
      <c r="O4622" s="279" t="s">
        <v>394</v>
      </c>
      <c r="P4622" s="315">
        <v>0</v>
      </c>
      <c r="Q4622" s="279" t="s">
        <v>394</v>
      </c>
      <c r="R4622" s="279" t="s">
        <v>394</v>
      </c>
      <c r="S4622" s="279" t="s">
        <v>394</v>
      </c>
      <c r="T4622" s="279" t="s">
        <v>394</v>
      </c>
      <c r="U4622" s="279" t="s">
        <v>394</v>
      </c>
      <c r="V4622" s="279" t="s">
        <v>394</v>
      </c>
      <c r="W4622" s="279" t="s">
        <v>394</v>
      </c>
      <c r="X4622" s="279" t="s">
        <v>394</v>
      </c>
      <c r="Y4622" s="281"/>
      <c r="Z4622" s="279" t="s">
        <v>394</v>
      </c>
      <c r="AA4622" s="279" t="s">
        <v>394</v>
      </c>
      <c r="AB4622" s="281"/>
      <c r="AC4622" s="279" t="s">
        <v>855</v>
      </c>
      <c r="AF4622" s="276" t="str">
        <f>IFERROR(VLOOKUP(A4622,'[1]قوائم الترجمة'!AC$2:AD$2397,1,0),"م")</f>
        <v>م</v>
      </c>
      <c r="AG4622" s="232"/>
      <c r="AH4622" s="233"/>
      <c r="AI4622" s="233"/>
      <c r="AJ4622" s="233"/>
      <c r="AL4622" s="267"/>
      <c r="AM4622" s="235"/>
      <c r="AO4622" s="236"/>
      <c r="AU4622" s="234"/>
    </row>
    <row r="4623" spans="1:47" ht="21" x14ac:dyDescent="0.4">
      <c r="A4623" s="275">
        <v>123836</v>
      </c>
      <c r="B4623" s="276" t="s">
        <v>2153</v>
      </c>
      <c r="C4623" s="276" t="s">
        <v>72</v>
      </c>
      <c r="D4623" s="276" t="s">
        <v>301</v>
      </c>
      <c r="E4623" s="276" t="s">
        <v>424</v>
      </c>
      <c r="F4623" s="317" t="s">
        <v>394</v>
      </c>
      <c r="G4623" s="317" t="s">
        <v>8748</v>
      </c>
      <c r="H4623" s="276" t="s">
        <v>425</v>
      </c>
      <c r="I4623" s="276" t="s">
        <v>542</v>
      </c>
      <c r="J4623" s="276" t="s">
        <v>403</v>
      </c>
      <c r="K4623" s="322"/>
      <c r="L4623" s="276" t="s">
        <v>411</v>
      </c>
      <c r="M4623" s="303"/>
      <c r="N4623" s="276" t="s">
        <v>394</v>
      </c>
      <c r="O4623" s="276" t="s">
        <v>394</v>
      </c>
      <c r="P4623" s="315">
        <v>0</v>
      </c>
      <c r="Q4623" s="303"/>
      <c r="R4623" s="276" t="s">
        <v>394</v>
      </c>
      <c r="S4623" s="276" t="s">
        <v>394</v>
      </c>
      <c r="T4623" s="303"/>
      <c r="U4623" s="303"/>
      <c r="V4623" s="303"/>
      <c r="W4623" s="303"/>
      <c r="X4623" s="303"/>
      <c r="Z4623" s="303"/>
      <c r="AA4623" s="303"/>
      <c r="AC4623" s="276" t="s">
        <v>394</v>
      </c>
      <c r="AF4623" s="276">
        <f>IFERROR(VLOOKUP(A4623,'[1]قوائم الترجمة'!AC$2:AD$2397,1,0),"م")</f>
        <v>123836</v>
      </c>
      <c r="AG4623" s="232"/>
      <c r="AH4623" s="233"/>
      <c r="AI4623" s="233"/>
      <c r="AJ4623" s="233"/>
      <c r="AL4623" s="267"/>
      <c r="AM4623" s="235"/>
      <c r="AO4623" s="236"/>
      <c r="AU4623" s="234"/>
    </row>
    <row r="4624" spans="1:47" ht="21" x14ac:dyDescent="0.4">
      <c r="A4624" s="275">
        <v>123837</v>
      </c>
      <c r="B4624" s="276" t="s">
        <v>2152</v>
      </c>
      <c r="C4624" s="276" t="s">
        <v>953</v>
      </c>
      <c r="D4624" s="276" t="s">
        <v>2138</v>
      </c>
      <c r="E4624" s="276" t="s">
        <v>424</v>
      </c>
      <c r="F4624" s="317" t="s">
        <v>394</v>
      </c>
      <c r="G4624" s="317" t="s">
        <v>8101</v>
      </c>
      <c r="H4624" s="276" t="s">
        <v>425</v>
      </c>
      <c r="I4624" s="276" t="s">
        <v>541</v>
      </c>
      <c r="J4624" s="276" t="s">
        <v>426</v>
      </c>
      <c r="K4624" s="277">
        <v>2012</v>
      </c>
      <c r="L4624" s="276" t="s">
        <v>402</v>
      </c>
      <c r="M4624" s="303"/>
      <c r="N4624" s="276" t="s">
        <v>394</v>
      </c>
      <c r="O4624" s="276" t="s">
        <v>394</v>
      </c>
      <c r="P4624" s="315">
        <v>0</v>
      </c>
      <c r="Q4624" s="303"/>
      <c r="R4624" s="276" t="s">
        <v>394</v>
      </c>
      <c r="S4624" s="276" t="s">
        <v>394</v>
      </c>
      <c r="T4624" s="303"/>
      <c r="U4624" s="303"/>
      <c r="V4624" s="303"/>
      <c r="W4624" s="303"/>
      <c r="X4624" s="303"/>
      <c r="Z4624" s="303"/>
      <c r="AA4624" s="303"/>
      <c r="AC4624" s="276" t="s">
        <v>394</v>
      </c>
      <c r="AF4624" s="276">
        <f>IFERROR(VLOOKUP(A4624,'[1]قوائم الترجمة'!AC$2:AD$2397,1,0),"م")</f>
        <v>123837</v>
      </c>
      <c r="AG4624" s="232"/>
      <c r="AH4624" s="233"/>
      <c r="AI4624" s="233"/>
      <c r="AJ4624" s="233"/>
      <c r="AL4624" s="267"/>
      <c r="AM4624" s="235"/>
      <c r="AO4624" s="236"/>
      <c r="AU4624" s="234"/>
    </row>
    <row r="4625" spans="1:47" ht="21" x14ac:dyDescent="0.4">
      <c r="A4625" s="275">
        <v>123838</v>
      </c>
      <c r="B4625" s="276" t="s">
        <v>2151</v>
      </c>
      <c r="C4625" s="276" t="s">
        <v>75</v>
      </c>
      <c r="D4625" s="276" t="s">
        <v>1050</v>
      </c>
      <c r="E4625" s="276" t="s">
        <v>424</v>
      </c>
      <c r="F4625" s="317" t="s">
        <v>8749</v>
      </c>
      <c r="G4625" s="317" t="s">
        <v>8159</v>
      </c>
      <c r="H4625" s="276" t="s">
        <v>425</v>
      </c>
      <c r="I4625" s="276" t="s">
        <v>67</v>
      </c>
      <c r="J4625" s="276" t="s">
        <v>403</v>
      </c>
      <c r="K4625" s="277">
        <v>2011</v>
      </c>
      <c r="L4625" s="276" t="s">
        <v>402</v>
      </c>
      <c r="M4625" s="303"/>
      <c r="N4625" s="276" t="s">
        <v>394</v>
      </c>
      <c r="O4625" s="276" t="s">
        <v>394</v>
      </c>
      <c r="P4625" s="315">
        <v>0</v>
      </c>
      <c r="Q4625" s="303"/>
      <c r="R4625" s="276" t="s">
        <v>394</v>
      </c>
      <c r="S4625" s="276" t="s">
        <v>394</v>
      </c>
      <c r="T4625" s="303"/>
      <c r="U4625" s="303"/>
      <c r="V4625" s="303"/>
      <c r="W4625" s="303"/>
      <c r="X4625" s="303"/>
      <c r="Z4625" s="303"/>
      <c r="AA4625" s="303"/>
      <c r="AC4625" s="276" t="s">
        <v>394</v>
      </c>
      <c r="AF4625" s="276">
        <f>IFERROR(VLOOKUP(A4625,'[1]قوائم الترجمة'!AC$2:AD$2397,1,0),"م")</f>
        <v>123838</v>
      </c>
      <c r="AG4625" s="232"/>
      <c r="AH4625" s="233"/>
      <c r="AI4625" s="233"/>
      <c r="AJ4625" s="233"/>
      <c r="AL4625" s="267"/>
      <c r="AM4625" s="235"/>
      <c r="AO4625" s="236"/>
      <c r="AU4625" s="234"/>
    </row>
    <row r="4626" spans="1:47" ht="21" x14ac:dyDescent="0.4">
      <c r="A4626" s="278">
        <v>123839</v>
      </c>
      <c r="B4626" s="279" t="s">
        <v>2150</v>
      </c>
      <c r="C4626" s="279" t="s">
        <v>584</v>
      </c>
      <c r="D4626" s="279" t="s">
        <v>239</v>
      </c>
      <c r="E4626" s="279" t="s">
        <v>394</v>
      </c>
      <c r="F4626"/>
      <c r="H4626" s="279" t="s">
        <v>394</v>
      </c>
      <c r="I4626" s="279" t="s">
        <v>539</v>
      </c>
      <c r="J4626" s="279" t="s">
        <v>394</v>
      </c>
      <c r="K4626" s="279" t="s">
        <v>394</v>
      </c>
      <c r="L4626" s="279" t="s">
        <v>394</v>
      </c>
      <c r="M4626" s="279" t="s">
        <v>394</v>
      </c>
      <c r="N4626" s="279" t="s">
        <v>394</v>
      </c>
      <c r="O4626" s="279" t="s">
        <v>394</v>
      </c>
      <c r="P4626" s="315">
        <v>0</v>
      </c>
      <c r="Q4626" s="279" t="s">
        <v>394</v>
      </c>
      <c r="R4626" s="279" t="s">
        <v>394</v>
      </c>
      <c r="S4626" s="279" t="s">
        <v>394</v>
      </c>
      <c r="T4626" s="279" t="s">
        <v>394</v>
      </c>
      <c r="U4626" s="279" t="s">
        <v>394</v>
      </c>
      <c r="V4626" s="279" t="s">
        <v>394</v>
      </c>
      <c r="W4626" s="279" t="s">
        <v>394</v>
      </c>
      <c r="X4626" s="279" t="s">
        <v>394</v>
      </c>
      <c r="Y4626" s="281"/>
      <c r="Z4626" s="279" t="s">
        <v>394</v>
      </c>
      <c r="AA4626" s="279" t="s">
        <v>394</v>
      </c>
      <c r="AB4626" s="281"/>
      <c r="AC4626" s="279" t="s">
        <v>855</v>
      </c>
      <c r="AF4626" s="276" t="str">
        <f>IFERROR(VLOOKUP(A4626,'[1]قوائم الترجمة'!AC$2:AD$2397,1,0),"م")</f>
        <v>م</v>
      </c>
      <c r="AG4626" s="232"/>
      <c r="AH4626" s="233"/>
      <c r="AI4626" s="233"/>
      <c r="AJ4626" s="233"/>
      <c r="AL4626" s="267"/>
      <c r="AM4626" s="235"/>
      <c r="AO4626" s="236"/>
      <c r="AU4626" s="234"/>
    </row>
    <row r="4627" spans="1:47" ht="21" x14ac:dyDescent="0.4">
      <c r="A4627" s="275">
        <v>123840</v>
      </c>
      <c r="B4627" s="276" t="s">
        <v>7892</v>
      </c>
      <c r="C4627" s="276" t="s">
        <v>4163</v>
      </c>
      <c r="D4627" s="276" t="s">
        <v>287</v>
      </c>
      <c r="E4627" s="276" t="s">
        <v>424</v>
      </c>
      <c r="F4627" s="317" t="s">
        <v>8378</v>
      </c>
      <c r="G4627" s="317" t="s">
        <v>8379</v>
      </c>
      <c r="H4627" s="276" t="s">
        <v>425</v>
      </c>
      <c r="I4627" s="276" t="s">
        <v>67</v>
      </c>
      <c r="J4627" s="276" t="s">
        <v>426</v>
      </c>
      <c r="K4627" s="277">
        <v>2013</v>
      </c>
      <c r="L4627" s="276" t="s">
        <v>402</v>
      </c>
      <c r="M4627" s="303"/>
      <c r="N4627" s="276" t="s">
        <v>394</v>
      </c>
      <c r="O4627" s="276" t="s">
        <v>394</v>
      </c>
      <c r="P4627" s="315">
        <v>0</v>
      </c>
      <c r="Q4627" s="303"/>
      <c r="R4627" s="276" t="s">
        <v>394</v>
      </c>
      <c r="S4627" s="276" t="s">
        <v>394</v>
      </c>
      <c r="T4627" s="303"/>
      <c r="U4627" s="303"/>
      <c r="V4627" s="303"/>
      <c r="W4627" s="303"/>
      <c r="X4627" s="303"/>
      <c r="Z4627" s="303"/>
      <c r="AA4627" s="303"/>
      <c r="AC4627" s="276" t="s">
        <v>394</v>
      </c>
      <c r="AF4627" s="276">
        <f>IFERROR(VLOOKUP(A4627,'[1]قوائم الترجمة'!AC$2:AD$2397,1,0),"م")</f>
        <v>123840</v>
      </c>
      <c r="AG4627" s="232"/>
      <c r="AH4627" s="233"/>
      <c r="AI4627" s="233"/>
      <c r="AJ4627" s="233"/>
      <c r="AL4627" s="267"/>
      <c r="AM4627" s="235"/>
      <c r="AO4627" s="236"/>
      <c r="AU4627" s="234"/>
    </row>
    <row r="4628" spans="1:47" ht="21" x14ac:dyDescent="0.4">
      <c r="A4628" s="275">
        <v>123841</v>
      </c>
      <c r="B4628" s="276" t="s">
        <v>2149</v>
      </c>
      <c r="C4628" s="276" t="s">
        <v>101</v>
      </c>
      <c r="D4628" s="276" t="s">
        <v>712</v>
      </c>
      <c r="E4628" s="276" t="s">
        <v>424</v>
      </c>
      <c r="F4628" s="317" t="s">
        <v>8750</v>
      </c>
      <c r="G4628" s="317" t="s">
        <v>402</v>
      </c>
      <c r="H4628" s="276" t="s">
        <v>425</v>
      </c>
      <c r="I4628" s="276" t="s">
        <v>538</v>
      </c>
      <c r="J4628" s="276" t="s">
        <v>426</v>
      </c>
      <c r="K4628" s="277">
        <v>2009</v>
      </c>
      <c r="L4628" s="276" t="s">
        <v>402</v>
      </c>
      <c r="M4628" s="303"/>
      <c r="N4628" s="276" t="s">
        <v>394</v>
      </c>
      <c r="O4628" s="276" t="s">
        <v>394</v>
      </c>
      <c r="P4628" s="315">
        <v>0</v>
      </c>
      <c r="Q4628" s="303"/>
      <c r="R4628" s="276" t="s">
        <v>394</v>
      </c>
      <c r="S4628" s="276" t="s">
        <v>394</v>
      </c>
      <c r="T4628" s="303"/>
      <c r="U4628" s="303"/>
      <c r="V4628" s="303"/>
      <c r="W4628" s="303"/>
      <c r="X4628" s="303"/>
      <c r="Z4628" s="303"/>
      <c r="AA4628" s="303"/>
      <c r="AC4628" s="276" t="s">
        <v>394</v>
      </c>
      <c r="AF4628" s="276">
        <f>IFERROR(VLOOKUP(A4628,'[1]قوائم الترجمة'!AC$2:AD$2397,1,0),"م")</f>
        <v>123841</v>
      </c>
      <c r="AG4628" s="232"/>
      <c r="AH4628" s="233"/>
      <c r="AI4628" s="233"/>
      <c r="AJ4628" s="233"/>
      <c r="AL4628" s="267"/>
      <c r="AM4628" s="235"/>
      <c r="AO4628" s="236"/>
      <c r="AU4628" s="234"/>
    </row>
    <row r="4629" spans="1:47" ht="21" x14ac:dyDescent="0.4">
      <c r="A4629" s="275">
        <v>123842</v>
      </c>
      <c r="B4629" s="276" t="s">
        <v>2147</v>
      </c>
      <c r="C4629" s="276" t="s">
        <v>2148</v>
      </c>
      <c r="D4629" s="276" t="s">
        <v>1253</v>
      </c>
      <c r="E4629" s="276" t="s">
        <v>424</v>
      </c>
      <c r="F4629" s="317" t="s">
        <v>8751</v>
      </c>
      <c r="G4629" s="317" t="s">
        <v>409</v>
      </c>
      <c r="H4629" s="276" t="s">
        <v>425</v>
      </c>
      <c r="I4629" s="276" t="s">
        <v>538</v>
      </c>
      <c r="J4629" s="276" t="s">
        <v>403</v>
      </c>
      <c r="K4629" s="277">
        <v>2016</v>
      </c>
      <c r="L4629" s="276" t="s">
        <v>404</v>
      </c>
      <c r="M4629" s="303"/>
      <c r="N4629" s="276" t="s">
        <v>394</v>
      </c>
      <c r="O4629" s="276" t="s">
        <v>394</v>
      </c>
      <c r="P4629" s="315">
        <v>0</v>
      </c>
      <c r="Q4629" s="303"/>
      <c r="R4629" s="276" t="s">
        <v>394</v>
      </c>
      <c r="S4629" s="276" t="s">
        <v>394</v>
      </c>
      <c r="T4629" s="303"/>
      <c r="U4629" s="303"/>
      <c r="V4629" s="303"/>
      <c r="W4629" s="303"/>
      <c r="X4629" s="303"/>
      <c r="Z4629" s="303"/>
      <c r="AA4629" s="303"/>
      <c r="AC4629" s="276" t="s">
        <v>394</v>
      </c>
      <c r="AF4629" s="276">
        <f>IFERROR(VLOOKUP(A4629,'[1]قوائم الترجمة'!AC$2:AD$2397,1,0),"م")</f>
        <v>123842</v>
      </c>
      <c r="AG4629" s="232"/>
      <c r="AH4629" s="233"/>
      <c r="AI4629" s="233"/>
      <c r="AJ4629" s="233"/>
      <c r="AL4629" s="267"/>
      <c r="AM4629" s="235"/>
      <c r="AO4629" s="236"/>
      <c r="AU4629" s="234"/>
    </row>
    <row r="4630" spans="1:47" ht="21" x14ac:dyDescent="0.4">
      <c r="A4630" s="275">
        <v>123843</v>
      </c>
      <c r="B4630" s="276" t="s">
        <v>2146</v>
      </c>
      <c r="C4630" s="276" t="s">
        <v>193</v>
      </c>
      <c r="D4630" s="276" t="s">
        <v>305</v>
      </c>
      <c r="E4630" s="276" t="s">
        <v>5660</v>
      </c>
      <c r="F4630" s="317" t="s">
        <v>8752</v>
      </c>
      <c r="G4630" s="317" t="s">
        <v>402</v>
      </c>
      <c r="H4630" s="276" t="s">
        <v>425</v>
      </c>
      <c r="I4630" s="276" t="s">
        <v>67</v>
      </c>
      <c r="J4630" s="276" t="s">
        <v>403</v>
      </c>
      <c r="K4630" s="277">
        <v>2017</v>
      </c>
      <c r="L4630" s="276" t="s">
        <v>402</v>
      </c>
      <c r="M4630" s="303"/>
      <c r="N4630" s="276" t="s">
        <v>394</v>
      </c>
      <c r="O4630" s="276" t="s">
        <v>394</v>
      </c>
      <c r="P4630" s="315">
        <v>0</v>
      </c>
      <c r="Q4630" s="303"/>
      <c r="R4630" s="276" t="s">
        <v>394</v>
      </c>
      <c r="S4630" s="276" t="s">
        <v>394</v>
      </c>
      <c r="T4630" s="303"/>
      <c r="U4630" s="303"/>
      <c r="V4630" s="303"/>
      <c r="W4630" s="303"/>
      <c r="X4630" s="303"/>
      <c r="Z4630" s="303"/>
      <c r="AA4630" s="303"/>
      <c r="AC4630" s="276" t="s">
        <v>394</v>
      </c>
      <c r="AF4630" s="276">
        <f>IFERROR(VLOOKUP(A4630,'[1]قوائم الترجمة'!AC$2:AD$2397,1,0),"م")</f>
        <v>123843</v>
      </c>
      <c r="AG4630" s="232"/>
      <c r="AH4630" s="233"/>
      <c r="AI4630" s="233"/>
      <c r="AJ4630" s="233"/>
      <c r="AL4630" s="267"/>
      <c r="AM4630" s="235"/>
      <c r="AO4630" s="236"/>
      <c r="AU4630" s="234"/>
    </row>
    <row r="4631" spans="1:47" ht="21" x14ac:dyDescent="0.4">
      <c r="A4631" s="275">
        <v>123844</v>
      </c>
      <c r="B4631" s="276" t="s">
        <v>2145</v>
      </c>
      <c r="C4631" s="276" t="s">
        <v>68</v>
      </c>
      <c r="D4631" s="276" t="s">
        <v>496</v>
      </c>
      <c r="E4631" s="276" t="s">
        <v>5660</v>
      </c>
      <c r="F4631" s="317" t="s">
        <v>8753</v>
      </c>
      <c r="G4631" s="317" t="s">
        <v>8192</v>
      </c>
      <c r="H4631" s="276" t="s">
        <v>425</v>
      </c>
      <c r="I4631" s="276" t="s">
        <v>540</v>
      </c>
      <c r="J4631" s="276" t="s">
        <v>8112</v>
      </c>
      <c r="K4631" s="277">
        <v>2007</v>
      </c>
      <c r="L4631" s="276" t="s">
        <v>404</v>
      </c>
      <c r="M4631" s="303"/>
      <c r="N4631" s="276" t="s">
        <v>394</v>
      </c>
      <c r="O4631" s="276" t="s">
        <v>394</v>
      </c>
      <c r="P4631" s="315">
        <v>0</v>
      </c>
      <c r="Q4631" s="303"/>
      <c r="R4631" s="276" t="s">
        <v>394</v>
      </c>
      <c r="S4631" s="276" t="s">
        <v>394</v>
      </c>
      <c r="T4631" s="303"/>
      <c r="U4631" s="303"/>
      <c r="V4631" s="303"/>
      <c r="W4631" s="303"/>
      <c r="X4631" s="303"/>
      <c r="Z4631" s="303"/>
      <c r="AA4631" s="303"/>
      <c r="AC4631" s="276" t="s">
        <v>394</v>
      </c>
      <c r="AF4631" s="276">
        <f>IFERROR(VLOOKUP(A4631,'[1]قوائم الترجمة'!AC$2:AD$2397,1,0),"م")</f>
        <v>123844</v>
      </c>
      <c r="AG4631" s="232"/>
      <c r="AH4631" s="233"/>
      <c r="AI4631" s="233"/>
      <c r="AJ4631" s="233"/>
      <c r="AL4631" s="267"/>
      <c r="AM4631" s="235"/>
      <c r="AO4631" s="236"/>
      <c r="AU4631" s="234"/>
    </row>
    <row r="4632" spans="1:47" ht="21" x14ac:dyDescent="0.4">
      <c r="A4632" s="278">
        <v>123845</v>
      </c>
      <c r="B4632" s="279" t="s">
        <v>2144</v>
      </c>
      <c r="C4632" s="279" t="s">
        <v>136</v>
      </c>
      <c r="D4632" s="279" t="s">
        <v>259</v>
      </c>
      <c r="E4632" s="279" t="s">
        <v>394</v>
      </c>
      <c r="F4632"/>
      <c r="H4632" s="279" t="s">
        <v>394</v>
      </c>
      <c r="I4632" s="279" t="s">
        <v>540</v>
      </c>
      <c r="J4632" s="279" t="s">
        <v>394</v>
      </c>
      <c r="K4632" s="279" t="s">
        <v>394</v>
      </c>
      <c r="L4632" s="279" t="s">
        <v>394</v>
      </c>
      <c r="M4632" s="279" t="s">
        <v>394</v>
      </c>
      <c r="N4632" s="279" t="s">
        <v>394</v>
      </c>
      <c r="O4632" s="279" t="s">
        <v>394</v>
      </c>
      <c r="P4632" s="315">
        <v>0</v>
      </c>
      <c r="Q4632" s="279" t="s">
        <v>394</v>
      </c>
      <c r="R4632" s="279" t="s">
        <v>394</v>
      </c>
      <c r="S4632" s="279" t="s">
        <v>394</v>
      </c>
      <c r="T4632" s="279" t="s">
        <v>394</v>
      </c>
      <c r="U4632" s="279" t="s">
        <v>394</v>
      </c>
      <c r="V4632" s="279" t="s">
        <v>394</v>
      </c>
      <c r="W4632" s="279" t="s">
        <v>394</v>
      </c>
      <c r="X4632" s="279" t="s">
        <v>394</v>
      </c>
      <c r="Y4632" s="281"/>
      <c r="Z4632" s="279" t="s">
        <v>394</v>
      </c>
      <c r="AA4632" s="279" t="s">
        <v>394</v>
      </c>
      <c r="AB4632" s="281"/>
      <c r="AC4632" s="279" t="s">
        <v>394</v>
      </c>
      <c r="AF4632" s="276" t="str">
        <f>IFERROR(VLOOKUP(A4632,'[1]قوائم الترجمة'!AC$2:AD$2397,1,0),"م")</f>
        <v>م</v>
      </c>
      <c r="AG4632" s="232"/>
      <c r="AH4632" s="233"/>
      <c r="AI4632" s="233"/>
      <c r="AJ4632" s="233"/>
      <c r="AL4632" s="267"/>
      <c r="AM4632" s="235"/>
      <c r="AO4632" s="236"/>
      <c r="AU4632" s="234"/>
    </row>
    <row r="4633" spans="1:47" ht="21" x14ac:dyDescent="0.4">
      <c r="A4633" s="275">
        <v>123846</v>
      </c>
      <c r="B4633" s="276" t="s">
        <v>2143</v>
      </c>
      <c r="C4633" s="276" t="s">
        <v>193</v>
      </c>
      <c r="D4633" s="276" t="s">
        <v>579</v>
      </c>
      <c r="E4633" s="276" t="s">
        <v>424</v>
      </c>
      <c r="F4633" s="317" t="s">
        <v>8754</v>
      </c>
      <c r="G4633" s="317" t="s">
        <v>8755</v>
      </c>
      <c r="H4633" s="276" t="s">
        <v>428</v>
      </c>
      <c r="I4633" s="276" t="s">
        <v>67</v>
      </c>
      <c r="J4633" s="276" t="s">
        <v>426</v>
      </c>
      <c r="K4633" s="277">
        <v>2010</v>
      </c>
      <c r="L4633" s="276" t="s">
        <v>402</v>
      </c>
      <c r="M4633" s="303"/>
      <c r="N4633" s="276" t="s">
        <v>394</v>
      </c>
      <c r="O4633" s="276" t="s">
        <v>394</v>
      </c>
      <c r="P4633" s="315">
        <v>0</v>
      </c>
      <c r="Q4633" s="303"/>
      <c r="R4633" s="276" t="s">
        <v>394</v>
      </c>
      <c r="S4633" s="276" t="s">
        <v>394</v>
      </c>
      <c r="T4633" s="303"/>
      <c r="U4633" s="303"/>
      <c r="V4633" s="303"/>
      <c r="W4633" s="303"/>
      <c r="X4633" s="303"/>
      <c r="Z4633" s="303"/>
      <c r="AA4633" s="303"/>
      <c r="AC4633" s="276" t="s">
        <v>394</v>
      </c>
      <c r="AF4633" s="276">
        <f>IFERROR(VLOOKUP(A4633,'[1]قوائم الترجمة'!AC$2:AD$2397,1,0),"م")</f>
        <v>123846</v>
      </c>
      <c r="AG4633" s="232"/>
      <c r="AH4633" s="233"/>
      <c r="AI4633" s="233"/>
      <c r="AJ4633" s="233"/>
      <c r="AL4633" s="267"/>
      <c r="AM4633" s="235"/>
      <c r="AO4633" s="236"/>
      <c r="AU4633" s="234"/>
    </row>
    <row r="4634" spans="1:47" ht="21" x14ac:dyDescent="0.4">
      <c r="A4634" s="275">
        <v>123847</v>
      </c>
      <c r="B4634" s="276" t="s">
        <v>2142</v>
      </c>
      <c r="C4634" s="276" t="s">
        <v>68</v>
      </c>
      <c r="D4634" s="276" t="s">
        <v>1152</v>
      </c>
      <c r="E4634" s="276" t="s">
        <v>424</v>
      </c>
      <c r="F4634" s="317" t="s">
        <v>8756</v>
      </c>
      <c r="G4634" s="317" t="s">
        <v>402</v>
      </c>
      <c r="H4634" s="276" t="s">
        <v>425</v>
      </c>
      <c r="I4634" s="276" t="s">
        <v>542</v>
      </c>
      <c r="J4634" s="276" t="s">
        <v>426</v>
      </c>
      <c r="K4634" s="277">
        <v>1994</v>
      </c>
      <c r="L4634" s="276" t="s">
        <v>402</v>
      </c>
      <c r="M4634" s="303"/>
      <c r="N4634" s="276" t="s">
        <v>394</v>
      </c>
      <c r="O4634" s="276" t="s">
        <v>394</v>
      </c>
      <c r="P4634" s="315">
        <v>0</v>
      </c>
      <c r="Q4634" s="303"/>
      <c r="R4634" s="276" t="s">
        <v>394</v>
      </c>
      <c r="S4634" s="276" t="s">
        <v>394</v>
      </c>
      <c r="T4634" s="303"/>
      <c r="U4634" s="303"/>
      <c r="V4634" s="303"/>
      <c r="W4634" s="303"/>
      <c r="X4634" s="303"/>
      <c r="Z4634" s="303"/>
      <c r="AA4634" s="303"/>
      <c r="AC4634" s="276" t="s">
        <v>394</v>
      </c>
      <c r="AF4634" s="276">
        <f>IFERROR(VLOOKUP(A4634,'[1]قوائم الترجمة'!AC$2:AD$2397,1,0),"م")</f>
        <v>123847</v>
      </c>
      <c r="AG4634" s="232"/>
      <c r="AH4634" s="233"/>
      <c r="AI4634" s="233"/>
      <c r="AJ4634" s="233"/>
      <c r="AL4634" s="267"/>
      <c r="AM4634" s="235"/>
      <c r="AO4634" s="236"/>
      <c r="AU4634" s="234"/>
    </row>
    <row r="4635" spans="1:47" ht="21" x14ac:dyDescent="0.4">
      <c r="A4635" s="275">
        <v>123848</v>
      </c>
      <c r="B4635" s="276" t="s">
        <v>2141</v>
      </c>
      <c r="C4635" s="276" t="s">
        <v>829</v>
      </c>
      <c r="D4635" s="276" t="s">
        <v>262</v>
      </c>
      <c r="E4635" s="276" t="s">
        <v>424</v>
      </c>
      <c r="F4635" s="317" t="s">
        <v>8448</v>
      </c>
      <c r="G4635" s="317" t="s">
        <v>8757</v>
      </c>
      <c r="H4635" s="276" t="s">
        <v>425</v>
      </c>
      <c r="I4635" s="276" t="s">
        <v>540</v>
      </c>
      <c r="J4635" s="276" t="s">
        <v>403</v>
      </c>
      <c r="K4635" s="277">
        <v>2012</v>
      </c>
      <c r="L4635" s="276" t="s">
        <v>421</v>
      </c>
      <c r="M4635" s="303"/>
      <c r="N4635" s="276" t="s">
        <v>394</v>
      </c>
      <c r="O4635" s="276" t="s">
        <v>394</v>
      </c>
      <c r="P4635" s="315">
        <v>0</v>
      </c>
      <c r="Q4635" s="303"/>
      <c r="R4635" s="276" t="s">
        <v>394</v>
      </c>
      <c r="S4635" s="276" t="s">
        <v>394</v>
      </c>
      <c r="T4635" s="303"/>
      <c r="U4635" s="303"/>
      <c r="V4635" s="303"/>
      <c r="W4635" s="303"/>
      <c r="X4635" s="303"/>
      <c r="Z4635" s="303"/>
      <c r="AA4635" s="303"/>
      <c r="AC4635" s="276" t="s">
        <v>394</v>
      </c>
      <c r="AF4635" s="276">
        <f>IFERROR(VLOOKUP(A4635,'[1]قوائم الترجمة'!AC$2:AD$2397,1,0),"م")</f>
        <v>123848</v>
      </c>
      <c r="AG4635" s="232"/>
      <c r="AH4635" s="233"/>
      <c r="AI4635" s="233"/>
      <c r="AJ4635" s="233"/>
      <c r="AL4635" s="267"/>
      <c r="AM4635" s="235"/>
      <c r="AO4635" s="236"/>
      <c r="AU4635" s="234"/>
    </row>
    <row r="4636" spans="1:47" ht="21" x14ac:dyDescent="0.4">
      <c r="A4636" s="278">
        <v>123849</v>
      </c>
      <c r="B4636" s="279" t="s">
        <v>2140</v>
      </c>
      <c r="C4636" s="279" t="s">
        <v>1002</v>
      </c>
      <c r="D4636" s="279" t="s">
        <v>244</v>
      </c>
      <c r="E4636" s="279" t="s">
        <v>394</v>
      </c>
      <c r="F4636"/>
      <c r="H4636" s="279" t="s">
        <v>394</v>
      </c>
      <c r="I4636" s="279" t="s">
        <v>61</v>
      </c>
      <c r="J4636" s="279" t="s">
        <v>394</v>
      </c>
      <c r="K4636" s="279" t="s">
        <v>394</v>
      </c>
      <c r="L4636" s="279" t="s">
        <v>394</v>
      </c>
      <c r="M4636" s="279" t="s">
        <v>394</v>
      </c>
      <c r="N4636" s="279" t="s">
        <v>394</v>
      </c>
      <c r="O4636" s="279" t="s">
        <v>394</v>
      </c>
      <c r="P4636" s="315">
        <v>0</v>
      </c>
      <c r="Q4636" s="279" t="s">
        <v>394</v>
      </c>
      <c r="R4636" s="279" t="s">
        <v>394</v>
      </c>
      <c r="S4636" s="279" t="s">
        <v>394</v>
      </c>
      <c r="T4636" s="279" t="s">
        <v>394</v>
      </c>
      <c r="U4636" s="279" t="s">
        <v>394</v>
      </c>
      <c r="V4636" s="279" t="s">
        <v>394</v>
      </c>
      <c r="W4636" s="279" t="s">
        <v>394</v>
      </c>
      <c r="X4636" s="279" t="s">
        <v>394</v>
      </c>
      <c r="Y4636" s="281"/>
      <c r="Z4636" s="279" t="s">
        <v>394</v>
      </c>
      <c r="AA4636" s="279" t="s">
        <v>394</v>
      </c>
      <c r="AB4636" s="281"/>
      <c r="AC4636" s="279" t="s">
        <v>394</v>
      </c>
      <c r="AF4636" s="276" t="str">
        <f>IFERROR(VLOOKUP(A4636,'[1]قوائم الترجمة'!AC$2:AD$2397,1,0),"م")</f>
        <v>م</v>
      </c>
      <c r="AG4636" s="232"/>
      <c r="AH4636" s="233"/>
      <c r="AI4636" s="233"/>
      <c r="AJ4636" s="233"/>
      <c r="AL4636" s="267"/>
      <c r="AM4636" s="235"/>
      <c r="AO4636" s="236"/>
      <c r="AU4636" s="234"/>
    </row>
    <row r="4637" spans="1:47" ht="21" x14ac:dyDescent="0.4">
      <c r="A4637" s="275">
        <v>123850</v>
      </c>
      <c r="B4637" s="276" t="s">
        <v>2139</v>
      </c>
      <c r="C4637" s="276" t="s">
        <v>78</v>
      </c>
      <c r="D4637" s="276" t="s">
        <v>371</v>
      </c>
      <c r="E4637" s="276" t="s">
        <v>424</v>
      </c>
      <c r="F4637" s="317" t="s">
        <v>8758</v>
      </c>
      <c r="G4637" s="317" t="s">
        <v>402</v>
      </c>
      <c r="H4637" s="276" t="s">
        <v>425</v>
      </c>
      <c r="I4637" s="276" t="s">
        <v>67</v>
      </c>
      <c r="J4637" s="276" t="s">
        <v>426</v>
      </c>
      <c r="K4637" s="277">
        <v>2013</v>
      </c>
      <c r="L4637" s="276" t="s">
        <v>404</v>
      </c>
      <c r="M4637" s="303"/>
      <c r="N4637" s="276" t="s">
        <v>394</v>
      </c>
      <c r="O4637" s="276" t="s">
        <v>394</v>
      </c>
      <c r="P4637" s="315">
        <v>0</v>
      </c>
      <c r="Q4637" s="303"/>
      <c r="R4637" s="276" t="s">
        <v>394</v>
      </c>
      <c r="S4637" s="276" t="s">
        <v>394</v>
      </c>
      <c r="T4637" s="303"/>
      <c r="U4637" s="303"/>
      <c r="V4637" s="303"/>
      <c r="W4637" s="303"/>
      <c r="X4637" s="303"/>
      <c r="Z4637" s="303"/>
      <c r="AA4637" s="303"/>
      <c r="AC4637" s="276" t="s">
        <v>394</v>
      </c>
      <c r="AF4637" s="276">
        <f>IFERROR(VLOOKUP(A4637,'[1]قوائم الترجمة'!AC$2:AD$2397,1,0),"م")</f>
        <v>123850</v>
      </c>
      <c r="AG4637" s="232"/>
      <c r="AH4637" s="233"/>
      <c r="AI4637" s="233"/>
      <c r="AJ4637" s="233"/>
      <c r="AL4637" s="267"/>
      <c r="AM4637" s="235"/>
      <c r="AO4637" s="236"/>
      <c r="AU4637" s="234"/>
    </row>
    <row r="4638" spans="1:47" ht="21" x14ac:dyDescent="0.4">
      <c r="A4638" s="278">
        <v>123851</v>
      </c>
      <c r="B4638" s="279" t="s">
        <v>2137</v>
      </c>
      <c r="C4638" s="279" t="s">
        <v>196</v>
      </c>
      <c r="D4638" s="279" t="s">
        <v>2138</v>
      </c>
      <c r="E4638" s="279" t="s">
        <v>394</v>
      </c>
      <c r="F4638"/>
      <c r="H4638" s="279" t="s">
        <v>394</v>
      </c>
      <c r="I4638" s="279" t="s">
        <v>539</v>
      </c>
      <c r="J4638" s="279" t="s">
        <v>394</v>
      </c>
      <c r="K4638" s="279" t="s">
        <v>394</v>
      </c>
      <c r="L4638" s="279" t="s">
        <v>394</v>
      </c>
      <c r="M4638" s="279" t="s">
        <v>394</v>
      </c>
      <c r="N4638" s="279" t="s">
        <v>394</v>
      </c>
      <c r="O4638" s="279" t="s">
        <v>394</v>
      </c>
      <c r="P4638" s="315">
        <v>0</v>
      </c>
      <c r="Q4638" s="279" t="s">
        <v>394</v>
      </c>
      <c r="R4638" s="279" t="s">
        <v>394</v>
      </c>
      <c r="S4638" s="279" t="s">
        <v>394</v>
      </c>
      <c r="T4638" s="279" t="s">
        <v>394</v>
      </c>
      <c r="U4638" s="279" t="s">
        <v>394</v>
      </c>
      <c r="V4638" s="279" t="s">
        <v>394</v>
      </c>
      <c r="W4638" s="279" t="s">
        <v>394</v>
      </c>
      <c r="X4638" s="279" t="s">
        <v>394</v>
      </c>
      <c r="Y4638" s="281"/>
      <c r="Z4638" s="279" t="s">
        <v>394</v>
      </c>
      <c r="AA4638" s="279" t="s">
        <v>394</v>
      </c>
      <c r="AB4638" s="281"/>
      <c r="AC4638" s="279" t="s">
        <v>855</v>
      </c>
      <c r="AF4638" s="276" t="str">
        <f>IFERROR(VLOOKUP(A4638,'[1]قوائم الترجمة'!AC$2:AD$2397,1,0),"م")</f>
        <v>م</v>
      </c>
      <c r="AG4638" s="232"/>
      <c r="AH4638" s="233"/>
      <c r="AI4638" s="233"/>
      <c r="AJ4638" s="233"/>
      <c r="AL4638" s="267"/>
      <c r="AM4638" s="235"/>
      <c r="AO4638" s="236"/>
      <c r="AU4638" s="234"/>
    </row>
    <row r="4639" spans="1:47" ht="21" x14ac:dyDescent="0.4">
      <c r="A4639" s="278">
        <v>123852</v>
      </c>
      <c r="B4639" s="279" t="s">
        <v>2136</v>
      </c>
      <c r="C4639" s="279" t="s">
        <v>199</v>
      </c>
      <c r="D4639" s="279" t="s">
        <v>215</v>
      </c>
      <c r="E4639" s="279" t="s">
        <v>394</v>
      </c>
      <c r="F4639"/>
      <c r="H4639" s="279" t="s">
        <v>394</v>
      </c>
      <c r="I4639" s="279" t="s">
        <v>538</v>
      </c>
      <c r="J4639" s="279" t="s">
        <v>394</v>
      </c>
      <c r="K4639" s="279" t="s">
        <v>394</v>
      </c>
      <c r="L4639" s="279" t="s">
        <v>394</v>
      </c>
      <c r="M4639" s="279" t="s">
        <v>394</v>
      </c>
      <c r="N4639" s="279" t="s">
        <v>394</v>
      </c>
      <c r="O4639" s="279" t="s">
        <v>394</v>
      </c>
      <c r="P4639" s="315">
        <v>0</v>
      </c>
      <c r="Q4639" s="279" t="s">
        <v>394</v>
      </c>
      <c r="R4639" s="279" t="s">
        <v>394</v>
      </c>
      <c r="S4639" s="279" t="s">
        <v>394</v>
      </c>
      <c r="T4639" s="279" t="s">
        <v>394</v>
      </c>
      <c r="U4639" s="279" t="s">
        <v>394</v>
      </c>
      <c r="V4639" s="279" t="s">
        <v>394</v>
      </c>
      <c r="W4639" s="279" t="s">
        <v>394</v>
      </c>
      <c r="X4639" s="279" t="s">
        <v>394</v>
      </c>
      <c r="Y4639" s="281"/>
      <c r="Z4639" s="279" t="s">
        <v>394</v>
      </c>
      <c r="AA4639" s="279" t="s">
        <v>394</v>
      </c>
      <c r="AB4639" s="281"/>
      <c r="AC4639" s="279" t="s">
        <v>394</v>
      </c>
      <c r="AF4639" s="276" t="str">
        <f>IFERROR(VLOOKUP(A4639,'[1]قوائم الترجمة'!AC$2:AD$2397,1,0),"م")</f>
        <v>م</v>
      </c>
      <c r="AG4639" s="232"/>
      <c r="AH4639" s="233"/>
      <c r="AI4639" s="233"/>
      <c r="AJ4639" s="233"/>
      <c r="AL4639" s="267"/>
      <c r="AM4639" s="235"/>
      <c r="AO4639" s="236"/>
      <c r="AU4639" s="234"/>
    </row>
    <row r="4640" spans="1:47" ht="21" x14ac:dyDescent="0.4">
      <c r="A4640" s="275">
        <v>123853</v>
      </c>
      <c r="B4640" s="276" t="s">
        <v>2135</v>
      </c>
      <c r="C4640" s="276" t="s">
        <v>109</v>
      </c>
      <c r="D4640" s="276" t="s">
        <v>236</v>
      </c>
      <c r="E4640" s="276" t="s">
        <v>423</v>
      </c>
      <c r="F4640" s="317" t="s">
        <v>394</v>
      </c>
      <c r="G4640" s="317" t="s">
        <v>8759</v>
      </c>
      <c r="H4640" s="276" t="s">
        <v>425</v>
      </c>
      <c r="I4640" s="276" t="s">
        <v>538</v>
      </c>
      <c r="J4640" s="276" t="s">
        <v>403</v>
      </c>
      <c r="K4640" s="322"/>
      <c r="L4640" s="276" t="s">
        <v>404</v>
      </c>
      <c r="M4640" s="303"/>
      <c r="N4640" s="276" t="s">
        <v>394</v>
      </c>
      <c r="O4640" s="276" t="s">
        <v>394</v>
      </c>
      <c r="P4640" s="315">
        <v>0</v>
      </c>
      <c r="Q4640" s="303"/>
      <c r="R4640" s="276" t="s">
        <v>394</v>
      </c>
      <c r="S4640" s="276" t="s">
        <v>394</v>
      </c>
      <c r="T4640" s="303"/>
      <c r="U4640" s="303"/>
      <c r="V4640" s="303"/>
      <c r="W4640" s="303"/>
      <c r="X4640" s="303"/>
      <c r="Z4640" s="303"/>
      <c r="AA4640" s="303"/>
      <c r="AC4640" s="276" t="s">
        <v>394</v>
      </c>
      <c r="AF4640" s="276">
        <f>IFERROR(VLOOKUP(A4640,'[1]قوائم الترجمة'!AC$2:AD$2397,1,0),"م")</f>
        <v>123853</v>
      </c>
      <c r="AG4640" s="232"/>
      <c r="AH4640" s="233"/>
      <c r="AI4640" s="233"/>
      <c r="AJ4640" s="233"/>
      <c r="AL4640" s="267"/>
      <c r="AM4640" s="235"/>
      <c r="AO4640" s="236"/>
      <c r="AU4640" s="234"/>
    </row>
    <row r="4641" spans="1:47" ht="21" x14ac:dyDescent="0.4">
      <c r="A4641" s="275">
        <v>123854</v>
      </c>
      <c r="B4641" s="276" t="s">
        <v>936</v>
      </c>
      <c r="C4641" s="276" t="s">
        <v>480</v>
      </c>
      <c r="D4641" s="276" t="s">
        <v>299</v>
      </c>
      <c r="E4641" s="276" t="s">
        <v>424</v>
      </c>
      <c r="F4641" s="317" t="s">
        <v>8760</v>
      </c>
      <c r="G4641" s="317" t="s">
        <v>8177</v>
      </c>
      <c r="H4641" s="276" t="s">
        <v>425</v>
      </c>
      <c r="I4641" s="276" t="s">
        <v>538</v>
      </c>
      <c r="J4641" s="276" t="s">
        <v>403</v>
      </c>
      <c r="K4641" s="277">
        <v>2017</v>
      </c>
      <c r="L4641" s="276" t="s">
        <v>419</v>
      </c>
      <c r="M4641" s="303"/>
      <c r="N4641" s="276" t="s">
        <v>394</v>
      </c>
      <c r="O4641" s="276" t="s">
        <v>394</v>
      </c>
      <c r="P4641" s="315">
        <v>0</v>
      </c>
      <c r="Q4641" s="303"/>
      <c r="R4641" s="276" t="s">
        <v>394</v>
      </c>
      <c r="S4641" s="276" t="s">
        <v>394</v>
      </c>
      <c r="T4641" s="303"/>
      <c r="U4641" s="303"/>
      <c r="V4641" s="303"/>
      <c r="W4641" s="303"/>
      <c r="X4641" s="303"/>
      <c r="Z4641" s="303"/>
      <c r="AA4641" s="303"/>
      <c r="AC4641" s="276" t="s">
        <v>394</v>
      </c>
      <c r="AF4641" s="276">
        <f>IFERROR(VLOOKUP(A4641,'[1]قوائم الترجمة'!AC$2:AD$2397,1,0),"م")</f>
        <v>123854</v>
      </c>
      <c r="AG4641" s="232"/>
      <c r="AH4641" s="233"/>
      <c r="AI4641" s="233"/>
      <c r="AJ4641" s="233"/>
      <c r="AL4641" s="267"/>
      <c r="AM4641" s="235"/>
      <c r="AO4641" s="236"/>
      <c r="AU4641" s="234"/>
    </row>
    <row r="4642" spans="1:47" ht="21" x14ac:dyDescent="0.4">
      <c r="A4642" s="275">
        <v>123855</v>
      </c>
      <c r="B4642" s="276" t="s">
        <v>2134</v>
      </c>
      <c r="C4642" s="276" t="s">
        <v>527</v>
      </c>
      <c r="D4642" s="276" t="s">
        <v>284</v>
      </c>
      <c r="E4642" s="276" t="s">
        <v>5660</v>
      </c>
      <c r="F4642" s="317" t="s">
        <v>8761</v>
      </c>
      <c r="G4642" s="317" t="s">
        <v>410</v>
      </c>
      <c r="H4642" s="276" t="s">
        <v>425</v>
      </c>
      <c r="I4642" s="276" t="s">
        <v>538</v>
      </c>
      <c r="J4642" s="276" t="s">
        <v>8112</v>
      </c>
      <c r="K4642" s="277">
        <v>2006</v>
      </c>
      <c r="L4642" s="276" t="s">
        <v>402</v>
      </c>
      <c r="M4642" s="303"/>
      <c r="N4642" s="276" t="s">
        <v>394</v>
      </c>
      <c r="O4642" s="276" t="s">
        <v>394</v>
      </c>
      <c r="P4642" s="315">
        <v>0</v>
      </c>
      <c r="Q4642" s="303"/>
      <c r="R4642" s="276" t="s">
        <v>394</v>
      </c>
      <c r="S4642" s="276" t="s">
        <v>394</v>
      </c>
      <c r="T4642" s="303"/>
      <c r="U4642" s="303"/>
      <c r="V4642" s="303"/>
      <c r="W4642" s="303"/>
      <c r="X4642" s="303"/>
      <c r="Z4642" s="303"/>
      <c r="AA4642" s="303"/>
      <c r="AC4642" s="276" t="s">
        <v>394</v>
      </c>
      <c r="AF4642" s="276">
        <f>IFERROR(VLOOKUP(A4642,'[1]قوائم الترجمة'!AC$2:AD$2397,1,0),"م")</f>
        <v>123855</v>
      </c>
      <c r="AG4642" s="232"/>
      <c r="AH4642" s="233"/>
      <c r="AI4642" s="233"/>
      <c r="AJ4642" s="233"/>
      <c r="AL4642" s="267"/>
      <c r="AM4642" s="235"/>
      <c r="AO4642" s="236"/>
      <c r="AU4642" s="234"/>
    </row>
    <row r="4643" spans="1:47" ht="21" x14ac:dyDescent="0.4">
      <c r="A4643" s="278">
        <v>123856</v>
      </c>
      <c r="B4643" s="279" t="s">
        <v>2132</v>
      </c>
      <c r="C4643" s="279" t="s">
        <v>2133</v>
      </c>
      <c r="D4643" s="279" t="s">
        <v>1671</v>
      </c>
      <c r="E4643" s="279" t="s">
        <v>394</v>
      </c>
      <c r="F4643"/>
      <c r="H4643" s="279" t="s">
        <v>394</v>
      </c>
      <c r="I4643" s="279" t="s">
        <v>538</v>
      </c>
      <c r="J4643" s="279" t="s">
        <v>394</v>
      </c>
      <c r="K4643" s="279" t="s">
        <v>394</v>
      </c>
      <c r="L4643" s="279" t="s">
        <v>394</v>
      </c>
      <c r="M4643" s="279" t="s">
        <v>394</v>
      </c>
      <c r="N4643" s="279" t="s">
        <v>394</v>
      </c>
      <c r="O4643" s="279" t="s">
        <v>394</v>
      </c>
      <c r="P4643" s="315">
        <v>0</v>
      </c>
      <c r="Q4643" s="279" t="s">
        <v>394</v>
      </c>
      <c r="R4643" s="279" t="s">
        <v>394</v>
      </c>
      <c r="S4643" s="279" t="s">
        <v>394</v>
      </c>
      <c r="T4643" s="279" t="s">
        <v>394</v>
      </c>
      <c r="U4643" s="279" t="s">
        <v>394</v>
      </c>
      <c r="V4643" s="279" t="s">
        <v>394</v>
      </c>
      <c r="W4643" s="279" t="s">
        <v>394</v>
      </c>
      <c r="X4643" s="279" t="s">
        <v>394</v>
      </c>
      <c r="Y4643" s="281"/>
      <c r="Z4643" s="279" t="s">
        <v>394</v>
      </c>
      <c r="AA4643" s="279" t="s">
        <v>394</v>
      </c>
      <c r="AB4643" s="281"/>
      <c r="AC4643" s="279" t="s">
        <v>394</v>
      </c>
      <c r="AF4643" s="276" t="str">
        <f>IFERROR(VLOOKUP(A4643,'[1]قوائم الترجمة'!AC$2:AD$2397,1,0),"م")</f>
        <v>م</v>
      </c>
      <c r="AG4643" s="232"/>
      <c r="AH4643" s="233"/>
      <c r="AI4643" s="233"/>
      <c r="AJ4643" s="233"/>
      <c r="AL4643" s="267"/>
      <c r="AM4643" s="235"/>
      <c r="AO4643" s="236"/>
      <c r="AU4643" s="234"/>
    </row>
    <row r="4644" spans="1:47" ht="21" x14ac:dyDescent="0.4">
      <c r="A4644" s="275">
        <v>123857</v>
      </c>
      <c r="B4644" s="276" t="s">
        <v>2131</v>
      </c>
      <c r="C4644" s="276" t="s">
        <v>129</v>
      </c>
      <c r="D4644" s="276" t="s">
        <v>854</v>
      </c>
      <c r="E4644" s="276" t="s">
        <v>5660</v>
      </c>
      <c r="F4644" s="317" t="s">
        <v>8762</v>
      </c>
      <c r="G4644" s="317" t="s">
        <v>8763</v>
      </c>
      <c r="H4644" s="276" t="s">
        <v>425</v>
      </c>
      <c r="I4644" s="276" t="s">
        <v>541</v>
      </c>
      <c r="J4644" s="276" t="s">
        <v>403</v>
      </c>
      <c r="K4644" s="277">
        <v>2003</v>
      </c>
      <c r="L4644" s="276" t="s">
        <v>414</v>
      </c>
      <c r="M4644" s="303"/>
      <c r="N4644" s="276" t="s">
        <v>394</v>
      </c>
      <c r="O4644" s="276" t="s">
        <v>394</v>
      </c>
      <c r="P4644" s="315">
        <v>0</v>
      </c>
      <c r="Q4644" s="303"/>
      <c r="R4644" s="276" t="s">
        <v>394</v>
      </c>
      <c r="S4644" s="276" t="s">
        <v>394</v>
      </c>
      <c r="T4644" s="303"/>
      <c r="U4644" s="303"/>
      <c r="V4644" s="303"/>
      <c r="W4644" s="303"/>
      <c r="X4644" s="303"/>
      <c r="Z4644" s="303"/>
      <c r="AA4644" s="303"/>
      <c r="AC4644" s="276" t="s">
        <v>394</v>
      </c>
      <c r="AF4644" s="276">
        <f>IFERROR(VLOOKUP(A4644,'[1]قوائم الترجمة'!AC$2:AD$2397,1,0),"م")</f>
        <v>123857</v>
      </c>
      <c r="AG4644" s="232"/>
      <c r="AH4644" s="233"/>
      <c r="AI4644" s="233"/>
      <c r="AJ4644" s="233"/>
      <c r="AL4644" s="267"/>
      <c r="AM4644" s="235"/>
      <c r="AO4644" s="236"/>
      <c r="AU4644" s="234"/>
    </row>
    <row r="4645" spans="1:47" ht="21" x14ac:dyDescent="0.4">
      <c r="A4645" s="278">
        <v>123858</v>
      </c>
      <c r="B4645" s="279" t="s">
        <v>2130</v>
      </c>
      <c r="C4645" s="279" t="s">
        <v>111</v>
      </c>
      <c r="D4645" s="279" t="s">
        <v>281</v>
      </c>
      <c r="E4645" s="279" t="s">
        <v>394</v>
      </c>
      <c r="F4645"/>
      <c r="H4645" s="279" t="s">
        <v>394</v>
      </c>
      <c r="I4645" s="279" t="s">
        <v>539</v>
      </c>
      <c r="J4645" s="279" t="s">
        <v>394</v>
      </c>
      <c r="K4645" s="279" t="s">
        <v>394</v>
      </c>
      <c r="L4645" s="279" t="s">
        <v>394</v>
      </c>
      <c r="M4645" s="279" t="s">
        <v>394</v>
      </c>
      <c r="N4645" s="279" t="s">
        <v>394</v>
      </c>
      <c r="O4645" s="279" t="s">
        <v>394</v>
      </c>
      <c r="P4645" s="315">
        <v>0</v>
      </c>
      <c r="Q4645" s="279" t="s">
        <v>394</v>
      </c>
      <c r="R4645" s="279" t="s">
        <v>394</v>
      </c>
      <c r="S4645" s="279" t="s">
        <v>394</v>
      </c>
      <c r="T4645" s="279" t="s">
        <v>394</v>
      </c>
      <c r="U4645" s="279" t="s">
        <v>394</v>
      </c>
      <c r="V4645" s="279" t="s">
        <v>394</v>
      </c>
      <c r="W4645" s="279" t="s">
        <v>394</v>
      </c>
      <c r="X4645" s="279" t="s">
        <v>394</v>
      </c>
      <c r="Y4645" s="281"/>
      <c r="Z4645" s="279" t="s">
        <v>394</v>
      </c>
      <c r="AA4645" s="279" t="s">
        <v>394</v>
      </c>
      <c r="AB4645" s="281"/>
      <c r="AC4645" s="279" t="s">
        <v>855</v>
      </c>
      <c r="AF4645" s="276" t="str">
        <f>IFERROR(VLOOKUP(A4645,'[1]قوائم الترجمة'!AC$2:AD$2397,1,0),"م")</f>
        <v>م</v>
      </c>
      <c r="AG4645" s="232"/>
      <c r="AH4645" s="233"/>
      <c r="AI4645" s="233"/>
      <c r="AJ4645" s="233"/>
      <c r="AL4645" s="267"/>
      <c r="AM4645" s="235"/>
      <c r="AO4645" s="236"/>
      <c r="AU4645" s="234"/>
    </row>
    <row r="4646" spans="1:47" ht="21" x14ac:dyDescent="0.4">
      <c r="A4646" s="275">
        <v>123859</v>
      </c>
      <c r="B4646" s="276" t="s">
        <v>2129</v>
      </c>
      <c r="C4646" s="276" t="s">
        <v>8764</v>
      </c>
      <c r="D4646" s="276" t="s">
        <v>8765</v>
      </c>
      <c r="E4646" s="276" t="s">
        <v>424</v>
      </c>
      <c r="F4646" s="317" t="s">
        <v>8766</v>
      </c>
      <c r="G4646" s="317" t="s">
        <v>402</v>
      </c>
      <c r="H4646" s="276" t="s">
        <v>425</v>
      </c>
      <c r="I4646" s="276" t="s">
        <v>67</v>
      </c>
      <c r="J4646" s="276" t="s">
        <v>403</v>
      </c>
      <c r="K4646" s="277">
        <v>2010</v>
      </c>
      <c r="L4646" s="276" t="s">
        <v>402</v>
      </c>
      <c r="M4646" s="303"/>
      <c r="N4646" s="276" t="s">
        <v>394</v>
      </c>
      <c r="O4646" s="276" t="s">
        <v>394</v>
      </c>
      <c r="P4646" s="315">
        <v>0</v>
      </c>
      <c r="Q4646" s="303"/>
      <c r="R4646" s="276" t="s">
        <v>394</v>
      </c>
      <c r="S4646" s="276" t="s">
        <v>394</v>
      </c>
      <c r="T4646" s="303"/>
      <c r="U4646" s="303"/>
      <c r="V4646" s="303"/>
      <c r="W4646" s="303"/>
      <c r="X4646" s="303"/>
      <c r="Z4646" s="303"/>
      <c r="AA4646" s="303"/>
      <c r="AC4646" s="276" t="s">
        <v>394</v>
      </c>
      <c r="AF4646" s="276">
        <f>IFERROR(VLOOKUP(A4646,'[1]قوائم الترجمة'!AC$2:AD$2397,1,0),"م")</f>
        <v>123859</v>
      </c>
      <c r="AG4646" s="232"/>
      <c r="AH4646" s="233"/>
      <c r="AI4646" s="233"/>
      <c r="AJ4646" s="233"/>
      <c r="AL4646" s="267"/>
      <c r="AM4646" s="235"/>
      <c r="AO4646" s="236"/>
      <c r="AU4646" s="234"/>
    </row>
    <row r="4647" spans="1:47" ht="21" x14ac:dyDescent="0.4">
      <c r="A4647" s="278">
        <v>123860</v>
      </c>
      <c r="B4647" s="279" t="s">
        <v>795</v>
      </c>
      <c r="C4647" s="279" t="s">
        <v>649</v>
      </c>
      <c r="D4647" s="279" t="s">
        <v>2128</v>
      </c>
      <c r="E4647" s="279" t="s">
        <v>394</v>
      </c>
      <c r="F4647"/>
      <c r="H4647" s="279" t="s">
        <v>394</v>
      </c>
      <c r="I4647" s="279" t="s">
        <v>540</v>
      </c>
      <c r="J4647" s="279" t="s">
        <v>394</v>
      </c>
      <c r="K4647" s="279" t="s">
        <v>394</v>
      </c>
      <c r="L4647" s="279" t="s">
        <v>394</v>
      </c>
      <c r="M4647" s="279" t="s">
        <v>394</v>
      </c>
      <c r="N4647" s="279" t="s">
        <v>394</v>
      </c>
      <c r="O4647" s="279" t="s">
        <v>394</v>
      </c>
      <c r="P4647" s="315">
        <v>0</v>
      </c>
      <c r="Q4647" s="279" t="s">
        <v>394</v>
      </c>
      <c r="R4647" s="279" t="s">
        <v>394</v>
      </c>
      <c r="S4647" s="279" t="s">
        <v>394</v>
      </c>
      <c r="T4647" s="279" t="s">
        <v>394</v>
      </c>
      <c r="U4647" s="279" t="s">
        <v>394</v>
      </c>
      <c r="V4647" s="279" t="s">
        <v>394</v>
      </c>
      <c r="W4647" s="279" t="s">
        <v>394</v>
      </c>
      <c r="X4647" s="279" t="s">
        <v>394</v>
      </c>
      <c r="Y4647" s="281"/>
      <c r="Z4647" s="279" t="s">
        <v>394</v>
      </c>
      <c r="AA4647" s="279" t="s">
        <v>394</v>
      </c>
      <c r="AB4647" s="281"/>
      <c r="AC4647" s="279" t="s">
        <v>394</v>
      </c>
      <c r="AF4647" s="276" t="str">
        <f>IFERROR(VLOOKUP(A4647,'[1]قوائم الترجمة'!AC$2:AD$2397,1,0),"م")</f>
        <v>م</v>
      </c>
      <c r="AG4647" s="232"/>
      <c r="AH4647" s="233"/>
      <c r="AI4647" s="233"/>
      <c r="AJ4647" s="233"/>
      <c r="AL4647" s="267"/>
      <c r="AM4647" s="235"/>
      <c r="AO4647" s="236"/>
      <c r="AU4647" s="234"/>
    </row>
    <row r="4648" spans="1:47" ht="21" x14ac:dyDescent="0.4">
      <c r="A4648" s="278">
        <v>123861</v>
      </c>
      <c r="B4648" s="279" t="s">
        <v>2127</v>
      </c>
      <c r="C4648" s="279" t="s">
        <v>1095</v>
      </c>
      <c r="D4648" s="279" t="s">
        <v>355</v>
      </c>
      <c r="E4648" s="279" t="s">
        <v>394</v>
      </c>
      <c r="F4648"/>
      <c r="H4648" s="279" t="s">
        <v>394</v>
      </c>
      <c r="I4648" s="279" t="s">
        <v>539</v>
      </c>
      <c r="J4648" s="279" t="s">
        <v>394</v>
      </c>
      <c r="K4648" s="279" t="s">
        <v>394</v>
      </c>
      <c r="L4648" s="279" t="s">
        <v>394</v>
      </c>
      <c r="M4648" s="279" t="s">
        <v>394</v>
      </c>
      <c r="N4648" s="279" t="s">
        <v>394</v>
      </c>
      <c r="O4648" s="279" t="s">
        <v>394</v>
      </c>
      <c r="P4648" s="315">
        <v>0</v>
      </c>
      <c r="Q4648" s="279" t="s">
        <v>394</v>
      </c>
      <c r="R4648" s="279" t="s">
        <v>394</v>
      </c>
      <c r="S4648" s="279" t="s">
        <v>394</v>
      </c>
      <c r="T4648" s="279" t="s">
        <v>394</v>
      </c>
      <c r="U4648" s="279" t="s">
        <v>394</v>
      </c>
      <c r="V4648" s="279" t="s">
        <v>394</v>
      </c>
      <c r="W4648" s="279" t="s">
        <v>394</v>
      </c>
      <c r="X4648" s="279" t="s">
        <v>394</v>
      </c>
      <c r="Y4648" s="281"/>
      <c r="Z4648" s="279" t="s">
        <v>394</v>
      </c>
      <c r="AA4648" s="279" t="s">
        <v>394</v>
      </c>
      <c r="AB4648" s="281"/>
      <c r="AC4648" s="279" t="s">
        <v>855</v>
      </c>
      <c r="AF4648" s="276" t="str">
        <f>IFERROR(VLOOKUP(A4648,'[1]قوائم الترجمة'!AC$2:AD$2397,1,0),"م")</f>
        <v>م</v>
      </c>
      <c r="AG4648" s="232"/>
      <c r="AH4648" s="233"/>
      <c r="AI4648" s="233"/>
      <c r="AJ4648" s="233"/>
      <c r="AL4648" s="267"/>
      <c r="AM4648" s="235"/>
      <c r="AO4648" s="236"/>
      <c r="AU4648" s="234"/>
    </row>
    <row r="4649" spans="1:47" ht="21" x14ac:dyDescent="0.4">
      <c r="A4649" s="278">
        <v>123862</v>
      </c>
      <c r="B4649" s="279" t="s">
        <v>2126</v>
      </c>
      <c r="C4649" s="279" t="s">
        <v>478</v>
      </c>
      <c r="D4649" s="279" t="s">
        <v>596</v>
      </c>
      <c r="E4649" s="279" t="s">
        <v>394</v>
      </c>
      <c r="F4649"/>
      <c r="H4649" s="279" t="s">
        <v>394</v>
      </c>
      <c r="I4649" s="279" t="s">
        <v>540</v>
      </c>
      <c r="J4649" s="279" t="s">
        <v>394</v>
      </c>
      <c r="K4649" s="279" t="s">
        <v>394</v>
      </c>
      <c r="L4649" s="279" t="s">
        <v>394</v>
      </c>
      <c r="M4649" s="279" t="s">
        <v>394</v>
      </c>
      <c r="N4649" s="279" t="s">
        <v>394</v>
      </c>
      <c r="O4649" s="279" t="s">
        <v>394</v>
      </c>
      <c r="P4649" s="315">
        <v>0</v>
      </c>
      <c r="Q4649" s="279" t="s">
        <v>394</v>
      </c>
      <c r="R4649" s="279" t="s">
        <v>394</v>
      </c>
      <c r="S4649" s="279" t="s">
        <v>394</v>
      </c>
      <c r="T4649" s="279" t="s">
        <v>394</v>
      </c>
      <c r="U4649" s="279" t="s">
        <v>394</v>
      </c>
      <c r="V4649" s="279" t="s">
        <v>394</v>
      </c>
      <c r="W4649" s="279" t="s">
        <v>394</v>
      </c>
      <c r="X4649" s="279" t="s">
        <v>394</v>
      </c>
      <c r="Y4649" s="281"/>
      <c r="Z4649" s="279" t="s">
        <v>394</v>
      </c>
      <c r="AA4649" s="279" t="s">
        <v>394</v>
      </c>
      <c r="AB4649" s="281"/>
      <c r="AC4649" s="279" t="s">
        <v>394</v>
      </c>
      <c r="AF4649" s="276" t="str">
        <f>IFERROR(VLOOKUP(A4649,'[1]قوائم الترجمة'!AC$2:AD$2397,1,0),"م")</f>
        <v>م</v>
      </c>
      <c r="AG4649" s="232"/>
      <c r="AH4649" s="233"/>
      <c r="AI4649" s="233"/>
      <c r="AJ4649" s="233"/>
      <c r="AL4649" s="267"/>
      <c r="AM4649" s="235"/>
      <c r="AO4649" s="236"/>
      <c r="AU4649" s="234"/>
    </row>
    <row r="4650" spans="1:47" ht="21" x14ac:dyDescent="0.4">
      <c r="A4650" s="275">
        <v>123863</v>
      </c>
      <c r="B4650" s="276" t="s">
        <v>2125</v>
      </c>
      <c r="C4650" s="276" t="s">
        <v>145</v>
      </c>
      <c r="D4650" s="276" t="s">
        <v>256</v>
      </c>
      <c r="E4650" s="276" t="s">
        <v>5660</v>
      </c>
      <c r="F4650" s="317" t="s">
        <v>8417</v>
      </c>
      <c r="G4650" s="317" t="s">
        <v>8159</v>
      </c>
      <c r="H4650" s="276" t="s">
        <v>425</v>
      </c>
      <c r="I4650" s="276" t="s">
        <v>67</v>
      </c>
      <c r="J4650" s="276" t="s">
        <v>8101</v>
      </c>
      <c r="K4650" s="322"/>
      <c r="L4650" s="276" t="s">
        <v>8101</v>
      </c>
      <c r="M4650" s="303"/>
      <c r="N4650" s="276" t="s">
        <v>394</v>
      </c>
      <c r="O4650" s="276" t="s">
        <v>394</v>
      </c>
      <c r="P4650" s="315">
        <v>0</v>
      </c>
      <c r="Q4650" s="303"/>
      <c r="R4650" s="276" t="s">
        <v>394</v>
      </c>
      <c r="S4650" s="276" t="s">
        <v>394</v>
      </c>
      <c r="T4650" s="303"/>
      <c r="U4650" s="303"/>
      <c r="V4650" s="303"/>
      <c r="W4650" s="303"/>
      <c r="X4650" s="303"/>
      <c r="Z4650" s="303"/>
      <c r="AA4650" s="303"/>
      <c r="AC4650" s="276" t="s">
        <v>394</v>
      </c>
      <c r="AF4650" s="276">
        <f>IFERROR(VLOOKUP(A4650,'[1]قوائم الترجمة'!AC$2:AD$2397,1,0),"م")</f>
        <v>123863</v>
      </c>
      <c r="AG4650" s="232"/>
      <c r="AH4650" s="233"/>
      <c r="AI4650" s="233"/>
      <c r="AJ4650" s="233"/>
      <c r="AL4650" s="267"/>
      <c r="AM4650" s="235"/>
      <c r="AO4650" s="236"/>
      <c r="AU4650" s="234"/>
    </row>
    <row r="4651" spans="1:47" ht="21" x14ac:dyDescent="0.4">
      <c r="A4651" s="278">
        <v>123864</v>
      </c>
      <c r="B4651" s="279" t="s">
        <v>2123</v>
      </c>
      <c r="C4651" s="279" t="s">
        <v>89</v>
      </c>
      <c r="D4651" s="279" t="s">
        <v>2124</v>
      </c>
      <c r="E4651" s="279" t="s">
        <v>394</v>
      </c>
      <c r="F4651"/>
      <c r="H4651" s="279" t="s">
        <v>394</v>
      </c>
      <c r="I4651" s="279" t="s">
        <v>539</v>
      </c>
      <c r="J4651" s="279" t="s">
        <v>394</v>
      </c>
      <c r="K4651" s="279" t="s">
        <v>394</v>
      </c>
      <c r="L4651" s="279" t="s">
        <v>394</v>
      </c>
      <c r="M4651" s="279" t="s">
        <v>394</v>
      </c>
      <c r="N4651" s="279" t="s">
        <v>394</v>
      </c>
      <c r="O4651" s="279" t="s">
        <v>394</v>
      </c>
      <c r="P4651" s="315">
        <v>0</v>
      </c>
      <c r="Q4651" s="279" t="s">
        <v>394</v>
      </c>
      <c r="R4651" s="279" t="s">
        <v>394</v>
      </c>
      <c r="S4651" s="279" t="s">
        <v>394</v>
      </c>
      <c r="T4651" s="279" t="s">
        <v>394</v>
      </c>
      <c r="U4651" s="279" t="s">
        <v>394</v>
      </c>
      <c r="V4651" s="279" t="s">
        <v>394</v>
      </c>
      <c r="W4651" s="279" t="s">
        <v>394</v>
      </c>
      <c r="X4651" s="279" t="s">
        <v>394</v>
      </c>
      <c r="Y4651" s="281"/>
      <c r="Z4651" s="279" t="s">
        <v>394</v>
      </c>
      <c r="AA4651" s="279" t="s">
        <v>394</v>
      </c>
      <c r="AB4651" s="281"/>
      <c r="AC4651" s="279" t="s">
        <v>855</v>
      </c>
      <c r="AF4651" s="276" t="str">
        <f>IFERROR(VLOOKUP(A4651,'[1]قوائم الترجمة'!AC$2:AD$2397,1,0),"م")</f>
        <v>م</v>
      </c>
      <c r="AG4651" s="232"/>
      <c r="AH4651" s="233"/>
      <c r="AI4651" s="233"/>
      <c r="AJ4651" s="233"/>
      <c r="AL4651" s="267"/>
      <c r="AM4651" s="235"/>
      <c r="AO4651" s="236"/>
      <c r="AU4651" s="234"/>
    </row>
    <row r="4652" spans="1:47" ht="21" x14ac:dyDescent="0.4">
      <c r="A4652" s="275">
        <v>123865</v>
      </c>
      <c r="B4652" s="276" t="s">
        <v>2122</v>
      </c>
      <c r="C4652" s="276" t="s">
        <v>101</v>
      </c>
      <c r="D4652" s="276" t="s">
        <v>248</v>
      </c>
      <c r="E4652" s="276" t="s">
        <v>5660</v>
      </c>
      <c r="F4652" s="317" t="s">
        <v>8767</v>
      </c>
      <c r="G4652" s="317" t="s">
        <v>402</v>
      </c>
      <c r="H4652" s="276" t="s">
        <v>425</v>
      </c>
      <c r="I4652" s="276" t="s">
        <v>541</v>
      </c>
      <c r="J4652" s="276" t="s">
        <v>403</v>
      </c>
      <c r="K4652" s="277">
        <v>2017</v>
      </c>
      <c r="L4652" s="276" t="s">
        <v>402</v>
      </c>
      <c r="M4652" s="303"/>
      <c r="N4652" s="276" t="s">
        <v>394</v>
      </c>
      <c r="O4652" s="276" t="s">
        <v>394</v>
      </c>
      <c r="P4652" s="315">
        <v>0</v>
      </c>
      <c r="Q4652" s="303"/>
      <c r="R4652" s="276" t="s">
        <v>394</v>
      </c>
      <c r="S4652" s="276" t="s">
        <v>394</v>
      </c>
      <c r="T4652" s="303"/>
      <c r="U4652" s="303"/>
      <c r="V4652" s="303"/>
      <c r="W4652" s="303"/>
      <c r="X4652" s="303"/>
      <c r="Z4652" s="303"/>
      <c r="AA4652" s="303"/>
      <c r="AC4652" s="276" t="s">
        <v>394</v>
      </c>
      <c r="AF4652" s="276">
        <f>IFERROR(VLOOKUP(A4652,'[1]قوائم الترجمة'!AC$2:AD$2397,1,0),"م")</f>
        <v>123865</v>
      </c>
      <c r="AG4652" s="232"/>
      <c r="AH4652" s="233"/>
      <c r="AI4652" s="233"/>
      <c r="AJ4652" s="233"/>
      <c r="AL4652" s="267"/>
      <c r="AM4652" s="235"/>
      <c r="AO4652" s="236"/>
      <c r="AU4652" s="234"/>
    </row>
    <row r="4653" spans="1:47" ht="21" x14ac:dyDescent="0.4">
      <c r="A4653" s="278">
        <v>123866</v>
      </c>
      <c r="B4653" s="279" t="s">
        <v>2121</v>
      </c>
      <c r="C4653" s="279" t="s">
        <v>109</v>
      </c>
      <c r="D4653" s="279" t="s">
        <v>119</v>
      </c>
      <c r="E4653" s="279" t="s">
        <v>394</v>
      </c>
      <c r="F4653"/>
      <c r="H4653" s="279" t="s">
        <v>394</v>
      </c>
      <c r="I4653" s="279" t="s">
        <v>539</v>
      </c>
      <c r="J4653" s="279" t="s">
        <v>394</v>
      </c>
      <c r="K4653" s="279" t="s">
        <v>394</v>
      </c>
      <c r="L4653" s="279" t="s">
        <v>394</v>
      </c>
      <c r="M4653" s="279" t="s">
        <v>394</v>
      </c>
      <c r="N4653" s="279" t="s">
        <v>394</v>
      </c>
      <c r="O4653" s="279" t="s">
        <v>394</v>
      </c>
      <c r="P4653" s="315">
        <v>0</v>
      </c>
      <c r="Q4653" s="279" t="s">
        <v>394</v>
      </c>
      <c r="R4653" s="279" t="s">
        <v>394</v>
      </c>
      <c r="S4653" s="279" t="s">
        <v>394</v>
      </c>
      <c r="T4653" s="279" t="s">
        <v>394</v>
      </c>
      <c r="U4653" s="279" t="s">
        <v>394</v>
      </c>
      <c r="V4653" s="279" t="s">
        <v>394</v>
      </c>
      <c r="W4653" s="279" t="s">
        <v>394</v>
      </c>
      <c r="X4653" s="279" t="s">
        <v>394</v>
      </c>
      <c r="Y4653" s="281"/>
      <c r="Z4653" s="279" t="s">
        <v>394</v>
      </c>
      <c r="AA4653" s="279" t="s">
        <v>394</v>
      </c>
      <c r="AB4653" s="281"/>
      <c r="AC4653" s="279" t="s">
        <v>855</v>
      </c>
      <c r="AF4653" s="276" t="str">
        <f>IFERROR(VLOOKUP(A4653,'[1]قوائم الترجمة'!AC$2:AD$2397,1,0),"م")</f>
        <v>م</v>
      </c>
      <c r="AG4653" s="232"/>
      <c r="AH4653" s="233"/>
      <c r="AI4653" s="233"/>
      <c r="AJ4653" s="233"/>
      <c r="AL4653" s="267"/>
      <c r="AM4653" s="235"/>
      <c r="AO4653" s="236"/>
      <c r="AU4653" s="234"/>
    </row>
    <row r="4654" spans="1:47" ht="21" x14ac:dyDescent="0.4">
      <c r="A4654" s="278">
        <v>123867</v>
      </c>
      <c r="B4654" s="279" t="s">
        <v>2119</v>
      </c>
      <c r="C4654" s="279" t="s">
        <v>92</v>
      </c>
      <c r="D4654" s="279" t="s">
        <v>2120</v>
      </c>
      <c r="E4654" s="279" t="s">
        <v>394</v>
      </c>
      <c r="F4654"/>
      <c r="H4654" s="279" t="s">
        <v>394</v>
      </c>
      <c r="I4654" s="279" t="s">
        <v>540</v>
      </c>
      <c r="J4654" s="279" t="s">
        <v>394</v>
      </c>
      <c r="K4654" s="279" t="s">
        <v>394</v>
      </c>
      <c r="L4654" s="279" t="s">
        <v>394</v>
      </c>
      <c r="M4654" s="279" t="s">
        <v>394</v>
      </c>
      <c r="N4654" s="279" t="s">
        <v>394</v>
      </c>
      <c r="O4654" s="279" t="s">
        <v>394</v>
      </c>
      <c r="P4654" s="315">
        <v>0</v>
      </c>
      <c r="Q4654" s="279" t="s">
        <v>394</v>
      </c>
      <c r="R4654" s="279" t="s">
        <v>394</v>
      </c>
      <c r="S4654" s="279" t="s">
        <v>394</v>
      </c>
      <c r="T4654" s="279" t="s">
        <v>394</v>
      </c>
      <c r="U4654" s="279" t="s">
        <v>394</v>
      </c>
      <c r="V4654" s="279" t="s">
        <v>394</v>
      </c>
      <c r="W4654" s="279" t="s">
        <v>394</v>
      </c>
      <c r="X4654" s="279" t="s">
        <v>394</v>
      </c>
      <c r="Y4654" s="281"/>
      <c r="Z4654" s="279" t="s">
        <v>394</v>
      </c>
      <c r="AA4654" s="279" t="s">
        <v>394</v>
      </c>
      <c r="AB4654" s="281"/>
      <c r="AC4654" s="279" t="s">
        <v>394</v>
      </c>
      <c r="AF4654" s="276" t="str">
        <f>IFERROR(VLOOKUP(A4654,'[1]قوائم الترجمة'!AC$2:AD$2397,1,0),"م")</f>
        <v>م</v>
      </c>
      <c r="AG4654" s="232"/>
      <c r="AH4654" s="233"/>
      <c r="AI4654" s="233"/>
      <c r="AJ4654" s="233"/>
      <c r="AL4654" s="267"/>
      <c r="AM4654" s="235"/>
      <c r="AO4654" s="236"/>
      <c r="AU4654" s="234"/>
    </row>
    <row r="4655" spans="1:47" ht="21" x14ac:dyDescent="0.4">
      <c r="A4655" s="278">
        <v>123868</v>
      </c>
      <c r="B4655" s="279" t="s">
        <v>2118</v>
      </c>
      <c r="C4655" s="279" t="s">
        <v>68</v>
      </c>
      <c r="D4655" s="279" t="s">
        <v>239</v>
      </c>
      <c r="E4655" s="279" t="s">
        <v>394</v>
      </c>
      <c r="F4655"/>
      <c r="H4655" s="279" t="s">
        <v>394</v>
      </c>
      <c r="I4655" s="279" t="s">
        <v>539</v>
      </c>
      <c r="J4655" s="279" t="s">
        <v>394</v>
      </c>
      <c r="K4655" s="279" t="s">
        <v>394</v>
      </c>
      <c r="L4655" s="279" t="s">
        <v>394</v>
      </c>
      <c r="M4655" s="279" t="s">
        <v>394</v>
      </c>
      <c r="N4655" s="279" t="s">
        <v>394</v>
      </c>
      <c r="O4655" s="279" t="s">
        <v>394</v>
      </c>
      <c r="P4655" s="315">
        <v>0</v>
      </c>
      <c r="Q4655" s="279" t="s">
        <v>394</v>
      </c>
      <c r="R4655" s="279" t="s">
        <v>394</v>
      </c>
      <c r="S4655" s="279" t="s">
        <v>394</v>
      </c>
      <c r="T4655" s="279" t="s">
        <v>394</v>
      </c>
      <c r="U4655" s="279" t="s">
        <v>394</v>
      </c>
      <c r="V4655" s="279" t="s">
        <v>394</v>
      </c>
      <c r="W4655" s="279" t="s">
        <v>394</v>
      </c>
      <c r="X4655" s="279" t="s">
        <v>394</v>
      </c>
      <c r="Y4655" s="281"/>
      <c r="Z4655" s="279" t="s">
        <v>394</v>
      </c>
      <c r="AA4655" s="279" t="s">
        <v>394</v>
      </c>
      <c r="AB4655" s="281"/>
      <c r="AC4655" s="279" t="s">
        <v>855</v>
      </c>
      <c r="AF4655" s="276" t="str">
        <f>IFERROR(VLOOKUP(A4655,'[1]قوائم الترجمة'!AC$2:AD$2397,1,0),"م")</f>
        <v>م</v>
      </c>
      <c r="AG4655" s="232"/>
      <c r="AH4655" s="233"/>
      <c r="AI4655" s="233"/>
      <c r="AJ4655" s="233"/>
      <c r="AL4655" s="267"/>
      <c r="AM4655" s="235"/>
      <c r="AO4655" s="236"/>
      <c r="AU4655" s="234"/>
    </row>
    <row r="4656" spans="1:47" ht="21" x14ac:dyDescent="0.4">
      <c r="A4656" s="275">
        <v>123869</v>
      </c>
      <c r="B4656" s="276" t="s">
        <v>2117</v>
      </c>
      <c r="C4656" s="276" t="s">
        <v>120</v>
      </c>
      <c r="D4656" s="276" t="s">
        <v>310</v>
      </c>
      <c r="E4656" s="276" t="s">
        <v>423</v>
      </c>
      <c r="F4656" s="317" t="s">
        <v>8768</v>
      </c>
      <c r="G4656" s="317" t="s">
        <v>8176</v>
      </c>
      <c r="H4656" s="276" t="s">
        <v>425</v>
      </c>
      <c r="I4656" s="276" t="s">
        <v>67</v>
      </c>
      <c r="J4656" s="276" t="s">
        <v>403</v>
      </c>
      <c r="K4656" s="277">
        <v>2015</v>
      </c>
      <c r="L4656" s="276" t="s">
        <v>404</v>
      </c>
      <c r="M4656" s="303"/>
      <c r="N4656" s="276" t="s">
        <v>394</v>
      </c>
      <c r="O4656" s="276" t="s">
        <v>394</v>
      </c>
      <c r="P4656" s="315">
        <v>0</v>
      </c>
      <c r="Q4656" s="303"/>
      <c r="R4656" s="276" t="s">
        <v>394</v>
      </c>
      <c r="S4656" s="276" t="s">
        <v>394</v>
      </c>
      <c r="T4656" s="303"/>
      <c r="U4656" s="303"/>
      <c r="V4656" s="303"/>
      <c r="W4656" s="303"/>
      <c r="X4656" s="303"/>
      <c r="Z4656" s="303"/>
      <c r="AA4656" s="303"/>
      <c r="AC4656" s="276" t="s">
        <v>394</v>
      </c>
      <c r="AF4656" s="276">
        <f>IFERROR(VLOOKUP(A4656,'[1]قوائم الترجمة'!AC$2:AD$2397,1,0),"م")</f>
        <v>123869</v>
      </c>
      <c r="AG4656" s="232"/>
      <c r="AH4656" s="233"/>
      <c r="AI4656" s="233"/>
      <c r="AJ4656" s="233"/>
      <c r="AL4656" s="267"/>
      <c r="AM4656" s="235"/>
      <c r="AO4656" s="236"/>
      <c r="AU4656" s="234"/>
    </row>
    <row r="4657" spans="1:47" ht="21" x14ac:dyDescent="0.4">
      <c r="A4657" s="278">
        <v>123870</v>
      </c>
      <c r="B4657" s="279" t="s">
        <v>2115</v>
      </c>
      <c r="C4657" s="279" t="s">
        <v>121</v>
      </c>
      <c r="D4657" s="279" t="s">
        <v>2116</v>
      </c>
      <c r="E4657" s="279" t="s">
        <v>394</v>
      </c>
      <c r="F4657"/>
      <c r="H4657" s="279" t="s">
        <v>394</v>
      </c>
      <c r="I4657" s="279" t="s">
        <v>539</v>
      </c>
      <c r="J4657" s="279" t="s">
        <v>394</v>
      </c>
      <c r="K4657" s="279" t="s">
        <v>394</v>
      </c>
      <c r="L4657" s="279" t="s">
        <v>394</v>
      </c>
      <c r="M4657" s="279" t="s">
        <v>394</v>
      </c>
      <c r="N4657" s="279" t="s">
        <v>394</v>
      </c>
      <c r="O4657" s="279" t="s">
        <v>394</v>
      </c>
      <c r="P4657" s="315">
        <v>0</v>
      </c>
      <c r="Q4657" s="279" t="s">
        <v>394</v>
      </c>
      <c r="R4657" s="279" t="s">
        <v>394</v>
      </c>
      <c r="S4657" s="279" t="s">
        <v>394</v>
      </c>
      <c r="T4657" s="279" t="s">
        <v>394</v>
      </c>
      <c r="U4657" s="279" t="s">
        <v>394</v>
      </c>
      <c r="V4657" s="279" t="s">
        <v>394</v>
      </c>
      <c r="W4657" s="279" t="s">
        <v>394</v>
      </c>
      <c r="X4657" s="279" t="s">
        <v>394</v>
      </c>
      <c r="Y4657" s="281"/>
      <c r="Z4657" s="279" t="s">
        <v>394</v>
      </c>
      <c r="AA4657" s="279" t="s">
        <v>394</v>
      </c>
      <c r="AB4657" s="281"/>
      <c r="AC4657" s="279" t="s">
        <v>855</v>
      </c>
      <c r="AF4657" s="276" t="str">
        <f>IFERROR(VLOOKUP(A4657,'[1]قوائم الترجمة'!AC$2:AD$2397,1,0),"م")</f>
        <v>م</v>
      </c>
      <c r="AG4657" s="232"/>
      <c r="AH4657" s="233"/>
      <c r="AI4657" s="233"/>
      <c r="AJ4657" s="233"/>
      <c r="AL4657" s="267"/>
      <c r="AM4657" s="235"/>
      <c r="AO4657" s="236"/>
      <c r="AU4657" s="234"/>
    </row>
    <row r="4658" spans="1:47" ht="21" x14ac:dyDescent="0.4">
      <c r="A4658" s="278">
        <v>123871</v>
      </c>
      <c r="B4658" s="279" t="s">
        <v>2113</v>
      </c>
      <c r="C4658" s="279" t="s">
        <v>109</v>
      </c>
      <c r="D4658" s="279" t="s">
        <v>2114</v>
      </c>
      <c r="E4658" s="279" t="s">
        <v>424</v>
      </c>
      <c r="F4658" s="315" t="s">
        <v>9771</v>
      </c>
      <c r="G4658" s="315" t="s">
        <v>402</v>
      </c>
      <c r="H4658" s="279" t="s">
        <v>425</v>
      </c>
      <c r="I4658" s="279" t="s">
        <v>538</v>
      </c>
      <c r="J4658" s="279" t="s">
        <v>403</v>
      </c>
      <c r="K4658" s="280">
        <v>2017</v>
      </c>
      <c r="L4658" s="279" t="s">
        <v>842</v>
      </c>
      <c r="M4658" s="279" t="s">
        <v>394</v>
      </c>
      <c r="N4658" s="279" t="s">
        <v>394</v>
      </c>
      <c r="O4658" s="279" t="s">
        <v>394</v>
      </c>
      <c r="P4658" s="315">
        <v>0</v>
      </c>
      <c r="Q4658" s="278"/>
      <c r="R4658" s="303"/>
      <c r="S4658" s="279" t="s">
        <v>394</v>
      </c>
      <c r="T4658" s="279" t="s">
        <v>394</v>
      </c>
      <c r="U4658" s="303"/>
      <c r="V4658" s="303"/>
      <c r="W4658" s="303"/>
      <c r="X4658" s="303"/>
      <c r="Z4658" s="303"/>
      <c r="AA4658" s="303"/>
      <c r="AC4658" s="279" t="s">
        <v>394</v>
      </c>
      <c r="AF4658" s="276">
        <f>IFERROR(VLOOKUP(A4658,'[1]قوائم الترجمة'!AC$2:AD$2397,1,0),"م")</f>
        <v>123871</v>
      </c>
      <c r="AG4658" s="232"/>
      <c r="AH4658" s="233"/>
      <c r="AI4658" s="233"/>
      <c r="AJ4658" s="233"/>
      <c r="AL4658" s="267"/>
      <c r="AM4658" s="235"/>
      <c r="AO4658" s="236"/>
      <c r="AU4658" s="234"/>
    </row>
    <row r="4659" spans="1:47" ht="21" x14ac:dyDescent="0.4">
      <c r="A4659" s="278">
        <v>123872</v>
      </c>
      <c r="B4659" s="279" t="s">
        <v>2112</v>
      </c>
      <c r="C4659" s="279" t="s">
        <v>65</v>
      </c>
      <c r="D4659" s="279" t="s">
        <v>203</v>
      </c>
      <c r="E4659" s="279" t="s">
        <v>394</v>
      </c>
      <c r="F4659"/>
      <c r="H4659" s="279" t="s">
        <v>394</v>
      </c>
      <c r="I4659" s="279" t="s">
        <v>539</v>
      </c>
      <c r="J4659" s="279" t="s">
        <v>394</v>
      </c>
      <c r="K4659" s="279" t="s">
        <v>394</v>
      </c>
      <c r="L4659" s="279" t="s">
        <v>394</v>
      </c>
      <c r="M4659" s="279" t="s">
        <v>394</v>
      </c>
      <c r="N4659" s="279" t="s">
        <v>394</v>
      </c>
      <c r="O4659" s="279" t="s">
        <v>394</v>
      </c>
      <c r="P4659" s="315">
        <v>0</v>
      </c>
      <c r="Q4659" s="279" t="s">
        <v>394</v>
      </c>
      <c r="R4659" s="279" t="s">
        <v>394</v>
      </c>
      <c r="S4659" s="279" t="s">
        <v>394</v>
      </c>
      <c r="T4659" s="279" t="s">
        <v>394</v>
      </c>
      <c r="U4659" s="279" t="s">
        <v>394</v>
      </c>
      <c r="V4659" s="279" t="s">
        <v>394</v>
      </c>
      <c r="W4659" s="279" t="s">
        <v>394</v>
      </c>
      <c r="X4659" s="279" t="s">
        <v>394</v>
      </c>
      <c r="Y4659" s="281"/>
      <c r="Z4659" s="279" t="s">
        <v>394</v>
      </c>
      <c r="AA4659" s="279" t="s">
        <v>394</v>
      </c>
      <c r="AB4659" s="281"/>
      <c r="AC4659" s="279" t="s">
        <v>855</v>
      </c>
      <c r="AF4659" s="276" t="str">
        <f>IFERROR(VLOOKUP(A4659,'[1]قوائم الترجمة'!AC$2:AD$2397,1,0),"م")</f>
        <v>م</v>
      </c>
      <c r="AG4659" s="232"/>
      <c r="AH4659" s="233"/>
      <c r="AI4659" s="233"/>
      <c r="AJ4659" s="233"/>
      <c r="AL4659" s="267"/>
      <c r="AM4659" s="235"/>
      <c r="AO4659" s="236"/>
      <c r="AU4659" s="234"/>
    </row>
    <row r="4660" spans="1:47" ht="21" x14ac:dyDescent="0.4">
      <c r="A4660" s="278">
        <v>123873</v>
      </c>
      <c r="B4660" s="279" t="s">
        <v>2111</v>
      </c>
      <c r="C4660" s="279" t="s">
        <v>68</v>
      </c>
      <c r="D4660" s="279" t="s">
        <v>263</v>
      </c>
      <c r="E4660" s="279" t="s">
        <v>394</v>
      </c>
      <c r="F4660"/>
      <c r="H4660" s="279" t="s">
        <v>394</v>
      </c>
      <c r="I4660" s="279" t="s">
        <v>61</v>
      </c>
      <c r="J4660" s="279" t="s">
        <v>394</v>
      </c>
      <c r="K4660" s="279" t="s">
        <v>394</v>
      </c>
      <c r="L4660" s="279" t="s">
        <v>394</v>
      </c>
      <c r="M4660" s="279" t="s">
        <v>394</v>
      </c>
      <c r="N4660" s="279" t="s">
        <v>394</v>
      </c>
      <c r="O4660" s="279" t="s">
        <v>394</v>
      </c>
      <c r="P4660" s="315">
        <v>0</v>
      </c>
      <c r="Q4660" s="279" t="s">
        <v>394</v>
      </c>
      <c r="R4660" s="279" t="s">
        <v>394</v>
      </c>
      <c r="S4660" s="279" t="s">
        <v>394</v>
      </c>
      <c r="T4660" s="279" t="s">
        <v>394</v>
      </c>
      <c r="U4660" s="279" t="s">
        <v>394</v>
      </c>
      <c r="V4660" s="279" t="s">
        <v>394</v>
      </c>
      <c r="W4660" s="279" t="s">
        <v>394</v>
      </c>
      <c r="X4660" s="279" t="s">
        <v>394</v>
      </c>
      <c r="Y4660" s="281"/>
      <c r="Z4660" s="279" t="s">
        <v>394</v>
      </c>
      <c r="AA4660" s="279" t="s">
        <v>394</v>
      </c>
      <c r="AB4660" s="281"/>
      <c r="AC4660" s="279" t="s">
        <v>394</v>
      </c>
      <c r="AF4660" s="276" t="str">
        <f>IFERROR(VLOOKUP(A4660,'[1]قوائم الترجمة'!AC$2:AD$2397,1,0),"م")</f>
        <v>م</v>
      </c>
      <c r="AG4660" s="232"/>
      <c r="AH4660" s="233"/>
      <c r="AI4660" s="233"/>
      <c r="AJ4660" s="233"/>
      <c r="AL4660" s="267"/>
      <c r="AM4660" s="235"/>
      <c r="AO4660" s="236"/>
      <c r="AU4660" s="234"/>
    </row>
    <row r="4661" spans="1:47" ht="21" x14ac:dyDescent="0.4">
      <c r="A4661" s="278">
        <v>123874</v>
      </c>
      <c r="B4661" s="279" t="s">
        <v>2110</v>
      </c>
      <c r="C4661" s="279" t="s">
        <v>103</v>
      </c>
      <c r="D4661" s="279" t="s">
        <v>311</v>
      </c>
      <c r="E4661" s="279" t="s">
        <v>394</v>
      </c>
      <c r="F4661"/>
      <c r="H4661" s="279" t="s">
        <v>394</v>
      </c>
      <c r="I4661" s="279" t="s">
        <v>539</v>
      </c>
      <c r="J4661" s="279" t="s">
        <v>394</v>
      </c>
      <c r="K4661" s="279" t="s">
        <v>394</v>
      </c>
      <c r="L4661" s="279" t="s">
        <v>394</v>
      </c>
      <c r="M4661" s="279" t="s">
        <v>394</v>
      </c>
      <c r="N4661" s="279" t="s">
        <v>394</v>
      </c>
      <c r="O4661" s="279" t="s">
        <v>394</v>
      </c>
      <c r="P4661" s="315">
        <v>0</v>
      </c>
      <c r="Q4661" s="279" t="s">
        <v>394</v>
      </c>
      <c r="R4661" s="279" t="s">
        <v>394</v>
      </c>
      <c r="S4661" s="279" t="s">
        <v>394</v>
      </c>
      <c r="T4661" s="279" t="s">
        <v>394</v>
      </c>
      <c r="U4661" s="279" t="s">
        <v>394</v>
      </c>
      <c r="V4661" s="279" t="s">
        <v>394</v>
      </c>
      <c r="W4661" s="279" t="s">
        <v>394</v>
      </c>
      <c r="X4661" s="279" t="s">
        <v>394</v>
      </c>
      <c r="Y4661" s="281"/>
      <c r="Z4661" s="279" t="s">
        <v>394</v>
      </c>
      <c r="AA4661" s="279" t="s">
        <v>394</v>
      </c>
      <c r="AB4661" s="281"/>
      <c r="AC4661" s="279" t="s">
        <v>855</v>
      </c>
      <c r="AF4661" s="276" t="str">
        <f>IFERROR(VLOOKUP(A4661,'[1]قوائم الترجمة'!AC$2:AD$2397,1,0),"م")</f>
        <v>م</v>
      </c>
      <c r="AG4661" s="232"/>
      <c r="AH4661" s="233"/>
      <c r="AI4661" s="233"/>
      <c r="AJ4661" s="233"/>
      <c r="AL4661" s="267"/>
      <c r="AM4661" s="235"/>
      <c r="AO4661" s="236"/>
      <c r="AU4661" s="234"/>
    </row>
    <row r="4662" spans="1:47" ht="21" x14ac:dyDescent="0.4">
      <c r="A4662" s="278">
        <v>123875</v>
      </c>
      <c r="B4662" s="279" t="s">
        <v>2109</v>
      </c>
      <c r="C4662" s="279" t="s">
        <v>62</v>
      </c>
      <c r="D4662" s="279" t="s">
        <v>454</v>
      </c>
      <c r="E4662" s="279" t="s">
        <v>394</v>
      </c>
      <c r="F4662"/>
      <c r="H4662" s="279" t="s">
        <v>394</v>
      </c>
      <c r="I4662" s="279" t="s">
        <v>539</v>
      </c>
      <c r="J4662" s="279" t="s">
        <v>394</v>
      </c>
      <c r="K4662" s="279" t="s">
        <v>394</v>
      </c>
      <c r="L4662" s="279" t="s">
        <v>394</v>
      </c>
      <c r="M4662" s="279" t="s">
        <v>394</v>
      </c>
      <c r="N4662" s="279" t="s">
        <v>394</v>
      </c>
      <c r="O4662" s="279" t="s">
        <v>394</v>
      </c>
      <c r="P4662" s="315">
        <v>0</v>
      </c>
      <c r="Q4662" s="279" t="s">
        <v>394</v>
      </c>
      <c r="R4662" s="279" t="s">
        <v>394</v>
      </c>
      <c r="S4662" s="279" t="s">
        <v>394</v>
      </c>
      <c r="T4662" s="279" t="s">
        <v>394</v>
      </c>
      <c r="U4662" s="279" t="s">
        <v>394</v>
      </c>
      <c r="V4662" s="279" t="s">
        <v>394</v>
      </c>
      <c r="W4662" s="279" t="s">
        <v>394</v>
      </c>
      <c r="X4662" s="279" t="s">
        <v>394</v>
      </c>
      <c r="Y4662" s="281"/>
      <c r="Z4662" s="279" t="s">
        <v>394</v>
      </c>
      <c r="AA4662" s="279" t="s">
        <v>394</v>
      </c>
      <c r="AB4662" s="281"/>
      <c r="AC4662" s="279" t="s">
        <v>855</v>
      </c>
      <c r="AF4662" s="276" t="str">
        <f>IFERROR(VLOOKUP(A4662,'[1]قوائم الترجمة'!AC$2:AD$2397,1,0),"م")</f>
        <v>م</v>
      </c>
      <c r="AG4662" s="232"/>
      <c r="AH4662" s="233"/>
      <c r="AI4662" s="233"/>
      <c r="AJ4662" s="233"/>
      <c r="AL4662" s="267"/>
      <c r="AM4662" s="235"/>
      <c r="AO4662" s="236"/>
      <c r="AU4662" s="234"/>
    </row>
    <row r="4663" spans="1:47" ht="21" x14ac:dyDescent="0.4">
      <c r="A4663" s="278">
        <v>123876</v>
      </c>
      <c r="B4663" s="279" t="s">
        <v>2108</v>
      </c>
      <c r="C4663" s="279" t="s">
        <v>122</v>
      </c>
      <c r="D4663" s="279" t="s">
        <v>1297</v>
      </c>
      <c r="E4663" s="279" t="s">
        <v>5660</v>
      </c>
      <c r="F4663" s="315" t="s">
        <v>9986</v>
      </c>
      <c r="G4663" s="315" t="s">
        <v>8173</v>
      </c>
      <c r="H4663" s="279" t="s">
        <v>425</v>
      </c>
      <c r="I4663" s="279" t="s">
        <v>541</v>
      </c>
      <c r="J4663" s="279" t="s">
        <v>8101</v>
      </c>
      <c r="K4663" s="312"/>
      <c r="L4663" s="279" t="s">
        <v>8101</v>
      </c>
      <c r="M4663" s="279" t="s">
        <v>394</v>
      </c>
      <c r="N4663" s="279" t="s">
        <v>394</v>
      </c>
      <c r="O4663" s="279" t="s">
        <v>394</v>
      </c>
      <c r="P4663" s="315">
        <v>0</v>
      </c>
      <c r="Q4663" s="278"/>
      <c r="R4663" s="303"/>
      <c r="S4663" s="279" t="s">
        <v>394</v>
      </c>
      <c r="T4663" s="279" t="s">
        <v>394</v>
      </c>
      <c r="U4663" s="303"/>
      <c r="V4663" s="303"/>
      <c r="W4663" s="303"/>
      <c r="X4663" s="303"/>
      <c r="Z4663" s="303"/>
      <c r="AA4663" s="303"/>
      <c r="AC4663" s="279" t="s">
        <v>394</v>
      </c>
      <c r="AF4663" s="276">
        <f>IFERROR(VLOOKUP(A4663,'[1]قوائم الترجمة'!AC$2:AD$2397,1,0),"م")</f>
        <v>123876</v>
      </c>
      <c r="AG4663" s="232"/>
      <c r="AH4663" s="233"/>
      <c r="AI4663" s="233"/>
      <c r="AJ4663" s="233"/>
      <c r="AL4663" s="267"/>
      <c r="AM4663" s="235"/>
      <c r="AO4663" s="236"/>
      <c r="AU4663" s="234"/>
    </row>
    <row r="4664" spans="1:47" ht="21" x14ac:dyDescent="0.4">
      <c r="A4664" s="278">
        <v>123877</v>
      </c>
      <c r="B4664" s="279" t="s">
        <v>2107</v>
      </c>
      <c r="C4664" s="279" t="s">
        <v>65</v>
      </c>
      <c r="D4664" s="279" t="s">
        <v>454</v>
      </c>
      <c r="E4664" s="279" t="s">
        <v>394</v>
      </c>
      <c r="F4664"/>
      <c r="H4664" s="279" t="s">
        <v>394</v>
      </c>
      <c r="I4664" s="279" t="s">
        <v>539</v>
      </c>
      <c r="J4664" s="279" t="s">
        <v>394</v>
      </c>
      <c r="K4664" s="279" t="s">
        <v>394</v>
      </c>
      <c r="L4664" s="279" t="s">
        <v>394</v>
      </c>
      <c r="M4664" s="279" t="s">
        <v>394</v>
      </c>
      <c r="N4664" s="279" t="s">
        <v>394</v>
      </c>
      <c r="O4664" s="279" t="s">
        <v>394</v>
      </c>
      <c r="P4664" s="315">
        <v>0</v>
      </c>
      <c r="Q4664" s="279" t="s">
        <v>394</v>
      </c>
      <c r="R4664" s="279" t="s">
        <v>394</v>
      </c>
      <c r="S4664" s="279" t="s">
        <v>394</v>
      </c>
      <c r="T4664" s="279" t="s">
        <v>394</v>
      </c>
      <c r="U4664" s="279" t="s">
        <v>394</v>
      </c>
      <c r="V4664" s="279" t="s">
        <v>394</v>
      </c>
      <c r="W4664" s="279" t="s">
        <v>394</v>
      </c>
      <c r="X4664" s="279" t="s">
        <v>394</v>
      </c>
      <c r="Y4664" s="281"/>
      <c r="Z4664" s="279" t="s">
        <v>394</v>
      </c>
      <c r="AA4664" s="279" t="s">
        <v>394</v>
      </c>
      <c r="AB4664" s="281"/>
      <c r="AC4664" s="279" t="s">
        <v>855</v>
      </c>
      <c r="AF4664" s="276" t="str">
        <f>IFERROR(VLOOKUP(A4664,'[1]قوائم الترجمة'!AC$2:AD$2397,1,0),"م")</f>
        <v>م</v>
      </c>
      <c r="AG4664" s="232"/>
      <c r="AH4664" s="233"/>
      <c r="AI4664" s="233"/>
      <c r="AJ4664" s="233"/>
      <c r="AL4664" s="267"/>
      <c r="AM4664" s="235"/>
      <c r="AO4664" s="236"/>
      <c r="AU4664" s="234"/>
    </row>
    <row r="4665" spans="1:47" ht="21" x14ac:dyDescent="0.4">
      <c r="A4665" s="278">
        <v>123878</v>
      </c>
      <c r="B4665" s="279" t="s">
        <v>2106</v>
      </c>
      <c r="C4665" s="279" t="s">
        <v>529</v>
      </c>
      <c r="D4665" s="279" t="s">
        <v>340</v>
      </c>
      <c r="E4665" s="279" t="s">
        <v>394</v>
      </c>
      <c r="F4665"/>
      <c r="H4665" s="279" t="s">
        <v>394</v>
      </c>
      <c r="I4665" s="279" t="s">
        <v>7838</v>
      </c>
      <c r="J4665" s="279" t="s">
        <v>394</v>
      </c>
      <c r="K4665" s="279" t="s">
        <v>394</v>
      </c>
      <c r="L4665" s="279" t="s">
        <v>394</v>
      </c>
      <c r="M4665" s="279" t="s">
        <v>394</v>
      </c>
      <c r="N4665" s="279" t="s">
        <v>394</v>
      </c>
      <c r="O4665" s="279" t="s">
        <v>394</v>
      </c>
      <c r="P4665" s="315">
        <v>0</v>
      </c>
      <c r="Q4665" s="279" t="s">
        <v>394</v>
      </c>
      <c r="R4665" s="279" t="s">
        <v>394</v>
      </c>
      <c r="S4665" s="279" t="s">
        <v>394</v>
      </c>
      <c r="T4665" s="279" t="s">
        <v>394</v>
      </c>
      <c r="U4665" s="279" t="s">
        <v>394</v>
      </c>
      <c r="V4665" s="279" t="s">
        <v>394</v>
      </c>
      <c r="W4665" s="279" t="s">
        <v>394</v>
      </c>
      <c r="X4665" s="279" t="s">
        <v>394</v>
      </c>
      <c r="Y4665" s="281"/>
      <c r="Z4665" s="279" t="s">
        <v>394</v>
      </c>
      <c r="AA4665" s="279" t="s">
        <v>394</v>
      </c>
      <c r="AB4665" s="281"/>
      <c r="AC4665" s="279" t="s">
        <v>394</v>
      </c>
      <c r="AF4665" s="276" t="str">
        <f>IFERROR(VLOOKUP(A4665,'[1]قوائم الترجمة'!AC$2:AD$2397,1,0),"م")</f>
        <v>م</v>
      </c>
      <c r="AG4665" s="232"/>
      <c r="AH4665" s="233"/>
      <c r="AI4665" s="233"/>
      <c r="AJ4665" s="233"/>
      <c r="AL4665" s="267"/>
      <c r="AM4665" s="235"/>
      <c r="AO4665" s="236"/>
      <c r="AU4665" s="234"/>
    </row>
    <row r="4666" spans="1:47" ht="21" x14ac:dyDescent="0.4">
      <c r="A4666" s="278">
        <v>123879</v>
      </c>
      <c r="B4666" s="279" t="s">
        <v>2105</v>
      </c>
      <c r="C4666" s="279" t="s">
        <v>95</v>
      </c>
      <c r="D4666" s="279" t="s">
        <v>519</v>
      </c>
      <c r="E4666" s="279" t="s">
        <v>424</v>
      </c>
      <c r="F4666" s="315" t="s">
        <v>8540</v>
      </c>
      <c r="G4666" s="315" t="s">
        <v>8155</v>
      </c>
      <c r="H4666" s="279" t="s">
        <v>425</v>
      </c>
      <c r="I4666" s="279" t="s">
        <v>541</v>
      </c>
      <c r="J4666" s="279" t="s">
        <v>426</v>
      </c>
      <c r="K4666" s="280">
        <v>2018</v>
      </c>
      <c r="L4666" s="279" t="s">
        <v>404</v>
      </c>
      <c r="M4666" s="279" t="s">
        <v>394</v>
      </c>
      <c r="N4666" s="279" t="s">
        <v>394</v>
      </c>
      <c r="O4666" s="279" t="s">
        <v>394</v>
      </c>
      <c r="P4666" s="315">
        <v>0</v>
      </c>
      <c r="Q4666" s="278"/>
      <c r="R4666" s="303"/>
      <c r="S4666" s="279" t="s">
        <v>394</v>
      </c>
      <c r="T4666" s="279" t="s">
        <v>394</v>
      </c>
      <c r="U4666" s="303"/>
      <c r="V4666" s="303"/>
      <c r="W4666" s="303"/>
      <c r="X4666" s="303"/>
      <c r="Z4666" s="303"/>
      <c r="AA4666" s="303"/>
      <c r="AC4666" s="279" t="s">
        <v>394</v>
      </c>
      <c r="AF4666" s="276">
        <f>IFERROR(VLOOKUP(A4666,'[1]قوائم الترجمة'!AC$2:AD$2397,1,0),"م")</f>
        <v>123879</v>
      </c>
      <c r="AG4666" s="232"/>
      <c r="AH4666" s="233"/>
      <c r="AI4666" s="233"/>
      <c r="AJ4666" s="233"/>
      <c r="AL4666" s="267"/>
      <c r="AM4666" s="235"/>
      <c r="AO4666" s="236"/>
      <c r="AU4666" s="234"/>
    </row>
    <row r="4667" spans="1:47" ht="21" x14ac:dyDescent="0.4">
      <c r="A4667" s="278">
        <v>123880</v>
      </c>
      <c r="B4667" s="279" t="s">
        <v>2104</v>
      </c>
      <c r="C4667" s="279" t="s">
        <v>1124</v>
      </c>
      <c r="D4667" s="279" t="s">
        <v>1021</v>
      </c>
      <c r="E4667" s="279" t="s">
        <v>424</v>
      </c>
      <c r="F4667" s="315" t="s">
        <v>9700</v>
      </c>
      <c r="G4667" s="315" t="s">
        <v>402</v>
      </c>
      <c r="H4667" s="279" t="s">
        <v>425</v>
      </c>
      <c r="I4667" s="279" t="s">
        <v>541</v>
      </c>
      <c r="J4667" s="279" t="s">
        <v>403</v>
      </c>
      <c r="K4667" s="280">
        <v>2012</v>
      </c>
      <c r="L4667" s="279" t="s">
        <v>402</v>
      </c>
      <c r="M4667" s="279" t="s">
        <v>394</v>
      </c>
      <c r="N4667" s="279" t="s">
        <v>394</v>
      </c>
      <c r="O4667" s="279" t="s">
        <v>394</v>
      </c>
      <c r="P4667" s="315">
        <v>0</v>
      </c>
      <c r="Q4667" s="278"/>
      <c r="R4667" s="303"/>
      <c r="S4667" s="279" t="s">
        <v>394</v>
      </c>
      <c r="T4667" s="279" t="s">
        <v>394</v>
      </c>
      <c r="U4667" s="303"/>
      <c r="V4667" s="303"/>
      <c r="W4667" s="303"/>
      <c r="X4667" s="303"/>
      <c r="Z4667" s="303"/>
      <c r="AA4667" s="303"/>
      <c r="AC4667" s="279" t="s">
        <v>394</v>
      </c>
      <c r="AF4667" s="276">
        <f>IFERROR(VLOOKUP(A4667,'[1]قوائم الترجمة'!AC$2:AD$2397,1,0),"م")</f>
        <v>123880</v>
      </c>
      <c r="AG4667" s="232"/>
      <c r="AH4667" s="233"/>
      <c r="AI4667" s="233"/>
      <c r="AJ4667" s="233"/>
      <c r="AL4667" s="267"/>
      <c r="AM4667" s="235"/>
      <c r="AO4667" s="236"/>
      <c r="AU4667" s="234"/>
    </row>
    <row r="4668" spans="1:47" ht="21" x14ac:dyDescent="0.4">
      <c r="A4668" s="278">
        <v>123881</v>
      </c>
      <c r="B4668" s="279" t="s">
        <v>2103</v>
      </c>
      <c r="C4668" s="279" t="s">
        <v>912</v>
      </c>
      <c r="D4668" s="279" t="s">
        <v>237</v>
      </c>
      <c r="E4668" s="279" t="s">
        <v>424</v>
      </c>
      <c r="F4668" s="315" t="s">
        <v>9987</v>
      </c>
      <c r="G4668" s="315" t="s">
        <v>402</v>
      </c>
      <c r="H4668" s="279" t="s">
        <v>425</v>
      </c>
      <c r="I4668" s="279" t="s">
        <v>541</v>
      </c>
      <c r="J4668" s="279" t="s">
        <v>403</v>
      </c>
      <c r="K4668" s="280">
        <v>2012</v>
      </c>
      <c r="L4668" s="279" t="s">
        <v>404</v>
      </c>
      <c r="M4668" s="279" t="s">
        <v>394</v>
      </c>
      <c r="N4668" s="279" t="s">
        <v>394</v>
      </c>
      <c r="O4668" s="279" t="s">
        <v>394</v>
      </c>
      <c r="P4668" s="315">
        <v>0</v>
      </c>
      <c r="Q4668" s="278"/>
      <c r="R4668" s="303"/>
      <c r="S4668" s="279" t="s">
        <v>394</v>
      </c>
      <c r="T4668" s="279" t="s">
        <v>394</v>
      </c>
      <c r="U4668" s="303"/>
      <c r="V4668" s="303"/>
      <c r="W4668" s="303"/>
      <c r="X4668" s="303"/>
      <c r="Z4668" s="303"/>
      <c r="AA4668" s="303"/>
      <c r="AC4668" s="279" t="s">
        <v>394</v>
      </c>
      <c r="AF4668" s="276">
        <f>IFERROR(VLOOKUP(A4668,'[1]قوائم الترجمة'!AC$2:AD$2397,1,0),"م")</f>
        <v>123881</v>
      </c>
      <c r="AG4668" s="232"/>
      <c r="AH4668" s="233"/>
      <c r="AI4668" s="233"/>
      <c r="AJ4668" s="233"/>
      <c r="AL4668" s="267"/>
      <c r="AM4668" s="235"/>
      <c r="AO4668" s="236"/>
      <c r="AU4668" s="234"/>
    </row>
    <row r="4669" spans="1:47" ht="21" x14ac:dyDescent="0.4">
      <c r="A4669" s="278">
        <v>123882</v>
      </c>
      <c r="B4669" s="279" t="s">
        <v>2102</v>
      </c>
      <c r="C4669" s="279" t="s">
        <v>65</v>
      </c>
      <c r="D4669" s="279" t="s">
        <v>453</v>
      </c>
      <c r="E4669" s="279" t="s">
        <v>423</v>
      </c>
      <c r="F4669" s="315" t="s">
        <v>9988</v>
      </c>
      <c r="G4669" s="315" t="s">
        <v>402</v>
      </c>
      <c r="H4669" s="279" t="s">
        <v>425</v>
      </c>
      <c r="I4669" s="279" t="s">
        <v>541</v>
      </c>
      <c r="J4669" s="279" t="s">
        <v>403</v>
      </c>
      <c r="K4669" s="280">
        <v>2013</v>
      </c>
      <c r="L4669" s="279" t="s">
        <v>402</v>
      </c>
      <c r="M4669" s="279" t="s">
        <v>394</v>
      </c>
      <c r="N4669" s="279" t="s">
        <v>394</v>
      </c>
      <c r="O4669" s="279" t="s">
        <v>394</v>
      </c>
      <c r="P4669" s="315">
        <v>0</v>
      </c>
      <c r="Q4669" s="278"/>
      <c r="R4669" s="303"/>
      <c r="S4669" s="279" t="s">
        <v>394</v>
      </c>
      <c r="T4669" s="279" t="s">
        <v>394</v>
      </c>
      <c r="U4669" s="303"/>
      <c r="V4669" s="303"/>
      <c r="W4669" s="303"/>
      <c r="X4669" s="303"/>
      <c r="Z4669" s="303"/>
      <c r="AA4669" s="303"/>
      <c r="AC4669" s="279" t="s">
        <v>394</v>
      </c>
      <c r="AF4669" s="276">
        <f>IFERROR(VLOOKUP(A4669,'[1]قوائم الترجمة'!AC$2:AD$2397,1,0),"م")</f>
        <v>123882</v>
      </c>
      <c r="AG4669" s="232"/>
      <c r="AH4669" s="233"/>
      <c r="AI4669" s="233"/>
      <c r="AJ4669" s="233"/>
      <c r="AL4669" s="267"/>
      <c r="AM4669" s="235"/>
      <c r="AO4669" s="236"/>
      <c r="AU4669" s="234"/>
    </row>
    <row r="4670" spans="1:47" ht="21" x14ac:dyDescent="0.4">
      <c r="A4670" s="278">
        <v>123883</v>
      </c>
      <c r="B4670" s="279" t="s">
        <v>915</v>
      </c>
      <c r="C4670" s="279" t="s">
        <v>203</v>
      </c>
      <c r="D4670" s="279" t="s">
        <v>241</v>
      </c>
      <c r="E4670" s="279" t="s">
        <v>5660</v>
      </c>
      <c r="F4670" s="315" t="s">
        <v>8776</v>
      </c>
      <c r="G4670" s="315" t="s">
        <v>402</v>
      </c>
      <c r="H4670" s="279" t="s">
        <v>425</v>
      </c>
      <c r="I4670" s="279" t="s">
        <v>542</v>
      </c>
      <c r="J4670" s="279" t="s">
        <v>8112</v>
      </c>
      <c r="K4670" s="280">
        <v>2015</v>
      </c>
      <c r="L4670" s="279" t="s">
        <v>404</v>
      </c>
      <c r="M4670" s="279" t="s">
        <v>394</v>
      </c>
      <c r="N4670" s="279" t="s">
        <v>394</v>
      </c>
      <c r="O4670" s="279" t="s">
        <v>394</v>
      </c>
      <c r="P4670" s="315">
        <v>0</v>
      </c>
      <c r="Q4670" s="278"/>
      <c r="R4670" s="303"/>
      <c r="S4670" s="279" t="s">
        <v>394</v>
      </c>
      <c r="T4670" s="279" t="s">
        <v>394</v>
      </c>
      <c r="U4670" s="303"/>
      <c r="V4670" s="303"/>
      <c r="W4670" s="303"/>
      <c r="X4670" s="303"/>
      <c r="Z4670" s="303"/>
      <c r="AA4670" s="303"/>
      <c r="AC4670" s="279" t="s">
        <v>394</v>
      </c>
      <c r="AF4670" s="276">
        <f>IFERROR(VLOOKUP(A4670,'[1]قوائم الترجمة'!AC$2:AD$2397,1,0),"م")</f>
        <v>123883</v>
      </c>
      <c r="AG4670" s="232"/>
      <c r="AH4670" s="233"/>
      <c r="AI4670" s="233"/>
      <c r="AJ4670" s="233"/>
      <c r="AL4670" s="267"/>
      <c r="AM4670" s="235"/>
      <c r="AO4670" s="236"/>
      <c r="AU4670" s="234"/>
    </row>
    <row r="4671" spans="1:47" ht="21" x14ac:dyDescent="0.4">
      <c r="A4671" s="278">
        <v>123884</v>
      </c>
      <c r="B4671" s="279" t="s">
        <v>2101</v>
      </c>
      <c r="C4671" s="279" t="s">
        <v>72</v>
      </c>
      <c r="D4671" s="279" t="s">
        <v>203</v>
      </c>
      <c r="E4671" s="279" t="s">
        <v>394</v>
      </c>
      <c r="F4671"/>
      <c r="H4671" s="279" t="s">
        <v>394</v>
      </c>
      <c r="I4671" s="279" t="s">
        <v>540</v>
      </c>
      <c r="J4671" s="279" t="s">
        <v>394</v>
      </c>
      <c r="K4671" s="279" t="s">
        <v>394</v>
      </c>
      <c r="L4671" s="279" t="s">
        <v>394</v>
      </c>
      <c r="M4671" s="279" t="s">
        <v>394</v>
      </c>
      <c r="N4671" s="279" t="s">
        <v>394</v>
      </c>
      <c r="O4671" s="279" t="s">
        <v>394</v>
      </c>
      <c r="P4671" s="315">
        <v>0</v>
      </c>
      <c r="Q4671" s="279" t="s">
        <v>394</v>
      </c>
      <c r="R4671" s="279" t="s">
        <v>394</v>
      </c>
      <c r="S4671" s="279" t="s">
        <v>394</v>
      </c>
      <c r="T4671" s="279" t="s">
        <v>394</v>
      </c>
      <c r="U4671" s="279" t="s">
        <v>394</v>
      </c>
      <c r="V4671" s="279" t="s">
        <v>394</v>
      </c>
      <c r="W4671" s="279" t="s">
        <v>394</v>
      </c>
      <c r="X4671" s="279" t="s">
        <v>394</v>
      </c>
      <c r="Y4671" s="281"/>
      <c r="Z4671" s="279" t="s">
        <v>394</v>
      </c>
      <c r="AA4671" s="279" t="s">
        <v>394</v>
      </c>
      <c r="AB4671" s="281"/>
      <c r="AC4671" s="279" t="s">
        <v>394</v>
      </c>
      <c r="AF4671" s="276" t="str">
        <f>IFERROR(VLOOKUP(A4671,'[1]قوائم الترجمة'!AC$2:AD$2397,1,0),"م")</f>
        <v>م</v>
      </c>
      <c r="AG4671" s="232"/>
      <c r="AH4671" s="233"/>
      <c r="AI4671" s="233"/>
      <c r="AJ4671" s="233"/>
      <c r="AL4671" s="267"/>
      <c r="AM4671" s="235"/>
      <c r="AO4671" s="236"/>
      <c r="AU4671" s="234"/>
    </row>
    <row r="4672" spans="1:47" ht="21" x14ac:dyDescent="0.4">
      <c r="A4672" s="278">
        <v>123885</v>
      </c>
      <c r="B4672" s="279" t="s">
        <v>2100</v>
      </c>
      <c r="C4672" s="279" t="s">
        <v>6506</v>
      </c>
      <c r="D4672" s="279" t="s">
        <v>269</v>
      </c>
      <c r="E4672" s="279" t="s">
        <v>424</v>
      </c>
      <c r="F4672" s="315" t="s">
        <v>9989</v>
      </c>
      <c r="G4672" s="315" t="s">
        <v>8294</v>
      </c>
      <c r="H4672" s="279" t="s">
        <v>425</v>
      </c>
      <c r="I4672" s="279" t="s">
        <v>541</v>
      </c>
      <c r="J4672" s="279" t="s">
        <v>403</v>
      </c>
      <c r="K4672" s="280">
        <v>1998</v>
      </c>
      <c r="L4672" s="279" t="s">
        <v>417</v>
      </c>
      <c r="M4672" s="279" t="s">
        <v>394</v>
      </c>
      <c r="N4672" s="279" t="s">
        <v>394</v>
      </c>
      <c r="O4672" s="279" t="s">
        <v>394</v>
      </c>
      <c r="P4672" s="315">
        <v>0</v>
      </c>
      <c r="Q4672" s="278"/>
      <c r="R4672" s="303"/>
      <c r="S4672" s="279" t="s">
        <v>394</v>
      </c>
      <c r="T4672" s="279" t="s">
        <v>394</v>
      </c>
      <c r="U4672" s="303"/>
      <c r="V4672" s="303"/>
      <c r="W4672" s="303"/>
      <c r="X4672" s="303"/>
      <c r="Z4672" s="303"/>
      <c r="AA4672" s="303"/>
      <c r="AC4672" s="279" t="s">
        <v>394</v>
      </c>
      <c r="AF4672" s="276">
        <f>IFERROR(VLOOKUP(A4672,'[1]قوائم الترجمة'!AC$2:AD$2397,1,0),"م")</f>
        <v>123885</v>
      </c>
      <c r="AG4672" s="232"/>
      <c r="AH4672" s="233"/>
      <c r="AI4672" s="233"/>
      <c r="AJ4672" s="233"/>
      <c r="AL4672" s="267"/>
      <c r="AM4672" s="235"/>
      <c r="AO4672" s="236"/>
      <c r="AU4672" s="234"/>
    </row>
    <row r="4673" spans="1:47" ht="21" x14ac:dyDescent="0.4">
      <c r="A4673" s="278">
        <v>123886</v>
      </c>
      <c r="B4673" s="279" t="s">
        <v>2099</v>
      </c>
      <c r="C4673" s="279" t="s">
        <v>134</v>
      </c>
      <c r="D4673" s="279" t="s">
        <v>1115</v>
      </c>
      <c r="E4673" s="279" t="s">
        <v>394</v>
      </c>
      <c r="F4673"/>
      <c r="H4673" s="279" t="s">
        <v>394</v>
      </c>
      <c r="I4673" s="279" t="s">
        <v>539</v>
      </c>
      <c r="J4673" s="279" t="s">
        <v>394</v>
      </c>
      <c r="K4673" s="279" t="s">
        <v>394</v>
      </c>
      <c r="L4673" s="279" t="s">
        <v>394</v>
      </c>
      <c r="M4673" s="279" t="s">
        <v>394</v>
      </c>
      <c r="N4673" s="279" t="s">
        <v>394</v>
      </c>
      <c r="O4673" s="279" t="s">
        <v>394</v>
      </c>
      <c r="P4673" s="315">
        <v>0</v>
      </c>
      <c r="Q4673" s="279" t="s">
        <v>394</v>
      </c>
      <c r="R4673" s="279" t="s">
        <v>394</v>
      </c>
      <c r="S4673" s="279" t="s">
        <v>394</v>
      </c>
      <c r="T4673" s="279" t="s">
        <v>394</v>
      </c>
      <c r="U4673" s="279" t="s">
        <v>394</v>
      </c>
      <c r="V4673" s="279" t="s">
        <v>394</v>
      </c>
      <c r="W4673" s="279" t="s">
        <v>394</v>
      </c>
      <c r="X4673" s="279" t="s">
        <v>394</v>
      </c>
      <c r="Y4673" s="281"/>
      <c r="Z4673" s="279" t="s">
        <v>394</v>
      </c>
      <c r="AA4673" s="279" t="s">
        <v>394</v>
      </c>
      <c r="AB4673" s="281"/>
      <c r="AC4673" s="279" t="s">
        <v>394</v>
      </c>
      <c r="AF4673" s="276" t="str">
        <f>IFERROR(VLOOKUP(A4673,'[1]قوائم الترجمة'!AC$2:AD$2397,1,0),"م")</f>
        <v>م</v>
      </c>
      <c r="AG4673" s="232"/>
      <c r="AH4673" s="233"/>
      <c r="AI4673" s="233"/>
      <c r="AJ4673" s="233"/>
      <c r="AL4673" s="267"/>
      <c r="AM4673" s="235"/>
      <c r="AO4673" s="236"/>
      <c r="AU4673" s="234"/>
    </row>
    <row r="4674" spans="1:47" ht="21" x14ac:dyDescent="0.4">
      <c r="A4674" s="278">
        <v>123887</v>
      </c>
      <c r="B4674" s="279" t="s">
        <v>6825</v>
      </c>
      <c r="C4674" s="279" t="s">
        <v>65</v>
      </c>
      <c r="D4674" s="279" t="s">
        <v>258</v>
      </c>
      <c r="E4674" s="279" t="s">
        <v>424</v>
      </c>
      <c r="F4674" s="315" t="s">
        <v>9990</v>
      </c>
      <c r="G4674" s="315" t="s">
        <v>414</v>
      </c>
      <c r="H4674" s="279" t="s">
        <v>425</v>
      </c>
      <c r="I4674" s="279" t="s">
        <v>541</v>
      </c>
      <c r="J4674" s="279" t="s">
        <v>426</v>
      </c>
      <c r="K4674" s="280">
        <v>2001</v>
      </c>
      <c r="L4674" s="279" t="s">
        <v>402</v>
      </c>
      <c r="M4674" s="279" t="s">
        <v>394</v>
      </c>
      <c r="N4674" s="279" t="s">
        <v>394</v>
      </c>
      <c r="O4674" s="279" t="s">
        <v>394</v>
      </c>
      <c r="P4674" s="315">
        <v>0</v>
      </c>
      <c r="Q4674" s="278"/>
      <c r="R4674" s="303"/>
      <c r="S4674" s="279" t="s">
        <v>394</v>
      </c>
      <c r="T4674" s="279" t="s">
        <v>394</v>
      </c>
      <c r="U4674" s="303"/>
      <c r="V4674" s="303"/>
      <c r="W4674" s="303"/>
      <c r="X4674" s="303"/>
      <c r="Z4674" s="303"/>
      <c r="AA4674" s="303"/>
      <c r="AC4674" s="279" t="s">
        <v>394</v>
      </c>
      <c r="AF4674" s="276">
        <f>IFERROR(VLOOKUP(A4674,'[1]قوائم الترجمة'!AC$2:AD$2397,1,0),"م")</f>
        <v>123887</v>
      </c>
      <c r="AG4674" s="232"/>
      <c r="AH4674" s="233"/>
      <c r="AI4674" s="233"/>
      <c r="AJ4674" s="233"/>
      <c r="AL4674" s="267"/>
      <c r="AM4674" s="235"/>
      <c r="AO4674" s="236"/>
      <c r="AU4674" s="234"/>
    </row>
    <row r="4675" spans="1:47" ht="21" x14ac:dyDescent="0.4">
      <c r="A4675" s="278">
        <v>123888</v>
      </c>
      <c r="B4675" s="279" t="s">
        <v>1629</v>
      </c>
      <c r="C4675" s="279" t="s">
        <v>68</v>
      </c>
      <c r="D4675" s="279" t="s">
        <v>2098</v>
      </c>
      <c r="E4675" s="279" t="s">
        <v>394</v>
      </c>
      <c r="F4675"/>
      <c r="H4675" s="279" t="s">
        <v>394</v>
      </c>
      <c r="I4675" s="279" t="s">
        <v>540</v>
      </c>
      <c r="J4675" s="279" t="s">
        <v>394</v>
      </c>
      <c r="K4675" s="279" t="s">
        <v>394</v>
      </c>
      <c r="L4675" s="279" t="s">
        <v>394</v>
      </c>
      <c r="M4675" s="279" t="s">
        <v>394</v>
      </c>
      <c r="N4675" s="279" t="s">
        <v>394</v>
      </c>
      <c r="O4675" s="279" t="s">
        <v>394</v>
      </c>
      <c r="P4675" s="315">
        <v>0</v>
      </c>
      <c r="Q4675" s="279" t="s">
        <v>394</v>
      </c>
      <c r="R4675" s="279" t="s">
        <v>394</v>
      </c>
      <c r="S4675" s="279" t="s">
        <v>394</v>
      </c>
      <c r="T4675" s="279" t="s">
        <v>394</v>
      </c>
      <c r="U4675" s="279" t="s">
        <v>394</v>
      </c>
      <c r="V4675" s="279" t="s">
        <v>394</v>
      </c>
      <c r="W4675" s="279" t="s">
        <v>394</v>
      </c>
      <c r="X4675" s="279" t="s">
        <v>394</v>
      </c>
      <c r="Y4675" s="281"/>
      <c r="Z4675" s="279" t="s">
        <v>394</v>
      </c>
      <c r="AA4675" s="279" t="s">
        <v>394</v>
      </c>
      <c r="AB4675" s="281"/>
      <c r="AC4675" s="279" t="s">
        <v>394</v>
      </c>
      <c r="AF4675" s="276" t="str">
        <f>IFERROR(VLOOKUP(A4675,'[1]قوائم الترجمة'!AC$2:AD$2397,1,0),"م")</f>
        <v>م</v>
      </c>
      <c r="AG4675" s="232"/>
      <c r="AH4675" s="233"/>
      <c r="AI4675" s="233"/>
      <c r="AJ4675" s="233"/>
      <c r="AL4675" s="267"/>
      <c r="AM4675" s="235"/>
      <c r="AO4675" s="236"/>
      <c r="AU4675" s="234"/>
    </row>
    <row r="4676" spans="1:47" ht="21" x14ac:dyDescent="0.4">
      <c r="A4676" s="278">
        <v>123889</v>
      </c>
      <c r="B4676" s="279" t="s">
        <v>629</v>
      </c>
      <c r="C4676" s="279" t="s">
        <v>65</v>
      </c>
      <c r="D4676" s="279" t="s">
        <v>765</v>
      </c>
      <c r="E4676" s="279" t="s">
        <v>423</v>
      </c>
      <c r="F4676" s="315" t="s">
        <v>9991</v>
      </c>
      <c r="G4676" s="315" t="s">
        <v>402</v>
      </c>
      <c r="H4676" s="279" t="s">
        <v>425</v>
      </c>
      <c r="I4676" s="279" t="s">
        <v>541</v>
      </c>
      <c r="J4676" s="279" t="s">
        <v>403</v>
      </c>
      <c r="K4676" s="280">
        <v>2011</v>
      </c>
      <c r="L4676" s="279" t="s">
        <v>402</v>
      </c>
      <c r="M4676" s="279" t="s">
        <v>394</v>
      </c>
      <c r="N4676" s="279" t="s">
        <v>394</v>
      </c>
      <c r="O4676" s="279" t="s">
        <v>394</v>
      </c>
      <c r="P4676" s="315">
        <v>0</v>
      </c>
      <c r="Q4676" s="278"/>
      <c r="R4676" s="303"/>
      <c r="S4676" s="279" t="s">
        <v>394</v>
      </c>
      <c r="T4676" s="279" t="s">
        <v>394</v>
      </c>
      <c r="U4676" s="303"/>
      <c r="V4676" s="303"/>
      <c r="W4676" s="303"/>
      <c r="X4676" s="303"/>
      <c r="Z4676" s="303"/>
      <c r="AA4676" s="303"/>
      <c r="AC4676" s="279" t="s">
        <v>394</v>
      </c>
      <c r="AF4676" s="276">
        <f>IFERROR(VLOOKUP(A4676,'[1]قوائم الترجمة'!AC$2:AD$2397,1,0),"م")</f>
        <v>123889</v>
      </c>
      <c r="AG4676" s="232"/>
      <c r="AH4676" s="233"/>
      <c r="AI4676" s="233"/>
      <c r="AJ4676" s="233"/>
      <c r="AL4676" s="267"/>
      <c r="AM4676" s="235"/>
      <c r="AO4676" s="236"/>
      <c r="AU4676" s="234"/>
    </row>
    <row r="4677" spans="1:47" ht="21" x14ac:dyDescent="0.4">
      <c r="A4677" s="278">
        <v>123890</v>
      </c>
      <c r="B4677" s="279" t="s">
        <v>2097</v>
      </c>
      <c r="C4677" s="279" t="s">
        <v>9992</v>
      </c>
      <c r="D4677" s="279" t="s">
        <v>9993</v>
      </c>
      <c r="E4677" s="279" t="s">
        <v>424</v>
      </c>
      <c r="F4677" s="315" t="s">
        <v>9994</v>
      </c>
      <c r="G4677" s="315" t="s">
        <v>9995</v>
      </c>
      <c r="H4677" s="279" t="s">
        <v>425</v>
      </c>
      <c r="I4677" s="279" t="s">
        <v>541</v>
      </c>
      <c r="J4677" s="279" t="s">
        <v>426</v>
      </c>
      <c r="K4677" s="280">
        <v>2018</v>
      </c>
      <c r="L4677" s="279" t="s">
        <v>842</v>
      </c>
      <c r="M4677" s="279" t="s">
        <v>394</v>
      </c>
      <c r="N4677" s="279" t="s">
        <v>394</v>
      </c>
      <c r="O4677" s="279" t="s">
        <v>394</v>
      </c>
      <c r="P4677" s="315">
        <v>0</v>
      </c>
      <c r="Q4677" s="278"/>
      <c r="R4677" s="303"/>
      <c r="S4677" s="279" t="s">
        <v>394</v>
      </c>
      <c r="T4677" s="279" t="s">
        <v>394</v>
      </c>
      <c r="U4677" s="303"/>
      <c r="V4677" s="303"/>
      <c r="W4677" s="303"/>
      <c r="X4677" s="303"/>
      <c r="Z4677" s="303"/>
      <c r="AA4677" s="303"/>
      <c r="AC4677" s="279" t="s">
        <v>394</v>
      </c>
      <c r="AF4677" s="276">
        <f>IFERROR(VLOOKUP(A4677,'[1]قوائم الترجمة'!AC$2:AD$2397,1,0),"م")</f>
        <v>123890</v>
      </c>
      <c r="AG4677" s="232"/>
      <c r="AH4677" s="233"/>
      <c r="AI4677" s="233"/>
      <c r="AJ4677" s="233"/>
      <c r="AL4677" s="267"/>
      <c r="AM4677" s="235"/>
      <c r="AO4677" s="236"/>
      <c r="AU4677" s="234"/>
    </row>
    <row r="4678" spans="1:47" ht="21" x14ac:dyDescent="0.4">
      <c r="A4678" s="278">
        <v>123891</v>
      </c>
      <c r="B4678" s="279" t="s">
        <v>1070</v>
      </c>
      <c r="C4678" s="279" t="s">
        <v>150</v>
      </c>
      <c r="D4678" s="279" t="s">
        <v>2096</v>
      </c>
      <c r="E4678" s="279" t="s">
        <v>423</v>
      </c>
      <c r="F4678" s="315" t="s">
        <v>8464</v>
      </c>
      <c r="G4678" s="315" t="s">
        <v>402</v>
      </c>
      <c r="H4678" s="279" t="s">
        <v>425</v>
      </c>
      <c r="I4678" s="279" t="s">
        <v>541</v>
      </c>
      <c r="J4678" s="279" t="s">
        <v>403</v>
      </c>
      <c r="K4678" s="280">
        <v>2013</v>
      </c>
      <c r="L4678" s="279" t="s">
        <v>404</v>
      </c>
      <c r="M4678" s="279" t="s">
        <v>394</v>
      </c>
      <c r="N4678" s="279" t="s">
        <v>394</v>
      </c>
      <c r="O4678" s="279" t="s">
        <v>394</v>
      </c>
      <c r="P4678" s="315">
        <v>0</v>
      </c>
      <c r="Q4678" s="278"/>
      <c r="R4678" s="303"/>
      <c r="S4678" s="279" t="s">
        <v>394</v>
      </c>
      <c r="T4678" s="279" t="s">
        <v>394</v>
      </c>
      <c r="U4678" s="303"/>
      <c r="V4678" s="303"/>
      <c r="W4678" s="303"/>
      <c r="X4678" s="303"/>
      <c r="Z4678" s="303"/>
      <c r="AA4678" s="303"/>
      <c r="AC4678" s="279" t="s">
        <v>394</v>
      </c>
      <c r="AF4678" s="276">
        <f>IFERROR(VLOOKUP(A4678,'[1]قوائم الترجمة'!AC$2:AD$2397,1,0),"م")</f>
        <v>123891</v>
      </c>
      <c r="AG4678" s="232"/>
      <c r="AH4678" s="233"/>
      <c r="AI4678" s="233"/>
      <c r="AJ4678" s="233"/>
      <c r="AL4678" s="267"/>
      <c r="AM4678" s="235"/>
      <c r="AO4678" s="236"/>
      <c r="AU4678" s="234"/>
    </row>
    <row r="4679" spans="1:47" ht="21" x14ac:dyDescent="0.4">
      <c r="A4679" s="278">
        <v>123892</v>
      </c>
      <c r="B4679" s="279" t="s">
        <v>2095</v>
      </c>
      <c r="C4679" s="279" t="s">
        <v>640</v>
      </c>
      <c r="D4679" s="279" t="s">
        <v>342</v>
      </c>
      <c r="E4679" s="279" t="s">
        <v>423</v>
      </c>
      <c r="F4679" s="315" t="s">
        <v>9996</v>
      </c>
      <c r="G4679" s="315" t="s">
        <v>410</v>
      </c>
      <c r="H4679" s="279" t="s">
        <v>425</v>
      </c>
      <c r="I4679" s="279" t="s">
        <v>541</v>
      </c>
      <c r="J4679" s="279" t="s">
        <v>403</v>
      </c>
      <c r="K4679" s="280">
        <v>2012</v>
      </c>
      <c r="L4679" s="279" t="s">
        <v>402</v>
      </c>
      <c r="M4679" s="279" t="s">
        <v>394</v>
      </c>
      <c r="N4679" s="279" t="s">
        <v>394</v>
      </c>
      <c r="O4679" s="279" t="s">
        <v>394</v>
      </c>
      <c r="P4679" s="315">
        <v>0</v>
      </c>
      <c r="Q4679" s="278"/>
      <c r="R4679" s="303"/>
      <c r="S4679" s="279" t="s">
        <v>394</v>
      </c>
      <c r="T4679" s="279" t="s">
        <v>394</v>
      </c>
      <c r="U4679" s="303"/>
      <c r="V4679" s="303"/>
      <c r="W4679" s="303"/>
      <c r="X4679" s="303"/>
      <c r="Z4679" s="303"/>
      <c r="AA4679" s="303"/>
      <c r="AC4679" s="279" t="s">
        <v>394</v>
      </c>
      <c r="AF4679" s="276">
        <f>IFERROR(VLOOKUP(A4679,'[1]قوائم الترجمة'!AC$2:AD$2397,1,0),"م")</f>
        <v>123892</v>
      </c>
      <c r="AG4679" s="232"/>
      <c r="AH4679" s="233"/>
      <c r="AI4679" s="233"/>
      <c r="AJ4679" s="233"/>
      <c r="AL4679" s="267"/>
      <c r="AM4679" s="235"/>
      <c r="AO4679" s="236"/>
      <c r="AU4679" s="234"/>
    </row>
    <row r="4680" spans="1:47" ht="21" x14ac:dyDescent="0.4">
      <c r="A4680" s="278">
        <v>123893</v>
      </c>
      <c r="B4680" s="279" t="s">
        <v>2094</v>
      </c>
      <c r="C4680" s="279" t="s">
        <v>68</v>
      </c>
      <c r="D4680" s="279" t="s">
        <v>355</v>
      </c>
      <c r="E4680" s="279" t="s">
        <v>394</v>
      </c>
      <c r="F4680"/>
      <c r="H4680" s="279" t="s">
        <v>394</v>
      </c>
      <c r="I4680" s="279" t="s">
        <v>539</v>
      </c>
      <c r="J4680" s="279" t="s">
        <v>394</v>
      </c>
      <c r="K4680" s="279" t="s">
        <v>394</v>
      </c>
      <c r="L4680" s="279" t="s">
        <v>394</v>
      </c>
      <c r="M4680" s="279" t="s">
        <v>394</v>
      </c>
      <c r="N4680" s="279" t="s">
        <v>394</v>
      </c>
      <c r="O4680" s="279" t="s">
        <v>394</v>
      </c>
      <c r="P4680" s="315">
        <v>0</v>
      </c>
      <c r="Q4680" s="279" t="s">
        <v>394</v>
      </c>
      <c r="R4680" s="279" t="s">
        <v>394</v>
      </c>
      <c r="S4680" s="279" t="s">
        <v>394</v>
      </c>
      <c r="T4680" s="279" t="s">
        <v>394</v>
      </c>
      <c r="U4680" s="279" t="s">
        <v>394</v>
      </c>
      <c r="V4680" s="279" t="s">
        <v>394</v>
      </c>
      <c r="W4680" s="279" t="s">
        <v>394</v>
      </c>
      <c r="X4680" s="279" t="s">
        <v>394</v>
      </c>
      <c r="Y4680" s="281"/>
      <c r="Z4680" s="279" t="s">
        <v>394</v>
      </c>
      <c r="AA4680" s="279" t="s">
        <v>394</v>
      </c>
      <c r="AB4680" s="281"/>
      <c r="AC4680" s="279" t="s">
        <v>394</v>
      </c>
      <c r="AF4680" s="276" t="str">
        <f>IFERROR(VLOOKUP(A4680,'[1]قوائم الترجمة'!AC$2:AD$2397,1,0),"م")</f>
        <v>م</v>
      </c>
      <c r="AG4680" s="232"/>
      <c r="AH4680" s="233"/>
      <c r="AI4680" s="233"/>
      <c r="AJ4680" s="233"/>
      <c r="AL4680" s="267"/>
      <c r="AM4680" s="235"/>
      <c r="AO4680" s="236"/>
      <c r="AU4680" s="234"/>
    </row>
    <row r="4681" spans="1:47" ht="21" x14ac:dyDescent="0.4">
      <c r="A4681" s="278">
        <v>123894</v>
      </c>
      <c r="B4681" s="279" t="s">
        <v>2092</v>
      </c>
      <c r="C4681" s="279" t="s">
        <v>2093</v>
      </c>
      <c r="D4681" s="279" t="s">
        <v>546</v>
      </c>
      <c r="E4681" s="279" t="s">
        <v>424</v>
      </c>
      <c r="F4681" s="315" t="s">
        <v>8441</v>
      </c>
      <c r="G4681" s="315" t="s">
        <v>8344</v>
      </c>
      <c r="H4681" s="279" t="s">
        <v>425</v>
      </c>
      <c r="I4681" s="279" t="s">
        <v>541</v>
      </c>
      <c r="J4681" s="279" t="s">
        <v>403</v>
      </c>
      <c r="K4681" s="280">
        <v>2006</v>
      </c>
      <c r="L4681" s="279" t="s">
        <v>419</v>
      </c>
      <c r="M4681" s="279" t="s">
        <v>394</v>
      </c>
      <c r="N4681" s="279" t="s">
        <v>394</v>
      </c>
      <c r="O4681" s="279" t="s">
        <v>394</v>
      </c>
      <c r="P4681" s="315">
        <v>0</v>
      </c>
      <c r="Q4681" s="278"/>
      <c r="R4681" s="303"/>
      <c r="S4681" s="279" t="s">
        <v>394</v>
      </c>
      <c r="T4681" s="279" t="s">
        <v>394</v>
      </c>
      <c r="U4681" s="303"/>
      <c r="V4681" s="303"/>
      <c r="W4681" s="303"/>
      <c r="X4681" s="303"/>
      <c r="Z4681" s="303"/>
      <c r="AA4681" s="303"/>
      <c r="AC4681" s="279" t="s">
        <v>394</v>
      </c>
      <c r="AF4681" s="276">
        <f>IFERROR(VLOOKUP(A4681,'[1]قوائم الترجمة'!AC$2:AD$2397,1,0),"م")</f>
        <v>123894</v>
      </c>
      <c r="AG4681" s="232"/>
      <c r="AH4681" s="233"/>
      <c r="AI4681" s="233"/>
      <c r="AJ4681" s="233"/>
      <c r="AL4681" s="267"/>
      <c r="AM4681" s="235"/>
      <c r="AO4681" s="236"/>
      <c r="AU4681" s="234"/>
    </row>
    <row r="4682" spans="1:47" ht="21" x14ac:dyDescent="0.4">
      <c r="A4682" s="278">
        <v>123895</v>
      </c>
      <c r="B4682" s="279" t="s">
        <v>2091</v>
      </c>
      <c r="C4682" s="279" t="s">
        <v>100</v>
      </c>
      <c r="D4682" s="279" t="s">
        <v>271</v>
      </c>
      <c r="E4682" s="279" t="s">
        <v>394</v>
      </c>
      <c r="F4682"/>
      <c r="H4682" s="279" t="s">
        <v>394</v>
      </c>
      <c r="I4682" s="279" t="s">
        <v>540</v>
      </c>
      <c r="J4682" s="279" t="s">
        <v>394</v>
      </c>
      <c r="K4682" s="279" t="s">
        <v>394</v>
      </c>
      <c r="L4682" s="279" t="s">
        <v>394</v>
      </c>
      <c r="M4682" s="279" t="s">
        <v>394</v>
      </c>
      <c r="N4682" s="279" t="s">
        <v>394</v>
      </c>
      <c r="O4682" s="279" t="s">
        <v>394</v>
      </c>
      <c r="P4682" s="315">
        <v>0</v>
      </c>
      <c r="Q4682" s="279" t="s">
        <v>394</v>
      </c>
      <c r="R4682" s="279" t="s">
        <v>394</v>
      </c>
      <c r="S4682" s="279" t="s">
        <v>394</v>
      </c>
      <c r="T4682" s="279" t="s">
        <v>394</v>
      </c>
      <c r="U4682" s="279" t="s">
        <v>394</v>
      </c>
      <c r="V4682" s="279" t="s">
        <v>394</v>
      </c>
      <c r="W4682" s="279" t="s">
        <v>394</v>
      </c>
      <c r="X4682" s="279" t="s">
        <v>394</v>
      </c>
      <c r="Y4682" s="281"/>
      <c r="Z4682" s="279" t="s">
        <v>394</v>
      </c>
      <c r="AA4682" s="279" t="s">
        <v>394</v>
      </c>
      <c r="AB4682" s="281"/>
      <c r="AC4682" s="279" t="s">
        <v>394</v>
      </c>
      <c r="AF4682" s="276" t="str">
        <f>IFERROR(VLOOKUP(A4682,'[1]قوائم الترجمة'!AC$2:AD$2397,1,0),"م")</f>
        <v>م</v>
      </c>
      <c r="AG4682" s="232"/>
      <c r="AH4682" s="233"/>
      <c r="AI4682" s="233"/>
      <c r="AJ4682" s="233"/>
      <c r="AL4682" s="267"/>
      <c r="AM4682" s="235"/>
      <c r="AO4682" s="236"/>
      <c r="AU4682" s="234"/>
    </row>
    <row r="4683" spans="1:47" ht="21" x14ac:dyDescent="0.4">
      <c r="A4683" s="278">
        <v>123896</v>
      </c>
      <c r="B4683" s="279" t="s">
        <v>2089</v>
      </c>
      <c r="C4683" s="279" t="s">
        <v>94</v>
      </c>
      <c r="D4683" s="279" t="s">
        <v>2090</v>
      </c>
      <c r="E4683" s="279" t="s">
        <v>424</v>
      </c>
      <c r="F4683" s="315" t="s">
        <v>9135</v>
      </c>
      <c r="G4683" s="315" t="s">
        <v>9997</v>
      </c>
      <c r="H4683" s="279" t="s">
        <v>425</v>
      </c>
      <c r="I4683" s="279" t="s">
        <v>541</v>
      </c>
      <c r="J4683" s="279" t="s">
        <v>403</v>
      </c>
      <c r="K4683" s="280">
        <v>2008</v>
      </c>
      <c r="L4683" s="279" t="s">
        <v>414</v>
      </c>
      <c r="M4683" s="279" t="s">
        <v>394</v>
      </c>
      <c r="N4683" s="279" t="s">
        <v>394</v>
      </c>
      <c r="O4683" s="279" t="s">
        <v>394</v>
      </c>
      <c r="P4683" s="315">
        <v>0</v>
      </c>
      <c r="Q4683" s="278"/>
      <c r="R4683" s="303"/>
      <c r="S4683" s="279" t="s">
        <v>394</v>
      </c>
      <c r="T4683" s="279" t="s">
        <v>394</v>
      </c>
      <c r="U4683" s="303"/>
      <c r="V4683" s="303"/>
      <c r="W4683" s="303"/>
      <c r="X4683" s="303"/>
      <c r="Z4683" s="303"/>
      <c r="AA4683" s="303"/>
      <c r="AC4683" s="279" t="s">
        <v>394</v>
      </c>
      <c r="AF4683" s="276">
        <f>IFERROR(VLOOKUP(A4683,'[1]قوائم الترجمة'!AC$2:AD$2397,1,0),"م")</f>
        <v>123896</v>
      </c>
      <c r="AG4683" s="232"/>
      <c r="AH4683" s="233"/>
      <c r="AI4683" s="233"/>
      <c r="AJ4683" s="233"/>
      <c r="AL4683" s="267"/>
      <c r="AM4683" s="235"/>
      <c r="AO4683" s="236"/>
      <c r="AU4683" s="234"/>
    </row>
    <row r="4684" spans="1:47" ht="21" x14ac:dyDescent="0.4">
      <c r="A4684" s="278">
        <v>123897</v>
      </c>
      <c r="B4684" s="279" t="s">
        <v>2088</v>
      </c>
      <c r="C4684" s="279" t="s">
        <v>72</v>
      </c>
      <c r="D4684" s="279" t="s">
        <v>212</v>
      </c>
      <c r="E4684" s="279" t="s">
        <v>394</v>
      </c>
      <c r="F4684"/>
      <c r="H4684" s="279" t="s">
        <v>394</v>
      </c>
      <c r="I4684" s="279" t="s">
        <v>539</v>
      </c>
      <c r="J4684" s="279" t="s">
        <v>394</v>
      </c>
      <c r="K4684" s="279" t="s">
        <v>394</v>
      </c>
      <c r="L4684" s="279" t="s">
        <v>394</v>
      </c>
      <c r="M4684" s="279" t="s">
        <v>394</v>
      </c>
      <c r="N4684" s="279" t="s">
        <v>394</v>
      </c>
      <c r="O4684" s="279" t="s">
        <v>394</v>
      </c>
      <c r="P4684" s="315">
        <v>0</v>
      </c>
      <c r="Q4684" s="279" t="s">
        <v>394</v>
      </c>
      <c r="R4684" s="279" t="s">
        <v>394</v>
      </c>
      <c r="S4684" s="279" t="s">
        <v>394</v>
      </c>
      <c r="T4684" s="279" t="s">
        <v>394</v>
      </c>
      <c r="U4684" s="279" t="s">
        <v>394</v>
      </c>
      <c r="V4684" s="279" t="s">
        <v>394</v>
      </c>
      <c r="W4684" s="279" t="s">
        <v>394</v>
      </c>
      <c r="X4684" s="279" t="s">
        <v>394</v>
      </c>
      <c r="Y4684" s="281"/>
      <c r="Z4684" s="279" t="s">
        <v>394</v>
      </c>
      <c r="AA4684" s="279" t="s">
        <v>394</v>
      </c>
      <c r="AB4684" s="281"/>
      <c r="AC4684" s="279" t="s">
        <v>394</v>
      </c>
      <c r="AF4684" s="276" t="str">
        <f>IFERROR(VLOOKUP(A4684,'[1]قوائم الترجمة'!AC$2:AD$2397,1,0),"م")</f>
        <v>م</v>
      </c>
      <c r="AG4684" s="237"/>
      <c r="AH4684" s="238"/>
      <c r="AI4684" s="238"/>
      <c r="AJ4684" s="238"/>
      <c r="AL4684" s="267"/>
      <c r="AM4684" s="235"/>
      <c r="AO4684" s="236"/>
      <c r="AU4684" s="234"/>
    </row>
    <row r="4685" spans="1:47" ht="21" x14ac:dyDescent="0.4">
      <c r="A4685" s="278">
        <v>123898</v>
      </c>
      <c r="B4685" s="279" t="s">
        <v>2086</v>
      </c>
      <c r="C4685" s="279" t="s">
        <v>7936</v>
      </c>
      <c r="D4685" s="279" t="s">
        <v>240</v>
      </c>
      <c r="E4685" s="279" t="s">
        <v>423</v>
      </c>
      <c r="F4685" s="315" t="s">
        <v>394</v>
      </c>
      <c r="G4685" s="315" t="s">
        <v>402</v>
      </c>
      <c r="H4685" s="279" t="s">
        <v>425</v>
      </c>
      <c r="I4685" s="279" t="s">
        <v>539</v>
      </c>
      <c r="J4685" s="279" t="s">
        <v>426</v>
      </c>
      <c r="K4685" s="312"/>
      <c r="L4685" s="279" t="s">
        <v>402</v>
      </c>
      <c r="M4685" s="279" t="s">
        <v>394</v>
      </c>
      <c r="N4685" s="279" t="s">
        <v>9998</v>
      </c>
      <c r="O4685" s="279" t="s">
        <v>8388</v>
      </c>
      <c r="P4685" s="279">
        <v>20000</v>
      </c>
      <c r="Q4685" s="278"/>
      <c r="R4685" s="303"/>
      <c r="S4685" s="279" t="s">
        <v>394</v>
      </c>
      <c r="T4685" s="279"/>
      <c r="U4685" s="303"/>
      <c r="V4685" s="303"/>
      <c r="W4685" s="303"/>
      <c r="X4685" s="303"/>
      <c r="Z4685" s="303"/>
      <c r="AA4685" s="303"/>
      <c r="AC4685" s="279" t="s">
        <v>394</v>
      </c>
      <c r="AF4685" s="276">
        <f>IFERROR(VLOOKUP(A4685,'[1]قوائم الترجمة'!AC$2:AD$2397,1,0),"م")</f>
        <v>123898</v>
      </c>
      <c r="AG4685" s="232"/>
      <c r="AH4685" s="233"/>
      <c r="AI4685" s="233"/>
      <c r="AJ4685" s="233"/>
      <c r="AL4685" s="267"/>
      <c r="AM4685" s="235"/>
      <c r="AO4685" s="236"/>
      <c r="AU4685" s="234"/>
    </row>
    <row r="4686" spans="1:47" ht="21" x14ac:dyDescent="0.4">
      <c r="A4686" s="275">
        <v>123899</v>
      </c>
      <c r="B4686" s="276" t="s">
        <v>2085</v>
      </c>
      <c r="C4686" s="276" t="s">
        <v>62</v>
      </c>
      <c r="D4686" s="276" t="s">
        <v>296</v>
      </c>
      <c r="E4686" s="276" t="s">
        <v>424</v>
      </c>
      <c r="F4686" s="317" t="s">
        <v>8769</v>
      </c>
      <c r="G4686" s="317" t="s">
        <v>404</v>
      </c>
      <c r="H4686" s="276" t="s">
        <v>425</v>
      </c>
      <c r="I4686" s="276" t="s">
        <v>541</v>
      </c>
      <c r="J4686" s="276" t="s">
        <v>843</v>
      </c>
      <c r="K4686" s="277">
        <v>2012</v>
      </c>
      <c r="L4686" s="276" t="s">
        <v>404</v>
      </c>
      <c r="M4686" s="303"/>
      <c r="N4686" s="276" t="s">
        <v>394</v>
      </c>
      <c r="O4686" s="276" t="s">
        <v>394</v>
      </c>
      <c r="P4686" s="315">
        <v>0</v>
      </c>
      <c r="Q4686" s="303"/>
      <c r="R4686" s="276" t="s">
        <v>394</v>
      </c>
      <c r="S4686" s="276" t="s">
        <v>394</v>
      </c>
      <c r="T4686" s="303"/>
      <c r="U4686" s="303"/>
      <c r="V4686" s="303"/>
      <c r="W4686" s="303"/>
      <c r="X4686" s="303"/>
      <c r="Z4686" s="303"/>
      <c r="AA4686" s="303"/>
      <c r="AC4686" s="276" t="s">
        <v>394</v>
      </c>
      <c r="AF4686" s="276">
        <f>IFERROR(VLOOKUP(A4686,'[1]قوائم الترجمة'!AC$2:AD$2397,1,0),"م")</f>
        <v>123899</v>
      </c>
      <c r="AG4686" s="232"/>
      <c r="AH4686" s="233"/>
      <c r="AI4686" s="233"/>
      <c r="AJ4686" s="233"/>
      <c r="AL4686" s="267"/>
      <c r="AM4686" s="235"/>
      <c r="AO4686" s="236"/>
      <c r="AU4686" s="234"/>
    </row>
    <row r="4687" spans="1:47" ht="21" x14ac:dyDescent="0.4">
      <c r="A4687" s="278">
        <v>123900</v>
      </c>
      <c r="B4687" s="279" t="s">
        <v>2083</v>
      </c>
      <c r="C4687" s="279" t="s">
        <v>68</v>
      </c>
      <c r="D4687" s="279" t="s">
        <v>2084</v>
      </c>
      <c r="E4687" s="279" t="s">
        <v>394</v>
      </c>
      <c r="F4687"/>
      <c r="H4687" s="279" t="s">
        <v>394</v>
      </c>
      <c r="I4687" s="279" t="s">
        <v>539</v>
      </c>
      <c r="J4687" s="279" t="s">
        <v>394</v>
      </c>
      <c r="K4687" s="279" t="s">
        <v>394</v>
      </c>
      <c r="L4687" s="279" t="s">
        <v>394</v>
      </c>
      <c r="M4687" s="279" t="s">
        <v>394</v>
      </c>
      <c r="N4687" s="279" t="s">
        <v>394</v>
      </c>
      <c r="O4687" s="279" t="s">
        <v>394</v>
      </c>
      <c r="P4687" s="315">
        <v>0</v>
      </c>
      <c r="Q4687" s="279" t="s">
        <v>394</v>
      </c>
      <c r="R4687" s="279" t="s">
        <v>394</v>
      </c>
      <c r="S4687" s="279" t="s">
        <v>394</v>
      </c>
      <c r="T4687" s="279" t="s">
        <v>394</v>
      </c>
      <c r="U4687" s="279" t="s">
        <v>394</v>
      </c>
      <c r="V4687" s="279" t="s">
        <v>394</v>
      </c>
      <c r="W4687" s="279" t="s">
        <v>394</v>
      </c>
      <c r="X4687" s="279" t="s">
        <v>394</v>
      </c>
      <c r="Y4687" s="281"/>
      <c r="Z4687" s="279" t="s">
        <v>394</v>
      </c>
      <c r="AA4687" s="279" t="s">
        <v>394</v>
      </c>
      <c r="AB4687" s="281"/>
      <c r="AC4687" s="279" t="s">
        <v>394</v>
      </c>
      <c r="AF4687" s="276" t="str">
        <f>IFERROR(VLOOKUP(A4687,'[1]قوائم الترجمة'!AC$2:AD$2397,1,0),"م")</f>
        <v>م</v>
      </c>
      <c r="AG4687" s="232"/>
      <c r="AH4687" s="233"/>
      <c r="AI4687" s="233"/>
      <c r="AJ4687" s="233"/>
      <c r="AL4687" s="267"/>
      <c r="AM4687" s="235"/>
      <c r="AO4687" s="236"/>
      <c r="AU4687" s="234"/>
    </row>
    <row r="4688" spans="1:47" ht="21" x14ac:dyDescent="0.4">
      <c r="A4688" s="278">
        <v>123901</v>
      </c>
      <c r="B4688" s="279" t="s">
        <v>2082</v>
      </c>
      <c r="C4688" s="279" t="s">
        <v>93</v>
      </c>
      <c r="D4688" s="279" t="s">
        <v>341</v>
      </c>
      <c r="E4688" s="279" t="s">
        <v>394</v>
      </c>
      <c r="F4688"/>
      <c r="H4688" s="279" t="s">
        <v>394</v>
      </c>
      <c r="I4688" s="279" t="s">
        <v>539</v>
      </c>
      <c r="J4688" s="279" t="s">
        <v>394</v>
      </c>
      <c r="K4688" s="279" t="s">
        <v>394</v>
      </c>
      <c r="L4688" s="279" t="s">
        <v>394</v>
      </c>
      <c r="M4688" s="279" t="s">
        <v>394</v>
      </c>
      <c r="N4688" s="279" t="s">
        <v>394</v>
      </c>
      <c r="O4688" s="279" t="s">
        <v>394</v>
      </c>
      <c r="P4688" s="315">
        <v>0</v>
      </c>
      <c r="Q4688" s="279" t="s">
        <v>394</v>
      </c>
      <c r="R4688" s="279" t="s">
        <v>394</v>
      </c>
      <c r="S4688" s="279" t="s">
        <v>394</v>
      </c>
      <c r="T4688" s="279" t="s">
        <v>394</v>
      </c>
      <c r="U4688" s="279" t="s">
        <v>394</v>
      </c>
      <c r="V4688" s="279" t="s">
        <v>394</v>
      </c>
      <c r="W4688" s="279" t="s">
        <v>394</v>
      </c>
      <c r="X4688" s="279" t="s">
        <v>394</v>
      </c>
      <c r="Y4688" s="281"/>
      <c r="Z4688" s="279" t="s">
        <v>394</v>
      </c>
      <c r="AA4688" s="279" t="s">
        <v>394</v>
      </c>
      <c r="AB4688" s="281"/>
      <c r="AC4688" s="279" t="s">
        <v>394</v>
      </c>
      <c r="AF4688" s="276" t="str">
        <f>IFERROR(VLOOKUP(A4688,'[1]قوائم الترجمة'!AC$2:AD$2397,1,0),"م")</f>
        <v>م</v>
      </c>
      <c r="AG4688" s="232"/>
      <c r="AH4688" s="233"/>
      <c r="AI4688" s="233"/>
      <c r="AJ4688" s="233"/>
      <c r="AL4688" s="267"/>
      <c r="AM4688" s="235"/>
      <c r="AO4688" s="236"/>
      <c r="AU4688" s="234"/>
    </row>
    <row r="4689" spans="1:47" ht="21" x14ac:dyDescent="0.4">
      <c r="A4689" s="275">
        <v>123902</v>
      </c>
      <c r="B4689" s="276" t="s">
        <v>2081</v>
      </c>
      <c r="C4689" s="276" t="s">
        <v>749</v>
      </c>
      <c r="D4689" s="276" t="s">
        <v>579</v>
      </c>
      <c r="E4689" s="276" t="s">
        <v>424</v>
      </c>
      <c r="F4689" s="317" t="s">
        <v>8770</v>
      </c>
      <c r="G4689" s="317" t="s">
        <v>402</v>
      </c>
      <c r="H4689" s="276" t="s">
        <v>425</v>
      </c>
      <c r="I4689" s="276" t="s">
        <v>541</v>
      </c>
      <c r="J4689" s="276" t="s">
        <v>426</v>
      </c>
      <c r="K4689" s="277">
        <v>2015</v>
      </c>
      <c r="L4689" s="276" t="s">
        <v>404</v>
      </c>
      <c r="M4689" s="303"/>
      <c r="N4689" s="276" t="s">
        <v>394</v>
      </c>
      <c r="O4689" s="276" t="s">
        <v>394</v>
      </c>
      <c r="P4689" s="315">
        <v>0</v>
      </c>
      <c r="Q4689" s="303"/>
      <c r="R4689" s="276" t="s">
        <v>394</v>
      </c>
      <c r="S4689" s="276" t="s">
        <v>394</v>
      </c>
      <c r="T4689" s="303"/>
      <c r="U4689" s="303"/>
      <c r="V4689" s="303"/>
      <c r="W4689" s="303"/>
      <c r="X4689" s="303"/>
      <c r="Z4689" s="303"/>
      <c r="AA4689" s="303"/>
      <c r="AC4689" s="276" t="s">
        <v>394</v>
      </c>
      <c r="AF4689" s="276">
        <f>IFERROR(VLOOKUP(A4689,'[1]قوائم الترجمة'!AC$2:AD$2397,1,0),"م")</f>
        <v>123902</v>
      </c>
      <c r="AG4689" s="232"/>
      <c r="AH4689" s="233"/>
      <c r="AI4689" s="233"/>
      <c r="AJ4689" s="233"/>
      <c r="AL4689" s="267"/>
      <c r="AM4689" s="235"/>
      <c r="AO4689" s="236"/>
      <c r="AU4689" s="234"/>
    </row>
    <row r="4690" spans="1:47" ht="21" x14ac:dyDescent="0.4">
      <c r="A4690" s="278">
        <v>123903</v>
      </c>
      <c r="B4690" s="279" t="s">
        <v>2080</v>
      </c>
      <c r="C4690" s="279" t="s">
        <v>65</v>
      </c>
      <c r="D4690" s="279" t="s">
        <v>264</v>
      </c>
      <c r="E4690" s="279" t="s">
        <v>423</v>
      </c>
      <c r="F4690" s="315" t="s">
        <v>9685</v>
      </c>
      <c r="G4690" s="315" t="s">
        <v>402</v>
      </c>
      <c r="H4690" s="279" t="s">
        <v>425</v>
      </c>
      <c r="I4690" s="279" t="s">
        <v>541</v>
      </c>
      <c r="J4690" s="279" t="s">
        <v>403</v>
      </c>
      <c r="K4690" s="280">
        <v>2005</v>
      </c>
      <c r="L4690" s="279" t="s">
        <v>402</v>
      </c>
      <c r="M4690" s="279" t="s">
        <v>394</v>
      </c>
      <c r="N4690" s="279" t="s">
        <v>394</v>
      </c>
      <c r="O4690" s="279" t="s">
        <v>394</v>
      </c>
      <c r="P4690" s="315">
        <v>0</v>
      </c>
      <c r="Q4690" s="278"/>
      <c r="R4690" s="303"/>
      <c r="S4690" s="279" t="s">
        <v>394</v>
      </c>
      <c r="T4690" s="279" t="s">
        <v>394</v>
      </c>
      <c r="U4690" s="303"/>
      <c r="V4690" s="303"/>
      <c r="W4690" s="303"/>
      <c r="X4690" s="303"/>
      <c r="Z4690" s="303"/>
      <c r="AA4690" s="303"/>
      <c r="AC4690" s="279" t="s">
        <v>394</v>
      </c>
      <c r="AF4690" s="276">
        <f>IFERROR(VLOOKUP(A4690,'[1]قوائم الترجمة'!AC$2:AD$2397,1,0),"م")</f>
        <v>123903</v>
      </c>
      <c r="AG4690" s="232"/>
      <c r="AH4690" s="233"/>
      <c r="AI4690" s="233"/>
      <c r="AJ4690" s="233"/>
      <c r="AL4690" s="267"/>
      <c r="AM4690" s="235"/>
      <c r="AO4690" s="236"/>
      <c r="AU4690" s="234"/>
    </row>
    <row r="4691" spans="1:47" ht="21" x14ac:dyDescent="0.4">
      <c r="A4691" s="278">
        <v>123904</v>
      </c>
      <c r="B4691" s="279" t="s">
        <v>2079</v>
      </c>
      <c r="C4691" s="279" t="s">
        <v>148</v>
      </c>
      <c r="D4691" s="279" t="s">
        <v>296</v>
      </c>
      <c r="E4691" s="279" t="s">
        <v>423</v>
      </c>
      <c r="F4691" s="315" t="s">
        <v>394</v>
      </c>
      <c r="G4691" s="315" t="s">
        <v>410</v>
      </c>
      <c r="H4691" s="279" t="s">
        <v>425</v>
      </c>
      <c r="I4691" s="279" t="s">
        <v>540</v>
      </c>
      <c r="J4691" s="279" t="s">
        <v>403</v>
      </c>
      <c r="K4691" s="312"/>
      <c r="L4691" s="279" t="s">
        <v>402</v>
      </c>
      <c r="M4691" s="279" t="s">
        <v>394</v>
      </c>
      <c r="N4691" s="279" t="s">
        <v>394</v>
      </c>
      <c r="O4691" s="279" t="s">
        <v>394</v>
      </c>
      <c r="P4691" s="315">
        <v>0</v>
      </c>
      <c r="Q4691" s="278"/>
      <c r="R4691" s="303"/>
      <c r="S4691" s="279" t="s">
        <v>394</v>
      </c>
      <c r="T4691" s="279" t="s">
        <v>394</v>
      </c>
      <c r="U4691" s="303"/>
      <c r="V4691" s="303"/>
      <c r="W4691" s="303"/>
      <c r="X4691" s="303"/>
      <c r="Z4691" s="303"/>
      <c r="AA4691" s="303"/>
      <c r="AC4691" s="279" t="s">
        <v>394</v>
      </c>
      <c r="AF4691" s="276">
        <f>IFERROR(VLOOKUP(A4691,'[1]قوائم الترجمة'!AC$2:AD$2397,1,0),"م")</f>
        <v>123904</v>
      </c>
      <c r="AG4691" s="232"/>
      <c r="AH4691" s="233"/>
      <c r="AI4691" s="233"/>
      <c r="AJ4691" s="233"/>
      <c r="AL4691" s="267"/>
      <c r="AM4691" s="235"/>
      <c r="AO4691" s="236"/>
      <c r="AU4691" s="234"/>
    </row>
    <row r="4692" spans="1:47" ht="21" x14ac:dyDescent="0.4">
      <c r="A4692" s="278">
        <v>123905</v>
      </c>
      <c r="B4692" s="279" t="s">
        <v>2078</v>
      </c>
      <c r="C4692" s="279" t="s">
        <v>555</v>
      </c>
      <c r="D4692" s="279" t="s">
        <v>261</v>
      </c>
      <c r="E4692" s="279" t="s">
        <v>394</v>
      </c>
      <c r="F4692"/>
      <c r="H4692" s="279" t="s">
        <v>394</v>
      </c>
      <c r="I4692" s="279" t="s">
        <v>540</v>
      </c>
      <c r="J4692" s="279" t="s">
        <v>394</v>
      </c>
      <c r="K4692" s="279" t="s">
        <v>394</v>
      </c>
      <c r="L4692" s="279" t="s">
        <v>394</v>
      </c>
      <c r="M4692" s="279" t="s">
        <v>394</v>
      </c>
      <c r="N4692" s="279" t="s">
        <v>394</v>
      </c>
      <c r="O4692" s="279" t="s">
        <v>394</v>
      </c>
      <c r="P4692" s="315">
        <v>0</v>
      </c>
      <c r="Q4692" s="279" t="s">
        <v>394</v>
      </c>
      <c r="R4692" s="279" t="s">
        <v>394</v>
      </c>
      <c r="S4692" s="279" t="s">
        <v>394</v>
      </c>
      <c r="T4692" s="279" t="s">
        <v>394</v>
      </c>
      <c r="U4692" s="279" t="s">
        <v>394</v>
      </c>
      <c r="V4692" s="279" t="s">
        <v>394</v>
      </c>
      <c r="W4692" s="279" t="s">
        <v>394</v>
      </c>
      <c r="X4692" s="279" t="s">
        <v>394</v>
      </c>
      <c r="Y4692" s="281"/>
      <c r="Z4692" s="279" t="s">
        <v>394</v>
      </c>
      <c r="AA4692" s="279" t="s">
        <v>394</v>
      </c>
      <c r="AB4692" s="281"/>
      <c r="AC4692" s="279" t="s">
        <v>394</v>
      </c>
      <c r="AF4692" s="276" t="str">
        <f>IFERROR(VLOOKUP(A4692,'[1]قوائم الترجمة'!AC$2:AD$2397,1,0),"م")</f>
        <v>م</v>
      </c>
      <c r="AG4692" s="232"/>
      <c r="AH4692" s="233"/>
      <c r="AI4692" s="233"/>
      <c r="AJ4692" s="233"/>
      <c r="AL4692" s="267"/>
      <c r="AM4692" s="235"/>
      <c r="AO4692" s="236"/>
      <c r="AU4692" s="234"/>
    </row>
    <row r="4693" spans="1:47" ht="21" x14ac:dyDescent="0.4">
      <c r="A4693" s="278">
        <v>123906</v>
      </c>
      <c r="B4693" s="279" t="s">
        <v>2077</v>
      </c>
      <c r="C4693" s="279" t="s">
        <v>160</v>
      </c>
      <c r="D4693" s="279" t="s">
        <v>302</v>
      </c>
      <c r="E4693" s="279" t="s">
        <v>394</v>
      </c>
      <c r="F4693"/>
      <c r="H4693" s="279" t="s">
        <v>394</v>
      </c>
      <c r="I4693" s="279" t="s">
        <v>539</v>
      </c>
      <c r="J4693" s="279" t="s">
        <v>394</v>
      </c>
      <c r="K4693" s="279" t="s">
        <v>394</v>
      </c>
      <c r="L4693" s="279" t="s">
        <v>394</v>
      </c>
      <c r="M4693" s="279" t="s">
        <v>394</v>
      </c>
      <c r="N4693" s="279" t="s">
        <v>394</v>
      </c>
      <c r="O4693" s="279" t="s">
        <v>394</v>
      </c>
      <c r="P4693" s="315">
        <v>0</v>
      </c>
      <c r="Q4693" s="279" t="s">
        <v>394</v>
      </c>
      <c r="R4693" s="279" t="s">
        <v>394</v>
      </c>
      <c r="S4693" s="279" t="s">
        <v>394</v>
      </c>
      <c r="T4693" s="279" t="s">
        <v>394</v>
      </c>
      <c r="U4693" s="279" t="s">
        <v>394</v>
      </c>
      <c r="V4693" s="279" t="s">
        <v>394</v>
      </c>
      <c r="W4693" s="279" t="s">
        <v>394</v>
      </c>
      <c r="X4693" s="279" t="s">
        <v>394</v>
      </c>
      <c r="Y4693" s="281"/>
      <c r="Z4693" s="279" t="s">
        <v>394</v>
      </c>
      <c r="AA4693" s="279" t="s">
        <v>394</v>
      </c>
      <c r="AB4693" s="281"/>
      <c r="AC4693" s="279" t="s">
        <v>394</v>
      </c>
      <c r="AF4693" s="276" t="str">
        <f>IFERROR(VLOOKUP(A4693,'[1]قوائم الترجمة'!AC$2:AD$2397,1,0),"م")</f>
        <v>م</v>
      </c>
      <c r="AG4693" s="232"/>
      <c r="AH4693" s="233"/>
      <c r="AI4693" s="233"/>
      <c r="AJ4693" s="233"/>
      <c r="AL4693" s="267"/>
      <c r="AM4693" s="235"/>
      <c r="AO4693" s="236"/>
      <c r="AU4693" s="234"/>
    </row>
    <row r="4694" spans="1:47" ht="21" x14ac:dyDescent="0.4">
      <c r="A4694" s="278">
        <v>123907</v>
      </c>
      <c r="B4694" s="279" t="s">
        <v>2075</v>
      </c>
      <c r="C4694" s="279" t="s">
        <v>533</v>
      </c>
      <c r="D4694" s="279" t="s">
        <v>2076</v>
      </c>
      <c r="E4694" s="279" t="s">
        <v>423</v>
      </c>
      <c r="F4694" s="315" t="s">
        <v>9999</v>
      </c>
      <c r="G4694" s="315" t="s">
        <v>8136</v>
      </c>
      <c r="H4694" s="279" t="s">
        <v>425</v>
      </c>
      <c r="I4694" s="279" t="s">
        <v>541</v>
      </c>
      <c r="J4694" s="279" t="s">
        <v>8112</v>
      </c>
      <c r="K4694" s="280">
        <v>2011</v>
      </c>
      <c r="L4694" s="279" t="s">
        <v>421</v>
      </c>
      <c r="M4694" s="279" t="s">
        <v>394</v>
      </c>
      <c r="N4694" s="279" t="s">
        <v>394</v>
      </c>
      <c r="O4694" s="279" t="s">
        <v>394</v>
      </c>
      <c r="P4694" s="315">
        <v>0</v>
      </c>
      <c r="Q4694" s="278"/>
      <c r="R4694" s="303"/>
      <c r="S4694" s="279" t="s">
        <v>394</v>
      </c>
      <c r="T4694" s="279" t="s">
        <v>394</v>
      </c>
      <c r="U4694" s="303"/>
      <c r="V4694" s="303"/>
      <c r="W4694" s="303"/>
      <c r="X4694" s="303"/>
      <c r="Z4694" s="303"/>
      <c r="AA4694" s="303"/>
      <c r="AC4694" s="279" t="s">
        <v>394</v>
      </c>
      <c r="AF4694" s="276">
        <f>IFERROR(VLOOKUP(A4694,'[1]قوائم الترجمة'!AC$2:AD$2397,1,0),"م")</f>
        <v>123907</v>
      </c>
      <c r="AG4694" s="232"/>
      <c r="AH4694" s="233"/>
      <c r="AI4694" s="233"/>
      <c r="AJ4694" s="233"/>
      <c r="AL4694" s="267"/>
      <c r="AM4694" s="235"/>
      <c r="AO4694" s="236"/>
      <c r="AU4694" s="234"/>
    </row>
    <row r="4695" spans="1:47" ht="21" x14ac:dyDescent="0.4">
      <c r="A4695" s="278">
        <v>123908</v>
      </c>
      <c r="B4695" s="279" t="s">
        <v>2073</v>
      </c>
      <c r="C4695" s="279" t="s">
        <v>500</v>
      </c>
      <c r="D4695" s="279" t="s">
        <v>2074</v>
      </c>
      <c r="E4695" s="279" t="s">
        <v>394</v>
      </c>
      <c r="F4695"/>
      <c r="H4695" s="279" t="s">
        <v>394</v>
      </c>
      <c r="I4695" s="279" t="s">
        <v>539</v>
      </c>
      <c r="J4695" s="279" t="s">
        <v>394</v>
      </c>
      <c r="K4695" s="279" t="s">
        <v>394</v>
      </c>
      <c r="L4695" s="279" t="s">
        <v>394</v>
      </c>
      <c r="M4695" s="279" t="s">
        <v>394</v>
      </c>
      <c r="N4695" s="279" t="s">
        <v>394</v>
      </c>
      <c r="O4695" s="279" t="s">
        <v>394</v>
      </c>
      <c r="P4695" s="315">
        <v>0</v>
      </c>
      <c r="Q4695" s="279" t="s">
        <v>394</v>
      </c>
      <c r="R4695" s="279" t="s">
        <v>394</v>
      </c>
      <c r="S4695" s="279" t="s">
        <v>394</v>
      </c>
      <c r="T4695" s="279" t="s">
        <v>394</v>
      </c>
      <c r="U4695" s="279" t="s">
        <v>394</v>
      </c>
      <c r="V4695" s="279" t="s">
        <v>394</v>
      </c>
      <c r="W4695" s="279" t="s">
        <v>394</v>
      </c>
      <c r="X4695" s="279" t="s">
        <v>394</v>
      </c>
      <c r="Y4695" s="281"/>
      <c r="Z4695" s="279" t="s">
        <v>394</v>
      </c>
      <c r="AA4695" s="279" t="s">
        <v>394</v>
      </c>
      <c r="AB4695" s="281"/>
      <c r="AC4695" s="279" t="s">
        <v>394</v>
      </c>
      <c r="AF4695" s="276" t="str">
        <f>IFERROR(VLOOKUP(A4695,'[1]قوائم الترجمة'!AC$2:AD$2397,1,0),"م")</f>
        <v>م</v>
      </c>
      <c r="AG4695" s="232"/>
      <c r="AH4695" s="233"/>
      <c r="AI4695" s="233"/>
      <c r="AJ4695" s="233"/>
      <c r="AL4695" s="267"/>
      <c r="AM4695" s="235"/>
      <c r="AO4695" s="236"/>
      <c r="AU4695" s="234"/>
    </row>
    <row r="4696" spans="1:47" ht="21" x14ac:dyDescent="0.4">
      <c r="A4696" s="278">
        <v>123909</v>
      </c>
      <c r="B4696" s="279" t="s">
        <v>2072</v>
      </c>
      <c r="C4696" s="279" t="s">
        <v>97</v>
      </c>
      <c r="D4696" s="279" t="s">
        <v>463</v>
      </c>
      <c r="E4696" s="279" t="s">
        <v>424</v>
      </c>
      <c r="F4696" s="315" t="s">
        <v>10000</v>
      </c>
      <c r="G4696" s="315" t="s">
        <v>8141</v>
      </c>
      <c r="H4696" s="279" t="s">
        <v>425</v>
      </c>
      <c r="I4696" s="279" t="s">
        <v>541</v>
      </c>
      <c r="J4696" s="279" t="s">
        <v>426</v>
      </c>
      <c r="K4696" s="280">
        <v>2000</v>
      </c>
      <c r="L4696" s="279" t="s">
        <v>417</v>
      </c>
      <c r="M4696" s="279" t="s">
        <v>394</v>
      </c>
      <c r="N4696" s="279" t="s">
        <v>394</v>
      </c>
      <c r="O4696" s="279" t="s">
        <v>394</v>
      </c>
      <c r="P4696" s="315">
        <v>0</v>
      </c>
      <c r="Q4696" s="278"/>
      <c r="R4696" s="303"/>
      <c r="S4696" s="279" t="s">
        <v>394</v>
      </c>
      <c r="T4696" s="279" t="s">
        <v>394</v>
      </c>
      <c r="U4696" s="303"/>
      <c r="V4696" s="303"/>
      <c r="W4696" s="303"/>
      <c r="X4696" s="303"/>
      <c r="Z4696" s="303"/>
      <c r="AA4696" s="303"/>
      <c r="AC4696" s="279" t="s">
        <v>394</v>
      </c>
      <c r="AF4696" s="276">
        <f>IFERROR(VLOOKUP(A4696,'[1]قوائم الترجمة'!AC$2:AD$2397,1,0),"م")</f>
        <v>123909</v>
      </c>
      <c r="AG4696" s="232"/>
      <c r="AH4696" s="233"/>
      <c r="AI4696" s="233"/>
      <c r="AJ4696" s="233"/>
      <c r="AL4696" s="267"/>
      <c r="AM4696" s="235"/>
      <c r="AO4696" s="236"/>
      <c r="AU4696" s="234"/>
    </row>
    <row r="4697" spans="1:47" ht="21" x14ac:dyDescent="0.4">
      <c r="A4697" s="278">
        <v>123910</v>
      </c>
      <c r="B4697" s="279" t="s">
        <v>2071</v>
      </c>
      <c r="C4697" s="279" t="s">
        <v>101</v>
      </c>
      <c r="D4697" s="279" t="s">
        <v>508</v>
      </c>
      <c r="E4697" s="279" t="s">
        <v>394</v>
      </c>
      <c r="F4697"/>
      <c r="H4697" s="279" t="s">
        <v>394</v>
      </c>
      <c r="I4697" s="279" t="s">
        <v>539</v>
      </c>
      <c r="J4697" s="279" t="s">
        <v>394</v>
      </c>
      <c r="K4697" s="279" t="s">
        <v>394</v>
      </c>
      <c r="L4697" s="279" t="s">
        <v>394</v>
      </c>
      <c r="M4697" s="279" t="s">
        <v>394</v>
      </c>
      <c r="N4697" s="279" t="s">
        <v>394</v>
      </c>
      <c r="O4697" s="279" t="s">
        <v>394</v>
      </c>
      <c r="P4697" s="315">
        <v>0</v>
      </c>
      <c r="Q4697" s="279" t="s">
        <v>394</v>
      </c>
      <c r="R4697" s="279" t="s">
        <v>394</v>
      </c>
      <c r="S4697" s="279" t="s">
        <v>394</v>
      </c>
      <c r="T4697" s="279" t="s">
        <v>394</v>
      </c>
      <c r="U4697" s="279" t="s">
        <v>394</v>
      </c>
      <c r="V4697" s="279" t="s">
        <v>394</v>
      </c>
      <c r="W4697" s="279" t="s">
        <v>394</v>
      </c>
      <c r="X4697" s="279" t="s">
        <v>394</v>
      </c>
      <c r="Y4697" s="281"/>
      <c r="Z4697" s="279" t="s">
        <v>394</v>
      </c>
      <c r="AA4697" s="279" t="s">
        <v>394</v>
      </c>
      <c r="AB4697" s="281"/>
      <c r="AC4697" s="279" t="s">
        <v>394</v>
      </c>
      <c r="AF4697" s="276" t="str">
        <f>IFERROR(VLOOKUP(A4697,'[1]قوائم الترجمة'!AC$2:AD$2397,1,0),"م")</f>
        <v>م</v>
      </c>
      <c r="AG4697" s="232"/>
      <c r="AH4697" s="233"/>
      <c r="AI4697" s="233"/>
      <c r="AJ4697" s="233"/>
      <c r="AL4697" s="267"/>
      <c r="AM4697" s="235"/>
      <c r="AO4697" s="236"/>
      <c r="AU4697" s="234"/>
    </row>
    <row r="4698" spans="1:47" ht="21" x14ac:dyDescent="0.4">
      <c r="A4698" s="278">
        <v>123911</v>
      </c>
      <c r="B4698" s="279" t="s">
        <v>2070</v>
      </c>
      <c r="C4698" s="279" t="s">
        <v>1034</v>
      </c>
      <c r="D4698" s="279" t="s">
        <v>303</v>
      </c>
      <c r="E4698" s="279" t="s">
        <v>424</v>
      </c>
      <c r="F4698" s="315" t="s">
        <v>10001</v>
      </c>
      <c r="G4698" s="315" t="s">
        <v>8145</v>
      </c>
      <c r="H4698" s="279" t="s">
        <v>425</v>
      </c>
      <c r="I4698" s="279" t="s">
        <v>540</v>
      </c>
      <c r="J4698" s="279" t="s">
        <v>426</v>
      </c>
      <c r="K4698" s="280">
        <v>2011</v>
      </c>
      <c r="L4698" s="279" t="s">
        <v>412</v>
      </c>
      <c r="M4698" s="279" t="s">
        <v>394</v>
      </c>
      <c r="N4698" s="279" t="s">
        <v>394</v>
      </c>
      <c r="O4698" s="279" t="s">
        <v>394</v>
      </c>
      <c r="P4698" s="315">
        <v>0</v>
      </c>
      <c r="Q4698" s="278"/>
      <c r="R4698" s="303"/>
      <c r="S4698" s="279" t="s">
        <v>394</v>
      </c>
      <c r="T4698" s="279" t="s">
        <v>394</v>
      </c>
      <c r="U4698" s="303"/>
      <c r="V4698" s="303"/>
      <c r="W4698" s="303"/>
      <c r="X4698" s="303"/>
      <c r="Z4698" s="303"/>
      <c r="AA4698" s="303"/>
      <c r="AC4698" s="279" t="s">
        <v>394</v>
      </c>
      <c r="AF4698" s="276">
        <f>IFERROR(VLOOKUP(A4698,'[1]قوائم الترجمة'!AC$2:AD$2397,1,0),"م")</f>
        <v>123911</v>
      </c>
      <c r="AG4698" s="232"/>
      <c r="AH4698" s="233"/>
      <c r="AI4698" s="233"/>
      <c r="AJ4698" s="233"/>
      <c r="AL4698" s="267"/>
      <c r="AM4698" s="235"/>
      <c r="AO4698" s="236"/>
      <c r="AU4698" s="234"/>
    </row>
    <row r="4699" spans="1:47" ht="21" x14ac:dyDescent="0.4">
      <c r="A4699" s="278">
        <v>123912</v>
      </c>
      <c r="B4699" s="279" t="s">
        <v>2069</v>
      </c>
      <c r="C4699" s="279" t="s">
        <v>72</v>
      </c>
      <c r="D4699" s="279" t="s">
        <v>10002</v>
      </c>
      <c r="E4699" s="279" t="s">
        <v>424</v>
      </c>
      <c r="F4699" s="315" t="s">
        <v>394</v>
      </c>
      <c r="G4699" s="315" t="s">
        <v>402</v>
      </c>
      <c r="H4699" s="279" t="s">
        <v>425</v>
      </c>
      <c r="I4699" s="279" t="s">
        <v>542</v>
      </c>
      <c r="J4699" s="279" t="s">
        <v>426</v>
      </c>
      <c r="K4699" s="280">
        <v>2000</v>
      </c>
      <c r="L4699" s="279" t="s">
        <v>418</v>
      </c>
      <c r="M4699" s="279" t="s">
        <v>394</v>
      </c>
      <c r="N4699" s="279" t="s">
        <v>394</v>
      </c>
      <c r="O4699" s="279" t="s">
        <v>394</v>
      </c>
      <c r="P4699" s="315">
        <v>0</v>
      </c>
      <c r="Q4699" s="278"/>
      <c r="R4699" s="303"/>
      <c r="S4699" s="279" t="s">
        <v>394</v>
      </c>
      <c r="T4699" s="279" t="s">
        <v>394</v>
      </c>
      <c r="U4699" s="303"/>
      <c r="V4699" s="303"/>
      <c r="W4699" s="303"/>
      <c r="X4699" s="303"/>
      <c r="Z4699" s="303"/>
      <c r="AA4699" s="303"/>
      <c r="AC4699" s="279" t="s">
        <v>394</v>
      </c>
      <c r="AF4699" s="276">
        <f>IFERROR(VLOOKUP(A4699,'[1]قوائم الترجمة'!AC$2:AD$2397,1,0),"م")</f>
        <v>123912</v>
      </c>
      <c r="AG4699" s="232"/>
      <c r="AH4699" s="233"/>
      <c r="AI4699" s="233"/>
      <c r="AJ4699" s="233"/>
      <c r="AL4699" s="267"/>
      <c r="AM4699" s="235"/>
      <c r="AO4699" s="236"/>
      <c r="AU4699" s="234"/>
    </row>
    <row r="4700" spans="1:47" ht="21" x14ac:dyDescent="0.4">
      <c r="A4700" s="278">
        <v>123913</v>
      </c>
      <c r="B4700" s="279" t="s">
        <v>2068</v>
      </c>
      <c r="C4700" s="279" t="s">
        <v>1170</v>
      </c>
      <c r="D4700" s="279" t="s">
        <v>363</v>
      </c>
      <c r="E4700" s="279" t="s">
        <v>394</v>
      </c>
      <c r="F4700"/>
      <c r="H4700" s="279" t="s">
        <v>394</v>
      </c>
      <c r="I4700" s="279" t="s">
        <v>539</v>
      </c>
      <c r="J4700" s="279" t="s">
        <v>394</v>
      </c>
      <c r="K4700" s="279" t="s">
        <v>394</v>
      </c>
      <c r="L4700" s="279" t="s">
        <v>394</v>
      </c>
      <c r="M4700" s="279" t="s">
        <v>394</v>
      </c>
      <c r="N4700" s="279" t="s">
        <v>394</v>
      </c>
      <c r="O4700" s="279" t="s">
        <v>394</v>
      </c>
      <c r="P4700" s="315">
        <v>0</v>
      </c>
      <c r="Q4700" s="279" t="s">
        <v>394</v>
      </c>
      <c r="R4700" s="279" t="s">
        <v>394</v>
      </c>
      <c r="S4700" s="279" t="s">
        <v>394</v>
      </c>
      <c r="T4700" s="279" t="s">
        <v>394</v>
      </c>
      <c r="U4700" s="279" t="s">
        <v>394</v>
      </c>
      <c r="V4700" s="279" t="s">
        <v>394</v>
      </c>
      <c r="W4700" s="279" t="s">
        <v>394</v>
      </c>
      <c r="X4700" s="279" t="s">
        <v>394</v>
      </c>
      <c r="Y4700" s="281"/>
      <c r="Z4700" s="279" t="s">
        <v>394</v>
      </c>
      <c r="AA4700" s="279" t="s">
        <v>394</v>
      </c>
      <c r="AB4700" s="281"/>
      <c r="AC4700" s="279" t="s">
        <v>394</v>
      </c>
      <c r="AF4700" s="276" t="str">
        <f>IFERROR(VLOOKUP(A4700,'[1]قوائم الترجمة'!AC$2:AD$2397,1,0),"م")</f>
        <v>م</v>
      </c>
      <c r="AG4700" s="232"/>
      <c r="AH4700" s="233"/>
      <c r="AI4700" s="233"/>
      <c r="AJ4700" s="233"/>
      <c r="AL4700" s="267"/>
      <c r="AM4700" s="235"/>
      <c r="AO4700" s="236"/>
      <c r="AU4700" s="234"/>
    </row>
    <row r="4701" spans="1:47" ht="21" x14ac:dyDescent="0.4">
      <c r="A4701" s="278">
        <v>123914</v>
      </c>
      <c r="B4701" s="279" t="s">
        <v>2067</v>
      </c>
      <c r="C4701" s="279" t="s">
        <v>92</v>
      </c>
      <c r="D4701" s="279" t="s">
        <v>318</v>
      </c>
      <c r="E4701" s="279" t="s">
        <v>5660</v>
      </c>
      <c r="F4701" s="315" t="s">
        <v>8464</v>
      </c>
      <c r="G4701" s="315" t="s">
        <v>402</v>
      </c>
      <c r="H4701" s="279" t="s">
        <v>425</v>
      </c>
      <c r="I4701" s="279" t="s">
        <v>541</v>
      </c>
      <c r="J4701" s="279" t="s">
        <v>8112</v>
      </c>
      <c r="K4701" s="280">
        <v>2013</v>
      </c>
      <c r="L4701" s="279" t="s">
        <v>412</v>
      </c>
      <c r="M4701" s="279" t="s">
        <v>394</v>
      </c>
      <c r="N4701" s="279" t="s">
        <v>394</v>
      </c>
      <c r="O4701" s="279" t="s">
        <v>394</v>
      </c>
      <c r="P4701" s="315">
        <v>0</v>
      </c>
      <c r="Q4701" s="278"/>
      <c r="R4701" s="303"/>
      <c r="S4701" s="279" t="s">
        <v>394</v>
      </c>
      <c r="T4701" s="279" t="s">
        <v>394</v>
      </c>
      <c r="U4701" s="303"/>
      <c r="V4701" s="303"/>
      <c r="W4701" s="303"/>
      <c r="X4701" s="303"/>
      <c r="Z4701" s="303"/>
      <c r="AA4701" s="303"/>
      <c r="AC4701" s="279" t="s">
        <v>394</v>
      </c>
      <c r="AF4701" s="276">
        <f>IFERROR(VLOOKUP(A4701,'[1]قوائم الترجمة'!AC$2:AD$2397,1,0),"م")</f>
        <v>123914</v>
      </c>
      <c r="AG4701" s="232"/>
      <c r="AH4701" s="233"/>
      <c r="AI4701" s="233"/>
      <c r="AJ4701" s="233"/>
      <c r="AL4701" s="267"/>
      <c r="AM4701" s="235"/>
      <c r="AO4701" s="236"/>
      <c r="AU4701" s="234"/>
    </row>
    <row r="4702" spans="1:47" ht="21" x14ac:dyDescent="0.4">
      <c r="A4702" s="278">
        <v>123915</v>
      </c>
      <c r="B4702" s="279" t="s">
        <v>2066</v>
      </c>
      <c r="C4702" s="279" t="s">
        <v>147</v>
      </c>
      <c r="D4702" s="279" t="s">
        <v>721</v>
      </c>
      <c r="E4702" s="279" t="s">
        <v>394</v>
      </c>
      <c r="F4702"/>
      <c r="H4702" s="279" t="s">
        <v>394</v>
      </c>
      <c r="I4702" s="279" t="s">
        <v>539</v>
      </c>
      <c r="J4702" s="279" t="s">
        <v>394</v>
      </c>
      <c r="K4702" s="279" t="s">
        <v>394</v>
      </c>
      <c r="L4702" s="279" t="s">
        <v>394</v>
      </c>
      <c r="M4702" s="279" t="s">
        <v>394</v>
      </c>
      <c r="N4702" s="279" t="s">
        <v>394</v>
      </c>
      <c r="O4702" s="279" t="s">
        <v>394</v>
      </c>
      <c r="P4702" s="315">
        <v>0</v>
      </c>
      <c r="Q4702" s="279" t="s">
        <v>394</v>
      </c>
      <c r="R4702" s="279" t="s">
        <v>394</v>
      </c>
      <c r="S4702" s="279" t="s">
        <v>394</v>
      </c>
      <c r="T4702" s="279" t="s">
        <v>394</v>
      </c>
      <c r="U4702" s="279" t="s">
        <v>394</v>
      </c>
      <c r="V4702" s="279" t="s">
        <v>394</v>
      </c>
      <c r="W4702" s="279" t="s">
        <v>394</v>
      </c>
      <c r="X4702" s="279" t="s">
        <v>394</v>
      </c>
      <c r="Y4702" s="281"/>
      <c r="Z4702" s="279" t="s">
        <v>394</v>
      </c>
      <c r="AA4702" s="279" t="s">
        <v>394</v>
      </c>
      <c r="AB4702" s="281"/>
      <c r="AC4702" s="279" t="s">
        <v>394</v>
      </c>
      <c r="AF4702" s="276" t="str">
        <f>IFERROR(VLOOKUP(A4702,'[1]قوائم الترجمة'!AC$2:AD$2397,1,0),"م")</f>
        <v>م</v>
      </c>
      <c r="AG4702" s="232"/>
      <c r="AH4702" s="233"/>
      <c r="AI4702" s="233"/>
      <c r="AJ4702" s="233"/>
      <c r="AL4702" s="267"/>
      <c r="AM4702" s="235"/>
      <c r="AO4702" s="236"/>
      <c r="AU4702" s="234"/>
    </row>
    <row r="4703" spans="1:47" ht="21" x14ac:dyDescent="0.4">
      <c r="A4703" s="278">
        <v>123916</v>
      </c>
      <c r="B4703" s="279" t="s">
        <v>2065</v>
      </c>
      <c r="C4703" s="279" t="s">
        <v>74</v>
      </c>
      <c r="D4703" s="279" t="s">
        <v>258</v>
      </c>
      <c r="E4703" s="279" t="s">
        <v>394</v>
      </c>
      <c r="F4703"/>
      <c r="H4703" s="279" t="s">
        <v>394</v>
      </c>
      <c r="I4703" s="279" t="s">
        <v>539</v>
      </c>
      <c r="J4703" s="279" t="s">
        <v>394</v>
      </c>
      <c r="K4703" s="279" t="s">
        <v>394</v>
      </c>
      <c r="L4703" s="279" t="s">
        <v>394</v>
      </c>
      <c r="M4703" s="279" t="s">
        <v>394</v>
      </c>
      <c r="N4703" s="279" t="s">
        <v>394</v>
      </c>
      <c r="O4703" s="279" t="s">
        <v>394</v>
      </c>
      <c r="P4703" s="315">
        <v>0</v>
      </c>
      <c r="Q4703" s="279" t="s">
        <v>394</v>
      </c>
      <c r="R4703" s="279" t="s">
        <v>394</v>
      </c>
      <c r="S4703" s="279" t="s">
        <v>394</v>
      </c>
      <c r="T4703" s="279" t="s">
        <v>394</v>
      </c>
      <c r="U4703" s="279" t="s">
        <v>394</v>
      </c>
      <c r="V4703" s="279" t="s">
        <v>394</v>
      </c>
      <c r="W4703" s="279" t="s">
        <v>394</v>
      </c>
      <c r="X4703" s="279" t="s">
        <v>394</v>
      </c>
      <c r="Y4703" s="281"/>
      <c r="Z4703" s="279" t="s">
        <v>394</v>
      </c>
      <c r="AA4703" s="279" t="s">
        <v>394</v>
      </c>
      <c r="AB4703" s="281"/>
      <c r="AC4703" s="279" t="s">
        <v>394</v>
      </c>
      <c r="AF4703" s="276" t="str">
        <f>IFERROR(VLOOKUP(A4703,'[1]قوائم الترجمة'!AC$2:AD$2397,1,0),"م")</f>
        <v>م</v>
      </c>
      <c r="AG4703" s="232"/>
      <c r="AH4703" s="233"/>
      <c r="AI4703" s="233"/>
      <c r="AJ4703" s="233"/>
      <c r="AL4703" s="267"/>
      <c r="AM4703" s="235"/>
      <c r="AO4703" s="236"/>
      <c r="AU4703" s="234"/>
    </row>
    <row r="4704" spans="1:47" ht="21" x14ac:dyDescent="0.4">
      <c r="A4704" s="278">
        <v>123917</v>
      </c>
      <c r="B4704" s="279" t="s">
        <v>2064</v>
      </c>
      <c r="C4704" s="279" t="s">
        <v>68</v>
      </c>
      <c r="D4704" s="279" t="s">
        <v>299</v>
      </c>
      <c r="E4704" s="279" t="s">
        <v>394</v>
      </c>
      <c r="F4704"/>
      <c r="H4704" s="279" t="s">
        <v>394</v>
      </c>
      <c r="I4704" s="279" t="s">
        <v>539</v>
      </c>
      <c r="J4704" s="279" t="s">
        <v>394</v>
      </c>
      <c r="K4704" s="279" t="s">
        <v>394</v>
      </c>
      <c r="L4704" s="279" t="s">
        <v>394</v>
      </c>
      <c r="M4704" s="279" t="s">
        <v>394</v>
      </c>
      <c r="N4704" s="279" t="s">
        <v>394</v>
      </c>
      <c r="O4704" s="279" t="s">
        <v>394</v>
      </c>
      <c r="P4704" s="315">
        <v>0</v>
      </c>
      <c r="Q4704" s="279" t="s">
        <v>394</v>
      </c>
      <c r="R4704" s="279" t="s">
        <v>394</v>
      </c>
      <c r="S4704" s="279" t="s">
        <v>394</v>
      </c>
      <c r="T4704" s="279" t="s">
        <v>394</v>
      </c>
      <c r="U4704" s="279" t="s">
        <v>394</v>
      </c>
      <c r="V4704" s="279" t="s">
        <v>394</v>
      </c>
      <c r="W4704" s="279" t="s">
        <v>394</v>
      </c>
      <c r="X4704" s="279" t="s">
        <v>394</v>
      </c>
      <c r="Y4704" s="281"/>
      <c r="Z4704" s="279" t="s">
        <v>394</v>
      </c>
      <c r="AA4704" s="279" t="s">
        <v>394</v>
      </c>
      <c r="AB4704" s="281"/>
      <c r="AC4704" s="279" t="s">
        <v>394</v>
      </c>
      <c r="AF4704" s="276" t="str">
        <f>IFERROR(VLOOKUP(A4704,'[1]قوائم الترجمة'!AC$2:AD$2397,1,0),"م")</f>
        <v>م</v>
      </c>
      <c r="AG4704" s="232"/>
      <c r="AH4704" s="233"/>
      <c r="AI4704" s="233"/>
      <c r="AJ4704" s="233"/>
      <c r="AL4704" s="267"/>
      <c r="AM4704" s="235"/>
      <c r="AO4704" s="236"/>
      <c r="AU4704" s="234"/>
    </row>
    <row r="4705" spans="1:47" ht="21" x14ac:dyDescent="0.4">
      <c r="A4705" s="278">
        <v>123918</v>
      </c>
      <c r="B4705" s="279" t="s">
        <v>2063</v>
      </c>
      <c r="C4705" s="279" t="s">
        <v>135</v>
      </c>
      <c r="D4705" s="279" t="s">
        <v>341</v>
      </c>
      <c r="E4705" s="279" t="s">
        <v>394</v>
      </c>
      <c r="F4705"/>
      <c r="H4705" s="279" t="s">
        <v>394</v>
      </c>
      <c r="I4705" s="279" t="s">
        <v>539</v>
      </c>
      <c r="J4705" s="279" t="s">
        <v>394</v>
      </c>
      <c r="K4705" s="279" t="s">
        <v>394</v>
      </c>
      <c r="L4705" s="279" t="s">
        <v>394</v>
      </c>
      <c r="M4705" s="279" t="s">
        <v>394</v>
      </c>
      <c r="N4705" s="279" t="s">
        <v>394</v>
      </c>
      <c r="O4705" s="279" t="s">
        <v>394</v>
      </c>
      <c r="P4705" s="315">
        <v>0</v>
      </c>
      <c r="Q4705" s="279" t="s">
        <v>394</v>
      </c>
      <c r="R4705" s="279" t="s">
        <v>394</v>
      </c>
      <c r="S4705" s="279" t="s">
        <v>394</v>
      </c>
      <c r="T4705" s="279" t="s">
        <v>394</v>
      </c>
      <c r="U4705" s="279" t="s">
        <v>394</v>
      </c>
      <c r="V4705" s="279" t="s">
        <v>394</v>
      </c>
      <c r="W4705" s="279" t="s">
        <v>394</v>
      </c>
      <c r="X4705" s="279" t="s">
        <v>394</v>
      </c>
      <c r="Y4705" s="281"/>
      <c r="Z4705" s="279" t="s">
        <v>394</v>
      </c>
      <c r="AA4705" s="279" t="s">
        <v>394</v>
      </c>
      <c r="AB4705" s="281"/>
      <c r="AC4705" s="279" t="s">
        <v>394</v>
      </c>
      <c r="AF4705" s="276" t="str">
        <f>IFERROR(VLOOKUP(A4705,'[1]قوائم الترجمة'!AC$2:AD$2397,1,0),"م")</f>
        <v>م</v>
      </c>
      <c r="AG4705" s="232"/>
      <c r="AH4705" s="233"/>
      <c r="AI4705" s="233"/>
      <c r="AJ4705" s="233"/>
      <c r="AL4705" s="267"/>
      <c r="AM4705" s="235"/>
      <c r="AO4705" s="236"/>
      <c r="AU4705" s="234"/>
    </row>
    <row r="4706" spans="1:47" ht="21" x14ac:dyDescent="0.4">
      <c r="A4706" s="278">
        <v>123919</v>
      </c>
      <c r="B4706" s="279" t="s">
        <v>1062</v>
      </c>
      <c r="C4706" s="279" t="s">
        <v>2062</v>
      </c>
      <c r="D4706" s="279" t="s">
        <v>261</v>
      </c>
      <c r="E4706" s="279" t="s">
        <v>394</v>
      </c>
      <c r="F4706"/>
      <c r="H4706" s="279" t="s">
        <v>394</v>
      </c>
      <c r="I4706" s="279" t="s">
        <v>539</v>
      </c>
      <c r="J4706" s="279" t="s">
        <v>394</v>
      </c>
      <c r="K4706" s="279" t="s">
        <v>394</v>
      </c>
      <c r="L4706" s="279" t="s">
        <v>394</v>
      </c>
      <c r="M4706" s="279" t="s">
        <v>394</v>
      </c>
      <c r="N4706" s="279" t="s">
        <v>394</v>
      </c>
      <c r="O4706" s="279" t="s">
        <v>394</v>
      </c>
      <c r="P4706" s="315">
        <v>0</v>
      </c>
      <c r="Q4706" s="279" t="s">
        <v>394</v>
      </c>
      <c r="R4706" s="279" t="s">
        <v>394</v>
      </c>
      <c r="S4706" s="279" t="s">
        <v>394</v>
      </c>
      <c r="T4706" s="279" t="s">
        <v>394</v>
      </c>
      <c r="U4706" s="279" t="s">
        <v>394</v>
      </c>
      <c r="V4706" s="279" t="s">
        <v>394</v>
      </c>
      <c r="W4706" s="279" t="s">
        <v>394</v>
      </c>
      <c r="X4706" s="279" t="s">
        <v>394</v>
      </c>
      <c r="Y4706" s="281"/>
      <c r="Z4706" s="279" t="s">
        <v>394</v>
      </c>
      <c r="AA4706" s="279" t="s">
        <v>394</v>
      </c>
      <c r="AB4706" s="281"/>
      <c r="AC4706" s="279" t="s">
        <v>394</v>
      </c>
      <c r="AF4706" s="276" t="str">
        <f>IFERROR(VLOOKUP(A4706,'[1]قوائم الترجمة'!AC$2:AD$2397,1,0),"م")</f>
        <v>م</v>
      </c>
      <c r="AG4706" s="232"/>
      <c r="AH4706" s="233"/>
      <c r="AI4706" s="233"/>
      <c r="AJ4706" s="233"/>
      <c r="AL4706" s="267"/>
      <c r="AM4706" s="235"/>
      <c r="AO4706" s="236"/>
      <c r="AU4706" s="234"/>
    </row>
    <row r="4707" spans="1:47" ht="21" x14ac:dyDescent="0.4">
      <c r="A4707" s="278">
        <v>123920</v>
      </c>
      <c r="B4707" s="279" t="s">
        <v>2061</v>
      </c>
      <c r="C4707" s="279" t="s">
        <v>470</v>
      </c>
      <c r="D4707" s="279" t="s">
        <v>467</v>
      </c>
      <c r="E4707" s="279" t="s">
        <v>5660</v>
      </c>
      <c r="F4707" s="315" t="s">
        <v>10003</v>
      </c>
      <c r="G4707" s="315" t="s">
        <v>8199</v>
      </c>
      <c r="H4707" s="279" t="s">
        <v>429</v>
      </c>
      <c r="I4707" s="279" t="s">
        <v>541</v>
      </c>
      <c r="J4707" s="279" t="s">
        <v>8112</v>
      </c>
      <c r="K4707" s="280">
        <v>2000</v>
      </c>
      <c r="L4707" s="279" t="s">
        <v>402</v>
      </c>
      <c r="M4707" s="279" t="s">
        <v>394</v>
      </c>
      <c r="N4707" s="279" t="s">
        <v>394</v>
      </c>
      <c r="O4707" s="279" t="s">
        <v>394</v>
      </c>
      <c r="P4707" s="315">
        <v>0</v>
      </c>
      <c r="Q4707" s="278"/>
      <c r="R4707" s="303"/>
      <c r="S4707" s="279" t="s">
        <v>394</v>
      </c>
      <c r="T4707" s="279" t="s">
        <v>394</v>
      </c>
      <c r="U4707" s="303"/>
      <c r="V4707" s="303"/>
      <c r="W4707" s="303"/>
      <c r="X4707" s="303"/>
      <c r="Z4707" s="303"/>
      <c r="AA4707" s="303"/>
      <c r="AC4707" s="279" t="s">
        <v>394</v>
      </c>
      <c r="AF4707" s="276">
        <f>IFERROR(VLOOKUP(A4707,'[1]قوائم الترجمة'!AC$2:AD$2397,1,0),"م")</f>
        <v>123920</v>
      </c>
      <c r="AG4707" s="232"/>
      <c r="AH4707" s="233"/>
      <c r="AI4707" s="233"/>
      <c r="AJ4707" s="233"/>
      <c r="AL4707" s="267"/>
      <c r="AM4707" s="235"/>
      <c r="AO4707" s="236"/>
      <c r="AU4707" s="234"/>
    </row>
    <row r="4708" spans="1:47" ht="21" x14ac:dyDescent="0.4">
      <c r="A4708" s="278">
        <v>123921</v>
      </c>
      <c r="B4708" s="279" t="s">
        <v>2060</v>
      </c>
      <c r="C4708" s="279" t="s">
        <v>1183</v>
      </c>
      <c r="D4708" s="279" t="s">
        <v>296</v>
      </c>
      <c r="E4708" s="279" t="s">
        <v>424</v>
      </c>
      <c r="F4708" s="315" t="s">
        <v>10004</v>
      </c>
      <c r="G4708" s="315" t="s">
        <v>402</v>
      </c>
      <c r="H4708" s="279" t="s">
        <v>425</v>
      </c>
      <c r="I4708" s="279" t="s">
        <v>541</v>
      </c>
      <c r="J4708" s="279" t="s">
        <v>403</v>
      </c>
      <c r="K4708" s="280">
        <v>2008</v>
      </c>
      <c r="L4708" s="279" t="s">
        <v>419</v>
      </c>
      <c r="M4708" s="279" t="s">
        <v>394</v>
      </c>
      <c r="N4708" s="279" t="s">
        <v>394</v>
      </c>
      <c r="O4708" s="279" t="s">
        <v>394</v>
      </c>
      <c r="P4708" s="315">
        <v>0</v>
      </c>
      <c r="Q4708" s="278"/>
      <c r="R4708" s="303"/>
      <c r="S4708" s="279" t="s">
        <v>394</v>
      </c>
      <c r="T4708" s="279" t="s">
        <v>394</v>
      </c>
      <c r="U4708" s="303"/>
      <c r="V4708" s="303"/>
      <c r="W4708" s="303"/>
      <c r="X4708" s="303"/>
      <c r="Z4708" s="303"/>
      <c r="AA4708" s="303"/>
      <c r="AC4708" s="279" t="s">
        <v>394</v>
      </c>
      <c r="AF4708" s="276">
        <f>IFERROR(VLOOKUP(A4708,'[1]قوائم الترجمة'!AC$2:AD$2397,1,0),"م")</f>
        <v>123921</v>
      </c>
      <c r="AG4708" s="232"/>
      <c r="AH4708" s="233"/>
      <c r="AI4708" s="233"/>
      <c r="AJ4708" s="233"/>
      <c r="AL4708" s="267"/>
      <c r="AM4708" s="235"/>
      <c r="AO4708" s="236"/>
      <c r="AU4708" s="234"/>
    </row>
    <row r="4709" spans="1:47" ht="21" x14ac:dyDescent="0.4">
      <c r="A4709" s="278">
        <v>123922</v>
      </c>
      <c r="B4709" s="279" t="s">
        <v>2059</v>
      </c>
      <c r="C4709" s="279" t="s">
        <v>71</v>
      </c>
      <c r="D4709" s="279" t="s">
        <v>273</v>
      </c>
      <c r="E4709" s="279" t="s">
        <v>424</v>
      </c>
      <c r="F4709" s="315" t="s">
        <v>10005</v>
      </c>
      <c r="G4709" s="315" t="s">
        <v>8172</v>
      </c>
      <c r="H4709" s="279" t="s">
        <v>425</v>
      </c>
      <c r="I4709" s="279" t="s">
        <v>540</v>
      </c>
      <c r="J4709" s="279" t="s">
        <v>403</v>
      </c>
      <c r="K4709" s="280">
        <v>2013</v>
      </c>
      <c r="L4709" s="279" t="s">
        <v>419</v>
      </c>
      <c r="M4709" s="279" t="s">
        <v>394</v>
      </c>
      <c r="N4709" s="279" t="s">
        <v>394</v>
      </c>
      <c r="O4709" s="279" t="s">
        <v>394</v>
      </c>
      <c r="P4709" s="315">
        <v>0</v>
      </c>
      <c r="Q4709" s="278"/>
      <c r="R4709" s="303"/>
      <c r="S4709" s="279" t="s">
        <v>394</v>
      </c>
      <c r="T4709" s="279" t="s">
        <v>394</v>
      </c>
      <c r="U4709" s="303"/>
      <c r="V4709" s="303"/>
      <c r="W4709" s="303"/>
      <c r="X4709" s="303"/>
      <c r="Z4709" s="303"/>
      <c r="AA4709" s="303"/>
      <c r="AC4709" s="279" t="s">
        <v>394</v>
      </c>
      <c r="AF4709" s="276">
        <f>IFERROR(VLOOKUP(A4709,'[1]قوائم الترجمة'!AC$2:AD$2397,1,0),"م")</f>
        <v>123922</v>
      </c>
      <c r="AG4709" s="232"/>
      <c r="AH4709" s="233"/>
      <c r="AI4709" s="233"/>
      <c r="AJ4709" s="233"/>
      <c r="AL4709" s="267"/>
      <c r="AM4709" s="235"/>
      <c r="AO4709" s="236"/>
      <c r="AU4709" s="234"/>
    </row>
    <row r="4710" spans="1:47" ht="21" x14ac:dyDescent="0.4">
      <c r="A4710" s="278">
        <v>123923</v>
      </c>
      <c r="B4710" s="279" t="s">
        <v>2058</v>
      </c>
      <c r="C4710" s="279" t="s">
        <v>161</v>
      </c>
      <c r="D4710" s="279" t="s">
        <v>330</v>
      </c>
      <c r="E4710" s="279" t="s">
        <v>424</v>
      </c>
      <c r="F4710" s="315" t="s">
        <v>10006</v>
      </c>
      <c r="G4710" s="315" t="s">
        <v>402</v>
      </c>
      <c r="H4710" s="279" t="s">
        <v>884</v>
      </c>
      <c r="I4710" s="279" t="s">
        <v>541</v>
      </c>
      <c r="J4710" s="279" t="s">
        <v>403</v>
      </c>
      <c r="K4710" s="280">
        <v>2008</v>
      </c>
      <c r="L4710" s="279" t="s">
        <v>404</v>
      </c>
      <c r="M4710" s="279" t="s">
        <v>394</v>
      </c>
      <c r="N4710" s="279" t="s">
        <v>394</v>
      </c>
      <c r="O4710" s="279" t="s">
        <v>394</v>
      </c>
      <c r="P4710" s="315">
        <v>0</v>
      </c>
      <c r="Q4710" s="278"/>
      <c r="R4710" s="303"/>
      <c r="S4710" s="279" t="s">
        <v>394</v>
      </c>
      <c r="T4710" s="279" t="s">
        <v>394</v>
      </c>
      <c r="U4710" s="303"/>
      <c r="V4710" s="303"/>
      <c r="W4710" s="303"/>
      <c r="X4710" s="303"/>
      <c r="Z4710" s="303"/>
      <c r="AA4710" s="303"/>
      <c r="AC4710" s="279" t="s">
        <v>394</v>
      </c>
      <c r="AF4710" s="276">
        <f>IFERROR(VLOOKUP(A4710,'[1]قوائم الترجمة'!AC$2:AD$2397,1,0),"م")</f>
        <v>123923</v>
      </c>
      <c r="AG4710" s="232"/>
      <c r="AH4710" s="233"/>
      <c r="AI4710" s="233"/>
      <c r="AJ4710" s="233"/>
      <c r="AL4710" s="267"/>
      <c r="AM4710" s="235"/>
      <c r="AO4710" s="236"/>
      <c r="AU4710" s="234"/>
    </row>
    <row r="4711" spans="1:47" ht="21" x14ac:dyDescent="0.4">
      <c r="A4711" s="278">
        <v>123924</v>
      </c>
      <c r="B4711" s="279" t="s">
        <v>2057</v>
      </c>
      <c r="C4711" s="279" t="s">
        <v>1037</v>
      </c>
      <c r="D4711" s="279" t="s">
        <v>933</v>
      </c>
      <c r="E4711" s="279" t="s">
        <v>424</v>
      </c>
      <c r="F4711" s="315" t="s">
        <v>8558</v>
      </c>
      <c r="G4711" s="315" t="s">
        <v>8206</v>
      </c>
      <c r="H4711" s="279" t="s">
        <v>425</v>
      </c>
      <c r="I4711" s="279" t="s">
        <v>539</v>
      </c>
      <c r="J4711" s="279" t="s">
        <v>403</v>
      </c>
      <c r="K4711" s="280">
        <v>2018</v>
      </c>
      <c r="L4711" s="279" t="s">
        <v>421</v>
      </c>
      <c r="M4711" s="279" t="s">
        <v>394</v>
      </c>
      <c r="N4711" s="279" t="s">
        <v>394</v>
      </c>
      <c r="O4711" s="279" t="s">
        <v>394</v>
      </c>
      <c r="P4711" s="315">
        <v>0</v>
      </c>
      <c r="Q4711" s="278"/>
      <c r="R4711" s="303"/>
      <c r="S4711" s="279" t="s">
        <v>394</v>
      </c>
      <c r="T4711" s="279" t="s">
        <v>394</v>
      </c>
      <c r="U4711" s="303"/>
      <c r="V4711" s="303"/>
      <c r="W4711" s="303"/>
      <c r="X4711" s="303"/>
      <c r="Z4711" s="303"/>
      <c r="AA4711" s="303"/>
      <c r="AC4711" s="279" t="s">
        <v>394</v>
      </c>
      <c r="AF4711" s="276">
        <f>IFERROR(VLOOKUP(A4711,'[1]قوائم الترجمة'!AC$2:AD$2397,1,0),"م")</f>
        <v>123924</v>
      </c>
      <c r="AG4711" s="232"/>
      <c r="AH4711" s="233"/>
      <c r="AI4711" s="233"/>
      <c r="AJ4711" s="233"/>
      <c r="AL4711" s="267"/>
      <c r="AM4711" s="235"/>
      <c r="AO4711" s="236"/>
      <c r="AU4711" s="234"/>
    </row>
    <row r="4712" spans="1:47" ht="21" x14ac:dyDescent="0.4">
      <c r="A4712" s="278">
        <v>123925</v>
      </c>
      <c r="B4712" s="279" t="s">
        <v>2056</v>
      </c>
      <c r="C4712" s="279" t="s">
        <v>550</v>
      </c>
      <c r="D4712" s="279" t="s">
        <v>294</v>
      </c>
      <c r="E4712" s="279" t="s">
        <v>424</v>
      </c>
      <c r="F4712" s="315" t="s">
        <v>8710</v>
      </c>
      <c r="G4712" s="315" t="s">
        <v>402</v>
      </c>
      <c r="H4712" s="279" t="s">
        <v>425</v>
      </c>
      <c r="I4712" s="279" t="s">
        <v>540</v>
      </c>
      <c r="J4712" s="279" t="s">
        <v>403</v>
      </c>
      <c r="K4712" s="280">
        <v>2006</v>
      </c>
      <c r="L4712" s="279" t="s">
        <v>402</v>
      </c>
      <c r="M4712" s="279" t="s">
        <v>394</v>
      </c>
      <c r="N4712" s="279" t="s">
        <v>394</v>
      </c>
      <c r="O4712" s="279" t="s">
        <v>394</v>
      </c>
      <c r="P4712" s="315">
        <v>0</v>
      </c>
      <c r="Q4712" s="278"/>
      <c r="R4712" s="303"/>
      <c r="S4712" s="279" t="s">
        <v>394</v>
      </c>
      <c r="T4712" s="279" t="s">
        <v>394</v>
      </c>
      <c r="U4712" s="303"/>
      <c r="V4712" s="303"/>
      <c r="W4712" s="303"/>
      <c r="X4712" s="303"/>
      <c r="Z4712" s="303"/>
      <c r="AA4712" s="303"/>
      <c r="AC4712" s="279" t="s">
        <v>394</v>
      </c>
      <c r="AF4712" s="276">
        <f>IFERROR(VLOOKUP(A4712,'[1]قوائم الترجمة'!AC$2:AD$2397,1,0),"م")</f>
        <v>123925</v>
      </c>
      <c r="AG4712" s="232"/>
      <c r="AH4712" s="233"/>
      <c r="AI4712" s="233"/>
      <c r="AJ4712" s="233"/>
      <c r="AL4712" s="267"/>
      <c r="AM4712" s="235"/>
      <c r="AO4712" s="236"/>
      <c r="AU4712" s="234"/>
    </row>
    <row r="4713" spans="1:47" ht="21" x14ac:dyDescent="0.4">
      <c r="A4713" s="278">
        <v>123926</v>
      </c>
      <c r="B4713" s="279" t="s">
        <v>2055</v>
      </c>
      <c r="C4713" s="279" t="s">
        <v>120</v>
      </c>
      <c r="D4713" s="279" t="s">
        <v>1023</v>
      </c>
      <c r="E4713" s="279" t="s">
        <v>5660</v>
      </c>
      <c r="F4713" s="315" t="s">
        <v>10007</v>
      </c>
      <c r="G4713" s="315" t="s">
        <v>8210</v>
      </c>
      <c r="H4713" s="279" t="s">
        <v>425</v>
      </c>
      <c r="I4713" s="279" t="s">
        <v>541</v>
      </c>
      <c r="J4713" s="279" t="s">
        <v>8101</v>
      </c>
      <c r="K4713" s="312"/>
      <c r="L4713" s="279" t="s">
        <v>8101</v>
      </c>
      <c r="M4713" s="279" t="s">
        <v>394</v>
      </c>
      <c r="N4713" s="279" t="s">
        <v>394</v>
      </c>
      <c r="O4713" s="279" t="s">
        <v>394</v>
      </c>
      <c r="P4713" s="315">
        <v>0</v>
      </c>
      <c r="Q4713" s="278"/>
      <c r="R4713" s="303"/>
      <c r="S4713" s="279" t="s">
        <v>394</v>
      </c>
      <c r="T4713" s="279" t="s">
        <v>394</v>
      </c>
      <c r="U4713" s="303"/>
      <c r="V4713" s="303"/>
      <c r="W4713" s="303"/>
      <c r="X4713" s="303"/>
      <c r="Z4713" s="303"/>
      <c r="AA4713" s="303"/>
      <c r="AC4713" s="279" t="s">
        <v>394</v>
      </c>
      <c r="AF4713" s="276">
        <f>IFERROR(VLOOKUP(A4713,'[1]قوائم الترجمة'!AC$2:AD$2397,1,0),"م")</f>
        <v>123926</v>
      </c>
      <c r="AG4713" s="232"/>
      <c r="AH4713" s="233"/>
      <c r="AI4713" s="233"/>
      <c r="AJ4713" s="233"/>
      <c r="AL4713" s="267"/>
      <c r="AM4713" s="235"/>
      <c r="AO4713" s="236"/>
      <c r="AU4713" s="234"/>
    </row>
    <row r="4714" spans="1:47" ht="21" x14ac:dyDescent="0.4">
      <c r="A4714" s="278">
        <v>123927</v>
      </c>
      <c r="B4714" s="279" t="s">
        <v>2053</v>
      </c>
      <c r="C4714" s="279" t="s">
        <v>660</v>
      </c>
      <c r="D4714" s="279" t="s">
        <v>2054</v>
      </c>
      <c r="E4714" s="279" t="s">
        <v>394</v>
      </c>
      <c r="F4714"/>
      <c r="H4714" s="279" t="s">
        <v>394</v>
      </c>
      <c r="I4714" s="279" t="s">
        <v>539</v>
      </c>
      <c r="J4714" s="279" t="s">
        <v>394</v>
      </c>
      <c r="K4714" s="279" t="s">
        <v>394</v>
      </c>
      <c r="L4714" s="279" t="s">
        <v>394</v>
      </c>
      <c r="M4714" s="279" t="s">
        <v>394</v>
      </c>
      <c r="N4714" s="279" t="s">
        <v>394</v>
      </c>
      <c r="O4714" s="279" t="s">
        <v>394</v>
      </c>
      <c r="P4714" s="315">
        <v>0</v>
      </c>
      <c r="Q4714" s="279" t="s">
        <v>394</v>
      </c>
      <c r="R4714" s="279" t="s">
        <v>394</v>
      </c>
      <c r="S4714" s="279" t="s">
        <v>394</v>
      </c>
      <c r="T4714" s="279" t="s">
        <v>394</v>
      </c>
      <c r="U4714" s="279" t="s">
        <v>394</v>
      </c>
      <c r="V4714" s="279" t="s">
        <v>394</v>
      </c>
      <c r="W4714" s="279" t="s">
        <v>394</v>
      </c>
      <c r="X4714" s="279" t="s">
        <v>394</v>
      </c>
      <c r="Y4714" s="281"/>
      <c r="Z4714" s="279" t="s">
        <v>394</v>
      </c>
      <c r="AA4714" s="279" t="s">
        <v>394</v>
      </c>
      <c r="AB4714" s="281"/>
      <c r="AC4714" s="279" t="s">
        <v>394</v>
      </c>
      <c r="AF4714" s="276" t="str">
        <f>IFERROR(VLOOKUP(A4714,'[1]قوائم الترجمة'!AC$2:AD$2397,1,0),"م")</f>
        <v>م</v>
      </c>
      <c r="AG4714" s="232"/>
      <c r="AH4714" s="233"/>
      <c r="AI4714" s="233"/>
      <c r="AJ4714" s="233"/>
      <c r="AL4714" s="267"/>
      <c r="AM4714" s="235"/>
      <c r="AO4714" s="236"/>
      <c r="AU4714" s="234"/>
    </row>
    <row r="4715" spans="1:47" ht="21" x14ac:dyDescent="0.4">
      <c r="A4715" s="278">
        <v>123928</v>
      </c>
      <c r="B4715" s="279" t="s">
        <v>2052</v>
      </c>
      <c r="C4715" s="279" t="s">
        <v>93</v>
      </c>
      <c r="D4715" s="279" t="s">
        <v>358</v>
      </c>
      <c r="E4715" s="279" t="s">
        <v>394</v>
      </c>
      <c r="F4715"/>
      <c r="H4715" s="279" t="s">
        <v>394</v>
      </c>
      <c r="I4715" s="279" t="s">
        <v>539</v>
      </c>
      <c r="J4715" s="279" t="s">
        <v>394</v>
      </c>
      <c r="K4715" s="279" t="s">
        <v>394</v>
      </c>
      <c r="L4715" s="279" t="s">
        <v>394</v>
      </c>
      <c r="M4715" s="279" t="s">
        <v>394</v>
      </c>
      <c r="N4715" s="279" t="s">
        <v>394</v>
      </c>
      <c r="O4715" s="279" t="s">
        <v>394</v>
      </c>
      <c r="P4715" s="315">
        <v>0</v>
      </c>
      <c r="Q4715" s="279" t="s">
        <v>394</v>
      </c>
      <c r="R4715" s="279" t="s">
        <v>394</v>
      </c>
      <c r="S4715" s="279" t="s">
        <v>394</v>
      </c>
      <c r="T4715" s="279" t="s">
        <v>394</v>
      </c>
      <c r="U4715" s="279" t="s">
        <v>394</v>
      </c>
      <c r="V4715" s="279" t="s">
        <v>394</v>
      </c>
      <c r="W4715" s="279" t="s">
        <v>394</v>
      </c>
      <c r="X4715" s="279" t="s">
        <v>394</v>
      </c>
      <c r="Y4715" s="281"/>
      <c r="Z4715" s="279" t="s">
        <v>394</v>
      </c>
      <c r="AA4715" s="279" t="s">
        <v>394</v>
      </c>
      <c r="AB4715" s="281"/>
      <c r="AC4715" s="279" t="s">
        <v>394</v>
      </c>
      <c r="AF4715" s="276" t="str">
        <f>IFERROR(VLOOKUP(A4715,'[1]قوائم الترجمة'!AC$2:AD$2397,1,0),"م")</f>
        <v>م</v>
      </c>
      <c r="AG4715" s="232"/>
      <c r="AH4715" s="233"/>
      <c r="AI4715" s="233"/>
      <c r="AJ4715" s="233"/>
      <c r="AL4715" s="267"/>
      <c r="AM4715" s="235"/>
      <c r="AO4715" s="236"/>
      <c r="AU4715" s="234"/>
    </row>
    <row r="4716" spans="1:47" ht="21" x14ac:dyDescent="0.4">
      <c r="A4716" s="278">
        <v>123929</v>
      </c>
      <c r="B4716" s="279" t="s">
        <v>2051</v>
      </c>
      <c r="C4716" s="279" t="s">
        <v>655</v>
      </c>
      <c r="D4716" s="279" t="s">
        <v>240</v>
      </c>
      <c r="E4716" s="279" t="s">
        <v>424</v>
      </c>
      <c r="F4716" s="315" t="s">
        <v>10008</v>
      </c>
      <c r="G4716" s="315" t="s">
        <v>8209</v>
      </c>
      <c r="H4716" s="279" t="s">
        <v>425</v>
      </c>
      <c r="I4716" s="279" t="s">
        <v>540</v>
      </c>
      <c r="J4716" s="279" t="s">
        <v>426</v>
      </c>
      <c r="K4716" s="280">
        <v>2018</v>
      </c>
      <c r="L4716" s="279" t="s">
        <v>418</v>
      </c>
      <c r="M4716" s="279" t="s">
        <v>394</v>
      </c>
      <c r="N4716" s="279" t="s">
        <v>394</v>
      </c>
      <c r="O4716" s="279" t="s">
        <v>394</v>
      </c>
      <c r="P4716" s="315">
        <v>0</v>
      </c>
      <c r="Q4716" s="278"/>
      <c r="R4716" s="303"/>
      <c r="S4716" s="279" t="s">
        <v>394</v>
      </c>
      <c r="T4716" s="279" t="s">
        <v>394</v>
      </c>
      <c r="U4716" s="303"/>
      <c r="V4716" s="303"/>
      <c r="W4716" s="303"/>
      <c r="X4716" s="303"/>
      <c r="Z4716" s="303"/>
      <c r="AA4716" s="303"/>
      <c r="AC4716" s="279" t="s">
        <v>394</v>
      </c>
      <c r="AF4716" s="276">
        <f>IFERROR(VLOOKUP(A4716,'[1]قوائم الترجمة'!AC$2:AD$2397,1,0),"م")</f>
        <v>123929</v>
      </c>
      <c r="AG4716" s="232"/>
      <c r="AH4716" s="233"/>
      <c r="AI4716" s="233"/>
      <c r="AJ4716" s="233"/>
      <c r="AL4716" s="267"/>
      <c r="AM4716" s="235"/>
      <c r="AO4716" s="236"/>
      <c r="AU4716" s="234"/>
    </row>
    <row r="4717" spans="1:47" ht="21" x14ac:dyDescent="0.4">
      <c r="A4717" s="278">
        <v>123930</v>
      </c>
      <c r="B4717" s="279" t="s">
        <v>2050</v>
      </c>
      <c r="C4717" s="279" t="s">
        <v>68</v>
      </c>
      <c r="D4717" s="279" t="s">
        <v>511</v>
      </c>
      <c r="E4717" s="279" t="s">
        <v>394</v>
      </c>
      <c r="F4717"/>
      <c r="H4717" s="279" t="s">
        <v>394</v>
      </c>
      <c r="I4717" s="279" t="s">
        <v>539</v>
      </c>
      <c r="J4717" s="279" t="s">
        <v>394</v>
      </c>
      <c r="K4717" s="279" t="s">
        <v>394</v>
      </c>
      <c r="L4717" s="279" t="s">
        <v>394</v>
      </c>
      <c r="M4717" s="279" t="s">
        <v>394</v>
      </c>
      <c r="N4717" s="279" t="s">
        <v>394</v>
      </c>
      <c r="O4717" s="279" t="s">
        <v>394</v>
      </c>
      <c r="P4717" s="315">
        <v>0</v>
      </c>
      <c r="Q4717" s="279" t="s">
        <v>394</v>
      </c>
      <c r="R4717" s="279" t="s">
        <v>394</v>
      </c>
      <c r="S4717" s="279" t="s">
        <v>394</v>
      </c>
      <c r="T4717" s="279" t="s">
        <v>394</v>
      </c>
      <c r="U4717" s="279" t="s">
        <v>394</v>
      </c>
      <c r="V4717" s="279" t="s">
        <v>394</v>
      </c>
      <c r="W4717" s="279" t="s">
        <v>394</v>
      </c>
      <c r="X4717" s="279" t="s">
        <v>394</v>
      </c>
      <c r="Y4717" s="281"/>
      <c r="Z4717" s="279" t="s">
        <v>394</v>
      </c>
      <c r="AA4717" s="279" t="s">
        <v>394</v>
      </c>
      <c r="AB4717" s="281"/>
      <c r="AC4717" s="279" t="s">
        <v>394</v>
      </c>
      <c r="AF4717" s="276" t="str">
        <f>IFERROR(VLOOKUP(A4717,'[1]قوائم الترجمة'!AC$2:AD$2397,1,0),"م")</f>
        <v>م</v>
      </c>
      <c r="AG4717" s="232"/>
      <c r="AH4717" s="233"/>
      <c r="AI4717" s="233"/>
      <c r="AJ4717" s="233"/>
      <c r="AL4717" s="267"/>
      <c r="AM4717" s="235"/>
      <c r="AO4717" s="236"/>
      <c r="AU4717" s="234"/>
    </row>
    <row r="4718" spans="1:47" ht="21" x14ac:dyDescent="0.4">
      <c r="A4718" s="278">
        <v>123931</v>
      </c>
      <c r="B4718" s="279" t="s">
        <v>2049</v>
      </c>
      <c r="C4718" s="279" t="s">
        <v>72</v>
      </c>
      <c r="D4718" s="279" t="s">
        <v>530</v>
      </c>
      <c r="E4718" s="279" t="s">
        <v>424</v>
      </c>
      <c r="F4718" s="315" t="s">
        <v>10009</v>
      </c>
      <c r="G4718" s="315" t="s">
        <v>8223</v>
      </c>
      <c r="H4718" s="279" t="s">
        <v>425</v>
      </c>
      <c r="I4718" s="279" t="s">
        <v>541</v>
      </c>
      <c r="J4718" s="279" t="s">
        <v>426</v>
      </c>
      <c r="K4718" s="280">
        <v>2014</v>
      </c>
      <c r="L4718" s="279" t="s">
        <v>418</v>
      </c>
      <c r="M4718" s="279" t="s">
        <v>394</v>
      </c>
      <c r="N4718" s="279" t="s">
        <v>394</v>
      </c>
      <c r="O4718" s="279" t="s">
        <v>394</v>
      </c>
      <c r="P4718" s="315">
        <v>0</v>
      </c>
      <c r="Q4718" s="278"/>
      <c r="R4718" s="303"/>
      <c r="S4718" s="279" t="s">
        <v>394</v>
      </c>
      <c r="T4718" s="279" t="s">
        <v>394</v>
      </c>
      <c r="U4718" s="303"/>
      <c r="V4718" s="303"/>
      <c r="W4718" s="303"/>
      <c r="X4718" s="303"/>
      <c r="Z4718" s="303"/>
      <c r="AA4718" s="303"/>
      <c r="AC4718" s="279" t="s">
        <v>394</v>
      </c>
      <c r="AF4718" s="276">
        <f>IFERROR(VLOOKUP(A4718,'[1]قوائم الترجمة'!AC$2:AD$2397,1,0),"م")</f>
        <v>123931</v>
      </c>
      <c r="AG4718" s="232"/>
      <c r="AH4718" s="233"/>
      <c r="AI4718" s="233"/>
      <c r="AJ4718" s="233"/>
      <c r="AL4718" s="267"/>
      <c r="AM4718" s="235"/>
      <c r="AO4718" s="236"/>
      <c r="AU4718" s="234"/>
    </row>
    <row r="4719" spans="1:47" ht="21" x14ac:dyDescent="0.4">
      <c r="A4719" s="278">
        <v>123932</v>
      </c>
      <c r="B4719" s="279" t="s">
        <v>2047</v>
      </c>
      <c r="C4719" s="279" t="s">
        <v>1120</v>
      </c>
      <c r="D4719" s="279" t="s">
        <v>2048</v>
      </c>
      <c r="E4719" s="279" t="s">
        <v>424</v>
      </c>
      <c r="F4719" s="315" t="s">
        <v>10010</v>
      </c>
      <c r="G4719" s="315" t="s">
        <v>402</v>
      </c>
      <c r="H4719" s="279" t="s">
        <v>425</v>
      </c>
      <c r="I4719" s="279" t="s">
        <v>541</v>
      </c>
      <c r="J4719" s="279" t="s">
        <v>403</v>
      </c>
      <c r="K4719" s="280">
        <v>2013</v>
      </c>
      <c r="L4719" s="279" t="s">
        <v>402</v>
      </c>
      <c r="M4719" s="279" t="s">
        <v>394</v>
      </c>
      <c r="N4719" s="279" t="s">
        <v>394</v>
      </c>
      <c r="O4719" s="279" t="s">
        <v>394</v>
      </c>
      <c r="P4719" s="315">
        <v>0</v>
      </c>
      <c r="Q4719" s="278"/>
      <c r="R4719" s="303"/>
      <c r="S4719" s="279" t="s">
        <v>394</v>
      </c>
      <c r="T4719" s="279" t="s">
        <v>394</v>
      </c>
      <c r="U4719" s="303"/>
      <c r="V4719" s="303"/>
      <c r="W4719" s="303"/>
      <c r="X4719" s="303"/>
      <c r="Z4719" s="303"/>
      <c r="AA4719" s="303"/>
      <c r="AC4719" s="279" t="s">
        <v>394</v>
      </c>
      <c r="AF4719" s="276">
        <f>IFERROR(VLOOKUP(A4719,'[1]قوائم الترجمة'!AC$2:AD$2397,1,0),"م")</f>
        <v>123932</v>
      </c>
      <c r="AG4719" s="232"/>
      <c r="AH4719" s="233"/>
      <c r="AI4719" s="233"/>
      <c r="AJ4719" s="233"/>
      <c r="AL4719" s="267"/>
      <c r="AM4719" s="235"/>
      <c r="AO4719" s="236"/>
      <c r="AU4719" s="234"/>
    </row>
    <row r="4720" spans="1:47" ht="21" x14ac:dyDescent="0.4">
      <c r="A4720" s="278">
        <v>123933</v>
      </c>
      <c r="B4720" s="279" t="s">
        <v>2046</v>
      </c>
      <c r="C4720" s="279" t="s">
        <v>161</v>
      </c>
      <c r="D4720" s="279" t="s">
        <v>921</v>
      </c>
      <c r="E4720" s="279" t="s">
        <v>423</v>
      </c>
      <c r="F4720" s="315" t="s">
        <v>10011</v>
      </c>
      <c r="G4720" s="315" t="s">
        <v>402</v>
      </c>
      <c r="H4720" s="279" t="s">
        <v>425</v>
      </c>
      <c r="I4720" s="279" t="s">
        <v>541</v>
      </c>
      <c r="J4720" s="279" t="s">
        <v>403</v>
      </c>
      <c r="K4720" s="280">
        <v>2008</v>
      </c>
      <c r="L4720" s="279" t="s">
        <v>402</v>
      </c>
      <c r="M4720" s="279" t="s">
        <v>394</v>
      </c>
      <c r="N4720" s="279" t="s">
        <v>394</v>
      </c>
      <c r="O4720" s="279" t="s">
        <v>394</v>
      </c>
      <c r="P4720" s="315">
        <v>0</v>
      </c>
      <c r="Q4720" s="278"/>
      <c r="R4720" s="303"/>
      <c r="S4720" s="279" t="s">
        <v>394</v>
      </c>
      <c r="T4720" s="279" t="s">
        <v>394</v>
      </c>
      <c r="U4720" s="303"/>
      <c r="V4720" s="303"/>
      <c r="W4720" s="303"/>
      <c r="X4720" s="303"/>
      <c r="Z4720" s="303"/>
      <c r="AA4720" s="303"/>
      <c r="AC4720" s="279" t="s">
        <v>394</v>
      </c>
      <c r="AF4720" s="276">
        <f>IFERROR(VLOOKUP(A4720,'[1]قوائم الترجمة'!AC$2:AD$2397,1,0),"م")</f>
        <v>123933</v>
      </c>
      <c r="AG4720" s="232"/>
      <c r="AH4720" s="233"/>
      <c r="AI4720" s="233"/>
      <c r="AJ4720" s="233"/>
      <c r="AL4720" s="267"/>
      <c r="AM4720" s="235"/>
      <c r="AO4720" s="236"/>
      <c r="AU4720" s="234"/>
    </row>
    <row r="4721" spans="1:47" ht="21" x14ac:dyDescent="0.4">
      <c r="A4721" s="278">
        <v>123934</v>
      </c>
      <c r="B4721" s="279" t="s">
        <v>2045</v>
      </c>
      <c r="C4721" s="279" t="s">
        <v>427</v>
      </c>
      <c r="D4721" s="279" t="s">
        <v>244</v>
      </c>
      <c r="E4721" s="279" t="s">
        <v>424</v>
      </c>
      <c r="F4721" s="315" t="s">
        <v>9646</v>
      </c>
      <c r="G4721" s="315" t="s">
        <v>402</v>
      </c>
      <c r="H4721" s="279" t="s">
        <v>425</v>
      </c>
      <c r="I4721" s="279" t="s">
        <v>541</v>
      </c>
      <c r="J4721" s="279" t="s">
        <v>403</v>
      </c>
      <c r="K4721" s="280">
        <v>2017</v>
      </c>
      <c r="L4721" s="279" t="s">
        <v>404</v>
      </c>
      <c r="M4721" s="279" t="s">
        <v>394</v>
      </c>
      <c r="N4721" s="279" t="s">
        <v>394</v>
      </c>
      <c r="O4721" s="279" t="s">
        <v>394</v>
      </c>
      <c r="P4721" s="315">
        <v>0</v>
      </c>
      <c r="Q4721" s="278"/>
      <c r="R4721" s="303"/>
      <c r="S4721" s="279" t="s">
        <v>394</v>
      </c>
      <c r="T4721" s="279" t="s">
        <v>394</v>
      </c>
      <c r="U4721" s="303"/>
      <c r="V4721" s="303"/>
      <c r="W4721" s="303"/>
      <c r="X4721" s="303"/>
      <c r="Z4721" s="303"/>
      <c r="AA4721" s="303"/>
      <c r="AC4721" s="279" t="s">
        <v>394</v>
      </c>
      <c r="AF4721" s="276">
        <f>IFERROR(VLOOKUP(A4721,'[1]قوائم الترجمة'!AC$2:AD$2397,1,0),"م")</f>
        <v>123934</v>
      </c>
      <c r="AG4721" s="232"/>
      <c r="AH4721" s="233"/>
      <c r="AI4721" s="233"/>
      <c r="AJ4721" s="233"/>
      <c r="AL4721" s="267"/>
      <c r="AM4721" s="235"/>
      <c r="AO4721" s="236"/>
      <c r="AU4721" s="234"/>
    </row>
    <row r="4722" spans="1:47" ht="21" x14ac:dyDescent="0.4">
      <c r="A4722" s="278">
        <v>123935</v>
      </c>
      <c r="B4722" s="279" t="s">
        <v>2044</v>
      </c>
      <c r="C4722" s="279" t="s">
        <v>68</v>
      </c>
      <c r="D4722" s="279" t="s">
        <v>454</v>
      </c>
      <c r="E4722" s="279" t="s">
        <v>394</v>
      </c>
      <c r="F4722"/>
      <c r="H4722" s="279" t="s">
        <v>394</v>
      </c>
      <c r="I4722" s="279" t="s">
        <v>539</v>
      </c>
      <c r="J4722" s="279" t="s">
        <v>394</v>
      </c>
      <c r="K4722" s="279" t="s">
        <v>394</v>
      </c>
      <c r="L4722" s="279" t="s">
        <v>394</v>
      </c>
      <c r="M4722" s="279" t="s">
        <v>394</v>
      </c>
      <c r="N4722" s="279" t="s">
        <v>394</v>
      </c>
      <c r="O4722" s="279" t="s">
        <v>394</v>
      </c>
      <c r="P4722" s="315">
        <v>0</v>
      </c>
      <c r="Q4722" s="279" t="s">
        <v>394</v>
      </c>
      <c r="R4722" s="279" t="s">
        <v>394</v>
      </c>
      <c r="S4722" s="279" t="s">
        <v>394</v>
      </c>
      <c r="T4722" s="279" t="s">
        <v>394</v>
      </c>
      <c r="U4722" s="279" t="s">
        <v>394</v>
      </c>
      <c r="V4722" s="279" t="s">
        <v>394</v>
      </c>
      <c r="W4722" s="279" t="s">
        <v>394</v>
      </c>
      <c r="X4722" s="279" t="s">
        <v>394</v>
      </c>
      <c r="Y4722" s="281"/>
      <c r="Z4722" s="279" t="s">
        <v>394</v>
      </c>
      <c r="AA4722" s="279" t="s">
        <v>394</v>
      </c>
      <c r="AB4722" s="281"/>
      <c r="AC4722" s="279" t="s">
        <v>394</v>
      </c>
      <c r="AF4722" s="276" t="str">
        <f>IFERROR(VLOOKUP(A4722,'[1]قوائم الترجمة'!AC$2:AD$2397,1,0),"م")</f>
        <v>م</v>
      </c>
      <c r="AG4722" s="232"/>
      <c r="AH4722" s="233"/>
      <c r="AI4722" s="233"/>
      <c r="AJ4722" s="233"/>
      <c r="AL4722" s="267"/>
      <c r="AM4722" s="235"/>
      <c r="AO4722" s="236"/>
      <c r="AU4722" s="234"/>
    </row>
    <row r="4723" spans="1:47" ht="21" x14ac:dyDescent="0.4">
      <c r="A4723" s="278">
        <v>123936</v>
      </c>
      <c r="B4723" s="279" t="s">
        <v>2043</v>
      </c>
      <c r="C4723" s="279" t="s">
        <v>68</v>
      </c>
      <c r="D4723" s="279" t="s">
        <v>246</v>
      </c>
      <c r="E4723" s="279" t="s">
        <v>424</v>
      </c>
      <c r="F4723" s="315" t="s">
        <v>10012</v>
      </c>
      <c r="G4723" s="315" t="s">
        <v>8246</v>
      </c>
      <c r="H4723" s="279" t="s">
        <v>425</v>
      </c>
      <c r="I4723" s="279" t="s">
        <v>542</v>
      </c>
      <c r="J4723" s="279" t="s">
        <v>403</v>
      </c>
      <c r="K4723" s="280">
        <v>2016</v>
      </c>
      <c r="L4723" s="279" t="s">
        <v>419</v>
      </c>
      <c r="M4723" s="279" t="s">
        <v>394</v>
      </c>
      <c r="N4723" s="279" t="s">
        <v>394</v>
      </c>
      <c r="O4723" s="279" t="s">
        <v>394</v>
      </c>
      <c r="P4723" s="315">
        <v>0</v>
      </c>
      <c r="Q4723" s="278"/>
      <c r="R4723" s="303"/>
      <c r="S4723" s="279" t="s">
        <v>394</v>
      </c>
      <c r="T4723" s="279" t="s">
        <v>394</v>
      </c>
      <c r="U4723" s="303"/>
      <c r="V4723" s="303"/>
      <c r="W4723" s="303"/>
      <c r="X4723" s="303"/>
      <c r="Z4723" s="303"/>
      <c r="AA4723" s="303"/>
      <c r="AC4723" s="279" t="s">
        <v>394</v>
      </c>
      <c r="AF4723" s="276">
        <f>IFERROR(VLOOKUP(A4723,'[1]قوائم الترجمة'!AC$2:AD$2397,1,0),"م")</f>
        <v>123936</v>
      </c>
      <c r="AG4723" s="232"/>
      <c r="AH4723" s="233"/>
      <c r="AI4723" s="233"/>
      <c r="AJ4723" s="233"/>
      <c r="AL4723" s="267"/>
      <c r="AM4723" s="235"/>
      <c r="AO4723" s="236"/>
      <c r="AU4723" s="234"/>
    </row>
    <row r="4724" spans="1:47" ht="21" x14ac:dyDescent="0.4">
      <c r="A4724" s="278">
        <v>123937</v>
      </c>
      <c r="B4724" s="279" t="s">
        <v>2041</v>
      </c>
      <c r="C4724" s="279" t="s">
        <v>81</v>
      </c>
      <c r="D4724" s="279" t="s">
        <v>2042</v>
      </c>
      <c r="E4724" s="279" t="s">
        <v>424</v>
      </c>
      <c r="F4724" s="315" t="s">
        <v>10013</v>
      </c>
      <c r="G4724" s="315" t="s">
        <v>402</v>
      </c>
      <c r="H4724" s="279" t="s">
        <v>425</v>
      </c>
      <c r="I4724" s="279" t="s">
        <v>541</v>
      </c>
      <c r="J4724" s="279" t="s">
        <v>403</v>
      </c>
      <c r="K4724" s="280">
        <v>2017</v>
      </c>
      <c r="L4724" s="279" t="s">
        <v>404</v>
      </c>
      <c r="M4724" s="279" t="s">
        <v>394</v>
      </c>
      <c r="N4724" s="279" t="s">
        <v>394</v>
      </c>
      <c r="O4724" s="279" t="s">
        <v>394</v>
      </c>
      <c r="P4724" s="315">
        <v>0</v>
      </c>
      <c r="Q4724" s="278"/>
      <c r="R4724" s="303"/>
      <c r="S4724" s="279" t="s">
        <v>394</v>
      </c>
      <c r="T4724" s="279" t="s">
        <v>394</v>
      </c>
      <c r="U4724" s="303"/>
      <c r="V4724" s="303"/>
      <c r="W4724" s="303"/>
      <c r="X4724" s="303"/>
      <c r="Z4724" s="303"/>
      <c r="AA4724" s="303"/>
      <c r="AC4724" s="279" t="s">
        <v>394</v>
      </c>
      <c r="AF4724" s="276">
        <f>IFERROR(VLOOKUP(A4724,'[1]قوائم الترجمة'!AC$2:AD$2397,1,0),"م")</f>
        <v>123937</v>
      </c>
      <c r="AG4724" s="232"/>
      <c r="AH4724" s="233"/>
      <c r="AI4724" s="233"/>
      <c r="AJ4724" s="233"/>
      <c r="AL4724" s="267"/>
      <c r="AM4724" s="235"/>
      <c r="AO4724" s="236"/>
      <c r="AU4724" s="234"/>
    </row>
    <row r="4725" spans="1:47" ht="21" x14ac:dyDescent="0.4">
      <c r="A4725" s="278">
        <v>123938</v>
      </c>
      <c r="B4725" s="279" t="s">
        <v>2040</v>
      </c>
      <c r="C4725" s="279" t="s">
        <v>204</v>
      </c>
      <c r="D4725" s="279" t="s">
        <v>261</v>
      </c>
      <c r="E4725" s="279" t="s">
        <v>424</v>
      </c>
      <c r="F4725" s="315" t="s">
        <v>10014</v>
      </c>
      <c r="G4725" s="315" t="s">
        <v>8247</v>
      </c>
      <c r="H4725" s="279" t="s">
        <v>425</v>
      </c>
      <c r="I4725" s="279" t="s">
        <v>541</v>
      </c>
      <c r="J4725" s="279" t="s">
        <v>403</v>
      </c>
      <c r="K4725" s="280">
        <v>2013</v>
      </c>
      <c r="L4725" s="279" t="s">
        <v>411</v>
      </c>
      <c r="M4725" s="279" t="s">
        <v>394</v>
      </c>
      <c r="N4725" s="279" t="s">
        <v>394</v>
      </c>
      <c r="O4725" s="279" t="s">
        <v>394</v>
      </c>
      <c r="P4725" s="315">
        <v>0</v>
      </c>
      <c r="Q4725" s="278"/>
      <c r="R4725" s="303"/>
      <c r="S4725" s="279" t="s">
        <v>394</v>
      </c>
      <c r="T4725" s="279" t="s">
        <v>394</v>
      </c>
      <c r="U4725" s="303"/>
      <c r="V4725" s="303"/>
      <c r="W4725" s="303"/>
      <c r="X4725" s="303"/>
      <c r="Z4725" s="303"/>
      <c r="AA4725" s="303"/>
      <c r="AC4725" s="279" t="s">
        <v>394</v>
      </c>
      <c r="AF4725" s="276">
        <f>IFERROR(VLOOKUP(A4725,'[1]قوائم الترجمة'!AC$2:AD$2397,1,0),"م")</f>
        <v>123938</v>
      </c>
      <c r="AG4725" s="232"/>
      <c r="AH4725" s="233"/>
      <c r="AI4725" s="233"/>
      <c r="AJ4725" s="233"/>
      <c r="AL4725" s="267"/>
      <c r="AM4725" s="235"/>
      <c r="AO4725" s="236"/>
      <c r="AU4725" s="234"/>
    </row>
    <row r="4726" spans="1:47" ht="21" x14ac:dyDescent="0.4">
      <c r="A4726" s="278">
        <v>123939</v>
      </c>
      <c r="B4726" s="279" t="s">
        <v>2039</v>
      </c>
      <c r="C4726" s="279" t="s">
        <v>68</v>
      </c>
      <c r="D4726" s="279" t="s">
        <v>1327</v>
      </c>
      <c r="E4726" s="279" t="s">
        <v>394</v>
      </c>
      <c r="F4726"/>
      <c r="H4726" s="279" t="s">
        <v>394</v>
      </c>
      <c r="I4726" s="279" t="s">
        <v>540</v>
      </c>
      <c r="J4726" s="279" t="s">
        <v>394</v>
      </c>
      <c r="K4726" s="279" t="s">
        <v>394</v>
      </c>
      <c r="L4726" s="279" t="s">
        <v>394</v>
      </c>
      <c r="M4726" s="279" t="s">
        <v>394</v>
      </c>
      <c r="N4726" s="279" t="s">
        <v>394</v>
      </c>
      <c r="O4726" s="279" t="s">
        <v>394</v>
      </c>
      <c r="P4726" s="315">
        <v>0</v>
      </c>
      <c r="Q4726" s="279" t="s">
        <v>394</v>
      </c>
      <c r="R4726" s="279" t="s">
        <v>394</v>
      </c>
      <c r="S4726" s="279" t="s">
        <v>394</v>
      </c>
      <c r="T4726" s="279" t="s">
        <v>394</v>
      </c>
      <c r="U4726" s="279" t="s">
        <v>394</v>
      </c>
      <c r="V4726" s="279" t="s">
        <v>394</v>
      </c>
      <c r="W4726" s="279" t="s">
        <v>394</v>
      </c>
      <c r="X4726" s="279" t="s">
        <v>394</v>
      </c>
      <c r="Y4726" s="281"/>
      <c r="Z4726" s="279" t="s">
        <v>394</v>
      </c>
      <c r="AA4726" s="279" t="s">
        <v>394</v>
      </c>
      <c r="AB4726" s="281"/>
      <c r="AC4726" s="279" t="s">
        <v>394</v>
      </c>
      <c r="AF4726" s="276" t="str">
        <f>IFERROR(VLOOKUP(A4726,'[1]قوائم الترجمة'!AC$2:AD$2397,1,0),"م")</f>
        <v>م</v>
      </c>
      <c r="AG4726" s="232"/>
      <c r="AH4726" s="233"/>
      <c r="AI4726" s="233"/>
      <c r="AJ4726" s="233"/>
      <c r="AL4726" s="267"/>
      <c r="AM4726" s="235"/>
      <c r="AO4726" s="236"/>
      <c r="AU4726" s="234"/>
    </row>
    <row r="4727" spans="1:47" ht="21" x14ac:dyDescent="0.4">
      <c r="A4727" s="278">
        <v>123940</v>
      </c>
      <c r="B4727" s="279" t="s">
        <v>2038</v>
      </c>
      <c r="C4727" s="279" t="s">
        <v>10416</v>
      </c>
      <c r="D4727" s="279" t="s">
        <v>309</v>
      </c>
      <c r="E4727" s="279" t="s">
        <v>394</v>
      </c>
      <c r="F4727"/>
      <c r="H4727" s="279" t="s">
        <v>394</v>
      </c>
      <c r="I4727" s="279" t="s">
        <v>539</v>
      </c>
      <c r="J4727" s="279" t="s">
        <v>394</v>
      </c>
      <c r="K4727" s="279" t="s">
        <v>394</v>
      </c>
      <c r="L4727" s="279" t="s">
        <v>394</v>
      </c>
      <c r="M4727" s="279" t="s">
        <v>394</v>
      </c>
      <c r="N4727" s="279" t="s">
        <v>394</v>
      </c>
      <c r="O4727" s="279" t="s">
        <v>394</v>
      </c>
      <c r="P4727" s="315">
        <v>0</v>
      </c>
      <c r="Q4727" s="279" t="s">
        <v>394</v>
      </c>
      <c r="R4727" s="279" t="s">
        <v>394</v>
      </c>
      <c r="S4727" s="279" t="s">
        <v>394</v>
      </c>
      <c r="T4727" s="279" t="s">
        <v>394</v>
      </c>
      <c r="U4727" s="279" t="s">
        <v>394</v>
      </c>
      <c r="V4727" s="279" t="s">
        <v>394</v>
      </c>
      <c r="W4727" s="279" t="s">
        <v>394</v>
      </c>
      <c r="X4727" s="279" t="s">
        <v>394</v>
      </c>
      <c r="Y4727" s="281"/>
      <c r="Z4727" s="279" t="s">
        <v>394</v>
      </c>
      <c r="AA4727" s="279" t="s">
        <v>394</v>
      </c>
      <c r="AB4727" s="281"/>
      <c r="AC4727" s="279" t="s">
        <v>394</v>
      </c>
      <c r="AF4727" s="276" t="str">
        <f>IFERROR(VLOOKUP(A4727,'[1]قوائم الترجمة'!AC$2:AD$2397,1,0),"م")</f>
        <v>م</v>
      </c>
      <c r="AG4727" s="232"/>
      <c r="AH4727" s="233"/>
      <c r="AI4727" s="233"/>
      <c r="AJ4727" s="233"/>
      <c r="AL4727" s="267"/>
      <c r="AM4727" s="235"/>
      <c r="AO4727" s="236"/>
      <c r="AU4727" s="234"/>
    </row>
    <row r="4728" spans="1:47" ht="21" x14ac:dyDescent="0.4">
      <c r="A4728" s="278">
        <v>123941</v>
      </c>
      <c r="B4728" s="279" t="s">
        <v>2037</v>
      </c>
      <c r="C4728" s="279" t="s">
        <v>201</v>
      </c>
      <c r="D4728" s="279" t="s">
        <v>63</v>
      </c>
      <c r="E4728" s="279" t="s">
        <v>5660</v>
      </c>
      <c r="F4728" s="315" t="s">
        <v>10015</v>
      </c>
      <c r="G4728" s="315" t="s">
        <v>8159</v>
      </c>
      <c r="H4728" s="279" t="s">
        <v>425</v>
      </c>
      <c r="I4728" s="279" t="s">
        <v>541</v>
      </c>
      <c r="J4728" s="279" t="s">
        <v>8112</v>
      </c>
      <c r="K4728" s="280">
        <v>2010</v>
      </c>
      <c r="L4728" s="279" t="s">
        <v>404</v>
      </c>
      <c r="M4728" s="279" t="s">
        <v>394</v>
      </c>
      <c r="N4728" s="279" t="s">
        <v>394</v>
      </c>
      <c r="O4728" s="279" t="s">
        <v>394</v>
      </c>
      <c r="P4728" s="315">
        <v>0</v>
      </c>
      <c r="Q4728" s="278"/>
      <c r="R4728" s="303"/>
      <c r="S4728" s="279" t="s">
        <v>394</v>
      </c>
      <c r="T4728" s="279" t="s">
        <v>394</v>
      </c>
      <c r="U4728" s="303"/>
      <c r="V4728" s="303"/>
      <c r="W4728" s="303"/>
      <c r="X4728" s="303"/>
      <c r="Z4728" s="303"/>
      <c r="AA4728" s="303"/>
      <c r="AC4728" s="279" t="s">
        <v>394</v>
      </c>
      <c r="AF4728" s="276">
        <f>IFERROR(VLOOKUP(A4728,'[1]قوائم الترجمة'!AC$2:AD$2397,1,0),"م")</f>
        <v>123941</v>
      </c>
      <c r="AG4728" s="232"/>
      <c r="AH4728" s="233"/>
      <c r="AI4728" s="233"/>
      <c r="AJ4728" s="233"/>
      <c r="AL4728" s="267"/>
      <c r="AM4728" s="235"/>
      <c r="AO4728" s="236"/>
      <c r="AU4728" s="234"/>
    </row>
    <row r="4729" spans="1:47" ht="21" x14ac:dyDescent="0.4">
      <c r="A4729" s="278">
        <v>123942</v>
      </c>
      <c r="B4729" s="279" t="s">
        <v>2036</v>
      </c>
      <c r="C4729" s="279" t="s">
        <v>204</v>
      </c>
      <c r="D4729" s="279" t="s">
        <v>239</v>
      </c>
      <c r="E4729" s="279" t="s">
        <v>394</v>
      </c>
      <c r="F4729"/>
      <c r="H4729" s="279" t="s">
        <v>394</v>
      </c>
      <c r="I4729" s="279" t="s">
        <v>539</v>
      </c>
      <c r="J4729" s="279" t="s">
        <v>394</v>
      </c>
      <c r="K4729" s="279" t="s">
        <v>394</v>
      </c>
      <c r="L4729" s="279" t="s">
        <v>394</v>
      </c>
      <c r="M4729" s="279" t="s">
        <v>394</v>
      </c>
      <c r="N4729" s="279" t="s">
        <v>394</v>
      </c>
      <c r="O4729" s="279" t="s">
        <v>394</v>
      </c>
      <c r="P4729" s="315">
        <v>0</v>
      </c>
      <c r="Q4729" s="279" t="s">
        <v>394</v>
      </c>
      <c r="R4729" s="279" t="s">
        <v>394</v>
      </c>
      <c r="S4729" s="279" t="s">
        <v>394</v>
      </c>
      <c r="T4729" s="279" t="s">
        <v>394</v>
      </c>
      <c r="U4729" s="279" t="s">
        <v>394</v>
      </c>
      <c r="V4729" s="279" t="s">
        <v>394</v>
      </c>
      <c r="W4729" s="279" t="s">
        <v>394</v>
      </c>
      <c r="X4729" s="279" t="s">
        <v>394</v>
      </c>
      <c r="Y4729" s="281"/>
      <c r="Z4729" s="279" t="s">
        <v>394</v>
      </c>
      <c r="AA4729" s="279" t="s">
        <v>394</v>
      </c>
      <c r="AB4729" s="281"/>
      <c r="AC4729" s="279" t="s">
        <v>394</v>
      </c>
      <c r="AF4729" s="276" t="str">
        <f>IFERROR(VLOOKUP(A4729,'[1]قوائم الترجمة'!AC$2:AD$2397,1,0),"م")</f>
        <v>م</v>
      </c>
      <c r="AG4729" s="232"/>
      <c r="AH4729" s="233"/>
      <c r="AI4729" s="233"/>
      <c r="AJ4729" s="233"/>
      <c r="AL4729" s="267"/>
      <c r="AM4729" s="235"/>
      <c r="AO4729" s="236"/>
      <c r="AU4729" s="234"/>
    </row>
    <row r="4730" spans="1:47" ht="21" x14ac:dyDescent="0.4">
      <c r="A4730" s="278">
        <v>123943</v>
      </c>
      <c r="B4730" s="279" t="s">
        <v>2035</v>
      </c>
      <c r="C4730" s="279" t="s">
        <v>68</v>
      </c>
      <c r="D4730" s="279" t="s">
        <v>258</v>
      </c>
      <c r="E4730" s="279" t="s">
        <v>424</v>
      </c>
      <c r="F4730" s="315" t="s">
        <v>10016</v>
      </c>
      <c r="G4730" s="315" t="s">
        <v>8253</v>
      </c>
      <c r="H4730" s="279" t="s">
        <v>425</v>
      </c>
      <c r="I4730" s="279" t="s">
        <v>539</v>
      </c>
      <c r="J4730" s="279" t="s">
        <v>426</v>
      </c>
      <c r="K4730" s="280">
        <v>2013</v>
      </c>
      <c r="L4730" s="279" t="s">
        <v>419</v>
      </c>
      <c r="M4730" s="279" t="s">
        <v>394</v>
      </c>
      <c r="N4730" s="279" t="s">
        <v>394</v>
      </c>
      <c r="O4730" s="279" t="s">
        <v>394</v>
      </c>
      <c r="P4730" s="315">
        <v>0</v>
      </c>
      <c r="Q4730" s="278"/>
      <c r="R4730" s="303"/>
      <c r="S4730" s="279" t="s">
        <v>394</v>
      </c>
      <c r="T4730" s="279" t="s">
        <v>394</v>
      </c>
      <c r="U4730" s="303"/>
      <c r="V4730" s="303"/>
      <c r="W4730" s="303"/>
      <c r="X4730" s="303"/>
      <c r="Z4730" s="303"/>
      <c r="AA4730" s="303"/>
      <c r="AC4730" s="279" t="s">
        <v>394</v>
      </c>
      <c r="AF4730" s="276">
        <f>IFERROR(VLOOKUP(A4730,'[1]قوائم الترجمة'!AC$2:AD$2397,1,0),"م")</f>
        <v>123943</v>
      </c>
      <c r="AG4730" s="232"/>
      <c r="AH4730" s="233"/>
      <c r="AI4730" s="233"/>
      <c r="AJ4730" s="233"/>
      <c r="AL4730" s="267"/>
      <c r="AM4730" s="235"/>
      <c r="AO4730" s="236"/>
      <c r="AU4730" s="234"/>
    </row>
    <row r="4731" spans="1:47" ht="21" x14ac:dyDescent="0.4">
      <c r="A4731" s="278">
        <v>123944</v>
      </c>
      <c r="B4731" s="279" t="s">
        <v>2034</v>
      </c>
      <c r="C4731" s="279" t="s">
        <v>174</v>
      </c>
      <c r="D4731" s="279" t="s">
        <v>330</v>
      </c>
      <c r="E4731" s="279" t="s">
        <v>424</v>
      </c>
      <c r="F4731" s="315" t="s">
        <v>10017</v>
      </c>
      <c r="G4731" s="315" t="s">
        <v>402</v>
      </c>
      <c r="H4731" s="279" t="s">
        <v>425</v>
      </c>
      <c r="I4731" s="279" t="s">
        <v>541</v>
      </c>
      <c r="J4731" s="279" t="s">
        <v>403</v>
      </c>
      <c r="K4731" s="280">
        <v>2017</v>
      </c>
      <c r="L4731" s="279" t="s">
        <v>402</v>
      </c>
      <c r="M4731" s="279" t="s">
        <v>394</v>
      </c>
      <c r="N4731" s="279" t="s">
        <v>394</v>
      </c>
      <c r="O4731" s="279" t="s">
        <v>394</v>
      </c>
      <c r="P4731" s="315">
        <v>0</v>
      </c>
      <c r="Q4731" s="278"/>
      <c r="R4731" s="303"/>
      <c r="S4731" s="279" t="s">
        <v>394</v>
      </c>
      <c r="T4731" s="279" t="s">
        <v>394</v>
      </c>
      <c r="U4731" s="303"/>
      <c r="V4731" s="303"/>
      <c r="W4731" s="303"/>
      <c r="X4731" s="303"/>
      <c r="Z4731" s="303"/>
      <c r="AA4731" s="303"/>
      <c r="AC4731" s="279" t="s">
        <v>394</v>
      </c>
      <c r="AF4731" s="276">
        <f>IFERROR(VLOOKUP(A4731,'[1]قوائم الترجمة'!AC$2:AD$2397,1,0),"م")</f>
        <v>123944</v>
      </c>
      <c r="AG4731" s="232"/>
      <c r="AH4731" s="233"/>
      <c r="AI4731" s="233"/>
      <c r="AJ4731" s="233"/>
      <c r="AL4731" s="267"/>
      <c r="AM4731" s="235"/>
      <c r="AO4731" s="236"/>
      <c r="AU4731" s="234"/>
    </row>
    <row r="4732" spans="1:47" ht="21.6" x14ac:dyDescent="0.65">
      <c r="A4732" s="278">
        <v>123945</v>
      </c>
      <c r="B4732" s="279" t="s">
        <v>2033</v>
      </c>
      <c r="C4732" s="279" t="s">
        <v>108</v>
      </c>
      <c r="D4732" s="279" t="s">
        <v>672</v>
      </c>
      <c r="E4732" s="279" t="s">
        <v>424</v>
      </c>
      <c r="F4732" s="315" t="s">
        <v>394</v>
      </c>
      <c r="G4732" s="315" t="s">
        <v>8101</v>
      </c>
      <c r="H4732" s="279" t="s">
        <v>425</v>
      </c>
      <c r="I4732" s="279" t="s">
        <v>542</v>
      </c>
      <c r="J4732" s="279" t="s">
        <v>403</v>
      </c>
      <c r="K4732" s="312"/>
      <c r="L4732" s="279" t="s">
        <v>404</v>
      </c>
      <c r="M4732" s="279" t="s">
        <v>394</v>
      </c>
      <c r="N4732" s="279" t="s">
        <v>394</v>
      </c>
      <c r="O4732" s="279" t="s">
        <v>394</v>
      </c>
      <c r="P4732" s="315">
        <v>0</v>
      </c>
      <c r="Q4732" s="278"/>
      <c r="R4732" s="303"/>
      <c r="S4732" s="279" t="s">
        <v>394</v>
      </c>
      <c r="T4732" s="279" t="s">
        <v>394</v>
      </c>
      <c r="U4732" s="303"/>
      <c r="V4732" s="303"/>
      <c r="W4732" s="303"/>
      <c r="X4732" s="303"/>
      <c r="Z4732" s="303"/>
      <c r="AA4732" s="303"/>
      <c r="AC4732" s="279" t="s">
        <v>394</v>
      </c>
      <c r="AF4732" s="276">
        <f>IFERROR(VLOOKUP(A4732,'[1]قوائم الترجمة'!AC$2:AD$2397,1,0),"م")</f>
        <v>123945</v>
      </c>
      <c r="AG4732" s="242"/>
      <c r="AH4732" s="240"/>
      <c r="AI4732" s="240"/>
      <c r="AJ4732" s="240"/>
      <c r="AL4732" s="267"/>
      <c r="AM4732" s="235"/>
      <c r="AO4732" s="241"/>
      <c r="AU4732" s="234"/>
    </row>
    <row r="4733" spans="1:47" ht="21" x14ac:dyDescent="0.4">
      <c r="A4733" s="278">
        <v>123946</v>
      </c>
      <c r="B4733" s="279" t="s">
        <v>2032</v>
      </c>
      <c r="C4733" s="279" t="s">
        <v>510</v>
      </c>
      <c r="D4733" s="279" t="s">
        <v>314</v>
      </c>
      <c r="E4733" s="279" t="s">
        <v>423</v>
      </c>
      <c r="F4733" s="315" t="s">
        <v>10018</v>
      </c>
      <c r="G4733" s="315" t="s">
        <v>8155</v>
      </c>
      <c r="H4733" s="279" t="s">
        <v>425</v>
      </c>
      <c r="I4733" s="279" t="s">
        <v>541</v>
      </c>
      <c r="J4733" s="279" t="s">
        <v>403</v>
      </c>
      <c r="K4733" s="280">
        <v>1987</v>
      </c>
      <c r="L4733" s="279" t="s">
        <v>404</v>
      </c>
      <c r="M4733" s="279" t="s">
        <v>394</v>
      </c>
      <c r="N4733" s="279" t="s">
        <v>394</v>
      </c>
      <c r="O4733" s="279" t="s">
        <v>394</v>
      </c>
      <c r="P4733" s="315">
        <v>0</v>
      </c>
      <c r="Q4733" s="278"/>
      <c r="R4733" s="303"/>
      <c r="S4733" s="279" t="s">
        <v>394</v>
      </c>
      <c r="T4733" s="279" t="s">
        <v>394</v>
      </c>
      <c r="U4733" s="303"/>
      <c r="V4733" s="303"/>
      <c r="W4733" s="303"/>
      <c r="X4733" s="303"/>
      <c r="Z4733" s="303"/>
      <c r="AA4733" s="303"/>
      <c r="AC4733" s="279" t="s">
        <v>394</v>
      </c>
      <c r="AF4733" s="276">
        <f>IFERROR(VLOOKUP(A4733,'[1]قوائم الترجمة'!AC$2:AD$2397,1,0),"م")</f>
        <v>123946</v>
      </c>
      <c r="AG4733" s="232"/>
      <c r="AH4733" s="233"/>
      <c r="AI4733" s="233"/>
      <c r="AJ4733" s="233"/>
      <c r="AL4733" s="267"/>
      <c r="AM4733" s="235"/>
      <c r="AO4733" s="236"/>
      <c r="AU4733" s="234"/>
    </row>
    <row r="4734" spans="1:47" ht="21" x14ac:dyDescent="0.4">
      <c r="A4734" s="278">
        <v>123947</v>
      </c>
      <c r="B4734" s="279" t="s">
        <v>2031</v>
      </c>
      <c r="C4734" s="279" t="s">
        <v>65</v>
      </c>
      <c r="D4734" s="279" t="s">
        <v>951</v>
      </c>
      <c r="E4734" s="279" t="s">
        <v>424</v>
      </c>
      <c r="F4734" s="315" t="s">
        <v>10019</v>
      </c>
      <c r="G4734" s="315" t="s">
        <v>402</v>
      </c>
      <c r="H4734" s="279" t="s">
        <v>428</v>
      </c>
      <c r="I4734" s="279" t="s">
        <v>540</v>
      </c>
      <c r="J4734" s="279" t="s">
        <v>426</v>
      </c>
      <c r="K4734" s="280">
        <v>2013</v>
      </c>
      <c r="L4734" s="279" t="s">
        <v>404</v>
      </c>
      <c r="M4734" s="279" t="s">
        <v>394</v>
      </c>
      <c r="N4734" s="279" t="s">
        <v>394</v>
      </c>
      <c r="O4734" s="279" t="s">
        <v>394</v>
      </c>
      <c r="P4734" s="315">
        <v>0</v>
      </c>
      <c r="Q4734" s="278"/>
      <c r="R4734" s="303"/>
      <c r="S4734" s="279" t="s">
        <v>394</v>
      </c>
      <c r="T4734" s="279" t="s">
        <v>394</v>
      </c>
      <c r="U4734" s="303"/>
      <c r="V4734" s="303"/>
      <c r="W4734" s="303"/>
      <c r="X4734" s="303"/>
      <c r="Z4734" s="303"/>
      <c r="AA4734" s="303"/>
      <c r="AC4734" s="279" t="s">
        <v>394</v>
      </c>
      <c r="AF4734" s="276">
        <f>IFERROR(VLOOKUP(A4734,'[1]قوائم الترجمة'!AC$2:AD$2397,1,0),"م")</f>
        <v>123947</v>
      </c>
      <c r="AG4734" s="232"/>
      <c r="AH4734" s="233"/>
      <c r="AI4734" s="233"/>
      <c r="AJ4734" s="233"/>
      <c r="AL4734" s="267"/>
      <c r="AM4734" s="235"/>
      <c r="AO4734" s="236"/>
      <c r="AU4734" s="234"/>
    </row>
    <row r="4735" spans="1:47" ht="21" x14ac:dyDescent="0.4">
      <c r="A4735" s="278">
        <v>123948</v>
      </c>
      <c r="B4735" s="279" t="s">
        <v>2030</v>
      </c>
      <c r="C4735" s="279" t="s">
        <v>1033</v>
      </c>
      <c r="D4735" s="279" t="s">
        <v>263</v>
      </c>
      <c r="E4735" s="279" t="s">
        <v>394</v>
      </c>
      <c r="F4735"/>
      <c r="H4735" s="279" t="s">
        <v>394</v>
      </c>
      <c r="I4735" s="279" t="s">
        <v>539</v>
      </c>
      <c r="J4735" s="279" t="s">
        <v>394</v>
      </c>
      <c r="K4735" s="279" t="s">
        <v>394</v>
      </c>
      <c r="L4735" s="279" t="s">
        <v>394</v>
      </c>
      <c r="M4735" s="279" t="s">
        <v>394</v>
      </c>
      <c r="N4735" s="279" t="s">
        <v>394</v>
      </c>
      <c r="O4735" s="279" t="s">
        <v>394</v>
      </c>
      <c r="P4735" s="315">
        <v>0</v>
      </c>
      <c r="Q4735" s="279" t="s">
        <v>394</v>
      </c>
      <c r="R4735" s="279" t="s">
        <v>394</v>
      </c>
      <c r="S4735" s="279" t="s">
        <v>394</v>
      </c>
      <c r="T4735" s="279" t="s">
        <v>394</v>
      </c>
      <c r="U4735" s="279" t="s">
        <v>394</v>
      </c>
      <c r="V4735" s="279" t="s">
        <v>394</v>
      </c>
      <c r="W4735" s="279" t="s">
        <v>394</v>
      </c>
      <c r="X4735" s="279" t="s">
        <v>394</v>
      </c>
      <c r="Y4735" s="281"/>
      <c r="Z4735" s="279" t="s">
        <v>394</v>
      </c>
      <c r="AA4735" s="279" t="s">
        <v>394</v>
      </c>
      <c r="AB4735" s="281"/>
      <c r="AC4735" s="279" t="s">
        <v>394</v>
      </c>
      <c r="AF4735" s="276" t="str">
        <f>IFERROR(VLOOKUP(A4735,'[1]قوائم الترجمة'!AC$2:AD$2397,1,0),"م")</f>
        <v>م</v>
      </c>
      <c r="AG4735" s="232"/>
      <c r="AH4735" s="233"/>
      <c r="AI4735" s="233"/>
      <c r="AJ4735" s="233"/>
      <c r="AL4735" s="267"/>
      <c r="AM4735" s="235"/>
      <c r="AO4735" s="236"/>
      <c r="AU4735" s="234"/>
    </row>
    <row r="4736" spans="1:47" ht="21" x14ac:dyDescent="0.4">
      <c r="A4736" s="278">
        <v>123949</v>
      </c>
      <c r="B4736" s="279" t="s">
        <v>2028</v>
      </c>
      <c r="C4736" s="279" t="s">
        <v>128</v>
      </c>
      <c r="D4736" s="279" t="s">
        <v>2029</v>
      </c>
      <c r="E4736" s="279" t="s">
        <v>394</v>
      </c>
      <c r="F4736"/>
      <c r="H4736" s="279" t="s">
        <v>394</v>
      </c>
      <c r="I4736" s="279" t="s">
        <v>539</v>
      </c>
      <c r="J4736" s="279" t="s">
        <v>394</v>
      </c>
      <c r="K4736" s="279" t="s">
        <v>394</v>
      </c>
      <c r="L4736" s="279" t="s">
        <v>394</v>
      </c>
      <c r="M4736" s="279" t="s">
        <v>394</v>
      </c>
      <c r="N4736" s="279" t="s">
        <v>394</v>
      </c>
      <c r="O4736" s="279" t="s">
        <v>394</v>
      </c>
      <c r="P4736" s="315">
        <v>0</v>
      </c>
      <c r="Q4736" s="279" t="s">
        <v>394</v>
      </c>
      <c r="R4736" s="279" t="s">
        <v>394</v>
      </c>
      <c r="S4736" s="279" t="s">
        <v>394</v>
      </c>
      <c r="T4736" s="279" t="s">
        <v>394</v>
      </c>
      <c r="U4736" s="279" t="s">
        <v>394</v>
      </c>
      <c r="V4736" s="279" t="s">
        <v>394</v>
      </c>
      <c r="W4736" s="279" t="s">
        <v>394</v>
      </c>
      <c r="X4736" s="279" t="s">
        <v>394</v>
      </c>
      <c r="Y4736" s="281"/>
      <c r="Z4736" s="279" t="s">
        <v>394</v>
      </c>
      <c r="AA4736" s="279" t="s">
        <v>394</v>
      </c>
      <c r="AB4736" s="281"/>
      <c r="AC4736" s="279" t="s">
        <v>394</v>
      </c>
      <c r="AF4736" s="276" t="str">
        <f>IFERROR(VLOOKUP(A4736,'[1]قوائم الترجمة'!AC$2:AD$2397,1,0),"م")</f>
        <v>م</v>
      </c>
      <c r="AG4736" s="232"/>
      <c r="AH4736" s="233"/>
      <c r="AI4736" s="233"/>
      <c r="AJ4736" s="233"/>
      <c r="AL4736" s="267"/>
      <c r="AM4736" s="235"/>
      <c r="AO4736" s="236"/>
      <c r="AU4736" s="234"/>
    </row>
    <row r="4737" spans="1:47" ht="21" x14ac:dyDescent="0.4">
      <c r="A4737" s="278">
        <v>123950</v>
      </c>
      <c r="B4737" s="279" t="s">
        <v>934</v>
      </c>
      <c r="C4737" s="279" t="s">
        <v>73</v>
      </c>
      <c r="D4737" s="279" t="s">
        <v>241</v>
      </c>
      <c r="E4737" s="279" t="s">
        <v>424</v>
      </c>
      <c r="F4737" s="315" t="s">
        <v>9902</v>
      </c>
      <c r="G4737" s="315" t="s">
        <v>410</v>
      </c>
      <c r="H4737" s="279" t="s">
        <v>425</v>
      </c>
      <c r="I4737" s="279" t="s">
        <v>540</v>
      </c>
      <c r="J4737" s="279" t="s">
        <v>8112</v>
      </c>
      <c r="K4737" s="280">
        <v>2018</v>
      </c>
      <c r="L4737" s="279" t="s">
        <v>410</v>
      </c>
      <c r="M4737" s="279" t="s">
        <v>394</v>
      </c>
      <c r="N4737" s="279" t="s">
        <v>394</v>
      </c>
      <c r="O4737" s="279" t="s">
        <v>394</v>
      </c>
      <c r="P4737" s="315">
        <v>0</v>
      </c>
      <c r="Q4737" s="278"/>
      <c r="R4737" s="303"/>
      <c r="S4737" s="279" t="s">
        <v>394</v>
      </c>
      <c r="T4737" s="279" t="s">
        <v>394</v>
      </c>
      <c r="U4737" s="303"/>
      <c r="V4737" s="303"/>
      <c r="W4737" s="303"/>
      <c r="X4737" s="303"/>
      <c r="Z4737" s="303"/>
      <c r="AA4737" s="303"/>
      <c r="AC4737" s="279" t="s">
        <v>394</v>
      </c>
      <c r="AF4737" s="276">
        <f>IFERROR(VLOOKUP(A4737,'[1]قوائم الترجمة'!AC$2:AD$2397,1,0),"م")</f>
        <v>123950</v>
      </c>
      <c r="AG4737" s="232"/>
      <c r="AH4737" s="233"/>
      <c r="AI4737" s="233"/>
      <c r="AJ4737" s="233"/>
      <c r="AL4737" s="267"/>
      <c r="AM4737" s="235"/>
      <c r="AO4737" s="236"/>
      <c r="AU4737" s="234"/>
    </row>
    <row r="4738" spans="1:47" ht="21" x14ac:dyDescent="0.4">
      <c r="A4738" s="278">
        <v>123951</v>
      </c>
      <c r="B4738" s="279" t="s">
        <v>2027</v>
      </c>
      <c r="C4738" s="279" t="s">
        <v>918</v>
      </c>
      <c r="D4738" s="279" t="s">
        <v>646</v>
      </c>
      <c r="E4738" s="279" t="s">
        <v>394</v>
      </c>
      <c r="F4738"/>
      <c r="H4738" s="279" t="s">
        <v>394</v>
      </c>
      <c r="I4738" s="279" t="s">
        <v>539</v>
      </c>
      <c r="J4738" s="279" t="s">
        <v>394</v>
      </c>
      <c r="K4738" s="279" t="s">
        <v>394</v>
      </c>
      <c r="L4738" s="279" t="s">
        <v>394</v>
      </c>
      <c r="M4738" s="279" t="s">
        <v>394</v>
      </c>
      <c r="N4738" s="279" t="s">
        <v>394</v>
      </c>
      <c r="O4738" s="279" t="s">
        <v>394</v>
      </c>
      <c r="P4738" s="315">
        <v>0</v>
      </c>
      <c r="Q4738" s="279" t="s">
        <v>394</v>
      </c>
      <c r="R4738" s="279" t="s">
        <v>394</v>
      </c>
      <c r="S4738" s="279" t="s">
        <v>394</v>
      </c>
      <c r="T4738" s="279" t="s">
        <v>394</v>
      </c>
      <c r="U4738" s="279" t="s">
        <v>394</v>
      </c>
      <c r="V4738" s="279" t="s">
        <v>394</v>
      </c>
      <c r="W4738" s="279" t="s">
        <v>394</v>
      </c>
      <c r="X4738" s="279" t="s">
        <v>394</v>
      </c>
      <c r="Y4738" s="281"/>
      <c r="Z4738" s="279" t="s">
        <v>394</v>
      </c>
      <c r="AA4738" s="279" t="s">
        <v>394</v>
      </c>
      <c r="AB4738" s="281"/>
      <c r="AC4738" s="279" t="s">
        <v>394</v>
      </c>
      <c r="AF4738" s="276" t="str">
        <f>IFERROR(VLOOKUP(A4738,'[1]قوائم الترجمة'!AC$2:AD$2397,1,0),"م")</f>
        <v>م</v>
      </c>
      <c r="AG4738" s="232"/>
      <c r="AH4738" s="233"/>
      <c r="AI4738" s="233"/>
      <c r="AJ4738" s="233"/>
      <c r="AL4738" s="267"/>
      <c r="AM4738" s="235"/>
      <c r="AO4738" s="236"/>
      <c r="AU4738" s="234"/>
    </row>
    <row r="4739" spans="1:47" ht="21" x14ac:dyDescent="0.4">
      <c r="A4739" s="278">
        <v>123952</v>
      </c>
      <c r="B4739" s="279" t="s">
        <v>1328</v>
      </c>
      <c r="C4739" s="279" t="s">
        <v>678</v>
      </c>
      <c r="D4739" s="279" t="s">
        <v>300</v>
      </c>
      <c r="E4739" s="279" t="s">
        <v>424</v>
      </c>
      <c r="F4739" s="315" t="s">
        <v>394</v>
      </c>
      <c r="G4739" s="315" t="s">
        <v>402</v>
      </c>
      <c r="H4739" s="279" t="s">
        <v>425</v>
      </c>
      <c r="I4739" s="279" t="s">
        <v>540</v>
      </c>
      <c r="J4739" s="279" t="s">
        <v>403</v>
      </c>
      <c r="K4739" s="312"/>
      <c r="L4739" s="279" t="s">
        <v>402</v>
      </c>
      <c r="M4739" s="279" t="s">
        <v>394</v>
      </c>
      <c r="N4739" s="279" t="s">
        <v>10020</v>
      </c>
      <c r="O4739" s="279" t="s">
        <v>8388</v>
      </c>
      <c r="P4739" s="279">
        <v>20000</v>
      </c>
      <c r="Q4739" s="278"/>
      <c r="R4739" s="303"/>
      <c r="S4739" s="279" t="s">
        <v>394</v>
      </c>
      <c r="T4739" s="279"/>
      <c r="U4739" s="303"/>
      <c r="V4739" s="303"/>
      <c r="W4739" s="303"/>
      <c r="X4739" s="303"/>
      <c r="Z4739" s="303"/>
      <c r="AA4739" s="303"/>
      <c r="AC4739" s="279" t="s">
        <v>394</v>
      </c>
      <c r="AF4739" s="276">
        <f>IFERROR(VLOOKUP(A4739,'[1]قوائم الترجمة'!AC$2:AD$2397,1,0),"م")</f>
        <v>123952</v>
      </c>
      <c r="AG4739" s="232"/>
      <c r="AH4739" s="233"/>
      <c r="AI4739" s="233"/>
      <c r="AJ4739" s="233"/>
      <c r="AL4739" s="267"/>
      <c r="AM4739" s="235"/>
      <c r="AO4739" s="236"/>
      <c r="AU4739" s="234"/>
    </row>
    <row r="4740" spans="1:47" ht="21" x14ac:dyDescent="0.4">
      <c r="A4740" s="278">
        <v>123953</v>
      </c>
      <c r="B4740" s="279" t="s">
        <v>2026</v>
      </c>
      <c r="C4740" s="279" t="s">
        <v>172</v>
      </c>
      <c r="D4740" s="279" t="s">
        <v>318</v>
      </c>
      <c r="E4740" s="279" t="s">
        <v>394</v>
      </c>
      <c r="F4740"/>
      <c r="H4740" s="279" t="s">
        <v>394</v>
      </c>
      <c r="I4740" s="279" t="s">
        <v>540</v>
      </c>
      <c r="J4740" s="279" t="s">
        <v>394</v>
      </c>
      <c r="K4740" s="279" t="s">
        <v>394</v>
      </c>
      <c r="L4740" s="279" t="s">
        <v>394</v>
      </c>
      <c r="M4740" s="279" t="s">
        <v>394</v>
      </c>
      <c r="N4740" s="279" t="s">
        <v>394</v>
      </c>
      <c r="O4740" s="279" t="s">
        <v>394</v>
      </c>
      <c r="P4740" s="315">
        <v>0</v>
      </c>
      <c r="Q4740" s="279" t="s">
        <v>394</v>
      </c>
      <c r="R4740" s="279" t="s">
        <v>394</v>
      </c>
      <c r="S4740" s="279" t="s">
        <v>394</v>
      </c>
      <c r="T4740" s="279" t="s">
        <v>394</v>
      </c>
      <c r="U4740" s="279" t="s">
        <v>394</v>
      </c>
      <c r="V4740" s="279" t="s">
        <v>394</v>
      </c>
      <c r="W4740" s="279" t="s">
        <v>394</v>
      </c>
      <c r="X4740" s="279" t="s">
        <v>394</v>
      </c>
      <c r="Y4740" s="281"/>
      <c r="Z4740" s="279" t="s">
        <v>394</v>
      </c>
      <c r="AA4740" s="279" t="s">
        <v>394</v>
      </c>
      <c r="AB4740" s="281"/>
      <c r="AC4740" s="279" t="s">
        <v>394</v>
      </c>
      <c r="AF4740" s="276" t="str">
        <f>IFERROR(VLOOKUP(A4740,'[1]قوائم الترجمة'!AC$2:AD$2397,1,0),"م")</f>
        <v>م</v>
      </c>
      <c r="AG4740" s="232"/>
      <c r="AH4740" s="233"/>
      <c r="AI4740" s="233"/>
      <c r="AJ4740" s="233"/>
      <c r="AL4740" s="267"/>
      <c r="AM4740" s="235"/>
      <c r="AO4740" s="236"/>
      <c r="AU4740" s="234"/>
    </row>
    <row r="4741" spans="1:47" ht="21" x14ac:dyDescent="0.4">
      <c r="A4741" s="278">
        <v>123954</v>
      </c>
      <c r="B4741" s="279" t="s">
        <v>2025</v>
      </c>
      <c r="C4741" s="279" t="s">
        <v>840</v>
      </c>
      <c r="D4741" s="279" t="s">
        <v>627</v>
      </c>
      <c r="E4741" s="279" t="s">
        <v>424</v>
      </c>
      <c r="F4741" s="315" t="s">
        <v>8477</v>
      </c>
      <c r="G4741" s="315" t="s">
        <v>402</v>
      </c>
      <c r="H4741" s="279" t="s">
        <v>425</v>
      </c>
      <c r="I4741" s="279" t="s">
        <v>541</v>
      </c>
      <c r="J4741" s="279" t="s">
        <v>426</v>
      </c>
      <c r="K4741" s="280">
        <v>2017</v>
      </c>
      <c r="L4741" s="279" t="s">
        <v>404</v>
      </c>
      <c r="M4741" s="279" t="s">
        <v>394</v>
      </c>
      <c r="N4741" s="279" t="s">
        <v>394</v>
      </c>
      <c r="O4741" s="279" t="s">
        <v>394</v>
      </c>
      <c r="P4741" s="315">
        <v>0</v>
      </c>
      <c r="Q4741" s="278"/>
      <c r="R4741" s="303"/>
      <c r="S4741" s="279" t="s">
        <v>394</v>
      </c>
      <c r="T4741" s="279" t="s">
        <v>394</v>
      </c>
      <c r="U4741" s="303"/>
      <c r="V4741" s="303"/>
      <c r="W4741" s="303"/>
      <c r="X4741" s="303"/>
      <c r="Z4741" s="303"/>
      <c r="AA4741" s="303"/>
      <c r="AC4741" s="279" t="s">
        <v>394</v>
      </c>
      <c r="AF4741" s="276">
        <f>IFERROR(VLOOKUP(A4741,'[1]قوائم الترجمة'!AC$2:AD$2397,1,0),"م")</f>
        <v>123954</v>
      </c>
      <c r="AG4741" s="232"/>
      <c r="AH4741" s="233"/>
      <c r="AI4741" s="233"/>
      <c r="AJ4741" s="233"/>
      <c r="AL4741" s="267"/>
      <c r="AM4741" s="235"/>
      <c r="AO4741" s="236"/>
      <c r="AU4741" s="234"/>
    </row>
    <row r="4742" spans="1:47" ht="21" x14ac:dyDescent="0.4">
      <c r="A4742" s="278">
        <v>123955</v>
      </c>
      <c r="B4742" s="279" t="s">
        <v>2024</v>
      </c>
      <c r="C4742" s="279" t="s">
        <v>175</v>
      </c>
      <c r="D4742" s="279" t="s">
        <v>964</v>
      </c>
      <c r="E4742" s="279" t="s">
        <v>424</v>
      </c>
      <c r="F4742" s="315" t="s">
        <v>10021</v>
      </c>
      <c r="G4742" s="315" t="s">
        <v>402</v>
      </c>
      <c r="H4742" s="279" t="s">
        <v>425</v>
      </c>
      <c r="I4742" s="279" t="s">
        <v>541</v>
      </c>
      <c r="J4742" s="279" t="s">
        <v>403</v>
      </c>
      <c r="K4742" s="280">
        <v>2013</v>
      </c>
      <c r="L4742" s="279" t="s">
        <v>402</v>
      </c>
      <c r="M4742" s="279" t="s">
        <v>394</v>
      </c>
      <c r="N4742" s="279" t="s">
        <v>394</v>
      </c>
      <c r="O4742" s="279" t="s">
        <v>394</v>
      </c>
      <c r="P4742" s="315">
        <v>0</v>
      </c>
      <c r="Q4742" s="278"/>
      <c r="R4742" s="303"/>
      <c r="S4742" s="279" t="s">
        <v>394</v>
      </c>
      <c r="T4742" s="279" t="s">
        <v>394</v>
      </c>
      <c r="U4742" s="303"/>
      <c r="V4742" s="303"/>
      <c r="W4742" s="303"/>
      <c r="X4742" s="303"/>
      <c r="Z4742" s="303"/>
      <c r="AA4742" s="303"/>
      <c r="AC4742" s="279" t="s">
        <v>394</v>
      </c>
      <c r="AF4742" s="276">
        <f>IFERROR(VLOOKUP(A4742,'[1]قوائم الترجمة'!AC$2:AD$2397,1,0),"م")</f>
        <v>123955</v>
      </c>
      <c r="AG4742" s="232"/>
      <c r="AH4742" s="233"/>
      <c r="AI4742" s="233"/>
      <c r="AJ4742" s="233"/>
      <c r="AL4742" s="267"/>
      <c r="AM4742" s="235"/>
      <c r="AO4742" s="236"/>
      <c r="AU4742" s="234"/>
    </row>
    <row r="4743" spans="1:47" ht="21" x14ac:dyDescent="0.4">
      <c r="A4743" s="278">
        <v>123956</v>
      </c>
      <c r="B4743" s="279" t="s">
        <v>2023</v>
      </c>
      <c r="C4743" s="279" t="s">
        <v>68</v>
      </c>
      <c r="D4743" s="279" t="s">
        <v>273</v>
      </c>
      <c r="E4743" s="279" t="s">
        <v>424</v>
      </c>
      <c r="F4743" s="315" t="s">
        <v>8464</v>
      </c>
      <c r="G4743" s="315" t="s">
        <v>421</v>
      </c>
      <c r="H4743" s="279" t="s">
        <v>425</v>
      </c>
      <c r="I4743" s="279" t="s">
        <v>539</v>
      </c>
      <c r="J4743" s="279" t="s">
        <v>403</v>
      </c>
      <c r="K4743" s="280">
        <v>2014</v>
      </c>
      <c r="L4743" s="279" t="s">
        <v>421</v>
      </c>
      <c r="M4743" s="279" t="s">
        <v>394</v>
      </c>
      <c r="N4743" s="279" t="s">
        <v>10022</v>
      </c>
      <c r="O4743" s="279" t="s">
        <v>8434</v>
      </c>
      <c r="P4743" s="279">
        <v>20000</v>
      </c>
      <c r="Q4743" s="278"/>
      <c r="R4743" s="303"/>
      <c r="S4743" s="279" t="s">
        <v>394</v>
      </c>
      <c r="T4743" s="279"/>
      <c r="U4743" s="303"/>
      <c r="V4743" s="303"/>
      <c r="W4743" s="303"/>
      <c r="X4743" s="303"/>
      <c r="Z4743" s="303"/>
      <c r="AA4743" s="303"/>
      <c r="AC4743" s="279" t="s">
        <v>394</v>
      </c>
      <c r="AF4743" s="276">
        <f>IFERROR(VLOOKUP(A4743,'[1]قوائم الترجمة'!AC$2:AD$2397,1,0),"م")</f>
        <v>123956</v>
      </c>
      <c r="AG4743" s="232"/>
      <c r="AH4743" s="233"/>
      <c r="AI4743" s="233"/>
      <c r="AJ4743" s="233"/>
      <c r="AL4743" s="267"/>
      <c r="AM4743" s="235"/>
      <c r="AO4743" s="236"/>
      <c r="AU4743" s="234"/>
    </row>
    <row r="4744" spans="1:47" ht="21" x14ac:dyDescent="0.4">
      <c r="A4744" s="278">
        <v>123957</v>
      </c>
      <c r="B4744" s="279" t="s">
        <v>2022</v>
      </c>
      <c r="C4744" s="279" t="s">
        <v>63</v>
      </c>
      <c r="D4744" s="279" t="s">
        <v>293</v>
      </c>
      <c r="E4744" s="279" t="s">
        <v>424</v>
      </c>
      <c r="F4744" s="315" t="s">
        <v>10023</v>
      </c>
      <c r="G4744" s="315" t="s">
        <v>402</v>
      </c>
      <c r="H4744" s="279" t="s">
        <v>425</v>
      </c>
      <c r="I4744" s="279" t="s">
        <v>541</v>
      </c>
      <c r="J4744" s="279" t="s">
        <v>403</v>
      </c>
      <c r="K4744" s="280">
        <v>2014</v>
      </c>
      <c r="L4744" s="279" t="s">
        <v>402</v>
      </c>
      <c r="M4744" s="279" t="s">
        <v>394</v>
      </c>
      <c r="N4744" s="279" t="s">
        <v>394</v>
      </c>
      <c r="O4744" s="279" t="s">
        <v>394</v>
      </c>
      <c r="P4744" s="315">
        <v>0</v>
      </c>
      <c r="Q4744" s="278"/>
      <c r="R4744" s="303"/>
      <c r="S4744" s="279" t="s">
        <v>394</v>
      </c>
      <c r="T4744" s="279" t="s">
        <v>394</v>
      </c>
      <c r="U4744" s="303"/>
      <c r="V4744" s="303"/>
      <c r="W4744" s="303"/>
      <c r="X4744" s="303"/>
      <c r="Z4744" s="303"/>
      <c r="AA4744" s="303"/>
      <c r="AC4744" s="279" t="s">
        <v>394</v>
      </c>
      <c r="AF4744" s="276">
        <f>IFERROR(VLOOKUP(A4744,'[1]قوائم الترجمة'!AC$2:AD$2397,1,0),"م")</f>
        <v>123957</v>
      </c>
      <c r="AG4744" s="232"/>
      <c r="AH4744" s="233"/>
      <c r="AI4744" s="233"/>
      <c r="AJ4744" s="233"/>
      <c r="AL4744" s="267"/>
      <c r="AM4744" s="235"/>
      <c r="AO4744" s="236"/>
      <c r="AU4744" s="234"/>
    </row>
    <row r="4745" spans="1:47" ht="21" x14ac:dyDescent="0.4">
      <c r="A4745" s="278">
        <v>123958</v>
      </c>
      <c r="B4745" s="279" t="s">
        <v>2020</v>
      </c>
      <c r="C4745" s="279" t="s">
        <v>660</v>
      </c>
      <c r="D4745" s="279" t="s">
        <v>2021</v>
      </c>
      <c r="E4745" s="279" t="s">
        <v>424</v>
      </c>
      <c r="F4745" s="315" t="s">
        <v>8448</v>
      </c>
      <c r="G4745" s="315" t="s">
        <v>8277</v>
      </c>
      <c r="H4745" s="279" t="s">
        <v>425</v>
      </c>
      <c r="I4745" s="279" t="s">
        <v>542</v>
      </c>
      <c r="J4745" s="279" t="s">
        <v>8112</v>
      </c>
      <c r="K4745" s="280">
        <v>2014</v>
      </c>
      <c r="L4745" s="279" t="s">
        <v>410</v>
      </c>
      <c r="M4745" s="279" t="s">
        <v>394</v>
      </c>
      <c r="N4745" s="279" t="s">
        <v>394</v>
      </c>
      <c r="O4745" s="279" t="s">
        <v>394</v>
      </c>
      <c r="P4745" s="315">
        <v>0</v>
      </c>
      <c r="Q4745" s="278"/>
      <c r="R4745" s="303"/>
      <c r="S4745" s="279" t="s">
        <v>394</v>
      </c>
      <c r="T4745" s="279" t="s">
        <v>394</v>
      </c>
      <c r="U4745" s="303"/>
      <c r="V4745" s="303"/>
      <c r="W4745" s="303"/>
      <c r="X4745" s="303"/>
      <c r="Z4745" s="303"/>
      <c r="AA4745" s="303"/>
      <c r="AC4745" s="279" t="s">
        <v>394</v>
      </c>
      <c r="AF4745" s="276">
        <f>IFERROR(VLOOKUP(A4745,'[1]قوائم الترجمة'!AC$2:AD$2397,1,0),"م")</f>
        <v>123958</v>
      </c>
      <c r="AG4745" s="232"/>
      <c r="AH4745" s="233"/>
      <c r="AI4745" s="233"/>
      <c r="AJ4745" s="233"/>
      <c r="AL4745" s="267"/>
      <c r="AM4745" s="235"/>
      <c r="AO4745" s="236"/>
      <c r="AU4745" s="234"/>
    </row>
    <row r="4746" spans="1:47" ht="21" x14ac:dyDescent="0.4">
      <c r="A4746" s="278">
        <v>123959</v>
      </c>
      <c r="B4746" s="279" t="s">
        <v>2019</v>
      </c>
      <c r="C4746" s="279" t="s">
        <v>1500</v>
      </c>
      <c r="D4746" s="279" t="s">
        <v>304</v>
      </c>
      <c r="E4746" s="279" t="s">
        <v>5660</v>
      </c>
      <c r="F4746" s="315" t="s">
        <v>10024</v>
      </c>
      <c r="G4746" s="315" t="s">
        <v>8279</v>
      </c>
      <c r="H4746" s="279" t="s">
        <v>425</v>
      </c>
      <c r="I4746" s="279" t="s">
        <v>542</v>
      </c>
      <c r="J4746" s="279" t="s">
        <v>8112</v>
      </c>
      <c r="K4746" s="280">
        <v>2009</v>
      </c>
      <c r="L4746" s="279" t="s">
        <v>404</v>
      </c>
      <c r="M4746" s="279" t="s">
        <v>394</v>
      </c>
      <c r="N4746" s="279" t="s">
        <v>394</v>
      </c>
      <c r="O4746" s="279" t="s">
        <v>394</v>
      </c>
      <c r="P4746" s="315">
        <v>0</v>
      </c>
      <c r="Q4746" s="278"/>
      <c r="R4746" s="303"/>
      <c r="S4746" s="279" t="s">
        <v>394</v>
      </c>
      <c r="T4746" s="279" t="s">
        <v>394</v>
      </c>
      <c r="U4746" s="303"/>
      <c r="V4746" s="303"/>
      <c r="W4746" s="303"/>
      <c r="X4746" s="303"/>
      <c r="Z4746" s="303"/>
      <c r="AA4746" s="303"/>
      <c r="AC4746" s="279" t="s">
        <v>394</v>
      </c>
      <c r="AF4746" s="276">
        <f>IFERROR(VLOOKUP(A4746,'[1]قوائم الترجمة'!AC$2:AD$2397,1,0),"م")</f>
        <v>123959</v>
      </c>
      <c r="AG4746" s="261"/>
      <c r="AH4746" s="262"/>
      <c r="AI4746" s="262"/>
      <c r="AJ4746" s="262"/>
      <c r="AL4746" s="267"/>
      <c r="AM4746" s="235"/>
      <c r="AO4746" s="247"/>
      <c r="AU4746" s="234"/>
    </row>
    <row r="4747" spans="1:47" ht="21" x14ac:dyDescent="0.4">
      <c r="A4747" s="278">
        <v>123960</v>
      </c>
      <c r="B4747" s="279" t="s">
        <v>2018</v>
      </c>
      <c r="C4747" s="279" t="s">
        <v>132</v>
      </c>
      <c r="D4747" s="279" t="s">
        <v>481</v>
      </c>
      <c r="E4747" s="279" t="s">
        <v>5660</v>
      </c>
      <c r="F4747" s="315" t="s">
        <v>10025</v>
      </c>
      <c r="G4747" s="315" t="s">
        <v>8281</v>
      </c>
      <c r="H4747" s="279" t="s">
        <v>425</v>
      </c>
      <c r="I4747" s="279" t="s">
        <v>540</v>
      </c>
      <c r="J4747" s="279" t="s">
        <v>8112</v>
      </c>
      <c r="K4747" s="280">
        <v>2019</v>
      </c>
      <c r="L4747" s="279" t="s">
        <v>402</v>
      </c>
      <c r="M4747" s="279" t="s">
        <v>394</v>
      </c>
      <c r="N4747" s="279" t="s">
        <v>394</v>
      </c>
      <c r="O4747" s="279" t="s">
        <v>394</v>
      </c>
      <c r="P4747" s="315">
        <v>0</v>
      </c>
      <c r="Q4747" s="278"/>
      <c r="R4747" s="303"/>
      <c r="S4747" s="279" t="s">
        <v>394</v>
      </c>
      <c r="T4747" s="279" t="s">
        <v>394</v>
      </c>
      <c r="U4747" s="303"/>
      <c r="V4747" s="303"/>
      <c r="W4747" s="303"/>
      <c r="X4747" s="303"/>
      <c r="Z4747" s="303"/>
      <c r="AA4747" s="303"/>
      <c r="AC4747" s="279" t="s">
        <v>394</v>
      </c>
      <c r="AF4747" s="276">
        <f>IFERROR(VLOOKUP(A4747,'[1]قوائم الترجمة'!AC$2:AD$2397,1,0),"م")</f>
        <v>123960</v>
      </c>
      <c r="AG4747" s="232"/>
      <c r="AH4747" s="233"/>
      <c r="AI4747" s="233"/>
      <c r="AJ4747" s="233"/>
      <c r="AL4747" s="267"/>
      <c r="AM4747" s="235"/>
      <c r="AO4747" s="236"/>
      <c r="AU4747" s="234"/>
    </row>
    <row r="4748" spans="1:47" ht="21" x14ac:dyDescent="0.4">
      <c r="A4748" s="278">
        <v>123961</v>
      </c>
      <c r="B4748" s="279" t="s">
        <v>2017</v>
      </c>
      <c r="C4748" s="279" t="s">
        <v>104</v>
      </c>
      <c r="D4748" s="279" t="s">
        <v>238</v>
      </c>
      <c r="E4748" s="279" t="s">
        <v>423</v>
      </c>
      <c r="F4748" s="315" t="s">
        <v>10026</v>
      </c>
      <c r="G4748" s="315" t="s">
        <v>417</v>
      </c>
      <c r="H4748" s="279" t="s">
        <v>425</v>
      </c>
      <c r="I4748" s="279" t="s">
        <v>541</v>
      </c>
      <c r="J4748" s="279" t="s">
        <v>403</v>
      </c>
      <c r="K4748" s="280">
        <v>2019</v>
      </c>
      <c r="L4748" s="279" t="s">
        <v>417</v>
      </c>
      <c r="M4748" s="279" t="s">
        <v>394</v>
      </c>
      <c r="N4748" s="279" t="s">
        <v>394</v>
      </c>
      <c r="O4748" s="279" t="s">
        <v>394</v>
      </c>
      <c r="P4748" s="315">
        <v>0</v>
      </c>
      <c r="Q4748" s="278"/>
      <c r="R4748" s="303"/>
      <c r="S4748" s="279" t="s">
        <v>394</v>
      </c>
      <c r="T4748" s="279" t="s">
        <v>394</v>
      </c>
      <c r="U4748" s="303"/>
      <c r="V4748" s="303"/>
      <c r="W4748" s="303"/>
      <c r="X4748" s="303"/>
      <c r="Z4748" s="303"/>
      <c r="AA4748" s="303"/>
      <c r="AC4748" s="279" t="s">
        <v>394</v>
      </c>
      <c r="AF4748" s="276">
        <f>IFERROR(VLOOKUP(A4748,'[1]قوائم الترجمة'!AC$2:AD$2397,1,0),"م")</f>
        <v>123961</v>
      </c>
      <c r="AG4748" s="232"/>
      <c r="AH4748" s="233"/>
      <c r="AI4748" s="233"/>
      <c r="AJ4748" s="233"/>
      <c r="AL4748" s="267"/>
      <c r="AM4748" s="235"/>
      <c r="AO4748" s="236"/>
      <c r="AU4748" s="234"/>
    </row>
    <row r="4749" spans="1:47" ht="21" x14ac:dyDescent="0.4">
      <c r="A4749" s="278">
        <v>123962</v>
      </c>
      <c r="B4749" s="279" t="s">
        <v>2016</v>
      </c>
      <c r="C4749" s="279" t="s">
        <v>68</v>
      </c>
      <c r="D4749" s="279" t="s">
        <v>286</v>
      </c>
      <c r="E4749" s="279" t="s">
        <v>423</v>
      </c>
      <c r="F4749" s="315" t="s">
        <v>10027</v>
      </c>
      <c r="G4749" s="315" t="s">
        <v>8284</v>
      </c>
      <c r="H4749" s="279" t="s">
        <v>425</v>
      </c>
      <c r="I4749" s="279" t="s">
        <v>541</v>
      </c>
      <c r="J4749" s="279" t="s">
        <v>403</v>
      </c>
      <c r="K4749" s="280">
        <v>2010</v>
      </c>
      <c r="L4749" s="279" t="s">
        <v>404</v>
      </c>
      <c r="M4749" s="279" t="s">
        <v>394</v>
      </c>
      <c r="N4749" s="279" t="s">
        <v>394</v>
      </c>
      <c r="O4749" s="279" t="s">
        <v>394</v>
      </c>
      <c r="P4749" s="315">
        <v>0</v>
      </c>
      <c r="Q4749" s="278"/>
      <c r="R4749" s="303"/>
      <c r="S4749" s="279" t="s">
        <v>394</v>
      </c>
      <c r="T4749" s="279" t="s">
        <v>394</v>
      </c>
      <c r="U4749" s="303"/>
      <c r="V4749" s="303"/>
      <c r="W4749" s="303"/>
      <c r="X4749" s="303"/>
      <c r="Z4749" s="303"/>
      <c r="AA4749" s="303"/>
      <c r="AC4749" s="279" t="s">
        <v>394</v>
      </c>
      <c r="AF4749" s="276">
        <f>IFERROR(VLOOKUP(A4749,'[1]قوائم الترجمة'!AC$2:AD$2397,1,0),"م")</f>
        <v>123962</v>
      </c>
      <c r="AG4749" s="232"/>
      <c r="AH4749" s="233"/>
      <c r="AI4749" s="233"/>
      <c r="AJ4749" s="233"/>
      <c r="AL4749" s="267"/>
      <c r="AM4749" s="235"/>
      <c r="AO4749" s="236"/>
      <c r="AU4749" s="234"/>
    </row>
    <row r="4750" spans="1:47" ht="21" x14ac:dyDescent="0.4">
      <c r="A4750" s="278">
        <v>123963</v>
      </c>
      <c r="B4750" s="279" t="s">
        <v>2015</v>
      </c>
      <c r="C4750" s="279" t="s">
        <v>97</v>
      </c>
      <c r="D4750" s="279" t="s">
        <v>284</v>
      </c>
      <c r="E4750" s="279" t="s">
        <v>394</v>
      </c>
      <c r="F4750"/>
      <c r="H4750" s="279" t="s">
        <v>394</v>
      </c>
      <c r="I4750" s="279" t="s">
        <v>539</v>
      </c>
      <c r="J4750" s="279" t="s">
        <v>394</v>
      </c>
      <c r="K4750" s="279" t="s">
        <v>394</v>
      </c>
      <c r="L4750" s="279" t="s">
        <v>394</v>
      </c>
      <c r="M4750" s="279" t="s">
        <v>394</v>
      </c>
      <c r="N4750" s="279" t="s">
        <v>394</v>
      </c>
      <c r="O4750" s="279" t="s">
        <v>394</v>
      </c>
      <c r="P4750" s="315">
        <v>0</v>
      </c>
      <c r="Q4750" s="279" t="s">
        <v>394</v>
      </c>
      <c r="R4750" s="279" t="s">
        <v>394</v>
      </c>
      <c r="S4750" s="279" t="s">
        <v>394</v>
      </c>
      <c r="T4750" s="279" t="s">
        <v>394</v>
      </c>
      <c r="U4750" s="279" t="s">
        <v>394</v>
      </c>
      <c r="V4750" s="279" t="s">
        <v>394</v>
      </c>
      <c r="W4750" s="279" t="s">
        <v>394</v>
      </c>
      <c r="X4750" s="279" t="s">
        <v>394</v>
      </c>
      <c r="Y4750" s="281"/>
      <c r="Z4750" s="279" t="s">
        <v>394</v>
      </c>
      <c r="AA4750" s="279" t="s">
        <v>394</v>
      </c>
      <c r="AB4750" s="281"/>
      <c r="AC4750" s="279" t="s">
        <v>394</v>
      </c>
      <c r="AF4750" s="276" t="str">
        <f>IFERROR(VLOOKUP(A4750,'[1]قوائم الترجمة'!AC$2:AD$2397,1,0),"م")</f>
        <v>م</v>
      </c>
      <c r="AG4750" s="232"/>
      <c r="AH4750" s="233"/>
      <c r="AI4750" s="233"/>
      <c r="AJ4750" s="233"/>
      <c r="AL4750" s="267"/>
      <c r="AM4750" s="235"/>
      <c r="AO4750" s="236"/>
      <c r="AU4750" s="234"/>
    </row>
    <row r="4751" spans="1:47" ht="21" x14ac:dyDescent="0.4">
      <c r="A4751" s="278">
        <v>123964</v>
      </c>
      <c r="B4751" s="279" t="s">
        <v>2014</v>
      </c>
      <c r="C4751" s="279" t="s">
        <v>660</v>
      </c>
      <c r="D4751" s="279" t="s">
        <v>267</v>
      </c>
      <c r="E4751" s="279" t="s">
        <v>423</v>
      </c>
      <c r="F4751" s="315" t="s">
        <v>10028</v>
      </c>
      <c r="G4751" s="315" t="s">
        <v>8288</v>
      </c>
      <c r="H4751" s="279" t="s">
        <v>425</v>
      </c>
      <c r="I4751" s="279" t="s">
        <v>539</v>
      </c>
      <c r="J4751" s="279" t="s">
        <v>426</v>
      </c>
      <c r="K4751" s="280">
        <v>2018</v>
      </c>
      <c r="L4751" s="279" t="s">
        <v>402</v>
      </c>
      <c r="M4751" s="279" t="s">
        <v>394</v>
      </c>
      <c r="N4751" s="279" t="s">
        <v>394</v>
      </c>
      <c r="O4751" s="279" t="s">
        <v>394</v>
      </c>
      <c r="P4751" s="315">
        <v>0</v>
      </c>
      <c r="Q4751" s="278"/>
      <c r="R4751" s="303"/>
      <c r="S4751" s="279" t="s">
        <v>394</v>
      </c>
      <c r="T4751" s="279" t="s">
        <v>394</v>
      </c>
      <c r="U4751" s="303"/>
      <c r="V4751" s="303"/>
      <c r="W4751" s="303"/>
      <c r="X4751" s="303"/>
      <c r="Z4751" s="303"/>
      <c r="AA4751" s="303"/>
      <c r="AC4751" s="279" t="s">
        <v>394</v>
      </c>
      <c r="AF4751" s="276">
        <f>IFERROR(VLOOKUP(A4751,'[1]قوائم الترجمة'!AC$2:AD$2397,1,0),"م")</f>
        <v>123964</v>
      </c>
      <c r="AG4751" s="232"/>
      <c r="AH4751" s="233"/>
      <c r="AI4751" s="233"/>
      <c r="AJ4751" s="233"/>
      <c r="AL4751" s="267"/>
      <c r="AM4751" s="235"/>
      <c r="AO4751" s="236"/>
      <c r="AU4751" s="234"/>
    </row>
    <row r="4752" spans="1:47" ht="30" x14ac:dyDescent="0.4">
      <c r="A4752" s="278">
        <v>123965</v>
      </c>
      <c r="B4752" s="279" t="s">
        <v>2012</v>
      </c>
      <c r="C4752" s="279" t="s">
        <v>6061</v>
      </c>
      <c r="D4752" s="279" t="s">
        <v>2013</v>
      </c>
      <c r="E4752" s="279" t="s">
        <v>424</v>
      </c>
      <c r="F4752" s="315" t="s">
        <v>9235</v>
      </c>
      <c r="G4752" s="315" t="s">
        <v>402</v>
      </c>
      <c r="H4752" s="279" t="s">
        <v>425</v>
      </c>
      <c r="I4752" s="279" t="s">
        <v>541</v>
      </c>
      <c r="J4752" s="279" t="s">
        <v>403</v>
      </c>
      <c r="K4752" s="280">
        <v>2011</v>
      </c>
      <c r="L4752" s="279" t="s">
        <v>404</v>
      </c>
      <c r="M4752" s="279" t="s">
        <v>394</v>
      </c>
      <c r="N4752" s="279" t="s">
        <v>394</v>
      </c>
      <c r="O4752" s="279" t="s">
        <v>394</v>
      </c>
      <c r="P4752" s="315">
        <v>0</v>
      </c>
      <c r="Q4752" s="278"/>
      <c r="R4752" s="303"/>
      <c r="S4752" s="279" t="s">
        <v>394</v>
      </c>
      <c r="T4752" s="279" t="s">
        <v>394</v>
      </c>
      <c r="U4752" s="303"/>
      <c r="V4752" s="303"/>
      <c r="W4752" s="303"/>
      <c r="X4752" s="303"/>
      <c r="Z4752" s="303"/>
      <c r="AA4752" s="303"/>
      <c r="AC4752" s="279" t="s">
        <v>394</v>
      </c>
      <c r="AF4752" s="276">
        <f>IFERROR(VLOOKUP(A4752,'[1]قوائم الترجمة'!AC$2:AD$2397,1,0),"م")</f>
        <v>123965</v>
      </c>
      <c r="AG4752" s="232"/>
      <c r="AH4752" s="233"/>
      <c r="AI4752" s="233"/>
      <c r="AJ4752" s="233"/>
      <c r="AL4752" s="267"/>
      <c r="AM4752" s="235"/>
      <c r="AO4752" s="236"/>
      <c r="AU4752" s="234"/>
    </row>
    <row r="4753" spans="1:47" ht="21" x14ac:dyDescent="0.4">
      <c r="A4753" s="278">
        <v>123966</v>
      </c>
      <c r="B4753" s="279" t="s">
        <v>2011</v>
      </c>
      <c r="C4753" s="279" t="s">
        <v>919</v>
      </c>
      <c r="D4753" s="279" t="s">
        <v>920</v>
      </c>
      <c r="E4753" s="279" t="s">
        <v>394</v>
      </c>
      <c r="F4753"/>
      <c r="H4753" s="279" t="s">
        <v>394</v>
      </c>
      <c r="I4753" s="279" t="s">
        <v>539</v>
      </c>
      <c r="J4753" s="279" t="s">
        <v>394</v>
      </c>
      <c r="K4753" s="279" t="s">
        <v>394</v>
      </c>
      <c r="L4753" s="279" t="s">
        <v>394</v>
      </c>
      <c r="M4753" s="279" t="s">
        <v>394</v>
      </c>
      <c r="N4753" s="279" t="s">
        <v>394</v>
      </c>
      <c r="O4753" s="279" t="s">
        <v>394</v>
      </c>
      <c r="P4753" s="315">
        <v>0</v>
      </c>
      <c r="Q4753" s="279" t="s">
        <v>394</v>
      </c>
      <c r="R4753" s="279" t="s">
        <v>394</v>
      </c>
      <c r="S4753" s="279" t="s">
        <v>394</v>
      </c>
      <c r="T4753" s="279" t="s">
        <v>394</v>
      </c>
      <c r="U4753" s="279" t="s">
        <v>394</v>
      </c>
      <c r="V4753" s="279" t="s">
        <v>394</v>
      </c>
      <c r="W4753" s="279" t="s">
        <v>394</v>
      </c>
      <c r="X4753" s="279" t="s">
        <v>394</v>
      </c>
      <c r="Y4753" s="281"/>
      <c r="Z4753" s="279" t="s">
        <v>394</v>
      </c>
      <c r="AA4753" s="279" t="s">
        <v>394</v>
      </c>
      <c r="AB4753" s="281"/>
      <c r="AC4753" s="279" t="s">
        <v>394</v>
      </c>
      <c r="AF4753" s="276" t="str">
        <f>IFERROR(VLOOKUP(A4753,'[1]قوائم الترجمة'!AC$2:AD$2397,1,0),"م")</f>
        <v>م</v>
      </c>
      <c r="AG4753" s="232"/>
      <c r="AH4753" s="233"/>
      <c r="AI4753" s="233"/>
      <c r="AJ4753" s="233"/>
      <c r="AL4753" s="267"/>
      <c r="AM4753" s="235"/>
      <c r="AO4753" s="236"/>
      <c r="AU4753" s="234"/>
    </row>
    <row r="4754" spans="1:47" ht="21" x14ac:dyDescent="0.4">
      <c r="A4754" s="278">
        <v>123967</v>
      </c>
      <c r="B4754" s="279" t="s">
        <v>2009</v>
      </c>
      <c r="C4754" s="279" t="s">
        <v>96</v>
      </c>
      <c r="D4754" s="279" t="s">
        <v>2010</v>
      </c>
      <c r="E4754" s="279" t="s">
        <v>424</v>
      </c>
      <c r="F4754" s="315" t="s">
        <v>10029</v>
      </c>
      <c r="G4754" s="315" t="s">
        <v>422</v>
      </c>
      <c r="H4754" s="279" t="s">
        <v>425</v>
      </c>
      <c r="I4754" s="279" t="s">
        <v>541</v>
      </c>
      <c r="J4754" s="279" t="s">
        <v>403</v>
      </c>
      <c r="K4754" s="280">
        <v>2015</v>
      </c>
      <c r="L4754" s="279" t="s">
        <v>404</v>
      </c>
      <c r="M4754" s="279" t="s">
        <v>394</v>
      </c>
      <c r="N4754" s="279" t="s">
        <v>394</v>
      </c>
      <c r="O4754" s="279" t="s">
        <v>394</v>
      </c>
      <c r="P4754" s="315">
        <v>0</v>
      </c>
      <c r="Q4754" s="278"/>
      <c r="R4754" s="303"/>
      <c r="S4754" s="279" t="s">
        <v>394</v>
      </c>
      <c r="T4754" s="279" t="s">
        <v>394</v>
      </c>
      <c r="U4754" s="303"/>
      <c r="V4754" s="303"/>
      <c r="W4754" s="303"/>
      <c r="X4754" s="303"/>
      <c r="Z4754" s="303"/>
      <c r="AA4754" s="303"/>
      <c r="AC4754" s="279" t="s">
        <v>394</v>
      </c>
      <c r="AF4754" s="276">
        <f>IFERROR(VLOOKUP(A4754,'[1]قوائم الترجمة'!AC$2:AD$2397,1,0),"م")</f>
        <v>123967</v>
      </c>
      <c r="AG4754" s="232"/>
      <c r="AH4754" s="233"/>
      <c r="AI4754" s="233"/>
      <c r="AJ4754" s="233"/>
      <c r="AL4754" s="267"/>
      <c r="AM4754" s="235"/>
      <c r="AO4754" s="236"/>
      <c r="AU4754" s="234"/>
    </row>
    <row r="4755" spans="1:47" ht="21" x14ac:dyDescent="0.4">
      <c r="A4755" s="278">
        <v>123968</v>
      </c>
      <c r="B4755" s="279" t="s">
        <v>2008</v>
      </c>
      <c r="C4755" s="279" t="s">
        <v>107</v>
      </c>
      <c r="D4755" s="279" t="s">
        <v>271</v>
      </c>
      <c r="E4755" s="279" t="s">
        <v>424</v>
      </c>
      <c r="F4755" s="315" t="s">
        <v>10030</v>
      </c>
      <c r="G4755" s="315" t="s">
        <v>8290</v>
      </c>
      <c r="H4755" s="279" t="s">
        <v>425</v>
      </c>
      <c r="I4755" s="279" t="s">
        <v>541</v>
      </c>
      <c r="J4755" s="279" t="s">
        <v>403</v>
      </c>
      <c r="K4755" s="280">
        <v>2014</v>
      </c>
      <c r="L4755" s="279" t="s">
        <v>402</v>
      </c>
      <c r="M4755" s="279" t="s">
        <v>394</v>
      </c>
      <c r="N4755" s="279" t="s">
        <v>394</v>
      </c>
      <c r="O4755" s="279" t="s">
        <v>394</v>
      </c>
      <c r="P4755" s="315">
        <v>0</v>
      </c>
      <c r="Q4755" s="278"/>
      <c r="R4755" s="303"/>
      <c r="S4755" s="279" t="s">
        <v>394</v>
      </c>
      <c r="T4755" s="279" t="s">
        <v>394</v>
      </c>
      <c r="U4755" s="303"/>
      <c r="V4755" s="303"/>
      <c r="W4755" s="303"/>
      <c r="X4755" s="303"/>
      <c r="Z4755" s="303"/>
      <c r="AA4755" s="303"/>
      <c r="AC4755" s="279" t="s">
        <v>394</v>
      </c>
      <c r="AF4755" s="276">
        <f>IFERROR(VLOOKUP(A4755,'[1]قوائم الترجمة'!AC$2:AD$2397,1,0),"م")</f>
        <v>123968</v>
      </c>
      <c r="AG4755" s="232"/>
      <c r="AH4755" s="233"/>
      <c r="AI4755" s="233"/>
      <c r="AJ4755" s="233"/>
      <c r="AL4755" s="267"/>
      <c r="AM4755" s="235"/>
      <c r="AO4755" s="236"/>
      <c r="AU4755" s="234"/>
    </row>
    <row r="4756" spans="1:47" ht="21" x14ac:dyDescent="0.4">
      <c r="A4756" s="278">
        <v>123969</v>
      </c>
      <c r="B4756" s="279" t="s">
        <v>2007</v>
      </c>
      <c r="C4756" s="279" t="s">
        <v>833</v>
      </c>
      <c r="D4756" s="279" t="s">
        <v>669</v>
      </c>
      <c r="E4756" s="279" t="s">
        <v>394</v>
      </c>
      <c r="F4756"/>
      <c r="H4756" s="279" t="s">
        <v>394</v>
      </c>
      <c r="I4756" s="279" t="s">
        <v>539</v>
      </c>
      <c r="J4756" s="279" t="s">
        <v>394</v>
      </c>
      <c r="K4756" s="279" t="s">
        <v>394</v>
      </c>
      <c r="L4756" s="279" t="s">
        <v>394</v>
      </c>
      <c r="M4756" s="279" t="s">
        <v>394</v>
      </c>
      <c r="N4756" s="279" t="s">
        <v>394</v>
      </c>
      <c r="O4756" s="279" t="s">
        <v>394</v>
      </c>
      <c r="P4756" s="315">
        <v>0</v>
      </c>
      <c r="Q4756" s="279" t="s">
        <v>394</v>
      </c>
      <c r="R4756" s="279" t="s">
        <v>394</v>
      </c>
      <c r="S4756" s="279" t="s">
        <v>394</v>
      </c>
      <c r="T4756" s="279" t="s">
        <v>394</v>
      </c>
      <c r="U4756" s="279" t="s">
        <v>394</v>
      </c>
      <c r="V4756" s="279" t="s">
        <v>394</v>
      </c>
      <c r="W4756" s="279" t="s">
        <v>394</v>
      </c>
      <c r="X4756" s="279" t="s">
        <v>394</v>
      </c>
      <c r="Y4756" s="281"/>
      <c r="Z4756" s="279" t="s">
        <v>394</v>
      </c>
      <c r="AA4756" s="279" t="s">
        <v>394</v>
      </c>
      <c r="AB4756" s="281"/>
      <c r="AC4756" s="279" t="s">
        <v>394</v>
      </c>
      <c r="AF4756" s="276" t="str">
        <f>IFERROR(VLOOKUP(A4756,'[1]قوائم الترجمة'!AC$2:AD$2397,1,0),"م")</f>
        <v>م</v>
      </c>
      <c r="AG4756" s="232"/>
      <c r="AH4756" s="233"/>
      <c r="AI4756" s="233"/>
      <c r="AJ4756" s="233"/>
      <c r="AL4756" s="267"/>
      <c r="AM4756" s="235"/>
      <c r="AO4756" s="236"/>
      <c r="AU4756" s="234"/>
    </row>
    <row r="4757" spans="1:47" ht="21" x14ac:dyDescent="0.4">
      <c r="A4757" s="278">
        <v>123970</v>
      </c>
      <c r="B4757" s="279" t="s">
        <v>2006</v>
      </c>
      <c r="C4757" s="279" t="s">
        <v>739</v>
      </c>
      <c r="D4757" s="279" t="s">
        <v>674</v>
      </c>
      <c r="E4757" s="279" t="s">
        <v>423</v>
      </c>
      <c r="F4757" s="315" t="s">
        <v>10031</v>
      </c>
      <c r="G4757" s="315" t="s">
        <v>410</v>
      </c>
      <c r="H4757" s="279" t="s">
        <v>425</v>
      </c>
      <c r="I4757" s="279" t="s">
        <v>541</v>
      </c>
      <c r="J4757" s="279" t="s">
        <v>403</v>
      </c>
      <c r="K4757" s="280">
        <v>2003</v>
      </c>
      <c r="L4757" s="279" t="s">
        <v>404</v>
      </c>
      <c r="M4757" s="279" t="s">
        <v>394</v>
      </c>
      <c r="N4757" s="279" t="s">
        <v>394</v>
      </c>
      <c r="O4757" s="279" t="s">
        <v>394</v>
      </c>
      <c r="P4757" s="315">
        <v>0</v>
      </c>
      <c r="Q4757" s="278"/>
      <c r="R4757" s="303"/>
      <c r="S4757" s="279" t="s">
        <v>394</v>
      </c>
      <c r="T4757" s="279" t="s">
        <v>394</v>
      </c>
      <c r="U4757" s="303"/>
      <c r="V4757" s="303"/>
      <c r="W4757" s="303"/>
      <c r="X4757" s="303"/>
      <c r="Z4757" s="303"/>
      <c r="AA4757" s="303"/>
      <c r="AC4757" s="279" t="s">
        <v>394</v>
      </c>
      <c r="AF4757" s="276">
        <f>IFERROR(VLOOKUP(A4757,'[1]قوائم الترجمة'!AC$2:AD$2397,1,0),"م")</f>
        <v>123970</v>
      </c>
      <c r="AG4757" s="232"/>
      <c r="AH4757" s="233"/>
      <c r="AI4757" s="233"/>
      <c r="AJ4757" s="233"/>
      <c r="AL4757" s="267"/>
      <c r="AM4757" s="235"/>
      <c r="AO4757" s="236"/>
      <c r="AU4757" s="234"/>
    </row>
    <row r="4758" spans="1:47" ht="21" x14ac:dyDescent="0.4">
      <c r="A4758" s="278">
        <v>123971</v>
      </c>
      <c r="B4758" s="279" t="s">
        <v>2005</v>
      </c>
      <c r="C4758" s="279" t="s">
        <v>151</v>
      </c>
      <c r="D4758" s="279" t="s">
        <v>274</v>
      </c>
      <c r="E4758" s="279" t="s">
        <v>394</v>
      </c>
      <c r="F4758"/>
      <c r="H4758" s="279" t="s">
        <v>394</v>
      </c>
      <c r="I4758" s="279" t="s">
        <v>540</v>
      </c>
      <c r="J4758" s="279" t="s">
        <v>394</v>
      </c>
      <c r="K4758" s="279" t="s">
        <v>394</v>
      </c>
      <c r="L4758" s="279" t="s">
        <v>394</v>
      </c>
      <c r="M4758" s="279" t="s">
        <v>394</v>
      </c>
      <c r="N4758" s="279" t="s">
        <v>394</v>
      </c>
      <c r="O4758" s="279" t="s">
        <v>394</v>
      </c>
      <c r="P4758" s="315">
        <v>0</v>
      </c>
      <c r="Q4758" s="279" t="s">
        <v>394</v>
      </c>
      <c r="R4758" s="279" t="s">
        <v>394</v>
      </c>
      <c r="S4758" s="279" t="s">
        <v>394</v>
      </c>
      <c r="T4758" s="279" t="s">
        <v>394</v>
      </c>
      <c r="U4758" s="279" t="s">
        <v>394</v>
      </c>
      <c r="V4758" s="279" t="s">
        <v>394</v>
      </c>
      <c r="W4758" s="279" t="s">
        <v>394</v>
      </c>
      <c r="X4758" s="279" t="s">
        <v>394</v>
      </c>
      <c r="Y4758" s="281"/>
      <c r="Z4758" s="279" t="s">
        <v>394</v>
      </c>
      <c r="AA4758" s="279" t="s">
        <v>394</v>
      </c>
      <c r="AB4758" s="281"/>
      <c r="AC4758" s="279" t="s">
        <v>394</v>
      </c>
      <c r="AF4758" s="276" t="str">
        <f>IFERROR(VLOOKUP(A4758,'[1]قوائم الترجمة'!AC$2:AD$2397,1,0),"م")</f>
        <v>م</v>
      </c>
      <c r="AG4758" s="232"/>
      <c r="AH4758" s="233"/>
      <c r="AI4758" s="233"/>
      <c r="AJ4758" s="233"/>
      <c r="AL4758" s="267"/>
      <c r="AM4758" s="235"/>
      <c r="AO4758" s="236"/>
      <c r="AU4758" s="234"/>
    </row>
    <row r="4759" spans="1:47" ht="21" x14ac:dyDescent="0.4">
      <c r="A4759" s="278">
        <v>123972</v>
      </c>
      <c r="B4759" s="279" t="s">
        <v>2004</v>
      </c>
      <c r="C4759" s="279" t="s">
        <v>149</v>
      </c>
      <c r="D4759" s="279" t="s">
        <v>236</v>
      </c>
      <c r="E4759" s="279" t="s">
        <v>394</v>
      </c>
      <c r="F4759"/>
      <c r="H4759" s="279" t="s">
        <v>394</v>
      </c>
      <c r="I4759" s="279" t="s">
        <v>540</v>
      </c>
      <c r="J4759" s="279" t="s">
        <v>394</v>
      </c>
      <c r="K4759" s="279" t="s">
        <v>394</v>
      </c>
      <c r="L4759" s="279" t="s">
        <v>394</v>
      </c>
      <c r="M4759" s="279" t="s">
        <v>394</v>
      </c>
      <c r="N4759" s="279" t="s">
        <v>394</v>
      </c>
      <c r="O4759" s="279" t="s">
        <v>394</v>
      </c>
      <c r="P4759" s="315">
        <v>0</v>
      </c>
      <c r="Q4759" s="279" t="s">
        <v>394</v>
      </c>
      <c r="R4759" s="279" t="s">
        <v>394</v>
      </c>
      <c r="S4759" s="279" t="s">
        <v>394</v>
      </c>
      <c r="T4759" s="279" t="s">
        <v>394</v>
      </c>
      <c r="U4759" s="279" t="s">
        <v>394</v>
      </c>
      <c r="V4759" s="279" t="s">
        <v>394</v>
      </c>
      <c r="W4759" s="279" t="s">
        <v>394</v>
      </c>
      <c r="X4759" s="279" t="s">
        <v>394</v>
      </c>
      <c r="Y4759" s="281"/>
      <c r="Z4759" s="279" t="s">
        <v>394</v>
      </c>
      <c r="AA4759" s="279" t="s">
        <v>394</v>
      </c>
      <c r="AB4759" s="281"/>
      <c r="AC4759" s="279" t="s">
        <v>394</v>
      </c>
      <c r="AF4759" s="276" t="str">
        <f>IFERROR(VLOOKUP(A4759,'[1]قوائم الترجمة'!AC$2:AD$2397,1,0),"م")</f>
        <v>م</v>
      </c>
      <c r="AG4759" s="232"/>
      <c r="AH4759" s="233"/>
      <c r="AI4759" s="233"/>
      <c r="AJ4759" s="233"/>
      <c r="AL4759" s="267"/>
      <c r="AM4759" s="235"/>
      <c r="AO4759" s="236"/>
      <c r="AU4759" s="234"/>
    </row>
    <row r="4760" spans="1:47" ht="21" x14ac:dyDescent="0.4">
      <c r="A4760" s="278">
        <v>123973</v>
      </c>
      <c r="B4760" s="279" t="s">
        <v>2003</v>
      </c>
      <c r="C4760" s="279" t="s">
        <v>103</v>
      </c>
      <c r="D4760" s="279" t="s">
        <v>367</v>
      </c>
      <c r="E4760" s="279" t="s">
        <v>423</v>
      </c>
      <c r="F4760" s="315" t="s">
        <v>10032</v>
      </c>
      <c r="G4760" s="315" t="s">
        <v>8293</v>
      </c>
      <c r="H4760" s="279" t="s">
        <v>425</v>
      </c>
      <c r="I4760" s="279" t="s">
        <v>541</v>
      </c>
      <c r="J4760" s="279" t="s">
        <v>403</v>
      </c>
      <c r="K4760" s="280">
        <v>1983</v>
      </c>
      <c r="L4760" s="279" t="s">
        <v>417</v>
      </c>
      <c r="M4760" s="279" t="s">
        <v>394</v>
      </c>
      <c r="N4760" s="279" t="s">
        <v>394</v>
      </c>
      <c r="O4760" s="279" t="s">
        <v>394</v>
      </c>
      <c r="P4760" s="315">
        <v>0</v>
      </c>
      <c r="Q4760" s="278"/>
      <c r="R4760" s="303"/>
      <c r="S4760" s="279" t="s">
        <v>394</v>
      </c>
      <c r="T4760" s="279" t="s">
        <v>394</v>
      </c>
      <c r="U4760" s="303"/>
      <c r="V4760" s="303"/>
      <c r="W4760" s="303"/>
      <c r="X4760" s="303"/>
      <c r="Z4760" s="303"/>
      <c r="AA4760" s="303"/>
      <c r="AC4760" s="279" t="s">
        <v>394</v>
      </c>
      <c r="AF4760" s="276">
        <f>IFERROR(VLOOKUP(A4760,'[1]قوائم الترجمة'!AC$2:AD$2397,1,0),"م")</f>
        <v>123973</v>
      </c>
      <c r="AG4760" s="232"/>
      <c r="AH4760" s="233"/>
      <c r="AI4760" s="233"/>
      <c r="AJ4760" s="233"/>
      <c r="AL4760" s="267"/>
      <c r="AM4760" s="235"/>
      <c r="AO4760" s="236"/>
      <c r="AU4760" s="234"/>
    </row>
    <row r="4761" spans="1:47" ht="21" x14ac:dyDescent="0.4">
      <c r="A4761" s="278">
        <v>123974</v>
      </c>
      <c r="B4761" s="279" t="s">
        <v>2002</v>
      </c>
      <c r="C4761" s="279" t="s">
        <v>68</v>
      </c>
      <c r="D4761" s="279" t="s">
        <v>460</v>
      </c>
      <c r="E4761" s="279" t="s">
        <v>394</v>
      </c>
      <c r="F4761"/>
      <c r="H4761" s="279" t="s">
        <v>394</v>
      </c>
      <c r="I4761" s="279" t="s">
        <v>539</v>
      </c>
      <c r="J4761" s="279" t="s">
        <v>394</v>
      </c>
      <c r="K4761" s="279" t="s">
        <v>394</v>
      </c>
      <c r="L4761" s="279" t="s">
        <v>394</v>
      </c>
      <c r="M4761" s="279" t="s">
        <v>394</v>
      </c>
      <c r="N4761" s="279" t="s">
        <v>394</v>
      </c>
      <c r="O4761" s="279" t="s">
        <v>394</v>
      </c>
      <c r="P4761" s="315">
        <v>0</v>
      </c>
      <c r="Q4761" s="279" t="s">
        <v>394</v>
      </c>
      <c r="R4761" s="279" t="s">
        <v>394</v>
      </c>
      <c r="S4761" s="279" t="s">
        <v>394</v>
      </c>
      <c r="T4761" s="279" t="s">
        <v>394</v>
      </c>
      <c r="U4761" s="279" t="s">
        <v>394</v>
      </c>
      <c r="V4761" s="279" t="s">
        <v>394</v>
      </c>
      <c r="W4761" s="279" t="s">
        <v>394</v>
      </c>
      <c r="X4761" s="279" t="s">
        <v>394</v>
      </c>
      <c r="Y4761" s="281"/>
      <c r="Z4761" s="279" t="s">
        <v>394</v>
      </c>
      <c r="AA4761" s="279" t="s">
        <v>394</v>
      </c>
      <c r="AB4761" s="281"/>
      <c r="AC4761" s="279" t="s">
        <v>394</v>
      </c>
      <c r="AF4761" s="276" t="str">
        <f>IFERROR(VLOOKUP(A4761,'[1]قوائم الترجمة'!AC$2:AD$2397,1,0),"م")</f>
        <v>م</v>
      </c>
      <c r="AG4761" s="232"/>
      <c r="AH4761" s="233"/>
      <c r="AI4761" s="233"/>
      <c r="AJ4761" s="233"/>
      <c r="AL4761" s="267"/>
      <c r="AM4761" s="235"/>
      <c r="AO4761" s="236"/>
      <c r="AU4761" s="234"/>
    </row>
    <row r="4762" spans="1:47" ht="21" x14ac:dyDescent="0.4">
      <c r="A4762" s="278">
        <v>123975</v>
      </c>
      <c r="B4762" s="279" t="s">
        <v>2001</v>
      </c>
      <c r="C4762" s="279" t="s">
        <v>516</v>
      </c>
      <c r="D4762" s="279" t="s">
        <v>273</v>
      </c>
      <c r="E4762" s="279" t="s">
        <v>424</v>
      </c>
      <c r="F4762" s="315" t="s">
        <v>9239</v>
      </c>
      <c r="G4762" s="315" t="s">
        <v>8215</v>
      </c>
      <c r="H4762" s="279" t="s">
        <v>425</v>
      </c>
      <c r="I4762" s="279" t="s">
        <v>541</v>
      </c>
      <c r="J4762" s="279" t="s">
        <v>403</v>
      </c>
      <c r="K4762" s="280">
        <v>2009</v>
      </c>
      <c r="L4762" s="279" t="s">
        <v>404</v>
      </c>
      <c r="M4762" s="279" t="s">
        <v>394</v>
      </c>
      <c r="N4762" s="279" t="s">
        <v>394</v>
      </c>
      <c r="O4762" s="279" t="s">
        <v>394</v>
      </c>
      <c r="P4762" s="315">
        <v>0</v>
      </c>
      <c r="Q4762" s="278"/>
      <c r="R4762" s="303"/>
      <c r="S4762" s="279" t="s">
        <v>394</v>
      </c>
      <c r="T4762" s="279" t="s">
        <v>394</v>
      </c>
      <c r="U4762" s="303"/>
      <c r="V4762" s="303"/>
      <c r="W4762" s="303"/>
      <c r="X4762" s="303"/>
      <c r="Z4762" s="303"/>
      <c r="AA4762" s="303"/>
      <c r="AC4762" s="279" t="s">
        <v>394</v>
      </c>
      <c r="AF4762" s="276">
        <f>IFERROR(VLOOKUP(A4762,'[1]قوائم الترجمة'!AC$2:AD$2397,1,0),"م")</f>
        <v>123975</v>
      </c>
      <c r="AG4762" s="232"/>
      <c r="AH4762" s="233"/>
      <c r="AI4762" s="233"/>
      <c r="AJ4762" s="233"/>
      <c r="AL4762" s="267"/>
      <c r="AM4762" s="235"/>
      <c r="AO4762" s="236"/>
      <c r="AU4762" s="234"/>
    </row>
    <row r="4763" spans="1:47" ht="21" x14ac:dyDescent="0.4">
      <c r="A4763" s="278">
        <v>123976</v>
      </c>
      <c r="B4763" s="279" t="s">
        <v>2000</v>
      </c>
      <c r="C4763" s="279" t="s">
        <v>68</v>
      </c>
      <c r="D4763" s="279" t="s">
        <v>310</v>
      </c>
      <c r="E4763" s="279" t="s">
        <v>394</v>
      </c>
      <c r="F4763"/>
      <c r="H4763" s="279" t="s">
        <v>394</v>
      </c>
      <c r="I4763" s="279" t="s">
        <v>539</v>
      </c>
      <c r="J4763" s="279" t="s">
        <v>394</v>
      </c>
      <c r="K4763" s="279" t="s">
        <v>394</v>
      </c>
      <c r="L4763" s="279" t="s">
        <v>394</v>
      </c>
      <c r="M4763" s="279" t="s">
        <v>394</v>
      </c>
      <c r="N4763" s="279" t="s">
        <v>394</v>
      </c>
      <c r="O4763" s="279" t="s">
        <v>394</v>
      </c>
      <c r="P4763" s="315">
        <v>0</v>
      </c>
      <c r="Q4763" s="279" t="s">
        <v>394</v>
      </c>
      <c r="R4763" s="279" t="s">
        <v>394</v>
      </c>
      <c r="S4763" s="279" t="s">
        <v>394</v>
      </c>
      <c r="T4763" s="279" t="s">
        <v>394</v>
      </c>
      <c r="U4763" s="279" t="s">
        <v>394</v>
      </c>
      <c r="V4763" s="279" t="s">
        <v>394</v>
      </c>
      <c r="W4763" s="279" t="s">
        <v>394</v>
      </c>
      <c r="X4763" s="279" t="s">
        <v>394</v>
      </c>
      <c r="Y4763" s="281"/>
      <c r="Z4763" s="279" t="s">
        <v>394</v>
      </c>
      <c r="AA4763" s="279" t="s">
        <v>394</v>
      </c>
      <c r="AB4763" s="281"/>
      <c r="AC4763" s="279" t="s">
        <v>394</v>
      </c>
      <c r="AF4763" s="276" t="str">
        <f>IFERROR(VLOOKUP(A4763,'[1]قوائم الترجمة'!AC$2:AD$2397,1,0),"م")</f>
        <v>م</v>
      </c>
      <c r="AG4763" s="232"/>
      <c r="AH4763" s="233"/>
      <c r="AI4763" s="233"/>
      <c r="AJ4763" s="233"/>
      <c r="AL4763" s="267"/>
      <c r="AM4763" s="235"/>
      <c r="AO4763" s="236"/>
      <c r="AU4763" s="234"/>
    </row>
    <row r="4764" spans="1:47" ht="21" x14ac:dyDescent="0.4">
      <c r="A4764" s="278">
        <v>123977</v>
      </c>
      <c r="B4764" s="279" t="s">
        <v>1999</v>
      </c>
      <c r="C4764" s="279" t="s">
        <v>93</v>
      </c>
      <c r="D4764" s="279" t="s">
        <v>256</v>
      </c>
      <c r="E4764" s="279" t="s">
        <v>5660</v>
      </c>
      <c r="F4764" s="315" t="s">
        <v>10033</v>
      </c>
      <c r="G4764" s="315" t="s">
        <v>402</v>
      </c>
      <c r="H4764" s="279" t="s">
        <v>425</v>
      </c>
      <c r="I4764" s="279" t="s">
        <v>542</v>
      </c>
      <c r="J4764" s="279" t="s">
        <v>8112</v>
      </c>
      <c r="K4764" s="280">
        <v>2011</v>
      </c>
      <c r="L4764" s="279" t="s">
        <v>402</v>
      </c>
      <c r="M4764" s="279" t="s">
        <v>394</v>
      </c>
      <c r="N4764" s="279" t="s">
        <v>394</v>
      </c>
      <c r="O4764" s="279" t="s">
        <v>394</v>
      </c>
      <c r="P4764" s="315">
        <v>0</v>
      </c>
      <c r="Q4764" s="278"/>
      <c r="R4764" s="303"/>
      <c r="S4764" s="279" t="s">
        <v>394</v>
      </c>
      <c r="T4764" s="279" t="s">
        <v>394</v>
      </c>
      <c r="U4764" s="303"/>
      <c r="V4764" s="303"/>
      <c r="W4764" s="303"/>
      <c r="X4764" s="303"/>
      <c r="Z4764" s="303"/>
      <c r="AA4764" s="303"/>
      <c r="AC4764" s="279" t="s">
        <v>394</v>
      </c>
      <c r="AF4764" s="276">
        <f>IFERROR(VLOOKUP(A4764,'[1]قوائم الترجمة'!AC$2:AD$2397,1,0),"م")</f>
        <v>123977</v>
      </c>
      <c r="AG4764" s="232"/>
      <c r="AH4764" s="233"/>
      <c r="AI4764" s="233"/>
      <c r="AJ4764" s="233"/>
      <c r="AL4764" s="267"/>
      <c r="AM4764" s="235"/>
      <c r="AO4764" s="236"/>
      <c r="AU4764" s="234"/>
    </row>
    <row r="4765" spans="1:47" ht="21" x14ac:dyDescent="0.4">
      <c r="A4765" s="278">
        <v>123978</v>
      </c>
      <c r="B4765" s="279" t="s">
        <v>1996</v>
      </c>
      <c r="C4765" s="279" t="s">
        <v>1997</v>
      </c>
      <c r="D4765" s="279" t="s">
        <v>1998</v>
      </c>
      <c r="E4765" s="279" t="s">
        <v>394</v>
      </c>
      <c r="F4765"/>
      <c r="H4765" s="279" t="s">
        <v>394</v>
      </c>
      <c r="I4765" s="279" t="s">
        <v>539</v>
      </c>
      <c r="J4765" s="279" t="s">
        <v>394</v>
      </c>
      <c r="K4765" s="279" t="s">
        <v>394</v>
      </c>
      <c r="L4765" s="279" t="s">
        <v>394</v>
      </c>
      <c r="M4765" s="279" t="s">
        <v>394</v>
      </c>
      <c r="N4765" s="279" t="s">
        <v>394</v>
      </c>
      <c r="O4765" s="279" t="s">
        <v>394</v>
      </c>
      <c r="P4765" s="315">
        <v>0</v>
      </c>
      <c r="Q4765" s="279" t="s">
        <v>394</v>
      </c>
      <c r="R4765" s="279" t="s">
        <v>394</v>
      </c>
      <c r="S4765" s="279" t="s">
        <v>394</v>
      </c>
      <c r="T4765" s="279" t="s">
        <v>394</v>
      </c>
      <c r="U4765" s="279" t="s">
        <v>394</v>
      </c>
      <c r="V4765" s="279" t="s">
        <v>394</v>
      </c>
      <c r="W4765" s="279" t="s">
        <v>394</v>
      </c>
      <c r="X4765" s="279" t="s">
        <v>394</v>
      </c>
      <c r="Y4765" s="281"/>
      <c r="Z4765" s="279" t="s">
        <v>394</v>
      </c>
      <c r="AA4765" s="279" t="s">
        <v>394</v>
      </c>
      <c r="AB4765" s="281"/>
      <c r="AC4765" s="279" t="s">
        <v>394</v>
      </c>
      <c r="AF4765" s="276" t="str">
        <f>IFERROR(VLOOKUP(A4765,'[1]قوائم الترجمة'!AC$2:AD$2397,1,0),"م")</f>
        <v>م</v>
      </c>
      <c r="AG4765" s="232"/>
      <c r="AH4765" s="233"/>
      <c r="AI4765" s="233"/>
      <c r="AJ4765" s="233"/>
      <c r="AL4765" s="267"/>
      <c r="AM4765" s="235"/>
      <c r="AO4765" s="236"/>
      <c r="AU4765" s="234"/>
    </row>
    <row r="4766" spans="1:47" ht="21" x14ac:dyDescent="0.4">
      <c r="A4766" s="278">
        <v>123979</v>
      </c>
      <c r="B4766" s="279" t="s">
        <v>1994</v>
      </c>
      <c r="C4766" s="279" t="s">
        <v>68</v>
      </c>
      <c r="D4766" s="279" t="s">
        <v>1995</v>
      </c>
      <c r="E4766" s="279" t="s">
        <v>424</v>
      </c>
      <c r="F4766" s="315" t="s">
        <v>8510</v>
      </c>
      <c r="G4766" s="315" t="s">
        <v>402</v>
      </c>
      <c r="H4766" s="279" t="s">
        <v>425</v>
      </c>
      <c r="I4766" s="279" t="s">
        <v>541</v>
      </c>
      <c r="J4766" s="279" t="s">
        <v>8112</v>
      </c>
      <c r="K4766" s="280">
        <v>2008</v>
      </c>
      <c r="L4766" s="279" t="s">
        <v>404</v>
      </c>
      <c r="M4766" s="279" t="s">
        <v>394</v>
      </c>
      <c r="N4766" s="279" t="s">
        <v>394</v>
      </c>
      <c r="O4766" s="279" t="s">
        <v>394</v>
      </c>
      <c r="P4766" s="315">
        <v>0</v>
      </c>
      <c r="Q4766" s="278"/>
      <c r="R4766" s="303"/>
      <c r="S4766" s="279" t="s">
        <v>394</v>
      </c>
      <c r="T4766" s="279" t="s">
        <v>394</v>
      </c>
      <c r="U4766" s="303"/>
      <c r="V4766" s="303"/>
      <c r="W4766" s="303"/>
      <c r="X4766" s="303"/>
      <c r="Z4766" s="303"/>
      <c r="AA4766" s="303"/>
      <c r="AC4766" s="279" t="s">
        <v>394</v>
      </c>
      <c r="AF4766" s="276">
        <f>IFERROR(VLOOKUP(A4766,'[1]قوائم الترجمة'!AC$2:AD$2397,1,0),"م")</f>
        <v>123979</v>
      </c>
      <c r="AG4766" s="232"/>
      <c r="AH4766" s="233"/>
      <c r="AI4766" s="233"/>
      <c r="AJ4766" s="233"/>
      <c r="AL4766" s="267"/>
      <c r="AM4766" s="235"/>
      <c r="AO4766" s="236"/>
      <c r="AU4766" s="234"/>
    </row>
    <row r="4767" spans="1:47" ht="21" x14ac:dyDescent="0.4">
      <c r="A4767" s="278">
        <v>123980</v>
      </c>
      <c r="B4767" s="279" t="s">
        <v>1992</v>
      </c>
      <c r="C4767" s="279" t="s">
        <v>479</v>
      </c>
      <c r="D4767" s="279" t="s">
        <v>1993</v>
      </c>
      <c r="E4767" s="279" t="s">
        <v>424</v>
      </c>
      <c r="F4767" s="315" t="s">
        <v>10034</v>
      </c>
      <c r="G4767" s="315" t="s">
        <v>420</v>
      </c>
      <c r="H4767" s="279" t="s">
        <v>425</v>
      </c>
      <c r="I4767" s="279" t="s">
        <v>541</v>
      </c>
      <c r="J4767" s="279" t="s">
        <v>426</v>
      </c>
      <c r="K4767" s="280">
        <v>1993</v>
      </c>
      <c r="L4767" s="279" t="s">
        <v>420</v>
      </c>
      <c r="M4767" s="279" t="s">
        <v>394</v>
      </c>
      <c r="N4767" s="279" t="s">
        <v>394</v>
      </c>
      <c r="O4767" s="279" t="s">
        <v>394</v>
      </c>
      <c r="P4767" s="315">
        <v>0</v>
      </c>
      <c r="Q4767" s="278"/>
      <c r="R4767" s="303"/>
      <c r="S4767" s="279" t="s">
        <v>394</v>
      </c>
      <c r="T4767" s="279" t="s">
        <v>394</v>
      </c>
      <c r="U4767" s="303"/>
      <c r="V4767" s="303"/>
      <c r="W4767" s="303"/>
      <c r="X4767" s="303"/>
      <c r="Z4767" s="303"/>
      <c r="AA4767" s="303"/>
      <c r="AC4767" s="279" t="s">
        <v>394</v>
      </c>
      <c r="AF4767" s="276">
        <f>IFERROR(VLOOKUP(A4767,'[1]قوائم الترجمة'!AC$2:AD$2397,1,0),"م")</f>
        <v>123980</v>
      </c>
      <c r="AG4767" s="232"/>
      <c r="AH4767" s="233"/>
      <c r="AI4767" s="233"/>
      <c r="AJ4767" s="233"/>
      <c r="AL4767" s="267"/>
      <c r="AM4767" s="235"/>
      <c r="AO4767" s="236"/>
      <c r="AU4767" s="234"/>
    </row>
    <row r="4768" spans="1:47" ht="21" x14ac:dyDescent="0.4">
      <c r="A4768" s="278">
        <v>123981</v>
      </c>
      <c r="B4768" s="279" t="s">
        <v>1991</v>
      </c>
      <c r="C4768" s="279" t="s">
        <v>1107</v>
      </c>
      <c r="D4768" s="279" t="s">
        <v>296</v>
      </c>
      <c r="E4768" s="279" t="s">
        <v>424</v>
      </c>
      <c r="F4768" s="315" t="s">
        <v>8760</v>
      </c>
      <c r="G4768" s="315" t="s">
        <v>8125</v>
      </c>
      <c r="H4768" s="279" t="s">
        <v>425</v>
      </c>
      <c r="I4768" s="279" t="s">
        <v>542</v>
      </c>
      <c r="J4768" s="279" t="s">
        <v>403</v>
      </c>
      <c r="K4768" s="280">
        <v>2018</v>
      </c>
      <c r="L4768" s="279" t="s">
        <v>415</v>
      </c>
      <c r="M4768" s="279" t="s">
        <v>394</v>
      </c>
      <c r="N4768" s="279" t="s">
        <v>10035</v>
      </c>
      <c r="O4768" s="279" t="s">
        <v>9008</v>
      </c>
      <c r="P4768" s="279">
        <v>55000</v>
      </c>
      <c r="Q4768" s="278"/>
      <c r="R4768" s="303"/>
      <c r="S4768" s="279" t="s">
        <v>394</v>
      </c>
      <c r="T4768" s="279"/>
      <c r="U4768" s="303"/>
      <c r="V4768" s="303"/>
      <c r="W4768" s="303"/>
      <c r="X4768" s="303"/>
      <c r="Z4768" s="303"/>
      <c r="AA4768" s="303"/>
      <c r="AC4768" s="279" t="s">
        <v>394</v>
      </c>
      <c r="AF4768" s="276">
        <f>IFERROR(VLOOKUP(A4768,'[1]قوائم الترجمة'!AC$2:AD$2397,1,0),"م")</f>
        <v>123981</v>
      </c>
      <c r="AG4768" s="232"/>
      <c r="AH4768" s="233"/>
      <c r="AI4768" s="233"/>
      <c r="AJ4768" s="233"/>
      <c r="AL4768" s="267"/>
      <c r="AM4768" s="235"/>
      <c r="AO4768" s="236"/>
      <c r="AU4768" s="234"/>
    </row>
    <row r="4769" spans="1:47" ht="21" x14ac:dyDescent="0.4">
      <c r="A4769" s="278">
        <v>123982</v>
      </c>
      <c r="B4769" s="279" t="s">
        <v>1990</v>
      </c>
      <c r="C4769" s="279" t="s">
        <v>115</v>
      </c>
      <c r="D4769" s="279" t="s">
        <v>673</v>
      </c>
      <c r="E4769" s="279" t="s">
        <v>394</v>
      </c>
      <c r="F4769"/>
      <c r="H4769" s="279" t="s">
        <v>394</v>
      </c>
      <c r="I4769" s="279" t="s">
        <v>541</v>
      </c>
      <c r="J4769" s="279" t="s">
        <v>394</v>
      </c>
      <c r="K4769" s="279" t="s">
        <v>394</v>
      </c>
      <c r="L4769" s="279" t="s">
        <v>394</v>
      </c>
      <c r="M4769" s="279" t="s">
        <v>394</v>
      </c>
      <c r="N4769" s="279" t="s">
        <v>394</v>
      </c>
      <c r="O4769" s="279" t="s">
        <v>394</v>
      </c>
      <c r="P4769" s="315">
        <v>0</v>
      </c>
      <c r="Q4769" s="279" t="s">
        <v>394</v>
      </c>
      <c r="R4769" s="279" t="s">
        <v>394</v>
      </c>
      <c r="S4769" s="279" t="s">
        <v>394</v>
      </c>
      <c r="T4769" s="279" t="s">
        <v>394</v>
      </c>
      <c r="U4769" s="279" t="s">
        <v>394</v>
      </c>
      <c r="V4769" s="279" t="s">
        <v>394</v>
      </c>
      <c r="W4769" s="279" t="s">
        <v>394</v>
      </c>
      <c r="X4769" s="279" t="s">
        <v>394</v>
      </c>
      <c r="Y4769" s="281"/>
      <c r="Z4769" s="279" t="s">
        <v>394</v>
      </c>
      <c r="AA4769" s="279" t="s">
        <v>394</v>
      </c>
      <c r="AB4769" s="281"/>
      <c r="AC4769" s="279" t="s">
        <v>394</v>
      </c>
      <c r="AF4769" s="276" t="str">
        <f>IFERROR(VLOOKUP(A4769,'[1]قوائم الترجمة'!AC$2:AD$2397,1,0),"م")</f>
        <v>م</v>
      </c>
      <c r="AG4769" s="232"/>
      <c r="AH4769" s="233"/>
      <c r="AI4769" s="233"/>
      <c r="AJ4769" s="233"/>
      <c r="AL4769" s="267"/>
      <c r="AM4769" s="235"/>
      <c r="AO4769" s="236"/>
      <c r="AU4769" s="234"/>
    </row>
    <row r="4770" spans="1:47" ht="21" x14ac:dyDescent="0.4">
      <c r="A4770" s="278">
        <v>123983</v>
      </c>
      <c r="B4770" s="279" t="s">
        <v>1988</v>
      </c>
      <c r="C4770" s="279" t="s">
        <v>78</v>
      </c>
      <c r="D4770" s="279" t="s">
        <v>1989</v>
      </c>
      <c r="E4770" s="279" t="s">
        <v>394</v>
      </c>
      <c r="F4770"/>
      <c r="H4770" s="279" t="s">
        <v>394</v>
      </c>
      <c r="I4770" s="279" t="s">
        <v>539</v>
      </c>
      <c r="J4770" s="279" t="s">
        <v>394</v>
      </c>
      <c r="K4770" s="279" t="s">
        <v>394</v>
      </c>
      <c r="L4770" s="279" t="s">
        <v>394</v>
      </c>
      <c r="M4770" s="279" t="s">
        <v>394</v>
      </c>
      <c r="N4770" s="279" t="s">
        <v>394</v>
      </c>
      <c r="O4770" s="279" t="s">
        <v>394</v>
      </c>
      <c r="P4770" s="315">
        <v>0</v>
      </c>
      <c r="Q4770" s="279" t="s">
        <v>394</v>
      </c>
      <c r="R4770" s="279" t="s">
        <v>394</v>
      </c>
      <c r="S4770" s="279" t="s">
        <v>394</v>
      </c>
      <c r="T4770" s="279" t="s">
        <v>394</v>
      </c>
      <c r="U4770" s="279" t="s">
        <v>394</v>
      </c>
      <c r="V4770" s="279" t="s">
        <v>394</v>
      </c>
      <c r="W4770" s="279" t="s">
        <v>394</v>
      </c>
      <c r="X4770" s="279" t="s">
        <v>394</v>
      </c>
      <c r="Y4770" s="281"/>
      <c r="Z4770" s="279" t="s">
        <v>394</v>
      </c>
      <c r="AA4770" s="279" t="s">
        <v>394</v>
      </c>
      <c r="AB4770" s="281"/>
      <c r="AC4770" s="279" t="s">
        <v>394</v>
      </c>
      <c r="AF4770" s="276" t="str">
        <f>IFERROR(VLOOKUP(A4770,'[1]قوائم الترجمة'!AC$2:AD$2397,1,0),"م")</f>
        <v>م</v>
      </c>
      <c r="AG4770" s="232"/>
      <c r="AH4770" s="233"/>
      <c r="AI4770" s="233"/>
      <c r="AJ4770" s="233"/>
      <c r="AL4770" s="267"/>
      <c r="AM4770" s="235"/>
      <c r="AO4770" s="236"/>
      <c r="AU4770" s="234"/>
    </row>
    <row r="4771" spans="1:47" ht="21" x14ac:dyDescent="0.4">
      <c r="A4771" s="278">
        <v>123984</v>
      </c>
      <c r="B4771" s="279" t="s">
        <v>1987</v>
      </c>
      <c r="C4771" s="279" t="s">
        <v>120</v>
      </c>
      <c r="D4771" s="279" t="s">
        <v>283</v>
      </c>
      <c r="E4771" s="279" t="s">
        <v>394</v>
      </c>
      <c r="F4771"/>
      <c r="H4771" s="279" t="s">
        <v>394</v>
      </c>
      <c r="I4771" s="279" t="s">
        <v>539</v>
      </c>
      <c r="J4771" s="279" t="s">
        <v>394</v>
      </c>
      <c r="K4771" s="279" t="s">
        <v>394</v>
      </c>
      <c r="L4771" s="279" t="s">
        <v>394</v>
      </c>
      <c r="M4771" s="279" t="s">
        <v>394</v>
      </c>
      <c r="N4771" s="279" t="s">
        <v>394</v>
      </c>
      <c r="O4771" s="279" t="s">
        <v>394</v>
      </c>
      <c r="P4771" s="315">
        <v>0</v>
      </c>
      <c r="Q4771" s="279" t="s">
        <v>394</v>
      </c>
      <c r="R4771" s="279" t="s">
        <v>394</v>
      </c>
      <c r="S4771" s="279" t="s">
        <v>394</v>
      </c>
      <c r="T4771" s="279" t="s">
        <v>394</v>
      </c>
      <c r="U4771" s="279" t="s">
        <v>394</v>
      </c>
      <c r="V4771" s="279" t="s">
        <v>394</v>
      </c>
      <c r="W4771" s="279" t="s">
        <v>394</v>
      </c>
      <c r="X4771" s="279" t="s">
        <v>394</v>
      </c>
      <c r="Y4771" s="281"/>
      <c r="Z4771" s="279" t="s">
        <v>394</v>
      </c>
      <c r="AA4771" s="279" t="s">
        <v>394</v>
      </c>
      <c r="AB4771" s="281"/>
      <c r="AC4771" s="279" t="s">
        <v>394</v>
      </c>
      <c r="AF4771" s="276" t="str">
        <f>IFERROR(VLOOKUP(A4771,'[1]قوائم الترجمة'!AC$2:AD$2397,1,0),"م")</f>
        <v>م</v>
      </c>
      <c r="AG4771" s="232"/>
      <c r="AH4771" s="233"/>
      <c r="AI4771" s="233"/>
      <c r="AJ4771" s="233"/>
      <c r="AL4771" s="267"/>
      <c r="AM4771" s="235"/>
      <c r="AO4771" s="236"/>
      <c r="AU4771" s="234"/>
    </row>
    <row r="4772" spans="1:47" ht="21" x14ac:dyDescent="0.4">
      <c r="A4772" s="278">
        <v>123985</v>
      </c>
      <c r="B4772" s="279" t="s">
        <v>1986</v>
      </c>
      <c r="C4772" s="279" t="s">
        <v>78</v>
      </c>
      <c r="D4772" s="279" t="s">
        <v>1408</v>
      </c>
      <c r="E4772" s="279" t="s">
        <v>394</v>
      </c>
      <c r="F4772"/>
      <c r="H4772" s="279" t="s">
        <v>394</v>
      </c>
      <c r="I4772" s="279" t="s">
        <v>539</v>
      </c>
      <c r="J4772" s="279" t="s">
        <v>394</v>
      </c>
      <c r="K4772" s="279" t="s">
        <v>394</v>
      </c>
      <c r="L4772" s="279" t="s">
        <v>394</v>
      </c>
      <c r="M4772" s="279" t="s">
        <v>394</v>
      </c>
      <c r="N4772" s="279" t="s">
        <v>394</v>
      </c>
      <c r="O4772" s="279" t="s">
        <v>394</v>
      </c>
      <c r="P4772" s="315">
        <v>0</v>
      </c>
      <c r="Q4772" s="279" t="s">
        <v>394</v>
      </c>
      <c r="R4772" s="279" t="s">
        <v>394</v>
      </c>
      <c r="S4772" s="279" t="s">
        <v>394</v>
      </c>
      <c r="T4772" s="279" t="s">
        <v>394</v>
      </c>
      <c r="U4772" s="279" t="s">
        <v>394</v>
      </c>
      <c r="V4772" s="279" t="s">
        <v>394</v>
      </c>
      <c r="W4772" s="279" t="s">
        <v>394</v>
      </c>
      <c r="X4772" s="279" t="s">
        <v>394</v>
      </c>
      <c r="Y4772" s="281"/>
      <c r="Z4772" s="279" t="s">
        <v>394</v>
      </c>
      <c r="AA4772" s="279" t="s">
        <v>394</v>
      </c>
      <c r="AB4772" s="281"/>
      <c r="AC4772" s="279" t="s">
        <v>394</v>
      </c>
      <c r="AF4772" s="276" t="str">
        <f>IFERROR(VLOOKUP(A4772,'[1]قوائم الترجمة'!AC$2:AD$2397,1,0),"م")</f>
        <v>م</v>
      </c>
      <c r="AG4772" s="232"/>
      <c r="AH4772" s="233"/>
      <c r="AI4772" s="233"/>
      <c r="AJ4772" s="233"/>
      <c r="AL4772" s="267"/>
      <c r="AM4772" s="235"/>
      <c r="AO4772" s="236"/>
      <c r="AU4772" s="234"/>
    </row>
    <row r="4773" spans="1:47" ht="21" x14ac:dyDescent="0.4">
      <c r="A4773" s="278">
        <v>123986</v>
      </c>
      <c r="B4773" s="279" t="s">
        <v>1985</v>
      </c>
      <c r="C4773" s="279" t="s">
        <v>183</v>
      </c>
      <c r="D4773" s="279" t="s">
        <v>292</v>
      </c>
      <c r="E4773" s="279" t="s">
        <v>424</v>
      </c>
      <c r="F4773" s="315" t="s">
        <v>10036</v>
      </c>
      <c r="G4773" s="315" t="s">
        <v>402</v>
      </c>
      <c r="H4773" s="279" t="s">
        <v>425</v>
      </c>
      <c r="I4773" s="279" t="s">
        <v>541</v>
      </c>
      <c r="J4773" s="279" t="s">
        <v>8112</v>
      </c>
      <c r="K4773" s="280">
        <v>2006</v>
      </c>
      <c r="L4773" s="279" t="s">
        <v>404</v>
      </c>
      <c r="M4773" s="279" t="s">
        <v>394</v>
      </c>
      <c r="N4773" s="279" t="s">
        <v>394</v>
      </c>
      <c r="O4773" s="279" t="s">
        <v>394</v>
      </c>
      <c r="P4773" s="315">
        <v>0</v>
      </c>
      <c r="Q4773" s="278"/>
      <c r="R4773" s="303"/>
      <c r="S4773" s="279" t="s">
        <v>394</v>
      </c>
      <c r="T4773" s="279" t="s">
        <v>394</v>
      </c>
      <c r="U4773" s="303"/>
      <c r="V4773" s="303"/>
      <c r="W4773" s="303"/>
      <c r="X4773" s="303"/>
      <c r="Z4773" s="303"/>
      <c r="AA4773" s="303"/>
      <c r="AC4773" s="279" t="s">
        <v>394</v>
      </c>
      <c r="AF4773" s="276">
        <f>IFERROR(VLOOKUP(A4773,'[1]قوائم الترجمة'!AC$2:AD$2397,1,0),"م")</f>
        <v>123986</v>
      </c>
      <c r="AG4773" s="232"/>
      <c r="AH4773" s="233"/>
      <c r="AI4773" s="233"/>
      <c r="AJ4773" s="233"/>
      <c r="AL4773" s="267"/>
      <c r="AM4773" s="235"/>
      <c r="AO4773" s="236"/>
      <c r="AU4773" s="234"/>
    </row>
    <row r="4774" spans="1:47" ht="21" x14ac:dyDescent="0.4">
      <c r="A4774" s="278">
        <v>123987</v>
      </c>
      <c r="B4774" s="279" t="s">
        <v>1984</v>
      </c>
      <c r="C4774" s="279" t="s">
        <v>111</v>
      </c>
      <c r="D4774" s="279" t="s">
        <v>558</v>
      </c>
      <c r="E4774" s="279" t="s">
        <v>424</v>
      </c>
      <c r="F4774" s="315" t="s">
        <v>10037</v>
      </c>
      <c r="G4774" s="315" t="s">
        <v>8305</v>
      </c>
      <c r="H4774" s="279" t="s">
        <v>425</v>
      </c>
      <c r="I4774" s="279" t="s">
        <v>541</v>
      </c>
      <c r="J4774" s="279" t="s">
        <v>426</v>
      </c>
      <c r="K4774" s="280">
        <v>1990</v>
      </c>
      <c r="L4774" s="279" t="s">
        <v>422</v>
      </c>
      <c r="M4774" s="279" t="s">
        <v>394</v>
      </c>
      <c r="N4774" s="279" t="s">
        <v>394</v>
      </c>
      <c r="O4774" s="279" t="s">
        <v>394</v>
      </c>
      <c r="P4774" s="315">
        <v>0</v>
      </c>
      <c r="Q4774" s="278"/>
      <c r="R4774" s="303"/>
      <c r="S4774" s="279" t="s">
        <v>394</v>
      </c>
      <c r="T4774" s="279" t="s">
        <v>394</v>
      </c>
      <c r="U4774" s="303"/>
      <c r="V4774" s="303"/>
      <c r="W4774" s="303"/>
      <c r="X4774" s="303"/>
      <c r="Z4774" s="303"/>
      <c r="AA4774" s="303"/>
      <c r="AC4774" s="279" t="s">
        <v>394</v>
      </c>
      <c r="AF4774" s="276">
        <f>IFERROR(VLOOKUP(A4774,'[1]قوائم الترجمة'!AC$2:AD$2397,1,0),"م")</f>
        <v>123987</v>
      </c>
      <c r="AG4774" s="232"/>
      <c r="AH4774" s="233"/>
      <c r="AI4774" s="233"/>
      <c r="AJ4774" s="233"/>
      <c r="AL4774" s="267"/>
      <c r="AM4774" s="235"/>
      <c r="AO4774" s="236"/>
      <c r="AU4774" s="234"/>
    </row>
    <row r="4775" spans="1:47" ht="21" x14ac:dyDescent="0.4">
      <c r="A4775" s="278">
        <v>123988</v>
      </c>
      <c r="B4775" s="279" t="s">
        <v>1983</v>
      </c>
      <c r="C4775" s="279" t="s">
        <v>138</v>
      </c>
      <c r="D4775" s="279" t="s">
        <v>616</v>
      </c>
      <c r="E4775" s="279" t="s">
        <v>394</v>
      </c>
      <c r="F4775"/>
      <c r="H4775" s="279" t="s">
        <v>394</v>
      </c>
      <c r="I4775" s="279" t="s">
        <v>539</v>
      </c>
      <c r="J4775" s="279" t="s">
        <v>394</v>
      </c>
      <c r="K4775" s="279" t="s">
        <v>394</v>
      </c>
      <c r="L4775" s="279" t="s">
        <v>394</v>
      </c>
      <c r="M4775" s="279" t="s">
        <v>394</v>
      </c>
      <c r="N4775" s="279" t="s">
        <v>394</v>
      </c>
      <c r="O4775" s="279" t="s">
        <v>394</v>
      </c>
      <c r="P4775" s="315">
        <v>0</v>
      </c>
      <c r="Q4775" s="279" t="s">
        <v>394</v>
      </c>
      <c r="R4775" s="279" t="s">
        <v>394</v>
      </c>
      <c r="S4775" s="279" t="s">
        <v>394</v>
      </c>
      <c r="T4775" s="279" t="s">
        <v>394</v>
      </c>
      <c r="U4775" s="279" t="s">
        <v>394</v>
      </c>
      <c r="V4775" s="279" t="s">
        <v>394</v>
      </c>
      <c r="W4775" s="279" t="s">
        <v>394</v>
      </c>
      <c r="X4775" s="279" t="s">
        <v>394</v>
      </c>
      <c r="Y4775" s="281"/>
      <c r="Z4775" s="279" t="s">
        <v>394</v>
      </c>
      <c r="AA4775" s="279" t="s">
        <v>394</v>
      </c>
      <c r="AB4775" s="281"/>
      <c r="AC4775" s="279" t="s">
        <v>394</v>
      </c>
      <c r="AF4775" s="276" t="str">
        <f>IFERROR(VLOOKUP(A4775,'[1]قوائم الترجمة'!AC$2:AD$2397,1,0),"م")</f>
        <v>م</v>
      </c>
      <c r="AG4775" s="232"/>
      <c r="AH4775" s="233"/>
      <c r="AI4775" s="233"/>
      <c r="AJ4775" s="233"/>
      <c r="AL4775" s="267"/>
      <c r="AM4775" s="235"/>
      <c r="AO4775" s="236"/>
      <c r="AU4775" s="234"/>
    </row>
    <row r="4776" spans="1:47" ht="21" x14ac:dyDescent="0.4">
      <c r="A4776" s="278">
        <v>123989</v>
      </c>
      <c r="B4776" s="279" t="s">
        <v>1981</v>
      </c>
      <c r="C4776" s="279" t="s">
        <v>1982</v>
      </c>
      <c r="D4776" s="279" t="s">
        <v>278</v>
      </c>
      <c r="E4776" s="279" t="s">
        <v>424</v>
      </c>
      <c r="F4776" s="315" t="s">
        <v>8519</v>
      </c>
      <c r="G4776" s="315" t="s">
        <v>402</v>
      </c>
      <c r="H4776" s="279" t="s">
        <v>425</v>
      </c>
      <c r="I4776" s="279" t="s">
        <v>541</v>
      </c>
      <c r="J4776" s="279" t="s">
        <v>403</v>
      </c>
      <c r="K4776" s="280">
        <v>2010</v>
      </c>
      <c r="L4776" s="279" t="s">
        <v>404</v>
      </c>
      <c r="M4776" s="279" t="s">
        <v>394</v>
      </c>
      <c r="N4776" s="279" t="s">
        <v>394</v>
      </c>
      <c r="O4776" s="279" t="s">
        <v>394</v>
      </c>
      <c r="P4776" s="315">
        <v>0</v>
      </c>
      <c r="Q4776" s="278"/>
      <c r="R4776" s="303"/>
      <c r="S4776" s="279" t="s">
        <v>394</v>
      </c>
      <c r="T4776" s="279" t="s">
        <v>394</v>
      </c>
      <c r="U4776" s="303"/>
      <c r="V4776" s="303"/>
      <c r="W4776" s="303"/>
      <c r="X4776" s="303"/>
      <c r="Z4776" s="303"/>
      <c r="AA4776" s="303"/>
      <c r="AC4776" s="279" t="s">
        <v>394</v>
      </c>
      <c r="AF4776" s="276">
        <f>IFERROR(VLOOKUP(A4776,'[1]قوائم الترجمة'!AC$2:AD$2397,1,0),"م")</f>
        <v>123989</v>
      </c>
      <c r="AG4776" s="232"/>
      <c r="AH4776" s="233"/>
      <c r="AI4776" s="233"/>
      <c r="AJ4776" s="233"/>
      <c r="AL4776" s="267"/>
      <c r="AM4776" s="235"/>
      <c r="AO4776" s="236"/>
      <c r="AU4776" s="234"/>
    </row>
    <row r="4777" spans="1:47" ht="21" x14ac:dyDescent="0.4">
      <c r="A4777" s="278">
        <v>123990</v>
      </c>
      <c r="B4777" s="279" t="s">
        <v>1980</v>
      </c>
      <c r="C4777" s="279" t="s">
        <v>197</v>
      </c>
      <c r="D4777" s="279" t="s">
        <v>265</v>
      </c>
      <c r="E4777" s="279" t="s">
        <v>394</v>
      </c>
      <c r="F4777"/>
      <c r="H4777" s="279" t="s">
        <v>394</v>
      </c>
      <c r="I4777" s="279" t="s">
        <v>540</v>
      </c>
      <c r="J4777" s="279" t="s">
        <v>394</v>
      </c>
      <c r="K4777" s="279" t="s">
        <v>394</v>
      </c>
      <c r="L4777" s="279" t="s">
        <v>394</v>
      </c>
      <c r="M4777" s="279" t="s">
        <v>394</v>
      </c>
      <c r="N4777" s="279" t="s">
        <v>394</v>
      </c>
      <c r="O4777" s="279" t="s">
        <v>394</v>
      </c>
      <c r="P4777" s="315">
        <v>0</v>
      </c>
      <c r="Q4777" s="279" t="s">
        <v>394</v>
      </c>
      <c r="R4777" s="279" t="s">
        <v>394</v>
      </c>
      <c r="S4777" s="279" t="s">
        <v>394</v>
      </c>
      <c r="T4777" s="279" t="s">
        <v>394</v>
      </c>
      <c r="U4777" s="279" t="s">
        <v>394</v>
      </c>
      <c r="V4777" s="279" t="s">
        <v>394</v>
      </c>
      <c r="W4777" s="279" t="s">
        <v>394</v>
      </c>
      <c r="X4777" s="279" t="s">
        <v>394</v>
      </c>
      <c r="Y4777" s="281"/>
      <c r="Z4777" s="279" t="s">
        <v>394</v>
      </c>
      <c r="AA4777" s="279" t="s">
        <v>394</v>
      </c>
      <c r="AB4777" s="281"/>
      <c r="AC4777" s="279" t="s">
        <v>394</v>
      </c>
      <c r="AF4777" s="276" t="str">
        <f>IFERROR(VLOOKUP(A4777,'[1]قوائم الترجمة'!AC$2:AD$2397,1,0),"م")</f>
        <v>م</v>
      </c>
      <c r="AG4777" s="232"/>
      <c r="AH4777" s="233"/>
      <c r="AI4777" s="233"/>
      <c r="AJ4777" s="233"/>
      <c r="AL4777" s="267"/>
      <c r="AM4777" s="235"/>
      <c r="AO4777" s="236"/>
      <c r="AU4777" s="234"/>
    </row>
    <row r="4778" spans="1:47" ht="21" x14ac:dyDescent="0.4">
      <c r="A4778" s="278">
        <v>123991</v>
      </c>
      <c r="B4778" s="279" t="s">
        <v>1979</v>
      </c>
      <c r="C4778" s="279" t="s">
        <v>950</v>
      </c>
      <c r="D4778" s="279" t="s">
        <v>351</v>
      </c>
      <c r="E4778" s="279" t="s">
        <v>394</v>
      </c>
      <c r="F4778"/>
      <c r="H4778" s="279" t="s">
        <v>394</v>
      </c>
      <c r="I4778" s="279" t="s">
        <v>539</v>
      </c>
      <c r="J4778" s="279" t="s">
        <v>394</v>
      </c>
      <c r="K4778" s="279" t="s">
        <v>394</v>
      </c>
      <c r="L4778" s="279" t="s">
        <v>394</v>
      </c>
      <c r="M4778" s="279" t="s">
        <v>394</v>
      </c>
      <c r="N4778" s="279" t="s">
        <v>394</v>
      </c>
      <c r="O4778" s="279" t="s">
        <v>394</v>
      </c>
      <c r="P4778" s="315">
        <v>0</v>
      </c>
      <c r="Q4778" s="279" t="s">
        <v>394</v>
      </c>
      <c r="R4778" s="279" t="s">
        <v>394</v>
      </c>
      <c r="S4778" s="279" t="s">
        <v>394</v>
      </c>
      <c r="T4778" s="279" t="s">
        <v>394</v>
      </c>
      <c r="U4778" s="279" t="s">
        <v>394</v>
      </c>
      <c r="V4778" s="279" t="s">
        <v>394</v>
      </c>
      <c r="W4778" s="279" t="s">
        <v>394</v>
      </c>
      <c r="X4778" s="279" t="s">
        <v>394</v>
      </c>
      <c r="Y4778" s="281"/>
      <c r="Z4778" s="279" t="s">
        <v>394</v>
      </c>
      <c r="AA4778" s="279" t="s">
        <v>394</v>
      </c>
      <c r="AB4778" s="281"/>
      <c r="AC4778" s="279" t="s">
        <v>394</v>
      </c>
      <c r="AF4778" s="276" t="str">
        <f>IFERROR(VLOOKUP(A4778,'[1]قوائم الترجمة'!AC$2:AD$2397,1,0),"م")</f>
        <v>م</v>
      </c>
      <c r="AG4778" s="232"/>
      <c r="AH4778" s="233"/>
      <c r="AI4778" s="233"/>
      <c r="AJ4778" s="233"/>
      <c r="AL4778" s="267"/>
      <c r="AM4778" s="235"/>
      <c r="AO4778" s="236"/>
      <c r="AU4778" s="234"/>
    </row>
    <row r="4779" spans="1:47" ht="21" x14ac:dyDescent="0.4">
      <c r="A4779" s="278">
        <v>123992</v>
      </c>
      <c r="B4779" s="279" t="s">
        <v>1978</v>
      </c>
      <c r="C4779" s="279" t="s">
        <v>68</v>
      </c>
      <c r="D4779" s="279" t="s">
        <v>364</v>
      </c>
      <c r="E4779" s="279" t="s">
        <v>394</v>
      </c>
      <c r="F4779"/>
      <c r="H4779" s="279" t="s">
        <v>394</v>
      </c>
      <c r="I4779" s="279" t="s">
        <v>542</v>
      </c>
      <c r="J4779" s="279" t="s">
        <v>394</v>
      </c>
      <c r="K4779" s="279" t="s">
        <v>394</v>
      </c>
      <c r="L4779" s="279" t="s">
        <v>394</v>
      </c>
      <c r="M4779" s="279" t="s">
        <v>394</v>
      </c>
      <c r="N4779" s="279" t="s">
        <v>394</v>
      </c>
      <c r="O4779" s="279" t="s">
        <v>394</v>
      </c>
      <c r="P4779" s="315">
        <v>0</v>
      </c>
      <c r="Q4779" s="279" t="s">
        <v>394</v>
      </c>
      <c r="R4779" s="279" t="s">
        <v>394</v>
      </c>
      <c r="S4779" s="279" t="s">
        <v>394</v>
      </c>
      <c r="T4779" s="279" t="s">
        <v>394</v>
      </c>
      <c r="U4779" s="279" t="s">
        <v>394</v>
      </c>
      <c r="V4779" s="279" t="s">
        <v>394</v>
      </c>
      <c r="W4779" s="279" t="s">
        <v>394</v>
      </c>
      <c r="X4779" s="279" t="s">
        <v>394</v>
      </c>
      <c r="Y4779" s="281"/>
      <c r="Z4779" s="279" t="s">
        <v>394</v>
      </c>
      <c r="AA4779" s="279" t="s">
        <v>394</v>
      </c>
      <c r="AB4779" s="281"/>
      <c r="AC4779" s="279" t="s">
        <v>394</v>
      </c>
      <c r="AF4779" s="276" t="str">
        <f>IFERROR(VLOOKUP(A4779,'[1]قوائم الترجمة'!AC$2:AD$2397,1,0),"م")</f>
        <v>م</v>
      </c>
      <c r="AG4779" s="232"/>
      <c r="AH4779" s="233"/>
      <c r="AI4779" s="233"/>
      <c r="AJ4779" s="233"/>
      <c r="AL4779" s="267"/>
      <c r="AM4779" s="235"/>
      <c r="AO4779" s="236"/>
      <c r="AU4779" s="234"/>
    </row>
    <row r="4780" spans="1:47" ht="21" x14ac:dyDescent="0.4">
      <c r="A4780" s="278">
        <v>123993</v>
      </c>
      <c r="B4780" s="279" t="s">
        <v>1977</v>
      </c>
      <c r="C4780" s="279" t="s">
        <v>133</v>
      </c>
      <c r="D4780" s="279" t="s">
        <v>342</v>
      </c>
      <c r="E4780" s="279" t="s">
        <v>394</v>
      </c>
      <c r="F4780"/>
      <c r="H4780" s="279" t="s">
        <v>394</v>
      </c>
      <c r="I4780" s="279" t="s">
        <v>540</v>
      </c>
      <c r="J4780" s="279" t="s">
        <v>394</v>
      </c>
      <c r="K4780" s="279" t="s">
        <v>394</v>
      </c>
      <c r="L4780" s="279" t="s">
        <v>394</v>
      </c>
      <c r="M4780" s="279" t="s">
        <v>394</v>
      </c>
      <c r="N4780" s="279" t="s">
        <v>394</v>
      </c>
      <c r="O4780" s="279" t="s">
        <v>394</v>
      </c>
      <c r="P4780" s="315">
        <v>0</v>
      </c>
      <c r="Q4780" s="279" t="s">
        <v>394</v>
      </c>
      <c r="R4780" s="279" t="s">
        <v>394</v>
      </c>
      <c r="S4780" s="279" t="s">
        <v>394</v>
      </c>
      <c r="T4780" s="279" t="s">
        <v>394</v>
      </c>
      <c r="U4780" s="279" t="s">
        <v>394</v>
      </c>
      <c r="V4780" s="279" t="s">
        <v>394</v>
      </c>
      <c r="W4780" s="279" t="s">
        <v>394</v>
      </c>
      <c r="X4780" s="279" t="s">
        <v>394</v>
      </c>
      <c r="Y4780" s="281"/>
      <c r="Z4780" s="279" t="s">
        <v>394</v>
      </c>
      <c r="AA4780" s="279" t="s">
        <v>394</v>
      </c>
      <c r="AB4780" s="281"/>
      <c r="AC4780" s="279" t="s">
        <v>394</v>
      </c>
      <c r="AF4780" s="276" t="str">
        <f>IFERROR(VLOOKUP(A4780,'[1]قوائم الترجمة'!AC$2:AD$2397,1,0),"م")</f>
        <v>م</v>
      </c>
      <c r="AG4780" s="232"/>
      <c r="AH4780" s="233"/>
      <c r="AI4780" s="233"/>
      <c r="AJ4780" s="233"/>
      <c r="AL4780" s="267"/>
      <c r="AM4780" s="235"/>
      <c r="AO4780" s="236"/>
      <c r="AU4780" s="234"/>
    </row>
    <row r="4781" spans="1:47" ht="21" x14ac:dyDescent="0.4">
      <c r="A4781" s="278">
        <v>123994</v>
      </c>
      <c r="B4781" s="279" t="s">
        <v>1975</v>
      </c>
      <c r="C4781" s="279" t="s">
        <v>492</v>
      </c>
      <c r="D4781" s="279" t="s">
        <v>1976</v>
      </c>
      <c r="E4781" s="279" t="s">
        <v>394</v>
      </c>
      <c r="F4781"/>
      <c r="H4781" s="279" t="s">
        <v>394</v>
      </c>
      <c r="I4781" s="279" t="s">
        <v>540</v>
      </c>
      <c r="J4781" s="279" t="s">
        <v>394</v>
      </c>
      <c r="K4781" s="279" t="s">
        <v>394</v>
      </c>
      <c r="L4781" s="279" t="s">
        <v>394</v>
      </c>
      <c r="M4781" s="279" t="s">
        <v>394</v>
      </c>
      <c r="N4781" s="279" t="s">
        <v>394</v>
      </c>
      <c r="O4781" s="279" t="s">
        <v>394</v>
      </c>
      <c r="P4781" s="315">
        <v>0</v>
      </c>
      <c r="Q4781" s="279" t="s">
        <v>394</v>
      </c>
      <c r="R4781" s="279" t="s">
        <v>394</v>
      </c>
      <c r="S4781" s="279" t="s">
        <v>394</v>
      </c>
      <c r="T4781" s="279" t="s">
        <v>394</v>
      </c>
      <c r="U4781" s="279" t="s">
        <v>394</v>
      </c>
      <c r="V4781" s="279" t="s">
        <v>394</v>
      </c>
      <c r="W4781" s="279" t="s">
        <v>394</v>
      </c>
      <c r="X4781" s="279" t="s">
        <v>394</v>
      </c>
      <c r="Y4781" s="281"/>
      <c r="Z4781" s="279" t="s">
        <v>394</v>
      </c>
      <c r="AA4781" s="279" t="s">
        <v>394</v>
      </c>
      <c r="AB4781" s="281"/>
      <c r="AC4781" s="279" t="s">
        <v>394</v>
      </c>
      <c r="AF4781" s="276" t="str">
        <f>IFERROR(VLOOKUP(A4781,'[1]قوائم الترجمة'!AC$2:AD$2397,1,0),"م")</f>
        <v>م</v>
      </c>
      <c r="AG4781" s="232"/>
      <c r="AH4781" s="233"/>
      <c r="AI4781" s="233"/>
      <c r="AJ4781" s="233"/>
      <c r="AL4781" s="267"/>
      <c r="AM4781" s="235"/>
      <c r="AO4781" s="236"/>
      <c r="AU4781" s="234"/>
    </row>
    <row r="4782" spans="1:47" ht="21" x14ac:dyDescent="0.4">
      <c r="A4782" s="278">
        <v>123995</v>
      </c>
      <c r="B4782" s="279" t="s">
        <v>1974</v>
      </c>
      <c r="C4782" s="279" t="s">
        <v>109</v>
      </c>
      <c r="D4782" s="279" t="s">
        <v>305</v>
      </c>
      <c r="E4782" s="279" t="s">
        <v>394</v>
      </c>
      <c r="F4782"/>
      <c r="H4782" s="279" t="s">
        <v>394</v>
      </c>
      <c r="I4782" s="279" t="s">
        <v>539</v>
      </c>
      <c r="J4782" s="279" t="s">
        <v>394</v>
      </c>
      <c r="K4782" s="279" t="s">
        <v>394</v>
      </c>
      <c r="L4782" s="279" t="s">
        <v>394</v>
      </c>
      <c r="M4782" s="279" t="s">
        <v>394</v>
      </c>
      <c r="N4782" s="279" t="s">
        <v>394</v>
      </c>
      <c r="O4782" s="279" t="s">
        <v>394</v>
      </c>
      <c r="P4782" s="315">
        <v>0</v>
      </c>
      <c r="Q4782" s="279" t="s">
        <v>394</v>
      </c>
      <c r="R4782" s="279" t="s">
        <v>394</v>
      </c>
      <c r="S4782" s="279" t="s">
        <v>394</v>
      </c>
      <c r="T4782" s="279" t="s">
        <v>394</v>
      </c>
      <c r="U4782" s="279" t="s">
        <v>394</v>
      </c>
      <c r="V4782" s="279" t="s">
        <v>394</v>
      </c>
      <c r="W4782" s="279" t="s">
        <v>394</v>
      </c>
      <c r="X4782" s="279" t="s">
        <v>394</v>
      </c>
      <c r="Y4782" s="281"/>
      <c r="Z4782" s="279" t="s">
        <v>394</v>
      </c>
      <c r="AA4782" s="279" t="s">
        <v>394</v>
      </c>
      <c r="AB4782" s="281"/>
      <c r="AC4782" s="279" t="s">
        <v>394</v>
      </c>
      <c r="AF4782" s="276" t="str">
        <f>IFERROR(VLOOKUP(A4782,'[1]قوائم الترجمة'!AC$2:AD$2397,1,0),"م")</f>
        <v>م</v>
      </c>
      <c r="AG4782" s="232"/>
      <c r="AH4782" s="233"/>
      <c r="AI4782" s="233"/>
      <c r="AJ4782" s="233"/>
      <c r="AL4782" s="267"/>
      <c r="AM4782" s="235"/>
      <c r="AO4782" s="236"/>
      <c r="AU4782" s="234"/>
    </row>
    <row r="4783" spans="1:47" ht="21" x14ac:dyDescent="0.4">
      <c r="A4783" s="278">
        <v>123996</v>
      </c>
      <c r="B4783" s="279" t="s">
        <v>1973</v>
      </c>
      <c r="C4783" s="279" t="s">
        <v>109</v>
      </c>
      <c r="D4783" s="279" t="s">
        <v>237</v>
      </c>
      <c r="E4783" s="279" t="s">
        <v>394</v>
      </c>
      <c r="F4783"/>
      <c r="H4783" s="279" t="s">
        <v>394</v>
      </c>
      <c r="I4783" s="279" t="s">
        <v>539</v>
      </c>
      <c r="J4783" s="279" t="s">
        <v>394</v>
      </c>
      <c r="K4783" s="279" t="s">
        <v>394</v>
      </c>
      <c r="L4783" s="279" t="s">
        <v>394</v>
      </c>
      <c r="M4783" s="279" t="s">
        <v>394</v>
      </c>
      <c r="N4783" s="279" t="s">
        <v>394</v>
      </c>
      <c r="O4783" s="279" t="s">
        <v>394</v>
      </c>
      <c r="P4783" s="315">
        <v>0</v>
      </c>
      <c r="Q4783" s="279" t="s">
        <v>394</v>
      </c>
      <c r="R4783" s="279" t="s">
        <v>394</v>
      </c>
      <c r="S4783" s="279" t="s">
        <v>394</v>
      </c>
      <c r="T4783" s="279" t="s">
        <v>394</v>
      </c>
      <c r="U4783" s="279" t="s">
        <v>394</v>
      </c>
      <c r="V4783" s="279" t="s">
        <v>394</v>
      </c>
      <c r="W4783" s="279" t="s">
        <v>394</v>
      </c>
      <c r="X4783" s="279" t="s">
        <v>394</v>
      </c>
      <c r="Y4783" s="281"/>
      <c r="Z4783" s="279" t="s">
        <v>394</v>
      </c>
      <c r="AA4783" s="279" t="s">
        <v>394</v>
      </c>
      <c r="AB4783" s="281"/>
      <c r="AC4783" s="279" t="s">
        <v>394</v>
      </c>
      <c r="AF4783" s="276" t="str">
        <f>IFERROR(VLOOKUP(A4783,'[1]قوائم الترجمة'!AC$2:AD$2397,1,0),"م")</f>
        <v>م</v>
      </c>
      <c r="AG4783" s="232"/>
      <c r="AH4783" s="233"/>
      <c r="AI4783" s="233"/>
      <c r="AJ4783" s="233"/>
      <c r="AL4783" s="267"/>
      <c r="AM4783" s="235"/>
      <c r="AO4783" s="236"/>
      <c r="AU4783" s="234"/>
    </row>
    <row r="4784" spans="1:47" ht="21" x14ac:dyDescent="0.4">
      <c r="A4784" s="278">
        <v>123997</v>
      </c>
      <c r="B4784" s="279" t="s">
        <v>1972</v>
      </c>
      <c r="C4784" s="279" t="s">
        <v>66</v>
      </c>
      <c r="D4784" s="279" t="s">
        <v>454</v>
      </c>
      <c r="E4784" s="279" t="s">
        <v>5660</v>
      </c>
      <c r="F4784" s="315" t="s">
        <v>10038</v>
      </c>
      <c r="G4784" s="315" t="s">
        <v>9707</v>
      </c>
      <c r="H4784" s="279" t="s">
        <v>425</v>
      </c>
      <c r="I4784" s="279" t="s">
        <v>541</v>
      </c>
      <c r="J4784" s="279" t="s">
        <v>403</v>
      </c>
      <c r="K4784" s="280">
        <v>2008</v>
      </c>
      <c r="L4784" s="279" t="s">
        <v>402</v>
      </c>
      <c r="M4784" s="279" t="s">
        <v>394</v>
      </c>
      <c r="N4784" s="279" t="s">
        <v>394</v>
      </c>
      <c r="O4784" s="279" t="s">
        <v>394</v>
      </c>
      <c r="P4784" s="315">
        <v>0</v>
      </c>
      <c r="Q4784" s="278"/>
      <c r="R4784" s="303"/>
      <c r="S4784" s="279" t="s">
        <v>394</v>
      </c>
      <c r="T4784" s="279" t="s">
        <v>394</v>
      </c>
      <c r="U4784" s="303"/>
      <c r="V4784" s="303"/>
      <c r="W4784" s="303"/>
      <c r="X4784" s="303"/>
      <c r="Z4784" s="303"/>
      <c r="AA4784" s="303"/>
      <c r="AC4784" s="279" t="s">
        <v>394</v>
      </c>
      <c r="AF4784" s="276">
        <f>IFERROR(VLOOKUP(A4784,'[1]قوائم الترجمة'!AC$2:AD$2397,1,0),"م")</f>
        <v>123997</v>
      </c>
      <c r="AG4784" s="232"/>
      <c r="AH4784" s="233"/>
      <c r="AI4784" s="233"/>
      <c r="AJ4784" s="233"/>
      <c r="AL4784" s="267"/>
      <c r="AM4784" s="235"/>
      <c r="AO4784" s="236"/>
      <c r="AU4784" s="234"/>
    </row>
    <row r="4785" spans="1:47" ht="21" x14ac:dyDescent="0.4">
      <c r="A4785" s="278">
        <v>123998</v>
      </c>
      <c r="B4785" s="279" t="s">
        <v>1971</v>
      </c>
      <c r="C4785" s="279" t="s">
        <v>516</v>
      </c>
      <c r="D4785" s="279" t="s">
        <v>272</v>
      </c>
      <c r="E4785" s="279" t="s">
        <v>424</v>
      </c>
      <c r="F4785" s="315" t="s">
        <v>10039</v>
      </c>
      <c r="G4785" s="315" t="s">
        <v>8188</v>
      </c>
      <c r="H4785" s="279" t="s">
        <v>428</v>
      </c>
      <c r="I4785" s="279" t="s">
        <v>540</v>
      </c>
      <c r="J4785" s="279" t="s">
        <v>426</v>
      </c>
      <c r="K4785" s="280">
        <v>2016</v>
      </c>
      <c r="L4785" s="279" t="s">
        <v>402</v>
      </c>
      <c r="M4785" s="279" t="s">
        <v>394</v>
      </c>
      <c r="N4785" s="279" t="s">
        <v>10040</v>
      </c>
      <c r="O4785" s="279" t="s">
        <v>8403</v>
      </c>
      <c r="P4785" s="279">
        <v>20000</v>
      </c>
      <c r="Q4785" s="278"/>
      <c r="R4785" s="303"/>
      <c r="S4785" s="279" t="s">
        <v>394</v>
      </c>
      <c r="T4785" s="279"/>
      <c r="U4785" s="303"/>
      <c r="V4785" s="303"/>
      <c r="W4785" s="303"/>
      <c r="X4785" s="303"/>
      <c r="Z4785" s="303"/>
      <c r="AA4785" s="303"/>
      <c r="AC4785" s="279" t="s">
        <v>394</v>
      </c>
      <c r="AF4785" s="276">
        <f>IFERROR(VLOOKUP(A4785,'[1]قوائم الترجمة'!AC$2:AD$2397,1,0),"م")</f>
        <v>123998</v>
      </c>
      <c r="AG4785" s="232"/>
      <c r="AH4785" s="233"/>
      <c r="AI4785" s="233"/>
      <c r="AJ4785" s="233"/>
      <c r="AL4785" s="267"/>
      <c r="AM4785" s="235"/>
      <c r="AO4785" s="236"/>
      <c r="AU4785" s="234"/>
    </row>
    <row r="4786" spans="1:47" ht="21" x14ac:dyDescent="0.4">
      <c r="A4786" s="278">
        <v>123999</v>
      </c>
      <c r="B4786" s="279" t="s">
        <v>1970</v>
      </c>
      <c r="C4786" s="279" t="s">
        <v>122</v>
      </c>
      <c r="D4786" s="279" t="s">
        <v>621</v>
      </c>
      <c r="E4786" s="279" t="s">
        <v>424</v>
      </c>
      <c r="F4786" s="315" t="s">
        <v>10041</v>
      </c>
      <c r="G4786" s="315" t="s">
        <v>402</v>
      </c>
      <c r="H4786" s="279" t="s">
        <v>425</v>
      </c>
      <c r="I4786" s="279" t="s">
        <v>541</v>
      </c>
      <c r="J4786" s="279" t="s">
        <v>426</v>
      </c>
      <c r="K4786" s="280">
        <v>2006</v>
      </c>
      <c r="L4786" s="279" t="s">
        <v>412</v>
      </c>
      <c r="M4786" s="279" t="s">
        <v>394</v>
      </c>
      <c r="N4786" s="279" t="s">
        <v>394</v>
      </c>
      <c r="O4786" s="279" t="s">
        <v>394</v>
      </c>
      <c r="P4786" s="315">
        <v>0</v>
      </c>
      <c r="Q4786" s="278"/>
      <c r="R4786" s="303"/>
      <c r="S4786" s="279" t="s">
        <v>394</v>
      </c>
      <c r="T4786" s="279" t="s">
        <v>394</v>
      </c>
      <c r="U4786" s="303"/>
      <c r="V4786" s="303"/>
      <c r="W4786" s="303"/>
      <c r="X4786" s="303"/>
      <c r="Z4786" s="303"/>
      <c r="AA4786" s="303"/>
      <c r="AC4786" s="279" t="s">
        <v>394</v>
      </c>
      <c r="AF4786" s="276">
        <f>IFERROR(VLOOKUP(A4786,'[1]قوائم الترجمة'!AC$2:AD$2397,1,0),"م")</f>
        <v>123999</v>
      </c>
      <c r="AG4786" s="232"/>
      <c r="AH4786" s="233"/>
      <c r="AI4786" s="233"/>
      <c r="AJ4786" s="233"/>
      <c r="AL4786" s="267"/>
      <c r="AM4786" s="235"/>
      <c r="AO4786" s="236"/>
      <c r="AU4786" s="234"/>
    </row>
    <row r="4787" spans="1:47" ht="21" x14ac:dyDescent="0.4">
      <c r="A4787" s="278">
        <v>124000</v>
      </c>
      <c r="B4787" s="279" t="s">
        <v>1968</v>
      </c>
      <c r="C4787" s="279" t="s">
        <v>95</v>
      </c>
      <c r="D4787" s="279" t="s">
        <v>1969</v>
      </c>
      <c r="E4787" s="279" t="s">
        <v>394</v>
      </c>
      <c r="F4787"/>
      <c r="H4787" s="279" t="s">
        <v>394</v>
      </c>
      <c r="I4787" s="279" t="s">
        <v>539</v>
      </c>
      <c r="J4787" s="279" t="s">
        <v>394</v>
      </c>
      <c r="K4787" s="279" t="s">
        <v>394</v>
      </c>
      <c r="L4787" s="279" t="s">
        <v>394</v>
      </c>
      <c r="M4787" s="279" t="s">
        <v>394</v>
      </c>
      <c r="N4787" s="279" t="s">
        <v>394</v>
      </c>
      <c r="O4787" s="279" t="s">
        <v>394</v>
      </c>
      <c r="P4787" s="315">
        <v>0</v>
      </c>
      <c r="Q4787" s="279" t="s">
        <v>394</v>
      </c>
      <c r="R4787" s="279" t="s">
        <v>394</v>
      </c>
      <c r="S4787" s="279" t="s">
        <v>394</v>
      </c>
      <c r="T4787" s="279" t="s">
        <v>394</v>
      </c>
      <c r="U4787" s="279" t="s">
        <v>394</v>
      </c>
      <c r="V4787" s="279" t="s">
        <v>394</v>
      </c>
      <c r="W4787" s="279" t="s">
        <v>394</v>
      </c>
      <c r="X4787" s="279" t="s">
        <v>394</v>
      </c>
      <c r="Y4787" s="281"/>
      <c r="Z4787" s="279" t="s">
        <v>394</v>
      </c>
      <c r="AA4787" s="279" t="s">
        <v>394</v>
      </c>
      <c r="AB4787" s="281"/>
      <c r="AC4787" s="279" t="s">
        <v>394</v>
      </c>
      <c r="AF4787" s="276" t="str">
        <f>IFERROR(VLOOKUP(A4787,'[1]قوائم الترجمة'!AC$2:AD$2397,1,0),"م")</f>
        <v>م</v>
      </c>
      <c r="AG4787" s="232"/>
      <c r="AH4787" s="233"/>
      <c r="AI4787" s="233"/>
      <c r="AJ4787" s="233"/>
      <c r="AL4787" s="267"/>
      <c r="AM4787" s="235"/>
      <c r="AO4787" s="236"/>
      <c r="AU4787" s="234"/>
    </row>
    <row r="4788" spans="1:47" ht="21" x14ac:dyDescent="0.4">
      <c r="A4788" s="278">
        <v>124001</v>
      </c>
      <c r="B4788" s="279" t="s">
        <v>1967</v>
      </c>
      <c r="C4788" s="279" t="s">
        <v>66</v>
      </c>
      <c r="D4788" s="279" t="s">
        <v>579</v>
      </c>
      <c r="E4788" s="279" t="s">
        <v>394</v>
      </c>
      <c r="F4788"/>
      <c r="H4788" s="279" t="s">
        <v>394</v>
      </c>
      <c r="I4788" s="279" t="s">
        <v>539</v>
      </c>
      <c r="J4788" s="279" t="s">
        <v>394</v>
      </c>
      <c r="K4788" s="279" t="s">
        <v>394</v>
      </c>
      <c r="L4788" s="279" t="s">
        <v>394</v>
      </c>
      <c r="M4788" s="279" t="s">
        <v>394</v>
      </c>
      <c r="N4788" s="279" t="s">
        <v>394</v>
      </c>
      <c r="O4788" s="279" t="s">
        <v>394</v>
      </c>
      <c r="P4788" s="315">
        <v>0</v>
      </c>
      <c r="Q4788" s="279" t="s">
        <v>394</v>
      </c>
      <c r="R4788" s="279" t="s">
        <v>394</v>
      </c>
      <c r="S4788" s="279" t="s">
        <v>394</v>
      </c>
      <c r="T4788" s="279" t="s">
        <v>394</v>
      </c>
      <c r="U4788" s="279" t="s">
        <v>394</v>
      </c>
      <c r="V4788" s="279" t="s">
        <v>394</v>
      </c>
      <c r="W4788" s="279" t="s">
        <v>394</v>
      </c>
      <c r="X4788" s="279" t="s">
        <v>394</v>
      </c>
      <c r="Y4788" s="281"/>
      <c r="Z4788" s="279" t="s">
        <v>394</v>
      </c>
      <c r="AA4788" s="279" t="s">
        <v>394</v>
      </c>
      <c r="AB4788" s="281"/>
      <c r="AC4788" s="279" t="s">
        <v>394</v>
      </c>
      <c r="AF4788" s="276" t="str">
        <f>IFERROR(VLOOKUP(A4788,'[1]قوائم الترجمة'!AC$2:AD$2397,1,0),"م")</f>
        <v>م</v>
      </c>
      <c r="AG4788" s="232"/>
      <c r="AH4788" s="233"/>
      <c r="AI4788" s="233"/>
      <c r="AJ4788" s="233"/>
      <c r="AL4788" s="267"/>
      <c r="AM4788" s="235"/>
      <c r="AO4788" s="236"/>
      <c r="AU4788" s="234"/>
    </row>
    <row r="4789" spans="1:47" ht="21" x14ac:dyDescent="0.4">
      <c r="A4789" s="278">
        <v>124002</v>
      </c>
      <c r="B4789" s="279" t="s">
        <v>1966</v>
      </c>
      <c r="C4789" s="279" t="s">
        <v>145</v>
      </c>
      <c r="D4789" s="279" t="s">
        <v>359</v>
      </c>
      <c r="E4789" s="279" t="s">
        <v>424</v>
      </c>
      <c r="F4789" s="315" t="s">
        <v>9135</v>
      </c>
      <c r="G4789" s="315" t="s">
        <v>402</v>
      </c>
      <c r="H4789" s="279" t="s">
        <v>425</v>
      </c>
      <c r="I4789" s="279" t="s">
        <v>541</v>
      </c>
      <c r="J4789" s="279" t="s">
        <v>403</v>
      </c>
      <c r="K4789" s="280">
        <v>2008</v>
      </c>
      <c r="L4789" s="279" t="s">
        <v>404</v>
      </c>
      <c r="M4789" s="279" t="s">
        <v>394</v>
      </c>
      <c r="N4789" s="279" t="s">
        <v>394</v>
      </c>
      <c r="O4789" s="279" t="s">
        <v>394</v>
      </c>
      <c r="P4789" s="315">
        <v>0</v>
      </c>
      <c r="Q4789" s="278"/>
      <c r="R4789" s="303"/>
      <c r="S4789" s="279" t="s">
        <v>394</v>
      </c>
      <c r="T4789" s="279" t="s">
        <v>394</v>
      </c>
      <c r="U4789" s="303"/>
      <c r="V4789" s="303"/>
      <c r="W4789" s="303"/>
      <c r="X4789" s="303"/>
      <c r="Z4789" s="303"/>
      <c r="AA4789" s="303"/>
      <c r="AC4789" s="279" t="s">
        <v>394</v>
      </c>
      <c r="AF4789" s="276">
        <f>IFERROR(VLOOKUP(A4789,'[1]قوائم الترجمة'!AC$2:AD$2397,1,0),"م")</f>
        <v>124002</v>
      </c>
      <c r="AG4789" s="232"/>
      <c r="AH4789" s="233"/>
      <c r="AI4789" s="233"/>
      <c r="AJ4789" s="233"/>
      <c r="AL4789" s="267"/>
      <c r="AM4789" s="235"/>
      <c r="AO4789" s="236"/>
      <c r="AU4789" s="234"/>
    </row>
    <row r="4790" spans="1:47" ht="21" x14ac:dyDescent="0.4">
      <c r="A4790" s="278">
        <v>124003</v>
      </c>
      <c r="B4790" s="279" t="s">
        <v>1965</v>
      </c>
      <c r="C4790" s="279" t="s">
        <v>161</v>
      </c>
      <c r="D4790" s="279" t="s">
        <v>1194</v>
      </c>
      <c r="E4790" s="279" t="s">
        <v>424</v>
      </c>
      <c r="F4790" s="315" t="s">
        <v>10042</v>
      </c>
      <c r="G4790" s="315" t="s">
        <v>402</v>
      </c>
      <c r="H4790" s="279" t="s">
        <v>425</v>
      </c>
      <c r="I4790" s="279" t="s">
        <v>541</v>
      </c>
      <c r="J4790" s="279" t="s">
        <v>403</v>
      </c>
      <c r="K4790" s="280">
        <v>2002</v>
      </c>
      <c r="L4790" s="279" t="s">
        <v>402</v>
      </c>
      <c r="M4790" s="279" t="s">
        <v>394</v>
      </c>
      <c r="N4790" s="279" t="s">
        <v>394</v>
      </c>
      <c r="O4790" s="279" t="s">
        <v>394</v>
      </c>
      <c r="P4790" s="315">
        <v>0</v>
      </c>
      <c r="Q4790" s="278"/>
      <c r="R4790" s="303"/>
      <c r="S4790" s="279" t="s">
        <v>394</v>
      </c>
      <c r="T4790" s="279" t="s">
        <v>394</v>
      </c>
      <c r="U4790" s="303"/>
      <c r="V4790" s="303"/>
      <c r="W4790" s="303"/>
      <c r="X4790" s="303"/>
      <c r="Z4790" s="303"/>
      <c r="AA4790" s="303"/>
      <c r="AC4790" s="279" t="s">
        <v>394</v>
      </c>
      <c r="AF4790" s="276">
        <f>IFERROR(VLOOKUP(A4790,'[1]قوائم الترجمة'!AC$2:AD$2397,1,0),"م")</f>
        <v>124003</v>
      </c>
      <c r="AG4790" s="232"/>
      <c r="AH4790" s="233"/>
      <c r="AI4790" s="233"/>
      <c r="AJ4790" s="233"/>
      <c r="AL4790" s="267"/>
      <c r="AM4790" s="235"/>
      <c r="AO4790" s="236"/>
      <c r="AU4790" s="234"/>
    </row>
    <row r="4791" spans="1:47" ht="21" x14ac:dyDescent="0.4">
      <c r="A4791" s="278">
        <v>124004</v>
      </c>
      <c r="B4791" s="279" t="s">
        <v>1963</v>
      </c>
      <c r="C4791" s="279" t="s">
        <v>1964</v>
      </c>
      <c r="D4791" s="279" t="s">
        <v>1228</v>
      </c>
      <c r="E4791" s="279" t="s">
        <v>424</v>
      </c>
      <c r="F4791" s="315" t="s">
        <v>10043</v>
      </c>
      <c r="G4791" s="315" t="s">
        <v>8188</v>
      </c>
      <c r="H4791" s="279" t="s">
        <v>428</v>
      </c>
      <c r="I4791" s="279" t="s">
        <v>541</v>
      </c>
      <c r="J4791" s="279" t="s">
        <v>8112</v>
      </c>
      <c r="K4791" s="280">
        <v>2010</v>
      </c>
      <c r="L4791" s="279" t="s">
        <v>404</v>
      </c>
      <c r="M4791" s="279" t="s">
        <v>394</v>
      </c>
      <c r="N4791" s="279" t="s">
        <v>394</v>
      </c>
      <c r="O4791" s="279" t="s">
        <v>394</v>
      </c>
      <c r="P4791" s="315">
        <v>0</v>
      </c>
      <c r="Q4791" s="278"/>
      <c r="R4791" s="303"/>
      <c r="S4791" s="279" t="s">
        <v>394</v>
      </c>
      <c r="T4791" s="279" t="s">
        <v>394</v>
      </c>
      <c r="U4791" s="303"/>
      <c r="V4791" s="303"/>
      <c r="W4791" s="303"/>
      <c r="X4791" s="303"/>
      <c r="Z4791" s="303"/>
      <c r="AA4791" s="303"/>
      <c r="AC4791" s="279" t="s">
        <v>394</v>
      </c>
      <c r="AF4791" s="276">
        <f>IFERROR(VLOOKUP(A4791,'[1]قوائم الترجمة'!AC$2:AD$2397,1,0),"م")</f>
        <v>124004</v>
      </c>
      <c r="AG4791" s="232"/>
      <c r="AH4791" s="233"/>
      <c r="AI4791" s="233"/>
      <c r="AJ4791" s="233"/>
      <c r="AL4791" s="267"/>
      <c r="AM4791" s="235"/>
      <c r="AO4791" s="236"/>
      <c r="AU4791" s="234"/>
    </row>
    <row r="4792" spans="1:47" ht="21" x14ac:dyDescent="0.4">
      <c r="A4792" s="278">
        <v>124005</v>
      </c>
      <c r="B4792" s="279" t="s">
        <v>1962</v>
      </c>
      <c r="C4792" s="279" t="s">
        <v>1109</v>
      </c>
      <c r="D4792" s="279" t="s">
        <v>1754</v>
      </c>
      <c r="E4792" s="279" t="s">
        <v>424</v>
      </c>
      <c r="F4792" s="315" t="s">
        <v>8729</v>
      </c>
      <c r="G4792" s="315" t="s">
        <v>8323</v>
      </c>
      <c r="H4792" s="279" t="s">
        <v>425</v>
      </c>
      <c r="I4792" s="279" t="s">
        <v>542</v>
      </c>
      <c r="J4792" s="279" t="s">
        <v>403</v>
      </c>
      <c r="K4792" s="280">
        <v>2002</v>
      </c>
      <c r="L4792" s="279" t="s">
        <v>415</v>
      </c>
      <c r="M4792" s="279" t="s">
        <v>394</v>
      </c>
      <c r="N4792" s="279" t="s">
        <v>394</v>
      </c>
      <c r="O4792" s="279" t="s">
        <v>394</v>
      </c>
      <c r="P4792" s="315">
        <v>0</v>
      </c>
      <c r="Q4792" s="278"/>
      <c r="R4792" s="303"/>
      <c r="S4792" s="279" t="s">
        <v>394</v>
      </c>
      <c r="T4792" s="279" t="s">
        <v>394</v>
      </c>
      <c r="U4792" s="303"/>
      <c r="V4792" s="303"/>
      <c r="W4792" s="303"/>
      <c r="X4792" s="303"/>
      <c r="Z4792" s="303"/>
      <c r="AA4792" s="303"/>
      <c r="AC4792" s="279" t="s">
        <v>394</v>
      </c>
      <c r="AF4792" s="276">
        <f>IFERROR(VLOOKUP(A4792,'[1]قوائم الترجمة'!AC$2:AD$2397,1,0),"م")</f>
        <v>124005</v>
      </c>
      <c r="AG4792" s="232"/>
      <c r="AH4792" s="233"/>
      <c r="AI4792" s="233"/>
      <c r="AJ4792" s="233"/>
      <c r="AL4792" s="267"/>
      <c r="AM4792" s="235"/>
      <c r="AO4792" s="236"/>
      <c r="AU4792" s="234"/>
    </row>
    <row r="4793" spans="1:47" ht="21" x14ac:dyDescent="0.4">
      <c r="A4793" s="278">
        <v>124006</v>
      </c>
      <c r="B4793" s="279" t="s">
        <v>1960</v>
      </c>
      <c r="C4793" s="279" t="s">
        <v>1961</v>
      </c>
      <c r="D4793" s="279" t="s">
        <v>263</v>
      </c>
      <c r="E4793" s="279" t="s">
        <v>394</v>
      </c>
      <c r="F4793"/>
      <c r="H4793" s="279" t="s">
        <v>394</v>
      </c>
      <c r="I4793" s="279" t="s">
        <v>539</v>
      </c>
      <c r="J4793" s="279" t="s">
        <v>394</v>
      </c>
      <c r="K4793" s="279" t="s">
        <v>394</v>
      </c>
      <c r="L4793" s="279" t="s">
        <v>394</v>
      </c>
      <c r="M4793" s="279" t="s">
        <v>394</v>
      </c>
      <c r="N4793" s="279" t="s">
        <v>394</v>
      </c>
      <c r="O4793" s="279" t="s">
        <v>394</v>
      </c>
      <c r="P4793" s="315">
        <v>0</v>
      </c>
      <c r="Q4793" s="279" t="s">
        <v>394</v>
      </c>
      <c r="R4793" s="279" t="s">
        <v>394</v>
      </c>
      <c r="S4793" s="279" t="s">
        <v>394</v>
      </c>
      <c r="T4793" s="279" t="s">
        <v>394</v>
      </c>
      <c r="U4793" s="279" t="s">
        <v>394</v>
      </c>
      <c r="V4793" s="279" t="s">
        <v>394</v>
      </c>
      <c r="W4793" s="279" t="s">
        <v>394</v>
      </c>
      <c r="X4793" s="279" t="s">
        <v>394</v>
      </c>
      <c r="Y4793" s="281"/>
      <c r="Z4793" s="279" t="s">
        <v>394</v>
      </c>
      <c r="AA4793" s="279" t="s">
        <v>394</v>
      </c>
      <c r="AB4793" s="281"/>
      <c r="AC4793" s="279" t="s">
        <v>394</v>
      </c>
      <c r="AF4793" s="276" t="str">
        <f>IFERROR(VLOOKUP(A4793,'[1]قوائم الترجمة'!AC$2:AD$2397,1,0),"م")</f>
        <v>م</v>
      </c>
      <c r="AG4793" s="232"/>
      <c r="AH4793" s="233"/>
      <c r="AI4793" s="233"/>
      <c r="AJ4793" s="233"/>
      <c r="AL4793" s="267"/>
      <c r="AM4793" s="235"/>
      <c r="AO4793" s="236"/>
      <c r="AU4793" s="234"/>
    </row>
    <row r="4794" spans="1:47" ht="21" x14ac:dyDescent="0.4">
      <c r="A4794" s="278">
        <v>124007</v>
      </c>
      <c r="B4794" s="279" t="s">
        <v>1959</v>
      </c>
      <c r="C4794" s="279" t="s">
        <v>65</v>
      </c>
      <c r="D4794" s="279" t="s">
        <v>519</v>
      </c>
      <c r="E4794" s="279" t="s">
        <v>394</v>
      </c>
      <c r="F4794"/>
      <c r="H4794" s="279" t="s">
        <v>394</v>
      </c>
      <c r="I4794" s="279" t="s">
        <v>539</v>
      </c>
      <c r="J4794" s="279" t="s">
        <v>394</v>
      </c>
      <c r="K4794" s="279" t="s">
        <v>394</v>
      </c>
      <c r="L4794" s="279" t="s">
        <v>394</v>
      </c>
      <c r="M4794" s="279" t="s">
        <v>394</v>
      </c>
      <c r="N4794" s="279" t="s">
        <v>394</v>
      </c>
      <c r="O4794" s="279" t="s">
        <v>394</v>
      </c>
      <c r="P4794" s="315">
        <v>0</v>
      </c>
      <c r="Q4794" s="279" t="s">
        <v>394</v>
      </c>
      <c r="R4794" s="279" t="s">
        <v>394</v>
      </c>
      <c r="S4794" s="279" t="s">
        <v>394</v>
      </c>
      <c r="T4794" s="279" t="s">
        <v>394</v>
      </c>
      <c r="U4794" s="279" t="s">
        <v>394</v>
      </c>
      <c r="V4794" s="279" t="s">
        <v>394</v>
      </c>
      <c r="W4794" s="279" t="s">
        <v>394</v>
      </c>
      <c r="X4794" s="279" t="s">
        <v>394</v>
      </c>
      <c r="Y4794" s="281"/>
      <c r="Z4794" s="279" t="s">
        <v>394</v>
      </c>
      <c r="AA4794" s="279" t="s">
        <v>394</v>
      </c>
      <c r="AB4794" s="281"/>
      <c r="AC4794" s="279" t="s">
        <v>394</v>
      </c>
      <c r="AF4794" s="276" t="str">
        <f>IFERROR(VLOOKUP(A4794,'[1]قوائم الترجمة'!AC$2:AD$2397,1,0),"م")</f>
        <v>م</v>
      </c>
      <c r="AG4794" s="232"/>
      <c r="AH4794" s="233"/>
      <c r="AI4794" s="233"/>
      <c r="AJ4794" s="233"/>
      <c r="AL4794" s="267"/>
      <c r="AM4794" s="235"/>
      <c r="AO4794" s="236"/>
      <c r="AU4794" s="234"/>
    </row>
    <row r="4795" spans="1:47" ht="21" x14ac:dyDescent="0.4">
      <c r="A4795" s="278">
        <v>124008</v>
      </c>
      <c r="B4795" s="279" t="s">
        <v>1958</v>
      </c>
      <c r="C4795" s="279" t="s">
        <v>68</v>
      </c>
      <c r="D4795" s="279" t="s">
        <v>1351</v>
      </c>
      <c r="E4795" s="279" t="s">
        <v>424</v>
      </c>
      <c r="F4795" s="315" t="s">
        <v>10044</v>
      </c>
      <c r="G4795" s="315" t="s">
        <v>8215</v>
      </c>
      <c r="H4795" s="279" t="s">
        <v>425</v>
      </c>
      <c r="I4795" s="279" t="s">
        <v>541</v>
      </c>
      <c r="J4795" s="279" t="s">
        <v>403</v>
      </c>
      <c r="K4795" s="280">
        <v>2014</v>
      </c>
      <c r="L4795" s="279" t="s">
        <v>404</v>
      </c>
      <c r="M4795" s="279" t="s">
        <v>394</v>
      </c>
      <c r="N4795" s="279" t="s">
        <v>394</v>
      </c>
      <c r="O4795" s="279" t="s">
        <v>394</v>
      </c>
      <c r="P4795" s="315">
        <v>0</v>
      </c>
      <c r="Q4795" s="278"/>
      <c r="R4795" s="303"/>
      <c r="S4795" s="279" t="s">
        <v>394</v>
      </c>
      <c r="T4795" s="279" t="s">
        <v>394</v>
      </c>
      <c r="U4795" s="303"/>
      <c r="V4795" s="303"/>
      <c r="W4795" s="303"/>
      <c r="X4795" s="303"/>
      <c r="Z4795" s="303"/>
      <c r="AA4795" s="303"/>
      <c r="AC4795" s="279" t="s">
        <v>394</v>
      </c>
      <c r="AF4795" s="276">
        <f>IFERROR(VLOOKUP(A4795,'[1]قوائم الترجمة'!AC$2:AD$2397,1,0),"م")</f>
        <v>124008</v>
      </c>
      <c r="AG4795" s="232"/>
      <c r="AH4795" s="233"/>
      <c r="AI4795" s="233"/>
      <c r="AJ4795" s="233"/>
      <c r="AL4795" s="267"/>
      <c r="AM4795" s="235"/>
      <c r="AO4795" s="236"/>
      <c r="AU4795" s="234"/>
    </row>
    <row r="4796" spans="1:47" ht="21" x14ac:dyDescent="0.4">
      <c r="A4796" s="278">
        <v>124009</v>
      </c>
      <c r="B4796" s="279" t="s">
        <v>1957</v>
      </c>
      <c r="C4796" s="279" t="s">
        <v>68</v>
      </c>
      <c r="D4796" s="279" t="s">
        <v>271</v>
      </c>
      <c r="E4796" s="279" t="s">
        <v>424</v>
      </c>
      <c r="F4796" s="315" t="s">
        <v>10045</v>
      </c>
      <c r="G4796" s="315" t="s">
        <v>402</v>
      </c>
      <c r="H4796" s="279" t="s">
        <v>425</v>
      </c>
      <c r="I4796" s="279" t="s">
        <v>541</v>
      </c>
      <c r="J4796" s="279" t="s">
        <v>403</v>
      </c>
      <c r="K4796" s="280">
        <v>2017</v>
      </c>
      <c r="L4796" s="279" t="s">
        <v>402</v>
      </c>
      <c r="M4796" s="279" t="s">
        <v>394</v>
      </c>
      <c r="N4796" s="279" t="s">
        <v>394</v>
      </c>
      <c r="O4796" s="279" t="s">
        <v>394</v>
      </c>
      <c r="P4796" s="315">
        <v>0</v>
      </c>
      <c r="Q4796" s="278"/>
      <c r="R4796" s="303"/>
      <c r="S4796" s="279" t="s">
        <v>394</v>
      </c>
      <c r="T4796" s="279" t="s">
        <v>394</v>
      </c>
      <c r="U4796" s="303"/>
      <c r="V4796" s="303"/>
      <c r="W4796" s="303"/>
      <c r="X4796" s="303"/>
      <c r="Z4796" s="303"/>
      <c r="AA4796" s="303"/>
      <c r="AC4796" s="279" t="s">
        <v>394</v>
      </c>
      <c r="AF4796" s="276">
        <f>IFERROR(VLOOKUP(A4796,'[1]قوائم الترجمة'!AC$2:AD$2397,1,0),"م")</f>
        <v>124009</v>
      </c>
      <c r="AG4796" s="232"/>
      <c r="AH4796" s="233"/>
      <c r="AI4796" s="233"/>
      <c r="AJ4796" s="233"/>
      <c r="AL4796" s="267"/>
      <c r="AM4796" s="235"/>
      <c r="AO4796" s="236"/>
      <c r="AU4796" s="234"/>
    </row>
    <row r="4797" spans="1:47" ht="30" x14ac:dyDescent="0.4">
      <c r="A4797" s="278">
        <v>124010</v>
      </c>
      <c r="B4797" s="279" t="s">
        <v>1956</v>
      </c>
      <c r="C4797" s="279" t="s">
        <v>518</v>
      </c>
      <c r="D4797" s="279" t="s">
        <v>268</v>
      </c>
      <c r="E4797" s="279" t="s">
        <v>424</v>
      </c>
      <c r="F4797" s="315" t="s">
        <v>10046</v>
      </c>
      <c r="G4797" s="315" t="s">
        <v>8285</v>
      </c>
      <c r="H4797" s="279" t="s">
        <v>425</v>
      </c>
      <c r="I4797" s="279" t="s">
        <v>541</v>
      </c>
      <c r="J4797" s="279" t="s">
        <v>8115</v>
      </c>
      <c r="K4797" s="280">
        <v>2019</v>
      </c>
      <c r="L4797" s="279" t="s">
        <v>404</v>
      </c>
      <c r="M4797" s="279" t="s">
        <v>394</v>
      </c>
      <c r="N4797" s="279" t="s">
        <v>394</v>
      </c>
      <c r="O4797" s="279" t="s">
        <v>394</v>
      </c>
      <c r="P4797" s="315">
        <v>0</v>
      </c>
      <c r="Q4797" s="278"/>
      <c r="R4797" s="303"/>
      <c r="S4797" s="279" t="s">
        <v>394</v>
      </c>
      <c r="T4797" s="279" t="s">
        <v>394</v>
      </c>
      <c r="U4797" s="303"/>
      <c r="V4797" s="303"/>
      <c r="W4797" s="303"/>
      <c r="X4797" s="303"/>
      <c r="Z4797" s="303"/>
      <c r="AA4797" s="303"/>
      <c r="AC4797" s="279" t="s">
        <v>394</v>
      </c>
      <c r="AF4797" s="276">
        <f>IFERROR(VLOOKUP(A4797,'[1]قوائم الترجمة'!AC$2:AD$2397,1,0),"م")</f>
        <v>124010</v>
      </c>
      <c r="AG4797" s="232"/>
      <c r="AH4797" s="233"/>
      <c r="AI4797" s="233"/>
      <c r="AJ4797" s="233"/>
      <c r="AL4797" s="267"/>
      <c r="AM4797" s="235"/>
      <c r="AO4797" s="236"/>
      <c r="AU4797" s="234"/>
    </row>
    <row r="4798" spans="1:47" ht="21" x14ac:dyDescent="0.4">
      <c r="A4798" s="278">
        <v>124011</v>
      </c>
      <c r="B4798" s="279" t="s">
        <v>910</v>
      </c>
      <c r="C4798" s="279" t="s">
        <v>914</v>
      </c>
      <c r="D4798" s="279" t="s">
        <v>1955</v>
      </c>
      <c r="E4798" s="279" t="s">
        <v>394</v>
      </c>
      <c r="F4798"/>
      <c r="H4798" s="279" t="s">
        <v>394</v>
      </c>
      <c r="I4798" s="279" t="s">
        <v>539</v>
      </c>
      <c r="J4798" s="279" t="s">
        <v>394</v>
      </c>
      <c r="K4798" s="279" t="s">
        <v>394</v>
      </c>
      <c r="L4798" s="279" t="s">
        <v>394</v>
      </c>
      <c r="M4798" s="279" t="s">
        <v>394</v>
      </c>
      <c r="N4798" s="279" t="s">
        <v>394</v>
      </c>
      <c r="O4798" s="279" t="s">
        <v>394</v>
      </c>
      <c r="P4798" s="315">
        <v>0</v>
      </c>
      <c r="Q4798" s="279" t="s">
        <v>394</v>
      </c>
      <c r="R4798" s="279" t="s">
        <v>394</v>
      </c>
      <c r="S4798" s="279" t="s">
        <v>394</v>
      </c>
      <c r="T4798" s="279" t="s">
        <v>394</v>
      </c>
      <c r="U4798" s="279" t="s">
        <v>394</v>
      </c>
      <c r="V4798" s="279" t="s">
        <v>394</v>
      </c>
      <c r="W4798" s="279" t="s">
        <v>394</v>
      </c>
      <c r="X4798" s="279" t="s">
        <v>394</v>
      </c>
      <c r="Y4798" s="281"/>
      <c r="Z4798" s="279" t="s">
        <v>394</v>
      </c>
      <c r="AA4798" s="279" t="s">
        <v>394</v>
      </c>
      <c r="AB4798" s="281"/>
      <c r="AC4798" s="279" t="s">
        <v>394</v>
      </c>
      <c r="AF4798" s="276" t="str">
        <f>IFERROR(VLOOKUP(A4798,'[1]قوائم الترجمة'!AC$2:AD$2397,1,0),"م")</f>
        <v>م</v>
      </c>
      <c r="AG4798" s="232"/>
      <c r="AH4798" s="233"/>
      <c r="AI4798" s="233"/>
      <c r="AJ4798" s="233"/>
      <c r="AL4798" s="267"/>
      <c r="AM4798" s="235"/>
      <c r="AO4798" s="236"/>
      <c r="AU4798" s="234"/>
    </row>
    <row r="4799" spans="1:47" ht="21" x14ac:dyDescent="0.4">
      <c r="A4799" s="278">
        <v>124012</v>
      </c>
      <c r="B4799" s="279" t="s">
        <v>1954</v>
      </c>
      <c r="C4799" s="279" t="s">
        <v>192</v>
      </c>
      <c r="D4799" s="279" t="s">
        <v>689</v>
      </c>
      <c r="E4799" s="279" t="s">
        <v>394</v>
      </c>
      <c r="F4799"/>
      <c r="H4799" s="279" t="s">
        <v>394</v>
      </c>
      <c r="I4799" s="279" t="s">
        <v>539</v>
      </c>
      <c r="J4799" s="279" t="s">
        <v>394</v>
      </c>
      <c r="K4799" s="279" t="s">
        <v>394</v>
      </c>
      <c r="L4799" s="279" t="s">
        <v>394</v>
      </c>
      <c r="M4799" s="279" t="s">
        <v>394</v>
      </c>
      <c r="N4799" s="279" t="s">
        <v>394</v>
      </c>
      <c r="O4799" s="279" t="s">
        <v>394</v>
      </c>
      <c r="P4799" s="315">
        <v>0</v>
      </c>
      <c r="Q4799" s="279" t="s">
        <v>394</v>
      </c>
      <c r="R4799" s="279" t="s">
        <v>394</v>
      </c>
      <c r="S4799" s="279" t="s">
        <v>394</v>
      </c>
      <c r="T4799" s="279" t="s">
        <v>394</v>
      </c>
      <c r="U4799" s="279" t="s">
        <v>394</v>
      </c>
      <c r="V4799" s="279" t="s">
        <v>394</v>
      </c>
      <c r="W4799" s="279" t="s">
        <v>394</v>
      </c>
      <c r="X4799" s="279" t="s">
        <v>394</v>
      </c>
      <c r="Y4799" s="281"/>
      <c r="Z4799" s="279" t="s">
        <v>394</v>
      </c>
      <c r="AA4799" s="279" t="s">
        <v>394</v>
      </c>
      <c r="AB4799" s="281"/>
      <c r="AC4799" s="279" t="s">
        <v>394</v>
      </c>
      <c r="AF4799" s="276" t="str">
        <f>IFERROR(VLOOKUP(A4799,'[1]قوائم الترجمة'!AC$2:AD$2397,1,0),"م")</f>
        <v>م</v>
      </c>
      <c r="AG4799" s="232"/>
      <c r="AH4799" s="233"/>
      <c r="AI4799" s="233"/>
      <c r="AJ4799" s="233"/>
      <c r="AL4799" s="267"/>
      <c r="AM4799" s="235"/>
      <c r="AO4799" s="236"/>
      <c r="AU4799" s="234"/>
    </row>
    <row r="4800" spans="1:47" ht="21" x14ac:dyDescent="0.4">
      <c r="A4800" s="278">
        <v>124013</v>
      </c>
      <c r="B4800" s="279" t="s">
        <v>1953</v>
      </c>
      <c r="C4800" s="279" t="s">
        <v>1092</v>
      </c>
      <c r="D4800" s="279" t="s">
        <v>240</v>
      </c>
      <c r="E4800" s="279" t="s">
        <v>424</v>
      </c>
      <c r="F4800" s="315" t="s">
        <v>10047</v>
      </c>
      <c r="G4800" s="315" t="s">
        <v>8330</v>
      </c>
      <c r="H4800" s="279" t="s">
        <v>425</v>
      </c>
      <c r="I4800" s="279" t="s">
        <v>541</v>
      </c>
      <c r="J4800" s="279" t="s">
        <v>403</v>
      </c>
      <c r="K4800" s="280">
        <v>2016</v>
      </c>
      <c r="L4800" s="279" t="s">
        <v>417</v>
      </c>
      <c r="M4800" s="279" t="s">
        <v>394</v>
      </c>
      <c r="N4800" s="279" t="s">
        <v>394</v>
      </c>
      <c r="O4800" s="279" t="s">
        <v>394</v>
      </c>
      <c r="P4800" s="315">
        <v>0</v>
      </c>
      <c r="Q4800" s="278"/>
      <c r="R4800" s="303"/>
      <c r="S4800" s="279" t="s">
        <v>394</v>
      </c>
      <c r="T4800" s="279" t="s">
        <v>394</v>
      </c>
      <c r="U4800" s="303"/>
      <c r="V4800" s="303"/>
      <c r="W4800" s="303"/>
      <c r="X4800" s="303"/>
      <c r="Z4800" s="303"/>
      <c r="AA4800" s="303"/>
      <c r="AC4800" s="279" t="s">
        <v>394</v>
      </c>
      <c r="AF4800" s="276">
        <f>IFERROR(VLOOKUP(A4800,'[1]قوائم الترجمة'!AC$2:AD$2397,1,0),"م")</f>
        <v>124013</v>
      </c>
      <c r="AG4800" s="232"/>
      <c r="AH4800" s="233"/>
      <c r="AI4800" s="233"/>
      <c r="AJ4800" s="233"/>
      <c r="AL4800" s="267"/>
      <c r="AM4800" s="235"/>
      <c r="AO4800" s="236"/>
      <c r="AU4800" s="234"/>
    </row>
    <row r="4801" spans="1:47" ht="21" x14ac:dyDescent="0.4">
      <c r="A4801" s="278">
        <v>124014</v>
      </c>
      <c r="B4801" s="279" t="s">
        <v>10417</v>
      </c>
      <c r="C4801" s="279" t="s">
        <v>148</v>
      </c>
      <c r="D4801" s="279" t="s">
        <v>528</v>
      </c>
      <c r="E4801" s="279" t="s">
        <v>394</v>
      </c>
      <c r="F4801"/>
      <c r="H4801" s="279" t="s">
        <v>394</v>
      </c>
      <c r="I4801" s="279" t="s">
        <v>539</v>
      </c>
      <c r="J4801" s="279" t="s">
        <v>394</v>
      </c>
      <c r="K4801" s="279" t="s">
        <v>394</v>
      </c>
      <c r="L4801" s="279" t="s">
        <v>394</v>
      </c>
      <c r="M4801" s="279" t="s">
        <v>394</v>
      </c>
      <c r="N4801" s="279" t="s">
        <v>394</v>
      </c>
      <c r="O4801" s="279" t="s">
        <v>394</v>
      </c>
      <c r="P4801" s="315">
        <v>0</v>
      </c>
      <c r="Q4801" s="279" t="s">
        <v>394</v>
      </c>
      <c r="R4801" s="279" t="s">
        <v>394</v>
      </c>
      <c r="S4801" s="279" t="s">
        <v>394</v>
      </c>
      <c r="T4801" s="279" t="s">
        <v>394</v>
      </c>
      <c r="U4801" s="279" t="s">
        <v>394</v>
      </c>
      <c r="V4801" s="279" t="s">
        <v>394</v>
      </c>
      <c r="W4801" s="279" t="s">
        <v>394</v>
      </c>
      <c r="X4801" s="279" t="s">
        <v>394</v>
      </c>
      <c r="Y4801" s="281"/>
      <c r="Z4801" s="279" t="s">
        <v>394</v>
      </c>
      <c r="AA4801" s="279" t="s">
        <v>394</v>
      </c>
      <c r="AB4801" s="281"/>
      <c r="AC4801" s="279" t="s">
        <v>394</v>
      </c>
      <c r="AF4801" s="276" t="str">
        <f>IFERROR(VLOOKUP(A4801,'[1]قوائم الترجمة'!AC$2:AD$2397,1,0),"م")</f>
        <v>م</v>
      </c>
      <c r="AG4801" s="232"/>
      <c r="AH4801" s="233"/>
      <c r="AI4801" s="233"/>
      <c r="AJ4801" s="233"/>
      <c r="AL4801" s="267"/>
      <c r="AM4801" s="235"/>
      <c r="AO4801" s="236"/>
      <c r="AU4801" s="234"/>
    </row>
    <row r="4802" spans="1:47" ht="21" x14ac:dyDescent="0.4">
      <c r="A4802" s="278">
        <v>124015</v>
      </c>
      <c r="B4802" s="279" t="s">
        <v>1952</v>
      </c>
      <c r="C4802" s="279" t="s">
        <v>1266</v>
      </c>
      <c r="D4802" s="279" t="s">
        <v>257</v>
      </c>
      <c r="E4802" s="279" t="s">
        <v>424</v>
      </c>
      <c r="F4802" s="315" t="s">
        <v>10048</v>
      </c>
      <c r="G4802" s="315" t="s">
        <v>8212</v>
      </c>
      <c r="H4802" s="279" t="s">
        <v>425</v>
      </c>
      <c r="I4802" s="279" t="s">
        <v>541</v>
      </c>
      <c r="J4802" s="279" t="s">
        <v>426</v>
      </c>
      <c r="K4802" s="280">
        <v>2008</v>
      </c>
      <c r="L4802" s="279" t="s">
        <v>402</v>
      </c>
      <c r="M4802" s="279" t="s">
        <v>394</v>
      </c>
      <c r="N4802" s="279" t="s">
        <v>394</v>
      </c>
      <c r="O4802" s="279" t="s">
        <v>394</v>
      </c>
      <c r="P4802" s="315">
        <v>0</v>
      </c>
      <c r="Q4802" s="278"/>
      <c r="R4802" s="303"/>
      <c r="S4802" s="279" t="s">
        <v>394</v>
      </c>
      <c r="T4802" s="279" t="s">
        <v>394</v>
      </c>
      <c r="U4802" s="303"/>
      <c r="V4802" s="303"/>
      <c r="W4802" s="303"/>
      <c r="X4802" s="303"/>
      <c r="Z4802" s="303"/>
      <c r="AA4802" s="303"/>
      <c r="AC4802" s="279" t="s">
        <v>394</v>
      </c>
      <c r="AF4802" s="276">
        <f>IFERROR(VLOOKUP(A4802,'[1]قوائم الترجمة'!AC$2:AD$2397,1,0),"م")</f>
        <v>124015</v>
      </c>
      <c r="AG4802" s="232"/>
      <c r="AH4802" s="233"/>
      <c r="AI4802" s="233"/>
      <c r="AJ4802" s="233"/>
      <c r="AL4802" s="267"/>
      <c r="AM4802" s="235"/>
      <c r="AO4802" s="236"/>
      <c r="AU4802" s="234"/>
    </row>
    <row r="4803" spans="1:47" ht="21" x14ac:dyDescent="0.4">
      <c r="A4803" s="278">
        <v>124016</v>
      </c>
      <c r="B4803" s="279" t="s">
        <v>1951</v>
      </c>
      <c r="C4803" s="279" t="s">
        <v>109</v>
      </c>
      <c r="D4803" s="279" t="s">
        <v>481</v>
      </c>
      <c r="E4803" s="279" t="s">
        <v>424</v>
      </c>
      <c r="F4803" s="315" t="s">
        <v>10049</v>
      </c>
      <c r="G4803" s="315" t="s">
        <v>402</v>
      </c>
      <c r="H4803" s="279" t="s">
        <v>425</v>
      </c>
      <c r="I4803" s="279" t="s">
        <v>541</v>
      </c>
      <c r="J4803" s="279" t="s">
        <v>403</v>
      </c>
      <c r="K4803" s="280">
        <v>2003</v>
      </c>
      <c r="L4803" s="279" t="s">
        <v>402</v>
      </c>
      <c r="M4803" s="279" t="s">
        <v>394</v>
      </c>
      <c r="N4803" s="279" t="s">
        <v>394</v>
      </c>
      <c r="O4803" s="279" t="s">
        <v>394</v>
      </c>
      <c r="P4803" s="315">
        <v>0</v>
      </c>
      <c r="Q4803" s="278"/>
      <c r="R4803" s="303"/>
      <c r="S4803" s="279" t="s">
        <v>394</v>
      </c>
      <c r="T4803" s="279" t="s">
        <v>394</v>
      </c>
      <c r="U4803" s="303"/>
      <c r="V4803" s="303"/>
      <c r="W4803" s="303"/>
      <c r="X4803" s="303"/>
      <c r="Z4803" s="303"/>
      <c r="AA4803" s="303"/>
      <c r="AC4803" s="279" t="s">
        <v>394</v>
      </c>
      <c r="AF4803" s="276">
        <f>IFERROR(VLOOKUP(A4803,'[1]قوائم الترجمة'!AC$2:AD$2397,1,0),"م")</f>
        <v>124016</v>
      </c>
      <c r="AG4803" s="232"/>
      <c r="AH4803" s="233"/>
      <c r="AI4803" s="233"/>
      <c r="AJ4803" s="233"/>
      <c r="AL4803" s="267"/>
      <c r="AM4803" s="235"/>
      <c r="AO4803" s="236"/>
      <c r="AU4803" s="234"/>
    </row>
    <row r="4804" spans="1:47" ht="21" x14ac:dyDescent="0.4">
      <c r="A4804" s="278">
        <v>124017</v>
      </c>
      <c r="B4804" s="279" t="s">
        <v>1950</v>
      </c>
      <c r="C4804" s="279" t="s">
        <v>148</v>
      </c>
      <c r="D4804" s="279" t="s">
        <v>1141</v>
      </c>
      <c r="E4804" s="279" t="s">
        <v>394</v>
      </c>
      <c r="F4804"/>
      <c r="H4804" s="279" t="s">
        <v>394</v>
      </c>
      <c r="I4804" s="279" t="s">
        <v>539</v>
      </c>
      <c r="J4804" s="279" t="s">
        <v>394</v>
      </c>
      <c r="K4804" s="279" t="s">
        <v>394</v>
      </c>
      <c r="L4804" s="279" t="s">
        <v>394</v>
      </c>
      <c r="M4804" s="279" t="s">
        <v>394</v>
      </c>
      <c r="N4804" s="279" t="s">
        <v>394</v>
      </c>
      <c r="O4804" s="279" t="s">
        <v>394</v>
      </c>
      <c r="P4804" s="315">
        <v>0</v>
      </c>
      <c r="Q4804" s="279" t="s">
        <v>394</v>
      </c>
      <c r="R4804" s="279" t="s">
        <v>394</v>
      </c>
      <c r="S4804" s="279" t="s">
        <v>394</v>
      </c>
      <c r="T4804" s="279" t="s">
        <v>394</v>
      </c>
      <c r="U4804" s="279" t="s">
        <v>394</v>
      </c>
      <c r="V4804" s="279" t="s">
        <v>394</v>
      </c>
      <c r="W4804" s="279" t="s">
        <v>394</v>
      </c>
      <c r="X4804" s="279" t="s">
        <v>394</v>
      </c>
      <c r="Y4804" s="281"/>
      <c r="Z4804" s="279" t="s">
        <v>394</v>
      </c>
      <c r="AA4804" s="279" t="s">
        <v>394</v>
      </c>
      <c r="AB4804" s="281"/>
      <c r="AC4804" s="279" t="s">
        <v>394</v>
      </c>
      <c r="AF4804" s="276" t="str">
        <f>IFERROR(VLOOKUP(A4804,'[1]قوائم الترجمة'!AC$2:AD$2397,1,0),"م")</f>
        <v>م</v>
      </c>
      <c r="AG4804" s="232"/>
      <c r="AH4804" s="233"/>
      <c r="AI4804" s="233"/>
      <c r="AJ4804" s="233"/>
      <c r="AL4804" s="267"/>
      <c r="AM4804" s="235"/>
      <c r="AO4804" s="236"/>
      <c r="AU4804" s="234"/>
    </row>
    <row r="4805" spans="1:47" ht="21" x14ac:dyDescent="0.4">
      <c r="A4805" s="278">
        <v>124018</v>
      </c>
      <c r="B4805" s="279" t="s">
        <v>1948</v>
      </c>
      <c r="C4805" s="279" t="s">
        <v>1949</v>
      </c>
      <c r="D4805" s="279" t="s">
        <v>931</v>
      </c>
      <c r="E4805" s="279" t="s">
        <v>394</v>
      </c>
      <c r="F4805"/>
      <c r="H4805" s="279" t="s">
        <v>394</v>
      </c>
      <c r="I4805" s="279" t="s">
        <v>539</v>
      </c>
      <c r="J4805" s="279" t="s">
        <v>394</v>
      </c>
      <c r="K4805" s="279" t="s">
        <v>394</v>
      </c>
      <c r="L4805" s="279" t="s">
        <v>394</v>
      </c>
      <c r="M4805" s="279" t="s">
        <v>394</v>
      </c>
      <c r="N4805" s="279" t="s">
        <v>394</v>
      </c>
      <c r="O4805" s="279" t="s">
        <v>394</v>
      </c>
      <c r="P4805" s="315">
        <v>0</v>
      </c>
      <c r="Q4805" s="279" t="s">
        <v>394</v>
      </c>
      <c r="R4805" s="279" t="s">
        <v>394</v>
      </c>
      <c r="S4805" s="279" t="s">
        <v>394</v>
      </c>
      <c r="T4805" s="279" t="s">
        <v>394</v>
      </c>
      <c r="U4805" s="279" t="s">
        <v>394</v>
      </c>
      <c r="V4805" s="279" t="s">
        <v>394</v>
      </c>
      <c r="W4805" s="279" t="s">
        <v>394</v>
      </c>
      <c r="X4805" s="279" t="s">
        <v>394</v>
      </c>
      <c r="Y4805" s="281"/>
      <c r="Z4805" s="279" t="s">
        <v>394</v>
      </c>
      <c r="AA4805" s="279" t="s">
        <v>394</v>
      </c>
      <c r="AB4805" s="281"/>
      <c r="AC4805" s="279" t="s">
        <v>394</v>
      </c>
      <c r="AF4805" s="276" t="str">
        <f>IFERROR(VLOOKUP(A4805,'[1]قوائم الترجمة'!AC$2:AD$2397,1,0),"م")</f>
        <v>م</v>
      </c>
      <c r="AG4805" s="232"/>
      <c r="AH4805" s="233"/>
      <c r="AI4805" s="233"/>
      <c r="AJ4805" s="233"/>
      <c r="AL4805" s="267"/>
      <c r="AM4805" s="235"/>
      <c r="AO4805" s="236"/>
      <c r="AU4805" s="234"/>
    </row>
    <row r="4806" spans="1:47" ht="21" x14ac:dyDescent="0.4">
      <c r="A4806" s="278">
        <v>124019</v>
      </c>
      <c r="B4806" s="279" t="s">
        <v>1947</v>
      </c>
      <c r="C4806" s="279" t="s">
        <v>115</v>
      </c>
      <c r="D4806" s="279" t="s">
        <v>271</v>
      </c>
      <c r="E4806" s="279" t="s">
        <v>394</v>
      </c>
      <c r="F4806"/>
      <c r="H4806" s="279" t="s">
        <v>394</v>
      </c>
      <c r="I4806" s="279" t="s">
        <v>539</v>
      </c>
      <c r="J4806" s="279" t="s">
        <v>394</v>
      </c>
      <c r="K4806" s="279" t="s">
        <v>394</v>
      </c>
      <c r="L4806" s="279" t="s">
        <v>394</v>
      </c>
      <c r="M4806" s="279" t="s">
        <v>394</v>
      </c>
      <c r="N4806" s="279" t="s">
        <v>394</v>
      </c>
      <c r="O4806" s="279" t="s">
        <v>394</v>
      </c>
      <c r="P4806" s="315">
        <v>0</v>
      </c>
      <c r="Q4806" s="279" t="s">
        <v>394</v>
      </c>
      <c r="R4806" s="279" t="s">
        <v>394</v>
      </c>
      <c r="S4806" s="279" t="s">
        <v>394</v>
      </c>
      <c r="T4806" s="279" t="s">
        <v>394</v>
      </c>
      <c r="U4806" s="279" t="s">
        <v>394</v>
      </c>
      <c r="V4806" s="279" t="s">
        <v>394</v>
      </c>
      <c r="W4806" s="279" t="s">
        <v>394</v>
      </c>
      <c r="X4806" s="279" t="s">
        <v>394</v>
      </c>
      <c r="Y4806" s="281"/>
      <c r="Z4806" s="279" t="s">
        <v>394</v>
      </c>
      <c r="AA4806" s="279" t="s">
        <v>394</v>
      </c>
      <c r="AB4806" s="281"/>
      <c r="AC4806" s="279" t="s">
        <v>394</v>
      </c>
      <c r="AF4806" s="276" t="str">
        <f>IFERROR(VLOOKUP(A4806,'[1]قوائم الترجمة'!AC$2:AD$2397,1,0),"م")</f>
        <v>م</v>
      </c>
      <c r="AG4806" s="232"/>
      <c r="AH4806" s="233"/>
      <c r="AI4806" s="233"/>
      <c r="AJ4806" s="233"/>
      <c r="AL4806" s="267"/>
      <c r="AM4806" s="235"/>
      <c r="AO4806" s="236"/>
      <c r="AU4806" s="234"/>
    </row>
    <row r="4807" spans="1:47" ht="21" x14ac:dyDescent="0.4">
      <c r="A4807" s="278">
        <v>124020</v>
      </c>
      <c r="B4807" s="279" t="s">
        <v>1079</v>
      </c>
      <c r="C4807" s="279" t="s">
        <v>1407</v>
      </c>
      <c r="D4807" s="279" t="s">
        <v>475</v>
      </c>
      <c r="E4807" s="279" t="s">
        <v>424</v>
      </c>
      <c r="F4807" s="315" t="s">
        <v>10050</v>
      </c>
      <c r="G4807" s="315" t="s">
        <v>8339</v>
      </c>
      <c r="H4807" s="279" t="s">
        <v>425</v>
      </c>
      <c r="I4807" s="279" t="s">
        <v>541</v>
      </c>
      <c r="J4807" s="279" t="s">
        <v>426</v>
      </c>
      <c r="K4807" s="280">
        <v>1996</v>
      </c>
      <c r="L4807" s="279" t="s">
        <v>402</v>
      </c>
      <c r="M4807" s="279" t="s">
        <v>394</v>
      </c>
      <c r="N4807" s="279" t="s">
        <v>394</v>
      </c>
      <c r="O4807" s="279" t="s">
        <v>394</v>
      </c>
      <c r="P4807" s="315">
        <v>0</v>
      </c>
      <c r="Q4807" s="278"/>
      <c r="R4807" s="303"/>
      <c r="S4807" s="279" t="s">
        <v>394</v>
      </c>
      <c r="T4807" s="279" t="s">
        <v>394</v>
      </c>
      <c r="U4807" s="303"/>
      <c r="V4807" s="303"/>
      <c r="W4807" s="303"/>
      <c r="X4807" s="303"/>
      <c r="Z4807" s="303"/>
      <c r="AA4807" s="303"/>
      <c r="AC4807" s="279" t="s">
        <v>394</v>
      </c>
      <c r="AF4807" s="276">
        <f>IFERROR(VLOOKUP(A4807,'[1]قوائم الترجمة'!AC$2:AD$2397,1,0),"م")</f>
        <v>124020</v>
      </c>
      <c r="AG4807" s="232"/>
      <c r="AH4807" s="233"/>
      <c r="AI4807" s="233"/>
      <c r="AJ4807" s="233"/>
      <c r="AL4807" s="267"/>
      <c r="AM4807" s="235"/>
      <c r="AO4807" s="236"/>
      <c r="AU4807" s="234"/>
    </row>
    <row r="4808" spans="1:47" ht="21" x14ac:dyDescent="0.4">
      <c r="A4808" s="278">
        <v>124021</v>
      </c>
      <c r="B4808" s="279" t="s">
        <v>1946</v>
      </c>
      <c r="C4808" s="279" t="s">
        <v>136</v>
      </c>
      <c r="D4808" s="279" t="s">
        <v>296</v>
      </c>
      <c r="E4808" s="279" t="s">
        <v>424</v>
      </c>
      <c r="F4808" s="315" t="s">
        <v>9600</v>
      </c>
      <c r="G4808" s="315" t="s">
        <v>8255</v>
      </c>
      <c r="H4808" s="279" t="s">
        <v>425</v>
      </c>
      <c r="I4808" s="279" t="s">
        <v>541</v>
      </c>
      <c r="J4808" s="279" t="s">
        <v>426</v>
      </c>
      <c r="K4808" s="280">
        <v>2011</v>
      </c>
      <c r="L4808" s="279" t="s">
        <v>404</v>
      </c>
      <c r="M4808" s="279" t="s">
        <v>394</v>
      </c>
      <c r="N4808" s="279" t="s">
        <v>394</v>
      </c>
      <c r="O4808" s="279" t="s">
        <v>394</v>
      </c>
      <c r="P4808" s="315">
        <v>0</v>
      </c>
      <c r="Q4808" s="278"/>
      <c r="R4808" s="303"/>
      <c r="S4808" s="279" t="s">
        <v>394</v>
      </c>
      <c r="T4808" s="279" t="s">
        <v>394</v>
      </c>
      <c r="U4808" s="303"/>
      <c r="V4808" s="303"/>
      <c r="W4808" s="303"/>
      <c r="X4808" s="303"/>
      <c r="Z4808" s="303"/>
      <c r="AA4808" s="303"/>
      <c r="AC4808" s="279" t="s">
        <v>394</v>
      </c>
      <c r="AF4808" s="276">
        <f>IFERROR(VLOOKUP(A4808,'[1]قوائم الترجمة'!AC$2:AD$2397,1,0),"م")</f>
        <v>124021</v>
      </c>
      <c r="AG4808" s="232"/>
      <c r="AH4808" s="233"/>
      <c r="AI4808" s="233"/>
      <c r="AJ4808" s="233"/>
      <c r="AL4808" s="267"/>
      <c r="AM4808" s="235"/>
      <c r="AO4808" s="236"/>
      <c r="AU4808" s="234"/>
    </row>
    <row r="4809" spans="1:47" ht="21" x14ac:dyDescent="0.4">
      <c r="A4809" s="278">
        <v>124022</v>
      </c>
      <c r="B4809" s="279" t="s">
        <v>1945</v>
      </c>
      <c r="C4809" s="279" t="s">
        <v>1229</v>
      </c>
      <c r="D4809" s="279" t="s">
        <v>1021</v>
      </c>
      <c r="E4809" s="279" t="s">
        <v>394</v>
      </c>
      <c r="F4809"/>
      <c r="H4809" s="279" t="s">
        <v>394</v>
      </c>
      <c r="I4809" s="279" t="s">
        <v>539</v>
      </c>
      <c r="J4809" s="279" t="s">
        <v>394</v>
      </c>
      <c r="K4809" s="279" t="s">
        <v>394</v>
      </c>
      <c r="L4809" s="279" t="s">
        <v>394</v>
      </c>
      <c r="M4809" s="279" t="s">
        <v>394</v>
      </c>
      <c r="N4809" s="279" t="s">
        <v>394</v>
      </c>
      <c r="O4809" s="279" t="s">
        <v>394</v>
      </c>
      <c r="P4809" s="315">
        <v>0</v>
      </c>
      <c r="Q4809" s="279" t="s">
        <v>394</v>
      </c>
      <c r="R4809" s="279" t="s">
        <v>394</v>
      </c>
      <c r="S4809" s="279" t="s">
        <v>394</v>
      </c>
      <c r="T4809" s="279" t="s">
        <v>394</v>
      </c>
      <c r="U4809" s="279" t="s">
        <v>394</v>
      </c>
      <c r="V4809" s="279" t="s">
        <v>394</v>
      </c>
      <c r="W4809" s="279" t="s">
        <v>394</v>
      </c>
      <c r="X4809" s="279" t="s">
        <v>394</v>
      </c>
      <c r="Y4809" s="281"/>
      <c r="Z4809" s="279" t="s">
        <v>394</v>
      </c>
      <c r="AA4809" s="279" t="s">
        <v>394</v>
      </c>
      <c r="AB4809" s="281"/>
      <c r="AC4809" s="279" t="s">
        <v>394</v>
      </c>
      <c r="AF4809" s="276" t="str">
        <f>IFERROR(VLOOKUP(A4809,'[1]قوائم الترجمة'!AC$2:AD$2397,1,0),"م")</f>
        <v>م</v>
      </c>
      <c r="AG4809" s="232"/>
      <c r="AH4809" s="233"/>
      <c r="AI4809" s="233"/>
      <c r="AJ4809" s="233"/>
      <c r="AL4809" s="267"/>
      <c r="AM4809" s="235"/>
      <c r="AO4809" s="236"/>
      <c r="AU4809" s="234"/>
    </row>
    <row r="4810" spans="1:47" ht="21" x14ac:dyDescent="0.4">
      <c r="A4810" s="278">
        <v>124023</v>
      </c>
      <c r="B4810" s="279" t="s">
        <v>1944</v>
      </c>
      <c r="C4810" s="279" t="s">
        <v>109</v>
      </c>
      <c r="D4810" s="279" t="s">
        <v>326</v>
      </c>
      <c r="E4810" s="279" t="s">
        <v>394</v>
      </c>
      <c r="F4810"/>
      <c r="H4810" s="279" t="s">
        <v>394</v>
      </c>
      <c r="I4810" s="279" t="s">
        <v>539</v>
      </c>
      <c r="J4810" s="279" t="s">
        <v>394</v>
      </c>
      <c r="K4810" s="279" t="s">
        <v>394</v>
      </c>
      <c r="L4810" s="279" t="s">
        <v>394</v>
      </c>
      <c r="M4810" s="279" t="s">
        <v>394</v>
      </c>
      <c r="N4810" s="279" t="s">
        <v>394</v>
      </c>
      <c r="O4810" s="279" t="s">
        <v>394</v>
      </c>
      <c r="P4810" s="315">
        <v>0</v>
      </c>
      <c r="Q4810" s="279" t="s">
        <v>394</v>
      </c>
      <c r="R4810" s="279" t="s">
        <v>394</v>
      </c>
      <c r="S4810" s="279" t="s">
        <v>394</v>
      </c>
      <c r="T4810" s="279" t="s">
        <v>394</v>
      </c>
      <c r="U4810" s="279" t="s">
        <v>394</v>
      </c>
      <c r="V4810" s="279" t="s">
        <v>394</v>
      </c>
      <c r="W4810" s="279" t="s">
        <v>394</v>
      </c>
      <c r="X4810" s="279" t="s">
        <v>394</v>
      </c>
      <c r="Y4810" s="281"/>
      <c r="Z4810" s="279" t="s">
        <v>394</v>
      </c>
      <c r="AA4810" s="279" t="s">
        <v>394</v>
      </c>
      <c r="AB4810" s="281"/>
      <c r="AC4810" s="279" t="s">
        <v>394</v>
      </c>
      <c r="AF4810" s="276" t="str">
        <f>IFERROR(VLOOKUP(A4810,'[1]قوائم الترجمة'!AC$2:AD$2397,1,0),"م")</f>
        <v>م</v>
      </c>
      <c r="AG4810" s="232"/>
      <c r="AH4810" s="233"/>
      <c r="AI4810" s="233"/>
      <c r="AJ4810" s="233"/>
      <c r="AL4810" s="267"/>
      <c r="AM4810" s="235"/>
      <c r="AO4810" s="236"/>
      <c r="AU4810" s="234"/>
    </row>
    <row r="4811" spans="1:47" ht="21" x14ac:dyDescent="0.4">
      <c r="A4811" s="278">
        <v>124024</v>
      </c>
      <c r="B4811" s="279" t="s">
        <v>1943</v>
      </c>
      <c r="C4811" s="279" t="s">
        <v>643</v>
      </c>
      <c r="D4811" s="279" t="s">
        <v>289</v>
      </c>
      <c r="E4811" s="279" t="s">
        <v>394</v>
      </c>
      <c r="F4811"/>
      <c r="H4811" s="279" t="s">
        <v>394</v>
      </c>
      <c r="I4811" s="279" t="s">
        <v>539</v>
      </c>
      <c r="J4811" s="279" t="s">
        <v>394</v>
      </c>
      <c r="K4811" s="279" t="s">
        <v>394</v>
      </c>
      <c r="L4811" s="279" t="s">
        <v>394</v>
      </c>
      <c r="M4811" s="279" t="s">
        <v>394</v>
      </c>
      <c r="N4811" s="279" t="s">
        <v>394</v>
      </c>
      <c r="O4811" s="279" t="s">
        <v>394</v>
      </c>
      <c r="P4811" s="315">
        <v>0</v>
      </c>
      <c r="Q4811" s="279" t="s">
        <v>394</v>
      </c>
      <c r="R4811" s="279" t="s">
        <v>394</v>
      </c>
      <c r="S4811" s="279" t="s">
        <v>394</v>
      </c>
      <c r="T4811" s="279" t="s">
        <v>394</v>
      </c>
      <c r="U4811" s="279" t="s">
        <v>394</v>
      </c>
      <c r="V4811" s="279" t="s">
        <v>394</v>
      </c>
      <c r="W4811" s="279" t="s">
        <v>394</v>
      </c>
      <c r="X4811" s="279" t="s">
        <v>394</v>
      </c>
      <c r="Y4811" s="281"/>
      <c r="Z4811" s="279" t="s">
        <v>394</v>
      </c>
      <c r="AA4811" s="279" t="s">
        <v>394</v>
      </c>
      <c r="AB4811" s="281"/>
      <c r="AC4811" s="279" t="s">
        <v>394</v>
      </c>
      <c r="AF4811" s="276" t="str">
        <f>IFERROR(VLOOKUP(A4811,'[1]قوائم الترجمة'!AC$2:AD$2397,1,0),"م")</f>
        <v>م</v>
      </c>
      <c r="AG4811" s="232"/>
      <c r="AH4811" s="233"/>
      <c r="AI4811" s="233"/>
      <c r="AJ4811" s="233"/>
      <c r="AL4811" s="267"/>
      <c r="AM4811" s="235"/>
      <c r="AO4811" s="236"/>
      <c r="AU4811" s="234"/>
    </row>
    <row r="4812" spans="1:47" ht="21" x14ac:dyDescent="0.4">
      <c r="A4812" s="278">
        <v>124025</v>
      </c>
      <c r="B4812" s="279" t="s">
        <v>1942</v>
      </c>
      <c r="C4812" s="279" t="s">
        <v>100</v>
      </c>
      <c r="D4812" s="279" t="s">
        <v>346</v>
      </c>
      <c r="E4812" s="279" t="s">
        <v>394</v>
      </c>
      <c r="F4812"/>
      <c r="H4812" s="279" t="s">
        <v>394</v>
      </c>
      <c r="I4812" s="279" t="s">
        <v>539</v>
      </c>
      <c r="J4812" s="279" t="s">
        <v>394</v>
      </c>
      <c r="K4812" s="279" t="s">
        <v>394</v>
      </c>
      <c r="L4812" s="279" t="s">
        <v>394</v>
      </c>
      <c r="M4812" s="279" t="s">
        <v>394</v>
      </c>
      <c r="N4812" s="279" t="s">
        <v>394</v>
      </c>
      <c r="O4812" s="279" t="s">
        <v>394</v>
      </c>
      <c r="P4812" s="315">
        <v>0</v>
      </c>
      <c r="Q4812" s="279" t="s">
        <v>394</v>
      </c>
      <c r="R4812" s="279" t="s">
        <v>394</v>
      </c>
      <c r="S4812" s="279" t="s">
        <v>394</v>
      </c>
      <c r="T4812" s="279" t="s">
        <v>394</v>
      </c>
      <c r="U4812" s="279" t="s">
        <v>394</v>
      </c>
      <c r="V4812" s="279" t="s">
        <v>394</v>
      </c>
      <c r="W4812" s="279" t="s">
        <v>394</v>
      </c>
      <c r="X4812" s="279" t="s">
        <v>394</v>
      </c>
      <c r="Y4812" s="281"/>
      <c r="Z4812" s="279" t="s">
        <v>394</v>
      </c>
      <c r="AA4812" s="279" t="s">
        <v>394</v>
      </c>
      <c r="AB4812" s="281"/>
      <c r="AC4812" s="279" t="s">
        <v>394</v>
      </c>
      <c r="AF4812" s="276" t="str">
        <f>IFERROR(VLOOKUP(A4812,'[1]قوائم الترجمة'!AC$2:AD$2397,1,0),"م")</f>
        <v>م</v>
      </c>
      <c r="AG4812" s="232"/>
      <c r="AH4812" s="233"/>
      <c r="AI4812" s="233"/>
      <c r="AJ4812" s="233"/>
      <c r="AL4812" s="267"/>
      <c r="AM4812" s="235"/>
      <c r="AO4812" s="236"/>
      <c r="AU4812" s="234"/>
    </row>
    <row r="4813" spans="1:47" ht="21" x14ac:dyDescent="0.4">
      <c r="A4813" s="278">
        <v>124026</v>
      </c>
      <c r="B4813" s="279" t="s">
        <v>1940</v>
      </c>
      <c r="C4813" s="279" t="s">
        <v>84</v>
      </c>
      <c r="D4813" s="279" t="s">
        <v>1941</v>
      </c>
      <c r="E4813" s="279" t="s">
        <v>424</v>
      </c>
      <c r="F4813" s="315" t="s">
        <v>8441</v>
      </c>
      <c r="G4813" s="315" t="s">
        <v>8152</v>
      </c>
      <c r="H4813" s="279" t="s">
        <v>425</v>
      </c>
      <c r="I4813" s="279" t="s">
        <v>541</v>
      </c>
      <c r="J4813" s="279" t="s">
        <v>426</v>
      </c>
      <c r="K4813" s="280">
        <v>2009</v>
      </c>
      <c r="L4813" s="279" t="s">
        <v>419</v>
      </c>
      <c r="M4813" s="279" t="s">
        <v>394</v>
      </c>
      <c r="N4813" s="279" t="s">
        <v>394</v>
      </c>
      <c r="O4813" s="279" t="s">
        <v>394</v>
      </c>
      <c r="P4813" s="315">
        <v>0</v>
      </c>
      <c r="Q4813" s="278"/>
      <c r="R4813" s="303"/>
      <c r="S4813" s="279" t="s">
        <v>394</v>
      </c>
      <c r="T4813" s="279" t="s">
        <v>394</v>
      </c>
      <c r="U4813" s="303"/>
      <c r="V4813" s="303"/>
      <c r="W4813" s="303"/>
      <c r="X4813" s="303"/>
      <c r="Z4813" s="303"/>
      <c r="AA4813" s="303"/>
      <c r="AC4813" s="279" t="s">
        <v>394</v>
      </c>
      <c r="AF4813" s="276">
        <f>IFERROR(VLOOKUP(A4813,'[1]قوائم الترجمة'!AC$2:AD$2397,1,0),"م")</f>
        <v>124026</v>
      </c>
      <c r="AG4813" s="232"/>
      <c r="AH4813" s="233"/>
      <c r="AI4813" s="233"/>
      <c r="AJ4813" s="233"/>
      <c r="AL4813" s="267"/>
      <c r="AM4813" s="235"/>
      <c r="AO4813" s="236"/>
      <c r="AU4813" s="234"/>
    </row>
    <row r="4814" spans="1:47" ht="21" x14ac:dyDescent="0.4">
      <c r="A4814" s="278">
        <v>124027</v>
      </c>
      <c r="B4814" s="279" t="s">
        <v>1939</v>
      </c>
      <c r="C4814" s="279" t="s">
        <v>68</v>
      </c>
      <c r="D4814" s="279" t="s">
        <v>1941</v>
      </c>
      <c r="E4814" s="279" t="s">
        <v>394</v>
      </c>
      <c r="F4814" s="315" t="s">
        <v>10051</v>
      </c>
      <c r="G4814" s="315" t="s">
        <v>8342</v>
      </c>
      <c r="H4814" s="279" t="s">
        <v>428</v>
      </c>
      <c r="I4814" s="279" t="s">
        <v>542</v>
      </c>
      <c r="J4814" s="279" t="s">
        <v>426</v>
      </c>
      <c r="K4814" s="280">
        <v>2016</v>
      </c>
      <c r="L4814" s="279" t="s">
        <v>402</v>
      </c>
      <c r="M4814" s="279" t="s">
        <v>394</v>
      </c>
      <c r="N4814" s="279" t="s">
        <v>394</v>
      </c>
      <c r="O4814" s="279" t="s">
        <v>394</v>
      </c>
      <c r="P4814" s="315">
        <v>0</v>
      </c>
      <c r="Q4814" s="278"/>
      <c r="R4814" s="303"/>
      <c r="S4814" s="279" t="s">
        <v>394</v>
      </c>
      <c r="T4814" s="279" t="s">
        <v>394</v>
      </c>
      <c r="U4814" s="303"/>
      <c r="V4814" s="303"/>
      <c r="W4814" s="303"/>
      <c r="X4814" s="303"/>
      <c r="Z4814" s="303"/>
      <c r="AA4814" s="303"/>
      <c r="AC4814" s="279" t="s">
        <v>394</v>
      </c>
      <c r="AF4814" s="276">
        <f>IFERROR(VLOOKUP(A4814,'[1]قوائم الترجمة'!AC$2:AD$2397,1,0),"م")</f>
        <v>124027</v>
      </c>
      <c r="AG4814" s="232"/>
      <c r="AH4814" s="233"/>
      <c r="AI4814" s="233"/>
      <c r="AJ4814" s="233"/>
      <c r="AL4814" s="267"/>
      <c r="AM4814" s="235"/>
      <c r="AO4814" s="236"/>
      <c r="AU4814" s="234"/>
    </row>
    <row r="4815" spans="1:47" ht="21" x14ac:dyDescent="0.4">
      <c r="A4815" s="278">
        <v>124028</v>
      </c>
      <c r="B4815" s="279" t="s">
        <v>1938</v>
      </c>
      <c r="C4815" s="279" t="s">
        <v>97</v>
      </c>
      <c r="D4815" s="279" t="s">
        <v>521</v>
      </c>
      <c r="E4815" s="279" t="s">
        <v>424</v>
      </c>
      <c r="F4815" s="315" t="s">
        <v>8643</v>
      </c>
      <c r="G4815" s="315" t="s">
        <v>422</v>
      </c>
      <c r="H4815" s="279" t="s">
        <v>425</v>
      </c>
      <c r="I4815" s="279" t="s">
        <v>541</v>
      </c>
      <c r="J4815" s="279" t="s">
        <v>426</v>
      </c>
      <c r="K4815" s="280">
        <v>2012</v>
      </c>
      <c r="L4815" s="279" t="s">
        <v>422</v>
      </c>
      <c r="M4815" s="279" t="s">
        <v>394</v>
      </c>
      <c r="N4815" s="279" t="s">
        <v>394</v>
      </c>
      <c r="O4815" s="279" t="s">
        <v>394</v>
      </c>
      <c r="P4815" s="315">
        <v>0</v>
      </c>
      <c r="Q4815" s="278"/>
      <c r="R4815" s="303"/>
      <c r="S4815" s="279" t="s">
        <v>394</v>
      </c>
      <c r="T4815" s="279" t="s">
        <v>394</v>
      </c>
      <c r="U4815" s="303"/>
      <c r="V4815" s="303"/>
      <c r="W4815" s="303"/>
      <c r="X4815" s="303"/>
      <c r="Z4815" s="303"/>
      <c r="AA4815" s="303"/>
      <c r="AC4815" s="279" t="s">
        <v>394</v>
      </c>
      <c r="AF4815" s="276">
        <f>IFERROR(VLOOKUP(A4815,'[1]قوائم الترجمة'!AC$2:AD$2397,1,0),"م")</f>
        <v>124028</v>
      </c>
      <c r="AG4815" s="232"/>
      <c r="AH4815" s="233"/>
      <c r="AI4815" s="233"/>
      <c r="AJ4815" s="233"/>
      <c r="AL4815" s="267"/>
      <c r="AM4815" s="235"/>
      <c r="AO4815" s="236"/>
      <c r="AU4815" s="234"/>
    </row>
    <row r="4816" spans="1:47" ht="21" x14ac:dyDescent="0.4">
      <c r="A4816" s="278">
        <v>124029</v>
      </c>
      <c r="B4816" s="279" t="s">
        <v>1937</v>
      </c>
      <c r="C4816" s="279" t="s">
        <v>165</v>
      </c>
      <c r="D4816" s="279" t="s">
        <v>257</v>
      </c>
      <c r="E4816" s="279" t="s">
        <v>394</v>
      </c>
      <c r="F4816"/>
      <c r="H4816" s="279" t="s">
        <v>394</v>
      </c>
      <c r="I4816" s="279" t="s">
        <v>539</v>
      </c>
      <c r="J4816" s="279" t="s">
        <v>394</v>
      </c>
      <c r="K4816" s="279" t="s">
        <v>394</v>
      </c>
      <c r="L4816" s="279" t="s">
        <v>394</v>
      </c>
      <c r="M4816" s="279" t="s">
        <v>394</v>
      </c>
      <c r="N4816" s="279" t="s">
        <v>394</v>
      </c>
      <c r="O4816" s="279" t="s">
        <v>394</v>
      </c>
      <c r="P4816" s="315">
        <v>0</v>
      </c>
      <c r="Q4816" s="279" t="s">
        <v>394</v>
      </c>
      <c r="R4816" s="279" t="s">
        <v>394</v>
      </c>
      <c r="S4816" s="279" t="s">
        <v>394</v>
      </c>
      <c r="T4816" s="279" t="s">
        <v>394</v>
      </c>
      <c r="U4816" s="279" t="s">
        <v>394</v>
      </c>
      <c r="V4816" s="279" t="s">
        <v>394</v>
      </c>
      <c r="W4816" s="279" t="s">
        <v>394</v>
      </c>
      <c r="X4816" s="279" t="s">
        <v>394</v>
      </c>
      <c r="Y4816" s="281"/>
      <c r="Z4816" s="279" t="s">
        <v>394</v>
      </c>
      <c r="AA4816" s="279" t="s">
        <v>394</v>
      </c>
      <c r="AB4816" s="281"/>
      <c r="AC4816" s="279" t="s">
        <v>394</v>
      </c>
      <c r="AF4816" s="276" t="str">
        <f>IFERROR(VLOOKUP(A4816,'[1]قوائم الترجمة'!AC$2:AD$2397,1,0),"م")</f>
        <v>م</v>
      </c>
      <c r="AG4816" s="232"/>
      <c r="AH4816" s="233"/>
      <c r="AI4816" s="233"/>
      <c r="AJ4816" s="233"/>
      <c r="AL4816" s="267"/>
      <c r="AM4816" s="235"/>
      <c r="AO4816" s="236"/>
      <c r="AU4816" s="234"/>
    </row>
    <row r="4817" spans="1:47" ht="21" x14ac:dyDescent="0.4">
      <c r="A4817" s="278">
        <v>124030</v>
      </c>
      <c r="B4817" s="279" t="s">
        <v>1936</v>
      </c>
      <c r="C4817" s="279" t="s">
        <v>111</v>
      </c>
      <c r="D4817" s="279" t="s">
        <v>473</v>
      </c>
      <c r="E4817" s="279" t="s">
        <v>5660</v>
      </c>
      <c r="F4817" s="315" t="s">
        <v>10052</v>
      </c>
      <c r="G4817" s="315" t="s">
        <v>402</v>
      </c>
      <c r="H4817" s="279" t="s">
        <v>425</v>
      </c>
      <c r="I4817" s="279" t="s">
        <v>542</v>
      </c>
      <c r="J4817" s="279" t="s">
        <v>8112</v>
      </c>
      <c r="K4817" s="280">
        <v>2004</v>
      </c>
      <c r="L4817" s="279" t="s">
        <v>402</v>
      </c>
      <c r="M4817" s="279" t="s">
        <v>394</v>
      </c>
      <c r="N4817" s="279" t="s">
        <v>394</v>
      </c>
      <c r="O4817" s="279" t="s">
        <v>394</v>
      </c>
      <c r="P4817" s="315">
        <v>0</v>
      </c>
      <c r="Q4817" s="278"/>
      <c r="R4817" s="303"/>
      <c r="S4817" s="279" t="s">
        <v>394</v>
      </c>
      <c r="T4817" s="279" t="s">
        <v>394</v>
      </c>
      <c r="U4817" s="303"/>
      <c r="V4817" s="303"/>
      <c r="W4817" s="303"/>
      <c r="X4817" s="303"/>
      <c r="Z4817" s="303"/>
      <c r="AA4817" s="303"/>
      <c r="AC4817" s="279" t="s">
        <v>394</v>
      </c>
      <c r="AF4817" s="276">
        <f>IFERROR(VLOOKUP(A4817,'[1]قوائم الترجمة'!AC$2:AD$2397,1,0),"م")</f>
        <v>124030</v>
      </c>
      <c r="AG4817" s="232"/>
      <c r="AH4817" s="233"/>
      <c r="AI4817" s="233"/>
      <c r="AJ4817" s="233"/>
      <c r="AL4817" s="267"/>
      <c r="AM4817" s="235"/>
      <c r="AO4817" s="236"/>
      <c r="AU4817" s="234"/>
    </row>
    <row r="4818" spans="1:47" ht="21" x14ac:dyDescent="0.4">
      <c r="A4818" s="278">
        <v>124031</v>
      </c>
      <c r="B4818" s="279" t="s">
        <v>1934</v>
      </c>
      <c r="C4818" s="279" t="s">
        <v>1935</v>
      </c>
      <c r="D4818" s="279" t="s">
        <v>236</v>
      </c>
      <c r="E4818" s="279" t="s">
        <v>394</v>
      </c>
      <c r="F4818"/>
      <c r="H4818" s="279" t="s">
        <v>394</v>
      </c>
      <c r="I4818" s="279" t="s">
        <v>539</v>
      </c>
      <c r="J4818" s="279" t="s">
        <v>394</v>
      </c>
      <c r="K4818" s="279" t="s">
        <v>394</v>
      </c>
      <c r="L4818" s="279" t="s">
        <v>394</v>
      </c>
      <c r="M4818" s="279" t="s">
        <v>394</v>
      </c>
      <c r="N4818" s="279" t="s">
        <v>394</v>
      </c>
      <c r="O4818" s="279" t="s">
        <v>394</v>
      </c>
      <c r="P4818" s="315">
        <v>0</v>
      </c>
      <c r="Q4818" s="279" t="s">
        <v>394</v>
      </c>
      <c r="R4818" s="279" t="s">
        <v>394</v>
      </c>
      <c r="S4818" s="279" t="s">
        <v>394</v>
      </c>
      <c r="T4818" s="279" t="s">
        <v>394</v>
      </c>
      <c r="U4818" s="279" t="s">
        <v>394</v>
      </c>
      <c r="V4818" s="279" t="s">
        <v>394</v>
      </c>
      <c r="W4818" s="279" t="s">
        <v>394</v>
      </c>
      <c r="X4818" s="279" t="s">
        <v>394</v>
      </c>
      <c r="Y4818" s="281"/>
      <c r="Z4818" s="279" t="s">
        <v>394</v>
      </c>
      <c r="AA4818" s="279" t="s">
        <v>394</v>
      </c>
      <c r="AB4818" s="281"/>
      <c r="AC4818" s="279" t="s">
        <v>394</v>
      </c>
      <c r="AF4818" s="276" t="str">
        <f>IFERROR(VLOOKUP(A4818,'[1]قوائم الترجمة'!AC$2:AD$2397,1,0),"م")</f>
        <v>م</v>
      </c>
      <c r="AG4818" s="232"/>
      <c r="AH4818" s="233"/>
      <c r="AI4818" s="233"/>
      <c r="AJ4818" s="233"/>
      <c r="AL4818" s="267"/>
      <c r="AM4818" s="235"/>
      <c r="AO4818" s="236"/>
      <c r="AU4818" s="234"/>
    </row>
    <row r="4819" spans="1:47" ht="21" x14ac:dyDescent="0.4">
      <c r="A4819" s="278">
        <v>124032</v>
      </c>
      <c r="B4819" s="279" t="s">
        <v>1933</v>
      </c>
      <c r="C4819" s="279" t="s">
        <v>116</v>
      </c>
      <c r="D4819" s="279" t="s">
        <v>257</v>
      </c>
      <c r="E4819" s="279" t="s">
        <v>424</v>
      </c>
      <c r="F4819" s="315" t="s">
        <v>8853</v>
      </c>
      <c r="G4819" s="315" t="s">
        <v>8344</v>
      </c>
      <c r="H4819" s="279" t="s">
        <v>425</v>
      </c>
      <c r="I4819" s="279" t="s">
        <v>542</v>
      </c>
      <c r="J4819" s="279" t="s">
        <v>426</v>
      </c>
      <c r="K4819" s="280">
        <v>2014</v>
      </c>
      <c r="L4819" s="279" t="s">
        <v>419</v>
      </c>
      <c r="M4819" s="279" t="s">
        <v>394</v>
      </c>
      <c r="N4819" s="279" t="s">
        <v>394</v>
      </c>
      <c r="O4819" s="279" t="s">
        <v>394</v>
      </c>
      <c r="P4819" s="315">
        <v>0</v>
      </c>
      <c r="Q4819" s="278"/>
      <c r="R4819" s="303"/>
      <c r="S4819" s="279" t="s">
        <v>394</v>
      </c>
      <c r="T4819" s="279" t="s">
        <v>394</v>
      </c>
      <c r="U4819" s="303"/>
      <c r="V4819" s="303"/>
      <c r="W4819" s="303"/>
      <c r="X4819" s="303"/>
      <c r="Z4819" s="303"/>
      <c r="AA4819" s="303"/>
      <c r="AC4819" s="279" t="s">
        <v>394</v>
      </c>
      <c r="AF4819" s="276">
        <f>IFERROR(VLOOKUP(A4819,'[1]قوائم الترجمة'!AC$2:AD$2397,1,0),"م")</f>
        <v>124032</v>
      </c>
      <c r="AG4819" s="232"/>
      <c r="AH4819" s="233"/>
      <c r="AI4819" s="233"/>
      <c r="AJ4819" s="233"/>
      <c r="AL4819" s="267"/>
      <c r="AM4819" s="235"/>
      <c r="AO4819" s="236"/>
      <c r="AU4819" s="234"/>
    </row>
    <row r="4820" spans="1:47" ht="21" x14ac:dyDescent="0.4">
      <c r="A4820" s="278">
        <v>124033</v>
      </c>
      <c r="B4820" s="279" t="s">
        <v>1932</v>
      </c>
      <c r="C4820" s="279" t="s">
        <v>92</v>
      </c>
      <c r="D4820" s="279" t="s">
        <v>276</v>
      </c>
      <c r="E4820" s="279" t="s">
        <v>394</v>
      </c>
      <c r="F4820"/>
      <c r="H4820" s="279" t="s">
        <v>394</v>
      </c>
      <c r="I4820" s="279" t="s">
        <v>539</v>
      </c>
      <c r="J4820" s="279" t="s">
        <v>394</v>
      </c>
      <c r="K4820" s="279" t="s">
        <v>394</v>
      </c>
      <c r="L4820" s="279" t="s">
        <v>394</v>
      </c>
      <c r="M4820" s="279" t="s">
        <v>394</v>
      </c>
      <c r="N4820" s="279" t="s">
        <v>394</v>
      </c>
      <c r="O4820" s="279" t="s">
        <v>394</v>
      </c>
      <c r="P4820" s="315">
        <v>0</v>
      </c>
      <c r="Q4820" s="279" t="s">
        <v>394</v>
      </c>
      <c r="R4820" s="279" t="s">
        <v>394</v>
      </c>
      <c r="S4820" s="279" t="s">
        <v>394</v>
      </c>
      <c r="T4820" s="279" t="s">
        <v>394</v>
      </c>
      <c r="U4820" s="279" t="s">
        <v>394</v>
      </c>
      <c r="V4820" s="279" t="s">
        <v>394</v>
      </c>
      <c r="W4820" s="279" t="s">
        <v>394</v>
      </c>
      <c r="X4820" s="279" t="s">
        <v>394</v>
      </c>
      <c r="Y4820" s="281"/>
      <c r="Z4820" s="279" t="s">
        <v>394</v>
      </c>
      <c r="AA4820" s="279" t="s">
        <v>394</v>
      </c>
      <c r="AB4820" s="281"/>
      <c r="AC4820" s="279" t="s">
        <v>394</v>
      </c>
      <c r="AF4820" s="276" t="str">
        <f>IFERROR(VLOOKUP(A4820,'[1]قوائم الترجمة'!AC$2:AD$2397,1,0),"م")</f>
        <v>م</v>
      </c>
      <c r="AG4820" s="232"/>
      <c r="AH4820" s="233"/>
      <c r="AI4820" s="233"/>
      <c r="AJ4820" s="233"/>
      <c r="AL4820" s="267"/>
      <c r="AM4820" s="235"/>
      <c r="AO4820" s="236"/>
      <c r="AU4820" s="234"/>
    </row>
    <row r="4821" spans="1:47" ht="21" x14ac:dyDescent="0.4">
      <c r="A4821" s="278">
        <v>124034</v>
      </c>
      <c r="B4821" s="279" t="s">
        <v>1931</v>
      </c>
      <c r="C4821" s="279" t="s">
        <v>135</v>
      </c>
      <c r="D4821" s="279" t="s">
        <v>668</v>
      </c>
      <c r="E4821" s="279" t="s">
        <v>394</v>
      </c>
      <c r="F4821"/>
      <c r="H4821" s="279" t="s">
        <v>394</v>
      </c>
      <c r="I4821" s="279" t="s">
        <v>540</v>
      </c>
      <c r="J4821" s="279" t="s">
        <v>394</v>
      </c>
      <c r="K4821" s="279" t="s">
        <v>394</v>
      </c>
      <c r="L4821" s="279" t="s">
        <v>394</v>
      </c>
      <c r="M4821" s="279" t="s">
        <v>394</v>
      </c>
      <c r="N4821" s="279" t="s">
        <v>394</v>
      </c>
      <c r="O4821" s="279" t="s">
        <v>394</v>
      </c>
      <c r="P4821" s="315">
        <v>0</v>
      </c>
      <c r="Q4821" s="279" t="s">
        <v>394</v>
      </c>
      <c r="R4821" s="279" t="s">
        <v>394</v>
      </c>
      <c r="S4821" s="279" t="s">
        <v>394</v>
      </c>
      <c r="T4821" s="279" t="s">
        <v>394</v>
      </c>
      <c r="U4821" s="279" t="s">
        <v>394</v>
      </c>
      <c r="V4821" s="279" t="s">
        <v>394</v>
      </c>
      <c r="W4821" s="279" t="s">
        <v>394</v>
      </c>
      <c r="X4821" s="279" t="s">
        <v>394</v>
      </c>
      <c r="Y4821" s="281"/>
      <c r="Z4821" s="279" t="s">
        <v>394</v>
      </c>
      <c r="AA4821" s="279" t="s">
        <v>394</v>
      </c>
      <c r="AB4821" s="281"/>
      <c r="AC4821" s="279" t="s">
        <v>394</v>
      </c>
      <c r="AF4821" s="276" t="str">
        <f>IFERROR(VLOOKUP(A4821,'[1]قوائم الترجمة'!AC$2:AD$2397,1,0),"م")</f>
        <v>م</v>
      </c>
      <c r="AG4821" s="232"/>
      <c r="AH4821" s="233"/>
      <c r="AI4821" s="233"/>
      <c r="AJ4821" s="233"/>
      <c r="AL4821" s="267"/>
      <c r="AM4821" s="235"/>
      <c r="AO4821" s="236"/>
      <c r="AU4821" s="234"/>
    </row>
    <row r="4822" spans="1:47" ht="21" x14ac:dyDescent="0.4">
      <c r="A4822" s="278">
        <v>124036</v>
      </c>
      <c r="B4822" s="279" t="s">
        <v>1930</v>
      </c>
      <c r="C4822" s="279" t="s">
        <v>500</v>
      </c>
      <c r="D4822" s="279" t="s">
        <v>246</v>
      </c>
      <c r="E4822" s="279" t="s">
        <v>5660</v>
      </c>
      <c r="F4822" s="315" t="s">
        <v>10053</v>
      </c>
      <c r="G4822" s="315" t="s">
        <v>8180</v>
      </c>
      <c r="H4822" s="279" t="s">
        <v>425</v>
      </c>
      <c r="I4822" s="279" t="s">
        <v>542</v>
      </c>
      <c r="J4822" s="279" t="s">
        <v>8101</v>
      </c>
      <c r="K4822" s="312"/>
      <c r="L4822" s="279" t="s">
        <v>8101</v>
      </c>
      <c r="M4822" s="279" t="s">
        <v>394</v>
      </c>
      <c r="N4822" s="279" t="s">
        <v>394</v>
      </c>
      <c r="O4822" s="279" t="s">
        <v>394</v>
      </c>
      <c r="P4822" s="315">
        <v>0</v>
      </c>
      <c r="Q4822" s="278"/>
      <c r="R4822" s="303"/>
      <c r="S4822" s="279" t="s">
        <v>394</v>
      </c>
      <c r="T4822" s="279" t="s">
        <v>394</v>
      </c>
      <c r="U4822" s="303"/>
      <c r="V4822" s="303"/>
      <c r="W4822" s="303"/>
      <c r="X4822" s="303"/>
      <c r="Z4822" s="303"/>
      <c r="AA4822" s="303"/>
      <c r="AC4822" s="279" t="s">
        <v>394</v>
      </c>
      <c r="AF4822" s="276">
        <f>IFERROR(VLOOKUP(A4822,'[1]قوائم الترجمة'!AC$2:AD$2397,1,0),"م")</f>
        <v>124036</v>
      </c>
      <c r="AG4822" s="232"/>
      <c r="AH4822" s="233"/>
      <c r="AI4822" s="233"/>
      <c r="AJ4822" s="233"/>
      <c r="AL4822" s="267"/>
      <c r="AM4822" s="235"/>
      <c r="AO4822" s="236"/>
      <c r="AU4822" s="234"/>
    </row>
    <row r="4823" spans="1:47" ht="21" x14ac:dyDescent="0.4">
      <c r="A4823" s="278">
        <v>124037</v>
      </c>
      <c r="B4823" s="279" t="s">
        <v>1929</v>
      </c>
      <c r="C4823" s="279" t="s">
        <v>562</v>
      </c>
      <c r="D4823" s="279" t="s">
        <v>583</v>
      </c>
      <c r="E4823" s="279" t="s">
        <v>394</v>
      </c>
      <c r="F4823"/>
      <c r="H4823" s="279" t="s">
        <v>394</v>
      </c>
      <c r="I4823" s="279" t="s">
        <v>539</v>
      </c>
      <c r="J4823" s="279" t="s">
        <v>394</v>
      </c>
      <c r="K4823" s="279" t="s">
        <v>394</v>
      </c>
      <c r="L4823" s="279" t="s">
        <v>394</v>
      </c>
      <c r="M4823" s="279" t="s">
        <v>394</v>
      </c>
      <c r="N4823" s="279" t="s">
        <v>394</v>
      </c>
      <c r="O4823" s="279" t="s">
        <v>394</v>
      </c>
      <c r="P4823" s="315">
        <v>0</v>
      </c>
      <c r="Q4823" s="279" t="s">
        <v>394</v>
      </c>
      <c r="R4823" s="279" t="s">
        <v>394</v>
      </c>
      <c r="S4823" s="279" t="s">
        <v>394</v>
      </c>
      <c r="T4823" s="279" t="s">
        <v>394</v>
      </c>
      <c r="U4823" s="279" t="s">
        <v>394</v>
      </c>
      <c r="V4823" s="279" t="s">
        <v>394</v>
      </c>
      <c r="W4823" s="279" t="s">
        <v>394</v>
      </c>
      <c r="X4823" s="279" t="s">
        <v>394</v>
      </c>
      <c r="Y4823" s="281"/>
      <c r="Z4823" s="279" t="s">
        <v>394</v>
      </c>
      <c r="AA4823" s="279" t="s">
        <v>394</v>
      </c>
      <c r="AB4823" s="281"/>
      <c r="AC4823" s="279" t="s">
        <v>394</v>
      </c>
      <c r="AF4823" s="276" t="str">
        <f>IFERROR(VLOOKUP(A4823,'[1]قوائم الترجمة'!AC$2:AD$2397,1,0),"م")</f>
        <v>م</v>
      </c>
      <c r="AG4823" s="232"/>
      <c r="AH4823" s="233"/>
      <c r="AI4823" s="233"/>
      <c r="AJ4823" s="233"/>
      <c r="AL4823" s="267"/>
      <c r="AM4823" s="235"/>
      <c r="AO4823" s="236"/>
      <c r="AU4823" s="234"/>
    </row>
    <row r="4824" spans="1:47" ht="21" x14ac:dyDescent="0.4">
      <c r="A4824" s="278">
        <v>124038</v>
      </c>
      <c r="B4824" s="279" t="s">
        <v>1927</v>
      </c>
      <c r="C4824" s="279" t="s">
        <v>144</v>
      </c>
      <c r="D4824" s="279" t="s">
        <v>1928</v>
      </c>
      <c r="E4824" s="279" t="s">
        <v>394</v>
      </c>
      <c r="F4824"/>
      <c r="H4824" s="279" t="s">
        <v>394</v>
      </c>
      <c r="I4824" s="279" t="s">
        <v>539</v>
      </c>
      <c r="J4824" s="279" t="s">
        <v>394</v>
      </c>
      <c r="K4824" s="279" t="s">
        <v>394</v>
      </c>
      <c r="L4824" s="279" t="s">
        <v>394</v>
      </c>
      <c r="M4824" s="279" t="s">
        <v>394</v>
      </c>
      <c r="N4824" s="279" t="s">
        <v>394</v>
      </c>
      <c r="O4824" s="279" t="s">
        <v>394</v>
      </c>
      <c r="P4824" s="315">
        <v>0</v>
      </c>
      <c r="Q4824" s="279" t="s">
        <v>394</v>
      </c>
      <c r="R4824" s="279" t="s">
        <v>394</v>
      </c>
      <c r="S4824" s="279" t="s">
        <v>394</v>
      </c>
      <c r="T4824" s="279" t="s">
        <v>394</v>
      </c>
      <c r="U4824" s="279" t="s">
        <v>394</v>
      </c>
      <c r="V4824" s="279" t="s">
        <v>394</v>
      </c>
      <c r="W4824" s="279" t="s">
        <v>394</v>
      </c>
      <c r="X4824" s="279" t="s">
        <v>394</v>
      </c>
      <c r="Y4824" s="281"/>
      <c r="Z4824" s="279" t="s">
        <v>394</v>
      </c>
      <c r="AA4824" s="279" t="s">
        <v>394</v>
      </c>
      <c r="AB4824" s="281"/>
      <c r="AC4824" s="279" t="s">
        <v>394</v>
      </c>
      <c r="AF4824" s="276" t="str">
        <f>IFERROR(VLOOKUP(A4824,'[1]قوائم الترجمة'!AC$2:AD$2397,1,0),"م")</f>
        <v>م</v>
      </c>
      <c r="AG4824" s="232"/>
      <c r="AH4824" s="233"/>
      <c r="AI4824" s="233"/>
      <c r="AJ4824" s="233"/>
      <c r="AL4824" s="267"/>
      <c r="AM4824" s="235"/>
      <c r="AO4824" s="236"/>
      <c r="AU4824" s="234"/>
    </row>
    <row r="4825" spans="1:47" ht="21" x14ac:dyDescent="0.4">
      <c r="A4825" s="278">
        <v>124039</v>
      </c>
      <c r="B4825" s="279" t="s">
        <v>1926</v>
      </c>
      <c r="C4825" s="279" t="s">
        <v>1109</v>
      </c>
      <c r="D4825" s="279" t="s">
        <v>583</v>
      </c>
      <c r="E4825" s="279" t="s">
        <v>424</v>
      </c>
      <c r="F4825" s="315" t="s">
        <v>10054</v>
      </c>
      <c r="G4825" s="315" t="s">
        <v>402</v>
      </c>
      <c r="H4825" s="279" t="s">
        <v>425</v>
      </c>
      <c r="I4825" s="279" t="s">
        <v>541</v>
      </c>
      <c r="J4825" s="279" t="s">
        <v>426</v>
      </c>
      <c r="K4825" s="280">
        <v>2006</v>
      </c>
      <c r="L4825" s="279" t="s">
        <v>402</v>
      </c>
      <c r="M4825" s="279" t="s">
        <v>394</v>
      </c>
      <c r="N4825" s="279" t="s">
        <v>394</v>
      </c>
      <c r="O4825" s="279" t="s">
        <v>394</v>
      </c>
      <c r="P4825" s="315">
        <v>0</v>
      </c>
      <c r="Q4825" s="278"/>
      <c r="R4825" s="303"/>
      <c r="S4825" s="279" t="s">
        <v>394</v>
      </c>
      <c r="T4825" s="279" t="s">
        <v>394</v>
      </c>
      <c r="U4825" s="303"/>
      <c r="V4825" s="303"/>
      <c r="W4825" s="303"/>
      <c r="X4825" s="303"/>
      <c r="Z4825" s="303"/>
      <c r="AA4825" s="303"/>
      <c r="AC4825" s="279" t="s">
        <v>394</v>
      </c>
      <c r="AF4825" s="276">
        <f>IFERROR(VLOOKUP(A4825,'[1]قوائم الترجمة'!AC$2:AD$2397,1,0),"م")</f>
        <v>124039</v>
      </c>
      <c r="AG4825" s="232"/>
      <c r="AH4825" s="233"/>
      <c r="AI4825" s="233"/>
      <c r="AJ4825" s="233"/>
      <c r="AL4825" s="267"/>
      <c r="AM4825" s="235"/>
      <c r="AO4825" s="236"/>
      <c r="AU4825" s="234"/>
    </row>
    <row r="4826" spans="1:47" ht="21" x14ac:dyDescent="0.4">
      <c r="A4826" s="278">
        <v>124040</v>
      </c>
      <c r="B4826" s="279" t="s">
        <v>1924</v>
      </c>
      <c r="C4826" s="279" t="s">
        <v>72</v>
      </c>
      <c r="D4826" s="279" t="s">
        <v>1925</v>
      </c>
      <c r="E4826" s="279" t="s">
        <v>394</v>
      </c>
      <c r="F4826"/>
      <c r="H4826" s="279" t="s">
        <v>394</v>
      </c>
      <c r="I4826" s="279" t="s">
        <v>539</v>
      </c>
      <c r="J4826" s="279" t="s">
        <v>394</v>
      </c>
      <c r="K4826" s="279" t="s">
        <v>394</v>
      </c>
      <c r="L4826" s="279" t="s">
        <v>394</v>
      </c>
      <c r="M4826" s="279" t="s">
        <v>394</v>
      </c>
      <c r="N4826" s="279" t="s">
        <v>394</v>
      </c>
      <c r="O4826" s="279" t="s">
        <v>394</v>
      </c>
      <c r="P4826" s="315">
        <v>0</v>
      </c>
      <c r="Q4826" s="279" t="s">
        <v>394</v>
      </c>
      <c r="R4826" s="279" t="s">
        <v>394</v>
      </c>
      <c r="S4826" s="279" t="s">
        <v>394</v>
      </c>
      <c r="T4826" s="279" t="s">
        <v>394</v>
      </c>
      <c r="U4826" s="279" t="s">
        <v>394</v>
      </c>
      <c r="V4826" s="279" t="s">
        <v>394</v>
      </c>
      <c r="W4826" s="279" t="s">
        <v>394</v>
      </c>
      <c r="X4826" s="279" t="s">
        <v>394</v>
      </c>
      <c r="Y4826" s="281"/>
      <c r="Z4826" s="279" t="s">
        <v>394</v>
      </c>
      <c r="AA4826" s="279" t="s">
        <v>394</v>
      </c>
      <c r="AB4826" s="281"/>
      <c r="AC4826" s="279" t="s">
        <v>394</v>
      </c>
      <c r="AF4826" s="276" t="str">
        <f>IFERROR(VLOOKUP(A4826,'[1]قوائم الترجمة'!AC$2:AD$2397,1,0),"م")</f>
        <v>م</v>
      </c>
      <c r="AG4826" s="232"/>
      <c r="AH4826" s="233"/>
      <c r="AI4826" s="233"/>
      <c r="AJ4826" s="233"/>
      <c r="AL4826" s="267"/>
      <c r="AM4826" s="235"/>
      <c r="AO4826" s="236"/>
      <c r="AU4826" s="234"/>
    </row>
    <row r="4827" spans="1:47" ht="21" x14ac:dyDescent="0.4">
      <c r="A4827" s="278">
        <v>124041</v>
      </c>
      <c r="B4827" s="279" t="s">
        <v>1923</v>
      </c>
      <c r="C4827" s="279" t="s">
        <v>62</v>
      </c>
      <c r="D4827" s="279" t="s">
        <v>924</v>
      </c>
      <c r="E4827" s="279" t="s">
        <v>394</v>
      </c>
      <c r="F4827"/>
      <c r="H4827" s="279" t="s">
        <v>394</v>
      </c>
      <c r="I4827" s="279" t="s">
        <v>540</v>
      </c>
      <c r="J4827" s="279" t="s">
        <v>394</v>
      </c>
      <c r="K4827" s="279" t="s">
        <v>394</v>
      </c>
      <c r="L4827" s="279" t="s">
        <v>394</v>
      </c>
      <c r="M4827" s="279" t="s">
        <v>394</v>
      </c>
      <c r="N4827" s="279" t="s">
        <v>394</v>
      </c>
      <c r="O4827" s="279" t="s">
        <v>394</v>
      </c>
      <c r="P4827" s="315">
        <v>0</v>
      </c>
      <c r="Q4827" s="279" t="s">
        <v>394</v>
      </c>
      <c r="R4827" s="279" t="s">
        <v>394</v>
      </c>
      <c r="S4827" s="279" t="s">
        <v>394</v>
      </c>
      <c r="T4827" s="279" t="s">
        <v>394</v>
      </c>
      <c r="U4827" s="279" t="s">
        <v>394</v>
      </c>
      <c r="V4827" s="279" t="s">
        <v>394</v>
      </c>
      <c r="W4827" s="279" t="s">
        <v>394</v>
      </c>
      <c r="X4827" s="279" t="s">
        <v>394</v>
      </c>
      <c r="Y4827" s="281"/>
      <c r="Z4827" s="279" t="s">
        <v>394</v>
      </c>
      <c r="AA4827" s="279" t="s">
        <v>394</v>
      </c>
      <c r="AB4827" s="281"/>
      <c r="AC4827" s="279" t="s">
        <v>394</v>
      </c>
      <c r="AF4827" s="276" t="str">
        <f>IFERROR(VLOOKUP(A4827,'[1]قوائم الترجمة'!AC$2:AD$2397,1,0),"م")</f>
        <v>م</v>
      </c>
      <c r="AG4827" s="232"/>
      <c r="AH4827" s="233"/>
      <c r="AI4827" s="233"/>
      <c r="AJ4827" s="233"/>
      <c r="AL4827" s="267"/>
      <c r="AM4827" s="235"/>
      <c r="AO4827" s="236"/>
      <c r="AU4827" s="234"/>
    </row>
    <row r="4828" spans="1:47" ht="21" x14ac:dyDescent="0.4">
      <c r="A4828" s="278">
        <v>124042</v>
      </c>
      <c r="B4828" s="279" t="s">
        <v>1922</v>
      </c>
      <c r="C4828" s="279" t="s">
        <v>2448</v>
      </c>
      <c r="D4828" s="279" t="s">
        <v>1030</v>
      </c>
      <c r="E4828" s="279" t="s">
        <v>424</v>
      </c>
      <c r="F4828" s="315" t="s">
        <v>10055</v>
      </c>
      <c r="G4828" s="315" t="s">
        <v>8119</v>
      </c>
      <c r="H4828" s="279" t="s">
        <v>425</v>
      </c>
      <c r="I4828" s="279" t="s">
        <v>541</v>
      </c>
      <c r="J4828" s="279" t="s">
        <v>403</v>
      </c>
      <c r="K4828" s="280">
        <v>1997</v>
      </c>
      <c r="L4828" s="279" t="s">
        <v>402</v>
      </c>
      <c r="M4828" s="279" t="s">
        <v>394</v>
      </c>
      <c r="N4828" s="279" t="s">
        <v>394</v>
      </c>
      <c r="O4828" s="279" t="s">
        <v>394</v>
      </c>
      <c r="P4828" s="315">
        <v>0</v>
      </c>
      <c r="Q4828" s="278"/>
      <c r="R4828" s="303"/>
      <c r="S4828" s="279" t="s">
        <v>394</v>
      </c>
      <c r="T4828" s="279" t="s">
        <v>394</v>
      </c>
      <c r="U4828" s="303"/>
      <c r="V4828" s="303"/>
      <c r="W4828" s="303"/>
      <c r="X4828" s="303"/>
      <c r="Z4828" s="303"/>
      <c r="AA4828" s="303"/>
      <c r="AC4828" s="279" t="s">
        <v>394</v>
      </c>
      <c r="AF4828" s="276">
        <f>IFERROR(VLOOKUP(A4828,'[1]قوائم الترجمة'!AC$2:AD$2397,1,0),"م")</f>
        <v>124042</v>
      </c>
      <c r="AG4828" s="232"/>
      <c r="AH4828" s="233"/>
      <c r="AI4828" s="233"/>
      <c r="AJ4828" s="233"/>
      <c r="AL4828" s="267"/>
      <c r="AM4828" s="235"/>
      <c r="AO4828" s="236"/>
      <c r="AU4828" s="234"/>
    </row>
    <row r="4829" spans="1:47" ht="21" x14ac:dyDescent="0.4">
      <c r="A4829" s="278">
        <v>124043</v>
      </c>
      <c r="B4829" s="279" t="s">
        <v>1920</v>
      </c>
      <c r="C4829" s="279" t="s">
        <v>89</v>
      </c>
      <c r="D4829" s="279" t="s">
        <v>1921</v>
      </c>
      <c r="E4829" s="279" t="s">
        <v>423</v>
      </c>
      <c r="F4829" s="315" t="s">
        <v>10056</v>
      </c>
      <c r="G4829" s="315" t="s">
        <v>402</v>
      </c>
      <c r="H4829" s="279" t="s">
        <v>425</v>
      </c>
      <c r="I4829" s="279" t="s">
        <v>541</v>
      </c>
      <c r="J4829" s="279" t="s">
        <v>426</v>
      </c>
      <c r="K4829" s="280">
        <v>2007</v>
      </c>
      <c r="L4829" s="279" t="s">
        <v>402</v>
      </c>
      <c r="M4829" s="279" t="s">
        <v>394</v>
      </c>
      <c r="N4829" s="279" t="s">
        <v>394</v>
      </c>
      <c r="O4829" s="279" t="s">
        <v>394</v>
      </c>
      <c r="P4829" s="315">
        <v>0</v>
      </c>
      <c r="Q4829" s="278"/>
      <c r="R4829" s="303"/>
      <c r="S4829" s="279" t="s">
        <v>394</v>
      </c>
      <c r="T4829" s="279" t="s">
        <v>394</v>
      </c>
      <c r="U4829" s="303"/>
      <c r="V4829" s="303"/>
      <c r="W4829" s="303"/>
      <c r="X4829" s="303"/>
      <c r="Z4829" s="303"/>
      <c r="AA4829" s="303"/>
      <c r="AC4829" s="279" t="s">
        <v>394</v>
      </c>
      <c r="AF4829" s="276">
        <f>IFERROR(VLOOKUP(A4829,'[1]قوائم الترجمة'!AC$2:AD$2397,1,0),"م")</f>
        <v>124043</v>
      </c>
      <c r="AG4829" s="232"/>
      <c r="AH4829" s="233"/>
      <c r="AI4829" s="233"/>
      <c r="AJ4829" s="233"/>
      <c r="AL4829" s="267"/>
      <c r="AM4829" s="235"/>
      <c r="AO4829" s="236"/>
      <c r="AU4829" s="234"/>
    </row>
    <row r="4830" spans="1:47" ht="21" x14ac:dyDescent="0.4">
      <c r="A4830" s="278">
        <v>124044</v>
      </c>
      <c r="B4830" s="279" t="s">
        <v>1919</v>
      </c>
      <c r="C4830" s="279" t="s">
        <v>86</v>
      </c>
      <c r="D4830" s="279" t="s">
        <v>10057</v>
      </c>
      <c r="E4830" s="279" t="s">
        <v>424</v>
      </c>
      <c r="F4830" s="315" t="s">
        <v>10058</v>
      </c>
      <c r="G4830" s="315" t="s">
        <v>8158</v>
      </c>
      <c r="H4830" s="279" t="s">
        <v>425</v>
      </c>
      <c r="I4830" s="279" t="s">
        <v>541</v>
      </c>
      <c r="J4830" s="279" t="s">
        <v>403</v>
      </c>
      <c r="K4830" s="312"/>
      <c r="L4830" s="279" t="s">
        <v>402</v>
      </c>
      <c r="M4830" s="279" t="s">
        <v>394</v>
      </c>
      <c r="N4830" s="279" t="s">
        <v>10059</v>
      </c>
      <c r="O4830" s="279" t="s">
        <v>8388</v>
      </c>
      <c r="P4830" s="279">
        <v>35000</v>
      </c>
      <c r="Q4830" s="278"/>
      <c r="R4830" s="303"/>
      <c r="S4830" s="279" t="s">
        <v>394</v>
      </c>
      <c r="T4830" s="279"/>
      <c r="U4830" s="303"/>
      <c r="V4830" s="303"/>
      <c r="W4830" s="303"/>
      <c r="X4830" s="303"/>
      <c r="Z4830" s="303"/>
      <c r="AA4830" s="303"/>
      <c r="AC4830" s="279" t="s">
        <v>394</v>
      </c>
      <c r="AF4830" s="276">
        <f>IFERROR(VLOOKUP(A4830,'[1]قوائم الترجمة'!AC$2:AD$2397,1,0),"م")</f>
        <v>124044</v>
      </c>
      <c r="AG4830" s="232"/>
      <c r="AH4830" s="233"/>
      <c r="AI4830" s="233"/>
      <c r="AJ4830" s="233"/>
      <c r="AL4830" s="267"/>
      <c r="AM4830" s="235"/>
      <c r="AO4830" s="236"/>
      <c r="AU4830" s="234"/>
    </row>
    <row r="4831" spans="1:47" ht="21" x14ac:dyDescent="0.4">
      <c r="A4831" s="278">
        <v>124045</v>
      </c>
      <c r="B4831" s="279" t="s">
        <v>1918</v>
      </c>
      <c r="C4831" s="279" t="s">
        <v>450</v>
      </c>
      <c r="D4831" s="279" t="s">
        <v>284</v>
      </c>
      <c r="E4831" s="279" t="s">
        <v>424</v>
      </c>
      <c r="F4831" s="315" t="s">
        <v>10060</v>
      </c>
      <c r="G4831" s="315" t="s">
        <v>402</v>
      </c>
      <c r="H4831" s="279" t="s">
        <v>425</v>
      </c>
      <c r="I4831" s="279" t="s">
        <v>541</v>
      </c>
      <c r="J4831" s="279" t="s">
        <v>403</v>
      </c>
      <c r="K4831" s="280">
        <v>1999</v>
      </c>
      <c r="L4831" s="279" t="s">
        <v>402</v>
      </c>
      <c r="M4831" s="279" t="s">
        <v>394</v>
      </c>
      <c r="N4831" s="279" t="s">
        <v>394</v>
      </c>
      <c r="O4831" s="279" t="s">
        <v>394</v>
      </c>
      <c r="P4831" s="315">
        <v>0</v>
      </c>
      <c r="Q4831" s="278"/>
      <c r="R4831" s="303"/>
      <c r="S4831" s="279" t="s">
        <v>394</v>
      </c>
      <c r="T4831" s="279" t="s">
        <v>394</v>
      </c>
      <c r="U4831" s="303"/>
      <c r="V4831" s="303"/>
      <c r="W4831" s="303"/>
      <c r="X4831" s="303"/>
      <c r="Z4831" s="303"/>
      <c r="AA4831" s="303"/>
      <c r="AC4831" s="279" t="s">
        <v>394</v>
      </c>
      <c r="AF4831" s="276">
        <f>IFERROR(VLOOKUP(A4831,'[1]قوائم الترجمة'!AC$2:AD$2397,1,0),"م")</f>
        <v>124045</v>
      </c>
      <c r="AG4831" s="232"/>
      <c r="AH4831" s="233"/>
      <c r="AI4831" s="233"/>
      <c r="AJ4831" s="233"/>
      <c r="AL4831" s="267"/>
      <c r="AM4831" s="235"/>
      <c r="AO4831" s="236"/>
      <c r="AU4831" s="234"/>
    </row>
    <row r="4832" spans="1:47" ht="21" x14ac:dyDescent="0.4">
      <c r="A4832" s="278">
        <v>124046</v>
      </c>
      <c r="B4832" s="279" t="s">
        <v>1916</v>
      </c>
      <c r="C4832" s="279" t="s">
        <v>1917</v>
      </c>
      <c r="D4832" s="279" t="s">
        <v>297</v>
      </c>
      <c r="E4832" s="279" t="s">
        <v>394</v>
      </c>
      <c r="F4832"/>
      <c r="H4832" s="279" t="s">
        <v>394</v>
      </c>
      <c r="I4832" s="279" t="s">
        <v>539</v>
      </c>
      <c r="J4832" s="279" t="s">
        <v>394</v>
      </c>
      <c r="K4832" s="279" t="s">
        <v>394</v>
      </c>
      <c r="L4832" s="279" t="s">
        <v>394</v>
      </c>
      <c r="M4832" s="279" t="s">
        <v>394</v>
      </c>
      <c r="N4832" s="279" t="s">
        <v>394</v>
      </c>
      <c r="O4832" s="279" t="s">
        <v>394</v>
      </c>
      <c r="P4832" s="315">
        <v>0</v>
      </c>
      <c r="Q4832" s="279" t="s">
        <v>394</v>
      </c>
      <c r="R4832" s="279" t="s">
        <v>394</v>
      </c>
      <c r="S4832" s="279" t="s">
        <v>394</v>
      </c>
      <c r="T4832" s="279" t="s">
        <v>394</v>
      </c>
      <c r="U4832" s="279" t="s">
        <v>394</v>
      </c>
      <c r="V4832" s="279" t="s">
        <v>394</v>
      </c>
      <c r="W4832" s="279" t="s">
        <v>394</v>
      </c>
      <c r="X4832" s="279" t="s">
        <v>394</v>
      </c>
      <c r="Y4832" s="281"/>
      <c r="Z4832" s="279" t="s">
        <v>394</v>
      </c>
      <c r="AA4832" s="279" t="s">
        <v>394</v>
      </c>
      <c r="AB4832" s="281"/>
      <c r="AC4832" s="279" t="s">
        <v>394</v>
      </c>
      <c r="AF4832" s="276" t="str">
        <f>IFERROR(VLOOKUP(A4832,'[1]قوائم الترجمة'!AC$2:AD$2397,1,0),"م")</f>
        <v>م</v>
      </c>
      <c r="AG4832" s="232"/>
      <c r="AH4832" s="233"/>
      <c r="AI4832" s="233"/>
      <c r="AJ4832" s="233"/>
      <c r="AL4832" s="267"/>
      <c r="AM4832" s="235"/>
      <c r="AO4832" s="236"/>
      <c r="AU4832" s="234"/>
    </row>
    <row r="4833" spans="1:47" ht="21" x14ac:dyDescent="0.4">
      <c r="A4833" s="278">
        <v>124047</v>
      </c>
      <c r="B4833" s="279" t="s">
        <v>1914</v>
      </c>
      <c r="C4833" s="279" t="s">
        <v>1915</v>
      </c>
      <c r="D4833" s="279" t="s">
        <v>1308</v>
      </c>
      <c r="E4833" s="279" t="s">
        <v>394</v>
      </c>
      <c r="F4833"/>
      <c r="H4833" s="279" t="s">
        <v>394</v>
      </c>
      <c r="I4833" s="279" t="s">
        <v>539</v>
      </c>
      <c r="J4833" s="279" t="s">
        <v>394</v>
      </c>
      <c r="K4833" s="279" t="s">
        <v>394</v>
      </c>
      <c r="L4833" s="279" t="s">
        <v>394</v>
      </c>
      <c r="M4833" s="279" t="s">
        <v>394</v>
      </c>
      <c r="N4833" s="279" t="s">
        <v>394</v>
      </c>
      <c r="O4833" s="279" t="s">
        <v>394</v>
      </c>
      <c r="P4833" s="315">
        <v>0</v>
      </c>
      <c r="Q4833" s="279" t="s">
        <v>394</v>
      </c>
      <c r="R4833" s="279" t="s">
        <v>394</v>
      </c>
      <c r="S4833" s="279" t="s">
        <v>394</v>
      </c>
      <c r="T4833" s="279" t="s">
        <v>394</v>
      </c>
      <c r="U4833" s="279" t="s">
        <v>394</v>
      </c>
      <c r="V4833" s="279" t="s">
        <v>394</v>
      </c>
      <c r="W4833" s="279" t="s">
        <v>394</v>
      </c>
      <c r="X4833" s="279" t="s">
        <v>394</v>
      </c>
      <c r="Y4833" s="281"/>
      <c r="Z4833" s="279" t="s">
        <v>394</v>
      </c>
      <c r="AA4833" s="279" t="s">
        <v>394</v>
      </c>
      <c r="AB4833" s="281"/>
      <c r="AC4833" s="279" t="s">
        <v>394</v>
      </c>
      <c r="AF4833" s="276" t="str">
        <f>IFERROR(VLOOKUP(A4833,'[1]قوائم الترجمة'!AC$2:AD$2397,1,0),"م")</f>
        <v>م</v>
      </c>
      <c r="AG4833" s="232"/>
      <c r="AH4833" s="233"/>
      <c r="AI4833" s="233"/>
      <c r="AJ4833" s="233"/>
      <c r="AL4833" s="267"/>
      <c r="AM4833" s="235"/>
      <c r="AO4833" s="236"/>
      <c r="AU4833" s="234"/>
    </row>
    <row r="4834" spans="1:47" ht="21" x14ac:dyDescent="0.4">
      <c r="A4834" s="278">
        <v>124048</v>
      </c>
      <c r="B4834" s="279" t="s">
        <v>1913</v>
      </c>
      <c r="C4834" s="279" t="s">
        <v>120</v>
      </c>
      <c r="D4834" s="279" t="s">
        <v>239</v>
      </c>
      <c r="E4834" s="279" t="s">
        <v>394</v>
      </c>
      <c r="F4834"/>
      <c r="H4834" s="279" t="s">
        <v>394</v>
      </c>
      <c r="I4834" s="279" t="s">
        <v>539</v>
      </c>
      <c r="J4834" s="279" t="s">
        <v>394</v>
      </c>
      <c r="K4834" s="279" t="s">
        <v>394</v>
      </c>
      <c r="L4834" s="279" t="s">
        <v>394</v>
      </c>
      <c r="M4834" s="279" t="s">
        <v>394</v>
      </c>
      <c r="N4834" s="279" t="s">
        <v>394</v>
      </c>
      <c r="O4834" s="279" t="s">
        <v>394</v>
      </c>
      <c r="P4834" s="315">
        <v>0</v>
      </c>
      <c r="Q4834" s="279" t="s">
        <v>394</v>
      </c>
      <c r="R4834" s="279" t="s">
        <v>394</v>
      </c>
      <c r="S4834" s="279" t="s">
        <v>394</v>
      </c>
      <c r="T4834" s="279" t="s">
        <v>394</v>
      </c>
      <c r="U4834" s="279" t="s">
        <v>394</v>
      </c>
      <c r="V4834" s="279" t="s">
        <v>394</v>
      </c>
      <c r="W4834" s="279" t="s">
        <v>394</v>
      </c>
      <c r="X4834" s="279" t="s">
        <v>394</v>
      </c>
      <c r="Y4834" s="281"/>
      <c r="Z4834" s="279" t="s">
        <v>394</v>
      </c>
      <c r="AA4834" s="279" t="s">
        <v>394</v>
      </c>
      <c r="AB4834" s="281"/>
      <c r="AC4834" s="279" t="s">
        <v>394</v>
      </c>
      <c r="AF4834" s="276" t="str">
        <f>IFERROR(VLOOKUP(A4834,'[1]قوائم الترجمة'!AC$2:AD$2397,1,0),"م")</f>
        <v>م</v>
      </c>
      <c r="AG4834" s="232"/>
      <c r="AH4834" s="233"/>
      <c r="AI4834" s="233"/>
      <c r="AJ4834" s="233"/>
      <c r="AL4834" s="267"/>
      <c r="AM4834" s="235"/>
      <c r="AO4834" s="236"/>
      <c r="AU4834" s="234"/>
    </row>
    <row r="4835" spans="1:47" ht="21" x14ac:dyDescent="0.4">
      <c r="A4835" s="278">
        <v>124049</v>
      </c>
      <c r="B4835" s="279" t="s">
        <v>1912</v>
      </c>
      <c r="C4835" s="279" t="s">
        <v>65</v>
      </c>
      <c r="D4835" s="279" t="s">
        <v>969</v>
      </c>
      <c r="E4835" s="279" t="s">
        <v>394</v>
      </c>
      <c r="F4835"/>
      <c r="H4835" s="279" t="s">
        <v>394</v>
      </c>
      <c r="I4835" s="279" t="s">
        <v>539</v>
      </c>
      <c r="J4835" s="279" t="s">
        <v>394</v>
      </c>
      <c r="K4835" s="279" t="s">
        <v>394</v>
      </c>
      <c r="L4835" s="279" t="s">
        <v>394</v>
      </c>
      <c r="M4835" s="279" t="s">
        <v>394</v>
      </c>
      <c r="N4835" s="279" t="s">
        <v>394</v>
      </c>
      <c r="O4835" s="279" t="s">
        <v>394</v>
      </c>
      <c r="P4835" s="315">
        <v>0</v>
      </c>
      <c r="Q4835" s="279" t="s">
        <v>394</v>
      </c>
      <c r="R4835" s="279" t="s">
        <v>394</v>
      </c>
      <c r="S4835" s="279" t="s">
        <v>394</v>
      </c>
      <c r="T4835" s="279" t="s">
        <v>394</v>
      </c>
      <c r="U4835" s="279" t="s">
        <v>394</v>
      </c>
      <c r="V4835" s="279" t="s">
        <v>394</v>
      </c>
      <c r="W4835" s="279" t="s">
        <v>394</v>
      </c>
      <c r="X4835" s="279" t="s">
        <v>394</v>
      </c>
      <c r="Y4835" s="281"/>
      <c r="Z4835" s="279" t="s">
        <v>394</v>
      </c>
      <c r="AA4835" s="279" t="s">
        <v>394</v>
      </c>
      <c r="AB4835" s="281"/>
      <c r="AC4835" s="279" t="s">
        <v>394</v>
      </c>
      <c r="AF4835" s="276" t="str">
        <f>IFERROR(VLOOKUP(A4835,'[1]قوائم الترجمة'!AC$2:AD$2397,1,0),"م")</f>
        <v>م</v>
      </c>
      <c r="AG4835" s="232"/>
      <c r="AH4835" s="233"/>
      <c r="AI4835" s="233"/>
      <c r="AJ4835" s="233"/>
      <c r="AL4835" s="267"/>
      <c r="AM4835" s="235"/>
      <c r="AO4835" s="236"/>
      <c r="AU4835" s="234"/>
    </row>
    <row r="4836" spans="1:47" ht="21" x14ac:dyDescent="0.4">
      <c r="A4836" s="278">
        <v>124050</v>
      </c>
      <c r="B4836" s="279" t="s">
        <v>1911</v>
      </c>
      <c r="C4836" s="279" t="s">
        <v>65</v>
      </c>
      <c r="D4836" s="279" t="s">
        <v>259</v>
      </c>
      <c r="E4836" s="279" t="s">
        <v>424</v>
      </c>
      <c r="F4836" s="315" t="s">
        <v>10061</v>
      </c>
      <c r="G4836" s="315" t="s">
        <v>8136</v>
      </c>
      <c r="H4836" s="279" t="s">
        <v>425</v>
      </c>
      <c r="I4836" s="279" t="s">
        <v>542</v>
      </c>
      <c r="J4836" s="279" t="s">
        <v>403</v>
      </c>
      <c r="K4836" s="280">
        <v>2000</v>
      </c>
      <c r="L4836" s="279" t="s">
        <v>419</v>
      </c>
      <c r="M4836" s="279" t="s">
        <v>394</v>
      </c>
      <c r="N4836" s="279" t="s">
        <v>394</v>
      </c>
      <c r="O4836" s="279" t="s">
        <v>394</v>
      </c>
      <c r="P4836" s="315">
        <v>0</v>
      </c>
      <c r="Q4836" s="278"/>
      <c r="R4836" s="303"/>
      <c r="S4836" s="279" t="s">
        <v>394</v>
      </c>
      <c r="T4836" s="279" t="s">
        <v>394</v>
      </c>
      <c r="U4836" s="303"/>
      <c r="V4836" s="303"/>
      <c r="W4836" s="303"/>
      <c r="X4836" s="303"/>
      <c r="Z4836" s="303"/>
      <c r="AA4836" s="303"/>
      <c r="AC4836" s="279" t="s">
        <v>394</v>
      </c>
      <c r="AF4836" s="276">
        <f>IFERROR(VLOOKUP(A4836,'[1]قوائم الترجمة'!AC$2:AD$2397,1,0),"م")</f>
        <v>124050</v>
      </c>
      <c r="AG4836" s="232"/>
      <c r="AH4836" s="233"/>
      <c r="AI4836" s="233"/>
      <c r="AJ4836" s="233"/>
      <c r="AL4836" s="267"/>
      <c r="AM4836" s="235"/>
      <c r="AO4836" s="236"/>
      <c r="AU4836" s="234"/>
    </row>
    <row r="4837" spans="1:47" ht="21" x14ac:dyDescent="0.4">
      <c r="A4837" s="278">
        <v>124051</v>
      </c>
      <c r="B4837" s="279" t="s">
        <v>1910</v>
      </c>
      <c r="C4837" s="279" t="s">
        <v>143</v>
      </c>
      <c r="D4837" s="279" t="s">
        <v>454</v>
      </c>
      <c r="E4837" s="279" t="s">
        <v>424</v>
      </c>
      <c r="F4837" s="315" t="s">
        <v>394</v>
      </c>
      <c r="G4837" s="315" t="s">
        <v>421</v>
      </c>
      <c r="H4837" s="279" t="s">
        <v>425</v>
      </c>
      <c r="I4837" s="279" t="s">
        <v>541</v>
      </c>
      <c r="J4837" s="279" t="s">
        <v>403</v>
      </c>
      <c r="K4837" s="312"/>
      <c r="L4837" s="279" t="s">
        <v>404</v>
      </c>
      <c r="M4837" s="279" t="s">
        <v>394</v>
      </c>
      <c r="N4837" s="279" t="s">
        <v>394</v>
      </c>
      <c r="O4837" s="279" t="s">
        <v>394</v>
      </c>
      <c r="P4837" s="315">
        <v>0</v>
      </c>
      <c r="Q4837" s="278"/>
      <c r="R4837" s="303"/>
      <c r="S4837" s="279" t="s">
        <v>394</v>
      </c>
      <c r="T4837" s="279" t="s">
        <v>394</v>
      </c>
      <c r="U4837" s="303"/>
      <c r="V4837" s="303"/>
      <c r="W4837" s="303"/>
      <c r="X4837" s="303"/>
      <c r="Z4837" s="303"/>
      <c r="AA4837" s="303"/>
      <c r="AC4837" s="279" t="s">
        <v>394</v>
      </c>
      <c r="AF4837" s="276">
        <f>IFERROR(VLOOKUP(A4837,'[1]قوائم الترجمة'!AC$2:AD$2397,1,0),"م")</f>
        <v>124051</v>
      </c>
      <c r="AG4837" s="232"/>
      <c r="AH4837" s="233"/>
      <c r="AI4837" s="233"/>
      <c r="AJ4837" s="233"/>
      <c r="AL4837" s="267"/>
      <c r="AM4837" s="235"/>
      <c r="AO4837" s="236"/>
      <c r="AU4837" s="234"/>
    </row>
    <row r="4838" spans="1:47" ht="21" x14ac:dyDescent="0.4">
      <c r="A4838" s="278">
        <v>124052</v>
      </c>
      <c r="B4838" s="279" t="s">
        <v>1909</v>
      </c>
      <c r="C4838" s="279" t="s">
        <v>109</v>
      </c>
      <c r="D4838" s="279" t="s">
        <v>296</v>
      </c>
      <c r="E4838" s="279" t="s">
        <v>394</v>
      </c>
      <c r="F4838"/>
      <c r="H4838" s="279" t="s">
        <v>394</v>
      </c>
      <c r="I4838" s="279" t="s">
        <v>539</v>
      </c>
      <c r="J4838" s="279" t="s">
        <v>394</v>
      </c>
      <c r="K4838" s="279" t="s">
        <v>394</v>
      </c>
      <c r="L4838" s="279" t="s">
        <v>394</v>
      </c>
      <c r="M4838" s="279" t="s">
        <v>394</v>
      </c>
      <c r="N4838" s="279" t="s">
        <v>394</v>
      </c>
      <c r="O4838" s="279" t="s">
        <v>394</v>
      </c>
      <c r="P4838" s="315">
        <v>0</v>
      </c>
      <c r="Q4838" s="279" t="s">
        <v>394</v>
      </c>
      <c r="R4838" s="279" t="s">
        <v>394</v>
      </c>
      <c r="S4838" s="279" t="s">
        <v>394</v>
      </c>
      <c r="T4838" s="279" t="s">
        <v>394</v>
      </c>
      <c r="U4838" s="279" t="s">
        <v>394</v>
      </c>
      <c r="V4838" s="279" t="s">
        <v>394</v>
      </c>
      <c r="W4838" s="279" t="s">
        <v>394</v>
      </c>
      <c r="X4838" s="279" t="s">
        <v>394</v>
      </c>
      <c r="Y4838" s="281"/>
      <c r="Z4838" s="279" t="s">
        <v>394</v>
      </c>
      <c r="AA4838" s="279" t="s">
        <v>394</v>
      </c>
      <c r="AB4838" s="281"/>
      <c r="AC4838" s="279" t="s">
        <v>394</v>
      </c>
      <c r="AF4838" s="276" t="str">
        <f>IFERROR(VLOOKUP(A4838,'[1]قوائم الترجمة'!AC$2:AD$2397,1,0),"م")</f>
        <v>م</v>
      </c>
      <c r="AG4838" s="232"/>
      <c r="AH4838" s="233"/>
      <c r="AI4838" s="233"/>
      <c r="AJ4838" s="233"/>
      <c r="AL4838" s="267"/>
      <c r="AM4838" s="235"/>
      <c r="AO4838" s="236"/>
      <c r="AU4838" s="234"/>
    </row>
    <row r="4839" spans="1:47" ht="21" x14ac:dyDescent="0.4">
      <c r="A4839" s="278">
        <v>124053</v>
      </c>
      <c r="B4839" s="279" t="s">
        <v>1908</v>
      </c>
      <c r="C4839" s="279" t="s">
        <v>129</v>
      </c>
      <c r="D4839" s="279" t="s">
        <v>256</v>
      </c>
      <c r="E4839" s="279" t="s">
        <v>424</v>
      </c>
      <c r="F4839" s="315" t="s">
        <v>10062</v>
      </c>
      <c r="G4839" s="315" t="s">
        <v>402</v>
      </c>
      <c r="H4839" s="279" t="s">
        <v>428</v>
      </c>
      <c r="I4839" s="279" t="s">
        <v>541</v>
      </c>
      <c r="J4839" s="279" t="s">
        <v>426</v>
      </c>
      <c r="K4839" s="280">
        <v>2000</v>
      </c>
      <c r="L4839" s="279" t="s">
        <v>402</v>
      </c>
      <c r="M4839" s="279" t="s">
        <v>394</v>
      </c>
      <c r="N4839" s="279" t="s">
        <v>394</v>
      </c>
      <c r="O4839" s="279" t="s">
        <v>394</v>
      </c>
      <c r="P4839" s="315">
        <v>0</v>
      </c>
      <c r="Q4839" s="278"/>
      <c r="R4839" s="303"/>
      <c r="S4839" s="279" t="s">
        <v>394</v>
      </c>
      <c r="T4839" s="279" t="s">
        <v>394</v>
      </c>
      <c r="U4839" s="303"/>
      <c r="V4839" s="303"/>
      <c r="W4839" s="303"/>
      <c r="X4839" s="303"/>
      <c r="Z4839" s="303"/>
      <c r="AA4839" s="303"/>
      <c r="AC4839" s="279" t="s">
        <v>394</v>
      </c>
      <c r="AF4839" s="276">
        <f>IFERROR(VLOOKUP(A4839,'[1]قوائم الترجمة'!AC$2:AD$2397,1,0),"م")</f>
        <v>124053</v>
      </c>
      <c r="AG4839" s="232"/>
      <c r="AH4839" s="233"/>
      <c r="AI4839" s="233"/>
      <c r="AJ4839" s="233"/>
      <c r="AL4839" s="267"/>
      <c r="AM4839" s="235"/>
      <c r="AO4839" s="236"/>
      <c r="AU4839" s="234"/>
    </row>
    <row r="4840" spans="1:47" ht="21" x14ac:dyDescent="0.4">
      <c r="A4840" s="278">
        <v>124054</v>
      </c>
      <c r="B4840" s="279" t="s">
        <v>1907</v>
      </c>
      <c r="C4840" s="279" t="s">
        <v>1143</v>
      </c>
      <c r="D4840" s="279" t="s">
        <v>313</v>
      </c>
      <c r="E4840" s="279" t="s">
        <v>424</v>
      </c>
      <c r="F4840" s="315" t="s">
        <v>10063</v>
      </c>
      <c r="G4840" s="315" t="s">
        <v>402</v>
      </c>
      <c r="H4840" s="279" t="s">
        <v>425</v>
      </c>
      <c r="I4840" s="279" t="s">
        <v>541</v>
      </c>
      <c r="J4840" s="279" t="s">
        <v>426</v>
      </c>
      <c r="K4840" s="280">
        <v>1997</v>
      </c>
      <c r="L4840" s="279" t="s">
        <v>402</v>
      </c>
      <c r="M4840" s="279" t="s">
        <v>394</v>
      </c>
      <c r="N4840" s="279" t="s">
        <v>394</v>
      </c>
      <c r="O4840" s="279" t="s">
        <v>394</v>
      </c>
      <c r="P4840" s="315">
        <v>0</v>
      </c>
      <c r="Q4840" s="278"/>
      <c r="R4840" s="303"/>
      <c r="S4840" s="279" t="s">
        <v>394</v>
      </c>
      <c r="T4840" s="279" t="s">
        <v>394</v>
      </c>
      <c r="U4840" s="303"/>
      <c r="V4840" s="303"/>
      <c r="W4840" s="303"/>
      <c r="X4840" s="303"/>
      <c r="Z4840" s="303"/>
      <c r="AA4840" s="303"/>
      <c r="AC4840" s="279" t="s">
        <v>394</v>
      </c>
      <c r="AF4840" s="276">
        <f>IFERROR(VLOOKUP(A4840,'[1]قوائم الترجمة'!AC$2:AD$2397,1,0),"م")</f>
        <v>124054</v>
      </c>
      <c r="AG4840" s="232"/>
      <c r="AH4840" s="233"/>
      <c r="AI4840" s="233"/>
      <c r="AJ4840" s="233"/>
      <c r="AL4840" s="267"/>
      <c r="AM4840" s="235"/>
      <c r="AO4840" s="236"/>
      <c r="AU4840" s="234"/>
    </row>
    <row r="4841" spans="1:47" ht="21" x14ac:dyDescent="0.4">
      <c r="A4841" s="278">
        <v>124055</v>
      </c>
      <c r="B4841" s="279" t="s">
        <v>1905</v>
      </c>
      <c r="C4841" s="279" t="s">
        <v>72</v>
      </c>
      <c r="D4841" s="279" t="s">
        <v>1906</v>
      </c>
      <c r="E4841" s="279" t="s">
        <v>424</v>
      </c>
      <c r="F4841" s="315" t="s">
        <v>8449</v>
      </c>
      <c r="G4841" s="315" t="s">
        <v>409</v>
      </c>
      <c r="H4841" s="279" t="s">
        <v>425</v>
      </c>
      <c r="I4841" s="279" t="s">
        <v>540</v>
      </c>
      <c r="J4841" s="279" t="s">
        <v>426</v>
      </c>
      <c r="K4841" s="280">
        <v>2015</v>
      </c>
      <c r="L4841" s="279" t="s">
        <v>409</v>
      </c>
      <c r="M4841" s="279" t="s">
        <v>394</v>
      </c>
      <c r="N4841" s="279" t="s">
        <v>394</v>
      </c>
      <c r="O4841" s="279" t="s">
        <v>394</v>
      </c>
      <c r="P4841" s="315">
        <v>0</v>
      </c>
      <c r="Q4841" s="278"/>
      <c r="R4841" s="303"/>
      <c r="S4841" s="279" t="s">
        <v>394</v>
      </c>
      <c r="T4841" s="279" t="s">
        <v>394</v>
      </c>
      <c r="U4841" s="303"/>
      <c r="V4841" s="303"/>
      <c r="W4841" s="303"/>
      <c r="X4841" s="303"/>
      <c r="Z4841" s="303"/>
      <c r="AA4841" s="303"/>
      <c r="AC4841" s="279" t="s">
        <v>394</v>
      </c>
      <c r="AF4841" s="276">
        <f>IFERROR(VLOOKUP(A4841,'[1]قوائم الترجمة'!AC$2:AD$2397,1,0),"م")</f>
        <v>124055</v>
      </c>
      <c r="AG4841" s="232"/>
      <c r="AH4841" s="233"/>
      <c r="AI4841" s="233"/>
      <c r="AJ4841" s="233"/>
      <c r="AL4841" s="267"/>
      <c r="AM4841" s="235"/>
      <c r="AO4841" s="236"/>
      <c r="AU4841" s="234"/>
    </row>
    <row r="4842" spans="1:47" ht="21" x14ac:dyDescent="0.4">
      <c r="A4842" s="278">
        <v>124056</v>
      </c>
      <c r="B4842" s="279" t="s">
        <v>1904</v>
      </c>
      <c r="C4842" s="279" t="s">
        <v>72</v>
      </c>
      <c r="D4842" s="279" t="s">
        <v>252</v>
      </c>
      <c r="E4842" s="279" t="s">
        <v>424</v>
      </c>
      <c r="F4842" s="315" t="s">
        <v>10064</v>
      </c>
      <c r="G4842" s="315" t="s">
        <v>8257</v>
      </c>
      <c r="H4842" s="279" t="s">
        <v>425</v>
      </c>
      <c r="I4842" s="279" t="s">
        <v>541</v>
      </c>
      <c r="J4842" s="279" t="s">
        <v>403</v>
      </c>
      <c r="K4842" s="280">
        <v>2018</v>
      </c>
      <c r="L4842" s="279" t="s">
        <v>404</v>
      </c>
      <c r="M4842" s="279" t="s">
        <v>394</v>
      </c>
      <c r="N4842" s="279" t="s">
        <v>394</v>
      </c>
      <c r="O4842" s="279" t="s">
        <v>394</v>
      </c>
      <c r="P4842" s="315">
        <v>0</v>
      </c>
      <c r="Q4842" s="278"/>
      <c r="R4842" s="303"/>
      <c r="S4842" s="279" t="s">
        <v>394</v>
      </c>
      <c r="T4842" s="279" t="s">
        <v>394</v>
      </c>
      <c r="U4842" s="303"/>
      <c r="V4842" s="303"/>
      <c r="W4842" s="303"/>
      <c r="X4842" s="303"/>
      <c r="Z4842" s="303"/>
      <c r="AA4842" s="303"/>
      <c r="AC4842" s="279" t="s">
        <v>394</v>
      </c>
      <c r="AF4842" s="276">
        <f>IFERROR(VLOOKUP(A4842,'[1]قوائم الترجمة'!AC$2:AD$2397,1,0),"م")</f>
        <v>124056</v>
      </c>
      <c r="AG4842" s="232"/>
      <c r="AH4842" s="233"/>
      <c r="AI4842" s="233"/>
      <c r="AJ4842" s="233"/>
      <c r="AL4842" s="267"/>
      <c r="AM4842" s="235"/>
      <c r="AO4842" s="236"/>
      <c r="AU4842" s="234"/>
    </row>
    <row r="4843" spans="1:47" ht="21" x14ac:dyDescent="0.4">
      <c r="A4843" s="278">
        <v>124057</v>
      </c>
      <c r="B4843" s="279" t="s">
        <v>1903</v>
      </c>
      <c r="C4843" s="279" t="s">
        <v>162</v>
      </c>
      <c r="D4843" s="279" t="s">
        <v>980</v>
      </c>
      <c r="E4843" s="279" t="s">
        <v>424</v>
      </c>
      <c r="F4843" s="315" t="s">
        <v>10065</v>
      </c>
      <c r="G4843" s="315" t="s">
        <v>8151</v>
      </c>
      <c r="H4843" s="279" t="s">
        <v>425</v>
      </c>
      <c r="I4843" s="279" t="s">
        <v>541</v>
      </c>
      <c r="J4843" s="279" t="s">
        <v>403</v>
      </c>
      <c r="K4843" s="280">
        <v>1999</v>
      </c>
      <c r="L4843" s="279" t="s">
        <v>404</v>
      </c>
      <c r="M4843" s="279" t="s">
        <v>394</v>
      </c>
      <c r="N4843" s="279" t="s">
        <v>394</v>
      </c>
      <c r="O4843" s="279" t="s">
        <v>394</v>
      </c>
      <c r="P4843" s="315">
        <v>0</v>
      </c>
      <c r="Q4843" s="278"/>
      <c r="R4843" s="303"/>
      <c r="S4843" s="279" t="s">
        <v>394</v>
      </c>
      <c r="T4843" s="279" t="s">
        <v>394</v>
      </c>
      <c r="U4843" s="303"/>
      <c r="V4843" s="303"/>
      <c r="W4843" s="303"/>
      <c r="X4843" s="303"/>
      <c r="Z4843" s="303"/>
      <c r="AA4843" s="303"/>
      <c r="AC4843" s="279" t="s">
        <v>394</v>
      </c>
      <c r="AF4843" s="276">
        <f>IFERROR(VLOOKUP(A4843,'[1]قوائم الترجمة'!AC$2:AD$2397,1,0),"م")</f>
        <v>124057</v>
      </c>
      <c r="AG4843" s="232"/>
      <c r="AH4843" s="233"/>
      <c r="AI4843" s="233"/>
      <c r="AJ4843" s="233"/>
      <c r="AL4843" s="267"/>
      <c r="AM4843" s="235"/>
      <c r="AO4843" s="236"/>
      <c r="AU4843" s="234"/>
    </row>
    <row r="4844" spans="1:47" ht="21" x14ac:dyDescent="0.4">
      <c r="A4844" s="278">
        <v>124058</v>
      </c>
      <c r="B4844" s="279" t="s">
        <v>1637</v>
      </c>
      <c r="C4844" s="279" t="s">
        <v>104</v>
      </c>
      <c r="D4844" s="279" t="s">
        <v>296</v>
      </c>
      <c r="E4844" s="279" t="s">
        <v>424</v>
      </c>
      <c r="F4844" s="315" t="s">
        <v>394</v>
      </c>
      <c r="G4844" s="315" t="s">
        <v>8353</v>
      </c>
      <c r="H4844" s="279" t="s">
        <v>425</v>
      </c>
      <c r="I4844" s="279" t="s">
        <v>541</v>
      </c>
      <c r="J4844" s="279" t="s">
        <v>403</v>
      </c>
      <c r="K4844" s="312"/>
      <c r="L4844" s="279" t="s">
        <v>402</v>
      </c>
      <c r="M4844" s="279" t="s">
        <v>394</v>
      </c>
      <c r="N4844" s="279" t="s">
        <v>394</v>
      </c>
      <c r="O4844" s="279" t="s">
        <v>394</v>
      </c>
      <c r="P4844" s="315">
        <v>0</v>
      </c>
      <c r="Q4844" s="278"/>
      <c r="R4844" s="303"/>
      <c r="S4844" s="279" t="s">
        <v>394</v>
      </c>
      <c r="T4844" s="279" t="s">
        <v>394</v>
      </c>
      <c r="U4844" s="303"/>
      <c r="V4844" s="303"/>
      <c r="W4844" s="303"/>
      <c r="X4844" s="303"/>
      <c r="Z4844" s="303"/>
      <c r="AA4844" s="303"/>
      <c r="AC4844" s="279" t="s">
        <v>394</v>
      </c>
      <c r="AF4844" s="276">
        <f>IFERROR(VLOOKUP(A4844,'[1]قوائم الترجمة'!AC$2:AD$2397,1,0),"م")</f>
        <v>124058</v>
      </c>
      <c r="AG4844" s="232"/>
      <c r="AH4844" s="233"/>
      <c r="AI4844" s="233"/>
      <c r="AJ4844" s="233"/>
      <c r="AL4844" s="267"/>
      <c r="AM4844" s="235"/>
      <c r="AO4844" s="236"/>
      <c r="AU4844" s="234"/>
    </row>
    <row r="4845" spans="1:47" ht="21" x14ac:dyDescent="0.4">
      <c r="A4845" s="278">
        <v>124059</v>
      </c>
      <c r="B4845" s="279" t="s">
        <v>1902</v>
      </c>
      <c r="C4845" s="279" t="s">
        <v>66</v>
      </c>
      <c r="D4845" s="279" t="s">
        <v>320</v>
      </c>
      <c r="E4845" s="279" t="s">
        <v>423</v>
      </c>
      <c r="F4845" s="315" t="s">
        <v>10066</v>
      </c>
      <c r="G4845" s="315" t="s">
        <v>402</v>
      </c>
      <c r="H4845" s="279" t="s">
        <v>425</v>
      </c>
      <c r="I4845" s="279" t="s">
        <v>542</v>
      </c>
      <c r="J4845" s="279" t="s">
        <v>403</v>
      </c>
      <c r="K4845" s="280">
        <v>2019</v>
      </c>
      <c r="L4845" s="279" t="s">
        <v>402</v>
      </c>
      <c r="M4845" s="279" t="s">
        <v>394</v>
      </c>
      <c r="N4845" s="279" t="s">
        <v>394</v>
      </c>
      <c r="O4845" s="279" t="s">
        <v>394</v>
      </c>
      <c r="P4845" s="315">
        <v>0</v>
      </c>
      <c r="Q4845" s="278"/>
      <c r="R4845" s="303"/>
      <c r="S4845" s="279" t="s">
        <v>394</v>
      </c>
      <c r="T4845" s="279" t="s">
        <v>394</v>
      </c>
      <c r="U4845" s="303"/>
      <c r="V4845" s="303"/>
      <c r="W4845" s="303"/>
      <c r="X4845" s="303"/>
      <c r="Z4845" s="303"/>
      <c r="AA4845" s="303"/>
      <c r="AC4845" s="279" t="s">
        <v>394</v>
      </c>
      <c r="AF4845" s="276">
        <f>IFERROR(VLOOKUP(A4845,'[1]قوائم الترجمة'!AC$2:AD$2397,1,0),"م")</f>
        <v>124059</v>
      </c>
      <c r="AG4845" s="232"/>
      <c r="AH4845" s="233"/>
      <c r="AI4845" s="233"/>
      <c r="AJ4845" s="233"/>
      <c r="AL4845" s="267"/>
      <c r="AM4845" s="235"/>
      <c r="AO4845" s="236"/>
      <c r="AU4845" s="234"/>
    </row>
    <row r="4846" spans="1:47" ht="21" x14ac:dyDescent="0.4">
      <c r="A4846" s="278">
        <v>124060</v>
      </c>
      <c r="B4846" s="279" t="s">
        <v>1900</v>
      </c>
      <c r="C4846" s="279" t="s">
        <v>1901</v>
      </c>
      <c r="D4846" s="279" t="s">
        <v>535</v>
      </c>
      <c r="E4846" s="279" t="s">
        <v>394</v>
      </c>
      <c r="F4846"/>
      <c r="H4846" s="279" t="s">
        <v>394</v>
      </c>
      <c r="I4846" s="279" t="s">
        <v>539</v>
      </c>
      <c r="J4846" s="279" t="s">
        <v>394</v>
      </c>
      <c r="K4846" s="279" t="s">
        <v>394</v>
      </c>
      <c r="L4846" s="279" t="s">
        <v>394</v>
      </c>
      <c r="M4846" s="279" t="s">
        <v>394</v>
      </c>
      <c r="N4846" s="279" t="s">
        <v>394</v>
      </c>
      <c r="O4846" s="279" t="s">
        <v>394</v>
      </c>
      <c r="P4846" s="315">
        <v>0</v>
      </c>
      <c r="Q4846" s="279" t="s">
        <v>394</v>
      </c>
      <c r="R4846" s="279" t="s">
        <v>394</v>
      </c>
      <c r="S4846" s="279" t="s">
        <v>394</v>
      </c>
      <c r="T4846" s="279" t="s">
        <v>394</v>
      </c>
      <c r="U4846" s="279" t="s">
        <v>394</v>
      </c>
      <c r="V4846" s="279" t="s">
        <v>394</v>
      </c>
      <c r="W4846" s="279" t="s">
        <v>394</v>
      </c>
      <c r="X4846" s="279" t="s">
        <v>394</v>
      </c>
      <c r="Y4846" s="281"/>
      <c r="Z4846" s="279" t="s">
        <v>394</v>
      </c>
      <c r="AA4846" s="279" t="s">
        <v>394</v>
      </c>
      <c r="AB4846" s="281"/>
      <c r="AC4846" s="279" t="s">
        <v>394</v>
      </c>
      <c r="AF4846" s="276" t="str">
        <f>IFERROR(VLOOKUP(A4846,'[1]قوائم الترجمة'!AC$2:AD$2397,1,0),"م")</f>
        <v>م</v>
      </c>
      <c r="AG4846" s="232"/>
      <c r="AH4846" s="233"/>
      <c r="AI4846" s="233"/>
      <c r="AJ4846" s="233"/>
      <c r="AL4846" s="267"/>
      <c r="AM4846" s="235"/>
      <c r="AO4846" s="236"/>
      <c r="AU4846" s="234"/>
    </row>
    <row r="4847" spans="1:47" ht="21" x14ac:dyDescent="0.4">
      <c r="A4847" s="278">
        <v>124061</v>
      </c>
      <c r="B4847" s="279" t="s">
        <v>1899</v>
      </c>
      <c r="C4847" s="279" t="s">
        <v>86</v>
      </c>
      <c r="D4847" s="279" t="s">
        <v>738</v>
      </c>
      <c r="E4847" s="279" t="s">
        <v>394</v>
      </c>
      <c r="F4847"/>
      <c r="H4847" s="279" t="s">
        <v>394</v>
      </c>
      <c r="I4847" s="279" t="s">
        <v>539</v>
      </c>
      <c r="J4847" s="279" t="s">
        <v>394</v>
      </c>
      <c r="K4847" s="279" t="s">
        <v>394</v>
      </c>
      <c r="L4847" s="279" t="s">
        <v>394</v>
      </c>
      <c r="M4847" s="279" t="s">
        <v>394</v>
      </c>
      <c r="N4847" s="279" t="s">
        <v>394</v>
      </c>
      <c r="O4847" s="279" t="s">
        <v>394</v>
      </c>
      <c r="P4847" s="315">
        <v>0</v>
      </c>
      <c r="Q4847" s="279" t="s">
        <v>394</v>
      </c>
      <c r="R4847" s="279" t="s">
        <v>394</v>
      </c>
      <c r="S4847" s="279" t="s">
        <v>394</v>
      </c>
      <c r="T4847" s="279" t="s">
        <v>394</v>
      </c>
      <c r="U4847" s="279" t="s">
        <v>394</v>
      </c>
      <c r="V4847" s="279" t="s">
        <v>394</v>
      </c>
      <c r="W4847" s="279" t="s">
        <v>394</v>
      </c>
      <c r="X4847" s="279" t="s">
        <v>394</v>
      </c>
      <c r="Y4847" s="281"/>
      <c r="Z4847" s="279" t="s">
        <v>394</v>
      </c>
      <c r="AA4847" s="279" t="s">
        <v>394</v>
      </c>
      <c r="AB4847" s="281"/>
      <c r="AC4847" s="279" t="s">
        <v>394</v>
      </c>
      <c r="AF4847" s="276" t="str">
        <f>IFERROR(VLOOKUP(A4847,'[1]قوائم الترجمة'!AC$2:AD$2397,1,0),"م")</f>
        <v>م</v>
      </c>
      <c r="AG4847" s="232"/>
      <c r="AH4847" s="233"/>
      <c r="AI4847" s="233"/>
      <c r="AJ4847" s="233"/>
      <c r="AL4847" s="267"/>
      <c r="AM4847" s="235"/>
      <c r="AO4847" s="236"/>
      <c r="AU4847" s="234"/>
    </row>
    <row r="4848" spans="1:47" ht="21" x14ac:dyDescent="0.4">
      <c r="A4848" s="278">
        <v>124062</v>
      </c>
      <c r="B4848" s="279" t="s">
        <v>1898</v>
      </c>
      <c r="C4848" s="279" t="s">
        <v>132</v>
      </c>
      <c r="D4848" s="279" t="s">
        <v>256</v>
      </c>
      <c r="E4848" s="279" t="s">
        <v>424</v>
      </c>
      <c r="F4848" s="315" t="s">
        <v>8729</v>
      </c>
      <c r="G4848" s="315" t="s">
        <v>402</v>
      </c>
      <c r="H4848" s="279" t="s">
        <v>425</v>
      </c>
      <c r="I4848" s="279" t="s">
        <v>541</v>
      </c>
      <c r="J4848" s="279" t="s">
        <v>426</v>
      </c>
      <c r="K4848" s="280">
        <v>2014</v>
      </c>
      <c r="L4848" s="279" t="s">
        <v>404</v>
      </c>
      <c r="M4848" s="279" t="s">
        <v>394</v>
      </c>
      <c r="N4848" s="279" t="s">
        <v>394</v>
      </c>
      <c r="O4848" s="279" t="s">
        <v>394</v>
      </c>
      <c r="P4848" s="315">
        <v>0</v>
      </c>
      <c r="Q4848" s="278"/>
      <c r="R4848" s="303"/>
      <c r="S4848" s="279" t="s">
        <v>394</v>
      </c>
      <c r="T4848" s="279" t="s">
        <v>394</v>
      </c>
      <c r="U4848" s="303"/>
      <c r="V4848" s="303"/>
      <c r="W4848" s="303"/>
      <c r="X4848" s="303"/>
      <c r="Z4848" s="303"/>
      <c r="AA4848" s="303"/>
      <c r="AC4848" s="279" t="s">
        <v>394</v>
      </c>
      <c r="AF4848" s="276">
        <f>IFERROR(VLOOKUP(A4848,'[1]قوائم الترجمة'!AC$2:AD$2397,1,0),"م")</f>
        <v>124062</v>
      </c>
      <c r="AG4848" s="232"/>
      <c r="AH4848" s="233"/>
      <c r="AI4848" s="233"/>
      <c r="AJ4848" s="233"/>
      <c r="AL4848" s="267"/>
      <c r="AM4848" s="235"/>
      <c r="AO4848" s="236"/>
      <c r="AU4848" s="234"/>
    </row>
    <row r="4849" spans="1:47" ht="21" x14ac:dyDescent="0.4">
      <c r="A4849" s="278">
        <v>124063</v>
      </c>
      <c r="B4849" s="279" t="s">
        <v>1897</v>
      </c>
      <c r="C4849" s="279" t="s">
        <v>165</v>
      </c>
      <c r="D4849" s="279" t="s">
        <v>496</v>
      </c>
      <c r="E4849" s="279" t="s">
        <v>394</v>
      </c>
      <c r="F4849"/>
      <c r="H4849" s="279" t="s">
        <v>394</v>
      </c>
      <c r="I4849" s="279" t="s">
        <v>539</v>
      </c>
      <c r="J4849" s="279" t="s">
        <v>394</v>
      </c>
      <c r="K4849" s="279" t="s">
        <v>394</v>
      </c>
      <c r="L4849" s="279" t="s">
        <v>394</v>
      </c>
      <c r="M4849" s="279" t="s">
        <v>394</v>
      </c>
      <c r="N4849" s="279" t="s">
        <v>394</v>
      </c>
      <c r="O4849" s="279" t="s">
        <v>394</v>
      </c>
      <c r="P4849" s="315">
        <v>0</v>
      </c>
      <c r="Q4849" s="279" t="s">
        <v>394</v>
      </c>
      <c r="R4849" s="279" t="s">
        <v>394</v>
      </c>
      <c r="S4849" s="279" t="s">
        <v>394</v>
      </c>
      <c r="T4849" s="279" t="s">
        <v>394</v>
      </c>
      <c r="U4849" s="279" t="s">
        <v>394</v>
      </c>
      <c r="V4849" s="279" t="s">
        <v>394</v>
      </c>
      <c r="W4849" s="279" t="s">
        <v>394</v>
      </c>
      <c r="X4849" s="279" t="s">
        <v>394</v>
      </c>
      <c r="Y4849" s="281"/>
      <c r="Z4849" s="279" t="s">
        <v>394</v>
      </c>
      <c r="AA4849" s="279" t="s">
        <v>394</v>
      </c>
      <c r="AB4849" s="281"/>
      <c r="AC4849" s="279" t="s">
        <v>394</v>
      </c>
      <c r="AF4849" s="276" t="str">
        <f>IFERROR(VLOOKUP(A4849,'[1]قوائم الترجمة'!AC$2:AD$2397,1,0),"م")</f>
        <v>م</v>
      </c>
      <c r="AG4849" s="232"/>
      <c r="AH4849" s="233"/>
      <c r="AI4849" s="233"/>
      <c r="AJ4849" s="233"/>
      <c r="AL4849" s="267"/>
      <c r="AM4849" s="235"/>
      <c r="AO4849" s="236"/>
      <c r="AU4849" s="234"/>
    </row>
    <row r="4850" spans="1:47" ht="21" x14ac:dyDescent="0.4">
      <c r="A4850" s="278">
        <v>124064</v>
      </c>
      <c r="B4850" s="279" t="s">
        <v>1896</v>
      </c>
      <c r="C4850" s="279" t="s">
        <v>1314</v>
      </c>
      <c r="D4850" s="279" t="s">
        <v>241</v>
      </c>
      <c r="E4850" s="279" t="s">
        <v>394</v>
      </c>
      <c r="F4850"/>
      <c r="H4850" s="279" t="s">
        <v>394</v>
      </c>
      <c r="I4850" s="279" t="s">
        <v>540</v>
      </c>
      <c r="J4850" s="279" t="s">
        <v>394</v>
      </c>
      <c r="K4850" s="279" t="s">
        <v>394</v>
      </c>
      <c r="L4850" s="279" t="s">
        <v>394</v>
      </c>
      <c r="M4850" s="279" t="s">
        <v>394</v>
      </c>
      <c r="N4850" s="279" t="s">
        <v>394</v>
      </c>
      <c r="O4850" s="279" t="s">
        <v>394</v>
      </c>
      <c r="P4850" s="315">
        <v>0</v>
      </c>
      <c r="Q4850" s="279" t="s">
        <v>394</v>
      </c>
      <c r="R4850" s="279" t="s">
        <v>394</v>
      </c>
      <c r="S4850" s="279" t="s">
        <v>394</v>
      </c>
      <c r="T4850" s="279" t="s">
        <v>394</v>
      </c>
      <c r="U4850" s="279" t="s">
        <v>394</v>
      </c>
      <c r="V4850" s="279" t="s">
        <v>394</v>
      </c>
      <c r="W4850" s="279" t="s">
        <v>394</v>
      </c>
      <c r="X4850" s="279" t="s">
        <v>394</v>
      </c>
      <c r="Y4850" s="281"/>
      <c r="Z4850" s="279" t="s">
        <v>394</v>
      </c>
      <c r="AA4850" s="279" t="s">
        <v>394</v>
      </c>
      <c r="AB4850" s="281"/>
      <c r="AC4850" s="279" t="s">
        <v>394</v>
      </c>
      <c r="AF4850" s="276" t="str">
        <f>IFERROR(VLOOKUP(A4850,'[1]قوائم الترجمة'!AC$2:AD$2397,1,0),"م")</f>
        <v>م</v>
      </c>
      <c r="AG4850" s="232"/>
      <c r="AH4850" s="233"/>
      <c r="AI4850" s="233"/>
      <c r="AJ4850" s="233"/>
      <c r="AL4850" s="267"/>
      <c r="AM4850" s="235"/>
      <c r="AO4850" s="236"/>
      <c r="AU4850" s="234"/>
    </row>
    <row r="4851" spans="1:47" ht="21" x14ac:dyDescent="0.4">
      <c r="A4851" s="278">
        <v>124065</v>
      </c>
      <c r="B4851" s="279" t="s">
        <v>1894</v>
      </c>
      <c r="C4851" s="279" t="s">
        <v>1895</v>
      </c>
      <c r="D4851" s="279" t="s">
        <v>284</v>
      </c>
      <c r="E4851" s="279" t="s">
        <v>423</v>
      </c>
      <c r="F4851" s="315" t="s">
        <v>394</v>
      </c>
      <c r="G4851" s="315" t="s">
        <v>402</v>
      </c>
      <c r="H4851" s="279" t="s">
        <v>425</v>
      </c>
      <c r="I4851" s="279" t="s">
        <v>541</v>
      </c>
      <c r="J4851" s="279" t="s">
        <v>426</v>
      </c>
      <c r="K4851" s="312"/>
      <c r="L4851" s="279" t="s">
        <v>402</v>
      </c>
      <c r="M4851" s="279" t="s">
        <v>394</v>
      </c>
      <c r="N4851" s="279" t="s">
        <v>394</v>
      </c>
      <c r="O4851" s="279" t="s">
        <v>394</v>
      </c>
      <c r="P4851" s="315">
        <v>0</v>
      </c>
      <c r="Q4851" s="278"/>
      <c r="R4851" s="303"/>
      <c r="S4851" s="279" t="s">
        <v>394</v>
      </c>
      <c r="T4851" s="279" t="s">
        <v>394</v>
      </c>
      <c r="U4851" s="303"/>
      <c r="V4851" s="303"/>
      <c r="W4851" s="303"/>
      <c r="X4851" s="303"/>
      <c r="Z4851" s="303"/>
      <c r="AA4851" s="303"/>
      <c r="AC4851" s="279" t="s">
        <v>394</v>
      </c>
      <c r="AF4851" s="276">
        <f>IFERROR(VLOOKUP(A4851,'[1]قوائم الترجمة'!AC$2:AD$2397,1,0),"م")</f>
        <v>124065</v>
      </c>
      <c r="AG4851" s="232"/>
      <c r="AH4851" s="233"/>
      <c r="AI4851" s="233"/>
      <c r="AJ4851" s="233"/>
      <c r="AL4851" s="267"/>
      <c r="AM4851" s="235"/>
      <c r="AO4851" s="236"/>
      <c r="AU4851" s="234"/>
    </row>
    <row r="4852" spans="1:47" ht="21" x14ac:dyDescent="0.4">
      <c r="A4852" s="278">
        <v>124066</v>
      </c>
      <c r="B4852" s="279" t="s">
        <v>1892</v>
      </c>
      <c r="C4852" s="279" t="s">
        <v>1893</v>
      </c>
      <c r="D4852" s="279" t="s">
        <v>277</v>
      </c>
      <c r="E4852" s="279" t="s">
        <v>394</v>
      </c>
      <c r="F4852"/>
      <c r="H4852" s="279" t="s">
        <v>394</v>
      </c>
      <c r="I4852" s="279" t="s">
        <v>539</v>
      </c>
      <c r="J4852" s="279" t="s">
        <v>394</v>
      </c>
      <c r="K4852" s="279" t="s">
        <v>394</v>
      </c>
      <c r="L4852" s="279" t="s">
        <v>394</v>
      </c>
      <c r="M4852" s="279" t="s">
        <v>394</v>
      </c>
      <c r="N4852" s="279" t="s">
        <v>394</v>
      </c>
      <c r="O4852" s="279" t="s">
        <v>394</v>
      </c>
      <c r="P4852" s="315">
        <v>0</v>
      </c>
      <c r="Q4852" s="279" t="s">
        <v>394</v>
      </c>
      <c r="R4852" s="279" t="s">
        <v>394</v>
      </c>
      <c r="S4852" s="279" t="s">
        <v>394</v>
      </c>
      <c r="T4852" s="279" t="s">
        <v>394</v>
      </c>
      <c r="U4852" s="279" t="s">
        <v>394</v>
      </c>
      <c r="V4852" s="279" t="s">
        <v>394</v>
      </c>
      <c r="W4852" s="279" t="s">
        <v>394</v>
      </c>
      <c r="X4852" s="279" t="s">
        <v>394</v>
      </c>
      <c r="Y4852" s="281"/>
      <c r="Z4852" s="279" t="s">
        <v>394</v>
      </c>
      <c r="AA4852" s="279" t="s">
        <v>394</v>
      </c>
      <c r="AB4852" s="281"/>
      <c r="AC4852" s="279" t="s">
        <v>394</v>
      </c>
      <c r="AF4852" s="276" t="str">
        <f>IFERROR(VLOOKUP(A4852,'[1]قوائم الترجمة'!AC$2:AD$2397,1,0),"م")</f>
        <v>م</v>
      </c>
      <c r="AG4852" s="232"/>
      <c r="AH4852" s="233"/>
      <c r="AI4852" s="233"/>
      <c r="AJ4852" s="233"/>
      <c r="AL4852" s="267"/>
      <c r="AM4852" s="235"/>
      <c r="AO4852" s="236"/>
      <c r="AU4852" s="234"/>
    </row>
    <row r="4853" spans="1:47" ht="21" x14ac:dyDescent="0.4">
      <c r="A4853" s="278">
        <v>124067</v>
      </c>
      <c r="B4853" s="279" t="s">
        <v>1891</v>
      </c>
      <c r="C4853" s="279" t="s">
        <v>602</v>
      </c>
      <c r="D4853" s="279" t="s">
        <v>380</v>
      </c>
      <c r="E4853" s="279" t="s">
        <v>394</v>
      </c>
      <c r="F4853"/>
      <c r="H4853" s="279" t="s">
        <v>394</v>
      </c>
      <c r="I4853" s="279" t="s">
        <v>539</v>
      </c>
      <c r="J4853" s="279" t="s">
        <v>394</v>
      </c>
      <c r="K4853" s="279" t="s">
        <v>394</v>
      </c>
      <c r="L4853" s="279" t="s">
        <v>394</v>
      </c>
      <c r="M4853" s="279" t="s">
        <v>394</v>
      </c>
      <c r="N4853" s="279" t="s">
        <v>394</v>
      </c>
      <c r="O4853" s="279" t="s">
        <v>394</v>
      </c>
      <c r="P4853" s="315">
        <v>0</v>
      </c>
      <c r="Q4853" s="279" t="s">
        <v>394</v>
      </c>
      <c r="R4853" s="279" t="s">
        <v>394</v>
      </c>
      <c r="S4853" s="279" t="s">
        <v>394</v>
      </c>
      <c r="T4853" s="279" t="s">
        <v>394</v>
      </c>
      <c r="U4853" s="279" t="s">
        <v>394</v>
      </c>
      <c r="V4853" s="279" t="s">
        <v>394</v>
      </c>
      <c r="W4853" s="279" t="s">
        <v>394</v>
      </c>
      <c r="X4853" s="279" t="s">
        <v>394</v>
      </c>
      <c r="Y4853" s="281"/>
      <c r="Z4853" s="279" t="s">
        <v>394</v>
      </c>
      <c r="AA4853" s="279" t="s">
        <v>394</v>
      </c>
      <c r="AB4853" s="281"/>
      <c r="AC4853" s="279" t="s">
        <v>394</v>
      </c>
      <c r="AF4853" s="276" t="str">
        <f>IFERROR(VLOOKUP(A4853,'[1]قوائم الترجمة'!AC$2:AD$2397,1,0),"م")</f>
        <v>م</v>
      </c>
      <c r="AG4853" s="232"/>
      <c r="AH4853" s="233"/>
      <c r="AI4853" s="233"/>
      <c r="AJ4853" s="233"/>
      <c r="AL4853" s="267"/>
      <c r="AM4853" s="235"/>
      <c r="AO4853" s="236"/>
      <c r="AU4853" s="234"/>
    </row>
    <row r="4854" spans="1:47" ht="21" x14ac:dyDescent="0.4">
      <c r="A4854" s="278">
        <v>124068</v>
      </c>
      <c r="B4854" s="279" t="s">
        <v>1890</v>
      </c>
      <c r="C4854" s="279" t="s">
        <v>132</v>
      </c>
      <c r="D4854" s="279" t="s">
        <v>318</v>
      </c>
      <c r="E4854" s="279" t="s">
        <v>424</v>
      </c>
      <c r="F4854" s="315" t="s">
        <v>394</v>
      </c>
      <c r="G4854" s="315" t="s">
        <v>8357</v>
      </c>
      <c r="H4854" s="279" t="s">
        <v>425</v>
      </c>
      <c r="I4854" s="279" t="s">
        <v>541</v>
      </c>
      <c r="J4854" s="279" t="s">
        <v>426</v>
      </c>
      <c r="K4854" s="280">
        <v>2009</v>
      </c>
      <c r="L4854" s="279" t="s">
        <v>411</v>
      </c>
      <c r="M4854" s="279" t="s">
        <v>394</v>
      </c>
      <c r="N4854" s="279" t="s">
        <v>394</v>
      </c>
      <c r="O4854" s="279" t="s">
        <v>394</v>
      </c>
      <c r="P4854" s="315">
        <v>0</v>
      </c>
      <c r="Q4854" s="278"/>
      <c r="R4854" s="303"/>
      <c r="S4854" s="279" t="s">
        <v>394</v>
      </c>
      <c r="T4854" s="279" t="s">
        <v>394</v>
      </c>
      <c r="U4854" s="303"/>
      <c r="V4854" s="303"/>
      <c r="W4854" s="303"/>
      <c r="X4854" s="303"/>
      <c r="Z4854" s="303"/>
      <c r="AA4854" s="303"/>
      <c r="AC4854" s="279" t="s">
        <v>394</v>
      </c>
      <c r="AF4854" s="276">
        <f>IFERROR(VLOOKUP(A4854,'[1]قوائم الترجمة'!AC$2:AD$2397,1,0),"م")</f>
        <v>124068</v>
      </c>
      <c r="AG4854" s="232"/>
      <c r="AH4854" s="233"/>
      <c r="AI4854" s="233"/>
      <c r="AJ4854" s="233"/>
      <c r="AL4854" s="267"/>
      <c r="AM4854" s="235"/>
      <c r="AO4854" s="236"/>
      <c r="AU4854" s="234"/>
    </row>
    <row r="4855" spans="1:47" ht="21" x14ac:dyDescent="0.4">
      <c r="A4855" s="278">
        <v>124069</v>
      </c>
      <c r="B4855" s="279" t="s">
        <v>1889</v>
      </c>
      <c r="C4855" s="279" t="s">
        <v>71</v>
      </c>
      <c r="D4855" s="279" t="s">
        <v>668</v>
      </c>
      <c r="E4855" s="279" t="s">
        <v>394</v>
      </c>
      <c r="F4855"/>
      <c r="H4855" s="279" t="s">
        <v>394</v>
      </c>
      <c r="I4855" s="279" t="s">
        <v>539</v>
      </c>
      <c r="J4855" s="279" t="s">
        <v>394</v>
      </c>
      <c r="K4855" s="279" t="s">
        <v>394</v>
      </c>
      <c r="L4855" s="279" t="s">
        <v>394</v>
      </c>
      <c r="M4855" s="279" t="s">
        <v>394</v>
      </c>
      <c r="N4855" s="279" t="s">
        <v>394</v>
      </c>
      <c r="O4855" s="279" t="s">
        <v>394</v>
      </c>
      <c r="P4855" s="315">
        <v>0</v>
      </c>
      <c r="Q4855" s="279" t="s">
        <v>394</v>
      </c>
      <c r="R4855" s="279" t="s">
        <v>394</v>
      </c>
      <c r="S4855" s="279" t="s">
        <v>394</v>
      </c>
      <c r="T4855" s="279" t="s">
        <v>394</v>
      </c>
      <c r="U4855" s="279" t="s">
        <v>394</v>
      </c>
      <c r="V4855" s="279" t="s">
        <v>394</v>
      </c>
      <c r="W4855" s="279" t="s">
        <v>394</v>
      </c>
      <c r="X4855" s="279" t="s">
        <v>394</v>
      </c>
      <c r="Y4855" s="281"/>
      <c r="Z4855" s="279" t="s">
        <v>394</v>
      </c>
      <c r="AA4855" s="279" t="s">
        <v>394</v>
      </c>
      <c r="AB4855" s="281"/>
      <c r="AC4855" s="279" t="s">
        <v>394</v>
      </c>
      <c r="AF4855" s="276" t="str">
        <f>IFERROR(VLOOKUP(A4855,'[1]قوائم الترجمة'!AC$2:AD$2397,1,0),"م")</f>
        <v>م</v>
      </c>
      <c r="AG4855" s="232"/>
      <c r="AH4855" s="233"/>
      <c r="AI4855" s="233"/>
      <c r="AJ4855" s="233"/>
      <c r="AL4855" s="267"/>
      <c r="AM4855" s="235"/>
      <c r="AO4855" s="236"/>
      <c r="AU4855" s="234"/>
    </row>
    <row r="4856" spans="1:47" ht="21" x14ac:dyDescent="0.4">
      <c r="A4856" s="278">
        <v>124070</v>
      </c>
      <c r="B4856" s="279" t="s">
        <v>1888</v>
      </c>
      <c r="C4856" s="279" t="s">
        <v>6967</v>
      </c>
      <c r="D4856" s="279" t="s">
        <v>241</v>
      </c>
      <c r="E4856" s="279" t="s">
        <v>424</v>
      </c>
      <c r="F4856" s="315" t="s">
        <v>10067</v>
      </c>
      <c r="G4856" s="315" t="s">
        <v>402</v>
      </c>
      <c r="H4856" s="279" t="s">
        <v>425</v>
      </c>
      <c r="I4856" s="279" t="s">
        <v>541</v>
      </c>
      <c r="J4856" s="279" t="s">
        <v>403</v>
      </c>
      <c r="K4856" s="280">
        <v>1998</v>
      </c>
      <c r="L4856" s="279" t="s">
        <v>402</v>
      </c>
      <c r="M4856" s="279" t="s">
        <v>394</v>
      </c>
      <c r="N4856" s="279" t="s">
        <v>394</v>
      </c>
      <c r="O4856" s="279" t="s">
        <v>394</v>
      </c>
      <c r="P4856" s="315">
        <v>0</v>
      </c>
      <c r="Q4856" s="278"/>
      <c r="R4856" s="303"/>
      <c r="S4856" s="279" t="s">
        <v>394</v>
      </c>
      <c r="T4856" s="279" t="s">
        <v>394</v>
      </c>
      <c r="U4856" s="303"/>
      <c r="V4856" s="303"/>
      <c r="W4856" s="303"/>
      <c r="X4856" s="303"/>
      <c r="Z4856" s="303"/>
      <c r="AA4856" s="303"/>
      <c r="AC4856" s="279" t="s">
        <v>394</v>
      </c>
      <c r="AF4856" s="276">
        <f>IFERROR(VLOOKUP(A4856,'[1]قوائم الترجمة'!AC$2:AD$2397,1,0),"م")</f>
        <v>124070</v>
      </c>
      <c r="AG4856" s="232"/>
      <c r="AH4856" s="233"/>
      <c r="AI4856" s="233"/>
      <c r="AJ4856" s="233"/>
      <c r="AL4856" s="267"/>
      <c r="AM4856" s="235"/>
      <c r="AO4856" s="236"/>
      <c r="AU4856" s="234"/>
    </row>
    <row r="4857" spans="1:47" ht="21" x14ac:dyDescent="0.4">
      <c r="A4857" s="278">
        <v>124071</v>
      </c>
      <c r="B4857" s="279" t="s">
        <v>1887</v>
      </c>
      <c r="C4857" s="279" t="s">
        <v>122</v>
      </c>
      <c r="D4857" s="279" t="s">
        <v>256</v>
      </c>
      <c r="E4857" s="279" t="s">
        <v>424</v>
      </c>
      <c r="F4857" s="315" t="s">
        <v>9211</v>
      </c>
      <c r="G4857" s="315" t="s">
        <v>8251</v>
      </c>
      <c r="H4857" s="279" t="s">
        <v>425</v>
      </c>
      <c r="I4857" s="279" t="s">
        <v>541</v>
      </c>
      <c r="J4857" s="279" t="s">
        <v>7215</v>
      </c>
      <c r="K4857" s="280">
        <v>0</v>
      </c>
      <c r="L4857" s="279" t="s">
        <v>7215</v>
      </c>
      <c r="M4857" s="279" t="s">
        <v>394</v>
      </c>
      <c r="N4857" s="279" t="s">
        <v>394</v>
      </c>
      <c r="O4857" s="279" t="s">
        <v>394</v>
      </c>
      <c r="P4857" s="315">
        <v>0</v>
      </c>
      <c r="Q4857" s="278"/>
      <c r="R4857" s="303"/>
      <c r="S4857" s="279" t="s">
        <v>394</v>
      </c>
      <c r="T4857" s="279" t="s">
        <v>394</v>
      </c>
      <c r="U4857" s="303"/>
      <c r="V4857" s="303"/>
      <c r="W4857" s="303"/>
      <c r="X4857" s="303"/>
      <c r="Z4857" s="303"/>
      <c r="AA4857" s="303"/>
      <c r="AC4857" s="279" t="s">
        <v>394</v>
      </c>
      <c r="AF4857" s="276">
        <f>IFERROR(VLOOKUP(A4857,'[1]قوائم الترجمة'!AC$2:AD$2397,1,0),"م")</f>
        <v>124071</v>
      </c>
      <c r="AG4857" s="232"/>
      <c r="AH4857" s="233"/>
      <c r="AI4857" s="233"/>
      <c r="AJ4857" s="233"/>
      <c r="AL4857" s="267"/>
      <c r="AM4857" s="235"/>
      <c r="AO4857" s="236"/>
      <c r="AU4857" s="234"/>
    </row>
    <row r="4858" spans="1:47" ht="21" x14ac:dyDescent="0.4">
      <c r="A4858" s="278">
        <v>124072</v>
      </c>
      <c r="B4858" s="279" t="s">
        <v>1885</v>
      </c>
      <c r="C4858" s="279" t="s">
        <v>109</v>
      </c>
      <c r="D4858" s="279" t="s">
        <v>1886</v>
      </c>
      <c r="E4858" s="279" t="s">
        <v>423</v>
      </c>
      <c r="F4858" s="315" t="s">
        <v>10068</v>
      </c>
      <c r="G4858" s="315" t="s">
        <v>410</v>
      </c>
      <c r="H4858" s="279" t="s">
        <v>425</v>
      </c>
      <c r="I4858" s="279" t="s">
        <v>542</v>
      </c>
      <c r="J4858" s="279" t="s">
        <v>426</v>
      </c>
      <c r="K4858" s="280">
        <v>2016</v>
      </c>
      <c r="L4858" s="279" t="s">
        <v>402</v>
      </c>
      <c r="M4858" s="279" t="s">
        <v>394</v>
      </c>
      <c r="N4858" s="279" t="s">
        <v>394</v>
      </c>
      <c r="O4858" s="279" t="s">
        <v>394</v>
      </c>
      <c r="P4858" s="315">
        <v>0</v>
      </c>
      <c r="Q4858" s="278"/>
      <c r="R4858" s="303"/>
      <c r="S4858" s="279" t="s">
        <v>394</v>
      </c>
      <c r="T4858" s="279" t="s">
        <v>394</v>
      </c>
      <c r="U4858" s="303"/>
      <c r="V4858" s="303"/>
      <c r="W4858" s="303"/>
      <c r="X4858" s="303"/>
      <c r="Z4858" s="303"/>
      <c r="AA4858" s="303"/>
      <c r="AC4858" s="279" t="s">
        <v>394</v>
      </c>
      <c r="AF4858" s="276">
        <f>IFERROR(VLOOKUP(A4858,'[1]قوائم الترجمة'!AC$2:AD$2397,1,0),"م")</f>
        <v>124072</v>
      </c>
      <c r="AG4858" s="232"/>
      <c r="AH4858" s="233"/>
      <c r="AI4858" s="233"/>
      <c r="AJ4858" s="233"/>
      <c r="AL4858" s="267"/>
      <c r="AM4858" s="235"/>
      <c r="AO4858" s="236"/>
      <c r="AU4858" s="234"/>
    </row>
    <row r="4859" spans="1:47" ht="21" x14ac:dyDescent="0.4">
      <c r="A4859" s="278">
        <v>124073</v>
      </c>
      <c r="B4859" s="279" t="s">
        <v>1884</v>
      </c>
      <c r="C4859" s="279" t="s">
        <v>75</v>
      </c>
      <c r="D4859" s="279" t="s">
        <v>574</v>
      </c>
      <c r="E4859" s="279" t="s">
        <v>424</v>
      </c>
      <c r="F4859" s="315" t="s">
        <v>10069</v>
      </c>
      <c r="G4859" s="315" t="s">
        <v>402</v>
      </c>
      <c r="H4859" s="279" t="s">
        <v>425</v>
      </c>
      <c r="I4859" s="279" t="s">
        <v>541</v>
      </c>
      <c r="J4859" s="279" t="s">
        <v>426</v>
      </c>
      <c r="K4859" s="280">
        <v>2002</v>
      </c>
      <c r="L4859" s="279" t="s">
        <v>402</v>
      </c>
      <c r="M4859" s="279" t="s">
        <v>394</v>
      </c>
      <c r="N4859" s="279" t="s">
        <v>394</v>
      </c>
      <c r="O4859" s="279" t="s">
        <v>394</v>
      </c>
      <c r="P4859" s="315">
        <v>0</v>
      </c>
      <c r="Q4859" s="278"/>
      <c r="R4859" s="303"/>
      <c r="S4859" s="279" t="s">
        <v>394</v>
      </c>
      <c r="T4859" s="279" t="s">
        <v>394</v>
      </c>
      <c r="U4859" s="303"/>
      <c r="V4859" s="303"/>
      <c r="W4859" s="303"/>
      <c r="X4859" s="303"/>
      <c r="Z4859" s="303"/>
      <c r="AA4859" s="303"/>
      <c r="AC4859" s="279" t="s">
        <v>394</v>
      </c>
      <c r="AF4859" s="276">
        <f>IFERROR(VLOOKUP(A4859,'[1]قوائم الترجمة'!AC$2:AD$2397,1,0),"م")</f>
        <v>124073</v>
      </c>
      <c r="AG4859" s="232"/>
      <c r="AH4859" s="233"/>
      <c r="AI4859" s="233"/>
      <c r="AJ4859" s="233"/>
      <c r="AL4859" s="267"/>
      <c r="AM4859" s="235"/>
      <c r="AO4859" s="236"/>
      <c r="AU4859" s="234"/>
    </row>
    <row r="4860" spans="1:47" ht="21" x14ac:dyDescent="0.4">
      <c r="A4860" s="278">
        <v>124074</v>
      </c>
      <c r="B4860" s="279" t="s">
        <v>1883</v>
      </c>
      <c r="C4860" s="279" t="s">
        <v>74</v>
      </c>
      <c r="D4860" s="279" t="s">
        <v>258</v>
      </c>
      <c r="E4860" s="279" t="s">
        <v>394</v>
      </c>
      <c r="F4860"/>
      <c r="H4860" s="279" t="s">
        <v>394</v>
      </c>
      <c r="I4860" s="279" t="s">
        <v>539</v>
      </c>
      <c r="J4860" s="279" t="s">
        <v>394</v>
      </c>
      <c r="K4860" s="279" t="s">
        <v>394</v>
      </c>
      <c r="L4860" s="279" t="s">
        <v>394</v>
      </c>
      <c r="M4860" s="279" t="s">
        <v>394</v>
      </c>
      <c r="N4860" s="279" t="s">
        <v>394</v>
      </c>
      <c r="O4860" s="279" t="s">
        <v>394</v>
      </c>
      <c r="P4860" s="315">
        <v>0</v>
      </c>
      <c r="Q4860" s="279" t="s">
        <v>394</v>
      </c>
      <c r="R4860" s="279" t="s">
        <v>394</v>
      </c>
      <c r="S4860" s="279" t="s">
        <v>394</v>
      </c>
      <c r="T4860" s="279" t="s">
        <v>394</v>
      </c>
      <c r="U4860" s="279" t="s">
        <v>394</v>
      </c>
      <c r="V4860" s="279" t="s">
        <v>394</v>
      </c>
      <c r="W4860" s="279" t="s">
        <v>394</v>
      </c>
      <c r="X4860" s="279" t="s">
        <v>394</v>
      </c>
      <c r="Y4860" s="281"/>
      <c r="Z4860" s="279" t="s">
        <v>394</v>
      </c>
      <c r="AA4860" s="279" t="s">
        <v>394</v>
      </c>
      <c r="AB4860" s="281"/>
      <c r="AC4860" s="279" t="s">
        <v>394</v>
      </c>
      <c r="AF4860" s="276" t="str">
        <f>IFERROR(VLOOKUP(A4860,'[1]قوائم الترجمة'!AC$2:AD$2397,1,0),"م")</f>
        <v>م</v>
      </c>
      <c r="AG4860" s="232"/>
      <c r="AH4860" s="233"/>
      <c r="AI4860" s="233"/>
      <c r="AJ4860" s="233"/>
      <c r="AL4860" s="267"/>
      <c r="AM4860" s="235"/>
      <c r="AO4860" s="236"/>
      <c r="AU4860" s="234"/>
    </row>
    <row r="4861" spans="1:47" ht="21" x14ac:dyDescent="0.4">
      <c r="A4861" s="278">
        <v>124075</v>
      </c>
      <c r="B4861" s="279" t="s">
        <v>925</v>
      </c>
      <c r="C4861" s="279" t="s">
        <v>465</v>
      </c>
      <c r="D4861" s="279" t="s">
        <v>281</v>
      </c>
      <c r="E4861" s="279" t="s">
        <v>423</v>
      </c>
      <c r="F4861" s="315" t="s">
        <v>9575</v>
      </c>
      <c r="G4861" s="315" t="s">
        <v>8358</v>
      </c>
      <c r="H4861" s="279" t="s">
        <v>425</v>
      </c>
      <c r="I4861" s="279" t="s">
        <v>542</v>
      </c>
      <c r="J4861" s="279" t="s">
        <v>426</v>
      </c>
      <c r="K4861" s="280">
        <v>2016</v>
      </c>
      <c r="L4861" s="279" t="s">
        <v>402</v>
      </c>
      <c r="M4861" s="279" t="s">
        <v>394</v>
      </c>
      <c r="N4861" s="279" t="s">
        <v>394</v>
      </c>
      <c r="O4861" s="279" t="s">
        <v>394</v>
      </c>
      <c r="P4861" s="315">
        <v>0</v>
      </c>
      <c r="Q4861" s="278"/>
      <c r="R4861" s="303"/>
      <c r="S4861" s="279" t="s">
        <v>394</v>
      </c>
      <c r="T4861" s="279" t="s">
        <v>394</v>
      </c>
      <c r="U4861" s="303"/>
      <c r="V4861" s="303"/>
      <c r="W4861" s="303"/>
      <c r="X4861" s="303"/>
      <c r="Z4861" s="303"/>
      <c r="AA4861" s="303"/>
      <c r="AC4861" s="279" t="s">
        <v>394</v>
      </c>
      <c r="AF4861" s="276">
        <f>IFERROR(VLOOKUP(A4861,'[1]قوائم الترجمة'!AC$2:AD$2397,1,0),"م")</f>
        <v>124075</v>
      </c>
      <c r="AG4861" s="232"/>
      <c r="AH4861" s="233"/>
      <c r="AI4861" s="233"/>
      <c r="AJ4861" s="233"/>
      <c r="AL4861" s="267"/>
      <c r="AM4861" s="235"/>
      <c r="AO4861" s="236"/>
      <c r="AU4861" s="234"/>
    </row>
    <row r="4862" spans="1:47" ht="21" x14ac:dyDescent="0.4">
      <c r="A4862" s="278">
        <v>124076</v>
      </c>
      <c r="B4862" s="279" t="s">
        <v>1882</v>
      </c>
      <c r="C4862" s="279" t="s">
        <v>1204</v>
      </c>
      <c r="D4862" s="279" t="s">
        <v>261</v>
      </c>
      <c r="E4862" s="279" t="s">
        <v>394</v>
      </c>
      <c r="F4862"/>
      <c r="H4862" s="279" t="s">
        <v>394</v>
      </c>
      <c r="I4862" s="279" t="s">
        <v>539</v>
      </c>
      <c r="J4862" s="279" t="s">
        <v>394</v>
      </c>
      <c r="K4862" s="279" t="s">
        <v>394</v>
      </c>
      <c r="L4862" s="279" t="s">
        <v>394</v>
      </c>
      <c r="M4862" s="279" t="s">
        <v>394</v>
      </c>
      <c r="N4862" s="279" t="s">
        <v>394</v>
      </c>
      <c r="O4862" s="279" t="s">
        <v>394</v>
      </c>
      <c r="P4862" s="315">
        <v>0</v>
      </c>
      <c r="Q4862" s="279" t="s">
        <v>394</v>
      </c>
      <c r="R4862" s="279" t="s">
        <v>394</v>
      </c>
      <c r="S4862" s="279" t="s">
        <v>394</v>
      </c>
      <c r="T4862" s="279" t="s">
        <v>394</v>
      </c>
      <c r="U4862" s="279" t="s">
        <v>394</v>
      </c>
      <c r="V4862" s="279" t="s">
        <v>394</v>
      </c>
      <c r="W4862" s="279" t="s">
        <v>394</v>
      </c>
      <c r="X4862" s="279" t="s">
        <v>394</v>
      </c>
      <c r="Y4862" s="281"/>
      <c r="Z4862" s="279" t="s">
        <v>394</v>
      </c>
      <c r="AA4862" s="279" t="s">
        <v>394</v>
      </c>
      <c r="AB4862" s="281"/>
      <c r="AC4862" s="279" t="s">
        <v>394</v>
      </c>
      <c r="AF4862" s="276" t="str">
        <f>IFERROR(VLOOKUP(A4862,'[1]قوائم الترجمة'!AC$2:AD$2397,1,0),"م")</f>
        <v>م</v>
      </c>
      <c r="AG4862" s="232"/>
      <c r="AH4862" s="233"/>
      <c r="AI4862" s="233"/>
      <c r="AJ4862" s="233"/>
      <c r="AL4862" s="267"/>
      <c r="AM4862" s="235"/>
      <c r="AO4862" s="236"/>
      <c r="AU4862" s="234"/>
    </row>
    <row r="4863" spans="1:47" ht="21" x14ac:dyDescent="0.4">
      <c r="A4863" s="278">
        <v>124077</v>
      </c>
      <c r="B4863" s="279" t="s">
        <v>1881</v>
      </c>
      <c r="C4863" s="279" t="s">
        <v>63</v>
      </c>
      <c r="D4863" s="279" t="s">
        <v>237</v>
      </c>
      <c r="E4863" s="279" t="s">
        <v>424</v>
      </c>
      <c r="F4863" s="315" t="s">
        <v>10070</v>
      </c>
      <c r="G4863" s="315" t="s">
        <v>402</v>
      </c>
      <c r="H4863" s="279" t="s">
        <v>425</v>
      </c>
      <c r="I4863" s="279" t="s">
        <v>541</v>
      </c>
      <c r="J4863" s="279" t="s">
        <v>426</v>
      </c>
      <c r="K4863" s="280">
        <v>2006</v>
      </c>
      <c r="L4863" s="279" t="s">
        <v>402</v>
      </c>
      <c r="M4863" s="279" t="s">
        <v>394</v>
      </c>
      <c r="N4863" s="279" t="s">
        <v>394</v>
      </c>
      <c r="O4863" s="279" t="s">
        <v>394</v>
      </c>
      <c r="P4863" s="315">
        <v>0</v>
      </c>
      <c r="Q4863" s="278"/>
      <c r="R4863" s="303"/>
      <c r="S4863" s="279" t="s">
        <v>394</v>
      </c>
      <c r="T4863" s="279" t="s">
        <v>394</v>
      </c>
      <c r="U4863" s="303"/>
      <c r="V4863" s="303"/>
      <c r="W4863" s="303"/>
      <c r="X4863" s="303"/>
      <c r="Z4863" s="303"/>
      <c r="AA4863" s="303"/>
      <c r="AC4863" s="279" t="s">
        <v>394</v>
      </c>
      <c r="AF4863" s="276">
        <f>IFERROR(VLOOKUP(A4863,'[1]قوائم الترجمة'!AC$2:AD$2397,1,0),"م")</f>
        <v>124077</v>
      </c>
      <c r="AG4863" s="232"/>
      <c r="AH4863" s="233"/>
      <c r="AI4863" s="233"/>
      <c r="AJ4863" s="233"/>
      <c r="AL4863" s="267"/>
      <c r="AM4863" s="235"/>
      <c r="AO4863" s="236"/>
      <c r="AU4863" s="234"/>
    </row>
    <row r="4864" spans="1:47" ht="21" x14ac:dyDescent="0.4">
      <c r="A4864" s="278">
        <v>124078</v>
      </c>
      <c r="B4864" s="279" t="s">
        <v>1880</v>
      </c>
      <c r="C4864" s="279" t="s">
        <v>500</v>
      </c>
      <c r="D4864" s="279" t="s">
        <v>249</v>
      </c>
      <c r="E4864" s="279" t="s">
        <v>424</v>
      </c>
      <c r="F4864" s="315" t="s">
        <v>8857</v>
      </c>
      <c r="G4864" s="315" t="s">
        <v>8237</v>
      </c>
      <c r="H4864" s="279" t="s">
        <v>425</v>
      </c>
      <c r="I4864" s="279" t="s">
        <v>540</v>
      </c>
      <c r="J4864" s="279" t="s">
        <v>403</v>
      </c>
      <c r="K4864" s="280">
        <v>2019</v>
      </c>
      <c r="L4864" s="279" t="s">
        <v>404</v>
      </c>
      <c r="M4864" s="279" t="s">
        <v>394</v>
      </c>
      <c r="N4864" s="279" t="s">
        <v>10071</v>
      </c>
      <c r="O4864" s="279" t="s">
        <v>8429</v>
      </c>
      <c r="P4864" s="279">
        <v>20000</v>
      </c>
      <c r="Q4864" s="278"/>
      <c r="R4864" s="303"/>
      <c r="S4864" s="279" t="s">
        <v>394</v>
      </c>
      <c r="T4864" s="279"/>
      <c r="U4864" s="303"/>
      <c r="V4864" s="303"/>
      <c r="W4864" s="303"/>
      <c r="X4864" s="303"/>
      <c r="Z4864" s="303"/>
      <c r="AA4864" s="303"/>
      <c r="AC4864" s="279" t="s">
        <v>394</v>
      </c>
      <c r="AF4864" s="276">
        <f>IFERROR(VLOOKUP(A4864,'[1]قوائم الترجمة'!AC$2:AD$2397,1,0),"م")</f>
        <v>124078</v>
      </c>
      <c r="AG4864" s="232"/>
      <c r="AH4864" s="233"/>
      <c r="AI4864" s="233"/>
      <c r="AJ4864" s="233"/>
      <c r="AL4864" s="267"/>
      <c r="AM4864" s="235"/>
      <c r="AO4864" s="236"/>
      <c r="AU4864" s="234"/>
    </row>
    <row r="4865" spans="1:47" ht="21" x14ac:dyDescent="0.4">
      <c r="A4865" s="278">
        <v>124079</v>
      </c>
      <c r="B4865" s="279" t="s">
        <v>1878</v>
      </c>
      <c r="C4865" s="279" t="s">
        <v>1879</v>
      </c>
      <c r="D4865" s="279" t="s">
        <v>932</v>
      </c>
      <c r="E4865" s="279" t="s">
        <v>424</v>
      </c>
      <c r="F4865" s="315" t="s">
        <v>10072</v>
      </c>
      <c r="G4865" s="315" t="s">
        <v>402</v>
      </c>
      <c r="H4865" s="279" t="s">
        <v>425</v>
      </c>
      <c r="I4865" s="279" t="s">
        <v>541</v>
      </c>
      <c r="J4865" s="279" t="s">
        <v>7215</v>
      </c>
      <c r="K4865" s="280">
        <v>0</v>
      </c>
      <c r="L4865" s="279" t="s">
        <v>7215</v>
      </c>
      <c r="M4865" s="279" t="s">
        <v>394</v>
      </c>
      <c r="N4865" s="279" t="s">
        <v>394</v>
      </c>
      <c r="O4865" s="279" t="s">
        <v>394</v>
      </c>
      <c r="P4865" s="315">
        <v>0</v>
      </c>
      <c r="Q4865" s="278"/>
      <c r="R4865" s="303"/>
      <c r="S4865" s="279" t="s">
        <v>394</v>
      </c>
      <c r="T4865" s="279" t="s">
        <v>394</v>
      </c>
      <c r="U4865" s="303"/>
      <c r="V4865" s="303"/>
      <c r="W4865" s="303"/>
      <c r="X4865" s="303"/>
      <c r="Z4865" s="303"/>
      <c r="AA4865" s="303"/>
      <c r="AC4865" s="279" t="s">
        <v>394</v>
      </c>
      <c r="AF4865" s="276">
        <f>IFERROR(VLOOKUP(A4865,'[1]قوائم الترجمة'!AC$2:AD$2397,1,0),"م")</f>
        <v>124079</v>
      </c>
      <c r="AG4865" s="232"/>
      <c r="AH4865" s="233"/>
      <c r="AI4865" s="233"/>
      <c r="AJ4865" s="233"/>
      <c r="AL4865" s="267"/>
      <c r="AM4865" s="235"/>
      <c r="AO4865" s="236"/>
      <c r="AU4865" s="234"/>
    </row>
    <row r="4866" spans="1:47" ht="21" x14ac:dyDescent="0.4">
      <c r="A4866" s="278">
        <v>124080</v>
      </c>
      <c r="B4866" s="279" t="s">
        <v>1877</v>
      </c>
      <c r="C4866" s="279" t="s">
        <v>68</v>
      </c>
      <c r="D4866" s="279" t="s">
        <v>1333</v>
      </c>
      <c r="E4866" s="279" t="s">
        <v>394</v>
      </c>
      <c r="F4866"/>
      <c r="H4866" s="279" t="s">
        <v>394</v>
      </c>
      <c r="I4866" s="279" t="s">
        <v>539</v>
      </c>
      <c r="J4866" s="279" t="s">
        <v>394</v>
      </c>
      <c r="K4866" s="279" t="s">
        <v>394</v>
      </c>
      <c r="L4866" s="279" t="s">
        <v>394</v>
      </c>
      <c r="M4866" s="279" t="s">
        <v>394</v>
      </c>
      <c r="N4866" s="279" t="s">
        <v>394</v>
      </c>
      <c r="O4866" s="279" t="s">
        <v>394</v>
      </c>
      <c r="P4866" s="315">
        <v>0</v>
      </c>
      <c r="Q4866" s="279" t="s">
        <v>394</v>
      </c>
      <c r="R4866" s="279" t="s">
        <v>394</v>
      </c>
      <c r="S4866" s="279" t="s">
        <v>394</v>
      </c>
      <c r="T4866" s="279" t="s">
        <v>394</v>
      </c>
      <c r="U4866" s="279" t="s">
        <v>394</v>
      </c>
      <c r="V4866" s="279" t="s">
        <v>394</v>
      </c>
      <c r="W4866" s="279" t="s">
        <v>394</v>
      </c>
      <c r="X4866" s="279" t="s">
        <v>394</v>
      </c>
      <c r="Y4866" s="281"/>
      <c r="Z4866" s="279" t="s">
        <v>394</v>
      </c>
      <c r="AA4866" s="279" t="s">
        <v>394</v>
      </c>
      <c r="AB4866" s="281"/>
      <c r="AC4866" s="279" t="s">
        <v>394</v>
      </c>
      <c r="AF4866" s="276" t="str">
        <f>IFERROR(VLOOKUP(A4866,'[1]قوائم الترجمة'!AC$2:AD$2397,1,0),"م")</f>
        <v>م</v>
      </c>
      <c r="AG4866" s="232"/>
      <c r="AH4866" s="233"/>
      <c r="AI4866" s="233"/>
      <c r="AJ4866" s="233"/>
      <c r="AL4866" s="267"/>
      <c r="AM4866" s="235"/>
      <c r="AO4866" s="236"/>
      <c r="AU4866" s="234"/>
    </row>
    <row r="4867" spans="1:47" ht="21" x14ac:dyDescent="0.4">
      <c r="A4867" s="278">
        <v>124081</v>
      </c>
      <c r="B4867" s="279" t="s">
        <v>1876</v>
      </c>
      <c r="C4867" s="279" t="s">
        <v>169</v>
      </c>
      <c r="D4867" s="279" t="s">
        <v>240</v>
      </c>
      <c r="E4867" s="279" t="s">
        <v>394</v>
      </c>
      <c r="F4867"/>
      <c r="H4867" s="279" t="s">
        <v>394</v>
      </c>
      <c r="I4867" s="279" t="s">
        <v>539</v>
      </c>
      <c r="J4867" s="279" t="s">
        <v>394</v>
      </c>
      <c r="K4867" s="279" t="s">
        <v>394</v>
      </c>
      <c r="L4867" s="279" t="s">
        <v>394</v>
      </c>
      <c r="M4867" s="279" t="s">
        <v>394</v>
      </c>
      <c r="N4867" s="279" t="s">
        <v>394</v>
      </c>
      <c r="O4867" s="279" t="s">
        <v>394</v>
      </c>
      <c r="P4867" s="315">
        <v>0</v>
      </c>
      <c r="Q4867" s="279" t="s">
        <v>394</v>
      </c>
      <c r="R4867" s="279" t="s">
        <v>394</v>
      </c>
      <c r="S4867" s="279" t="s">
        <v>394</v>
      </c>
      <c r="T4867" s="279" t="s">
        <v>394</v>
      </c>
      <c r="U4867" s="279" t="s">
        <v>394</v>
      </c>
      <c r="V4867" s="279" t="s">
        <v>394</v>
      </c>
      <c r="W4867" s="279" t="s">
        <v>394</v>
      </c>
      <c r="X4867" s="279" t="s">
        <v>394</v>
      </c>
      <c r="Y4867" s="281"/>
      <c r="Z4867" s="279" t="s">
        <v>394</v>
      </c>
      <c r="AA4867" s="279" t="s">
        <v>394</v>
      </c>
      <c r="AB4867" s="281"/>
      <c r="AC4867" s="279" t="s">
        <v>394</v>
      </c>
      <c r="AF4867" s="276" t="str">
        <f>IFERROR(VLOOKUP(A4867,'[1]قوائم الترجمة'!AC$2:AD$2397,1,0),"م")</f>
        <v>م</v>
      </c>
      <c r="AG4867" s="232"/>
      <c r="AH4867" s="233"/>
      <c r="AI4867" s="233"/>
      <c r="AJ4867" s="233"/>
      <c r="AL4867" s="267"/>
      <c r="AM4867" s="235"/>
      <c r="AO4867" s="236"/>
      <c r="AU4867" s="234"/>
    </row>
    <row r="4868" spans="1:47" ht="21" x14ac:dyDescent="0.4">
      <c r="A4868" s="278">
        <v>124082</v>
      </c>
      <c r="B4868" s="279" t="s">
        <v>1875</v>
      </c>
      <c r="C4868" s="279" t="s">
        <v>943</v>
      </c>
      <c r="D4868" s="279" t="s">
        <v>329</v>
      </c>
      <c r="E4868" s="279" t="s">
        <v>394</v>
      </c>
      <c r="F4868"/>
      <c r="H4868" s="279" t="s">
        <v>394</v>
      </c>
      <c r="I4868" s="279" t="s">
        <v>539</v>
      </c>
      <c r="J4868" s="279" t="s">
        <v>394</v>
      </c>
      <c r="K4868" s="279" t="s">
        <v>394</v>
      </c>
      <c r="L4868" s="279" t="s">
        <v>394</v>
      </c>
      <c r="M4868" s="279" t="s">
        <v>394</v>
      </c>
      <c r="N4868" s="279" t="s">
        <v>394</v>
      </c>
      <c r="O4868" s="279" t="s">
        <v>394</v>
      </c>
      <c r="P4868" s="315">
        <v>0</v>
      </c>
      <c r="Q4868" s="279" t="s">
        <v>394</v>
      </c>
      <c r="R4868" s="279" t="s">
        <v>394</v>
      </c>
      <c r="S4868" s="279" t="s">
        <v>394</v>
      </c>
      <c r="T4868" s="279" t="s">
        <v>394</v>
      </c>
      <c r="U4868" s="279" t="s">
        <v>394</v>
      </c>
      <c r="V4868" s="279" t="s">
        <v>394</v>
      </c>
      <c r="W4868" s="279" t="s">
        <v>394</v>
      </c>
      <c r="X4868" s="279" t="s">
        <v>394</v>
      </c>
      <c r="Y4868" s="281"/>
      <c r="Z4868" s="279" t="s">
        <v>394</v>
      </c>
      <c r="AA4868" s="279" t="s">
        <v>394</v>
      </c>
      <c r="AB4868" s="281"/>
      <c r="AC4868" s="279" t="s">
        <v>394</v>
      </c>
      <c r="AF4868" s="276" t="str">
        <f>IFERROR(VLOOKUP(A4868,'[1]قوائم الترجمة'!AC$2:AD$2397,1,0),"م")</f>
        <v>م</v>
      </c>
      <c r="AG4868" s="232"/>
      <c r="AH4868" s="233"/>
      <c r="AI4868" s="233"/>
      <c r="AJ4868" s="233"/>
      <c r="AL4868" s="267"/>
      <c r="AM4868" s="235"/>
      <c r="AO4868" s="236"/>
      <c r="AU4868" s="234"/>
    </row>
    <row r="4869" spans="1:47" ht="21" x14ac:dyDescent="0.4">
      <c r="A4869" s="278">
        <v>124083</v>
      </c>
      <c r="B4869" s="279" t="s">
        <v>1874</v>
      </c>
      <c r="C4869" s="279" t="s">
        <v>65</v>
      </c>
      <c r="D4869" s="279" t="s">
        <v>237</v>
      </c>
      <c r="E4869" s="279" t="s">
        <v>394</v>
      </c>
      <c r="F4869"/>
      <c r="H4869" s="279" t="s">
        <v>394</v>
      </c>
      <c r="I4869" s="279" t="s">
        <v>539</v>
      </c>
      <c r="J4869" s="279" t="s">
        <v>394</v>
      </c>
      <c r="K4869" s="279" t="s">
        <v>394</v>
      </c>
      <c r="L4869" s="279" t="s">
        <v>394</v>
      </c>
      <c r="M4869" s="279" t="s">
        <v>394</v>
      </c>
      <c r="N4869" s="279" t="s">
        <v>394</v>
      </c>
      <c r="O4869" s="279" t="s">
        <v>394</v>
      </c>
      <c r="P4869" s="315">
        <v>0</v>
      </c>
      <c r="Q4869" s="279" t="s">
        <v>394</v>
      </c>
      <c r="R4869" s="279" t="s">
        <v>394</v>
      </c>
      <c r="S4869" s="279" t="s">
        <v>394</v>
      </c>
      <c r="T4869" s="279" t="s">
        <v>394</v>
      </c>
      <c r="U4869" s="279" t="s">
        <v>394</v>
      </c>
      <c r="V4869" s="279" t="s">
        <v>394</v>
      </c>
      <c r="W4869" s="279" t="s">
        <v>394</v>
      </c>
      <c r="X4869" s="279" t="s">
        <v>394</v>
      </c>
      <c r="Y4869" s="281"/>
      <c r="Z4869" s="279" t="s">
        <v>394</v>
      </c>
      <c r="AA4869" s="279" t="s">
        <v>394</v>
      </c>
      <c r="AB4869" s="281"/>
      <c r="AC4869" s="279" t="s">
        <v>394</v>
      </c>
      <c r="AF4869" s="276" t="str">
        <f>IFERROR(VLOOKUP(A4869,'[1]قوائم الترجمة'!AC$2:AD$2397,1,0),"م")</f>
        <v>م</v>
      </c>
      <c r="AG4869" s="232"/>
      <c r="AH4869" s="233"/>
      <c r="AI4869" s="233"/>
      <c r="AJ4869" s="233"/>
      <c r="AL4869" s="267"/>
      <c r="AM4869" s="235"/>
      <c r="AO4869" s="236"/>
      <c r="AU4869" s="234"/>
    </row>
    <row r="4870" spans="1:47" ht="21" x14ac:dyDescent="0.4">
      <c r="A4870" s="278">
        <v>124084</v>
      </c>
      <c r="B4870" s="279" t="s">
        <v>1873</v>
      </c>
      <c r="C4870" s="279" t="s">
        <v>170</v>
      </c>
      <c r="D4870" s="279" t="s">
        <v>1281</v>
      </c>
      <c r="E4870" s="279" t="s">
        <v>424</v>
      </c>
      <c r="F4870" s="315" t="s">
        <v>9870</v>
      </c>
      <c r="G4870" s="315" t="s">
        <v>402</v>
      </c>
      <c r="H4870" s="279" t="s">
        <v>425</v>
      </c>
      <c r="I4870" s="279" t="s">
        <v>541</v>
      </c>
      <c r="J4870" s="279" t="s">
        <v>403</v>
      </c>
      <c r="K4870" s="280">
        <v>2017</v>
      </c>
      <c r="L4870" s="279" t="s">
        <v>419</v>
      </c>
      <c r="M4870" s="279" t="s">
        <v>394</v>
      </c>
      <c r="N4870" s="279" t="s">
        <v>394</v>
      </c>
      <c r="O4870" s="279" t="s">
        <v>394</v>
      </c>
      <c r="P4870" s="315">
        <v>0</v>
      </c>
      <c r="Q4870" s="278"/>
      <c r="R4870" s="303"/>
      <c r="S4870" s="279" t="s">
        <v>394</v>
      </c>
      <c r="T4870" s="279" t="s">
        <v>394</v>
      </c>
      <c r="U4870" s="303"/>
      <c r="V4870" s="303"/>
      <c r="W4870" s="303"/>
      <c r="X4870" s="303"/>
      <c r="Z4870" s="303"/>
      <c r="AA4870" s="303"/>
      <c r="AC4870" s="279" t="s">
        <v>394</v>
      </c>
      <c r="AF4870" s="276">
        <f>IFERROR(VLOOKUP(A4870,'[1]قوائم الترجمة'!AC$2:AD$2397,1,0),"م")</f>
        <v>124084</v>
      </c>
      <c r="AG4870" s="232"/>
      <c r="AH4870" s="233"/>
      <c r="AI4870" s="233"/>
      <c r="AJ4870" s="233"/>
      <c r="AL4870" s="267"/>
      <c r="AM4870" s="235"/>
      <c r="AO4870" s="236"/>
      <c r="AU4870" s="234"/>
    </row>
    <row r="4871" spans="1:47" ht="21" x14ac:dyDescent="0.4">
      <c r="A4871" s="278">
        <v>124085</v>
      </c>
      <c r="B4871" s="279" t="s">
        <v>1871</v>
      </c>
      <c r="C4871" s="279" t="s">
        <v>1872</v>
      </c>
      <c r="D4871" s="279" t="s">
        <v>1357</v>
      </c>
      <c r="E4871" s="279" t="s">
        <v>394</v>
      </c>
      <c r="F4871"/>
      <c r="H4871" s="279" t="s">
        <v>394</v>
      </c>
      <c r="I4871" s="279" t="s">
        <v>539</v>
      </c>
      <c r="J4871" s="279" t="s">
        <v>394</v>
      </c>
      <c r="K4871" s="279" t="s">
        <v>394</v>
      </c>
      <c r="L4871" s="279" t="s">
        <v>394</v>
      </c>
      <c r="M4871" s="279" t="s">
        <v>394</v>
      </c>
      <c r="N4871" s="279" t="s">
        <v>394</v>
      </c>
      <c r="O4871" s="279" t="s">
        <v>394</v>
      </c>
      <c r="P4871" s="315">
        <v>0</v>
      </c>
      <c r="Q4871" s="279" t="s">
        <v>394</v>
      </c>
      <c r="R4871" s="279" t="s">
        <v>394</v>
      </c>
      <c r="S4871" s="279" t="s">
        <v>394</v>
      </c>
      <c r="T4871" s="279" t="s">
        <v>394</v>
      </c>
      <c r="U4871" s="279" t="s">
        <v>394</v>
      </c>
      <c r="V4871" s="279" t="s">
        <v>394</v>
      </c>
      <c r="W4871" s="279" t="s">
        <v>394</v>
      </c>
      <c r="X4871" s="279" t="s">
        <v>394</v>
      </c>
      <c r="Y4871" s="281"/>
      <c r="Z4871" s="279" t="s">
        <v>394</v>
      </c>
      <c r="AA4871" s="279" t="s">
        <v>394</v>
      </c>
      <c r="AB4871" s="281"/>
      <c r="AC4871" s="279" t="s">
        <v>394</v>
      </c>
      <c r="AF4871" s="276" t="str">
        <f>IFERROR(VLOOKUP(A4871,'[1]قوائم الترجمة'!AC$2:AD$2397,1,0),"م")</f>
        <v>م</v>
      </c>
      <c r="AG4871" s="232"/>
      <c r="AH4871" s="233"/>
      <c r="AI4871" s="233"/>
      <c r="AJ4871" s="233"/>
      <c r="AL4871" s="267"/>
      <c r="AM4871" s="235"/>
      <c r="AO4871" s="236"/>
      <c r="AU4871" s="234"/>
    </row>
    <row r="4872" spans="1:47" ht="21" x14ac:dyDescent="0.4">
      <c r="A4872" s="278">
        <v>124086</v>
      </c>
      <c r="B4872" s="279" t="s">
        <v>1036</v>
      </c>
      <c r="C4872" s="279" t="s">
        <v>109</v>
      </c>
      <c r="D4872" s="279" t="s">
        <v>913</v>
      </c>
      <c r="E4872" s="279" t="s">
        <v>394</v>
      </c>
      <c r="F4872"/>
      <c r="H4872" s="279" t="s">
        <v>394</v>
      </c>
      <c r="I4872" s="279" t="s">
        <v>539</v>
      </c>
      <c r="J4872" s="279" t="s">
        <v>394</v>
      </c>
      <c r="K4872" s="279" t="s">
        <v>394</v>
      </c>
      <c r="L4872" s="279" t="s">
        <v>394</v>
      </c>
      <c r="M4872" s="279" t="s">
        <v>394</v>
      </c>
      <c r="N4872" s="279" t="s">
        <v>394</v>
      </c>
      <c r="O4872" s="279" t="s">
        <v>394</v>
      </c>
      <c r="P4872" s="315">
        <v>0</v>
      </c>
      <c r="Q4872" s="279" t="s">
        <v>394</v>
      </c>
      <c r="R4872" s="279" t="s">
        <v>394</v>
      </c>
      <c r="S4872" s="279" t="s">
        <v>394</v>
      </c>
      <c r="T4872" s="279" t="s">
        <v>394</v>
      </c>
      <c r="U4872" s="279" t="s">
        <v>394</v>
      </c>
      <c r="V4872" s="279" t="s">
        <v>394</v>
      </c>
      <c r="W4872" s="279" t="s">
        <v>394</v>
      </c>
      <c r="X4872" s="279" t="s">
        <v>394</v>
      </c>
      <c r="Y4872" s="281"/>
      <c r="Z4872" s="279" t="s">
        <v>394</v>
      </c>
      <c r="AA4872" s="279" t="s">
        <v>394</v>
      </c>
      <c r="AB4872" s="281"/>
      <c r="AC4872" s="279" t="s">
        <v>394</v>
      </c>
      <c r="AF4872" s="276" t="str">
        <f>IFERROR(VLOOKUP(A4872,'[1]قوائم الترجمة'!AC$2:AD$2397,1,0),"م")</f>
        <v>م</v>
      </c>
      <c r="AG4872" s="232"/>
      <c r="AH4872" s="233"/>
      <c r="AI4872" s="233"/>
      <c r="AJ4872" s="233"/>
      <c r="AL4872" s="267"/>
      <c r="AM4872" s="235"/>
      <c r="AO4872" s="236"/>
      <c r="AU4872" s="234"/>
    </row>
    <row r="4873" spans="1:47" ht="21" x14ac:dyDescent="0.4">
      <c r="A4873" s="278">
        <v>124087</v>
      </c>
      <c r="B4873" s="279" t="s">
        <v>1870</v>
      </c>
      <c r="C4873" s="279" t="s">
        <v>655</v>
      </c>
      <c r="D4873" s="279" t="s">
        <v>240</v>
      </c>
      <c r="E4873" s="279" t="s">
        <v>424</v>
      </c>
      <c r="F4873" s="315" t="s">
        <v>10073</v>
      </c>
      <c r="G4873" s="315" t="s">
        <v>8188</v>
      </c>
      <c r="H4873" s="279" t="s">
        <v>425</v>
      </c>
      <c r="I4873" s="279" t="s">
        <v>541</v>
      </c>
      <c r="J4873" s="279" t="s">
        <v>403</v>
      </c>
      <c r="K4873" s="280">
        <v>2019</v>
      </c>
      <c r="L4873" s="279" t="s">
        <v>402</v>
      </c>
      <c r="M4873" s="279" t="s">
        <v>394</v>
      </c>
      <c r="N4873" s="279" t="s">
        <v>394</v>
      </c>
      <c r="O4873" s="279" t="s">
        <v>394</v>
      </c>
      <c r="P4873" s="315">
        <v>0</v>
      </c>
      <c r="Q4873" s="278"/>
      <c r="R4873" s="303"/>
      <c r="S4873" s="279" t="s">
        <v>394</v>
      </c>
      <c r="T4873" s="279" t="s">
        <v>394</v>
      </c>
      <c r="U4873" s="303"/>
      <c r="V4873" s="303"/>
      <c r="W4873" s="303"/>
      <c r="X4873" s="303"/>
      <c r="Z4873" s="303"/>
      <c r="AA4873" s="303"/>
      <c r="AC4873" s="279" t="s">
        <v>394</v>
      </c>
      <c r="AF4873" s="276">
        <f>IFERROR(VLOOKUP(A4873,'[1]قوائم الترجمة'!AC$2:AD$2397,1,0),"م")</f>
        <v>124087</v>
      </c>
      <c r="AG4873" s="232"/>
      <c r="AH4873" s="233"/>
      <c r="AI4873" s="233"/>
      <c r="AJ4873" s="233"/>
      <c r="AL4873" s="267"/>
      <c r="AM4873" s="235"/>
      <c r="AO4873" s="236"/>
      <c r="AU4873" s="234"/>
    </row>
    <row r="4874" spans="1:47" ht="21" x14ac:dyDescent="0.4">
      <c r="A4874" s="278">
        <v>124088</v>
      </c>
      <c r="B4874" s="279" t="s">
        <v>1869</v>
      </c>
      <c r="C4874" s="279" t="s">
        <v>158</v>
      </c>
      <c r="D4874" s="279" t="s">
        <v>250</v>
      </c>
      <c r="E4874" s="279" t="s">
        <v>424</v>
      </c>
      <c r="F4874" s="315" t="s">
        <v>10074</v>
      </c>
      <c r="G4874" s="315" t="s">
        <v>8297</v>
      </c>
      <c r="H4874" s="279" t="s">
        <v>425</v>
      </c>
      <c r="I4874" s="279" t="s">
        <v>541</v>
      </c>
      <c r="J4874" s="279" t="s">
        <v>403</v>
      </c>
      <c r="K4874" s="280">
        <v>2018</v>
      </c>
      <c r="L4874" s="279" t="s">
        <v>404</v>
      </c>
      <c r="M4874" s="279" t="s">
        <v>394</v>
      </c>
      <c r="N4874" s="279" t="s">
        <v>394</v>
      </c>
      <c r="O4874" s="279" t="s">
        <v>394</v>
      </c>
      <c r="P4874" s="315">
        <v>0</v>
      </c>
      <c r="Q4874" s="278"/>
      <c r="R4874" s="303"/>
      <c r="S4874" s="279" t="s">
        <v>394</v>
      </c>
      <c r="T4874" s="279" t="s">
        <v>394</v>
      </c>
      <c r="U4874" s="303"/>
      <c r="V4874" s="303"/>
      <c r="W4874" s="303"/>
      <c r="X4874" s="303"/>
      <c r="Z4874" s="303"/>
      <c r="AA4874" s="303"/>
      <c r="AC4874" s="279" t="s">
        <v>394</v>
      </c>
      <c r="AF4874" s="276">
        <f>IFERROR(VLOOKUP(A4874,'[1]قوائم الترجمة'!AC$2:AD$2397,1,0),"م")</f>
        <v>124088</v>
      </c>
      <c r="AG4874" s="232"/>
      <c r="AH4874" s="233"/>
      <c r="AI4874" s="233"/>
      <c r="AJ4874" s="233"/>
      <c r="AL4874" s="267"/>
      <c r="AM4874" s="235"/>
      <c r="AO4874" s="236"/>
      <c r="AU4874" s="234"/>
    </row>
    <row r="4875" spans="1:47" ht="21" x14ac:dyDescent="0.4">
      <c r="A4875" s="278">
        <v>124089</v>
      </c>
      <c r="B4875" s="279" t="s">
        <v>1868</v>
      </c>
      <c r="C4875" s="279" t="s">
        <v>64</v>
      </c>
      <c r="D4875" s="279" t="s">
        <v>646</v>
      </c>
      <c r="E4875" s="279" t="s">
        <v>424</v>
      </c>
      <c r="F4875" s="315" t="s">
        <v>10075</v>
      </c>
      <c r="G4875" s="315" t="s">
        <v>402</v>
      </c>
      <c r="H4875" s="279" t="s">
        <v>425</v>
      </c>
      <c r="I4875" s="279" t="s">
        <v>541</v>
      </c>
      <c r="J4875" s="279" t="s">
        <v>426</v>
      </c>
      <c r="K4875" s="280">
        <v>1988</v>
      </c>
      <c r="L4875" s="279" t="s">
        <v>402</v>
      </c>
      <c r="M4875" s="279" t="s">
        <v>394</v>
      </c>
      <c r="N4875" s="279" t="s">
        <v>394</v>
      </c>
      <c r="O4875" s="279" t="s">
        <v>394</v>
      </c>
      <c r="P4875" s="315">
        <v>0</v>
      </c>
      <c r="Q4875" s="278"/>
      <c r="R4875" s="303"/>
      <c r="S4875" s="279" t="s">
        <v>394</v>
      </c>
      <c r="T4875" s="279" t="s">
        <v>394</v>
      </c>
      <c r="U4875" s="303"/>
      <c r="V4875" s="303"/>
      <c r="W4875" s="303"/>
      <c r="X4875" s="303"/>
      <c r="Z4875" s="303"/>
      <c r="AA4875" s="303"/>
      <c r="AC4875" s="279" t="s">
        <v>394</v>
      </c>
      <c r="AF4875" s="276">
        <f>IFERROR(VLOOKUP(A4875,'[1]قوائم الترجمة'!AC$2:AD$2397,1,0),"م")</f>
        <v>124089</v>
      </c>
      <c r="AG4875" s="232"/>
      <c r="AH4875" s="233"/>
      <c r="AI4875" s="233"/>
      <c r="AJ4875" s="233"/>
      <c r="AL4875" s="267"/>
      <c r="AM4875" s="235"/>
      <c r="AO4875" s="236"/>
      <c r="AU4875" s="234"/>
    </row>
    <row r="4876" spans="1:47" ht="21" x14ac:dyDescent="0.4">
      <c r="A4876" s="278">
        <v>124090</v>
      </c>
      <c r="B4876" s="279" t="s">
        <v>1867</v>
      </c>
      <c r="C4876" s="279" t="s">
        <v>68</v>
      </c>
      <c r="D4876" s="279" t="s">
        <v>301</v>
      </c>
      <c r="E4876" s="279" t="s">
        <v>394</v>
      </c>
      <c r="F4876"/>
      <c r="H4876" s="279" t="s">
        <v>394</v>
      </c>
      <c r="I4876" s="279" t="s">
        <v>540</v>
      </c>
      <c r="J4876" s="279" t="s">
        <v>394</v>
      </c>
      <c r="K4876" s="279" t="s">
        <v>394</v>
      </c>
      <c r="L4876" s="279" t="s">
        <v>394</v>
      </c>
      <c r="M4876" s="279" t="s">
        <v>394</v>
      </c>
      <c r="N4876" s="279" t="s">
        <v>394</v>
      </c>
      <c r="O4876" s="279" t="s">
        <v>394</v>
      </c>
      <c r="P4876" s="315">
        <v>0</v>
      </c>
      <c r="Q4876" s="279" t="s">
        <v>394</v>
      </c>
      <c r="R4876" s="279" t="s">
        <v>394</v>
      </c>
      <c r="S4876" s="279" t="s">
        <v>394</v>
      </c>
      <c r="T4876" s="279" t="s">
        <v>394</v>
      </c>
      <c r="U4876" s="279" t="s">
        <v>394</v>
      </c>
      <c r="V4876" s="279" t="s">
        <v>394</v>
      </c>
      <c r="W4876" s="279" t="s">
        <v>394</v>
      </c>
      <c r="X4876" s="279" t="s">
        <v>394</v>
      </c>
      <c r="Y4876" s="281"/>
      <c r="Z4876" s="279" t="s">
        <v>394</v>
      </c>
      <c r="AA4876" s="279" t="s">
        <v>394</v>
      </c>
      <c r="AB4876" s="281"/>
      <c r="AC4876" s="279" t="s">
        <v>394</v>
      </c>
      <c r="AF4876" s="276" t="str">
        <f>IFERROR(VLOOKUP(A4876,'[1]قوائم الترجمة'!AC$2:AD$2397,1,0),"م")</f>
        <v>م</v>
      </c>
      <c r="AG4876" s="232"/>
      <c r="AH4876" s="253"/>
      <c r="AI4876" s="233"/>
      <c r="AJ4876" s="233"/>
      <c r="AL4876" s="267"/>
      <c r="AM4876" s="235"/>
      <c r="AO4876" s="236"/>
      <c r="AU4876" s="234"/>
    </row>
    <row r="4877" spans="1:47" ht="21" x14ac:dyDescent="0.4">
      <c r="A4877" s="278">
        <v>124091</v>
      </c>
      <c r="B4877" s="279" t="s">
        <v>1865</v>
      </c>
      <c r="C4877" s="279" t="s">
        <v>1006</v>
      </c>
      <c r="D4877" s="279" t="s">
        <v>1866</v>
      </c>
      <c r="E4877" s="279" t="s">
        <v>424</v>
      </c>
      <c r="F4877" s="315" t="s">
        <v>10076</v>
      </c>
      <c r="G4877" s="315" t="s">
        <v>402</v>
      </c>
      <c r="H4877" s="279" t="s">
        <v>425</v>
      </c>
      <c r="I4877" s="279" t="s">
        <v>541</v>
      </c>
      <c r="J4877" s="279" t="s">
        <v>426</v>
      </c>
      <c r="K4877" s="280">
        <v>2000</v>
      </c>
      <c r="L4877" s="279" t="s">
        <v>404</v>
      </c>
      <c r="M4877" s="279" t="s">
        <v>394</v>
      </c>
      <c r="N4877" s="279" t="s">
        <v>394</v>
      </c>
      <c r="O4877" s="279" t="s">
        <v>394</v>
      </c>
      <c r="P4877" s="315">
        <v>0</v>
      </c>
      <c r="Q4877" s="278"/>
      <c r="R4877" s="303"/>
      <c r="S4877" s="279" t="s">
        <v>394</v>
      </c>
      <c r="T4877" s="279" t="s">
        <v>394</v>
      </c>
      <c r="U4877" s="303"/>
      <c r="V4877" s="303"/>
      <c r="W4877" s="303"/>
      <c r="X4877" s="303"/>
      <c r="Z4877" s="303"/>
      <c r="AA4877" s="303"/>
      <c r="AC4877" s="279" t="s">
        <v>394</v>
      </c>
      <c r="AF4877" s="276">
        <f>IFERROR(VLOOKUP(A4877,'[1]قوائم الترجمة'!AC$2:AD$2397,1,0),"م")</f>
        <v>124091</v>
      </c>
      <c r="AG4877" s="232"/>
      <c r="AH4877" s="233"/>
      <c r="AI4877" s="233"/>
      <c r="AJ4877" s="233"/>
      <c r="AL4877" s="267"/>
      <c r="AM4877" s="235"/>
      <c r="AO4877" s="236"/>
      <c r="AU4877" s="234"/>
    </row>
    <row r="4878" spans="1:47" ht="21" x14ac:dyDescent="0.4">
      <c r="A4878" s="278">
        <v>124092</v>
      </c>
      <c r="B4878" s="279" t="s">
        <v>1864</v>
      </c>
      <c r="C4878" s="279" t="s">
        <v>660</v>
      </c>
      <c r="D4878" s="279" t="s">
        <v>911</v>
      </c>
      <c r="E4878" s="279" t="s">
        <v>394</v>
      </c>
      <c r="F4878"/>
      <c r="H4878" s="279" t="s">
        <v>394</v>
      </c>
      <c r="I4878" s="279" t="s">
        <v>539</v>
      </c>
      <c r="J4878" s="279" t="s">
        <v>394</v>
      </c>
      <c r="K4878" s="279" t="s">
        <v>394</v>
      </c>
      <c r="L4878" s="279" t="s">
        <v>394</v>
      </c>
      <c r="M4878" s="279" t="s">
        <v>394</v>
      </c>
      <c r="N4878" s="279" t="s">
        <v>394</v>
      </c>
      <c r="O4878" s="279" t="s">
        <v>394</v>
      </c>
      <c r="P4878" s="315">
        <v>0</v>
      </c>
      <c r="Q4878" s="279" t="s">
        <v>394</v>
      </c>
      <c r="R4878" s="279" t="s">
        <v>394</v>
      </c>
      <c r="S4878" s="279" t="s">
        <v>394</v>
      </c>
      <c r="T4878" s="279" t="s">
        <v>394</v>
      </c>
      <c r="U4878" s="279" t="s">
        <v>394</v>
      </c>
      <c r="V4878" s="279" t="s">
        <v>394</v>
      </c>
      <c r="W4878" s="279" t="s">
        <v>394</v>
      </c>
      <c r="X4878" s="279" t="s">
        <v>394</v>
      </c>
      <c r="Y4878" s="281"/>
      <c r="Z4878" s="279" t="s">
        <v>394</v>
      </c>
      <c r="AA4878" s="279" t="s">
        <v>394</v>
      </c>
      <c r="AB4878" s="281"/>
      <c r="AC4878" s="279" t="s">
        <v>394</v>
      </c>
      <c r="AF4878" s="276" t="str">
        <f>IFERROR(VLOOKUP(A4878,'[1]قوائم الترجمة'!AC$2:AD$2397,1,0),"م")</f>
        <v>م</v>
      </c>
      <c r="AG4878" s="232"/>
      <c r="AH4878" s="233"/>
      <c r="AI4878" s="233"/>
      <c r="AJ4878" s="233"/>
      <c r="AL4878" s="267"/>
      <c r="AM4878" s="235"/>
      <c r="AO4878" s="236"/>
      <c r="AU4878" s="234"/>
    </row>
    <row r="4879" spans="1:47" ht="21" x14ac:dyDescent="0.4">
      <c r="A4879" s="278">
        <v>124093</v>
      </c>
      <c r="B4879" s="279" t="s">
        <v>1862</v>
      </c>
      <c r="C4879" s="279" t="s">
        <v>102</v>
      </c>
      <c r="D4879" s="279" t="s">
        <v>1863</v>
      </c>
      <c r="E4879" s="279" t="s">
        <v>424</v>
      </c>
      <c r="F4879" s="315" t="s">
        <v>8645</v>
      </c>
      <c r="G4879" s="315" t="s">
        <v>8146</v>
      </c>
      <c r="H4879" s="279" t="s">
        <v>425</v>
      </c>
      <c r="I4879" s="279" t="s">
        <v>541</v>
      </c>
      <c r="J4879" s="279" t="s">
        <v>403</v>
      </c>
      <c r="K4879" s="280">
        <v>2015</v>
      </c>
      <c r="L4879" s="279" t="s">
        <v>404</v>
      </c>
      <c r="M4879" s="279" t="s">
        <v>394</v>
      </c>
      <c r="N4879" s="279" t="s">
        <v>394</v>
      </c>
      <c r="O4879" s="279" t="s">
        <v>394</v>
      </c>
      <c r="P4879" s="315">
        <v>0</v>
      </c>
      <c r="Q4879" s="278"/>
      <c r="R4879" s="303"/>
      <c r="S4879" s="279" t="s">
        <v>394</v>
      </c>
      <c r="T4879" s="279" t="s">
        <v>394</v>
      </c>
      <c r="U4879" s="303"/>
      <c r="V4879" s="303"/>
      <c r="W4879" s="303"/>
      <c r="X4879" s="303"/>
      <c r="Z4879" s="303"/>
      <c r="AA4879" s="303"/>
      <c r="AC4879" s="279" t="s">
        <v>394</v>
      </c>
      <c r="AF4879" s="276">
        <f>IFERROR(VLOOKUP(A4879,'[1]قوائم الترجمة'!AC$2:AD$2397,1,0),"م")</f>
        <v>124093</v>
      </c>
      <c r="AG4879" s="232"/>
      <c r="AH4879" s="233"/>
      <c r="AI4879" s="233"/>
      <c r="AJ4879" s="233"/>
      <c r="AL4879" s="267"/>
      <c r="AM4879" s="235"/>
      <c r="AO4879" s="236"/>
      <c r="AU4879" s="234"/>
    </row>
    <row r="4880" spans="1:47" ht="21" x14ac:dyDescent="0.4">
      <c r="A4880" s="278">
        <v>124094</v>
      </c>
      <c r="B4880" s="279" t="s">
        <v>1861</v>
      </c>
      <c r="C4880" s="279" t="s">
        <v>1252</v>
      </c>
      <c r="D4880" s="279" t="s">
        <v>262</v>
      </c>
      <c r="E4880" s="279" t="s">
        <v>394</v>
      </c>
      <c r="F4880"/>
      <c r="H4880" s="279" t="s">
        <v>394</v>
      </c>
      <c r="I4880" s="279" t="s">
        <v>539</v>
      </c>
      <c r="J4880" s="279" t="s">
        <v>394</v>
      </c>
      <c r="K4880" s="279" t="s">
        <v>394</v>
      </c>
      <c r="L4880" s="279" t="s">
        <v>394</v>
      </c>
      <c r="M4880" s="279" t="s">
        <v>394</v>
      </c>
      <c r="N4880" s="279" t="s">
        <v>394</v>
      </c>
      <c r="O4880" s="279" t="s">
        <v>394</v>
      </c>
      <c r="P4880" s="315">
        <v>0</v>
      </c>
      <c r="Q4880" s="279" t="s">
        <v>394</v>
      </c>
      <c r="R4880" s="279" t="s">
        <v>394</v>
      </c>
      <c r="S4880" s="279" t="s">
        <v>394</v>
      </c>
      <c r="T4880" s="279" t="s">
        <v>394</v>
      </c>
      <c r="U4880" s="279" t="s">
        <v>394</v>
      </c>
      <c r="V4880" s="279" t="s">
        <v>394</v>
      </c>
      <c r="W4880" s="279" t="s">
        <v>394</v>
      </c>
      <c r="X4880" s="279" t="s">
        <v>394</v>
      </c>
      <c r="Y4880" s="281"/>
      <c r="Z4880" s="279" t="s">
        <v>394</v>
      </c>
      <c r="AA4880" s="279" t="s">
        <v>394</v>
      </c>
      <c r="AB4880" s="281"/>
      <c r="AC4880" s="279" t="s">
        <v>394</v>
      </c>
      <c r="AF4880" s="276" t="str">
        <f>IFERROR(VLOOKUP(A4880,'[1]قوائم الترجمة'!AC$2:AD$2397,1,0),"م")</f>
        <v>م</v>
      </c>
      <c r="AG4880" s="232"/>
      <c r="AH4880" s="233"/>
      <c r="AI4880" s="233"/>
      <c r="AJ4880" s="233"/>
      <c r="AL4880" s="267"/>
      <c r="AM4880" s="235"/>
      <c r="AO4880" s="236"/>
      <c r="AU4880" s="234"/>
    </row>
    <row r="4881" spans="1:47" ht="21" x14ac:dyDescent="0.4">
      <c r="A4881" s="278">
        <v>124095</v>
      </c>
      <c r="B4881" s="279" t="s">
        <v>1860</v>
      </c>
      <c r="C4881" s="279" t="s">
        <v>2759</v>
      </c>
      <c r="D4881" s="279" t="s">
        <v>1215</v>
      </c>
      <c r="E4881" s="279" t="s">
        <v>424</v>
      </c>
      <c r="F4881" s="315" t="s">
        <v>8803</v>
      </c>
      <c r="G4881" s="315" t="s">
        <v>8119</v>
      </c>
      <c r="H4881" s="279" t="s">
        <v>425</v>
      </c>
      <c r="I4881" s="279" t="s">
        <v>540</v>
      </c>
      <c r="J4881" s="279" t="s">
        <v>8101</v>
      </c>
      <c r="K4881" s="312"/>
      <c r="L4881" s="279" t="s">
        <v>402</v>
      </c>
      <c r="M4881" s="279" t="s">
        <v>394</v>
      </c>
      <c r="N4881" s="279" t="s">
        <v>394</v>
      </c>
      <c r="O4881" s="279" t="s">
        <v>394</v>
      </c>
      <c r="P4881" s="315">
        <v>0</v>
      </c>
      <c r="Q4881" s="278"/>
      <c r="R4881" s="303"/>
      <c r="S4881" s="279" t="s">
        <v>394</v>
      </c>
      <c r="T4881" s="279" t="s">
        <v>394</v>
      </c>
      <c r="U4881" s="303"/>
      <c r="V4881" s="303"/>
      <c r="W4881" s="303"/>
      <c r="X4881" s="303"/>
      <c r="Z4881" s="303"/>
      <c r="AA4881" s="303"/>
      <c r="AC4881" s="279" t="s">
        <v>394</v>
      </c>
      <c r="AF4881" s="276">
        <f>IFERROR(VLOOKUP(A4881,'[1]قوائم الترجمة'!AC$2:AD$2397,1,0),"م")</f>
        <v>124095</v>
      </c>
      <c r="AG4881" s="232"/>
      <c r="AH4881" s="233"/>
      <c r="AI4881" s="233"/>
      <c r="AJ4881" s="233"/>
      <c r="AL4881" s="267"/>
      <c r="AM4881" s="235"/>
      <c r="AO4881" s="236"/>
      <c r="AU4881" s="234"/>
    </row>
    <row r="4882" spans="1:47" ht="21" x14ac:dyDescent="0.4">
      <c r="A4882" s="278">
        <v>124096</v>
      </c>
      <c r="B4882" s="279" t="s">
        <v>1858</v>
      </c>
      <c r="C4882" s="279" t="s">
        <v>72</v>
      </c>
      <c r="D4882" s="279" t="s">
        <v>10077</v>
      </c>
      <c r="E4882" s="279" t="s">
        <v>424</v>
      </c>
      <c r="F4882" s="315" t="s">
        <v>394</v>
      </c>
      <c r="G4882" s="315" t="s">
        <v>402</v>
      </c>
      <c r="H4882" s="279" t="s">
        <v>425</v>
      </c>
      <c r="I4882" s="279" t="s">
        <v>541</v>
      </c>
      <c r="J4882" s="279" t="s">
        <v>426</v>
      </c>
      <c r="K4882" s="312"/>
      <c r="L4882" s="279" t="s">
        <v>8101</v>
      </c>
      <c r="M4882" s="279" t="s">
        <v>394</v>
      </c>
      <c r="N4882" s="279" t="s">
        <v>394</v>
      </c>
      <c r="O4882" s="279" t="s">
        <v>394</v>
      </c>
      <c r="P4882" s="315">
        <v>0</v>
      </c>
      <c r="Q4882" s="278"/>
      <c r="R4882" s="303"/>
      <c r="S4882" s="279" t="s">
        <v>394</v>
      </c>
      <c r="T4882" s="279" t="s">
        <v>394</v>
      </c>
      <c r="U4882" s="303"/>
      <c r="V4882" s="303"/>
      <c r="W4882" s="303"/>
      <c r="X4882" s="303"/>
      <c r="Z4882" s="303"/>
      <c r="AA4882" s="303"/>
      <c r="AC4882" s="279" t="s">
        <v>394</v>
      </c>
      <c r="AF4882" s="276">
        <f>IFERROR(VLOOKUP(A4882,'[1]قوائم الترجمة'!AC$2:AD$2397,1,0),"م")</f>
        <v>124096</v>
      </c>
      <c r="AG4882" s="232"/>
      <c r="AH4882" s="233"/>
      <c r="AI4882" s="233"/>
      <c r="AJ4882" s="233"/>
      <c r="AL4882" s="267"/>
      <c r="AM4882" s="235"/>
      <c r="AO4882" s="236"/>
      <c r="AU4882" s="234"/>
    </row>
    <row r="4883" spans="1:47" ht="21" x14ac:dyDescent="0.4">
      <c r="A4883" s="278">
        <v>124097</v>
      </c>
      <c r="B4883" s="279" t="s">
        <v>1857</v>
      </c>
      <c r="C4883" s="279" t="s">
        <v>134</v>
      </c>
      <c r="D4883" s="279" t="s">
        <v>215</v>
      </c>
      <c r="E4883" s="279" t="s">
        <v>424</v>
      </c>
      <c r="F4883" s="315" t="s">
        <v>8378</v>
      </c>
      <c r="G4883" s="315" t="s">
        <v>10078</v>
      </c>
      <c r="H4883" s="279" t="s">
        <v>425</v>
      </c>
      <c r="I4883" s="279" t="s">
        <v>541</v>
      </c>
      <c r="J4883" s="279" t="s">
        <v>403</v>
      </c>
      <c r="K4883" s="280">
        <v>2007</v>
      </c>
      <c r="L4883" s="279" t="s">
        <v>402</v>
      </c>
      <c r="M4883" s="279" t="s">
        <v>394</v>
      </c>
      <c r="N4883" s="279" t="s">
        <v>394</v>
      </c>
      <c r="O4883" s="279" t="s">
        <v>394</v>
      </c>
      <c r="P4883" s="315">
        <v>0</v>
      </c>
      <c r="Q4883" s="278"/>
      <c r="R4883" s="303"/>
      <c r="S4883" s="279" t="s">
        <v>394</v>
      </c>
      <c r="T4883" s="279" t="s">
        <v>394</v>
      </c>
      <c r="U4883" s="303"/>
      <c r="V4883" s="303"/>
      <c r="W4883" s="303"/>
      <c r="X4883" s="303"/>
      <c r="Z4883" s="303"/>
      <c r="AA4883" s="303"/>
      <c r="AC4883" s="279" t="s">
        <v>394</v>
      </c>
      <c r="AF4883" s="276">
        <f>IFERROR(VLOOKUP(A4883,'[1]قوائم الترجمة'!AC$2:AD$2397,1,0),"م")</f>
        <v>124097</v>
      </c>
      <c r="AG4883" s="232"/>
      <c r="AH4883" s="233"/>
      <c r="AI4883" s="233"/>
      <c r="AJ4883" s="233"/>
      <c r="AL4883" s="267"/>
      <c r="AM4883" s="235"/>
      <c r="AO4883" s="236"/>
      <c r="AU4883" s="234"/>
    </row>
    <row r="4884" spans="1:47" ht="21" x14ac:dyDescent="0.4">
      <c r="A4884" s="278">
        <v>124098</v>
      </c>
      <c r="B4884" s="279" t="s">
        <v>1855</v>
      </c>
      <c r="C4884" s="279" t="s">
        <v>1561</v>
      </c>
      <c r="D4884" s="279" t="s">
        <v>1856</v>
      </c>
      <c r="E4884" s="279" t="s">
        <v>424</v>
      </c>
      <c r="F4884" s="315" t="s">
        <v>9131</v>
      </c>
      <c r="G4884" s="315" t="s">
        <v>8159</v>
      </c>
      <c r="H4884" s="279" t="s">
        <v>425</v>
      </c>
      <c r="I4884" s="279" t="s">
        <v>540</v>
      </c>
      <c r="J4884" s="279" t="s">
        <v>426</v>
      </c>
      <c r="K4884" s="280">
        <v>2013</v>
      </c>
      <c r="L4884" s="279" t="s">
        <v>402</v>
      </c>
      <c r="M4884" s="279" t="s">
        <v>394</v>
      </c>
      <c r="N4884" s="279" t="s">
        <v>394</v>
      </c>
      <c r="O4884" s="279" t="s">
        <v>394</v>
      </c>
      <c r="P4884" s="315">
        <v>0</v>
      </c>
      <c r="Q4884" s="278"/>
      <c r="R4884" s="303"/>
      <c r="S4884" s="279" t="s">
        <v>394</v>
      </c>
      <c r="T4884" s="279" t="s">
        <v>394</v>
      </c>
      <c r="U4884" s="303"/>
      <c r="V4884" s="303"/>
      <c r="W4884" s="303"/>
      <c r="X4884" s="303"/>
      <c r="Z4884" s="303"/>
      <c r="AA4884" s="303"/>
      <c r="AC4884" s="279" t="s">
        <v>394</v>
      </c>
      <c r="AF4884" s="276">
        <f>IFERROR(VLOOKUP(A4884,'[1]قوائم الترجمة'!AC$2:AD$2397,1,0),"م")</f>
        <v>124098</v>
      </c>
      <c r="AG4884" s="232"/>
      <c r="AH4884" s="233"/>
      <c r="AI4884" s="233"/>
      <c r="AJ4884" s="233"/>
      <c r="AL4884" s="267"/>
      <c r="AM4884" s="235"/>
      <c r="AO4884" s="236"/>
      <c r="AU4884" s="234"/>
    </row>
    <row r="4885" spans="1:47" ht="21" x14ac:dyDescent="0.4">
      <c r="A4885" s="278">
        <v>124099</v>
      </c>
      <c r="B4885" s="279" t="s">
        <v>1854</v>
      </c>
      <c r="C4885" s="279" t="s">
        <v>68</v>
      </c>
      <c r="D4885" s="279" t="s">
        <v>674</v>
      </c>
      <c r="E4885" s="279" t="s">
        <v>394</v>
      </c>
      <c r="F4885"/>
      <c r="H4885" s="279" t="s">
        <v>394</v>
      </c>
      <c r="I4885" s="279" t="s">
        <v>539</v>
      </c>
      <c r="J4885" s="279" t="s">
        <v>394</v>
      </c>
      <c r="K4885" s="279" t="s">
        <v>394</v>
      </c>
      <c r="L4885" s="279" t="s">
        <v>394</v>
      </c>
      <c r="M4885" s="279" t="s">
        <v>394</v>
      </c>
      <c r="N4885" s="279" t="s">
        <v>394</v>
      </c>
      <c r="O4885" s="279" t="s">
        <v>394</v>
      </c>
      <c r="P4885" s="315">
        <v>0</v>
      </c>
      <c r="Q4885" s="279" t="s">
        <v>394</v>
      </c>
      <c r="R4885" s="279" t="s">
        <v>394</v>
      </c>
      <c r="S4885" s="279" t="s">
        <v>394</v>
      </c>
      <c r="T4885" s="279" t="s">
        <v>394</v>
      </c>
      <c r="U4885" s="279" t="s">
        <v>394</v>
      </c>
      <c r="V4885" s="279" t="s">
        <v>394</v>
      </c>
      <c r="W4885" s="279" t="s">
        <v>394</v>
      </c>
      <c r="X4885" s="279" t="s">
        <v>394</v>
      </c>
      <c r="Y4885" s="281"/>
      <c r="Z4885" s="279" t="s">
        <v>394</v>
      </c>
      <c r="AA4885" s="279" t="s">
        <v>394</v>
      </c>
      <c r="AB4885" s="281"/>
      <c r="AC4885" s="279" t="s">
        <v>394</v>
      </c>
      <c r="AF4885" s="276" t="str">
        <f>IFERROR(VLOOKUP(A4885,'[1]قوائم الترجمة'!AC$2:AD$2397,1,0),"م")</f>
        <v>م</v>
      </c>
      <c r="AG4885" s="232"/>
      <c r="AH4885" s="233"/>
      <c r="AI4885" s="233"/>
      <c r="AJ4885" s="233"/>
      <c r="AL4885" s="267"/>
      <c r="AM4885" s="235"/>
      <c r="AO4885" s="236"/>
      <c r="AU4885" s="234"/>
    </row>
    <row r="4886" spans="1:47" ht="21" x14ac:dyDescent="0.4">
      <c r="A4886" s="278">
        <v>124100</v>
      </c>
      <c r="B4886" s="279" t="s">
        <v>1851</v>
      </c>
      <c r="C4886" s="279" t="s">
        <v>1852</v>
      </c>
      <c r="D4886" s="279" t="s">
        <v>1853</v>
      </c>
      <c r="E4886" s="279" t="s">
        <v>394</v>
      </c>
      <c r="F4886"/>
      <c r="H4886" s="279" t="s">
        <v>394</v>
      </c>
      <c r="I4886" s="279" t="s">
        <v>539</v>
      </c>
      <c r="J4886" s="279" t="s">
        <v>394</v>
      </c>
      <c r="K4886" s="279" t="s">
        <v>394</v>
      </c>
      <c r="L4886" s="279" t="s">
        <v>394</v>
      </c>
      <c r="M4886" s="279" t="s">
        <v>394</v>
      </c>
      <c r="N4886" s="279" t="s">
        <v>394</v>
      </c>
      <c r="O4886" s="279" t="s">
        <v>394</v>
      </c>
      <c r="P4886" s="315">
        <v>0</v>
      </c>
      <c r="Q4886" s="279" t="s">
        <v>394</v>
      </c>
      <c r="R4886" s="279" t="s">
        <v>394</v>
      </c>
      <c r="S4886" s="279" t="s">
        <v>394</v>
      </c>
      <c r="T4886" s="279" t="s">
        <v>394</v>
      </c>
      <c r="U4886" s="279" t="s">
        <v>394</v>
      </c>
      <c r="V4886" s="279" t="s">
        <v>394</v>
      </c>
      <c r="W4886" s="279" t="s">
        <v>394</v>
      </c>
      <c r="X4886" s="279" t="s">
        <v>394</v>
      </c>
      <c r="Y4886" s="281"/>
      <c r="Z4886" s="279" t="s">
        <v>394</v>
      </c>
      <c r="AA4886" s="279" t="s">
        <v>394</v>
      </c>
      <c r="AB4886" s="281"/>
      <c r="AC4886" s="279" t="s">
        <v>394</v>
      </c>
      <c r="AF4886" s="276" t="str">
        <f>IFERROR(VLOOKUP(A4886,'[1]قوائم الترجمة'!AC$2:AD$2397,1,0),"م")</f>
        <v>م</v>
      </c>
      <c r="AG4886" s="232"/>
      <c r="AH4886" s="233"/>
      <c r="AI4886" s="233"/>
      <c r="AJ4886" s="233"/>
      <c r="AL4886" s="267"/>
      <c r="AM4886" s="235"/>
      <c r="AO4886" s="236"/>
      <c r="AU4886" s="234"/>
    </row>
    <row r="4887" spans="1:47" ht="21" x14ac:dyDescent="0.4">
      <c r="A4887" s="278">
        <v>124101</v>
      </c>
      <c r="B4887" s="279" t="s">
        <v>1850</v>
      </c>
      <c r="C4887" s="279" t="s">
        <v>109</v>
      </c>
      <c r="D4887" s="279" t="s">
        <v>473</v>
      </c>
      <c r="E4887" s="279" t="s">
        <v>5660</v>
      </c>
      <c r="F4887" s="315" t="s">
        <v>10079</v>
      </c>
      <c r="G4887" s="315" t="s">
        <v>8313</v>
      </c>
      <c r="H4887" s="279" t="s">
        <v>425</v>
      </c>
      <c r="I4887" s="279" t="s">
        <v>541</v>
      </c>
      <c r="J4887" s="279" t="s">
        <v>8112</v>
      </c>
      <c r="K4887" s="280">
        <v>2019</v>
      </c>
      <c r="L4887" s="279" t="s">
        <v>404</v>
      </c>
      <c r="M4887" s="279" t="s">
        <v>394</v>
      </c>
      <c r="N4887" s="279" t="s">
        <v>394</v>
      </c>
      <c r="O4887" s="279" t="s">
        <v>394</v>
      </c>
      <c r="P4887" s="315">
        <v>0</v>
      </c>
      <c r="Q4887" s="278"/>
      <c r="R4887" s="303"/>
      <c r="S4887" s="279" t="s">
        <v>394</v>
      </c>
      <c r="T4887" s="279" t="s">
        <v>394</v>
      </c>
      <c r="U4887" s="303"/>
      <c r="V4887" s="303"/>
      <c r="W4887" s="303"/>
      <c r="X4887" s="303"/>
      <c r="Z4887" s="303"/>
      <c r="AA4887" s="303"/>
      <c r="AC4887" s="279" t="s">
        <v>394</v>
      </c>
      <c r="AF4887" s="276">
        <f>IFERROR(VLOOKUP(A4887,'[1]قوائم الترجمة'!AC$2:AD$2397,1,0),"م")</f>
        <v>124101</v>
      </c>
      <c r="AG4887" s="232"/>
      <c r="AH4887" s="233"/>
      <c r="AI4887" s="233"/>
      <c r="AJ4887" s="233"/>
      <c r="AL4887" s="267"/>
      <c r="AM4887" s="235"/>
      <c r="AO4887" s="236"/>
      <c r="AU4887" s="234"/>
    </row>
    <row r="4888" spans="1:47" ht="21" x14ac:dyDescent="0.4">
      <c r="A4888" s="278">
        <v>124102</v>
      </c>
      <c r="B4888" s="279" t="s">
        <v>1849</v>
      </c>
      <c r="C4888" s="279" t="s">
        <v>68</v>
      </c>
      <c r="D4888" s="279" t="s">
        <v>246</v>
      </c>
      <c r="E4888" s="279" t="s">
        <v>5660</v>
      </c>
      <c r="F4888" s="315" t="s">
        <v>10080</v>
      </c>
      <c r="G4888" s="315" t="s">
        <v>8146</v>
      </c>
      <c r="H4888" s="279" t="s">
        <v>425</v>
      </c>
      <c r="I4888" s="279" t="s">
        <v>540</v>
      </c>
      <c r="J4888" s="279" t="s">
        <v>8112</v>
      </c>
      <c r="K4888" s="280">
        <v>2008</v>
      </c>
      <c r="L4888" s="279" t="s">
        <v>402</v>
      </c>
      <c r="M4888" s="279" t="s">
        <v>394</v>
      </c>
      <c r="N4888" s="279" t="s">
        <v>394</v>
      </c>
      <c r="O4888" s="279" t="s">
        <v>394</v>
      </c>
      <c r="P4888" s="315">
        <v>0</v>
      </c>
      <c r="Q4888" s="278"/>
      <c r="R4888" s="303"/>
      <c r="S4888" s="279" t="s">
        <v>394</v>
      </c>
      <c r="T4888" s="279" t="s">
        <v>394</v>
      </c>
      <c r="U4888" s="303"/>
      <c r="V4888" s="303"/>
      <c r="W4888" s="303"/>
      <c r="X4888" s="303"/>
      <c r="Z4888" s="303"/>
      <c r="AA4888" s="303"/>
      <c r="AC4888" s="279" t="s">
        <v>394</v>
      </c>
      <c r="AF4888" s="276">
        <f>IFERROR(VLOOKUP(A4888,'[1]قوائم الترجمة'!AC$2:AD$2397,1,0),"م")</f>
        <v>124102</v>
      </c>
      <c r="AG4888" s="232"/>
      <c r="AH4888" s="233"/>
      <c r="AI4888" s="233"/>
      <c r="AJ4888" s="233"/>
      <c r="AL4888" s="267"/>
      <c r="AM4888" s="235"/>
      <c r="AO4888" s="236"/>
      <c r="AU4888" s="234"/>
    </row>
    <row r="4889" spans="1:47" ht="21" x14ac:dyDescent="0.4">
      <c r="A4889" s="278">
        <v>124103</v>
      </c>
      <c r="B4889" s="279" t="s">
        <v>1848</v>
      </c>
      <c r="C4889" s="279" t="s">
        <v>65</v>
      </c>
      <c r="D4889" s="279" t="s">
        <v>240</v>
      </c>
      <c r="E4889" s="279" t="s">
        <v>394</v>
      </c>
      <c r="F4889"/>
      <c r="H4889" s="279" t="s">
        <v>394</v>
      </c>
      <c r="I4889" s="279" t="s">
        <v>540</v>
      </c>
      <c r="J4889" s="279" t="s">
        <v>394</v>
      </c>
      <c r="K4889" s="279" t="s">
        <v>394</v>
      </c>
      <c r="L4889" s="279" t="s">
        <v>394</v>
      </c>
      <c r="M4889" s="279" t="s">
        <v>394</v>
      </c>
      <c r="N4889" s="279" t="s">
        <v>394</v>
      </c>
      <c r="O4889" s="279" t="s">
        <v>394</v>
      </c>
      <c r="P4889" s="315">
        <v>0</v>
      </c>
      <c r="Q4889" s="279" t="s">
        <v>394</v>
      </c>
      <c r="R4889" s="279" t="s">
        <v>394</v>
      </c>
      <c r="S4889" s="279" t="s">
        <v>394</v>
      </c>
      <c r="T4889" s="279" t="s">
        <v>394</v>
      </c>
      <c r="U4889" s="279" t="s">
        <v>394</v>
      </c>
      <c r="V4889" s="279" t="s">
        <v>394</v>
      </c>
      <c r="W4889" s="279" t="s">
        <v>394</v>
      </c>
      <c r="X4889" s="279" t="s">
        <v>394</v>
      </c>
      <c r="Y4889" s="281"/>
      <c r="Z4889" s="279" t="s">
        <v>394</v>
      </c>
      <c r="AA4889" s="279" t="s">
        <v>394</v>
      </c>
      <c r="AB4889" s="281"/>
      <c r="AC4889" s="279" t="s">
        <v>394</v>
      </c>
      <c r="AF4889" s="276" t="str">
        <f>IFERROR(VLOOKUP(A4889,'[1]قوائم الترجمة'!AC$2:AD$2397,1,0),"م")</f>
        <v>م</v>
      </c>
      <c r="AG4889" s="232"/>
      <c r="AH4889" s="233"/>
      <c r="AI4889" s="233"/>
      <c r="AJ4889" s="233"/>
      <c r="AL4889" s="267"/>
      <c r="AM4889" s="235"/>
      <c r="AO4889" s="236"/>
      <c r="AU4889" s="234"/>
    </row>
    <row r="4890" spans="1:47" ht="21" x14ac:dyDescent="0.4">
      <c r="A4890" s="278">
        <v>124104</v>
      </c>
      <c r="B4890" s="279" t="s">
        <v>1847</v>
      </c>
      <c r="C4890" s="279" t="s">
        <v>64</v>
      </c>
      <c r="D4890" s="279" t="s">
        <v>314</v>
      </c>
      <c r="E4890" s="279" t="s">
        <v>424</v>
      </c>
      <c r="F4890" s="315" t="s">
        <v>9918</v>
      </c>
      <c r="G4890" s="315" t="s">
        <v>8143</v>
      </c>
      <c r="H4890" s="279" t="s">
        <v>425</v>
      </c>
      <c r="I4890" s="279" t="s">
        <v>540</v>
      </c>
      <c r="J4890" s="279" t="s">
        <v>426</v>
      </c>
      <c r="K4890" s="280">
        <v>2008</v>
      </c>
      <c r="L4890" s="279" t="s">
        <v>404</v>
      </c>
      <c r="M4890" s="279" t="s">
        <v>394</v>
      </c>
      <c r="N4890" s="279" t="s">
        <v>10081</v>
      </c>
      <c r="O4890" s="279" t="s">
        <v>8409</v>
      </c>
      <c r="P4890" s="279">
        <v>48000</v>
      </c>
      <c r="Q4890" s="278"/>
      <c r="R4890" s="303"/>
      <c r="S4890" s="279" t="s">
        <v>394</v>
      </c>
      <c r="T4890" s="279"/>
      <c r="U4890" s="303"/>
      <c r="V4890" s="303"/>
      <c r="W4890" s="303"/>
      <c r="X4890" s="303"/>
      <c r="Z4890" s="303"/>
      <c r="AA4890" s="303"/>
      <c r="AC4890" s="279" t="s">
        <v>394</v>
      </c>
      <c r="AF4890" s="276">
        <f>IFERROR(VLOOKUP(A4890,'[1]قوائم الترجمة'!AC$2:AD$2397,1,0),"م")</f>
        <v>124104</v>
      </c>
      <c r="AG4890" s="232"/>
      <c r="AH4890" s="233"/>
      <c r="AI4890" s="233"/>
      <c r="AJ4890" s="233"/>
      <c r="AL4890" s="267"/>
      <c r="AM4890" s="235"/>
      <c r="AO4890" s="236"/>
      <c r="AU4890" s="234"/>
    </row>
    <row r="4891" spans="1:47" ht="21" x14ac:dyDescent="0.4">
      <c r="A4891" s="278">
        <v>124105</v>
      </c>
      <c r="B4891" s="279" t="s">
        <v>1846</v>
      </c>
      <c r="C4891" s="279" t="s">
        <v>114</v>
      </c>
      <c r="D4891" s="279" t="s">
        <v>245</v>
      </c>
      <c r="E4891" s="279" t="s">
        <v>424</v>
      </c>
      <c r="F4891" s="315" t="s">
        <v>10082</v>
      </c>
      <c r="G4891" s="315" t="s">
        <v>417</v>
      </c>
      <c r="H4891" s="279" t="s">
        <v>425</v>
      </c>
      <c r="I4891" s="279" t="s">
        <v>541</v>
      </c>
      <c r="J4891" s="279" t="s">
        <v>403</v>
      </c>
      <c r="K4891" s="280">
        <v>2018</v>
      </c>
      <c r="L4891" s="279" t="s">
        <v>417</v>
      </c>
      <c r="M4891" s="279" t="s">
        <v>394</v>
      </c>
      <c r="N4891" s="279" t="s">
        <v>394</v>
      </c>
      <c r="O4891" s="279" t="s">
        <v>394</v>
      </c>
      <c r="P4891" s="315">
        <v>0</v>
      </c>
      <c r="Q4891" s="278"/>
      <c r="R4891" s="303"/>
      <c r="S4891" s="279" t="s">
        <v>394</v>
      </c>
      <c r="T4891" s="279" t="s">
        <v>394</v>
      </c>
      <c r="U4891" s="303"/>
      <c r="V4891" s="303"/>
      <c r="W4891" s="303"/>
      <c r="X4891" s="303"/>
      <c r="Z4891" s="303"/>
      <c r="AA4891" s="303"/>
      <c r="AC4891" s="279" t="s">
        <v>394</v>
      </c>
      <c r="AF4891" s="276">
        <f>IFERROR(VLOOKUP(A4891,'[1]قوائم الترجمة'!AC$2:AD$2397,1,0),"م")</f>
        <v>124105</v>
      </c>
      <c r="AG4891" s="232"/>
      <c r="AH4891" s="233"/>
      <c r="AI4891" s="233"/>
      <c r="AJ4891" s="233"/>
      <c r="AL4891" s="267"/>
      <c r="AM4891" s="235"/>
      <c r="AO4891" s="236"/>
      <c r="AU4891" s="234"/>
    </row>
    <row r="4892" spans="1:47" ht="21" x14ac:dyDescent="0.4">
      <c r="A4892" s="278">
        <v>124106</v>
      </c>
      <c r="B4892" s="279" t="s">
        <v>1844</v>
      </c>
      <c r="C4892" s="279" t="s">
        <v>68</v>
      </c>
      <c r="D4892" s="279" t="s">
        <v>1845</v>
      </c>
      <c r="E4892" s="279" t="s">
        <v>394</v>
      </c>
      <c r="F4892"/>
      <c r="H4892" s="279" t="s">
        <v>394</v>
      </c>
      <c r="I4892" s="279" t="s">
        <v>539</v>
      </c>
      <c r="J4892" s="279" t="s">
        <v>394</v>
      </c>
      <c r="K4892" s="279" t="s">
        <v>394</v>
      </c>
      <c r="L4892" s="279" t="s">
        <v>394</v>
      </c>
      <c r="M4892" s="279" t="s">
        <v>394</v>
      </c>
      <c r="N4892" s="279" t="s">
        <v>394</v>
      </c>
      <c r="O4892" s="279" t="s">
        <v>394</v>
      </c>
      <c r="P4892" s="315">
        <v>0</v>
      </c>
      <c r="Q4892" s="279" t="s">
        <v>394</v>
      </c>
      <c r="R4892" s="279" t="s">
        <v>394</v>
      </c>
      <c r="S4892" s="279" t="s">
        <v>394</v>
      </c>
      <c r="T4892" s="279" t="s">
        <v>394</v>
      </c>
      <c r="U4892" s="279" t="s">
        <v>394</v>
      </c>
      <c r="V4892" s="279" t="s">
        <v>394</v>
      </c>
      <c r="W4892" s="279" t="s">
        <v>394</v>
      </c>
      <c r="X4892" s="279" t="s">
        <v>394</v>
      </c>
      <c r="Y4892" s="281"/>
      <c r="Z4892" s="279" t="s">
        <v>394</v>
      </c>
      <c r="AA4892" s="279" t="s">
        <v>394</v>
      </c>
      <c r="AB4892" s="281"/>
      <c r="AC4892" s="279" t="s">
        <v>394</v>
      </c>
      <c r="AF4892" s="276" t="str">
        <f>IFERROR(VLOOKUP(A4892,'[1]قوائم الترجمة'!AC$2:AD$2397,1,0),"م")</f>
        <v>م</v>
      </c>
      <c r="AG4892" s="232"/>
      <c r="AH4892" s="233"/>
      <c r="AI4892" s="233"/>
      <c r="AJ4892" s="233"/>
      <c r="AL4892" s="267"/>
      <c r="AM4892" s="235"/>
      <c r="AO4892" s="236"/>
      <c r="AU4892" s="234"/>
    </row>
    <row r="4893" spans="1:47" ht="21" x14ac:dyDescent="0.4">
      <c r="A4893" s="278">
        <v>124107</v>
      </c>
      <c r="B4893" s="279" t="s">
        <v>1842</v>
      </c>
      <c r="C4893" s="279" t="s">
        <v>1843</v>
      </c>
      <c r="D4893" s="279" t="s">
        <v>472</v>
      </c>
      <c r="E4893" s="279" t="s">
        <v>424</v>
      </c>
      <c r="F4893" s="315" t="s">
        <v>10083</v>
      </c>
      <c r="G4893" s="315" t="s">
        <v>417</v>
      </c>
      <c r="H4893" s="279" t="s">
        <v>7215</v>
      </c>
      <c r="I4893" s="279" t="s">
        <v>540</v>
      </c>
      <c r="J4893" s="279" t="s">
        <v>403</v>
      </c>
      <c r="K4893" s="280">
        <v>1997</v>
      </c>
      <c r="L4893" s="279" t="s">
        <v>417</v>
      </c>
      <c r="M4893" s="279" t="s">
        <v>394</v>
      </c>
      <c r="N4893" s="279" t="s">
        <v>394</v>
      </c>
      <c r="O4893" s="279" t="s">
        <v>394</v>
      </c>
      <c r="P4893" s="315">
        <v>0</v>
      </c>
      <c r="Q4893" s="278"/>
      <c r="R4893" s="303"/>
      <c r="S4893" s="279" t="s">
        <v>394</v>
      </c>
      <c r="T4893" s="279" t="s">
        <v>394</v>
      </c>
      <c r="U4893" s="303"/>
      <c r="V4893" s="303"/>
      <c r="W4893" s="303"/>
      <c r="X4893" s="303"/>
      <c r="Z4893" s="303"/>
      <c r="AA4893" s="303"/>
      <c r="AC4893" s="279" t="s">
        <v>394</v>
      </c>
      <c r="AF4893" s="276">
        <f>IFERROR(VLOOKUP(A4893,'[1]قوائم الترجمة'!AC$2:AD$2397,1,0),"م")</f>
        <v>124107</v>
      </c>
      <c r="AG4893" s="232"/>
      <c r="AH4893" s="233"/>
      <c r="AI4893" s="233"/>
      <c r="AJ4893" s="233"/>
      <c r="AL4893" s="267"/>
      <c r="AM4893" s="235"/>
      <c r="AO4893" s="233"/>
      <c r="AU4893" s="234"/>
    </row>
    <row r="4894" spans="1:47" ht="21" x14ac:dyDescent="0.4">
      <c r="A4894" s="278">
        <v>124108</v>
      </c>
      <c r="B4894" s="279" t="s">
        <v>1841</v>
      </c>
      <c r="C4894" s="279" t="s">
        <v>466</v>
      </c>
      <c r="D4894" s="279" t="s">
        <v>253</v>
      </c>
      <c r="E4894" s="279" t="s">
        <v>394</v>
      </c>
      <c r="F4894"/>
      <c r="H4894" s="279" t="s">
        <v>394</v>
      </c>
      <c r="I4894" s="279" t="s">
        <v>539</v>
      </c>
      <c r="J4894" s="279" t="s">
        <v>394</v>
      </c>
      <c r="K4894" s="279" t="s">
        <v>394</v>
      </c>
      <c r="L4894" s="279" t="s">
        <v>394</v>
      </c>
      <c r="M4894" s="279" t="s">
        <v>394</v>
      </c>
      <c r="N4894" s="279" t="s">
        <v>394</v>
      </c>
      <c r="O4894" s="279" t="s">
        <v>394</v>
      </c>
      <c r="P4894" s="315">
        <v>0</v>
      </c>
      <c r="Q4894" s="279" t="s">
        <v>394</v>
      </c>
      <c r="R4894" s="279" t="s">
        <v>394</v>
      </c>
      <c r="S4894" s="279" t="s">
        <v>394</v>
      </c>
      <c r="T4894" s="279" t="s">
        <v>394</v>
      </c>
      <c r="U4894" s="279" t="s">
        <v>394</v>
      </c>
      <c r="V4894" s="279" t="s">
        <v>394</v>
      </c>
      <c r="W4894" s="279" t="s">
        <v>394</v>
      </c>
      <c r="X4894" s="279" t="s">
        <v>394</v>
      </c>
      <c r="Y4894" s="281"/>
      <c r="Z4894" s="279" t="s">
        <v>394</v>
      </c>
      <c r="AA4894" s="279" t="s">
        <v>394</v>
      </c>
      <c r="AB4894" s="281"/>
      <c r="AC4894" s="279" t="s">
        <v>394</v>
      </c>
      <c r="AF4894" s="276" t="str">
        <f>IFERROR(VLOOKUP(A4894,'[1]قوائم الترجمة'!AC$2:AD$2397,1,0),"م")</f>
        <v>م</v>
      </c>
      <c r="AG4894" s="232"/>
      <c r="AH4894" s="233"/>
      <c r="AI4894" s="233"/>
      <c r="AJ4894" s="233"/>
      <c r="AL4894" s="267"/>
      <c r="AM4894" s="235"/>
      <c r="AO4894" s="236"/>
      <c r="AU4894" s="234"/>
    </row>
    <row r="4895" spans="1:47" ht="21" x14ac:dyDescent="0.4">
      <c r="A4895" s="278">
        <v>124109</v>
      </c>
      <c r="B4895" s="279" t="s">
        <v>1840</v>
      </c>
      <c r="C4895" s="279" t="s">
        <v>520</v>
      </c>
      <c r="D4895" s="279" t="s">
        <v>635</v>
      </c>
      <c r="E4895" s="279" t="s">
        <v>424</v>
      </c>
      <c r="F4895" s="315" t="s">
        <v>10084</v>
      </c>
      <c r="G4895" s="315" t="s">
        <v>417</v>
      </c>
      <c r="H4895" s="279" t="s">
        <v>425</v>
      </c>
      <c r="I4895" s="279" t="s">
        <v>540</v>
      </c>
      <c r="J4895" s="279" t="s">
        <v>403</v>
      </c>
      <c r="K4895" s="280">
        <v>2011</v>
      </c>
      <c r="L4895" s="279" t="s">
        <v>402</v>
      </c>
      <c r="M4895" s="279" t="s">
        <v>394</v>
      </c>
      <c r="N4895" s="279" t="s">
        <v>394</v>
      </c>
      <c r="O4895" s="279" t="s">
        <v>394</v>
      </c>
      <c r="P4895" s="315">
        <v>0</v>
      </c>
      <c r="Q4895" s="278"/>
      <c r="R4895" s="303"/>
      <c r="S4895" s="279" t="s">
        <v>394</v>
      </c>
      <c r="T4895" s="279" t="s">
        <v>394</v>
      </c>
      <c r="U4895" s="303"/>
      <c r="V4895" s="303"/>
      <c r="W4895" s="303"/>
      <c r="X4895" s="303"/>
      <c r="Z4895" s="303"/>
      <c r="AA4895" s="303"/>
      <c r="AC4895" s="279" t="s">
        <v>394</v>
      </c>
      <c r="AF4895" s="276">
        <f>IFERROR(VLOOKUP(A4895,'[1]قوائم الترجمة'!AC$2:AD$2397,1,0),"م")</f>
        <v>124109</v>
      </c>
      <c r="AG4895" s="232"/>
      <c r="AH4895" s="233"/>
      <c r="AI4895" s="233"/>
      <c r="AJ4895" s="233"/>
      <c r="AL4895" s="267"/>
      <c r="AM4895" s="235"/>
      <c r="AO4895" s="233"/>
      <c r="AU4895" s="234"/>
    </row>
    <row r="4896" spans="1:47" ht="21" x14ac:dyDescent="0.4">
      <c r="A4896" s="278">
        <v>124110</v>
      </c>
      <c r="B4896" s="279" t="s">
        <v>1839</v>
      </c>
      <c r="C4896" s="279" t="s">
        <v>109</v>
      </c>
      <c r="D4896" s="279" t="s">
        <v>238</v>
      </c>
      <c r="E4896" s="279" t="s">
        <v>424</v>
      </c>
      <c r="F4896" s="315" t="s">
        <v>10085</v>
      </c>
      <c r="G4896" s="315" t="s">
        <v>402</v>
      </c>
      <c r="H4896" s="279" t="s">
        <v>425</v>
      </c>
      <c r="I4896" s="279" t="s">
        <v>541</v>
      </c>
      <c r="J4896" s="279" t="s">
        <v>403</v>
      </c>
      <c r="K4896" s="280">
        <v>2008</v>
      </c>
      <c r="L4896" s="279" t="s">
        <v>402</v>
      </c>
      <c r="M4896" s="279" t="s">
        <v>394</v>
      </c>
      <c r="N4896" s="279" t="s">
        <v>394</v>
      </c>
      <c r="O4896" s="279" t="s">
        <v>394</v>
      </c>
      <c r="P4896" s="315">
        <v>0</v>
      </c>
      <c r="Q4896" s="278"/>
      <c r="R4896" s="303"/>
      <c r="S4896" s="279" t="s">
        <v>394</v>
      </c>
      <c r="T4896" s="279" t="s">
        <v>394</v>
      </c>
      <c r="U4896" s="303"/>
      <c r="V4896" s="303"/>
      <c r="W4896" s="303"/>
      <c r="X4896" s="303"/>
      <c r="Z4896" s="303"/>
      <c r="AA4896" s="303"/>
      <c r="AC4896" s="279" t="s">
        <v>394</v>
      </c>
      <c r="AF4896" s="276">
        <f>IFERROR(VLOOKUP(A4896,'[1]قوائم الترجمة'!AC$2:AD$2397,1,0),"م")</f>
        <v>124110</v>
      </c>
      <c r="AG4896" s="232"/>
      <c r="AH4896" s="233"/>
      <c r="AI4896" s="233"/>
      <c r="AJ4896" s="233"/>
      <c r="AL4896" s="267"/>
      <c r="AM4896" s="235"/>
      <c r="AO4896" s="233"/>
      <c r="AU4896" s="234"/>
    </row>
    <row r="4897" spans="1:47" ht="21" x14ac:dyDescent="0.4">
      <c r="A4897" s="278">
        <v>124111</v>
      </c>
      <c r="B4897" s="279" t="s">
        <v>1838</v>
      </c>
      <c r="C4897" s="279" t="s">
        <v>68</v>
      </c>
      <c r="D4897" s="279" t="s">
        <v>367</v>
      </c>
      <c r="E4897" s="279" t="s">
        <v>394</v>
      </c>
      <c r="F4897"/>
      <c r="H4897" s="279" t="s">
        <v>394</v>
      </c>
      <c r="I4897" s="279" t="s">
        <v>539</v>
      </c>
      <c r="J4897" s="279" t="s">
        <v>394</v>
      </c>
      <c r="K4897" s="279" t="s">
        <v>394</v>
      </c>
      <c r="L4897" s="279" t="s">
        <v>394</v>
      </c>
      <c r="M4897" s="279" t="s">
        <v>394</v>
      </c>
      <c r="N4897" s="279" t="s">
        <v>394</v>
      </c>
      <c r="O4897" s="279" t="s">
        <v>394</v>
      </c>
      <c r="P4897" s="315">
        <v>0</v>
      </c>
      <c r="Q4897" s="279" t="s">
        <v>394</v>
      </c>
      <c r="R4897" s="279" t="s">
        <v>394</v>
      </c>
      <c r="S4897" s="279" t="s">
        <v>394</v>
      </c>
      <c r="T4897" s="279" t="s">
        <v>394</v>
      </c>
      <c r="U4897" s="279" t="s">
        <v>394</v>
      </c>
      <c r="V4897" s="279" t="s">
        <v>394</v>
      </c>
      <c r="W4897" s="279" t="s">
        <v>394</v>
      </c>
      <c r="X4897" s="279" t="s">
        <v>394</v>
      </c>
      <c r="Y4897" s="281"/>
      <c r="Z4897" s="279" t="s">
        <v>394</v>
      </c>
      <c r="AA4897" s="279" t="s">
        <v>394</v>
      </c>
      <c r="AB4897" s="281"/>
      <c r="AC4897" s="279" t="s">
        <v>394</v>
      </c>
      <c r="AF4897" s="276" t="str">
        <f>IFERROR(VLOOKUP(A4897,'[1]قوائم الترجمة'!AC$2:AD$2397,1,0),"م")</f>
        <v>م</v>
      </c>
      <c r="AG4897" s="232"/>
      <c r="AH4897" s="233"/>
      <c r="AI4897" s="233"/>
      <c r="AJ4897" s="233"/>
      <c r="AL4897" s="267"/>
      <c r="AM4897" s="235"/>
      <c r="AO4897" s="236"/>
      <c r="AU4897" s="234"/>
    </row>
    <row r="4898" spans="1:47" ht="21" x14ac:dyDescent="0.4">
      <c r="A4898" s="278">
        <v>124112</v>
      </c>
      <c r="B4898" s="279" t="s">
        <v>1837</v>
      </c>
      <c r="C4898" s="279" t="s">
        <v>692</v>
      </c>
      <c r="D4898" s="279" t="s">
        <v>484</v>
      </c>
      <c r="E4898" s="279" t="s">
        <v>424</v>
      </c>
      <c r="F4898" s="315" t="s">
        <v>10086</v>
      </c>
      <c r="G4898" s="315" t="s">
        <v>8159</v>
      </c>
      <c r="H4898" s="279" t="s">
        <v>425</v>
      </c>
      <c r="I4898" s="279" t="s">
        <v>541</v>
      </c>
      <c r="J4898" s="279" t="s">
        <v>426</v>
      </c>
      <c r="K4898" s="280">
        <v>2007</v>
      </c>
      <c r="L4898" s="279" t="s">
        <v>404</v>
      </c>
      <c r="M4898" s="279" t="s">
        <v>394</v>
      </c>
      <c r="N4898" s="279" t="s">
        <v>394</v>
      </c>
      <c r="O4898" s="279" t="s">
        <v>394</v>
      </c>
      <c r="P4898" s="315">
        <v>0</v>
      </c>
      <c r="Q4898" s="278"/>
      <c r="R4898" s="303"/>
      <c r="S4898" s="279" t="s">
        <v>394</v>
      </c>
      <c r="T4898" s="279" t="s">
        <v>394</v>
      </c>
      <c r="U4898" s="303"/>
      <c r="V4898" s="303"/>
      <c r="W4898" s="303"/>
      <c r="X4898" s="303"/>
      <c r="Z4898" s="303"/>
      <c r="AA4898" s="303"/>
      <c r="AC4898" s="279" t="s">
        <v>394</v>
      </c>
      <c r="AF4898" s="276">
        <f>IFERROR(VLOOKUP(A4898,'[1]قوائم الترجمة'!AC$2:AD$2397,1,0),"م")</f>
        <v>124112</v>
      </c>
      <c r="AG4898" s="232"/>
      <c r="AH4898" s="233"/>
      <c r="AI4898" s="233"/>
      <c r="AJ4898" s="233"/>
      <c r="AL4898" s="267"/>
      <c r="AM4898" s="235"/>
      <c r="AO4898" s="233"/>
      <c r="AU4898" s="234"/>
    </row>
    <row r="4899" spans="1:47" ht="21" x14ac:dyDescent="0.4">
      <c r="A4899" s="278">
        <v>124113</v>
      </c>
      <c r="B4899" s="279" t="s">
        <v>1836</v>
      </c>
      <c r="C4899" s="279" t="s">
        <v>213</v>
      </c>
      <c r="D4899" s="279" t="s">
        <v>272</v>
      </c>
      <c r="E4899" s="279" t="s">
        <v>394</v>
      </c>
      <c r="F4899"/>
      <c r="H4899" s="279" t="s">
        <v>394</v>
      </c>
      <c r="I4899" s="279" t="s">
        <v>539</v>
      </c>
      <c r="J4899" s="279" t="s">
        <v>394</v>
      </c>
      <c r="K4899" s="279" t="s">
        <v>394</v>
      </c>
      <c r="L4899" s="279" t="s">
        <v>394</v>
      </c>
      <c r="M4899" s="279" t="s">
        <v>394</v>
      </c>
      <c r="N4899" s="279" t="s">
        <v>394</v>
      </c>
      <c r="O4899" s="279" t="s">
        <v>394</v>
      </c>
      <c r="P4899" s="315">
        <v>0</v>
      </c>
      <c r="Q4899" s="279" t="s">
        <v>394</v>
      </c>
      <c r="R4899" s="279" t="s">
        <v>394</v>
      </c>
      <c r="S4899" s="279" t="s">
        <v>394</v>
      </c>
      <c r="T4899" s="279" t="s">
        <v>394</v>
      </c>
      <c r="U4899" s="279" t="s">
        <v>394</v>
      </c>
      <c r="V4899" s="279" t="s">
        <v>394</v>
      </c>
      <c r="W4899" s="279" t="s">
        <v>394</v>
      </c>
      <c r="X4899" s="279" t="s">
        <v>394</v>
      </c>
      <c r="Y4899" s="281"/>
      <c r="Z4899" s="279" t="s">
        <v>394</v>
      </c>
      <c r="AA4899" s="279" t="s">
        <v>394</v>
      </c>
      <c r="AB4899" s="281"/>
      <c r="AC4899" s="279" t="s">
        <v>394</v>
      </c>
      <c r="AF4899" s="276" t="str">
        <f>IFERROR(VLOOKUP(A4899,'[1]قوائم الترجمة'!AC$2:AD$2397,1,0),"م")</f>
        <v>م</v>
      </c>
      <c r="AG4899" s="232"/>
      <c r="AH4899" s="233"/>
      <c r="AI4899" s="233"/>
      <c r="AJ4899" s="233"/>
      <c r="AL4899" s="267"/>
      <c r="AM4899" s="235"/>
      <c r="AO4899" s="233"/>
      <c r="AU4899" s="234"/>
    </row>
    <row r="4900" spans="1:47" ht="21" x14ac:dyDescent="0.4">
      <c r="A4900" s="278">
        <v>124114</v>
      </c>
      <c r="B4900" s="279" t="s">
        <v>1835</v>
      </c>
      <c r="C4900" s="279" t="s">
        <v>78</v>
      </c>
      <c r="D4900" s="279" t="s">
        <v>301</v>
      </c>
      <c r="E4900" s="279" t="s">
        <v>423</v>
      </c>
      <c r="F4900" s="315" t="s">
        <v>10087</v>
      </c>
      <c r="G4900" s="315" t="s">
        <v>841</v>
      </c>
      <c r="H4900" s="279" t="s">
        <v>425</v>
      </c>
      <c r="I4900" s="279" t="s">
        <v>541</v>
      </c>
      <c r="J4900" s="279" t="s">
        <v>403</v>
      </c>
      <c r="K4900" s="280">
        <v>2003</v>
      </c>
      <c r="L4900" s="279" t="s">
        <v>419</v>
      </c>
      <c r="M4900" s="279" t="s">
        <v>394</v>
      </c>
      <c r="N4900" s="279" t="s">
        <v>394</v>
      </c>
      <c r="O4900" s="279" t="s">
        <v>394</v>
      </c>
      <c r="P4900" s="315">
        <v>0</v>
      </c>
      <c r="Q4900" s="278"/>
      <c r="R4900" s="303"/>
      <c r="S4900" s="279" t="s">
        <v>394</v>
      </c>
      <c r="T4900" s="279" t="s">
        <v>394</v>
      </c>
      <c r="U4900" s="303"/>
      <c r="V4900" s="303"/>
      <c r="W4900" s="303"/>
      <c r="X4900" s="303"/>
      <c r="Z4900" s="303"/>
      <c r="AA4900" s="303"/>
      <c r="AC4900" s="279" t="s">
        <v>394</v>
      </c>
      <c r="AF4900" s="276">
        <f>IFERROR(VLOOKUP(A4900,'[1]قوائم الترجمة'!AC$2:AD$2397,1,0),"م")</f>
        <v>124114</v>
      </c>
      <c r="AG4900" s="232"/>
      <c r="AH4900" s="233"/>
      <c r="AI4900" s="233"/>
      <c r="AJ4900" s="233"/>
      <c r="AL4900" s="267"/>
      <c r="AM4900" s="235"/>
      <c r="AO4900" s="233"/>
      <c r="AU4900" s="234"/>
    </row>
    <row r="4901" spans="1:47" ht="21" x14ac:dyDescent="0.4">
      <c r="A4901" s="278">
        <v>124115</v>
      </c>
      <c r="B4901" s="279" t="s">
        <v>1834</v>
      </c>
      <c r="C4901" s="279" t="s">
        <v>175</v>
      </c>
      <c r="D4901" s="279" t="s">
        <v>1160</v>
      </c>
      <c r="E4901" s="279" t="s">
        <v>423</v>
      </c>
      <c r="F4901" s="315" t="s">
        <v>394</v>
      </c>
      <c r="G4901" s="315" t="s">
        <v>402</v>
      </c>
      <c r="H4901" s="279" t="s">
        <v>425</v>
      </c>
      <c r="I4901" s="279" t="s">
        <v>542</v>
      </c>
      <c r="J4901" s="279" t="s">
        <v>426</v>
      </c>
      <c r="K4901" s="312"/>
      <c r="L4901" s="279" t="s">
        <v>402</v>
      </c>
      <c r="M4901" s="279" t="s">
        <v>394</v>
      </c>
      <c r="N4901" s="279" t="s">
        <v>394</v>
      </c>
      <c r="O4901" s="279" t="s">
        <v>394</v>
      </c>
      <c r="P4901" s="315">
        <v>0</v>
      </c>
      <c r="Q4901" s="278"/>
      <c r="R4901" s="303"/>
      <c r="S4901" s="279" t="s">
        <v>394</v>
      </c>
      <c r="T4901" s="279" t="s">
        <v>394</v>
      </c>
      <c r="U4901" s="303"/>
      <c r="V4901" s="303"/>
      <c r="W4901" s="303"/>
      <c r="X4901" s="303"/>
      <c r="Z4901" s="303"/>
      <c r="AA4901" s="303"/>
      <c r="AC4901" s="279" t="s">
        <v>394</v>
      </c>
      <c r="AF4901" s="276">
        <f>IFERROR(VLOOKUP(A4901,'[1]قوائم الترجمة'!AC$2:AD$2397,1,0),"م")</f>
        <v>124115</v>
      </c>
      <c r="AG4901" s="232"/>
      <c r="AH4901" s="233"/>
      <c r="AI4901" s="233"/>
      <c r="AJ4901" s="233"/>
      <c r="AL4901" s="267"/>
      <c r="AM4901" s="235"/>
      <c r="AO4901" s="233"/>
      <c r="AU4901" s="234"/>
    </row>
    <row r="4902" spans="1:47" ht="21" x14ac:dyDescent="0.4">
      <c r="A4902" s="278">
        <v>124116</v>
      </c>
      <c r="B4902" s="279" t="s">
        <v>1833</v>
      </c>
      <c r="C4902" s="279" t="s">
        <v>140</v>
      </c>
      <c r="D4902" s="279" t="s">
        <v>596</v>
      </c>
      <c r="E4902" s="279" t="s">
        <v>394</v>
      </c>
      <c r="F4902"/>
      <c r="H4902" s="279" t="s">
        <v>394</v>
      </c>
      <c r="I4902" s="279" t="s">
        <v>539</v>
      </c>
      <c r="J4902" s="279" t="s">
        <v>394</v>
      </c>
      <c r="K4902" s="279" t="s">
        <v>394</v>
      </c>
      <c r="L4902" s="279" t="s">
        <v>394</v>
      </c>
      <c r="M4902" s="279" t="s">
        <v>394</v>
      </c>
      <c r="N4902" s="279" t="s">
        <v>394</v>
      </c>
      <c r="O4902" s="279" t="s">
        <v>394</v>
      </c>
      <c r="P4902" s="315">
        <v>0</v>
      </c>
      <c r="Q4902" s="279" t="s">
        <v>394</v>
      </c>
      <c r="R4902" s="279" t="s">
        <v>394</v>
      </c>
      <c r="S4902" s="279" t="s">
        <v>394</v>
      </c>
      <c r="T4902" s="279" t="s">
        <v>394</v>
      </c>
      <c r="U4902" s="279" t="s">
        <v>394</v>
      </c>
      <c r="V4902" s="279" t="s">
        <v>394</v>
      </c>
      <c r="W4902" s="279" t="s">
        <v>394</v>
      </c>
      <c r="X4902" s="279" t="s">
        <v>394</v>
      </c>
      <c r="Y4902" s="281"/>
      <c r="Z4902" s="279" t="s">
        <v>394</v>
      </c>
      <c r="AA4902" s="279" t="s">
        <v>394</v>
      </c>
      <c r="AB4902" s="281"/>
      <c r="AC4902" s="279" t="s">
        <v>394</v>
      </c>
      <c r="AF4902" s="276" t="str">
        <f>IFERROR(VLOOKUP(A4902,'[1]قوائم الترجمة'!AC$2:AD$2397,1,0),"م")</f>
        <v>م</v>
      </c>
      <c r="AG4902" s="232"/>
      <c r="AH4902" s="233"/>
      <c r="AI4902" s="233"/>
      <c r="AJ4902" s="233"/>
      <c r="AL4902" s="267"/>
      <c r="AM4902" s="235"/>
      <c r="AO4902" s="236"/>
      <c r="AU4902" s="234"/>
    </row>
    <row r="4903" spans="1:47" ht="21" x14ac:dyDescent="0.4">
      <c r="A4903" s="278">
        <v>124117</v>
      </c>
      <c r="B4903" s="279" t="s">
        <v>1832</v>
      </c>
      <c r="C4903" s="279" t="s">
        <v>726</v>
      </c>
      <c r="D4903" s="279" t="s">
        <v>1338</v>
      </c>
      <c r="E4903" s="279" t="s">
        <v>423</v>
      </c>
      <c r="F4903" s="315" t="s">
        <v>8543</v>
      </c>
      <c r="G4903" s="315" t="s">
        <v>8175</v>
      </c>
      <c r="H4903" s="279" t="s">
        <v>425</v>
      </c>
      <c r="I4903" s="279" t="s">
        <v>541</v>
      </c>
      <c r="J4903" s="279" t="s">
        <v>403</v>
      </c>
      <c r="K4903" s="280">
        <v>2018</v>
      </c>
      <c r="L4903" s="279" t="s">
        <v>419</v>
      </c>
      <c r="M4903" s="279" t="s">
        <v>394</v>
      </c>
      <c r="N4903" s="279" t="s">
        <v>394</v>
      </c>
      <c r="O4903" s="279" t="s">
        <v>394</v>
      </c>
      <c r="P4903" s="315">
        <v>0</v>
      </c>
      <c r="Q4903" s="278"/>
      <c r="R4903" s="303"/>
      <c r="S4903" s="279" t="s">
        <v>394</v>
      </c>
      <c r="T4903" s="279" t="s">
        <v>394</v>
      </c>
      <c r="U4903" s="303"/>
      <c r="V4903" s="303"/>
      <c r="W4903" s="303"/>
      <c r="X4903" s="303"/>
      <c r="Z4903" s="303"/>
      <c r="AA4903" s="303"/>
      <c r="AC4903" s="279" t="s">
        <v>394</v>
      </c>
      <c r="AF4903" s="276">
        <f>IFERROR(VLOOKUP(A4903,'[1]قوائم الترجمة'!AC$2:AD$2397,1,0),"م")</f>
        <v>124117</v>
      </c>
      <c r="AG4903" s="232"/>
      <c r="AH4903" s="233"/>
      <c r="AI4903" s="233"/>
      <c r="AJ4903" s="233"/>
      <c r="AL4903" s="267"/>
      <c r="AM4903" s="235"/>
      <c r="AO4903" s="236"/>
      <c r="AU4903" s="234"/>
    </row>
    <row r="4904" spans="1:47" ht="21" x14ac:dyDescent="0.4">
      <c r="A4904" s="278">
        <v>124118</v>
      </c>
      <c r="B4904" s="279" t="s">
        <v>1831</v>
      </c>
      <c r="C4904" s="279" t="s">
        <v>71</v>
      </c>
      <c r="D4904" s="279" t="s">
        <v>373</v>
      </c>
      <c r="E4904" s="279" t="s">
        <v>394</v>
      </c>
      <c r="F4904"/>
      <c r="H4904" s="279" t="s">
        <v>394</v>
      </c>
      <c r="I4904" s="279" t="s">
        <v>540</v>
      </c>
      <c r="J4904" s="279" t="s">
        <v>394</v>
      </c>
      <c r="K4904" s="279" t="s">
        <v>394</v>
      </c>
      <c r="L4904" s="279" t="s">
        <v>394</v>
      </c>
      <c r="M4904" s="279" t="s">
        <v>394</v>
      </c>
      <c r="N4904" s="279" t="s">
        <v>394</v>
      </c>
      <c r="O4904" s="279" t="s">
        <v>394</v>
      </c>
      <c r="P4904" s="315">
        <v>0</v>
      </c>
      <c r="Q4904" s="279" t="s">
        <v>394</v>
      </c>
      <c r="R4904" s="279" t="s">
        <v>394</v>
      </c>
      <c r="S4904" s="279" t="s">
        <v>394</v>
      </c>
      <c r="T4904" s="279" t="s">
        <v>394</v>
      </c>
      <c r="U4904" s="279" t="s">
        <v>394</v>
      </c>
      <c r="V4904" s="279" t="s">
        <v>394</v>
      </c>
      <c r="W4904" s="279" t="s">
        <v>394</v>
      </c>
      <c r="X4904" s="279" t="s">
        <v>394</v>
      </c>
      <c r="Y4904" s="281"/>
      <c r="Z4904" s="279" t="s">
        <v>394</v>
      </c>
      <c r="AA4904" s="279" t="s">
        <v>394</v>
      </c>
      <c r="AB4904" s="281"/>
      <c r="AC4904" s="279" t="s">
        <v>394</v>
      </c>
      <c r="AF4904" s="276" t="str">
        <f>IFERROR(VLOOKUP(A4904,'[1]قوائم الترجمة'!AC$2:AD$2397,1,0),"م")</f>
        <v>م</v>
      </c>
      <c r="AG4904" s="232"/>
      <c r="AH4904" s="233"/>
      <c r="AI4904" s="233"/>
      <c r="AJ4904" s="233"/>
      <c r="AL4904" s="267"/>
      <c r="AM4904" s="235"/>
      <c r="AO4904" s="233"/>
      <c r="AU4904" s="234"/>
    </row>
    <row r="4905" spans="1:47" ht="21" x14ac:dyDescent="0.4">
      <c r="A4905" s="278">
        <v>124119</v>
      </c>
      <c r="B4905" s="279" t="s">
        <v>1830</v>
      </c>
      <c r="C4905" s="279" t="s">
        <v>65</v>
      </c>
      <c r="D4905" s="279" t="s">
        <v>335</v>
      </c>
      <c r="E4905" s="279" t="s">
        <v>423</v>
      </c>
      <c r="F4905" s="315" t="s">
        <v>10088</v>
      </c>
      <c r="G4905" s="315" t="s">
        <v>8243</v>
      </c>
      <c r="H4905" s="279" t="s">
        <v>425</v>
      </c>
      <c r="I4905" s="279" t="s">
        <v>541</v>
      </c>
      <c r="J4905" s="279" t="s">
        <v>403</v>
      </c>
      <c r="K4905" s="280">
        <v>2018</v>
      </c>
      <c r="L4905" s="279" t="s">
        <v>402</v>
      </c>
      <c r="M4905" s="279" t="s">
        <v>394</v>
      </c>
      <c r="N4905" s="279" t="s">
        <v>394</v>
      </c>
      <c r="O4905" s="279" t="s">
        <v>394</v>
      </c>
      <c r="P4905" s="315">
        <v>0</v>
      </c>
      <c r="Q4905" s="278"/>
      <c r="R4905" s="303"/>
      <c r="S4905" s="279" t="s">
        <v>394</v>
      </c>
      <c r="T4905" s="279" t="s">
        <v>394</v>
      </c>
      <c r="U4905" s="303"/>
      <c r="V4905" s="303"/>
      <c r="W4905" s="303"/>
      <c r="X4905" s="303"/>
      <c r="Z4905" s="303"/>
      <c r="AA4905" s="303"/>
      <c r="AC4905" s="279" t="s">
        <v>394</v>
      </c>
      <c r="AF4905" s="276">
        <f>IFERROR(VLOOKUP(A4905,'[1]قوائم الترجمة'!AC$2:AD$2397,1,0),"م")</f>
        <v>124119</v>
      </c>
      <c r="AG4905" s="232"/>
      <c r="AH4905" s="233"/>
      <c r="AI4905" s="233"/>
      <c r="AJ4905" s="233"/>
      <c r="AL4905" s="267"/>
      <c r="AM4905" s="235"/>
      <c r="AO4905" s="233"/>
      <c r="AU4905" s="234"/>
    </row>
    <row r="4906" spans="1:47" ht="21" x14ac:dyDescent="0.4">
      <c r="A4906" s="278">
        <v>124120</v>
      </c>
      <c r="B4906" s="279" t="s">
        <v>551</v>
      </c>
      <c r="C4906" s="279" t="s">
        <v>381</v>
      </c>
      <c r="D4906" s="279" t="s">
        <v>244</v>
      </c>
      <c r="E4906" s="279" t="s">
        <v>394</v>
      </c>
      <c r="F4906"/>
      <c r="H4906" s="279" t="s">
        <v>394</v>
      </c>
      <c r="I4906" s="279" t="s">
        <v>539</v>
      </c>
      <c r="J4906" s="279" t="s">
        <v>394</v>
      </c>
      <c r="K4906" s="279" t="s">
        <v>394</v>
      </c>
      <c r="L4906" s="279" t="s">
        <v>394</v>
      </c>
      <c r="M4906" s="279" t="s">
        <v>394</v>
      </c>
      <c r="N4906" s="279" t="s">
        <v>394</v>
      </c>
      <c r="O4906" s="279" t="s">
        <v>394</v>
      </c>
      <c r="P4906" s="315">
        <v>0</v>
      </c>
      <c r="Q4906" s="279" t="s">
        <v>394</v>
      </c>
      <c r="R4906" s="279" t="s">
        <v>394</v>
      </c>
      <c r="S4906" s="279" t="s">
        <v>394</v>
      </c>
      <c r="T4906" s="279" t="s">
        <v>394</v>
      </c>
      <c r="U4906" s="279" t="s">
        <v>394</v>
      </c>
      <c r="V4906" s="279" t="s">
        <v>394</v>
      </c>
      <c r="W4906" s="279" t="s">
        <v>394</v>
      </c>
      <c r="X4906" s="279" t="s">
        <v>394</v>
      </c>
      <c r="Y4906" s="281"/>
      <c r="Z4906" s="279" t="s">
        <v>394</v>
      </c>
      <c r="AA4906" s="279" t="s">
        <v>394</v>
      </c>
      <c r="AB4906" s="281"/>
      <c r="AC4906" s="279" t="s">
        <v>394</v>
      </c>
      <c r="AF4906" s="276" t="str">
        <f>IFERROR(VLOOKUP(A4906,'[1]قوائم الترجمة'!AC$2:AD$2397,1,0),"م")</f>
        <v>م</v>
      </c>
      <c r="AG4906" s="232"/>
      <c r="AH4906" s="233"/>
      <c r="AI4906" s="233"/>
      <c r="AJ4906" s="233"/>
      <c r="AL4906" s="267"/>
      <c r="AM4906" s="235"/>
      <c r="AO4906" s="233"/>
      <c r="AU4906" s="234"/>
    </row>
    <row r="4907" spans="1:47" ht="21" x14ac:dyDescent="0.4">
      <c r="A4907" s="278">
        <v>124121</v>
      </c>
      <c r="B4907" s="279" t="s">
        <v>1829</v>
      </c>
      <c r="C4907" s="279" t="s">
        <v>68</v>
      </c>
      <c r="D4907" s="279" t="s">
        <v>344</v>
      </c>
      <c r="E4907" s="279" t="s">
        <v>394</v>
      </c>
      <c r="F4907"/>
      <c r="H4907" s="279" t="s">
        <v>394</v>
      </c>
      <c r="I4907" s="279" t="s">
        <v>539</v>
      </c>
      <c r="J4907" s="279" t="s">
        <v>394</v>
      </c>
      <c r="K4907" s="279" t="s">
        <v>394</v>
      </c>
      <c r="L4907" s="279" t="s">
        <v>394</v>
      </c>
      <c r="M4907" s="279" t="s">
        <v>394</v>
      </c>
      <c r="N4907" s="279" t="s">
        <v>394</v>
      </c>
      <c r="O4907" s="279" t="s">
        <v>394</v>
      </c>
      <c r="P4907" s="315">
        <v>0</v>
      </c>
      <c r="Q4907" s="279" t="s">
        <v>394</v>
      </c>
      <c r="R4907" s="279" t="s">
        <v>394</v>
      </c>
      <c r="S4907" s="279" t="s">
        <v>394</v>
      </c>
      <c r="T4907" s="279" t="s">
        <v>394</v>
      </c>
      <c r="U4907" s="279" t="s">
        <v>394</v>
      </c>
      <c r="V4907" s="279" t="s">
        <v>394</v>
      </c>
      <c r="W4907" s="279" t="s">
        <v>394</v>
      </c>
      <c r="X4907" s="279" t="s">
        <v>394</v>
      </c>
      <c r="Y4907" s="281"/>
      <c r="Z4907" s="279" t="s">
        <v>394</v>
      </c>
      <c r="AA4907" s="279" t="s">
        <v>394</v>
      </c>
      <c r="AB4907" s="281"/>
      <c r="AC4907" s="279" t="s">
        <v>394</v>
      </c>
      <c r="AF4907" s="276" t="str">
        <f>IFERROR(VLOOKUP(A4907,'[1]قوائم الترجمة'!AC$2:AD$2397,1,0),"م")</f>
        <v>م</v>
      </c>
      <c r="AG4907" s="232"/>
      <c r="AH4907" s="233"/>
      <c r="AI4907" s="233"/>
      <c r="AJ4907" s="233"/>
      <c r="AL4907" s="267"/>
      <c r="AM4907" s="235"/>
      <c r="AO4907" s="236"/>
      <c r="AU4907" s="234"/>
    </row>
    <row r="4908" spans="1:47" ht="21" x14ac:dyDescent="0.4">
      <c r="A4908" s="278">
        <v>124122</v>
      </c>
      <c r="B4908" s="279" t="s">
        <v>1828</v>
      </c>
      <c r="C4908" s="279" t="s">
        <v>78</v>
      </c>
      <c r="D4908" s="279" t="s">
        <v>327</v>
      </c>
      <c r="E4908" s="279" t="s">
        <v>394</v>
      </c>
      <c r="F4908"/>
      <c r="H4908" s="279" t="s">
        <v>394</v>
      </c>
      <c r="I4908" s="279" t="s">
        <v>540</v>
      </c>
      <c r="J4908" s="279" t="s">
        <v>394</v>
      </c>
      <c r="K4908" s="279" t="s">
        <v>394</v>
      </c>
      <c r="L4908" s="279" t="s">
        <v>394</v>
      </c>
      <c r="M4908" s="279" t="s">
        <v>394</v>
      </c>
      <c r="N4908" s="279" t="s">
        <v>394</v>
      </c>
      <c r="O4908" s="279" t="s">
        <v>394</v>
      </c>
      <c r="P4908" s="315">
        <v>0</v>
      </c>
      <c r="Q4908" s="279" t="s">
        <v>394</v>
      </c>
      <c r="R4908" s="279" t="s">
        <v>394</v>
      </c>
      <c r="S4908" s="279" t="s">
        <v>394</v>
      </c>
      <c r="T4908" s="279" t="s">
        <v>394</v>
      </c>
      <c r="U4908" s="279" t="s">
        <v>394</v>
      </c>
      <c r="V4908" s="279" t="s">
        <v>394</v>
      </c>
      <c r="W4908" s="279" t="s">
        <v>394</v>
      </c>
      <c r="X4908" s="279" t="s">
        <v>394</v>
      </c>
      <c r="Y4908" s="281"/>
      <c r="Z4908" s="279" t="s">
        <v>394</v>
      </c>
      <c r="AA4908" s="279" t="s">
        <v>394</v>
      </c>
      <c r="AB4908" s="281"/>
      <c r="AC4908" s="279" t="s">
        <v>394</v>
      </c>
      <c r="AF4908" s="276" t="str">
        <f>IFERROR(VLOOKUP(A4908,'[1]قوائم الترجمة'!AC$2:AD$2397,1,0),"م")</f>
        <v>م</v>
      </c>
      <c r="AG4908" s="232"/>
      <c r="AH4908" s="233"/>
      <c r="AI4908" s="233"/>
      <c r="AJ4908" s="233"/>
      <c r="AL4908" s="267"/>
      <c r="AM4908" s="235"/>
      <c r="AO4908" s="233"/>
      <c r="AU4908" s="234"/>
    </row>
    <row r="4909" spans="1:47" ht="21" x14ac:dyDescent="0.4">
      <c r="A4909" s="278">
        <v>124123</v>
      </c>
      <c r="B4909" s="279" t="s">
        <v>1827</v>
      </c>
      <c r="C4909" s="279" t="s">
        <v>68</v>
      </c>
      <c r="D4909" s="279" t="s">
        <v>240</v>
      </c>
      <c r="E4909" s="279" t="s">
        <v>394</v>
      </c>
      <c r="F4909"/>
      <c r="H4909" s="279" t="s">
        <v>394</v>
      </c>
      <c r="I4909" s="279" t="s">
        <v>539</v>
      </c>
      <c r="J4909" s="279" t="s">
        <v>394</v>
      </c>
      <c r="K4909" s="279" t="s">
        <v>394</v>
      </c>
      <c r="L4909" s="279" t="s">
        <v>394</v>
      </c>
      <c r="M4909" s="279" t="s">
        <v>394</v>
      </c>
      <c r="N4909" s="279" t="s">
        <v>394</v>
      </c>
      <c r="O4909" s="279" t="s">
        <v>394</v>
      </c>
      <c r="P4909" s="315">
        <v>0</v>
      </c>
      <c r="Q4909" s="279" t="s">
        <v>394</v>
      </c>
      <c r="R4909" s="279" t="s">
        <v>394</v>
      </c>
      <c r="S4909" s="279" t="s">
        <v>394</v>
      </c>
      <c r="T4909" s="279" t="s">
        <v>394</v>
      </c>
      <c r="U4909" s="279" t="s">
        <v>394</v>
      </c>
      <c r="V4909" s="279" t="s">
        <v>394</v>
      </c>
      <c r="W4909" s="279" t="s">
        <v>394</v>
      </c>
      <c r="X4909" s="279" t="s">
        <v>394</v>
      </c>
      <c r="Y4909" s="281"/>
      <c r="Z4909" s="279" t="s">
        <v>394</v>
      </c>
      <c r="AA4909" s="279" t="s">
        <v>394</v>
      </c>
      <c r="AB4909" s="281"/>
      <c r="AC4909" s="279" t="s">
        <v>394</v>
      </c>
      <c r="AF4909" s="276" t="str">
        <f>IFERROR(VLOOKUP(A4909,'[1]قوائم الترجمة'!AC$2:AD$2397,1,0),"م")</f>
        <v>م</v>
      </c>
      <c r="AG4909" s="232"/>
      <c r="AH4909" s="233"/>
      <c r="AI4909" s="233"/>
      <c r="AJ4909" s="233"/>
      <c r="AL4909" s="267"/>
      <c r="AM4909" s="235"/>
      <c r="AO4909" s="233"/>
      <c r="AU4909" s="234"/>
    </row>
    <row r="4910" spans="1:47" ht="21" x14ac:dyDescent="0.4">
      <c r="A4910" s="278">
        <v>124124</v>
      </c>
      <c r="B4910" s="279" t="s">
        <v>1825</v>
      </c>
      <c r="C4910" s="279" t="s">
        <v>109</v>
      </c>
      <c r="D4910" s="279" t="s">
        <v>1826</v>
      </c>
      <c r="E4910" s="279" t="s">
        <v>394</v>
      </c>
      <c r="F4910"/>
      <c r="H4910" s="279" t="s">
        <v>394</v>
      </c>
      <c r="I4910" s="279" t="s">
        <v>540</v>
      </c>
      <c r="J4910" s="279" t="s">
        <v>394</v>
      </c>
      <c r="K4910" s="279" t="s">
        <v>394</v>
      </c>
      <c r="L4910" s="279" t="s">
        <v>394</v>
      </c>
      <c r="M4910" s="279" t="s">
        <v>394</v>
      </c>
      <c r="N4910" s="279" t="s">
        <v>394</v>
      </c>
      <c r="O4910" s="279" t="s">
        <v>394</v>
      </c>
      <c r="P4910" s="315">
        <v>0</v>
      </c>
      <c r="Q4910" s="279" t="s">
        <v>394</v>
      </c>
      <c r="R4910" s="279" t="s">
        <v>394</v>
      </c>
      <c r="S4910" s="279" t="s">
        <v>394</v>
      </c>
      <c r="T4910" s="279" t="s">
        <v>394</v>
      </c>
      <c r="U4910" s="279" t="s">
        <v>394</v>
      </c>
      <c r="V4910" s="279" t="s">
        <v>394</v>
      </c>
      <c r="W4910" s="279" t="s">
        <v>394</v>
      </c>
      <c r="X4910" s="279" t="s">
        <v>394</v>
      </c>
      <c r="Y4910" s="281"/>
      <c r="Z4910" s="279" t="s">
        <v>394</v>
      </c>
      <c r="AA4910" s="279" t="s">
        <v>394</v>
      </c>
      <c r="AB4910" s="281"/>
      <c r="AC4910" s="279" t="s">
        <v>394</v>
      </c>
      <c r="AF4910" s="276" t="str">
        <f>IFERROR(VLOOKUP(A4910,'[1]قوائم الترجمة'!AC$2:AD$2397,1,0),"م")</f>
        <v>م</v>
      </c>
      <c r="AG4910" s="232"/>
      <c r="AH4910" s="233"/>
      <c r="AI4910" s="233"/>
      <c r="AJ4910" s="233"/>
      <c r="AL4910" s="267"/>
      <c r="AM4910" s="235"/>
      <c r="AO4910" s="233"/>
      <c r="AU4910" s="234"/>
    </row>
    <row r="4911" spans="1:47" ht="21" x14ac:dyDescent="0.4">
      <c r="A4911" s="278">
        <v>124125</v>
      </c>
      <c r="B4911" s="279" t="s">
        <v>1824</v>
      </c>
      <c r="C4911" s="279" t="s">
        <v>190</v>
      </c>
      <c r="D4911" s="279" t="s">
        <v>355</v>
      </c>
      <c r="E4911" s="279" t="s">
        <v>423</v>
      </c>
      <c r="F4911" s="315" t="s">
        <v>9461</v>
      </c>
      <c r="G4911" s="315" t="s">
        <v>402</v>
      </c>
      <c r="H4911" s="279" t="s">
        <v>425</v>
      </c>
      <c r="I4911" s="279" t="s">
        <v>541</v>
      </c>
      <c r="J4911" s="279" t="s">
        <v>426</v>
      </c>
      <c r="K4911" s="280">
        <v>2013</v>
      </c>
      <c r="L4911" s="279" t="s">
        <v>402</v>
      </c>
      <c r="M4911" s="279" t="s">
        <v>394</v>
      </c>
      <c r="N4911" s="279" t="s">
        <v>394</v>
      </c>
      <c r="O4911" s="279" t="s">
        <v>394</v>
      </c>
      <c r="P4911" s="315">
        <v>0</v>
      </c>
      <c r="Q4911" s="278"/>
      <c r="R4911" s="303"/>
      <c r="S4911" s="279" t="s">
        <v>394</v>
      </c>
      <c r="T4911" s="279" t="s">
        <v>394</v>
      </c>
      <c r="U4911" s="303"/>
      <c r="V4911" s="303"/>
      <c r="W4911" s="303"/>
      <c r="X4911" s="303"/>
      <c r="Z4911" s="303"/>
      <c r="AA4911" s="303"/>
      <c r="AC4911" s="279" t="s">
        <v>394</v>
      </c>
      <c r="AF4911" s="276">
        <f>IFERROR(VLOOKUP(A4911,'[1]قوائم الترجمة'!AC$2:AD$2397,1,0),"م")</f>
        <v>124125</v>
      </c>
      <c r="AG4911" s="232"/>
      <c r="AH4911" s="233"/>
      <c r="AI4911" s="233"/>
      <c r="AJ4911" s="233"/>
      <c r="AL4911" s="267"/>
      <c r="AM4911" s="235"/>
      <c r="AO4911" s="233"/>
      <c r="AU4911" s="234"/>
    </row>
    <row r="4912" spans="1:47" ht="21" x14ac:dyDescent="0.4">
      <c r="A4912" s="278">
        <v>124126</v>
      </c>
      <c r="B4912" s="279" t="s">
        <v>1822</v>
      </c>
      <c r="C4912" s="279" t="s">
        <v>1823</v>
      </c>
      <c r="D4912" s="279" t="s">
        <v>496</v>
      </c>
      <c r="E4912" s="279" t="s">
        <v>394</v>
      </c>
      <c r="F4912"/>
      <c r="H4912" s="279" t="s">
        <v>394</v>
      </c>
      <c r="I4912" s="279" t="s">
        <v>539</v>
      </c>
      <c r="J4912" s="279" t="s">
        <v>394</v>
      </c>
      <c r="K4912" s="279" t="s">
        <v>394</v>
      </c>
      <c r="L4912" s="279" t="s">
        <v>394</v>
      </c>
      <c r="M4912" s="279" t="s">
        <v>394</v>
      </c>
      <c r="N4912" s="279" t="s">
        <v>394</v>
      </c>
      <c r="O4912" s="279" t="s">
        <v>394</v>
      </c>
      <c r="P4912" s="315">
        <v>0</v>
      </c>
      <c r="Q4912" s="279" t="s">
        <v>394</v>
      </c>
      <c r="R4912" s="279" t="s">
        <v>394</v>
      </c>
      <c r="S4912" s="279" t="s">
        <v>394</v>
      </c>
      <c r="T4912" s="279" t="s">
        <v>394</v>
      </c>
      <c r="U4912" s="279" t="s">
        <v>394</v>
      </c>
      <c r="V4912" s="279" t="s">
        <v>394</v>
      </c>
      <c r="W4912" s="279" t="s">
        <v>394</v>
      </c>
      <c r="X4912" s="279" t="s">
        <v>394</v>
      </c>
      <c r="Y4912" s="281"/>
      <c r="Z4912" s="279" t="s">
        <v>394</v>
      </c>
      <c r="AA4912" s="279" t="s">
        <v>394</v>
      </c>
      <c r="AB4912" s="281"/>
      <c r="AC4912" s="279" t="s">
        <v>394</v>
      </c>
      <c r="AF4912" s="276" t="str">
        <f>IFERROR(VLOOKUP(A4912,'[1]قوائم الترجمة'!AC$2:AD$2397,1,0),"م")</f>
        <v>م</v>
      </c>
      <c r="AG4912" s="232"/>
      <c r="AH4912" s="233"/>
      <c r="AI4912" s="233"/>
      <c r="AJ4912" s="233"/>
      <c r="AL4912" s="267"/>
      <c r="AM4912" s="235"/>
      <c r="AO4912" s="236"/>
      <c r="AU4912" s="234"/>
    </row>
    <row r="4913" spans="1:47" ht="21" x14ac:dyDescent="0.4">
      <c r="A4913" s="278">
        <v>124127</v>
      </c>
      <c r="B4913" s="279" t="s">
        <v>1821</v>
      </c>
      <c r="C4913" s="279" t="s">
        <v>922</v>
      </c>
      <c r="D4913" s="279" t="s">
        <v>1227</v>
      </c>
      <c r="E4913" s="279" t="s">
        <v>423</v>
      </c>
      <c r="F4913" s="315" t="s">
        <v>9903</v>
      </c>
      <c r="G4913" s="315" t="s">
        <v>421</v>
      </c>
      <c r="H4913" s="279" t="s">
        <v>425</v>
      </c>
      <c r="I4913" s="279" t="s">
        <v>541</v>
      </c>
      <c r="J4913" s="279" t="s">
        <v>403</v>
      </c>
      <c r="K4913" s="280">
        <v>2017</v>
      </c>
      <c r="L4913" s="279" t="s">
        <v>420</v>
      </c>
      <c r="M4913" s="279" t="s">
        <v>394</v>
      </c>
      <c r="N4913" s="279" t="s">
        <v>394</v>
      </c>
      <c r="O4913" s="279" t="s">
        <v>394</v>
      </c>
      <c r="P4913" s="315">
        <v>0</v>
      </c>
      <c r="Q4913" s="278"/>
      <c r="R4913" s="303"/>
      <c r="S4913" s="279" t="s">
        <v>394</v>
      </c>
      <c r="T4913" s="279" t="s">
        <v>394</v>
      </c>
      <c r="U4913" s="303"/>
      <c r="V4913" s="303"/>
      <c r="W4913" s="303"/>
      <c r="X4913" s="303"/>
      <c r="Z4913" s="303"/>
      <c r="AA4913" s="303"/>
      <c r="AC4913" s="279" t="s">
        <v>394</v>
      </c>
      <c r="AF4913" s="276">
        <f>IFERROR(VLOOKUP(A4913,'[1]قوائم الترجمة'!AC$2:AD$2397,1,0),"م")</f>
        <v>124127</v>
      </c>
      <c r="AG4913" s="232"/>
      <c r="AH4913" s="233"/>
      <c r="AI4913" s="233"/>
      <c r="AJ4913" s="233"/>
      <c r="AL4913" s="267"/>
      <c r="AM4913" s="235"/>
      <c r="AO4913" s="236"/>
      <c r="AU4913" s="234"/>
    </row>
    <row r="4914" spans="1:47" ht="21" x14ac:dyDescent="0.4">
      <c r="A4914" s="278">
        <v>124128</v>
      </c>
      <c r="B4914" s="279" t="s">
        <v>1820</v>
      </c>
      <c r="C4914" s="279" t="s">
        <v>147</v>
      </c>
      <c r="D4914" s="279" t="s">
        <v>256</v>
      </c>
      <c r="E4914" s="279" t="s">
        <v>423</v>
      </c>
      <c r="F4914" s="315" t="s">
        <v>10089</v>
      </c>
      <c r="G4914" s="315" t="s">
        <v>412</v>
      </c>
      <c r="H4914" s="279" t="s">
        <v>425</v>
      </c>
      <c r="I4914" s="279" t="s">
        <v>541</v>
      </c>
      <c r="J4914" s="279" t="s">
        <v>426</v>
      </c>
      <c r="K4914" s="280">
        <v>2005</v>
      </c>
      <c r="L4914" s="279" t="s">
        <v>402</v>
      </c>
      <c r="M4914" s="279" t="s">
        <v>394</v>
      </c>
      <c r="N4914" s="279" t="s">
        <v>394</v>
      </c>
      <c r="O4914" s="279" t="s">
        <v>394</v>
      </c>
      <c r="P4914" s="315">
        <v>0</v>
      </c>
      <c r="Q4914" s="278"/>
      <c r="R4914" s="303"/>
      <c r="S4914" s="279" t="s">
        <v>394</v>
      </c>
      <c r="T4914" s="279" t="s">
        <v>394</v>
      </c>
      <c r="U4914" s="303"/>
      <c r="V4914" s="303"/>
      <c r="W4914" s="303"/>
      <c r="X4914" s="303"/>
      <c r="Z4914" s="303"/>
      <c r="AA4914" s="303"/>
      <c r="AC4914" s="279" t="s">
        <v>394</v>
      </c>
      <c r="AF4914" s="276">
        <f>IFERROR(VLOOKUP(A4914,'[1]قوائم الترجمة'!AC$2:AD$2397,1,0),"م")</f>
        <v>124128</v>
      </c>
      <c r="AG4914" s="232"/>
      <c r="AH4914" s="233"/>
      <c r="AI4914" s="233"/>
      <c r="AJ4914" s="233"/>
      <c r="AL4914" s="267"/>
      <c r="AM4914" s="235"/>
      <c r="AO4914" s="236"/>
      <c r="AU4914" s="234"/>
    </row>
    <row r="4915" spans="1:47" ht="21" x14ac:dyDescent="0.4">
      <c r="A4915" s="278">
        <v>124129</v>
      </c>
      <c r="B4915" s="279" t="s">
        <v>1819</v>
      </c>
      <c r="C4915" s="279" t="s">
        <v>754</v>
      </c>
      <c r="D4915" s="279" t="s">
        <v>457</v>
      </c>
      <c r="E4915" s="279" t="s">
        <v>423</v>
      </c>
      <c r="F4915" s="315" t="s">
        <v>10090</v>
      </c>
      <c r="G4915" s="315" t="s">
        <v>402</v>
      </c>
      <c r="H4915" s="279" t="s">
        <v>425</v>
      </c>
      <c r="I4915" s="279" t="s">
        <v>541</v>
      </c>
      <c r="J4915" s="279" t="s">
        <v>403</v>
      </c>
      <c r="K4915" s="280">
        <v>2016</v>
      </c>
      <c r="L4915" s="279" t="s">
        <v>404</v>
      </c>
      <c r="M4915" s="279" t="s">
        <v>394</v>
      </c>
      <c r="N4915" s="279" t="s">
        <v>394</v>
      </c>
      <c r="O4915" s="279" t="s">
        <v>394</v>
      </c>
      <c r="P4915" s="315">
        <v>0</v>
      </c>
      <c r="Q4915" s="278"/>
      <c r="R4915" s="303"/>
      <c r="S4915" s="279" t="s">
        <v>394</v>
      </c>
      <c r="T4915" s="279" t="s">
        <v>394</v>
      </c>
      <c r="U4915" s="303"/>
      <c r="V4915" s="303"/>
      <c r="W4915" s="303"/>
      <c r="X4915" s="303"/>
      <c r="Z4915" s="303"/>
      <c r="AA4915" s="303"/>
      <c r="AC4915" s="279" t="s">
        <v>394</v>
      </c>
      <c r="AF4915" s="276">
        <f>IFERROR(VLOOKUP(A4915,'[1]قوائم الترجمة'!AC$2:AD$2397,1,0),"م")</f>
        <v>124129</v>
      </c>
      <c r="AG4915" s="232"/>
      <c r="AH4915" s="233"/>
      <c r="AI4915" s="233"/>
      <c r="AJ4915" s="233"/>
      <c r="AL4915" s="267"/>
      <c r="AM4915" s="235"/>
      <c r="AO4915" s="233"/>
      <c r="AU4915" s="234"/>
    </row>
    <row r="4916" spans="1:47" ht="21" x14ac:dyDescent="0.4">
      <c r="A4916" s="278">
        <v>124130</v>
      </c>
      <c r="B4916" s="279" t="s">
        <v>1818</v>
      </c>
      <c r="C4916" s="279" t="s">
        <v>68</v>
      </c>
      <c r="D4916" s="279" t="s">
        <v>508</v>
      </c>
      <c r="E4916" s="279" t="s">
        <v>394</v>
      </c>
      <c r="F4916"/>
      <c r="H4916" s="279" t="s">
        <v>394</v>
      </c>
      <c r="I4916" s="279" t="s">
        <v>539</v>
      </c>
      <c r="J4916" s="279" t="s">
        <v>394</v>
      </c>
      <c r="K4916" s="279" t="s">
        <v>394</v>
      </c>
      <c r="L4916" s="279" t="s">
        <v>394</v>
      </c>
      <c r="M4916" s="279" t="s">
        <v>394</v>
      </c>
      <c r="N4916" s="279" t="s">
        <v>394</v>
      </c>
      <c r="O4916" s="279" t="s">
        <v>394</v>
      </c>
      <c r="P4916" s="315">
        <v>0</v>
      </c>
      <c r="Q4916" s="279" t="s">
        <v>394</v>
      </c>
      <c r="R4916" s="279" t="s">
        <v>394</v>
      </c>
      <c r="S4916" s="279" t="s">
        <v>394</v>
      </c>
      <c r="T4916" s="279" t="s">
        <v>394</v>
      </c>
      <c r="U4916" s="279" t="s">
        <v>394</v>
      </c>
      <c r="V4916" s="279" t="s">
        <v>394</v>
      </c>
      <c r="W4916" s="279" t="s">
        <v>394</v>
      </c>
      <c r="X4916" s="279" t="s">
        <v>394</v>
      </c>
      <c r="Y4916" s="281"/>
      <c r="Z4916" s="279" t="s">
        <v>394</v>
      </c>
      <c r="AA4916" s="279" t="s">
        <v>394</v>
      </c>
      <c r="AB4916" s="281"/>
      <c r="AC4916" s="279" t="s">
        <v>394</v>
      </c>
      <c r="AF4916" s="276" t="str">
        <f>IFERROR(VLOOKUP(A4916,'[1]قوائم الترجمة'!AC$2:AD$2397,1,0),"م")</f>
        <v>م</v>
      </c>
      <c r="AG4916" s="232"/>
      <c r="AH4916" s="233"/>
      <c r="AI4916" s="233"/>
      <c r="AJ4916" s="233"/>
      <c r="AL4916" s="267"/>
      <c r="AM4916" s="235"/>
      <c r="AO4916" s="233"/>
      <c r="AU4916" s="234"/>
    </row>
    <row r="4917" spans="1:47" ht="21" x14ac:dyDescent="0.4">
      <c r="A4917" s="278">
        <v>124131</v>
      </c>
      <c r="B4917" s="279" t="s">
        <v>1817</v>
      </c>
      <c r="C4917" s="279" t="s">
        <v>683</v>
      </c>
      <c r="D4917" s="279" t="s">
        <v>337</v>
      </c>
      <c r="E4917" s="279" t="s">
        <v>394</v>
      </c>
      <c r="F4917"/>
      <c r="H4917" s="279" t="s">
        <v>394</v>
      </c>
      <c r="I4917" s="279" t="s">
        <v>539</v>
      </c>
      <c r="J4917" s="279" t="s">
        <v>394</v>
      </c>
      <c r="K4917" s="279" t="s">
        <v>394</v>
      </c>
      <c r="L4917" s="279" t="s">
        <v>394</v>
      </c>
      <c r="M4917" s="279" t="s">
        <v>394</v>
      </c>
      <c r="N4917" s="279" t="s">
        <v>394</v>
      </c>
      <c r="O4917" s="279" t="s">
        <v>394</v>
      </c>
      <c r="P4917" s="315">
        <v>0</v>
      </c>
      <c r="Q4917" s="279" t="s">
        <v>394</v>
      </c>
      <c r="R4917" s="279" t="s">
        <v>394</v>
      </c>
      <c r="S4917" s="279" t="s">
        <v>394</v>
      </c>
      <c r="T4917" s="279" t="s">
        <v>394</v>
      </c>
      <c r="U4917" s="279" t="s">
        <v>394</v>
      </c>
      <c r="V4917" s="279" t="s">
        <v>394</v>
      </c>
      <c r="W4917" s="279" t="s">
        <v>394</v>
      </c>
      <c r="X4917" s="279" t="s">
        <v>394</v>
      </c>
      <c r="Y4917" s="281"/>
      <c r="Z4917" s="279" t="s">
        <v>394</v>
      </c>
      <c r="AA4917" s="279" t="s">
        <v>394</v>
      </c>
      <c r="AB4917" s="281"/>
      <c r="AC4917" s="279" t="s">
        <v>394</v>
      </c>
      <c r="AF4917" s="276" t="str">
        <f>IFERROR(VLOOKUP(A4917,'[1]قوائم الترجمة'!AC$2:AD$2397,1,0),"م")</f>
        <v>م</v>
      </c>
      <c r="AG4917" s="232"/>
      <c r="AH4917" s="233"/>
      <c r="AI4917" s="233"/>
      <c r="AJ4917" s="233"/>
      <c r="AL4917" s="267"/>
      <c r="AM4917" s="235"/>
      <c r="AO4917" s="236"/>
      <c r="AU4917" s="234"/>
    </row>
    <row r="4918" spans="1:47" ht="21" x14ac:dyDescent="0.4">
      <c r="A4918" s="278">
        <v>124132</v>
      </c>
      <c r="B4918" s="279" t="s">
        <v>1816</v>
      </c>
      <c r="C4918" s="279" t="s">
        <v>469</v>
      </c>
      <c r="D4918" s="279" t="s">
        <v>1414</v>
      </c>
      <c r="E4918" s="279" t="s">
        <v>424</v>
      </c>
      <c r="F4918" s="315" t="s">
        <v>9068</v>
      </c>
      <c r="G4918" s="315" t="s">
        <v>402</v>
      </c>
      <c r="H4918" s="279" t="s">
        <v>425</v>
      </c>
      <c r="I4918" s="279" t="s">
        <v>541</v>
      </c>
      <c r="J4918" s="279" t="s">
        <v>403</v>
      </c>
      <c r="K4918" s="280">
        <v>2003</v>
      </c>
      <c r="L4918" s="279" t="s">
        <v>402</v>
      </c>
      <c r="M4918" s="279" t="s">
        <v>394</v>
      </c>
      <c r="N4918" s="279" t="s">
        <v>394</v>
      </c>
      <c r="O4918" s="279" t="s">
        <v>394</v>
      </c>
      <c r="P4918" s="315">
        <v>0</v>
      </c>
      <c r="Q4918" s="278"/>
      <c r="R4918" s="303"/>
      <c r="S4918" s="279" t="s">
        <v>394</v>
      </c>
      <c r="T4918" s="279" t="s">
        <v>394</v>
      </c>
      <c r="U4918" s="303"/>
      <c r="V4918" s="303"/>
      <c r="W4918" s="303"/>
      <c r="X4918" s="303"/>
      <c r="Z4918" s="303"/>
      <c r="AA4918" s="303"/>
      <c r="AC4918" s="279" t="s">
        <v>394</v>
      </c>
      <c r="AF4918" s="276">
        <f>IFERROR(VLOOKUP(A4918,'[1]قوائم الترجمة'!AC$2:AD$2397,1,0),"م")</f>
        <v>124132</v>
      </c>
      <c r="AG4918" s="232"/>
      <c r="AH4918" s="233"/>
      <c r="AI4918" s="233"/>
      <c r="AJ4918" s="233"/>
      <c r="AL4918" s="267"/>
      <c r="AM4918" s="235"/>
      <c r="AO4918" s="233"/>
      <c r="AU4918" s="234"/>
    </row>
    <row r="4919" spans="1:47" ht="21" x14ac:dyDescent="0.4">
      <c r="A4919" s="278">
        <v>124133</v>
      </c>
      <c r="B4919" s="279" t="s">
        <v>1815</v>
      </c>
      <c r="C4919" s="279" t="s">
        <v>101</v>
      </c>
      <c r="D4919" s="279" t="s">
        <v>737</v>
      </c>
      <c r="E4919" s="279" t="s">
        <v>424</v>
      </c>
      <c r="F4919" s="315" t="s">
        <v>8788</v>
      </c>
      <c r="G4919" s="315" t="s">
        <v>8146</v>
      </c>
      <c r="H4919" s="279" t="s">
        <v>425</v>
      </c>
      <c r="I4919" s="279" t="s">
        <v>540</v>
      </c>
      <c r="J4919" s="279" t="s">
        <v>426</v>
      </c>
      <c r="K4919" s="280">
        <v>2019</v>
      </c>
      <c r="L4919" s="279" t="s">
        <v>404</v>
      </c>
      <c r="M4919" s="279" t="s">
        <v>394</v>
      </c>
      <c r="N4919" s="279" t="s">
        <v>10091</v>
      </c>
      <c r="O4919" s="279" t="s">
        <v>8409</v>
      </c>
      <c r="P4919" s="279">
        <v>20000</v>
      </c>
      <c r="Q4919" s="278"/>
      <c r="R4919" s="303"/>
      <c r="S4919" s="279" t="s">
        <v>394</v>
      </c>
      <c r="T4919" s="279"/>
      <c r="U4919" s="303"/>
      <c r="V4919" s="303"/>
      <c r="W4919" s="303"/>
      <c r="X4919" s="303"/>
      <c r="Z4919" s="303"/>
      <c r="AA4919" s="303"/>
      <c r="AC4919" s="279" t="s">
        <v>394</v>
      </c>
      <c r="AF4919" s="276">
        <f>IFERROR(VLOOKUP(A4919,'[1]قوائم الترجمة'!AC$2:AD$2397,1,0),"م")</f>
        <v>124133</v>
      </c>
      <c r="AG4919" s="232"/>
      <c r="AH4919" s="233"/>
      <c r="AI4919" s="233"/>
      <c r="AJ4919" s="233"/>
      <c r="AL4919" s="267"/>
      <c r="AM4919" s="235"/>
      <c r="AO4919" s="233"/>
      <c r="AU4919" s="234"/>
    </row>
    <row r="4920" spans="1:47" ht="21" x14ac:dyDescent="0.4">
      <c r="A4920" s="278">
        <v>124134</v>
      </c>
      <c r="B4920" s="279" t="s">
        <v>1814</v>
      </c>
      <c r="C4920" s="279" t="s">
        <v>68</v>
      </c>
      <c r="D4920" s="279" t="s">
        <v>331</v>
      </c>
      <c r="E4920" s="279" t="s">
        <v>394</v>
      </c>
      <c r="F4920"/>
      <c r="H4920" s="279" t="s">
        <v>394</v>
      </c>
      <c r="I4920" s="279" t="s">
        <v>540</v>
      </c>
      <c r="J4920" s="279" t="s">
        <v>394</v>
      </c>
      <c r="K4920" s="279" t="s">
        <v>394</v>
      </c>
      <c r="L4920" s="279" t="s">
        <v>394</v>
      </c>
      <c r="M4920" s="279" t="s">
        <v>394</v>
      </c>
      <c r="N4920" s="279" t="s">
        <v>394</v>
      </c>
      <c r="O4920" s="279" t="s">
        <v>394</v>
      </c>
      <c r="P4920" s="315">
        <v>0</v>
      </c>
      <c r="Q4920" s="279" t="s">
        <v>394</v>
      </c>
      <c r="R4920" s="279" t="s">
        <v>394</v>
      </c>
      <c r="S4920" s="279" t="s">
        <v>394</v>
      </c>
      <c r="T4920" s="279" t="s">
        <v>394</v>
      </c>
      <c r="U4920" s="279" t="s">
        <v>394</v>
      </c>
      <c r="V4920" s="279" t="s">
        <v>394</v>
      </c>
      <c r="W4920" s="279" t="s">
        <v>394</v>
      </c>
      <c r="X4920" s="279" t="s">
        <v>394</v>
      </c>
      <c r="Y4920" s="281"/>
      <c r="Z4920" s="279" t="s">
        <v>394</v>
      </c>
      <c r="AA4920" s="279" t="s">
        <v>394</v>
      </c>
      <c r="AB4920" s="281"/>
      <c r="AC4920" s="279" t="s">
        <v>394</v>
      </c>
      <c r="AF4920" s="276" t="str">
        <f>IFERROR(VLOOKUP(A4920,'[1]قوائم الترجمة'!AC$2:AD$2397,1,0),"م")</f>
        <v>م</v>
      </c>
      <c r="AG4920" s="232"/>
      <c r="AH4920" s="233"/>
      <c r="AI4920" s="233"/>
      <c r="AJ4920" s="233"/>
      <c r="AL4920" s="267"/>
      <c r="AM4920" s="235"/>
      <c r="AO4920" s="233"/>
      <c r="AU4920" s="234"/>
    </row>
    <row r="4921" spans="1:47" ht="21" x14ac:dyDescent="0.4">
      <c r="A4921" s="278">
        <v>124135</v>
      </c>
      <c r="B4921" s="279" t="s">
        <v>1813</v>
      </c>
      <c r="C4921" s="279" t="s">
        <v>73</v>
      </c>
      <c r="D4921" s="279" t="s">
        <v>490</v>
      </c>
      <c r="E4921" s="279" t="s">
        <v>424</v>
      </c>
      <c r="F4921" s="315" t="s">
        <v>10092</v>
      </c>
      <c r="G4921" s="315" t="s">
        <v>402</v>
      </c>
      <c r="H4921" s="279" t="s">
        <v>425</v>
      </c>
      <c r="I4921" s="279" t="s">
        <v>540</v>
      </c>
      <c r="J4921" s="279" t="s">
        <v>403</v>
      </c>
      <c r="K4921" s="280">
        <v>2008</v>
      </c>
      <c r="L4921" s="279" t="s">
        <v>402</v>
      </c>
      <c r="M4921" s="279" t="s">
        <v>394</v>
      </c>
      <c r="N4921" s="279" t="s">
        <v>394</v>
      </c>
      <c r="O4921" s="279" t="s">
        <v>394</v>
      </c>
      <c r="P4921" s="315">
        <v>0</v>
      </c>
      <c r="Q4921" s="278"/>
      <c r="R4921" s="303"/>
      <c r="S4921" s="279" t="s">
        <v>394</v>
      </c>
      <c r="T4921" s="279" t="s">
        <v>394</v>
      </c>
      <c r="U4921" s="303"/>
      <c r="V4921" s="303"/>
      <c r="W4921" s="303"/>
      <c r="X4921" s="303"/>
      <c r="Z4921" s="303"/>
      <c r="AA4921" s="303"/>
      <c r="AC4921" s="279" t="s">
        <v>394</v>
      </c>
      <c r="AF4921" s="276">
        <f>IFERROR(VLOOKUP(A4921,'[1]قوائم الترجمة'!AC$2:AD$2397,1,0),"م")</f>
        <v>124135</v>
      </c>
      <c r="AG4921" s="232"/>
      <c r="AH4921" s="233"/>
      <c r="AI4921" s="233"/>
      <c r="AJ4921" s="233"/>
      <c r="AL4921" s="267"/>
      <c r="AM4921" s="235"/>
      <c r="AO4921" s="236"/>
      <c r="AU4921" s="234"/>
    </row>
    <row r="4922" spans="1:47" ht="21" x14ac:dyDescent="0.4">
      <c r="A4922" s="278">
        <v>124136</v>
      </c>
      <c r="B4922" s="279" t="s">
        <v>1812</v>
      </c>
      <c r="C4922" s="279" t="s">
        <v>100</v>
      </c>
      <c r="D4922" s="279" t="s">
        <v>314</v>
      </c>
      <c r="E4922" s="279" t="s">
        <v>424</v>
      </c>
      <c r="F4922" s="315" t="s">
        <v>10093</v>
      </c>
      <c r="G4922" s="315" t="s">
        <v>8159</v>
      </c>
      <c r="H4922" s="279" t="s">
        <v>425</v>
      </c>
      <c r="I4922" s="279" t="s">
        <v>540</v>
      </c>
      <c r="J4922" s="279" t="s">
        <v>426</v>
      </c>
      <c r="K4922" s="280">
        <v>2018</v>
      </c>
      <c r="L4922" s="279" t="s">
        <v>404</v>
      </c>
      <c r="M4922" s="279" t="s">
        <v>394</v>
      </c>
      <c r="N4922" s="279" t="s">
        <v>10094</v>
      </c>
      <c r="O4922" s="279" t="s">
        <v>9008</v>
      </c>
      <c r="P4922" s="279">
        <v>35000</v>
      </c>
      <c r="Q4922" s="278"/>
      <c r="R4922" s="303"/>
      <c r="S4922" s="279" t="s">
        <v>394</v>
      </c>
      <c r="T4922" s="279"/>
      <c r="U4922" s="303"/>
      <c r="V4922" s="303"/>
      <c r="W4922" s="303"/>
      <c r="X4922" s="303"/>
      <c r="Z4922" s="303"/>
      <c r="AA4922" s="303"/>
      <c r="AC4922" s="279" t="s">
        <v>394</v>
      </c>
      <c r="AF4922" s="276">
        <f>IFERROR(VLOOKUP(A4922,'[1]قوائم الترجمة'!AC$2:AD$2397,1,0),"م")</f>
        <v>124136</v>
      </c>
      <c r="AG4922" s="232"/>
      <c r="AH4922" s="233"/>
      <c r="AI4922" s="233"/>
      <c r="AJ4922" s="233"/>
      <c r="AL4922" s="267"/>
      <c r="AM4922" s="235"/>
      <c r="AO4922" s="233"/>
      <c r="AU4922" s="234"/>
    </row>
    <row r="4923" spans="1:47" ht="21" x14ac:dyDescent="0.4">
      <c r="A4923" s="278">
        <v>124137</v>
      </c>
      <c r="B4923" s="279" t="s">
        <v>1665</v>
      </c>
      <c r="C4923" s="279" t="s">
        <v>170</v>
      </c>
      <c r="D4923" s="279" t="s">
        <v>328</v>
      </c>
      <c r="E4923" s="279" t="s">
        <v>394</v>
      </c>
      <c r="F4923"/>
      <c r="H4923" s="279" t="s">
        <v>394</v>
      </c>
      <c r="I4923" s="279" t="s">
        <v>539</v>
      </c>
      <c r="J4923" s="279" t="s">
        <v>394</v>
      </c>
      <c r="K4923" s="279" t="s">
        <v>394</v>
      </c>
      <c r="L4923" s="279" t="s">
        <v>394</v>
      </c>
      <c r="M4923" s="279" t="s">
        <v>394</v>
      </c>
      <c r="N4923" s="279" t="s">
        <v>394</v>
      </c>
      <c r="O4923" s="279" t="s">
        <v>394</v>
      </c>
      <c r="P4923" s="315">
        <v>0</v>
      </c>
      <c r="Q4923" s="279" t="s">
        <v>394</v>
      </c>
      <c r="R4923" s="279" t="s">
        <v>394</v>
      </c>
      <c r="S4923" s="279" t="s">
        <v>394</v>
      </c>
      <c r="T4923" s="279" t="s">
        <v>394</v>
      </c>
      <c r="U4923" s="279" t="s">
        <v>394</v>
      </c>
      <c r="V4923" s="279" t="s">
        <v>394</v>
      </c>
      <c r="W4923" s="279" t="s">
        <v>394</v>
      </c>
      <c r="X4923" s="279" t="s">
        <v>394</v>
      </c>
      <c r="Y4923" s="281"/>
      <c r="Z4923" s="279" t="s">
        <v>394</v>
      </c>
      <c r="AA4923" s="279" t="s">
        <v>394</v>
      </c>
      <c r="AB4923" s="281"/>
      <c r="AC4923" s="279" t="s">
        <v>394</v>
      </c>
      <c r="AF4923" s="276" t="str">
        <f>IFERROR(VLOOKUP(A4923,'[1]قوائم الترجمة'!AC$2:AD$2397,1,0),"م")</f>
        <v>م</v>
      </c>
      <c r="AG4923" s="232"/>
      <c r="AH4923" s="233"/>
      <c r="AI4923" s="233"/>
      <c r="AJ4923" s="233"/>
      <c r="AL4923" s="267"/>
      <c r="AM4923" s="235"/>
      <c r="AO4923" s="233"/>
      <c r="AU4923" s="234"/>
    </row>
    <row r="4924" spans="1:47" ht="21" x14ac:dyDescent="0.4">
      <c r="A4924" s="278">
        <v>124138</v>
      </c>
      <c r="B4924" s="279" t="s">
        <v>1811</v>
      </c>
      <c r="C4924" s="279" t="s">
        <v>68</v>
      </c>
      <c r="D4924" s="279" t="s">
        <v>970</v>
      </c>
      <c r="E4924" s="279" t="s">
        <v>5660</v>
      </c>
      <c r="F4924" s="315" t="s">
        <v>10095</v>
      </c>
      <c r="G4924" s="315" t="s">
        <v>402</v>
      </c>
      <c r="H4924" s="279" t="s">
        <v>425</v>
      </c>
      <c r="I4924" s="279" t="s">
        <v>541</v>
      </c>
      <c r="J4924" s="279" t="s">
        <v>403</v>
      </c>
      <c r="K4924" s="280">
        <v>2001</v>
      </c>
      <c r="L4924" s="279" t="s">
        <v>410</v>
      </c>
      <c r="M4924" s="279" t="s">
        <v>394</v>
      </c>
      <c r="N4924" s="279" t="s">
        <v>394</v>
      </c>
      <c r="O4924" s="279" t="s">
        <v>394</v>
      </c>
      <c r="P4924" s="315">
        <v>0</v>
      </c>
      <c r="Q4924" s="278"/>
      <c r="R4924" s="303"/>
      <c r="S4924" s="279" t="s">
        <v>394</v>
      </c>
      <c r="T4924" s="279" t="s">
        <v>394</v>
      </c>
      <c r="U4924" s="303"/>
      <c r="V4924" s="303"/>
      <c r="W4924" s="303"/>
      <c r="X4924" s="303"/>
      <c r="Z4924" s="303"/>
      <c r="AA4924" s="303"/>
      <c r="AC4924" s="279" t="s">
        <v>394</v>
      </c>
      <c r="AF4924" s="276">
        <f>IFERROR(VLOOKUP(A4924,'[1]قوائم الترجمة'!AC$2:AD$2397,1,0),"م")</f>
        <v>124138</v>
      </c>
      <c r="AG4924" s="232"/>
      <c r="AH4924" s="233"/>
      <c r="AI4924" s="233"/>
      <c r="AJ4924" s="233"/>
      <c r="AL4924" s="267"/>
      <c r="AM4924" s="235"/>
      <c r="AO4924" s="236"/>
      <c r="AU4924" s="234"/>
    </row>
    <row r="4925" spans="1:47" ht="21" x14ac:dyDescent="0.4">
      <c r="A4925" s="278">
        <v>124139</v>
      </c>
      <c r="B4925" s="279" t="s">
        <v>1810</v>
      </c>
      <c r="C4925" s="279" t="s">
        <v>145</v>
      </c>
      <c r="D4925" s="279" t="s">
        <v>359</v>
      </c>
      <c r="E4925" s="279" t="s">
        <v>394</v>
      </c>
      <c r="F4925"/>
      <c r="H4925" s="279" t="s">
        <v>394</v>
      </c>
      <c r="I4925" s="279" t="s">
        <v>539</v>
      </c>
      <c r="J4925" s="279" t="s">
        <v>394</v>
      </c>
      <c r="K4925" s="279" t="s">
        <v>394</v>
      </c>
      <c r="L4925" s="279" t="s">
        <v>394</v>
      </c>
      <c r="M4925" s="279" t="s">
        <v>394</v>
      </c>
      <c r="N4925" s="279" t="s">
        <v>394</v>
      </c>
      <c r="O4925" s="279" t="s">
        <v>394</v>
      </c>
      <c r="P4925" s="315">
        <v>0</v>
      </c>
      <c r="Q4925" s="279" t="s">
        <v>394</v>
      </c>
      <c r="R4925" s="279" t="s">
        <v>394</v>
      </c>
      <c r="S4925" s="279" t="s">
        <v>394</v>
      </c>
      <c r="T4925" s="279" t="s">
        <v>394</v>
      </c>
      <c r="U4925" s="279" t="s">
        <v>394</v>
      </c>
      <c r="V4925" s="279" t="s">
        <v>394</v>
      </c>
      <c r="W4925" s="279" t="s">
        <v>394</v>
      </c>
      <c r="X4925" s="279" t="s">
        <v>394</v>
      </c>
      <c r="Y4925" s="281"/>
      <c r="Z4925" s="279" t="s">
        <v>394</v>
      </c>
      <c r="AA4925" s="279" t="s">
        <v>394</v>
      </c>
      <c r="AB4925" s="281"/>
      <c r="AC4925" s="279" t="s">
        <v>394</v>
      </c>
      <c r="AF4925" s="276" t="str">
        <f>IFERROR(VLOOKUP(A4925,'[1]قوائم الترجمة'!AC$2:AD$2397,1,0),"م")</f>
        <v>م</v>
      </c>
      <c r="AG4925" s="232"/>
      <c r="AH4925" s="233"/>
      <c r="AI4925" s="233"/>
      <c r="AJ4925" s="233"/>
      <c r="AL4925" s="267"/>
      <c r="AM4925" s="235"/>
      <c r="AO4925" s="233"/>
      <c r="AU4925" s="234"/>
    </row>
    <row r="4926" spans="1:47" ht="21" x14ac:dyDescent="0.4">
      <c r="A4926" s="278">
        <v>124140</v>
      </c>
      <c r="B4926" s="279" t="s">
        <v>1809</v>
      </c>
      <c r="C4926" s="279" t="s">
        <v>75</v>
      </c>
      <c r="D4926" s="279" t="s">
        <v>252</v>
      </c>
      <c r="E4926" s="279" t="s">
        <v>394</v>
      </c>
      <c r="F4926"/>
      <c r="H4926" s="279" t="s">
        <v>394</v>
      </c>
      <c r="I4926" s="279" t="s">
        <v>539</v>
      </c>
      <c r="J4926" s="279" t="s">
        <v>394</v>
      </c>
      <c r="K4926" s="279" t="s">
        <v>394</v>
      </c>
      <c r="L4926" s="279" t="s">
        <v>394</v>
      </c>
      <c r="M4926" s="279" t="s">
        <v>394</v>
      </c>
      <c r="N4926" s="279" t="s">
        <v>394</v>
      </c>
      <c r="O4926" s="279" t="s">
        <v>394</v>
      </c>
      <c r="P4926" s="315">
        <v>0</v>
      </c>
      <c r="Q4926" s="279" t="s">
        <v>394</v>
      </c>
      <c r="R4926" s="279" t="s">
        <v>394</v>
      </c>
      <c r="S4926" s="279" t="s">
        <v>394</v>
      </c>
      <c r="T4926" s="279" t="s">
        <v>394</v>
      </c>
      <c r="U4926" s="279" t="s">
        <v>394</v>
      </c>
      <c r="V4926" s="279" t="s">
        <v>394</v>
      </c>
      <c r="W4926" s="279" t="s">
        <v>394</v>
      </c>
      <c r="X4926" s="279" t="s">
        <v>394</v>
      </c>
      <c r="Y4926" s="281"/>
      <c r="Z4926" s="279" t="s">
        <v>394</v>
      </c>
      <c r="AA4926" s="279" t="s">
        <v>394</v>
      </c>
      <c r="AB4926" s="281"/>
      <c r="AC4926" s="279" t="s">
        <v>394</v>
      </c>
      <c r="AF4926" s="276" t="str">
        <f>IFERROR(VLOOKUP(A4926,'[1]قوائم الترجمة'!AC$2:AD$2397,1,0),"م")</f>
        <v>م</v>
      </c>
      <c r="AG4926" s="232"/>
      <c r="AH4926" s="233"/>
      <c r="AI4926" s="233"/>
      <c r="AJ4926" s="233"/>
      <c r="AL4926" s="267"/>
      <c r="AM4926" s="235"/>
      <c r="AO4926" s="233"/>
      <c r="AU4926" s="234"/>
    </row>
    <row r="4927" spans="1:47" ht="21" x14ac:dyDescent="0.4">
      <c r="A4927" s="275">
        <v>124141</v>
      </c>
      <c r="B4927" s="276" t="s">
        <v>1808</v>
      </c>
      <c r="C4927" s="276" t="s">
        <v>65</v>
      </c>
      <c r="D4927" s="276" t="s">
        <v>1230</v>
      </c>
      <c r="E4927" s="276" t="s">
        <v>424</v>
      </c>
      <c r="F4927" s="317" t="s">
        <v>8771</v>
      </c>
      <c r="G4927" s="317" t="s">
        <v>402</v>
      </c>
      <c r="H4927" s="276" t="s">
        <v>425</v>
      </c>
      <c r="I4927" s="276" t="s">
        <v>541</v>
      </c>
      <c r="J4927" s="276" t="s">
        <v>426</v>
      </c>
      <c r="K4927" s="277">
        <v>2008</v>
      </c>
      <c r="L4927" s="276" t="s">
        <v>402</v>
      </c>
      <c r="M4927" s="303"/>
      <c r="N4927" s="276" t="s">
        <v>394</v>
      </c>
      <c r="O4927" s="276" t="s">
        <v>394</v>
      </c>
      <c r="P4927" s="315">
        <v>0</v>
      </c>
      <c r="Q4927" s="303"/>
      <c r="R4927" s="276" t="s">
        <v>394</v>
      </c>
      <c r="S4927" s="276" t="s">
        <v>394</v>
      </c>
      <c r="T4927" s="303"/>
      <c r="U4927" s="303"/>
      <c r="V4927" s="303"/>
      <c r="W4927" s="303"/>
      <c r="X4927" s="303"/>
      <c r="Z4927" s="303"/>
      <c r="AA4927" s="303"/>
      <c r="AC4927" s="276" t="s">
        <v>394</v>
      </c>
      <c r="AF4927" s="276">
        <f>IFERROR(VLOOKUP(A4927,'[1]قوائم الترجمة'!AC$2:AD$2397,1,0),"م")</f>
        <v>124141</v>
      </c>
      <c r="AG4927" s="232"/>
      <c r="AH4927" s="233"/>
      <c r="AI4927" s="233"/>
      <c r="AJ4927" s="233"/>
      <c r="AL4927" s="267"/>
      <c r="AM4927" s="235"/>
      <c r="AO4927" s="233"/>
      <c r="AU4927" s="234"/>
    </row>
    <row r="4928" spans="1:47" ht="21" x14ac:dyDescent="0.4">
      <c r="A4928" s="278">
        <v>124142</v>
      </c>
      <c r="B4928" s="279" t="s">
        <v>1806</v>
      </c>
      <c r="C4928" s="279" t="s">
        <v>132</v>
      </c>
      <c r="D4928" s="279" t="s">
        <v>1807</v>
      </c>
      <c r="E4928" s="279" t="s">
        <v>394</v>
      </c>
      <c r="F4928"/>
      <c r="H4928" s="279" t="s">
        <v>394</v>
      </c>
      <c r="I4928" s="279" t="s">
        <v>540</v>
      </c>
      <c r="J4928" s="279" t="s">
        <v>394</v>
      </c>
      <c r="K4928" s="279" t="s">
        <v>394</v>
      </c>
      <c r="L4928" s="279" t="s">
        <v>394</v>
      </c>
      <c r="M4928" s="279" t="s">
        <v>394</v>
      </c>
      <c r="N4928" s="279" t="s">
        <v>394</v>
      </c>
      <c r="O4928" s="279" t="s">
        <v>394</v>
      </c>
      <c r="P4928" s="315">
        <v>0</v>
      </c>
      <c r="Q4928" s="279" t="s">
        <v>394</v>
      </c>
      <c r="R4928" s="279" t="s">
        <v>394</v>
      </c>
      <c r="S4928" s="279" t="s">
        <v>394</v>
      </c>
      <c r="T4928" s="279" t="s">
        <v>394</v>
      </c>
      <c r="U4928" s="279" t="s">
        <v>394</v>
      </c>
      <c r="V4928" s="279" t="s">
        <v>394</v>
      </c>
      <c r="W4928" s="279" t="s">
        <v>394</v>
      </c>
      <c r="X4928" s="279" t="s">
        <v>394</v>
      </c>
      <c r="Y4928" s="281"/>
      <c r="Z4928" s="279" t="s">
        <v>394</v>
      </c>
      <c r="AA4928" s="279" t="s">
        <v>394</v>
      </c>
      <c r="AB4928" s="281"/>
      <c r="AC4928" s="279" t="s">
        <v>394</v>
      </c>
      <c r="AF4928" s="276" t="str">
        <f>IFERROR(VLOOKUP(A4928,'[1]قوائم الترجمة'!AC$2:AD$2397,1,0),"م")</f>
        <v>م</v>
      </c>
      <c r="AG4928" s="232"/>
      <c r="AH4928" s="233"/>
      <c r="AI4928" s="233"/>
      <c r="AJ4928" s="233"/>
      <c r="AL4928" s="267"/>
      <c r="AM4928" s="235"/>
      <c r="AO4928" s="233"/>
      <c r="AU4928" s="234"/>
    </row>
    <row r="4929" spans="1:47" ht="21" x14ac:dyDescent="0.4">
      <c r="A4929" s="275">
        <v>124143</v>
      </c>
      <c r="B4929" s="276" t="s">
        <v>1805</v>
      </c>
      <c r="C4929" s="276" t="s">
        <v>104</v>
      </c>
      <c r="D4929" s="276" t="s">
        <v>1151</v>
      </c>
      <c r="E4929" s="276" t="s">
        <v>424</v>
      </c>
      <c r="F4929" s="317" t="s">
        <v>8772</v>
      </c>
      <c r="G4929" s="317" t="s">
        <v>402</v>
      </c>
      <c r="H4929" s="276" t="s">
        <v>425</v>
      </c>
      <c r="I4929" s="276" t="s">
        <v>540</v>
      </c>
      <c r="J4929" s="276" t="s">
        <v>403</v>
      </c>
      <c r="K4929" s="277">
        <v>2019</v>
      </c>
      <c r="L4929" s="276" t="s">
        <v>404</v>
      </c>
      <c r="M4929" s="303"/>
      <c r="N4929" s="276" t="s">
        <v>394</v>
      </c>
      <c r="O4929" s="276" t="s">
        <v>394</v>
      </c>
      <c r="P4929" s="315">
        <v>0</v>
      </c>
      <c r="Q4929" s="303"/>
      <c r="R4929" s="276" t="s">
        <v>394</v>
      </c>
      <c r="S4929" s="276" t="s">
        <v>394</v>
      </c>
      <c r="T4929" s="303"/>
      <c r="U4929" s="303"/>
      <c r="V4929" s="303"/>
      <c r="W4929" s="303"/>
      <c r="X4929" s="303"/>
      <c r="Z4929" s="303"/>
      <c r="AA4929" s="303"/>
      <c r="AC4929" s="276" t="s">
        <v>394</v>
      </c>
      <c r="AF4929" s="276">
        <f>IFERROR(VLOOKUP(A4929,'[1]قوائم الترجمة'!AC$2:AD$2397,1,0),"م")</f>
        <v>124143</v>
      </c>
      <c r="AG4929" s="232"/>
      <c r="AH4929" s="233"/>
      <c r="AI4929" s="233"/>
      <c r="AJ4929" s="233"/>
      <c r="AL4929" s="267"/>
      <c r="AM4929" s="235"/>
      <c r="AO4929" s="233"/>
      <c r="AU4929" s="234"/>
    </row>
    <row r="4930" spans="1:47" ht="21" x14ac:dyDescent="0.4">
      <c r="A4930" s="275">
        <v>124144</v>
      </c>
      <c r="B4930" s="276" t="s">
        <v>1803</v>
      </c>
      <c r="C4930" s="276" t="s">
        <v>65</v>
      </c>
      <c r="D4930" s="276" t="s">
        <v>1804</v>
      </c>
      <c r="E4930" s="276" t="s">
        <v>424</v>
      </c>
      <c r="F4930" s="317" t="s">
        <v>8773</v>
      </c>
      <c r="G4930" s="317" t="s">
        <v>8205</v>
      </c>
      <c r="H4930" s="276" t="s">
        <v>425</v>
      </c>
      <c r="I4930" s="276" t="s">
        <v>541</v>
      </c>
      <c r="J4930" s="276" t="s">
        <v>426</v>
      </c>
      <c r="K4930" s="277">
        <v>2012</v>
      </c>
      <c r="L4930" s="276" t="s">
        <v>421</v>
      </c>
      <c r="M4930" s="303"/>
      <c r="N4930" s="276" t="s">
        <v>394</v>
      </c>
      <c r="O4930" s="276" t="s">
        <v>394</v>
      </c>
      <c r="P4930" s="315">
        <v>0</v>
      </c>
      <c r="Q4930" s="303"/>
      <c r="R4930" s="276" t="s">
        <v>394</v>
      </c>
      <c r="S4930" s="276" t="s">
        <v>394</v>
      </c>
      <c r="T4930" s="303"/>
      <c r="U4930" s="303"/>
      <c r="V4930" s="303"/>
      <c r="W4930" s="303"/>
      <c r="X4930" s="303"/>
      <c r="Z4930" s="303"/>
      <c r="AA4930" s="303"/>
      <c r="AC4930" s="276" t="s">
        <v>394</v>
      </c>
      <c r="AF4930" s="276">
        <f>IFERROR(VLOOKUP(A4930,'[1]قوائم الترجمة'!AC$2:AD$2397,1,0),"م")</f>
        <v>124144</v>
      </c>
      <c r="AG4930" s="232"/>
      <c r="AH4930" s="233"/>
      <c r="AI4930" s="233"/>
      <c r="AJ4930" s="233"/>
      <c r="AL4930" s="267"/>
      <c r="AM4930" s="235"/>
      <c r="AO4930" s="233"/>
      <c r="AU4930" s="234"/>
    </row>
    <row r="4931" spans="1:47" ht="21" x14ac:dyDescent="0.4">
      <c r="A4931" s="278">
        <v>124145</v>
      </c>
      <c r="B4931" s="279" t="s">
        <v>1802</v>
      </c>
      <c r="C4931" s="279" t="s">
        <v>109</v>
      </c>
      <c r="D4931" s="279" t="s">
        <v>353</v>
      </c>
      <c r="E4931" s="279" t="s">
        <v>394</v>
      </c>
      <c r="F4931"/>
      <c r="H4931" s="279" t="s">
        <v>394</v>
      </c>
      <c r="I4931" s="279" t="s">
        <v>540</v>
      </c>
      <c r="J4931" s="279" t="s">
        <v>394</v>
      </c>
      <c r="K4931" s="279" t="s">
        <v>394</v>
      </c>
      <c r="L4931" s="279" t="s">
        <v>394</v>
      </c>
      <c r="M4931" s="279" t="s">
        <v>394</v>
      </c>
      <c r="N4931" s="279" t="s">
        <v>394</v>
      </c>
      <c r="O4931" s="279" t="s">
        <v>394</v>
      </c>
      <c r="P4931" s="315">
        <v>0</v>
      </c>
      <c r="Q4931" s="279" t="s">
        <v>394</v>
      </c>
      <c r="R4931" s="279" t="s">
        <v>394</v>
      </c>
      <c r="S4931" s="279" t="s">
        <v>394</v>
      </c>
      <c r="T4931" s="279" t="s">
        <v>394</v>
      </c>
      <c r="U4931" s="279" t="s">
        <v>394</v>
      </c>
      <c r="V4931" s="279" t="s">
        <v>394</v>
      </c>
      <c r="W4931" s="279" t="s">
        <v>394</v>
      </c>
      <c r="X4931" s="279" t="s">
        <v>394</v>
      </c>
      <c r="Y4931" s="281"/>
      <c r="Z4931" s="279" t="s">
        <v>394</v>
      </c>
      <c r="AA4931" s="279" t="s">
        <v>394</v>
      </c>
      <c r="AB4931" s="281"/>
      <c r="AC4931" s="279" t="s">
        <v>394</v>
      </c>
      <c r="AF4931" s="276" t="str">
        <f>IFERROR(VLOOKUP(A4931,'[1]قوائم الترجمة'!AC$2:AD$2397,1,0),"م")</f>
        <v>م</v>
      </c>
      <c r="AG4931" s="232"/>
      <c r="AH4931" s="233"/>
      <c r="AI4931" s="233"/>
      <c r="AJ4931" s="233"/>
      <c r="AL4931" s="267"/>
      <c r="AM4931" s="235"/>
      <c r="AO4931" s="233"/>
      <c r="AU4931" s="234"/>
    </row>
    <row r="4932" spans="1:47" ht="21" x14ac:dyDescent="0.4">
      <c r="A4932" s="275">
        <v>124146</v>
      </c>
      <c r="B4932" s="276" t="s">
        <v>1801</v>
      </c>
      <c r="C4932" s="276" t="s">
        <v>85</v>
      </c>
      <c r="D4932" s="276" t="s">
        <v>311</v>
      </c>
      <c r="E4932" s="276" t="s">
        <v>423</v>
      </c>
      <c r="F4932" s="317" t="s">
        <v>8774</v>
      </c>
      <c r="G4932" s="317" t="s">
        <v>8775</v>
      </c>
      <c r="H4932" s="276" t="s">
        <v>425</v>
      </c>
      <c r="I4932" s="276" t="s">
        <v>541</v>
      </c>
      <c r="J4932" s="276" t="s">
        <v>426</v>
      </c>
      <c r="K4932" s="277">
        <v>2005</v>
      </c>
      <c r="L4932" s="276" t="s">
        <v>412</v>
      </c>
      <c r="M4932" s="303"/>
      <c r="N4932" s="276" t="s">
        <v>394</v>
      </c>
      <c r="O4932" s="276" t="s">
        <v>394</v>
      </c>
      <c r="P4932" s="315">
        <v>0</v>
      </c>
      <c r="Q4932" s="303"/>
      <c r="R4932" s="276" t="s">
        <v>394</v>
      </c>
      <c r="S4932" s="276" t="s">
        <v>394</v>
      </c>
      <c r="T4932" s="303"/>
      <c r="U4932" s="303"/>
      <c r="V4932" s="303"/>
      <c r="W4932" s="303"/>
      <c r="X4932" s="303"/>
      <c r="Z4932" s="303"/>
      <c r="AA4932" s="303"/>
      <c r="AC4932" s="276" t="s">
        <v>394</v>
      </c>
      <c r="AF4932" s="276">
        <f>IFERROR(VLOOKUP(A4932,'[1]قوائم الترجمة'!AC$2:AD$2397,1,0),"م")</f>
        <v>124146</v>
      </c>
      <c r="AG4932" s="232"/>
      <c r="AH4932" s="233"/>
      <c r="AI4932" s="233"/>
      <c r="AJ4932" s="233"/>
      <c r="AL4932" s="267"/>
      <c r="AM4932" s="235"/>
      <c r="AO4932" s="233"/>
      <c r="AU4932" s="234"/>
    </row>
    <row r="4933" spans="1:47" ht="21" x14ac:dyDescent="0.4">
      <c r="A4933" s="275">
        <v>124147</v>
      </c>
      <c r="B4933" s="276" t="s">
        <v>1387</v>
      </c>
      <c r="C4933" s="276" t="s">
        <v>72</v>
      </c>
      <c r="D4933" s="276" t="s">
        <v>652</v>
      </c>
      <c r="E4933" s="276" t="s">
        <v>5660</v>
      </c>
      <c r="F4933" s="317" t="s">
        <v>8776</v>
      </c>
      <c r="G4933" s="317" t="s">
        <v>8777</v>
      </c>
      <c r="H4933" s="276" t="s">
        <v>425</v>
      </c>
      <c r="I4933" s="276" t="s">
        <v>539</v>
      </c>
      <c r="J4933" s="276" t="s">
        <v>8112</v>
      </c>
      <c r="K4933" s="277">
        <v>2015</v>
      </c>
      <c r="L4933" s="276" t="s">
        <v>402</v>
      </c>
      <c r="M4933" s="303"/>
      <c r="N4933" s="276" t="s">
        <v>394</v>
      </c>
      <c r="O4933" s="276" t="s">
        <v>394</v>
      </c>
      <c r="P4933" s="315">
        <v>0</v>
      </c>
      <c r="Q4933" s="303"/>
      <c r="R4933" s="276" t="s">
        <v>394</v>
      </c>
      <c r="S4933" s="276" t="s">
        <v>394</v>
      </c>
      <c r="T4933" s="303"/>
      <c r="U4933" s="303"/>
      <c r="V4933" s="303"/>
      <c r="W4933" s="303"/>
      <c r="X4933" s="303"/>
      <c r="Z4933" s="303"/>
      <c r="AA4933" s="303"/>
      <c r="AC4933" s="276" t="s">
        <v>394</v>
      </c>
      <c r="AF4933" s="276">
        <f>IFERROR(VLOOKUP(A4933,'[1]قوائم الترجمة'!AC$2:AD$2397,1,0),"م")</f>
        <v>124147</v>
      </c>
      <c r="AG4933" s="237"/>
      <c r="AH4933" s="238"/>
      <c r="AI4933" s="238"/>
      <c r="AJ4933" s="238"/>
      <c r="AL4933" s="267"/>
      <c r="AM4933" s="235"/>
      <c r="AO4933" s="233"/>
      <c r="AU4933" s="234"/>
    </row>
    <row r="4934" spans="1:47" ht="21" x14ac:dyDescent="0.4">
      <c r="A4934" s="275">
        <v>124148</v>
      </c>
      <c r="B4934" s="276" t="s">
        <v>1799</v>
      </c>
      <c r="C4934" s="276" t="s">
        <v>1800</v>
      </c>
      <c r="D4934" s="276" t="s">
        <v>732</v>
      </c>
      <c r="E4934" s="276" t="s">
        <v>424</v>
      </c>
      <c r="F4934" s="317" t="s">
        <v>8778</v>
      </c>
      <c r="G4934" s="317" t="s">
        <v>421</v>
      </c>
      <c r="H4934" s="276" t="s">
        <v>425</v>
      </c>
      <c r="I4934" s="276" t="s">
        <v>541</v>
      </c>
      <c r="J4934" s="276" t="s">
        <v>403</v>
      </c>
      <c r="K4934" s="277">
        <v>2002</v>
      </c>
      <c r="L4934" s="276" t="s">
        <v>421</v>
      </c>
      <c r="M4934" s="303"/>
      <c r="N4934" s="276" t="s">
        <v>394</v>
      </c>
      <c r="O4934" s="276" t="s">
        <v>394</v>
      </c>
      <c r="P4934" s="315">
        <v>0</v>
      </c>
      <c r="Q4934" s="303"/>
      <c r="R4934" s="276" t="s">
        <v>394</v>
      </c>
      <c r="S4934" s="276" t="s">
        <v>394</v>
      </c>
      <c r="T4934" s="303"/>
      <c r="U4934" s="303"/>
      <c r="V4934" s="303"/>
      <c r="W4934" s="303"/>
      <c r="X4934" s="303"/>
      <c r="Z4934" s="303"/>
      <c r="AA4934" s="303"/>
      <c r="AC4934" s="276" t="s">
        <v>394</v>
      </c>
      <c r="AF4934" s="276">
        <f>IFERROR(VLOOKUP(A4934,'[1]قوائم الترجمة'!AC$2:AD$2397,1,0),"م")</f>
        <v>124148</v>
      </c>
      <c r="AG4934" s="232"/>
      <c r="AH4934" s="233"/>
      <c r="AI4934" s="233"/>
      <c r="AJ4934" s="233"/>
      <c r="AL4934" s="267"/>
      <c r="AM4934" s="235"/>
      <c r="AO4934" s="236"/>
      <c r="AU4934" s="234"/>
    </row>
    <row r="4935" spans="1:47" ht="21" x14ac:dyDescent="0.4">
      <c r="A4935" s="275">
        <v>124149</v>
      </c>
      <c r="B4935" s="276" t="s">
        <v>1798</v>
      </c>
      <c r="C4935" s="276" t="s">
        <v>68</v>
      </c>
      <c r="D4935" s="276" t="s">
        <v>8779</v>
      </c>
      <c r="E4935" s="276" t="s">
        <v>5660</v>
      </c>
      <c r="F4935" s="317" t="s">
        <v>8780</v>
      </c>
      <c r="G4935" s="317" t="s">
        <v>8781</v>
      </c>
      <c r="H4935" s="276" t="s">
        <v>425</v>
      </c>
      <c r="I4935" s="276" t="s">
        <v>541</v>
      </c>
      <c r="J4935" s="276" t="s">
        <v>8112</v>
      </c>
      <c r="K4935" s="277">
        <v>2002</v>
      </c>
      <c r="L4935" s="276" t="s">
        <v>412</v>
      </c>
      <c r="M4935" s="303"/>
      <c r="N4935" s="276" t="s">
        <v>394</v>
      </c>
      <c r="O4935" s="276" t="s">
        <v>394</v>
      </c>
      <c r="P4935" s="315">
        <v>0</v>
      </c>
      <c r="Q4935" s="303"/>
      <c r="R4935" s="276" t="s">
        <v>394</v>
      </c>
      <c r="S4935" s="276" t="s">
        <v>394</v>
      </c>
      <c r="T4935" s="303"/>
      <c r="U4935" s="303"/>
      <c r="V4935" s="303"/>
      <c r="W4935" s="303"/>
      <c r="X4935" s="303"/>
      <c r="Z4935" s="303"/>
      <c r="AA4935" s="303"/>
      <c r="AC4935" s="276" t="s">
        <v>394</v>
      </c>
      <c r="AF4935" s="276">
        <f>IFERROR(VLOOKUP(A4935,'[1]قوائم الترجمة'!AC$2:AD$2397,1,0),"م")</f>
        <v>124149</v>
      </c>
      <c r="AG4935" s="232"/>
      <c r="AH4935" s="233"/>
      <c r="AI4935" s="233"/>
      <c r="AJ4935" s="233"/>
      <c r="AL4935" s="267"/>
      <c r="AM4935" s="235"/>
      <c r="AO4935" s="233"/>
      <c r="AU4935" s="234"/>
    </row>
    <row r="4936" spans="1:47" ht="21" x14ac:dyDescent="0.4">
      <c r="A4936" s="275">
        <v>124150</v>
      </c>
      <c r="B4936" s="276" t="s">
        <v>1797</v>
      </c>
      <c r="C4936" s="276" t="s">
        <v>590</v>
      </c>
      <c r="D4936" s="276" t="s">
        <v>324</v>
      </c>
      <c r="E4936" s="276" t="s">
        <v>424</v>
      </c>
      <c r="F4936" s="317" t="s">
        <v>8782</v>
      </c>
      <c r="G4936" s="317" t="s">
        <v>8783</v>
      </c>
      <c r="H4936" s="276" t="s">
        <v>425</v>
      </c>
      <c r="I4936" s="276" t="s">
        <v>541</v>
      </c>
      <c r="J4936" s="276" t="s">
        <v>426</v>
      </c>
      <c r="K4936" s="277">
        <v>2008</v>
      </c>
      <c r="L4936" s="276" t="s">
        <v>417</v>
      </c>
      <c r="M4936" s="303"/>
      <c r="N4936" s="276" t="s">
        <v>394</v>
      </c>
      <c r="O4936" s="276" t="s">
        <v>394</v>
      </c>
      <c r="P4936" s="315">
        <v>0</v>
      </c>
      <c r="Q4936" s="303"/>
      <c r="R4936" s="276" t="s">
        <v>394</v>
      </c>
      <c r="S4936" s="276" t="s">
        <v>394</v>
      </c>
      <c r="T4936" s="303"/>
      <c r="U4936" s="303"/>
      <c r="V4936" s="303"/>
      <c r="W4936" s="303"/>
      <c r="X4936" s="303"/>
      <c r="Z4936" s="303"/>
      <c r="AA4936" s="303"/>
      <c r="AC4936" s="276" t="s">
        <v>394</v>
      </c>
      <c r="AF4936" s="276">
        <f>IFERROR(VLOOKUP(A4936,'[1]قوائم الترجمة'!AC$2:AD$2397,1,0),"م")</f>
        <v>124150</v>
      </c>
      <c r="AG4936" s="232"/>
      <c r="AH4936" s="233"/>
      <c r="AI4936" s="233"/>
      <c r="AJ4936" s="233"/>
      <c r="AL4936" s="267"/>
      <c r="AM4936" s="235"/>
      <c r="AO4936" s="233"/>
      <c r="AU4936" s="234"/>
    </row>
    <row r="4937" spans="1:47" ht="21" x14ac:dyDescent="0.4">
      <c r="A4937" s="275">
        <v>124151</v>
      </c>
      <c r="B4937" s="276" t="s">
        <v>1795</v>
      </c>
      <c r="C4937" s="276" t="s">
        <v>62</v>
      </c>
      <c r="D4937" s="276" t="s">
        <v>1796</v>
      </c>
      <c r="E4937" s="276" t="s">
        <v>423</v>
      </c>
      <c r="F4937" s="317" t="s">
        <v>8784</v>
      </c>
      <c r="G4937" s="317" t="s">
        <v>8785</v>
      </c>
      <c r="H4937" s="276" t="s">
        <v>425</v>
      </c>
      <c r="I4937" s="276" t="s">
        <v>540</v>
      </c>
      <c r="J4937" s="276" t="s">
        <v>426</v>
      </c>
      <c r="K4937" s="277">
        <v>2003</v>
      </c>
      <c r="L4937" s="276" t="s">
        <v>412</v>
      </c>
      <c r="M4937" s="303"/>
      <c r="N4937" s="276" t="s">
        <v>394</v>
      </c>
      <c r="O4937" s="276" t="s">
        <v>394</v>
      </c>
      <c r="P4937" s="315">
        <v>0</v>
      </c>
      <c r="Q4937" s="303"/>
      <c r="R4937" s="276" t="s">
        <v>394</v>
      </c>
      <c r="S4937" s="276" t="s">
        <v>394</v>
      </c>
      <c r="T4937" s="303"/>
      <c r="U4937" s="303"/>
      <c r="V4937" s="303"/>
      <c r="W4937" s="303"/>
      <c r="X4937" s="303"/>
      <c r="Z4937" s="303"/>
      <c r="AA4937" s="303"/>
      <c r="AC4937" s="276" t="s">
        <v>394</v>
      </c>
      <c r="AF4937" s="276">
        <f>IFERROR(VLOOKUP(A4937,'[1]قوائم الترجمة'!AC$2:AD$2397,1,0),"م")</f>
        <v>124151</v>
      </c>
      <c r="AG4937" s="232"/>
      <c r="AH4937" s="233"/>
      <c r="AI4937" s="233"/>
      <c r="AJ4937" s="233"/>
      <c r="AL4937" s="267"/>
      <c r="AM4937" s="235"/>
      <c r="AO4937" s="233"/>
      <c r="AU4937" s="234"/>
    </row>
    <row r="4938" spans="1:47" ht="21" x14ac:dyDescent="0.4">
      <c r="A4938" s="278">
        <v>124152</v>
      </c>
      <c r="B4938" s="279" t="s">
        <v>1794</v>
      </c>
      <c r="C4938" s="279" t="s">
        <v>72</v>
      </c>
      <c r="D4938" s="279" t="s">
        <v>281</v>
      </c>
      <c r="E4938" s="279" t="s">
        <v>394</v>
      </c>
      <c r="F4938"/>
      <c r="H4938" s="279" t="s">
        <v>394</v>
      </c>
      <c r="I4938" s="279" t="s">
        <v>539</v>
      </c>
      <c r="J4938" s="279" t="s">
        <v>394</v>
      </c>
      <c r="K4938" s="279" t="s">
        <v>394</v>
      </c>
      <c r="L4938" s="279" t="s">
        <v>394</v>
      </c>
      <c r="M4938" s="279" t="s">
        <v>394</v>
      </c>
      <c r="N4938" s="279" t="s">
        <v>394</v>
      </c>
      <c r="O4938" s="279" t="s">
        <v>394</v>
      </c>
      <c r="P4938" s="315">
        <v>0</v>
      </c>
      <c r="Q4938" s="279" t="s">
        <v>394</v>
      </c>
      <c r="R4938" s="279" t="s">
        <v>394</v>
      </c>
      <c r="S4938" s="279" t="s">
        <v>394</v>
      </c>
      <c r="T4938" s="279" t="s">
        <v>394</v>
      </c>
      <c r="U4938" s="279" t="s">
        <v>394</v>
      </c>
      <c r="V4938" s="279" t="s">
        <v>394</v>
      </c>
      <c r="W4938" s="279" t="s">
        <v>394</v>
      </c>
      <c r="X4938" s="279" t="s">
        <v>394</v>
      </c>
      <c r="Y4938" s="281"/>
      <c r="Z4938" s="279" t="s">
        <v>394</v>
      </c>
      <c r="AA4938" s="279" t="s">
        <v>394</v>
      </c>
      <c r="AB4938" s="281"/>
      <c r="AC4938" s="279" t="s">
        <v>394</v>
      </c>
      <c r="AF4938" s="276" t="str">
        <f>IFERROR(VLOOKUP(A4938,'[1]قوائم الترجمة'!AC$2:AD$2397,1,0),"م")</f>
        <v>م</v>
      </c>
      <c r="AG4938" s="232"/>
      <c r="AH4938" s="233"/>
      <c r="AI4938" s="233"/>
      <c r="AJ4938" s="233"/>
      <c r="AL4938" s="267"/>
      <c r="AM4938" s="235"/>
      <c r="AO4938" s="233"/>
      <c r="AU4938" s="234"/>
    </row>
    <row r="4939" spans="1:47" ht="21" x14ac:dyDescent="0.4">
      <c r="A4939" s="278">
        <v>124153</v>
      </c>
      <c r="B4939" s="279" t="s">
        <v>1793</v>
      </c>
      <c r="C4939" s="279" t="s">
        <v>928</v>
      </c>
      <c r="D4939" s="279" t="s">
        <v>359</v>
      </c>
      <c r="E4939" s="279" t="s">
        <v>394</v>
      </c>
      <c r="F4939"/>
      <c r="H4939" s="279" t="s">
        <v>394</v>
      </c>
      <c r="I4939" s="279" t="s">
        <v>539</v>
      </c>
      <c r="J4939" s="279" t="s">
        <v>394</v>
      </c>
      <c r="K4939" s="279" t="s">
        <v>394</v>
      </c>
      <c r="L4939" s="279" t="s">
        <v>394</v>
      </c>
      <c r="M4939" s="279" t="s">
        <v>394</v>
      </c>
      <c r="N4939" s="279" t="s">
        <v>394</v>
      </c>
      <c r="O4939" s="279" t="s">
        <v>394</v>
      </c>
      <c r="P4939" s="315">
        <v>0</v>
      </c>
      <c r="Q4939" s="279" t="s">
        <v>394</v>
      </c>
      <c r="R4939" s="279" t="s">
        <v>394</v>
      </c>
      <c r="S4939" s="279" t="s">
        <v>394</v>
      </c>
      <c r="T4939" s="279" t="s">
        <v>394</v>
      </c>
      <c r="U4939" s="279" t="s">
        <v>394</v>
      </c>
      <c r="V4939" s="279" t="s">
        <v>394</v>
      </c>
      <c r="W4939" s="279" t="s">
        <v>394</v>
      </c>
      <c r="X4939" s="279" t="s">
        <v>394</v>
      </c>
      <c r="Y4939" s="281"/>
      <c r="Z4939" s="279" t="s">
        <v>394</v>
      </c>
      <c r="AA4939" s="279" t="s">
        <v>394</v>
      </c>
      <c r="AB4939" s="281"/>
      <c r="AC4939" s="279" t="s">
        <v>394</v>
      </c>
      <c r="AF4939" s="276" t="str">
        <f>IFERROR(VLOOKUP(A4939,'[1]قوائم الترجمة'!AC$2:AD$2397,1,0),"م")</f>
        <v>م</v>
      </c>
      <c r="AG4939" s="232"/>
      <c r="AH4939" s="233"/>
      <c r="AI4939" s="233"/>
      <c r="AJ4939" s="233"/>
      <c r="AL4939" s="267"/>
      <c r="AM4939" s="235"/>
      <c r="AO4939" s="233"/>
      <c r="AU4939" s="234"/>
    </row>
    <row r="4940" spans="1:47" ht="21" x14ac:dyDescent="0.4">
      <c r="A4940" s="275">
        <v>124154</v>
      </c>
      <c r="B4940" s="276" t="s">
        <v>1792</v>
      </c>
      <c r="C4940" s="276" t="s">
        <v>81</v>
      </c>
      <c r="D4940" s="276" t="s">
        <v>266</v>
      </c>
      <c r="E4940" s="276" t="s">
        <v>424</v>
      </c>
      <c r="F4940" s="317" t="s">
        <v>8786</v>
      </c>
      <c r="G4940" s="317" t="s">
        <v>417</v>
      </c>
      <c r="H4940" s="276" t="s">
        <v>425</v>
      </c>
      <c r="I4940" s="276" t="s">
        <v>541</v>
      </c>
      <c r="J4940" s="276" t="s">
        <v>403</v>
      </c>
      <c r="K4940" s="277">
        <v>2003</v>
      </c>
      <c r="L4940" s="276" t="s">
        <v>417</v>
      </c>
      <c r="M4940" s="303"/>
      <c r="N4940" s="276" t="s">
        <v>394</v>
      </c>
      <c r="O4940" s="276" t="s">
        <v>394</v>
      </c>
      <c r="P4940" s="315">
        <v>0</v>
      </c>
      <c r="Q4940" s="303"/>
      <c r="R4940" s="276" t="s">
        <v>394</v>
      </c>
      <c r="S4940" s="276" t="s">
        <v>394</v>
      </c>
      <c r="T4940" s="303"/>
      <c r="U4940" s="303"/>
      <c r="V4940" s="303"/>
      <c r="W4940" s="303"/>
      <c r="X4940" s="303"/>
      <c r="Z4940" s="303"/>
      <c r="AA4940" s="303"/>
      <c r="AC4940" s="276" t="s">
        <v>394</v>
      </c>
      <c r="AF4940" s="276">
        <f>IFERROR(VLOOKUP(A4940,'[1]قوائم الترجمة'!AC$2:AD$2397,1,0),"م")</f>
        <v>124154</v>
      </c>
      <c r="AG4940" s="232"/>
      <c r="AH4940" s="233"/>
      <c r="AI4940" s="233"/>
      <c r="AJ4940" s="233"/>
      <c r="AL4940" s="267"/>
      <c r="AM4940" s="235"/>
      <c r="AO4940" s="236"/>
      <c r="AU4940" s="234"/>
    </row>
    <row r="4941" spans="1:47" ht="21" x14ac:dyDescent="0.4">
      <c r="A4941" s="275">
        <v>124155</v>
      </c>
      <c r="B4941" s="276" t="s">
        <v>1791</v>
      </c>
      <c r="C4941" s="276" t="s">
        <v>154</v>
      </c>
      <c r="D4941" s="276" t="s">
        <v>1066</v>
      </c>
      <c r="E4941" s="276" t="s">
        <v>5660</v>
      </c>
      <c r="F4941" s="317" t="s">
        <v>8787</v>
      </c>
      <c r="G4941" s="317" t="s">
        <v>402</v>
      </c>
      <c r="H4941" s="276" t="s">
        <v>425</v>
      </c>
      <c r="I4941" s="276" t="s">
        <v>541</v>
      </c>
      <c r="J4941" s="276" t="s">
        <v>403</v>
      </c>
      <c r="K4941" s="277">
        <v>2012</v>
      </c>
      <c r="L4941" s="276" t="s">
        <v>402</v>
      </c>
      <c r="M4941" s="303"/>
      <c r="N4941" s="276" t="s">
        <v>394</v>
      </c>
      <c r="O4941" s="276" t="s">
        <v>394</v>
      </c>
      <c r="P4941" s="315">
        <v>0</v>
      </c>
      <c r="Q4941" s="303"/>
      <c r="R4941" s="276" t="s">
        <v>394</v>
      </c>
      <c r="S4941" s="276" t="s">
        <v>394</v>
      </c>
      <c r="T4941" s="303"/>
      <c r="U4941" s="303"/>
      <c r="V4941" s="303"/>
      <c r="W4941" s="303"/>
      <c r="X4941" s="303"/>
      <c r="Z4941" s="303"/>
      <c r="AA4941" s="303"/>
      <c r="AC4941" s="276" t="s">
        <v>394</v>
      </c>
      <c r="AF4941" s="276">
        <f>IFERROR(VLOOKUP(A4941,'[1]قوائم الترجمة'!AC$2:AD$2397,1,0),"م")</f>
        <v>124155</v>
      </c>
      <c r="AG4941" s="232"/>
      <c r="AH4941" s="233"/>
      <c r="AI4941" s="233"/>
      <c r="AJ4941" s="233"/>
      <c r="AL4941" s="267"/>
      <c r="AM4941" s="235"/>
      <c r="AO4941" s="236"/>
      <c r="AU4941" s="234"/>
    </row>
    <row r="4942" spans="1:47" ht="21" x14ac:dyDescent="0.4">
      <c r="A4942" s="275">
        <v>124156</v>
      </c>
      <c r="B4942" s="276" t="s">
        <v>1790</v>
      </c>
      <c r="C4942" s="276" t="s">
        <v>135</v>
      </c>
      <c r="D4942" s="276" t="s">
        <v>215</v>
      </c>
      <c r="E4942" s="276" t="s">
        <v>424</v>
      </c>
      <c r="F4942" s="317" t="s">
        <v>8378</v>
      </c>
      <c r="G4942" s="317" t="s">
        <v>8379</v>
      </c>
      <c r="H4942" s="276" t="s">
        <v>425</v>
      </c>
      <c r="I4942" s="276" t="s">
        <v>541</v>
      </c>
      <c r="J4942" s="276" t="s">
        <v>7215</v>
      </c>
      <c r="K4942" s="277">
        <v>0</v>
      </c>
      <c r="L4942" s="276" t="s">
        <v>7215</v>
      </c>
      <c r="M4942" s="303"/>
      <c r="N4942" s="276" t="s">
        <v>394</v>
      </c>
      <c r="O4942" s="276" t="s">
        <v>394</v>
      </c>
      <c r="P4942" s="315">
        <v>0</v>
      </c>
      <c r="Q4942" s="303"/>
      <c r="R4942" s="276" t="s">
        <v>394</v>
      </c>
      <c r="S4942" s="276" t="s">
        <v>394</v>
      </c>
      <c r="T4942" s="303"/>
      <c r="U4942" s="303"/>
      <c r="V4942" s="303"/>
      <c r="W4942" s="303"/>
      <c r="X4942" s="303"/>
      <c r="Z4942" s="303"/>
      <c r="AA4942" s="303"/>
      <c r="AC4942" s="276" t="s">
        <v>394</v>
      </c>
      <c r="AF4942" s="276">
        <f>IFERROR(VLOOKUP(A4942,'[1]قوائم الترجمة'!AC$2:AD$2397,1,0),"م")</f>
        <v>124156</v>
      </c>
      <c r="AG4942" s="232"/>
      <c r="AH4942" s="233"/>
      <c r="AI4942" s="233"/>
      <c r="AJ4942" s="233"/>
      <c r="AL4942" s="267"/>
      <c r="AM4942" s="235"/>
      <c r="AO4942" s="233"/>
      <c r="AU4942" s="234"/>
    </row>
    <row r="4943" spans="1:47" ht="21" x14ac:dyDescent="0.4">
      <c r="A4943" s="278">
        <v>124157</v>
      </c>
      <c r="B4943" s="279" t="s">
        <v>1789</v>
      </c>
      <c r="C4943" s="279" t="s">
        <v>1619</v>
      </c>
      <c r="D4943" s="279" t="s">
        <v>269</v>
      </c>
      <c r="E4943" s="279" t="s">
        <v>394</v>
      </c>
      <c r="F4943"/>
      <c r="H4943" s="279" t="s">
        <v>394</v>
      </c>
      <c r="I4943" s="279" t="s">
        <v>540</v>
      </c>
      <c r="J4943" s="279" t="s">
        <v>394</v>
      </c>
      <c r="K4943" s="279" t="s">
        <v>394</v>
      </c>
      <c r="L4943" s="279" t="s">
        <v>394</v>
      </c>
      <c r="M4943" s="279" t="s">
        <v>394</v>
      </c>
      <c r="N4943" s="279" t="s">
        <v>394</v>
      </c>
      <c r="O4943" s="279" t="s">
        <v>394</v>
      </c>
      <c r="P4943" s="315">
        <v>0</v>
      </c>
      <c r="Q4943" s="279" t="s">
        <v>394</v>
      </c>
      <c r="R4943" s="279" t="s">
        <v>394</v>
      </c>
      <c r="S4943" s="279" t="s">
        <v>394</v>
      </c>
      <c r="T4943" s="279" t="s">
        <v>394</v>
      </c>
      <c r="U4943" s="279" t="s">
        <v>394</v>
      </c>
      <c r="V4943" s="279" t="s">
        <v>394</v>
      </c>
      <c r="W4943" s="279" t="s">
        <v>394</v>
      </c>
      <c r="X4943" s="279" t="s">
        <v>394</v>
      </c>
      <c r="Y4943" s="281"/>
      <c r="Z4943" s="279" t="s">
        <v>394</v>
      </c>
      <c r="AA4943" s="279" t="s">
        <v>394</v>
      </c>
      <c r="AB4943" s="281"/>
      <c r="AC4943" s="279" t="s">
        <v>394</v>
      </c>
      <c r="AF4943" s="276" t="str">
        <f>IFERROR(VLOOKUP(A4943,'[1]قوائم الترجمة'!AC$2:AD$2397,1,0),"م")</f>
        <v>م</v>
      </c>
      <c r="AG4943" s="232"/>
      <c r="AH4943" s="233"/>
      <c r="AI4943" s="233"/>
      <c r="AJ4943" s="233"/>
      <c r="AL4943" s="267"/>
      <c r="AM4943" s="235"/>
      <c r="AO4943" s="233"/>
      <c r="AU4943" s="234"/>
    </row>
    <row r="4944" spans="1:47" ht="21" x14ac:dyDescent="0.4">
      <c r="A4944" s="278">
        <v>124158</v>
      </c>
      <c r="B4944" s="279" t="s">
        <v>1788</v>
      </c>
      <c r="C4944" s="279" t="s">
        <v>62</v>
      </c>
      <c r="D4944" s="279" t="s">
        <v>1433</v>
      </c>
      <c r="E4944" s="279" t="s">
        <v>394</v>
      </c>
      <c r="F4944"/>
      <c r="H4944" s="279" t="s">
        <v>394</v>
      </c>
      <c r="I4944" s="279" t="s">
        <v>539</v>
      </c>
      <c r="J4944" s="279" t="s">
        <v>394</v>
      </c>
      <c r="K4944" s="279" t="s">
        <v>394</v>
      </c>
      <c r="L4944" s="279" t="s">
        <v>394</v>
      </c>
      <c r="M4944" s="279" t="s">
        <v>394</v>
      </c>
      <c r="N4944" s="279" t="s">
        <v>394</v>
      </c>
      <c r="O4944" s="279" t="s">
        <v>394</v>
      </c>
      <c r="P4944" s="315">
        <v>0</v>
      </c>
      <c r="Q4944" s="279" t="s">
        <v>394</v>
      </c>
      <c r="R4944" s="279" t="s">
        <v>394</v>
      </c>
      <c r="S4944" s="279" t="s">
        <v>394</v>
      </c>
      <c r="T4944" s="279" t="s">
        <v>394</v>
      </c>
      <c r="U4944" s="279" t="s">
        <v>394</v>
      </c>
      <c r="V4944" s="279" t="s">
        <v>394</v>
      </c>
      <c r="W4944" s="279" t="s">
        <v>394</v>
      </c>
      <c r="X4944" s="279" t="s">
        <v>394</v>
      </c>
      <c r="Y4944" s="281"/>
      <c r="Z4944" s="279" t="s">
        <v>394</v>
      </c>
      <c r="AA4944" s="279" t="s">
        <v>394</v>
      </c>
      <c r="AB4944" s="281"/>
      <c r="AC4944" s="279" t="s">
        <v>394</v>
      </c>
      <c r="AF4944" s="276" t="str">
        <f>IFERROR(VLOOKUP(A4944,'[1]قوائم الترجمة'!AC$2:AD$2397,1,0),"م")</f>
        <v>م</v>
      </c>
      <c r="AG4944" s="232"/>
      <c r="AH4944" s="233"/>
      <c r="AI4944" s="233"/>
      <c r="AJ4944" s="233"/>
      <c r="AL4944" s="267"/>
      <c r="AM4944" s="235"/>
      <c r="AO4944" s="236"/>
      <c r="AU4944" s="234"/>
    </row>
    <row r="4945" spans="1:47" ht="21" x14ac:dyDescent="0.4">
      <c r="A4945" s="275">
        <v>124159</v>
      </c>
      <c r="B4945" s="276" t="s">
        <v>1787</v>
      </c>
      <c r="C4945" s="276" t="s">
        <v>449</v>
      </c>
      <c r="D4945" s="276" t="s">
        <v>272</v>
      </c>
      <c r="E4945" s="276" t="s">
        <v>424</v>
      </c>
      <c r="F4945" s="317" t="s">
        <v>8378</v>
      </c>
      <c r="G4945" s="317" t="s">
        <v>8379</v>
      </c>
      <c r="H4945" s="276" t="s">
        <v>425</v>
      </c>
      <c r="I4945" s="276" t="s">
        <v>541</v>
      </c>
      <c r="J4945" s="276" t="s">
        <v>426</v>
      </c>
      <c r="K4945" s="277">
        <v>2006</v>
      </c>
      <c r="L4945" s="276" t="s">
        <v>402</v>
      </c>
      <c r="M4945" s="303"/>
      <c r="N4945" s="276" t="s">
        <v>394</v>
      </c>
      <c r="O4945" s="276" t="s">
        <v>394</v>
      </c>
      <c r="P4945" s="315">
        <v>0</v>
      </c>
      <c r="Q4945" s="303"/>
      <c r="R4945" s="276" t="s">
        <v>394</v>
      </c>
      <c r="S4945" s="276" t="s">
        <v>394</v>
      </c>
      <c r="T4945" s="303"/>
      <c r="U4945" s="303"/>
      <c r="V4945" s="303"/>
      <c r="W4945" s="303"/>
      <c r="X4945" s="303"/>
      <c r="Z4945" s="303"/>
      <c r="AA4945" s="303"/>
      <c r="AC4945" s="276" t="s">
        <v>394</v>
      </c>
      <c r="AF4945" s="276">
        <f>IFERROR(VLOOKUP(A4945,'[1]قوائم الترجمة'!AC$2:AD$2397,1,0),"م")</f>
        <v>124159</v>
      </c>
      <c r="AG4945" s="232"/>
      <c r="AH4945" s="233"/>
      <c r="AI4945" s="233"/>
      <c r="AJ4945" s="233"/>
      <c r="AL4945" s="267"/>
      <c r="AM4945" s="235"/>
      <c r="AO4945" s="236"/>
      <c r="AU4945" s="234"/>
    </row>
    <row r="4946" spans="1:47" ht="21" x14ac:dyDescent="0.4">
      <c r="A4946" s="278">
        <v>124160</v>
      </c>
      <c r="B4946" s="279" t="s">
        <v>1786</v>
      </c>
      <c r="C4946" s="279" t="s">
        <v>68</v>
      </c>
      <c r="D4946" s="279" t="s">
        <v>1436</v>
      </c>
      <c r="E4946" s="279" t="s">
        <v>394</v>
      </c>
      <c r="F4946"/>
      <c r="H4946" s="279" t="s">
        <v>394</v>
      </c>
      <c r="I4946" s="279" t="s">
        <v>539</v>
      </c>
      <c r="J4946" s="279" t="s">
        <v>394</v>
      </c>
      <c r="K4946" s="279" t="s">
        <v>394</v>
      </c>
      <c r="L4946" s="279" t="s">
        <v>394</v>
      </c>
      <c r="M4946" s="279" t="s">
        <v>394</v>
      </c>
      <c r="N4946" s="279" t="s">
        <v>394</v>
      </c>
      <c r="O4946" s="279" t="s">
        <v>394</v>
      </c>
      <c r="P4946" s="315">
        <v>0</v>
      </c>
      <c r="Q4946" s="279" t="s">
        <v>394</v>
      </c>
      <c r="R4946" s="279" t="s">
        <v>394</v>
      </c>
      <c r="S4946" s="279" t="s">
        <v>394</v>
      </c>
      <c r="T4946" s="279" t="s">
        <v>394</v>
      </c>
      <c r="U4946" s="279" t="s">
        <v>394</v>
      </c>
      <c r="V4946" s="279" t="s">
        <v>394</v>
      </c>
      <c r="W4946" s="279" t="s">
        <v>394</v>
      </c>
      <c r="X4946" s="279" t="s">
        <v>394</v>
      </c>
      <c r="Y4946" s="281"/>
      <c r="Z4946" s="279" t="s">
        <v>394</v>
      </c>
      <c r="AA4946" s="279" t="s">
        <v>394</v>
      </c>
      <c r="AB4946" s="281"/>
      <c r="AC4946" s="279" t="s">
        <v>394</v>
      </c>
      <c r="AF4946" s="276" t="str">
        <f>IFERROR(VLOOKUP(A4946,'[1]قوائم الترجمة'!AC$2:AD$2397,1,0),"م")</f>
        <v>م</v>
      </c>
      <c r="AG4946" s="232"/>
      <c r="AH4946" s="233"/>
      <c r="AI4946" s="233"/>
      <c r="AJ4946" s="233"/>
      <c r="AL4946" s="267"/>
      <c r="AM4946" s="235"/>
      <c r="AO4946" s="233"/>
      <c r="AU4946" s="234"/>
    </row>
    <row r="4947" spans="1:47" ht="21" x14ac:dyDescent="0.4">
      <c r="A4947" s="275">
        <v>124161</v>
      </c>
      <c r="B4947" s="276" t="s">
        <v>1784</v>
      </c>
      <c r="C4947" s="276" t="s">
        <v>1785</v>
      </c>
      <c r="D4947" s="276" t="s">
        <v>322</v>
      </c>
      <c r="E4947" s="276" t="s">
        <v>423</v>
      </c>
      <c r="F4947" s="317" t="s">
        <v>8788</v>
      </c>
      <c r="G4947" s="317" t="s">
        <v>8205</v>
      </c>
      <c r="H4947" s="276" t="s">
        <v>425</v>
      </c>
      <c r="I4947" s="276" t="s">
        <v>540</v>
      </c>
      <c r="J4947" s="276" t="s">
        <v>8112</v>
      </c>
      <c r="K4947" s="277">
        <v>2019</v>
      </c>
      <c r="L4947" s="276" t="s">
        <v>402</v>
      </c>
      <c r="M4947" s="303"/>
      <c r="N4947" s="276" t="s">
        <v>394</v>
      </c>
      <c r="O4947" s="276" t="s">
        <v>394</v>
      </c>
      <c r="P4947" s="315">
        <v>0</v>
      </c>
      <c r="Q4947" s="303"/>
      <c r="R4947" s="276" t="s">
        <v>394</v>
      </c>
      <c r="S4947" s="276" t="s">
        <v>394</v>
      </c>
      <c r="T4947" s="303"/>
      <c r="U4947" s="303"/>
      <c r="V4947" s="303"/>
      <c r="W4947" s="303"/>
      <c r="X4947" s="303"/>
      <c r="Z4947" s="303"/>
      <c r="AA4947" s="303"/>
      <c r="AC4947" s="276" t="s">
        <v>394</v>
      </c>
      <c r="AF4947" s="276">
        <f>IFERROR(VLOOKUP(A4947,'[1]قوائم الترجمة'!AC$2:AD$2397,1,0),"م")</f>
        <v>124161</v>
      </c>
      <c r="AG4947" s="232"/>
      <c r="AH4947" s="233"/>
      <c r="AI4947" s="233"/>
      <c r="AJ4947" s="233"/>
      <c r="AL4947" s="267"/>
      <c r="AM4947" s="235"/>
      <c r="AO4947" s="233"/>
      <c r="AU4947" s="234"/>
    </row>
    <row r="4948" spans="1:47" ht="21" x14ac:dyDescent="0.4">
      <c r="A4948" s="275">
        <v>124162</v>
      </c>
      <c r="B4948" s="276" t="s">
        <v>1783</v>
      </c>
      <c r="C4948" s="276" t="s">
        <v>615</v>
      </c>
      <c r="D4948" s="276" t="s">
        <v>236</v>
      </c>
      <c r="E4948" s="276" t="s">
        <v>424</v>
      </c>
      <c r="F4948" s="317" t="s">
        <v>8789</v>
      </c>
      <c r="G4948" s="317" t="s">
        <v>8155</v>
      </c>
      <c r="H4948" s="276" t="s">
        <v>425</v>
      </c>
      <c r="I4948" s="276" t="s">
        <v>541</v>
      </c>
      <c r="J4948" s="276" t="s">
        <v>403</v>
      </c>
      <c r="K4948" s="277">
        <v>2002</v>
      </c>
      <c r="L4948" s="276" t="s">
        <v>404</v>
      </c>
      <c r="M4948" s="303"/>
      <c r="N4948" s="276" t="s">
        <v>394</v>
      </c>
      <c r="O4948" s="276" t="s">
        <v>394</v>
      </c>
      <c r="P4948" s="315">
        <v>0</v>
      </c>
      <c r="Q4948" s="303"/>
      <c r="R4948" s="276" t="s">
        <v>394</v>
      </c>
      <c r="S4948" s="276" t="s">
        <v>394</v>
      </c>
      <c r="T4948" s="303"/>
      <c r="U4948" s="303"/>
      <c r="V4948" s="303"/>
      <c r="W4948" s="303"/>
      <c r="X4948" s="303"/>
      <c r="Z4948" s="303"/>
      <c r="AA4948" s="303"/>
      <c r="AC4948" s="276" t="s">
        <v>394</v>
      </c>
      <c r="AF4948" s="276">
        <f>IFERROR(VLOOKUP(A4948,'[1]قوائم الترجمة'!AC$2:AD$2397,1,0),"م")</f>
        <v>124162</v>
      </c>
      <c r="AG4948" s="232"/>
      <c r="AH4948" s="233"/>
      <c r="AI4948" s="233"/>
      <c r="AJ4948" s="233"/>
      <c r="AL4948" s="267"/>
      <c r="AM4948" s="235"/>
      <c r="AO4948" s="233"/>
      <c r="AU4948" s="234"/>
    </row>
    <row r="4949" spans="1:47" ht="21" x14ac:dyDescent="0.4">
      <c r="A4949" s="275">
        <v>124163</v>
      </c>
      <c r="B4949" s="276" t="s">
        <v>1782</v>
      </c>
      <c r="C4949" s="276" t="s">
        <v>68</v>
      </c>
      <c r="D4949" s="276" t="s">
        <v>266</v>
      </c>
      <c r="E4949" s="276" t="s">
        <v>424</v>
      </c>
      <c r="F4949" s="317" t="s">
        <v>8790</v>
      </c>
      <c r="G4949" s="317" t="s">
        <v>402</v>
      </c>
      <c r="H4949" s="276" t="s">
        <v>425</v>
      </c>
      <c r="I4949" s="276" t="s">
        <v>541</v>
      </c>
      <c r="J4949" s="276" t="s">
        <v>426</v>
      </c>
      <c r="K4949" s="277">
        <v>1993</v>
      </c>
      <c r="L4949" s="276" t="s">
        <v>842</v>
      </c>
      <c r="M4949" s="303"/>
      <c r="N4949" s="276" t="s">
        <v>394</v>
      </c>
      <c r="O4949" s="276" t="s">
        <v>394</v>
      </c>
      <c r="P4949" s="315">
        <v>0</v>
      </c>
      <c r="Q4949" s="303"/>
      <c r="R4949" s="276" t="s">
        <v>394</v>
      </c>
      <c r="S4949" s="276" t="s">
        <v>394</v>
      </c>
      <c r="T4949" s="303"/>
      <c r="U4949" s="303"/>
      <c r="V4949" s="303"/>
      <c r="W4949" s="303"/>
      <c r="X4949" s="303"/>
      <c r="Z4949" s="303"/>
      <c r="AA4949" s="303"/>
      <c r="AC4949" s="276" t="s">
        <v>394</v>
      </c>
      <c r="AF4949" s="276">
        <f>IFERROR(VLOOKUP(A4949,'[1]قوائم الترجمة'!AC$2:AD$2397,1,0),"م")</f>
        <v>124163</v>
      </c>
      <c r="AG4949" s="232"/>
      <c r="AH4949" s="233"/>
      <c r="AI4949" s="233"/>
      <c r="AJ4949" s="233"/>
      <c r="AL4949" s="267"/>
      <c r="AM4949" s="235"/>
      <c r="AO4949" s="236"/>
      <c r="AU4949" s="234"/>
    </row>
    <row r="4950" spans="1:47" ht="21" x14ac:dyDescent="0.4">
      <c r="A4950" s="275">
        <v>124164</v>
      </c>
      <c r="B4950" s="276" t="s">
        <v>1781</v>
      </c>
      <c r="C4950" s="276" t="s">
        <v>68</v>
      </c>
      <c r="D4950" s="276" t="s">
        <v>325</v>
      </c>
      <c r="E4950" s="276" t="s">
        <v>423</v>
      </c>
      <c r="F4950" s="317" t="s">
        <v>8791</v>
      </c>
      <c r="G4950" s="317" t="s">
        <v>402</v>
      </c>
      <c r="H4950" s="276" t="s">
        <v>425</v>
      </c>
      <c r="I4950" s="276" t="s">
        <v>541</v>
      </c>
      <c r="J4950" s="276" t="s">
        <v>843</v>
      </c>
      <c r="K4950" s="277">
        <v>2018</v>
      </c>
      <c r="L4950" s="276" t="s">
        <v>402</v>
      </c>
      <c r="M4950" s="303"/>
      <c r="N4950" s="276" t="s">
        <v>394</v>
      </c>
      <c r="O4950" s="276" t="s">
        <v>394</v>
      </c>
      <c r="P4950" s="315">
        <v>0</v>
      </c>
      <c r="Q4950" s="303"/>
      <c r="R4950" s="276" t="s">
        <v>394</v>
      </c>
      <c r="S4950" s="276" t="s">
        <v>394</v>
      </c>
      <c r="T4950" s="303"/>
      <c r="U4950" s="303"/>
      <c r="V4950" s="303"/>
      <c r="W4950" s="303"/>
      <c r="X4950" s="303"/>
      <c r="Z4950" s="303"/>
      <c r="AA4950" s="303"/>
      <c r="AC4950" s="276" t="s">
        <v>394</v>
      </c>
      <c r="AF4950" s="276">
        <f>IFERROR(VLOOKUP(A4950,'[1]قوائم الترجمة'!AC$2:AD$2397,1,0),"م")</f>
        <v>124164</v>
      </c>
      <c r="AG4950" s="232"/>
      <c r="AH4950" s="233"/>
      <c r="AI4950" s="233"/>
      <c r="AJ4950" s="233"/>
      <c r="AL4950" s="267"/>
      <c r="AM4950" s="235"/>
      <c r="AO4950" s="233"/>
      <c r="AU4950" s="234"/>
    </row>
    <row r="4951" spans="1:47" ht="21" x14ac:dyDescent="0.4">
      <c r="A4951" s="278">
        <v>124165</v>
      </c>
      <c r="B4951" s="279" t="s">
        <v>1780</v>
      </c>
      <c r="C4951" s="279" t="s">
        <v>141</v>
      </c>
      <c r="D4951" s="279" t="s">
        <v>271</v>
      </c>
      <c r="E4951" s="279" t="s">
        <v>394</v>
      </c>
      <c r="F4951"/>
      <c r="H4951" s="279" t="s">
        <v>394</v>
      </c>
      <c r="I4951" s="279" t="s">
        <v>539</v>
      </c>
      <c r="J4951" s="279" t="s">
        <v>394</v>
      </c>
      <c r="K4951" s="279" t="s">
        <v>394</v>
      </c>
      <c r="L4951" s="279" t="s">
        <v>394</v>
      </c>
      <c r="M4951" s="279" t="s">
        <v>394</v>
      </c>
      <c r="N4951" s="279" t="s">
        <v>394</v>
      </c>
      <c r="O4951" s="279" t="s">
        <v>394</v>
      </c>
      <c r="P4951" s="315">
        <v>0</v>
      </c>
      <c r="Q4951" s="279" t="s">
        <v>394</v>
      </c>
      <c r="R4951" s="279" t="s">
        <v>394</v>
      </c>
      <c r="S4951" s="279" t="s">
        <v>394</v>
      </c>
      <c r="T4951" s="279" t="s">
        <v>394</v>
      </c>
      <c r="U4951" s="279" t="s">
        <v>394</v>
      </c>
      <c r="V4951" s="279" t="s">
        <v>394</v>
      </c>
      <c r="W4951" s="279" t="s">
        <v>394</v>
      </c>
      <c r="X4951" s="279" t="s">
        <v>394</v>
      </c>
      <c r="Y4951" s="281"/>
      <c r="Z4951" s="279" t="s">
        <v>394</v>
      </c>
      <c r="AA4951" s="279" t="s">
        <v>394</v>
      </c>
      <c r="AB4951" s="281"/>
      <c r="AC4951" s="279" t="s">
        <v>394</v>
      </c>
      <c r="AF4951" s="276" t="str">
        <f>IFERROR(VLOOKUP(A4951,'[1]قوائم الترجمة'!AC$2:AD$2397,1,0),"م")</f>
        <v>م</v>
      </c>
      <c r="AG4951" s="232"/>
      <c r="AH4951" s="233"/>
      <c r="AI4951" s="233"/>
      <c r="AJ4951" s="233"/>
      <c r="AL4951" s="267"/>
      <c r="AM4951" s="235"/>
      <c r="AO4951" s="233"/>
      <c r="AU4951" s="234"/>
    </row>
    <row r="4952" spans="1:47" ht="21" x14ac:dyDescent="0.4">
      <c r="A4952" s="278">
        <v>124166</v>
      </c>
      <c r="B4952" s="279" t="s">
        <v>1779</v>
      </c>
      <c r="C4952" s="279" t="s">
        <v>577</v>
      </c>
      <c r="D4952" s="279" t="s">
        <v>560</v>
      </c>
      <c r="E4952" s="279" t="s">
        <v>394</v>
      </c>
      <c r="F4952"/>
      <c r="H4952" s="279" t="s">
        <v>394</v>
      </c>
      <c r="I4952" s="279" t="s">
        <v>540</v>
      </c>
      <c r="J4952" s="279" t="s">
        <v>394</v>
      </c>
      <c r="K4952" s="279" t="s">
        <v>394</v>
      </c>
      <c r="L4952" s="279" t="s">
        <v>394</v>
      </c>
      <c r="M4952" s="279" t="s">
        <v>394</v>
      </c>
      <c r="N4952" s="279" t="s">
        <v>394</v>
      </c>
      <c r="O4952" s="279" t="s">
        <v>394</v>
      </c>
      <c r="P4952" s="315">
        <v>0</v>
      </c>
      <c r="Q4952" s="279" t="s">
        <v>394</v>
      </c>
      <c r="R4952" s="279" t="s">
        <v>394</v>
      </c>
      <c r="S4952" s="279" t="s">
        <v>394</v>
      </c>
      <c r="T4952" s="279" t="s">
        <v>394</v>
      </c>
      <c r="U4952" s="279" t="s">
        <v>394</v>
      </c>
      <c r="V4952" s="279" t="s">
        <v>394</v>
      </c>
      <c r="W4952" s="279" t="s">
        <v>394</v>
      </c>
      <c r="X4952" s="279" t="s">
        <v>394</v>
      </c>
      <c r="Y4952" s="281"/>
      <c r="Z4952" s="279" t="s">
        <v>394</v>
      </c>
      <c r="AA4952" s="279" t="s">
        <v>394</v>
      </c>
      <c r="AB4952" s="281"/>
      <c r="AC4952" s="279" t="s">
        <v>394</v>
      </c>
      <c r="AF4952" s="276" t="str">
        <f>IFERROR(VLOOKUP(A4952,'[1]قوائم الترجمة'!AC$2:AD$2397,1,0),"م")</f>
        <v>م</v>
      </c>
      <c r="AG4952" s="232"/>
      <c r="AH4952" s="233"/>
      <c r="AI4952" s="233"/>
      <c r="AJ4952" s="233"/>
      <c r="AL4952" s="267"/>
      <c r="AM4952" s="235"/>
      <c r="AO4952" s="233"/>
      <c r="AU4952" s="234"/>
    </row>
    <row r="4953" spans="1:47" ht="21" x14ac:dyDescent="0.4">
      <c r="A4953" s="275">
        <v>124167</v>
      </c>
      <c r="B4953" s="276" t="s">
        <v>1778</v>
      </c>
      <c r="C4953" s="276" t="s">
        <v>459</v>
      </c>
      <c r="D4953" s="276" t="s">
        <v>663</v>
      </c>
      <c r="E4953" s="276" t="s">
        <v>424</v>
      </c>
      <c r="F4953" s="317" t="s">
        <v>8792</v>
      </c>
      <c r="G4953" s="317" t="s">
        <v>402</v>
      </c>
      <c r="H4953" s="276" t="s">
        <v>425</v>
      </c>
      <c r="I4953" s="276" t="s">
        <v>539</v>
      </c>
      <c r="J4953" s="276" t="s">
        <v>426</v>
      </c>
      <c r="K4953" s="277">
        <v>2017</v>
      </c>
      <c r="L4953" s="276" t="s">
        <v>404</v>
      </c>
      <c r="M4953" s="303"/>
      <c r="N4953" s="276" t="s">
        <v>394</v>
      </c>
      <c r="O4953" s="276" t="s">
        <v>394</v>
      </c>
      <c r="P4953" s="315">
        <v>0</v>
      </c>
      <c r="Q4953" s="303"/>
      <c r="R4953" s="276" t="s">
        <v>394</v>
      </c>
      <c r="S4953" s="276" t="s">
        <v>394</v>
      </c>
      <c r="T4953" s="303"/>
      <c r="U4953" s="303"/>
      <c r="V4953" s="303"/>
      <c r="W4953" s="303"/>
      <c r="X4953" s="303"/>
      <c r="Z4953" s="303"/>
      <c r="AA4953" s="303"/>
      <c r="AC4953" s="276" t="s">
        <v>394</v>
      </c>
      <c r="AF4953" s="276">
        <f>IFERROR(VLOOKUP(A4953,'[1]قوائم الترجمة'!AC$2:AD$2397,1,0),"م")</f>
        <v>124167</v>
      </c>
      <c r="AG4953" s="232"/>
      <c r="AH4953" s="233"/>
      <c r="AI4953" s="233"/>
      <c r="AJ4953" s="233"/>
      <c r="AL4953" s="267"/>
      <c r="AM4953" s="235"/>
      <c r="AO4953" s="236"/>
      <c r="AU4953" s="234"/>
    </row>
    <row r="4954" spans="1:47" ht="21" x14ac:dyDescent="0.4">
      <c r="A4954" s="278">
        <v>124168</v>
      </c>
      <c r="B4954" s="279" t="s">
        <v>1776</v>
      </c>
      <c r="C4954" s="279" t="s">
        <v>1777</v>
      </c>
      <c r="D4954" s="279" t="s">
        <v>987</v>
      </c>
      <c r="E4954" s="279" t="s">
        <v>394</v>
      </c>
      <c r="F4954"/>
      <c r="H4954" s="279" t="s">
        <v>394</v>
      </c>
      <c r="I4954" s="279" t="s">
        <v>539</v>
      </c>
      <c r="J4954" s="279" t="s">
        <v>394</v>
      </c>
      <c r="K4954" s="279" t="s">
        <v>394</v>
      </c>
      <c r="L4954" s="279" t="s">
        <v>394</v>
      </c>
      <c r="M4954" s="279" t="s">
        <v>394</v>
      </c>
      <c r="N4954" s="279" t="s">
        <v>394</v>
      </c>
      <c r="O4954" s="279" t="s">
        <v>394</v>
      </c>
      <c r="P4954" s="315">
        <v>0</v>
      </c>
      <c r="Q4954" s="279" t="s">
        <v>394</v>
      </c>
      <c r="R4954" s="279" t="s">
        <v>394</v>
      </c>
      <c r="S4954" s="279" t="s">
        <v>394</v>
      </c>
      <c r="T4954" s="279" t="s">
        <v>394</v>
      </c>
      <c r="U4954" s="279" t="s">
        <v>394</v>
      </c>
      <c r="V4954" s="279" t="s">
        <v>394</v>
      </c>
      <c r="W4954" s="279" t="s">
        <v>394</v>
      </c>
      <c r="X4954" s="279" t="s">
        <v>394</v>
      </c>
      <c r="Y4954" s="281"/>
      <c r="Z4954" s="279" t="s">
        <v>394</v>
      </c>
      <c r="AA4954" s="279" t="s">
        <v>394</v>
      </c>
      <c r="AB4954" s="281"/>
      <c r="AC4954" s="279" t="s">
        <v>394</v>
      </c>
      <c r="AF4954" s="276" t="str">
        <f>IFERROR(VLOOKUP(A4954,'[1]قوائم الترجمة'!AC$2:AD$2397,1,0),"م")</f>
        <v>م</v>
      </c>
      <c r="AG4954" s="232"/>
      <c r="AH4954" s="233"/>
      <c r="AI4954" s="233"/>
      <c r="AJ4954" s="233"/>
      <c r="AL4954" s="267"/>
      <c r="AM4954" s="235"/>
      <c r="AO4954" s="233"/>
      <c r="AU4954" s="234"/>
    </row>
    <row r="4955" spans="1:47" ht="21" x14ac:dyDescent="0.4">
      <c r="A4955" s="275">
        <v>124169</v>
      </c>
      <c r="B4955" s="276" t="s">
        <v>1298</v>
      </c>
      <c r="C4955" s="276" t="s">
        <v>477</v>
      </c>
      <c r="D4955" s="276" t="s">
        <v>490</v>
      </c>
      <c r="E4955" s="276" t="s">
        <v>424</v>
      </c>
      <c r="F4955" s="317" t="s">
        <v>8793</v>
      </c>
      <c r="G4955" s="317" t="s">
        <v>8794</v>
      </c>
      <c r="H4955" s="276" t="s">
        <v>425</v>
      </c>
      <c r="I4955" s="276" t="s">
        <v>540</v>
      </c>
      <c r="J4955" s="276" t="s">
        <v>403</v>
      </c>
      <c r="K4955" s="277">
        <v>2002</v>
      </c>
      <c r="L4955" s="276" t="s">
        <v>417</v>
      </c>
      <c r="M4955" s="303"/>
      <c r="N4955" s="276" t="s">
        <v>394</v>
      </c>
      <c r="O4955" s="276" t="s">
        <v>394</v>
      </c>
      <c r="P4955" s="315">
        <v>0</v>
      </c>
      <c r="Q4955" s="303"/>
      <c r="R4955" s="276" t="s">
        <v>394</v>
      </c>
      <c r="S4955" s="276" t="s">
        <v>394</v>
      </c>
      <c r="T4955" s="303"/>
      <c r="U4955" s="303"/>
      <c r="V4955" s="303"/>
      <c r="W4955" s="303"/>
      <c r="X4955" s="303"/>
      <c r="Z4955" s="303"/>
      <c r="AA4955" s="303"/>
      <c r="AC4955" s="276" t="s">
        <v>394</v>
      </c>
      <c r="AF4955" s="276">
        <f>IFERROR(VLOOKUP(A4955,'[1]قوائم الترجمة'!AC$2:AD$2397,1,0),"م")</f>
        <v>124169</v>
      </c>
      <c r="AG4955" s="232"/>
      <c r="AH4955" s="233"/>
      <c r="AI4955" s="233"/>
      <c r="AJ4955" s="233"/>
      <c r="AL4955" s="267"/>
      <c r="AM4955" s="235"/>
      <c r="AO4955" s="233"/>
      <c r="AU4955" s="234"/>
    </row>
    <row r="4956" spans="1:47" ht="21" x14ac:dyDescent="0.4">
      <c r="A4956" s="278">
        <v>124170</v>
      </c>
      <c r="B4956" s="279" t="s">
        <v>1775</v>
      </c>
      <c r="C4956" s="279" t="s">
        <v>497</v>
      </c>
      <c r="D4956" s="279" t="s">
        <v>959</v>
      </c>
      <c r="E4956" s="279" t="s">
        <v>394</v>
      </c>
      <c r="F4956"/>
      <c r="H4956" s="279" t="s">
        <v>394</v>
      </c>
      <c r="I4956" s="279" t="s">
        <v>539</v>
      </c>
      <c r="J4956" s="279" t="s">
        <v>394</v>
      </c>
      <c r="K4956" s="279" t="s">
        <v>394</v>
      </c>
      <c r="L4956" s="279" t="s">
        <v>394</v>
      </c>
      <c r="M4956" s="279" t="s">
        <v>394</v>
      </c>
      <c r="N4956" s="279" t="s">
        <v>394</v>
      </c>
      <c r="O4956" s="279" t="s">
        <v>394</v>
      </c>
      <c r="P4956" s="315">
        <v>0</v>
      </c>
      <c r="Q4956" s="279" t="s">
        <v>394</v>
      </c>
      <c r="R4956" s="279" t="s">
        <v>394</v>
      </c>
      <c r="S4956" s="279" t="s">
        <v>394</v>
      </c>
      <c r="T4956" s="279" t="s">
        <v>394</v>
      </c>
      <c r="U4956" s="279" t="s">
        <v>394</v>
      </c>
      <c r="V4956" s="279" t="s">
        <v>394</v>
      </c>
      <c r="W4956" s="279" t="s">
        <v>394</v>
      </c>
      <c r="X4956" s="279" t="s">
        <v>394</v>
      </c>
      <c r="Y4956" s="281"/>
      <c r="Z4956" s="279" t="s">
        <v>394</v>
      </c>
      <c r="AA4956" s="279" t="s">
        <v>394</v>
      </c>
      <c r="AB4956" s="281"/>
      <c r="AC4956" s="279" t="s">
        <v>394</v>
      </c>
      <c r="AF4956" s="276" t="str">
        <f>IFERROR(VLOOKUP(A4956,'[1]قوائم الترجمة'!AC$2:AD$2397,1,0),"م")</f>
        <v>م</v>
      </c>
      <c r="AG4956" s="232"/>
      <c r="AH4956" s="233"/>
      <c r="AI4956" s="233"/>
      <c r="AJ4956" s="233"/>
      <c r="AL4956" s="267"/>
      <c r="AM4956" s="235"/>
      <c r="AO4956" s="233"/>
      <c r="AU4956" s="234"/>
    </row>
    <row r="4957" spans="1:47" ht="21" x14ac:dyDescent="0.4">
      <c r="A4957" s="275">
        <v>124171</v>
      </c>
      <c r="B4957" s="276" t="s">
        <v>1774</v>
      </c>
      <c r="C4957" s="276" t="s">
        <v>154</v>
      </c>
      <c r="D4957" s="276" t="s">
        <v>770</v>
      </c>
      <c r="E4957" s="276" t="s">
        <v>424</v>
      </c>
      <c r="F4957" s="317" t="s">
        <v>8795</v>
      </c>
      <c r="G4957" s="317" t="s">
        <v>402</v>
      </c>
      <c r="H4957" s="276" t="s">
        <v>425</v>
      </c>
      <c r="I4957" s="276" t="s">
        <v>540</v>
      </c>
      <c r="J4957" s="276" t="s">
        <v>426</v>
      </c>
      <c r="K4957" s="277">
        <v>2021</v>
      </c>
      <c r="L4957" s="276" t="s">
        <v>402</v>
      </c>
      <c r="M4957" s="303"/>
      <c r="N4957" s="276" t="s">
        <v>394</v>
      </c>
      <c r="O4957" s="276" t="s">
        <v>394</v>
      </c>
      <c r="P4957" s="315">
        <v>0</v>
      </c>
      <c r="Q4957" s="303"/>
      <c r="R4957" s="276" t="s">
        <v>394</v>
      </c>
      <c r="S4957" s="276" t="s">
        <v>394</v>
      </c>
      <c r="T4957" s="303"/>
      <c r="U4957" s="303"/>
      <c r="V4957" s="303"/>
      <c r="W4957" s="303"/>
      <c r="X4957" s="303"/>
      <c r="Z4957" s="303"/>
      <c r="AA4957" s="303"/>
      <c r="AC4957" s="276" t="s">
        <v>394</v>
      </c>
      <c r="AF4957" s="276">
        <f>IFERROR(VLOOKUP(A4957,'[1]قوائم الترجمة'!AC$2:AD$2397,1,0),"م")</f>
        <v>124171</v>
      </c>
      <c r="AG4957" s="232"/>
      <c r="AH4957" s="233"/>
      <c r="AI4957" s="233"/>
      <c r="AJ4957" s="233"/>
      <c r="AL4957" s="267"/>
      <c r="AM4957" s="235"/>
      <c r="AO4957" s="236"/>
      <c r="AU4957" s="234"/>
    </row>
    <row r="4958" spans="1:47" ht="21" x14ac:dyDescent="0.4">
      <c r="A4958" s="275">
        <v>124172</v>
      </c>
      <c r="B4958" s="276" t="s">
        <v>1773</v>
      </c>
      <c r="C4958" s="276" t="s">
        <v>65</v>
      </c>
      <c r="D4958" s="276" t="s">
        <v>275</v>
      </c>
      <c r="E4958" s="276" t="s">
        <v>424</v>
      </c>
      <c r="F4958" s="317" t="s">
        <v>8796</v>
      </c>
      <c r="G4958" s="317" t="s">
        <v>8161</v>
      </c>
      <c r="H4958" s="276" t="s">
        <v>425</v>
      </c>
      <c r="I4958" s="276" t="s">
        <v>541</v>
      </c>
      <c r="J4958" s="276" t="s">
        <v>403</v>
      </c>
      <c r="K4958" s="277">
        <v>2004</v>
      </c>
      <c r="L4958" s="276" t="s">
        <v>412</v>
      </c>
      <c r="M4958" s="303"/>
      <c r="N4958" s="276" t="s">
        <v>394</v>
      </c>
      <c r="O4958" s="276" t="s">
        <v>394</v>
      </c>
      <c r="P4958" s="315">
        <v>0</v>
      </c>
      <c r="Q4958" s="303"/>
      <c r="R4958" s="276" t="s">
        <v>394</v>
      </c>
      <c r="S4958" s="276" t="s">
        <v>394</v>
      </c>
      <c r="T4958" s="303"/>
      <c r="U4958" s="303"/>
      <c r="V4958" s="303"/>
      <c r="W4958" s="303"/>
      <c r="X4958" s="303"/>
      <c r="Z4958" s="303"/>
      <c r="AA4958" s="303"/>
      <c r="AC4958" s="276" t="s">
        <v>394</v>
      </c>
      <c r="AF4958" s="276">
        <f>IFERROR(VLOOKUP(A4958,'[1]قوائم الترجمة'!AC$2:AD$2397,1,0),"م")</f>
        <v>124172</v>
      </c>
      <c r="AG4958" s="232"/>
      <c r="AH4958" s="233"/>
      <c r="AI4958" s="233"/>
      <c r="AJ4958" s="233"/>
      <c r="AL4958" s="267"/>
      <c r="AM4958" s="235"/>
      <c r="AO4958" s="236"/>
      <c r="AU4958" s="234"/>
    </row>
    <row r="4959" spans="1:47" ht="21" x14ac:dyDescent="0.4">
      <c r="A4959" s="278">
        <v>124173</v>
      </c>
      <c r="B4959" s="279" t="s">
        <v>1772</v>
      </c>
      <c r="C4959" s="279" t="s">
        <v>81</v>
      </c>
      <c r="D4959" s="279" t="s">
        <v>490</v>
      </c>
      <c r="E4959" s="279" t="s">
        <v>394</v>
      </c>
      <c r="F4959"/>
      <c r="H4959" s="279" t="s">
        <v>394</v>
      </c>
      <c r="I4959" s="279" t="s">
        <v>540</v>
      </c>
      <c r="J4959" s="279" t="s">
        <v>394</v>
      </c>
      <c r="K4959" s="279" t="s">
        <v>394</v>
      </c>
      <c r="L4959" s="279" t="s">
        <v>394</v>
      </c>
      <c r="M4959" s="279" t="s">
        <v>394</v>
      </c>
      <c r="N4959" s="279" t="s">
        <v>394</v>
      </c>
      <c r="O4959" s="279" t="s">
        <v>394</v>
      </c>
      <c r="P4959" s="315">
        <v>0</v>
      </c>
      <c r="Q4959" s="279" t="s">
        <v>394</v>
      </c>
      <c r="R4959" s="279" t="s">
        <v>394</v>
      </c>
      <c r="S4959" s="279" t="s">
        <v>394</v>
      </c>
      <c r="T4959" s="279" t="s">
        <v>394</v>
      </c>
      <c r="U4959" s="279" t="s">
        <v>394</v>
      </c>
      <c r="V4959" s="279" t="s">
        <v>394</v>
      </c>
      <c r="W4959" s="279" t="s">
        <v>394</v>
      </c>
      <c r="X4959" s="279" t="s">
        <v>394</v>
      </c>
      <c r="Y4959" s="281"/>
      <c r="Z4959" s="279" t="s">
        <v>394</v>
      </c>
      <c r="AA4959" s="279" t="s">
        <v>394</v>
      </c>
      <c r="AB4959" s="281"/>
      <c r="AC4959" s="279" t="s">
        <v>394</v>
      </c>
      <c r="AF4959" s="276" t="str">
        <f>IFERROR(VLOOKUP(A4959,'[1]قوائم الترجمة'!AC$2:AD$2397,1,0),"م")</f>
        <v>م</v>
      </c>
      <c r="AG4959" s="232"/>
      <c r="AH4959" s="233"/>
      <c r="AI4959" s="233"/>
      <c r="AJ4959" s="233"/>
      <c r="AL4959" s="267"/>
      <c r="AM4959" s="235"/>
      <c r="AO4959" s="233"/>
      <c r="AU4959" s="234"/>
    </row>
    <row r="4960" spans="1:47" ht="21" x14ac:dyDescent="0.4">
      <c r="A4960" s="278">
        <v>124174</v>
      </c>
      <c r="B4960" s="279" t="s">
        <v>1771</v>
      </c>
      <c r="C4960" s="279" t="s">
        <v>193</v>
      </c>
      <c r="D4960" s="279" t="s">
        <v>273</v>
      </c>
      <c r="E4960" s="279" t="s">
        <v>394</v>
      </c>
      <c r="F4960"/>
      <c r="H4960" s="279" t="s">
        <v>394</v>
      </c>
      <c r="I4960" s="279" t="s">
        <v>539</v>
      </c>
      <c r="J4960" s="279" t="s">
        <v>394</v>
      </c>
      <c r="K4960" s="279" t="s">
        <v>394</v>
      </c>
      <c r="L4960" s="279" t="s">
        <v>394</v>
      </c>
      <c r="M4960" s="279" t="s">
        <v>394</v>
      </c>
      <c r="N4960" s="279" t="s">
        <v>394</v>
      </c>
      <c r="O4960" s="279" t="s">
        <v>394</v>
      </c>
      <c r="P4960" s="315">
        <v>0</v>
      </c>
      <c r="Q4960" s="279" t="s">
        <v>394</v>
      </c>
      <c r="R4960" s="279" t="s">
        <v>394</v>
      </c>
      <c r="S4960" s="279" t="s">
        <v>394</v>
      </c>
      <c r="T4960" s="279" t="s">
        <v>394</v>
      </c>
      <c r="U4960" s="279" t="s">
        <v>394</v>
      </c>
      <c r="V4960" s="279" t="s">
        <v>394</v>
      </c>
      <c r="W4960" s="279" t="s">
        <v>394</v>
      </c>
      <c r="X4960" s="279" t="s">
        <v>394</v>
      </c>
      <c r="Y4960" s="281"/>
      <c r="Z4960" s="279" t="s">
        <v>394</v>
      </c>
      <c r="AA4960" s="279" t="s">
        <v>394</v>
      </c>
      <c r="AB4960" s="281"/>
      <c r="AC4960" s="279" t="s">
        <v>394</v>
      </c>
      <c r="AF4960" s="276" t="str">
        <f>IFERROR(VLOOKUP(A4960,'[1]قوائم الترجمة'!AC$2:AD$2397,1,0),"م")</f>
        <v>م</v>
      </c>
      <c r="AG4960" s="232"/>
      <c r="AH4960" s="233"/>
      <c r="AI4960" s="233"/>
      <c r="AJ4960" s="233"/>
      <c r="AL4960" s="267"/>
      <c r="AM4960" s="235"/>
      <c r="AO4960" s="233"/>
      <c r="AU4960" s="234"/>
    </row>
    <row r="4961" spans="1:47" ht="21" x14ac:dyDescent="0.4">
      <c r="A4961" s="275">
        <v>124175</v>
      </c>
      <c r="B4961" s="276" t="s">
        <v>1770</v>
      </c>
      <c r="C4961" s="276" t="s">
        <v>1072</v>
      </c>
      <c r="D4961" s="276" t="s">
        <v>8797</v>
      </c>
      <c r="E4961" s="276" t="s">
        <v>423</v>
      </c>
      <c r="F4961" s="317" t="s">
        <v>394</v>
      </c>
      <c r="G4961" s="317" t="s">
        <v>8144</v>
      </c>
      <c r="H4961" s="276" t="s">
        <v>425</v>
      </c>
      <c r="I4961" s="276" t="s">
        <v>540</v>
      </c>
      <c r="J4961" s="276" t="s">
        <v>403</v>
      </c>
      <c r="K4961" s="322"/>
      <c r="L4961" s="276" t="s">
        <v>404</v>
      </c>
      <c r="M4961" s="303"/>
      <c r="N4961" s="276" t="s">
        <v>8798</v>
      </c>
      <c r="O4961" s="276" t="s">
        <v>8429</v>
      </c>
      <c r="P4961" s="276">
        <v>20000</v>
      </c>
      <c r="Q4961" s="303"/>
      <c r="R4961" s="276" t="s">
        <v>394</v>
      </c>
      <c r="S4961" s="276"/>
      <c r="T4961" s="303"/>
      <c r="U4961" s="303"/>
      <c r="V4961" s="303"/>
      <c r="W4961" s="303"/>
      <c r="X4961" s="303"/>
      <c r="Z4961" s="303"/>
      <c r="AA4961" s="303"/>
      <c r="AC4961" s="276" t="s">
        <v>394</v>
      </c>
      <c r="AF4961" s="276">
        <f>IFERROR(VLOOKUP(A4961,'[1]قوائم الترجمة'!AC$2:AD$2397,1,0),"م")</f>
        <v>124175</v>
      </c>
      <c r="AG4961" s="232"/>
      <c r="AH4961" s="233"/>
      <c r="AI4961" s="233"/>
      <c r="AJ4961" s="233"/>
      <c r="AL4961" s="267"/>
      <c r="AM4961" s="235"/>
      <c r="AO4961" s="233"/>
      <c r="AU4961" s="234"/>
    </row>
    <row r="4962" spans="1:47" ht="21" x14ac:dyDescent="0.4">
      <c r="A4962" s="278">
        <v>124176</v>
      </c>
      <c r="B4962" s="279" t="s">
        <v>1769</v>
      </c>
      <c r="C4962" s="279" t="s">
        <v>1147</v>
      </c>
      <c r="D4962" s="279" t="s">
        <v>341</v>
      </c>
      <c r="E4962" s="279" t="s">
        <v>394</v>
      </c>
      <c r="F4962"/>
      <c r="H4962" s="279" t="s">
        <v>394</v>
      </c>
      <c r="I4962" s="279" t="s">
        <v>539</v>
      </c>
      <c r="J4962" s="279" t="s">
        <v>394</v>
      </c>
      <c r="K4962" s="279" t="s">
        <v>394</v>
      </c>
      <c r="L4962" s="279" t="s">
        <v>394</v>
      </c>
      <c r="M4962" s="279" t="s">
        <v>394</v>
      </c>
      <c r="N4962" s="279" t="s">
        <v>394</v>
      </c>
      <c r="O4962" s="279" t="s">
        <v>394</v>
      </c>
      <c r="P4962" s="315">
        <v>0</v>
      </c>
      <c r="Q4962" s="279" t="s">
        <v>394</v>
      </c>
      <c r="R4962" s="279" t="s">
        <v>394</v>
      </c>
      <c r="S4962" s="279" t="s">
        <v>394</v>
      </c>
      <c r="T4962" s="279" t="s">
        <v>394</v>
      </c>
      <c r="U4962" s="279" t="s">
        <v>394</v>
      </c>
      <c r="V4962" s="279" t="s">
        <v>394</v>
      </c>
      <c r="W4962" s="279" t="s">
        <v>394</v>
      </c>
      <c r="X4962" s="279" t="s">
        <v>394</v>
      </c>
      <c r="Y4962" s="281"/>
      <c r="Z4962" s="279" t="s">
        <v>394</v>
      </c>
      <c r="AA4962" s="279" t="s">
        <v>394</v>
      </c>
      <c r="AB4962" s="281"/>
      <c r="AC4962" s="279" t="s">
        <v>394</v>
      </c>
      <c r="AF4962" s="276" t="str">
        <f>IFERROR(VLOOKUP(A4962,'[1]قوائم الترجمة'!AC$2:AD$2397,1,0),"م")</f>
        <v>م</v>
      </c>
      <c r="AG4962" s="232"/>
      <c r="AH4962" s="233"/>
      <c r="AI4962" s="233"/>
      <c r="AJ4962" s="233"/>
      <c r="AL4962" s="267"/>
      <c r="AM4962" s="235"/>
      <c r="AO4962" s="233"/>
      <c r="AU4962" s="234"/>
    </row>
    <row r="4963" spans="1:47" ht="24" x14ac:dyDescent="0.65">
      <c r="A4963" s="275">
        <v>124177</v>
      </c>
      <c r="B4963" s="276" t="s">
        <v>1768</v>
      </c>
      <c r="C4963" s="276" t="s">
        <v>926</v>
      </c>
      <c r="D4963" s="276" t="s">
        <v>521</v>
      </c>
      <c r="E4963" s="276" t="s">
        <v>424</v>
      </c>
      <c r="F4963" s="317" t="s">
        <v>8799</v>
      </c>
      <c r="G4963" s="317" t="s">
        <v>402</v>
      </c>
      <c r="H4963" s="276" t="s">
        <v>425</v>
      </c>
      <c r="I4963" s="276" t="s">
        <v>541</v>
      </c>
      <c r="J4963" s="276" t="s">
        <v>403</v>
      </c>
      <c r="K4963" s="277">
        <v>2003</v>
      </c>
      <c r="L4963" s="276" t="s">
        <v>404</v>
      </c>
      <c r="M4963" s="303"/>
      <c r="N4963" s="276" t="s">
        <v>394</v>
      </c>
      <c r="O4963" s="276" t="s">
        <v>394</v>
      </c>
      <c r="P4963" s="315">
        <v>0</v>
      </c>
      <c r="Q4963" s="303"/>
      <c r="R4963" s="276" t="s">
        <v>394</v>
      </c>
      <c r="S4963" s="276" t="s">
        <v>394</v>
      </c>
      <c r="T4963" s="303"/>
      <c r="U4963" s="303"/>
      <c r="V4963" s="303"/>
      <c r="W4963" s="303"/>
      <c r="X4963" s="303"/>
      <c r="Z4963" s="303"/>
      <c r="AA4963" s="303"/>
      <c r="AC4963" s="276" t="s">
        <v>394</v>
      </c>
      <c r="AF4963" s="276">
        <f>IFERROR(VLOOKUP(A4963,'[1]قوائم الترجمة'!AC$2:AD$2397,1,0),"م")</f>
        <v>124177</v>
      </c>
      <c r="AG4963" s="242"/>
      <c r="AH4963" s="240"/>
      <c r="AI4963" s="240"/>
      <c r="AJ4963" s="240"/>
      <c r="AL4963" s="267"/>
      <c r="AM4963" s="235"/>
      <c r="AO4963" s="233"/>
      <c r="AU4963" s="234"/>
    </row>
    <row r="4964" spans="1:47" ht="24" x14ac:dyDescent="0.65">
      <c r="A4964" s="278">
        <v>124178</v>
      </c>
      <c r="B4964" s="279" t="s">
        <v>1767</v>
      </c>
      <c r="C4964" s="279" t="s">
        <v>518</v>
      </c>
      <c r="D4964" s="279" t="s">
        <v>273</v>
      </c>
      <c r="E4964" s="279" t="s">
        <v>394</v>
      </c>
      <c r="F4964"/>
      <c r="H4964" s="279" t="s">
        <v>394</v>
      </c>
      <c r="I4964" s="279" t="s">
        <v>539</v>
      </c>
      <c r="J4964" s="279" t="s">
        <v>394</v>
      </c>
      <c r="K4964" s="279" t="s">
        <v>394</v>
      </c>
      <c r="L4964" s="279" t="s">
        <v>394</v>
      </c>
      <c r="M4964" s="279" t="s">
        <v>394</v>
      </c>
      <c r="N4964" s="279" t="s">
        <v>394</v>
      </c>
      <c r="O4964" s="279" t="s">
        <v>394</v>
      </c>
      <c r="P4964" s="315">
        <v>0</v>
      </c>
      <c r="Q4964" s="279" t="s">
        <v>394</v>
      </c>
      <c r="R4964" s="279" t="s">
        <v>394</v>
      </c>
      <c r="S4964" s="279" t="s">
        <v>394</v>
      </c>
      <c r="T4964" s="279" t="s">
        <v>394</v>
      </c>
      <c r="U4964" s="279" t="s">
        <v>394</v>
      </c>
      <c r="V4964" s="279" t="s">
        <v>394</v>
      </c>
      <c r="W4964" s="279" t="s">
        <v>394</v>
      </c>
      <c r="X4964" s="279" t="s">
        <v>394</v>
      </c>
      <c r="Y4964" s="281"/>
      <c r="Z4964" s="279" t="s">
        <v>394</v>
      </c>
      <c r="AA4964" s="279" t="s">
        <v>394</v>
      </c>
      <c r="AB4964" s="281"/>
      <c r="AC4964" s="279" t="s">
        <v>394</v>
      </c>
      <c r="AF4964" s="276" t="str">
        <f>IFERROR(VLOOKUP(A4964,'[1]قوائم الترجمة'!AC$2:AD$2397,1,0),"م")</f>
        <v>م</v>
      </c>
      <c r="AG4964" s="242"/>
      <c r="AH4964" s="240"/>
      <c r="AI4964" s="240"/>
      <c r="AJ4964" s="240"/>
      <c r="AL4964" s="267"/>
      <c r="AM4964" s="235"/>
      <c r="AO4964" s="233"/>
      <c r="AU4964" s="234"/>
    </row>
    <row r="4965" spans="1:47" ht="21.6" x14ac:dyDescent="0.65">
      <c r="A4965" s="278">
        <v>124179</v>
      </c>
      <c r="B4965" s="279" t="s">
        <v>1766</v>
      </c>
      <c r="C4965" s="279" t="s">
        <v>110</v>
      </c>
      <c r="D4965" s="279" t="s">
        <v>548</v>
      </c>
      <c r="E4965" s="279" t="s">
        <v>394</v>
      </c>
      <c r="F4965"/>
      <c r="H4965" s="279" t="s">
        <v>394</v>
      </c>
      <c r="I4965" s="279" t="s">
        <v>539</v>
      </c>
      <c r="J4965" s="279" t="s">
        <v>394</v>
      </c>
      <c r="K4965" s="279" t="s">
        <v>394</v>
      </c>
      <c r="L4965" s="279" t="s">
        <v>394</v>
      </c>
      <c r="M4965" s="279" t="s">
        <v>394</v>
      </c>
      <c r="N4965" s="279" t="s">
        <v>394</v>
      </c>
      <c r="O4965" s="279" t="s">
        <v>394</v>
      </c>
      <c r="P4965" s="315">
        <v>0</v>
      </c>
      <c r="Q4965" s="279" t="s">
        <v>394</v>
      </c>
      <c r="R4965" s="279" t="s">
        <v>394</v>
      </c>
      <c r="S4965" s="279" t="s">
        <v>394</v>
      </c>
      <c r="T4965" s="279" t="s">
        <v>394</v>
      </c>
      <c r="U4965" s="279" t="s">
        <v>394</v>
      </c>
      <c r="V4965" s="279" t="s">
        <v>394</v>
      </c>
      <c r="W4965" s="279" t="s">
        <v>394</v>
      </c>
      <c r="X4965" s="279" t="s">
        <v>394</v>
      </c>
      <c r="Y4965" s="281"/>
      <c r="Z4965" s="279" t="s">
        <v>394</v>
      </c>
      <c r="AA4965" s="279" t="s">
        <v>394</v>
      </c>
      <c r="AB4965" s="281"/>
      <c r="AC4965" s="279" t="s">
        <v>394</v>
      </c>
      <c r="AF4965" s="276" t="str">
        <f>IFERROR(VLOOKUP(A4965,'[1]قوائم الترجمة'!AC$2:AD$2397,1,0),"م")</f>
        <v>م</v>
      </c>
      <c r="AG4965" s="242"/>
      <c r="AH4965" s="240"/>
      <c r="AI4965" s="240"/>
      <c r="AJ4965" s="240"/>
      <c r="AL4965" s="267"/>
      <c r="AM4965" s="235"/>
      <c r="AO4965" s="241"/>
      <c r="AU4965" s="234"/>
    </row>
    <row r="4966" spans="1:47" ht="24" x14ac:dyDescent="0.65">
      <c r="A4966" s="278">
        <v>124180</v>
      </c>
      <c r="B4966" s="279" t="s">
        <v>1765</v>
      </c>
      <c r="C4966" s="279" t="s">
        <v>68</v>
      </c>
      <c r="D4966" s="279" t="s">
        <v>266</v>
      </c>
      <c r="E4966" s="279" t="s">
        <v>394</v>
      </c>
      <c r="F4966"/>
      <c r="H4966" s="279" t="s">
        <v>394</v>
      </c>
      <c r="I4966" s="279" t="s">
        <v>539</v>
      </c>
      <c r="J4966" s="279" t="s">
        <v>394</v>
      </c>
      <c r="K4966" s="279" t="s">
        <v>394</v>
      </c>
      <c r="L4966" s="279" t="s">
        <v>394</v>
      </c>
      <c r="M4966" s="279" t="s">
        <v>394</v>
      </c>
      <c r="N4966" s="279" t="s">
        <v>394</v>
      </c>
      <c r="O4966" s="279" t="s">
        <v>394</v>
      </c>
      <c r="P4966" s="315">
        <v>0</v>
      </c>
      <c r="Q4966" s="279" t="s">
        <v>394</v>
      </c>
      <c r="R4966" s="279" t="s">
        <v>394</v>
      </c>
      <c r="S4966" s="279" t="s">
        <v>394</v>
      </c>
      <c r="T4966" s="279" t="s">
        <v>394</v>
      </c>
      <c r="U4966" s="279" t="s">
        <v>394</v>
      </c>
      <c r="V4966" s="279" t="s">
        <v>394</v>
      </c>
      <c r="W4966" s="279" t="s">
        <v>394</v>
      </c>
      <c r="X4966" s="279" t="s">
        <v>394</v>
      </c>
      <c r="Y4966" s="281"/>
      <c r="Z4966" s="279" t="s">
        <v>394</v>
      </c>
      <c r="AA4966" s="279" t="s">
        <v>394</v>
      </c>
      <c r="AB4966" s="281"/>
      <c r="AC4966" s="279" t="s">
        <v>394</v>
      </c>
      <c r="AF4966" s="276" t="str">
        <f>IFERROR(VLOOKUP(A4966,'[1]قوائم الترجمة'!AC$2:AD$2397,1,0),"م")</f>
        <v>م</v>
      </c>
      <c r="AG4966" s="242"/>
      <c r="AH4966" s="240"/>
      <c r="AI4966" s="240"/>
      <c r="AJ4966" s="240"/>
      <c r="AL4966" s="267"/>
      <c r="AM4966" s="235"/>
      <c r="AO4966" s="233"/>
      <c r="AU4966" s="234"/>
    </row>
    <row r="4967" spans="1:47" ht="21.6" x14ac:dyDescent="0.65">
      <c r="A4967" s="275">
        <v>124181</v>
      </c>
      <c r="B4967" s="276" t="s">
        <v>1764</v>
      </c>
      <c r="C4967" s="276" t="s">
        <v>1006</v>
      </c>
      <c r="D4967" s="276" t="s">
        <v>603</v>
      </c>
      <c r="E4967" s="276" t="s">
        <v>424</v>
      </c>
      <c r="F4967" s="317" t="s">
        <v>8751</v>
      </c>
      <c r="G4967" s="317" t="s">
        <v>8800</v>
      </c>
      <c r="H4967" s="276" t="s">
        <v>425</v>
      </c>
      <c r="I4967" s="276" t="s">
        <v>541</v>
      </c>
      <c r="J4967" s="276" t="s">
        <v>426</v>
      </c>
      <c r="K4967" s="277">
        <v>2016</v>
      </c>
      <c r="L4967" s="276" t="s">
        <v>414</v>
      </c>
      <c r="M4967" s="303"/>
      <c r="N4967" s="276" t="s">
        <v>394</v>
      </c>
      <c r="O4967" s="276" t="s">
        <v>394</v>
      </c>
      <c r="P4967" s="315">
        <v>0</v>
      </c>
      <c r="Q4967" s="303"/>
      <c r="R4967" s="276" t="s">
        <v>394</v>
      </c>
      <c r="S4967" s="276" t="s">
        <v>394</v>
      </c>
      <c r="T4967" s="303"/>
      <c r="U4967" s="303"/>
      <c r="V4967" s="303"/>
      <c r="W4967" s="303"/>
      <c r="X4967" s="303"/>
      <c r="Z4967" s="303"/>
      <c r="AA4967" s="303"/>
      <c r="AC4967" s="276" t="s">
        <v>394</v>
      </c>
      <c r="AF4967" s="276">
        <f>IFERROR(VLOOKUP(A4967,'[1]قوائم الترجمة'!AC$2:AD$2397,1,0),"م")</f>
        <v>124181</v>
      </c>
      <c r="AG4967" s="242"/>
      <c r="AH4967" s="240"/>
      <c r="AI4967" s="240"/>
      <c r="AJ4967" s="240"/>
      <c r="AL4967" s="267"/>
      <c r="AM4967" s="235"/>
      <c r="AO4967" s="241"/>
      <c r="AU4967" s="234"/>
    </row>
    <row r="4968" spans="1:47" ht="24" x14ac:dyDescent="0.65">
      <c r="A4968" s="275">
        <v>124182</v>
      </c>
      <c r="B4968" s="276" t="s">
        <v>1763</v>
      </c>
      <c r="C4968" s="276" t="s">
        <v>68</v>
      </c>
      <c r="D4968" s="276" t="s">
        <v>252</v>
      </c>
      <c r="E4968" s="276" t="s">
        <v>424</v>
      </c>
      <c r="F4968" s="317" t="s">
        <v>8801</v>
      </c>
      <c r="G4968" s="317" t="s">
        <v>402</v>
      </c>
      <c r="H4968" s="276" t="s">
        <v>425</v>
      </c>
      <c r="I4968" s="276" t="s">
        <v>541</v>
      </c>
      <c r="J4968" s="276" t="s">
        <v>426</v>
      </c>
      <c r="K4968" s="277">
        <v>1994</v>
      </c>
      <c r="L4968" s="276" t="s">
        <v>402</v>
      </c>
      <c r="M4968" s="303"/>
      <c r="N4968" s="276" t="s">
        <v>394</v>
      </c>
      <c r="O4968" s="276" t="s">
        <v>394</v>
      </c>
      <c r="P4968" s="315">
        <v>0</v>
      </c>
      <c r="Q4968" s="303"/>
      <c r="R4968" s="276" t="s">
        <v>394</v>
      </c>
      <c r="S4968" s="276" t="s">
        <v>394</v>
      </c>
      <c r="T4968" s="303"/>
      <c r="U4968" s="303"/>
      <c r="V4968" s="303"/>
      <c r="W4968" s="303"/>
      <c r="X4968" s="303"/>
      <c r="Z4968" s="303"/>
      <c r="AA4968" s="303"/>
      <c r="AC4968" s="276" t="s">
        <v>394</v>
      </c>
      <c r="AF4968" s="276">
        <f>IFERROR(VLOOKUP(A4968,'[1]قوائم الترجمة'!AC$2:AD$2397,1,0),"م")</f>
        <v>124182</v>
      </c>
      <c r="AG4968" s="242"/>
      <c r="AH4968" s="240"/>
      <c r="AI4968" s="240"/>
      <c r="AJ4968" s="240"/>
      <c r="AL4968" s="267"/>
      <c r="AM4968" s="235"/>
      <c r="AO4968" s="236"/>
      <c r="AU4968" s="234"/>
    </row>
    <row r="4969" spans="1:47" ht="21.6" x14ac:dyDescent="0.65">
      <c r="A4969" s="278">
        <v>124183</v>
      </c>
      <c r="B4969" s="279" t="s">
        <v>1762</v>
      </c>
      <c r="C4969" s="279" t="s">
        <v>71</v>
      </c>
      <c r="D4969" s="279" t="s">
        <v>313</v>
      </c>
      <c r="E4969" s="279" t="s">
        <v>394</v>
      </c>
      <c r="F4969"/>
      <c r="H4969" s="279" t="s">
        <v>394</v>
      </c>
      <c r="I4969" s="279" t="s">
        <v>540</v>
      </c>
      <c r="J4969" s="279" t="s">
        <v>394</v>
      </c>
      <c r="K4969" s="279" t="s">
        <v>394</v>
      </c>
      <c r="L4969" s="279" t="s">
        <v>394</v>
      </c>
      <c r="M4969" s="279" t="s">
        <v>394</v>
      </c>
      <c r="N4969" s="279" t="s">
        <v>394</v>
      </c>
      <c r="O4969" s="279" t="s">
        <v>394</v>
      </c>
      <c r="P4969" s="315">
        <v>0</v>
      </c>
      <c r="Q4969" s="279" t="s">
        <v>394</v>
      </c>
      <c r="R4969" s="279" t="s">
        <v>394</v>
      </c>
      <c r="S4969" s="279" t="s">
        <v>394</v>
      </c>
      <c r="T4969" s="279" t="s">
        <v>394</v>
      </c>
      <c r="U4969" s="279" t="s">
        <v>394</v>
      </c>
      <c r="V4969" s="279" t="s">
        <v>394</v>
      </c>
      <c r="W4969" s="279" t="s">
        <v>394</v>
      </c>
      <c r="X4969" s="279" t="s">
        <v>394</v>
      </c>
      <c r="Y4969" s="281"/>
      <c r="Z4969" s="279" t="s">
        <v>394</v>
      </c>
      <c r="AA4969" s="279" t="s">
        <v>394</v>
      </c>
      <c r="AB4969" s="281"/>
      <c r="AC4969" s="279" t="s">
        <v>394</v>
      </c>
      <c r="AF4969" s="276" t="str">
        <f>IFERROR(VLOOKUP(A4969,'[1]قوائم الترجمة'!AC$2:AD$2397,1,0),"م")</f>
        <v>م</v>
      </c>
      <c r="AG4969" s="242"/>
      <c r="AH4969" s="240"/>
      <c r="AI4969" s="240"/>
      <c r="AJ4969" s="240"/>
      <c r="AL4969" s="267"/>
      <c r="AM4969" s="235"/>
      <c r="AO4969" s="255"/>
      <c r="AU4969" s="234"/>
    </row>
    <row r="4970" spans="1:47" ht="21.6" x14ac:dyDescent="0.65">
      <c r="A4970" s="278">
        <v>124184</v>
      </c>
      <c r="B4970" s="279" t="s">
        <v>1760</v>
      </c>
      <c r="C4970" s="279" t="s">
        <v>1761</v>
      </c>
      <c r="D4970" s="279" t="s">
        <v>347</v>
      </c>
      <c r="E4970" s="279" t="s">
        <v>394</v>
      </c>
      <c r="F4970"/>
      <c r="H4970" s="279" t="s">
        <v>394</v>
      </c>
      <c r="I4970" s="279" t="s">
        <v>539</v>
      </c>
      <c r="J4970" s="279" t="s">
        <v>394</v>
      </c>
      <c r="K4970" s="279" t="s">
        <v>394</v>
      </c>
      <c r="L4970" s="279" t="s">
        <v>394</v>
      </c>
      <c r="M4970" s="279" t="s">
        <v>394</v>
      </c>
      <c r="N4970" s="279" t="s">
        <v>394</v>
      </c>
      <c r="O4970" s="279" t="s">
        <v>394</v>
      </c>
      <c r="P4970" s="315">
        <v>0</v>
      </c>
      <c r="Q4970" s="279" t="s">
        <v>394</v>
      </c>
      <c r="R4970" s="279" t="s">
        <v>394</v>
      </c>
      <c r="S4970" s="279" t="s">
        <v>394</v>
      </c>
      <c r="T4970" s="279" t="s">
        <v>394</v>
      </c>
      <c r="U4970" s="279" t="s">
        <v>394</v>
      </c>
      <c r="V4970" s="279" t="s">
        <v>394</v>
      </c>
      <c r="W4970" s="279" t="s">
        <v>394</v>
      </c>
      <c r="X4970" s="279" t="s">
        <v>394</v>
      </c>
      <c r="Y4970" s="281"/>
      <c r="Z4970" s="279" t="s">
        <v>394</v>
      </c>
      <c r="AA4970" s="279" t="s">
        <v>394</v>
      </c>
      <c r="AB4970" s="281"/>
      <c r="AC4970" s="279" t="s">
        <v>394</v>
      </c>
      <c r="AF4970" s="276" t="str">
        <f>IFERROR(VLOOKUP(A4970,'[1]قوائم الترجمة'!AC$2:AD$2397,1,0),"م")</f>
        <v>م</v>
      </c>
      <c r="AG4970" s="242"/>
      <c r="AH4970" s="240"/>
      <c r="AI4970" s="240"/>
      <c r="AJ4970" s="240"/>
      <c r="AL4970" s="267"/>
      <c r="AM4970" s="235"/>
      <c r="AO4970" s="255"/>
      <c r="AU4970" s="234"/>
    </row>
    <row r="4971" spans="1:47" ht="24" x14ac:dyDescent="0.65">
      <c r="A4971" s="278">
        <v>124185</v>
      </c>
      <c r="B4971" s="279" t="s">
        <v>1758</v>
      </c>
      <c r="C4971" s="279" t="s">
        <v>65</v>
      </c>
      <c r="D4971" s="279" t="s">
        <v>1759</v>
      </c>
      <c r="E4971" s="279" t="s">
        <v>394</v>
      </c>
      <c r="F4971"/>
      <c r="H4971" s="279" t="s">
        <v>394</v>
      </c>
      <c r="I4971" s="279" t="s">
        <v>539</v>
      </c>
      <c r="J4971" s="279" t="s">
        <v>394</v>
      </c>
      <c r="K4971" s="279" t="s">
        <v>394</v>
      </c>
      <c r="L4971" s="279" t="s">
        <v>394</v>
      </c>
      <c r="M4971" s="279" t="s">
        <v>394</v>
      </c>
      <c r="N4971" s="279" t="s">
        <v>394</v>
      </c>
      <c r="O4971" s="279" t="s">
        <v>394</v>
      </c>
      <c r="P4971" s="315">
        <v>0</v>
      </c>
      <c r="Q4971" s="279" t="s">
        <v>394</v>
      </c>
      <c r="R4971" s="279" t="s">
        <v>394</v>
      </c>
      <c r="S4971" s="279" t="s">
        <v>394</v>
      </c>
      <c r="T4971" s="279" t="s">
        <v>394</v>
      </c>
      <c r="U4971" s="279" t="s">
        <v>394</v>
      </c>
      <c r="V4971" s="279" t="s">
        <v>394</v>
      </c>
      <c r="W4971" s="279" t="s">
        <v>394</v>
      </c>
      <c r="X4971" s="279" t="s">
        <v>394</v>
      </c>
      <c r="Y4971" s="281"/>
      <c r="Z4971" s="279" t="s">
        <v>394</v>
      </c>
      <c r="AA4971" s="279" t="s">
        <v>394</v>
      </c>
      <c r="AB4971" s="281"/>
      <c r="AC4971" s="279" t="s">
        <v>394</v>
      </c>
      <c r="AF4971" s="276" t="str">
        <f>IFERROR(VLOOKUP(A4971,'[1]قوائم الترجمة'!AC$2:AD$2397,1,0),"م")</f>
        <v>م</v>
      </c>
      <c r="AG4971" s="242"/>
      <c r="AH4971" s="240"/>
      <c r="AI4971" s="240"/>
      <c r="AJ4971" s="240"/>
      <c r="AL4971" s="267"/>
      <c r="AM4971" s="235"/>
      <c r="AO4971" s="236"/>
      <c r="AU4971" s="234"/>
    </row>
    <row r="4972" spans="1:47" ht="24" x14ac:dyDescent="0.65">
      <c r="A4972" s="275">
        <v>124186</v>
      </c>
      <c r="B4972" s="276" t="s">
        <v>1757</v>
      </c>
      <c r="C4972" s="276" t="s">
        <v>81</v>
      </c>
      <c r="D4972" s="276" t="s">
        <v>352</v>
      </c>
      <c r="E4972" s="276" t="s">
        <v>424</v>
      </c>
      <c r="F4972" s="317" t="s">
        <v>8802</v>
      </c>
      <c r="G4972" s="317" t="s">
        <v>8203</v>
      </c>
      <c r="H4972" s="276" t="s">
        <v>425</v>
      </c>
      <c r="I4972" s="276" t="s">
        <v>541</v>
      </c>
      <c r="J4972" s="276" t="s">
        <v>403</v>
      </c>
      <c r="K4972" s="277">
        <v>2005</v>
      </c>
      <c r="L4972" s="276" t="s">
        <v>404</v>
      </c>
      <c r="M4972" s="303"/>
      <c r="N4972" s="276" t="s">
        <v>394</v>
      </c>
      <c r="O4972" s="276" t="s">
        <v>394</v>
      </c>
      <c r="P4972" s="315">
        <v>0</v>
      </c>
      <c r="Q4972" s="303"/>
      <c r="R4972" s="276" t="s">
        <v>394</v>
      </c>
      <c r="S4972" s="276" t="s">
        <v>394</v>
      </c>
      <c r="T4972" s="303"/>
      <c r="U4972" s="303"/>
      <c r="V4972" s="303"/>
      <c r="W4972" s="303"/>
      <c r="X4972" s="303"/>
      <c r="Z4972" s="303"/>
      <c r="AA4972" s="303"/>
      <c r="AC4972" s="276" t="s">
        <v>394</v>
      </c>
      <c r="AF4972" s="276">
        <f>IFERROR(VLOOKUP(A4972,'[1]قوائم الترجمة'!AC$2:AD$2397,1,0),"م")</f>
        <v>124186</v>
      </c>
      <c r="AG4972" s="242"/>
      <c r="AH4972" s="240"/>
      <c r="AI4972" s="240"/>
      <c r="AJ4972" s="240"/>
      <c r="AL4972" s="267"/>
      <c r="AM4972" s="235"/>
      <c r="AO4972" s="233"/>
      <c r="AU4972" s="234"/>
    </row>
    <row r="4973" spans="1:47" ht="24" x14ac:dyDescent="0.65">
      <c r="A4973" s="275">
        <v>124187</v>
      </c>
      <c r="B4973" s="276" t="s">
        <v>1756</v>
      </c>
      <c r="C4973" s="276" t="s">
        <v>697</v>
      </c>
      <c r="D4973" s="276" t="s">
        <v>1414</v>
      </c>
      <c r="E4973" s="276" t="s">
        <v>424</v>
      </c>
      <c r="F4973" s="317" t="s">
        <v>8803</v>
      </c>
      <c r="G4973" s="317" t="s">
        <v>410</v>
      </c>
      <c r="H4973" s="276" t="s">
        <v>425</v>
      </c>
      <c r="I4973" s="276" t="s">
        <v>540</v>
      </c>
      <c r="J4973" s="276" t="s">
        <v>426</v>
      </c>
      <c r="K4973" s="277">
        <v>2011</v>
      </c>
      <c r="L4973" s="276" t="s">
        <v>410</v>
      </c>
      <c r="M4973" s="303"/>
      <c r="N4973" s="276" t="s">
        <v>394</v>
      </c>
      <c r="O4973" s="276" t="s">
        <v>394</v>
      </c>
      <c r="P4973" s="315">
        <v>0</v>
      </c>
      <c r="Q4973" s="303"/>
      <c r="R4973" s="276" t="s">
        <v>394</v>
      </c>
      <c r="S4973" s="276" t="s">
        <v>394</v>
      </c>
      <c r="T4973" s="303"/>
      <c r="U4973" s="303"/>
      <c r="V4973" s="303"/>
      <c r="W4973" s="303"/>
      <c r="X4973" s="303"/>
      <c r="Z4973" s="303"/>
      <c r="AA4973" s="303"/>
      <c r="AC4973" s="276" t="s">
        <v>394</v>
      </c>
      <c r="AF4973" s="276">
        <f>IFERROR(VLOOKUP(A4973,'[1]قوائم الترجمة'!AC$2:AD$2397,1,0),"م")</f>
        <v>124187</v>
      </c>
      <c r="AG4973" s="242"/>
      <c r="AH4973" s="240"/>
      <c r="AI4973" s="240"/>
      <c r="AJ4973" s="240"/>
      <c r="AL4973" s="267"/>
      <c r="AM4973" s="235"/>
      <c r="AO4973" s="233"/>
      <c r="AU4973" s="234"/>
    </row>
    <row r="4974" spans="1:47" ht="24" x14ac:dyDescent="0.65">
      <c r="A4974" s="275">
        <v>124188</v>
      </c>
      <c r="B4974" s="276" t="s">
        <v>1755</v>
      </c>
      <c r="C4974" s="276" t="s">
        <v>80</v>
      </c>
      <c r="D4974" s="276" t="s">
        <v>249</v>
      </c>
      <c r="E4974" s="276" t="s">
        <v>5660</v>
      </c>
      <c r="F4974" s="317" t="s">
        <v>8804</v>
      </c>
      <c r="G4974" s="317" t="s">
        <v>402</v>
      </c>
      <c r="H4974" s="276" t="s">
        <v>425</v>
      </c>
      <c r="I4974" s="276" t="s">
        <v>541</v>
      </c>
      <c r="J4974" s="276" t="s">
        <v>8112</v>
      </c>
      <c r="K4974" s="277">
        <v>2012</v>
      </c>
      <c r="L4974" s="276" t="s">
        <v>417</v>
      </c>
      <c r="M4974" s="303"/>
      <c r="N4974" s="276" t="s">
        <v>394</v>
      </c>
      <c r="O4974" s="276" t="s">
        <v>394</v>
      </c>
      <c r="P4974" s="315">
        <v>0</v>
      </c>
      <c r="Q4974" s="303"/>
      <c r="R4974" s="276" t="s">
        <v>394</v>
      </c>
      <c r="S4974" s="276" t="s">
        <v>394</v>
      </c>
      <c r="T4974" s="303"/>
      <c r="U4974" s="303"/>
      <c r="V4974" s="303"/>
      <c r="W4974" s="303"/>
      <c r="X4974" s="303"/>
      <c r="Z4974" s="303"/>
      <c r="AA4974" s="303"/>
      <c r="AC4974" s="276" t="s">
        <v>394</v>
      </c>
      <c r="AF4974" s="276">
        <f>IFERROR(VLOOKUP(A4974,'[1]قوائم الترجمة'!AC$2:AD$2397,1,0),"م")</f>
        <v>124188</v>
      </c>
      <c r="AG4974" s="242"/>
      <c r="AH4974" s="240"/>
      <c r="AI4974" s="240"/>
      <c r="AJ4974" s="240"/>
      <c r="AL4974" s="267"/>
      <c r="AM4974" s="235"/>
      <c r="AO4974" s="233"/>
      <c r="AU4974" s="234"/>
    </row>
    <row r="4975" spans="1:47" ht="24" x14ac:dyDescent="0.65">
      <c r="A4975" s="278">
        <v>124189</v>
      </c>
      <c r="B4975" s="279" t="s">
        <v>1753</v>
      </c>
      <c r="C4975" s="279" t="s">
        <v>135</v>
      </c>
      <c r="D4975" s="279" t="s">
        <v>1754</v>
      </c>
      <c r="E4975" s="279" t="s">
        <v>394</v>
      </c>
      <c r="F4975"/>
      <c r="H4975" s="279" t="s">
        <v>394</v>
      </c>
      <c r="I4975" s="279" t="s">
        <v>539</v>
      </c>
      <c r="J4975" s="279" t="s">
        <v>394</v>
      </c>
      <c r="K4975" s="279" t="s">
        <v>394</v>
      </c>
      <c r="L4975" s="279" t="s">
        <v>394</v>
      </c>
      <c r="M4975" s="279" t="s">
        <v>394</v>
      </c>
      <c r="N4975" s="279" t="s">
        <v>394</v>
      </c>
      <c r="O4975" s="279" t="s">
        <v>394</v>
      </c>
      <c r="P4975" s="315">
        <v>0</v>
      </c>
      <c r="Q4975" s="279" t="s">
        <v>394</v>
      </c>
      <c r="R4975" s="279" t="s">
        <v>394</v>
      </c>
      <c r="S4975" s="279" t="s">
        <v>394</v>
      </c>
      <c r="T4975" s="279" t="s">
        <v>394</v>
      </c>
      <c r="U4975" s="279" t="s">
        <v>394</v>
      </c>
      <c r="V4975" s="279" t="s">
        <v>394</v>
      </c>
      <c r="W4975" s="279" t="s">
        <v>394</v>
      </c>
      <c r="X4975" s="279" t="s">
        <v>394</v>
      </c>
      <c r="Y4975" s="281"/>
      <c r="Z4975" s="279" t="s">
        <v>394</v>
      </c>
      <c r="AA4975" s="279" t="s">
        <v>394</v>
      </c>
      <c r="AB4975" s="281"/>
      <c r="AC4975" s="279" t="s">
        <v>394</v>
      </c>
      <c r="AF4975" s="276" t="str">
        <f>IFERROR(VLOOKUP(A4975,'[1]قوائم الترجمة'!AC$2:AD$2397,1,0),"م")</f>
        <v>م</v>
      </c>
      <c r="AG4975" s="242"/>
      <c r="AH4975" s="240"/>
      <c r="AI4975" s="240"/>
      <c r="AJ4975" s="240"/>
      <c r="AL4975" s="267"/>
      <c r="AM4975" s="235"/>
      <c r="AO4975" s="236"/>
      <c r="AU4975" s="234"/>
    </row>
    <row r="4976" spans="1:47" ht="21.6" x14ac:dyDescent="0.65">
      <c r="A4976" s="275">
        <v>124190</v>
      </c>
      <c r="B4976" s="276" t="s">
        <v>1752</v>
      </c>
      <c r="C4976" s="276" t="s">
        <v>131</v>
      </c>
      <c r="D4976" s="276" t="s">
        <v>1148</v>
      </c>
      <c r="E4976" s="276" t="s">
        <v>424</v>
      </c>
      <c r="F4976" s="317" t="s">
        <v>8805</v>
      </c>
      <c r="G4976" s="317" t="s">
        <v>8806</v>
      </c>
      <c r="H4976" s="276" t="s">
        <v>425</v>
      </c>
      <c r="I4976" s="276" t="s">
        <v>540</v>
      </c>
      <c r="J4976" s="276" t="s">
        <v>403</v>
      </c>
      <c r="K4976" s="277">
        <v>2015</v>
      </c>
      <c r="L4976" s="276" t="s">
        <v>411</v>
      </c>
      <c r="M4976" s="303"/>
      <c r="N4976" s="276" t="s">
        <v>394</v>
      </c>
      <c r="O4976" s="276" t="s">
        <v>394</v>
      </c>
      <c r="P4976" s="315">
        <v>0</v>
      </c>
      <c r="Q4976" s="303"/>
      <c r="R4976" s="276" t="s">
        <v>394</v>
      </c>
      <c r="S4976" s="276" t="s">
        <v>394</v>
      </c>
      <c r="T4976" s="303"/>
      <c r="U4976" s="303"/>
      <c r="V4976" s="303"/>
      <c r="W4976" s="303"/>
      <c r="X4976" s="303"/>
      <c r="Z4976" s="303"/>
      <c r="AA4976" s="303"/>
      <c r="AC4976" s="276" t="s">
        <v>394</v>
      </c>
      <c r="AF4976" s="276">
        <f>IFERROR(VLOOKUP(A4976,'[1]قوائم الترجمة'!AC$2:AD$2397,1,0),"م")</f>
        <v>124190</v>
      </c>
      <c r="AG4976" s="242"/>
      <c r="AH4976" s="240"/>
      <c r="AI4976" s="240"/>
      <c r="AJ4976" s="240"/>
      <c r="AL4976" s="267"/>
      <c r="AM4976" s="235"/>
      <c r="AO4976" s="255"/>
      <c r="AU4976" s="234"/>
    </row>
    <row r="4977" spans="1:47" ht="21.6" x14ac:dyDescent="0.65">
      <c r="A4977" s="278">
        <v>124191</v>
      </c>
      <c r="B4977" s="279" t="s">
        <v>1751</v>
      </c>
      <c r="C4977" s="279" t="s">
        <v>569</v>
      </c>
      <c r="D4977" s="279" t="s">
        <v>270</v>
      </c>
      <c r="E4977" s="279" t="s">
        <v>394</v>
      </c>
      <c r="F4977"/>
      <c r="H4977" s="279" t="s">
        <v>394</v>
      </c>
      <c r="I4977" s="279" t="s">
        <v>539</v>
      </c>
      <c r="J4977" s="279" t="s">
        <v>394</v>
      </c>
      <c r="K4977" s="279" t="s">
        <v>394</v>
      </c>
      <c r="L4977" s="279" t="s">
        <v>394</v>
      </c>
      <c r="M4977" s="279" t="s">
        <v>394</v>
      </c>
      <c r="N4977" s="279" t="s">
        <v>394</v>
      </c>
      <c r="O4977" s="279" t="s">
        <v>394</v>
      </c>
      <c r="P4977" s="315">
        <v>0</v>
      </c>
      <c r="Q4977" s="279" t="s">
        <v>394</v>
      </c>
      <c r="R4977" s="279" t="s">
        <v>394</v>
      </c>
      <c r="S4977" s="279" t="s">
        <v>394</v>
      </c>
      <c r="T4977" s="279" t="s">
        <v>394</v>
      </c>
      <c r="U4977" s="279" t="s">
        <v>394</v>
      </c>
      <c r="V4977" s="279" t="s">
        <v>394</v>
      </c>
      <c r="W4977" s="279" t="s">
        <v>394</v>
      </c>
      <c r="X4977" s="279" t="s">
        <v>394</v>
      </c>
      <c r="Y4977" s="281"/>
      <c r="Z4977" s="279" t="s">
        <v>394</v>
      </c>
      <c r="AA4977" s="279" t="s">
        <v>394</v>
      </c>
      <c r="AB4977" s="281"/>
      <c r="AC4977" s="279" t="s">
        <v>394</v>
      </c>
      <c r="AF4977" s="276" t="str">
        <f>IFERROR(VLOOKUP(A4977,'[1]قوائم الترجمة'!AC$2:AD$2397,1,0),"م")</f>
        <v>م</v>
      </c>
      <c r="AG4977" s="242"/>
      <c r="AH4977" s="240"/>
      <c r="AI4977" s="240"/>
      <c r="AJ4977" s="240"/>
      <c r="AL4977" s="267"/>
      <c r="AM4977" s="235"/>
      <c r="AO4977" s="255"/>
      <c r="AU4977" s="234"/>
    </row>
    <row r="4978" spans="1:47" ht="24" x14ac:dyDescent="0.65">
      <c r="A4978" s="278">
        <v>124192</v>
      </c>
      <c r="B4978" s="279" t="s">
        <v>1750</v>
      </c>
      <c r="C4978" s="279" t="s">
        <v>73</v>
      </c>
      <c r="D4978" s="279" t="s">
        <v>258</v>
      </c>
      <c r="E4978" s="279" t="s">
        <v>394</v>
      </c>
      <c r="F4978"/>
      <c r="H4978" s="279" t="s">
        <v>394</v>
      </c>
      <c r="I4978" s="279" t="s">
        <v>539</v>
      </c>
      <c r="J4978" s="279" t="s">
        <v>394</v>
      </c>
      <c r="K4978" s="279" t="s">
        <v>394</v>
      </c>
      <c r="L4978" s="279" t="s">
        <v>394</v>
      </c>
      <c r="M4978" s="279" t="s">
        <v>394</v>
      </c>
      <c r="N4978" s="279" t="s">
        <v>394</v>
      </c>
      <c r="O4978" s="279" t="s">
        <v>394</v>
      </c>
      <c r="P4978" s="315">
        <v>0</v>
      </c>
      <c r="Q4978" s="279" t="s">
        <v>394</v>
      </c>
      <c r="R4978" s="279" t="s">
        <v>394</v>
      </c>
      <c r="S4978" s="279" t="s">
        <v>394</v>
      </c>
      <c r="T4978" s="279" t="s">
        <v>394</v>
      </c>
      <c r="U4978" s="279" t="s">
        <v>394</v>
      </c>
      <c r="V4978" s="279" t="s">
        <v>394</v>
      </c>
      <c r="W4978" s="279" t="s">
        <v>394</v>
      </c>
      <c r="X4978" s="279" t="s">
        <v>394</v>
      </c>
      <c r="Y4978" s="281"/>
      <c r="Z4978" s="279" t="s">
        <v>394</v>
      </c>
      <c r="AA4978" s="279" t="s">
        <v>394</v>
      </c>
      <c r="AB4978" s="281"/>
      <c r="AC4978" s="279" t="s">
        <v>394</v>
      </c>
      <c r="AF4978" s="276" t="str">
        <f>IFERROR(VLOOKUP(A4978,'[1]قوائم الترجمة'!AC$2:AD$2397,1,0),"م")</f>
        <v>م</v>
      </c>
      <c r="AG4978" s="242"/>
      <c r="AH4978" s="240"/>
      <c r="AI4978" s="240"/>
      <c r="AJ4978" s="240"/>
      <c r="AL4978" s="267"/>
      <c r="AM4978" s="235"/>
      <c r="AO4978" s="233"/>
      <c r="AU4978" s="234"/>
    </row>
    <row r="4979" spans="1:47" ht="24" x14ac:dyDescent="0.65">
      <c r="A4979" s="275">
        <v>124193</v>
      </c>
      <c r="B4979" s="276" t="s">
        <v>1749</v>
      </c>
      <c r="C4979" s="276" t="s">
        <v>8807</v>
      </c>
      <c r="D4979" s="276" t="s">
        <v>968</v>
      </c>
      <c r="E4979" s="276" t="s">
        <v>424</v>
      </c>
      <c r="F4979" s="317" t="s">
        <v>8808</v>
      </c>
      <c r="G4979" s="317" t="s">
        <v>8116</v>
      </c>
      <c r="H4979" s="276" t="s">
        <v>425</v>
      </c>
      <c r="I4979" s="276" t="s">
        <v>541</v>
      </c>
      <c r="J4979" s="276" t="s">
        <v>426</v>
      </c>
      <c r="K4979" s="277">
        <v>2011</v>
      </c>
      <c r="L4979" s="276" t="s">
        <v>417</v>
      </c>
      <c r="M4979" s="303"/>
      <c r="N4979" s="276" t="s">
        <v>394</v>
      </c>
      <c r="O4979" s="276" t="s">
        <v>394</v>
      </c>
      <c r="P4979" s="315">
        <v>0</v>
      </c>
      <c r="Q4979" s="303"/>
      <c r="R4979" s="276" t="s">
        <v>394</v>
      </c>
      <c r="S4979" s="276" t="s">
        <v>394</v>
      </c>
      <c r="T4979" s="303"/>
      <c r="U4979" s="303"/>
      <c r="V4979" s="303"/>
      <c r="W4979" s="303"/>
      <c r="X4979" s="303"/>
      <c r="Z4979" s="303"/>
      <c r="AA4979" s="303"/>
      <c r="AC4979" s="276" t="s">
        <v>394</v>
      </c>
      <c r="AF4979" s="276">
        <f>IFERROR(VLOOKUP(A4979,'[1]قوائم الترجمة'!AC$2:AD$2397,1,0),"م")</f>
        <v>124193</v>
      </c>
      <c r="AG4979" s="242"/>
      <c r="AH4979" s="240"/>
      <c r="AI4979" s="240"/>
      <c r="AJ4979" s="240"/>
      <c r="AL4979" s="267"/>
      <c r="AM4979" s="235"/>
      <c r="AO4979" s="233"/>
      <c r="AU4979" s="234"/>
    </row>
    <row r="4980" spans="1:47" ht="24" x14ac:dyDescent="0.65">
      <c r="A4980" s="275">
        <v>124194</v>
      </c>
      <c r="B4980" s="276" t="s">
        <v>1748</v>
      </c>
      <c r="C4980" s="276" t="s">
        <v>1011</v>
      </c>
      <c r="D4980" s="276" t="s">
        <v>1414</v>
      </c>
      <c r="E4980" s="276" t="s">
        <v>423</v>
      </c>
      <c r="F4980" s="317" t="s">
        <v>394</v>
      </c>
      <c r="G4980" s="317" t="s">
        <v>8809</v>
      </c>
      <c r="H4980" s="276" t="s">
        <v>425</v>
      </c>
      <c r="I4980" s="276" t="s">
        <v>540</v>
      </c>
      <c r="J4980" s="276" t="s">
        <v>426</v>
      </c>
      <c r="K4980" s="322"/>
      <c r="L4980" s="276" t="s">
        <v>404</v>
      </c>
      <c r="M4980" s="303"/>
      <c r="N4980" s="276" t="s">
        <v>394</v>
      </c>
      <c r="O4980" s="276" t="s">
        <v>394</v>
      </c>
      <c r="P4980" s="315">
        <v>0</v>
      </c>
      <c r="Q4980" s="303"/>
      <c r="R4980" s="276" t="s">
        <v>394</v>
      </c>
      <c r="S4980" s="276" t="s">
        <v>394</v>
      </c>
      <c r="T4980" s="303"/>
      <c r="U4980" s="303"/>
      <c r="V4980" s="303"/>
      <c r="W4980" s="303"/>
      <c r="X4980" s="303"/>
      <c r="Z4980" s="303"/>
      <c r="AA4980" s="303"/>
      <c r="AC4980" s="276" t="s">
        <v>394</v>
      </c>
      <c r="AF4980" s="276">
        <f>IFERROR(VLOOKUP(A4980,'[1]قوائم الترجمة'!AC$2:AD$2397,1,0),"م")</f>
        <v>124194</v>
      </c>
      <c r="AG4980" s="242"/>
      <c r="AH4980" s="240"/>
      <c r="AI4980" s="240"/>
      <c r="AJ4980" s="240"/>
      <c r="AL4980" s="267"/>
      <c r="AM4980" s="235"/>
      <c r="AO4980" s="233"/>
      <c r="AU4980" s="234"/>
    </row>
    <row r="4981" spans="1:47" ht="21.6" x14ac:dyDescent="0.65">
      <c r="A4981" s="278">
        <v>124195</v>
      </c>
      <c r="B4981" s="279" t="s">
        <v>1746</v>
      </c>
      <c r="C4981" s="279" t="s">
        <v>790</v>
      </c>
      <c r="D4981" s="279" t="s">
        <v>1747</v>
      </c>
      <c r="E4981" s="279" t="s">
        <v>394</v>
      </c>
      <c r="F4981"/>
      <c r="H4981" s="279" t="s">
        <v>394</v>
      </c>
      <c r="I4981" s="279" t="s">
        <v>539</v>
      </c>
      <c r="J4981" s="279" t="s">
        <v>394</v>
      </c>
      <c r="K4981" s="279" t="s">
        <v>394</v>
      </c>
      <c r="L4981" s="279" t="s">
        <v>394</v>
      </c>
      <c r="M4981" s="279" t="s">
        <v>394</v>
      </c>
      <c r="N4981" s="279" t="s">
        <v>394</v>
      </c>
      <c r="O4981" s="279" t="s">
        <v>394</v>
      </c>
      <c r="P4981" s="315">
        <v>0</v>
      </c>
      <c r="Q4981" s="279" t="s">
        <v>394</v>
      </c>
      <c r="R4981" s="279" t="s">
        <v>394</v>
      </c>
      <c r="S4981" s="279" t="s">
        <v>394</v>
      </c>
      <c r="T4981" s="279" t="s">
        <v>394</v>
      </c>
      <c r="U4981" s="279" t="s">
        <v>394</v>
      </c>
      <c r="V4981" s="279" t="s">
        <v>394</v>
      </c>
      <c r="W4981" s="279" t="s">
        <v>394</v>
      </c>
      <c r="X4981" s="279" t="s">
        <v>394</v>
      </c>
      <c r="Y4981" s="281"/>
      <c r="Z4981" s="279" t="s">
        <v>394</v>
      </c>
      <c r="AA4981" s="279" t="s">
        <v>394</v>
      </c>
      <c r="AB4981" s="281"/>
      <c r="AC4981" s="279" t="s">
        <v>394</v>
      </c>
      <c r="AF4981" s="276" t="str">
        <f>IFERROR(VLOOKUP(A4981,'[1]قوائم الترجمة'!AC$2:AD$2397,1,0),"م")</f>
        <v>م</v>
      </c>
      <c r="AG4981" s="242"/>
      <c r="AH4981" s="240"/>
      <c r="AI4981" s="240"/>
      <c r="AJ4981" s="240"/>
      <c r="AL4981" s="267"/>
      <c r="AM4981" s="235"/>
      <c r="AO4981" s="255"/>
      <c r="AU4981" s="234"/>
    </row>
    <row r="4982" spans="1:47" ht="21.6" x14ac:dyDescent="0.65">
      <c r="A4982" s="278">
        <v>124196</v>
      </c>
      <c r="B4982" s="279" t="s">
        <v>1745</v>
      </c>
      <c r="C4982" s="279" t="s">
        <v>517</v>
      </c>
      <c r="D4982" s="279" t="s">
        <v>258</v>
      </c>
      <c r="E4982" s="279" t="s">
        <v>394</v>
      </c>
      <c r="F4982"/>
      <c r="H4982" s="279" t="s">
        <v>394</v>
      </c>
      <c r="I4982" s="279" t="s">
        <v>539</v>
      </c>
      <c r="J4982" s="279" t="s">
        <v>394</v>
      </c>
      <c r="K4982" s="279" t="s">
        <v>394</v>
      </c>
      <c r="L4982" s="279" t="s">
        <v>394</v>
      </c>
      <c r="M4982" s="279" t="s">
        <v>394</v>
      </c>
      <c r="N4982" s="279" t="s">
        <v>394</v>
      </c>
      <c r="O4982" s="279" t="s">
        <v>394</v>
      </c>
      <c r="P4982" s="315">
        <v>0</v>
      </c>
      <c r="Q4982" s="279" t="s">
        <v>394</v>
      </c>
      <c r="R4982" s="279" t="s">
        <v>394</v>
      </c>
      <c r="S4982" s="279" t="s">
        <v>394</v>
      </c>
      <c r="T4982" s="279" t="s">
        <v>394</v>
      </c>
      <c r="U4982" s="279" t="s">
        <v>394</v>
      </c>
      <c r="V4982" s="279" t="s">
        <v>394</v>
      </c>
      <c r="W4982" s="279" t="s">
        <v>394</v>
      </c>
      <c r="X4982" s="279" t="s">
        <v>394</v>
      </c>
      <c r="Y4982" s="281"/>
      <c r="Z4982" s="279" t="s">
        <v>394</v>
      </c>
      <c r="AA4982" s="279" t="s">
        <v>394</v>
      </c>
      <c r="AB4982" s="281"/>
      <c r="AC4982" s="279" t="s">
        <v>394</v>
      </c>
      <c r="AF4982" s="276" t="str">
        <f>IFERROR(VLOOKUP(A4982,'[1]قوائم الترجمة'!AC$2:AD$2397,1,0),"م")</f>
        <v>م</v>
      </c>
      <c r="AG4982" s="242"/>
      <c r="AH4982" s="240"/>
      <c r="AI4982" s="240"/>
      <c r="AJ4982" s="240"/>
      <c r="AL4982" s="267"/>
      <c r="AM4982" s="235"/>
      <c r="AO4982" s="255"/>
      <c r="AU4982" s="234"/>
    </row>
    <row r="4983" spans="1:47" ht="21.6" x14ac:dyDescent="0.65">
      <c r="A4983" s="278">
        <v>124197</v>
      </c>
      <c r="B4983" s="279" t="s">
        <v>1744</v>
      </c>
      <c r="C4983" s="279" t="s">
        <v>62</v>
      </c>
      <c r="D4983" s="279" t="s">
        <v>377</v>
      </c>
      <c r="E4983" s="279" t="s">
        <v>394</v>
      </c>
      <c r="F4983"/>
      <c r="H4983" s="279" t="s">
        <v>394</v>
      </c>
      <c r="I4983" s="279" t="s">
        <v>539</v>
      </c>
      <c r="J4983" s="279" t="s">
        <v>394</v>
      </c>
      <c r="K4983" s="279" t="s">
        <v>394</v>
      </c>
      <c r="L4983" s="279" t="s">
        <v>394</v>
      </c>
      <c r="M4983" s="279" t="s">
        <v>394</v>
      </c>
      <c r="N4983" s="279" t="s">
        <v>394</v>
      </c>
      <c r="O4983" s="279" t="s">
        <v>394</v>
      </c>
      <c r="P4983" s="315">
        <v>0</v>
      </c>
      <c r="Q4983" s="279" t="s">
        <v>394</v>
      </c>
      <c r="R4983" s="279" t="s">
        <v>394</v>
      </c>
      <c r="S4983" s="279" t="s">
        <v>394</v>
      </c>
      <c r="T4983" s="279" t="s">
        <v>394</v>
      </c>
      <c r="U4983" s="279" t="s">
        <v>394</v>
      </c>
      <c r="V4983" s="279" t="s">
        <v>394</v>
      </c>
      <c r="W4983" s="279" t="s">
        <v>394</v>
      </c>
      <c r="X4983" s="279" t="s">
        <v>394</v>
      </c>
      <c r="Y4983" s="281"/>
      <c r="Z4983" s="279" t="s">
        <v>394</v>
      </c>
      <c r="AA4983" s="279" t="s">
        <v>394</v>
      </c>
      <c r="AB4983" s="281"/>
      <c r="AC4983" s="279" t="s">
        <v>394</v>
      </c>
      <c r="AF4983" s="276" t="str">
        <f>IFERROR(VLOOKUP(A4983,'[1]قوائم الترجمة'!AC$2:AD$2397,1,0),"م")</f>
        <v>م</v>
      </c>
      <c r="AG4983" s="242"/>
      <c r="AH4983" s="240"/>
      <c r="AI4983" s="240"/>
      <c r="AJ4983" s="240"/>
      <c r="AL4983" s="267"/>
      <c r="AM4983" s="235"/>
      <c r="AO4983" s="241"/>
      <c r="AU4983" s="234"/>
    </row>
    <row r="4984" spans="1:47" ht="21.6" x14ac:dyDescent="0.65">
      <c r="A4984" s="278">
        <v>124198</v>
      </c>
      <c r="B4984" s="279" t="s">
        <v>1743</v>
      </c>
      <c r="C4984" s="279" t="s">
        <v>62</v>
      </c>
      <c r="D4984" s="279" t="s">
        <v>483</v>
      </c>
      <c r="E4984" s="279" t="s">
        <v>394</v>
      </c>
      <c r="F4984"/>
      <c r="H4984" s="279" t="s">
        <v>394</v>
      </c>
      <c r="I4984" s="279" t="s">
        <v>539</v>
      </c>
      <c r="J4984" s="279" t="s">
        <v>394</v>
      </c>
      <c r="K4984" s="279" t="s">
        <v>394</v>
      </c>
      <c r="L4984" s="279" t="s">
        <v>394</v>
      </c>
      <c r="M4984" s="279" t="s">
        <v>394</v>
      </c>
      <c r="N4984" s="279" t="s">
        <v>394</v>
      </c>
      <c r="O4984" s="279" t="s">
        <v>394</v>
      </c>
      <c r="P4984" s="315">
        <v>0</v>
      </c>
      <c r="Q4984" s="279" t="s">
        <v>394</v>
      </c>
      <c r="R4984" s="279" t="s">
        <v>394</v>
      </c>
      <c r="S4984" s="279" t="s">
        <v>394</v>
      </c>
      <c r="T4984" s="279" t="s">
        <v>394</v>
      </c>
      <c r="U4984" s="279" t="s">
        <v>394</v>
      </c>
      <c r="V4984" s="279" t="s">
        <v>394</v>
      </c>
      <c r="W4984" s="279" t="s">
        <v>394</v>
      </c>
      <c r="X4984" s="279" t="s">
        <v>394</v>
      </c>
      <c r="Y4984" s="281"/>
      <c r="Z4984" s="279" t="s">
        <v>394</v>
      </c>
      <c r="AA4984" s="279" t="s">
        <v>394</v>
      </c>
      <c r="AB4984" s="281"/>
      <c r="AC4984" s="279" t="s">
        <v>394</v>
      </c>
      <c r="AF4984" s="276" t="str">
        <f>IFERROR(VLOOKUP(A4984,'[1]قوائم الترجمة'!AC$2:AD$2397,1,0),"م")</f>
        <v>م</v>
      </c>
      <c r="AG4984" s="242"/>
      <c r="AH4984" s="240"/>
      <c r="AI4984" s="240"/>
      <c r="AJ4984" s="240"/>
      <c r="AL4984" s="267"/>
      <c r="AM4984" s="235"/>
      <c r="AO4984" s="241"/>
      <c r="AU4984" s="234"/>
    </row>
    <row r="4985" spans="1:47" ht="21.6" x14ac:dyDescent="0.65">
      <c r="A4985" s="275">
        <v>124199</v>
      </c>
      <c r="B4985" s="276" t="s">
        <v>1742</v>
      </c>
      <c r="C4985" s="276" t="s">
        <v>566</v>
      </c>
      <c r="D4985" s="276" t="s">
        <v>301</v>
      </c>
      <c r="E4985" s="276" t="s">
        <v>424</v>
      </c>
      <c r="F4985" s="317" t="s">
        <v>394</v>
      </c>
      <c r="G4985" s="317" t="s">
        <v>8349</v>
      </c>
      <c r="H4985" s="276" t="s">
        <v>425</v>
      </c>
      <c r="I4985" s="276" t="s">
        <v>540</v>
      </c>
      <c r="J4985" s="276" t="s">
        <v>403</v>
      </c>
      <c r="K4985" s="322"/>
      <c r="L4985" s="276" t="s">
        <v>411</v>
      </c>
      <c r="M4985" s="303"/>
      <c r="N4985" s="276" t="s">
        <v>394</v>
      </c>
      <c r="O4985" s="276" t="s">
        <v>394</v>
      </c>
      <c r="P4985" s="315">
        <v>0</v>
      </c>
      <c r="Q4985" s="303"/>
      <c r="R4985" s="276" t="s">
        <v>394</v>
      </c>
      <c r="S4985" s="276" t="s">
        <v>394</v>
      </c>
      <c r="T4985" s="303"/>
      <c r="U4985" s="303"/>
      <c r="V4985" s="303"/>
      <c r="W4985" s="303"/>
      <c r="X4985" s="303"/>
      <c r="Z4985" s="303"/>
      <c r="AA4985" s="303"/>
      <c r="AC4985" s="276" t="s">
        <v>394</v>
      </c>
      <c r="AF4985" s="276">
        <f>IFERROR(VLOOKUP(A4985,'[1]قوائم الترجمة'!AC$2:AD$2397,1,0),"م")</f>
        <v>124199</v>
      </c>
      <c r="AG4985" s="242"/>
      <c r="AH4985" s="240"/>
      <c r="AI4985" s="240"/>
      <c r="AJ4985" s="240"/>
      <c r="AL4985" s="267"/>
      <c r="AM4985" s="235"/>
      <c r="AO4985" s="255"/>
      <c r="AU4985" s="234"/>
    </row>
    <row r="4986" spans="1:47" ht="24" x14ac:dyDescent="0.65">
      <c r="A4986" s="275">
        <v>124200</v>
      </c>
      <c r="B4986" s="276" t="s">
        <v>1740</v>
      </c>
      <c r="C4986" s="276" t="s">
        <v>68</v>
      </c>
      <c r="D4986" s="276" t="s">
        <v>1741</v>
      </c>
      <c r="E4986" s="276" t="s">
        <v>5660</v>
      </c>
      <c r="F4986" s="317" t="s">
        <v>8702</v>
      </c>
      <c r="G4986" s="317" t="s">
        <v>8155</v>
      </c>
      <c r="H4986" s="276" t="s">
        <v>425</v>
      </c>
      <c r="I4986" s="276" t="s">
        <v>539</v>
      </c>
      <c r="J4986" s="276" t="s">
        <v>8101</v>
      </c>
      <c r="K4986" s="322"/>
      <c r="L4986" s="276" t="s">
        <v>8101</v>
      </c>
      <c r="M4986" s="303"/>
      <c r="N4986" s="276" t="s">
        <v>394</v>
      </c>
      <c r="O4986" s="276" t="s">
        <v>394</v>
      </c>
      <c r="P4986" s="315">
        <v>0</v>
      </c>
      <c r="Q4986" s="303"/>
      <c r="R4986" s="276" t="s">
        <v>394</v>
      </c>
      <c r="S4986" s="276" t="s">
        <v>394</v>
      </c>
      <c r="T4986" s="303"/>
      <c r="U4986" s="303"/>
      <c r="V4986" s="303"/>
      <c r="W4986" s="303"/>
      <c r="X4986" s="303"/>
      <c r="Z4986" s="303"/>
      <c r="AA4986" s="303"/>
      <c r="AC4986" s="276" t="s">
        <v>394</v>
      </c>
      <c r="AF4986" s="276">
        <f>IFERROR(VLOOKUP(A4986,'[1]قوائم الترجمة'!AC$2:AD$2397,1,0),"م")</f>
        <v>124200</v>
      </c>
      <c r="AG4986" s="242"/>
      <c r="AH4986" s="240"/>
      <c r="AI4986" s="240"/>
      <c r="AJ4986" s="240"/>
      <c r="AL4986" s="267"/>
      <c r="AM4986" s="235"/>
      <c r="AO4986" s="236"/>
      <c r="AU4986" s="234"/>
    </row>
    <row r="4987" spans="1:47" ht="21.6" x14ac:dyDescent="0.65">
      <c r="A4987" s="275">
        <v>124201</v>
      </c>
      <c r="B4987" s="276" t="s">
        <v>1739</v>
      </c>
      <c r="C4987" s="276" t="s">
        <v>102</v>
      </c>
      <c r="D4987" s="276" t="s">
        <v>272</v>
      </c>
      <c r="E4987" s="276" t="s">
        <v>424</v>
      </c>
      <c r="F4987" s="317" t="s">
        <v>8810</v>
      </c>
      <c r="G4987" s="317" t="s">
        <v>8811</v>
      </c>
      <c r="H4987" s="276" t="s">
        <v>425</v>
      </c>
      <c r="I4987" s="276" t="s">
        <v>541</v>
      </c>
      <c r="J4987" s="276" t="s">
        <v>403</v>
      </c>
      <c r="K4987" s="277">
        <v>2007</v>
      </c>
      <c r="L4987" s="276" t="s">
        <v>411</v>
      </c>
      <c r="M4987" s="303"/>
      <c r="N4987" s="276" t="s">
        <v>394</v>
      </c>
      <c r="O4987" s="276" t="s">
        <v>394</v>
      </c>
      <c r="P4987" s="315">
        <v>0</v>
      </c>
      <c r="Q4987" s="303"/>
      <c r="R4987" s="276" t="s">
        <v>394</v>
      </c>
      <c r="S4987" s="276" t="s">
        <v>394</v>
      </c>
      <c r="T4987" s="303"/>
      <c r="U4987" s="303"/>
      <c r="V4987" s="303"/>
      <c r="W4987" s="303"/>
      <c r="X4987" s="303"/>
      <c r="Z4987" s="303"/>
      <c r="AA4987" s="303"/>
      <c r="AC4987" s="276" t="s">
        <v>394</v>
      </c>
      <c r="AF4987" s="276">
        <f>IFERROR(VLOOKUP(A4987,'[1]قوائم الترجمة'!AC$2:AD$2397,1,0),"م")</f>
        <v>124201</v>
      </c>
      <c r="AG4987" s="242"/>
      <c r="AH4987" s="240"/>
      <c r="AI4987" s="240"/>
      <c r="AJ4987" s="240"/>
      <c r="AL4987" s="267"/>
      <c r="AM4987" s="235"/>
      <c r="AO4987" s="241"/>
      <c r="AU4987" s="234"/>
    </row>
    <row r="4988" spans="1:47" ht="24" x14ac:dyDescent="0.65">
      <c r="A4988" s="278">
        <v>124202</v>
      </c>
      <c r="B4988" s="279" t="s">
        <v>1738</v>
      </c>
      <c r="C4988" s="279" t="s">
        <v>104</v>
      </c>
      <c r="D4988" s="279" t="s">
        <v>346</v>
      </c>
      <c r="E4988" s="279" t="s">
        <v>394</v>
      </c>
      <c r="F4988"/>
      <c r="H4988" s="279" t="s">
        <v>394</v>
      </c>
      <c r="I4988" s="279" t="s">
        <v>539</v>
      </c>
      <c r="J4988" s="279" t="s">
        <v>394</v>
      </c>
      <c r="K4988" s="279" t="s">
        <v>394</v>
      </c>
      <c r="L4988" s="279" t="s">
        <v>394</v>
      </c>
      <c r="M4988" s="279" t="s">
        <v>394</v>
      </c>
      <c r="N4988" s="279" t="s">
        <v>394</v>
      </c>
      <c r="O4988" s="279" t="s">
        <v>394</v>
      </c>
      <c r="P4988" s="315">
        <v>0</v>
      </c>
      <c r="Q4988" s="279" t="s">
        <v>394</v>
      </c>
      <c r="R4988" s="279" t="s">
        <v>394</v>
      </c>
      <c r="S4988" s="279" t="s">
        <v>394</v>
      </c>
      <c r="T4988" s="279" t="s">
        <v>394</v>
      </c>
      <c r="U4988" s="279" t="s">
        <v>394</v>
      </c>
      <c r="V4988" s="279" t="s">
        <v>394</v>
      </c>
      <c r="W4988" s="279" t="s">
        <v>394</v>
      </c>
      <c r="X4988" s="279" t="s">
        <v>394</v>
      </c>
      <c r="Y4988" s="281"/>
      <c r="Z4988" s="279" t="s">
        <v>394</v>
      </c>
      <c r="AA4988" s="279" t="s">
        <v>394</v>
      </c>
      <c r="AB4988" s="281"/>
      <c r="AC4988" s="279" t="s">
        <v>394</v>
      </c>
      <c r="AF4988" s="276" t="str">
        <f>IFERROR(VLOOKUP(A4988,'[1]قوائم الترجمة'!AC$2:AD$2397,1,0),"م")</f>
        <v>م</v>
      </c>
      <c r="AG4988" s="242"/>
      <c r="AH4988" s="240"/>
      <c r="AI4988" s="240"/>
      <c r="AJ4988" s="240"/>
      <c r="AL4988" s="267"/>
      <c r="AM4988" s="235"/>
      <c r="AO4988" s="233"/>
      <c r="AU4988" s="234"/>
    </row>
    <row r="4989" spans="1:47" ht="24" x14ac:dyDescent="0.65">
      <c r="A4989" s="275">
        <v>124203</v>
      </c>
      <c r="B4989" s="276" t="s">
        <v>1737</v>
      </c>
      <c r="C4989" s="276" t="s">
        <v>8812</v>
      </c>
      <c r="D4989" s="276" t="s">
        <v>353</v>
      </c>
      <c r="E4989" s="276" t="s">
        <v>424</v>
      </c>
      <c r="F4989" s="317" t="s">
        <v>8813</v>
      </c>
      <c r="G4989" s="317" t="s">
        <v>402</v>
      </c>
      <c r="H4989" s="276" t="s">
        <v>425</v>
      </c>
      <c r="I4989" s="276" t="s">
        <v>541</v>
      </c>
      <c r="J4989" s="276" t="s">
        <v>403</v>
      </c>
      <c r="K4989" s="277">
        <v>2006</v>
      </c>
      <c r="L4989" s="276" t="s">
        <v>402</v>
      </c>
      <c r="M4989" s="303"/>
      <c r="N4989" s="276" t="s">
        <v>394</v>
      </c>
      <c r="O4989" s="276" t="s">
        <v>394</v>
      </c>
      <c r="P4989" s="315">
        <v>0</v>
      </c>
      <c r="Q4989" s="303"/>
      <c r="R4989" s="276" t="s">
        <v>394</v>
      </c>
      <c r="S4989" s="276" t="s">
        <v>394</v>
      </c>
      <c r="T4989" s="303"/>
      <c r="U4989" s="303"/>
      <c r="V4989" s="303"/>
      <c r="W4989" s="303"/>
      <c r="X4989" s="303"/>
      <c r="Z4989" s="303"/>
      <c r="AA4989" s="303"/>
      <c r="AC4989" s="276" t="s">
        <v>394</v>
      </c>
      <c r="AF4989" s="276">
        <f>IFERROR(VLOOKUP(A4989,'[1]قوائم الترجمة'!AC$2:AD$2397,1,0),"م")</f>
        <v>124203</v>
      </c>
      <c r="AG4989" s="242"/>
      <c r="AH4989" s="240"/>
      <c r="AI4989" s="240"/>
      <c r="AJ4989" s="240"/>
      <c r="AL4989" s="267"/>
      <c r="AM4989" s="235"/>
      <c r="AO4989" s="236"/>
      <c r="AU4989" s="234"/>
    </row>
    <row r="4990" spans="1:47" ht="21.6" x14ac:dyDescent="0.65">
      <c r="A4990" s="278">
        <v>124204</v>
      </c>
      <c r="B4990" s="279" t="s">
        <v>1736</v>
      </c>
      <c r="C4990" s="279" t="s">
        <v>120</v>
      </c>
      <c r="D4990" s="279" t="s">
        <v>623</v>
      </c>
      <c r="E4990" s="279" t="s">
        <v>394</v>
      </c>
      <c r="F4990"/>
      <c r="H4990" s="279" t="s">
        <v>394</v>
      </c>
      <c r="I4990" s="279" t="s">
        <v>540</v>
      </c>
      <c r="J4990" s="279" t="s">
        <v>394</v>
      </c>
      <c r="K4990" s="279" t="s">
        <v>394</v>
      </c>
      <c r="L4990" s="279" t="s">
        <v>394</v>
      </c>
      <c r="M4990" s="279" t="s">
        <v>394</v>
      </c>
      <c r="N4990" s="279" t="s">
        <v>394</v>
      </c>
      <c r="O4990" s="279" t="s">
        <v>394</v>
      </c>
      <c r="P4990" s="315">
        <v>0</v>
      </c>
      <c r="Q4990" s="279" t="s">
        <v>394</v>
      </c>
      <c r="R4990" s="279" t="s">
        <v>394</v>
      </c>
      <c r="S4990" s="279" t="s">
        <v>394</v>
      </c>
      <c r="T4990" s="279" t="s">
        <v>394</v>
      </c>
      <c r="U4990" s="279" t="s">
        <v>394</v>
      </c>
      <c r="V4990" s="279" t="s">
        <v>394</v>
      </c>
      <c r="W4990" s="279" t="s">
        <v>394</v>
      </c>
      <c r="X4990" s="279" t="s">
        <v>394</v>
      </c>
      <c r="Y4990" s="281"/>
      <c r="Z4990" s="279" t="s">
        <v>394</v>
      </c>
      <c r="AA4990" s="279" t="s">
        <v>394</v>
      </c>
      <c r="AB4990" s="281"/>
      <c r="AC4990" s="279" t="s">
        <v>394</v>
      </c>
      <c r="AF4990" s="276" t="str">
        <f>IFERROR(VLOOKUP(A4990,'[1]قوائم الترجمة'!AC$2:AD$2397,1,0),"م")</f>
        <v>م</v>
      </c>
      <c r="AG4990" s="242"/>
      <c r="AH4990" s="240"/>
      <c r="AI4990" s="240"/>
      <c r="AJ4990" s="240"/>
      <c r="AL4990" s="267"/>
      <c r="AM4990" s="235"/>
      <c r="AO4990" s="255"/>
      <c r="AU4990" s="234"/>
    </row>
    <row r="4991" spans="1:47" ht="24" x14ac:dyDescent="0.65">
      <c r="A4991" s="275">
        <v>124205</v>
      </c>
      <c r="B4991" s="276" t="s">
        <v>1735</v>
      </c>
      <c r="C4991" s="276" t="s">
        <v>974</v>
      </c>
      <c r="D4991" s="276" t="s">
        <v>639</v>
      </c>
      <c r="E4991" s="276" t="s">
        <v>424</v>
      </c>
      <c r="F4991" s="317" t="s">
        <v>8814</v>
      </c>
      <c r="G4991" s="317" t="s">
        <v>417</v>
      </c>
      <c r="H4991" s="276" t="s">
        <v>425</v>
      </c>
      <c r="I4991" s="276" t="s">
        <v>540</v>
      </c>
      <c r="J4991" s="276" t="s">
        <v>426</v>
      </c>
      <c r="K4991" s="277">
        <v>2019</v>
      </c>
      <c r="L4991" s="276" t="s">
        <v>417</v>
      </c>
      <c r="M4991" s="303"/>
      <c r="N4991" s="276" t="s">
        <v>394</v>
      </c>
      <c r="O4991" s="276" t="s">
        <v>394</v>
      </c>
      <c r="P4991" s="315">
        <v>0</v>
      </c>
      <c r="Q4991" s="303"/>
      <c r="R4991" s="276" t="s">
        <v>394</v>
      </c>
      <c r="S4991" s="276" t="s">
        <v>394</v>
      </c>
      <c r="T4991" s="303"/>
      <c r="U4991" s="303"/>
      <c r="V4991" s="303"/>
      <c r="W4991" s="303"/>
      <c r="X4991" s="303"/>
      <c r="Z4991" s="303"/>
      <c r="AA4991" s="303"/>
      <c r="AC4991" s="276" t="s">
        <v>394</v>
      </c>
      <c r="AF4991" s="276">
        <f>IFERROR(VLOOKUP(A4991,'[1]قوائم الترجمة'!AC$2:AD$2397,1,0),"م")</f>
        <v>124205</v>
      </c>
      <c r="AG4991" s="242"/>
      <c r="AH4991" s="240"/>
      <c r="AI4991" s="240"/>
      <c r="AJ4991" s="240"/>
      <c r="AL4991" s="267"/>
      <c r="AM4991" s="235"/>
      <c r="AO4991" s="233"/>
      <c r="AU4991" s="234"/>
    </row>
    <row r="4992" spans="1:47" ht="21.6" x14ac:dyDescent="0.65">
      <c r="A4992" s="275">
        <v>124206</v>
      </c>
      <c r="B4992" s="276" t="s">
        <v>1734</v>
      </c>
      <c r="C4992" s="276" t="s">
        <v>588</v>
      </c>
      <c r="D4992" s="276" t="s">
        <v>668</v>
      </c>
      <c r="E4992" s="276" t="s">
        <v>423</v>
      </c>
      <c r="F4992" s="317" t="s">
        <v>8815</v>
      </c>
      <c r="G4992" s="317" t="s">
        <v>402</v>
      </c>
      <c r="H4992" s="276" t="s">
        <v>425</v>
      </c>
      <c r="I4992" s="276" t="s">
        <v>541</v>
      </c>
      <c r="J4992" s="276" t="s">
        <v>403</v>
      </c>
      <c r="K4992" s="277">
        <v>2009</v>
      </c>
      <c r="L4992" s="276" t="s">
        <v>402</v>
      </c>
      <c r="M4992" s="303"/>
      <c r="N4992" s="276" t="s">
        <v>394</v>
      </c>
      <c r="O4992" s="276" t="s">
        <v>394</v>
      </c>
      <c r="P4992" s="315">
        <v>0</v>
      </c>
      <c r="Q4992" s="303"/>
      <c r="R4992" s="276" t="s">
        <v>394</v>
      </c>
      <c r="S4992" s="276" t="s">
        <v>394</v>
      </c>
      <c r="T4992" s="303"/>
      <c r="U4992" s="303"/>
      <c r="V4992" s="303"/>
      <c r="W4992" s="303"/>
      <c r="X4992" s="303"/>
      <c r="Z4992" s="303"/>
      <c r="AA4992" s="303"/>
      <c r="AC4992" s="276" t="s">
        <v>394</v>
      </c>
      <c r="AF4992" s="276">
        <f>IFERROR(VLOOKUP(A4992,'[1]قوائم الترجمة'!AC$2:AD$2397,1,0),"م")</f>
        <v>124206</v>
      </c>
      <c r="AG4992" s="242"/>
      <c r="AH4992" s="240"/>
      <c r="AI4992" s="240"/>
      <c r="AJ4992" s="240"/>
      <c r="AL4992" s="267"/>
      <c r="AM4992" s="235"/>
      <c r="AO4992" s="255"/>
      <c r="AU4992" s="234"/>
    </row>
    <row r="4993" spans="1:47" ht="24" x14ac:dyDescent="0.65">
      <c r="A4993" s="275">
        <v>124207</v>
      </c>
      <c r="B4993" s="276" t="s">
        <v>1733</v>
      </c>
      <c r="C4993" s="276" t="s">
        <v>476</v>
      </c>
      <c r="D4993" s="276" t="s">
        <v>331</v>
      </c>
      <c r="E4993" s="276" t="s">
        <v>424</v>
      </c>
      <c r="F4993" s="317" t="s">
        <v>8378</v>
      </c>
      <c r="G4993" s="317" t="s">
        <v>8379</v>
      </c>
      <c r="H4993" s="276" t="s">
        <v>8389</v>
      </c>
      <c r="I4993" s="276" t="s">
        <v>542</v>
      </c>
      <c r="J4993" s="276" t="s">
        <v>7215</v>
      </c>
      <c r="K4993" s="277">
        <v>0</v>
      </c>
      <c r="L4993" s="276" t="s">
        <v>7215</v>
      </c>
      <c r="M4993" s="303"/>
      <c r="N4993" s="276" t="s">
        <v>394</v>
      </c>
      <c r="O4993" s="276" t="s">
        <v>394</v>
      </c>
      <c r="P4993" s="315">
        <v>0</v>
      </c>
      <c r="Q4993" s="303"/>
      <c r="R4993" s="276" t="s">
        <v>394</v>
      </c>
      <c r="S4993" s="276" t="s">
        <v>394</v>
      </c>
      <c r="T4993" s="303"/>
      <c r="U4993" s="303"/>
      <c r="V4993" s="303"/>
      <c r="W4993" s="303"/>
      <c r="X4993" s="303"/>
      <c r="Z4993" s="303"/>
      <c r="AA4993" s="303"/>
      <c r="AC4993" s="276" t="s">
        <v>394</v>
      </c>
      <c r="AF4993" s="276">
        <f>IFERROR(VLOOKUP(A4993,'[1]قوائم الترجمة'!AC$2:AD$2397,1,0),"م")</f>
        <v>124207</v>
      </c>
      <c r="AG4993" s="242"/>
      <c r="AH4993" s="240"/>
      <c r="AI4993" s="240"/>
      <c r="AJ4993" s="240"/>
      <c r="AL4993" s="267"/>
      <c r="AM4993" s="235"/>
      <c r="AO4993" s="233"/>
      <c r="AU4993" s="234"/>
    </row>
    <row r="4994" spans="1:47" ht="21.6" x14ac:dyDescent="0.65">
      <c r="A4994" s="275">
        <v>124208</v>
      </c>
      <c r="B4994" s="276" t="s">
        <v>1732</v>
      </c>
      <c r="C4994" s="276" t="s">
        <v>946</v>
      </c>
      <c r="D4994" s="276" t="s">
        <v>308</v>
      </c>
      <c r="E4994" s="276" t="s">
        <v>424</v>
      </c>
      <c r="F4994" s="317" t="s">
        <v>8816</v>
      </c>
      <c r="G4994" s="317" t="s">
        <v>404</v>
      </c>
      <c r="H4994" s="276" t="s">
        <v>425</v>
      </c>
      <c r="I4994" s="276" t="s">
        <v>541</v>
      </c>
      <c r="J4994" s="276" t="s">
        <v>426</v>
      </c>
      <c r="K4994" s="277">
        <v>2017</v>
      </c>
      <c r="L4994" s="276" t="s">
        <v>404</v>
      </c>
      <c r="M4994" s="303"/>
      <c r="N4994" s="276" t="s">
        <v>394</v>
      </c>
      <c r="O4994" s="276" t="s">
        <v>394</v>
      </c>
      <c r="P4994" s="315">
        <v>0</v>
      </c>
      <c r="Q4994" s="303"/>
      <c r="R4994" s="276" t="s">
        <v>394</v>
      </c>
      <c r="S4994" s="276" t="s">
        <v>394</v>
      </c>
      <c r="T4994" s="303"/>
      <c r="U4994" s="303"/>
      <c r="V4994" s="303"/>
      <c r="W4994" s="303"/>
      <c r="X4994" s="303"/>
      <c r="Z4994" s="303"/>
      <c r="AA4994" s="303"/>
      <c r="AC4994" s="276" t="s">
        <v>394</v>
      </c>
      <c r="AF4994" s="276">
        <f>IFERROR(VLOOKUP(A4994,'[1]قوائم الترجمة'!AC$2:AD$2397,1,0),"م")</f>
        <v>124208</v>
      </c>
      <c r="AG4994" s="242"/>
      <c r="AH4994" s="240"/>
      <c r="AI4994" s="240"/>
      <c r="AJ4994" s="240"/>
      <c r="AL4994" s="267"/>
      <c r="AM4994" s="235"/>
      <c r="AO4994" s="255"/>
      <c r="AU4994" s="234"/>
    </row>
    <row r="4995" spans="1:47" ht="24" x14ac:dyDescent="0.65">
      <c r="A4995" s="278">
        <v>124209</v>
      </c>
      <c r="B4995" s="279" t="s">
        <v>1730</v>
      </c>
      <c r="C4995" s="279" t="s">
        <v>650</v>
      </c>
      <c r="D4995" s="279" t="s">
        <v>1731</v>
      </c>
      <c r="E4995" s="279" t="s">
        <v>394</v>
      </c>
      <c r="F4995"/>
      <c r="H4995" s="279" t="s">
        <v>394</v>
      </c>
      <c r="I4995" s="279" t="s">
        <v>539</v>
      </c>
      <c r="J4995" s="279" t="s">
        <v>394</v>
      </c>
      <c r="K4995" s="279" t="s">
        <v>394</v>
      </c>
      <c r="L4995" s="279" t="s">
        <v>394</v>
      </c>
      <c r="M4995" s="279" t="s">
        <v>394</v>
      </c>
      <c r="N4995" s="279" t="s">
        <v>394</v>
      </c>
      <c r="O4995" s="279" t="s">
        <v>394</v>
      </c>
      <c r="P4995" s="315">
        <v>0</v>
      </c>
      <c r="Q4995" s="279" t="s">
        <v>394</v>
      </c>
      <c r="R4995" s="279" t="s">
        <v>394</v>
      </c>
      <c r="S4995" s="279" t="s">
        <v>394</v>
      </c>
      <c r="T4995" s="279" t="s">
        <v>394</v>
      </c>
      <c r="U4995" s="279" t="s">
        <v>394</v>
      </c>
      <c r="V4995" s="279" t="s">
        <v>394</v>
      </c>
      <c r="W4995" s="279" t="s">
        <v>394</v>
      </c>
      <c r="X4995" s="279" t="s">
        <v>394</v>
      </c>
      <c r="Y4995" s="281"/>
      <c r="Z4995" s="279" t="s">
        <v>394</v>
      </c>
      <c r="AA4995" s="279" t="s">
        <v>394</v>
      </c>
      <c r="AB4995" s="281"/>
      <c r="AC4995" s="279" t="s">
        <v>394</v>
      </c>
      <c r="AF4995" s="276" t="str">
        <f>IFERROR(VLOOKUP(A4995,'[1]قوائم الترجمة'!AC$2:AD$2397,1,0),"م")</f>
        <v>م</v>
      </c>
      <c r="AG4995" s="242"/>
      <c r="AH4995" s="240"/>
      <c r="AI4995" s="240"/>
      <c r="AJ4995" s="240"/>
      <c r="AL4995" s="267"/>
      <c r="AM4995" s="235"/>
      <c r="AO4995" s="233"/>
      <c r="AU4995" s="234"/>
    </row>
    <row r="4996" spans="1:47" ht="21.6" x14ac:dyDescent="0.65">
      <c r="A4996" s="275">
        <v>124210</v>
      </c>
      <c r="B4996" s="276" t="s">
        <v>1729</v>
      </c>
      <c r="C4996" s="276" t="s">
        <v>166</v>
      </c>
      <c r="D4996" s="276" t="s">
        <v>646</v>
      </c>
      <c r="E4996" s="276" t="s">
        <v>424</v>
      </c>
      <c r="F4996" s="317" t="s">
        <v>8817</v>
      </c>
      <c r="G4996" s="317" t="s">
        <v>421</v>
      </c>
      <c r="H4996" s="276" t="s">
        <v>425</v>
      </c>
      <c r="I4996" s="276" t="s">
        <v>541</v>
      </c>
      <c r="J4996" s="276" t="s">
        <v>403</v>
      </c>
      <c r="K4996" s="277">
        <v>2010</v>
      </c>
      <c r="L4996" s="276" t="s">
        <v>402</v>
      </c>
      <c r="M4996" s="303"/>
      <c r="N4996" s="276" t="s">
        <v>394</v>
      </c>
      <c r="O4996" s="276" t="s">
        <v>394</v>
      </c>
      <c r="P4996" s="315">
        <v>0</v>
      </c>
      <c r="Q4996" s="303"/>
      <c r="R4996" s="276" t="s">
        <v>394</v>
      </c>
      <c r="S4996" s="276" t="s">
        <v>394</v>
      </c>
      <c r="T4996" s="303"/>
      <c r="U4996" s="303"/>
      <c r="V4996" s="303"/>
      <c r="W4996" s="303"/>
      <c r="X4996" s="303"/>
      <c r="Z4996" s="303"/>
      <c r="AA4996" s="303"/>
      <c r="AC4996" s="276" t="s">
        <v>394</v>
      </c>
      <c r="AF4996" s="276">
        <f>IFERROR(VLOOKUP(A4996,'[1]قوائم الترجمة'!AC$2:AD$2397,1,0),"م")</f>
        <v>124210</v>
      </c>
      <c r="AG4996" s="242"/>
      <c r="AH4996" s="240"/>
      <c r="AI4996" s="240"/>
      <c r="AJ4996" s="240"/>
      <c r="AL4996" s="267"/>
      <c r="AM4996" s="235"/>
      <c r="AO4996" s="255"/>
      <c r="AU4996" s="234"/>
    </row>
    <row r="4997" spans="1:47" ht="21.6" x14ac:dyDescent="0.65">
      <c r="A4997" s="278">
        <v>124211</v>
      </c>
      <c r="B4997" s="279" t="s">
        <v>1728</v>
      </c>
      <c r="C4997" s="279" t="s">
        <v>99</v>
      </c>
      <c r="D4997" s="279" t="s">
        <v>264</v>
      </c>
      <c r="E4997" s="279" t="s">
        <v>394</v>
      </c>
      <c r="F4997"/>
      <c r="H4997" s="279" t="s">
        <v>394</v>
      </c>
      <c r="I4997" s="279" t="s">
        <v>539</v>
      </c>
      <c r="J4997" s="279" t="s">
        <v>394</v>
      </c>
      <c r="K4997" s="279" t="s">
        <v>394</v>
      </c>
      <c r="L4997" s="279" t="s">
        <v>394</v>
      </c>
      <c r="M4997" s="279" t="s">
        <v>394</v>
      </c>
      <c r="N4997" s="279" t="s">
        <v>394</v>
      </c>
      <c r="O4997" s="279" t="s">
        <v>394</v>
      </c>
      <c r="P4997" s="315">
        <v>0</v>
      </c>
      <c r="Q4997" s="279" t="s">
        <v>394</v>
      </c>
      <c r="R4997" s="279" t="s">
        <v>394</v>
      </c>
      <c r="S4997" s="279" t="s">
        <v>394</v>
      </c>
      <c r="T4997" s="279" t="s">
        <v>394</v>
      </c>
      <c r="U4997" s="279" t="s">
        <v>394</v>
      </c>
      <c r="V4997" s="279" t="s">
        <v>394</v>
      </c>
      <c r="W4997" s="279" t="s">
        <v>394</v>
      </c>
      <c r="X4997" s="279" t="s">
        <v>394</v>
      </c>
      <c r="Y4997" s="281"/>
      <c r="Z4997" s="279" t="s">
        <v>394</v>
      </c>
      <c r="AA4997" s="279" t="s">
        <v>394</v>
      </c>
      <c r="AB4997" s="281"/>
      <c r="AC4997" s="279" t="s">
        <v>394</v>
      </c>
      <c r="AF4997" s="276" t="str">
        <f>IFERROR(VLOOKUP(A4997,'[1]قوائم الترجمة'!AC$2:AD$2397,1,0),"م")</f>
        <v>م</v>
      </c>
      <c r="AG4997" s="242"/>
      <c r="AH4997" s="240"/>
      <c r="AI4997" s="240"/>
      <c r="AJ4997" s="240"/>
      <c r="AL4997" s="267"/>
      <c r="AM4997" s="235"/>
      <c r="AO4997" s="241"/>
      <c r="AU4997" s="234"/>
    </row>
    <row r="4998" spans="1:47" ht="24" x14ac:dyDescent="0.65">
      <c r="A4998" s="275">
        <v>124212</v>
      </c>
      <c r="B4998" s="276" t="s">
        <v>1727</v>
      </c>
      <c r="C4998" s="276" t="s">
        <v>1048</v>
      </c>
      <c r="D4998" s="276" t="s">
        <v>980</v>
      </c>
      <c r="E4998" s="276" t="s">
        <v>424</v>
      </c>
      <c r="F4998" s="317" t="s">
        <v>8378</v>
      </c>
      <c r="G4998" s="317" t="s">
        <v>8379</v>
      </c>
      <c r="H4998" s="276" t="s">
        <v>425</v>
      </c>
      <c r="I4998" s="276" t="s">
        <v>541</v>
      </c>
      <c r="J4998" s="276" t="s">
        <v>403</v>
      </c>
      <c r="K4998" s="277">
        <v>2019</v>
      </c>
      <c r="L4998" s="276" t="s">
        <v>402</v>
      </c>
      <c r="M4998" s="303"/>
      <c r="N4998" s="276" t="s">
        <v>394</v>
      </c>
      <c r="O4998" s="276" t="s">
        <v>394</v>
      </c>
      <c r="P4998" s="315">
        <v>0</v>
      </c>
      <c r="Q4998" s="303"/>
      <c r="R4998" s="276" t="s">
        <v>394</v>
      </c>
      <c r="S4998" s="276" t="s">
        <v>394</v>
      </c>
      <c r="T4998" s="303"/>
      <c r="U4998" s="303"/>
      <c r="V4998" s="303"/>
      <c r="W4998" s="303"/>
      <c r="X4998" s="303"/>
      <c r="Z4998" s="303"/>
      <c r="AA4998" s="303"/>
      <c r="AC4998" s="276" t="s">
        <v>394</v>
      </c>
      <c r="AF4998" s="276">
        <f>IFERROR(VLOOKUP(A4998,'[1]قوائم الترجمة'!AC$2:AD$2397,1,0),"م")</f>
        <v>124212</v>
      </c>
      <c r="AG4998" s="242"/>
      <c r="AH4998" s="240"/>
      <c r="AI4998" s="240"/>
      <c r="AJ4998" s="240"/>
      <c r="AL4998" s="267"/>
      <c r="AM4998" s="235"/>
      <c r="AO4998" s="236"/>
      <c r="AU4998" s="234"/>
    </row>
    <row r="4999" spans="1:47" ht="21.6" x14ac:dyDescent="0.65">
      <c r="A4999" s="275">
        <v>124213</v>
      </c>
      <c r="B4999" s="276" t="s">
        <v>1726</v>
      </c>
      <c r="C4999" s="276" t="s">
        <v>8818</v>
      </c>
      <c r="D4999" s="276" t="s">
        <v>8819</v>
      </c>
      <c r="E4999" s="276" t="s">
        <v>423</v>
      </c>
      <c r="F4999" s="317" t="s">
        <v>8820</v>
      </c>
      <c r="G4999" s="317" t="s">
        <v>402</v>
      </c>
      <c r="H4999" s="276" t="s">
        <v>425</v>
      </c>
      <c r="I4999" s="276" t="s">
        <v>541</v>
      </c>
      <c r="J4999" s="276" t="s">
        <v>426</v>
      </c>
      <c r="K4999" s="277">
        <v>2016</v>
      </c>
      <c r="L4999" s="276" t="s">
        <v>402</v>
      </c>
      <c r="M4999" s="303"/>
      <c r="N4999" s="276" t="s">
        <v>394</v>
      </c>
      <c r="O4999" s="276" t="s">
        <v>394</v>
      </c>
      <c r="P4999" s="315">
        <v>0</v>
      </c>
      <c r="Q4999" s="303"/>
      <c r="R4999" s="276" t="s">
        <v>394</v>
      </c>
      <c r="S4999" s="276" t="s">
        <v>394</v>
      </c>
      <c r="T4999" s="303"/>
      <c r="U4999" s="303"/>
      <c r="V4999" s="303"/>
      <c r="W4999" s="303"/>
      <c r="X4999" s="303"/>
      <c r="Z4999" s="303"/>
      <c r="AA4999" s="303"/>
      <c r="AC4999" s="276" t="s">
        <v>394</v>
      </c>
      <c r="AF4999" s="276">
        <f>IFERROR(VLOOKUP(A4999,'[1]قوائم الترجمة'!AC$2:AD$2397,1,0),"م")</f>
        <v>124213</v>
      </c>
      <c r="AG4999" s="242"/>
      <c r="AH4999" s="240"/>
      <c r="AI4999" s="240"/>
      <c r="AJ4999" s="240"/>
      <c r="AL4999" s="267"/>
      <c r="AM4999" s="235"/>
      <c r="AO4999" s="255"/>
      <c r="AU4999" s="234"/>
    </row>
    <row r="5000" spans="1:47" ht="21.6" x14ac:dyDescent="0.65">
      <c r="A5000" s="278">
        <v>124214</v>
      </c>
      <c r="B5000" s="279" t="s">
        <v>1725</v>
      </c>
      <c r="C5000" s="279" t="s">
        <v>1499</v>
      </c>
      <c r="D5000" s="279" t="s">
        <v>521</v>
      </c>
      <c r="E5000" s="279" t="s">
        <v>394</v>
      </c>
      <c r="F5000"/>
      <c r="H5000" s="279" t="s">
        <v>394</v>
      </c>
      <c r="I5000" s="279" t="s">
        <v>540</v>
      </c>
      <c r="J5000" s="279" t="s">
        <v>394</v>
      </c>
      <c r="K5000" s="279" t="s">
        <v>394</v>
      </c>
      <c r="L5000" s="279" t="s">
        <v>394</v>
      </c>
      <c r="M5000" s="279" t="s">
        <v>394</v>
      </c>
      <c r="N5000" s="279" t="s">
        <v>394</v>
      </c>
      <c r="O5000" s="279" t="s">
        <v>394</v>
      </c>
      <c r="P5000" s="315">
        <v>0</v>
      </c>
      <c r="Q5000" s="279" t="s">
        <v>394</v>
      </c>
      <c r="R5000" s="279" t="s">
        <v>394</v>
      </c>
      <c r="S5000" s="279" t="s">
        <v>394</v>
      </c>
      <c r="T5000" s="279" t="s">
        <v>394</v>
      </c>
      <c r="U5000" s="279" t="s">
        <v>394</v>
      </c>
      <c r="V5000" s="279" t="s">
        <v>394</v>
      </c>
      <c r="W5000" s="279" t="s">
        <v>394</v>
      </c>
      <c r="X5000" s="279" t="s">
        <v>394</v>
      </c>
      <c r="Y5000" s="281"/>
      <c r="Z5000" s="279" t="s">
        <v>394</v>
      </c>
      <c r="AA5000" s="279" t="s">
        <v>394</v>
      </c>
      <c r="AB5000" s="281"/>
      <c r="AC5000" s="279" t="s">
        <v>394</v>
      </c>
      <c r="AF5000" s="276" t="str">
        <f>IFERROR(VLOOKUP(A5000,'[1]قوائم الترجمة'!AC$2:AD$2397,1,0),"م")</f>
        <v>م</v>
      </c>
      <c r="AG5000" s="242"/>
      <c r="AH5000" s="240"/>
      <c r="AI5000" s="240"/>
      <c r="AJ5000" s="240"/>
      <c r="AL5000" s="267"/>
      <c r="AM5000" s="235"/>
      <c r="AO5000" s="255"/>
      <c r="AU5000" s="234"/>
    </row>
    <row r="5001" spans="1:47" ht="21.6" x14ac:dyDescent="0.65">
      <c r="A5001" s="278">
        <v>124215</v>
      </c>
      <c r="B5001" s="279" t="s">
        <v>1724</v>
      </c>
      <c r="C5001" s="279" t="s">
        <v>64</v>
      </c>
      <c r="D5001" s="279" t="s">
        <v>297</v>
      </c>
      <c r="E5001" s="279" t="s">
        <v>394</v>
      </c>
      <c r="F5001"/>
      <c r="H5001" s="279" t="s">
        <v>394</v>
      </c>
      <c r="I5001" s="279" t="s">
        <v>539</v>
      </c>
      <c r="J5001" s="279" t="s">
        <v>394</v>
      </c>
      <c r="K5001" s="279" t="s">
        <v>394</v>
      </c>
      <c r="L5001" s="279" t="s">
        <v>394</v>
      </c>
      <c r="M5001" s="279" t="s">
        <v>394</v>
      </c>
      <c r="N5001" s="279" t="s">
        <v>394</v>
      </c>
      <c r="O5001" s="279" t="s">
        <v>394</v>
      </c>
      <c r="P5001" s="315">
        <v>0</v>
      </c>
      <c r="Q5001" s="279" t="s">
        <v>394</v>
      </c>
      <c r="R5001" s="279" t="s">
        <v>394</v>
      </c>
      <c r="S5001" s="279" t="s">
        <v>394</v>
      </c>
      <c r="T5001" s="279" t="s">
        <v>394</v>
      </c>
      <c r="U5001" s="279" t="s">
        <v>394</v>
      </c>
      <c r="V5001" s="279" t="s">
        <v>394</v>
      </c>
      <c r="W5001" s="279" t="s">
        <v>394</v>
      </c>
      <c r="X5001" s="279" t="s">
        <v>394</v>
      </c>
      <c r="Y5001" s="281"/>
      <c r="Z5001" s="279" t="s">
        <v>394</v>
      </c>
      <c r="AA5001" s="279" t="s">
        <v>394</v>
      </c>
      <c r="AB5001" s="281"/>
      <c r="AC5001" s="279" t="s">
        <v>394</v>
      </c>
      <c r="AF5001" s="276" t="str">
        <f>IFERROR(VLOOKUP(A5001,'[1]قوائم الترجمة'!AC$2:AD$2397,1,0),"م")</f>
        <v>م</v>
      </c>
      <c r="AG5001" s="242"/>
      <c r="AH5001" s="240"/>
      <c r="AI5001" s="240"/>
      <c r="AJ5001" s="240"/>
      <c r="AL5001" s="267"/>
      <c r="AM5001" s="235"/>
      <c r="AO5001" s="241"/>
      <c r="AU5001" s="234"/>
    </row>
    <row r="5002" spans="1:47" ht="21.6" x14ac:dyDescent="0.65">
      <c r="A5002" s="275">
        <v>124216</v>
      </c>
      <c r="B5002" s="276" t="s">
        <v>1723</v>
      </c>
      <c r="C5002" s="276" t="s">
        <v>85</v>
      </c>
      <c r="D5002" s="276" t="s">
        <v>1122</v>
      </c>
      <c r="E5002" s="276" t="s">
        <v>5660</v>
      </c>
      <c r="F5002" s="317" t="s">
        <v>8821</v>
      </c>
      <c r="G5002" s="317" t="s">
        <v>402</v>
      </c>
      <c r="H5002" s="276" t="s">
        <v>425</v>
      </c>
      <c r="I5002" s="276" t="s">
        <v>541</v>
      </c>
      <c r="J5002" s="276" t="s">
        <v>8101</v>
      </c>
      <c r="K5002" s="322"/>
      <c r="L5002" s="276" t="s">
        <v>8101</v>
      </c>
      <c r="M5002" s="303"/>
      <c r="N5002" s="276" t="s">
        <v>394</v>
      </c>
      <c r="O5002" s="276" t="s">
        <v>394</v>
      </c>
      <c r="P5002" s="315">
        <v>0</v>
      </c>
      <c r="Q5002" s="303"/>
      <c r="R5002" s="276" t="s">
        <v>394</v>
      </c>
      <c r="S5002" s="276" t="s">
        <v>394</v>
      </c>
      <c r="T5002" s="303"/>
      <c r="U5002" s="303"/>
      <c r="V5002" s="303"/>
      <c r="W5002" s="303"/>
      <c r="X5002" s="303"/>
      <c r="Z5002" s="303"/>
      <c r="AA5002" s="303"/>
      <c r="AC5002" s="276" t="s">
        <v>394</v>
      </c>
      <c r="AF5002" s="276">
        <f>IFERROR(VLOOKUP(A5002,'[1]قوائم الترجمة'!AC$2:AD$2397,1,0),"م")</f>
        <v>124216</v>
      </c>
      <c r="AG5002" s="242"/>
      <c r="AH5002" s="240"/>
      <c r="AI5002" s="240"/>
      <c r="AJ5002" s="240"/>
      <c r="AL5002" s="267"/>
      <c r="AM5002" s="235"/>
      <c r="AO5002" s="241"/>
      <c r="AU5002" s="234"/>
    </row>
    <row r="5003" spans="1:47" ht="21.6" x14ac:dyDescent="0.65">
      <c r="A5003" s="275">
        <v>124217</v>
      </c>
      <c r="B5003" s="276" t="s">
        <v>1722</v>
      </c>
      <c r="C5003" s="276" t="s">
        <v>72</v>
      </c>
      <c r="D5003" s="276" t="s">
        <v>247</v>
      </c>
      <c r="E5003" s="276" t="s">
        <v>424</v>
      </c>
      <c r="F5003" s="317" t="s">
        <v>8822</v>
      </c>
      <c r="G5003" s="317" t="s">
        <v>8159</v>
      </c>
      <c r="H5003" s="276" t="s">
        <v>425</v>
      </c>
      <c r="I5003" s="276" t="s">
        <v>540</v>
      </c>
      <c r="J5003" s="276" t="s">
        <v>403</v>
      </c>
      <c r="K5003" s="277">
        <v>2012</v>
      </c>
      <c r="L5003" s="276" t="s">
        <v>404</v>
      </c>
      <c r="M5003" s="303"/>
      <c r="N5003" s="276" t="s">
        <v>394</v>
      </c>
      <c r="O5003" s="276" t="s">
        <v>394</v>
      </c>
      <c r="P5003" s="315">
        <v>0</v>
      </c>
      <c r="Q5003" s="303"/>
      <c r="R5003" s="276" t="s">
        <v>394</v>
      </c>
      <c r="S5003" s="276" t="s">
        <v>394</v>
      </c>
      <c r="T5003" s="303"/>
      <c r="U5003" s="303"/>
      <c r="V5003" s="303"/>
      <c r="W5003" s="303"/>
      <c r="X5003" s="303"/>
      <c r="Z5003" s="303"/>
      <c r="AA5003" s="303"/>
      <c r="AC5003" s="276" t="s">
        <v>394</v>
      </c>
      <c r="AF5003" s="276">
        <f>IFERROR(VLOOKUP(A5003,'[1]قوائم الترجمة'!AC$2:AD$2397,1,0),"م")</f>
        <v>124217</v>
      </c>
      <c r="AG5003" s="242"/>
      <c r="AH5003" s="240"/>
      <c r="AI5003" s="240"/>
      <c r="AJ5003" s="240"/>
      <c r="AL5003" s="267"/>
      <c r="AM5003" s="235"/>
      <c r="AO5003" s="255"/>
      <c r="AU5003" s="234"/>
    </row>
    <row r="5004" spans="1:47" ht="21.6" x14ac:dyDescent="0.65">
      <c r="A5004" s="275">
        <v>124218</v>
      </c>
      <c r="B5004" s="276" t="s">
        <v>1721</v>
      </c>
      <c r="C5004" s="276" t="s">
        <v>8823</v>
      </c>
      <c r="D5004" s="276" t="s">
        <v>642</v>
      </c>
      <c r="E5004" s="276" t="s">
        <v>424</v>
      </c>
      <c r="F5004" s="317" t="s">
        <v>8824</v>
      </c>
      <c r="G5004" s="317" t="s">
        <v>8825</v>
      </c>
      <c r="H5004" s="276" t="s">
        <v>425</v>
      </c>
      <c r="I5004" s="276" t="s">
        <v>67</v>
      </c>
      <c r="J5004" s="276" t="s">
        <v>403</v>
      </c>
      <c r="K5004" s="277">
        <v>2018</v>
      </c>
      <c r="L5004" s="276" t="s">
        <v>404</v>
      </c>
      <c r="M5004" s="303"/>
      <c r="N5004" s="276" t="s">
        <v>394</v>
      </c>
      <c r="O5004" s="276" t="s">
        <v>394</v>
      </c>
      <c r="P5004" s="315">
        <v>0</v>
      </c>
      <c r="Q5004" s="303"/>
      <c r="R5004" s="276" t="s">
        <v>394</v>
      </c>
      <c r="S5004" s="276" t="s">
        <v>394</v>
      </c>
      <c r="T5004" s="303"/>
      <c r="U5004" s="303"/>
      <c r="V5004" s="303"/>
      <c r="W5004" s="303"/>
      <c r="X5004" s="303"/>
      <c r="Z5004" s="303"/>
      <c r="AA5004" s="303"/>
      <c r="AC5004" s="276" t="s">
        <v>394</v>
      </c>
      <c r="AF5004" s="276">
        <f>IFERROR(VLOOKUP(A5004,'[1]قوائم الترجمة'!AC$2:AD$2397,1,0),"م")</f>
        <v>124218</v>
      </c>
      <c r="AG5004" s="242"/>
      <c r="AH5004" s="240"/>
      <c r="AI5004" s="240"/>
      <c r="AJ5004" s="240"/>
      <c r="AL5004" s="267"/>
      <c r="AM5004" s="235"/>
      <c r="AO5004" s="255"/>
      <c r="AU5004" s="234"/>
    </row>
    <row r="5005" spans="1:47" ht="24" x14ac:dyDescent="0.65">
      <c r="A5005" s="278">
        <v>124219</v>
      </c>
      <c r="B5005" s="279" t="s">
        <v>1427</v>
      </c>
      <c r="C5005" s="279" t="s">
        <v>62</v>
      </c>
      <c r="D5005" s="279" t="s">
        <v>838</v>
      </c>
      <c r="E5005" s="279" t="s">
        <v>394</v>
      </c>
      <c r="F5005"/>
      <c r="H5005" s="279" t="s">
        <v>394</v>
      </c>
      <c r="I5005" s="279" t="s">
        <v>538</v>
      </c>
      <c r="J5005" s="279" t="s">
        <v>394</v>
      </c>
      <c r="K5005" s="279" t="s">
        <v>394</v>
      </c>
      <c r="L5005" s="279" t="s">
        <v>394</v>
      </c>
      <c r="M5005" s="279" t="s">
        <v>394</v>
      </c>
      <c r="N5005" s="279" t="s">
        <v>394</v>
      </c>
      <c r="O5005" s="279" t="s">
        <v>394</v>
      </c>
      <c r="P5005" s="315">
        <v>0</v>
      </c>
      <c r="Q5005" s="279" t="s">
        <v>394</v>
      </c>
      <c r="R5005" s="279" t="s">
        <v>394</v>
      </c>
      <c r="S5005" s="279" t="s">
        <v>394</v>
      </c>
      <c r="T5005" s="279" t="s">
        <v>394</v>
      </c>
      <c r="U5005" s="279" t="s">
        <v>394</v>
      </c>
      <c r="V5005" s="279" t="s">
        <v>394</v>
      </c>
      <c r="W5005" s="279" t="s">
        <v>394</v>
      </c>
      <c r="X5005" s="279" t="s">
        <v>394</v>
      </c>
      <c r="Y5005" s="281"/>
      <c r="Z5005" s="279" t="s">
        <v>394</v>
      </c>
      <c r="AA5005" s="279" t="s">
        <v>394</v>
      </c>
      <c r="AB5005" s="281"/>
      <c r="AC5005" s="279" t="s">
        <v>394</v>
      </c>
      <c r="AF5005" s="276" t="str">
        <f>IFERROR(VLOOKUP(A5005,'[1]قوائم الترجمة'!AC$2:AD$2397,1,0),"م")</f>
        <v>م</v>
      </c>
      <c r="AG5005" s="242"/>
      <c r="AH5005" s="240"/>
      <c r="AI5005" s="240"/>
      <c r="AJ5005" s="240"/>
      <c r="AL5005" s="267"/>
      <c r="AM5005" s="235"/>
      <c r="AO5005" s="233"/>
      <c r="AU5005" s="234"/>
    </row>
    <row r="5006" spans="1:47" ht="24" x14ac:dyDescent="0.65">
      <c r="A5006" s="278">
        <v>124220</v>
      </c>
      <c r="B5006" s="279" t="s">
        <v>1720</v>
      </c>
      <c r="C5006" s="279" t="s">
        <v>72</v>
      </c>
      <c r="D5006" s="279" t="s">
        <v>313</v>
      </c>
      <c r="E5006" s="279" t="s">
        <v>5660</v>
      </c>
      <c r="F5006" s="315" t="s">
        <v>9732</v>
      </c>
      <c r="G5006" s="315" t="s">
        <v>8161</v>
      </c>
      <c r="H5006" s="279" t="s">
        <v>425</v>
      </c>
      <c r="I5006" s="279" t="s">
        <v>67</v>
      </c>
      <c r="J5006" s="279" t="s">
        <v>403</v>
      </c>
      <c r="K5006" s="280">
        <v>2014</v>
      </c>
      <c r="L5006" s="279" t="s">
        <v>404</v>
      </c>
      <c r="M5006" s="279" t="s">
        <v>394</v>
      </c>
      <c r="N5006" s="279" t="s">
        <v>394</v>
      </c>
      <c r="O5006" s="279" t="s">
        <v>394</v>
      </c>
      <c r="P5006" s="315">
        <v>0</v>
      </c>
      <c r="Q5006" s="278"/>
      <c r="R5006" s="303"/>
      <c r="S5006" s="279" t="s">
        <v>394</v>
      </c>
      <c r="T5006" s="279" t="s">
        <v>394</v>
      </c>
      <c r="U5006" s="303"/>
      <c r="V5006" s="303"/>
      <c r="W5006" s="303"/>
      <c r="X5006" s="303"/>
      <c r="Z5006" s="303"/>
      <c r="AA5006" s="303"/>
      <c r="AC5006" s="279" t="s">
        <v>394</v>
      </c>
      <c r="AF5006" s="276">
        <f>IFERROR(VLOOKUP(A5006,'[1]قوائم الترجمة'!AC$2:AD$2397,1,0),"م")</f>
        <v>124220</v>
      </c>
      <c r="AG5006" s="242"/>
      <c r="AH5006" s="240"/>
      <c r="AI5006" s="240"/>
      <c r="AJ5006" s="240"/>
      <c r="AL5006" s="267"/>
      <c r="AM5006" s="235"/>
      <c r="AO5006" s="233"/>
      <c r="AU5006" s="234"/>
    </row>
    <row r="5007" spans="1:47" ht="24" x14ac:dyDescent="0.65">
      <c r="A5007" s="278">
        <v>124221</v>
      </c>
      <c r="B5007" s="279" t="s">
        <v>10096</v>
      </c>
      <c r="C5007" s="279" t="s">
        <v>100</v>
      </c>
      <c r="D5007" s="279" t="s">
        <v>296</v>
      </c>
      <c r="E5007" s="279" t="s">
        <v>5660</v>
      </c>
      <c r="F5007" s="315" t="s">
        <v>10097</v>
      </c>
      <c r="G5007" s="315" t="s">
        <v>8319</v>
      </c>
      <c r="H5007" s="279" t="s">
        <v>425</v>
      </c>
      <c r="I5007" s="279" t="s">
        <v>67</v>
      </c>
      <c r="J5007" s="279" t="s">
        <v>403</v>
      </c>
      <c r="K5007" s="280">
        <v>2013</v>
      </c>
      <c r="L5007" s="279" t="s">
        <v>418</v>
      </c>
      <c r="M5007" s="279" t="s">
        <v>394</v>
      </c>
      <c r="N5007" s="279" t="s">
        <v>394</v>
      </c>
      <c r="O5007" s="279" t="s">
        <v>394</v>
      </c>
      <c r="P5007" s="315">
        <v>0</v>
      </c>
      <c r="Q5007" s="278"/>
      <c r="R5007" s="303"/>
      <c r="S5007" s="279" t="s">
        <v>394</v>
      </c>
      <c r="T5007" s="279" t="s">
        <v>394</v>
      </c>
      <c r="U5007" s="303"/>
      <c r="V5007" s="303"/>
      <c r="W5007" s="303"/>
      <c r="X5007" s="303"/>
      <c r="Z5007" s="303"/>
      <c r="AA5007" s="303"/>
      <c r="AC5007" s="279" t="s">
        <v>394</v>
      </c>
      <c r="AF5007" s="276">
        <f>IFERROR(VLOOKUP(A5007,'[1]قوائم الترجمة'!AC$2:AD$2397,1,0),"م")</f>
        <v>124221</v>
      </c>
      <c r="AG5007" s="242"/>
      <c r="AH5007" s="240"/>
      <c r="AI5007" s="240"/>
      <c r="AJ5007" s="240"/>
      <c r="AL5007" s="267"/>
      <c r="AM5007" s="235"/>
      <c r="AO5007" s="233"/>
      <c r="AU5007" s="234"/>
    </row>
    <row r="5008" spans="1:47" ht="21.6" x14ac:dyDescent="0.65">
      <c r="A5008" s="278">
        <v>124223</v>
      </c>
      <c r="B5008" s="279" t="s">
        <v>6918</v>
      </c>
      <c r="C5008" s="279" t="s">
        <v>10098</v>
      </c>
      <c r="D5008" s="279" t="s">
        <v>266</v>
      </c>
      <c r="E5008" s="279" t="s">
        <v>423</v>
      </c>
      <c r="F5008" s="315" t="s">
        <v>10099</v>
      </c>
      <c r="G5008" s="315" t="s">
        <v>414</v>
      </c>
      <c r="H5008" s="279" t="s">
        <v>425</v>
      </c>
      <c r="I5008" s="279" t="s">
        <v>538</v>
      </c>
      <c r="J5008" s="279" t="s">
        <v>403</v>
      </c>
      <c r="K5008" s="280">
        <v>2016</v>
      </c>
      <c r="L5008" s="279" t="s">
        <v>414</v>
      </c>
      <c r="M5008" s="279" t="s">
        <v>394</v>
      </c>
      <c r="N5008" s="279" t="s">
        <v>394</v>
      </c>
      <c r="O5008" s="279" t="s">
        <v>394</v>
      </c>
      <c r="P5008" s="315">
        <v>0</v>
      </c>
      <c r="Q5008" s="278"/>
      <c r="R5008" s="303"/>
      <c r="S5008" s="279" t="s">
        <v>394</v>
      </c>
      <c r="T5008" s="279" t="s">
        <v>394</v>
      </c>
      <c r="U5008" s="303"/>
      <c r="V5008" s="303"/>
      <c r="W5008" s="303"/>
      <c r="X5008" s="303"/>
      <c r="Z5008" s="303"/>
      <c r="AA5008" s="303"/>
      <c r="AC5008" s="279" t="s">
        <v>394</v>
      </c>
      <c r="AF5008" s="276">
        <f>IFERROR(VLOOKUP(A5008,'[1]قوائم الترجمة'!AC$2:AD$2397,1,0),"م")</f>
        <v>124223</v>
      </c>
      <c r="AG5008" s="242"/>
      <c r="AH5008" s="240"/>
      <c r="AI5008" s="240"/>
      <c r="AJ5008" s="240"/>
      <c r="AL5008" s="267"/>
      <c r="AM5008" s="235"/>
      <c r="AO5008" s="255"/>
      <c r="AU5008" s="234"/>
    </row>
    <row r="5009" spans="1:47" ht="21.6" x14ac:dyDescent="0.65">
      <c r="A5009" s="275">
        <v>124224</v>
      </c>
      <c r="B5009" s="276" t="s">
        <v>1719</v>
      </c>
      <c r="C5009" s="276" t="s">
        <v>2562</v>
      </c>
      <c r="D5009" s="276" t="s">
        <v>8826</v>
      </c>
      <c r="E5009" s="276" t="s">
        <v>5660</v>
      </c>
      <c r="F5009" s="317" t="s">
        <v>8643</v>
      </c>
      <c r="G5009" s="317" t="s">
        <v>8827</v>
      </c>
      <c r="H5009" s="276" t="s">
        <v>425</v>
      </c>
      <c r="I5009" s="276" t="s">
        <v>67</v>
      </c>
      <c r="J5009" s="276" t="s">
        <v>8112</v>
      </c>
      <c r="K5009" s="277">
        <v>2011</v>
      </c>
      <c r="L5009" s="276" t="s">
        <v>411</v>
      </c>
      <c r="M5009" s="303"/>
      <c r="N5009" s="276" t="s">
        <v>394</v>
      </c>
      <c r="O5009" s="276" t="s">
        <v>394</v>
      </c>
      <c r="P5009" s="315">
        <v>0</v>
      </c>
      <c r="Q5009" s="303"/>
      <c r="R5009" s="276" t="s">
        <v>394</v>
      </c>
      <c r="S5009" s="276" t="s">
        <v>394</v>
      </c>
      <c r="T5009" s="303"/>
      <c r="U5009" s="303"/>
      <c r="V5009" s="303"/>
      <c r="W5009" s="303"/>
      <c r="X5009" s="303"/>
      <c r="Z5009" s="303"/>
      <c r="AA5009" s="303"/>
      <c r="AC5009" s="276" t="s">
        <v>394</v>
      </c>
      <c r="AF5009" s="276">
        <f>IFERROR(VLOOKUP(A5009,'[1]قوائم الترجمة'!AC$2:AD$2397,1,0),"م")</f>
        <v>124224</v>
      </c>
      <c r="AG5009" s="242"/>
      <c r="AH5009" s="240"/>
      <c r="AI5009" s="240"/>
      <c r="AJ5009" s="240"/>
      <c r="AL5009" s="267"/>
      <c r="AM5009" s="235"/>
      <c r="AO5009" s="255"/>
      <c r="AU5009" s="234"/>
    </row>
    <row r="5010" spans="1:47" ht="21.6" x14ac:dyDescent="0.65">
      <c r="A5010" s="278">
        <v>124225</v>
      </c>
      <c r="B5010" s="279" t="s">
        <v>1717</v>
      </c>
      <c r="C5010" s="279" t="s">
        <v>93</v>
      </c>
      <c r="D5010" s="279" t="s">
        <v>1718</v>
      </c>
      <c r="E5010" s="279" t="s">
        <v>424</v>
      </c>
      <c r="F5010" s="315" t="s">
        <v>10100</v>
      </c>
      <c r="G5010" s="315" t="s">
        <v>10101</v>
      </c>
      <c r="H5010" s="279" t="s">
        <v>425</v>
      </c>
      <c r="I5010" s="279" t="s">
        <v>67</v>
      </c>
      <c r="J5010" s="279" t="s">
        <v>403</v>
      </c>
      <c r="K5010" s="280">
        <v>1999</v>
      </c>
      <c r="L5010" s="279" t="s">
        <v>411</v>
      </c>
      <c r="M5010" s="279" t="s">
        <v>394</v>
      </c>
      <c r="N5010" s="279" t="s">
        <v>394</v>
      </c>
      <c r="O5010" s="279" t="s">
        <v>394</v>
      </c>
      <c r="P5010" s="315">
        <v>0</v>
      </c>
      <c r="Q5010" s="278"/>
      <c r="R5010" s="303"/>
      <c r="S5010" s="279" t="s">
        <v>394</v>
      </c>
      <c r="T5010" s="279" t="s">
        <v>394</v>
      </c>
      <c r="U5010" s="303"/>
      <c r="V5010" s="303"/>
      <c r="W5010" s="303"/>
      <c r="X5010" s="303"/>
      <c r="Z5010" s="303"/>
      <c r="AA5010" s="303"/>
      <c r="AC5010" s="279" t="s">
        <v>394</v>
      </c>
      <c r="AF5010" s="276">
        <f>IFERROR(VLOOKUP(A5010,'[1]قوائم الترجمة'!AC$2:AD$2397,1,0),"م")</f>
        <v>124225</v>
      </c>
      <c r="AG5010" s="242"/>
      <c r="AH5010" s="240"/>
      <c r="AI5010" s="240"/>
      <c r="AJ5010" s="240"/>
      <c r="AL5010" s="267"/>
      <c r="AM5010" s="235"/>
      <c r="AO5010" s="241"/>
      <c r="AU5010" s="234"/>
    </row>
    <row r="5011" spans="1:47" ht="21.6" x14ac:dyDescent="0.65">
      <c r="A5011" s="278">
        <v>124226</v>
      </c>
      <c r="B5011" s="279" t="s">
        <v>1716</v>
      </c>
      <c r="C5011" s="279" t="s">
        <v>100</v>
      </c>
      <c r="D5011" s="279" t="s">
        <v>523</v>
      </c>
      <c r="E5011" s="279" t="s">
        <v>423</v>
      </c>
      <c r="F5011" s="315" t="s">
        <v>394</v>
      </c>
      <c r="G5011" s="315" t="s">
        <v>10102</v>
      </c>
      <c r="H5011" s="279" t="s">
        <v>425</v>
      </c>
      <c r="I5011" s="279" t="s">
        <v>67</v>
      </c>
      <c r="J5011" s="279" t="s">
        <v>403</v>
      </c>
      <c r="K5011" s="312"/>
      <c r="L5011" s="279" t="s">
        <v>412</v>
      </c>
      <c r="M5011" s="279" t="s">
        <v>394</v>
      </c>
      <c r="N5011" s="279" t="s">
        <v>394</v>
      </c>
      <c r="O5011" s="279" t="s">
        <v>394</v>
      </c>
      <c r="P5011" s="315">
        <v>0</v>
      </c>
      <c r="Q5011" s="278"/>
      <c r="R5011" s="303"/>
      <c r="S5011" s="279" t="s">
        <v>394</v>
      </c>
      <c r="T5011" s="279" t="s">
        <v>394</v>
      </c>
      <c r="U5011" s="303"/>
      <c r="V5011" s="303"/>
      <c r="W5011" s="303"/>
      <c r="X5011" s="303"/>
      <c r="Z5011" s="303"/>
      <c r="AA5011" s="303"/>
      <c r="AC5011" s="279" t="s">
        <v>394</v>
      </c>
      <c r="AF5011" s="276">
        <f>IFERROR(VLOOKUP(A5011,'[1]قوائم الترجمة'!AC$2:AD$2397,1,0),"م")</f>
        <v>124226</v>
      </c>
      <c r="AG5011" s="242"/>
      <c r="AH5011" s="240"/>
      <c r="AI5011" s="240"/>
      <c r="AJ5011" s="240"/>
      <c r="AL5011" s="267"/>
      <c r="AM5011" s="235"/>
      <c r="AO5011" s="241"/>
      <c r="AU5011" s="234"/>
    </row>
    <row r="5012" spans="1:47" ht="21.6" x14ac:dyDescent="0.65">
      <c r="A5012" s="278">
        <v>124227</v>
      </c>
      <c r="B5012" s="279" t="s">
        <v>1715</v>
      </c>
      <c r="C5012" s="279" t="s">
        <v>605</v>
      </c>
      <c r="D5012" s="279" t="s">
        <v>239</v>
      </c>
      <c r="E5012" s="279" t="s">
        <v>394</v>
      </c>
      <c r="F5012"/>
      <c r="H5012" s="279" t="s">
        <v>394</v>
      </c>
      <c r="I5012" s="279" t="s">
        <v>540</v>
      </c>
      <c r="J5012" s="279" t="s">
        <v>394</v>
      </c>
      <c r="K5012" s="279" t="s">
        <v>394</v>
      </c>
      <c r="L5012" s="279" t="s">
        <v>394</v>
      </c>
      <c r="M5012" s="279" t="s">
        <v>394</v>
      </c>
      <c r="N5012" s="279" t="s">
        <v>394</v>
      </c>
      <c r="O5012" s="279" t="s">
        <v>394</v>
      </c>
      <c r="P5012" s="315">
        <v>0</v>
      </c>
      <c r="Q5012" s="279" t="s">
        <v>394</v>
      </c>
      <c r="R5012" s="279" t="s">
        <v>394</v>
      </c>
      <c r="S5012" s="279" t="s">
        <v>394</v>
      </c>
      <c r="T5012" s="279" t="s">
        <v>394</v>
      </c>
      <c r="U5012" s="279" t="s">
        <v>394</v>
      </c>
      <c r="V5012" s="279" t="s">
        <v>394</v>
      </c>
      <c r="W5012" s="279" t="s">
        <v>394</v>
      </c>
      <c r="X5012" s="279" t="s">
        <v>394</v>
      </c>
      <c r="Y5012" s="281"/>
      <c r="Z5012" s="279" t="s">
        <v>394</v>
      </c>
      <c r="AA5012" s="279" t="s">
        <v>394</v>
      </c>
      <c r="AB5012" s="281"/>
      <c r="AC5012" s="279" t="s">
        <v>394</v>
      </c>
      <c r="AF5012" s="276" t="str">
        <f>IFERROR(VLOOKUP(A5012,'[1]قوائم الترجمة'!AC$2:AD$2397,1,0),"م")</f>
        <v>م</v>
      </c>
      <c r="AG5012" s="242"/>
      <c r="AH5012" s="240"/>
      <c r="AI5012" s="240"/>
      <c r="AJ5012" s="240"/>
      <c r="AL5012" s="267"/>
      <c r="AM5012" s="235"/>
      <c r="AO5012" s="255"/>
      <c r="AU5012" s="234"/>
    </row>
    <row r="5013" spans="1:47" ht="21.6" x14ac:dyDescent="0.65">
      <c r="A5013" s="278">
        <v>124228</v>
      </c>
      <c r="B5013" s="279" t="s">
        <v>7430</v>
      </c>
      <c r="C5013" s="279" t="s">
        <v>111</v>
      </c>
      <c r="D5013" s="279" t="s">
        <v>1714</v>
      </c>
      <c r="E5013" s="279" t="s">
        <v>423</v>
      </c>
      <c r="F5013" s="315" t="s">
        <v>10103</v>
      </c>
      <c r="G5013" s="315" t="s">
        <v>402</v>
      </c>
      <c r="H5013" s="279" t="s">
        <v>425</v>
      </c>
      <c r="I5013" s="279" t="s">
        <v>67</v>
      </c>
      <c r="J5013" s="279" t="s">
        <v>403</v>
      </c>
      <c r="K5013" s="280">
        <v>2018</v>
      </c>
      <c r="L5013" s="279" t="s">
        <v>404</v>
      </c>
      <c r="M5013" s="279" t="s">
        <v>394</v>
      </c>
      <c r="N5013" s="279" t="s">
        <v>394</v>
      </c>
      <c r="O5013" s="279" t="s">
        <v>394</v>
      </c>
      <c r="P5013" s="315">
        <v>0</v>
      </c>
      <c r="Q5013" s="278"/>
      <c r="R5013" s="303"/>
      <c r="S5013" s="279" t="s">
        <v>394</v>
      </c>
      <c r="T5013" s="279" t="s">
        <v>394</v>
      </c>
      <c r="U5013" s="303"/>
      <c r="V5013" s="303"/>
      <c r="W5013" s="303"/>
      <c r="X5013" s="303"/>
      <c r="Z5013" s="303"/>
      <c r="AA5013" s="303"/>
      <c r="AC5013" s="279" t="s">
        <v>394</v>
      </c>
      <c r="AF5013" s="276">
        <f>IFERROR(VLOOKUP(A5013,'[1]قوائم الترجمة'!AC$2:AD$2397,1,0),"م")</f>
        <v>124228</v>
      </c>
      <c r="AG5013" s="242"/>
      <c r="AH5013" s="240"/>
      <c r="AI5013" s="240"/>
      <c r="AJ5013" s="240"/>
      <c r="AL5013" s="267"/>
      <c r="AM5013" s="235"/>
      <c r="AO5013" s="241"/>
      <c r="AU5013" s="234"/>
    </row>
    <row r="5014" spans="1:47" ht="21.6" x14ac:dyDescent="0.65">
      <c r="A5014" s="278">
        <v>124229</v>
      </c>
      <c r="B5014" s="279" t="s">
        <v>1713</v>
      </c>
      <c r="C5014" s="279" t="s">
        <v>65</v>
      </c>
      <c r="D5014" s="279" t="s">
        <v>249</v>
      </c>
      <c r="E5014" s="279" t="s">
        <v>394</v>
      </c>
      <c r="F5014"/>
      <c r="H5014" s="279" t="s">
        <v>394</v>
      </c>
      <c r="I5014" s="279" t="s">
        <v>539</v>
      </c>
      <c r="J5014" s="279" t="s">
        <v>394</v>
      </c>
      <c r="K5014" s="279" t="s">
        <v>394</v>
      </c>
      <c r="L5014" s="279" t="s">
        <v>394</v>
      </c>
      <c r="M5014" s="279" t="s">
        <v>394</v>
      </c>
      <c r="N5014" s="279" t="s">
        <v>394</v>
      </c>
      <c r="O5014" s="279" t="s">
        <v>394</v>
      </c>
      <c r="P5014" s="315">
        <v>0</v>
      </c>
      <c r="Q5014" s="279" t="s">
        <v>394</v>
      </c>
      <c r="R5014" s="279" t="s">
        <v>394</v>
      </c>
      <c r="S5014" s="279" t="s">
        <v>394</v>
      </c>
      <c r="T5014" s="279" t="s">
        <v>394</v>
      </c>
      <c r="U5014" s="279" t="s">
        <v>394</v>
      </c>
      <c r="V5014" s="279" t="s">
        <v>394</v>
      </c>
      <c r="W5014" s="279" t="s">
        <v>394</v>
      </c>
      <c r="X5014" s="279" t="s">
        <v>394</v>
      </c>
      <c r="Y5014" s="281"/>
      <c r="Z5014" s="279" t="s">
        <v>394</v>
      </c>
      <c r="AA5014" s="279" t="s">
        <v>394</v>
      </c>
      <c r="AB5014" s="281"/>
      <c r="AC5014" s="279" t="s">
        <v>394</v>
      </c>
      <c r="AF5014" s="276" t="str">
        <f>IFERROR(VLOOKUP(A5014,'[1]قوائم الترجمة'!AC$2:AD$2397,1,0),"م")</f>
        <v>م</v>
      </c>
      <c r="AG5014" s="242"/>
      <c r="AH5014" s="240"/>
      <c r="AI5014" s="240"/>
      <c r="AJ5014" s="240"/>
      <c r="AL5014" s="267"/>
      <c r="AM5014" s="235"/>
      <c r="AO5014" s="255"/>
      <c r="AU5014" s="234"/>
    </row>
    <row r="5015" spans="1:47" ht="24" x14ac:dyDescent="0.65">
      <c r="A5015" s="278">
        <v>124230</v>
      </c>
      <c r="B5015" s="279" t="s">
        <v>1712</v>
      </c>
      <c r="C5015" s="279" t="s">
        <v>156</v>
      </c>
      <c r="D5015" s="279" t="s">
        <v>327</v>
      </c>
      <c r="E5015" s="279" t="s">
        <v>424</v>
      </c>
      <c r="F5015" s="315" t="s">
        <v>10104</v>
      </c>
      <c r="G5015" s="315" t="s">
        <v>402</v>
      </c>
      <c r="H5015" s="279" t="s">
        <v>425</v>
      </c>
      <c r="I5015" s="279" t="s">
        <v>542</v>
      </c>
      <c r="J5015" s="279" t="s">
        <v>426</v>
      </c>
      <c r="K5015" s="280">
        <v>2014</v>
      </c>
      <c r="L5015" s="279" t="s">
        <v>404</v>
      </c>
      <c r="M5015" s="279" t="s">
        <v>394</v>
      </c>
      <c r="N5015" s="279" t="s">
        <v>394</v>
      </c>
      <c r="O5015" s="279" t="s">
        <v>394</v>
      </c>
      <c r="P5015" s="315">
        <v>0</v>
      </c>
      <c r="Q5015" s="278"/>
      <c r="R5015" s="303"/>
      <c r="S5015" s="279" t="s">
        <v>394</v>
      </c>
      <c r="T5015" s="279" t="s">
        <v>394</v>
      </c>
      <c r="U5015" s="303"/>
      <c r="V5015" s="303"/>
      <c r="W5015" s="303"/>
      <c r="X5015" s="303"/>
      <c r="Z5015" s="303"/>
      <c r="AA5015" s="303"/>
      <c r="AC5015" s="279" t="s">
        <v>394</v>
      </c>
      <c r="AF5015" s="276">
        <f>IFERROR(VLOOKUP(A5015,'[1]قوائم الترجمة'!AC$2:AD$2397,1,0),"م")</f>
        <v>124230</v>
      </c>
      <c r="AG5015" s="242"/>
      <c r="AH5015" s="240"/>
      <c r="AI5015" s="240"/>
      <c r="AJ5015" s="240"/>
      <c r="AL5015" s="267"/>
      <c r="AM5015" s="235"/>
      <c r="AO5015" s="236"/>
      <c r="AU5015" s="234"/>
    </row>
    <row r="5016" spans="1:47" ht="24" x14ac:dyDescent="0.65">
      <c r="A5016" s="278">
        <v>124231</v>
      </c>
      <c r="B5016" s="279" t="s">
        <v>1711</v>
      </c>
      <c r="C5016" s="279" t="s">
        <v>620</v>
      </c>
      <c r="D5016" s="279" t="s">
        <v>304</v>
      </c>
      <c r="E5016" s="279" t="s">
        <v>394</v>
      </c>
      <c r="F5016"/>
      <c r="H5016" s="279" t="s">
        <v>394</v>
      </c>
      <c r="I5016" s="279" t="s">
        <v>539</v>
      </c>
      <c r="J5016" s="279" t="s">
        <v>394</v>
      </c>
      <c r="K5016" s="279" t="s">
        <v>394</v>
      </c>
      <c r="L5016" s="279" t="s">
        <v>394</v>
      </c>
      <c r="M5016" s="279" t="s">
        <v>394</v>
      </c>
      <c r="N5016" s="279" t="s">
        <v>394</v>
      </c>
      <c r="O5016" s="279" t="s">
        <v>394</v>
      </c>
      <c r="P5016" s="315">
        <v>0</v>
      </c>
      <c r="Q5016" s="279" t="s">
        <v>394</v>
      </c>
      <c r="R5016" s="279" t="s">
        <v>394</v>
      </c>
      <c r="S5016" s="279" t="s">
        <v>394</v>
      </c>
      <c r="T5016" s="279" t="s">
        <v>394</v>
      </c>
      <c r="U5016" s="279" t="s">
        <v>394</v>
      </c>
      <c r="V5016" s="279" t="s">
        <v>394</v>
      </c>
      <c r="W5016" s="279" t="s">
        <v>394</v>
      </c>
      <c r="X5016" s="279" t="s">
        <v>394</v>
      </c>
      <c r="Y5016" s="281"/>
      <c r="Z5016" s="279" t="s">
        <v>394</v>
      </c>
      <c r="AA5016" s="279" t="s">
        <v>394</v>
      </c>
      <c r="AB5016" s="281"/>
      <c r="AC5016" s="279" t="s">
        <v>394</v>
      </c>
      <c r="AF5016" s="276" t="str">
        <f>IFERROR(VLOOKUP(A5016,'[1]قوائم الترجمة'!AC$2:AD$2397,1,0),"م")</f>
        <v>م</v>
      </c>
      <c r="AG5016" s="242"/>
      <c r="AH5016" s="240"/>
      <c r="AI5016" s="240"/>
      <c r="AJ5016" s="240"/>
      <c r="AL5016" s="267"/>
      <c r="AM5016" s="235"/>
      <c r="AO5016" s="233"/>
      <c r="AU5016" s="234"/>
    </row>
    <row r="5017" spans="1:47" ht="24" x14ac:dyDescent="0.65">
      <c r="A5017" s="278">
        <v>124232</v>
      </c>
      <c r="B5017" s="279" t="s">
        <v>1710</v>
      </c>
      <c r="C5017" s="279" t="s">
        <v>465</v>
      </c>
      <c r="D5017" s="279" t="s">
        <v>6400</v>
      </c>
      <c r="E5017" s="279" t="s">
        <v>424</v>
      </c>
      <c r="F5017" s="315" t="s">
        <v>10105</v>
      </c>
      <c r="G5017" s="315" t="s">
        <v>402</v>
      </c>
      <c r="H5017" s="279" t="s">
        <v>425</v>
      </c>
      <c r="I5017" s="279" t="s">
        <v>541</v>
      </c>
      <c r="J5017" s="279" t="s">
        <v>403</v>
      </c>
      <c r="K5017" s="280">
        <v>2016</v>
      </c>
      <c r="L5017" s="279" t="s">
        <v>402</v>
      </c>
      <c r="M5017" s="279" t="s">
        <v>394</v>
      </c>
      <c r="N5017" s="279" t="s">
        <v>394</v>
      </c>
      <c r="O5017" s="279" t="s">
        <v>394</v>
      </c>
      <c r="P5017" s="315">
        <v>0</v>
      </c>
      <c r="Q5017" s="278"/>
      <c r="R5017" s="303"/>
      <c r="S5017" s="279" t="s">
        <v>394</v>
      </c>
      <c r="T5017" s="279" t="s">
        <v>394</v>
      </c>
      <c r="U5017" s="303"/>
      <c r="V5017" s="303"/>
      <c r="W5017" s="303"/>
      <c r="X5017" s="303"/>
      <c r="Z5017" s="303"/>
      <c r="AA5017" s="303"/>
      <c r="AC5017" s="279" t="s">
        <v>394</v>
      </c>
      <c r="AF5017" s="276">
        <f>IFERROR(VLOOKUP(A5017,'[1]قوائم الترجمة'!AC$2:AD$2397,1,0),"م")</f>
        <v>124232</v>
      </c>
      <c r="AG5017" s="242"/>
      <c r="AH5017" s="240"/>
      <c r="AI5017" s="240"/>
      <c r="AJ5017" s="240"/>
      <c r="AL5017" s="267"/>
      <c r="AM5017" s="235"/>
      <c r="AO5017" s="233"/>
      <c r="AU5017" s="234"/>
    </row>
    <row r="5018" spans="1:47" ht="21.6" x14ac:dyDescent="0.65">
      <c r="A5018" s="278">
        <v>124233</v>
      </c>
      <c r="B5018" s="279" t="s">
        <v>1709</v>
      </c>
      <c r="C5018" s="279" t="s">
        <v>68</v>
      </c>
      <c r="D5018" s="279" t="s">
        <v>299</v>
      </c>
      <c r="E5018" s="279" t="s">
        <v>394</v>
      </c>
      <c r="F5018"/>
      <c r="H5018" s="279" t="s">
        <v>394</v>
      </c>
      <c r="I5018" s="279" t="s">
        <v>539</v>
      </c>
      <c r="J5018" s="279" t="s">
        <v>394</v>
      </c>
      <c r="K5018" s="279" t="s">
        <v>394</v>
      </c>
      <c r="L5018" s="279" t="s">
        <v>394</v>
      </c>
      <c r="M5018" s="279" t="s">
        <v>394</v>
      </c>
      <c r="N5018" s="279" t="s">
        <v>394</v>
      </c>
      <c r="O5018" s="279" t="s">
        <v>394</v>
      </c>
      <c r="P5018" s="315">
        <v>0</v>
      </c>
      <c r="Q5018" s="279" t="s">
        <v>394</v>
      </c>
      <c r="R5018" s="279" t="s">
        <v>394</v>
      </c>
      <c r="S5018" s="279" t="s">
        <v>394</v>
      </c>
      <c r="T5018" s="279" t="s">
        <v>394</v>
      </c>
      <c r="U5018" s="279" t="s">
        <v>394</v>
      </c>
      <c r="V5018" s="279" t="s">
        <v>394</v>
      </c>
      <c r="W5018" s="279" t="s">
        <v>394</v>
      </c>
      <c r="X5018" s="279" t="s">
        <v>394</v>
      </c>
      <c r="Y5018" s="281"/>
      <c r="Z5018" s="279" t="s">
        <v>394</v>
      </c>
      <c r="AA5018" s="279" t="s">
        <v>394</v>
      </c>
      <c r="AB5018" s="281"/>
      <c r="AC5018" s="279" t="s">
        <v>394</v>
      </c>
      <c r="AF5018" s="276" t="str">
        <f>IFERROR(VLOOKUP(A5018,'[1]قوائم الترجمة'!AC$2:AD$2397,1,0),"م")</f>
        <v>م</v>
      </c>
      <c r="AG5018" s="242"/>
      <c r="AH5018" s="240"/>
      <c r="AI5018" s="240"/>
      <c r="AJ5018" s="240"/>
      <c r="AL5018" s="267"/>
      <c r="AM5018" s="235"/>
      <c r="AO5018" s="241"/>
      <c r="AU5018" s="234"/>
    </row>
    <row r="5019" spans="1:47" ht="21.6" x14ac:dyDescent="0.65">
      <c r="A5019" s="278">
        <v>124234</v>
      </c>
      <c r="B5019" s="279" t="s">
        <v>1708</v>
      </c>
      <c r="C5019" s="279" t="s">
        <v>109</v>
      </c>
      <c r="D5019" s="279" t="s">
        <v>1021</v>
      </c>
      <c r="E5019" s="279" t="s">
        <v>394</v>
      </c>
      <c r="F5019"/>
      <c r="H5019" s="279" t="s">
        <v>394</v>
      </c>
      <c r="I5019" s="279" t="s">
        <v>539</v>
      </c>
      <c r="J5019" s="279" t="s">
        <v>394</v>
      </c>
      <c r="K5019" s="279" t="s">
        <v>394</v>
      </c>
      <c r="L5019" s="279" t="s">
        <v>394</v>
      </c>
      <c r="M5019" s="279" t="s">
        <v>394</v>
      </c>
      <c r="N5019" s="279" t="s">
        <v>394</v>
      </c>
      <c r="O5019" s="279" t="s">
        <v>394</v>
      </c>
      <c r="P5019" s="315">
        <v>0</v>
      </c>
      <c r="Q5019" s="279" t="s">
        <v>394</v>
      </c>
      <c r="R5019" s="279" t="s">
        <v>394</v>
      </c>
      <c r="S5019" s="279" t="s">
        <v>394</v>
      </c>
      <c r="T5019" s="279" t="s">
        <v>394</v>
      </c>
      <c r="U5019" s="279" t="s">
        <v>394</v>
      </c>
      <c r="V5019" s="279" t="s">
        <v>394</v>
      </c>
      <c r="W5019" s="279" t="s">
        <v>394</v>
      </c>
      <c r="X5019" s="279" t="s">
        <v>394</v>
      </c>
      <c r="Y5019" s="281"/>
      <c r="Z5019" s="279" t="s">
        <v>394</v>
      </c>
      <c r="AA5019" s="279" t="s">
        <v>394</v>
      </c>
      <c r="AB5019" s="281"/>
      <c r="AC5019" s="279" t="s">
        <v>394</v>
      </c>
      <c r="AF5019" s="276" t="str">
        <f>IFERROR(VLOOKUP(A5019,'[1]قوائم الترجمة'!AC$2:AD$2397,1,0),"م")</f>
        <v>م</v>
      </c>
      <c r="AG5019" s="242"/>
      <c r="AH5019" s="240"/>
      <c r="AI5019" s="240"/>
      <c r="AJ5019" s="240"/>
      <c r="AL5019" s="267"/>
      <c r="AM5019" s="235"/>
      <c r="AO5019" s="241"/>
      <c r="AU5019" s="234"/>
    </row>
    <row r="5020" spans="1:47" ht="21.6" x14ac:dyDescent="0.65">
      <c r="A5020" s="278">
        <v>124235</v>
      </c>
      <c r="B5020" s="279" t="s">
        <v>1707</v>
      </c>
      <c r="C5020" s="279" t="s">
        <v>92</v>
      </c>
      <c r="D5020" s="279" t="s">
        <v>1014</v>
      </c>
      <c r="E5020" s="279" t="s">
        <v>394</v>
      </c>
      <c r="F5020"/>
      <c r="H5020" s="279" t="s">
        <v>394</v>
      </c>
      <c r="I5020" s="279" t="s">
        <v>538</v>
      </c>
      <c r="J5020" s="279" t="s">
        <v>394</v>
      </c>
      <c r="K5020" s="279" t="s">
        <v>394</v>
      </c>
      <c r="L5020" s="279" t="s">
        <v>394</v>
      </c>
      <c r="M5020" s="279" t="s">
        <v>394</v>
      </c>
      <c r="N5020" s="279" t="s">
        <v>394</v>
      </c>
      <c r="O5020" s="279" t="s">
        <v>394</v>
      </c>
      <c r="P5020" s="315">
        <v>0</v>
      </c>
      <c r="Q5020" s="279" t="s">
        <v>394</v>
      </c>
      <c r="R5020" s="279" t="s">
        <v>394</v>
      </c>
      <c r="S5020" s="279" t="s">
        <v>394</v>
      </c>
      <c r="T5020" s="279" t="s">
        <v>394</v>
      </c>
      <c r="U5020" s="279" t="s">
        <v>394</v>
      </c>
      <c r="V5020" s="279" t="s">
        <v>394</v>
      </c>
      <c r="W5020" s="279" t="s">
        <v>394</v>
      </c>
      <c r="X5020" s="279" t="s">
        <v>394</v>
      </c>
      <c r="Y5020" s="281"/>
      <c r="Z5020" s="279" t="s">
        <v>394</v>
      </c>
      <c r="AA5020" s="279" t="s">
        <v>394</v>
      </c>
      <c r="AB5020" s="281"/>
      <c r="AC5020" s="279" t="s">
        <v>394</v>
      </c>
      <c r="AF5020" s="276" t="str">
        <f>IFERROR(VLOOKUP(A5020,'[1]قوائم الترجمة'!AC$2:AD$2397,1,0),"م")</f>
        <v>م</v>
      </c>
      <c r="AG5020" s="242"/>
      <c r="AH5020" s="240"/>
      <c r="AI5020" s="240"/>
      <c r="AJ5020" s="240"/>
      <c r="AL5020" s="267"/>
      <c r="AM5020" s="235"/>
      <c r="AO5020" s="255"/>
      <c r="AU5020" s="234"/>
    </row>
    <row r="5021" spans="1:47" ht="24" x14ac:dyDescent="0.65">
      <c r="A5021" s="275">
        <v>124236</v>
      </c>
      <c r="B5021" s="276" t="s">
        <v>1706</v>
      </c>
      <c r="C5021" s="276" t="s">
        <v>81</v>
      </c>
      <c r="D5021" s="276" t="s">
        <v>312</v>
      </c>
      <c r="E5021" s="276" t="s">
        <v>424</v>
      </c>
      <c r="F5021" s="317" t="s">
        <v>8828</v>
      </c>
      <c r="G5021" s="317" t="s">
        <v>417</v>
      </c>
      <c r="H5021" s="276" t="s">
        <v>425</v>
      </c>
      <c r="I5021" s="276" t="s">
        <v>67</v>
      </c>
      <c r="J5021" s="276" t="s">
        <v>403</v>
      </c>
      <c r="K5021" s="277">
        <v>2014</v>
      </c>
      <c r="L5021" s="276" t="s">
        <v>417</v>
      </c>
      <c r="M5021" s="303"/>
      <c r="N5021" s="276" t="s">
        <v>394</v>
      </c>
      <c r="O5021" s="276" t="s">
        <v>394</v>
      </c>
      <c r="P5021" s="315">
        <v>0</v>
      </c>
      <c r="Q5021" s="303"/>
      <c r="R5021" s="276" t="s">
        <v>394</v>
      </c>
      <c r="S5021" s="276" t="s">
        <v>394</v>
      </c>
      <c r="T5021" s="303"/>
      <c r="U5021" s="303"/>
      <c r="V5021" s="303"/>
      <c r="W5021" s="303"/>
      <c r="X5021" s="303"/>
      <c r="Z5021" s="303"/>
      <c r="AA5021" s="303"/>
      <c r="AC5021" s="276" t="s">
        <v>394</v>
      </c>
      <c r="AF5021" s="276">
        <f>IFERROR(VLOOKUP(A5021,'[1]قوائم الترجمة'!AC$2:AD$2397,1,0),"م")</f>
        <v>124236</v>
      </c>
      <c r="AG5021" s="242"/>
      <c r="AH5021" s="240"/>
      <c r="AI5021" s="240"/>
      <c r="AJ5021" s="240"/>
      <c r="AL5021" s="267"/>
      <c r="AM5021" s="235"/>
      <c r="AO5021" s="233"/>
      <c r="AU5021" s="234"/>
    </row>
    <row r="5022" spans="1:47" ht="24" x14ac:dyDescent="0.65">
      <c r="A5022" s="278">
        <v>124237</v>
      </c>
      <c r="B5022" s="279" t="s">
        <v>1705</v>
      </c>
      <c r="C5022" s="279" t="s">
        <v>940</v>
      </c>
      <c r="D5022" s="279" t="s">
        <v>472</v>
      </c>
      <c r="E5022" s="279" t="s">
        <v>424</v>
      </c>
      <c r="F5022" s="315" t="s">
        <v>10106</v>
      </c>
      <c r="G5022" s="315" t="s">
        <v>8146</v>
      </c>
      <c r="H5022" s="279" t="s">
        <v>425</v>
      </c>
      <c r="I5022" s="279" t="s">
        <v>67</v>
      </c>
      <c r="J5022" s="279" t="s">
        <v>403</v>
      </c>
      <c r="K5022" s="280">
        <v>2000</v>
      </c>
      <c r="L5022" s="279" t="s">
        <v>402</v>
      </c>
      <c r="M5022" s="279" t="s">
        <v>394</v>
      </c>
      <c r="N5022" s="279" t="s">
        <v>394</v>
      </c>
      <c r="O5022" s="279" t="s">
        <v>394</v>
      </c>
      <c r="P5022" s="315">
        <v>0</v>
      </c>
      <c r="Q5022" s="278"/>
      <c r="R5022" s="303"/>
      <c r="S5022" s="279" t="s">
        <v>394</v>
      </c>
      <c r="T5022" s="279" t="s">
        <v>394</v>
      </c>
      <c r="U5022" s="303"/>
      <c r="V5022" s="303"/>
      <c r="W5022" s="303"/>
      <c r="X5022" s="303"/>
      <c r="Z5022" s="303"/>
      <c r="AA5022" s="303"/>
      <c r="AC5022" s="279" t="s">
        <v>394</v>
      </c>
      <c r="AF5022" s="276">
        <f>IFERROR(VLOOKUP(A5022,'[1]قوائم الترجمة'!AC$2:AD$2397,1,0),"م")</f>
        <v>124237</v>
      </c>
      <c r="AG5022" s="242"/>
      <c r="AH5022" s="240"/>
      <c r="AI5022" s="240"/>
      <c r="AJ5022" s="240"/>
      <c r="AL5022" s="267"/>
      <c r="AM5022" s="235"/>
      <c r="AO5022" s="236"/>
      <c r="AU5022" s="234"/>
    </row>
    <row r="5023" spans="1:47" ht="24" x14ac:dyDescent="0.65">
      <c r="A5023" s="278">
        <v>124238</v>
      </c>
      <c r="B5023" s="279" t="s">
        <v>1704</v>
      </c>
      <c r="C5023" s="279" t="s">
        <v>100</v>
      </c>
      <c r="D5023" s="279" t="s">
        <v>239</v>
      </c>
      <c r="E5023" s="279" t="s">
        <v>424</v>
      </c>
      <c r="F5023" s="315" t="s">
        <v>10107</v>
      </c>
      <c r="G5023" s="315" t="s">
        <v>8171</v>
      </c>
      <c r="H5023" s="279" t="s">
        <v>425</v>
      </c>
      <c r="I5023" s="279" t="s">
        <v>540</v>
      </c>
      <c r="J5023" s="279" t="s">
        <v>403</v>
      </c>
      <c r="K5023" s="280">
        <v>2003</v>
      </c>
      <c r="L5023" s="279" t="s">
        <v>842</v>
      </c>
      <c r="M5023" s="279" t="s">
        <v>394</v>
      </c>
      <c r="N5023" s="279" t="s">
        <v>394</v>
      </c>
      <c r="O5023" s="279" t="s">
        <v>394</v>
      </c>
      <c r="P5023" s="315">
        <v>0</v>
      </c>
      <c r="Q5023" s="278"/>
      <c r="R5023" s="303"/>
      <c r="S5023" s="279" t="s">
        <v>394</v>
      </c>
      <c r="T5023" s="279" t="s">
        <v>394</v>
      </c>
      <c r="U5023" s="303"/>
      <c r="V5023" s="303"/>
      <c r="W5023" s="303"/>
      <c r="X5023" s="303"/>
      <c r="Z5023" s="303"/>
      <c r="AA5023" s="303"/>
      <c r="AC5023" s="279" t="s">
        <v>394</v>
      </c>
      <c r="AF5023" s="276">
        <f>IFERROR(VLOOKUP(A5023,'[1]قوائم الترجمة'!AC$2:AD$2397,1,0),"م")</f>
        <v>124238</v>
      </c>
      <c r="AG5023" s="242"/>
      <c r="AH5023" s="240"/>
      <c r="AI5023" s="240"/>
      <c r="AJ5023" s="240"/>
      <c r="AL5023" s="267"/>
      <c r="AM5023" s="235"/>
      <c r="AO5023" s="233"/>
      <c r="AU5023" s="234"/>
    </row>
    <row r="5024" spans="1:47" ht="21.6" x14ac:dyDescent="0.65">
      <c r="A5024" s="278">
        <v>124239</v>
      </c>
      <c r="B5024" s="279" t="s">
        <v>1703</v>
      </c>
      <c r="C5024" s="279" t="s">
        <v>619</v>
      </c>
      <c r="D5024" s="279" t="s">
        <v>239</v>
      </c>
      <c r="E5024" s="279" t="s">
        <v>423</v>
      </c>
      <c r="F5024" s="315" t="s">
        <v>10108</v>
      </c>
      <c r="G5024" s="315" t="s">
        <v>402</v>
      </c>
      <c r="H5024" s="279" t="s">
        <v>883</v>
      </c>
      <c r="I5024" s="279" t="s">
        <v>542</v>
      </c>
      <c r="J5024" s="279" t="s">
        <v>403</v>
      </c>
      <c r="K5024" s="280">
        <v>1989</v>
      </c>
      <c r="L5024" s="279" t="s">
        <v>402</v>
      </c>
      <c r="M5024" s="279" t="s">
        <v>394</v>
      </c>
      <c r="N5024" s="279" t="s">
        <v>394</v>
      </c>
      <c r="O5024" s="279" t="s">
        <v>394</v>
      </c>
      <c r="P5024" s="315">
        <v>0</v>
      </c>
      <c r="Q5024" s="278"/>
      <c r="R5024" s="303"/>
      <c r="S5024" s="279" t="s">
        <v>394</v>
      </c>
      <c r="T5024" s="279" t="s">
        <v>394</v>
      </c>
      <c r="U5024" s="303"/>
      <c r="V5024" s="303"/>
      <c r="W5024" s="303"/>
      <c r="X5024" s="303"/>
      <c r="Z5024" s="303"/>
      <c r="AA5024" s="303"/>
      <c r="AC5024" s="279" t="s">
        <v>394</v>
      </c>
      <c r="AF5024" s="276">
        <f>IFERROR(VLOOKUP(A5024,'[1]قوائم الترجمة'!AC$2:AD$2397,1,0),"م")</f>
        <v>124239</v>
      </c>
      <c r="AG5024" s="242"/>
      <c r="AH5024" s="240"/>
      <c r="AI5024" s="240"/>
      <c r="AJ5024" s="240"/>
      <c r="AL5024" s="267"/>
      <c r="AM5024" s="235"/>
      <c r="AO5024" s="255"/>
      <c r="AU5024" s="234"/>
    </row>
    <row r="5025" spans="1:47" ht="24" x14ac:dyDescent="0.65">
      <c r="A5025" s="278">
        <v>124240</v>
      </c>
      <c r="B5025" s="279" t="s">
        <v>5584</v>
      </c>
      <c r="C5025" s="279" t="s">
        <v>122</v>
      </c>
      <c r="D5025" s="279" t="s">
        <v>5585</v>
      </c>
      <c r="E5025" s="279" t="s">
        <v>424</v>
      </c>
      <c r="F5025" s="315" t="s">
        <v>10109</v>
      </c>
      <c r="G5025" s="315" t="s">
        <v>8121</v>
      </c>
      <c r="H5025" s="279" t="s">
        <v>425</v>
      </c>
      <c r="I5025" s="279" t="s">
        <v>542</v>
      </c>
      <c r="J5025" s="279" t="s">
        <v>8113</v>
      </c>
      <c r="K5025" s="280">
        <v>2022</v>
      </c>
      <c r="L5025" s="279" t="s">
        <v>402</v>
      </c>
      <c r="M5025" s="279" t="s">
        <v>394</v>
      </c>
      <c r="N5025" s="279" t="s">
        <v>394</v>
      </c>
      <c r="O5025" s="279" t="s">
        <v>394</v>
      </c>
      <c r="P5025" s="315">
        <v>0</v>
      </c>
      <c r="Q5025" s="278"/>
      <c r="R5025" s="303"/>
      <c r="S5025" s="279" t="s">
        <v>394</v>
      </c>
      <c r="T5025" s="279" t="s">
        <v>394</v>
      </c>
      <c r="U5025" s="303"/>
      <c r="V5025" s="303"/>
      <c r="W5025" s="303"/>
      <c r="X5025" s="303"/>
      <c r="Z5025" s="303"/>
      <c r="AA5025" s="303"/>
      <c r="AC5025" s="279" t="s">
        <v>394</v>
      </c>
      <c r="AF5025" s="276">
        <f>IFERROR(VLOOKUP(A5025,'[1]قوائم الترجمة'!AC$2:AD$2397,1,0),"م")</f>
        <v>124240</v>
      </c>
      <c r="AG5025" s="242"/>
      <c r="AH5025" s="240"/>
      <c r="AI5025" s="240"/>
      <c r="AJ5025" s="240"/>
      <c r="AL5025" s="267"/>
      <c r="AM5025" s="235"/>
      <c r="AO5025" s="236"/>
      <c r="AU5025" s="234"/>
    </row>
    <row r="5026" spans="1:47" ht="21.6" x14ac:dyDescent="0.65">
      <c r="A5026" s="278">
        <v>124241</v>
      </c>
      <c r="B5026" s="279" t="s">
        <v>5592</v>
      </c>
      <c r="C5026" s="279" t="s">
        <v>465</v>
      </c>
      <c r="D5026" s="279" t="s">
        <v>239</v>
      </c>
      <c r="E5026" s="279" t="s">
        <v>5660</v>
      </c>
      <c r="F5026" s="315" t="s">
        <v>10110</v>
      </c>
      <c r="G5026" s="315" t="s">
        <v>8165</v>
      </c>
      <c r="H5026" s="279" t="s">
        <v>425</v>
      </c>
      <c r="I5026" s="279" t="s">
        <v>542</v>
      </c>
      <c r="J5026" s="279" t="s">
        <v>403</v>
      </c>
      <c r="K5026" s="280">
        <v>2018</v>
      </c>
      <c r="L5026" s="279" t="s">
        <v>404</v>
      </c>
      <c r="M5026" s="279" t="s">
        <v>394</v>
      </c>
      <c r="N5026" s="279" t="s">
        <v>394</v>
      </c>
      <c r="O5026" s="279" t="s">
        <v>394</v>
      </c>
      <c r="P5026" s="315">
        <v>0</v>
      </c>
      <c r="Q5026" s="278"/>
      <c r="R5026" s="303"/>
      <c r="S5026" s="279" t="s">
        <v>394</v>
      </c>
      <c r="T5026" s="279" t="s">
        <v>394</v>
      </c>
      <c r="U5026" s="303"/>
      <c r="V5026" s="303"/>
      <c r="W5026" s="303"/>
      <c r="X5026" s="303"/>
      <c r="Z5026" s="303"/>
      <c r="AA5026" s="303"/>
      <c r="AC5026" s="279" t="s">
        <v>394</v>
      </c>
      <c r="AF5026" s="276">
        <f>IFERROR(VLOOKUP(A5026,'[1]قوائم الترجمة'!AC$2:AD$2397,1,0),"م")</f>
        <v>124241</v>
      </c>
      <c r="AG5026" s="242"/>
      <c r="AH5026" s="240"/>
      <c r="AI5026" s="240"/>
      <c r="AJ5026" s="240"/>
      <c r="AL5026" s="267"/>
      <c r="AM5026" s="235"/>
      <c r="AO5026" s="255"/>
      <c r="AU5026" s="234"/>
    </row>
    <row r="5027" spans="1:47" ht="21.6" x14ac:dyDescent="0.65">
      <c r="A5027" s="278">
        <v>124242</v>
      </c>
      <c r="B5027" s="279" t="s">
        <v>5614</v>
      </c>
      <c r="C5027" s="279" t="s">
        <v>72</v>
      </c>
      <c r="D5027" s="279" t="s">
        <v>668</v>
      </c>
      <c r="E5027" s="279" t="s">
        <v>394</v>
      </c>
      <c r="F5027"/>
      <c r="H5027" s="279" t="s">
        <v>394</v>
      </c>
      <c r="I5027" s="279" t="s">
        <v>5586</v>
      </c>
      <c r="J5027" s="279" t="s">
        <v>394</v>
      </c>
      <c r="K5027" s="279" t="s">
        <v>394</v>
      </c>
      <c r="L5027" s="279" t="s">
        <v>394</v>
      </c>
      <c r="M5027" s="279" t="s">
        <v>394</v>
      </c>
      <c r="N5027" s="279" t="s">
        <v>394</v>
      </c>
      <c r="O5027" s="279" t="s">
        <v>394</v>
      </c>
      <c r="P5027" s="315">
        <v>0</v>
      </c>
      <c r="Q5027" s="279" t="s">
        <v>394</v>
      </c>
      <c r="R5027" s="279" t="s">
        <v>394</v>
      </c>
      <c r="S5027" s="279" t="s">
        <v>394</v>
      </c>
      <c r="T5027" s="279" t="s">
        <v>394</v>
      </c>
      <c r="U5027" s="279" t="s">
        <v>394</v>
      </c>
      <c r="V5027" s="279" t="s">
        <v>394</v>
      </c>
      <c r="W5027" s="279" t="s">
        <v>394</v>
      </c>
      <c r="X5027" s="279" t="s">
        <v>394</v>
      </c>
      <c r="Y5027" s="281"/>
      <c r="Z5027" s="279" t="s">
        <v>394</v>
      </c>
      <c r="AA5027" s="279" t="s">
        <v>394</v>
      </c>
      <c r="AB5027" s="281"/>
      <c r="AC5027" s="279" t="s">
        <v>394</v>
      </c>
      <c r="AF5027" s="276" t="str">
        <f>IFERROR(VLOOKUP(A5027,'[1]قوائم الترجمة'!AC$2:AD$2397,1,0),"م")</f>
        <v>م</v>
      </c>
      <c r="AG5027" s="242"/>
      <c r="AH5027" s="240"/>
      <c r="AI5027" s="240"/>
      <c r="AJ5027" s="240"/>
      <c r="AL5027" s="267"/>
      <c r="AM5027" s="235"/>
      <c r="AO5027" s="255"/>
      <c r="AU5027" s="234"/>
    </row>
    <row r="5028" spans="1:47" ht="24" x14ac:dyDescent="0.65">
      <c r="A5028" s="278">
        <v>124243</v>
      </c>
      <c r="B5028" s="279" t="s">
        <v>5620</v>
      </c>
      <c r="C5028" s="279" t="s">
        <v>3813</v>
      </c>
      <c r="D5028" s="279" t="s">
        <v>239</v>
      </c>
      <c r="E5028" s="279" t="s">
        <v>423</v>
      </c>
      <c r="F5028" s="315" t="s">
        <v>8558</v>
      </c>
      <c r="G5028" s="315" t="s">
        <v>421</v>
      </c>
      <c r="H5028" s="279" t="s">
        <v>425</v>
      </c>
      <c r="I5028" s="279" t="s">
        <v>542</v>
      </c>
      <c r="J5028" s="279" t="s">
        <v>403</v>
      </c>
      <c r="K5028" s="280">
        <v>2018</v>
      </c>
      <c r="L5028" s="279" t="s">
        <v>421</v>
      </c>
      <c r="M5028" s="279" t="s">
        <v>394</v>
      </c>
      <c r="N5028" s="279" t="s">
        <v>394</v>
      </c>
      <c r="O5028" s="279" t="s">
        <v>394</v>
      </c>
      <c r="P5028" s="315">
        <v>0</v>
      </c>
      <c r="Q5028" s="278"/>
      <c r="R5028" s="303"/>
      <c r="S5028" s="279" t="s">
        <v>394</v>
      </c>
      <c r="T5028" s="279" t="s">
        <v>394</v>
      </c>
      <c r="U5028" s="303"/>
      <c r="V5028" s="303"/>
      <c r="W5028" s="303"/>
      <c r="X5028" s="303"/>
      <c r="Z5028" s="303"/>
      <c r="AA5028" s="303"/>
      <c r="AC5028" s="279" t="s">
        <v>394</v>
      </c>
      <c r="AF5028" s="276">
        <f>IFERROR(VLOOKUP(A5028,'[1]قوائم الترجمة'!AC$2:AD$2397,1,0),"م")</f>
        <v>124243</v>
      </c>
      <c r="AG5028" s="242"/>
      <c r="AH5028" s="240"/>
      <c r="AI5028" s="240"/>
      <c r="AJ5028" s="240"/>
      <c r="AL5028" s="267"/>
      <c r="AM5028" s="235"/>
      <c r="AO5028" s="236"/>
      <c r="AU5028" s="234"/>
    </row>
    <row r="5029" spans="1:47" ht="21.6" x14ac:dyDescent="0.65">
      <c r="A5029" s="278">
        <v>124244</v>
      </c>
      <c r="B5029" s="279" t="s">
        <v>5625</v>
      </c>
      <c r="C5029" s="279" t="s">
        <v>510</v>
      </c>
      <c r="D5029" s="279" t="s">
        <v>239</v>
      </c>
      <c r="E5029" s="279" t="s">
        <v>394</v>
      </c>
      <c r="F5029"/>
      <c r="H5029" s="279" t="s">
        <v>394</v>
      </c>
      <c r="I5029" s="279" t="s">
        <v>5586</v>
      </c>
      <c r="J5029" s="279" t="s">
        <v>394</v>
      </c>
      <c r="K5029" s="279" t="s">
        <v>394</v>
      </c>
      <c r="L5029" s="279" t="s">
        <v>394</v>
      </c>
      <c r="M5029" s="279" t="s">
        <v>394</v>
      </c>
      <c r="N5029" s="279" t="s">
        <v>394</v>
      </c>
      <c r="O5029" s="279" t="s">
        <v>394</v>
      </c>
      <c r="P5029" s="315">
        <v>0</v>
      </c>
      <c r="Q5029" s="279" t="s">
        <v>394</v>
      </c>
      <c r="R5029" s="279" t="s">
        <v>394</v>
      </c>
      <c r="S5029" s="279" t="s">
        <v>394</v>
      </c>
      <c r="T5029" s="279" t="s">
        <v>394</v>
      </c>
      <c r="U5029" s="279" t="s">
        <v>394</v>
      </c>
      <c r="V5029" s="279" t="s">
        <v>394</v>
      </c>
      <c r="W5029" s="279" t="s">
        <v>394</v>
      </c>
      <c r="X5029" s="279" t="s">
        <v>394</v>
      </c>
      <c r="Y5029" s="281"/>
      <c r="Z5029" s="279" t="s">
        <v>394</v>
      </c>
      <c r="AA5029" s="279" t="s">
        <v>394</v>
      </c>
      <c r="AB5029" s="281"/>
      <c r="AC5029" s="279" t="s">
        <v>394</v>
      </c>
      <c r="AF5029" s="276" t="str">
        <f>IFERROR(VLOOKUP(A5029,'[1]قوائم الترجمة'!AC$2:AD$2397,1,0),"م")</f>
        <v>م</v>
      </c>
      <c r="AG5029" s="242"/>
      <c r="AH5029" s="240"/>
      <c r="AI5029" s="240"/>
      <c r="AJ5029" s="240"/>
      <c r="AL5029" s="267"/>
      <c r="AM5029" s="235"/>
      <c r="AO5029" s="255"/>
      <c r="AU5029" s="234"/>
    </row>
    <row r="5030" spans="1:47" ht="21.6" x14ac:dyDescent="0.65">
      <c r="A5030" s="278">
        <v>124245</v>
      </c>
      <c r="B5030" s="279" t="s">
        <v>5655</v>
      </c>
      <c r="C5030" s="279" t="s">
        <v>201</v>
      </c>
      <c r="D5030" s="279" t="s">
        <v>951</v>
      </c>
      <c r="E5030" s="279" t="s">
        <v>394</v>
      </c>
      <c r="F5030"/>
      <c r="H5030" s="279" t="s">
        <v>394</v>
      </c>
      <c r="I5030" s="279" t="s">
        <v>5586</v>
      </c>
      <c r="J5030" s="279" t="s">
        <v>394</v>
      </c>
      <c r="K5030" s="279" t="s">
        <v>394</v>
      </c>
      <c r="L5030" s="279" t="s">
        <v>394</v>
      </c>
      <c r="M5030" s="279" t="s">
        <v>394</v>
      </c>
      <c r="N5030" s="279" t="s">
        <v>394</v>
      </c>
      <c r="O5030" s="279" t="s">
        <v>394</v>
      </c>
      <c r="P5030" s="315">
        <v>0</v>
      </c>
      <c r="Q5030" s="279" t="s">
        <v>394</v>
      </c>
      <c r="R5030" s="279" t="s">
        <v>394</v>
      </c>
      <c r="S5030" s="279" t="s">
        <v>394</v>
      </c>
      <c r="T5030" s="279" t="s">
        <v>394</v>
      </c>
      <c r="U5030" s="279" t="s">
        <v>394</v>
      </c>
      <c r="V5030" s="279" t="s">
        <v>394</v>
      </c>
      <c r="W5030" s="279" t="s">
        <v>394</v>
      </c>
      <c r="X5030" s="279" t="s">
        <v>394</v>
      </c>
      <c r="Y5030" s="281"/>
      <c r="Z5030" s="279" t="s">
        <v>394</v>
      </c>
      <c r="AA5030" s="279" t="s">
        <v>394</v>
      </c>
      <c r="AB5030" s="281"/>
      <c r="AC5030" s="279" t="s">
        <v>394</v>
      </c>
      <c r="AF5030" s="276" t="str">
        <f>IFERROR(VLOOKUP(A5030,'[1]قوائم الترجمة'!AC$2:AD$2397,1,0),"م")</f>
        <v>م</v>
      </c>
      <c r="AG5030" s="242"/>
      <c r="AH5030" s="240"/>
      <c r="AI5030" s="240"/>
      <c r="AJ5030" s="240"/>
      <c r="AL5030" s="267"/>
      <c r="AM5030" s="235"/>
      <c r="AO5030" s="241"/>
      <c r="AU5030" s="234"/>
    </row>
    <row r="5031" spans="1:47" ht="21.6" x14ac:dyDescent="0.65">
      <c r="A5031" s="278">
        <v>124246</v>
      </c>
      <c r="B5031" s="279" t="s">
        <v>5659</v>
      </c>
      <c r="C5031" s="279" t="s">
        <v>202</v>
      </c>
      <c r="D5031" s="279" t="s">
        <v>266</v>
      </c>
      <c r="E5031" s="279" t="s">
        <v>394</v>
      </c>
      <c r="F5031"/>
      <c r="H5031" s="279" t="s">
        <v>394</v>
      </c>
      <c r="I5031" s="279" t="s">
        <v>5586</v>
      </c>
      <c r="J5031" s="279" t="s">
        <v>394</v>
      </c>
      <c r="K5031" s="279" t="s">
        <v>394</v>
      </c>
      <c r="L5031" s="279" t="s">
        <v>394</v>
      </c>
      <c r="M5031" s="279" t="s">
        <v>394</v>
      </c>
      <c r="N5031" s="279" t="s">
        <v>394</v>
      </c>
      <c r="O5031" s="279" t="s">
        <v>394</v>
      </c>
      <c r="P5031" s="315">
        <v>0</v>
      </c>
      <c r="Q5031" s="279" t="s">
        <v>394</v>
      </c>
      <c r="R5031" s="279" t="s">
        <v>394</v>
      </c>
      <c r="S5031" s="279" t="s">
        <v>394</v>
      </c>
      <c r="T5031" s="279" t="s">
        <v>394</v>
      </c>
      <c r="U5031" s="279" t="s">
        <v>394</v>
      </c>
      <c r="V5031" s="279" t="s">
        <v>394</v>
      </c>
      <c r="W5031" s="279" t="s">
        <v>394</v>
      </c>
      <c r="X5031" s="279" t="s">
        <v>394</v>
      </c>
      <c r="Y5031" s="281"/>
      <c r="Z5031" s="279" t="s">
        <v>394</v>
      </c>
      <c r="AA5031" s="279" t="s">
        <v>394</v>
      </c>
      <c r="AB5031" s="281"/>
      <c r="AC5031" s="279" t="s">
        <v>394</v>
      </c>
      <c r="AF5031" s="276" t="str">
        <f>IFERROR(VLOOKUP(A5031,'[1]قوائم الترجمة'!AC$2:AD$2397,1,0),"م")</f>
        <v>م</v>
      </c>
      <c r="AG5031" s="242"/>
      <c r="AH5031" s="240"/>
      <c r="AI5031" s="240"/>
      <c r="AJ5031" s="240"/>
      <c r="AL5031" s="267"/>
      <c r="AM5031" s="235"/>
      <c r="AO5031" s="255"/>
      <c r="AU5031" s="234"/>
    </row>
    <row r="5032" spans="1:47" ht="21.6" x14ac:dyDescent="0.65">
      <c r="A5032" s="278">
        <v>124247</v>
      </c>
      <c r="B5032" s="279" t="s">
        <v>5668</v>
      </c>
      <c r="C5032" s="279" t="s">
        <v>97</v>
      </c>
      <c r="D5032" s="279" t="s">
        <v>652</v>
      </c>
      <c r="E5032" s="279" t="s">
        <v>424</v>
      </c>
      <c r="F5032" s="315" t="s">
        <v>10111</v>
      </c>
      <c r="G5032" s="315" t="s">
        <v>402</v>
      </c>
      <c r="H5032" s="279" t="s">
        <v>425</v>
      </c>
      <c r="I5032" s="279" t="s">
        <v>542</v>
      </c>
      <c r="J5032" s="279" t="s">
        <v>403</v>
      </c>
      <c r="K5032" s="280">
        <v>2020</v>
      </c>
      <c r="L5032" s="279" t="s">
        <v>402</v>
      </c>
      <c r="M5032" s="279" t="s">
        <v>394</v>
      </c>
      <c r="N5032" s="279" t="s">
        <v>394</v>
      </c>
      <c r="O5032" s="279" t="s">
        <v>394</v>
      </c>
      <c r="P5032" s="315">
        <v>0</v>
      </c>
      <c r="Q5032" s="278"/>
      <c r="R5032" s="303"/>
      <c r="S5032" s="279" t="s">
        <v>394</v>
      </c>
      <c r="T5032" s="279" t="s">
        <v>394</v>
      </c>
      <c r="U5032" s="303"/>
      <c r="V5032" s="303"/>
      <c r="W5032" s="303"/>
      <c r="X5032" s="303"/>
      <c r="Z5032" s="303"/>
      <c r="AA5032" s="303"/>
      <c r="AC5032" s="279" t="s">
        <v>394</v>
      </c>
      <c r="AF5032" s="276">
        <f>IFERROR(VLOOKUP(A5032,'[1]قوائم الترجمة'!AC$2:AD$2397,1,0),"م")</f>
        <v>124247</v>
      </c>
      <c r="AG5032" s="242"/>
      <c r="AH5032" s="240"/>
      <c r="AI5032" s="240"/>
      <c r="AJ5032" s="240"/>
      <c r="AL5032" s="267"/>
      <c r="AM5032" s="235"/>
      <c r="AO5032" s="255"/>
      <c r="AU5032" s="234"/>
    </row>
    <row r="5033" spans="1:47" ht="21.6" x14ac:dyDescent="0.65">
      <c r="A5033" s="278">
        <v>124248</v>
      </c>
      <c r="B5033" s="279" t="s">
        <v>5677</v>
      </c>
      <c r="C5033" s="279" t="s">
        <v>63</v>
      </c>
      <c r="D5033" s="279" t="s">
        <v>732</v>
      </c>
      <c r="E5033" s="279" t="s">
        <v>5660</v>
      </c>
      <c r="F5033" s="315" t="s">
        <v>10112</v>
      </c>
      <c r="G5033" s="315" t="s">
        <v>8175</v>
      </c>
      <c r="H5033" s="279" t="s">
        <v>425</v>
      </c>
      <c r="I5033" s="279" t="s">
        <v>542</v>
      </c>
      <c r="J5033" s="279" t="s">
        <v>403</v>
      </c>
      <c r="K5033" s="280">
        <v>2004</v>
      </c>
      <c r="L5033" s="279" t="s">
        <v>419</v>
      </c>
      <c r="M5033" s="279" t="s">
        <v>394</v>
      </c>
      <c r="N5033" s="279" t="s">
        <v>394</v>
      </c>
      <c r="O5033" s="279" t="s">
        <v>394</v>
      </c>
      <c r="P5033" s="315">
        <v>0</v>
      </c>
      <c r="Q5033" s="278"/>
      <c r="R5033" s="303"/>
      <c r="S5033" s="279" t="s">
        <v>394</v>
      </c>
      <c r="T5033" s="279" t="s">
        <v>394</v>
      </c>
      <c r="U5033" s="303"/>
      <c r="V5033" s="303"/>
      <c r="W5033" s="303"/>
      <c r="X5033" s="303"/>
      <c r="Z5033" s="303"/>
      <c r="AA5033" s="303"/>
      <c r="AC5033" s="279" t="s">
        <v>394</v>
      </c>
      <c r="AF5033" s="276">
        <f>IFERROR(VLOOKUP(A5033,'[1]قوائم الترجمة'!AC$2:AD$2397,1,0),"م")</f>
        <v>124248</v>
      </c>
      <c r="AG5033" s="242"/>
      <c r="AH5033" s="240"/>
      <c r="AI5033" s="240"/>
      <c r="AJ5033" s="240"/>
      <c r="AL5033" s="267"/>
      <c r="AM5033" s="235"/>
      <c r="AO5033" s="255"/>
      <c r="AU5033" s="234"/>
    </row>
    <row r="5034" spans="1:47" ht="24" x14ac:dyDescent="0.65">
      <c r="A5034" s="278">
        <v>124249</v>
      </c>
      <c r="B5034" s="279" t="s">
        <v>5681</v>
      </c>
      <c r="C5034" s="279" t="s">
        <v>1054</v>
      </c>
      <c r="D5034" s="279" t="s">
        <v>1529</v>
      </c>
      <c r="E5034" s="279" t="s">
        <v>423</v>
      </c>
      <c r="F5034" s="315" t="s">
        <v>10113</v>
      </c>
      <c r="G5034" s="315" t="s">
        <v>417</v>
      </c>
      <c r="H5034" s="279" t="s">
        <v>425</v>
      </c>
      <c r="I5034" s="279" t="s">
        <v>542</v>
      </c>
      <c r="J5034" s="279" t="s">
        <v>403</v>
      </c>
      <c r="K5034" s="280">
        <v>2018</v>
      </c>
      <c r="L5034" s="279" t="s">
        <v>417</v>
      </c>
      <c r="M5034" s="279" t="s">
        <v>394</v>
      </c>
      <c r="N5034" s="279" t="s">
        <v>394</v>
      </c>
      <c r="O5034" s="279" t="s">
        <v>394</v>
      </c>
      <c r="P5034" s="315">
        <v>0</v>
      </c>
      <c r="Q5034" s="278"/>
      <c r="R5034" s="303"/>
      <c r="S5034" s="279" t="s">
        <v>394</v>
      </c>
      <c r="T5034" s="279" t="s">
        <v>394</v>
      </c>
      <c r="U5034" s="303"/>
      <c r="V5034" s="303"/>
      <c r="W5034" s="303"/>
      <c r="X5034" s="303"/>
      <c r="Z5034" s="303"/>
      <c r="AA5034" s="303"/>
      <c r="AC5034" s="279" t="s">
        <v>394</v>
      </c>
      <c r="AF5034" s="276">
        <f>IFERROR(VLOOKUP(A5034,'[1]قوائم الترجمة'!AC$2:AD$2397,1,0),"م")</f>
        <v>124249</v>
      </c>
      <c r="AG5034" s="242"/>
      <c r="AH5034" s="240"/>
      <c r="AI5034" s="240"/>
      <c r="AJ5034" s="240"/>
      <c r="AL5034" s="267"/>
      <c r="AM5034" s="235"/>
      <c r="AO5034" s="233"/>
      <c r="AU5034" s="234"/>
    </row>
    <row r="5035" spans="1:47" ht="21.6" x14ac:dyDescent="0.65">
      <c r="A5035" s="278">
        <v>124250</v>
      </c>
      <c r="B5035" s="279" t="s">
        <v>5686</v>
      </c>
      <c r="C5035" s="279" t="s">
        <v>138</v>
      </c>
      <c r="D5035" s="279" t="s">
        <v>357</v>
      </c>
      <c r="E5035" s="279" t="s">
        <v>424</v>
      </c>
      <c r="F5035" s="315" t="s">
        <v>8758</v>
      </c>
      <c r="G5035" s="315" t="s">
        <v>8184</v>
      </c>
      <c r="H5035" s="279" t="s">
        <v>425</v>
      </c>
      <c r="I5035" s="279" t="s">
        <v>5586</v>
      </c>
      <c r="J5035" s="279" t="s">
        <v>403</v>
      </c>
      <c r="K5035" s="280">
        <v>2013</v>
      </c>
      <c r="L5035" s="279" t="s">
        <v>418</v>
      </c>
      <c r="M5035" s="279" t="s">
        <v>394</v>
      </c>
      <c r="N5035" s="279" t="s">
        <v>394</v>
      </c>
      <c r="O5035" s="279" t="s">
        <v>394</v>
      </c>
      <c r="P5035" s="315">
        <v>0</v>
      </c>
      <c r="Q5035" s="278"/>
      <c r="R5035" s="303"/>
      <c r="S5035" s="279" t="s">
        <v>394</v>
      </c>
      <c r="T5035" s="279" t="s">
        <v>394</v>
      </c>
      <c r="U5035" s="303"/>
      <c r="V5035" s="303"/>
      <c r="W5035" s="303"/>
      <c r="X5035" s="303"/>
      <c r="Z5035" s="303"/>
      <c r="AA5035" s="303"/>
      <c r="AC5035" s="279" t="s">
        <v>394</v>
      </c>
      <c r="AF5035" s="276">
        <f>IFERROR(VLOOKUP(A5035,'[1]قوائم الترجمة'!AC$2:AD$2397,1,0),"م")</f>
        <v>124250</v>
      </c>
      <c r="AG5035" s="242"/>
      <c r="AH5035" s="240"/>
      <c r="AI5035" s="240"/>
      <c r="AJ5035" s="240"/>
      <c r="AL5035" s="267"/>
      <c r="AM5035" s="235"/>
      <c r="AO5035" s="255"/>
      <c r="AU5035" s="234"/>
    </row>
    <row r="5036" spans="1:47" ht="21.6" x14ac:dyDescent="0.65">
      <c r="A5036" s="278">
        <v>124251</v>
      </c>
      <c r="B5036" s="279" t="s">
        <v>5687</v>
      </c>
      <c r="C5036" s="279" t="s">
        <v>5688</v>
      </c>
      <c r="D5036" s="279" t="s">
        <v>244</v>
      </c>
      <c r="E5036" s="279" t="s">
        <v>5660</v>
      </c>
      <c r="F5036" s="315" t="s">
        <v>10114</v>
      </c>
      <c r="G5036" s="315" t="s">
        <v>402</v>
      </c>
      <c r="H5036" s="279" t="s">
        <v>425</v>
      </c>
      <c r="I5036" s="279" t="s">
        <v>542</v>
      </c>
      <c r="J5036" s="279" t="s">
        <v>403</v>
      </c>
      <c r="K5036" s="280">
        <v>2016</v>
      </c>
      <c r="L5036" s="279" t="s">
        <v>402</v>
      </c>
      <c r="M5036" s="279" t="s">
        <v>394</v>
      </c>
      <c r="N5036" s="279" t="s">
        <v>394</v>
      </c>
      <c r="O5036" s="279" t="s">
        <v>394</v>
      </c>
      <c r="P5036" s="315">
        <v>0</v>
      </c>
      <c r="Q5036" s="278"/>
      <c r="R5036" s="303"/>
      <c r="S5036" s="279" t="s">
        <v>394</v>
      </c>
      <c r="T5036" s="279" t="s">
        <v>394</v>
      </c>
      <c r="U5036" s="303"/>
      <c r="V5036" s="303"/>
      <c r="W5036" s="303"/>
      <c r="X5036" s="303"/>
      <c r="Z5036" s="303"/>
      <c r="AA5036" s="303"/>
      <c r="AC5036" s="279" t="s">
        <v>394</v>
      </c>
      <c r="AF5036" s="276">
        <f>IFERROR(VLOOKUP(A5036,'[1]قوائم الترجمة'!AC$2:AD$2397,1,0),"م")</f>
        <v>124251</v>
      </c>
      <c r="AG5036" s="242"/>
      <c r="AH5036" s="240"/>
      <c r="AI5036" s="240"/>
      <c r="AJ5036" s="240"/>
      <c r="AL5036" s="267"/>
      <c r="AM5036" s="235"/>
      <c r="AO5036" s="255"/>
      <c r="AU5036" s="234"/>
    </row>
    <row r="5037" spans="1:47" ht="21.6" x14ac:dyDescent="0.65">
      <c r="A5037" s="278">
        <v>124252</v>
      </c>
      <c r="B5037" s="279" t="s">
        <v>5726</v>
      </c>
      <c r="C5037" s="279" t="s">
        <v>143</v>
      </c>
      <c r="D5037" s="279" t="s">
        <v>1003</v>
      </c>
      <c r="E5037" s="279" t="s">
        <v>423</v>
      </c>
      <c r="F5037" s="315" t="s">
        <v>10115</v>
      </c>
      <c r="G5037" s="315" t="s">
        <v>8194</v>
      </c>
      <c r="H5037" s="279" t="s">
        <v>425</v>
      </c>
      <c r="I5037" s="279" t="s">
        <v>5586</v>
      </c>
      <c r="J5037" s="279" t="s">
        <v>426</v>
      </c>
      <c r="K5037" s="280">
        <v>2020</v>
      </c>
      <c r="L5037" s="279" t="s">
        <v>402</v>
      </c>
      <c r="M5037" s="279" t="s">
        <v>394</v>
      </c>
      <c r="N5037" s="279" t="s">
        <v>394</v>
      </c>
      <c r="O5037" s="279" t="s">
        <v>394</v>
      </c>
      <c r="P5037" s="315">
        <v>0</v>
      </c>
      <c r="Q5037" s="278"/>
      <c r="R5037" s="303"/>
      <c r="S5037" s="279" t="s">
        <v>394</v>
      </c>
      <c r="T5037" s="279" t="s">
        <v>394</v>
      </c>
      <c r="U5037" s="303"/>
      <c r="V5037" s="303"/>
      <c r="W5037" s="303"/>
      <c r="X5037" s="303"/>
      <c r="Z5037" s="303"/>
      <c r="AA5037" s="303"/>
      <c r="AC5037" s="279" t="s">
        <v>394</v>
      </c>
      <c r="AF5037" s="276">
        <f>IFERROR(VLOOKUP(A5037,'[1]قوائم الترجمة'!AC$2:AD$2397,1,0),"م")</f>
        <v>124252</v>
      </c>
      <c r="AG5037" s="242"/>
      <c r="AH5037" s="240"/>
      <c r="AI5037" s="240"/>
      <c r="AJ5037" s="240"/>
      <c r="AL5037" s="267"/>
      <c r="AM5037" s="235"/>
      <c r="AO5037" s="241"/>
      <c r="AU5037" s="234"/>
    </row>
    <row r="5038" spans="1:47" ht="24" x14ac:dyDescent="0.65">
      <c r="A5038" s="278">
        <v>124253</v>
      </c>
      <c r="B5038" s="279" t="s">
        <v>5728</v>
      </c>
      <c r="C5038" s="279" t="s">
        <v>3346</v>
      </c>
      <c r="D5038" s="279" t="s">
        <v>266</v>
      </c>
      <c r="E5038" s="279" t="s">
        <v>424</v>
      </c>
      <c r="F5038" s="315" t="s">
        <v>10116</v>
      </c>
      <c r="G5038" s="315" t="s">
        <v>10117</v>
      </c>
      <c r="H5038" s="279" t="s">
        <v>425</v>
      </c>
      <c r="I5038" s="279" t="s">
        <v>542</v>
      </c>
      <c r="J5038" s="279" t="s">
        <v>426</v>
      </c>
      <c r="K5038" s="280">
        <v>2009</v>
      </c>
      <c r="L5038" s="279" t="s">
        <v>402</v>
      </c>
      <c r="M5038" s="279" t="s">
        <v>394</v>
      </c>
      <c r="N5038" s="279" t="s">
        <v>394</v>
      </c>
      <c r="O5038" s="279" t="s">
        <v>394</v>
      </c>
      <c r="P5038" s="315">
        <v>0</v>
      </c>
      <c r="Q5038" s="278"/>
      <c r="R5038" s="303"/>
      <c r="S5038" s="279" t="s">
        <v>394</v>
      </c>
      <c r="T5038" s="279" t="s">
        <v>394</v>
      </c>
      <c r="U5038" s="303"/>
      <c r="V5038" s="303"/>
      <c r="W5038" s="303"/>
      <c r="X5038" s="303"/>
      <c r="Z5038" s="303"/>
      <c r="AA5038" s="303"/>
      <c r="AC5038" s="279" t="s">
        <v>394</v>
      </c>
      <c r="AF5038" s="276">
        <f>IFERROR(VLOOKUP(A5038,'[1]قوائم الترجمة'!AC$2:AD$2397,1,0),"م")</f>
        <v>124253</v>
      </c>
      <c r="AG5038" s="242"/>
      <c r="AH5038" s="240"/>
      <c r="AI5038" s="240"/>
      <c r="AJ5038" s="240"/>
      <c r="AL5038" s="267"/>
      <c r="AM5038" s="235"/>
      <c r="AO5038" s="233"/>
      <c r="AU5038" s="234"/>
    </row>
    <row r="5039" spans="1:47" ht="24" x14ac:dyDescent="0.65">
      <c r="A5039" s="278">
        <v>124254</v>
      </c>
      <c r="B5039" s="279" t="s">
        <v>5729</v>
      </c>
      <c r="C5039" s="279" t="s">
        <v>1075</v>
      </c>
      <c r="D5039" s="279" t="s">
        <v>246</v>
      </c>
      <c r="E5039" s="279" t="s">
        <v>423</v>
      </c>
      <c r="F5039" s="315" t="s">
        <v>8378</v>
      </c>
      <c r="G5039" s="315" t="s">
        <v>410</v>
      </c>
      <c r="H5039" s="279" t="s">
        <v>425</v>
      </c>
      <c r="I5039" s="279" t="s">
        <v>542</v>
      </c>
      <c r="J5039" s="279" t="s">
        <v>8112</v>
      </c>
      <c r="K5039" s="280">
        <v>2011</v>
      </c>
      <c r="L5039" s="279" t="s">
        <v>410</v>
      </c>
      <c r="M5039" s="279" t="s">
        <v>394</v>
      </c>
      <c r="N5039" s="279" t="s">
        <v>394</v>
      </c>
      <c r="O5039" s="279" t="s">
        <v>394</v>
      </c>
      <c r="P5039" s="315">
        <v>0</v>
      </c>
      <c r="Q5039" s="278"/>
      <c r="R5039" s="303"/>
      <c r="S5039" s="279" t="s">
        <v>394</v>
      </c>
      <c r="T5039" s="279" t="s">
        <v>394</v>
      </c>
      <c r="U5039" s="303"/>
      <c r="V5039" s="303"/>
      <c r="W5039" s="303"/>
      <c r="X5039" s="303"/>
      <c r="Z5039" s="303"/>
      <c r="AA5039" s="303"/>
      <c r="AC5039" s="279" t="s">
        <v>394</v>
      </c>
      <c r="AF5039" s="276">
        <f>IFERROR(VLOOKUP(A5039,'[1]قوائم الترجمة'!AC$2:AD$2397,1,0),"م")</f>
        <v>124254</v>
      </c>
      <c r="AG5039" s="242"/>
      <c r="AH5039" s="240"/>
      <c r="AI5039" s="240"/>
      <c r="AJ5039" s="240"/>
      <c r="AL5039" s="267"/>
      <c r="AM5039" s="235"/>
      <c r="AO5039" s="233"/>
      <c r="AU5039" s="234"/>
    </row>
    <row r="5040" spans="1:47" ht="21.6" x14ac:dyDescent="0.65">
      <c r="A5040" s="278">
        <v>124255</v>
      </c>
      <c r="B5040" s="279" t="s">
        <v>5733</v>
      </c>
      <c r="C5040" s="279" t="s">
        <v>147</v>
      </c>
      <c r="D5040" s="279" t="s">
        <v>352</v>
      </c>
      <c r="E5040" s="279" t="s">
        <v>394</v>
      </c>
      <c r="F5040"/>
      <c r="H5040" s="279" t="s">
        <v>394</v>
      </c>
      <c r="I5040" s="279" t="s">
        <v>5586</v>
      </c>
      <c r="J5040" s="279" t="s">
        <v>394</v>
      </c>
      <c r="K5040" s="279" t="s">
        <v>394</v>
      </c>
      <c r="L5040" s="279" t="s">
        <v>394</v>
      </c>
      <c r="M5040" s="279" t="s">
        <v>394</v>
      </c>
      <c r="N5040" s="279" t="s">
        <v>394</v>
      </c>
      <c r="O5040" s="279" t="s">
        <v>394</v>
      </c>
      <c r="P5040" s="315">
        <v>0</v>
      </c>
      <c r="Q5040" s="279" t="s">
        <v>394</v>
      </c>
      <c r="R5040" s="279" t="s">
        <v>394</v>
      </c>
      <c r="S5040" s="279" t="s">
        <v>394</v>
      </c>
      <c r="T5040" s="279" t="s">
        <v>394</v>
      </c>
      <c r="U5040" s="279" t="s">
        <v>394</v>
      </c>
      <c r="V5040" s="279" t="s">
        <v>394</v>
      </c>
      <c r="W5040" s="279" t="s">
        <v>394</v>
      </c>
      <c r="X5040" s="279" t="s">
        <v>394</v>
      </c>
      <c r="Y5040" s="281"/>
      <c r="Z5040" s="279" t="s">
        <v>394</v>
      </c>
      <c r="AA5040" s="279" t="s">
        <v>394</v>
      </c>
      <c r="AB5040" s="281"/>
      <c r="AC5040" s="279" t="s">
        <v>394</v>
      </c>
      <c r="AF5040" s="276" t="str">
        <f>IFERROR(VLOOKUP(A5040,'[1]قوائم الترجمة'!AC$2:AD$2397,1,0),"م")</f>
        <v>م</v>
      </c>
      <c r="AG5040" s="242"/>
      <c r="AH5040" s="240"/>
      <c r="AI5040" s="240"/>
      <c r="AJ5040" s="240"/>
      <c r="AL5040" s="267"/>
      <c r="AM5040" s="235"/>
      <c r="AO5040" s="255"/>
      <c r="AU5040" s="234"/>
    </row>
    <row r="5041" spans="1:47" ht="21.6" x14ac:dyDescent="0.65">
      <c r="A5041" s="278">
        <v>124256</v>
      </c>
      <c r="B5041" s="279" t="s">
        <v>5740</v>
      </c>
      <c r="C5041" s="279" t="s">
        <v>68</v>
      </c>
      <c r="D5041" s="279" t="s">
        <v>10118</v>
      </c>
      <c r="E5041" s="279" t="s">
        <v>424</v>
      </c>
      <c r="F5041" s="315" t="s">
        <v>394</v>
      </c>
      <c r="G5041" s="315" t="s">
        <v>402</v>
      </c>
      <c r="H5041" s="279" t="s">
        <v>425</v>
      </c>
      <c r="I5041" s="279" t="s">
        <v>538</v>
      </c>
      <c r="J5041" s="279" t="s">
        <v>426</v>
      </c>
      <c r="K5041" s="312"/>
      <c r="L5041" s="279" t="s">
        <v>402</v>
      </c>
      <c r="M5041" s="279" t="s">
        <v>394</v>
      </c>
      <c r="N5041" s="279" t="s">
        <v>394</v>
      </c>
      <c r="O5041" s="279" t="s">
        <v>394</v>
      </c>
      <c r="P5041" s="315">
        <v>0</v>
      </c>
      <c r="Q5041" s="278"/>
      <c r="R5041" s="303"/>
      <c r="S5041" s="279" t="s">
        <v>394</v>
      </c>
      <c r="T5041" s="279" t="s">
        <v>394</v>
      </c>
      <c r="U5041" s="303"/>
      <c r="V5041" s="303"/>
      <c r="W5041" s="303"/>
      <c r="X5041" s="303"/>
      <c r="Z5041" s="303"/>
      <c r="AA5041" s="303"/>
      <c r="AC5041" s="279" t="s">
        <v>394</v>
      </c>
      <c r="AF5041" s="276">
        <f>IFERROR(VLOOKUP(A5041,'[1]قوائم الترجمة'!AC$2:AD$2397,1,0),"م")</f>
        <v>124256</v>
      </c>
      <c r="AG5041" s="242"/>
      <c r="AH5041" s="240"/>
      <c r="AI5041" s="240"/>
      <c r="AJ5041" s="240"/>
      <c r="AL5041" s="267"/>
      <c r="AM5041" s="235"/>
      <c r="AO5041" s="255"/>
      <c r="AU5041" s="234"/>
    </row>
    <row r="5042" spans="1:47" ht="21.6" x14ac:dyDescent="0.65">
      <c r="A5042" s="278">
        <v>124257</v>
      </c>
      <c r="B5042" s="279" t="s">
        <v>5743</v>
      </c>
      <c r="C5042" s="279" t="s">
        <v>517</v>
      </c>
      <c r="D5042" s="279" t="s">
        <v>238</v>
      </c>
      <c r="E5042" s="279" t="s">
        <v>5660</v>
      </c>
      <c r="F5042" s="315" t="s">
        <v>10119</v>
      </c>
      <c r="G5042" s="315" t="s">
        <v>402</v>
      </c>
      <c r="H5042" s="279" t="s">
        <v>428</v>
      </c>
      <c r="I5042" s="279" t="s">
        <v>542</v>
      </c>
      <c r="J5042" s="279" t="s">
        <v>403</v>
      </c>
      <c r="K5042" s="280">
        <v>2005</v>
      </c>
      <c r="L5042" s="279" t="s">
        <v>404</v>
      </c>
      <c r="M5042" s="279" t="s">
        <v>394</v>
      </c>
      <c r="N5042" s="279" t="s">
        <v>394</v>
      </c>
      <c r="O5042" s="279" t="s">
        <v>394</v>
      </c>
      <c r="P5042" s="315">
        <v>0</v>
      </c>
      <c r="Q5042" s="278"/>
      <c r="R5042" s="303"/>
      <c r="S5042" s="279" t="s">
        <v>394</v>
      </c>
      <c r="T5042" s="279" t="s">
        <v>394</v>
      </c>
      <c r="U5042" s="303"/>
      <c r="V5042" s="303"/>
      <c r="W5042" s="303"/>
      <c r="X5042" s="303"/>
      <c r="Z5042" s="303"/>
      <c r="AA5042" s="303"/>
      <c r="AC5042" s="279" t="s">
        <v>394</v>
      </c>
      <c r="AF5042" s="276">
        <f>IFERROR(VLOOKUP(A5042,'[1]قوائم الترجمة'!AC$2:AD$2397,1,0),"م")</f>
        <v>124257</v>
      </c>
      <c r="AG5042" s="242"/>
      <c r="AH5042" s="240"/>
      <c r="AI5042" s="240"/>
      <c r="AJ5042" s="240"/>
      <c r="AL5042" s="267"/>
      <c r="AM5042" s="235"/>
      <c r="AO5042" s="241"/>
      <c r="AU5042" s="234"/>
    </row>
    <row r="5043" spans="1:47" ht="21.6" x14ac:dyDescent="0.65">
      <c r="A5043" s="278">
        <v>124258</v>
      </c>
      <c r="B5043" s="279" t="s">
        <v>5747</v>
      </c>
      <c r="C5043" s="279" t="s">
        <v>1094</v>
      </c>
      <c r="D5043" s="279" t="s">
        <v>5748</v>
      </c>
      <c r="E5043" s="279" t="s">
        <v>424</v>
      </c>
      <c r="F5043" s="315" t="s">
        <v>9445</v>
      </c>
      <c r="G5043" s="315" t="s">
        <v>8205</v>
      </c>
      <c r="H5043" s="279" t="s">
        <v>425</v>
      </c>
      <c r="I5043" s="279" t="s">
        <v>542</v>
      </c>
      <c r="J5043" s="279" t="s">
        <v>426</v>
      </c>
      <c r="K5043" s="280">
        <v>2012</v>
      </c>
      <c r="L5043" s="279" t="s">
        <v>421</v>
      </c>
      <c r="M5043" s="279" t="s">
        <v>394</v>
      </c>
      <c r="N5043" s="279" t="s">
        <v>394</v>
      </c>
      <c r="O5043" s="279" t="s">
        <v>394</v>
      </c>
      <c r="P5043" s="315">
        <v>0</v>
      </c>
      <c r="Q5043" s="278"/>
      <c r="R5043" s="303"/>
      <c r="S5043" s="279" t="s">
        <v>394</v>
      </c>
      <c r="T5043" s="279" t="s">
        <v>394</v>
      </c>
      <c r="U5043" s="303"/>
      <c r="V5043" s="303"/>
      <c r="W5043" s="303"/>
      <c r="X5043" s="303"/>
      <c r="Z5043" s="303"/>
      <c r="AA5043" s="303"/>
      <c r="AC5043" s="279" t="s">
        <v>394</v>
      </c>
      <c r="AF5043" s="276">
        <f>IFERROR(VLOOKUP(A5043,'[1]قوائم الترجمة'!AC$2:AD$2397,1,0),"م")</f>
        <v>124258</v>
      </c>
      <c r="AG5043" s="242"/>
      <c r="AH5043" s="240"/>
      <c r="AI5043" s="240"/>
      <c r="AJ5043" s="240"/>
      <c r="AL5043" s="267"/>
      <c r="AM5043" s="235"/>
      <c r="AO5043" s="241"/>
      <c r="AU5043" s="234"/>
    </row>
    <row r="5044" spans="1:47" ht="21.6" x14ac:dyDescent="0.65">
      <c r="A5044" s="278">
        <v>124259</v>
      </c>
      <c r="B5044" s="279" t="s">
        <v>5762</v>
      </c>
      <c r="C5044" s="279" t="s">
        <v>557</v>
      </c>
      <c r="D5044" s="279" t="s">
        <v>528</v>
      </c>
      <c r="E5044" s="279" t="s">
        <v>424</v>
      </c>
      <c r="F5044" s="315" t="s">
        <v>10120</v>
      </c>
      <c r="G5044" s="315" t="s">
        <v>402</v>
      </c>
      <c r="H5044" s="279" t="s">
        <v>425</v>
      </c>
      <c r="I5044" s="279" t="s">
        <v>542</v>
      </c>
      <c r="J5044" s="279" t="s">
        <v>403</v>
      </c>
      <c r="K5044" s="280">
        <v>2020</v>
      </c>
      <c r="L5044" s="279" t="s">
        <v>402</v>
      </c>
      <c r="M5044" s="279" t="s">
        <v>394</v>
      </c>
      <c r="N5044" s="279" t="s">
        <v>394</v>
      </c>
      <c r="O5044" s="279" t="s">
        <v>394</v>
      </c>
      <c r="P5044" s="315">
        <v>0</v>
      </c>
      <c r="Q5044" s="278"/>
      <c r="R5044" s="303"/>
      <c r="S5044" s="279" t="s">
        <v>394</v>
      </c>
      <c r="T5044" s="279" t="s">
        <v>394</v>
      </c>
      <c r="U5044" s="303"/>
      <c r="V5044" s="303"/>
      <c r="W5044" s="303"/>
      <c r="X5044" s="303"/>
      <c r="Z5044" s="303"/>
      <c r="AA5044" s="303"/>
      <c r="AC5044" s="279" t="s">
        <v>394</v>
      </c>
      <c r="AF5044" s="276">
        <f>IFERROR(VLOOKUP(A5044,'[1]قوائم الترجمة'!AC$2:AD$2397,1,0),"م")</f>
        <v>124259</v>
      </c>
      <c r="AG5044" s="242"/>
      <c r="AH5044" s="240"/>
      <c r="AI5044" s="240"/>
      <c r="AJ5044" s="240"/>
      <c r="AL5044" s="267"/>
      <c r="AM5044" s="235"/>
      <c r="AO5044" s="241"/>
      <c r="AU5044" s="234"/>
    </row>
    <row r="5045" spans="1:47" ht="24" x14ac:dyDescent="0.65">
      <c r="A5045" s="278">
        <v>124260</v>
      </c>
      <c r="B5045" s="279" t="s">
        <v>5763</v>
      </c>
      <c r="C5045" s="279" t="s">
        <v>73</v>
      </c>
      <c r="D5045" s="279" t="s">
        <v>1308</v>
      </c>
      <c r="E5045" s="279" t="s">
        <v>424</v>
      </c>
      <c r="F5045" s="315" t="s">
        <v>10121</v>
      </c>
      <c r="G5045" s="315" t="s">
        <v>402</v>
      </c>
      <c r="H5045" s="279" t="s">
        <v>425</v>
      </c>
      <c r="I5045" s="279" t="s">
        <v>5586</v>
      </c>
      <c r="J5045" s="279" t="s">
        <v>426</v>
      </c>
      <c r="K5045" s="280">
        <v>2012</v>
      </c>
      <c r="L5045" s="279" t="s">
        <v>419</v>
      </c>
      <c r="M5045" s="279" t="s">
        <v>394</v>
      </c>
      <c r="N5045" s="279" t="s">
        <v>394</v>
      </c>
      <c r="O5045" s="279" t="s">
        <v>394</v>
      </c>
      <c r="P5045" s="315">
        <v>0</v>
      </c>
      <c r="Q5045" s="278"/>
      <c r="R5045" s="303"/>
      <c r="S5045" s="279" t="s">
        <v>394</v>
      </c>
      <c r="T5045" s="279" t="s">
        <v>394</v>
      </c>
      <c r="U5045" s="303"/>
      <c r="V5045" s="303"/>
      <c r="W5045" s="303"/>
      <c r="X5045" s="303"/>
      <c r="Z5045" s="303"/>
      <c r="AA5045" s="303"/>
      <c r="AC5045" s="279" t="s">
        <v>394</v>
      </c>
      <c r="AF5045" s="276">
        <f>IFERROR(VLOOKUP(A5045,'[1]قوائم الترجمة'!AC$2:AD$2397,1,0),"م")</f>
        <v>124260</v>
      </c>
      <c r="AG5045" s="242"/>
      <c r="AH5045" s="240"/>
      <c r="AI5045" s="240"/>
      <c r="AJ5045" s="240"/>
      <c r="AL5045" s="267"/>
      <c r="AM5045" s="235"/>
      <c r="AO5045" s="233"/>
      <c r="AU5045" s="234"/>
    </row>
    <row r="5046" spans="1:47" ht="21.6" x14ac:dyDescent="0.65">
      <c r="A5046" s="278">
        <v>124261</v>
      </c>
      <c r="B5046" s="279" t="s">
        <v>5767</v>
      </c>
      <c r="C5046" s="279" t="s">
        <v>1106</v>
      </c>
      <c r="D5046" s="279" t="s">
        <v>268</v>
      </c>
      <c r="E5046" s="279" t="s">
        <v>424</v>
      </c>
      <c r="F5046" s="315" t="s">
        <v>10122</v>
      </c>
      <c r="G5046" s="315" t="s">
        <v>402</v>
      </c>
      <c r="H5046" s="279" t="s">
        <v>425</v>
      </c>
      <c r="I5046" s="279" t="s">
        <v>542</v>
      </c>
      <c r="J5046" s="279" t="s">
        <v>426</v>
      </c>
      <c r="K5046" s="280">
        <v>2021</v>
      </c>
      <c r="L5046" s="279" t="s">
        <v>402</v>
      </c>
      <c r="M5046" s="279" t="s">
        <v>394</v>
      </c>
      <c r="N5046" s="279" t="s">
        <v>394</v>
      </c>
      <c r="O5046" s="279" t="s">
        <v>394</v>
      </c>
      <c r="P5046" s="315">
        <v>0</v>
      </c>
      <c r="Q5046" s="278"/>
      <c r="R5046" s="303"/>
      <c r="S5046" s="279" t="s">
        <v>394</v>
      </c>
      <c r="T5046" s="279" t="s">
        <v>394</v>
      </c>
      <c r="U5046" s="303"/>
      <c r="V5046" s="303"/>
      <c r="W5046" s="303"/>
      <c r="X5046" s="303"/>
      <c r="Z5046" s="303"/>
      <c r="AA5046" s="303"/>
      <c r="AC5046" s="279" t="s">
        <v>394</v>
      </c>
      <c r="AF5046" s="276">
        <f>IFERROR(VLOOKUP(A5046,'[1]قوائم الترجمة'!AC$2:AD$2397,1,0),"م")</f>
        <v>124261</v>
      </c>
      <c r="AG5046" s="242"/>
      <c r="AH5046" s="240"/>
      <c r="AI5046" s="240"/>
      <c r="AJ5046" s="240"/>
      <c r="AL5046" s="267"/>
      <c r="AM5046" s="235"/>
      <c r="AO5046" s="241"/>
      <c r="AU5046" s="234"/>
    </row>
    <row r="5047" spans="1:47" ht="21.6" x14ac:dyDescent="0.65">
      <c r="A5047" s="278">
        <v>124262</v>
      </c>
      <c r="B5047" s="279" t="s">
        <v>5769</v>
      </c>
      <c r="C5047" s="279" t="s">
        <v>1040</v>
      </c>
      <c r="D5047" s="279" t="s">
        <v>5770</v>
      </c>
      <c r="E5047" s="279" t="s">
        <v>423</v>
      </c>
      <c r="F5047" s="315" t="s">
        <v>10123</v>
      </c>
      <c r="G5047" s="315" t="s">
        <v>402</v>
      </c>
      <c r="H5047" s="279" t="s">
        <v>425</v>
      </c>
      <c r="I5047" s="279" t="s">
        <v>542</v>
      </c>
      <c r="J5047" s="279" t="s">
        <v>403</v>
      </c>
      <c r="K5047" s="280">
        <v>2020</v>
      </c>
      <c r="L5047" s="279" t="s">
        <v>404</v>
      </c>
      <c r="M5047" s="279" t="s">
        <v>394</v>
      </c>
      <c r="N5047" s="279" t="s">
        <v>394</v>
      </c>
      <c r="O5047" s="279" t="s">
        <v>394</v>
      </c>
      <c r="P5047" s="315">
        <v>0</v>
      </c>
      <c r="Q5047" s="278"/>
      <c r="R5047" s="303"/>
      <c r="S5047" s="279" t="s">
        <v>394</v>
      </c>
      <c r="T5047" s="279" t="s">
        <v>394</v>
      </c>
      <c r="U5047" s="303"/>
      <c r="V5047" s="303"/>
      <c r="W5047" s="303"/>
      <c r="X5047" s="303"/>
      <c r="Z5047" s="303"/>
      <c r="AA5047" s="303"/>
      <c r="AC5047" s="279" t="s">
        <v>394</v>
      </c>
      <c r="AF5047" s="276">
        <f>IFERROR(VLOOKUP(A5047,'[1]قوائم الترجمة'!AC$2:AD$2397,1,0),"م")</f>
        <v>124262</v>
      </c>
      <c r="AG5047" s="242"/>
      <c r="AH5047" s="240"/>
      <c r="AI5047" s="240"/>
      <c r="AJ5047" s="240"/>
      <c r="AL5047" s="267"/>
      <c r="AM5047" s="235"/>
      <c r="AO5047" s="255"/>
      <c r="AU5047" s="234"/>
    </row>
    <row r="5048" spans="1:47" ht="21.6" x14ac:dyDescent="0.65">
      <c r="A5048" s="278">
        <v>124263</v>
      </c>
      <c r="B5048" s="279" t="s">
        <v>5773</v>
      </c>
      <c r="C5048" s="279" t="s">
        <v>1982</v>
      </c>
      <c r="D5048" s="279" t="s">
        <v>319</v>
      </c>
      <c r="E5048" s="279" t="s">
        <v>423</v>
      </c>
      <c r="F5048" s="315" t="s">
        <v>8870</v>
      </c>
      <c r="G5048" s="315" t="s">
        <v>8212</v>
      </c>
      <c r="H5048" s="279" t="s">
        <v>425</v>
      </c>
      <c r="I5048" s="279" t="s">
        <v>542</v>
      </c>
      <c r="J5048" s="279" t="s">
        <v>403</v>
      </c>
      <c r="K5048" s="280">
        <v>2009</v>
      </c>
      <c r="L5048" s="279" t="s">
        <v>402</v>
      </c>
      <c r="M5048" s="279" t="s">
        <v>394</v>
      </c>
      <c r="N5048" s="279" t="s">
        <v>394</v>
      </c>
      <c r="O5048" s="279" t="s">
        <v>394</v>
      </c>
      <c r="P5048" s="315">
        <v>0</v>
      </c>
      <c r="Q5048" s="278"/>
      <c r="R5048" s="303"/>
      <c r="S5048" s="279" t="s">
        <v>394</v>
      </c>
      <c r="T5048" s="279" t="s">
        <v>394</v>
      </c>
      <c r="U5048" s="303"/>
      <c r="V5048" s="303"/>
      <c r="W5048" s="303"/>
      <c r="X5048" s="303"/>
      <c r="Z5048" s="303"/>
      <c r="AA5048" s="303"/>
      <c r="AC5048" s="279" t="s">
        <v>394</v>
      </c>
      <c r="AF5048" s="276">
        <f>IFERROR(VLOOKUP(A5048,'[1]قوائم الترجمة'!AC$2:AD$2397,1,0),"م")</f>
        <v>124263</v>
      </c>
      <c r="AG5048" s="242"/>
      <c r="AH5048" s="240"/>
      <c r="AI5048" s="240"/>
      <c r="AJ5048" s="240"/>
      <c r="AL5048" s="267"/>
      <c r="AM5048" s="235"/>
      <c r="AO5048" s="241"/>
      <c r="AU5048" s="234"/>
    </row>
    <row r="5049" spans="1:47" ht="21.6" x14ac:dyDescent="0.65">
      <c r="A5049" s="278">
        <v>124264</v>
      </c>
      <c r="B5049" s="279" t="s">
        <v>5785</v>
      </c>
      <c r="C5049" s="279" t="s">
        <v>10124</v>
      </c>
      <c r="D5049" s="279" t="s">
        <v>359</v>
      </c>
      <c r="E5049" s="279" t="s">
        <v>5660</v>
      </c>
      <c r="F5049" s="315" t="s">
        <v>9242</v>
      </c>
      <c r="G5049" s="315" t="s">
        <v>402</v>
      </c>
      <c r="H5049" s="279" t="s">
        <v>425</v>
      </c>
      <c r="I5049" s="279" t="s">
        <v>542</v>
      </c>
      <c r="J5049" s="279" t="s">
        <v>8101</v>
      </c>
      <c r="K5049" s="312"/>
      <c r="L5049" s="279" t="s">
        <v>8101</v>
      </c>
      <c r="M5049" s="279" t="s">
        <v>394</v>
      </c>
      <c r="N5049" s="279" t="s">
        <v>394</v>
      </c>
      <c r="O5049" s="279" t="s">
        <v>394</v>
      </c>
      <c r="P5049" s="315">
        <v>0</v>
      </c>
      <c r="Q5049" s="278"/>
      <c r="R5049" s="303"/>
      <c r="S5049" s="279" t="s">
        <v>394</v>
      </c>
      <c r="T5049" s="279" t="s">
        <v>394</v>
      </c>
      <c r="U5049" s="303"/>
      <c r="V5049" s="303"/>
      <c r="W5049" s="303"/>
      <c r="X5049" s="303"/>
      <c r="Z5049" s="303"/>
      <c r="AA5049" s="303"/>
      <c r="AC5049" s="279" t="s">
        <v>394</v>
      </c>
      <c r="AF5049" s="276">
        <f>IFERROR(VLOOKUP(A5049,'[1]قوائم الترجمة'!AC$2:AD$2397,1,0),"م")</f>
        <v>124264</v>
      </c>
      <c r="AG5049" s="242"/>
      <c r="AH5049" s="240"/>
      <c r="AI5049" s="240"/>
      <c r="AJ5049" s="240"/>
      <c r="AL5049" s="267"/>
      <c r="AM5049" s="235"/>
      <c r="AO5049" s="255"/>
      <c r="AU5049" s="234"/>
    </row>
    <row r="5050" spans="1:47" ht="21.6" x14ac:dyDescent="0.65">
      <c r="A5050" s="278">
        <v>124265</v>
      </c>
      <c r="B5050" s="279" t="s">
        <v>5787</v>
      </c>
      <c r="C5050" s="279" t="s">
        <v>517</v>
      </c>
      <c r="D5050" s="279" t="s">
        <v>238</v>
      </c>
      <c r="E5050" s="279" t="s">
        <v>5660</v>
      </c>
      <c r="F5050" s="315" t="s">
        <v>10125</v>
      </c>
      <c r="G5050" s="315" t="s">
        <v>402</v>
      </c>
      <c r="H5050" s="279" t="s">
        <v>428</v>
      </c>
      <c r="I5050" s="279" t="s">
        <v>542</v>
      </c>
      <c r="J5050" s="279" t="s">
        <v>8112</v>
      </c>
      <c r="K5050" s="280">
        <v>2014</v>
      </c>
      <c r="L5050" s="279" t="s">
        <v>402</v>
      </c>
      <c r="M5050" s="279" t="s">
        <v>394</v>
      </c>
      <c r="N5050" s="279" t="s">
        <v>394</v>
      </c>
      <c r="O5050" s="279" t="s">
        <v>394</v>
      </c>
      <c r="P5050" s="315">
        <v>0</v>
      </c>
      <c r="Q5050" s="278"/>
      <c r="R5050" s="303"/>
      <c r="S5050" s="279" t="s">
        <v>394</v>
      </c>
      <c r="T5050" s="279" t="s">
        <v>394</v>
      </c>
      <c r="U5050" s="303"/>
      <c r="V5050" s="303"/>
      <c r="W5050" s="303"/>
      <c r="X5050" s="303"/>
      <c r="Z5050" s="303"/>
      <c r="AA5050" s="303"/>
      <c r="AC5050" s="279" t="s">
        <v>394</v>
      </c>
      <c r="AF5050" s="276">
        <f>IFERROR(VLOOKUP(A5050,'[1]قوائم الترجمة'!AC$2:AD$2397,1,0),"م")</f>
        <v>124265</v>
      </c>
      <c r="AG5050" s="242"/>
      <c r="AH5050" s="240"/>
      <c r="AI5050" s="240"/>
      <c r="AJ5050" s="240"/>
      <c r="AL5050" s="267"/>
      <c r="AM5050" s="235"/>
      <c r="AO5050" s="255"/>
      <c r="AU5050" s="234"/>
    </row>
    <row r="5051" spans="1:47" ht="24" x14ac:dyDescent="0.65">
      <c r="A5051" s="278">
        <v>124266</v>
      </c>
      <c r="B5051" s="279" t="s">
        <v>5797</v>
      </c>
      <c r="C5051" s="279" t="s">
        <v>649</v>
      </c>
      <c r="D5051" s="279" t="s">
        <v>3065</v>
      </c>
      <c r="E5051" s="279" t="s">
        <v>423</v>
      </c>
      <c r="F5051" s="315" t="s">
        <v>10126</v>
      </c>
      <c r="G5051" s="315" t="s">
        <v>8219</v>
      </c>
      <c r="H5051" s="279" t="s">
        <v>425</v>
      </c>
      <c r="I5051" s="279" t="s">
        <v>542</v>
      </c>
      <c r="J5051" s="279" t="s">
        <v>426</v>
      </c>
      <c r="K5051" s="280">
        <v>2010</v>
      </c>
      <c r="L5051" s="279" t="s">
        <v>412</v>
      </c>
      <c r="M5051" s="279" t="s">
        <v>394</v>
      </c>
      <c r="N5051" s="279" t="s">
        <v>394</v>
      </c>
      <c r="O5051" s="279" t="s">
        <v>394</v>
      </c>
      <c r="P5051" s="315">
        <v>0</v>
      </c>
      <c r="Q5051" s="278"/>
      <c r="R5051" s="303"/>
      <c r="S5051" s="279" t="s">
        <v>394</v>
      </c>
      <c r="T5051" s="279" t="s">
        <v>394</v>
      </c>
      <c r="U5051" s="303"/>
      <c r="V5051" s="303"/>
      <c r="W5051" s="303"/>
      <c r="X5051" s="303"/>
      <c r="Z5051" s="303"/>
      <c r="AA5051" s="303"/>
      <c r="AC5051" s="279" t="s">
        <v>394</v>
      </c>
      <c r="AF5051" s="276">
        <f>IFERROR(VLOOKUP(A5051,'[1]قوائم الترجمة'!AC$2:AD$2397,1,0),"م")</f>
        <v>124266</v>
      </c>
      <c r="AG5051" s="242"/>
      <c r="AH5051" s="240"/>
      <c r="AI5051" s="240"/>
      <c r="AJ5051" s="240"/>
      <c r="AL5051" s="267"/>
      <c r="AM5051" s="235"/>
      <c r="AO5051" s="233"/>
      <c r="AU5051" s="234"/>
    </row>
    <row r="5052" spans="1:47" ht="24" x14ac:dyDescent="0.65">
      <c r="A5052" s="278">
        <v>124267</v>
      </c>
      <c r="B5052" s="279" t="s">
        <v>5800</v>
      </c>
      <c r="C5052" s="279" t="s">
        <v>166</v>
      </c>
      <c r="D5052" s="279" t="s">
        <v>1061</v>
      </c>
      <c r="E5052" s="279" t="s">
        <v>424</v>
      </c>
      <c r="F5052" s="315" t="s">
        <v>10127</v>
      </c>
      <c r="G5052" s="315" t="s">
        <v>8220</v>
      </c>
      <c r="H5052" s="279" t="s">
        <v>425</v>
      </c>
      <c r="I5052" s="279" t="s">
        <v>542</v>
      </c>
      <c r="J5052" s="279" t="s">
        <v>426</v>
      </c>
      <c r="K5052" s="280">
        <v>1995</v>
      </c>
      <c r="L5052" s="279" t="s">
        <v>409</v>
      </c>
      <c r="M5052" s="279" t="s">
        <v>394</v>
      </c>
      <c r="N5052" s="279" t="s">
        <v>394</v>
      </c>
      <c r="O5052" s="279" t="s">
        <v>394</v>
      </c>
      <c r="P5052" s="315">
        <v>0</v>
      </c>
      <c r="Q5052" s="278"/>
      <c r="R5052" s="303"/>
      <c r="S5052" s="279" t="s">
        <v>394</v>
      </c>
      <c r="T5052" s="279" t="s">
        <v>394</v>
      </c>
      <c r="U5052" s="303"/>
      <c r="V5052" s="303"/>
      <c r="W5052" s="303"/>
      <c r="X5052" s="303"/>
      <c r="Z5052" s="303"/>
      <c r="AA5052" s="303"/>
      <c r="AC5052" s="279" t="s">
        <v>394</v>
      </c>
      <c r="AF5052" s="276">
        <f>IFERROR(VLOOKUP(A5052,'[1]قوائم الترجمة'!AC$2:AD$2397,1,0),"م")</f>
        <v>124267</v>
      </c>
      <c r="AG5052" s="242"/>
      <c r="AH5052" s="240"/>
      <c r="AI5052" s="240"/>
      <c r="AJ5052" s="240"/>
      <c r="AL5052" s="267"/>
      <c r="AM5052" s="235"/>
      <c r="AO5052" s="233"/>
      <c r="AU5052" s="234"/>
    </row>
    <row r="5053" spans="1:47" ht="21.6" x14ac:dyDescent="0.65">
      <c r="A5053" s="278">
        <v>124268</v>
      </c>
      <c r="B5053" s="279" t="s">
        <v>5804</v>
      </c>
      <c r="C5053" s="279" t="s">
        <v>73</v>
      </c>
      <c r="D5053" s="279" t="s">
        <v>5805</v>
      </c>
      <c r="E5053" s="279" t="s">
        <v>5660</v>
      </c>
      <c r="F5053" s="315" t="s">
        <v>8482</v>
      </c>
      <c r="G5053" s="315" t="s">
        <v>8159</v>
      </c>
      <c r="H5053" s="279" t="s">
        <v>425</v>
      </c>
      <c r="I5053" s="279" t="s">
        <v>542</v>
      </c>
      <c r="J5053" s="279" t="s">
        <v>8112</v>
      </c>
      <c r="K5053" s="280">
        <v>2009</v>
      </c>
      <c r="L5053" s="279" t="s">
        <v>404</v>
      </c>
      <c r="M5053" s="279" t="s">
        <v>394</v>
      </c>
      <c r="N5053" s="279" t="s">
        <v>394</v>
      </c>
      <c r="O5053" s="279" t="s">
        <v>394</v>
      </c>
      <c r="P5053" s="315">
        <v>0</v>
      </c>
      <c r="Q5053" s="278"/>
      <c r="R5053" s="303"/>
      <c r="S5053" s="279" t="s">
        <v>394</v>
      </c>
      <c r="T5053" s="279" t="s">
        <v>394</v>
      </c>
      <c r="U5053" s="303"/>
      <c r="V5053" s="303"/>
      <c r="W5053" s="303"/>
      <c r="X5053" s="303"/>
      <c r="Z5053" s="303"/>
      <c r="AA5053" s="303"/>
      <c r="AC5053" s="279" t="s">
        <v>394</v>
      </c>
      <c r="AF5053" s="276">
        <f>IFERROR(VLOOKUP(A5053,'[1]قوائم الترجمة'!AC$2:AD$2397,1,0),"م")</f>
        <v>124268</v>
      </c>
      <c r="AG5053" s="242"/>
      <c r="AH5053" s="240"/>
      <c r="AI5053" s="240"/>
      <c r="AJ5053" s="240"/>
      <c r="AL5053" s="267"/>
      <c r="AM5053" s="235"/>
      <c r="AO5053" s="241"/>
      <c r="AU5053" s="234"/>
    </row>
    <row r="5054" spans="1:47" ht="24" x14ac:dyDescent="0.65">
      <c r="A5054" s="278">
        <v>124269</v>
      </c>
      <c r="B5054" s="279" t="s">
        <v>5808</v>
      </c>
      <c r="C5054" s="279" t="s">
        <v>5809</v>
      </c>
      <c r="D5054" s="279" t="s">
        <v>1281</v>
      </c>
      <c r="E5054" s="279" t="s">
        <v>394</v>
      </c>
      <c r="F5054"/>
      <c r="H5054" s="279" t="s">
        <v>394</v>
      </c>
      <c r="I5054" s="279" t="s">
        <v>5586</v>
      </c>
      <c r="J5054" s="279" t="s">
        <v>394</v>
      </c>
      <c r="K5054" s="279" t="s">
        <v>394</v>
      </c>
      <c r="L5054" s="279" t="s">
        <v>394</v>
      </c>
      <c r="M5054" s="279" t="s">
        <v>394</v>
      </c>
      <c r="N5054" s="279" t="s">
        <v>394</v>
      </c>
      <c r="O5054" s="279" t="s">
        <v>394</v>
      </c>
      <c r="P5054" s="315">
        <v>0</v>
      </c>
      <c r="Q5054" s="279" t="s">
        <v>394</v>
      </c>
      <c r="R5054" s="279" t="s">
        <v>394</v>
      </c>
      <c r="S5054" s="279" t="s">
        <v>394</v>
      </c>
      <c r="T5054" s="279" t="s">
        <v>394</v>
      </c>
      <c r="U5054" s="279" t="s">
        <v>394</v>
      </c>
      <c r="V5054" s="279" t="s">
        <v>394</v>
      </c>
      <c r="W5054" s="279" t="s">
        <v>394</v>
      </c>
      <c r="X5054" s="279" t="s">
        <v>394</v>
      </c>
      <c r="Y5054" s="281"/>
      <c r="Z5054" s="279" t="s">
        <v>394</v>
      </c>
      <c r="AA5054" s="279" t="s">
        <v>394</v>
      </c>
      <c r="AB5054" s="281"/>
      <c r="AC5054" s="279" t="s">
        <v>394</v>
      </c>
      <c r="AF5054" s="276" t="str">
        <f>IFERROR(VLOOKUP(A5054,'[1]قوائم الترجمة'!AC$2:AD$2397,1,0),"م")</f>
        <v>م</v>
      </c>
      <c r="AG5054" s="242"/>
      <c r="AH5054" s="240"/>
      <c r="AI5054" s="240"/>
      <c r="AJ5054" s="240"/>
      <c r="AL5054" s="267"/>
      <c r="AM5054" s="235"/>
      <c r="AO5054" s="233"/>
      <c r="AU5054" s="234"/>
    </row>
    <row r="5055" spans="1:47" ht="24" x14ac:dyDescent="0.65">
      <c r="A5055" s="278">
        <v>124270</v>
      </c>
      <c r="B5055" s="279" t="s">
        <v>5811</v>
      </c>
      <c r="C5055" s="279" t="s">
        <v>68</v>
      </c>
      <c r="D5055" s="279" t="s">
        <v>371</v>
      </c>
      <c r="E5055" s="279" t="s">
        <v>394</v>
      </c>
      <c r="F5055"/>
      <c r="H5055" s="279" t="s">
        <v>394</v>
      </c>
      <c r="I5055" s="279" t="s">
        <v>5586</v>
      </c>
      <c r="J5055" s="279" t="s">
        <v>394</v>
      </c>
      <c r="K5055" s="279" t="s">
        <v>394</v>
      </c>
      <c r="L5055" s="279" t="s">
        <v>394</v>
      </c>
      <c r="M5055" s="279" t="s">
        <v>394</v>
      </c>
      <c r="N5055" s="279" t="s">
        <v>394</v>
      </c>
      <c r="O5055" s="279" t="s">
        <v>394</v>
      </c>
      <c r="P5055" s="315">
        <v>0</v>
      </c>
      <c r="Q5055" s="279" t="s">
        <v>394</v>
      </c>
      <c r="R5055" s="279" t="s">
        <v>394</v>
      </c>
      <c r="S5055" s="279" t="s">
        <v>394</v>
      </c>
      <c r="T5055" s="279" t="s">
        <v>394</v>
      </c>
      <c r="U5055" s="279" t="s">
        <v>394</v>
      </c>
      <c r="V5055" s="279" t="s">
        <v>394</v>
      </c>
      <c r="W5055" s="279" t="s">
        <v>394</v>
      </c>
      <c r="X5055" s="279" t="s">
        <v>394</v>
      </c>
      <c r="Y5055" s="281"/>
      <c r="Z5055" s="279" t="s">
        <v>394</v>
      </c>
      <c r="AA5055" s="279" t="s">
        <v>394</v>
      </c>
      <c r="AB5055" s="281"/>
      <c r="AC5055" s="279" t="s">
        <v>394</v>
      </c>
      <c r="AF5055" s="276" t="str">
        <f>IFERROR(VLOOKUP(A5055,'[1]قوائم الترجمة'!AC$2:AD$2397,1,0),"م")</f>
        <v>م</v>
      </c>
      <c r="AG5055" s="242"/>
      <c r="AH5055" s="240"/>
      <c r="AI5055" s="240"/>
      <c r="AJ5055" s="240"/>
      <c r="AL5055" s="267"/>
      <c r="AM5055" s="235"/>
      <c r="AO5055" s="233"/>
      <c r="AU5055" s="234"/>
    </row>
    <row r="5056" spans="1:47" ht="21.6" x14ac:dyDescent="0.65">
      <c r="A5056" s="278">
        <v>124271</v>
      </c>
      <c r="B5056" s="279" t="s">
        <v>5812</v>
      </c>
      <c r="C5056" s="279" t="s">
        <v>103</v>
      </c>
      <c r="D5056" s="279" t="s">
        <v>1370</v>
      </c>
      <c r="E5056" s="279" t="s">
        <v>394</v>
      </c>
      <c r="F5056"/>
      <c r="H5056" s="279" t="s">
        <v>394</v>
      </c>
      <c r="I5056" s="279" t="s">
        <v>5586</v>
      </c>
      <c r="J5056" s="279" t="s">
        <v>394</v>
      </c>
      <c r="K5056" s="279" t="s">
        <v>394</v>
      </c>
      <c r="L5056" s="279" t="s">
        <v>394</v>
      </c>
      <c r="M5056" s="279" t="s">
        <v>394</v>
      </c>
      <c r="N5056" s="279" t="s">
        <v>394</v>
      </c>
      <c r="O5056" s="279" t="s">
        <v>394</v>
      </c>
      <c r="P5056" s="315">
        <v>0</v>
      </c>
      <c r="Q5056" s="279" t="s">
        <v>394</v>
      </c>
      <c r="R5056" s="279" t="s">
        <v>394</v>
      </c>
      <c r="S5056" s="279" t="s">
        <v>394</v>
      </c>
      <c r="T5056" s="279" t="s">
        <v>394</v>
      </c>
      <c r="U5056" s="279" t="s">
        <v>394</v>
      </c>
      <c r="V5056" s="279" t="s">
        <v>394</v>
      </c>
      <c r="W5056" s="279" t="s">
        <v>394</v>
      </c>
      <c r="X5056" s="279" t="s">
        <v>394</v>
      </c>
      <c r="Y5056" s="281"/>
      <c r="Z5056" s="279" t="s">
        <v>394</v>
      </c>
      <c r="AA5056" s="279" t="s">
        <v>394</v>
      </c>
      <c r="AB5056" s="281"/>
      <c r="AC5056" s="279" t="s">
        <v>394</v>
      </c>
      <c r="AF5056" s="276" t="str">
        <f>IFERROR(VLOOKUP(A5056,'[1]قوائم الترجمة'!AC$2:AD$2397,1,0),"م")</f>
        <v>م</v>
      </c>
      <c r="AG5056" s="242"/>
      <c r="AH5056" s="240"/>
      <c r="AI5056" s="240"/>
      <c r="AJ5056" s="240"/>
      <c r="AL5056" s="267"/>
      <c r="AM5056" s="235"/>
      <c r="AO5056" s="255"/>
      <c r="AU5056" s="234"/>
    </row>
    <row r="5057" spans="1:47" ht="24" x14ac:dyDescent="0.65">
      <c r="A5057" s="278">
        <v>124272</v>
      </c>
      <c r="B5057" s="279" t="s">
        <v>5813</v>
      </c>
      <c r="C5057" s="279" t="s">
        <v>1777</v>
      </c>
      <c r="D5057" s="279" t="s">
        <v>1138</v>
      </c>
      <c r="E5057" s="279" t="s">
        <v>424</v>
      </c>
      <c r="F5057" s="315" t="s">
        <v>10128</v>
      </c>
      <c r="G5057" s="315" t="s">
        <v>402</v>
      </c>
      <c r="H5057" s="279" t="s">
        <v>425</v>
      </c>
      <c r="I5057" s="279" t="s">
        <v>5586</v>
      </c>
      <c r="J5057" s="279" t="s">
        <v>403</v>
      </c>
      <c r="K5057" s="280">
        <v>2016</v>
      </c>
      <c r="L5057" s="279" t="s">
        <v>402</v>
      </c>
      <c r="M5057" s="279" t="s">
        <v>394</v>
      </c>
      <c r="N5057" s="279" t="s">
        <v>394</v>
      </c>
      <c r="O5057" s="279" t="s">
        <v>394</v>
      </c>
      <c r="P5057" s="315">
        <v>0</v>
      </c>
      <c r="Q5057" s="278"/>
      <c r="R5057" s="303"/>
      <c r="S5057" s="279" t="s">
        <v>394</v>
      </c>
      <c r="T5057" s="279" t="s">
        <v>394</v>
      </c>
      <c r="U5057" s="303"/>
      <c r="V5057" s="303"/>
      <c r="W5057" s="303"/>
      <c r="X5057" s="303"/>
      <c r="Z5057" s="303"/>
      <c r="AA5057" s="303"/>
      <c r="AC5057" s="279" t="s">
        <v>394</v>
      </c>
      <c r="AF5057" s="276">
        <f>IFERROR(VLOOKUP(A5057,'[1]قوائم الترجمة'!AC$2:AD$2397,1,0),"م")</f>
        <v>124272</v>
      </c>
      <c r="AG5057" s="242"/>
      <c r="AH5057" s="240"/>
      <c r="AI5057" s="240"/>
      <c r="AJ5057" s="240"/>
      <c r="AL5057" s="267"/>
      <c r="AM5057" s="235"/>
      <c r="AO5057" s="233"/>
      <c r="AU5057" s="234"/>
    </row>
    <row r="5058" spans="1:47" ht="21.6" x14ac:dyDescent="0.65">
      <c r="A5058" s="278">
        <v>124273</v>
      </c>
      <c r="B5058" s="279" t="s">
        <v>5814</v>
      </c>
      <c r="C5058" s="279" t="s">
        <v>517</v>
      </c>
      <c r="D5058" s="279" t="s">
        <v>5815</v>
      </c>
      <c r="E5058" s="279" t="s">
        <v>424</v>
      </c>
      <c r="F5058" s="315" t="s">
        <v>10129</v>
      </c>
      <c r="G5058" s="315" t="s">
        <v>8175</v>
      </c>
      <c r="H5058" s="279" t="s">
        <v>425</v>
      </c>
      <c r="I5058" s="279" t="s">
        <v>542</v>
      </c>
      <c r="J5058" s="279" t="s">
        <v>403</v>
      </c>
      <c r="K5058" s="280">
        <v>2019</v>
      </c>
      <c r="L5058" s="279" t="s">
        <v>419</v>
      </c>
      <c r="M5058" s="279" t="s">
        <v>394</v>
      </c>
      <c r="N5058" s="279" t="s">
        <v>394</v>
      </c>
      <c r="O5058" s="279" t="s">
        <v>394</v>
      </c>
      <c r="P5058" s="315">
        <v>0</v>
      </c>
      <c r="Q5058" s="278"/>
      <c r="R5058" s="303"/>
      <c r="S5058" s="279" t="s">
        <v>394</v>
      </c>
      <c r="T5058" s="279" t="s">
        <v>394</v>
      </c>
      <c r="U5058" s="303"/>
      <c r="V5058" s="303"/>
      <c r="W5058" s="303"/>
      <c r="X5058" s="303"/>
      <c r="Z5058" s="303"/>
      <c r="AA5058" s="303"/>
      <c r="AC5058" s="279" t="s">
        <v>394</v>
      </c>
      <c r="AF5058" s="276">
        <f>IFERROR(VLOOKUP(A5058,'[1]قوائم الترجمة'!AC$2:AD$2397,1,0),"م")</f>
        <v>124273</v>
      </c>
      <c r="AG5058" s="242"/>
      <c r="AH5058" s="240"/>
      <c r="AI5058" s="240"/>
      <c r="AJ5058" s="240"/>
      <c r="AL5058" s="267"/>
      <c r="AM5058" s="235"/>
      <c r="AO5058" s="255"/>
      <c r="AU5058" s="234"/>
    </row>
    <row r="5059" spans="1:47" ht="24" x14ac:dyDescent="0.65">
      <c r="A5059" s="278">
        <v>124274</v>
      </c>
      <c r="B5059" s="279" t="s">
        <v>5816</v>
      </c>
      <c r="C5059" s="279" t="s">
        <v>72</v>
      </c>
      <c r="D5059" s="279" t="s">
        <v>5817</v>
      </c>
      <c r="E5059" s="279" t="s">
        <v>5660</v>
      </c>
      <c r="F5059" s="315" t="s">
        <v>9193</v>
      </c>
      <c r="G5059" s="315" t="s">
        <v>8225</v>
      </c>
      <c r="H5059" s="279" t="s">
        <v>425</v>
      </c>
      <c r="I5059" s="279" t="s">
        <v>542</v>
      </c>
      <c r="J5059" s="279" t="s">
        <v>8112</v>
      </c>
      <c r="K5059" s="280">
        <v>2020</v>
      </c>
      <c r="L5059" s="279" t="s">
        <v>404</v>
      </c>
      <c r="M5059" s="279" t="s">
        <v>394</v>
      </c>
      <c r="N5059" s="279" t="s">
        <v>394</v>
      </c>
      <c r="O5059" s="279" t="s">
        <v>394</v>
      </c>
      <c r="P5059" s="315">
        <v>0</v>
      </c>
      <c r="Q5059" s="278"/>
      <c r="R5059" s="303"/>
      <c r="S5059" s="279" t="s">
        <v>394</v>
      </c>
      <c r="T5059" s="279" t="s">
        <v>394</v>
      </c>
      <c r="U5059" s="303"/>
      <c r="V5059" s="303"/>
      <c r="W5059" s="303"/>
      <c r="X5059" s="303"/>
      <c r="Z5059" s="303"/>
      <c r="AA5059" s="303"/>
      <c r="AC5059" s="279" t="s">
        <v>394</v>
      </c>
      <c r="AF5059" s="276">
        <f>IFERROR(VLOOKUP(A5059,'[1]قوائم الترجمة'!AC$2:AD$2397,1,0),"م")</f>
        <v>124274</v>
      </c>
      <c r="AG5059" s="242"/>
      <c r="AH5059" s="240"/>
      <c r="AI5059" s="240"/>
      <c r="AJ5059" s="240"/>
      <c r="AL5059" s="267"/>
      <c r="AM5059" s="235"/>
      <c r="AO5059" s="233"/>
      <c r="AU5059" s="234"/>
    </row>
    <row r="5060" spans="1:47" ht="21.6" x14ac:dyDescent="0.65">
      <c r="A5060" s="278">
        <v>124275</v>
      </c>
      <c r="B5060" s="279" t="s">
        <v>5818</v>
      </c>
      <c r="C5060" s="279" t="s">
        <v>68</v>
      </c>
      <c r="D5060" s="279" t="s">
        <v>273</v>
      </c>
      <c r="E5060" s="279" t="s">
        <v>394</v>
      </c>
      <c r="F5060"/>
      <c r="H5060" s="279" t="s">
        <v>394</v>
      </c>
      <c r="I5060" s="279" t="s">
        <v>5586</v>
      </c>
      <c r="J5060" s="279" t="s">
        <v>394</v>
      </c>
      <c r="K5060" s="279" t="s">
        <v>394</v>
      </c>
      <c r="L5060" s="279" t="s">
        <v>394</v>
      </c>
      <c r="M5060" s="279" t="s">
        <v>394</v>
      </c>
      <c r="N5060" s="279" t="s">
        <v>394</v>
      </c>
      <c r="O5060" s="279" t="s">
        <v>394</v>
      </c>
      <c r="P5060" s="315">
        <v>0</v>
      </c>
      <c r="Q5060" s="279" t="s">
        <v>394</v>
      </c>
      <c r="R5060" s="279" t="s">
        <v>394</v>
      </c>
      <c r="S5060" s="279" t="s">
        <v>394</v>
      </c>
      <c r="T5060" s="279" t="s">
        <v>394</v>
      </c>
      <c r="U5060" s="279" t="s">
        <v>394</v>
      </c>
      <c r="V5060" s="279" t="s">
        <v>394</v>
      </c>
      <c r="W5060" s="279" t="s">
        <v>394</v>
      </c>
      <c r="X5060" s="279" t="s">
        <v>394</v>
      </c>
      <c r="Y5060" s="281"/>
      <c r="Z5060" s="279" t="s">
        <v>394</v>
      </c>
      <c r="AA5060" s="279" t="s">
        <v>394</v>
      </c>
      <c r="AB5060" s="281"/>
      <c r="AC5060" s="279" t="s">
        <v>394</v>
      </c>
      <c r="AF5060" s="276" t="str">
        <f>IFERROR(VLOOKUP(A5060,'[1]قوائم الترجمة'!AC$2:AD$2397,1,0),"م")</f>
        <v>م</v>
      </c>
      <c r="AG5060" s="242"/>
      <c r="AH5060" s="240"/>
      <c r="AI5060" s="240"/>
      <c r="AJ5060" s="240"/>
      <c r="AL5060" s="267"/>
      <c r="AM5060" s="235"/>
      <c r="AO5060" s="255"/>
      <c r="AU5060" s="234"/>
    </row>
    <row r="5061" spans="1:47" ht="21.6" x14ac:dyDescent="0.65">
      <c r="A5061" s="278">
        <v>124276</v>
      </c>
      <c r="B5061" s="279" t="s">
        <v>5820</v>
      </c>
      <c r="C5061" s="279" t="s">
        <v>66</v>
      </c>
      <c r="D5061" s="279" t="s">
        <v>272</v>
      </c>
      <c r="E5061" s="279" t="s">
        <v>5660</v>
      </c>
      <c r="F5061" s="315" t="s">
        <v>10130</v>
      </c>
      <c r="G5061" s="315" t="s">
        <v>10131</v>
      </c>
      <c r="H5061" s="279" t="s">
        <v>425</v>
      </c>
      <c r="I5061" s="279" t="s">
        <v>542</v>
      </c>
      <c r="J5061" s="279" t="s">
        <v>8112</v>
      </c>
      <c r="K5061" s="280">
        <v>2011</v>
      </c>
      <c r="L5061" s="279" t="s">
        <v>402</v>
      </c>
      <c r="M5061" s="279" t="s">
        <v>394</v>
      </c>
      <c r="N5061" s="279" t="s">
        <v>394</v>
      </c>
      <c r="O5061" s="279" t="s">
        <v>394</v>
      </c>
      <c r="P5061" s="315">
        <v>0</v>
      </c>
      <c r="Q5061" s="278"/>
      <c r="R5061" s="303"/>
      <c r="S5061" s="279" t="s">
        <v>394</v>
      </c>
      <c r="T5061" s="279" t="s">
        <v>394</v>
      </c>
      <c r="U5061" s="303"/>
      <c r="V5061" s="303"/>
      <c r="W5061" s="303"/>
      <c r="X5061" s="303"/>
      <c r="Z5061" s="303"/>
      <c r="AA5061" s="303"/>
      <c r="AC5061" s="279" t="s">
        <v>394</v>
      </c>
      <c r="AF5061" s="276">
        <f>IFERROR(VLOOKUP(A5061,'[1]قوائم الترجمة'!AC$2:AD$2397,1,0),"م")</f>
        <v>124276</v>
      </c>
      <c r="AG5061" s="242"/>
      <c r="AH5061" s="240"/>
      <c r="AI5061" s="240"/>
      <c r="AJ5061" s="240"/>
      <c r="AL5061" s="267"/>
      <c r="AM5061" s="235"/>
      <c r="AO5061" s="255"/>
      <c r="AU5061" s="234"/>
    </row>
    <row r="5062" spans="1:47" ht="21.6" x14ac:dyDescent="0.65">
      <c r="A5062" s="278">
        <v>124277</v>
      </c>
      <c r="B5062" s="279" t="s">
        <v>5821</v>
      </c>
      <c r="C5062" s="279" t="s">
        <v>922</v>
      </c>
      <c r="D5062" s="279" t="s">
        <v>238</v>
      </c>
      <c r="E5062" s="279" t="s">
        <v>394</v>
      </c>
      <c r="F5062"/>
      <c r="H5062" s="279" t="s">
        <v>394</v>
      </c>
      <c r="I5062" s="279" t="s">
        <v>5586</v>
      </c>
      <c r="J5062" s="279" t="s">
        <v>394</v>
      </c>
      <c r="K5062" s="279" t="s">
        <v>394</v>
      </c>
      <c r="L5062" s="279" t="s">
        <v>394</v>
      </c>
      <c r="M5062" s="279" t="s">
        <v>394</v>
      </c>
      <c r="N5062" s="279" t="s">
        <v>394</v>
      </c>
      <c r="O5062" s="279" t="s">
        <v>394</v>
      </c>
      <c r="P5062" s="315">
        <v>0</v>
      </c>
      <c r="Q5062" s="279" t="s">
        <v>394</v>
      </c>
      <c r="R5062" s="279" t="s">
        <v>394</v>
      </c>
      <c r="S5062" s="279" t="s">
        <v>394</v>
      </c>
      <c r="T5062" s="279" t="s">
        <v>394</v>
      </c>
      <c r="U5062" s="279" t="s">
        <v>394</v>
      </c>
      <c r="V5062" s="279" t="s">
        <v>394</v>
      </c>
      <c r="W5062" s="279" t="s">
        <v>394</v>
      </c>
      <c r="X5062" s="279" t="s">
        <v>394</v>
      </c>
      <c r="Y5062" s="281"/>
      <c r="Z5062" s="279" t="s">
        <v>394</v>
      </c>
      <c r="AA5062" s="279" t="s">
        <v>394</v>
      </c>
      <c r="AB5062" s="281"/>
      <c r="AC5062" s="279" t="s">
        <v>394</v>
      </c>
      <c r="AF5062" s="276" t="str">
        <f>IFERROR(VLOOKUP(A5062,'[1]قوائم الترجمة'!AC$2:AD$2397,1,0),"م")</f>
        <v>م</v>
      </c>
      <c r="AG5062" s="242"/>
      <c r="AH5062" s="240"/>
      <c r="AI5062" s="240"/>
      <c r="AJ5062" s="240"/>
      <c r="AL5062" s="267"/>
      <c r="AM5062" s="235"/>
      <c r="AO5062" s="255"/>
      <c r="AU5062" s="234"/>
    </row>
    <row r="5063" spans="1:47" ht="24" x14ac:dyDescent="0.65">
      <c r="A5063" s="278">
        <v>124278</v>
      </c>
      <c r="B5063" s="279" t="s">
        <v>5823</v>
      </c>
      <c r="C5063" s="279" t="s">
        <v>5824</v>
      </c>
      <c r="D5063" s="279" t="s">
        <v>5825</v>
      </c>
      <c r="E5063" s="279" t="s">
        <v>424</v>
      </c>
      <c r="F5063" s="315" t="s">
        <v>10132</v>
      </c>
      <c r="G5063" s="315" t="s">
        <v>8202</v>
      </c>
      <c r="H5063" s="279" t="s">
        <v>425</v>
      </c>
      <c r="I5063" s="279" t="s">
        <v>542</v>
      </c>
      <c r="J5063" s="279" t="s">
        <v>8113</v>
      </c>
      <c r="K5063" s="280">
        <v>2019</v>
      </c>
      <c r="L5063" s="279" t="s">
        <v>402</v>
      </c>
      <c r="M5063" s="279" t="s">
        <v>394</v>
      </c>
      <c r="N5063" s="279" t="s">
        <v>394</v>
      </c>
      <c r="O5063" s="279" t="s">
        <v>394</v>
      </c>
      <c r="P5063" s="315">
        <v>0</v>
      </c>
      <c r="Q5063" s="278"/>
      <c r="R5063" s="303"/>
      <c r="S5063" s="279" t="s">
        <v>394</v>
      </c>
      <c r="T5063" s="279" t="s">
        <v>394</v>
      </c>
      <c r="U5063" s="303"/>
      <c r="V5063" s="303"/>
      <c r="W5063" s="303"/>
      <c r="X5063" s="303"/>
      <c r="Z5063" s="303"/>
      <c r="AA5063" s="303"/>
      <c r="AC5063" s="279" t="s">
        <v>394</v>
      </c>
      <c r="AF5063" s="276">
        <f>IFERROR(VLOOKUP(A5063,'[1]قوائم الترجمة'!AC$2:AD$2397,1,0),"م")</f>
        <v>124278</v>
      </c>
      <c r="AG5063" s="242"/>
      <c r="AH5063" s="240"/>
      <c r="AI5063" s="240"/>
      <c r="AJ5063" s="240"/>
      <c r="AL5063" s="267"/>
      <c r="AM5063" s="235"/>
      <c r="AO5063" s="233"/>
      <c r="AU5063" s="234"/>
    </row>
    <row r="5064" spans="1:47" ht="24" x14ac:dyDescent="0.65">
      <c r="A5064" s="278">
        <v>124279</v>
      </c>
      <c r="B5064" s="279" t="s">
        <v>5826</v>
      </c>
      <c r="C5064" s="279" t="s">
        <v>68</v>
      </c>
      <c r="D5064" s="279" t="s">
        <v>239</v>
      </c>
      <c r="E5064" s="279" t="s">
        <v>5660</v>
      </c>
      <c r="F5064" s="315" t="s">
        <v>9019</v>
      </c>
      <c r="G5064" s="315" t="s">
        <v>8227</v>
      </c>
      <c r="H5064" s="279" t="s">
        <v>425</v>
      </c>
      <c r="I5064" s="279" t="s">
        <v>541</v>
      </c>
      <c r="J5064" s="279" t="s">
        <v>403</v>
      </c>
      <c r="K5064" s="280">
        <v>2005</v>
      </c>
      <c r="L5064" s="279" t="s">
        <v>419</v>
      </c>
      <c r="M5064" s="279" t="s">
        <v>394</v>
      </c>
      <c r="N5064" s="279" t="s">
        <v>394</v>
      </c>
      <c r="O5064" s="279" t="s">
        <v>394</v>
      </c>
      <c r="P5064" s="315">
        <v>0</v>
      </c>
      <c r="Q5064" s="278"/>
      <c r="R5064" s="303"/>
      <c r="S5064" s="279" t="s">
        <v>394</v>
      </c>
      <c r="T5064" s="279" t="s">
        <v>394</v>
      </c>
      <c r="U5064" s="303"/>
      <c r="V5064" s="303"/>
      <c r="W5064" s="303"/>
      <c r="X5064" s="303"/>
      <c r="Z5064" s="303"/>
      <c r="AA5064" s="303"/>
      <c r="AC5064" s="279" t="s">
        <v>394</v>
      </c>
      <c r="AF5064" s="276">
        <f>IFERROR(VLOOKUP(A5064,'[1]قوائم الترجمة'!AC$2:AD$2397,1,0),"م")</f>
        <v>124279</v>
      </c>
      <c r="AG5064" s="242"/>
      <c r="AH5064" s="240"/>
      <c r="AI5064" s="240"/>
      <c r="AJ5064" s="240"/>
      <c r="AL5064" s="267"/>
      <c r="AM5064" s="235"/>
      <c r="AO5064" s="233"/>
      <c r="AU5064" s="234"/>
    </row>
    <row r="5065" spans="1:47" ht="21.6" x14ac:dyDescent="0.65">
      <c r="A5065" s="278">
        <v>124280</v>
      </c>
      <c r="B5065" s="279" t="s">
        <v>5829</v>
      </c>
      <c r="C5065" s="279" t="s">
        <v>68</v>
      </c>
      <c r="D5065" s="279" t="s">
        <v>5830</v>
      </c>
      <c r="E5065" s="279" t="s">
        <v>424</v>
      </c>
      <c r="F5065" s="315" t="s">
        <v>10133</v>
      </c>
      <c r="G5065" s="315" t="s">
        <v>402</v>
      </c>
      <c r="H5065" s="279" t="s">
        <v>425</v>
      </c>
      <c r="I5065" s="279" t="s">
        <v>542</v>
      </c>
      <c r="J5065" s="279" t="s">
        <v>426</v>
      </c>
      <c r="K5065" s="280">
        <v>2008</v>
      </c>
      <c r="L5065" s="279" t="s">
        <v>404</v>
      </c>
      <c r="M5065" s="279" t="s">
        <v>394</v>
      </c>
      <c r="N5065" s="279" t="s">
        <v>394</v>
      </c>
      <c r="O5065" s="279" t="s">
        <v>394</v>
      </c>
      <c r="P5065" s="315">
        <v>0</v>
      </c>
      <c r="Q5065" s="278"/>
      <c r="R5065" s="303"/>
      <c r="S5065" s="279" t="s">
        <v>394</v>
      </c>
      <c r="T5065" s="279" t="s">
        <v>394</v>
      </c>
      <c r="U5065" s="303"/>
      <c r="V5065" s="303"/>
      <c r="W5065" s="303"/>
      <c r="X5065" s="303"/>
      <c r="Z5065" s="303"/>
      <c r="AA5065" s="303"/>
      <c r="AC5065" s="279" t="s">
        <v>394</v>
      </c>
      <c r="AF5065" s="276">
        <f>IFERROR(VLOOKUP(A5065,'[1]قوائم الترجمة'!AC$2:AD$2397,1,0),"م")</f>
        <v>124280</v>
      </c>
      <c r="AG5065" s="242"/>
      <c r="AH5065" s="240"/>
      <c r="AI5065" s="240"/>
      <c r="AJ5065" s="240"/>
      <c r="AL5065" s="267"/>
      <c r="AM5065" s="235"/>
      <c r="AO5065" s="241"/>
      <c r="AU5065" s="234"/>
    </row>
    <row r="5066" spans="1:47" ht="24" x14ac:dyDescent="0.65">
      <c r="A5066" s="278">
        <v>124281</v>
      </c>
      <c r="B5066" s="279" t="s">
        <v>5831</v>
      </c>
      <c r="C5066" s="279" t="s">
        <v>140</v>
      </c>
      <c r="D5066" s="279" t="s">
        <v>508</v>
      </c>
      <c r="E5066" s="279" t="s">
        <v>5660</v>
      </c>
      <c r="F5066" s="315" t="s">
        <v>8378</v>
      </c>
      <c r="G5066" s="315" t="s">
        <v>402</v>
      </c>
      <c r="H5066" s="279" t="s">
        <v>425</v>
      </c>
      <c r="I5066" s="279" t="s">
        <v>5586</v>
      </c>
      <c r="J5066" s="279" t="s">
        <v>403</v>
      </c>
      <c r="K5066" s="280">
        <v>2022</v>
      </c>
      <c r="L5066" s="279" t="s">
        <v>402</v>
      </c>
      <c r="M5066" s="279" t="s">
        <v>394</v>
      </c>
      <c r="N5066" s="279" t="s">
        <v>10134</v>
      </c>
      <c r="O5066" s="279" t="s">
        <v>8409</v>
      </c>
      <c r="P5066" s="279">
        <v>30000</v>
      </c>
      <c r="Q5066" s="278"/>
      <c r="R5066" s="303"/>
      <c r="S5066" s="279" t="s">
        <v>394</v>
      </c>
      <c r="T5066" s="279"/>
      <c r="U5066" s="303"/>
      <c r="V5066" s="303"/>
      <c r="W5066" s="303"/>
      <c r="X5066" s="303"/>
      <c r="Z5066" s="303"/>
      <c r="AA5066" s="303"/>
      <c r="AC5066" s="279" t="s">
        <v>394</v>
      </c>
      <c r="AF5066" s="276">
        <f>IFERROR(VLOOKUP(A5066,'[1]قوائم الترجمة'!AC$2:AD$2397,1,0),"م")</f>
        <v>124281</v>
      </c>
      <c r="AG5066" s="242"/>
      <c r="AH5066" s="240"/>
      <c r="AI5066" s="240"/>
      <c r="AJ5066" s="240"/>
      <c r="AL5066" s="267"/>
      <c r="AM5066" s="235"/>
      <c r="AO5066" s="236"/>
      <c r="AU5066" s="234"/>
    </row>
    <row r="5067" spans="1:47" ht="21.6" x14ac:dyDescent="0.65">
      <c r="A5067" s="278">
        <v>124282</v>
      </c>
      <c r="B5067" s="279" t="s">
        <v>5832</v>
      </c>
      <c r="C5067" s="279" t="s">
        <v>202</v>
      </c>
      <c r="D5067" s="279" t="s">
        <v>284</v>
      </c>
      <c r="E5067" s="279" t="s">
        <v>5660</v>
      </c>
      <c r="F5067" s="315" t="s">
        <v>8853</v>
      </c>
      <c r="G5067" s="315" t="s">
        <v>402</v>
      </c>
      <c r="H5067" s="279" t="s">
        <v>425</v>
      </c>
      <c r="I5067" s="279" t="s">
        <v>542</v>
      </c>
      <c r="J5067" s="279" t="s">
        <v>8112</v>
      </c>
      <c r="K5067" s="280">
        <v>2015</v>
      </c>
      <c r="L5067" s="279" t="s">
        <v>404</v>
      </c>
      <c r="M5067" s="279" t="s">
        <v>394</v>
      </c>
      <c r="N5067" s="279" t="s">
        <v>394</v>
      </c>
      <c r="O5067" s="279" t="s">
        <v>394</v>
      </c>
      <c r="P5067" s="315">
        <v>0</v>
      </c>
      <c r="Q5067" s="278"/>
      <c r="R5067" s="303"/>
      <c r="S5067" s="279" t="s">
        <v>394</v>
      </c>
      <c r="T5067" s="279" t="s">
        <v>394</v>
      </c>
      <c r="U5067" s="303"/>
      <c r="V5067" s="303"/>
      <c r="W5067" s="303"/>
      <c r="X5067" s="303"/>
      <c r="Z5067" s="303"/>
      <c r="AA5067" s="303"/>
      <c r="AC5067" s="279" t="s">
        <v>394</v>
      </c>
      <c r="AF5067" s="276">
        <f>IFERROR(VLOOKUP(A5067,'[1]قوائم الترجمة'!AC$2:AD$2397,1,0),"م")</f>
        <v>124282</v>
      </c>
      <c r="AG5067" s="242"/>
      <c r="AH5067" s="240"/>
      <c r="AI5067" s="240"/>
      <c r="AJ5067" s="240"/>
      <c r="AL5067" s="267"/>
      <c r="AM5067" s="235"/>
      <c r="AO5067" s="241"/>
      <c r="AU5067" s="234"/>
    </row>
    <row r="5068" spans="1:47" ht="21.6" x14ac:dyDescent="0.65">
      <c r="A5068" s="278">
        <v>124283</v>
      </c>
      <c r="B5068" s="279" t="s">
        <v>5833</v>
      </c>
      <c r="C5068" s="279" t="s">
        <v>5824</v>
      </c>
      <c r="D5068" s="279" t="s">
        <v>5825</v>
      </c>
      <c r="E5068" s="279" t="s">
        <v>424</v>
      </c>
      <c r="F5068" s="315" t="s">
        <v>10135</v>
      </c>
      <c r="G5068" s="315" t="s">
        <v>402</v>
      </c>
      <c r="H5068" s="279" t="s">
        <v>425</v>
      </c>
      <c r="I5068" s="279" t="s">
        <v>5586</v>
      </c>
      <c r="J5068" s="279" t="s">
        <v>8113</v>
      </c>
      <c r="K5068" s="280">
        <v>2022</v>
      </c>
      <c r="L5068" s="279" t="s">
        <v>402</v>
      </c>
      <c r="M5068" s="279" t="s">
        <v>394</v>
      </c>
      <c r="N5068" s="279" t="s">
        <v>394</v>
      </c>
      <c r="O5068" s="279" t="s">
        <v>394</v>
      </c>
      <c r="P5068" s="315">
        <v>0</v>
      </c>
      <c r="Q5068" s="278"/>
      <c r="R5068" s="303"/>
      <c r="S5068" s="279" t="s">
        <v>394</v>
      </c>
      <c r="T5068" s="279" t="s">
        <v>394</v>
      </c>
      <c r="U5068" s="303"/>
      <c r="V5068" s="303"/>
      <c r="W5068" s="303"/>
      <c r="X5068" s="303"/>
      <c r="Z5068" s="303"/>
      <c r="AA5068" s="303"/>
      <c r="AC5068" s="279" t="s">
        <v>394</v>
      </c>
      <c r="AF5068" s="276">
        <f>IFERROR(VLOOKUP(A5068,'[1]قوائم الترجمة'!AC$2:AD$2397,1,0),"م")</f>
        <v>124283</v>
      </c>
      <c r="AG5068" s="242"/>
      <c r="AH5068" s="240"/>
      <c r="AI5068" s="240"/>
      <c r="AJ5068" s="240"/>
      <c r="AL5068" s="267"/>
      <c r="AM5068" s="235"/>
      <c r="AO5068" s="255"/>
      <c r="AU5068" s="234"/>
    </row>
    <row r="5069" spans="1:47" ht="21.6" x14ac:dyDescent="0.65">
      <c r="A5069" s="278">
        <v>124284</v>
      </c>
      <c r="B5069" s="279" t="s">
        <v>10136</v>
      </c>
      <c r="C5069" s="279" t="s">
        <v>136</v>
      </c>
      <c r="D5069" s="279" t="s">
        <v>571</v>
      </c>
      <c r="E5069" s="279" t="s">
        <v>5660</v>
      </c>
      <c r="F5069" s="315" t="s">
        <v>9182</v>
      </c>
      <c r="G5069" s="315" t="s">
        <v>402</v>
      </c>
      <c r="H5069" s="279" t="s">
        <v>425</v>
      </c>
      <c r="I5069" s="279" t="s">
        <v>541</v>
      </c>
      <c r="J5069" s="279" t="s">
        <v>8112</v>
      </c>
      <c r="K5069" s="280">
        <v>2012</v>
      </c>
      <c r="L5069" s="279" t="s">
        <v>402</v>
      </c>
      <c r="M5069" s="279" t="s">
        <v>394</v>
      </c>
      <c r="N5069" s="279" t="s">
        <v>394</v>
      </c>
      <c r="O5069" s="279" t="s">
        <v>394</v>
      </c>
      <c r="P5069" s="315">
        <v>0</v>
      </c>
      <c r="Q5069" s="278"/>
      <c r="R5069" s="303"/>
      <c r="S5069" s="279" t="s">
        <v>394</v>
      </c>
      <c r="T5069" s="279" t="s">
        <v>394</v>
      </c>
      <c r="U5069" s="303"/>
      <c r="V5069" s="303"/>
      <c r="W5069" s="303"/>
      <c r="X5069" s="303"/>
      <c r="Z5069" s="303"/>
      <c r="AA5069" s="303"/>
      <c r="AC5069" s="279" t="s">
        <v>394</v>
      </c>
      <c r="AF5069" s="276">
        <f>IFERROR(VLOOKUP(A5069,'[1]قوائم الترجمة'!AC$2:AD$2397,1,0),"م")</f>
        <v>124284</v>
      </c>
      <c r="AG5069" s="242"/>
      <c r="AH5069" s="240"/>
      <c r="AI5069" s="240"/>
      <c r="AJ5069" s="240"/>
      <c r="AL5069" s="267"/>
      <c r="AM5069" s="235"/>
      <c r="AO5069" s="255"/>
      <c r="AU5069" s="234"/>
    </row>
    <row r="5070" spans="1:47" ht="21.6" x14ac:dyDescent="0.65">
      <c r="A5070" s="278">
        <v>124285</v>
      </c>
      <c r="B5070" s="279" t="s">
        <v>5847</v>
      </c>
      <c r="C5070" s="279" t="s">
        <v>170</v>
      </c>
      <c r="D5070" s="279" t="s">
        <v>253</v>
      </c>
      <c r="E5070" s="279" t="s">
        <v>394</v>
      </c>
      <c r="F5070"/>
      <c r="H5070" s="279" t="s">
        <v>394</v>
      </c>
      <c r="I5070" s="279" t="s">
        <v>5586</v>
      </c>
      <c r="J5070" s="279" t="s">
        <v>394</v>
      </c>
      <c r="K5070" s="279" t="s">
        <v>394</v>
      </c>
      <c r="L5070" s="279" t="s">
        <v>394</v>
      </c>
      <c r="M5070" s="279" t="s">
        <v>394</v>
      </c>
      <c r="N5070" s="279" t="s">
        <v>394</v>
      </c>
      <c r="O5070" s="279" t="s">
        <v>394</v>
      </c>
      <c r="P5070" s="315">
        <v>0</v>
      </c>
      <c r="Q5070" s="279" t="s">
        <v>394</v>
      </c>
      <c r="R5070" s="279" t="s">
        <v>394</v>
      </c>
      <c r="S5070" s="279" t="s">
        <v>394</v>
      </c>
      <c r="T5070" s="279" t="s">
        <v>394</v>
      </c>
      <c r="U5070" s="279" t="s">
        <v>394</v>
      </c>
      <c r="V5070" s="279" t="s">
        <v>394</v>
      </c>
      <c r="W5070" s="279" t="s">
        <v>394</v>
      </c>
      <c r="X5070" s="279" t="s">
        <v>394</v>
      </c>
      <c r="Y5070" s="281"/>
      <c r="Z5070" s="279" t="s">
        <v>394</v>
      </c>
      <c r="AA5070" s="279" t="s">
        <v>394</v>
      </c>
      <c r="AB5070" s="281"/>
      <c r="AC5070" s="279" t="s">
        <v>394</v>
      </c>
      <c r="AF5070" s="276" t="str">
        <f>IFERROR(VLOOKUP(A5070,'[1]قوائم الترجمة'!AC$2:AD$2397,1,0),"م")</f>
        <v>م</v>
      </c>
      <c r="AG5070" s="242"/>
      <c r="AH5070" s="240"/>
      <c r="AI5070" s="240"/>
      <c r="AJ5070" s="240"/>
      <c r="AL5070" s="267"/>
      <c r="AM5070" s="235"/>
      <c r="AO5070" s="255"/>
      <c r="AU5070" s="234"/>
    </row>
    <row r="5071" spans="1:47" ht="24" x14ac:dyDescent="0.65">
      <c r="A5071" s="278">
        <v>124286</v>
      </c>
      <c r="B5071" s="279" t="s">
        <v>5848</v>
      </c>
      <c r="C5071" s="279" t="s">
        <v>68</v>
      </c>
      <c r="D5071" s="279" t="s">
        <v>945</v>
      </c>
      <c r="E5071" s="279" t="s">
        <v>394</v>
      </c>
      <c r="F5071"/>
      <c r="H5071" s="279" t="s">
        <v>394</v>
      </c>
      <c r="I5071" s="279" t="s">
        <v>5586</v>
      </c>
      <c r="J5071" s="279" t="s">
        <v>394</v>
      </c>
      <c r="K5071" s="279" t="s">
        <v>394</v>
      </c>
      <c r="L5071" s="279" t="s">
        <v>394</v>
      </c>
      <c r="M5071" s="279" t="s">
        <v>394</v>
      </c>
      <c r="N5071" s="279" t="s">
        <v>394</v>
      </c>
      <c r="O5071" s="279" t="s">
        <v>394</v>
      </c>
      <c r="P5071" s="315">
        <v>0</v>
      </c>
      <c r="Q5071" s="279" t="s">
        <v>394</v>
      </c>
      <c r="R5071" s="279" t="s">
        <v>394</v>
      </c>
      <c r="S5071" s="279" t="s">
        <v>394</v>
      </c>
      <c r="T5071" s="279" t="s">
        <v>394</v>
      </c>
      <c r="U5071" s="279" t="s">
        <v>394</v>
      </c>
      <c r="V5071" s="279" t="s">
        <v>394</v>
      </c>
      <c r="W5071" s="279" t="s">
        <v>394</v>
      </c>
      <c r="X5071" s="279" t="s">
        <v>394</v>
      </c>
      <c r="Y5071" s="281"/>
      <c r="Z5071" s="279" t="s">
        <v>394</v>
      </c>
      <c r="AA5071" s="279" t="s">
        <v>394</v>
      </c>
      <c r="AB5071" s="281"/>
      <c r="AC5071" s="279" t="s">
        <v>394</v>
      </c>
      <c r="AF5071" s="276" t="str">
        <f>IFERROR(VLOOKUP(A5071,'[1]قوائم الترجمة'!AC$2:AD$2397,1,0),"م")</f>
        <v>م</v>
      </c>
      <c r="AG5071" s="242"/>
      <c r="AH5071" s="240"/>
      <c r="AI5071" s="240"/>
      <c r="AJ5071" s="240"/>
      <c r="AL5071" s="267"/>
      <c r="AM5071" s="235"/>
      <c r="AO5071" s="233"/>
      <c r="AU5071" s="234"/>
    </row>
    <row r="5072" spans="1:47" ht="21.6" x14ac:dyDescent="0.65">
      <c r="A5072" s="278">
        <v>124287</v>
      </c>
      <c r="B5072" s="279" t="s">
        <v>5849</v>
      </c>
      <c r="C5072" s="279" t="s">
        <v>129</v>
      </c>
      <c r="D5072" s="279" t="s">
        <v>5850</v>
      </c>
      <c r="E5072" s="279" t="s">
        <v>423</v>
      </c>
      <c r="F5072" s="315" t="s">
        <v>10137</v>
      </c>
      <c r="G5072" s="315" t="s">
        <v>8155</v>
      </c>
      <c r="H5072" s="279" t="s">
        <v>425</v>
      </c>
      <c r="I5072" s="279" t="s">
        <v>542</v>
      </c>
      <c r="J5072" s="279" t="s">
        <v>403</v>
      </c>
      <c r="K5072" s="280">
        <v>2021</v>
      </c>
      <c r="L5072" s="279" t="s">
        <v>402</v>
      </c>
      <c r="M5072" s="279" t="s">
        <v>394</v>
      </c>
      <c r="N5072" s="279" t="s">
        <v>394</v>
      </c>
      <c r="O5072" s="279" t="s">
        <v>394</v>
      </c>
      <c r="P5072" s="315">
        <v>0</v>
      </c>
      <c r="Q5072" s="278"/>
      <c r="R5072" s="303"/>
      <c r="S5072" s="279" t="s">
        <v>394</v>
      </c>
      <c r="T5072" s="279" t="s">
        <v>394</v>
      </c>
      <c r="U5072" s="303"/>
      <c r="V5072" s="303"/>
      <c r="W5072" s="303"/>
      <c r="X5072" s="303"/>
      <c r="Z5072" s="303"/>
      <c r="AA5072" s="303"/>
      <c r="AC5072" s="279" t="s">
        <v>394</v>
      </c>
      <c r="AF5072" s="276">
        <f>IFERROR(VLOOKUP(A5072,'[1]قوائم الترجمة'!AC$2:AD$2397,1,0),"م")</f>
        <v>124287</v>
      </c>
      <c r="AG5072" s="242"/>
      <c r="AH5072" s="240"/>
      <c r="AI5072" s="240"/>
      <c r="AJ5072" s="240"/>
      <c r="AL5072" s="267"/>
      <c r="AM5072" s="235"/>
      <c r="AO5072" s="255"/>
      <c r="AU5072" s="234"/>
    </row>
    <row r="5073" spans="1:47" ht="24" x14ac:dyDescent="0.65">
      <c r="A5073" s="278">
        <v>124288</v>
      </c>
      <c r="B5073" s="279" t="s">
        <v>5852</v>
      </c>
      <c r="C5073" s="279" t="s">
        <v>10138</v>
      </c>
      <c r="D5073" s="279" t="s">
        <v>4561</v>
      </c>
      <c r="E5073" s="279" t="s">
        <v>423</v>
      </c>
      <c r="F5073" s="315" t="s">
        <v>9705</v>
      </c>
      <c r="G5073" s="315" t="s">
        <v>8155</v>
      </c>
      <c r="H5073" s="279" t="s">
        <v>425</v>
      </c>
      <c r="I5073" s="279" t="s">
        <v>542</v>
      </c>
      <c r="J5073" s="279" t="s">
        <v>8112</v>
      </c>
      <c r="K5073" s="280">
        <v>2017</v>
      </c>
      <c r="L5073" s="279" t="s">
        <v>404</v>
      </c>
      <c r="M5073" s="279" t="s">
        <v>394</v>
      </c>
      <c r="N5073" s="279" t="s">
        <v>394</v>
      </c>
      <c r="O5073" s="279" t="s">
        <v>394</v>
      </c>
      <c r="P5073" s="315">
        <v>0</v>
      </c>
      <c r="Q5073" s="278"/>
      <c r="R5073" s="303"/>
      <c r="S5073" s="279" t="s">
        <v>394</v>
      </c>
      <c r="T5073" s="279" t="s">
        <v>394</v>
      </c>
      <c r="U5073" s="303"/>
      <c r="V5073" s="303"/>
      <c r="W5073" s="303"/>
      <c r="X5073" s="303"/>
      <c r="Z5073" s="303"/>
      <c r="AA5073" s="303"/>
      <c r="AC5073" s="279" t="s">
        <v>394</v>
      </c>
      <c r="AF5073" s="276">
        <f>IFERROR(VLOOKUP(A5073,'[1]قوائم الترجمة'!AC$2:AD$2397,1,0),"م")</f>
        <v>124288</v>
      </c>
      <c r="AG5073" s="242"/>
      <c r="AH5073" s="240"/>
      <c r="AI5073" s="240"/>
      <c r="AJ5073" s="240"/>
      <c r="AL5073" s="267"/>
      <c r="AM5073" s="235"/>
      <c r="AO5073" s="233"/>
      <c r="AU5073" s="234"/>
    </row>
    <row r="5074" spans="1:47" ht="24" x14ac:dyDescent="0.65">
      <c r="A5074" s="278">
        <v>124289</v>
      </c>
      <c r="B5074" s="279" t="s">
        <v>5854</v>
      </c>
      <c r="C5074" s="279" t="s">
        <v>450</v>
      </c>
      <c r="D5074" s="279" t="s">
        <v>290</v>
      </c>
      <c r="E5074" s="279" t="s">
        <v>5660</v>
      </c>
      <c r="F5074" s="315" t="s">
        <v>10139</v>
      </c>
      <c r="G5074" s="315" t="s">
        <v>8117</v>
      </c>
      <c r="H5074" s="279" t="s">
        <v>425</v>
      </c>
      <c r="I5074" s="279" t="s">
        <v>542</v>
      </c>
      <c r="J5074" s="279" t="s">
        <v>403</v>
      </c>
      <c r="K5074" s="280">
        <v>2013</v>
      </c>
      <c r="L5074" s="279" t="s">
        <v>411</v>
      </c>
      <c r="M5074" s="279" t="s">
        <v>394</v>
      </c>
      <c r="N5074" s="279" t="s">
        <v>394</v>
      </c>
      <c r="O5074" s="279" t="s">
        <v>394</v>
      </c>
      <c r="P5074" s="315">
        <v>0</v>
      </c>
      <c r="Q5074" s="278"/>
      <c r="R5074" s="303"/>
      <c r="S5074" s="279" t="s">
        <v>394</v>
      </c>
      <c r="T5074" s="279" t="s">
        <v>394</v>
      </c>
      <c r="U5074" s="303"/>
      <c r="V5074" s="303"/>
      <c r="W5074" s="303"/>
      <c r="X5074" s="303"/>
      <c r="Z5074" s="303"/>
      <c r="AA5074" s="303"/>
      <c r="AC5074" s="279" t="s">
        <v>394</v>
      </c>
      <c r="AF5074" s="276">
        <f>IFERROR(VLOOKUP(A5074,'[1]قوائم الترجمة'!AC$2:AD$2397,1,0),"م")</f>
        <v>124289</v>
      </c>
      <c r="AG5074" s="242"/>
      <c r="AH5074" s="240"/>
      <c r="AI5074" s="240"/>
      <c r="AJ5074" s="240"/>
      <c r="AL5074" s="267"/>
      <c r="AM5074" s="235"/>
      <c r="AO5074" s="236"/>
      <c r="AU5074" s="234"/>
    </row>
    <row r="5075" spans="1:47" ht="21.6" x14ac:dyDescent="0.65">
      <c r="A5075" s="278">
        <v>124290</v>
      </c>
      <c r="B5075" s="279" t="s">
        <v>5858</v>
      </c>
      <c r="C5075" s="279" t="s">
        <v>109</v>
      </c>
      <c r="D5075" s="279" t="s">
        <v>248</v>
      </c>
      <c r="E5075" s="279" t="s">
        <v>424</v>
      </c>
      <c r="F5075" s="315" t="s">
        <v>394</v>
      </c>
      <c r="G5075" s="315" t="s">
        <v>402</v>
      </c>
      <c r="H5075" s="279" t="s">
        <v>425</v>
      </c>
      <c r="I5075" s="279" t="s">
        <v>542</v>
      </c>
      <c r="J5075" s="279" t="s">
        <v>403</v>
      </c>
      <c r="K5075" s="312"/>
      <c r="L5075" s="279" t="s">
        <v>402</v>
      </c>
      <c r="M5075" s="279" t="s">
        <v>394</v>
      </c>
      <c r="N5075" s="279" t="s">
        <v>394</v>
      </c>
      <c r="O5075" s="279" t="s">
        <v>394</v>
      </c>
      <c r="P5075" s="315">
        <v>0</v>
      </c>
      <c r="Q5075" s="278"/>
      <c r="R5075" s="303"/>
      <c r="S5075" s="279" t="s">
        <v>394</v>
      </c>
      <c r="T5075" s="279" t="s">
        <v>394</v>
      </c>
      <c r="U5075" s="303"/>
      <c r="V5075" s="303"/>
      <c r="W5075" s="303"/>
      <c r="X5075" s="303"/>
      <c r="Z5075" s="303"/>
      <c r="AA5075" s="303"/>
      <c r="AC5075" s="279" t="s">
        <v>394</v>
      </c>
      <c r="AF5075" s="276">
        <f>IFERROR(VLOOKUP(A5075,'[1]قوائم الترجمة'!AC$2:AD$2397,1,0),"م")</f>
        <v>124290</v>
      </c>
      <c r="AG5075" s="242"/>
      <c r="AH5075" s="240"/>
      <c r="AI5075" s="240"/>
      <c r="AJ5075" s="240"/>
      <c r="AL5075" s="267"/>
      <c r="AM5075" s="235"/>
      <c r="AO5075" s="255"/>
      <c r="AU5075" s="234"/>
    </row>
    <row r="5076" spans="1:47" ht="21.6" x14ac:dyDescent="0.65">
      <c r="A5076" s="278">
        <v>124291</v>
      </c>
      <c r="B5076" s="279" t="s">
        <v>5859</v>
      </c>
      <c r="C5076" s="279" t="s">
        <v>5860</v>
      </c>
      <c r="D5076" s="279" t="s">
        <v>5861</v>
      </c>
      <c r="E5076" s="279" t="s">
        <v>424</v>
      </c>
      <c r="F5076" s="315" t="s">
        <v>9996</v>
      </c>
      <c r="G5076" s="315" t="s">
        <v>402</v>
      </c>
      <c r="H5076" s="279" t="s">
        <v>425</v>
      </c>
      <c r="I5076" s="279" t="s">
        <v>542</v>
      </c>
      <c r="J5076" s="279" t="s">
        <v>426</v>
      </c>
      <c r="K5076" s="280">
        <v>2014</v>
      </c>
      <c r="L5076" s="279" t="s">
        <v>402</v>
      </c>
      <c r="M5076" s="279" t="s">
        <v>394</v>
      </c>
      <c r="N5076" s="279" t="s">
        <v>394</v>
      </c>
      <c r="O5076" s="279" t="s">
        <v>394</v>
      </c>
      <c r="P5076" s="315">
        <v>0</v>
      </c>
      <c r="Q5076" s="278"/>
      <c r="R5076" s="303"/>
      <c r="S5076" s="279" t="s">
        <v>394</v>
      </c>
      <c r="T5076" s="279" t="s">
        <v>394</v>
      </c>
      <c r="U5076" s="303"/>
      <c r="V5076" s="303"/>
      <c r="W5076" s="303"/>
      <c r="X5076" s="303"/>
      <c r="Z5076" s="303"/>
      <c r="AA5076" s="303"/>
      <c r="AC5076" s="279" t="s">
        <v>394</v>
      </c>
      <c r="AF5076" s="276">
        <f>IFERROR(VLOOKUP(A5076,'[1]قوائم الترجمة'!AC$2:AD$2397,1,0),"م")</f>
        <v>124291</v>
      </c>
      <c r="AG5076" s="242"/>
      <c r="AH5076" s="240"/>
      <c r="AI5076" s="240"/>
      <c r="AJ5076" s="240"/>
      <c r="AL5076" s="267"/>
      <c r="AM5076" s="235"/>
      <c r="AO5076" s="255"/>
      <c r="AU5076" s="234"/>
    </row>
    <row r="5077" spans="1:47" ht="21.6" x14ac:dyDescent="0.65">
      <c r="A5077" s="278">
        <v>124292</v>
      </c>
      <c r="B5077" s="279" t="s">
        <v>5862</v>
      </c>
      <c r="C5077" s="279" t="s">
        <v>72</v>
      </c>
      <c r="D5077" s="279" t="s">
        <v>304</v>
      </c>
      <c r="E5077" s="279" t="s">
        <v>424</v>
      </c>
      <c r="F5077" s="315" t="s">
        <v>9902</v>
      </c>
      <c r="G5077" s="315" t="s">
        <v>8242</v>
      </c>
      <c r="H5077" s="279" t="s">
        <v>425</v>
      </c>
      <c r="I5077" s="279" t="s">
        <v>542</v>
      </c>
      <c r="J5077" s="279" t="s">
        <v>403</v>
      </c>
      <c r="K5077" s="280">
        <v>2018</v>
      </c>
      <c r="L5077" s="279" t="s">
        <v>417</v>
      </c>
      <c r="M5077" s="279" t="s">
        <v>394</v>
      </c>
      <c r="N5077" s="279" t="s">
        <v>394</v>
      </c>
      <c r="O5077" s="279" t="s">
        <v>394</v>
      </c>
      <c r="P5077" s="315">
        <v>0</v>
      </c>
      <c r="Q5077" s="278"/>
      <c r="R5077" s="303"/>
      <c r="S5077" s="279" t="s">
        <v>394</v>
      </c>
      <c r="T5077" s="279" t="s">
        <v>394</v>
      </c>
      <c r="U5077" s="303"/>
      <c r="V5077" s="303"/>
      <c r="W5077" s="303"/>
      <c r="X5077" s="303"/>
      <c r="Z5077" s="303"/>
      <c r="AA5077" s="303"/>
      <c r="AC5077" s="279" t="s">
        <v>394</v>
      </c>
      <c r="AF5077" s="276">
        <f>IFERROR(VLOOKUP(A5077,'[1]قوائم الترجمة'!AC$2:AD$2397,1,0),"م")</f>
        <v>124292</v>
      </c>
      <c r="AG5077" s="242"/>
      <c r="AH5077" s="240"/>
      <c r="AI5077" s="240"/>
      <c r="AJ5077" s="240"/>
      <c r="AL5077" s="267"/>
      <c r="AM5077" s="235"/>
      <c r="AO5077" s="255"/>
      <c r="AU5077" s="234"/>
    </row>
    <row r="5078" spans="1:47" ht="24" x14ac:dyDescent="0.65">
      <c r="A5078" s="278">
        <v>124293</v>
      </c>
      <c r="B5078" s="279" t="s">
        <v>5863</v>
      </c>
      <c r="C5078" s="279" t="s">
        <v>62</v>
      </c>
      <c r="D5078" s="279" t="s">
        <v>534</v>
      </c>
      <c r="E5078" s="279" t="s">
        <v>394</v>
      </c>
      <c r="F5078"/>
      <c r="H5078" s="279" t="s">
        <v>394</v>
      </c>
      <c r="I5078" s="279" t="s">
        <v>542</v>
      </c>
      <c r="J5078" s="279" t="s">
        <v>394</v>
      </c>
      <c r="K5078" s="279" t="s">
        <v>394</v>
      </c>
      <c r="L5078" s="279" t="s">
        <v>394</v>
      </c>
      <c r="M5078" s="279" t="s">
        <v>394</v>
      </c>
      <c r="N5078" s="279" t="s">
        <v>394</v>
      </c>
      <c r="O5078" s="279" t="s">
        <v>394</v>
      </c>
      <c r="P5078" s="315">
        <v>0</v>
      </c>
      <c r="Q5078" s="279" t="s">
        <v>394</v>
      </c>
      <c r="R5078" s="279" t="s">
        <v>394</v>
      </c>
      <c r="S5078" s="279" t="s">
        <v>394</v>
      </c>
      <c r="T5078" s="279" t="s">
        <v>394</v>
      </c>
      <c r="U5078" s="279" t="s">
        <v>394</v>
      </c>
      <c r="V5078" s="279" t="s">
        <v>394</v>
      </c>
      <c r="W5078" s="279" t="s">
        <v>394</v>
      </c>
      <c r="X5078" s="279" t="s">
        <v>394</v>
      </c>
      <c r="Y5078" s="281"/>
      <c r="Z5078" s="279" t="s">
        <v>394</v>
      </c>
      <c r="AA5078" s="279" t="s">
        <v>394</v>
      </c>
      <c r="AB5078" s="281"/>
      <c r="AC5078" s="279" t="s">
        <v>394</v>
      </c>
      <c r="AF5078" s="276" t="str">
        <f>IFERROR(VLOOKUP(A5078,'[1]قوائم الترجمة'!AC$2:AD$2397,1,0),"م")</f>
        <v>م</v>
      </c>
      <c r="AG5078" s="242"/>
      <c r="AH5078" s="240"/>
      <c r="AI5078" s="240"/>
      <c r="AJ5078" s="240"/>
      <c r="AL5078" s="267"/>
      <c r="AM5078" s="235"/>
      <c r="AO5078" s="236"/>
      <c r="AU5078" s="234"/>
    </row>
    <row r="5079" spans="1:47" ht="21.6" x14ac:dyDescent="0.65">
      <c r="A5079" s="278">
        <v>124294</v>
      </c>
      <c r="B5079" s="279" t="s">
        <v>5864</v>
      </c>
      <c r="C5079" s="279" t="s">
        <v>1136</v>
      </c>
      <c r="D5079" s="279" t="s">
        <v>245</v>
      </c>
      <c r="E5079" s="279" t="s">
        <v>424</v>
      </c>
      <c r="F5079" s="315" t="s">
        <v>8719</v>
      </c>
      <c r="G5079" s="315" t="s">
        <v>8155</v>
      </c>
      <c r="H5079" s="279" t="s">
        <v>425</v>
      </c>
      <c r="I5079" s="279" t="s">
        <v>5586</v>
      </c>
      <c r="J5079" s="279" t="s">
        <v>403</v>
      </c>
      <c r="K5079" s="280">
        <v>2017</v>
      </c>
      <c r="L5079" s="279" t="s">
        <v>404</v>
      </c>
      <c r="M5079" s="279" t="s">
        <v>394</v>
      </c>
      <c r="N5079" s="279" t="s">
        <v>394</v>
      </c>
      <c r="O5079" s="279" t="s">
        <v>394</v>
      </c>
      <c r="P5079" s="315">
        <v>0</v>
      </c>
      <c r="Q5079" s="278"/>
      <c r="R5079" s="303"/>
      <c r="S5079" s="279" t="s">
        <v>394</v>
      </c>
      <c r="T5079" s="279" t="s">
        <v>394</v>
      </c>
      <c r="U5079" s="303"/>
      <c r="V5079" s="303"/>
      <c r="W5079" s="303"/>
      <c r="X5079" s="303"/>
      <c r="Z5079" s="303"/>
      <c r="AA5079" s="303"/>
      <c r="AC5079" s="279" t="s">
        <v>394</v>
      </c>
      <c r="AF5079" s="276">
        <f>IFERROR(VLOOKUP(A5079,'[1]قوائم الترجمة'!AC$2:AD$2397,1,0),"م")</f>
        <v>124294</v>
      </c>
      <c r="AG5079" s="242"/>
      <c r="AH5079" s="240"/>
      <c r="AI5079" s="240"/>
      <c r="AJ5079" s="240"/>
      <c r="AL5079" s="267"/>
      <c r="AM5079" s="235"/>
      <c r="AO5079" s="255"/>
      <c r="AU5079" s="234"/>
    </row>
    <row r="5080" spans="1:47" ht="21.6" x14ac:dyDescent="0.65">
      <c r="A5080" s="278">
        <v>124295</v>
      </c>
      <c r="B5080" s="279" t="s">
        <v>5865</v>
      </c>
      <c r="C5080" s="279" t="s">
        <v>166</v>
      </c>
      <c r="D5080" s="279" t="s">
        <v>1477</v>
      </c>
      <c r="E5080" s="279" t="s">
        <v>424</v>
      </c>
      <c r="F5080" s="315" t="s">
        <v>9041</v>
      </c>
      <c r="G5080" s="315" t="s">
        <v>8244</v>
      </c>
      <c r="H5080" s="279" t="s">
        <v>425</v>
      </c>
      <c r="I5080" s="279" t="s">
        <v>542</v>
      </c>
      <c r="J5080" s="279" t="s">
        <v>426</v>
      </c>
      <c r="K5080" s="280">
        <v>2007</v>
      </c>
      <c r="L5080" s="279" t="s">
        <v>404</v>
      </c>
      <c r="M5080" s="279" t="s">
        <v>394</v>
      </c>
      <c r="N5080" s="279" t="s">
        <v>394</v>
      </c>
      <c r="O5080" s="279" t="s">
        <v>394</v>
      </c>
      <c r="P5080" s="315">
        <v>0</v>
      </c>
      <c r="Q5080" s="278"/>
      <c r="R5080" s="303"/>
      <c r="S5080" s="279" t="s">
        <v>394</v>
      </c>
      <c r="T5080" s="279" t="s">
        <v>394</v>
      </c>
      <c r="U5080" s="303"/>
      <c r="V5080" s="303"/>
      <c r="W5080" s="303"/>
      <c r="X5080" s="303"/>
      <c r="Z5080" s="303"/>
      <c r="AA5080" s="303"/>
      <c r="AC5080" s="279" t="s">
        <v>394</v>
      </c>
      <c r="AF5080" s="276">
        <f>IFERROR(VLOOKUP(A5080,'[1]قوائم الترجمة'!AC$2:AD$2397,1,0),"م")</f>
        <v>124295</v>
      </c>
      <c r="AG5080" s="242"/>
      <c r="AH5080" s="240"/>
      <c r="AI5080" s="240"/>
      <c r="AJ5080" s="240"/>
      <c r="AL5080" s="267"/>
      <c r="AM5080" s="235"/>
      <c r="AO5080" s="255"/>
      <c r="AU5080" s="234"/>
    </row>
    <row r="5081" spans="1:47" ht="24" x14ac:dyDescent="0.65">
      <c r="A5081" s="278">
        <v>124296</v>
      </c>
      <c r="B5081" s="279" t="s">
        <v>5866</v>
      </c>
      <c r="C5081" s="279" t="s">
        <v>10140</v>
      </c>
      <c r="D5081" s="279" t="s">
        <v>762</v>
      </c>
      <c r="E5081" s="279" t="s">
        <v>5660</v>
      </c>
      <c r="F5081" s="315" t="s">
        <v>10141</v>
      </c>
      <c r="G5081" s="315" t="s">
        <v>8245</v>
      </c>
      <c r="H5081" s="279" t="s">
        <v>425</v>
      </c>
      <c r="I5081" s="279" t="s">
        <v>542</v>
      </c>
      <c r="J5081" s="279" t="s">
        <v>403</v>
      </c>
      <c r="K5081" s="280">
        <v>2017</v>
      </c>
      <c r="L5081" s="279" t="s">
        <v>402</v>
      </c>
      <c r="M5081" s="279" t="s">
        <v>394</v>
      </c>
      <c r="N5081" s="279" t="s">
        <v>394</v>
      </c>
      <c r="O5081" s="279" t="s">
        <v>394</v>
      </c>
      <c r="P5081" s="315">
        <v>0</v>
      </c>
      <c r="Q5081" s="278"/>
      <c r="R5081" s="303"/>
      <c r="S5081" s="279" t="s">
        <v>394</v>
      </c>
      <c r="T5081" s="279" t="s">
        <v>394</v>
      </c>
      <c r="U5081" s="303"/>
      <c r="V5081" s="303"/>
      <c r="W5081" s="303"/>
      <c r="X5081" s="303"/>
      <c r="Z5081" s="303"/>
      <c r="AA5081" s="303"/>
      <c r="AC5081" s="279" t="s">
        <v>394</v>
      </c>
      <c r="AF5081" s="276">
        <f>IFERROR(VLOOKUP(A5081,'[1]قوائم الترجمة'!AC$2:AD$2397,1,0),"م")</f>
        <v>124296</v>
      </c>
      <c r="AG5081" s="242"/>
      <c r="AH5081" s="240"/>
      <c r="AI5081" s="240"/>
      <c r="AJ5081" s="240"/>
      <c r="AL5081" s="267"/>
      <c r="AM5081" s="235"/>
      <c r="AO5081" s="236"/>
      <c r="AU5081" s="234"/>
    </row>
    <row r="5082" spans="1:47" ht="24" x14ac:dyDescent="0.65">
      <c r="A5082" s="278">
        <v>124297</v>
      </c>
      <c r="B5082" s="279" t="s">
        <v>5867</v>
      </c>
      <c r="C5082" s="279" t="s">
        <v>89</v>
      </c>
      <c r="D5082" s="279" t="s">
        <v>5868</v>
      </c>
      <c r="E5082" s="279" t="s">
        <v>394</v>
      </c>
      <c r="F5082"/>
      <c r="H5082" s="279" t="s">
        <v>394</v>
      </c>
      <c r="I5082" s="279" t="s">
        <v>5586</v>
      </c>
      <c r="J5082" s="279" t="s">
        <v>394</v>
      </c>
      <c r="K5082" s="279" t="s">
        <v>394</v>
      </c>
      <c r="L5082" s="279" t="s">
        <v>394</v>
      </c>
      <c r="M5082" s="279" t="s">
        <v>394</v>
      </c>
      <c r="N5082" s="279" t="s">
        <v>394</v>
      </c>
      <c r="O5082" s="279" t="s">
        <v>394</v>
      </c>
      <c r="P5082" s="315">
        <v>0</v>
      </c>
      <c r="Q5082" s="279" t="s">
        <v>394</v>
      </c>
      <c r="R5082" s="279" t="s">
        <v>394</v>
      </c>
      <c r="S5082" s="279" t="s">
        <v>394</v>
      </c>
      <c r="T5082" s="279" t="s">
        <v>394</v>
      </c>
      <c r="U5082" s="279" t="s">
        <v>394</v>
      </c>
      <c r="V5082" s="279" t="s">
        <v>394</v>
      </c>
      <c r="W5082" s="279" t="s">
        <v>394</v>
      </c>
      <c r="X5082" s="279" t="s">
        <v>394</v>
      </c>
      <c r="Y5082" s="281"/>
      <c r="Z5082" s="279" t="s">
        <v>394</v>
      </c>
      <c r="AA5082" s="279" t="s">
        <v>394</v>
      </c>
      <c r="AB5082" s="281"/>
      <c r="AC5082" s="279" t="s">
        <v>394</v>
      </c>
      <c r="AF5082" s="276" t="str">
        <f>IFERROR(VLOOKUP(A5082,'[1]قوائم الترجمة'!AC$2:AD$2397,1,0),"م")</f>
        <v>م</v>
      </c>
      <c r="AG5082" s="242"/>
      <c r="AH5082" s="240"/>
      <c r="AI5082" s="240"/>
      <c r="AJ5082" s="240"/>
      <c r="AL5082" s="267"/>
      <c r="AM5082" s="235"/>
      <c r="AO5082" s="236"/>
      <c r="AU5082" s="234"/>
    </row>
    <row r="5083" spans="1:47" ht="24" x14ac:dyDescent="0.65">
      <c r="A5083" s="278">
        <v>124298</v>
      </c>
      <c r="B5083" s="279" t="s">
        <v>5871</v>
      </c>
      <c r="C5083" s="279" t="s">
        <v>68</v>
      </c>
      <c r="D5083" s="279" t="s">
        <v>5872</v>
      </c>
      <c r="E5083" s="279" t="s">
        <v>394</v>
      </c>
      <c r="F5083"/>
      <c r="H5083" s="279" t="s">
        <v>394</v>
      </c>
      <c r="I5083" s="279" t="s">
        <v>5586</v>
      </c>
      <c r="J5083" s="279" t="s">
        <v>394</v>
      </c>
      <c r="K5083" s="279" t="s">
        <v>394</v>
      </c>
      <c r="L5083" s="279" t="s">
        <v>394</v>
      </c>
      <c r="M5083" s="279" t="s">
        <v>394</v>
      </c>
      <c r="N5083" s="279" t="s">
        <v>394</v>
      </c>
      <c r="O5083" s="279" t="s">
        <v>394</v>
      </c>
      <c r="P5083" s="315">
        <v>0</v>
      </c>
      <c r="Q5083" s="279" t="s">
        <v>394</v>
      </c>
      <c r="R5083" s="279" t="s">
        <v>394</v>
      </c>
      <c r="S5083" s="279" t="s">
        <v>394</v>
      </c>
      <c r="T5083" s="279" t="s">
        <v>394</v>
      </c>
      <c r="U5083" s="279" t="s">
        <v>394</v>
      </c>
      <c r="V5083" s="279" t="s">
        <v>394</v>
      </c>
      <c r="W5083" s="279" t="s">
        <v>394</v>
      </c>
      <c r="X5083" s="279" t="s">
        <v>394</v>
      </c>
      <c r="Y5083" s="281"/>
      <c r="Z5083" s="279" t="s">
        <v>394</v>
      </c>
      <c r="AA5083" s="279" t="s">
        <v>394</v>
      </c>
      <c r="AB5083" s="281"/>
      <c r="AC5083" s="279" t="s">
        <v>394</v>
      </c>
      <c r="AF5083" s="276" t="str">
        <f>IFERROR(VLOOKUP(A5083,'[1]قوائم الترجمة'!AC$2:AD$2397,1,0),"م")</f>
        <v>م</v>
      </c>
      <c r="AG5083" s="242"/>
      <c r="AH5083" s="240"/>
      <c r="AI5083" s="240"/>
      <c r="AJ5083" s="240"/>
      <c r="AL5083" s="267"/>
      <c r="AM5083" s="235"/>
      <c r="AO5083" s="233"/>
      <c r="AU5083" s="234"/>
    </row>
    <row r="5084" spans="1:47" ht="21.6" x14ac:dyDescent="0.65">
      <c r="A5084" s="278">
        <v>124299</v>
      </c>
      <c r="B5084" s="279" t="s">
        <v>5873</v>
      </c>
      <c r="C5084" s="279" t="s">
        <v>145</v>
      </c>
      <c r="D5084" s="279" t="s">
        <v>119</v>
      </c>
      <c r="E5084" s="279" t="s">
        <v>394</v>
      </c>
      <c r="F5084"/>
      <c r="H5084" s="279" t="s">
        <v>394</v>
      </c>
      <c r="I5084" s="279" t="s">
        <v>5586</v>
      </c>
      <c r="J5084" s="279" t="s">
        <v>394</v>
      </c>
      <c r="K5084" s="279" t="s">
        <v>394</v>
      </c>
      <c r="L5084" s="279" t="s">
        <v>394</v>
      </c>
      <c r="M5084" s="279" t="s">
        <v>394</v>
      </c>
      <c r="N5084" s="279" t="s">
        <v>394</v>
      </c>
      <c r="O5084" s="279" t="s">
        <v>394</v>
      </c>
      <c r="P5084" s="315">
        <v>0</v>
      </c>
      <c r="Q5084" s="279" t="s">
        <v>394</v>
      </c>
      <c r="R5084" s="279" t="s">
        <v>394</v>
      </c>
      <c r="S5084" s="279" t="s">
        <v>394</v>
      </c>
      <c r="T5084" s="279" t="s">
        <v>394</v>
      </c>
      <c r="U5084" s="279" t="s">
        <v>394</v>
      </c>
      <c r="V5084" s="279" t="s">
        <v>394</v>
      </c>
      <c r="W5084" s="279" t="s">
        <v>394</v>
      </c>
      <c r="X5084" s="279" t="s">
        <v>394</v>
      </c>
      <c r="Y5084" s="281"/>
      <c r="Z5084" s="279" t="s">
        <v>394</v>
      </c>
      <c r="AA5084" s="279" t="s">
        <v>394</v>
      </c>
      <c r="AB5084" s="281"/>
      <c r="AC5084" s="279" t="s">
        <v>394</v>
      </c>
      <c r="AF5084" s="276" t="str">
        <f>IFERROR(VLOOKUP(A5084,'[1]قوائم الترجمة'!AC$2:AD$2397,1,0),"م")</f>
        <v>م</v>
      </c>
      <c r="AG5084" s="242"/>
      <c r="AH5084" s="240"/>
      <c r="AI5084" s="240"/>
      <c r="AJ5084" s="240"/>
      <c r="AL5084" s="267"/>
      <c r="AM5084" s="235"/>
      <c r="AO5084" s="255"/>
      <c r="AU5084" s="234"/>
    </row>
    <row r="5085" spans="1:47" ht="21.6" x14ac:dyDescent="0.65">
      <c r="A5085" s="278">
        <v>124300</v>
      </c>
      <c r="B5085" s="279" t="s">
        <v>6571</v>
      </c>
      <c r="C5085" s="279" t="s">
        <v>572</v>
      </c>
      <c r="D5085" s="279" t="s">
        <v>148</v>
      </c>
      <c r="E5085" s="279" t="s">
        <v>423</v>
      </c>
      <c r="F5085" s="315" t="s">
        <v>8788</v>
      </c>
      <c r="G5085" s="315" t="s">
        <v>8341</v>
      </c>
      <c r="H5085" s="279" t="s">
        <v>425</v>
      </c>
      <c r="I5085" s="279" t="s">
        <v>542</v>
      </c>
      <c r="J5085" s="279" t="s">
        <v>403</v>
      </c>
      <c r="K5085" s="280">
        <v>2019</v>
      </c>
      <c r="L5085" s="279" t="s">
        <v>402</v>
      </c>
      <c r="M5085" s="279" t="s">
        <v>394</v>
      </c>
      <c r="N5085" s="279" t="s">
        <v>394</v>
      </c>
      <c r="O5085" s="279" t="s">
        <v>394</v>
      </c>
      <c r="P5085" s="315">
        <v>0</v>
      </c>
      <c r="Q5085" s="278"/>
      <c r="R5085" s="303"/>
      <c r="S5085" s="279" t="s">
        <v>394</v>
      </c>
      <c r="T5085" s="279" t="s">
        <v>394</v>
      </c>
      <c r="U5085" s="303"/>
      <c r="V5085" s="303"/>
      <c r="W5085" s="303"/>
      <c r="X5085" s="303"/>
      <c r="Z5085" s="303"/>
      <c r="AA5085" s="303"/>
      <c r="AC5085" s="279" t="s">
        <v>394</v>
      </c>
      <c r="AF5085" s="276">
        <f>IFERROR(VLOOKUP(A5085,'[1]قوائم الترجمة'!AC$2:AD$2397,1,0),"م")</f>
        <v>124300</v>
      </c>
      <c r="AG5085" s="242"/>
      <c r="AH5085" s="240"/>
      <c r="AI5085" s="240"/>
      <c r="AJ5085" s="240"/>
      <c r="AL5085" s="267"/>
      <c r="AM5085" s="235"/>
      <c r="AO5085" s="241"/>
      <c r="AU5085" s="234"/>
    </row>
    <row r="5086" spans="1:47" ht="24" x14ac:dyDescent="0.65">
      <c r="A5086" s="278">
        <v>124301</v>
      </c>
      <c r="B5086" s="279" t="s">
        <v>5874</v>
      </c>
      <c r="C5086" s="279" t="s">
        <v>10142</v>
      </c>
      <c r="D5086" s="279" t="s">
        <v>979</v>
      </c>
      <c r="E5086" s="279" t="s">
        <v>5660</v>
      </c>
      <c r="F5086" s="315" t="s">
        <v>10143</v>
      </c>
      <c r="G5086" s="315" t="s">
        <v>8249</v>
      </c>
      <c r="H5086" s="279" t="s">
        <v>425</v>
      </c>
      <c r="I5086" s="279" t="s">
        <v>542</v>
      </c>
      <c r="J5086" s="279" t="s">
        <v>403</v>
      </c>
      <c r="K5086" s="280">
        <v>2019</v>
      </c>
      <c r="L5086" s="279" t="s">
        <v>404</v>
      </c>
      <c r="M5086" s="279" t="s">
        <v>394</v>
      </c>
      <c r="N5086" s="279" t="s">
        <v>394</v>
      </c>
      <c r="O5086" s="279" t="s">
        <v>394</v>
      </c>
      <c r="P5086" s="315">
        <v>0</v>
      </c>
      <c r="Q5086" s="278"/>
      <c r="R5086" s="303"/>
      <c r="S5086" s="279" t="s">
        <v>394</v>
      </c>
      <c r="T5086" s="279" t="s">
        <v>394</v>
      </c>
      <c r="U5086" s="303"/>
      <c r="V5086" s="303"/>
      <c r="W5086" s="303"/>
      <c r="X5086" s="303"/>
      <c r="Z5086" s="303"/>
      <c r="AA5086" s="303"/>
      <c r="AC5086" s="279" t="s">
        <v>394</v>
      </c>
      <c r="AF5086" s="276">
        <f>IFERROR(VLOOKUP(A5086,'[1]قوائم الترجمة'!AC$2:AD$2397,1,0),"م")</f>
        <v>124301</v>
      </c>
      <c r="AG5086" s="242"/>
      <c r="AH5086" s="240"/>
      <c r="AI5086" s="240"/>
      <c r="AJ5086" s="240"/>
      <c r="AL5086" s="267"/>
      <c r="AM5086" s="235"/>
      <c r="AO5086" s="233"/>
      <c r="AU5086" s="234"/>
    </row>
    <row r="5087" spans="1:47" ht="21.6" x14ac:dyDescent="0.65">
      <c r="A5087" s="278">
        <v>124302</v>
      </c>
      <c r="B5087" s="279" t="s">
        <v>5876</v>
      </c>
      <c r="C5087" s="279" t="s">
        <v>179</v>
      </c>
      <c r="D5087" s="279" t="s">
        <v>359</v>
      </c>
      <c r="E5087" s="279" t="s">
        <v>424</v>
      </c>
      <c r="F5087" s="315" t="s">
        <v>10144</v>
      </c>
      <c r="G5087" s="315" t="s">
        <v>421</v>
      </c>
      <c r="H5087" s="279" t="s">
        <v>425</v>
      </c>
      <c r="I5087" s="279" t="s">
        <v>542</v>
      </c>
      <c r="J5087" s="279" t="s">
        <v>403</v>
      </c>
      <c r="K5087" s="280">
        <v>2018</v>
      </c>
      <c r="L5087" s="279" t="s">
        <v>402</v>
      </c>
      <c r="M5087" s="279" t="s">
        <v>394</v>
      </c>
      <c r="N5087" s="279" t="s">
        <v>394</v>
      </c>
      <c r="O5087" s="279" t="s">
        <v>394</v>
      </c>
      <c r="P5087" s="315">
        <v>0</v>
      </c>
      <c r="Q5087" s="278"/>
      <c r="R5087" s="303"/>
      <c r="S5087" s="279" t="s">
        <v>394</v>
      </c>
      <c r="T5087" s="279" t="s">
        <v>394</v>
      </c>
      <c r="U5087" s="303"/>
      <c r="V5087" s="303"/>
      <c r="W5087" s="303"/>
      <c r="X5087" s="303"/>
      <c r="Z5087" s="303"/>
      <c r="AA5087" s="303"/>
      <c r="AC5087" s="279" t="s">
        <v>394</v>
      </c>
      <c r="AF5087" s="276">
        <f>IFERROR(VLOOKUP(A5087,'[1]قوائم الترجمة'!AC$2:AD$2397,1,0),"م")</f>
        <v>124302</v>
      </c>
      <c r="AG5087" s="242"/>
      <c r="AH5087" s="240"/>
      <c r="AI5087" s="240"/>
      <c r="AJ5087" s="240"/>
      <c r="AL5087" s="267"/>
      <c r="AM5087" s="235"/>
      <c r="AO5087" s="255"/>
      <c r="AU5087" s="234"/>
    </row>
    <row r="5088" spans="1:47" ht="24" x14ac:dyDescent="0.65">
      <c r="A5088" s="278">
        <v>124303</v>
      </c>
      <c r="B5088" s="279" t="s">
        <v>5877</v>
      </c>
      <c r="C5088" s="279" t="s">
        <v>109</v>
      </c>
      <c r="D5088" s="279" t="s">
        <v>473</v>
      </c>
      <c r="E5088" s="279" t="s">
        <v>5660</v>
      </c>
      <c r="F5088" s="315" t="s">
        <v>8558</v>
      </c>
      <c r="G5088" s="315" t="s">
        <v>10145</v>
      </c>
      <c r="H5088" s="279" t="s">
        <v>425</v>
      </c>
      <c r="I5088" s="279" t="s">
        <v>542</v>
      </c>
      <c r="J5088" s="279" t="s">
        <v>8112</v>
      </c>
      <c r="K5088" s="280">
        <v>2018</v>
      </c>
      <c r="L5088" s="279" t="s">
        <v>402</v>
      </c>
      <c r="M5088" s="279" t="s">
        <v>394</v>
      </c>
      <c r="N5088" s="279" t="s">
        <v>394</v>
      </c>
      <c r="O5088" s="279" t="s">
        <v>394</v>
      </c>
      <c r="P5088" s="315">
        <v>0</v>
      </c>
      <c r="Q5088" s="278"/>
      <c r="R5088" s="303"/>
      <c r="S5088" s="279" t="s">
        <v>394</v>
      </c>
      <c r="T5088" s="279" t="s">
        <v>394</v>
      </c>
      <c r="U5088" s="303"/>
      <c r="V5088" s="303"/>
      <c r="W5088" s="303"/>
      <c r="X5088" s="303"/>
      <c r="Z5088" s="303"/>
      <c r="AA5088" s="303"/>
      <c r="AC5088" s="279" t="s">
        <v>394</v>
      </c>
      <c r="AF5088" s="276">
        <f>IFERROR(VLOOKUP(A5088,'[1]قوائم الترجمة'!AC$2:AD$2397,1,0),"م")</f>
        <v>124303</v>
      </c>
      <c r="AG5088" s="242"/>
      <c r="AH5088" s="240"/>
      <c r="AI5088" s="240"/>
      <c r="AJ5088" s="240"/>
      <c r="AL5088" s="267"/>
      <c r="AM5088" s="235"/>
      <c r="AO5088" s="233"/>
      <c r="AU5088" s="234"/>
    </row>
    <row r="5089" spans="1:47" ht="21.6" x14ac:dyDescent="0.65">
      <c r="A5089" s="278">
        <v>124304</v>
      </c>
      <c r="B5089" s="279" t="s">
        <v>5878</v>
      </c>
      <c r="C5089" s="279" t="s">
        <v>73</v>
      </c>
      <c r="D5089" s="279" t="s">
        <v>273</v>
      </c>
      <c r="E5089" s="279" t="s">
        <v>394</v>
      </c>
      <c r="F5089"/>
      <c r="H5089" s="279" t="s">
        <v>394</v>
      </c>
      <c r="I5089" s="279" t="s">
        <v>5586</v>
      </c>
      <c r="J5089" s="279" t="s">
        <v>394</v>
      </c>
      <c r="K5089" s="279" t="s">
        <v>394</v>
      </c>
      <c r="L5089" s="279" t="s">
        <v>394</v>
      </c>
      <c r="M5089" s="279" t="s">
        <v>394</v>
      </c>
      <c r="N5089" s="279" t="s">
        <v>394</v>
      </c>
      <c r="O5089" s="279" t="s">
        <v>394</v>
      </c>
      <c r="P5089" s="315">
        <v>0</v>
      </c>
      <c r="Q5089" s="279" t="s">
        <v>394</v>
      </c>
      <c r="R5089" s="279" t="s">
        <v>394</v>
      </c>
      <c r="S5089" s="279" t="s">
        <v>394</v>
      </c>
      <c r="T5089" s="279" t="s">
        <v>394</v>
      </c>
      <c r="U5089" s="279" t="s">
        <v>394</v>
      </c>
      <c r="V5089" s="279" t="s">
        <v>394</v>
      </c>
      <c r="W5089" s="279" t="s">
        <v>394</v>
      </c>
      <c r="X5089" s="279" t="s">
        <v>394</v>
      </c>
      <c r="Y5089" s="281"/>
      <c r="Z5089" s="279" t="s">
        <v>394</v>
      </c>
      <c r="AA5089" s="279" t="s">
        <v>394</v>
      </c>
      <c r="AB5089" s="281"/>
      <c r="AC5089" s="279" t="s">
        <v>394</v>
      </c>
      <c r="AF5089" s="276" t="str">
        <f>IFERROR(VLOOKUP(A5089,'[1]قوائم الترجمة'!AC$2:AD$2397,1,0),"م")</f>
        <v>م</v>
      </c>
      <c r="AG5089" s="242"/>
      <c r="AH5089" s="240"/>
      <c r="AI5089" s="240"/>
      <c r="AJ5089" s="240"/>
      <c r="AL5089" s="267"/>
      <c r="AM5089" s="235"/>
      <c r="AO5089" s="255"/>
      <c r="AU5089" s="234"/>
    </row>
    <row r="5090" spans="1:47" ht="21.6" x14ac:dyDescent="0.65">
      <c r="A5090" s="278">
        <v>124305</v>
      </c>
      <c r="B5090" s="279" t="s">
        <v>5881</v>
      </c>
      <c r="C5090" s="279" t="s">
        <v>83</v>
      </c>
      <c r="D5090" s="279" t="s">
        <v>305</v>
      </c>
      <c r="E5090" s="279" t="s">
        <v>5660</v>
      </c>
      <c r="F5090" s="315" t="s">
        <v>10146</v>
      </c>
      <c r="G5090" s="315" t="s">
        <v>8196</v>
      </c>
      <c r="H5090" s="279" t="s">
        <v>425</v>
      </c>
      <c r="I5090" s="279" t="s">
        <v>5586</v>
      </c>
      <c r="J5090" s="279" t="s">
        <v>8112</v>
      </c>
      <c r="K5090" s="280">
        <v>2019</v>
      </c>
      <c r="L5090" s="279" t="s">
        <v>404</v>
      </c>
      <c r="M5090" s="279" t="s">
        <v>394</v>
      </c>
      <c r="N5090" s="279" t="s">
        <v>10147</v>
      </c>
      <c r="O5090" s="279" t="s">
        <v>8409</v>
      </c>
      <c r="P5090" s="279">
        <v>2500</v>
      </c>
      <c r="Q5090" s="278"/>
      <c r="R5090" s="303"/>
      <c r="S5090" s="279" t="s">
        <v>394</v>
      </c>
      <c r="T5090" s="279"/>
      <c r="U5090" s="303"/>
      <c r="V5090" s="303"/>
      <c r="W5090" s="303"/>
      <c r="X5090" s="303"/>
      <c r="Z5090" s="303"/>
      <c r="AA5090" s="303"/>
      <c r="AC5090" s="279" t="s">
        <v>394</v>
      </c>
      <c r="AF5090" s="276">
        <f>IFERROR(VLOOKUP(A5090,'[1]قوائم الترجمة'!AC$2:AD$2397,1,0),"م")</f>
        <v>124305</v>
      </c>
      <c r="AG5090" s="242"/>
      <c r="AH5090" s="240"/>
      <c r="AI5090" s="240"/>
      <c r="AJ5090" s="240"/>
      <c r="AL5090" s="267"/>
      <c r="AM5090" s="235"/>
      <c r="AO5090" s="255"/>
      <c r="AU5090" s="234"/>
    </row>
    <row r="5091" spans="1:47" ht="21.6" x14ac:dyDescent="0.65">
      <c r="A5091" s="278">
        <v>124306</v>
      </c>
      <c r="B5091" s="279" t="s">
        <v>5883</v>
      </c>
      <c r="C5091" s="279" t="s">
        <v>116</v>
      </c>
      <c r="D5091" s="279" t="s">
        <v>304</v>
      </c>
      <c r="E5091" s="279" t="s">
        <v>394</v>
      </c>
      <c r="F5091"/>
      <c r="H5091" s="279" t="s">
        <v>394</v>
      </c>
      <c r="I5091" s="279" t="s">
        <v>5586</v>
      </c>
      <c r="J5091" s="279" t="s">
        <v>394</v>
      </c>
      <c r="K5091" s="279" t="s">
        <v>394</v>
      </c>
      <c r="L5091" s="279" t="s">
        <v>394</v>
      </c>
      <c r="M5091" s="279" t="s">
        <v>394</v>
      </c>
      <c r="N5091" s="279" t="s">
        <v>394</v>
      </c>
      <c r="O5091" s="279" t="s">
        <v>394</v>
      </c>
      <c r="P5091" s="315">
        <v>0</v>
      </c>
      <c r="Q5091" s="279" t="s">
        <v>394</v>
      </c>
      <c r="R5091" s="279" t="s">
        <v>394</v>
      </c>
      <c r="S5091" s="279" t="s">
        <v>394</v>
      </c>
      <c r="T5091" s="279" t="s">
        <v>394</v>
      </c>
      <c r="U5091" s="279" t="s">
        <v>394</v>
      </c>
      <c r="V5091" s="279" t="s">
        <v>394</v>
      </c>
      <c r="W5091" s="279" t="s">
        <v>394</v>
      </c>
      <c r="X5091" s="279" t="s">
        <v>394</v>
      </c>
      <c r="Y5091" s="281"/>
      <c r="Z5091" s="279" t="s">
        <v>394</v>
      </c>
      <c r="AA5091" s="279" t="s">
        <v>394</v>
      </c>
      <c r="AB5091" s="281"/>
      <c r="AC5091" s="279" t="s">
        <v>394</v>
      </c>
      <c r="AF5091" s="276" t="str">
        <f>IFERROR(VLOOKUP(A5091,'[1]قوائم الترجمة'!AC$2:AD$2397,1,0),"م")</f>
        <v>م</v>
      </c>
      <c r="AG5091" s="242"/>
      <c r="AH5091" s="240"/>
      <c r="AI5091" s="240"/>
      <c r="AJ5091" s="240"/>
      <c r="AL5091" s="267"/>
      <c r="AM5091" s="235"/>
      <c r="AO5091" s="255"/>
      <c r="AU5091" s="234"/>
    </row>
    <row r="5092" spans="1:47" ht="24" x14ac:dyDescent="0.65">
      <c r="A5092" s="278">
        <v>124307</v>
      </c>
      <c r="B5092" s="279" t="s">
        <v>5885</v>
      </c>
      <c r="C5092" s="279" t="s">
        <v>165</v>
      </c>
      <c r="D5092" s="279" t="s">
        <v>267</v>
      </c>
      <c r="E5092" s="279" t="s">
        <v>394</v>
      </c>
      <c r="F5092"/>
      <c r="H5092" s="279" t="s">
        <v>394</v>
      </c>
      <c r="I5092" s="279" t="s">
        <v>5586</v>
      </c>
      <c r="J5092" s="279" t="s">
        <v>394</v>
      </c>
      <c r="K5092" s="279" t="s">
        <v>394</v>
      </c>
      <c r="L5092" s="279" t="s">
        <v>394</v>
      </c>
      <c r="M5092" s="279" t="s">
        <v>394</v>
      </c>
      <c r="N5092" s="279" t="s">
        <v>394</v>
      </c>
      <c r="O5092" s="279" t="s">
        <v>394</v>
      </c>
      <c r="P5092" s="315">
        <v>0</v>
      </c>
      <c r="Q5092" s="279" t="s">
        <v>394</v>
      </c>
      <c r="R5092" s="279" t="s">
        <v>394</v>
      </c>
      <c r="S5092" s="279" t="s">
        <v>394</v>
      </c>
      <c r="T5092" s="279" t="s">
        <v>394</v>
      </c>
      <c r="U5092" s="279" t="s">
        <v>394</v>
      </c>
      <c r="V5092" s="279" t="s">
        <v>394</v>
      </c>
      <c r="W5092" s="279" t="s">
        <v>394</v>
      </c>
      <c r="X5092" s="279" t="s">
        <v>394</v>
      </c>
      <c r="Y5092" s="281"/>
      <c r="Z5092" s="279" t="s">
        <v>394</v>
      </c>
      <c r="AA5092" s="279" t="s">
        <v>394</v>
      </c>
      <c r="AB5092" s="281"/>
      <c r="AC5092" s="279" t="s">
        <v>394</v>
      </c>
      <c r="AF5092" s="276" t="str">
        <f>IFERROR(VLOOKUP(A5092,'[1]قوائم الترجمة'!AC$2:AD$2397,1,0),"م")</f>
        <v>م</v>
      </c>
      <c r="AG5092" s="242"/>
      <c r="AH5092" s="240"/>
      <c r="AI5092" s="240"/>
      <c r="AJ5092" s="240"/>
      <c r="AL5092" s="267"/>
      <c r="AM5092" s="235"/>
      <c r="AO5092" s="233"/>
      <c r="AU5092" s="234"/>
    </row>
    <row r="5093" spans="1:47" ht="24" x14ac:dyDescent="0.65">
      <c r="A5093" s="278">
        <v>124308</v>
      </c>
      <c r="B5093" s="279" t="s">
        <v>5886</v>
      </c>
      <c r="C5093" s="279" t="s">
        <v>169</v>
      </c>
      <c r="D5093" s="279" t="s">
        <v>359</v>
      </c>
      <c r="E5093" s="279" t="s">
        <v>5660</v>
      </c>
      <c r="F5093" s="315" t="s">
        <v>394</v>
      </c>
      <c r="G5093" s="315" t="s">
        <v>8101</v>
      </c>
      <c r="H5093" s="279" t="s">
        <v>425</v>
      </c>
      <c r="I5093" s="279" t="s">
        <v>5586</v>
      </c>
      <c r="J5093" s="279" t="s">
        <v>8101</v>
      </c>
      <c r="K5093" s="312"/>
      <c r="L5093" s="279" t="s">
        <v>8101</v>
      </c>
      <c r="M5093" s="279" t="s">
        <v>394</v>
      </c>
      <c r="N5093" s="279" t="s">
        <v>394</v>
      </c>
      <c r="O5093" s="279" t="s">
        <v>394</v>
      </c>
      <c r="P5093" s="315">
        <v>0</v>
      </c>
      <c r="Q5093" s="278"/>
      <c r="R5093" s="303"/>
      <c r="S5093" s="279" t="s">
        <v>394</v>
      </c>
      <c r="T5093" s="279" t="s">
        <v>394</v>
      </c>
      <c r="U5093" s="303"/>
      <c r="V5093" s="303"/>
      <c r="W5093" s="303"/>
      <c r="X5093" s="303"/>
      <c r="Z5093" s="303"/>
      <c r="AA5093" s="303"/>
      <c r="AC5093" s="279" t="s">
        <v>394</v>
      </c>
      <c r="AF5093" s="276">
        <f>IFERROR(VLOOKUP(A5093,'[1]قوائم الترجمة'!AC$2:AD$2397,1,0),"م")</f>
        <v>124308</v>
      </c>
      <c r="AG5093" s="242"/>
      <c r="AH5093" s="240"/>
      <c r="AI5093" s="240"/>
      <c r="AJ5093" s="240"/>
      <c r="AL5093" s="267"/>
      <c r="AM5093" s="235"/>
      <c r="AO5093" s="233"/>
      <c r="AU5093" s="234"/>
    </row>
    <row r="5094" spans="1:47" ht="24" x14ac:dyDescent="0.65">
      <c r="A5094" s="278">
        <v>124309</v>
      </c>
      <c r="B5094" s="279" t="s">
        <v>5887</v>
      </c>
      <c r="C5094" s="279" t="s">
        <v>107</v>
      </c>
      <c r="D5094" s="279" t="s">
        <v>252</v>
      </c>
      <c r="E5094" s="279" t="s">
        <v>394</v>
      </c>
      <c r="F5094"/>
      <c r="H5094" s="279" t="s">
        <v>394</v>
      </c>
      <c r="I5094" s="279" t="s">
        <v>5586</v>
      </c>
      <c r="J5094" s="279" t="s">
        <v>394</v>
      </c>
      <c r="K5094" s="279" t="s">
        <v>394</v>
      </c>
      <c r="L5094" s="279" t="s">
        <v>394</v>
      </c>
      <c r="M5094" s="279" t="s">
        <v>394</v>
      </c>
      <c r="N5094" s="279" t="s">
        <v>394</v>
      </c>
      <c r="O5094" s="279" t="s">
        <v>394</v>
      </c>
      <c r="P5094" s="315">
        <v>0</v>
      </c>
      <c r="Q5094" s="279" t="s">
        <v>394</v>
      </c>
      <c r="R5094" s="279" t="s">
        <v>394</v>
      </c>
      <c r="S5094" s="279" t="s">
        <v>394</v>
      </c>
      <c r="T5094" s="279" t="s">
        <v>394</v>
      </c>
      <c r="U5094" s="279" t="s">
        <v>394</v>
      </c>
      <c r="V5094" s="279" t="s">
        <v>394</v>
      </c>
      <c r="W5094" s="279" t="s">
        <v>394</v>
      </c>
      <c r="X5094" s="279" t="s">
        <v>394</v>
      </c>
      <c r="Y5094" s="281"/>
      <c r="Z5094" s="279" t="s">
        <v>394</v>
      </c>
      <c r="AA5094" s="279" t="s">
        <v>394</v>
      </c>
      <c r="AB5094" s="281"/>
      <c r="AC5094" s="279" t="s">
        <v>394</v>
      </c>
      <c r="AF5094" s="276" t="str">
        <f>IFERROR(VLOOKUP(A5094,'[1]قوائم الترجمة'!AC$2:AD$2397,1,0),"م")</f>
        <v>م</v>
      </c>
      <c r="AG5094" s="242"/>
      <c r="AH5094" s="240"/>
      <c r="AI5094" s="240"/>
      <c r="AJ5094" s="240"/>
      <c r="AL5094" s="267"/>
      <c r="AM5094" s="235"/>
      <c r="AO5094" s="236"/>
      <c r="AU5094" s="234"/>
    </row>
    <row r="5095" spans="1:47" ht="21.6" x14ac:dyDescent="0.65">
      <c r="A5095" s="278">
        <v>124310</v>
      </c>
      <c r="B5095" s="279" t="s">
        <v>5888</v>
      </c>
      <c r="C5095" s="279" t="s">
        <v>5106</v>
      </c>
      <c r="D5095" s="279" t="s">
        <v>305</v>
      </c>
      <c r="E5095" s="279" t="s">
        <v>394</v>
      </c>
      <c r="F5095"/>
      <c r="H5095" s="279" t="s">
        <v>394</v>
      </c>
      <c r="I5095" s="279" t="s">
        <v>5586</v>
      </c>
      <c r="J5095" s="279" t="s">
        <v>394</v>
      </c>
      <c r="K5095" s="279" t="s">
        <v>394</v>
      </c>
      <c r="L5095" s="279" t="s">
        <v>394</v>
      </c>
      <c r="M5095" s="279" t="s">
        <v>394</v>
      </c>
      <c r="N5095" s="279" t="s">
        <v>394</v>
      </c>
      <c r="O5095" s="279" t="s">
        <v>394</v>
      </c>
      <c r="P5095" s="315">
        <v>0</v>
      </c>
      <c r="Q5095" s="279" t="s">
        <v>394</v>
      </c>
      <c r="R5095" s="279" t="s">
        <v>394</v>
      </c>
      <c r="S5095" s="279" t="s">
        <v>394</v>
      </c>
      <c r="T5095" s="279" t="s">
        <v>394</v>
      </c>
      <c r="U5095" s="279" t="s">
        <v>394</v>
      </c>
      <c r="V5095" s="279" t="s">
        <v>394</v>
      </c>
      <c r="W5095" s="279" t="s">
        <v>394</v>
      </c>
      <c r="X5095" s="279" t="s">
        <v>394</v>
      </c>
      <c r="Y5095" s="281"/>
      <c r="Z5095" s="279" t="s">
        <v>394</v>
      </c>
      <c r="AA5095" s="279" t="s">
        <v>394</v>
      </c>
      <c r="AB5095" s="281"/>
      <c r="AC5095" s="279" t="s">
        <v>394</v>
      </c>
      <c r="AF5095" s="276" t="str">
        <f>IFERROR(VLOOKUP(A5095,'[1]قوائم الترجمة'!AC$2:AD$2397,1,0),"م")</f>
        <v>م</v>
      </c>
      <c r="AG5095" s="242"/>
      <c r="AH5095" s="240"/>
      <c r="AI5095" s="240"/>
      <c r="AJ5095" s="240"/>
      <c r="AL5095" s="267"/>
      <c r="AM5095" s="235"/>
      <c r="AO5095" s="255"/>
      <c r="AU5095" s="234"/>
    </row>
    <row r="5096" spans="1:47" ht="21.6" x14ac:dyDescent="0.65">
      <c r="A5096" s="278">
        <v>124311</v>
      </c>
      <c r="B5096" s="279" t="s">
        <v>5907</v>
      </c>
      <c r="C5096" s="279" t="s">
        <v>135</v>
      </c>
      <c r="D5096" s="279" t="s">
        <v>347</v>
      </c>
      <c r="E5096" s="279" t="s">
        <v>424</v>
      </c>
      <c r="F5096" s="315" t="s">
        <v>394</v>
      </c>
      <c r="G5096" s="315" t="s">
        <v>10148</v>
      </c>
      <c r="H5096" s="279" t="s">
        <v>425</v>
      </c>
      <c r="I5096" s="279" t="s">
        <v>542</v>
      </c>
      <c r="J5096" s="279" t="s">
        <v>403</v>
      </c>
      <c r="K5096" s="312"/>
      <c r="L5096" s="279" t="s">
        <v>419</v>
      </c>
      <c r="M5096" s="279" t="s">
        <v>394</v>
      </c>
      <c r="N5096" s="279" t="s">
        <v>394</v>
      </c>
      <c r="O5096" s="279" t="s">
        <v>394</v>
      </c>
      <c r="P5096" s="315">
        <v>0</v>
      </c>
      <c r="Q5096" s="278"/>
      <c r="R5096" s="303"/>
      <c r="S5096" s="279" t="s">
        <v>394</v>
      </c>
      <c r="T5096" s="279" t="s">
        <v>394</v>
      </c>
      <c r="U5096" s="303"/>
      <c r="V5096" s="303"/>
      <c r="W5096" s="303"/>
      <c r="X5096" s="303"/>
      <c r="Z5096" s="303"/>
      <c r="AA5096" s="303"/>
      <c r="AC5096" s="279" t="s">
        <v>394</v>
      </c>
      <c r="AF5096" s="276">
        <f>IFERROR(VLOOKUP(A5096,'[1]قوائم الترجمة'!AC$2:AD$2397,1,0),"م")</f>
        <v>124311</v>
      </c>
      <c r="AG5096" s="242"/>
      <c r="AH5096" s="240"/>
      <c r="AI5096" s="240"/>
      <c r="AJ5096" s="240"/>
      <c r="AL5096" s="267"/>
      <c r="AM5096" s="235"/>
      <c r="AO5096" s="241"/>
      <c r="AU5096" s="234"/>
    </row>
    <row r="5097" spans="1:47" ht="21.6" x14ac:dyDescent="0.65">
      <c r="A5097" s="278">
        <v>124312</v>
      </c>
      <c r="B5097" s="279" t="s">
        <v>5908</v>
      </c>
      <c r="C5097" s="279" t="s">
        <v>109</v>
      </c>
      <c r="D5097" s="279" t="s">
        <v>616</v>
      </c>
      <c r="E5097" s="279" t="s">
        <v>424</v>
      </c>
      <c r="F5097" s="315" t="s">
        <v>9522</v>
      </c>
      <c r="G5097" s="315" t="s">
        <v>8259</v>
      </c>
      <c r="H5097" s="279" t="s">
        <v>425</v>
      </c>
      <c r="I5097" s="279" t="s">
        <v>542</v>
      </c>
      <c r="J5097" s="279" t="s">
        <v>403</v>
      </c>
      <c r="K5097" s="280">
        <v>2017</v>
      </c>
      <c r="L5097" s="279" t="s">
        <v>418</v>
      </c>
      <c r="M5097" s="279" t="s">
        <v>394</v>
      </c>
      <c r="N5097" s="279" t="s">
        <v>394</v>
      </c>
      <c r="O5097" s="279" t="s">
        <v>394</v>
      </c>
      <c r="P5097" s="315">
        <v>0</v>
      </c>
      <c r="Q5097" s="278"/>
      <c r="R5097" s="303"/>
      <c r="S5097" s="279" t="s">
        <v>394</v>
      </c>
      <c r="T5097" s="279" t="s">
        <v>394</v>
      </c>
      <c r="U5097" s="303"/>
      <c r="V5097" s="303"/>
      <c r="W5097" s="303"/>
      <c r="X5097" s="303"/>
      <c r="Z5097" s="303"/>
      <c r="AA5097" s="303"/>
      <c r="AC5097" s="279" t="s">
        <v>394</v>
      </c>
      <c r="AF5097" s="276">
        <f>IFERROR(VLOOKUP(A5097,'[1]قوائم الترجمة'!AC$2:AD$2397,1,0),"م")</f>
        <v>124312</v>
      </c>
      <c r="AG5097" s="242"/>
      <c r="AH5097" s="240"/>
      <c r="AI5097" s="240"/>
      <c r="AJ5097" s="240"/>
      <c r="AL5097" s="267"/>
      <c r="AM5097" s="235"/>
      <c r="AO5097" s="241"/>
      <c r="AU5097" s="234"/>
    </row>
    <row r="5098" spans="1:47" ht="21.6" x14ac:dyDescent="0.65">
      <c r="A5098" s="278">
        <v>124313</v>
      </c>
      <c r="B5098" s="279" t="s">
        <v>5910</v>
      </c>
      <c r="C5098" s="279" t="s">
        <v>983</v>
      </c>
      <c r="D5098" s="279" t="s">
        <v>262</v>
      </c>
      <c r="E5098" s="279" t="s">
        <v>424</v>
      </c>
      <c r="F5098" s="315" t="s">
        <v>9273</v>
      </c>
      <c r="G5098" s="315" t="s">
        <v>402</v>
      </c>
      <c r="H5098" s="279" t="s">
        <v>425</v>
      </c>
      <c r="I5098" s="279" t="s">
        <v>5586</v>
      </c>
      <c r="J5098" s="279" t="s">
        <v>426</v>
      </c>
      <c r="K5098" s="280">
        <v>2016</v>
      </c>
      <c r="L5098" s="279" t="s">
        <v>402</v>
      </c>
      <c r="M5098" s="279" t="s">
        <v>394</v>
      </c>
      <c r="N5098" s="279" t="s">
        <v>394</v>
      </c>
      <c r="O5098" s="279" t="s">
        <v>394</v>
      </c>
      <c r="P5098" s="315">
        <v>0</v>
      </c>
      <c r="Q5098" s="278"/>
      <c r="R5098" s="303"/>
      <c r="S5098" s="279" t="s">
        <v>394</v>
      </c>
      <c r="T5098" s="279" t="s">
        <v>394</v>
      </c>
      <c r="U5098" s="303"/>
      <c r="V5098" s="303"/>
      <c r="W5098" s="303"/>
      <c r="X5098" s="303"/>
      <c r="Z5098" s="303"/>
      <c r="AA5098" s="303"/>
      <c r="AC5098" s="279" t="s">
        <v>394</v>
      </c>
      <c r="AF5098" s="276">
        <f>IFERROR(VLOOKUP(A5098,'[1]قوائم الترجمة'!AC$2:AD$2397,1,0),"م")</f>
        <v>124313</v>
      </c>
      <c r="AG5098" s="242"/>
      <c r="AH5098" s="240"/>
      <c r="AI5098" s="240"/>
      <c r="AJ5098" s="240"/>
      <c r="AL5098" s="267"/>
      <c r="AM5098" s="235"/>
      <c r="AO5098" s="255"/>
      <c r="AU5098" s="234"/>
    </row>
    <row r="5099" spans="1:47" ht="21.6" x14ac:dyDescent="0.65">
      <c r="A5099" s="278">
        <v>124314</v>
      </c>
      <c r="B5099" s="279" t="s">
        <v>5911</v>
      </c>
      <c r="C5099" s="279" t="s">
        <v>1076</v>
      </c>
      <c r="D5099" s="279" t="s">
        <v>290</v>
      </c>
      <c r="E5099" s="279" t="s">
        <v>424</v>
      </c>
      <c r="F5099" s="315" t="s">
        <v>10149</v>
      </c>
      <c r="G5099" s="315" t="s">
        <v>8260</v>
      </c>
      <c r="H5099" s="279" t="s">
        <v>425</v>
      </c>
      <c r="I5099" s="279" t="s">
        <v>5586</v>
      </c>
      <c r="J5099" s="279" t="s">
        <v>403</v>
      </c>
      <c r="K5099" s="280">
        <v>2019</v>
      </c>
      <c r="L5099" s="279" t="s">
        <v>402</v>
      </c>
      <c r="M5099" s="279" t="s">
        <v>394</v>
      </c>
      <c r="N5099" s="279" t="s">
        <v>394</v>
      </c>
      <c r="O5099" s="279" t="s">
        <v>394</v>
      </c>
      <c r="P5099" s="315">
        <v>0</v>
      </c>
      <c r="Q5099" s="278"/>
      <c r="R5099" s="303"/>
      <c r="S5099" s="279" t="s">
        <v>394</v>
      </c>
      <c r="T5099" s="279" t="s">
        <v>394</v>
      </c>
      <c r="U5099" s="303"/>
      <c r="V5099" s="303"/>
      <c r="W5099" s="303"/>
      <c r="X5099" s="303"/>
      <c r="Z5099" s="303"/>
      <c r="AA5099" s="303"/>
      <c r="AC5099" s="279" t="s">
        <v>394</v>
      </c>
      <c r="AF5099" s="276">
        <f>IFERROR(VLOOKUP(A5099,'[1]قوائم الترجمة'!AC$2:AD$2397,1,0),"م")</f>
        <v>124314</v>
      </c>
      <c r="AG5099" s="242"/>
      <c r="AH5099" s="240"/>
      <c r="AI5099" s="240"/>
      <c r="AJ5099" s="240"/>
      <c r="AL5099" s="267"/>
      <c r="AM5099" s="235"/>
      <c r="AO5099" s="241"/>
      <c r="AU5099" s="234"/>
    </row>
    <row r="5100" spans="1:47" ht="21.6" x14ac:dyDescent="0.65">
      <c r="A5100" s="278">
        <v>124315</v>
      </c>
      <c r="B5100" s="279" t="s">
        <v>5912</v>
      </c>
      <c r="C5100" s="279" t="s">
        <v>145</v>
      </c>
      <c r="D5100" s="279" t="s">
        <v>296</v>
      </c>
      <c r="E5100" s="279" t="s">
        <v>424</v>
      </c>
      <c r="F5100" s="315" t="s">
        <v>10150</v>
      </c>
      <c r="G5100" s="315" t="s">
        <v>402</v>
      </c>
      <c r="H5100" s="279" t="s">
        <v>425</v>
      </c>
      <c r="I5100" s="279" t="s">
        <v>542</v>
      </c>
      <c r="J5100" s="279" t="s">
        <v>403</v>
      </c>
      <c r="K5100" s="280">
        <v>2018</v>
      </c>
      <c r="L5100" s="279" t="s">
        <v>402</v>
      </c>
      <c r="M5100" s="279" t="s">
        <v>394</v>
      </c>
      <c r="N5100" s="279" t="s">
        <v>394</v>
      </c>
      <c r="O5100" s="279" t="s">
        <v>394</v>
      </c>
      <c r="P5100" s="315">
        <v>0</v>
      </c>
      <c r="Q5100" s="278"/>
      <c r="R5100" s="303"/>
      <c r="S5100" s="279" t="s">
        <v>394</v>
      </c>
      <c r="T5100" s="279" t="s">
        <v>394</v>
      </c>
      <c r="U5100" s="303"/>
      <c r="V5100" s="303"/>
      <c r="W5100" s="303"/>
      <c r="X5100" s="303"/>
      <c r="Z5100" s="303"/>
      <c r="AA5100" s="303"/>
      <c r="AC5100" s="279" t="s">
        <v>394</v>
      </c>
      <c r="AF5100" s="276">
        <f>IFERROR(VLOOKUP(A5100,'[1]قوائم الترجمة'!AC$2:AD$2397,1,0),"م")</f>
        <v>124315</v>
      </c>
      <c r="AG5100" s="242"/>
      <c r="AH5100" s="240"/>
      <c r="AI5100" s="240"/>
      <c r="AJ5100" s="240"/>
      <c r="AL5100" s="267"/>
      <c r="AM5100" s="235"/>
      <c r="AO5100" s="255"/>
      <c r="AU5100" s="234"/>
    </row>
    <row r="5101" spans="1:47" ht="21.6" x14ac:dyDescent="0.65">
      <c r="A5101" s="278">
        <v>124316</v>
      </c>
      <c r="B5101" s="279" t="s">
        <v>5915</v>
      </c>
      <c r="C5101" s="279" t="s">
        <v>68</v>
      </c>
      <c r="D5101" s="279" t="s">
        <v>820</v>
      </c>
      <c r="E5101" s="279" t="s">
        <v>424</v>
      </c>
      <c r="F5101" s="315" t="s">
        <v>8862</v>
      </c>
      <c r="G5101" s="315" t="s">
        <v>8261</v>
      </c>
      <c r="H5101" s="279" t="s">
        <v>883</v>
      </c>
      <c r="I5101" s="279" t="s">
        <v>542</v>
      </c>
      <c r="J5101" s="279" t="s">
        <v>426</v>
      </c>
      <c r="K5101" s="280">
        <v>2021</v>
      </c>
      <c r="L5101" s="279" t="s">
        <v>418</v>
      </c>
      <c r="M5101" s="279" t="s">
        <v>394</v>
      </c>
      <c r="N5101" s="279" t="s">
        <v>394</v>
      </c>
      <c r="O5101" s="279" t="s">
        <v>394</v>
      </c>
      <c r="P5101" s="315">
        <v>0</v>
      </c>
      <c r="Q5101" s="278"/>
      <c r="R5101" s="303"/>
      <c r="S5101" s="279" t="s">
        <v>394</v>
      </c>
      <c r="T5101" s="279" t="s">
        <v>394</v>
      </c>
      <c r="U5101" s="303"/>
      <c r="V5101" s="303"/>
      <c r="W5101" s="303"/>
      <c r="X5101" s="303"/>
      <c r="Z5101" s="303"/>
      <c r="AA5101" s="303"/>
      <c r="AC5101" s="279" t="s">
        <v>394</v>
      </c>
      <c r="AF5101" s="276">
        <f>IFERROR(VLOOKUP(A5101,'[1]قوائم الترجمة'!AC$2:AD$2397,1,0),"م")</f>
        <v>124316</v>
      </c>
      <c r="AG5101" s="242"/>
      <c r="AH5101" s="240"/>
      <c r="AI5101" s="240"/>
      <c r="AJ5101" s="240"/>
      <c r="AL5101" s="267"/>
      <c r="AM5101" s="235"/>
      <c r="AO5101" s="241"/>
      <c r="AU5101" s="234"/>
    </row>
    <row r="5102" spans="1:47" ht="21.6" x14ac:dyDescent="0.65">
      <c r="A5102" s="278">
        <v>124317</v>
      </c>
      <c r="B5102" s="279" t="s">
        <v>5916</v>
      </c>
      <c r="C5102" s="279" t="s">
        <v>974</v>
      </c>
      <c r="D5102" s="279" t="s">
        <v>262</v>
      </c>
      <c r="E5102" s="279" t="s">
        <v>394</v>
      </c>
      <c r="F5102"/>
      <c r="H5102" s="279" t="s">
        <v>394</v>
      </c>
      <c r="I5102" s="279" t="s">
        <v>5586</v>
      </c>
      <c r="J5102" s="279" t="s">
        <v>394</v>
      </c>
      <c r="K5102" s="279" t="s">
        <v>394</v>
      </c>
      <c r="L5102" s="279" t="s">
        <v>394</v>
      </c>
      <c r="M5102" s="279" t="s">
        <v>394</v>
      </c>
      <c r="N5102" s="279" t="s">
        <v>394</v>
      </c>
      <c r="O5102" s="279" t="s">
        <v>394</v>
      </c>
      <c r="P5102" s="315">
        <v>0</v>
      </c>
      <c r="Q5102" s="279" t="s">
        <v>394</v>
      </c>
      <c r="R5102" s="279" t="s">
        <v>394</v>
      </c>
      <c r="S5102" s="279" t="s">
        <v>394</v>
      </c>
      <c r="T5102" s="279" t="s">
        <v>394</v>
      </c>
      <c r="U5102" s="279" t="s">
        <v>394</v>
      </c>
      <c r="V5102" s="279" t="s">
        <v>394</v>
      </c>
      <c r="W5102" s="279" t="s">
        <v>394</v>
      </c>
      <c r="X5102" s="279" t="s">
        <v>394</v>
      </c>
      <c r="Y5102" s="281"/>
      <c r="Z5102" s="279" t="s">
        <v>394</v>
      </c>
      <c r="AA5102" s="279" t="s">
        <v>394</v>
      </c>
      <c r="AB5102" s="281"/>
      <c r="AC5102" s="279" t="s">
        <v>855</v>
      </c>
      <c r="AF5102" s="276" t="str">
        <f>IFERROR(VLOOKUP(A5102,'[1]قوائم الترجمة'!AC$2:AD$2397,1,0),"م")</f>
        <v>م</v>
      </c>
      <c r="AG5102" s="242"/>
      <c r="AH5102" s="240"/>
      <c r="AI5102" s="240"/>
      <c r="AJ5102" s="240"/>
      <c r="AL5102" s="267"/>
      <c r="AM5102" s="235"/>
      <c r="AO5102" s="255"/>
      <c r="AU5102" s="234"/>
    </row>
    <row r="5103" spans="1:47" ht="24" x14ac:dyDescent="0.65">
      <c r="A5103" s="278">
        <v>124318</v>
      </c>
      <c r="B5103" s="279" t="s">
        <v>5919</v>
      </c>
      <c r="C5103" s="279" t="s">
        <v>131</v>
      </c>
      <c r="D5103" s="279" t="s">
        <v>7501</v>
      </c>
      <c r="E5103" s="279" t="s">
        <v>424</v>
      </c>
      <c r="F5103" s="315" t="s">
        <v>8760</v>
      </c>
      <c r="G5103" s="315" t="s">
        <v>402</v>
      </c>
      <c r="H5103" s="279" t="s">
        <v>425</v>
      </c>
      <c r="I5103" s="279" t="s">
        <v>542</v>
      </c>
      <c r="J5103" s="279" t="s">
        <v>403</v>
      </c>
      <c r="K5103" s="280">
        <v>2017</v>
      </c>
      <c r="L5103" s="279" t="s">
        <v>412</v>
      </c>
      <c r="M5103" s="279" t="s">
        <v>394</v>
      </c>
      <c r="N5103" s="279" t="s">
        <v>394</v>
      </c>
      <c r="O5103" s="279" t="s">
        <v>394</v>
      </c>
      <c r="P5103" s="315">
        <v>0</v>
      </c>
      <c r="Q5103" s="278"/>
      <c r="R5103" s="303"/>
      <c r="S5103" s="279" t="s">
        <v>394</v>
      </c>
      <c r="T5103" s="279" t="s">
        <v>394</v>
      </c>
      <c r="U5103" s="303"/>
      <c r="V5103" s="303"/>
      <c r="W5103" s="303"/>
      <c r="X5103" s="303"/>
      <c r="Z5103" s="303"/>
      <c r="AA5103" s="303"/>
      <c r="AC5103" s="279" t="s">
        <v>394</v>
      </c>
      <c r="AF5103" s="276">
        <f>IFERROR(VLOOKUP(A5103,'[1]قوائم الترجمة'!AC$2:AD$2397,1,0),"م")</f>
        <v>124318</v>
      </c>
      <c r="AG5103" s="242"/>
      <c r="AH5103" s="240"/>
      <c r="AI5103" s="240"/>
      <c r="AJ5103" s="240"/>
      <c r="AL5103" s="267"/>
      <c r="AM5103" s="235"/>
      <c r="AO5103" s="233"/>
      <c r="AU5103" s="234"/>
    </row>
    <row r="5104" spans="1:47" ht="24" x14ac:dyDescent="0.65">
      <c r="A5104" s="278">
        <v>124319</v>
      </c>
      <c r="B5104" s="279" t="s">
        <v>5920</v>
      </c>
      <c r="C5104" s="279" t="s">
        <v>72</v>
      </c>
      <c r="D5104" s="279" t="s">
        <v>5921</v>
      </c>
      <c r="E5104" s="279" t="s">
        <v>424</v>
      </c>
      <c r="F5104" s="315" t="s">
        <v>9108</v>
      </c>
      <c r="G5104" s="315" t="s">
        <v>8262</v>
      </c>
      <c r="H5104" s="279" t="s">
        <v>425</v>
      </c>
      <c r="I5104" s="279" t="s">
        <v>542</v>
      </c>
      <c r="J5104" s="279" t="s">
        <v>426</v>
      </c>
      <c r="K5104" s="280">
        <v>2014</v>
      </c>
      <c r="L5104" s="279" t="s">
        <v>402</v>
      </c>
      <c r="M5104" s="279" t="s">
        <v>394</v>
      </c>
      <c r="N5104" s="279" t="s">
        <v>394</v>
      </c>
      <c r="O5104" s="279" t="s">
        <v>394</v>
      </c>
      <c r="P5104" s="315">
        <v>0</v>
      </c>
      <c r="Q5104" s="278"/>
      <c r="R5104" s="303"/>
      <c r="S5104" s="279" t="s">
        <v>394</v>
      </c>
      <c r="T5104" s="279" t="s">
        <v>394</v>
      </c>
      <c r="U5104" s="303"/>
      <c r="V5104" s="303"/>
      <c r="W5104" s="303"/>
      <c r="X5104" s="303"/>
      <c r="Z5104" s="303"/>
      <c r="AA5104" s="303"/>
      <c r="AC5104" s="279" t="s">
        <v>394</v>
      </c>
      <c r="AF5104" s="276">
        <f>IFERROR(VLOOKUP(A5104,'[1]قوائم الترجمة'!AC$2:AD$2397,1,0),"م")</f>
        <v>124319</v>
      </c>
      <c r="AG5104" s="242"/>
      <c r="AH5104" s="240"/>
      <c r="AI5104" s="240"/>
      <c r="AJ5104" s="240"/>
      <c r="AL5104" s="267"/>
      <c r="AM5104" s="235"/>
      <c r="AO5104" s="236"/>
      <c r="AU5104" s="234"/>
    </row>
    <row r="5105" spans="1:47" ht="21.6" x14ac:dyDescent="0.65">
      <c r="A5105" s="278">
        <v>124320</v>
      </c>
      <c r="B5105" s="279" t="s">
        <v>5922</v>
      </c>
      <c r="C5105" s="279" t="s">
        <v>615</v>
      </c>
      <c r="D5105" s="279" t="s">
        <v>326</v>
      </c>
      <c r="E5105" s="279" t="s">
        <v>394</v>
      </c>
      <c r="F5105"/>
      <c r="H5105" s="279" t="s">
        <v>394</v>
      </c>
      <c r="I5105" s="279" t="s">
        <v>5586</v>
      </c>
      <c r="J5105" s="279" t="s">
        <v>394</v>
      </c>
      <c r="K5105" s="279" t="s">
        <v>394</v>
      </c>
      <c r="L5105" s="279" t="s">
        <v>394</v>
      </c>
      <c r="M5105" s="279" t="s">
        <v>394</v>
      </c>
      <c r="N5105" s="279" t="s">
        <v>394</v>
      </c>
      <c r="O5105" s="279" t="s">
        <v>394</v>
      </c>
      <c r="P5105" s="315">
        <v>0</v>
      </c>
      <c r="Q5105" s="279" t="s">
        <v>394</v>
      </c>
      <c r="R5105" s="279" t="s">
        <v>394</v>
      </c>
      <c r="S5105" s="279" t="s">
        <v>394</v>
      </c>
      <c r="T5105" s="279" t="s">
        <v>394</v>
      </c>
      <c r="U5105" s="279" t="s">
        <v>394</v>
      </c>
      <c r="V5105" s="279" t="s">
        <v>394</v>
      </c>
      <c r="W5105" s="279" t="s">
        <v>394</v>
      </c>
      <c r="X5105" s="279" t="s">
        <v>394</v>
      </c>
      <c r="Y5105" s="281"/>
      <c r="Z5105" s="279" t="s">
        <v>394</v>
      </c>
      <c r="AA5105" s="279" t="s">
        <v>394</v>
      </c>
      <c r="AB5105" s="281"/>
      <c r="AC5105" s="279" t="s">
        <v>855</v>
      </c>
      <c r="AF5105" s="276" t="str">
        <f>IFERROR(VLOOKUP(A5105,'[1]قوائم الترجمة'!AC$2:AD$2397,1,0),"م")</f>
        <v>م</v>
      </c>
      <c r="AG5105" s="242"/>
      <c r="AH5105" s="240"/>
      <c r="AI5105" s="240"/>
      <c r="AJ5105" s="240"/>
      <c r="AL5105" s="267"/>
      <c r="AM5105" s="235"/>
      <c r="AO5105" s="255"/>
      <c r="AU5105" s="234"/>
    </row>
    <row r="5106" spans="1:47" ht="21.6" x14ac:dyDescent="0.65">
      <c r="A5106" s="278">
        <v>124321</v>
      </c>
      <c r="B5106" s="279" t="s">
        <v>5925</v>
      </c>
      <c r="C5106" s="279" t="s">
        <v>68</v>
      </c>
      <c r="D5106" s="279" t="s">
        <v>331</v>
      </c>
      <c r="E5106" s="279" t="s">
        <v>394</v>
      </c>
      <c r="F5106"/>
      <c r="H5106" s="279" t="s">
        <v>394</v>
      </c>
      <c r="I5106" s="279" t="s">
        <v>5586</v>
      </c>
      <c r="J5106" s="279" t="s">
        <v>394</v>
      </c>
      <c r="K5106" s="279" t="s">
        <v>394</v>
      </c>
      <c r="L5106" s="279" t="s">
        <v>394</v>
      </c>
      <c r="M5106" s="279" t="s">
        <v>394</v>
      </c>
      <c r="N5106" s="279" t="s">
        <v>394</v>
      </c>
      <c r="O5106" s="279" t="s">
        <v>394</v>
      </c>
      <c r="P5106" s="315">
        <v>0</v>
      </c>
      <c r="Q5106" s="279" t="s">
        <v>394</v>
      </c>
      <c r="R5106" s="279" t="s">
        <v>394</v>
      </c>
      <c r="S5106" s="279" t="s">
        <v>394</v>
      </c>
      <c r="T5106" s="279" t="s">
        <v>394</v>
      </c>
      <c r="U5106" s="279" t="s">
        <v>394</v>
      </c>
      <c r="V5106" s="279" t="s">
        <v>394</v>
      </c>
      <c r="W5106" s="279" t="s">
        <v>394</v>
      </c>
      <c r="X5106" s="279" t="s">
        <v>394</v>
      </c>
      <c r="Y5106" s="281"/>
      <c r="Z5106" s="279" t="s">
        <v>394</v>
      </c>
      <c r="AA5106" s="279" t="s">
        <v>394</v>
      </c>
      <c r="AB5106" s="281"/>
      <c r="AC5106" s="279" t="s">
        <v>394</v>
      </c>
      <c r="AF5106" s="276" t="str">
        <f>IFERROR(VLOOKUP(A5106,'[1]قوائم الترجمة'!AC$2:AD$2397,1,0),"م")</f>
        <v>م</v>
      </c>
      <c r="AG5106" s="242"/>
      <c r="AH5106" s="240"/>
      <c r="AI5106" s="240"/>
      <c r="AJ5106" s="240"/>
      <c r="AL5106" s="267"/>
      <c r="AM5106" s="235"/>
      <c r="AO5106" s="241"/>
      <c r="AU5106" s="234"/>
    </row>
    <row r="5107" spans="1:47" ht="21.6" x14ac:dyDescent="0.65">
      <c r="A5107" s="278">
        <v>124322</v>
      </c>
      <c r="B5107" s="279" t="s">
        <v>5928</v>
      </c>
      <c r="C5107" s="279" t="s">
        <v>78</v>
      </c>
      <c r="D5107" s="279" t="s">
        <v>659</v>
      </c>
      <c r="E5107" s="279" t="s">
        <v>5660</v>
      </c>
      <c r="F5107" s="315" t="s">
        <v>10151</v>
      </c>
      <c r="G5107" s="315" t="s">
        <v>8264</v>
      </c>
      <c r="H5107" s="279" t="s">
        <v>425</v>
      </c>
      <c r="I5107" s="279" t="s">
        <v>542</v>
      </c>
      <c r="J5107" s="279" t="s">
        <v>403</v>
      </c>
      <c r="K5107" s="280">
        <v>2000</v>
      </c>
      <c r="L5107" s="279" t="s">
        <v>414</v>
      </c>
      <c r="M5107" s="279" t="s">
        <v>394</v>
      </c>
      <c r="N5107" s="279" t="s">
        <v>394</v>
      </c>
      <c r="O5107" s="279" t="s">
        <v>394</v>
      </c>
      <c r="P5107" s="315">
        <v>0</v>
      </c>
      <c r="Q5107" s="278"/>
      <c r="R5107" s="303"/>
      <c r="S5107" s="279" t="s">
        <v>394</v>
      </c>
      <c r="T5107" s="279" t="s">
        <v>394</v>
      </c>
      <c r="U5107" s="303"/>
      <c r="V5107" s="303"/>
      <c r="W5107" s="303"/>
      <c r="X5107" s="303"/>
      <c r="Z5107" s="303"/>
      <c r="AA5107" s="303"/>
      <c r="AC5107" s="279" t="s">
        <v>394</v>
      </c>
      <c r="AF5107" s="276">
        <f>IFERROR(VLOOKUP(A5107,'[1]قوائم الترجمة'!AC$2:AD$2397,1,0),"م")</f>
        <v>124322</v>
      </c>
      <c r="AG5107" s="242"/>
      <c r="AH5107" s="240"/>
      <c r="AI5107" s="240"/>
      <c r="AJ5107" s="240"/>
      <c r="AL5107" s="267"/>
      <c r="AM5107" s="235"/>
      <c r="AO5107" s="241"/>
      <c r="AU5107" s="234"/>
    </row>
    <row r="5108" spans="1:47" ht="21.6" x14ac:dyDescent="0.65">
      <c r="A5108" s="278">
        <v>124323</v>
      </c>
      <c r="B5108" s="279" t="s">
        <v>5940</v>
      </c>
      <c r="C5108" s="279" t="s">
        <v>202</v>
      </c>
      <c r="D5108" s="279" t="s">
        <v>5941</v>
      </c>
      <c r="E5108" s="279" t="s">
        <v>424</v>
      </c>
      <c r="F5108" s="315" t="s">
        <v>8862</v>
      </c>
      <c r="G5108" s="315" t="s">
        <v>402</v>
      </c>
      <c r="H5108" s="279" t="s">
        <v>425</v>
      </c>
      <c r="I5108" s="279" t="s">
        <v>542</v>
      </c>
      <c r="J5108" s="279" t="s">
        <v>403</v>
      </c>
      <c r="K5108" s="280">
        <v>2019</v>
      </c>
      <c r="L5108" s="279" t="s">
        <v>402</v>
      </c>
      <c r="M5108" s="279" t="s">
        <v>394</v>
      </c>
      <c r="N5108" s="279" t="s">
        <v>394</v>
      </c>
      <c r="O5108" s="279" t="s">
        <v>394</v>
      </c>
      <c r="P5108" s="315">
        <v>0</v>
      </c>
      <c r="Q5108" s="278"/>
      <c r="R5108" s="303"/>
      <c r="S5108" s="279" t="s">
        <v>394</v>
      </c>
      <c r="T5108" s="279" t="s">
        <v>394</v>
      </c>
      <c r="U5108" s="303"/>
      <c r="V5108" s="303"/>
      <c r="W5108" s="303"/>
      <c r="X5108" s="303"/>
      <c r="Z5108" s="303"/>
      <c r="AA5108" s="303"/>
      <c r="AC5108" s="279" t="s">
        <v>394</v>
      </c>
      <c r="AF5108" s="276">
        <f>IFERROR(VLOOKUP(A5108,'[1]قوائم الترجمة'!AC$2:AD$2397,1,0),"م")</f>
        <v>124323</v>
      </c>
      <c r="AG5108" s="242"/>
      <c r="AH5108" s="240"/>
      <c r="AI5108" s="240"/>
      <c r="AJ5108" s="240"/>
      <c r="AL5108" s="267"/>
      <c r="AM5108" s="235"/>
      <c r="AO5108" s="241"/>
      <c r="AU5108" s="234"/>
    </row>
    <row r="5109" spans="1:47" ht="21.6" x14ac:dyDescent="0.65">
      <c r="A5109" s="278">
        <v>124324</v>
      </c>
      <c r="B5109" s="279" t="s">
        <v>5955</v>
      </c>
      <c r="C5109" s="279" t="s">
        <v>973</v>
      </c>
      <c r="D5109" s="279" t="s">
        <v>553</v>
      </c>
      <c r="E5109" s="279" t="s">
        <v>394</v>
      </c>
      <c r="F5109"/>
      <c r="H5109" s="279" t="s">
        <v>394</v>
      </c>
      <c r="I5109" s="279" t="s">
        <v>5586</v>
      </c>
      <c r="J5109" s="279" t="s">
        <v>394</v>
      </c>
      <c r="K5109" s="279" t="s">
        <v>394</v>
      </c>
      <c r="L5109" s="279" t="s">
        <v>394</v>
      </c>
      <c r="M5109" s="279" t="s">
        <v>394</v>
      </c>
      <c r="N5109" s="279" t="s">
        <v>394</v>
      </c>
      <c r="O5109" s="279" t="s">
        <v>394</v>
      </c>
      <c r="P5109" s="315">
        <v>0</v>
      </c>
      <c r="Q5109" s="279" t="s">
        <v>394</v>
      </c>
      <c r="R5109" s="279" t="s">
        <v>394</v>
      </c>
      <c r="S5109" s="279" t="s">
        <v>394</v>
      </c>
      <c r="T5109" s="279" t="s">
        <v>394</v>
      </c>
      <c r="U5109" s="279" t="s">
        <v>394</v>
      </c>
      <c r="V5109" s="279" t="s">
        <v>394</v>
      </c>
      <c r="W5109" s="279" t="s">
        <v>394</v>
      </c>
      <c r="X5109" s="279" t="s">
        <v>394</v>
      </c>
      <c r="Y5109" s="281"/>
      <c r="Z5109" s="279" t="s">
        <v>394</v>
      </c>
      <c r="AA5109" s="279" t="s">
        <v>394</v>
      </c>
      <c r="AB5109" s="281"/>
      <c r="AC5109" s="279" t="s">
        <v>394</v>
      </c>
      <c r="AF5109" s="276" t="str">
        <f>IFERROR(VLOOKUP(A5109,'[1]قوائم الترجمة'!AC$2:AD$2397,1,0),"م")</f>
        <v>م</v>
      </c>
      <c r="AG5109" s="242"/>
      <c r="AH5109" s="240"/>
      <c r="AI5109" s="240"/>
      <c r="AJ5109" s="240"/>
      <c r="AL5109" s="267"/>
      <c r="AM5109" s="235"/>
      <c r="AO5109" s="241"/>
      <c r="AU5109" s="234"/>
    </row>
    <row r="5110" spans="1:47" ht="21.6" x14ac:dyDescent="0.65">
      <c r="A5110" s="278">
        <v>124325</v>
      </c>
      <c r="B5110" s="279" t="s">
        <v>5959</v>
      </c>
      <c r="C5110" s="279" t="s">
        <v>69</v>
      </c>
      <c r="D5110" s="279" t="s">
        <v>256</v>
      </c>
      <c r="E5110" s="279" t="s">
        <v>424</v>
      </c>
      <c r="F5110" s="315" t="s">
        <v>10152</v>
      </c>
      <c r="G5110" s="315" t="s">
        <v>419</v>
      </c>
      <c r="H5110" s="279" t="s">
        <v>425</v>
      </c>
      <c r="I5110" s="279" t="s">
        <v>5586</v>
      </c>
      <c r="J5110" s="279" t="s">
        <v>403</v>
      </c>
      <c r="K5110" s="280">
        <v>2020</v>
      </c>
      <c r="L5110" s="279" t="s">
        <v>419</v>
      </c>
      <c r="M5110" s="279" t="s">
        <v>394</v>
      </c>
      <c r="N5110" s="279" t="s">
        <v>394</v>
      </c>
      <c r="O5110" s="279" t="s">
        <v>394</v>
      </c>
      <c r="P5110" s="315">
        <v>0</v>
      </c>
      <c r="Q5110" s="278"/>
      <c r="R5110" s="303"/>
      <c r="S5110" s="279" t="s">
        <v>394</v>
      </c>
      <c r="T5110" s="279" t="s">
        <v>394</v>
      </c>
      <c r="U5110" s="303"/>
      <c r="V5110" s="303"/>
      <c r="W5110" s="303"/>
      <c r="X5110" s="303"/>
      <c r="Z5110" s="303"/>
      <c r="AA5110" s="303"/>
      <c r="AC5110" s="279" t="s">
        <v>394</v>
      </c>
      <c r="AF5110" s="276">
        <f>IFERROR(VLOOKUP(A5110,'[1]قوائم الترجمة'!AC$2:AD$2397,1,0),"م")</f>
        <v>124325</v>
      </c>
      <c r="AG5110" s="242"/>
      <c r="AH5110" s="240"/>
      <c r="AI5110" s="240"/>
      <c r="AJ5110" s="240"/>
      <c r="AL5110" s="267"/>
      <c r="AM5110" s="235"/>
      <c r="AO5110" s="255"/>
      <c r="AU5110" s="234"/>
    </row>
    <row r="5111" spans="1:47" ht="24" x14ac:dyDescent="0.65">
      <c r="A5111" s="278">
        <v>124326</v>
      </c>
      <c r="B5111" s="279" t="s">
        <v>5960</v>
      </c>
      <c r="C5111" s="279" t="s">
        <v>852</v>
      </c>
      <c r="D5111" s="279" t="s">
        <v>259</v>
      </c>
      <c r="E5111" s="279" t="s">
        <v>424</v>
      </c>
      <c r="F5111" s="315" t="s">
        <v>9252</v>
      </c>
      <c r="G5111" s="315" t="s">
        <v>8153</v>
      </c>
      <c r="H5111" s="279" t="s">
        <v>425</v>
      </c>
      <c r="I5111" s="279" t="s">
        <v>542</v>
      </c>
      <c r="J5111" s="279" t="s">
        <v>403</v>
      </c>
      <c r="K5111" s="280">
        <v>2016</v>
      </c>
      <c r="L5111" s="279" t="s">
        <v>404</v>
      </c>
      <c r="M5111" s="279" t="s">
        <v>394</v>
      </c>
      <c r="N5111" s="279" t="s">
        <v>394</v>
      </c>
      <c r="O5111" s="279" t="s">
        <v>394</v>
      </c>
      <c r="P5111" s="315">
        <v>0</v>
      </c>
      <c r="Q5111" s="278"/>
      <c r="R5111" s="303"/>
      <c r="S5111" s="279" t="s">
        <v>394</v>
      </c>
      <c r="T5111" s="279" t="s">
        <v>394</v>
      </c>
      <c r="U5111" s="303"/>
      <c r="V5111" s="303"/>
      <c r="W5111" s="303"/>
      <c r="X5111" s="303"/>
      <c r="Z5111" s="303"/>
      <c r="AA5111" s="303"/>
      <c r="AC5111" s="279" t="s">
        <v>394</v>
      </c>
      <c r="AF5111" s="276">
        <f>IFERROR(VLOOKUP(A5111,'[1]قوائم الترجمة'!AC$2:AD$2397,1,0),"م")</f>
        <v>124326</v>
      </c>
      <c r="AG5111" s="242"/>
      <c r="AH5111" s="240"/>
      <c r="AI5111" s="240"/>
      <c r="AJ5111" s="240"/>
      <c r="AL5111" s="267"/>
      <c r="AM5111" s="235"/>
      <c r="AO5111" s="236"/>
      <c r="AU5111" s="234"/>
    </row>
    <row r="5112" spans="1:47" ht="21.6" x14ac:dyDescent="0.65">
      <c r="A5112" s="278">
        <v>124327</v>
      </c>
      <c r="B5112" s="279" t="s">
        <v>5969</v>
      </c>
      <c r="C5112" s="279" t="s">
        <v>108</v>
      </c>
      <c r="D5112" s="279" t="s">
        <v>1163</v>
      </c>
      <c r="E5112" s="279" t="s">
        <v>5660</v>
      </c>
      <c r="F5112" s="315" t="s">
        <v>10014</v>
      </c>
      <c r="G5112" s="315" t="s">
        <v>402</v>
      </c>
      <c r="H5112" s="279" t="s">
        <v>425</v>
      </c>
      <c r="I5112" s="279" t="s">
        <v>5586</v>
      </c>
      <c r="J5112" s="279" t="s">
        <v>403</v>
      </c>
      <c r="K5112" s="280">
        <v>2013</v>
      </c>
      <c r="L5112" s="279" t="s">
        <v>402</v>
      </c>
      <c r="M5112" s="279" t="s">
        <v>394</v>
      </c>
      <c r="N5112" s="279" t="s">
        <v>394</v>
      </c>
      <c r="O5112" s="279" t="s">
        <v>394</v>
      </c>
      <c r="P5112" s="315">
        <v>0</v>
      </c>
      <c r="Q5112" s="278"/>
      <c r="R5112" s="303"/>
      <c r="S5112" s="279" t="s">
        <v>394</v>
      </c>
      <c r="T5112" s="279" t="s">
        <v>394</v>
      </c>
      <c r="U5112" s="303"/>
      <c r="V5112" s="303"/>
      <c r="W5112" s="303"/>
      <c r="X5112" s="303"/>
      <c r="Z5112" s="303"/>
      <c r="AA5112" s="303"/>
      <c r="AC5112" s="279" t="s">
        <v>394</v>
      </c>
      <c r="AF5112" s="276">
        <f>IFERROR(VLOOKUP(A5112,'[1]قوائم الترجمة'!AC$2:AD$2397,1,0),"م")</f>
        <v>124327</v>
      </c>
      <c r="AG5112" s="242"/>
      <c r="AH5112" s="240"/>
      <c r="AI5112" s="240"/>
      <c r="AJ5112" s="240"/>
      <c r="AL5112" s="267"/>
      <c r="AM5112" s="235"/>
      <c r="AO5112" s="255"/>
      <c r="AU5112" s="234"/>
    </row>
    <row r="5113" spans="1:47" ht="21.6" x14ac:dyDescent="0.65">
      <c r="A5113" s="278">
        <v>124328</v>
      </c>
      <c r="B5113" s="279" t="s">
        <v>5969</v>
      </c>
      <c r="C5113" s="279" t="s">
        <v>111</v>
      </c>
      <c r="D5113" s="279" t="s">
        <v>685</v>
      </c>
      <c r="E5113" s="279" t="s">
        <v>5660</v>
      </c>
      <c r="F5113" s="315" t="s">
        <v>8378</v>
      </c>
      <c r="G5113" s="315" t="s">
        <v>8379</v>
      </c>
      <c r="H5113" s="279" t="s">
        <v>7215</v>
      </c>
      <c r="I5113" s="279" t="s">
        <v>61</v>
      </c>
      <c r="J5113" s="279" t="s">
        <v>7215</v>
      </c>
      <c r="K5113" s="280">
        <v>0</v>
      </c>
      <c r="L5113" s="279" t="s">
        <v>7215</v>
      </c>
      <c r="M5113" s="279" t="s">
        <v>394</v>
      </c>
      <c r="N5113" s="279" t="s">
        <v>394</v>
      </c>
      <c r="O5113" s="279" t="s">
        <v>394</v>
      </c>
      <c r="P5113" s="315">
        <v>0</v>
      </c>
      <c r="Q5113" s="278"/>
      <c r="R5113" s="303"/>
      <c r="S5113" s="279" t="s">
        <v>394</v>
      </c>
      <c r="T5113" s="279" t="s">
        <v>394</v>
      </c>
      <c r="U5113" s="303"/>
      <c r="V5113" s="303"/>
      <c r="W5113" s="303"/>
      <c r="X5113" s="303"/>
      <c r="Z5113" s="303"/>
      <c r="AA5113" s="303"/>
      <c r="AC5113" s="279" t="s">
        <v>394</v>
      </c>
      <c r="AF5113" s="276">
        <f>IFERROR(VLOOKUP(A5113,'[1]قوائم الترجمة'!AC$2:AD$2397,1,0),"م")</f>
        <v>124328</v>
      </c>
      <c r="AG5113" s="242"/>
      <c r="AH5113" s="240"/>
      <c r="AI5113" s="240"/>
      <c r="AJ5113" s="240"/>
      <c r="AL5113" s="267"/>
      <c r="AM5113" s="235"/>
      <c r="AO5113" s="255"/>
      <c r="AU5113" s="234"/>
    </row>
    <row r="5114" spans="1:47" ht="21.6" x14ac:dyDescent="0.65">
      <c r="A5114" s="278">
        <v>124329</v>
      </c>
      <c r="B5114" s="279" t="s">
        <v>5971</v>
      </c>
      <c r="C5114" s="279" t="s">
        <v>114</v>
      </c>
      <c r="D5114" s="279" t="s">
        <v>659</v>
      </c>
      <c r="E5114" s="279" t="s">
        <v>394</v>
      </c>
      <c r="F5114"/>
      <c r="H5114" s="279" t="s">
        <v>394</v>
      </c>
      <c r="I5114" s="279" t="s">
        <v>5586</v>
      </c>
      <c r="J5114" s="279" t="s">
        <v>394</v>
      </c>
      <c r="K5114" s="279" t="s">
        <v>394</v>
      </c>
      <c r="L5114" s="279" t="s">
        <v>394</v>
      </c>
      <c r="M5114" s="279" t="s">
        <v>394</v>
      </c>
      <c r="N5114" s="279" t="s">
        <v>394</v>
      </c>
      <c r="O5114" s="279" t="s">
        <v>394</v>
      </c>
      <c r="P5114" s="315">
        <v>0</v>
      </c>
      <c r="Q5114" s="279" t="s">
        <v>394</v>
      </c>
      <c r="R5114" s="279" t="s">
        <v>394</v>
      </c>
      <c r="S5114" s="279" t="s">
        <v>394</v>
      </c>
      <c r="T5114" s="279" t="s">
        <v>394</v>
      </c>
      <c r="U5114" s="279" t="s">
        <v>394</v>
      </c>
      <c r="V5114" s="279" t="s">
        <v>394</v>
      </c>
      <c r="W5114" s="279" t="s">
        <v>394</v>
      </c>
      <c r="X5114" s="279" t="s">
        <v>394</v>
      </c>
      <c r="Y5114" s="281"/>
      <c r="Z5114" s="279" t="s">
        <v>394</v>
      </c>
      <c r="AA5114" s="279" t="s">
        <v>394</v>
      </c>
      <c r="AB5114" s="281"/>
      <c r="AC5114" s="279" t="s">
        <v>394</v>
      </c>
      <c r="AF5114" s="276" t="str">
        <f>IFERROR(VLOOKUP(A5114,'[1]قوائم الترجمة'!AC$2:AD$2397,1,0),"م")</f>
        <v>م</v>
      </c>
      <c r="AG5114" s="242"/>
      <c r="AH5114" s="240"/>
      <c r="AI5114" s="240"/>
      <c r="AJ5114" s="240"/>
      <c r="AL5114" s="267"/>
      <c r="AM5114" s="235"/>
      <c r="AO5114" s="255"/>
      <c r="AU5114" s="234"/>
    </row>
    <row r="5115" spans="1:47" ht="21.6" x14ac:dyDescent="0.65">
      <c r="A5115" s="278">
        <v>124330</v>
      </c>
      <c r="B5115" s="279" t="s">
        <v>5973</v>
      </c>
      <c r="C5115" s="279" t="s">
        <v>477</v>
      </c>
      <c r="D5115" s="279" t="s">
        <v>509</v>
      </c>
      <c r="E5115" s="279" t="s">
        <v>424</v>
      </c>
      <c r="F5115" s="315" t="s">
        <v>10153</v>
      </c>
      <c r="G5115" s="315" t="s">
        <v>8271</v>
      </c>
      <c r="H5115" s="279" t="s">
        <v>425</v>
      </c>
      <c r="I5115" s="279" t="s">
        <v>542</v>
      </c>
      <c r="J5115" s="279" t="s">
        <v>426</v>
      </c>
      <c r="K5115" s="280">
        <v>1998</v>
      </c>
      <c r="L5115" s="279" t="s">
        <v>417</v>
      </c>
      <c r="M5115" s="279" t="s">
        <v>394</v>
      </c>
      <c r="N5115" s="279" t="s">
        <v>394</v>
      </c>
      <c r="O5115" s="279" t="s">
        <v>394</v>
      </c>
      <c r="P5115" s="315">
        <v>0</v>
      </c>
      <c r="Q5115" s="278"/>
      <c r="R5115" s="303"/>
      <c r="S5115" s="279" t="s">
        <v>394</v>
      </c>
      <c r="T5115" s="279" t="s">
        <v>394</v>
      </c>
      <c r="U5115" s="303"/>
      <c r="V5115" s="303"/>
      <c r="W5115" s="303"/>
      <c r="X5115" s="303"/>
      <c r="Z5115" s="303"/>
      <c r="AA5115" s="303"/>
      <c r="AC5115" s="279" t="s">
        <v>394</v>
      </c>
      <c r="AF5115" s="276">
        <f>IFERROR(VLOOKUP(A5115,'[1]قوائم الترجمة'!AC$2:AD$2397,1,0),"م")</f>
        <v>124330</v>
      </c>
      <c r="AG5115" s="242"/>
      <c r="AH5115" s="240"/>
      <c r="AI5115" s="240"/>
      <c r="AJ5115" s="240"/>
      <c r="AL5115" s="267"/>
      <c r="AM5115" s="235"/>
      <c r="AO5115" s="255"/>
      <c r="AU5115" s="234"/>
    </row>
    <row r="5116" spans="1:47" ht="21.6" x14ac:dyDescent="0.65">
      <c r="A5116" s="278">
        <v>124331</v>
      </c>
      <c r="B5116" s="279" t="s">
        <v>5975</v>
      </c>
      <c r="C5116" s="279" t="s">
        <v>136</v>
      </c>
      <c r="D5116" s="279" t="s">
        <v>242</v>
      </c>
      <c r="E5116" s="279" t="s">
        <v>423</v>
      </c>
      <c r="F5116" s="315" t="s">
        <v>10154</v>
      </c>
      <c r="G5116" s="315" t="s">
        <v>402</v>
      </c>
      <c r="H5116" s="279" t="s">
        <v>425</v>
      </c>
      <c r="I5116" s="279" t="s">
        <v>5586</v>
      </c>
      <c r="J5116" s="279" t="s">
        <v>403</v>
      </c>
      <c r="K5116" s="280">
        <v>2010</v>
      </c>
      <c r="L5116" s="279" t="s">
        <v>402</v>
      </c>
      <c r="M5116" s="279" t="s">
        <v>394</v>
      </c>
      <c r="N5116" s="279" t="s">
        <v>10155</v>
      </c>
      <c r="O5116" s="279" t="s">
        <v>8471</v>
      </c>
      <c r="P5116" s="279">
        <v>25000</v>
      </c>
      <c r="Q5116" s="278"/>
      <c r="R5116" s="303"/>
      <c r="S5116" s="279" t="s">
        <v>394</v>
      </c>
      <c r="T5116" s="279"/>
      <c r="U5116" s="303"/>
      <c r="V5116" s="303"/>
      <c r="W5116" s="303"/>
      <c r="X5116" s="303"/>
      <c r="Z5116" s="303"/>
      <c r="AA5116" s="303"/>
      <c r="AC5116" s="279" t="s">
        <v>394</v>
      </c>
      <c r="AF5116" s="276">
        <f>IFERROR(VLOOKUP(A5116,'[1]قوائم الترجمة'!AC$2:AD$2397,1,0),"م")</f>
        <v>124331</v>
      </c>
      <c r="AG5116" s="242"/>
      <c r="AH5116" s="240"/>
      <c r="AI5116" s="240"/>
      <c r="AJ5116" s="240"/>
      <c r="AL5116" s="267"/>
      <c r="AM5116" s="235"/>
      <c r="AO5116" s="255"/>
      <c r="AU5116" s="234"/>
    </row>
    <row r="5117" spans="1:47" ht="24" x14ac:dyDescent="0.65">
      <c r="A5117" s="278">
        <v>124332</v>
      </c>
      <c r="B5117" s="279" t="s">
        <v>5976</v>
      </c>
      <c r="C5117" s="279" t="s">
        <v>68</v>
      </c>
      <c r="D5117" s="279" t="s">
        <v>256</v>
      </c>
      <c r="E5117" s="279" t="s">
        <v>423</v>
      </c>
      <c r="F5117" s="315" t="s">
        <v>8803</v>
      </c>
      <c r="G5117" s="315" t="s">
        <v>411</v>
      </c>
      <c r="H5117" s="279" t="s">
        <v>425</v>
      </c>
      <c r="I5117" s="279" t="s">
        <v>542</v>
      </c>
      <c r="J5117" s="279" t="s">
        <v>8112</v>
      </c>
      <c r="K5117" s="280">
        <v>2004</v>
      </c>
      <c r="L5117" s="279" t="s">
        <v>411</v>
      </c>
      <c r="M5117" s="279" t="s">
        <v>394</v>
      </c>
      <c r="N5117" s="279" t="s">
        <v>394</v>
      </c>
      <c r="O5117" s="279" t="s">
        <v>394</v>
      </c>
      <c r="P5117" s="315">
        <v>0</v>
      </c>
      <c r="Q5117" s="278"/>
      <c r="R5117" s="303"/>
      <c r="S5117" s="279" t="s">
        <v>394</v>
      </c>
      <c r="T5117" s="279" t="s">
        <v>394</v>
      </c>
      <c r="U5117" s="303"/>
      <c r="V5117" s="303"/>
      <c r="W5117" s="303"/>
      <c r="X5117" s="303"/>
      <c r="Z5117" s="303"/>
      <c r="AA5117" s="303"/>
      <c r="AC5117" s="279" t="s">
        <v>394</v>
      </c>
      <c r="AF5117" s="276">
        <f>IFERROR(VLOOKUP(A5117,'[1]قوائم الترجمة'!AC$2:AD$2397,1,0),"م")</f>
        <v>124332</v>
      </c>
      <c r="AG5117" s="242"/>
      <c r="AH5117" s="240"/>
      <c r="AI5117" s="240"/>
      <c r="AJ5117" s="240"/>
      <c r="AL5117" s="267"/>
      <c r="AM5117" s="235"/>
      <c r="AO5117" s="233"/>
      <c r="AU5117" s="234"/>
    </row>
    <row r="5118" spans="1:47" ht="21.6" x14ac:dyDescent="0.65">
      <c r="A5118" s="278">
        <v>124333</v>
      </c>
      <c r="B5118" s="279" t="s">
        <v>5981</v>
      </c>
      <c r="C5118" s="279" t="s">
        <v>84</v>
      </c>
      <c r="D5118" s="279" t="s">
        <v>496</v>
      </c>
      <c r="E5118" s="279" t="s">
        <v>5660</v>
      </c>
      <c r="F5118" s="315" t="s">
        <v>8378</v>
      </c>
      <c r="G5118" s="315" t="s">
        <v>402</v>
      </c>
      <c r="H5118" s="279" t="s">
        <v>425</v>
      </c>
      <c r="I5118" s="279" t="s">
        <v>542</v>
      </c>
      <c r="J5118" s="279" t="s">
        <v>8112</v>
      </c>
      <c r="K5118" s="280">
        <v>2022</v>
      </c>
      <c r="L5118" s="279" t="s">
        <v>402</v>
      </c>
      <c r="M5118" s="279" t="s">
        <v>394</v>
      </c>
      <c r="N5118" s="279" t="s">
        <v>394</v>
      </c>
      <c r="O5118" s="279" t="s">
        <v>394</v>
      </c>
      <c r="P5118" s="315">
        <v>0</v>
      </c>
      <c r="Q5118" s="278"/>
      <c r="R5118" s="303"/>
      <c r="S5118" s="279" t="s">
        <v>394</v>
      </c>
      <c r="T5118" s="279" t="s">
        <v>394</v>
      </c>
      <c r="U5118" s="303"/>
      <c r="V5118" s="303"/>
      <c r="W5118" s="303"/>
      <c r="X5118" s="303"/>
      <c r="Z5118" s="303"/>
      <c r="AA5118" s="303"/>
      <c r="AC5118" s="279" t="s">
        <v>394</v>
      </c>
      <c r="AF5118" s="276">
        <f>IFERROR(VLOOKUP(A5118,'[1]قوائم الترجمة'!AC$2:AD$2397,1,0),"م")</f>
        <v>124333</v>
      </c>
      <c r="AG5118" s="242"/>
      <c r="AH5118" s="240"/>
      <c r="AI5118" s="240"/>
      <c r="AJ5118" s="240"/>
      <c r="AL5118" s="267"/>
      <c r="AM5118" s="235"/>
      <c r="AO5118" s="255"/>
      <c r="AU5118" s="234"/>
    </row>
    <row r="5119" spans="1:47" ht="21.6" x14ac:dyDescent="0.65">
      <c r="A5119" s="278">
        <v>124334</v>
      </c>
      <c r="B5119" s="279" t="s">
        <v>5985</v>
      </c>
      <c r="C5119" s="279" t="s">
        <v>5986</v>
      </c>
      <c r="D5119" s="279" t="s">
        <v>561</v>
      </c>
      <c r="E5119" s="279" t="s">
        <v>424</v>
      </c>
      <c r="F5119" s="315" t="s">
        <v>10156</v>
      </c>
      <c r="G5119" s="315" t="s">
        <v>402</v>
      </c>
      <c r="H5119" s="279" t="s">
        <v>883</v>
      </c>
      <c r="I5119" s="279" t="s">
        <v>542</v>
      </c>
      <c r="J5119" s="279" t="s">
        <v>403</v>
      </c>
      <c r="K5119" s="280">
        <v>2000</v>
      </c>
      <c r="L5119" s="279" t="s">
        <v>402</v>
      </c>
      <c r="M5119" s="279" t="s">
        <v>394</v>
      </c>
      <c r="N5119" s="279" t="s">
        <v>394</v>
      </c>
      <c r="O5119" s="279" t="s">
        <v>394</v>
      </c>
      <c r="P5119" s="315">
        <v>0</v>
      </c>
      <c r="Q5119" s="278"/>
      <c r="R5119" s="303"/>
      <c r="S5119" s="279" t="s">
        <v>394</v>
      </c>
      <c r="T5119" s="279" t="s">
        <v>394</v>
      </c>
      <c r="U5119" s="303"/>
      <c r="V5119" s="303"/>
      <c r="W5119" s="303"/>
      <c r="X5119" s="303"/>
      <c r="Z5119" s="303"/>
      <c r="AA5119" s="303"/>
      <c r="AC5119" s="279" t="s">
        <v>394</v>
      </c>
      <c r="AF5119" s="276">
        <f>IFERROR(VLOOKUP(A5119,'[1]قوائم الترجمة'!AC$2:AD$2397,1,0),"م")</f>
        <v>124334</v>
      </c>
      <c r="AG5119" s="242"/>
      <c r="AH5119" s="240"/>
      <c r="AI5119" s="240"/>
      <c r="AJ5119" s="240"/>
      <c r="AL5119" s="267"/>
      <c r="AM5119" s="235"/>
      <c r="AO5119" s="241"/>
      <c r="AU5119" s="234"/>
    </row>
    <row r="5120" spans="1:47" ht="21.6" x14ac:dyDescent="0.65">
      <c r="A5120" s="278">
        <v>124335</v>
      </c>
      <c r="B5120" s="279" t="s">
        <v>5987</v>
      </c>
      <c r="C5120" s="279" t="s">
        <v>791</v>
      </c>
      <c r="D5120" s="279" t="s">
        <v>724</v>
      </c>
      <c r="E5120" s="279" t="s">
        <v>394</v>
      </c>
      <c r="F5120"/>
      <c r="H5120" s="279" t="s">
        <v>394</v>
      </c>
      <c r="I5120" s="279" t="s">
        <v>5586</v>
      </c>
      <c r="J5120" s="279" t="s">
        <v>394</v>
      </c>
      <c r="K5120" s="279" t="s">
        <v>394</v>
      </c>
      <c r="L5120" s="279" t="s">
        <v>394</v>
      </c>
      <c r="M5120" s="279" t="s">
        <v>394</v>
      </c>
      <c r="N5120" s="279" t="s">
        <v>394</v>
      </c>
      <c r="O5120" s="279" t="s">
        <v>394</v>
      </c>
      <c r="P5120" s="315">
        <v>0</v>
      </c>
      <c r="Q5120" s="279" t="s">
        <v>394</v>
      </c>
      <c r="R5120" s="279" t="s">
        <v>394</v>
      </c>
      <c r="S5120" s="279" t="s">
        <v>394</v>
      </c>
      <c r="T5120" s="279" t="s">
        <v>394</v>
      </c>
      <c r="U5120" s="279" t="s">
        <v>394</v>
      </c>
      <c r="V5120" s="279" t="s">
        <v>394</v>
      </c>
      <c r="W5120" s="279" t="s">
        <v>394</v>
      </c>
      <c r="X5120" s="279" t="s">
        <v>394</v>
      </c>
      <c r="Y5120" s="281"/>
      <c r="Z5120" s="279" t="s">
        <v>394</v>
      </c>
      <c r="AA5120" s="279" t="s">
        <v>394</v>
      </c>
      <c r="AB5120" s="281"/>
      <c r="AC5120" s="279" t="s">
        <v>394</v>
      </c>
      <c r="AF5120" s="276" t="str">
        <f>IFERROR(VLOOKUP(A5120,'[1]قوائم الترجمة'!AC$2:AD$2397,1,0),"م")</f>
        <v>م</v>
      </c>
      <c r="AG5120" s="242"/>
      <c r="AH5120" s="240"/>
      <c r="AI5120" s="240"/>
      <c r="AJ5120" s="240"/>
      <c r="AL5120" s="267"/>
      <c r="AM5120" s="235"/>
      <c r="AO5120" s="255"/>
      <c r="AU5120" s="234"/>
    </row>
    <row r="5121" spans="1:47" ht="24" x14ac:dyDescent="0.65">
      <c r="A5121" s="278">
        <v>124336</v>
      </c>
      <c r="B5121" s="279" t="s">
        <v>5991</v>
      </c>
      <c r="C5121" s="279" t="s">
        <v>71</v>
      </c>
      <c r="D5121" s="279" t="s">
        <v>257</v>
      </c>
      <c r="E5121" s="279" t="s">
        <v>423</v>
      </c>
      <c r="F5121" s="315" t="s">
        <v>8378</v>
      </c>
      <c r="G5121" s="315" t="s">
        <v>402</v>
      </c>
      <c r="H5121" s="279" t="s">
        <v>425</v>
      </c>
      <c r="I5121" s="279" t="s">
        <v>542</v>
      </c>
      <c r="J5121" s="279" t="s">
        <v>426</v>
      </c>
      <c r="K5121" s="280">
        <v>2010</v>
      </c>
      <c r="L5121" s="279" t="s">
        <v>404</v>
      </c>
      <c r="M5121" s="279" t="s">
        <v>394</v>
      </c>
      <c r="N5121" s="279" t="s">
        <v>394</v>
      </c>
      <c r="O5121" s="279" t="s">
        <v>394</v>
      </c>
      <c r="P5121" s="315">
        <v>0</v>
      </c>
      <c r="Q5121" s="278"/>
      <c r="R5121" s="303"/>
      <c r="S5121" s="279" t="s">
        <v>394</v>
      </c>
      <c r="T5121" s="279" t="s">
        <v>394</v>
      </c>
      <c r="U5121" s="303"/>
      <c r="V5121" s="303"/>
      <c r="W5121" s="303"/>
      <c r="X5121" s="303"/>
      <c r="Z5121" s="303"/>
      <c r="AA5121" s="303"/>
      <c r="AC5121" s="279" t="s">
        <v>394</v>
      </c>
      <c r="AF5121" s="276">
        <f>IFERROR(VLOOKUP(A5121,'[1]قوائم الترجمة'!AC$2:AD$2397,1,0),"م")</f>
        <v>124336</v>
      </c>
      <c r="AG5121" s="242"/>
      <c r="AH5121" s="240"/>
      <c r="AI5121" s="240"/>
      <c r="AJ5121" s="240"/>
      <c r="AL5121" s="267"/>
      <c r="AM5121" s="235"/>
      <c r="AO5121" s="236"/>
      <c r="AU5121" s="234"/>
    </row>
    <row r="5122" spans="1:47" ht="21.6" x14ac:dyDescent="0.65">
      <c r="A5122" s="278">
        <v>124337</v>
      </c>
      <c r="B5122" s="279" t="s">
        <v>5993</v>
      </c>
      <c r="C5122" s="279" t="s">
        <v>1350</v>
      </c>
      <c r="D5122" s="279" t="s">
        <v>5994</v>
      </c>
      <c r="E5122" s="279" t="s">
        <v>424</v>
      </c>
      <c r="F5122" s="315" t="s">
        <v>10157</v>
      </c>
      <c r="G5122" s="315" t="s">
        <v>8149</v>
      </c>
      <c r="H5122" s="279" t="s">
        <v>883</v>
      </c>
      <c r="I5122" s="279" t="s">
        <v>5586</v>
      </c>
      <c r="J5122" s="279" t="s">
        <v>426</v>
      </c>
      <c r="K5122" s="280">
        <v>2016</v>
      </c>
      <c r="L5122" s="279" t="s">
        <v>404</v>
      </c>
      <c r="M5122" s="279" t="s">
        <v>394</v>
      </c>
      <c r="N5122" s="279" t="s">
        <v>10158</v>
      </c>
      <c r="O5122" s="279" t="s">
        <v>8403</v>
      </c>
      <c r="P5122" s="279">
        <v>20000</v>
      </c>
      <c r="Q5122" s="278"/>
      <c r="R5122" s="303"/>
      <c r="S5122" s="279" t="s">
        <v>394</v>
      </c>
      <c r="T5122" s="279"/>
      <c r="U5122" s="303"/>
      <c r="V5122" s="303"/>
      <c r="W5122" s="303"/>
      <c r="X5122" s="303"/>
      <c r="Z5122" s="303"/>
      <c r="AA5122" s="303"/>
      <c r="AC5122" s="279" t="s">
        <v>394</v>
      </c>
      <c r="AF5122" s="276">
        <f>IFERROR(VLOOKUP(A5122,'[1]قوائم الترجمة'!AC$2:AD$2397,1,0),"م")</f>
        <v>124337</v>
      </c>
      <c r="AG5122" s="242"/>
      <c r="AH5122" s="240"/>
      <c r="AI5122" s="240"/>
      <c r="AJ5122" s="240"/>
      <c r="AL5122" s="267"/>
      <c r="AM5122" s="235"/>
      <c r="AO5122" s="241"/>
      <c r="AU5122" s="234"/>
    </row>
    <row r="5123" spans="1:47" ht="24" x14ac:dyDescent="0.65">
      <c r="A5123" s="278">
        <v>124338</v>
      </c>
      <c r="B5123" s="279" t="s">
        <v>5995</v>
      </c>
      <c r="C5123" s="279" t="s">
        <v>5617</v>
      </c>
      <c r="D5123" s="279" t="s">
        <v>691</v>
      </c>
      <c r="E5123" s="279" t="s">
        <v>394</v>
      </c>
      <c r="F5123"/>
      <c r="H5123" s="279" t="s">
        <v>394</v>
      </c>
      <c r="I5123" s="279" t="s">
        <v>5586</v>
      </c>
      <c r="J5123" s="279" t="s">
        <v>394</v>
      </c>
      <c r="K5123" s="279" t="s">
        <v>394</v>
      </c>
      <c r="L5123" s="279" t="s">
        <v>394</v>
      </c>
      <c r="M5123" s="279" t="s">
        <v>394</v>
      </c>
      <c r="N5123" s="279" t="s">
        <v>394</v>
      </c>
      <c r="O5123" s="279" t="s">
        <v>394</v>
      </c>
      <c r="P5123" s="315">
        <v>0</v>
      </c>
      <c r="Q5123" s="279" t="s">
        <v>394</v>
      </c>
      <c r="R5123" s="279" t="s">
        <v>394</v>
      </c>
      <c r="S5123" s="279" t="s">
        <v>394</v>
      </c>
      <c r="T5123" s="279" t="s">
        <v>394</v>
      </c>
      <c r="U5123" s="279" t="s">
        <v>394</v>
      </c>
      <c r="V5123" s="279" t="s">
        <v>394</v>
      </c>
      <c r="W5123" s="279" t="s">
        <v>394</v>
      </c>
      <c r="X5123" s="279" t="s">
        <v>394</v>
      </c>
      <c r="Y5123" s="281"/>
      <c r="Z5123" s="279" t="s">
        <v>394</v>
      </c>
      <c r="AA5123" s="279" t="s">
        <v>394</v>
      </c>
      <c r="AB5123" s="281"/>
      <c r="AC5123" s="279" t="s">
        <v>394</v>
      </c>
      <c r="AF5123" s="276" t="str">
        <f>IFERROR(VLOOKUP(A5123,'[1]قوائم الترجمة'!AC$2:AD$2397,1,0),"م")</f>
        <v>م</v>
      </c>
      <c r="AG5123" s="242"/>
      <c r="AH5123" s="240"/>
      <c r="AI5123" s="240"/>
      <c r="AJ5123" s="240"/>
      <c r="AL5123" s="267"/>
      <c r="AM5123" s="235"/>
      <c r="AO5123" s="236"/>
      <c r="AU5123" s="234"/>
    </row>
    <row r="5124" spans="1:47" ht="21.6" x14ac:dyDescent="0.65">
      <c r="A5124" s="278">
        <v>124339</v>
      </c>
      <c r="B5124" s="279" t="s">
        <v>5997</v>
      </c>
      <c r="C5124" s="279" t="s">
        <v>118</v>
      </c>
      <c r="D5124" s="279" t="s">
        <v>5998</v>
      </c>
      <c r="E5124" s="279" t="s">
        <v>394</v>
      </c>
      <c r="F5124"/>
      <c r="H5124" s="279" t="s">
        <v>394</v>
      </c>
      <c r="I5124" s="279" t="s">
        <v>5586</v>
      </c>
      <c r="J5124" s="279" t="s">
        <v>394</v>
      </c>
      <c r="K5124" s="279" t="s">
        <v>394</v>
      </c>
      <c r="L5124" s="279" t="s">
        <v>394</v>
      </c>
      <c r="M5124" s="279" t="s">
        <v>394</v>
      </c>
      <c r="N5124" s="279" t="s">
        <v>394</v>
      </c>
      <c r="O5124" s="279" t="s">
        <v>394</v>
      </c>
      <c r="P5124" s="315">
        <v>0</v>
      </c>
      <c r="Q5124" s="279" t="s">
        <v>394</v>
      </c>
      <c r="R5124" s="279" t="s">
        <v>394</v>
      </c>
      <c r="S5124" s="279" t="s">
        <v>394</v>
      </c>
      <c r="T5124" s="279" t="s">
        <v>394</v>
      </c>
      <c r="U5124" s="279" t="s">
        <v>394</v>
      </c>
      <c r="V5124" s="279" t="s">
        <v>394</v>
      </c>
      <c r="W5124" s="279" t="s">
        <v>394</v>
      </c>
      <c r="X5124" s="279" t="s">
        <v>394</v>
      </c>
      <c r="Y5124" s="281"/>
      <c r="Z5124" s="279" t="s">
        <v>394</v>
      </c>
      <c r="AA5124" s="279" t="s">
        <v>394</v>
      </c>
      <c r="AB5124" s="281"/>
      <c r="AC5124" s="279" t="s">
        <v>394</v>
      </c>
      <c r="AF5124" s="276" t="str">
        <f>IFERROR(VLOOKUP(A5124,'[1]قوائم الترجمة'!AC$2:AD$2397,1,0),"م")</f>
        <v>م</v>
      </c>
      <c r="AG5124" s="242"/>
      <c r="AH5124" s="240"/>
      <c r="AI5124" s="240"/>
      <c r="AJ5124" s="240"/>
      <c r="AL5124" s="267"/>
      <c r="AM5124" s="235"/>
      <c r="AO5124" s="255"/>
      <c r="AU5124" s="234"/>
    </row>
    <row r="5125" spans="1:47" ht="24" x14ac:dyDescent="0.65">
      <c r="A5125" s="278">
        <v>124340</v>
      </c>
      <c r="B5125" s="279" t="s">
        <v>6006</v>
      </c>
      <c r="C5125" s="279" t="s">
        <v>6007</v>
      </c>
      <c r="D5125" s="279" t="s">
        <v>318</v>
      </c>
      <c r="E5125" s="279" t="s">
        <v>424</v>
      </c>
      <c r="F5125" s="315" t="s">
        <v>9768</v>
      </c>
      <c r="G5125" s="315" t="s">
        <v>402</v>
      </c>
      <c r="H5125" s="279" t="s">
        <v>883</v>
      </c>
      <c r="I5125" s="279" t="s">
        <v>542</v>
      </c>
      <c r="J5125" s="279" t="s">
        <v>403</v>
      </c>
      <c r="K5125" s="280">
        <v>2009</v>
      </c>
      <c r="L5125" s="279" t="s">
        <v>404</v>
      </c>
      <c r="M5125" s="279" t="s">
        <v>394</v>
      </c>
      <c r="N5125" s="279" t="s">
        <v>394</v>
      </c>
      <c r="O5125" s="279" t="s">
        <v>394</v>
      </c>
      <c r="P5125" s="315">
        <v>0</v>
      </c>
      <c r="Q5125" s="278"/>
      <c r="R5125" s="303"/>
      <c r="S5125" s="279" t="s">
        <v>394</v>
      </c>
      <c r="T5125" s="279" t="s">
        <v>394</v>
      </c>
      <c r="U5125" s="303"/>
      <c r="V5125" s="303"/>
      <c r="W5125" s="303"/>
      <c r="X5125" s="303"/>
      <c r="Z5125" s="303"/>
      <c r="AA5125" s="303"/>
      <c r="AC5125" s="279" t="s">
        <v>394</v>
      </c>
      <c r="AF5125" s="276">
        <f>IFERROR(VLOOKUP(A5125,'[1]قوائم الترجمة'!AC$2:AD$2397,1,0),"م")</f>
        <v>124340</v>
      </c>
      <c r="AG5125" s="242"/>
      <c r="AH5125" s="240"/>
      <c r="AI5125" s="240"/>
      <c r="AJ5125" s="240"/>
      <c r="AL5125" s="267"/>
      <c r="AM5125" s="235"/>
      <c r="AO5125" s="233"/>
      <c r="AU5125" s="234"/>
    </row>
    <row r="5126" spans="1:47" ht="24" x14ac:dyDescent="0.65">
      <c r="A5126" s="278">
        <v>124341</v>
      </c>
      <c r="B5126" s="279" t="s">
        <v>6011</v>
      </c>
      <c r="C5126" s="279" t="s">
        <v>6012</v>
      </c>
      <c r="D5126" s="279" t="s">
        <v>969</v>
      </c>
      <c r="E5126" s="279" t="s">
        <v>424</v>
      </c>
      <c r="F5126" s="315" t="s">
        <v>8862</v>
      </c>
      <c r="G5126" s="315" t="s">
        <v>402</v>
      </c>
      <c r="H5126" s="279" t="s">
        <v>425</v>
      </c>
      <c r="I5126" s="279" t="s">
        <v>542</v>
      </c>
      <c r="J5126" s="279" t="s">
        <v>426</v>
      </c>
      <c r="K5126" s="280">
        <v>2021</v>
      </c>
      <c r="L5126" s="279" t="s">
        <v>404</v>
      </c>
      <c r="M5126" s="279" t="s">
        <v>394</v>
      </c>
      <c r="N5126" s="279" t="s">
        <v>394</v>
      </c>
      <c r="O5126" s="279" t="s">
        <v>394</v>
      </c>
      <c r="P5126" s="315">
        <v>0</v>
      </c>
      <c r="Q5126" s="278"/>
      <c r="R5126" s="303"/>
      <c r="S5126" s="279" t="s">
        <v>394</v>
      </c>
      <c r="T5126" s="279" t="s">
        <v>394</v>
      </c>
      <c r="U5126" s="303"/>
      <c r="V5126" s="303"/>
      <c r="W5126" s="303"/>
      <c r="X5126" s="303"/>
      <c r="Z5126" s="303"/>
      <c r="AA5126" s="303"/>
      <c r="AC5126" s="279" t="s">
        <v>394</v>
      </c>
      <c r="AF5126" s="276">
        <f>IFERROR(VLOOKUP(A5126,'[1]قوائم الترجمة'!AC$2:AD$2397,1,0),"م")</f>
        <v>124341</v>
      </c>
      <c r="AG5126" s="242"/>
      <c r="AH5126" s="240"/>
      <c r="AI5126" s="240"/>
      <c r="AJ5126" s="240"/>
      <c r="AL5126" s="267"/>
      <c r="AM5126" s="235"/>
      <c r="AO5126" s="233"/>
      <c r="AU5126" s="234"/>
    </row>
    <row r="5127" spans="1:47" ht="21.6" x14ac:dyDescent="0.65">
      <c r="A5127" s="278">
        <v>124342</v>
      </c>
      <c r="B5127" s="279" t="s">
        <v>6017</v>
      </c>
      <c r="C5127" s="279" t="s">
        <v>465</v>
      </c>
      <c r="D5127" s="279" t="s">
        <v>271</v>
      </c>
      <c r="E5127" s="279" t="s">
        <v>5660</v>
      </c>
      <c r="F5127" s="315" t="s">
        <v>10159</v>
      </c>
      <c r="G5127" s="315" t="s">
        <v>8282</v>
      </c>
      <c r="H5127" s="279" t="s">
        <v>428</v>
      </c>
      <c r="I5127" s="279" t="s">
        <v>542</v>
      </c>
      <c r="J5127" s="279" t="s">
        <v>403</v>
      </c>
      <c r="K5127" s="280">
        <v>2014</v>
      </c>
      <c r="L5127" s="279" t="s">
        <v>402</v>
      </c>
      <c r="M5127" s="279" t="s">
        <v>394</v>
      </c>
      <c r="N5127" s="279" t="s">
        <v>394</v>
      </c>
      <c r="O5127" s="279" t="s">
        <v>394</v>
      </c>
      <c r="P5127" s="315">
        <v>0</v>
      </c>
      <c r="Q5127" s="278"/>
      <c r="R5127" s="303"/>
      <c r="S5127" s="279" t="s">
        <v>394</v>
      </c>
      <c r="T5127" s="279" t="s">
        <v>394</v>
      </c>
      <c r="U5127" s="303"/>
      <c r="V5127" s="303"/>
      <c r="W5127" s="303"/>
      <c r="X5127" s="303"/>
      <c r="Z5127" s="303"/>
      <c r="AA5127" s="303"/>
      <c r="AC5127" s="279" t="s">
        <v>394</v>
      </c>
      <c r="AF5127" s="276">
        <f>IFERROR(VLOOKUP(A5127,'[1]قوائم الترجمة'!AC$2:AD$2397,1,0),"م")</f>
        <v>124342</v>
      </c>
      <c r="AG5127" s="242"/>
      <c r="AH5127" s="240"/>
      <c r="AI5127" s="240"/>
      <c r="AJ5127" s="240"/>
      <c r="AL5127" s="267"/>
      <c r="AM5127" s="235"/>
      <c r="AO5127" s="241"/>
      <c r="AU5127" s="234"/>
    </row>
    <row r="5128" spans="1:47" ht="21.6" x14ac:dyDescent="0.65">
      <c r="A5128" s="278">
        <v>124343</v>
      </c>
      <c r="B5128" s="279" t="s">
        <v>6020</v>
      </c>
      <c r="C5128" s="279" t="s">
        <v>71</v>
      </c>
      <c r="D5128" s="279" t="s">
        <v>668</v>
      </c>
      <c r="E5128" s="279" t="s">
        <v>424</v>
      </c>
      <c r="F5128" s="315" t="s">
        <v>10160</v>
      </c>
      <c r="G5128" s="315" t="s">
        <v>402</v>
      </c>
      <c r="H5128" s="279" t="s">
        <v>425</v>
      </c>
      <c r="I5128" s="279" t="s">
        <v>542</v>
      </c>
      <c r="J5128" s="279" t="s">
        <v>403</v>
      </c>
      <c r="K5128" s="280">
        <v>2009</v>
      </c>
      <c r="L5128" s="279" t="s">
        <v>402</v>
      </c>
      <c r="M5128" s="279" t="s">
        <v>394</v>
      </c>
      <c r="N5128" s="279" t="s">
        <v>394</v>
      </c>
      <c r="O5128" s="279" t="s">
        <v>394</v>
      </c>
      <c r="P5128" s="315">
        <v>0</v>
      </c>
      <c r="Q5128" s="278"/>
      <c r="R5128" s="303"/>
      <c r="S5128" s="279" t="s">
        <v>394</v>
      </c>
      <c r="T5128" s="279" t="s">
        <v>394</v>
      </c>
      <c r="U5128" s="303"/>
      <c r="V5128" s="303"/>
      <c r="W5128" s="303"/>
      <c r="X5128" s="303"/>
      <c r="Z5128" s="303"/>
      <c r="AA5128" s="303"/>
      <c r="AC5128" s="279" t="s">
        <v>394</v>
      </c>
      <c r="AF5128" s="276">
        <f>IFERROR(VLOOKUP(A5128,'[1]قوائم الترجمة'!AC$2:AD$2397,1,0),"م")</f>
        <v>124343</v>
      </c>
      <c r="AG5128" s="242"/>
      <c r="AH5128" s="240"/>
      <c r="AI5128" s="240"/>
      <c r="AJ5128" s="240"/>
      <c r="AL5128" s="267"/>
      <c r="AM5128" s="235"/>
      <c r="AO5128" s="255"/>
      <c r="AU5128" s="234"/>
    </row>
    <row r="5129" spans="1:47" ht="21.6" x14ac:dyDescent="0.65">
      <c r="A5129" s="278">
        <v>124344</v>
      </c>
      <c r="B5129" s="279" t="s">
        <v>6030</v>
      </c>
      <c r="C5129" s="279" t="s">
        <v>76</v>
      </c>
      <c r="D5129" s="279" t="s">
        <v>215</v>
      </c>
      <c r="E5129" s="279" t="s">
        <v>394</v>
      </c>
      <c r="F5129"/>
      <c r="H5129" s="279" t="s">
        <v>394</v>
      </c>
      <c r="I5129" s="279" t="s">
        <v>5586</v>
      </c>
      <c r="J5129" s="279" t="s">
        <v>394</v>
      </c>
      <c r="K5129" s="279" t="s">
        <v>394</v>
      </c>
      <c r="L5129" s="279" t="s">
        <v>394</v>
      </c>
      <c r="M5129" s="279" t="s">
        <v>394</v>
      </c>
      <c r="N5129" s="279" t="s">
        <v>394</v>
      </c>
      <c r="O5129" s="279" t="s">
        <v>394</v>
      </c>
      <c r="P5129" s="315">
        <v>0</v>
      </c>
      <c r="Q5129" s="279" t="s">
        <v>394</v>
      </c>
      <c r="R5129" s="279" t="s">
        <v>394</v>
      </c>
      <c r="S5129" s="279" t="s">
        <v>394</v>
      </c>
      <c r="T5129" s="279" t="s">
        <v>394</v>
      </c>
      <c r="U5129" s="279" t="s">
        <v>394</v>
      </c>
      <c r="V5129" s="279" t="s">
        <v>394</v>
      </c>
      <c r="W5129" s="279" t="s">
        <v>394</v>
      </c>
      <c r="X5129" s="279" t="s">
        <v>394</v>
      </c>
      <c r="Y5129" s="281"/>
      <c r="Z5129" s="279" t="s">
        <v>394</v>
      </c>
      <c r="AA5129" s="279" t="s">
        <v>394</v>
      </c>
      <c r="AB5129" s="281"/>
      <c r="AC5129" s="279" t="s">
        <v>394</v>
      </c>
      <c r="AF5129" s="276" t="str">
        <f>IFERROR(VLOOKUP(A5129,'[1]قوائم الترجمة'!AC$2:AD$2397,1,0),"م")</f>
        <v>م</v>
      </c>
      <c r="AG5129" s="242"/>
      <c r="AH5129" s="240"/>
      <c r="AI5129" s="240"/>
      <c r="AJ5129" s="240"/>
      <c r="AL5129" s="267"/>
      <c r="AM5129" s="235"/>
      <c r="AO5129" s="255"/>
      <c r="AU5129" s="234"/>
    </row>
    <row r="5130" spans="1:47" ht="21.6" x14ac:dyDescent="0.65">
      <c r="A5130" s="278">
        <v>124345</v>
      </c>
      <c r="B5130" s="279" t="s">
        <v>6036</v>
      </c>
      <c r="C5130" s="279" t="s">
        <v>71</v>
      </c>
      <c r="D5130" s="279" t="s">
        <v>296</v>
      </c>
      <c r="E5130" s="279" t="s">
        <v>423</v>
      </c>
      <c r="F5130" s="315" t="s">
        <v>394</v>
      </c>
      <c r="G5130" s="315" t="s">
        <v>8101</v>
      </c>
      <c r="H5130" s="279" t="s">
        <v>425</v>
      </c>
      <c r="I5130" s="279" t="s">
        <v>542</v>
      </c>
      <c r="J5130" s="279" t="s">
        <v>843</v>
      </c>
      <c r="K5130" s="312"/>
      <c r="L5130" s="279" t="s">
        <v>402</v>
      </c>
      <c r="M5130" s="279" t="s">
        <v>394</v>
      </c>
      <c r="N5130" s="279" t="s">
        <v>394</v>
      </c>
      <c r="O5130" s="279" t="s">
        <v>394</v>
      </c>
      <c r="P5130" s="315">
        <v>0</v>
      </c>
      <c r="Q5130" s="278"/>
      <c r="R5130" s="303"/>
      <c r="S5130" s="279" t="s">
        <v>394</v>
      </c>
      <c r="T5130" s="279" t="s">
        <v>394</v>
      </c>
      <c r="U5130" s="303"/>
      <c r="V5130" s="303"/>
      <c r="W5130" s="303"/>
      <c r="X5130" s="303"/>
      <c r="Z5130" s="303"/>
      <c r="AA5130" s="303"/>
      <c r="AC5130" s="279" t="s">
        <v>394</v>
      </c>
      <c r="AF5130" s="276">
        <f>IFERROR(VLOOKUP(A5130,'[1]قوائم الترجمة'!AC$2:AD$2397,1,0),"م")</f>
        <v>124345</v>
      </c>
      <c r="AG5130" s="242"/>
      <c r="AH5130" s="240"/>
      <c r="AI5130" s="240"/>
      <c r="AJ5130" s="240"/>
      <c r="AL5130" s="267"/>
      <c r="AM5130" s="235"/>
      <c r="AO5130" s="255"/>
      <c r="AU5130" s="234"/>
    </row>
    <row r="5131" spans="1:47" ht="21.6" x14ac:dyDescent="0.65">
      <c r="A5131" s="278">
        <v>124346</v>
      </c>
      <c r="B5131" s="279" t="s">
        <v>6041</v>
      </c>
      <c r="C5131" s="279" t="s">
        <v>6042</v>
      </c>
      <c r="D5131" s="279" t="s">
        <v>10161</v>
      </c>
      <c r="E5131" s="279" t="s">
        <v>5660</v>
      </c>
      <c r="F5131" s="315" t="s">
        <v>10162</v>
      </c>
      <c r="G5131" s="315" t="s">
        <v>10163</v>
      </c>
      <c r="H5131" s="279" t="s">
        <v>425</v>
      </c>
      <c r="I5131" s="279" t="s">
        <v>542</v>
      </c>
      <c r="J5131" s="279" t="s">
        <v>8112</v>
      </c>
      <c r="K5131" s="280">
        <v>2000</v>
      </c>
      <c r="L5131" s="279" t="s">
        <v>417</v>
      </c>
      <c r="M5131" s="279" t="s">
        <v>394</v>
      </c>
      <c r="N5131" s="279" t="s">
        <v>394</v>
      </c>
      <c r="O5131" s="279" t="s">
        <v>394</v>
      </c>
      <c r="P5131" s="315">
        <v>0</v>
      </c>
      <c r="Q5131" s="278"/>
      <c r="R5131" s="303"/>
      <c r="S5131" s="279" t="s">
        <v>394</v>
      </c>
      <c r="T5131" s="279" t="s">
        <v>394</v>
      </c>
      <c r="U5131" s="303"/>
      <c r="V5131" s="303"/>
      <c r="W5131" s="303"/>
      <c r="X5131" s="303"/>
      <c r="Z5131" s="303"/>
      <c r="AA5131" s="303"/>
      <c r="AC5131" s="279" t="s">
        <v>394</v>
      </c>
      <c r="AF5131" s="276">
        <f>IFERROR(VLOOKUP(A5131,'[1]قوائم الترجمة'!AC$2:AD$2397,1,0),"م")</f>
        <v>124346</v>
      </c>
      <c r="AG5131" s="242"/>
      <c r="AH5131" s="240"/>
      <c r="AI5131" s="240"/>
      <c r="AJ5131" s="240"/>
      <c r="AL5131" s="267"/>
      <c r="AM5131" s="235"/>
      <c r="AO5131" s="255"/>
      <c r="AU5131" s="234"/>
    </row>
    <row r="5132" spans="1:47" ht="21.6" x14ac:dyDescent="0.65">
      <c r="A5132" s="278">
        <v>124347</v>
      </c>
      <c r="B5132" s="279" t="s">
        <v>6046</v>
      </c>
      <c r="C5132" s="279" t="s">
        <v>169</v>
      </c>
      <c r="D5132" s="279" t="s">
        <v>712</v>
      </c>
      <c r="E5132" s="279" t="s">
        <v>5660</v>
      </c>
      <c r="F5132" s="315" t="s">
        <v>10164</v>
      </c>
      <c r="G5132" s="315" t="s">
        <v>402</v>
      </c>
      <c r="H5132" s="279" t="s">
        <v>425</v>
      </c>
      <c r="I5132" s="279" t="s">
        <v>542</v>
      </c>
      <c r="J5132" s="279" t="s">
        <v>8112</v>
      </c>
      <c r="K5132" s="280">
        <v>36711</v>
      </c>
      <c r="L5132" s="279" t="s">
        <v>880</v>
      </c>
      <c r="M5132" s="279" t="s">
        <v>394</v>
      </c>
      <c r="N5132" s="279" t="s">
        <v>394</v>
      </c>
      <c r="O5132" s="279" t="s">
        <v>394</v>
      </c>
      <c r="P5132" s="315">
        <v>0</v>
      </c>
      <c r="Q5132" s="278"/>
      <c r="R5132" s="303"/>
      <c r="S5132" s="279" t="s">
        <v>394</v>
      </c>
      <c r="T5132" s="279" t="s">
        <v>394</v>
      </c>
      <c r="U5132" s="303"/>
      <c r="V5132" s="303"/>
      <c r="W5132" s="303"/>
      <c r="X5132" s="303"/>
      <c r="Z5132" s="303"/>
      <c r="AA5132" s="303"/>
      <c r="AC5132" s="279" t="s">
        <v>394</v>
      </c>
      <c r="AF5132" s="276">
        <f>IFERROR(VLOOKUP(A5132,'[1]قوائم الترجمة'!AC$2:AD$2397,1,0),"م")</f>
        <v>124347</v>
      </c>
      <c r="AG5132" s="242"/>
      <c r="AH5132" s="240"/>
      <c r="AI5132" s="240"/>
      <c r="AJ5132" s="240"/>
      <c r="AL5132" s="267"/>
      <c r="AM5132" s="235"/>
      <c r="AO5132" s="255"/>
      <c r="AU5132" s="234"/>
    </row>
    <row r="5133" spans="1:47" ht="24" x14ac:dyDescent="0.65">
      <c r="A5133" s="278">
        <v>124348</v>
      </c>
      <c r="B5133" s="279" t="s">
        <v>6047</v>
      </c>
      <c r="C5133" s="279" t="s">
        <v>6048</v>
      </c>
      <c r="D5133" s="279" t="s">
        <v>290</v>
      </c>
      <c r="E5133" s="279" t="s">
        <v>424</v>
      </c>
      <c r="F5133" s="315" t="s">
        <v>9933</v>
      </c>
      <c r="G5133" s="315" t="s">
        <v>8286</v>
      </c>
      <c r="H5133" s="279" t="s">
        <v>425</v>
      </c>
      <c r="I5133" s="279" t="s">
        <v>5586</v>
      </c>
      <c r="J5133" s="279" t="s">
        <v>426</v>
      </c>
      <c r="K5133" s="280">
        <v>2014</v>
      </c>
      <c r="L5133" s="279" t="s">
        <v>404</v>
      </c>
      <c r="M5133" s="279" t="s">
        <v>394</v>
      </c>
      <c r="N5133" s="279" t="s">
        <v>394</v>
      </c>
      <c r="O5133" s="279" t="s">
        <v>394</v>
      </c>
      <c r="P5133" s="315">
        <v>0</v>
      </c>
      <c r="Q5133" s="278"/>
      <c r="R5133" s="303"/>
      <c r="S5133" s="279" t="s">
        <v>394</v>
      </c>
      <c r="T5133" s="279" t="s">
        <v>394</v>
      </c>
      <c r="U5133" s="303"/>
      <c r="V5133" s="303"/>
      <c r="W5133" s="303"/>
      <c r="X5133" s="303"/>
      <c r="Z5133" s="303"/>
      <c r="AA5133" s="303"/>
      <c r="AC5133" s="279" t="s">
        <v>394</v>
      </c>
      <c r="AF5133" s="276">
        <f>IFERROR(VLOOKUP(A5133,'[1]قوائم الترجمة'!AC$2:AD$2397,1,0),"م")</f>
        <v>124348</v>
      </c>
      <c r="AG5133" s="242"/>
      <c r="AH5133" s="240"/>
      <c r="AI5133" s="240"/>
      <c r="AJ5133" s="240"/>
      <c r="AL5133" s="267"/>
      <c r="AM5133" s="235"/>
      <c r="AO5133" s="233"/>
      <c r="AU5133" s="234"/>
    </row>
    <row r="5134" spans="1:47" ht="21.6" x14ac:dyDescent="0.65">
      <c r="A5134" s="278">
        <v>124349</v>
      </c>
      <c r="B5134" s="279" t="s">
        <v>6052</v>
      </c>
      <c r="C5134" s="279" t="s">
        <v>6053</v>
      </c>
      <c r="D5134" s="279" t="s">
        <v>490</v>
      </c>
      <c r="E5134" s="279" t="s">
        <v>424</v>
      </c>
      <c r="F5134" s="315" t="s">
        <v>9074</v>
      </c>
      <c r="G5134" s="315" t="s">
        <v>402</v>
      </c>
      <c r="H5134" s="279" t="s">
        <v>425</v>
      </c>
      <c r="I5134" s="279" t="s">
        <v>5586</v>
      </c>
      <c r="J5134" s="279" t="s">
        <v>426</v>
      </c>
      <c r="K5134" s="280">
        <v>2014</v>
      </c>
      <c r="L5134" s="279" t="s">
        <v>410</v>
      </c>
      <c r="M5134" s="279" t="s">
        <v>394</v>
      </c>
      <c r="N5134" s="279" t="s">
        <v>10165</v>
      </c>
      <c r="O5134" s="279" t="s">
        <v>8429</v>
      </c>
      <c r="P5134" s="279">
        <v>30000</v>
      </c>
      <c r="Q5134" s="278"/>
      <c r="R5134" s="303"/>
      <c r="S5134" s="279" t="s">
        <v>394</v>
      </c>
      <c r="T5134" s="279"/>
      <c r="U5134" s="303"/>
      <c r="V5134" s="303"/>
      <c r="W5134" s="303"/>
      <c r="X5134" s="303"/>
      <c r="Z5134" s="303"/>
      <c r="AA5134" s="303"/>
      <c r="AC5134" s="279" t="s">
        <v>394</v>
      </c>
      <c r="AF5134" s="276">
        <f>IFERROR(VLOOKUP(A5134,'[1]قوائم الترجمة'!AC$2:AD$2397,1,0),"م")</f>
        <v>124349</v>
      </c>
      <c r="AG5134" s="242"/>
      <c r="AH5134" s="240"/>
      <c r="AI5134" s="240"/>
      <c r="AJ5134" s="240"/>
      <c r="AL5134" s="267"/>
      <c r="AM5134" s="235"/>
      <c r="AO5134" s="255"/>
      <c r="AU5134" s="234"/>
    </row>
    <row r="5135" spans="1:47" ht="21.6" x14ac:dyDescent="0.65">
      <c r="A5135" s="278">
        <v>124350</v>
      </c>
      <c r="B5135" s="279" t="s">
        <v>6060</v>
      </c>
      <c r="C5135" s="279" t="s">
        <v>10166</v>
      </c>
      <c r="D5135" s="279" t="s">
        <v>319</v>
      </c>
      <c r="E5135" s="279" t="s">
        <v>424</v>
      </c>
      <c r="F5135" s="315" t="s">
        <v>394</v>
      </c>
      <c r="G5135" s="315" t="s">
        <v>402</v>
      </c>
      <c r="H5135" s="279" t="s">
        <v>425</v>
      </c>
      <c r="I5135" s="279" t="s">
        <v>542</v>
      </c>
      <c r="J5135" s="279" t="s">
        <v>403</v>
      </c>
      <c r="K5135" s="312"/>
      <c r="L5135" s="279" t="s">
        <v>402</v>
      </c>
      <c r="M5135" s="279" t="s">
        <v>394</v>
      </c>
      <c r="N5135" s="279" t="s">
        <v>394</v>
      </c>
      <c r="O5135" s="279" t="s">
        <v>394</v>
      </c>
      <c r="P5135" s="315">
        <v>0</v>
      </c>
      <c r="Q5135" s="278"/>
      <c r="R5135" s="303"/>
      <c r="S5135" s="279" t="s">
        <v>394</v>
      </c>
      <c r="T5135" s="279" t="s">
        <v>394</v>
      </c>
      <c r="U5135" s="303"/>
      <c r="V5135" s="303"/>
      <c r="W5135" s="303"/>
      <c r="X5135" s="303"/>
      <c r="Z5135" s="303"/>
      <c r="AA5135" s="303"/>
      <c r="AC5135" s="279" t="s">
        <v>394</v>
      </c>
      <c r="AF5135" s="276">
        <f>IFERROR(VLOOKUP(A5135,'[1]قوائم الترجمة'!AC$2:AD$2397,1,0),"م")</f>
        <v>124350</v>
      </c>
      <c r="AG5135" s="242"/>
      <c r="AH5135" s="240"/>
      <c r="AI5135" s="240"/>
      <c r="AJ5135" s="240"/>
      <c r="AL5135" s="267"/>
      <c r="AM5135" s="235"/>
      <c r="AO5135" s="241"/>
      <c r="AU5135" s="234"/>
    </row>
    <row r="5136" spans="1:47" ht="24" x14ac:dyDescent="0.65">
      <c r="A5136" s="278">
        <v>124351</v>
      </c>
      <c r="B5136" s="279" t="s">
        <v>6062</v>
      </c>
      <c r="C5136" s="279" t="s">
        <v>517</v>
      </c>
      <c r="D5136" s="279" t="s">
        <v>305</v>
      </c>
      <c r="E5136" s="279" t="s">
        <v>424</v>
      </c>
      <c r="F5136" s="315" t="s">
        <v>10167</v>
      </c>
      <c r="G5136" s="315" t="s">
        <v>417</v>
      </c>
      <c r="H5136" s="279" t="s">
        <v>425</v>
      </c>
      <c r="I5136" s="279" t="s">
        <v>542</v>
      </c>
      <c r="J5136" s="279" t="s">
        <v>426</v>
      </c>
      <c r="K5136" s="280">
        <v>2021</v>
      </c>
      <c r="L5136" s="279" t="s">
        <v>417</v>
      </c>
      <c r="M5136" s="279" t="s">
        <v>394</v>
      </c>
      <c r="N5136" s="279" t="s">
        <v>394</v>
      </c>
      <c r="O5136" s="279" t="s">
        <v>394</v>
      </c>
      <c r="P5136" s="315">
        <v>0</v>
      </c>
      <c r="Q5136" s="278"/>
      <c r="R5136" s="303"/>
      <c r="S5136" s="279" t="s">
        <v>394</v>
      </c>
      <c r="T5136" s="279" t="s">
        <v>394</v>
      </c>
      <c r="U5136" s="303"/>
      <c r="V5136" s="303"/>
      <c r="W5136" s="303"/>
      <c r="X5136" s="303"/>
      <c r="Z5136" s="303"/>
      <c r="AA5136" s="303"/>
      <c r="AC5136" s="279" t="s">
        <v>394</v>
      </c>
      <c r="AF5136" s="276">
        <f>IFERROR(VLOOKUP(A5136,'[1]قوائم الترجمة'!AC$2:AD$2397,1,0),"م")</f>
        <v>124351</v>
      </c>
      <c r="AG5136" s="242"/>
      <c r="AH5136" s="240"/>
      <c r="AI5136" s="240"/>
      <c r="AJ5136" s="240"/>
      <c r="AL5136" s="267"/>
      <c r="AM5136" s="235"/>
      <c r="AO5136" s="233"/>
      <c r="AU5136" s="234"/>
    </row>
    <row r="5137" spans="1:47" ht="24" x14ac:dyDescent="0.65">
      <c r="A5137" s="278">
        <v>124352</v>
      </c>
      <c r="B5137" s="279" t="s">
        <v>6063</v>
      </c>
      <c r="C5137" s="279" t="s">
        <v>68</v>
      </c>
      <c r="D5137" s="279" t="s">
        <v>463</v>
      </c>
      <c r="E5137" s="279" t="s">
        <v>423</v>
      </c>
      <c r="F5137" s="315" t="s">
        <v>10168</v>
      </c>
      <c r="G5137" s="315" t="s">
        <v>419</v>
      </c>
      <c r="H5137" s="279" t="s">
        <v>425</v>
      </c>
      <c r="I5137" s="279" t="s">
        <v>5586</v>
      </c>
      <c r="J5137" s="279" t="s">
        <v>426</v>
      </c>
      <c r="K5137" s="280">
        <v>2020</v>
      </c>
      <c r="L5137" s="279" t="s">
        <v>418</v>
      </c>
      <c r="M5137" s="279" t="s">
        <v>394</v>
      </c>
      <c r="N5137" s="279" t="s">
        <v>10169</v>
      </c>
      <c r="O5137" s="279" t="s">
        <v>8403</v>
      </c>
      <c r="P5137" s="279">
        <v>20000</v>
      </c>
      <c r="Q5137" s="278"/>
      <c r="R5137" s="303"/>
      <c r="S5137" s="279" t="s">
        <v>394</v>
      </c>
      <c r="T5137" s="279"/>
      <c r="U5137" s="303"/>
      <c r="V5137" s="303"/>
      <c r="W5137" s="303"/>
      <c r="X5137" s="303"/>
      <c r="Z5137" s="303"/>
      <c r="AA5137" s="303"/>
      <c r="AC5137" s="279" t="s">
        <v>394</v>
      </c>
      <c r="AF5137" s="276">
        <f>IFERROR(VLOOKUP(A5137,'[1]قوائم الترجمة'!AC$2:AD$2397,1,0),"م")</f>
        <v>124352</v>
      </c>
      <c r="AG5137" s="242"/>
      <c r="AH5137" s="240"/>
      <c r="AI5137" s="240"/>
      <c r="AJ5137" s="240"/>
      <c r="AL5137" s="267"/>
      <c r="AM5137" s="235"/>
      <c r="AO5137" s="233"/>
      <c r="AU5137" s="234"/>
    </row>
    <row r="5138" spans="1:47" ht="24" x14ac:dyDescent="0.65">
      <c r="A5138" s="278">
        <v>124353</v>
      </c>
      <c r="B5138" s="279" t="s">
        <v>6068</v>
      </c>
      <c r="C5138" s="279" t="s">
        <v>92</v>
      </c>
      <c r="D5138" s="279" t="s">
        <v>323</v>
      </c>
      <c r="E5138" s="279" t="s">
        <v>423</v>
      </c>
      <c r="F5138" s="315" t="s">
        <v>10123</v>
      </c>
      <c r="G5138" s="315" t="s">
        <v>402</v>
      </c>
      <c r="H5138" s="279" t="s">
        <v>425</v>
      </c>
      <c r="I5138" s="279" t="s">
        <v>542</v>
      </c>
      <c r="J5138" s="279" t="s">
        <v>403</v>
      </c>
      <c r="K5138" s="280">
        <v>2020</v>
      </c>
      <c r="L5138" s="279" t="s">
        <v>418</v>
      </c>
      <c r="M5138" s="279" t="s">
        <v>394</v>
      </c>
      <c r="N5138" s="279" t="s">
        <v>394</v>
      </c>
      <c r="O5138" s="279" t="s">
        <v>394</v>
      </c>
      <c r="P5138" s="315">
        <v>0</v>
      </c>
      <c r="Q5138" s="278"/>
      <c r="R5138" s="303"/>
      <c r="S5138" s="279" t="s">
        <v>394</v>
      </c>
      <c r="T5138" s="279" t="s">
        <v>394</v>
      </c>
      <c r="U5138" s="303"/>
      <c r="V5138" s="303"/>
      <c r="W5138" s="303"/>
      <c r="X5138" s="303"/>
      <c r="Z5138" s="303"/>
      <c r="AA5138" s="303"/>
      <c r="AC5138" s="279" t="s">
        <v>394</v>
      </c>
      <c r="AF5138" s="276">
        <f>IFERROR(VLOOKUP(A5138,'[1]قوائم الترجمة'!AC$2:AD$2397,1,0),"م")</f>
        <v>124353</v>
      </c>
      <c r="AG5138" s="242"/>
      <c r="AH5138" s="240"/>
      <c r="AI5138" s="240"/>
      <c r="AJ5138" s="240"/>
      <c r="AL5138" s="267"/>
      <c r="AM5138" s="235"/>
      <c r="AO5138" s="236"/>
      <c r="AU5138" s="234"/>
    </row>
    <row r="5139" spans="1:47" ht="21.6" x14ac:dyDescent="0.65">
      <c r="A5139" s="278">
        <v>124354</v>
      </c>
      <c r="B5139" s="279" t="s">
        <v>6069</v>
      </c>
      <c r="C5139" s="279" t="s">
        <v>89</v>
      </c>
      <c r="D5139" s="279" t="s">
        <v>455</v>
      </c>
      <c r="E5139" s="279" t="s">
        <v>394</v>
      </c>
      <c r="F5139"/>
      <c r="H5139" s="279" t="s">
        <v>394</v>
      </c>
      <c r="I5139" s="279" t="s">
        <v>5586</v>
      </c>
      <c r="J5139" s="279" t="s">
        <v>394</v>
      </c>
      <c r="K5139" s="279" t="s">
        <v>394</v>
      </c>
      <c r="L5139" s="279" t="s">
        <v>394</v>
      </c>
      <c r="M5139" s="279" t="s">
        <v>394</v>
      </c>
      <c r="N5139" s="279" t="s">
        <v>394</v>
      </c>
      <c r="O5139" s="279" t="s">
        <v>394</v>
      </c>
      <c r="P5139" s="315">
        <v>0</v>
      </c>
      <c r="Q5139" s="279" t="s">
        <v>394</v>
      </c>
      <c r="R5139" s="279" t="s">
        <v>394</v>
      </c>
      <c r="S5139" s="279" t="s">
        <v>394</v>
      </c>
      <c r="T5139" s="279" t="s">
        <v>394</v>
      </c>
      <c r="U5139" s="279" t="s">
        <v>394</v>
      </c>
      <c r="V5139" s="279" t="s">
        <v>394</v>
      </c>
      <c r="W5139" s="279" t="s">
        <v>394</v>
      </c>
      <c r="X5139" s="279" t="s">
        <v>394</v>
      </c>
      <c r="Y5139" s="281"/>
      <c r="Z5139" s="279" t="s">
        <v>394</v>
      </c>
      <c r="AA5139" s="279" t="s">
        <v>394</v>
      </c>
      <c r="AB5139" s="281"/>
      <c r="AC5139" s="279" t="s">
        <v>394</v>
      </c>
      <c r="AF5139" s="276" t="str">
        <f>IFERROR(VLOOKUP(A5139,'[1]قوائم الترجمة'!AC$2:AD$2397,1,0),"م")</f>
        <v>م</v>
      </c>
      <c r="AG5139" s="242"/>
      <c r="AH5139" s="240"/>
      <c r="AI5139" s="240"/>
      <c r="AJ5139" s="240"/>
      <c r="AL5139" s="267"/>
      <c r="AM5139" s="235"/>
      <c r="AO5139" s="255"/>
      <c r="AU5139" s="234"/>
    </row>
    <row r="5140" spans="1:47" ht="24" x14ac:dyDescent="0.65">
      <c r="A5140" s="278">
        <v>124355</v>
      </c>
      <c r="B5140" s="279" t="s">
        <v>6070</v>
      </c>
      <c r="C5140" s="279" t="s">
        <v>145</v>
      </c>
      <c r="D5140" s="279" t="s">
        <v>10170</v>
      </c>
      <c r="E5140" s="279" t="s">
        <v>424</v>
      </c>
      <c r="F5140" s="315" t="s">
        <v>10171</v>
      </c>
      <c r="G5140" s="315" t="s">
        <v>402</v>
      </c>
      <c r="H5140" s="279" t="s">
        <v>425</v>
      </c>
      <c r="I5140" s="279" t="s">
        <v>542</v>
      </c>
      <c r="J5140" s="279" t="s">
        <v>426</v>
      </c>
      <c r="K5140" s="280">
        <v>2019</v>
      </c>
      <c r="L5140" s="279" t="s">
        <v>842</v>
      </c>
      <c r="M5140" s="279" t="s">
        <v>394</v>
      </c>
      <c r="N5140" s="279" t="s">
        <v>394</v>
      </c>
      <c r="O5140" s="279" t="s">
        <v>394</v>
      </c>
      <c r="P5140" s="315">
        <v>0</v>
      </c>
      <c r="Q5140" s="278"/>
      <c r="R5140" s="303"/>
      <c r="S5140" s="279" t="s">
        <v>394</v>
      </c>
      <c r="T5140" s="279" t="s">
        <v>394</v>
      </c>
      <c r="U5140" s="303"/>
      <c r="V5140" s="303"/>
      <c r="W5140" s="303"/>
      <c r="X5140" s="303"/>
      <c r="Z5140" s="303"/>
      <c r="AA5140" s="303"/>
      <c r="AC5140" s="279" t="s">
        <v>394</v>
      </c>
      <c r="AF5140" s="276">
        <f>IFERROR(VLOOKUP(A5140,'[1]قوائم الترجمة'!AC$2:AD$2397,1,0),"م")</f>
        <v>124355</v>
      </c>
      <c r="AG5140" s="242"/>
      <c r="AH5140" s="240"/>
      <c r="AI5140" s="240"/>
      <c r="AJ5140" s="240"/>
      <c r="AL5140" s="267"/>
      <c r="AM5140" s="235"/>
      <c r="AO5140" s="236"/>
      <c r="AU5140" s="234"/>
    </row>
    <row r="5141" spans="1:47" ht="21.6" x14ac:dyDescent="0.65">
      <c r="A5141" s="278">
        <v>124356</v>
      </c>
      <c r="B5141" s="279" t="s">
        <v>6080</v>
      </c>
      <c r="C5141" s="279" t="s">
        <v>102</v>
      </c>
      <c r="D5141" s="279" t="s">
        <v>249</v>
      </c>
      <c r="E5141" s="279" t="s">
        <v>423</v>
      </c>
      <c r="F5141" s="315" t="s">
        <v>10172</v>
      </c>
      <c r="G5141" s="315" t="s">
        <v>8116</v>
      </c>
      <c r="H5141" s="279" t="s">
        <v>425</v>
      </c>
      <c r="I5141" s="279" t="s">
        <v>542</v>
      </c>
      <c r="J5141" s="279" t="s">
        <v>403</v>
      </c>
      <c r="K5141" s="280">
        <v>2020</v>
      </c>
      <c r="L5141" s="279" t="s">
        <v>417</v>
      </c>
      <c r="M5141" s="279" t="s">
        <v>394</v>
      </c>
      <c r="N5141" s="279" t="s">
        <v>394</v>
      </c>
      <c r="O5141" s="279" t="s">
        <v>394</v>
      </c>
      <c r="P5141" s="315">
        <v>0</v>
      </c>
      <c r="Q5141" s="278"/>
      <c r="R5141" s="303"/>
      <c r="S5141" s="279" t="s">
        <v>394</v>
      </c>
      <c r="T5141" s="279" t="s">
        <v>394</v>
      </c>
      <c r="U5141" s="303"/>
      <c r="V5141" s="303"/>
      <c r="W5141" s="303"/>
      <c r="X5141" s="303"/>
      <c r="Z5141" s="303"/>
      <c r="AA5141" s="303"/>
      <c r="AC5141" s="279" t="s">
        <v>394</v>
      </c>
      <c r="AF5141" s="276">
        <f>IFERROR(VLOOKUP(A5141,'[1]قوائم الترجمة'!AC$2:AD$2397,1,0),"م")</f>
        <v>124356</v>
      </c>
      <c r="AG5141" s="242"/>
      <c r="AH5141" s="240"/>
      <c r="AI5141" s="240"/>
      <c r="AJ5141" s="240"/>
      <c r="AL5141" s="267"/>
      <c r="AM5141" s="235"/>
      <c r="AO5141" s="241"/>
      <c r="AU5141" s="234"/>
    </row>
    <row r="5142" spans="1:47" ht="21.6" x14ac:dyDescent="0.65">
      <c r="A5142" s="278">
        <v>124357</v>
      </c>
      <c r="B5142" s="279" t="s">
        <v>6091</v>
      </c>
      <c r="C5142" s="279" t="s">
        <v>151</v>
      </c>
      <c r="D5142" s="279" t="s">
        <v>318</v>
      </c>
      <c r="E5142" s="279" t="s">
        <v>394</v>
      </c>
      <c r="F5142"/>
      <c r="H5142" s="279" t="s">
        <v>394</v>
      </c>
      <c r="I5142" s="279" t="s">
        <v>542</v>
      </c>
      <c r="J5142" s="279" t="s">
        <v>394</v>
      </c>
      <c r="K5142" s="279" t="s">
        <v>394</v>
      </c>
      <c r="L5142" s="279" t="s">
        <v>394</v>
      </c>
      <c r="M5142" s="279" t="s">
        <v>394</v>
      </c>
      <c r="N5142" s="279" t="s">
        <v>394</v>
      </c>
      <c r="O5142" s="279" t="s">
        <v>394</v>
      </c>
      <c r="P5142" s="315">
        <v>0</v>
      </c>
      <c r="Q5142" s="279" t="s">
        <v>394</v>
      </c>
      <c r="R5142" s="279" t="s">
        <v>394</v>
      </c>
      <c r="S5142" s="279" t="s">
        <v>394</v>
      </c>
      <c r="T5142" s="279" t="s">
        <v>394</v>
      </c>
      <c r="U5142" s="279" t="s">
        <v>394</v>
      </c>
      <c r="V5142" s="279" t="s">
        <v>394</v>
      </c>
      <c r="W5142" s="279" t="s">
        <v>394</v>
      </c>
      <c r="X5142" s="279" t="s">
        <v>394</v>
      </c>
      <c r="Y5142" s="281"/>
      <c r="Z5142" s="279" t="s">
        <v>394</v>
      </c>
      <c r="AA5142" s="279" t="s">
        <v>394</v>
      </c>
      <c r="AB5142" s="281"/>
      <c r="AC5142" s="279" t="s">
        <v>394</v>
      </c>
      <c r="AF5142" s="276" t="str">
        <f>IFERROR(VLOOKUP(A5142,'[1]قوائم الترجمة'!AC$2:AD$2397,1,0),"م")</f>
        <v>م</v>
      </c>
      <c r="AG5142" s="242"/>
      <c r="AH5142" s="240"/>
      <c r="AI5142" s="240"/>
      <c r="AJ5142" s="240"/>
      <c r="AL5142" s="267"/>
      <c r="AM5142" s="235"/>
      <c r="AO5142" s="241"/>
      <c r="AU5142" s="234"/>
    </row>
    <row r="5143" spans="1:47" ht="21.6" x14ac:dyDescent="0.65">
      <c r="A5143" s="278">
        <v>124358</v>
      </c>
      <c r="B5143" s="279" t="s">
        <v>6096</v>
      </c>
      <c r="C5143" s="279" t="s">
        <v>692</v>
      </c>
      <c r="D5143" s="279" t="s">
        <v>1131</v>
      </c>
      <c r="E5143" s="279" t="s">
        <v>394</v>
      </c>
      <c r="F5143"/>
      <c r="H5143" s="279" t="s">
        <v>394</v>
      </c>
      <c r="I5143" s="279" t="s">
        <v>5586</v>
      </c>
      <c r="J5143" s="279" t="s">
        <v>394</v>
      </c>
      <c r="K5143" s="279" t="s">
        <v>394</v>
      </c>
      <c r="L5143" s="279" t="s">
        <v>394</v>
      </c>
      <c r="M5143" s="279" t="s">
        <v>394</v>
      </c>
      <c r="N5143" s="279" t="s">
        <v>394</v>
      </c>
      <c r="O5143" s="279" t="s">
        <v>394</v>
      </c>
      <c r="P5143" s="315">
        <v>0</v>
      </c>
      <c r="Q5143" s="279" t="s">
        <v>394</v>
      </c>
      <c r="R5143" s="279" t="s">
        <v>394</v>
      </c>
      <c r="S5143" s="279" t="s">
        <v>394</v>
      </c>
      <c r="T5143" s="279" t="s">
        <v>394</v>
      </c>
      <c r="U5143" s="279" t="s">
        <v>394</v>
      </c>
      <c r="V5143" s="279" t="s">
        <v>394</v>
      </c>
      <c r="W5143" s="279" t="s">
        <v>394</v>
      </c>
      <c r="X5143" s="279" t="s">
        <v>394</v>
      </c>
      <c r="Y5143" s="281"/>
      <c r="Z5143" s="279" t="s">
        <v>394</v>
      </c>
      <c r="AA5143" s="279" t="s">
        <v>394</v>
      </c>
      <c r="AB5143" s="281"/>
      <c r="AC5143" s="279" t="s">
        <v>394</v>
      </c>
      <c r="AF5143" s="276" t="str">
        <f>IFERROR(VLOOKUP(A5143,'[1]قوائم الترجمة'!AC$2:AD$2397,1,0),"م")</f>
        <v>م</v>
      </c>
      <c r="AG5143" s="242"/>
      <c r="AH5143" s="240"/>
      <c r="AI5143" s="240"/>
      <c r="AJ5143" s="240"/>
      <c r="AL5143" s="267"/>
      <c r="AM5143" s="235"/>
      <c r="AO5143" s="241"/>
      <c r="AU5143" s="234"/>
    </row>
    <row r="5144" spans="1:47" ht="24" x14ac:dyDescent="0.65">
      <c r="A5144" s="278">
        <v>124359</v>
      </c>
      <c r="B5144" s="279" t="s">
        <v>6097</v>
      </c>
      <c r="C5144" s="279" t="s">
        <v>96</v>
      </c>
      <c r="D5144" s="279" t="s">
        <v>304</v>
      </c>
      <c r="E5144" s="279" t="s">
        <v>394</v>
      </c>
      <c r="F5144"/>
      <c r="H5144" s="279" t="s">
        <v>394</v>
      </c>
      <c r="I5144" s="279" t="s">
        <v>5586</v>
      </c>
      <c r="J5144" s="279" t="s">
        <v>394</v>
      </c>
      <c r="K5144" s="279" t="s">
        <v>394</v>
      </c>
      <c r="L5144" s="279" t="s">
        <v>394</v>
      </c>
      <c r="M5144" s="279" t="s">
        <v>394</v>
      </c>
      <c r="N5144" s="279" t="s">
        <v>394</v>
      </c>
      <c r="O5144" s="279" t="s">
        <v>394</v>
      </c>
      <c r="P5144" s="315">
        <v>0</v>
      </c>
      <c r="Q5144" s="279" t="s">
        <v>394</v>
      </c>
      <c r="R5144" s="279" t="s">
        <v>394</v>
      </c>
      <c r="S5144" s="279" t="s">
        <v>394</v>
      </c>
      <c r="T5144" s="279" t="s">
        <v>394</v>
      </c>
      <c r="U5144" s="279" t="s">
        <v>394</v>
      </c>
      <c r="V5144" s="279" t="s">
        <v>394</v>
      </c>
      <c r="W5144" s="279" t="s">
        <v>394</v>
      </c>
      <c r="X5144" s="279" t="s">
        <v>394</v>
      </c>
      <c r="Y5144" s="281"/>
      <c r="Z5144" s="279" t="s">
        <v>394</v>
      </c>
      <c r="AA5144" s="279" t="s">
        <v>394</v>
      </c>
      <c r="AB5144" s="281"/>
      <c r="AC5144" s="279" t="s">
        <v>394</v>
      </c>
      <c r="AF5144" s="276" t="str">
        <f>IFERROR(VLOOKUP(A5144,'[1]قوائم الترجمة'!AC$2:AD$2397,1,0),"م")</f>
        <v>م</v>
      </c>
      <c r="AG5144" s="242"/>
      <c r="AH5144" s="240"/>
      <c r="AI5144" s="240"/>
      <c r="AJ5144" s="240"/>
      <c r="AL5144" s="267"/>
      <c r="AM5144" s="235"/>
      <c r="AO5144" s="236"/>
      <c r="AU5144" s="234"/>
    </row>
    <row r="5145" spans="1:47" ht="21.6" x14ac:dyDescent="0.65">
      <c r="A5145" s="278">
        <v>124360</v>
      </c>
      <c r="B5145" s="279" t="s">
        <v>6098</v>
      </c>
      <c r="C5145" s="279" t="s">
        <v>208</v>
      </c>
      <c r="D5145" s="279" t="s">
        <v>711</v>
      </c>
      <c r="E5145" s="279" t="s">
        <v>424</v>
      </c>
      <c r="F5145" s="315" t="s">
        <v>394</v>
      </c>
      <c r="G5145" s="315" t="s">
        <v>402</v>
      </c>
      <c r="H5145" s="279" t="s">
        <v>425</v>
      </c>
      <c r="I5145" s="279" t="s">
        <v>542</v>
      </c>
      <c r="J5145" s="279" t="s">
        <v>426</v>
      </c>
      <c r="K5145" s="280">
        <v>2020</v>
      </c>
      <c r="L5145" s="279" t="s">
        <v>402</v>
      </c>
      <c r="M5145" s="279" t="s">
        <v>394</v>
      </c>
      <c r="N5145" s="279" t="s">
        <v>394</v>
      </c>
      <c r="O5145" s="279" t="s">
        <v>394</v>
      </c>
      <c r="P5145" s="315">
        <v>0</v>
      </c>
      <c r="Q5145" s="278"/>
      <c r="R5145" s="303"/>
      <c r="S5145" s="279" t="s">
        <v>394</v>
      </c>
      <c r="T5145" s="279" t="s">
        <v>394</v>
      </c>
      <c r="U5145" s="303"/>
      <c r="V5145" s="303"/>
      <c r="W5145" s="303"/>
      <c r="X5145" s="303"/>
      <c r="Z5145" s="303"/>
      <c r="AA5145" s="303"/>
      <c r="AC5145" s="279" t="s">
        <v>394</v>
      </c>
      <c r="AF5145" s="276">
        <f>IFERROR(VLOOKUP(A5145,'[1]قوائم الترجمة'!AC$2:AD$2397,1,0),"م")</f>
        <v>124360</v>
      </c>
      <c r="AG5145" s="242"/>
      <c r="AH5145" s="240"/>
      <c r="AI5145" s="240"/>
      <c r="AJ5145" s="240"/>
      <c r="AL5145" s="267"/>
      <c r="AM5145" s="235"/>
      <c r="AO5145" s="255"/>
      <c r="AU5145" s="234"/>
    </row>
    <row r="5146" spans="1:47" ht="24" x14ac:dyDescent="0.65">
      <c r="A5146" s="278">
        <v>124361</v>
      </c>
      <c r="B5146" s="279" t="s">
        <v>6099</v>
      </c>
      <c r="C5146" s="279" t="s">
        <v>108</v>
      </c>
      <c r="D5146" s="279" t="s">
        <v>308</v>
      </c>
      <c r="E5146" s="279" t="s">
        <v>424</v>
      </c>
      <c r="F5146" s="315" t="s">
        <v>10173</v>
      </c>
      <c r="G5146" s="315" t="s">
        <v>402</v>
      </c>
      <c r="H5146" s="279" t="s">
        <v>425</v>
      </c>
      <c r="I5146" s="279" t="s">
        <v>542</v>
      </c>
      <c r="J5146" s="279" t="s">
        <v>403</v>
      </c>
      <c r="K5146" s="280">
        <v>2020</v>
      </c>
      <c r="L5146" s="279" t="s">
        <v>404</v>
      </c>
      <c r="M5146" s="279" t="s">
        <v>394</v>
      </c>
      <c r="N5146" s="279" t="s">
        <v>394</v>
      </c>
      <c r="O5146" s="279" t="s">
        <v>394</v>
      </c>
      <c r="P5146" s="315">
        <v>0</v>
      </c>
      <c r="Q5146" s="278"/>
      <c r="R5146" s="303"/>
      <c r="S5146" s="279" t="s">
        <v>394</v>
      </c>
      <c r="T5146" s="279" t="s">
        <v>394</v>
      </c>
      <c r="U5146" s="303"/>
      <c r="V5146" s="303"/>
      <c r="W5146" s="303"/>
      <c r="X5146" s="303"/>
      <c r="Z5146" s="303"/>
      <c r="AA5146" s="303"/>
      <c r="AC5146" s="279" t="s">
        <v>394</v>
      </c>
      <c r="AF5146" s="276">
        <f>IFERROR(VLOOKUP(A5146,'[1]قوائم الترجمة'!AC$2:AD$2397,1,0),"م")</f>
        <v>124361</v>
      </c>
      <c r="AG5146" s="242"/>
      <c r="AH5146" s="240"/>
      <c r="AI5146" s="240"/>
      <c r="AJ5146" s="240"/>
      <c r="AL5146" s="267"/>
      <c r="AM5146" s="235"/>
      <c r="AO5146" s="233"/>
      <c r="AU5146" s="234"/>
    </row>
    <row r="5147" spans="1:47" ht="24" x14ac:dyDescent="0.65">
      <c r="A5147" s="278">
        <v>124362</v>
      </c>
      <c r="B5147" s="279" t="s">
        <v>6100</v>
      </c>
      <c r="C5147" s="279" t="s">
        <v>72</v>
      </c>
      <c r="D5147" s="279" t="s">
        <v>259</v>
      </c>
      <c r="E5147" s="279" t="s">
        <v>424</v>
      </c>
      <c r="F5147" s="315" t="s">
        <v>10174</v>
      </c>
      <c r="G5147" s="315" t="s">
        <v>402</v>
      </c>
      <c r="H5147" s="279" t="s">
        <v>425</v>
      </c>
      <c r="I5147" s="279" t="s">
        <v>542</v>
      </c>
      <c r="J5147" s="279" t="s">
        <v>403</v>
      </c>
      <c r="K5147" s="280">
        <v>2016</v>
      </c>
      <c r="L5147" s="279" t="s">
        <v>402</v>
      </c>
      <c r="M5147" s="279" t="s">
        <v>394</v>
      </c>
      <c r="N5147" s="279" t="s">
        <v>394</v>
      </c>
      <c r="O5147" s="279" t="s">
        <v>394</v>
      </c>
      <c r="P5147" s="315">
        <v>0</v>
      </c>
      <c r="Q5147" s="278"/>
      <c r="R5147" s="303"/>
      <c r="S5147" s="279" t="s">
        <v>394</v>
      </c>
      <c r="T5147" s="279" t="s">
        <v>394</v>
      </c>
      <c r="U5147" s="303"/>
      <c r="V5147" s="303"/>
      <c r="W5147" s="303"/>
      <c r="X5147" s="303"/>
      <c r="Z5147" s="303"/>
      <c r="AA5147" s="303"/>
      <c r="AC5147" s="279" t="s">
        <v>394</v>
      </c>
      <c r="AF5147" s="276">
        <f>IFERROR(VLOOKUP(A5147,'[1]قوائم الترجمة'!AC$2:AD$2397,1,0),"م")</f>
        <v>124362</v>
      </c>
      <c r="AG5147" s="242"/>
      <c r="AH5147" s="240"/>
      <c r="AI5147" s="240"/>
      <c r="AJ5147" s="240"/>
      <c r="AL5147" s="267"/>
      <c r="AM5147" s="235"/>
      <c r="AO5147" s="233"/>
      <c r="AU5147" s="234"/>
    </row>
    <row r="5148" spans="1:47" ht="21.6" x14ac:dyDescent="0.65">
      <c r="A5148" s="278">
        <v>124363</v>
      </c>
      <c r="B5148" s="279" t="s">
        <v>6111</v>
      </c>
      <c r="C5148" s="279" t="s">
        <v>147</v>
      </c>
      <c r="D5148" s="279" t="s">
        <v>256</v>
      </c>
      <c r="E5148" s="279" t="s">
        <v>423</v>
      </c>
      <c r="F5148" s="315" t="s">
        <v>10175</v>
      </c>
      <c r="G5148" s="315" t="s">
        <v>8180</v>
      </c>
      <c r="H5148" s="279" t="s">
        <v>425</v>
      </c>
      <c r="I5148" s="279" t="s">
        <v>5586</v>
      </c>
      <c r="J5148" s="279" t="s">
        <v>403</v>
      </c>
      <c r="K5148" s="280">
        <v>2021</v>
      </c>
      <c r="L5148" s="279" t="s">
        <v>402</v>
      </c>
      <c r="M5148" s="279" t="s">
        <v>394</v>
      </c>
      <c r="N5148" s="279" t="s">
        <v>394</v>
      </c>
      <c r="O5148" s="279" t="s">
        <v>394</v>
      </c>
      <c r="P5148" s="315">
        <v>0</v>
      </c>
      <c r="Q5148" s="278"/>
      <c r="R5148" s="303"/>
      <c r="S5148" s="279" t="s">
        <v>394</v>
      </c>
      <c r="T5148" s="279" t="s">
        <v>394</v>
      </c>
      <c r="U5148" s="303"/>
      <c r="V5148" s="303"/>
      <c r="W5148" s="303"/>
      <c r="X5148" s="303"/>
      <c r="Z5148" s="303"/>
      <c r="AA5148" s="303"/>
      <c r="AC5148" s="279" t="s">
        <v>394</v>
      </c>
      <c r="AF5148" s="276">
        <f>IFERROR(VLOOKUP(A5148,'[1]قوائم الترجمة'!AC$2:AD$2397,1,0),"م")</f>
        <v>124363</v>
      </c>
      <c r="AG5148" s="242"/>
      <c r="AH5148" s="240"/>
      <c r="AI5148" s="240"/>
      <c r="AJ5148" s="240"/>
      <c r="AL5148" s="267"/>
      <c r="AM5148" s="235"/>
      <c r="AO5148" s="255"/>
      <c r="AU5148" s="234"/>
    </row>
    <row r="5149" spans="1:47" ht="21.6" x14ac:dyDescent="0.65">
      <c r="A5149" s="278">
        <v>124364</v>
      </c>
      <c r="B5149" s="279" t="s">
        <v>6118</v>
      </c>
      <c r="C5149" s="279" t="s">
        <v>1619</v>
      </c>
      <c r="D5149" s="279" t="s">
        <v>304</v>
      </c>
      <c r="E5149" s="279" t="s">
        <v>424</v>
      </c>
      <c r="F5149" s="315" t="s">
        <v>10176</v>
      </c>
      <c r="G5149" s="315" t="s">
        <v>410</v>
      </c>
      <c r="H5149" s="279" t="s">
        <v>425</v>
      </c>
      <c r="I5149" s="279" t="s">
        <v>542</v>
      </c>
      <c r="J5149" s="279" t="s">
        <v>426</v>
      </c>
      <c r="K5149" s="280">
        <v>1999</v>
      </c>
      <c r="L5149" s="279" t="s">
        <v>410</v>
      </c>
      <c r="M5149" s="279" t="s">
        <v>394</v>
      </c>
      <c r="N5149" s="279" t="s">
        <v>394</v>
      </c>
      <c r="O5149" s="279" t="s">
        <v>394</v>
      </c>
      <c r="P5149" s="315">
        <v>0</v>
      </c>
      <c r="Q5149" s="278"/>
      <c r="R5149" s="303"/>
      <c r="S5149" s="279" t="s">
        <v>394</v>
      </c>
      <c r="T5149" s="279" t="s">
        <v>394</v>
      </c>
      <c r="U5149" s="303"/>
      <c r="V5149" s="303"/>
      <c r="W5149" s="303"/>
      <c r="X5149" s="303"/>
      <c r="Z5149" s="303"/>
      <c r="AA5149" s="303"/>
      <c r="AC5149" s="279" t="s">
        <v>394</v>
      </c>
      <c r="AF5149" s="276">
        <f>IFERROR(VLOOKUP(A5149,'[1]قوائم الترجمة'!AC$2:AD$2397,1,0),"م")</f>
        <v>124364</v>
      </c>
      <c r="AG5149" s="242"/>
      <c r="AH5149" s="240"/>
      <c r="AI5149" s="240"/>
      <c r="AJ5149" s="240"/>
      <c r="AL5149" s="267"/>
      <c r="AM5149" s="235"/>
      <c r="AO5149" s="255"/>
      <c r="AU5149" s="234"/>
    </row>
    <row r="5150" spans="1:47" ht="24" x14ac:dyDescent="0.65">
      <c r="A5150" s="278">
        <v>124365</v>
      </c>
      <c r="B5150" s="279" t="s">
        <v>6127</v>
      </c>
      <c r="C5150" s="279" t="s">
        <v>175</v>
      </c>
      <c r="D5150" s="279" t="s">
        <v>246</v>
      </c>
      <c r="E5150" s="279" t="s">
        <v>394</v>
      </c>
      <c r="F5150"/>
      <c r="H5150" s="279" t="s">
        <v>394</v>
      </c>
      <c r="I5150" s="279" t="s">
        <v>5586</v>
      </c>
      <c r="J5150" s="279" t="s">
        <v>394</v>
      </c>
      <c r="K5150" s="279" t="s">
        <v>394</v>
      </c>
      <c r="L5150" s="279" t="s">
        <v>394</v>
      </c>
      <c r="M5150" s="279" t="s">
        <v>394</v>
      </c>
      <c r="N5150" s="279" t="s">
        <v>394</v>
      </c>
      <c r="O5150" s="279" t="s">
        <v>394</v>
      </c>
      <c r="P5150" s="315">
        <v>0</v>
      </c>
      <c r="Q5150" s="279" t="s">
        <v>394</v>
      </c>
      <c r="R5150" s="279" t="s">
        <v>394</v>
      </c>
      <c r="S5150" s="279" t="s">
        <v>394</v>
      </c>
      <c r="T5150" s="279" t="s">
        <v>394</v>
      </c>
      <c r="U5150" s="279" t="s">
        <v>394</v>
      </c>
      <c r="V5150" s="279" t="s">
        <v>394</v>
      </c>
      <c r="W5150" s="279" t="s">
        <v>394</v>
      </c>
      <c r="X5150" s="279" t="s">
        <v>394</v>
      </c>
      <c r="Y5150" s="281"/>
      <c r="Z5150" s="279" t="s">
        <v>394</v>
      </c>
      <c r="AA5150" s="279" t="s">
        <v>394</v>
      </c>
      <c r="AB5150" s="281"/>
      <c r="AC5150" s="279" t="s">
        <v>394</v>
      </c>
      <c r="AF5150" s="276" t="str">
        <f>IFERROR(VLOOKUP(A5150,'[1]قوائم الترجمة'!AC$2:AD$2397,1,0),"م")</f>
        <v>م</v>
      </c>
      <c r="AG5150" s="242"/>
      <c r="AH5150" s="240"/>
      <c r="AI5150" s="240"/>
      <c r="AJ5150" s="240"/>
      <c r="AL5150" s="267"/>
      <c r="AM5150" s="235"/>
      <c r="AO5150" s="236"/>
      <c r="AU5150" s="234"/>
    </row>
    <row r="5151" spans="1:47" ht="21.6" x14ac:dyDescent="0.65">
      <c r="A5151" s="278">
        <v>124366</v>
      </c>
      <c r="B5151" s="279" t="s">
        <v>6128</v>
      </c>
      <c r="C5151" s="279" t="s">
        <v>125</v>
      </c>
      <c r="D5151" s="279" t="s">
        <v>249</v>
      </c>
      <c r="E5151" s="279" t="s">
        <v>394</v>
      </c>
      <c r="F5151"/>
      <c r="H5151" s="279" t="s">
        <v>394</v>
      </c>
      <c r="I5151" s="279" t="s">
        <v>5586</v>
      </c>
      <c r="J5151" s="279" t="s">
        <v>394</v>
      </c>
      <c r="K5151" s="279" t="s">
        <v>394</v>
      </c>
      <c r="L5151" s="279" t="s">
        <v>394</v>
      </c>
      <c r="M5151" s="279" t="s">
        <v>394</v>
      </c>
      <c r="N5151" s="279" t="s">
        <v>394</v>
      </c>
      <c r="O5151" s="279" t="s">
        <v>394</v>
      </c>
      <c r="P5151" s="315">
        <v>0</v>
      </c>
      <c r="Q5151" s="279" t="s">
        <v>394</v>
      </c>
      <c r="R5151" s="279" t="s">
        <v>394</v>
      </c>
      <c r="S5151" s="279" t="s">
        <v>394</v>
      </c>
      <c r="T5151" s="279" t="s">
        <v>394</v>
      </c>
      <c r="U5151" s="279" t="s">
        <v>394</v>
      </c>
      <c r="V5151" s="279" t="s">
        <v>394</v>
      </c>
      <c r="W5151" s="279" t="s">
        <v>394</v>
      </c>
      <c r="X5151" s="279" t="s">
        <v>394</v>
      </c>
      <c r="Y5151" s="281"/>
      <c r="Z5151" s="279" t="s">
        <v>394</v>
      </c>
      <c r="AA5151" s="279" t="s">
        <v>394</v>
      </c>
      <c r="AB5151" s="281"/>
      <c r="AC5151" s="279" t="s">
        <v>394</v>
      </c>
      <c r="AF5151" s="276" t="str">
        <f>IFERROR(VLOOKUP(A5151,'[1]قوائم الترجمة'!AC$2:AD$2397,1,0),"م")</f>
        <v>م</v>
      </c>
      <c r="AG5151" s="242"/>
      <c r="AH5151" s="240"/>
      <c r="AI5151" s="240"/>
      <c r="AJ5151" s="240"/>
      <c r="AL5151" s="267"/>
      <c r="AM5151" s="235"/>
      <c r="AO5151" s="255"/>
      <c r="AU5151" s="234"/>
    </row>
    <row r="5152" spans="1:47" ht="21.6" x14ac:dyDescent="0.65">
      <c r="A5152" s="278">
        <v>124367</v>
      </c>
      <c r="B5152" s="279" t="s">
        <v>6129</v>
      </c>
      <c r="C5152" s="279" t="s">
        <v>106</v>
      </c>
      <c r="D5152" s="279" t="s">
        <v>6130</v>
      </c>
      <c r="E5152" s="279" t="s">
        <v>424</v>
      </c>
      <c r="F5152" s="315" t="s">
        <v>10177</v>
      </c>
      <c r="G5152" s="315" t="s">
        <v>8296</v>
      </c>
      <c r="H5152" s="279" t="s">
        <v>428</v>
      </c>
      <c r="I5152" s="279" t="s">
        <v>542</v>
      </c>
      <c r="J5152" s="279" t="s">
        <v>426</v>
      </c>
      <c r="K5152" s="280">
        <v>2020</v>
      </c>
      <c r="L5152" s="279" t="s">
        <v>402</v>
      </c>
      <c r="M5152" s="279" t="s">
        <v>394</v>
      </c>
      <c r="N5152" s="279" t="s">
        <v>394</v>
      </c>
      <c r="O5152" s="279" t="s">
        <v>394</v>
      </c>
      <c r="P5152" s="315">
        <v>0</v>
      </c>
      <c r="Q5152" s="278"/>
      <c r="R5152" s="303"/>
      <c r="S5152" s="279" t="s">
        <v>394</v>
      </c>
      <c r="T5152" s="279" t="s">
        <v>394</v>
      </c>
      <c r="U5152" s="303"/>
      <c r="V5152" s="303"/>
      <c r="W5152" s="303"/>
      <c r="X5152" s="303"/>
      <c r="Z5152" s="303"/>
      <c r="AA5152" s="303"/>
      <c r="AC5152" s="279" t="s">
        <v>394</v>
      </c>
      <c r="AF5152" s="276">
        <f>IFERROR(VLOOKUP(A5152,'[1]قوائم الترجمة'!AC$2:AD$2397,1,0),"م")</f>
        <v>124367</v>
      </c>
      <c r="AG5152" s="242"/>
      <c r="AH5152" s="240"/>
      <c r="AI5152" s="240"/>
      <c r="AJ5152" s="240"/>
      <c r="AL5152" s="267"/>
      <c r="AM5152" s="235"/>
      <c r="AO5152" s="255"/>
      <c r="AU5152" s="234"/>
    </row>
    <row r="5153" spans="1:47" ht="24" x14ac:dyDescent="0.65">
      <c r="A5153" s="278">
        <v>124368</v>
      </c>
      <c r="B5153" s="279" t="s">
        <v>6139</v>
      </c>
      <c r="C5153" s="279" t="s">
        <v>6140</v>
      </c>
      <c r="D5153" s="279" t="s">
        <v>254</v>
      </c>
      <c r="E5153" s="279" t="s">
        <v>423</v>
      </c>
      <c r="F5153" s="315" t="s">
        <v>10178</v>
      </c>
      <c r="G5153" s="315" t="s">
        <v>402</v>
      </c>
      <c r="H5153" s="279" t="s">
        <v>425</v>
      </c>
      <c r="I5153" s="279" t="s">
        <v>542</v>
      </c>
      <c r="J5153" s="279" t="s">
        <v>403</v>
      </c>
      <c r="K5153" s="280">
        <v>2000</v>
      </c>
      <c r="L5153" s="279" t="s">
        <v>402</v>
      </c>
      <c r="M5153" s="279" t="s">
        <v>394</v>
      </c>
      <c r="N5153" s="279" t="s">
        <v>394</v>
      </c>
      <c r="O5153" s="279" t="s">
        <v>394</v>
      </c>
      <c r="P5153" s="315">
        <v>0</v>
      </c>
      <c r="Q5153" s="278"/>
      <c r="R5153" s="303"/>
      <c r="S5153" s="279" t="s">
        <v>394</v>
      </c>
      <c r="T5153" s="279" t="s">
        <v>394</v>
      </c>
      <c r="U5153" s="303"/>
      <c r="V5153" s="303"/>
      <c r="W5153" s="303"/>
      <c r="X5153" s="303"/>
      <c r="Z5153" s="303"/>
      <c r="AA5153" s="303"/>
      <c r="AC5153" s="279" t="s">
        <v>394</v>
      </c>
      <c r="AF5153" s="276">
        <f>IFERROR(VLOOKUP(A5153,'[1]قوائم الترجمة'!AC$2:AD$2397,1,0),"م")</f>
        <v>124368</v>
      </c>
      <c r="AG5153" s="242"/>
      <c r="AH5153" s="240"/>
      <c r="AI5153" s="240"/>
      <c r="AJ5153" s="240"/>
      <c r="AL5153" s="267"/>
      <c r="AM5153" s="235"/>
      <c r="AO5153" s="233"/>
      <c r="AU5153" s="234"/>
    </row>
    <row r="5154" spans="1:47" ht="21.6" x14ac:dyDescent="0.65">
      <c r="A5154" s="278">
        <v>124369</v>
      </c>
      <c r="B5154" s="279" t="s">
        <v>6159</v>
      </c>
      <c r="C5154" s="279" t="s">
        <v>132</v>
      </c>
      <c r="D5154" s="279" t="s">
        <v>924</v>
      </c>
      <c r="E5154" s="279" t="s">
        <v>394</v>
      </c>
      <c r="F5154"/>
      <c r="H5154" s="279" t="s">
        <v>394</v>
      </c>
      <c r="I5154" s="279" t="s">
        <v>5586</v>
      </c>
      <c r="J5154" s="279" t="s">
        <v>394</v>
      </c>
      <c r="K5154" s="279" t="s">
        <v>394</v>
      </c>
      <c r="L5154" s="279" t="s">
        <v>394</v>
      </c>
      <c r="M5154" s="279" t="s">
        <v>394</v>
      </c>
      <c r="N5154" s="279" t="s">
        <v>394</v>
      </c>
      <c r="O5154" s="279" t="s">
        <v>394</v>
      </c>
      <c r="P5154" s="315">
        <v>0</v>
      </c>
      <c r="Q5154" s="279" t="s">
        <v>394</v>
      </c>
      <c r="R5154" s="279" t="s">
        <v>394</v>
      </c>
      <c r="S5154" s="279" t="s">
        <v>394</v>
      </c>
      <c r="T5154" s="279" t="s">
        <v>394</v>
      </c>
      <c r="U5154" s="279" t="s">
        <v>394</v>
      </c>
      <c r="V5154" s="279" t="s">
        <v>394</v>
      </c>
      <c r="W5154" s="279" t="s">
        <v>394</v>
      </c>
      <c r="X5154" s="279" t="s">
        <v>394</v>
      </c>
      <c r="Y5154" s="281"/>
      <c r="Z5154" s="279" t="s">
        <v>394</v>
      </c>
      <c r="AA5154" s="279" t="s">
        <v>394</v>
      </c>
      <c r="AB5154" s="281"/>
      <c r="AC5154" s="279" t="s">
        <v>394</v>
      </c>
      <c r="AF5154" s="276" t="str">
        <f>IFERROR(VLOOKUP(A5154,'[1]قوائم الترجمة'!AC$2:AD$2397,1,0),"م")</f>
        <v>م</v>
      </c>
      <c r="AG5154" s="242"/>
      <c r="AH5154" s="240"/>
      <c r="AI5154" s="240"/>
      <c r="AJ5154" s="240"/>
      <c r="AL5154" s="267"/>
      <c r="AM5154" s="235"/>
      <c r="AO5154" s="241"/>
      <c r="AU5154" s="234"/>
    </row>
    <row r="5155" spans="1:47" ht="24" x14ac:dyDescent="0.65">
      <c r="A5155" s="278">
        <v>124370</v>
      </c>
      <c r="B5155" s="279" t="s">
        <v>6160</v>
      </c>
      <c r="C5155" s="279" t="s">
        <v>6161</v>
      </c>
      <c r="D5155" s="279" t="s">
        <v>273</v>
      </c>
      <c r="E5155" s="279" t="s">
        <v>394</v>
      </c>
      <c r="F5155"/>
      <c r="H5155" s="279" t="s">
        <v>394</v>
      </c>
      <c r="I5155" s="279" t="s">
        <v>5586</v>
      </c>
      <c r="J5155" s="279" t="s">
        <v>394</v>
      </c>
      <c r="K5155" s="279" t="s">
        <v>394</v>
      </c>
      <c r="L5155" s="279" t="s">
        <v>394</v>
      </c>
      <c r="M5155" s="279" t="s">
        <v>394</v>
      </c>
      <c r="N5155" s="279" t="s">
        <v>394</v>
      </c>
      <c r="O5155" s="279" t="s">
        <v>394</v>
      </c>
      <c r="P5155" s="315">
        <v>0</v>
      </c>
      <c r="Q5155" s="279" t="s">
        <v>394</v>
      </c>
      <c r="R5155" s="279" t="s">
        <v>394</v>
      </c>
      <c r="S5155" s="279" t="s">
        <v>394</v>
      </c>
      <c r="T5155" s="279" t="s">
        <v>394</v>
      </c>
      <c r="U5155" s="279" t="s">
        <v>394</v>
      </c>
      <c r="V5155" s="279" t="s">
        <v>394</v>
      </c>
      <c r="W5155" s="279" t="s">
        <v>394</v>
      </c>
      <c r="X5155" s="279" t="s">
        <v>394</v>
      </c>
      <c r="Y5155" s="281"/>
      <c r="Z5155" s="279" t="s">
        <v>394</v>
      </c>
      <c r="AA5155" s="279" t="s">
        <v>394</v>
      </c>
      <c r="AB5155" s="281"/>
      <c r="AC5155" s="279" t="s">
        <v>394</v>
      </c>
      <c r="AF5155" s="276" t="str">
        <f>IFERROR(VLOOKUP(A5155,'[1]قوائم الترجمة'!AC$2:AD$2397,1,0),"م")</f>
        <v>م</v>
      </c>
      <c r="AG5155" s="242"/>
      <c r="AH5155" s="240"/>
      <c r="AI5155" s="240"/>
      <c r="AJ5155" s="240"/>
      <c r="AL5155" s="267"/>
      <c r="AM5155" s="235"/>
      <c r="AO5155" s="233"/>
      <c r="AU5155" s="234"/>
    </row>
    <row r="5156" spans="1:47" ht="21.6" x14ac:dyDescent="0.65">
      <c r="A5156" s="278">
        <v>124371</v>
      </c>
      <c r="B5156" s="279" t="s">
        <v>6164</v>
      </c>
      <c r="C5156" s="279" t="s">
        <v>169</v>
      </c>
      <c r="D5156" s="279" t="s">
        <v>297</v>
      </c>
      <c r="E5156" s="279" t="s">
        <v>5660</v>
      </c>
      <c r="F5156" s="315" t="s">
        <v>10179</v>
      </c>
      <c r="G5156" s="315" t="s">
        <v>402</v>
      </c>
      <c r="H5156" s="279" t="s">
        <v>425</v>
      </c>
      <c r="I5156" s="279" t="s">
        <v>542</v>
      </c>
      <c r="J5156" s="279" t="s">
        <v>8112</v>
      </c>
      <c r="K5156" s="280">
        <v>2010</v>
      </c>
      <c r="L5156" s="279" t="s">
        <v>419</v>
      </c>
      <c r="M5156" s="279" t="s">
        <v>394</v>
      </c>
      <c r="N5156" s="279" t="s">
        <v>394</v>
      </c>
      <c r="O5156" s="279" t="s">
        <v>394</v>
      </c>
      <c r="P5156" s="315">
        <v>0</v>
      </c>
      <c r="Q5156" s="278"/>
      <c r="R5156" s="303"/>
      <c r="S5156" s="279" t="s">
        <v>394</v>
      </c>
      <c r="T5156" s="279" t="s">
        <v>394</v>
      </c>
      <c r="U5156" s="303"/>
      <c r="V5156" s="303"/>
      <c r="W5156" s="303"/>
      <c r="X5156" s="303"/>
      <c r="Z5156" s="303"/>
      <c r="AA5156" s="303"/>
      <c r="AC5156" s="279" t="s">
        <v>394</v>
      </c>
      <c r="AF5156" s="276">
        <f>IFERROR(VLOOKUP(A5156,'[1]قوائم الترجمة'!AC$2:AD$2397,1,0),"م")</f>
        <v>124371</v>
      </c>
      <c r="AG5156" s="242"/>
      <c r="AH5156" s="240"/>
      <c r="AI5156" s="240"/>
      <c r="AJ5156" s="240"/>
      <c r="AL5156" s="267"/>
      <c r="AM5156" s="235"/>
      <c r="AO5156" s="241"/>
      <c r="AU5156" s="234"/>
    </row>
    <row r="5157" spans="1:47" ht="21.6" x14ac:dyDescent="0.65">
      <c r="A5157" s="278">
        <v>124372</v>
      </c>
      <c r="B5157" s="279" t="s">
        <v>6175</v>
      </c>
      <c r="C5157" s="279" t="s">
        <v>465</v>
      </c>
      <c r="D5157" s="279" t="s">
        <v>668</v>
      </c>
      <c r="E5157" s="279" t="s">
        <v>424</v>
      </c>
      <c r="F5157" s="315" t="s">
        <v>10180</v>
      </c>
      <c r="G5157" s="315" t="s">
        <v>402</v>
      </c>
      <c r="H5157" s="279" t="s">
        <v>425</v>
      </c>
      <c r="I5157" s="279" t="s">
        <v>67</v>
      </c>
      <c r="J5157" s="279" t="s">
        <v>426</v>
      </c>
      <c r="K5157" s="280">
        <v>2015</v>
      </c>
      <c r="L5157" s="279" t="s">
        <v>402</v>
      </c>
      <c r="M5157" s="279" t="s">
        <v>394</v>
      </c>
      <c r="N5157" s="279" t="s">
        <v>394</v>
      </c>
      <c r="O5157" s="279" t="s">
        <v>394</v>
      </c>
      <c r="P5157" s="315">
        <v>0</v>
      </c>
      <c r="Q5157" s="278"/>
      <c r="R5157" s="303"/>
      <c r="S5157" s="279" t="s">
        <v>394</v>
      </c>
      <c r="T5157" s="279" t="s">
        <v>394</v>
      </c>
      <c r="U5157" s="303"/>
      <c r="V5157" s="303"/>
      <c r="W5157" s="303"/>
      <c r="X5157" s="303"/>
      <c r="Z5157" s="303"/>
      <c r="AA5157" s="303"/>
      <c r="AC5157" s="279" t="s">
        <v>394</v>
      </c>
      <c r="AF5157" s="276">
        <f>IFERROR(VLOOKUP(A5157,'[1]قوائم الترجمة'!AC$2:AD$2397,1,0),"م")</f>
        <v>124372</v>
      </c>
      <c r="AG5157" s="242"/>
      <c r="AH5157" s="240"/>
      <c r="AI5157" s="240"/>
      <c r="AJ5157" s="240"/>
      <c r="AL5157" s="267"/>
      <c r="AM5157" s="235"/>
      <c r="AO5157" s="241"/>
      <c r="AU5157" s="234"/>
    </row>
    <row r="5158" spans="1:47" ht="21.6" x14ac:dyDescent="0.65">
      <c r="A5158" s="278">
        <v>124373</v>
      </c>
      <c r="B5158" s="279" t="s">
        <v>6176</v>
      </c>
      <c r="C5158" s="279" t="s">
        <v>1220</v>
      </c>
      <c r="D5158" s="279" t="s">
        <v>10181</v>
      </c>
      <c r="E5158" s="279" t="s">
        <v>5660</v>
      </c>
      <c r="F5158" s="315" t="s">
        <v>10182</v>
      </c>
      <c r="G5158" s="315" t="s">
        <v>410</v>
      </c>
      <c r="H5158" s="279" t="s">
        <v>425</v>
      </c>
      <c r="I5158" s="279" t="s">
        <v>542</v>
      </c>
      <c r="J5158" s="279" t="s">
        <v>403</v>
      </c>
      <c r="K5158" s="280">
        <v>2004</v>
      </c>
      <c r="L5158" s="279" t="s">
        <v>410</v>
      </c>
      <c r="M5158" s="279" t="s">
        <v>394</v>
      </c>
      <c r="N5158" s="279" t="s">
        <v>394</v>
      </c>
      <c r="O5158" s="279" t="s">
        <v>394</v>
      </c>
      <c r="P5158" s="315">
        <v>0</v>
      </c>
      <c r="Q5158" s="278"/>
      <c r="R5158" s="303"/>
      <c r="S5158" s="279" t="s">
        <v>394</v>
      </c>
      <c r="T5158" s="279" t="s">
        <v>394</v>
      </c>
      <c r="U5158" s="303"/>
      <c r="V5158" s="303"/>
      <c r="W5158" s="303"/>
      <c r="X5158" s="303"/>
      <c r="Z5158" s="303"/>
      <c r="AA5158" s="303"/>
      <c r="AC5158" s="279" t="s">
        <v>394</v>
      </c>
      <c r="AF5158" s="276">
        <f>IFERROR(VLOOKUP(A5158,'[1]قوائم الترجمة'!AC$2:AD$2397,1,0),"م")</f>
        <v>124373</v>
      </c>
      <c r="AG5158" s="242"/>
      <c r="AH5158" s="240"/>
      <c r="AI5158" s="240"/>
      <c r="AJ5158" s="240"/>
      <c r="AL5158" s="267"/>
      <c r="AM5158" s="235"/>
      <c r="AO5158" s="241"/>
      <c r="AU5158" s="234"/>
    </row>
    <row r="5159" spans="1:47" ht="24" x14ac:dyDescent="0.65">
      <c r="A5159" s="278">
        <v>124374</v>
      </c>
      <c r="B5159" s="279" t="s">
        <v>6177</v>
      </c>
      <c r="C5159" s="279" t="s">
        <v>173</v>
      </c>
      <c r="D5159" s="279" t="s">
        <v>6178</v>
      </c>
      <c r="E5159" s="279" t="s">
        <v>394</v>
      </c>
      <c r="F5159"/>
      <c r="H5159" s="279" t="s">
        <v>394</v>
      </c>
      <c r="I5159" s="279" t="s">
        <v>5586</v>
      </c>
      <c r="J5159" s="279" t="s">
        <v>394</v>
      </c>
      <c r="K5159" s="279" t="s">
        <v>394</v>
      </c>
      <c r="L5159" s="279" t="s">
        <v>394</v>
      </c>
      <c r="M5159" s="279" t="s">
        <v>394</v>
      </c>
      <c r="N5159" s="279" t="s">
        <v>394</v>
      </c>
      <c r="O5159" s="279" t="s">
        <v>394</v>
      </c>
      <c r="P5159" s="315">
        <v>0</v>
      </c>
      <c r="Q5159" s="279" t="s">
        <v>394</v>
      </c>
      <c r="R5159" s="279" t="s">
        <v>394</v>
      </c>
      <c r="S5159" s="279" t="s">
        <v>394</v>
      </c>
      <c r="T5159" s="279" t="s">
        <v>394</v>
      </c>
      <c r="U5159" s="279" t="s">
        <v>394</v>
      </c>
      <c r="V5159" s="279" t="s">
        <v>394</v>
      </c>
      <c r="W5159" s="279" t="s">
        <v>394</v>
      </c>
      <c r="X5159" s="279" t="s">
        <v>394</v>
      </c>
      <c r="Y5159" s="281"/>
      <c r="Z5159" s="279" t="s">
        <v>394</v>
      </c>
      <c r="AA5159" s="279" t="s">
        <v>394</v>
      </c>
      <c r="AB5159" s="281"/>
      <c r="AC5159" s="279" t="s">
        <v>394</v>
      </c>
      <c r="AF5159" s="276" t="str">
        <f>IFERROR(VLOOKUP(A5159,'[1]قوائم الترجمة'!AC$2:AD$2397,1,0),"م")</f>
        <v>م</v>
      </c>
      <c r="AG5159" s="242"/>
      <c r="AH5159" s="240"/>
      <c r="AI5159" s="240"/>
      <c r="AJ5159" s="240"/>
      <c r="AL5159" s="267"/>
      <c r="AM5159" s="235"/>
      <c r="AO5159" s="233"/>
      <c r="AU5159" s="234"/>
    </row>
    <row r="5160" spans="1:47" ht="24" x14ac:dyDescent="0.65">
      <c r="A5160" s="278">
        <v>124375</v>
      </c>
      <c r="B5160" s="279" t="s">
        <v>6181</v>
      </c>
      <c r="C5160" s="279" t="s">
        <v>101</v>
      </c>
      <c r="D5160" s="279" t="s">
        <v>344</v>
      </c>
      <c r="E5160" s="279" t="s">
        <v>424</v>
      </c>
      <c r="F5160" s="315" t="s">
        <v>394</v>
      </c>
      <c r="G5160" s="315" t="s">
        <v>8101</v>
      </c>
      <c r="H5160" s="279" t="s">
        <v>425</v>
      </c>
      <c r="I5160" s="279" t="s">
        <v>542</v>
      </c>
      <c r="J5160" s="279" t="s">
        <v>426</v>
      </c>
      <c r="K5160" s="312"/>
      <c r="L5160" s="279" t="s">
        <v>419</v>
      </c>
      <c r="M5160" s="279" t="s">
        <v>394</v>
      </c>
      <c r="N5160" s="279" t="s">
        <v>394</v>
      </c>
      <c r="O5160" s="279" t="s">
        <v>394</v>
      </c>
      <c r="P5160" s="315">
        <v>0</v>
      </c>
      <c r="Q5160" s="278"/>
      <c r="R5160" s="303"/>
      <c r="S5160" s="279" t="s">
        <v>394</v>
      </c>
      <c r="T5160" s="279" t="s">
        <v>394</v>
      </c>
      <c r="U5160" s="303"/>
      <c r="V5160" s="303"/>
      <c r="W5160" s="303"/>
      <c r="X5160" s="303"/>
      <c r="Z5160" s="303"/>
      <c r="AA5160" s="303"/>
      <c r="AC5160" s="279" t="s">
        <v>394</v>
      </c>
      <c r="AF5160" s="276">
        <f>IFERROR(VLOOKUP(A5160,'[1]قوائم الترجمة'!AC$2:AD$2397,1,0),"م")</f>
        <v>124375</v>
      </c>
      <c r="AG5160" s="242"/>
      <c r="AH5160" s="240"/>
      <c r="AI5160" s="240"/>
      <c r="AJ5160" s="240"/>
      <c r="AL5160" s="267"/>
      <c r="AM5160" s="235"/>
      <c r="AO5160" s="233"/>
      <c r="AU5160" s="234"/>
    </row>
    <row r="5161" spans="1:47" ht="24" x14ac:dyDescent="0.65">
      <c r="A5161" s="278">
        <v>124376</v>
      </c>
      <c r="B5161" s="279" t="s">
        <v>6201</v>
      </c>
      <c r="C5161" s="279" t="s">
        <v>714</v>
      </c>
      <c r="D5161" s="279" t="s">
        <v>244</v>
      </c>
      <c r="E5161" s="279" t="s">
        <v>394</v>
      </c>
      <c r="F5161"/>
      <c r="H5161" s="279" t="s">
        <v>394</v>
      </c>
      <c r="I5161" s="279" t="s">
        <v>5586</v>
      </c>
      <c r="J5161" s="279" t="s">
        <v>394</v>
      </c>
      <c r="K5161" s="279" t="s">
        <v>394</v>
      </c>
      <c r="L5161" s="279" t="s">
        <v>394</v>
      </c>
      <c r="M5161" s="279" t="s">
        <v>394</v>
      </c>
      <c r="N5161" s="279" t="s">
        <v>394</v>
      </c>
      <c r="O5161" s="279" t="s">
        <v>394</v>
      </c>
      <c r="P5161" s="315">
        <v>0</v>
      </c>
      <c r="Q5161" s="279" t="s">
        <v>394</v>
      </c>
      <c r="R5161" s="279" t="s">
        <v>394</v>
      </c>
      <c r="S5161" s="279" t="s">
        <v>394</v>
      </c>
      <c r="T5161" s="279" t="s">
        <v>394</v>
      </c>
      <c r="U5161" s="279" t="s">
        <v>394</v>
      </c>
      <c r="V5161" s="279" t="s">
        <v>394</v>
      </c>
      <c r="W5161" s="279" t="s">
        <v>394</v>
      </c>
      <c r="X5161" s="279" t="s">
        <v>394</v>
      </c>
      <c r="Y5161" s="281"/>
      <c r="Z5161" s="279" t="s">
        <v>394</v>
      </c>
      <c r="AA5161" s="279" t="s">
        <v>394</v>
      </c>
      <c r="AB5161" s="281"/>
      <c r="AC5161" s="279" t="s">
        <v>394</v>
      </c>
      <c r="AF5161" s="276" t="str">
        <f>IFERROR(VLOOKUP(A5161,'[1]قوائم الترجمة'!AC$2:AD$2397,1,0),"م")</f>
        <v>م</v>
      </c>
      <c r="AG5161" s="242"/>
      <c r="AH5161" s="240"/>
      <c r="AI5161" s="240"/>
      <c r="AJ5161" s="240"/>
      <c r="AL5161" s="267"/>
      <c r="AM5161" s="235"/>
      <c r="AO5161" s="236"/>
      <c r="AU5161" s="234"/>
    </row>
    <row r="5162" spans="1:47" ht="21.6" x14ac:dyDescent="0.65">
      <c r="A5162" s="278">
        <v>124377</v>
      </c>
      <c r="B5162" s="279" t="s">
        <v>6203</v>
      </c>
      <c r="C5162" s="279" t="s">
        <v>6204</v>
      </c>
      <c r="D5162" s="279" t="s">
        <v>256</v>
      </c>
      <c r="E5162" s="279" t="s">
        <v>394</v>
      </c>
      <c r="F5162"/>
      <c r="H5162" s="279" t="s">
        <v>394</v>
      </c>
      <c r="I5162" s="279" t="s">
        <v>5586</v>
      </c>
      <c r="J5162" s="279" t="s">
        <v>394</v>
      </c>
      <c r="K5162" s="279" t="s">
        <v>394</v>
      </c>
      <c r="L5162" s="279" t="s">
        <v>394</v>
      </c>
      <c r="M5162" s="279" t="s">
        <v>394</v>
      </c>
      <c r="N5162" s="279" t="s">
        <v>394</v>
      </c>
      <c r="O5162" s="279" t="s">
        <v>394</v>
      </c>
      <c r="P5162" s="315">
        <v>0</v>
      </c>
      <c r="Q5162" s="279" t="s">
        <v>394</v>
      </c>
      <c r="R5162" s="279" t="s">
        <v>394</v>
      </c>
      <c r="S5162" s="279" t="s">
        <v>394</v>
      </c>
      <c r="T5162" s="279" t="s">
        <v>394</v>
      </c>
      <c r="U5162" s="279" t="s">
        <v>394</v>
      </c>
      <c r="V5162" s="279" t="s">
        <v>394</v>
      </c>
      <c r="W5162" s="279" t="s">
        <v>394</v>
      </c>
      <c r="X5162" s="279" t="s">
        <v>394</v>
      </c>
      <c r="Y5162" s="281"/>
      <c r="Z5162" s="279" t="s">
        <v>394</v>
      </c>
      <c r="AA5162" s="279" t="s">
        <v>394</v>
      </c>
      <c r="AB5162" s="281"/>
      <c r="AC5162" s="279" t="s">
        <v>394</v>
      </c>
      <c r="AF5162" s="276" t="str">
        <f>IFERROR(VLOOKUP(A5162,'[1]قوائم الترجمة'!AC$2:AD$2397,1,0),"م")</f>
        <v>م</v>
      </c>
      <c r="AG5162" s="242"/>
      <c r="AH5162" s="240"/>
      <c r="AI5162" s="240"/>
      <c r="AJ5162" s="240"/>
      <c r="AL5162" s="267"/>
      <c r="AM5162" s="235"/>
      <c r="AO5162" s="241"/>
      <c r="AU5162" s="234"/>
    </row>
    <row r="5163" spans="1:47" ht="21.6" x14ac:dyDescent="0.65">
      <c r="A5163" s="278">
        <v>124378</v>
      </c>
      <c r="B5163" s="279" t="s">
        <v>6205</v>
      </c>
      <c r="C5163" s="279" t="s">
        <v>68</v>
      </c>
      <c r="D5163" s="279" t="s">
        <v>278</v>
      </c>
      <c r="E5163" s="279" t="s">
        <v>424</v>
      </c>
      <c r="F5163" s="315" t="s">
        <v>10183</v>
      </c>
      <c r="G5163" s="315" t="s">
        <v>402</v>
      </c>
      <c r="H5163" s="279" t="s">
        <v>425</v>
      </c>
      <c r="I5163" s="279" t="s">
        <v>542</v>
      </c>
      <c r="J5163" s="279" t="s">
        <v>403</v>
      </c>
      <c r="K5163" s="280">
        <v>2020</v>
      </c>
      <c r="L5163" s="279" t="s">
        <v>402</v>
      </c>
      <c r="M5163" s="279" t="s">
        <v>394</v>
      </c>
      <c r="N5163" s="279" t="s">
        <v>394</v>
      </c>
      <c r="O5163" s="279" t="s">
        <v>394</v>
      </c>
      <c r="P5163" s="315">
        <v>0</v>
      </c>
      <c r="Q5163" s="278"/>
      <c r="R5163" s="303"/>
      <c r="S5163" s="279" t="s">
        <v>394</v>
      </c>
      <c r="T5163" s="279" t="s">
        <v>394</v>
      </c>
      <c r="U5163" s="303"/>
      <c r="V5163" s="303"/>
      <c r="W5163" s="303"/>
      <c r="X5163" s="303"/>
      <c r="Z5163" s="303"/>
      <c r="AA5163" s="303"/>
      <c r="AC5163" s="279" t="s">
        <v>394</v>
      </c>
      <c r="AF5163" s="276">
        <f>IFERROR(VLOOKUP(A5163,'[1]قوائم الترجمة'!AC$2:AD$2397,1,0),"م")</f>
        <v>124378</v>
      </c>
      <c r="AG5163" s="242"/>
      <c r="AH5163" s="240"/>
      <c r="AI5163" s="240"/>
      <c r="AJ5163" s="240"/>
      <c r="AL5163" s="267"/>
      <c r="AM5163" s="235"/>
      <c r="AO5163" s="255"/>
      <c r="AU5163" s="234"/>
    </row>
    <row r="5164" spans="1:47" ht="21.6" x14ac:dyDescent="0.65">
      <c r="A5164" s="278">
        <v>124379</v>
      </c>
      <c r="B5164" s="279" t="s">
        <v>6212</v>
      </c>
      <c r="C5164" s="279" t="s">
        <v>6213</v>
      </c>
      <c r="D5164" s="279" t="s">
        <v>2746</v>
      </c>
      <c r="E5164" s="279" t="s">
        <v>424</v>
      </c>
      <c r="F5164" s="315" t="s">
        <v>10184</v>
      </c>
      <c r="G5164" s="315" t="s">
        <v>8255</v>
      </c>
      <c r="H5164" s="279" t="s">
        <v>425</v>
      </c>
      <c r="I5164" s="279" t="s">
        <v>542</v>
      </c>
      <c r="J5164" s="279" t="s">
        <v>403</v>
      </c>
      <c r="K5164" s="280">
        <v>2020</v>
      </c>
      <c r="L5164" s="279" t="s">
        <v>402</v>
      </c>
      <c r="M5164" s="279" t="s">
        <v>394</v>
      </c>
      <c r="N5164" s="279" t="s">
        <v>394</v>
      </c>
      <c r="O5164" s="279" t="s">
        <v>394</v>
      </c>
      <c r="P5164" s="315">
        <v>0</v>
      </c>
      <c r="Q5164" s="278"/>
      <c r="R5164" s="303"/>
      <c r="S5164" s="279" t="s">
        <v>394</v>
      </c>
      <c r="T5164" s="279" t="s">
        <v>394</v>
      </c>
      <c r="U5164" s="303"/>
      <c r="V5164" s="303"/>
      <c r="W5164" s="303"/>
      <c r="X5164" s="303"/>
      <c r="Z5164" s="303"/>
      <c r="AA5164" s="303"/>
      <c r="AC5164" s="279" t="s">
        <v>394</v>
      </c>
      <c r="AF5164" s="276">
        <f>IFERROR(VLOOKUP(A5164,'[1]قوائم الترجمة'!AC$2:AD$2397,1,0),"م")</f>
        <v>124379</v>
      </c>
      <c r="AG5164" s="242"/>
      <c r="AH5164" s="240"/>
      <c r="AI5164" s="240"/>
      <c r="AJ5164" s="240"/>
      <c r="AL5164" s="267"/>
      <c r="AM5164" s="235"/>
      <c r="AO5164" s="241"/>
      <c r="AU5164" s="234"/>
    </row>
    <row r="5165" spans="1:47" ht="21.6" x14ac:dyDescent="0.65">
      <c r="A5165" s="278">
        <v>124380</v>
      </c>
      <c r="B5165" s="279" t="s">
        <v>6219</v>
      </c>
      <c r="C5165" s="279" t="s">
        <v>525</v>
      </c>
      <c r="D5165" s="279" t="s">
        <v>378</v>
      </c>
      <c r="E5165" s="279" t="s">
        <v>394</v>
      </c>
      <c r="F5165"/>
      <c r="H5165" s="279" t="s">
        <v>394</v>
      </c>
      <c r="I5165" s="279" t="s">
        <v>5586</v>
      </c>
      <c r="J5165" s="279" t="s">
        <v>394</v>
      </c>
      <c r="K5165" s="279" t="s">
        <v>394</v>
      </c>
      <c r="L5165" s="279" t="s">
        <v>394</v>
      </c>
      <c r="M5165" s="279" t="s">
        <v>394</v>
      </c>
      <c r="N5165" s="279" t="s">
        <v>394</v>
      </c>
      <c r="O5165" s="279" t="s">
        <v>394</v>
      </c>
      <c r="P5165" s="315">
        <v>0</v>
      </c>
      <c r="Q5165" s="279" t="s">
        <v>394</v>
      </c>
      <c r="R5165" s="279" t="s">
        <v>394</v>
      </c>
      <c r="S5165" s="279" t="s">
        <v>394</v>
      </c>
      <c r="T5165" s="279" t="s">
        <v>394</v>
      </c>
      <c r="U5165" s="279" t="s">
        <v>394</v>
      </c>
      <c r="V5165" s="279" t="s">
        <v>394</v>
      </c>
      <c r="W5165" s="279" t="s">
        <v>394</v>
      </c>
      <c r="X5165" s="279" t="s">
        <v>394</v>
      </c>
      <c r="Y5165" s="281"/>
      <c r="Z5165" s="279" t="s">
        <v>394</v>
      </c>
      <c r="AA5165" s="279" t="s">
        <v>394</v>
      </c>
      <c r="AB5165" s="281"/>
      <c r="AC5165" s="279" t="s">
        <v>394</v>
      </c>
      <c r="AF5165" s="276" t="str">
        <f>IFERROR(VLOOKUP(A5165,'[1]قوائم الترجمة'!AC$2:AD$2397,1,0),"م")</f>
        <v>م</v>
      </c>
      <c r="AG5165" s="242"/>
      <c r="AH5165" s="240"/>
      <c r="AI5165" s="240"/>
      <c r="AJ5165" s="240"/>
      <c r="AL5165" s="267"/>
      <c r="AM5165" s="235"/>
      <c r="AO5165" s="255"/>
      <c r="AU5165" s="234"/>
    </row>
    <row r="5166" spans="1:47" ht="24" x14ac:dyDescent="0.65">
      <c r="A5166" s="278">
        <v>124381</v>
      </c>
      <c r="B5166" s="279" t="s">
        <v>6220</v>
      </c>
      <c r="C5166" s="279" t="s">
        <v>586</v>
      </c>
      <c r="D5166" s="279" t="s">
        <v>273</v>
      </c>
      <c r="E5166" s="279" t="s">
        <v>394</v>
      </c>
      <c r="F5166"/>
      <c r="H5166" s="279" t="s">
        <v>394</v>
      </c>
      <c r="I5166" s="279" t="s">
        <v>5586</v>
      </c>
      <c r="J5166" s="279" t="s">
        <v>394</v>
      </c>
      <c r="K5166" s="279" t="s">
        <v>394</v>
      </c>
      <c r="L5166" s="279" t="s">
        <v>394</v>
      </c>
      <c r="M5166" s="279" t="s">
        <v>394</v>
      </c>
      <c r="N5166" s="279" t="s">
        <v>394</v>
      </c>
      <c r="O5166" s="279" t="s">
        <v>394</v>
      </c>
      <c r="P5166" s="315">
        <v>0</v>
      </c>
      <c r="Q5166" s="279" t="s">
        <v>394</v>
      </c>
      <c r="R5166" s="279" t="s">
        <v>394</v>
      </c>
      <c r="S5166" s="279" t="s">
        <v>394</v>
      </c>
      <c r="T5166" s="279" t="s">
        <v>394</v>
      </c>
      <c r="U5166" s="279" t="s">
        <v>394</v>
      </c>
      <c r="V5166" s="279" t="s">
        <v>394</v>
      </c>
      <c r="W5166" s="279" t="s">
        <v>394</v>
      </c>
      <c r="X5166" s="279" t="s">
        <v>394</v>
      </c>
      <c r="Y5166" s="281"/>
      <c r="Z5166" s="279" t="s">
        <v>394</v>
      </c>
      <c r="AA5166" s="279" t="s">
        <v>394</v>
      </c>
      <c r="AB5166" s="281"/>
      <c r="AC5166" s="279" t="s">
        <v>394</v>
      </c>
      <c r="AF5166" s="276" t="str">
        <f>IFERROR(VLOOKUP(A5166,'[1]قوائم الترجمة'!AC$2:AD$2397,1,0),"م")</f>
        <v>م</v>
      </c>
      <c r="AG5166" s="242"/>
      <c r="AH5166" s="240"/>
      <c r="AI5166" s="240"/>
      <c r="AJ5166" s="240"/>
      <c r="AL5166" s="267"/>
      <c r="AM5166" s="235"/>
      <c r="AO5166" s="233"/>
      <c r="AU5166" s="234"/>
    </row>
    <row r="5167" spans="1:47" ht="21.6" x14ac:dyDescent="0.65">
      <c r="A5167" s="278">
        <v>124382</v>
      </c>
      <c r="B5167" s="279" t="s">
        <v>6221</v>
      </c>
      <c r="C5167" s="279" t="s">
        <v>93</v>
      </c>
      <c r="D5167" s="279" t="s">
        <v>290</v>
      </c>
      <c r="E5167" s="279" t="s">
        <v>5660</v>
      </c>
      <c r="F5167" s="315" t="s">
        <v>10185</v>
      </c>
      <c r="G5167" s="315" t="s">
        <v>402</v>
      </c>
      <c r="H5167" s="279" t="s">
        <v>425</v>
      </c>
      <c r="I5167" s="279" t="s">
        <v>542</v>
      </c>
      <c r="J5167" s="279" t="s">
        <v>8101</v>
      </c>
      <c r="K5167" s="312"/>
      <c r="L5167" s="279" t="s">
        <v>8101</v>
      </c>
      <c r="M5167" s="279" t="s">
        <v>394</v>
      </c>
      <c r="N5167" s="279" t="s">
        <v>394</v>
      </c>
      <c r="O5167" s="279" t="s">
        <v>394</v>
      </c>
      <c r="P5167" s="315">
        <v>0</v>
      </c>
      <c r="Q5167" s="278"/>
      <c r="R5167" s="303"/>
      <c r="S5167" s="279" t="s">
        <v>394</v>
      </c>
      <c r="T5167" s="279" t="s">
        <v>394</v>
      </c>
      <c r="U5167" s="303"/>
      <c r="V5167" s="303"/>
      <c r="W5167" s="303"/>
      <c r="X5167" s="303"/>
      <c r="Z5167" s="303"/>
      <c r="AA5167" s="303"/>
      <c r="AC5167" s="279" t="s">
        <v>394</v>
      </c>
      <c r="AF5167" s="276">
        <f>IFERROR(VLOOKUP(A5167,'[1]قوائم الترجمة'!AC$2:AD$2397,1,0),"م")</f>
        <v>124382</v>
      </c>
      <c r="AG5167" s="242"/>
      <c r="AH5167" s="240"/>
      <c r="AI5167" s="240"/>
      <c r="AJ5167" s="240"/>
      <c r="AL5167" s="267"/>
      <c r="AM5167" s="235"/>
      <c r="AO5167" s="241"/>
      <c r="AU5167" s="234"/>
    </row>
    <row r="5168" spans="1:47" ht="21.6" x14ac:dyDescent="0.65">
      <c r="A5168" s="278">
        <v>124383</v>
      </c>
      <c r="B5168" s="279" t="s">
        <v>6226</v>
      </c>
      <c r="C5168" s="279" t="s">
        <v>610</v>
      </c>
      <c r="D5168" s="279" t="s">
        <v>258</v>
      </c>
      <c r="E5168" s="279" t="s">
        <v>424</v>
      </c>
      <c r="F5168" s="315" t="s">
        <v>10186</v>
      </c>
      <c r="G5168" s="315" t="s">
        <v>402</v>
      </c>
      <c r="H5168" s="279" t="s">
        <v>425</v>
      </c>
      <c r="I5168" s="279" t="s">
        <v>542</v>
      </c>
      <c r="J5168" s="279" t="s">
        <v>403</v>
      </c>
      <c r="K5168" s="280">
        <v>2021</v>
      </c>
      <c r="L5168" s="279" t="s">
        <v>402</v>
      </c>
      <c r="M5168" s="279" t="s">
        <v>394</v>
      </c>
      <c r="N5168" s="279" t="s">
        <v>394</v>
      </c>
      <c r="O5168" s="279" t="s">
        <v>394</v>
      </c>
      <c r="P5168" s="315">
        <v>0</v>
      </c>
      <c r="Q5168" s="278"/>
      <c r="R5168" s="303"/>
      <c r="S5168" s="279" t="s">
        <v>394</v>
      </c>
      <c r="T5168" s="279" t="s">
        <v>394</v>
      </c>
      <c r="U5168" s="303"/>
      <c r="V5168" s="303"/>
      <c r="W5168" s="303"/>
      <c r="X5168" s="303"/>
      <c r="Z5168" s="303"/>
      <c r="AA5168" s="303"/>
      <c r="AC5168" s="279" t="s">
        <v>394</v>
      </c>
      <c r="AF5168" s="276">
        <f>IFERROR(VLOOKUP(A5168,'[1]قوائم الترجمة'!AC$2:AD$2397,1,0),"م")</f>
        <v>124383</v>
      </c>
      <c r="AG5168" s="242"/>
      <c r="AH5168" s="240"/>
      <c r="AI5168" s="240"/>
      <c r="AJ5168" s="240"/>
      <c r="AL5168" s="267"/>
      <c r="AM5168" s="235"/>
      <c r="AO5168" s="241"/>
      <c r="AU5168" s="234"/>
    </row>
    <row r="5169" spans="1:47" ht="24" x14ac:dyDescent="0.65">
      <c r="A5169" s="278">
        <v>124384</v>
      </c>
      <c r="B5169" s="279" t="s">
        <v>6233</v>
      </c>
      <c r="C5169" s="279" t="s">
        <v>6234</v>
      </c>
      <c r="D5169" s="279" t="s">
        <v>343</v>
      </c>
      <c r="E5169" s="279" t="s">
        <v>424</v>
      </c>
      <c r="F5169" s="315" t="s">
        <v>8853</v>
      </c>
      <c r="G5169" s="315" t="s">
        <v>8118</v>
      </c>
      <c r="H5169" s="279" t="s">
        <v>425</v>
      </c>
      <c r="I5169" s="279" t="s">
        <v>542</v>
      </c>
      <c r="J5169" s="279" t="s">
        <v>426</v>
      </c>
      <c r="K5169" s="280">
        <v>2015</v>
      </c>
      <c r="L5169" s="279" t="s">
        <v>404</v>
      </c>
      <c r="M5169" s="279" t="s">
        <v>394</v>
      </c>
      <c r="N5169" s="279" t="s">
        <v>394</v>
      </c>
      <c r="O5169" s="279" t="s">
        <v>394</v>
      </c>
      <c r="P5169" s="315">
        <v>0</v>
      </c>
      <c r="Q5169" s="278"/>
      <c r="R5169" s="303"/>
      <c r="S5169" s="279" t="s">
        <v>394</v>
      </c>
      <c r="T5169" s="279" t="s">
        <v>394</v>
      </c>
      <c r="U5169" s="303"/>
      <c r="V5169" s="303"/>
      <c r="W5169" s="303"/>
      <c r="X5169" s="303"/>
      <c r="Z5169" s="303"/>
      <c r="AA5169" s="303"/>
      <c r="AC5169" s="279" t="s">
        <v>394</v>
      </c>
      <c r="AF5169" s="276">
        <f>IFERROR(VLOOKUP(A5169,'[1]قوائم الترجمة'!AC$2:AD$2397,1,0),"م")</f>
        <v>124384</v>
      </c>
      <c r="AG5169" s="242"/>
      <c r="AH5169" s="240"/>
      <c r="AI5169" s="240"/>
      <c r="AJ5169" s="240"/>
      <c r="AL5169" s="267"/>
      <c r="AM5169" s="235"/>
      <c r="AO5169" s="233"/>
      <c r="AU5169" s="234"/>
    </row>
    <row r="5170" spans="1:47" ht="24" x14ac:dyDescent="0.65">
      <c r="A5170" s="278">
        <v>124385</v>
      </c>
      <c r="B5170" s="279" t="s">
        <v>6239</v>
      </c>
      <c r="C5170" s="279" t="s">
        <v>500</v>
      </c>
      <c r="D5170" s="279" t="s">
        <v>311</v>
      </c>
      <c r="E5170" s="279" t="s">
        <v>424</v>
      </c>
      <c r="F5170" s="315" t="s">
        <v>10187</v>
      </c>
      <c r="G5170" s="315" t="s">
        <v>402</v>
      </c>
      <c r="H5170" s="279" t="s">
        <v>883</v>
      </c>
      <c r="I5170" s="279" t="s">
        <v>542</v>
      </c>
      <c r="J5170" s="279" t="s">
        <v>403</v>
      </c>
      <c r="K5170" s="280">
        <v>2021</v>
      </c>
      <c r="L5170" s="279" t="s">
        <v>402</v>
      </c>
      <c r="M5170" s="279" t="s">
        <v>394</v>
      </c>
      <c r="N5170" s="279" t="s">
        <v>394</v>
      </c>
      <c r="O5170" s="279" t="s">
        <v>394</v>
      </c>
      <c r="P5170" s="315">
        <v>0</v>
      </c>
      <c r="Q5170" s="278"/>
      <c r="R5170" s="303"/>
      <c r="S5170" s="279" t="s">
        <v>394</v>
      </c>
      <c r="T5170" s="279" t="s">
        <v>394</v>
      </c>
      <c r="U5170" s="303"/>
      <c r="V5170" s="303"/>
      <c r="W5170" s="303"/>
      <c r="X5170" s="303"/>
      <c r="Z5170" s="303"/>
      <c r="AA5170" s="303"/>
      <c r="AC5170" s="279" t="s">
        <v>394</v>
      </c>
      <c r="AF5170" s="276">
        <f>IFERROR(VLOOKUP(A5170,'[1]قوائم الترجمة'!AC$2:AD$2397,1,0),"م")</f>
        <v>124385</v>
      </c>
      <c r="AG5170" s="242"/>
      <c r="AH5170" s="240"/>
      <c r="AI5170" s="240"/>
      <c r="AJ5170" s="240"/>
      <c r="AL5170" s="267"/>
      <c r="AM5170" s="235"/>
      <c r="AO5170" s="233"/>
      <c r="AU5170" s="234"/>
    </row>
    <row r="5171" spans="1:47" ht="24" x14ac:dyDescent="0.65">
      <c r="A5171" s="278">
        <v>124386</v>
      </c>
      <c r="B5171" s="279" t="s">
        <v>6247</v>
      </c>
      <c r="C5171" s="279" t="s">
        <v>65</v>
      </c>
      <c r="D5171" s="279" t="s">
        <v>2811</v>
      </c>
      <c r="E5171" s="279" t="s">
        <v>424</v>
      </c>
      <c r="F5171" s="315" t="s">
        <v>8862</v>
      </c>
      <c r="G5171" s="315" t="s">
        <v>419</v>
      </c>
      <c r="H5171" s="279" t="s">
        <v>883</v>
      </c>
      <c r="I5171" s="279" t="s">
        <v>542</v>
      </c>
      <c r="J5171" s="279" t="s">
        <v>403</v>
      </c>
      <c r="K5171" s="280">
        <v>2021</v>
      </c>
      <c r="L5171" s="279" t="s">
        <v>404</v>
      </c>
      <c r="M5171" s="279" t="s">
        <v>394</v>
      </c>
      <c r="N5171" s="279" t="s">
        <v>394</v>
      </c>
      <c r="O5171" s="279" t="s">
        <v>394</v>
      </c>
      <c r="P5171" s="315">
        <v>0</v>
      </c>
      <c r="Q5171" s="278"/>
      <c r="R5171" s="303"/>
      <c r="S5171" s="279" t="s">
        <v>394</v>
      </c>
      <c r="T5171" s="279" t="s">
        <v>394</v>
      </c>
      <c r="U5171" s="303"/>
      <c r="V5171" s="303"/>
      <c r="W5171" s="303"/>
      <c r="X5171" s="303"/>
      <c r="Z5171" s="303"/>
      <c r="AA5171" s="303"/>
      <c r="AC5171" s="279" t="s">
        <v>394</v>
      </c>
      <c r="AF5171" s="276">
        <f>IFERROR(VLOOKUP(A5171,'[1]قوائم الترجمة'!AC$2:AD$2397,1,0),"م")</f>
        <v>124386</v>
      </c>
      <c r="AG5171" s="242"/>
      <c r="AH5171" s="240"/>
      <c r="AI5171" s="240"/>
      <c r="AJ5171" s="240"/>
      <c r="AL5171" s="267"/>
      <c r="AM5171" s="235"/>
      <c r="AO5171" s="236"/>
      <c r="AU5171" s="234"/>
    </row>
    <row r="5172" spans="1:47" ht="24" x14ac:dyDescent="0.65">
      <c r="A5172" s="278">
        <v>124387</v>
      </c>
      <c r="B5172" s="279" t="s">
        <v>6256</v>
      </c>
      <c r="C5172" s="279" t="s">
        <v>109</v>
      </c>
      <c r="D5172" s="279" t="s">
        <v>262</v>
      </c>
      <c r="E5172" s="279" t="s">
        <v>424</v>
      </c>
      <c r="F5172" s="315" t="s">
        <v>10188</v>
      </c>
      <c r="G5172" s="315" t="s">
        <v>8314</v>
      </c>
      <c r="H5172" s="279" t="s">
        <v>425</v>
      </c>
      <c r="I5172" s="279" t="s">
        <v>542</v>
      </c>
      <c r="J5172" s="279" t="s">
        <v>426</v>
      </c>
      <c r="K5172" s="280">
        <v>1988</v>
      </c>
      <c r="L5172" s="279" t="s">
        <v>402</v>
      </c>
      <c r="M5172" s="279" t="s">
        <v>394</v>
      </c>
      <c r="N5172" s="279" t="s">
        <v>394</v>
      </c>
      <c r="O5172" s="279" t="s">
        <v>394</v>
      </c>
      <c r="P5172" s="315">
        <v>0</v>
      </c>
      <c r="Q5172" s="278"/>
      <c r="R5172" s="303"/>
      <c r="S5172" s="279" t="s">
        <v>394</v>
      </c>
      <c r="T5172" s="279" t="s">
        <v>394</v>
      </c>
      <c r="U5172" s="303"/>
      <c r="V5172" s="303"/>
      <c r="W5172" s="303"/>
      <c r="X5172" s="303"/>
      <c r="Z5172" s="303"/>
      <c r="AA5172" s="303"/>
      <c r="AC5172" s="279" t="s">
        <v>394</v>
      </c>
      <c r="AF5172" s="276">
        <f>IFERROR(VLOOKUP(A5172,'[1]قوائم الترجمة'!AC$2:AD$2397,1,0),"م")</f>
        <v>124387</v>
      </c>
      <c r="AG5172" s="242"/>
      <c r="AH5172" s="240"/>
      <c r="AI5172" s="240"/>
      <c r="AJ5172" s="240"/>
      <c r="AL5172" s="267"/>
      <c r="AM5172" s="235"/>
      <c r="AO5172" s="236"/>
      <c r="AU5172" s="234"/>
    </row>
    <row r="5173" spans="1:47" ht="21.6" x14ac:dyDescent="0.65">
      <c r="A5173" s="278">
        <v>124388</v>
      </c>
      <c r="B5173" s="279" t="s">
        <v>6259</v>
      </c>
      <c r="C5173" s="279" t="s">
        <v>149</v>
      </c>
      <c r="D5173" s="279" t="s">
        <v>6260</v>
      </c>
      <c r="E5173" s="279" t="s">
        <v>424</v>
      </c>
      <c r="F5173" s="315" t="s">
        <v>10189</v>
      </c>
      <c r="G5173" s="315" t="s">
        <v>417</v>
      </c>
      <c r="H5173" s="279" t="s">
        <v>425</v>
      </c>
      <c r="I5173" s="279" t="s">
        <v>542</v>
      </c>
      <c r="J5173" s="279" t="s">
        <v>426</v>
      </c>
      <c r="K5173" s="280">
        <v>2020</v>
      </c>
      <c r="L5173" s="279" t="s">
        <v>417</v>
      </c>
      <c r="M5173" s="279" t="s">
        <v>394</v>
      </c>
      <c r="N5173" s="279" t="s">
        <v>394</v>
      </c>
      <c r="O5173" s="279" t="s">
        <v>394</v>
      </c>
      <c r="P5173" s="315">
        <v>0</v>
      </c>
      <c r="Q5173" s="278"/>
      <c r="R5173" s="303"/>
      <c r="S5173" s="279" t="s">
        <v>394</v>
      </c>
      <c r="T5173" s="279" t="s">
        <v>394</v>
      </c>
      <c r="U5173" s="303"/>
      <c r="V5173" s="303"/>
      <c r="W5173" s="303"/>
      <c r="X5173" s="303"/>
      <c r="Z5173" s="303"/>
      <c r="AA5173" s="303"/>
      <c r="AC5173" s="279" t="s">
        <v>394</v>
      </c>
      <c r="AF5173" s="276">
        <f>IFERROR(VLOOKUP(A5173,'[1]قوائم الترجمة'!AC$2:AD$2397,1,0),"م")</f>
        <v>124388</v>
      </c>
      <c r="AG5173" s="242"/>
      <c r="AH5173" s="240"/>
      <c r="AI5173" s="240"/>
      <c r="AJ5173" s="240"/>
      <c r="AL5173" s="267"/>
      <c r="AM5173" s="235"/>
      <c r="AO5173" s="255"/>
      <c r="AU5173" s="234"/>
    </row>
    <row r="5174" spans="1:47" ht="21.6" x14ac:dyDescent="0.65">
      <c r="A5174" s="278">
        <v>124389</v>
      </c>
      <c r="B5174" s="279" t="s">
        <v>6266</v>
      </c>
      <c r="C5174" s="279" t="s">
        <v>615</v>
      </c>
      <c r="D5174" s="279" t="s">
        <v>330</v>
      </c>
      <c r="E5174" s="279" t="s">
        <v>5660</v>
      </c>
      <c r="F5174" s="315" t="s">
        <v>10190</v>
      </c>
      <c r="G5174" s="315" t="s">
        <v>402</v>
      </c>
      <c r="H5174" s="279" t="s">
        <v>425</v>
      </c>
      <c r="I5174" s="279" t="s">
        <v>542</v>
      </c>
      <c r="J5174" s="279" t="s">
        <v>8112</v>
      </c>
      <c r="K5174" s="280">
        <v>2018</v>
      </c>
      <c r="L5174" s="279" t="s">
        <v>402</v>
      </c>
      <c r="M5174" s="279" t="s">
        <v>394</v>
      </c>
      <c r="N5174" s="279" t="s">
        <v>394</v>
      </c>
      <c r="O5174" s="279" t="s">
        <v>394</v>
      </c>
      <c r="P5174" s="315">
        <v>0</v>
      </c>
      <c r="Q5174" s="278"/>
      <c r="R5174" s="303"/>
      <c r="S5174" s="279" t="s">
        <v>394</v>
      </c>
      <c r="T5174" s="279" t="s">
        <v>394</v>
      </c>
      <c r="U5174" s="303"/>
      <c r="V5174" s="303"/>
      <c r="W5174" s="303"/>
      <c r="X5174" s="303"/>
      <c r="Z5174" s="303"/>
      <c r="AA5174" s="303"/>
      <c r="AC5174" s="279" t="s">
        <v>394</v>
      </c>
      <c r="AF5174" s="276">
        <f>IFERROR(VLOOKUP(A5174,'[1]قوائم الترجمة'!AC$2:AD$2397,1,0),"م")</f>
        <v>124389</v>
      </c>
      <c r="AG5174" s="242"/>
      <c r="AH5174" s="240"/>
      <c r="AI5174" s="240"/>
      <c r="AJ5174" s="240"/>
      <c r="AL5174" s="267"/>
      <c r="AM5174" s="235"/>
      <c r="AO5174" s="255"/>
      <c r="AU5174" s="234"/>
    </row>
    <row r="5175" spans="1:47" ht="24" x14ac:dyDescent="0.65">
      <c r="A5175" s="278">
        <v>124390</v>
      </c>
      <c r="B5175" s="279" t="s">
        <v>6267</v>
      </c>
      <c r="C5175" s="279" t="s">
        <v>6268</v>
      </c>
      <c r="D5175" s="279" t="s">
        <v>355</v>
      </c>
      <c r="E5175" s="279" t="s">
        <v>394</v>
      </c>
      <c r="F5175"/>
      <c r="H5175" s="279" t="s">
        <v>394</v>
      </c>
      <c r="I5175" s="279" t="s">
        <v>5586</v>
      </c>
      <c r="J5175" s="279" t="s">
        <v>394</v>
      </c>
      <c r="K5175" s="279" t="s">
        <v>394</v>
      </c>
      <c r="L5175" s="279" t="s">
        <v>394</v>
      </c>
      <c r="M5175" s="279" t="s">
        <v>394</v>
      </c>
      <c r="N5175" s="279" t="s">
        <v>394</v>
      </c>
      <c r="O5175" s="279" t="s">
        <v>394</v>
      </c>
      <c r="P5175" s="315">
        <v>0</v>
      </c>
      <c r="Q5175" s="279" t="s">
        <v>394</v>
      </c>
      <c r="R5175" s="279" t="s">
        <v>394</v>
      </c>
      <c r="S5175" s="279" t="s">
        <v>394</v>
      </c>
      <c r="T5175" s="279" t="s">
        <v>394</v>
      </c>
      <c r="U5175" s="279" t="s">
        <v>394</v>
      </c>
      <c r="V5175" s="279" t="s">
        <v>394</v>
      </c>
      <c r="W5175" s="279" t="s">
        <v>394</v>
      </c>
      <c r="X5175" s="279" t="s">
        <v>394</v>
      </c>
      <c r="Y5175" s="281"/>
      <c r="Z5175" s="279" t="s">
        <v>394</v>
      </c>
      <c r="AA5175" s="279" t="s">
        <v>394</v>
      </c>
      <c r="AB5175" s="281"/>
      <c r="AC5175" s="279" t="s">
        <v>394</v>
      </c>
      <c r="AF5175" s="276" t="str">
        <f>IFERROR(VLOOKUP(A5175,'[1]قوائم الترجمة'!AC$2:AD$2397,1,0),"م")</f>
        <v>م</v>
      </c>
      <c r="AG5175" s="242"/>
      <c r="AH5175" s="240"/>
      <c r="AI5175" s="240"/>
      <c r="AJ5175" s="240"/>
      <c r="AL5175" s="267"/>
      <c r="AM5175" s="235"/>
      <c r="AO5175" s="233"/>
      <c r="AU5175" s="234"/>
    </row>
    <row r="5176" spans="1:47" ht="21.6" x14ac:dyDescent="0.65">
      <c r="A5176" s="278">
        <v>124391</v>
      </c>
      <c r="B5176" s="279" t="s">
        <v>6271</v>
      </c>
      <c r="C5176" s="279" t="s">
        <v>68</v>
      </c>
      <c r="D5176" s="279" t="s">
        <v>366</v>
      </c>
      <c r="E5176" s="279" t="s">
        <v>424</v>
      </c>
      <c r="F5176" s="315" t="s">
        <v>10191</v>
      </c>
      <c r="G5176" s="315" t="s">
        <v>8269</v>
      </c>
      <c r="H5176" s="279" t="s">
        <v>425</v>
      </c>
      <c r="I5176" s="279" t="s">
        <v>5586</v>
      </c>
      <c r="J5176" s="279" t="s">
        <v>426</v>
      </c>
      <c r="K5176" s="280">
        <v>2022</v>
      </c>
      <c r="L5176" s="279" t="s">
        <v>402</v>
      </c>
      <c r="M5176" s="279" t="s">
        <v>394</v>
      </c>
      <c r="N5176" s="279" t="s">
        <v>394</v>
      </c>
      <c r="O5176" s="279" t="s">
        <v>394</v>
      </c>
      <c r="P5176" s="315">
        <v>0</v>
      </c>
      <c r="Q5176" s="278"/>
      <c r="R5176" s="303"/>
      <c r="S5176" s="279" t="s">
        <v>394</v>
      </c>
      <c r="T5176" s="279" t="s">
        <v>394</v>
      </c>
      <c r="U5176" s="303"/>
      <c r="V5176" s="303"/>
      <c r="W5176" s="303"/>
      <c r="X5176" s="303"/>
      <c r="Z5176" s="303"/>
      <c r="AA5176" s="303"/>
      <c r="AC5176" s="279" t="s">
        <v>394</v>
      </c>
      <c r="AF5176" s="276">
        <f>IFERROR(VLOOKUP(A5176,'[1]قوائم الترجمة'!AC$2:AD$2397,1,0),"م")</f>
        <v>124391</v>
      </c>
      <c r="AG5176" s="242"/>
      <c r="AH5176" s="240"/>
      <c r="AI5176" s="240"/>
      <c r="AJ5176" s="240"/>
      <c r="AL5176" s="267"/>
      <c r="AM5176" s="235"/>
      <c r="AO5176" s="241"/>
      <c r="AU5176" s="234"/>
    </row>
    <row r="5177" spans="1:47" ht="24" x14ac:dyDescent="0.65">
      <c r="A5177" s="278">
        <v>124392</v>
      </c>
      <c r="B5177" s="279" t="s">
        <v>6272</v>
      </c>
      <c r="C5177" s="279" t="s">
        <v>6273</v>
      </c>
      <c r="D5177" s="279" t="s">
        <v>1083</v>
      </c>
      <c r="E5177" s="279" t="s">
        <v>424</v>
      </c>
      <c r="F5177" s="315" t="s">
        <v>10192</v>
      </c>
      <c r="G5177" s="315" t="s">
        <v>402</v>
      </c>
      <c r="H5177" s="279" t="s">
        <v>883</v>
      </c>
      <c r="I5177" s="279" t="s">
        <v>542</v>
      </c>
      <c r="J5177" s="279" t="s">
        <v>403</v>
      </c>
      <c r="K5177" s="280">
        <v>2019</v>
      </c>
      <c r="L5177" s="279" t="s">
        <v>402</v>
      </c>
      <c r="M5177" s="279" t="s">
        <v>394</v>
      </c>
      <c r="N5177" s="279" t="s">
        <v>394</v>
      </c>
      <c r="O5177" s="279" t="s">
        <v>394</v>
      </c>
      <c r="P5177" s="315">
        <v>0</v>
      </c>
      <c r="Q5177" s="278"/>
      <c r="R5177" s="303"/>
      <c r="S5177" s="279" t="s">
        <v>394</v>
      </c>
      <c r="T5177" s="279" t="s">
        <v>394</v>
      </c>
      <c r="U5177" s="303"/>
      <c r="V5177" s="303"/>
      <c r="W5177" s="303"/>
      <c r="X5177" s="303"/>
      <c r="Z5177" s="303"/>
      <c r="AA5177" s="303"/>
      <c r="AC5177" s="279" t="s">
        <v>394</v>
      </c>
      <c r="AF5177" s="276">
        <f>IFERROR(VLOOKUP(A5177,'[1]قوائم الترجمة'!AC$2:AD$2397,1,0),"م")</f>
        <v>124392</v>
      </c>
      <c r="AG5177" s="242"/>
      <c r="AH5177" s="240"/>
      <c r="AI5177" s="240"/>
      <c r="AJ5177" s="240"/>
      <c r="AL5177" s="267"/>
      <c r="AM5177" s="235"/>
      <c r="AO5177" s="233"/>
      <c r="AU5177" s="234"/>
    </row>
    <row r="5178" spans="1:47" ht="24" x14ac:dyDescent="0.65">
      <c r="A5178" s="278">
        <v>124393</v>
      </c>
      <c r="B5178" s="279" t="s">
        <v>6275</v>
      </c>
      <c r="C5178" s="279" t="s">
        <v>68</v>
      </c>
      <c r="D5178" s="279" t="s">
        <v>262</v>
      </c>
      <c r="E5178" s="279" t="s">
        <v>424</v>
      </c>
      <c r="F5178" s="315" t="s">
        <v>10193</v>
      </c>
      <c r="G5178" s="315" t="s">
        <v>402</v>
      </c>
      <c r="H5178" s="279" t="s">
        <v>425</v>
      </c>
      <c r="I5178" s="279" t="s">
        <v>542</v>
      </c>
      <c r="J5178" s="279" t="s">
        <v>426</v>
      </c>
      <c r="K5178" s="280">
        <v>2021</v>
      </c>
      <c r="L5178" s="279" t="s">
        <v>404</v>
      </c>
      <c r="M5178" s="279" t="s">
        <v>394</v>
      </c>
      <c r="N5178" s="279" t="s">
        <v>394</v>
      </c>
      <c r="O5178" s="279" t="s">
        <v>394</v>
      </c>
      <c r="P5178" s="315">
        <v>0</v>
      </c>
      <c r="Q5178" s="278"/>
      <c r="R5178" s="303"/>
      <c r="S5178" s="279" t="s">
        <v>394</v>
      </c>
      <c r="T5178" s="279" t="s">
        <v>394</v>
      </c>
      <c r="U5178" s="303"/>
      <c r="V5178" s="303"/>
      <c r="W5178" s="303"/>
      <c r="X5178" s="303"/>
      <c r="Z5178" s="303"/>
      <c r="AA5178" s="303"/>
      <c r="AC5178" s="279" t="s">
        <v>394</v>
      </c>
      <c r="AF5178" s="276">
        <f>IFERROR(VLOOKUP(A5178,'[1]قوائم الترجمة'!AC$2:AD$2397,1,0),"م")</f>
        <v>124393</v>
      </c>
      <c r="AG5178" s="242"/>
      <c r="AH5178" s="240"/>
      <c r="AI5178" s="240"/>
      <c r="AJ5178" s="240"/>
      <c r="AL5178" s="267"/>
      <c r="AM5178" s="235"/>
      <c r="AO5178" s="236"/>
      <c r="AU5178" s="234"/>
    </row>
    <row r="5179" spans="1:47" ht="21.6" x14ac:dyDescent="0.65">
      <c r="A5179" s="278">
        <v>124394</v>
      </c>
      <c r="B5179" s="279" t="s">
        <v>6276</v>
      </c>
      <c r="C5179" s="279" t="s">
        <v>99</v>
      </c>
      <c r="D5179" s="279" t="s">
        <v>526</v>
      </c>
      <c r="E5179" s="279" t="s">
        <v>424</v>
      </c>
      <c r="F5179" s="315" t="s">
        <v>10194</v>
      </c>
      <c r="G5179" s="315" t="s">
        <v>402</v>
      </c>
      <c r="H5179" s="279" t="s">
        <v>425</v>
      </c>
      <c r="I5179" s="279" t="s">
        <v>542</v>
      </c>
      <c r="J5179" s="279" t="s">
        <v>403</v>
      </c>
      <c r="K5179" s="280">
        <v>2021</v>
      </c>
      <c r="L5179" s="279" t="s">
        <v>404</v>
      </c>
      <c r="M5179" s="279" t="s">
        <v>394</v>
      </c>
      <c r="N5179" s="279" t="s">
        <v>394</v>
      </c>
      <c r="O5179" s="279" t="s">
        <v>394</v>
      </c>
      <c r="P5179" s="315">
        <v>0</v>
      </c>
      <c r="Q5179" s="278"/>
      <c r="R5179" s="303"/>
      <c r="S5179" s="279" t="s">
        <v>394</v>
      </c>
      <c r="T5179" s="279" t="s">
        <v>394</v>
      </c>
      <c r="U5179" s="303"/>
      <c r="V5179" s="303"/>
      <c r="W5179" s="303"/>
      <c r="X5179" s="303"/>
      <c r="Z5179" s="303"/>
      <c r="AA5179" s="303"/>
      <c r="AC5179" s="279" t="s">
        <v>394</v>
      </c>
      <c r="AF5179" s="276">
        <f>IFERROR(VLOOKUP(A5179,'[1]قوائم الترجمة'!AC$2:AD$2397,1,0),"م")</f>
        <v>124394</v>
      </c>
      <c r="AG5179" s="242"/>
      <c r="AH5179" s="240"/>
      <c r="AI5179" s="240"/>
      <c r="AJ5179" s="240"/>
      <c r="AL5179" s="267"/>
      <c r="AM5179" s="235"/>
      <c r="AO5179" s="241"/>
      <c r="AU5179" s="234"/>
    </row>
    <row r="5180" spans="1:47" ht="21.6" x14ac:dyDescent="0.65">
      <c r="A5180" s="278">
        <v>124395</v>
      </c>
      <c r="B5180" s="279" t="s">
        <v>6285</v>
      </c>
      <c r="C5180" s="279" t="s">
        <v>63</v>
      </c>
      <c r="D5180" s="279" t="s">
        <v>475</v>
      </c>
      <c r="E5180" s="279" t="s">
        <v>394</v>
      </c>
      <c r="F5180"/>
      <c r="H5180" s="279" t="s">
        <v>394</v>
      </c>
      <c r="I5180" s="279" t="s">
        <v>5586</v>
      </c>
      <c r="J5180" s="279" t="s">
        <v>394</v>
      </c>
      <c r="K5180" s="279" t="s">
        <v>394</v>
      </c>
      <c r="L5180" s="279" t="s">
        <v>394</v>
      </c>
      <c r="M5180" s="279" t="s">
        <v>394</v>
      </c>
      <c r="N5180" s="279" t="s">
        <v>394</v>
      </c>
      <c r="O5180" s="279" t="s">
        <v>394</v>
      </c>
      <c r="P5180" s="315">
        <v>0</v>
      </c>
      <c r="Q5180" s="279" t="s">
        <v>394</v>
      </c>
      <c r="R5180" s="279" t="s">
        <v>394</v>
      </c>
      <c r="S5180" s="279" t="s">
        <v>394</v>
      </c>
      <c r="T5180" s="279" t="s">
        <v>394</v>
      </c>
      <c r="U5180" s="279" t="s">
        <v>394</v>
      </c>
      <c r="V5180" s="279" t="s">
        <v>394</v>
      </c>
      <c r="W5180" s="279" t="s">
        <v>394</v>
      </c>
      <c r="X5180" s="279" t="s">
        <v>394</v>
      </c>
      <c r="Y5180" s="281"/>
      <c r="Z5180" s="279" t="s">
        <v>394</v>
      </c>
      <c r="AA5180" s="279" t="s">
        <v>394</v>
      </c>
      <c r="AB5180" s="281"/>
      <c r="AC5180" s="279" t="s">
        <v>394</v>
      </c>
      <c r="AF5180" s="276" t="str">
        <f>IFERROR(VLOOKUP(A5180,'[1]قوائم الترجمة'!AC$2:AD$2397,1,0),"م")</f>
        <v>م</v>
      </c>
      <c r="AG5180" s="242"/>
      <c r="AH5180" s="240"/>
      <c r="AI5180" s="240"/>
      <c r="AJ5180" s="240"/>
      <c r="AL5180" s="267"/>
      <c r="AM5180" s="235"/>
      <c r="AO5180" s="255"/>
      <c r="AU5180" s="234"/>
    </row>
    <row r="5181" spans="1:47" ht="21.6" x14ac:dyDescent="0.65">
      <c r="A5181" s="278">
        <v>124396</v>
      </c>
      <c r="B5181" s="279" t="s">
        <v>6304</v>
      </c>
      <c r="C5181" s="279" t="s">
        <v>68</v>
      </c>
      <c r="D5181" s="279" t="s">
        <v>467</v>
      </c>
      <c r="E5181" s="279" t="s">
        <v>424</v>
      </c>
      <c r="F5181" s="315" t="s">
        <v>394</v>
      </c>
      <c r="G5181" s="315" t="s">
        <v>10195</v>
      </c>
      <c r="H5181" s="279" t="s">
        <v>425</v>
      </c>
      <c r="I5181" s="279" t="s">
        <v>542</v>
      </c>
      <c r="J5181" s="279" t="s">
        <v>403</v>
      </c>
      <c r="K5181" s="312"/>
      <c r="L5181" s="279" t="s">
        <v>414</v>
      </c>
      <c r="M5181" s="279" t="s">
        <v>394</v>
      </c>
      <c r="N5181" s="279" t="s">
        <v>394</v>
      </c>
      <c r="O5181" s="279" t="s">
        <v>394</v>
      </c>
      <c r="P5181" s="315">
        <v>0</v>
      </c>
      <c r="Q5181" s="278"/>
      <c r="R5181" s="303"/>
      <c r="S5181" s="279" t="s">
        <v>394</v>
      </c>
      <c r="T5181" s="279" t="s">
        <v>394</v>
      </c>
      <c r="U5181" s="303"/>
      <c r="V5181" s="303"/>
      <c r="W5181" s="303"/>
      <c r="X5181" s="303"/>
      <c r="Z5181" s="303"/>
      <c r="AA5181" s="303"/>
      <c r="AC5181" s="279" t="s">
        <v>394</v>
      </c>
      <c r="AF5181" s="276">
        <f>IFERROR(VLOOKUP(A5181,'[1]قوائم الترجمة'!AC$2:AD$2397,1,0),"م")</f>
        <v>124396</v>
      </c>
      <c r="AG5181" s="242"/>
      <c r="AH5181" s="240"/>
      <c r="AI5181" s="240"/>
      <c r="AJ5181" s="240"/>
      <c r="AL5181" s="267"/>
      <c r="AM5181" s="235"/>
      <c r="AO5181" s="255"/>
      <c r="AU5181" s="234"/>
    </row>
    <row r="5182" spans="1:47" ht="21.6" x14ac:dyDescent="0.65">
      <c r="A5182" s="278">
        <v>124397</v>
      </c>
      <c r="B5182" s="279" t="s">
        <v>6311</v>
      </c>
      <c r="C5182" s="279" t="s">
        <v>68</v>
      </c>
      <c r="D5182" s="279" t="s">
        <v>10196</v>
      </c>
      <c r="E5182" s="279" t="s">
        <v>424</v>
      </c>
      <c r="F5182" s="315" t="s">
        <v>394</v>
      </c>
      <c r="G5182" s="315" t="s">
        <v>402</v>
      </c>
      <c r="H5182" s="279" t="s">
        <v>428</v>
      </c>
      <c r="I5182" s="279" t="s">
        <v>542</v>
      </c>
      <c r="J5182" s="279" t="s">
        <v>426</v>
      </c>
      <c r="K5182" s="280">
        <v>2011</v>
      </c>
      <c r="L5182" s="279" t="s">
        <v>417</v>
      </c>
      <c r="M5182" s="279" t="s">
        <v>394</v>
      </c>
      <c r="N5182" s="279" t="s">
        <v>394</v>
      </c>
      <c r="O5182" s="279" t="s">
        <v>394</v>
      </c>
      <c r="P5182" s="315">
        <v>0</v>
      </c>
      <c r="Q5182" s="278"/>
      <c r="R5182" s="303"/>
      <c r="S5182" s="279" t="s">
        <v>394</v>
      </c>
      <c r="T5182" s="279" t="s">
        <v>394</v>
      </c>
      <c r="U5182" s="303"/>
      <c r="V5182" s="303"/>
      <c r="W5182" s="303"/>
      <c r="X5182" s="303"/>
      <c r="Z5182" s="303"/>
      <c r="AA5182" s="303"/>
      <c r="AC5182" s="279" t="s">
        <v>394</v>
      </c>
      <c r="AF5182" s="276">
        <f>IFERROR(VLOOKUP(A5182,'[1]قوائم الترجمة'!AC$2:AD$2397,1,0),"م")</f>
        <v>124397</v>
      </c>
      <c r="AG5182" s="242"/>
      <c r="AH5182" s="240"/>
      <c r="AI5182" s="240"/>
      <c r="AJ5182" s="240"/>
      <c r="AL5182" s="267"/>
      <c r="AM5182" s="235"/>
      <c r="AO5182" s="255"/>
      <c r="AU5182" s="234"/>
    </row>
    <row r="5183" spans="1:47" ht="24" x14ac:dyDescent="0.65">
      <c r="A5183" s="278">
        <v>124398</v>
      </c>
      <c r="B5183" s="279" t="s">
        <v>6312</v>
      </c>
      <c r="C5183" s="279" t="s">
        <v>71</v>
      </c>
      <c r="D5183" s="279" t="s">
        <v>320</v>
      </c>
      <c r="E5183" s="279" t="s">
        <v>424</v>
      </c>
      <c r="F5183" s="315" t="s">
        <v>10197</v>
      </c>
      <c r="G5183" s="315" t="s">
        <v>8317</v>
      </c>
      <c r="H5183" s="279" t="s">
        <v>425</v>
      </c>
      <c r="I5183" s="279" t="s">
        <v>542</v>
      </c>
      <c r="J5183" s="279" t="s">
        <v>403</v>
      </c>
      <c r="K5183" s="280">
        <v>2017</v>
      </c>
      <c r="L5183" s="279" t="s">
        <v>402</v>
      </c>
      <c r="M5183" s="279" t="s">
        <v>394</v>
      </c>
      <c r="N5183" s="279" t="s">
        <v>394</v>
      </c>
      <c r="O5183" s="279" t="s">
        <v>394</v>
      </c>
      <c r="P5183" s="315">
        <v>0</v>
      </c>
      <c r="Q5183" s="278"/>
      <c r="R5183" s="303"/>
      <c r="S5183" s="279" t="s">
        <v>394</v>
      </c>
      <c r="T5183" s="279" t="s">
        <v>394</v>
      </c>
      <c r="U5183" s="303"/>
      <c r="V5183" s="303"/>
      <c r="W5183" s="303"/>
      <c r="X5183" s="303"/>
      <c r="Z5183" s="303"/>
      <c r="AA5183" s="303"/>
      <c r="AC5183" s="279" t="s">
        <v>394</v>
      </c>
      <c r="AF5183" s="276">
        <f>IFERROR(VLOOKUP(A5183,'[1]قوائم الترجمة'!AC$2:AD$2397,1,0),"م")</f>
        <v>124398</v>
      </c>
      <c r="AG5183" s="242"/>
      <c r="AH5183" s="240"/>
      <c r="AI5183" s="240"/>
      <c r="AJ5183" s="240"/>
      <c r="AL5183" s="267"/>
      <c r="AM5183" s="235"/>
      <c r="AO5183" s="233"/>
      <c r="AU5183" s="234"/>
    </row>
    <row r="5184" spans="1:47" ht="24" x14ac:dyDescent="0.65">
      <c r="A5184" s="278">
        <v>124399</v>
      </c>
      <c r="B5184" s="279" t="s">
        <v>6318</v>
      </c>
      <c r="C5184" s="279" t="s">
        <v>68</v>
      </c>
      <c r="D5184" s="279" t="s">
        <v>259</v>
      </c>
      <c r="E5184" s="279" t="s">
        <v>424</v>
      </c>
      <c r="F5184" s="315" t="s">
        <v>10198</v>
      </c>
      <c r="G5184" s="315" t="s">
        <v>8318</v>
      </c>
      <c r="H5184" s="279" t="s">
        <v>425</v>
      </c>
      <c r="I5184" s="279" t="s">
        <v>542</v>
      </c>
      <c r="J5184" s="279" t="s">
        <v>426</v>
      </c>
      <c r="K5184" s="280">
        <v>2007</v>
      </c>
      <c r="L5184" s="279" t="s">
        <v>418</v>
      </c>
      <c r="M5184" s="279" t="s">
        <v>394</v>
      </c>
      <c r="N5184" s="279" t="s">
        <v>394</v>
      </c>
      <c r="O5184" s="279" t="s">
        <v>394</v>
      </c>
      <c r="P5184" s="315">
        <v>0</v>
      </c>
      <c r="Q5184" s="278"/>
      <c r="R5184" s="303"/>
      <c r="S5184" s="279" t="s">
        <v>394</v>
      </c>
      <c r="T5184" s="279" t="s">
        <v>394</v>
      </c>
      <c r="U5184" s="303"/>
      <c r="V5184" s="303"/>
      <c r="W5184" s="303"/>
      <c r="X5184" s="303"/>
      <c r="Z5184" s="303"/>
      <c r="AA5184" s="303"/>
      <c r="AC5184" s="279" t="s">
        <v>394</v>
      </c>
      <c r="AF5184" s="276">
        <f>IFERROR(VLOOKUP(A5184,'[1]قوائم الترجمة'!AC$2:AD$2397,1,0),"م")</f>
        <v>124399</v>
      </c>
      <c r="AG5184" s="242"/>
      <c r="AH5184" s="240"/>
      <c r="AI5184" s="240"/>
      <c r="AJ5184" s="240"/>
      <c r="AL5184" s="267"/>
      <c r="AM5184" s="235"/>
      <c r="AO5184" s="236"/>
      <c r="AU5184" s="234"/>
    </row>
    <row r="5185" spans="1:47" ht="24" x14ac:dyDescent="0.65">
      <c r="A5185" s="278">
        <v>124400</v>
      </c>
      <c r="B5185" s="279" t="s">
        <v>6324</v>
      </c>
      <c r="C5185" s="279" t="s">
        <v>626</v>
      </c>
      <c r="D5185" s="279" t="s">
        <v>284</v>
      </c>
      <c r="E5185" s="279" t="s">
        <v>394</v>
      </c>
      <c r="F5185"/>
      <c r="H5185" s="279" t="s">
        <v>394</v>
      </c>
      <c r="I5185" s="279" t="s">
        <v>5586</v>
      </c>
      <c r="J5185" s="279" t="s">
        <v>394</v>
      </c>
      <c r="K5185" s="279" t="s">
        <v>394</v>
      </c>
      <c r="L5185" s="279" t="s">
        <v>394</v>
      </c>
      <c r="M5185" s="279" t="s">
        <v>394</v>
      </c>
      <c r="N5185" s="279" t="s">
        <v>394</v>
      </c>
      <c r="O5185" s="279" t="s">
        <v>394</v>
      </c>
      <c r="P5185" s="315">
        <v>0</v>
      </c>
      <c r="Q5185" s="279" t="s">
        <v>394</v>
      </c>
      <c r="R5185" s="279" t="s">
        <v>394</v>
      </c>
      <c r="S5185" s="279" t="s">
        <v>394</v>
      </c>
      <c r="T5185" s="279" t="s">
        <v>394</v>
      </c>
      <c r="U5185" s="279" t="s">
        <v>394</v>
      </c>
      <c r="V5185" s="279" t="s">
        <v>394</v>
      </c>
      <c r="W5185" s="279" t="s">
        <v>394</v>
      </c>
      <c r="X5185" s="279" t="s">
        <v>394</v>
      </c>
      <c r="Y5185" s="281"/>
      <c r="Z5185" s="279" t="s">
        <v>394</v>
      </c>
      <c r="AA5185" s="279" t="s">
        <v>394</v>
      </c>
      <c r="AB5185" s="281"/>
      <c r="AC5185" s="279" t="s">
        <v>394</v>
      </c>
      <c r="AF5185" s="276" t="str">
        <f>IFERROR(VLOOKUP(A5185,'[1]قوائم الترجمة'!AC$2:AD$2397,1,0),"م")</f>
        <v>م</v>
      </c>
      <c r="AG5185" s="242"/>
      <c r="AH5185" s="240"/>
      <c r="AI5185" s="240"/>
      <c r="AJ5185" s="240"/>
      <c r="AL5185" s="267"/>
      <c r="AM5185" s="235"/>
      <c r="AO5185" s="233"/>
      <c r="AU5185" s="234"/>
    </row>
    <row r="5186" spans="1:47" ht="24" x14ac:dyDescent="0.65">
      <c r="A5186" s="278">
        <v>124401</v>
      </c>
      <c r="B5186" s="279" t="s">
        <v>6341</v>
      </c>
      <c r="C5186" s="279" t="s">
        <v>72</v>
      </c>
      <c r="D5186" s="279" t="s">
        <v>375</v>
      </c>
      <c r="E5186" s="279" t="s">
        <v>5660</v>
      </c>
      <c r="F5186" s="315" t="s">
        <v>10199</v>
      </c>
      <c r="G5186" s="315" t="s">
        <v>402</v>
      </c>
      <c r="H5186" s="279" t="s">
        <v>425</v>
      </c>
      <c r="I5186" s="279" t="s">
        <v>542</v>
      </c>
      <c r="J5186" s="279" t="s">
        <v>403</v>
      </c>
      <c r="K5186" s="280">
        <v>2005</v>
      </c>
      <c r="L5186" s="279" t="s">
        <v>402</v>
      </c>
      <c r="M5186" s="279" t="s">
        <v>394</v>
      </c>
      <c r="N5186" s="279" t="s">
        <v>394</v>
      </c>
      <c r="O5186" s="279" t="s">
        <v>394</v>
      </c>
      <c r="P5186" s="315">
        <v>0</v>
      </c>
      <c r="Q5186" s="278"/>
      <c r="R5186" s="303"/>
      <c r="S5186" s="279" t="s">
        <v>394</v>
      </c>
      <c r="T5186" s="279" t="s">
        <v>394</v>
      </c>
      <c r="U5186" s="303"/>
      <c r="V5186" s="303"/>
      <c r="W5186" s="303"/>
      <c r="X5186" s="303"/>
      <c r="Z5186" s="303"/>
      <c r="AA5186" s="303"/>
      <c r="AC5186" s="279" t="s">
        <v>394</v>
      </c>
      <c r="AF5186" s="276">
        <f>IFERROR(VLOOKUP(A5186,'[1]قوائم الترجمة'!AC$2:AD$2397,1,0),"م")</f>
        <v>124401</v>
      </c>
      <c r="AG5186" s="242"/>
      <c r="AH5186" s="240"/>
      <c r="AI5186" s="240"/>
      <c r="AJ5186" s="240"/>
      <c r="AL5186" s="267"/>
      <c r="AM5186" s="235"/>
      <c r="AO5186" s="233"/>
      <c r="AU5186" s="234"/>
    </row>
    <row r="5187" spans="1:47" ht="24" x14ac:dyDescent="0.65">
      <c r="A5187" s="278">
        <v>124402</v>
      </c>
      <c r="B5187" s="279" t="s">
        <v>6344</v>
      </c>
      <c r="C5187" s="279" t="s">
        <v>93</v>
      </c>
      <c r="D5187" s="279" t="s">
        <v>297</v>
      </c>
      <c r="E5187" s="279" t="s">
        <v>424</v>
      </c>
      <c r="F5187" s="315" t="s">
        <v>10200</v>
      </c>
      <c r="G5187" s="315" t="s">
        <v>402</v>
      </c>
      <c r="H5187" s="279" t="s">
        <v>425</v>
      </c>
      <c r="I5187" s="279" t="s">
        <v>542</v>
      </c>
      <c r="J5187" s="279" t="s">
        <v>426</v>
      </c>
      <c r="K5187" s="280">
        <v>2003</v>
      </c>
      <c r="L5187" s="279" t="s">
        <v>418</v>
      </c>
      <c r="M5187" s="279" t="s">
        <v>394</v>
      </c>
      <c r="N5187" s="279" t="s">
        <v>394</v>
      </c>
      <c r="O5187" s="279" t="s">
        <v>394</v>
      </c>
      <c r="P5187" s="315">
        <v>0</v>
      </c>
      <c r="Q5187" s="278"/>
      <c r="R5187" s="303"/>
      <c r="S5187" s="279" t="s">
        <v>394</v>
      </c>
      <c r="T5187" s="279" t="s">
        <v>394</v>
      </c>
      <c r="U5187" s="303"/>
      <c r="V5187" s="303"/>
      <c r="W5187" s="303"/>
      <c r="X5187" s="303"/>
      <c r="Z5187" s="303"/>
      <c r="AA5187" s="303"/>
      <c r="AC5187" s="279" t="s">
        <v>394</v>
      </c>
      <c r="AF5187" s="276">
        <f>IFERROR(VLOOKUP(A5187,'[1]قوائم الترجمة'!AC$2:AD$2397,1,0),"م")</f>
        <v>124402</v>
      </c>
      <c r="AG5187" s="242"/>
      <c r="AH5187" s="240"/>
      <c r="AI5187" s="240"/>
      <c r="AJ5187" s="240"/>
      <c r="AL5187" s="267"/>
      <c r="AM5187" s="235"/>
      <c r="AO5187" s="233"/>
      <c r="AU5187" s="234"/>
    </row>
    <row r="5188" spans="1:47" ht="21.6" x14ac:dyDescent="0.65">
      <c r="A5188" s="278">
        <v>124403</v>
      </c>
      <c r="B5188" s="279" t="s">
        <v>6345</v>
      </c>
      <c r="C5188" s="279" t="s">
        <v>106</v>
      </c>
      <c r="D5188" s="279" t="s">
        <v>6346</v>
      </c>
      <c r="E5188" s="279" t="s">
        <v>424</v>
      </c>
      <c r="F5188" s="315" t="s">
        <v>8558</v>
      </c>
      <c r="G5188" s="315" t="s">
        <v>8221</v>
      </c>
      <c r="H5188" s="279" t="s">
        <v>425</v>
      </c>
      <c r="I5188" s="279" t="s">
        <v>542</v>
      </c>
      <c r="J5188" s="279" t="s">
        <v>403</v>
      </c>
      <c r="K5188" s="280">
        <v>2016</v>
      </c>
      <c r="L5188" s="279" t="s">
        <v>402</v>
      </c>
      <c r="M5188" s="279" t="s">
        <v>394</v>
      </c>
      <c r="N5188" s="279" t="s">
        <v>394</v>
      </c>
      <c r="O5188" s="279" t="s">
        <v>394</v>
      </c>
      <c r="P5188" s="315">
        <v>0</v>
      </c>
      <c r="Q5188" s="278"/>
      <c r="R5188" s="303"/>
      <c r="S5188" s="279" t="s">
        <v>394</v>
      </c>
      <c r="T5188" s="279" t="s">
        <v>394</v>
      </c>
      <c r="U5188" s="303"/>
      <c r="V5188" s="303"/>
      <c r="W5188" s="303"/>
      <c r="X5188" s="303"/>
      <c r="Z5188" s="303"/>
      <c r="AA5188" s="303"/>
      <c r="AC5188" s="279" t="s">
        <v>394</v>
      </c>
      <c r="AF5188" s="276">
        <f>IFERROR(VLOOKUP(A5188,'[1]قوائم الترجمة'!AC$2:AD$2397,1,0),"م")</f>
        <v>124403</v>
      </c>
      <c r="AG5188" s="242"/>
      <c r="AH5188" s="240"/>
      <c r="AI5188" s="240"/>
      <c r="AJ5188" s="240"/>
      <c r="AL5188" s="267"/>
      <c r="AM5188" s="235"/>
      <c r="AO5188" s="255"/>
      <c r="AU5188" s="234"/>
    </row>
    <row r="5189" spans="1:47" ht="24" x14ac:dyDescent="0.65">
      <c r="A5189" s="278">
        <v>124404</v>
      </c>
      <c r="B5189" s="279" t="s">
        <v>6348</v>
      </c>
      <c r="C5189" s="279" t="s">
        <v>6349</v>
      </c>
      <c r="D5189" s="279" t="s">
        <v>284</v>
      </c>
      <c r="E5189" s="279" t="s">
        <v>424</v>
      </c>
      <c r="F5189" s="315" t="s">
        <v>8675</v>
      </c>
      <c r="G5189" s="315" t="s">
        <v>402</v>
      </c>
      <c r="H5189" s="279" t="s">
        <v>425</v>
      </c>
      <c r="I5189" s="279" t="s">
        <v>542</v>
      </c>
      <c r="J5189" s="279" t="s">
        <v>403</v>
      </c>
      <c r="K5189" s="280">
        <v>2008</v>
      </c>
      <c r="L5189" s="279" t="s">
        <v>402</v>
      </c>
      <c r="M5189" s="279" t="s">
        <v>394</v>
      </c>
      <c r="N5189" s="279" t="s">
        <v>394</v>
      </c>
      <c r="O5189" s="279" t="s">
        <v>394</v>
      </c>
      <c r="P5189" s="315">
        <v>0</v>
      </c>
      <c r="Q5189" s="278"/>
      <c r="R5189" s="303"/>
      <c r="S5189" s="279" t="s">
        <v>394</v>
      </c>
      <c r="T5189" s="279" t="s">
        <v>394</v>
      </c>
      <c r="U5189" s="303"/>
      <c r="V5189" s="303"/>
      <c r="W5189" s="303"/>
      <c r="X5189" s="303"/>
      <c r="Z5189" s="303"/>
      <c r="AA5189" s="303"/>
      <c r="AC5189" s="279" t="s">
        <v>394</v>
      </c>
      <c r="AF5189" s="276">
        <f>IFERROR(VLOOKUP(A5189,'[1]قوائم الترجمة'!AC$2:AD$2397,1,0),"م")</f>
        <v>124404</v>
      </c>
      <c r="AG5189" s="242"/>
      <c r="AH5189" s="240"/>
      <c r="AI5189" s="240"/>
      <c r="AJ5189" s="240"/>
      <c r="AL5189" s="267"/>
      <c r="AM5189" s="235"/>
      <c r="AO5189" s="233"/>
      <c r="AU5189" s="234"/>
    </row>
    <row r="5190" spans="1:47" ht="21.6" x14ac:dyDescent="0.65">
      <c r="A5190" s="278">
        <v>124405</v>
      </c>
      <c r="B5190" s="279" t="s">
        <v>6361</v>
      </c>
      <c r="C5190" s="279" t="s">
        <v>63</v>
      </c>
      <c r="D5190" s="279" t="s">
        <v>6362</v>
      </c>
      <c r="E5190" s="279" t="s">
        <v>394</v>
      </c>
      <c r="F5190"/>
      <c r="H5190" s="279" t="s">
        <v>394</v>
      </c>
      <c r="I5190" s="279" t="s">
        <v>5586</v>
      </c>
      <c r="J5190" s="279" t="s">
        <v>394</v>
      </c>
      <c r="K5190" s="279" t="s">
        <v>394</v>
      </c>
      <c r="L5190" s="279" t="s">
        <v>394</v>
      </c>
      <c r="M5190" s="279" t="s">
        <v>394</v>
      </c>
      <c r="N5190" s="279" t="s">
        <v>394</v>
      </c>
      <c r="O5190" s="279" t="s">
        <v>394</v>
      </c>
      <c r="P5190" s="315">
        <v>0</v>
      </c>
      <c r="Q5190" s="279" t="s">
        <v>394</v>
      </c>
      <c r="R5190" s="279" t="s">
        <v>394</v>
      </c>
      <c r="S5190" s="279" t="s">
        <v>394</v>
      </c>
      <c r="T5190" s="279" t="s">
        <v>394</v>
      </c>
      <c r="U5190" s="279" t="s">
        <v>394</v>
      </c>
      <c r="V5190" s="279" t="s">
        <v>394</v>
      </c>
      <c r="W5190" s="279" t="s">
        <v>394</v>
      </c>
      <c r="X5190" s="279" t="s">
        <v>394</v>
      </c>
      <c r="Y5190" s="281"/>
      <c r="Z5190" s="279" t="s">
        <v>394</v>
      </c>
      <c r="AA5190" s="279" t="s">
        <v>394</v>
      </c>
      <c r="AB5190" s="281"/>
      <c r="AC5190" s="279" t="s">
        <v>394</v>
      </c>
      <c r="AF5190" s="276" t="str">
        <f>IFERROR(VLOOKUP(A5190,'[1]قوائم الترجمة'!AC$2:AD$2397,1,0),"م")</f>
        <v>م</v>
      </c>
      <c r="AG5190" s="242"/>
      <c r="AH5190" s="240"/>
      <c r="AI5190" s="240"/>
      <c r="AJ5190" s="240"/>
      <c r="AL5190" s="267"/>
      <c r="AM5190" s="235"/>
      <c r="AO5190" s="241"/>
      <c r="AU5190" s="234"/>
    </row>
    <row r="5191" spans="1:47" ht="24" x14ac:dyDescent="0.65">
      <c r="A5191" s="278">
        <v>124406</v>
      </c>
      <c r="B5191" s="279" t="s">
        <v>6364</v>
      </c>
      <c r="C5191" s="279" t="s">
        <v>678</v>
      </c>
      <c r="D5191" s="279" t="s">
        <v>305</v>
      </c>
      <c r="E5191" s="279" t="s">
        <v>424</v>
      </c>
      <c r="F5191" s="315" t="s">
        <v>394</v>
      </c>
      <c r="G5191" s="315" t="s">
        <v>8101</v>
      </c>
      <c r="H5191" s="279" t="s">
        <v>425</v>
      </c>
      <c r="I5191" s="279" t="s">
        <v>5586</v>
      </c>
      <c r="J5191" s="279" t="s">
        <v>426</v>
      </c>
      <c r="K5191" s="312"/>
      <c r="L5191" s="279" t="s">
        <v>402</v>
      </c>
      <c r="M5191" s="279" t="s">
        <v>394</v>
      </c>
      <c r="N5191" s="279" t="s">
        <v>10201</v>
      </c>
      <c r="O5191" s="279" t="s">
        <v>9008</v>
      </c>
      <c r="P5191" s="279">
        <v>20000</v>
      </c>
      <c r="Q5191" s="278"/>
      <c r="R5191" s="303"/>
      <c r="S5191" s="279" t="s">
        <v>394</v>
      </c>
      <c r="T5191" s="279"/>
      <c r="U5191" s="303"/>
      <c r="V5191" s="303"/>
      <c r="W5191" s="303"/>
      <c r="X5191" s="303"/>
      <c r="Z5191" s="303"/>
      <c r="AA5191" s="303"/>
      <c r="AC5191" s="279" t="s">
        <v>394</v>
      </c>
      <c r="AF5191" s="276">
        <f>IFERROR(VLOOKUP(A5191,'[1]قوائم الترجمة'!AC$2:AD$2397,1,0),"م")</f>
        <v>124406</v>
      </c>
      <c r="AG5191" s="242"/>
      <c r="AH5191" s="240"/>
      <c r="AI5191" s="240"/>
      <c r="AJ5191" s="240"/>
      <c r="AL5191" s="267"/>
      <c r="AM5191" s="235"/>
      <c r="AO5191" s="233"/>
      <c r="AU5191" s="234"/>
    </row>
    <row r="5192" spans="1:47" ht="21.6" x14ac:dyDescent="0.65">
      <c r="A5192" s="278">
        <v>124407</v>
      </c>
      <c r="B5192" s="279" t="s">
        <v>6365</v>
      </c>
      <c r="C5192" s="279" t="s">
        <v>6366</v>
      </c>
      <c r="D5192" s="279" t="s">
        <v>490</v>
      </c>
      <c r="E5192" s="279" t="s">
        <v>424</v>
      </c>
      <c r="F5192" s="315" t="s">
        <v>8803</v>
      </c>
      <c r="G5192" s="315" t="s">
        <v>402</v>
      </c>
      <c r="H5192" s="279" t="s">
        <v>425</v>
      </c>
      <c r="I5192" s="279" t="s">
        <v>540</v>
      </c>
      <c r="J5192" s="279" t="s">
        <v>403</v>
      </c>
      <c r="K5192" s="280">
        <v>2003</v>
      </c>
      <c r="L5192" s="279" t="s">
        <v>402</v>
      </c>
      <c r="M5192" s="279" t="s">
        <v>394</v>
      </c>
      <c r="N5192" s="279" t="s">
        <v>394</v>
      </c>
      <c r="O5192" s="279" t="s">
        <v>394</v>
      </c>
      <c r="P5192" s="315">
        <v>0</v>
      </c>
      <c r="Q5192" s="278"/>
      <c r="R5192" s="303"/>
      <c r="S5192" s="279" t="s">
        <v>394</v>
      </c>
      <c r="T5192" s="279" t="s">
        <v>394</v>
      </c>
      <c r="U5192" s="303"/>
      <c r="V5192" s="303"/>
      <c r="W5192" s="303"/>
      <c r="X5192" s="303"/>
      <c r="Z5192" s="303"/>
      <c r="AA5192" s="303"/>
      <c r="AC5192" s="279" t="s">
        <v>394</v>
      </c>
      <c r="AF5192" s="276">
        <f>IFERROR(VLOOKUP(A5192,'[1]قوائم الترجمة'!AC$2:AD$2397,1,0),"م")</f>
        <v>124407</v>
      </c>
      <c r="AG5192" s="242"/>
      <c r="AH5192" s="240"/>
      <c r="AI5192" s="240"/>
      <c r="AJ5192" s="240"/>
      <c r="AL5192" s="267"/>
      <c r="AM5192" s="235"/>
      <c r="AO5192" s="255"/>
      <c r="AU5192" s="234"/>
    </row>
    <row r="5193" spans="1:47" ht="21.6" x14ac:dyDescent="0.65">
      <c r="A5193" s="278">
        <v>124408</v>
      </c>
      <c r="B5193" s="279" t="s">
        <v>6367</v>
      </c>
      <c r="C5193" s="279" t="s">
        <v>491</v>
      </c>
      <c r="D5193" s="279" t="s">
        <v>623</v>
      </c>
      <c r="E5193" s="279" t="s">
        <v>424</v>
      </c>
      <c r="F5193" s="315" t="s">
        <v>10202</v>
      </c>
      <c r="G5193" s="315" t="s">
        <v>8155</v>
      </c>
      <c r="H5193" s="279" t="s">
        <v>425</v>
      </c>
      <c r="I5193" s="279" t="s">
        <v>542</v>
      </c>
      <c r="J5193" s="279" t="s">
        <v>403</v>
      </c>
      <c r="K5193" s="280">
        <v>2000</v>
      </c>
      <c r="L5193" s="279" t="s">
        <v>880</v>
      </c>
      <c r="M5193" s="279" t="s">
        <v>394</v>
      </c>
      <c r="N5193" s="279" t="s">
        <v>394</v>
      </c>
      <c r="O5193" s="279" t="s">
        <v>394</v>
      </c>
      <c r="P5193" s="315">
        <v>0</v>
      </c>
      <c r="Q5193" s="278"/>
      <c r="R5193" s="303"/>
      <c r="S5193" s="279" t="s">
        <v>394</v>
      </c>
      <c r="T5193" s="279" t="s">
        <v>394</v>
      </c>
      <c r="U5193" s="303"/>
      <c r="V5193" s="303"/>
      <c r="W5193" s="303"/>
      <c r="X5193" s="303"/>
      <c r="Z5193" s="303"/>
      <c r="AA5193" s="303"/>
      <c r="AC5193" s="279" t="s">
        <v>394</v>
      </c>
      <c r="AF5193" s="276">
        <f>IFERROR(VLOOKUP(A5193,'[1]قوائم الترجمة'!AC$2:AD$2397,1,0),"م")</f>
        <v>124408</v>
      </c>
      <c r="AG5193" s="242"/>
      <c r="AH5193" s="240"/>
      <c r="AI5193" s="240"/>
      <c r="AJ5193" s="240"/>
      <c r="AL5193" s="267"/>
      <c r="AM5193" s="235"/>
      <c r="AO5193" s="241"/>
      <c r="AU5193" s="234"/>
    </row>
    <row r="5194" spans="1:47" ht="24" x14ac:dyDescent="0.65">
      <c r="A5194" s="278">
        <v>124409</v>
      </c>
      <c r="B5194" s="279" t="s">
        <v>6368</v>
      </c>
      <c r="C5194" s="279" t="s">
        <v>6369</v>
      </c>
      <c r="D5194" s="279" t="s">
        <v>301</v>
      </c>
      <c r="E5194" s="279" t="s">
        <v>424</v>
      </c>
      <c r="F5194" s="315" t="s">
        <v>9072</v>
      </c>
      <c r="G5194" s="315" t="s">
        <v>412</v>
      </c>
      <c r="H5194" s="279" t="s">
        <v>425</v>
      </c>
      <c r="I5194" s="279" t="s">
        <v>542</v>
      </c>
      <c r="J5194" s="279" t="s">
        <v>403</v>
      </c>
      <c r="K5194" s="280">
        <v>2013</v>
      </c>
      <c r="L5194" s="279" t="s">
        <v>412</v>
      </c>
      <c r="M5194" s="279" t="s">
        <v>394</v>
      </c>
      <c r="N5194" s="279" t="s">
        <v>394</v>
      </c>
      <c r="O5194" s="279" t="s">
        <v>394</v>
      </c>
      <c r="P5194" s="315">
        <v>0</v>
      </c>
      <c r="Q5194" s="278"/>
      <c r="R5194" s="303"/>
      <c r="S5194" s="279" t="s">
        <v>394</v>
      </c>
      <c r="T5194" s="279" t="s">
        <v>394</v>
      </c>
      <c r="U5194" s="303"/>
      <c r="V5194" s="303"/>
      <c r="W5194" s="303"/>
      <c r="X5194" s="303"/>
      <c r="Z5194" s="303"/>
      <c r="AA5194" s="303"/>
      <c r="AC5194" s="279" t="s">
        <v>394</v>
      </c>
      <c r="AF5194" s="276">
        <f>IFERROR(VLOOKUP(A5194,'[1]قوائم الترجمة'!AC$2:AD$2397,1,0),"م")</f>
        <v>124409</v>
      </c>
      <c r="AG5194" s="242"/>
      <c r="AH5194" s="240"/>
      <c r="AI5194" s="240"/>
      <c r="AJ5194" s="240"/>
      <c r="AL5194" s="267"/>
      <c r="AM5194" s="235"/>
      <c r="AO5194" s="233"/>
      <c r="AU5194" s="234"/>
    </row>
    <row r="5195" spans="1:47" ht="21.6" x14ac:dyDescent="0.65">
      <c r="A5195" s="278">
        <v>124410</v>
      </c>
      <c r="B5195" s="279" t="s">
        <v>6377</v>
      </c>
      <c r="C5195" s="279" t="s">
        <v>1257</v>
      </c>
      <c r="D5195" s="279" t="s">
        <v>3124</v>
      </c>
      <c r="E5195" s="279" t="s">
        <v>424</v>
      </c>
      <c r="F5195" s="315" t="s">
        <v>10203</v>
      </c>
      <c r="G5195" s="315" t="s">
        <v>402</v>
      </c>
      <c r="H5195" s="279" t="s">
        <v>425</v>
      </c>
      <c r="I5195" s="279" t="s">
        <v>542</v>
      </c>
      <c r="J5195" s="279" t="s">
        <v>8112</v>
      </c>
      <c r="K5195" s="280">
        <v>2008</v>
      </c>
      <c r="L5195" s="279" t="s">
        <v>402</v>
      </c>
      <c r="M5195" s="279" t="s">
        <v>394</v>
      </c>
      <c r="N5195" s="279" t="s">
        <v>394</v>
      </c>
      <c r="O5195" s="279" t="s">
        <v>394</v>
      </c>
      <c r="P5195" s="315">
        <v>0</v>
      </c>
      <c r="Q5195" s="278"/>
      <c r="R5195" s="303"/>
      <c r="S5195" s="279" t="s">
        <v>394</v>
      </c>
      <c r="T5195" s="279" t="s">
        <v>394</v>
      </c>
      <c r="U5195" s="303"/>
      <c r="V5195" s="303"/>
      <c r="W5195" s="303"/>
      <c r="X5195" s="303"/>
      <c r="Z5195" s="303"/>
      <c r="AA5195" s="303"/>
      <c r="AC5195" s="279" t="s">
        <v>394</v>
      </c>
      <c r="AF5195" s="276">
        <f>IFERROR(VLOOKUP(A5195,'[1]قوائم الترجمة'!AC$2:AD$2397,1,0),"م")</f>
        <v>124410</v>
      </c>
      <c r="AG5195" s="242"/>
      <c r="AH5195" s="240"/>
      <c r="AI5195" s="240"/>
      <c r="AJ5195" s="240"/>
      <c r="AL5195" s="267"/>
      <c r="AM5195" s="235"/>
      <c r="AO5195" s="241"/>
      <c r="AU5195" s="234"/>
    </row>
    <row r="5196" spans="1:47" ht="24" x14ac:dyDescent="0.65">
      <c r="A5196" s="278">
        <v>124411</v>
      </c>
      <c r="B5196" s="279" t="s">
        <v>7216</v>
      </c>
      <c r="C5196" s="279" t="s">
        <v>148</v>
      </c>
      <c r="D5196" s="279" t="s">
        <v>304</v>
      </c>
      <c r="E5196" s="279" t="s">
        <v>394</v>
      </c>
      <c r="F5196"/>
      <c r="H5196" s="279" t="s">
        <v>394</v>
      </c>
      <c r="I5196" s="279" t="s">
        <v>5586</v>
      </c>
      <c r="J5196" s="279" t="s">
        <v>394</v>
      </c>
      <c r="K5196" s="279" t="s">
        <v>394</v>
      </c>
      <c r="L5196" s="279" t="s">
        <v>394</v>
      </c>
      <c r="M5196" s="279" t="s">
        <v>394</v>
      </c>
      <c r="N5196" s="279" t="s">
        <v>394</v>
      </c>
      <c r="O5196" s="279" t="s">
        <v>394</v>
      </c>
      <c r="P5196" s="315">
        <v>0</v>
      </c>
      <c r="Q5196" s="279" t="s">
        <v>394</v>
      </c>
      <c r="R5196" s="279" t="s">
        <v>394</v>
      </c>
      <c r="S5196" s="279" t="s">
        <v>394</v>
      </c>
      <c r="T5196" s="279" t="s">
        <v>394</v>
      </c>
      <c r="U5196" s="279" t="s">
        <v>394</v>
      </c>
      <c r="V5196" s="279" t="s">
        <v>394</v>
      </c>
      <c r="W5196" s="279" t="s">
        <v>394</v>
      </c>
      <c r="X5196" s="279" t="s">
        <v>394</v>
      </c>
      <c r="Y5196" s="281"/>
      <c r="Z5196" s="279" t="s">
        <v>394</v>
      </c>
      <c r="AA5196" s="279" t="s">
        <v>394</v>
      </c>
      <c r="AB5196" s="281"/>
      <c r="AC5196" s="279" t="s">
        <v>394</v>
      </c>
      <c r="AF5196" s="276" t="str">
        <f>IFERROR(VLOOKUP(A5196,'[1]قوائم الترجمة'!AC$2:AD$2397,1,0),"م")</f>
        <v>م</v>
      </c>
      <c r="AG5196" s="242"/>
      <c r="AH5196" s="240"/>
      <c r="AI5196" s="240"/>
      <c r="AJ5196" s="240"/>
      <c r="AL5196" s="267"/>
      <c r="AM5196" s="235"/>
      <c r="AO5196" s="233"/>
      <c r="AU5196" s="234"/>
    </row>
    <row r="5197" spans="1:47" ht="21.6" x14ac:dyDescent="0.65">
      <c r="A5197" s="278">
        <v>124412</v>
      </c>
      <c r="B5197" s="279" t="s">
        <v>6382</v>
      </c>
      <c r="C5197" s="279" t="s">
        <v>170</v>
      </c>
      <c r="D5197" s="279" t="s">
        <v>311</v>
      </c>
      <c r="E5197" s="279" t="s">
        <v>423</v>
      </c>
      <c r="F5197" s="315" t="s">
        <v>10204</v>
      </c>
      <c r="G5197" s="315" t="s">
        <v>402</v>
      </c>
      <c r="H5197" s="279" t="s">
        <v>425</v>
      </c>
      <c r="I5197" s="279" t="s">
        <v>542</v>
      </c>
      <c r="J5197" s="279" t="s">
        <v>843</v>
      </c>
      <c r="K5197" s="280">
        <v>1996</v>
      </c>
      <c r="L5197" s="279" t="s">
        <v>402</v>
      </c>
      <c r="M5197" s="279" t="s">
        <v>394</v>
      </c>
      <c r="N5197" s="279" t="s">
        <v>394</v>
      </c>
      <c r="O5197" s="279" t="s">
        <v>394</v>
      </c>
      <c r="P5197" s="315">
        <v>0</v>
      </c>
      <c r="Q5197" s="278"/>
      <c r="R5197" s="303"/>
      <c r="S5197" s="279" t="s">
        <v>394</v>
      </c>
      <c r="T5197" s="279" t="s">
        <v>394</v>
      </c>
      <c r="U5197" s="303"/>
      <c r="V5197" s="303"/>
      <c r="W5197" s="303"/>
      <c r="X5197" s="303"/>
      <c r="Z5197" s="303"/>
      <c r="AA5197" s="303"/>
      <c r="AC5197" s="279" t="s">
        <v>394</v>
      </c>
      <c r="AF5197" s="276">
        <f>IFERROR(VLOOKUP(A5197,'[1]قوائم الترجمة'!AC$2:AD$2397,1,0),"م")</f>
        <v>124412</v>
      </c>
      <c r="AG5197" s="242"/>
      <c r="AH5197" s="240"/>
      <c r="AI5197" s="240"/>
      <c r="AJ5197" s="240"/>
      <c r="AL5197" s="267"/>
      <c r="AM5197" s="235"/>
      <c r="AO5197" s="255"/>
      <c r="AU5197" s="234"/>
    </row>
    <row r="5198" spans="1:47" ht="21.6" x14ac:dyDescent="0.65">
      <c r="A5198" s="278">
        <v>124413</v>
      </c>
      <c r="B5198" s="279" t="s">
        <v>6383</v>
      </c>
      <c r="C5198" s="279" t="s">
        <v>73</v>
      </c>
      <c r="D5198" s="279" t="s">
        <v>6384</v>
      </c>
      <c r="E5198" s="279" t="s">
        <v>423</v>
      </c>
      <c r="F5198" s="315" t="s">
        <v>9960</v>
      </c>
      <c r="G5198" s="315" t="s">
        <v>8145</v>
      </c>
      <c r="H5198" s="279" t="s">
        <v>425</v>
      </c>
      <c r="I5198" s="279" t="s">
        <v>542</v>
      </c>
      <c r="J5198" s="279" t="s">
        <v>403</v>
      </c>
      <c r="K5198" s="280">
        <v>2013</v>
      </c>
      <c r="L5198" s="279" t="s">
        <v>412</v>
      </c>
      <c r="M5198" s="279" t="s">
        <v>394</v>
      </c>
      <c r="N5198" s="279" t="s">
        <v>394</v>
      </c>
      <c r="O5198" s="279" t="s">
        <v>394</v>
      </c>
      <c r="P5198" s="315">
        <v>0</v>
      </c>
      <c r="Q5198" s="278"/>
      <c r="R5198" s="303"/>
      <c r="S5198" s="279" t="s">
        <v>394</v>
      </c>
      <c r="T5198" s="279" t="s">
        <v>394</v>
      </c>
      <c r="U5198" s="303"/>
      <c r="V5198" s="303"/>
      <c r="W5198" s="303"/>
      <c r="X5198" s="303"/>
      <c r="Z5198" s="303"/>
      <c r="AA5198" s="303"/>
      <c r="AC5198" s="279" t="s">
        <v>394</v>
      </c>
      <c r="AF5198" s="276">
        <f>IFERROR(VLOOKUP(A5198,'[1]قوائم الترجمة'!AC$2:AD$2397,1,0),"م")</f>
        <v>124413</v>
      </c>
      <c r="AG5198" s="242"/>
      <c r="AH5198" s="240"/>
      <c r="AI5198" s="240"/>
      <c r="AJ5198" s="240"/>
      <c r="AL5198" s="267"/>
      <c r="AM5198" s="235"/>
      <c r="AO5198" s="255"/>
      <c r="AU5198" s="234"/>
    </row>
    <row r="5199" spans="1:47" ht="24" x14ac:dyDescent="0.65">
      <c r="A5199" s="278">
        <v>124414</v>
      </c>
      <c r="B5199" s="279" t="s">
        <v>6388</v>
      </c>
      <c r="C5199" s="279" t="s">
        <v>153</v>
      </c>
      <c r="D5199" s="279" t="s">
        <v>6389</v>
      </c>
      <c r="E5199" s="279" t="s">
        <v>394</v>
      </c>
      <c r="F5199"/>
      <c r="H5199" s="279" t="s">
        <v>394</v>
      </c>
      <c r="I5199" s="279" t="s">
        <v>5586</v>
      </c>
      <c r="J5199" s="279" t="s">
        <v>394</v>
      </c>
      <c r="K5199" s="279" t="s">
        <v>394</v>
      </c>
      <c r="L5199" s="279" t="s">
        <v>394</v>
      </c>
      <c r="M5199" s="279" t="s">
        <v>394</v>
      </c>
      <c r="N5199" s="279" t="s">
        <v>394</v>
      </c>
      <c r="O5199" s="279" t="s">
        <v>394</v>
      </c>
      <c r="P5199" s="315">
        <v>0</v>
      </c>
      <c r="Q5199" s="279" t="s">
        <v>394</v>
      </c>
      <c r="R5199" s="279" t="s">
        <v>394</v>
      </c>
      <c r="S5199" s="279" t="s">
        <v>394</v>
      </c>
      <c r="T5199" s="279" t="s">
        <v>394</v>
      </c>
      <c r="U5199" s="279" t="s">
        <v>394</v>
      </c>
      <c r="V5199" s="279" t="s">
        <v>394</v>
      </c>
      <c r="W5199" s="279" t="s">
        <v>394</v>
      </c>
      <c r="X5199" s="279" t="s">
        <v>394</v>
      </c>
      <c r="Y5199" s="281"/>
      <c r="Z5199" s="279" t="s">
        <v>394</v>
      </c>
      <c r="AA5199" s="279" t="s">
        <v>394</v>
      </c>
      <c r="AB5199" s="281"/>
      <c r="AC5199" s="279" t="s">
        <v>394</v>
      </c>
      <c r="AF5199" s="276" t="str">
        <f>IFERROR(VLOOKUP(A5199,'[1]قوائم الترجمة'!AC$2:AD$2397,1,0),"م")</f>
        <v>م</v>
      </c>
      <c r="AG5199" s="242"/>
      <c r="AH5199" s="240"/>
      <c r="AI5199" s="240"/>
      <c r="AJ5199" s="240"/>
      <c r="AL5199" s="267"/>
      <c r="AM5199" s="235"/>
      <c r="AO5199" s="233"/>
      <c r="AU5199" s="234"/>
    </row>
    <row r="5200" spans="1:47" ht="24" x14ac:dyDescent="0.65">
      <c r="A5200" s="278">
        <v>124415</v>
      </c>
      <c r="B5200" s="279" t="s">
        <v>6401</v>
      </c>
      <c r="C5200" s="279" t="s">
        <v>68</v>
      </c>
      <c r="D5200" s="279" t="s">
        <v>236</v>
      </c>
      <c r="E5200" s="279" t="s">
        <v>5660</v>
      </c>
      <c r="F5200" s="315" t="s">
        <v>10205</v>
      </c>
      <c r="G5200" s="315" t="s">
        <v>402</v>
      </c>
      <c r="H5200" s="279" t="s">
        <v>425</v>
      </c>
      <c r="I5200" s="279" t="s">
        <v>541</v>
      </c>
      <c r="J5200" s="279" t="s">
        <v>426</v>
      </c>
      <c r="K5200" s="280">
        <v>2012</v>
      </c>
      <c r="L5200" s="279" t="s">
        <v>402</v>
      </c>
      <c r="M5200" s="279" t="s">
        <v>394</v>
      </c>
      <c r="N5200" s="279" t="s">
        <v>394</v>
      </c>
      <c r="O5200" s="279" t="s">
        <v>394</v>
      </c>
      <c r="P5200" s="315">
        <v>0</v>
      </c>
      <c r="Q5200" s="278"/>
      <c r="R5200" s="303"/>
      <c r="S5200" s="279" t="s">
        <v>394</v>
      </c>
      <c r="T5200" s="279" t="s">
        <v>394</v>
      </c>
      <c r="U5200" s="303"/>
      <c r="V5200" s="303"/>
      <c r="W5200" s="303"/>
      <c r="X5200" s="303"/>
      <c r="Z5200" s="303"/>
      <c r="AA5200" s="303"/>
      <c r="AC5200" s="279" t="s">
        <v>394</v>
      </c>
      <c r="AF5200" s="276">
        <f>IFERROR(VLOOKUP(A5200,'[1]قوائم الترجمة'!AC$2:AD$2397,1,0),"م")</f>
        <v>124415</v>
      </c>
      <c r="AG5200" s="242"/>
      <c r="AH5200" s="240"/>
      <c r="AI5200" s="240"/>
      <c r="AJ5200" s="240"/>
      <c r="AL5200" s="267"/>
      <c r="AM5200" s="235"/>
      <c r="AO5200" s="233"/>
      <c r="AU5200" s="234"/>
    </row>
    <row r="5201" spans="1:47" ht="24" x14ac:dyDescent="0.65">
      <c r="A5201" s="278">
        <v>124416</v>
      </c>
      <c r="B5201" s="279" t="s">
        <v>6402</v>
      </c>
      <c r="C5201" s="279" t="s">
        <v>1087</v>
      </c>
      <c r="D5201" s="279" t="s">
        <v>755</v>
      </c>
      <c r="E5201" s="279" t="s">
        <v>424</v>
      </c>
      <c r="F5201" s="315" t="s">
        <v>10206</v>
      </c>
      <c r="G5201" s="315" t="s">
        <v>402</v>
      </c>
      <c r="H5201" s="279" t="s">
        <v>425</v>
      </c>
      <c r="I5201" s="279" t="s">
        <v>542</v>
      </c>
      <c r="J5201" s="279" t="s">
        <v>426</v>
      </c>
      <c r="K5201" s="280">
        <v>2020</v>
      </c>
      <c r="L5201" s="279" t="s">
        <v>402</v>
      </c>
      <c r="M5201" s="279" t="s">
        <v>394</v>
      </c>
      <c r="N5201" s="279" t="s">
        <v>394</v>
      </c>
      <c r="O5201" s="279" t="s">
        <v>394</v>
      </c>
      <c r="P5201" s="315">
        <v>0</v>
      </c>
      <c r="Q5201" s="278"/>
      <c r="R5201" s="303"/>
      <c r="S5201" s="279" t="s">
        <v>394</v>
      </c>
      <c r="T5201" s="279" t="s">
        <v>394</v>
      </c>
      <c r="U5201" s="303"/>
      <c r="V5201" s="303"/>
      <c r="W5201" s="303"/>
      <c r="X5201" s="303"/>
      <c r="Z5201" s="303"/>
      <c r="AA5201" s="303"/>
      <c r="AC5201" s="279" t="s">
        <v>394</v>
      </c>
      <c r="AF5201" s="276">
        <f>IFERROR(VLOOKUP(A5201,'[1]قوائم الترجمة'!AC$2:AD$2397,1,0),"م")</f>
        <v>124416</v>
      </c>
      <c r="AG5201" s="242"/>
      <c r="AH5201" s="240"/>
      <c r="AI5201" s="240"/>
      <c r="AJ5201" s="240"/>
      <c r="AL5201" s="267"/>
      <c r="AM5201" s="235"/>
      <c r="AO5201" s="233"/>
      <c r="AU5201" s="234"/>
    </row>
    <row r="5202" spans="1:47" ht="21.6" x14ac:dyDescent="0.65">
      <c r="A5202" s="278">
        <v>124417</v>
      </c>
      <c r="B5202" s="279" t="s">
        <v>6413</v>
      </c>
      <c r="C5202" s="279" t="s">
        <v>1035</v>
      </c>
      <c r="D5202" s="279" t="s">
        <v>659</v>
      </c>
      <c r="E5202" s="279" t="s">
        <v>5660</v>
      </c>
      <c r="F5202" s="315" t="s">
        <v>10207</v>
      </c>
      <c r="G5202" s="315" t="s">
        <v>8322</v>
      </c>
      <c r="H5202" s="279" t="s">
        <v>425</v>
      </c>
      <c r="I5202" s="279" t="s">
        <v>5586</v>
      </c>
      <c r="J5202" s="279" t="s">
        <v>8112</v>
      </c>
      <c r="K5202" s="280">
        <v>2010</v>
      </c>
      <c r="L5202" s="279" t="s">
        <v>402</v>
      </c>
      <c r="M5202" s="279" t="s">
        <v>394</v>
      </c>
      <c r="N5202" s="279" t="s">
        <v>394</v>
      </c>
      <c r="O5202" s="279" t="s">
        <v>394</v>
      </c>
      <c r="P5202" s="315">
        <v>0</v>
      </c>
      <c r="Q5202" s="278"/>
      <c r="R5202" s="303"/>
      <c r="S5202" s="279" t="s">
        <v>394</v>
      </c>
      <c r="T5202" s="279" t="s">
        <v>394</v>
      </c>
      <c r="U5202" s="303"/>
      <c r="V5202" s="303"/>
      <c r="W5202" s="303"/>
      <c r="X5202" s="303"/>
      <c r="Z5202" s="303"/>
      <c r="AA5202" s="303"/>
      <c r="AC5202" s="279" t="s">
        <v>394</v>
      </c>
      <c r="AF5202" s="276">
        <f>IFERROR(VLOOKUP(A5202,'[1]قوائم الترجمة'!AC$2:AD$2397,1,0),"م")</f>
        <v>124417</v>
      </c>
      <c r="AG5202" s="242"/>
      <c r="AH5202" s="240"/>
      <c r="AI5202" s="240"/>
      <c r="AJ5202" s="240"/>
      <c r="AL5202" s="267"/>
      <c r="AM5202" s="235"/>
      <c r="AO5202" s="241"/>
      <c r="AU5202" s="234"/>
    </row>
    <row r="5203" spans="1:47" ht="21.6" x14ac:dyDescent="0.65">
      <c r="A5203" s="278">
        <v>124418</v>
      </c>
      <c r="B5203" s="279" t="s">
        <v>6414</v>
      </c>
      <c r="C5203" s="279" t="s">
        <v>208</v>
      </c>
      <c r="D5203" s="279" t="s">
        <v>6415</v>
      </c>
      <c r="E5203" s="279" t="s">
        <v>424</v>
      </c>
      <c r="F5203" s="315" t="s">
        <v>9782</v>
      </c>
      <c r="G5203" s="315" t="s">
        <v>8133</v>
      </c>
      <c r="H5203" s="279" t="s">
        <v>425</v>
      </c>
      <c r="I5203" s="279" t="s">
        <v>5586</v>
      </c>
      <c r="J5203" s="279" t="s">
        <v>403</v>
      </c>
      <c r="K5203" s="280">
        <v>2014</v>
      </c>
      <c r="L5203" s="279" t="s">
        <v>404</v>
      </c>
      <c r="M5203" s="279" t="s">
        <v>394</v>
      </c>
      <c r="N5203" s="279" t="s">
        <v>394</v>
      </c>
      <c r="O5203" s="279" t="s">
        <v>394</v>
      </c>
      <c r="P5203" s="315">
        <v>0</v>
      </c>
      <c r="Q5203" s="278"/>
      <c r="R5203" s="303"/>
      <c r="S5203" s="279" t="s">
        <v>394</v>
      </c>
      <c r="T5203" s="279" t="s">
        <v>394</v>
      </c>
      <c r="U5203" s="303"/>
      <c r="V5203" s="303"/>
      <c r="W5203" s="303"/>
      <c r="X5203" s="303"/>
      <c r="Z5203" s="303"/>
      <c r="AA5203" s="303"/>
      <c r="AC5203" s="279" t="s">
        <v>394</v>
      </c>
      <c r="AF5203" s="276">
        <f>IFERROR(VLOOKUP(A5203,'[1]قوائم الترجمة'!AC$2:AD$2397,1,0),"م")</f>
        <v>124418</v>
      </c>
      <c r="AG5203" s="242"/>
      <c r="AH5203" s="240"/>
      <c r="AI5203" s="240"/>
      <c r="AJ5203" s="240"/>
      <c r="AL5203" s="267"/>
      <c r="AM5203" s="235"/>
      <c r="AO5203" s="255"/>
      <c r="AU5203" s="234"/>
    </row>
    <row r="5204" spans="1:47" ht="21.6" x14ac:dyDescent="0.65">
      <c r="A5204" s="278">
        <v>124419</v>
      </c>
      <c r="B5204" s="279" t="s">
        <v>6416</v>
      </c>
      <c r="C5204" s="279" t="s">
        <v>65</v>
      </c>
      <c r="D5204" s="279" t="s">
        <v>348</v>
      </c>
      <c r="E5204" s="279" t="s">
        <v>424</v>
      </c>
      <c r="F5204" s="315" t="s">
        <v>10186</v>
      </c>
      <c r="G5204" s="315" t="s">
        <v>402</v>
      </c>
      <c r="H5204" s="279" t="s">
        <v>425</v>
      </c>
      <c r="I5204" s="279" t="s">
        <v>5586</v>
      </c>
      <c r="J5204" s="279" t="s">
        <v>426</v>
      </c>
      <c r="K5204" s="280">
        <v>2021</v>
      </c>
      <c r="L5204" s="279" t="s">
        <v>418</v>
      </c>
      <c r="M5204" s="279" t="s">
        <v>394</v>
      </c>
      <c r="N5204" s="279" t="s">
        <v>394</v>
      </c>
      <c r="O5204" s="279" t="s">
        <v>394</v>
      </c>
      <c r="P5204" s="315">
        <v>0</v>
      </c>
      <c r="Q5204" s="278"/>
      <c r="R5204" s="303"/>
      <c r="S5204" s="279" t="s">
        <v>394</v>
      </c>
      <c r="T5204" s="279" t="s">
        <v>394</v>
      </c>
      <c r="U5204" s="303"/>
      <c r="V5204" s="303"/>
      <c r="W5204" s="303"/>
      <c r="X5204" s="303"/>
      <c r="Z5204" s="303"/>
      <c r="AA5204" s="303"/>
      <c r="AC5204" s="279" t="s">
        <v>394</v>
      </c>
      <c r="AF5204" s="276">
        <f>IFERROR(VLOOKUP(A5204,'[1]قوائم الترجمة'!AC$2:AD$2397,1,0),"م")</f>
        <v>124419</v>
      </c>
      <c r="AG5204" s="242"/>
      <c r="AH5204" s="240"/>
      <c r="AI5204" s="240"/>
      <c r="AJ5204" s="240"/>
      <c r="AL5204" s="267"/>
      <c r="AM5204" s="235"/>
      <c r="AO5204" s="255"/>
      <c r="AU5204" s="234"/>
    </row>
    <row r="5205" spans="1:47" ht="21.6" x14ac:dyDescent="0.65">
      <c r="A5205" s="278">
        <v>124420</v>
      </c>
      <c r="B5205" s="279" t="s">
        <v>6424</v>
      </c>
      <c r="C5205" s="279" t="s">
        <v>6425</v>
      </c>
      <c r="D5205" s="279" t="s">
        <v>689</v>
      </c>
      <c r="E5205" s="279" t="s">
        <v>394</v>
      </c>
      <c r="F5205"/>
      <c r="H5205" s="279" t="s">
        <v>394</v>
      </c>
      <c r="I5205" s="279" t="s">
        <v>5586</v>
      </c>
      <c r="J5205" s="279" t="s">
        <v>394</v>
      </c>
      <c r="K5205" s="279" t="s">
        <v>394</v>
      </c>
      <c r="L5205" s="279" t="s">
        <v>394</v>
      </c>
      <c r="M5205" s="279" t="s">
        <v>394</v>
      </c>
      <c r="N5205" s="279" t="s">
        <v>394</v>
      </c>
      <c r="O5205" s="279" t="s">
        <v>394</v>
      </c>
      <c r="P5205" s="315">
        <v>0</v>
      </c>
      <c r="Q5205" s="279" t="s">
        <v>394</v>
      </c>
      <c r="R5205" s="279" t="s">
        <v>394</v>
      </c>
      <c r="S5205" s="279" t="s">
        <v>394</v>
      </c>
      <c r="T5205" s="279" t="s">
        <v>394</v>
      </c>
      <c r="U5205" s="279" t="s">
        <v>394</v>
      </c>
      <c r="V5205" s="279" t="s">
        <v>394</v>
      </c>
      <c r="W5205" s="279" t="s">
        <v>394</v>
      </c>
      <c r="X5205" s="279" t="s">
        <v>394</v>
      </c>
      <c r="Y5205" s="281"/>
      <c r="Z5205" s="279" t="s">
        <v>394</v>
      </c>
      <c r="AA5205" s="279" t="s">
        <v>394</v>
      </c>
      <c r="AB5205" s="281"/>
      <c r="AC5205" s="279" t="s">
        <v>394</v>
      </c>
      <c r="AF5205" s="276" t="str">
        <f>IFERROR(VLOOKUP(A5205,'[1]قوائم الترجمة'!AC$2:AD$2397,1,0),"م")</f>
        <v>م</v>
      </c>
      <c r="AG5205" s="242"/>
      <c r="AH5205" s="240"/>
      <c r="AI5205" s="240"/>
      <c r="AJ5205" s="240"/>
      <c r="AL5205" s="267"/>
      <c r="AM5205" s="235"/>
      <c r="AO5205" s="241"/>
      <c r="AU5205" s="234"/>
    </row>
    <row r="5206" spans="1:47" ht="21.6" x14ac:dyDescent="0.65">
      <c r="A5206" s="278">
        <v>124421</v>
      </c>
      <c r="B5206" s="279" t="s">
        <v>6427</v>
      </c>
      <c r="C5206" s="279" t="s">
        <v>120</v>
      </c>
      <c r="D5206" s="279" t="s">
        <v>262</v>
      </c>
      <c r="E5206" s="279" t="s">
        <v>5660</v>
      </c>
      <c r="F5206" s="315" t="s">
        <v>10208</v>
      </c>
      <c r="G5206" s="315" t="s">
        <v>402</v>
      </c>
      <c r="H5206" s="279" t="s">
        <v>425</v>
      </c>
      <c r="I5206" s="279" t="s">
        <v>540</v>
      </c>
      <c r="J5206" s="279" t="s">
        <v>426</v>
      </c>
      <c r="K5206" s="280">
        <v>1995</v>
      </c>
      <c r="L5206" s="279" t="s">
        <v>417</v>
      </c>
      <c r="M5206" s="279" t="s">
        <v>394</v>
      </c>
      <c r="N5206" s="279" t="s">
        <v>394</v>
      </c>
      <c r="O5206" s="279" t="s">
        <v>394</v>
      </c>
      <c r="P5206" s="315">
        <v>0</v>
      </c>
      <c r="Q5206" s="278"/>
      <c r="R5206" s="303"/>
      <c r="S5206" s="279" t="s">
        <v>394</v>
      </c>
      <c r="T5206" s="279" t="s">
        <v>394</v>
      </c>
      <c r="U5206" s="303"/>
      <c r="V5206" s="303"/>
      <c r="W5206" s="303"/>
      <c r="X5206" s="303"/>
      <c r="Z5206" s="303"/>
      <c r="AA5206" s="303"/>
      <c r="AC5206" s="279" t="s">
        <v>394</v>
      </c>
      <c r="AF5206" s="276">
        <f>IFERROR(VLOOKUP(A5206,'[1]قوائم الترجمة'!AC$2:AD$2397,1,0),"م")</f>
        <v>124421</v>
      </c>
      <c r="AG5206" s="242"/>
      <c r="AH5206" s="240"/>
      <c r="AI5206" s="240"/>
      <c r="AJ5206" s="240"/>
      <c r="AL5206" s="267"/>
      <c r="AM5206" s="235"/>
      <c r="AO5206" s="241"/>
      <c r="AU5206" s="234"/>
    </row>
    <row r="5207" spans="1:47" ht="21.6" x14ac:dyDescent="0.65">
      <c r="A5207" s="278">
        <v>124422</v>
      </c>
      <c r="B5207" s="279" t="s">
        <v>4594</v>
      </c>
      <c r="C5207" s="279" t="s">
        <v>68</v>
      </c>
      <c r="D5207" s="279" t="s">
        <v>212</v>
      </c>
      <c r="E5207" s="279" t="s">
        <v>5660</v>
      </c>
      <c r="F5207" s="315" t="s">
        <v>10209</v>
      </c>
      <c r="G5207" s="315" t="s">
        <v>402</v>
      </c>
      <c r="H5207" s="279" t="s">
        <v>425</v>
      </c>
      <c r="I5207" s="279" t="s">
        <v>542</v>
      </c>
      <c r="J5207" s="279" t="s">
        <v>8101</v>
      </c>
      <c r="K5207" s="312"/>
      <c r="L5207" s="279" t="s">
        <v>8101</v>
      </c>
      <c r="M5207" s="279" t="s">
        <v>394</v>
      </c>
      <c r="N5207" s="279" t="s">
        <v>394</v>
      </c>
      <c r="O5207" s="279" t="s">
        <v>394</v>
      </c>
      <c r="P5207" s="315">
        <v>0</v>
      </c>
      <c r="Q5207" s="278"/>
      <c r="R5207" s="303"/>
      <c r="S5207" s="279" t="s">
        <v>394</v>
      </c>
      <c r="T5207" s="279" t="s">
        <v>394</v>
      </c>
      <c r="U5207" s="303"/>
      <c r="V5207" s="303"/>
      <c r="W5207" s="303"/>
      <c r="X5207" s="303"/>
      <c r="Z5207" s="303"/>
      <c r="AA5207" s="303"/>
      <c r="AC5207" s="279" t="s">
        <v>394</v>
      </c>
      <c r="AF5207" s="276">
        <f>IFERROR(VLOOKUP(A5207,'[1]قوائم الترجمة'!AC$2:AD$2397,1,0),"م")</f>
        <v>124422</v>
      </c>
      <c r="AG5207" s="242"/>
      <c r="AH5207" s="240"/>
      <c r="AI5207" s="240"/>
      <c r="AJ5207" s="240"/>
      <c r="AL5207" s="267"/>
      <c r="AM5207" s="235"/>
      <c r="AO5207" s="255"/>
      <c r="AU5207" s="234"/>
    </row>
    <row r="5208" spans="1:47" ht="21.6" x14ac:dyDescent="0.65">
      <c r="A5208" s="278">
        <v>124423</v>
      </c>
      <c r="B5208" s="279" t="s">
        <v>6429</v>
      </c>
      <c r="C5208" s="279" t="s">
        <v>6430</v>
      </c>
      <c r="D5208" s="279" t="s">
        <v>1178</v>
      </c>
      <c r="E5208" s="279" t="s">
        <v>5660</v>
      </c>
      <c r="F5208" s="315" t="s">
        <v>8637</v>
      </c>
      <c r="G5208" s="315" t="s">
        <v>8325</v>
      </c>
      <c r="H5208" s="279" t="s">
        <v>425</v>
      </c>
      <c r="I5208" s="279" t="s">
        <v>538</v>
      </c>
      <c r="J5208" s="279" t="s">
        <v>426</v>
      </c>
      <c r="K5208" s="280">
        <v>2006</v>
      </c>
      <c r="L5208" s="279" t="s">
        <v>402</v>
      </c>
      <c r="M5208" s="279" t="s">
        <v>394</v>
      </c>
      <c r="N5208" s="279" t="s">
        <v>394</v>
      </c>
      <c r="O5208" s="279" t="s">
        <v>394</v>
      </c>
      <c r="P5208" s="315">
        <v>0</v>
      </c>
      <c r="Q5208" s="278"/>
      <c r="R5208" s="303"/>
      <c r="S5208" s="279" t="s">
        <v>394</v>
      </c>
      <c r="T5208" s="279" t="s">
        <v>394</v>
      </c>
      <c r="U5208" s="303"/>
      <c r="V5208" s="303"/>
      <c r="W5208" s="303"/>
      <c r="X5208" s="303"/>
      <c r="Z5208" s="303"/>
      <c r="AA5208" s="303"/>
      <c r="AC5208" s="279" t="s">
        <v>394</v>
      </c>
      <c r="AF5208" s="276">
        <f>IFERROR(VLOOKUP(A5208,'[1]قوائم الترجمة'!AC$2:AD$2397,1,0),"م")</f>
        <v>124423</v>
      </c>
      <c r="AG5208" s="242"/>
      <c r="AH5208" s="240"/>
      <c r="AI5208" s="240"/>
      <c r="AJ5208" s="240"/>
      <c r="AL5208" s="267"/>
      <c r="AM5208" s="235"/>
      <c r="AO5208" s="241"/>
      <c r="AU5208" s="234"/>
    </row>
    <row r="5209" spans="1:47" ht="24" x14ac:dyDescent="0.65">
      <c r="A5209" s="278">
        <v>124424</v>
      </c>
      <c r="B5209" s="279" t="s">
        <v>6431</v>
      </c>
      <c r="C5209" s="279" t="s">
        <v>92</v>
      </c>
      <c r="D5209" s="279" t="s">
        <v>305</v>
      </c>
      <c r="E5209" s="279" t="s">
        <v>394</v>
      </c>
      <c r="F5209"/>
      <c r="H5209" s="279" t="s">
        <v>394</v>
      </c>
      <c r="I5209" s="279" t="s">
        <v>5586</v>
      </c>
      <c r="J5209" s="279" t="s">
        <v>394</v>
      </c>
      <c r="K5209" s="279" t="s">
        <v>394</v>
      </c>
      <c r="L5209" s="279" t="s">
        <v>394</v>
      </c>
      <c r="M5209" s="279" t="s">
        <v>394</v>
      </c>
      <c r="N5209" s="279" t="s">
        <v>394</v>
      </c>
      <c r="O5209" s="279" t="s">
        <v>394</v>
      </c>
      <c r="P5209" s="315">
        <v>0</v>
      </c>
      <c r="Q5209" s="279" t="s">
        <v>394</v>
      </c>
      <c r="R5209" s="279" t="s">
        <v>394</v>
      </c>
      <c r="S5209" s="279" t="s">
        <v>394</v>
      </c>
      <c r="T5209" s="279" t="s">
        <v>394</v>
      </c>
      <c r="U5209" s="279" t="s">
        <v>394</v>
      </c>
      <c r="V5209" s="279" t="s">
        <v>394</v>
      </c>
      <c r="W5209" s="279" t="s">
        <v>394</v>
      </c>
      <c r="X5209" s="279" t="s">
        <v>394</v>
      </c>
      <c r="Y5209" s="281"/>
      <c r="Z5209" s="279" t="s">
        <v>394</v>
      </c>
      <c r="AA5209" s="279" t="s">
        <v>394</v>
      </c>
      <c r="AB5209" s="281"/>
      <c r="AC5209" s="279" t="s">
        <v>394</v>
      </c>
      <c r="AF5209" s="276" t="str">
        <f>IFERROR(VLOOKUP(A5209,'[1]قوائم الترجمة'!AC$2:AD$2397,1,0),"م")</f>
        <v>م</v>
      </c>
      <c r="AG5209" s="242"/>
      <c r="AH5209" s="240"/>
      <c r="AI5209" s="240"/>
      <c r="AJ5209" s="240"/>
      <c r="AL5209" s="267"/>
      <c r="AM5209" s="235"/>
      <c r="AO5209" s="233"/>
      <c r="AU5209" s="234"/>
    </row>
    <row r="5210" spans="1:47" ht="24" x14ac:dyDescent="0.65">
      <c r="A5210" s="278">
        <v>124425</v>
      </c>
      <c r="B5210" s="279" t="s">
        <v>6440</v>
      </c>
      <c r="C5210" s="279" t="s">
        <v>182</v>
      </c>
      <c r="D5210" s="279" t="s">
        <v>454</v>
      </c>
      <c r="E5210" s="279" t="s">
        <v>5660</v>
      </c>
      <c r="F5210" s="315" t="s">
        <v>10210</v>
      </c>
      <c r="G5210" s="315" t="s">
        <v>10211</v>
      </c>
      <c r="H5210" s="279" t="s">
        <v>425</v>
      </c>
      <c r="I5210" s="279" t="s">
        <v>542</v>
      </c>
      <c r="J5210" s="279" t="s">
        <v>403</v>
      </c>
      <c r="K5210" s="280">
        <v>2019</v>
      </c>
      <c r="L5210" s="279" t="s">
        <v>419</v>
      </c>
      <c r="M5210" s="279" t="s">
        <v>394</v>
      </c>
      <c r="N5210" s="279" t="s">
        <v>394</v>
      </c>
      <c r="O5210" s="279" t="s">
        <v>394</v>
      </c>
      <c r="P5210" s="315">
        <v>0</v>
      </c>
      <c r="Q5210" s="278"/>
      <c r="R5210" s="303"/>
      <c r="S5210" s="279" t="s">
        <v>394</v>
      </c>
      <c r="T5210" s="279" t="s">
        <v>394</v>
      </c>
      <c r="U5210" s="303"/>
      <c r="V5210" s="303"/>
      <c r="W5210" s="303"/>
      <c r="X5210" s="303"/>
      <c r="Z5210" s="303"/>
      <c r="AA5210" s="303"/>
      <c r="AC5210" s="279" t="s">
        <v>394</v>
      </c>
      <c r="AF5210" s="276">
        <f>IFERROR(VLOOKUP(A5210,'[1]قوائم الترجمة'!AC$2:AD$2397,1,0),"م")</f>
        <v>124425</v>
      </c>
      <c r="AG5210" s="242"/>
      <c r="AH5210" s="240"/>
      <c r="AI5210" s="240"/>
      <c r="AJ5210" s="240"/>
      <c r="AL5210" s="267"/>
      <c r="AM5210" s="235"/>
      <c r="AO5210" s="233"/>
      <c r="AU5210" s="234"/>
    </row>
    <row r="5211" spans="1:47" ht="24" x14ac:dyDescent="0.65">
      <c r="A5211" s="278">
        <v>124426</v>
      </c>
      <c r="B5211" s="279" t="s">
        <v>6448</v>
      </c>
      <c r="C5211" s="279" t="s">
        <v>147</v>
      </c>
      <c r="D5211" s="279" t="s">
        <v>281</v>
      </c>
      <c r="E5211" s="279" t="s">
        <v>5660</v>
      </c>
      <c r="F5211" s="315" t="s">
        <v>9629</v>
      </c>
      <c r="G5211" s="315" t="s">
        <v>8327</v>
      </c>
      <c r="H5211" s="279" t="s">
        <v>425</v>
      </c>
      <c r="I5211" s="279" t="s">
        <v>542</v>
      </c>
      <c r="J5211" s="279" t="s">
        <v>403</v>
      </c>
      <c r="K5211" s="280">
        <v>2013</v>
      </c>
      <c r="L5211" s="279" t="s">
        <v>412</v>
      </c>
      <c r="M5211" s="279" t="s">
        <v>394</v>
      </c>
      <c r="N5211" s="279" t="s">
        <v>394</v>
      </c>
      <c r="O5211" s="279" t="s">
        <v>394</v>
      </c>
      <c r="P5211" s="315">
        <v>0</v>
      </c>
      <c r="Q5211" s="278"/>
      <c r="R5211" s="303"/>
      <c r="S5211" s="279" t="s">
        <v>394</v>
      </c>
      <c r="T5211" s="279" t="s">
        <v>394</v>
      </c>
      <c r="U5211" s="303"/>
      <c r="V5211" s="303"/>
      <c r="W5211" s="303"/>
      <c r="X5211" s="303"/>
      <c r="Z5211" s="303"/>
      <c r="AA5211" s="303"/>
      <c r="AC5211" s="279" t="s">
        <v>394</v>
      </c>
      <c r="AF5211" s="276">
        <f>IFERROR(VLOOKUP(A5211,'[1]قوائم الترجمة'!AC$2:AD$2397,1,0),"م")</f>
        <v>124426</v>
      </c>
      <c r="AG5211" s="242"/>
      <c r="AH5211" s="240"/>
      <c r="AI5211" s="240"/>
      <c r="AJ5211" s="240"/>
      <c r="AL5211" s="267"/>
      <c r="AM5211" s="235"/>
      <c r="AO5211" s="233"/>
      <c r="AU5211" s="234"/>
    </row>
    <row r="5212" spans="1:47" ht="21.6" x14ac:dyDescent="0.65">
      <c r="A5212" s="278">
        <v>124427</v>
      </c>
      <c r="B5212" s="279" t="s">
        <v>6459</v>
      </c>
      <c r="C5212" s="279" t="s">
        <v>110</v>
      </c>
      <c r="D5212" s="279" t="s">
        <v>362</v>
      </c>
      <c r="E5212" s="279" t="s">
        <v>424</v>
      </c>
      <c r="F5212" s="315" t="s">
        <v>10212</v>
      </c>
      <c r="G5212" s="315" t="s">
        <v>8211</v>
      </c>
      <c r="H5212" s="279" t="s">
        <v>425</v>
      </c>
      <c r="I5212" s="279" t="s">
        <v>542</v>
      </c>
      <c r="J5212" s="279" t="s">
        <v>403</v>
      </c>
      <c r="K5212" s="280">
        <v>2005</v>
      </c>
      <c r="L5212" s="279" t="s">
        <v>417</v>
      </c>
      <c r="M5212" s="279" t="s">
        <v>394</v>
      </c>
      <c r="N5212" s="279" t="s">
        <v>394</v>
      </c>
      <c r="O5212" s="279" t="s">
        <v>394</v>
      </c>
      <c r="P5212" s="315">
        <v>0</v>
      </c>
      <c r="Q5212" s="278"/>
      <c r="R5212" s="303"/>
      <c r="S5212" s="279" t="s">
        <v>394</v>
      </c>
      <c r="T5212" s="279" t="s">
        <v>394</v>
      </c>
      <c r="U5212" s="303"/>
      <c r="V5212" s="303"/>
      <c r="W5212" s="303"/>
      <c r="X5212" s="303"/>
      <c r="Z5212" s="303"/>
      <c r="AA5212" s="303"/>
      <c r="AC5212" s="279" t="s">
        <v>394</v>
      </c>
      <c r="AF5212" s="276">
        <f>IFERROR(VLOOKUP(A5212,'[1]قوائم الترجمة'!AC$2:AD$2397,1,0),"م")</f>
        <v>124427</v>
      </c>
      <c r="AG5212" s="242"/>
      <c r="AH5212" s="240"/>
      <c r="AI5212" s="240"/>
      <c r="AJ5212" s="240"/>
      <c r="AL5212" s="267"/>
      <c r="AM5212" s="235"/>
      <c r="AO5212" s="241"/>
      <c r="AU5212" s="234"/>
    </row>
    <row r="5213" spans="1:47" ht="21.6" x14ac:dyDescent="0.65">
      <c r="A5213" s="278">
        <v>124428</v>
      </c>
      <c r="B5213" s="279" t="s">
        <v>6467</v>
      </c>
      <c r="C5213" s="279" t="s">
        <v>505</v>
      </c>
      <c r="D5213" s="279" t="s">
        <v>4283</v>
      </c>
      <c r="E5213" s="279" t="s">
        <v>5660</v>
      </c>
      <c r="F5213" s="315" t="s">
        <v>10213</v>
      </c>
      <c r="G5213" s="315" t="s">
        <v>8188</v>
      </c>
      <c r="H5213" s="279" t="s">
        <v>428</v>
      </c>
      <c r="I5213" s="279" t="s">
        <v>542</v>
      </c>
      <c r="J5213" s="279" t="s">
        <v>403</v>
      </c>
      <c r="K5213" s="280">
        <v>2020</v>
      </c>
      <c r="L5213" s="279" t="s">
        <v>404</v>
      </c>
      <c r="M5213" s="279" t="s">
        <v>394</v>
      </c>
      <c r="N5213" s="279" t="s">
        <v>394</v>
      </c>
      <c r="O5213" s="279" t="s">
        <v>394</v>
      </c>
      <c r="P5213" s="315">
        <v>0</v>
      </c>
      <c r="Q5213" s="278"/>
      <c r="R5213" s="303"/>
      <c r="S5213" s="279" t="s">
        <v>394</v>
      </c>
      <c r="T5213" s="279" t="s">
        <v>394</v>
      </c>
      <c r="U5213" s="303"/>
      <c r="V5213" s="303"/>
      <c r="W5213" s="303"/>
      <c r="X5213" s="303"/>
      <c r="Z5213" s="303"/>
      <c r="AA5213" s="303"/>
      <c r="AC5213" s="279" t="s">
        <v>394</v>
      </c>
      <c r="AF5213" s="276">
        <f>IFERROR(VLOOKUP(A5213,'[1]قوائم الترجمة'!AC$2:AD$2397,1,0),"م")</f>
        <v>124428</v>
      </c>
      <c r="AG5213" s="242"/>
      <c r="AH5213" s="240"/>
      <c r="AI5213" s="240"/>
      <c r="AJ5213" s="240"/>
      <c r="AL5213" s="267"/>
      <c r="AM5213" s="235"/>
      <c r="AO5213" s="241"/>
      <c r="AU5213" s="234"/>
    </row>
    <row r="5214" spans="1:47" ht="24" x14ac:dyDescent="0.65">
      <c r="A5214" s="278">
        <v>124429</v>
      </c>
      <c r="B5214" s="279" t="s">
        <v>6473</v>
      </c>
      <c r="C5214" s="279" t="s">
        <v>109</v>
      </c>
      <c r="D5214" s="279" t="s">
        <v>254</v>
      </c>
      <c r="E5214" s="279" t="s">
        <v>394</v>
      </c>
      <c r="F5214"/>
      <c r="H5214" s="279" t="s">
        <v>394</v>
      </c>
      <c r="I5214" s="279" t="s">
        <v>5586</v>
      </c>
      <c r="J5214" s="279" t="s">
        <v>394</v>
      </c>
      <c r="K5214" s="279" t="s">
        <v>394</v>
      </c>
      <c r="L5214" s="279" t="s">
        <v>394</v>
      </c>
      <c r="M5214" s="279" t="s">
        <v>394</v>
      </c>
      <c r="N5214" s="279" t="s">
        <v>394</v>
      </c>
      <c r="O5214" s="279" t="s">
        <v>394</v>
      </c>
      <c r="P5214" s="315">
        <v>0</v>
      </c>
      <c r="Q5214" s="279" t="s">
        <v>394</v>
      </c>
      <c r="R5214" s="279" t="s">
        <v>394</v>
      </c>
      <c r="S5214" s="279" t="s">
        <v>394</v>
      </c>
      <c r="T5214" s="279" t="s">
        <v>394</v>
      </c>
      <c r="U5214" s="279" t="s">
        <v>394</v>
      </c>
      <c r="V5214" s="279" t="s">
        <v>394</v>
      </c>
      <c r="W5214" s="279" t="s">
        <v>394</v>
      </c>
      <c r="X5214" s="279" t="s">
        <v>394</v>
      </c>
      <c r="Y5214" s="281"/>
      <c r="Z5214" s="279" t="s">
        <v>394</v>
      </c>
      <c r="AA5214" s="279" t="s">
        <v>394</v>
      </c>
      <c r="AB5214" s="281"/>
      <c r="AC5214" s="279" t="s">
        <v>394</v>
      </c>
      <c r="AF5214" s="276" t="str">
        <f>IFERROR(VLOOKUP(A5214,'[1]قوائم الترجمة'!AC$2:AD$2397,1,0),"م")</f>
        <v>م</v>
      </c>
      <c r="AG5214" s="242"/>
      <c r="AH5214" s="240"/>
      <c r="AI5214" s="240"/>
      <c r="AJ5214" s="240"/>
      <c r="AL5214" s="267"/>
      <c r="AM5214" s="235"/>
      <c r="AO5214" s="236"/>
      <c r="AU5214" s="234"/>
    </row>
    <row r="5215" spans="1:47" ht="24" x14ac:dyDescent="0.65">
      <c r="A5215" s="278">
        <v>124430</v>
      </c>
      <c r="B5215" s="279" t="s">
        <v>6476</v>
      </c>
      <c r="C5215" s="279" t="s">
        <v>157</v>
      </c>
      <c r="D5215" s="279" t="s">
        <v>6477</v>
      </c>
      <c r="E5215" s="279" t="s">
        <v>424</v>
      </c>
      <c r="F5215" s="315" t="s">
        <v>10214</v>
      </c>
      <c r="G5215" s="315" t="s">
        <v>8331</v>
      </c>
      <c r="H5215" s="279" t="s">
        <v>425</v>
      </c>
      <c r="I5215" s="279" t="s">
        <v>542</v>
      </c>
      <c r="J5215" s="279" t="s">
        <v>426</v>
      </c>
      <c r="K5215" s="280">
        <v>2019</v>
      </c>
      <c r="L5215" s="279" t="s">
        <v>419</v>
      </c>
      <c r="M5215" s="279" t="s">
        <v>394</v>
      </c>
      <c r="N5215" s="279" t="s">
        <v>394</v>
      </c>
      <c r="O5215" s="279" t="s">
        <v>394</v>
      </c>
      <c r="P5215" s="315">
        <v>0</v>
      </c>
      <c r="Q5215" s="278"/>
      <c r="R5215" s="303"/>
      <c r="S5215" s="279" t="s">
        <v>394</v>
      </c>
      <c r="T5215" s="279" t="s">
        <v>394</v>
      </c>
      <c r="U5215" s="303"/>
      <c r="V5215" s="303"/>
      <c r="W5215" s="303"/>
      <c r="X5215" s="303"/>
      <c r="Z5215" s="303"/>
      <c r="AA5215" s="303"/>
      <c r="AC5215" s="279" t="s">
        <v>394</v>
      </c>
      <c r="AF5215" s="276">
        <f>IFERROR(VLOOKUP(A5215,'[1]قوائم الترجمة'!AC$2:AD$2397,1,0),"م")</f>
        <v>124430</v>
      </c>
      <c r="AG5215" s="242"/>
      <c r="AH5215" s="240"/>
      <c r="AI5215" s="240"/>
      <c r="AJ5215" s="240"/>
      <c r="AL5215" s="267"/>
      <c r="AM5215" s="235"/>
      <c r="AO5215" s="233"/>
      <c r="AU5215" s="234"/>
    </row>
    <row r="5216" spans="1:47" ht="24" x14ac:dyDescent="0.65">
      <c r="A5216" s="278">
        <v>124431</v>
      </c>
      <c r="B5216" s="279" t="s">
        <v>6480</v>
      </c>
      <c r="C5216" s="279" t="s">
        <v>6481</v>
      </c>
      <c r="D5216" s="279" t="s">
        <v>256</v>
      </c>
      <c r="E5216" s="279" t="s">
        <v>424</v>
      </c>
      <c r="F5216" s="315" t="s">
        <v>8558</v>
      </c>
      <c r="G5216" s="315" t="s">
        <v>402</v>
      </c>
      <c r="H5216" s="279" t="s">
        <v>425</v>
      </c>
      <c r="I5216" s="279" t="s">
        <v>5586</v>
      </c>
      <c r="J5216" s="279" t="s">
        <v>403</v>
      </c>
      <c r="K5216" s="280">
        <v>2017</v>
      </c>
      <c r="L5216" s="279" t="s">
        <v>402</v>
      </c>
      <c r="M5216" s="279" t="s">
        <v>394</v>
      </c>
      <c r="N5216" s="279" t="s">
        <v>10215</v>
      </c>
      <c r="O5216" s="279" t="s">
        <v>8409</v>
      </c>
      <c r="P5216" s="279">
        <v>25000</v>
      </c>
      <c r="Q5216" s="278"/>
      <c r="R5216" s="303"/>
      <c r="S5216" s="279" t="s">
        <v>394</v>
      </c>
      <c r="T5216" s="279"/>
      <c r="U5216" s="303"/>
      <c r="V5216" s="303"/>
      <c r="W5216" s="303"/>
      <c r="X5216" s="303"/>
      <c r="Z5216" s="303"/>
      <c r="AA5216" s="303"/>
      <c r="AC5216" s="279" t="s">
        <v>394</v>
      </c>
      <c r="AF5216" s="276">
        <f>IFERROR(VLOOKUP(A5216,'[1]قوائم الترجمة'!AC$2:AD$2397,1,0),"م")</f>
        <v>124431</v>
      </c>
      <c r="AG5216" s="242"/>
      <c r="AH5216" s="240"/>
      <c r="AI5216" s="240"/>
      <c r="AJ5216" s="240"/>
      <c r="AL5216" s="267"/>
      <c r="AM5216" s="235"/>
      <c r="AO5216" s="236"/>
      <c r="AU5216" s="234"/>
    </row>
    <row r="5217" spans="1:47" ht="24" x14ac:dyDescent="0.65">
      <c r="A5217" s="275">
        <v>124432</v>
      </c>
      <c r="B5217" s="276" t="s">
        <v>8095</v>
      </c>
      <c r="C5217" s="276" t="s">
        <v>68</v>
      </c>
      <c r="D5217" s="276" t="s">
        <v>236</v>
      </c>
      <c r="E5217" s="276" t="s">
        <v>423</v>
      </c>
      <c r="F5217" s="317" t="s">
        <v>394</v>
      </c>
      <c r="G5217" s="317" t="s">
        <v>8829</v>
      </c>
      <c r="H5217" s="276" t="s">
        <v>425</v>
      </c>
      <c r="I5217" s="276" t="s">
        <v>5586</v>
      </c>
      <c r="J5217" s="276" t="s">
        <v>403</v>
      </c>
      <c r="K5217" s="277">
        <v>2017</v>
      </c>
      <c r="L5217" s="276" t="s">
        <v>410</v>
      </c>
      <c r="M5217" s="303"/>
      <c r="N5217" s="276" t="s">
        <v>394</v>
      </c>
      <c r="O5217" s="276" t="s">
        <v>394</v>
      </c>
      <c r="P5217" s="315">
        <v>0</v>
      </c>
      <c r="Q5217" s="303"/>
      <c r="R5217" s="276" t="s">
        <v>394</v>
      </c>
      <c r="S5217" s="276" t="s">
        <v>394</v>
      </c>
      <c r="T5217" s="303"/>
      <c r="U5217" s="303"/>
      <c r="V5217" s="303"/>
      <c r="W5217" s="303"/>
      <c r="X5217" s="303"/>
      <c r="Z5217" s="303"/>
      <c r="AA5217" s="303"/>
      <c r="AC5217" s="276" t="s">
        <v>394</v>
      </c>
      <c r="AF5217" s="276">
        <f>IFERROR(VLOOKUP(A5217,'[1]قوائم الترجمة'!AC$2:AD$2397,1,0),"م")</f>
        <v>124432</v>
      </c>
      <c r="AG5217" s="242"/>
      <c r="AH5217" s="240"/>
      <c r="AI5217" s="240"/>
      <c r="AJ5217" s="240"/>
      <c r="AL5217" s="267"/>
      <c r="AM5217" s="235"/>
      <c r="AO5217" s="236"/>
      <c r="AU5217" s="234"/>
    </row>
    <row r="5218" spans="1:47" ht="24" x14ac:dyDescent="0.65">
      <c r="A5218" s="278">
        <v>124433</v>
      </c>
      <c r="B5218" s="279" t="s">
        <v>6484</v>
      </c>
      <c r="C5218" s="279" t="s">
        <v>110</v>
      </c>
      <c r="D5218" s="279" t="s">
        <v>2992</v>
      </c>
      <c r="E5218" s="279" t="s">
        <v>5660</v>
      </c>
      <c r="F5218" s="315" t="s">
        <v>10216</v>
      </c>
      <c r="G5218" s="315" t="s">
        <v>8253</v>
      </c>
      <c r="H5218" s="279" t="s">
        <v>425</v>
      </c>
      <c r="I5218" s="279" t="s">
        <v>542</v>
      </c>
      <c r="J5218" s="279" t="s">
        <v>403</v>
      </c>
      <c r="K5218" s="280">
        <v>2008</v>
      </c>
      <c r="L5218" s="279" t="s">
        <v>419</v>
      </c>
      <c r="M5218" s="279" t="s">
        <v>394</v>
      </c>
      <c r="N5218" s="279" t="s">
        <v>394</v>
      </c>
      <c r="O5218" s="279" t="s">
        <v>394</v>
      </c>
      <c r="P5218" s="315">
        <v>0</v>
      </c>
      <c r="Q5218" s="278"/>
      <c r="R5218" s="303"/>
      <c r="S5218" s="279" t="s">
        <v>394</v>
      </c>
      <c r="T5218" s="279" t="s">
        <v>394</v>
      </c>
      <c r="U5218" s="303"/>
      <c r="V5218" s="303"/>
      <c r="W5218" s="303"/>
      <c r="X5218" s="303"/>
      <c r="Z5218" s="303"/>
      <c r="AA5218" s="303"/>
      <c r="AC5218" s="279" t="s">
        <v>394</v>
      </c>
      <c r="AF5218" s="276">
        <f>IFERROR(VLOOKUP(A5218,'[1]قوائم الترجمة'!AC$2:AD$2397,1,0),"م")</f>
        <v>124433</v>
      </c>
      <c r="AG5218" s="242"/>
      <c r="AH5218" s="240"/>
      <c r="AI5218" s="240"/>
      <c r="AJ5218" s="240"/>
      <c r="AL5218" s="267"/>
      <c r="AM5218" s="235"/>
      <c r="AO5218" s="233"/>
      <c r="AU5218" s="234"/>
    </row>
    <row r="5219" spans="1:47" ht="21.6" x14ac:dyDescent="0.65">
      <c r="A5219" s="278">
        <v>124434</v>
      </c>
      <c r="B5219" s="279" t="s">
        <v>6485</v>
      </c>
      <c r="C5219" s="279" t="s">
        <v>161</v>
      </c>
      <c r="D5219" s="279" t="s">
        <v>2546</v>
      </c>
      <c r="E5219" s="279" t="s">
        <v>5660</v>
      </c>
      <c r="F5219" s="315" t="s">
        <v>8464</v>
      </c>
      <c r="G5219" s="315" t="s">
        <v>8263</v>
      </c>
      <c r="H5219" s="279" t="s">
        <v>425</v>
      </c>
      <c r="I5219" s="279" t="s">
        <v>542</v>
      </c>
      <c r="J5219" s="279" t="s">
        <v>8112</v>
      </c>
      <c r="K5219" s="280">
        <v>2018</v>
      </c>
      <c r="L5219" s="279" t="s">
        <v>421</v>
      </c>
      <c r="M5219" s="279" t="s">
        <v>394</v>
      </c>
      <c r="N5219" s="279" t="s">
        <v>394</v>
      </c>
      <c r="O5219" s="279" t="s">
        <v>394</v>
      </c>
      <c r="P5219" s="315">
        <v>0</v>
      </c>
      <c r="Q5219" s="278"/>
      <c r="R5219" s="303"/>
      <c r="S5219" s="279" t="s">
        <v>394</v>
      </c>
      <c r="T5219" s="279" t="s">
        <v>394</v>
      </c>
      <c r="U5219" s="303"/>
      <c r="V5219" s="303"/>
      <c r="W5219" s="303"/>
      <c r="X5219" s="303"/>
      <c r="Z5219" s="303"/>
      <c r="AA5219" s="303"/>
      <c r="AC5219" s="279" t="s">
        <v>394</v>
      </c>
      <c r="AF5219" s="276">
        <f>IFERROR(VLOOKUP(A5219,'[1]قوائم الترجمة'!AC$2:AD$2397,1,0),"م")</f>
        <v>124434</v>
      </c>
      <c r="AG5219" s="242"/>
      <c r="AH5219" s="240"/>
      <c r="AI5219" s="240"/>
      <c r="AJ5219" s="240"/>
      <c r="AL5219" s="267"/>
      <c r="AM5219" s="235"/>
      <c r="AO5219" s="255"/>
      <c r="AU5219" s="234"/>
    </row>
    <row r="5220" spans="1:47" ht="21.6" x14ac:dyDescent="0.65">
      <c r="A5220" s="278">
        <v>124435</v>
      </c>
      <c r="B5220" s="279" t="s">
        <v>6490</v>
      </c>
      <c r="C5220" s="279" t="s">
        <v>72</v>
      </c>
      <c r="D5220" s="279" t="s">
        <v>535</v>
      </c>
      <c r="E5220" s="279" t="s">
        <v>424</v>
      </c>
      <c r="F5220" s="315" t="s">
        <v>10217</v>
      </c>
      <c r="G5220" s="315" t="s">
        <v>402</v>
      </c>
      <c r="H5220" s="279" t="s">
        <v>425</v>
      </c>
      <c r="I5220" s="279" t="s">
        <v>542</v>
      </c>
      <c r="J5220" s="279" t="s">
        <v>403</v>
      </c>
      <c r="K5220" s="280">
        <v>2020</v>
      </c>
      <c r="L5220" s="279" t="s">
        <v>402</v>
      </c>
      <c r="M5220" s="279" t="s">
        <v>394</v>
      </c>
      <c r="N5220" s="279" t="s">
        <v>394</v>
      </c>
      <c r="O5220" s="279" t="s">
        <v>394</v>
      </c>
      <c r="P5220" s="315">
        <v>0</v>
      </c>
      <c r="Q5220" s="278"/>
      <c r="R5220" s="303"/>
      <c r="S5220" s="279" t="s">
        <v>394</v>
      </c>
      <c r="T5220" s="279" t="s">
        <v>394</v>
      </c>
      <c r="U5220" s="303"/>
      <c r="V5220" s="303"/>
      <c r="W5220" s="303"/>
      <c r="X5220" s="303"/>
      <c r="Z5220" s="303"/>
      <c r="AA5220" s="303"/>
      <c r="AC5220" s="279" t="s">
        <v>394</v>
      </c>
      <c r="AF5220" s="276">
        <f>IFERROR(VLOOKUP(A5220,'[1]قوائم الترجمة'!AC$2:AD$2397,1,0),"م")</f>
        <v>124435</v>
      </c>
      <c r="AG5220" s="242"/>
      <c r="AH5220" s="240"/>
      <c r="AI5220" s="240"/>
      <c r="AJ5220" s="240"/>
      <c r="AL5220" s="267"/>
      <c r="AM5220" s="235"/>
      <c r="AO5220" s="255"/>
      <c r="AU5220" s="234"/>
    </row>
    <row r="5221" spans="1:47" ht="21.6" x14ac:dyDescent="0.65">
      <c r="A5221" s="278">
        <v>124436</v>
      </c>
      <c r="B5221" s="279" t="s">
        <v>6493</v>
      </c>
      <c r="C5221" s="279" t="s">
        <v>104</v>
      </c>
      <c r="D5221" s="279" t="s">
        <v>257</v>
      </c>
      <c r="E5221" s="279" t="s">
        <v>424</v>
      </c>
      <c r="F5221" s="315" t="s">
        <v>10218</v>
      </c>
      <c r="G5221" s="315" t="s">
        <v>402</v>
      </c>
      <c r="H5221" s="279" t="s">
        <v>425</v>
      </c>
      <c r="I5221" s="279" t="s">
        <v>542</v>
      </c>
      <c r="J5221" s="279" t="s">
        <v>403</v>
      </c>
      <c r="K5221" s="280">
        <v>2016</v>
      </c>
      <c r="L5221" s="279" t="s">
        <v>402</v>
      </c>
      <c r="M5221" s="279" t="s">
        <v>394</v>
      </c>
      <c r="N5221" s="279" t="s">
        <v>394</v>
      </c>
      <c r="O5221" s="279" t="s">
        <v>394</v>
      </c>
      <c r="P5221" s="315">
        <v>0</v>
      </c>
      <c r="Q5221" s="278"/>
      <c r="R5221" s="303"/>
      <c r="S5221" s="279" t="s">
        <v>394</v>
      </c>
      <c r="T5221" s="279" t="s">
        <v>394</v>
      </c>
      <c r="U5221" s="303"/>
      <c r="V5221" s="303"/>
      <c r="W5221" s="303"/>
      <c r="X5221" s="303"/>
      <c r="Z5221" s="303"/>
      <c r="AA5221" s="303"/>
      <c r="AC5221" s="279" t="s">
        <v>394</v>
      </c>
      <c r="AF5221" s="276">
        <f>IFERROR(VLOOKUP(A5221,'[1]قوائم الترجمة'!AC$2:AD$2397,1,0),"م")</f>
        <v>124436</v>
      </c>
      <c r="AG5221" s="242"/>
      <c r="AH5221" s="240"/>
      <c r="AI5221" s="240"/>
      <c r="AJ5221" s="240"/>
      <c r="AL5221" s="267"/>
      <c r="AM5221" s="235"/>
      <c r="AO5221" s="255"/>
      <c r="AU5221" s="234"/>
    </row>
    <row r="5222" spans="1:47" ht="21.6" x14ac:dyDescent="0.65">
      <c r="A5222" s="278">
        <v>124437</v>
      </c>
      <c r="B5222" s="279" t="s">
        <v>6500</v>
      </c>
      <c r="C5222" s="279" t="s">
        <v>10219</v>
      </c>
      <c r="D5222" s="279" t="s">
        <v>6501</v>
      </c>
      <c r="E5222" s="279" t="s">
        <v>5660</v>
      </c>
      <c r="F5222" s="315" t="s">
        <v>8788</v>
      </c>
      <c r="G5222" s="315" t="s">
        <v>402</v>
      </c>
      <c r="H5222" s="279" t="s">
        <v>425</v>
      </c>
      <c r="I5222" s="279" t="s">
        <v>542</v>
      </c>
      <c r="J5222" s="279" t="s">
        <v>8101</v>
      </c>
      <c r="K5222" s="312"/>
      <c r="L5222" s="279" t="s">
        <v>8101</v>
      </c>
      <c r="M5222" s="279" t="s">
        <v>394</v>
      </c>
      <c r="N5222" s="279" t="s">
        <v>394</v>
      </c>
      <c r="O5222" s="279" t="s">
        <v>394</v>
      </c>
      <c r="P5222" s="315">
        <v>0</v>
      </c>
      <c r="Q5222" s="278"/>
      <c r="R5222" s="303"/>
      <c r="S5222" s="279" t="s">
        <v>394</v>
      </c>
      <c r="T5222" s="279" t="s">
        <v>394</v>
      </c>
      <c r="U5222" s="303"/>
      <c r="V5222" s="303"/>
      <c r="W5222" s="303"/>
      <c r="X5222" s="303"/>
      <c r="Z5222" s="303"/>
      <c r="AA5222" s="303"/>
      <c r="AC5222" s="279" t="s">
        <v>394</v>
      </c>
      <c r="AF5222" s="276">
        <f>IFERROR(VLOOKUP(A5222,'[1]قوائم الترجمة'!AC$2:AD$2397,1,0),"م")</f>
        <v>124437</v>
      </c>
      <c r="AG5222" s="242"/>
      <c r="AH5222" s="240"/>
      <c r="AI5222" s="240"/>
      <c r="AJ5222" s="240"/>
      <c r="AL5222" s="267"/>
      <c r="AM5222" s="235"/>
      <c r="AO5222" s="255"/>
      <c r="AU5222" s="234"/>
    </row>
    <row r="5223" spans="1:47" ht="24" x14ac:dyDescent="0.65">
      <c r="A5223" s="278">
        <v>124438</v>
      </c>
      <c r="B5223" s="279" t="s">
        <v>8093</v>
      </c>
      <c r="C5223" s="279" t="s">
        <v>577</v>
      </c>
      <c r="D5223" s="279" t="s">
        <v>304</v>
      </c>
      <c r="E5223" s="279" t="s">
        <v>394</v>
      </c>
      <c r="F5223"/>
      <c r="H5223" s="279" t="s">
        <v>394</v>
      </c>
      <c r="I5223" s="279" t="s">
        <v>5586</v>
      </c>
      <c r="J5223" s="279" t="s">
        <v>394</v>
      </c>
      <c r="K5223" s="279" t="s">
        <v>394</v>
      </c>
      <c r="L5223" s="279" t="s">
        <v>394</v>
      </c>
      <c r="M5223" s="279" t="s">
        <v>394</v>
      </c>
      <c r="N5223" s="279" t="s">
        <v>394</v>
      </c>
      <c r="O5223" s="279" t="s">
        <v>394</v>
      </c>
      <c r="P5223" s="315">
        <v>0</v>
      </c>
      <c r="Q5223" s="279" t="s">
        <v>394</v>
      </c>
      <c r="R5223" s="279" t="s">
        <v>394</v>
      </c>
      <c r="S5223" s="279" t="s">
        <v>394</v>
      </c>
      <c r="T5223" s="279" t="s">
        <v>394</v>
      </c>
      <c r="U5223" s="279" t="s">
        <v>394</v>
      </c>
      <c r="V5223" s="279" t="s">
        <v>394</v>
      </c>
      <c r="W5223" s="279" t="s">
        <v>394</v>
      </c>
      <c r="X5223" s="279" t="s">
        <v>394</v>
      </c>
      <c r="Y5223" s="281"/>
      <c r="Z5223" s="279" t="s">
        <v>394</v>
      </c>
      <c r="AA5223" s="279" t="s">
        <v>394</v>
      </c>
      <c r="AB5223" s="281"/>
      <c r="AC5223" s="279" t="s">
        <v>394</v>
      </c>
      <c r="AF5223" s="276" t="str">
        <f>IFERROR(VLOOKUP(A5223,'[1]قوائم الترجمة'!AC$2:AD$2397,1,0),"م")</f>
        <v>م</v>
      </c>
      <c r="AG5223" s="242"/>
      <c r="AH5223" s="240"/>
      <c r="AI5223" s="240"/>
      <c r="AJ5223" s="240"/>
      <c r="AL5223" s="267"/>
      <c r="AM5223" s="235"/>
      <c r="AO5223" s="233"/>
      <c r="AU5223" s="234"/>
    </row>
    <row r="5224" spans="1:47" ht="24" x14ac:dyDescent="0.65">
      <c r="A5224" s="278">
        <v>124439</v>
      </c>
      <c r="B5224" s="279" t="s">
        <v>6502</v>
      </c>
      <c r="C5224" s="279" t="s">
        <v>136</v>
      </c>
      <c r="D5224" s="279" t="s">
        <v>305</v>
      </c>
      <c r="E5224" s="279" t="s">
        <v>424</v>
      </c>
      <c r="F5224" s="315" t="s">
        <v>10220</v>
      </c>
      <c r="G5224" s="315" t="s">
        <v>8146</v>
      </c>
      <c r="H5224" s="279" t="s">
        <v>425</v>
      </c>
      <c r="I5224" s="279" t="s">
        <v>542</v>
      </c>
      <c r="J5224" s="279" t="s">
        <v>403</v>
      </c>
      <c r="K5224" s="280">
        <v>2021</v>
      </c>
      <c r="L5224" s="279" t="s">
        <v>404</v>
      </c>
      <c r="M5224" s="279" t="s">
        <v>394</v>
      </c>
      <c r="N5224" s="279" t="s">
        <v>394</v>
      </c>
      <c r="O5224" s="279" t="s">
        <v>394</v>
      </c>
      <c r="P5224" s="315">
        <v>0</v>
      </c>
      <c r="Q5224" s="278"/>
      <c r="R5224" s="303"/>
      <c r="S5224" s="279" t="s">
        <v>394</v>
      </c>
      <c r="T5224" s="279" t="s">
        <v>394</v>
      </c>
      <c r="U5224" s="303"/>
      <c r="V5224" s="303"/>
      <c r="W5224" s="303"/>
      <c r="X5224" s="303"/>
      <c r="Z5224" s="303"/>
      <c r="AA5224" s="303"/>
      <c r="AC5224" s="279" t="s">
        <v>394</v>
      </c>
      <c r="AF5224" s="276">
        <f>IFERROR(VLOOKUP(A5224,'[1]قوائم الترجمة'!AC$2:AD$2397,1,0),"م")</f>
        <v>124439</v>
      </c>
      <c r="AG5224" s="242"/>
      <c r="AH5224" s="240"/>
      <c r="AI5224" s="240"/>
      <c r="AJ5224" s="240"/>
      <c r="AL5224" s="267"/>
      <c r="AM5224" s="235"/>
      <c r="AO5224" s="236"/>
      <c r="AU5224" s="234"/>
    </row>
    <row r="5225" spans="1:47" ht="21.6" x14ac:dyDescent="0.65">
      <c r="A5225" s="278">
        <v>124440</v>
      </c>
      <c r="B5225" s="279" t="s">
        <v>6504</v>
      </c>
      <c r="C5225" s="279" t="s">
        <v>65</v>
      </c>
      <c r="D5225" s="279" t="s">
        <v>6374</v>
      </c>
      <c r="E5225" s="279" t="s">
        <v>394</v>
      </c>
      <c r="F5225"/>
      <c r="H5225" s="279" t="s">
        <v>394</v>
      </c>
      <c r="I5225" s="279" t="s">
        <v>5586</v>
      </c>
      <c r="J5225" s="279" t="s">
        <v>394</v>
      </c>
      <c r="K5225" s="279" t="s">
        <v>394</v>
      </c>
      <c r="L5225" s="279" t="s">
        <v>394</v>
      </c>
      <c r="M5225" s="279" t="s">
        <v>394</v>
      </c>
      <c r="N5225" s="279" t="s">
        <v>394</v>
      </c>
      <c r="O5225" s="279" t="s">
        <v>394</v>
      </c>
      <c r="P5225" s="315">
        <v>0</v>
      </c>
      <c r="Q5225" s="279" t="s">
        <v>394</v>
      </c>
      <c r="R5225" s="279" t="s">
        <v>394</v>
      </c>
      <c r="S5225" s="279" t="s">
        <v>394</v>
      </c>
      <c r="T5225" s="279" t="s">
        <v>394</v>
      </c>
      <c r="U5225" s="279" t="s">
        <v>394</v>
      </c>
      <c r="V5225" s="279" t="s">
        <v>394</v>
      </c>
      <c r="W5225" s="279" t="s">
        <v>394</v>
      </c>
      <c r="X5225" s="279" t="s">
        <v>394</v>
      </c>
      <c r="Y5225" s="281"/>
      <c r="Z5225" s="279" t="s">
        <v>394</v>
      </c>
      <c r="AA5225" s="279" t="s">
        <v>394</v>
      </c>
      <c r="AB5225" s="281"/>
      <c r="AC5225" s="279" t="s">
        <v>394</v>
      </c>
      <c r="AF5225" s="276" t="str">
        <f>IFERROR(VLOOKUP(A5225,'[1]قوائم الترجمة'!AC$2:AD$2397,1,0),"م")</f>
        <v>م</v>
      </c>
      <c r="AG5225" s="242"/>
      <c r="AH5225" s="240"/>
      <c r="AI5225" s="240"/>
      <c r="AJ5225" s="240"/>
      <c r="AL5225" s="267"/>
      <c r="AM5225" s="235"/>
      <c r="AO5225" s="241"/>
      <c r="AU5225" s="234"/>
    </row>
    <row r="5226" spans="1:47" ht="24" x14ac:dyDescent="0.65">
      <c r="A5226" s="278">
        <v>124441</v>
      </c>
      <c r="B5226" s="279" t="s">
        <v>6507</v>
      </c>
      <c r="C5226" s="279" t="s">
        <v>1110</v>
      </c>
      <c r="D5226" s="279" t="s">
        <v>496</v>
      </c>
      <c r="E5226" s="279" t="s">
        <v>5660</v>
      </c>
      <c r="F5226" s="315" t="s">
        <v>10221</v>
      </c>
      <c r="G5226" s="315" t="s">
        <v>402</v>
      </c>
      <c r="H5226" s="279" t="s">
        <v>425</v>
      </c>
      <c r="I5226" s="279" t="s">
        <v>541</v>
      </c>
      <c r="J5226" s="279" t="s">
        <v>8112</v>
      </c>
      <c r="K5226" s="280">
        <v>1996</v>
      </c>
      <c r="L5226" s="279" t="s">
        <v>402</v>
      </c>
      <c r="M5226" s="279" t="s">
        <v>394</v>
      </c>
      <c r="N5226" s="279" t="s">
        <v>394</v>
      </c>
      <c r="O5226" s="279" t="s">
        <v>394</v>
      </c>
      <c r="P5226" s="315">
        <v>0</v>
      </c>
      <c r="Q5226" s="278"/>
      <c r="R5226" s="303"/>
      <c r="S5226" s="279" t="s">
        <v>394</v>
      </c>
      <c r="T5226" s="279" t="s">
        <v>394</v>
      </c>
      <c r="U5226" s="303"/>
      <c r="V5226" s="303"/>
      <c r="W5226" s="303"/>
      <c r="X5226" s="303"/>
      <c r="Z5226" s="303"/>
      <c r="AA5226" s="303"/>
      <c r="AC5226" s="279" t="s">
        <v>394</v>
      </c>
      <c r="AF5226" s="276">
        <f>IFERROR(VLOOKUP(A5226,'[1]قوائم الترجمة'!AC$2:AD$2397,1,0),"م")</f>
        <v>124441</v>
      </c>
      <c r="AG5226" s="242"/>
      <c r="AH5226" s="240"/>
      <c r="AI5226" s="240"/>
      <c r="AJ5226" s="240"/>
      <c r="AL5226" s="267"/>
      <c r="AM5226" s="235"/>
      <c r="AO5226" s="233"/>
      <c r="AU5226" s="234"/>
    </row>
    <row r="5227" spans="1:47" ht="24" x14ac:dyDescent="0.65">
      <c r="A5227" s="278">
        <v>124442</v>
      </c>
      <c r="B5227" s="279" t="s">
        <v>6520</v>
      </c>
      <c r="C5227" s="279" t="s">
        <v>555</v>
      </c>
      <c r="D5227" s="279" t="s">
        <v>2476</v>
      </c>
      <c r="E5227" s="279" t="s">
        <v>424</v>
      </c>
      <c r="F5227" s="315" t="s">
        <v>10222</v>
      </c>
      <c r="G5227" s="315" t="s">
        <v>8336</v>
      </c>
      <c r="H5227" s="279" t="s">
        <v>425</v>
      </c>
      <c r="I5227" s="279" t="s">
        <v>5586</v>
      </c>
      <c r="J5227" s="279" t="s">
        <v>426</v>
      </c>
      <c r="K5227" s="280">
        <v>2020</v>
      </c>
      <c r="L5227" s="279" t="s">
        <v>404</v>
      </c>
      <c r="M5227" s="279" t="s">
        <v>394</v>
      </c>
      <c r="N5227" s="279" t="s">
        <v>10223</v>
      </c>
      <c r="O5227" s="279" t="s">
        <v>8429</v>
      </c>
      <c r="P5227" s="279">
        <v>20000</v>
      </c>
      <c r="Q5227" s="278"/>
      <c r="R5227" s="303"/>
      <c r="S5227" s="279" t="s">
        <v>394</v>
      </c>
      <c r="T5227" s="279"/>
      <c r="U5227" s="303"/>
      <c r="V5227" s="303"/>
      <c r="W5227" s="303"/>
      <c r="X5227" s="303"/>
      <c r="Z5227" s="303"/>
      <c r="AA5227" s="303"/>
      <c r="AC5227" s="279" t="s">
        <v>394</v>
      </c>
      <c r="AF5227" s="276">
        <f>IFERROR(VLOOKUP(A5227,'[1]قوائم الترجمة'!AC$2:AD$2397,1,0),"م")</f>
        <v>124442</v>
      </c>
      <c r="AG5227" s="242"/>
      <c r="AH5227" s="240"/>
      <c r="AI5227" s="240"/>
      <c r="AJ5227" s="240"/>
      <c r="AL5227" s="267"/>
      <c r="AM5227" s="235"/>
      <c r="AO5227" s="236"/>
      <c r="AU5227" s="234"/>
    </row>
    <row r="5228" spans="1:47" ht="24" x14ac:dyDescent="0.65">
      <c r="A5228" s="278">
        <v>124443</v>
      </c>
      <c r="B5228" s="279" t="s">
        <v>6521</v>
      </c>
      <c r="C5228" s="279" t="s">
        <v>89</v>
      </c>
      <c r="D5228" s="279" t="s">
        <v>942</v>
      </c>
      <c r="E5228" s="279" t="s">
        <v>424</v>
      </c>
      <c r="F5228" s="315" t="s">
        <v>394</v>
      </c>
      <c r="G5228" s="315" t="s">
        <v>402</v>
      </c>
      <c r="H5228" s="279" t="s">
        <v>425</v>
      </c>
      <c r="I5228" s="279" t="s">
        <v>542</v>
      </c>
      <c r="J5228" s="279" t="s">
        <v>403</v>
      </c>
      <c r="K5228" s="312"/>
      <c r="L5228" s="279" t="s">
        <v>402</v>
      </c>
      <c r="M5228" s="279" t="s">
        <v>394</v>
      </c>
      <c r="N5228" s="279" t="s">
        <v>394</v>
      </c>
      <c r="O5228" s="279" t="s">
        <v>394</v>
      </c>
      <c r="P5228" s="315">
        <v>0</v>
      </c>
      <c r="Q5228" s="278"/>
      <c r="R5228" s="303"/>
      <c r="S5228" s="279" t="s">
        <v>394</v>
      </c>
      <c r="T5228" s="279" t="s">
        <v>394</v>
      </c>
      <c r="U5228" s="303"/>
      <c r="V5228" s="303"/>
      <c r="W5228" s="303"/>
      <c r="X5228" s="303"/>
      <c r="Z5228" s="303"/>
      <c r="AA5228" s="303"/>
      <c r="AC5228" s="279" t="s">
        <v>394</v>
      </c>
      <c r="AF5228" s="276">
        <f>IFERROR(VLOOKUP(A5228,'[1]قوائم الترجمة'!AC$2:AD$2397,1,0),"م")</f>
        <v>124443</v>
      </c>
      <c r="AG5228" s="242"/>
      <c r="AH5228" s="240"/>
      <c r="AI5228" s="240"/>
      <c r="AJ5228" s="240"/>
      <c r="AL5228" s="267"/>
      <c r="AM5228" s="235"/>
      <c r="AO5228" s="233"/>
      <c r="AU5228" s="234"/>
    </row>
    <row r="5229" spans="1:47" ht="21.6" x14ac:dyDescent="0.65">
      <c r="A5229" s="278">
        <v>124444</v>
      </c>
      <c r="B5229" s="279" t="s">
        <v>6522</v>
      </c>
      <c r="C5229" s="279" t="s">
        <v>138</v>
      </c>
      <c r="D5229" s="279" t="s">
        <v>258</v>
      </c>
      <c r="E5229" s="279" t="s">
        <v>5660</v>
      </c>
      <c r="F5229" s="315" t="s">
        <v>10224</v>
      </c>
      <c r="G5229" s="315" t="s">
        <v>8337</v>
      </c>
      <c r="H5229" s="279" t="s">
        <v>425</v>
      </c>
      <c r="I5229" s="279" t="s">
        <v>542</v>
      </c>
      <c r="J5229" s="279" t="s">
        <v>8112</v>
      </c>
      <c r="K5229" s="280">
        <v>2020</v>
      </c>
      <c r="L5229" s="279" t="s">
        <v>419</v>
      </c>
      <c r="M5229" s="279" t="s">
        <v>394</v>
      </c>
      <c r="N5229" s="279" t="s">
        <v>394</v>
      </c>
      <c r="O5229" s="279" t="s">
        <v>394</v>
      </c>
      <c r="P5229" s="315">
        <v>0</v>
      </c>
      <c r="Q5229" s="278"/>
      <c r="R5229" s="303"/>
      <c r="S5229" s="279" t="s">
        <v>394</v>
      </c>
      <c r="T5229" s="279" t="s">
        <v>394</v>
      </c>
      <c r="U5229" s="303"/>
      <c r="V5229" s="303"/>
      <c r="W5229" s="303"/>
      <c r="X5229" s="303"/>
      <c r="Z5229" s="303"/>
      <c r="AA5229" s="303"/>
      <c r="AC5229" s="279" t="s">
        <v>394</v>
      </c>
      <c r="AF5229" s="276">
        <f>IFERROR(VLOOKUP(A5229,'[1]قوائم الترجمة'!AC$2:AD$2397,1,0),"م")</f>
        <v>124444</v>
      </c>
      <c r="AG5229" s="242"/>
      <c r="AH5229" s="240"/>
      <c r="AI5229" s="240"/>
      <c r="AJ5229" s="240"/>
      <c r="AL5229" s="267"/>
      <c r="AM5229" s="235"/>
      <c r="AO5229" s="241"/>
      <c r="AU5229" s="234"/>
    </row>
    <row r="5230" spans="1:47" ht="21.6" x14ac:dyDescent="0.65">
      <c r="A5230" s="278">
        <v>124445</v>
      </c>
      <c r="B5230" s="279" t="s">
        <v>6523</v>
      </c>
      <c r="C5230" s="279" t="s">
        <v>1176</v>
      </c>
      <c r="D5230" s="279" t="s">
        <v>311</v>
      </c>
      <c r="E5230" s="279" t="s">
        <v>424</v>
      </c>
      <c r="F5230" s="315" t="s">
        <v>10225</v>
      </c>
      <c r="G5230" s="315" t="s">
        <v>8262</v>
      </c>
      <c r="H5230" s="279" t="s">
        <v>425</v>
      </c>
      <c r="I5230" s="279" t="s">
        <v>5586</v>
      </c>
      <c r="J5230" s="279" t="s">
        <v>7215</v>
      </c>
      <c r="K5230" s="312"/>
      <c r="L5230" s="279" t="s">
        <v>411</v>
      </c>
      <c r="M5230" s="279" t="s">
        <v>394</v>
      </c>
      <c r="N5230" s="279" t="s">
        <v>10226</v>
      </c>
      <c r="O5230" s="279" t="s">
        <v>8429</v>
      </c>
      <c r="P5230" s="279">
        <v>20000</v>
      </c>
      <c r="Q5230" s="278"/>
      <c r="R5230" s="303"/>
      <c r="S5230" s="279" t="s">
        <v>394</v>
      </c>
      <c r="T5230" s="279"/>
      <c r="U5230" s="303"/>
      <c r="V5230" s="303"/>
      <c r="W5230" s="303"/>
      <c r="X5230" s="303"/>
      <c r="Z5230" s="303"/>
      <c r="AA5230" s="303"/>
      <c r="AC5230" s="279" t="s">
        <v>394</v>
      </c>
      <c r="AF5230" s="276">
        <f>IFERROR(VLOOKUP(A5230,'[1]قوائم الترجمة'!AC$2:AD$2397,1,0),"م")</f>
        <v>124445</v>
      </c>
      <c r="AG5230" s="242"/>
      <c r="AH5230" s="240"/>
      <c r="AI5230" s="240"/>
      <c r="AJ5230" s="240"/>
      <c r="AL5230" s="267"/>
      <c r="AM5230" s="235"/>
      <c r="AO5230" s="255"/>
      <c r="AU5230" s="234"/>
    </row>
    <row r="5231" spans="1:47" ht="24" x14ac:dyDescent="0.65">
      <c r="A5231" s="278">
        <v>124446</v>
      </c>
      <c r="B5231" s="279" t="s">
        <v>6529</v>
      </c>
      <c r="C5231" s="279" t="s">
        <v>68</v>
      </c>
      <c r="D5231" s="279" t="s">
        <v>311</v>
      </c>
      <c r="E5231" s="279" t="s">
        <v>424</v>
      </c>
      <c r="F5231" s="315" t="s">
        <v>10227</v>
      </c>
      <c r="G5231" s="315" t="s">
        <v>402</v>
      </c>
      <c r="H5231" s="279" t="s">
        <v>425</v>
      </c>
      <c r="I5231" s="279" t="s">
        <v>542</v>
      </c>
      <c r="J5231" s="279" t="s">
        <v>403</v>
      </c>
      <c r="K5231" s="280">
        <v>2020</v>
      </c>
      <c r="L5231" s="279" t="s">
        <v>402</v>
      </c>
      <c r="M5231" s="279" t="s">
        <v>394</v>
      </c>
      <c r="N5231" s="279" t="s">
        <v>394</v>
      </c>
      <c r="O5231" s="279" t="s">
        <v>394</v>
      </c>
      <c r="P5231" s="315">
        <v>0</v>
      </c>
      <c r="Q5231" s="278"/>
      <c r="R5231" s="303"/>
      <c r="S5231" s="279" t="s">
        <v>394</v>
      </c>
      <c r="T5231" s="279" t="s">
        <v>394</v>
      </c>
      <c r="U5231" s="303"/>
      <c r="V5231" s="303"/>
      <c r="W5231" s="303"/>
      <c r="X5231" s="303"/>
      <c r="Z5231" s="303"/>
      <c r="AA5231" s="303"/>
      <c r="AC5231" s="279" t="s">
        <v>394</v>
      </c>
      <c r="AF5231" s="276">
        <f>IFERROR(VLOOKUP(A5231,'[1]قوائم الترجمة'!AC$2:AD$2397,1,0),"م")</f>
        <v>124446</v>
      </c>
      <c r="AG5231" s="242"/>
      <c r="AH5231" s="240"/>
      <c r="AI5231" s="240"/>
      <c r="AJ5231" s="240"/>
      <c r="AL5231" s="267"/>
      <c r="AM5231" s="235"/>
      <c r="AO5231" s="233"/>
      <c r="AU5231" s="234"/>
    </row>
    <row r="5232" spans="1:47" ht="24" x14ac:dyDescent="0.65">
      <c r="A5232" s="278">
        <v>124447</v>
      </c>
      <c r="B5232" s="279" t="s">
        <v>6541</v>
      </c>
      <c r="C5232" s="279" t="s">
        <v>72</v>
      </c>
      <c r="D5232" s="279" t="s">
        <v>10228</v>
      </c>
      <c r="E5232" s="279" t="s">
        <v>424</v>
      </c>
      <c r="F5232" s="315" t="s">
        <v>394</v>
      </c>
      <c r="G5232" s="315" t="s">
        <v>10229</v>
      </c>
      <c r="H5232" s="279" t="s">
        <v>425</v>
      </c>
      <c r="I5232" s="279" t="s">
        <v>542</v>
      </c>
      <c r="J5232" s="279" t="s">
        <v>403</v>
      </c>
      <c r="K5232" s="312"/>
      <c r="L5232" s="279" t="s">
        <v>402</v>
      </c>
      <c r="M5232" s="279" t="s">
        <v>394</v>
      </c>
      <c r="N5232" s="279" t="s">
        <v>394</v>
      </c>
      <c r="O5232" s="279" t="s">
        <v>394</v>
      </c>
      <c r="P5232" s="315">
        <v>0</v>
      </c>
      <c r="Q5232" s="278"/>
      <c r="R5232" s="303"/>
      <c r="S5232" s="279" t="s">
        <v>394</v>
      </c>
      <c r="T5232" s="279" t="s">
        <v>394</v>
      </c>
      <c r="U5232" s="303"/>
      <c r="V5232" s="303"/>
      <c r="W5232" s="303"/>
      <c r="X5232" s="303"/>
      <c r="Z5232" s="303"/>
      <c r="AA5232" s="303"/>
      <c r="AC5232" s="279" t="s">
        <v>394</v>
      </c>
      <c r="AF5232" s="276">
        <f>IFERROR(VLOOKUP(A5232,'[1]قوائم الترجمة'!AC$2:AD$2397,1,0),"م")</f>
        <v>124447</v>
      </c>
      <c r="AG5232" s="242"/>
      <c r="AH5232" s="240"/>
      <c r="AI5232" s="240"/>
      <c r="AJ5232" s="240"/>
      <c r="AL5232" s="267"/>
      <c r="AM5232" s="235"/>
      <c r="AO5232" s="236"/>
      <c r="AU5232" s="234"/>
    </row>
    <row r="5233" spans="1:47" ht="21.6" x14ac:dyDescent="0.65">
      <c r="A5233" s="278">
        <v>124448</v>
      </c>
      <c r="B5233" s="279" t="s">
        <v>6544</v>
      </c>
      <c r="C5233" s="279" t="s">
        <v>74</v>
      </c>
      <c r="D5233" s="279" t="s">
        <v>264</v>
      </c>
      <c r="E5233" s="279" t="s">
        <v>5660</v>
      </c>
      <c r="F5233" s="315" t="s">
        <v>10230</v>
      </c>
      <c r="G5233" s="315" t="s">
        <v>8156</v>
      </c>
      <c r="H5233" s="279" t="s">
        <v>425</v>
      </c>
      <c r="I5233" s="279" t="s">
        <v>541</v>
      </c>
      <c r="J5233" s="279" t="s">
        <v>403</v>
      </c>
      <c r="K5233" s="280">
        <v>2019</v>
      </c>
      <c r="L5233" s="279" t="s">
        <v>404</v>
      </c>
      <c r="M5233" s="279" t="s">
        <v>394</v>
      </c>
      <c r="N5233" s="279" t="s">
        <v>394</v>
      </c>
      <c r="O5233" s="279" t="s">
        <v>394</v>
      </c>
      <c r="P5233" s="315">
        <v>0</v>
      </c>
      <c r="Q5233" s="278"/>
      <c r="R5233" s="303"/>
      <c r="S5233" s="279" t="s">
        <v>394</v>
      </c>
      <c r="T5233" s="279" t="s">
        <v>394</v>
      </c>
      <c r="U5233" s="303"/>
      <c r="V5233" s="303"/>
      <c r="W5233" s="303"/>
      <c r="X5233" s="303"/>
      <c r="Z5233" s="303"/>
      <c r="AA5233" s="303"/>
      <c r="AC5233" s="279" t="s">
        <v>394</v>
      </c>
      <c r="AF5233" s="276">
        <f>IFERROR(VLOOKUP(A5233,'[1]قوائم الترجمة'!AC$2:AD$2397,1,0),"م")</f>
        <v>124448</v>
      </c>
      <c r="AG5233" s="242"/>
      <c r="AH5233" s="240"/>
      <c r="AI5233" s="240"/>
      <c r="AJ5233" s="240"/>
      <c r="AL5233" s="267"/>
      <c r="AM5233" s="235"/>
      <c r="AO5233" s="255"/>
      <c r="AU5233" s="234"/>
    </row>
    <row r="5234" spans="1:47" ht="21.6" x14ac:dyDescent="0.65">
      <c r="A5234" s="278">
        <v>124449</v>
      </c>
      <c r="B5234" s="279" t="s">
        <v>6549</v>
      </c>
      <c r="C5234" s="279" t="s">
        <v>787</v>
      </c>
      <c r="D5234" s="279" t="s">
        <v>530</v>
      </c>
      <c r="E5234" s="279" t="s">
        <v>394</v>
      </c>
      <c r="F5234"/>
      <c r="H5234" s="279" t="s">
        <v>394</v>
      </c>
      <c r="I5234" s="279" t="s">
        <v>5586</v>
      </c>
      <c r="J5234" s="279" t="s">
        <v>394</v>
      </c>
      <c r="K5234" s="279" t="s">
        <v>394</v>
      </c>
      <c r="L5234" s="279" t="s">
        <v>394</v>
      </c>
      <c r="M5234" s="279" t="s">
        <v>394</v>
      </c>
      <c r="N5234" s="279" t="s">
        <v>394</v>
      </c>
      <c r="O5234" s="279" t="s">
        <v>394</v>
      </c>
      <c r="P5234" s="315">
        <v>0</v>
      </c>
      <c r="Q5234" s="279" t="s">
        <v>394</v>
      </c>
      <c r="R5234" s="279" t="s">
        <v>394</v>
      </c>
      <c r="S5234" s="279" t="s">
        <v>394</v>
      </c>
      <c r="T5234" s="279" t="s">
        <v>394</v>
      </c>
      <c r="U5234" s="279" t="s">
        <v>394</v>
      </c>
      <c r="V5234" s="279" t="s">
        <v>394</v>
      </c>
      <c r="W5234" s="279" t="s">
        <v>394</v>
      </c>
      <c r="X5234" s="279" t="s">
        <v>394</v>
      </c>
      <c r="Y5234" s="281"/>
      <c r="Z5234" s="279" t="s">
        <v>394</v>
      </c>
      <c r="AA5234" s="279" t="s">
        <v>394</v>
      </c>
      <c r="AB5234" s="281"/>
      <c r="AC5234" s="279" t="s">
        <v>394</v>
      </c>
      <c r="AF5234" s="276" t="str">
        <f>IFERROR(VLOOKUP(A5234,'[1]قوائم الترجمة'!AC$2:AD$2397,1,0),"م")</f>
        <v>م</v>
      </c>
      <c r="AG5234" s="242"/>
      <c r="AH5234" s="240"/>
      <c r="AI5234" s="240"/>
      <c r="AJ5234" s="240"/>
      <c r="AL5234" s="267"/>
      <c r="AM5234" s="235"/>
      <c r="AO5234" s="255"/>
      <c r="AU5234" s="234"/>
    </row>
    <row r="5235" spans="1:47" ht="21.6" x14ac:dyDescent="0.65">
      <c r="A5235" s="278">
        <v>124450</v>
      </c>
      <c r="B5235" s="279" t="s">
        <v>6555</v>
      </c>
      <c r="C5235" s="279" t="s">
        <v>3433</v>
      </c>
      <c r="D5235" s="279" t="s">
        <v>10231</v>
      </c>
      <c r="E5235" s="279" t="s">
        <v>5660</v>
      </c>
      <c r="F5235" s="315" t="s">
        <v>10232</v>
      </c>
      <c r="G5235" s="315" t="s">
        <v>411</v>
      </c>
      <c r="H5235" s="279" t="s">
        <v>425</v>
      </c>
      <c r="I5235" s="279" t="s">
        <v>5586</v>
      </c>
      <c r="J5235" s="279" t="s">
        <v>8112</v>
      </c>
      <c r="K5235" s="280">
        <v>2006</v>
      </c>
      <c r="L5235" s="279" t="s">
        <v>411</v>
      </c>
      <c r="M5235" s="279" t="s">
        <v>394</v>
      </c>
      <c r="N5235" s="279" t="s">
        <v>394</v>
      </c>
      <c r="O5235" s="279" t="s">
        <v>394</v>
      </c>
      <c r="P5235" s="315">
        <v>0</v>
      </c>
      <c r="Q5235" s="278"/>
      <c r="R5235" s="303"/>
      <c r="S5235" s="279" t="s">
        <v>394</v>
      </c>
      <c r="T5235" s="279" t="s">
        <v>394</v>
      </c>
      <c r="U5235" s="303"/>
      <c r="V5235" s="303"/>
      <c r="W5235" s="303"/>
      <c r="X5235" s="303"/>
      <c r="Z5235" s="303"/>
      <c r="AA5235" s="303"/>
      <c r="AC5235" s="279" t="s">
        <v>394</v>
      </c>
      <c r="AF5235" s="276">
        <f>IFERROR(VLOOKUP(A5235,'[1]قوائم الترجمة'!AC$2:AD$2397,1,0),"م")</f>
        <v>124450</v>
      </c>
      <c r="AG5235" s="242"/>
      <c r="AH5235" s="240"/>
      <c r="AI5235" s="240"/>
      <c r="AJ5235" s="240"/>
      <c r="AL5235" s="267"/>
      <c r="AM5235" s="235"/>
      <c r="AO5235" s="255"/>
      <c r="AU5235" s="234"/>
    </row>
    <row r="5236" spans="1:47" ht="24" x14ac:dyDescent="0.65">
      <c r="A5236" s="278">
        <v>124451</v>
      </c>
      <c r="B5236" s="279" t="s">
        <v>6557</v>
      </c>
      <c r="C5236" s="279" t="s">
        <v>68</v>
      </c>
      <c r="D5236" s="279" t="s">
        <v>236</v>
      </c>
      <c r="E5236" s="279" t="s">
        <v>394</v>
      </c>
      <c r="F5236"/>
      <c r="H5236" s="279" t="s">
        <v>394</v>
      </c>
      <c r="I5236" s="279" t="s">
        <v>5586</v>
      </c>
      <c r="J5236" s="279" t="s">
        <v>394</v>
      </c>
      <c r="K5236" s="279" t="s">
        <v>394</v>
      </c>
      <c r="L5236" s="279" t="s">
        <v>394</v>
      </c>
      <c r="M5236" s="279" t="s">
        <v>394</v>
      </c>
      <c r="N5236" s="279" t="s">
        <v>394</v>
      </c>
      <c r="O5236" s="279" t="s">
        <v>394</v>
      </c>
      <c r="P5236" s="315">
        <v>0</v>
      </c>
      <c r="Q5236" s="279" t="s">
        <v>394</v>
      </c>
      <c r="R5236" s="279" t="s">
        <v>394</v>
      </c>
      <c r="S5236" s="279" t="s">
        <v>394</v>
      </c>
      <c r="T5236" s="279" t="s">
        <v>394</v>
      </c>
      <c r="U5236" s="279" t="s">
        <v>394</v>
      </c>
      <c r="V5236" s="279" t="s">
        <v>394</v>
      </c>
      <c r="W5236" s="279" t="s">
        <v>394</v>
      </c>
      <c r="X5236" s="279" t="s">
        <v>394</v>
      </c>
      <c r="Y5236" s="281"/>
      <c r="Z5236" s="279" t="s">
        <v>394</v>
      </c>
      <c r="AA5236" s="279" t="s">
        <v>394</v>
      </c>
      <c r="AB5236" s="281"/>
      <c r="AC5236" s="279" t="s">
        <v>394</v>
      </c>
      <c r="AF5236" s="276" t="str">
        <f>IFERROR(VLOOKUP(A5236,'[1]قوائم الترجمة'!AC$2:AD$2397,1,0),"م")</f>
        <v>م</v>
      </c>
      <c r="AG5236" s="242"/>
      <c r="AH5236" s="240"/>
      <c r="AI5236" s="240"/>
      <c r="AJ5236" s="240"/>
      <c r="AL5236" s="267"/>
      <c r="AM5236" s="235"/>
      <c r="AO5236" s="233"/>
      <c r="AU5236" s="234"/>
    </row>
    <row r="5237" spans="1:47" ht="21.6" x14ac:dyDescent="0.65">
      <c r="A5237" s="278">
        <v>124452</v>
      </c>
      <c r="B5237" s="279" t="s">
        <v>6573</v>
      </c>
      <c r="C5237" s="279" t="s">
        <v>6574</v>
      </c>
      <c r="D5237" s="279" t="s">
        <v>6575</v>
      </c>
      <c r="E5237" s="279" t="s">
        <v>394</v>
      </c>
      <c r="F5237"/>
      <c r="H5237" s="279" t="s">
        <v>394</v>
      </c>
      <c r="I5237" s="279" t="s">
        <v>5586</v>
      </c>
      <c r="J5237" s="279" t="s">
        <v>394</v>
      </c>
      <c r="K5237" s="279" t="s">
        <v>394</v>
      </c>
      <c r="L5237" s="279" t="s">
        <v>394</v>
      </c>
      <c r="M5237" s="279" t="s">
        <v>394</v>
      </c>
      <c r="N5237" s="279" t="s">
        <v>394</v>
      </c>
      <c r="O5237" s="279" t="s">
        <v>394</v>
      </c>
      <c r="P5237" s="315">
        <v>0</v>
      </c>
      <c r="Q5237" s="279" t="s">
        <v>394</v>
      </c>
      <c r="R5237" s="279" t="s">
        <v>394</v>
      </c>
      <c r="S5237" s="279" t="s">
        <v>394</v>
      </c>
      <c r="T5237" s="279" t="s">
        <v>394</v>
      </c>
      <c r="U5237" s="279" t="s">
        <v>394</v>
      </c>
      <c r="V5237" s="279" t="s">
        <v>394</v>
      </c>
      <c r="W5237" s="279" t="s">
        <v>394</v>
      </c>
      <c r="X5237" s="279" t="s">
        <v>394</v>
      </c>
      <c r="Y5237" s="281"/>
      <c r="Z5237" s="279" t="s">
        <v>394</v>
      </c>
      <c r="AA5237" s="279" t="s">
        <v>394</v>
      </c>
      <c r="AB5237" s="281"/>
      <c r="AC5237" s="279" t="s">
        <v>394</v>
      </c>
      <c r="AF5237" s="276" t="str">
        <f>IFERROR(VLOOKUP(A5237,'[1]قوائم الترجمة'!AC$2:AD$2397,1,0),"م")</f>
        <v>م</v>
      </c>
      <c r="AG5237" s="242"/>
      <c r="AH5237" s="240"/>
      <c r="AI5237" s="240"/>
      <c r="AJ5237" s="240"/>
      <c r="AL5237" s="267"/>
      <c r="AM5237" s="235"/>
      <c r="AO5237" s="255"/>
      <c r="AU5237" s="234"/>
    </row>
    <row r="5238" spans="1:47" ht="24" x14ac:dyDescent="0.65">
      <c r="A5238" s="278">
        <v>124453</v>
      </c>
      <c r="B5238" s="279" t="s">
        <v>6578</v>
      </c>
      <c r="C5238" s="279" t="s">
        <v>1136</v>
      </c>
      <c r="D5238" s="279" t="s">
        <v>6579</v>
      </c>
      <c r="E5238" s="279" t="s">
        <v>424</v>
      </c>
      <c r="F5238" s="315" t="s">
        <v>10233</v>
      </c>
      <c r="G5238" s="315" t="s">
        <v>8155</v>
      </c>
      <c r="H5238" s="279" t="s">
        <v>425</v>
      </c>
      <c r="I5238" s="279" t="s">
        <v>5586</v>
      </c>
      <c r="J5238" s="279" t="s">
        <v>403</v>
      </c>
      <c r="K5238" s="280">
        <v>2015</v>
      </c>
      <c r="L5238" s="279" t="s">
        <v>404</v>
      </c>
      <c r="M5238" s="279" t="s">
        <v>394</v>
      </c>
      <c r="N5238" s="279" t="s">
        <v>394</v>
      </c>
      <c r="O5238" s="279" t="s">
        <v>394</v>
      </c>
      <c r="P5238" s="315">
        <v>0</v>
      </c>
      <c r="Q5238" s="278"/>
      <c r="R5238" s="303"/>
      <c r="S5238" s="279" t="s">
        <v>394</v>
      </c>
      <c r="T5238" s="279" t="s">
        <v>394</v>
      </c>
      <c r="U5238" s="303"/>
      <c r="V5238" s="303"/>
      <c r="W5238" s="303"/>
      <c r="X5238" s="303"/>
      <c r="Z5238" s="303"/>
      <c r="AA5238" s="303"/>
      <c r="AC5238" s="279" t="s">
        <v>394</v>
      </c>
      <c r="AF5238" s="276">
        <f>IFERROR(VLOOKUP(A5238,'[1]قوائم الترجمة'!AC$2:AD$2397,1,0),"م")</f>
        <v>124453</v>
      </c>
      <c r="AG5238" s="242"/>
      <c r="AH5238" s="240"/>
      <c r="AI5238" s="240"/>
      <c r="AJ5238" s="240"/>
      <c r="AL5238" s="267"/>
      <c r="AM5238" s="235"/>
      <c r="AO5238" s="233"/>
      <c r="AU5238" s="234"/>
    </row>
    <row r="5239" spans="1:47" ht="24" x14ac:dyDescent="0.65">
      <c r="A5239" s="278">
        <v>124454</v>
      </c>
      <c r="B5239" s="279" t="s">
        <v>6581</v>
      </c>
      <c r="C5239" s="279" t="s">
        <v>179</v>
      </c>
      <c r="D5239" s="279" t="s">
        <v>290</v>
      </c>
      <c r="E5239" s="279" t="s">
        <v>424</v>
      </c>
      <c r="F5239" s="315" t="s">
        <v>10234</v>
      </c>
      <c r="G5239" s="315" t="s">
        <v>402</v>
      </c>
      <c r="H5239" s="279" t="s">
        <v>425</v>
      </c>
      <c r="I5239" s="279" t="s">
        <v>5586</v>
      </c>
      <c r="J5239" s="279" t="s">
        <v>426</v>
      </c>
      <c r="K5239" s="280">
        <v>2021</v>
      </c>
      <c r="L5239" s="279" t="s">
        <v>404</v>
      </c>
      <c r="M5239" s="279" t="s">
        <v>394</v>
      </c>
      <c r="N5239" s="279" t="s">
        <v>394</v>
      </c>
      <c r="O5239" s="279" t="s">
        <v>394</v>
      </c>
      <c r="P5239" s="315">
        <v>0</v>
      </c>
      <c r="Q5239" s="278"/>
      <c r="R5239" s="303"/>
      <c r="S5239" s="279" t="s">
        <v>394</v>
      </c>
      <c r="T5239" s="279" t="s">
        <v>394</v>
      </c>
      <c r="U5239" s="303"/>
      <c r="V5239" s="303"/>
      <c r="W5239" s="303"/>
      <c r="X5239" s="303"/>
      <c r="Z5239" s="303"/>
      <c r="AA5239" s="303"/>
      <c r="AC5239" s="279" t="s">
        <v>394</v>
      </c>
      <c r="AF5239" s="276">
        <f>IFERROR(VLOOKUP(A5239,'[1]قوائم الترجمة'!AC$2:AD$2397,1,0),"م")</f>
        <v>124454</v>
      </c>
      <c r="AG5239" s="242"/>
      <c r="AH5239" s="240"/>
      <c r="AI5239" s="240"/>
      <c r="AJ5239" s="240"/>
      <c r="AL5239" s="267"/>
      <c r="AM5239" s="235"/>
      <c r="AO5239" s="233"/>
      <c r="AU5239" s="234"/>
    </row>
    <row r="5240" spans="1:47" ht="21.6" x14ac:dyDescent="0.65">
      <c r="A5240" s="278">
        <v>124455</v>
      </c>
      <c r="B5240" s="279" t="s">
        <v>6582</v>
      </c>
      <c r="C5240" s="279" t="s">
        <v>81</v>
      </c>
      <c r="D5240" s="279" t="s">
        <v>558</v>
      </c>
      <c r="E5240" s="279" t="s">
        <v>424</v>
      </c>
      <c r="F5240" s="315" t="s">
        <v>8519</v>
      </c>
      <c r="G5240" s="315" t="s">
        <v>8343</v>
      </c>
      <c r="H5240" s="279" t="s">
        <v>425</v>
      </c>
      <c r="I5240" s="279" t="s">
        <v>542</v>
      </c>
      <c r="J5240" s="279" t="s">
        <v>403</v>
      </c>
      <c r="K5240" s="280">
        <v>2011</v>
      </c>
      <c r="L5240" s="279" t="s">
        <v>410</v>
      </c>
      <c r="M5240" s="279" t="s">
        <v>394</v>
      </c>
      <c r="N5240" s="279" t="s">
        <v>394</v>
      </c>
      <c r="O5240" s="279" t="s">
        <v>394</v>
      </c>
      <c r="P5240" s="315">
        <v>0</v>
      </c>
      <c r="Q5240" s="278"/>
      <c r="R5240" s="303"/>
      <c r="S5240" s="279" t="s">
        <v>394</v>
      </c>
      <c r="T5240" s="279" t="s">
        <v>394</v>
      </c>
      <c r="U5240" s="303"/>
      <c r="V5240" s="303"/>
      <c r="W5240" s="303"/>
      <c r="X5240" s="303"/>
      <c r="Z5240" s="303"/>
      <c r="AA5240" s="303"/>
      <c r="AC5240" s="279" t="s">
        <v>394</v>
      </c>
      <c r="AF5240" s="276">
        <f>IFERROR(VLOOKUP(A5240,'[1]قوائم الترجمة'!AC$2:AD$2397,1,0),"م")</f>
        <v>124455</v>
      </c>
      <c r="AG5240" s="242"/>
      <c r="AH5240" s="240"/>
      <c r="AI5240" s="240"/>
      <c r="AJ5240" s="240"/>
      <c r="AL5240" s="267"/>
      <c r="AM5240" s="235"/>
      <c r="AO5240" s="241"/>
      <c r="AU5240" s="234"/>
    </row>
    <row r="5241" spans="1:47" ht="24" x14ac:dyDescent="0.65">
      <c r="A5241" s="278">
        <v>124456</v>
      </c>
      <c r="B5241" s="279" t="s">
        <v>3877</v>
      </c>
      <c r="C5241" s="279" t="s">
        <v>6587</v>
      </c>
      <c r="D5241" s="279" t="s">
        <v>1351</v>
      </c>
      <c r="E5241" s="279" t="s">
        <v>424</v>
      </c>
      <c r="F5241" s="315" t="s">
        <v>10235</v>
      </c>
      <c r="G5241" s="315" t="s">
        <v>402</v>
      </c>
      <c r="H5241" s="279" t="s">
        <v>425</v>
      </c>
      <c r="I5241" s="279" t="s">
        <v>542</v>
      </c>
      <c r="J5241" s="279" t="s">
        <v>403</v>
      </c>
      <c r="K5241" s="312"/>
      <c r="L5241" s="279" t="s">
        <v>404</v>
      </c>
      <c r="M5241" s="279" t="s">
        <v>394</v>
      </c>
      <c r="N5241" s="279" t="s">
        <v>394</v>
      </c>
      <c r="O5241" s="279" t="s">
        <v>394</v>
      </c>
      <c r="P5241" s="315">
        <v>0</v>
      </c>
      <c r="Q5241" s="278"/>
      <c r="R5241" s="303"/>
      <c r="S5241" s="279" t="s">
        <v>394</v>
      </c>
      <c r="T5241" s="279" t="s">
        <v>394</v>
      </c>
      <c r="U5241" s="303"/>
      <c r="V5241" s="303"/>
      <c r="W5241" s="303"/>
      <c r="X5241" s="303"/>
      <c r="Z5241" s="303"/>
      <c r="AA5241" s="303"/>
      <c r="AC5241" s="279" t="s">
        <v>394</v>
      </c>
      <c r="AF5241" s="276">
        <f>IFERROR(VLOOKUP(A5241,'[1]قوائم الترجمة'!AC$2:AD$2397,1,0),"م")</f>
        <v>124456</v>
      </c>
      <c r="AG5241" s="242"/>
      <c r="AH5241" s="240"/>
      <c r="AI5241" s="240"/>
      <c r="AJ5241" s="240"/>
      <c r="AL5241" s="267"/>
      <c r="AM5241" s="235"/>
      <c r="AO5241" s="233"/>
      <c r="AU5241" s="234"/>
    </row>
    <row r="5242" spans="1:47" ht="21.6" x14ac:dyDescent="0.65">
      <c r="A5242" s="278">
        <v>124457</v>
      </c>
      <c r="B5242" s="279" t="s">
        <v>6600</v>
      </c>
      <c r="C5242" s="279" t="s">
        <v>163</v>
      </c>
      <c r="D5242" s="279" t="s">
        <v>6601</v>
      </c>
      <c r="E5242" s="279" t="s">
        <v>424</v>
      </c>
      <c r="F5242" s="315" t="s">
        <v>10236</v>
      </c>
      <c r="G5242" s="315" t="s">
        <v>8345</v>
      </c>
      <c r="H5242" s="279" t="s">
        <v>425</v>
      </c>
      <c r="I5242" s="279" t="s">
        <v>542</v>
      </c>
      <c r="J5242" s="279" t="s">
        <v>426</v>
      </c>
      <c r="K5242" s="280">
        <v>2020</v>
      </c>
      <c r="L5242" s="279" t="s">
        <v>402</v>
      </c>
      <c r="M5242" s="279" t="s">
        <v>394</v>
      </c>
      <c r="N5242" s="279" t="s">
        <v>394</v>
      </c>
      <c r="O5242" s="279" t="s">
        <v>394</v>
      </c>
      <c r="P5242" s="315">
        <v>0</v>
      </c>
      <c r="Q5242" s="278"/>
      <c r="R5242" s="303"/>
      <c r="S5242" s="279" t="s">
        <v>394</v>
      </c>
      <c r="T5242" s="279" t="s">
        <v>394</v>
      </c>
      <c r="U5242" s="303"/>
      <c r="V5242" s="303"/>
      <c r="W5242" s="303"/>
      <c r="X5242" s="303"/>
      <c r="Z5242" s="303"/>
      <c r="AA5242" s="303"/>
      <c r="AC5242" s="279" t="s">
        <v>394</v>
      </c>
      <c r="AF5242" s="276">
        <f>IFERROR(VLOOKUP(A5242,'[1]قوائم الترجمة'!AC$2:AD$2397,1,0),"م")</f>
        <v>124457</v>
      </c>
      <c r="AG5242" s="242"/>
      <c r="AH5242" s="240"/>
      <c r="AI5242" s="240"/>
      <c r="AJ5242" s="240"/>
      <c r="AL5242" s="267"/>
      <c r="AM5242" s="235"/>
      <c r="AO5242" s="255"/>
      <c r="AU5242" s="234"/>
    </row>
    <row r="5243" spans="1:47" ht="24" x14ac:dyDescent="0.65">
      <c r="A5243" s="278">
        <v>124458</v>
      </c>
      <c r="B5243" s="279" t="s">
        <v>6607</v>
      </c>
      <c r="C5243" s="279" t="s">
        <v>135</v>
      </c>
      <c r="D5243" s="279" t="s">
        <v>262</v>
      </c>
      <c r="E5243" s="279" t="s">
        <v>424</v>
      </c>
      <c r="F5243" s="315" t="s">
        <v>8464</v>
      </c>
      <c r="G5243" s="315" t="s">
        <v>421</v>
      </c>
      <c r="H5243" s="279" t="s">
        <v>425</v>
      </c>
      <c r="I5243" s="279" t="s">
        <v>542</v>
      </c>
      <c r="J5243" s="279" t="s">
        <v>403</v>
      </c>
      <c r="K5243" s="280">
        <v>2014</v>
      </c>
      <c r="L5243" s="279" t="s">
        <v>420</v>
      </c>
      <c r="M5243" s="279" t="s">
        <v>394</v>
      </c>
      <c r="N5243" s="279" t="s">
        <v>394</v>
      </c>
      <c r="O5243" s="279" t="s">
        <v>394</v>
      </c>
      <c r="P5243" s="315">
        <v>0</v>
      </c>
      <c r="Q5243" s="278"/>
      <c r="R5243" s="303"/>
      <c r="S5243" s="279" t="s">
        <v>394</v>
      </c>
      <c r="T5243" s="279" t="s">
        <v>394</v>
      </c>
      <c r="U5243" s="303"/>
      <c r="V5243" s="303"/>
      <c r="W5243" s="303"/>
      <c r="X5243" s="303"/>
      <c r="Z5243" s="303"/>
      <c r="AA5243" s="303"/>
      <c r="AC5243" s="279" t="s">
        <v>394</v>
      </c>
      <c r="AF5243" s="276">
        <f>IFERROR(VLOOKUP(A5243,'[1]قوائم الترجمة'!AC$2:AD$2397,1,0),"م")</f>
        <v>124458</v>
      </c>
      <c r="AG5243" s="242"/>
      <c r="AH5243" s="240"/>
      <c r="AI5243" s="240"/>
      <c r="AJ5243" s="240"/>
      <c r="AL5243" s="267"/>
      <c r="AM5243" s="235"/>
      <c r="AO5243" s="233"/>
      <c r="AU5243" s="234"/>
    </row>
    <row r="5244" spans="1:47" ht="24" x14ac:dyDescent="0.65">
      <c r="A5244" s="278">
        <v>124459</v>
      </c>
      <c r="B5244" s="279" t="s">
        <v>6608</v>
      </c>
      <c r="C5244" s="279" t="s">
        <v>86</v>
      </c>
      <c r="D5244" s="279" t="s">
        <v>380</v>
      </c>
      <c r="E5244" s="279" t="s">
        <v>5660</v>
      </c>
      <c r="F5244" s="315" t="s">
        <v>394</v>
      </c>
      <c r="G5244" s="315" t="s">
        <v>402</v>
      </c>
      <c r="H5244" s="279" t="s">
        <v>425</v>
      </c>
      <c r="I5244" s="279" t="s">
        <v>542</v>
      </c>
      <c r="J5244" s="279" t="s">
        <v>8112</v>
      </c>
      <c r="K5244" s="280">
        <v>2021</v>
      </c>
      <c r="L5244" s="279" t="s">
        <v>402</v>
      </c>
      <c r="M5244" s="279" t="s">
        <v>394</v>
      </c>
      <c r="N5244" s="279" t="s">
        <v>394</v>
      </c>
      <c r="O5244" s="279" t="s">
        <v>394</v>
      </c>
      <c r="P5244" s="315">
        <v>0</v>
      </c>
      <c r="Q5244" s="278"/>
      <c r="R5244" s="303"/>
      <c r="S5244" s="279" t="s">
        <v>394</v>
      </c>
      <c r="T5244" s="279" t="s">
        <v>394</v>
      </c>
      <c r="U5244" s="303"/>
      <c r="V5244" s="303"/>
      <c r="W5244" s="303"/>
      <c r="X5244" s="303"/>
      <c r="Z5244" s="303"/>
      <c r="AA5244" s="303"/>
      <c r="AC5244" s="279" t="s">
        <v>394</v>
      </c>
      <c r="AF5244" s="276">
        <f>IFERROR(VLOOKUP(A5244,'[1]قوائم الترجمة'!AC$2:AD$2397,1,0),"م")</f>
        <v>124459</v>
      </c>
      <c r="AG5244" s="242"/>
      <c r="AH5244" s="240"/>
      <c r="AI5244" s="240"/>
      <c r="AJ5244" s="240"/>
      <c r="AL5244" s="267"/>
      <c r="AM5244" s="235"/>
      <c r="AO5244" s="233"/>
      <c r="AU5244" s="234"/>
    </row>
    <row r="5245" spans="1:47" ht="24" x14ac:dyDescent="0.65">
      <c r="A5245" s="278">
        <v>124460</v>
      </c>
      <c r="B5245" s="279" t="s">
        <v>6613</v>
      </c>
      <c r="C5245" s="279" t="s">
        <v>68</v>
      </c>
      <c r="D5245" s="279" t="s">
        <v>380</v>
      </c>
      <c r="E5245" s="279" t="s">
        <v>5660</v>
      </c>
      <c r="F5245" s="315" t="s">
        <v>10237</v>
      </c>
      <c r="G5245" s="315" t="s">
        <v>402</v>
      </c>
      <c r="H5245" s="279" t="s">
        <v>425</v>
      </c>
      <c r="I5245" s="279" t="s">
        <v>542</v>
      </c>
      <c r="J5245" s="279" t="s">
        <v>403</v>
      </c>
      <c r="K5245" s="280">
        <v>2015</v>
      </c>
      <c r="L5245" s="279" t="s">
        <v>404</v>
      </c>
      <c r="M5245" s="279" t="s">
        <v>394</v>
      </c>
      <c r="N5245" s="279" t="s">
        <v>394</v>
      </c>
      <c r="O5245" s="279" t="s">
        <v>394</v>
      </c>
      <c r="P5245" s="315">
        <v>0</v>
      </c>
      <c r="Q5245" s="278"/>
      <c r="R5245" s="303"/>
      <c r="S5245" s="279" t="s">
        <v>394</v>
      </c>
      <c r="T5245" s="279" t="s">
        <v>394</v>
      </c>
      <c r="U5245" s="303"/>
      <c r="V5245" s="303"/>
      <c r="W5245" s="303"/>
      <c r="X5245" s="303"/>
      <c r="Z5245" s="303"/>
      <c r="AA5245" s="303"/>
      <c r="AC5245" s="279" t="s">
        <v>394</v>
      </c>
      <c r="AF5245" s="276">
        <f>IFERROR(VLOOKUP(A5245,'[1]قوائم الترجمة'!AC$2:AD$2397,1,0),"م")</f>
        <v>124460</v>
      </c>
      <c r="AG5245" s="242"/>
      <c r="AH5245" s="240"/>
      <c r="AI5245" s="240"/>
      <c r="AJ5245" s="240"/>
      <c r="AL5245" s="267"/>
      <c r="AM5245" s="235"/>
      <c r="AO5245" s="233"/>
      <c r="AU5245" s="234"/>
    </row>
    <row r="5246" spans="1:47" ht="24" x14ac:dyDescent="0.65">
      <c r="A5246" s="278">
        <v>124461</v>
      </c>
      <c r="B5246" s="279" t="s">
        <v>6620</v>
      </c>
      <c r="C5246" s="279" t="s">
        <v>109</v>
      </c>
      <c r="D5246" s="279" t="s">
        <v>290</v>
      </c>
      <c r="E5246" s="279" t="s">
        <v>424</v>
      </c>
      <c r="F5246" s="315" t="s">
        <v>10238</v>
      </c>
      <c r="G5246" s="315" t="s">
        <v>402</v>
      </c>
      <c r="H5246" s="279" t="s">
        <v>425</v>
      </c>
      <c r="I5246" s="279" t="s">
        <v>5586</v>
      </c>
      <c r="J5246" s="279" t="s">
        <v>426</v>
      </c>
      <c r="K5246" s="280">
        <v>2022</v>
      </c>
      <c r="L5246" s="279" t="s">
        <v>402</v>
      </c>
      <c r="M5246" s="279" t="s">
        <v>394</v>
      </c>
      <c r="N5246" s="279" t="s">
        <v>394</v>
      </c>
      <c r="O5246" s="279" t="s">
        <v>394</v>
      </c>
      <c r="P5246" s="315">
        <v>0</v>
      </c>
      <c r="Q5246" s="278"/>
      <c r="R5246" s="303"/>
      <c r="S5246" s="279" t="s">
        <v>394</v>
      </c>
      <c r="T5246" s="279" t="s">
        <v>394</v>
      </c>
      <c r="U5246" s="303"/>
      <c r="V5246" s="303"/>
      <c r="W5246" s="303"/>
      <c r="X5246" s="303"/>
      <c r="Z5246" s="303"/>
      <c r="AA5246" s="303"/>
      <c r="AC5246" s="279" t="s">
        <v>394</v>
      </c>
      <c r="AF5246" s="276">
        <f>IFERROR(VLOOKUP(A5246,'[1]قوائم الترجمة'!AC$2:AD$2397,1,0),"م")</f>
        <v>124461</v>
      </c>
      <c r="AG5246" s="242"/>
      <c r="AH5246" s="240"/>
      <c r="AI5246" s="240"/>
      <c r="AJ5246" s="240"/>
      <c r="AL5246" s="267"/>
      <c r="AM5246" s="235"/>
      <c r="AO5246" s="233"/>
      <c r="AU5246" s="234"/>
    </row>
    <row r="5247" spans="1:47" ht="21.6" x14ac:dyDescent="0.65">
      <c r="A5247" s="278">
        <v>124462</v>
      </c>
      <c r="B5247" s="279" t="s">
        <v>6624</v>
      </c>
      <c r="C5247" s="279" t="s">
        <v>128</v>
      </c>
      <c r="D5247" s="279" t="s">
        <v>770</v>
      </c>
      <c r="E5247" s="279" t="s">
        <v>424</v>
      </c>
      <c r="F5247" s="315" t="s">
        <v>10239</v>
      </c>
      <c r="G5247" s="315" t="s">
        <v>402</v>
      </c>
      <c r="H5247" s="279" t="s">
        <v>425</v>
      </c>
      <c r="I5247" s="279" t="s">
        <v>542</v>
      </c>
      <c r="J5247" s="279" t="s">
        <v>8112</v>
      </c>
      <c r="K5247" s="280">
        <v>2008</v>
      </c>
      <c r="L5247" s="279" t="s">
        <v>402</v>
      </c>
      <c r="M5247" s="279" t="s">
        <v>394</v>
      </c>
      <c r="N5247" s="279" t="s">
        <v>394</v>
      </c>
      <c r="O5247" s="279" t="s">
        <v>394</v>
      </c>
      <c r="P5247" s="315">
        <v>0</v>
      </c>
      <c r="Q5247" s="278"/>
      <c r="R5247" s="303"/>
      <c r="S5247" s="279" t="s">
        <v>394</v>
      </c>
      <c r="T5247" s="279" t="s">
        <v>394</v>
      </c>
      <c r="U5247" s="303"/>
      <c r="V5247" s="303"/>
      <c r="W5247" s="303"/>
      <c r="X5247" s="303"/>
      <c r="Z5247" s="303"/>
      <c r="AA5247" s="303"/>
      <c r="AC5247" s="279" t="s">
        <v>394</v>
      </c>
      <c r="AF5247" s="276">
        <f>IFERROR(VLOOKUP(A5247,'[1]قوائم الترجمة'!AC$2:AD$2397,1,0),"م")</f>
        <v>124462</v>
      </c>
      <c r="AG5247" s="242"/>
      <c r="AH5247" s="240"/>
      <c r="AI5247" s="240"/>
      <c r="AJ5247" s="240"/>
      <c r="AL5247" s="267"/>
      <c r="AM5247" s="235"/>
      <c r="AO5247" s="241"/>
      <c r="AU5247" s="234"/>
    </row>
    <row r="5248" spans="1:47" ht="24" x14ac:dyDescent="0.65">
      <c r="A5248" s="278">
        <v>124463</v>
      </c>
      <c r="B5248" s="279" t="s">
        <v>6625</v>
      </c>
      <c r="C5248" s="279" t="s">
        <v>68</v>
      </c>
      <c r="D5248" s="279" t="s">
        <v>6626</v>
      </c>
      <c r="E5248" s="279" t="s">
        <v>424</v>
      </c>
      <c r="F5248" s="315" t="s">
        <v>8645</v>
      </c>
      <c r="G5248" s="315" t="s">
        <v>9930</v>
      </c>
      <c r="H5248" s="279" t="s">
        <v>425</v>
      </c>
      <c r="I5248" s="279" t="s">
        <v>5586</v>
      </c>
      <c r="J5248" s="279" t="s">
        <v>403</v>
      </c>
      <c r="K5248" s="280">
        <v>2015</v>
      </c>
      <c r="L5248" s="279" t="s">
        <v>411</v>
      </c>
      <c r="M5248" s="279" t="s">
        <v>394</v>
      </c>
      <c r="N5248" s="279" t="s">
        <v>394</v>
      </c>
      <c r="O5248" s="279" t="s">
        <v>394</v>
      </c>
      <c r="P5248" s="315">
        <v>0</v>
      </c>
      <c r="Q5248" s="278"/>
      <c r="R5248" s="303"/>
      <c r="S5248" s="279" t="s">
        <v>394</v>
      </c>
      <c r="T5248" s="279" t="s">
        <v>394</v>
      </c>
      <c r="U5248" s="303"/>
      <c r="V5248" s="303"/>
      <c r="W5248" s="303"/>
      <c r="X5248" s="303"/>
      <c r="Z5248" s="303"/>
      <c r="AA5248" s="303"/>
      <c r="AC5248" s="279" t="s">
        <v>394</v>
      </c>
      <c r="AF5248" s="276">
        <f>IFERROR(VLOOKUP(A5248,'[1]قوائم الترجمة'!AC$2:AD$2397,1,0),"م")</f>
        <v>124463</v>
      </c>
      <c r="AG5248" s="242"/>
      <c r="AH5248" s="240"/>
      <c r="AI5248" s="240"/>
      <c r="AJ5248" s="240"/>
      <c r="AL5248" s="267"/>
      <c r="AM5248" s="235"/>
      <c r="AO5248" s="236"/>
      <c r="AU5248" s="234"/>
    </row>
    <row r="5249" spans="1:47" ht="21.6" x14ac:dyDescent="0.65">
      <c r="A5249" s="278">
        <v>124464</v>
      </c>
      <c r="B5249" s="279" t="s">
        <v>6641</v>
      </c>
      <c r="C5249" s="279" t="s">
        <v>68</v>
      </c>
      <c r="D5249" s="279" t="s">
        <v>10240</v>
      </c>
      <c r="E5249" s="279" t="s">
        <v>424</v>
      </c>
      <c r="F5249" s="315" t="s">
        <v>394</v>
      </c>
      <c r="G5249" s="315" t="s">
        <v>8101</v>
      </c>
      <c r="H5249" s="279" t="s">
        <v>425</v>
      </c>
      <c r="I5249" s="279" t="s">
        <v>542</v>
      </c>
      <c r="J5249" s="279" t="s">
        <v>843</v>
      </c>
      <c r="K5249" s="312"/>
      <c r="L5249" s="279" t="s">
        <v>402</v>
      </c>
      <c r="M5249" s="279" t="s">
        <v>394</v>
      </c>
      <c r="N5249" s="279" t="s">
        <v>394</v>
      </c>
      <c r="O5249" s="279" t="s">
        <v>394</v>
      </c>
      <c r="P5249" s="315">
        <v>0</v>
      </c>
      <c r="Q5249" s="278"/>
      <c r="R5249" s="303"/>
      <c r="S5249" s="279" t="s">
        <v>394</v>
      </c>
      <c r="T5249" s="279" t="s">
        <v>394</v>
      </c>
      <c r="U5249" s="303"/>
      <c r="V5249" s="303"/>
      <c r="W5249" s="303"/>
      <c r="X5249" s="303"/>
      <c r="Z5249" s="303"/>
      <c r="AA5249" s="303"/>
      <c r="AC5249" s="279" t="s">
        <v>394</v>
      </c>
      <c r="AF5249" s="276">
        <f>IFERROR(VLOOKUP(A5249,'[1]قوائم الترجمة'!AC$2:AD$2397,1,0),"م")</f>
        <v>124464</v>
      </c>
      <c r="AG5249" s="242"/>
      <c r="AH5249" s="240"/>
      <c r="AI5249" s="240"/>
      <c r="AJ5249" s="240"/>
      <c r="AL5249" s="267"/>
      <c r="AM5249" s="235"/>
      <c r="AO5249" s="241"/>
      <c r="AU5249" s="234"/>
    </row>
    <row r="5250" spans="1:47" ht="21.6" x14ac:dyDescent="0.65">
      <c r="A5250" s="278">
        <v>124465</v>
      </c>
      <c r="B5250" s="279" t="s">
        <v>6642</v>
      </c>
      <c r="C5250" s="279" t="s">
        <v>6643</v>
      </c>
      <c r="D5250" s="279" t="s">
        <v>6644</v>
      </c>
      <c r="E5250" s="279" t="s">
        <v>424</v>
      </c>
      <c r="F5250" s="315" t="s">
        <v>10241</v>
      </c>
      <c r="G5250" s="315" t="s">
        <v>421</v>
      </c>
      <c r="H5250" s="279" t="s">
        <v>425</v>
      </c>
      <c r="I5250" s="279" t="s">
        <v>5586</v>
      </c>
      <c r="J5250" s="279" t="s">
        <v>426</v>
      </c>
      <c r="K5250" s="280">
        <v>2018</v>
      </c>
      <c r="L5250" s="279" t="s">
        <v>402</v>
      </c>
      <c r="M5250" s="279" t="s">
        <v>394</v>
      </c>
      <c r="N5250" s="279" t="s">
        <v>10242</v>
      </c>
      <c r="O5250" s="279" t="s">
        <v>8403</v>
      </c>
      <c r="P5250" s="279">
        <v>20000</v>
      </c>
      <c r="Q5250" s="278"/>
      <c r="R5250" s="303"/>
      <c r="S5250" s="279" t="s">
        <v>394</v>
      </c>
      <c r="T5250" s="279"/>
      <c r="U5250" s="303"/>
      <c r="V5250" s="303"/>
      <c r="W5250" s="303"/>
      <c r="X5250" s="303"/>
      <c r="Z5250" s="303"/>
      <c r="AA5250" s="303"/>
      <c r="AC5250" s="279" t="s">
        <v>394</v>
      </c>
      <c r="AF5250" s="276">
        <f>IFERROR(VLOOKUP(A5250,'[1]قوائم الترجمة'!AC$2:AD$2397,1,0),"م")</f>
        <v>124465</v>
      </c>
      <c r="AG5250" s="242"/>
      <c r="AH5250" s="240"/>
      <c r="AI5250" s="240"/>
      <c r="AJ5250" s="240"/>
      <c r="AL5250" s="267"/>
      <c r="AM5250" s="235"/>
      <c r="AO5250" s="255"/>
      <c r="AU5250" s="234"/>
    </row>
    <row r="5251" spans="1:47" ht="24" x14ac:dyDescent="0.65">
      <c r="A5251" s="278">
        <v>124466</v>
      </c>
      <c r="B5251" s="279" t="s">
        <v>6645</v>
      </c>
      <c r="C5251" s="279" t="s">
        <v>605</v>
      </c>
      <c r="D5251" s="279" t="s">
        <v>6646</v>
      </c>
      <c r="E5251" s="279" t="s">
        <v>394</v>
      </c>
      <c r="F5251"/>
      <c r="H5251" s="279" t="s">
        <v>394</v>
      </c>
      <c r="I5251" s="279" t="s">
        <v>5586</v>
      </c>
      <c r="J5251" s="279" t="s">
        <v>394</v>
      </c>
      <c r="K5251" s="279" t="s">
        <v>394</v>
      </c>
      <c r="L5251" s="279" t="s">
        <v>394</v>
      </c>
      <c r="M5251" s="279" t="s">
        <v>394</v>
      </c>
      <c r="N5251" s="279" t="s">
        <v>394</v>
      </c>
      <c r="O5251" s="279" t="s">
        <v>394</v>
      </c>
      <c r="P5251" s="315">
        <v>0</v>
      </c>
      <c r="Q5251" s="279" t="s">
        <v>394</v>
      </c>
      <c r="R5251" s="279" t="s">
        <v>394</v>
      </c>
      <c r="S5251" s="279" t="s">
        <v>394</v>
      </c>
      <c r="T5251" s="279" t="s">
        <v>394</v>
      </c>
      <c r="U5251" s="279" t="s">
        <v>394</v>
      </c>
      <c r="V5251" s="279" t="s">
        <v>394</v>
      </c>
      <c r="W5251" s="279" t="s">
        <v>394</v>
      </c>
      <c r="X5251" s="279" t="s">
        <v>394</v>
      </c>
      <c r="Y5251" s="281"/>
      <c r="Z5251" s="279" t="s">
        <v>394</v>
      </c>
      <c r="AA5251" s="279" t="s">
        <v>394</v>
      </c>
      <c r="AB5251" s="281"/>
      <c r="AC5251" s="279" t="s">
        <v>394</v>
      </c>
      <c r="AF5251" s="276" t="str">
        <f>IFERROR(VLOOKUP(A5251,'[1]قوائم الترجمة'!AC$2:AD$2397,1,0),"م")</f>
        <v>م</v>
      </c>
      <c r="AG5251" s="242"/>
      <c r="AH5251" s="240"/>
      <c r="AI5251" s="240"/>
      <c r="AJ5251" s="240"/>
      <c r="AL5251" s="267"/>
      <c r="AM5251" s="235"/>
      <c r="AO5251" s="236"/>
      <c r="AU5251" s="234"/>
    </row>
    <row r="5252" spans="1:47" ht="21.6" x14ac:dyDescent="0.65">
      <c r="A5252" s="278">
        <v>124467</v>
      </c>
      <c r="B5252" s="279" t="s">
        <v>6653</v>
      </c>
      <c r="C5252" s="279" t="s">
        <v>65</v>
      </c>
      <c r="D5252" s="279" t="s">
        <v>6654</v>
      </c>
      <c r="E5252" s="279" t="s">
        <v>424</v>
      </c>
      <c r="F5252" s="315" t="s">
        <v>10243</v>
      </c>
      <c r="G5252" s="315" t="s">
        <v>8347</v>
      </c>
      <c r="H5252" s="279" t="s">
        <v>425</v>
      </c>
      <c r="I5252" s="279" t="s">
        <v>542</v>
      </c>
      <c r="J5252" s="279" t="s">
        <v>8113</v>
      </c>
      <c r="K5252" s="280">
        <v>2019</v>
      </c>
      <c r="L5252" s="279" t="s">
        <v>402</v>
      </c>
      <c r="M5252" s="279" t="s">
        <v>394</v>
      </c>
      <c r="N5252" s="279" t="s">
        <v>394</v>
      </c>
      <c r="O5252" s="279" t="s">
        <v>394</v>
      </c>
      <c r="P5252" s="315">
        <v>0</v>
      </c>
      <c r="Q5252" s="278"/>
      <c r="R5252" s="303"/>
      <c r="S5252" s="279" t="s">
        <v>394</v>
      </c>
      <c r="T5252" s="279" t="s">
        <v>394</v>
      </c>
      <c r="U5252" s="303"/>
      <c r="V5252" s="303"/>
      <c r="W5252" s="303"/>
      <c r="X5252" s="303"/>
      <c r="Z5252" s="303"/>
      <c r="AA5252" s="303"/>
      <c r="AC5252" s="279" t="s">
        <v>394</v>
      </c>
      <c r="AF5252" s="276">
        <f>IFERROR(VLOOKUP(A5252,'[1]قوائم الترجمة'!AC$2:AD$2397,1,0),"م")</f>
        <v>124467</v>
      </c>
      <c r="AG5252" s="242"/>
      <c r="AH5252" s="240"/>
      <c r="AI5252" s="240"/>
      <c r="AJ5252" s="240"/>
      <c r="AL5252" s="267"/>
      <c r="AM5252" s="235"/>
      <c r="AO5252" s="241"/>
      <c r="AU5252" s="234"/>
    </row>
    <row r="5253" spans="1:47" ht="24" x14ac:dyDescent="0.65">
      <c r="A5253" s="278">
        <v>124468</v>
      </c>
      <c r="B5253" s="279" t="s">
        <v>6663</v>
      </c>
      <c r="C5253" s="279" t="s">
        <v>946</v>
      </c>
      <c r="D5253" s="279" t="s">
        <v>6646</v>
      </c>
      <c r="E5253" s="279" t="s">
        <v>424</v>
      </c>
      <c r="F5253" s="315" t="s">
        <v>10244</v>
      </c>
      <c r="G5253" s="315" t="s">
        <v>402</v>
      </c>
      <c r="H5253" s="279" t="s">
        <v>425</v>
      </c>
      <c r="I5253" s="279" t="s">
        <v>542</v>
      </c>
      <c r="J5253" s="279" t="s">
        <v>426</v>
      </c>
      <c r="K5253" s="280">
        <v>2005</v>
      </c>
      <c r="L5253" s="279" t="s">
        <v>402</v>
      </c>
      <c r="M5253" s="279" t="s">
        <v>394</v>
      </c>
      <c r="N5253" s="279" t="s">
        <v>394</v>
      </c>
      <c r="O5253" s="279" t="s">
        <v>394</v>
      </c>
      <c r="P5253" s="315">
        <v>0</v>
      </c>
      <c r="Q5253" s="278"/>
      <c r="R5253" s="303"/>
      <c r="S5253" s="279" t="s">
        <v>394</v>
      </c>
      <c r="T5253" s="279" t="s">
        <v>394</v>
      </c>
      <c r="U5253" s="303"/>
      <c r="V5253" s="303"/>
      <c r="W5253" s="303"/>
      <c r="X5253" s="303"/>
      <c r="Z5253" s="303"/>
      <c r="AA5253" s="303"/>
      <c r="AC5253" s="279" t="s">
        <v>394</v>
      </c>
      <c r="AF5253" s="276">
        <f>IFERROR(VLOOKUP(A5253,'[1]قوائم الترجمة'!AC$2:AD$2397,1,0),"م")</f>
        <v>124468</v>
      </c>
      <c r="AG5253" s="242"/>
      <c r="AH5253" s="240"/>
      <c r="AI5253" s="240"/>
      <c r="AJ5253" s="240"/>
      <c r="AL5253" s="267"/>
      <c r="AM5253" s="235"/>
      <c r="AO5253" s="233"/>
      <c r="AU5253" s="234"/>
    </row>
    <row r="5254" spans="1:47" ht="21.6" x14ac:dyDescent="0.65">
      <c r="A5254" s="278">
        <v>124469</v>
      </c>
      <c r="B5254" s="279" t="s">
        <v>6665</v>
      </c>
      <c r="C5254" s="279" t="s">
        <v>194</v>
      </c>
      <c r="D5254" s="279" t="s">
        <v>674</v>
      </c>
      <c r="E5254" s="279" t="s">
        <v>424</v>
      </c>
      <c r="F5254" s="315" t="s">
        <v>10245</v>
      </c>
      <c r="G5254" s="315" t="s">
        <v>402</v>
      </c>
      <c r="H5254" s="279" t="s">
        <v>425</v>
      </c>
      <c r="I5254" s="279" t="s">
        <v>542</v>
      </c>
      <c r="J5254" s="279" t="s">
        <v>403</v>
      </c>
      <c r="K5254" s="280">
        <v>2022</v>
      </c>
      <c r="L5254" s="279" t="s">
        <v>404</v>
      </c>
      <c r="M5254" s="279" t="s">
        <v>394</v>
      </c>
      <c r="N5254" s="279" t="s">
        <v>394</v>
      </c>
      <c r="O5254" s="279" t="s">
        <v>394</v>
      </c>
      <c r="P5254" s="315">
        <v>0</v>
      </c>
      <c r="Q5254" s="278"/>
      <c r="R5254" s="303"/>
      <c r="S5254" s="279" t="s">
        <v>394</v>
      </c>
      <c r="T5254" s="279" t="s">
        <v>394</v>
      </c>
      <c r="U5254" s="303"/>
      <c r="V5254" s="303"/>
      <c r="W5254" s="303"/>
      <c r="X5254" s="303"/>
      <c r="Z5254" s="303"/>
      <c r="AA5254" s="303"/>
      <c r="AC5254" s="279" t="s">
        <v>394</v>
      </c>
      <c r="AF5254" s="276">
        <f>IFERROR(VLOOKUP(A5254,'[1]قوائم الترجمة'!AC$2:AD$2397,1,0),"م")</f>
        <v>124469</v>
      </c>
      <c r="AG5254" s="242"/>
      <c r="AH5254" s="240"/>
      <c r="AI5254" s="240"/>
      <c r="AJ5254" s="240"/>
      <c r="AL5254" s="267"/>
      <c r="AM5254" s="235"/>
      <c r="AO5254" s="255"/>
      <c r="AU5254" s="234"/>
    </row>
    <row r="5255" spans="1:47" ht="24" x14ac:dyDescent="0.65">
      <c r="A5255" s="278">
        <v>124470</v>
      </c>
      <c r="B5255" s="279" t="s">
        <v>6667</v>
      </c>
      <c r="C5255" s="279" t="s">
        <v>525</v>
      </c>
      <c r="D5255" s="279" t="s">
        <v>5941</v>
      </c>
      <c r="E5255" s="279" t="s">
        <v>424</v>
      </c>
      <c r="F5255" s="315" t="s">
        <v>10246</v>
      </c>
      <c r="G5255" s="315" t="s">
        <v>402</v>
      </c>
      <c r="H5255" s="279" t="s">
        <v>425</v>
      </c>
      <c r="I5255" s="279" t="s">
        <v>542</v>
      </c>
      <c r="J5255" s="279" t="s">
        <v>403</v>
      </c>
      <c r="K5255" s="280">
        <v>2010</v>
      </c>
      <c r="L5255" s="279" t="s">
        <v>402</v>
      </c>
      <c r="M5255" s="279" t="s">
        <v>394</v>
      </c>
      <c r="N5255" s="279" t="s">
        <v>394</v>
      </c>
      <c r="O5255" s="279" t="s">
        <v>394</v>
      </c>
      <c r="P5255" s="315">
        <v>0</v>
      </c>
      <c r="Q5255" s="278"/>
      <c r="R5255" s="303"/>
      <c r="S5255" s="279" t="s">
        <v>394</v>
      </c>
      <c r="T5255" s="279" t="s">
        <v>394</v>
      </c>
      <c r="U5255" s="303"/>
      <c r="V5255" s="303"/>
      <c r="W5255" s="303"/>
      <c r="X5255" s="303"/>
      <c r="Z5255" s="303"/>
      <c r="AA5255" s="303"/>
      <c r="AC5255" s="279" t="s">
        <v>394</v>
      </c>
      <c r="AF5255" s="276">
        <f>IFERROR(VLOOKUP(A5255,'[1]قوائم الترجمة'!AC$2:AD$2397,1,0),"م")</f>
        <v>124470</v>
      </c>
      <c r="AG5255" s="242"/>
      <c r="AH5255" s="240"/>
      <c r="AI5255" s="240"/>
      <c r="AJ5255" s="240"/>
      <c r="AL5255" s="267"/>
      <c r="AM5255" s="235"/>
      <c r="AO5255" s="236"/>
      <c r="AU5255" s="234"/>
    </row>
    <row r="5256" spans="1:47" ht="21.6" x14ac:dyDescent="0.65">
      <c r="A5256" s="278">
        <v>124471</v>
      </c>
      <c r="B5256" s="279" t="s">
        <v>6671</v>
      </c>
      <c r="C5256" s="279" t="s">
        <v>497</v>
      </c>
      <c r="D5256" s="279" t="s">
        <v>10247</v>
      </c>
      <c r="E5256" s="279" t="s">
        <v>424</v>
      </c>
      <c r="F5256" s="315" t="s">
        <v>394</v>
      </c>
      <c r="G5256" s="315" t="s">
        <v>8101</v>
      </c>
      <c r="H5256" s="279" t="s">
        <v>425</v>
      </c>
      <c r="I5256" s="279" t="s">
        <v>5586</v>
      </c>
      <c r="J5256" s="279" t="s">
        <v>426</v>
      </c>
      <c r="K5256" s="312"/>
      <c r="L5256" s="279" t="s">
        <v>402</v>
      </c>
      <c r="M5256" s="279" t="s">
        <v>394</v>
      </c>
      <c r="N5256" s="279" t="s">
        <v>394</v>
      </c>
      <c r="O5256" s="279" t="s">
        <v>394</v>
      </c>
      <c r="P5256" s="315">
        <v>0</v>
      </c>
      <c r="Q5256" s="278"/>
      <c r="R5256" s="303"/>
      <c r="S5256" s="279" t="s">
        <v>394</v>
      </c>
      <c r="T5256" s="279" t="s">
        <v>394</v>
      </c>
      <c r="U5256" s="303"/>
      <c r="V5256" s="303"/>
      <c r="W5256" s="303"/>
      <c r="X5256" s="303"/>
      <c r="Z5256" s="303"/>
      <c r="AA5256" s="303"/>
      <c r="AC5256" s="279" t="s">
        <v>394</v>
      </c>
      <c r="AF5256" s="276">
        <f>IFERROR(VLOOKUP(A5256,'[1]قوائم الترجمة'!AC$2:AD$2397,1,0),"م")</f>
        <v>124471</v>
      </c>
      <c r="AG5256" s="242"/>
      <c r="AH5256" s="240"/>
      <c r="AI5256" s="240"/>
      <c r="AJ5256" s="240"/>
      <c r="AL5256" s="267"/>
      <c r="AM5256" s="235"/>
      <c r="AO5256" s="255"/>
      <c r="AU5256" s="234"/>
    </row>
    <row r="5257" spans="1:47" ht="24" x14ac:dyDescent="0.65">
      <c r="A5257" s="278">
        <v>124472</v>
      </c>
      <c r="B5257" s="279" t="s">
        <v>6680</v>
      </c>
      <c r="C5257" s="279" t="s">
        <v>692</v>
      </c>
      <c r="D5257" s="279" t="s">
        <v>313</v>
      </c>
      <c r="E5257" s="279" t="s">
        <v>424</v>
      </c>
      <c r="F5257" s="315" t="s">
        <v>8477</v>
      </c>
      <c r="G5257" s="315" t="s">
        <v>3544</v>
      </c>
      <c r="H5257" s="279" t="s">
        <v>425</v>
      </c>
      <c r="I5257" s="279" t="s">
        <v>542</v>
      </c>
      <c r="J5257" s="279" t="s">
        <v>426</v>
      </c>
      <c r="K5257" s="280">
        <v>2009</v>
      </c>
      <c r="L5257" s="279" t="s">
        <v>404</v>
      </c>
      <c r="M5257" s="279" t="s">
        <v>394</v>
      </c>
      <c r="N5257" s="279" t="s">
        <v>394</v>
      </c>
      <c r="O5257" s="279" t="s">
        <v>394</v>
      </c>
      <c r="P5257" s="315">
        <v>0</v>
      </c>
      <c r="Q5257" s="278"/>
      <c r="R5257" s="303"/>
      <c r="S5257" s="279" t="s">
        <v>394</v>
      </c>
      <c r="T5257" s="279" t="s">
        <v>394</v>
      </c>
      <c r="U5257" s="303"/>
      <c r="V5257" s="303"/>
      <c r="W5257" s="303"/>
      <c r="X5257" s="303"/>
      <c r="Z5257" s="303"/>
      <c r="AA5257" s="303"/>
      <c r="AC5257" s="279" t="s">
        <v>394</v>
      </c>
      <c r="AF5257" s="276">
        <f>IFERROR(VLOOKUP(A5257,'[1]قوائم الترجمة'!AC$2:AD$2397,1,0),"م")</f>
        <v>124472</v>
      </c>
      <c r="AG5257" s="242"/>
      <c r="AH5257" s="240"/>
      <c r="AI5257" s="240"/>
      <c r="AJ5257" s="240"/>
      <c r="AL5257" s="267"/>
      <c r="AM5257" s="235"/>
      <c r="AO5257" s="236"/>
      <c r="AU5257" s="234"/>
    </row>
    <row r="5258" spans="1:47" ht="21.6" x14ac:dyDescent="0.65">
      <c r="A5258" s="278">
        <v>124473</v>
      </c>
      <c r="B5258" s="279" t="s">
        <v>6681</v>
      </c>
      <c r="C5258" s="279" t="s">
        <v>6682</v>
      </c>
      <c r="D5258" s="279" t="s">
        <v>824</v>
      </c>
      <c r="E5258" s="279" t="s">
        <v>424</v>
      </c>
      <c r="F5258" s="315" t="s">
        <v>9132</v>
      </c>
      <c r="G5258" s="315" t="s">
        <v>402</v>
      </c>
      <c r="H5258" s="279" t="s">
        <v>425</v>
      </c>
      <c r="I5258" s="279" t="s">
        <v>542</v>
      </c>
      <c r="J5258" s="279" t="s">
        <v>426</v>
      </c>
      <c r="K5258" s="280">
        <v>2015</v>
      </c>
      <c r="L5258" s="279" t="s">
        <v>402</v>
      </c>
      <c r="M5258" s="279" t="s">
        <v>394</v>
      </c>
      <c r="N5258" s="279" t="s">
        <v>394</v>
      </c>
      <c r="O5258" s="279" t="s">
        <v>394</v>
      </c>
      <c r="P5258" s="315">
        <v>0</v>
      </c>
      <c r="Q5258" s="278"/>
      <c r="R5258" s="303"/>
      <c r="S5258" s="279" t="s">
        <v>394</v>
      </c>
      <c r="T5258" s="279" t="s">
        <v>394</v>
      </c>
      <c r="U5258" s="303"/>
      <c r="V5258" s="303"/>
      <c r="W5258" s="303"/>
      <c r="X5258" s="303"/>
      <c r="Z5258" s="303"/>
      <c r="AA5258" s="303"/>
      <c r="AC5258" s="279" t="s">
        <v>394</v>
      </c>
      <c r="AF5258" s="276">
        <f>IFERROR(VLOOKUP(A5258,'[1]قوائم الترجمة'!AC$2:AD$2397,1,0),"م")</f>
        <v>124473</v>
      </c>
      <c r="AG5258" s="242"/>
      <c r="AH5258" s="240"/>
      <c r="AI5258" s="240"/>
      <c r="AJ5258" s="240"/>
      <c r="AL5258" s="267"/>
      <c r="AM5258" s="235"/>
      <c r="AO5258" s="255"/>
      <c r="AU5258" s="234"/>
    </row>
    <row r="5259" spans="1:47" ht="24" x14ac:dyDescent="0.65">
      <c r="A5259" s="278">
        <v>124474</v>
      </c>
      <c r="B5259" s="279" t="s">
        <v>6683</v>
      </c>
      <c r="C5259" s="279" t="s">
        <v>109</v>
      </c>
      <c r="D5259" s="279" t="s">
        <v>276</v>
      </c>
      <c r="E5259" s="279" t="s">
        <v>423</v>
      </c>
      <c r="F5259" s="315" t="s">
        <v>10183</v>
      </c>
      <c r="G5259" s="315" t="s">
        <v>412</v>
      </c>
      <c r="H5259" s="279" t="s">
        <v>425</v>
      </c>
      <c r="I5259" s="279" t="s">
        <v>540</v>
      </c>
      <c r="J5259" s="279" t="s">
        <v>403</v>
      </c>
      <c r="K5259" s="280">
        <v>2020</v>
      </c>
      <c r="L5259" s="279" t="s">
        <v>402</v>
      </c>
      <c r="M5259" s="279" t="s">
        <v>394</v>
      </c>
      <c r="N5259" s="279" t="s">
        <v>394</v>
      </c>
      <c r="O5259" s="279" t="s">
        <v>394</v>
      </c>
      <c r="P5259" s="315">
        <v>0</v>
      </c>
      <c r="Q5259" s="278"/>
      <c r="R5259" s="303"/>
      <c r="S5259" s="279" t="s">
        <v>394</v>
      </c>
      <c r="T5259" s="279" t="s">
        <v>394</v>
      </c>
      <c r="U5259" s="303"/>
      <c r="V5259" s="303"/>
      <c r="W5259" s="303"/>
      <c r="X5259" s="303"/>
      <c r="Z5259" s="303"/>
      <c r="AA5259" s="303"/>
      <c r="AC5259" s="279" t="s">
        <v>394</v>
      </c>
      <c r="AF5259" s="276">
        <f>IFERROR(VLOOKUP(A5259,'[1]قوائم الترجمة'!AC$2:AD$2397,1,0),"م")</f>
        <v>124474</v>
      </c>
      <c r="AG5259" s="242"/>
      <c r="AH5259" s="240"/>
      <c r="AI5259" s="240"/>
      <c r="AJ5259" s="240"/>
      <c r="AL5259" s="267"/>
      <c r="AM5259" s="235"/>
      <c r="AO5259" s="233"/>
      <c r="AU5259" s="234"/>
    </row>
    <row r="5260" spans="1:47" ht="21.6" x14ac:dyDescent="0.65">
      <c r="A5260" s="278">
        <v>124475</v>
      </c>
      <c r="B5260" s="279" t="s">
        <v>6693</v>
      </c>
      <c r="C5260" s="279" t="s">
        <v>71</v>
      </c>
      <c r="D5260" s="279" t="s">
        <v>359</v>
      </c>
      <c r="E5260" s="279" t="s">
        <v>423</v>
      </c>
      <c r="F5260" s="315" t="s">
        <v>394</v>
      </c>
      <c r="G5260" s="315" t="s">
        <v>8101</v>
      </c>
      <c r="H5260" s="279" t="s">
        <v>425</v>
      </c>
      <c r="I5260" s="279" t="s">
        <v>542</v>
      </c>
      <c r="J5260" s="279" t="s">
        <v>403</v>
      </c>
      <c r="K5260" s="312"/>
      <c r="L5260" s="279" t="s">
        <v>402</v>
      </c>
      <c r="M5260" s="279" t="s">
        <v>394</v>
      </c>
      <c r="N5260" s="279" t="s">
        <v>394</v>
      </c>
      <c r="O5260" s="279" t="s">
        <v>394</v>
      </c>
      <c r="P5260" s="315">
        <v>0</v>
      </c>
      <c r="Q5260" s="278"/>
      <c r="R5260" s="303"/>
      <c r="S5260" s="279" t="s">
        <v>394</v>
      </c>
      <c r="T5260" s="279" t="s">
        <v>394</v>
      </c>
      <c r="U5260" s="303"/>
      <c r="V5260" s="303"/>
      <c r="W5260" s="303"/>
      <c r="X5260" s="303"/>
      <c r="Z5260" s="303"/>
      <c r="AA5260" s="303"/>
      <c r="AC5260" s="279" t="s">
        <v>394</v>
      </c>
      <c r="AF5260" s="276">
        <f>IFERROR(VLOOKUP(A5260,'[1]قوائم الترجمة'!AC$2:AD$2397,1,0),"م")</f>
        <v>124475</v>
      </c>
      <c r="AG5260" s="242"/>
      <c r="AH5260" s="240"/>
      <c r="AI5260" s="240"/>
      <c r="AJ5260" s="240"/>
      <c r="AL5260" s="267"/>
      <c r="AM5260" s="235"/>
      <c r="AO5260" s="255"/>
      <c r="AU5260" s="234"/>
    </row>
    <row r="5261" spans="1:47" ht="21.6" x14ac:dyDescent="0.65">
      <c r="A5261" s="278">
        <v>124476</v>
      </c>
      <c r="B5261" s="279" t="s">
        <v>6694</v>
      </c>
      <c r="C5261" s="279" t="s">
        <v>1094</v>
      </c>
      <c r="D5261" s="279" t="s">
        <v>273</v>
      </c>
      <c r="E5261" s="279" t="s">
        <v>423</v>
      </c>
      <c r="F5261" s="315" t="s">
        <v>8378</v>
      </c>
      <c r="G5261" s="315" t="s">
        <v>8379</v>
      </c>
      <c r="H5261" s="279" t="s">
        <v>7215</v>
      </c>
      <c r="I5261" s="279" t="s">
        <v>542</v>
      </c>
      <c r="J5261" s="279" t="s">
        <v>7215</v>
      </c>
      <c r="K5261" s="280">
        <v>0</v>
      </c>
      <c r="L5261" s="279" t="s">
        <v>7215</v>
      </c>
      <c r="M5261" s="279" t="s">
        <v>394</v>
      </c>
      <c r="N5261" s="279" t="s">
        <v>394</v>
      </c>
      <c r="O5261" s="279" t="s">
        <v>394</v>
      </c>
      <c r="P5261" s="315">
        <v>0</v>
      </c>
      <c r="Q5261" s="278"/>
      <c r="R5261" s="303"/>
      <c r="S5261" s="279" t="s">
        <v>394</v>
      </c>
      <c r="T5261" s="279" t="s">
        <v>394</v>
      </c>
      <c r="U5261" s="303"/>
      <c r="V5261" s="303"/>
      <c r="W5261" s="303"/>
      <c r="X5261" s="303"/>
      <c r="Z5261" s="303"/>
      <c r="AA5261" s="303"/>
      <c r="AC5261" s="279" t="s">
        <v>394</v>
      </c>
      <c r="AF5261" s="276">
        <f>IFERROR(VLOOKUP(A5261,'[1]قوائم الترجمة'!AC$2:AD$2397,1,0),"م")</f>
        <v>124476</v>
      </c>
      <c r="AG5261" s="242"/>
      <c r="AH5261" s="240"/>
      <c r="AI5261" s="240"/>
      <c r="AJ5261" s="240"/>
      <c r="AL5261" s="267"/>
      <c r="AM5261" s="235"/>
      <c r="AO5261" s="255"/>
      <c r="AU5261" s="234"/>
    </row>
    <row r="5262" spans="1:47" ht="21.6" x14ac:dyDescent="0.65">
      <c r="A5262" s="278">
        <v>124477</v>
      </c>
      <c r="B5262" s="279" t="s">
        <v>6697</v>
      </c>
      <c r="C5262" s="279" t="s">
        <v>95</v>
      </c>
      <c r="D5262" s="279" t="s">
        <v>289</v>
      </c>
      <c r="E5262" s="279" t="s">
        <v>394</v>
      </c>
      <c r="F5262"/>
      <c r="H5262" s="279" t="s">
        <v>394</v>
      </c>
      <c r="I5262" s="279" t="s">
        <v>542</v>
      </c>
      <c r="J5262" s="279" t="s">
        <v>394</v>
      </c>
      <c r="K5262" s="279" t="s">
        <v>394</v>
      </c>
      <c r="L5262" s="279" t="s">
        <v>394</v>
      </c>
      <c r="M5262" s="279" t="s">
        <v>394</v>
      </c>
      <c r="N5262" s="279" t="s">
        <v>394</v>
      </c>
      <c r="O5262" s="279" t="s">
        <v>394</v>
      </c>
      <c r="P5262" s="315">
        <v>0</v>
      </c>
      <c r="Q5262" s="279" t="s">
        <v>394</v>
      </c>
      <c r="R5262" s="279" t="s">
        <v>394</v>
      </c>
      <c r="S5262" s="279" t="s">
        <v>394</v>
      </c>
      <c r="T5262" s="279" t="s">
        <v>394</v>
      </c>
      <c r="U5262" s="279" t="s">
        <v>394</v>
      </c>
      <c r="V5262" s="279" t="s">
        <v>394</v>
      </c>
      <c r="W5262" s="279" t="s">
        <v>394</v>
      </c>
      <c r="X5262" s="279" t="s">
        <v>394</v>
      </c>
      <c r="Y5262" s="281"/>
      <c r="Z5262" s="279" t="s">
        <v>394</v>
      </c>
      <c r="AA5262" s="279" t="s">
        <v>394</v>
      </c>
      <c r="AB5262" s="281"/>
      <c r="AC5262" s="279" t="s">
        <v>394</v>
      </c>
      <c r="AF5262" s="276" t="str">
        <f>IFERROR(VLOOKUP(A5262,'[1]قوائم الترجمة'!AC$2:AD$2397,1,0),"م")</f>
        <v>م</v>
      </c>
      <c r="AG5262" s="242"/>
      <c r="AH5262" s="240"/>
      <c r="AI5262" s="240"/>
      <c r="AJ5262" s="240"/>
      <c r="AL5262" s="267"/>
      <c r="AM5262" s="235"/>
      <c r="AO5262" s="255"/>
      <c r="AU5262" s="234"/>
    </row>
    <row r="5263" spans="1:47" ht="24" x14ac:dyDescent="0.65">
      <c r="A5263" s="278">
        <v>124478</v>
      </c>
      <c r="B5263" s="279" t="s">
        <v>6712</v>
      </c>
      <c r="C5263" s="279" t="s">
        <v>62</v>
      </c>
      <c r="D5263" s="279" t="s">
        <v>467</v>
      </c>
      <c r="E5263" s="279" t="s">
        <v>424</v>
      </c>
      <c r="F5263" s="315" t="s">
        <v>9345</v>
      </c>
      <c r="G5263" s="315" t="s">
        <v>10248</v>
      </c>
      <c r="H5263" s="279" t="s">
        <v>425</v>
      </c>
      <c r="I5263" s="279" t="s">
        <v>5586</v>
      </c>
      <c r="J5263" s="279" t="s">
        <v>403</v>
      </c>
      <c r="K5263" s="280">
        <v>2009</v>
      </c>
      <c r="L5263" s="279" t="s">
        <v>412</v>
      </c>
      <c r="M5263" s="279" t="s">
        <v>394</v>
      </c>
      <c r="N5263" s="279" t="s">
        <v>10249</v>
      </c>
      <c r="O5263" s="279" t="s">
        <v>8429</v>
      </c>
      <c r="P5263" s="279">
        <v>20000</v>
      </c>
      <c r="Q5263" s="278"/>
      <c r="R5263" s="303"/>
      <c r="S5263" s="279" t="s">
        <v>394</v>
      </c>
      <c r="T5263" s="279"/>
      <c r="U5263" s="303"/>
      <c r="V5263" s="303"/>
      <c r="W5263" s="303"/>
      <c r="X5263" s="303"/>
      <c r="Z5263" s="303"/>
      <c r="AA5263" s="303"/>
      <c r="AC5263" s="279" t="s">
        <v>394</v>
      </c>
      <c r="AF5263" s="276">
        <f>IFERROR(VLOOKUP(A5263,'[1]قوائم الترجمة'!AC$2:AD$2397,1,0),"م")</f>
        <v>124478</v>
      </c>
      <c r="AG5263" s="242"/>
      <c r="AH5263" s="240"/>
      <c r="AI5263" s="240"/>
      <c r="AJ5263" s="240"/>
      <c r="AL5263" s="267"/>
      <c r="AM5263" s="235"/>
      <c r="AO5263" s="233"/>
      <c r="AU5263" s="234"/>
    </row>
    <row r="5264" spans="1:47" ht="24" x14ac:dyDescent="0.65">
      <c r="A5264" s="278">
        <v>124479</v>
      </c>
      <c r="B5264" s="279" t="s">
        <v>6716</v>
      </c>
      <c r="C5264" s="279" t="s">
        <v>6717</v>
      </c>
      <c r="D5264" s="279" t="s">
        <v>236</v>
      </c>
      <c r="E5264" s="279" t="s">
        <v>424</v>
      </c>
      <c r="F5264" s="315" t="s">
        <v>10250</v>
      </c>
      <c r="G5264" s="315" t="s">
        <v>8164</v>
      </c>
      <c r="H5264" s="279" t="s">
        <v>425</v>
      </c>
      <c r="I5264" s="279" t="s">
        <v>542</v>
      </c>
      <c r="J5264" s="279" t="s">
        <v>426</v>
      </c>
      <c r="K5264" s="280">
        <v>2014</v>
      </c>
      <c r="L5264" s="279" t="s">
        <v>410</v>
      </c>
      <c r="M5264" s="279" t="s">
        <v>394</v>
      </c>
      <c r="N5264" s="279" t="s">
        <v>394</v>
      </c>
      <c r="O5264" s="279" t="s">
        <v>394</v>
      </c>
      <c r="P5264" s="315">
        <v>0</v>
      </c>
      <c r="Q5264" s="278"/>
      <c r="R5264" s="303"/>
      <c r="S5264" s="279" t="s">
        <v>394</v>
      </c>
      <c r="T5264" s="279" t="s">
        <v>394</v>
      </c>
      <c r="U5264" s="303"/>
      <c r="V5264" s="303"/>
      <c r="W5264" s="303"/>
      <c r="X5264" s="303"/>
      <c r="Z5264" s="303"/>
      <c r="AA5264" s="303"/>
      <c r="AC5264" s="279" t="s">
        <v>394</v>
      </c>
      <c r="AF5264" s="276">
        <f>IFERROR(VLOOKUP(A5264,'[1]قوائم الترجمة'!AC$2:AD$2397,1,0),"م")</f>
        <v>124479</v>
      </c>
      <c r="AG5264" s="242"/>
      <c r="AH5264" s="240"/>
      <c r="AI5264" s="240"/>
      <c r="AJ5264" s="240"/>
      <c r="AL5264" s="267"/>
      <c r="AM5264" s="235"/>
      <c r="AO5264" s="236"/>
      <c r="AU5264" s="234"/>
    </row>
    <row r="5265" spans="1:47" ht="24" x14ac:dyDescent="0.65">
      <c r="A5265" s="278">
        <v>124480</v>
      </c>
      <c r="B5265" s="279" t="s">
        <v>6718</v>
      </c>
      <c r="C5265" s="279" t="s">
        <v>208</v>
      </c>
      <c r="D5265" s="279" t="s">
        <v>3195</v>
      </c>
      <c r="E5265" s="279" t="s">
        <v>5660</v>
      </c>
      <c r="F5265" s="315" t="s">
        <v>10251</v>
      </c>
      <c r="G5265" s="315" t="s">
        <v>402</v>
      </c>
      <c r="H5265" s="279" t="s">
        <v>425</v>
      </c>
      <c r="I5265" s="279" t="s">
        <v>542</v>
      </c>
      <c r="J5265" s="279" t="s">
        <v>426</v>
      </c>
      <c r="K5265" s="280">
        <v>2020</v>
      </c>
      <c r="L5265" s="279" t="s">
        <v>402</v>
      </c>
      <c r="M5265" s="279" t="s">
        <v>394</v>
      </c>
      <c r="N5265" s="279" t="s">
        <v>394</v>
      </c>
      <c r="O5265" s="279" t="s">
        <v>394</v>
      </c>
      <c r="P5265" s="315">
        <v>0</v>
      </c>
      <c r="Q5265" s="278"/>
      <c r="R5265" s="303"/>
      <c r="S5265" s="279" t="s">
        <v>394</v>
      </c>
      <c r="T5265" s="279" t="s">
        <v>394</v>
      </c>
      <c r="U5265" s="303"/>
      <c r="V5265" s="303"/>
      <c r="W5265" s="303"/>
      <c r="X5265" s="303"/>
      <c r="Z5265" s="303"/>
      <c r="AA5265" s="303"/>
      <c r="AC5265" s="279" t="s">
        <v>394</v>
      </c>
      <c r="AF5265" s="276">
        <f>IFERROR(VLOOKUP(A5265,'[1]قوائم الترجمة'!AC$2:AD$2397,1,0),"م")</f>
        <v>124480</v>
      </c>
      <c r="AG5265" s="242"/>
      <c r="AH5265" s="240"/>
      <c r="AI5265" s="240"/>
      <c r="AJ5265" s="240"/>
      <c r="AL5265" s="267"/>
      <c r="AM5265" s="235"/>
      <c r="AO5265" s="233"/>
      <c r="AU5265" s="234"/>
    </row>
    <row r="5266" spans="1:47" ht="21.6" x14ac:dyDescent="0.65">
      <c r="A5266" s="278">
        <v>124481</v>
      </c>
      <c r="B5266" s="279" t="s">
        <v>6719</v>
      </c>
      <c r="C5266" s="279" t="s">
        <v>72</v>
      </c>
      <c r="D5266" s="279" t="s">
        <v>10252</v>
      </c>
      <c r="E5266" s="279" t="s">
        <v>5660</v>
      </c>
      <c r="F5266" s="315" t="s">
        <v>8448</v>
      </c>
      <c r="G5266" s="315" t="s">
        <v>8181</v>
      </c>
      <c r="H5266" s="279" t="s">
        <v>425</v>
      </c>
      <c r="I5266" s="279" t="s">
        <v>542</v>
      </c>
      <c r="J5266" s="279" t="s">
        <v>8101</v>
      </c>
      <c r="K5266" s="312"/>
      <c r="L5266" s="279" t="s">
        <v>8101</v>
      </c>
      <c r="M5266" s="279" t="s">
        <v>394</v>
      </c>
      <c r="N5266" s="279" t="s">
        <v>394</v>
      </c>
      <c r="O5266" s="279" t="s">
        <v>394</v>
      </c>
      <c r="P5266" s="315">
        <v>0</v>
      </c>
      <c r="Q5266" s="278"/>
      <c r="R5266" s="303"/>
      <c r="S5266" s="279" t="s">
        <v>394</v>
      </c>
      <c r="T5266" s="279" t="s">
        <v>394</v>
      </c>
      <c r="U5266" s="303"/>
      <c r="V5266" s="303"/>
      <c r="W5266" s="303"/>
      <c r="X5266" s="303"/>
      <c r="Z5266" s="303"/>
      <c r="AA5266" s="303"/>
      <c r="AC5266" s="279" t="s">
        <v>394</v>
      </c>
      <c r="AF5266" s="276">
        <f>IFERROR(VLOOKUP(A5266,'[1]قوائم الترجمة'!AC$2:AD$2397,1,0),"م")</f>
        <v>124481</v>
      </c>
      <c r="AG5266" s="242"/>
      <c r="AH5266" s="240"/>
      <c r="AI5266" s="240"/>
      <c r="AJ5266" s="240"/>
      <c r="AL5266" s="267"/>
      <c r="AM5266" s="235"/>
      <c r="AO5266" s="255"/>
      <c r="AU5266" s="234"/>
    </row>
    <row r="5267" spans="1:47" ht="21.6" x14ac:dyDescent="0.65">
      <c r="A5267" s="278">
        <v>124482</v>
      </c>
      <c r="B5267" s="279" t="s">
        <v>6720</v>
      </c>
      <c r="C5267" s="279" t="s">
        <v>554</v>
      </c>
      <c r="D5267" s="279" t="s">
        <v>246</v>
      </c>
      <c r="E5267" s="279" t="s">
        <v>5660</v>
      </c>
      <c r="F5267" s="315" t="s">
        <v>8519</v>
      </c>
      <c r="G5267" s="315" t="s">
        <v>8140</v>
      </c>
      <c r="H5267" s="279" t="s">
        <v>425</v>
      </c>
      <c r="I5267" s="279" t="s">
        <v>542</v>
      </c>
      <c r="J5267" s="279" t="s">
        <v>403</v>
      </c>
      <c r="K5267" s="280">
        <v>2011</v>
      </c>
      <c r="L5267" s="279" t="s">
        <v>404</v>
      </c>
      <c r="M5267" s="279" t="s">
        <v>394</v>
      </c>
      <c r="N5267" s="279" t="s">
        <v>394</v>
      </c>
      <c r="O5267" s="279" t="s">
        <v>394</v>
      </c>
      <c r="P5267" s="315">
        <v>0</v>
      </c>
      <c r="Q5267" s="278"/>
      <c r="R5267" s="303"/>
      <c r="S5267" s="279" t="s">
        <v>394</v>
      </c>
      <c r="T5267" s="279" t="s">
        <v>394</v>
      </c>
      <c r="U5267" s="303"/>
      <c r="V5267" s="303"/>
      <c r="W5267" s="303"/>
      <c r="X5267" s="303"/>
      <c r="Z5267" s="303"/>
      <c r="AA5267" s="303"/>
      <c r="AC5267" s="279" t="s">
        <v>394</v>
      </c>
      <c r="AF5267" s="276">
        <f>IFERROR(VLOOKUP(A5267,'[1]قوائم الترجمة'!AC$2:AD$2397,1,0),"م")</f>
        <v>124482</v>
      </c>
      <c r="AG5267" s="242"/>
      <c r="AH5267" s="240"/>
      <c r="AI5267" s="240"/>
      <c r="AJ5267" s="240"/>
      <c r="AL5267" s="267"/>
      <c r="AM5267" s="235"/>
      <c r="AO5267" s="255"/>
      <c r="AU5267" s="234"/>
    </row>
    <row r="5268" spans="1:47" ht="24" x14ac:dyDescent="0.65">
      <c r="A5268" s="278">
        <v>124483</v>
      </c>
      <c r="B5268" s="279" t="s">
        <v>6721</v>
      </c>
      <c r="C5268" s="279" t="s">
        <v>73</v>
      </c>
      <c r="D5268" s="279" t="s">
        <v>508</v>
      </c>
      <c r="E5268" s="279" t="s">
        <v>5660</v>
      </c>
      <c r="F5268" s="315" t="s">
        <v>10253</v>
      </c>
      <c r="G5268" s="315" t="s">
        <v>10254</v>
      </c>
      <c r="H5268" s="279" t="s">
        <v>425</v>
      </c>
      <c r="I5268" s="279" t="s">
        <v>67</v>
      </c>
      <c r="J5268" s="279" t="s">
        <v>8112</v>
      </c>
      <c r="K5268" s="280">
        <v>2012</v>
      </c>
      <c r="L5268" s="279" t="s">
        <v>412</v>
      </c>
      <c r="M5268" s="279" t="s">
        <v>394</v>
      </c>
      <c r="N5268" s="279" t="s">
        <v>394</v>
      </c>
      <c r="O5268" s="279" t="s">
        <v>394</v>
      </c>
      <c r="P5268" s="315">
        <v>0</v>
      </c>
      <c r="Q5268" s="278"/>
      <c r="R5268" s="303"/>
      <c r="S5268" s="279" t="s">
        <v>394</v>
      </c>
      <c r="T5268" s="279" t="s">
        <v>394</v>
      </c>
      <c r="U5268" s="303"/>
      <c r="V5268" s="303"/>
      <c r="W5268" s="303"/>
      <c r="X5268" s="303"/>
      <c r="Z5268" s="303"/>
      <c r="AA5268" s="303"/>
      <c r="AC5268" s="279" t="s">
        <v>394</v>
      </c>
      <c r="AF5268" s="276">
        <f>IFERROR(VLOOKUP(A5268,'[1]قوائم الترجمة'!AC$2:AD$2397,1,0),"م")</f>
        <v>124483</v>
      </c>
      <c r="AG5268" s="242"/>
      <c r="AH5268" s="240"/>
      <c r="AI5268" s="240"/>
      <c r="AJ5268" s="240"/>
      <c r="AL5268" s="267"/>
      <c r="AM5268" s="235"/>
      <c r="AO5268" s="233"/>
      <c r="AU5268" s="234"/>
    </row>
    <row r="5269" spans="1:47" ht="21.6" x14ac:dyDescent="0.65">
      <c r="A5269" s="278">
        <v>124484</v>
      </c>
      <c r="B5269" s="279" t="s">
        <v>6727</v>
      </c>
      <c r="C5269" s="279" t="s">
        <v>68</v>
      </c>
      <c r="D5269" s="279" t="s">
        <v>119</v>
      </c>
      <c r="E5269" s="279" t="s">
        <v>424</v>
      </c>
      <c r="F5269" s="315" t="s">
        <v>8680</v>
      </c>
      <c r="G5269" s="315" t="s">
        <v>10255</v>
      </c>
      <c r="H5269" s="279" t="s">
        <v>425</v>
      </c>
      <c r="I5269" s="279" t="s">
        <v>542</v>
      </c>
      <c r="J5269" s="279" t="s">
        <v>403</v>
      </c>
      <c r="K5269" s="280">
        <v>2008</v>
      </c>
      <c r="L5269" s="279" t="s">
        <v>402</v>
      </c>
      <c r="M5269" s="279" t="s">
        <v>394</v>
      </c>
      <c r="N5269" s="279" t="s">
        <v>394</v>
      </c>
      <c r="O5269" s="279" t="s">
        <v>394</v>
      </c>
      <c r="P5269" s="315">
        <v>0</v>
      </c>
      <c r="Q5269" s="278"/>
      <c r="R5269" s="303"/>
      <c r="S5269" s="279" t="s">
        <v>394</v>
      </c>
      <c r="T5269" s="279" t="s">
        <v>394</v>
      </c>
      <c r="U5269" s="303"/>
      <c r="V5269" s="303"/>
      <c r="W5269" s="303"/>
      <c r="X5269" s="303"/>
      <c r="Z5269" s="303"/>
      <c r="AA5269" s="303"/>
      <c r="AC5269" s="279" t="s">
        <v>394</v>
      </c>
      <c r="AF5269" s="276">
        <f>IFERROR(VLOOKUP(A5269,'[1]قوائم الترجمة'!AC$2:AD$2397,1,0),"م")</f>
        <v>124484</v>
      </c>
      <c r="AG5269" s="242"/>
      <c r="AH5269" s="240"/>
      <c r="AI5269" s="240"/>
      <c r="AJ5269" s="240"/>
      <c r="AL5269" s="267"/>
      <c r="AM5269" s="235"/>
      <c r="AO5269" s="255"/>
      <c r="AU5269" s="234"/>
    </row>
    <row r="5270" spans="1:47" x14ac:dyDescent="0.3">
      <c r="A5270" s="278">
        <v>124485</v>
      </c>
      <c r="B5270" s="279" t="s">
        <v>6728</v>
      </c>
      <c r="C5270" s="279" t="s">
        <v>93</v>
      </c>
      <c r="D5270" s="279" t="s">
        <v>261</v>
      </c>
      <c r="E5270" s="279" t="s">
        <v>394</v>
      </c>
      <c r="F5270"/>
      <c r="H5270" s="279" t="s">
        <v>394</v>
      </c>
      <c r="I5270" s="279" t="s">
        <v>5586</v>
      </c>
      <c r="J5270" s="279" t="s">
        <v>394</v>
      </c>
      <c r="K5270" s="279" t="s">
        <v>394</v>
      </c>
      <c r="L5270" s="279" t="s">
        <v>394</v>
      </c>
      <c r="M5270" s="279" t="s">
        <v>394</v>
      </c>
      <c r="N5270" s="279" t="s">
        <v>394</v>
      </c>
      <c r="O5270" s="279" t="s">
        <v>394</v>
      </c>
      <c r="P5270" s="315">
        <v>0</v>
      </c>
      <c r="Q5270" s="279" t="s">
        <v>394</v>
      </c>
      <c r="R5270" s="279" t="s">
        <v>394</v>
      </c>
      <c r="S5270" s="279" t="s">
        <v>394</v>
      </c>
      <c r="T5270" s="279" t="s">
        <v>394</v>
      </c>
      <c r="U5270" s="279" t="s">
        <v>394</v>
      </c>
      <c r="V5270" s="279" t="s">
        <v>394</v>
      </c>
      <c r="W5270" s="279" t="s">
        <v>394</v>
      </c>
      <c r="X5270" s="279" t="s">
        <v>394</v>
      </c>
      <c r="Y5270" s="281"/>
      <c r="Z5270" s="279" t="s">
        <v>394</v>
      </c>
      <c r="AA5270" s="279" t="s">
        <v>394</v>
      </c>
      <c r="AB5270" s="281"/>
      <c r="AC5270" s="279" t="s">
        <v>394</v>
      </c>
      <c r="AF5270" s="276" t="str">
        <f>IFERROR(VLOOKUP(A5270,'[1]قوائم الترجمة'!AC$2:AD$2397,1,0),"م")</f>
        <v>م</v>
      </c>
      <c r="AG5270" s="264"/>
      <c r="AH5270" s="266"/>
      <c r="AI5270" s="266"/>
      <c r="AJ5270" s="266"/>
      <c r="AL5270" s="267"/>
      <c r="AM5270" s="235"/>
      <c r="AO5270" s="266"/>
      <c r="AU5270" s="234"/>
    </row>
    <row r="5271" spans="1:47" ht="21.6" x14ac:dyDescent="0.65">
      <c r="A5271" s="278">
        <v>124486</v>
      </c>
      <c r="B5271" s="279" t="s">
        <v>6737</v>
      </c>
      <c r="C5271" s="279" t="s">
        <v>62</v>
      </c>
      <c r="D5271" s="279" t="s">
        <v>257</v>
      </c>
      <c r="E5271" s="279" t="s">
        <v>5660</v>
      </c>
      <c r="F5271" s="315" t="s">
        <v>394</v>
      </c>
      <c r="G5271" s="315" t="s">
        <v>8101</v>
      </c>
      <c r="H5271" s="279" t="s">
        <v>425</v>
      </c>
      <c r="I5271" s="279" t="s">
        <v>542</v>
      </c>
      <c r="J5271" s="279" t="s">
        <v>8101</v>
      </c>
      <c r="K5271" s="312"/>
      <c r="L5271" s="279" t="s">
        <v>8101</v>
      </c>
      <c r="M5271" s="279" t="s">
        <v>394</v>
      </c>
      <c r="N5271" s="279" t="s">
        <v>394</v>
      </c>
      <c r="O5271" s="279" t="s">
        <v>394</v>
      </c>
      <c r="P5271" s="315">
        <v>0</v>
      </c>
      <c r="Q5271" s="278"/>
      <c r="R5271" s="303"/>
      <c r="S5271" s="279" t="s">
        <v>394</v>
      </c>
      <c r="T5271" s="279" t="s">
        <v>394</v>
      </c>
      <c r="U5271" s="303"/>
      <c r="V5271" s="303"/>
      <c r="W5271" s="303"/>
      <c r="X5271" s="303"/>
      <c r="Z5271" s="303"/>
      <c r="AA5271" s="303"/>
      <c r="AC5271" s="279" t="s">
        <v>394</v>
      </c>
      <c r="AF5271" s="276">
        <f>IFERROR(VLOOKUP(A5271,'[1]قوائم الترجمة'!AC$2:AD$2397,1,0),"م")</f>
        <v>124486</v>
      </c>
      <c r="AG5271" s="242"/>
      <c r="AH5271" s="240"/>
      <c r="AI5271" s="240"/>
      <c r="AJ5271" s="240"/>
      <c r="AL5271" s="267"/>
      <c r="AM5271" s="235"/>
      <c r="AO5271" s="241"/>
      <c r="AU5271" s="234"/>
    </row>
    <row r="5272" spans="1:47" ht="21.6" x14ac:dyDescent="0.65">
      <c r="A5272" s="278">
        <v>124487</v>
      </c>
      <c r="B5272" s="279" t="s">
        <v>6739</v>
      </c>
      <c r="C5272" s="279" t="s">
        <v>1114</v>
      </c>
      <c r="D5272" s="279" t="s">
        <v>6740</v>
      </c>
      <c r="E5272" s="279" t="s">
        <v>424</v>
      </c>
      <c r="F5272" s="315" t="s">
        <v>10256</v>
      </c>
      <c r="G5272" s="315" t="s">
        <v>8237</v>
      </c>
      <c r="H5272" s="279" t="s">
        <v>425</v>
      </c>
      <c r="I5272" s="279" t="s">
        <v>542</v>
      </c>
      <c r="J5272" s="279" t="s">
        <v>403</v>
      </c>
      <c r="K5272" s="280">
        <v>2010</v>
      </c>
      <c r="L5272" s="279" t="s">
        <v>404</v>
      </c>
      <c r="M5272" s="279" t="s">
        <v>394</v>
      </c>
      <c r="N5272" s="279" t="s">
        <v>394</v>
      </c>
      <c r="O5272" s="279" t="s">
        <v>394</v>
      </c>
      <c r="P5272" s="315">
        <v>0</v>
      </c>
      <c r="Q5272" s="278"/>
      <c r="R5272" s="303"/>
      <c r="S5272" s="279" t="s">
        <v>394</v>
      </c>
      <c r="T5272" s="279" t="s">
        <v>394</v>
      </c>
      <c r="U5272" s="303"/>
      <c r="V5272" s="303"/>
      <c r="W5272" s="303"/>
      <c r="X5272" s="303"/>
      <c r="Z5272" s="303"/>
      <c r="AA5272" s="303"/>
      <c r="AC5272" s="279" t="s">
        <v>394</v>
      </c>
      <c r="AF5272" s="276">
        <f>IFERROR(VLOOKUP(A5272,'[1]قوائم الترجمة'!AC$2:AD$2397,1,0),"م")</f>
        <v>124487</v>
      </c>
      <c r="AG5272" s="242"/>
      <c r="AH5272" s="240"/>
      <c r="AI5272" s="240"/>
      <c r="AJ5272" s="240"/>
      <c r="AL5272" s="267"/>
      <c r="AM5272" s="235"/>
      <c r="AO5272" s="241"/>
      <c r="AU5272" s="234"/>
    </row>
    <row r="5273" spans="1:47" ht="21.6" x14ac:dyDescent="0.65">
      <c r="A5273" s="278">
        <v>124488</v>
      </c>
      <c r="B5273" s="279" t="s">
        <v>6745</v>
      </c>
      <c r="C5273" s="279" t="s">
        <v>77</v>
      </c>
      <c r="D5273" s="279" t="s">
        <v>271</v>
      </c>
      <c r="E5273" s="279" t="s">
        <v>394</v>
      </c>
      <c r="F5273"/>
      <c r="H5273" s="279" t="s">
        <v>394</v>
      </c>
      <c r="I5273" s="279" t="s">
        <v>540</v>
      </c>
      <c r="J5273" s="279" t="s">
        <v>394</v>
      </c>
      <c r="K5273" s="279" t="s">
        <v>394</v>
      </c>
      <c r="L5273" s="279" t="s">
        <v>394</v>
      </c>
      <c r="M5273" s="279" t="s">
        <v>394</v>
      </c>
      <c r="N5273" s="279" t="s">
        <v>394</v>
      </c>
      <c r="O5273" s="279" t="s">
        <v>394</v>
      </c>
      <c r="P5273" s="315">
        <v>0</v>
      </c>
      <c r="Q5273" s="279" t="s">
        <v>394</v>
      </c>
      <c r="R5273" s="279" t="s">
        <v>394</v>
      </c>
      <c r="S5273" s="279" t="s">
        <v>394</v>
      </c>
      <c r="T5273" s="279" t="s">
        <v>394</v>
      </c>
      <c r="U5273" s="279" t="s">
        <v>394</v>
      </c>
      <c r="V5273" s="279" t="s">
        <v>394</v>
      </c>
      <c r="W5273" s="279" t="s">
        <v>394</v>
      </c>
      <c r="X5273" s="279" t="s">
        <v>394</v>
      </c>
      <c r="Y5273" s="281"/>
      <c r="Z5273" s="279" t="s">
        <v>394</v>
      </c>
      <c r="AA5273" s="279" t="s">
        <v>394</v>
      </c>
      <c r="AB5273" s="281"/>
      <c r="AC5273" s="279" t="s">
        <v>394</v>
      </c>
      <c r="AF5273" s="276" t="str">
        <f>IFERROR(VLOOKUP(A5273,'[1]قوائم الترجمة'!AC$2:AD$2397,1,0),"م")</f>
        <v>م</v>
      </c>
      <c r="AG5273" s="242"/>
      <c r="AH5273" s="240"/>
      <c r="AI5273" s="240"/>
      <c r="AJ5273" s="240"/>
      <c r="AL5273" s="267"/>
      <c r="AM5273" s="235"/>
      <c r="AO5273" s="255"/>
      <c r="AU5273" s="234"/>
    </row>
    <row r="5274" spans="1:47" ht="21.6" x14ac:dyDescent="0.65">
      <c r="A5274" s="278">
        <v>124489</v>
      </c>
      <c r="B5274" s="279" t="s">
        <v>6752</v>
      </c>
      <c r="C5274" s="279" t="s">
        <v>97</v>
      </c>
      <c r="D5274" s="279" t="s">
        <v>592</v>
      </c>
      <c r="E5274" s="279" t="s">
        <v>394</v>
      </c>
      <c r="F5274"/>
      <c r="H5274" s="279" t="s">
        <v>394</v>
      </c>
      <c r="I5274" s="279" t="s">
        <v>5586</v>
      </c>
      <c r="J5274" s="279" t="s">
        <v>394</v>
      </c>
      <c r="K5274" s="279" t="s">
        <v>394</v>
      </c>
      <c r="L5274" s="279" t="s">
        <v>394</v>
      </c>
      <c r="M5274" s="279" t="s">
        <v>394</v>
      </c>
      <c r="N5274" s="279" t="s">
        <v>394</v>
      </c>
      <c r="O5274" s="279" t="s">
        <v>394</v>
      </c>
      <c r="P5274" s="315">
        <v>0</v>
      </c>
      <c r="Q5274" s="279" t="s">
        <v>394</v>
      </c>
      <c r="R5274" s="279" t="s">
        <v>394</v>
      </c>
      <c r="S5274" s="279" t="s">
        <v>394</v>
      </c>
      <c r="T5274" s="279" t="s">
        <v>394</v>
      </c>
      <c r="U5274" s="279" t="s">
        <v>394</v>
      </c>
      <c r="V5274" s="279" t="s">
        <v>394</v>
      </c>
      <c r="W5274" s="279" t="s">
        <v>394</v>
      </c>
      <c r="X5274" s="279" t="s">
        <v>394</v>
      </c>
      <c r="Y5274" s="281"/>
      <c r="Z5274" s="279" t="s">
        <v>394</v>
      </c>
      <c r="AA5274" s="279" t="s">
        <v>394</v>
      </c>
      <c r="AB5274" s="281"/>
      <c r="AC5274" s="279" t="s">
        <v>394</v>
      </c>
      <c r="AF5274" s="276" t="str">
        <f>IFERROR(VLOOKUP(A5274,'[1]قوائم الترجمة'!AC$2:AD$2397,1,0),"م")</f>
        <v>م</v>
      </c>
      <c r="AG5274" s="242"/>
      <c r="AH5274" s="240"/>
      <c r="AI5274" s="240"/>
      <c r="AJ5274" s="240"/>
      <c r="AL5274" s="267"/>
      <c r="AM5274" s="235"/>
      <c r="AO5274" s="255"/>
      <c r="AU5274" s="234"/>
    </row>
    <row r="5275" spans="1:47" ht="24" x14ac:dyDescent="0.65">
      <c r="A5275" s="278">
        <v>124490</v>
      </c>
      <c r="B5275" s="279" t="s">
        <v>6771</v>
      </c>
      <c r="C5275" s="279" t="s">
        <v>6772</v>
      </c>
      <c r="D5275" s="279" t="s">
        <v>290</v>
      </c>
      <c r="E5275" s="279" t="s">
        <v>424</v>
      </c>
      <c r="F5275" s="315" t="s">
        <v>10257</v>
      </c>
      <c r="G5275" s="315" t="s">
        <v>10258</v>
      </c>
      <c r="H5275" s="279" t="s">
        <v>425</v>
      </c>
      <c r="I5275" s="279" t="s">
        <v>542</v>
      </c>
      <c r="J5275" s="279" t="s">
        <v>403</v>
      </c>
      <c r="K5275" s="280">
        <v>2012</v>
      </c>
      <c r="L5275" s="279" t="s">
        <v>402</v>
      </c>
      <c r="M5275" s="279" t="s">
        <v>394</v>
      </c>
      <c r="N5275" s="279" t="s">
        <v>394</v>
      </c>
      <c r="O5275" s="279" t="s">
        <v>394</v>
      </c>
      <c r="P5275" s="315">
        <v>0</v>
      </c>
      <c r="Q5275" s="278"/>
      <c r="R5275" s="303"/>
      <c r="S5275" s="279" t="s">
        <v>394</v>
      </c>
      <c r="T5275" s="279" t="s">
        <v>394</v>
      </c>
      <c r="U5275" s="303"/>
      <c r="V5275" s="303"/>
      <c r="W5275" s="303"/>
      <c r="X5275" s="303"/>
      <c r="Z5275" s="303"/>
      <c r="AA5275" s="303"/>
      <c r="AC5275" s="279" t="s">
        <v>394</v>
      </c>
      <c r="AF5275" s="276">
        <f>IFERROR(VLOOKUP(A5275,'[1]قوائم الترجمة'!AC$2:AD$2397,1,0),"م")</f>
        <v>124490</v>
      </c>
      <c r="AG5275" s="242"/>
      <c r="AH5275" s="240"/>
      <c r="AI5275" s="240"/>
      <c r="AJ5275" s="240"/>
      <c r="AL5275" s="267"/>
      <c r="AM5275" s="235"/>
      <c r="AO5275" s="233"/>
      <c r="AU5275" s="234"/>
    </row>
    <row r="5276" spans="1:47" ht="21.6" x14ac:dyDescent="0.65">
      <c r="A5276" s="278">
        <v>124491</v>
      </c>
      <c r="B5276" s="279" t="s">
        <v>6777</v>
      </c>
      <c r="C5276" s="279" t="s">
        <v>544</v>
      </c>
      <c r="D5276" s="279" t="s">
        <v>2571</v>
      </c>
      <c r="E5276" s="279" t="s">
        <v>424</v>
      </c>
      <c r="F5276" s="315" t="s">
        <v>8378</v>
      </c>
      <c r="G5276" s="315" t="s">
        <v>8379</v>
      </c>
      <c r="H5276" s="279" t="s">
        <v>425</v>
      </c>
      <c r="I5276" s="279" t="s">
        <v>542</v>
      </c>
      <c r="J5276" s="279" t="s">
        <v>426</v>
      </c>
      <c r="K5276" s="280">
        <v>1998</v>
      </c>
      <c r="L5276" s="279" t="s">
        <v>409</v>
      </c>
      <c r="M5276" s="279" t="s">
        <v>394</v>
      </c>
      <c r="N5276" s="279" t="s">
        <v>394</v>
      </c>
      <c r="O5276" s="279" t="s">
        <v>394</v>
      </c>
      <c r="P5276" s="315">
        <v>0</v>
      </c>
      <c r="Q5276" s="278"/>
      <c r="R5276" s="303"/>
      <c r="S5276" s="279" t="s">
        <v>394</v>
      </c>
      <c r="T5276" s="279" t="s">
        <v>394</v>
      </c>
      <c r="U5276" s="303"/>
      <c r="V5276" s="303"/>
      <c r="W5276" s="303"/>
      <c r="X5276" s="303"/>
      <c r="Z5276" s="303"/>
      <c r="AA5276" s="303"/>
      <c r="AC5276" s="279" t="s">
        <v>394</v>
      </c>
      <c r="AF5276" s="276">
        <f>IFERROR(VLOOKUP(A5276,'[1]قوائم الترجمة'!AC$2:AD$2397,1,0),"م")</f>
        <v>124491</v>
      </c>
      <c r="AG5276" s="242"/>
      <c r="AH5276" s="240"/>
      <c r="AI5276" s="240"/>
      <c r="AJ5276" s="240"/>
      <c r="AL5276" s="267"/>
      <c r="AM5276" s="235"/>
      <c r="AO5276" s="255"/>
      <c r="AU5276" s="234"/>
    </row>
    <row r="5277" spans="1:47" ht="21.6" x14ac:dyDescent="0.65">
      <c r="A5277" s="278">
        <v>124492</v>
      </c>
      <c r="B5277" s="279" t="s">
        <v>6784</v>
      </c>
      <c r="C5277" s="279" t="s">
        <v>153</v>
      </c>
      <c r="D5277" s="279" t="s">
        <v>6785</v>
      </c>
      <c r="E5277" s="279" t="s">
        <v>5660</v>
      </c>
      <c r="F5277" s="315" t="s">
        <v>10259</v>
      </c>
      <c r="G5277" s="315" t="s">
        <v>10260</v>
      </c>
      <c r="H5277" s="279" t="s">
        <v>425</v>
      </c>
      <c r="I5277" s="279" t="s">
        <v>541</v>
      </c>
      <c r="J5277" s="279" t="s">
        <v>403</v>
      </c>
      <c r="K5277" s="280">
        <v>2005</v>
      </c>
      <c r="L5277" s="279" t="s">
        <v>411</v>
      </c>
      <c r="M5277" s="279" t="s">
        <v>394</v>
      </c>
      <c r="N5277" s="279" t="s">
        <v>394</v>
      </c>
      <c r="O5277" s="279" t="s">
        <v>394</v>
      </c>
      <c r="P5277" s="315">
        <v>0</v>
      </c>
      <c r="Q5277" s="278"/>
      <c r="R5277" s="303"/>
      <c r="S5277" s="279" t="s">
        <v>394</v>
      </c>
      <c r="T5277" s="279" t="s">
        <v>394</v>
      </c>
      <c r="U5277" s="303"/>
      <c r="V5277" s="303"/>
      <c r="W5277" s="303"/>
      <c r="X5277" s="303"/>
      <c r="Z5277" s="303"/>
      <c r="AA5277" s="303"/>
      <c r="AC5277" s="279" t="s">
        <v>394</v>
      </c>
      <c r="AF5277" s="276">
        <f>IFERROR(VLOOKUP(A5277,'[1]قوائم الترجمة'!AC$2:AD$2397,1,0),"م")</f>
        <v>124492</v>
      </c>
      <c r="AG5277" s="242"/>
      <c r="AH5277" s="240"/>
      <c r="AI5277" s="240"/>
      <c r="AJ5277" s="240"/>
      <c r="AL5277" s="267"/>
      <c r="AM5277" s="235"/>
      <c r="AO5277" s="255"/>
      <c r="AU5277" s="234"/>
    </row>
    <row r="5278" spans="1:47" ht="21.6" x14ac:dyDescent="0.65">
      <c r="A5278" s="278">
        <v>124493</v>
      </c>
      <c r="B5278" s="279" t="s">
        <v>6788</v>
      </c>
      <c r="C5278" s="279" t="s">
        <v>6789</v>
      </c>
      <c r="D5278" s="279" t="s">
        <v>281</v>
      </c>
      <c r="E5278" s="279" t="s">
        <v>424</v>
      </c>
      <c r="F5278" s="315" t="s">
        <v>10261</v>
      </c>
      <c r="G5278" s="315" t="s">
        <v>10262</v>
      </c>
      <c r="H5278" s="279" t="s">
        <v>425</v>
      </c>
      <c r="I5278" s="279" t="s">
        <v>542</v>
      </c>
      <c r="J5278" s="279" t="s">
        <v>403</v>
      </c>
      <c r="K5278" s="280">
        <v>2017</v>
      </c>
      <c r="L5278" s="279" t="s">
        <v>419</v>
      </c>
      <c r="M5278" s="279" t="s">
        <v>394</v>
      </c>
      <c r="N5278" s="279" t="s">
        <v>394</v>
      </c>
      <c r="O5278" s="279" t="s">
        <v>394</v>
      </c>
      <c r="P5278" s="315">
        <v>0</v>
      </c>
      <c r="Q5278" s="278"/>
      <c r="R5278" s="303"/>
      <c r="S5278" s="279" t="s">
        <v>394</v>
      </c>
      <c r="T5278" s="279" t="s">
        <v>394</v>
      </c>
      <c r="U5278" s="303"/>
      <c r="V5278" s="303"/>
      <c r="W5278" s="303"/>
      <c r="X5278" s="303"/>
      <c r="Z5278" s="303"/>
      <c r="AA5278" s="303"/>
      <c r="AC5278" s="279" t="s">
        <v>394</v>
      </c>
      <c r="AF5278" s="276">
        <f>IFERROR(VLOOKUP(A5278,'[1]قوائم الترجمة'!AC$2:AD$2397,1,0),"م")</f>
        <v>124493</v>
      </c>
      <c r="AG5278" s="242"/>
      <c r="AH5278" s="240"/>
      <c r="AI5278" s="240"/>
      <c r="AJ5278" s="240"/>
      <c r="AL5278" s="267"/>
      <c r="AM5278" s="235"/>
      <c r="AO5278" s="255"/>
      <c r="AU5278" s="234"/>
    </row>
    <row r="5279" spans="1:47" ht="21.6" x14ac:dyDescent="0.65">
      <c r="A5279" s="278">
        <v>124494</v>
      </c>
      <c r="B5279" s="279" t="s">
        <v>6791</v>
      </c>
      <c r="C5279" s="279" t="s">
        <v>6792</v>
      </c>
      <c r="D5279" s="279" t="s">
        <v>308</v>
      </c>
      <c r="E5279" s="279" t="s">
        <v>424</v>
      </c>
      <c r="F5279" s="315" t="s">
        <v>8378</v>
      </c>
      <c r="G5279" s="315" t="s">
        <v>402</v>
      </c>
      <c r="H5279" s="279" t="s">
        <v>425</v>
      </c>
      <c r="I5279" s="279" t="s">
        <v>542</v>
      </c>
      <c r="J5279" s="279" t="s">
        <v>403</v>
      </c>
      <c r="K5279" s="280">
        <v>2020</v>
      </c>
      <c r="L5279" s="279" t="s">
        <v>404</v>
      </c>
      <c r="M5279" s="279" t="s">
        <v>394</v>
      </c>
      <c r="N5279" s="279" t="s">
        <v>394</v>
      </c>
      <c r="O5279" s="279" t="s">
        <v>394</v>
      </c>
      <c r="P5279" s="315">
        <v>0</v>
      </c>
      <c r="Q5279" s="278"/>
      <c r="R5279" s="303"/>
      <c r="S5279" s="279" t="s">
        <v>394</v>
      </c>
      <c r="T5279" s="279" t="s">
        <v>394</v>
      </c>
      <c r="U5279" s="303"/>
      <c r="V5279" s="303"/>
      <c r="W5279" s="303"/>
      <c r="X5279" s="303"/>
      <c r="Z5279" s="303"/>
      <c r="AA5279" s="303"/>
      <c r="AC5279" s="279" t="s">
        <v>394</v>
      </c>
      <c r="AF5279" s="276">
        <f>IFERROR(VLOOKUP(A5279,'[1]قوائم الترجمة'!AC$2:AD$2397,1,0),"م")</f>
        <v>124494</v>
      </c>
      <c r="AG5279" s="242"/>
      <c r="AH5279" s="240"/>
      <c r="AI5279" s="240"/>
      <c r="AJ5279" s="240"/>
      <c r="AL5279" s="267"/>
      <c r="AM5279" s="235"/>
      <c r="AO5279" s="241"/>
      <c r="AU5279" s="234"/>
    </row>
    <row r="5280" spans="1:47" ht="21.6" x14ac:dyDescent="0.65">
      <c r="A5280" s="278">
        <v>124495</v>
      </c>
      <c r="B5280" s="279" t="s">
        <v>6793</v>
      </c>
      <c r="C5280" s="279" t="s">
        <v>971</v>
      </c>
      <c r="D5280" s="279" t="s">
        <v>6794</v>
      </c>
      <c r="E5280" s="279" t="s">
        <v>424</v>
      </c>
      <c r="F5280" s="315" t="s">
        <v>10263</v>
      </c>
      <c r="G5280" s="315" t="s">
        <v>8295</v>
      </c>
      <c r="H5280" s="279" t="s">
        <v>425</v>
      </c>
      <c r="I5280" s="279" t="s">
        <v>542</v>
      </c>
      <c r="J5280" s="279" t="s">
        <v>403</v>
      </c>
      <c r="K5280" s="280">
        <v>2020</v>
      </c>
      <c r="L5280" s="279" t="s">
        <v>404</v>
      </c>
      <c r="M5280" s="279" t="s">
        <v>394</v>
      </c>
      <c r="N5280" s="279" t="s">
        <v>394</v>
      </c>
      <c r="O5280" s="279" t="s">
        <v>394</v>
      </c>
      <c r="P5280" s="315">
        <v>0</v>
      </c>
      <c r="Q5280" s="278"/>
      <c r="R5280" s="303"/>
      <c r="S5280" s="279" t="s">
        <v>394</v>
      </c>
      <c r="T5280" s="279" t="s">
        <v>394</v>
      </c>
      <c r="U5280" s="303"/>
      <c r="V5280" s="303"/>
      <c r="W5280" s="303"/>
      <c r="X5280" s="303"/>
      <c r="Z5280" s="303"/>
      <c r="AA5280" s="303"/>
      <c r="AC5280" s="279" t="s">
        <v>394</v>
      </c>
      <c r="AF5280" s="276">
        <f>IFERROR(VLOOKUP(A5280,'[1]قوائم الترجمة'!AC$2:AD$2397,1,0),"م")</f>
        <v>124495</v>
      </c>
      <c r="AG5280" s="242"/>
      <c r="AH5280" s="240"/>
      <c r="AI5280" s="240"/>
      <c r="AJ5280" s="240"/>
      <c r="AL5280" s="267"/>
      <c r="AM5280" s="235"/>
      <c r="AO5280" s="241"/>
      <c r="AU5280" s="234"/>
    </row>
    <row r="5281" spans="1:47" ht="24" x14ac:dyDescent="0.65">
      <c r="A5281" s="278">
        <v>124496</v>
      </c>
      <c r="B5281" s="279" t="s">
        <v>6797</v>
      </c>
      <c r="C5281" s="279" t="s">
        <v>65</v>
      </c>
      <c r="D5281" s="279" t="s">
        <v>522</v>
      </c>
      <c r="E5281" s="279" t="s">
        <v>424</v>
      </c>
      <c r="F5281" s="315" t="s">
        <v>10264</v>
      </c>
      <c r="G5281" s="315" t="s">
        <v>8118</v>
      </c>
      <c r="H5281" s="279" t="s">
        <v>425</v>
      </c>
      <c r="I5281" s="279" t="s">
        <v>5586</v>
      </c>
      <c r="J5281" s="279" t="s">
        <v>843</v>
      </c>
      <c r="K5281" s="280">
        <v>2021</v>
      </c>
      <c r="L5281" s="279" t="s">
        <v>404</v>
      </c>
      <c r="M5281" s="279" t="s">
        <v>394</v>
      </c>
      <c r="N5281" s="279" t="s">
        <v>394</v>
      </c>
      <c r="O5281" s="279" t="s">
        <v>394</v>
      </c>
      <c r="P5281" s="315">
        <v>0</v>
      </c>
      <c r="Q5281" s="278"/>
      <c r="R5281" s="303"/>
      <c r="S5281" s="279" t="s">
        <v>394</v>
      </c>
      <c r="T5281" s="279" t="s">
        <v>394</v>
      </c>
      <c r="U5281" s="303"/>
      <c r="V5281" s="303"/>
      <c r="W5281" s="303"/>
      <c r="X5281" s="303"/>
      <c r="Z5281" s="303"/>
      <c r="AA5281" s="303"/>
      <c r="AC5281" s="279" t="s">
        <v>394</v>
      </c>
      <c r="AF5281" s="276">
        <f>IFERROR(VLOOKUP(A5281,'[1]قوائم الترجمة'!AC$2:AD$2397,1,0),"م")</f>
        <v>124496</v>
      </c>
      <c r="AG5281" s="242"/>
      <c r="AH5281" s="240"/>
      <c r="AI5281" s="240"/>
      <c r="AJ5281" s="240"/>
      <c r="AL5281" s="267"/>
      <c r="AM5281" s="235"/>
      <c r="AO5281" s="233"/>
      <c r="AU5281" s="234"/>
    </row>
    <row r="5282" spans="1:47" ht="21.6" x14ac:dyDescent="0.65">
      <c r="A5282" s="278">
        <v>124497</v>
      </c>
      <c r="B5282" s="279" t="s">
        <v>6804</v>
      </c>
      <c r="C5282" s="279" t="s">
        <v>6805</v>
      </c>
      <c r="D5282" s="279" t="s">
        <v>299</v>
      </c>
      <c r="E5282" s="279" t="s">
        <v>394</v>
      </c>
      <c r="F5282"/>
      <c r="H5282" s="279" t="s">
        <v>394</v>
      </c>
      <c r="I5282" s="279" t="s">
        <v>5586</v>
      </c>
      <c r="J5282" s="279" t="s">
        <v>394</v>
      </c>
      <c r="K5282" s="279" t="s">
        <v>394</v>
      </c>
      <c r="L5282" s="279" t="s">
        <v>394</v>
      </c>
      <c r="M5282" s="279" t="s">
        <v>394</v>
      </c>
      <c r="N5282" s="279" t="s">
        <v>394</v>
      </c>
      <c r="O5282" s="279" t="s">
        <v>394</v>
      </c>
      <c r="P5282" s="315">
        <v>0</v>
      </c>
      <c r="Q5282" s="279" t="s">
        <v>394</v>
      </c>
      <c r="R5282" s="279" t="s">
        <v>394</v>
      </c>
      <c r="S5282" s="279" t="s">
        <v>394</v>
      </c>
      <c r="T5282" s="279" t="s">
        <v>394</v>
      </c>
      <c r="U5282" s="279" t="s">
        <v>394</v>
      </c>
      <c r="V5282" s="279" t="s">
        <v>394</v>
      </c>
      <c r="W5282" s="279" t="s">
        <v>394</v>
      </c>
      <c r="X5282" s="279" t="s">
        <v>394</v>
      </c>
      <c r="Y5282" s="281"/>
      <c r="Z5282" s="279" t="s">
        <v>394</v>
      </c>
      <c r="AA5282" s="279" t="s">
        <v>394</v>
      </c>
      <c r="AB5282" s="281"/>
      <c r="AC5282" s="279" t="s">
        <v>394</v>
      </c>
      <c r="AF5282" s="276" t="str">
        <f>IFERROR(VLOOKUP(A5282,'[1]قوائم الترجمة'!AC$2:AD$2397,1,0),"م")</f>
        <v>م</v>
      </c>
      <c r="AG5282" s="242"/>
      <c r="AH5282" s="240"/>
      <c r="AI5282" s="240"/>
      <c r="AJ5282" s="240"/>
      <c r="AL5282" s="267"/>
      <c r="AM5282" s="235"/>
      <c r="AO5282" s="241"/>
      <c r="AU5282" s="234"/>
    </row>
    <row r="5283" spans="1:47" ht="24" x14ac:dyDescent="0.65">
      <c r="A5283" s="278">
        <v>124498</v>
      </c>
      <c r="B5283" s="279" t="s">
        <v>6809</v>
      </c>
      <c r="C5283" s="279" t="s">
        <v>4003</v>
      </c>
      <c r="D5283" s="279" t="s">
        <v>311</v>
      </c>
      <c r="E5283" s="279" t="s">
        <v>5660</v>
      </c>
      <c r="F5283" s="315" t="s">
        <v>8482</v>
      </c>
      <c r="G5283" s="315" t="s">
        <v>8221</v>
      </c>
      <c r="H5283" s="279" t="s">
        <v>425</v>
      </c>
      <c r="I5283" s="279" t="s">
        <v>540</v>
      </c>
      <c r="J5283" s="279" t="s">
        <v>403</v>
      </c>
      <c r="K5283" s="280">
        <v>2007</v>
      </c>
      <c r="L5283" s="279" t="s">
        <v>421</v>
      </c>
      <c r="M5283" s="279" t="s">
        <v>394</v>
      </c>
      <c r="N5283" s="279" t="s">
        <v>394</v>
      </c>
      <c r="O5283" s="279" t="s">
        <v>394</v>
      </c>
      <c r="P5283" s="315">
        <v>0</v>
      </c>
      <c r="Q5283" s="278"/>
      <c r="R5283" s="303"/>
      <c r="S5283" s="279" t="s">
        <v>394</v>
      </c>
      <c r="T5283" s="279" t="s">
        <v>394</v>
      </c>
      <c r="U5283" s="303"/>
      <c r="V5283" s="303"/>
      <c r="W5283" s="303"/>
      <c r="X5283" s="303"/>
      <c r="Z5283" s="303"/>
      <c r="AA5283" s="303"/>
      <c r="AC5283" s="279" t="s">
        <v>394</v>
      </c>
      <c r="AF5283" s="276">
        <f>IFERROR(VLOOKUP(A5283,'[1]قوائم الترجمة'!AC$2:AD$2397,1,0),"م")</f>
        <v>124498</v>
      </c>
      <c r="AG5283" s="242"/>
      <c r="AH5283" s="240"/>
      <c r="AI5283" s="240"/>
      <c r="AJ5283" s="240"/>
      <c r="AL5283" s="267"/>
      <c r="AM5283" s="235"/>
      <c r="AO5283" s="233"/>
      <c r="AU5283" s="234"/>
    </row>
    <row r="5284" spans="1:47" ht="21.6" x14ac:dyDescent="0.65">
      <c r="A5284" s="278">
        <v>124499</v>
      </c>
      <c r="B5284" s="279" t="s">
        <v>6812</v>
      </c>
      <c r="C5284" s="279" t="s">
        <v>1045</v>
      </c>
      <c r="D5284" s="279" t="s">
        <v>278</v>
      </c>
      <c r="E5284" s="279" t="s">
        <v>5660</v>
      </c>
      <c r="F5284" s="315" t="s">
        <v>10265</v>
      </c>
      <c r="G5284" s="315" t="s">
        <v>402</v>
      </c>
      <c r="H5284" s="279" t="s">
        <v>425</v>
      </c>
      <c r="I5284" s="279" t="s">
        <v>542</v>
      </c>
      <c r="J5284" s="279" t="s">
        <v>8101</v>
      </c>
      <c r="K5284" s="312"/>
      <c r="L5284" s="279" t="s">
        <v>8101</v>
      </c>
      <c r="M5284" s="279" t="s">
        <v>394</v>
      </c>
      <c r="N5284" s="279" t="s">
        <v>394</v>
      </c>
      <c r="O5284" s="279" t="s">
        <v>394</v>
      </c>
      <c r="P5284" s="315">
        <v>0</v>
      </c>
      <c r="Q5284" s="278"/>
      <c r="R5284" s="303"/>
      <c r="S5284" s="279" t="s">
        <v>394</v>
      </c>
      <c r="T5284" s="279" t="s">
        <v>394</v>
      </c>
      <c r="U5284" s="303"/>
      <c r="V5284" s="303"/>
      <c r="W5284" s="303"/>
      <c r="X5284" s="303"/>
      <c r="Z5284" s="303"/>
      <c r="AA5284" s="303"/>
      <c r="AC5284" s="279" t="s">
        <v>394</v>
      </c>
      <c r="AF5284" s="276">
        <f>IFERROR(VLOOKUP(A5284,'[1]قوائم الترجمة'!AC$2:AD$2397,1,0),"م")</f>
        <v>124499</v>
      </c>
      <c r="AG5284" s="242"/>
      <c r="AH5284" s="240"/>
      <c r="AI5284" s="240"/>
      <c r="AJ5284" s="240"/>
      <c r="AL5284" s="267"/>
      <c r="AM5284" s="235"/>
      <c r="AO5284" s="255"/>
      <c r="AU5284" s="234"/>
    </row>
    <row r="5285" spans="1:47" ht="24" x14ac:dyDescent="0.65">
      <c r="A5285" s="278">
        <v>124500</v>
      </c>
      <c r="B5285" s="279" t="s">
        <v>6823</v>
      </c>
      <c r="C5285" s="279" t="s">
        <v>71</v>
      </c>
      <c r="D5285" s="279" t="s">
        <v>6824</v>
      </c>
      <c r="E5285" s="279" t="s">
        <v>394</v>
      </c>
      <c r="F5285"/>
      <c r="H5285" s="279" t="s">
        <v>394</v>
      </c>
      <c r="I5285" s="279" t="s">
        <v>541</v>
      </c>
      <c r="J5285" s="279" t="s">
        <v>394</v>
      </c>
      <c r="K5285" s="279" t="s">
        <v>394</v>
      </c>
      <c r="L5285" s="279" t="s">
        <v>394</v>
      </c>
      <c r="M5285" s="279" t="s">
        <v>394</v>
      </c>
      <c r="N5285" s="279" t="s">
        <v>394</v>
      </c>
      <c r="O5285" s="279" t="s">
        <v>394</v>
      </c>
      <c r="P5285" s="315">
        <v>0</v>
      </c>
      <c r="Q5285" s="279" t="s">
        <v>394</v>
      </c>
      <c r="R5285" s="279" t="s">
        <v>394</v>
      </c>
      <c r="S5285" s="279" t="s">
        <v>394</v>
      </c>
      <c r="T5285" s="279" t="s">
        <v>394</v>
      </c>
      <c r="U5285" s="279" t="s">
        <v>394</v>
      </c>
      <c r="V5285" s="279" t="s">
        <v>394</v>
      </c>
      <c r="W5285" s="279" t="s">
        <v>394</v>
      </c>
      <c r="X5285" s="279" t="s">
        <v>394</v>
      </c>
      <c r="Y5285" s="281"/>
      <c r="Z5285" s="279" t="s">
        <v>394</v>
      </c>
      <c r="AA5285" s="279" t="s">
        <v>394</v>
      </c>
      <c r="AB5285" s="281"/>
      <c r="AC5285" s="279" t="s">
        <v>394</v>
      </c>
      <c r="AF5285" s="276" t="str">
        <f>IFERROR(VLOOKUP(A5285,'[1]قوائم الترجمة'!AC$2:AD$2397,1,0),"م")</f>
        <v>م</v>
      </c>
      <c r="AG5285" s="242"/>
      <c r="AH5285" s="240"/>
      <c r="AI5285" s="240"/>
      <c r="AJ5285" s="240"/>
      <c r="AL5285" s="267"/>
      <c r="AM5285" s="235"/>
      <c r="AO5285" s="236"/>
      <c r="AU5285" s="234"/>
    </row>
    <row r="5286" spans="1:47" ht="21.6" x14ac:dyDescent="0.65">
      <c r="A5286" s="278">
        <v>124501</v>
      </c>
      <c r="B5286" s="279" t="s">
        <v>6833</v>
      </c>
      <c r="C5286" s="279" t="s">
        <v>64</v>
      </c>
      <c r="D5286" s="279" t="s">
        <v>9917</v>
      </c>
      <c r="E5286" s="279" t="s">
        <v>424</v>
      </c>
      <c r="F5286" s="315" t="s">
        <v>10266</v>
      </c>
      <c r="G5286" s="315" t="s">
        <v>402</v>
      </c>
      <c r="H5286" s="279" t="s">
        <v>425</v>
      </c>
      <c r="I5286" s="279" t="s">
        <v>542</v>
      </c>
      <c r="J5286" s="279" t="s">
        <v>426</v>
      </c>
      <c r="K5286" s="312"/>
      <c r="L5286" s="279" t="s">
        <v>402</v>
      </c>
      <c r="M5286" s="279" t="s">
        <v>394</v>
      </c>
      <c r="N5286" s="279" t="s">
        <v>394</v>
      </c>
      <c r="O5286" s="279" t="s">
        <v>394</v>
      </c>
      <c r="P5286" s="315">
        <v>0</v>
      </c>
      <c r="Q5286" s="278"/>
      <c r="R5286" s="303"/>
      <c r="S5286" s="279" t="s">
        <v>394</v>
      </c>
      <c r="T5286" s="279" t="s">
        <v>394</v>
      </c>
      <c r="U5286" s="303"/>
      <c r="V5286" s="303"/>
      <c r="W5286" s="303"/>
      <c r="X5286" s="303"/>
      <c r="Z5286" s="303"/>
      <c r="AA5286" s="303"/>
      <c r="AC5286" s="279" t="s">
        <v>394</v>
      </c>
      <c r="AF5286" s="276">
        <f>IFERROR(VLOOKUP(A5286,'[1]قوائم الترجمة'!AC$2:AD$2397,1,0),"م")</f>
        <v>124501</v>
      </c>
      <c r="AG5286" s="242"/>
      <c r="AH5286" s="240"/>
      <c r="AI5286" s="240"/>
      <c r="AJ5286" s="240"/>
      <c r="AL5286" s="267"/>
      <c r="AM5286" s="235"/>
      <c r="AO5286" s="241"/>
      <c r="AU5286" s="234"/>
    </row>
    <row r="5287" spans="1:47" ht="21.6" x14ac:dyDescent="0.65">
      <c r="A5287" s="278">
        <v>124502</v>
      </c>
      <c r="B5287" s="279" t="s">
        <v>6838</v>
      </c>
      <c r="C5287" s="279" t="s">
        <v>73</v>
      </c>
      <c r="D5287" s="279" t="s">
        <v>239</v>
      </c>
      <c r="E5287" s="279" t="s">
        <v>394</v>
      </c>
      <c r="F5287"/>
      <c r="H5287" s="279" t="s">
        <v>394</v>
      </c>
      <c r="I5287" s="279" t="s">
        <v>542</v>
      </c>
      <c r="J5287" s="279" t="s">
        <v>394</v>
      </c>
      <c r="K5287" s="279" t="s">
        <v>394</v>
      </c>
      <c r="L5287" s="279" t="s">
        <v>394</v>
      </c>
      <c r="M5287" s="279" t="s">
        <v>394</v>
      </c>
      <c r="N5287" s="279" t="s">
        <v>394</v>
      </c>
      <c r="O5287" s="279" t="s">
        <v>394</v>
      </c>
      <c r="P5287" s="315">
        <v>0</v>
      </c>
      <c r="Q5287" s="279" t="s">
        <v>394</v>
      </c>
      <c r="R5287" s="279" t="s">
        <v>394</v>
      </c>
      <c r="S5287" s="279" t="s">
        <v>394</v>
      </c>
      <c r="T5287" s="279" t="s">
        <v>394</v>
      </c>
      <c r="U5287" s="279" t="s">
        <v>394</v>
      </c>
      <c r="V5287" s="279" t="s">
        <v>394</v>
      </c>
      <c r="W5287" s="279" t="s">
        <v>394</v>
      </c>
      <c r="X5287" s="279" t="s">
        <v>394</v>
      </c>
      <c r="Y5287" s="281"/>
      <c r="Z5287" s="279" t="s">
        <v>394</v>
      </c>
      <c r="AA5287" s="279" t="s">
        <v>394</v>
      </c>
      <c r="AB5287" s="281"/>
      <c r="AC5287" s="279" t="s">
        <v>394</v>
      </c>
      <c r="AF5287" s="276" t="str">
        <f>IFERROR(VLOOKUP(A5287,'[1]قوائم الترجمة'!AC$2:AD$2397,1,0),"م")</f>
        <v>م</v>
      </c>
      <c r="AG5287" s="242"/>
      <c r="AH5287" s="240"/>
      <c r="AI5287" s="240"/>
      <c r="AJ5287" s="240"/>
      <c r="AL5287" s="267"/>
      <c r="AM5287" s="235"/>
      <c r="AO5287" s="255"/>
      <c r="AU5287" s="234"/>
    </row>
    <row r="5288" spans="1:47" ht="21.6" x14ac:dyDescent="0.65">
      <c r="A5288" s="278">
        <v>124503</v>
      </c>
      <c r="B5288" s="279" t="s">
        <v>6841</v>
      </c>
      <c r="C5288" s="279" t="s">
        <v>109</v>
      </c>
      <c r="D5288" s="279" t="s">
        <v>508</v>
      </c>
      <c r="E5288" s="279" t="s">
        <v>5660</v>
      </c>
      <c r="F5288" s="315" t="s">
        <v>10267</v>
      </c>
      <c r="G5288" s="315" t="s">
        <v>402</v>
      </c>
      <c r="H5288" s="279" t="s">
        <v>425</v>
      </c>
      <c r="I5288" s="279" t="s">
        <v>542</v>
      </c>
      <c r="J5288" s="279" t="s">
        <v>8112</v>
      </c>
      <c r="K5288" s="280">
        <v>2020</v>
      </c>
      <c r="L5288" s="279" t="s">
        <v>402</v>
      </c>
      <c r="M5288" s="279" t="s">
        <v>394</v>
      </c>
      <c r="N5288" s="279" t="s">
        <v>394</v>
      </c>
      <c r="O5288" s="279" t="s">
        <v>394</v>
      </c>
      <c r="P5288" s="315">
        <v>0</v>
      </c>
      <c r="Q5288" s="278"/>
      <c r="R5288" s="303"/>
      <c r="S5288" s="279" t="s">
        <v>394</v>
      </c>
      <c r="T5288" s="279" t="s">
        <v>394</v>
      </c>
      <c r="U5288" s="303"/>
      <c r="V5288" s="303"/>
      <c r="W5288" s="303"/>
      <c r="X5288" s="303"/>
      <c r="Z5288" s="303"/>
      <c r="AA5288" s="303"/>
      <c r="AC5288" s="279" t="s">
        <v>394</v>
      </c>
      <c r="AF5288" s="276">
        <f>IFERROR(VLOOKUP(A5288,'[1]قوائم الترجمة'!AC$2:AD$2397,1,0),"م")</f>
        <v>124503</v>
      </c>
      <c r="AG5288" s="242"/>
      <c r="AH5288" s="240"/>
      <c r="AI5288" s="240"/>
      <c r="AJ5288" s="240"/>
      <c r="AL5288" s="267"/>
      <c r="AM5288" s="235"/>
      <c r="AO5288" s="241"/>
      <c r="AU5288" s="234"/>
    </row>
    <row r="5289" spans="1:47" ht="21.6" x14ac:dyDescent="0.65">
      <c r="A5289" s="278">
        <v>124504</v>
      </c>
      <c r="B5289" s="279" t="s">
        <v>6842</v>
      </c>
      <c r="C5289" s="279" t="s">
        <v>10268</v>
      </c>
      <c r="D5289" s="279" t="s">
        <v>2540</v>
      </c>
      <c r="E5289" s="279" t="s">
        <v>423</v>
      </c>
      <c r="F5289" s="315" t="s">
        <v>8588</v>
      </c>
      <c r="G5289" s="315" t="s">
        <v>402</v>
      </c>
      <c r="H5289" s="279" t="s">
        <v>425</v>
      </c>
      <c r="I5289" s="279" t="s">
        <v>5586</v>
      </c>
      <c r="J5289" s="279" t="s">
        <v>426</v>
      </c>
      <c r="K5289" s="280">
        <v>2008</v>
      </c>
      <c r="L5289" s="279" t="s">
        <v>402</v>
      </c>
      <c r="M5289" s="279" t="s">
        <v>394</v>
      </c>
      <c r="N5289" s="279" t="s">
        <v>394</v>
      </c>
      <c r="O5289" s="279" t="s">
        <v>394</v>
      </c>
      <c r="P5289" s="315">
        <v>0</v>
      </c>
      <c r="Q5289" s="278"/>
      <c r="R5289" s="303"/>
      <c r="S5289" s="279" t="s">
        <v>394</v>
      </c>
      <c r="T5289" s="279" t="s">
        <v>394</v>
      </c>
      <c r="U5289" s="303"/>
      <c r="V5289" s="303"/>
      <c r="W5289" s="303"/>
      <c r="X5289" s="303"/>
      <c r="Z5289" s="303"/>
      <c r="AA5289" s="303"/>
      <c r="AC5289" s="279" t="s">
        <v>394</v>
      </c>
      <c r="AF5289" s="276">
        <f>IFERROR(VLOOKUP(A5289,'[1]قوائم الترجمة'!AC$2:AD$2397,1,0),"م")</f>
        <v>124504</v>
      </c>
      <c r="AG5289" s="242"/>
      <c r="AH5289" s="240"/>
      <c r="AI5289" s="240"/>
      <c r="AJ5289" s="240"/>
      <c r="AL5289" s="267"/>
      <c r="AM5289" s="235"/>
      <c r="AO5289" s="241"/>
      <c r="AU5289" s="234"/>
    </row>
    <row r="5290" spans="1:47" ht="24" x14ac:dyDescent="0.65">
      <c r="A5290" s="278">
        <v>124505</v>
      </c>
      <c r="B5290" s="279" t="s">
        <v>6846</v>
      </c>
      <c r="C5290" s="279" t="s">
        <v>86</v>
      </c>
      <c r="D5290" s="279" t="s">
        <v>256</v>
      </c>
      <c r="E5290" s="279" t="s">
        <v>424</v>
      </c>
      <c r="F5290" s="315" t="s">
        <v>10269</v>
      </c>
      <c r="G5290" s="315" t="s">
        <v>8142</v>
      </c>
      <c r="H5290" s="279" t="s">
        <v>425</v>
      </c>
      <c r="I5290" s="279" t="s">
        <v>542</v>
      </c>
      <c r="J5290" s="279" t="s">
        <v>426</v>
      </c>
      <c r="K5290" s="280">
        <v>2008</v>
      </c>
      <c r="L5290" s="279" t="s">
        <v>404</v>
      </c>
      <c r="M5290" s="279" t="s">
        <v>394</v>
      </c>
      <c r="N5290" s="279" t="s">
        <v>394</v>
      </c>
      <c r="O5290" s="279" t="s">
        <v>394</v>
      </c>
      <c r="P5290" s="315">
        <v>0</v>
      </c>
      <c r="Q5290" s="278"/>
      <c r="R5290" s="303"/>
      <c r="S5290" s="279" t="s">
        <v>394</v>
      </c>
      <c r="T5290" s="279" t="s">
        <v>394</v>
      </c>
      <c r="U5290" s="303"/>
      <c r="V5290" s="303"/>
      <c r="W5290" s="303"/>
      <c r="X5290" s="303"/>
      <c r="Z5290" s="303"/>
      <c r="AA5290" s="303"/>
      <c r="AC5290" s="279" t="s">
        <v>394</v>
      </c>
      <c r="AF5290" s="276">
        <f>IFERROR(VLOOKUP(A5290,'[1]قوائم الترجمة'!AC$2:AD$2397,1,0),"م")</f>
        <v>124505</v>
      </c>
      <c r="AG5290" s="242"/>
      <c r="AH5290" s="240"/>
      <c r="AI5290" s="240"/>
      <c r="AJ5290" s="240"/>
      <c r="AL5290" s="267"/>
      <c r="AM5290" s="235"/>
      <c r="AO5290" s="236"/>
      <c r="AU5290" s="234"/>
    </row>
    <row r="5291" spans="1:47" ht="21.6" x14ac:dyDescent="0.65">
      <c r="A5291" s="278">
        <v>124506</v>
      </c>
      <c r="B5291" s="279" t="s">
        <v>6849</v>
      </c>
      <c r="C5291" s="279" t="s">
        <v>109</v>
      </c>
      <c r="D5291" s="279" t="s">
        <v>530</v>
      </c>
      <c r="E5291" s="279" t="s">
        <v>423</v>
      </c>
      <c r="F5291" s="315" t="s">
        <v>8378</v>
      </c>
      <c r="G5291" s="315" t="s">
        <v>8379</v>
      </c>
      <c r="H5291" s="279" t="s">
        <v>7215</v>
      </c>
      <c r="I5291" s="279" t="s">
        <v>542</v>
      </c>
      <c r="J5291" s="279" t="s">
        <v>7215</v>
      </c>
      <c r="K5291" s="280">
        <v>0</v>
      </c>
      <c r="L5291" s="279" t="s">
        <v>7215</v>
      </c>
      <c r="M5291" s="279" t="s">
        <v>394</v>
      </c>
      <c r="N5291" s="279" t="s">
        <v>394</v>
      </c>
      <c r="O5291" s="279" t="s">
        <v>394</v>
      </c>
      <c r="P5291" s="315">
        <v>0</v>
      </c>
      <c r="Q5291" s="278"/>
      <c r="R5291" s="303"/>
      <c r="S5291" s="279" t="s">
        <v>394</v>
      </c>
      <c r="T5291" s="279" t="s">
        <v>394</v>
      </c>
      <c r="U5291" s="303"/>
      <c r="V5291" s="303"/>
      <c r="W5291" s="303"/>
      <c r="X5291" s="303"/>
      <c r="Z5291" s="303"/>
      <c r="AA5291" s="303"/>
      <c r="AC5291" s="279" t="s">
        <v>394</v>
      </c>
      <c r="AF5291" s="276">
        <f>IFERROR(VLOOKUP(A5291,'[1]قوائم الترجمة'!AC$2:AD$2397,1,0),"م")</f>
        <v>124506</v>
      </c>
      <c r="AG5291" s="242"/>
      <c r="AH5291" s="240"/>
      <c r="AI5291" s="240"/>
      <c r="AJ5291" s="240"/>
      <c r="AL5291" s="267"/>
      <c r="AM5291" s="235"/>
      <c r="AO5291" s="241"/>
      <c r="AU5291" s="234"/>
    </row>
    <row r="5292" spans="1:47" ht="24" x14ac:dyDescent="0.65">
      <c r="A5292" s="278">
        <v>124507</v>
      </c>
      <c r="B5292" s="279" t="s">
        <v>6851</v>
      </c>
      <c r="C5292" s="279" t="s">
        <v>588</v>
      </c>
      <c r="D5292" s="279" t="s">
        <v>301</v>
      </c>
      <c r="E5292" s="279" t="s">
        <v>423</v>
      </c>
      <c r="F5292" s="315" t="s">
        <v>10015</v>
      </c>
      <c r="G5292" s="315" t="s">
        <v>9328</v>
      </c>
      <c r="H5292" s="279" t="s">
        <v>425</v>
      </c>
      <c r="I5292" s="279" t="s">
        <v>542</v>
      </c>
      <c r="J5292" s="279" t="s">
        <v>426</v>
      </c>
      <c r="K5292" s="280">
        <v>2009</v>
      </c>
      <c r="L5292" s="279" t="s">
        <v>421</v>
      </c>
      <c r="M5292" s="279" t="s">
        <v>394</v>
      </c>
      <c r="N5292" s="279" t="s">
        <v>394</v>
      </c>
      <c r="O5292" s="279" t="s">
        <v>394</v>
      </c>
      <c r="P5292" s="315">
        <v>0</v>
      </c>
      <c r="Q5292" s="278"/>
      <c r="R5292" s="303"/>
      <c r="S5292" s="279" t="s">
        <v>394</v>
      </c>
      <c r="T5292" s="279" t="s">
        <v>394</v>
      </c>
      <c r="U5292" s="303"/>
      <c r="V5292" s="303"/>
      <c r="W5292" s="303"/>
      <c r="X5292" s="303"/>
      <c r="Z5292" s="303"/>
      <c r="AA5292" s="303"/>
      <c r="AC5292" s="279" t="s">
        <v>394</v>
      </c>
      <c r="AF5292" s="276">
        <f>IFERROR(VLOOKUP(A5292,'[1]قوائم الترجمة'!AC$2:AD$2397,1,0),"م")</f>
        <v>124507</v>
      </c>
      <c r="AG5292" s="242"/>
      <c r="AH5292" s="240"/>
      <c r="AI5292" s="240"/>
      <c r="AJ5292" s="240"/>
      <c r="AL5292" s="267"/>
      <c r="AM5292" s="235"/>
      <c r="AO5292" s="233"/>
      <c r="AU5292" s="234"/>
    </row>
    <row r="5293" spans="1:47" ht="21.6" x14ac:dyDescent="0.65">
      <c r="A5293" s="278">
        <v>124508</v>
      </c>
      <c r="B5293" s="279" t="s">
        <v>6868</v>
      </c>
      <c r="C5293" s="279" t="s">
        <v>64</v>
      </c>
      <c r="D5293" s="279" t="s">
        <v>10270</v>
      </c>
      <c r="E5293" s="279" t="s">
        <v>423</v>
      </c>
      <c r="F5293" s="315" t="s">
        <v>10271</v>
      </c>
      <c r="G5293" s="315" t="s">
        <v>402</v>
      </c>
      <c r="H5293" s="279" t="s">
        <v>425</v>
      </c>
      <c r="I5293" s="279" t="s">
        <v>5586</v>
      </c>
      <c r="J5293" s="279" t="s">
        <v>8101</v>
      </c>
      <c r="K5293" s="312"/>
      <c r="L5293" s="279" t="s">
        <v>8101</v>
      </c>
      <c r="M5293" s="279" t="s">
        <v>394</v>
      </c>
      <c r="N5293" s="279" t="s">
        <v>10272</v>
      </c>
      <c r="O5293" s="279" t="s">
        <v>8471</v>
      </c>
      <c r="P5293" s="279">
        <v>50000</v>
      </c>
      <c r="Q5293" s="278"/>
      <c r="R5293" s="303"/>
      <c r="S5293" s="279" t="s">
        <v>394</v>
      </c>
      <c r="T5293" s="279"/>
      <c r="U5293" s="303"/>
      <c r="V5293" s="303"/>
      <c r="W5293" s="303"/>
      <c r="X5293" s="303"/>
      <c r="Z5293" s="303"/>
      <c r="AA5293" s="303"/>
      <c r="AC5293" s="279" t="s">
        <v>394</v>
      </c>
      <c r="AF5293" s="276">
        <f>IFERROR(VLOOKUP(A5293,'[1]قوائم الترجمة'!AC$2:AD$2397,1,0),"م")</f>
        <v>124508</v>
      </c>
      <c r="AG5293" s="242"/>
      <c r="AH5293" s="240"/>
      <c r="AI5293" s="240"/>
      <c r="AJ5293" s="240"/>
      <c r="AL5293" s="267"/>
      <c r="AM5293" s="235"/>
      <c r="AO5293" s="241"/>
      <c r="AU5293" s="234"/>
    </row>
    <row r="5294" spans="1:47" ht="21.6" x14ac:dyDescent="0.65">
      <c r="A5294" s="278">
        <v>124509</v>
      </c>
      <c r="B5294" s="279" t="s">
        <v>6870</v>
      </c>
      <c r="C5294" s="279" t="s">
        <v>6871</v>
      </c>
      <c r="D5294" s="279" t="s">
        <v>1859</v>
      </c>
      <c r="E5294" s="279" t="s">
        <v>394</v>
      </c>
      <c r="F5294"/>
      <c r="H5294" s="279" t="s">
        <v>394</v>
      </c>
      <c r="I5294" s="279" t="s">
        <v>5586</v>
      </c>
      <c r="J5294" s="279" t="s">
        <v>394</v>
      </c>
      <c r="K5294" s="279" t="s">
        <v>394</v>
      </c>
      <c r="L5294" s="279" t="s">
        <v>394</v>
      </c>
      <c r="M5294" s="279" t="s">
        <v>394</v>
      </c>
      <c r="N5294" s="279" t="s">
        <v>394</v>
      </c>
      <c r="O5294" s="279" t="s">
        <v>394</v>
      </c>
      <c r="P5294" s="315">
        <v>0</v>
      </c>
      <c r="Q5294" s="279" t="s">
        <v>394</v>
      </c>
      <c r="R5294" s="279" t="s">
        <v>394</v>
      </c>
      <c r="S5294" s="279" t="s">
        <v>394</v>
      </c>
      <c r="T5294" s="279" t="s">
        <v>394</v>
      </c>
      <c r="U5294" s="279" t="s">
        <v>394</v>
      </c>
      <c r="V5294" s="279" t="s">
        <v>394</v>
      </c>
      <c r="W5294" s="279" t="s">
        <v>394</v>
      </c>
      <c r="X5294" s="279" t="s">
        <v>394</v>
      </c>
      <c r="Y5294" s="281"/>
      <c r="Z5294" s="279" t="s">
        <v>394</v>
      </c>
      <c r="AA5294" s="279" t="s">
        <v>394</v>
      </c>
      <c r="AB5294" s="281"/>
      <c r="AC5294" s="279" t="s">
        <v>394</v>
      </c>
      <c r="AF5294" s="276" t="str">
        <f>IFERROR(VLOOKUP(A5294,'[1]قوائم الترجمة'!AC$2:AD$2397,1,0),"م")</f>
        <v>م</v>
      </c>
      <c r="AG5294" s="242"/>
      <c r="AH5294" s="240"/>
      <c r="AI5294" s="240"/>
      <c r="AJ5294" s="240"/>
      <c r="AL5294" s="267"/>
      <c r="AM5294" s="235"/>
      <c r="AO5294" s="255"/>
      <c r="AU5294" s="234"/>
    </row>
    <row r="5295" spans="1:47" ht="24" x14ac:dyDescent="0.65">
      <c r="A5295" s="278">
        <v>124510</v>
      </c>
      <c r="B5295" s="279" t="s">
        <v>6877</v>
      </c>
      <c r="C5295" s="279" t="s">
        <v>6878</v>
      </c>
      <c r="D5295" s="279" t="s">
        <v>6879</v>
      </c>
      <c r="E5295" s="279" t="s">
        <v>423</v>
      </c>
      <c r="F5295" s="315" t="s">
        <v>8862</v>
      </c>
      <c r="G5295" s="315" t="s">
        <v>402</v>
      </c>
      <c r="H5295" s="279" t="s">
        <v>425</v>
      </c>
      <c r="I5295" s="279" t="s">
        <v>542</v>
      </c>
      <c r="J5295" s="279" t="s">
        <v>403</v>
      </c>
      <c r="K5295" s="280">
        <v>2020</v>
      </c>
      <c r="L5295" s="279" t="s">
        <v>402</v>
      </c>
      <c r="M5295" s="279" t="s">
        <v>394</v>
      </c>
      <c r="N5295" s="279" t="s">
        <v>394</v>
      </c>
      <c r="O5295" s="279" t="s">
        <v>394</v>
      </c>
      <c r="P5295" s="315">
        <v>0</v>
      </c>
      <c r="Q5295" s="278"/>
      <c r="R5295" s="303"/>
      <c r="S5295" s="279" t="s">
        <v>394</v>
      </c>
      <c r="T5295" s="279" t="s">
        <v>394</v>
      </c>
      <c r="U5295" s="303"/>
      <c r="V5295" s="303"/>
      <c r="W5295" s="303"/>
      <c r="X5295" s="303"/>
      <c r="Z5295" s="303"/>
      <c r="AA5295" s="303"/>
      <c r="AC5295" s="279" t="s">
        <v>394</v>
      </c>
      <c r="AF5295" s="276">
        <f>IFERROR(VLOOKUP(A5295,'[1]قوائم الترجمة'!AC$2:AD$2397,1,0),"م")</f>
        <v>124510</v>
      </c>
      <c r="AG5295" s="242"/>
      <c r="AH5295" s="240"/>
      <c r="AI5295" s="240"/>
      <c r="AJ5295" s="240"/>
      <c r="AL5295" s="267"/>
      <c r="AM5295" s="235"/>
      <c r="AO5295" s="236"/>
      <c r="AU5295" s="234"/>
    </row>
    <row r="5296" spans="1:47" ht="24" x14ac:dyDescent="0.65">
      <c r="A5296" s="278">
        <v>124511</v>
      </c>
      <c r="B5296" s="279" t="s">
        <v>6881</v>
      </c>
      <c r="C5296" s="279" t="s">
        <v>556</v>
      </c>
      <c r="D5296" s="279" t="s">
        <v>10273</v>
      </c>
      <c r="E5296" s="279" t="s">
        <v>423</v>
      </c>
      <c r="F5296" s="315" t="s">
        <v>10274</v>
      </c>
      <c r="G5296" s="315" t="s">
        <v>8270</v>
      </c>
      <c r="H5296" s="279" t="s">
        <v>425</v>
      </c>
      <c r="I5296" s="279" t="s">
        <v>542</v>
      </c>
      <c r="J5296" s="279" t="s">
        <v>403</v>
      </c>
      <c r="K5296" s="280">
        <v>2020</v>
      </c>
      <c r="L5296" s="279" t="s">
        <v>419</v>
      </c>
      <c r="M5296" s="279" t="s">
        <v>394</v>
      </c>
      <c r="N5296" s="279" t="s">
        <v>394</v>
      </c>
      <c r="O5296" s="279" t="s">
        <v>394</v>
      </c>
      <c r="P5296" s="315">
        <v>0</v>
      </c>
      <c r="Q5296" s="278"/>
      <c r="R5296" s="303"/>
      <c r="S5296" s="279" t="s">
        <v>394</v>
      </c>
      <c r="T5296" s="279" t="s">
        <v>394</v>
      </c>
      <c r="U5296" s="303"/>
      <c r="V5296" s="303"/>
      <c r="W5296" s="303"/>
      <c r="X5296" s="303"/>
      <c r="Z5296" s="303"/>
      <c r="AA5296" s="303"/>
      <c r="AC5296" s="279" t="s">
        <v>394</v>
      </c>
      <c r="AF5296" s="276">
        <f>IFERROR(VLOOKUP(A5296,'[1]قوائم الترجمة'!AC$2:AD$2397,1,0),"م")</f>
        <v>124511</v>
      </c>
      <c r="AG5296" s="242"/>
      <c r="AH5296" s="240"/>
      <c r="AI5296" s="240"/>
      <c r="AJ5296" s="240"/>
      <c r="AL5296" s="267"/>
      <c r="AM5296" s="235"/>
      <c r="AO5296" s="233"/>
      <c r="AU5296" s="234"/>
    </row>
    <row r="5297" spans="1:47" ht="21.6" x14ac:dyDescent="0.65">
      <c r="A5297" s="278">
        <v>124512</v>
      </c>
      <c r="B5297" s="279" t="s">
        <v>6883</v>
      </c>
      <c r="C5297" s="279" t="s">
        <v>65</v>
      </c>
      <c r="D5297" s="279" t="s">
        <v>5349</v>
      </c>
      <c r="E5297" s="279" t="s">
        <v>394</v>
      </c>
      <c r="F5297"/>
      <c r="H5297" s="279" t="s">
        <v>394</v>
      </c>
      <c r="I5297" s="279" t="s">
        <v>5586</v>
      </c>
      <c r="J5297" s="279" t="s">
        <v>394</v>
      </c>
      <c r="K5297" s="279" t="s">
        <v>394</v>
      </c>
      <c r="L5297" s="279" t="s">
        <v>394</v>
      </c>
      <c r="M5297" s="279" t="s">
        <v>394</v>
      </c>
      <c r="N5297" s="279" t="s">
        <v>394</v>
      </c>
      <c r="O5297" s="279" t="s">
        <v>394</v>
      </c>
      <c r="P5297" s="315">
        <v>0</v>
      </c>
      <c r="Q5297" s="279" t="s">
        <v>394</v>
      </c>
      <c r="R5297" s="279" t="s">
        <v>394</v>
      </c>
      <c r="S5297" s="279" t="s">
        <v>394</v>
      </c>
      <c r="T5297" s="279" t="s">
        <v>394</v>
      </c>
      <c r="U5297" s="279" t="s">
        <v>394</v>
      </c>
      <c r="V5297" s="279" t="s">
        <v>394</v>
      </c>
      <c r="W5297" s="279" t="s">
        <v>394</v>
      </c>
      <c r="X5297" s="279" t="s">
        <v>394</v>
      </c>
      <c r="Y5297" s="281"/>
      <c r="Z5297" s="279" t="s">
        <v>394</v>
      </c>
      <c r="AA5297" s="279" t="s">
        <v>394</v>
      </c>
      <c r="AB5297" s="281"/>
      <c r="AC5297" s="279" t="s">
        <v>394</v>
      </c>
      <c r="AF5297" s="276" t="str">
        <f>IFERROR(VLOOKUP(A5297,'[1]قوائم الترجمة'!AC$2:AD$2397,1,0),"م")</f>
        <v>م</v>
      </c>
      <c r="AG5297" s="242"/>
      <c r="AH5297" s="240"/>
      <c r="AI5297" s="240"/>
      <c r="AJ5297" s="240"/>
      <c r="AL5297" s="267"/>
      <c r="AM5297" s="235"/>
      <c r="AO5297" s="241"/>
      <c r="AU5297" s="234"/>
    </row>
    <row r="5298" spans="1:47" ht="24" x14ac:dyDescent="0.65">
      <c r="A5298" s="278">
        <v>124513</v>
      </c>
      <c r="B5298" s="279" t="s">
        <v>6889</v>
      </c>
      <c r="C5298" s="279" t="s">
        <v>68</v>
      </c>
      <c r="D5298" s="279" t="s">
        <v>2619</v>
      </c>
      <c r="E5298" s="279" t="s">
        <v>423</v>
      </c>
      <c r="F5298" s="315" t="s">
        <v>9623</v>
      </c>
      <c r="G5298" s="315" t="s">
        <v>8226</v>
      </c>
      <c r="H5298" s="279" t="s">
        <v>425</v>
      </c>
      <c r="I5298" s="279" t="s">
        <v>5586</v>
      </c>
      <c r="J5298" s="279" t="s">
        <v>426</v>
      </c>
      <c r="K5298" s="280">
        <v>2017</v>
      </c>
      <c r="L5298" s="279" t="s">
        <v>418</v>
      </c>
      <c r="M5298" s="279" t="s">
        <v>394</v>
      </c>
      <c r="N5298" s="279" t="s">
        <v>394</v>
      </c>
      <c r="O5298" s="279" t="s">
        <v>394</v>
      </c>
      <c r="P5298" s="315">
        <v>0</v>
      </c>
      <c r="Q5298" s="278"/>
      <c r="R5298" s="303"/>
      <c r="S5298" s="279" t="s">
        <v>394</v>
      </c>
      <c r="T5298" s="279" t="s">
        <v>394</v>
      </c>
      <c r="U5298" s="303"/>
      <c r="V5298" s="303"/>
      <c r="W5298" s="303"/>
      <c r="X5298" s="303"/>
      <c r="Z5298" s="303"/>
      <c r="AA5298" s="303"/>
      <c r="AC5298" s="279" t="s">
        <v>394</v>
      </c>
      <c r="AF5298" s="276">
        <f>IFERROR(VLOOKUP(A5298,'[1]قوائم الترجمة'!AC$2:AD$2397,1,0),"م")</f>
        <v>124513</v>
      </c>
      <c r="AG5298" s="242"/>
      <c r="AH5298" s="240"/>
      <c r="AI5298" s="240"/>
      <c r="AJ5298" s="240"/>
      <c r="AL5298" s="267"/>
      <c r="AM5298" s="235"/>
      <c r="AO5298" s="236"/>
      <c r="AU5298" s="234"/>
    </row>
    <row r="5299" spans="1:47" ht="24" x14ac:dyDescent="0.65">
      <c r="A5299" s="278">
        <v>124514</v>
      </c>
      <c r="B5299" s="279" t="s">
        <v>6890</v>
      </c>
      <c r="C5299" s="279" t="s">
        <v>68</v>
      </c>
      <c r="D5299" s="279" t="s">
        <v>313</v>
      </c>
      <c r="E5299" s="279" t="s">
        <v>394</v>
      </c>
      <c r="F5299"/>
      <c r="H5299" s="279" t="s">
        <v>394</v>
      </c>
      <c r="I5299" s="279" t="s">
        <v>5586</v>
      </c>
      <c r="J5299" s="279" t="s">
        <v>394</v>
      </c>
      <c r="K5299" s="279" t="s">
        <v>394</v>
      </c>
      <c r="L5299" s="279" t="s">
        <v>394</v>
      </c>
      <c r="M5299" s="279" t="s">
        <v>394</v>
      </c>
      <c r="N5299" s="279" t="s">
        <v>394</v>
      </c>
      <c r="O5299" s="279" t="s">
        <v>394</v>
      </c>
      <c r="P5299" s="315">
        <v>0</v>
      </c>
      <c r="Q5299" s="279" t="s">
        <v>394</v>
      </c>
      <c r="R5299" s="279" t="s">
        <v>394</v>
      </c>
      <c r="S5299" s="279" t="s">
        <v>394</v>
      </c>
      <c r="T5299" s="279" t="s">
        <v>394</v>
      </c>
      <c r="U5299" s="279" t="s">
        <v>394</v>
      </c>
      <c r="V5299" s="279" t="s">
        <v>394</v>
      </c>
      <c r="W5299" s="279" t="s">
        <v>394</v>
      </c>
      <c r="X5299" s="279" t="s">
        <v>394</v>
      </c>
      <c r="Y5299" s="281"/>
      <c r="Z5299" s="279" t="s">
        <v>394</v>
      </c>
      <c r="AA5299" s="279" t="s">
        <v>394</v>
      </c>
      <c r="AB5299" s="281"/>
      <c r="AC5299" s="279" t="s">
        <v>394</v>
      </c>
      <c r="AF5299" s="276" t="str">
        <f>IFERROR(VLOOKUP(A5299,'[1]قوائم الترجمة'!AC$2:AD$2397,1,0),"م")</f>
        <v>م</v>
      </c>
      <c r="AG5299" s="242"/>
      <c r="AH5299" s="240"/>
      <c r="AI5299" s="240"/>
      <c r="AJ5299" s="240"/>
      <c r="AL5299" s="267"/>
      <c r="AM5299" s="235"/>
      <c r="AO5299" s="236"/>
      <c r="AU5299" s="234"/>
    </row>
    <row r="5300" spans="1:47" ht="24" x14ac:dyDescent="0.65">
      <c r="A5300" s="278">
        <v>124515</v>
      </c>
      <c r="B5300" s="279" t="s">
        <v>6904</v>
      </c>
      <c r="C5300" s="279" t="s">
        <v>91</v>
      </c>
      <c r="D5300" s="279" t="s">
        <v>10275</v>
      </c>
      <c r="E5300" s="279" t="s">
        <v>423</v>
      </c>
      <c r="F5300" s="315" t="s">
        <v>10276</v>
      </c>
      <c r="G5300" s="315" t="s">
        <v>10277</v>
      </c>
      <c r="H5300" s="279" t="s">
        <v>425</v>
      </c>
      <c r="I5300" s="279" t="s">
        <v>542</v>
      </c>
      <c r="J5300" s="279" t="s">
        <v>403</v>
      </c>
      <c r="K5300" s="280">
        <v>2020</v>
      </c>
      <c r="L5300" s="279" t="s">
        <v>402</v>
      </c>
      <c r="M5300" s="279" t="s">
        <v>394</v>
      </c>
      <c r="N5300" s="279" t="s">
        <v>394</v>
      </c>
      <c r="O5300" s="279" t="s">
        <v>394</v>
      </c>
      <c r="P5300" s="315">
        <v>0</v>
      </c>
      <c r="Q5300" s="278"/>
      <c r="R5300" s="303"/>
      <c r="S5300" s="279" t="s">
        <v>394</v>
      </c>
      <c r="T5300" s="279" t="s">
        <v>394</v>
      </c>
      <c r="U5300" s="303"/>
      <c r="V5300" s="303"/>
      <c r="W5300" s="303"/>
      <c r="X5300" s="303"/>
      <c r="Z5300" s="303"/>
      <c r="AA5300" s="303"/>
      <c r="AC5300" s="279" t="s">
        <v>394</v>
      </c>
      <c r="AF5300" s="276">
        <f>IFERROR(VLOOKUP(A5300,'[1]قوائم الترجمة'!AC$2:AD$2397,1,0),"م")</f>
        <v>124515</v>
      </c>
      <c r="AG5300" s="242"/>
      <c r="AH5300" s="240"/>
      <c r="AI5300" s="240"/>
      <c r="AJ5300" s="240"/>
      <c r="AL5300" s="267"/>
      <c r="AM5300" s="235"/>
      <c r="AO5300" s="236"/>
      <c r="AU5300" s="234"/>
    </row>
    <row r="5301" spans="1:47" ht="21.6" x14ac:dyDescent="0.65">
      <c r="A5301" s="278">
        <v>124516</v>
      </c>
      <c r="B5301" s="279" t="s">
        <v>6910</v>
      </c>
      <c r="C5301" s="279" t="s">
        <v>127</v>
      </c>
      <c r="D5301" s="279" t="s">
        <v>264</v>
      </c>
      <c r="E5301" s="279" t="s">
        <v>423</v>
      </c>
      <c r="F5301" s="315" t="s">
        <v>10278</v>
      </c>
      <c r="G5301" s="315" t="s">
        <v>402</v>
      </c>
      <c r="H5301" s="279" t="s">
        <v>425</v>
      </c>
      <c r="I5301" s="279" t="s">
        <v>542</v>
      </c>
      <c r="J5301" s="279" t="s">
        <v>403</v>
      </c>
      <c r="K5301" s="280">
        <v>2003</v>
      </c>
      <c r="L5301" s="279" t="s">
        <v>402</v>
      </c>
      <c r="M5301" s="279" t="s">
        <v>394</v>
      </c>
      <c r="N5301" s="279" t="s">
        <v>394</v>
      </c>
      <c r="O5301" s="279" t="s">
        <v>394</v>
      </c>
      <c r="P5301" s="315">
        <v>0</v>
      </c>
      <c r="Q5301" s="278"/>
      <c r="R5301" s="303"/>
      <c r="S5301" s="279" t="s">
        <v>394</v>
      </c>
      <c r="T5301" s="279" t="s">
        <v>394</v>
      </c>
      <c r="U5301" s="303"/>
      <c r="V5301" s="303"/>
      <c r="W5301" s="303"/>
      <c r="X5301" s="303"/>
      <c r="Z5301" s="303"/>
      <c r="AA5301" s="303"/>
      <c r="AC5301" s="279" t="s">
        <v>394</v>
      </c>
      <c r="AF5301" s="276">
        <f>IFERROR(VLOOKUP(A5301,'[1]قوائم الترجمة'!AC$2:AD$2397,1,0),"م")</f>
        <v>124516</v>
      </c>
      <c r="AG5301" s="242"/>
      <c r="AH5301" s="240"/>
      <c r="AI5301" s="240"/>
      <c r="AJ5301" s="240"/>
      <c r="AL5301" s="267"/>
      <c r="AM5301" s="235"/>
      <c r="AO5301" s="255"/>
      <c r="AU5301" s="234"/>
    </row>
    <row r="5302" spans="1:47" ht="24" x14ac:dyDescent="0.65">
      <c r="A5302" s="278">
        <v>124517</v>
      </c>
      <c r="B5302" s="279" t="s">
        <v>6914</v>
      </c>
      <c r="C5302" s="279" t="s">
        <v>6915</v>
      </c>
      <c r="D5302" s="279" t="s">
        <v>6916</v>
      </c>
      <c r="E5302" s="279" t="s">
        <v>394</v>
      </c>
      <c r="F5302"/>
      <c r="H5302" s="279" t="s">
        <v>394</v>
      </c>
      <c r="I5302" s="279" t="s">
        <v>5586</v>
      </c>
      <c r="J5302" s="279" t="s">
        <v>394</v>
      </c>
      <c r="K5302" s="279" t="s">
        <v>394</v>
      </c>
      <c r="L5302" s="279" t="s">
        <v>394</v>
      </c>
      <c r="M5302" s="279" t="s">
        <v>394</v>
      </c>
      <c r="N5302" s="279" t="s">
        <v>394</v>
      </c>
      <c r="O5302" s="279" t="s">
        <v>394</v>
      </c>
      <c r="P5302" s="315">
        <v>0</v>
      </c>
      <c r="Q5302" s="279" t="s">
        <v>394</v>
      </c>
      <c r="R5302" s="279" t="s">
        <v>394</v>
      </c>
      <c r="S5302" s="279" t="s">
        <v>394</v>
      </c>
      <c r="T5302" s="279" t="s">
        <v>394</v>
      </c>
      <c r="U5302" s="279" t="s">
        <v>394</v>
      </c>
      <c r="V5302" s="279" t="s">
        <v>394</v>
      </c>
      <c r="W5302" s="279" t="s">
        <v>394</v>
      </c>
      <c r="X5302" s="279" t="s">
        <v>394</v>
      </c>
      <c r="Y5302" s="281"/>
      <c r="Z5302" s="279" t="s">
        <v>394</v>
      </c>
      <c r="AA5302" s="279" t="s">
        <v>394</v>
      </c>
      <c r="AB5302" s="281"/>
      <c r="AC5302" s="279" t="s">
        <v>394</v>
      </c>
      <c r="AF5302" s="276" t="str">
        <f>IFERROR(VLOOKUP(A5302,'[1]قوائم الترجمة'!AC$2:AD$2397,1,0),"م")</f>
        <v>م</v>
      </c>
      <c r="AG5302" s="242"/>
      <c r="AH5302" s="240"/>
      <c r="AI5302" s="240"/>
      <c r="AJ5302" s="240"/>
      <c r="AL5302" s="267"/>
      <c r="AM5302" s="235"/>
      <c r="AO5302" s="233"/>
      <c r="AU5302" s="234"/>
    </row>
    <row r="5303" spans="1:47" ht="24" x14ac:dyDescent="0.65">
      <c r="A5303" s="278">
        <v>124518</v>
      </c>
      <c r="B5303" s="279" t="s">
        <v>6917</v>
      </c>
      <c r="C5303" s="279" t="s">
        <v>73</v>
      </c>
      <c r="D5303" s="279" t="s">
        <v>244</v>
      </c>
      <c r="E5303" s="279" t="s">
        <v>423</v>
      </c>
      <c r="F5303" s="315" t="s">
        <v>10279</v>
      </c>
      <c r="G5303" s="315" t="s">
        <v>8174</v>
      </c>
      <c r="H5303" s="279" t="s">
        <v>425</v>
      </c>
      <c r="I5303" s="279" t="s">
        <v>5586</v>
      </c>
      <c r="J5303" s="279" t="s">
        <v>426</v>
      </c>
      <c r="K5303" s="280">
        <v>2015</v>
      </c>
      <c r="L5303" s="279" t="s">
        <v>409</v>
      </c>
      <c r="M5303" s="279" t="s">
        <v>394</v>
      </c>
      <c r="N5303" s="279" t="s">
        <v>394</v>
      </c>
      <c r="O5303" s="279" t="s">
        <v>394</v>
      </c>
      <c r="P5303" s="315">
        <v>0</v>
      </c>
      <c r="Q5303" s="278"/>
      <c r="R5303" s="303"/>
      <c r="S5303" s="279" t="s">
        <v>394</v>
      </c>
      <c r="T5303" s="279" t="s">
        <v>394</v>
      </c>
      <c r="U5303" s="303"/>
      <c r="V5303" s="303"/>
      <c r="W5303" s="303"/>
      <c r="X5303" s="303"/>
      <c r="Z5303" s="303"/>
      <c r="AA5303" s="303"/>
      <c r="AC5303" s="279" t="s">
        <v>394</v>
      </c>
      <c r="AF5303" s="276">
        <f>IFERROR(VLOOKUP(A5303,'[1]قوائم الترجمة'!AC$2:AD$2397,1,0),"م")</f>
        <v>124518</v>
      </c>
      <c r="AG5303" s="242"/>
      <c r="AH5303" s="240"/>
      <c r="AI5303" s="240"/>
      <c r="AJ5303" s="240"/>
      <c r="AL5303" s="267"/>
      <c r="AM5303" s="235"/>
      <c r="AO5303" s="233"/>
      <c r="AU5303" s="234"/>
    </row>
    <row r="5304" spans="1:47" x14ac:dyDescent="0.3">
      <c r="A5304" s="278">
        <v>124519</v>
      </c>
      <c r="B5304" s="279" t="s">
        <v>6921</v>
      </c>
      <c r="C5304" s="279" t="s">
        <v>516</v>
      </c>
      <c r="D5304" s="279" t="s">
        <v>351</v>
      </c>
      <c r="E5304" s="279" t="s">
        <v>424</v>
      </c>
      <c r="F5304" s="315" t="s">
        <v>8378</v>
      </c>
      <c r="G5304" s="315" t="s">
        <v>8379</v>
      </c>
      <c r="H5304" s="279" t="s">
        <v>7215</v>
      </c>
      <c r="I5304" s="279" t="s">
        <v>5586</v>
      </c>
      <c r="J5304" s="279" t="s">
        <v>7215</v>
      </c>
      <c r="K5304" s="280">
        <v>0</v>
      </c>
      <c r="L5304" s="279" t="s">
        <v>7215</v>
      </c>
      <c r="M5304" s="279" t="s">
        <v>394</v>
      </c>
      <c r="N5304" s="279" t="s">
        <v>394</v>
      </c>
      <c r="O5304" s="279" t="s">
        <v>394</v>
      </c>
      <c r="P5304" s="315">
        <v>0</v>
      </c>
      <c r="Q5304" s="278"/>
      <c r="R5304" s="303"/>
      <c r="S5304" s="279" t="s">
        <v>394</v>
      </c>
      <c r="T5304" s="279" t="s">
        <v>394</v>
      </c>
      <c r="U5304" s="303"/>
      <c r="V5304" s="303"/>
      <c r="W5304" s="303"/>
      <c r="X5304" s="303"/>
      <c r="Z5304" s="303"/>
      <c r="AA5304" s="303"/>
      <c r="AC5304" s="279" t="s">
        <v>394</v>
      </c>
      <c r="AF5304" s="276">
        <f>IFERROR(VLOOKUP(A5304,'[1]قوائم الترجمة'!AC$2:AD$2397,1,0),"م")</f>
        <v>124519</v>
      </c>
      <c r="AG5304" s="264"/>
      <c r="AH5304" s="266"/>
      <c r="AI5304" s="266"/>
      <c r="AJ5304" s="266"/>
      <c r="AL5304" s="267"/>
      <c r="AM5304" s="235"/>
      <c r="AO5304" s="266"/>
      <c r="AU5304" s="234"/>
    </row>
    <row r="5305" spans="1:47" ht="24" x14ac:dyDescent="0.65">
      <c r="A5305" s="278">
        <v>124520</v>
      </c>
      <c r="B5305" s="279" t="s">
        <v>6926</v>
      </c>
      <c r="C5305" s="279" t="s">
        <v>829</v>
      </c>
      <c r="D5305" s="279" t="s">
        <v>756</v>
      </c>
      <c r="E5305" s="279" t="s">
        <v>5660</v>
      </c>
      <c r="F5305" s="315" t="s">
        <v>10280</v>
      </c>
      <c r="G5305" s="315" t="s">
        <v>402</v>
      </c>
      <c r="H5305" s="279" t="s">
        <v>425</v>
      </c>
      <c r="I5305" s="279" t="s">
        <v>542</v>
      </c>
      <c r="J5305" s="279" t="s">
        <v>8112</v>
      </c>
      <c r="K5305" s="280">
        <v>1999</v>
      </c>
      <c r="L5305" s="279" t="s">
        <v>402</v>
      </c>
      <c r="M5305" s="279" t="s">
        <v>394</v>
      </c>
      <c r="N5305" s="279" t="s">
        <v>394</v>
      </c>
      <c r="O5305" s="279" t="s">
        <v>394</v>
      </c>
      <c r="P5305" s="315">
        <v>0</v>
      </c>
      <c r="Q5305" s="278"/>
      <c r="R5305" s="303"/>
      <c r="S5305" s="279" t="s">
        <v>394</v>
      </c>
      <c r="T5305" s="279" t="s">
        <v>394</v>
      </c>
      <c r="U5305" s="303"/>
      <c r="V5305" s="303"/>
      <c r="W5305" s="303"/>
      <c r="X5305" s="303"/>
      <c r="Z5305" s="303"/>
      <c r="AA5305" s="303"/>
      <c r="AC5305" s="279" t="s">
        <v>394</v>
      </c>
      <c r="AF5305" s="276">
        <f>IFERROR(VLOOKUP(A5305,'[1]قوائم الترجمة'!AC$2:AD$2397,1,0),"م")</f>
        <v>124520</v>
      </c>
      <c r="AG5305" s="242"/>
      <c r="AH5305" s="240"/>
      <c r="AI5305" s="240"/>
      <c r="AJ5305" s="240"/>
      <c r="AL5305" s="267"/>
      <c r="AM5305" s="235"/>
      <c r="AO5305" s="236"/>
      <c r="AU5305" s="234"/>
    </row>
    <row r="5306" spans="1:47" ht="24" x14ac:dyDescent="0.65">
      <c r="A5306" s="278">
        <v>124521</v>
      </c>
      <c r="B5306" s="279" t="s">
        <v>6974</v>
      </c>
      <c r="C5306" s="279" t="s">
        <v>65</v>
      </c>
      <c r="D5306" s="279" t="s">
        <v>369</v>
      </c>
      <c r="E5306" s="279" t="s">
        <v>424</v>
      </c>
      <c r="F5306" s="315" t="s">
        <v>394</v>
      </c>
      <c r="G5306" s="315" t="s">
        <v>402</v>
      </c>
      <c r="H5306" s="279" t="s">
        <v>425</v>
      </c>
      <c r="I5306" s="279" t="s">
        <v>542</v>
      </c>
      <c r="J5306" s="279" t="s">
        <v>403</v>
      </c>
      <c r="K5306" s="312"/>
      <c r="L5306" s="279" t="s">
        <v>402</v>
      </c>
      <c r="M5306" s="279" t="s">
        <v>394</v>
      </c>
      <c r="N5306" s="279" t="s">
        <v>394</v>
      </c>
      <c r="O5306" s="279" t="s">
        <v>394</v>
      </c>
      <c r="P5306" s="315">
        <v>0</v>
      </c>
      <c r="Q5306" s="278"/>
      <c r="R5306" s="303"/>
      <c r="S5306" s="279" t="s">
        <v>394</v>
      </c>
      <c r="T5306" s="279" t="s">
        <v>394</v>
      </c>
      <c r="U5306" s="303"/>
      <c r="V5306" s="303"/>
      <c r="W5306" s="303"/>
      <c r="X5306" s="303"/>
      <c r="Z5306" s="303"/>
      <c r="AA5306" s="303"/>
      <c r="AC5306" s="279" t="s">
        <v>394</v>
      </c>
      <c r="AF5306" s="276">
        <f>IFERROR(VLOOKUP(A5306,'[1]قوائم الترجمة'!AC$2:AD$2397,1,0),"م")</f>
        <v>124521</v>
      </c>
      <c r="AG5306" s="242"/>
      <c r="AH5306" s="240"/>
      <c r="AI5306" s="240"/>
      <c r="AJ5306" s="240"/>
      <c r="AL5306" s="267"/>
      <c r="AM5306" s="235"/>
      <c r="AO5306" s="233"/>
      <c r="AU5306" s="234"/>
    </row>
    <row r="5307" spans="1:47" ht="24" x14ac:dyDescent="0.65">
      <c r="A5307" s="278">
        <v>124522</v>
      </c>
      <c r="B5307" s="279" t="s">
        <v>6980</v>
      </c>
      <c r="C5307" s="279" t="s">
        <v>3486</v>
      </c>
      <c r="D5307" s="279" t="s">
        <v>242</v>
      </c>
      <c r="E5307" s="279" t="s">
        <v>394</v>
      </c>
      <c r="F5307"/>
      <c r="H5307" s="279" t="s">
        <v>394</v>
      </c>
      <c r="I5307" s="279" t="s">
        <v>5586</v>
      </c>
      <c r="J5307" s="279" t="s">
        <v>394</v>
      </c>
      <c r="K5307" s="279" t="s">
        <v>394</v>
      </c>
      <c r="L5307" s="279" t="s">
        <v>394</v>
      </c>
      <c r="M5307" s="279" t="s">
        <v>394</v>
      </c>
      <c r="N5307" s="279" t="s">
        <v>394</v>
      </c>
      <c r="O5307" s="279" t="s">
        <v>394</v>
      </c>
      <c r="P5307" s="315">
        <v>0</v>
      </c>
      <c r="Q5307" s="279" t="s">
        <v>394</v>
      </c>
      <c r="R5307" s="279" t="s">
        <v>394</v>
      </c>
      <c r="S5307" s="279" t="s">
        <v>394</v>
      </c>
      <c r="T5307" s="279" t="s">
        <v>394</v>
      </c>
      <c r="U5307" s="279" t="s">
        <v>394</v>
      </c>
      <c r="V5307" s="279" t="s">
        <v>394</v>
      </c>
      <c r="W5307" s="279" t="s">
        <v>394</v>
      </c>
      <c r="X5307" s="279" t="s">
        <v>394</v>
      </c>
      <c r="Y5307" s="281"/>
      <c r="Z5307" s="279" t="s">
        <v>394</v>
      </c>
      <c r="AA5307" s="279" t="s">
        <v>394</v>
      </c>
      <c r="AB5307" s="281"/>
      <c r="AC5307" s="279" t="s">
        <v>394</v>
      </c>
      <c r="AF5307" s="276" t="str">
        <f>IFERROR(VLOOKUP(A5307,'[1]قوائم الترجمة'!AC$2:AD$2397,1,0),"م")</f>
        <v>م</v>
      </c>
      <c r="AG5307" s="242"/>
      <c r="AH5307" s="240"/>
      <c r="AI5307" s="240"/>
      <c r="AJ5307" s="240"/>
      <c r="AL5307" s="267"/>
      <c r="AM5307" s="235"/>
      <c r="AO5307" s="233"/>
      <c r="AU5307" s="234"/>
    </row>
    <row r="5308" spans="1:47" ht="24" x14ac:dyDescent="0.65">
      <c r="A5308" s="278">
        <v>124523</v>
      </c>
      <c r="B5308" s="279" t="s">
        <v>5237</v>
      </c>
      <c r="C5308" s="279" t="s">
        <v>72</v>
      </c>
      <c r="D5308" s="279" t="s">
        <v>508</v>
      </c>
      <c r="E5308" s="279" t="s">
        <v>424</v>
      </c>
      <c r="F5308" s="315" t="s">
        <v>10257</v>
      </c>
      <c r="G5308" s="315" t="s">
        <v>402</v>
      </c>
      <c r="H5308" s="279" t="s">
        <v>425</v>
      </c>
      <c r="I5308" s="279" t="s">
        <v>542</v>
      </c>
      <c r="J5308" s="279" t="s">
        <v>426</v>
      </c>
      <c r="K5308" s="280">
        <v>2010</v>
      </c>
      <c r="L5308" s="279" t="s">
        <v>402</v>
      </c>
      <c r="M5308" s="279" t="s">
        <v>394</v>
      </c>
      <c r="N5308" s="279" t="s">
        <v>394</v>
      </c>
      <c r="O5308" s="279" t="s">
        <v>394</v>
      </c>
      <c r="P5308" s="315">
        <v>0</v>
      </c>
      <c r="Q5308" s="278"/>
      <c r="R5308" s="303"/>
      <c r="S5308" s="279" t="s">
        <v>394</v>
      </c>
      <c r="T5308" s="279" t="s">
        <v>394</v>
      </c>
      <c r="U5308" s="303"/>
      <c r="V5308" s="303"/>
      <c r="W5308" s="303"/>
      <c r="X5308" s="303"/>
      <c r="Z5308" s="303"/>
      <c r="AA5308" s="303"/>
      <c r="AC5308" s="279" t="s">
        <v>394</v>
      </c>
      <c r="AF5308" s="276">
        <f>IFERROR(VLOOKUP(A5308,'[1]قوائم الترجمة'!AC$2:AD$2397,1,0),"م")</f>
        <v>124523</v>
      </c>
      <c r="AG5308" s="242"/>
      <c r="AH5308" s="240"/>
      <c r="AI5308" s="240"/>
      <c r="AJ5308" s="240"/>
      <c r="AL5308" s="267"/>
      <c r="AM5308" s="235"/>
      <c r="AO5308" s="236"/>
      <c r="AU5308" s="234"/>
    </row>
    <row r="5309" spans="1:47" ht="21.6" x14ac:dyDescent="0.65">
      <c r="A5309" s="278">
        <v>124524</v>
      </c>
      <c r="B5309" s="279" t="s">
        <v>6986</v>
      </c>
      <c r="C5309" s="279" t="s">
        <v>928</v>
      </c>
      <c r="D5309" s="279" t="s">
        <v>6987</v>
      </c>
      <c r="E5309" s="279" t="s">
        <v>424</v>
      </c>
      <c r="F5309" s="315" t="s">
        <v>8378</v>
      </c>
      <c r="G5309" s="315" t="s">
        <v>8379</v>
      </c>
      <c r="H5309" s="279" t="s">
        <v>7215</v>
      </c>
      <c r="I5309" s="279" t="s">
        <v>542</v>
      </c>
      <c r="J5309" s="279" t="s">
        <v>7215</v>
      </c>
      <c r="K5309" s="280">
        <v>0</v>
      </c>
      <c r="L5309" s="279" t="s">
        <v>7215</v>
      </c>
      <c r="M5309" s="279" t="s">
        <v>394</v>
      </c>
      <c r="N5309" s="279" t="s">
        <v>394</v>
      </c>
      <c r="O5309" s="279" t="s">
        <v>394</v>
      </c>
      <c r="P5309" s="315">
        <v>0</v>
      </c>
      <c r="Q5309" s="278"/>
      <c r="R5309" s="303"/>
      <c r="S5309" s="279" t="s">
        <v>394</v>
      </c>
      <c r="T5309" s="279" t="s">
        <v>394</v>
      </c>
      <c r="U5309" s="303"/>
      <c r="V5309" s="303"/>
      <c r="W5309" s="303"/>
      <c r="X5309" s="303"/>
      <c r="Z5309" s="303"/>
      <c r="AA5309" s="303"/>
      <c r="AC5309" s="279" t="s">
        <v>394</v>
      </c>
      <c r="AF5309" s="276">
        <f>IFERROR(VLOOKUP(A5309,'[1]قوائم الترجمة'!AC$2:AD$2397,1,0),"م")</f>
        <v>124524</v>
      </c>
      <c r="AG5309" s="242"/>
      <c r="AH5309" s="240"/>
      <c r="AI5309" s="240"/>
      <c r="AJ5309" s="240"/>
      <c r="AL5309" s="267"/>
      <c r="AM5309" s="235"/>
      <c r="AO5309" s="255"/>
      <c r="AU5309" s="234"/>
    </row>
    <row r="5310" spans="1:47" ht="24" x14ac:dyDescent="0.65">
      <c r="A5310" s="278">
        <v>124525</v>
      </c>
      <c r="B5310" s="279" t="s">
        <v>6989</v>
      </c>
      <c r="C5310" s="279" t="s">
        <v>73</v>
      </c>
      <c r="D5310" s="279" t="s">
        <v>296</v>
      </c>
      <c r="E5310" s="279" t="s">
        <v>5660</v>
      </c>
      <c r="F5310" s="315" t="s">
        <v>9194</v>
      </c>
      <c r="G5310" s="315" t="s">
        <v>10281</v>
      </c>
      <c r="H5310" s="279" t="s">
        <v>425</v>
      </c>
      <c r="I5310" s="279" t="s">
        <v>542</v>
      </c>
      <c r="J5310" s="279" t="s">
        <v>403</v>
      </c>
      <c r="K5310" s="280">
        <v>2013</v>
      </c>
      <c r="L5310" s="279" t="s">
        <v>404</v>
      </c>
      <c r="M5310" s="279" t="s">
        <v>394</v>
      </c>
      <c r="N5310" s="279" t="s">
        <v>394</v>
      </c>
      <c r="O5310" s="279" t="s">
        <v>394</v>
      </c>
      <c r="P5310" s="315">
        <v>0</v>
      </c>
      <c r="Q5310" s="278"/>
      <c r="R5310" s="303"/>
      <c r="S5310" s="279" t="s">
        <v>394</v>
      </c>
      <c r="T5310" s="279" t="s">
        <v>394</v>
      </c>
      <c r="U5310" s="303"/>
      <c r="V5310" s="303"/>
      <c r="W5310" s="303"/>
      <c r="X5310" s="303"/>
      <c r="Z5310" s="303"/>
      <c r="AA5310" s="303"/>
      <c r="AC5310" s="279" t="s">
        <v>394</v>
      </c>
      <c r="AF5310" s="276">
        <f>IFERROR(VLOOKUP(A5310,'[1]قوائم الترجمة'!AC$2:AD$2397,1,0),"م")</f>
        <v>124525</v>
      </c>
      <c r="AG5310" s="242"/>
      <c r="AH5310" s="240"/>
      <c r="AI5310" s="240"/>
      <c r="AJ5310" s="240"/>
      <c r="AL5310" s="267"/>
      <c r="AM5310" s="235"/>
      <c r="AO5310" s="233"/>
      <c r="AU5310" s="234"/>
    </row>
    <row r="5311" spans="1:47" ht="21.6" x14ac:dyDescent="0.65">
      <c r="A5311" s="278">
        <v>124526</v>
      </c>
      <c r="B5311" s="279" t="s">
        <v>6990</v>
      </c>
      <c r="C5311" s="279" t="s">
        <v>68</v>
      </c>
      <c r="D5311" s="279" t="s">
        <v>246</v>
      </c>
      <c r="E5311" s="279" t="s">
        <v>423</v>
      </c>
      <c r="F5311" s="315" t="s">
        <v>9422</v>
      </c>
      <c r="G5311" s="315" t="s">
        <v>402</v>
      </c>
      <c r="H5311" s="279" t="s">
        <v>425</v>
      </c>
      <c r="I5311" s="279" t="s">
        <v>542</v>
      </c>
      <c r="J5311" s="279" t="s">
        <v>426</v>
      </c>
      <c r="K5311" s="280">
        <v>2013</v>
      </c>
      <c r="L5311" s="279" t="s">
        <v>402</v>
      </c>
      <c r="M5311" s="279" t="s">
        <v>394</v>
      </c>
      <c r="N5311" s="279" t="s">
        <v>394</v>
      </c>
      <c r="O5311" s="279" t="s">
        <v>394</v>
      </c>
      <c r="P5311" s="315">
        <v>0</v>
      </c>
      <c r="Q5311" s="278"/>
      <c r="R5311" s="303"/>
      <c r="S5311" s="279" t="s">
        <v>394</v>
      </c>
      <c r="T5311" s="279" t="s">
        <v>394</v>
      </c>
      <c r="U5311" s="303"/>
      <c r="V5311" s="303"/>
      <c r="W5311" s="303"/>
      <c r="X5311" s="303"/>
      <c r="Z5311" s="303"/>
      <c r="AA5311" s="303"/>
      <c r="AC5311" s="279" t="s">
        <v>394</v>
      </c>
      <c r="AF5311" s="276">
        <f>IFERROR(VLOOKUP(A5311,'[1]قوائم الترجمة'!AC$2:AD$2397,1,0),"م")</f>
        <v>124526</v>
      </c>
      <c r="AG5311" s="242"/>
      <c r="AH5311" s="240"/>
      <c r="AI5311" s="240"/>
      <c r="AJ5311" s="240"/>
      <c r="AL5311" s="267"/>
      <c r="AM5311" s="235"/>
      <c r="AO5311" s="241"/>
      <c r="AU5311" s="234"/>
    </row>
    <row r="5312" spans="1:47" ht="21.6" x14ac:dyDescent="0.65">
      <c r="A5312" s="278">
        <v>124527</v>
      </c>
      <c r="B5312" s="279" t="s">
        <v>6994</v>
      </c>
      <c r="C5312" s="279" t="s">
        <v>736</v>
      </c>
      <c r="D5312" s="279" t="s">
        <v>239</v>
      </c>
      <c r="E5312" s="279" t="s">
        <v>394</v>
      </c>
      <c r="F5312"/>
      <c r="H5312" s="279" t="s">
        <v>394</v>
      </c>
      <c r="I5312" s="279" t="s">
        <v>5586</v>
      </c>
      <c r="J5312" s="279" t="s">
        <v>394</v>
      </c>
      <c r="K5312" s="279" t="s">
        <v>394</v>
      </c>
      <c r="L5312" s="279" t="s">
        <v>394</v>
      </c>
      <c r="M5312" s="279" t="s">
        <v>394</v>
      </c>
      <c r="N5312" s="279" t="s">
        <v>394</v>
      </c>
      <c r="O5312" s="279" t="s">
        <v>394</v>
      </c>
      <c r="P5312" s="315">
        <v>0</v>
      </c>
      <c r="Q5312" s="279" t="s">
        <v>394</v>
      </c>
      <c r="R5312" s="279" t="s">
        <v>394</v>
      </c>
      <c r="S5312" s="279" t="s">
        <v>394</v>
      </c>
      <c r="T5312" s="279" t="s">
        <v>394</v>
      </c>
      <c r="U5312" s="279" t="s">
        <v>394</v>
      </c>
      <c r="V5312" s="279" t="s">
        <v>394</v>
      </c>
      <c r="W5312" s="279" t="s">
        <v>394</v>
      </c>
      <c r="X5312" s="279" t="s">
        <v>394</v>
      </c>
      <c r="Y5312" s="281"/>
      <c r="Z5312" s="279" t="s">
        <v>394</v>
      </c>
      <c r="AA5312" s="279" t="s">
        <v>394</v>
      </c>
      <c r="AB5312" s="281"/>
      <c r="AC5312" s="279" t="s">
        <v>394</v>
      </c>
      <c r="AF5312" s="276" t="str">
        <f>IFERROR(VLOOKUP(A5312,'[1]قوائم الترجمة'!AC$2:AD$2397,1,0),"م")</f>
        <v>م</v>
      </c>
      <c r="AG5312" s="242"/>
      <c r="AH5312" s="240"/>
      <c r="AI5312" s="240"/>
      <c r="AJ5312" s="240"/>
      <c r="AL5312" s="267"/>
      <c r="AM5312" s="235"/>
      <c r="AO5312" s="255"/>
      <c r="AU5312" s="234"/>
    </row>
    <row r="5313" spans="1:47" ht="21.6" x14ac:dyDescent="0.65">
      <c r="A5313" s="278">
        <v>124528</v>
      </c>
      <c r="B5313" s="279" t="s">
        <v>6997</v>
      </c>
      <c r="C5313" s="279" t="s">
        <v>147</v>
      </c>
      <c r="D5313" s="279" t="s">
        <v>281</v>
      </c>
      <c r="E5313" s="279" t="s">
        <v>423</v>
      </c>
      <c r="F5313" s="315" t="s">
        <v>10282</v>
      </c>
      <c r="G5313" s="315" t="s">
        <v>10283</v>
      </c>
      <c r="H5313" s="279" t="s">
        <v>425</v>
      </c>
      <c r="I5313" s="279" t="s">
        <v>5586</v>
      </c>
      <c r="J5313" s="279" t="s">
        <v>403</v>
      </c>
      <c r="K5313" s="280">
        <v>2020</v>
      </c>
      <c r="L5313" s="279" t="s">
        <v>417</v>
      </c>
      <c r="M5313" s="279" t="s">
        <v>394</v>
      </c>
      <c r="N5313" s="279" t="s">
        <v>394</v>
      </c>
      <c r="O5313" s="279" t="s">
        <v>394</v>
      </c>
      <c r="P5313" s="315">
        <v>0</v>
      </c>
      <c r="Q5313" s="278"/>
      <c r="R5313" s="303"/>
      <c r="S5313" s="279" t="s">
        <v>394</v>
      </c>
      <c r="T5313" s="279" t="s">
        <v>394</v>
      </c>
      <c r="U5313" s="303"/>
      <c r="V5313" s="303"/>
      <c r="W5313" s="303"/>
      <c r="X5313" s="303"/>
      <c r="Z5313" s="303"/>
      <c r="AA5313" s="303"/>
      <c r="AC5313" s="279" t="s">
        <v>394</v>
      </c>
      <c r="AF5313" s="276">
        <f>IFERROR(VLOOKUP(A5313,'[1]قوائم الترجمة'!AC$2:AD$2397,1,0),"م")</f>
        <v>124528</v>
      </c>
      <c r="AG5313" s="242"/>
      <c r="AH5313" s="240"/>
      <c r="AI5313" s="240"/>
      <c r="AJ5313" s="240"/>
      <c r="AL5313" s="267"/>
      <c r="AM5313" s="235"/>
      <c r="AO5313" s="241"/>
      <c r="AU5313" s="234"/>
    </row>
    <row r="5314" spans="1:47" ht="21.6" x14ac:dyDescent="0.65">
      <c r="A5314" s="278">
        <v>124529</v>
      </c>
      <c r="B5314" s="279" t="s">
        <v>1273</v>
      </c>
      <c r="C5314" s="279" t="s">
        <v>138</v>
      </c>
      <c r="D5314" s="279" t="s">
        <v>2349</v>
      </c>
      <c r="E5314" s="279" t="s">
        <v>423</v>
      </c>
      <c r="F5314" s="315" t="s">
        <v>8874</v>
      </c>
      <c r="G5314" s="315" t="s">
        <v>8669</v>
      </c>
      <c r="H5314" s="279" t="s">
        <v>425</v>
      </c>
      <c r="I5314" s="279" t="s">
        <v>542</v>
      </c>
      <c r="J5314" s="279" t="s">
        <v>403</v>
      </c>
      <c r="K5314" s="280">
        <v>2009</v>
      </c>
      <c r="L5314" s="279" t="s">
        <v>418</v>
      </c>
      <c r="M5314" s="279" t="s">
        <v>394</v>
      </c>
      <c r="N5314" s="279" t="s">
        <v>394</v>
      </c>
      <c r="O5314" s="279" t="s">
        <v>394</v>
      </c>
      <c r="P5314" s="315">
        <v>0</v>
      </c>
      <c r="Q5314" s="278"/>
      <c r="R5314" s="303"/>
      <c r="S5314" s="279" t="s">
        <v>394</v>
      </c>
      <c r="T5314" s="279" t="s">
        <v>394</v>
      </c>
      <c r="U5314" s="303"/>
      <c r="V5314" s="303"/>
      <c r="W5314" s="303"/>
      <c r="X5314" s="303"/>
      <c r="Z5314" s="303"/>
      <c r="AA5314" s="303"/>
      <c r="AC5314" s="279" t="s">
        <v>394</v>
      </c>
      <c r="AF5314" s="276">
        <f>IFERROR(VLOOKUP(A5314,'[1]قوائم الترجمة'!AC$2:AD$2397,1,0),"م")</f>
        <v>124529</v>
      </c>
      <c r="AG5314" s="242"/>
      <c r="AH5314" s="240"/>
      <c r="AI5314" s="240"/>
      <c r="AJ5314" s="240"/>
      <c r="AL5314" s="267"/>
      <c r="AM5314" s="235"/>
      <c r="AO5314" s="255"/>
      <c r="AU5314" s="234"/>
    </row>
    <row r="5315" spans="1:47" ht="21.6" x14ac:dyDescent="0.65">
      <c r="A5315" s="278">
        <v>124530</v>
      </c>
      <c r="B5315" s="279" t="s">
        <v>7010</v>
      </c>
      <c r="C5315" s="279" t="s">
        <v>82</v>
      </c>
      <c r="D5315" s="279" t="s">
        <v>2356</v>
      </c>
      <c r="E5315" s="279" t="s">
        <v>394</v>
      </c>
      <c r="F5315"/>
      <c r="H5315" s="279" t="s">
        <v>394</v>
      </c>
      <c r="I5315" s="279" t="s">
        <v>5586</v>
      </c>
      <c r="J5315" s="279" t="s">
        <v>394</v>
      </c>
      <c r="K5315" s="279" t="s">
        <v>394</v>
      </c>
      <c r="L5315" s="279" t="s">
        <v>394</v>
      </c>
      <c r="M5315" s="279" t="s">
        <v>394</v>
      </c>
      <c r="N5315" s="279" t="s">
        <v>394</v>
      </c>
      <c r="O5315" s="279" t="s">
        <v>394</v>
      </c>
      <c r="P5315" s="315">
        <v>0</v>
      </c>
      <c r="Q5315" s="279" t="s">
        <v>394</v>
      </c>
      <c r="R5315" s="279" t="s">
        <v>394</v>
      </c>
      <c r="S5315" s="279" t="s">
        <v>394</v>
      </c>
      <c r="T5315" s="279" t="s">
        <v>394</v>
      </c>
      <c r="U5315" s="279" t="s">
        <v>394</v>
      </c>
      <c r="V5315" s="279" t="s">
        <v>394</v>
      </c>
      <c r="W5315" s="279" t="s">
        <v>394</v>
      </c>
      <c r="X5315" s="279" t="s">
        <v>394</v>
      </c>
      <c r="Y5315" s="281"/>
      <c r="Z5315" s="279" t="s">
        <v>394</v>
      </c>
      <c r="AA5315" s="279" t="s">
        <v>394</v>
      </c>
      <c r="AB5315" s="281"/>
      <c r="AC5315" s="279" t="s">
        <v>394</v>
      </c>
      <c r="AF5315" s="276" t="str">
        <f>IFERROR(VLOOKUP(A5315,'[1]قوائم الترجمة'!AC$2:AD$2397,1,0),"م")</f>
        <v>م</v>
      </c>
      <c r="AG5315" s="242"/>
      <c r="AH5315" s="240"/>
      <c r="AI5315" s="240"/>
      <c r="AJ5315" s="240"/>
      <c r="AL5315" s="267"/>
      <c r="AM5315" s="235"/>
      <c r="AO5315" s="241"/>
      <c r="AU5315" s="234"/>
    </row>
    <row r="5316" spans="1:47" ht="21.6" x14ac:dyDescent="0.65">
      <c r="A5316" s="278">
        <v>124531</v>
      </c>
      <c r="B5316" s="279" t="s">
        <v>7012</v>
      </c>
      <c r="C5316" s="279" t="s">
        <v>610</v>
      </c>
      <c r="D5316" s="279" t="s">
        <v>526</v>
      </c>
      <c r="E5316" s="279" t="s">
        <v>394</v>
      </c>
      <c r="F5316"/>
      <c r="H5316" s="279" t="s">
        <v>394</v>
      </c>
      <c r="I5316" s="279" t="s">
        <v>5586</v>
      </c>
      <c r="J5316" s="279" t="s">
        <v>394</v>
      </c>
      <c r="K5316" s="279" t="s">
        <v>394</v>
      </c>
      <c r="L5316" s="279" t="s">
        <v>394</v>
      </c>
      <c r="M5316" s="279" t="s">
        <v>394</v>
      </c>
      <c r="N5316" s="279" t="s">
        <v>394</v>
      </c>
      <c r="O5316" s="279" t="s">
        <v>394</v>
      </c>
      <c r="P5316" s="315">
        <v>0</v>
      </c>
      <c r="Q5316" s="279" t="s">
        <v>394</v>
      </c>
      <c r="R5316" s="279" t="s">
        <v>394</v>
      </c>
      <c r="S5316" s="279" t="s">
        <v>394</v>
      </c>
      <c r="T5316" s="279" t="s">
        <v>394</v>
      </c>
      <c r="U5316" s="279" t="s">
        <v>394</v>
      </c>
      <c r="V5316" s="279" t="s">
        <v>394</v>
      </c>
      <c r="W5316" s="279" t="s">
        <v>394</v>
      </c>
      <c r="X5316" s="279" t="s">
        <v>394</v>
      </c>
      <c r="Y5316" s="281"/>
      <c r="Z5316" s="279" t="s">
        <v>394</v>
      </c>
      <c r="AA5316" s="279" t="s">
        <v>394</v>
      </c>
      <c r="AB5316" s="281"/>
      <c r="AC5316" s="279" t="s">
        <v>394</v>
      </c>
      <c r="AF5316" s="276" t="str">
        <f>IFERROR(VLOOKUP(A5316,'[1]قوائم الترجمة'!AC$2:AD$2397,1,0),"م")</f>
        <v>م</v>
      </c>
      <c r="AG5316" s="242"/>
      <c r="AH5316" s="240"/>
      <c r="AI5316" s="240"/>
      <c r="AJ5316" s="240"/>
      <c r="AL5316" s="267"/>
      <c r="AM5316" s="235"/>
      <c r="AO5316" s="255"/>
      <c r="AU5316" s="234"/>
    </row>
    <row r="5317" spans="1:47" ht="24" x14ac:dyDescent="0.65">
      <c r="A5317" s="278">
        <v>124532</v>
      </c>
      <c r="B5317" s="279" t="s">
        <v>7013</v>
      </c>
      <c r="C5317" s="279" t="s">
        <v>68</v>
      </c>
      <c r="D5317" s="279" t="s">
        <v>324</v>
      </c>
      <c r="E5317" s="279" t="s">
        <v>394</v>
      </c>
      <c r="F5317"/>
      <c r="H5317" s="279" t="s">
        <v>394</v>
      </c>
      <c r="I5317" s="279" t="s">
        <v>5586</v>
      </c>
      <c r="J5317" s="279" t="s">
        <v>394</v>
      </c>
      <c r="K5317" s="279" t="s">
        <v>394</v>
      </c>
      <c r="L5317" s="279" t="s">
        <v>394</v>
      </c>
      <c r="M5317" s="279" t="s">
        <v>394</v>
      </c>
      <c r="N5317" s="279" t="s">
        <v>394</v>
      </c>
      <c r="O5317" s="279" t="s">
        <v>394</v>
      </c>
      <c r="P5317" s="315">
        <v>0</v>
      </c>
      <c r="Q5317" s="279" t="s">
        <v>394</v>
      </c>
      <c r="R5317" s="279" t="s">
        <v>394</v>
      </c>
      <c r="S5317" s="279" t="s">
        <v>394</v>
      </c>
      <c r="T5317" s="279" t="s">
        <v>394</v>
      </c>
      <c r="U5317" s="279" t="s">
        <v>394</v>
      </c>
      <c r="V5317" s="279" t="s">
        <v>394</v>
      </c>
      <c r="W5317" s="279" t="s">
        <v>394</v>
      </c>
      <c r="X5317" s="279" t="s">
        <v>394</v>
      </c>
      <c r="Y5317" s="281"/>
      <c r="Z5317" s="279" t="s">
        <v>394</v>
      </c>
      <c r="AA5317" s="279" t="s">
        <v>394</v>
      </c>
      <c r="AB5317" s="281"/>
      <c r="AC5317" s="279" t="s">
        <v>394</v>
      </c>
      <c r="AF5317" s="276" t="str">
        <f>IFERROR(VLOOKUP(A5317,'[1]قوائم الترجمة'!AC$2:AD$2397,1,0),"م")</f>
        <v>م</v>
      </c>
      <c r="AG5317" s="242"/>
      <c r="AH5317" s="240"/>
      <c r="AI5317" s="240"/>
      <c r="AJ5317" s="240"/>
      <c r="AL5317" s="267"/>
      <c r="AM5317" s="235"/>
      <c r="AO5317" s="233"/>
      <c r="AU5317" s="234"/>
    </row>
    <row r="5318" spans="1:47" ht="24" x14ac:dyDescent="0.65">
      <c r="A5318" s="278">
        <v>124533</v>
      </c>
      <c r="B5318" s="279" t="s">
        <v>690</v>
      </c>
      <c r="C5318" s="279" t="s">
        <v>584</v>
      </c>
      <c r="D5318" s="279" t="s">
        <v>276</v>
      </c>
      <c r="E5318" s="279" t="s">
        <v>423</v>
      </c>
      <c r="F5318" s="315" t="s">
        <v>8378</v>
      </c>
      <c r="G5318" s="315" t="s">
        <v>8114</v>
      </c>
      <c r="H5318" s="279" t="s">
        <v>425</v>
      </c>
      <c r="I5318" s="279" t="s">
        <v>542</v>
      </c>
      <c r="J5318" s="279" t="s">
        <v>7215</v>
      </c>
      <c r="K5318" s="280">
        <v>0</v>
      </c>
      <c r="L5318" s="279" t="s">
        <v>7215</v>
      </c>
      <c r="M5318" s="279" t="s">
        <v>394</v>
      </c>
      <c r="N5318" s="279" t="s">
        <v>394</v>
      </c>
      <c r="O5318" s="279" t="s">
        <v>394</v>
      </c>
      <c r="P5318" s="315">
        <v>0</v>
      </c>
      <c r="Q5318" s="278"/>
      <c r="R5318" s="303"/>
      <c r="S5318" s="279" t="s">
        <v>394</v>
      </c>
      <c r="T5318" s="279" t="s">
        <v>394</v>
      </c>
      <c r="U5318" s="303"/>
      <c r="V5318" s="303"/>
      <c r="W5318" s="303"/>
      <c r="X5318" s="303"/>
      <c r="Z5318" s="303"/>
      <c r="AA5318" s="303"/>
      <c r="AC5318" s="279" t="s">
        <v>394</v>
      </c>
      <c r="AF5318" s="276">
        <f>IFERROR(VLOOKUP(A5318,'[1]قوائم الترجمة'!AC$2:AD$2397,1,0),"م")</f>
        <v>124533</v>
      </c>
      <c r="AG5318" s="242"/>
      <c r="AH5318" s="240"/>
      <c r="AI5318" s="240"/>
      <c r="AJ5318" s="240"/>
      <c r="AL5318" s="267"/>
      <c r="AM5318" s="235"/>
      <c r="AO5318" s="233"/>
      <c r="AU5318" s="234"/>
    </row>
    <row r="5319" spans="1:47" ht="21.6" x14ac:dyDescent="0.65">
      <c r="A5319" s="278">
        <v>124534</v>
      </c>
      <c r="B5319" s="279" t="s">
        <v>7023</v>
      </c>
      <c r="C5319" s="279" t="s">
        <v>99</v>
      </c>
      <c r="D5319" s="279" t="s">
        <v>7024</v>
      </c>
      <c r="E5319" s="279" t="s">
        <v>5660</v>
      </c>
      <c r="F5319" s="315" t="s">
        <v>10284</v>
      </c>
      <c r="G5319" s="315" t="s">
        <v>10285</v>
      </c>
      <c r="H5319" s="279" t="s">
        <v>425</v>
      </c>
      <c r="I5319" s="279" t="s">
        <v>538</v>
      </c>
      <c r="J5319" s="279" t="s">
        <v>8101</v>
      </c>
      <c r="K5319" s="312"/>
      <c r="L5319" s="279" t="s">
        <v>8101</v>
      </c>
      <c r="M5319" s="279" t="s">
        <v>394</v>
      </c>
      <c r="N5319" s="279" t="s">
        <v>394</v>
      </c>
      <c r="O5319" s="279" t="s">
        <v>394</v>
      </c>
      <c r="P5319" s="315">
        <v>0</v>
      </c>
      <c r="Q5319" s="278"/>
      <c r="R5319" s="303"/>
      <c r="S5319" s="279" t="s">
        <v>394</v>
      </c>
      <c r="T5319" s="279" t="s">
        <v>394</v>
      </c>
      <c r="U5319" s="303"/>
      <c r="V5319" s="303"/>
      <c r="W5319" s="303"/>
      <c r="X5319" s="303"/>
      <c r="Z5319" s="303"/>
      <c r="AA5319" s="303"/>
      <c r="AC5319" s="279" t="s">
        <v>394</v>
      </c>
      <c r="AF5319" s="276">
        <f>IFERROR(VLOOKUP(A5319,'[1]قوائم الترجمة'!AC$2:AD$2397,1,0),"م")</f>
        <v>124534</v>
      </c>
      <c r="AG5319" s="249"/>
      <c r="AH5319" s="240"/>
      <c r="AI5319" s="240"/>
      <c r="AJ5319" s="240"/>
      <c r="AL5319" s="267"/>
      <c r="AM5319" s="235"/>
      <c r="AO5319" s="241"/>
      <c r="AU5319" s="234"/>
    </row>
    <row r="5320" spans="1:47" ht="24" x14ac:dyDescent="0.65">
      <c r="A5320" s="278">
        <v>124535</v>
      </c>
      <c r="B5320" s="279" t="s">
        <v>7025</v>
      </c>
      <c r="C5320" s="279" t="s">
        <v>133</v>
      </c>
      <c r="D5320" s="279" t="s">
        <v>305</v>
      </c>
      <c r="E5320" s="279" t="s">
        <v>5660</v>
      </c>
      <c r="F5320" s="315" t="s">
        <v>10286</v>
      </c>
      <c r="G5320" s="315" t="s">
        <v>10287</v>
      </c>
      <c r="H5320" s="279" t="s">
        <v>425</v>
      </c>
      <c r="I5320" s="279" t="s">
        <v>542</v>
      </c>
      <c r="J5320" s="279" t="s">
        <v>403</v>
      </c>
      <c r="K5320" s="280">
        <v>2008</v>
      </c>
      <c r="L5320" s="279" t="s">
        <v>412</v>
      </c>
      <c r="M5320" s="279" t="s">
        <v>394</v>
      </c>
      <c r="N5320" s="279" t="s">
        <v>394</v>
      </c>
      <c r="O5320" s="279" t="s">
        <v>394</v>
      </c>
      <c r="P5320" s="315">
        <v>0</v>
      </c>
      <c r="Q5320" s="278"/>
      <c r="R5320" s="303"/>
      <c r="S5320" s="279" t="s">
        <v>394</v>
      </c>
      <c r="T5320" s="279" t="s">
        <v>394</v>
      </c>
      <c r="U5320" s="303"/>
      <c r="V5320" s="303"/>
      <c r="W5320" s="303"/>
      <c r="X5320" s="303"/>
      <c r="Z5320" s="303"/>
      <c r="AA5320" s="303"/>
      <c r="AC5320" s="279" t="s">
        <v>394</v>
      </c>
      <c r="AF5320" s="276">
        <f>IFERROR(VLOOKUP(A5320,'[1]قوائم الترجمة'!AC$2:AD$2397,1,0),"م")</f>
        <v>124535</v>
      </c>
      <c r="AG5320" s="249"/>
      <c r="AH5320" s="240"/>
      <c r="AI5320" s="240"/>
      <c r="AJ5320" s="240"/>
      <c r="AL5320" s="267"/>
      <c r="AM5320" s="235"/>
      <c r="AO5320" s="236"/>
      <c r="AU5320" s="234"/>
    </row>
    <row r="5321" spans="1:47" ht="21.6" x14ac:dyDescent="0.65">
      <c r="A5321" s="278">
        <v>124536</v>
      </c>
      <c r="B5321" s="279" t="s">
        <v>7028</v>
      </c>
      <c r="C5321" s="279" t="s">
        <v>64</v>
      </c>
      <c r="D5321" s="279" t="s">
        <v>10288</v>
      </c>
      <c r="E5321" s="279" t="s">
        <v>424</v>
      </c>
      <c r="F5321" s="315" t="s">
        <v>394</v>
      </c>
      <c r="G5321" s="315" t="s">
        <v>402</v>
      </c>
      <c r="H5321" s="279" t="s">
        <v>425</v>
      </c>
      <c r="I5321" s="279" t="s">
        <v>542</v>
      </c>
      <c r="J5321" s="279" t="s">
        <v>426</v>
      </c>
      <c r="K5321" s="312"/>
      <c r="L5321" s="279" t="s">
        <v>402</v>
      </c>
      <c r="M5321" s="279" t="s">
        <v>394</v>
      </c>
      <c r="N5321" s="279" t="s">
        <v>394</v>
      </c>
      <c r="O5321" s="279" t="s">
        <v>394</v>
      </c>
      <c r="P5321" s="315">
        <v>0</v>
      </c>
      <c r="Q5321" s="278"/>
      <c r="R5321" s="303"/>
      <c r="S5321" s="279" t="s">
        <v>394</v>
      </c>
      <c r="T5321" s="279" t="s">
        <v>394</v>
      </c>
      <c r="U5321" s="303"/>
      <c r="V5321" s="303"/>
      <c r="W5321" s="303"/>
      <c r="X5321" s="303"/>
      <c r="Z5321" s="303"/>
      <c r="AA5321" s="303"/>
      <c r="AC5321" s="279" t="s">
        <v>394</v>
      </c>
      <c r="AF5321" s="276">
        <f>IFERROR(VLOOKUP(A5321,'[1]قوائم الترجمة'!AC$2:AD$2397,1,0),"م")</f>
        <v>124536</v>
      </c>
      <c r="AG5321" s="249"/>
      <c r="AH5321" s="240"/>
      <c r="AI5321" s="240"/>
      <c r="AJ5321" s="240"/>
      <c r="AL5321" s="267"/>
      <c r="AM5321" s="235"/>
      <c r="AO5321" s="255"/>
      <c r="AU5321" s="234"/>
    </row>
    <row r="5322" spans="1:47" ht="21.6" x14ac:dyDescent="0.65">
      <c r="A5322" s="278">
        <v>124537</v>
      </c>
      <c r="B5322" s="279" t="s">
        <v>7042</v>
      </c>
      <c r="C5322" s="279" t="s">
        <v>594</v>
      </c>
      <c r="D5322" s="279" t="s">
        <v>7043</v>
      </c>
      <c r="E5322" s="279" t="s">
        <v>423</v>
      </c>
      <c r="F5322" s="315" t="s">
        <v>9819</v>
      </c>
      <c r="G5322" s="315" t="s">
        <v>8881</v>
      </c>
      <c r="H5322" s="279" t="s">
        <v>425</v>
      </c>
      <c r="I5322" s="279" t="s">
        <v>542</v>
      </c>
      <c r="J5322" s="279" t="s">
        <v>426</v>
      </c>
      <c r="K5322" s="280">
        <v>2020</v>
      </c>
      <c r="L5322" s="279" t="s">
        <v>402</v>
      </c>
      <c r="M5322" s="279" t="s">
        <v>394</v>
      </c>
      <c r="N5322" s="279" t="s">
        <v>394</v>
      </c>
      <c r="O5322" s="279" t="s">
        <v>394</v>
      </c>
      <c r="P5322" s="315">
        <v>0</v>
      </c>
      <c r="Q5322" s="278"/>
      <c r="R5322" s="303"/>
      <c r="S5322" s="279" t="s">
        <v>394</v>
      </c>
      <c r="T5322" s="279" t="s">
        <v>394</v>
      </c>
      <c r="U5322" s="303"/>
      <c r="V5322" s="303"/>
      <c r="W5322" s="303"/>
      <c r="X5322" s="303"/>
      <c r="Z5322" s="303"/>
      <c r="AA5322" s="303"/>
      <c r="AC5322" s="279" t="s">
        <v>394</v>
      </c>
      <c r="AF5322" s="276">
        <f>IFERROR(VLOOKUP(A5322,'[1]قوائم الترجمة'!AC$2:AD$2397,1,0),"م")</f>
        <v>124537</v>
      </c>
      <c r="AG5322" s="239"/>
      <c r="AH5322" s="240"/>
      <c r="AI5322" s="240"/>
      <c r="AJ5322" s="240"/>
      <c r="AL5322" s="267"/>
      <c r="AM5322" s="235"/>
      <c r="AO5322" s="255"/>
      <c r="AU5322" s="234"/>
    </row>
    <row r="5323" spans="1:47" ht="21.6" x14ac:dyDescent="0.65">
      <c r="A5323" s="278">
        <v>124538</v>
      </c>
      <c r="B5323" s="279" t="s">
        <v>7055</v>
      </c>
      <c r="C5323" s="279" t="s">
        <v>89</v>
      </c>
      <c r="D5323" s="279" t="s">
        <v>600</v>
      </c>
      <c r="E5323" s="279" t="s">
        <v>424</v>
      </c>
      <c r="F5323" s="315" t="s">
        <v>8464</v>
      </c>
      <c r="G5323" s="315" t="s">
        <v>10289</v>
      </c>
      <c r="H5323" s="279" t="s">
        <v>425</v>
      </c>
      <c r="I5323" s="279" t="s">
        <v>542</v>
      </c>
      <c r="J5323" s="279" t="s">
        <v>403</v>
      </c>
      <c r="K5323" s="280">
        <v>2013</v>
      </c>
      <c r="L5323" s="279" t="s">
        <v>404</v>
      </c>
      <c r="M5323" s="279" t="s">
        <v>394</v>
      </c>
      <c r="N5323" s="279" t="s">
        <v>394</v>
      </c>
      <c r="O5323" s="279" t="s">
        <v>394</v>
      </c>
      <c r="P5323" s="315">
        <v>0</v>
      </c>
      <c r="Q5323" s="278"/>
      <c r="R5323" s="303"/>
      <c r="S5323" s="279" t="s">
        <v>394</v>
      </c>
      <c r="T5323" s="279" t="s">
        <v>394</v>
      </c>
      <c r="U5323" s="303"/>
      <c r="V5323" s="303"/>
      <c r="W5323" s="303"/>
      <c r="X5323" s="303"/>
      <c r="Z5323" s="303"/>
      <c r="AA5323" s="303"/>
      <c r="AC5323" s="279" t="s">
        <v>394</v>
      </c>
      <c r="AF5323" s="276">
        <f>IFERROR(VLOOKUP(A5323,'[1]قوائم الترجمة'!AC$2:AD$2397,1,0),"م")</f>
        <v>124538</v>
      </c>
      <c r="AG5323" s="239"/>
      <c r="AH5323" s="240"/>
      <c r="AI5323" s="240"/>
      <c r="AJ5323" s="240"/>
      <c r="AL5323" s="267"/>
      <c r="AM5323" s="235"/>
      <c r="AO5323" s="241"/>
      <c r="AU5323" s="234"/>
    </row>
    <row r="5324" spans="1:47" ht="21.6" x14ac:dyDescent="0.65">
      <c r="A5324" s="278">
        <v>124539</v>
      </c>
      <c r="B5324" s="279" t="s">
        <v>7057</v>
      </c>
      <c r="C5324" s="279" t="s">
        <v>5986</v>
      </c>
      <c r="D5324" s="279" t="s">
        <v>287</v>
      </c>
      <c r="E5324" s="279" t="s">
        <v>424</v>
      </c>
      <c r="F5324" s="315" t="s">
        <v>8477</v>
      </c>
      <c r="G5324" s="315" t="s">
        <v>402</v>
      </c>
      <c r="H5324" s="279" t="s">
        <v>425</v>
      </c>
      <c r="I5324" s="279" t="s">
        <v>542</v>
      </c>
      <c r="J5324" s="279" t="s">
        <v>403</v>
      </c>
      <c r="K5324" s="280">
        <v>2008</v>
      </c>
      <c r="L5324" s="279" t="s">
        <v>402</v>
      </c>
      <c r="M5324" s="279" t="s">
        <v>394</v>
      </c>
      <c r="N5324" s="279" t="s">
        <v>394</v>
      </c>
      <c r="O5324" s="279" t="s">
        <v>394</v>
      </c>
      <c r="P5324" s="315">
        <v>0</v>
      </c>
      <c r="Q5324" s="278"/>
      <c r="R5324" s="303"/>
      <c r="S5324" s="279" t="s">
        <v>394</v>
      </c>
      <c r="T5324" s="279" t="s">
        <v>394</v>
      </c>
      <c r="U5324" s="303"/>
      <c r="V5324" s="303"/>
      <c r="W5324" s="303"/>
      <c r="X5324" s="303"/>
      <c r="Z5324" s="303"/>
      <c r="AA5324" s="303"/>
      <c r="AC5324" s="279" t="s">
        <v>394</v>
      </c>
      <c r="AF5324" s="276">
        <f>IFERROR(VLOOKUP(A5324,'[1]قوائم الترجمة'!AC$2:AD$2397,1,0),"م")</f>
        <v>124539</v>
      </c>
      <c r="AG5324" s="239"/>
      <c r="AH5324" s="240"/>
      <c r="AI5324" s="240"/>
      <c r="AJ5324" s="240"/>
      <c r="AL5324" s="267"/>
      <c r="AM5324" s="235"/>
      <c r="AO5324" s="255"/>
      <c r="AU5324" s="234"/>
    </row>
    <row r="5325" spans="1:47" ht="21.6" x14ac:dyDescent="0.65">
      <c r="A5325" s="278">
        <v>124540</v>
      </c>
      <c r="B5325" s="279" t="s">
        <v>7058</v>
      </c>
      <c r="C5325" s="279" t="s">
        <v>128</v>
      </c>
      <c r="D5325" s="279" t="s">
        <v>280</v>
      </c>
      <c r="E5325" s="279" t="s">
        <v>424</v>
      </c>
      <c r="F5325" s="315" t="s">
        <v>10290</v>
      </c>
      <c r="G5325" s="315" t="s">
        <v>402</v>
      </c>
      <c r="H5325" s="279" t="s">
        <v>425</v>
      </c>
      <c r="I5325" s="279" t="s">
        <v>542</v>
      </c>
      <c r="J5325" s="279" t="s">
        <v>403</v>
      </c>
      <c r="K5325" s="280">
        <v>2020</v>
      </c>
      <c r="L5325" s="279" t="s">
        <v>404</v>
      </c>
      <c r="M5325" s="279" t="s">
        <v>394</v>
      </c>
      <c r="N5325" s="279" t="s">
        <v>394</v>
      </c>
      <c r="O5325" s="279" t="s">
        <v>394</v>
      </c>
      <c r="P5325" s="315">
        <v>0</v>
      </c>
      <c r="Q5325" s="278"/>
      <c r="R5325" s="303"/>
      <c r="S5325" s="279" t="s">
        <v>394</v>
      </c>
      <c r="T5325" s="279" t="s">
        <v>394</v>
      </c>
      <c r="U5325" s="303"/>
      <c r="V5325" s="303"/>
      <c r="W5325" s="303"/>
      <c r="X5325" s="303"/>
      <c r="Z5325" s="303"/>
      <c r="AA5325" s="303"/>
      <c r="AC5325" s="279" t="s">
        <v>394</v>
      </c>
      <c r="AF5325" s="276">
        <f>IFERROR(VLOOKUP(A5325,'[1]قوائم الترجمة'!AC$2:AD$2397,1,0),"م")</f>
        <v>124540</v>
      </c>
      <c r="AG5325" s="239"/>
      <c r="AH5325" s="240"/>
      <c r="AI5325" s="240"/>
      <c r="AJ5325" s="240"/>
      <c r="AL5325" s="267"/>
      <c r="AM5325" s="235"/>
      <c r="AO5325" s="255"/>
      <c r="AU5325" s="234"/>
    </row>
    <row r="5326" spans="1:47" ht="21.6" x14ac:dyDescent="0.65">
      <c r="A5326" s="278">
        <v>124541</v>
      </c>
      <c r="B5326" s="279" t="s">
        <v>7059</v>
      </c>
      <c r="C5326" s="279" t="s">
        <v>7060</v>
      </c>
      <c r="D5326" s="279" t="s">
        <v>7061</v>
      </c>
      <c r="E5326" s="279" t="s">
        <v>424</v>
      </c>
      <c r="F5326" s="315" t="s">
        <v>8378</v>
      </c>
      <c r="G5326" s="315" t="s">
        <v>8379</v>
      </c>
      <c r="H5326" s="279" t="s">
        <v>7215</v>
      </c>
      <c r="I5326" s="279" t="s">
        <v>542</v>
      </c>
      <c r="J5326" s="279" t="s">
        <v>7215</v>
      </c>
      <c r="K5326" s="280">
        <v>0</v>
      </c>
      <c r="L5326" s="279" t="s">
        <v>7215</v>
      </c>
      <c r="M5326" s="279" t="s">
        <v>394</v>
      </c>
      <c r="N5326" s="279" t="s">
        <v>394</v>
      </c>
      <c r="O5326" s="279" t="s">
        <v>394</v>
      </c>
      <c r="P5326" s="315">
        <v>0</v>
      </c>
      <c r="Q5326" s="278"/>
      <c r="R5326" s="303"/>
      <c r="S5326" s="279" t="s">
        <v>394</v>
      </c>
      <c r="T5326" s="279" t="s">
        <v>394</v>
      </c>
      <c r="U5326" s="303"/>
      <c r="V5326" s="303"/>
      <c r="W5326" s="303"/>
      <c r="X5326" s="303"/>
      <c r="Z5326" s="303"/>
      <c r="AA5326" s="303"/>
      <c r="AC5326" s="279" t="s">
        <v>394</v>
      </c>
      <c r="AF5326" s="276">
        <f>IFERROR(VLOOKUP(A5326,'[1]قوائم الترجمة'!AC$2:AD$2397,1,0),"م")</f>
        <v>124541</v>
      </c>
      <c r="AG5326" s="239"/>
      <c r="AH5326" s="240"/>
      <c r="AI5326" s="240"/>
      <c r="AJ5326" s="240"/>
      <c r="AL5326" s="267"/>
      <c r="AM5326" s="235"/>
      <c r="AO5326" s="255"/>
      <c r="AU5326" s="234"/>
    </row>
    <row r="5327" spans="1:47" ht="21.6" x14ac:dyDescent="0.65">
      <c r="A5327" s="278">
        <v>124542</v>
      </c>
      <c r="B5327" s="279" t="s">
        <v>7062</v>
      </c>
      <c r="C5327" s="279" t="s">
        <v>148</v>
      </c>
      <c r="D5327" s="279" t="s">
        <v>7063</v>
      </c>
      <c r="E5327" s="279" t="s">
        <v>5660</v>
      </c>
      <c r="F5327" s="315" t="s">
        <v>8378</v>
      </c>
      <c r="G5327" s="315" t="s">
        <v>8119</v>
      </c>
      <c r="H5327" s="279" t="s">
        <v>425</v>
      </c>
      <c r="I5327" s="279" t="s">
        <v>5586</v>
      </c>
      <c r="J5327" s="279" t="s">
        <v>426</v>
      </c>
      <c r="K5327" s="280">
        <v>2008</v>
      </c>
      <c r="L5327" s="279" t="s">
        <v>415</v>
      </c>
      <c r="M5327" s="279" t="s">
        <v>394</v>
      </c>
      <c r="N5327" s="279" t="s">
        <v>394</v>
      </c>
      <c r="O5327" s="279" t="s">
        <v>394</v>
      </c>
      <c r="P5327" s="315">
        <v>0</v>
      </c>
      <c r="Q5327" s="278"/>
      <c r="R5327" s="303"/>
      <c r="S5327" s="279" t="s">
        <v>394</v>
      </c>
      <c r="T5327" s="279" t="s">
        <v>394</v>
      </c>
      <c r="U5327" s="303"/>
      <c r="V5327" s="303"/>
      <c r="W5327" s="303"/>
      <c r="X5327" s="303"/>
      <c r="Z5327" s="303"/>
      <c r="AA5327" s="303"/>
      <c r="AC5327" s="279" t="s">
        <v>394</v>
      </c>
      <c r="AF5327" s="276">
        <f>IFERROR(VLOOKUP(A5327,'[1]قوائم الترجمة'!AC$2:AD$2397,1,0),"م")</f>
        <v>124542</v>
      </c>
      <c r="AG5327" s="239"/>
      <c r="AH5327" s="240"/>
      <c r="AI5327" s="240"/>
      <c r="AJ5327" s="240"/>
      <c r="AL5327" s="267"/>
      <c r="AM5327" s="235"/>
      <c r="AO5327" s="255"/>
      <c r="AU5327" s="234"/>
    </row>
    <row r="5328" spans="1:47" ht="21.6" x14ac:dyDescent="0.65">
      <c r="A5328" s="278">
        <v>124543</v>
      </c>
      <c r="B5328" s="279" t="s">
        <v>7066</v>
      </c>
      <c r="C5328" s="279" t="s">
        <v>68</v>
      </c>
      <c r="D5328" s="279" t="s">
        <v>265</v>
      </c>
      <c r="E5328" s="279" t="s">
        <v>5660</v>
      </c>
      <c r="F5328" s="315" t="s">
        <v>10291</v>
      </c>
      <c r="G5328" s="315" t="s">
        <v>402</v>
      </c>
      <c r="H5328" s="279" t="s">
        <v>425</v>
      </c>
      <c r="I5328" s="279" t="s">
        <v>542</v>
      </c>
      <c r="J5328" s="279" t="s">
        <v>8112</v>
      </c>
      <c r="K5328" s="280">
        <v>2020</v>
      </c>
      <c r="L5328" s="279" t="s">
        <v>402</v>
      </c>
      <c r="M5328" s="279" t="s">
        <v>394</v>
      </c>
      <c r="N5328" s="279" t="s">
        <v>394</v>
      </c>
      <c r="O5328" s="279" t="s">
        <v>394</v>
      </c>
      <c r="P5328" s="315">
        <v>0</v>
      </c>
      <c r="Q5328" s="278"/>
      <c r="R5328" s="303"/>
      <c r="S5328" s="279" t="s">
        <v>394</v>
      </c>
      <c r="T5328" s="279" t="s">
        <v>394</v>
      </c>
      <c r="U5328" s="303"/>
      <c r="V5328" s="303"/>
      <c r="W5328" s="303"/>
      <c r="X5328" s="303"/>
      <c r="Z5328" s="303"/>
      <c r="AA5328" s="303"/>
      <c r="AC5328" s="279" t="s">
        <v>394</v>
      </c>
      <c r="AF5328" s="276">
        <f>IFERROR(VLOOKUP(A5328,'[1]قوائم الترجمة'!AC$2:AD$2397,1,0),"م")</f>
        <v>124543</v>
      </c>
      <c r="AG5328" s="239"/>
      <c r="AH5328" s="240"/>
      <c r="AI5328" s="240"/>
      <c r="AJ5328" s="240"/>
      <c r="AL5328" s="267"/>
      <c r="AM5328" s="235"/>
      <c r="AO5328" s="241"/>
      <c r="AU5328" s="234"/>
    </row>
    <row r="5329" spans="1:47" ht="21.6" x14ac:dyDescent="0.65">
      <c r="A5329" s="278">
        <v>124544</v>
      </c>
      <c r="B5329" s="279" t="s">
        <v>7067</v>
      </c>
      <c r="C5329" s="279" t="s">
        <v>6234</v>
      </c>
      <c r="D5329" s="279" t="s">
        <v>7068</v>
      </c>
      <c r="E5329" s="279" t="s">
        <v>424</v>
      </c>
      <c r="F5329" s="315" t="s">
        <v>394</v>
      </c>
      <c r="G5329" s="315" t="s">
        <v>417</v>
      </c>
      <c r="H5329" s="279" t="s">
        <v>425</v>
      </c>
      <c r="I5329" s="279" t="s">
        <v>542</v>
      </c>
      <c r="J5329" s="279" t="s">
        <v>403</v>
      </c>
      <c r="K5329" s="312"/>
      <c r="L5329" s="279" t="s">
        <v>417</v>
      </c>
      <c r="M5329" s="279" t="s">
        <v>394</v>
      </c>
      <c r="N5329" s="279" t="s">
        <v>394</v>
      </c>
      <c r="O5329" s="279" t="s">
        <v>394</v>
      </c>
      <c r="P5329" s="315">
        <v>0</v>
      </c>
      <c r="Q5329" s="278"/>
      <c r="R5329" s="303"/>
      <c r="S5329" s="279" t="s">
        <v>394</v>
      </c>
      <c r="T5329" s="279" t="s">
        <v>394</v>
      </c>
      <c r="U5329" s="303"/>
      <c r="V5329" s="303"/>
      <c r="W5329" s="303"/>
      <c r="X5329" s="303"/>
      <c r="Z5329" s="303"/>
      <c r="AA5329" s="303"/>
      <c r="AC5329" s="279" t="s">
        <v>394</v>
      </c>
      <c r="AF5329" s="276">
        <f>IFERROR(VLOOKUP(A5329,'[1]قوائم الترجمة'!AC$2:AD$2397,1,0),"م")</f>
        <v>124544</v>
      </c>
      <c r="AG5329" s="239"/>
      <c r="AH5329" s="240"/>
      <c r="AI5329" s="240"/>
      <c r="AJ5329" s="240"/>
      <c r="AL5329" s="267"/>
      <c r="AM5329" s="235"/>
      <c r="AO5329" s="241"/>
      <c r="AU5329" s="234"/>
    </row>
    <row r="5330" spans="1:47" ht="21.6" x14ac:dyDescent="0.65">
      <c r="A5330" s="278">
        <v>124545</v>
      </c>
      <c r="B5330" s="279" t="s">
        <v>7078</v>
      </c>
      <c r="C5330" s="279" t="s">
        <v>104</v>
      </c>
      <c r="D5330" s="279" t="s">
        <v>10292</v>
      </c>
      <c r="E5330" s="279" t="s">
        <v>424</v>
      </c>
      <c r="F5330" s="315" t="s">
        <v>394</v>
      </c>
      <c r="G5330" s="315" t="s">
        <v>10293</v>
      </c>
      <c r="H5330" s="279" t="s">
        <v>425</v>
      </c>
      <c r="I5330" s="279" t="s">
        <v>542</v>
      </c>
      <c r="J5330" s="279" t="s">
        <v>403</v>
      </c>
      <c r="K5330" s="312"/>
      <c r="L5330" s="279" t="s">
        <v>404</v>
      </c>
      <c r="M5330" s="279" t="s">
        <v>394</v>
      </c>
      <c r="N5330" s="279" t="s">
        <v>394</v>
      </c>
      <c r="O5330" s="279" t="s">
        <v>394</v>
      </c>
      <c r="P5330" s="315">
        <v>0</v>
      </c>
      <c r="Q5330" s="278"/>
      <c r="R5330" s="303"/>
      <c r="S5330" s="279" t="s">
        <v>394</v>
      </c>
      <c r="T5330" s="279" t="s">
        <v>394</v>
      </c>
      <c r="U5330" s="303"/>
      <c r="V5330" s="303"/>
      <c r="W5330" s="303"/>
      <c r="X5330" s="303"/>
      <c r="Z5330" s="303"/>
      <c r="AA5330" s="303"/>
      <c r="AC5330" s="279" t="s">
        <v>394</v>
      </c>
      <c r="AF5330" s="276">
        <f>IFERROR(VLOOKUP(A5330,'[1]قوائم الترجمة'!AC$2:AD$2397,1,0),"م")</f>
        <v>124545</v>
      </c>
      <c r="AG5330" s="239"/>
      <c r="AH5330" s="240"/>
      <c r="AI5330" s="240"/>
      <c r="AJ5330" s="240"/>
      <c r="AL5330" s="267"/>
      <c r="AM5330" s="235"/>
      <c r="AO5330" s="255"/>
      <c r="AU5330" s="234"/>
    </row>
    <row r="5331" spans="1:47" ht="21.6" x14ac:dyDescent="0.65">
      <c r="A5331" s="278">
        <v>124546</v>
      </c>
      <c r="B5331" s="279" t="s">
        <v>7086</v>
      </c>
      <c r="C5331" s="279" t="s">
        <v>163</v>
      </c>
      <c r="D5331" s="279" t="s">
        <v>357</v>
      </c>
      <c r="E5331" s="279" t="s">
        <v>423</v>
      </c>
      <c r="F5331" s="315" t="s">
        <v>10294</v>
      </c>
      <c r="G5331" s="315" t="s">
        <v>160</v>
      </c>
      <c r="H5331" s="279" t="s">
        <v>425</v>
      </c>
      <c r="I5331" s="279" t="s">
        <v>542</v>
      </c>
      <c r="J5331" s="279" t="s">
        <v>403</v>
      </c>
      <c r="K5331" s="280">
        <v>2020</v>
      </c>
      <c r="L5331" s="279" t="s">
        <v>417</v>
      </c>
      <c r="M5331" s="279" t="s">
        <v>394</v>
      </c>
      <c r="N5331" s="279" t="s">
        <v>394</v>
      </c>
      <c r="O5331" s="279" t="s">
        <v>394</v>
      </c>
      <c r="P5331" s="315">
        <v>0</v>
      </c>
      <c r="Q5331" s="278"/>
      <c r="R5331" s="303"/>
      <c r="S5331" s="279" t="s">
        <v>394</v>
      </c>
      <c r="T5331" s="279" t="s">
        <v>394</v>
      </c>
      <c r="U5331" s="303"/>
      <c r="V5331" s="303"/>
      <c r="W5331" s="303"/>
      <c r="X5331" s="303"/>
      <c r="Z5331" s="303"/>
      <c r="AA5331" s="303"/>
      <c r="AC5331" s="279" t="s">
        <v>394</v>
      </c>
      <c r="AF5331" s="276">
        <f>IFERROR(VLOOKUP(A5331,'[1]قوائم الترجمة'!AC$2:AD$2397,1,0),"م")</f>
        <v>124546</v>
      </c>
      <c r="AG5331" s="239"/>
      <c r="AH5331" s="240"/>
      <c r="AI5331" s="240"/>
      <c r="AJ5331" s="240"/>
      <c r="AL5331" s="267"/>
      <c r="AM5331" s="235"/>
      <c r="AO5331" s="255"/>
      <c r="AU5331" s="234"/>
    </row>
    <row r="5332" spans="1:47" ht="21.6" x14ac:dyDescent="0.65">
      <c r="A5332" s="278">
        <v>124547</v>
      </c>
      <c r="B5332" s="279" t="s">
        <v>7091</v>
      </c>
      <c r="C5332" s="279" t="s">
        <v>164</v>
      </c>
      <c r="D5332" s="279" t="s">
        <v>326</v>
      </c>
      <c r="E5332" s="279" t="s">
        <v>5660</v>
      </c>
      <c r="F5332" s="315" t="s">
        <v>10295</v>
      </c>
      <c r="G5332" s="315" t="s">
        <v>402</v>
      </c>
      <c r="H5332" s="279" t="s">
        <v>425</v>
      </c>
      <c r="I5332" s="279" t="s">
        <v>542</v>
      </c>
      <c r="J5332" s="279" t="s">
        <v>8112</v>
      </c>
      <c r="K5332" s="280">
        <v>2016</v>
      </c>
      <c r="L5332" s="279" t="s">
        <v>418</v>
      </c>
      <c r="M5332" s="279" t="s">
        <v>394</v>
      </c>
      <c r="N5332" s="279" t="s">
        <v>394</v>
      </c>
      <c r="O5332" s="279" t="s">
        <v>394</v>
      </c>
      <c r="P5332" s="315">
        <v>0</v>
      </c>
      <c r="Q5332" s="278"/>
      <c r="R5332" s="303"/>
      <c r="S5332" s="279" t="s">
        <v>394</v>
      </c>
      <c r="T5332" s="279" t="s">
        <v>394</v>
      </c>
      <c r="U5332" s="303"/>
      <c r="V5332" s="303"/>
      <c r="W5332" s="303"/>
      <c r="X5332" s="303"/>
      <c r="Z5332" s="303"/>
      <c r="AA5332" s="303"/>
      <c r="AC5332" s="279" t="s">
        <v>394</v>
      </c>
      <c r="AF5332" s="276">
        <f>IFERROR(VLOOKUP(A5332,'[1]قوائم الترجمة'!AC$2:AD$2397,1,0),"م")</f>
        <v>124547</v>
      </c>
      <c r="AG5332" s="239"/>
      <c r="AH5332" s="240"/>
      <c r="AI5332" s="240"/>
      <c r="AJ5332" s="240"/>
      <c r="AL5332" s="267"/>
      <c r="AM5332" s="235"/>
      <c r="AO5332" s="255"/>
      <c r="AU5332" s="234"/>
    </row>
    <row r="5333" spans="1:47" ht="21.6" x14ac:dyDescent="0.65">
      <c r="A5333" s="278">
        <v>124548</v>
      </c>
      <c r="B5333" s="279" t="s">
        <v>7092</v>
      </c>
      <c r="C5333" s="279" t="s">
        <v>204</v>
      </c>
      <c r="D5333" s="279" t="s">
        <v>245</v>
      </c>
      <c r="E5333" s="279" t="s">
        <v>5660</v>
      </c>
      <c r="F5333" s="315" t="s">
        <v>10296</v>
      </c>
      <c r="G5333" s="315" t="s">
        <v>8158</v>
      </c>
      <c r="H5333" s="279" t="s">
        <v>425</v>
      </c>
      <c r="I5333" s="279" t="s">
        <v>5586</v>
      </c>
      <c r="J5333" s="279" t="s">
        <v>8101</v>
      </c>
      <c r="K5333" s="312"/>
      <c r="L5333" s="279" t="s">
        <v>8101</v>
      </c>
      <c r="M5333" s="279" t="s">
        <v>394</v>
      </c>
      <c r="N5333" s="279" t="s">
        <v>394</v>
      </c>
      <c r="O5333" s="279" t="s">
        <v>394</v>
      </c>
      <c r="P5333" s="315">
        <v>0</v>
      </c>
      <c r="Q5333" s="278"/>
      <c r="R5333" s="303"/>
      <c r="S5333" s="279" t="s">
        <v>394</v>
      </c>
      <c r="T5333" s="279" t="s">
        <v>394</v>
      </c>
      <c r="U5333" s="303"/>
      <c r="V5333" s="303"/>
      <c r="W5333" s="303"/>
      <c r="X5333" s="303"/>
      <c r="Z5333" s="303"/>
      <c r="AA5333" s="303"/>
      <c r="AC5333" s="279" t="s">
        <v>394</v>
      </c>
      <c r="AF5333" s="276">
        <f>IFERROR(VLOOKUP(A5333,'[1]قوائم الترجمة'!AC$2:AD$2397,1,0),"م")</f>
        <v>124548</v>
      </c>
      <c r="AG5333" s="239"/>
      <c r="AH5333" s="240"/>
      <c r="AI5333" s="240"/>
      <c r="AJ5333" s="240"/>
      <c r="AL5333" s="267"/>
      <c r="AM5333" s="235"/>
      <c r="AO5333" s="241"/>
      <c r="AU5333" s="234"/>
    </row>
    <row r="5334" spans="1:47" ht="21.6" x14ac:dyDescent="0.65">
      <c r="A5334" s="278">
        <v>124549</v>
      </c>
      <c r="B5334" s="279" t="s">
        <v>7093</v>
      </c>
      <c r="C5334" s="279" t="s">
        <v>68</v>
      </c>
      <c r="D5334" s="279" t="s">
        <v>121</v>
      </c>
      <c r="E5334" s="279" t="s">
        <v>423</v>
      </c>
      <c r="F5334" s="315" t="s">
        <v>9169</v>
      </c>
      <c r="G5334" s="315" t="s">
        <v>402</v>
      </c>
      <c r="H5334" s="279" t="s">
        <v>425</v>
      </c>
      <c r="I5334" s="279" t="s">
        <v>542</v>
      </c>
      <c r="J5334" s="279" t="s">
        <v>8112</v>
      </c>
      <c r="K5334" s="280">
        <v>2006</v>
      </c>
      <c r="L5334" s="279" t="s">
        <v>402</v>
      </c>
      <c r="M5334" s="279" t="s">
        <v>394</v>
      </c>
      <c r="N5334" s="279" t="s">
        <v>394</v>
      </c>
      <c r="O5334" s="279" t="s">
        <v>394</v>
      </c>
      <c r="P5334" s="315">
        <v>0</v>
      </c>
      <c r="Q5334" s="278"/>
      <c r="R5334" s="303"/>
      <c r="S5334" s="279" t="s">
        <v>394</v>
      </c>
      <c r="T5334" s="279" t="s">
        <v>394</v>
      </c>
      <c r="U5334" s="303"/>
      <c r="V5334" s="303"/>
      <c r="W5334" s="303"/>
      <c r="X5334" s="303"/>
      <c r="Z5334" s="303"/>
      <c r="AA5334" s="303"/>
      <c r="AC5334" s="279" t="s">
        <v>394</v>
      </c>
      <c r="AF5334" s="276">
        <f>IFERROR(VLOOKUP(A5334,'[1]قوائم الترجمة'!AC$2:AD$2397,1,0),"م")</f>
        <v>124549</v>
      </c>
      <c r="AG5334" s="239"/>
      <c r="AH5334" s="240"/>
      <c r="AI5334" s="240"/>
      <c r="AJ5334" s="240"/>
      <c r="AL5334" s="267"/>
      <c r="AM5334" s="235"/>
      <c r="AO5334" s="241"/>
      <c r="AU5334" s="234"/>
    </row>
    <row r="5335" spans="1:47" ht="21.6" x14ac:dyDescent="0.65">
      <c r="A5335" s="278">
        <v>124550</v>
      </c>
      <c r="B5335" s="279" t="s">
        <v>7095</v>
      </c>
      <c r="C5335" s="279" t="s">
        <v>105</v>
      </c>
      <c r="D5335" s="279" t="s">
        <v>302</v>
      </c>
      <c r="E5335" s="279" t="s">
        <v>394</v>
      </c>
      <c r="F5335"/>
      <c r="H5335" s="279" t="s">
        <v>394</v>
      </c>
      <c r="I5335" s="279" t="s">
        <v>542</v>
      </c>
      <c r="J5335" s="279" t="s">
        <v>394</v>
      </c>
      <c r="K5335" s="279" t="s">
        <v>394</v>
      </c>
      <c r="L5335" s="279" t="s">
        <v>394</v>
      </c>
      <c r="M5335" s="279" t="s">
        <v>394</v>
      </c>
      <c r="N5335" s="279" t="s">
        <v>394</v>
      </c>
      <c r="O5335" s="279" t="s">
        <v>394</v>
      </c>
      <c r="P5335" s="315">
        <v>0</v>
      </c>
      <c r="Q5335" s="279" t="s">
        <v>394</v>
      </c>
      <c r="R5335" s="279" t="s">
        <v>394</v>
      </c>
      <c r="S5335" s="279" t="s">
        <v>394</v>
      </c>
      <c r="T5335" s="279" t="s">
        <v>394</v>
      </c>
      <c r="U5335" s="279" t="s">
        <v>394</v>
      </c>
      <c r="V5335" s="279" t="s">
        <v>394</v>
      </c>
      <c r="W5335" s="279" t="s">
        <v>394</v>
      </c>
      <c r="X5335" s="279" t="s">
        <v>394</v>
      </c>
      <c r="Y5335" s="281"/>
      <c r="Z5335" s="279" t="s">
        <v>394</v>
      </c>
      <c r="AA5335" s="279" t="s">
        <v>394</v>
      </c>
      <c r="AB5335" s="281"/>
      <c r="AC5335" s="279" t="s">
        <v>394</v>
      </c>
      <c r="AF5335" s="276" t="str">
        <f>IFERROR(VLOOKUP(A5335,'[1]قوائم الترجمة'!AC$2:AD$2397,1,0),"م")</f>
        <v>م</v>
      </c>
      <c r="AG5335" s="239"/>
      <c r="AH5335" s="240"/>
      <c r="AI5335" s="240"/>
      <c r="AJ5335" s="240"/>
      <c r="AL5335" s="267"/>
      <c r="AM5335" s="235"/>
      <c r="AO5335" s="255"/>
      <c r="AU5335" s="234"/>
    </row>
    <row r="5336" spans="1:47" ht="21.6" x14ac:dyDescent="0.65">
      <c r="A5336" s="278">
        <v>124551</v>
      </c>
      <c r="B5336" s="279" t="s">
        <v>7112</v>
      </c>
      <c r="C5336" s="279" t="s">
        <v>163</v>
      </c>
      <c r="D5336" s="279" t="s">
        <v>581</v>
      </c>
      <c r="E5336" s="279" t="s">
        <v>424</v>
      </c>
      <c r="F5336" s="315" t="s">
        <v>10297</v>
      </c>
      <c r="G5336" s="315" t="s">
        <v>8188</v>
      </c>
      <c r="H5336" s="279" t="s">
        <v>425</v>
      </c>
      <c r="I5336" s="279" t="s">
        <v>542</v>
      </c>
      <c r="J5336" s="279" t="s">
        <v>403</v>
      </c>
      <c r="K5336" s="280">
        <v>2015</v>
      </c>
      <c r="L5336" s="279" t="s">
        <v>402</v>
      </c>
      <c r="M5336" s="279" t="s">
        <v>394</v>
      </c>
      <c r="N5336" s="279" t="s">
        <v>394</v>
      </c>
      <c r="O5336" s="279" t="s">
        <v>394</v>
      </c>
      <c r="P5336" s="315">
        <v>0</v>
      </c>
      <c r="Q5336" s="278"/>
      <c r="R5336" s="303"/>
      <c r="S5336" s="279" t="s">
        <v>394</v>
      </c>
      <c r="T5336" s="279" t="s">
        <v>394</v>
      </c>
      <c r="U5336" s="303"/>
      <c r="V5336" s="303"/>
      <c r="W5336" s="303"/>
      <c r="X5336" s="303"/>
      <c r="Z5336" s="303"/>
      <c r="AA5336" s="303"/>
      <c r="AC5336" s="279" t="s">
        <v>394</v>
      </c>
      <c r="AF5336" s="276">
        <f>IFERROR(VLOOKUP(A5336,'[1]قوائم الترجمة'!AC$2:AD$2397,1,0),"م")</f>
        <v>124551</v>
      </c>
      <c r="AG5336" s="239"/>
      <c r="AH5336" s="240"/>
      <c r="AI5336" s="240"/>
      <c r="AJ5336" s="240"/>
      <c r="AL5336" s="267"/>
      <c r="AM5336" s="235"/>
      <c r="AO5336" s="255"/>
      <c r="AU5336" s="234"/>
    </row>
    <row r="5337" spans="1:47" ht="21.6" x14ac:dyDescent="0.65">
      <c r="A5337" s="278">
        <v>124552</v>
      </c>
      <c r="B5337" s="279" t="s">
        <v>7122</v>
      </c>
      <c r="C5337" s="279" t="s">
        <v>692</v>
      </c>
      <c r="D5337" s="279" t="s">
        <v>531</v>
      </c>
      <c r="E5337" s="279" t="s">
        <v>424</v>
      </c>
      <c r="F5337" s="315" t="s">
        <v>10298</v>
      </c>
      <c r="G5337" s="315" t="s">
        <v>8500</v>
      </c>
      <c r="H5337" s="279" t="s">
        <v>425</v>
      </c>
      <c r="I5337" s="279" t="s">
        <v>542</v>
      </c>
      <c r="J5337" s="279" t="s">
        <v>426</v>
      </c>
      <c r="K5337" s="280">
        <v>2017</v>
      </c>
      <c r="L5337" s="279" t="s">
        <v>404</v>
      </c>
      <c r="M5337" s="279" t="s">
        <v>394</v>
      </c>
      <c r="N5337" s="279" t="s">
        <v>394</v>
      </c>
      <c r="O5337" s="279" t="s">
        <v>394</v>
      </c>
      <c r="P5337" s="315">
        <v>0</v>
      </c>
      <c r="Q5337" s="278"/>
      <c r="R5337" s="303"/>
      <c r="S5337" s="279" t="s">
        <v>394</v>
      </c>
      <c r="T5337" s="279" t="s">
        <v>394</v>
      </c>
      <c r="U5337" s="303"/>
      <c r="V5337" s="303"/>
      <c r="W5337" s="303"/>
      <c r="X5337" s="303"/>
      <c r="Z5337" s="303"/>
      <c r="AA5337" s="303"/>
      <c r="AC5337" s="279" t="s">
        <v>394</v>
      </c>
      <c r="AF5337" s="276">
        <f>IFERROR(VLOOKUP(A5337,'[1]قوائم الترجمة'!AC$2:AD$2397,1,0),"م")</f>
        <v>124552</v>
      </c>
      <c r="AG5337" s="239"/>
      <c r="AH5337" s="240"/>
      <c r="AI5337" s="240"/>
      <c r="AJ5337" s="240"/>
      <c r="AL5337" s="267"/>
      <c r="AM5337" s="235"/>
      <c r="AO5337" s="241"/>
      <c r="AU5337" s="234"/>
    </row>
    <row r="5338" spans="1:47" ht="21.6" x14ac:dyDescent="0.65">
      <c r="A5338" s="278">
        <v>124553</v>
      </c>
      <c r="B5338" s="279" t="s">
        <v>7125</v>
      </c>
      <c r="C5338" s="279" t="s">
        <v>10140</v>
      </c>
      <c r="D5338" s="279" t="s">
        <v>311</v>
      </c>
      <c r="E5338" s="279" t="s">
        <v>424</v>
      </c>
      <c r="F5338" s="315" t="s">
        <v>10299</v>
      </c>
      <c r="G5338" s="315" t="s">
        <v>10300</v>
      </c>
      <c r="H5338" s="279" t="s">
        <v>10301</v>
      </c>
      <c r="I5338" s="279" t="s">
        <v>542</v>
      </c>
      <c r="J5338" s="279" t="s">
        <v>403</v>
      </c>
      <c r="K5338" s="280">
        <v>2014</v>
      </c>
      <c r="L5338" s="279" t="s">
        <v>8114</v>
      </c>
      <c r="M5338" s="279" t="s">
        <v>394</v>
      </c>
      <c r="N5338" s="279" t="s">
        <v>394</v>
      </c>
      <c r="O5338" s="279" t="s">
        <v>394</v>
      </c>
      <c r="P5338" s="315">
        <v>0</v>
      </c>
      <c r="Q5338" s="278"/>
      <c r="R5338" s="303"/>
      <c r="S5338" s="279" t="s">
        <v>394</v>
      </c>
      <c r="T5338" s="279" t="s">
        <v>394</v>
      </c>
      <c r="U5338" s="303"/>
      <c r="V5338" s="303"/>
      <c r="W5338" s="303"/>
      <c r="X5338" s="303"/>
      <c r="Z5338" s="303"/>
      <c r="AA5338" s="303"/>
      <c r="AC5338" s="279" t="s">
        <v>394</v>
      </c>
      <c r="AF5338" s="276">
        <f>IFERROR(VLOOKUP(A5338,'[1]قوائم الترجمة'!AC$2:AD$2397,1,0),"م")</f>
        <v>124553</v>
      </c>
      <c r="AG5338" s="239"/>
      <c r="AH5338" s="240"/>
      <c r="AI5338" s="240"/>
      <c r="AJ5338" s="240"/>
      <c r="AL5338" s="267"/>
      <c r="AM5338" s="235"/>
      <c r="AO5338" s="241"/>
      <c r="AU5338" s="234"/>
    </row>
    <row r="5339" spans="1:47" ht="21.6" x14ac:dyDescent="0.65">
      <c r="A5339" s="278">
        <v>124554</v>
      </c>
      <c r="B5339" s="279" t="s">
        <v>7127</v>
      </c>
      <c r="C5339" s="279" t="s">
        <v>82</v>
      </c>
      <c r="D5339" s="279" t="s">
        <v>238</v>
      </c>
      <c r="E5339" s="279" t="s">
        <v>394</v>
      </c>
      <c r="F5339"/>
      <c r="H5339" s="279" t="s">
        <v>394</v>
      </c>
      <c r="I5339" s="279" t="s">
        <v>5586</v>
      </c>
      <c r="J5339" s="279" t="s">
        <v>394</v>
      </c>
      <c r="K5339" s="279" t="s">
        <v>394</v>
      </c>
      <c r="L5339" s="279" t="s">
        <v>394</v>
      </c>
      <c r="M5339" s="279" t="s">
        <v>394</v>
      </c>
      <c r="N5339" s="279" t="s">
        <v>394</v>
      </c>
      <c r="O5339" s="279" t="s">
        <v>394</v>
      </c>
      <c r="P5339" s="315">
        <v>0</v>
      </c>
      <c r="Q5339" s="279" t="s">
        <v>394</v>
      </c>
      <c r="R5339" s="279" t="s">
        <v>394</v>
      </c>
      <c r="S5339" s="279" t="s">
        <v>394</v>
      </c>
      <c r="T5339" s="279" t="s">
        <v>394</v>
      </c>
      <c r="U5339" s="279" t="s">
        <v>394</v>
      </c>
      <c r="V5339" s="279" t="s">
        <v>394</v>
      </c>
      <c r="W5339" s="279" t="s">
        <v>394</v>
      </c>
      <c r="X5339" s="279" t="s">
        <v>394</v>
      </c>
      <c r="Y5339" s="281"/>
      <c r="Z5339" s="279" t="s">
        <v>394</v>
      </c>
      <c r="AA5339" s="279" t="s">
        <v>394</v>
      </c>
      <c r="AB5339" s="281"/>
      <c r="AC5339" s="279" t="s">
        <v>394</v>
      </c>
      <c r="AF5339" s="276" t="str">
        <f>IFERROR(VLOOKUP(A5339,'[1]قوائم الترجمة'!AC$2:AD$2397,1,0),"م")</f>
        <v>م</v>
      </c>
      <c r="AG5339" s="239"/>
      <c r="AH5339" s="240"/>
      <c r="AI5339" s="240"/>
      <c r="AJ5339" s="240"/>
      <c r="AL5339" s="267"/>
      <c r="AM5339" s="235"/>
      <c r="AO5339" s="241"/>
      <c r="AU5339" s="234"/>
    </row>
    <row r="5340" spans="1:47" ht="21.6" x14ac:dyDescent="0.65">
      <c r="A5340" s="278">
        <v>124555</v>
      </c>
      <c r="B5340" s="279" t="s">
        <v>7139</v>
      </c>
      <c r="C5340" s="279" t="s">
        <v>557</v>
      </c>
      <c r="D5340" s="279" t="s">
        <v>237</v>
      </c>
      <c r="E5340" s="279" t="s">
        <v>394</v>
      </c>
      <c r="F5340"/>
      <c r="H5340" s="279" t="s">
        <v>394</v>
      </c>
      <c r="I5340" s="279" t="s">
        <v>5586</v>
      </c>
      <c r="J5340" s="279" t="s">
        <v>394</v>
      </c>
      <c r="K5340" s="279" t="s">
        <v>394</v>
      </c>
      <c r="L5340" s="279" t="s">
        <v>394</v>
      </c>
      <c r="M5340" s="279" t="s">
        <v>394</v>
      </c>
      <c r="N5340" s="279" t="s">
        <v>394</v>
      </c>
      <c r="O5340" s="279" t="s">
        <v>394</v>
      </c>
      <c r="P5340" s="315">
        <v>0</v>
      </c>
      <c r="Q5340" s="279" t="s">
        <v>394</v>
      </c>
      <c r="R5340" s="279" t="s">
        <v>394</v>
      </c>
      <c r="S5340" s="279" t="s">
        <v>394</v>
      </c>
      <c r="T5340" s="279" t="s">
        <v>394</v>
      </c>
      <c r="U5340" s="279" t="s">
        <v>394</v>
      </c>
      <c r="V5340" s="279" t="s">
        <v>394</v>
      </c>
      <c r="W5340" s="279" t="s">
        <v>394</v>
      </c>
      <c r="X5340" s="279" t="s">
        <v>394</v>
      </c>
      <c r="Y5340" s="281"/>
      <c r="Z5340" s="279" t="s">
        <v>394</v>
      </c>
      <c r="AA5340" s="279" t="s">
        <v>394</v>
      </c>
      <c r="AB5340" s="281"/>
      <c r="AC5340" s="279" t="s">
        <v>394</v>
      </c>
      <c r="AF5340" s="276" t="str">
        <f>IFERROR(VLOOKUP(A5340,'[1]قوائم الترجمة'!AC$2:AD$2397,1,0),"م")</f>
        <v>م</v>
      </c>
      <c r="AG5340" s="239"/>
      <c r="AH5340" s="240"/>
      <c r="AI5340" s="240"/>
      <c r="AJ5340" s="240"/>
      <c r="AL5340" s="267"/>
      <c r="AM5340" s="235"/>
      <c r="AO5340" s="255"/>
      <c r="AU5340" s="234"/>
    </row>
    <row r="5341" spans="1:47" ht="21.6" x14ac:dyDescent="0.65">
      <c r="A5341" s="278">
        <v>124556</v>
      </c>
      <c r="B5341" s="279" t="s">
        <v>7146</v>
      </c>
      <c r="C5341" s="279" t="s">
        <v>112</v>
      </c>
      <c r="D5341" s="279" t="s">
        <v>287</v>
      </c>
      <c r="E5341" s="279" t="s">
        <v>5660</v>
      </c>
      <c r="F5341" s="315" t="s">
        <v>10302</v>
      </c>
      <c r="G5341" s="315" t="s">
        <v>402</v>
      </c>
      <c r="H5341" s="279" t="s">
        <v>425</v>
      </c>
      <c r="I5341" s="279" t="s">
        <v>542</v>
      </c>
      <c r="J5341" s="279" t="s">
        <v>426</v>
      </c>
      <c r="K5341" s="280">
        <v>2020</v>
      </c>
      <c r="L5341" s="279" t="s">
        <v>402</v>
      </c>
      <c r="M5341" s="279" t="s">
        <v>394</v>
      </c>
      <c r="N5341" s="279" t="s">
        <v>394</v>
      </c>
      <c r="O5341" s="279" t="s">
        <v>394</v>
      </c>
      <c r="P5341" s="315">
        <v>0</v>
      </c>
      <c r="Q5341" s="278"/>
      <c r="R5341" s="303"/>
      <c r="S5341" s="279" t="s">
        <v>394</v>
      </c>
      <c r="T5341" s="279" t="s">
        <v>394</v>
      </c>
      <c r="U5341" s="303"/>
      <c r="V5341" s="303"/>
      <c r="W5341" s="303"/>
      <c r="X5341" s="303"/>
      <c r="Z5341" s="303"/>
      <c r="AA5341" s="303"/>
      <c r="AC5341" s="279" t="s">
        <v>394</v>
      </c>
      <c r="AF5341" s="276">
        <f>IFERROR(VLOOKUP(A5341,'[1]قوائم الترجمة'!AC$2:AD$2397,1,0),"م")</f>
        <v>124556</v>
      </c>
      <c r="AG5341" s="239"/>
      <c r="AH5341" s="240"/>
      <c r="AI5341" s="240"/>
      <c r="AJ5341" s="240"/>
      <c r="AL5341" s="267"/>
      <c r="AM5341" s="235"/>
      <c r="AO5341" s="255"/>
      <c r="AU5341" s="234"/>
    </row>
    <row r="5342" spans="1:47" ht="21.6" x14ac:dyDescent="0.65">
      <c r="A5342" s="278">
        <v>124557</v>
      </c>
      <c r="B5342" s="279" t="s">
        <v>7148</v>
      </c>
      <c r="C5342" s="279" t="s">
        <v>78</v>
      </c>
      <c r="D5342" s="279" t="s">
        <v>319</v>
      </c>
      <c r="E5342" s="279" t="s">
        <v>424</v>
      </c>
      <c r="F5342" s="315" t="s">
        <v>10303</v>
      </c>
      <c r="G5342" s="315" t="s">
        <v>10304</v>
      </c>
      <c r="H5342" s="279" t="s">
        <v>425</v>
      </c>
      <c r="I5342" s="279" t="s">
        <v>542</v>
      </c>
      <c r="J5342" s="279" t="s">
        <v>426</v>
      </c>
      <c r="K5342" s="280">
        <v>2015</v>
      </c>
      <c r="L5342" s="279" t="s">
        <v>411</v>
      </c>
      <c r="M5342" s="279" t="s">
        <v>394</v>
      </c>
      <c r="N5342" s="279" t="s">
        <v>394</v>
      </c>
      <c r="O5342" s="279" t="s">
        <v>394</v>
      </c>
      <c r="P5342" s="315">
        <v>0</v>
      </c>
      <c r="Q5342" s="278"/>
      <c r="R5342" s="303"/>
      <c r="S5342" s="279" t="s">
        <v>394</v>
      </c>
      <c r="T5342" s="279" t="s">
        <v>394</v>
      </c>
      <c r="U5342" s="303"/>
      <c r="V5342" s="303"/>
      <c r="W5342" s="303"/>
      <c r="X5342" s="303"/>
      <c r="Z5342" s="303"/>
      <c r="AA5342" s="303"/>
      <c r="AC5342" s="279" t="s">
        <v>394</v>
      </c>
      <c r="AF5342" s="276">
        <f>IFERROR(VLOOKUP(A5342,'[1]قوائم الترجمة'!AC$2:AD$2397,1,0),"م")</f>
        <v>124557</v>
      </c>
      <c r="AG5342" s="239"/>
      <c r="AH5342" s="240"/>
      <c r="AI5342" s="240"/>
      <c r="AJ5342" s="240"/>
      <c r="AL5342" s="267"/>
      <c r="AM5342" s="235"/>
      <c r="AO5342" s="241"/>
      <c r="AU5342" s="234"/>
    </row>
    <row r="5343" spans="1:47" ht="21.6" x14ac:dyDescent="0.65">
      <c r="A5343" s="278">
        <v>124558</v>
      </c>
      <c r="B5343" s="279" t="s">
        <v>7153</v>
      </c>
      <c r="C5343" s="279" t="s">
        <v>106</v>
      </c>
      <c r="D5343" s="279" t="s">
        <v>699</v>
      </c>
      <c r="E5343" s="279" t="s">
        <v>424</v>
      </c>
      <c r="F5343" s="315" t="s">
        <v>8378</v>
      </c>
      <c r="G5343" s="315" t="s">
        <v>8379</v>
      </c>
      <c r="H5343" s="279" t="s">
        <v>7215</v>
      </c>
      <c r="I5343" s="279" t="s">
        <v>5586</v>
      </c>
      <c r="J5343" s="279" t="s">
        <v>7215</v>
      </c>
      <c r="K5343" s="280">
        <v>0</v>
      </c>
      <c r="L5343" s="279" t="s">
        <v>7215</v>
      </c>
      <c r="M5343" s="279" t="s">
        <v>394</v>
      </c>
      <c r="N5343" s="279" t="s">
        <v>394</v>
      </c>
      <c r="O5343" s="279" t="s">
        <v>394</v>
      </c>
      <c r="P5343" s="315">
        <v>0</v>
      </c>
      <c r="Q5343" s="278"/>
      <c r="R5343" s="303"/>
      <c r="S5343" s="279" t="s">
        <v>394</v>
      </c>
      <c r="T5343" s="279" t="s">
        <v>394</v>
      </c>
      <c r="U5343" s="303"/>
      <c r="V5343" s="303"/>
      <c r="W5343" s="303"/>
      <c r="X5343" s="303"/>
      <c r="Z5343" s="303"/>
      <c r="AA5343" s="303"/>
      <c r="AC5343" s="279" t="s">
        <v>394</v>
      </c>
      <c r="AF5343" s="276">
        <f>IFERROR(VLOOKUP(A5343,'[1]قوائم الترجمة'!AC$2:AD$2397,1,0),"م")</f>
        <v>124558</v>
      </c>
      <c r="AG5343" s="239"/>
      <c r="AH5343" s="240"/>
      <c r="AI5343" s="240"/>
      <c r="AJ5343" s="240"/>
      <c r="AL5343" s="267"/>
      <c r="AM5343" s="235"/>
      <c r="AO5343" s="255"/>
      <c r="AU5343" s="234"/>
    </row>
    <row r="5344" spans="1:47" ht="21.6" x14ac:dyDescent="0.65">
      <c r="A5344" s="278">
        <v>124559</v>
      </c>
      <c r="B5344" s="279" t="s">
        <v>7156</v>
      </c>
      <c r="C5344" s="279" t="s">
        <v>160</v>
      </c>
      <c r="D5344" s="279" t="s">
        <v>332</v>
      </c>
      <c r="E5344" s="279" t="s">
        <v>394</v>
      </c>
      <c r="F5344"/>
      <c r="H5344" s="279" t="s">
        <v>394</v>
      </c>
      <c r="I5344" s="279" t="s">
        <v>5586</v>
      </c>
      <c r="J5344" s="279" t="s">
        <v>394</v>
      </c>
      <c r="K5344" s="279" t="s">
        <v>394</v>
      </c>
      <c r="L5344" s="279" t="s">
        <v>394</v>
      </c>
      <c r="M5344" s="279" t="s">
        <v>394</v>
      </c>
      <c r="N5344" s="279" t="s">
        <v>394</v>
      </c>
      <c r="O5344" s="279" t="s">
        <v>394</v>
      </c>
      <c r="P5344" s="315">
        <v>0</v>
      </c>
      <c r="Q5344" s="279" t="s">
        <v>394</v>
      </c>
      <c r="R5344" s="279" t="s">
        <v>394</v>
      </c>
      <c r="S5344" s="279" t="s">
        <v>394</v>
      </c>
      <c r="T5344" s="279" t="s">
        <v>394</v>
      </c>
      <c r="U5344" s="279" t="s">
        <v>394</v>
      </c>
      <c r="V5344" s="279" t="s">
        <v>394</v>
      </c>
      <c r="W5344" s="279" t="s">
        <v>394</v>
      </c>
      <c r="X5344" s="279" t="s">
        <v>394</v>
      </c>
      <c r="Y5344" s="281"/>
      <c r="Z5344" s="279" t="s">
        <v>394</v>
      </c>
      <c r="AA5344" s="279" t="s">
        <v>394</v>
      </c>
      <c r="AB5344" s="281"/>
      <c r="AC5344" s="279" t="s">
        <v>394</v>
      </c>
      <c r="AF5344" s="276" t="str">
        <f>IFERROR(VLOOKUP(A5344,'[1]قوائم الترجمة'!AC$2:AD$2397,1,0),"م")</f>
        <v>م</v>
      </c>
      <c r="AG5344" s="239"/>
      <c r="AH5344" s="240"/>
      <c r="AI5344" s="240"/>
      <c r="AJ5344" s="240"/>
      <c r="AL5344" s="267"/>
      <c r="AM5344" s="235"/>
      <c r="AO5344" s="241"/>
      <c r="AU5344" s="234"/>
    </row>
    <row r="5345" spans="1:47" ht="21.6" x14ac:dyDescent="0.65">
      <c r="A5345" s="278">
        <v>124560</v>
      </c>
      <c r="B5345" s="279" t="s">
        <v>7157</v>
      </c>
      <c r="C5345" s="279" t="s">
        <v>985</v>
      </c>
      <c r="D5345" s="279" t="s">
        <v>356</v>
      </c>
      <c r="E5345" s="279" t="s">
        <v>5660</v>
      </c>
      <c r="F5345" s="315" t="s">
        <v>10305</v>
      </c>
      <c r="G5345" s="315" t="s">
        <v>10306</v>
      </c>
      <c r="H5345" s="279" t="s">
        <v>425</v>
      </c>
      <c r="I5345" s="279" t="s">
        <v>542</v>
      </c>
      <c r="J5345" s="279" t="s">
        <v>426</v>
      </c>
      <c r="K5345" s="280">
        <v>2016</v>
      </c>
      <c r="L5345" s="279" t="s">
        <v>404</v>
      </c>
      <c r="M5345" s="279" t="s">
        <v>394</v>
      </c>
      <c r="N5345" s="279" t="s">
        <v>394</v>
      </c>
      <c r="O5345" s="279" t="s">
        <v>394</v>
      </c>
      <c r="P5345" s="315">
        <v>0</v>
      </c>
      <c r="Q5345" s="278"/>
      <c r="R5345" s="303"/>
      <c r="S5345" s="279" t="s">
        <v>394</v>
      </c>
      <c r="T5345" s="279" t="s">
        <v>394</v>
      </c>
      <c r="U5345" s="303"/>
      <c r="V5345" s="303"/>
      <c r="W5345" s="303"/>
      <c r="X5345" s="303"/>
      <c r="Z5345" s="303"/>
      <c r="AA5345" s="303"/>
      <c r="AC5345" s="279" t="s">
        <v>394</v>
      </c>
      <c r="AF5345" s="276">
        <f>IFERROR(VLOOKUP(A5345,'[1]قوائم الترجمة'!AC$2:AD$2397,1,0),"م")</f>
        <v>124560</v>
      </c>
      <c r="AG5345" s="239"/>
      <c r="AH5345" s="240"/>
      <c r="AI5345" s="240"/>
      <c r="AJ5345" s="240"/>
      <c r="AL5345" s="267"/>
      <c r="AM5345" s="235"/>
      <c r="AO5345" s="255"/>
      <c r="AU5345" s="234"/>
    </row>
    <row r="5346" spans="1:47" ht="21.6" x14ac:dyDescent="0.65">
      <c r="A5346" s="278">
        <v>124561</v>
      </c>
      <c r="B5346" s="279" t="s">
        <v>7158</v>
      </c>
      <c r="C5346" s="279" t="s">
        <v>65</v>
      </c>
      <c r="D5346" s="279" t="s">
        <v>273</v>
      </c>
      <c r="E5346" s="279" t="s">
        <v>424</v>
      </c>
      <c r="F5346" s="315" t="s">
        <v>8378</v>
      </c>
      <c r="G5346" s="315" t="s">
        <v>8379</v>
      </c>
      <c r="H5346" s="279" t="s">
        <v>7215</v>
      </c>
      <c r="I5346" s="279" t="s">
        <v>542</v>
      </c>
      <c r="J5346" s="279" t="s">
        <v>7215</v>
      </c>
      <c r="K5346" s="280">
        <v>0</v>
      </c>
      <c r="L5346" s="279" t="s">
        <v>7215</v>
      </c>
      <c r="M5346" s="279" t="s">
        <v>394</v>
      </c>
      <c r="N5346" s="279" t="s">
        <v>394</v>
      </c>
      <c r="O5346" s="279" t="s">
        <v>394</v>
      </c>
      <c r="P5346" s="315">
        <v>0</v>
      </c>
      <c r="Q5346" s="278"/>
      <c r="R5346" s="303"/>
      <c r="S5346" s="279" t="s">
        <v>394</v>
      </c>
      <c r="T5346" s="279" t="s">
        <v>394</v>
      </c>
      <c r="U5346" s="303"/>
      <c r="V5346" s="303"/>
      <c r="W5346" s="303"/>
      <c r="X5346" s="303"/>
      <c r="Z5346" s="303"/>
      <c r="AA5346" s="303"/>
      <c r="AC5346" s="279" t="s">
        <v>394</v>
      </c>
      <c r="AF5346" s="276">
        <f>IFERROR(VLOOKUP(A5346,'[1]قوائم الترجمة'!AC$2:AD$2397,1,0),"م")</f>
        <v>124561</v>
      </c>
      <c r="AG5346" s="239"/>
      <c r="AH5346" s="240"/>
      <c r="AI5346" s="240"/>
      <c r="AJ5346" s="240"/>
      <c r="AL5346" s="267"/>
      <c r="AM5346" s="235"/>
      <c r="AO5346" s="241"/>
      <c r="AU5346" s="234"/>
    </row>
    <row r="5347" spans="1:47" ht="21.6" x14ac:dyDescent="0.65">
      <c r="A5347" s="278">
        <v>124562</v>
      </c>
      <c r="B5347" s="279" t="s">
        <v>7168</v>
      </c>
      <c r="C5347" s="279" t="s">
        <v>1068</v>
      </c>
      <c r="D5347" s="279" t="s">
        <v>317</v>
      </c>
      <c r="E5347" s="279" t="s">
        <v>394</v>
      </c>
      <c r="F5347"/>
      <c r="H5347" s="279" t="s">
        <v>394</v>
      </c>
      <c r="I5347" s="279" t="s">
        <v>5586</v>
      </c>
      <c r="J5347" s="279" t="s">
        <v>394</v>
      </c>
      <c r="K5347" s="279" t="s">
        <v>394</v>
      </c>
      <c r="L5347" s="279" t="s">
        <v>394</v>
      </c>
      <c r="M5347" s="279" t="s">
        <v>394</v>
      </c>
      <c r="N5347" s="279" t="s">
        <v>394</v>
      </c>
      <c r="O5347" s="279" t="s">
        <v>394</v>
      </c>
      <c r="P5347" s="315">
        <v>0</v>
      </c>
      <c r="Q5347" s="279" t="s">
        <v>394</v>
      </c>
      <c r="R5347" s="279" t="s">
        <v>394</v>
      </c>
      <c r="S5347" s="279" t="s">
        <v>394</v>
      </c>
      <c r="T5347" s="279" t="s">
        <v>394</v>
      </c>
      <c r="U5347" s="279" t="s">
        <v>394</v>
      </c>
      <c r="V5347" s="279" t="s">
        <v>394</v>
      </c>
      <c r="W5347" s="279" t="s">
        <v>394</v>
      </c>
      <c r="X5347" s="279" t="s">
        <v>394</v>
      </c>
      <c r="Y5347" s="281"/>
      <c r="Z5347" s="279" t="s">
        <v>394</v>
      </c>
      <c r="AA5347" s="279" t="s">
        <v>394</v>
      </c>
      <c r="AB5347" s="281"/>
      <c r="AC5347" s="279" t="s">
        <v>394</v>
      </c>
      <c r="AF5347" s="276" t="str">
        <f>IFERROR(VLOOKUP(A5347,'[1]قوائم الترجمة'!AC$2:AD$2397,1,0),"م")</f>
        <v>م</v>
      </c>
      <c r="AG5347" s="239"/>
      <c r="AH5347" s="240"/>
      <c r="AI5347" s="240"/>
      <c r="AJ5347" s="240"/>
      <c r="AL5347" s="267"/>
      <c r="AM5347" s="235"/>
      <c r="AO5347" s="255"/>
      <c r="AU5347" s="234"/>
    </row>
    <row r="5348" spans="1:47" ht="21.6" x14ac:dyDescent="0.65">
      <c r="A5348" s="278">
        <v>124563</v>
      </c>
      <c r="B5348" s="279" t="s">
        <v>7169</v>
      </c>
      <c r="C5348" s="279" t="s">
        <v>68</v>
      </c>
      <c r="D5348" s="279" t="s">
        <v>296</v>
      </c>
      <c r="E5348" s="279" t="s">
        <v>394</v>
      </c>
      <c r="F5348"/>
      <c r="H5348" s="279" t="s">
        <v>394</v>
      </c>
      <c r="I5348" s="279" t="s">
        <v>5586</v>
      </c>
      <c r="J5348" s="279" t="s">
        <v>394</v>
      </c>
      <c r="K5348" s="279" t="s">
        <v>394</v>
      </c>
      <c r="L5348" s="279" t="s">
        <v>394</v>
      </c>
      <c r="M5348" s="279" t="s">
        <v>394</v>
      </c>
      <c r="N5348" s="279" t="s">
        <v>394</v>
      </c>
      <c r="O5348" s="279" t="s">
        <v>394</v>
      </c>
      <c r="P5348" s="315">
        <v>0</v>
      </c>
      <c r="Q5348" s="279" t="s">
        <v>394</v>
      </c>
      <c r="R5348" s="279" t="s">
        <v>394</v>
      </c>
      <c r="S5348" s="279" t="s">
        <v>394</v>
      </c>
      <c r="T5348" s="279" t="s">
        <v>394</v>
      </c>
      <c r="U5348" s="279" t="s">
        <v>394</v>
      </c>
      <c r="V5348" s="279" t="s">
        <v>394</v>
      </c>
      <c r="W5348" s="279" t="s">
        <v>394</v>
      </c>
      <c r="X5348" s="279" t="s">
        <v>394</v>
      </c>
      <c r="Y5348" s="281"/>
      <c r="Z5348" s="279" t="s">
        <v>394</v>
      </c>
      <c r="AA5348" s="279" t="s">
        <v>394</v>
      </c>
      <c r="AB5348" s="281"/>
      <c r="AC5348" s="279" t="s">
        <v>394</v>
      </c>
      <c r="AF5348" s="276" t="str">
        <f>IFERROR(VLOOKUP(A5348,'[1]قوائم الترجمة'!AC$2:AD$2397,1,0),"م")</f>
        <v>م</v>
      </c>
      <c r="AG5348" s="239"/>
      <c r="AH5348" s="240"/>
      <c r="AI5348" s="240"/>
      <c r="AJ5348" s="240"/>
      <c r="AL5348" s="267"/>
      <c r="AM5348" s="235"/>
      <c r="AO5348" s="255"/>
      <c r="AU5348" s="234"/>
    </row>
    <row r="5349" spans="1:47" ht="21.6" x14ac:dyDescent="0.65">
      <c r="A5349" s="278">
        <v>124564</v>
      </c>
      <c r="B5349" s="279" t="s">
        <v>7170</v>
      </c>
      <c r="C5349" s="279" t="s">
        <v>109</v>
      </c>
      <c r="D5349" s="279" t="s">
        <v>738</v>
      </c>
      <c r="E5349" s="279" t="s">
        <v>5660</v>
      </c>
      <c r="F5349" s="315" t="s">
        <v>10307</v>
      </c>
      <c r="G5349" s="315" t="s">
        <v>8140</v>
      </c>
      <c r="H5349" s="279" t="s">
        <v>425</v>
      </c>
      <c r="I5349" s="279" t="s">
        <v>542</v>
      </c>
      <c r="J5349" s="279" t="s">
        <v>8101</v>
      </c>
      <c r="K5349" s="312"/>
      <c r="L5349" s="279" t="s">
        <v>8101</v>
      </c>
      <c r="M5349" s="279" t="s">
        <v>394</v>
      </c>
      <c r="N5349" s="279" t="s">
        <v>394</v>
      </c>
      <c r="O5349" s="279" t="s">
        <v>394</v>
      </c>
      <c r="P5349" s="315">
        <v>0</v>
      </c>
      <c r="Q5349" s="278"/>
      <c r="R5349" s="303"/>
      <c r="S5349" s="279" t="s">
        <v>394</v>
      </c>
      <c r="T5349" s="279" t="s">
        <v>394</v>
      </c>
      <c r="U5349" s="303"/>
      <c r="V5349" s="303"/>
      <c r="W5349" s="303"/>
      <c r="X5349" s="303"/>
      <c r="Z5349" s="303"/>
      <c r="AA5349" s="303"/>
      <c r="AC5349" s="279" t="s">
        <v>394</v>
      </c>
      <c r="AF5349" s="276">
        <f>IFERROR(VLOOKUP(A5349,'[1]قوائم الترجمة'!AC$2:AD$2397,1,0),"م")</f>
        <v>124564</v>
      </c>
      <c r="AG5349" s="239"/>
      <c r="AH5349" s="240"/>
      <c r="AI5349" s="240"/>
      <c r="AJ5349" s="240"/>
      <c r="AL5349" s="267"/>
      <c r="AM5349" s="235"/>
      <c r="AO5349" s="241"/>
      <c r="AU5349" s="234"/>
    </row>
    <row r="5350" spans="1:47" ht="21.6" x14ac:dyDescent="0.65">
      <c r="A5350" s="278">
        <v>124565</v>
      </c>
      <c r="B5350" s="279" t="s">
        <v>7177</v>
      </c>
      <c r="C5350" s="279" t="s">
        <v>1104</v>
      </c>
      <c r="D5350" s="279" t="s">
        <v>7178</v>
      </c>
      <c r="E5350" s="279" t="s">
        <v>394</v>
      </c>
      <c r="F5350"/>
      <c r="H5350" s="279" t="s">
        <v>394</v>
      </c>
      <c r="I5350" s="279" t="s">
        <v>5586</v>
      </c>
      <c r="J5350" s="279" t="s">
        <v>394</v>
      </c>
      <c r="K5350" s="279" t="s">
        <v>394</v>
      </c>
      <c r="L5350" s="279" t="s">
        <v>394</v>
      </c>
      <c r="M5350" s="279" t="s">
        <v>394</v>
      </c>
      <c r="N5350" s="279" t="s">
        <v>394</v>
      </c>
      <c r="O5350" s="279" t="s">
        <v>394</v>
      </c>
      <c r="P5350" s="315">
        <v>0</v>
      </c>
      <c r="Q5350" s="279" t="s">
        <v>394</v>
      </c>
      <c r="R5350" s="279" t="s">
        <v>394</v>
      </c>
      <c r="S5350" s="279" t="s">
        <v>394</v>
      </c>
      <c r="T5350" s="279" t="s">
        <v>394</v>
      </c>
      <c r="U5350" s="279" t="s">
        <v>394</v>
      </c>
      <c r="V5350" s="279" t="s">
        <v>394</v>
      </c>
      <c r="W5350" s="279" t="s">
        <v>394</v>
      </c>
      <c r="X5350" s="279" t="s">
        <v>394</v>
      </c>
      <c r="Y5350" s="281"/>
      <c r="Z5350" s="279" t="s">
        <v>394</v>
      </c>
      <c r="AA5350" s="279" t="s">
        <v>394</v>
      </c>
      <c r="AB5350" s="281"/>
      <c r="AC5350" s="279" t="s">
        <v>394</v>
      </c>
      <c r="AF5350" s="276" t="str">
        <f>IFERROR(VLOOKUP(A5350,'[1]قوائم الترجمة'!AC$2:AD$2397,1,0),"م")</f>
        <v>م</v>
      </c>
      <c r="AG5350" s="239"/>
      <c r="AH5350" s="240"/>
      <c r="AI5350" s="240"/>
      <c r="AJ5350" s="240"/>
      <c r="AL5350" s="267"/>
      <c r="AM5350" s="235"/>
      <c r="AO5350" s="255"/>
      <c r="AU5350" s="234"/>
    </row>
    <row r="5351" spans="1:47" ht="21.6" x14ac:dyDescent="0.65">
      <c r="A5351" s="278">
        <v>124566</v>
      </c>
      <c r="B5351" s="279" t="s">
        <v>7180</v>
      </c>
      <c r="C5351" s="279" t="s">
        <v>664</v>
      </c>
      <c r="D5351" s="279" t="s">
        <v>1168</v>
      </c>
      <c r="E5351" s="279" t="s">
        <v>394</v>
      </c>
      <c r="F5351"/>
      <c r="H5351" s="279" t="s">
        <v>394</v>
      </c>
      <c r="I5351" s="279" t="s">
        <v>5586</v>
      </c>
      <c r="J5351" s="279" t="s">
        <v>394</v>
      </c>
      <c r="K5351" s="279" t="s">
        <v>394</v>
      </c>
      <c r="L5351" s="279" t="s">
        <v>394</v>
      </c>
      <c r="M5351" s="279" t="s">
        <v>394</v>
      </c>
      <c r="N5351" s="279" t="s">
        <v>394</v>
      </c>
      <c r="O5351" s="279" t="s">
        <v>394</v>
      </c>
      <c r="P5351" s="315">
        <v>0</v>
      </c>
      <c r="Q5351" s="279" t="s">
        <v>394</v>
      </c>
      <c r="R5351" s="279" t="s">
        <v>394</v>
      </c>
      <c r="S5351" s="279" t="s">
        <v>394</v>
      </c>
      <c r="T5351" s="279" t="s">
        <v>394</v>
      </c>
      <c r="U5351" s="279" t="s">
        <v>394</v>
      </c>
      <c r="V5351" s="279" t="s">
        <v>394</v>
      </c>
      <c r="W5351" s="279" t="s">
        <v>394</v>
      </c>
      <c r="X5351" s="279" t="s">
        <v>394</v>
      </c>
      <c r="Y5351" s="281"/>
      <c r="Z5351" s="279" t="s">
        <v>394</v>
      </c>
      <c r="AA5351" s="279" t="s">
        <v>394</v>
      </c>
      <c r="AB5351" s="281"/>
      <c r="AC5351" s="279" t="s">
        <v>394</v>
      </c>
      <c r="AF5351" s="276" t="str">
        <f>IFERROR(VLOOKUP(A5351,'[1]قوائم الترجمة'!AC$2:AD$2397,1,0),"م")</f>
        <v>م</v>
      </c>
      <c r="AG5351" s="239"/>
      <c r="AH5351" s="240"/>
      <c r="AI5351" s="240"/>
      <c r="AJ5351" s="240"/>
      <c r="AL5351" s="267"/>
      <c r="AM5351" s="235"/>
      <c r="AO5351" s="255"/>
      <c r="AU5351" s="234"/>
    </row>
    <row r="5352" spans="1:47" ht="21.6" x14ac:dyDescent="0.65">
      <c r="A5352" s="278">
        <v>124567</v>
      </c>
      <c r="B5352" s="279" t="s">
        <v>7182</v>
      </c>
      <c r="C5352" s="279" t="s">
        <v>10308</v>
      </c>
      <c r="D5352" s="279" t="s">
        <v>10309</v>
      </c>
      <c r="E5352" s="279" t="s">
        <v>424</v>
      </c>
      <c r="F5352" s="315" t="s">
        <v>10310</v>
      </c>
      <c r="G5352" s="315" t="s">
        <v>402</v>
      </c>
      <c r="H5352" s="279" t="s">
        <v>425</v>
      </c>
      <c r="I5352" s="279" t="s">
        <v>542</v>
      </c>
      <c r="J5352" s="279" t="s">
        <v>403</v>
      </c>
      <c r="K5352" s="280">
        <v>2021</v>
      </c>
      <c r="L5352" s="279" t="s">
        <v>402</v>
      </c>
      <c r="M5352" s="279" t="s">
        <v>394</v>
      </c>
      <c r="N5352" s="279" t="s">
        <v>394</v>
      </c>
      <c r="O5352" s="279" t="s">
        <v>394</v>
      </c>
      <c r="P5352" s="315">
        <v>0</v>
      </c>
      <c r="Q5352" s="278"/>
      <c r="R5352" s="303"/>
      <c r="S5352" s="279" t="s">
        <v>394</v>
      </c>
      <c r="T5352" s="279" t="s">
        <v>394</v>
      </c>
      <c r="U5352" s="303"/>
      <c r="V5352" s="303"/>
      <c r="W5352" s="303"/>
      <c r="X5352" s="303"/>
      <c r="Z5352" s="303"/>
      <c r="AA5352" s="303"/>
      <c r="AC5352" s="279" t="s">
        <v>394</v>
      </c>
      <c r="AF5352" s="276">
        <f>IFERROR(VLOOKUP(A5352,'[1]قوائم الترجمة'!AC$2:AD$2397,1,0),"م")</f>
        <v>124567</v>
      </c>
      <c r="AG5352" s="239"/>
      <c r="AH5352" s="240"/>
      <c r="AI5352" s="240"/>
      <c r="AJ5352" s="240"/>
      <c r="AL5352" s="267"/>
      <c r="AM5352" s="235"/>
      <c r="AO5352" s="255"/>
      <c r="AU5352" s="234"/>
    </row>
    <row r="5353" spans="1:47" ht="21.6" x14ac:dyDescent="0.65">
      <c r="A5353" s="278">
        <v>124568</v>
      </c>
      <c r="B5353" s="279" t="s">
        <v>7188</v>
      </c>
      <c r="C5353" s="279" t="s">
        <v>7189</v>
      </c>
      <c r="D5353" s="279" t="s">
        <v>357</v>
      </c>
      <c r="E5353" s="279" t="s">
        <v>394</v>
      </c>
      <c r="F5353"/>
      <c r="H5353" s="279" t="s">
        <v>394</v>
      </c>
      <c r="I5353" s="279" t="s">
        <v>5586</v>
      </c>
      <c r="J5353" s="279" t="s">
        <v>394</v>
      </c>
      <c r="K5353" s="279" t="s">
        <v>394</v>
      </c>
      <c r="L5353" s="279" t="s">
        <v>394</v>
      </c>
      <c r="M5353" s="279" t="s">
        <v>394</v>
      </c>
      <c r="N5353" s="279" t="s">
        <v>394</v>
      </c>
      <c r="O5353" s="279" t="s">
        <v>394</v>
      </c>
      <c r="P5353" s="315">
        <v>0</v>
      </c>
      <c r="Q5353" s="279" t="s">
        <v>394</v>
      </c>
      <c r="R5353" s="279" t="s">
        <v>394</v>
      </c>
      <c r="S5353" s="279" t="s">
        <v>394</v>
      </c>
      <c r="T5353" s="279" t="s">
        <v>394</v>
      </c>
      <c r="U5353" s="279" t="s">
        <v>394</v>
      </c>
      <c r="V5353" s="279" t="s">
        <v>394</v>
      </c>
      <c r="W5353" s="279" t="s">
        <v>394</v>
      </c>
      <c r="X5353" s="279" t="s">
        <v>394</v>
      </c>
      <c r="Y5353" s="281"/>
      <c r="Z5353" s="279" t="s">
        <v>394</v>
      </c>
      <c r="AA5353" s="279" t="s">
        <v>394</v>
      </c>
      <c r="AB5353" s="281"/>
      <c r="AC5353" s="279" t="s">
        <v>394</v>
      </c>
      <c r="AF5353" s="276" t="str">
        <f>IFERROR(VLOOKUP(A5353,'[1]قوائم الترجمة'!AC$2:AD$2397,1,0),"م")</f>
        <v>م</v>
      </c>
      <c r="AG5353" s="239"/>
      <c r="AH5353" s="240"/>
      <c r="AI5353" s="240"/>
      <c r="AJ5353" s="240"/>
      <c r="AL5353" s="267"/>
      <c r="AM5353" s="235"/>
      <c r="AO5353" s="241"/>
      <c r="AU5353" s="234"/>
    </row>
    <row r="5354" spans="1:47" ht="21.6" x14ac:dyDescent="0.65">
      <c r="A5354" s="278">
        <v>124569</v>
      </c>
      <c r="B5354" s="279" t="s">
        <v>7190</v>
      </c>
      <c r="C5354" s="279" t="s">
        <v>133</v>
      </c>
      <c r="D5354" s="279" t="s">
        <v>212</v>
      </c>
      <c r="E5354" s="279" t="s">
        <v>423</v>
      </c>
      <c r="F5354" s="315" t="s">
        <v>10311</v>
      </c>
      <c r="G5354" s="315" t="s">
        <v>402</v>
      </c>
      <c r="H5354" s="279" t="s">
        <v>425</v>
      </c>
      <c r="I5354" s="279" t="s">
        <v>540</v>
      </c>
      <c r="J5354" s="279" t="s">
        <v>403</v>
      </c>
      <c r="K5354" s="280">
        <v>2018</v>
      </c>
      <c r="L5354" s="279" t="s">
        <v>402</v>
      </c>
      <c r="M5354" s="279" t="s">
        <v>394</v>
      </c>
      <c r="N5354" s="279" t="s">
        <v>394</v>
      </c>
      <c r="O5354" s="279" t="s">
        <v>394</v>
      </c>
      <c r="P5354" s="315">
        <v>0</v>
      </c>
      <c r="Q5354" s="278"/>
      <c r="R5354" s="303"/>
      <c r="S5354" s="279" t="s">
        <v>394</v>
      </c>
      <c r="T5354" s="279" t="s">
        <v>394</v>
      </c>
      <c r="U5354" s="303"/>
      <c r="V5354" s="303"/>
      <c r="W5354" s="303"/>
      <c r="X5354" s="303"/>
      <c r="Z5354" s="303"/>
      <c r="AA5354" s="303"/>
      <c r="AC5354" s="279" t="s">
        <v>394</v>
      </c>
      <c r="AF5354" s="276">
        <f>IFERROR(VLOOKUP(A5354,'[1]قوائم الترجمة'!AC$2:AD$2397,1,0),"م")</f>
        <v>124569</v>
      </c>
      <c r="AG5354" s="239"/>
      <c r="AH5354" s="240"/>
      <c r="AI5354" s="240"/>
      <c r="AJ5354" s="240"/>
      <c r="AL5354" s="267"/>
      <c r="AM5354" s="235"/>
      <c r="AO5354" s="241"/>
      <c r="AU5354" s="234"/>
    </row>
    <row r="5355" spans="1:47" ht="21.6" x14ac:dyDescent="0.65">
      <c r="A5355" s="278">
        <v>124570</v>
      </c>
      <c r="B5355" s="279" t="s">
        <v>7196</v>
      </c>
      <c r="C5355" s="279" t="s">
        <v>7197</v>
      </c>
      <c r="D5355" s="279" t="s">
        <v>236</v>
      </c>
      <c r="E5355" s="279" t="s">
        <v>394</v>
      </c>
      <c r="F5355"/>
      <c r="H5355" s="279" t="s">
        <v>394</v>
      </c>
      <c r="I5355" s="279" t="s">
        <v>5586</v>
      </c>
      <c r="J5355" s="279" t="s">
        <v>394</v>
      </c>
      <c r="K5355" s="279" t="s">
        <v>394</v>
      </c>
      <c r="L5355" s="279" t="s">
        <v>394</v>
      </c>
      <c r="M5355" s="279" t="s">
        <v>394</v>
      </c>
      <c r="N5355" s="279" t="s">
        <v>394</v>
      </c>
      <c r="O5355" s="279" t="s">
        <v>394</v>
      </c>
      <c r="P5355" s="315">
        <v>0</v>
      </c>
      <c r="Q5355" s="279" t="s">
        <v>394</v>
      </c>
      <c r="R5355" s="279" t="s">
        <v>394</v>
      </c>
      <c r="S5355" s="279" t="s">
        <v>394</v>
      </c>
      <c r="T5355" s="279" t="s">
        <v>394</v>
      </c>
      <c r="U5355" s="279" t="s">
        <v>394</v>
      </c>
      <c r="V5355" s="279" t="s">
        <v>394</v>
      </c>
      <c r="W5355" s="279" t="s">
        <v>394</v>
      </c>
      <c r="X5355" s="279" t="s">
        <v>394</v>
      </c>
      <c r="Y5355" s="281"/>
      <c r="Z5355" s="279" t="s">
        <v>394</v>
      </c>
      <c r="AA5355" s="279" t="s">
        <v>394</v>
      </c>
      <c r="AB5355" s="281"/>
      <c r="AC5355" s="279" t="s">
        <v>394</v>
      </c>
      <c r="AF5355" s="276" t="str">
        <f>IFERROR(VLOOKUP(A5355,'[1]قوائم الترجمة'!AC$2:AD$2397,1,0),"م")</f>
        <v>م</v>
      </c>
      <c r="AG5355" s="239"/>
      <c r="AH5355" s="240"/>
      <c r="AI5355" s="240"/>
      <c r="AJ5355" s="240"/>
      <c r="AL5355" s="267"/>
      <c r="AM5355" s="235"/>
      <c r="AO5355" s="255"/>
      <c r="AU5355" s="234"/>
    </row>
    <row r="5356" spans="1:47" ht="21.6" x14ac:dyDescent="0.65">
      <c r="A5356" s="278">
        <v>124571</v>
      </c>
      <c r="B5356" s="279" t="s">
        <v>7198</v>
      </c>
      <c r="C5356" s="279" t="s">
        <v>7199</v>
      </c>
      <c r="D5356" s="279" t="s">
        <v>7200</v>
      </c>
      <c r="E5356" s="279" t="s">
        <v>394</v>
      </c>
      <c r="F5356"/>
      <c r="H5356" s="279" t="s">
        <v>394</v>
      </c>
      <c r="I5356" s="279" t="s">
        <v>5586</v>
      </c>
      <c r="J5356" s="279" t="s">
        <v>394</v>
      </c>
      <c r="K5356" s="279" t="s">
        <v>394</v>
      </c>
      <c r="L5356" s="279" t="s">
        <v>394</v>
      </c>
      <c r="M5356" s="279" t="s">
        <v>394</v>
      </c>
      <c r="N5356" s="279" t="s">
        <v>394</v>
      </c>
      <c r="O5356" s="279" t="s">
        <v>394</v>
      </c>
      <c r="P5356" s="315">
        <v>0</v>
      </c>
      <c r="Q5356" s="279" t="s">
        <v>394</v>
      </c>
      <c r="R5356" s="279" t="s">
        <v>394</v>
      </c>
      <c r="S5356" s="279" t="s">
        <v>394</v>
      </c>
      <c r="T5356" s="279" t="s">
        <v>394</v>
      </c>
      <c r="U5356" s="279" t="s">
        <v>394</v>
      </c>
      <c r="V5356" s="279" t="s">
        <v>394</v>
      </c>
      <c r="W5356" s="279" t="s">
        <v>394</v>
      </c>
      <c r="X5356" s="279" t="s">
        <v>394</v>
      </c>
      <c r="Y5356" s="281"/>
      <c r="Z5356" s="279" t="s">
        <v>394</v>
      </c>
      <c r="AA5356" s="279" t="s">
        <v>394</v>
      </c>
      <c r="AB5356" s="281"/>
      <c r="AC5356" s="279" t="s">
        <v>394</v>
      </c>
      <c r="AF5356" s="276" t="str">
        <f>IFERROR(VLOOKUP(A5356,'[1]قوائم الترجمة'!AC$2:AD$2397,1,0),"م")</f>
        <v>م</v>
      </c>
      <c r="AG5356" s="239"/>
      <c r="AH5356" s="240"/>
      <c r="AI5356" s="240"/>
      <c r="AJ5356" s="240"/>
      <c r="AL5356" s="267"/>
      <c r="AM5356" s="235"/>
      <c r="AO5356" s="255"/>
      <c r="AU5356" s="234"/>
    </row>
    <row r="5357" spans="1:47" ht="21.6" x14ac:dyDescent="0.65">
      <c r="A5357" s="278">
        <v>124572</v>
      </c>
      <c r="B5357" s="279" t="s">
        <v>7202</v>
      </c>
      <c r="C5357" s="279" t="s">
        <v>1121</v>
      </c>
      <c r="D5357" s="279" t="s">
        <v>6260</v>
      </c>
      <c r="E5357" s="279" t="s">
        <v>394</v>
      </c>
      <c r="F5357"/>
      <c r="H5357" s="279" t="s">
        <v>394</v>
      </c>
      <c r="I5357" s="279" t="s">
        <v>542</v>
      </c>
      <c r="J5357" s="279" t="s">
        <v>394</v>
      </c>
      <c r="K5357" s="279" t="s">
        <v>394</v>
      </c>
      <c r="L5357" s="279" t="s">
        <v>394</v>
      </c>
      <c r="M5357" s="279" t="s">
        <v>394</v>
      </c>
      <c r="N5357" s="279" t="s">
        <v>394</v>
      </c>
      <c r="O5357" s="279" t="s">
        <v>394</v>
      </c>
      <c r="P5357" s="315">
        <v>0</v>
      </c>
      <c r="Q5357" s="279" t="s">
        <v>394</v>
      </c>
      <c r="R5357" s="279" t="s">
        <v>394</v>
      </c>
      <c r="S5357" s="279" t="s">
        <v>394</v>
      </c>
      <c r="T5357" s="279" t="s">
        <v>394</v>
      </c>
      <c r="U5357" s="279" t="s">
        <v>394</v>
      </c>
      <c r="V5357" s="279" t="s">
        <v>394</v>
      </c>
      <c r="W5357" s="279" t="s">
        <v>394</v>
      </c>
      <c r="X5357" s="279" t="s">
        <v>394</v>
      </c>
      <c r="Y5357" s="281"/>
      <c r="Z5357" s="279" t="s">
        <v>394</v>
      </c>
      <c r="AA5357" s="279" t="s">
        <v>394</v>
      </c>
      <c r="AB5357" s="281"/>
      <c r="AC5357" s="279" t="s">
        <v>394</v>
      </c>
      <c r="AF5357" s="276" t="str">
        <f>IFERROR(VLOOKUP(A5357,'[1]قوائم الترجمة'!AC$2:AD$2397,1,0),"م")</f>
        <v>م</v>
      </c>
      <c r="AG5357" s="239"/>
      <c r="AH5357" s="240"/>
      <c r="AI5357" s="240"/>
      <c r="AJ5357" s="240"/>
      <c r="AL5357" s="267"/>
      <c r="AM5357" s="235"/>
      <c r="AO5357" s="255"/>
      <c r="AU5357" s="234"/>
    </row>
    <row r="5358" spans="1:47" ht="21.6" x14ac:dyDescent="0.65">
      <c r="A5358" s="278">
        <v>124573</v>
      </c>
      <c r="B5358" s="279" t="s">
        <v>7204</v>
      </c>
      <c r="C5358" s="279" t="s">
        <v>6161</v>
      </c>
      <c r="D5358" s="279" t="s">
        <v>266</v>
      </c>
      <c r="E5358" s="279" t="s">
        <v>424</v>
      </c>
      <c r="F5358" s="315" t="s">
        <v>10312</v>
      </c>
      <c r="G5358" s="315" t="s">
        <v>402</v>
      </c>
      <c r="H5358" s="279" t="s">
        <v>425</v>
      </c>
      <c r="I5358" s="279" t="s">
        <v>542</v>
      </c>
      <c r="J5358" s="279" t="s">
        <v>426</v>
      </c>
      <c r="K5358" s="280">
        <v>2006</v>
      </c>
      <c r="L5358" s="279" t="s">
        <v>404</v>
      </c>
      <c r="M5358" s="279" t="s">
        <v>394</v>
      </c>
      <c r="N5358" s="279" t="s">
        <v>394</v>
      </c>
      <c r="O5358" s="279" t="s">
        <v>394</v>
      </c>
      <c r="P5358" s="315">
        <v>0</v>
      </c>
      <c r="Q5358" s="278"/>
      <c r="R5358" s="303"/>
      <c r="S5358" s="279" t="s">
        <v>394</v>
      </c>
      <c r="T5358" s="279" t="s">
        <v>394</v>
      </c>
      <c r="U5358" s="303"/>
      <c r="V5358" s="303"/>
      <c r="W5358" s="303"/>
      <c r="X5358" s="303"/>
      <c r="Z5358" s="303"/>
      <c r="AA5358" s="303"/>
      <c r="AC5358" s="279" t="s">
        <v>394</v>
      </c>
      <c r="AF5358" s="276">
        <f>IFERROR(VLOOKUP(A5358,'[1]قوائم الترجمة'!AC$2:AD$2397,1,0),"م")</f>
        <v>124573</v>
      </c>
      <c r="AG5358" s="239"/>
      <c r="AH5358" s="240"/>
      <c r="AI5358" s="240"/>
      <c r="AJ5358" s="240"/>
      <c r="AL5358" s="267"/>
      <c r="AM5358" s="235"/>
      <c r="AO5358" s="241"/>
      <c r="AU5358" s="234"/>
    </row>
    <row r="5359" spans="1:47" ht="21.6" x14ac:dyDescent="0.65">
      <c r="A5359" s="278">
        <v>124574</v>
      </c>
      <c r="B5359" s="279" t="s">
        <v>7205</v>
      </c>
      <c r="C5359" s="279" t="s">
        <v>90</v>
      </c>
      <c r="D5359" s="279" t="s">
        <v>6828</v>
      </c>
      <c r="E5359" s="279" t="s">
        <v>5660</v>
      </c>
      <c r="F5359" s="315" t="s">
        <v>10313</v>
      </c>
      <c r="G5359" s="315" t="s">
        <v>10314</v>
      </c>
      <c r="H5359" s="279" t="s">
        <v>425</v>
      </c>
      <c r="I5359" s="279" t="s">
        <v>540</v>
      </c>
      <c r="J5359" s="279" t="s">
        <v>403</v>
      </c>
      <c r="K5359" s="280">
        <v>2018</v>
      </c>
      <c r="L5359" s="279" t="s">
        <v>402</v>
      </c>
      <c r="M5359" s="279" t="s">
        <v>394</v>
      </c>
      <c r="N5359" s="279" t="s">
        <v>394</v>
      </c>
      <c r="O5359" s="279" t="s">
        <v>394</v>
      </c>
      <c r="P5359" s="315">
        <v>0</v>
      </c>
      <c r="Q5359" s="278"/>
      <c r="R5359" s="303"/>
      <c r="S5359" s="279" t="s">
        <v>394</v>
      </c>
      <c r="T5359" s="279" t="s">
        <v>394</v>
      </c>
      <c r="U5359" s="303"/>
      <c r="V5359" s="303"/>
      <c r="W5359" s="303"/>
      <c r="X5359" s="303"/>
      <c r="Z5359" s="303"/>
      <c r="AA5359" s="303"/>
      <c r="AC5359" s="279" t="s">
        <v>394</v>
      </c>
      <c r="AF5359" s="276">
        <f>IFERROR(VLOOKUP(A5359,'[1]قوائم الترجمة'!AC$2:AD$2397,1,0),"م")</f>
        <v>124574</v>
      </c>
      <c r="AG5359" s="239"/>
      <c r="AH5359" s="240"/>
      <c r="AI5359" s="240"/>
      <c r="AJ5359" s="240"/>
      <c r="AL5359" s="267"/>
      <c r="AM5359" s="235"/>
      <c r="AO5359" s="241"/>
      <c r="AU5359" s="234"/>
    </row>
    <row r="5360" spans="1:47" ht="21.6" x14ac:dyDescent="0.65">
      <c r="A5360" s="278">
        <v>124575</v>
      </c>
      <c r="B5360" s="279" t="s">
        <v>7213</v>
      </c>
      <c r="C5360" s="279" t="s">
        <v>6268</v>
      </c>
      <c r="D5360" s="279" t="s">
        <v>7214</v>
      </c>
      <c r="E5360" s="279" t="s">
        <v>424</v>
      </c>
      <c r="F5360" s="315" t="s">
        <v>10315</v>
      </c>
      <c r="G5360" s="315" t="s">
        <v>10316</v>
      </c>
      <c r="H5360" s="279" t="s">
        <v>425</v>
      </c>
      <c r="I5360" s="279" t="s">
        <v>542</v>
      </c>
      <c r="J5360" s="279" t="s">
        <v>403</v>
      </c>
      <c r="K5360" s="280">
        <v>2020</v>
      </c>
      <c r="L5360" s="279" t="s">
        <v>404</v>
      </c>
      <c r="M5360" s="279" t="s">
        <v>394</v>
      </c>
      <c r="N5360" s="279" t="s">
        <v>394</v>
      </c>
      <c r="O5360" s="279" t="s">
        <v>394</v>
      </c>
      <c r="P5360" s="315">
        <v>0</v>
      </c>
      <c r="Q5360" s="278"/>
      <c r="R5360" s="303"/>
      <c r="S5360" s="279" t="s">
        <v>394</v>
      </c>
      <c r="T5360" s="279" t="s">
        <v>394</v>
      </c>
      <c r="U5360" s="303"/>
      <c r="V5360" s="303"/>
      <c r="W5360" s="303"/>
      <c r="X5360" s="303"/>
      <c r="Z5360" s="303"/>
      <c r="AA5360" s="303"/>
      <c r="AC5360" s="279" t="s">
        <v>394</v>
      </c>
      <c r="AF5360" s="276">
        <f>IFERROR(VLOOKUP(A5360,'[1]قوائم الترجمة'!AC$2:AD$2397,1,0),"م")</f>
        <v>124575</v>
      </c>
      <c r="AG5360" s="239"/>
      <c r="AH5360" s="240"/>
      <c r="AI5360" s="240"/>
      <c r="AJ5360" s="240"/>
      <c r="AL5360" s="267"/>
      <c r="AM5360" s="235"/>
      <c r="AO5360" s="241"/>
      <c r="AU5360" s="234"/>
    </row>
    <row r="5361" spans="1:47" ht="21.6" x14ac:dyDescent="0.65">
      <c r="A5361" s="278">
        <v>124576</v>
      </c>
      <c r="B5361" s="279" t="s">
        <v>7218</v>
      </c>
      <c r="C5361" s="279" t="s">
        <v>10317</v>
      </c>
      <c r="D5361" s="279" t="s">
        <v>354</v>
      </c>
      <c r="E5361" s="279" t="s">
        <v>424</v>
      </c>
      <c r="F5361" s="315" t="s">
        <v>9927</v>
      </c>
      <c r="G5361" s="315" t="s">
        <v>10318</v>
      </c>
      <c r="H5361" s="279" t="s">
        <v>425</v>
      </c>
      <c r="I5361" s="279" t="s">
        <v>5586</v>
      </c>
      <c r="J5361" s="279" t="s">
        <v>403</v>
      </c>
      <c r="K5361" s="280">
        <v>2018</v>
      </c>
      <c r="L5361" s="279" t="s">
        <v>414</v>
      </c>
      <c r="M5361" s="279" t="s">
        <v>394</v>
      </c>
      <c r="N5361" s="279" t="s">
        <v>10319</v>
      </c>
      <c r="O5361" s="279" t="s">
        <v>8429</v>
      </c>
      <c r="P5361" s="279">
        <v>1000</v>
      </c>
      <c r="Q5361" s="278"/>
      <c r="R5361" s="303"/>
      <c r="S5361" s="279" t="s">
        <v>394</v>
      </c>
      <c r="T5361" s="279"/>
      <c r="U5361" s="303"/>
      <c r="V5361" s="303"/>
      <c r="W5361" s="303"/>
      <c r="X5361" s="303"/>
      <c r="Z5361" s="303"/>
      <c r="AA5361" s="303"/>
      <c r="AC5361" s="279" t="s">
        <v>394</v>
      </c>
      <c r="AF5361" s="276">
        <f>IFERROR(VLOOKUP(A5361,'[1]قوائم الترجمة'!AC$2:AD$2397,1,0),"م")</f>
        <v>124576</v>
      </c>
      <c r="AG5361" s="239"/>
      <c r="AH5361" s="240"/>
      <c r="AI5361" s="240"/>
      <c r="AJ5361" s="240"/>
      <c r="AL5361" s="267"/>
      <c r="AM5361" s="235"/>
      <c r="AO5361" s="241"/>
      <c r="AU5361" s="234"/>
    </row>
    <row r="5362" spans="1:47" ht="21.6" x14ac:dyDescent="0.65">
      <c r="A5362" s="278">
        <v>124577</v>
      </c>
      <c r="B5362" s="279" t="s">
        <v>7220</v>
      </c>
      <c r="C5362" s="279" t="s">
        <v>108</v>
      </c>
      <c r="D5362" s="279" t="s">
        <v>268</v>
      </c>
      <c r="E5362" s="279" t="s">
        <v>424</v>
      </c>
      <c r="F5362" s="315" t="s">
        <v>394</v>
      </c>
      <c r="G5362" s="315" t="s">
        <v>8101</v>
      </c>
      <c r="H5362" s="279" t="s">
        <v>425</v>
      </c>
      <c r="I5362" s="279" t="s">
        <v>542</v>
      </c>
      <c r="J5362" s="279" t="s">
        <v>403</v>
      </c>
      <c r="K5362" s="312"/>
      <c r="L5362" s="279" t="s">
        <v>417</v>
      </c>
      <c r="M5362" s="279" t="s">
        <v>394</v>
      </c>
      <c r="N5362" s="279" t="s">
        <v>394</v>
      </c>
      <c r="O5362" s="279" t="s">
        <v>394</v>
      </c>
      <c r="P5362" s="315">
        <v>0</v>
      </c>
      <c r="Q5362" s="278"/>
      <c r="R5362" s="303"/>
      <c r="S5362" s="279" t="s">
        <v>394</v>
      </c>
      <c r="T5362" s="279" t="s">
        <v>394</v>
      </c>
      <c r="U5362" s="303"/>
      <c r="V5362" s="303"/>
      <c r="W5362" s="303"/>
      <c r="X5362" s="303"/>
      <c r="Z5362" s="303"/>
      <c r="AA5362" s="303"/>
      <c r="AC5362" s="279" t="s">
        <v>394</v>
      </c>
      <c r="AF5362" s="276">
        <f>IFERROR(VLOOKUP(A5362,'[1]قوائم الترجمة'!AC$2:AD$2397,1,0),"م")</f>
        <v>124577</v>
      </c>
      <c r="AG5362" s="239"/>
      <c r="AH5362" s="240"/>
      <c r="AI5362" s="240"/>
      <c r="AJ5362" s="240"/>
      <c r="AL5362" s="267"/>
      <c r="AM5362" s="235"/>
      <c r="AO5362" s="241"/>
      <c r="AU5362" s="234"/>
    </row>
    <row r="5363" spans="1:47" ht="21.6" x14ac:dyDescent="0.65">
      <c r="A5363" s="278">
        <v>124578</v>
      </c>
      <c r="B5363" s="279" t="s">
        <v>7222</v>
      </c>
      <c r="C5363" s="279" t="s">
        <v>10320</v>
      </c>
      <c r="D5363" s="279" t="s">
        <v>10321</v>
      </c>
      <c r="E5363" s="279" t="s">
        <v>424</v>
      </c>
      <c r="F5363" s="315" t="s">
        <v>10322</v>
      </c>
      <c r="G5363" s="315" t="s">
        <v>402</v>
      </c>
      <c r="H5363" s="279" t="s">
        <v>425</v>
      </c>
      <c r="I5363" s="279" t="s">
        <v>542</v>
      </c>
      <c r="J5363" s="279" t="s">
        <v>426</v>
      </c>
      <c r="K5363" s="280">
        <v>2009</v>
      </c>
      <c r="L5363" s="279" t="s">
        <v>404</v>
      </c>
      <c r="M5363" s="279" t="s">
        <v>394</v>
      </c>
      <c r="N5363" s="279" t="s">
        <v>394</v>
      </c>
      <c r="O5363" s="279" t="s">
        <v>394</v>
      </c>
      <c r="P5363" s="315">
        <v>0</v>
      </c>
      <c r="Q5363" s="278"/>
      <c r="R5363" s="303"/>
      <c r="S5363" s="279" t="s">
        <v>394</v>
      </c>
      <c r="T5363" s="279" t="s">
        <v>394</v>
      </c>
      <c r="U5363" s="303"/>
      <c r="V5363" s="303"/>
      <c r="W5363" s="303"/>
      <c r="X5363" s="303"/>
      <c r="Z5363" s="303"/>
      <c r="AA5363" s="303"/>
      <c r="AC5363" s="279" t="s">
        <v>394</v>
      </c>
      <c r="AF5363" s="276">
        <f>IFERROR(VLOOKUP(A5363,'[1]قوائم الترجمة'!AC$2:AD$2397,1,0),"م")</f>
        <v>124578</v>
      </c>
      <c r="AG5363" s="239"/>
      <c r="AH5363" s="240"/>
      <c r="AI5363" s="240"/>
      <c r="AJ5363" s="240"/>
      <c r="AL5363" s="267"/>
      <c r="AM5363" s="235"/>
      <c r="AO5363" s="241"/>
      <c r="AU5363" s="234"/>
    </row>
    <row r="5364" spans="1:47" ht="21.6" x14ac:dyDescent="0.65">
      <c r="A5364" s="278">
        <v>124579</v>
      </c>
      <c r="B5364" s="279" t="s">
        <v>7228</v>
      </c>
      <c r="C5364" s="279" t="s">
        <v>68</v>
      </c>
      <c r="D5364" s="279" t="s">
        <v>5698</v>
      </c>
      <c r="E5364" s="279" t="s">
        <v>424</v>
      </c>
      <c r="F5364" s="315" t="s">
        <v>10323</v>
      </c>
      <c r="G5364" s="315" t="s">
        <v>10324</v>
      </c>
      <c r="H5364" s="279" t="s">
        <v>425</v>
      </c>
      <c r="I5364" s="279" t="s">
        <v>541</v>
      </c>
      <c r="J5364" s="279" t="s">
        <v>403</v>
      </c>
      <c r="K5364" s="280">
        <v>2012</v>
      </c>
      <c r="L5364" s="279" t="s">
        <v>422</v>
      </c>
      <c r="M5364" s="279" t="s">
        <v>394</v>
      </c>
      <c r="N5364" s="279" t="s">
        <v>394</v>
      </c>
      <c r="O5364" s="279" t="s">
        <v>394</v>
      </c>
      <c r="P5364" s="315">
        <v>0</v>
      </c>
      <c r="Q5364" s="278"/>
      <c r="R5364" s="303"/>
      <c r="S5364" s="279" t="s">
        <v>394</v>
      </c>
      <c r="T5364" s="279" t="s">
        <v>394</v>
      </c>
      <c r="U5364" s="303"/>
      <c r="V5364" s="303"/>
      <c r="W5364" s="303"/>
      <c r="X5364" s="303"/>
      <c r="Z5364" s="303"/>
      <c r="AA5364" s="303"/>
      <c r="AC5364" s="279" t="s">
        <v>394</v>
      </c>
      <c r="AF5364" s="276">
        <f>IFERROR(VLOOKUP(A5364,'[1]قوائم الترجمة'!AC$2:AD$2397,1,0),"م")</f>
        <v>124579</v>
      </c>
      <c r="AG5364" s="239"/>
      <c r="AH5364" s="240"/>
      <c r="AI5364" s="240"/>
      <c r="AJ5364" s="240"/>
      <c r="AL5364" s="267"/>
      <c r="AM5364" s="235"/>
      <c r="AO5364" s="241"/>
      <c r="AU5364" s="234"/>
    </row>
    <row r="5365" spans="1:47" ht="21.6" x14ac:dyDescent="0.65">
      <c r="A5365" s="278">
        <v>124580</v>
      </c>
      <c r="B5365" s="279" t="s">
        <v>7235</v>
      </c>
      <c r="C5365" s="279" t="s">
        <v>120</v>
      </c>
      <c r="D5365" s="279" t="s">
        <v>512</v>
      </c>
      <c r="E5365" s="279" t="s">
        <v>424</v>
      </c>
      <c r="F5365" s="315" t="s">
        <v>10325</v>
      </c>
      <c r="G5365" s="315" t="s">
        <v>417</v>
      </c>
      <c r="H5365" s="279" t="s">
        <v>425</v>
      </c>
      <c r="I5365" s="279" t="s">
        <v>542</v>
      </c>
      <c r="J5365" s="279" t="s">
        <v>403</v>
      </c>
      <c r="K5365" s="280">
        <v>2020</v>
      </c>
      <c r="L5365" s="279" t="s">
        <v>417</v>
      </c>
      <c r="M5365" s="279" t="s">
        <v>394</v>
      </c>
      <c r="N5365" s="279" t="s">
        <v>394</v>
      </c>
      <c r="O5365" s="279" t="s">
        <v>394</v>
      </c>
      <c r="P5365" s="315">
        <v>0</v>
      </c>
      <c r="Q5365" s="278"/>
      <c r="R5365" s="303"/>
      <c r="S5365" s="279" t="s">
        <v>394</v>
      </c>
      <c r="T5365" s="279" t="s">
        <v>394</v>
      </c>
      <c r="U5365" s="303"/>
      <c r="V5365" s="303"/>
      <c r="W5365" s="303"/>
      <c r="X5365" s="303"/>
      <c r="Z5365" s="303"/>
      <c r="AA5365" s="303"/>
      <c r="AC5365" s="279" t="s">
        <v>394</v>
      </c>
      <c r="AF5365" s="276">
        <f>IFERROR(VLOOKUP(A5365,'[1]قوائم الترجمة'!AC$2:AD$2397,1,0),"م")</f>
        <v>124580</v>
      </c>
      <c r="AG5365" s="239"/>
      <c r="AH5365" s="240"/>
      <c r="AI5365" s="240"/>
      <c r="AJ5365" s="240"/>
      <c r="AL5365" s="267"/>
      <c r="AM5365" s="235"/>
      <c r="AO5365" s="241"/>
      <c r="AU5365" s="234"/>
    </row>
    <row r="5366" spans="1:47" ht="21.6" x14ac:dyDescent="0.65">
      <c r="A5366" s="278">
        <v>124581</v>
      </c>
      <c r="B5366" s="279" t="s">
        <v>7238</v>
      </c>
      <c r="C5366" s="279" t="s">
        <v>92</v>
      </c>
      <c r="D5366" s="279" t="s">
        <v>7239</v>
      </c>
      <c r="E5366" s="279" t="s">
        <v>394</v>
      </c>
      <c r="F5366"/>
      <c r="H5366" s="279" t="s">
        <v>394</v>
      </c>
      <c r="I5366" s="279" t="s">
        <v>5586</v>
      </c>
      <c r="J5366" s="279" t="s">
        <v>394</v>
      </c>
      <c r="K5366" s="279" t="s">
        <v>394</v>
      </c>
      <c r="L5366" s="279" t="s">
        <v>394</v>
      </c>
      <c r="M5366" s="279" t="s">
        <v>394</v>
      </c>
      <c r="N5366" s="279" t="s">
        <v>394</v>
      </c>
      <c r="O5366" s="279" t="s">
        <v>394</v>
      </c>
      <c r="P5366" s="315">
        <v>0</v>
      </c>
      <c r="Q5366" s="279" t="s">
        <v>394</v>
      </c>
      <c r="R5366" s="279" t="s">
        <v>394</v>
      </c>
      <c r="S5366" s="279" t="s">
        <v>394</v>
      </c>
      <c r="T5366" s="279" t="s">
        <v>394</v>
      </c>
      <c r="U5366" s="279" t="s">
        <v>394</v>
      </c>
      <c r="V5366" s="279" t="s">
        <v>394</v>
      </c>
      <c r="W5366" s="279" t="s">
        <v>394</v>
      </c>
      <c r="X5366" s="279" t="s">
        <v>394</v>
      </c>
      <c r="Y5366" s="281"/>
      <c r="Z5366" s="279" t="s">
        <v>394</v>
      </c>
      <c r="AA5366" s="279" t="s">
        <v>394</v>
      </c>
      <c r="AB5366" s="281"/>
      <c r="AC5366" s="279" t="s">
        <v>394</v>
      </c>
      <c r="AF5366" s="276" t="str">
        <f>IFERROR(VLOOKUP(A5366,'[1]قوائم الترجمة'!AC$2:AD$2397,1,0),"م")</f>
        <v>م</v>
      </c>
      <c r="AG5366" s="239"/>
      <c r="AH5366" s="240"/>
      <c r="AI5366" s="240"/>
      <c r="AJ5366" s="240"/>
      <c r="AL5366" s="267"/>
      <c r="AM5366" s="235"/>
      <c r="AO5366" s="241"/>
      <c r="AU5366" s="234"/>
    </row>
    <row r="5367" spans="1:47" ht="21.6" x14ac:dyDescent="0.65">
      <c r="A5367" s="278">
        <v>124582</v>
      </c>
      <c r="B5367" s="279" t="s">
        <v>7247</v>
      </c>
      <c r="C5367" s="279" t="s">
        <v>204</v>
      </c>
      <c r="D5367" s="279" t="s">
        <v>271</v>
      </c>
      <c r="E5367" s="279" t="s">
        <v>424</v>
      </c>
      <c r="F5367" s="315" t="s">
        <v>10326</v>
      </c>
      <c r="G5367" s="315" t="s">
        <v>10327</v>
      </c>
      <c r="H5367" s="279" t="s">
        <v>425</v>
      </c>
      <c r="I5367" s="279" t="s">
        <v>542</v>
      </c>
      <c r="J5367" s="279" t="s">
        <v>403</v>
      </c>
      <c r="K5367" s="280">
        <v>2018</v>
      </c>
      <c r="L5367" s="279" t="s">
        <v>842</v>
      </c>
      <c r="M5367" s="279" t="s">
        <v>394</v>
      </c>
      <c r="N5367" s="279" t="s">
        <v>394</v>
      </c>
      <c r="O5367" s="279" t="s">
        <v>394</v>
      </c>
      <c r="P5367" s="315">
        <v>0</v>
      </c>
      <c r="Q5367" s="278"/>
      <c r="R5367" s="303"/>
      <c r="S5367" s="279" t="s">
        <v>394</v>
      </c>
      <c r="T5367" s="279" t="s">
        <v>394</v>
      </c>
      <c r="U5367" s="303"/>
      <c r="V5367" s="303"/>
      <c r="W5367" s="303"/>
      <c r="X5367" s="303"/>
      <c r="Z5367" s="303"/>
      <c r="AA5367" s="303"/>
      <c r="AC5367" s="279" t="s">
        <v>394</v>
      </c>
      <c r="AF5367" s="276">
        <f>IFERROR(VLOOKUP(A5367,'[1]قوائم الترجمة'!AC$2:AD$2397,1,0),"م")</f>
        <v>124582</v>
      </c>
      <c r="AG5367" s="239"/>
      <c r="AH5367" s="240"/>
      <c r="AI5367" s="240"/>
      <c r="AJ5367" s="240"/>
      <c r="AL5367" s="267"/>
      <c r="AM5367" s="235"/>
      <c r="AO5367" s="241"/>
      <c r="AU5367" s="234"/>
    </row>
    <row r="5368" spans="1:47" ht="21.6" x14ac:dyDescent="0.65">
      <c r="A5368" s="278">
        <v>124583</v>
      </c>
      <c r="B5368" s="279" t="s">
        <v>7250</v>
      </c>
      <c r="C5368" s="279" t="s">
        <v>450</v>
      </c>
      <c r="D5368" s="279" t="s">
        <v>10328</v>
      </c>
      <c r="E5368" s="279" t="s">
        <v>424</v>
      </c>
      <c r="F5368" s="315" t="s">
        <v>8974</v>
      </c>
      <c r="G5368" s="315" t="s">
        <v>402</v>
      </c>
      <c r="H5368" s="279" t="s">
        <v>425</v>
      </c>
      <c r="I5368" s="279" t="s">
        <v>5586</v>
      </c>
      <c r="J5368" s="279" t="s">
        <v>403</v>
      </c>
      <c r="K5368" s="280">
        <v>2001</v>
      </c>
      <c r="L5368" s="279" t="s">
        <v>402</v>
      </c>
      <c r="M5368" s="279" t="s">
        <v>394</v>
      </c>
      <c r="N5368" s="279" t="s">
        <v>394</v>
      </c>
      <c r="O5368" s="279" t="s">
        <v>394</v>
      </c>
      <c r="P5368" s="315">
        <v>0</v>
      </c>
      <c r="Q5368" s="278"/>
      <c r="R5368" s="303"/>
      <c r="S5368" s="279" t="s">
        <v>394</v>
      </c>
      <c r="T5368" s="279" t="s">
        <v>394</v>
      </c>
      <c r="U5368" s="303"/>
      <c r="V5368" s="303"/>
      <c r="W5368" s="303"/>
      <c r="X5368" s="303"/>
      <c r="Z5368" s="303"/>
      <c r="AA5368" s="303"/>
      <c r="AC5368" s="279" t="s">
        <v>394</v>
      </c>
      <c r="AF5368" s="276">
        <f>IFERROR(VLOOKUP(A5368,'[1]قوائم الترجمة'!AC$2:AD$2397,1,0),"م")</f>
        <v>124583</v>
      </c>
      <c r="AG5368" s="239"/>
      <c r="AH5368" s="240"/>
      <c r="AI5368" s="240"/>
      <c r="AJ5368" s="240"/>
      <c r="AL5368" s="267"/>
      <c r="AM5368" s="235"/>
      <c r="AO5368" s="241"/>
      <c r="AU5368" s="234"/>
    </row>
    <row r="5369" spans="1:47" ht="21.6" x14ac:dyDescent="0.65">
      <c r="A5369" s="278">
        <v>124584</v>
      </c>
      <c r="B5369" s="279" t="s">
        <v>7252</v>
      </c>
      <c r="C5369" s="279" t="s">
        <v>109</v>
      </c>
      <c r="D5369" s="279" t="s">
        <v>286</v>
      </c>
      <c r="E5369" s="279" t="s">
        <v>5660</v>
      </c>
      <c r="F5369" s="315" t="s">
        <v>10329</v>
      </c>
      <c r="G5369" s="315" t="s">
        <v>8231</v>
      </c>
      <c r="H5369" s="279" t="s">
        <v>425</v>
      </c>
      <c r="I5369" s="279" t="s">
        <v>541</v>
      </c>
      <c r="J5369" s="279" t="s">
        <v>426</v>
      </c>
      <c r="K5369" s="280">
        <v>2001</v>
      </c>
      <c r="L5369" s="279" t="s">
        <v>411</v>
      </c>
      <c r="M5369" s="279" t="s">
        <v>394</v>
      </c>
      <c r="N5369" s="279" t="s">
        <v>394</v>
      </c>
      <c r="O5369" s="279" t="s">
        <v>394</v>
      </c>
      <c r="P5369" s="315">
        <v>0</v>
      </c>
      <c r="Q5369" s="278"/>
      <c r="R5369" s="303"/>
      <c r="S5369" s="279" t="s">
        <v>394</v>
      </c>
      <c r="T5369" s="279" t="s">
        <v>394</v>
      </c>
      <c r="U5369" s="303"/>
      <c r="V5369" s="303"/>
      <c r="W5369" s="303"/>
      <c r="X5369" s="303"/>
      <c r="Z5369" s="303"/>
      <c r="AA5369" s="303"/>
      <c r="AC5369" s="279" t="s">
        <v>394</v>
      </c>
      <c r="AF5369" s="276">
        <f>IFERROR(VLOOKUP(A5369,'[1]قوائم الترجمة'!AC$2:AD$2397,1,0),"م")</f>
        <v>124584</v>
      </c>
      <c r="AG5369" s="239"/>
      <c r="AH5369" s="240"/>
      <c r="AI5369" s="240"/>
      <c r="AJ5369" s="240"/>
      <c r="AL5369" s="267"/>
      <c r="AM5369" s="235"/>
      <c r="AO5369" s="241"/>
      <c r="AU5369" s="234"/>
    </row>
    <row r="5370" spans="1:47" ht="21.6" x14ac:dyDescent="0.65">
      <c r="A5370" s="278">
        <v>124585</v>
      </c>
      <c r="B5370" s="279" t="s">
        <v>7254</v>
      </c>
      <c r="C5370" s="279" t="s">
        <v>68</v>
      </c>
      <c r="D5370" s="279" t="s">
        <v>261</v>
      </c>
      <c r="E5370" s="279" t="s">
        <v>424</v>
      </c>
      <c r="F5370" s="315" t="s">
        <v>8378</v>
      </c>
      <c r="G5370" s="315" t="s">
        <v>8146</v>
      </c>
      <c r="H5370" s="279" t="s">
        <v>425</v>
      </c>
      <c r="I5370" s="279" t="s">
        <v>542</v>
      </c>
      <c r="J5370" s="279" t="s">
        <v>403</v>
      </c>
      <c r="K5370" s="280">
        <v>2021</v>
      </c>
      <c r="L5370" s="279" t="s">
        <v>402</v>
      </c>
      <c r="M5370" s="279" t="s">
        <v>394</v>
      </c>
      <c r="N5370" s="279" t="s">
        <v>394</v>
      </c>
      <c r="O5370" s="279" t="s">
        <v>394</v>
      </c>
      <c r="P5370" s="315">
        <v>0</v>
      </c>
      <c r="Q5370" s="278"/>
      <c r="R5370" s="303"/>
      <c r="S5370" s="279" t="s">
        <v>394</v>
      </c>
      <c r="T5370" s="279" t="s">
        <v>394</v>
      </c>
      <c r="U5370" s="303"/>
      <c r="V5370" s="303"/>
      <c r="W5370" s="303"/>
      <c r="X5370" s="303"/>
      <c r="Z5370" s="303"/>
      <c r="AA5370" s="303"/>
      <c r="AC5370" s="279" t="s">
        <v>394</v>
      </c>
      <c r="AF5370" s="276">
        <f>IFERROR(VLOOKUP(A5370,'[1]قوائم الترجمة'!AC$2:AD$2397,1,0),"م")</f>
        <v>124585</v>
      </c>
      <c r="AG5370" s="239"/>
      <c r="AH5370" s="240"/>
      <c r="AI5370" s="240"/>
      <c r="AJ5370" s="240"/>
      <c r="AL5370" s="267"/>
      <c r="AM5370" s="235"/>
      <c r="AO5370" s="241"/>
      <c r="AU5370" s="234"/>
    </row>
    <row r="5371" spans="1:47" ht="21.6" x14ac:dyDescent="0.65">
      <c r="A5371" s="278">
        <v>124586</v>
      </c>
      <c r="B5371" s="279" t="s">
        <v>7266</v>
      </c>
      <c r="C5371" s="279" t="s">
        <v>157</v>
      </c>
      <c r="D5371" s="279" t="s">
        <v>327</v>
      </c>
      <c r="E5371" s="279" t="s">
        <v>5660</v>
      </c>
      <c r="F5371" s="315" t="s">
        <v>10086</v>
      </c>
      <c r="G5371" s="315" t="s">
        <v>10330</v>
      </c>
      <c r="H5371" s="279" t="s">
        <v>425</v>
      </c>
      <c r="I5371" s="279" t="s">
        <v>542</v>
      </c>
      <c r="J5371" s="279" t="s">
        <v>8112</v>
      </c>
      <c r="K5371" s="280">
        <v>2008</v>
      </c>
      <c r="L5371" s="279" t="s">
        <v>414</v>
      </c>
      <c r="M5371" s="279" t="s">
        <v>394</v>
      </c>
      <c r="N5371" s="279" t="s">
        <v>394</v>
      </c>
      <c r="O5371" s="279" t="s">
        <v>394</v>
      </c>
      <c r="P5371" s="315">
        <v>0</v>
      </c>
      <c r="Q5371" s="278"/>
      <c r="R5371" s="303"/>
      <c r="S5371" s="279" t="s">
        <v>394</v>
      </c>
      <c r="T5371" s="279" t="s">
        <v>394</v>
      </c>
      <c r="U5371" s="303"/>
      <c r="V5371" s="303"/>
      <c r="W5371" s="303"/>
      <c r="X5371" s="303"/>
      <c r="Z5371" s="303"/>
      <c r="AA5371" s="303"/>
      <c r="AC5371" s="279" t="s">
        <v>394</v>
      </c>
      <c r="AF5371" s="276">
        <f>IFERROR(VLOOKUP(A5371,'[1]قوائم الترجمة'!AC$2:AD$2397,1,0),"م")</f>
        <v>124586</v>
      </c>
      <c r="AG5371" s="239"/>
      <c r="AH5371" s="240"/>
      <c r="AI5371" s="240"/>
      <c r="AJ5371" s="240"/>
      <c r="AL5371" s="267"/>
      <c r="AM5371" s="235"/>
      <c r="AO5371" s="241"/>
      <c r="AU5371" s="234"/>
    </row>
    <row r="5372" spans="1:47" ht="21.6" x14ac:dyDescent="0.65">
      <c r="A5372" s="278">
        <v>124587</v>
      </c>
      <c r="B5372" s="279" t="s">
        <v>7268</v>
      </c>
      <c r="C5372" s="279" t="s">
        <v>100</v>
      </c>
      <c r="D5372" s="279" t="s">
        <v>951</v>
      </c>
      <c r="E5372" s="279" t="s">
        <v>5660</v>
      </c>
      <c r="F5372" s="315" t="s">
        <v>8805</v>
      </c>
      <c r="G5372" s="315" t="s">
        <v>10331</v>
      </c>
      <c r="H5372" s="279" t="s">
        <v>425</v>
      </c>
      <c r="I5372" s="279" t="s">
        <v>540</v>
      </c>
      <c r="J5372" s="279" t="s">
        <v>403</v>
      </c>
      <c r="K5372" s="280">
        <v>2016</v>
      </c>
      <c r="L5372" s="279" t="s">
        <v>420</v>
      </c>
      <c r="M5372" s="279" t="s">
        <v>394</v>
      </c>
      <c r="N5372" s="279" t="s">
        <v>394</v>
      </c>
      <c r="O5372" s="279" t="s">
        <v>394</v>
      </c>
      <c r="P5372" s="315">
        <v>0</v>
      </c>
      <c r="Q5372" s="278"/>
      <c r="R5372" s="303"/>
      <c r="S5372" s="279" t="s">
        <v>394</v>
      </c>
      <c r="T5372" s="279" t="s">
        <v>394</v>
      </c>
      <c r="U5372" s="303"/>
      <c r="V5372" s="303"/>
      <c r="W5372" s="303"/>
      <c r="X5372" s="303"/>
      <c r="Z5372" s="303"/>
      <c r="AA5372" s="303"/>
      <c r="AC5372" s="279" t="s">
        <v>394</v>
      </c>
      <c r="AF5372" s="276">
        <f>IFERROR(VLOOKUP(A5372,'[1]قوائم الترجمة'!AC$2:AD$2397,1,0),"م")</f>
        <v>124587</v>
      </c>
      <c r="AG5372" s="239"/>
      <c r="AH5372" s="240"/>
      <c r="AI5372" s="240"/>
      <c r="AJ5372" s="240"/>
      <c r="AL5372" s="267"/>
      <c r="AM5372" s="235"/>
      <c r="AO5372" s="241"/>
      <c r="AU5372" s="234"/>
    </row>
    <row r="5373" spans="1:47" ht="21.6" x14ac:dyDescent="0.65">
      <c r="A5373" s="278">
        <v>124588</v>
      </c>
      <c r="B5373" s="279" t="s">
        <v>7274</v>
      </c>
      <c r="C5373" s="279" t="s">
        <v>1156</v>
      </c>
      <c r="D5373" s="279" t="s">
        <v>7275</v>
      </c>
      <c r="E5373" s="279" t="s">
        <v>5660</v>
      </c>
      <c r="F5373" s="315" t="s">
        <v>10332</v>
      </c>
      <c r="G5373" s="315" t="s">
        <v>402</v>
      </c>
      <c r="H5373" s="279" t="s">
        <v>425</v>
      </c>
      <c r="I5373" s="279" t="s">
        <v>541</v>
      </c>
      <c r="J5373" s="279" t="s">
        <v>426</v>
      </c>
      <c r="K5373" s="280">
        <v>2013</v>
      </c>
      <c r="L5373" s="279" t="s">
        <v>404</v>
      </c>
      <c r="M5373" s="279" t="s">
        <v>394</v>
      </c>
      <c r="N5373" s="279" t="s">
        <v>394</v>
      </c>
      <c r="O5373" s="279" t="s">
        <v>394</v>
      </c>
      <c r="P5373" s="315">
        <v>0</v>
      </c>
      <c r="Q5373" s="278"/>
      <c r="R5373" s="303"/>
      <c r="S5373" s="279" t="s">
        <v>394</v>
      </c>
      <c r="T5373" s="279" t="s">
        <v>394</v>
      </c>
      <c r="U5373" s="303"/>
      <c r="V5373" s="303"/>
      <c r="W5373" s="303"/>
      <c r="X5373" s="303"/>
      <c r="Z5373" s="303"/>
      <c r="AA5373" s="303"/>
      <c r="AC5373" s="279" t="s">
        <v>394</v>
      </c>
      <c r="AF5373" s="276">
        <f>IFERROR(VLOOKUP(A5373,'[1]قوائم الترجمة'!AC$2:AD$2397,1,0),"م")</f>
        <v>124588</v>
      </c>
      <c r="AG5373" s="239"/>
      <c r="AH5373" s="240"/>
      <c r="AI5373" s="240"/>
      <c r="AJ5373" s="240"/>
      <c r="AL5373" s="267"/>
      <c r="AM5373" s="235"/>
      <c r="AO5373" s="241"/>
      <c r="AU5373" s="234"/>
    </row>
    <row r="5374" spans="1:47" ht="21.6" x14ac:dyDescent="0.65">
      <c r="A5374" s="278">
        <v>124589</v>
      </c>
      <c r="B5374" s="279" t="s">
        <v>5684</v>
      </c>
      <c r="C5374" s="279" t="s">
        <v>73</v>
      </c>
      <c r="D5374" s="279" t="s">
        <v>352</v>
      </c>
      <c r="E5374" s="279" t="s">
        <v>424</v>
      </c>
      <c r="F5374" s="315" t="s">
        <v>9837</v>
      </c>
      <c r="G5374" s="315" t="s">
        <v>8181</v>
      </c>
      <c r="H5374" s="279" t="s">
        <v>425</v>
      </c>
      <c r="I5374" s="279" t="s">
        <v>541</v>
      </c>
      <c r="J5374" s="279" t="s">
        <v>403</v>
      </c>
      <c r="K5374" s="280">
        <v>2018</v>
      </c>
      <c r="L5374" s="279" t="s">
        <v>411</v>
      </c>
      <c r="M5374" s="279" t="s">
        <v>394</v>
      </c>
      <c r="N5374" s="279" t="s">
        <v>394</v>
      </c>
      <c r="O5374" s="279" t="s">
        <v>394</v>
      </c>
      <c r="P5374" s="315">
        <v>0</v>
      </c>
      <c r="Q5374" s="278"/>
      <c r="R5374" s="303"/>
      <c r="S5374" s="279" t="s">
        <v>394</v>
      </c>
      <c r="T5374" s="279" t="s">
        <v>394</v>
      </c>
      <c r="U5374" s="303"/>
      <c r="V5374" s="303"/>
      <c r="W5374" s="303"/>
      <c r="X5374" s="303"/>
      <c r="Z5374" s="303"/>
      <c r="AA5374" s="303"/>
      <c r="AC5374" s="279" t="s">
        <v>394</v>
      </c>
      <c r="AF5374" s="276">
        <f>IFERROR(VLOOKUP(A5374,'[1]قوائم الترجمة'!AC$2:AD$2397,1,0),"م")</f>
        <v>124589</v>
      </c>
      <c r="AG5374" s="239"/>
      <c r="AH5374" s="240"/>
      <c r="AI5374" s="240"/>
      <c r="AJ5374" s="240"/>
      <c r="AL5374" s="267"/>
      <c r="AM5374" s="235"/>
      <c r="AO5374" s="241"/>
      <c r="AU5374" s="234"/>
    </row>
    <row r="5375" spans="1:47" ht="21.6" x14ac:dyDescent="0.65">
      <c r="A5375" s="278">
        <v>124590</v>
      </c>
      <c r="B5375" s="279" t="s">
        <v>7277</v>
      </c>
      <c r="C5375" s="279" t="s">
        <v>10333</v>
      </c>
      <c r="D5375" s="279" t="s">
        <v>237</v>
      </c>
      <c r="E5375" s="279" t="s">
        <v>423</v>
      </c>
      <c r="F5375" s="315" t="s">
        <v>8857</v>
      </c>
      <c r="G5375" s="315" t="s">
        <v>8304</v>
      </c>
      <c r="H5375" s="279" t="s">
        <v>425</v>
      </c>
      <c r="I5375" s="279" t="s">
        <v>542</v>
      </c>
      <c r="J5375" s="279" t="s">
        <v>403</v>
      </c>
      <c r="K5375" s="280">
        <v>2020</v>
      </c>
      <c r="L5375" s="279" t="s">
        <v>402</v>
      </c>
      <c r="M5375" s="279" t="s">
        <v>394</v>
      </c>
      <c r="N5375" s="279" t="s">
        <v>394</v>
      </c>
      <c r="O5375" s="279" t="s">
        <v>394</v>
      </c>
      <c r="P5375" s="315">
        <v>0</v>
      </c>
      <c r="Q5375" s="278"/>
      <c r="R5375" s="303"/>
      <c r="S5375" s="279" t="s">
        <v>394</v>
      </c>
      <c r="T5375" s="279" t="s">
        <v>394</v>
      </c>
      <c r="U5375" s="303"/>
      <c r="V5375" s="303"/>
      <c r="W5375" s="303"/>
      <c r="X5375" s="303"/>
      <c r="Z5375" s="303"/>
      <c r="AA5375" s="303"/>
      <c r="AC5375" s="279" t="s">
        <v>394</v>
      </c>
      <c r="AF5375" s="276">
        <f>IFERROR(VLOOKUP(A5375,'[1]قوائم الترجمة'!AC$2:AD$2397,1,0),"م")</f>
        <v>124590</v>
      </c>
      <c r="AG5375" s="239"/>
      <c r="AH5375" s="240"/>
      <c r="AI5375" s="240"/>
      <c r="AJ5375" s="240"/>
      <c r="AL5375" s="267"/>
      <c r="AM5375" s="235"/>
      <c r="AO5375" s="241"/>
      <c r="AU5375" s="234"/>
    </row>
    <row r="5376" spans="1:47" ht="21.6" x14ac:dyDescent="0.65">
      <c r="A5376" s="278">
        <v>124591</v>
      </c>
      <c r="B5376" s="279" t="s">
        <v>7280</v>
      </c>
      <c r="C5376" s="279" t="s">
        <v>578</v>
      </c>
      <c r="D5376" s="279" t="s">
        <v>319</v>
      </c>
      <c r="E5376" s="279" t="s">
        <v>5660</v>
      </c>
      <c r="F5376" s="315" t="s">
        <v>10334</v>
      </c>
      <c r="G5376" s="315" t="s">
        <v>417</v>
      </c>
      <c r="H5376" s="279" t="s">
        <v>425</v>
      </c>
      <c r="I5376" s="279" t="s">
        <v>5586</v>
      </c>
      <c r="J5376" s="279" t="s">
        <v>426</v>
      </c>
      <c r="K5376" s="280">
        <v>2019</v>
      </c>
      <c r="L5376" s="279" t="s">
        <v>417</v>
      </c>
      <c r="M5376" s="279" t="s">
        <v>394</v>
      </c>
      <c r="N5376" s="279" t="s">
        <v>394</v>
      </c>
      <c r="O5376" s="279" t="s">
        <v>394</v>
      </c>
      <c r="P5376" s="315">
        <v>0</v>
      </c>
      <c r="Q5376" s="278"/>
      <c r="R5376" s="303"/>
      <c r="S5376" s="279" t="s">
        <v>394</v>
      </c>
      <c r="T5376" s="279" t="s">
        <v>394</v>
      </c>
      <c r="U5376" s="303"/>
      <c r="V5376" s="303"/>
      <c r="W5376" s="303"/>
      <c r="X5376" s="303"/>
      <c r="Z5376" s="303"/>
      <c r="AA5376" s="303"/>
      <c r="AC5376" s="279" t="s">
        <v>394</v>
      </c>
      <c r="AF5376" s="276">
        <f>IFERROR(VLOOKUP(A5376,'[1]قوائم الترجمة'!AC$2:AD$2397,1,0),"م")</f>
        <v>124591</v>
      </c>
      <c r="AG5376" s="239"/>
      <c r="AH5376" s="240"/>
      <c r="AI5376" s="240"/>
      <c r="AJ5376" s="240"/>
      <c r="AL5376" s="267"/>
      <c r="AM5376" s="235"/>
      <c r="AO5376" s="241"/>
      <c r="AU5376" s="234"/>
    </row>
    <row r="5377" spans="1:47" ht="21.6" x14ac:dyDescent="0.65">
      <c r="A5377" s="278">
        <v>124592</v>
      </c>
      <c r="B5377" s="279" t="s">
        <v>7282</v>
      </c>
      <c r="C5377" s="279" t="s">
        <v>71</v>
      </c>
      <c r="D5377" s="279" t="s">
        <v>668</v>
      </c>
      <c r="E5377" s="279" t="s">
        <v>424</v>
      </c>
      <c r="F5377" s="315" t="s">
        <v>9749</v>
      </c>
      <c r="G5377" s="315" t="s">
        <v>402</v>
      </c>
      <c r="H5377" s="279" t="s">
        <v>425</v>
      </c>
      <c r="I5377" s="279" t="s">
        <v>542</v>
      </c>
      <c r="J5377" s="279" t="s">
        <v>403</v>
      </c>
      <c r="K5377" s="280">
        <v>2017</v>
      </c>
      <c r="L5377" s="279" t="s">
        <v>402</v>
      </c>
      <c r="M5377" s="279" t="s">
        <v>394</v>
      </c>
      <c r="N5377" s="279" t="s">
        <v>394</v>
      </c>
      <c r="O5377" s="279" t="s">
        <v>394</v>
      </c>
      <c r="P5377" s="315">
        <v>0</v>
      </c>
      <c r="Q5377" s="278"/>
      <c r="R5377" s="303"/>
      <c r="S5377" s="279" t="s">
        <v>394</v>
      </c>
      <c r="T5377" s="279" t="s">
        <v>394</v>
      </c>
      <c r="U5377" s="303"/>
      <c r="V5377" s="303"/>
      <c r="W5377" s="303"/>
      <c r="X5377" s="303"/>
      <c r="Z5377" s="303"/>
      <c r="AA5377" s="303"/>
      <c r="AC5377" s="279" t="s">
        <v>394</v>
      </c>
      <c r="AF5377" s="276">
        <f>IFERROR(VLOOKUP(A5377,'[1]قوائم الترجمة'!AC$2:AD$2397,1,0),"م")</f>
        <v>124592</v>
      </c>
      <c r="AG5377" s="239"/>
      <c r="AH5377" s="240"/>
      <c r="AI5377" s="240"/>
      <c r="AJ5377" s="240"/>
      <c r="AL5377" s="267"/>
      <c r="AM5377" s="235"/>
      <c r="AO5377" s="241"/>
      <c r="AU5377" s="234"/>
    </row>
    <row r="5378" spans="1:47" ht="21.6" x14ac:dyDescent="0.65">
      <c r="A5378" s="278">
        <v>124593</v>
      </c>
      <c r="B5378" s="279" t="s">
        <v>7285</v>
      </c>
      <c r="C5378" s="279" t="s">
        <v>136</v>
      </c>
      <c r="D5378" s="279" t="s">
        <v>802</v>
      </c>
      <c r="E5378" s="279" t="s">
        <v>424</v>
      </c>
      <c r="F5378" s="315" t="s">
        <v>394</v>
      </c>
      <c r="G5378" s="315" t="s">
        <v>402</v>
      </c>
      <c r="H5378" s="279" t="s">
        <v>425</v>
      </c>
      <c r="I5378" s="279" t="s">
        <v>542</v>
      </c>
      <c r="J5378" s="279" t="s">
        <v>403</v>
      </c>
      <c r="K5378" s="312"/>
      <c r="L5378" s="279" t="s">
        <v>402</v>
      </c>
      <c r="M5378" s="279" t="s">
        <v>394</v>
      </c>
      <c r="N5378" s="279" t="s">
        <v>394</v>
      </c>
      <c r="O5378" s="279" t="s">
        <v>394</v>
      </c>
      <c r="P5378" s="315">
        <v>0</v>
      </c>
      <c r="Q5378" s="278"/>
      <c r="R5378" s="303"/>
      <c r="S5378" s="279" t="s">
        <v>394</v>
      </c>
      <c r="T5378" s="279" t="s">
        <v>394</v>
      </c>
      <c r="U5378" s="303"/>
      <c r="V5378" s="303"/>
      <c r="W5378" s="303"/>
      <c r="X5378" s="303"/>
      <c r="Z5378" s="303"/>
      <c r="AA5378" s="303"/>
      <c r="AC5378" s="279" t="s">
        <v>394</v>
      </c>
      <c r="AF5378" s="276">
        <f>IFERROR(VLOOKUP(A5378,'[1]قوائم الترجمة'!AC$2:AD$2397,1,0),"م")</f>
        <v>124593</v>
      </c>
      <c r="AG5378" s="239"/>
      <c r="AH5378" s="240"/>
      <c r="AI5378" s="240"/>
      <c r="AJ5378" s="240"/>
      <c r="AL5378" s="267"/>
      <c r="AM5378" s="235"/>
      <c r="AO5378" s="241"/>
      <c r="AU5378" s="234"/>
    </row>
    <row r="5379" spans="1:47" ht="21.6" x14ac:dyDescent="0.65">
      <c r="A5379" s="278">
        <v>124594</v>
      </c>
      <c r="B5379" s="279" t="s">
        <v>7289</v>
      </c>
      <c r="C5379" s="279" t="s">
        <v>127</v>
      </c>
      <c r="D5379" s="279" t="s">
        <v>294</v>
      </c>
      <c r="E5379" s="279" t="s">
        <v>424</v>
      </c>
      <c r="F5379" s="315" t="s">
        <v>9973</v>
      </c>
      <c r="G5379" s="315" t="s">
        <v>8123</v>
      </c>
      <c r="H5379" s="279" t="s">
        <v>425</v>
      </c>
      <c r="I5379" s="279" t="s">
        <v>542</v>
      </c>
      <c r="J5379" s="279" t="s">
        <v>403</v>
      </c>
      <c r="K5379" s="280">
        <v>2017</v>
      </c>
      <c r="L5379" s="279" t="s">
        <v>404</v>
      </c>
      <c r="M5379" s="279" t="s">
        <v>394</v>
      </c>
      <c r="N5379" s="279" t="s">
        <v>394</v>
      </c>
      <c r="O5379" s="279" t="s">
        <v>394</v>
      </c>
      <c r="P5379" s="315">
        <v>0</v>
      </c>
      <c r="Q5379" s="278"/>
      <c r="R5379" s="303"/>
      <c r="S5379" s="279" t="s">
        <v>394</v>
      </c>
      <c r="T5379" s="279" t="s">
        <v>394</v>
      </c>
      <c r="U5379" s="303"/>
      <c r="V5379" s="303"/>
      <c r="W5379" s="303"/>
      <c r="X5379" s="303"/>
      <c r="Z5379" s="303"/>
      <c r="AA5379" s="303"/>
      <c r="AC5379" s="279" t="s">
        <v>394</v>
      </c>
      <c r="AF5379" s="276">
        <f>IFERROR(VLOOKUP(A5379,'[1]قوائم الترجمة'!AC$2:AD$2397,1,0),"م")</f>
        <v>124594</v>
      </c>
      <c r="AG5379" s="239"/>
      <c r="AH5379" s="240"/>
      <c r="AI5379" s="240"/>
      <c r="AJ5379" s="240"/>
      <c r="AL5379" s="267"/>
      <c r="AM5379" s="235"/>
      <c r="AO5379" s="241"/>
      <c r="AU5379" s="234"/>
    </row>
    <row r="5380" spans="1:47" ht="21.6" x14ac:dyDescent="0.65">
      <c r="A5380" s="278">
        <v>124595</v>
      </c>
      <c r="B5380" s="279" t="s">
        <v>7294</v>
      </c>
      <c r="C5380" s="279" t="s">
        <v>1156</v>
      </c>
      <c r="D5380" s="279" t="s">
        <v>5200</v>
      </c>
      <c r="E5380" s="279" t="s">
        <v>5660</v>
      </c>
      <c r="F5380" s="315" t="s">
        <v>10335</v>
      </c>
      <c r="G5380" s="315" t="s">
        <v>402</v>
      </c>
      <c r="H5380" s="279" t="s">
        <v>425</v>
      </c>
      <c r="I5380" s="279" t="s">
        <v>542</v>
      </c>
      <c r="J5380" s="279" t="s">
        <v>8112</v>
      </c>
      <c r="K5380" s="280">
        <v>2019</v>
      </c>
      <c r="L5380" s="279" t="s">
        <v>402</v>
      </c>
      <c r="M5380" s="279" t="s">
        <v>394</v>
      </c>
      <c r="N5380" s="279" t="s">
        <v>394</v>
      </c>
      <c r="O5380" s="279" t="s">
        <v>394</v>
      </c>
      <c r="P5380" s="315">
        <v>0</v>
      </c>
      <c r="Q5380" s="278"/>
      <c r="R5380" s="303"/>
      <c r="S5380" s="279" t="s">
        <v>394</v>
      </c>
      <c r="T5380" s="279" t="s">
        <v>394</v>
      </c>
      <c r="U5380" s="303"/>
      <c r="V5380" s="303"/>
      <c r="W5380" s="303"/>
      <c r="X5380" s="303"/>
      <c r="Z5380" s="303"/>
      <c r="AA5380" s="303"/>
      <c r="AC5380" s="279" t="s">
        <v>394</v>
      </c>
      <c r="AF5380" s="276">
        <f>IFERROR(VLOOKUP(A5380,'[1]قوائم الترجمة'!AC$2:AD$2397,1,0),"م")</f>
        <v>124595</v>
      </c>
      <c r="AG5380" s="239"/>
      <c r="AH5380" s="240"/>
      <c r="AI5380" s="240"/>
      <c r="AJ5380" s="240"/>
      <c r="AL5380" s="267"/>
      <c r="AM5380" s="235"/>
      <c r="AO5380" s="241"/>
      <c r="AU5380" s="234"/>
    </row>
    <row r="5381" spans="1:47" ht="21.6" x14ac:dyDescent="0.65">
      <c r="A5381" s="278">
        <v>124596</v>
      </c>
      <c r="B5381" s="279" t="s">
        <v>7297</v>
      </c>
      <c r="C5381" s="279" t="s">
        <v>7298</v>
      </c>
      <c r="D5381" s="279" t="s">
        <v>280</v>
      </c>
      <c r="E5381" s="279" t="s">
        <v>424</v>
      </c>
      <c r="F5381" s="315" t="s">
        <v>10336</v>
      </c>
      <c r="G5381" s="315" t="s">
        <v>402</v>
      </c>
      <c r="H5381" s="279" t="s">
        <v>425</v>
      </c>
      <c r="I5381" s="279" t="s">
        <v>542</v>
      </c>
      <c r="J5381" s="279" t="s">
        <v>426</v>
      </c>
      <c r="K5381" s="280">
        <v>2020</v>
      </c>
      <c r="L5381" s="279" t="s">
        <v>402</v>
      </c>
      <c r="M5381" s="279" t="s">
        <v>394</v>
      </c>
      <c r="N5381" s="279" t="s">
        <v>394</v>
      </c>
      <c r="O5381" s="279" t="s">
        <v>394</v>
      </c>
      <c r="P5381" s="315">
        <v>0</v>
      </c>
      <c r="Q5381" s="278"/>
      <c r="R5381" s="303"/>
      <c r="S5381" s="279" t="s">
        <v>394</v>
      </c>
      <c r="T5381" s="279" t="s">
        <v>394</v>
      </c>
      <c r="U5381" s="303"/>
      <c r="V5381" s="303"/>
      <c r="W5381" s="303"/>
      <c r="X5381" s="303"/>
      <c r="Z5381" s="303"/>
      <c r="AA5381" s="303"/>
      <c r="AC5381" s="279" t="s">
        <v>394</v>
      </c>
      <c r="AF5381" s="276">
        <f>IFERROR(VLOOKUP(A5381,'[1]قوائم الترجمة'!AC$2:AD$2397,1,0),"م")</f>
        <v>124596</v>
      </c>
      <c r="AG5381" s="239"/>
      <c r="AH5381" s="240"/>
      <c r="AI5381" s="240"/>
      <c r="AJ5381" s="240"/>
      <c r="AL5381" s="267"/>
      <c r="AM5381" s="235"/>
      <c r="AO5381" s="241"/>
      <c r="AU5381" s="234"/>
    </row>
    <row r="5382" spans="1:47" ht="21.6" x14ac:dyDescent="0.65">
      <c r="A5382" s="278">
        <v>124597</v>
      </c>
      <c r="B5382" s="279" t="s">
        <v>7317</v>
      </c>
      <c r="C5382" s="279" t="s">
        <v>99</v>
      </c>
      <c r="D5382" s="279" t="s">
        <v>7105</v>
      </c>
      <c r="E5382" s="279" t="s">
        <v>424</v>
      </c>
      <c r="F5382" s="315" t="s">
        <v>10337</v>
      </c>
      <c r="G5382" s="315" t="s">
        <v>8136</v>
      </c>
      <c r="H5382" s="279" t="s">
        <v>425</v>
      </c>
      <c r="I5382" s="279" t="s">
        <v>542</v>
      </c>
      <c r="J5382" s="279" t="s">
        <v>403</v>
      </c>
      <c r="K5382" s="280">
        <v>1999</v>
      </c>
      <c r="L5382" s="279" t="s">
        <v>8101</v>
      </c>
      <c r="M5382" s="279" t="s">
        <v>394</v>
      </c>
      <c r="N5382" s="279" t="s">
        <v>394</v>
      </c>
      <c r="O5382" s="279" t="s">
        <v>394</v>
      </c>
      <c r="P5382" s="315">
        <v>0</v>
      </c>
      <c r="Q5382" s="278"/>
      <c r="R5382" s="303"/>
      <c r="S5382" s="279" t="s">
        <v>394</v>
      </c>
      <c r="T5382" s="279" t="s">
        <v>394</v>
      </c>
      <c r="U5382" s="303"/>
      <c r="V5382" s="303"/>
      <c r="W5382" s="303"/>
      <c r="X5382" s="303"/>
      <c r="Z5382" s="303"/>
      <c r="AA5382" s="303"/>
      <c r="AC5382" s="279" t="s">
        <v>394</v>
      </c>
      <c r="AF5382" s="276">
        <f>IFERROR(VLOOKUP(A5382,'[1]قوائم الترجمة'!AC$2:AD$2397,1,0),"م")</f>
        <v>124597</v>
      </c>
      <c r="AG5382" s="239"/>
      <c r="AH5382" s="240"/>
      <c r="AI5382" s="240"/>
      <c r="AJ5382" s="240"/>
      <c r="AL5382" s="267"/>
      <c r="AM5382" s="235"/>
      <c r="AO5382" s="241"/>
      <c r="AU5382" s="234"/>
    </row>
    <row r="5383" spans="1:47" ht="21.6" x14ac:dyDescent="0.65">
      <c r="A5383" s="278">
        <v>124598</v>
      </c>
      <c r="B5383" s="279" t="s">
        <v>7325</v>
      </c>
      <c r="C5383" s="279" t="s">
        <v>730</v>
      </c>
      <c r="D5383" s="279" t="s">
        <v>265</v>
      </c>
      <c r="E5383" s="279" t="s">
        <v>5660</v>
      </c>
      <c r="F5383" s="315" t="s">
        <v>8857</v>
      </c>
      <c r="G5383" s="315" t="s">
        <v>402</v>
      </c>
      <c r="H5383" s="279" t="s">
        <v>425</v>
      </c>
      <c r="I5383" s="279" t="s">
        <v>5586</v>
      </c>
      <c r="J5383" s="279" t="s">
        <v>8112</v>
      </c>
      <c r="K5383" s="280">
        <v>2021</v>
      </c>
      <c r="L5383" s="279" t="s">
        <v>402</v>
      </c>
      <c r="M5383" s="279" t="s">
        <v>394</v>
      </c>
      <c r="N5383" s="279" t="s">
        <v>394</v>
      </c>
      <c r="O5383" s="279" t="s">
        <v>394</v>
      </c>
      <c r="P5383" s="315">
        <v>0</v>
      </c>
      <c r="Q5383" s="278"/>
      <c r="R5383" s="303"/>
      <c r="S5383" s="279" t="s">
        <v>394</v>
      </c>
      <c r="T5383" s="279" t="s">
        <v>394</v>
      </c>
      <c r="U5383" s="303"/>
      <c r="V5383" s="303"/>
      <c r="W5383" s="303"/>
      <c r="X5383" s="303"/>
      <c r="Z5383" s="303"/>
      <c r="AA5383" s="303"/>
      <c r="AC5383" s="279" t="s">
        <v>394</v>
      </c>
      <c r="AF5383" s="276">
        <f>IFERROR(VLOOKUP(A5383,'[1]قوائم الترجمة'!AC$2:AD$2397,1,0),"م")</f>
        <v>124598</v>
      </c>
      <c r="AG5383" s="239"/>
      <c r="AH5383" s="240"/>
      <c r="AI5383" s="240"/>
      <c r="AJ5383" s="240"/>
      <c r="AL5383" s="267"/>
      <c r="AM5383" s="235"/>
      <c r="AO5383" s="241"/>
      <c r="AU5383" s="234"/>
    </row>
    <row r="5384" spans="1:47" ht="21.6" x14ac:dyDescent="0.65">
      <c r="A5384" s="278">
        <v>124599</v>
      </c>
      <c r="B5384" s="279" t="s">
        <v>7329</v>
      </c>
      <c r="C5384" s="279" t="s">
        <v>202</v>
      </c>
      <c r="D5384" s="279" t="s">
        <v>765</v>
      </c>
      <c r="E5384" s="279" t="s">
        <v>5660</v>
      </c>
      <c r="F5384" s="315" t="s">
        <v>8862</v>
      </c>
      <c r="G5384" s="315" t="s">
        <v>402</v>
      </c>
      <c r="H5384" s="279" t="s">
        <v>425</v>
      </c>
      <c r="I5384" s="279" t="s">
        <v>542</v>
      </c>
      <c r="J5384" s="279" t="s">
        <v>403</v>
      </c>
      <c r="K5384" s="280">
        <v>2020</v>
      </c>
      <c r="L5384" s="279" t="s">
        <v>402</v>
      </c>
      <c r="M5384" s="279" t="s">
        <v>394</v>
      </c>
      <c r="N5384" s="279" t="s">
        <v>394</v>
      </c>
      <c r="O5384" s="279" t="s">
        <v>394</v>
      </c>
      <c r="P5384" s="315">
        <v>0</v>
      </c>
      <c r="Q5384" s="278"/>
      <c r="R5384" s="303"/>
      <c r="S5384" s="279" t="s">
        <v>394</v>
      </c>
      <c r="T5384" s="279" t="s">
        <v>394</v>
      </c>
      <c r="U5384" s="303"/>
      <c r="V5384" s="303"/>
      <c r="W5384" s="303"/>
      <c r="X5384" s="303"/>
      <c r="Z5384" s="303"/>
      <c r="AA5384" s="303"/>
      <c r="AC5384" s="279" t="s">
        <v>394</v>
      </c>
      <c r="AF5384" s="276">
        <f>IFERROR(VLOOKUP(A5384,'[1]قوائم الترجمة'!AC$2:AD$2397,1,0),"م")</f>
        <v>124599</v>
      </c>
      <c r="AG5384" s="239"/>
      <c r="AH5384" s="240"/>
      <c r="AI5384" s="240"/>
      <c r="AJ5384" s="240"/>
      <c r="AL5384" s="267"/>
      <c r="AM5384" s="235"/>
      <c r="AO5384" s="241"/>
      <c r="AU5384" s="234"/>
    </row>
    <row r="5385" spans="1:47" ht="21.6" x14ac:dyDescent="0.65">
      <c r="A5385" s="278">
        <v>124600</v>
      </c>
      <c r="B5385" s="279" t="s">
        <v>7330</v>
      </c>
      <c r="C5385" s="279" t="s">
        <v>7331</v>
      </c>
      <c r="D5385" s="279" t="s">
        <v>7332</v>
      </c>
      <c r="E5385" s="279" t="s">
        <v>5660</v>
      </c>
      <c r="F5385" s="315" t="s">
        <v>8870</v>
      </c>
      <c r="G5385" s="315" t="s">
        <v>10338</v>
      </c>
      <c r="H5385" s="279" t="s">
        <v>425</v>
      </c>
      <c r="I5385" s="279" t="s">
        <v>5586</v>
      </c>
      <c r="J5385" s="279" t="s">
        <v>8112</v>
      </c>
      <c r="K5385" s="280">
        <v>2012</v>
      </c>
      <c r="L5385" s="279" t="s">
        <v>421</v>
      </c>
      <c r="M5385" s="279" t="s">
        <v>394</v>
      </c>
      <c r="N5385" s="279" t="s">
        <v>394</v>
      </c>
      <c r="O5385" s="279" t="s">
        <v>394</v>
      </c>
      <c r="P5385" s="315">
        <v>0</v>
      </c>
      <c r="Q5385" s="278"/>
      <c r="R5385" s="303"/>
      <c r="S5385" s="279" t="s">
        <v>394</v>
      </c>
      <c r="T5385" s="279" t="s">
        <v>394</v>
      </c>
      <c r="U5385" s="303"/>
      <c r="V5385" s="303"/>
      <c r="W5385" s="303"/>
      <c r="X5385" s="303"/>
      <c r="Z5385" s="303"/>
      <c r="AA5385" s="303"/>
      <c r="AC5385" s="279" t="s">
        <v>394</v>
      </c>
      <c r="AF5385" s="276">
        <f>IFERROR(VLOOKUP(A5385,'[1]قوائم الترجمة'!AC$2:AD$2397,1,0),"م")</f>
        <v>124600</v>
      </c>
      <c r="AG5385" s="239"/>
      <c r="AH5385" s="240"/>
      <c r="AI5385" s="240"/>
      <c r="AJ5385" s="240"/>
      <c r="AL5385" s="267"/>
      <c r="AM5385" s="235"/>
      <c r="AO5385" s="241"/>
      <c r="AU5385" s="234"/>
    </row>
    <row r="5386" spans="1:47" ht="21.6" x14ac:dyDescent="0.65">
      <c r="A5386" s="278">
        <v>124601</v>
      </c>
      <c r="B5386" s="279" t="s">
        <v>7344</v>
      </c>
      <c r="C5386" s="279" t="s">
        <v>73</v>
      </c>
      <c r="D5386" s="279" t="s">
        <v>2919</v>
      </c>
      <c r="E5386" s="279" t="s">
        <v>5660</v>
      </c>
      <c r="F5386" s="315" t="s">
        <v>8378</v>
      </c>
      <c r="G5386" s="315" t="s">
        <v>402</v>
      </c>
      <c r="H5386" s="279" t="s">
        <v>425</v>
      </c>
      <c r="I5386" s="279" t="s">
        <v>542</v>
      </c>
      <c r="J5386" s="279" t="s">
        <v>403</v>
      </c>
      <c r="K5386" s="280">
        <v>2021</v>
      </c>
      <c r="L5386" s="279" t="s">
        <v>402</v>
      </c>
      <c r="M5386" s="279" t="s">
        <v>394</v>
      </c>
      <c r="N5386" s="279" t="s">
        <v>394</v>
      </c>
      <c r="O5386" s="279" t="s">
        <v>394</v>
      </c>
      <c r="P5386" s="315">
        <v>0</v>
      </c>
      <c r="Q5386" s="278"/>
      <c r="R5386" s="303"/>
      <c r="S5386" s="279" t="s">
        <v>394</v>
      </c>
      <c r="T5386" s="279" t="s">
        <v>394</v>
      </c>
      <c r="U5386" s="303"/>
      <c r="V5386" s="303"/>
      <c r="W5386" s="303"/>
      <c r="X5386" s="303"/>
      <c r="Z5386" s="303"/>
      <c r="AA5386" s="303"/>
      <c r="AC5386" s="279" t="s">
        <v>394</v>
      </c>
      <c r="AF5386" s="276">
        <f>IFERROR(VLOOKUP(A5386,'[1]قوائم الترجمة'!AC$2:AD$2397,1,0),"م")</f>
        <v>124601</v>
      </c>
      <c r="AG5386" s="239"/>
      <c r="AH5386" s="240"/>
      <c r="AI5386" s="240"/>
      <c r="AJ5386" s="240"/>
      <c r="AL5386" s="267"/>
      <c r="AM5386" s="235"/>
      <c r="AO5386" s="241"/>
      <c r="AU5386" s="234"/>
    </row>
    <row r="5387" spans="1:47" ht="21.6" x14ac:dyDescent="0.65">
      <c r="A5387" s="278">
        <v>124602</v>
      </c>
      <c r="B5387" s="279" t="s">
        <v>7345</v>
      </c>
      <c r="C5387" s="279" t="s">
        <v>123</v>
      </c>
      <c r="D5387" s="279" t="s">
        <v>1191</v>
      </c>
      <c r="E5387" s="279" t="s">
        <v>424</v>
      </c>
      <c r="F5387" s="315" t="s">
        <v>10339</v>
      </c>
      <c r="G5387" s="315" t="s">
        <v>402</v>
      </c>
      <c r="H5387" s="279" t="s">
        <v>425</v>
      </c>
      <c r="I5387" s="279" t="s">
        <v>542</v>
      </c>
      <c r="J5387" s="279" t="s">
        <v>403</v>
      </c>
      <c r="K5387" s="280">
        <v>2020</v>
      </c>
      <c r="L5387" s="279" t="s">
        <v>402</v>
      </c>
      <c r="M5387" s="279" t="s">
        <v>394</v>
      </c>
      <c r="N5387" s="279" t="s">
        <v>394</v>
      </c>
      <c r="O5387" s="279" t="s">
        <v>394</v>
      </c>
      <c r="P5387" s="315">
        <v>0</v>
      </c>
      <c r="Q5387" s="278"/>
      <c r="R5387" s="303"/>
      <c r="S5387" s="279" t="s">
        <v>394</v>
      </c>
      <c r="T5387" s="279" t="s">
        <v>394</v>
      </c>
      <c r="U5387" s="303"/>
      <c r="V5387" s="303"/>
      <c r="W5387" s="303"/>
      <c r="X5387" s="303"/>
      <c r="Z5387" s="303"/>
      <c r="AA5387" s="303"/>
      <c r="AC5387" s="279" t="s">
        <v>394</v>
      </c>
      <c r="AF5387" s="276">
        <f>IFERROR(VLOOKUP(A5387,'[1]قوائم الترجمة'!AC$2:AD$2397,1,0),"م")</f>
        <v>124602</v>
      </c>
      <c r="AG5387" s="239"/>
      <c r="AH5387" s="240"/>
      <c r="AI5387" s="240"/>
      <c r="AJ5387" s="240"/>
      <c r="AL5387" s="267"/>
      <c r="AM5387" s="235"/>
      <c r="AO5387" s="241"/>
      <c r="AU5387" s="234"/>
    </row>
    <row r="5388" spans="1:47" ht="21.6" x14ac:dyDescent="0.65">
      <c r="A5388" s="278">
        <v>124603</v>
      </c>
      <c r="B5388" s="279" t="s">
        <v>7354</v>
      </c>
      <c r="C5388" s="279" t="s">
        <v>10340</v>
      </c>
      <c r="D5388" s="279" t="s">
        <v>1181</v>
      </c>
      <c r="E5388" s="279" t="s">
        <v>424</v>
      </c>
      <c r="F5388" s="315" t="s">
        <v>8857</v>
      </c>
      <c r="G5388" s="315" t="s">
        <v>402</v>
      </c>
      <c r="H5388" s="279" t="s">
        <v>425</v>
      </c>
      <c r="I5388" s="279" t="s">
        <v>542</v>
      </c>
      <c r="J5388" s="279" t="s">
        <v>403</v>
      </c>
      <c r="K5388" s="280">
        <v>2019</v>
      </c>
      <c r="L5388" s="279" t="s">
        <v>404</v>
      </c>
      <c r="M5388" s="279" t="s">
        <v>394</v>
      </c>
      <c r="N5388" s="279" t="s">
        <v>394</v>
      </c>
      <c r="O5388" s="279" t="s">
        <v>394</v>
      </c>
      <c r="P5388" s="315">
        <v>0</v>
      </c>
      <c r="Q5388" s="278"/>
      <c r="R5388" s="303"/>
      <c r="S5388" s="279" t="s">
        <v>394</v>
      </c>
      <c r="T5388" s="279" t="s">
        <v>394</v>
      </c>
      <c r="U5388" s="303"/>
      <c r="V5388" s="303"/>
      <c r="W5388" s="303"/>
      <c r="X5388" s="303"/>
      <c r="Z5388" s="303"/>
      <c r="AA5388" s="303"/>
      <c r="AC5388" s="279" t="s">
        <v>394</v>
      </c>
      <c r="AF5388" s="276">
        <f>IFERROR(VLOOKUP(A5388,'[1]قوائم الترجمة'!AC$2:AD$2397,1,0),"م")</f>
        <v>124603</v>
      </c>
      <c r="AG5388" s="239"/>
      <c r="AH5388" s="240"/>
      <c r="AI5388" s="240"/>
      <c r="AJ5388" s="240"/>
      <c r="AL5388" s="267"/>
      <c r="AM5388" s="235"/>
      <c r="AO5388" s="241"/>
      <c r="AU5388" s="234"/>
    </row>
    <row r="5389" spans="1:47" ht="21.6" x14ac:dyDescent="0.65">
      <c r="A5389" s="278">
        <v>124604</v>
      </c>
      <c r="B5389" s="279" t="s">
        <v>7355</v>
      </c>
      <c r="C5389" s="279" t="s">
        <v>68</v>
      </c>
      <c r="D5389" s="279" t="s">
        <v>457</v>
      </c>
      <c r="E5389" s="279" t="s">
        <v>5660</v>
      </c>
      <c r="F5389" s="315" t="s">
        <v>8857</v>
      </c>
      <c r="G5389" s="315" t="s">
        <v>402</v>
      </c>
      <c r="H5389" s="279" t="s">
        <v>425</v>
      </c>
      <c r="I5389" s="279" t="s">
        <v>542</v>
      </c>
      <c r="J5389" s="279" t="s">
        <v>8112</v>
      </c>
      <c r="K5389" s="280">
        <v>2019</v>
      </c>
      <c r="L5389" s="279" t="s">
        <v>402</v>
      </c>
      <c r="M5389" s="279" t="s">
        <v>394</v>
      </c>
      <c r="N5389" s="279" t="s">
        <v>394</v>
      </c>
      <c r="O5389" s="279" t="s">
        <v>394</v>
      </c>
      <c r="P5389" s="315">
        <v>0</v>
      </c>
      <c r="Q5389" s="278"/>
      <c r="R5389" s="303"/>
      <c r="S5389" s="279" t="s">
        <v>394</v>
      </c>
      <c r="T5389" s="279" t="s">
        <v>394</v>
      </c>
      <c r="U5389" s="303"/>
      <c r="V5389" s="303"/>
      <c r="W5389" s="303"/>
      <c r="X5389" s="303"/>
      <c r="Z5389" s="303"/>
      <c r="AA5389" s="303"/>
      <c r="AC5389" s="279" t="s">
        <v>394</v>
      </c>
      <c r="AF5389" s="276">
        <f>IFERROR(VLOOKUP(A5389,'[1]قوائم الترجمة'!AC$2:AD$2397,1,0),"م")</f>
        <v>124604</v>
      </c>
      <c r="AG5389" s="239"/>
      <c r="AH5389" s="240"/>
      <c r="AI5389" s="240"/>
      <c r="AJ5389" s="240"/>
      <c r="AL5389" s="267"/>
      <c r="AM5389" s="235"/>
      <c r="AO5389" s="241"/>
      <c r="AU5389" s="234"/>
    </row>
    <row r="5390" spans="1:47" ht="21.6" x14ac:dyDescent="0.65">
      <c r="A5390" s="278">
        <v>124605</v>
      </c>
      <c r="B5390" s="279" t="s">
        <v>7356</v>
      </c>
      <c r="C5390" s="279" t="s">
        <v>7357</v>
      </c>
      <c r="D5390" s="279" t="s">
        <v>321</v>
      </c>
      <c r="E5390" s="279" t="s">
        <v>394</v>
      </c>
      <c r="F5390"/>
      <c r="H5390" s="279" t="s">
        <v>394</v>
      </c>
      <c r="I5390" s="279" t="s">
        <v>5586</v>
      </c>
      <c r="J5390" s="279" t="s">
        <v>394</v>
      </c>
      <c r="K5390" s="279" t="s">
        <v>394</v>
      </c>
      <c r="L5390" s="279" t="s">
        <v>394</v>
      </c>
      <c r="M5390" s="279" t="s">
        <v>394</v>
      </c>
      <c r="N5390" s="279" t="s">
        <v>394</v>
      </c>
      <c r="O5390" s="279" t="s">
        <v>394</v>
      </c>
      <c r="P5390" s="315">
        <v>0</v>
      </c>
      <c r="Q5390" s="279" t="s">
        <v>394</v>
      </c>
      <c r="R5390" s="279" t="s">
        <v>394</v>
      </c>
      <c r="S5390" s="279" t="s">
        <v>394</v>
      </c>
      <c r="T5390" s="279" t="s">
        <v>394</v>
      </c>
      <c r="U5390" s="279" t="s">
        <v>394</v>
      </c>
      <c r="V5390" s="279" t="s">
        <v>394</v>
      </c>
      <c r="W5390" s="279" t="s">
        <v>394</v>
      </c>
      <c r="X5390" s="279" t="s">
        <v>394</v>
      </c>
      <c r="Y5390" s="281"/>
      <c r="Z5390" s="279" t="s">
        <v>394</v>
      </c>
      <c r="AA5390" s="279" t="s">
        <v>394</v>
      </c>
      <c r="AB5390" s="281"/>
      <c r="AC5390" s="279" t="s">
        <v>394</v>
      </c>
      <c r="AF5390" s="276" t="str">
        <f>IFERROR(VLOOKUP(A5390,'[1]قوائم الترجمة'!AC$2:AD$2397,1,0),"م")</f>
        <v>م</v>
      </c>
      <c r="AG5390" s="239"/>
      <c r="AH5390" s="240"/>
      <c r="AI5390" s="240"/>
      <c r="AJ5390" s="240"/>
      <c r="AL5390" s="267"/>
      <c r="AM5390" s="235"/>
      <c r="AO5390" s="241"/>
      <c r="AU5390" s="234"/>
    </row>
    <row r="5391" spans="1:47" ht="21.6" x14ac:dyDescent="0.65">
      <c r="A5391" s="278">
        <v>124606</v>
      </c>
      <c r="B5391" s="279" t="s">
        <v>7371</v>
      </c>
      <c r="C5391" s="279" t="s">
        <v>125</v>
      </c>
      <c r="D5391" s="279" t="s">
        <v>249</v>
      </c>
      <c r="E5391" s="279" t="s">
        <v>394</v>
      </c>
      <c r="F5391"/>
      <c r="H5391" s="279" t="s">
        <v>394</v>
      </c>
      <c r="I5391" s="279" t="s">
        <v>5586</v>
      </c>
      <c r="J5391" s="279" t="s">
        <v>394</v>
      </c>
      <c r="K5391" s="279" t="s">
        <v>394</v>
      </c>
      <c r="L5391" s="279" t="s">
        <v>394</v>
      </c>
      <c r="M5391" s="279" t="s">
        <v>394</v>
      </c>
      <c r="N5391" s="279" t="s">
        <v>394</v>
      </c>
      <c r="O5391" s="279" t="s">
        <v>394</v>
      </c>
      <c r="P5391" s="315">
        <v>0</v>
      </c>
      <c r="Q5391" s="279" t="s">
        <v>394</v>
      </c>
      <c r="R5391" s="279" t="s">
        <v>394</v>
      </c>
      <c r="S5391" s="279" t="s">
        <v>394</v>
      </c>
      <c r="T5391" s="279" t="s">
        <v>394</v>
      </c>
      <c r="U5391" s="279" t="s">
        <v>394</v>
      </c>
      <c r="V5391" s="279" t="s">
        <v>394</v>
      </c>
      <c r="W5391" s="279" t="s">
        <v>394</v>
      </c>
      <c r="X5391" s="279" t="s">
        <v>394</v>
      </c>
      <c r="Y5391" s="281"/>
      <c r="Z5391" s="279" t="s">
        <v>394</v>
      </c>
      <c r="AA5391" s="279" t="s">
        <v>394</v>
      </c>
      <c r="AB5391" s="281"/>
      <c r="AC5391" s="279" t="s">
        <v>394</v>
      </c>
      <c r="AF5391" s="276" t="str">
        <f>IFERROR(VLOOKUP(A5391,'[1]قوائم الترجمة'!AC$2:AD$2397,1,0),"م")</f>
        <v>م</v>
      </c>
      <c r="AG5391" s="239"/>
      <c r="AH5391" s="240"/>
      <c r="AI5391" s="240"/>
      <c r="AJ5391" s="240"/>
      <c r="AL5391" s="267"/>
      <c r="AM5391" s="235"/>
      <c r="AO5391" s="241"/>
      <c r="AU5391" s="234"/>
    </row>
    <row r="5392" spans="1:47" ht="21.6" x14ac:dyDescent="0.65">
      <c r="A5392" s="278">
        <v>124607</v>
      </c>
      <c r="B5392" s="279" t="s">
        <v>514</v>
      </c>
      <c r="C5392" s="279" t="s">
        <v>160</v>
      </c>
      <c r="D5392" s="279" t="s">
        <v>340</v>
      </c>
      <c r="E5392" s="279" t="s">
        <v>423</v>
      </c>
      <c r="F5392" s="315" t="s">
        <v>10341</v>
      </c>
      <c r="G5392" s="315" t="s">
        <v>8155</v>
      </c>
      <c r="H5392" s="279" t="s">
        <v>425</v>
      </c>
      <c r="I5392" s="279" t="s">
        <v>542</v>
      </c>
      <c r="J5392" s="279" t="s">
        <v>403</v>
      </c>
      <c r="K5392" s="280">
        <v>2019</v>
      </c>
      <c r="L5392" s="279" t="s">
        <v>404</v>
      </c>
      <c r="M5392" s="279" t="s">
        <v>394</v>
      </c>
      <c r="N5392" s="279" t="s">
        <v>394</v>
      </c>
      <c r="O5392" s="279" t="s">
        <v>394</v>
      </c>
      <c r="P5392" s="315">
        <v>0</v>
      </c>
      <c r="Q5392" s="278"/>
      <c r="R5392" s="303"/>
      <c r="S5392" s="279" t="s">
        <v>394</v>
      </c>
      <c r="T5392" s="279" t="s">
        <v>394</v>
      </c>
      <c r="U5392" s="303"/>
      <c r="V5392" s="303"/>
      <c r="W5392" s="303"/>
      <c r="X5392" s="303"/>
      <c r="Z5392" s="303"/>
      <c r="AA5392" s="303"/>
      <c r="AC5392" s="279" t="s">
        <v>394</v>
      </c>
      <c r="AF5392" s="276">
        <f>IFERROR(VLOOKUP(A5392,'[1]قوائم الترجمة'!AC$2:AD$2397,1,0),"م")</f>
        <v>124607</v>
      </c>
      <c r="AG5392" s="239"/>
      <c r="AH5392" s="240"/>
      <c r="AI5392" s="240"/>
      <c r="AJ5392" s="240"/>
      <c r="AL5392" s="267"/>
      <c r="AM5392" s="235"/>
      <c r="AO5392" s="241"/>
      <c r="AU5392" s="234"/>
    </row>
    <row r="5393" spans="1:47" ht="21.6" x14ac:dyDescent="0.65">
      <c r="A5393" s="278">
        <v>124608</v>
      </c>
      <c r="B5393" s="279" t="s">
        <v>7394</v>
      </c>
      <c r="C5393" s="279" t="s">
        <v>465</v>
      </c>
      <c r="D5393" s="279" t="s">
        <v>272</v>
      </c>
      <c r="E5393" s="279" t="s">
        <v>423</v>
      </c>
      <c r="F5393" s="315" t="s">
        <v>8814</v>
      </c>
      <c r="G5393" s="315" t="s">
        <v>999</v>
      </c>
      <c r="H5393" s="279" t="s">
        <v>425</v>
      </c>
      <c r="I5393" s="279" t="s">
        <v>5586</v>
      </c>
      <c r="J5393" s="279" t="s">
        <v>403</v>
      </c>
      <c r="K5393" s="280">
        <v>2019</v>
      </c>
      <c r="L5393" s="279" t="s">
        <v>419</v>
      </c>
      <c r="M5393" s="279" t="s">
        <v>394</v>
      </c>
      <c r="N5393" s="279" t="s">
        <v>394</v>
      </c>
      <c r="O5393" s="279" t="s">
        <v>394</v>
      </c>
      <c r="P5393" s="315">
        <v>0</v>
      </c>
      <c r="Q5393" s="278"/>
      <c r="R5393" s="303"/>
      <c r="S5393" s="279" t="s">
        <v>394</v>
      </c>
      <c r="T5393" s="279" t="s">
        <v>394</v>
      </c>
      <c r="U5393" s="303"/>
      <c r="V5393" s="303"/>
      <c r="W5393" s="303"/>
      <c r="X5393" s="303"/>
      <c r="Z5393" s="303"/>
      <c r="AA5393" s="303"/>
      <c r="AC5393" s="279" t="s">
        <v>394</v>
      </c>
      <c r="AF5393" s="276">
        <f>IFERROR(VLOOKUP(A5393,'[1]قوائم الترجمة'!AC$2:AD$2397,1,0),"م")</f>
        <v>124608</v>
      </c>
      <c r="AG5393" s="239"/>
      <c r="AH5393" s="240"/>
      <c r="AI5393" s="240"/>
      <c r="AJ5393" s="240"/>
      <c r="AL5393" s="267"/>
      <c r="AM5393" s="235"/>
      <c r="AO5393" s="241"/>
      <c r="AU5393" s="234"/>
    </row>
    <row r="5394" spans="1:47" ht="21.6" x14ac:dyDescent="0.65">
      <c r="A5394" s="278">
        <v>124609</v>
      </c>
      <c r="B5394" s="279" t="s">
        <v>7395</v>
      </c>
      <c r="C5394" s="279" t="s">
        <v>62</v>
      </c>
      <c r="D5394" s="279" t="s">
        <v>296</v>
      </c>
      <c r="E5394" s="279" t="s">
        <v>423</v>
      </c>
      <c r="F5394" s="315" t="s">
        <v>10342</v>
      </c>
      <c r="G5394" s="315" t="s">
        <v>10343</v>
      </c>
      <c r="H5394" s="279" t="s">
        <v>425</v>
      </c>
      <c r="I5394" s="279" t="s">
        <v>542</v>
      </c>
      <c r="J5394" s="279" t="s">
        <v>8112</v>
      </c>
      <c r="K5394" s="280">
        <v>1984</v>
      </c>
      <c r="L5394" s="279" t="s">
        <v>410</v>
      </c>
      <c r="M5394" s="279" t="s">
        <v>394</v>
      </c>
      <c r="N5394" s="279" t="s">
        <v>394</v>
      </c>
      <c r="O5394" s="279" t="s">
        <v>394</v>
      </c>
      <c r="P5394" s="315">
        <v>0</v>
      </c>
      <c r="Q5394" s="278"/>
      <c r="R5394" s="303"/>
      <c r="S5394" s="279" t="s">
        <v>394</v>
      </c>
      <c r="T5394" s="279" t="s">
        <v>394</v>
      </c>
      <c r="U5394" s="303"/>
      <c r="V5394" s="303"/>
      <c r="W5394" s="303"/>
      <c r="X5394" s="303"/>
      <c r="Z5394" s="303"/>
      <c r="AA5394" s="303"/>
      <c r="AC5394" s="279" t="s">
        <v>394</v>
      </c>
      <c r="AF5394" s="276">
        <f>IFERROR(VLOOKUP(A5394,'[1]قوائم الترجمة'!AC$2:AD$2397,1,0),"م")</f>
        <v>124609</v>
      </c>
      <c r="AG5394" s="239"/>
      <c r="AH5394" s="240"/>
      <c r="AI5394" s="240"/>
      <c r="AJ5394" s="240"/>
      <c r="AL5394" s="267"/>
      <c r="AM5394" s="235"/>
      <c r="AO5394" s="241"/>
      <c r="AU5394" s="234"/>
    </row>
    <row r="5395" spans="1:47" ht="21.6" x14ac:dyDescent="0.65">
      <c r="A5395" s="278">
        <v>124610</v>
      </c>
      <c r="B5395" s="279" t="s">
        <v>2276</v>
      </c>
      <c r="C5395" s="279" t="s">
        <v>7400</v>
      </c>
      <c r="D5395" s="279" t="s">
        <v>343</v>
      </c>
      <c r="E5395" s="279" t="s">
        <v>423</v>
      </c>
      <c r="F5395" s="315" t="s">
        <v>10344</v>
      </c>
      <c r="G5395" s="315" t="s">
        <v>402</v>
      </c>
      <c r="H5395" s="279" t="s">
        <v>425</v>
      </c>
      <c r="I5395" s="279" t="s">
        <v>542</v>
      </c>
      <c r="J5395" s="279" t="s">
        <v>426</v>
      </c>
      <c r="K5395" s="280">
        <v>1999</v>
      </c>
      <c r="L5395" s="279" t="s">
        <v>402</v>
      </c>
      <c r="M5395" s="279" t="s">
        <v>394</v>
      </c>
      <c r="N5395" s="279" t="s">
        <v>394</v>
      </c>
      <c r="O5395" s="279" t="s">
        <v>394</v>
      </c>
      <c r="P5395" s="315">
        <v>0</v>
      </c>
      <c r="Q5395" s="278"/>
      <c r="R5395" s="303"/>
      <c r="S5395" s="279" t="s">
        <v>394</v>
      </c>
      <c r="T5395" s="279" t="s">
        <v>394</v>
      </c>
      <c r="U5395" s="303"/>
      <c r="V5395" s="303"/>
      <c r="W5395" s="303"/>
      <c r="X5395" s="303"/>
      <c r="Z5395" s="303"/>
      <c r="AA5395" s="303"/>
      <c r="AC5395" s="279" t="s">
        <v>394</v>
      </c>
      <c r="AF5395" s="276">
        <f>IFERROR(VLOOKUP(A5395,'[1]قوائم الترجمة'!AC$2:AD$2397,1,0),"م")</f>
        <v>124610</v>
      </c>
      <c r="AG5395" s="239"/>
      <c r="AH5395" s="240"/>
      <c r="AI5395" s="240"/>
      <c r="AJ5395" s="240"/>
      <c r="AL5395" s="267"/>
      <c r="AM5395" s="235"/>
      <c r="AO5395" s="241"/>
      <c r="AU5395" s="234"/>
    </row>
    <row r="5396" spans="1:47" ht="21.6" x14ac:dyDescent="0.65">
      <c r="A5396" s="278">
        <v>124611</v>
      </c>
      <c r="B5396" s="279" t="s">
        <v>7401</v>
      </c>
      <c r="C5396" s="279" t="s">
        <v>1619</v>
      </c>
      <c r="D5396" s="279" t="s">
        <v>326</v>
      </c>
      <c r="E5396" s="279" t="s">
        <v>423</v>
      </c>
      <c r="F5396" s="315" t="s">
        <v>10345</v>
      </c>
      <c r="G5396" s="315" t="s">
        <v>10346</v>
      </c>
      <c r="H5396" s="279" t="s">
        <v>425</v>
      </c>
      <c r="I5396" s="279" t="s">
        <v>5586</v>
      </c>
      <c r="J5396" s="279" t="s">
        <v>8101</v>
      </c>
      <c r="K5396" s="312"/>
      <c r="L5396" s="279" t="s">
        <v>8101</v>
      </c>
      <c r="M5396" s="279" t="s">
        <v>394</v>
      </c>
      <c r="N5396" s="279" t="s">
        <v>10347</v>
      </c>
      <c r="O5396" s="279" t="s">
        <v>8429</v>
      </c>
      <c r="P5396" s="279">
        <v>25000</v>
      </c>
      <c r="Q5396" s="278"/>
      <c r="R5396" s="303"/>
      <c r="S5396" s="279" t="s">
        <v>394</v>
      </c>
      <c r="T5396" s="279"/>
      <c r="U5396" s="303"/>
      <c r="V5396" s="303"/>
      <c r="W5396" s="303"/>
      <c r="X5396" s="303"/>
      <c r="Z5396" s="303"/>
      <c r="AA5396" s="303"/>
      <c r="AC5396" s="279" t="s">
        <v>394</v>
      </c>
      <c r="AF5396" s="276">
        <f>IFERROR(VLOOKUP(A5396,'[1]قوائم الترجمة'!AC$2:AD$2397,1,0),"م")</f>
        <v>124611</v>
      </c>
      <c r="AG5396" s="239"/>
      <c r="AH5396" s="240"/>
      <c r="AI5396" s="240"/>
      <c r="AJ5396" s="240"/>
      <c r="AL5396" s="267"/>
      <c r="AM5396" s="235"/>
      <c r="AO5396" s="241"/>
      <c r="AU5396" s="234"/>
    </row>
    <row r="5397" spans="1:47" ht="21.6" x14ac:dyDescent="0.65">
      <c r="A5397" s="278">
        <v>124612</v>
      </c>
      <c r="B5397" s="279" t="s">
        <v>7405</v>
      </c>
      <c r="C5397" s="279" t="s">
        <v>120</v>
      </c>
      <c r="D5397" s="279" t="s">
        <v>7406</v>
      </c>
      <c r="E5397" s="279" t="s">
        <v>423</v>
      </c>
      <c r="F5397" s="315" t="s">
        <v>10348</v>
      </c>
      <c r="G5397" s="315" t="s">
        <v>402</v>
      </c>
      <c r="H5397" s="279" t="s">
        <v>425</v>
      </c>
      <c r="I5397" s="279" t="s">
        <v>542</v>
      </c>
      <c r="J5397" s="279" t="s">
        <v>403</v>
      </c>
      <c r="K5397" s="280">
        <v>2019</v>
      </c>
      <c r="L5397" s="279" t="s">
        <v>402</v>
      </c>
      <c r="M5397" s="279" t="s">
        <v>394</v>
      </c>
      <c r="N5397" s="279" t="s">
        <v>394</v>
      </c>
      <c r="O5397" s="279" t="s">
        <v>394</v>
      </c>
      <c r="P5397" s="315">
        <v>0</v>
      </c>
      <c r="Q5397" s="278"/>
      <c r="R5397" s="303"/>
      <c r="S5397" s="279" t="s">
        <v>394</v>
      </c>
      <c r="T5397" s="279" t="s">
        <v>394</v>
      </c>
      <c r="U5397" s="303"/>
      <c r="V5397" s="303"/>
      <c r="W5397" s="303"/>
      <c r="X5397" s="303"/>
      <c r="Z5397" s="303"/>
      <c r="AA5397" s="303"/>
      <c r="AC5397" s="279" t="s">
        <v>394</v>
      </c>
      <c r="AF5397" s="276">
        <f>IFERROR(VLOOKUP(A5397,'[1]قوائم الترجمة'!AC$2:AD$2397,1,0),"م")</f>
        <v>124612</v>
      </c>
      <c r="AG5397" s="239"/>
      <c r="AH5397" s="240"/>
      <c r="AI5397" s="240"/>
      <c r="AJ5397" s="240"/>
      <c r="AL5397" s="267"/>
      <c r="AM5397" s="235"/>
      <c r="AO5397" s="241"/>
      <c r="AU5397" s="234"/>
    </row>
    <row r="5398" spans="1:47" ht="21.6" x14ac:dyDescent="0.65">
      <c r="A5398" s="278">
        <v>124613</v>
      </c>
      <c r="B5398" s="279" t="s">
        <v>7417</v>
      </c>
      <c r="C5398" s="279" t="s">
        <v>84</v>
      </c>
      <c r="D5398" s="279" t="s">
        <v>274</v>
      </c>
      <c r="E5398" s="279" t="s">
        <v>423</v>
      </c>
      <c r="F5398" s="315" t="s">
        <v>10349</v>
      </c>
      <c r="G5398" s="315" t="s">
        <v>10350</v>
      </c>
      <c r="H5398" s="279" t="s">
        <v>425</v>
      </c>
      <c r="I5398" s="279" t="s">
        <v>5586</v>
      </c>
      <c r="J5398" s="279" t="s">
        <v>403</v>
      </c>
      <c r="K5398" s="280">
        <v>2019</v>
      </c>
      <c r="L5398" s="279" t="s">
        <v>404</v>
      </c>
      <c r="M5398" s="279" t="s">
        <v>394</v>
      </c>
      <c r="N5398" s="279" t="s">
        <v>394</v>
      </c>
      <c r="O5398" s="279" t="s">
        <v>394</v>
      </c>
      <c r="P5398" s="315">
        <v>0</v>
      </c>
      <c r="Q5398" s="278"/>
      <c r="R5398" s="303"/>
      <c r="S5398" s="279" t="s">
        <v>394</v>
      </c>
      <c r="T5398" s="279" t="s">
        <v>394</v>
      </c>
      <c r="U5398" s="303"/>
      <c r="V5398" s="303"/>
      <c r="W5398" s="303"/>
      <c r="X5398" s="303"/>
      <c r="Z5398" s="303"/>
      <c r="AA5398" s="303"/>
      <c r="AC5398" s="279" t="s">
        <v>394</v>
      </c>
      <c r="AF5398" s="276">
        <f>IFERROR(VLOOKUP(A5398,'[1]قوائم الترجمة'!AC$2:AD$2397,1,0),"م")</f>
        <v>124613</v>
      </c>
      <c r="AG5398" s="239"/>
      <c r="AH5398" s="240"/>
      <c r="AI5398" s="240"/>
      <c r="AJ5398" s="240"/>
      <c r="AL5398" s="267"/>
      <c r="AM5398" s="235"/>
      <c r="AO5398" s="241"/>
      <c r="AU5398" s="234"/>
    </row>
    <row r="5399" spans="1:47" ht="21.6" x14ac:dyDescent="0.65">
      <c r="A5399" s="278">
        <v>124614</v>
      </c>
      <c r="B5399" s="279" t="s">
        <v>7423</v>
      </c>
      <c r="C5399" s="279" t="s">
        <v>93</v>
      </c>
      <c r="D5399" s="279" t="s">
        <v>273</v>
      </c>
      <c r="E5399" s="279" t="s">
        <v>394</v>
      </c>
      <c r="F5399"/>
      <c r="H5399" s="279" t="s">
        <v>394</v>
      </c>
      <c r="I5399" s="279" t="s">
        <v>5586</v>
      </c>
      <c r="J5399" s="279" t="s">
        <v>394</v>
      </c>
      <c r="K5399" s="279" t="s">
        <v>394</v>
      </c>
      <c r="L5399" s="279" t="s">
        <v>394</v>
      </c>
      <c r="M5399" s="279" t="s">
        <v>394</v>
      </c>
      <c r="N5399" s="279" t="s">
        <v>394</v>
      </c>
      <c r="O5399" s="279" t="s">
        <v>394</v>
      </c>
      <c r="P5399" s="315">
        <v>0</v>
      </c>
      <c r="Q5399" s="279" t="s">
        <v>394</v>
      </c>
      <c r="R5399" s="279" t="s">
        <v>394</v>
      </c>
      <c r="S5399" s="279" t="s">
        <v>394</v>
      </c>
      <c r="T5399" s="279" t="s">
        <v>394</v>
      </c>
      <c r="U5399" s="279" t="s">
        <v>394</v>
      </c>
      <c r="V5399" s="279" t="s">
        <v>394</v>
      </c>
      <c r="W5399" s="279" t="s">
        <v>394</v>
      </c>
      <c r="X5399" s="279" t="s">
        <v>394</v>
      </c>
      <c r="Y5399" s="281"/>
      <c r="Z5399" s="279" t="s">
        <v>394</v>
      </c>
      <c r="AA5399" s="279" t="s">
        <v>394</v>
      </c>
      <c r="AB5399" s="281"/>
      <c r="AC5399" s="279" t="s">
        <v>394</v>
      </c>
      <c r="AF5399" s="276" t="str">
        <f>IFERROR(VLOOKUP(A5399,'[1]قوائم الترجمة'!AC$2:AD$2397,1,0),"م")</f>
        <v>م</v>
      </c>
      <c r="AG5399" s="239"/>
      <c r="AH5399" s="240"/>
      <c r="AI5399" s="240"/>
      <c r="AJ5399" s="240"/>
      <c r="AL5399" s="267"/>
      <c r="AM5399" s="235"/>
      <c r="AO5399" s="241"/>
      <c r="AU5399" s="234"/>
    </row>
    <row r="5400" spans="1:47" ht="21.6" x14ac:dyDescent="0.65">
      <c r="A5400" s="278">
        <v>124615</v>
      </c>
      <c r="B5400" s="279" t="s">
        <v>7424</v>
      </c>
      <c r="C5400" s="279" t="s">
        <v>960</v>
      </c>
      <c r="D5400" s="279" t="s">
        <v>1845</v>
      </c>
      <c r="E5400" s="279" t="s">
        <v>423</v>
      </c>
      <c r="F5400" s="315" t="s">
        <v>10351</v>
      </c>
      <c r="G5400" s="315" t="s">
        <v>402</v>
      </c>
      <c r="H5400" s="279" t="s">
        <v>425</v>
      </c>
      <c r="I5400" s="279" t="s">
        <v>542</v>
      </c>
      <c r="J5400" s="279" t="s">
        <v>403</v>
      </c>
      <c r="K5400" s="280">
        <v>2017</v>
      </c>
      <c r="L5400" s="279" t="s">
        <v>402</v>
      </c>
      <c r="M5400" s="279" t="s">
        <v>394</v>
      </c>
      <c r="N5400" s="279" t="s">
        <v>394</v>
      </c>
      <c r="O5400" s="279" t="s">
        <v>394</v>
      </c>
      <c r="P5400" s="315">
        <v>0</v>
      </c>
      <c r="Q5400" s="278"/>
      <c r="R5400" s="303"/>
      <c r="S5400" s="279" t="s">
        <v>394</v>
      </c>
      <c r="T5400" s="279" t="s">
        <v>394</v>
      </c>
      <c r="U5400" s="303"/>
      <c r="V5400" s="303"/>
      <c r="W5400" s="303"/>
      <c r="X5400" s="303"/>
      <c r="Z5400" s="303"/>
      <c r="AA5400" s="303"/>
      <c r="AC5400" s="279" t="s">
        <v>394</v>
      </c>
      <c r="AF5400" s="276">
        <f>IFERROR(VLOOKUP(A5400,'[1]قوائم الترجمة'!AC$2:AD$2397,1,0),"م")</f>
        <v>124615</v>
      </c>
      <c r="AG5400" s="239"/>
      <c r="AH5400" s="240"/>
      <c r="AI5400" s="240"/>
      <c r="AJ5400" s="240"/>
      <c r="AL5400" s="267"/>
      <c r="AM5400" s="235"/>
      <c r="AO5400" s="241"/>
      <c r="AU5400" s="234"/>
    </row>
    <row r="5401" spans="1:47" ht="21.6" x14ac:dyDescent="0.65">
      <c r="A5401" s="278">
        <v>124616</v>
      </c>
      <c r="B5401" s="279" t="s">
        <v>7431</v>
      </c>
      <c r="C5401" s="279" t="s">
        <v>640</v>
      </c>
      <c r="D5401" s="279" t="s">
        <v>980</v>
      </c>
      <c r="E5401" s="279" t="s">
        <v>394</v>
      </c>
      <c r="F5401"/>
      <c r="H5401" s="279" t="s">
        <v>394</v>
      </c>
      <c r="I5401" s="279" t="s">
        <v>5586</v>
      </c>
      <c r="J5401" s="279" t="s">
        <v>394</v>
      </c>
      <c r="K5401" s="279" t="s">
        <v>394</v>
      </c>
      <c r="L5401" s="279" t="s">
        <v>394</v>
      </c>
      <c r="M5401" s="279" t="s">
        <v>394</v>
      </c>
      <c r="N5401" s="279" t="s">
        <v>394</v>
      </c>
      <c r="O5401" s="279" t="s">
        <v>394</v>
      </c>
      <c r="P5401" s="315">
        <v>0</v>
      </c>
      <c r="Q5401" s="279" t="s">
        <v>394</v>
      </c>
      <c r="R5401" s="279" t="s">
        <v>394</v>
      </c>
      <c r="S5401" s="279" t="s">
        <v>394</v>
      </c>
      <c r="T5401" s="279" t="s">
        <v>394</v>
      </c>
      <c r="U5401" s="279" t="s">
        <v>394</v>
      </c>
      <c r="V5401" s="279" t="s">
        <v>394</v>
      </c>
      <c r="W5401" s="279" t="s">
        <v>394</v>
      </c>
      <c r="X5401" s="279" t="s">
        <v>394</v>
      </c>
      <c r="Y5401" s="281"/>
      <c r="Z5401" s="279" t="s">
        <v>394</v>
      </c>
      <c r="AA5401" s="279" t="s">
        <v>394</v>
      </c>
      <c r="AB5401" s="281"/>
      <c r="AC5401" s="279" t="s">
        <v>394</v>
      </c>
      <c r="AF5401" s="276" t="str">
        <f>IFERROR(VLOOKUP(A5401,'[1]قوائم الترجمة'!AC$2:AD$2397,1,0),"م")</f>
        <v>م</v>
      </c>
      <c r="AG5401" s="239"/>
      <c r="AH5401" s="240"/>
      <c r="AI5401" s="240"/>
      <c r="AJ5401" s="240"/>
      <c r="AL5401" s="267"/>
      <c r="AM5401" s="235"/>
      <c r="AO5401" s="241"/>
      <c r="AU5401" s="234"/>
    </row>
    <row r="5402" spans="1:47" ht="21.6" x14ac:dyDescent="0.65">
      <c r="A5402" s="278">
        <v>124617</v>
      </c>
      <c r="B5402" s="279" t="s">
        <v>7432</v>
      </c>
      <c r="C5402" s="279" t="s">
        <v>555</v>
      </c>
      <c r="D5402" s="279" t="s">
        <v>245</v>
      </c>
      <c r="E5402" s="279" t="s">
        <v>394</v>
      </c>
      <c r="F5402"/>
      <c r="H5402" s="279" t="s">
        <v>394</v>
      </c>
      <c r="I5402" s="279" t="s">
        <v>5586</v>
      </c>
      <c r="J5402" s="279" t="s">
        <v>394</v>
      </c>
      <c r="K5402" s="279" t="s">
        <v>394</v>
      </c>
      <c r="L5402" s="279" t="s">
        <v>394</v>
      </c>
      <c r="M5402" s="279" t="s">
        <v>394</v>
      </c>
      <c r="N5402" s="279" t="s">
        <v>394</v>
      </c>
      <c r="O5402" s="279" t="s">
        <v>394</v>
      </c>
      <c r="P5402" s="315">
        <v>0</v>
      </c>
      <c r="Q5402" s="279" t="s">
        <v>394</v>
      </c>
      <c r="R5402" s="279" t="s">
        <v>394</v>
      </c>
      <c r="S5402" s="279" t="s">
        <v>394</v>
      </c>
      <c r="T5402" s="279" t="s">
        <v>394</v>
      </c>
      <c r="U5402" s="279" t="s">
        <v>394</v>
      </c>
      <c r="V5402" s="279" t="s">
        <v>394</v>
      </c>
      <c r="W5402" s="279" t="s">
        <v>394</v>
      </c>
      <c r="X5402" s="279" t="s">
        <v>394</v>
      </c>
      <c r="Y5402" s="281"/>
      <c r="Z5402" s="279" t="s">
        <v>394</v>
      </c>
      <c r="AA5402" s="279" t="s">
        <v>394</v>
      </c>
      <c r="AB5402" s="281"/>
      <c r="AC5402" s="279" t="s">
        <v>394</v>
      </c>
      <c r="AF5402" s="276" t="str">
        <f>IFERROR(VLOOKUP(A5402,'[1]قوائم الترجمة'!AC$2:AD$2397,1,0),"م")</f>
        <v>م</v>
      </c>
      <c r="AG5402" s="239"/>
      <c r="AH5402" s="240"/>
      <c r="AI5402" s="240"/>
      <c r="AJ5402" s="240"/>
      <c r="AL5402" s="267"/>
      <c r="AM5402" s="235"/>
      <c r="AO5402" s="241"/>
      <c r="AU5402" s="234"/>
    </row>
    <row r="5403" spans="1:47" ht="21.6" x14ac:dyDescent="0.65">
      <c r="A5403" s="278">
        <v>124618</v>
      </c>
      <c r="B5403" s="279" t="s">
        <v>77</v>
      </c>
      <c r="C5403" s="279" t="s">
        <v>85</v>
      </c>
      <c r="D5403" s="279" t="s">
        <v>290</v>
      </c>
      <c r="E5403" s="279" t="s">
        <v>394</v>
      </c>
      <c r="F5403"/>
      <c r="H5403" s="279" t="s">
        <v>394</v>
      </c>
      <c r="I5403" s="279" t="s">
        <v>5586</v>
      </c>
      <c r="J5403" s="279" t="s">
        <v>394</v>
      </c>
      <c r="K5403" s="279" t="s">
        <v>394</v>
      </c>
      <c r="L5403" s="279" t="s">
        <v>394</v>
      </c>
      <c r="M5403" s="279" t="s">
        <v>394</v>
      </c>
      <c r="N5403" s="279" t="s">
        <v>394</v>
      </c>
      <c r="O5403" s="279" t="s">
        <v>394</v>
      </c>
      <c r="P5403" s="315">
        <v>0</v>
      </c>
      <c r="Q5403" s="279" t="s">
        <v>394</v>
      </c>
      <c r="R5403" s="279" t="s">
        <v>394</v>
      </c>
      <c r="S5403" s="279" t="s">
        <v>394</v>
      </c>
      <c r="T5403" s="279" t="s">
        <v>394</v>
      </c>
      <c r="U5403" s="279" t="s">
        <v>394</v>
      </c>
      <c r="V5403" s="279" t="s">
        <v>394</v>
      </c>
      <c r="W5403" s="279" t="s">
        <v>394</v>
      </c>
      <c r="X5403" s="279" t="s">
        <v>394</v>
      </c>
      <c r="Y5403" s="281"/>
      <c r="Z5403" s="279" t="s">
        <v>394</v>
      </c>
      <c r="AA5403" s="279" t="s">
        <v>394</v>
      </c>
      <c r="AB5403" s="281"/>
      <c r="AC5403" s="279" t="s">
        <v>394</v>
      </c>
      <c r="AF5403" s="276" t="str">
        <f>IFERROR(VLOOKUP(A5403,'[1]قوائم الترجمة'!AC$2:AD$2397,1,0),"م")</f>
        <v>م</v>
      </c>
      <c r="AG5403" s="239"/>
      <c r="AH5403" s="240"/>
      <c r="AI5403" s="240"/>
      <c r="AJ5403" s="240"/>
      <c r="AL5403" s="267"/>
      <c r="AM5403" s="235"/>
      <c r="AO5403" s="241"/>
      <c r="AU5403" s="234"/>
    </row>
    <row r="5404" spans="1:47" ht="21.6" x14ac:dyDescent="0.65">
      <c r="A5404" s="278">
        <v>124619</v>
      </c>
      <c r="B5404" s="279" t="s">
        <v>759</v>
      </c>
      <c r="C5404" s="279" t="s">
        <v>962</v>
      </c>
      <c r="D5404" s="279" t="s">
        <v>462</v>
      </c>
      <c r="E5404" s="279" t="s">
        <v>423</v>
      </c>
      <c r="F5404" s="315" t="s">
        <v>10352</v>
      </c>
      <c r="G5404" s="315" t="s">
        <v>8203</v>
      </c>
      <c r="H5404" s="279" t="s">
        <v>425</v>
      </c>
      <c r="I5404" s="279" t="s">
        <v>541</v>
      </c>
      <c r="J5404" s="279" t="s">
        <v>403</v>
      </c>
      <c r="K5404" s="280">
        <v>2016</v>
      </c>
      <c r="L5404" s="279" t="s">
        <v>404</v>
      </c>
      <c r="M5404" s="279" t="s">
        <v>394</v>
      </c>
      <c r="N5404" s="279" t="s">
        <v>394</v>
      </c>
      <c r="O5404" s="279" t="s">
        <v>394</v>
      </c>
      <c r="P5404" s="315">
        <v>0</v>
      </c>
      <c r="Q5404" s="278"/>
      <c r="R5404" s="303"/>
      <c r="S5404" s="279" t="s">
        <v>394</v>
      </c>
      <c r="T5404" s="279" t="s">
        <v>394</v>
      </c>
      <c r="U5404" s="303"/>
      <c r="V5404" s="303"/>
      <c r="W5404" s="303"/>
      <c r="X5404" s="303"/>
      <c r="Z5404" s="303"/>
      <c r="AA5404" s="303"/>
      <c r="AC5404" s="279" t="s">
        <v>394</v>
      </c>
      <c r="AF5404" s="276">
        <f>IFERROR(VLOOKUP(A5404,'[1]قوائم الترجمة'!AC$2:AD$2397,1,0),"م")</f>
        <v>124619</v>
      </c>
      <c r="AG5404" s="239"/>
      <c r="AH5404" s="240"/>
      <c r="AI5404" s="240"/>
      <c r="AJ5404" s="240"/>
      <c r="AL5404" s="267"/>
      <c r="AM5404" s="235"/>
      <c r="AO5404" s="241"/>
      <c r="AU5404" s="234"/>
    </row>
    <row r="5405" spans="1:47" ht="21.6" x14ac:dyDescent="0.65">
      <c r="A5405" s="278">
        <v>124620</v>
      </c>
      <c r="B5405" s="279" t="s">
        <v>7445</v>
      </c>
      <c r="C5405" s="279" t="s">
        <v>104</v>
      </c>
      <c r="D5405" s="279" t="s">
        <v>528</v>
      </c>
      <c r="E5405" s="279" t="s">
        <v>394</v>
      </c>
      <c r="F5405"/>
      <c r="H5405" s="279" t="s">
        <v>394</v>
      </c>
      <c r="I5405" s="279" t="s">
        <v>5586</v>
      </c>
      <c r="J5405" s="279" t="s">
        <v>394</v>
      </c>
      <c r="K5405" s="279" t="s">
        <v>394</v>
      </c>
      <c r="L5405" s="279" t="s">
        <v>394</v>
      </c>
      <c r="M5405" s="279" t="s">
        <v>394</v>
      </c>
      <c r="N5405" s="279" t="s">
        <v>394</v>
      </c>
      <c r="O5405" s="279" t="s">
        <v>394</v>
      </c>
      <c r="P5405" s="315">
        <v>0</v>
      </c>
      <c r="Q5405" s="279" t="s">
        <v>394</v>
      </c>
      <c r="R5405" s="279" t="s">
        <v>394</v>
      </c>
      <c r="S5405" s="279" t="s">
        <v>394</v>
      </c>
      <c r="T5405" s="279" t="s">
        <v>394</v>
      </c>
      <c r="U5405" s="279" t="s">
        <v>394</v>
      </c>
      <c r="V5405" s="279" t="s">
        <v>394</v>
      </c>
      <c r="W5405" s="279" t="s">
        <v>394</v>
      </c>
      <c r="X5405" s="279" t="s">
        <v>394</v>
      </c>
      <c r="Y5405" s="281"/>
      <c r="Z5405" s="279" t="s">
        <v>394</v>
      </c>
      <c r="AA5405" s="279" t="s">
        <v>394</v>
      </c>
      <c r="AB5405" s="281"/>
      <c r="AC5405" s="279" t="s">
        <v>394</v>
      </c>
      <c r="AF5405" s="276" t="str">
        <f>IFERROR(VLOOKUP(A5405,'[1]قوائم الترجمة'!AC$2:AD$2397,1,0),"م")</f>
        <v>م</v>
      </c>
      <c r="AG5405" s="239"/>
      <c r="AH5405" s="240"/>
      <c r="AI5405" s="240"/>
      <c r="AJ5405" s="240"/>
      <c r="AL5405" s="267"/>
      <c r="AM5405" s="235"/>
      <c r="AO5405" s="241"/>
      <c r="AU5405" s="234"/>
    </row>
    <row r="5406" spans="1:47" ht="21.6" x14ac:dyDescent="0.65">
      <c r="A5406" s="278">
        <v>124621</v>
      </c>
      <c r="B5406" s="279" t="s">
        <v>7452</v>
      </c>
      <c r="C5406" s="279" t="s">
        <v>109</v>
      </c>
      <c r="D5406" s="279" t="s">
        <v>119</v>
      </c>
      <c r="E5406" s="279" t="s">
        <v>394</v>
      </c>
      <c r="F5406"/>
      <c r="H5406" s="279" t="s">
        <v>394</v>
      </c>
      <c r="I5406" s="279" t="s">
        <v>5586</v>
      </c>
      <c r="J5406" s="279" t="s">
        <v>394</v>
      </c>
      <c r="K5406" s="279" t="s">
        <v>394</v>
      </c>
      <c r="L5406" s="279" t="s">
        <v>394</v>
      </c>
      <c r="M5406" s="279" t="s">
        <v>394</v>
      </c>
      <c r="N5406" s="279" t="s">
        <v>394</v>
      </c>
      <c r="O5406" s="279" t="s">
        <v>394</v>
      </c>
      <c r="P5406" s="315">
        <v>0</v>
      </c>
      <c r="Q5406" s="279" t="s">
        <v>394</v>
      </c>
      <c r="R5406" s="279" t="s">
        <v>394</v>
      </c>
      <c r="S5406" s="279" t="s">
        <v>394</v>
      </c>
      <c r="T5406" s="279" t="s">
        <v>394</v>
      </c>
      <c r="U5406" s="279" t="s">
        <v>394</v>
      </c>
      <c r="V5406" s="279" t="s">
        <v>394</v>
      </c>
      <c r="W5406" s="279" t="s">
        <v>394</v>
      </c>
      <c r="X5406" s="279" t="s">
        <v>394</v>
      </c>
      <c r="Y5406" s="281"/>
      <c r="Z5406" s="279" t="s">
        <v>394</v>
      </c>
      <c r="AA5406" s="279" t="s">
        <v>394</v>
      </c>
      <c r="AB5406" s="281"/>
      <c r="AC5406" s="279" t="s">
        <v>394</v>
      </c>
      <c r="AF5406" s="276" t="str">
        <f>IFERROR(VLOOKUP(A5406,'[1]قوائم الترجمة'!AC$2:AD$2397,1,0),"م")</f>
        <v>م</v>
      </c>
      <c r="AG5406" s="239"/>
      <c r="AH5406" s="240"/>
      <c r="AI5406" s="240"/>
      <c r="AJ5406" s="240"/>
      <c r="AL5406" s="267"/>
      <c r="AM5406" s="235"/>
      <c r="AO5406" s="241"/>
      <c r="AU5406" s="234"/>
    </row>
    <row r="5407" spans="1:47" ht="21.6" x14ac:dyDescent="0.65">
      <c r="A5407" s="278">
        <v>124622</v>
      </c>
      <c r="B5407" s="279" t="s">
        <v>7462</v>
      </c>
      <c r="C5407" s="279" t="s">
        <v>136</v>
      </c>
      <c r="D5407" s="279" t="s">
        <v>624</v>
      </c>
      <c r="E5407" s="279" t="s">
        <v>423</v>
      </c>
      <c r="F5407" s="315" t="s">
        <v>394</v>
      </c>
      <c r="G5407" s="315" t="s">
        <v>402</v>
      </c>
      <c r="H5407" s="279" t="s">
        <v>425</v>
      </c>
      <c r="I5407" s="279" t="s">
        <v>542</v>
      </c>
      <c r="J5407" s="279" t="s">
        <v>403</v>
      </c>
      <c r="K5407" s="312"/>
      <c r="L5407" s="279" t="s">
        <v>402</v>
      </c>
      <c r="M5407" s="279" t="s">
        <v>394</v>
      </c>
      <c r="N5407" s="279" t="s">
        <v>394</v>
      </c>
      <c r="O5407" s="279" t="s">
        <v>394</v>
      </c>
      <c r="P5407" s="315">
        <v>0</v>
      </c>
      <c r="Q5407" s="278"/>
      <c r="R5407" s="303"/>
      <c r="S5407" s="279" t="s">
        <v>394</v>
      </c>
      <c r="T5407" s="279" t="s">
        <v>394</v>
      </c>
      <c r="U5407" s="303"/>
      <c r="V5407" s="303"/>
      <c r="W5407" s="303"/>
      <c r="X5407" s="303"/>
      <c r="Z5407" s="303"/>
      <c r="AA5407" s="303"/>
      <c r="AC5407" s="279" t="s">
        <v>394</v>
      </c>
      <c r="AF5407" s="276">
        <f>IFERROR(VLOOKUP(A5407,'[1]قوائم الترجمة'!AC$2:AD$2397,1,0),"م")</f>
        <v>124622</v>
      </c>
      <c r="AG5407" s="239"/>
      <c r="AH5407" s="240"/>
      <c r="AI5407" s="240"/>
      <c r="AJ5407" s="240"/>
      <c r="AL5407" s="267"/>
      <c r="AM5407" s="235"/>
      <c r="AO5407" s="241"/>
      <c r="AU5407" s="234"/>
    </row>
    <row r="5408" spans="1:47" ht="21.6" x14ac:dyDescent="0.65">
      <c r="A5408" s="278">
        <v>124623</v>
      </c>
      <c r="B5408" s="279" t="s">
        <v>7463</v>
      </c>
      <c r="C5408" s="279" t="s">
        <v>2930</v>
      </c>
      <c r="D5408" s="279" t="s">
        <v>326</v>
      </c>
      <c r="E5408" s="279" t="s">
        <v>394</v>
      </c>
      <c r="F5408"/>
      <c r="H5408" s="279" t="s">
        <v>394</v>
      </c>
      <c r="I5408" s="279" t="s">
        <v>5586</v>
      </c>
      <c r="J5408" s="279" t="s">
        <v>394</v>
      </c>
      <c r="K5408" s="279" t="s">
        <v>394</v>
      </c>
      <c r="L5408" s="279" t="s">
        <v>394</v>
      </c>
      <c r="M5408" s="279" t="s">
        <v>394</v>
      </c>
      <c r="N5408" s="279" t="s">
        <v>394</v>
      </c>
      <c r="O5408" s="279" t="s">
        <v>394</v>
      </c>
      <c r="P5408" s="315">
        <v>0</v>
      </c>
      <c r="Q5408" s="279" t="s">
        <v>394</v>
      </c>
      <c r="R5408" s="279" t="s">
        <v>394</v>
      </c>
      <c r="S5408" s="279" t="s">
        <v>394</v>
      </c>
      <c r="T5408" s="279" t="s">
        <v>394</v>
      </c>
      <c r="U5408" s="279" t="s">
        <v>394</v>
      </c>
      <c r="V5408" s="279" t="s">
        <v>394</v>
      </c>
      <c r="W5408" s="279" t="s">
        <v>394</v>
      </c>
      <c r="X5408" s="279" t="s">
        <v>394</v>
      </c>
      <c r="Y5408" s="281"/>
      <c r="Z5408" s="279" t="s">
        <v>394</v>
      </c>
      <c r="AA5408" s="279" t="s">
        <v>394</v>
      </c>
      <c r="AB5408" s="281"/>
      <c r="AC5408" s="279" t="s">
        <v>394</v>
      </c>
      <c r="AF5408" s="276" t="str">
        <f>IFERROR(VLOOKUP(A5408,'[1]قوائم الترجمة'!AC$2:AD$2397,1,0),"م")</f>
        <v>م</v>
      </c>
      <c r="AG5408" s="239"/>
      <c r="AH5408" s="240"/>
      <c r="AI5408" s="240"/>
      <c r="AJ5408" s="240"/>
      <c r="AL5408" s="267"/>
      <c r="AM5408" s="235"/>
      <c r="AO5408" s="241"/>
      <c r="AU5408" s="234"/>
    </row>
    <row r="5409" spans="1:47" ht="21.6" x14ac:dyDescent="0.65">
      <c r="A5409" s="278">
        <v>124624</v>
      </c>
      <c r="B5409" s="279" t="s">
        <v>7464</v>
      </c>
      <c r="C5409" s="279" t="s">
        <v>4654</v>
      </c>
      <c r="D5409" s="279" t="s">
        <v>240</v>
      </c>
      <c r="E5409" s="279" t="s">
        <v>423</v>
      </c>
      <c r="F5409" s="315" t="s">
        <v>10332</v>
      </c>
      <c r="G5409" s="315" t="s">
        <v>402</v>
      </c>
      <c r="H5409" s="279" t="s">
        <v>425</v>
      </c>
      <c r="I5409" s="279" t="s">
        <v>542</v>
      </c>
      <c r="J5409" s="279" t="s">
        <v>426</v>
      </c>
      <c r="K5409" s="280">
        <v>2013</v>
      </c>
      <c r="L5409" s="279" t="s">
        <v>404</v>
      </c>
      <c r="M5409" s="279" t="s">
        <v>394</v>
      </c>
      <c r="N5409" s="279" t="s">
        <v>394</v>
      </c>
      <c r="O5409" s="279" t="s">
        <v>394</v>
      </c>
      <c r="P5409" s="315">
        <v>0</v>
      </c>
      <c r="Q5409" s="278"/>
      <c r="R5409" s="303"/>
      <c r="S5409" s="279" t="s">
        <v>394</v>
      </c>
      <c r="T5409" s="279" t="s">
        <v>394</v>
      </c>
      <c r="U5409" s="303"/>
      <c r="V5409" s="303"/>
      <c r="W5409" s="303"/>
      <c r="X5409" s="303"/>
      <c r="Z5409" s="303"/>
      <c r="AA5409" s="303"/>
      <c r="AC5409" s="279" t="s">
        <v>394</v>
      </c>
      <c r="AF5409" s="276">
        <f>IFERROR(VLOOKUP(A5409,'[1]قوائم الترجمة'!AC$2:AD$2397,1,0),"م")</f>
        <v>124624</v>
      </c>
      <c r="AG5409" s="239"/>
      <c r="AH5409" s="240"/>
      <c r="AI5409" s="240"/>
      <c r="AJ5409" s="240"/>
      <c r="AL5409" s="267"/>
      <c r="AM5409" s="235"/>
      <c r="AO5409" s="241"/>
      <c r="AU5409" s="234"/>
    </row>
    <row r="5410" spans="1:47" ht="21.6" x14ac:dyDescent="0.65">
      <c r="A5410" s="278">
        <v>124625</v>
      </c>
      <c r="B5410" s="279" t="s">
        <v>7470</v>
      </c>
      <c r="C5410" s="279" t="s">
        <v>72</v>
      </c>
      <c r="D5410" s="279" t="s">
        <v>666</v>
      </c>
      <c r="E5410" s="279" t="s">
        <v>423</v>
      </c>
      <c r="F5410" s="315" t="s">
        <v>8760</v>
      </c>
      <c r="G5410" s="315" t="s">
        <v>8191</v>
      </c>
      <c r="H5410" s="279" t="s">
        <v>425</v>
      </c>
      <c r="I5410" s="279" t="s">
        <v>541</v>
      </c>
      <c r="J5410" s="279" t="s">
        <v>426</v>
      </c>
      <c r="K5410" s="280">
        <v>2017</v>
      </c>
      <c r="L5410" s="279" t="s">
        <v>414</v>
      </c>
      <c r="M5410" s="279" t="s">
        <v>394</v>
      </c>
      <c r="N5410" s="279" t="s">
        <v>394</v>
      </c>
      <c r="O5410" s="279" t="s">
        <v>394</v>
      </c>
      <c r="P5410" s="315">
        <v>0</v>
      </c>
      <c r="Q5410" s="278"/>
      <c r="R5410" s="303"/>
      <c r="S5410" s="279" t="s">
        <v>394</v>
      </c>
      <c r="T5410" s="279" t="s">
        <v>394</v>
      </c>
      <c r="U5410" s="303"/>
      <c r="V5410" s="303"/>
      <c r="W5410" s="303"/>
      <c r="X5410" s="303"/>
      <c r="Z5410" s="303"/>
      <c r="AA5410" s="303"/>
      <c r="AC5410" s="279" t="s">
        <v>394</v>
      </c>
      <c r="AF5410" s="276">
        <f>IFERROR(VLOOKUP(A5410,'[1]قوائم الترجمة'!AC$2:AD$2397,1,0),"م")</f>
        <v>124625</v>
      </c>
      <c r="AG5410" s="239"/>
      <c r="AH5410" s="240"/>
      <c r="AI5410" s="240"/>
      <c r="AJ5410" s="240"/>
      <c r="AL5410" s="267"/>
      <c r="AM5410" s="235"/>
      <c r="AO5410" s="241"/>
      <c r="AU5410" s="234"/>
    </row>
    <row r="5411" spans="1:47" ht="21.6" x14ac:dyDescent="0.65">
      <c r="A5411" s="278">
        <v>124626</v>
      </c>
      <c r="B5411" s="279" t="s">
        <v>7477</v>
      </c>
      <c r="C5411" s="279" t="s">
        <v>84</v>
      </c>
      <c r="D5411" s="279" t="s">
        <v>1433</v>
      </c>
      <c r="E5411" s="279" t="s">
        <v>5660</v>
      </c>
      <c r="F5411" s="315" t="s">
        <v>10353</v>
      </c>
      <c r="G5411" s="315" t="s">
        <v>8234</v>
      </c>
      <c r="H5411" s="279" t="s">
        <v>425</v>
      </c>
      <c r="I5411" s="279" t="s">
        <v>538</v>
      </c>
      <c r="J5411" s="279" t="s">
        <v>403</v>
      </c>
      <c r="K5411" s="280">
        <v>2004</v>
      </c>
      <c r="L5411" s="279" t="s">
        <v>404</v>
      </c>
      <c r="M5411" s="279" t="s">
        <v>394</v>
      </c>
      <c r="N5411" s="279" t="s">
        <v>394</v>
      </c>
      <c r="O5411" s="279" t="s">
        <v>394</v>
      </c>
      <c r="P5411" s="315">
        <v>0</v>
      </c>
      <c r="Q5411" s="278"/>
      <c r="R5411" s="303"/>
      <c r="S5411" s="279" t="s">
        <v>394</v>
      </c>
      <c r="T5411" s="279" t="s">
        <v>394</v>
      </c>
      <c r="U5411" s="303"/>
      <c r="V5411" s="303"/>
      <c r="W5411" s="303"/>
      <c r="X5411" s="303"/>
      <c r="Z5411" s="303"/>
      <c r="AA5411" s="303"/>
      <c r="AC5411" s="279" t="s">
        <v>394</v>
      </c>
      <c r="AF5411" s="276">
        <f>IFERROR(VLOOKUP(A5411,'[1]قوائم الترجمة'!AC$2:AD$2397,1,0),"م")</f>
        <v>124626</v>
      </c>
      <c r="AG5411" s="239"/>
      <c r="AH5411" s="240"/>
      <c r="AI5411" s="240"/>
      <c r="AJ5411" s="240"/>
      <c r="AL5411" s="267"/>
      <c r="AM5411" s="235"/>
      <c r="AO5411" s="241"/>
      <c r="AU5411" s="234"/>
    </row>
    <row r="5412" spans="1:47" ht="21.6" x14ac:dyDescent="0.65">
      <c r="A5412" s="278">
        <v>124627</v>
      </c>
      <c r="B5412" s="279" t="s">
        <v>7483</v>
      </c>
      <c r="C5412" s="279" t="s">
        <v>122</v>
      </c>
      <c r="D5412" s="279" t="s">
        <v>271</v>
      </c>
      <c r="E5412" s="279" t="s">
        <v>394</v>
      </c>
      <c r="F5412"/>
      <c r="H5412" s="279" t="s">
        <v>394</v>
      </c>
      <c r="I5412" s="279" t="s">
        <v>5586</v>
      </c>
      <c r="J5412" s="279" t="s">
        <v>394</v>
      </c>
      <c r="K5412" s="279" t="s">
        <v>394</v>
      </c>
      <c r="L5412" s="279" t="s">
        <v>394</v>
      </c>
      <c r="M5412" s="279" t="s">
        <v>394</v>
      </c>
      <c r="N5412" s="279" t="s">
        <v>394</v>
      </c>
      <c r="O5412" s="279" t="s">
        <v>394</v>
      </c>
      <c r="P5412" s="315">
        <v>0</v>
      </c>
      <c r="Q5412" s="279" t="s">
        <v>394</v>
      </c>
      <c r="R5412" s="279" t="s">
        <v>394</v>
      </c>
      <c r="S5412" s="279" t="s">
        <v>394</v>
      </c>
      <c r="T5412" s="279" t="s">
        <v>394</v>
      </c>
      <c r="U5412" s="279" t="s">
        <v>394</v>
      </c>
      <c r="V5412" s="279" t="s">
        <v>394</v>
      </c>
      <c r="W5412" s="279" t="s">
        <v>394</v>
      </c>
      <c r="X5412" s="279" t="s">
        <v>394</v>
      </c>
      <c r="Y5412" s="281"/>
      <c r="Z5412" s="279" t="s">
        <v>394</v>
      </c>
      <c r="AA5412" s="279" t="s">
        <v>394</v>
      </c>
      <c r="AB5412" s="281"/>
      <c r="AC5412" s="279" t="s">
        <v>394</v>
      </c>
      <c r="AF5412" s="276" t="str">
        <f>IFERROR(VLOOKUP(A5412,'[1]قوائم الترجمة'!AC$2:AD$2397,1,0),"م")</f>
        <v>م</v>
      </c>
      <c r="AG5412" s="239"/>
      <c r="AH5412" s="240"/>
      <c r="AI5412" s="240"/>
      <c r="AJ5412" s="240"/>
      <c r="AL5412" s="267"/>
      <c r="AM5412" s="235"/>
      <c r="AO5412" s="241"/>
      <c r="AU5412" s="234"/>
    </row>
    <row r="5413" spans="1:47" ht="21.6" x14ac:dyDescent="0.65">
      <c r="A5413" s="278">
        <v>124628</v>
      </c>
      <c r="B5413" s="279" t="s">
        <v>7485</v>
      </c>
      <c r="C5413" s="279" t="s">
        <v>109</v>
      </c>
      <c r="D5413" s="279" t="s">
        <v>240</v>
      </c>
      <c r="E5413" s="279" t="s">
        <v>424</v>
      </c>
      <c r="F5413" s="315" t="s">
        <v>10354</v>
      </c>
      <c r="G5413" s="315" t="s">
        <v>402</v>
      </c>
      <c r="H5413" s="279" t="s">
        <v>425</v>
      </c>
      <c r="I5413" s="279" t="s">
        <v>542</v>
      </c>
      <c r="J5413" s="279" t="s">
        <v>403</v>
      </c>
      <c r="K5413" s="280">
        <v>2015</v>
      </c>
      <c r="L5413" s="279" t="s">
        <v>402</v>
      </c>
      <c r="M5413" s="279" t="s">
        <v>394</v>
      </c>
      <c r="N5413" s="279" t="s">
        <v>394</v>
      </c>
      <c r="O5413" s="279" t="s">
        <v>394</v>
      </c>
      <c r="P5413" s="315">
        <v>0</v>
      </c>
      <c r="Q5413" s="278"/>
      <c r="R5413" s="303"/>
      <c r="S5413" s="279" t="s">
        <v>394</v>
      </c>
      <c r="T5413" s="279" t="s">
        <v>394</v>
      </c>
      <c r="U5413" s="303"/>
      <c r="V5413" s="303"/>
      <c r="W5413" s="303"/>
      <c r="X5413" s="303"/>
      <c r="Z5413" s="303"/>
      <c r="AA5413" s="303"/>
      <c r="AC5413" s="279" t="s">
        <v>394</v>
      </c>
      <c r="AF5413" s="276">
        <f>IFERROR(VLOOKUP(A5413,'[1]قوائم الترجمة'!AC$2:AD$2397,1,0),"م")</f>
        <v>124628</v>
      </c>
      <c r="AG5413" s="239"/>
      <c r="AH5413" s="240"/>
      <c r="AI5413" s="240"/>
      <c r="AJ5413" s="240"/>
      <c r="AL5413" s="267"/>
      <c r="AM5413" s="235"/>
      <c r="AO5413" s="241"/>
      <c r="AU5413" s="234"/>
    </row>
    <row r="5414" spans="1:47" ht="21.6" x14ac:dyDescent="0.65">
      <c r="A5414" s="278">
        <v>124629</v>
      </c>
      <c r="B5414" s="279" t="s">
        <v>7486</v>
      </c>
      <c r="C5414" s="279" t="s">
        <v>1120</v>
      </c>
      <c r="D5414" s="279" t="s">
        <v>316</v>
      </c>
      <c r="E5414" s="279" t="s">
        <v>5660</v>
      </c>
      <c r="F5414" s="315" t="s">
        <v>394</v>
      </c>
      <c r="G5414" s="315" t="s">
        <v>402</v>
      </c>
      <c r="H5414" s="279" t="s">
        <v>425</v>
      </c>
      <c r="I5414" s="279" t="s">
        <v>542</v>
      </c>
      <c r="J5414" s="279" t="s">
        <v>843</v>
      </c>
      <c r="K5414" s="280">
        <v>2021</v>
      </c>
      <c r="L5414" s="279" t="s">
        <v>404</v>
      </c>
      <c r="M5414" s="279" t="s">
        <v>394</v>
      </c>
      <c r="N5414" s="279" t="s">
        <v>394</v>
      </c>
      <c r="O5414" s="279" t="s">
        <v>394</v>
      </c>
      <c r="P5414" s="315">
        <v>0</v>
      </c>
      <c r="Q5414" s="278"/>
      <c r="R5414" s="303"/>
      <c r="S5414" s="279" t="s">
        <v>394</v>
      </c>
      <c r="T5414" s="279" t="s">
        <v>394</v>
      </c>
      <c r="U5414" s="303"/>
      <c r="V5414" s="303"/>
      <c r="W5414" s="303"/>
      <c r="X5414" s="303"/>
      <c r="Z5414" s="303"/>
      <c r="AA5414" s="303"/>
      <c r="AC5414" s="279" t="s">
        <v>394</v>
      </c>
      <c r="AF5414" s="276">
        <f>IFERROR(VLOOKUP(A5414,'[1]قوائم الترجمة'!AC$2:AD$2397,1,0),"م")</f>
        <v>124629</v>
      </c>
      <c r="AG5414" s="239"/>
      <c r="AH5414" s="240"/>
      <c r="AI5414" s="240"/>
      <c r="AJ5414" s="240"/>
      <c r="AL5414" s="267"/>
      <c r="AM5414" s="235"/>
      <c r="AO5414" s="241"/>
      <c r="AU5414" s="234"/>
    </row>
    <row r="5415" spans="1:47" ht="21.6" x14ac:dyDescent="0.65">
      <c r="A5415" s="278">
        <v>124630</v>
      </c>
      <c r="B5415" s="279" t="s">
        <v>7500</v>
      </c>
      <c r="C5415" s="279" t="s">
        <v>660</v>
      </c>
      <c r="D5415" s="279" t="s">
        <v>7501</v>
      </c>
      <c r="E5415" s="279" t="s">
        <v>5660</v>
      </c>
      <c r="F5415" s="315" t="s">
        <v>10355</v>
      </c>
      <c r="G5415" s="315" t="s">
        <v>402</v>
      </c>
      <c r="H5415" s="279" t="s">
        <v>425</v>
      </c>
      <c r="I5415" s="279" t="s">
        <v>541</v>
      </c>
      <c r="J5415" s="279" t="s">
        <v>403</v>
      </c>
      <c r="K5415" s="280">
        <v>2018</v>
      </c>
      <c r="L5415" s="279" t="s">
        <v>402</v>
      </c>
      <c r="M5415" s="279" t="s">
        <v>394</v>
      </c>
      <c r="N5415" s="279" t="s">
        <v>394</v>
      </c>
      <c r="O5415" s="279" t="s">
        <v>394</v>
      </c>
      <c r="P5415" s="315">
        <v>0</v>
      </c>
      <c r="Q5415" s="278"/>
      <c r="R5415" s="303"/>
      <c r="S5415" s="279" t="s">
        <v>394</v>
      </c>
      <c r="T5415" s="279" t="s">
        <v>394</v>
      </c>
      <c r="U5415" s="303"/>
      <c r="V5415" s="303"/>
      <c r="W5415" s="303"/>
      <c r="X5415" s="303"/>
      <c r="Z5415" s="303"/>
      <c r="AA5415" s="303"/>
      <c r="AC5415" s="279" t="s">
        <v>394</v>
      </c>
      <c r="AF5415" s="276">
        <f>IFERROR(VLOOKUP(A5415,'[1]قوائم الترجمة'!AC$2:AD$2397,1,0),"م")</f>
        <v>124630</v>
      </c>
      <c r="AG5415" s="239"/>
      <c r="AH5415" s="240"/>
      <c r="AI5415" s="240"/>
      <c r="AJ5415" s="240"/>
      <c r="AL5415" s="267"/>
      <c r="AM5415" s="235"/>
      <c r="AO5415" s="241"/>
      <c r="AU5415" s="234"/>
    </row>
    <row r="5416" spans="1:47" ht="21.6" x14ac:dyDescent="0.65">
      <c r="A5416" s="278">
        <v>124631</v>
      </c>
      <c r="B5416" s="279" t="s">
        <v>7515</v>
      </c>
      <c r="C5416" s="279" t="s">
        <v>10356</v>
      </c>
      <c r="D5416" s="279" t="s">
        <v>10357</v>
      </c>
      <c r="E5416" s="279" t="s">
        <v>424</v>
      </c>
      <c r="F5416" s="315" t="s">
        <v>10358</v>
      </c>
      <c r="G5416" s="315" t="s">
        <v>419</v>
      </c>
      <c r="H5416" s="279" t="s">
        <v>425</v>
      </c>
      <c r="I5416" s="279" t="s">
        <v>5586</v>
      </c>
      <c r="J5416" s="279" t="s">
        <v>403</v>
      </c>
      <c r="K5416" s="280">
        <v>2013</v>
      </c>
      <c r="L5416" s="279" t="s">
        <v>419</v>
      </c>
      <c r="M5416" s="279" t="s">
        <v>394</v>
      </c>
      <c r="N5416" s="279" t="s">
        <v>394</v>
      </c>
      <c r="O5416" s="279" t="s">
        <v>394</v>
      </c>
      <c r="P5416" s="315">
        <v>0</v>
      </c>
      <c r="Q5416" s="278"/>
      <c r="R5416" s="303"/>
      <c r="S5416" s="279" t="s">
        <v>394</v>
      </c>
      <c r="T5416" s="279" t="s">
        <v>394</v>
      </c>
      <c r="U5416" s="303"/>
      <c r="V5416" s="303"/>
      <c r="W5416" s="303"/>
      <c r="X5416" s="303"/>
      <c r="Z5416" s="303"/>
      <c r="AA5416" s="303"/>
      <c r="AC5416" s="279" t="s">
        <v>394</v>
      </c>
      <c r="AF5416" s="276">
        <f>IFERROR(VLOOKUP(A5416,'[1]قوائم الترجمة'!AC$2:AD$2397,1,0),"م")</f>
        <v>124631</v>
      </c>
      <c r="AG5416" s="239"/>
      <c r="AH5416" s="240"/>
      <c r="AI5416" s="240"/>
      <c r="AJ5416" s="240"/>
      <c r="AL5416" s="267"/>
      <c r="AM5416" s="235"/>
      <c r="AO5416" s="241"/>
      <c r="AU5416" s="234"/>
    </row>
    <row r="5417" spans="1:47" ht="21.6" x14ac:dyDescent="0.65">
      <c r="A5417" s="278">
        <v>124632</v>
      </c>
      <c r="B5417" s="279" t="s">
        <v>7516</v>
      </c>
      <c r="C5417" s="279" t="s">
        <v>1188</v>
      </c>
      <c r="D5417" s="279" t="s">
        <v>310</v>
      </c>
      <c r="E5417" s="279" t="s">
        <v>5660</v>
      </c>
      <c r="F5417" s="315" t="s">
        <v>10359</v>
      </c>
      <c r="G5417" s="315" t="s">
        <v>402</v>
      </c>
      <c r="H5417" s="279" t="s">
        <v>425</v>
      </c>
      <c r="I5417" s="279" t="s">
        <v>5586</v>
      </c>
      <c r="J5417" s="279" t="s">
        <v>843</v>
      </c>
      <c r="K5417" s="280">
        <v>2009</v>
      </c>
      <c r="L5417" s="279" t="s">
        <v>402</v>
      </c>
      <c r="M5417" s="279" t="s">
        <v>394</v>
      </c>
      <c r="N5417" s="279" t="s">
        <v>394</v>
      </c>
      <c r="O5417" s="279" t="s">
        <v>394</v>
      </c>
      <c r="P5417" s="315">
        <v>0</v>
      </c>
      <c r="Q5417" s="278"/>
      <c r="R5417" s="303"/>
      <c r="S5417" s="279" t="s">
        <v>394</v>
      </c>
      <c r="T5417" s="279" t="s">
        <v>394</v>
      </c>
      <c r="U5417" s="303"/>
      <c r="V5417" s="303"/>
      <c r="W5417" s="303"/>
      <c r="X5417" s="303"/>
      <c r="Z5417" s="303"/>
      <c r="AA5417" s="303"/>
      <c r="AC5417" s="279" t="s">
        <v>394</v>
      </c>
      <c r="AF5417" s="276">
        <f>IFERROR(VLOOKUP(A5417,'[1]قوائم الترجمة'!AC$2:AD$2397,1,0),"م")</f>
        <v>124632</v>
      </c>
      <c r="AG5417" s="239"/>
      <c r="AH5417" s="240"/>
      <c r="AI5417" s="240"/>
      <c r="AJ5417" s="240"/>
      <c r="AL5417" s="267"/>
      <c r="AM5417" s="235"/>
      <c r="AO5417" s="241"/>
      <c r="AU5417" s="234"/>
    </row>
    <row r="5418" spans="1:47" ht="21.6" x14ac:dyDescent="0.65">
      <c r="A5418" s="278">
        <v>124633</v>
      </c>
      <c r="B5418" s="279" t="s">
        <v>7529</v>
      </c>
      <c r="C5418" s="279" t="s">
        <v>120</v>
      </c>
      <c r="D5418" s="279" t="s">
        <v>271</v>
      </c>
      <c r="E5418" s="279" t="s">
        <v>424</v>
      </c>
      <c r="F5418" s="315" t="s">
        <v>8378</v>
      </c>
      <c r="G5418" s="315" t="s">
        <v>402</v>
      </c>
      <c r="H5418" s="279" t="s">
        <v>425</v>
      </c>
      <c r="I5418" s="279" t="s">
        <v>5586</v>
      </c>
      <c r="J5418" s="279" t="s">
        <v>426</v>
      </c>
      <c r="K5418" s="280">
        <v>0</v>
      </c>
      <c r="L5418" s="279" t="s">
        <v>402</v>
      </c>
      <c r="M5418" s="279" t="s">
        <v>394</v>
      </c>
      <c r="N5418" s="279" t="s">
        <v>394</v>
      </c>
      <c r="O5418" s="279" t="s">
        <v>394</v>
      </c>
      <c r="P5418" s="315">
        <v>0</v>
      </c>
      <c r="Q5418" s="278"/>
      <c r="R5418" s="303"/>
      <c r="S5418" s="279" t="s">
        <v>394</v>
      </c>
      <c r="T5418" s="279" t="s">
        <v>394</v>
      </c>
      <c r="U5418" s="303"/>
      <c r="V5418" s="303"/>
      <c r="W5418" s="303"/>
      <c r="X5418" s="303"/>
      <c r="Z5418" s="303"/>
      <c r="AA5418" s="303"/>
      <c r="AC5418" s="279" t="s">
        <v>394</v>
      </c>
      <c r="AF5418" s="276">
        <f>IFERROR(VLOOKUP(A5418,'[1]قوائم الترجمة'!AC$2:AD$2397,1,0),"م")</f>
        <v>124633</v>
      </c>
      <c r="AG5418" s="239"/>
      <c r="AH5418" s="240"/>
      <c r="AI5418" s="240"/>
      <c r="AJ5418" s="240"/>
      <c r="AL5418" s="267"/>
      <c r="AM5418" s="235"/>
      <c r="AO5418" s="241"/>
      <c r="AU5418" s="234"/>
    </row>
    <row r="5419" spans="1:47" ht="21.6" x14ac:dyDescent="0.65">
      <c r="A5419" s="278">
        <v>124634</v>
      </c>
      <c r="B5419" s="279" t="s">
        <v>7542</v>
      </c>
      <c r="C5419" s="279" t="s">
        <v>65</v>
      </c>
      <c r="D5419" s="279" t="s">
        <v>721</v>
      </c>
      <c r="E5419" s="279" t="s">
        <v>424</v>
      </c>
      <c r="F5419" s="315" t="s">
        <v>394</v>
      </c>
      <c r="G5419" s="315" t="s">
        <v>402</v>
      </c>
      <c r="H5419" s="279" t="s">
        <v>425</v>
      </c>
      <c r="I5419" s="279" t="s">
        <v>542</v>
      </c>
      <c r="J5419" s="279" t="s">
        <v>403</v>
      </c>
      <c r="K5419" s="312"/>
      <c r="L5419" s="279" t="s">
        <v>402</v>
      </c>
      <c r="M5419" s="279" t="s">
        <v>394</v>
      </c>
      <c r="N5419" s="279" t="s">
        <v>394</v>
      </c>
      <c r="O5419" s="279" t="s">
        <v>394</v>
      </c>
      <c r="P5419" s="315">
        <v>0</v>
      </c>
      <c r="Q5419" s="278"/>
      <c r="R5419" s="303"/>
      <c r="S5419" s="279" t="s">
        <v>394</v>
      </c>
      <c r="T5419" s="279" t="s">
        <v>394</v>
      </c>
      <c r="U5419" s="303"/>
      <c r="V5419" s="303"/>
      <c r="W5419" s="303"/>
      <c r="X5419" s="303"/>
      <c r="Z5419" s="303"/>
      <c r="AA5419" s="303"/>
      <c r="AC5419" s="279" t="s">
        <v>394</v>
      </c>
      <c r="AF5419" s="276">
        <f>IFERROR(VLOOKUP(A5419,'[1]قوائم الترجمة'!AC$2:AD$2397,1,0),"م")</f>
        <v>124634</v>
      </c>
      <c r="AG5419" s="239"/>
      <c r="AH5419" s="240"/>
      <c r="AI5419" s="240"/>
      <c r="AJ5419" s="240"/>
      <c r="AL5419" s="267"/>
      <c r="AM5419" s="235"/>
      <c r="AO5419" s="241"/>
      <c r="AU5419" s="234"/>
    </row>
    <row r="5420" spans="1:47" ht="21.6" x14ac:dyDescent="0.65">
      <c r="A5420" s="275">
        <v>124635</v>
      </c>
      <c r="B5420" s="276" t="s">
        <v>7569</v>
      </c>
      <c r="C5420" s="276" t="s">
        <v>68</v>
      </c>
      <c r="D5420" s="276" t="s">
        <v>296</v>
      </c>
      <c r="E5420" s="276" t="s">
        <v>424</v>
      </c>
      <c r="F5420" s="317" t="s">
        <v>394</v>
      </c>
      <c r="G5420" s="317" t="s">
        <v>8101</v>
      </c>
      <c r="H5420" s="276" t="s">
        <v>425</v>
      </c>
      <c r="I5420" s="276" t="s">
        <v>5586</v>
      </c>
      <c r="J5420" s="276" t="s">
        <v>403</v>
      </c>
      <c r="K5420" s="277">
        <v>2010</v>
      </c>
      <c r="L5420" s="276" t="s">
        <v>421</v>
      </c>
      <c r="M5420" s="303"/>
      <c r="N5420" s="276" t="s">
        <v>8830</v>
      </c>
      <c r="O5420" s="276" t="s">
        <v>8434</v>
      </c>
      <c r="P5420" s="276">
        <v>20000</v>
      </c>
      <c r="Q5420" s="303"/>
      <c r="R5420" s="276" t="s">
        <v>394</v>
      </c>
      <c r="S5420" s="276"/>
      <c r="T5420" s="303"/>
      <c r="U5420" s="303"/>
      <c r="V5420" s="303"/>
      <c r="W5420" s="303"/>
      <c r="X5420" s="303"/>
      <c r="Z5420" s="303"/>
      <c r="AA5420" s="303"/>
      <c r="AC5420" s="276" t="s">
        <v>394</v>
      </c>
      <c r="AF5420" s="276">
        <f>IFERROR(VLOOKUP(A5420,'[1]قوائم الترجمة'!AC$2:AD$2397,1,0),"م")</f>
        <v>124635</v>
      </c>
      <c r="AG5420" s="239"/>
      <c r="AH5420" s="240"/>
      <c r="AI5420" s="240"/>
      <c r="AJ5420" s="240"/>
      <c r="AL5420" s="267"/>
      <c r="AM5420" s="235"/>
      <c r="AO5420" s="241"/>
      <c r="AU5420" s="234"/>
    </row>
    <row r="5421" spans="1:47" ht="21.6" x14ac:dyDescent="0.65">
      <c r="A5421" s="278">
        <v>124636</v>
      </c>
      <c r="B5421" s="279" t="s">
        <v>7570</v>
      </c>
      <c r="C5421" s="279" t="s">
        <v>664</v>
      </c>
      <c r="D5421" s="279" t="s">
        <v>579</v>
      </c>
      <c r="E5421" s="279" t="s">
        <v>394</v>
      </c>
      <c r="F5421"/>
      <c r="H5421" s="279" t="s">
        <v>394</v>
      </c>
      <c r="I5421" s="279" t="s">
        <v>5586</v>
      </c>
      <c r="J5421" s="279" t="s">
        <v>394</v>
      </c>
      <c r="K5421" s="279" t="s">
        <v>394</v>
      </c>
      <c r="L5421" s="279" t="s">
        <v>394</v>
      </c>
      <c r="M5421" s="279" t="s">
        <v>394</v>
      </c>
      <c r="N5421" s="279" t="s">
        <v>394</v>
      </c>
      <c r="O5421" s="279" t="s">
        <v>394</v>
      </c>
      <c r="P5421" s="315">
        <v>0</v>
      </c>
      <c r="Q5421" s="279" t="s">
        <v>394</v>
      </c>
      <c r="R5421" s="279" t="s">
        <v>394</v>
      </c>
      <c r="S5421" s="279" t="s">
        <v>394</v>
      </c>
      <c r="T5421" s="279" t="s">
        <v>394</v>
      </c>
      <c r="U5421" s="279" t="s">
        <v>394</v>
      </c>
      <c r="V5421" s="279" t="s">
        <v>394</v>
      </c>
      <c r="W5421" s="279" t="s">
        <v>394</v>
      </c>
      <c r="X5421" s="279" t="s">
        <v>394</v>
      </c>
      <c r="Y5421" s="281"/>
      <c r="Z5421" s="279" t="s">
        <v>394</v>
      </c>
      <c r="AA5421" s="279" t="s">
        <v>394</v>
      </c>
      <c r="AB5421" s="281"/>
      <c r="AC5421" s="279" t="s">
        <v>394</v>
      </c>
      <c r="AF5421" s="276" t="str">
        <f>IFERROR(VLOOKUP(A5421,'[1]قوائم الترجمة'!AC$2:AD$2397,1,0),"م")</f>
        <v>م</v>
      </c>
      <c r="AG5421" s="239"/>
      <c r="AH5421" s="240"/>
      <c r="AI5421" s="240"/>
      <c r="AJ5421" s="240"/>
      <c r="AL5421" s="267"/>
      <c r="AM5421" s="235"/>
      <c r="AO5421" s="241"/>
      <c r="AU5421" s="234"/>
    </row>
    <row r="5422" spans="1:47" ht="21.6" x14ac:dyDescent="0.65">
      <c r="A5422" s="278">
        <v>124637</v>
      </c>
      <c r="B5422" s="279" t="s">
        <v>7573</v>
      </c>
      <c r="C5422" s="279" t="s">
        <v>143</v>
      </c>
      <c r="D5422" s="279" t="s">
        <v>579</v>
      </c>
      <c r="E5422" s="279" t="s">
        <v>394</v>
      </c>
      <c r="F5422"/>
      <c r="H5422" s="279" t="s">
        <v>394</v>
      </c>
      <c r="I5422" s="279" t="s">
        <v>542</v>
      </c>
      <c r="J5422" s="279" t="s">
        <v>394</v>
      </c>
      <c r="K5422" s="279" t="s">
        <v>394</v>
      </c>
      <c r="L5422" s="279" t="s">
        <v>394</v>
      </c>
      <c r="M5422" s="279" t="s">
        <v>394</v>
      </c>
      <c r="N5422" s="279" t="s">
        <v>394</v>
      </c>
      <c r="O5422" s="279" t="s">
        <v>394</v>
      </c>
      <c r="P5422" s="315">
        <v>0</v>
      </c>
      <c r="Q5422" s="279" t="s">
        <v>394</v>
      </c>
      <c r="R5422" s="279" t="s">
        <v>394</v>
      </c>
      <c r="S5422" s="279" t="s">
        <v>394</v>
      </c>
      <c r="T5422" s="279" t="s">
        <v>394</v>
      </c>
      <c r="U5422" s="279" t="s">
        <v>394</v>
      </c>
      <c r="V5422" s="279" t="s">
        <v>394</v>
      </c>
      <c r="W5422" s="279" t="s">
        <v>394</v>
      </c>
      <c r="X5422" s="279" t="s">
        <v>394</v>
      </c>
      <c r="Y5422" s="281"/>
      <c r="Z5422" s="279" t="s">
        <v>394</v>
      </c>
      <c r="AA5422" s="279" t="s">
        <v>394</v>
      </c>
      <c r="AB5422" s="281"/>
      <c r="AC5422" s="279" t="s">
        <v>394</v>
      </c>
      <c r="AF5422" s="276" t="str">
        <f>IFERROR(VLOOKUP(A5422,'[1]قوائم الترجمة'!AC$2:AD$2397,1,0),"م")</f>
        <v>م</v>
      </c>
      <c r="AG5422" s="239"/>
      <c r="AH5422" s="240"/>
      <c r="AI5422" s="240"/>
      <c r="AJ5422" s="240"/>
      <c r="AL5422" s="267"/>
      <c r="AM5422" s="235"/>
      <c r="AO5422" s="241"/>
      <c r="AU5422" s="234"/>
    </row>
    <row r="5423" spans="1:47" ht="21.6" x14ac:dyDescent="0.65">
      <c r="A5423" s="275">
        <v>124638</v>
      </c>
      <c r="B5423" s="276" t="s">
        <v>7577</v>
      </c>
      <c r="C5423" s="276" t="s">
        <v>90</v>
      </c>
      <c r="D5423" s="276" t="s">
        <v>319</v>
      </c>
      <c r="E5423" s="276" t="s">
        <v>423</v>
      </c>
      <c r="F5423" s="317" t="s">
        <v>8831</v>
      </c>
      <c r="G5423" s="317" t="s">
        <v>402</v>
      </c>
      <c r="H5423" s="276" t="s">
        <v>425</v>
      </c>
      <c r="I5423" s="276" t="s">
        <v>540</v>
      </c>
      <c r="J5423" s="276" t="s">
        <v>8112</v>
      </c>
      <c r="K5423" s="277">
        <v>2015</v>
      </c>
      <c r="L5423" s="276" t="s">
        <v>402</v>
      </c>
      <c r="M5423" s="303"/>
      <c r="N5423" s="276" t="s">
        <v>394</v>
      </c>
      <c r="O5423" s="276" t="s">
        <v>394</v>
      </c>
      <c r="P5423" s="315">
        <v>0</v>
      </c>
      <c r="Q5423" s="303"/>
      <c r="R5423" s="276" t="s">
        <v>394</v>
      </c>
      <c r="S5423" s="276" t="s">
        <v>394</v>
      </c>
      <c r="T5423" s="303"/>
      <c r="U5423" s="303"/>
      <c r="V5423" s="303"/>
      <c r="W5423" s="303"/>
      <c r="X5423" s="303"/>
      <c r="Z5423" s="303"/>
      <c r="AA5423" s="303"/>
      <c r="AC5423" s="276" t="s">
        <v>394</v>
      </c>
      <c r="AF5423" s="276">
        <f>IFERROR(VLOOKUP(A5423,'[1]قوائم الترجمة'!AC$2:AD$2397,1,0),"م")</f>
        <v>124638</v>
      </c>
      <c r="AG5423" s="239"/>
      <c r="AH5423" s="240"/>
      <c r="AI5423" s="240"/>
      <c r="AJ5423" s="240"/>
      <c r="AL5423" s="267"/>
      <c r="AM5423" s="235"/>
      <c r="AO5423" s="241"/>
      <c r="AU5423" s="234"/>
    </row>
    <row r="5424" spans="1:47" ht="21.6" x14ac:dyDescent="0.65">
      <c r="A5424" s="275">
        <v>124639</v>
      </c>
      <c r="B5424" s="276" t="s">
        <v>7582</v>
      </c>
      <c r="C5424" s="276" t="s">
        <v>136</v>
      </c>
      <c r="D5424" s="276" t="s">
        <v>237</v>
      </c>
      <c r="E5424" s="276" t="s">
        <v>424</v>
      </c>
      <c r="F5424" s="317" t="s">
        <v>8378</v>
      </c>
      <c r="G5424" s="317" t="s">
        <v>8332</v>
      </c>
      <c r="H5424" s="276" t="s">
        <v>425</v>
      </c>
      <c r="I5424" s="276" t="s">
        <v>542</v>
      </c>
      <c r="J5424" s="276" t="s">
        <v>403</v>
      </c>
      <c r="K5424" s="277">
        <v>2015</v>
      </c>
      <c r="L5424" s="276" t="s">
        <v>404</v>
      </c>
      <c r="M5424" s="303"/>
      <c r="N5424" s="276" t="s">
        <v>394</v>
      </c>
      <c r="O5424" s="276" t="s">
        <v>394</v>
      </c>
      <c r="P5424" s="315">
        <v>0</v>
      </c>
      <c r="Q5424" s="303"/>
      <c r="R5424" s="276" t="s">
        <v>394</v>
      </c>
      <c r="S5424" s="276" t="s">
        <v>394</v>
      </c>
      <c r="T5424" s="303"/>
      <c r="U5424" s="303"/>
      <c r="V5424" s="303"/>
      <c r="W5424" s="303"/>
      <c r="X5424" s="303"/>
      <c r="Z5424" s="303"/>
      <c r="AA5424" s="303"/>
      <c r="AC5424" s="276" t="s">
        <v>394</v>
      </c>
      <c r="AF5424" s="276">
        <f>IFERROR(VLOOKUP(A5424,'[1]قوائم الترجمة'!AC$2:AD$2397,1,0),"م")</f>
        <v>124639</v>
      </c>
      <c r="AG5424" s="239"/>
      <c r="AH5424" s="240"/>
      <c r="AI5424" s="240"/>
      <c r="AJ5424" s="240"/>
      <c r="AL5424" s="267"/>
      <c r="AM5424" s="235"/>
      <c r="AO5424" s="241"/>
      <c r="AU5424" s="234"/>
    </row>
    <row r="5425" spans="1:47" ht="21.6" x14ac:dyDescent="0.65">
      <c r="A5425" s="275">
        <v>124641</v>
      </c>
      <c r="B5425" s="276" t="s">
        <v>7589</v>
      </c>
      <c r="C5425" s="276" t="s">
        <v>166</v>
      </c>
      <c r="D5425" s="276" t="s">
        <v>7590</v>
      </c>
      <c r="E5425" s="276" t="s">
        <v>424</v>
      </c>
      <c r="F5425" s="317" t="s">
        <v>8832</v>
      </c>
      <c r="G5425" s="317" t="s">
        <v>8191</v>
      </c>
      <c r="H5425" s="276" t="s">
        <v>425</v>
      </c>
      <c r="I5425" s="276" t="s">
        <v>542</v>
      </c>
      <c r="J5425" s="276" t="s">
        <v>426</v>
      </c>
      <c r="K5425" s="277">
        <v>2010</v>
      </c>
      <c r="L5425" s="276" t="s">
        <v>414</v>
      </c>
      <c r="M5425" s="303"/>
      <c r="N5425" s="276" t="s">
        <v>394</v>
      </c>
      <c r="O5425" s="276" t="s">
        <v>394</v>
      </c>
      <c r="P5425" s="315">
        <v>0</v>
      </c>
      <c r="Q5425" s="303"/>
      <c r="R5425" s="276" t="s">
        <v>394</v>
      </c>
      <c r="S5425" s="276" t="s">
        <v>394</v>
      </c>
      <c r="T5425" s="303"/>
      <c r="U5425" s="303"/>
      <c r="V5425" s="303"/>
      <c r="W5425" s="303"/>
      <c r="X5425" s="303"/>
      <c r="Z5425" s="303"/>
      <c r="AA5425" s="303"/>
      <c r="AC5425" s="276" t="s">
        <v>394</v>
      </c>
      <c r="AF5425" s="276">
        <f>IFERROR(VLOOKUP(A5425,'[1]قوائم الترجمة'!AC$2:AD$2397,1,0),"م")</f>
        <v>124641</v>
      </c>
      <c r="AG5425" s="239"/>
      <c r="AH5425" s="240"/>
      <c r="AI5425" s="240"/>
      <c r="AJ5425" s="240"/>
      <c r="AL5425" s="267"/>
      <c r="AM5425" s="235"/>
      <c r="AO5425" s="241"/>
      <c r="AU5425" s="234"/>
    </row>
    <row r="5426" spans="1:47" ht="21.6" x14ac:dyDescent="0.65">
      <c r="A5426" s="275">
        <v>124642</v>
      </c>
      <c r="B5426" s="276" t="s">
        <v>7592</v>
      </c>
      <c r="C5426" s="276" t="s">
        <v>89</v>
      </c>
      <c r="D5426" s="276" t="s">
        <v>965</v>
      </c>
      <c r="E5426" s="276" t="s">
        <v>424</v>
      </c>
      <c r="F5426" s="317" t="s">
        <v>8833</v>
      </c>
      <c r="G5426" s="317" t="s">
        <v>8237</v>
      </c>
      <c r="H5426" s="276" t="s">
        <v>425</v>
      </c>
      <c r="I5426" s="276" t="s">
        <v>542</v>
      </c>
      <c r="J5426" s="276" t="s">
        <v>7215</v>
      </c>
      <c r="K5426" s="277">
        <v>0</v>
      </c>
      <c r="L5426" s="276" t="s">
        <v>7215</v>
      </c>
      <c r="M5426" s="303"/>
      <c r="N5426" s="276" t="s">
        <v>394</v>
      </c>
      <c r="O5426" s="276" t="s">
        <v>394</v>
      </c>
      <c r="P5426" s="315">
        <v>0</v>
      </c>
      <c r="Q5426" s="303"/>
      <c r="R5426" s="276" t="s">
        <v>394</v>
      </c>
      <c r="S5426" s="276" t="s">
        <v>394</v>
      </c>
      <c r="T5426" s="303"/>
      <c r="U5426" s="303"/>
      <c r="V5426" s="303"/>
      <c r="W5426" s="303"/>
      <c r="X5426" s="303"/>
      <c r="Z5426" s="303"/>
      <c r="AA5426" s="303"/>
      <c r="AC5426" s="276" t="s">
        <v>394</v>
      </c>
      <c r="AF5426" s="276">
        <f>IFERROR(VLOOKUP(A5426,'[1]قوائم الترجمة'!AC$2:AD$2397,1,0),"م")</f>
        <v>124642</v>
      </c>
      <c r="AG5426" s="239"/>
      <c r="AH5426" s="240"/>
      <c r="AI5426" s="240"/>
      <c r="AJ5426" s="240"/>
      <c r="AL5426" s="267"/>
      <c r="AM5426" s="235"/>
      <c r="AO5426" s="241"/>
      <c r="AU5426" s="234"/>
    </row>
    <row r="5427" spans="1:47" ht="21.6" x14ac:dyDescent="0.65">
      <c r="A5427" s="275">
        <v>124643</v>
      </c>
      <c r="B5427" s="276" t="s">
        <v>7596</v>
      </c>
      <c r="C5427" s="276" t="s">
        <v>7597</v>
      </c>
      <c r="D5427" s="276" t="s">
        <v>7598</v>
      </c>
      <c r="E5427" s="276" t="s">
        <v>5660</v>
      </c>
      <c r="F5427" s="317" t="s">
        <v>8834</v>
      </c>
      <c r="G5427" s="317" t="s">
        <v>8835</v>
      </c>
      <c r="H5427" s="276" t="s">
        <v>425</v>
      </c>
      <c r="I5427" s="276" t="s">
        <v>5586</v>
      </c>
      <c r="J5427" s="276" t="s">
        <v>8112</v>
      </c>
      <c r="K5427" s="277">
        <v>2012</v>
      </c>
      <c r="L5427" s="276" t="s">
        <v>421</v>
      </c>
      <c r="M5427" s="303"/>
      <c r="N5427" s="276" t="s">
        <v>8836</v>
      </c>
      <c r="O5427" s="276" t="s">
        <v>8688</v>
      </c>
      <c r="P5427" s="276">
        <v>20000</v>
      </c>
      <c r="Q5427" s="303"/>
      <c r="R5427" s="276" t="s">
        <v>394</v>
      </c>
      <c r="S5427" s="276"/>
      <c r="T5427" s="303"/>
      <c r="U5427" s="303"/>
      <c r="V5427" s="303"/>
      <c r="W5427" s="303"/>
      <c r="X5427" s="303"/>
      <c r="Z5427" s="303"/>
      <c r="AA5427" s="303"/>
      <c r="AC5427" s="276" t="s">
        <v>394</v>
      </c>
      <c r="AF5427" s="276">
        <f>IFERROR(VLOOKUP(A5427,'[1]قوائم الترجمة'!AC$2:AD$2397,1,0),"م")</f>
        <v>124643</v>
      </c>
      <c r="AG5427" s="239"/>
      <c r="AH5427" s="240"/>
      <c r="AI5427" s="240"/>
      <c r="AJ5427" s="240"/>
      <c r="AL5427" s="267"/>
      <c r="AM5427" s="235"/>
      <c r="AO5427" s="241"/>
      <c r="AU5427" s="234"/>
    </row>
    <row r="5428" spans="1:47" ht="21.6" x14ac:dyDescent="0.65">
      <c r="A5428" s="275">
        <v>124644</v>
      </c>
      <c r="B5428" s="276" t="s">
        <v>2231</v>
      </c>
      <c r="C5428" s="276" t="s">
        <v>177</v>
      </c>
      <c r="D5428" s="276" t="s">
        <v>119</v>
      </c>
      <c r="E5428" s="276" t="s">
        <v>5660</v>
      </c>
      <c r="F5428" s="317" t="s">
        <v>8837</v>
      </c>
      <c r="G5428" s="317" t="s">
        <v>8125</v>
      </c>
      <c r="H5428" s="276" t="s">
        <v>425</v>
      </c>
      <c r="I5428" s="276" t="s">
        <v>541</v>
      </c>
      <c r="J5428" s="276" t="s">
        <v>426</v>
      </c>
      <c r="K5428" s="277">
        <v>2009</v>
      </c>
      <c r="L5428" s="276" t="s">
        <v>415</v>
      </c>
      <c r="M5428" s="303"/>
      <c r="N5428" s="276" t="s">
        <v>394</v>
      </c>
      <c r="O5428" s="276" t="s">
        <v>394</v>
      </c>
      <c r="P5428" s="315">
        <v>0</v>
      </c>
      <c r="Q5428" s="303"/>
      <c r="R5428" s="276" t="s">
        <v>394</v>
      </c>
      <c r="S5428" s="276" t="s">
        <v>394</v>
      </c>
      <c r="T5428" s="303"/>
      <c r="U5428" s="303"/>
      <c r="V5428" s="303"/>
      <c r="W5428" s="303"/>
      <c r="X5428" s="303"/>
      <c r="Z5428" s="303"/>
      <c r="AA5428" s="303"/>
      <c r="AC5428" s="276" t="s">
        <v>394</v>
      </c>
      <c r="AF5428" s="276">
        <f>IFERROR(VLOOKUP(A5428,'[1]قوائم الترجمة'!AC$2:AD$2397,1,0),"م")</f>
        <v>124644</v>
      </c>
      <c r="AG5428" s="239"/>
      <c r="AH5428" s="240"/>
      <c r="AI5428" s="240"/>
      <c r="AJ5428" s="240"/>
      <c r="AL5428" s="267"/>
      <c r="AM5428" s="235"/>
      <c r="AO5428" s="241"/>
      <c r="AU5428" s="234"/>
    </row>
    <row r="5429" spans="1:47" ht="21.6" x14ac:dyDescent="0.65">
      <c r="A5429" s="275">
        <v>124645</v>
      </c>
      <c r="B5429" s="276" t="s">
        <v>7603</v>
      </c>
      <c r="C5429" s="276" t="s">
        <v>2607</v>
      </c>
      <c r="D5429" s="276" t="s">
        <v>7604</v>
      </c>
      <c r="E5429" s="276" t="s">
        <v>5660</v>
      </c>
      <c r="F5429" s="317" t="s">
        <v>8838</v>
      </c>
      <c r="G5429" s="317" t="s">
        <v>8180</v>
      </c>
      <c r="H5429" s="276" t="s">
        <v>425</v>
      </c>
      <c r="I5429" s="276" t="s">
        <v>542</v>
      </c>
      <c r="J5429" s="276" t="s">
        <v>8101</v>
      </c>
      <c r="K5429" s="322"/>
      <c r="L5429" s="276" t="s">
        <v>8101</v>
      </c>
      <c r="M5429" s="303"/>
      <c r="N5429" s="276" t="s">
        <v>394</v>
      </c>
      <c r="O5429" s="276" t="s">
        <v>394</v>
      </c>
      <c r="P5429" s="315">
        <v>0</v>
      </c>
      <c r="Q5429" s="303"/>
      <c r="R5429" s="276" t="s">
        <v>394</v>
      </c>
      <c r="S5429" s="276" t="s">
        <v>394</v>
      </c>
      <c r="T5429" s="303"/>
      <c r="U5429" s="303"/>
      <c r="V5429" s="303"/>
      <c r="W5429" s="303"/>
      <c r="X5429" s="303"/>
      <c r="Z5429" s="303"/>
      <c r="AA5429" s="303"/>
      <c r="AC5429" s="276" t="s">
        <v>394</v>
      </c>
      <c r="AF5429" s="276">
        <f>IFERROR(VLOOKUP(A5429,'[1]قوائم الترجمة'!AC$2:AD$2397,1,0),"م")</f>
        <v>124645</v>
      </c>
      <c r="AG5429" s="239"/>
      <c r="AH5429" s="240"/>
      <c r="AI5429" s="240"/>
      <c r="AJ5429" s="240"/>
      <c r="AL5429" s="267"/>
      <c r="AM5429" s="235"/>
      <c r="AO5429" s="241"/>
      <c r="AU5429" s="234"/>
    </row>
    <row r="5430" spans="1:47" ht="21.6" x14ac:dyDescent="0.65">
      <c r="A5430" s="278">
        <v>124646</v>
      </c>
      <c r="B5430" s="279" t="s">
        <v>7608</v>
      </c>
      <c r="C5430" s="279" t="s">
        <v>65</v>
      </c>
      <c r="D5430" s="279" t="s">
        <v>7609</v>
      </c>
      <c r="E5430" s="279" t="s">
        <v>394</v>
      </c>
      <c r="F5430"/>
      <c r="H5430" s="279" t="s">
        <v>394</v>
      </c>
      <c r="I5430" s="279" t="s">
        <v>5586</v>
      </c>
      <c r="J5430" s="279" t="s">
        <v>394</v>
      </c>
      <c r="K5430" s="279" t="s">
        <v>394</v>
      </c>
      <c r="L5430" s="279" t="s">
        <v>394</v>
      </c>
      <c r="M5430" s="279" t="s">
        <v>394</v>
      </c>
      <c r="N5430" s="279" t="s">
        <v>394</v>
      </c>
      <c r="O5430" s="279" t="s">
        <v>394</v>
      </c>
      <c r="P5430" s="315">
        <v>0</v>
      </c>
      <c r="Q5430" s="279" t="s">
        <v>394</v>
      </c>
      <c r="R5430" s="279" t="s">
        <v>394</v>
      </c>
      <c r="S5430" s="279" t="s">
        <v>394</v>
      </c>
      <c r="T5430" s="279" t="s">
        <v>394</v>
      </c>
      <c r="U5430" s="279" t="s">
        <v>394</v>
      </c>
      <c r="V5430" s="279" t="s">
        <v>394</v>
      </c>
      <c r="W5430" s="279" t="s">
        <v>394</v>
      </c>
      <c r="X5430" s="279" t="s">
        <v>394</v>
      </c>
      <c r="Y5430" s="281"/>
      <c r="Z5430" s="279" t="s">
        <v>394</v>
      </c>
      <c r="AA5430" s="279" t="s">
        <v>394</v>
      </c>
      <c r="AB5430" s="281"/>
      <c r="AC5430" s="279" t="s">
        <v>394</v>
      </c>
      <c r="AF5430" s="276" t="str">
        <f>IFERROR(VLOOKUP(A5430,'[1]قوائم الترجمة'!AC$2:AD$2397,1,0),"م")</f>
        <v>م</v>
      </c>
      <c r="AG5430" s="239"/>
      <c r="AH5430" s="240"/>
      <c r="AI5430" s="240"/>
      <c r="AJ5430" s="240"/>
      <c r="AL5430" s="267"/>
      <c r="AM5430" s="235"/>
      <c r="AO5430" s="241"/>
      <c r="AU5430" s="234"/>
    </row>
    <row r="5431" spans="1:47" ht="21.6" x14ac:dyDescent="0.65">
      <c r="A5431" s="275">
        <v>124647</v>
      </c>
      <c r="B5431" s="276" t="s">
        <v>7611</v>
      </c>
      <c r="C5431" s="276" t="s">
        <v>282</v>
      </c>
      <c r="D5431" s="276" t="s">
        <v>236</v>
      </c>
      <c r="E5431" s="276" t="s">
        <v>5660</v>
      </c>
      <c r="F5431" s="317" t="s">
        <v>8839</v>
      </c>
      <c r="G5431" s="317" t="s">
        <v>420</v>
      </c>
      <c r="H5431" s="276" t="s">
        <v>425</v>
      </c>
      <c r="I5431" s="276" t="s">
        <v>542</v>
      </c>
      <c r="J5431" s="276" t="s">
        <v>8112</v>
      </c>
      <c r="K5431" s="277">
        <v>2012</v>
      </c>
      <c r="L5431" s="276" t="s">
        <v>420</v>
      </c>
      <c r="M5431" s="303"/>
      <c r="N5431" s="276" t="s">
        <v>394</v>
      </c>
      <c r="O5431" s="276" t="s">
        <v>394</v>
      </c>
      <c r="P5431" s="315">
        <v>0</v>
      </c>
      <c r="Q5431" s="303"/>
      <c r="R5431" s="276" t="s">
        <v>394</v>
      </c>
      <c r="S5431" s="276" t="s">
        <v>394</v>
      </c>
      <c r="T5431" s="303"/>
      <c r="U5431" s="303"/>
      <c r="V5431" s="303"/>
      <c r="W5431" s="303"/>
      <c r="X5431" s="303"/>
      <c r="Z5431" s="303"/>
      <c r="AA5431" s="303"/>
      <c r="AC5431" s="276" t="s">
        <v>394</v>
      </c>
      <c r="AF5431" s="276">
        <f>IFERROR(VLOOKUP(A5431,'[1]قوائم الترجمة'!AC$2:AD$2397,1,0),"م")</f>
        <v>124647</v>
      </c>
      <c r="AG5431" s="239"/>
      <c r="AH5431" s="240"/>
      <c r="AI5431" s="240"/>
      <c r="AJ5431" s="240"/>
      <c r="AL5431" s="267"/>
      <c r="AM5431" s="235"/>
      <c r="AO5431" s="241"/>
      <c r="AU5431" s="234"/>
    </row>
    <row r="5432" spans="1:47" ht="21.6" x14ac:dyDescent="0.65">
      <c r="A5432" s="275">
        <v>124648</v>
      </c>
      <c r="B5432" s="276" t="s">
        <v>7617</v>
      </c>
      <c r="C5432" s="276" t="s">
        <v>8840</v>
      </c>
      <c r="D5432" s="276" t="s">
        <v>1359</v>
      </c>
      <c r="E5432" s="276" t="s">
        <v>5660</v>
      </c>
      <c r="F5432" s="317" t="s">
        <v>8841</v>
      </c>
      <c r="G5432" s="317" t="s">
        <v>402</v>
      </c>
      <c r="H5432" s="276" t="s">
        <v>425</v>
      </c>
      <c r="I5432" s="276" t="s">
        <v>542</v>
      </c>
      <c r="J5432" s="276" t="s">
        <v>8101</v>
      </c>
      <c r="K5432" s="322"/>
      <c r="L5432" s="276" t="s">
        <v>8101</v>
      </c>
      <c r="M5432" s="303"/>
      <c r="N5432" s="276" t="s">
        <v>394</v>
      </c>
      <c r="O5432" s="276" t="s">
        <v>394</v>
      </c>
      <c r="P5432" s="315">
        <v>0</v>
      </c>
      <c r="Q5432" s="303"/>
      <c r="R5432" s="276" t="s">
        <v>394</v>
      </c>
      <c r="S5432" s="276" t="s">
        <v>394</v>
      </c>
      <c r="T5432" s="303"/>
      <c r="U5432" s="303"/>
      <c r="V5432" s="303"/>
      <c r="W5432" s="303"/>
      <c r="X5432" s="303"/>
      <c r="Z5432" s="303"/>
      <c r="AA5432" s="303"/>
      <c r="AC5432" s="276" t="s">
        <v>394</v>
      </c>
      <c r="AF5432" s="276">
        <f>IFERROR(VLOOKUP(A5432,'[1]قوائم الترجمة'!AC$2:AD$2397,1,0),"م")</f>
        <v>124648</v>
      </c>
      <c r="AG5432" s="239"/>
      <c r="AH5432" s="240"/>
      <c r="AI5432" s="240"/>
      <c r="AJ5432" s="240"/>
      <c r="AL5432" s="267"/>
      <c r="AM5432" s="235"/>
      <c r="AO5432" s="241"/>
      <c r="AU5432" s="234"/>
    </row>
    <row r="5433" spans="1:47" ht="21.6" x14ac:dyDescent="0.65">
      <c r="A5433" s="275">
        <v>124649</v>
      </c>
      <c r="B5433" s="276" t="s">
        <v>7621</v>
      </c>
      <c r="C5433" s="276" t="s">
        <v>159</v>
      </c>
      <c r="D5433" s="276" t="s">
        <v>247</v>
      </c>
      <c r="E5433" s="276" t="s">
        <v>424</v>
      </c>
      <c r="F5433" s="317" t="s">
        <v>8842</v>
      </c>
      <c r="G5433" s="317" t="s">
        <v>8142</v>
      </c>
      <c r="H5433" s="276" t="s">
        <v>425</v>
      </c>
      <c r="I5433" s="276" t="s">
        <v>5586</v>
      </c>
      <c r="J5433" s="276" t="s">
        <v>426</v>
      </c>
      <c r="K5433" s="277">
        <v>2014</v>
      </c>
      <c r="L5433" s="276" t="s">
        <v>404</v>
      </c>
      <c r="M5433" s="303"/>
      <c r="N5433" s="276" t="s">
        <v>394</v>
      </c>
      <c r="O5433" s="276" t="s">
        <v>394</v>
      </c>
      <c r="P5433" s="315">
        <v>0</v>
      </c>
      <c r="Q5433" s="303"/>
      <c r="R5433" s="276" t="s">
        <v>394</v>
      </c>
      <c r="S5433" s="276" t="s">
        <v>394</v>
      </c>
      <c r="T5433" s="303"/>
      <c r="U5433" s="303"/>
      <c r="V5433" s="303"/>
      <c r="W5433" s="303"/>
      <c r="X5433" s="303"/>
      <c r="Z5433" s="303"/>
      <c r="AA5433" s="303"/>
      <c r="AC5433" s="276" t="s">
        <v>394</v>
      </c>
      <c r="AF5433" s="276">
        <f>IFERROR(VLOOKUP(A5433,'[1]قوائم الترجمة'!AC$2:AD$2397,1,0),"م")</f>
        <v>124649</v>
      </c>
      <c r="AG5433" s="239"/>
      <c r="AH5433" s="240"/>
      <c r="AI5433" s="240"/>
      <c r="AJ5433" s="240"/>
      <c r="AL5433" s="267"/>
      <c r="AM5433" s="235"/>
      <c r="AO5433" s="241"/>
      <c r="AU5433" s="234"/>
    </row>
    <row r="5434" spans="1:47" ht="21.6" x14ac:dyDescent="0.65">
      <c r="A5434" s="275">
        <v>124650</v>
      </c>
      <c r="B5434" s="276" t="s">
        <v>7631</v>
      </c>
      <c r="C5434" s="276" t="s">
        <v>118</v>
      </c>
      <c r="D5434" s="276" t="s">
        <v>7632</v>
      </c>
      <c r="E5434" s="276" t="s">
        <v>423</v>
      </c>
      <c r="F5434" s="317" t="s">
        <v>8843</v>
      </c>
      <c r="G5434" s="317" t="s">
        <v>402</v>
      </c>
      <c r="H5434" s="276" t="s">
        <v>425</v>
      </c>
      <c r="I5434" s="276" t="s">
        <v>542</v>
      </c>
      <c r="J5434" s="276" t="s">
        <v>403</v>
      </c>
      <c r="K5434" s="277">
        <v>2020</v>
      </c>
      <c r="L5434" s="276" t="s">
        <v>402</v>
      </c>
      <c r="M5434" s="303"/>
      <c r="N5434" s="276" t="s">
        <v>394</v>
      </c>
      <c r="O5434" s="276" t="s">
        <v>394</v>
      </c>
      <c r="P5434" s="315">
        <v>0</v>
      </c>
      <c r="Q5434" s="303"/>
      <c r="R5434" s="276" t="s">
        <v>394</v>
      </c>
      <c r="S5434" s="276" t="s">
        <v>394</v>
      </c>
      <c r="T5434" s="303"/>
      <c r="U5434" s="303"/>
      <c r="V5434" s="303"/>
      <c r="W5434" s="303"/>
      <c r="X5434" s="303"/>
      <c r="Z5434" s="303"/>
      <c r="AA5434" s="303"/>
      <c r="AC5434" s="276" t="s">
        <v>394</v>
      </c>
      <c r="AF5434" s="276">
        <f>IFERROR(VLOOKUP(A5434,'[1]قوائم الترجمة'!AC$2:AD$2397,1,0),"م")</f>
        <v>124650</v>
      </c>
      <c r="AG5434" s="239"/>
      <c r="AH5434" s="240"/>
      <c r="AI5434" s="240"/>
      <c r="AJ5434" s="240"/>
      <c r="AL5434" s="267"/>
      <c r="AM5434" s="235"/>
      <c r="AO5434" s="241"/>
      <c r="AU5434" s="234"/>
    </row>
    <row r="5435" spans="1:47" ht="21.6" x14ac:dyDescent="0.65">
      <c r="A5435" s="278">
        <v>124651</v>
      </c>
      <c r="B5435" s="279" t="s">
        <v>7637</v>
      </c>
      <c r="C5435" s="279" t="s">
        <v>68</v>
      </c>
      <c r="D5435" s="279" t="s">
        <v>3195</v>
      </c>
      <c r="E5435" s="279" t="s">
        <v>5660</v>
      </c>
      <c r="F5435" s="315" t="s">
        <v>10360</v>
      </c>
      <c r="G5435" s="315" t="s">
        <v>402</v>
      </c>
      <c r="H5435" s="279" t="s">
        <v>425</v>
      </c>
      <c r="I5435" s="279" t="s">
        <v>542</v>
      </c>
      <c r="J5435" s="279" t="s">
        <v>8112</v>
      </c>
      <c r="K5435" s="280">
        <v>2003</v>
      </c>
      <c r="L5435" s="279" t="s">
        <v>402</v>
      </c>
      <c r="M5435" s="279" t="s">
        <v>394</v>
      </c>
      <c r="N5435" s="279" t="s">
        <v>394</v>
      </c>
      <c r="O5435" s="279" t="s">
        <v>394</v>
      </c>
      <c r="P5435" s="315">
        <v>0</v>
      </c>
      <c r="Q5435" s="278"/>
      <c r="R5435" s="303"/>
      <c r="S5435" s="279" t="s">
        <v>394</v>
      </c>
      <c r="T5435" s="279" t="s">
        <v>394</v>
      </c>
      <c r="U5435" s="303"/>
      <c r="V5435" s="303"/>
      <c r="W5435" s="303"/>
      <c r="X5435" s="303"/>
      <c r="Z5435" s="303"/>
      <c r="AA5435" s="303"/>
      <c r="AC5435" s="279" t="s">
        <v>394</v>
      </c>
      <c r="AF5435" s="276">
        <f>IFERROR(VLOOKUP(A5435,'[1]قوائم الترجمة'!AC$2:AD$2397,1,0),"م")</f>
        <v>124651</v>
      </c>
      <c r="AG5435" s="239"/>
      <c r="AH5435" s="240"/>
      <c r="AI5435" s="240"/>
      <c r="AJ5435" s="240"/>
      <c r="AL5435" s="267"/>
      <c r="AM5435" s="235"/>
      <c r="AO5435" s="241"/>
      <c r="AU5435" s="234"/>
    </row>
    <row r="5436" spans="1:47" ht="21.6" x14ac:dyDescent="0.65">
      <c r="A5436" s="275">
        <v>124652</v>
      </c>
      <c r="B5436" s="276" t="s">
        <v>7640</v>
      </c>
      <c r="C5436" s="276" t="s">
        <v>135</v>
      </c>
      <c r="D5436" s="276" t="s">
        <v>272</v>
      </c>
      <c r="E5436" s="276" t="s">
        <v>424</v>
      </c>
      <c r="F5436" s="317" t="s">
        <v>394</v>
      </c>
      <c r="G5436" s="317" t="s">
        <v>8224</v>
      </c>
      <c r="H5436" s="276" t="s">
        <v>425</v>
      </c>
      <c r="I5436" s="276" t="s">
        <v>542</v>
      </c>
      <c r="J5436" s="276" t="s">
        <v>403</v>
      </c>
      <c r="K5436" s="322"/>
      <c r="L5436" s="276" t="s">
        <v>404</v>
      </c>
      <c r="M5436" s="303"/>
      <c r="N5436" s="276" t="s">
        <v>394</v>
      </c>
      <c r="O5436" s="276" t="s">
        <v>394</v>
      </c>
      <c r="P5436" s="315">
        <v>0</v>
      </c>
      <c r="Q5436" s="303"/>
      <c r="R5436" s="276" t="s">
        <v>394</v>
      </c>
      <c r="S5436" s="276" t="s">
        <v>394</v>
      </c>
      <c r="T5436" s="303"/>
      <c r="U5436" s="303"/>
      <c r="V5436" s="303"/>
      <c r="W5436" s="303"/>
      <c r="X5436" s="303"/>
      <c r="Z5436" s="303"/>
      <c r="AA5436" s="303"/>
      <c r="AC5436" s="276" t="s">
        <v>394</v>
      </c>
      <c r="AF5436" s="276">
        <f>IFERROR(VLOOKUP(A5436,'[1]قوائم الترجمة'!AC$2:AD$2397,1,0),"م")</f>
        <v>124652</v>
      </c>
      <c r="AG5436" s="239"/>
      <c r="AH5436" s="240"/>
      <c r="AI5436" s="240"/>
      <c r="AJ5436" s="240"/>
      <c r="AL5436" s="267"/>
      <c r="AM5436" s="235"/>
      <c r="AO5436" s="241"/>
      <c r="AU5436" s="234"/>
    </row>
    <row r="5437" spans="1:47" ht="21.6" x14ac:dyDescent="0.65">
      <c r="A5437" s="278">
        <v>124653</v>
      </c>
      <c r="B5437" s="279" t="s">
        <v>7641</v>
      </c>
      <c r="C5437" s="279" t="s">
        <v>605</v>
      </c>
      <c r="D5437" s="279" t="s">
        <v>6389</v>
      </c>
      <c r="E5437" s="279" t="s">
        <v>394</v>
      </c>
      <c r="F5437"/>
      <c r="H5437" s="279" t="s">
        <v>394</v>
      </c>
      <c r="I5437" s="279" t="s">
        <v>5586</v>
      </c>
      <c r="J5437" s="279" t="s">
        <v>394</v>
      </c>
      <c r="K5437" s="279" t="s">
        <v>394</v>
      </c>
      <c r="L5437" s="279" t="s">
        <v>394</v>
      </c>
      <c r="M5437" s="279" t="s">
        <v>394</v>
      </c>
      <c r="N5437" s="279" t="s">
        <v>394</v>
      </c>
      <c r="O5437" s="279" t="s">
        <v>394</v>
      </c>
      <c r="P5437" s="315">
        <v>0</v>
      </c>
      <c r="Q5437" s="279" t="s">
        <v>394</v>
      </c>
      <c r="R5437" s="279" t="s">
        <v>394</v>
      </c>
      <c r="S5437" s="279" t="s">
        <v>394</v>
      </c>
      <c r="T5437" s="279" t="s">
        <v>394</v>
      </c>
      <c r="U5437" s="279" t="s">
        <v>394</v>
      </c>
      <c r="V5437" s="279" t="s">
        <v>394</v>
      </c>
      <c r="W5437" s="279" t="s">
        <v>394</v>
      </c>
      <c r="X5437" s="279" t="s">
        <v>394</v>
      </c>
      <c r="Y5437" s="281"/>
      <c r="Z5437" s="279" t="s">
        <v>394</v>
      </c>
      <c r="AA5437" s="279" t="s">
        <v>394</v>
      </c>
      <c r="AB5437" s="281"/>
      <c r="AC5437" s="279" t="s">
        <v>394</v>
      </c>
      <c r="AF5437" s="276" t="str">
        <f>IFERROR(VLOOKUP(A5437,'[1]قوائم الترجمة'!AC$2:AD$2397,1,0),"م")</f>
        <v>م</v>
      </c>
      <c r="AG5437" s="239"/>
      <c r="AH5437" s="240"/>
      <c r="AI5437" s="240"/>
      <c r="AJ5437" s="240"/>
      <c r="AL5437" s="267"/>
      <c r="AM5437" s="235"/>
      <c r="AO5437" s="241"/>
      <c r="AU5437" s="234"/>
    </row>
    <row r="5438" spans="1:47" ht="21.6" x14ac:dyDescent="0.65">
      <c r="A5438" s="275">
        <v>124654</v>
      </c>
      <c r="B5438" s="276" t="s">
        <v>7650</v>
      </c>
      <c r="C5438" s="276" t="s">
        <v>476</v>
      </c>
      <c r="D5438" s="276" t="s">
        <v>299</v>
      </c>
      <c r="E5438" s="276" t="s">
        <v>424</v>
      </c>
      <c r="F5438" s="317" t="s">
        <v>8844</v>
      </c>
      <c r="G5438" s="317" t="s">
        <v>402</v>
      </c>
      <c r="H5438" s="276" t="s">
        <v>425</v>
      </c>
      <c r="I5438" s="276" t="s">
        <v>542</v>
      </c>
      <c r="J5438" s="276" t="s">
        <v>426</v>
      </c>
      <c r="K5438" s="277">
        <v>2008</v>
      </c>
      <c r="L5438" s="276" t="s">
        <v>402</v>
      </c>
      <c r="M5438" s="303"/>
      <c r="N5438" s="276" t="s">
        <v>394</v>
      </c>
      <c r="O5438" s="276" t="s">
        <v>394</v>
      </c>
      <c r="P5438" s="315">
        <v>0</v>
      </c>
      <c r="Q5438" s="303"/>
      <c r="R5438" s="276" t="s">
        <v>394</v>
      </c>
      <c r="S5438" s="276" t="s">
        <v>394</v>
      </c>
      <c r="T5438" s="303"/>
      <c r="U5438" s="303"/>
      <c r="V5438" s="303"/>
      <c r="W5438" s="303"/>
      <c r="X5438" s="303"/>
      <c r="Z5438" s="303"/>
      <c r="AA5438" s="303"/>
      <c r="AC5438" s="276" t="s">
        <v>394</v>
      </c>
      <c r="AF5438" s="276">
        <f>IFERROR(VLOOKUP(A5438,'[1]قوائم الترجمة'!AC$2:AD$2397,1,0),"م")</f>
        <v>124654</v>
      </c>
      <c r="AG5438" s="239"/>
      <c r="AH5438" s="240"/>
      <c r="AI5438" s="240"/>
      <c r="AJ5438" s="240"/>
      <c r="AL5438" s="267"/>
      <c r="AM5438" s="235"/>
      <c r="AO5438" s="241"/>
      <c r="AU5438" s="234"/>
    </row>
    <row r="5439" spans="1:47" ht="21.6" x14ac:dyDescent="0.65">
      <c r="A5439" s="275">
        <v>124655</v>
      </c>
      <c r="B5439" s="276" t="s">
        <v>7652</v>
      </c>
      <c r="C5439" s="276" t="s">
        <v>7653</v>
      </c>
      <c r="D5439" s="276" t="s">
        <v>7654</v>
      </c>
      <c r="E5439" s="276" t="s">
        <v>424</v>
      </c>
      <c r="F5439" s="317" t="s">
        <v>394</v>
      </c>
      <c r="G5439" s="317" t="s">
        <v>417</v>
      </c>
      <c r="H5439" s="276" t="s">
        <v>425</v>
      </c>
      <c r="I5439" s="276" t="s">
        <v>542</v>
      </c>
      <c r="J5439" s="276" t="s">
        <v>426</v>
      </c>
      <c r="K5439" s="277">
        <v>2021</v>
      </c>
      <c r="L5439" s="276" t="s">
        <v>417</v>
      </c>
      <c r="M5439" s="303"/>
      <c r="N5439" s="276" t="s">
        <v>394</v>
      </c>
      <c r="O5439" s="276" t="s">
        <v>394</v>
      </c>
      <c r="P5439" s="315">
        <v>0</v>
      </c>
      <c r="Q5439" s="303"/>
      <c r="R5439" s="276" t="s">
        <v>394</v>
      </c>
      <c r="S5439" s="276" t="s">
        <v>394</v>
      </c>
      <c r="T5439" s="303"/>
      <c r="U5439" s="303"/>
      <c r="V5439" s="303"/>
      <c r="W5439" s="303"/>
      <c r="X5439" s="303"/>
      <c r="Z5439" s="303"/>
      <c r="AA5439" s="303"/>
      <c r="AC5439" s="276" t="s">
        <v>394</v>
      </c>
      <c r="AF5439" s="276">
        <f>IFERROR(VLOOKUP(A5439,'[1]قوائم الترجمة'!AC$2:AD$2397,1,0),"م")</f>
        <v>124655</v>
      </c>
      <c r="AG5439" s="239"/>
      <c r="AH5439" s="240"/>
      <c r="AI5439" s="240"/>
      <c r="AJ5439" s="240"/>
      <c r="AL5439" s="267"/>
      <c r="AM5439" s="235"/>
      <c r="AO5439" s="241"/>
      <c r="AU5439" s="234"/>
    </row>
    <row r="5440" spans="1:47" ht="21.6" x14ac:dyDescent="0.65">
      <c r="A5440" s="278">
        <v>124656</v>
      </c>
      <c r="B5440" s="279" t="s">
        <v>7657</v>
      </c>
      <c r="C5440" s="279" t="s">
        <v>168</v>
      </c>
      <c r="D5440" s="279" t="s">
        <v>299</v>
      </c>
      <c r="E5440" s="279" t="s">
        <v>394</v>
      </c>
      <c r="F5440"/>
      <c r="H5440" s="279" t="s">
        <v>394</v>
      </c>
      <c r="I5440" s="279" t="s">
        <v>5586</v>
      </c>
      <c r="J5440" s="279" t="s">
        <v>394</v>
      </c>
      <c r="K5440" s="279" t="s">
        <v>394</v>
      </c>
      <c r="L5440" s="279" t="s">
        <v>394</v>
      </c>
      <c r="M5440" s="279" t="s">
        <v>394</v>
      </c>
      <c r="N5440" s="279" t="s">
        <v>394</v>
      </c>
      <c r="O5440" s="279" t="s">
        <v>394</v>
      </c>
      <c r="P5440" s="315">
        <v>0</v>
      </c>
      <c r="Q5440" s="279" t="s">
        <v>394</v>
      </c>
      <c r="R5440" s="279" t="s">
        <v>394</v>
      </c>
      <c r="S5440" s="279" t="s">
        <v>394</v>
      </c>
      <c r="T5440" s="279" t="s">
        <v>394</v>
      </c>
      <c r="U5440" s="279" t="s">
        <v>394</v>
      </c>
      <c r="V5440" s="279" t="s">
        <v>394</v>
      </c>
      <c r="W5440" s="279" t="s">
        <v>394</v>
      </c>
      <c r="X5440" s="279" t="s">
        <v>394</v>
      </c>
      <c r="Y5440" s="281"/>
      <c r="Z5440" s="279" t="s">
        <v>394</v>
      </c>
      <c r="AA5440" s="279" t="s">
        <v>394</v>
      </c>
      <c r="AB5440" s="281"/>
      <c r="AC5440" s="279" t="s">
        <v>394</v>
      </c>
      <c r="AF5440" s="276" t="str">
        <f>IFERROR(VLOOKUP(A5440,'[1]قوائم الترجمة'!AC$2:AD$2397,1,0),"م")</f>
        <v>م</v>
      </c>
      <c r="AG5440" s="239"/>
      <c r="AH5440" s="240"/>
      <c r="AI5440" s="240"/>
      <c r="AJ5440" s="240"/>
      <c r="AL5440" s="267"/>
      <c r="AM5440" s="235"/>
      <c r="AO5440" s="241"/>
      <c r="AU5440" s="234"/>
    </row>
    <row r="5441" spans="1:47" ht="21.6" x14ac:dyDescent="0.65">
      <c r="A5441" s="275">
        <v>124657</v>
      </c>
      <c r="B5441" s="276" t="s">
        <v>2217</v>
      </c>
      <c r="C5441" s="276" t="s">
        <v>68</v>
      </c>
      <c r="D5441" s="276" t="s">
        <v>318</v>
      </c>
      <c r="E5441" s="276" t="s">
        <v>5660</v>
      </c>
      <c r="F5441" s="317" t="s">
        <v>8845</v>
      </c>
      <c r="G5441" s="317" t="s">
        <v>8846</v>
      </c>
      <c r="H5441" s="276" t="s">
        <v>425</v>
      </c>
      <c r="I5441" s="276" t="s">
        <v>542</v>
      </c>
      <c r="J5441" s="276" t="s">
        <v>8101</v>
      </c>
      <c r="K5441" s="322"/>
      <c r="L5441" s="276" t="s">
        <v>8101</v>
      </c>
      <c r="M5441" s="303"/>
      <c r="N5441" s="276" t="s">
        <v>394</v>
      </c>
      <c r="O5441" s="276" t="s">
        <v>394</v>
      </c>
      <c r="P5441" s="315">
        <v>0</v>
      </c>
      <c r="Q5441" s="303"/>
      <c r="R5441" s="276" t="s">
        <v>394</v>
      </c>
      <c r="S5441" s="276" t="s">
        <v>394</v>
      </c>
      <c r="T5441" s="303"/>
      <c r="U5441" s="303"/>
      <c r="V5441" s="303"/>
      <c r="W5441" s="303"/>
      <c r="X5441" s="303"/>
      <c r="Z5441" s="303"/>
      <c r="AA5441" s="303"/>
      <c r="AC5441" s="276" t="s">
        <v>394</v>
      </c>
      <c r="AF5441" s="276">
        <f>IFERROR(VLOOKUP(A5441,'[1]قوائم الترجمة'!AC$2:AD$2397,1,0),"م")</f>
        <v>124657</v>
      </c>
      <c r="AG5441" s="239"/>
      <c r="AH5441" s="240"/>
      <c r="AI5441" s="240"/>
      <c r="AJ5441" s="240"/>
      <c r="AL5441" s="267"/>
      <c r="AM5441" s="235"/>
      <c r="AO5441" s="241"/>
      <c r="AU5441" s="234"/>
    </row>
    <row r="5442" spans="1:47" ht="21.6" x14ac:dyDescent="0.65">
      <c r="A5442" s="275">
        <v>124658</v>
      </c>
      <c r="B5442" s="276" t="s">
        <v>7663</v>
      </c>
      <c r="C5442" s="276" t="s">
        <v>937</v>
      </c>
      <c r="D5442" s="276" t="s">
        <v>7664</v>
      </c>
      <c r="E5442" s="276" t="s">
        <v>424</v>
      </c>
      <c r="F5442" s="317" t="s">
        <v>8378</v>
      </c>
      <c r="G5442" s="317" t="s">
        <v>402</v>
      </c>
      <c r="H5442" s="276" t="s">
        <v>425</v>
      </c>
      <c r="I5442" s="276" t="s">
        <v>542</v>
      </c>
      <c r="J5442" s="276" t="s">
        <v>426</v>
      </c>
      <c r="K5442" s="277">
        <v>2021</v>
      </c>
      <c r="L5442" s="276" t="s">
        <v>402</v>
      </c>
      <c r="M5442" s="303"/>
      <c r="N5442" s="276" t="s">
        <v>394</v>
      </c>
      <c r="O5442" s="276" t="s">
        <v>394</v>
      </c>
      <c r="P5442" s="315">
        <v>0</v>
      </c>
      <c r="Q5442" s="303"/>
      <c r="R5442" s="276" t="s">
        <v>394</v>
      </c>
      <c r="S5442" s="276" t="s">
        <v>394</v>
      </c>
      <c r="T5442" s="303"/>
      <c r="U5442" s="303"/>
      <c r="V5442" s="303"/>
      <c r="W5442" s="303"/>
      <c r="X5442" s="303"/>
      <c r="Z5442" s="303"/>
      <c r="AA5442" s="303"/>
      <c r="AC5442" s="276" t="s">
        <v>394</v>
      </c>
      <c r="AF5442" s="276">
        <f>IFERROR(VLOOKUP(A5442,'[1]قوائم الترجمة'!AC$2:AD$2397,1,0),"م")</f>
        <v>124658</v>
      </c>
      <c r="AG5442" s="239"/>
      <c r="AH5442" s="240"/>
      <c r="AI5442" s="240"/>
      <c r="AJ5442" s="240"/>
      <c r="AL5442" s="267"/>
      <c r="AM5442" s="235"/>
      <c r="AO5442" s="241"/>
      <c r="AU5442" s="234"/>
    </row>
    <row r="5443" spans="1:47" ht="21.6" x14ac:dyDescent="0.65">
      <c r="A5443" s="275">
        <v>124659</v>
      </c>
      <c r="B5443" s="276" t="s">
        <v>7667</v>
      </c>
      <c r="C5443" s="276" t="s">
        <v>72</v>
      </c>
      <c r="D5443" s="276" t="s">
        <v>341</v>
      </c>
      <c r="E5443" s="276" t="s">
        <v>424</v>
      </c>
      <c r="F5443" s="317" t="s">
        <v>8847</v>
      </c>
      <c r="G5443" s="317" t="s">
        <v>410</v>
      </c>
      <c r="H5443" s="276" t="s">
        <v>425</v>
      </c>
      <c r="I5443" s="276" t="s">
        <v>542</v>
      </c>
      <c r="J5443" s="276" t="s">
        <v>426</v>
      </c>
      <c r="K5443" s="277">
        <v>2009</v>
      </c>
      <c r="L5443" s="276" t="s">
        <v>404</v>
      </c>
      <c r="M5443" s="303"/>
      <c r="N5443" s="276" t="s">
        <v>394</v>
      </c>
      <c r="O5443" s="276" t="s">
        <v>394</v>
      </c>
      <c r="P5443" s="315">
        <v>0</v>
      </c>
      <c r="Q5443" s="303"/>
      <c r="R5443" s="276" t="s">
        <v>394</v>
      </c>
      <c r="S5443" s="276" t="s">
        <v>394</v>
      </c>
      <c r="T5443" s="303"/>
      <c r="U5443" s="303"/>
      <c r="V5443" s="303"/>
      <c r="W5443" s="303"/>
      <c r="X5443" s="303"/>
      <c r="Z5443" s="303"/>
      <c r="AA5443" s="303"/>
      <c r="AC5443" s="276" t="s">
        <v>394</v>
      </c>
      <c r="AF5443" s="276">
        <f>IFERROR(VLOOKUP(A5443,'[1]قوائم الترجمة'!AC$2:AD$2397,1,0),"م")</f>
        <v>124659</v>
      </c>
      <c r="AG5443" s="239"/>
      <c r="AH5443" s="240"/>
      <c r="AI5443" s="240"/>
      <c r="AJ5443" s="240"/>
      <c r="AL5443" s="267"/>
      <c r="AM5443" s="235"/>
      <c r="AO5443" s="241"/>
      <c r="AU5443" s="234"/>
    </row>
    <row r="5444" spans="1:47" ht="21.6" x14ac:dyDescent="0.65">
      <c r="A5444" s="275">
        <v>124660</v>
      </c>
      <c r="B5444" s="276" t="s">
        <v>7672</v>
      </c>
      <c r="C5444" s="276" t="s">
        <v>7673</v>
      </c>
      <c r="D5444" s="276" t="s">
        <v>7674</v>
      </c>
      <c r="E5444" s="276" t="s">
        <v>424</v>
      </c>
      <c r="F5444" s="317" t="s">
        <v>8848</v>
      </c>
      <c r="G5444" s="317" t="s">
        <v>421</v>
      </c>
      <c r="H5444" s="276" t="s">
        <v>425</v>
      </c>
      <c r="I5444" s="276" t="s">
        <v>5586</v>
      </c>
      <c r="J5444" s="276" t="s">
        <v>403</v>
      </c>
      <c r="K5444" s="277">
        <v>2018</v>
      </c>
      <c r="L5444" s="276" t="s">
        <v>421</v>
      </c>
      <c r="M5444" s="303"/>
      <c r="N5444" s="276" t="s">
        <v>394</v>
      </c>
      <c r="O5444" s="276" t="s">
        <v>394</v>
      </c>
      <c r="P5444" s="315">
        <v>0</v>
      </c>
      <c r="Q5444" s="303"/>
      <c r="R5444" s="276" t="s">
        <v>394</v>
      </c>
      <c r="S5444" s="276" t="s">
        <v>394</v>
      </c>
      <c r="T5444" s="303"/>
      <c r="U5444" s="303"/>
      <c r="V5444" s="303"/>
      <c r="W5444" s="303"/>
      <c r="X5444" s="303"/>
      <c r="Z5444" s="303"/>
      <c r="AA5444" s="303"/>
      <c r="AC5444" s="276" t="s">
        <v>394</v>
      </c>
      <c r="AF5444" s="276">
        <f>IFERROR(VLOOKUP(A5444,'[1]قوائم الترجمة'!AC$2:AD$2397,1,0),"م")</f>
        <v>124660</v>
      </c>
      <c r="AG5444" s="239"/>
      <c r="AH5444" s="240"/>
      <c r="AI5444" s="240"/>
      <c r="AJ5444" s="240"/>
      <c r="AL5444" s="267"/>
      <c r="AM5444" s="235"/>
      <c r="AO5444" s="241"/>
      <c r="AU5444" s="234"/>
    </row>
    <row r="5445" spans="1:47" ht="21.6" x14ac:dyDescent="0.65">
      <c r="A5445" s="275">
        <v>124661</v>
      </c>
      <c r="B5445" s="276" t="s">
        <v>7686</v>
      </c>
      <c r="C5445" s="276" t="s">
        <v>1010</v>
      </c>
      <c r="D5445" s="276" t="s">
        <v>335</v>
      </c>
      <c r="E5445" s="276" t="s">
        <v>424</v>
      </c>
      <c r="F5445" s="317" t="s">
        <v>8645</v>
      </c>
      <c r="G5445" s="317" t="s">
        <v>402</v>
      </c>
      <c r="H5445" s="276" t="s">
        <v>425</v>
      </c>
      <c r="I5445" s="276" t="s">
        <v>542</v>
      </c>
      <c r="J5445" s="276" t="s">
        <v>426</v>
      </c>
      <c r="K5445" s="277">
        <v>2013</v>
      </c>
      <c r="L5445" s="276" t="s">
        <v>404</v>
      </c>
      <c r="M5445" s="303"/>
      <c r="N5445" s="276" t="s">
        <v>394</v>
      </c>
      <c r="O5445" s="276" t="s">
        <v>394</v>
      </c>
      <c r="P5445" s="315">
        <v>0</v>
      </c>
      <c r="Q5445" s="303"/>
      <c r="R5445" s="276" t="s">
        <v>394</v>
      </c>
      <c r="S5445" s="276" t="s">
        <v>394</v>
      </c>
      <c r="T5445" s="303"/>
      <c r="U5445" s="303"/>
      <c r="V5445" s="303"/>
      <c r="W5445" s="303"/>
      <c r="X5445" s="303"/>
      <c r="Z5445" s="303"/>
      <c r="AA5445" s="303"/>
      <c r="AC5445" s="276" t="s">
        <v>394</v>
      </c>
      <c r="AF5445" s="276">
        <f>IFERROR(VLOOKUP(A5445,'[1]قوائم الترجمة'!AC$2:AD$2397,1,0),"م")</f>
        <v>124661</v>
      </c>
      <c r="AG5445" s="239"/>
      <c r="AH5445" s="240"/>
      <c r="AI5445" s="240"/>
      <c r="AJ5445" s="240"/>
      <c r="AL5445" s="267"/>
      <c r="AM5445" s="235"/>
      <c r="AO5445" s="241"/>
      <c r="AU5445" s="234"/>
    </row>
    <row r="5446" spans="1:47" ht="21.6" x14ac:dyDescent="0.65">
      <c r="A5446" s="278">
        <v>124662</v>
      </c>
      <c r="B5446" s="279" t="s">
        <v>7687</v>
      </c>
      <c r="C5446" s="279" t="s">
        <v>605</v>
      </c>
      <c r="D5446" s="279" t="s">
        <v>258</v>
      </c>
      <c r="E5446" s="279" t="s">
        <v>394</v>
      </c>
      <c r="F5446"/>
      <c r="H5446" s="279" t="s">
        <v>394</v>
      </c>
      <c r="I5446" s="279" t="s">
        <v>5586</v>
      </c>
      <c r="J5446" s="279" t="s">
        <v>394</v>
      </c>
      <c r="K5446" s="279" t="s">
        <v>394</v>
      </c>
      <c r="L5446" s="279" t="s">
        <v>394</v>
      </c>
      <c r="M5446" s="279" t="s">
        <v>394</v>
      </c>
      <c r="N5446" s="279" t="s">
        <v>394</v>
      </c>
      <c r="O5446" s="279" t="s">
        <v>394</v>
      </c>
      <c r="P5446" s="315">
        <v>0</v>
      </c>
      <c r="Q5446" s="279" t="s">
        <v>394</v>
      </c>
      <c r="R5446" s="279" t="s">
        <v>394</v>
      </c>
      <c r="S5446" s="279" t="s">
        <v>394</v>
      </c>
      <c r="T5446" s="279" t="s">
        <v>394</v>
      </c>
      <c r="U5446" s="279" t="s">
        <v>394</v>
      </c>
      <c r="V5446" s="279" t="s">
        <v>394</v>
      </c>
      <c r="W5446" s="279" t="s">
        <v>394</v>
      </c>
      <c r="X5446" s="279" t="s">
        <v>394</v>
      </c>
      <c r="Y5446" s="281"/>
      <c r="Z5446" s="279" t="s">
        <v>394</v>
      </c>
      <c r="AA5446" s="279" t="s">
        <v>394</v>
      </c>
      <c r="AB5446" s="281"/>
      <c r="AC5446" s="279" t="s">
        <v>394</v>
      </c>
      <c r="AF5446" s="276" t="str">
        <f>IFERROR(VLOOKUP(A5446,'[1]قوائم الترجمة'!AC$2:AD$2397,1,0),"م")</f>
        <v>م</v>
      </c>
      <c r="AG5446" s="239"/>
      <c r="AH5446" s="240"/>
      <c r="AI5446" s="240"/>
      <c r="AJ5446" s="240"/>
      <c r="AL5446" s="267"/>
      <c r="AM5446" s="235"/>
      <c r="AO5446" s="241"/>
      <c r="AU5446" s="234"/>
    </row>
    <row r="5447" spans="1:47" ht="21.6" x14ac:dyDescent="0.65">
      <c r="A5447" s="275">
        <v>124663</v>
      </c>
      <c r="B5447" s="276" t="s">
        <v>7688</v>
      </c>
      <c r="C5447" s="276" t="s">
        <v>73</v>
      </c>
      <c r="D5447" s="276" t="s">
        <v>287</v>
      </c>
      <c r="E5447" s="276" t="s">
        <v>423</v>
      </c>
      <c r="F5447" s="317" t="s">
        <v>394</v>
      </c>
      <c r="G5447" s="317" t="s">
        <v>402</v>
      </c>
      <c r="H5447" s="276" t="s">
        <v>425</v>
      </c>
      <c r="I5447" s="276" t="s">
        <v>542</v>
      </c>
      <c r="J5447" s="276" t="s">
        <v>426</v>
      </c>
      <c r="K5447" s="322"/>
      <c r="L5447" s="276" t="s">
        <v>402</v>
      </c>
      <c r="M5447" s="303"/>
      <c r="N5447" s="276" t="s">
        <v>394</v>
      </c>
      <c r="O5447" s="276" t="s">
        <v>394</v>
      </c>
      <c r="P5447" s="315">
        <v>0</v>
      </c>
      <c r="Q5447" s="303"/>
      <c r="R5447" s="276" t="s">
        <v>394</v>
      </c>
      <c r="S5447" s="276" t="s">
        <v>394</v>
      </c>
      <c r="T5447" s="303"/>
      <c r="U5447" s="303"/>
      <c r="V5447" s="303"/>
      <c r="W5447" s="303"/>
      <c r="X5447" s="303"/>
      <c r="Z5447" s="303"/>
      <c r="AA5447" s="303"/>
      <c r="AC5447" s="276" t="s">
        <v>394</v>
      </c>
      <c r="AF5447" s="276">
        <f>IFERROR(VLOOKUP(A5447,'[1]قوائم الترجمة'!AC$2:AD$2397,1,0),"م")</f>
        <v>124663</v>
      </c>
      <c r="AG5447" s="239"/>
      <c r="AH5447" s="240"/>
      <c r="AI5447" s="240"/>
      <c r="AJ5447" s="240"/>
      <c r="AL5447" s="267"/>
      <c r="AM5447" s="235"/>
      <c r="AO5447" s="241"/>
      <c r="AU5447" s="234"/>
    </row>
    <row r="5448" spans="1:47" ht="21.6" x14ac:dyDescent="0.65">
      <c r="A5448" s="275">
        <v>124664</v>
      </c>
      <c r="B5448" s="276" t="s">
        <v>7691</v>
      </c>
      <c r="C5448" s="276" t="s">
        <v>165</v>
      </c>
      <c r="D5448" s="276" t="s">
        <v>8849</v>
      </c>
      <c r="E5448" s="276" t="s">
        <v>424</v>
      </c>
      <c r="F5448" s="317" t="s">
        <v>394</v>
      </c>
      <c r="G5448" s="317" t="s">
        <v>417</v>
      </c>
      <c r="H5448" s="276" t="s">
        <v>425</v>
      </c>
      <c r="I5448" s="276" t="s">
        <v>542</v>
      </c>
      <c r="J5448" s="276" t="s">
        <v>426</v>
      </c>
      <c r="K5448" s="277">
        <v>2021</v>
      </c>
      <c r="L5448" s="276" t="s">
        <v>417</v>
      </c>
      <c r="M5448" s="303"/>
      <c r="N5448" s="276" t="s">
        <v>394</v>
      </c>
      <c r="O5448" s="276" t="s">
        <v>394</v>
      </c>
      <c r="P5448" s="315">
        <v>0</v>
      </c>
      <c r="Q5448" s="303"/>
      <c r="R5448" s="276" t="s">
        <v>394</v>
      </c>
      <c r="S5448" s="276" t="s">
        <v>394</v>
      </c>
      <c r="T5448" s="303"/>
      <c r="U5448" s="303"/>
      <c r="V5448" s="303"/>
      <c r="W5448" s="303"/>
      <c r="X5448" s="303"/>
      <c r="Z5448" s="303"/>
      <c r="AA5448" s="303"/>
      <c r="AC5448" s="276" t="s">
        <v>394</v>
      </c>
      <c r="AF5448" s="276">
        <f>IFERROR(VLOOKUP(A5448,'[1]قوائم الترجمة'!AC$2:AD$2397,1,0),"م")</f>
        <v>124664</v>
      </c>
      <c r="AG5448" s="239"/>
      <c r="AH5448" s="240"/>
      <c r="AI5448" s="240"/>
      <c r="AJ5448" s="240"/>
      <c r="AL5448" s="267"/>
      <c r="AM5448" s="235"/>
      <c r="AO5448" s="241"/>
      <c r="AU5448" s="234"/>
    </row>
    <row r="5449" spans="1:47" ht="21.6" x14ac:dyDescent="0.65">
      <c r="A5449" s="275">
        <v>124665</v>
      </c>
      <c r="B5449" s="276" t="s">
        <v>7693</v>
      </c>
      <c r="C5449" s="276" t="s">
        <v>459</v>
      </c>
      <c r="D5449" s="276" t="s">
        <v>365</v>
      </c>
      <c r="E5449" s="276" t="s">
        <v>394</v>
      </c>
      <c r="F5449" s="317" t="s">
        <v>394</v>
      </c>
      <c r="G5449" s="317" t="s">
        <v>8133</v>
      </c>
      <c r="H5449" s="276" t="s">
        <v>425</v>
      </c>
      <c r="I5449" s="276" t="s">
        <v>5586</v>
      </c>
      <c r="J5449" s="276" t="s">
        <v>403</v>
      </c>
      <c r="K5449" s="322"/>
      <c r="L5449" s="276" t="s">
        <v>402</v>
      </c>
      <c r="M5449" s="303"/>
      <c r="N5449" s="276" t="s">
        <v>394</v>
      </c>
      <c r="O5449" s="276" t="s">
        <v>394</v>
      </c>
      <c r="P5449" s="315">
        <v>0</v>
      </c>
      <c r="Q5449" s="303"/>
      <c r="R5449" s="276" t="s">
        <v>394</v>
      </c>
      <c r="S5449" s="276" t="s">
        <v>394</v>
      </c>
      <c r="T5449" s="303"/>
      <c r="U5449" s="303"/>
      <c r="V5449" s="303"/>
      <c r="W5449" s="303"/>
      <c r="X5449" s="303"/>
      <c r="Z5449" s="303"/>
      <c r="AA5449" s="303"/>
      <c r="AC5449" s="276" t="s">
        <v>394</v>
      </c>
      <c r="AF5449" s="276">
        <f>IFERROR(VLOOKUP(A5449,'[1]قوائم الترجمة'!AC$2:AD$2397,1,0),"م")</f>
        <v>124665</v>
      </c>
      <c r="AG5449" s="239"/>
      <c r="AH5449" s="240"/>
      <c r="AI5449" s="240"/>
      <c r="AJ5449" s="240"/>
      <c r="AL5449" s="267"/>
      <c r="AM5449" s="235"/>
      <c r="AO5449" s="241"/>
      <c r="AU5449" s="234"/>
    </row>
    <row r="5450" spans="1:47" ht="21.6" x14ac:dyDescent="0.65">
      <c r="A5450" s="278">
        <v>124666</v>
      </c>
      <c r="B5450" s="279" t="s">
        <v>7694</v>
      </c>
      <c r="C5450" s="279" t="s">
        <v>65</v>
      </c>
      <c r="D5450" s="279" t="s">
        <v>622</v>
      </c>
      <c r="E5450" s="279" t="s">
        <v>394</v>
      </c>
      <c r="F5450"/>
      <c r="H5450" s="279" t="s">
        <v>394</v>
      </c>
      <c r="I5450" s="279" t="s">
        <v>5586</v>
      </c>
      <c r="J5450" s="279" t="s">
        <v>394</v>
      </c>
      <c r="K5450" s="279" t="s">
        <v>394</v>
      </c>
      <c r="L5450" s="279" t="s">
        <v>394</v>
      </c>
      <c r="M5450" s="279" t="s">
        <v>394</v>
      </c>
      <c r="N5450" s="279" t="s">
        <v>394</v>
      </c>
      <c r="O5450" s="279" t="s">
        <v>394</v>
      </c>
      <c r="P5450" s="315">
        <v>0</v>
      </c>
      <c r="Q5450" s="279" t="s">
        <v>394</v>
      </c>
      <c r="R5450" s="279" t="s">
        <v>394</v>
      </c>
      <c r="S5450" s="279" t="s">
        <v>394</v>
      </c>
      <c r="T5450" s="279" t="s">
        <v>394</v>
      </c>
      <c r="U5450" s="279" t="s">
        <v>394</v>
      </c>
      <c r="V5450" s="279" t="s">
        <v>394</v>
      </c>
      <c r="W5450" s="279" t="s">
        <v>394</v>
      </c>
      <c r="X5450" s="279" t="s">
        <v>394</v>
      </c>
      <c r="Y5450" s="281"/>
      <c r="Z5450" s="279" t="s">
        <v>394</v>
      </c>
      <c r="AA5450" s="279" t="s">
        <v>394</v>
      </c>
      <c r="AB5450" s="281"/>
      <c r="AC5450" s="279" t="s">
        <v>394</v>
      </c>
      <c r="AF5450" s="276" t="str">
        <f>IFERROR(VLOOKUP(A5450,'[1]قوائم الترجمة'!AC$2:AD$2397,1,0),"م")</f>
        <v>م</v>
      </c>
      <c r="AG5450" s="239"/>
      <c r="AH5450" s="240"/>
      <c r="AI5450" s="240"/>
      <c r="AJ5450" s="240"/>
      <c r="AL5450" s="267"/>
      <c r="AM5450" s="235"/>
      <c r="AO5450" s="241"/>
      <c r="AU5450" s="234"/>
    </row>
    <row r="5451" spans="1:47" ht="21.6" x14ac:dyDescent="0.65">
      <c r="A5451" s="275">
        <v>124667</v>
      </c>
      <c r="B5451" s="276" t="s">
        <v>7698</v>
      </c>
      <c r="C5451" s="276" t="s">
        <v>93</v>
      </c>
      <c r="D5451" s="276" t="s">
        <v>271</v>
      </c>
      <c r="E5451" s="276" t="s">
        <v>424</v>
      </c>
      <c r="F5451" s="317" t="s">
        <v>8850</v>
      </c>
      <c r="G5451" s="317" t="s">
        <v>402</v>
      </c>
      <c r="H5451" s="276" t="s">
        <v>425</v>
      </c>
      <c r="I5451" s="276" t="s">
        <v>542</v>
      </c>
      <c r="J5451" s="276" t="s">
        <v>403</v>
      </c>
      <c r="K5451" s="277">
        <v>2015</v>
      </c>
      <c r="L5451" s="276" t="s">
        <v>404</v>
      </c>
      <c r="M5451" s="303"/>
      <c r="N5451" s="276" t="s">
        <v>394</v>
      </c>
      <c r="O5451" s="276" t="s">
        <v>394</v>
      </c>
      <c r="P5451" s="315">
        <v>0</v>
      </c>
      <c r="Q5451" s="303"/>
      <c r="R5451" s="276" t="s">
        <v>394</v>
      </c>
      <c r="S5451" s="276" t="s">
        <v>394</v>
      </c>
      <c r="T5451" s="303"/>
      <c r="U5451" s="303"/>
      <c r="V5451" s="303"/>
      <c r="W5451" s="303"/>
      <c r="X5451" s="303"/>
      <c r="Z5451" s="303"/>
      <c r="AA5451" s="303"/>
      <c r="AC5451" s="276" t="s">
        <v>394</v>
      </c>
      <c r="AF5451" s="276">
        <f>IFERROR(VLOOKUP(A5451,'[1]قوائم الترجمة'!AC$2:AD$2397,1,0),"م")</f>
        <v>124667</v>
      </c>
      <c r="AG5451" s="239"/>
      <c r="AH5451" s="240"/>
      <c r="AI5451" s="240"/>
      <c r="AJ5451" s="240"/>
      <c r="AL5451" s="267"/>
      <c r="AM5451" s="235"/>
      <c r="AO5451" s="241"/>
      <c r="AU5451" s="234"/>
    </row>
    <row r="5452" spans="1:47" ht="21.6" x14ac:dyDescent="0.65">
      <c r="A5452" s="278">
        <v>124668</v>
      </c>
      <c r="B5452" s="279" t="s">
        <v>7702</v>
      </c>
      <c r="C5452" s="279" t="s">
        <v>2062</v>
      </c>
      <c r="D5452" s="279" t="s">
        <v>318</v>
      </c>
      <c r="E5452" s="279" t="s">
        <v>394</v>
      </c>
      <c r="F5452"/>
      <c r="H5452" s="279" t="s">
        <v>394</v>
      </c>
      <c r="I5452" s="279" t="s">
        <v>5586</v>
      </c>
      <c r="J5452" s="279" t="s">
        <v>394</v>
      </c>
      <c r="K5452" s="279" t="s">
        <v>394</v>
      </c>
      <c r="L5452" s="279" t="s">
        <v>394</v>
      </c>
      <c r="M5452" s="279" t="s">
        <v>394</v>
      </c>
      <c r="N5452" s="279" t="s">
        <v>394</v>
      </c>
      <c r="O5452" s="279" t="s">
        <v>394</v>
      </c>
      <c r="P5452" s="315">
        <v>0</v>
      </c>
      <c r="Q5452" s="279" t="s">
        <v>394</v>
      </c>
      <c r="R5452" s="279" t="s">
        <v>394</v>
      </c>
      <c r="S5452" s="279" t="s">
        <v>394</v>
      </c>
      <c r="T5452" s="279" t="s">
        <v>394</v>
      </c>
      <c r="U5452" s="279" t="s">
        <v>394</v>
      </c>
      <c r="V5452" s="279" t="s">
        <v>394</v>
      </c>
      <c r="W5452" s="279" t="s">
        <v>394</v>
      </c>
      <c r="X5452" s="279" t="s">
        <v>394</v>
      </c>
      <c r="Y5452" s="281"/>
      <c r="Z5452" s="279" t="s">
        <v>394</v>
      </c>
      <c r="AA5452" s="279" t="s">
        <v>394</v>
      </c>
      <c r="AB5452" s="281"/>
      <c r="AC5452" s="279" t="s">
        <v>394</v>
      </c>
      <c r="AF5452" s="276" t="str">
        <f>IFERROR(VLOOKUP(A5452,'[1]قوائم الترجمة'!AC$2:AD$2397,1,0),"م")</f>
        <v>م</v>
      </c>
      <c r="AG5452" s="256"/>
      <c r="AH5452" s="240"/>
      <c r="AI5452" s="240"/>
      <c r="AJ5452" s="240"/>
      <c r="AL5452" s="267"/>
      <c r="AM5452" s="235"/>
      <c r="AO5452" s="241"/>
      <c r="AU5452" s="234"/>
    </row>
    <row r="5453" spans="1:47" ht="21.6" x14ac:dyDescent="0.65">
      <c r="A5453" s="278">
        <v>124669</v>
      </c>
      <c r="B5453" s="279" t="s">
        <v>7705</v>
      </c>
      <c r="C5453" s="279" t="s">
        <v>66</v>
      </c>
      <c r="D5453" s="279" t="s">
        <v>7706</v>
      </c>
      <c r="E5453" s="279" t="s">
        <v>394</v>
      </c>
      <c r="F5453"/>
      <c r="H5453" s="279" t="s">
        <v>394</v>
      </c>
      <c r="I5453" s="279" t="s">
        <v>542</v>
      </c>
      <c r="J5453" s="279" t="s">
        <v>394</v>
      </c>
      <c r="K5453" s="279" t="s">
        <v>394</v>
      </c>
      <c r="L5453" s="279" t="s">
        <v>394</v>
      </c>
      <c r="M5453" s="279" t="s">
        <v>394</v>
      </c>
      <c r="N5453" s="279" t="s">
        <v>394</v>
      </c>
      <c r="O5453" s="279" t="s">
        <v>394</v>
      </c>
      <c r="P5453" s="315">
        <v>0</v>
      </c>
      <c r="Q5453" s="279" t="s">
        <v>394</v>
      </c>
      <c r="R5453" s="279" t="s">
        <v>394</v>
      </c>
      <c r="S5453" s="279" t="s">
        <v>394</v>
      </c>
      <c r="T5453" s="279" t="s">
        <v>394</v>
      </c>
      <c r="U5453" s="279" t="s">
        <v>394</v>
      </c>
      <c r="V5453" s="279" t="s">
        <v>394</v>
      </c>
      <c r="W5453" s="279" t="s">
        <v>394</v>
      </c>
      <c r="X5453" s="279" t="s">
        <v>394</v>
      </c>
      <c r="Y5453" s="281"/>
      <c r="Z5453" s="279" t="s">
        <v>394</v>
      </c>
      <c r="AA5453" s="279" t="s">
        <v>394</v>
      </c>
      <c r="AB5453" s="281"/>
      <c r="AC5453" s="279" t="s">
        <v>394</v>
      </c>
      <c r="AF5453" s="276" t="str">
        <f>IFERROR(VLOOKUP(A5453,'[1]قوائم الترجمة'!AC$2:AD$2397,1,0),"م")</f>
        <v>م</v>
      </c>
      <c r="AG5453" s="239"/>
      <c r="AH5453" s="240"/>
      <c r="AI5453" s="240"/>
      <c r="AJ5453" s="240"/>
      <c r="AL5453" s="267"/>
      <c r="AM5453" s="235"/>
      <c r="AO5453" s="241"/>
      <c r="AU5453" s="234"/>
    </row>
    <row r="5454" spans="1:47" ht="21.6" x14ac:dyDescent="0.65">
      <c r="A5454" s="275">
        <v>124670</v>
      </c>
      <c r="B5454" s="276" t="s">
        <v>7710</v>
      </c>
      <c r="C5454" s="276" t="s">
        <v>133</v>
      </c>
      <c r="D5454" s="276" t="s">
        <v>732</v>
      </c>
      <c r="E5454" s="276" t="s">
        <v>5660</v>
      </c>
      <c r="F5454" s="317" t="s">
        <v>8851</v>
      </c>
      <c r="G5454" s="317" t="s">
        <v>402</v>
      </c>
      <c r="H5454" s="276" t="s">
        <v>425</v>
      </c>
      <c r="I5454" s="276" t="s">
        <v>542</v>
      </c>
      <c r="J5454" s="276" t="s">
        <v>8101</v>
      </c>
      <c r="K5454" s="322"/>
      <c r="L5454" s="276" t="s">
        <v>8101</v>
      </c>
      <c r="M5454" s="303"/>
      <c r="N5454" s="276" t="s">
        <v>394</v>
      </c>
      <c r="O5454" s="276" t="s">
        <v>394</v>
      </c>
      <c r="P5454" s="315">
        <v>0</v>
      </c>
      <c r="Q5454" s="303"/>
      <c r="R5454" s="276" t="s">
        <v>394</v>
      </c>
      <c r="S5454" s="276" t="s">
        <v>394</v>
      </c>
      <c r="T5454" s="303"/>
      <c r="U5454" s="303"/>
      <c r="V5454" s="303"/>
      <c r="W5454" s="303"/>
      <c r="X5454" s="303"/>
      <c r="Z5454" s="303"/>
      <c r="AA5454" s="303"/>
      <c r="AC5454" s="276" t="s">
        <v>394</v>
      </c>
      <c r="AF5454" s="276">
        <f>IFERROR(VLOOKUP(A5454,'[1]قوائم الترجمة'!AC$2:AD$2397,1,0),"م")</f>
        <v>124670</v>
      </c>
      <c r="AG5454" s="239"/>
      <c r="AH5454" s="240"/>
      <c r="AI5454" s="240"/>
      <c r="AJ5454" s="240"/>
      <c r="AL5454" s="267"/>
      <c r="AM5454" s="235"/>
      <c r="AO5454" s="241"/>
      <c r="AU5454" s="234"/>
    </row>
    <row r="5455" spans="1:47" ht="21.6" x14ac:dyDescent="0.65">
      <c r="A5455" s="275">
        <v>124671</v>
      </c>
      <c r="B5455" s="276" t="s">
        <v>7712</v>
      </c>
      <c r="C5455" s="276" t="s">
        <v>68</v>
      </c>
      <c r="D5455" s="276" t="s">
        <v>259</v>
      </c>
      <c r="E5455" s="276" t="s">
        <v>424</v>
      </c>
      <c r="F5455" s="317" t="s">
        <v>8852</v>
      </c>
      <c r="G5455" s="317" t="s">
        <v>402</v>
      </c>
      <c r="H5455" s="276" t="s">
        <v>425</v>
      </c>
      <c r="I5455" s="276" t="s">
        <v>542</v>
      </c>
      <c r="J5455" s="276" t="s">
        <v>403</v>
      </c>
      <c r="K5455" s="277">
        <v>2010</v>
      </c>
      <c r="L5455" s="276" t="s">
        <v>418</v>
      </c>
      <c r="M5455" s="303"/>
      <c r="N5455" s="276" t="s">
        <v>394</v>
      </c>
      <c r="O5455" s="276" t="s">
        <v>394</v>
      </c>
      <c r="P5455" s="315">
        <v>0</v>
      </c>
      <c r="Q5455" s="303"/>
      <c r="R5455" s="276" t="s">
        <v>394</v>
      </c>
      <c r="S5455" s="276" t="s">
        <v>394</v>
      </c>
      <c r="T5455" s="303"/>
      <c r="U5455" s="303"/>
      <c r="V5455" s="303"/>
      <c r="W5455" s="303"/>
      <c r="X5455" s="303"/>
      <c r="Z5455" s="303"/>
      <c r="AA5455" s="303"/>
      <c r="AC5455" s="276" t="s">
        <v>394</v>
      </c>
      <c r="AF5455" s="276">
        <f>IFERROR(VLOOKUP(A5455,'[1]قوائم الترجمة'!AC$2:AD$2397,1,0),"م")</f>
        <v>124671</v>
      </c>
      <c r="AG5455" s="239"/>
      <c r="AH5455" s="240"/>
      <c r="AI5455" s="240"/>
      <c r="AJ5455" s="240"/>
      <c r="AL5455" s="267"/>
      <c r="AM5455" s="235"/>
      <c r="AO5455" s="241"/>
      <c r="AU5455" s="234"/>
    </row>
    <row r="5456" spans="1:47" ht="21.6" x14ac:dyDescent="0.65">
      <c r="A5456" s="275">
        <v>124672</v>
      </c>
      <c r="B5456" s="276" t="s">
        <v>7720</v>
      </c>
      <c r="C5456" s="276" t="s">
        <v>564</v>
      </c>
      <c r="D5456" s="276" t="s">
        <v>273</v>
      </c>
      <c r="E5456" s="276" t="s">
        <v>5660</v>
      </c>
      <c r="F5456" s="317" t="s">
        <v>8853</v>
      </c>
      <c r="G5456" s="317" t="s">
        <v>8257</v>
      </c>
      <c r="H5456" s="276" t="s">
        <v>425</v>
      </c>
      <c r="I5456" s="276" t="s">
        <v>541</v>
      </c>
      <c r="J5456" s="276" t="s">
        <v>426</v>
      </c>
      <c r="K5456" s="277">
        <v>2014</v>
      </c>
      <c r="L5456" s="276" t="s">
        <v>402</v>
      </c>
      <c r="M5456" s="303"/>
      <c r="N5456" s="276" t="s">
        <v>394</v>
      </c>
      <c r="O5456" s="276" t="s">
        <v>394</v>
      </c>
      <c r="P5456" s="315">
        <v>0</v>
      </c>
      <c r="Q5456" s="303"/>
      <c r="R5456" s="276" t="s">
        <v>394</v>
      </c>
      <c r="S5456" s="276" t="s">
        <v>394</v>
      </c>
      <c r="T5456" s="303"/>
      <c r="U5456" s="303"/>
      <c r="V5456" s="303"/>
      <c r="W5456" s="303"/>
      <c r="X5456" s="303"/>
      <c r="Z5456" s="303"/>
      <c r="AA5456" s="303"/>
      <c r="AC5456" s="276" t="s">
        <v>394</v>
      </c>
      <c r="AF5456" s="276">
        <f>IFERROR(VLOOKUP(A5456,'[1]قوائم الترجمة'!AC$2:AD$2397,1,0),"م")</f>
        <v>124672</v>
      </c>
      <c r="AG5456" s="239"/>
      <c r="AH5456" s="240"/>
      <c r="AI5456" s="240"/>
      <c r="AJ5456" s="240"/>
      <c r="AL5456" s="267"/>
      <c r="AM5456" s="235"/>
      <c r="AO5456" s="241"/>
      <c r="AU5456" s="234"/>
    </row>
    <row r="5457" spans="1:47" ht="21.6" x14ac:dyDescent="0.65">
      <c r="A5457" s="275">
        <v>124673</v>
      </c>
      <c r="B5457" s="276" t="s">
        <v>7726</v>
      </c>
      <c r="C5457" s="276" t="s">
        <v>8101</v>
      </c>
      <c r="D5457" s="276" t="s">
        <v>8101</v>
      </c>
      <c r="E5457" s="276" t="s">
        <v>424</v>
      </c>
      <c r="F5457" s="317" t="s">
        <v>394</v>
      </c>
      <c r="G5457" s="317" t="s">
        <v>402</v>
      </c>
      <c r="H5457" s="276" t="s">
        <v>425</v>
      </c>
      <c r="I5457" s="276" t="s">
        <v>542</v>
      </c>
      <c r="J5457" s="276" t="s">
        <v>403</v>
      </c>
      <c r="K5457" s="322"/>
      <c r="L5457" s="276" t="s">
        <v>402</v>
      </c>
      <c r="M5457" s="303"/>
      <c r="N5457" s="276" t="s">
        <v>394</v>
      </c>
      <c r="O5457" s="276" t="s">
        <v>394</v>
      </c>
      <c r="P5457" s="315">
        <v>0</v>
      </c>
      <c r="Q5457" s="303"/>
      <c r="R5457" s="276" t="s">
        <v>394</v>
      </c>
      <c r="S5457" s="276" t="s">
        <v>394</v>
      </c>
      <c r="T5457" s="303"/>
      <c r="U5457" s="303"/>
      <c r="V5457" s="303"/>
      <c r="W5457" s="303"/>
      <c r="X5457" s="303"/>
      <c r="Z5457" s="303"/>
      <c r="AA5457" s="303"/>
      <c r="AC5457" s="276" t="s">
        <v>394</v>
      </c>
      <c r="AF5457" s="276">
        <f>IFERROR(VLOOKUP(A5457,'[1]قوائم الترجمة'!AC$2:AD$2397,1,0),"م")</f>
        <v>124673</v>
      </c>
      <c r="AG5457" s="239"/>
      <c r="AH5457" s="240"/>
      <c r="AI5457" s="240"/>
      <c r="AJ5457" s="240"/>
      <c r="AL5457" s="267"/>
      <c r="AM5457" s="235"/>
      <c r="AO5457" s="241"/>
      <c r="AU5457" s="234"/>
    </row>
    <row r="5458" spans="1:47" ht="21.6" x14ac:dyDescent="0.65">
      <c r="A5458" s="275">
        <v>124674</v>
      </c>
      <c r="B5458" s="276" t="s">
        <v>7733</v>
      </c>
      <c r="C5458" s="276" t="s">
        <v>72</v>
      </c>
      <c r="D5458" s="276" t="s">
        <v>7734</v>
      </c>
      <c r="E5458" s="276" t="s">
        <v>424</v>
      </c>
      <c r="F5458" s="317" t="s">
        <v>8854</v>
      </c>
      <c r="G5458" s="317" t="s">
        <v>8855</v>
      </c>
      <c r="H5458" s="276" t="s">
        <v>425</v>
      </c>
      <c r="I5458" s="276" t="s">
        <v>5586</v>
      </c>
      <c r="J5458" s="276" t="s">
        <v>426</v>
      </c>
      <c r="K5458" s="277">
        <v>2020</v>
      </c>
      <c r="L5458" s="276" t="s">
        <v>418</v>
      </c>
      <c r="M5458" s="303"/>
      <c r="N5458" s="276" t="s">
        <v>394</v>
      </c>
      <c r="O5458" s="276" t="s">
        <v>394</v>
      </c>
      <c r="P5458" s="315">
        <v>0</v>
      </c>
      <c r="Q5458" s="303"/>
      <c r="R5458" s="276" t="s">
        <v>394</v>
      </c>
      <c r="S5458" s="276" t="s">
        <v>394</v>
      </c>
      <c r="T5458" s="303"/>
      <c r="U5458" s="303"/>
      <c r="V5458" s="303"/>
      <c r="W5458" s="303"/>
      <c r="X5458" s="303"/>
      <c r="Z5458" s="303"/>
      <c r="AA5458" s="303"/>
      <c r="AC5458" s="276" t="s">
        <v>394</v>
      </c>
      <c r="AF5458" s="276">
        <f>IFERROR(VLOOKUP(A5458,'[1]قوائم الترجمة'!AC$2:AD$2397,1,0),"م")</f>
        <v>124674</v>
      </c>
      <c r="AG5458" s="239"/>
      <c r="AH5458" s="240"/>
      <c r="AI5458" s="240"/>
      <c r="AJ5458" s="240"/>
      <c r="AL5458" s="267"/>
      <c r="AM5458" s="235"/>
      <c r="AO5458" s="241"/>
      <c r="AU5458" s="234"/>
    </row>
    <row r="5459" spans="1:47" ht="21.6" x14ac:dyDescent="0.65">
      <c r="A5459" s="275">
        <v>124675</v>
      </c>
      <c r="B5459" s="276" t="s">
        <v>7744</v>
      </c>
      <c r="C5459" s="276" t="s">
        <v>68</v>
      </c>
      <c r="D5459" s="276" t="s">
        <v>3650</v>
      </c>
      <c r="E5459" s="276" t="s">
        <v>424</v>
      </c>
      <c r="F5459" s="317" t="s">
        <v>8856</v>
      </c>
      <c r="G5459" s="317" t="s">
        <v>8255</v>
      </c>
      <c r="H5459" s="276" t="s">
        <v>425</v>
      </c>
      <c r="I5459" s="276" t="s">
        <v>542</v>
      </c>
      <c r="J5459" s="276" t="s">
        <v>426</v>
      </c>
      <c r="K5459" s="277">
        <v>2004</v>
      </c>
      <c r="L5459" s="276" t="s">
        <v>404</v>
      </c>
      <c r="M5459" s="303"/>
      <c r="N5459" s="276" t="s">
        <v>394</v>
      </c>
      <c r="O5459" s="276" t="s">
        <v>394</v>
      </c>
      <c r="P5459" s="315">
        <v>0</v>
      </c>
      <c r="Q5459" s="303"/>
      <c r="R5459" s="276" t="s">
        <v>394</v>
      </c>
      <c r="S5459" s="276" t="s">
        <v>394</v>
      </c>
      <c r="T5459" s="303"/>
      <c r="U5459" s="303"/>
      <c r="V5459" s="303"/>
      <c r="W5459" s="303"/>
      <c r="X5459" s="303"/>
      <c r="Z5459" s="303"/>
      <c r="AA5459" s="303"/>
      <c r="AC5459" s="276" t="s">
        <v>394</v>
      </c>
      <c r="AF5459" s="276">
        <f>IFERROR(VLOOKUP(A5459,'[1]قوائم الترجمة'!AC$2:AD$2397,1,0),"م")</f>
        <v>124675</v>
      </c>
      <c r="AG5459" s="239"/>
      <c r="AH5459" s="240"/>
      <c r="AI5459" s="240"/>
      <c r="AJ5459" s="240"/>
      <c r="AL5459" s="267"/>
      <c r="AM5459" s="235"/>
      <c r="AO5459" s="241"/>
      <c r="AU5459" s="234"/>
    </row>
    <row r="5460" spans="1:47" ht="21.6" x14ac:dyDescent="0.65">
      <c r="A5460" s="275">
        <v>124676</v>
      </c>
      <c r="B5460" s="276" t="s">
        <v>7746</v>
      </c>
      <c r="C5460" s="276" t="s">
        <v>84</v>
      </c>
      <c r="D5460" s="276" t="s">
        <v>271</v>
      </c>
      <c r="E5460" s="276" t="s">
        <v>5660</v>
      </c>
      <c r="F5460" s="317" t="s">
        <v>8857</v>
      </c>
      <c r="G5460" s="317" t="s">
        <v>8858</v>
      </c>
      <c r="H5460" s="276" t="s">
        <v>425</v>
      </c>
      <c r="I5460" s="276" t="s">
        <v>5586</v>
      </c>
      <c r="J5460" s="276" t="s">
        <v>403</v>
      </c>
      <c r="K5460" s="277">
        <v>2019</v>
      </c>
      <c r="L5460" s="276" t="s">
        <v>402</v>
      </c>
      <c r="M5460" s="303"/>
      <c r="N5460" s="276" t="s">
        <v>394</v>
      </c>
      <c r="O5460" s="276" t="s">
        <v>394</v>
      </c>
      <c r="P5460" s="315">
        <v>0</v>
      </c>
      <c r="Q5460" s="303"/>
      <c r="R5460" s="276" t="s">
        <v>394</v>
      </c>
      <c r="S5460" s="276" t="s">
        <v>394</v>
      </c>
      <c r="T5460" s="303"/>
      <c r="U5460" s="303"/>
      <c r="V5460" s="303"/>
      <c r="W5460" s="303"/>
      <c r="X5460" s="303"/>
      <c r="Z5460" s="303"/>
      <c r="AA5460" s="303"/>
      <c r="AC5460" s="276" t="s">
        <v>394</v>
      </c>
      <c r="AF5460" s="276">
        <f>IFERROR(VLOOKUP(A5460,'[1]قوائم الترجمة'!AC$2:AD$2397,1,0),"م")</f>
        <v>124676</v>
      </c>
      <c r="AG5460" s="239"/>
      <c r="AH5460" s="240"/>
      <c r="AI5460" s="240"/>
      <c r="AJ5460" s="240"/>
      <c r="AL5460" s="267"/>
      <c r="AM5460" s="235"/>
      <c r="AO5460" s="241"/>
      <c r="AU5460" s="234"/>
    </row>
    <row r="5461" spans="1:47" ht="21.6" x14ac:dyDescent="0.65">
      <c r="A5461" s="275">
        <v>124677</v>
      </c>
      <c r="B5461" s="276" t="s">
        <v>7752</v>
      </c>
      <c r="C5461" s="276" t="s">
        <v>7753</v>
      </c>
      <c r="D5461" s="276" t="s">
        <v>1045</v>
      </c>
      <c r="E5461" s="276" t="s">
        <v>5660</v>
      </c>
      <c r="F5461" s="317" t="s">
        <v>8859</v>
      </c>
      <c r="G5461" s="317" t="s">
        <v>8144</v>
      </c>
      <c r="H5461" s="276" t="s">
        <v>425</v>
      </c>
      <c r="I5461" s="276" t="s">
        <v>542</v>
      </c>
      <c r="J5461" s="276" t="s">
        <v>8112</v>
      </c>
      <c r="K5461" s="277">
        <v>2021</v>
      </c>
      <c r="L5461" s="276" t="s">
        <v>402</v>
      </c>
      <c r="M5461" s="303"/>
      <c r="N5461" s="276" t="s">
        <v>394</v>
      </c>
      <c r="O5461" s="276" t="s">
        <v>394</v>
      </c>
      <c r="P5461" s="315">
        <v>0</v>
      </c>
      <c r="Q5461" s="303"/>
      <c r="R5461" s="276" t="s">
        <v>394</v>
      </c>
      <c r="S5461" s="276" t="s">
        <v>394</v>
      </c>
      <c r="T5461" s="303"/>
      <c r="U5461" s="303"/>
      <c r="V5461" s="303"/>
      <c r="W5461" s="303"/>
      <c r="X5461" s="303"/>
      <c r="Z5461" s="303"/>
      <c r="AA5461" s="303"/>
      <c r="AC5461" s="276" t="s">
        <v>394</v>
      </c>
      <c r="AF5461" s="276">
        <f>IFERROR(VLOOKUP(A5461,'[1]قوائم الترجمة'!AC$2:AD$2397,1,0),"م")</f>
        <v>124677</v>
      </c>
      <c r="AG5461" s="239"/>
      <c r="AH5461" s="240"/>
      <c r="AI5461" s="240"/>
      <c r="AJ5461" s="240"/>
      <c r="AL5461" s="267"/>
      <c r="AM5461" s="235"/>
      <c r="AO5461" s="241"/>
      <c r="AU5461" s="234"/>
    </row>
    <row r="5462" spans="1:47" ht="21.6" x14ac:dyDescent="0.65">
      <c r="A5462" s="275">
        <v>124678</v>
      </c>
      <c r="B5462" s="276" t="s">
        <v>5199</v>
      </c>
      <c r="C5462" s="276" t="s">
        <v>189</v>
      </c>
      <c r="D5462" s="276" t="s">
        <v>297</v>
      </c>
      <c r="E5462" s="276" t="s">
        <v>424</v>
      </c>
      <c r="F5462" s="317" t="s">
        <v>8860</v>
      </c>
      <c r="G5462" s="317" t="s">
        <v>8861</v>
      </c>
      <c r="H5462" s="276" t="s">
        <v>425</v>
      </c>
      <c r="I5462" s="276" t="s">
        <v>542</v>
      </c>
      <c r="J5462" s="276" t="s">
        <v>7215</v>
      </c>
      <c r="K5462" s="277">
        <v>0</v>
      </c>
      <c r="L5462" s="276" t="s">
        <v>7215</v>
      </c>
      <c r="M5462" s="303"/>
      <c r="N5462" s="276" t="s">
        <v>394</v>
      </c>
      <c r="O5462" s="276" t="s">
        <v>394</v>
      </c>
      <c r="P5462" s="315">
        <v>0</v>
      </c>
      <c r="Q5462" s="303"/>
      <c r="R5462" s="276" t="s">
        <v>394</v>
      </c>
      <c r="S5462" s="276" t="s">
        <v>394</v>
      </c>
      <c r="T5462" s="303"/>
      <c r="U5462" s="303"/>
      <c r="V5462" s="303"/>
      <c r="W5462" s="303"/>
      <c r="X5462" s="303"/>
      <c r="Z5462" s="303"/>
      <c r="AA5462" s="303"/>
      <c r="AC5462" s="276" t="s">
        <v>394</v>
      </c>
      <c r="AF5462" s="276">
        <f>IFERROR(VLOOKUP(A5462,'[1]قوائم الترجمة'!AC$2:AD$2397,1,0),"م")</f>
        <v>124678</v>
      </c>
      <c r="AG5462" s="239"/>
      <c r="AH5462" s="240"/>
      <c r="AI5462" s="240"/>
      <c r="AJ5462" s="240"/>
      <c r="AL5462" s="267"/>
      <c r="AM5462" s="235"/>
      <c r="AO5462" s="241"/>
      <c r="AU5462" s="234"/>
    </row>
    <row r="5463" spans="1:47" ht="21.6" x14ac:dyDescent="0.65">
      <c r="A5463" s="275">
        <v>124679</v>
      </c>
      <c r="B5463" s="276" t="s">
        <v>7775</v>
      </c>
      <c r="C5463" s="276" t="s">
        <v>950</v>
      </c>
      <c r="D5463" s="276" t="s">
        <v>7776</v>
      </c>
      <c r="E5463" s="276" t="s">
        <v>5660</v>
      </c>
      <c r="F5463" s="317" t="s">
        <v>8862</v>
      </c>
      <c r="G5463" s="317" t="s">
        <v>8863</v>
      </c>
      <c r="H5463" s="276" t="s">
        <v>425</v>
      </c>
      <c r="I5463" s="276" t="s">
        <v>542</v>
      </c>
      <c r="J5463" s="276" t="s">
        <v>8101</v>
      </c>
      <c r="K5463" s="322"/>
      <c r="L5463" s="276" t="s">
        <v>8101</v>
      </c>
      <c r="M5463" s="303"/>
      <c r="N5463" s="276" t="s">
        <v>394</v>
      </c>
      <c r="O5463" s="276" t="s">
        <v>394</v>
      </c>
      <c r="P5463" s="315">
        <v>0</v>
      </c>
      <c r="Q5463" s="303"/>
      <c r="R5463" s="276" t="s">
        <v>394</v>
      </c>
      <c r="S5463" s="276" t="s">
        <v>394</v>
      </c>
      <c r="T5463" s="303"/>
      <c r="U5463" s="303"/>
      <c r="V5463" s="303"/>
      <c r="W5463" s="303"/>
      <c r="X5463" s="303"/>
      <c r="Z5463" s="303"/>
      <c r="AA5463" s="303"/>
      <c r="AC5463" s="276" t="s">
        <v>394</v>
      </c>
      <c r="AF5463" s="276">
        <f>IFERROR(VLOOKUP(A5463,'[1]قوائم الترجمة'!AC$2:AD$2397,1,0),"م")</f>
        <v>124679</v>
      </c>
      <c r="AG5463" s="239"/>
      <c r="AH5463" s="240"/>
      <c r="AI5463" s="240"/>
      <c r="AJ5463" s="240"/>
      <c r="AL5463" s="267"/>
      <c r="AM5463" s="235"/>
      <c r="AO5463" s="241"/>
      <c r="AU5463" s="234"/>
    </row>
    <row r="5464" spans="1:47" ht="21.6" x14ac:dyDescent="0.65">
      <c r="A5464" s="275">
        <v>124680</v>
      </c>
      <c r="B5464" s="276" t="s">
        <v>7777</v>
      </c>
      <c r="C5464" s="276" t="s">
        <v>1777</v>
      </c>
      <c r="D5464" s="276" t="s">
        <v>1138</v>
      </c>
      <c r="E5464" s="276" t="s">
        <v>424</v>
      </c>
      <c r="F5464" s="317" t="s">
        <v>8864</v>
      </c>
      <c r="G5464" s="317" t="s">
        <v>402</v>
      </c>
      <c r="H5464" s="276" t="s">
        <v>425</v>
      </c>
      <c r="I5464" s="276" t="s">
        <v>542</v>
      </c>
      <c r="J5464" s="276" t="s">
        <v>403</v>
      </c>
      <c r="K5464" s="277">
        <v>2009</v>
      </c>
      <c r="L5464" s="276" t="s">
        <v>404</v>
      </c>
      <c r="M5464" s="303"/>
      <c r="N5464" s="276" t="s">
        <v>394</v>
      </c>
      <c r="O5464" s="276" t="s">
        <v>394</v>
      </c>
      <c r="P5464" s="315">
        <v>0</v>
      </c>
      <c r="Q5464" s="303"/>
      <c r="R5464" s="276" t="s">
        <v>394</v>
      </c>
      <c r="S5464" s="276" t="s">
        <v>394</v>
      </c>
      <c r="T5464" s="303"/>
      <c r="U5464" s="303"/>
      <c r="V5464" s="303"/>
      <c r="W5464" s="303"/>
      <c r="X5464" s="303"/>
      <c r="Z5464" s="303"/>
      <c r="AA5464" s="303"/>
      <c r="AC5464" s="276" t="s">
        <v>394</v>
      </c>
      <c r="AF5464" s="276">
        <f>IFERROR(VLOOKUP(A5464,'[1]قوائم الترجمة'!AC$2:AD$2397,1,0),"م")</f>
        <v>124680</v>
      </c>
      <c r="AG5464" s="239"/>
      <c r="AH5464" s="240"/>
      <c r="AI5464" s="240"/>
      <c r="AJ5464" s="240"/>
      <c r="AL5464" s="267"/>
      <c r="AM5464" s="235"/>
      <c r="AO5464" s="241"/>
      <c r="AU5464" s="234"/>
    </row>
    <row r="5465" spans="1:47" ht="21.6" x14ac:dyDescent="0.65">
      <c r="A5465" s="278">
        <v>124681</v>
      </c>
      <c r="B5465" s="279" t="s">
        <v>7778</v>
      </c>
      <c r="C5465" s="279" t="s">
        <v>190</v>
      </c>
      <c r="D5465" s="279" t="s">
        <v>6329</v>
      </c>
      <c r="E5465" s="279" t="s">
        <v>394</v>
      </c>
      <c r="F5465"/>
      <c r="H5465" s="279" t="s">
        <v>394</v>
      </c>
      <c r="I5465" s="279" t="s">
        <v>5586</v>
      </c>
      <c r="J5465" s="279" t="s">
        <v>394</v>
      </c>
      <c r="K5465" s="279" t="s">
        <v>394</v>
      </c>
      <c r="L5465" s="279" t="s">
        <v>394</v>
      </c>
      <c r="M5465" s="279" t="s">
        <v>394</v>
      </c>
      <c r="N5465" s="279" t="s">
        <v>394</v>
      </c>
      <c r="O5465" s="279" t="s">
        <v>394</v>
      </c>
      <c r="P5465" s="315">
        <v>0</v>
      </c>
      <c r="Q5465" s="279" t="s">
        <v>394</v>
      </c>
      <c r="R5465" s="279" t="s">
        <v>394</v>
      </c>
      <c r="S5465" s="279" t="s">
        <v>394</v>
      </c>
      <c r="T5465" s="279" t="s">
        <v>394</v>
      </c>
      <c r="U5465" s="279" t="s">
        <v>394</v>
      </c>
      <c r="V5465" s="279" t="s">
        <v>394</v>
      </c>
      <c r="W5465" s="279" t="s">
        <v>394</v>
      </c>
      <c r="X5465" s="279" t="s">
        <v>394</v>
      </c>
      <c r="Y5465" s="281"/>
      <c r="Z5465" s="279" t="s">
        <v>394</v>
      </c>
      <c r="AA5465" s="279" t="s">
        <v>394</v>
      </c>
      <c r="AB5465" s="281"/>
      <c r="AC5465" s="279" t="s">
        <v>394</v>
      </c>
      <c r="AF5465" s="276" t="str">
        <f>IFERROR(VLOOKUP(A5465,'[1]قوائم الترجمة'!AC$2:AD$2397,1,0),"م")</f>
        <v>م</v>
      </c>
      <c r="AG5465" s="239"/>
      <c r="AH5465" s="240"/>
      <c r="AI5465" s="240"/>
      <c r="AJ5465" s="240"/>
      <c r="AL5465" s="267"/>
      <c r="AM5465" s="235"/>
      <c r="AO5465" s="241"/>
      <c r="AU5465" s="234"/>
    </row>
    <row r="5466" spans="1:47" ht="21.6" x14ac:dyDescent="0.65">
      <c r="A5466" s="275">
        <v>124682</v>
      </c>
      <c r="B5466" s="276" t="s">
        <v>7781</v>
      </c>
      <c r="C5466" s="276" t="s">
        <v>7782</v>
      </c>
      <c r="D5466" s="276" t="s">
        <v>297</v>
      </c>
      <c r="E5466" s="276" t="s">
        <v>424</v>
      </c>
      <c r="F5466" s="317" t="s">
        <v>8865</v>
      </c>
      <c r="G5466" s="317" t="s">
        <v>8866</v>
      </c>
      <c r="H5466" s="276" t="s">
        <v>425</v>
      </c>
      <c r="I5466" s="276" t="s">
        <v>542</v>
      </c>
      <c r="J5466" s="276" t="s">
        <v>403</v>
      </c>
      <c r="K5466" s="277">
        <v>2014</v>
      </c>
      <c r="L5466" s="276" t="s">
        <v>402</v>
      </c>
      <c r="M5466" s="303"/>
      <c r="N5466" s="276" t="s">
        <v>394</v>
      </c>
      <c r="O5466" s="276" t="s">
        <v>394</v>
      </c>
      <c r="P5466" s="315">
        <v>0</v>
      </c>
      <c r="Q5466" s="303"/>
      <c r="R5466" s="276" t="s">
        <v>394</v>
      </c>
      <c r="S5466" s="276" t="s">
        <v>394</v>
      </c>
      <c r="T5466" s="303"/>
      <c r="U5466" s="303"/>
      <c r="V5466" s="303"/>
      <c r="W5466" s="303"/>
      <c r="X5466" s="303"/>
      <c r="Z5466" s="303"/>
      <c r="AA5466" s="303"/>
      <c r="AC5466" s="276" t="s">
        <v>394</v>
      </c>
      <c r="AF5466" s="276">
        <f>IFERROR(VLOOKUP(A5466,'[1]قوائم الترجمة'!AC$2:AD$2397,1,0),"م")</f>
        <v>124682</v>
      </c>
      <c r="AG5466" s="239"/>
      <c r="AH5466" s="240"/>
      <c r="AI5466" s="240"/>
      <c r="AJ5466" s="240"/>
      <c r="AL5466" s="267"/>
      <c r="AM5466" s="235"/>
      <c r="AO5466" s="241"/>
      <c r="AU5466" s="234"/>
    </row>
    <row r="5467" spans="1:47" ht="21.6" x14ac:dyDescent="0.65">
      <c r="A5467" s="275">
        <v>124683</v>
      </c>
      <c r="B5467" s="276" t="s">
        <v>7786</v>
      </c>
      <c r="C5467" s="276" t="s">
        <v>488</v>
      </c>
      <c r="D5467" s="276" t="s">
        <v>740</v>
      </c>
      <c r="E5467" s="276" t="s">
        <v>5660</v>
      </c>
      <c r="F5467" s="317" t="s">
        <v>8867</v>
      </c>
      <c r="G5467" s="317" t="s">
        <v>414</v>
      </c>
      <c r="H5467" s="276" t="s">
        <v>425</v>
      </c>
      <c r="I5467" s="276" t="s">
        <v>542</v>
      </c>
      <c r="J5467" s="276" t="s">
        <v>8112</v>
      </c>
      <c r="K5467" s="277">
        <v>2003</v>
      </c>
      <c r="L5467" s="276" t="s">
        <v>414</v>
      </c>
      <c r="M5467" s="303"/>
      <c r="N5467" s="276" t="s">
        <v>394</v>
      </c>
      <c r="O5467" s="276" t="s">
        <v>394</v>
      </c>
      <c r="P5467" s="315">
        <v>0</v>
      </c>
      <c r="Q5467" s="303"/>
      <c r="R5467" s="276" t="s">
        <v>394</v>
      </c>
      <c r="S5467" s="276" t="s">
        <v>394</v>
      </c>
      <c r="T5467" s="303"/>
      <c r="U5467" s="303"/>
      <c r="V5467" s="303"/>
      <c r="W5467" s="303"/>
      <c r="X5467" s="303"/>
      <c r="Z5467" s="303"/>
      <c r="AA5467" s="303"/>
      <c r="AC5467" s="276" t="s">
        <v>394</v>
      </c>
      <c r="AF5467" s="276">
        <f>IFERROR(VLOOKUP(A5467,'[1]قوائم الترجمة'!AC$2:AD$2397,1,0),"م")</f>
        <v>124683</v>
      </c>
      <c r="AG5467" s="239"/>
      <c r="AH5467" s="240"/>
      <c r="AI5467" s="240"/>
      <c r="AJ5467" s="240"/>
      <c r="AL5467" s="267"/>
      <c r="AM5467" s="235"/>
      <c r="AO5467" s="241"/>
      <c r="AU5467" s="234"/>
    </row>
    <row r="5468" spans="1:47" ht="21.6" x14ac:dyDescent="0.65">
      <c r="A5468" s="275">
        <v>124684</v>
      </c>
      <c r="B5468" s="276" t="s">
        <v>7796</v>
      </c>
      <c r="C5468" s="276" t="s">
        <v>7797</v>
      </c>
      <c r="D5468" s="276" t="s">
        <v>1246</v>
      </c>
      <c r="E5468" s="276" t="s">
        <v>424</v>
      </c>
      <c r="F5468" s="317" t="s">
        <v>8378</v>
      </c>
      <c r="G5468" s="317" t="s">
        <v>8379</v>
      </c>
      <c r="H5468" s="276" t="s">
        <v>8389</v>
      </c>
      <c r="I5468" s="276" t="s">
        <v>542</v>
      </c>
      <c r="J5468" s="276" t="s">
        <v>7215</v>
      </c>
      <c r="K5468" s="277">
        <v>0</v>
      </c>
      <c r="L5468" s="276" t="s">
        <v>7215</v>
      </c>
      <c r="M5468" s="303"/>
      <c r="N5468" s="276" t="s">
        <v>394</v>
      </c>
      <c r="O5468" s="276" t="s">
        <v>394</v>
      </c>
      <c r="P5468" s="315">
        <v>0</v>
      </c>
      <c r="Q5468" s="303"/>
      <c r="R5468" s="276" t="s">
        <v>394</v>
      </c>
      <c r="S5468" s="276" t="s">
        <v>394</v>
      </c>
      <c r="T5468" s="303"/>
      <c r="U5468" s="303"/>
      <c r="V5468" s="303"/>
      <c r="W5468" s="303"/>
      <c r="X5468" s="303"/>
      <c r="Z5468" s="303"/>
      <c r="AA5468" s="303"/>
      <c r="AC5468" s="276" t="s">
        <v>394</v>
      </c>
      <c r="AF5468" s="276">
        <f>IFERROR(VLOOKUP(A5468,'[1]قوائم الترجمة'!AC$2:AD$2397,1,0),"م")</f>
        <v>124684</v>
      </c>
      <c r="AG5468" s="239"/>
      <c r="AH5468" s="240"/>
      <c r="AI5468" s="240"/>
      <c r="AJ5468" s="240"/>
      <c r="AL5468" s="267"/>
      <c r="AM5468" s="235"/>
      <c r="AO5468" s="241"/>
      <c r="AU5468" s="234"/>
    </row>
    <row r="5469" spans="1:47" ht="21.6" x14ac:dyDescent="0.65">
      <c r="A5469" s="278">
        <v>124685</v>
      </c>
      <c r="B5469" s="279" t="s">
        <v>2179</v>
      </c>
      <c r="C5469" s="279" t="s">
        <v>615</v>
      </c>
      <c r="D5469" s="279" t="s">
        <v>3841</v>
      </c>
      <c r="E5469" s="279" t="s">
        <v>394</v>
      </c>
      <c r="F5469"/>
      <c r="H5469" s="279" t="s">
        <v>394</v>
      </c>
      <c r="I5469" s="279" t="s">
        <v>5586</v>
      </c>
      <c r="J5469" s="279" t="s">
        <v>394</v>
      </c>
      <c r="K5469" s="279" t="s">
        <v>394</v>
      </c>
      <c r="L5469" s="279" t="s">
        <v>394</v>
      </c>
      <c r="M5469" s="279" t="s">
        <v>394</v>
      </c>
      <c r="N5469" s="279" t="s">
        <v>394</v>
      </c>
      <c r="O5469" s="279" t="s">
        <v>394</v>
      </c>
      <c r="P5469" s="315">
        <v>0</v>
      </c>
      <c r="Q5469" s="279" t="s">
        <v>394</v>
      </c>
      <c r="R5469" s="279" t="s">
        <v>394</v>
      </c>
      <c r="S5469" s="279" t="s">
        <v>394</v>
      </c>
      <c r="T5469" s="279" t="s">
        <v>394</v>
      </c>
      <c r="U5469" s="279" t="s">
        <v>394</v>
      </c>
      <c r="V5469" s="279" t="s">
        <v>394</v>
      </c>
      <c r="W5469" s="279" t="s">
        <v>394</v>
      </c>
      <c r="X5469" s="279" t="s">
        <v>394</v>
      </c>
      <c r="Y5469" s="281"/>
      <c r="Z5469" s="279" t="s">
        <v>394</v>
      </c>
      <c r="AA5469" s="279" t="s">
        <v>394</v>
      </c>
      <c r="AB5469" s="281"/>
      <c r="AC5469" s="279" t="s">
        <v>394</v>
      </c>
      <c r="AF5469" s="276" t="str">
        <f>IFERROR(VLOOKUP(A5469,'[1]قوائم الترجمة'!AC$2:AD$2397,1,0),"م")</f>
        <v>م</v>
      </c>
      <c r="AG5469" s="239"/>
      <c r="AH5469" s="240"/>
      <c r="AI5469" s="240"/>
      <c r="AJ5469" s="240"/>
      <c r="AL5469" s="267"/>
      <c r="AM5469" s="235"/>
      <c r="AO5469" s="241"/>
      <c r="AU5469" s="234"/>
    </row>
    <row r="5470" spans="1:47" ht="21.6" x14ac:dyDescent="0.65">
      <c r="A5470" s="275">
        <v>124686</v>
      </c>
      <c r="B5470" s="276" t="s">
        <v>7803</v>
      </c>
      <c r="C5470" s="276" t="s">
        <v>68</v>
      </c>
      <c r="D5470" s="276" t="s">
        <v>2356</v>
      </c>
      <c r="E5470" s="276" t="s">
        <v>424</v>
      </c>
      <c r="F5470" s="317" t="s">
        <v>8868</v>
      </c>
      <c r="G5470" s="317" t="s">
        <v>402</v>
      </c>
      <c r="H5470" s="276" t="s">
        <v>428</v>
      </c>
      <c r="I5470" s="276" t="s">
        <v>542</v>
      </c>
      <c r="J5470" s="276" t="s">
        <v>403</v>
      </c>
      <c r="K5470" s="277">
        <v>2008</v>
      </c>
      <c r="L5470" s="276" t="s">
        <v>402</v>
      </c>
      <c r="M5470" s="303"/>
      <c r="N5470" s="276" t="s">
        <v>394</v>
      </c>
      <c r="O5470" s="276" t="s">
        <v>394</v>
      </c>
      <c r="P5470" s="315">
        <v>0</v>
      </c>
      <c r="Q5470" s="303"/>
      <c r="R5470" s="276" t="s">
        <v>394</v>
      </c>
      <c r="S5470" s="276" t="s">
        <v>394</v>
      </c>
      <c r="T5470" s="303"/>
      <c r="U5470" s="303"/>
      <c r="V5470" s="303"/>
      <c r="W5470" s="303"/>
      <c r="X5470" s="303"/>
      <c r="Z5470" s="303"/>
      <c r="AA5470" s="303"/>
      <c r="AC5470" s="276" t="s">
        <v>394</v>
      </c>
      <c r="AF5470" s="276">
        <f>IFERROR(VLOOKUP(A5470,'[1]قوائم الترجمة'!AC$2:AD$2397,1,0),"م")</f>
        <v>124686</v>
      </c>
      <c r="AG5470" s="239"/>
      <c r="AH5470" s="240"/>
      <c r="AI5470" s="240"/>
      <c r="AJ5470" s="240"/>
      <c r="AL5470" s="267"/>
      <c r="AM5470" s="235"/>
      <c r="AO5470" s="241"/>
      <c r="AU5470" s="234"/>
    </row>
    <row r="5471" spans="1:47" ht="21.6" x14ac:dyDescent="0.65">
      <c r="A5471" s="275">
        <v>124687</v>
      </c>
      <c r="B5471" s="276" t="s">
        <v>7804</v>
      </c>
      <c r="C5471" s="276" t="s">
        <v>147</v>
      </c>
      <c r="D5471" s="276" t="s">
        <v>329</v>
      </c>
      <c r="E5471" s="276" t="s">
        <v>424</v>
      </c>
      <c r="F5471" s="317" t="s">
        <v>8869</v>
      </c>
      <c r="G5471" s="317" t="s">
        <v>402</v>
      </c>
      <c r="H5471" s="276" t="s">
        <v>425</v>
      </c>
      <c r="I5471" s="276" t="s">
        <v>542</v>
      </c>
      <c r="J5471" s="276" t="s">
        <v>403</v>
      </c>
      <c r="K5471" s="277">
        <v>2004</v>
      </c>
      <c r="L5471" s="276" t="s">
        <v>402</v>
      </c>
      <c r="M5471" s="303"/>
      <c r="N5471" s="276" t="s">
        <v>394</v>
      </c>
      <c r="O5471" s="276" t="s">
        <v>394</v>
      </c>
      <c r="P5471" s="315">
        <v>0</v>
      </c>
      <c r="Q5471" s="303"/>
      <c r="R5471" s="276" t="s">
        <v>394</v>
      </c>
      <c r="S5471" s="276" t="s">
        <v>394</v>
      </c>
      <c r="T5471" s="303"/>
      <c r="U5471" s="303"/>
      <c r="V5471" s="303"/>
      <c r="W5471" s="303"/>
      <c r="X5471" s="303"/>
      <c r="Z5471" s="303"/>
      <c r="AA5471" s="303"/>
      <c r="AC5471" s="276" t="s">
        <v>394</v>
      </c>
      <c r="AF5471" s="276">
        <f>IFERROR(VLOOKUP(A5471,'[1]قوائم الترجمة'!AC$2:AD$2397,1,0),"م")</f>
        <v>124687</v>
      </c>
      <c r="AG5471" s="239"/>
      <c r="AH5471" s="240"/>
      <c r="AI5471" s="240"/>
      <c r="AJ5471" s="240"/>
      <c r="AL5471" s="267"/>
      <c r="AM5471" s="235"/>
      <c r="AO5471" s="241"/>
      <c r="AU5471" s="234"/>
    </row>
    <row r="5472" spans="1:47" ht="21.6" x14ac:dyDescent="0.65">
      <c r="A5472" s="278">
        <v>124688</v>
      </c>
      <c r="B5472" s="279" t="s">
        <v>7805</v>
      </c>
      <c r="C5472" s="279" t="s">
        <v>1048</v>
      </c>
      <c r="D5472" s="279" t="s">
        <v>257</v>
      </c>
      <c r="E5472" s="279" t="s">
        <v>394</v>
      </c>
      <c r="F5472"/>
      <c r="H5472" s="279" t="s">
        <v>394</v>
      </c>
      <c r="I5472" s="279" t="s">
        <v>5586</v>
      </c>
      <c r="J5472" s="279" t="s">
        <v>394</v>
      </c>
      <c r="K5472" s="279" t="s">
        <v>394</v>
      </c>
      <c r="L5472" s="279" t="s">
        <v>394</v>
      </c>
      <c r="M5472" s="279" t="s">
        <v>394</v>
      </c>
      <c r="N5472" s="279" t="s">
        <v>394</v>
      </c>
      <c r="O5472" s="279" t="s">
        <v>394</v>
      </c>
      <c r="P5472" s="315">
        <v>0</v>
      </c>
      <c r="Q5472" s="279" t="s">
        <v>394</v>
      </c>
      <c r="R5472" s="279" t="s">
        <v>394</v>
      </c>
      <c r="S5472" s="279" t="s">
        <v>394</v>
      </c>
      <c r="T5472" s="279" t="s">
        <v>394</v>
      </c>
      <c r="U5472" s="279" t="s">
        <v>394</v>
      </c>
      <c r="V5472" s="279" t="s">
        <v>394</v>
      </c>
      <c r="W5472" s="279" t="s">
        <v>394</v>
      </c>
      <c r="X5472" s="279" t="s">
        <v>394</v>
      </c>
      <c r="Y5472" s="281"/>
      <c r="Z5472" s="279" t="s">
        <v>394</v>
      </c>
      <c r="AA5472" s="279" t="s">
        <v>394</v>
      </c>
      <c r="AB5472" s="281"/>
      <c r="AC5472" s="279" t="s">
        <v>394</v>
      </c>
      <c r="AF5472" s="276" t="str">
        <f>IFERROR(VLOOKUP(A5472,'[1]قوائم الترجمة'!AC$2:AD$2397,1,0),"م")</f>
        <v>م</v>
      </c>
      <c r="AG5472" s="239"/>
      <c r="AH5472" s="240"/>
      <c r="AI5472" s="240"/>
      <c r="AJ5472" s="240"/>
      <c r="AL5472" s="267"/>
      <c r="AM5472" s="235"/>
      <c r="AO5472" s="241"/>
      <c r="AU5472" s="234"/>
    </row>
    <row r="5473" spans="1:47" ht="21.6" x14ac:dyDescent="0.65">
      <c r="A5473" s="275">
        <v>124689</v>
      </c>
      <c r="B5473" s="276" t="s">
        <v>7807</v>
      </c>
      <c r="C5473" s="276" t="s">
        <v>1126</v>
      </c>
      <c r="D5473" s="276" t="s">
        <v>280</v>
      </c>
      <c r="E5473" s="276" t="s">
        <v>5660</v>
      </c>
      <c r="F5473" s="317" t="s">
        <v>8870</v>
      </c>
      <c r="G5473" s="317" t="s">
        <v>402</v>
      </c>
      <c r="H5473" s="276" t="s">
        <v>425</v>
      </c>
      <c r="I5473" s="276" t="s">
        <v>538</v>
      </c>
      <c r="J5473" s="276" t="s">
        <v>8112</v>
      </c>
      <c r="K5473" s="277">
        <v>2011</v>
      </c>
      <c r="L5473" s="276" t="s">
        <v>402</v>
      </c>
      <c r="M5473" s="303"/>
      <c r="N5473" s="276" t="s">
        <v>394</v>
      </c>
      <c r="O5473" s="276" t="s">
        <v>394</v>
      </c>
      <c r="P5473" s="315">
        <v>0</v>
      </c>
      <c r="Q5473" s="303"/>
      <c r="R5473" s="276" t="s">
        <v>394</v>
      </c>
      <c r="S5473" s="276" t="s">
        <v>394</v>
      </c>
      <c r="T5473" s="303"/>
      <c r="U5473" s="303"/>
      <c r="V5473" s="303"/>
      <c r="W5473" s="303"/>
      <c r="X5473" s="303"/>
      <c r="Z5473" s="303"/>
      <c r="AA5473" s="303"/>
      <c r="AC5473" s="276" t="s">
        <v>394</v>
      </c>
      <c r="AF5473" s="276">
        <f>IFERROR(VLOOKUP(A5473,'[1]قوائم الترجمة'!AC$2:AD$2397,1,0),"م")</f>
        <v>124689</v>
      </c>
      <c r="AG5473" s="239"/>
      <c r="AH5473" s="240"/>
      <c r="AI5473" s="240"/>
      <c r="AJ5473" s="240"/>
      <c r="AL5473" s="267"/>
      <c r="AM5473" s="235"/>
      <c r="AO5473" s="241"/>
      <c r="AU5473" s="234"/>
    </row>
    <row r="5474" spans="1:47" ht="21.6" x14ac:dyDescent="0.65">
      <c r="A5474" s="275">
        <v>124690</v>
      </c>
      <c r="B5474" s="276" t="s">
        <v>7808</v>
      </c>
      <c r="C5474" s="276" t="s">
        <v>165</v>
      </c>
      <c r="D5474" s="276" t="s">
        <v>335</v>
      </c>
      <c r="E5474" s="276" t="s">
        <v>5660</v>
      </c>
      <c r="F5474" s="317" t="s">
        <v>8871</v>
      </c>
      <c r="G5474" s="317" t="s">
        <v>8159</v>
      </c>
      <c r="H5474" s="276" t="s">
        <v>425</v>
      </c>
      <c r="I5474" s="276" t="s">
        <v>542</v>
      </c>
      <c r="J5474" s="276" t="s">
        <v>403</v>
      </c>
      <c r="K5474" s="277">
        <v>2008</v>
      </c>
      <c r="L5474" s="276" t="s">
        <v>404</v>
      </c>
      <c r="M5474" s="303"/>
      <c r="N5474" s="276" t="s">
        <v>394</v>
      </c>
      <c r="O5474" s="276" t="s">
        <v>394</v>
      </c>
      <c r="P5474" s="315">
        <v>0</v>
      </c>
      <c r="Q5474" s="303"/>
      <c r="R5474" s="276" t="s">
        <v>394</v>
      </c>
      <c r="S5474" s="276" t="s">
        <v>394</v>
      </c>
      <c r="T5474" s="303"/>
      <c r="U5474" s="303"/>
      <c r="V5474" s="303"/>
      <c r="W5474" s="303"/>
      <c r="X5474" s="303"/>
      <c r="Z5474" s="303"/>
      <c r="AA5474" s="303"/>
      <c r="AC5474" s="276" t="s">
        <v>394</v>
      </c>
      <c r="AF5474" s="276">
        <f>IFERROR(VLOOKUP(A5474,'[1]قوائم الترجمة'!AC$2:AD$2397,1,0),"م")</f>
        <v>124690</v>
      </c>
      <c r="AG5474" s="239"/>
      <c r="AH5474" s="240"/>
      <c r="AI5474" s="240"/>
      <c r="AJ5474" s="240"/>
      <c r="AL5474" s="267"/>
      <c r="AM5474" s="235"/>
      <c r="AO5474" s="241"/>
      <c r="AU5474" s="234"/>
    </row>
    <row r="5475" spans="1:47" ht="21.6" x14ac:dyDescent="0.65">
      <c r="A5475" s="275">
        <v>124691</v>
      </c>
      <c r="B5475" s="276" t="s">
        <v>7809</v>
      </c>
      <c r="C5475" s="276" t="s">
        <v>156</v>
      </c>
      <c r="D5475" s="276" t="s">
        <v>7810</v>
      </c>
      <c r="E5475" s="276" t="s">
        <v>5660</v>
      </c>
      <c r="F5475" s="317" t="s">
        <v>8872</v>
      </c>
      <c r="G5475" s="317" t="s">
        <v>8155</v>
      </c>
      <c r="H5475" s="276" t="s">
        <v>425</v>
      </c>
      <c r="I5475" s="276" t="s">
        <v>540</v>
      </c>
      <c r="J5475" s="276" t="s">
        <v>403</v>
      </c>
      <c r="K5475" s="277">
        <v>2019</v>
      </c>
      <c r="L5475" s="276" t="s">
        <v>404</v>
      </c>
      <c r="M5475" s="303"/>
      <c r="N5475" s="276" t="s">
        <v>394</v>
      </c>
      <c r="O5475" s="276" t="s">
        <v>394</v>
      </c>
      <c r="P5475" s="315">
        <v>0</v>
      </c>
      <c r="Q5475" s="303"/>
      <c r="R5475" s="276" t="s">
        <v>394</v>
      </c>
      <c r="S5475" s="276" t="s">
        <v>394</v>
      </c>
      <c r="T5475" s="303"/>
      <c r="U5475" s="303"/>
      <c r="V5475" s="303"/>
      <c r="W5475" s="303"/>
      <c r="X5475" s="303"/>
      <c r="Z5475" s="303"/>
      <c r="AA5475" s="303"/>
      <c r="AC5475" s="276" t="s">
        <v>394</v>
      </c>
      <c r="AF5475" s="276">
        <f>IFERROR(VLOOKUP(A5475,'[1]قوائم الترجمة'!AC$2:AD$2397,1,0),"م")</f>
        <v>124691</v>
      </c>
      <c r="AG5475" s="239"/>
      <c r="AH5475" s="240"/>
      <c r="AI5475" s="240"/>
      <c r="AJ5475" s="240"/>
      <c r="AL5475" s="267"/>
      <c r="AM5475" s="235"/>
      <c r="AO5475" s="241"/>
      <c r="AU5475" s="234"/>
    </row>
    <row r="5476" spans="1:47" ht="21.6" x14ac:dyDescent="0.65">
      <c r="A5476" s="275">
        <v>124692</v>
      </c>
      <c r="B5476" s="276" t="s">
        <v>7813</v>
      </c>
      <c r="C5476" s="276" t="s">
        <v>71</v>
      </c>
      <c r="D5476" s="276" t="s">
        <v>273</v>
      </c>
      <c r="E5476" s="276" t="s">
        <v>5660</v>
      </c>
      <c r="F5476" s="317" t="s">
        <v>8873</v>
      </c>
      <c r="G5476" s="317" t="s">
        <v>402</v>
      </c>
      <c r="H5476" s="276" t="s">
        <v>425</v>
      </c>
      <c r="I5476" s="276" t="s">
        <v>542</v>
      </c>
      <c r="J5476" s="276" t="s">
        <v>403</v>
      </c>
      <c r="K5476" s="277">
        <v>2015</v>
      </c>
      <c r="L5476" s="276" t="s">
        <v>404</v>
      </c>
      <c r="M5476" s="303"/>
      <c r="N5476" s="276" t="s">
        <v>394</v>
      </c>
      <c r="O5476" s="276" t="s">
        <v>394</v>
      </c>
      <c r="P5476" s="315">
        <v>0</v>
      </c>
      <c r="Q5476" s="303"/>
      <c r="R5476" s="276" t="s">
        <v>394</v>
      </c>
      <c r="S5476" s="276" t="s">
        <v>394</v>
      </c>
      <c r="T5476" s="303"/>
      <c r="U5476" s="303"/>
      <c r="V5476" s="303"/>
      <c r="W5476" s="303"/>
      <c r="X5476" s="303"/>
      <c r="Z5476" s="303"/>
      <c r="AA5476" s="303"/>
      <c r="AC5476" s="276" t="s">
        <v>394</v>
      </c>
      <c r="AF5476" s="276">
        <f>IFERROR(VLOOKUP(A5476,'[1]قوائم الترجمة'!AC$2:AD$2397,1,0),"م")</f>
        <v>124692</v>
      </c>
      <c r="AG5476" s="239"/>
      <c r="AH5476" s="240"/>
      <c r="AI5476" s="240"/>
      <c r="AJ5476" s="240"/>
      <c r="AL5476" s="267"/>
      <c r="AM5476" s="235"/>
      <c r="AO5476" s="241"/>
      <c r="AU5476" s="234"/>
    </row>
    <row r="5477" spans="1:47" ht="21.6" x14ac:dyDescent="0.65">
      <c r="A5477" s="275">
        <v>124693</v>
      </c>
      <c r="B5477" s="276" t="s">
        <v>7819</v>
      </c>
      <c r="C5477" s="276" t="s">
        <v>84</v>
      </c>
      <c r="D5477" s="276" t="s">
        <v>284</v>
      </c>
      <c r="E5477" s="276" t="s">
        <v>5660</v>
      </c>
      <c r="F5477" s="317" t="s">
        <v>8874</v>
      </c>
      <c r="G5477" s="317" t="s">
        <v>402</v>
      </c>
      <c r="H5477" s="276" t="s">
        <v>425</v>
      </c>
      <c r="I5477" s="276" t="s">
        <v>538</v>
      </c>
      <c r="J5477" s="276" t="s">
        <v>426</v>
      </c>
      <c r="K5477" s="277">
        <v>2009</v>
      </c>
      <c r="L5477" s="276" t="s">
        <v>402</v>
      </c>
      <c r="M5477" s="303"/>
      <c r="N5477" s="276" t="s">
        <v>394</v>
      </c>
      <c r="O5477" s="276" t="s">
        <v>394</v>
      </c>
      <c r="P5477" s="315">
        <v>0</v>
      </c>
      <c r="Q5477" s="303"/>
      <c r="R5477" s="276" t="s">
        <v>394</v>
      </c>
      <c r="S5477" s="276" t="s">
        <v>394</v>
      </c>
      <c r="T5477" s="303"/>
      <c r="U5477" s="303"/>
      <c r="V5477" s="303"/>
      <c r="W5477" s="303"/>
      <c r="X5477" s="303"/>
      <c r="Z5477" s="303"/>
      <c r="AA5477" s="303"/>
      <c r="AC5477" s="276" t="s">
        <v>394</v>
      </c>
      <c r="AF5477" s="276">
        <f>IFERROR(VLOOKUP(A5477,'[1]قوائم الترجمة'!AC$2:AD$2397,1,0),"م")</f>
        <v>124693</v>
      </c>
      <c r="AG5477" s="239"/>
      <c r="AH5477" s="240"/>
      <c r="AI5477" s="240"/>
      <c r="AJ5477" s="240"/>
      <c r="AL5477" s="267"/>
      <c r="AM5477" s="235"/>
      <c r="AO5477" s="241"/>
      <c r="AU5477" s="234"/>
    </row>
    <row r="5478" spans="1:47" ht="21.6" x14ac:dyDescent="0.65">
      <c r="A5478" s="278">
        <v>124694</v>
      </c>
      <c r="B5478" s="279" t="s">
        <v>7822</v>
      </c>
      <c r="C5478" s="279" t="s">
        <v>133</v>
      </c>
      <c r="D5478" s="279" t="s">
        <v>244</v>
      </c>
      <c r="E5478" s="279" t="s">
        <v>394</v>
      </c>
      <c r="F5478"/>
      <c r="H5478" s="279" t="s">
        <v>394</v>
      </c>
      <c r="I5478" s="279" t="s">
        <v>540</v>
      </c>
      <c r="J5478" s="279" t="s">
        <v>394</v>
      </c>
      <c r="K5478" s="279" t="s">
        <v>394</v>
      </c>
      <c r="L5478" s="279" t="s">
        <v>394</v>
      </c>
      <c r="M5478" s="279" t="s">
        <v>394</v>
      </c>
      <c r="N5478" s="279" t="s">
        <v>394</v>
      </c>
      <c r="O5478" s="279" t="s">
        <v>394</v>
      </c>
      <c r="P5478" s="315">
        <v>0</v>
      </c>
      <c r="Q5478" s="279" t="s">
        <v>394</v>
      </c>
      <c r="R5478" s="279" t="s">
        <v>394</v>
      </c>
      <c r="S5478" s="279" t="s">
        <v>394</v>
      </c>
      <c r="T5478" s="279" t="s">
        <v>394</v>
      </c>
      <c r="U5478" s="279" t="s">
        <v>394</v>
      </c>
      <c r="V5478" s="279" t="s">
        <v>394</v>
      </c>
      <c r="W5478" s="279" t="s">
        <v>394</v>
      </c>
      <c r="X5478" s="279" t="s">
        <v>394</v>
      </c>
      <c r="Y5478" s="281"/>
      <c r="Z5478" s="279" t="s">
        <v>394</v>
      </c>
      <c r="AA5478" s="279" t="s">
        <v>394</v>
      </c>
      <c r="AB5478" s="281"/>
      <c r="AC5478" s="279" t="s">
        <v>394</v>
      </c>
      <c r="AF5478" s="276" t="str">
        <f>IFERROR(VLOOKUP(A5478,'[1]قوائم الترجمة'!AC$2:AD$2397,1,0),"م")</f>
        <v>م</v>
      </c>
      <c r="AG5478" s="239"/>
      <c r="AH5478" s="240"/>
      <c r="AI5478" s="240"/>
      <c r="AJ5478" s="240"/>
      <c r="AL5478" s="267"/>
      <c r="AM5478" s="235"/>
      <c r="AO5478" s="241"/>
      <c r="AU5478" s="234"/>
    </row>
    <row r="5479" spans="1:47" ht="21.6" x14ac:dyDescent="0.65">
      <c r="A5479" s="278">
        <v>124695</v>
      </c>
      <c r="B5479" s="279" t="s">
        <v>7830</v>
      </c>
      <c r="C5479" s="279" t="s">
        <v>1068</v>
      </c>
      <c r="D5479" s="279" t="s">
        <v>317</v>
      </c>
      <c r="E5479" s="279" t="s">
        <v>394</v>
      </c>
      <c r="F5479"/>
      <c r="H5479" s="279" t="s">
        <v>394</v>
      </c>
      <c r="I5479" s="279" t="s">
        <v>5586</v>
      </c>
      <c r="J5479" s="279" t="s">
        <v>394</v>
      </c>
      <c r="K5479" s="279" t="s">
        <v>394</v>
      </c>
      <c r="L5479" s="279" t="s">
        <v>394</v>
      </c>
      <c r="M5479" s="279" t="s">
        <v>394</v>
      </c>
      <c r="N5479" s="279" t="s">
        <v>394</v>
      </c>
      <c r="O5479" s="279" t="s">
        <v>394</v>
      </c>
      <c r="P5479" s="315">
        <v>0</v>
      </c>
      <c r="Q5479" s="279" t="s">
        <v>394</v>
      </c>
      <c r="R5479" s="279" t="s">
        <v>394</v>
      </c>
      <c r="S5479" s="279" t="s">
        <v>394</v>
      </c>
      <c r="T5479" s="279" t="s">
        <v>394</v>
      </c>
      <c r="U5479" s="279" t="s">
        <v>394</v>
      </c>
      <c r="V5479" s="279" t="s">
        <v>394</v>
      </c>
      <c r="W5479" s="279" t="s">
        <v>394</v>
      </c>
      <c r="X5479" s="279" t="s">
        <v>394</v>
      </c>
      <c r="Y5479" s="281"/>
      <c r="Z5479" s="279" t="s">
        <v>394</v>
      </c>
      <c r="AA5479" s="279" t="s">
        <v>394</v>
      </c>
      <c r="AB5479" s="281"/>
      <c r="AC5479" s="279" t="s">
        <v>394</v>
      </c>
      <c r="AF5479" s="276" t="str">
        <f>IFERROR(VLOOKUP(A5479,'[1]قوائم الترجمة'!AC$2:AD$2397,1,0),"م")</f>
        <v>م</v>
      </c>
      <c r="AG5479" s="239"/>
      <c r="AH5479" s="240"/>
      <c r="AI5479" s="240"/>
      <c r="AJ5479" s="240"/>
      <c r="AL5479" s="267"/>
      <c r="AM5479" s="235"/>
      <c r="AO5479" s="241"/>
      <c r="AU5479" s="234"/>
    </row>
    <row r="5480" spans="1:47" ht="21.6" x14ac:dyDescent="0.65">
      <c r="A5480" s="275">
        <v>124696</v>
      </c>
      <c r="B5480" s="276" t="s">
        <v>7837</v>
      </c>
      <c r="C5480" s="276" t="s">
        <v>65</v>
      </c>
      <c r="D5480" s="276" t="s">
        <v>271</v>
      </c>
      <c r="E5480" s="276" t="s">
        <v>424</v>
      </c>
      <c r="F5480" s="317" t="s">
        <v>8875</v>
      </c>
      <c r="G5480" s="317" t="s">
        <v>8237</v>
      </c>
      <c r="H5480" s="276" t="s">
        <v>425</v>
      </c>
      <c r="I5480" s="276" t="s">
        <v>542</v>
      </c>
      <c r="J5480" s="276" t="s">
        <v>426</v>
      </c>
      <c r="K5480" s="277">
        <v>2011</v>
      </c>
      <c r="L5480" s="276" t="s">
        <v>404</v>
      </c>
      <c r="M5480" s="303"/>
      <c r="N5480" s="276" t="s">
        <v>394</v>
      </c>
      <c r="O5480" s="276" t="s">
        <v>394</v>
      </c>
      <c r="P5480" s="315">
        <v>0</v>
      </c>
      <c r="Q5480" s="303"/>
      <c r="R5480" s="276" t="s">
        <v>394</v>
      </c>
      <c r="S5480" s="276" t="s">
        <v>394</v>
      </c>
      <c r="T5480" s="303"/>
      <c r="U5480" s="303"/>
      <c r="V5480" s="303"/>
      <c r="W5480" s="303"/>
      <c r="X5480" s="303"/>
      <c r="Z5480" s="303"/>
      <c r="AA5480" s="303"/>
      <c r="AC5480" s="276" t="s">
        <v>394</v>
      </c>
      <c r="AF5480" s="276">
        <f>IFERROR(VLOOKUP(A5480,'[1]قوائم الترجمة'!AC$2:AD$2397,1,0),"م")</f>
        <v>124696</v>
      </c>
      <c r="AG5480" s="239"/>
      <c r="AH5480" s="240"/>
      <c r="AI5480" s="240"/>
      <c r="AJ5480" s="240"/>
      <c r="AL5480" s="267"/>
      <c r="AM5480" s="235"/>
      <c r="AO5480" s="241"/>
      <c r="AU5480" s="234"/>
    </row>
    <row r="5481" spans="1:47" ht="21.6" x14ac:dyDescent="0.65">
      <c r="A5481" s="275">
        <v>124697</v>
      </c>
      <c r="B5481" s="276" t="s">
        <v>7849</v>
      </c>
      <c r="C5481" s="276" t="s">
        <v>144</v>
      </c>
      <c r="D5481" s="276" t="s">
        <v>1324</v>
      </c>
      <c r="E5481" s="276" t="s">
        <v>424</v>
      </c>
      <c r="F5481" s="317" t="s">
        <v>8876</v>
      </c>
      <c r="G5481" s="317" t="s">
        <v>8877</v>
      </c>
      <c r="H5481" s="276" t="s">
        <v>425</v>
      </c>
      <c r="I5481" s="276" t="s">
        <v>542</v>
      </c>
      <c r="J5481" s="276" t="s">
        <v>426</v>
      </c>
      <c r="K5481" s="277">
        <v>2005</v>
      </c>
      <c r="L5481" s="276" t="s">
        <v>417</v>
      </c>
      <c r="M5481" s="303"/>
      <c r="N5481" s="276" t="s">
        <v>394</v>
      </c>
      <c r="O5481" s="276" t="s">
        <v>394</v>
      </c>
      <c r="P5481" s="315">
        <v>0</v>
      </c>
      <c r="Q5481" s="303"/>
      <c r="R5481" s="276" t="s">
        <v>394</v>
      </c>
      <c r="S5481" s="276" t="s">
        <v>394</v>
      </c>
      <c r="T5481" s="303"/>
      <c r="U5481" s="303"/>
      <c r="V5481" s="303"/>
      <c r="W5481" s="303"/>
      <c r="X5481" s="303"/>
      <c r="Z5481" s="303"/>
      <c r="AA5481" s="303"/>
      <c r="AC5481" s="276" t="s">
        <v>394</v>
      </c>
      <c r="AF5481" s="276">
        <f>IFERROR(VLOOKUP(A5481,'[1]قوائم الترجمة'!AC$2:AD$2397,1,0),"م")</f>
        <v>124697</v>
      </c>
      <c r="AG5481" s="239"/>
      <c r="AH5481" s="240"/>
      <c r="AI5481" s="240"/>
      <c r="AJ5481" s="240"/>
      <c r="AL5481" s="267"/>
      <c r="AM5481" s="235"/>
      <c r="AO5481" s="241"/>
      <c r="AU5481" s="234"/>
    </row>
    <row r="5482" spans="1:47" ht="21.6" x14ac:dyDescent="0.65">
      <c r="A5482" s="278">
        <v>124698</v>
      </c>
      <c r="B5482" s="279" t="s">
        <v>7852</v>
      </c>
      <c r="C5482" s="279" t="s">
        <v>555</v>
      </c>
      <c r="D5482" s="279" t="s">
        <v>311</v>
      </c>
      <c r="E5482" s="279" t="s">
        <v>394</v>
      </c>
      <c r="F5482"/>
      <c r="H5482" s="279" t="s">
        <v>394</v>
      </c>
      <c r="I5482" s="279" t="s">
        <v>5586</v>
      </c>
      <c r="J5482" s="279" t="s">
        <v>394</v>
      </c>
      <c r="K5482" s="279" t="s">
        <v>394</v>
      </c>
      <c r="L5482" s="279" t="s">
        <v>394</v>
      </c>
      <c r="M5482" s="279" t="s">
        <v>394</v>
      </c>
      <c r="N5482" s="279" t="s">
        <v>394</v>
      </c>
      <c r="O5482" s="279" t="s">
        <v>394</v>
      </c>
      <c r="P5482" s="315">
        <v>0</v>
      </c>
      <c r="Q5482" s="279" t="s">
        <v>394</v>
      </c>
      <c r="R5482" s="279" t="s">
        <v>394</v>
      </c>
      <c r="S5482" s="279" t="s">
        <v>394</v>
      </c>
      <c r="T5482" s="279" t="s">
        <v>394</v>
      </c>
      <c r="U5482" s="279" t="s">
        <v>394</v>
      </c>
      <c r="V5482" s="279" t="s">
        <v>394</v>
      </c>
      <c r="W5482" s="279" t="s">
        <v>394</v>
      </c>
      <c r="X5482" s="279" t="s">
        <v>394</v>
      </c>
      <c r="Y5482" s="281"/>
      <c r="Z5482" s="279" t="s">
        <v>394</v>
      </c>
      <c r="AA5482" s="279" t="s">
        <v>394</v>
      </c>
      <c r="AB5482" s="281"/>
      <c r="AC5482" s="279" t="s">
        <v>394</v>
      </c>
      <c r="AF5482" s="276" t="str">
        <f>IFERROR(VLOOKUP(A5482,'[1]قوائم الترجمة'!AC$2:AD$2397,1,0),"م")</f>
        <v>م</v>
      </c>
      <c r="AG5482" s="239"/>
      <c r="AH5482" s="240"/>
      <c r="AI5482" s="240"/>
      <c r="AJ5482" s="240"/>
      <c r="AL5482" s="267"/>
      <c r="AM5482" s="235"/>
      <c r="AO5482" s="241"/>
      <c r="AU5482" s="234"/>
    </row>
    <row r="5483" spans="1:47" ht="21.6" x14ac:dyDescent="0.65">
      <c r="A5483" s="275">
        <v>124699</v>
      </c>
      <c r="B5483" s="276" t="s">
        <v>7854</v>
      </c>
      <c r="C5483" s="276" t="s">
        <v>135</v>
      </c>
      <c r="D5483" s="276" t="s">
        <v>7855</v>
      </c>
      <c r="E5483" s="276" t="s">
        <v>424</v>
      </c>
      <c r="F5483" s="317" t="s">
        <v>394</v>
      </c>
      <c r="G5483" s="317" t="s">
        <v>8133</v>
      </c>
      <c r="H5483" s="276" t="s">
        <v>425</v>
      </c>
      <c r="I5483" s="276" t="s">
        <v>542</v>
      </c>
      <c r="J5483" s="276" t="s">
        <v>426</v>
      </c>
      <c r="K5483" s="322"/>
      <c r="L5483" s="276" t="s">
        <v>415</v>
      </c>
      <c r="M5483" s="303"/>
      <c r="N5483" s="276" t="s">
        <v>394</v>
      </c>
      <c r="O5483" s="276" t="s">
        <v>394</v>
      </c>
      <c r="P5483" s="315">
        <v>0</v>
      </c>
      <c r="Q5483" s="303"/>
      <c r="R5483" s="276" t="s">
        <v>394</v>
      </c>
      <c r="S5483" s="276" t="s">
        <v>394</v>
      </c>
      <c r="T5483" s="303"/>
      <c r="U5483" s="303"/>
      <c r="V5483" s="303"/>
      <c r="W5483" s="303"/>
      <c r="X5483" s="303"/>
      <c r="Z5483" s="303"/>
      <c r="AA5483" s="303"/>
      <c r="AC5483" s="276" t="s">
        <v>394</v>
      </c>
      <c r="AF5483" s="276">
        <f>IFERROR(VLOOKUP(A5483,'[1]قوائم الترجمة'!AC$2:AD$2397,1,0),"م")</f>
        <v>124699</v>
      </c>
      <c r="AG5483" s="239"/>
      <c r="AH5483" s="240"/>
      <c r="AI5483" s="240"/>
      <c r="AJ5483" s="240"/>
      <c r="AL5483" s="267"/>
      <c r="AM5483" s="235"/>
      <c r="AO5483" s="241"/>
      <c r="AU5483" s="234"/>
    </row>
    <row r="5484" spans="1:47" ht="21.6" x14ac:dyDescent="0.65">
      <c r="A5484" s="278">
        <v>124700</v>
      </c>
      <c r="B5484" s="279" t="s">
        <v>7867</v>
      </c>
      <c r="C5484" s="279" t="s">
        <v>93</v>
      </c>
      <c r="D5484" s="279" t="s">
        <v>837</v>
      </c>
      <c r="E5484" s="279" t="s">
        <v>394</v>
      </c>
      <c r="F5484"/>
      <c r="H5484" s="279" t="s">
        <v>394</v>
      </c>
      <c r="I5484" s="279" t="s">
        <v>5586</v>
      </c>
      <c r="J5484" s="279" t="s">
        <v>394</v>
      </c>
      <c r="K5484" s="279" t="s">
        <v>394</v>
      </c>
      <c r="L5484" s="279" t="s">
        <v>394</v>
      </c>
      <c r="M5484" s="279" t="s">
        <v>394</v>
      </c>
      <c r="N5484" s="279" t="s">
        <v>394</v>
      </c>
      <c r="O5484" s="279" t="s">
        <v>394</v>
      </c>
      <c r="P5484" s="315">
        <v>0</v>
      </c>
      <c r="Q5484" s="279" t="s">
        <v>394</v>
      </c>
      <c r="R5484" s="279" t="s">
        <v>394</v>
      </c>
      <c r="S5484" s="279" t="s">
        <v>394</v>
      </c>
      <c r="T5484" s="279" t="s">
        <v>394</v>
      </c>
      <c r="U5484" s="279" t="s">
        <v>394</v>
      </c>
      <c r="V5484" s="279" t="s">
        <v>394</v>
      </c>
      <c r="W5484" s="279" t="s">
        <v>394</v>
      </c>
      <c r="X5484" s="279" t="s">
        <v>394</v>
      </c>
      <c r="Y5484" s="281"/>
      <c r="Z5484" s="279" t="s">
        <v>394</v>
      </c>
      <c r="AA5484" s="279" t="s">
        <v>394</v>
      </c>
      <c r="AB5484" s="281"/>
      <c r="AC5484" s="279" t="s">
        <v>394</v>
      </c>
      <c r="AF5484" s="276" t="str">
        <f>IFERROR(VLOOKUP(A5484,'[1]قوائم الترجمة'!AC$2:AD$2397,1,0),"م")</f>
        <v>م</v>
      </c>
      <c r="AG5484" s="239"/>
      <c r="AH5484" s="240"/>
      <c r="AI5484" s="240"/>
      <c r="AJ5484" s="240"/>
      <c r="AL5484" s="267"/>
      <c r="AM5484" s="235"/>
      <c r="AO5484" s="241"/>
      <c r="AU5484" s="234"/>
    </row>
    <row r="5485" spans="1:47" ht="21.6" x14ac:dyDescent="0.65">
      <c r="A5485" s="275">
        <v>124701</v>
      </c>
      <c r="B5485" s="276" t="s">
        <v>7868</v>
      </c>
      <c r="C5485" s="276" t="s">
        <v>72</v>
      </c>
      <c r="D5485" s="276" t="s">
        <v>473</v>
      </c>
      <c r="E5485" s="276" t="s">
        <v>424</v>
      </c>
      <c r="F5485" s="317" t="s">
        <v>8878</v>
      </c>
      <c r="G5485" s="317" t="s">
        <v>402</v>
      </c>
      <c r="H5485" s="276" t="s">
        <v>425</v>
      </c>
      <c r="I5485" s="276" t="s">
        <v>5586</v>
      </c>
      <c r="J5485" s="276" t="s">
        <v>426</v>
      </c>
      <c r="K5485" s="277">
        <v>2007</v>
      </c>
      <c r="L5485" s="276" t="s">
        <v>402</v>
      </c>
      <c r="M5485" s="303"/>
      <c r="N5485" s="276" t="s">
        <v>394</v>
      </c>
      <c r="O5485" s="276" t="s">
        <v>394</v>
      </c>
      <c r="P5485" s="315">
        <v>0</v>
      </c>
      <c r="Q5485" s="303"/>
      <c r="R5485" s="276" t="s">
        <v>394</v>
      </c>
      <c r="S5485" s="276" t="s">
        <v>394</v>
      </c>
      <c r="T5485" s="303"/>
      <c r="U5485" s="303"/>
      <c r="V5485" s="303"/>
      <c r="W5485" s="303"/>
      <c r="X5485" s="303"/>
      <c r="Z5485" s="303"/>
      <c r="AA5485" s="303"/>
      <c r="AC5485" s="276" t="s">
        <v>394</v>
      </c>
      <c r="AF5485" s="276">
        <f>IFERROR(VLOOKUP(A5485,'[1]قوائم الترجمة'!AC$2:AD$2397,1,0),"م")</f>
        <v>124701</v>
      </c>
      <c r="AG5485" s="239"/>
      <c r="AH5485" s="240"/>
      <c r="AI5485" s="240"/>
      <c r="AJ5485" s="240"/>
      <c r="AL5485" s="267"/>
      <c r="AM5485" s="235"/>
      <c r="AO5485" s="241"/>
      <c r="AU5485" s="234"/>
    </row>
    <row r="5486" spans="1:47" ht="21.6" x14ac:dyDescent="0.65">
      <c r="A5486" s="275">
        <v>124702</v>
      </c>
      <c r="B5486" s="276" t="s">
        <v>7869</v>
      </c>
      <c r="C5486" s="276" t="s">
        <v>557</v>
      </c>
      <c r="D5486" s="276" t="s">
        <v>256</v>
      </c>
      <c r="E5486" s="276" t="s">
        <v>424</v>
      </c>
      <c r="F5486" s="317" t="s">
        <v>8879</v>
      </c>
      <c r="G5486" s="317" t="s">
        <v>402</v>
      </c>
      <c r="H5486" s="276" t="s">
        <v>428</v>
      </c>
      <c r="I5486" s="276" t="s">
        <v>542</v>
      </c>
      <c r="J5486" s="276" t="s">
        <v>426</v>
      </c>
      <c r="K5486" s="277">
        <v>2011</v>
      </c>
      <c r="L5486" s="276" t="s">
        <v>402</v>
      </c>
      <c r="M5486" s="303"/>
      <c r="N5486" s="276" t="s">
        <v>394</v>
      </c>
      <c r="O5486" s="276" t="s">
        <v>394</v>
      </c>
      <c r="P5486" s="315">
        <v>0</v>
      </c>
      <c r="Q5486" s="303"/>
      <c r="R5486" s="276" t="s">
        <v>394</v>
      </c>
      <c r="S5486" s="276" t="s">
        <v>394</v>
      </c>
      <c r="T5486" s="303"/>
      <c r="U5486" s="303"/>
      <c r="V5486" s="303"/>
      <c r="W5486" s="303"/>
      <c r="X5486" s="303"/>
      <c r="Z5486" s="303"/>
      <c r="AA5486" s="303"/>
      <c r="AC5486" s="276" t="s">
        <v>394</v>
      </c>
      <c r="AF5486" s="276">
        <f>IFERROR(VLOOKUP(A5486,'[1]قوائم الترجمة'!AC$2:AD$2397,1,0),"م")</f>
        <v>124702</v>
      </c>
      <c r="AG5486" s="239"/>
      <c r="AH5486" s="240"/>
      <c r="AI5486" s="240"/>
      <c r="AJ5486" s="240"/>
      <c r="AL5486" s="267"/>
      <c r="AM5486" s="235"/>
      <c r="AO5486" s="241"/>
      <c r="AU5486" s="234"/>
    </row>
    <row r="5487" spans="1:47" ht="21.6" x14ac:dyDescent="0.65">
      <c r="A5487" s="275">
        <v>124703</v>
      </c>
      <c r="B5487" s="276" t="s">
        <v>7883</v>
      </c>
      <c r="C5487" s="276" t="s">
        <v>8880</v>
      </c>
      <c r="D5487" s="276" t="s">
        <v>522</v>
      </c>
      <c r="E5487" s="276" t="s">
        <v>424</v>
      </c>
      <c r="F5487" s="317" t="s">
        <v>394</v>
      </c>
      <c r="G5487" s="317" t="s">
        <v>8188</v>
      </c>
      <c r="H5487" s="276" t="s">
        <v>425</v>
      </c>
      <c r="I5487" s="276" t="s">
        <v>542</v>
      </c>
      <c r="J5487" s="276" t="s">
        <v>426</v>
      </c>
      <c r="K5487" s="322"/>
      <c r="L5487" s="276" t="s">
        <v>404</v>
      </c>
      <c r="M5487" s="303"/>
      <c r="N5487" s="276" t="s">
        <v>394</v>
      </c>
      <c r="O5487" s="276" t="s">
        <v>394</v>
      </c>
      <c r="P5487" s="315">
        <v>0</v>
      </c>
      <c r="Q5487" s="303"/>
      <c r="R5487" s="276" t="s">
        <v>394</v>
      </c>
      <c r="S5487" s="276" t="s">
        <v>394</v>
      </c>
      <c r="T5487" s="303"/>
      <c r="U5487" s="303"/>
      <c r="V5487" s="303"/>
      <c r="W5487" s="303"/>
      <c r="X5487" s="303"/>
      <c r="Z5487" s="303"/>
      <c r="AA5487" s="303"/>
      <c r="AC5487" s="276" t="s">
        <v>394</v>
      </c>
      <c r="AF5487" s="276">
        <f>IFERROR(VLOOKUP(A5487,'[1]قوائم الترجمة'!AC$2:AD$2397,1,0),"م")</f>
        <v>124703</v>
      </c>
      <c r="AG5487" s="239"/>
      <c r="AH5487" s="240"/>
      <c r="AI5487" s="240"/>
      <c r="AJ5487" s="240"/>
      <c r="AL5487" s="267"/>
      <c r="AM5487" s="235"/>
      <c r="AO5487" s="241"/>
      <c r="AU5487" s="234"/>
    </row>
    <row r="5488" spans="1:47" ht="21.6" x14ac:dyDescent="0.65">
      <c r="A5488" s="278">
        <v>124704</v>
      </c>
      <c r="B5488" s="279" t="s">
        <v>7897</v>
      </c>
      <c r="C5488" s="279" t="s">
        <v>73</v>
      </c>
      <c r="D5488" s="279" t="s">
        <v>315</v>
      </c>
      <c r="E5488" s="279" t="s">
        <v>394</v>
      </c>
      <c r="F5488"/>
      <c r="H5488" s="279" t="s">
        <v>394</v>
      </c>
      <c r="I5488" s="279" t="s">
        <v>5586</v>
      </c>
      <c r="J5488" s="279" t="s">
        <v>394</v>
      </c>
      <c r="K5488" s="279" t="s">
        <v>394</v>
      </c>
      <c r="L5488" s="279" t="s">
        <v>394</v>
      </c>
      <c r="M5488" s="279" t="s">
        <v>394</v>
      </c>
      <c r="N5488" s="279" t="s">
        <v>394</v>
      </c>
      <c r="O5488" s="279" t="s">
        <v>394</v>
      </c>
      <c r="P5488" s="315">
        <v>0</v>
      </c>
      <c r="Q5488" s="279" t="s">
        <v>394</v>
      </c>
      <c r="R5488" s="279" t="s">
        <v>394</v>
      </c>
      <c r="S5488" s="279" t="s">
        <v>394</v>
      </c>
      <c r="T5488" s="279" t="s">
        <v>394</v>
      </c>
      <c r="U5488" s="279" t="s">
        <v>394</v>
      </c>
      <c r="V5488" s="279" t="s">
        <v>394</v>
      </c>
      <c r="W5488" s="279" t="s">
        <v>394</v>
      </c>
      <c r="X5488" s="279" t="s">
        <v>394</v>
      </c>
      <c r="Y5488" s="281"/>
      <c r="Z5488" s="279" t="s">
        <v>394</v>
      </c>
      <c r="AA5488" s="279" t="s">
        <v>394</v>
      </c>
      <c r="AB5488" s="281"/>
      <c r="AC5488" s="279" t="s">
        <v>394</v>
      </c>
      <c r="AF5488" s="276" t="str">
        <f>IFERROR(VLOOKUP(A5488,'[1]قوائم الترجمة'!AC$2:AD$2397,1,0),"م")</f>
        <v>م</v>
      </c>
      <c r="AG5488" s="239"/>
      <c r="AH5488" s="240"/>
      <c r="AI5488" s="240"/>
      <c r="AJ5488" s="240"/>
      <c r="AL5488" s="267"/>
      <c r="AM5488" s="235"/>
      <c r="AO5488" s="241"/>
      <c r="AU5488" s="234"/>
    </row>
    <row r="5489" spans="1:47" ht="21.6" x14ac:dyDescent="0.65">
      <c r="A5489" s="275">
        <v>124705</v>
      </c>
      <c r="B5489" s="276" t="s">
        <v>7916</v>
      </c>
      <c r="C5489" s="276" t="s">
        <v>594</v>
      </c>
      <c r="D5489" s="276" t="s">
        <v>328</v>
      </c>
      <c r="E5489" s="276" t="s">
        <v>424</v>
      </c>
      <c r="F5489" s="317" t="s">
        <v>8862</v>
      </c>
      <c r="G5489" s="317" t="s">
        <v>8881</v>
      </c>
      <c r="H5489" s="276" t="s">
        <v>425</v>
      </c>
      <c r="I5489" s="276" t="s">
        <v>542</v>
      </c>
      <c r="J5489" s="276" t="s">
        <v>426</v>
      </c>
      <c r="K5489" s="277">
        <v>2021</v>
      </c>
      <c r="L5489" s="276" t="s">
        <v>404</v>
      </c>
      <c r="M5489" s="303"/>
      <c r="N5489" s="276" t="s">
        <v>394</v>
      </c>
      <c r="O5489" s="276" t="s">
        <v>394</v>
      </c>
      <c r="P5489" s="315">
        <v>0</v>
      </c>
      <c r="Q5489" s="303"/>
      <c r="R5489" s="276" t="s">
        <v>394</v>
      </c>
      <c r="S5489" s="276" t="s">
        <v>394</v>
      </c>
      <c r="T5489" s="303"/>
      <c r="U5489" s="303"/>
      <c r="V5489" s="303"/>
      <c r="W5489" s="303"/>
      <c r="X5489" s="303"/>
      <c r="Z5489" s="303"/>
      <c r="AA5489" s="303"/>
      <c r="AC5489" s="276" t="s">
        <v>394</v>
      </c>
      <c r="AF5489" s="276">
        <f>IFERROR(VLOOKUP(A5489,'[1]قوائم الترجمة'!AC$2:AD$2397,1,0),"م")</f>
        <v>124705</v>
      </c>
      <c r="AG5489" s="239"/>
      <c r="AH5489" s="240"/>
      <c r="AI5489" s="240"/>
      <c r="AJ5489" s="240"/>
      <c r="AL5489" s="267"/>
      <c r="AM5489" s="235"/>
      <c r="AO5489" s="241"/>
      <c r="AU5489" s="234"/>
    </row>
    <row r="5490" spans="1:47" ht="21.6" x14ac:dyDescent="0.65">
      <c r="A5490" s="275">
        <v>124706</v>
      </c>
      <c r="B5490" s="276" t="s">
        <v>7918</v>
      </c>
      <c r="C5490" s="276" t="s">
        <v>120</v>
      </c>
      <c r="D5490" s="276" t="s">
        <v>793</v>
      </c>
      <c r="E5490" s="276" t="s">
        <v>424</v>
      </c>
      <c r="F5490" s="317" t="s">
        <v>394</v>
      </c>
      <c r="G5490" s="317" t="s">
        <v>3544</v>
      </c>
      <c r="H5490" s="276" t="s">
        <v>425</v>
      </c>
      <c r="I5490" s="276" t="s">
        <v>542</v>
      </c>
      <c r="J5490" s="276" t="s">
        <v>426</v>
      </c>
      <c r="K5490" s="322"/>
      <c r="L5490" s="276" t="s">
        <v>404</v>
      </c>
      <c r="M5490" s="303"/>
      <c r="N5490" s="276" t="s">
        <v>394</v>
      </c>
      <c r="O5490" s="276" t="s">
        <v>394</v>
      </c>
      <c r="P5490" s="315">
        <v>0</v>
      </c>
      <c r="Q5490" s="303"/>
      <c r="R5490" s="276" t="s">
        <v>394</v>
      </c>
      <c r="S5490" s="276" t="s">
        <v>394</v>
      </c>
      <c r="T5490" s="303"/>
      <c r="U5490" s="303"/>
      <c r="V5490" s="303"/>
      <c r="W5490" s="303"/>
      <c r="X5490" s="303"/>
      <c r="Z5490" s="303"/>
      <c r="AA5490" s="303"/>
      <c r="AC5490" s="276" t="s">
        <v>394</v>
      </c>
      <c r="AF5490" s="276">
        <f>IFERROR(VLOOKUP(A5490,'[1]قوائم الترجمة'!AC$2:AD$2397,1,0),"م")</f>
        <v>124706</v>
      </c>
      <c r="AG5490" s="239"/>
      <c r="AH5490" s="240"/>
      <c r="AI5490" s="240"/>
      <c r="AJ5490" s="240"/>
      <c r="AL5490" s="267"/>
      <c r="AM5490" s="235"/>
      <c r="AO5490" s="241"/>
      <c r="AU5490" s="234"/>
    </row>
    <row r="5491" spans="1:47" ht="21.6" x14ac:dyDescent="0.65">
      <c r="A5491" s="275">
        <v>124707</v>
      </c>
      <c r="B5491" s="276" t="s">
        <v>7927</v>
      </c>
      <c r="C5491" s="276" t="s">
        <v>451</v>
      </c>
      <c r="D5491" s="276" t="s">
        <v>3428</v>
      </c>
      <c r="E5491" s="276" t="s">
        <v>423</v>
      </c>
      <c r="F5491" s="317" t="s">
        <v>394</v>
      </c>
      <c r="G5491" s="317" t="s">
        <v>8882</v>
      </c>
      <c r="H5491" s="276" t="s">
        <v>425</v>
      </c>
      <c r="I5491" s="276" t="s">
        <v>542</v>
      </c>
      <c r="J5491" s="276" t="s">
        <v>403</v>
      </c>
      <c r="K5491" s="322"/>
      <c r="L5491" s="276" t="s">
        <v>422</v>
      </c>
      <c r="M5491" s="303"/>
      <c r="N5491" s="276" t="s">
        <v>394</v>
      </c>
      <c r="O5491" s="276" t="s">
        <v>394</v>
      </c>
      <c r="P5491" s="315">
        <v>0</v>
      </c>
      <c r="Q5491" s="303"/>
      <c r="R5491" s="276" t="s">
        <v>394</v>
      </c>
      <c r="S5491" s="276" t="s">
        <v>394</v>
      </c>
      <c r="T5491" s="303"/>
      <c r="U5491" s="303"/>
      <c r="V5491" s="303"/>
      <c r="W5491" s="303"/>
      <c r="X5491" s="303"/>
      <c r="Z5491" s="303"/>
      <c r="AA5491" s="303"/>
      <c r="AC5491" s="276" t="s">
        <v>394</v>
      </c>
      <c r="AF5491" s="276">
        <f>IFERROR(VLOOKUP(A5491,'[1]قوائم الترجمة'!AC$2:AD$2397,1,0),"م")</f>
        <v>124707</v>
      </c>
      <c r="AG5491" s="239"/>
      <c r="AH5491" s="240"/>
      <c r="AI5491" s="240"/>
      <c r="AJ5491" s="240"/>
      <c r="AL5491" s="267"/>
      <c r="AM5491" s="235"/>
      <c r="AO5491" s="241"/>
      <c r="AU5491" s="234"/>
    </row>
    <row r="5492" spans="1:47" ht="21.6" x14ac:dyDescent="0.65">
      <c r="A5492" s="275">
        <v>124708</v>
      </c>
      <c r="B5492" s="276" t="s">
        <v>7934</v>
      </c>
      <c r="C5492" s="276" t="s">
        <v>120</v>
      </c>
      <c r="D5492" s="276" t="s">
        <v>262</v>
      </c>
      <c r="E5492" s="276" t="s">
        <v>5660</v>
      </c>
      <c r="F5492" s="317" t="s">
        <v>8883</v>
      </c>
      <c r="G5492" s="317" t="s">
        <v>8884</v>
      </c>
      <c r="H5492" s="276" t="s">
        <v>425</v>
      </c>
      <c r="I5492" s="276" t="s">
        <v>541</v>
      </c>
      <c r="J5492" s="276" t="s">
        <v>426</v>
      </c>
      <c r="K5492" s="277">
        <v>1989</v>
      </c>
      <c r="L5492" s="276" t="s">
        <v>417</v>
      </c>
      <c r="M5492" s="303"/>
      <c r="N5492" s="276" t="s">
        <v>394</v>
      </c>
      <c r="O5492" s="276" t="s">
        <v>394</v>
      </c>
      <c r="P5492" s="315">
        <v>0</v>
      </c>
      <c r="Q5492" s="303"/>
      <c r="R5492" s="276" t="s">
        <v>394</v>
      </c>
      <c r="S5492" s="276" t="s">
        <v>394</v>
      </c>
      <c r="T5492" s="303"/>
      <c r="U5492" s="303"/>
      <c r="V5492" s="303"/>
      <c r="W5492" s="303"/>
      <c r="X5492" s="303"/>
      <c r="Z5492" s="303"/>
      <c r="AA5492" s="303"/>
      <c r="AC5492" s="276" t="s">
        <v>394</v>
      </c>
      <c r="AF5492" s="276">
        <f>IFERROR(VLOOKUP(A5492,'[1]قوائم الترجمة'!AC$2:AD$2397,1,0),"م")</f>
        <v>124708</v>
      </c>
      <c r="AG5492" s="239"/>
      <c r="AH5492" s="240"/>
      <c r="AI5492" s="240"/>
      <c r="AJ5492" s="240"/>
      <c r="AL5492" s="267"/>
      <c r="AM5492" s="235"/>
      <c r="AO5492" s="241"/>
      <c r="AU5492" s="234"/>
    </row>
    <row r="5493" spans="1:47" ht="21.6" x14ac:dyDescent="0.65">
      <c r="A5493" s="275">
        <v>124709</v>
      </c>
      <c r="B5493" s="276" t="s">
        <v>7935</v>
      </c>
      <c r="C5493" s="276" t="s">
        <v>193</v>
      </c>
      <c r="D5493" s="276" t="s">
        <v>567</v>
      </c>
      <c r="E5493" s="276" t="s">
        <v>5660</v>
      </c>
      <c r="F5493" s="317" t="s">
        <v>8885</v>
      </c>
      <c r="G5493" s="317" t="s">
        <v>8173</v>
      </c>
      <c r="H5493" s="276" t="s">
        <v>425</v>
      </c>
      <c r="I5493" s="276" t="s">
        <v>542</v>
      </c>
      <c r="J5493" s="276" t="s">
        <v>8112</v>
      </c>
      <c r="K5493" s="277">
        <v>2008</v>
      </c>
      <c r="L5493" s="276" t="s">
        <v>418</v>
      </c>
      <c r="M5493" s="303"/>
      <c r="N5493" s="276" t="s">
        <v>394</v>
      </c>
      <c r="O5493" s="276" t="s">
        <v>394</v>
      </c>
      <c r="P5493" s="315">
        <v>0</v>
      </c>
      <c r="Q5493" s="303"/>
      <c r="R5493" s="276" t="s">
        <v>394</v>
      </c>
      <c r="S5493" s="276" t="s">
        <v>394</v>
      </c>
      <c r="T5493" s="303"/>
      <c r="U5493" s="303"/>
      <c r="V5493" s="303"/>
      <c r="W5493" s="303"/>
      <c r="X5493" s="303"/>
      <c r="Z5493" s="303"/>
      <c r="AA5493" s="303"/>
      <c r="AC5493" s="276" t="s">
        <v>394</v>
      </c>
      <c r="AF5493" s="276">
        <f>IFERROR(VLOOKUP(A5493,'[1]قوائم الترجمة'!AC$2:AD$2397,1,0),"م")</f>
        <v>124709</v>
      </c>
      <c r="AG5493" s="239"/>
      <c r="AH5493" s="240"/>
      <c r="AI5493" s="240"/>
      <c r="AJ5493" s="240"/>
      <c r="AL5493" s="267"/>
      <c r="AM5493" s="235"/>
      <c r="AO5493" s="241"/>
      <c r="AU5493" s="234"/>
    </row>
    <row r="5494" spans="1:47" ht="21.6" x14ac:dyDescent="0.65">
      <c r="A5494" s="278">
        <v>124710</v>
      </c>
      <c r="B5494" s="279" t="s">
        <v>7941</v>
      </c>
      <c r="C5494" s="279" t="s">
        <v>154</v>
      </c>
      <c r="D5494" s="279" t="s">
        <v>244</v>
      </c>
      <c r="E5494" s="279" t="s">
        <v>394</v>
      </c>
      <c r="F5494"/>
      <c r="H5494" s="279" t="s">
        <v>394</v>
      </c>
      <c r="I5494" s="279" t="s">
        <v>5586</v>
      </c>
      <c r="J5494" s="279" t="s">
        <v>394</v>
      </c>
      <c r="K5494" s="279" t="s">
        <v>394</v>
      </c>
      <c r="L5494" s="279" t="s">
        <v>394</v>
      </c>
      <c r="M5494" s="279" t="s">
        <v>394</v>
      </c>
      <c r="N5494" s="279" t="s">
        <v>394</v>
      </c>
      <c r="O5494" s="279" t="s">
        <v>394</v>
      </c>
      <c r="P5494" s="315">
        <v>0</v>
      </c>
      <c r="Q5494" s="279" t="s">
        <v>394</v>
      </c>
      <c r="R5494" s="279" t="s">
        <v>394</v>
      </c>
      <c r="S5494" s="279" t="s">
        <v>394</v>
      </c>
      <c r="T5494" s="279" t="s">
        <v>394</v>
      </c>
      <c r="U5494" s="279" t="s">
        <v>394</v>
      </c>
      <c r="V5494" s="279" t="s">
        <v>394</v>
      </c>
      <c r="W5494" s="279" t="s">
        <v>394</v>
      </c>
      <c r="X5494" s="279" t="s">
        <v>394</v>
      </c>
      <c r="Y5494" s="281"/>
      <c r="Z5494" s="279" t="s">
        <v>394</v>
      </c>
      <c r="AA5494" s="279" t="s">
        <v>394</v>
      </c>
      <c r="AB5494" s="281"/>
      <c r="AC5494" s="279" t="s">
        <v>394</v>
      </c>
      <c r="AF5494" s="276" t="str">
        <f>IFERROR(VLOOKUP(A5494,'[1]قوائم الترجمة'!AC$2:AD$2397,1,0),"م")</f>
        <v>م</v>
      </c>
      <c r="AG5494" s="239"/>
      <c r="AH5494" s="240"/>
      <c r="AI5494" s="240"/>
      <c r="AJ5494" s="240"/>
      <c r="AL5494" s="267"/>
      <c r="AM5494" s="235"/>
      <c r="AO5494" s="241"/>
      <c r="AU5494" s="234"/>
    </row>
    <row r="5495" spans="1:47" ht="21.6" x14ac:dyDescent="0.65">
      <c r="A5495" s="275">
        <v>124711</v>
      </c>
      <c r="B5495" s="276" t="s">
        <v>7945</v>
      </c>
      <c r="C5495" s="276" t="s">
        <v>62</v>
      </c>
      <c r="D5495" s="276" t="s">
        <v>239</v>
      </c>
      <c r="E5495" s="276" t="s">
        <v>424</v>
      </c>
      <c r="F5495" s="317" t="s">
        <v>8472</v>
      </c>
      <c r="G5495" s="317" t="s">
        <v>8180</v>
      </c>
      <c r="H5495" s="276" t="s">
        <v>425</v>
      </c>
      <c r="I5495" s="276" t="s">
        <v>542</v>
      </c>
      <c r="J5495" s="276" t="s">
        <v>403</v>
      </c>
      <c r="K5495" s="277">
        <v>2013</v>
      </c>
      <c r="L5495" s="276" t="s">
        <v>404</v>
      </c>
      <c r="M5495" s="303"/>
      <c r="N5495" s="276" t="s">
        <v>8886</v>
      </c>
      <c r="O5495" s="276" t="s">
        <v>8887</v>
      </c>
      <c r="P5495" s="276">
        <v>20000</v>
      </c>
      <c r="Q5495" s="303"/>
      <c r="R5495" s="276" t="s">
        <v>394</v>
      </c>
      <c r="S5495" s="276"/>
      <c r="T5495" s="303"/>
      <c r="U5495" s="303"/>
      <c r="V5495" s="303"/>
      <c r="W5495" s="303"/>
      <c r="X5495" s="303"/>
      <c r="Z5495" s="303"/>
      <c r="AA5495" s="303"/>
      <c r="AC5495" s="276" t="s">
        <v>394</v>
      </c>
      <c r="AF5495" s="276">
        <f>IFERROR(VLOOKUP(A5495,'[1]قوائم الترجمة'!AC$2:AD$2397,1,0),"م")</f>
        <v>124711</v>
      </c>
      <c r="AG5495" s="239"/>
      <c r="AH5495" s="240"/>
      <c r="AI5495" s="240"/>
      <c r="AJ5495" s="240"/>
      <c r="AL5495" s="267"/>
      <c r="AM5495" s="235"/>
      <c r="AO5495" s="241"/>
      <c r="AU5495" s="234"/>
    </row>
    <row r="5496" spans="1:47" ht="21.6" x14ac:dyDescent="0.65">
      <c r="A5496" s="275">
        <v>124712</v>
      </c>
      <c r="B5496" s="276" t="s">
        <v>7947</v>
      </c>
      <c r="C5496" s="276" t="s">
        <v>517</v>
      </c>
      <c r="D5496" s="276" t="s">
        <v>7948</v>
      </c>
      <c r="E5496" s="276" t="s">
        <v>424</v>
      </c>
      <c r="F5496" s="317" t="s">
        <v>8888</v>
      </c>
      <c r="G5496" s="317" t="s">
        <v>402</v>
      </c>
      <c r="H5496" s="276" t="s">
        <v>425</v>
      </c>
      <c r="I5496" s="276" t="s">
        <v>5586</v>
      </c>
      <c r="J5496" s="276" t="s">
        <v>426</v>
      </c>
      <c r="K5496" s="277">
        <v>2013</v>
      </c>
      <c r="L5496" s="276" t="s">
        <v>419</v>
      </c>
      <c r="M5496" s="303"/>
      <c r="N5496" s="276" t="s">
        <v>394</v>
      </c>
      <c r="O5496" s="276" t="s">
        <v>394</v>
      </c>
      <c r="P5496" s="315">
        <v>0</v>
      </c>
      <c r="Q5496" s="303"/>
      <c r="R5496" s="276" t="s">
        <v>394</v>
      </c>
      <c r="S5496" s="276" t="s">
        <v>394</v>
      </c>
      <c r="T5496" s="303"/>
      <c r="U5496" s="303"/>
      <c r="V5496" s="303"/>
      <c r="W5496" s="303"/>
      <c r="X5496" s="303"/>
      <c r="Z5496" s="303"/>
      <c r="AA5496" s="303"/>
      <c r="AC5496" s="276" t="s">
        <v>394</v>
      </c>
      <c r="AF5496" s="276">
        <f>IFERROR(VLOOKUP(A5496,'[1]قوائم الترجمة'!AC$2:AD$2397,1,0),"م")</f>
        <v>124712</v>
      </c>
      <c r="AG5496" s="239"/>
      <c r="AH5496" s="240"/>
      <c r="AI5496" s="240"/>
      <c r="AJ5496" s="240"/>
      <c r="AL5496" s="267"/>
      <c r="AM5496" s="235"/>
      <c r="AO5496" s="241"/>
      <c r="AU5496" s="234"/>
    </row>
    <row r="5497" spans="1:47" ht="21.6" x14ac:dyDescent="0.65">
      <c r="A5497" s="275">
        <v>124713</v>
      </c>
      <c r="B5497" s="276" t="s">
        <v>7950</v>
      </c>
      <c r="C5497" s="276" t="s">
        <v>5599</v>
      </c>
      <c r="D5497" s="276" t="s">
        <v>1354</v>
      </c>
      <c r="E5497" s="276" t="s">
        <v>424</v>
      </c>
      <c r="F5497" s="317" t="s">
        <v>394</v>
      </c>
      <c r="G5497" s="317" t="s">
        <v>8226</v>
      </c>
      <c r="H5497" s="276" t="s">
        <v>425</v>
      </c>
      <c r="I5497" s="276" t="s">
        <v>542</v>
      </c>
      <c r="J5497" s="276" t="s">
        <v>426</v>
      </c>
      <c r="K5497" s="277">
        <v>2009</v>
      </c>
      <c r="L5497" s="276" t="s">
        <v>418</v>
      </c>
      <c r="M5497" s="303"/>
      <c r="N5497" s="276" t="s">
        <v>394</v>
      </c>
      <c r="O5497" s="276" t="s">
        <v>394</v>
      </c>
      <c r="P5497" s="315">
        <v>0</v>
      </c>
      <c r="Q5497" s="303"/>
      <c r="R5497" s="276" t="s">
        <v>394</v>
      </c>
      <c r="S5497" s="276" t="s">
        <v>394</v>
      </c>
      <c r="T5497" s="303"/>
      <c r="U5497" s="303"/>
      <c r="V5497" s="303"/>
      <c r="W5497" s="303"/>
      <c r="X5497" s="303"/>
      <c r="Z5497" s="303"/>
      <c r="AA5497" s="303"/>
      <c r="AC5497" s="276" t="s">
        <v>394</v>
      </c>
      <c r="AF5497" s="276">
        <f>IFERROR(VLOOKUP(A5497,'[1]قوائم الترجمة'!AC$2:AD$2397,1,0),"م")</f>
        <v>124713</v>
      </c>
      <c r="AG5497" s="239"/>
      <c r="AH5497" s="240"/>
      <c r="AI5497" s="240"/>
      <c r="AJ5497" s="240"/>
      <c r="AL5497" s="267"/>
      <c r="AM5497" s="235"/>
      <c r="AO5497" s="241"/>
      <c r="AU5497" s="234"/>
    </row>
    <row r="5498" spans="1:47" ht="21.6" x14ac:dyDescent="0.65">
      <c r="A5498" s="275">
        <v>124714</v>
      </c>
      <c r="B5498" s="276" t="s">
        <v>7951</v>
      </c>
      <c r="C5498" s="276" t="s">
        <v>549</v>
      </c>
      <c r="D5498" s="276" t="s">
        <v>920</v>
      </c>
      <c r="E5498" s="276" t="s">
        <v>5660</v>
      </c>
      <c r="F5498" s="317" t="s">
        <v>8889</v>
      </c>
      <c r="G5498" s="317" t="s">
        <v>8890</v>
      </c>
      <c r="H5498" s="276" t="s">
        <v>425</v>
      </c>
      <c r="I5498" s="276" t="s">
        <v>538</v>
      </c>
      <c r="J5498" s="276" t="s">
        <v>403</v>
      </c>
      <c r="K5498" s="277">
        <v>2001</v>
      </c>
      <c r="L5498" s="276" t="s">
        <v>410</v>
      </c>
      <c r="M5498" s="303"/>
      <c r="N5498" s="276" t="s">
        <v>394</v>
      </c>
      <c r="O5498" s="276" t="s">
        <v>394</v>
      </c>
      <c r="P5498" s="315">
        <v>0</v>
      </c>
      <c r="Q5498" s="303"/>
      <c r="R5498" s="276" t="s">
        <v>394</v>
      </c>
      <c r="S5498" s="276" t="s">
        <v>394</v>
      </c>
      <c r="T5498" s="303"/>
      <c r="U5498" s="303"/>
      <c r="V5498" s="303"/>
      <c r="W5498" s="303"/>
      <c r="X5498" s="303"/>
      <c r="Z5498" s="303"/>
      <c r="AA5498" s="303"/>
      <c r="AC5498" s="276" t="s">
        <v>394</v>
      </c>
      <c r="AF5498" s="276">
        <f>IFERROR(VLOOKUP(A5498,'[1]قوائم الترجمة'!AC$2:AD$2397,1,0),"م")</f>
        <v>124714</v>
      </c>
      <c r="AG5498" s="239"/>
      <c r="AH5498" s="240"/>
      <c r="AI5498" s="240"/>
      <c r="AJ5498" s="240"/>
      <c r="AL5498" s="267"/>
      <c r="AM5498" s="235"/>
      <c r="AO5498" s="241"/>
      <c r="AU5498" s="234"/>
    </row>
    <row r="5499" spans="1:47" ht="21.6" x14ac:dyDescent="0.65">
      <c r="A5499" s="275">
        <v>124715</v>
      </c>
      <c r="B5499" s="276" t="s">
        <v>7966</v>
      </c>
      <c r="C5499" s="276" t="s">
        <v>93</v>
      </c>
      <c r="D5499" s="276" t="s">
        <v>274</v>
      </c>
      <c r="E5499" s="276" t="s">
        <v>5660</v>
      </c>
      <c r="F5499" s="317" t="s">
        <v>8891</v>
      </c>
      <c r="G5499" s="317" t="s">
        <v>8130</v>
      </c>
      <c r="H5499" s="276" t="s">
        <v>425</v>
      </c>
      <c r="I5499" s="276" t="s">
        <v>542</v>
      </c>
      <c r="J5499" s="276" t="s">
        <v>8101</v>
      </c>
      <c r="K5499" s="322"/>
      <c r="L5499" s="276" t="s">
        <v>8101</v>
      </c>
      <c r="M5499" s="303"/>
      <c r="N5499" s="276" t="s">
        <v>394</v>
      </c>
      <c r="O5499" s="276" t="s">
        <v>394</v>
      </c>
      <c r="P5499" s="315">
        <v>0</v>
      </c>
      <c r="Q5499" s="303"/>
      <c r="R5499" s="276" t="s">
        <v>394</v>
      </c>
      <c r="S5499" s="276" t="s">
        <v>394</v>
      </c>
      <c r="T5499" s="303"/>
      <c r="U5499" s="303"/>
      <c r="V5499" s="303"/>
      <c r="W5499" s="303"/>
      <c r="X5499" s="303"/>
      <c r="Z5499" s="303"/>
      <c r="AA5499" s="303"/>
      <c r="AC5499" s="276" t="s">
        <v>394</v>
      </c>
      <c r="AF5499" s="276">
        <f>IFERROR(VLOOKUP(A5499,'[1]قوائم الترجمة'!AC$2:AD$2397,1,0),"م")</f>
        <v>124715</v>
      </c>
      <c r="AG5499" s="239"/>
      <c r="AH5499" s="240"/>
      <c r="AI5499" s="240"/>
      <c r="AJ5499" s="240"/>
      <c r="AL5499" s="267"/>
      <c r="AM5499" s="235"/>
      <c r="AO5499" s="241"/>
      <c r="AU5499" s="234"/>
    </row>
    <row r="5500" spans="1:47" ht="21.6" x14ac:dyDescent="0.65">
      <c r="A5500" s="278">
        <v>124716</v>
      </c>
      <c r="B5500" s="279" t="s">
        <v>7980</v>
      </c>
      <c r="C5500" s="279" t="s">
        <v>586</v>
      </c>
      <c r="D5500" s="279" t="s">
        <v>6822</v>
      </c>
      <c r="E5500" s="279" t="s">
        <v>394</v>
      </c>
      <c r="F5500"/>
      <c r="H5500" s="279" t="s">
        <v>394</v>
      </c>
      <c r="I5500" s="279" t="s">
        <v>5586</v>
      </c>
      <c r="J5500" s="279" t="s">
        <v>394</v>
      </c>
      <c r="K5500" s="279" t="s">
        <v>394</v>
      </c>
      <c r="L5500" s="279" t="s">
        <v>394</v>
      </c>
      <c r="M5500" s="279" t="s">
        <v>394</v>
      </c>
      <c r="N5500" s="279" t="s">
        <v>394</v>
      </c>
      <c r="O5500" s="279" t="s">
        <v>394</v>
      </c>
      <c r="P5500" s="315">
        <v>0</v>
      </c>
      <c r="Q5500" s="279" t="s">
        <v>394</v>
      </c>
      <c r="R5500" s="279" t="s">
        <v>394</v>
      </c>
      <c r="S5500" s="279" t="s">
        <v>394</v>
      </c>
      <c r="T5500" s="279" t="s">
        <v>394</v>
      </c>
      <c r="U5500" s="279" t="s">
        <v>394</v>
      </c>
      <c r="V5500" s="279" t="s">
        <v>394</v>
      </c>
      <c r="W5500" s="279" t="s">
        <v>394</v>
      </c>
      <c r="X5500" s="279" t="s">
        <v>394</v>
      </c>
      <c r="Y5500" s="281"/>
      <c r="Z5500" s="279" t="s">
        <v>394</v>
      </c>
      <c r="AA5500" s="279" t="s">
        <v>394</v>
      </c>
      <c r="AB5500" s="281"/>
      <c r="AC5500" s="279" t="s">
        <v>394</v>
      </c>
      <c r="AF5500" s="276" t="str">
        <f>IFERROR(VLOOKUP(A5500,'[1]قوائم الترجمة'!AC$2:AD$2397,1,0),"م")</f>
        <v>م</v>
      </c>
      <c r="AG5500" s="239"/>
      <c r="AH5500" s="240"/>
      <c r="AI5500" s="240"/>
      <c r="AJ5500" s="240"/>
      <c r="AL5500" s="267"/>
      <c r="AM5500" s="235"/>
      <c r="AO5500" s="241"/>
      <c r="AU5500" s="234"/>
    </row>
    <row r="5501" spans="1:47" ht="21.6" x14ac:dyDescent="0.65">
      <c r="A5501" s="275">
        <v>124717</v>
      </c>
      <c r="B5501" s="276" t="s">
        <v>7990</v>
      </c>
      <c r="C5501" s="276" t="s">
        <v>7991</v>
      </c>
      <c r="D5501" s="276" t="s">
        <v>297</v>
      </c>
      <c r="E5501" s="276" t="s">
        <v>424</v>
      </c>
      <c r="F5501" s="317" t="s">
        <v>8892</v>
      </c>
      <c r="G5501" s="317" t="s">
        <v>8146</v>
      </c>
      <c r="H5501" s="276" t="s">
        <v>425</v>
      </c>
      <c r="I5501" s="276" t="s">
        <v>542</v>
      </c>
      <c r="J5501" s="276" t="s">
        <v>426</v>
      </c>
      <c r="K5501" s="277">
        <v>2010</v>
      </c>
      <c r="L5501" s="276" t="s">
        <v>404</v>
      </c>
      <c r="M5501" s="303"/>
      <c r="N5501" s="276" t="s">
        <v>394</v>
      </c>
      <c r="O5501" s="276" t="s">
        <v>394</v>
      </c>
      <c r="P5501" s="315">
        <v>0</v>
      </c>
      <c r="Q5501" s="303"/>
      <c r="R5501" s="276" t="s">
        <v>394</v>
      </c>
      <c r="S5501" s="276" t="s">
        <v>394</v>
      </c>
      <c r="T5501" s="303"/>
      <c r="U5501" s="303"/>
      <c r="V5501" s="303"/>
      <c r="W5501" s="303"/>
      <c r="X5501" s="303"/>
      <c r="Z5501" s="303"/>
      <c r="AA5501" s="303"/>
      <c r="AC5501" s="276" t="s">
        <v>394</v>
      </c>
      <c r="AF5501" s="276">
        <f>IFERROR(VLOOKUP(A5501,'[1]قوائم الترجمة'!AC$2:AD$2397,1,0),"م")</f>
        <v>124717</v>
      </c>
      <c r="AG5501" s="239"/>
      <c r="AH5501" s="240"/>
      <c r="AI5501" s="240"/>
      <c r="AJ5501" s="240"/>
      <c r="AL5501" s="267"/>
      <c r="AM5501" s="235"/>
      <c r="AO5501" s="241"/>
      <c r="AU5501" s="234"/>
    </row>
    <row r="5502" spans="1:47" ht="21.6" x14ac:dyDescent="0.65">
      <c r="A5502" s="275">
        <v>124718</v>
      </c>
      <c r="B5502" s="276" t="s">
        <v>7999</v>
      </c>
      <c r="C5502" s="276" t="s">
        <v>97</v>
      </c>
      <c r="D5502" s="276" t="s">
        <v>5950</v>
      </c>
      <c r="E5502" s="276" t="s">
        <v>5660</v>
      </c>
      <c r="F5502" s="317" t="s">
        <v>8893</v>
      </c>
      <c r="G5502" s="317" t="s">
        <v>8198</v>
      </c>
      <c r="H5502" s="276" t="s">
        <v>425</v>
      </c>
      <c r="I5502" s="276" t="s">
        <v>542</v>
      </c>
      <c r="J5502" s="276" t="s">
        <v>8112</v>
      </c>
      <c r="K5502" s="277">
        <v>2009</v>
      </c>
      <c r="L5502" s="276" t="s">
        <v>419</v>
      </c>
      <c r="M5502" s="303"/>
      <c r="N5502" s="276" t="s">
        <v>394</v>
      </c>
      <c r="O5502" s="276" t="s">
        <v>394</v>
      </c>
      <c r="P5502" s="315">
        <v>0</v>
      </c>
      <c r="Q5502" s="303"/>
      <c r="R5502" s="276" t="s">
        <v>394</v>
      </c>
      <c r="S5502" s="276" t="s">
        <v>394</v>
      </c>
      <c r="T5502" s="303"/>
      <c r="U5502" s="303"/>
      <c r="V5502" s="303"/>
      <c r="W5502" s="303"/>
      <c r="X5502" s="303"/>
      <c r="Z5502" s="303"/>
      <c r="AA5502" s="303"/>
      <c r="AC5502" s="276" t="s">
        <v>394</v>
      </c>
      <c r="AF5502" s="276">
        <f>IFERROR(VLOOKUP(A5502,'[1]قوائم الترجمة'!AC$2:AD$2397,1,0),"م")</f>
        <v>124718</v>
      </c>
      <c r="AG5502" s="239"/>
      <c r="AH5502" s="240"/>
      <c r="AI5502" s="240"/>
      <c r="AJ5502" s="240"/>
      <c r="AL5502" s="267"/>
      <c r="AM5502" s="235"/>
      <c r="AO5502" s="241"/>
      <c r="AU5502" s="234"/>
    </row>
    <row r="5503" spans="1:47" ht="21.6" x14ac:dyDescent="0.65">
      <c r="A5503" s="278">
        <v>124719</v>
      </c>
      <c r="B5503" s="279" t="s">
        <v>8003</v>
      </c>
      <c r="C5503" s="279" t="s">
        <v>742</v>
      </c>
      <c r="D5503" s="279" t="s">
        <v>250</v>
      </c>
      <c r="E5503" s="279" t="s">
        <v>394</v>
      </c>
      <c r="F5503"/>
      <c r="H5503" s="279" t="s">
        <v>394</v>
      </c>
      <c r="I5503" s="279" t="s">
        <v>5586</v>
      </c>
      <c r="J5503" s="279" t="s">
        <v>394</v>
      </c>
      <c r="K5503" s="279" t="s">
        <v>394</v>
      </c>
      <c r="L5503" s="279" t="s">
        <v>394</v>
      </c>
      <c r="M5503" s="279" t="s">
        <v>394</v>
      </c>
      <c r="N5503" s="279" t="s">
        <v>394</v>
      </c>
      <c r="O5503" s="279" t="s">
        <v>394</v>
      </c>
      <c r="P5503" s="315">
        <v>0</v>
      </c>
      <c r="Q5503" s="279" t="s">
        <v>394</v>
      </c>
      <c r="R5503" s="279" t="s">
        <v>394</v>
      </c>
      <c r="S5503" s="279" t="s">
        <v>394</v>
      </c>
      <c r="T5503" s="279" t="s">
        <v>394</v>
      </c>
      <c r="U5503" s="279" t="s">
        <v>394</v>
      </c>
      <c r="V5503" s="279" t="s">
        <v>394</v>
      </c>
      <c r="W5503" s="279" t="s">
        <v>394</v>
      </c>
      <c r="X5503" s="279" t="s">
        <v>394</v>
      </c>
      <c r="Y5503" s="281"/>
      <c r="Z5503" s="279" t="s">
        <v>394</v>
      </c>
      <c r="AA5503" s="279" t="s">
        <v>394</v>
      </c>
      <c r="AB5503" s="281"/>
      <c r="AC5503" s="279" t="s">
        <v>394</v>
      </c>
      <c r="AF5503" s="276" t="str">
        <f>IFERROR(VLOOKUP(A5503,'[1]قوائم الترجمة'!AC$2:AD$2397,1,0),"م")</f>
        <v>م</v>
      </c>
      <c r="AG5503" s="256"/>
      <c r="AH5503" s="240"/>
      <c r="AI5503" s="240"/>
      <c r="AJ5503" s="240"/>
      <c r="AL5503" s="267"/>
      <c r="AM5503" s="235"/>
      <c r="AO5503" s="241"/>
      <c r="AU5503" s="234"/>
    </row>
    <row r="5504" spans="1:47" ht="21.6" x14ac:dyDescent="0.65">
      <c r="A5504" s="275">
        <v>124720</v>
      </c>
      <c r="B5504" s="276" t="s">
        <v>8013</v>
      </c>
      <c r="C5504" s="276" t="s">
        <v>8894</v>
      </c>
      <c r="D5504" s="276" t="s">
        <v>327</v>
      </c>
      <c r="E5504" s="276" t="s">
        <v>424</v>
      </c>
      <c r="F5504" s="317" t="s">
        <v>394</v>
      </c>
      <c r="G5504" s="317" t="s">
        <v>402</v>
      </c>
      <c r="H5504" s="276" t="s">
        <v>425</v>
      </c>
      <c r="I5504" s="276" t="s">
        <v>542</v>
      </c>
      <c r="J5504" s="276" t="s">
        <v>843</v>
      </c>
      <c r="K5504" s="322"/>
      <c r="L5504" s="276" t="s">
        <v>402</v>
      </c>
      <c r="M5504" s="303"/>
      <c r="N5504" s="276" t="s">
        <v>394</v>
      </c>
      <c r="O5504" s="276" t="s">
        <v>394</v>
      </c>
      <c r="P5504" s="315">
        <v>0</v>
      </c>
      <c r="Q5504" s="303"/>
      <c r="R5504" s="276" t="s">
        <v>394</v>
      </c>
      <c r="S5504" s="276" t="s">
        <v>394</v>
      </c>
      <c r="T5504" s="303"/>
      <c r="U5504" s="303"/>
      <c r="V5504" s="303"/>
      <c r="W5504" s="303"/>
      <c r="X5504" s="303"/>
      <c r="Z5504" s="303"/>
      <c r="AA5504" s="303"/>
      <c r="AC5504" s="276" t="s">
        <v>394</v>
      </c>
      <c r="AF5504" s="276">
        <f>IFERROR(VLOOKUP(A5504,'[1]قوائم الترجمة'!AC$2:AD$2397,1,0),"م")</f>
        <v>124720</v>
      </c>
      <c r="AG5504" s="239"/>
      <c r="AH5504" s="240"/>
      <c r="AI5504" s="240"/>
      <c r="AJ5504" s="240"/>
      <c r="AL5504" s="267"/>
      <c r="AM5504" s="235"/>
      <c r="AO5504" s="241"/>
      <c r="AU5504" s="234"/>
    </row>
    <row r="5505" spans="1:47" ht="21.6" x14ac:dyDescent="0.65">
      <c r="A5505" s="275">
        <v>124721</v>
      </c>
      <c r="B5505" s="276" t="s">
        <v>8024</v>
      </c>
      <c r="C5505" s="276" t="s">
        <v>68</v>
      </c>
      <c r="D5505" s="276" t="s">
        <v>271</v>
      </c>
      <c r="E5505" s="276" t="s">
        <v>424</v>
      </c>
      <c r="F5505" s="317" t="s">
        <v>394</v>
      </c>
      <c r="G5505" s="317" t="s">
        <v>8101</v>
      </c>
      <c r="H5505" s="276" t="s">
        <v>425</v>
      </c>
      <c r="I5505" s="276" t="s">
        <v>542</v>
      </c>
      <c r="J5505" s="276" t="s">
        <v>403</v>
      </c>
      <c r="K5505" s="322"/>
      <c r="L5505" s="276" t="s">
        <v>404</v>
      </c>
      <c r="M5505" s="303"/>
      <c r="N5505" s="276" t="s">
        <v>394</v>
      </c>
      <c r="O5505" s="276" t="s">
        <v>394</v>
      </c>
      <c r="P5505" s="315">
        <v>0</v>
      </c>
      <c r="Q5505" s="303"/>
      <c r="R5505" s="276" t="s">
        <v>394</v>
      </c>
      <c r="S5505" s="276" t="s">
        <v>394</v>
      </c>
      <c r="T5505" s="303"/>
      <c r="U5505" s="303"/>
      <c r="V5505" s="303"/>
      <c r="W5505" s="303"/>
      <c r="X5505" s="303"/>
      <c r="Z5505" s="303"/>
      <c r="AA5505" s="303"/>
      <c r="AC5505" s="276" t="s">
        <v>394</v>
      </c>
      <c r="AF5505" s="276">
        <f>IFERROR(VLOOKUP(A5505,'[1]قوائم الترجمة'!AC$2:AD$2397,1,0),"م")</f>
        <v>124721</v>
      </c>
      <c r="AG5505" s="239"/>
      <c r="AH5505" s="240"/>
      <c r="AI5505" s="240"/>
      <c r="AJ5505" s="240"/>
      <c r="AL5505" s="267"/>
      <c r="AM5505" s="235"/>
      <c r="AO5505" s="241"/>
      <c r="AU5505" s="234"/>
    </row>
    <row r="5506" spans="1:47" ht="21.6" x14ac:dyDescent="0.65">
      <c r="A5506" s="275">
        <v>124722</v>
      </c>
      <c r="B5506" s="276" t="s">
        <v>8026</v>
      </c>
      <c r="C5506" s="276" t="s">
        <v>515</v>
      </c>
      <c r="D5506" s="276" t="s">
        <v>245</v>
      </c>
      <c r="E5506" s="276" t="s">
        <v>424</v>
      </c>
      <c r="F5506" s="317" t="s">
        <v>8895</v>
      </c>
      <c r="G5506" s="317" t="s">
        <v>402</v>
      </c>
      <c r="H5506" s="276" t="s">
        <v>429</v>
      </c>
      <c r="I5506" s="276" t="s">
        <v>542</v>
      </c>
      <c r="J5506" s="276" t="s">
        <v>426</v>
      </c>
      <c r="K5506" s="277">
        <v>2011</v>
      </c>
      <c r="L5506" s="276" t="s">
        <v>402</v>
      </c>
      <c r="M5506" s="303"/>
      <c r="N5506" s="276" t="s">
        <v>394</v>
      </c>
      <c r="O5506" s="276" t="s">
        <v>394</v>
      </c>
      <c r="P5506" s="315">
        <v>0</v>
      </c>
      <c r="Q5506" s="303"/>
      <c r="R5506" s="276" t="s">
        <v>394</v>
      </c>
      <c r="S5506" s="276" t="s">
        <v>394</v>
      </c>
      <c r="T5506" s="303"/>
      <c r="U5506" s="303"/>
      <c r="V5506" s="303"/>
      <c r="W5506" s="303"/>
      <c r="X5506" s="303"/>
      <c r="Z5506" s="303"/>
      <c r="AA5506" s="303"/>
      <c r="AC5506" s="276" t="s">
        <v>394</v>
      </c>
      <c r="AF5506" s="276">
        <f>IFERROR(VLOOKUP(A5506,'[1]قوائم الترجمة'!AC$2:AD$2397,1,0),"م")</f>
        <v>124722</v>
      </c>
      <c r="AG5506" s="239"/>
      <c r="AH5506" s="240"/>
      <c r="AI5506" s="240"/>
      <c r="AJ5506" s="240"/>
      <c r="AL5506" s="267"/>
      <c r="AM5506" s="235"/>
      <c r="AO5506" s="241"/>
      <c r="AU5506" s="234"/>
    </row>
    <row r="5507" spans="1:47" ht="21.6" x14ac:dyDescent="0.65">
      <c r="A5507" s="275">
        <v>124723</v>
      </c>
      <c r="B5507" s="276" t="s">
        <v>8027</v>
      </c>
      <c r="C5507" s="276" t="s">
        <v>451</v>
      </c>
      <c r="D5507" s="276" t="s">
        <v>473</v>
      </c>
      <c r="E5507" s="276" t="s">
        <v>424</v>
      </c>
      <c r="F5507" s="317" t="s">
        <v>8853</v>
      </c>
      <c r="G5507" s="317" t="s">
        <v>402</v>
      </c>
      <c r="H5507" s="276" t="s">
        <v>425</v>
      </c>
      <c r="I5507" s="276" t="s">
        <v>542</v>
      </c>
      <c r="J5507" s="276" t="s">
        <v>403</v>
      </c>
      <c r="K5507" s="277">
        <v>2014</v>
      </c>
      <c r="L5507" s="276" t="s">
        <v>402</v>
      </c>
      <c r="M5507" s="303"/>
      <c r="N5507" s="276" t="s">
        <v>394</v>
      </c>
      <c r="O5507" s="276" t="s">
        <v>394</v>
      </c>
      <c r="P5507" s="315">
        <v>0</v>
      </c>
      <c r="Q5507" s="303"/>
      <c r="R5507" s="276" t="s">
        <v>394</v>
      </c>
      <c r="S5507" s="276" t="s">
        <v>394</v>
      </c>
      <c r="T5507" s="303"/>
      <c r="U5507" s="303"/>
      <c r="V5507" s="303"/>
      <c r="W5507" s="303"/>
      <c r="X5507" s="303"/>
      <c r="Z5507" s="303"/>
      <c r="AA5507" s="303"/>
      <c r="AC5507" s="276" t="s">
        <v>394</v>
      </c>
      <c r="AF5507" s="276">
        <f>IFERROR(VLOOKUP(A5507,'[1]قوائم الترجمة'!AC$2:AD$2397,1,0),"م")</f>
        <v>124723</v>
      </c>
      <c r="AG5507" s="239"/>
      <c r="AH5507" s="240"/>
      <c r="AI5507" s="240"/>
      <c r="AJ5507" s="240"/>
      <c r="AL5507" s="267"/>
      <c r="AM5507" s="235"/>
      <c r="AO5507" s="241"/>
      <c r="AU5507" s="234"/>
    </row>
    <row r="5508" spans="1:47" ht="21.6" x14ac:dyDescent="0.65">
      <c r="A5508" s="275">
        <v>124724</v>
      </c>
      <c r="B5508" s="276" t="s">
        <v>8029</v>
      </c>
      <c r="C5508" s="276" t="s">
        <v>121</v>
      </c>
      <c r="D5508" s="276" t="s">
        <v>3050</v>
      </c>
      <c r="E5508" s="276" t="s">
        <v>5660</v>
      </c>
      <c r="F5508" s="317" t="s">
        <v>8896</v>
      </c>
      <c r="G5508" s="317" t="s">
        <v>8180</v>
      </c>
      <c r="H5508" s="276" t="s">
        <v>425</v>
      </c>
      <c r="I5508" s="276" t="s">
        <v>542</v>
      </c>
      <c r="J5508" s="276" t="s">
        <v>403</v>
      </c>
      <c r="K5508" s="277">
        <v>2009</v>
      </c>
      <c r="L5508" s="276" t="s">
        <v>404</v>
      </c>
      <c r="M5508" s="303"/>
      <c r="N5508" s="276" t="s">
        <v>394</v>
      </c>
      <c r="O5508" s="276" t="s">
        <v>394</v>
      </c>
      <c r="P5508" s="315">
        <v>0</v>
      </c>
      <c r="Q5508" s="303"/>
      <c r="R5508" s="276" t="s">
        <v>394</v>
      </c>
      <c r="S5508" s="276" t="s">
        <v>394</v>
      </c>
      <c r="T5508" s="303"/>
      <c r="U5508" s="303"/>
      <c r="V5508" s="303"/>
      <c r="W5508" s="303"/>
      <c r="X5508" s="303"/>
      <c r="Z5508" s="303"/>
      <c r="AA5508" s="303"/>
      <c r="AC5508" s="276" t="s">
        <v>394</v>
      </c>
      <c r="AF5508" s="276">
        <f>IFERROR(VLOOKUP(A5508,'[1]قوائم الترجمة'!AC$2:AD$2397,1,0),"م")</f>
        <v>124724</v>
      </c>
      <c r="AG5508" s="239"/>
      <c r="AH5508" s="240"/>
      <c r="AI5508" s="240"/>
      <c r="AJ5508" s="240"/>
      <c r="AL5508" s="267"/>
      <c r="AM5508" s="235"/>
      <c r="AO5508" s="241"/>
      <c r="AU5508" s="234"/>
    </row>
    <row r="5509" spans="1:47" ht="21.6" x14ac:dyDescent="0.65">
      <c r="A5509" s="275">
        <v>124725</v>
      </c>
      <c r="B5509" s="276" t="s">
        <v>8057</v>
      </c>
      <c r="C5509" s="276" t="s">
        <v>8058</v>
      </c>
      <c r="D5509" s="276" t="s">
        <v>666</v>
      </c>
      <c r="E5509" s="276" t="s">
        <v>423</v>
      </c>
      <c r="F5509" s="317" t="s">
        <v>8897</v>
      </c>
      <c r="G5509" s="317" t="s">
        <v>8898</v>
      </c>
      <c r="H5509" s="276" t="s">
        <v>425</v>
      </c>
      <c r="I5509" s="276" t="s">
        <v>542</v>
      </c>
      <c r="J5509" s="276" t="s">
        <v>426</v>
      </c>
      <c r="K5509" s="277">
        <v>2021</v>
      </c>
      <c r="L5509" s="276" t="s">
        <v>420</v>
      </c>
      <c r="M5509" s="303"/>
      <c r="N5509" s="276" t="s">
        <v>394</v>
      </c>
      <c r="O5509" s="276" t="s">
        <v>394</v>
      </c>
      <c r="P5509" s="315">
        <v>0</v>
      </c>
      <c r="Q5509" s="303"/>
      <c r="R5509" s="276" t="s">
        <v>394</v>
      </c>
      <c r="S5509" s="276" t="s">
        <v>394</v>
      </c>
      <c r="T5509" s="303"/>
      <c r="U5509" s="303"/>
      <c r="V5509" s="303"/>
      <c r="W5509" s="303"/>
      <c r="X5509" s="303"/>
      <c r="Z5509" s="303"/>
      <c r="AA5509" s="303"/>
      <c r="AC5509" s="276" t="s">
        <v>394</v>
      </c>
      <c r="AF5509" s="276">
        <f>IFERROR(VLOOKUP(A5509,'[1]قوائم الترجمة'!AC$2:AD$2397,1,0),"م")</f>
        <v>124725</v>
      </c>
      <c r="AG5509" s="239"/>
      <c r="AH5509" s="240"/>
      <c r="AI5509" s="240"/>
      <c r="AJ5509" s="240"/>
      <c r="AL5509" s="267"/>
      <c r="AM5509" s="235"/>
      <c r="AO5509" s="241"/>
      <c r="AU5509" s="234"/>
    </row>
    <row r="5510" spans="1:47" ht="21.6" x14ac:dyDescent="0.65">
      <c r="A5510" s="278">
        <v>124726</v>
      </c>
      <c r="B5510" s="279" t="s">
        <v>8068</v>
      </c>
      <c r="C5510" s="279" t="s">
        <v>72</v>
      </c>
      <c r="D5510" s="279" t="s">
        <v>8069</v>
      </c>
      <c r="E5510" s="279" t="s">
        <v>394</v>
      </c>
      <c r="F5510"/>
      <c r="H5510" s="279" t="s">
        <v>394</v>
      </c>
      <c r="I5510" s="279" t="s">
        <v>5586</v>
      </c>
      <c r="J5510" s="279" t="s">
        <v>394</v>
      </c>
      <c r="K5510" s="279" t="s">
        <v>394</v>
      </c>
      <c r="L5510" s="279" t="s">
        <v>394</v>
      </c>
      <c r="M5510" s="279" t="s">
        <v>394</v>
      </c>
      <c r="N5510" s="279" t="s">
        <v>394</v>
      </c>
      <c r="O5510" s="279" t="s">
        <v>394</v>
      </c>
      <c r="P5510" s="315">
        <v>0</v>
      </c>
      <c r="Q5510" s="279" t="s">
        <v>394</v>
      </c>
      <c r="R5510" s="279" t="s">
        <v>394</v>
      </c>
      <c r="S5510" s="279" t="s">
        <v>394</v>
      </c>
      <c r="T5510" s="279" t="s">
        <v>394</v>
      </c>
      <c r="U5510" s="279" t="s">
        <v>394</v>
      </c>
      <c r="V5510" s="279" t="s">
        <v>394</v>
      </c>
      <c r="W5510" s="279" t="s">
        <v>394</v>
      </c>
      <c r="X5510" s="279" t="s">
        <v>394</v>
      </c>
      <c r="Y5510" s="281"/>
      <c r="Z5510" s="279" t="s">
        <v>394</v>
      </c>
      <c r="AA5510" s="279" t="s">
        <v>394</v>
      </c>
      <c r="AB5510" s="281"/>
      <c r="AC5510" s="279" t="s">
        <v>394</v>
      </c>
      <c r="AF5510" s="276" t="str">
        <f>IFERROR(VLOOKUP(A5510,'[1]قوائم الترجمة'!AC$2:AD$2397,1,0),"م")</f>
        <v>م</v>
      </c>
      <c r="AG5510" s="239"/>
      <c r="AH5510" s="240"/>
      <c r="AI5510" s="240"/>
      <c r="AJ5510" s="240"/>
      <c r="AL5510" s="267"/>
      <c r="AM5510" s="235"/>
      <c r="AO5510" s="241"/>
      <c r="AU5510" s="234"/>
    </row>
    <row r="5511" spans="1:47" ht="21.6" x14ac:dyDescent="0.65">
      <c r="A5511" s="275">
        <v>124727</v>
      </c>
      <c r="B5511" s="276" t="s">
        <v>8078</v>
      </c>
      <c r="C5511" s="276" t="s">
        <v>1213</v>
      </c>
      <c r="D5511" s="276" t="s">
        <v>336</v>
      </c>
      <c r="E5511" s="276" t="s">
        <v>423</v>
      </c>
      <c r="F5511" s="317" t="s">
        <v>8899</v>
      </c>
      <c r="G5511" s="317" t="s">
        <v>8125</v>
      </c>
      <c r="H5511" s="276" t="s">
        <v>425</v>
      </c>
      <c r="I5511" s="276" t="s">
        <v>5586</v>
      </c>
      <c r="J5511" s="276" t="s">
        <v>8112</v>
      </c>
      <c r="K5511" s="277">
        <v>2010</v>
      </c>
      <c r="L5511" s="276" t="s">
        <v>418</v>
      </c>
      <c r="M5511" s="303"/>
      <c r="N5511" s="276" t="s">
        <v>8900</v>
      </c>
      <c r="O5511" s="276" t="s">
        <v>8429</v>
      </c>
      <c r="P5511" s="276">
        <v>5000</v>
      </c>
      <c r="Q5511" s="303"/>
      <c r="R5511" s="276" t="s">
        <v>394</v>
      </c>
      <c r="S5511" s="276"/>
      <c r="T5511" s="303"/>
      <c r="U5511" s="303"/>
      <c r="V5511" s="303"/>
      <c r="W5511" s="303"/>
      <c r="X5511" s="303"/>
      <c r="Z5511" s="303"/>
      <c r="AA5511" s="303"/>
      <c r="AC5511" s="276" t="s">
        <v>394</v>
      </c>
      <c r="AF5511" s="276">
        <f>IFERROR(VLOOKUP(A5511,'[1]قوائم الترجمة'!AC$2:AD$2397,1,0),"م")</f>
        <v>124727</v>
      </c>
      <c r="AG5511" s="239"/>
      <c r="AH5511" s="240"/>
      <c r="AI5511" s="240"/>
      <c r="AJ5511" s="240"/>
      <c r="AL5511" s="267"/>
      <c r="AM5511" s="235"/>
      <c r="AO5511" s="241"/>
      <c r="AU5511" s="234"/>
    </row>
    <row r="5512" spans="1:47" ht="21.6" x14ac:dyDescent="0.65">
      <c r="A5512" s="275">
        <v>124728</v>
      </c>
      <c r="B5512" s="276" t="s">
        <v>8084</v>
      </c>
      <c r="C5512" s="276" t="s">
        <v>186</v>
      </c>
      <c r="D5512" s="276" t="s">
        <v>244</v>
      </c>
      <c r="E5512" s="276" t="s">
        <v>423</v>
      </c>
      <c r="F5512" s="317" t="s">
        <v>8788</v>
      </c>
      <c r="G5512" s="317" t="s">
        <v>402</v>
      </c>
      <c r="H5512" s="276" t="s">
        <v>425</v>
      </c>
      <c r="I5512" s="276" t="s">
        <v>542</v>
      </c>
      <c r="J5512" s="276" t="s">
        <v>403</v>
      </c>
      <c r="K5512" s="277">
        <v>2019</v>
      </c>
      <c r="L5512" s="276" t="s">
        <v>402</v>
      </c>
      <c r="M5512" s="303"/>
      <c r="N5512" s="276" t="s">
        <v>394</v>
      </c>
      <c r="O5512" s="276" t="s">
        <v>394</v>
      </c>
      <c r="P5512" s="315">
        <v>0</v>
      </c>
      <c r="Q5512" s="303"/>
      <c r="R5512" s="276" t="s">
        <v>394</v>
      </c>
      <c r="S5512" s="276" t="s">
        <v>394</v>
      </c>
      <c r="T5512" s="303"/>
      <c r="U5512" s="303"/>
      <c r="V5512" s="303"/>
      <c r="W5512" s="303"/>
      <c r="X5512" s="303"/>
      <c r="Z5512" s="303"/>
      <c r="AA5512" s="303"/>
      <c r="AC5512" s="276" t="s">
        <v>394</v>
      </c>
      <c r="AF5512" s="276">
        <f>IFERROR(VLOOKUP(A5512,'[1]قوائم الترجمة'!AC$2:AD$2397,1,0),"م")</f>
        <v>124728</v>
      </c>
      <c r="AG5512" s="239"/>
      <c r="AH5512" s="240"/>
      <c r="AI5512" s="240"/>
      <c r="AJ5512" s="240"/>
      <c r="AL5512" s="267"/>
      <c r="AM5512" s="235"/>
      <c r="AO5512" s="241"/>
      <c r="AU5512" s="234"/>
    </row>
    <row r="5513" spans="1:47" ht="21.6" x14ac:dyDescent="0.65">
      <c r="A5513" s="275">
        <v>124729</v>
      </c>
      <c r="B5513" s="276" t="s">
        <v>8086</v>
      </c>
      <c r="C5513" s="276" t="s">
        <v>109</v>
      </c>
      <c r="D5513" s="276" t="s">
        <v>583</v>
      </c>
      <c r="E5513" s="276" t="s">
        <v>5660</v>
      </c>
      <c r="F5513" s="317" t="s">
        <v>8901</v>
      </c>
      <c r="G5513" s="317" t="s">
        <v>8180</v>
      </c>
      <c r="H5513" s="276" t="s">
        <v>425</v>
      </c>
      <c r="I5513" s="276" t="s">
        <v>542</v>
      </c>
      <c r="J5513" s="276" t="s">
        <v>403</v>
      </c>
      <c r="K5513" s="322"/>
      <c r="L5513" s="276" t="s">
        <v>8101</v>
      </c>
      <c r="M5513" s="303"/>
      <c r="N5513" s="276" t="s">
        <v>394</v>
      </c>
      <c r="O5513" s="276" t="s">
        <v>394</v>
      </c>
      <c r="P5513" s="315">
        <v>0</v>
      </c>
      <c r="Q5513" s="303"/>
      <c r="R5513" s="276" t="s">
        <v>394</v>
      </c>
      <c r="S5513" s="276" t="s">
        <v>394</v>
      </c>
      <c r="T5513" s="303"/>
      <c r="U5513" s="303"/>
      <c r="V5513" s="303"/>
      <c r="W5513" s="303"/>
      <c r="X5513" s="303"/>
      <c r="Z5513" s="303"/>
      <c r="AA5513" s="303"/>
      <c r="AC5513" s="276" t="s">
        <v>394</v>
      </c>
      <c r="AF5513" s="276">
        <f>IFERROR(VLOOKUP(A5513,'[1]قوائم الترجمة'!AC$2:AD$2397,1,0),"م")</f>
        <v>124729</v>
      </c>
      <c r="AG5513" s="239"/>
      <c r="AH5513" s="240"/>
      <c r="AI5513" s="240"/>
      <c r="AJ5513" s="240"/>
      <c r="AL5513" s="267"/>
      <c r="AM5513" s="235"/>
      <c r="AO5513" s="241"/>
      <c r="AU5513" s="234"/>
    </row>
    <row r="5514" spans="1:47" ht="21.6" x14ac:dyDescent="0.65">
      <c r="A5514" s="275">
        <v>124730</v>
      </c>
      <c r="B5514" s="276" t="s">
        <v>8087</v>
      </c>
      <c r="C5514" s="276" t="s">
        <v>8088</v>
      </c>
      <c r="D5514" s="276" t="s">
        <v>2096</v>
      </c>
      <c r="E5514" s="276" t="s">
        <v>424</v>
      </c>
      <c r="F5514" s="317" t="s">
        <v>8902</v>
      </c>
      <c r="G5514" s="317" t="s">
        <v>8161</v>
      </c>
      <c r="H5514" s="276" t="s">
        <v>425</v>
      </c>
      <c r="I5514" s="276" t="s">
        <v>542</v>
      </c>
      <c r="J5514" s="276" t="s">
        <v>426</v>
      </c>
      <c r="K5514" s="277">
        <v>2021</v>
      </c>
      <c r="L5514" s="276" t="s">
        <v>404</v>
      </c>
      <c r="M5514" s="303"/>
      <c r="N5514" s="276" t="s">
        <v>394</v>
      </c>
      <c r="O5514" s="276" t="s">
        <v>394</v>
      </c>
      <c r="P5514" s="315">
        <v>0</v>
      </c>
      <c r="Q5514" s="303"/>
      <c r="R5514" s="276" t="s">
        <v>394</v>
      </c>
      <c r="S5514" s="276" t="s">
        <v>394</v>
      </c>
      <c r="T5514" s="303"/>
      <c r="U5514" s="303"/>
      <c r="V5514" s="303"/>
      <c r="W5514" s="303"/>
      <c r="X5514" s="303"/>
      <c r="Z5514" s="303"/>
      <c r="AA5514" s="303"/>
      <c r="AC5514" s="276" t="s">
        <v>394</v>
      </c>
      <c r="AF5514" s="276">
        <f>IFERROR(VLOOKUP(A5514,'[1]قوائم الترجمة'!AC$2:AD$2397,1,0),"م")</f>
        <v>124730</v>
      </c>
      <c r="AG5514" s="239"/>
      <c r="AH5514" s="240"/>
      <c r="AI5514" s="240"/>
      <c r="AJ5514" s="240"/>
      <c r="AL5514" s="267"/>
      <c r="AM5514" s="235"/>
      <c r="AO5514" s="241"/>
      <c r="AU5514" s="234"/>
    </row>
    <row r="5515" spans="1:47" ht="21.6" x14ac:dyDescent="0.65">
      <c r="A5515" s="275">
        <v>124731</v>
      </c>
      <c r="B5515" s="276" t="s">
        <v>8089</v>
      </c>
      <c r="C5515" s="276" t="s">
        <v>914</v>
      </c>
      <c r="D5515" s="276" t="s">
        <v>454</v>
      </c>
      <c r="E5515" s="276" t="s">
        <v>423</v>
      </c>
      <c r="F5515" s="317" t="s">
        <v>8903</v>
      </c>
      <c r="G5515" s="317" t="s">
        <v>402</v>
      </c>
      <c r="H5515" s="276" t="s">
        <v>425</v>
      </c>
      <c r="I5515" s="276" t="s">
        <v>542</v>
      </c>
      <c r="J5515" s="276" t="s">
        <v>403</v>
      </c>
      <c r="K5515" s="277">
        <v>2011</v>
      </c>
      <c r="L5515" s="276" t="s">
        <v>402</v>
      </c>
      <c r="M5515" s="303"/>
      <c r="N5515" s="276" t="s">
        <v>394</v>
      </c>
      <c r="O5515" s="276" t="s">
        <v>394</v>
      </c>
      <c r="P5515" s="315">
        <v>0</v>
      </c>
      <c r="Q5515" s="303"/>
      <c r="R5515" s="276" t="s">
        <v>394</v>
      </c>
      <c r="S5515" s="276" t="s">
        <v>394</v>
      </c>
      <c r="T5515" s="303"/>
      <c r="U5515" s="303"/>
      <c r="V5515" s="303"/>
      <c r="W5515" s="303"/>
      <c r="X5515" s="303"/>
      <c r="Z5515" s="303"/>
      <c r="AA5515" s="303"/>
      <c r="AC5515" s="276" t="s">
        <v>394</v>
      </c>
      <c r="AF5515" s="276">
        <f>IFERROR(VLOOKUP(A5515,'[1]قوائم الترجمة'!AC$2:AD$2397,1,0),"م")</f>
        <v>124731</v>
      </c>
      <c r="AG5515" s="239"/>
      <c r="AH5515" s="240"/>
      <c r="AI5515" s="240"/>
      <c r="AJ5515" s="240"/>
      <c r="AL5515" s="267"/>
      <c r="AM5515" s="235"/>
      <c r="AO5515" s="241"/>
      <c r="AU5515" s="234"/>
    </row>
    <row r="5516" spans="1:47" ht="21.6" x14ac:dyDescent="0.65">
      <c r="A5516" s="275">
        <v>124732</v>
      </c>
      <c r="B5516" s="276" t="s">
        <v>8090</v>
      </c>
      <c r="C5516" s="276" t="s">
        <v>68</v>
      </c>
      <c r="D5516" s="276" t="s">
        <v>579</v>
      </c>
      <c r="E5516" s="276" t="s">
        <v>5660</v>
      </c>
      <c r="F5516" s="317" t="s">
        <v>8904</v>
      </c>
      <c r="G5516" s="317" t="s">
        <v>8188</v>
      </c>
      <c r="H5516" s="276" t="s">
        <v>428</v>
      </c>
      <c r="I5516" s="276" t="s">
        <v>542</v>
      </c>
      <c r="J5516" s="276" t="s">
        <v>403</v>
      </c>
      <c r="K5516" s="277">
        <v>2020</v>
      </c>
      <c r="L5516" s="276" t="s">
        <v>402</v>
      </c>
      <c r="M5516" s="303"/>
      <c r="N5516" s="276" t="s">
        <v>394</v>
      </c>
      <c r="O5516" s="276" t="s">
        <v>394</v>
      </c>
      <c r="P5516" s="315">
        <v>0</v>
      </c>
      <c r="Q5516" s="303"/>
      <c r="R5516" s="276" t="s">
        <v>394</v>
      </c>
      <c r="S5516" s="276" t="s">
        <v>394</v>
      </c>
      <c r="T5516" s="303"/>
      <c r="U5516" s="303"/>
      <c r="V5516" s="303"/>
      <c r="W5516" s="303"/>
      <c r="X5516" s="303"/>
      <c r="Z5516" s="303"/>
      <c r="AA5516" s="303"/>
      <c r="AC5516" s="276" t="s">
        <v>394</v>
      </c>
      <c r="AF5516" s="276">
        <f>IFERROR(VLOOKUP(A5516,'[1]قوائم الترجمة'!AC$2:AD$2397,1,0),"م")</f>
        <v>124732</v>
      </c>
      <c r="AG5516" s="239"/>
      <c r="AH5516" s="240"/>
      <c r="AI5516" s="240"/>
      <c r="AJ5516" s="240"/>
      <c r="AL5516" s="267"/>
      <c r="AM5516" s="235"/>
      <c r="AO5516" s="241"/>
      <c r="AU5516" s="234"/>
    </row>
    <row r="5517" spans="1:47" ht="21.6" x14ac:dyDescent="0.65">
      <c r="A5517" s="278">
        <v>124733</v>
      </c>
      <c r="B5517" s="279" t="s">
        <v>8092</v>
      </c>
      <c r="C5517" s="279" t="s">
        <v>66</v>
      </c>
      <c r="D5517" s="279" t="s">
        <v>1181</v>
      </c>
      <c r="E5517" s="279" t="s">
        <v>394</v>
      </c>
      <c r="F5517"/>
      <c r="H5517" s="279" t="s">
        <v>394</v>
      </c>
      <c r="I5517" s="279" t="s">
        <v>5586</v>
      </c>
      <c r="J5517" s="279" t="s">
        <v>394</v>
      </c>
      <c r="K5517" s="279" t="s">
        <v>394</v>
      </c>
      <c r="L5517" s="279" t="s">
        <v>394</v>
      </c>
      <c r="M5517" s="279" t="s">
        <v>394</v>
      </c>
      <c r="N5517" s="279" t="s">
        <v>394</v>
      </c>
      <c r="O5517" s="279" t="s">
        <v>394</v>
      </c>
      <c r="P5517" s="315">
        <v>0</v>
      </c>
      <c r="Q5517" s="279" t="s">
        <v>394</v>
      </c>
      <c r="R5517" s="279" t="s">
        <v>394</v>
      </c>
      <c r="S5517" s="279" t="s">
        <v>394</v>
      </c>
      <c r="T5517" s="279" t="s">
        <v>394</v>
      </c>
      <c r="U5517" s="279" t="s">
        <v>394</v>
      </c>
      <c r="V5517" s="279" t="s">
        <v>394</v>
      </c>
      <c r="W5517" s="279" t="s">
        <v>394</v>
      </c>
      <c r="X5517" s="279" t="s">
        <v>394</v>
      </c>
      <c r="Y5517" s="281"/>
      <c r="Z5517" s="279" t="s">
        <v>394</v>
      </c>
      <c r="AA5517" s="279" t="s">
        <v>394</v>
      </c>
      <c r="AB5517" s="281"/>
      <c r="AC5517" s="279" t="s">
        <v>394</v>
      </c>
      <c r="AF5517" s="276" t="str">
        <f>IFERROR(VLOOKUP(A5517,'[1]قوائم الترجمة'!AC$2:AD$2397,1,0),"م")</f>
        <v>م</v>
      </c>
      <c r="AG5517" s="239"/>
      <c r="AH5517" s="240"/>
      <c r="AI5517" s="240"/>
      <c r="AJ5517" s="240"/>
      <c r="AL5517" s="267"/>
      <c r="AM5517" s="235"/>
      <c r="AO5517" s="241"/>
      <c r="AU5517" s="234"/>
    </row>
    <row r="5518" spans="1:47" ht="21.6" x14ac:dyDescent="0.65">
      <c r="A5518" s="278">
        <v>124734</v>
      </c>
      <c r="B5518" s="279" t="s">
        <v>5806</v>
      </c>
      <c r="C5518" s="279" t="s">
        <v>1446</v>
      </c>
      <c r="D5518" s="279" t="s">
        <v>10361</v>
      </c>
      <c r="E5518" s="279" t="s">
        <v>424</v>
      </c>
      <c r="F5518" s="315" t="s">
        <v>394</v>
      </c>
      <c r="G5518" s="315" t="s">
        <v>402</v>
      </c>
      <c r="H5518" s="279" t="s">
        <v>425</v>
      </c>
      <c r="I5518" s="279" t="s">
        <v>542</v>
      </c>
      <c r="J5518" s="279" t="s">
        <v>426</v>
      </c>
      <c r="K5518" s="312"/>
      <c r="L5518" s="279" t="s">
        <v>404</v>
      </c>
      <c r="M5518" s="279" t="s">
        <v>394</v>
      </c>
      <c r="N5518" s="279" t="s">
        <v>394</v>
      </c>
      <c r="O5518" s="279" t="s">
        <v>394</v>
      </c>
      <c r="P5518" s="315">
        <v>0</v>
      </c>
      <c r="Q5518" s="278"/>
      <c r="R5518" s="303"/>
      <c r="S5518" s="279" t="s">
        <v>394</v>
      </c>
      <c r="T5518" s="279" t="s">
        <v>394</v>
      </c>
      <c r="U5518" s="303"/>
      <c r="V5518" s="303"/>
      <c r="W5518" s="303"/>
      <c r="X5518" s="303"/>
      <c r="Z5518" s="303"/>
      <c r="AA5518" s="303"/>
      <c r="AC5518" s="279" t="s">
        <v>394</v>
      </c>
      <c r="AF5518" s="276">
        <f>IFERROR(VLOOKUP(A5518,'[1]قوائم الترجمة'!AC$2:AD$2397,1,0),"م")</f>
        <v>124734</v>
      </c>
      <c r="AG5518" s="239"/>
      <c r="AH5518" s="240"/>
      <c r="AI5518" s="240"/>
      <c r="AJ5518" s="240"/>
      <c r="AL5518" s="267"/>
      <c r="AM5518" s="235"/>
      <c r="AO5518" s="241"/>
      <c r="AU5518" s="234"/>
    </row>
    <row r="5519" spans="1:47" ht="21.6" x14ac:dyDescent="0.65">
      <c r="A5519" s="278">
        <v>124735</v>
      </c>
      <c r="B5519" s="279" t="s">
        <v>7558</v>
      </c>
      <c r="C5519" s="279" t="s">
        <v>93</v>
      </c>
      <c r="D5519" s="279" t="s">
        <v>273</v>
      </c>
      <c r="E5519" s="279" t="s">
        <v>424</v>
      </c>
      <c r="F5519" s="315" t="s">
        <v>8378</v>
      </c>
      <c r="G5519" s="315" t="s">
        <v>402</v>
      </c>
      <c r="H5519" s="279" t="s">
        <v>425</v>
      </c>
      <c r="I5519" s="279" t="s">
        <v>540</v>
      </c>
      <c r="J5519" s="279" t="s">
        <v>7215</v>
      </c>
      <c r="K5519" s="280">
        <v>0</v>
      </c>
      <c r="L5519" s="279" t="s">
        <v>7215</v>
      </c>
      <c r="M5519" s="279" t="s">
        <v>394</v>
      </c>
      <c r="N5519" s="279" t="s">
        <v>394</v>
      </c>
      <c r="O5519" s="279" t="s">
        <v>394</v>
      </c>
      <c r="P5519" s="315">
        <v>0</v>
      </c>
      <c r="Q5519" s="278"/>
      <c r="R5519" s="303"/>
      <c r="S5519" s="279" t="s">
        <v>394</v>
      </c>
      <c r="T5519" s="279" t="s">
        <v>394</v>
      </c>
      <c r="U5519" s="303"/>
      <c r="V5519" s="303"/>
      <c r="W5519" s="303"/>
      <c r="X5519" s="303"/>
      <c r="Z5519" s="303"/>
      <c r="AA5519" s="303"/>
      <c r="AC5519" s="279" t="s">
        <v>394</v>
      </c>
      <c r="AF5519" s="276">
        <f>IFERROR(VLOOKUP(A5519,'[1]قوائم الترجمة'!AC$2:AD$2397,1,0),"م")</f>
        <v>124735</v>
      </c>
      <c r="AG5519" s="239"/>
      <c r="AH5519" s="240"/>
      <c r="AI5519" s="240"/>
      <c r="AJ5519" s="240"/>
      <c r="AL5519" s="267"/>
      <c r="AM5519" s="235"/>
      <c r="AO5519" s="241"/>
      <c r="AU5519" s="234"/>
    </row>
    <row r="5520" spans="1:47" ht="21.6" x14ac:dyDescent="0.65">
      <c r="A5520" s="278">
        <v>124736</v>
      </c>
      <c r="B5520" s="279" t="s">
        <v>7455</v>
      </c>
      <c r="C5520" s="279" t="s">
        <v>129</v>
      </c>
      <c r="D5520" s="279" t="s">
        <v>262</v>
      </c>
      <c r="E5520" s="279" t="s">
        <v>423</v>
      </c>
      <c r="F5520" s="315" t="s">
        <v>10362</v>
      </c>
      <c r="G5520" s="315" t="s">
        <v>402</v>
      </c>
      <c r="H5520" s="279" t="s">
        <v>425</v>
      </c>
      <c r="I5520" s="279" t="s">
        <v>540</v>
      </c>
      <c r="J5520" s="279" t="s">
        <v>8101</v>
      </c>
      <c r="K5520" s="312"/>
      <c r="L5520" s="279" t="s">
        <v>8101</v>
      </c>
      <c r="M5520" s="279" t="s">
        <v>394</v>
      </c>
      <c r="N5520" s="279" t="s">
        <v>394</v>
      </c>
      <c r="O5520" s="279" t="s">
        <v>394</v>
      </c>
      <c r="P5520" s="315">
        <v>0</v>
      </c>
      <c r="Q5520" s="278"/>
      <c r="R5520" s="303"/>
      <c r="S5520" s="279" t="s">
        <v>394</v>
      </c>
      <c r="T5520" s="279" t="s">
        <v>394</v>
      </c>
      <c r="U5520" s="303"/>
      <c r="V5520" s="303"/>
      <c r="W5520" s="303"/>
      <c r="X5520" s="303"/>
      <c r="Z5520" s="303"/>
      <c r="AA5520" s="303"/>
      <c r="AC5520" s="279" t="s">
        <v>394</v>
      </c>
      <c r="AF5520" s="276">
        <f>IFERROR(VLOOKUP(A5520,'[1]قوائم الترجمة'!AC$2:AD$2397,1,0),"م")</f>
        <v>124736</v>
      </c>
      <c r="AG5520" s="239"/>
      <c r="AH5520" s="240"/>
      <c r="AI5520" s="240"/>
      <c r="AJ5520" s="240"/>
      <c r="AL5520" s="267"/>
      <c r="AM5520" s="235"/>
      <c r="AO5520" s="241"/>
      <c r="AU5520" s="234"/>
    </row>
    <row r="5521" spans="1:47" ht="21.6" x14ac:dyDescent="0.65">
      <c r="A5521" s="278">
        <v>124737</v>
      </c>
      <c r="B5521" s="279" t="s">
        <v>6078</v>
      </c>
      <c r="C5521" s="279" t="s">
        <v>78</v>
      </c>
      <c r="D5521" s="279" t="s">
        <v>212</v>
      </c>
      <c r="E5521" s="279" t="s">
        <v>5660</v>
      </c>
      <c r="F5521" s="279" t="s">
        <v>10363</v>
      </c>
      <c r="G5521" s="279" t="s">
        <v>8136</v>
      </c>
      <c r="H5521" s="279" t="s">
        <v>425</v>
      </c>
      <c r="I5521" s="315" t="s">
        <v>541</v>
      </c>
      <c r="J5521" s="279" t="s">
        <v>403</v>
      </c>
      <c r="K5521" s="280">
        <v>1995</v>
      </c>
      <c r="L5521" s="279" t="s">
        <v>417</v>
      </c>
      <c r="M5521" s="315" t="s">
        <v>394</v>
      </c>
      <c r="N5521" s="315" t="s">
        <v>394</v>
      </c>
      <c r="O5521" s="315" t="s">
        <v>394</v>
      </c>
      <c r="P5521" s="315">
        <v>0</v>
      </c>
      <c r="Q5521" s="311"/>
      <c r="S5521" s="315" t="s">
        <v>394</v>
      </c>
      <c r="T5521" s="315" t="s">
        <v>394</v>
      </c>
      <c r="AC5521" s="315" t="s">
        <v>394</v>
      </c>
      <c r="AF5521" s="317">
        <f>IFERROR(VLOOKUP(A5521,'[1]قوائم الترجمة'!AC$2:AD$2397,1,0),"م")</f>
        <v>124737</v>
      </c>
      <c r="AG5521" s="256"/>
      <c r="AH5521" s="240"/>
      <c r="AI5521" s="240"/>
      <c r="AJ5521" s="240"/>
      <c r="AL5521" s="267"/>
      <c r="AM5521" s="235"/>
      <c r="AO5521" s="241"/>
      <c r="AU5521" s="234"/>
    </row>
    <row r="5522" spans="1:47" ht="21.6" x14ac:dyDescent="0.65">
      <c r="A5522" s="275">
        <v>124738</v>
      </c>
      <c r="B5522" s="276" t="s">
        <v>8005</v>
      </c>
      <c r="C5522" s="276" t="s">
        <v>71</v>
      </c>
      <c r="D5522" s="276" t="s">
        <v>8006</v>
      </c>
      <c r="E5522" s="276" t="s">
        <v>5660</v>
      </c>
      <c r="F5522" s="276" t="s">
        <v>8905</v>
      </c>
      <c r="G5522" s="276" t="s">
        <v>412</v>
      </c>
      <c r="H5522" s="276" t="s">
        <v>425</v>
      </c>
      <c r="I5522" s="317" t="s">
        <v>541</v>
      </c>
      <c r="J5522" s="276" t="s">
        <v>8112</v>
      </c>
      <c r="K5522" s="277">
        <v>2008</v>
      </c>
      <c r="L5522" s="276" t="s">
        <v>412</v>
      </c>
      <c r="N5522" s="317" t="s">
        <v>394</v>
      </c>
      <c r="O5522" s="317" t="s">
        <v>394</v>
      </c>
      <c r="P5522" s="315">
        <v>0</v>
      </c>
      <c r="R5522" s="317" t="s">
        <v>394</v>
      </c>
      <c r="S5522" s="317" t="s">
        <v>394</v>
      </c>
      <c r="AC5522" s="317" t="s">
        <v>394</v>
      </c>
      <c r="AF5522" s="317">
        <f>IFERROR(VLOOKUP(A5522,'[1]قوائم الترجمة'!AC$2:AD$2397,1,0),"م")</f>
        <v>124738</v>
      </c>
      <c r="AG5522" s="239"/>
      <c r="AH5522" s="240"/>
      <c r="AI5522" s="240"/>
      <c r="AJ5522" s="240"/>
      <c r="AL5522" s="267"/>
      <c r="AM5522" s="235"/>
      <c r="AO5522" s="241"/>
      <c r="AU5522" s="234"/>
    </row>
    <row r="5523" spans="1:47" ht="21.6" x14ac:dyDescent="0.65">
      <c r="A5523" s="278">
        <v>124739</v>
      </c>
      <c r="B5523" s="279" t="s">
        <v>6456</v>
      </c>
      <c r="C5523" s="279" t="s">
        <v>75</v>
      </c>
      <c r="D5523" s="279" t="s">
        <v>8651</v>
      </c>
      <c r="E5523" s="279" t="s">
        <v>5660</v>
      </c>
      <c r="F5523" s="279" t="s">
        <v>10364</v>
      </c>
      <c r="G5523" s="279" t="s">
        <v>8146</v>
      </c>
      <c r="H5523" s="279" t="s">
        <v>425</v>
      </c>
      <c r="I5523" s="315" t="s">
        <v>538</v>
      </c>
      <c r="J5523" s="279" t="s">
        <v>8112</v>
      </c>
      <c r="K5523" s="280">
        <v>2007</v>
      </c>
      <c r="L5523" s="279" t="s">
        <v>404</v>
      </c>
      <c r="M5523" s="315" t="s">
        <v>394</v>
      </c>
      <c r="N5523" s="315" t="s">
        <v>394</v>
      </c>
      <c r="O5523" s="315" t="s">
        <v>394</v>
      </c>
      <c r="P5523" s="315">
        <v>0</v>
      </c>
      <c r="Q5523" s="311"/>
      <c r="S5523" s="315" t="s">
        <v>394</v>
      </c>
      <c r="T5523" s="315" t="s">
        <v>394</v>
      </c>
      <c r="AC5523" s="315" t="s">
        <v>394</v>
      </c>
      <c r="AF5523" s="317">
        <f>IFERROR(VLOOKUP(A5523,'[1]قوائم الترجمة'!AC$2:AD$2397,1,0),"م")</f>
        <v>124739</v>
      </c>
      <c r="AG5523" s="239"/>
      <c r="AH5523" s="240"/>
      <c r="AI5523" s="240"/>
      <c r="AJ5523" s="240"/>
      <c r="AL5523" s="267"/>
      <c r="AM5523" s="235"/>
      <c r="AO5523" s="241"/>
      <c r="AU5523" s="234"/>
    </row>
    <row r="5524" spans="1:47" ht="21.6" x14ac:dyDescent="0.65">
      <c r="A5524" s="278">
        <v>124740</v>
      </c>
      <c r="B5524" s="279" t="s">
        <v>7662</v>
      </c>
      <c r="C5524" s="279" t="s">
        <v>577</v>
      </c>
      <c r="D5524" s="279" t="s">
        <v>5278</v>
      </c>
      <c r="E5524" s="279" t="s">
        <v>394</v>
      </c>
      <c r="F5524" s="303"/>
      <c r="G5524" s="303"/>
      <c r="H5524" s="279" t="s">
        <v>394</v>
      </c>
      <c r="I5524" s="315" t="s">
        <v>67</v>
      </c>
      <c r="J5524" s="279" t="s">
        <v>394</v>
      </c>
      <c r="K5524" s="279" t="s">
        <v>394</v>
      </c>
      <c r="L5524" s="279" t="s">
        <v>394</v>
      </c>
      <c r="M5524" s="315" t="s">
        <v>394</v>
      </c>
      <c r="N5524" s="315" t="s">
        <v>394</v>
      </c>
      <c r="O5524" s="315" t="s">
        <v>394</v>
      </c>
      <c r="P5524" s="315" t="s">
        <v>394</v>
      </c>
      <c r="Q5524" s="315" t="s">
        <v>394</v>
      </c>
      <c r="R5524" s="315" t="s">
        <v>394</v>
      </c>
      <c r="S5524" s="315" t="s">
        <v>394</v>
      </c>
      <c r="T5524" s="315" t="s">
        <v>394</v>
      </c>
      <c r="U5524" s="315" t="s">
        <v>394</v>
      </c>
      <c r="V5524" s="315" t="s">
        <v>394</v>
      </c>
      <c r="W5524" s="315" t="s">
        <v>394</v>
      </c>
      <c r="X5524" s="315" t="s">
        <v>394</v>
      </c>
      <c r="Y5524" s="281"/>
      <c r="Z5524" s="315" t="s">
        <v>394</v>
      </c>
      <c r="AA5524" s="315" t="s">
        <v>394</v>
      </c>
      <c r="AB5524" s="281"/>
      <c r="AC5524" s="315" t="s">
        <v>394</v>
      </c>
      <c r="AF5524" s="317" t="str">
        <f>IFERROR(VLOOKUP(A5524,'[1]قوائم الترجمة'!AC$2:AD$2397,1,0),"م")</f>
        <v>م</v>
      </c>
      <c r="AG5524" s="239"/>
      <c r="AH5524" s="240"/>
      <c r="AI5524" s="240"/>
      <c r="AJ5524" s="240"/>
      <c r="AL5524" s="267"/>
      <c r="AM5524" s="235"/>
      <c r="AO5524" s="241"/>
      <c r="AU5524" s="234"/>
    </row>
    <row r="5525" spans="1:47" ht="21.6" x14ac:dyDescent="0.65">
      <c r="A5525" s="278">
        <v>124741</v>
      </c>
      <c r="B5525" s="279" t="s">
        <v>7719</v>
      </c>
      <c r="C5525" s="279" t="s">
        <v>78</v>
      </c>
      <c r="D5525" s="279" t="s">
        <v>10397</v>
      </c>
      <c r="E5525" s="279" t="s">
        <v>394</v>
      </c>
      <c r="F5525" s="303"/>
      <c r="G5525" s="303"/>
      <c r="H5525" s="279" t="s">
        <v>394</v>
      </c>
      <c r="I5525" s="315" t="s">
        <v>538</v>
      </c>
      <c r="J5525" s="279" t="s">
        <v>394</v>
      </c>
      <c r="K5525" s="279" t="s">
        <v>394</v>
      </c>
      <c r="L5525" s="279" t="s">
        <v>394</v>
      </c>
      <c r="M5525" s="315" t="s">
        <v>394</v>
      </c>
      <c r="N5525" s="315" t="s">
        <v>394</v>
      </c>
      <c r="O5525" s="315" t="s">
        <v>394</v>
      </c>
      <c r="P5525" s="315" t="s">
        <v>394</v>
      </c>
      <c r="Q5525" s="315" t="s">
        <v>394</v>
      </c>
      <c r="R5525" s="315" t="s">
        <v>394</v>
      </c>
      <c r="S5525" s="315" t="s">
        <v>394</v>
      </c>
      <c r="T5525" s="315" t="s">
        <v>394</v>
      </c>
      <c r="U5525" s="315" t="s">
        <v>394</v>
      </c>
      <c r="V5525" s="315" t="s">
        <v>394</v>
      </c>
      <c r="W5525" s="315" t="s">
        <v>394</v>
      </c>
      <c r="X5525" s="315" t="s">
        <v>394</v>
      </c>
      <c r="Y5525" s="281"/>
      <c r="Z5525" s="315" t="s">
        <v>394</v>
      </c>
      <c r="AA5525" s="315" t="s">
        <v>394</v>
      </c>
      <c r="AB5525" s="281"/>
      <c r="AC5525" s="315" t="s">
        <v>394</v>
      </c>
      <c r="AF5525" s="317" t="str">
        <f>IFERROR(VLOOKUP(A5525,'[1]قوائم الترجمة'!AC$2:AD$2397,1,0),"م")</f>
        <v>م</v>
      </c>
      <c r="AG5525" s="239"/>
      <c r="AH5525" s="240"/>
      <c r="AI5525" s="240"/>
      <c r="AJ5525" s="240"/>
      <c r="AL5525" s="267"/>
      <c r="AM5525" s="235"/>
      <c r="AO5525" s="241"/>
      <c r="AU5525" s="234"/>
    </row>
    <row r="5526" spans="1:47" ht="21.6" x14ac:dyDescent="0.65">
      <c r="A5526" s="278">
        <v>124742</v>
      </c>
      <c r="B5526" s="279" t="s">
        <v>6328</v>
      </c>
      <c r="C5526" s="279" t="s">
        <v>78</v>
      </c>
      <c r="D5526" s="279" t="s">
        <v>277</v>
      </c>
      <c r="E5526" s="279" t="s">
        <v>394</v>
      </c>
      <c r="F5526" s="303"/>
      <c r="G5526" s="303"/>
      <c r="H5526" s="279" t="s">
        <v>394</v>
      </c>
      <c r="I5526" s="315" t="s">
        <v>540</v>
      </c>
      <c r="J5526" s="279" t="s">
        <v>394</v>
      </c>
      <c r="K5526" s="279" t="s">
        <v>394</v>
      </c>
      <c r="L5526" s="279" t="s">
        <v>394</v>
      </c>
      <c r="M5526" s="315" t="s">
        <v>394</v>
      </c>
      <c r="N5526" s="315" t="s">
        <v>394</v>
      </c>
      <c r="O5526" s="315" t="s">
        <v>394</v>
      </c>
      <c r="P5526" s="315" t="s">
        <v>394</v>
      </c>
      <c r="Q5526" s="315" t="s">
        <v>394</v>
      </c>
      <c r="R5526" s="315" t="s">
        <v>394</v>
      </c>
      <c r="S5526" s="315" t="s">
        <v>394</v>
      </c>
      <c r="T5526" s="315" t="s">
        <v>394</v>
      </c>
      <c r="U5526" s="315" t="s">
        <v>394</v>
      </c>
      <c r="V5526" s="315" t="s">
        <v>394</v>
      </c>
      <c r="W5526" s="315" t="s">
        <v>394</v>
      </c>
      <c r="X5526" s="315" t="s">
        <v>394</v>
      </c>
      <c r="Y5526" s="281"/>
      <c r="Z5526" s="315" t="s">
        <v>394</v>
      </c>
      <c r="AA5526" s="315" t="s">
        <v>394</v>
      </c>
      <c r="AB5526" s="281"/>
      <c r="AC5526" s="315" t="s">
        <v>394</v>
      </c>
      <c r="AF5526" s="317" t="str">
        <f>IFERROR(VLOOKUP(A5526,'[1]قوائم الترجمة'!AC$2:AD$2397,1,0),"م")</f>
        <v>م</v>
      </c>
      <c r="AG5526" s="239"/>
      <c r="AH5526" s="240"/>
      <c r="AI5526" s="240"/>
      <c r="AJ5526" s="240"/>
      <c r="AL5526" s="267"/>
      <c r="AM5526" s="235"/>
      <c r="AO5526" s="241"/>
      <c r="AU5526" s="234"/>
    </row>
    <row r="5527" spans="1:47" ht="21.6" x14ac:dyDescent="0.65">
      <c r="A5527" s="313" t="s">
        <v>8906</v>
      </c>
      <c r="B5527" s="313" t="s">
        <v>8907</v>
      </c>
      <c r="C5527" s="313" t="s">
        <v>8908</v>
      </c>
      <c r="D5527" s="313" t="s">
        <v>8909</v>
      </c>
      <c r="E5527" s="313" t="s">
        <v>8910</v>
      </c>
      <c r="F5527" s="313" t="s">
        <v>8911</v>
      </c>
      <c r="G5527" s="313" t="s">
        <v>8912</v>
      </c>
      <c r="H5527" s="313" t="s">
        <v>8913</v>
      </c>
      <c r="I5527" s="320" t="s">
        <v>8914</v>
      </c>
      <c r="J5527" s="313" t="s">
        <v>8915</v>
      </c>
      <c r="K5527" s="313" t="s">
        <v>8916</v>
      </c>
      <c r="L5527" s="313" t="s">
        <v>8917</v>
      </c>
      <c r="M5527" s="320" t="s">
        <v>8918</v>
      </c>
      <c r="N5527" s="320" t="s">
        <v>8919</v>
      </c>
      <c r="O5527" s="320" t="s">
        <v>8920</v>
      </c>
      <c r="P5527" s="320" t="s">
        <v>8921</v>
      </c>
      <c r="Q5527" s="320" t="s">
        <v>8922</v>
      </c>
      <c r="R5527" s="320" t="s">
        <v>8923</v>
      </c>
      <c r="S5527" s="320" t="s">
        <v>8924</v>
      </c>
      <c r="T5527" s="320" t="s">
        <v>8925</v>
      </c>
      <c r="AF5527" s="317" t="str">
        <f>IFERROR(VLOOKUP(A5527,'[1]قوائم الترجمة'!AC$2:AD$2397,1,0),"م")</f>
        <v>م</v>
      </c>
      <c r="AG5527" s="239"/>
      <c r="AH5527" s="240"/>
      <c r="AI5527" s="240"/>
      <c r="AJ5527" s="240"/>
      <c r="AL5527" s="267"/>
      <c r="AM5527" s="235"/>
      <c r="AO5527" s="241"/>
      <c r="AU5527" s="234"/>
    </row>
    <row r="5528" spans="1:47" ht="21.6" x14ac:dyDescent="0.65">
      <c r="A5528" s="303" t="s">
        <v>8363</v>
      </c>
      <c r="B5528" s="303" t="s">
        <v>56</v>
      </c>
      <c r="C5528" s="303" t="s">
        <v>49</v>
      </c>
      <c r="D5528" s="303" t="s">
        <v>50</v>
      </c>
      <c r="E5528" s="303" t="s">
        <v>11</v>
      </c>
      <c r="F5528" s="318" t="s">
        <v>51</v>
      </c>
      <c r="G5528" s="303" t="s">
        <v>6</v>
      </c>
      <c r="H5528" s="303" t="s">
        <v>10</v>
      </c>
      <c r="I5528" t="s">
        <v>9</v>
      </c>
      <c r="J5528" s="303" t="s">
        <v>12</v>
      </c>
      <c r="K5528" s="303" t="s">
        <v>53</v>
      </c>
      <c r="L5528" s="303" t="s">
        <v>54</v>
      </c>
      <c r="M5528" t="s">
        <v>57</v>
      </c>
      <c r="N5528" t="s">
        <v>59</v>
      </c>
      <c r="O5528" t="s">
        <v>60</v>
      </c>
      <c r="P5528" t="s">
        <v>44</v>
      </c>
      <c r="Q5528" t="s">
        <v>231</v>
      </c>
      <c r="R5528" t="s">
        <v>405</v>
      </c>
      <c r="S5528" t="s">
        <v>406</v>
      </c>
      <c r="T5528" t="s">
        <v>407</v>
      </c>
      <c r="U5528" t="s">
        <v>408</v>
      </c>
      <c r="V5528" t="s">
        <v>807</v>
      </c>
      <c r="W5528" t="s">
        <v>808</v>
      </c>
      <c r="X5528" t="s">
        <v>809</v>
      </c>
      <c r="Y5528" t="s">
        <v>844</v>
      </c>
      <c r="Z5528" t="s">
        <v>856</v>
      </c>
      <c r="AA5528" t="s">
        <v>976</v>
      </c>
      <c r="AB5528" t="s">
        <v>1269</v>
      </c>
      <c r="AF5528" t="s">
        <v>8365</v>
      </c>
      <c r="AG5528" s="239"/>
      <c r="AH5528" s="240"/>
      <c r="AI5528" s="240"/>
      <c r="AJ5528" s="240"/>
      <c r="AL5528" s="267"/>
      <c r="AM5528" s="235"/>
      <c r="AO5528" s="241"/>
      <c r="AU5528" s="234"/>
    </row>
    <row r="5529" spans="1:47" ht="33" x14ac:dyDescent="0.65">
      <c r="A5529" s="312"/>
      <c r="B5529" s="279" t="s">
        <v>9786</v>
      </c>
      <c r="C5529" s="279" t="s">
        <v>9787</v>
      </c>
      <c r="D5529" s="279" t="s">
        <v>9788</v>
      </c>
      <c r="E5529" s="279" t="s">
        <v>9789</v>
      </c>
      <c r="F5529" s="279" t="s">
        <v>7215</v>
      </c>
      <c r="G5529" s="279" t="s">
        <v>9790</v>
      </c>
      <c r="H5529" s="279" t="s">
        <v>404</v>
      </c>
      <c r="I5529" s="315" t="s">
        <v>7891</v>
      </c>
      <c r="J5529" s="279" t="s">
        <v>394</v>
      </c>
      <c r="K5529" s="312"/>
      <c r="L5529" s="279" t="s">
        <v>394</v>
      </c>
      <c r="M5529" s="315" t="s">
        <v>394</v>
      </c>
      <c r="N5529" s="315" t="s">
        <v>425</v>
      </c>
      <c r="O5529" s="315" t="s">
        <v>402</v>
      </c>
      <c r="P5529" s="315" t="e">
        <v>#N/A</v>
      </c>
      <c r="Q5529" s="311"/>
      <c r="S5529" s="315"/>
      <c r="T5529" s="315"/>
      <c r="AC5529" s="315"/>
      <c r="AF5529" s="317" t="str">
        <f>IFERROR(VLOOKUP(A5529,'[1]قوائم الترجمة'!AC$2:AD$2397,1,0),"م")</f>
        <v>م</v>
      </c>
      <c r="AG5529" s="239"/>
      <c r="AH5529" s="240"/>
      <c r="AI5529" s="240"/>
      <c r="AJ5529" s="240"/>
      <c r="AL5529" s="267"/>
      <c r="AM5529" s="235"/>
      <c r="AO5529" s="241"/>
      <c r="AU5529" s="234"/>
    </row>
    <row r="5530" spans="1:47" ht="21.6" x14ac:dyDescent="0.65">
      <c r="A5530" s="239"/>
      <c r="B5530" s="240"/>
      <c r="C5530" s="240"/>
      <c r="D5530" s="240"/>
      <c r="G5530" s="235"/>
      <c r="I5530" s="241"/>
      <c r="O5530" s="234"/>
    </row>
    <row r="5531" spans="1:47" ht="21.6" x14ac:dyDescent="0.65">
      <c r="A5531" s="239"/>
      <c r="B5531" s="240"/>
      <c r="C5531" s="240"/>
      <c r="D5531" s="240"/>
      <c r="G5531" s="235"/>
      <c r="I5531" s="241"/>
      <c r="O5531" s="234"/>
    </row>
    <row r="5532" spans="1:47" ht="21.6" x14ac:dyDescent="0.65">
      <c r="A5532" s="239"/>
      <c r="B5532" s="240"/>
      <c r="C5532" s="240"/>
      <c r="D5532" s="240"/>
      <c r="G5532" s="235"/>
      <c r="I5532" s="241"/>
      <c r="O5532" s="234"/>
    </row>
    <row r="5533" spans="1:47" ht="21.6" x14ac:dyDescent="0.65">
      <c r="A5533" s="239"/>
      <c r="B5533" s="240"/>
      <c r="C5533" s="240"/>
      <c r="D5533" s="240"/>
      <c r="G5533" s="235"/>
      <c r="I5533" s="241"/>
      <c r="O5533" s="234"/>
    </row>
    <row r="5534" spans="1:47" ht="21.6" x14ac:dyDescent="0.65">
      <c r="A5534" s="239"/>
      <c r="B5534" s="240"/>
      <c r="C5534" s="240"/>
      <c r="D5534" s="240"/>
      <c r="G5534" s="235"/>
      <c r="I5534" s="241"/>
      <c r="O5534" s="234"/>
    </row>
    <row r="5535" spans="1:47" ht="21.6" x14ac:dyDescent="0.65">
      <c r="A5535" s="239"/>
      <c r="B5535" s="240"/>
      <c r="C5535" s="240"/>
      <c r="D5535" s="240"/>
      <c r="G5535" s="235"/>
      <c r="I5535" s="241"/>
      <c r="O5535" s="234"/>
    </row>
    <row r="5536" spans="1:47" ht="21.6" x14ac:dyDescent="0.65">
      <c r="A5536" s="239"/>
      <c r="B5536" s="240"/>
      <c r="C5536" s="240"/>
      <c r="D5536" s="240"/>
      <c r="G5536" s="235"/>
      <c r="I5536" s="241"/>
      <c r="O5536" s="234"/>
    </row>
    <row r="5537" spans="1:15" ht="21.6" x14ac:dyDescent="0.65">
      <c r="A5537" s="239"/>
      <c r="B5537" s="240"/>
      <c r="C5537" s="240"/>
      <c r="D5537" s="240"/>
      <c r="G5537" s="235"/>
      <c r="I5537" s="241"/>
      <c r="O5537" s="234"/>
    </row>
    <row r="5538" spans="1:15" ht="21.6" x14ac:dyDescent="0.65">
      <c r="A5538" s="239"/>
      <c r="B5538" s="240"/>
      <c r="C5538" s="240"/>
      <c r="D5538" s="240"/>
      <c r="G5538" s="235"/>
      <c r="I5538" s="241"/>
      <c r="O5538" s="234"/>
    </row>
    <row r="5539" spans="1:15" ht="21.6" x14ac:dyDescent="0.65">
      <c r="A5539" s="239"/>
      <c r="B5539" s="240"/>
      <c r="C5539" s="240"/>
      <c r="D5539" s="240"/>
      <c r="G5539" s="235"/>
      <c r="I5539" s="241"/>
      <c r="O5539" s="234"/>
    </row>
    <row r="5540" spans="1:15" ht="21.6" x14ac:dyDescent="0.65">
      <c r="A5540" s="239"/>
      <c r="B5540" s="240"/>
      <c r="C5540" s="240"/>
      <c r="D5540" s="240"/>
      <c r="G5540" s="235"/>
      <c r="I5540" s="241"/>
      <c r="O5540" s="234"/>
    </row>
    <row r="5541" spans="1:15" ht="21.6" x14ac:dyDescent="0.65">
      <c r="A5541" s="239"/>
      <c r="B5541" s="240"/>
      <c r="C5541" s="240"/>
      <c r="D5541" s="240"/>
      <c r="G5541" s="235"/>
      <c r="I5541" s="241"/>
      <c r="O5541" s="234"/>
    </row>
    <row r="5542" spans="1:15" ht="21.6" x14ac:dyDescent="0.65">
      <c r="A5542" s="239"/>
      <c r="B5542" s="240"/>
      <c r="C5542" s="240"/>
      <c r="D5542" s="240"/>
      <c r="G5542" s="235"/>
      <c r="I5542" s="241"/>
      <c r="O5542" s="234"/>
    </row>
    <row r="5543" spans="1:15" ht="21.6" x14ac:dyDescent="0.65">
      <c r="A5543" s="239"/>
      <c r="B5543" s="240"/>
      <c r="C5543" s="240"/>
      <c r="D5543" s="240"/>
      <c r="G5543" s="235"/>
      <c r="I5543" s="241"/>
      <c r="O5543" s="234"/>
    </row>
    <row r="5544" spans="1:15" ht="21.6" x14ac:dyDescent="0.65">
      <c r="A5544" s="239"/>
      <c r="B5544" s="240"/>
      <c r="C5544" s="240"/>
      <c r="D5544" s="240"/>
      <c r="G5544" s="235"/>
      <c r="I5544" s="241"/>
      <c r="O5544" s="234"/>
    </row>
    <row r="5545" spans="1:15" ht="21.6" x14ac:dyDescent="0.65">
      <c r="A5545" s="239"/>
      <c r="B5545" s="240"/>
      <c r="C5545" s="240"/>
      <c r="D5545" s="240"/>
      <c r="G5545" s="235"/>
      <c r="I5545" s="241"/>
      <c r="O5545" s="234"/>
    </row>
    <row r="5546" spans="1:15" ht="21.6" x14ac:dyDescent="0.65">
      <c r="A5546" s="239"/>
      <c r="B5546" s="240"/>
      <c r="C5546" s="240"/>
      <c r="D5546" s="240"/>
      <c r="G5546" s="235"/>
      <c r="I5546" s="241"/>
      <c r="O5546" s="234"/>
    </row>
    <row r="5547" spans="1:15" ht="21.6" x14ac:dyDescent="0.65">
      <c r="A5547" s="239"/>
      <c r="B5547" s="240"/>
      <c r="C5547" s="240"/>
      <c r="D5547" s="240"/>
      <c r="G5547" s="235"/>
      <c r="I5547" s="241"/>
      <c r="O5547" s="234"/>
    </row>
    <row r="5548" spans="1:15" ht="21.6" x14ac:dyDescent="0.65">
      <c r="A5548" s="239"/>
      <c r="B5548" s="240"/>
      <c r="C5548" s="240"/>
      <c r="D5548" s="240"/>
      <c r="G5548" s="235"/>
      <c r="I5548" s="241"/>
      <c r="O5548" s="234"/>
    </row>
    <row r="5549" spans="1:15" ht="21.6" x14ac:dyDescent="0.65">
      <c r="A5549" s="239"/>
      <c r="B5549" s="240"/>
      <c r="C5549" s="240"/>
      <c r="D5549" s="240"/>
      <c r="G5549" s="235"/>
      <c r="I5549" s="241"/>
      <c r="O5549" s="234"/>
    </row>
    <row r="5550" spans="1:15" ht="21.6" x14ac:dyDescent="0.65">
      <c r="A5550" s="239"/>
      <c r="B5550" s="240"/>
      <c r="C5550" s="240"/>
      <c r="D5550" s="240"/>
      <c r="G5550" s="235"/>
      <c r="I5550" s="241"/>
      <c r="O5550" s="234"/>
    </row>
    <row r="5551" spans="1:15" ht="21.6" x14ac:dyDescent="0.65">
      <c r="A5551" s="239"/>
      <c r="B5551" s="240"/>
      <c r="C5551" s="240"/>
      <c r="D5551" s="240"/>
      <c r="G5551" s="235"/>
      <c r="I5551" s="241"/>
      <c r="O5551" s="234"/>
    </row>
    <row r="5552" spans="1:15" ht="21.6" x14ac:dyDescent="0.65">
      <c r="A5552" s="239"/>
      <c r="B5552" s="240"/>
      <c r="C5552" s="240"/>
      <c r="D5552" s="240"/>
      <c r="G5552" s="235"/>
      <c r="I5552" s="241"/>
      <c r="O5552" s="234"/>
    </row>
    <row r="5553" spans="1:15" ht="21.6" x14ac:dyDescent="0.65">
      <c r="A5553" s="239"/>
      <c r="B5553" s="240"/>
      <c r="C5553" s="240"/>
      <c r="D5553" s="240"/>
      <c r="G5553" s="235"/>
      <c r="I5553" s="241"/>
      <c r="O5553" s="234"/>
    </row>
    <row r="5554" spans="1:15" ht="21.6" x14ac:dyDescent="0.65">
      <c r="A5554" s="239"/>
      <c r="B5554" s="240"/>
      <c r="C5554" s="240"/>
      <c r="D5554" s="240"/>
      <c r="G5554" s="235"/>
      <c r="I5554" s="241"/>
      <c r="O5554" s="234"/>
    </row>
    <row r="5555" spans="1:15" ht="21.6" x14ac:dyDescent="0.65">
      <c r="A5555" s="239"/>
      <c r="B5555" s="240"/>
      <c r="C5555" s="240"/>
      <c r="D5555" s="240"/>
      <c r="G5555" s="235"/>
      <c r="I5555" s="241"/>
      <c r="O5555" s="234"/>
    </row>
    <row r="5556" spans="1:15" ht="21.6" x14ac:dyDescent="0.65">
      <c r="A5556" s="239"/>
      <c r="B5556" s="240"/>
      <c r="C5556" s="240"/>
      <c r="D5556" s="240"/>
      <c r="G5556" s="235"/>
      <c r="I5556" s="241"/>
      <c r="O5556" s="234"/>
    </row>
    <row r="5557" spans="1:15" ht="21.6" x14ac:dyDescent="0.65">
      <c r="A5557" s="239"/>
      <c r="B5557" s="240"/>
      <c r="C5557" s="240"/>
      <c r="D5557" s="240"/>
      <c r="G5557" s="235"/>
      <c r="I5557" s="241"/>
      <c r="O5557" s="234"/>
    </row>
    <row r="5558" spans="1:15" ht="21.6" x14ac:dyDescent="0.65">
      <c r="A5558" s="239"/>
      <c r="B5558" s="240"/>
      <c r="C5558" s="240"/>
      <c r="D5558" s="240"/>
      <c r="G5558" s="235"/>
      <c r="I5558" s="241"/>
      <c r="O5558" s="234"/>
    </row>
    <row r="5559" spans="1:15" ht="21.6" x14ac:dyDescent="0.65">
      <c r="A5559" s="239"/>
      <c r="B5559" s="240"/>
      <c r="C5559" s="240"/>
      <c r="D5559" s="240"/>
      <c r="G5559" s="235"/>
      <c r="I5559" s="241"/>
      <c r="O5559" s="234"/>
    </row>
    <row r="5560" spans="1:15" ht="21.6" x14ac:dyDescent="0.65">
      <c r="A5560" s="239"/>
      <c r="B5560" s="240"/>
      <c r="C5560" s="240"/>
      <c r="D5560" s="240"/>
      <c r="G5560" s="235"/>
      <c r="I5560" s="241"/>
      <c r="O5560" s="234"/>
    </row>
    <row r="5561" spans="1:15" ht="21.6" x14ac:dyDescent="0.65">
      <c r="A5561" s="239"/>
      <c r="B5561" s="240"/>
      <c r="C5561" s="240"/>
      <c r="D5561" s="240"/>
      <c r="G5561" s="235"/>
      <c r="I5561" s="241"/>
      <c r="O5561" s="234"/>
    </row>
    <row r="5562" spans="1:15" ht="21.6" x14ac:dyDescent="0.65">
      <c r="A5562" s="239"/>
      <c r="B5562" s="240"/>
      <c r="C5562" s="240"/>
      <c r="D5562" s="240"/>
      <c r="G5562" s="235"/>
      <c r="I5562" s="241"/>
      <c r="O5562" s="234"/>
    </row>
    <row r="5563" spans="1:15" ht="21.6" x14ac:dyDescent="0.65">
      <c r="A5563" s="256"/>
      <c r="B5563" s="240"/>
      <c r="C5563" s="240"/>
      <c r="D5563" s="240"/>
      <c r="G5563" s="235"/>
      <c r="I5563" s="241"/>
      <c r="O5563" s="234"/>
    </row>
    <row r="5564" spans="1:15" ht="21.6" x14ac:dyDescent="0.65">
      <c r="A5564" s="239"/>
      <c r="B5564" s="240"/>
      <c r="C5564" s="240"/>
      <c r="D5564" s="240"/>
      <c r="G5564" s="235"/>
      <c r="I5564" s="241"/>
      <c r="O5564" s="234"/>
    </row>
    <row r="5565" spans="1:15" ht="21.6" x14ac:dyDescent="0.65">
      <c r="A5565" s="239"/>
      <c r="B5565" s="240"/>
      <c r="C5565" s="240"/>
      <c r="D5565" s="240"/>
      <c r="G5565" s="235"/>
      <c r="I5565" s="241"/>
      <c r="O5565" s="234"/>
    </row>
    <row r="5566" spans="1:15" ht="21.6" x14ac:dyDescent="0.65">
      <c r="A5566" s="239"/>
      <c r="B5566" s="240"/>
      <c r="C5566" s="240"/>
      <c r="D5566" s="240"/>
      <c r="G5566" s="235"/>
      <c r="I5566" s="241"/>
      <c r="O5566" s="234"/>
    </row>
    <row r="5567" spans="1:15" ht="21.6" x14ac:dyDescent="0.65">
      <c r="A5567" s="239"/>
      <c r="B5567" s="240"/>
      <c r="C5567" s="240"/>
      <c r="D5567" s="240"/>
      <c r="G5567" s="235"/>
      <c r="I5567" s="241"/>
      <c r="O5567" s="234"/>
    </row>
    <row r="5568" spans="1:15" ht="21.6" x14ac:dyDescent="0.65">
      <c r="A5568" s="239"/>
      <c r="B5568" s="240"/>
      <c r="C5568" s="240"/>
      <c r="D5568" s="240"/>
      <c r="G5568" s="235"/>
      <c r="I5568" s="241"/>
      <c r="O5568" s="234"/>
    </row>
    <row r="5569" spans="1:15" ht="21.6" x14ac:dyDescent="0.65">
      <c r="A5569" s="239"/>
      <c r="B5569" s="240"/>
      <c r="C5569" s="240"/>
      <c r="D5569" s="240"/>
      <c r="G5569" s="235"/>
      <c r="I5569" s="241"/>
      <c r="O5569" s="234"/>
    </row>
    <row r="5570" spans="1:15" ht="21.6" x14ac:dyDescent="0.65">
      <c r="A5570" s="239"/>
      <c r="B5570" s="240"/>
      <c r="C5570" s="240"/>
      <c r="D5570" s="240"/>
      <c r="G5570" s="235"/>
      <c r="I5570" s="241"/>
      <c r="O5570" s="234"/>
    </row>
    <row r="5571" spans="1:15" ht="21.6" x14ac:dyDescent="0.65">
      <c r="A5571" s="239"/>
      <c r="B5571" s="240"/>
      <c r="C5571" s="240"/>
      <c r="D5571" s="240"/>
      <c r="G5571" s="235"/>
      <c r="I5571" s="241"/>
      <c r="O5571" s="234"/>
    </row>
    <row r="5572" spans="1:15" ht="21.6" x14ac:dyDescent="0.65">
      <c r="A5572" s="239"/>
      <c r="B5572" s="240"/>
      <c r="C5572" s="240"/>
      <c r="D5572" s="240"/>
      <c r="G5572" s="235"/>
      <c r="I5572" s="241"/>
      <c r="O5572" s="234"/>
    </row>
    <row r="5573" spans="1:15" ht="21.6" x14ac:dyDescent="0.65">
      <c r="A5573" s="239"/>
      <c r="B5573" s="240"/>
      <c r="C5573" s="240"/>
      <c r="D5573" s="240"/>
      <c r="G5573" s="235"/>
      <c r="I5573" s="241"/>
      <c r="O5573" s="234"/>
    </row>
    <row r="5574" spans="1:15" ht="21.6" x14ac:dyDescent="0.65">
      <c r="A5574" s="239"/>
      <c r="B5574" s="240"/>
      <c r="C5574" s="240"/>
      <c r="D5574" s="240"/>
      <c r="G5574" s="235"/>
      <c r="I5574" s="241"/>
      <c r="O5574" s="234"/>
    </row>
    <row r="5575" spans="1:15" ht="21.6" x14ac:dyDescent="0.65">
      <c r="A5575" s="239"/>
      <c r="B5575" s="240"/>
      <c r="C5575" s="240"/>
      <c r="D5575" s="240"/>
      <c r="G5575" s="235"/>
      <c r="I5575" s="241"/>
      <c r="O5575" s="234"/>
    </row>
    <row r="5576" spans="1:15" ht="21.6" x14ac:dyDescent="0.65">
      <c r="A5576" s="239"/>
      <c r="B5576" s="240"/>
      <c r="C5576" s="240"/>
      <c r="D5576" s="240"/>
      <c r="G5576" s="235"/>
      <c r="I5576" s="241"/>
      <c r="O5576" s="234"/>
    </row>
    <row r="5577" spans="1:15" ht="21.6" x14ac:dyDescent="0.65">
      <c r="A5577" s="239"/>
      <c r="B5577" s="240"/>
      <c r="C5577" s="240"/>
      <c r="D5577" s="240"/>
      <c r="G5577" s="235"/>
      <c r="I5577" s="241"/>
      <c r="O5577" s="234"/>
    </row>
    <row r="5578" spans="1:15" ht="21.6" x14ac:dyDescent="0.65">
      <c r="A5578" s="239"/>
      <c r="B5578" s="240"/>
      <c r="C5578" s="240"/>
      <c r="D5578" s="240"/>
      <c r="G5578" s="235"/>
      <c r="I5578" s="241"/>
      <c r="O5578" s="234"/>
    </row>
    <row r="5579" spans="1:15" ht="21.6" x14ac:dyDescent="0.65">
      <c r="A5579" s="239"/>
      <c r="B5579" s="240"/>
      <c r="C5579" s="240"/>
      <c r="D5579" s="240"/>
      <c r="G5579" s="235"/>
      <c r="I5579" s="241"/>
      <c r="O5579" s="234"/>
    </row>
    <row r="5580" spans="1:15" ht="21.6" x14ac:dyDescent="0.65">
      <c r="A5580" s="239"/>
      <c r="B5580" s="240"/>
      <c r="C5580" s="240"/>
      <c r="D5580" s="240"/>
      <c r="G5580" s="235"/>
      <c r="I5580" s="241"/>
      <c r="O5580" s="234"/>
    </row>
    <row r="5581" spans="1:15" ht="21.6" x14ac:dyDescent="0.65">
      <c r="A5581" s="239"/>
      <c r="B5581" s="240"/>
      <c r="C5581" s="240"/>
      <c r="D5581" s="240"/>
      <c r="G5581" s="235"/>
      <c r="I5581" s="241"/>
      <c r="O5581" s="234"/>
    </row>
    <row r="5582" spans="1:15" ht="21.6" x14ac:dyDescent="0.65">
      <c r="A5582" s="239"/>
      <c r="B5582" s="240"/>
      <c r="C5582" s="240"/>
      <c r="D5582" s="240"/>
      <c r="G5582" s="235"/>
      <c r="I5582" s="241"/>
      <c r="O5582" s="234"/>
    </row>
    <row r="5583" spans="1:15" ht="21.6" x14ac:dyDescent="0.65">
      <c r="A5583" s="239"/>
      <c r="B5583" s="240"/>
      <c r="C5583" s="240"/>
      <c r="D5583" s="240"/>
      <c r="G5583" s="235"/>
      <c r="I5583" s="241"/>
      <c r="O5583" s="234"/>
    </row>
    <row r="5584" spans="1:15" ht="21.6" x14ac:dyDescent="0.65">
      <c r="A5584" s="239"/>
      <c r="B5584" s="240"/>
      <c r="C5584" s="240"/>
      <c r="D5584" s="240"/>
      <c r="G5584" s="235"/>
      <c r="I5584" s="241"/>
      <c r="O5584" s="234"/>
    </row>
    <row r="5585" spans="1:15" ht="21.6" x14ac:dyDescent="0.65">
      <c r="A5585" s="239"/>
      <c r="B5585" s="240"/>
      <c r="C5585" s="240"/>
      <c r="D5585" s="240"/>
      <c r="G5585" s="235"/>
      <c r="I5585" s="241"/>
      <c r="O5585" s="234"/>
    </row>
    <row r="5586" spans="1:15" ht="21.6" x14ac:dyDescent="0.65">
      <c r="A5586" s="239"/>
      <c r="B5586" s="240"/>
      <c r="C5586" s="240"/>
      <c r="D5586" s="240"/>
      <c r="G5586" s="235"/>
      <c r="I5586" s="241"/>
      <c r="O5586" s="234"/>
    </row>
    <row r="5587" spans="1:15" ht="21.6" x14ac:dyDescent="0.65">
      <c r="A5587" s="239"/>
      <c r="B5587" s="240"/>
      <c r="C5587" s="240"/>
      <c r="D5587" s="240"/>
      <c r="G5587" s="235"/>
      <c r="I5587" s="241"/>
      <c r="O5587" s="234"/>
    </row>
    <row r="5588" spans="1:15" ht="21.6" x14ac:dyDescent="0.65">
      <c r="A5588" s="239"/>
      <c r="B5588" s="240"/>
      <c r="C5588" s="240"/>
      <c r="D5588" s="240"/>
      <c r="G5588" s="235"/>
      <c r="I5588" s="241"/>
      <c r="O5588" s="234"/>
    </row>
    <row r="5589" spans="1:15" ht="21.6" x14ac:dyDescent="0.65">
      <c r="A5589" s="239"/>
      <c r="B5589" s="240"/>
      <c r="C5589" s="240"/>
      <c r="D5589" s="240"/>
      <c r="G5589" s="235"/>
      <c r="I5589" s="241"/>
      <c r="O5589" s="234"/>
    </row>
    <row r="5590" spans="1:15" ht="21.6" x14ac:dyDescent="0.65">
      <c r="A5590" s="239"/>
      <c r="B5590" s="240"/>
      <c r="C5590" s="240"/>
      <c r="D5590" s="240"/>
      <c r="G5590" s="235"/>
      <c r="I5590" s="241"/>
      <c r="O5590" s="234"/>
    </row>
    <row r="5591" spans="1:15" ht="21.6" x14ac:dyDescent="0.65">
      <c r="A5591" s="239"/>
      <c r="B5591" s="240"/>
      <c r="C5591" s="240"/>
      <c r="D5591" s="240"/>
      <c r="G5591" s="235"/>
      <c r="I5591" s="241"/>
      <c r="O5591" s="234"/>
    </row>
    <row r="5592" spans="1:15" ht="21.6" x14ac:dyDescent="0.65">
      <c r="A5592" s="239"/>
      <c r="B5592" s="240"/>
      <c r="C5592" s="240"/>
      <c r="D5592" s="240"/>
      <c r="G5592" s="235"/>
      <c r="I5592" s="241"/>
      <c r="O5592" s="234"/>
    </row>
    <row r="5593" spans="1:15" ht="21.6" x14ac:dyDescent="0.65">
      <c r="A5593" s="239"/>
      <c r="B5593" s="240"/>
      <c r="C5593" s="240"/>
      <c r="D5593" s="240"/>
      <c r="G5593" s="235"/>
      <c r="I5593" s="241"/>
      <c r="O5593" s="234"/>
    </row>
    <row r="5594" spans="1:15" ht="21.6" x14ac:dyDescent="0.65">
      <c r="A5594" s="239"/>
      <c r="B5594" s="240"/>
      <c r="C5594" s="240"/>
      <c r="D5594" s="240"/>
      <c r="G5594" s="235"/>
      <c r="I5594" s="241"/>
      <c r="O5594" s="234"/>
    </row>
    <row r="5595" spans="1:15" ht="21.6" x14ac:dyDescent="0.65">
      <c r="A5595" s="239"/>
      <c r="B5595" s="240"/>
      <c r="C5595" s="240"/>
      <c r="D5595" s="240"/>
      <c r="G5595" s="235"/>
      <c r="I5595" s="241"/>
      <c r="O5595" s="234"/>
    </row>
    <row r="5596" spans="1:15" ht="21.6" x14ac:dyDescent="0.65">
      <c r="A5596" s="239"/>
      <c r="B5596" s="240"/>
      <c r="C5596" s="240"/>
      <c r="D5596" s="240"/>
      <c r="G5596" s="235"/>
      <c r="I5596" s="241"/>
      <c r="O5596" s="234"/>
    </row>
    <row r="5597" spans="1:15" ht="21.6" x14ac:dyDescent="0.65">
      <c r="A5597" s="239"/>
      <c r="B5597" s="240"/>
      <c r="C5597" s="240"/>
      <c r="D5597" s="240"/>
      <c r="G5597" s="235"/>
      <c r="I5597" s="241"/>
      <c r="O5597" s="234"/>
    </row>
    <row r="5598" spans="1:15" ht="21.6" x14ac:dyDescent="0.65">
      <c r="A5598" s="239"/>
      <c r="B5598" s="240"/>
      <c r="C5598" s="240"/>
      <c r="D5598" s="240"/>
      <c r="G5598" s="235"/>
      <c r="I5598" s="241"/>
      <c r="O5598" s="234"/>
    </row>
    <row r="5599" spans="1:15" ht="21.6" x14ac:dyDescent="0.65">
      <c r="A5599" s="239"/>
      <c r="B5599" s="240"/>
      <c r="C5599" s="240"/>
      <c r="D5599" s="240"/>
      <c r="G5599" s="235"/>
      <c r="I5599" s="241"/>
      <c r="O5599" s="234"/>
    </row>
    <row r="5600" spans="1:15" ht="21.6" x14ac:dyDescent="0.65">
      <c r="A5600" s="239"/>
      <c r="B5600" s="240"/>
      <c r="C5600" s="240"/>
      <c r="D5600" s="240"/>
      <c r="G5600" s="235"/>
      <c r="I5600" s="241"/>
      <c r="O5600" s="234"/>
    </row>
    <row r="5601" spans="1:15" ht="21.6" x14ac:dyDescent="0.65">
      <c r="A5601" s="254"/>
      <c r="B5601" s="240"/>
      <c r="C5601" s="240"/>
      <c r="D5601" s="240"/>
      <c r="G5601" s="235"/>
      <c r="I5601" s="241"/>
      <c r="O5601" s="234"/>
    </row>
    <row r="5602" spans="1:15" ht="21.6" x14ac:dyDescent="0.65">
      <c r="A5602" s="239"/>
      <c r="B5602" s="240"/>
      <c r="C5602" s="240"/>
      <c r="D5602" s="240"/>
      <c r="G5602" s="235"/>
      <c r="I5602" s="241"/>
      <c r="O5602" s="234"/>
    </row>
    <row r="5603" spans="1:15" ht="21.6" x14ac:dyDescent="0.65">
      <c r="A5603" s="239"/>
      <c r="B5603" s="240"/>
      <c r="C5603" s="240"/>
      <c r="D5603" s="240"/>
      <c r="G5603" s="235"/>
      <c r="I5603" s="241"/>
      <c r="O5603" s="234"/>
    </row>
    <row r="5604" spans="1:15" ht="21.6" x14ac:dyDescent="0.65">
      <c r="A5604" s="239"/>
      <c r="B5604" s="240"/>
      <c r="C5604" s="240"/>
      <c r="D5604" s="240"/>
      <c r="G5604" s="235"/>
      <c r="I5604" s="241"/>
      <c r="O5604" s="234"/>
    </row>
    <row r="5605" spans="1:15" ht="21.6" x14ac:dyDescent="0.65">
      <c r="A5605" s="239"/>
      <c r="B5605" s="240"/>
      <c r="C5605" s="240"/>
      <c r="D5605" s="240"/>
      <c r="G5605" s="235"/>
      <c r="I5605" s="241"/>
      <c r="O5605" s="234"/>
    </row>
    <row r="5606" spans="1:15" ht="21.6" x14ac:dyDescent="0.65">
      <c r="A5606" s="239"/>
      <c r="B5606" s="240"/>
      <c r="C5606" s="240"/>
      <c r="D5606" s="240"/>
      <c r="G5606" s="235"/>
      <c r="I5606" s="241"/>
      <c r="O5606" s="234"/>
    </row>
    <row r="5607" spans="1:15" ht="21.6" x14ac:dyDescent="0.65">
      <c r="A5607" s="239"/>
      <c r="B5607" s="240"/>
      <c r="C5607" s="240"/>
      <c r="D5607" s="240"/>
      <c r="G5607" s="235"/>
      <c r="I5607" s="241"/>
      <c r="O5607" s="234"/>
    </row>
    <row r="5608" spans="1:15" ht="21.6" x14ac:dyDescent="0.65">
      <c r="A5608" s="239"/>
      <c r="B5608" s="240"/>
      <c r="C5608" s="240"/>
      <c r="D5608" s="240"/>
      <c r="G5608" s="235"/>
      <c r="I5608" s="241"/>
      <c r="O5608" s="234"/>
    </row>
    <row r="5609" spans="1:15" ht="21.6" x14ac:dyDescent="0.65">
      <c r="A5609" s="239"/>
      <c r="B5609" s="240"/>
      <c r="C5609" s="240"/>
      <c r="D5609" s="240"/>
      <c r="G5609" s="235"/>
      <c r="I5609" s="241"/>
      <c r="O5609" s="234"/>
    </row>
    <row r="5610" spans="1:15" ht="21.6" x14ac:dyDescent="0.65">
      <c r="A5610" s="239"/>
      <c r="B5610" s="240"/>
      <c r="C5610" s="240"/>
      <c r="D5610" s="240"/>
      <c r="G5610" s="235"/>
      <c r="I5610" s="241"/>
      <c r="O5610" s="234"/>
    </row>
    <row r="5611" spans="1:15" ht="21.6" x14ac:dyDescent="0.65">
      <c r="A5611" s="239"/>
      <c r="B5611" s="240"/>
      <c r="C5611" s="240"/>
      <c r="D5611" s="240"/>
      <c r="G5611" s="235"/>
      <c r="I5611" s="241"/>
      <c r="O5611" s="234"/>
    </row>
    <row r="5612" spans="1:15" ht="21.6" x14ac:dyDescent="0.65">
      <c r="A5612" s="256"/>
      <c r="B5612" s="240"/>
      <c r="C5612" s="240"/>
      <c r="D5612" s="240"/>
      <c r="G5612" s="235"/>
      <c r="I5612" s="241"/>
      <c r="O5612" s="234"/>
    </row>
    <row r="5613" spans="1:15" ht="21.6" x14ac:dyDescent="0.65">
      <c r="A5613" s="269"/>
      <c r="B5613" s="268"/>
      <c r="C5613" s="268"/>
      <c r="D5613" s="268"/>
      <c r="G5613" s="235"/>
      <c r="I5613" s="273"/>
      <c r="O5613" s="234"/>
    </row>
    <row r="5614" spans="1:15" ht="21.6" x14ac:dyDescent="0.65">
      <c r="A5614" s="269"/>
      <c r="B5614" s="268"/>
      <c r="C5614" s="268"/>
      <c r="D5614" s="268"/>
      <c r="G5614" s="235"/>
      <c r="I5614" s="273"/>
      <c r="O5614" s="234"/>
    </row>
    <row r="5615" spans="1:15" ht="21.6" x14ac:dyDescent="0.65">
      <c r="A5615" s="269"/>
      <c r="B5615" s="268"/>
      <c r="C5615" s="268"/>
      <c r="D5615" s="268"/>
      <c r="G5615" s="235"/>
      <c r="I5615" s="273"/>
      <c r="O5615" s="234"/>
    </row>
    <row r="5616" spans="1:15" ht="21.6" x14ac:dyDescent="0.65">
      <c r="A5616" s="269"/>
      <c r="B5616" s="268"/>
      <c r="C5616" s="268"/>
      <c r="D5616" s="268"/>
      <c r="G5616" s="235"/>
      <c r="I5616" s="273"/>
      <c r="O5616" s="234"/>
    </row>
    <row r="5617" spans="1:15" ht="21.6" x14ac:dyDescent="0.65">
      <c r="A5617" s="269"/>
      <c r="B5617" s="268"/>
      <c r="C5617" s="268"/>
      <c r="D5617" s="268"/>
      <c r="G5617" s="235"/>
      <c r="I5617" s="273"/>
      <c r="O5617" s="234"/>
    </row>
    <row r="5618" spans="1:15" ht="21.6" x14ac:dyDescent="0.65">
      <c r="A5618" s="269"/>
      <c r="B5618" s="268"/>
      <c r="C5618" s="268"/>
      <c r="D5618" s="268"/>
      <c r="G5618" s="235"/>
      <c r="I5618" s="273"/>
      <c r="O5618" s="234"/>
    </row>
    <row r="5619" spans="1:15" ht="21.6" x14ac:dyDescent="0.65">
      <c r="A5619" s="269"/>
      <c r="B5619" s="268"/>
      <c r="C5619" s="268"/>
      <c r="D5619" s="268"/>
      <c r="G5619" s="235"/>
      <c r="I5619" s="273"/>
      <c r="O5619" s="234"/>
    </row>
    <row r="5620" spans="1:15" ht="21.6" x14ac:dyDescent="0.65">
      <c r="A5620" s="269"/>
      <c r="B5620" s="268"/>
      <c r="C5620" s="268"/>
      <c r="D5620" s="268"/>
      <c r="G5620" s="235"/>
      <c r="I5620" s="273"/>
      <c r="O5620" s="234"/>
    </row>
    <row r="5621" spans="1:15" ht="21.6" x14ac:dyDescent="0.65">
      <c r="A5621" s="269"/>
      <c r="B5621" s="268"/>
      <c r="C5621" s="268"/>
      <c r="D5621" s="268"/>
      <c r="G5621" s="235"/>
      <c r="I5621" s="273"/>
      <c r="O5621" s="234"/>
    </row>
    <row r="5622" spans="1:15" ht="21.6" x14ac:dyDescent="0.65">
      <c r="A5622" s="269"/>
      <c r="B5622" s="268"/>
      <c r="C5622" s="268"/>
      <c r="D5622" s="268"/>
      <c r="G5622" s="235"/>
      <c r="I5622" s="273"/>
      <c r="O5622" s="234"/>
    </row>
    <row r="5623" spans="1:15" ht="21.6" x14ac:dyDescent="0.65">
      <c r="A5623" s="269"/>
      <c r="B5623" s="268"/>
      <c r="C5623" s="268"/>
      <c r="D5623" s="268"/>
      <c r="G5623" s="235"/>
      <c r="I5623" s="273"/>
      <c r="O5623" s="234"/>
    </row>
    <row r="5624" spans="1:15" ht="21.6" x14ac:dyDescent="0.65">
      <c r="A5624" s="269"/>
      <c r="B5624" s="268"/>
      <c r="C5624" s="268"/>
      <c r="D5624" s="268"/>
      <c r="G5624" s="235"/>
      <c r="I5624" s="273"/>
      <c r="O5624" s="234"/>
    </row>
    <row r="5625" spans="1:15" ht="21.6" x14ac:dyDescent="0.65">
      <c r="A5625" s="269"/>
      <c r="B5625" s="268"/>
      <c r="C5625" s="268"/>
      <c r="D5625" s="268"/>
      <c r="G5625" s="235"/>
      <c r="I5625" s="273"/>
      <c r="O5625" s="234"/>
    </row>
    <row r="5626" spans="1:15" ht="21.6" x14ac:dyDescent="0.65">
      <c r="A5626" s="269"/>
      <c r="B5626" s="268"/>
      <c r="C5626" s="268"/>
      <c r="D5626" s="268"/>
      <c r="G5626" s="235"/>
      <c r="I5626" s="273"/>
      <c r="O5626" s="234"/>
    </row>
    <row r="5627" spans="1:15" ht="21.6" x14ac:dyDescent="0.65">
      <c r="A5627" s="269"/>
      <c r="B5627" s="268"/>
      <c r="C5627" s="268"/>
      <c r="D5627" s="268"/>
      <c r="G5627" s="235"/>
      <c r="I5627" s="241"/>
      <c r="O5627" s="234"/>
    </row>
    <row r="5628" spans="1:15" ht="21.6" x14ac:dyDescent="0.65">
      <c r="A5628" s="269"/>
      <c r="B5628" s="268"/>
      <c r="C5628" s="268"/>
      <c r="D5628" s="268"/>
      <c r="G5628" s="235"/>
      <c r="I5628" s="241"/>
      <c r="O5628" s="234"/>
    </row>
    <row r="5629" spans="1:15" ht="21.6" x14ac:dyDescent="0.65">
      <c r="A5629" s="269"/>
      <c r="B5629" s="268"/>
      <c r="C5629" s="268"/>
      <c r="D5629" s="268"/>
      <c r="G5629" s="235"/>
      <c r="I5629" s="273"/>
      <c r="O5629" s="234"/>
    </row>
    <row r="5630" spans="1:15" ht="21.6" x14ac:dyDescent="0.65">
      <c r="A5630" s="269"/>
      <c r="B5630" s="268"/>
      <c r="C5630" s="268"/>
      <c r="D5630" s="268"/>
      <c r="G5630" s="235"/>
      <c r="I5630" s="273"/>
      <c r="O5630" s="234"/>
    </row>
    <row r="5631" spans="1:15" ht="21.6" x14ac:dyDescent="0.65">
      <c r="A5631" s="269"/>
      <c r="B5631" s="268"/>
      <c r="C5631" s="268"/>
      <c r="D5631" s="268"/>
      <c r="G5631" s="235"/>
      <c r="I5631" s="241"/>
      <c r="O5631" s="234"/>
    </row>
    <row r="5632" spans="1:15" ht="21.6" x14ac:dyDescent="0.65">
      <c r="A5632" s="269"/>
      <c r="B5632" s="268"/>
      <c r="C5632" s="268"/>
      <c r="D5632" s="268"/>
      <c r="G5632" s="235"/>
      <c r="I5632" s="273"/>
      <c r="O5632" s="234"/>
    </row>
    <row r="5633" spans="1:15" ht="21.6" x14ac:dyDescent="0.65">
      <c r="A5633" s="269"/>
      <c r="B5633" s="268"/>
      <c r="C5633" s="268"/>
      <c r="D5633" s="268"/>
      <c r="G5633" s="235"/>
      <c r="I5633" s="241"/>
      <c r="O5633" s="234"/>
    </row>
    <row r="5634" spans="1:15" ht="21.6" x14ac:dyDescent="0.65">
      <c r="A5634" s="269"/>
      <c r="B5634" s="268"/>
      <c r="C5634" s="268"/>
      <c r="D5634" s="268"/>
      <c r="G5634" s="235"/>
      <c r="I5634" s="241"/>
      <c r="O5634" s="234"/>
    </row>
    <row r="5635" spans="1:15" ht="21.6" x14ac:dyDescent="0.65">
      <c r="A5635" s="269"/>
      <c r="B5635" s="268"/>
      <c r="C5635" s="268"/>
      <c r="D5635" s="268"/>
      <c r="G5635" s="235"/>
      <c r="I5635" s="241"/>
      <c r="O5635" s="234"/>
    </row>
    <row r="5636" spans="1:15" ht="21.6" x14ac:dyDescent="0.65">
      <c r="A5636" s="269"/>
      <c r="B5636" s="268"/>
      <c r="C5636" s="268"/>
      <c r="D5636" s="268"/>
      <c r="G5636" s="235"/>
      <c r="I5636" s="241"/>
      <c r="O5636" s="234"/>
    </row>
    <row r="5637" spans="1:15" ht="21.6" x14ac:dyDescent="0.65">
      <c r="A5637" s="269"/>
      <c r="B5637" s="268"/>
      <c r="C5637" s="268"/>
      <c r="D5637" s="268"/>
      <c r="G5637" s="235"/>
      <c r="I5637" s="241"/>
      <c r="O5637" s="234"/>
    </row>
    <row r="5638" spans="1:15" ht="21.6" x14ac:dyDescent="0.65">
      <c r="A5638" s="269"/>
      <c r="B5638" s="268"/>
      <c r="C5638" s="268"/>
      <c r="D5638" s="268"/>
      <c r="G5638" s="235"/>
      <c r="I5638" s="241"/>
      <c r="O5638" s="234"/>
    </row>
    <row r="5639" spans="1:15" ht="21.6" x14ac:dyDescent="0.65">
      <c r="A5639" s="269"/>
      <c r="B5639" s="268"/>
      <c r="C5639" s="268"/>
      <c r="D5639" s="268"/>
      <c r="G5639" s="235"/>
      <c r="I5639" s="241"/>
      <c r="O5639" s="234"/>
    </row>
    <row r="5640" spans="1:15" ht="21.6" x14ac:dyDescent="0.65">
      <c r="A5640" s="269"/>
      <c r="B5640" s="268"/>
      <c r="C5640" s="268"/>
      <c r="D5640" s="268"/>
      <c r="G5640" s="235"/>
      <c r="I5640" s="241"/>
      <c r="O5640" s="234"/>
    </row>
    <row r="5641" spans="1:15" ht="21.6" x14ac:dyDescent="0.65">
      <c r="A5641" s="269"/>
      <c r="B5641" s="268"/>
      <c r="C5641" s="268"/>
      <c r="D5641" s="268"/>
      <c r="G5641" s="235"/>
      <c r="I5641" s="241"/>
      <c r="O5641" s="234"/>
    </row>
    <row r="5642" spans="1:15" ht="21.6" x14ac:dyDescent="0.65">
      <c r="A5642" s="269"/>
      <c r="B5642" s="268"/>
      <c r="C5642" s="268"/>
      <c r="D5642" s="268"/>
      <c r="G5642" s="235"/>
      <c r="I5642" s="241"/>
      <c r="O5642" s="234"/>
    </row>
    <row r="5643" spans="1:15" ht="21.6" x14ac:dyDescent="0.65">
      <c r="A5643" s="269"/>
      <c r="B5643" s="268"/>
      <c r="C5643" s="268"/>
      <c r="D5643" s="268"/>
      <c r="G5643" s="235"/>
      <c r="I5643" s="241"/>
      <c r="O5643" s="234"/>
    </row>
    <row r="5644" spans="1:15" ht="21.6" x14ac:dyDescent="0.65">
      <c r="A5644" s="269"/>
      <c r="B5644" s="268"/>
      <c r="C5644" s="268"/>
      <c r="D5644" s="268"/>
      <c r="G5644" s="235"/>
      <c r="I5644" s="273"/>
      <c r="O5644" s="234"/>
    </row>
    <row r="5645" spans="1:15" ht="21.6" x14ac:dyDescent="0.65">
      <c r="A5645" s="269"/>
      <c r="B5645" s="268"/>
      <c r="C5645" s="268"/>
      <c r="D5645" s="268"/>
      <c r="G5645" s="235"/>
      <c r="I5645" s="241"/>
      <c r="O5645" s="234"/>
    </row>
    <row r="5646" spans="1:15" ht="21.6" x14ac:dyDescent="0.65">
      <c r="A5646" s="269"/>
      <c r="B5646" s="268"/>
      <c r="C5646" s="268"/>
      <c r="D5646" s="268"/>
      <c r="G5646" s="235"/>
      <c r="I5646" s="273"/>
      <c r="O5646" s="234"/>
    </row>
    <row r="5647" spans="1:15" ht="21.6" x14ac:dyDescent="0.65">
      <c r="A5647" s="269"/>
      <c r="B5647" s="268"/>
      <c r="C5647" s="268"/>
      <c r="D5647" s="268"/>
      <c r="G5647" s="235"/>
      <c r="I5647" s="273"/>
      <c r="O5647" s="234"/>
    </row>
    <row r="5648" spans="1:15" ht="21.6" x14ac:dyDescent="0.65">
      <c r="A5648" s="269"/>
      <c r="B5648" s="268"/>
      <c r="C5648" s="268"/>
      <c r="D5648" s="268"/>
      <c r="G5648" s="235"/>
      <c r="I5648" s="241"/>
      <c r="O5648" s="234"/>
    </row>
    <row r="5649" spans="1:15" ht="21.6" x14ac:dyDescent="0.65">
      <c r="A5649" s="269"/>
      <c r="B5649" s="268"/>
      <c r="C5649" s="268"/>
      <c r="D5649" s="268"/>
      <c r="G5649" s="235"/>
      <c r="I5649" s="241"/>
      <c r="O5649" s="234"/>
    </row>
    <row r="5650" spans="1:15" ht="21.6" x14ac:dyDescent="0.65">
      <c r="A5650" s="269"/>
      <c r="B5650" s="268"/>
      <c r="C5650" s="268"/>
      <c r="D5650" s="268"/>
      <c r="G5650" s="235"/>
      <c r="I5650" s="241"/>
      <c r="O5650" s="234"/>
    </row>
    <row r="5651" spans="1:15" ht="21.6" x14ac:dyDescent="0.65">
      <c r="A5651" s="269"/>
      <c r="B5651" s="268"/>
      <c r="C5651" s="268"/>
      <c r="D5651" s="268"/>
      <c r="G5651" s="235"/>
      <c r="I5651" s="273"/>
      <c r="O5651" s="234"/>
    </row>
    <row r="5652" spans="1:15" ht="21.6" x14ac:dyDescent="0.65">
      <c r="A5652" s="269"/>
      <c r="B5652" s="268"/>
      <c r="C5652" s="268"/>
      <c r="D5652" s="268"/>
      <c r="G5652" s="235"/>
      <c r="I5652" s="241"/>
      <c r="O5652" s="234"/>
    </row>
    <row r="5653" spans="1:15" ht="21.6" x14ac:dyDescent="0.65">
      <c r="A5653" s="269"/>
      <c r="B5653" s="268"/>
      <c r="C5653" s="268"/>
      <c r="D5653" s="268"/>
      <c r="G5653" s="235"/>
      <c r="I5653" s="241"/>
      <c r="O5653" s="234"/>
    </row>
    <row r="5654" spans="1:15" ht="21.6" x14ac:dyDescent="0.65">
      <c r="A5654" s="269"/>
      <c r="B5654" s="268"/>
      <c r="C5654" s="268"/>
      <c r="D5654" s="268"/>
      <c r="G5654" s="235"/>
      <c r="I5654" s="241"/>
      <c r="O5654" s="234"/>
    </row>
    <row r="5655" spans="1:15" ht="21.6" x14ac:dyDescent="0.65">
      <c r="A5655" s="269"/>
      <c r="B5655" s="268"/>
      <c r="C5655" s="268"/>
      <c r="D5655" s="268"/>
      <c r="G5655" s="235"/>
      <c r="I5655" s="241"/>
      <c r="O5655" s="234"/>
    </row>
    <row r="5656" spans="1:15" ht="21.6" x14ac:dyDescent="0.65">
      <c r="A5656" s="269"/>
      <c r="B5656" s="268"/>
      <c r="C5656" s="268"/>
      <c r="D5656" s="268"/>
      <c r="G5656" s="235"/>
      <c r="I5656" s="241"/>
      <c r="O5656" s="234"/>
    </row>
    <row r="5657" spans="1:15" ht="21.6" x14ac:dyDescent="0.65">
      <c r="A5657" s="269"/>
      <c r="B5657" s="268"/>
      <c r="C5657" s="268"/>
      <c r="D5657" s="268"/>
      <c r="G5657" s="235"/>
      <c r="I5657" s="241"/>
      <c r="O5657" s="234"/>
    </row>
    <row r="5658" spans="1:15" ht="21.6" x14ac:dyDescent="0.65">
      <c r="A5658" s="269"/>
      <c r="B5658" s="268"/>
      <c r="C5658" s="268"/>
      <c r="D5658" s="268"/>
      <c r="G5658" s="235"/>
      <c r="I5658" s="241"/>
      <c r="O5658" s="234"/>
    </row>
    <row r="5659" spans="1:15" ht="21.6" x14ac:dyDescent="0.65">
      <c r="A5659" s="269"/>
      <c r="B5659" s="268"/>
      <c r="C5659" s="268"/>
      <c r="D5659" s="268"/>
      <c r="G5659" s="235"/>
      <c r="I5659" s="241"/>
      <c r="O5659" s="234"/>
    </row>
    <row r="5660" spans="1:15" ht="21.6" x14ac:dyDescent="0.65">
      <c r="A5660" s="269"/>
      <c r="B5660" s="268"/>
      <c r="C5660" s="268"/>
      <c r="D5660" s="268"/>
      <c r="G5660" s="235"/>
      <c r="I5660" s="273"/>
      <c r="O5660" s="234"/>
    </row>
    <row r="5661" spans="1:15" ht="21.6" x14ac:dyDescent="0.65">
      <c r="A5661" s="269"/>
      <c r="B5661" s="268"/>
      <c r="C5661" s="268"/>
      <c r="D5661" s="268"/>
      <c r="G5661" s="235"/>
      <c r="I5661" s="241"/>
      <c r="O5661" s="234"/>
    </row>
    <row r="5662" spans="1:15" ht="21.6" x14ac:dyDescent="0.65">
      <c r="A5662" s="269"/>
      <c r="B5662" s="268"/>
      <c r="C5662" s="268"/>
      <c r="D5662" s="268"/>
      <c r="G5662" s="235"/>
      <c r="I5662" s="241"/>
      <c r="O5662" s="234"/>
    </row>
    <row r="5663" spans="1:15" ht="21.6" x14ac:dyDescent="0.65">
      <c r="A5663" s="269"/>
      <c r="B5663" s="268"/>
      <c r="C5663" s="268"/>
      <c r="D5663" s="268"/>
      <c r="G5663" s="235"/>
      <c r="I5663" s="273"/>
      <c r="O5663" s="234"/>
    </row>
    <row r="5664" spans="1:15" ht="21.6" x14ac:dyDescent="0.65">
      <c r="A5664" s="269"/>
      <c r="B5664" s="268"/>
      <c r="C5664" s="268"/>
      <c r="D5664" s="268"/>
      <c r="G5664" s="235"/>
      <c r="I5664" s="273"/>
      <c r="O5664" s="234"/>
    </row>
    <row r="5665" spans="1:15" ht="21.6" x14ac:dyDescent="0.65">
      <c r="A5665" s="269"/>
      <c r="B5665" s="268"/>
      <c r="C5665" s="268"/>
      <c r="D5665" s="268"/>
      <c r="G5665" s="235"/>
      <c r="I5665" s="241"/>
      <c r="O5665" s="234"/>
    </row>
    <row r="5666" spans="1:15" ht="21.6" x14ac:dyDescent="0.65">
      <c r="A5666" s="269"/>
      <c r="B5666" s="268"/>
      <c r="C5666" s="268"/>
      <c r="D5666" s="268"/>
      <c r="G5666" s="235"/>
      <c r="I5666" s="273"/>
      <c r="O5666" s="234"/>
    </row>
    <row r="5667" spans="1:15" ht="21.6" x14ac:dyDescent="0.65">
      <c r="A5667" s="269"/>
      <c r="B5667" s="268"/>
      <c r="C5667" s="268"/>
      <c r="D5667" s="268"/>
      <c r="G5667" s="235"/>
      <c r="I5667" s="273"/>
      <c r="O5667" s="234"/>
    </row>
    <row r="5668" spans="1:15" ht="21.6" x14ac:dyDescent="0.65">
      <c r="A5668" s="269"/>
      <c r="B5668" s="268"/>
      <c r="C5668" s="268"/>
      <c r="D5668" s="268"/>
      <c r="G5668" s="235"/>
      <c r="I5668" s="273"/>
      <c r="O5668" s="234"/>
    </row>
    <row r="5669" spans="1:15" ht="21.6" x14ac:dyDescent="0.65">
      <c r="A5669" s="269"/>
      <c r="B5669" s="268"/>
      <c r="C5669" s="268"/>
      <c r="D5669" s="268"/>
      <c r="G5669" s="235"/>
      <c r="I5669" s="241"/>
      <c r="O5669" s="234"/>
    </row>
    <row r="5670" spans="1:15" ht="21.6" x14ac:dyDescent="0.65">
      <c r="A5670" s="269"/>
      <c r="B5670" s="268"/>
      <c r="C5670" s="268"/>
      <c r="D5670" s="268"/>
      <c r="G5670" s="235"/>
      <c r="I5670" s="241"/>
      <c r="O5670" s="234"/>
    </row>
    <row r="5671" spans="1:15" ht="21.6" x14ac:dyDescent="0.65">
      <c r="A5671" s="269"/>
      <c r="B5671" s="268"/>
      <c r="C5671" s="268"/>
      <c r="D5671" s="268"/>
      <c r="G5671" s="235"/>
      <c r="I5671" s="241"/>
      <c r="O5671" s="234"/>
    </row>
    <row r="5672" spans="1:15" ht="21.6" x14ac:dyDescent="0.65">
      <c r="A5672" s="269"/>
      <c r="B5672" s="268"/>
      <c r="C5672" s="268"/>
      <c r="D5672" s="268"/>
      <c r="G5672" s="235"/>
      <c r="I5672" s="241"/>
      <c r="O5672" s="234"/>
    </row>
    <row r="5673" spans="1:15" ht="21.6" x14ac:dyDescent="0.65">
      <c r="A5673" s="269"/>
      <c r="B5673" s="268"/>
      <c r="C5673" s="268"/>
      <c r="D5673" s="268"/>
      <c r="G5673" s="235"/>
      <c r="I5673" s="241"/>
      <c r="O5673" s="234"/>
    </row>
    <row r="5674" spans="1:15" ht="21.6" x14ac:dyDescent="0.65">
      <c r="A5674" s="269"/>
      <c r="B5674" s="268"/>
      <c r="C5674" s="268"/>
      <c r="D5674" s="268"/>
      <c r="G5674" s="235"/>
      <c r="I5674" s="241"/>
      <c r="O5674" s="234"/>
    </row>
    <row r="5675" spans="1:15" ht="21.6" x14ac:dyDescent="0.65">
      <c r="A5675" s="269"/>
      <c r="B5675" s="268"/>
      <c r="C5675" s="268"/>
      <c r="D5675" s="268"/>
      <c r="G5675" s="235"/>
      <c r="I5675" s="241"/>
      <c r="O5675" s="234"/>
    </row>
    <row r="5676" spans="1:15" ht="21.6" x14ac:dyDescent="0.65">
      <c r="A5676" s="269"/>
      <c r="B5676" s="268"/>
      <c r="C5676" s="268"/>
      <c r="D5676" s="268"/>
      <c r="G5676" s="235"/>
      <c r="I5676" s="273"/>
      <c r="O5676" s="234"/>
    </row>
    <row r="5677" spans="1:15" ht="21.6" x14ac:dyDescent="0.65">
      <c r="A5677" s="269"/>
      <c r="B5677" s="268"/>
      <c r="C5677" s="268"/>
      <c r="D5677" s="268"/>
      <c r="G5677" s="235"/>
      <c r="I5677" s="241"/>
      <c r="O5677" s="234"/>
    </row>
    <row r="5678" spans="1:15" ht="21.6" x14ac:dyDescent="0.65">
      <c r="A5678" s="269"/>
      <c r="B5678" s="268"/>
      <c r="C5678" s="268"/>
      <c r="D5678" s="268"/>
      <c r="G5678" s="235"/>
      <c r="I5678" s="273"/>
      <c r="O5678" s="234"/>
    </row>
    <row r="5679" spans="1:15" ht="21.6" x14ac:dyDescent="0.65">
      <c r="A5679" s="269"/>
      <c r="B5679" s="268"/>
      <c r="C5679" s="268"/>
      <c r="D5679" s="268"/>
      <c r="G5679" s="235"/>
      <c r="I5679" s="273"/>
      <c r="O5679" s="234"/>
    </row>
    <row r="5680" spans="1:15" ht="21.6" x14ac:dyDescent="0.65">
      <c r="A5680" s="269"/>
      <c r="B5680" s="268"/>
      <c r="C5680" s="268"/>
      <c r="D5680" s="268"/>
      <c r="G5680" s="235"/>
      <c r="I5680" s="273"/>
      <c r="O5680" s="234"/>
    </row>
    <row r="5681" spans="1:15" ht="21.6" x14ac:dyDescent="0.65">
      <c r="A5681" s="269"/>
      <c r="B5681" s="268"/>
      <c r="C5681" s="268"/>
      <c r="D5681" s="268"/>
      <c r="G5681" s="235"/>
      <c r="I5681" s="241"/>
      <c r="O5681" s="234"/>
    </row>
    <row r="5682" spans="1:15" ht="21.6" x14ac:dyDescent="0.65">
      <c r="A5682" s="269"/>
      <c r="B5682" s="268"/>
      <c r="C5682" s="268"/>
      <c r="D5682" s="268"/>
      <c r="G5682" s="235"/>
      <c r="I5682" s="241"/>
      <c r="O5682" s="234"/>
    </row>
    <row r="5683" spans="1:15" ht="21.6" x14ac:dyDescent="0.65">
      <c r="A5683" s="269"/>
      <c r="B5683" s="268"/>
      <c r="C5683" s="268"/>
      <c r="D5683" s="268"/>
      <c r="G5683" s="235"/>
      <c r="I5683" s="241"/>
      <c r="O5683" s="234"/>
    </row>
    <row r="5684" spans="1:15" ht="21.6" x14ac:dyDescent="0.65">
      <c r="A5684" s="269"/>
      <c r="B5684" s="268"/>
      <c r="C5684" s="268"/>
      <c r="D5684" s="268"/>
      <c r="G5684" s="235"/>
      <c r="I5684" s="273"/>
      <c r="O5684" s="234"/>
    </row>
    <row r="5685" spans="1:15" ht="21.6" x14ac:dyDescent="0.65">
      <c r="A5685" s="269"/>
      <c r="B5685" s="268"/>
      <c r="C5685" s="268"/>
      <c r="D5685" s="268"/>
      <c r="G5685" s="235"/>
      <c r="I5685" s="273"/>
      <c r="O5685" s="234"/>
    </row>
    <row r="5686" spans="1:15" ht="21.6" x14ac:dyDescent="0.65">
      <c r="A5686" s="269"/>
      <c r="B5686" s="268"/>
      <c r="C5686" s="268"/>
      <c r="D5686" s="268"/>
      <c r="G5686" s="235"/>
      <c r="I5686" s="241"/>
      <c r="O5686" s="234"/>
    </row>
    <row r="5687" spans="1:15" ht="21.6" x14ac:dyDescent="0.65">
      <c r="A5687" s="269"/>
      <c r="B5687" s="268"/>
      <c r="C5687" s="268"/>
      <c r="D5687" s="268"/>
      <c r="G5687" s="235"/>
      <c r="I5687" s="273"/>
      <c r="O5687" s="234"/>
    </row>
    <row r="5688" spans="1:15" ht="21.6" x14ac:dyDescent="0.65">
      <c r="A5688" s="269"/>
      <c r="B5688" s="268"/>
      <c r="C5688" s="268"/>
      <c r="D5688" s="268"/>
      <c r="G5688" s="235"/>
      <c r="I5688" s="241"/>
      <c r="O5688" s="234"/>
    </row>
    <row r="5689" spans="1:15" ht="21.6" x14ac:dyDescent="0.65">
      <c r="A5689" s="269"/>
      <c r="B5689" s="268"/>
      <c r="C5689" s="268"/>
      <c r="D5689" s="268"/>
      <c r="G5689" s="235"/>
      <c r="I5689" s="241"/>
      <c r="O5689" s="234"/>
    </row>
    <row r="5690" spans="1:15" ht="21.6" x14ac:dyDescent="0.65">
      <c r="A5690" s="269"/>
      <c r="B5690" s="268"/>
      <c r="C5690" s="268"/>
      <c r="D5690" s="268"/>
      <c r="G5690" s="235"/>
      <c r="I5690" s="273"/>
      <c r="O5690" s="234"/>
    </row>
    <row r="5691" spans="1:15" ht="21.6" x14ac:dyDescent="0.65">
      <c r="A5691" s="269"/>
      <c r="B5691" s="268"/>
      <c r="C5691" s="268"/>
      <c r="D5691" s="268"/>
      <c r="G5691" s="235"/>
      <c r="I5691" s="241"/>
      <c r="O5691" s="234"/>
    </row>
    <row r="5692" spans="1:15" ht="21.6" x14ac:dyDescent="0.65">
      <c r="A5692" s="269"/>
      <c r="B5692" s="268"/>
      <c r="C5692" s="268"/>
      <c r="D5692" s="268"/>
      <c r="G5692" s="235"/>
      <c r="I5692" s="273"/>
      <c r="O5692" s="234"/>
    </row>
    <row r="5693" spans="1:15" ht="21.6" x14ac:dyDescent="0.65">
      <c r="A5693" s="269"/>
      <c r="B5693" s="268"/>
      <c r="C5693" s="268"/>
      <c r="D5693" s="268"/>
      <c r="G5693" s="235"/>
      <c r="I5693" s="273"/>
      <c r="O5693" s="234"/>
    </row>
    <row r="5694" spans="1:15" ht="21.6" x14ac:dyDescent="0.65">
      <c r="A5694" s="269"/>
      <c r="B5694" s="268"/>
      <c r="C5694" s="268"/>
      <c r="D5694" s="268"/>
      <c r="G5694" s="235"/>
      <c r="I5694" s="273"/>
      <c r="O5694" s="234"/>
    </row>
    <row r="5695" spans="1:15" ht="21.6" x14ac:dyDescent="0.65">
      <c r="A5695" s="269"/>
      <c r="B5695" s="268"/>
      <c r="C5695" s="268"/>
      <c r="D5695" s="268"/>
      <c r="G5695" s="235"/>
      <c r="I5695" s="273"/>
      <c r="O5695" s="234"/>
    </row>
    <row r="5696" spans="1:15" ht="21.6" x14ac:dyDescent="0.65">
      <c r="A5696" s="269"/>
      <c r="B5696" s="268"/>
      <c r="C5696" s="268"/>
      <c r="D5696" s="268"/>
      <c r="G5696" s="235"/>
      <c r="I5696" s="273"/>
      <c r="O5696" s="234"/>
    </row>
    <row r="5697" spans="1:15" ht="21.6" x14ac:dyDescent="0.65">
      <c r="A5697" s="269"/>
      <c r="B5697" s="268"/>
      <c r="C5697" s="268"/>
      <c r="D5697" s="268"/>
      <c r="G5697" s="235"/>
      <c r="I5697" s="241"/>
      <c r="O5697" s="234"/>
    </row>
    <row r="5698" spans="1:15" ht="21.6" x14ac:dyDescent="0.65">
      <c r="A5698" s="269"/>
      <c r="B5698" s="268"/>
      <c r="C5698" s="268"/>
      <c r="D5698" s="268"/>
      <c r="G5698" s="235"/>
      <c r="I5698" s="241"/>
      <c r="O5698" s="234"/>
    </row>
    <row r="5699" spans="1:15" ht="21.6" x14ac:dyDescent="0.65">
      <c r="A5699" s="269"/>
      <c r="B5699" s="268"/>
      <c r="C5699" s="268"/>
      <c r="D5699" s="268"/>
      <c r="G5699" s="235"/>
      <c r="I5699" s="273"/>
      <c r="O5699" s="234"/>
    </row>
    <row r="5700" spans="1:15" ht="21.6" x14ac:dyDescent="0.65">
      <c r="A5700" s="269"/>
      <c r="B5700" s="268"/>
      <c r="C5700" s="268"/>
      <c r="D5700" s="268"/>
      <c r="G5700" s="235"/>
      <c r="I5700" s="241"/>
      <c r="O5700" s="234"/>
    </row>
    <row r="5701" spans="1:15" ht="21.6" x14ac:dyDescent="0.65">
      <c r="A5701" s="269"/>
      <c r="B5701" s="268"/>
      <c r="C5701" s="268"/>
      <c r="D5701" s="268"/>
      <c r="G5701" s="235"/>
      <c r="I5701" s="273"/>
      <c r="O5701" s="234"/>
    </row>
    <row r="5702" spans="1:15" ht="21.6" x14ac:dyDescent="0.65">
      <c r="A5702" s="269"/>
      <c r="B5702" s="268"/>
      <c r="C5702" s="268"/>
      <c r="D5702" s="268"/>
      <c r="G5702" s="235"/>
      <c r="I5702" s="241"/>
      <c r="O5702" s="234"/>
    </row>
    <row r="5703" spans="1:15" ht="21.6" x14ac:dyDescent="0.65">
      <c r="A5703" s="269"/>
      <c r="B5703" s="268"/>
      <c r="C5703" s="268"/>
      <c r="D5703" s="268"/>
      <c r="G5703" s="235"/>
      <c r="I5703" s="273"/>
      <c r="O5703" s="234"/>
    </row>
    <row r="5704" spans="1:15" ht="21.6" x14ac:dyDescent="0.65">
      <c r="A5704" s="269"/>
      <c r="B5704" s="268"/>
      <c r="C5704" s="268"/>
      <c r="D5704" s="268"/>
      <c r="G5704" s="235"/>
      <c r="I5704" s="241"/>
      <c r="O5704" s="234"/>
    </row>
    <row r="5705" spans="1:15" ht="21.6" x14ac:dyDescent="0.65">
      <c r="A5705" s="269"/>
      <c r="B5705" s="268"/>
      <c r="C5705" s="268"/>
      <c r="D5705" s="268"/>
      <c r="G5705" s="235"/>
      <c r="I5705" s="273"/>
      <c r="O5705" s="234"/>
    </row>
    <row r="5706" spans="1:15" ht="21.6" x14ac:dyDescent="0.65">
      <c r="A5706" s="269"/>
      <c r="B5706" s="268"/>
      <c r="C5706" s="268"/>
      <c r="D5706" s="268"/>
      <c r="G5706" s="235"/>
      <c r="I5706" s="273"/>
      <c r="O5706" s="234"/>
    </row>
    <row r="5707" spans="1:15" ht="21.6" x14ac:dyDescent="0.65">
      <c r="A5707" s="269"/>
      <c r="B5707" s="268"/>
      <c r="C5707" s="268"/>
      <c r="D5707" s="268"/>
      <c r="G5707" s="235"/>
      <c r="I5707" s="273"/>
      <c r="O5707" s="234"/>
    </row>
    <row r="5708" spans="1:15" ht="21.6" x14ac:dyDescent="0.65">
      <c r="A5708" s="269"/>
      <c r="B5708" s="268"/>
      <c r="C5708" s="268"/>
      <c r="D5708" s="268"/>
      <c r="G5708" s="235"/>
      <c r="I5708" s="273"/>
      <c r="O5708" s="234"/>
    </row>
    <row r="5709" spans="1:15" ht="21.6" x14ac:dyDescent="0.65">
      <c r="A5709" s="269"/>
      <c r="B5709" s="268"/>
      <c r="C5709" s="268"/>
      <c r="D5709" s="268"/>
      <c r="G5709" s="235"/>
      <c r="I5709" s="241"/>
      <c r="O5709" s="234"/>
    </row>
    <row r="5710" spans="1:15" ht="21.6" x14ac:dyDescent="0.65">
      <c r="A5710" s="269"/>
      <c r="B5710" s="268"/>
      <c r="C5710" s="268"/>
      <c r="D5710" s="268"/>
      <c r="G5710" s="235"/>
      <c r="I5710" s="241"/>
      <c r="O5710" s="234"/>
    </row>
    <row r="5711" spans="1:15" ht="21.6" x14ac:dyDescent="0.65">
      <c r="A5711" s="269"/>
      <c r="B5711" s="268"/>
      <c r="C5711" s="268"/>
      <c r="D5711" s="268"/>
      <c r="G5711" s="235"/>
      <c r="I5711" s="241"/>
      <c r="O5711" s="234"/>
    </row>
    <row r="5712" spans="1:15" ht="21.6" x14ac:dyDescent="0.65">
      <c r="A5712" s="269"/>
      <c r="B5712" s="268"/>
      <c r="C5712" s="268"/>
      <c r="D5712" s="268"/>
      <c r="G5712" s="235"/>
      <c r="I5712" s="273"/>
      <c r="O5712" s="234"/>
    </row>
    <row r="5713" spans="1:15" ht="21.6" x14ac:dyDescent="0.65">
      <c r="A5713" s="269"/>
      <c r="B5713" s="268"/>
      <c r="C5713" s="268"/>
      <c r="D5713" s="268"/>
      <c r="G5713" s="235"/>
      <c r="I5713" s="273"/>
      <c r="O5713" s="234"/>
    </row>
    <row r="5714" spans="1:15" ht="21.6" x14ac:dyDescent="0.65">
      <c r="A5714" s="269"/>
      <c r="B5714" s="268"/>
      <c r="C5714" s="268"/>
      <c r="D5714" s="268"/>
      <c r="G5714" s="235"/>
      <c r="I5714" s="273"/>
      <c r="O5714" s="234"/>
    </row>
    <row r="5715" spans="1:15" ht="21.6" x14ac:dyDescent="0.65">
      <c r="A5715" s="269"/>
      <c r="B5715" s="268"/>
      <c r="C5715" s="268"/>
      <c r="D5715" s="268"/>
      <c r="G5715" s="235"/>
      <c r="I5715" s="241"/>
      <c r="O5715" s="234"/>
    </row>
    <row r="5716" spans="1:15" ht="21.6" x14ac:dyDescent="0.65">
      <c r="A5716" s="269"/>
      <c r="B5716" s="268"/>
      <c r="C5716" s="268"/>
      <c r="D5716" s="268"/>
      <c r="G5716" s="235"/>
      <c r="I5716" s="273"/>
      <c r="O5716" s="234"/>
    </row>
    <row r="5717" spans="1:15" ht="21.6" x14ac:dyDescent="0.65">
      <c r="A5717" s="269"/>
      <c r="B5717" s="268"/>
      <c r="C5717" s="268"/>
      <c r="D5717" s="268"/>
      <c r="G5717" s="235"/>
      <c r="I5717" s="273"/>
      <c r="O5717" s="234"/>
    </row>
    <row r="5718" spans="1:15" ht="21.6" x14ac:dyDescent="0.65">
      <c r="A5718" s="269"/>
      <c r="B5718" s="268"/>
      <c r="C5718" s="268"/>
      <c r="D5718" s="268"/>
      <c r="G5718" s="235"/>
      <c r="I5718" s="273"/>
      <c r="O5718" s="234"/>
    </row>
    <row r="5719" spans="1:15" ht="21.6" x14ac:dyDescent="0.65">
      <c r="A5719" s="269"/>
      <c r="B5719" s="268"/>
      <c r="C5719" s="268"/>
      <c r="D5719" s="268"/>
      <c r="G5719" s="235"/>
      <c r="I5719" s="241"/>
      <c r="O5719" s="234"/>
    </row>
    <row r="5720" spans="1:15" ht="21.6" x14ac:dyDescent="0.65">
      <c r="A5720" s="269"/>
      <c r="B5720" s="268"/>
      <c r="C5720" s="268"/>
      <c r="D5720" s="268"/>
      <c r="G5720" s="235"/>
      <c r="I5720" s="241"/>
      <c r="O5720" s="234"/>
    </row>
    <row r="5721" spans="1:15" ht="21.6" x14ac:dyDescent="0.65">
      <c r="A5721" s="269"/>
      <c r="B5721" s="268"/>
      <c r="C5721" s="268"/>
      <c r="D5721" s="268"/>
      <c r="G5721" s="235"/>
      <c r="I5721" s="241"/>
      <c r="O5721" s="234"/>
    </row>
    <row r="5722" spans="1:15" ht="21.6" x14ac:dyDescent="0.65">
      <c r="A5722" s="269"/>
      <c r="B5722" s="268"/>
      <c r="C5722" s="268"/>
      <c r="D5722" s="268"/>
      <c r="G5722" s="235"/>
      <c r="I5722" s="273"/>
      <c r="O5722" s="234"/>
    </row>
    <row r="5723" spans="1:15" ht="21.6" x14ac:dyDescent="0.65">
      <c r="A5723" s="269"/>
      <c r="B5723" s="268"/>
      <c r="C5723" s="268"/>
      <c r="D5723" s="268"/>
      <c r="G5723" s="235"/>
      <c r="I5723" s="241"/>
      <c r="O5723" s="234"/>
    </row>
    <row r="5724" spans="1:15" ht="21.6" x14ac:dyDescent="0.65">
      <c r="A5724" s="269"/>
      <c r="B5724" s="268"/>
      <c r="C5724" s="268"/>
      <c r="D5724" s="268"/>
      <c r="G5724" s="235"/>
      <c r="I5724" s="241"/>
      <c r="O5724" s="234"/>
    </row>
    <row r="5725" spans="1:15" ht="21.6" x14ac:dyDescent="0.65">
      <c r="A5725" s="269"/>
      <c r="B5725" s="268"/>
      <c r="C5725" s="268"/>
      <c r="D5725" s="268"/>
      <c r="G5725" s="235"/>
      <c r="I5725" s="273"/>
      <c r="O5725" s="234"/>
    </row>
    <row r="5726" spans="1:15" ht="21.6" x14ac:dyDescent="0.65">
      <c r="A5726" s="269"/>
      <c r="B5726" s="268"/>
      <c r="C5726" s="268"/>
      <c r="D5726" s="268"/>
      <c r="G5726" s="235"/>
      <c r="I5726" s="241"/>
      <c r="O5726" s="234"/>
    </row>
    <row r="5727" spans="1:15" ht="21.6" x14ac:dyDescent="0.65">
      <c r="A5727" s="269"/>
      <c r="B5727" s="268"/>
      <c r="C5727" s="268"/>
      <c r="D5727" s="268"/>
      <c r="G5727" s="235"/>
      <c r="I5727" s="273"/>
      <c r="O5727" s="234"/>
    </row>
    <row r="5728" spans="1:15" ht="21.6" x14ac:dyDescent="0.65">
      <c r="A5728" s="269"/>
      <c r="B5728" s="268"/>
      <c r="C5728" s="268"/>
      <c r="D5728" s="268"/>
      <c r="G5728" s="235"/>
      <c r="I5728" s="241"/>
      <c r="O5728" s="234"/>
    </row>
    <row r="5729" spans="1:15" ht="21.6" x14ac:dyDescent="0.65">
      <c r="A5729" s="269"/>
      <c r="B5729" s="268"/>
      <c r="C5729" s="268"/>
      <c r="D5729" s="268"/>
      <c r="G5729" s="235"/>
      <c r="I5729" s="241"/>
      <c r="O5729" s="234"/>
    </row>
    <row r="5730" spans="1:15" ht="21.6" x14ac:dyDescent="0.65">
      <c r="A5730" s="269"/>
      <c r="B5730" s="268"/>
      <c r="C5730" s="268"/>
      <c r="D5730" s="268"/>
      <c r="G5730" s="235"/>
      <c r="I5730" s="241"/>
      <c r="O5730" s="234"/>
    </row>
    <row r="5731" spans="1:15" ht="21.6" x14ac:dyDescent="0.65">
      <c r="A5731" s="269"/>
      <c r="B5731" s="268"/>
      <c r="C5731" s="268"/>
      <c r="D5731" s="268"/>
      <c r="G5731" s="235"/>
      <c r="I5731" s="273"/>
      <c r="O5731" s="234"/>
    </row>
    <row r="5732" spans="1:15" ht="21.6" x14ac:dyDescent="0.65">
      <c r="A5732" s="269"/>
      <c r="B5732" s="268"/>
      <c r="C5732" s="268"/>
      <c r="D5732" s="268"/>
      <c r="G5732" s="235"/>
      <c r="I5732" s="273"/>
      <c r="O5732" s="234"/>
    </row>
    <row r="5733" spans="1:15" ht="21.6" x14ac:dyDescent="0.65">
      <c r="A5733" s="269"/>
      <c r="B5733" s="268"/>
      <c r="C5733" s="268"/>
      <c r="D5733" s="268"/>
      <c r="G5733" s="235"/>
      <c r="I5733" s="241"/>
      <c r="O5733" s="234"/>
    </row>
    <row r="5734" spans="1:15" ht="21.6" x14ac:dyDescent="0.65">
      <c r="A5734" s="269"/>
      <c r="B5734" s="268"/>
      <c r="C5734" s="268"/>
      <c r="D5734" s="268"/>
      <c r="G5734" s="235"/>
      <c r="I5734" s="241"/>
      <c r="O5734" s="234"/>
    </row>
    <row r="5735" spans="1:15" ht="21.6" x14ac:dyDescent="0.65">
      <c r="A5735" s="269"/>
      <c r="B5735" s="268"/>
      <c r="C5735" s="268"/>
      <c r="D5735" s="268"/>
      <c r="G5735" s="235"/>
      <c r="I5735" s="273"/>
      <c r="O5735" s="234"/>
    </row>
    <row r="5736" spans="1:15" ht="21.6" x14ac:dyDescent="0.65">
      <c r="A5736" s="269"/>
      <c r="B5736" s="268"/>
      <c r="C5736" s="268"/>
      <c r="D5736" s="268"/>
      <c r="G5736" s="235"/>
      <c r="I5736" s="273"/>
      <c r="O5736" s="234"/>
    </row>
    <row r="5737" spans="1:15" ht="21.6" x14ac:dyDescent="0.65">
      <c r="A5737" s="269"/>
      <c r="B5737" s="268"/>
      <c r="C5737" s="268"/>
      <c r="D5737" s="268"/>
      <c r="G5737" s="235"/>
      <c r="I5737" s="241"/>
      <c r="O5737" s="234"/>
    </row>
    <row r="5738" spans="1:15" ht="21.6" x14ac:dyDescent="0.65">
      <c r="A5738" s="269"/>
      <c r="B5738" s="268"/>
      <c r="C5738" s="268"/>
      <c r="D5738" s="268"/>
      <c r="G5738" s="235"/>
      <c r="I5738" s="273"/>
      <c r="O5738" s="234"/>
    </row>
    <row r="5739" spans="1:15" ht="21.6" x14ac:dyDescent="0.65">
      <c r="A5739" s="269"/>
      <c r="B5739" s="268"/>
      <c r="C5739" s="268"/>
      <c r="D5739" s="268"/>
      <c r="G5739" s="235"/>
      <c r="I5739" s="273"/>
      <c r="O5739" s="234"/>
    </row>
    <row r="5740" spans="1:15" ht="21.6" x14ac:dyDescent="0.65">
      <c r="A5740" s="269"/>
      <c r="B5740" s="268"/>
      <c r="C5740" s="268"/>
      <c r="D5740" s="268"/>
      <c r="G5740" s="235"/>
      <c r="I5740" s="241"/>
      <c r="O5740" s="234"/>
    </row>
    <row r="5741" spans="1:15" ht="21.6" x14ac:dyDescent="0.65">
      <c r="A5741" s="269"/>
      <c r="B5741" s="268"/>
      <c r="C5741" s="268"/>
      <c r="D5741" s="268"/>
      <c r="G5741" s="235"/>
      <c r="I5741" s="273"/>
      <c r="O5741" s="234"/>
    </row>
    <row r="5742" spans="1:15" ht="21.6" x14ac:dyDescent="0.65">
      <c r="A5742" s="269"/>
      <c r="B5742" s="268"/>
      <c r="C5742" s="268"/>
      <c r="D5742" s="268"/>
      <c r="G5742" s="235"/>
      <c r="I5742" s="241"/>
      <c r="O5742" s="234"/>
    </row>
    <row r="5743" spans="1:15" ht="21.6" x14ac:dyDescent="0.65">
      <c r="A5743" s="269"/>
      <c r="B5743" s="268"/>
      <c r="C5743" s="268"/>
      <c r="D5743" s="268"/>
      <c r="G5743" s="235"/>
      <c r="I5743" s="273"/>
      <c r="O5743" s="234"/>
    </row>
    <row r="5744" spans="1:15" ht="21.6" x14ac:dyDescent="0.65">
      <c r="A5744" s="269"/>
      <c r="B5744" s="268"/>
      <c r="C5744" s="268"/>
      <c r="D5744" s="268"/>
      <c r="G5744" s="235"/>
      <c r="I5744" s="241"/>
      <c r="O5744" s="234"/>
    </row>
    <row r="5745" spans="1:15" ht="21.6" x14ac:dyDescent="0.65">
      <c r="A5745" s="269"/>
      <c r="B5745" s="268"/>
      <c r="C5745" s="268"/>
      <c r="D5745" s="268"/>
      <c r="G5745" s="235"/>
      <c r="I5745" s="241"/>
      <c r="O5745" s="234"/>
    </row>
    <row r="5746" spans="1:15" ht="21.6" x14ac:dyDescent="0.65">
      <c r="A5746" s="269"/>
      <c r="B5746" s="268"/>
      <c r="C5746" s="268"/>
      <c r="D5746" s="268"/>
      <c r="G5746" s="235"/>
      <c r="I5746" s="273"/>
      <c r="O5746" s="234"/>
    </row>
    <row r="5747" spans="1:15" ht="21.6" x14ac:dyDescent="0.65">
      <c r="A5747" s="269"/>
      <c r="B5747" s="268"/>
      <c r="C5747" s="268"/>
      <c r="D5747" s="268"/>
      <c r="G5747" s="235"/>
      <c r="I5747" s="273"/>
      <c r="O5747" s="234"/>
    </row>
    <row r="5748" spans="1:15" ht="21.6" x14ac:dyDescent="0.65">
      <c r="A5748" s="269"/>
      <c r="B5748" s="268"/>
      <c r="C5748" s="268"/>
      <c r="D5748" s="268"/>
      <c r="G5748" s="235"/>
      <c r="I5748" s="273"/>
      <c r="O5748" s="234"/>
    </row>
    <row r="5749" spans="1:15" ht="21.6" x14ac:dyDescent="0.65">
      <c r="A5749" s="269"/>
      <c r="B5749" s="268"/>
      <c r="C5749" s="268"/>
      <c r="D5749" s="268"/>
      <c r="G5749" s="235"/>
      <c r="I5749" s="273"/>
      <c r="O5749" s="234"/>
    </row>
    <row r="5750" spans="1:15" ht="21.6" x14ac:dyDescent="0.65">
      <c r="A5750" s="269"/>
      <c r="B5750" s="268"/>
      <c r="C5750" s="268"/>
      <c r="D5750" s="268"/>
      <c r="G5750" s="235"/>
      <c r="I5750" s="273"/>
      <c r="O5750" s="234"/>
    </row>
    <row r="5751" spans="1:15" ht="21.6" x14ac:dyDescent="0.65">
      <c r="A5751" s="269"/>
      <c r="B5751" s="268"/>
      <c r="C5751" s="268"/>
      <c r="D5751" s="268"/>
      <c r="G5751" s="235"/>
      <c r="I5751" s="241"/>
      <c r="O5751" s="234"/>
    </row>
    <row r="5752" spans="1:15" ht="21.6" x14ac:dyDescent="0.65">
      <c r="A5752" s="269"/>
      <c r="B5752" s="268"/>
      <c r="C5752" s="268"/>
      <c r="D5752" s="268"/>
      <c r="G5752" s="235"/>
      <c r="I5752" s="273"/>
      <c r="O5752" s="234"/>
    </row>
    <row r="5753" spans="1:15" ht="21.6" x14ac:dyDescent="0.65">
      <c r="A5753" s="269"/>
      <c r="B5753" s="268"/>
      <c r="C5753" s="268"/>
      <c r="D5753" s="268"/>
      <c r="G5753" s="235"/>
      <c r="I5753" s="273"/>
      <c r="O5753" s="234"/>
    </row>
    <row r="5754" spans="1:15" ht="21.6" x14ac:dyDescent="0.65">
      <c r="A5754" s="269"/>
      <c r="B5754" s="268"/>
      <c r="C5754" s="268"/>
      <c r="D5754" s="268"/>
      <c r="G5754" s="235"/>
      <c r="I5754" s="273"/>
      <c r="O5754" s="234"/>
    </row>
    <row r="5755" spans="1:15" ht="21.6" x14ac:dyDescent="0.65">
      <c r="A5755" s="269"/>
      <c r="B5755" s="268"/>
      <c r="C5755" s="268"/>
      <c r="D5755" s="268"/>
      <c r="G5755" s="235"/>
      <c r="I5755" s="273"/>
      <c r="O5755" s="234"/>
    </row>
    <row r="5756" spans="1:15" ht="21.6" x14ac:dyDescent="0.65">
      <c r="A5756" s="269"/>
      <c r="B5756" s="268"/>
      <c r="C5756" s="268"/>
      <c r="D5756" s="268"/>
      <c r="G5756" s="235"/>
      <c r="I5756" s="241"/>
      <c r="O5756" s="234"/>
    </row>
    <row r="5757" spans="1:15" ht="21.6" x14ac:dyDescent="0.65">
      <c r="A5757" s="269"/>
      <c r="B5757" s="268"/>
      <c r="C5757" s="268"/>
      <c r="D5757" s="268"/>
      <c r="G5757" s="235"/>
      <c r="I5757" s="273"/>
      <c r="O5757" s="234"/>
    </row>
    <row r="5758" spans="1:15" ht="21.6" x14ac:dyDescent="0.65">
      <c r="A5758" s="269"/>
      <c r="B5758" s="268"/>
      <c r="C5758" s="268"/>
      <c r="D5758" s="268"/>
      <c r="G5758" s="235"/>
      <c r="I5758" s="273"/>
      <c r="O5758" s="234"/>
    </row>
    <row r="5759" spans="1:15" ht="21.6" x14ac:dyDescent="0.65">
      <c r="A5759" s="269"/>
      <c r="B5759" s="268"/>
      <c r="C5759" s="268"/>
      <c r="D5759" s="268"/>
      <c r="G5759" s="235"/>
      <c r="I5759" s="273"/>
      <c r="O5759" s="234"/>
    </row>
    <row r="5760" spans="1:15" ht="21.6" x14ac:dyDescent="0.65">
      <c r="A5760" s="269"/>
      <c r="B5760" s="268"/>
      <c r="C5760" s="268"/>
      <c r="D5760" s="268"/>
      <c r="G5760" s="235"/>
      <c r="I5760" s="241"/>
      <c r="O5760" s="234"/>
    </row>
    <row r="5761" spans="1:15" ht="21.6" x14ac:dyDescent="0.65">
      <c r="A5761" s="269"/>
      <c r="B5761" s="268"/>
      <c r="C5761" s="268"/>
      <c r="D5761" s="268"/>
      <c r="G5761" s="235"/>
      <c r="I5761" s="273"/>
      <c r="O5761" s="234"/>
    </row>
    <row r="5762" spans="1:15" ht="21.6" x14ac:dyDescent="0.65">
      <c r="A5762" s="269"/>
      <c r="B5762" s="268"/>
      <c r="C5762" s="268"/>
      <c r="D5762" s="268"/>
      <c r="G5762" s="235"/>
      <c r="I5762" s="273"/>
      <c r="O5762" s="234"/>
    </row>
    <row r="5763" spans="1:15" ht="21.6" x14ac:dyDescent="0.65">
      <c r="A5763" s="269"/>
      <c r="B5763" s="268"/>
      <c r="C5763" s="268"/>
      <c r="D5763" s="268"/>
      <c r="G5763" s="235"/>
      <c r="I5763" s="273"/>
      <c r="O5763" s="234"/>
    </row>
    <row r="5764" spans="1:15" ht="21.6" x14ac:dyDescent="0.65">
      <c r="A5764" s="269"/>
      <c r="B5764" s="268"/>
      <c r="C5764" s="268"/>
      <c r="D5764" s="268"/>
      <c r="G5764" s="235"/>
      <c r="I5764" s="241"/>
      <c r="O5764" s="234"/>
    </row>
    <row r="5765" spans="1:15" ht="21.6" x14ac:dyDescent="0.65">
      <c r="A5765" s="269"/>
      <c r="B5765" s="268"/>
      <c r="C5765" s="268"/>
      <c r="D5765" s="268"/>
      <c r="G5765" s="235"/>
      <c r="I5765" s="273"/>
      <c r="O5765" s="234"/>
    </row>
    <row r="5766" spans="1:15" ht="21.6" x14ac:dyDescent="0.65">
      <c r="A5766" s="269"/>
      <c r="B5766" s="268"/>
      <c r="C5766" s="268"/>
      <c r="D5766" s="268"/>
      <c r="G5766" s="235"/>
      <c r="I5766" s="273"/>
      <c r="O5766" s="234"/>
    </row>
    <row r="5767" spans="1:15" ht="21.6" x14ac:dyDescent="0.65">
      <c r="A5767" s="269"/>
      <c r="B5767" s="268"/>
      <c r="C5767" s="268"/>
      <c r="D5767" s="268"/>
      <c r="G5767" s="235"/>
      <c r="I5767" s="241"/>
      <c r="O5767" s="234"/>
    </row>
    <row r="5768" spans="1:15" ht="21.6" x14ac:dyDescent="0.65">
      <c r="A5768" s="269"/>
      <c r="B5768" s="268"/>
      <c r="C5768" s="268"/>
      <c r="D5768" s="268"/>
      <c r="G5768" s="235"/>
      <c r="I5768" s="273"/>
      <c r="O5768" s="234"/>
    </row>
    <row r="5769" spans="1:15" ht="21.6" x14ac:dyDescent="0.65">
      <c r="A5769" s="269"/>
      <c r="B5769" s="268"/>
      <c r="C5769" s="268"/>
      <c r="D5769" s="268"/>
      <c r="G5769" s="235"/>
      <c r="I5769" s="273"/>
      <c r="O5769" s="234"/>
    </row>
    <row r="5770" spans="1:15" ht="21.6" x14ac:dyDescent="0.65">
      <c r="A5770" s="269"/>
      <c r="B5770" s="268"/>
      <c r="C5770" s="268"/>
      <c r="D5770" s="268"/>
      <c r="G5770" s="235"/>
      <c r="I5770" s="273"/>
      <c r="O5770" s="234"/>
    </row>
    <row r="5771" spans="1:15" ht="21.6" x14ac:dyDescent="0.65">
      <c r="A5771" s="269"/>
      <c r="B5771" s="268"/>
      <c r="C5771" s="268"/>
      <c r="D5771" s="268"/>
      <c r="G5771" s="235"/>
      <c r="I5771" s="273"/>
      <c r="O5771" s="234"/>
    </row>
    <row r="5772" spans="1:15" ht="21.6" x14ac:dyDescent="0.65">
      <c r="A5772" s="269"/>
      <c r="B5772" s="268"/>
      <c r="C5772" s="268"/>
      <c r="D5772" s="268"/>
      <c r="G5772" s="235"/>
      <c r="I5772" s="241"/>
      <c r="O5772" s="234"/>
    </row>
    <row r="5773" spans="1:15" ht="21.6" x14ac:dyDescent="0.65">
      <c r="A5773" s="269"/>
      <c r="B5773" s="268"/>
      <c r="C5773" s="268"/>
      <c r="D5773" s="268"/>
      <c r="G5773" s="235"/>
      <c r="I5773" s="273"/>
      <c r="O5773" s="234"/>
    </row>
    <row r="5774" spans="1:15" ht="21.6" x14ac:dyDescent="0.65">
      <c r="A5774" s="269"/>
      <c r="B5774" s="268"/>
      <c r="C5774" s="268"/>
      <c r="D5774" s="268"/>
      <c r="G5774" s="235"/>
      <c r="I5774" s="241"/>
      <c r="O5774" s="234"/>
    </row>
    <row r="5775" spans="1:15" ht="21.6" x14ac:dyDescent="0.65">
      <c r="A5775" s="269"/>
      <c r="B5775" s="268"/>
      <c r="C5775" s="268"/>
      <c r="D5775" s="268"/>
      <c r="G5775" s="235"/>
      <c r="I5775" s="273"/>
      <c r="O5775" s="234"/>
    </row>
    <row r="5776" spans="1:15" ht="21.6" x14ac:dyDescent="0.65">
      <c r="A5776" s="269"/>
      <c r="B5776" s="268"/>
      <c r="C5776" s="268"/>
      <c r="D5776" s="268"/>
      <c r="G5776" s="235"/>
      <c r="I5776" s="273"/>
      <c r="O5776" s="234"/>
    </row>
    <row r="5777" spans="1:15" ht="21.6" x14ac:dyDescent="0.65">
      <c r="A5777" s="269"/>
      <c r="B5777" s="268"/>
      <c r="C5777" s="268"/>
      <c r="D5777" s="268"/>
      <c r="G5777" s="235"/>
      <c r="I5777" s="273"/>
      <c r="O5777" s="234"/>
    </row>
    <row r="5778" spans="1:15" ht="21.6" x14ac:dyDescent="0.65">
      <c r="A5778" s="269"/>
      <c r="B5778" s="268"/>
      <c r="C5778" s="268"/>
      <c r="D5778" s="268"/>
      <c r="G5778" s="235"/>
      <c r="I5778" s="241"/>
      <c r="O5778" s="234"/>
    </row>
    <row r="5779" spans="1:15" ht="21.6" x14ac:dyDescent="0.65">
      <c r="A5779" s="269"/>
      <c r="B5779" s="268"/>
      <c r="C5779" s="268"/>
      <c r="D5779" s="268"/>
      <c r="G5779" s="235"/>
      <c r="I5779" s="241"/>
      <c r="O5779" s="234"/>
    </row>
    <row r="5780" spans="1:15" ht="21.6" x14ac:dyDescent="0.65">
      <c r="A5780" s="269"/>
      <c r="B5780" s="268"/>
      <c r="C5780" s="268"/>
      <c r="D5780" s="268"/>
      <c r="G5780" s="235"/>
      <c r="I5780" s="241"/>
      <c r="O5780" s="234"/>
    </row>
    <row r="5781" spans="1:15" ht="21.6" x14ac:dyDescent="0.65">
      <c r="A5781" s="269"/>
      <c r="B5781" s="268"/>
      <c r="C5781" s="268"/>
      <c r="D5781" s="268"/>
      <c r="G5781" s="235"/>
      <c r="I5781" s="273"/>
      <c r="O5781" s="234"/>
    </row>
    <row r="5782" spans="1:15" ht="21.6" x14ac:dyDescent="0.65">
      <c r="A5782" s="269"/>
      <c r="B5782" s="268"/>
      <c r="C5782" s="268"/>
      <c r="D5782" s="268"/>
      <c r="G5782" s="235"/>
      <c r="I5782" s="241"/>
      <c r="O5782" s="234"/>
    </row>
    <row r="5783" spans="1:15" ht="21.6" x14ac:dyDescent="0.65">
      <c r="A5783" s="269"/>
      <c r="B5783" s="268"/>
      <c r="C5783" s="268"/>
      <c r="D5783" s="268"/>
      <c r="G5783" s="235"/>
      <c r="I5783" s="241"/>
      <c r="O5783" s="234"/>
    </row>
    <row r="5784" spans="1:15" ht="21.6" x14ac:dyDescent="0.65">
      <c r="A5784" s="269"/>
      <c r="B5784" s="268"/>
      <c r="C5784" s="268"/>
      <c r="D5784" s="268"/>
      <c r="G5784" s="235"/>
      <c r="I5784" s="241"/>
      <c r="O5784" s="234"/>
    </row>
    <row r="5785" spans="1:15" ht="21.6" x14ac:dyDescent="0.65">
      <c r="A5785" s="269"/>
      <c r="B5785" s="268"/>
      <c r="C5785" s="268"/>
      <c r="D5785" s="268"/>
      <c r="G5785" s="235"/>
      <c r="I5785" s="273"/>
      <c r="O5785" s="234"/>
    </row>
    <row r="5786" spans="1:15" ht="21.6" x14ac:dyDescent="0.65">
      <c r="A5786" s="269"/>
      <c r="B5786" s="268"/>
      <c r="C5786" s="268"/>
      <c r="D5786" s="268"/>
      <c r="G5786" s="235"/>
      <c r="I5786" s="273"/>
      <c r="O5786" s="234"/>
    </row>
    <row r="5787" spans="1:15" ht="21.6" x14ac:dyDescent="0.65">
      <c r="A5787" s="269"/>
      <c r="B5787" s="268"/>
      <c r="C5787" s="268"/>
      <c r="D5787" s="268"/>
      <c r="G5787" s="235"/>
      <c r="I5787" s="273"/>
      <c r="O5787" s="234"/>
    </row>
    <row r="5788" spans="1:15" ht="21.6" x14ac:dyDescent="0.65">
      <c r="A5788" s="269"/>
      <c r="B5788" s="268"/>
      <c r="C5788" s="268"/>
      <c r="D5788" s="268"/>
      <c r="G5788" s="235"/>
      <c r="I5788" s="241"/>
      <c r="O5788" s="234"/>
    </row>
    <row r="5789" spans="1:15" ht="21.6" x14ac:dyDescent="0.65">
      <c r="A5789" s="269"/>
      <c r="B5789" s="268"/>
      <c r="C5789" s="268"/>
      <c r="D5789" s="268"/>
      <c r="G5789" s="235"/>
      <c r="I5789" s="241"/>
      <c r="O5789" s="234"/>
    </row>
    <row r="5790" spans="1:15" ht="21.6" x14ac:dyDescent="0.65">
      <c r="A5790" s="269"/>
      <c r="B5790" s="268"/>
      <c r="C5790" s="268"/>
      <c r="D5790" s="268"/>
      <c r="G5790" s="235"/>
      <c r="I5790" s="241"/>
      <c r="O5790" s="234"/>
    </row>
    <row r="5791" spans="1:15" ht="21.6" x14ac:dyDescent="0.65">
      <c r="A5791" s="269"/>
      <c r="B5791" s="268"/>
      <c r="C5791" s="268"/>
      <c r="D5791" s="268"/>
      <c r="G5791" s="235"/>
      <c r="I5791" s="273"/>
      <c r="O5791" s="234"/>
    </row>
    <row r="5792" spans="1:15" ht="21.6" x14ac:dyDescent="0.65">
      <c r="A5792" s="269"/>
      <c r="B5792" s="268"/>
      <c r="C5792" s="268"/>
      <c r="D5792" s="268"/>
      <c r="G5792" s="235"/>
      <c r="I5792" s="273"/>
      <c r="O5792" s="234"/>
    </row>
    <row r="5793" spans="1:15" ht="21.6" x14ac:dyDescent="0.65">
      <c r="A5793" s="269"/>
      <c r="B5793" s="268"/>
      <c r="C5793" s="268"/>
      <c r="D5793" s="268"/>
      <c r="G5793" s="235"/>
      <c r="I5793" s="273"/>
      <c r="O5793" s="234"/>
    </row>
    <row r="5794" spans="1:15" ht="21.6" x14ac:dyDescent="0.65">
      <c r="A5794" s="269"/>
      <c r="B5794" s="268"/>
      <c r="C5794" s="268"/>
      <c r="D5794" s="268"/>
      <c r="G5794" s="235"/>
      <c r="I5794" s="241"/>
      <c r="O5794" s="234"/>
    </row>
    <row r="5795" spans="1:15" ht="21.6" x14ac:dyDescent="0.65">
      <c r="A5795" s="269"/>
      <c r="B5795" s="268"/>
      <c r="C5795" s="268"/>
      <c r="D5795" s="268"/>
      <c r="G5795" s="235"/>
      <c r="I5795" s="273"/>
      <c r="O5795" s="234"/>
    </row>
    <row r="5796" spans="1:15" ht="21.6" x14ac:dyDescent="0.65">
      <c r="A5796" s="269"/>
      <c r="B5796" s="268"/>
      <c r="C5796" s="268"/>
      <c r="D5796" s="268"/>
      <c r="G5796" s="235"/>
      <c r="I5796" s="273"/>
      <c r="O5796" s="234"/>
    </row>
    <row r="5797" spans="1:15" ht="21.6" x14ac:dyDescent="0.65">
      <c r="A5797" s="269"/>
      <c r="B5797" s="268"/>
      <c r="C5797" s="268"/>
      <c r="D5797" s="268"/>
      <c r="G5797" s="235"/>
      <c r="I5797" s="273"/>
      <c r="O5797" s="234"/>
    </row>
    <row r="5798" spans="1:15" ht="21.6" x14ac:dyDescent="0.65">
      <c r="A5798" s="269"/>
      <c r="B5798" s="268"/>
      <c r="C5798" s="268"/>
      <c r="D5798" s="268"/>
      <c r="G5798" s="235"/>
      <c r="I5798" s="273"/>
      <c r="O5798" s="234"/>
    </row>
    <row r="5799" spans="1:15" ht="21.6" x14ac:dyDescent="0.65">
      <c r="A5799" s="269"/>
      <c r="B5799" s="268"/>
      <c r="C5799" s="268"/>
      <c r="D5799" s="268"/>
      <c r="G5799" s="235"/>
      <c r="I5799" s="241"/>
      <c r="O5799" s="234"/>
    </row>
    <row r="5800" spans="1:15" ht="21.6" x14ac:dyDescent="0.65">
      <c r="A5800" s="269"/>
      <c r="B5800" s="268"/>
      <c r="C5800" s="268"/>
      <c r="D5800" s="268"/>
      <c r="G5800" s="235"/>
      <c r="I5800" s="273"/>
      <c r="O5800" s="234"/>
    </row>
    <row r="5801" spans="1:15" ht="21.6" x14ac:dyDescent="0.65">
      <c r="A5801" s="269"/>
      <c r="B5801" s="268"/>
      <c r="C5801" s="268"/>
      <c r="D5801" s="268"/>
      <c r="G5801" s="235"/>
      <c r="I5801" s="273"/>
      <c r="O5801" s="234"/>
    </row>
    <row r="5802" spans="1:15" ht="21.6" x14ac:dyDescent="0.65">
      <c r="A5802" s="269"/>
      <c r="B5802" s="268"/>
      <c r="C5802" s="268"/>
      <c r="D5802" s="268"/>
      <c r="G5802" s="235"/>
      <c r="I5802" s="273"/>
      <c r="O5802" s="234"/>
    </row>
    <row r="5803" spans="1:15" ht="21.6" x14ac:dyDescent="0.65">
      <c r="A5803" s="269"/>
      <c r="B5803" s="268"/>
      <c r="C5803" s="268"/>
      <c r="D5803" s="268"/>
      <c r="G5803" s="235"/>
      <c r="I5803" s="241"/>
      <c r="O5803" s="234"/>
    </row>
    <row r="5804" spans="1:15" ht="21.6" x14ac:dyDescent="0.65">
      <c r="A5804" s="269"/>
      <c r="B5804" s="268"/>
      <c r="C5804" s="268"/>
      <c r="D5804" s="268"/>
      <c r="G5804" s="235"/>
      <c r="I5804" s="241"/>
      <c r="O5804" s="234"/>
    </row>
    <row r="5805" spans="1:15" ht="21.6" x14ac:dyDescent="0.65">
      <c r="A5805" s="269"/>
      <c r="B5805" s="268"/>
      <c r="C5805" s="268"/>
      <c r="D5805" s="268"/>
      <c r="G5805" s="235"/>
      <c r="I5805" s="273"/>
      <c r="O5805" s="234"/>
    </row>
    <row r="5806" spans="1:15" ht="21.6" x14ac:dyDescent="0.65">
      <c r="A5806" s="269"/>
      <c r="B5806" s="268"/>
      <c r="C5806" s="268"/>
      <c r="D5806" s="268"/>
      <c r="G5806" s="235"/>
      <c r="I5806" s="241"/>
      <c r="O5806" s="234"/>
    </row>
    <row r="5807" spans="1:15" ht="21.6" x14ac:dyDescent="0.65">
      <c r="A5807" s="269"/>
      <c r="B5807" s="268"/>
      <c r="C5807" s="268"/>
      <c r="D5807" s="268"/>
      <c r="G5807" s="235"/>
      <c r="I5807" s="273"/>
      <c r="O5807" s="234"/>
    </row>
    <row r="5808" spans="1:15" ht="21.6" x14ac:dyDescent="0.65">
      <c r="A5808" s="269"/>
      <c r="B5808" s="268"/>
      <c r="C5808" s="268"/>
      <c r="D5808" s="268"/>
      <c r="G5808" s="235"/>
      <c r="I5808" s="241"/>
      <c r="O5808" s="234"/>
    </row>
    <row r="5809" spans="1:32" ht="21.6" x14ac:dyDescent="0.65">
      <c r="A5809" s="269"/>
      <c r="B5809" s="268"/>
      <c r="C5809" s="268"/>
      <c r="D5809" s="268"/>
      <c r="G5809" s="235"/>
      <c r="I5809" s="241"/>
      <c r="O5809" s="234"/>
    </row>
    <row r="5810" spans="1:32" ht="21.6" x14ac:dyDescent="0.65">
      <c r="A5810" s="269"/>
      <c r="B5810" s="268"/>
      <c r="C5810" s="268"/>
      <c r="D5810" s="268"/>
      <c r="G5810" s="235"/>
      <c r="I5810" s="273"/>
      <c r="O5810" s="234"/>
    </row>
    <row r="5811" spans="1:32" ht="21.6" x14ac:dyDescent="0.65">
      <c r="A5811" s="269"/>
      <c r="B5811" s="268"/>
      <c r="C5811" s="268"/>
      <c r="D5811" s="268"/>
      <c r="G5811" s="235"/>
      <c r="I5811" s="273"/>
      <c r="O5811" s="234"/>
    </row>
    <row r="5812" spans="1:32" ht="24" x14ac:dyDescent="0.65">
      <c r="A5812" s="271"/>
      <c r="B5812" s="268"/>
      <c r="C5812" s="268"/>
      <c r="D5812" s="268"/>
      <c r="G5812" s="235"/>
      <c r="I5812" s="265"/>
      <c r="O5812" s="234"/>
    </row>
    <row r="5813" spans="1:32" ht="21.6" x14ac:dyDescent="0.65">
      <c r="A5813" s="269"/>
      <c r="B5813" s="268"/>
      <c r="C5813" s="268"/>
      <c r="D5813" s="268"/>
      <c r="G5813" s="235"/>
      <c r="I5813" s="273"/>
      <c r="O5813" s="234"/>
    </row>
    <row r="5814" spans="1:32" ht="21.6" x14ac:dyDescent="0.65">
      <c r="A5814" s="269"/>
      <c r="B5814" s="268"/>
      <c r="C5814" s="268"/>
      <c r="D5814" s="268"/>
      <c r="G5814" s="235"/>
      <c r="I5814" s="273"/>
      <c r="O5814" s="234"/>
    </row>
    <row r="5816" spans="1:32" x14ac:dyDescent="0.3">
      <c r="AC5816" t="s">
        <v>5582</v>
      </c>
      <c r="AE5816" t="e">
        <v>#N/A</v>
      </c>
      <c r="AF5816" t="e">
        <v>#N/A</v>
      </c>
    </row>
  </sheetData>
  <sheetProtection selectLockedCells="1" selectUnlockedCells="1"/>
  <autoFilter ref="A1:BZ5529" xr:uid="{00000000-0009-0000-0000-000005000000}">
    <sortState xmlns:xlrd2="http://schemas.microsoft.com/office/spreadsheetml/2017/richdata2" ref="A2:BZ5529">
      <sortCondition ref="A1:A5529"/>
    </sortState>
  </autoFilter>
  <conditionalFormatting sqref="AG587:AG592">
    <cfRule type="duplicateValues" dxfId="216" priority="118"/>
    <cfRule type="duplicateValues" dxfId="215" priority="119"/>
    <cfRule type="duplicateValues" dxfId="214" priority="120"/>
  </conditionalFormatting>
  <conditionalFormatting sqref="AG678:AG684">
    <cfRule type="duplicateValues" dxfId="213" priority="172"/>
  </conditionalFormatting>
  <conditionalFormatting sqref="AG685:AG696 AG618:AG677">
    <cfRule type="duplicateValues" dxfId="212" priority="117"/>
  </conditionalFormatting>
  <conditionalFormatting sqref="AG1417:AG1423">
    <cfRule type="duplicateValues" dxfId="211" priority="116"/>
  </conditionalFormatting>
  <conditionalFormatting sqref="AG1424:AG1455">
    <cfRule type="duplicateValues" dxfId="210" priority="163"/>
  </conditionalFormatting>
  <conditionalFormatting sqref="AG2109:AG2132">
    <cfRule type="duplicateValues" dxfId="209" priority="151"/>
    <cfRule type="duplicateValues" dxfId="208" priority="152"/>
    <cfRule type="duplicateValues" dxfId="207" priority="153"/>
  </conditionalFormatting>
  <conditionalFormatting sqref="AG2209:AG2213">
    <cfRule type="duplicateValues" dxfId="206" priority="114"/>
  </conditionalFormatting>
  <conditionalFormatting sqref="AG2317:AG2329">
    <cfRule type="duplicateValues" dxfId="205" priority="147"/>
  </conditionalFormatting>
  <conditionalFormatting sqref="AG2870:AG2871">
    <cfRule type="duplicateValues" dxfId="204" priority="111"/>
    <cfRule type="duplicateValues" dxfId="203" priority="112"/>
    <cfRule type="duplicateValues" dxfId="202" priority="113"/>
  </conditionalFormatting>
  <conditionalFormatting sqref="AG2873">
    <cfRule type="duplicateValues" dxfId="201" priority="107"/>
  </conditionalFormatting>
  <conditionalFormatting sqref="AG2874">
    <cfRule type="duplicateValues" dxfId="200" priority="106"/>
  </conditionalFormatting>
  <conditionalFormatting sqref="AG2875">
    <cfRule type="duplicateValues" dxfId="199" priority="105"/>
  </conditionalFormatting>
  <conditionalFormatting sqref="AG2876">
    <cfRule type="duplicateValues" dxfId="198" priority="104"/>
  </conditionalFormatting>
  <conditionalFormatting sqref="AG2877">
    <cfRule type="duplicateValues" dxfId="197" priority="103"/>
  </conditionalFormatting>
  <conditionalFormatting sqref="AG2879">
    <cfRule type="duplicateValues" dxfId="196" priority="101"/>
  </conditionalFormatting>
  <conditionalFormatting sqref="AG2880">
    <cfRule type="duplicateValues" dxfId="195" priority="100"/>
  </conditionalFormatting>
  <conditionalFormatting sqref="AG2883">
    <cfRule type="duplicateValues" dxfId="194" priority="98"/>
  </conditionalFormatting>
  <conditionalFormatting sqref="AG2884">
    <cfRule type="duplicateValues" dxfId="193" priority="97"/>
  </conditionalFormatting>
  <conditionalFormatting sqref="AG2885">
    <cfRule type="duplicateValues" dxfId="192" priority="96"/>
  </conditionalFormatting>
  <conditionalFormatting sqref="AG2886">
    <cfRule type="duplicateValues" dxfId="191" priority="95"/>
  </conditionalFormatting>
  <conditionalFormatting sqref="AG2887">
    <cfRule type="duplicateValues" dxfId="190" priority="94"/>
  </conditionalFormatting>
  <conditionalFormatting sqref="AG2889">
    <cfRule type="duplicateValues" dxfId="189" priority="91"/>
  </conditionalFormatting>
  <conditionalFormatting sqref="AG2890">
    <cfRule type="duplicateValues" dxfId="188" priority="90"/>
  </conditionalFormatting>
  <conditionalFormatting sqref="AG2891">
    <cfRule type="duplicateValues" dxfId="187" priority="89"/>
  </conditionalFormatting>
  <conditionalFormatting sqref="AG2892">
    <cfRule type="duplicateValues" dxfId="186" priority="88"/>
  </conditionalFormatting>
  <conditionalFormatting sqref="AG2893">
    <cfRule type="duplicateValues" dxfId="185" priority="87"/>
  </conditionalFormatting>
  <conditionalFormatting sqref="AG2894">
    <cfRule type="duplicateValues" dxfId="184" priority="86"/>
  </conditionalFormatting>
  <conditionalFormatting sqref="AG2895">
    <cfRule type="duplicateValues" dxfId="183" priority="85"/>
  </conditionalFormatting>
  <conditionalFormatting sqref="AG2896:AG2897">
    <cfRule type="duplicateValues" dxfId="182" priority="84"/>
  </conditionalFormatting>
  <conditionalFormatting sqref="AG2898">
    <cfRule type="duplicateValues" dxfId="181" priority="83"/>
  </conditionalFormatting>
  <conditionalFormatting sqref="AG2899">
    <cfRule type="duplicateValues" dxfId="180" priority="82"/>
  </conditionalFormatting>
  <conditionalFormatting sqref="AG2900">
    <cfRule type="duplicateValues" dxfId="179" priority="81"/>
  </conditionalFormatting>
  <conditionalFormatting sqref="AG2901">
    <cfRule type="duplicateValues" dxfId="178" priority="79"/>
  </conditionalFormatting>
  <conditionalFormatting sqref="AG2902">
    <cfRule type="duplicateValues" dxfId="177" priority="78"/>
  </conditionalFormatting>
  <conditionalFormatting sqref="AG2903">
    <cfRule type="duplicateValues" dxfId="176" priority="77"/>
  </conditionalFormatting>
  <conditionalFormatting sqref="AG2904">
    <cfRule type="duplicateValues" dxfId="175" priority="76"/>
  </conditionalFormatting>
  <conditionalFormatting sqref="AG2905">
    <cfRule type="duplicateValues" dxfId="174" priority="75"/>
  </conditionalFormatting>
  <conditionalFormatting sqref="AG2906">
    <cfRule type="duplicateValues" dxfId="173" priority="74"/>
  </conditionalFormatting>
  <conditionalFormatting sqref="AG2907">
    <cfRule type="duplicateValues" dxfId="172" priority="73"/>
  </conditionalFormatting>
  <conditionalFormatting sqref="AG2908">
    <cfRule type="duplicateValues" dxfId="171" priority="72"/>
  </conditionalFormatting>
  <conditionalFormatting sqref="AG2909">
    <cfRule type="duplicateValues" dxfId="170" priority="71"/>
  </conditionalFormatting>
  <conditionalFormatting sqref="AG2910">
    <cfRule type="duplicateValues" dxfId="169" priority="70"/>
  </conditionalFormatting>
  <conditionalFormatting sqref="AG2911">
    <cfRule type="duplicateValues" dxfId="168" priority="69"/>
  </conditionalFormatting>
  <conditionalFormatting sqref="AG2912">
    <cfRule type="duplicateValues" dxfId="167" priority="68"/>
  </conditionalFormatting>
  <conditionalFormatting sqref="AG2913">
    <cfRule type="duplicateValues" dxfId="166" priority="67"/>
  </conditionalFormatting>
  <conditionalFormatting sqref="AG2914">
    <cfRule type="duplicateValues" dxfId="165" priority="66"/>
  </conditionalFormatting>
  <conditionalFormatting sqref="AG2915">
    <cfRule type="duplicateValues" dxfId="164" priority="65"/>
  </conditionalFormatting>
  <conditionalFormatting sqref="AG2916">
    <cfRule type="duplicateValues" dxfId="163" priority="64"/>
  </conditionalFormatting>
  <conditionalFormatting sqref="AG2917:AG2918">
    <cfRule type="duplicateValues" dxfId="162" priority="63"/>
  </conditionalFormatting>
  <conditionalFormatting sqref="AG2919">
    <cfRule type="duplicateValues" dxfId="161" priority="62"/>
  </conditionalFormatting>
  <conditionalFormatting sqref="AG2920">
    <cfRule type="duplicateValues" dxfId="160" priority="61"/>
  </conditionalFormatting>
  <conditionalFormatting sqref="AG2921:AG2922">
    <cfRule type="duplicateValues" dxfId="159" priority="60"/>
  </conditionalFormatting>
  <conditionalFormatting sqref="AG2923">
    <cfRule type="duplicateValues" dxfId="158" priority="59"/>
  </conditionalFormatting>
  <conditionalFormatting sqref="AG2924:AG2926">
    <cfRule type="duplicateValues" dxfId="157" priority="58"/>
  </conditionalFormatting>
  <conditionalFormatting sqref="AG2927">
    <cfRule type="duplicateValues" dxfId="156" priority="57"/>
  </conditionalFormatting>
  <conditionalFormatting sqref="AG2928">
    <cfRule type="duplicateValues" dxfId="155" priority="56"/>
  </conditionalFormatting>
  <conditionalFormatting sqref="AG2929">
    <cfRule type="duplicateValues" dxfId="154" priority="55"/>
  </conditionalFormatting>
  <conditionalFormatting sqref="AG2930">
    <cfRule type="duplicateValues" dxfId="153" priority="54"/>
  </conditionalFormatting>
  <conditionalFormatting sqref="AG2931:AG2932">
    <cfRule type="duplicateValues" dxfId="152" priority="52"/>
  </conditionalFormatting>
  <conditionalFormatting sqref="AG2933:AG2934">
    <cfRule type="duplicateValues" dxfId="151" priority="51"/>
  </conditionalFormatting>
  <conditionalFormatting sqref="AG2935:AG2936">
    <cfRule type="duplicateValues" dxfId="150" priority="50"/>
  </conditionalFormatting>
  <conditionalFormatting sqref="AG2937">
    <cfRule type="duplicateValues" dxfId="149" priority="49"/>
  </conditionalFormatting>
  <conditionalFormatting sqref="AG2938">
    <cfRule type="duplicateValues" dxfId="148" priority="48"/>
  </conditionalFormatting>
  <conditionalFormatting sqref="AG2939">
    <cfRule type="duplicateValues" dxfId="147" priority="47"/>
  </conditionalFormatting>
  <conditionalFormatting sqref="AG2940">
    <cfRule type="duplicateValues" dxfId="146" priority="46"/>
  </conditionalFormatting>
  <conditionalFormatting sqref="AG2941">
    <cfRule type="duplicateValues" dxfId="145" priority="45"/>
  </conditionalFormatting>
  <conditionalFormatting sqref="AG2942">
    <cfRule type="duplicateValues" dxfId="144" priority="123"/>
  </conditionalFormatting>
  <conditionalFormatting sqref="AG2943">
    <cfRule type="duplicateValues" dxfId="143" priority="44"/>
  </conditionalFormatting>
  <conditionalFormatting sqref="AG2944">
    <cfRule type="duplicateValues" dxfId="142" priority="43"/>
  </conditionalFormatting>
  <conditionalFormatting sqref="AG2945">
    <cfRule type="duplicateValues" dxfId="141" priority="42"/>
  </conditionalFormatting>
  <conditionalFormatting sqref="AG2946">
    <cfRule type="duplicateValues" dxfId="140" priority="41"/>
  </conditionalFormatting>
  <conditionalFormatting sqref="AG2947">
    <cfRule type="duplicateValues" dxfId="139" priority="40"/>
  </conditionalFormatting>
  <conditionalFormatting sqref="AG2948:AG2952">
    <cfRule type="duplicateValues" dxfId="138" priority="39"/>
  </conditionalFormatting>
  <conditionalFormatting sqref="AG2954">
    <cfRule type="duplicateValues" dxfId="137" priority="37"/>
  </conditionalFormatting>
  <conditionalFormatting sqref="AG2956:AG2959">
    <cfRule type="duplicateValues" dxfId="136" priority="35"/>
  </conditionalFormatting>
  <conditionalFormatting sqref="AG2960">
    <cfRule type="duplicateValues" dxfId="135" priority="34"/>
  </conditionalFormatting>
  <conditionalFormatting sqref="AG2961">
    <cfRule type="duplicateValues" dxfId="134" priority="33"/>
  </conditionalFormatting>
  <conditionalFormatting sqref="AG2962">
    <cfRule type="duplicateValues" dxfId="133" priority="32"/>
  </conditionalFormatting>
  <conditionalFormatting sqref="AG2963:AG2965">
    <cfRule type="duplicateValues" dxfId="132" priority="31"/>
  </conditionalFormatting>
  <conditionalFormatting sqref="AG2966">
    <cfRule type="duplicateValues" dxfId="131" priority="30"/>
  </conditionalFormatting>
  <conditionalFormatting sqref="AG2967">
    <cfRule type="duplicateValues" dxfId="130" priority="29"/>
  </conditionalFormatting>
  <conditionalFormatting sqref="AG2968">
    <cfRule type="duplicateValues" dxfId="129" priority="27"/>
  </conditionalFormatting>
  <conditionalFormatting sqref="AG2969">
    <cfRule type="duplicateValues" dxfId="128" priority="26"/>
  </conditionalFormatting>
  <conditionalFormatting sqref="AG2970">
    <cfRule type="duplicateValues" dxfId="127" priority="25"/>
  </conditionalFormatting>
  <conditionalFormatting sqref="AG2971">
    <cfRule type="duplicateValues" dxfId="126" priority="24"/>
  </conditionalFormatting>
  <conditionalFormatting sqref="AG2972">
    <cfRule type="duplicateValues" dxfId="125" priority="23"/>
  </conditionalFormatting>
  <conditionalFormatting sqref="AG2973">
    <cfRule type="duplicateValues" dxfId="124" priority="22"/>
  </conditionalFormatting>
  <conditionalFormatting sqref="AG2974:AG2976">
    <cfRule type="duplicateValues" dxfId="123" priority="21"/>
  </conditionalFormatting>
  <conditionalFormatting sqref="AG2977:AG2980">
    <cfRule type="duplicateValues" dxfId="122" priority="20"/>
  </conditionalFormatting>
  <conditionalFormatting sqref="AG3008:AG3023">
    <cfRule type="duplicateValues" dxfId="121" priority="139"/>
  </conditionalFormatting>
  <conditionalFormatting sqref="AG3024:AG3064">
    <cfRule type="duplicateValues" dxfId="120" priority="138"/>
  </conditionalFormatting>
  <conditionalFormatting sqref="AG3105:AG3115">
    <cfRule type="duplicateValues" dxfId="119" priority="16"/>
    <cfRule type="duplicateValues" dxfId="118" priority="17"/>
    <cfRule type="duplicateValues" dxfId="117" priority="18"/>
  </conditionalFormatting>
  <conditionalFormatting sqref="AH3550:AH3551">
    <cfRule type="duplicateValues" dxfId="116" priority="15"/>
  </conditionalFormatting>
  <conditionalFormatting sqref="AH5005">
    <cfRule type="duplicateValues" dxfId="115" priority="13"/>
    <cfRule type="duplicateValues" dxfId="114" priority="14"/>
  </conditionalFormatting>
  <conditionalFormatting sqref="AH5076">
    <cfRule type="duplicateValues" dxfId="113" priority="11"/>
    <cfRule type="duplicateValues" dxfId="112" priority="12"/>
  </conditionalFormatting>
  <conditionalFormatting sqref="AH5077:AH5090">
    <cfRule type="duplicateValues" dxfId="111" priority="128"/>
  </conditionalFormatting>
  <conditionalFormatting sqref="AH5091">
    <cfRule type="duplicateValues" dxfId="110" priority="9"/>
    <cfRule type="duplicateValues" dxfId="109" priority="10"/>
  </conditionalFormatting>
  <conditionalFormatting sqref="AH5095">
    <cfRule type="duplicateValues" dxfId="108" priority="7"/>
    <cfRule type="duplicateValues" dxfId="107" priority="8"/>
  </conditionalFormatting>
  <conditionalFormatting sqref="AH5240">
    <cfRule type="duplicateValues" dxfId="106" priority="5"/>
    <cfRule type="duplicateValues" dxfId="105" priority="6"/>
  </conditionalFormatting>
  <conditionalFormatting sqref="AH5241:AH5357 AH5077:AH5090 AH4968:AH5004 AH5006:AH5075 AH5092:AH5094 AH5096:AH5239">
    <cfRule type="duplicateValues" dxfId="104" priority="4"/>
  </conditionalFormatting>
  <conditionalFormatting sqref="B5601:B5602">
    <cfRule type="duplicateValues" dxfId="103" priority="3"/>
  </conditionalFormatting>
  <conditionalFormatting sqref="AG3104 AG2848 AG697:AG738 AG909:AG1070 AG1114:AG1247 AG1339:AG1347 AG1456:AG1543 AG2214:AG2316 AG2429:AG2435 AG241:AG302 AG350:AG464 AG497:AG586 AG593:AG617 AG1725:AG1759 AG2452:AG2592 AG3116:AG3175">
    <cfRule type="duplicateValues" dxfId="102" priority="441"/>
  </conditionalFormatting>
  <conditionalFormatting sqref="AG3104 AG2848 AG2429:AG2435 AG2214:AG2316 AG909:AG1070 AG697:AG738 AG1114:AG1247 AG1339:AG1347 AG1456:AG1543 AG241:AG302 AG350:AG464 AG497:AG586 AG593:AG617 AG1725:AG1759 AG2452:AG2592 AG3116:AG3175">
    <cfRule type="duplicateValues" dxfId="101" priority="458"/>
  </conditionalFormatting>
  <conditionalFormatting sqref="AG3116:AG3175 AG4:AG3104">
    <cfRule type="duplicateValues" dxfId="100" priority="475"/>
    <cfRule type="duplicateValues" dxfId="99" priority="476"/>
  </conditionalFormatting>
  <conditionalFormatting sqref="AG3116:AG3175 AG2669:AG3104 AG241:AG302 AG350:AG464 AG497:AG586 AG593:AG617 AG697:AG787 AG909:AG1247 AG1312:AG1347 AG1456:AG1543 AG1725:AG1955 AG2035:AG2108 AG2214:AG2435 AG2452:AG2592">
    <cfRule type="duplicateValues" dxfId="98" priority="481"/>
    <cfRule type="duplicateValues" dxfId="97" priority="482"/>
  </conditionalFormatting>
  <conditionalFormatting sqref="AG3065:AG3103">
    <cfRule type="duplicateValues" dxfId="96" priority="625"/>
  </conditionalFormatting>
  <conditionalFormatting sqref="AG2981:AG3007">
    <cfRule type="duplicateValues" dxfId="95" priority="628"/>
  </conditionalFormatting>
  <conditionalFormatting sqref="AG2955">
    <cfRule type="duplicateValues" dxfId="94" priority="838"/>
  </conditionalFormatting>
  <conditionalFormatting sqref="AG2953">
    <cfRule type="duplicateValues" dxfId="93" priority="909"/>
  </conditionalFormatting>
  <conditionalFormatting sqref="AG2954:AG3025">
    <cfRule type="duplicateValues" dxfId="92" priority="977"/>
  </conditionalFormatting>
  <conditionalFormatting sqref="AG2888">
    <cfRule type="duplicateValues" dxfId="91" priority="1183"/>
  </conditionalFormatting>
  <conditionalFormatting sqref="AG2881:AG2882">
    <cfRule type="duplicateValues" dxfId="90" priority="1252"/>
  </conditionalFormatting>
  <conditionalFormatting sqref="AG2878">
    <cfRule type="duplicateValues" dxfId="89" priority="1322"/>
  </conditionalFormatting>
  <conditionalFormatting sqref="AG2872">
    <cfRule type="duplicateValues" dxfId="88" priority="1391"/>
    <cfRule type="duplicateValues" dxfId="87" priority="1392"/>
    <cfRule type="duplicateValues" dxfId="86" priority="1393"/>
  </conditionalFormatting>
  <conditionalFormatting sqref="AG2849:AG2869">
    <cfRule type="duplicateValues" dxfId="85" priority="1669"/>
  </conditionalFormatting>
  <conditionalFormatting sqref="AG2824:AG3104">
    <cfRule type="duplicateValues" dxfId="84" priority="1807"/>
  </conditionalFormatting>
  <conditionalFormatting sqref="AG2669:AG2823">
    <cfRule type="duplicateValues" dxfId="83" priority="2080"/>
  </conditionalFormatting>
  <conditionalFormatting sqref="AG2593:AG2668">
    <cfRule type="duplicateValues" dxfId="82" priority="2353"/>
    <cfRule type="duplicateValues" dxfId="81" priority="2354"/>
    <cfRule type="duplicateValues" dxfId="80" priority="2355"/>
  </conditionalFormatting>
  <conditionalFormatting sqref="AG2436:AG2451">
    <cfRule type="duplicateValues" dxfId="79" priority="2492"/>
    <cfRule type="duplicateValues" dxfId="78" priority="2493"/>
    <cfRule type="duplicateValues" dxfId="77" priority="2494"/>
  </conditionalFormatting>
  <conditionalFormatting sqref="AG2331:AG2428">
    <cfRule type="duplicateValues" dxfId="76" priority="2767"/>
  </conditionalFormatting>
  <conditionalFormatting sqref="AG2133:AG2167">
    <cfRule type="duplicateValues" dxfId="75" priority="3325"/>
  </conditionalFormatting>
  <conditionalFormatting sqref="AG2035:AG2108">
    <cfRule type="duplicateValues" dxfId="74" priority="3329"/>
  </conditionalFormatting>
  <conditionalFormatting sqref="AG1956:AG2034">
    <cfRule type="duplicateValues" dxfId="73" priority="3534"/>
    <cfRule type="duplicateValues" dxfId="72" priority="3535"/>
    <cfRule type="duplicateValues" dxfId="71" priority="3536"/>
  </conditionalFormatting>
  <conditionalFormatting sqref="AG1805:AG1955">
    <cfRule type="duplicateValues" dxfId="70" priority="3877"/>
  </conditionalFormatting>
  <conditionalFormatting sqref="AG1760:AG1804">
    <cfRule type="duplicateValues" dxfId="69" priority="4082"/>
  </conditionalFormatting>
  <conditionalFormatting sqref="AG1544:AG1724">
    <cfRule type="duplicateValues" dxfId="68" priority="4491"/>
    <cfRule type="duplicateValues" dxfId="67" priority="4492"/>
    <cfRule type="duplicateValues" dxfId="66" priority="4493"/>
  </conditionalFormatting>
  <conditionalFormatting sqref="AG1348:AG1416">
    <cfRule type="duplicateValues" dxfId="65" priority="4563"/>
  </conditionalFormatting>
  <conditionalFormatting sqref="AG1348:AG1455">
    <cfRule type="duplicateValues" dxfId="64" priority="4565"/>
    <cfRule type="duplicateValues" dxfId="63" priority="4566"/>
  </conditionalFormatting>
  <conditionalFormatting sqref="AG1312:AG1338">
    <cfRule type="duplicateValues" dxfId="62" priority="4567"/>
  </conditionalFormatting>
  <conditionalFormatting sqref="AG1248:AG1311">
    <cfRule type="duplicateValues" dxfId="61" priority="4840"/>
    <cfRule type="duplicateValues" dxfId="60" priority="4841"/>
    <cfRule type="duplicateValues" dxfId="59" priority="4842"/>
  </conditionalFormatting>
  <conditionalFormatting sqref="AG1071:AG1113">
    <cfRule type="duplicateValues" dxfId="58" priority="4911"/>
  </conditionalFormatting>
  <conditionalFormatting sqref="AG859:AG908">
    <cfRule type="duplicateValues" dxfId="57" priority="5124"/>
  </conditionalFormatting>
  <conditionalFormatting sqref="AG788:AG858">
    <cfRule type="duplicateValues" dxfId="56" priority="5259"/>
  </conditionalFormatting>
  <conditionalFormatting sqref="AG788:AG908">
    <cfRule type="duplicateValues" dxfId="55" priority="5261"/>
    <cfRule type="duplicateValues" dxfId="54" priority="5262"/>
  </conditionalFormatting>
  <conditionalFormatting sqref="AG739:AG787">
    <cfRule type="duplicateValues" dxfId="53" priority="5535"/>
  </conditionalFormatting>
  <conditionalFormatting sqref="AG618:AG696">
    <cfRule type="duplicateValues" dxfId="52" priority="5950"/>
    <cfRule type="duplicateValues" dxfId="51" priority="5951"/>
  </conditionalFormatting>
  <conditionalFormatting sqref="AG465:AG496">
    <cfRule type="duplicateValues" dxfId="50" priority="6090"/>
    <cfRule type="duplicateValues" dxfId="49" priority="6091"/>
    <cfRule type="duplicateValues" dxfId="48" priority="6092"/>
  </conditionalFormatting>
  <conditionalFormatting sqref="AG303:AG349">
    <cfRule type="duplicateValues" dxfId="47" priority="6093"/>
    <cfRule type="duplicateValues" dxfId="46" priority="6094"/>
    <cfRule type="duplicateValues" dxfId="45" priority="6095"/>
  </conditionalFormatting>
  <conditionalFormatting sqref="AG4:AG240">
    <cfRule type="duplicateValues" dxfId="44" priority="6654"/>
    <cfRule type="duplicateValues" dxfId="43" priority="6655"/>
    <cfRule type="duplicateValues" dxfId="42" priority="6656"/>
  </conditionalFormatting>
  <conditionalFormatting sqref="AG2168:AG2208">
    <cfRule type="duplicateValues" dxfId="41" priority="6722"/>
  </conditionalFormatting>
  <conditionalFormatting sqref="AG2133:AG2213">
    <cfRule type="duplicateValues" dxfId="40" priority="6724"/>
    <cfRule type="duplicateValues" dxfId="39" priority="6725"/>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ورقة6"/>
  <dimension ref="A1:AU5999"/>
  <sheetViews>
    <sheetView rightToLeft="1" workbookViewId="0">
      <pane xSplit="2" ySplit="1" topLeftCell="C2" activePane="bottomRight" state="frozen"/>
      <selection pane="topRight" activeCell="C1" sqref="C1"/>
      <selection pane="bottomLeft" activeCell="A2" sqref="A2"/>
      <selection pane="bottomRight" sqref="A1:XFD1"/>
    </sheetView>
  </sheetViews>
  <sheetFormatPr defaultRowHeight="14.4" x14ac:dyDescent="0.3"/>
  <cols>
    <col min="2" max="2" width="9.109375" customWidth="1"/>
    <col min="43" max="43" width="9.109375" customWidth="1"/>
    <col min="45" max="45" width="12.109375" customWidth="1"/>
    <col min="47" max="47" width="9.77734375" style="235" bestFit="1" customWidth="1"/>
    <col min="53" max="53" width="20.33203125" customWidth="1"/>
  </cols>
  <sheetData>
    <row r="1" spans="1:47" x14ac:dyDescent="0.3">
      <c r="A1" s="284" t="s">
        <v>10428</v>
      </c>
      <c r="B1" s="284" t="s">
        <v>9</v>
      </c>
      <c r="C1">
        <v>1</v>
      </c>
      <c r="D1">
        <v>2</v>
      </c>
      <c r="E1">
        <v>3</v>
      </c>
      <c r="F1">
        <v>4</v>
      </c>
      <c r="G1">
        <v>5</v>
      </c>
      <c r="H1">
        <v>6</v>
      </c>
      <c r="I1">
        <v>7</v>
      </c>
      <c r="J1">
        <v>8</v>
      </c>
      <c r="K1">
        <v>9</v>
      </c>
      <c r="L1">
        <v>10</v>
      </c>
      <c r="M1">
        <v>11</v>
      </c>
      <c r="N1">
        <v>12</v>
      </c>
      <c r="O1">
        <v>13</v>
      </c>
      <c r="P1">
        <v>14</v>
      </c>
      <c r="Q1">
        <v>15</v>
      </c>
      <c r="R1">
        <v>16</v>
      </c>
      <c r="S1">
        <v>17</v>
      </c>
      <c r="T1">
        <v>18</v>
      </c>
      <c r="U1">
        <v>19</v>
      </c>
      <c r="V1">
        <v>20</v>
      </c>
      <c r="W1">
        <v>21</v>
      </c>
      <c r="X1">
        <v>22</v>
      </c>
      <c r="Y1">
        <v>23</v>
      </c>
      <c r="Z1">
        <v>24</v>
      </c>
      <c r="AA1">
        <v>25</v>
      </c>
      <c r="AB1">
        <v>26</v>
      </c>
      <c r="AC1">
        <v>27</v>
      </c>
      <c r="AD1">
        <v>28</v>
      </c>
      <c r="AE1">
        <v>29</v>
      </c>
      <c r="AF1">
        <v>30</v>
      </c>
      <c r="AG1">
        <v>31</v>
      </c>
      <c r="AH1">
        <v>32</v>
      </c>
      <c r="AI1">
        <v>33</v>
      </c>
      <c r="AJ1">
        <v>34</v>
      </c>
      <c r="AK1">
        <v>35</v>
      </c>
      <c r="AL1">
        <v>36</v>
      </c>
      <c r="AM1">
        <v>37</v>
      </c>
      <c r="AN1">
        <v>38</v>
      </c>
      <c r="AO1">
        <v>39</v>
      </c>
      <c r="AP1">
        <v>40</v>
      </c>
      <c r="AQ1" s="284" t="s">
        <v>10429</v>
      </c>
    </row>
    <row r="2" spans="1:47" x14ac:dyDescent="0.3">
      <c r="A2" s="285">
        <v>100055</v>
      </c>
      <c r="B2" s="286" t="s">
        <v>61</v>
      </c>
      <c r="C2" t="s">
        <v>995</v>
      </c>
      <c r="D2" t="s">
        <v>995</v>
      </c>
      <c r="E2" t="s">
        <v>995</v>
      </c>
      <c r="F2" t="s">
        <v>995</v>
      </c>
      <c r="G2" t="s">
        <v>995</v>
      </c>
      <c r="H2" t="s">
        <v>995</v>
      </c>
      <c r="I2" t="s">
        <v>995</v>
      </c>
      <c r="J2" t="s">
        <v>995</v>
      </c>
      <c r="K2" t="s">
        <v>995</v>
      </c>
      <c r="L2" t="s">
        <v>995</v>
      </c>
      <c r="M2" t="s">
        <v>995</v>
      </c>
      <c r="N2" t="s">
        <v>995</v>
      </c>
      <c r="O2" t="s">
        <v>995</v>
      </c>
      <c r="P2" t="s">
        <v>995</v>
      </c>
      <c r="Q2" t="s">
        <v>995</v>
      </c>
      <c r="R2" t="s">
        <v>995</v>
      </c>
      <c r="S2" t="s">
        <v>995</v>
      </c>
      <c r="T2" t="s">
        <v>995</v>
      </c>
      <c r="U2" t="s">
        <v>995</v>
      </c>
      <c r="V2" t="s">
        <v>995</v>
      </c>
      <c r="W2" t="s">
        <v>995</v>
      </c>
      <c r="X2" t="s">
        <v>995</v>
      </c>
      <c r="Y2" t="s">
        <v>995</v>
      </c>
      <c r="Z2" t="s">
        <v>995</v>
      </c>
      <c r="AA2" t="s">
        <v>995</v>
      </c>
      <c r="AB2" t="s">
        <v>995</v>
      </c>
      <c r="AC2" t="s">
        <v>995</v>
      </c>
      <c r="AD2" t="s">
        <v>995</v>
      </c>
      <c r="AE2" t="s">
        <v>995</v>
      </c>
      <c r="AF2" t="s">
        <v>995</v>
      </c>
      <c r="AG2" t="s">
        <v>995</v>
      </c>
      <c r="AH2" t="s">
        <v>995</v>
      </c>
      <c r="AI2" t="s">
        <v>995</v>
      </c>
      <c r="AJ2" t="s">
        <v>995</v>
      </c>
      <c r="AK2" t="s">
        <v>995</v>
      </c>
      <c r="AL2" t="s">
        <v>995</v>
      </c>
      <c r="AM2" t="s">
        <v>995</v>
      </c>
      <c r="AN2" t="s">
        <v>995</v>
      </c>
      <c r="AO2" t="s">
        <v>995</v>
      </c>
      <c r="AP2" t="s">
        <v>995</v>
      </c>
      <c r="AQ2" s="286" t="s">
        <v>855</v>
      </c>
      <c r="AR2" s="302"/>
      <c r="AS2" s="304"/>
      <c r="AU2"/>
    </row>
    <row r="3" spans="1:47" x14ac:dyDescent="0.3">
      <c r="A3" s="285">
        <v>100175</v>
      </c>
      <c r="B3" s="286" t="s">
        <v>61</v>
      </c>
      <c r="C3" t="s">
        <v>995</v>
      </c>
      <c r="D3" t="s">
        <v>995</v>
      </c>
      <c r="E3" t="s">
        <v>995</v>
      </c>
      <c r="F3" t="s">
        <v>995</v>
      </c>
      <c r="G3" t="s">
        <v>995</v>
      </c>
      <c r="H3" t="s">
        <v>995</v>
      </c>
      <c r="I3" t="s">
        <v>995</v>
      </c>
      <c r="J3" t="s">
        <v>995</v>
      </c>
      <c r="K3" t="s">
        <v>995</v>
      </c>
      <c r="L3" t="s">
        <v>995</v>
      </c>
      <c r="M3" t="s">
        <v>995</v>
      </c>
      <c r="N3" t="s">
        <v>995</v>
      </c>
      <c r="O3" t="s">
        <v>995</v>
      </c>
      <c r="P3" t="s">
        <v>995</v>
      </c>
      <c r="Q3" t="s">
        <v>995</v>
      </c>
      <c r="R3" t="s">
        <v>995</v>
      </c>
      <c r="S3" t="s">
        <v>995</v>
      </c>
      <c r="T3" t="s">
        <v>995</v>
      </c>
      <c r="U3" t="s">
        <v>995</v>
      </c>
      <c r="V3" t="s">
        <v>995</v>
      </c>
      <c r="W3" t="s">
        <v>995</v>
      </c>
      <c r="X3" t="s">
        <v>995</v>
      </c>
      <c r="Y3" t="s">
        <v>995</v>
      </c>
      <c r="Z3" t="s">
        <v>995</v>
      </c>
      <c r="AA3" t="s">
        <v>995</v>
      </c>
      <c r="AB3" t="s">
        <v>995</v>
      </c>
      <c r="AC3" t="s">
        <v>995</v>
      </c>
      <c r="AD3" t="s">
        <v>995</v>
      </c>
      <c r="AE3" t="s">
        <v>995</v>
      </c>
      <c r="AF3" t="s">
        <v>995</v>
      </c>
      <c r="AG3" t="s">
        <v>995</v>
      </c>
      <c r="AH3" t="s">
        <v>995</v>
      </c>
      <c r="AI3" t="s">
        <v>995</v>
      </c>
      <c r="AJ3" t="s">
        <v>995</v>
      </c>
      <c r="AK3" t="s">
        <v>995</v>
      </c>
      <c r="AL3" t="s">
        <v>995</v>
      </c>
      <c r="AM3" t="s">
        <v>995</v>
      </c>
      <c r="AN3" t="s">
        <v>995</v>
      </c>
      <c r="AO3" t="s">
        <v>995</v>
      </c>
      <c r="AP3" t="s">
        <v>995</v>
      </c>
      <c r="AQ3" s="286" t="s">
        <v>855</v>
      </c>
      <c r="AR3" s="302"/>
      <c r="AS3" s="304"/>
      <c r="AU3"/>
    </row>
    <row r="4" spans="1:47" x14ac:dyDescent="0.3">
      <c r="A4" s="285">
        <v>100286</v>
      </c>
      <c r="B4" s="286" t="s">
        <v>61</v>
      </c>
      <c r="C4" t="s">
        <v>995</v>
      </c>
      <c r="D4" t="s">
        <v>995</v>
      </c>
      <c r="E4" t="s">
        <v>995</v>
      </c>
      <c r="F4" t="s">
        <v>995</v>
      </c>
      <c r="G4" t="s">
        <v>995</v>
      </c>
      <c r="H4" t="s">
        <v>995</v>
      </c>
      <c r="I4" t="s">
        <v>995</v>
      </c>
      <c r="J4" t="s">
        <v>995</v>
      </c>
      <c r="K4" t="s">
        <v>995</v>
      </c>
      <c r="L4" t="s">
        <v>995</v>
      </c>
      <c r="M4" t="s">
        <v>995</v>
      </c>
      <c r="N4" t="s">
        <v>995</v>
      </c>
      <c r="O4" t="s">
        <v>995</v>
      </c>
      <c r="P4" t="s">
        <v>995</v>
      </c>
      <c r="Q4" t="s">
        <v>995</v>
      </c>
      <c r="R4" t="s">
        <v>995</v>
      </c>
      <c r="S4" t="s">
        <v>995</v>
      </c>
      <c r="T4" t="s">
        <v>995</v>
      </c>
      <c r="U4" t="s">
        <v>995</v>
      </c>
      <c r="V4" t="s">
        <v>995</v>
      </c>
      <c r="W4" t="s">
        <v>995</v>
      </c>
      <c r="X4" t="s">
        <v>995</v>
      </c>
      <c r="Y4" t="s">
        <v>995</v>
      </c>
      <c r="Z4" t="s">
        <v>995</v>
      </c>
      <c r="AA4" t="s">
        <v>995</v>
      </c>
      <c r="AB4" t="s">
        <v>995</v>
      </c>
      <c r="AC4" t="s">
        <v>995</v>
      </c>
      <c r="AD4" t="s">
        <v>995</v>
      </c>
      <c r="AE4" t="s">
        <v>995</v>
      </c>
      <c r="AF4" t="s">
        <v>995</v>
      </c>
      <c r="AG4" t="s">
        <v>995</v>
      </c>
      <c r="AH4" t="s">
        <v>995</v>
      </c>
      <c r="AI4" t="s">
        <v>995</v>
      </c>
      <c r="AJ4" t="s">
        <v>995</v>
      </c>
      <c r="AK4" t="s">
        <v>995</v>
      </c>
      <c r="AL4" t="s">
        <v>995</v>
      </c>
      <c r="AM4" t="s">
        <v>995</v>
      </c>
      <c r="AN4" t="s">
        <v>995</v>
      </c>
      <c r="AO4" t="s">
        <v>995</v>
      </c>
      <c r="AP4" t="s">
        <v>995</v>
      </c>
      <c r="AQ4" s="286" t="s">
        <v>855</v>
      </c>
      <c r="AR4" s="302"/>
      <c r="AS4" s="304"/>
      <c r="AU4"/>
    </row>
    <row r="5" spans="1:47" ht="21.6" x14ac:dyDescent="0.65">
      <c r="A5" s="285">
        <v>100323</v>
      </c>
      <c r="B5" s="286" t="s">
        <v>61</v>
      </c>
      <c r="C5" t="s">
        <v>225</v>
      </c>
      <c r="D5" t="s">
        <v>225</v>
      </c>
      <c r="E5" t="s">
        <v>225</v>
      </c>
      <c r="F5" t="s">
        <v>225</v>
      </c>
      <c r="G5" t="s">
        <v>225</v>
      </c>
      <c r="H5" t="s">
        <v>225</v>
      </c>
      <c r="I5" t="s">
        <v>225</v>
      </c>
      <c r="J5" t="s">
        <v>225</v>
      </c>
      <c r="K5" t="s">
        <v>225</v>
      </c>
      <c r="L5" t="s">
        <v>225</v>
      </c>
      <c r="M5" t="s">
        <v>995</v>
      </c>
      <c r="N5" t="s">
        <v>225</v>
      </c>
      <c r="O5" t="s">
        <v>225</v>
      </c>
      <c r="P5" t="s">
        <v>225</v>
      </c>
      <c r="Q5" t="s">
        <v>225</v>
      </c>
      <c r="R5" t="s">
        <v>225</v>
      </c>
      <c r="S5" t="s">
        <v>225</v>
      </c>
      <c r="T5" t="s">
        <v>225</v>
      </c>
      <c r="U5" t="s">
        <v>225</v>
      </c>
      <c r="V5" t="s">
        <v>225</v>
      </c>
      <c r="W5" t="s">
        <v>225</v>
      </c>
      <c r="X5" t="s">
        <v>225</v>
      </c>
      <c r="Y5" t="s">
        <v>224</v>
      </c>
      <c r="Z5" t="s">
        <v>225</v>
      </c>
      <c r="AA5" t="s">
        <v>225</v>
      </c>
      <c r="AB5" t="s">
        <v>225</v>
      </c>
      <c r="AC5" t="s">
        <v>225</v>
      </c>
      <c r="AD5" t="s">
        <v>225</v>
      </c>
      <c r="AE5" t="s">
        <v>225</v>
      </c>
      <c r="AF5" t="s">
        <v>225</v>
      </c>
      <c r="AG5" t="s">
        <v>225</v>
      </c>
      <c r="AH5" t="s">
        <v>224</v>
      </c>
      <c r="AI5" t="s">
        <v>225</v>
      </c>
      <c r="AJ5" t="s">
        <v>225</v>
      </c>
      <c r="AK5" t="s">
        <v>225</v>
      </c>
      <c r="AL5" t="s">
        <v>225</v>
      </c>
      <c r="AM5" t="s">
        <v>226</v>
      </c>
      <c r="AN5" t="s">
        <v>226</v>
      </c>
      <c r="AO5" t="s">
        <v>224</v>
      </c>
      <c r="AP5" t="s">
        <v>224</v>
      </c>
      <c r="AQ5" s="288"/>
      <c r="AR5" s="302"/>
      <c r="AS5" s="304"/>
      <c r="AU5"/>
    </row>
    <row r="6" spans="1:47" x14ac:dyDescent="0.3">
      <c r="A6" s="285">
        <v>100336</v>
      </c>
      <c r="B6" s="286" t="s">
        <v>61</v>
      </c>
      <c r="C6" t="s">
        <v>995</v>
      </c>
      <c r="D6" t="s">
        <v>995</v>
      </c>
      <c r="E6" t="s">
        <v>995</v>
      </c>
      <c r="F6" t="s">
        <v>995</v>
      </c>
      <c r="G6" t="s">
        <v>995</v>
      </c>
      <c r="H6" t="s">
        <v>995</v>
      </c>
      <c r="I6" t="s">
        <v>995</v>
      </c>
      <c r="J6" t="s">
        <v>995</v>
      </c>
      <c r="K6" t="s">
        <v>995</v>
      </c>
      <c r="L6" t="s">
        <v>995</v>
      </c>
      <c r="M6" t="s">
        <v>995</v>
      </c>
      <c r="N6" t="s">
        <v>995</v>
      </c>
      <c r="O6" t="s">
        <v>995</v>
      </c>
      <c r="P6" t="s">
        <v>995</v>
      </c>
      <c r="Q6" t="s">
        <v>995</v>
      </c>
      <c r="R6" t="s">
        <v>995</v>
      </c>
      <c r="S6" t="s">
        <v>995</v>
      </c>
      <c r="T6" t="s">
        <v>995</v>
      </c>
      <c r="U6" t="s">
        <v>995</v>
      </c>
      <c r="V6" t="s">
        <v>995</v>
      </c>
      <c r="W6" t="s">
        <v>995</v>
      </c>
      <c r="X6" t="s">
        <v>995</v>
      </c>
      <c r="Y6" t="s">
        <v>995</v>
      </c>
      <c r="Z6" t="s">
        <v>995</v>
      </c>
      <c r="AA6" t="s">
        <v>995</v>
      </c>
      <c r="AB6" t="s">
        <v>995</v>
      </c>
      <c r="AC6" t="s">
        <v>995</v>
      </c>
      <c r="AD6" t="s">
        <v>995</v>
      </c>
      <c r="AE6" t="s">
        <v>995</v>
      </c>
      <c r="AF6" t="s">
        <v>995</v>
      </c>
      <c r="AG6" t="s">
        <v>995</v>
      </c>
      <c r="AH6" t="s">
        <v>995</v>
      </c>
      <c r="AI6" t="s">
        <v>995</v>
      </c>
      <c r="AJ6" t="s">
        <v>995</v>
      </c>
      <c r="AK6" t="s">
        <v>995</v>
      </c>
      <c r="AL6" t="s">
        <v>995</v>
      </c>
      <c r="AM6" t="s">
        <v>995</v>
      </c>
      <c r="AN6" t="s">
        <v>995</v>
      </c>
      <c r="AO6" t="s">
        <v>995</v>
      </c>
      <c r="AP6" t="s">
        <v>995</v>
      </c>
      <c r="AQ6" s="289"/>
      <c r="AR6" s="302"/>
      <c r="AS6" s="304"/>
      <c r="AU6"/>
    </row>
    <row r="7" spans="1:47" x14ac:dyDescent="0.3">
      <c r="A7" s="285">
        <v>100387</v>
      </c>
      <c r="B7" s="286" t="s">
        <v>61</v>
      </c>
      <c r="C7" t="s">
        <v>995</v>
      </c>
      <c r="D7" t="s">
        <v>995</v>
      </c>
      <c r="E7" t="s">
        <v>995</v>
      </c>
      <c r="F7" t="s">
        <v>995</v>
      </c>
      <c r="G7" t="s">
        <v>995</v>
      </c>
      <c r="H7" t="s">
        <v>995</v>
      </c>
      <c r="I7" t="s">
        <v>995</v>
      </c>
      <c r="J7" t="s">
        <v>995</v>
      </c>
      <c r="K7" t="s">
        <v>995</v>
      </c>
      <c r="L7" t="s">
        <v>995</v>
      </c>
      <c r="M7" t="s">
        <v>995</v>
      </c>
      <c r="N7" t="s">
        <v>995</v>
      </c>
      <c r="O7" t="s">
        <v>995</v>
      </c>
      <c r="P7" t="s">
        <v>995</v>
      </c>
      <c r="Q7" t="s">
        <v>995</v>
      </c>
      <c r="R7" t="s">
        <v>995</v>
      </c>
      <c r="S7" t="s">
        <v>995</v>
      </c>
      <c r="T7" t="s">
        <v>995</v>
      </c>
      <c r="U7" t="s">
        <v>995</v>
      </c>
      <c r="V7" t="s">
        <v>995</v>
      </c>
      <c r="W7" t="s">
        <v>995</v>
      </c>
      <c r="X7" t="s">
        <v>995</v>
      </c>
      <c r="Y7" t="s">
        <v>995</v>
      </c>
      <c r="Z7" t="s">
        <v>995</v>
      </c>
      <c r="AA7" t="s">
        <v>995</v>
      </c>
      <c r="AB7" t="s">
        <v>995</v>
      </c>
      <c r="AC7" t="s">
        <v>995</v>
      </c>
      <c r="AD7" t="s">
        <v>995</v>
      </c>
      <c r="AE7" t="s">
        <v>995</v>
      </c>
      <c r="AF7" t="s">
        <v>995</v>
      </c>
      <c r="AG7" t="s">
        <v>995</v>
      </c>
      <c r="AH7" t="s">
        <v>995</v>
      </c>
      <c r="AI7" t="s">
        <v>995</v>
      </c>
      <c r="AJ7" t="s">
        <v>995</v>
      </c>
      <c r="AK7" t="s">
        <v>995</v>
      </c>
      <c r="AL7" t="s">
        <v>995</v>
      </c>
      <c r="AM7" t="s">
        <v>995</v>
      </c>
      <c r="AN7" t="s">
        <v>995</v>
      </c>
      <c r="AO7" t="s">
        <v>995</v>
      </c>
      <c r="AP7" t="s">
        <v>995</v>
      </c>
      <c r="AQ7" s="286" t="s">
        <v>855</v>
      </c>
      <c r="AR7" s="302"/>
      <c r="AS7" s="304"/>
      <c r="AU7"/>
    </row>
    <row r="8" spans="1:47" x14ac:dyDescent="0.3">
      <c r="A8" s="285">
        <v>100395</v>
      </c>
      <c r="B8" s="286" t="s">
        <v>538</v>
      </c>
      <c r="C8" t="s">
        <v>995</v>
      </c>
      <c r="D8" t="s">
        <v>995</v>
      </c>
      <c r="E8" t="s">
        <v>995</v>
      </c>
      <c r="F8" t="s">
        <v>995</v>
      </c>
      <c r="G8" t="s">
        <v>995</v>
      </c>
      <c r="H8" t="s">
        <v>995</v>
      </c>
      <c r="I8" t="s">
        <v>995</v>
      </c>
      <c r="J8" t="s">
        <v>995</v>
      </c>
      <c r="K8" t="s">
        <v>995</v>
      </c>
      <c r="L8" t="s">
        <v>995</v>
      </c>
      <c r="M8" t="s">
        <v>995</v>
      </c>
      <c r="N8" t="s">
        <v>995</v>
      </c>
      <c r="O8" t="s">
        <v>995</v>
      </c>
      <c r="P8" t="s">
        <v>995</v>
      </c>
      <c r="Q8" t="s">
        <v>995</v>
      </c>
      <c r="R8" t="s">
        <v>995</v>
      </c>
      <c r="S8" t="s">
        <v>995</v>
      </c>
      <c r="T8" t="s">
        <v>995</v>
      </c>
      <c r="U8" t="s">
        <v>995</v>
      </c>
      <c r="V8" t="s">
        <v>995</v>
      </c>
      <c r="W8" t="s">
        <v>995</v>
      </c>
      <c r="X8" t="s">
        <v>995</v>
      </c>
      <c r="Y8" t="s">
        <v>995</v>
      </c>
      <c r="Z8" t="s">
        <v>995</v>
      </c>
      <c r="AA8" t="s">
        <v>995</v>
      </c>
      <c r="AB8" t="s">
        <v>995</v>
      </c>
      <c r="AC8" t="s">
        <v>995</v>
      </c>
      <c r="AD8" t="s">
        <v>995</v>
      </c>
      <c r="AE8" t="s">
        <v>995</v>
      </c>
      <c r="AF8" t="s">
        <v>995</v>
      </c>
      <c r="AG8" t="s">
        <v>995</v>
      </c>
      <c r="AH8" t="s">
        <v>995</v>
      </c>
      <c r="AI8" t="s">
        <v>995</v>
      </c>
      <c r="AJ8" t="s">
        <v>995</v>
      </c>
      <c r="AK8" t="s">
        <v>995</v>
      </c>
      <c r="AL8" t="s">
        <v>995</v>
      </c>
      <c r="AM8" t="s">
        <v>995</v>
      </c>
      <c r="AN8" t="s">
        <v>995</v>
      </c>
      <c r="AO8" t="s">
        <v>995</v>
      </c>
      <c r="AP8" t="s">
        <v>995</v>
      </c>
      <c r="AQ8" s="286" t="s">
        <v>855</v>
      </c>
      <c r="AR8" s="302"/>
      <c r="AS8" s="304"/>
      <c r="AU8"/>
    </row>
    <row r="9" spans="1:47" x14ac:dyDescent="0.3">
      <c r="A9" s="285">
        <v>100400</v>
      </c>
      <c r="B9" s="286" t="s">
        <v>61</v>
      </c>
      <c r="C9" t="s">
        <v>995</v>
      </c>
      <c r="D9" t="s">
        <v>995</v>
      </c>
      <c r="E9" t="s">
        <v>995</v>
      </c>
      <c r="F9" t="s">
        <v>995</v>
      </c>
      <c r="G9" t="s">
        <v>995</v>
      </c>
      <c r="H9" t="s">
        <v>995</v>
      </c>
      <c r="I9" t="s">
        <v>995</v>
      </c>
      <c r="J9" t="s">
        <v>995</v>
      </c>
      <c r="K9" t="s">
        <v>995</v>
      </c>
      <c r="L9" t="s">
        <v>995</v>
      </c>
      <c r="M9" t="s">
        <v>995</v>
      </c>
      <c r="N9" t="s">
        <v>995</v>
      </c>
      <c r="O9" t="s">
        <v>995</v>
      </c>
      <c r="P9" t="s">
        <v>995</v>
      </c>
      <c r="Q9" t="s">
        <v>995</v>
      </c>
      <c r="R9" t="s">
        <v>995</v>
      </c>
      <c r="S9" t="s">
        <v>995</v>
      </c>
      <c r="T9" t="s">
        <v>995</v>
      </c>
      <c r="U9" t="s">
        <v>995</v>
      </c>
      <c r="V9" t="s">
        <v>995</v>
      </c>
      <c r="W9" t="s">
        <v>995</v>
      </c>
      <c r="X9" t="s">
        <v>995</v>
      </c>
      <c r="Y9" t="s">
        <v>995</v>
      </c>
      <c r="Z9" t="s">
        <v>995</v>
      </c>
      <c r="AA9" t="s">
        <v>995</v>
      </c>
      <c r="AB9" t="s">
        <v>995</v>
      </c>
      <c r="AC9" t="s">
        <v>995</v>
      </c>
      <c r="AD9" t="s">
        <v>995</v>
      </c>
      <c r="AE9" t="s">
        <v>995</v>
      </c>
      <c r="AF9" t="s">
        <v>995</v>
      </c>
      <c r="AG9" t="s">
        <v>995</v>
      </c>
      <c r="AH9" t="s">
        <v>995</v>
      </c>
      <c r="AI9" t="s">
        <v>995</v>
      </c>
      <c r="AJ9" t="s">
        <v>995</v>
      </c>
      <c r="AK9" t="s">
        <v>995</v>
      </c>
      <c r="AL9" t="s">
        <v>995</v>
      </c>
      <c r="AM9" t="s">
        <v>995</v>
      </c>
      <c r="AN9" t="s">
        <v>995</v>
      </c>
      <c r="AO9" t="s">
        <v>995</v>
      </c>
      <c r="AP9" t="s">
        <v>995</v>
      </c>
      <c r="AQ9" s="286" t="s">
        <v>855</v>
      </c>
      <c r="AR9" s="302"/>
      <c r="AS9" s="304"/>
      <c r="AU9"/>
    </row>
    <row r="10" spans="1:47" ht="21.6" x14ac:dyDescent="0.65">
      <c r="A10" s="285">
        <v>100415</v>
      </c>
      <c r="B10" s="286" t="s">
        <v>61</v>
      </c>
      <c r="C10" t="s">
        <v>995</v>
      </c>
      <c r="D10" t="s">
        <v>995</v>
      </c>
      <c r="E10" t="s">
        <v>995</v>
      </c>
      <c r="F10" t="s">
        <v>995</v>
      </c>
      <c r="G10" t="s">
        <v>995</v>
      </c>
      <c r="H10" t="s">
        <v>995</v>
      </c>
      <c r="I10" t="s">
        <v>995</v>
      </c>
      <c r="J10" t="s">
        <v>995</v>
      </c>
      <c r="K10" t="s">
        <v>995</v>
      </c>
      <c r="L10" t="s">
        <v>995</v>
      </c>
      <c r="M10" t="s">
        <v>995</v>
      </c>
      <c r="N10" t="s">
        <v>995</v>
      </c>
      <c r="O10" t="s">
        <v>995</v>
      </c>
      <c r="P10" t="s">
        <v>995</v>
      </c>
      <c r="Q10" t="s">
        <v>995</v>
      </c>
      <c r="R10" t="s">
        <v>995</v>
      </c>
      <c r="S10" t="s">
        <v>995</v>
      </c>
      <c r="T10" t="s">
        <v>995</v>
      </c>
      <c r="U10" t="s">
        <v>995</v>
      </c>
      <c r="V10" t="s">
        <v>995</v>
      </c>
      <c r="W10" t="s">
        <v>995</v>
      </c>
      <c r="X10" t="s">
        <v>995</v>
      </c>
      <c r="Y10" t="s">
        <v>995</v>
      </c>
      <c r="Z10" t="s">
        <v>995</v>
      </c>
      <c r="AA10" t="s">
        <v>995</v>
      </c>
      <c r="AB10" t="s">
        <v>995</v>
      </c>
      <c r="AC10" t="s">
        <v>995</v>
      </c>
      <c r="AD10" t="s">
        <v>995</v>
      </c>
      <c r="AE10" t="s">
        <v>995</v>
      </c>
      <c r="AF10" t="s">
        <v>995</v>
      </c>
      <c r="AG10" t="s">
        <v>995</v>
      </c>
      <c r="AH10" t="s">
        <v>995</v>
      </c>
      <c r="AI10" t="s">
        <v>995</v>
      </c>
      <c r="AJ10" t="s">
        <v>394</v>
      </c>
      <c r="AK10" t="s">
        <v>995</v>
      </c>
      <c r="AL10" t="s">
        <v>995</v>
      </c>
      <c r="AM10" t="s">
        <v>995</v>
      </c>
      <c r="AN10" t="s">
        <v>995</v>
      </c>
      <c r="AO10" t="s">
        <v>995</v>
      </c>
      <c r="AP10" t="s">
        <v>995</v>
      </c>
      <c r="AQ10" s="288"/>
      <c r="AR10" s="302"/>
      <c r="AS10" s="304"/>
      <c r="AU10"/>
    </row>
    <row r="11" spans="1:47" x14ac:dyDescent="0.3">
      <c r="A11" s="285">
        <v>100446</v>
      </c>
      <c r="B11" s="286" t="s">
        <v>61</v>
      </c>
      <c r="C11" t="s">
        <v>995</v>
      </c>
      <c r="D11" t="s">
        <v>995</v>
      </c>
      <c r="E11" t="s">
        <v>995</v>
      </c>
      <c r="F11" t="s">
        <v>995</v>
      </c>
      <c r="G11" t="s">
        <v>995</v>
      </c>
      <c r="H11" t="s">
        <v>995</v>
      </c>
      <c r="I11" t="s">
        <v>995</v>
      </c>
      <c r="J11" t="s">
        <v>995</v>
      </c>
      <c r="K11" t="s">
        <v>995</v>
      </c>
      <c r="L11" t="s">
        <v>995</v>
      </c>
      <c r="M11" t="s">
        <v>995</v>
      </c>
      <c r="N11" t="s">
        <v>995</v>
      </c>
      <c r="O11" t="s">
        <v>995</v>
      </c>
      <c r="P11" t="s">
        <v>995</v>
      </c>
      <c r="Q11" t="s">
        <v>995</v>
      </c>
      <c r="R11" t="s">
        <v>995</v>
      </c>
      <c r="S11" t="s">
        <v>995</v>
      </c>
      <c r="T11" t="s">
        <v>995</v>
      </c>
      <c r="U11" t="s">
        <v>995</v>
      </c>
      <c r="V11" t="s">
        <v>995</v>
      </c>
      <c r="W11" t="s">
        <v>995</v>
      </c>
      <c r="X11" t="s">
        <v>995</v>
      </c>
      <c r="Y11" t="s">
        <v>995</v>
      </c>
      <c r="Z11" t="s">
        <v>995</v>
      </c>
      <c r="AA11" t="s">
        <v>995</v>
      </c>
      <c r="AB11" t="s">
        <v>995</v>
      </c>
      <c r="AC11" t="s">
        <v>995</v>
      </c>
      <c r="AD11" t="s">
        <v>995</v>
      </c>
      <c r="AE11" t="s">
        <v>995</v>
      </c>
      <c r="AF11" t="s">
        <v>995</v>
      </c>
      <c r="AG11" t="s">
        <v>995</v>
      </c>
      <c r="AH11" t="s">
        <v>995</v>
      </c>
      <c r="AI11" t="s">
        <v>995</v>
      </c>
      <c r="AJ11" t="s">
        <v>995</v>
      </c>
      <c r="AK11" t="s">
        <v>995</v>
      </c>
      <c r="AL11" t="s">
        <v>995</v>
      </c>
      <c r="AM11" t="s">
        <v>995</v>
      </c>
      <c r="AN11" t="s">
        <v>995</v>
      </c>
      <c r="AO11" t="s">
        <v>995</v>
      </c>
      <c r="AP11" t="s">
        <v>995</v>
      </c>
      <c r="AQ11" s="286" t="s">
        <v>855</v>
      </c>
      <c r="AR11" s="302"/>
      <c r="AS11" s="304"/>
      <c r="AU11"/>
    </row>
    <row r="12" spans="1:47" x14ac:dyDescent="0.3">
      <c r="A12" s="285">
        <v>100469</v>
      </c>
      <c r="B12" s="286" t="s">
        <v>61</v>
      </c>
      <c r="C12" t="s">
        <v>995</v>
      </c>
      <c r="D12" t="s">
        <v>995</v>
      </c>
      <c r="E12" t="s">
        <v>995</v>
      </c>
      <c r="F12" t="s">
        <v>995</v>
      </c>
      <c r="G12" t="s">
        <v>995</v>
      </c>
      <c r="H12" t="s">
        <v>995</v>
      </c>
      <c r="I12" t="s">
        <v>995</v>
      </c>
      <c r="J12" t="s">
        <v>995</v>
      </c>
      <c r="K12" t="s">
        <v>995</v>
      </c>
      <c r="L12" t="s">
        <v>995</v>
      </c>
      <c r="M12" t="s">
        <v>995</v>
      </c>
      <c r="N12" t="s">
        <v>995</v>
      </c>
      <c r="O12" t="s">
        <v>995</v>
      </c>
      <c r="P12" t="s">
        <v>995</v>
      </c>
      <c r="Q12" t="s">
        <v>995</v>
      </c>
      <c r="R12" t="s">
        <v>995</v>
      </c>
      <c r="S12" t="s">
        <v>995</v>
      </c>
      <c r="T12" t="s">
        <v>995</v>
      </c>
      <c r="U12" t="s">
        <v>995</v>
      </c>
      <c r="V12" t="s">
        <v>995</v>
      </c>
      <c r="W12" t="s">
        <v>995</v>
      </c>
      <c r="X12" t="s">
        <v>995</v>
      </c>
      <c r="Y12" t="s">
        <v>995</v>
      </c>
      <c r="Z12" t="s">
        <v>995</v>
      </c>
      <c r="AA12" t="s">
        <v>995</v>
      </c>
      <c r="AB12" t="s">
        <v>995</v>
      </c>
      <c r="AC12" t="s">
        <v>995</v>
      </c>
      <c r="AD12" t="s">
        <v>995</v>
      </c>
      <c r="AE12" t="s">
        <v>995</v>
      </c>
      <c r="AF12" t="s">
        <v>995</v>
      </c>
      <c r="AG12" t="s">
        <v>995</v>
      </c>
      <c r="AH12" t="s">
        <v>995</v>
      </c>
      <c r="AI12" t="s">
        <v>995</v>
      </c>
      <c r="AJ12" t="s">
        <v>995</v>
      </c>
      <c r="AK12" t="s">
        <v>995</v>
      </c>
      <c r="AL12" t="s">
        <v>995</v>
      </c>
      <c r="AM12" t="s">
        <v>995</v>
      </c>
      <c r="AN12" t="s">
        <v>995</v>
      </c>
      <c r="AO12" t="s">
        <v>995</v>
      </c>
      <c r="AP12" t="s">
        <v>995</v>
      </c>
      <c r="AQ12" s="286" t="s">
        <v>855</v>
      </c>
      <c r="AR12" s="302"/>
      <c r="AS12" s="304"/>
      <c r="AU12"/>
    </row>
    <row r="13" spans="1:47" ht="21.6" x14ac:dyDescent="0.3">
      <c r="A13" s="285">
        <v>100470</v>
      </c>
      <c r="B13" s="286" t="s">
        <v>61</v>
      </c>
      <c r="C13" t="s">
        <v>995</v>
      </c>
      <c r="D13" t="s">
        <v>995</v>
      </c>
      <c r="E13" t="s">
        <v>995</v>
      </c>
      <c r="F13" t="s">
        <v>995</v>
      </c>
      <c r="G13" t="s">
        <v>995</v>
      </c>
      <c r="H13" t="s">
        <v>995</v>
      </c>
      <c r="I13" t="s">
        <v>995</v>
      </c>
      <c r="J13" t="s">
        <v>995</v>
      </c>
      <c r="K13" t="s">
        <v>995</v>
      </c>
      <c r="L13" t="s">
        <v>995</v>
      </c>
      <c r="M13" t="s">
        <v>995</v>
      </c>
      <c r="N13" t="s">
        <v>995</v>
      </c>
      <c r="O13" t="s">
        <v>995</v>
      </c>
      <c r="P13" t="s">
        <v>995</v>
      </c>
      <c r="Q13" t="s">
        <v>995</v>
      </c>
      <c r="R13" t="s">
        <v>995</v>
      </c>
      <c r="S13" t="s">
        <v>995</v>
      </c>
      <c r="T13" t="s">
        <v>995</v>
      </c>
      <c r="U13" t="s">
        <v>995</v>
      </c>
      <c r="V13" t="s">
        <v>995</v>
      </c>
      <c r="W13" t="s">
        <v>995</v>
      </c>
      <c r="X13" t="s">
        <v>995</v>
      </c>
      <c r="Y13" t="s">
        <v>995</v>
      </c>
      <c r="Z13" t="s">
        <v>995</v>
      </c>
      <c r="AA13" t="s">
        <v>995</v>
      </c>
      <c r="AB13" t="s">
        <v>995</v>
      </c>
      <c r="AC13" t="s">
        <v>995</v>
      </c>
      <c r="AD13" t="s">
        <v>995</v>
      </c>
      <c r="AE13" t="s">
        <v>995</v>
      </c>
      <c r="AF13" t="s">
        <v>995</v>
      </c>
      <c r="AG13" t="s">
        <v>995</v>
      </c>
      <c r="AH13" t="s">
        <v>995</v>
      </c>
      <c r="AI13" t="s">
        <v>995</v>
      </c>
      <c r="AJ13" t="s">
        <v>995</v>
      </c>
      <c r="AK13" t="s">
        <v>995</v>
      </c>
      <c r="AL13" t="s">
        <v>995</v>
      </c>
      <c r="AM13" t="s">
        <v>995</v>
      </c>
      <c r="AN13" t="s">
        <v>995</v>
      </c>
      <c r="AO13" t="s">
        <v>995</v>
      </c>
      <c r="AP13" t="s">
        <v>995</v>
      </c>
      <c r="AQ13" s="286" t="s">
        <v>855</v>
      </c>
      <c r="AR13" s="295"/>
      <c r="AS13" s="235"/>
    </row>
    <row r="14" spans="1:47" x14ac:dyDescent="0.3">
      <c r="A14" s="285">
        <v>100475</v>
      </c>
      <c r="B14" s="286" t="s">
        <v>61</v>
      </c>
      <c r="C14">
        <v>0</v>
      </c>
      <c r="D14">
        <v>0</v>
      </c>
      <c r="E14">
        <v>0</v>
      </c>
      <c r="F14">
        <v>0</v>
      </c>
      <c r="G14">
        <v>0</v>
      </c>
      <c r="H14">
        <v>0</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s="286" t="s">
        <v>394</v>
      </c>
      <c r="AR14" s="302"/>
      <c r="AS14" s="304"/>
      <c r="AU14"/>
    </row>
    <row r="15" spans="1:47" x14ac:dyDescent="0.3">
      <c r="A15" s="285">
        <v>100507</v>
      </c>
      <c r="B15" s="286" t="s">
        <v>61</v>
      </c>
      <c r="C15" t="s">
        <v>995</v>
      </c>
      <c r="D15" t="s">
        <v>995</v>
      </c>
      <c r="E15" t="s">
        <v>995</v>
      </c>
      <c r="F15" t="s">
        <v>995</v>
      </c>
      <c r="G15" t="s">
        <v>995</v>
      </c>
      <c r="H15" t="s">
        <v>995</v>
      </c>
      <c r="I15" t="s">
        <v>995</v>
      </c>
      <c r="J15" t="s">
        <v>995</v>
      </c>
      <c r="K15" t="s">
        <v>995</v>
      </c>
      <c r="L15" t="s">
        <v>995</v>
      </c>
      <c r="M15" t="s">
        <v>995</v>
      </c>
      <c r="N15" t="s">
        <v>995</v>
      </c>
      <c r="O15" t="s">
        <v>995</v>
      </c>
      <c r="P15" t="s">
        <v>995</v>
      </c>
      <c r="Q15" t="s">
        <v>995</v>
      </c>
      <c r="R15" t="s">
        <v>995</v>
      </c>
      <c r="S15" t="s">
        <v>995</v>
      </c>
      <c r="T15" t="s">
        <v>995</v>
      </c>
      <c r="U15" t="s">
        <v>995</v>
      </c>
      <c r="V15" t="s">
        <v>995</v>
      </c>
      <c r="W15" t="s">
        <v>995</v>
      </c>
      <c r="X15" t="s">
        <v>995</v>
      </c>
      <c r="Y15" t="s">
        <v>995</v>
      </c>
      <c r="Z15" t="s">
        <v>995</v>
      </c>
      <c r="AA15" t="s">
        <v>995</v>
      </c>
      <c r="AB15" t="s">
        <v>995</v>
      </c>
      <c r="AC15" t="s">
        <v>995</v>
      </c>
      <c r="AD15" t="s">
        <v>995</v>
      </c>
      <c r="AE15" t="s">
        <v>995</v>
      </c>
      <c r="AF15" t="s">
        <v>995</v>
      </c>
      <c r="AG15" t="s">
        <v>995</v>
      </c>
      <c r="AH15" t="s">
        <v>995</v>
      </c>
      <c r="AI15" t="s">
        <v>995</v>
      </c>
      <c r="AJ15" t="s">
        <v>995</v>
      </c>
      <c r="AK15" t="s">
        <v>995</v>
      </c>
      <c r="AL15" t="s">
        <v>995</v>
      </c>
      <c r="AM15" t="s">
        <v>995</v>
      </c>
      <c r="AN15" t="s">
        <v>995</v>
      </c>
      <c r="AO15" t="s">
        <v>995</v>
      </c>
      <c r="AP15" t="s">
        <v>995</v>
      </c>
      <c r="AQ15" s="286" t="s">
        <v>855</v>
      </c>
      <c r="AR15" s="302"/>
      <c r="AS15" s="304"/>
      <c r="AU15"/>
    </row>
    <row r="16" spans="1:47" x14ac:dyDescent="0.3">
      <c r="A16" s="285">
        <v>100527</v>
      </c>
      <c r="B16" s="286" t="s">
        <v>61</v>
      </c>
      <c r="C16" t="s">
        <v>995</v>
      </c>
      <c r="D16" t="s">
        <v>995</v>
      </c>
      <c r="E16" t="s">
        <v>995</v>
      </c>
      <c r="F16" t="s">
        <v>995</v>
      </c>
      <c r="G16" t="s">
        <v>995</v>
      </c>
      <c r="H16" t="s">
        <v>995</v>
      </c>
      <c r="I16" t="s">
        <v>995</v>
      </c>
      <c r="J16" t="s">
        <v>995</v>
      </c>
      <c r="K16" t="s">
        <v>995</v>
      </c>
      <c r="L16" t="s">
        <v>995</v>
      </c>
      <c r="M16" t="s">
        <v>995</v>
      </c>
      <c r="N16" t="s">
        <v>995</v>
      </c>
      <c r="O16" t="s">
        <v>995</v>
      </c>
      <c r="P16" t="s">
        <v>995</v>
      </c>
      <c r="Q16" t="s">
        <v>995</v>
      </c>
      <c r="R16" t="s">
        <v>995</v>
      </c>
      <c r="S16" t="s">
        <v>995</v>
      </c>
      <c r="T16" t="s">
        <v>995</v>
      </c>
      <c r="U16" t="s">
        <v>995</v>
      </c>
      <c r="V16" t="s">
        <v>995</v>
      </c>
      <c r="W16" t="s">
        <v>995</v>
      </c>
      <c r="X16" t="s">
        <v>995</v>
      </c>
      <c r="Y16" t="s">
        <v>995</v>
      </c>
      <c r="Z16" t="s">
        <v>995</v>
      </c>
      <c r="AA16" t="s">
        <v>995</v>
      </c>
      <c r="AB16" t="s">
        <v>995</v>
      </c>
      <c r="AC16" t="s">
        <v>995</v>
      </c>
      <c r="AD16" t="s">
        <v>995</v>
      </c>
      <c r="AE16" t="s">
        <v>995</v>
      </c>
      <c r="AF16" t="s">
        <v>995</v>
      </c>
      <c r="AG16" t="s">
        <v>995</v>
      </c>
      <c r="AH16" t="s">
        <v>995</v>
      </c>
      <c r="AI16" t="s">
        <v>995</v>
      </c>
      <c r="AJ16" t="s">
        <v>995</v>
      </c>
      <c r="AK16" t="s">
        <v>995</v>
      </c>
      <c r="AL16" t="s">
        <v>995</v>
      </c>
      <c r="AM16" t="s">
        <v>995</v>
      </c>
      <c r="AN16" t="s">
        <v>995</v>
      </c>
      <c r="AO16" t="s">
        <v>995</v>
      </c>
      <c r="AP16" t="s">
        <v>995</v>
      </c>
      <c r="AQ16" s="286" t="s">
        <v>855</v>
      </c>
      <c r="AR16" s="302"/>
      <c r="AS16" s="304"/>
      <c r="AU16"/>
    </row>
    <row r="17" spans="1:47" x14ac:dyDescent="0.3">
      <c r="A17" s="285">
        <v>100608</v>
      </c>
      <c r="B17" s="286" t="s">
        <v>61</v>
      </c>
      <c r="C17" t="s">
        <v>995</v>
      </c>
      <c r="D17" t="s">
        <v>995</v>
      </c>
      <c r="E17" t="s">
        <v>995</v>
      </c>
      <c r="F17" t="s">
        <v>995</v>
      </c>
      <c r="G17" t="s">
        <v>995</v>
      </c>
      <c r="H17" t="s">
        <v>995</v>
      </c>
      <c r="I17" t="s">
        <v>995</v>
      </c>
      <c r="J17" t="s">
        <v>995</v>
      </c>
      <c r="K17" t="s">
        <v>995</v>
      </c>
      <c r="L17" t="s">
        <v>995</v>
      </c>
      <c r="M17" t="s">
        <v>995</v>
      </c>
      <c r="N17" t="s">
        <v>995</v>
      </c>
      <c r="O17" t="s">
        <v>995</v>
      </c>
      <c r="P17" t="s">
        <v>995</v>
      </c>
      <c r="Q17" t="s">
        <v>995</v>
      </c>
      <c r="R17" t="s">
        <v>995</v>
      </c>
      <c r="S17" t="s">
        <v>995</v>
      </c>
      <c r="T17" t="s">
        <v>995</v>
      </c>
      <c r="U17" t="s">
        <v>995</v>
      </c>
      <c r="V17" t="s">
        <v>995</v>
      </c>
      <c r="W17" t="s">
        <v>995</v>
      </c>
      <c r="X17" t="s">
        <v>995</v>
      </c>
      <c r="Y17" t="s">
        <v>995</v>
      </c>
      <c r="Z17" t="s">
        <v>995</v>
      </c>
      <c r="AA17" t="s">
        <v>995</v>
      </c>
      <c r="AB17" t="s">
        <v>995</v>
      </c>
      <c r="AC17" t="s">
        <v>995</v>
      </c>
      <c r="AD17" t="s">
        <v>995</v>
      </c>
      <c r="AE17" t="s">
        <v>995</v>
      </c>
      <c r="AF17" t="s">
        <v>995</v>
      </c>
      <c r="AG17" t="s">
        <v>995</v>
      </c>
      <c r="AH17" t="s">
        <v>995</v>
      </c>
      <c r="AI17" t="s">
        <v>995</v>
      </c>
      <c r="AJ17" t="s">
        <v>995</v>
      </c>
      <c r="AK17" t="s">
        <v>995</v>
      </c>
      <c r="AL17" t="s">
        <v>995</v>
      </c>
      <c r="AM17" t="s">
        <v>995</v>
      </c>
      <c r="AN17" t="s">
        <v>995</v>
      </c>
      <c r="AO17" t="s">
        <v>995</v>
      </c>
      <c r="AP17" t="s">
        <v>995</v>
      </c>
      <c r="AQ17" s="286" t="s">
        <v>855</v>
      </c>
      <c r="AR17" s="302"/>
      <c r="AS17" s="304"/>
      <c r="AU17"/>
    </row>
    <row r="18" spans="1:47" x14ac:dyDescent="0.3">
      <c r="A18" s="285">
        <v>100644</v>
      </c>
      <c r="B18" s="286" t="s">
        <v>61</v>
      </c>
      <c r="C18" t="s">
        <v>995</v>
      </c>
      <c r="D18" t="s">
        <v>995</v>
      </c>
      <c r="E18" t="s">
        <v>995</v>
      </c>
      <c r="F18" t="s">
        <v>995</v>
      </c>
      <c r="G18" t="s">
        <v>995</v>
      </c>
      <c r="H18" t="s">
        <v>995</v>
      </c>
      <c r="I18" t="s">
        <v>995</v>
      </c>
      <c r="J18" t="s">
        <v>995</v>
      </c>
      <c r="K18" t="s">
        <v>995</v>
      </c>
      <c r="L18" t="s">
        <v>995</v>
      </c>
      <c r="M18" t="s">
        <v>995</v>
      </c>
      <c r="N18" t="s">
        <v>995</v>
      </c>
      <c r="O18" t="s">
        <v>995</v>
      </c>
      <c r="P18" t="s">
        <v>995</v>
      </c>
      <c r="Q18" t="s">
        <v>995</v>
      </c>
      <c r="R18" t="s">
        <v>995</v>
      </c>
      <c r="S18" t="s">
        <v>995</v>
      </c>
      <c r="T18" t="s">
        <v>995</v>
      </c>
      <c r="U18" t="s">
        <v>995</v>
      </c>
      <c r="V18" t="s">
        <v>995</v>
      </c>
      <c r="W18" t="s">
        <v>995</v>
      </c>
      <c r="X18" t="s">
        <v>995</v>
      </c>
      <c r="Y18" t="s">
        <v>995</v>
      </c>
      <c r="Z18" t="s">
        <v>995</v>
      </c>
      <c r="AA18" t="s">
        <v>995</v>
      </c>
      <c r="AB18" t="s">
        <v>995</v>
      </c>
      <c r="AC18" t="s">
        <v>995</v>
      </c>
      <c r="AD18" t="s">
        <v>995</v>
      </c>
      <c r="AE18" t="s">
        <v>995</v>
      </c>
      <c r="AF18" t="s">
        <v>995</v>
      </c>
      <c r="AG18" t="s">
        <v>995</v>
      </c>
      <c r="AH18" t="s">
        <v>995</v>
      </c>
      <c r="AI18" t="s">
        <v>995</v>
      </c>
      <c r="AJ18" t="s">
        <v>995</v>
      </c>
      <c r="AK18" t="s">
        <v>995</v>
      </c>
      <c r="AL18" t="s">
        <v>995</v>
      </c>
      <c r="AM18" t="s">
        <v>995</v>
      </c>
      <c r="AN18" t="s">
        <v>995</v>
      </c>
      <c r="AO18" t="s">
        <v>995</v>
      </c>
      <c r="AP18" t="s">
        <v>995</v>
      </c>
      <c r="AQ18" s="286" t="s">
        <v>855</v>
      </c>
      <c r="AR18" s="302"/>
      <c r="AS18" s="304"/>
      <c r="AU18"/>
    </row>
    <row r="19" spans="1:47" x14ac:dyDescent="0.3">
      <c r="A19" s="285">
        <v>100663</v>
      </c>
      <c r="B19" s="286" t="s">
        <v>61</v>
      </c>
      <c r="C19" t="s">
        <v>995</v>
      </c>
      <c r="D19" t="s">
        <v>995</v>
      </c>
      <c r="E19" t="s">
        <v>995</v>
      </c>
      <c r="F19" t="s">
        <v>995</v>
      </c>
      <c r="G19" t="s">
        <v>995</v>
      </c>
      <c r="H19" t="s">
        <v>995</v>
      </c>
      <c r="I19" t="s">
        <v>995</v>
      </c>
      <c r="J19" t="s">
        <v>995</v>
      </c>
      <c r="K19" t="s">
        <v>995</v>
      </c>
      <c r="L19" t="s">
        <v>995</v>
      </c>
      <c r="M19" t="s">
        <v>394</v>
      </c>
      <c r="N19" t="s">
        <v>995</v>
      </c>
      <c r="O19" t="s">
        <v>995</v>
      </c>
      <c r="P19" t="s">
        <v>995</v>
      </c>
      <c r="Q19" t="s">
        <v>995</v>
      </c>
      <c r="R19" t="s">
        <v>995</v>
      </c>
      <c r="S19" t="s">
        <v>995</v>
      </c>
      <c r="T19" t="s">
        <v>995</v>
      </c>
      <c r="U19" t="s">
        <v>995</v>
      </c>
      <c r="V19" t="s">
        <v>995</v>
      </c>
      <c r="W19" t="s">
        <v>995</v>
      </c>
      <c r="X19" t="s">
        <v>995</v>
      </c>
      <c r="Y19" t="s">
        <v>995</v>
      </c>
      <c r="Z19" t="s">
        <v>995</v>
      </c>
      <c r="AA19" t="s">
        <v>995</v>
      </c>
      <c r="AB19" t="s">
        <v>995</v>
      </c>
      <c r="AC19" t="s">
        <v>995</v>
      </c>
      <c r="AD19" t="s">
        <v>995</v>
      </c>
      <c r="AE19" t="s">
        <v>995</v>
      </c>
      <c r="AF19" t="s">
        <v>995</v>
      </c>
      <c r="AG19" t="s">
        <v>995</v>
      </c>
      <c r="AH19" t="s">
        <v>995</v>
      </c>
      <c r="AI19" t="s">
        <v>995</v>
      </c>
      <c r="AJ19" t="s">
        <v>995</v>
      </c>
      <c r="AK19" t="s">
        <v>995</v>
      </c>
      <c r="AL19" t="s">
        <v>995</v>
      </c>
      <c r="AM19" t="s">
        <v>995</v>
      </c>
      <c r="AN19" t="s">
        <v>995</v>
      </c>
      <c r="AO19" t="s">
        <v>995</v>
      </c>
      <c r="AP19" t="s">
        <v>995</v>
      </c>
      <c r="AQ19" s="289"/>
      <c r="AR19" s="302"/>
      <c r="AS19" s="304"/>
      <c r="AU19"/>
    </row>
    <row r="20" spans="1:47" x14ac:dyDescent="0.3">
      <c r="A20" s="285">
        <v>100667</v>
      </c>
      <c r="B20" s="286" t="s">
        <v>61</v>
      </c>
      <c r="C20" t="s">
        <v>995</v>
      </c>
      <c r="D20" t="s">
        <v>995</v>
      </c>
      <c r="E20" t="s">
        <v>995</v>
      </c>
      <c r="F20" t="s">
        <v>995</v>
      </c>
      <c r="G20" t="s">
        <v>995</v>
      </c>
      <c r="H20" t="s">
        <v>995</v>
      </c>
      <c r="I20" t="s">
        <v>995</v>
      </c>
      <c r="J20" t="s">
        <v>995</v>
      </c>
      <c r="K20" t="s">
        <v>995</v>
      </c>
      <c r="L20" t="s">
        <v>995</v>
      </c>
      <c r="M20" t="s">
        <v>995</v>
      </c>
      <c r="N20" t="s">
        <v>995</v>
      </c>
      <c r="O20" t="s">
        <v>995</v>
      </c>
      <c r="P20" t="s">
        <v>995</v>
      </c>
      <c r="Q20" t="s">
        <v>995</v>
      </c>
      <c r="R20" t="s">
        <v>995</v>
      </c>
      <c r="S20" t="s">
        <v>995</v>
      </c>
      <c r="T20" t="s">
        <v>995</v>
      </c>
      <c r="U20" t="s">
        <v>995</v>
      </c>
      <c r="V20" t="s">
        <v>995</v>
      </c>
      <c r="W20" t="s">
        <v>995</v>
      </c>
      <c r="X20" t="s">
        <v>995</v>
      </c>
      <c r="Y20" t="s">
        <v>995</v>
      </c>
      <c r="Z20" t="s">
        <v>995</v>
      </c>
      <c r="AA20" t="s">
        <v>995</v>
      </c>
      <c r="AB20" t="s">
        <v>995</v>
      </c>
      <c r="AC20" t="s">
        <v>995</v>
      </c>
      <c r="AD20" t="s">
        <v>995</v>
      </c>
      <c r="AE20" t="s">
        <v>995</v>
      </c>
      <c r="AF20" t="s">
        <v>995</v>
      </c>
      <c r="AG20" t="s">
        <v>995</v>
      </c>
      <c r="AH20" t="s">
        <v>995</v>
      </c>
      <c r="AI20" t="s">
        <v>995</v>
      </c>
      <c r="AJ20" t="s">
        <v>995</v>
      </c>
      <c r="AK20" t="s">
        <v>995</v>
      </c>
      <c r="AL20" t="s">
        <v>995</v>
      </c>
      <c r="AM20" t="s">
        <v>995</v>
      </c>
      <c r="AN20" t="s">
        <v>995</v>
      </c>
      <c r="AO20" t="s">
        <v>995</v>
      </c>
      <c r="AP20" t="s">
        <v>995</v>
      </c>
      <c r="AQ20" s="286" t="s">
        <v>855</v>
      </c>
      <c r="AR20" s="302"/>
      <c r="AS20" s="304"/>
      <c r="AU20"/>
    </row>
    <row r="21" spans="1:47" x14ac:dyDescent="0.3">
      <c r="A21" s="285">
        <v>100704</v>
      </c>
      <c r="B21" s="286" t="s">
        <v>61</v>
      </c>
      <c r="C21" t="s">
        <v>995</v>
      </c>
      <c r="D21" t="s">
        <v>995</v>
      </c>
      <c r="E21" t="s">
        <v>995</v>
      </c>
      <c r="F21" t="s">
        <v>995</v>
      </c>
      <c r="G21" t="s">
        <v>995</v>
      </c>
      <c r="H21" t="s">
        <v>995</v>
      </c>
      <c r="I21" t="s">
        <v>995</v>
      </c>
      <c r="J21" t="s">
        <v>995</v>
      </c>
      <c r="K21" t="s">
        <v>995</v>
      </c>
      <c r="L21" t="s">
        <v>995</v>
      </c>
      <c r="M21" t="s">
        <v>995</v>
      </c>
      <c r="N21" t="s">
        <v>995</v>
      </c>
      <c r="O21" t="s">
        <v>995</v>
      </c>
      <c r="P21" t="s">
        <v>995</v>
      </c>
      <c r="Q21" t="s">
        <v>995</v>
      </c>
      <c r="R21" t="s">
        <v>995</v>
      </c>
      <c r="S21" t="s">
        <v>995</v>
      </c>
      <c r="T21" t="s">
        <v>995</v>
      </c>
      <c r="U21" t="s">
        <v>995</v>
      </c>
      <c r="V21" t="s">
        <v>995</v>
      </c>
      <c r="W21" t="s">
        <v>995</v>
      </c>
      <c r="X21" t="s">
        <v>995</v>
      </c>
      <c r="Y21" t="s">
        <v>995</v>
      </c>
      <c r="Z21" t="s">
        <v>995</v>
      </c>
      <c r="AA21" t="s">
        <v>995</v>
      </c>
      <c r="AB21" t="s">
        <v>995</v>
      </c>
      <c r="AC21" t="s">
        <v>995</v>
      </c>
      <c r="AD21" t="s">
        <v>995</v>
      </c>
      <c r="AE21" t="s">
        <v>995</v>
      </c>
      <c r="AF21" t="s">
        <v>995</v>
      </c>
      <c r="AG21" t="s">
        <v>995</v>
      </c>
      <c r="AH21" t="s">
        <v>995</v>
      </c>
      <c r="AI21" t="s">
        <v>995</v>
      </c>
      <c r="AJ21" t="s">
        <v>995</v>
      </c>
      <c r="AK21" t="s">
        <v>995</v>
      </c>
      <c r="AL21" t="s">
        <v>995</v>
      </c>
      <c r="AM21" t="s">
        <v>995</v>
      </c>
      <c r="AN21" t="s">
        <v>995</v>
      </c>
      <c r="AO21" t="s">
        <v>995</v>
      </c>
      <c r="AP21" t="s">
        <v>995</v>
      </c>
      <c r="AQ21" s="286" t="s">
        <v>855</v>
      </c>
      <c r="AR21" s="302"/>
      <c r="AS21" s="304"/>
      <c r="AU21"/>
    </row>
    <row r="22" spans="1:47" ht="21.6" x14ac:dyDescent="0.3">
      <c r="A22" s="285">
        <v>100745</v>
      </c>
      <c r="B22" s="286" t="s">
        <v>61</v>
      </c>
      <c r="C22" t="s">
        <v>995</v>
      </c>
      <c r="D22" t="s">
        <v>995</v>
      </c>
      <c r="E22" t="s">
        <v>995</v>
      </c>
      <c r="F22" t="s">
        <v>995</v>
      </c>
      <c r="G22" t="s">
        <v>995</v>
      </c>
      <c r="H22" t="s">
        <v>995</v>
      </c>
      <c r="I22" t="s">
        <v>995</v>
      </c>
      <c r="J22" t="s">
        <v>995</v>
      </c>
      <c r="K22" t="s">
        <v>995</v>
      </c>
      <c r="L22" t="s">
        <v>995</v>
      </c>
      <c r="M22" t="s">
        <v>995</v>
      </c>
      <c r="N22" t="s">
        <v>995</v>
      </c>
      <c r="O22" t="s">
        <v>995</v>
      </c>
      <c r="P22" t="s">
        <v>995</v>
      </c>
      <c r="Q22" t="s">
        <v>995</v>
      </c>
      <c r="R22" t="s">
        <v>995</v>
      </c>
      <c r="S22" t="s">
        <v>995</v>
      </c>
      <c r="T22" t="s">
        <v>995</v>
      </c>
      <c r="U22" t="s">
        <v>995</v>
      </c>
      <c r="V22" t="s">
        <v>995</v>
      </c>
      <c r="W22" t="s">
        <v>995</v>
      </c>
      <c r="X22" t="s">
        <v>995</v>
      </c>
      <c r="Y22" t="s">
        <v>995</v>
      </c>
      <c r="Z22" t="s">
        <v>995</v>
      </c>
      <c r="AA22" t="s">
        <v>995</v>
      </c>
      <c r="AB22" t="s">
        <v>995</v>
      </c>
      <c r="AC22" t="s">
        <v>995</v>
      </c>
      <c r="AD22" t="s">
        <v>995</v>
      </c>
      <c r="AE22" t="s">
        <v>995</v>
      </c>
      <c r="AF22" t="s">
        <v>995</v>
      </c>
      <c r="AG22" t="s">
        <v>995</v>
      </c>
      <c r="AH22" t="s">
        <v>995</v>
      </c>
      <c r="AI22" t="s">
        <v>995</v>
      </c>
      <c r="AJ22" t="s">
        <v>995</v>
      </c>
      <c r="AK22" t="s">
        <v>995</v>
      </c>
      <c r="AL22" t="s">
        <v>995</v>
      </c>
      <c r="AM22" t="s">
        <v>995</v>
      </c>
      <c r="AN22" t="s">
        <v>995</v>
      </c>
      <c r="AO22" t="s">
        <v>995</v>
      </c>
      <c r="AP22" t="s">
        <v>995</v>
      </c>
      <c r="AQ22" s="286" t="s">
        <v>855</v>
      </c>
      <c r="AR22" s="295"/>
      <c r="AS22" s="235"/>
    </row>
    <row r="23" spans="1:47" ht="21.6" x14ac:dyDescent="0.3">
      <c r="A23" s="285">
        <v>100805</v>
      </c>
      <c r="B23" s="286" t="s">
        <v>61</v>
      </c>
      <c r="C23" t="s">
        <v>995</v>
      </c>
      <c r="D23" t="s">
        <v>995</v>
      </c>
      <c r="E23" t="s">
        <v>995</v>
      </c>
      <c r="F23" t="s">
        <v>995</v>
      </c>
      <c r="G23" t="s">
        <v>995</v>
      </c>
      <c r="H23" t="s">
        <v>995</v>
      </c>
      <c r="I23" t="s">
        <v>995</v>
      </c>
      <c r="J23" t="s">
        <v>995</v>
      </c>
      <c r="K23" t="s">
        <v>995</v>
      </c>
      <c r="L23" t="s">
        <v>995</v>
      </c>
      <c r="M23" t="s">
        <v>995</v>
      </c>
      <c r="N23" t="s">
        <v>995</v>
      </c>
      <c r="O23" t="s">
        <v>995</v>
      </c>
      <c r="P23" t="s">
        <v>995</v>
      </c>
      <c r="Q23" t="s">
        <v>995</v>
      </c>
      <c r="R23" t="s">
        <v>995</v>
      </c>
      <c r="S23" t="s">
        <v>995</v>
      </c>
      <c r="T23" t="s">
        <v>995</v>
      </c>
      <c r="U23" t="s">
        <v>995</v>
      </c>
      <c r="V23" t="s">
        <v>995</v>
      </c>
      <c r="W23" t="s">
        <v>995</v>
      </c>
      <c r="X23" t="s">
        <v>995</v>
      </c>
      <c r="Y23" t="s">
        <v>995</v>
      </c>
      <c r="Z23" t="s">
        <v>995</v>
      </c>
      <c r="AA23" t="s">
        <v>995</v>
      </c>
      <c r="AB23" t="s">
        <v>995</v>
      </c>
      <c r="AC23" t="s">
        <v>995</v>
      </c>
      <c r="AD23" t="s">
        <v>995</v>
      </c>
      <c r="AE23" t="s">
        <v>995</v>
      </c>
      <c r="AF23" t="s">
        <v>995</v>
      </c>
      <c r="AG23" t="s">
        <v>995</v>
      </c>
      <c r="AH23" t="s">
        <v>995</v>
      </c>
      <c r="AI23" t="s">
        <v>995</v>
      </c>
      <c r="AJ23" t="s">
        <v>995</v>
      </c>
      <c r="AK23" t="s">
        <v>995</v>
      </c>
      <c r="AL23" t="s">
        <v>995</v>
      </c>
      <c r="AM23" t="s">
        <v>995</v>
      </c>
      <c r="AN23" t="s">
        <v>995</v>
      </c>
      <c r="AO23" t="s">
        <v>995</v>
      </c>
      <c r="AP23" t="s">
        <v>995</v>
      </c>
      <c r="AQ23" s="286" t="s">
        <v>855</v>
      </c>
      <c r="AR23" s="295"/>
      <c r="AS23" s="235"/>
    </row>
    <row r="24" spans="1:47" ht="21.6" x14ac:dyDescent="0.65">
      <c r="A24" s="285">
        <v>100845</v>
      </c>
      <c r="B24" s="286" t="s">
        <v>61</v>
      </c>
      <c r="C24" t="s">
        <v>394</v>
      </c>
      <c r="D24" t="s">
        <v>394</v>
      </c>
      <c r="E24" t="s">
        <v>394</v>
      </c>
      <c r="F24" t="s">
        <v>394</v>
      </c>
      <c r="G24" t="s">
        <v>394</v>
      </c>
      <c r="H24" t="s">
        <v>394</v>
      </c>
      <c r="I24" t="s">
        <v>394</v>
      </c>
      <c r="J24" t="s">
        <v>394</v>
      </c>
      <c r="K24" t="s">
        <v>394</v>
      </c>
      <c r="L24" t="s">
        <v>394</v>
      </c>
      <c r="M24" t="s">
        <v>995</v>
      </c>
      <c r="N24" t="s">
        <v>394</v>
      </c>
      <c r="O24" t="s">
        <v>394</v>
      </c>
      <c r="P24" t="s">
        <v>394</v>
      </c>
      <c r="Q24" t="s">
        <v>394</v>
      </c>
      <c r="R24" t="s">
        <v>394</v>
      </c>
      <c r="S24" t="s">
        <v>394</v>
      </c>
      <c r="T24" t="s">
        <v>394</v>
      </c>
      <c r="U24" t="s">
        <v>394</v>
      </c>
      <c r="V24" t="s">
        <v>394</v>
      </c>
      <c r="W24" t="s">
        <v>394</v>
      </c>
      <c r="X24" t="s">
        <v>394</v>
      </c>
      <c r="Y24" t="s">
        <v>394</v>
      </c>
      <c r="Z24" t="s">
        <v>394</v>
      </c>
      <c r="AA24" t="s">
        <v>394</v>
      </c>
      <c r="AB24" t="s">
        <v>394</v>
      </c>
      <c r="AC24" t="s">
        <v>394</v>
      </c>
      <c r="AD24" t="s">
        <v>394</v>
      </c>
      <c r="AE24" t="s">
        <v>394</v>
      </c>
      <c r="AF24" t="s">
        <v>394</v>
      </c>
      <c r="AG24" t="s">
        <v>394</v>
      </c>
      <c r="AH24" t="s">
        <v>394</v>
      </c>
      <c r="AI24" t="s">
        <v>394</v>
      </c>
      <c r="AJ24" t="s">
        <v>394</v>
      </c>
      <c r="AK24" t="s">
        <v>394</v>
      </c>
      <c r="AL24" t="s">
        <v>224</v>
      </c>
      <c r="AM24" t="s">
        <v>394</v>
      </c>
      <c r="AN24" t="s">
        <v>394</v>
      </c>
      <c r="AO24" t="s">
        <v>394</v>
      </c>
      <c r="AP24" t="s">
        <v>394</v>
      </c>
      <c r="AQ24" s="288"/>
      <c r="AR24" s="302"/>
      <c r="AS24" s="304"/>
      <c r="AU24"/>
    </row>
    <row r="25" spans="1:47" x14ac:dyDescent="0.3">
      <c r="A25" s="285">
        <v>100870</v>
      </c>
      <c r="B25" s="286" t="s">
        <v>61</v>
      </c>
      <c r="C25" t="s">
        <v>995</v>
      </c>
      <c r="D25" t="s">
        <v>995</v>
      </c>
      <c r="E25" t="s">
        <v>995</v>
      </c>
      <c r="F25" t="s">
        <v>995</v>
      </c>
      <c r="G25" t="s">
        <v>995</v>
      </c>
      <c r="H25" t="s">
        <v>995</v>
      </c>
      <c r="I25" t="s">
        <v>995</v>
      </c>
      <c r="J25" t="s">
        <v>995</v>
      </c>
      <c r="K25" t="s">
        <v>995</v>
      </c>
      <c r="L25" t="s">
        <v>995</v>
      </c>
      <c r="M25" t="s">
        <v>995</v>
      </c>
      <c r="N25" t="s">
        <v>995</v>
      </c>
      <c r="O25" t="s">
        <v>995</v>
      </c>
      <c r="P25" t="s">
        <v>995</v>
      </c>
      <c r="Q25" t="s">
        <v>995</v>
      </c>
      <c r="R25" t="s">
        <v>995</v>
      </c>
      <c r="S25" t="s">
        <v>995</v>
      </c>
      <c r="T25" t="s">
        <v>995</v>
      </c>
      <c r="U25" t="s">
        <v>995</v>
      </c>
      <c r="V25" t="s">
        <v>995</v>
      </c>
      <c r="W25" t="s">
        <v>995</v>
      </c>
      <c r="X25" t="s">
        <v>995</v>
      </c>
      <c r="Y25" t="s">
        <v>995</v>
      </c>
      <c r="Z25" t="s">
        <v>995</v>
      </c>
      <c r="AA25" t="s">
        <v>995</v>
      </c>
      <c r="AB25" t="s">
        <v>995</v>
      </c>
      <c r="AC25" t="s">
        <v>995</v>
      </c>
      <c r="AD25" t="s">
        <v>995</v>
      </c>
      <c r="AE25" t="s">
        <v>995</v>
      </c>
      <c r="AF25" t="s">
        <v>995</v>
      </c>
      <c r="AG25" t="s">
        <v>995</v>
      </c>
      <c r="AH25" t="s">
        <v>995</v>
      </c>
      <c r="AI25" t="s">
        <v>995</v>
      </c>
      <c r="AJ25" t="s">
        <v>995</v>
      </c>
      <c r="AK25" t="s">
        <v>995</v>
      </c>
      <c r="AL25" t="s">
        <v>995</v>
      </c>
      <c r="AM25" t="s">
        <v>995</v>
      </c>
      <c r="AN25" t="s">
        <v>995</v>
      </c>
      <c r="AO25" t="s">
        <v>995</v>
      </c>
      <c r="AP25" t="s">
        <v>995</v>
      </c>
      <c r="AQ25" s="286" t="s">
        <v>855</v>
      </c>
      <c r="AR25" s="302"/>
      <c r="AS25" s="304"/>
      <c r="AU25"/>
    </row>
    <row r="26" spans="1:47" x14ac:dyDescent="0.3">
      <c r="A26" s="285">
        <v>100936</v>
      </c>
      <c r="B26" s="286" t="s">
        <v>61</v>
      </c>
      <c r="C26" t="s">
        <v>995</v>
      </c>
      <c r="D26" t="s">
        <v>995</v>
      </c>
      <c r="E26" t="s">
        <v>995</v>
      </c>
      <c r="F26" t="s">
        <v>995</v>
      </c>
      <c r="G26" t="s">
        <v>995</v>
      </c>
      <c r="H26" t="s">
        <v>995</v>
      </c>
      <c r="I26" t="s">
        <v>995</v>
      </c>
      <c r="J26" t="s">
        <v>995</v>
      </c>
      <c r="K26" t="s">
        <v>995</v>
      </c>
      <c r="L26" t="s">
        <v>995</v>
      </c>
      <c r="M26" t="s">
        <v>995</v>
      </c>
      <c r="N26" t="s">
        <v>995</v>
      </c>
      <c r="O26" t="s">
        <v>995</v>
      </c>
      <c r="P26" t="s">
        <v>995</v>
      </c>
      <c r="Q26" t="s">
        <v>995</v>
      </c>
      <c r="R26" t="s">
        <v>995</v>
      </c>
      <c r="S26" t="s">
        <v>995</v>
      </c>
      <c r="T26" t="s">
        <v>995</v>
      </c>
      <c r="U26" t="s">
        <v>995</v>
      </c>
      <c r="V26" t="s">
        <v>995</v>
      </c>
      <c r="W26" t="s">
        <v>995</v>
      </c>
      <c r="X26" t="s">
        <v>995</v>
      </c>
      <c r="Y26" t="s">
        <v>995</v>
      </c>
      <c r="Z26" t="s">
        <v>995</v>
      </c>
      <c r="AA26" t="s">
        <v>995</v>
      </c>
      <c r="AB26" t="s">
        <v>995</v>
      </c>
      <c r="AC26" t="s">
        <v>995</v>
      </c>
      <c r="AD26" t="s">
        <v>995</v>
      </c>
      <c r="AE26" t="s">
        <v>995</v>
      </c>
      <c r="AF26" t="s">
        <v>995</v>
      </c>
      <c r="AG26" t="s">
        <v>995</v>
      </c>
      <c r="AH26" t="s">
        <v>995</v>
      </c>
      <c r="AI26" t="s">
        <v>995</v>
      </c>
      <c r="AJ26" t="s">
        <v>995</v>
      </c>
      <c r="AK26" t="s">
        <v>995</v>
      </c>
      <c r="AL26" t="s">
        <v>995</v>
      </c>
      <c r="AM26" t="s">
        <v>995</v>
      </c>
      <c r="AN26" t="s">
        <v>995</v>
      </c>
      <c r="AO26" t="s">
        <v>995</v>
      </c>
      <c r="AP26" t="s">
        <v>995</v>
      </c>
      <c r="AQ26" s="286" t="s">
        <v>855</v>
      </c>
      <c r="AR26" s="302"/>
      <c r="AS26" s="304"/>
      <c r="AU26"/>
    </row>
    <row r="27" spans="1:47" x14ac:dyDescent="0.3">
      <c r="A27" s="285">
        <v>100957</v>
      </c>
      <c r="B27" s="286" t="s">
        <v>61</v>
      </c>
      <c r="C27" t="s">
        <v>995</v>
      </c>
      <c r="D27" t="s">
        <v>995</v>
      </c>
      <c r="E27" t="s">
        <v>995</v>
      </c>
      <c r="F27" t="s">
        <v>995</v>
      </c>
      <c r="G27" t="s">
        <v>995</v>
      </c>
      <c r="H27" t="s">
        <v>995</v>
      </c>
      <c r="I27" t="s">
        <v>995</v>
      </c>
      <c r="J27" t="s">
        <v>995</v>
      </c>
      <c r="K27" t="s">
        <v>995</v>
      </c>
      <c r="L27" t="s">
        <v>995</v>
      </c>
      <c r="M27" t="s">
        <v>995</v>
      </c>
      <c r="N27" t="s">
        <v>995</v>
      </c>
      <c r="O27" t="s">
        <v>995</v>
      </c>
      <c r="P27" t="s">
        <v>995</v>
      </c>
      <c r="Q27" t="s">
        <v>995</v>
      </c>
      <c r="R27" t="s">
        <v>995</v>
      </c>
      <c r="S27" t="s">
        <v>995</v>
      </c>
      <c r="T27" t="s">
        <v>995</v>
      </c>
      <c r="U27" t="s">
        <v>995</v>
      </c>
      <c r="V27" t="s">
        <v>995</v>
      </c>
      <c r="W27" t="s">
        <v>995</v>
      </c>
      <c r="X27" t="s">
        <v>995</v>
      </c>
      <c r="Y27" t="s">
        <v>995</v>
      </c>
      <c r="Z27" t="s">
        <v>995</v>
      </c>
      <c r="AA27" t="s">
        <v>995</v>
      </c>
      <c r="AB27" t="s">
        <v>995</v>
      </c>
      <c r="AC27" t="s">
        <v>995</v>
      </c>
      <c r="AD27" t="s">
        <v>995</v>
      </c>
      <c r="AE27" t="s">
        <v>995</v>
      </c>
      <c r="AF27" t="s">
        <v>995</v>
      </c>
      <c r="AG27" t="s">
        <v>995</v>
      </c>
      <c r="AH27" t="s">
        <v>995</v>
      </c>
      <c r="AI27" t="s">
        <v>995</v>
      </c>
      <c r="AJ27" t="s">
        <v>995</v>
      </c>
      <c r="AK27" t="s">
        <v>995</v>
      </c>
      <c r="AL27" t="s">
        <v>995</v>
      </c>
      <c r="AM27" t="s">
        <v>995</v>
      </c>
      <c r="AN27" t="s">
        <v>995</v>
      </c>
      <c r="AO27" t="s">
        <v>995</v>
      </c>
      <c r="AP27" t="s">
        <v>995</v>
      </c>
      <c r="AQ27" s="286" t="s">
        <v>855</v>
      </c>
      <c r="AR27" s="302"/>
      <c r="AS27" s="304"/>
      <c r="AU27"/>
    </row>
    <row r="28" spans="1:47" x14ac:dyDescent="0.3">
      <c r="A28" s="285">
        <v>100958</v>
      </c>
      <c r="B28" s="286" t="s">
        <v>61</v>
      </c>
      <c r="C28" t="s">
        <v>995</v>
      </c>
      <c r="D28" t="s">
        <v>995</v>
      </c>
      <c r="E28" t="s">
        <v>995</v>
      </c>
      <c r="F28" t="s">
        <v>995</v>
      </c>
      <c r="G28" t="s">
        <v>995</v>
      </c>
      <c r="H28" t="s">
        <v>995</v>
      </c>
      <c r="I28" t="s">
        <v>995</v>
      </c>
      <c r="J28" t="s">
        <v>995</v>
      </c>
      <c r="K28" t="s">
        <v>995</v>
      </c>
      <c r="L28" t="s">
        <v>995</v>
      </c>
      <c r="M28" t="s">
        <v>995</v>
      </c>
      <c r="N28" t="s">
        <v>995</v>
      </c>
      <c r="O28" t="s">
        <v>995</v>
      </c>
      <c r="P28" t="s">
        <v>995</v>
      </c>
      <c r="Q28" t="s">
        <v>995</v>
      </c>
      <c r="R28" t="s">
        <v>995</v>
      </c>
      <c r="S28" t="s">
        <v>995</v>
      </c>
      <c r="T28" t="s">
        <v>995</v>
      </c>
      <c r="U28" t="s">
        <v>995</v>
      </c>
      <c r="V28" t="s">
        <v>995</v>
      </c>
      <c r="W28" t="s">
        <v>995</v>
      </c>
      <c r="X28" t="s">
        <v>995</v>
      </c>
      <c r="Y28" t="s">
        <v>995</v>
      </c>
      <c r="Z28" t="s">
        <v>995</v>
      </c>
      <c r="AA28" t="s">
        <v>995</v>
      </c>
      <c r="AB28" t="s">
        <v>995</v>
      </c>
      <c r="AC28" t="s">
        <v>995</v>
      </c>
      <c r="AD28" t="s">
        <v>995</v>
      </c>
      <c r="AE28" t="s">
        <v>995</v>
      </c>
      <c r="AF28" t="s">
        <v>995</v>
      </c>
      <c r="AG28" t="s">
        <v>995</v>
      </c>
      <c r="AH28" t="s">
        <v>995</v>
      </c>
      <c r="AI28" t="s">
        <v>995</v>
      </c>
      <c r="AJ28" t="s">
        <v>995</v>
      </c>
      <c r="AK28" t="s">
        <v>995</v>
      </c>
      <c r="AL28" t="s">
        <v>995</v>
      </c>
      <c r="AM28" t="s">
        <v>995</v>
      </c>
      <c r="AN28" t="s">
        <v>995</v>
      </c>
      <c r="AO28" t="s">
        <v>995</v>
      </c>
      <c r="AP28" t="s">
        <v>995</v>
      </c>
      <c r="AQ28" s="286" t="s">
        <v>855</v>
      </c>
      <c r="AR28" s="302"/>
      <c r="AS28" s="304"/>
      <c r="AU28"/>
    </row>
    <row r="29" spans="1:47" x14ac:dyDescent="0.3">
      <c r="A29" s="285">
        <v>100959</v>
      </c>
      <c r="B29" s="286" t="s">
        <v>61</v>
      </c>
      <c r="C29" t="s">
        <v>995</v>
      </c>
      <c r="D29" t="s">
        <v>995</v>
      </c>
      <c r="E29" t="s">
        <v>995</v>
      </c>
      <c r="F29" t="s">
        <v>995</v>
      </c>
      <c r="G29" t="s">
        <v>995</v>
      </c>
      <c r="H29" t="s">
        <v>995</v>
      </c>
      <c r="I29" t="s">
        <v>995</v>
      </c>
      <c r="J29" t="s">
        <v>995</v>
      </c>
      <c r="K29" t="s">
        <v>995</v>
      </c>
      <c r="L29" t="s">
        <v>995</v>
      </c>
      <c r="M29" t="s">
        <v>995</v>
      </c>
      <c r="N29" t="s">
        <v>995</v>
      </c>
      <c r="O29" t="s">
        <v>995</v>
      </c>
      <c r="P29" t="s">
        <v>995</v>
      </c>
      <c r="Q29" t="s">
        <v>995</v>
      </c>
      <c r="R29" t="s">
        <v>995</v>
      </c>
      <c r="S29" t="s">
        <v>995</v>
      </c>
      <c r="T29" t="s">
        <v>995</v>
      </c>
      <c r="U29" t="s">
        <v>995</v>
      </c>
      <c r="V29" t="s">
        <v>995</v>
      </c>
      <c r="W29" t="s">
        <v>995</v>
      </c>
      <c r="X29" t="s">
        <v>995</v>
      </c>
      <c r="Y29" t="s">
        <v>995</v>
      </c>
      <c r="Z29" t="s">
        <v>995</v>
      </c>
      <c r="AA29" t="s">
        <v>995</v>
      </c>
      <c r="AB29" t="s">
        <v>995</v>
      </c>
      <c r="AC29" t="s">
        <v>995</v>
      </c>
      <c r="AD29" t="s">
        <v>995</v>
      </c>
      <c r="AE29" t="s">
        <v>995</v>
      </c>
      <c r="AF29" t="s">
        <v>995</v>
      </c>
      <c r="AG29" t="s">
        <v>995</v>
      </c>
      <c r="AH29" t="s">
        <v>995</v>
      </c>
      <c r="AI29" t="s">
        <v>995</v>
      </c>
      <c r="AJ29" t="s">
        <v>995</v>
      </c>
      <c r="AK29" t="s">
        <v>995</v>
      </c>
      <c r="AL29" t="s">
        <v>995</v>
      </c>
      <c r="AM29" t="s">
        <v>995</v>
      </c>
      <c r="AN29" t="s">
        <v>995</v>
      </c>
      <c r="AO29" t="s">
        <v>995</v>
      </c>
      <c r="AP29" t="s">
        <v>995</v>
      </c>
      <c r="AQ29" s="286" t="s">
        <v>855</v>
      </c>
      <c r="AR29" s="302"/>
      <c r="AS29" s="304"/>
      <c r="AU29"/>
    </row>
    <row r="30" spans="1:47" x14ac:dyDescent="0.3">
      <c r="A30" s="285">
        <v>100970</v>
      </c>
      <c r="B30" s="286" t="s">
        <v>61</v>
      </c>
      <c r="C30" t="s">
        <v>995</v>
      </c>
      <c r="D30" t="s">
        <v>995</v>
      </c>
      <c r="E30" t="s">
        <v>995</v>
      </c>
      <c r="F30" t="s">
        <v>995</v>
      </c>
      <c r="G30" t="s">
        <v>995</v>
      </c>
      <c r="H30" t="s">
        <v>995</v>
      </c>
      <c r="I30" t="s">
        <v>995</v>
      </c>
      <c r="J30" t="s">
        <v>995</v>
      </c>
      <c r="K30" t="s">
        <v>995</v>
      </c>
      <c r="L30" t="s">
        <v>995</v>
      </c>
      <c r="M30" t="s">
        <v>995</v>
      </c>
      <c r="N30" t="s">
        <v>995</v>
      </c>
      <c r="O30" t="s">
        <v>995</v>
      </c>
      <c r="P30" t="s">
        <v>995</v>
      </c>
      <c r="Q30" t="s">
        <v>995</v>
      </c>
      <c r="R30" t="s">
        <v>995</v>
      </c>
      <c r="S30" t="s">
        <v>995</v>
      </c>
      <c r="T30" t="s">
        <v>995</v>
      </c>
      <c r="U30" t="s">
        <v>995</v>
      </c>
      <c r="V30" t="s">
        <v>995</v>
      </c>
      <c r="W30" t="s">
        <v>995</v>
      </c>
      <c r="X30" t="s">
        <v>995</v>
      </c>
      <c r="Y30" t="s">
        <v>995</v>
      </c>
      <c r="Z30" t="s">
        <v>995</v>
      </c>
      <c r="AA30" t="s">
        <v>995</v>
      </c>
      <c r="AB30" t="s">
        <v>995</v>
      </c>
      <c r="AC30" t="s">
        <v>995</v>
      </c>
      <c r="AD30" t="s">
        <v>995</v>
      </c>
      <c r="AE30" t="s">
        <v>995</v>
      </c>
      <c r="AF30" t="s">
        <v>995</v>
      </c>
      <c r="AG30" t="s">
        <v>995</v>
      </c>
      <c r="AH30" t="s">
        <v>995</v>
      </c>
      <c r="AI30" t="s">
        <v>995</v>
      </c>
      <c r="AJ30" t="s">
        <v>995</v>
      </c>
      <c r="AK30" t="s">
        <v>995</v>
      </c>
      <c r="AL30" t="s">
        <v>995</v>
      </c>
      <c r="AM30" t="s">
        <v>995</v>
      </c>
      <c r="AN30" t="s">
        <v>995</v>
      </c>
      <c r="AO30" t="s">
        <v>995</v>
      </c>
      <c r="AP30" t="s">
        <v>995</v>
      </c>
      <c r="AQ30" s="286" t="s">
        <v>855</v>
      </c>
      <c r="AR30" s="302"/>
      <c r="AS30" s="304"/>
      <c r="AU30"/>
    </row>
    <row r="31" spans="1:47" x14ac:dyDescent="0.3">
      <c r="A31" s="285">
        <v>101010</v>
      </c>
      <c r="B31" s="286" t="s">
        <v>61</v>
      </c>
      <c r="C31" t="s">
        <v>995</v>
      </c>
      <c r="D31" t="s">
        <v>995</v>
      </c>
      <c r="E31" t="s">
        <v>995</v>
      </c>
      <c r="F31" t="s">
        <v>995</v>
      </c>
      <c r="G31" t="s">
        <v>995</v>
      </c>
      <c r="H31" t="s">
        <v>995</v>
      </c>
      <c r="I31" t="s">
        <v>995</v>
      </c>
      <c r="J31" t="s">
        <v>995</v>
      </c>
      <c r="K31" t="s">
        <v>995</v>
      </c>
      <c r="L31" t="s">
        <v>995</v>
      </c>
      <c r="M31" t="s">
        <v>995</v>
      </c>
      <c r="N31" t="s">
        <v>995</v>
      </c>
      <c r="O31" t="s">
        <v>995</v>
      </c>
      <c r="P31" t="s">
        <v>995</v>
      </c>
      <c r="Q31" t="s">
        <v>995</v>
      </c>
      <c r="R31" t="s">
        <v>995</v>
      </c>
      <c r="S31" t="s">
        <v>995</v>
      </c>
      <c r="T31" t="s">
        <v>995</v>
      </c>
      <c r="U31" t="s">
        <v>995</v>
      </c>
      <c r="V31" t="s">
        <v>995</v>
      </c>
      <c r="W31" t="s">
        <v>995</v>
      </c>
      <c r="X31" t="s">
        <v>995</v>
      </c>
      <c r="Y31" t="s">
        <v>995</v>
      </c>
      <c r="Z31" t="s">
        <v>995</v>
      </c>
      <c r="AA31" t="s">
        <v>995</v>
      </c>
      <c r="AB31" t="s">
        <v>995</v>
      </c>
      <c r="AC31" t="s">
        <v>995</v>
      </c>
      <c r="AD31" t="s">
        <v>995</v>
      </c>
      <c r="AE31" t="s">
        <v>995</v>
      </c>
      <c r="AF31" t="s">
        <v>995</v>
      </c>
      <c r="AG31" t="s">
        <v>995</v>
      </c>
      <c r="AH31" t="s">
        <v>995</v>
      </c>
      <c r="AI31" t="s">
        <v>995</v>
      </c>
      <c r="AJ31" t="s">
        <v>995</v>
      </c>
      <c r="AK31" t="s">
        <v>995</v>
      </c>
      <c r="AL31" t="s">
        <v>995</v>
      </c>
      <c r="AM31" t="s">
        <v>995</v>
      </c>
      <c r="AN31" t="s">
        <v>995</v>
      </c>
      <c r="AO31" t="s">
        <v>995</v>
      </c>
      <c r="AP31" t="s">
        <v>995</v>
      </c>
      <c r="AQ31" s="286" t="s">
        <v>855</v>
      </c>
      <c r="AR31" s="302"/>
      <c r="AS31" s="304"/>
      <c r="AU31"/>
    </row>
    <row r="32" spans="1:47" x14ac:dyDescent="0.3">
      <c r="A32" s="285">
        <v>101065</v>
      </c>
      <c r="B32" s="286" t="s">
        <v>61</v>
      </c>
      <c r="C32" t="s">
        <v>995</v>
      </c>
      <c r="D32" t="s">
        <v>995</v>
      </c>
      <c r="E32" t="s">
        <v>995</v>
      </c>
      <c r="F32" t="s">
        <v>995</v>
      </c>
      <c r="G32" t="s">
        <v>995</v>
      </c>
      <c r="H32" t="s">
        <v>995</v>
      </c>
      <c r="I32" t="s">
        <v>995</v>
      </c>
      <c r="J32" t="s">
        <v>995</v>
      </c>
      <c r="K32" t="s">
        <v>995</v>
      </c>
      <c r="L32" t="s">
        <v>995</v>
      </c>
      <c r="M32" t="s">
        <v>995</v>
      </c>
      <c r="N32" t="s">
        <v>995</v>
      </c>
      <c r="O32" t="s">
        <v>995</v>
      </c>
      <c r="P32" t="s">
        <v>995</v>
      </c>
      <c r="Q32" t="s">
        <v>995</v>
      </c>
      <c r="R32" t="s">
        <v>995</v>
      </c>
      <c r="S32" t="s">
        <v>995</v>
      </c>
      <c r="T32" t="s">
        <v>995</v>
      </c>
      <c r="U32" t="s">
        <v>995</v>
      </c>
      <c r="V32" t="s">
        <v>995</v>
      </c>
      <c r="W32" t="s">
        <v>995</v>
      </c>
      <c r="X32" t="s">
        <v>995</v>
      </c>
      <c r="Y32" t="s">
        <v>995</v>
      </c>
      <c r="Z32" t="s">
        <v>995</v>
      </c>
      <c r="AA32" t="s">
        <v>995</v>
      </c>
      <c r="AB32" t="s">
        <v>995</v>
      </c>
      <c r="AC32" t="s">
        <v>995</v>
      </c>
      <c r="AD32" t="s">
        <v>995</v>
      </c>
      <c r="AE32" t="s">
        <v>995</v>
      </c>
      <c r="AF32" t="s">
        <v>995</v>
      </c>
      <c r="AG32" t="s">
        <v>995</v>
      </c>
      <c r="AH32" t="s">
        <v>995</v>
      </c>
      <c r="AI32" t="s">
        <v>995</v>
      </c>
      <c r="AJ32" t="s">
        <v>995</v>
      </c>
      <c r="AK32" t="s">
        <v>995</v>
      </c>
      <c r="AL32" t="s">
        <v>995</v>
      </c>
      <c r="AM32" t="s">
        <v>995</v>
      </c>
      <c r="AN32" t="s">
        <v>995</v>
      </c>
      <c r="AO32" t="s">
        <v>995</v>
      </c>
      <c r="AP32" t="s">
        <v>995</v>
      </c>
      <c r="AQ32" s="286" t="s">
        <v>855</v>
      </c>
      <c r="AR32" s="302"/>
      <c r="AS32" s="304"/>
      <c r="AU32"/>
    </row>
    <row r="33" spans="1:47" x14ac:dyDescent="0.3">
      <c r="A33" s="285">
        <v>101114</v>
      </c>
      <c r="B33" s="286" t="s">
        <v>61</v>
      </c>
      <c r="C33" t="s">
        <v>995</v>
      </c>
      <c r="D33" t="s">
        <v>995</v>
      </c>
      <c r="E33" t="s">
        <v>995</v>
      </c>
      <c r="F33" t="s">
        <v>995</v>
      </c>
      <c r="G33" t="s">
        <v>995</v>
      </c>
      <c r="H33" t="s">
        <v>995</v>
      </c>
      <c r="I33" t="s">
        <v>995</v>
      </c>
      <c r="J33" t="s">
        <v>995</v>
      </c>
      <c r="K33" t="s">
        <v>995</v>
      </c>
      <c r="L33" t="s">
        <v>995</v>
      </c>
      <c r="M33" t="s">
        <v>995</v>
      </c>
      <c r="N33" t="s">
        <v>995</v>
      </c>
      <c r="O33" t="s">
        <v>995</v>
      </c>
      <c r="P33" t="s">
        <v>995</v>
      </c>
      <c r="Q33" t="s">
        <v>995</v>
      </c>
      <c r="R33" t="s">
        <v>995</v>
      </c>
      <c r="S33" t="s">
        <v>995</v>
      </c>
      <c r="T33" t="s">
        <v>995</v>
      </c>
      <c r="U33" t="s">
        <v>995</v>
      </c>
      <c r="V33" t="s">
        <v>995</v>
      </c>
      <c r="W33" t="s">
        <v>995</v>
      </c>
      <c r="X33" t="s">
        <v>995</v>
      </c>
      <c r="Y33" t="s">
        <v>995</v>
      </c>
      <c r="Z33" t="s">
        <v>995</v>
      </c>
      <c r="AA33" t="s">
        <v>995</v>
      </c>
      <c r="AB33" t="s">
        <v>995</v>
      </c>
      <c r="AC33" t="s">
        <v>995</v>
      </c>
      <c r="AD33" t="s">
        <v>995</v>
      </c>
      <c r="AE33" t="s">
        <v>995</v>
      </c>
      <c r="AF33" t="s">
        <v>995</v>
      </c>
      <c r="AG33" t="s">
        <v>995</v>
      </c>
      <c r="AH33" t="s">
        <v>995</v>
      </c>
      <c r="AI33" t="s">
        <v>995</v>
      </c>
      <c r="AJ33" t="s">
        <v>995</v>
      </c>
      <c r="AK33" t="s">
        <v>995</v>
      </c>
      <c r="AL33" t="s">
        <v>995</v>
      </c>
      <c r="AM33" t="s">
        <v>995</v>
      </c>
      <c r="AN33" t="s">
        <v>995</v>
      </c>
      <c r="AO33" t="s">
        <v>995</v>
      </c>
      <c r="AP33" t="s">
        <v>995</v>
      </c>
      <c r="AQ33" s="286" t="s">
        <v>855</v>
      </c>
      <c r="AR33" s="302"/>
      <c r="AS33" s="304"/>
      <c r="AU33"/>
    </row>
    <row r="34" spans="1:47" x14ac:dyDescent="0.3">
      <c r="A34" s="285">
        <v>101194</v>
      </c>
      <c r="B34" s="286" t="s">
        <v>61</v>
      </c>
      <c r="C34" t="s">
        <v>995</v>
      </c>
      <c r="D34" t="s">
        <v>995</v>
      </c>
      <c r="E34" t="s">
        <v>995</v>
      </c>
      <c r="F34" t="s">
        <v>995</v>
      </c>
      <c r="G34" t="s">
        <v>995</v>
      </c>
      <c r="H34" t="s">
        <v>995</v>
      </c>
      <c r="I34" t="s">
        <v>995</v>
      </c>
      <c r="J34" t="s">
        <v>995</v>
      </c>
      <c r="K34" t="s">
        <v>995</v>
      </c>
      <c r="L34" t="s">
        <v>995</v>
      </c>
      <c r="M34" t="s">
        <v>995</v>
      </c>
      <c r="N34" t="s">
        <v>995</v>
      </c>
      <c r="O34" t="s">
        <v>995</v>
      </c>
      <c r="P34" t="s">
        <v>995</v>
      </c>
      <c r="Q34" t="s">
        <v>995</v>
      </c>
      <c r="R34" t="s">
        <v>995</v>
      </c>
      <c r="S34" t="s">
        <v>995</v>
      </c>
      <c r="T34" t="s">
        <v>995</v>
      </c>
      <c r="U34" t="s">
        <v>995</v>
      </c>
      <c r="V34" t="s">
        <v>995</v>
      </c>
      <c r="W34" t="s">
        <v>995</v>
      </c>
      <c r="X34" t="s">
        <v>995</v>
      </c>
      <c r="Y34" t="s">
        <v>995</v>
      </c>
      <c r="Z34" t="s">
        <v>995</v>
      </c>
      <c r="AA34" t="s">
        <v>995</v>
      </c>
      <c r="AB34" t="s">
        <v>995</v>
      </c>
      <c r="AC34" t="s">
        <v>995</v>
      </c>
      <c r="AD34" t="s">
        <v>995</v>
      </c>
      <c r="AE34" t="s">
        <v>995</v>
      </c>
      <c r="AF34" t="s">
        <v>995</v>
      </c>
      <c r="AG34" t="s">
        <v>995</v>
      </c>
      <c r="AH34" t="s">
        <v>995</v>
      </c>
      <c r="AI34" t="s">
        <v>995</v>
      </c>
      <c r="AJ34" t="s">
        <v>995</v>
      </c>
      <c r="AK34" t="s">
        <v>995</v>
      </c>
      <c r="AL34" t="s">
        <v>995</v>
      </c>
      <c r="AM34" t="s">
        <v>995</v>
      </c>
      <c r="AN34" t="s">
        <v>995</v>
      </c>
      <c r="AO34" t="s">
        <v>995</v>
      </c>
      <c r="AP34" t="s">
        <v>995</v>
      </c>
      <c r="AQ34" s="286" t="s">
        <v>855</v>
      </c>
      <c r="AR34" s="302"/>
      <c r="AS34" s="304"/>
      <c r="AU34"/>
    </row>
    <row r="35" spans="1:47" x14ac:dyDescent="0.3">
      <c r="A35" s="285">
        <v>101282</v>
      </c>
      <c r="B35" s="286" t="s">
        <v>538</v>
      </c>
      <c r="C35" t="s">
        <v>995</v>
      </c>
      <c r="D35" t="s">
        <v>995</v>
      </c>
      <c r="E35" t="s">
        <v>995</v>
      </c>
      <c r="F35" t="s">
        <v>995</v>
      </c>
      <c r="G35" t="s">
        <v>995</v>
      </c>
      <c r="H35" t="s">
        <v>995</v>
      </c>
      <c r="I35" t="s">
        <v>995</v>
      </c>
      <c r="J35" t="s">
        <v>995</v>
      </c>
      <c r="K35" t="s">
        <v>995</v>
      </c>
      <c r="L35" t="s">
        <v>995</v>
      </c>
      <c r="M35" t="s">
        <v>995</v>
      </c>
      <c r="N35" t="s">
        <v>995</v>
      </c>
      <c r="O35" t="s">
        <v>995</v>
      </c>
      <c r="P35" t="s">
        <v>995</v>
      </c>
      <c r="Q35" t="s">
        <v>995</v>
      </c>
      <c r="R35" t="s">
        <v>995</v>
      </c>
      <c r="S35" t="s">
        <v>995</v>
      </c>
      <c r="T35" t="s">
        <v>995</v>
      </c>
      <c r="U35" t="s">
        <v>995</v>
      </c>
      <c r="V35" t="s">
        <v>995</v>
      </c>
      <c r="W35" t="s">
        <v>995</v>
      </c>
      <c r="X35" t="s">
        <v>995</v>
      </c>
      <c r="Y35" t="s">
        <v>995</v>
      </c>
      <c r="Z35" t="s">
        <v>995</v>
      </c>
      <c r="AA35" t="s">
        <v>995</v>
      </c>
      <c r="AB35" t="s">
        <v>995</v>
      </c>
      <c r="AC35" t="s">
        <v>995</v>
      </c>
      <c r="AD35" t="s">
        <v>995</v>
      </c>
      <c r="AE35" t="s">
        <v>995</v>
      </c>
      <c r="AF35" t="s">
        <v>995</v>
      </c>
      <c r="AG35" t="s">
        <v>995</v>
      </c>
      <c r="AH35" t="s">
        <v>995</v>
      </c>
      <c r="AI35" t="s">
        <v>995</v>
      </c>
      <c r="AJ35" t="s">
        <v>995</v>
      </c>
      <c r="AK35" t="s">
        <v>995</v>
      </c>
      <c r="AL35" t="s">
        <v>995</v>
      </c>
      <c r="AM35" t="s">
        <v>995</v>
      </c>
      <c r="AN35" t="s">
        <v>995</v>
      </c>
      <c r="AO35" t="s">
        <v>995</v>
      </c>
      <c r="AP35" t="s">
        <v>995</v>
      </c>
      <c r="AQ35" s="286" t="s">
        <v>855</v>
      </c>
      <c r="AR35" s="302"/>
      <c r="AS35" s="304"/>
      <c r="AU35"/>
    </row>
    <row r="36" spans="1:47" x14ac:dyDescent="0.3">
      <c r="A36" s="285">
        <v>101286</v>
      </c>
      <c r="B36" s="286" t="s">
        <v>61</v>
      </c>
      <c r="C36" t="s">
        <v>995</v>
      </c>
      <c r="D36" t="s">
        <v>995</v>
      </c>
      <c r="E36" t="s">
        <v>995</v>
      </c>
      <c r="F36" t="s">
        <v>995</v>
      </c>
      <c r="G36" t="s">
        <v>995</v>
      </c>
      <c r="H36" t="s">
        <v>995</v>
      </c>
      <c r="I36" t="s">
        <v>995</v>
      </c>
      <c r="J36" t="s">
        <v>995</v>
      </c>
      <c r="K36" t="s">
        <v>995</v>
      </c>
      <c r="L36" t="s">
        <v>995</v>
      </c>
      <c r="M36" t="s">
        <v>995</v>
      </c>
      <c r="N36" t="s">
        <v>995</v>
      </c>
      <c r="O36" t="s">
        <v>995</v>
      </c>
      <c r="P36" t="s">
        <v>995</v>
      </c>
      <c r="Q36" t="s">
        <v>995</v>
      </c>
      <c r="R36" t="s">
        <v>995</v>
      </c>
      <c r="S36" t="s">
        <v>995</v>
      </c>
      <c r="T36" t="s">
        <v>995</v>
      </c>
      <c r="U36" t="s">
        <v>995</v>
      </c>
      <c r="V36" t="s">
        <v>995</v>
      </c>
      <c r="W36" t="s">
        <v>995</v>
      </c>
      <c r="X36" t="s">
        <v>995</v>
      </c>
      <c r="Y36" t="s">
        <v>995</v>
      </c>
      <c r="Z36" t="s">
        <v>995</v>
      </c>
      <c r="AA36" t="s">
        <v>995</v>
      </c>
      <c r="AB36" t="s">
        <v>995</v>
      </c>
      <c r="AC36" t="s">
        <v>995</v>
      </c>
      <c r="AD36" t="s">
        <v>995</v>
      </c>
      <c r="AE36" t="s">
        <v>995</v>
      </c>
      <c r="AF36" t="s">
        <v>995</v>
      </c>
      <c r="AG36" t="s">
        <v>995</v>
      </c>
      <c r="AH36" t="s">
        <v>995</v>
      </c>
      <c r="AI36" t="s">
        <v>995</v>
      </c>
      <c r="AJ36" t="s">
        <v>995</v>
      </c>
      <c r="AK36" t="s">
        <v>995</v>
      </c>
      <c r="AL36" t="s">
        <v>995</v>
      </c>
      <c r="AM36" t="s">
        <v>995</v>
      </c>
      <c r="AN36" t="s">
        <v>995</v>
      </c>
      <c r="AO36" t="s">
        <v>995</v>
      </c>
      <c r="AP36" t="s">
        <v>995</v>
      </c>
      <c r="AQ36" s="286" t="s">
        <v>855</v>
      </c>
      <c r="AR36" s="302"/>
      <c r="AS36" s="304"/>
      <c r="AU36"/>
    </row>
    <row r="37" spans="1:47" x14ac:dyDescent="0.3">
      <c r="A37" s="285">
        <v>101322</v>
      </c>
      <c r="B37" s="286" t="s">
        <v>61</v>
      </c>
      <c r="C37" t="s">
        <v>995</v>
      </c>
      <c r="D37" t="s">
        <v>995</v>
      </c>
      <c r="E37" t="s">
        <v>995</v>
      </c>
      <c r="F37" t="s">
        <v>995</v>
      </c>
      <c r="G37" t="s">
        <v>995</v>
      </c>
      <c r="H37" t="s">
        <v>995</v>
      </c>
      <c r="I37" t="s">
        <v>995</v>
      </c>
      <c r="J37" t="s">
        <v>995</v>
      </c>
      <c r="K37" t="s">
        <v>995</v>
      </c>
      <c r="L37" t="s">
        <v>995</v>
      </c>
      <c r="M37" t="s">
        <v>995</v>
      </c>
      <c r="N37" t="s">
        <v>995</v>
      </c>
      <c r="O37" t="s">
        <v>995</v>
      </c>
      <c r="P37" t="s">
        <v>995</v>
      </c>
      <c r="Q37" t="s">
        <v>995</v>
      </c>
      <c r="R37" t="s">
        <v>995</v>
      </c>
      <c r="S37" t="s">
        <v>995</v>
      </c>
      <c r="T37" t="s">
        <v>995</v>
      </c>
      <c r="U37" t="s">
        <v>995</v>
      </c>
      <c r="V37" t="s">
        <v>995</v>
      </c>
      <c r="W37" t="s">
        <v>995</v>
      </c>
      <c r="X37" t="s">
        <v>995</v>
      </c>
      <c r="Y37" t="s">
        <v>995</v>
      </c>
      <c r="Z37" t="s">
        <v>995</v>
      </c>
      <c r="AA37" t="s">
        <v>995</v>
      </c>
      <c r="AB37" t="s">
        <v>995</v>
      </c>
      <c r="AC37" t="s">
        <v>995</v>
      </c>
      <c r="AD37" t="s">
        <v>995</v>
      </c>
      <c r="AE37" t="s">
        <v>995</v>
      </c>
      <c r="AF37" t="s">
        <v>995</v>
      </c>
      <c r="AG37" t="s">
        <v>995</v>
      </c>
      <c r="AH37" t="s">
        <v>995</v>
      </c>
      <c r="AI37" t="s">
        <v>995</v>
      </c>
      <c r="AJ37" t="s">
        <v>995</v>
      </c>
      <c r="AK37" t="s">
        <v>995</v>
      </c>
      <c r="AL37" t="s">
        <v>995</v>
      </c>
      <c r="AM37" t="s">
        <v>995</v>
      </c>
      <c r="AN37" t="s">
        <v>995</v>
      </c>
      <c r="AO37" t="s">
        <v>995</v>
      </c>
      <c r="AP37" t="s">
        <v>995</v>
      </c>
      <c r="AQ37" s="286" t="s">
        <v>855</v>
      </c>
      <c r="AR37" s="302"/>
      <c r="AS37" s="304"/>
      <c r="AU37"/>
    </row>
    <row r="38" spans="1:47" x14ac:dyDescent="0.3">
      <c r="A38" s="285">
        <v>101378</v>
      </c>
      <c r="B38" s="286" t="s">
        <v>61</v>
      </c>
      <c r="C38" t="s">
        <v>995</v>
      </c>
      <c r="D38" t="s">
        <v>995</v>
      </c>
      <c r="E38" t="s">
        <v>995</v>
      </c>
      <c r="F38" t="s">
        <v>995</v>
      </c>
      <c r="G38" t="s">
        <v>995</v>
      </c>
      <c r="H38" t="s">
        <v>995</v>
      </c>
      <c r="I38" t="s">
        <v>995</v>
      </c>
      <c r="J38" t="s">
        <v>995</v>
      </c>
      <c r="K38" t="s">
        <v>995</v>
      </c>
      <c r="L38" t="s">
        <v>995</v>
      </c>
      <c r="M38" t="s">
        <v>995</v>
      </c>
      <c r="N38" t="s">
        <v>995</v>
      </c>
      <c r="O38" t="s">
        <v>995</v>
      </c>
      <c r="P38" t="s">
        <v>995</v>
      </c>
      <c r="Q38" t="s">
        <v>995</v>
      </c>
      <c r="R38" t="s">
        <v>995</v>
      </c>
      <c r="S38" t="s">
        <v>995</v>
      </c>
      <c r="T38" t="s">
        <v>995</v>
      </c>
      <c r="U38" t="s">
        <v>995</v>
      </c>
      <c r="V38" t="s">
        <v>995</v>
      </c>
      <c r="W38" t="s">
        <v>995</v>
      </c>
      <c r="X38" t="s">
        <v>995</v>
      </c>
      <c r="Y38" t="s">
        <v>995</v>
      </c>
      <c r="Z38" t="s">
        <v>995</v>
      </c>
      <c r="AA38" t="s">
        <v>995</v>
      </c>
      <c r="AB38" t="s">
        <v>995</v>
      </c>
      <c r="AC38" t="s">
        <v>995</v>
      </c>
      <c r="AD38" t="s">
        <v>995</v>
      </c>
      <c r="AE38" t="s">
        <v>995</v>
      </c>
      <c r="AF38" t="s">
        <v>995</v>
      </c>
      <c r="AG38" t="s">
        <v>995</v>
      </c>
      <c r="AH38" t="s">
        <v>995</v>
      </c>
      <c r="AI38" t="s">
        <v>995</v>
      </c>
      <c r="AJ38" t="s">
        <v>995</v>
      </c>
      <c r="AK38" t="s">
        <v>995</v>
      </c>
      <c r="AL38" t="s">
        <v>995</v>
      </c>
      <c r="AM38" t="s">
        <v>995</v>
      </c>
      <c r="AN38" t="s">
        <v>995</v>
      </c>
      <c r="AO38" t="s">
        <v>995</v>
      </c>
      <c r="AP38" t="s">
        <v>995</v>
      </c>
      <c r="AQ38" s="286" t="s">
        <v>855</v>
      </c>
      <c r="AR38" s="302"/>
      <c r="AS38" s="304"/>
      <c r="AU38"/>
    </row>
    <row r="39" spans="1:47" x14ac:dyDescent="0.3">
      <c r="A39" s="285">
        <v>101379</v>
      </c>
      <c r="B39" s="286" t="s">
        <v>61</v>
      </c>
      <c r="C39" t="s">
        <v>995</v>
      </c>
      <c r="D39" t="s">
        <v>995</v>
      </c>
      <c r="E39" t="s">
        <v>995</v>
      </c>
      <c r="F39" t="s">
        <v>995</v>
      </c>
      <c r="G39" t="s">
        <v>995</v>
      </c>
      <c r="H39" t="s">
        <v>995</v>
      </c>
      <c r="I39" t="s">
        <v>995</v>
      </c>
      <c r="J39" t="s">
        <v>995</v>
      </c>
      <c r="K39" t="s">
        <v>995</v>
      </c>
      <c r="L39" t="s">
        <v>995</v>
      </c>
      <c r="M39" t="s">
        <v>995</v>
      </c>
      <c r="N39" t="s">
        <v>995</v>
      </c>
      <c r="O39" t="s">
        <v>995</v>
      </c>
      <c r="P39" t="s">
        <v>995</v>
      </c>
      <c r="Q39" t="s">
        <v>995</v>
      </c>
      <c r="R39" t="s">
        <v>995</v>
      </c>
      <c r="S39" t="s">
        <v>995</v>
      </c>
      <c r="T39" t="s">
        <v>995</v>
      </c>
      <c r="U39" t="s">
        <v>995</v>
      </c>
      <c r="V39" t="s">
        <v>995</v>
      </c>
      <c r="W39" t="s">
        <v>995</v>
      </c>
      <c r="X39" t="s">
        <v>995</v>
      </c>
      <c r="Y39" t="s">
        <v>995</v>
      </c>
      <c r="Z39" t="s">
        <v>995</v>
      </c>
      <c r="AA39" t="s">
        <v>995</v>
      </c>
      <c r="AB39" t="s">
        <v>995</v>
      </c>
      <c r="AC39" t="s">
        <v>995</v>
      </c>
      <c r="AD39" t="s">
        <v>995</v>
      </c>
      <c r="AE39" t="s">
        <v>995</v>
      </c>
      <c r="AF39" t="s">
        <v>995</v>
      </c>
      <c r="AG39" t="s">
        <v>995</v>
      </c>
      <c r="AH39" t="s">
        <v>995</v>
      </c>
      <c r="AI39" t="s">
        <v>995</v>
      </c>
      <c r="AJ39" t="s">
        <v>995</v>
      </c>
      <c r="AK39" t="s">
        <v>995</v>
      </c>
      <c r="AL39" t="s">
        <v>995</v>
      </c>
      <c r="AM39" t="s">
        <v>995</v>
      </c>
      <c r="AN39" t="s">
        <v>995</v>
      </c>
      <c r="AO39" t="s">
        <v>995</v>
      </c>
      <c r="AP39" t="s">
        <v>995</v>
      </c>
      <c r="AQ39" s="286" t="s">
        <v>855</v>
      </c>
      <c r="AR39" s="302"/>
      <c r="AS39" s="304"/>
      <c r="AU39"/>
    </row>
    <row r="40" spans="1:47" x14ac:dyDescent="0.3">
      <c r="A40" s="285">
        <v>101476</v>
      </c>
      <c r="B40" s="286" t="s">
        <v>61</v>
      </c>
      <c r="C40" t="s">
        <v>995</v>
      </c>
      <c r="D40" t="s">
        <v>995</v>
      </c>
      <c r="E40" t="s">
        <v>995</v>
      </c>
      <c r="F40" t="s">
        <v>995</v>
      </c>
      <c r="G40" t="s">
        <v>995</v>
      </c>
      <c r="H40" t="s">
        <v>995</v>
      </c>
      <c r="I40" t="s">
        <v>995</v>
      </c>
      <c r="J40" t="s">
        <v>995</v>
      </c>
      <c r="K40" t="s">
        <v>995</v>
      </c>
      <c r="L40" t="s">
        <v>995</v>
      </c>
      <c r="M40" t="s">
        <v>995</v>
      </c>
      <c r="N40" t="s">
        <v>995</v>
      </c>
      <c r="O40" t="s">
        <v>995</v>
      </c>
      <c r="P40" t="s">
        <v>995</v>
      </c>
      <c r="Q40" t="s">
        <v>995</v>
      </c>
      <c r="R40" t="s">
        <v>995</v>
      </c>
      <c r="S40" t="s">
        <v>995</v>
      </c>
      <c r="T40" t="s">
        <v>995</v>
      </c>
      <c r="U40" t="s">
        <v>995</v>
      </c>
      <c r="V40" t="s">
        <v>995</v>
      </c>
      <c r="W40" t="s">
        <v>995</v>
      </c>
      <c r="X40" t="s">
        <v>995</v>
      </c>
      <c r="Y40" t="s">
        <v>995</v>
      </c>
      <c r="Z40" t="s">
        <v>995</v>
      </c>
      <c r="AA40" t="s">
        <v>995</v>
      </c>
      <c r="AB40" t="s">
        <v>995</v>
      </c>
      <c r="AC40" t="s">
        <v>995</v>
      </c>
      <c r="AD40" t="s">
        <v>995</v>
      </c>
      <c r="AE40" t="s">
        <v>995</v>
      </c>
      <c r="AF40" t="s">
        <v>995</v>
      </c>
      <c r="AG40" t="s">
        <v>995</v>
      </c>
      <c r="AH40" t="s">
        <v>995</v>
      </c>
      <c r="AI40" t="s">
        <v>995</v>
      </c>
      <c r="AJ40" t="s">
        <v>995</v>
      </c>
      <c r="AK40" t="s">
        <v>995</v>
      </c>
      <c r="AL40" t="s">
        <v>995</v>
      </c>
      <c r="AM40" t="s">
        <v>995</v>
      </c>
      <c r="AN40" t="s">
        <v>995</v>
      </c>
      <c r="AO40" t="s">
        <v>995</v>
      </c>
      <c r="AP40" t="s">
        <v>995</v>
      </c>
      <c r="AQ40" s="286" t="s">
        <v>855</v>
      </c>
      <c r="AR40" s="302"/>
      <c r="AS40" s="304"/>
      <c r="AU40"/>
    </row>
    <row r="41" spans="1:47" x14ac:dyDescent="0.3">
      <c r="A41" s="285">
        <v>101485</v>
      </c>
      <c r="B41" s="286" t="s">
        <v>538</v>
      </c>
      <c r="C41" t="s">
        <v>995</v>
      </c>
      <c r="D41" t="s">
        <v>995</v>
      </c>
      <c r="E41" t="s">
        <v>995</v>
      </c>
      <c r="F41" t="s">
        <v>995</v>
      </c>
      <c r="G41" t="s">
        <v>995</v>
      </c>
      <c r="H41" t="s">
        <v>995</v>
      </c>
      <c r="I41" t="s">
        <v>995</v>
      </c>
      <c r="J41" t="s">
        <v>995</v>
      </c>
      <c r="K41" t="s">
        <v>995</v>
      </c>
      <c r="L41" t="s">
        <v>995</v>
      </c>
      <c r="M41" t="s">
        <v>995</v>
      </c>
      <c r="N41" t="s">
        <v>995</v>
      </c>
      <c r="O41" t="s">
        <v>995</v>
      </c>
      <c r="P41" t="s">
        <v>995</v>
      </c>
      <c r="Q41" t="s">
        <v>995</v>
      </c>
      <c r="R41" t="s">
        <v>995</v>
      </c>
      <c r="S41" t="s">
        <v>995</v>
      </c>
      <c r="T41" t="s">
        <v>995</v>
      </c>
      <c r="U41" t="s">
        <v>995</v>
      </c>
      <c r="V41" t="s">
        <v>995</v>
      </c>
      <c r="W41" t="s">
        <v>995</v>
      </c>
      <c r="X41" t="s">
        <v>995</v>
      </c>
      <c r="Y41" t="s">
        <v>995</v>
      </c>
      <c r="Z41" t="s">
        <v>995</v>
      </c>
      <c r="AA41" t="s">
        <v>995</v>
      </c>
      <c r="AB41" t="s">
        <v>995</v>
      </c>
      <c r="AC41" t="s">
        <v>995</v>
      </c>
      <c r="AD41" t="s">
        <v>995</v>
      </c>
      <c r="AE41" t="s">
        <v>995</v>
      </c>
      <c r="AF41" t="s">
        <v>995</v>
      </c>
      <c r="AG41" t="s">
        <v>995</v>
      </c>
      <c r="AH41" t="s">
        <v>995</v>
      </c>
      <c r="AI41" t="s">
        <v>995</v>
      </c>
      <c r="AJ41" t="s">
        <v>995</v>
      </c>
      <c r="AK41" t="s">
        <v>995</v>
      </c>
      <c r="AL41" t="s">
        <v>995</v>
      </c>
      <c r="AM41" t="s">
        <v>995</v>
      </c>
      <c r="AN41" t="s">
        <v>995</v>
      </c>
      <c r="AO41" t="s">
        <v>995</v>
      </c>
      <c r="AP41" t="s">
        <v>995</v>
      </c>
      <c r="AQ41" s="286" t="s">
        <v>855</v>
      </c>
      <c r="AR41" s="302"/>
      <c r="AS41" s="304"/>
      <c r="AU41"/>
    </row>
    <row r="42" spans="1:47" x14ac:dyDescent="0.3">
      <c r="A42" s="285">
        <v>101493</v>
      </c>
      <c r="B42" s="286" t="s">
        <v>61</v>
      </c>
      <c r="C42" t="s">
        <v>995</v>
      </c>
      <c r="D42" t="s">
        <v>995</v>
      </c>
      <c r="E42" t="s">
        <v>995</v>
      </c>
      <c r="F42" t="s">
        <v>995</v>
      </c>
      <c r="G42" t="s">
        <v>995</v>
      </c>
      <c r="H42" t="s">
        <v>995</v>
      </c>
      <c r="I42" t="s">
        <v>995</v>
      </c>
      <c r="J42" t="s">
        <v>995</v>
      </c>
      <c r="K42" t="s">
        <v>995</v>
      </c>
      <c r="L42" t="s">
        <v>995</v>
      </c>
      <c r="M42" t="s">
        <v>995</v>
      </c>
      <c r="N42" t="s">
        <v>995</v>
      </c>
      <c r="O42" t="s">
        <v>995</v>
      </c>
      <c r="P42" t="s">
        <v>995</v>
      </c>
      <c r="Q42" t="s">
        <v>995</v>
      </c>
      <c r="R42" t="s">
        <v>995</v>
      </c>
      <c r="S42" t="s">
        <v>995</v>
      </c>
      <c r="T42" t="s">
        <v>995</v>
      </c>
      <c r="U42" t="s">
        <v>995</v>
      </c>
      <c r="V42" t="s">
        <v>995</v>
      </c>
      <c r="W42" t="s">
        <v>995</v>
      </c>
      <c r="X42" t="s">
        <v>995</v>
      </c>
      <c r="Y42" t="s">
        <v>995</v>
      </c>
      <c r="Z42" t="s">
        <v>995</v>
      </c>
      <c r="AA42" t="s">
        <v>995</v>
      </c>
      <c r="AB42" t="s">
        <v>995</v>
      </c>
      <c r="AC42" t="s">
        <v>995</v>
      </c>
      <c r="AD42" t="s">
        <v>995</v>
      </c>
      <c r="AE42" t="s">
        <v>995</v>
      </c>
      <c r="AF42" t="s">
        <v>995</v>
      </c>
      <c r="AG42" t="s">
        <v>995</v>
      </c>
      <c r="AH42" t="s">
        <v>995</v>
      </c>
      <c r="AI42" t="s">
        <v>995</v>
      </c>
      <c r="AJ42" t="s">
        <v>995</v>
      </c>
      <c r="AK42" t="s">
        <v>995</v>
      </c>
      <c r="AL42" t="s">
        <v>995</v>
      </c>
      <c r="AM42" t="s">
        <v>995</v>
      </c>
      <c r="AN42" t="s">
        <v>995</v>
      </c>
      <c r="AO42" t="s">
        <v>995</v>
      </c>
      <c r="AP42" t="s">
        <v>995</v>
      </c>
      <c r="AQ42" s="286" t="s">
        <v>855</v>
      </c>
      <c r="AR42" s="302"/>
      <c r="AS42" s="304"/>
      <c r="AU42"/>
    </row>
    <row r="43" spans="1:47" ht="28.8" x14ac:dyDescent="0.3">
      <c r="A43" s="285">
        <v>101517</v>
      </c>
      <c r="B43" s="286" t="s">
        <v>67</v>
      </c>
      <c r="C43" t="s">
        <v>995</v>
      </c>
      <c r="D43" t="s">
        <v>995</v>
      </c>
      <c r="E43" t="s">
        <v>995</v>
      </c>
      <c r="F43" t="s">
        <v>995</v>
      </c>
      <c r="G43" t="s">
        <v>995</v>
      </c>
      <c r="H43" t="s">
        <v>995</v>
      </c>
      <c r="I43" t="s">
        <v>995</v>
      </c>
      <c r="J43" t="s">
        <v>995</v>
      </c>
      <c r="K43" t="s">
        <v>995</v>
      </c>
      <c r="L43" t="s">
        <v>995</v>
      </c>
      <c r="M43" t="s">
        <v>995</v>
      </c>
      <c r="N43" t="s">
        <v>995</v>
      </c>
      <c r="O43" t="s">
        <v>995</v>
      </c>
      <c r="P43" t="s">
        <v>995</v>
      </c>
      <c r="Q43" t="s">
        <v>995</v>
      </c>
      <c r="R43" t="s">
        <v>995</v>
      </c>
      <c r="S43" t="s">
        <v>995</v>
      </c>
      <c r="T43" t="s">
        <v>995</v>
      </c>
      <c r="U43" t="s">
        <v>995</v>
      </c>
      <c r="V43" t="s">
        <v>995</v>
      </c>
      <c r="W43" t="s">
        <v>995</v>
      </c>
      <c r="X43" t="s">
        <v>995</v>
      </c>
      <c r="Y43" t="s">
        <v>995</v>
      </c>
      <c r="Z43" t="s">
        <v>995</v>
      </c>
      <c r="AA43" t="s">
        <v>995</v>
      </c>
      <c r="AB43" t="s">
        <v>995</v>
      </c>
      <c r="AC43" t="s">
        <v>995</v>
      </c>
      <c r="AD43" t="s">
        <v>995</v>
      </c>
      <c r="AE43" t="s">
        <v>995</v>
      </c>
      <c r="AF43" t="s">
        <v>995</v>
      </c>
      <c r="AG43" t="s">
        <v>995</v>
      </c>
      <c r="AH43" t="s">
        <v>995</v>
      </c>
      <c r="AI43" t="s">
        <v>995</v>
      </c>
      <c r="AJ43" t="s">
        <v>995</v>
      </c>
      <c r="AK43" t="s">
        <v>995</v>
      </c>
      <c r="AL43" t="s">
        <v>995</v>
      </c>
      <c r="AM43" t="s">
        <v>995</v>
      </c>
      <c r="AN43" t="s">
        <v>995</v>
      </c>
      <c r="AO43" t="s">
        <v>995</v>
      </c>
      <c r="AP43" t="s">
        <v>995</v>
      </c>
      <c r="AQ43" s="286" t="s">
        <v>855</v>
      </c>
      <c r="AR43" s="295"/>
      <c r="AS43" s="235"/>
    </row>
    <row r="44" spans="1:47" x14ac:dyDescent="0.3">
      <c r="A44" s="285">
        <v>101546</v>
      </c>
      <c r="B44" s="286" t="s">
        <v>61</v>
      </c>
      <c r="C44" t="s">
        <v>995</v>
      </c>
      <c r="D44" t="s">
        <v>995</v>
      </c>
      <c r="E44" t="s">
        <v>995</v>
      </c>
      <c r="F44" t="s">
        <v>995</v>
      </c>
      <c r="G44" t="s">
        <v>995</v>
      </c>
      <c r="H44" t="s">
        <v>995</v>
      </c>
      <c r="I44" t="s">
        <v>995</v>
      </c>
      <c r="J44" t="s">
        <v>995</v>
      </c>
      <c r="K44" t="s">
        <v>995</v>
      </c>
      <c r="L44" t="s">
        <v>995</v>
      </c>
      <c r="M44" t="s">
        <v>995</v>
      </c>
      <c r="N44" t="s">
        <v>995</v>
      </c>
      <c r="O44" t="s">
        <v>995</v>
      </c>
      <c r="P44" t="s">
        <v>995</v>
      </c>
      <c r="Q44" t="s">
        <v>995</v>
      </c>
      <c r="R44" t="s">
        <v>995</v>
      </c>
      <c r="S44" t="s">
        <v>995</v>
      </c>
      <c r="T44" t="s">
        <v>995</v>
      </c>
      <c r="U44" t="s">
        <v>995</v>
      </c>
      <c r="V44" t="s">
        <v>995</v>
      </c>
      <c r="W44" t="s">
        <v>995</v>
      </c>
      <c r="X44" t="s">
        <v>995</v>
      </c>
      <c r="Y44" t="s">
        <v>995</v>
      </c>
      <c r="Z44" t="s">
        <v>995</v>
      </c>
      <c r="AA44" t="s">
        <v>995</v>
      </c>
      <c r="AB44" t="s">
        <v>995</v>
      </c>
      <c r="AC44" t="s">
        <v>995</v>
      </c>
      <c r="AD44" t="s">
        <v>995</v>
      </c>
      <c r="AE44" t="s">
        <v>995</v>
      </c>
      <c r="AF44" t="s">
        <v>995</v>
      </c>
      <c r="AG44" t="s">
        <v>995</v>
      </c>
      <c r="AH44" t="s">
        <v>995</v>
      </c>
      <c r="AI44" t="s">
        <v>995</v>
      </c>
      <c r="AJ44" t="s">
        <v>995</v>
      </c>
      <c r="AK44" t="s">
        <v>995</v>
      </c>
      <c r="AL44" t="s">
        <v>995</v>
      </c>
      <c r="AM44" t="s">
        <v>995</v>
      </c>
      <c r="AN44" t="s">
        <v>995</v>
      </c>
      <c r="AO44" t="s">
        <v>995</v>
      </c>
      <c r="AP44" t="s">
        <v>995</v>
      </c>
      <c r="AQ44" s="286" t="s">
        <v>855</v>
      </c>
      <c r="AR44" s="302"/>
      <c r="AS44" s="304"/>
      <c r="AU44"/>
    </row>
    <row r="45" spans="1:47" x14ac:dyDescent="0.3">
      <c r="A45" s="285">
        <v>101585</v>
      </c>
      <c r="B45" s="286" t="s">
        <v>538</v>
      </c>
      <c r="C45" t="s">
        <v>995</v>
      </c>
      <c r="D45" t="s">
        <v>995</v>
      </c>
      <c r="E45" t="s">
        <v>995</v>
      </c>
      <c r="F45" t="s">
        <v>995</v>
      </c>
      <c r="G45" t="s">
        <v>995</v>
      </c>
      <c r="H45" t="s">
        <v>995</v>
      </c>
      <c r="I45" t="s">
        <v>995</v>
      </c>
      <c r="J45" t="s">
        <v>995</v>
      </c>
      <c r="K45" t="s">
        <v>995</v>
      </c>
      <c r="L45" t="s">
        <v>995</v>
      </c>
      <c r="M45" t="s">
        <v>995</v>
      </c>
      <c r="N45" t="s">
        <v>995</v>
      </c>
      <c r="O45" t="s">
        <v>995</v>
      </c>
      <c r="P45" t="s">
        <v>995</v>
      </c>
      <c r="Q45" t="s">
        <v>995</v>
      </c>
      <c r="R45" t="s">
        <v>995</v>
      </c>
      <c r="S45" t="s">
        <v>995</v>
      </c>
      <c r="T45" t="s">
        <v>995</v>
      </c>
      <c r="U45" t="s">
        <v>995</v>
      </c>
      <c r="V45" t="s">
        <v>995</v>
      </c>
      <c r="W45" t="s">
        <v>995</v>
      </c>
      <c r="X45" t="s">
        <v>995</v>
      </c>
      <c r="Y45" t="s">
        <v>995</v>
      </c>
      <c r="Z45" t="s">
        <v>995</v>
      </c>
      <c r="AA45" t="s">
        <v>995</v>
      </c>
      <c r="AB45" t="s">
        <v>995</v>
      </c>
      <c r="AC45" t="s">
        <v>995</v>
      </c>
      <c r="AD45" t="s">
        <v>995</v>
      </c>
      <c r="AE45" t="s">
        <v>995</v>
      </c>
      <c r="AF45" t="s">
        <v>995</v>
      </c>
      <c r="AG45" t="s">
        <v>995</v>
      </c>
      <c r="AH45" t="s">
        <v>995</v>
      </c>
      <c r="AI45" t="s">
        <v>995</v>
      </c>
      <c r="AJ45" t="s">
        <v>995</v>
      </c>
      <c r="AK45" t="s">
        <v>995</v>
      </c>
      <c r="AL45" t="s">
        <v>995</v>
      </c>
      <c r="AM45" t="s">
        <v>995</v>
      </c>
      <c r="AN45" t="s">
        <v>995</v>
      </c>
      <c r="AO45" t="s">
        <v>995</v>
      </c>
      <c r="AP45" t="s">
        <v>995</v>
      </c>
      <c r="AQ45" s="286" t="s">
        <v>855</v>
      </c>
      <c r="AR45" s="302"/>
      <c r="AS45" s="304"/>
      <c r="AU45"/>
    </row>
    <row r="46" spans="1:47" x14ac:dyDescent="0.3">
      <c r="A46" s="285">
        <v>101587</v>
      </c>
      <c r="B46" s="286" t="s">
        <v>538</v>
      </c>
      <c r="C46" t="s">
        <v>995</v>
      </c>
      <c r="D46" t="s">
        <v>995</v>
      </c>
      <c r="E46" t="s">
        <v>995</v>
      </c>
      <c r="F46" t="s">
        <v>995</v>
      </c>
      <c r="G46" t="s">
        <v>995</v>
      </c>
      <c r="H46" t="s">
        <v>995</v>
      </c>
      <c r="I46" t="s">
        <v>995</v>
      </c>
      <c r="J46" t="s">
        <v>995</v>
      </c>
      <c r="K46" t="s">
        <v>995</v>
      </c>
      <c r="L46" t="s">
        <v>995</v>
      </c>
      <c r="M46" t="s">
        <v>995</v>
      </c>
      <c r="N46" t="s">
        <v>995</v>
      </c>
      <c r="O46" t="s">
        <v>995</v>
      </c>
      <c r="P46" t="s">
        <v>995</v>
      </c>
      <c r="Q46" t="s">
        <v>995</v>
      </c>
      <c r="R46" t="s">
        <v>995</v>
      </c>
      <c r="S46" t="s">
        <v>995</v>
      </c>
      <c r="T46" t="s">
        <v>995</v>
      </c>
      <c r="U46" t="s">
        <v>995</v>
      </c>
      <c r="V46" t="s">
        <v>995</v>
      </c>
      <c r="W46" t="s">
        <v>995</v>
      </c>
      <c r="X46" t="s">
        <v>995</v>
      </c>
      <c r="Y46" t="s">
        <v>995</v>
      </c>
      <c r="Z46" t="s">
        <v>995</v>
      </c>
      <c r="AA46" t="s">
        <v>995</v>
      </c>
      <c r="AB46" t="s">
        <v>995</v>
      </c>
      <c r="AC46" t="s">
        <v>995</v>
      </c>
      <c r="AD46" t="s">
        <v>995</v>
      </c>
      <c r="AE46" t="s">
        <v>995</v>
      </c>
      <c r="AF46" t="s">
        <v>995</v>
      </c>
      <c r="AG46" t="s">
        <v>995</v>
      </c>
      <c r="AH46" t="s">
        <v>995</v>
      </c>
      <c r="AI46" t="s">
        <v>995</v>
      </c>
      <c r="AJ46" t="s">
        <v>995</v>
      </c>
      <c r="AK46" t="s">
        <v>995</v>
      </c>
      <c r="AL46" t="s">
        <v>995</v>
      </c>
      <c r="AM46" t="s">
        <v>995</v>
      </c>
      <c r="AN46" t="s">
        <v>995</v>
      </c>
      <c r="AO46" t="s">
        <v>995</v>
      </c>
      <c r="AP46" t="s">
        <v>995</v>
      </c>
      <c r="AQ46" s="286" t="s">
        <v>855</v>
      </c>
      <c r="AR46" s="302"/>
      <c r="AS46" s="304"/>
      <c r="AU46"/>
    </row>
    <row r="47" spans="1:47" ht="21.6" x14ac:dyDescent="0.3">
      <c r="A47" s="285">
        <v>101593</v>
      </c>
      <c r="B47" s="286" t="s">
        <v>61</v>
      </c>
      <c r="C47" t="s">
        <v>995</v>
      </c>
      <c r="D47" t="s">
        <v>995</v>
      </c>
      <c r="E47" t="s">
        <v>995</v>
      </c>
      <c r="F47" t="s">
        <v>995</v>
      </c>
      <c r="G47" t="s">
        <v>995</v>
      </c>
      <c r="H47" t="s">
        <v>995</v>
      </c>
      <c r="I47" t="s">
        <v>995</v>
      </c>
      <c r="J47" t="s">
        <v>995</v>
      </c>
      <c r="K47" t="s">
        <v>995</v>
      </c>
      <c r="L47" t="s">
        <v>995</v>
      </c>
      <c r="M47" t="s">
        <v>995</v>
      </c>
      <c r="N47" t="s">
        <v>995</v>
      </c>
      <c r="O47" t="s">
        <v>995</v>
      </c>
      <c r="P47" t="s">
        <v>995</v>
      </c>
      <c r="Q47" t="s">
        <v>995</v>
      </c>
      <c r="R47" t="s">
        <v>995</v>
      </c>
      <c r="S47" t="s">
        <v>995</v>
      </c>
      <c r="T47" t="s">
        <v>995</v>
      </c>
      <c r="U47" t="s">
        <v>995</v>
      </c>
      <c r="V47" t="s">
        <v>995</v>
      </c>
      <c r="W47" t="s">
        <v>995</v>
      </c>
      <c r="X47" t="s">
        <v>995</v>
      </c>
      <c r="Y47" t="s">
        <v>995</v>
      </c>
      <c r="Z47" t="s">
        <v>995</v>
      </c>
      <c r="AA47" t="s">
        <v>995</v>
      </c>
      <c r="AB47" t="s">
        <v>995</v>
      </c>
      <c r="AC47" t="s">
        <v>995</v>
      </c>
      <c r="AD47" t="s">
        <v>995</v>
      </c>
      <c r="AE47" t="s">
        <v>995</v>
      </c>
      <c r="AF47" t="s">
        <v>995</v>
      </c>
      <c r="AG47" t="s">
        <v>995</v>
      </c>
      <c r="AH47" t="s">
        <v>995</v>
      </c>
      <c r="AI47" t="s">
        <v>995</v>
      </c>
      <c r="AJ47" t="s">
        <v>995</v>
      </c>
      <c r="AK47" t="s">
        <v>995</v>
      </c>
      <c r="AL47" t="s">
        <v>995</v>
      </c>
      <c r="AM47" t="s">
        <v>995</v>
      </c>
      <c r="AN47" t="s">
        <v>995</v>
      </c>
      <c r="AO47" t="s">
        <v>995</v>
      </c>
      <c r="AP47" t="s">
        <v>995</v>
      </c>
      <c r="AQ47" s="286" t="s">
        <v>855</v>
      </c>
      <c r="AR47" s="295"/>
      <c r="AS47" s="235"/>
    </row>
    <row r="48" spans="1:47" x14ac:dyDescent="0.3">
      <c r="A48" s="285">
        <v>101627</v>
      </c>
      <c r="B48" s="286" t="s">
        <v>61</v>
      </c>
      <c r="C48" t="s">
        <v>995</v>
      </c>
      <c r="D48" t="s">
        <v>995</v>
      </c>
      <c r="E48" t="s">
        <v>995</v>
      </c>
      <c r="F48" t="s">
        <v>995</v>
      </c>
      <c r="G48" t="s">
        <v>995</v>
      </c>
      <c r="H48" t="s">
        <v>995</v>
      </c>
      <c r="I48" t="s">
        <v>995</v>
      </c>
      <c r="J48" t="s">
        <v>995</v>
      </c>
      <c r="K48" t="s">
        <v>995</v>
      </c>
      <c r="L48" t="s">
        <v>995</v>
      </c>
      <c r="M48" t="s">
        <v>995</v>
      </c>
      <c r="N48" t="s">
        <v>995</v>
      </c>
      <c r="O48" t="s">
        <v>995</v>
      </c>
      <c r="P48" t="s">
        <v>995</v>
      </c>
      <c r="Q48" t="s">
        <v>995</v>
      </c>
      <c r="R48" t="s">
        <v>995</v>
      </c>
      <c r="S48" t="s">
        <v>995</v>
      </c>
      <c r="T48" t="s">
        <v>995</v>
      </c>
      <c r="U48" t="s">
        <v>995</v>
      </c>
      <c r="V48" t="s">
        <v>995</v>
      </c>
      <c r="W48" t="s">
        <v>995</v>
      </c>
      <c r="X48" t="s">
        <v>995</v>
      </c>
      <c r="Y48" t="s">
        <v>995</v>
      </c>
      <c r="Z48" t="s">
        <v>995</v>
      </c>
      <c r="AA48" t="s">
        <v>995</v>
      </c>
      <c r="AB48" t="s">
        <v>995</v>
      </c>
      <c r="AC48" t="s">
        <v>995</v>
      </c>
      <c r="AD48" t="s">
        <v>995</v>
      </c>
      <c r="AE48" t="s">
        <v>995</v>
      </c>
      <c r="AF48" t="s">
        <v>995</v>
      </c>
      <c r="AG48" t="s">
        <v>995</v>
      </c>
      <c r="AH48" t="s">
        <v>995</v>
      </c>
      <c r="AI48" t="s">
        <v>995</v>
      </c>
      <c r="AJ48" t="s">
        <v>995</v>
      </c>
      <c r="AK48" t="s">
        <v>995</v>
      </c>
      <c r="AL48" t="s">
        <v>995</v>
      </c>
      <c r="AM48" t="s">
        <v>995</v>
      </c>
      <c r="AN48" t="s">
        <v>995</v>
      </c>
      <c r="AO48" t="s">
        <v>995</v>
      </c>
      <c r="AP48" t="s">
        <v>995</v>
      </c>
      <c r="AQ48" s="289"/>
      <c r="AR48" s="302"/>
      <c r="AS48" s="304"/>
      <c r="AU48"/>
    </row>
    <row r="49" spans="1:47" x14ac:dyDescent="0.3">
      <c r="A49" s="285">
        <v>101628</v>
      </c>
      <c r="B49" s="286" t="s">
        <v>61</v>
      </c>
      <c r="C49" t="s">
        <v>995</v>
      </c>
      <c r="D49" t="s">
        <v>995</v>
      </c>
      <c r="E49" t="s">
        <v>995</v>
      </c>
      <c r="F49" t="s">
        <v>995</v>
      </c>
      <c r="G49" t="s">
        <v>995</v>
      </c>
      <c r="H49" t="s">
        <v>995</v>
      </c>
      <c r="I49" t="s">
        <v>995</v>
      </c>
      <c r="J49" t="s">
        <v>995</v>
      </c>
      <c r="K49" t="s">
        <v>995</v>
      </c>
      <c r="L49" t="s">
        <v>995</v>
      </c>
      <c r="M49" t="s">
        <v>995</v>
      </c>
      <c r="N49" t="s">
        <v>995</v>
      </c>
      <c r="O49" t="s">
        <v>995</v>
      </c>
      <c r="P49" t="s">
        <v>995</v>
      </c>
      <c r="Q49" t="s">
        <v>995</v>
      </c>
      <c r="R49" t="s">
        <v>995</v>
      </c>
      <c r="S49" t="s">
        <v>995</v>
      </c>
      <c r="T49" t="s">
        <v>995</v>
      </c>
      <c r="U49" t="s">
        <v>995</v>
      </c>
      <c r="V49" t="s">
        <v>995</v>
      </c>
      <c r="W49" t="s">
        <v>995</v>
      </c>
      <c r="X49" t="s">
        <v>995</v>
      </c>
      <c r="Y49" t="s">
        <v>995</v>
      </c>
      <c r="Z49" t="s">
        <v>995</v>
      </c>
      <c r="AA49" t="s">
        <v>995</v>
      </c>
      <c r="AB49" t="s">
        <v>995</v>
      </c>
      <c r="AC49" t="s">
        <v>995</v>
      </c>
      <c r="AD49" t="s">
        <v>995</v>
      </c>
      <c r="AE49" t="s">
        <v>995</v>
      </c>
      <c r="AF49" t="s">
        <v>995</v>
      </c>
      <c r="AG49" t="s">
        <v>995</v>
      </c>
      <c r="AH49" t="s">
        <v>995</v>
      </c>
      <c r="AI49" t="s">
        <v>995</v>
      </c>
      <c r="AJ49" t="s">
        <v>995</v>
      </c>
      <c r="AK49" t="s">
        <v>995</v>
      </c>
      <c r="AL49" t="s">
        <v>995</v>
      </c>
      <c r="AM49" t="s">
        <v>995</v>
      </c>
      <c r="AN49" t="s">
        <v>995</v>
      </c>
      <c r="AO49" t="s">
        <v>995</v>
      </c>
      <c r="AP49" t="s">
        <v>995</v>
      </c>
      <c r="AQ49" s="286" t="s">
        <v>855</v>
      </c>
      <c r="AR49" s="302"/>
      <c r="AS49" s="304"/>
      <c r="AU49"/>
    </row>
    <row r="50" spans="1:47" ht="21.6" x14ac:dyDescent="0.3">
      <c r="A50" s="285">
        <v>101636</v>
      </c>
      <c r="B50" s="286" t="s">
        <v>61</v>
      </c>
      <c r="C50" t="s">
        <v>995</v>
      </c>
      <c r="D50" t="s">
        <v>995</v>
      </c>
      <c r="E50" t="s">
        <v>995</v>
      </c>
      <c r="F50" t="s">
        <v>995</v>
      </c>
      <c r="G50" t="s">
        <v>995</v>
      </c>
      <c r="H50" t="s">
        <v>995</v>
      </c>
      <c r="I50" t="s">
        <v>995</v>
      </c>
      <c r="J50" t="s">
        <v>995</v>
      </c>
      <c r="K50" t="s">
        <v>995</v>
      </c>
      <c r="L50" t="s">
        <v>995</v>
      </c>
      <c r="M50" t="s">
        <v>995</v>
      </c>
      <c r="N50" t="s">
        <v>995</v>
      </c>
      <c r="O50" t="s">
        <v>995</v>
      </c>
      <c r="P50" t="s">
        <v>995</v>
      </c>
      <c r="Q50" t="s">
        <v>995</v>
      </c>
      <c r="R50" t="s">
        <v>995</v>
      </c>
      <c r="S50" t="s">
        <v>995</v>
      </c>
      <c r="T50" t="s">
        <v>995</v>
      </c>
      <c r="U50" t="s">
        <v>995</v>
      </c>
      <c r="V50" t="s">
        <v>995</v>
      </c>
      <c r="W50" t="s">
        <v>995</v>
      </c>
      <c r="X50" t="s">
        <v>995</v>
      </c>
      <c r="Y50" t="s">
        <v>995</v>
      </c>
      <c r="Z50" t="s">
        <v>995</v>
      </c>
      <c r="AA50" t="s">
        <v>995</v>
      </c>
      <c r="AB50" t="s">
        <v>995</v>
      </c>
      <c r="AC50" t="s">
        <v>995</v>
      </c>
      <c r="AD50" t="s">
        <v>995</v>
      </c>
      <c r="AE50" t="s">
        <v>995</v>
      </c>
      <c r="AF50" t="s">
        <v>995</v>
      </c>
      <c r="AG50" t="s">
        <v>995</v>
      </c>
      <c r="AH50" t="s">
        <v>995</v>
      </c>
      <c r="AI50" t="s">
        <v>995</v>
      </c>
      <c r="AJ50" t="s">
        <v>995</v>
      </c>
      <c r="AK50" t="s">
        <v>995</v>
      </c>
      <c r="AL50" t="s">
        <v>995</v>
      </c>
      <c r="AM50" t="s">
        <v>995</v>
      </c>
      <c r="AN50" t="s">
        <v>995</v>
      </c>
      <c r="AO50" t="s">
        <v>995</v>
      </c>
      <c r="AP50" t="s">
        <v>995</v>
      </c>
      <c r="AQ50" s="286" t="s">
        <v>855</v>
      </c>
      <c r="AR50" s="295"/>
      <c r="AS50" s="235"/>
    </row>
    <row r="51" spans="1:47" ht="21.6" x14ac:dyDescent="0.3">
      <c r="A51" s="285">
        <v>101668</v>
      </c>
      <c r="B51" s="286" t="s">
        <v>61</v>
      </c>
      <c r="C51" t="s">
        <v>995</v>
      </c>
      <c r="D51" t="s">
        <v>995</v>
      </c>
      <c r="E51" t="s">
        <v>995</v>
      </c>
      <c r="F51" t="s">
        <v>995</v>
      </c>
      <c r="G51" t="s">
        <v>995</v>
      </c>
      <c r="H51" t="s">
        <v>995</v>
      </c>
      <c r="I51" t="s">
        <v>995</v>
      </c>
      <c r="J51" t="s">
        <v>995</v>
      </c>
      <c r="K51" t="s">
        <v>995</v>
      </c>
      <c r="L51" t="s">
        <v>995</v>
      </c>
      <c r="M51" t="s">
        <v>995</v>
      </c>
      <c r="N51" t="s">
        <v>995</v>
      </c>
      <c r="O51" t="s">
        <v>995</v>
      </c>
      <c r="P51" t="s">
        <v>995</v>
      </c>
      <c r="Q51" t="s">
        <v>995</v>
      </c>
      <c r="R51" t="s">
        <v>995</v>
      </c>
      <c r="S51" t="s">
        <v>995</v>
      </c>
      <c r="T51" t="s">
        <v>995</v>
      </c>
      <c r="U51" t="s">
        <v>995</v>
      </c>
      <c r="V51" t="s">
        <v>995</v>
      </c>
      <c r="W51" t="s">
        <v>995</v>
      </c>
      <c r="X51" t="s">
        <v>995</v>
      </c>
      <c r="Y51" t="s">
        <v>995</v>
      </c>
      <c r="Z51" t="s">
        <v>995</v>
      </c>
      <c r="AA51" t="s">
        <v>995</v>
      </c>
      <c r="AB51" t="s">
        <v>995</v>
      </c>
      <c r="AC51" t="s">
        <v>995</v>
      </c>
      <c r="AD51" t="s">
        <v>995</v>
      </c>
      <c r="AE51" t="s">
        <v>995</v>
      </c>
      <c r="AF51" t="s">
        <v>995</v>
      </c>
      <c r="AG51" t="s">
        <v>995</v>
      </c>
      <c r="AH51" t="s">
        <v>995</v>
      </c>
      <c r="AI51" t="s">
        <v>995</v>
      </c>
      <c r="AJ51" t="s">
        <v>995</v>
      </c>
      <c r="AK51" t="s">
        <v>995</v>
      </c>
      <c r="AL51" t="s">
        <v>995</v>
      </c>
      <c r="AM51" t="s">
        <v>995</v>
      </c>
      <c r="AN51" t="s">
        <v>995</v>
      </c>
      <c r="AO51" t="s">
        <v>995</v>
      </c>
      <c r="AP51" t="s">
        <v>995</v>
      </c>
      <c r="AQ51" s="286" t="s">
        <v>855</v>
      </c>
      <c r="AR51" s="295"/>
      <c r="AS51" s="235"/>
    </row>
    <row r="52" spans="1:47" ht="21.6" x14ac:dyDescent="0.65">
      <c r="A52" s="285">
        <v>101670</v>
      </c>
      <c r="B52" s="286" t="s">
        <v>61</v>
      </c>
      <c r="C52" t="s">
        <v>995</v>
      </c>
      <c r="D52" t="s">
        <v>995</v>
      </c>
      <c r="E52" t="s">
        <v>995</v>
      </c>
      <c r="F52" t="s">
        <v>995</v>
      </c>
      <c r="G52" t="s">
        <v>995</v>
      </c>
      <c r="H52" t="s">
        <v>995</v>
      </c>
      <c r="I52" t="s">
        <v>995</v>
      </c>
      <c r="J52" t="s">
        <v>995</v>
      </c>
      <c r="K52" t="s">
        <v>995</v>
      </c>
      <c r="L52" t="s">
        <v>995</v>
      </c>
      <c r="M52" t="s">
        <v>995</v>
      </c>
      <c r="N52" t="s">
        <v>995</v>
      </c>
      <c r="O52" t="s">
        <v>995</v>
      </c>
      <c r="P52" t="s">
        <v>995</v>
      </c>
      <c r="Q52" t="s">
        <v>995</v>
      </c>
      <c r="R52" t="s">
        <v>995</v>
      </c>
      <c r="S52" t="s">
        <v>995</v>
      </c>
      <c r="T52" t="s">
        <v>995</v>
      </c>
      <c r="U52" t="s">
        <v>995</v>
      </c>
      <c r="V52" t="s">
        <v>995</v>
      </c>
      <c r="W52" t="s">
        <v>995</v>
      </c>
      <c r="X52" t="s">
        <v>995</v>
      </c>
      <c r="Y52" t="s">
        <v>995</v>
      </c>
      <c r="Z52" t="s">
        <v>995</v>
      </c>
      <c r="AA52" t="s">
        <v>995</v>
      </c>
      <c r="AB52" t="s">
        <v>995</v>
      </c>
      <c r="AC52" t="s">
        <v>995</v>
      </c>
      <c r="AD52" t="s">
        <v>995</v>
      </c>
      <c r="AE52" t="s">
        <v>995</v>
      </c>
      <c r="AF52" t="s">
        <v>995</v>
      </c>
      <c r="AG52" t="s">
        <v>995</v>
      </c>
      <c r="AH52" t="s">
        <v>995</v>
      </c>
      <c r="AI52" t="s">
        <v>995</v>
      </c>
      <c r="AJ52" t="s">
        <v>995</v>
      </c>
      <c r="AK52" t="s">
        <v>995</v>
      </c>
      <c r="AL52" t="s">
        <v>995</v>
      </c>
      <c r="AM52" t="s">
        <v>995</v>
      </c>
      <c r="AN52" t="s">
        <v>995</v>
      </c>
      <c r="AO52" t="s">
        <v>995</v>
      </c>
      <c r="AP52" t="s">
        <v>995</v>
      </c>
      <c r="AQ52" s="288"/>
      <c r="AR52" s="302"/>
      <c r="AS52" s="304"/>
      <c r="AU52"/>
    </row>
    <row r="53" spans="1:47" x14ac:dyDescent="0.3">
      <c r="A53" s="285">
        <v>101676</v>
      </c>
      <c r="B53" s="286" t="s">
        <v>61</v>
      </c>
      <c r="C53" t="s">
        <v>995</v>
      </c>
      <c r="D53" t="s">
        <v>995</v>
      </c>
      <c r="E53" t="s">
        <v>995</v>
      </c>
      <c r="F53" t="s">
        <v>995</v>
      </c>
      <c r="G53" t="s">
        <v>995</v>
      </c>
      <c r="H53" t="s">
        <v>995</v>
      </c>
      <c r="I53" t="s">
        <v>995</v>
      </c>
      <c r="J53" t="s">
        <v>995</v>
      </c>
      <c r="K53" t="s">
        <v>995</v>
      </c>
      <c r="L53" t="s">
        <v>995</v>
      </c>
      <c r="M53" t="s">
        <v>995</v>
      </c>
      <c r="N53" t="s">
        <v>995</v>
      </c>
      <c r="O53" t="s">
        <v>995</v>
      </c>
      <c r="P53" t="s">
        <v>995</v>
      </c>
      <c r="Q53" t="s">
        <v>995</v>
      </c>
      <c r="R53" t="s">
        <v>995</v>
      </c>
      <c r="S53" t="s">
        <v>995</v>
      </c>
      <c r="T53" t="s">
        <v>995</v>
      </c>
      <c r="U53" t="s">
        <v>995</v>
      </c>
      <c r="V53" t="s">
        <v>995</v>
      </c>
      <c r="W53" t="s">
        <v>995</v>
      </c>
      <c r="X53" t="s">
        <v>995</v>
      </c>
      <c r="Y53" t="s">
        <v>995</v>
      </c>
      <c r="Z53" t="s">
        <v>995</v>
      </c>
      <c r="AA53" t="s">
        <v>995</v>
      </c>
      <c r="AB53" t="s">
        <v>995</v>
      </c>
      <c r="AC53" t="s">
        <v>995</v>
      </c>
      <c r="AD53" t="s">
        <v>995</v>
      </c>
      <c r="AE53" t="s">
        <v>995</v>
      </c>
      <c r="AF53" t="s">
        <v>995</v>
      </c>
      <c r="AG53" t="s">
        <v>995</v>
      </c>
      <c r="AH53" t="s">
        <v>995</v>
      </c>
      <c r="AI53" t="s">
        <v>995</v>
      </c>
      <c r="AJ53" t="s">
        <v>995</v>
      </c>
      <c r="AK53" t="s">
        <v>995</v>
      </c>
      <c r="AL53" t="s">
        <v>995</v>
      </c>
      <c r="AM53" t="s">
        <v>995</v>
      </c>
      <c r="AN53" t="s">
        <v>995</v>
      </c>
      <c r="AO53" t="s">
        <v>995</v>
      </c>
      <c r="AP53" t="s">
        <v>995</v>
      </c>
      <c r="AQ53" s="286" t="s">
        <v>855</v>
      </c>
      <c r="AR53" s="302"/>
      <c r="AS53" s="304"/>
      <c r="AU53"/>
    </row>
    <row r="54" spans="1:47" x14ac:dyDescent="0.3">
      <c r="A54" s="285">
        <v>101681</v>
      </c>
      <c r="B54" s="286" t="s">
        <v>61</v>
      </c>
      <c r="C54" t="s">
        <v>995</v>
      </c>
      <c r="D54" t="s">
        <v>995</v>
      </c>
      <c r="E54" t="s">
        <v>995</v>
      </c>
      <c r="F54" t="s">
        <v>995</v>
      </c>
      <c r="G54" t="s">
        <v>995</v>
      </c>
      <c r="H54" t="s">
        <v>995</v>
      </c>
      <c r="I54" t="s">
        <v>995</v>
      </c>
      <c r="J54" t="s">
        <v>995</v>
      </c>
      <c r="K54" t="s">
        <v>995</v>
      </c>
      <c r="L54" t="s">
        <v>995</v>
      </c>
      <c r="M54" t="s">
        <v>995</v>
      </c>
      <c r="N54" t="s">
        <v>995</v>
      </c>
      <c r="O54" t="s">
        <v>995</v>
      </c>
      <c r="P54" t="s">
        <v>995</v>
      </c>
      <c r="Q54" t="s">
        <v>995</v>
      </c>
      <c r="R54" t="s">
        <v>995</v>
      </c>
      <c r="S54" t="s">
        <v>995</v>
      </c>
      <c r="T54" t="s">
        <v>995</v>
      </c>
      <c r="U54" t="s">
        <v>995</v>
      </c>
      <c r="V54" t="s">
        <v>995</v>
      </c>
      <c r="W54" t="s">
        <v>995</v>
      </c>
      <c r="X54" t="s">
        <v>995</v>
      </c>
      <c r="Y54" t="s">
        <v>995</v>
      </c>
      <c r="Z54" t="s">
        <v>995</v>
      </c>
      <c r="AA54" t="s">
        <v>995</v>
      </c>
      <c r="AB54" t="s">
        <v>995</v>
      </c>
      <c r="AC54" t="s">
        <v>995</v>
      </c>
      <c r="AD54" t="s">
        <v>995</v>
      </c>
      <c r="AE54" t="s">
        <v>995</v>
      </c>
      <c r="AF54" t="s">
        <v>995</v>
      </c>
      <c r="AG54" t="s">
        <v>995</v>
      </c>
      <c r="AH54" t="s">
        <v>995</v>
      </c>
      <c r="AI54" t="s">
        <v>995</v>
      </c>
      <c r="AJ54" t="s">
        <v>995</v>
      </c>
      <c r="AK54" t="s">
        <v>995</v>
      </c>
      <c r="AL54" t="s">
        <v>995</v>
      </c>
      <c r="AM54" t="s">
        <v>995</v>
      </c>
      <c r="AN54" t="s">
        <v>995</v>
      </c>
      <c r="AO54" t="s">
        <v>995</v>
      </c>
      <c r="AP54" t="s">
        <v>995</v>
      </c>
      <c r="AQ54" s="286" t="s">
        <v>855</v>
      </c>
      <c r="AR54" s="302"/>
      <c r="AS54" s="304"/>
      <c r="AU54"/>
    </row>
    <row r="55" spans="1:47" x14ac:dyDescent="0.3">
      <c r="A55" s="285">
        <v>101772</v>
      </c>
      <c r="B55" s="286" t="s">
        <v>61</v>
      </c>
      <c r="C55" t="s">
        <v>995</v>
      </c>
      <c r="D55" t="s">
        <v>995</v>
      </c>
      <c r="E55" t="s">
        <v>995</v>
      </c>
      <c r="F55" t="s">
        <v>995</v>
      </c>
      <c r="G55" t="s">
        <v>995</v>
      </c>
      <c r="H55" t="s">
        <v>995</v>
      </c>
      <c r="I55" t="s">
        <v>995</v>
      </c>
      <c r="J55" t="s">
        <v>995</v>
      </c>
      <c r="K55" t="s">
        <v>995</v>
      </c>
      <c r="L55" t="s">
        <v>995</v>
      </c>
      <c r="M55" t="s">
        <v>995</v>
      </c>
      <c r="N55" t="s">
        <v>995</v>
      </c>
      <c r="O55" t="s">
        <v>995</v>
      </c>
      <c r="P55" t="s">
        <v>995</v>
      </c>
      <c r="Q55" t="s">
        <v>995</v>
      </c>
      <c r="R55" t="s">
        <v>995</v>
      </c>
      <c r="S55" t="s">
        <v>995</v>
      </c>
      <c r="T55" t="s">
        <v>995</v>
      </c>
      <c r="U55" t="s">
        <v>995</v>
      </c>
      <c r="V55" t="s">
        <v>995</v>
      </c>
      <c r="W55" t="s">
        <v>995</v>
      </c>
      <c r="X55" t="s">
        <v>995</v>
      </c>
      <c r="Y55" t="s">
        <v>995</v>
      </c>
      <c r="Z55" t="s">
        <v>995</v>
      </c>
      <c r="AA55" t="s">
        <v>995</v>
      </c>
      <c r="AB55" t="s">
        <v>995</v>
      </c>
      <c r="AC55" t="s">
        <v>995</v>
      </c>
      <c r="AD55" t="s">
        <v>995</v>
      </c>
      <c r="AE55" t="s">
        <v>995</v>
      </c>
      <c r="AF55" t="s">
        <v>995</v>
      </c>
      <c r="AG55" t="s">
        <v>995</v>
      </c>
      <c r="AH55" t="s">
        <v>995</v>
      </c>
      <c r="AI55" t="s">
        <v>995</v>
      </c>
      <c r="AJ55" t="s">
        <v>995</v>
      </c>
      <c r="AK55" t="s">
        <v>995</v>
      </c>
      <c r="AL55" t="s">
        <v>995</v>
      </c>
      <c r="AM55" t="s">
        <v>995</v>
      </c>
      <c r="AN55" t="s">
        <v>995</v>
      </c>
      <c r="AO55" t="s">
        <v>995</v>
      </c>
      <c r="AP55" t="s">
        <v>995</v>
      </c>
      <c r="AQ55" s="286" t="s">
        <v>855</v>
      </c>
      <c r="AR55" s="302"/>
      <c r="AS55" s="304"/>
      <c r="AU55"/>
    </row>
    <row r="56" spans="1:47" x14ac:dyDescent="0.3">
      <c r="A56" s="285">
        <v>101776</v>
      </c>
      <c r="B56" s="286" t="s">
        <v>538</v>
      </c>
      <c r="C56" t="s">
        <v>995</v>
      </c>
      <c r="D56" t="s">
        <v>995</v>
      </c>
      <c r="E56" t="s">
        <v>995</v>
      </c>
      <c r="F56" t="s">
        <v>995</v>
      </c>
      <c r="G56" t="s">
        <v>995</v>
      </c>
      <c r="H56" t="s">
        <v>995</v>
      </c>
      <c r="I56" t="s">
        <v>995</v>
      </c>
      <c r="J56" t="s">
        <v>995</v>
      </c>
      <c r="K56" t="s">
        <v>995</v>
      </c>
      <c r="L56" t="s">
        <v>995</v>
      </c>
      <c r="M56" t="s">
        <v>995</v>
      </c>
      <c r="N56" t="s">
        <v>995</v>
      </c>
      <c r="O56" t="s">
        <v>995</v>
      </c>
      <c r="P56" t="s">
        <v>995</v>
      </c>
      <c r="Q56" t="s">
        <v>995</v>
      </c>
      <c r="R56" t="s">
        <v>995</v>
      </c>
      <c r="S56" t="s">
        <v>995</v>
      </c>
      <c r="T56" t="s">
        <v>995</v>
      </c>
      <c r="U56" t="s">
        <v>995</v>
      </c>
      <c r="V56" t="s">
        <v>995</v>
      </c>
      <c r="W56" t="s">
        <v>995</v>
      </c>
      <c r="X56" t="s">
        <v>995</v>
      </c>
      <c r="Y56" t="s">
        <v>995</v>
      </c>
      <c r="Z56" t="s">
        <v>995</v>
      </c>
      <c r="AA56" t="s">
        <v>995</v>
      </c>
      <c r="AB56" t="s">
        <v>995</v>
      </c>
      <c r="AC56" t="s">
        <v>995</v>
      </c>
      <c r="AD56" t="s">
        <v>995</v>
      </c>
      <c r="AE56" t="s">
        <v>995</v>
      </c>
      <c r="AF56" t="s">
        <v>995</v>
      </c>
      <c r="AG56" t="s">
        <v>995</v>
      </c>
      <c r="AH56" t="s">
        <v>995</v>
      </c>
      <c r="AI56" t="s">
        <v>995</v>
      </c>
      <c r="AJ56" t="s">
        <v>995</v>
      </c>
      <c r="AK56" t="s">
        <v>995</v>
      </c>
      <c r="AL56" t="s">
        <v>995</v>
      </c>
      <c r="AM56" t="s">
        <v>995</v>
      </c>
      <c r="AN56" t="s">
        <v>995</v>
      </c>
      <c r="AO56" t="s">
        <v>995</v>
      </c>
      <c r="AP56" t="s">
        <v>995</v>
      </c>
      <c r="AQ56" s="286" t="s">
        <v>855</v>
      </c>
      <c r="AR56" s="302"/>
      <c r="AS56" s="304"/>
      <c r="AU56"/>
    </row>
    <row r="57" spans="1:47" x14ac:dyDescent="0.3">
      <c r="A57" s="285">
        <v>101800</v>
      </c>
      <c r="B57" s="286" t="s">
        <v>61</v>
      </c>
      <c r="C57" t="s">
        <v>995</v>
      </c>
      <c r="D57" t="s">
        <v>995</v>
      </c>
      <c r="E57" t="s">
        <v>995</v>
      </c>
      <c r="F57" t="s">
        <v>995</v>
      </c>
      <c r="G57" t="s">
        <v>995</v>
      </c>
      <c r="H57" t="s">
        <v>995</v>
      </c>
      <c r="I57" t="s">
        <v>995</v>
      </c>
      <c r="J57" t="s">
        <v>995</v>
      </c>
      <c r="K57" t="s">
        <v>995</v>
      </c>
      <c r="L57" t="s">
        <v>995</v>
      </c>
      <c r="M57" t="s">
        <v>995</v>
      </c>
      <c r="N57" t="s">
        <v>995</v>
      </c>
      <c r="O57" t="s">
        <v>995</v>
      </c>
      <c r="P57" t="s">
        <v>995</v>
      </c>
      <c r="Q57" t="s">
        <v>995</v>
      </c>
      <c r="R57" t="s">
        <v>995</v>
      </c>
      <c r="S57" t="s">
        <v>995</v>
      </c>
      <c r="T57" t="s">
        <v>995</v>
      </c>
      <c r="U57" t="s">
        <v>995</v>
      </c>
      <c r="V57" t="s">
        <v>995</v>
      </c>
      <c r="W57" t="s">
        <v>995</v>
      </c>
      <c r="X57" t="s">
        <v>995</v>
      </c>
      <c r="Y57" t="s">
        <v>995</v>
      </c>
      <c r="Z57" t="s">
        <v>995</v>
      </c>
      <c r="AA57" t="s">
        <v>995</v>
      </c>
      <c r="AB57" t="s">
        <v>995</v>
      </c>
      <c r="AC57" t="s">
        <v>995</v>
      </c>
      <c r="AD57" t="s">
        <v>995</v>
      </c>
      <c r="AE57" t="s">
        <v>995</v>
      </c>
      <c r="AF57" t="s">
        <v>995</v>
      </c>
      <c r="AG57" t="s">
        <v>995</v>
      </c>
      <c r="AH57" t="s">
        <v>995</v>
      </c>
      <c r="AI57" t="s">
        <v>995</v>
      </c>
      <c r="AJ57" t="s">
        <v>995</v>
      </c>
      <c r="AK57" t="s">
        <v>995</v>
      </c>
      <c r="AL57" t="s">
        <v>995</v>
      </c>
      <c r="AM57" t="s">
        <v>995</v>
      </c>
      <c r="AN57" t="s">
        <v>995</v>
      </c>
      <c r="AO57" t="s">
        <v>995</v>
      </c>
      <c r="AP57" t="s">
        <v>995</v>
      </c>
      <c r="AQ57" s="286" t="s">
        <v>855</v>
      </c>
      <c r="AR57" s="302"/>
      <c r="AS57" s="304"/>
      <c r="AU57"/>
    </row>
    <row r="58" spans="1:47" x14ac:dyDescent="0.3">
      <c r="A58" s="285">
        <v>101801</v>
      </c>
      <c r="B58" s="286" t="s">
        <v>61</v>
      </c>
      <c r="C58" t="s">
        <v>995</v>
      </c>
      <c r="D58" t="s">
        <v>995</v>
      </c>
      <c r="E58" t="s">
        <v>995</v>
      </c>
      <c r="F58" t="s">
        <v>995</v>
      </c>
      <c r="G58" t="s">
        <v>995</v>
      </c>
      <c r="H58" t="s">
        <v>995</v>
      </c>
      <c r="I58" t="s">
        <v>995</v>
      </c>
      <c r="J58" t="s">
        <v>995</v>
      </c>
      <c r="K58" t="s">
        <v>995</v>
      </c>
      <c r="L58" t="s">
        <v>995</v>
      </c>
      <c r="M58" t="s">
        <v>995</v>
      </c>
      <c r="N58" t="s">
        <v>995</v>
      </c>
      <c r="O58" t="s">
        <v>995</v>
      </c>
      <c r="P58" t="s">
        <v>995</v>
      </c>
      <c r="Q58" t="s">
        <v>995</v>
      </c>
      <c r="R58" t="s">
        <v>995</v>
      </c>
      <c r="S58" t="s">
        <v>995</v>
      </c>
      <c r="T58" t="s">
        <v>995</v>
      </c>
      <c r="U58" t="s">
        <v>995</v>
      </c>
      <c r="V58" t="s">
        <v>995</v>
      </c>
      <c r="W58" t="s">
        <v>995</v>
      </c>
      <c r="X58" t="s">
        <v>995</v>
      </c>
      <c r="Y58" t="s">
        <v>995</v>
      </c>
      <c r="Z58" t="s">
        <v>995</v>
      </c>
      <c r="AA58" t="s">
        <v>995</v>
      </c>
      <c r="AB58" t="s">
        <v>995</v>
      </c>
      <c r="AC58" t="s">
        <v>995</v>
      </c>
      <c r="AD58" t="s">
        <v>995</v>
      </c>
      <c r="AE58" t="s">
        <v>995</v>
      </c>
      <c r="AF58" t="s">
        <v>995</v>
      </c>
      <c r="AG58" t="s">
        <v>995</v>
      </c>
      <c r="AH58" t="s">
        <v>995</v>
      </c>
      <c r="AI58" t="s">
        <v>995</v>
      </c>
      <c r="AJ58" t="s">
        <v>995</v>
      </c>
      <c r="AK58" t="s">
        <v>995</v>
      </c>
      <c r="AL58" t="s">
        <v>995</v>
      </c>
      <c r="AM58" t="s">
        <v>995</v>
      </c>
      <c r="AN58" t="s">
        <v>995</v>
      </c>
      <c r="AO58" t="s">
        <v>995</v>
      </c>
      <c r="AP58" t="s">
        <v>995</v>
      </c>
      <c r="AQ58" s="286" t="s">
        <v>855</v>
      </c>
      <c r="AR58" s="302"/>
      <c r="AS58" s="304"/>
      <c r="AU58"/>
    </row>
    <row r="59" spans="1:47" x14ac:dyDescent="0.3">
      <c r="A59" s="285">
        <v>101802</v>
      </c>
      <c r="B59" s="286" t="s">
        <v>61</v>
      </c>
      <c r="C59" t="s">
        <v>995</v>
      </c>
      <c r="D59" t="s">
        <v>995</v>
      </c>
      <c r="E59" t="s">
        <v>995</v>
      </c>
      <c r="F59" t="s">
        <v>995</v>
      </c>
      <c r="G59" t="s">
        <v>995</v>
      </c>
      <c r="H59" t="s">
        <v>995</v>
      </c>
      <c r="I59" t="s">
        <v>995</v>
      </c>
      <c r="J59" t="s">
        <v>995</v>
      </c>
      <c r="K59" t="s">
        <v>995</v>
      </c>
      <c r="L59" t="s">
        <v>995</v>
      </c>
      <c r="M59" t="s">
        <v>995</v>
      </c>
      <c r="N59" t="s">
        <v>995</v>
      </c>
      <c r="O59" t="s">
        <v>995</v>
      </c>
      <c r="P59" t="s">
        <v>995</v>
      </c>
      <c r="Q59" t="s">
        <v>995</v>
      </c>
      <c r="R59" t="s">
        <v>995</v>
      </c>
      <c r="S59" t="s">
        <v>995</v>
      </c>
      <c r="T59" t="s">
        <v>995</v>
      </c>
      <c r="U59" t="s">
        <v>995</v>
      </c>
      <c r="V59" t="s">
        <v>995</v>
      </c>
      <c r="W59" t="s">
        <v>995</v>
      </c>
      <c r="X59" t="s">
        <v>995</v>
      </c>
      <c r="Y59" t="s">
        <v>995</v>
      </c>
      <c r="Z59" t="s">
        <v>995</v>
      </c>
      <c r="AA59" t="s">
        <v>995</v>
      </c>
      <c r="AB59" t="s">
        <v>995</v>
      </c>
      <c r="AC59" t="s">
        <v>995</v>
      </c>
      <c r="AD59" t="s">
        <v>995</v>
      </c>
      <c r="AE59" t="s">
        <v>995</v>
      </c>
      <c r="AF59" t="s">
        <v>995</v>
      </c>
      <c r="AG59" t="s">
        <v>995</v>
      </c>
      <c r="AH59" t="s">
        <v>995</v>
      </c>
      <c r="AI59" t="s">
        <v>995</v>
      </c>
      <c r="AJ59" t="s">
        <v>995</v>
      </c>
      <c r="AK59" t="s">
        <v>995</v>
      </c>
      <c r="AL59" t="s">
        <v>995</v>
      </c>
      <c r="AM59" t="s">
        <v>995</v>
      </c>
      <c r="AN59" t="s">
        <v>995</v>
      </c>
      <c r="AO59" t="s">
        <v>995</v>
      </c>
      <c r="AP59" t="s">
        <v>995</v>
      </c>
      <c r="AQ59" s="286" t="s">
        <v>855</v>
      </c>
      <c r="AR59" s="302"/>
      <c r="AS59" s="304"/>
      <c r="AU59"/>
    </row>
    <row r="60" spans="1:47" x14ac:dyDescent="0.3">
      <c r="A60" s="285">
        <v>101807</v>
      </c>
      <c r="B60" s="286" t="s">
        <v>61</v>
      </c>
      <c r="C60" t="s">
        <v>995</v>
      </c>
      <c r="D60" t="s">
        <v>995</v>
      </c>
      <c r="E60" t="s">
        <v>995</v>
      </c>
      <c r="F60" t="s">
        <v>995</v>
      </c>
      <c r="G60" t="s">
        <v>995</v>
      </c>
      <c r="H60" t="s">
        <v>995</v>
      </c>
      <c r="I60" t="s">
        <v>995</v>
      </c>
      <c r="J60" t="s">
        <v>995</v>
      </c>
      <c r="K60" t="s">
        <v>995</v>
      </c>
      <c r="L60" t="s">
        <v>995</v>
      </c>
      <c r="M60" t="s">
        <v>995</v>
      </c>
      <c r="N60" t="s">
        <v>995</v>
      </c>
      <c r="O60" t="s">
        <v>995</v>
      </c>
      <c r="P60" t="s">
        <v>995</v>
      </c>
      <c r="Q60" t="s">
        <v>995</v>
      </c>
      <c r="R60" t="s">
        <v>995</v>
      </c>
      <c r="S60" t="s">
        <v>995</v>
      </c>
      <c r="T60" t="s">
        <v>995</v>
      </c>
      <c r="U60" t="s">
        <v>995</v>
      </c>
      <c r="V60" t="s">
        <v>995</v>
      </c>
      <c r="W60" t="s">
        <v>995</v>
      </c>
      <c r="X60" t="s">
        <v>995</v>
      </c>
      <c r="Y60" t="s">
        <v>995</v>
      </c>
      <c r="Z60" t="s">
        <v>995</v>
      </c>
      <c r="AA60" t="s">
        <v>995</v>
      </c>
      <c r="AB60" t="s">
        <v>995</v>
      </c>
      <c r="AC60" t="s">
        <v>995</v>
      </c>
      <c r="AD60" t="s">
        <v>995</v>
      </c>
      <c r="AE60" t="s">
        <v>995</v>
      </c>
      <c r="AF60" t="s">
        <v>995</v>
      </c>
      <c r="AG60" t="s">
        <v>995</v>
      </c>
      <c r="AH60" t="s">
        <v>995</v>
      </c>
      <c r="AI60" t="s">
        <v>995</v>
      </c>
      <c r="AJ60" t="s">
        <v>995</v>
      </c>
      <c r="AK60" t="s">
        <v>995</v>
      </c>
      <c r="AL60" t="s">
        <v>995</v>
      </c>
      <c r="AM60" t="s">
        <v>995</v>
      </c>
      <c r="AN60" t="s">
        <v>995</v>
      </c>
      <c r="AO60" t="s">
        <v>995</v>
      </c>
      <c r="AP60" t="s">
        <v>995</v>
      </c>
      <c r="AQ60" s="286" t="s">
        <v>855</v>
      </c>
      <c r="AR60" s="302"/>
      <c r="AS60" s="304"/>
      <c r="AU60"/>
    </row>
    <row r="61" spans="1:47" x14ac:dyDescent="0.3">
      <c r="A61" s="285">
        <v>101810</v>
      </c>
      <c r="B61" s="286" t="s">
        <v>61</v>
      </c>
      <c r="C61" t="s">
        <v>995</v>
      </c>
      <c r="D61" t="s">
        <v>995</v>
      </c>
      <c r="E61" t="s">
        <v>995</v>
      </c>
      <c r="F61" t="s">
        <v>995</v>
      </c>
      <c r="G61" t="s">
        <v>995</v>
      </c>
      <c r="H61" t="s">
        <v>995</v>
      </c>
      <c r="I61" t="s">
        <v>995</v>
      </c>
      <c r="J61" t="s">
        <v>995</v>
      </c>
      <c r="K61" t="s">
        <v>995</v>
      </c>
      <c r="L61" t="s">
        <v>995</v>
      </c>
      <c r="M61" t="s">
        <v>995</v>
      </c>
      <c r="N61" t="s">
        <v>995</v>
      </c>
      <c r="O61" t="s">
        <v>995</v>
      </c>
      <c r="P61" t="s">
        <v>995</v>
      </c>
      <c r="Q61" t="s">
        <v>995</v>
      </c>
      <c r="R61" t="s">
        <v>995</v>
      </c>
      <c r="S61" t="s">
        <v>995</v>
      </c>
      <c r="T61" t="s">
        <v>995</v>
      </c>
      <c r="U61" t="s">
        <v>995</v>
      </c>
      <c r="V61" t="s">
        <v>995</v>
      </c>
      <c r="W61" t="s">
        <v>995</v>
      </c>
      <c r="X61" t="s">
        <v>995</v>
      </c>
      <c r="Y61" t="s">
        <v>995</v>
      </c>
      <c r="Z61" t="s">
        <v>995</v>
      </c>
      <c r="AA61" t="s">
        <v>995</v>
      </c>
      <c r="AB61" t="s">
        <v>995</v>
      </c>
      <c r="AC61" t="s">
        <v>995</v>
      </c>
      <c r="AD61" t="s">
        <v>995</v>
      </c>
      <c r="AE61" t="s">
        <v>995</v>
      </c>
      <c r="AF61" t="s">
        <v>995</v>
      </c>
      <c r="AG61" t="s">
        <v>995</v>
      </c>
      <c r="AH61" t="s">
        <v>995</v>
      </c>
      <c r="AI61" t="s">
        <v>995</v>
      </c>
      <c r="AJ61" t="s">
        <v>995</v>
      </c>
      <c r="AK61" t="s">
        <v>995</v>
      </c>
      <c r="AL61" t="s">
        <v>995</v>
      </c>
      <c r="AM61" t="s">
        <v>995</v>
      </c>
      <c r="AN61" t="s">
        <v>995</v>
      </c>
      <c r="AO61" t="s">
        <v>995</v>
      </c>
      <c r="AP61" t="s">
        <v>995</v>
      </c>
      <c r="AQ61" s="286" t="s">
        <v>855</v>
      </c>
      <c r="AR61" s="302"/>
      <c r="AS61" s="304"/>
      <c r="AU61"/>
    </row>
    <row r="62" spans="1:47" x14ac:dyDescent="0.3">
      <c r="A62" s="285">
        <v>101888</v>
      </c>
      <c r="B62" s="286" t="s">
        <v>61</v>
      </c>
      <c r="C62" t="s">
        <v>995</v>
      </c>
      <c r="D62" t="s">
        <v>995</v>
      </c>
      <c r="E62" t="s">
        <v>995</v>
      </c>
      <c r="F62" t="s">
        <v>995</v>
      </c>
      <c r="G62" t="s">
        <v>995</v>
      </c>
      <c r="H62" t="s">
        <v>995</v>
      </c>
      <c r="I62" t="s">
        <v>995</v>
      </c>
      <c r="J62" t="s">
        <v>995</v>
      </c>
      <c r="K62" t="s">
        <v>995</v>
      </c>
      <c r="L62" t="s">
        <v>995</v>
      </c>
      <c r="M62" t="s">
        <v>995</v>
      </c>
      <c r="N62" t="s">
        <v>995</v>
      </c>
      <c r="O62" t="s">
        <v>995</v>
      </c>
      <c r="P62" t="s">
        <v>995</v>
      </c>
      <c r="Q62" t="s">
        <v>995</v>
      </c>
      <c r="R62" t="s">
        <v>995</v>
      </c>
      <c r="S62" t="s">
        <v>995</v>
      </c>
      <c r="T62" t="s">
        <v>995</v>
      </c>
      <c r="U62" t="s">
        <v>995</v>
      </c>
      <c r="V62" t="s">
        <v>995</v>
      </c>
      <c r="W62" t="s">
        <v>995</v>
      </c>
      <c r="X62" t="s">
        <v>995</v>
      </c>
      <c r="Y62" t="s">
        <v>995</v>
      </c>
      <c r="Z62" t="s">
        <v>995</v>
      </c>
      <c r="AA62" t="s">
        <v>995</v>
      </c>
      <c r="AB62" t="s">
        <v>995</v>
      </c>
      <c r="AC62" t="s">
        <v>995</v>
      </c>
      <c r="AD62" t="s">
        <v>995</v>
      </c>
      <c r="AE62" t="s">
        <v>995</v>
      </c>
      <c r="AF62" t="s">
        <v>995</v>
      </c>
      <c r="AG62" t="s">
        <v>995</v>
      </c>
      <c r="AH62" t="s">
        <v>995</v>
      </c>
      <c r="AI62" t="s">
        <v>995</v>
      </c>
      <c r="AJ62" t="s">
        <v>995</v>
      </c>
      <c r="AK62" t="s">
        <v>995</v>
      </c>
      <c r="AL62" t="s">
        <v>995</v>
      </c>
      <c r="AM62" t="s">
        <v>995</v>
      </c>
      <c r="AN62" t="s">
        <v>995</v>
      </c>
      <c r="AO62" t="s">
        <v>995</v>
      </c>
      <c r="AP62" t="s">
        <v>995</v>
      </c>
      <c r="AQ62" s="286" t="s">
        <v>855</v>
      </c>
      <c r="AR62" s="302"/>
      <c r="AS62" s="304"/>
      <c r="AU62"/>
    </row>
    <row r="63" spans="1:47" x14ac:dyDescent="0.3">
      <c r="A63" s="285">
        <v>101908</v>
      </c>
      <c r="B63" s="286" t="s">
        <v>61</v>
      </c>
      <c r="C63" t="s">
        <v>995</v>
      </c>
      <c r="D63" t="s">
        <v>995</v>
      </c>
      <c r="E63" t="s">
        <v>995</v>
      </c>
      <c r="F63" t="s">
        <v>995</v>
      </c>
      <c r="G63" t="s">
        <v>995</v>
      </c>
      <c r="H63" t="s">
        <v>995</v>
      </c>
      <c r="I63" t="s">
        <v>995</v>
      </c>
      <c r="J63" t="s">
        <v>995</v>
      </c>
      <c r="K63" t="s">
        <v>995</v>
      </c>
      <c r="L63" t="s">
        <v>995</v>
      </c>
      <c r="M63" t="s">
        <v>995</v>
      </c>
      <c r="N63" t="s">
        <v>995</v>
      </c>
      <c r="O63" t="s">
        <v>995</v>
      </c>
      <c r="P63" t="s">
        <v>995</v>
      </c>
      <c r="Q63" t="s">
        <v>995</v>
      </c>
      <c r="R63" t="s">
        <v>995</v>
      </c>
      <c r="S63" t="s">
        <v>995</v>
      </c>
      <c r="T63" t="s">
        <v>995</v>
      </c>
      <c r="U63" t="s">
        <v>995</v>
      </c>
      <c r="V63" t="s">
        <v>995</v>
      </c>
      <c r="W63" t="s">
        <v>995</v>
      </c>
      <c r="X63" t="s">
        <v>995</v>
      </c>
      <c r="Y63" t="s">
        <v>995</v>
      </c>
      <c r="Z63" t="s">
        <v>995</v>
      </c>
      <c r="AA63" t="s">
        <v>995</v>
      </c>
      <c r="AB63" t="s">
        <v>995</v>
      </c>
      <c r="AC63" t="s">
        <v>995</v>
      </c>
      <c r="AD63" t="s">
        <v>995</v>
      </c>
      <c r="AE63" t="s">
        <v>995</v>
      </c>
      <c r="AF63" t="s">
        <v>995</v>
      </c>
      <c r="AG63" t="s">
        <v>995</v>
      </c>
      <c r="AH63" t="s">
        <v>995</v>
      </c>
      <c r="AI63" t="s">
        <v>995</v>
      </c>
      <c r="AJ63" t="s">
        <v>995</v>
      </c>
      <c r="AK63" t="s">
        <v>995</v>
      </c>
      <c r="AL63" t="s">
        <v>995</v>
      </c>
      <c r="AM63" t="s">
        <v>995</v>
      </c>
      <c r="AN63" t="s">
        <v>995</v>
      </c>
      <c r="AO63" t="s">
        <v>995</v>
      </c>
      <c r="AP63" t="s">
        <v>995</v>
      </c>
      <c r="AQ63" s="286" t="s">
        <v>855</v>
      </c>
      <c r="AR63" s="302"/>
      <c r="AS63" s="304"/>
      <c r="AU63"/>
    </row>
    <row r="64" spans="1:47" x14ac:dyDescent="0.3">
      <c r="A64" s="285">
        <v>101955</v>
      </c>
      <c r="B64" s="286" t="s">
        <v>61</v>
      </c>
      <c r="C64" t="s">
        <v>995</v>
      </c>
      <c r="D64" t="s">
        <v>995</v>
      </c>
      <c r="E64" t="s">
        <v>995</v>
      </c>
      <c r="F64" t="s">
        <v>995</v>
      </c>
      <c r="G64" t="s">
        <v>995</v>
      </c>
      <c r="H64" t="s">
        <v>995</v>
      </c>
      <c r="I64" t="s">
        <v>995</v>
      </c>
      <c r="J64" t="s">
        <v>995</v>
      </c>
      <c r="K64" t="s">
        <v>995</v>
      </c>
      <c r="L64" t="s">
        <v>995</v>
      </c>
      <c r="M64" t="s">
        <v>995</v>
      </c>
      <c r="N64" t="s">
        <v>995</v>
      </c>
      <c r="O64" t="s">
        <v>995</v>
      </c>
      <c r="P64" t="s">
        <v>995</v>
      </c>
      <c r="Q64" t="s">
        <v>995</v>
      </c>
      <c r="R64" t="s">
        <v>995</v>
      </c>
      <c r="S64" t="s">
        <v>995</v>
      </c>
      <c r="T64" t="s">
        <v>995</v>
      </c>
      <c r="U64" t="s">
        <v>995</v>
      </c>
      <c r="V64" t="s">
        <v>995</v>
      </c>
      <c r="W64" t="s">
        <v>995</v>
      </c>
      <c r="X64" t="s">
        <v>995</v>
      </c>
      <c r="Y64" t="s">
        <v>995</v>
      </c>
      <c r="Z64" t="s">
        <v>995</v>
      </c>
      <c r="AA64" t="s">
        <v>995</v>
      </c>
      <c r="AB64" t="s">
        <v>995</v>
      </c>
      <c r="AC64" t="s">
        <v>995</v>
      </c>
      <c r="AD64" t="s">
        <v>995</v>
      </c>
      <c r="AE64" t="s">
        <v>995</v>
      </c>
      <c r="AF64" t="s">
        <v>995</v>
      </c>
      <c r="AG64" t="s">
        <v>995</v>
      </c>
      <c r="AH64" t="s">
        <v>995</v>
      </c>
      <c r="AI64" t="s">
        <v>995</v>
      </c>
      <c r="AJ64" t="s">
        <v>995</v>
      </c>
      <c r="AK64" t="s">
        <v>995</v>
      </c>
      <c r="AL64" t="s">
        <v>995</v>
      </c>
      <c r="AM64" t="s">
        <v>995</v>
      </c>
      <c r="AN64" t="s">
        <v>995</v>
      </c>
      <c r="AO64" t="s">
        <v>995</v>
      </c>
      <c r="AP64" t="s">
        <v>995</v>
      </c>
      <c r="AQ64" s="289"/>
      <c r="AR64" s="302"/>
      <c r="AS64" s="304"/>
      <c r="AU64"/>
    </row>
    <row r="65" spans="1:47" x14ac:dyDescent="0.3">
      <c r="A65" s="285">
        <v>102007</v>
      </c>
      <c r="B65" s="286" t="s">
        <v>61</v>
      </c>
      <c r="C65" t="s">
        <v>995</v>
      </c>
      <c r="D65" t="s">
        <v>995</v>
      </c>
      <c r="E65" t="s">
        <v>995</v>
      </c>
      <c r="F65" t="s">
        <v>995</v>
      </c>
      <c r="G65" t="s">
        <v>995</v>
      </c>
      <c r="H65" t="s">
        <v>995</v>
      </c>
      <c r="I65" t="s">
        <v>995</v>
      </c>
      <c r="J65" t="s">
        <v>995</v>
      </c>
      <c r="K65" t="s">
        <v>995</v>
      </c>
      <c r="L65" t="s">
        <v>995</v>
      </c>
      <c r="M65" t="s">
        <v>995</v>
      </c>
      <c r="N65" t="s">
        <v>995</v>
      </c>
      <c r="O65" t="s">
        <v>995</v>
      </c>
      <c r="P65" t="s">
        <v>995</v>
      </c>
      <c r="Q65" t="s">
        <v>995</v>
      </c>
      <c r="R65" t="s">
        <v>995</v>
      </c>
      <c r="S65" t="s">
        <v>995</v>
      </c>
      <c r="T65" t="s">
        <v>995</v>
      </c>
      <c r="U65" t="s">
        <v>995</v>
      </c>
      <c r="V65" t="s">
        <v>995</v>
      </c>
      <c r="W65" t="s">
        <v>995</v>
      </c>
      <c r="X65" t="s">
        <v>995</v>
      </c>
      <c r="Y65" t="s">
        <v>995</v>
      </c>
      <c r="Z65" t="s">
        <v>995</v>
      </c>
      <c r="AA65" t="s">
        <v>995</v>
      </c>
      <c r="AB65" t="s">
        <v>995</v>
      </c>
      <c r="AC65" t="s">
        <v>995</v>
      </c>
      <c r="AD65" t="s">
        <v>995</v>
      </c>
      <c r="AE65" t="s">
        <v>995</v>
      </c>
      <c r="AF65" t="s">
        <v>995</v>
      </c>
      <c r="AG65" t="s">
        <v>995</v>
      </c>
      <c r="AH65" t="s">
        <v>995</v>
      </c>
      <c r="AI65" t="s">
        <v>995</v>
      </c>
      <c r="AJ65" t="s">
        <v>995</v>
      </c>
      <c r="AK65" t="s">
        <v>995</v>
      </c>
      <c r="AL65" t="s">
        <v>995</v>
      </c>
      <c r="AM65" t="s">
        <v>995</v>
      </c>
      <c r="AN65" t="s">
        <v>995</v>
      </c>
      <c r="AO65" t="s">
        <v>995</v>
      </c>
      <c r="AP65" t="s">
        <v>995</v>
      </c>
      <c r="AQ65" s="286" t="s">
        <v>855</v>
      </c>
      <c r="AR65" s="302"/>
      <c r="AS65" s="304"/>
      <c r="AU65"/>
    </row>
    <row r="66" spans="1:47" x14ac:dyDescent="0.3">
      <c r="A66" s="285">
        <v>102032</v>
      </c>
      <c r="B66" s="286" t="s">
        <v>61</v>
      </c>
      <c r="C66" t="s">
        <v>995</v>
      </c>
      <c r="D66" t="s">
        <v>995</v>
      </c>
      <c r="E66" t="s">
        <v>995</v>
      </c>
      <c r="F66" t="s">
        <v>995</v>
      </c>
      <c r="G66" t="s">
        <v>995</v>
      </c>
      <c r="H66" t="s">
        <v>995</v>
      </c>
      <c r="I66" t="s">
        <v>995</v>
      </c>
      <c r="J66" t="s">
        <v>995</v>
      </c>
      <c r="K66" t="s">
        <v>995</v>
      </c>
      <c r="L66" t="s">
        <v>995</v>
      </c>
      <c r="M66" t="s">
        <v>995</v>
      </c>
      <c r="N66" t="s">
        <v>995</v>
      </c>
      <c r="O66" t="s">
        <v>995</v>
      </c>
      <c r="P66" t="s">
        <v>995</v>
      </c>
      <c r="Q66" t="s">
        <v>995</v>
      </c>
      <c r="R66" t="s">
        <v>995</v>
      </c>
      <c r="S66" t="s">
        <v>995</v>
      </c>
      <c r="T66" t="s">
        <v>995</v>
      </c>
      <c r="U66" t="s">
        <v>995</v>
      </c>
      <c r="V66" t="s">
        <v>995</v>
      </c>
      <c r="W66" t="s">
        <v>995</v>
      </c>
      <c r="X66" t="s">
        <v>995</v>
      </c>
      <c r="Y66" t="s">
        <v>995</v>
      </c>
      <c r="Z66" t="s">
        <v>995</v>
      </c>
      <c r="AA66" t="s">
        <v>995</v>
      </c>
      <c r="AB66" t="s">
        <v>995</v>
      </c>
      <c r="AC66" t="s">
        <v>995</v>
      </c>
      <c r="AD66" t="s">
        <v>995</v>
      </c>
      <c r="AE66" t="s">
        <v>995</v>
      </c>
      <c r="AF66" t="s">
        <v>995</v>
      </c>
      <c r="AG66" t="s">
        <v>995</v>
      </c>
      <c r="AH66" t="s">
        <v>995</v>
      </c>
      <c r="AI66" t="s">
        <v>995</v>
      </c>
      <c r="AJ66" t="s">
        <v>995</v>
      </c>
      <c r="AK66" t="s">
        <v>995</v>
      </c>
      <c r="AL66" t="s">
        <v>995</v>
      </c>
      <c r="AM66" t="s">
        <v>995</v>
      </c>
      <c r="AN66" t="s">
        <v>995</v>
      </c>
      <c r="AO66" t="s">
        <v>995</v>
      </c>
      <c r="AP66" t="s">
        <v>995</v>
      </c>
      <c r="AQ66" s="286" t="s">
        <v>855</v>
      </c>
      <c r="AR66" s="302"/>
      <c r="AS66" s="304"/>
      <c r="AU66"/>
    </row>
    <row r="67" spans="1:47" x14ac:dyDescent="0.3">
      <c r="A67" s="285">
        <v>102062</v>
      </c>
      <c r="B67" s="286" t="s">
        <v>61</v>
      </c>
      <c r="C67" t="s">
        <v>995</v>
      </c>
      <c r="D67" t="s">
        <v>995</v>
      </c>
      <c r="E67" t="s">
        <v>995</v>
      </c>
      <c r="F67" t="s">
        <v>995</v>
      </c>
      <c r="G67" t="s">
        <v>995</v>
      </c>
      <c r="H67" t="s">
        <v>995</v>
      </c>
      <c r="I67" t="s">
        <v>995</v>
      </c>
      <c r="J67" t="s">
        <v>995</v>
      </c>
      <c r="K67" t="s">
        <v>995</v>
      </c>
      <c r="L67" t="s">
        <v>995</v>
      </c>
      <c r="M67" t="s">
        <v>995</v>
      </c>
      <c r="N67" t="s">
        <v>995</v>
      </c>
      <c r="O67" t="s">
        <v>995</v>
      </c>
      <c r="P67" t="s">
        <v>995</v>
      </c>
      <c r="Q67" t="s">
        <v>995</v>
      </c>
      <c r="R67" t="s">
        <v>995</v>
      </c>
      <c r="S67" t="s">
        <v>995</v>
      </c>
      <c r="T67" t="s">
        <v>995</v>
      </c>
      <c r="U67" t="s">
        <v>995</v>
      </c>
      <c r="V67" t="s">
        <v>995</v>
      </c>
      <c r="W67" t="s">
        <v>995</v>
      </c>
      <c r="X67" t="s">
        <v>995</v>
      </c>
      <c r="Y67" t="s">
        <v>995</v>
      </c>
      <c r="Z67" t="s">
        <v>995</v>
      </c>
      <c r="AA67" t="s">
        <v>995</v>
      </c>
      <c r="AB67" t="s">
        <v>995</v>
      </c>
      <c r="AC67" t="s">
        <v>995</v>
      </c>
      <c r="AD67" t="s">
        <v>995</v>
      </c>
      <c r="AE67" t="s">
        <v>995</v>
      </c>
      <c r="AF67" t="s">
        <v>995</v>
      </c>
      <c r="AG67" t="s">
        <v>995</v>
      </c>
      <c r="AH67" t="s">
        <v>995</v>
      </c>
      <c r="AI67" t="s">
        <v>995</v>
      </c>
      <c r="AJ67" t="s">
        <v>995</v>
      </c>
      <c r="AK67" t="s">
        <v>995</v>
      </c>
      <c r="AL67" t="s">
        <v>995</v>
      </c>
      <c r="AM67" t="s">
        <v>995</v>
      </c>
      <c r="AN67" t="s">
        <v>995</v>
      </c>
      <c r="AO67" t="s">
        <v>995</v>
      </c>
      <c r="AP67" t="s">
        <v>995</v>
      </c>
      <c r="AQ67" s="286" t="s">
        <v>855</v>
      </c>
      <c r="AR67" s="302"/>
      <c r="AS67" s="304"/>
      <c r="AU67"/>
    </row>
    <row r="68" spans="1:47" x14ac:dyDescent="0.3">
      <c r="A68" s="285">
        <v>102091</v>
      </c>
      <c r="B68" s="286" t="s">
        <v>61</v>
      </c>
      <c r="C68" t="s">
        <v>995</v>
      </c>
      <c r="D68" t="s">
        <v>995</v>
      </c>
      <c r="E68" t="s">
        <v>995</v>
      </c>
      <c r="F68" t="s">
        <v>995</v>
      </c>
      <c r="G68" t="s">
        <v>995</v>
      </c>
      <c r="H68" t="s">
        <v>995</v>
      </c>
      <c r="I68" t="s">
        <v>995</v>
      </c>
      <c r="J68" t="s">
        <v>995</v>
      </c>
      <c r="K68" t="s">
        <v>995</v>
      </c>
      <c r="L68" t="s">
        <v>995</v>
      </c>
      <c r="M68" t="s">
        <v>995</v>
      </c>
      <c r="N68" t="s">
        <v>995</v>
      </c>
      <c r="O68" t="s">
        <v>995</v>
      </c>
      <c r="P68" t="s">
        <v>995</v>
      </c>
      <c r="Q68" t="s">
        <v>995</v>
      </c>
      <c r="R68" t="s">
        <v>995</v>
      </c>
      <c r="S68" t="s">
        <v>995</v>
      </c>
      <c r="T68" t="s">
        <v>995</v>
      </c>
      <c r="U68" t="s">
        <v>995</v>
      </c>
      <c r="V68" t="s">
        <v>995</v>
      </c>
      <c r="W68" t="s">
        <v>995</v>
      </c>
      <c r="X68" t="s">
        <v>995</v>
      </c>
      <c r="Y68" t="s">
        <v>995</v>
      </c>
      <c r="Z68" t="s">
        <v>995</v>
      </c>
      <c r="AA68" t="s">
        <v>995</v>
      </c>
      <c r="AB68" t="s">
        <v>995</v>
      </c>
      <c r="AC68" t="s">
        <v>995</v>
      </c>
      <c r="AD68" t="s">
        <v>995</v>
      </c>
      <c r="AE68" t="s">
        <v>995</v>
      </c>
      <c r="AF68" t="s">
        <v>995</v>
      </c>
      <c r="AG68" t="s">
        <v>995</v>
      </c>
      <c r="AH68" t="s">
        <v>995</v>
      </c>
      <c r="AI68" t="s">
        <v>995</v>
      </c>
      <c r="AJ68" t="s">
        <v>995</v>
      </c>
      <c r="AK68" t="s">
        <v>995</v>
      </c>
      <c r="AL68" t="s">
        <v>995</v>
      </c>
      <c r="AM68" t="s">
        <v>995</v>
      </c>
      <c r="AN68" t="s">
        <v>995</v>
      </c>
      <c r="AO68" t="s">
        <v>995</v>
      </c>
      <c r="AP68" t="s">
        <v>995</v>
      </c>
      <c r="AQ68" s="286" t="s">
        <v>855</v>
      </c>
      <c r="AR68" s="302"/>
      <c r="AS68" s="304"/>
      <c r="AU68"/>
    </row>
    <row r="69" spans="1:47" ht="21.6" x14ac:dyDescent="0.3">
      <c r="A69" s="285">
        <v>102101</v>
      </c>
      <c r="B69" s="286" t="s">
        <v>61</v>
      </c>
      <c r="C69" t="s">
        <v>225</v>
      </c>
      <c r="D69" t="s">
        <v>225</v>
      </c>
      <c r="E69" t="s">
        <v>226</v>
      </c>
      <c r="F69" t="s">
        <v>225</v>
      </c>
      <c r="G69" t="s">
        <v>226</v>
      </c>
      <c r="H69" t="s">
        <v>225</v>
      </c>
      <c r="I69" t="s">
        <v>225</v>
      </c>
      <c r="J69" t="s">
        <v>225</v>
      </c>
      <c r="K69" t="s">
        <v>225</v>
      </c>
      <c r="L69" t="s">
        <v>225</v>
      </c>
      <c r="M69" t="s">
        <v>225</v>
      </c>
      <c r="N69" t="s">
        <v>224</v>
      </c>
      <c r="O69" t="s">
        <v>225</v>
      </c>
      <c r="P69" t="s">
        <v>224</v>
      </c>
      <c r="Q69" t="s">
        <v>225</v>
      </c>
      <c r="R69" t="s">
        <v>224</v>
      </c>
      <c r="S69" t="s">
        <v>224</v>
      </c>
      <c r="T69" t="s">
        <v>224</v>
      </c>
      <c r="U69" t="s">
        <v>224</v>
      </c>
      <c r="V69" t="s">
        <v>224</v>
      </c>
      <c r="W69" t="s">
        <v>224</v>
      </c>
      <c r="X69" t="s">
        <v>226</v>
      </c>
      <c r="Y69" t="s">
        <v>224</v>
      </c>
      <c r="Z69" t="s">
        <v>224</v>
      </c>
      <c r="AA69" t="s">
        <v>224</v>
      </c>
      <c r="AB69" t="s">
        <v>226</v>
      </c>
      <c r="AC69" t="s">
        <v>226</v>
      </c>
      <c r="AD69" t="s">
        <v>226</v>
      </c>
      <c r="AE69" t="s">
        <v>224</v>
      </c>
      <c r="AF69" t="s">
        <v>226</v>
      </c>
      <c r="AG69" t="s">
        <v>226</v>
      </c>
      <c r="AH69" t="s">
        <v>225</v>
      </c>
      <c r="AI69" t="s">
        <v>226</v>
      </c>
      <c r="AJ69" t="s">
        <v>226</v>
      </c>
      <c r="AK69" t="s">
        <v>225</v>
      </c>
      <c r="AL69" t="s">
        <v>226</v>
      </c>
      <c r="AM69" t="s">
        <v>225</v>
      </c>
      <c r="AN69" t="s">
        <v>224</v>
      </c>
      <c r="AO69" t="s">
        <v>224</v>
      </c>
      <c r="AP69" t="s">
        <v>225</v>
      </c>
      <c r="AQ69" s="286" t="s">
        <v>394</v>
      </c>
      <c r="AR69" s="295"/>
      <c r="AS69" s="235"/>
    </row>
    <row r="70" spans="1:47" ht="21.6" x14ac:dyDescent="0.3">
      <c r="A70" s="285">
        <v>102201</v>
      </c>
      <c r="B70" s="286" t="s">
        <v>61</v>
      </c>
      <c r="C70" t="s">
        <v>995</v>
      </c>
      <c r="D70" t="s">
        <v>995</v>
      </c>
      <c r="E70" t="s">
        <v>995</v>
      </c>
      <c r="F70" t="s">
        <v>995</v>
      </c>
      <c r="G70" t="s">
        <v>995</v>
      </c>
      <c r="H70" t="s">
        <v>995</v>
      </c>
      <c r="I70" t="s">
        <v>995</v>
      </c>
      <c r="J70" t="s">
        <v>995</v>
      </c>
      <c r="K70" t="s">
        <v>995</v>
      </c>
      <c r="L70" t="s">
        <v>995</v>
      </c>
      <c r="M70" t="s">
        <v>995</v>
      </c>
      <c r="N70" t="s">
        <v>995</v>
      </c>
      <c r="O70" t="s">
        <v>995</v>
      </c>
      <c r="P70" t="s">
        <v>995</v>
      </c>
      <c r="Q70" t="s">
        <v>995</v>
      </c>
      <c r="R70" t="s">
        <v>995</v>
      </c>
      <c r="S70" t="s">
        <v>995</v>
      </c>
      <c r="T70" t="s">
        <v>995</v>
      </c>
      <c r="U70" t="s">
        <v>995</v>
      </c>
      <c r="V70" t="s">
        <v>995</v>
      </c>
      <c r="W70" t="s">
        <v>995</v>
      </c>
      <c r="X70" t="s">
        <v>995</v>
      </c>
      <c r="Y70" t="s">
        <v>995</v>
      </c>
      <c r="Z70" t="s">
        <v>995</v>
      </c>
      <c r="AA70" t="s">
        <v>995</v>
      </c>
      <c r="AB70" t="s">
        <v>995</v>
      </c>
      <c r="AC70" t="s">
        <v>995</v>
      </c>
      <c r="AD70" t="s">
        <v>995</v>
      </c>
      <c r="AE70" t="s">
        <v>995</v>
      </c>
      <c r="AF70" t="s">
        <v>995</v>
      </c>
      <c r="AG70" t="s">
        <v>995</v>
      </c>
      <c r="AH70" t="s">
        <v>995</v>
      </c>
      <c r="AI70" t="s">
        <v>995</v>
      </c>
      <c r="AJ70" t="s">
        <v>995</v>
      </c>
      <c r="AK70" t="s">
        <v>995</v>
      </c>
      <c r="AL70" t="s">
        <v>995</v>
      </c>
      <c r="AM70" t="s">
        <v>995</v>
      </c>
      <c r="AN70" t="s">
        <v>995</v>
      </c>
      <c r="AO70" t="s">
        <v>995</v>
      </c>
      <c r="AP70" t="s">
        <v>995</v>
      </c>
      <c r="AQ70" s="286" t="s">
        <v>855</v>
      </c>
      <c r="AR70" s="295"/>
      <c r="AS70" s="235"/>
    </row>
    <row r="71" spans="1:47" x14ac:dyDescent="0.3">
      <c r="A71" s="285">
        <v>102210</v>
      </c>
      <c r="B71" s="286" t="s">
        <v>61</v>
      </c>
      <c r="C71" t="s">
        <v>995</v>
      </c>
      <c r="D71" t="s">
        <v>995</v>
      </c>
      <c r="E71" t="s">
        <v>995</v>
      </c>
      <c r="F71" t="s">
        <v>995</v>
      </c>
      <c r="G71" t="s">
        <v>995</v>
      </c>
      <c r="H71" t="s">
        <v>995</v>
      </c>
      <c r="I71" t="s">
        <v>995</v>
      </c>
      <c r="J71" t="s">
        <v>995</v>
      </c>
      <c r="K71" t="s">
        <v>995</v>
      </c>
      <c r="L71" t="s">
        <v>995</v>
      </c>
      <c r="M71" t="s">
        <v>995</v>
      </c>
      <c r="N71" t="s">
        <v>995</v>
      </c>
      <c r="O71" t="s">
        <v>995</v>
      </c>
      <c r="P71" t="s">
        <v>995</v>
      </c>
      <c r="Q71" t="s">
        <v>995</v>
      </c>
      <c r="R71" t="s">
        <v>995</v>
      </c>
      <c r="S71" t="s">
        <v>995</v>
      </c>
      <c r="T71" t="s">
        <v>995</v>
      </c>
      <c r="U71" t="s">
        <v>995</v>
      </c>
      <c r="V71" t="s">
        <v>995</v>
      </c>
      <c r="W71" t="s">
        <v>995</v>
      </c>
      <c r="X71" t="s">
        <v>995</v>
      </c>
      <c r="Y71" t="s">
        <v>995</v>
      </c>
      <c r="Z71" t="s">
        <v>995</v>
      </c>
      <c r="AA71" t="s">
        <v>995</v>
      </c>
      <c r="AB71" t="s">
        <v>995</v>
      </c>
      <c r="AC71" t="s">
        <v>995</v>
      </c>
      <c r="AD71" t="s">
        <v>995</v>
      </c>
      <c r="AE71" t="s">
        <v>995</v>
      </c>
      <c r="AF71" t="s">
        <v>995</v>
      </c>
      <c r="AG71" t="s">
        <v>995</v>
      </c>
      <c r="AH71" t="s">
        <v>995</v>
      </c>
      <c r="AI71" t="s">
        <v>995</v>
      </c>
      <c r="AJ71" t="s">
        <v>995</v>
      </c>
      <c r="AK71" t="s">
        <v>995</v>
      </c>
      <c r="AL71" t="s">
        <v>995</v>
      </c>
      <c r="AM71" t="s">
        <v>995</v>
      </c>
      <c r="AN71" t="s">
        <v>995</v>
      </c>
      <c r="AO71" t="s">
        <v>995</v>
      </c>
      <c r="AP71" t="s">
        <v>995</v>
      </c>
      <c r="AQ71" s="286" t="s">
        <v>855</v>
      </c>
      <c r="AR71" s="302"/>
      <c r="AS71" s="304"/>
      <c r="AU71"/>
    </row>
    <row r="72" spans="1:47" x14ac:dyDescent="0.3">
      <c r="A72" s="285">
        <v>102240</v>
      </c>
      <c r="B72" s="286" t="s">
        <v>538</v>
      </c>
      <c r="C72">
        <v>0</v>
      </c>
      <c r="D72">
        <v>0</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s="286" t="s">
        <v>394</v>
      </c>
      <c r="AR72" s="302"/>
      <c r="AS72" s="304"/>
      <c r="AU72"/>
    </row>
    <row r="73" spans="1:47" x14ac:dyDescent="0.3">
      <c r="A73" s="285">
        <v>102247</v>
      </c>
      <c r="B73" s="286" t="s">
        <v>61</v>
      </c>
      <c r="C73" t="s">
        <v>995</v>
      </c>
      <c r="D73" t="s">
        <v>995</v>
      </c>
      <c r="E73" t="s">
        <v>995</v>
      </c>
      <c r="F73" t="s">
        <v>995</v>
      </c>
      <c r="G73" t="s">
        <v>995</v>
      </c>
      <c r="H73" t="s">
        <v>995</v>
      </c>
      <c r="I73" t="s">
        <v>995</v>
      </c>
      <c r="J73" t="s">
        <v>995</v>
      </c>
      <c r="K73" t="s">
        <v>995</v>
      </c>
      <c r="L73" t="s">
        <v>995</v>
      </c>
      <c r="M73" t="s">
        <v>995</v>
      </c>
      <c r="N73" t="s">
        <v>995</v>
      </c>
      <c r="O73" t="s">
        <v>995</v>
      </c>
      <c r="P73" t="s">
        <v>995</v>
      </c>
      <c r="Q73" t="s">
        <v>995</v>
      </c>
      <c r="R73" t="s">
        <v>995</v>
      </c>
      <c r="S73" t="s">
        <v>995</v>
      </c>
      <c r="T73" t="s">
        <v>995</v>
      </c>
      <c r="U73" t="s">
        <v>995</v>
      </c>
      <c r="V73" t="s">
        <v>995</v>
      </c>
      <c r="W73" t="s">
        <v>995</v>
      </c>
      <c r="X73" t="s">
        <v>995</v>
      </c>
      <c r="Y73" t="s">
        <v>995</v>
      </c>
      <c r="Z73" t="s">
        <v>995</v>
      </c>
      <c r="AA73" t="s">
        <v>995</v>
      </c>
      <c r="AB73" t="s">
        <v>995</v>
      </c>
      <c r="AC73" t="s">
        <v>995</v>
      </c>
      <c r="AD73" t="s">
        <v>995</v>
      </c>
      <c r="AE73" t="s">
        <v>995</v>
      </c>
      <c r="AF73" t="s">
        <v>995</v>
      </c>
      <c r="AG73" t="s">
        <v>995</v>
      </c>
      <c r="AH73" t="s">
        <v>995</v>
      </c>
      <c r="AI73" t="s">
        <v>995</v>
      </c>
      <c r="AJ73" t="s">
        <v>995</v>
      </c>
      <c r="AK73" t="s">
        <v>995</v>
      </c>
      <c r="AL73" t="s">
        <v>995</v>
      </c>
      <c r="AM73" t="s">
        <v>995</v>
      </c>
      <c r="AN73" t="s">
        <v>995</v>
      </c>
      <c r="AO73" t="s">
        <v>995</v>
      </c>
      <c r="AP73" t="s">
        <v>995</v>
      </c>
      <c r="AQ73" s="286" t="s">
        <v>855</v>
      </c>
      <c r="AR73" s="302"/>
      <c r="AS73" s="304"/>
      <c r="AU73"/>
    </row>
    <row r="74" spans="1:47" x14ac:dyDescent="0.3">
      <c r="A74" s="285">
        <v>102265</v>
      </c>
      <c r="B74" s="286" t="s">
        <v>61</v>
      </c>
      <c r="C74" t="s">
        <v>995</v>
      </c>
      <c r="D74" t="s">
        <v>995</v>
      </c>
      <c r="E74" t="s">
        <v>995</v>
      </c>
      <c r="F74" t="s">
        <v>995</v>
      </c>
      <c r="G74" t="s">
        <v>995</v>
      </c>
      <c r="H74" t="s">
        <v>995</v>
      </c>
      <c r="I74" t="s">
        <v>995</v>
      </c>
      <c r="J74" t="s">
        <v>995</v>
      </c>
      <c r="K74" t="s">
        <v>995</v>
      </c>
      <c r="L74" t="s">
        <v>995</v>
      </c>
      <c r="M74" t="s">
        <v>995</v>
      </c>
      <c r="N74" t="s">
        <v>995</v>
      </c>
      <c r="O74" t="s">
        <v>995</v>
      </c>
      <c r="P74" t="s">
        <v>995</v>
      </c>
      <c r="Q74" t="s">
        <v>995</v>
      </c>
      <c r="R74" t="s">
        <v>995</v>
      </c>
      <c r="S74" t="s">
        <v>995</v>
      </c>
      <c r="T74" t="s">
        <v>995</v>
      </c>
      <c r="U74" t="s">
        <v>995</v>
      </c>
      <c r="V74" t="s">
        <v>995</v>
      </c>
      <c r="W74" t="s">
        <v>995</v>
      </c>
      <c r="X74" t="s">
        <v>995</v>
      </c>
      <c r="Y74" t="s">
        <v>995</v>
      </c>
      <c r="Z74" t="s">
        <v>995</v>
      </c>
      <c r="AA74" t="s">
        <v>995</v>
      </c>
      <c r="AB74" t="s">
        <v>995</v>
      </c>
      <c r="AC74" t="s">
        <v>995</v>
      </c>
      <c r="AD74" t="s">
        <v>995</v>
      </c>
      <c r="AE74" t="s">
        <v>995</v>
      </c>
      <c r="AF74" t="s">
        <v>995</v>
      </c>
      <c r="AG74" t="s">
        <v>995</v>
      </c>
      <c r="AH74" t="s">
        <v>995</v>
      </c>
      <c r="AI74" t="s">
        <v>995</v>
      </c>
      <c r="AJ74" t="s">
        <v>995</v>
      </c>
      <c r="AK74" t="s">
        <v>995</v>
      </c>
      <c r="AL74" t="s">
        <v>995</v>
      </c>
      <c r="AM74" t="s">
        <v>995</v>
      </c>
      <c r="AN74" t="s">
        <v>995</v>
      </c>
      <c r="AO74" t="s">
        <v>995</v>
      </c>
      <c r="AP74" t="s">
        <v>995</v>
      </c>
      <c r="AQ74" s="286" t="s">
        <v>855</v>
      </c>
      <c r="AR74" s="302"/>
      <c r="AS74" s="304"/>
      <c r="AU74"/>
    </row>
    <row r="75" spans="1:47" x14ac:dyDescent="0.3">
      <c r="A75" s="285">
        <v>102280</v>
      </c>
      <c r="B75" s="286" t="s">
        <v>61</v>
      </c>
      <c r="C75" t="s">
        <v>995</v>
      </c>
      <c r="D75" t="s">
        <v>995</v>
      </c>
      <c r="E75" t="s">
        <v>995</v>
      </c>
      <c r="F75" t="s">
        <v>995</v>
      </c>
      <c r="G75" t="s">
        <v>995</v>
      </c>
      <c r="H75" t="s">
        <v>995</v>
      </c>
      <c r="I75" t="s">
        <v>995</v>
      </c>
      <c r="J75" t="s">
        <v>995</v>
      </c>
      <c r="K75" t="s">
        <v>995</v>
      </c>
      <c r="L75" t="s">
        <v>995</v>
      </c>
      <c r="M75" t="s">
        <v>995</v>
      </c>
      <c r="N75" t="s">
        <v>995</v>
      </c>
      <c r="O75" t="s">
        <v>995</v>
      </c>
      <c r="P75" t="s">
        <v>995</v>
      </c>
      <c r="Q75" t="s">
        <v>995</v>
      </c>
      <c r="R75" t="s">
        <v>995</v>
      </c>
      <c r="S75" t="s">
        <v>995</v>
      </c>
      <c r="T75" t="s">
        <v>995</v>
      </c>
      <c r="U75" t="s">
        <v>995</v>
      </c>
      <c r="V75" t="s">
        <v>995</v>
      </c>
      <c r="W75" t="s">
        <v>995</v>
      </c>
      <c r="X75" t="s">
        <v>995</v>
      </c>
      <c r="Y75" t="s">
        <v>995</v>
      </c>
      <c r="Z75" t="s">
        <v>995</v>
      </c>
      <c r="AA75" t="s">
        <v>995</v>
      </c>
      <c r="AB75" t="s">
        <v>995</v>
      </c>
      <c r="AC75" t="s">
        <v>995</v>
      </c>
      <c r="AD75" t="s">
        <v>995</v>
      </c>
      <c r="AE75" t="s">
        <v>995</v>
      </c>
      <c r="AF75" t="s">
        <v>995</v>
      </c>
      <c r="AG75" t="s">
        <v>995</v>
      </c>
      <c r="AH75" t="s">
        <v>995</v>
      </c>
      <c r="AI75" t="s">
        <v>995</v>
      </c>
      <c r="AJ75" t="s">
        <v>995</v>
      </c>
      <c r="AK75" t="s">
        <v>995</v>
      </c>
      <c r="AL75" t="s">
        <v>995</v>
      </c>
      <c r="AM75" t="s">
        <v>995</v>
      </c>
      <c r="AN75" t="s">
        <v>995</v>
      </c>
      <c r="AO75" t="s">
        <v>995</v>
      </c>
      <c r="AP75" t="s">
        <v>995</v>
      </c>
      <c r="AQ75" s="286" t="s">
        <v>855</v>
      </c>
      <c r="AR75" s="302"/>
      <c r="AS75" s="304"/>
      <c r="AU75"/>
    </row>
    <row r="76" spans="1:47" x14ac:dyDescent="0.3">
      <c r="A76" s="285">
        <v>102286</v>
      </c>
      <c r="B76" s="286" t="s">
        <v>61</v>
      </c>
      <c r="C76" t="s">
        <v>995</v>
      </c>
      <c r="D76" t="s">
        <v>995</v>
      </c>
      <c r="E76" t="s">
        <v>995</v>
      </c>
      <c r="F76" t="s">
        <v>995</v>
      </c>
      <c r="G76" t="s">
        <v>995</v>
      </c>
      <c r="H76" t="s">
        <v>995</v>
      </c>
      <c r="I76" t="s">
        <v>995</v>
      </c>
      <c r="J76" t="s">
        <v>995</v>
      </c>
      <c r="K76" t="s">
        <v>995</v>
      </c>
      <c r="L76" t="s">
        <v>995</v>
      </c>
      <c r="M76" t="s">
        <v>995</v>
      </c>
      <c r="N76" t="s">
        <v>995</v>
      </c>
      <c r="O76" t="s">
        <v>995</v>
      </c>
      <c r="P76" t="s">
        <v>995</v>
      </c>
      <c r="Q76" t="s">
        <v>995</v>
      </c>
      <c r="R76" t="s">
        <v>995</v>
      </c>
      <c r="S76" t="s">
        <v>995</v>
      </c>
      <c r="T76" t="s">
        <v>995</v>
      </c>
      <c r="U76" t="s">
        <v>995</v>
      </c>
      <c r="V76" t="s">
        <v>995</v>
      </c>
      <c r="W76" t="s">
        <v>995</v>
      </c>
      <c r="X76" t="s">
        <v>995</v>
      </c>
      <c r="Y76" t="s">
        <v>995</v>
      </c>
      <c r="Z76" t="s">
        <v>995</v>
      </c>
      <c r="AA76" t="s">
        <v>995</v>
      </c>
      <c r="AB76" t="s">
        <v>995</v>
      </c>
      <c r="AC76" t="s">
        <v>995</v>
      </c>
      <c r="AD76" t="s">
        <v>995</v>
      </c>
      <c r="AE76" t="s">
        <v>995</v>
      </c>
      <c r="AF76" t="s">
        <v>995</v>
      </c>
      <c r="AG76" t="s">
        <v>995</v>
      </c>
      <c r="AH76" t="s">
        <v>995</v>
      </c>
      <c r="AI76" t="s">
        <v>995</v>
      </c>
      <c r="AJ76" t="s">
        <v>995</v>
      </c>
      <c r="AK76" t="s">
        <v>995</v>
      </c>
      <c r="AL76" t="s">
        <v>995</v>
      </c>
      <c r="AM76" t="s">
        <v>995</v>
      </c>
      <c r="AN76" t="s">
        <v>995</v>
      </c>
      <c r="AO76" t="s">
        <v>995</v>
      </c>
      <c r="AP76" t="s">
        <v>995</v>
      </c>
      <c r="AQ76" s="286" t="s">
        <v>855</v>
      </c>
      <c r="AR76" s="302"/>
      <c r="AS76" s="304"/>
      <c r="AU76"/>
    </row>
    <row r="77" spans="1:47" x14ac:dyDescent="0.3">
      <c r="A77" s="285">
        <v>102364</v>
      </c>
      <c r="B77" s="286" t="s">
        <v>538</v>
      </c>
      <c r="C77" t="s">
        <v>995</v>
      </c>
      <c r="D77" t="s">
        <v>995</v>
      </c>
      <c r="E77" t="s">
        <v>995</v>
      </c>
      <c r="F77" t="s">
        <v>995</v>
      </c>
      <c r="G77" t="s">
        <v>995</v>
      </c>
      <c r="H77" t="s">
        <v>995</v>
      </c>
      <c r="I77" t="s">
        <v>995</v>
      </c>
      <c r="J77" t="s">
        <v>995</v>
      </c>
      <c r="K77" t="s">
        <v>995</v>
      </c>
      <c r="L77" t="s">
        <v>995</v>
      </c>
      <c r="M77" t="s">
        <v>995</v>
      </c>
      <c r="N77" t="s">
        <v>995</v>
      </c>
      <c r="O77" t="s">
        <v>995</v>
      </c>
      <c r="P77" t="s">
        <v>995</v>
      </c>
      <c r="Q77" t="s">
        <v>995</v>
      </c>
      <c r="R77" t="s">
        <v>995</v>
      </c>
      <c r="S77" t="s">
        <v>995</v>
      </c>
      <c r="T77" t="s">
        <v>995</v>
      </c>
      <c r="U77" t="s">
        <v>995</v>
      </c>
      <c r="V77" t="s">
        <v>995</v>
      </c>
      <c r="W77" t="s">
        <v>995</v>
      </c>
      <c r="X77" t="s">
        <v>995</v>
      </c>
      <c r="Y77" t="s">
        <v>995</v>
      </c>
      <c r="Z77" t="s">
        <v>995</v>
      </c>
      <c r="AA77" t="s">
        <v>995</v>
      </c>
      <c r="AB77" t="s">
        <v>995</v>
      </c>
      <c r="AC77" t="s">
        <v>995</v>
      </c>
      <c r="AD77" t="s">
        <v>995</v>
      </c>
      <c r="AE77" t="s">
        <v>995</v>
      </c>
      <c r="AF77" t="s">
        <v>995</v>
      </c>
      <c r="AG77" t="s">
        <v>995</v>
      </c>
      <c r="AH77" t="s">
        <v>995</v>
      </c>
      <c r="AI77" t="s">
        <v>995</v>
      </c>
      <c r="AJ77" t="s">
        <v>995</v>
      </c>
      <c r="AK77" t="s">
        <v>995</v>
      </c>
      <c r="AL77" t="s">
        <v>995</v>
      </c>
      <c r="AM77" t="s">
        <v>995</v>
      </c>
      <c r="AN77" t="s">
        <v>995</v>
      </c>
      <c r="AO77" t="s">
        <v>995</v>
      </c>
      <c r="AP77" t="s">
        <v>995</v>
      </c>
      <c r="AQ77" s="286" t="s">
        <v>855</v>
      </c>
      <c r="AR77" s="302"/>
      <c r="AS77" s="304"/>
      <c r="AU77"/>
    </row>
    <row r="78" spans="1:47" x14ac:dyDescent="0.3">
      <c r="A78" s="285">
        <v>102380</v>
      </c>
      <c r="B78" s="286" t="s">
        <v>61</v>
      </c>
      <c r="C78" t="s">
        <v>995</v>
      </c>
      <c r="D78" t="s">
        <v>995</v>
      </c>
      <c r="E78" t="s">
        <v>995</v>
      </c>
      <c r="F78" t="s">
        <v>995</v>
      </c>
      <c r="G78" t="s">
        <v>995</v>
      </c>
      <c r="H78" t="s">
        <v>995</v>
      </c>
      <c r="I78" t="s">
        <v>995</v>
      </c>
      <c r="J78" t="s">
        <v>995</v>
      </c>
      <c r="K78" t="s">
        <v>995</v>
      </c>
      <c r="L78" t="s">
        <v>995</v>
      </c>
      <c r="M78" t="s">
        <v>995</v>
      </c>
      <c r="N78" t="s">
        <v>995</v>
      </c>
      <c r="O78" t="s">
        <v>995</v>
      </c>
      <c r="P78" t="s">
        <v>995</v>
      </c>
      <c r="Q78" t="s">
        <v>995</v>
      </c>
      <c r="R78" t="s">
        <v>995</v>
      </c>
      <c r="S78" t="s">
        <v>995</v>
      </c>
      <c r="T78" t="s">
        <v>995</v>
      </c>
      <c r="U78" t="s">
        <v>995</v>
      </c>
      <c r="V78" t="s">
        <v>995</v>
      </c>
      <c r="W78" t="s">
        <v>995</v>
      </c>
      <c r="X78" t="s">
        <v>995</v>
      </c>
      <c r="Y78" t="s">
        <v>995</v>
      </c>
      <c r="Z78" t="s">
        <v>995</v>
      </c>
      <c r="AA78" t="s">
        <v>995</v>
      </c>
      <c r="AB78" t="s">
        <v>995</v>
      </c>
      <c r="AC78" t="s">
        <v>995</v>
      </c>
      <c r="AD78" t="s">
        <v>995</v>
      </c>
      <c r="AE78" t="s">
        <v>995</v>
      </c>
      <c r="AF78" t="s">
        <v>995</v>
      </c>
      <c r="AG78" t="s">
        <v>995</v>
      </c>
      <c r="AH78" t="s">
        <v>995</v>
      </c>
      <c r="AI78" t="s">
        <v>995</v>
      </c>
      <c r="AJ78" t="s">
        <v>995</v>
      </c>
      <c r="AK78" t="s">
        <v>995</v>
      </c>
      <c r="AL78" t="s">
        <v>995</v>
      </c>
      <c r="AM78" t="s">
        <v>995</v>
      </c>
      <c r="AN78" t="s">
        <v>995</v>
      </c>
      <c r="AO78" t="s">
        <v>995</v>
      </c>
      <c r="AP78" t="s">
        <v>995</v>
      </c>
      <c r="AQ78" s="286" t="s">
        <v>855</v>
      </c>
      <c r="AR78" s="302"/>
      <c r="AS78" s="304"/>
      <c r="AU78"/>
    </row>
    <row r="79" spans="1:47" x14ac:dyDescent="0.3">
      <c r="A79" s="285">
        <v>102402</v>
      </c>
      <c r="B79" s="286" t="s">
        <v>61</v>
      </c>
      <c r="C79" t="s">
        <v>995</v>
      </c>
      <c r="D79" t="s">
        <v>995</v>
      </c>
      <c r="E79" t="s">
        <v>995</v>
      </c>
      <c r="F79" t="s">
        <v>995</v>
      </c>
      <c r="G79" t="s">
        <v>995</v>
      </c>
      <c r="H79" t="s">
        <v>995</v>
      </c>
      <c r="I79" t="s">
        <v>995</v>
      </c>
      <c r="J79" t="s">
        <v>995</v>
      </c>
      <c r="K79" t="s">
        <v>995</v>
      </c>
      <c r="L79" t="s">
        <v>995</v>
      </c>
      <c r="M79" t="s">
        <v>995</v>
      </c>
      <c r="N79" t="s">
        <v>995</v>
      </c>
      <c r="O79" t="s">
        <v>995</v>
      </c>
      <c r="P79" t="s">
        <v>995</v>
      </c>
      <c r="Q79" t="s">
        <v>995</v>
      </c>
      <c r="R79" t="s">
        <v>995</v>
      </c>
      <c r="S79" t="s">
        <v>995</v>
      </c>
      <c r="T79" t="s">
        <v>995</v>
      </c>
      <c r="U79" t="s">
        <v>995</v>
      </c>
      <c r="V79" t="s">
        <v>995</v>
      </c>
      <c r="W79" t="s">
        <v>995</v>
      </c>
      <c r="X79" t="s">
        <v>995</v>
      </c>
      <c r="Y79" t="s">
        <v>995</v>
      </c>
      <c r="Z79" t="s">
        <v>995</v>
      </c>
      <c r="AA79" t="s">
        <v>995</v>
      </c>
      <c r="AB79" t="s">
        <v>995</v>
      </c>
      <c r="AC79" t="s">
        <v>995</v>
      </c>
      <c r="AD79" t="s">
        <v>995</v>
      </c>
      <c r="AE79" t="s">
        <v>995</v>
      </c>
      <c r="AF79" t="s">
        <v>995</v>
      </c>
      <c r="AG79" t="s">
        <v>995</v>
      </c>
      <c r="AH79" t="s">
        <v>995</v>
      </c>
      <c r="AI79" t="s">
        <v>995</v>
      </c>
      <c r="AJ79" t="s">
        <v>995</v>
      </c>
      <c r="AK79" t="s">
        <v>995</v>
      </c>
      <c r="AL79" t="s">
        <v>995</v>
      </c>
      <c r="AM79" t="s">
        <v>995</v>
      </c>
      <c r="AN79" t="s">
        <v>995</v>
      </c>
      <c r="AO79" t="s">
        <v>995</v>
      </c>
      <c r="AP79" t="s">
        <v>995</v>
      </c>
      <c r="AQ79" s="286" t="s">
        <v>855</v>
      </c>
      <c r="AR79" s="302"/>
      <c r="AS79" s="304"/>
      <c r="AU79"/>
    </row>
    <row r="80" spans="1:47" ht="21.6" x14ac:dyDescent="0.3">
      <c r="A80" s="285">
        <v>102414</v>
      </c>
      <c r="B80" s="286" t="s">
        <v>61</v>
      </c>
      <c r="C80" t="s">
        <v>225</v>
      </c>
      <c r="D80" t="s">
        <v>225</v>
      </c>
      <c r="E80" t="s">
        <v>225</v>
      </c>
      <c r="F80" t="s">
        <v>225</v>
      </c>
      <c r="G80" t="s">
        <v>225</v>
      </c>
      <c r="H80" t="s">
        <v>225</v>
      </c>
      <c r="I80" t="s">
        <v>225</v>
      </c>
      <c r="J80" t="s">
        <v>225</v>
      </c>
      <c r="K80" t="s">
        <v>225</v>
      </c>
      <c r="L80" t="s">
        <v>225</v>
      </c>
      <c r="M80" t="s">
        <v>225</v>
      </c>
      <c r="N80" t="s">
        <v>225</v>
      </c>
      <c r="O80" t="s">
        <v>225</v>
      </c>
      <c r="P80" t="s">
        <v>225</v>
      </c>
      <c r="Q80" t="s">
        <v>225</v>
      </c>
      <c r="R80" t="s">
        <v>225</v>
      </c>
      <c r="S80" t="s">
        <v>225</v>
      </c>
      <c r="T80" t="s">
        <v>224</v>
      </c>
      <c r="U80" t="s">
        <v>225</v>
      </c>
      <c r="V80" t="s">
        <v>225</v>
      </c>
      <c r="W80" t="s">
        <v>225</v>
      </c>
      <c r="X80" t="s">
        <v>225</v>
      </c>
      <c r="Y80" t="s">
        <v>225</v>
      </c>
      <c r="Z80" t="s">
        <v>225</v>
      </c>
      <c r="AA80" t="s">
        <v>225</v>
      </c>
      <c r="AB80" t="s">
        <v>225</v>
      </c>
      <c r="AC80" t="s">
        <v>224</v>
      </c>
      <c r="AD80" t="s">
        <v>225</v>
      </c>
      <c r="AE80" t="s">
        <v>225</v>
      </c>
      <c r="AF80" t="s">
        <v>224</v>
      </c>
      <c r="AG80" t="s">
        <v>224</v>
      </c>
      <c r="AH80" t="s">
        <v>224</v>
      </c>
      <c r="AI80" t="s">
        <v>224</v>
      </c>
      <c r="AJ80" t="s">
        <v>224</v>
      </c>
      <c r="AK80" t="s">
        <v>224</v>
      </c>
      <c r="AL80" t="s">
        <v>225</v>
      </c>
      <c r="AM80" t="s">
        <v>224</v>
      </c>
      <c r="AN80" t="s">
        <v>224</v>
      </c>
      <c r="AO80" t="s">
        <v>224</v>
      </c>
      <c r="AP80" t="s">
        <v>224</v>
      </c>
      <c r="AQ80" s="286" t="s">
        <v>394</v>
      </c>
      <c r="AR80" s="295"/>
      <c r="AS80" s="235"/>
    </row>
    <row r="81" spans="1:47" ht="21.6" x14ac:dyDescent="0.3">
      <c r="A81" s="285">
        <v>102448</v>
      </c>
      <c r="B81" s="286" t="s">
        <v>61</v>
      </c>
      <c r="C81" t="s">
        <v>995</v>
      </c>
      <c r="D81" t="s">
        <v>995</v>
      </c>
      <c r="E81" t="s">
        <v>995</v>
      </c>
      <c r="F81" t="s">
        <v>995</v>
      </c>
      <c r="G81" t="s">
        <v>995</v>
      </c>
      <c r="H81" t="s">
        <v>995</v>
      </c>
      <c r="I81" t="s">
        <v>995</v>
      </c>
      <c r="J81" t="s">
        <v>995</v>
      </c>
      <c r="K81" t="s">
        <v>995</v>
      </c>
      <c r="L81" t="s">
        <v>995</v>
      </c>
      <c r="M81" t="s">
        <v>995</v>
      </c>
      <c r="N81" t="s">
        <v>995</v>
      </c>
      <c r="O81" t="s">
        <v>995</v>
      </c>
      <c r="P81" t="s">
        <v>995</v>
      </c>
      <c r="Q81" t="s">
        <v>995</v>
      </c>
      <c r="R81" t="s">
        <v>995</v>
      </c>
      <c r="S81" t="s">
        <v>995</v>
      </c>
      <c r="T81" t="s">
        <v>995</v>
      </c>
      <c r="U81" t="s">
        <v>995</v>
      </c>
      <c r="V81" t="s">
        <v>995</v>
      </c>
      <c r="W81" t="s">
        <v>995</v>
      </c>
      <c r="X81" t="s">
        <v>995</v>
      </c>
      <c r="Y81" t="s">
        <v>995</v>
      </c>
      <c r="Z81" t="s">
        <v>995</v>
      </c>
      <c r="AA81" t="s">
        <v>995</v>
      </c>
      <c r="AB81" t="s">
        <v>995</v>
      </c>
      <c r="AC81" t="s">
        <v>995</v>
      </c>
      <c r="AD81" t="s">
        <v>995</v>
      </c>
      <c r="AE81" t="s">
        <v>995</v>
      </c>
      <c r="AF81" t="s">
        <v>995</v>
      </c>
      <c r="AG81" t="s">
        <v>995</v>
      </c>
      <c r="AH81" t="s">
        <v>995</v>
      </c>
      <c r="AI81" t="s">
        <v>995</v>
      </c>
      <c r="AJ81" t="s">
        <v>995</v>
      </c>
      <c r="AK81" t="s">
        <v>995</v>
      </c>
      <c r="AL81" t="s">
        <v>995</v>
      </c>
      <c r="AM81" t="s">
        <v>995</v>
      </c>
      <c r="AN81" t="s">
        <v>995</v>
      </c>
      <c r="AO81" t="s">
        <v>995</v>
      </c>
      <c r="AP81" t="s">
        <v>995</v>
      </c>
      <c r="AQ81" s="286" t="s">
        <v>855</v>
      </c>
      <c r="AR81" s="295"/>
      <c r="AS81" s="235"/>
    </row>
    <row r="82" spans="1:47" x14ac:dyDescent="0.3">
      <c r="A82" s="285">
        <v>102490</v>
      </c>
      <c r="B82" s="286" t="s">
        <v>61</v>
      </c>
      <c r="C82" t="s">
        <v>995</v>
      </c>
      <c r="D82" t="s">
        <v>995</v>
      </c>
      <c r="E82" t="s">
        <v>995</v>
      </c>
      <c r="F82" t="s">
        <v>995</v>
      </c>
      <c r="G82" t="s">
        <v>995</v>
      </c>
      <c r="H82" t="s">
        <v>995</v>
      </c>
      <c r="I82" t="s">
        <v>995</v>
      </c>
      <c r="J82" t="s">
        <v>995</v>
      </c>
      <c r="K82" t="s">
        <v>995</v>
      </c>
      <c r="L82" t="s">
        <v>995</v>
      </c>
      <c r="M82" t="s">
        <v>995</v>
      </c>
      <c r="N82" t="s">
        <v>995</v>
      </c>
      <c r="O82" t="s">
        <v>995</v>
      </c>
      <c r="P82" t="s">
        <v>995</v>
      </c>
      <c r="Q82" t="s">
        <v>995</v>
      </c>
      <c r="R82" t="s">
        <v>995</v>
      </c>
      <c r="S82" t="s">
        <v>995</v>
      </c>
      <c r="T82" t="s">
        <v>995</v>
      </c>
      <c r="U82" t="s">
        <v>995</v>
      </c>
      <c r="V82" t="s">
        <v>995</v>
      </c>
      <c r="W82" t="s">
        <v>995</v>
      </c>
      <c r="X82" t="s">
        <v>995</v>
      </c>
      <c r="Y82" t="s">
        <v>995</v>
      </c>
      <c r="Z82" t="s">
        <v>995</v>
      </c>
      <c r="AA82" t="s">
        <v>995</v>
      </c>
      <c r="AB82" t="s">
        <v>995</v>
      </c>
      <c r="AC82" t="s">
        <v>995</v>
      </c>
      <c r="AD82" t="s">
        <v>995</v>
      </c>
      <c r="AE82" t="s">
        <v>995</v>
      </c>
      <c r="AF82" t="s">
        <v>995</v>
      </c>
      <c r="AG82" t="s">
        <v>995</v>
      </c>
      <c r="AH82" t="s">
        <v>995</v>
      </c>
      <c r="AI82" t="s">
        <v>995</v>
      </c>
      <c r="AJ82" t="s">
        <v>995</v>
      </c>
      <c r="AK82" t="s">
        <v>995</v>
      </c>
      <c r="AL82" t="s">
        <v>995</v>
      </c>
      <c r="AM82" t="s">
        <v>995</v>
      </c>
      <c r="AN82" t="s">
        <v>995</v>
      </c>
      <c r="AO82" t="s">
        <v>995</v>
      </c>
      <c r="AP82" t="s">
        <v>995</v>
      </c>
      <c r="AQ82" s="286" t="s">
        <v>855</v>
      </c>
      <c r="AR82" s="302"/>
      <c r="AS82" s="304"/>
      <c r="AU82"/>
    </row>
    <row r="83" spans="1:47" x14ac:dyDescent="0.3">
      <c r="A83" s="285">
        <v>102552</v>
      </c>
      <c r="B83" s="286" t="s">
        <v>538</v>
      </c>
      <c r="C83">
        <v>0</v>
      </c>
      <c r="D83">
        <v>0</v>
      </c>
      <c r="E83">
        <v>0</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s="286" t="s">
        <v>394</v>
      </c>
      <c r="AR83" s="302"/>
      <c r="AS83" s="304"/>
      <c r="AU83"/>
    </row>
    <row r="84" spans="1:47" ht="21.6" x14ac:dyDescent="0.65">
      <c r="A84" s="285">
        <v>102557</v>
      </c>
      <c r="B84" s="286" t="s">
        <v>61</v>
      </c>
      <c r="C84" t="s">
        <v>995</v>
      </c>
      <c r="D84" t="s">
        <v>995</v>
      </c>
      <c r="E84" t="s">
        <v>995</v>
      </c>
      <c r="F84" t="s">
        <v>995</v>
      </c>
      <c r="G84" t="s">
        <v>995</v>
      </c>
      <c r="H84" t="s">
        <v>995</v>
      </c>
      <c r="I84" t="s">
        <v>995</v>
      </c>
      <c r="J84" t="s">
        <v>995</v>
      </c>
      <c r="K84" t="s">
        <v>995</v>
      </c>
      <c r="L84" t="s">
        <v>995</v>
      </c>
      <c r="M84" t="s">
        <v>995</v>
      </c>
      <c r="N84" t="s">
        <v>995</v>
      </c>
      <c r="O84" t="s">
        <v>995</v>
      </c>
      <c r="P84" t="s">
        <v>995</v>
      </c>
      <c r="Q84" t="s">
        <v>995</v>
      </c>
      <c r="R84" t="s">
        <v>995</v>
      </c>
      <c r="S84" t="s">
        <v>995</v>
      </c>
      <c r="T84" t="s">
        <v>995</v>
      </c>
      <c r="U84" t="s">
        <v>995</v>
      </c>
      <c r="V84" t="s">
        <v>995</v>
      </c>
      <c r="W84" t="s">
        <v>995</v>
      </c>
      <c r="X84" t="s">
        <v>995</v>
      </c>
      <c r="Y84" t="s">
        <v>995</v>
      </c>
      <c r="Z84" t="s">
        <v>995</v>
      </c>
      <c r="AA84" t="s">
        <v>995</v>
      </c>
      <c r="AB84" t="s">
        <v>995</v>
      </c>
      <c r="AC84" t="s">
        <v>995</v>
      </c>
      <c r="AD84" t="s">
        <v>995</v>
      </c>
      <c r="AE84" t="s">
        <v>995</v>
      </c>
      <c r="AF84" t="s">
        <v>995</v>
      </c>
      <c r="AG84" t="s">
        <v>995</v>
      </c>
      <c r="AH84" t="s">
        <v>995</v>
      </c>
      <c r="AI84" t="s">
        <v>995</v>
      </c>
      <c r="AJ84" t="s">
        <v>995</v>
      </c>
      <c r="AK84" t="s">
        <v>995</v>
      </c>
      <c r="AL84" t="s">
        <v>995</v>
      </c>
      <c r="AM84" t="s">
        <v>995</v>
      </c>
      <c r="AN84" t="s">
        <v>995</v>
      </c>
      <c r="AO84" t="s">
        <v>995</v>
      </c>
      <c r="AP84" t="s">
        <v>995</v>
      </c>
      <c r="AQ84" s="288"/>
      <c r="AR84" s="302"/>
      <c r="AS84" s="304"/>
      <c r="AU84"/>
    </row>
    <row r="85" spans="1:47" x14ac:dyDescent="0.3">
      <c r="A85" s="285">
        <v>102584</v>
      </c>
      <c r="B85" s="286" t="s">
        <v>538</v>
      </c>
      <c r="C85" t="s">
        <v>995</v>
      </c>
      <c r="D85" t="s">
        <v>995</v>
      </c>
      <c r="E85" t="s">
        <v>995</v>
      </c>
      <c r="F85" t="s">
        <v>995</v>
      </c>
      <c r="G85" t="s">
        <v>995</v>
      </c>
      <c r="H85" t="s">
        <v>995</v>
      </c>
      <c r="I85" t="s">
        <v>995</v>
      </c>
      <c r="J85" t="s">
        <v>995</v>
      </c>
      <c r="K85" t="s">
        <v>995</v>
      </c>
      <c r="L85" t="s">
        <v>995</v>
      </c>
      <c r="M85" t="s">
        <v>995</v>
      </c>
      <c r="N85" t="s">
        <v>995</v>
      </c>
      <c r="O85" t="s">
        <v>995</v>
      </c>
      <c r="P85" t="s">
        <v>995</v>
      </c>
      <c r="Q85" t="s">
        <v>995</v>
      </c>
      <c r="R85" t="s">
        <v>995</v>
      </c>
      <c r="S85" t="s">
        <v>995</v>
      </c>
      <c r="T85" t="s">
        <v>995</v>
      </c>
      <c r="U85" t="s">
        <v>995</v>
      </c>
      <c r="V85" t="s">
        <v>995</v>
      </c>
      <c r="W85" t="s">
        <v>995</v>
      </c>
      <c r="X85" t="s">
        <v>995</v>
      </c>
      <c r="Y85" t="s">
        <v>995</v>
      </c>
      <c r="Z85" t="s">
        <v>995</v>
      </c>
      <c r="AA85" t="s">
        <v>995</v>
      </c>
      <c r="AB85" t="s">
        <v>995</v>
      </c>
      <c r="AC85" t="s">
        <v>995</v>
      </c>
      <c r="AD85" t="s">
        <v>995</v>
      </c>
      <c r="AE85" t="s">
        <v>995</v>
      </c>
      <c r="AF85" t="s">
        <v>995</v>
      </c>
      <c r="AG85" t="s">
        <v>995</v>
      </c>
      <c r="AH85" t="s">
        <v>995</v>
      </c>
      <c r="AI85" t="s">
        <v>995</v>
      </c>
      <c r="AJ85" t="s">
        <v>995</v>
      </c>
      <c r="AK85" t="s">
        <v>995</v>
      </c>
      <c r="AL85" t="s">
        <v>995</v>
      </c>
      <c r="AM85" t="s">
        <v>995</v>
      </c>
      <c r="AN85" t="s">
        <v>995</v>
      </c>
      <c r="AO85" t="s">
        <v>995</v>
      </c>
      <c r="AP85" t="s">
        <v>995</v>
      </c>
      <c r="AQ85" s="286" t="s">
        <v>855</v>
      </c>
      <c r="AR85" s="302"/>
      <c r="AS85" s="304"/>
      <c r="AU85"/>
    </row>
    <row r="86" spans="1:47" ht="21.6" x14ac:dyDescent="0.3">
      <c r="A86" s="285">
        <v>102601</v>
      </c>
      <c r="B86" s="286" t="s">
        <v>61</v>
      </c>
      <c r="C86" t="s">
        <v>995</v>
      </c>
      <c r="D86" t="s">
        <v>995</v>
      </c>
      <c r="E86" t="s">
        <v>995</v>
      </c>
      <c r="F86" t="s">
        <v>995</v>
      </c>
      <c r="G86" t="s">
        <v>995</v>
      </c>
      <c r="H86" t="s">
        <v>995</v>
      </c>
      <c r="I86" t="s">
        <v>995</v>
      </c>
      <c r="J86" t="s">
        <v>995</v>
      </c>
      <c r="K86" t="s">
        <v>995</v>
      </c>
      <c r="L86" t="s">
        <v>995</v>
      </c>
      <c r="M86" t="s">
        <v>995</v>
      </c>
      <c r="N86" t="s">
        <v>995</v>
      </c>
      <c r="O86" t="s">
        <v>995</v>
      </c>
      <c r="P86" t="s">
        <v>995</v>
      </c>
      <c r="Q86" t="s">
        <v>995</v>
      </c>
      <c r="R86" t="s">
        <v>995</v>
      </c>
      <c r="S86" t="s">
        <v>995</v>
      </c>
      <c r="T86" t="s">
        <v>995</v>
      </c>
      <c r="U86" t="s">
        <v>995</v>
      </c>
      <c r="V86" t="s">
        <v>995</v>
      </c>
      <c r="W86" t="s">
        <v>995</v>
      </c>
      <c r="X86" t="s">
        <v>995</v>
      </c>
      <c r="Y86" t="s">
        <v>995</v>
      </c>
      <c r="Z86" t="s">
        <v>995</v>
      </c>
      <c r="AA86" t="s">
        <v>995</v>
      </c>
      <c r="AB86" t="s">
        <v>995</v>
      </c>
      <c r="AC86" t="s">
        <v>995</v>
      </c>
      <c r="AD86" t="s">
        <v>995</v>
      </c>
      <c r="AE86" t="s">
        <v>995</v>
      </c>
      <c r="AF86" t="s">
        <v>995</v>
      </c>
      <c r="AG86" t="s">
        <v>995</v>
      </c>
      <c r="AH86" t="s">
        <v>995</v>
      </c>
      <c r="AI86" t="s">
        <v>995</v>
      </c>
      <c r="AJ86" t="s">
        <v>995</v>
      </c>
      <c r="AK86" t="s">
        <v>995</v>
      </c>
      <c r="AL86" t="s">
        <v>995</v>
      </c>
      <c r="AM86" t="s">
        <v>995</v>
      </c>
      <c r="AN86" t="s">
        <v>995</v>
      </c>
      <c r="AO86" t="s">
        <v>995</v>
      </c>
      <c r="AP86" t="s">
        <v>995</v>
      </c>
      <c r="AQ86" s="286" t="s">
        <v>855</v>
      </c>
      <c r="AR86" s="295"/>
      <c r="AS86" s="235"/>
    </row>
    <row r="87" spans="1:47" ht="21.6" x14ac:dyDescent="0.3">
      <c r="A87" s="285">
        <v>102618</v>
      </c>
      <c r="B87" s="286" t="s">
        <v>61</v>
      </c>
      <c r="C87" t="s">
        <v>995</v>
      </c>
      <c r="D87" t="s">
        <v>995</v>
      </c>
      <c r="E87" t="s">
        <v>995</v>
      </c>
      <c r="F87" t="s">
        <v>995</v>
      </c>
      <c r="G87" t="s">
        <v>995</v>
      </c>
      <c r="H87" t="s">
        <v>995</v>
      </c>
      <c r="I87" t="s">
        <v>995</v>
      </c>
      <c r="J87" t="s">
        <v>995</v>
      </c>
      <c r="K87" t="s">
        <v>995</v>
      </c>
      <c r="L87" t="s">
        <v>995</v>
      </c>
      <c r="M87" t="s">
        <v>995</v>
      </c>
      <c r="N87" t="s">
        <v>995</v>
      </c>
      <c r="O87" t="s">
        <v>995</v>
      </c>
      <c r="P87" t="s">
        <v>995</v>
      </c>
      <c r="Q87" t="s">
        <v>995</v>
      </c>
      <c r="R87" t="s">
        <v>995</v>
      </c>
      <c r="S87" t="s">
        <v>995</v>
      </c>
      <c r="T87" t="s">
        <v>995</v>
      </c>
      <c r="U87" t="s">
        <v>995</v>
      </c>
      <c r="V87" t="s">
        <v>995</v>
      </c>
      <c r="W87" t="s">
        <v>995</v>
      </c>
      <c r="X87" t="s">
        <v>995</v>
      </c>
      <c r="Y87" t="s">
        <v>995</v>
      </c>
      <c r="Z87" t="s">
        <v>995</v>
      </c>
      <c r="AA87" t="s">
        <v>995</v>
      </c>
      <c r="AB87" t="s">
        <v>995</v>
      </c>
      <c r="AC87" t="s">
        <v>995</v>
      </c>
      <c r="AD87" t="s">
        <v>995</v>
      </c>
      <c r="AE87" t="s">
        <v>995</v>
      </c>
      <c r="AF87" t="s">
        <v>995</v>
      </c>
      <c r="AG87" t="s">
        <v>995</v>
      </c>
      <c r="AH87" t="s">
        <v>995</v>
      </c>
      <c r="AI87" t="s">
        <v>995</v>
      </c>
      <c r="AJ87" t="s">
        <v>995</v>
      </c>
      <c r="AK87" t="s">
        <v>995</v>
      </c>
      <c r="AL87" t="s">
        <v>995</v>
      </c>
      <c r="AM87" t="s">
        <v>995</v>
      </c>
      <c r="AN87" t="s">
        <v>995</v>
      </c>
      <c r="AO87" t="s">
        <v>995</v>
      </c>
      <c r="AP87" t="s">
        <v>995</v>
      </c>
      <c r="AQ87" s="286" t="s">
        <v>855</v>
      </c>
      <c r="AR87" s="295"/>
      <c r="AS87" s="235"/>
    </row>
    <row r="88" spans="1:47" x14ac:dyDescent="0.3">
      <c r="A88" s="285">
        <v>102630</v>
      </c>
      <c r="B88" s="286" t="s">
        <v>61</v>
      </c>
      <c r="C88" t="s">
        <v>995</v>
      </c>
      <c r="D88" t="s">
        <v>995</v>
      </c>
      <c r="E88" t="s">
        <v>995</v>
      </c>
      <c r="F88" t="s">
        <v>995</v>
      </c>
      <c r="G88" t="s">
        <v>995</v>
      </c>
      <c r="H88" t="s">
        <v>995</v>
      </c>
      <c r="I88" t="s">
        <v>995</v>
      </c>
      <c r="J88" t="s">
        <v>995</v>
      </c>
      <c r="K88" t="s">
        <v>995</v>
      </c>
      <c r="L88" t="s">
        <v>995</v>
      </c>
      <c r="M88" t="s">
        <v>995</v>
      </c>
      <c r="N88" t="s">
        <v>995</v>
      </c>
      <c r="O88" t="s">
        <v>995</v>
      </c>
      <c r="P88" t="s">
        <v>995</v>
      </c>
      <c r="Q88" t="s">
        <v>995</v>
      </c>
      <c r="R88" t="s">
        <v>995</v>
      </c>
      <c r="S88" t="s">
        <v>995</v>
      </c>
      <c r="T88" t="s">
        <v>995</v>
      </c>
      <c r="U88" t="s">
        <v>995</v>
      </c>
      <c r="V88" t="s">
        <v>995</v>
      </c>
      <c r="W88" t="s">
        <v>995</v>
      </c>
      <c r="X88" t="s">
        <v>995</v>
      </c>
      <c r="Y88" t="s">
        <v>995</v>
      </c>
      <c r="Z88" t="s">
        <v>995</v>
      </c>
      <c r="AA88" t="s">
        <v>995</v>
      </c>
      <c r="AB88" t="s">
        <v>995</v>
      </c>
      <c r="AC88" t="s">
        <v>995</v>
      </c>
      <c r="AD88" t="s">
        <v>995</v>
      </c>
      <c r="AE88" t="s">
        <v>995</v>
      </c>
      <c r="AF88" t="s">
        <v>995</v>
      </c>
      <c r="AG88" t="s">
        <v>995</v>
      </c>
      <c r="AH88" t="s">
        <v>995</v>
      </c>
      <c r="AI88" t="s">
        <v>995</v>
      </c>
      <c r="AJ88" t="s">
        <v>995</v>
      </c>
      <c r="AK88" t="s">
        <v>995</v>
      </c>
      <c r="AL88" t="s">
        <v>995</v>
      </c>
      <c r="AM88" t="s">
        <v>995</v>
      </c>
      <c r="AN88" t="s">
        <v>995</v>
      </c>
      <c r="AO88" t="s">
        <v>995</v>
      </c>
      <c r="AP88" t="s">
        <v>995</v>
      </c>
      <c r="AQ88" s="286" t="s">
        <v>855</v>
      </c>
      <c r="AR88" s="302"/>
      <c r="AS88" s="304"/>
      <c r="AU88"/>
    </row>
    <row r="89" spans="1:47" x14ac:dyDescent="0.3">
      <c r="A89" s="285">
        <v>102632</v>
      </c>
      <c r="B89" s="286" t="s">
        <v>61</v>
      </c>
      <c r="C89" t="s">
        <v>995</v>
      </c>
      <c r="D89" t="s">
        <v>995</v>
      </c>
      <c r="E89" t="s">
        <v>995</v>
      </c>
      <c r="F89" t="s">
        <v>995</v>
      </c>
      <c r="G89" t="s">
        <v>995</v>
      </c>
      <c r="H89" t="s">
        <v>995</v>
      </c>
      <c r="I89" t="s">
        <v>995</v>
      </c>
      <c r="J89" t="s">
        <v>995</v>
      </c>
      <c r="K89" t="s">
        <v>995</v>
      </c>
      <c r="L89" t="s">
        <v>995</v>
      </c>
      <c r="M89" t="s">
        <v>995</v>
      </c>
      <c r="N89" t="s">
        <v>995</v>
      </c>
      <c r="O89" t="s">
        <v>995</v>
      </c>
      <c r="P89" t="s">
        <v>995</v>
      </c>
      <c r="Q89" t="s">
        <v>995</v>
      </c>
      <c r="R89" t="s">
        <v>995</v>
      </c>
      <c r="S89" t="s">
        <v>995</v>
      </c>
      <c r="T89" t="s">
        <v>995</v>
      </c>
      <c r="U89" t="s">
        <v>995</v>
      </c>
      <c r="V89" t="s">
        <v>995</v>
      </c>
      <c r="W89" t="s">
        <v>995</v>
      </c>
      <c r="X89" t="s">
        <v>995</v>
      </c>
      <c r="Y89" t="s">
        <v>995</v>
      </c>
      <c r="Z89" t="s">
        <v>995</v>
      </c>
      <c r="AA89" t="s">
        <v>995</v>
      </c>
      <c r="AB89" t="s">
        <v>995</v>
      </c>
      <c r="AC89" t="s">
        <v>995</v>
      </c>
      <c r="AD89" t="s">
        <v>995</v>
      </c>
      <c r="AE89" t="s">
        <v>995</v>
      </c>
      <c r="AF89" t="s">
        <v>995</v>
      </c>
      <c r="AG89" t="s">
        <v>995</v>
      </c>
      <c r="AH89" t="s">
        <v>995</v>
      </c>
      <c r="AI89" t="s">
        <v>995</v>
      </c>
      <c r="AJ89" t="s">
        <v>995</v>
      </c>
      <c r="AK89" t="s">
        <v>995</v>
      </c>
      <c r="AL89" t="s">
        <v>995</v>
      </c>
      <c r="AM89" t="s">
        <v>995</v>
      </c>
      <c r="AN89" t="s">
        <v>995</v>
      </c>
      <c r="AO89" t="s">
        <v>995</v>
      </c>
      <c r="AP89" t="s">
        <v>995</v>
      </c>
      <c r="AQ89" s="286" t="s">
        <v>855</v>
      </c>
      <c r="AR89" s="302"/>
      <c r="AS89" s="304"/>
      <c r="AU89"/>
    </row>
    <row r="90" spans="1:47" x14ac:dyDescent="0.3">
      <c r="A90" s="285">
        <v>102645</v>
      </c>
      <c r="B90" s="286" t="s">
        <v>61</v>
      </c>
      <c r="C90" t="s">
        <v>995</v>
      </c>
      <c r="D90" t="s">
        <v>995</v>
      </c>
      <c r="E90" t="s">
        <v>995</v>
      </c>
      <c r="F90" t="s">
        <v>995</v>
      </c>
      <c r="G90" t="s">
        <v>995</v>
      </c>
      <c r="H90" t="s">
        <v>995</v>
      </c>
      <c r="I90" t="s">
        <v>995</v>
      </c>
      <c r="J90" t="s">
        <v>995</v>
      </c>
      <c r="K90" t="s">
        <v>995</v>
      </c>
      <c r="L90" t="s">
        <v>995</v>
      </c>
      <c r="M90" t="s">
        <v>995</v>
      </c>
      <c r="N90" t="s">
        <v>995</v>
      </c>
      <c r="O90" t="s">
        <v>995</v>
      </c>
      <c r="P90" t="s">
        <v>995</v>
      </c>
      <c r="Q90" t="s">
        <v>995</v>
      </c>
      <c r="R90" t="s">
        <v>995</v>
      </c>
      <c r="S90" t="s">
        <v>995</v>
      </c>
      <c r="T90" t="s">
        <v>995</v>
      </c>
      <c r="U90" t="s">
        <v>995</v>
      </c>
      <c r="V90" t="s">
        <v>995</v>
      </c>
      <c r="W90" t="s">
        <v>995</v>
      </c>
      <c r="X90" t="s">
        <v>995</v>
      </c>
      <c r="Y90" t="s">
        <v>995</v>
      </c>
      <c r="Z90" t="s">
        <v>995</v>
      </c>
      <c r="AA90" t="s">
        <v>995</v>
      </c>
      <c r="AB90" t="s">
        <v>995</v>
      </c>
      <c r="AC90" t="s">
        <v>995</v>
      </c>
      <c r="AD90" t="s">
        <v>995</v>
      </c>
      <c r="AE90" t="s">
        <v>995</v>
      </c>
      <c r="AF90" t="s">
        <v>995</v>
      </c>
      <c r="AG90" t="s">
        <v>995</v>
      </c>
      <c r="AH90" t="s">
        <v>995</v>
      </c>
      <c r="AI90" t="s">
        <v>995</v>
      </c>
      <c r="AJ90" t="s">
        <v>995</v>
      </c>
      <c r="AK90" t="s">
        <v>995</v>
      </c>
      <c r="AL90" t="s">
        <v>995</v>
      </c>
      <c r="AM90" t="s">
        <v>995</v>
      </c>
      <c r="AN90" t="s">
        <v>995</v>
      </c>
      <c r="AO90" t="s">
        <v>995</v>
      </c>
      <c r="AP90" t="s">
        <v>995</v>
      </c>
      <c r="AQ90" s="286" t="s">
        <v>855</v>
      </c>
      <c r="AR90" s="302"/>
      <c r="AS90" s="304"/>
      <c r="AU90"/>
    </row>
    <row r="91" spans="1:47" ht="21.6" x14ac:dyDescent="0.65">
      <c r="A91" s="285">
        <v>102646</v>
      </c>
      <c r="B91" s="286" t="s">
        <v>538</v>
      </c>
      <c r="C91" t="s">
        <v>995</v>
      </c>
      <c r="D91" t="s">
        <v>995</v>
      </c>
      <c r="E91" t="s">
        <v>995</v>
      </c>
      <c r="F91" t="s">
        <v>995</v>
      </c>
      <c r="G91" t="s">
        <v>995</v>
      </c>
      <c r="H91" t="s">
        <v>995</v>
      </c>
      <c r="I91" t="s">
        <v>995</v>
      </c>
      <c r="J91" t="s">
        <v>995</v>
      </c>
      <c r="K91" t="s">
        <v>995</v>
      </c>
      <c r="L91" t="s">
        <v>995</v>
      </c>
      <c r="M91" t="s">
        <v>394</v>
      </c>
      <c r="N91" t="s">
        <v>995</v>
      </c>
      <c r="O91" t="s">
        <v>995</v>
      </c>
      <c r="P91" t="s">
        <v>995</v>
      </c>
      <c r="Q91" t="s">
        <v>995</v>
      </c>
      <c r="R91" t="s">
        <v>995</v>
      </c>
      <c r="S91" t="s">
        <v>995</v>
      </c>
      <c r="T91" t="s">
        <v>995</v>
      </c>
      <c r="U91" t="s">
        <v>995</v>
      </c>
      <c r="V91" t="s">
        <v>995</v>
      </c>
      <c r="W91" t="s">
        <v>995</v>
      </c>
      <c r="X91" t="s">
        <v>995</v>
      </c>
      <c r="Y91" t="s">
        <v>995</v>
      </c>
      <c r="Z91" t="s">
        <v>995</v>
      </c>
      <c r="AA91" t="s">
        <v>995</v>
      </c>
      <c r="AB91" t="s">
        <v>995</v>
      </c>
      <c r="AC91" t="s">
        <v>995</v>
      </c>
      <c r="AD91" t="s">
        <v>995</v>
      </c>
      <c r="AE91" t="s">
        <v>995</v>
      </c>
      <c r="AF91" t="s">
        <v>995</v>
      </c>
      <c r="AG91" t="s">
        <v>995</v>
      </c>
      <c r="AH91" t="s">
        <v>995</v>
      </c>
      <c r="AI91" t="s">
        <v>995</v>
      </c>
      <c r="AJ91" t="s">
        <v>995</v>
      </c>
      <c r="AK91" t="s">
        <v>995</v>
      </c>
      <c r="AL91" t="s">
        <v>995</v>
      </c>
      <c r="AM91" t="s">
        <v>995</v>
      </c>
      <c r="AN91" t="s">
        <v>995</v>
      </c>
      <c r="AO91" t="s">
        <v>995</v>
      </c>
      <c r="AP91" t="s">
        <v>995</v>
      </c>
      <c r="AQ91" s="288"/>
      <c r="AR91" s="302"/>
      <c r="AS91" s="304"/>
      <c r="AU91"/>
    </row>
    <row r="92" spans="1:47" x14ac:dyDescent="0.3">
      <c r="A92" s="285">
        <v>102647</v>
      </c>
      <c r="B92" s="286" t="s">
        <v>61</v>
      </c>
      <c r="C92" t="s">
        <v>995</v>
      </c>
      <c r="D92" t="s">
        <v>995</v>
      </c>
      <c r="E92" t="s">
        <v>995</v>
      </c>
      <c r="F92" t="s">
        <v>995</v>
      </c>
      <c r="G92" t="s">
        <v>995</v>
      </c>
      <c r="H92" t="s">
        <v>995</v>
      </c>
      <c r="I92" t="s">
        <v>995</v>
      </c>
      <c r="J92" t="s">
        <v>995</v>
      </c>
      <c r="K92" t="s">
        <v>995</v>
      </c>
      <c r="L92" t="s">
        <v>995</v>
      </c>
      <c r="M92" t="s">
        <v>995</v>
      </c>
      <c r="N92" t="s">
        <v>995</v>
      </c>
      <c r="O92" t="s">
        <v>995</v>
      </c>
      <c r="P92" t="s">
        <v>995</v>
      </c>
      <c r="Q92" t="s">
        <v>995</v>
      </c>
      <c r="R92" t="s">
        <v>995</v>
      </c>
      <c r="S92" t="s">
        <v>995</v>
      </c>
      <c r="T92" t="s">
        <v>995</v>
      </c>
      <c r="U92" t="s">
        <v>995</v>
      </c>
      <c r="V92" t="s">
        <v>995</v>
      </c>
      <c r="W92" t="s">
        <v>995</v>
      </c>
      <c r="X92" t="s">
        <v>995</v>
      </c>
      <c r="Y92" t="s">
        <v>995</v>
      </c>
      <c r="Z92" t="s">
        <v>995</v>
      </c>
      <c r="AA92" t="s">
        <v>995</v>
      </c>
      <c r="AB92" t="s">
        <v>995</v>
      </c>
      <c r="AC92" t="s">
        <v>995</v>
      </c>
      <c r="AD92" t="s">
        <v>995</v>
      </c>
      <c r="AE92" t="s">
        <v>995</v>
      </c>
      <c r="AF92" t="s">
        <v>995</v>
      </c>
      <c r="AG92" t="s">
        <v>995</v>
      </c>
      <c r="AH92" t="s">
        <v>995</v>
      </c>
      <c r="AI92" t="s">
        <v>995</v>
      </c>
      <c r="AJ92" t="s">
        <v>995</v>
      </c>
      <c r="AK92" t="s">
        <v>995</v>
      </c>
      <c r="AL92" t="s">
        <v>995</v>
      </c>
      <c r="AM92" t="s">
        <v>995</v>
      </c>
      <c r="AN92" t="s">
        <v>995</v>
      </c>
      <c r="AO92" t="s">
        <v>995</v>
      </c>
      <c r="AP92" t="s">
        <v>995</v>
      </c>
      <c r="AQ92" s="286" t="s">
        <v>855</v>
      </c>
      <c r="AR92" s="302"/>
      <c r="AS92" s="304"/>
      <c r="AU92"/>
    </row>
    <row r="93" spans="1:47" x14ac:dyDescent="0.3">
      <c r="A93" s="285">
        <v>102668</v>
      </c>
      <c r="B93" s="286" t="s">
        <v>538</v>
      </c>
      <c r="C93" t="s">
        <v>995</v>
      </c>
      <c r="D93" t="s">
        <v>995</v>
      </c>
      <c r="E93" t="s">
        <v>995</v>
      </c>
      <c r="F93" t="s">
        <v>995</v>
      </c>
      <c r="G93" t="s">
        <v>995</v>
      </c>
      <c r="H93" t="s">
        <v>995</v>
      </c>
      <c r="I93" t="s">
        <v>995</v>
      </c>
      <c r="J93" t="s">
        <v>995</v>
      </c>
      <c r="K93" t="s">
        <v>995</v>
      </c>
      <c r="L93" t="s">
        <v>995</v>
      </c>
      <c r="M93" t="s">
        <v>995</v>
      </c>
      <c r="N93" t="s">
        <v>995</v>
      </c>
      <c r="O93" t="s">
        <v>995</v>
      </c>
      <c r="P93" t="s">
        <v>995</v>
      </c>
      <c r="Q93" t="s">
        <v>995</v>
      </c>
      <c r="R93" t="s">
        <v>995</v>
      </c>
      <c r="S93" t="s">
        <v>995</v>
      </c>
      <c r="T93" t="s">
        <v>995</v>
      </c>
      <c r="U93" t="s">
        <v>995</v>
      </c>
      <c r="V93" t="s">
        <v>995</v>
      </c>
      <c r="W93" t="s">
        <v>995</v>
      </c>
      <c r="X93" t="s">
        <v>995</v>
      </c>
      <c r="Y93" t="s">
        <v>995</v>
      </c>
      <c r="Z93" t="s">
        <v>995</v>
      </c>
      <c r="AA93" t="s">
        <v>995</v>
      </c>
      <c r="AB93" t="s">
        <v>995</v>
      </c>
      <c r="AC93" t="s">
        <v>995</v>
      </c>
      <c r="AD93" t="s">
        <v>995</v>
      </c>
      <c r="AE93" t="s">
        <v>995</v>
      </c>
      <c r="AF93" t="s">
        <v>995</v>
      </c>
      <c r="AG93" t="s">
        <v>995</v>
      </c>
      <c r="AH93" t="s">
        <v>995</v>
      </c>
      <c r="AI93" t="s">
        <v>995</v>
      </c>
      <c r="AJ93" t="s">
        <v>995</v>
      </c>
      <c r="AK93" t="s">
        <v>995</v>
      </c>
      <c r="AL93" t="s">
        <v>995</v>
      </c>
      <c r="AM93" t="s">
        <v>995</v>
      </c>
      <c r="AN93" t="s">
        <v>995</v>
      </c>
      <c r="AO93" t="s">
        <v>995</v>
      </c>
      <c r="AP93" t="s">
        <v>995</v>
      </c>
      <c r="AQ93" s="286" t="s">
        <v>855</v>
      </c>
      <c r="AR93" s="302"/>
      <c r="AS93" s="304"/>
      <c r="AU93"/>
    </row>
    <row r="94" spans="1:47" x14ac:dyDescent="0.3">
      <c r="A94" s="285">
        <v>102690</v>
      </c>
      <c r="B94" s="286" t="s">
        <v>61</v>
      </c>
      <c r="C94" t="s">
        <v>394</v>
      </c>
      <c r="D94" t="s">
        <v>394</v>
      </c>
      <c r="E94" t="s">
        <v>394</v>
      </c>
      <c r="F94" t="s">
        <v>394</v>
      </c>
      <c r="G94" t="s">
        <v>394</v>
      </c>
      <c r="H94" t="s">
        <v>394</v>
      </c>
      <c r="I94" t="s">
        <v>394</v>
      </c>
      <c r="J94" t="s">
        <v>394</v>
      </c>
      <c r="K94" t="s">
        <v>394</v>
      </c>
      <c r="L94" t="s">
        <v>394</v>
      </c>
      <c r="M94" t="s">
        <v>995</v>
      </c>
      <c r="N94" t="s">
        <v>394</v>
      </c>
      <c r="O94" t="s">
        <v>394</v>
      </c>
      <c r="P94" t="s">
        <v>394</v>
      </c>
      <c r="Q94" t="s">
        <v>394</v>
      </c>
      <c r="R94" t="s">
        <v>394</v>
      </c>
      <c r="S94" t="s">
        <v>394</v>
      </c>
      <c r="T94" t="s">
        <v>394</v>
      </c>
      <c r="U94" t="s">
        <v>394</v>
      </c>
      <c r="V94" t="s">
        <v>394</v>
      </c>
      <c r="W94" t="s">
        <v>995</v>
      </c>
      <c r="X94" t="s">
        <v>394</v>
      </c>
      <c r="Y94" t="s">
        <v>995</v>
      </c>
      <c r="Z94" t="s">
        <v>394</v>
      </c>
      <c r="AA94" t="s">
        <v>394</v>
      </c>
      <c r="AB94" t="s">
        <v>995</v>
      </c>
      <c r="AC94" t="s">
        <v>995</v>
      </c>
      <c r="AD94" t="s">
        <v>995</v>
      </c>
      <c r="AE94" t="s">
        <v>394</v>
      </c>
      <c r="AF94" t="s">
        <v>995</v>
      </c>
      <c r="AG94" t="s">
        <v>394</v>
      </c>
      <c r="AH94" t="s">
        <v>394</v>
      </c>
      <c r="AI94" t="s">
        <v>394</v>
      </c>
      <c r="AJ94" t="s">
        <v>394</v>
      </c>
      <c r="AK94" t="s">
        <v>394</v>
      </c>
      <c r="AL94" t="s">
        <v>394</v>
      </c>
      <c r="AM94" t="s">
        <v>394</v>
      </c>
      <c r="AN94" t="s">
        <v>394</v>
      </c>
      <c r="AO94" t="s">
        <v>394</v>
      </c>
      <c r="AP94" t="s">
        <v>394</v>
      </c>
      <c r="AQ94" s="289"/>
      <c r="AR94" s="302"/>
      <c r="AS94" s="304"/>
      <c r="AU94"/>
    </row>
    <row r="95" spans="1:47" ht="21.6" x14ac:dyDescent="0.3">
      <c r="A95" s="285">
        <v>102694</v>
      </c>
      <c r="B95" s="286" t="s">
        <v>61</v>
      </c>
      <c r="C95" t="s">
        <v>995</v>
      </c>
      <c r="D95" t="s">
        <v>995</v>
      </c>
      <c r="E95" t="s">
        <v>995</v>
      </c>
      <c r="F95" t="s">
        <v>995</v>
      </c>
      <c r="G95" t="s">
        <v>995</v>
      </c>
      <c r="H95" t="s">
        <v>995</v>
      </c>
      <c r="I95" t="s">
        <v>995</v>
      </c>
      <c r="J95" t="s">
        <v>995</v>
      </c>
      <c r="K95" t="s">
        <v>995</v>
      </c>
      <c r="L95" t="s">
        <v>995</v>
      </c>
      <c r="M95" t="s">
        <v>995</v>
      </c>
      <c r="N95" t="s">
        <v>995</v>
      </c>
      <c r="O95" t="s">
        <v>995</v>
      </c>
      <c r="P95" t="s">
        <v>995</v>
      </c>
      <c r="Q95" t="s">
        <v>995</v>
      </c>
      <c r="R95" t="s">
        <v>995</v>
      </c>
      <c r="S95" t="s">
        <v>995</v>
      </c>
      <c r="T95" t="s">
        <v>995</v>
      </c>
      <c r="U95" t="s">
        <v>995</v>
      </c>
      <c r="V95" t="s">
        <v>995</v>
      </c>
      <c r="W95" t="s">
        <v>995</v>
      </c>
      <c r="X95" t="s">
        <v>995</v>
      </c>
      <c r="Y95" t="s">
        <v>995</v>
      </c>
      <c r="Z95" t="s">
        <v>995</v>
      </c>
      <c r="AA95" t="s">
        <v>995</v>
      </c>
      <c r="AB95" t="s">
        <v>995</v>
      </c>
      <c r="AC95" t="s">
        <v>995</v>
      </c>
      <c r="AD95" t="s">
        <v>995</v>
      </c>
      <c r="AE95" t="s">
        <v>995</v>
      </c>
      <c r="AF95" t="s">
        <v>995</v>
      </c>
      <c r="AG95" t="s">
        <v>995</v>
      </c>
      <c r="AH95" t="s">
        <v>995</v>
      </c>
      <c r="AI95" t="s">
        <v>995</v>
      </c>
      <c r="AJ95" t="s">
        <v>995</v>
      </c>
      <c r="AK95" t="s">
        <v>995</v>
      </c>
      <c r="AL95" t="s">
        <v>995</v>
      </c>
      <c r="AM95" t="s">
        <v>995</v>
      </c>
      <c r="AN95" t="s">
        <v>995</v>
      </c>
      <c r="AO95" t="s">
        <v>995</v>
      </c>
      <c r="AP95" t="s">
        <v>995</v>
      </c>
      <c r="AQ95" s="286" t="s">
        <v>855</v>
      </c>
      <c r="AR95" s="295"/>
      <c r="AS95" s="235"/>
    </row>
    <row r="96" spans="1:47" x14ac:dyDescent="0.3">
      <c r="A96" s="285">
        <v>102745</v>
      </c>
      <c r="B96" s="286" t="s">
        <v>61</v>
      </c>
      <c r="C96" t="s">
        <v>995</v>
      </c>
      <c r="D96" t="s">
        <v>995</v>
      </c>
      <c r="E96" t="s">
        <v>995</v>
      </c>
      <c r="F96" t="s">
        <v>995</v>
      </c>
      <c r="G96" t="s">
        <v>995</v>
      </c>
      <c r="H96" t="s">
        <v>995</v>
      </c>
      <c r="I96" t="s">
        <v>995</v>
      </c>
      <c r="J96" t="s">
        <v>995</v>
      </c>
      <c r="K96" t="s">
        <v>995</v>
      </c>
      <c r="L96" t="s">
        <v>995</v>
      </c>
      <c r="M96" t="s">
        <v>995</v>
      </c>
      <c r="N96" t="s">
        <v>995</v>
      </c>
      <c r="O96" t="s">
        <v>995</v>
      </c>
      <c r="P96" t="s">
        <v>995</v>
      </c>
      <c r="Q96" t="s">
        <v>995</v>
      </c>
      <c r="R96" t="s">
        <v>995</v>
      </c>
      <c r="S96" t="s">
        <v>995</v>
      </c>
      <c r="T96" t="s">
        <v>995</v>
      </c>
      <c r="U96" t="s">
        <v>995</v>
      </c>
      <c r="V96" t="s">
        <v>995</v>
      </c>
      <c r="W96" t="s">
        <v>995</v>
      </c>
      <c r="X96" t="s">
        <v>995</v>
      </c>
      <c r="Y96" t="s">
        <v>995</v>
      </c>
      <c r="Z96" t="s">
        <v>995</v>
      </c>
      <c r="AA96" t="s">
        <v>995</v>
      </c>
      <c r="AB96" t="s">
        <v>995</v>
      </c>
      <c r="AC96" t="s">
        <v>995</v>
      </c>
      <c r="AD96" t="s">
        <v>995</v>
      </c>
      <c r="AE96" t="s">
        <v>995</v>
      </c>
      <c r="AF96" t="s">
        <v>995</v>
      </c>
      <c r="AG96" t="s">
        <v>995</v>
      </c>
      <c r="AH96" t="s">
        <v>995</v>
      </c>
      <c r="AI96" t="s">
        <v>995</v>
      </c>
      <c r="AJ96" t="s">
        <v>995</v>
      </c>
      <c r="AK96" t="s">
        <v>995</v>
      </c>
      <c r="AL96" t="s">
        <v>995</v>
      </c>
      <c r="AM96" t="s">
        <v>995</v>
      </c>
      <c r="AN96" t="s">
        <v>995</v>
      </c>
      <c r="AO96" t="s">
        <v>995</v>
      </c>
      <c r="AP96" t="s">
        <v>995</v>
      </c>
      <c r="AQ96" s="286" t="s">
        <v>855</v>
      </c>
      <c r="AR96" s="302"/>
      <c r="AS96" s="304"/>
      <c r="AU96"/>
    </row>
    <row r="97" spans="1:47" x14ac:dyDescent="0.3">
      <c r="A97" s="285">
        <v>102759</v>
      </c>
      <c r="B97" s="286" t="s">
        <v>61</v>
      </c>
      <c r="C97" t="s">
        <v>995</v>
      </c>
      <c r="D97" t="s">
        <v>995</v>
      </c>
      <c r="E97" t="s">
        <v>995</v>
      </c>
      <c r="F97" t="s">
        <v>995</v>
      </c>
      <c r="G97" t="s">
        <v>995</v>
      </c>
      <c r="H97" t="s">
        <v>995</v>
      </c>
      <c r="I97" t="s">
        <v>995</v>
      </c>
      <c r="J97" t="s">
        <v>995</v>
      </c>
      <c r="K97" t="s">
        <v>995</v>
      </c>
      <c r="L97" t="s">
        <v>995</v>
      </c>
      <c r="M97" t="s">
        <v>995</v>
      </c>
      <c r="N97" t="s">
        <v>995</v>
      </c>
      <c r="O97" t="s">
        <v>995</v>
      </c>
      <c r="P97" t="s">
        <v>995</v>
      </c>
      <c r="Q97" t="s">
        <v>995</v>
      </c>
      <c r="R97" t="s">
        <v>995</v>
      </c>
      <c r="S97" t="s">
        <v>995</v>
      </c>
      <c r="T97" t="s">
        <v>995</v>
      </c>
      <c r="U97" t="s">
        <v>995</v>
      </c>
      <c r="V97" t="s">
        <v>995</v>
      </c>
      <c r="W97" t="s">
        <v>995</v>
      </c>
      <c r="X97" t="s">
        <v>995</v>
      </c>
      <c r="Y97" t="s">
        <v>995</v>
      </c>
      <c r="Z97" t="s">
        <v>995</v>
      </c>
      <c r="AA97" t="s">
        <v>995</v>
      </c>
      <c r="AB97" t="s">
        <v>995</v>
      </c>
      <c r="AC97" t="s">
        <v>995</v>
      </c>
      <c r="AD97" t="s">
        <v>995</v>
      </c>
      <c r="AE97" t="s">
        <v>995</v>
      </c>
      <c r="AF97" t="s">
        <v>995</v>
      </c>
      <c r="AG97" t="s">
        <v>995</v>
      </c>
      <c r="AH97" t="s">
        <v>995</v>
      </c>
      <c r="AI97" t="s">
        <v>995</v>
      </c>
      <c r="AJ97" t="s">
        <v>995</v>
      </c>
      <c r="AK97" t="s">
        <v>995</v>
      </c>
      <c r="AL97" t="s">
        <v>995</v>
      </c>
      <c r="AM97" t="s">
        <v>995</v>
      </c>
      <c r="AN97" t="s">
        <v>995</v>
      </c>
      <c r="AO97" t="s">
        <v>995</v>
      </c>
      <c r="AP97" t="s">
        <v>995</v>
      </c>
      <c r="AQ97" s="286" t="s">
        <v>855</v>
      </c>
      <c r="AR97" s="302"/>
      <c r="AS97" s="304"/>
      <c r="AU97"/>
    </row>
    <row r="98" spans="1:47" x14ac:dyDescent="0.3">
      <c r="A98" s="285">
        <v>102762</v>
      </c>
      <c r="B98" s="286" t="s">
        <v>61</v>
      </c>
      <c r="C98" t="s">
        <v>995</v>
      </c>
      <c r="D98" t="s">
        <v>995</v>
      </c>
      <c r="E98" t="s">
        <v>995</v>
      </c>
      <c r="F98" t="s">
        <v>995</v>
      </c>
      <c r="G98" t="s">
        <v>995</v>
      </c>
      <c r="H98" t="s">
        <v>995</v>
      </c>
      <c r="I98" t="s">
        <v>995</v>
      </c>
      <c r="J98" t="s">
        <v>995</v>
      </c>
      <c r="K98" t="s">
        <v>995</v>
      </c>
      <c r="L98" t="s">
        <v>995</v>
      </c>
      <c r="M98" t="s">
        <v>995</v>
      </c>
      <c r="N98" t="s">
        <v>995</v>
      </c>
      <c r="O98" t="s">
        <v>995</v>
      </c>
      <c r="P98" t="s">
        <v>995</v>
      </c>
      <c r="Q98" t="s">
        <v>995</v>
      </c>
      <c r="R98" t="s">
        <v>995</v>
      </c>
      <c r="S98" t="s">
        <v>995</v>
      </c>
      <c r="T98" t="s">
        <v>995</v>
      </c>
      <c r="U98" t="s">
        <v>995</v>
      </c>
      <c r="V98" t="s">
        <v>995</v>
      </c>
      <c r="W98" t="s">
        <v>995</v>
      </c>
      <c r="X98" t="s">
        <v>995</v>
      </c>
      <c r="Y98" t="s">
        <v>995</v>
      </c>
      <c r="Z98" t="s">
        <v>995</v>
      </c>
      <c r="AA98" t="s">
        <v>995</v>
      </c>
      <c r="AB98" t="s">
        <v>995</v>
      </c>
      <c r="AC98" t="s">
        <v>995</v>
      </c>
      <c r="AD98" t="s">
        <v>995</v>
      </c>
      <c r="AE98" t="s">
        <v>995</v>
      </c>
      <c r="AF98" t="s">
        <v>995</v>
      </c>
      <c r="AG98" t="s">
        <v>995</v>
      </c>
      <c r="AH98" t="s">
        <v>995</v>
      </c>
      <c r="AI98" t="s">
        <v>995</v>
      </c>
      <c r="AJ98" t="s">
        <v>995</v>
      </c>
      <c r="AK98" t="s">
        <v>995</v>
      </c>
      <c r="AL98" t="s">
        <v>995</v>
      </c>
      <c r="AM98" t="s">
        <v>995</v>
      </c>
      <c r="AN98" t="s">
        <v>995</v>
      </c>
      <c r="AO98" t="s">
        <v>995</v>
      </c>
      <c r="AP98" t="s">
        <v>995</v>
      </c>
      <c r="AQ98" s="286" t="s">
        <v>855</v>
      </c>
      <c r="AR98" s="302"/>
      <c r="AS98" s="304"/>
      <c r="AU98"/>
    </row>
    <row r="99" spans="1:47" x14ac:dyDescent="0.3">
      <c r="A99" s="285">
        <v>102786</v>
      </c>
      <c r="B99" s="286" t="s">
        <v>61</v>
      </c>
      <c r="C99" t="s">
        <v>995</v>
      </c>
      <c r="D99" t="s">
        <v>995</v>
      </c>
      <c r="E99" t="s">
        <v>995</v>
      </c>
      <c r="F99" t="s">
        <v>995</v>
      </c>
      <c r="G99" t="s">
        <v>995</v>
      </c>
      <c r="H99" t="s">
        <v>995</v>
      </c>
      <c r="I99" t="s">
        <v>995</v>
      </c>
      <c r="J99" t="s">
        <v>995</v>
      </c>
      <c r="K99" t="s">
        <v>995</v>
      </c>
      <c r="L99" t="s">
        <v>995</v>
      </c>
      <c r="M99" t="s">
        <v>995</v>
      </c>
      <c r="N99" t="s">
        <v>995</v>
      </c>
      <c r="O99" t="s">
        <v>995</v>
      </c>
      <c r="P99" t="s">
        <v>995</v>
      </c>
      <c r="Q99" t="s">
        <v>995</v>
      </c>
      <c r="R99" t="s">
        <v>995</v>
      </c>
      <c r="S99" t="s">
        <v>995</v>
      </c>
      <c r="T99" t="s">
        <v>995</v>
      </c>
      <c r="U99" t="s">
        <v>995</v>
      </c>
      <c r="V99" t="s">
        <v>995</v>
      </c>
      <c r="W99" t="s">
        <v>995</v>
      </c>
      <c r="X99" t="s">
        <v>995</v>
      </c>
      <c r="Y99" t="s">
        <v>995</v>
      </c>
      <c r="Z99" t="s">
        <v>995</v>
      </c>
      <c r="AA99" t="s">
        <v>995</v>
      </c>
      <c r="AB99" t="s">
        <v>995</v>
      </c>
      <c r="AC99" t="s">
        <v>995</v>
      </c>
      <c r="AD99" t="s">
        <v>995</v>
      </c>
      <c r="AE99" t="s">
        <v>995</v>
      </c>
      <c r="AF99" t="s">
        <v>995</v>
      </c>
      <c r="AG99" t="s">
        <v>995</v>
      </c>
      <c r="AH99" t="s">
        <v>995</v>
      </c>
      <c r="AI99" t="s">
        <v>995</v>
      </c>
      <c r="AJ99" t="s">
        <v>995</v>
      </c>
      <c r="AK99" t="s">
        <v>995</v>
      </c>
      <c r="AL99" t="s">
        <v>995</v>
      </c>
      <c r="AM99" t="s">
        <v>995</v>
      </c>
      <c r="AN99" t="s">
        <v>995</v>
      </c>
      <c r="AO99" t="s">
        <v>995</v>
      </c>
      <c r="AP99" t="s">
        <v>995</v>
      </c>
      <c r="AQ99" s="286" t="s">
        <v>855</v>
      </c>
      <c r="AR99" s="302"/>
      <c r="AS99" s="304"/>
      <c r="AU99"/>
    </row>
    <row r="100" spans="1:47" ht="21.6" x14ac:dyDescent="0.3">
      <c r="A100" s="285">
        <v>102813</v>
      </c>
      <c r="B100" s="286" t="s">
        <v>538</v>
      </c>
      <c r="C100" t="s">
        <v>995</v>
      </c>
      <c r="D100" t="s">
        <v>995</v>
      </c>
      <c r="E100" t="s">
        <v>995</v>
      </c>
      <c r="F100" t="s">
        <v>995</v>
      </c>
      <c r="G100" t="s">
        <v>995</v>
      </c>
      <c r="H100" t="s">
        <v>995</v>
      </c>
      <c r="I100" t="s">
        <v>995</v>
      </c>
      <c r="J100" t="s">
        <v>995</v>
      </c>
      <c r="K100" t="s">
        <v>995</v>
      </c>
      <c r="L100" t="s">
        <v>995</v>
      </c>
      <c r="M100" t="s">
        <v>995</v>
      </c>
      <c r="N100" t="s">
        <v>995</v>
      </c>
      <c r="O100" t="s">
        <v>995</v>
      </c>
      <c r="P100" t="s">
        <v>995</v>
      </c>
      <c r="Q100" t="s">
        <v>995</v>
      </c>
      <c r="R100" t="s">
        <v>995</v>
      </c>
      <c r="S100" t="s">
        <v>995</v>
      </c>
      <c r="T100" t="s">
        <v>995</v>
      </c>
      <c r="U100" t="s">
        <v>995</v>
      </c>
      <c r="V100" t="s">
        <v>995</v>
      </c>
      <c r="W100" t="s">
        <v>995</v>
      </c>
      <c r="X100" t="s">
        <v>995</v>
      </c>
      <c r="Y100" t="s">
        <v>995</v>
      </c>
      <c r="Z100" t="s">
        <v>995</v>
      </c>
      <c r="AA100" t="s">
        <v>995</v>
      </c>
      <c r="AB100" t="s">
        <v>995</v>
      </c>
      <c r="AC100" t="s">
        <v>995</v>
      </c>
      <c r="AD100" t="s">
        <v>995</v>
      </c>
      <c r="AE100" t="s">
        <v>995</v>
      </c>
      <c r="AF100" t="s">
        <v>995</v>
      </c>
      <c r="AG100" t="s">
        <v>995</v>
      </c>
      <c r="AH100" t="s">
        <v>995</v>
      </c>
      <c r="AI100" t="s">
        <v>995</v>
      </c>
      <c r="AJ100" t="s">
        <v>995</v>
      </c>
      <c r="AK100" t="s">
        <v>995</v>
      </c>
      <c r="AL100" t="s">
        <v>995</v>
      </c>
      <c r="AM100" t="s">
        <v>995</v>
      </c>
      <c r="AN100" t="s">
        <v>995</v>
      </c>
      <c r="AO100" t="s">
        <v>995</v>
      </c>
      <c r="AP100" t="s">
        <v>995</v>
      </c>
      <c r="AQ100" s="286" t="s">
        <v>855</v>
      </c>
      <c r="AR100" s="295"/>
      <c r="AS100" s="235"/>
    </row>
    <row r="101" spans="1:47" x14ac:dyDescent="0.3">
      <c r="A101" s="285">
        <v>102835</v>
      </c>
      <c r="B101" s="286" t="s">
        <v>538</v>
      </c>
      <c r="C101" t="s">
        <v>995</v>
      </c>
      <c r="D101" t="s">
        <v>995</v>
      </c>
      <c r="E101" t="s">
        <v>995</v>
      </c>
      <c r="F101" t="s">
        <v>995</v>
      </c>
      <c r="G101" t="s">
        <v>995</v>
      </c>
      <c r="H101" t="s">
        <v>995</v>
      </c>
      <c r="I101" t="s">
        <v>995</v>
      </c>
      <c r="J101" t="s">
        <v>995</v>
      </c>
      <c r="K101" t="s">
        <v>995</v>
      </c>
      <c r="L101" t="s">
        <v>995</v>
      </c>
      <c r="M101" t="s">
        <v>995</v>
      </c>
      <c r="N101" t="s">
        <v>995</v>
      </c>
      <c r="O101" t="s">
        <v>995</v>
      </c>
      <c r="P101" t="s">
        <v>995</v>
      </c>
      <c r="Q101" t="s">
        <v>995</v>
      </c>
      <c r="R101" t="s">
        <v>995</v>
      </c>
      <c r="S101" t="s">
        <v>995</v>
      </c>
      <c r="T101" t="s">
        <v>995</v>
      </c>
      <c r="U101" t="s">
        <v>995</v>
      </c>
      <c r="V101" t="s">
        <v>995</v>
      </c>
      <c r="W101" t="s">
        <v>995</v>
      </c>
      <c r="X101" t="s">
        <v>995</v>
      </c>
      <c r="Y101" t="s">
        <v>995</v>
      </c>
      <c r="Z101" t="s">
        <v>995</v>
      </c>
      <c r="AA101" t="s">
        <v>995</v>
      </c>
      <c r="AB101" t="s">
        <v>995</v>
      </c>
      <c r="AC101" t="s">
        <v>995</v>
      </c>
      <c r="AD101" t="s">
        <v>995</v>
      </c>
      <c r="AE101" t="s">
        <v>995</v>
      </c>
      <c r="AF101" t="s">
        <v>995</v>
      </c>
      <c r="AG101" t="s">
        <v>995</v>
      </c>
      <c r="AH101" t="s">
        <v>995</v>
      </c>
      <c r="AI101" t="s">
        <v>995</v>
      </c>
      <c r="AJ101" t="s">
        <v>995</v>
      </c>
      <c r="AK101" t="s">
        <v>995</v>
      </c>
      <c r="AL101" t="s">
        <v>995</v>
      </c>
      <c r="AM101" t="s">
        <v>995</v>
      </c>
      <c r="AN101" t="s">
        <v>995</v>
      </c>
      <c r="AO101" t="s">
        <v>995</v>
      </c>
      <c r="AP101" t="s">
        <v>995</v>
      </c>
      <c r="AQ101" s="286" t="s">
        <v>855</v>
      </c>
      <c r="AR101" s="302"/>
      <c r="AS101" s="304"/>
      <c r="AU101"/>
    </row>
    <row r="102" spans="1:47" ht="21.6" x14ac:dyDescent="0.3">
      <c r="A102" s="285">
        <v>102869</v>
      </c>
      <c r="B102" s="286" t="s">
        <v>538</v>
      </c>
      <c r="C102" t="s">
        <v>225</v>
      </c>
      <c r="D102" t="s">
        <v>225</v>
      </c>
      <c r="E102" t="s">
        <v>225</v>
      </c>
      <c r="F102" t="s">
        <v>225</v>
      </c>
      <c r="G102" t="s">
        <v>225</v>
      </c>
      <c r="H102" t="s">
        <v>224</v>
      </c>
      <c r="I102" t="s">
        <v>394</v>
      </c>
      <c r="J102" t="s">
        <v>394</v>
      </c>
      <c r="K102" t="s">
        <v>394</v>
      </c>
      <c r="L102" t="s">
        <v>394</v>
      </c>
      <c r="M102" t="s">
        <v>394</v>
      </c>
      <c r="N102" t="s">
        <v>394</v>
      </c>
      <c r="O102" t="s">
        <v>224</v>
      </c>
      <c r="P102" t="s">
        <v>394</v>
      </c>
      <c r="Q102" t="s">
        <v>394</v>
      </c>
      <c r="R102" t="s">
        <v>224</v>
      </c>
      <c r="S102" t="s">
        <v>394</v>
      </c>
      <c r="T102" t="s">
        <v>224</v>
      </c>
      <c r="U102" t="s">
        <v>394</v>
      </c>
      <c r="V102" t="s">
        <v>394</v>
      </c>
      <c r="W102" t="s">
        <v>224</v>
      </c>
      <c r="X102" t="s">
        <v>224</v>
      </c>
      <c r="Y102" t="s">
        <v>394</v>
      </c>
      <c r="Z102" t="s">
        <v>394</v>
      </c>
      <c r="AA102" t="s">
        <v>394</v>
      </c>
      <c r="AB102" t="s">
        <v>225</v>
      </c>
      <c r="AC102" t="s">
        <v>225</v>
      </c>
      <c r="AD102" t="s">
        <v>225</v>
      </c>
      <c r="AE102" t="s">
        <v>225</v>
      </c>
      <c r="AF102" t="s">
        <v>225</v>
      </c>
      <c r="AG102" t="s">
        <v>394</v>
      </c>
      <c r="AH102" t="s">
        <v>394</v>
      </c>
      <c r="AI102" t="s">
        <v>394</v>
      </c>
      <c r="AJ102" t="s">
        <v>394</v>
      </c>
      <c r="AK102" t="s">
        <v>394</v>
      </c>
      <c r="AL102" t="s">
        <v>394</v>
      </c>
      <c r="AM102" t="s">
        <v>394</v>
      </c>
      <c r="AN102" t="s">
        <v>394</v>
      </c>
      <c r="AO102" t="s">
        <v>394</v>
      </c>
      <c r="AP102" t="s">
        <v>394</v>
      </c>
      <c r="AQ102" s="286" t="s">
        <v>394</v>
      </c>
      <c r="AR102" s="295"/>
      <c r="AS102" s="235"/>
    </row>
    <row r="103" spans="1:47" ht="21.6" x14ac:dyDescent="0.65">
      <c r="A103" s="285">
        <v>102885</v>
      </c>
      <c r="B103" s="286" t="s">
        <v>61</v>
      </c>
      <c r="C103" t="s">
        <v>995</v>
      </c>
      <c r="D103" t="s">
        <v>995</v>
      </c>
      <c r="E103" t="s">
        <v>995</v>
      </c>
      <c r="F103" t="s">
        <v>995</v>
      </c>
      <c r="G103" t="s">
        <v>995</v>
      </c>
      <c r="H103" t="s">
        <v>995</v>
      </c>
      <c r="I103" t="s">
        <v>995</v>
      </c>
      <c r="J103" t="s">
        <v>995</v>
      </c>
      <c r="K103" t="s">
        <v>995</v>
      </c>
      <c r="L103" t="s">
        <v>995</v>
      </c>
      <c r="M103" t="s">
        <v>995</v>
      </c>
      <c r="N103" t="s">
        <v>995</v>
      </c>
      <c r="O103" t="s">
        <v>995</v>
      </c>
      <c r="P103" t="s">
        <v>995</v>
      </c>
      <c r="Q103" t="s">
        <v>995</v>
      </c>
      <c r="R103" t="s">
        <v>995</v>
      </c>
      <c r="S103" t="s">
        <v>995</v>
      </c>
      <c r="T103" t="s">
        <v>995</v>
      </c>
      <c r="U103" t="s">
        <v>995</v>
      </c>
      <c r="V103" t="s">
        <v>995</v>
      </c>
      <c r="W103" t="s">
        <v>995</v>
      </c>
      <c r="X103" t="s">
        <v>995</v>
      </c>
      <c r="Y103" t="s">
        <v>995</v>
      </c>
      <c r="Z103" t="s">
        <v>995</v>
      </c>
      <c r="AA103" t="s">
        <v>995</v>
      </c>
      <c r="AB103" t="s">
        <v>995</v>
      </c>
      <c r="AC103" t="s">
        <v>995</v>
      </c>
      <c r="AD103" t="s">
        <v>995</v>
      </c>
      <c r="AE103" t="s">
        <v>995</v>
      </c>
      <c r="AF103" t="s">
        <v>995</v>
      </c>
      <c r="AG103" t="s">
        <v>995</v>
      </c>
      <c r="AH103" t="s">
        <v>995</v>
      </c>
      <c r="AI103" t="s">
        <v>995</v>
      </c>
      <c r="AJ103" t="s">
        <v>995</v>
      </c>
      <c r="AK103" t="s">
        <v>995</v>
      </c>
      <c r="AL103" t="s">
        <v>995</v>
      </c>
      <c r="AM103" t="s">
        <v>995</v>
      </c>
      <c r="AN103" t="s">
        <v>995</v>
      </c>
      <c r="AO103" t="s">
        <v>995</v>
      </c>
      <c r="AP103" t="s">
        <v>995</v>
      </c>
      <c r="AQ103" s="288"/>
      <c r="AR103" s="302"/>
      <c r="AS103" s="304"/>
      <c r="AU103"/>
    </row>
    <row r="104" spans="1:47" x14ac:dyDescent="0.3">
      <c r="A104" s="285">
        <v>102890</v>
      </c>
      <c r="B104" s="286" t="s">
        <v>61</v>
      </c>
      <c r="C104" t="s">
        <v>995</v>
      </c>
      <c r="D104" t="s">
        <v>995</v>
      </c>
      <c r="E104" t="s">
        <v>995</v>
      </c>
      <c r="F104" t="s">
        <v>995</v>
      </c>
      <c r="G104" t="s">
        <v>995</v>
      </c>
      <c r="H104" t="s">
        <v>995</v>
      </c>
      <c r="I104" t="s">
        <v>995</v>
      </c>
      <c r="J104" t="s">
        <v>995</v>
      </c>
      <c r="K104" t="s">
        <v>995</v>
      </c>
      <c r="L104" t="s">
        <v>995</v>
      </c>
      <c r="M104" t="s">
        <v>995</v>
      </c>
      <c r="N104" t="s">
        <v>995</v>
      </c>
      <c r="O104" t="s">
        <v>995</v>
      </c>
      <c r="P104" t="s">
        <v>995</v>
      </c>
      <c r="Q104" t="s">
        <v>995</v>
      </c>
      <c r="R104" t="s">
        <v>995</v>
      </c>
      <c r="S104" t="s">
        <v>995</v>
      </c>
      <c r="T104" t="s">
        <v>995</v>
      </c>
      <c r="U104" t="s">
        <v>995</v>
      </c>
      <c r="V104" t="s">
        <v>995</v>
      </c>
      <c r="W104" t="s">
        <v>995</v>
      </c>
      <c r="X104" t="s">
        <v>995</v>
      </c>
      <c r="Y104" t="s">
        <v>995</v>
      </c>
      <c r="Z104" t="s">
        <v>995</v>
      </c>
      <c r="AA104" t="s">
        <v>995</v>
      </c>
      <c r="AB104" t="s">
        <v>995</v>
      </c>
      <c r="AC104" t="s">
        <v>995</v>
      </c>
      <c r="AD104" t="s">
        <v>995</v>
      </c>
      <c r="AE104" t="s">
        <v>995</v>
      </c>
      <c r="AF104" t="s">
        <v>995</v>
      </c>
      <c r="AG104" t="s">
        <v>995</v>
      </c>
      <c r="AH104" t="s">
        <v>995</v>
      </c>
      <c r="AI104" t="s">
        <v>995</v>
      </c>
      <c r="AJ104" t="s">
        <v>995</v>
      </c>
      <c r="AK104" t="s">
        <v>995</v>
      </c>
      <c r="AL104" t="s">
        <v>995</v>
      </c>
      <c r="AM104" t="s">
        <v>995</v>
      </c>
      <c r="AN104" t="s">
        <v>995</v>
      </c>
      <c r="AO104" t="s">
        <v>995</v>
      </c>
      <c r="AP104" t="s">
        <v>995</v>
      </c>
      <c r="AQ104" s="289"/>
      <c r="AR104" s="302"/>
      <c r="AS104" s="304"/>
      <c r="AU104"/>
    </row>
    <row r="105" spans="1:47" x14ac:dyDescent="0.3">
      <c r="A105" s="285">
        <v>102908</v>
      </c>
      <c r="B105" s="286" t="s">
        <v>61</v>
      </c>
      <c r="C105" t="s">
        <v>995</v>
      </c>
      <c r="D105" t="s">
        <v>995</v>
      </c>
      <c r="E105" t="s">
        <v>995</v>
      </c>
      <c r="F105" t="s">
        <v>995</v>
      </c>
      <c r="G105" t="s">
        <v>995</v>
      </c>
      <c r="H105" t="s">
        <v>995</v>
      </c>
      <c r="I105" t="s">
        <v>995</v>
      </c>
      <c r="J105" t="s">
        <v>995</v>
      </c>
      <c r="K105" t="s">
        <v>995</v>
      </c>
      <c r="L105" t="s">
        <v>995</v>
      </c>
      <c r="M105" t="s">
        <v>995</v>
      </c>
      <c r="N105" t="s">
        <v>995</v>
      </c>
      <c r="O105" t="s">
        <v>995</v>
      </c>
      <c r="P105" t="s">
        <v>995</v>
      </c>
      <c r="Q105" t="s">
        <v>995</v>
      </c>
      <c r="R105" t="s">
        <v>995</v>
      </c>
      <c r="S105" t="s">
        <v>995</v>
      </c>
      <c r="T105" t="s">
        <v>995</v>
      </c>
      <c r="U105" t="s">
        <v>995</v>
      </c>
      <c r="V105" t="s">
        <v>995</v>
      </c>
      <c r="W105" t="s">
        <v>995</v>
      </c>
      <c r="X105" t="s">
        <v>995</v>
      </c>
      <c r="Y105" t="s">
        <v>995</v>
      </c>
      <c r="Z105" t="s">
        <v>995</v>
      </c>
      <c r="AA105" t="s">
        <v>995</v>
      </c>
      <c r="AB105" t="s">
        <v>995</v>
      </c>
      <c r="AC105" t="s">
        <v>995</v>
      </c>
      <c r="AD105" t="s">
        <v>995</v>
      </c>
      <c r="AE105" t="s">
        <v>995</v>
      </c>
      <c r="AF105" t="s">
        <v>995</v>
      </c>
      <c r="AG105" t="s">
        <v>995</v>
      </c>
      <c r="AH105" t="s">
        <v>995</v>
      </c>
      <c r="AI105" t="s">
        <v>995</v>
      </c>
      <c r="AJ105" t="s">
        <v>995</v>
      </c>
      <c r="AK105" t="s">
        <v>995</v>
      </c>
      <c r="AL105" t="s">
        <v>995</v>
      </c>
      <c r="AM105" t="s">
        <v>995</v>
      </c>
      <c r="AN105" t="s">
        <v>995</v>
      </c>
      <c r="AO105" t="s">
        <v>995</v>
      </c>
      <c r="AP105" t="s">
        <v>995</v>
      </c>
      <c r="AQ105" s="286" t="s">
        <v>855</v>
      </c>
      <c r="AR105" s="302"/>
      <c r="AS105" s="304"/>
      <c r="AU105"/>
    </row>
    <row r="106" spans="1:47" x14ac:dyDescent="0.3">
      <c r="A106" s="285">
        <v>102921</v>
      </c>
      <c r="B106" s="286" t="s">
        <v>61</v>
      </c>
      <c r="C106" t="s">
        <v>995</v>
      </c>
      <c r="D106" t="s">
        <v>995</v>
      </c>
      <c r="E106" t="s">
        <v>995</v>
      </c>
      <c r="F106" t="s">
        <v>995</v>
      </c>
      <c r="G106" t="s">
        <v>995</v>
      </c>
      <c r="H106" t="s">
        <v>995</v>
      </c>
      <c r="I106" t="s">
        <v>995</v>
      </c>
      <c r="J106" t="s">
        <v>995</v>
      </c>
      <c r="K106" t="s">
        <v>995</v>
      </c>
      <c r="L106" t="s">
        <v>995</v>
      </c>
      <c r="M106" t="s">
        <v>995</v>
      </c>
      <c r="N106" t="s">
        <v>995</v>
      </c>
      <c r="O106" t="s">
        <v>995</v>
      </c>
      <c r="P106" t="s">
        <v>995</v>
      </c>
      <c r="Q106" t="s">
        <v>995</v>
      </c>
      <c r="R106" t="s">
        <v>995</v>
      </c>
      <c r="S106" t="s">
        <v>995</v>
      </c>
      <c r="T106" t="s">
        <v>995</v>
      </c>
      <c r="U106" t="s">
        <v>995</v>
      </c>
      <c r="V106" t="s">
        <v>995</v>
      </c>
      <c r="W106" t="s">
        <v>995</v>
      </c>
      <c r="X106" t="s">
        <v>995</v>
      </c>
      <c r="Y106" t="s">
        <v>995</v>
      </c>
      <c r="Z106" t="s">
        <v>995</v>
      </c>
      <c r="AA106" t="s">
        <v>995</v>
      </c>
      <c r="AB106" t="s">
        <v>995</v>
      </c>
      <c r="AC106" t="s">
        <v>995</v>
      </c>
      <c r="AD106" t="s">
        <v>995</v>
      </c>
      <c r="AE106" t="s">
        <v>995</v>
      </c>
      <c r="AF106" t="s">
        <v>995</v>
      </c>
      <c r="AG106" t="s">
        <v>995</v>
      </c>
      <c r="AH106" t="s">
        <v>995</v>
      </c>
      <c r="AI106" t="s">
        <v>995</v>
      </c>
      <c r="AJ106" t="s">
        <v>995</v>
      </c>
      <c r="AK106" t="s">
        <v>995</v>
      </c>
      <c r="AL106" t="s">
        <v>995</v>
      </c>
      <c r="AM106" t="s">
        <v>995</v>
      </c>
      <c r="AN106" t="s">
        <v>995</v>
      </c>
      <c r="AO106" t="s">
        <v>995</v>
      </c>
      <c r="AP106" t="s">
        <v>995</v>
      </c>
      <c r="AQ106" s="286" t="s">
        <v>855</v>
      </c>
      <c r="AR106" s="302"/>
      <c r="AS106" s="304"/>
      <c r="AU106"/>
    </row>
    <row r="107" spans="1:47" x14ac:dyDescent="0.3">
      <c r="A107" s="285">
        <v>102945</v>
      </c>
      <c r="B107" s="286" t="s">
        <v>538</v>
      </c>
      <c r="C107" t="s">
        <v>995</v>
      </c>
      <c r="D107" t="s">
        <v>995</v>
      </c>
      <c r="E107" t="s">
        <v>995</v>
      </c>
      <c r="F107" t="s">
        <v>995</v>
      </c>
      <c r="G107" t="s">
        <v>995</v>
      </c>
      <c r="H107" t="s">
        <v>995</v>
      </c>
      <c r="I107" t="s">
        <v>995</v>
      </c>
      <c r="J107" t="s">
        <v>995</v>
      </c>
      <c r="K107" t="s">
        <v>995</v>
      </c>
      <c r="L107" t="s">
        <v>995</v>
      </c>
      <c r="M107" t="s">
        <v>995</v>
      </c>
      <c r="N107" t="s">
        <v>995</v>
      </c>
      <c r="O107" t="s">
        <v>995</v>
      </c>
      <c r="P107" t="s">
        <v>995</v>
      </c>
      <c r="Q107" t="s">
        <v>995</v>
      </c>
      <c r="R107" t="s">
        <v>995</v>
      </c>
      <c r="S107" t="s">
        <v>995</v>
      </c>
      <c r="T107" t="s">
        <v>995</v>
      </c>
      <c r="U107" t="s">
        <v>995</v>
      </c>
      <c r="V107" t="s">
        <v>995</v>
      </c>
      <c r="W107" t="s">
        <v>995</v>
      </c>
      <c r="X107" t="s">
        <v>995</v>
      </c>
      <c r="Y107" t="s">
        <v>995</v>
      </c>
      <c r="Z107" t="s">
        <v>995</v>
      </c>
      <c r="AA107" t="s">
        <v>995</v>
      </c>
      <c r="AB107" t="s">
        <v>995</v>
      </c>
      <c r="AC107" t="s">
        <v>995</v>
      </c>
      <c r="AD107" t="s">
        <v>995</v>
      </c>
      <c r="AE107" t="s">
        <v>995</v>
      </c>
      <c r="AF107" t="s">
        <v>995</v>
      </c>
      <c r="AG107" t="s">
        <v>995</v>
      </c>
      <c r="AH107" t="s">
        <v>995</v>
      </c>
      <c r="AI107" t="s">
        <v>995</v>
      </c>
      <c r="AJ107" t="s">
        <v>995</v>
      </c>
      <c r="AK107" t="s">
        <v>995</v>
      </c>
      <c r="AL107" t="s">
        <v>995</v>
      </c>
      <c r="AM107" t="s">
        <v>995</v>
      </c>
      <c r="AN107" t="s">
        <v>995</v>
      </c>
      <c r="AO107" t="s">
        <v>995</v>
      </c>
      <c r="AP107" t="s">
        <v>995</v>
      </c>
      <c r="AQ107" s="286" t="s">
        <v>855</v>
      </c>
      <c r="AR107" s="302"/>
      <c r="AS107" s="304"/>
      <c r="AU107"/>
    </row>
    <row r="108" spans="1:47" x14ac:dyDescent="0.3">
      <c r="A108" s="285">
        <v>103003</v>
      </c>
      <c r="B108" s="286" t="s">
        <v>61</v>
      </c>
      <c r="C108" t="s">
        <v>995</v>
      </c>
      <c r="D108" t="s">
        <v>995</v>
      </c>
      <c r="E108" t="s">
        <v>995</v>
      </c>
      <c r="F108" t="s">
        <v>995</v>
      </c>
      <c r="G108" t="s">
        <v>995</v>
      </c>
      <c r="H108" t="s">
        <v>995</v>
      </c>
      <c r="I108" t="s">
        <v>995</v>
      </c>
      <c r="J108" t="s">
        <v>995</v>
      </c>
      <c r="K108" t="s">
        <v>995</v>
      </c>
      <c r="L108" t="s">
        <v>995</v>
      </c>
      <c r="M108" t="s">
        <v>995</v>
      </c>
      <c r="N108" t="s">
        <v>995</v>
      </c>
      <c r="O108" t="s">
        <v>995</v>
      </c>
      <c r="P108" t="s">
        <v>995</v>
      </c>
      <c r="Q108" t="s">
        <v>995</v>
      </c>
      <c r="R108" t="s">
        <v>995</v>
      </c>
      <c r="S108" t="s">
        <v>995</v>
      </c>
      <c r="T108" t="s">
        <v>995</v>
      </c>
      <c r="U108" t="s">
        <v>995</v>
      </c>
      <c r="V108" t="s">
        <v>995</v>
      </c>
      <c r="W108" t="s">
        <v>995</v>
      </c>
      <c r="X108" t="s">
        <v>995</v>
      </c>
      <c r="Y108" t="s">
        <v>995</v>
      </c>
      <c r="Z108" t="s">
        <v>995</v>
      </c>
      <c r="AA108" t="s">
        <v>995</v>
      </c>
      <c r="AB108" t="s">
        <v>995</v>
      </c>
      <c r="AC108" t="s">
        <v>995</v>
      </c>
      <c r="AD108" t="s">
        <v>995</v>
      </c>
      <c r="AE108" t="s">
        <v>995</v>
      </c>
      <c r="AF108" t="s">
        <v>995</v>
      </c>
      <c r="AG108" t="s">
        <v>995</v>
      </c>
      <c r="AH108" t="s">
        <v>995</v>
      </c>
      <c r="AI108" t="s">
        <v>995</v>
      </c>
      <c r="AJ108" t="s">
        <v>995</v>
      </c>
      <c r="AK108" t="s">
        <v>995</v>
      </c>
      <c r="AL108" t="s">
        <v>995</v>
      </c>
      <c r="AM108" t="s">
        <v>995</v>
      </c>
      <c r="AN108" t="s">
        <v>995</v>
      </c>
      <c r="AO108" t="s">
        <v>995</v>
      </c>
      <c r="AP108" t="s">
        <v>995</v>
      </c>
      <c r="AQ108" s="286" t="s">
        <v>855</v>
      </c>
      <c r="AR108" s="302"/>
      <c r="AS108" s="304"/>
      <c r="AU108"/>
    </row>
    <row r="109" spans="1:47" ht="21.6" x14ac:dyDescent="0.3">
      <c r="A109" s="285">
        <v>103049</v>
      </c>
      <c r="B109" s="286" t="s">
        <v>61</v>
      </c>
      <c r="C109" t="s">
        <v>995</v>
      </c>
      <c r="D109" t="s">
        <v>995</v>
      </c>
      <c r="E109" t="s">
        <v>995</v>
      </c>
      <c r="F109" t="s">
        <v>995</v>
      </c>
      <c r="G109" t="s">
        <v>995</v>
      </c>
      <c r="H109" t="s">
        <v>995</v>
      </c>
      <c r="I109" t="s">
        <v>995</v>
      </c>
      <c r="J109" t="s">
        <v>995</v>
      </c>
      <c r="K109" t="s">
        <v>995</v>
      </c>
      <c r="L109" t="s">
        <v>995</v>
      </c>
      <c r="M109" t="s">
        <v>995</v>
      </c>
      <c r="N109" t="s">
        <v>995</v>
      </c>
      <c r="O109" t="s">
        <v>995</v>
      </c>
      <c r="P109" t="s">
        <v>995</v>
      </c>
      <c r="Q109" t="s">
        <v>995</v>
      </c>
      <c r="R109" t="s">
        <v>995</v>
      </c>
      <c r="S109" t="s">
        <v>995</v>
      </c>
      <c r="T109" t="s">
        <v>995</v>
      </c>
      <c r="U109" t="s">
        <v>995</v>
      </c>
      <c r="V109" t="s">
        <v>995</v>
      </c>
      <c r="W109" t="s">
        <v>995</v>
      </c>
      <c r="X109" t="s">
        <v>995</v>
      </c>
      <c r="Y109" t="s">
        <v>995</v>
      </c>
      <c r="Z109" t="s">
        <v>995</v>
      </c>
      <c r="AA109" t="s">
        <v>995</v>
      </c>
      <c r="AB109" t="s">
        <v>995</v>
      </c>
      <c r="AC109" t="s">
        <v>995</v>
      </c>
      <c r="AD109" t="s">
        <v>995</v>
      </c>
      <c r="AE109" t="s">
        <v>995</v>
      </c>
      <c r="AF109" t="s">
        <v>995</v>
      </c>
      <c r="AG109" t="s">
        <v>995</v>
      </c>
      <c r="AH109" t="s">
        <v>995</v>
      </c>
      <c r="AI109" t="s">
        <v>995</v>
      </c>
      <c r="AJ109" t="s">
        <v>995</v>
      </c>
      <c r="AK109" t="s">
        <v>995</v>
      </c>
      <c r="AL109" t="s">
        <v>995</v>
      </c>
      <c r="AM109" t="s">
        <v>995</v>
      </c>
      <c r="AN109" t="s">
        <v>995</v>
      </c>
      <c r="AO109" t="s">
        <v>995</v>
      </c>
      <c r="AP109" t="s">
        <v>995</v>
      </c>
      <c r="AQ109" s="286" t="s">
        <v>855</v>
      </c>
      <c r="AR109" s="295"/>
      <c r="AS109" s="235"/>
    </row>
    <row r="110" spans="1:47" x14ac:dyDescent="0.3">
      <c r="A110" s="285">
        <v>103089</v>
      </c>
      <c r="B110" s="286" t="s">
        <v>538</v>
      </c>
      <c r="C110" t="s">
        <v>995</v>
      </c>
      <c r="D110" t="s">
        <v>995</v>
      </c>
      <c r="E110" t="s">
        <v>995</v>
      </c>
      <c r="F110" t="s">
        <v>995</v>
      </c>
      <c r="G110" t="s">
        <v>995</v>
      </c>
      <c r="H110" t="s">
        <v>995</v>
      </c>
      <c r="I110" t="s">
        <v>995</v>
      </c>
      <c r="J110" t="s">
        <v>995</v>
      </c>
      <c r="K110" t="s">
        <v>995</v>
      </c>
      <c r="L110" t="s">
        <v>995</v>
      </c>
      <c r="M110" t="s">
        <v>995</v>
      </c>
      <c r="N110" t="s">
        <v>995</v>
      </c>
      <c r="O110" t="s">
        <v>995</v>
      </c>
      <c r="P110" t="s">
        <v>995</v>
      </c>
      <c r="Q110" t="s">
        <v>995</v>
      </c>
      <c r="R110" t="s">
        <v>995</v>
      </c>
      <c r="S110" t="s">
        <v>995</v>
      </c>
      <c r="T110" t="s">
        <v>995</v>
      </c>
      <c r="U110" t="s">
        <v>995</v>
      </c>
      <c r="V110" t="s">
        <v>995</v>
      </c>
      <c r="W110" t="s">
        <v>995</v>
      </c>
      <c r="X110" t="s">
        <v>995</v>
      </c>
      <c r="Y110" t="s">
        <v>995</v>
      </c>
      <c r="Z110" t="s">
        <v>995</v>
      </c>
      <c r="AA110" t="s">
        <v>995</v>
      </c>
      <c r="AB110" t="s">
        <v>995</v>
      </c>
      <c r="AC110" t="s">
        <v>995</v>
      </c>
      <c r="AD110" t="s">
        <v>995</v>
      </c>
      <c r="AE110" t="s">
        <v>995</v>
      </c>
      <c r="AF110" t="s">
        <v>995</v>
      </c>
      <c r="AG110" t="s">
        <v>995</v>
      </c>
      <c r="AH110" t="s">
        <v>995</v>
      </c>
      <c r="AI110" t="s">
        <v>995</v>
      </c>
      <c r="AJ110" t="s">
        <v>995</v>
      </c>
      <c r="AK110" t="s">
        <v>995</v>
      </c>
      <c r="AL110" t="s">
        <v>995</v>
      </c>
      <c r="AM110" t="s">
        <v>995</v>
      </c>
      <c r="AN110" t="s">
        <v>995</v>
      </c>
      <c r="AO110" t="s">
        <v>995</v>
      </c>
      <c r="AP110" t="s">
        <v>995</v>
      </c>
      <c r="AQ110" s="286" t="s">
        <v>855</v>
      </c>
      <c r="AR110" s="302"/>
      <c r="AS110" s="304"/>
      <c r="AU110"/>
    </row>
    <row r="111" spans="1:47" x14ac:dyDescent="0.3">
      <c r="A111" s="285">
        <v>103095</v>
      </c>
      <c r="B111" s="286" t="s">
        <v>61</v>
      </c>
      <c r="C111" t="s">
        <v>995</v>
      </c>
      <c r="D111" t="s">
        <v>995</v>
      </c>
      <c r="E111" t="s">
        <v>995</v>
      </c>
      <c r="F111" t="s">
        <v>995</v>
      </c>
      <c r="G111" t="s">
        <v>995</v>
      </c>
      <c r="H111" t="s">
        <v>995</v>
      </c>
      <c r="I111" t="s">
        <v>995</v>
      </c>
      <c r="J111" t="s">
        <v>995</v>
      </c>
      <c r="K111" t="s">
        <v>995</v>
      </c>
      <c r="L111" t="s">
        <v>995</v>
      </c>
      <c r="M111" t="s">
        <v>995</v>
      </c>
      <c r="N111" t="s">
        <v>995</v>
      </c>
      <c r="O111" t="s">
        <v>995</v>
      </c>
      <c r="P111" t="s">
        <v>995</v>
      </c>
      <c r="Q111" t="s">
        <v>995</v>
      </c>
      <c r="R111" t="s">
        <v>995</v>
      </c>
      <c r="S111" t="s">
        <v>995</v>
      </c>
      <c r="T111" t="s">
        <v>995</v>
      </c>
      <c r="U111" t="s">
        <v>995</v>
      </c>
      <c r="V111" t="s">
        <v>995</v>
      </c>
      <c r="W111" t="s">
        <v>995</v>
      </c>
      <c r="X111" t="s">
        <v>995</v>
      </c>
      <c r="Y111" t="s">
        <v>995</v>
      </c>
      <c r="Z111" t="s">
        <v>995</v>
      </c>
      <c r="AA111" t="s">
        <v>995</v>
      </c>
      <c r="AB111" t="s">
        <v>995</v>
      </c>
      <c r="AC111" t="s">
        <v>995</v>
      </c>
      <c r="AD111" t="s">
        <v>995</v>
      </c>
      <c r="AE111" t="s">
        <v>995</v>
      </c>
      <c r="AF111" t="s">
        <v>995</v>
      </c>
      <c r="AG111" t="s">
        <v>995</v>
      </c>
      <c r="AH111" t="s">
        <v>995</v>
      </c>
      <c r="AI111" t="s">
        <v>995</v>
      </c>
      <c r="AJ111" t="s">
        <v>995</v>
      </c>
      <c r="AK111" t="s">
        <v>995</v>
      </c>
      <c r="AL111" t="s">
        <v>995</v>
      </c>
      <c r="AM111" t="s">
        <v>995</v>
      </c>
      <c r="AN111" t="s">
        <v>995</v>
      </c>
      <c r="AO111" t="s">
        <v>995</v>
      </c>
      <c r="AP111" t="s">
        <v>995</v>
      </c>
      <c r="AQ111" s="286" t="s">
        <v>855</v>
      </c>
      <c r="AR111" s="302"/>
      <c r="AS111" s="304"/>
      <c r="AU111"/>
    </row>
    <row r="112" spans="1:47" x14ac:dyDescent="0.3">
      <c r="A112" s="285">
        <v>103123</v>
      </c>
      <c r="B112" s="286" t="s">
        <v>61</v>
      </c>
      <c r="C112" t="s">
        <v>995</v>
      </c>
      <c r="D112" t="s">
        <v>995</v>
      </c>
      <c r="E112" t="s">
        <v>995</v>
      </c>
      <c r="F112" t="s">
        <v>995</v>
      </c>
      <c r="G112" t="s">
        <v>995</v>
      </c>
      <c r="H112" t="s">
        <v>995</v>
      </c>
      <c r="I112" t="s">
        <v>995</v>
      </c>
      <c r="J112" t="s">
        <v>995</v>
      </c>
      <c r="K112" t="s">
        <v>995</v>
      </c>
      <c r="L112" t="s">
        <v>995</v>
      </c>
      <c r="M112" t="s">
        <v>995</v>
      </c>
      <c r="N112" t="s">
        <v>995</v>
      </c>
      <c r="O112" t="s">
        <v>995</v>
      </c>
      <c r="P112" t="s">
        <v>995</v>
      </c>
      <c r="Q112" t="s">
        <v>995</v>
      </c>
      <c r="R112" t="s">
        <v>995</v>
      </c>
      <c r="S112" t="s">
        <v>995</v>
      </c>
      <c r="T112" t="s">
        <v>995</v>
      </c>
      <c r="U112" t="s">
        <v>995</v>
      </c>
      <c r="V112" t="s">
        <v>995</v>
      </c>
      <c r="W112" t="s">
        <v>995</v>
      </c>
      <c r="X112" t="s">
        <v>995</v>
      </c>
      <c r="Y112" t="s">
        <v>995</v>
      </c>
      <c r="Z112" t="s">
        <v>995</v>
      </c>
      <c r="AA112" t="s">
        <v>995</v>
      </c>
      <c r="AB112" t="s">
        <v>995</v>
      </c>
      <c r="AC112" t="s">
        <v>995</v>
      </c>
      <c r="AD112" t="s">
        <v>995</v>
      </c>
      <c r="AE112" t="s">
        <v>995</v>
      </c>
      <c r="AF112" t="s">
        <v>995</v>
      </c>
      <c r="AG112" t="s">
        <v>995</v>
      </c>
      <c r="AH112" t="s">
        <v>995</v>
      </c>
      <c r="AI112" t="s">
        <v>995</v>
      </c>
      <c r="AJ112" t="s">
        <v>995</v>
      </c>
      <c r="AK112" t="s">
        <v>995</v>
      </c>
      <c r="AL112" t="s">
        <v>995</v>
      </c>
      <c r="AM112" t="s">
        <v>995</v>
      </c>
      <c r="AN112" t="s">
        <v>995</v>
      </c>
      <c r="AO112" t="s">
        <v>995</v>
      </c>
      <c r="AP112" t="s">
        <v>995</v>
      </c>
      <c r="AQ112" s="286" t="s">
        <v>855</v>
      </c>
      <c r="AR112" s="302"/>
      <c r="AS112" s="304"/>
      <c r="AU112"/>
    </row>
    <row r="113" spans="1:47" x14ac:dyDescent="0.3">
      <c r="A113" s="285">
        <v>103142</v>
      </c>
      <c r="B113" s="286" t="s">
        <v>61</v>
      </c>
      <c r="C113" t="s">
        <v>995</v>
      </c>
      <c r="D113" t="s">
        <v>995</v>
      </c>
      <c r="E113" t="s">
        <v>995</v>
      </c>
      <c r="F113" t="s">
        <v>995</v>
      </c>
      <c r="G113" t="s">
        <v>995</v>
      </c>
      <c r="H113" t="s">
        <v>995</v>
      </c>
      <c r="I113" t="s">
        <v>995</v>
      </c>
      <c r="J113" t="s">
        <v>995</v>
      </c>
      <c r="K113" t="s">
        <v>995</v>
      </c>
      <c r="L113" t="s">
        <v>995</v>
      </c>
      <c r="M113" t="s">
        <v>995</v>
      </c>
      <c r="N113" t="s">
        <v>995</v>
      </c>
      <c r="O113" t="s">
        <v>995</v>
      </c>
      <c r="P113" t="s">
        <v>995</v>
      </c>
      <c r="Q113" t="s">
        <v>995</v>
      </c>
      <c r="R113" t="s">
        <v>995</v>
      </c>
      <c r="S113" t="s">
        <v>995</v>
      </c>
      <c r="T113" t="s">
        <v>995</v>
      </c>
      <c r="U113" t="s">
        <v>995</v>
      </c>
      <c r="V113" t="s">
        <v>995</v>
      </c>
      <c r="W113" t="s">
        <v>995</v>
      </c>
      <c r="X113" t="s">
        <v>995</v>
      </c>
      <c r="Y113" t="s">
        <v>995</v>
      </c>
      <c r="Z113" t="s">
        <v>995</v>
      </c>
      <c r="AA113" t="s">
        <v>995</v>
      </c>
      <c r="AB113" t="s">
        <v>995</v>
      </c>
      <c r="AC113" t="s">
        <v>995</v>
      </c>
      <c r="AD113" t="s">
        <v>995</v>
      </c>
      <c r="AE113" t="s">
        <v>995</v>
      </c>
      <c r="AF113" t="s">
        <v>995</v>
      </c>
      <c r="AG113" t="s">
        <v>995</v>
      </c>
      <c r="AH113" t="s">
        <v>995</v>
      </c>
      <c r="AI113" t="s">
        <v>995</v>
      </c>
      <c r="AJ113" t="s">
        <v>995</v>
      </c>
      <c r="AK113" t="s">
        <v>995</v>
      </c>
      <c r="AL113" t="s">
        <v>995</v>
      </c>
      <c r="AM113" t="s">
        <v>995</v>
      </c>
      <c r="AN113" t="s">
        <v>995</v>
      </c>
      <c r="AO113" t="s">
        <v>995</v>
      </c>
      <c r="AP113" t="s">
        <v>995</v>
      </c>
      <c r="AQ113" s="286" t="s">
        <v>855</v>
      </c>
      <c r="AR113" s="302"/>
      <c r="AS113" s="304"/>
      <c r="AU113"/>
    </row>
    <row r="114" spans="1:47" x14ac:dyDescent="0.3">
      <c r="A114" s="285">
        <v>103153</v>
      </c>
      <c r="B114" s="286" t="s">
        <v>61</v>
      </c>
      <c r="C114" t="s">
        <v>995</v>
      </c>
      <c r="D114" t="s">
        <v>995</v>
      </c>
      <c r="E114" t="s">
        <v>995</v>
      </c>
      <c r="F114" t="s">
        <v>995</v>
      </c>
      <c r="G114" t="s">
        <v>995</v>
      </c>
      <c r="H114" t="s">
        <v>995</v>
      </c>
      <c r="I114" t="s">
        <v>995</v>
      </c>
      <c r="J114" t="s">
        <v>995</v>
      </c>
      <c r="K114" t="s">
        <v>995</v>
      </c>
      <c r="L114" t="s">
        <v>995</v>
      </c>
      <c r="M114" t="s">
        <v>995</v>
      </c>
      <c r="N114" t="s">
        <v>995</v>
      </c>
      <c r="O114" t="s">
        <v>995</v>
      </c>
      <c r="P114" t="s">
        <v>995</v>
      </c>
      <c r="Q114" t="s">
        <v>995</v>
      </c>
      <c r="R114" t="s">
        <v>995</v>
      </c>
      <c r="S114" t="s">
        <v>995</v>
      </c>
      <c r="T114" t="s">
        <v>995</v>
      </c>
      <c r="U114" t="s">
        <v>995</v>
      </c>
      <c r="V114" t="s">
        <v>995</v>
      </c>
      <c r="W114" t="s">
        <v>995</v>
      </c>
      <c r="X114" t="s">
        <v>995</v>
      </c>
      <c r="Y114" t="s">
        <v>995</v>
      </c>
      <c r="Z114" t="s">
        <v>995</v>
      </c>
      <c r="AA114" t="s">
        <v>995</v>
      </c>
      <c r="AB114" t="s">
        <v>995</v>
      </c>
      <c r="AC114" t="s">
        <v>995</v>
      </c>
      <c r="AD114" t="s">
        <v>995</v>
      </c>
      <c r="AE114" t="s">
        <v>995</v>
      </c>
      <c r="AF114" t="s">
        <v>995</v>
      </c>
      <c r="AG114" t="s">
        <v>995</v>
      </c>
      <c r="AH114" t="s">
        <v>995</v>
      </c>
      <c r="AI114" t="s">
        <v>995</v>
      </c>
      <c r="AJ114" t="s">
        <v>995</v>
      </c>
      <c r="AK114" t="s">
        <v>995</v>
      </c>
      <c r="AL114" t="s">
        <v>995</v>
      </c>
      <c r="AM114" t="s">
        <v>995</v>
      </c>
      <c r="AN114" t="s">
        <v>995</v>
      </c>
      <c r="AO114" t="s">
        <v>995</v>
      </c>
      <c r="AP114" t="s">
        <v>995</v>
      </c>
      <c r="AQ114" s="286" t="s">
        <v>855</v>
      </c>
      <c r="AR114" s="302"/>
      <c r="AS114" s="304"/>
      <c r="AU114"/>
    </row>
    <row r="115" spans="1:47" ht="21.6" x14ac:dyDescent="0.65">
      <c r="A115" s="285">
        <v>103178</v>
      </c>
      <c r="B115" s="286" t="s">
        <v>61</v>
      </c>
      <c r="C115" t="s">
        <v>995</v>
      </c>
      <c r="D115" t="s">
        <v>995</v>
      </c>
      <c r="E115" t="s">
        <v>995</v>
      </c>
      <c r="F115" t="s">
        <v>995</v>
      </c>
      <c r="G115" t="s">
        <v>995</v>
      </c>
      <c r="H115" t="s">
        <v>995</v>
      </c>
      <c r="I115" t="s">
        <v>995</v>
      </c>
      <c r="J115" t="s">
        <v>995</v>
      </c>
      <c r="K115" t="s">
        <v>995</v>
      </c>
      <c r="L115" t="s">
        <v>995</v>
      </c>
      <c r="M115" t="s">
        <v>995</v>
      </c>
      <c r="N115" t="s">
        <v>995</v>
      </c>
      <c r="O115" t="s">
        <v>995</v>
      </c>
      <c r="P115" t="s">
        <v>995</v>
      </c>
      <c r="Q115" t="s">
        <v>995</v>
      </c>
      <c r="R115" t="s">
        <v>995</v>
      </c>
      <c r="S115" t="s">
        <v>995</v>
      </c>
      <c r="T115" t="s">
        <v>995</v>
      </c>
      <c r="U115" t="s">
        <v>995</v>
      </c>
      <c r="V115" t="s">
        <v>995</v>
      </c>
      <c r="W115" t="s">
        <v>995</v>
      </c>
      <c r="X115" t="s">
        <v>995</v>
      </c>
      <c r="Y115" t="s">
        <v>995</v>
      </c>
      <c r="Z115" t="s">
        <v>995</v>
      </c>
      <c r="AA115" t="s">
        <v>995</v>
      </c>
      <c r="AB115" t="s">
        <v>995</v>
      </c>
      <c r="AC115" t="s">
        <v>995</v>
      </c>
      <c r="AD115" t="s">
        <v>995</v>
      </c>
      <c r="AE115" t="s">
        <v>995</v>
      </c>
      <c r="AF115" t="s">
        <v>995</v>
      </c>
      <c r="AG115" t="s">
        <v>995</v>
      </c>
      <c r="AH115" t="s">
        <v>995</v>
      </c>
      <c r="AI115" t="s">
        <v>995</v>
      </c>
      <c r="AJ115" t="s">
        <v>995</v>
      </c>
      <c r="AK115" t="s">
        <v>995</v>
      </c>
      <c r="AL115" t="s">
        <v>995</v>
      </c>
      <c r="AM115" t="s">
        <v>995</v>
      </c>
      <c r="AN115" t="s">
        <v>995</v>
      </c>
      <c r="AO115" t="s">
        <v>995</v>
      </c>
      <c r="AP115" t="s">
        <v>995</v>
      </c>
      <c r="AQ115" s="288"/>
      <c r="AR115" s="302"/>
      <c r="AS115" s="304"/>
      <c r="AU115"/>
    </row>
    <row r="116" spans="1:47" ht="21.6" x14ac:dyDescent="0.3">
      <c r="A116" s="285">
        <v>103187</v>
      </c>
      <c r="B116" s="286" t="s">
        <v>61</v>
      </c>
      <c r="C116" t="s">
        <v>995</v>
      </c>
      <c r="D116" t="s">
        <v>995</v>
      </c>
      <c r="E116" t="s">
        <v>995</v>
      </c>
      <c r="F116" t="s">
        <v>995</v>
      </c>
      <c r="G116" t="s">
        <v>995</v>
      </c>
      <c r="H116" t="s">
        <v>995</v>
      </c>
      <c r="I116" t="s">
        <v>995</v>
      </c>
      <c r="J116" t="s">
        <v>995</v>
      </c>
      <c r="K116" t="s">
        <v>995</v>
      </c>
      <c r="L116" t="s">
        <v>995</v>
      </c>
      <c r="M116" t="s">
        <v>995</v>
      </c>
      <c r="N116" t="s">
        <v>995</v>
      </c>
      <c r="O116" t="s">
        <v>995</v>
      </c>
      <c r="P116" t="s">
        <v>995</v>
      </c>
      <c r="Q116" t="s">
        <v>995</v>
      </c>
      <c r="R116" t="s">
        <v>995</v>
      </c>
      <c r="S116" t="s">
        <v>995</v>
      </c>
      <c r="T116" t="s">
        <v>995</v>
      </c>
      <c r="U116" t="s">
        <v>995</v>
      </c>
      <c r="V116" t="s">
        <v>995</v>
      </c>
      <c r="W116" t="s">
        <v>995</v>
      </c>
      <c r="X116" t="s">
        <v>995</v>
      </c>
      <c r="Y116" t="s">
        <v>995</v>
      </c>
      <c r="Z116" t="s">
        <v>995</v>
      </c>
      <c r="AA116" t="s">
        <v>995</v>
      </c>
      <c r="AB116" t="s">
        <v>995</v>
      </c>
      <c r="AC116" t="s">
        <v>995</v>
      </c>
      <c r="AD116" t="s">
        <v>995</v>
      </c>
      <c r="AE116" t="s">
        <v>995</v>
      </c>
      <c r="AF116" t="s">
        <v>995</v>
      </c>
      <c r="AG116" t="s">
        <v>995</v>
      </c>
      <c r="AH116" t="s">
        <v>995</v>
      </c>
      <c r="AI116" t="s">
        <v>995</v>
      </c>
      <c r="AJ116" t="s">
        <v>995</v>
      </c>
      <c r="AK116" t="s">
        <v>995</v>
      </c>
      <c r="AL116" t="s">
        <v>995</v>
      </c>
      <c r="AM116" t="s">
        <v>995</v>
      </c>
      <c r="AN116" t="s">
        <v>995</v>
      </c>
      <c r="AO116" t="s">
        <v>995</v>
      </c>
      <c r="AP116" t="s">
        <v>995</v>
      </c>
      <c r="AQ116" s="286" t="s">
        <v>855</v>
      </c>
      <c r="AR116" s="295"/>
      <c r="AS116" s="235"/>
    </row>
    <row r="117" spans="1:47" x14ac:dyDescent="0.3">
      <c r="A117" s="285">
        <v>103190</v>
      </c>
      <c r="B117" s="286" t="s">
        <v>61</v>
      </c>
      <c r="C117" t="s">
        <v>995</v>
      </c>
      <c r="D117" t="s">
        <v>995</v>
      </c>
      <c r="E117" t="s">
        <v>995</v>
      </c>
      <c r="F117" t="s">
        <v>995</v>
      </c>
      <c r="G117" t="s">
        <v>995</v>
      </c>
      <c r="H117" t="s">
        <v>995</v>
      </c>
      <c r="I117" t="s">
        <v>995</v>
      </c>
      <c r="J117" t="s">
        <v>995</v>
      </c>
      <c r="K117" t="s">
        <v>995</v>
      </c>
      <c r="L117" t="s">
        <v>995</v>
      </c>
      <c r="M117" t="s">
        <v>995</v>
      </c>
      <c r="N117" t="s">
        <v>995</v>
      </c>
      <c r="O117" t="s">
        <v>995</v>
      </c>
      <c r="P117" t="s">
        <v>995</v>
      </c>
      <c r="Q117" t="s">
        <v>995</v>
      </c>
      <c r="R117" t="s">
        <v>995</v>
      </c>
      <c r="S117" t="s">
        <v>995</v>
      </c>
      <c r="T117" t="s">
        <v>995</v>
      </c>
      <c r="U117" t="s">
        <v>995</v>
      </c>
      <c r="V117" t="s">
        <v>995</v>
      </c>
      <c r="W117" t="s">
        <v>995</v>
      </c>
      <c r="X117" t="s">
        <v>995</v>
      </c>
      <c r="Y117" t="s">
        <v>995</v>
      </c>
      <c r="Z117" t="s">
        <v>995</v>
      </c>
      <c r="AA117" t="s">
        <v>995</v>
      </c>
      <c r="AB117" t="s">
        <v>995</v>
      </c>
      <c r="AC117" t="s">
        <v>995</v>
      </c>
      <c r="AD117" t="s">
        <v>995</v>
      </c>
      <c r="AE117" t="s">
        <v>995</v>
      </c>
      <c r="AF117" t="s">
        <v>995</v>
      </c>
      <c r="AG117" t="s">
        <v>995</v>
      </c>
      <c r="AH117" t="s">
        <v>995</v>
      </c>
      <c r="AI117" t="s">
        <v>995</v>
      </c>
      <c r="AJ117" t="s">
        <v>995</v>
      </c>
      <c r="AK117" t="s">
        <v>995</v>
      </c>
      <c r="AL117" t="s">
        <v>995</v>
      </c>
      <c r="AM117" t="s">
        <v>995</v>
      </c>
      <c r="AN117" t="s">
        <v>995</v>
      </c>
      <c r="AO117" t="s">
        <v>995</v>
      </c>
      <c r="AP117" t="s">
        <v>995</v>
      </c>
      <c r="AQ117" s="286" t="s">
        <v>855</v>
      </c>
      <c r="AR117" s="302"/>
      <c r="AS117" s="304"/>
      <c r="AU117"/>
    </row>
    <row r="118" spans="1:47" x14ac:dyDescent="0.3">
      <c r="A118" s="285">
        <v>103220</v>
      </c>
      <c r="B118" s="286" t="s">
        <v>61</v>
      </c>
      <c r="C118" t="s">
        <v>995</v>
      </c>
      <c r="D118" t="s">
        <v>995</v>
      </c>
      <c r="E118" t="s">
        <v>995</v>
      </c>
      <c r="F118" t="s">
        <v>995</v>
      </c>
      <c r="G118" t="s">
        <v>995</v>
      </c>
      <c r="H118" t="s">
        <v>995</v>
      </c>
      <c r="I118" t="s">
        <v>995</v>
      </c>
      <c r="J118" t="s">
        <v>995</v>
      </c>
      <c r="K118" t="s">
        <v>995</v>
      </c>
      <c r="L118" t="s">
        <v>995</v>
      </c>
      <c r="M118" t="s">
        <v>995</v>
      </c>
      <c r="N118" t="s">
        <v>995</v>
      </c>
      <c r="O118" t="s">
        <v>995</v>
      </c>
      <c r="P118" t="s">
        <v>995</v>
      </c>
      <c r="Q118" t="s">
        <v>995</v>
      </c>
      <c r="R118" t="s">
        <v>995</v>
      </c>
      <c r="S118" t="s">
        <v>995</v>
      </c>
      <c r="T118" t="s">
        <v>995</v>
      </c>
      <c r="U118" t="s">
        <v>995</v>
      </c>
      <c r="V118" t="s">
        <v>995</v>
      </c>
      <c r="W118" t="s">
        <v>995</v>
      </c>
      <c r="X118" t="s">
        <v>995</v>
      </c>
      <c r="Y118" t="s">
        <v>995</v>
      </c>
      <c r="Z118" t="s">
        <v>995</v>
      </c>
      <c r="AA118" t="s">
        <v>995</v>
      </c>
      <c r="AB118" t="s">
        <v>995</v>
      </c>
      <c r="AC118" t="s">
        <v>995</v>
      </c>
      <c r="AD118" t="s">
        <v>995</v>
      </c>
      <c r="AE118" t="s">
        <v>995</v>
      </c>
      <c r="AF118" t="s">
        <v>995</v>
      </c>
      <c r="AG118" t="s">
        <v>995</v>
      </c>
      <c r="AH118" t="s">
        <v>995</v>
      </c>
      <c r="AI118" t="s">
        <v>995</v>
      </c>
      <c r="AJ118" t="s">
        <v>995</v>
      </c>
      <c r="AK118" t="s">
        <v>995</v>
      </c>
      <c r="AL118" t="s">
        <v>995</v>
      </c>
      <c r="AM118" t="s">
        <v>995</v>
      </c>
      <c r="AN118" t="s">
        <v>995</v>
      </c>
      <c r="AO118" t="s">
        <v>995</v>
      </c>
      <c r="AP118" t="s">
        <v>995</v>
      </c>
      <c r="AQ118" s="286" t="s">
        <v>855</v>
      </c>
      <c r="AR118" s="302"/>
      <c r="AS118" s="304"/>
      <c r="AU118"/>
    </row>
    <row r="119" spans="1:47" x14ac:dyDescent="0.3">
      <c r="A119" s="285">
        <v>103251</v>
      </c>
      <c r="B119" s="286" t="s">
        <v>61</v>
      </c>
      <c r="C119" t="s">
        <v>995</v>
      </c>
      <c r="D119" t="s">
        <v>995</v>
      </c>
      <c r="E119" t="s">
        <v>995</v>
      </c>
      <c r="F119" t="s">
        <v>995</v>
      </c>
      <c r="G119" t="s">
        <v>995</v>
      </c>
      <c r="H119" t="s">
        <v>995</v>
      </c>
      <c r="I119" t="s">
        <v>995</v>
      </c>
      <c r="J119" t="s">
        <v>995</v>
      </c>
      <c r="K119" t="s">
        <v>995</v>
      </c>
      <c r="L119" t="s">
        <v>995</v>
      </c>
      <c r="M119" t="s">
        <v>995</v>
      </c>
      <c r="N119" t="s">
        <v>995</v>
      </c>
      <c r="O119" t="s">
        <v>995</v>
      </c>
      <c r="P119" t="s">
        <v>995</v>
      </c>
      <c r="Q119" t="s">
        <v>995</v>
      </c>
      <c r="R119" t="s">
        <v>995</v>
      </c>
      <c r="S119" t="s">
        <v>995</v>
      </c>
      <c r="T119" t="s">
        <v>995</v>
      </c>
      <c r="U119" t="s">
        <v>995</v>
      </c>
      <c r="V119" t="s">
        <v>995</v>
      </c>
      <c r="W119" t="s">
        <v>995</v>
      </c>
      <c r="X119" t="s">
        <v>995</v>
      </c>
      <c r="Y119" t="s">
        <v>995</v>
      </c>
      <c r="Z119" t="s">
        <v>995</v>
      </c>
      <c r="AA119" t="s">
        <v>995</v>
      </c>
      <c r="AB119" t="s">
        <v>995</v>
      </c>
      <c r="AC119" t="s">
        <v>995</v>
      </c>
      <c r="AD119" t="s">
        <v>995</v>
      </c>
      <c r="AE119" t="s">
        <v>995</v>
      </c>
      <c r="AF119" t="s">
        <v>995</v>
      </c>
      <c r="AG119" t="s">
        <v>995</v>
      </c>
      <c r="AH119" t="s">
        <v>995</v>
      </c>
      <c r="AI119" t="s">
        <v>995</v>
      </c>
      <c r="AJ119" t="s">
        <v>995</v>
      </c>
      <c r="AK119" t="s">
        <v>995</v>
      </c>
      <c r="AL119" t="s">
        <v>995</v>
      </c>
      <c r="AM119" t="s">
        <v>995</v>
      </c>
      <c r="AN119" t="s">
        <v>995</v>
      </c>
      <c r="AO119" t="s">
        <v>995</v>
      </c>
      <c r="AP119" t="s">
        <v>995</v>
      </c>
      <c r="AQ119" s="286" t="s">
        <v>855</v>
      </c>
      <c r="AR119" s="302"/>
      <c r="AS119" s="304"/>
      <c r="AU119"/>
    </row>
    <row r="120" spans="1:47" x14ac:dyDescent="0.3">
      <c r="A120" s="285">
        <v>103257</v>
      </c>
      <c r="B120" s="286" t="s">
        <v>538</v>
      </c>
      <c r="C120" t="s">
        <v>995</v>
      </c>
      <c r="D120" t="s">
        <v>995</v>
      </c>
      <c r="E120" t="s">
        <v>995</v>
      </c>
      <c r="F120" t="s">
        <v>995</v>
      </c>
      <c r="G120" t="s">
        <v>995</v>
      </c>
      <c r="H120" t="s">
        <v>995</v>
      </c>
      <c r="I120" t="s">
        <v>995</v>
      </c>
      <c r="J120" t="s">
        <v>995</v>
      </c>
      <c r="K120" t="s">
        <v>995</v>
      </c>
      <c r="L120" t="s">
        <v>995</v>
      </c>
      <c r="M120" t="s">
        <v>995</v>
      </c>
      <c r="N120" t="s">
        <v>995</v>
      </c>
      <c r="O120" t="s">
        <v>995</v>
      </c>
      <c r="P120" t="s">
        <v>995</v>
      </c>
      <c r="Q120" t="s">
        <v>995</v>
      </c>
      <c r="R120" t="s">
        <v>995</v>
      </c>
      <c r="S120" t="s">
        <v>995</v>
      </c>
      <c r="T120" t="s">
        <v>995</v>
      </c>
      <c r="U120" t="s">
        <v>995</v>
      </c>
      <c r="V120" t="s">
        <v>995</v>
      </c>
      <c r="W120" t="s">
        <v>995</v>
      </c>
      <c r="X120" t="s">
        <v>995</v>
      </c>
      <c r="Y120" t="s">
        <v>995</v>
      </c>
      <c r="Z120" t="s">
        <v>995</v>
      </c>
      <c r="AA120" t="s">
        <v>995</v>
      </c>
      <c r="AB120" t="s">
        <v>995</v>
      </c>
      <c r="AC120" t="s">
        <v>995</v>
      </c>
      <c r="AD120" t="s">
        <v>995</v>
      </c>
      <c r="AE120" t="s">
        <v>995</v>
      </c>
      <c r="AF120" t="s">
        <v>995</v>
      </c>
      <c r="AG120" t="s">
        <v>995</v>
      </c>
      <c r="AH120" t="s">
        <v>995</v>
      </c>
      <c r="AI120" t="s">
        <v>995</v>
      </c>
      <c r="AJ120" t="s">
        <v>995</v>
      </c>
      <c r="AK120" t="s">
        <v>995</v>
      </c>
      <c r="AL120" t="s">
        <v>995</v>
      </c>
      <c r="AM120" t="s">
        <v>995</v>
      </c>
      <c r="AN120" t="s">
        <v>995</v>
      </c>
      <c r="AO120" t="s">
        <v>995</v>
      </c>
      <c r="AP120" t="s">
        <v>995</v>
      </c>
      <c r="AQ120" s="286" t="s">
        <v>855</v>
      </c>
      <c r="AR120" s="302"/>
      <c r="AS120" s="304"/>
      <c r="AU120"/>
    </row>
    <row r="121" spans="1:47" x14ac:dyDescent="0.3">
      <c r="A121" s="285">
        <v>103326</v>
      </c>
      <c r="B121" s="286" t="s">
        <v>540</v>
      </c>
      <c r="C121" t="s">
        <v>995</v>
      </c>
      <c r="D121" t="s">
        <v>995</v>
      </c>
      <c r="E121" t="s">
        <v>995</v>
      </c>
      <c r="F121" t="s">
        <v>995</v>
      </c>
      <c r="G121" t="s">
        <v>995</v>
      </c>
      <c r="H121" t="s">
        <v>995</v>
      </c>
      <c r="I121" t="s">
        <v>995</v>
      </c>
      <c r="J121" t="s">
        <v>995</v>
      </c>
      <c r="K121" t="s">
        <v>995</v>
      </c>
      <c r="L121" t="s">
        <v>995</v>
      </c>
      <c r="M121" t="s">
        <v>995</v>
      </c>
      <c r="N121" t="s">
        <v>995</v>
      </c>
      <c r="O121" t="s">
        <v>995</v>
      </c>
      <c r="P121" t="s">
        <v>995</v>
      </c>
      <c r="Q121" t="s">
        <v>995</v>
      </c>
      <c r="R121" t="s">
        <v>995</v>
      </c>
      <c r="S121" t="s">
        <v>995</v>
      </c>
      <c r="T121" t="s">
        <v>995</v>
      </c>
      <c r="U121" t="s">
        <v>995</v>
      </c>
      <c r="V121" t="s">
        <v>995</v>
      </c>
      <c r="W121" t="s">
        <v>995</v>
      </c>
      <c r="X121" t="s">
        <v>995</v>
      </c>
      <c r="Y121" t="s">
        <v>995</v>
      </c>
      <c r="Z121" t="s">
        <v>995</v>
      </c>
      <c r="AA121" t="s">
        <v>995</v>
      </c>
      <c r="AB121" t="s">
        <v>995</v>
      </c>
      <c r="AC121" t="s">
        <v>995</v>
      </c>
      <c r="AD121" t="s">
        <v>995</v>
      </c>
      <c r="AE121" t="s">
        <v>995</v>
      </c>
      <c r="AF121" t="s">
        <v>995</v>
      </c>
      <c r="AG121" t="s">
        <v>995</v>
      </c>
      <c r="AH121" t="s">
        <v>995</v>
      </c>
      <c r="AI121" t="s">
        <v>995</v>
      </c>
      <c r="AJ121" t="s">
        <v>995</v>
      </c>
      <c r="AK121" t="s">
        <v>995</v>
      </c>
      <c r="AL121" t="s">
        <v>995</v>
      </c>
      <c r="AM121" t="s">
        <v>995</v>
      </c>
      <c r="AN121" t="s">
        <v>995</v>
      </c>
      <c r="AO121" t="s">
        <v>995</v>
      </c>
      <c r="AP121" t="s">
        <v>995</v>
      </c>
      <c r="AQ121" s="286" t="s">
        <v>855</v>
      </c>
      <c r="AR121" s="302"/>
      <c r="AS121" s="304"/>
      <c r="AU121"/>
    </row>
    <row r="122" spans="1:47" x14ac:dyDescent="0.3">
      <c r="A122" s="285">
        <v>103347</v>
      </c>
      <c r="B122" s="286" t="s">
        <v>61</v>
      </c>
      <c r="C122" t="s">
        <v>995</v>
      </c>
      <c r="D122" t="s">
        <v>995</v>
      </c>
      <c r="E122" t="s">
        <v>995</v>
      </c>
      <c r="F122" t="s">
        <v>995</v>
      </c>
      <c r="G122" t="s">
        <v>995</v>
      </c>
      <c r="H122" t="s">
        <v>995</v>
      </c>
      <c r="I122" t="s">
        <v>995</v>
      </c>
      <c r="J122" t="s">
        <v>995</v>
      </c>
      <c r="K122" t="s">
        <v>995</v>
      </c>
      <c r="L122" t="s">
        <v>995</v>
      </c>
      <c r="M122" t="s">
        <v>995</v>
      </c>
      <c r="N122" t="s">
        <v>995</v>
      </c>
      <c r="O122" t="s">
        <v>995</v>
      </c>
      <c r="P122" t="s">
        <v>995</v>
      </c>
      <c r="Q122" t="s">
        <v>995</v>
      </c>
      <c r="R122" t="s">
        <v>995</v>
      </c>
      <c r="S122" t="s">
        <v>995</v>
      </c>
      <c r="T122" t="s">
        <v>995</v>
      </c>
      <c r="U122" t="s">
        <v>995</v>
      </c>
      <c r="V122" t="s">
        <v>995</v>
      </c>
      <c r="W122" t="s">
        <v>995</v>
      </c>
      <c r="X122" t="s">
        <v>995</v>
      </c>
      <c r="Y122" t="s">
        <v>995</v>
      </c>
      <c r="Z122" t="s">
        <v>995</v>
      </c>
      <c r="AA122" t="s">
        <v>995</v>
      </c>
      <c r="AB122" t="s">
        <v>995</v>
      </c>
      <c r="AC122" t="s">
        <v>995</v>
      </c>
      <c r="AD122" t="s">
        <v>995</v>
      </c>
      <c r="AE122" t="s">
        <v>995</v>
      </c>
      <c r="AF122" t="s">
        <v>995</v>
      </c>
      <c r="AG122" t="s">
        <v>995</v>
      </c>
      <c r="AH122" t="s">
        <v>995</v>
      </c>
      <c r="AI122" t="s">
        <v>995</v>
      </c>
      <c r="AJ122" t="s">
        <v>995</v>
      </c>
      <c r="AK122" t="s">
        <v>995</v>
      </c>
      <c r="AL122" t="s">
        <v>995</v>
      </c>
      <c r="AM122" t="s">
        <v>995</v>
      </c>
      <c r="AN122" t="s">
        <v>995</v>
      </c>
      <c r="AO122" t="s">
        <v>995</v>
      </c>
      <c r="AP122" t="s">
        <v>995</v>
      </c>
      <c r="AQ122" s="286" t="s">
        <v>855</v>
      </c>
      <c r="AR122" s="302"/>
      <c r="AS122" s="304"/>
      <c r="AU122"/>
    </row>
    <row r="123" spans="1:47" ht="28.8" x14ac:dyDescent="0.3">
      <c r="A123" s="285">
        <v>103396</v>
      </c>
      <c r="B123" s="286" t="s">
        <v>67</v>
      </c>
      <c r="C123" t="s">
        <v>995</v>
      </c>
      <c r="D123" t="s">
        <v>995</v>
      </c>
      <c r="E123" t="s">
        <v>995</v>
      </c>
      <c r="F123" t="s">
        <v>995</v>
      </c>
      <c r="G123" t="s">
        <v>995</v>
      </c>
      <c r="H123" t="s">
        <v>995</v>
      </c>
      <c r="I123" t="s">
        <v>995</v>
      </c>
      <c r="J123" t="s">
        <v>995</v>
      </c>
      <c r="K123" t="s">
        <v>995</v>
      </c>
      <c r="L123" t="s">
        <v>995</v>
      </c>
      <c r="M123" t="s">
        <v>995</v>
      </c>
      <c r="N123" t="s">
        <v>995</v>
      </c>
      <c r="O123" t="s">
        <v>995</v>
      </c>
      <c r="P123" t="s">
        <v>995</v>
      </c>
      <c r="Q123" t="s">
        <v>995</v>
      </c>
      <c r="R123" t="s">
        <v>995</v>
      </c>
      <c r="S123" t="s">
        <v>995</v>
      </c>
      <c r="T123" t="s">
        <v>995</v>
      </c>
      <c r="U123" t="s">
        <v>995</v>
      </c>
      <c r="V123" t="s">
        <v>995</v>
      </c>
      <c r="W123" t="s">
        <v>995</v>
      </c>
      <c r="X123" t="s">
        <v>995</v>
      </c>
      <c r="Y123" t="s">
        <v>995</v>
      </c>
      <c r="Z123" t="s">
        <v>995</v>
      </c>
      <c r="AA123" t="s">
        <v>995</v>
      </c>
      <c r="AB123" t="s">
        <v>995</v>
      </c>
      <c r="AC123" t="s">
        <v>995</v>
      </c>
      <c r="AD123" t="s">
        <v>995</v>
      </c>
      <c r="AE123" t="s">
        <v>995</v>
      </c>
      <c r="AF123" t="s">
        <v>995</v>
      </c>
      <c r="AG123" t="s">
        <v>995</v>
      </c>
      <c r="AH123" t="s">
        <v>995</v>
      </c>
      <c r="AI123" t="s">
        <v>995</v>
      </c>
      <c r="AJ123" t="s">
        <v>995</v>
      </c>
      <c r="AK123" t="s">
        <v>995</v>
      </c>
      <c r="AL123" t="s">
        <v>995</v>
      </c>
      <c r="AM123" t="s">
        <v>995</v>
      </c>
      <c r="AN123" t="s">
        <v>995</v>
      </c>
      <c r="AO123" t="s">
        <v>995</v>
      </c>
      <c r="AP123" t="s">
        <v>995</v>
      </c>
      <c r="AQ123" s="286" t="s">
        <v>855</v>
      </c>
      <c r="AR123" s="295"/>
      <c r="AS123" s="235"/>
    </row>
    <row r="124" spans="1:47" ht="21.6" x14ac:dyDescent="0.3">
      <c r="A124" s="285">
        <v>103412</v>
      </c>
      <c r="B124" s="286" t="s">
        <v>61</v>
      </c>
      <c r="C124" t="s">
        <v>995</v>
      </c>
      <c r="D124" t="s">
        <v>995</v>
      </c>
      <c r="E124" t="s">
        <v>995</v>
      </c>
      <c r="F124" t="s">
        <v>995</v>
      </c>
      <c r="G124" t="s">
        <v>995</v>
      </c>
      <c r="H124" t="s">
        <v>995</v>
      </c>
      <c r="I124" t="s">
        <v>995</v>
      </c>
      <c r="J124" t="s">
        <v>995</v>
      </c>
      <c r="K124" t="s">
        <v>995</v>
      </c>
      <c r="L124" t="s">
        <v>995</v>
      </c>
      <c r="M124" t="s">
        <v>995</v>
      </c>
      <c r="N124" t="s">
        <v>995</v>
      </c>
      <c r="O124" t="s">
        <v>995</v>
      </c>
      <c r="P124" t="s">
        <v>995</v>
      </c>
      <c r="Q124" t="s">
        <v>995</v>
      </c>
      <c r="R124" t="s">
        <v>995</v>
      </c>
      <c r="S124" t="s">
        <v>995</v>
      </c>
      <c r="T124" t="s">
        <v>995</v>
      </c>
      <c r="U124" t="s">
        <v>995</v>
      </c>
      <c r="V124" t="s">
        <v>995</v>
      </c>
      <c r="W124" t="s">
        <v>995</v>
      </c>
      <c r="X124" t="s">
        <v>995</v>
      </c>
      <c r="Y124" t="s">
        <v>995</v>
      </c>
      <c r="Z124" t="s">
        <v>995</v>
      </c>
      <c r="AA124" t="s">
        <v>995</v>
      </c>
      <c r="AB124" t="s">
        <v>995</v>
      </c>
      <c r="AC124" t="s">
        <v>995</v>
      </c>
      <c r="AD124" t="s">
        <v>995</v>
      </c>
      <c r="AE124" t="s">
        <v>995</v>
      </c>
      <c r="AF124" t="s">
        <v>995</v>
      </c>
      <c r="AG124" t="s">
        <v>995</v>
      </c>
      <c r="AH124" t="s">
        <v>995</v>
      </c>
      <c r="AI124" t="s">
        <v>995</v>
      </c>
      <c r="AJ124" t="s">
        <v>995</v>
      </c>
      <c r="AK124" t="s">
        <v>995</v>
      </c>
      <c r="AL124" t="s">
        <v>995</v>
      </c>
      <c r="AM124" t="s">
        <v>995</v>
      </c>
      <c r="AN124" t="s">
        <v>995</v>
      </c>
      <c r="AO124" t="s">
        <v>995</v>
      </c>
      <c r="AP124" t="s">
        <v>995</v>
      </c>
      <c r="AQ124" s="286" t="s">
        <v>855</v>
      </c>
      <c r="AR124" s="295"/>
      <c r="AS124" s="235"/>
    </row>
    <row r="125" spans="1:47" x14ac:dyDescent="0.3">
      <c r="A125" s="285">
        <v>103453</v>
      </c>
      <c r="B125" s="286" t="s">
        <v>61</v>
      </c>
      <c r="C125" t="s">
        <v>995</v>
      </c>
      <c r="D125" t="s">
        <v>995</v>
      </c>
      <c r="E125" t="s">
        <v>995</v>
      </c>
      <c r="F125" t="s">
        <v>995</v>
      </c>
      <c r="G125" t="s">
        <v>995</v>
      </c>
      <c r="H125" t="s">
        <v>995</v>
      </c>
      <c r="I125" t="s">
        <v>995</v>
      </c>
      <c r="J125" t="s">
        <v>995</v>
      </c>
      <c r="K125" t="s">
        <v>995</v>
      </c>
      <c r="L125" t="s">
        <v>995</v>
      </c>
      <c r="M125" t="s">
        <v>995</v>
      </c>
      <c r="N125" t="s">
        <v>995</v>
      </c>
      <c r="O125" t="s">
        <v>995</v>
      </c>
      <c r="P125" t="s">
        <v>995</v>
      </c>
      <c r="Q125" t="s">
        <v>995</v>
      </c>
      <c r="R125" t="s">
        <v>995</v>
      </c>
      <c r="S125" t="s">
        <v>995</v>
      </c>
      <c r="T125" t="s">
        <v>995</v>
      </c>
      <c r="U125" t="s">
        <v>995</v>
      </c>
      <c r="V125" t="s">
        <v>995</v>
      </c>
      <c r="W125" t="s">
        <v>995</v>
      </c>
      <c r="X125" t="s">
        <v>995</v>
      </c>
      <c r="Y125" t="s">
        <v>995</v>
      </c>
      <c r="Z125" t="s">
        <v>995</v>
      </c>
      <c r="AA125" t="s">
        <v>995</v>
      </c>
      <c r="AB125" t="s">
        <v>995</v>
      </c>
      <c r="AC125" t="s">
        <v>995</v>
      </c>
      <c r="AD125" t="s">
        <v>995</v>
      </c>
      <c r="AE125" t="s">
        <v>995</v>
      </c>
      <c r="AF125" t="s">
        <v>995</v>
      </c>
      <c r="AG125" t="s">
        <v>995</v>
      </c>
      <c r="AH125" t="s">
        <v>995</v>
      </c>
      <c r="AI125" t="s">
        <v>995</v>
      </c>
      <c r="AJ125" t="s">
        <v>995</v>
      </c>
      <c r="AK125" t="s">
        <v>995</v>
      </c>
      <c r="AL125" t="s">
        <v>995</v>
      </c>
      <c r="AM125" t="s">
        <v>995</v>
      </c>
      <c r="AN125" t="s">
        <v>995</v>
      </c>
      <c r="AO125" t="s">
        <v>995</v>
      </c>
      <c r="AP125" t="s">
        <v>995</v>
      </c>
      <c r="AQ125" s="286" t="s">
        <v>855</v>
      </c>
      <c r="AR125" s="302"/>
      <c r="AS125" s="304"/>
      <c r="AU125"/>
    </row>
    <row r="126" spans="1:47" ht="21.6" x14ac:dyDescent="0.65">
      <c r="A126" s="285">
        <v>103463</v>
      </c>
      <c r="B126" s="286" t="s">
        <v>61</v>
      </c>
      <c r="C126" t="s">
        <v>995</v>
      </c>
      <c r="D126" t="s">
        <v>995</v>
      </c>
      <c r="E126" t="s">
        <v>995</v>
      </c>
      <c r="F126" t="s">
        <v>995</v>
      </c>
      <c r="G126" t="s">
        <v>995</v>
      </c>
      <c r="H126" t="s">
        <v>995</v>
      </c>
      <c r="I126" t="s">
        <v>995</v>
      </c>
      <c r="J126" t="s">
        <v>995</v>
      </c>
      <c r="K126" t="s">
        <v>995</v>
      </c>
      <c r="L126" t="s">
        <v>995</v>
      </c>
      <c r="M126" t="s">
        <v>995</v>
      </c>
      <c r="N126" t="s">
        <v>995</v>
      </c>
      <c r="O126" t="s">
        <v>995</v>
      </c>
      <c r="P126" t="s">
        <v>995</v>
      </c>
      <c r="Q126" t="s">
        <v>995</v>
      </c>
      <c r="R126" t="s">
        <v>995</v>
      </c>
      <c r="S126" t="s">
        <v>995</v>
      </c>
      <c r="T126" t="s">
        <v>995</v>
      </c>
      <c r="U126" t="s">
        <v>995</v>
      </c>
      <c r="V126" t="s">
        <v>995</v>
      </c>
      <c r="W126" t="s">
        <v>995</v>
      </c>
      <c r="X126" t="s">
        <v>995</v>
      </c>
      <c r="Y126" t="s">
        <v>995</v>
      </c>
      <c r="Z126" t="s">
        <v>995</v>
      </c>
      <c r="AA126" t="s">
        <v>995</v>
      </c>
      <c r="AB126" t="s">
        <v>995</v>
      </c>
      <c r="AC126" t="s">
        <v>995</v>
      </c>
      <c r="AD126" t="s">
        <v>995</v>
      </c>
      <c r="AE126" t="s">
        <v>995</v>
      </c>
      <c r="AF126" t="s">
        <v>995</v>
      </c>
      <c r="AG126" t="s">
        <v>995</v>
      </c>
      <c r="AH126" t="s">
        <v>995</v>
      </c>
      <c r="AI126" t="s">
        <v>995</v>
      </c>
      <c r="AJ126" t="s">
        <v>995</v>
      </c>
      <c r="AK126" t="s">
        <v>995</v>
      </c>
      <c r="AL126" t="s">
        <v>995</v>
      </c>
      <c r="AM126" t="s">
        <v>995</v>
      </c>
      <c r="AN126" t="s">
        <v>995</v>
      </c>
      <c r="AO126" t="s">
        <v>995</v>
      </c>
      <c r="AP126" t="s">
        <v>995</v>
      </c>
      <c r="AQ126" s="288"/>
      <c r="AR126" s="302"/>
      <c r="AS126" s="304"/>
      <c r="AU126"/>
    </row>
    <row r="127" spans="1:47" x14ac:dyDescent="0.3">
      <c r="A127" s="285">
        <v>103503</v>
      </c>
      <c r="B127" s="286" t="s">
        <v>61</v>
      </c>
      <c r="C127" t="s">
        <v>995</v>
      </c>
      <c r="D127" t="s">
        <v>995</v>
      </c>
      <c r="E127" t="s">
        <v>995</v>
      </c>
      <c r="F127" t="s">
        <v>995</v>
      </c>
      <c r="G127" t="s">
        <v>995</v>
      </c>
      <c r="H127" t="s">
        <v>995</v>
      </c>
      <c r="I127" t="s">
        <v>995</v>
      </c>
      <c r="J127" t="s">
        <v>995</v>
      </c>
      <c r="K127" t="s">
        <v>995</v>
      </c>
      <c r="L127" t="s">
        <v>995</v>
      </c>
      <c r="M127" t="s">
        <v>995</v>
      </c>
      <c r="N127" t="s">
        <v>995</v>
      </c>
      <c r="O127" t="s">
        <v>995</v>
      </c>
      <c r="P127" t="s">
        <v>995</v>
      </c>
      <c r="Q127" t="s">
        <v>995</v>
      </c>
      <c r="R127" t="s">
        <v>995</v>
      </c>
      <c r="S127" t="s">
        <v>995</v>
      </c>
      <c r="T127" t="s">
        <v>995</v>
      </c>
      <c r="U127" t="s">
        <v>995</v>
      </c>
      <c r="V127" t="s">
        <v>995</v>
      </c>
      <c r="W127" t="s">
        <v>995</v>
      </c>
      <c r="X127" t="s">
        <v>995</v>
      </c>
      <c r="Y127" t="s">
        <v>995</v>
      </c>
      <c r="Z127" t="s">
        <v>995</v>
      </c>
      <c r="AA127" t="s">
        <v>995</v>
      </c>
      <c r="AB127" t="s">
        <v>995</v>
      </c>
      <c r="AC127" t="s">
        <v>995</v>
      </c>
      <c r="AD127" t="s">
        <v>995</v>
      </c>
      <c r="AE127" t="s">
        <v>995</v>
      </c>
      <c r="AF127" t="s">
        <v>995</v>
      </c>
      <c r="AG127" t="s">
        <v>995</v>
      </c>
      <c r="AH127" t="s">
        <v>995</v>
      </c>
      <c r="AI127" t="s">
        <v>995</v>
      </c>
      <c r="AJ127" t="s">
        <v>995</v>
      </c>
      <c r="AK127" t="s">
        <v>995</v>
      </c>
      <c r="AL127" t="s">
        <v>995</v>
      </c>
      <c r="AM127" t="s">
        <v>995</v>
      </c>
      <c r="AN127" t="s">
        <v>995</v>
      </c>
      <c r="AO127" t="s">
        <v>995</v>
      </c>
      <c r="AP127" t="s">
        <v>995</v>
      </c>
      <c r="AQ127" s="286" t="s">
        <v>855</v>
      </c>
      <c r="AR127" s="302"/>
      <c r="AS127" s="304"/>
      <c r="AU127"/>
    </row>
    <row r="128" spans="1:47" x14ac:dyDescent="0.3">
      <c r="A128" s="285">
        <v>103532</v>
      </c>
      <c r="B128" s="286" t="s">
        <v>61</v>
      </c>
      <c r="C128" t="s">
        <v>995</v>
      </c>
      <c r="D128" t="s">
        <v>995</v>
      </c>
      <c r="E128" t="s">
        <v>995</v>
      </c>
      <c r="F128" t="s">
        <v>995</v>
      </c>
      <c r="G128" t="s">
        <v>995</v>
      </c>
      <c r="H128" t="s">
        <v>995</v>
      </c>
      <c r="I128" t="s">
        <v>995</v>
      </c>
      <c r="J128" t="s">
        <v>995</v>
      </c>
      <c r="K128" t="s">
        <v>995</v>
      </c>
      <c r="L128" t="s">
        <v>995</v>
      </c>
      <c r="M128" t="s">
        <v>995</v>
      </c>
      <c r="N128" t="s">
        <v>995</v>
      </c>
      <c r="O128" t="s">
        <v>995</v>
      </c>
      <c r="P128" t="s">
        <v>995</v>
      </c>
      <c r="Q128" t="s">
        <v>995</v>
      </c>
      <c r="R128" t="s">
        <v>995</v>
      </c>
      <c r="S128" t="s">
        <v>995</v>
      </c>
      <c r="T128" t="s">
        <v>995</v>
      </c>
      <c r="U128" t="s">
        <v>995</v>
      </c>
      <c r="V128" t="s">
        <v>995</v>
      </c>
      <c r="W128" t="s">
        <v>995</v>
      </c>
      <c r="X128" t="s">
        <v>995</v>
      </c>
      <c r="Y128" t="s">
        <v>995</v>
      </c>
      <c r="Z128" t="s">
        <v>995</v>
      </c>
      <c r="AA128" t="s">
        <v>995</v>
      </c>
      <c r="AB128" t="s">
        <v>995</v>
      </c>
      <c r="AC128" t="s">
        <v>995</v>
      </c>
      <c r="AD128" t="s">
        <v>995</v>
      </c>
      <c r="AE128" t="s">
        <v>995</v>
      </c>
      <c r="AF128" t="s">
        <v>995</v>
      </c>
      <c r="AG128" t="s">
        <v>995</v>
      </c>
      <c r="AH128" t="s">
        <v>995</v>
      </c>
      <c r="AI128" t="s">
        <v>995</v>
      </c>
      <c r="AJ128" t="s">
        <v>995</v>
      </c>
      <c r="AK128" t="s">
        <v>995</v>
      </c>
      <c r="AL128" t="s">
        <v>995</v>
      </c>
      <c r="AM128" t="s">
        <v>995</v>
      </c>
      <c r="AN128" t="s">
        <v>995</v>
      </c>
      <c r="AO128" t="s">
        <v>995</v>
      </c>
      <c r="AP128" t="s">
        <v>995</v>
      </c>
      <c r="AQ128" s="286" t="s">
        <v>855</v>
      </c>
      <c r="AR128" s="302"/>
      <c r="AS128" s="304"/>
      <c r="AU128"/>
    </row>
    <row r="129" spans="1:47" ht="21.6" x14ac:dyDescent="0.65">
      <c r="A129" s="285">
        <v>103564</v>
      </c>
      <c r="B129" s="286" t="s">
        <v>61</v>
      </c>
      <c r="C129" t="s">
        <v>995</v>
      </c>
      <c r="D129" t="s">
        <v>995</v>
      </c>
      <c r="E129" t="s">
        <v>995</v>
      </c>
      <c r="F129" t="s">
        <v>995</v>
      </c>
      <c r="G129" t="s">
        <v>995</v>
      </c>
      <c r="H129" t="s">
        <v>995</v>
      </c>
      <c r="I129" t="s">
        <v>995</v>
      </c>
      <c r="J129" t="s">
        <v>995</v>
      </c>
      <c r="K129" t="s">
        <v>995</v>
      </c>
      <c r="L129" t="s">
        <v>995</v>
      </c>
      <c r="M129" t="s">
        <v>226</v>
      </c>
      <c r="N129" t="s">
        <v>995</v>
      </c>
      <c r="O129" t="s">
        <v>995</v>
      </c>
      <c r="P129" t="s">
        <v>995</v>
      </c>
      <c r="Q129" t="s">
        <v>995</v>
      </c>
      <c r="R129" t="s">
        <v>995</v>
      </c>
      <c r="S129" t="s">
        <v>995</v>
      </c>
      <c r="T129" t="s">
        <v>995</v>
      </c>
      <c r="U129" t="s">
        <v>995</v>
      </c>
      <c r="V129" t="s">
        <v>995</v>
      </c>
      <c r="W129" t="s">
        <v>995</v>
      </c>
      <c r="X129" t="s">
        <v>995</v>
      </c>
      <c r="Y129" t="s">
        <v>995</v>
      </c>
      <c r="Z129" t="s">
        <v>995</v>
      </c>
      <c r="AA129" t="s">
        <v>995</v>
      </c>
      <c r="AB129" t="s">
        <v>995</v>
      </c>
      <c r="AC129" t="s">
        <v>995</v>
      </c>
      <c r="AD129" t="s">
        <v>995</v>
      </c>
      <c r="AE129" t="s">
        <v>995</v>
      </c>
      <c r="AF129" t="s">
        <v>995</v>
      </c>
      <c r="AG129" t="s">
        <v>995</v>
      </c>
      <c r="AH129" t="s">
        <v>995</v>
      </c>
      <c r="AI129" t="s">
        <v>995</v>
      </c>
      <c r="AJ129" t="s">
        <v>995</v>
      </c>
      <c r="AK129" t="s">
        <v>995</v>
      </c>
      <c r="AL129" t="s">
        <v>995</v>
      </c>
      <c r="AM129" t="s">
        <v>995</v>
      </c>
      <c r="AN129" t="s">
        <v>995</v>
      </c>
      <c r="AO129" t="s">
        <v>995</v>
      </c>
      <c r="AP129" t="s">
        <v>995</v>
      </c>
      <c r="AQ129" s="288"/>
      <c r="AR129" s="302"/>
      <c r="AS129" s="304"/>
      <c r="AU129"/>
    </row>
    <row r="130" spans="1:47" x14ac:dyDescent="0.3">
      <c r="A130" s="285">
        <v>103598</v>
      </c>
      <c r="B130" s="286" t="s">
        <v>61</v>
      </c>
      <c r="C130" t="s">
        <v>995</v>
      </c>
      <c r="D130" t="s">
        <v>995</v>
      </c>
      <c r="E130" t="s">
        <v>995</v>
      </c>
      <c r="F130" t="s">
        <v>995</v>
      </c>
      <c r="G130" t="s">
        <v>995</v>
      </c>
      <c r="H130" t="s">
        <v>995</v>
      </c>
      <c r="I130" t="s">
        <v>995</v>
      </c>
      <c r="J130" t="s">
        <v>995</v>
      </c>
      <c r="K130" t="s">
        <v>995</v>
      </c>
      <c r="L130" t="s">
        <v>995</v>
      </c>
      <c r="M130" t="s">
        <v>995</v>
      </c>
      <c r="N130" t="s">
        <v>995</v>
      </c>
      <c r="O130" t="s">
        <v>995</v>
      </c>
      <c r="P130" t="s">
        <v>995</v>
      </c>
      <c r="Q130" t="s">
        <v>995</v>
      </c>
      <c r="R130" t="s">
        <v>995</v>
      </c>
      <c r="S130" t="s">
        <v>995</v>
      </c>
      <c r="T130" t="s">
        <v>995</v>
      </c>
      <c r="U130" t="s">
        <v>995</v>
      </c>
      <c r="V130" t="s">
        <v>995</v>
      </c>
      <c r="W130" t="s">
        <v>995</v>
      </c>
      <c r="X130" t="s">
        <v>995</v>
      </c>
      <c r="Y130" t="s">
        <v>995</v>
      </c>
      <c r="Z130" t="s">
        <v>995</v>
      </c>
      <c r="AA130" t="s">
        <v>995</v>
      </c>
      <c r="AB130" t="s">
        <v>995</v>
      </c>
      <c r="AC130" t="s">
        <v>995</v>
      </c>
      <c r="AD130" t="s">
        <v>995</v>
      </c>
      <c r="AE130" t="s">
        <v>995</v>
      </c>
      <c r="AF130" t="s">
        <v>995</v>
      </c>
      <c r="AG130" t="s">
        <v>995</v>
      </c>
      <c r="AH130" t="s">
        <v>995</v>
      </c>
      <c r="AI130" t="s">
        <v>995</v>
      </c>
      <c r="AJ130" t="s">
        <v>995</v>
      </c>
      <c r="AK130" t="s">
        <v>995</v>
      </c>
      <c r="AL130" t="s">
        <v>995</v>
      </c>
      <c r="AM130" t="s">
        <v>995</v>
      </c>
      <c r="AN130" t="s">
        <v>995</v>
      </c>
      <c r="AO130" t="s">
        <v>995</v>
      </c>
      <c r="AP130" t="s">
        <v>995</v>
      </c>
      <c r="AQ130" s="286" t="s">
        <v>855</v>
      </c>
      <c r="AR130" s="302"/>
      <c r="AS130" s="304"/>
      <c r="AU130"/>
    </row>
    <row r="131" spans="1:47" x14ac:dyDescent="0.3">
      <c r="A131" s="285">
        <v>103599</v>
      </c>
      <c r="B131" s="286" t="s">
        <v>538</v>
      </c>
      <c r="C131" t="s">
        <v>995</v>
      </c>
      <c r="D131" t="s">
        <v>995</v>
      </c>
      <c r="E131" t="s">
        <v>995</v>
      </c>
      <c r="F131" t="s">
        <v>995</v>
      </c>
      <c r="G131" t="s">
        <v>995</v>
      </c>
      <c r="H131" t="s">
        <v>995</v>
      </c>
      <c r="I131" t="s">
        <v>995</v>
      </c>
      <c r="J131" t="s">
        <v>995</v>
      </c>
      <c r="K131" t="s">
        <v>995</v>
      </c>
      <c r="L131" t="s">
        <v>995</v>
      </c>
      <c r="M131" t="s">
        <v>995</v>
      </c>
      <c r="N131" t="s">
        <v>995</v>
      </c>
      <c r="O131" t="s">
        <v>995</v>
      </c>
      <c r="P131" t="s">
        <v>995</v>
      </c>
      <c r="Q131" t="s">
        <v>995</v>
      </c>
      <c r="R131" t="s">
        <v>995</v>
      </c>
      <c r="S131" t="s">
        <v>995</v>
      </c>
      <c r="T131" t="s">
        <v>995</v>
      </c>
      <c r="U131" t="s">
        <v>995</v>
      </c>
      <c r="V131" t="s">
        <v>995</v>
      </c>
      <c r="W131" t="s">
        <v>995</v>
      </c>
      <c r="X131" t="s">
        <v>995</v>
      </c>
      <c r="Y131" t="s">
        <v>995</v>
      </c>
      <c r="Z131" t="s">
        <v>995</v>
      </c>
      <c r="AA131" t="s">
        <v>995</v>
      </c>
      <c r="AB131" t="s">
        <v>995</v>
      </c>
      <c r="AC131" t="s">
        <v>995</v>
      </c>
      <c r="AD131" t="s">
        <v>995</v>
      </c>
      <c r="AE131" t="s">
        <v>995</v>
      </c>
      <c r="AF131" t="s">
        <v>995</v>
      </c>
      <c r="AG131" t="s">
        <v>995</v>
      </c>
      <c r="AH131" t="s">
        <v>995</v>
      </c>
      <c r="AI131" t="s">
        <v>995</v>
      </c>
      <c r="AJ131" t="s">
        <v>995</v>
      </c>
      <c r="AK131" t="s">
        <v>995</v>
      </c>
      <c r="AL131" t="s">
        <v>995</v>
      </c>
      <c r="AM131" t="s">
        <v>995</v>
      </c>
      <c r="AN131" t="s">
        <v>995</v>
      </c>
      <c r="AO131" t="s">
        <v>995</v>
      </c>
      <c r="AP131" t="s">
        <v>995</v>
      </c>
      <c r="AQ131" s="286" t="s">
        <v>855</v>
      </c>
      <c r="AR131" s="302"/>
      <c r="AS131" s="304"/>
      <c r="AU131"/>
    </row>
    <row r="132" spans="1:47" x14ac:dyDescent="0.3">
      <c r="A132" s="285">
        <v>103609</v>
      </c>
      <c r="B132" s="286" t="s">
        <v>61</v>
      </c>
      <c r="C132" t="s">
        <v>995</v>
      </c>
      <c r="D132" t="s">
        <v>995</v>
      </c>
      <c r="E132" t="s">
        <v>995</v>
      </c>
      <c r="F132" t="s">
        <v>995</v>
      </c>
      <c r="G132" t="s">
        <v>995</v>
      </c>
      <c r="H132" t="s">
        <v>995</v>
      </c>
      <c r="I132" t="s">
        <v>995</v>
      </c>
      <c r="J132" t="s">
        <v>995</v>
      </c>
      <c r="K132" t="s">
        <v>995</v>
      </c>
      <c r="L132" t="s">
        <v>995</v>
      </c>
      <c r="M132" t="s">
        <v>995</v>
      </c>
      <c r="N132" t="s">
        <v>995</v>
      </c>
      <c r="O132" t="s">
        <v>995</v>
      </c>
      <c r="P132" t="s">
        <v>995</v>
      </c>
      <c r="Q132" t="s">
        <v>995</v>
      </c>
      <c r="R132" t="s">
        <v>995</v>
      </c>
      <c r="S132" t="s">
        <v>995</v>
      </c>
      <c r="T132" t="s">
        <v>995</v>
      </c>
      <c r="U132" t="s">
        <v>995</v>
      </c>
      <c r="V132" t="s">
        <v>995</v>
      </c>
      <c r="W132" t="s">
        <v>995</v>
      </c>
      <c r="X132" t="s">
        <v>995</v>
      </c>
      <c r="Y132" t="s">
        <v>995</v>
      </c>
      <c r="Z132" t="s">
        <v>995</v>
      </c>
      <c r="AA132" t="s">
        <v>995</v>
      </c>
      <c r="AB132" t="s">
        <v>995</v>
      </c>
      <c r="AC132" t="s">
        <v>995</v>
      </c>
      <c r="AD132" t="s">
        <v>995</v>
      </c>
      <c r="AE132" t="s">
        <v>995</v>
      </c>
      <c r="AF132" t="s">
        <v>995</v>
      </c>
      <c r="AG132" t="s">
        <v>995</v>
      </c>
      <c r="AH132" t="s">
        <v>995</v>
      </c>
      <c r="AI132" t="s">
        <v>995</v>
      </c>
      <c r="AJ132" t="s">
        <v>995</v>
      </c>
      <c r="AK132" t="s">
        <v>995</v>
      </c>
      <c r="AL132" t="s">
        <v>995</v>
      </c>
      <c r="AM132" t="s">
        <v>995</v>
      </c>
      <c r="AN132" t="s">
        <v>995</v>
      </c>
      <c r="AO132" t="s">
        <v>995</v>
      </c>
      <c r="AP132" t="s">
        <v>995</v>
      </c>
      <c r="AQ132" s="286" t="s">
        <v>855</v>
      </c>
      <c r="AR132" s="302"/>
      <c r="AS132" s="304"/>
      <c r="AU132"/>
    </row>
    <row r="133" spans="1:47" x14ac:dyDescent="0.3">
      <c r="A133" s="285">
        <v>103655</v>
      </c>
      <c r="B133" s="286" t="s">
        <v>61</v>
      </c>
      <c r="C133" t="s">
        <v>995</v>
      </c>
      <c r="D133" t="s">
        <v>995</v>
      </c>
      <c r="E133" t="s">
        <v>995</v>
      </c>
      <c r="F133" t="s">
        <v>995</v>
      </c>
      <c r="G133" t="s">
        <v>995</v>
      </c>
      <c r="H133" t="s">
        <v>995</v>
      </c>
      <c r="I133" t="s">
        <v>995</v>
      </c>
      <c r="J133" t="s">
        <v>995</v>
      </c>
      <c r="K133" t="s">
        <v>995</v>
      </c>
      <c r="L133" t="s">
        <v>995</v>
      </c>
      <c r="M133" t="s">
        <v>995</v>
      </c>
      <c r="N133" t="s">
        <v>995</v>
      </c>
      <c r="O133" t="s">
        <v>995</v>
      </c>
      <c r="P133" t="s">
        <v>995</v>
      </c>
      <c r="Q133" t="s">
        <v>995</v>
      </c>
      <c r="R133" t="s">
        <v>995</v>
      </c>
      <c r="S133" t="s">
        <v>995</v>
      </c>
      <c r="T133" t="s">
        <v>995</v>
      </c>
      <c r="U133" t="s">
        <v>995</v>
      </c>
      <c r="V133" t="s">
        <v>995</v>
      </c>
      <c r="W133" t="s">
        <v>995</v>
      </c>
      <c r="X133" t="s">
        <v>995</v>
      </c>
      <c r="Y133" t="s">
        <v>995</v>
      </c>
      <c r="Z133" t="s">
        <v>995</v>
      </c>
      <c r="AA133" t="s">
        <v>995</v>
      </c>
      <c r="AB133" t="s">
        <v>995</v>
      </c>
      <c r="AC133" t="s">
        <v>995</v>
      </c>
      <c r="AD133" t="s">
        <v>995</v>
      </c>
      <c r="AE133" t="s">
        <v>995</v>
      </c>
      <c r="AF133" t="s">
        <v>995</v>
      </c>
      <c r="AG133" t="s">
        <v>995</v>
      </c>
      <c r="AH133" t="s">
        <v>995</v>
      </c>
      <c r="AI133" t="s">
        <v>995</v>
      </c>
      <c r="AJ133" t="s">
        <v>995</v>
      </c>
      <c r="AK133" t="s">
        <v>995</v>
      </c>
      <c r="AL133" t="s">
        <v>995</v>
      </c>
      <c r="AM133" t="s">
        <v>995</v>
      </c>
      <c r="AN133" t="s">
        <v>995</v>
      </c>
      <c r="AO133" t="s">
        <v>995</v>
      </c>
      <c r="AP133" t="s">
        <v>995</v>
      </c>
      <c r="AQ133" s="286" t="s">
        <v>855</v>
      </c>
      <c r="AR133" s="302"/>
      <c r="AS133" s="304"/>
      <c r="AU133"/>
    </row>
    <row r="134" spans="1:47" x14ac:dyDescent="0.3">
      <c r="A134" s="285">
        <v>103669</v>
      </c>
      <c r="B134" s="286" t="s">
        <v>538</v>
      </c>
      <c r="C134" t="s">
        <v>995</v>
      </c>
      <c r="D134" t="s">
        <v>995</v>
      </c>
      <c r="E134" t="s">
        <v>995</v>
      </c>
      <c r="F134" t="s">
        <v>995</v>
      </c>
      <c r="G134" t="s">
        <v>995</v>
      </c>
      <c r="H134" t="s">
        <v>995</v>
      </c>
      <c r="I134" t="s">
        <v>995</v>
      </c>
      <c r="J134" t="s">
        <v>995</v>
      </c>
      <c r="K134" t="s">
        <v>995</v>
      </c>
      <c r="L134" t="s">
        <v>995</v>
      </c>
      <c r="M134" t="s">
        <v>995</v>
      </c>
      <c r="N134" t="s">
        <v>995</v>
      </c>
      <c r="O134" t="s">
        <v>995</v>
      </c>
      <c r="P134" t="s">
        <v>995</v>
      </c>
      <c r="Q134" t="s">
        <v>995</v>
      </c>
      <c r="R134" t="s">
        <v>995</v>
      </c>
      <c r="S134" t="s">
        <v>995</v>
      </c>
      <c r="T134" t="s">
        <v>995</v>
      </c>
      <c r="U134" t="s">
        <v>995</v>
      </c>
      <c r="V134" t="s">
        <v>995</v>
      </c>
      <c r="W134" t="s">
        <v>995</v>
      </c>
      <c r="X134" t="s">
        <v>995</v>
      </c>
      <c r="Y134" t="s">
        <v>995</v>
      </c>
      <c r="Z134" t="s">
        <v>995</v>
      </c>
      <c r="AA134" t="s">
        <v>995</v>
      </c>
      <c r="AB134" t="s">
        <v>995</v>
      </c>
      <c r="AC134" t="s">
        <v>995</v>
      </c>
      <c r="AD134" t="s">
        <v>995</v>
      </c>
      <c r="AE134" t="s">
        <v>995</v>
      </c>
      <c r="AF134" t="s">
        <v>995</v>
      </c>
      <c r="AG134" t="s">
        <v>995</v>
      </c>
      <c r="AH134" t="s">
        <v>995</v>
      </c>
      <c r="AI134" t="s">
        <v>995</v>
      </c>
      <c r="AJ134" t="s">
        <v>995</v>
      </c>
      <c r="AK134" t="s">
        <v>995</v>
      </c>
      <c r="AL134" t="s">
        <v>995</v>
      </c>
      <c r="AM134" t="s">
        <v>995</v>
      </c>
      <c r="AN134" t="s">
        <v>995</v>
      </c>
      <c r="AO134" t="s">
        <v>995</v>
      </c>
      <c r="AP134" t="s">
        <v>995</v>
      </c>
      <c r="AQ134" s="286" t="s">
        <v>855</v>
      </c>
      <c r="AR134" s="302"/>
      <c r="AS134" s="304"/>
      <c r="AU134"/>
    </row>
    <row r="135" spans="1:47" ht="21.6" x14ac:dyDescent="0.3">
      <c r="A135" s="285">
        <v>103671</v>
      </c>
      <c r="B135" s="286" t="s">
        <v>61</v>
      </c>
      <c r="C135" t="s">
        <v>225</v>
      </c>
      <c r="D135" t="s">
        <v>224</v>
      </c>
      <c r="E135" t="s">
        <v>226</v>
      </c>
      <c r="F135" t="s">
        <v>226</v>
      </c>
      <c r="G135" t="s">
        <v>224</v>
      </c>
      <c r="H135" t="s">
        <v>224</v>
      </c>
      <c r="I135" t="s">
        <v>224</v>
      </c>
      <c r="J135" t="s">
        <v>226</v>
      </c>
      <c r="K135" t="s">
        <v>224</v>
      </c>
      <c r="L135" t="s">
        <v>225</v>
      </c>
      <c r="M135" t="s">
        <v>226</v>
      </c>
      <c r="N135" t="s">
        <v>225</v>
      </c>
      <c r="O135" t="s">
        <v>224</v>
      </c>
      <c r="P135" t="s">
        <v>224</v>
      </c>
      <c r="Q135" t="s">
        <v>224</v>
      </c>
      <c r="R135" t="s">
        <v>225</v>
      </c>
      <c r="S135" t="s">
        <v>224</v>
      </c>
      <c r="T135" t="s">
        <v>226</v>
      </c>
      <c r="U135" t="s">
        <v>226</v>
      </c>
      <c r="V135" t="s">
        <v>226</v>
      </c>
      <c r="W135" t="s">
        <v>224</v>
      </c>
      <c r="X135" t="s">
        <v>224</v>
      </c>
      <c r="Y135" t="s">
        <v>224</v>
      </c>
      <c r="Z135" t="s">
        <v>224</v>
      </c>
      <c r="AA135" t="s">
        <v>226</v>
      </c>
      <c r="AB135" t="s">
        <v>224</v>
      </c>
      <c r="AC135" t="s">
        <v>224</v>
      </c>
      <c r="AD135" t="s">
        <v>224</v>
      </c>
      <c r="AE135" t="s">
        <v>224</v>
      </c>
      <c r="AF135" t="s">
        <v>225</v>
      </c>
      <c r="AG135" t="s">
        <v>226</v>
      </c>
      <c r="AH135" t="s">
        <v>224</v>
      </c>
      <c r="AI135" t="s">
        <v>224</v>
      </c>
      <c r="AJ135" t="s">
        <v>226</v>
      </c>
      <c r="AK135" t="s">
        <v>224</v>
      </c>
      <c r="AL135" t="s">
        <v>225</v>
      </c>
      <c r="AM135" t="s">
        <v>225</v>
      </c>
      <c r="AN135" t="s">
        <v>225</v>
      </c>
      <c r="AO135" t="s">
        <v>225</v>
      </c>
      <c r="AP135" t="s">
        <v>225</v>
      </c>
      <c r="AQ135" s="286" t="s">
        <v>394</v>
      </c>
      <c r="AR135" s="295"/>
      <c r="AS135" s="235"/>
    </row>
    <row r="136" spans="1:47" x14ac:dyDescent="0.3">
      <c r="A136" s="285">
        <v>103691</v>
      </c>
      <c r="B136" s="286" t="s">
        <v>538</v>
      </c>
      <c r="C136" t="s">
        <v>995</v>
      </c>
      <c r="D136" t="s">
        <v>995</v>
      </c>
      <c r="E136" t="s">
        <v>995</v>
      </c>
      <c r="F136" t="s">
        <v>995</v>
      </c>
      <c r="G136" t="s">
        <v>995</v>
      </c>
      <c r="H136" t="s">
        <v>995</v>
      </c>
      <c r="I136" t="s">
        <v>995</v>
      </c>
      <c r="J136" t="s">
        <v>995</v>
      </c>
      <c r="K136" t="s">
        <v>995</v>
      </c>
      <c r="L136" t="s">
        <v>995</v>
      </c>
      <c r="M136" t="s">
        <v>995</v>
      </c>
      <c r="N136" t="s">
        <v>995</v>
      </c>
      <c r="O136" t="s">
        <v>995</v>
      </c>
      <c r="P136" t="s">
        <v>995</v>
      </c>
      <c r="Q136" t="s">
        <v>995</v>
      </c>
      <c r="R136" t="s">
        <v>995</v>
      </c>
      <c r="S136" t="s">
        <v>995</v>
      </c>
      <c r="T136" t="s">
        <v>995</v>
      </c>
      <c r="U136" t="s">
        <v>995</v>
      </c>
      <c r="V136" t="s">
        <v>995</v>
      </c>
      <c r="W136" t="s">
        <v>995</v>
      </c>
      <c r="X136" t="s">
        <v>995</v>
      </c>
      <c r="Y136" t="s">
        <v>995</v>
      </c>
      <c r="Z136" t="s">
        <v>995</v>
      </c>
      <c r="AA136" t="s">
        <v>995</v>
      </c>
      <c r="AB136" t="s">
        <v>995</v>
      </c>
      <c r="AC136" t="s">
        <v>995</v>
      </c>
      <c r="AD136" t="s">
        <v>995</v>
      </c>
      <c r="AE136" t="s">
        <v>995</v>
      </c>
      <c r="AF136" t="s">
        <v>995</v>
      </c>
      <c r="AG136" t="s">
        <v>995</v>
      </c>
      <c r="AH136" t="s">
        <v>995</v>
      </c>
      <c r="AI136" t="s">
        <v>995</v>
      </c>
      <c r="AJ136" t="s">
        <v>995</v>
      </c>
      <c r="AK136" t="s">
        <v>995</v>
      </c>
      <c r="AL136" t="s">
        <v>995</v>
      </c>
      <c r="AM136" t="s">
        <v>995</v>
      </c>
      <c r="AN136" t="s">
        <v>995</v>
      </c>
      <c r="AO136" t="s">
        <v>995</v>
      </c>
      <c r="AP136" t="s">
        <v>995</v>
      </c>
      <c r="AQ136" s="286" t="s">
        <v>855</v>
      </c>
      <c r="AR136" s="302"/>
      <c r="AS136" s="304"/>
      <c r="AU136"/>
    </row>
    <row r="137" spans="1:47" x14ac:dyDescent="0.3">
      <c r="A137" s="285">
        <v>103696</v>
      </c>
      <c r="B137" s="286" t="s">
        <v>538</v>
      </c>
      <c r="C137" t="s">
        <v>995</v>
      </c>
      <c r="D137" t="s">
        <v>995</v>
      </c>
      <c r="E137" t="s">
        <v>995</v>
      </c>
      <c r="F137" t="s">
        <v>995</v>
      </c>
      <c r="G137" t="s">
        <v>995</v>
      </c>
      <c r="H137" t="s">
        <v>995</v>
      </c>
      <c r="I137" t="s">
        <v>995</v>
      </c>
      <c r="J137" t="s">
        <v>995</v>
      </c>
      <c r="K137" t="s">
        <v>995</v>
      </c>
      <c r="L137" t="s">
        <v>995</v>
      </c>
      <c r="M137" t="s">
        <v>995</v>
      </c>
      <c r="N137" t="s">
        <v>995</v>
      </c>
      <c r="O137" t="s">
        <v>995</v>
      </c>
      <c r="P137" t="s">
        <v>995</v>
      </c>
      <c r="Q137" t="s">
        <v>995</v>
      </c>
      <c r="R137" t="s">
        <v>995</v>
      </c>
      <c r="S137" t="s">
        <v>995</v>
      </c>
      <c r="T137" t="s">
        <v>995</v>
      </c>
      <c r="U137" t="s">
        <v>995</v>
      </c>
      <c r="V137" t="s">
        <v>995</v>
      </c>
      <c r="W137" t="s">
        <v>995</v>
      </c>
      <c r="X137" t="s">
        <v>995</v>
      </c>
      <c r="Y137" t="s">
        <v>995</v>
      </c>
      <c r="Z137" t="s">
        <v>995</v>
      </c>
      <c r="AA137" t="s">
        <v>995</v>
      </c>
      <c r="AB137" t="s">
        <v>995</v>
      </c>
      <c r="AC137" t="s">
        <v>995</v>
      </c>
      <c r="AD137" t="s">
        <v>995</v>
      </c>
      <c r="AE137" t="s">
        <v>995</v>
      </c>
      <c r="AF137" t="s">
        <v>995</v>
      </c>
      <c r="AG137" t="s">
        <v>995</v>
      </c>
      <c r="AH137" t="s">
        <v>995</v>
      </c>
      <c r="AI137" t="s">
        <v>995</v>
      </c>
      <c r="AJ137" t="s">
        <v>995</v>
      </c>
      <c r="AK137" t="s">
        <v>995</v>
      </c>
      <c r="AL137" t="s">
        <v>995</v>
      </c>
      <c r="AM137" t="s">
        <v>995</v>
      </c>
      <c r="AN137" t="s">
        <v>995</v>
      </c>
      <c r="AO137" t="s">
        <v>995</v>
      </c>
      <c r="AP137" t="s">
        <v>995</v>
      </c>
      <c r="AQ137" s="286" t="s">
        <v>855</v>
      </c>
      <c r="AR137" s="302"/>
      <c r="AS137" s="304"/>
      <c r="AU137"/>
    </row>
    <row r="138" spans="1:47" x14ac:dyDescent="0.3">
      <c r="A138" s="285">
        <v>103718</v>
      </c>
      <c r="B138" s="286" t="s">
        <v>61</v>
      </c>
      <c r="C138" t="s">
        <v>995</v>
      </c>
      <c r="D138" t="s">
        <v>995</v>
      </c>
      <c r="E138" t="s">
        <v>995</v>
      </c>
      <c r="F138" t="s">
        <v>995</v>
      </c>
      <c r="G138" t="s">
        <v>995</v>
      </c>
      <c r="H138" t="s">
        <v>995</v>
      </c>
      <c r="I138" t="s">
        <v>995</v>
      </c>
      <c r="J138" t="s">
        <v>995</v>
      </c>
      <c r="K138" t="s">
        <v>995</v>
      </c>
      <c r="L138" t="s">
        <v>995</v>
      </c>
      <c r="M138" t="s">
        <v>995</v>
      </c>
      <c r="N138" t="s">
        <v>995</v>
      </c>
      <c r="O138" t="s">
        <v>995</v>
      </c>
      <c r="P138" t="s">
        <v>995</v>
      </c>
      <c r="Q138" t="s">
        <v>995</v>
      </c>
      <c r="R138" t="s">
        <v>995</v>
      </c>
      <c r="S138" t="s">
        <v>995</v>
      </c>
      <c r="T138" t="s">
        <v>995</v>
      </c>
      <c r="U138" t="s">
        <v>995</v>
      </c>
      <c r="V138" t="s">
        <v>995</v>
      </c>
      <c r="W138" t="s">
        <v>995</v>
      </c>
      <c r="X138" t="s">
        <v>995</v>
      </c>
      <c r="Y138" t="s">
        <v>995</v>
      </c>
      <c r="Z138" t="s">
        <v>995</v>
      </c>
      <c r="AA138" t="s">
        <v>995</v>
      </c>
      <c r="AB138" t="s">
        <v>995</v>
      </c>
      <c r="AC138" t="s">
        <v>995</v>
      </c>
      <c r="AD138" t="s">
        <v>995</v>
      </c>
      <c r="AE138" t="s">
        <v>995</v>
      </c>
      <c r="AF138" t="s">
        <v>995</v>
      </c>
      <c r="AG138" t="s">
        <v>995</v>
      </c>
      <c r="AH138" t="s">
        <v>995</v>
      </c>
      <c r="AI138" t="s">
        <v>995</v>
      </c>
      <c r="AJ138" t="s">
        <v>995</v>
      </c>
      <c r="AK138" t="s">
        <v>995</v>
      </c>
      <c r="AL138" t="s">
        <v>995</v>
      </c>
      <c r="AM138" t="s">
        <v>995</v>
      </c>
      <c r="AN138" t="s">
        <v>995</v>
      </c>
      <c r="AO138" t="s">
        <v>995</v>
      </c>
      <c r="AP138" t="s">
        <v>995</v>
      </c>
      <c r="AQ138" s="286" t="s">
        <v>855</v>
      </c>
      <c r="AR138" s="302"/>
      <c r="AS138" s="304"/>
      <c r="AU138"/>
    </row>
    <row r="139" spans="1:47" ht="21.6" x14ac:dyDescent="0.3">
      <c r="A139" s="285">
        <v>103747</v>
      </c>
      <c r="B139" s="286" t="s">
        <v>61</v>
      </c>
      <c r="C139" t="s">
        <v>995</v>
      </c>
      <c r="D139" t="s">
        <v>995</v>
      </c>
      <c r="E139" t="s">
        <v>995</v>
      </c>
      <c r="F139" t="s">
        <v>995</v>
      </c>
      <c r="G139" t="s">
        <v>995</v>
      </c>
      <c r="H139" t="s">
        <v>995</v>
      </c>
      <c r="I139" t="s">
        <v>995</v>
      </c>
      <c r="J139" t="s">
        <v>995</v>
      </c>
      <c r="K139" t="s">
        <v>995</v>
      </c>
      <c r="L139" t="s">
        <v>995</v>
      </c>
      <c r="M139" t="s">
        <v>995</v>
      </c>
      <c r="N139" t="s">
        <v>995</v>
      </c>
      <c r="O139" t="s">
        <v>995</v>
      </c>
      <c r="P139" t="s">
        <v>995</v>
      </c>
      <c r="Q139" t="s">
        <v>995</v>
      </c>
      <c r="R139" t="s">
        <v>995</v>
      </c>
      <c r="S139" t="s">
        <v>995</v>
      </c>
      <c r="T139" t="s">
        <v>995</v>
      </c>
      <c r="U139" t="s">
        <v>995</v>
      </c>
      <c r="V139" t="s">
        <v>995</v>
      </c>
      <c r="W139" t="s">
        <v>995</v>
      </c>
      <c r="X139" t="s">
        <v>995</v>
      </c>
      <c r="Y139" t="s">
        <v>995</v>
      </c>
      <c r="Z139" t="s">
        <v>995</v>
      </c>
      <c r="AA139" t="s">
        <v>995</v>
      </c>
      <c r="AB139" t="s">
        <v>995</v>
      </c>
      <c r="AC139" t="s">
        <v>995</v>
      </c>
      <c r="AD139" t="s">
        <v>995</v>
      </c>
      <c r="AE139" t="s">
        <v>995</v>
      </c>
      <c r="AF139" t="s">
        <v>995</v>
      </c>
      <c r="AG139" t="s">
        <v>995</v>
      </c>
      <c r="AH139" t="s">
        <v>995</v>
      </c>
      <c r="AI139" t="s">
        <v>995</v>
      </c>
      <c r="AJ139" t="s">
        <v>995</v>
      </c>
      <c r="AK139" t="s">
        <v>995</v>
      </c>
      <c r="AL139" t="s">
        <v>995</v>
      </c>
      <c r="AM139" t="s">
        <v>995</v>
      </c>
      <c r="AN139" t="s">
        <v>995</v>
      </c>
      <c r="AO139" t="s">
        <v>995</v>
      </c>
      <c r="AP139" t="s">
        <v>995</v>
      </c>
      <c r="AQ139" s="286" t="s">
        <v>855</v>
      </c>
      <c r="AR139" s="295"/>
      <c r="AS139" s="235"/>
    </row>
    <row r="140" spans="1:47" x14ac:dyDescent="0.3">
      <c r="A140" s="285">
        <v>103784</v>
      </c>
      <c r="B140" s="286" t="s">
        <v>61</v>
      </c>
      <c r="C140" t="s">
        <v>995</v>
      </c>
      <c r="D140" t="s">
        <v>995</v>
      </c>
      <c r="E140" t="s">
        <v>995</v>
      </c>
      <c r="F140" t="s">
        <v>995</v>
      </c>
      <c r="G140" t="s">
        <v>995</v>
      </c>
      <c r="H140" t="s">
        <v>995</v>
      </c>
      <c r="I140" t="s">
        <v>995</v>
      </c>
      <c r="J140" t="s">
        <v>995</v>
      </c>
      <c r="K140" t="s">
        <v>995</v>
      </c>
      <c r="L140" t="s">
        <v>995</v>
      </c>
      <c r="M140" t="s">
        <v>995</v>
      </c>
      <c r="N140" t="s">
        <v>995</v>
      </c>
      <c r="O140" t="s">
        <v>995</v>
      </c>
      <c r="P140" t="s">
        <v>995</v>
      </c>
      <c r="Q140" t="s">
        <v>995</v>
      </c>
      <c r="R140" t="s">
        <v>995</v>
      </c>
      <c r="S140" t="s">
        <v>995</v>
      </c>
      <c r="T140" t="s">
        <v>995</v>
      </c>
      <c r="U140" t="s">
        <v>995</v>
      </c>
      <c r="V140" t="s">
        <v>995</v>
      </c>
      <c r="W140" t="s">
        <v>995</v>
      </c>
      <c r="X140" t="s">
        <v>995</v>
      </c>
      <c r="Y140" t="s">
        <v>995</v>
      </c>
      <c r="Z140" t="s">
        <v>995</v>
      </c>
      <c r="AA140" t="s">
        <v>995</v>
      </c>
      <c r="AB140" t="s">
        <v>995</v>
      </c>
      <c r="AC140" t="s">
        <v>995</v>
      </c>
      <c r="AD140" t="s">
        <v>995</v>
      </c>
      <c r="AE140" t="s">
        <v>995</v>
      </c>
      <c r="AF140" t="s">
        <v>995</v>
      </c>
      <c r="AG140" t="s">
        <v>995</v>
      </c>
      <c r="AH140" t="s">
        <v>995</v>
      </c>
      <c r="AI140" t="s">
        <v>995</v>
      </c>
      <c r="AJ140" t="s">
        <v>995</v>
      </c>
      <c r="AK140" t="s">
        <v>995</v>
      </c>
      <c r="AL140" t="s">
        <v>995</v>
      </c>
      <c r="AM140" t="s">
        <v>995</v>
      </c>
      <c r="AN140" t="s">
        <v>995</v>
      </c>
      <c r="AO140" t="s">
        <v>995</v>
      </c>
      <c r="AP140" t="s">
        <v>995</v>
      </c>
      <c r="AQ140" s="286" t="s">
        <v>855</v>
      </c>
      <c r="AR140" s="302"/>
      <c r="AS140" s="304"/>
      <c r="AU140"/>
    </row>
    <row r="141" spans="1:47" x14ac:dyDescent="0.3">
      <c r="A141" s="285">
        <v>103795</v>
      </c>
      <c r="B141" s="286" t="s">
        <v>61</v>
      </c>
      <c r="C141" t="s">
        <v>995</v>
      </c>
      <c r="D141" t="s">
        <v>995</v>
      </c>
      <c r="E141" t="s">
        <v>995</v>
      </c>
      <c r="F141" t="s">
        <v>995</v>
      </c>
      <c r="G141" t="s">
        <v>995</v>
      </c>
      <c r="H141" t="s">
        <v>995</v>
      </c>
      <c r="I141" t="s">
        <v>995</v>
      </c>
      <c r="J141" t="s">
        <v>995</v>
      </c>
      <c r="K141" t="s">
        <v>995</v>
      </c>
      <c r="L141" t="s">
        <v>995</v>
      </c>
      <c r="M141" t="s">
        <v>995</v>
      </c>
      <c r="N141" t="s">
        <v>995</v>
      </c>
      <c r="O141" t="s">
        <v>995</v>
      </c>
      <c r="P141" t="s">
        <v>995</v>
      </c>
      <c r="Q141" t="s">
        <v>995</v>
      </c>
      <c r="R141" t="s">
        <v>995</v>
      </c>
      <c r="S141" t="s">
        <v>995</v>
      </c>
      <c r="T141" t="s">
        <v>995</v>
      </c>
      <c r="U141" t="s">
        <v>995</v>
      </c>
      <c r="V141" t="s">
        <v>995</v>
      </c>
      <c r="W141" t="s">
        <v>995</v>
      </c>
      <c r="X141" t="s">
        <v>995</v>
      </c>
      <c r="Y141" t="s">
        <v>995</v>
      </c>
      <c r="Z141" t="s">
        <v>995</v>
      </c>
      <c r="AA141" t="s">
        <v>995</v>
      </c>
      <c r="AB141" t="s">
        <v>995</v>
      </c>
      <c r="AC141" t="s">
        <v>995</v>
      </c>
      <c r="AD141" t="s">
        <v>995</v>
      </c>
      <c r="AE141" t="s">
        <v>995</v>
      </c>
      <c r="AF141" t="s">
        <v>995</v>
      </c>
      <c r="AG141" t="s">
        <v>995</v>
      </c>
      <c r="AH141" t="s">
        <v>995</v>
      </c>
      <c r="AI141" t="s">
        <v>995</v>
      </c>
      <c r="AJ141" t="s">
        <v>995</v>
      </c>
      <c r="AK141" t="s">
        <v>995</v>
      </c>
      <c r="AL141" t="s">
        <v>995</v>
      </c>
      <c r="AM141" t="s">
        <v>995</v>
      </c>
      <c r="AN141" t="s">
        <v>995</v>
      </c>
      <c r="AO141" t="s">
        <v>995</v>
      </c>
      <c r="AP141" t="s">
        <v>995</v>
      </c>
      <c r="AQ141" s="286" t="s">
        <v>855</v>
      </c>
      <c r="AR141" s="302"/>
      <c r="AS141" s="304"/>
      <c r="AU141"/>
    </row>
    <row r="142" spans="1:47" ht="21.6" x14ac:dyDescent="0.3">
      <c r="A142" s="285">
        <v>103815</v>
      </c>
      <c r="B142" s="286" t="s">
        <v>8485</v>
      </c>
      <c r="C142" t="s">
        <v>995</v>
      </c>
      <c r="D142" t="s">
        <v>995</v>
      </c>
      <c r="E142" t="s">
        <v>995</v>
      </c>
      <c r="F142" t="s">
        <v>995</v>
      </c>
      <c r="G142" t="s">
        <v>995</v>
      </c>
      <c r="H142" t="s">
        <v>995</v>
      </c>
      <c r="I142" t="s">
        <v>995</v>
      </c>
      <c r="J142" t="s">
        <v>995</v>
      </c>
      <c r="K142" t="s">
        <v>995</v>
      </c>
      <c r="L142" t="s">
        <v>995</v>
      </c>
      <c r="M142" t="s">
        <v>995</v>
      </c>
      <c r="N142" t="s">
        <v>995</v>
      </c>
      <c r="O142" t="s">
        <v>995</v>
      </c>
      <c r="P142" t="s">
        <v>995</v>
      </c>
      <c r="Q142" t="s">
        <v>995</v>
      </c>
      <c r="R142" t="s">
        <v>995</v>
      </c>
      <c r="S142" t="s">
        <v>995</v>
      </c>
      <c r="T142" t="s">
        <v>995</v>
      </c>
      <c r="U142" t="s">
        <v>995</v>
      </c>
      <c r="V142" t="s">
        <v>995</v>
      </c>
      <c r="W142" t="s">
        <v>995</v>
      </c>
      <c r="X142" t="s">
        <v>995</v>
      </c>
      <c r="Y142" t="s">
        <v>995</v>
      </c>
      <c r="Z142" t="s">
        <v>995</v>
      </c>
      <c r="AA142" t="s">
        <v>995</v>
      </c>
      <c r="AB142" t="s">
        <v>995</v>
      </c>
      <c r="AC142" t="s">
        <v>995</v>
      </c>
      <c r="AD142" t="s">
        <v>995</v>
      </c>
      <c r="AE142" t="s">
        <v>995</v>
      </c>
      <c r="AF142" t="s">
        <v>995</v>
      </c>
      <c r="AG142" t="s">
        <v>995</v>
      </c>
      <c r="AH142" t="s">
        <v>995</v>
      </c>
      <c r="AI142" t="s">
        <v>995</v>
      </c>
      <c r="AJ142" t="s">
        <v>995</v>
      </c>
      <c r="AK142" t="s">
        <v>995</v>
      </c>
      <c r="AL142" t="s">
        <v>995</v>
      </c>
      <c r="AM142" t="s">
        <v>995</v>
      </c>
      <c r="AN142" t="s">
        <v>995</v>
      </c>
      <c r="AO142" t="s">
        <v>995</v>
      </c>
      <c r="AP142" t="s">
        <v>995</v>
      </c>
      <c r="AQ142" s="286" t="s">
        <v>855</v>
      </c>
      <c r="AR142" s="295"/>
      <c r="AS142" s="235"/>
    </row>
    <row r="143" spans="1:47" x14ac:dyDescent="0.3">
      <c r="A143" s="285">
        <v>103838</v>
      </c>
      <c r="B143" s="286" t="s">
        <v>61</v>
      </c>
      <c r="C143" t="s">
        <v>995</v>
      </c>
      <c r="D143" t="s">
        <v>995</v>
      </c>
      <c r="E143" t="s">
        <v>995</v>
      </c>
      <c r="F143" t="s">
        <v>995</v>
      </c>
      <c r="G143" t="s">
        <v>995</v>
      </c>
      <c r="H143" t="s">
        <v>995</v>
      </c>
      <c r="I143" t="s">
        <v>995</v>
      </c>
      <c r="J143" t="s">
        <v>995</v>
      </c>
      <c r="K143" t="s">
        <v>995</v>
      </c>
      <c r="L143" t="s">
        <v>995</v>
      </c>
      <c r="M143" t="s">
        <v>995</v>
      </c>
      <c r="N143" t="s">
        <v>995</v>
      </c>
      <c r="O143" t="s">
        <v>995</v>
      </c>
      <c r="P143" t="s">
        <v>995</v>
      </c>
      <c r="Q143" t="s">
        <v>995</v>
      </c>
      <c r="R143" t="s">
        <v>995</v>
      </c>
      <c r="S143" t="s">
        <v>995</v>
      </c>
      <c r="T143" t="s">
        <v>995</v>
      </c>
      <c r="U143" t="s">
        <v>995</v>
      </c>
      <c r="V143" t="s">
        <v>995</v>
      </c>
      <c r="W143" t="s">
        <v>995</v>
      </c>
      <c r="X143" t="s">
        <v>995</v>
      </c>
      <c r="Y143" t="s">
        <v>995</v>
      </c>
      <c r="Z143" t="s">
        <v>995</v>
      </c>
      <c r="AA143" t="s">
        <v>995</v>
      </c>
      <c r="AB143" t="s">
        <v>995</v>
      </c>
      <c r="AC143" t="s">
        <v>995</v>
      </c>
      <c r="AD143" t="s">
        <v>995</v>
      </c>
      <c r="AE143" t="s">
        <v>995</v>
      </c>
      <c r="AF143" t="s">
        <v>995</v>
      </c>
      <c r="AG143" t="s">
        <v>995</v>
      </c>
      <c r="AH143" t="s">
        <v>995</v>
      </c>
      <c r="AI143" t="s">
        <v>995</v>
      </c>
      <c r="AJ143" t="s">
        <v>995</v>
      </c>
      <c r="AK143" t="s">
        <v>995</v>
      </c>
      <c r="AL143" t="s">
        <v>995</v>
      </c>
      <c r="AM143" t="s">
        <v>995</v>
      </c>
      <c r="AN143" t="s">
        <v>995</v>
      </c>
      <c r="AO143" t="s">
        <v>995</v>
      </c>
      <c r="AP143" t="s">
        <v>995</v>
      </c>
      <c r="AQ143" s="286" t="s">
        <v>855</v>
      </c>
      <c r="AR143" s="302"/>
      <c r="AS143" s="304"/>
      <c r="AU143"/>
    </row>
    <row r="144" spans="1:47" x14ac:dyDescent="0.3">
      <c r="A144" s="285">
        <v>103882</v>
      </c>
      <c r="B144" s="286" t="s">
        <v>61</v>
      </c>
      <c r="C144" t="s">
        <v>995</v>
      </c>
      <c r="D144" t="s">
        <v>995</v>
      </c>
      <c r="E144" t="s">
        <v>995</v>
      </c>
      <c r="F144" t="s">
        <v>995</v>
      </c>
      <c r="G144" t="s">
        <v>995</v>
      </c>
      <c r="H144" t="s">
        <v>995</v>
      </c>
      <c r="I144" t="s">
        <v>995</v>
      </c>
      <c r="J144" t="s">
        <v>995</v>
      </c>
      <c r="K144" t="s">
        <v>995</v>
      </c>
      <c r="L144" t="s">
        <v>995</v>
      </c>
      <c r="M144" t="s">
        <v>995</v>
      </c>
      <c r="N144" t="s">
        <v>995</v>
      </c>
      <c r="O144" t="s">
        <v>995</v>
      </c>
      <c r="P144" t="s">
        <v>995</v>
      </c>
      <c r="Q144" t="s">
        <v>995</v>
      </c>
      <c r="R144" t="s">
        <v>995</v>
      </c>
      <c r="S144" t="s">
        <v>995</v>
      </c>
      <c r="T144" t="s">
        <v>995</v>
      </c>
      <c r="U144" t="s">
        <v>995</v>
      </c>
      <c r="V144" t="s">
        <v>995</v>
      </c>
      <c r="W144" t="s">
        <v>995</v>
      </c>
      <c r="X144" t="s">
        <v>995</v>
      </c>
      <c r="Y144" t="s">
        <v>995</v>
      </c>
      <c r="Z144" t="s">
        <v>995</v>
      </c>
      <c r="AA144" t="s">
        <v>995</v>
      </c>
      <c r="AB144" t="s">
        <v>995</v>
      </c>
      <c r="AC144" t="s">
        <v>995</v>
      </c>
      <c r="AD144" t="s">
        <v>995</v>
      </c>
      <c r="AE144" t="s">
        <v>995</v>
      </c>
      <c r="AF144" t="s">
        <v>995</v>
      </c>
      <c r="AG144" t="s">
        <v>995</v>
      </c>
      <c r="AH144" t="s">
        <v>995</v>
      </c>
      <c r="AI144" t="s">
        <v>995</v>
      </c>
      <c r="AJ144" t="s">
        <v>995</v>
      </c>
      <c r="AK144" t="s">
        <v>995</v>
      </c>
      <c r="AL144" t="s">
        <v>995</v>
      </c>
      <c r="AM144" t="s">
        <v>995</v>
      </c>
      <c r="AN144" t="s">
        <v>995</v>
      </c>
      <c r="AO144" t="s">
        <v>995</v>
      </c>
      <c r="AP144" t="s">
        <v>995</v>
      </c>
      <c r="AQ144" s="286" t="s">
        <v>855</v>
      </c>
      <c r="AR144" s="302"/>
      <c r="AS144" s="304"/>
      <c r="AU144"/>
    </row>
    <row r="145" spans="1:47" x14ac:dyDescent="0.3">
      <c r="A145" s="285">
        <v>103894</v>
      </c>
      <c r="B145" s="286" t="s">
        <v>61</v>
      </c>
      <c r="C145" t="s">
        <v>995</v>
      </c>
      <c r="D145" t="s">
        <v>995</v>
      </c>
      <c r="E145" t="s">
        <v>995</v>
      </c>
      <c r="F145" t="s">
        <v>995</v>
      </c>
      <c r="G145" t="s">
        <v>995</v>
      </c>
      <c r="H145" t="s">
        <v>995</v>
      </c>
      <c r="I145" t="s">
        <v>995</v>
      </c>
      <c r="J145" t="s">
        <v>995</v>
      </c>
      <c r="K145" t="s">
        <v>995</v>
      </c>
      <c r="L145" t="s">
        <v>995</v>
      </c>
      <c r="M145" t="s">
        <v>995</v>
      </c>
      <c r="N145" t="s">
        <v>995</v>
      </c>
      <c r="O145" t="s">
        <v>995</v>
      </c>
      <c r="P145" t="s">
        <v>995</v>
      </c>
      <c r="Q145" t="s">
        <v>995</v>
      </c>
      <c r="R145" t="s">
        <v>995</v>
      </c>
      <c r="S145" t="s">
        <v>995</v>
      </c>
      <c r="T145" t="s">
        <v>995</v>
      </c>
      <c r="U145" t="s">
        <v>995</v>
      </c>
      <c r="V145" t="s">
        <v>995</v>
      </c>
      <c r="W145" t="s">
        <v>995</v>
      </c>
      <c r="X145" t="s">
        <v>995</v>
      </c>
      <c r="Y145" t="s">
        <v>995</v>
      </c>
      <c r="Z145" t="s">
        <v>995</v>
      </c>
      <c r="AA145" t="s">
        <v>995</v>
      </c>
      <c r="AB145" t="s">
        <v>995</v>
      </c>
      <c r="AC145" t="s">
        <v>995</v>
      </c>
      <c r="AD145" t="s">
        <v>995</v>
      </c>
      <c r="AE145" t="s">
        <v>995</v>
      </c>
      <c r="AF145" t="s">
        <v>995</v>
      </c>
      <c r="AG145" t="s">
        <v>995</v>
      </c>
      <c r="AH145" t="s">
        <v>995</v>
      </c>
      <c r="AI145" t="s">
        <v>995</v>
      </c>
      <c r="AJ145" t="s">
        <v>995</v>
      </c>
      <c r="AK145" t="s">
        <v>995</v>
      </c>
      <c r="AL145" t="s">
        <v>995</v>
      </c>
      <c r="AM145" t="s">
        <v>995</v>
      </c>
      <c r="AN145" t="s">
        <v>995</v>
      </c>
      <c r="AO145" t="s">
        <v>995</v>
      </c>
      <c r="AP145" t="s">
        <v>995</v>
      </c>
      <c r="AQ145" s="286" t="s">
        <v>855</v>
      </c>
      <c r="AR145" s="302"/>
      <c r="AS145" s="304"/>
      <c r="AU145"/>
    </row>
    <row r="146" spans="1:47" x14ac:dyDescent="0.3">
      <c r="A146" s="285">
        <v>103927</v>
      </c>
      <c r="B146" s="286" t="s">
        <v>61</v>
      </c>
      <c r="C146" t="s">
        <v>995</v>
      </c>
      <c r="D146" t="s">
        <v>995</v>
      </c>
      <c r="E146" t="s">
        <v>995</v>
      </c>
      <c r="F146" t="s">
        <v>995</v>
      </c>
      <c r="G146" t="s">
        <v>995</v>
      </c>
      <c r="H146" t="s">
        <v>995</v>
      </c>
      <c r="I146" t="s">
        <v>995</v>
      </c>
      <c r="J146" t="s">
        <v>995</v>
      </c>
      <c r="K146" t="s">
        <v>995</v>
      </c>
      <c r="L146" t="s">
        <v>995</v>
      </c>
      <c r="M146" t="s">
        <v>995</v>
      </c>
      <c r="N146" t="s">
        <v>995</v>
      </c>
      <c r="O146" t="s">
        <v>995</v>
      </c>
      <c r="P146" t="s">
        <v>995</v>
      </c>
      <c r="Q146" t="s">
        <v>995</v>
      </c>
      <c r="R146" t="s">
        <v>995</v>
      </c>
      <c r="S146" t="s">
        <v>995</v>
      </c>
      <c r="T146" t="s">
        <v>995</v>
      </c>
      <c r="U146" t="s">
        <v>995</v>
      </c>
      <c r="V146" t="s">
        <v>995</v>
      </c>
      <c r="W146" t="s">
        <v>995</v>
      </c>
      <c r="X146" t="s">
        <v>995</v>
      </c>
      <c r="Y146" t="s">
        <v>995</v>
      </c>
      <c r="Z146" t="s">
        <v>995</v>
      </c>
      <c r="AA146" t="s">
        <v>995</v>
      </c>
      <c r="AB146" t="s">
        <v>995</v>
      </c>
      <c r="AC146" t="s">
        <v>995</v>
      </c>
      <c r="AD146" t="s">
        <v>995</v>
      </c>
      <c r="AE146" t="s">
        <v>995</v>
      </c>
      <c r="AF146" t="s">
        <v>995</v>
      </c>
      <c r="AG146" t="s">
        <v>995</v>
      </c>
      <c r="AH146" t="s">
        <v>995</v>
      </c>
      <c r="AI146" t="s">
        <v>995</v>
      </c>
      <c r="AJ146" t="s">
        <v>995</v>
      </c>
      <c r="AK146" t="s">
        <v>995</v>
      </c>
      <c r="AL146" t="s">
        <v>995</v>
      </c>
      <c r="AM146" t="s">
        <v>995</v>
      </c>
      <c r="AN146" t="s">
        <v>995</v>
      </c>
      <c r="AO146" t="s">
        <v>995</v>
      </c>
      <c r="AP146" t="s">
        <v>995</v>
      </c>
      <c r="AQ146" s="286" t="s">
        <v>855</v>
      </c>
      <c r="AR146" s="302"/>
      <c r="AS146" s="304"/>
      <c r="AU146"/>
    </row>
    <row r="147" spans="1:47" x14ac:dyDescent="0.3">
      <c r="A147" s="285">
        <v>103965</v>
      </c>
      <c r="B147" s="286" t="s">
        <v>61</v>
      </c>
      <c r="C147" t="s">
        <v>995</v>
      </c>
      <c r="D147" t="s">
        <v>995</v>
      </c>
      <c r="E147" t="s">
        <v>995</v>
      </c>
      <c r="F147" t="s">
        <v>995</v>
      </c>
      <c r="G147" t="s">
        <v>995</v>
      </c>
      <c r="H147" t="s">
        <v>995</v>
      </c>
      <c r="I147" t="s">
        <v>995</v>
      </c>
      <c r="J147" t="s">
        <v>995</v>
      </c>
      <c r="K147" t="s">
        <v>995</v>
      </c>
      <c r="L147" t="s">
        <v>995</v>
      </c>
      <c r="M147" t="s">
        <v>995</v>
      </c>
      <c r="N147" t="s">
        <v>995</v>
      </c>
      <c r="O147" t="s">
        <v>995</v>
      </c>
      <c r="P147" t="s">
        <v>995</v>
      </c>
      <c r="Q147" t="s">
        <v>995</v>
      </c>
      <c r="R147" t="s">
        <v>995</v>
      </c>
      <c r="S147" t="s">
        <v>995</v>
      </c>
      <c r="T147" t="s">
        <v>995</v>
      </c>
      <c r="U147" t="s">
        <v>995</v>
      </c>
      <c r="V147" t="s">
        <v>995</v>
      </c>
      <c r="W147" t="s">
        <v>995</v>
      </c>
      <c r="X147" t="s">
        <v>995</v>
      </c>
      <c r="Y147" t="s">
        <v>995</v>
      </c>
      <c r="Z147" t="s">
        <v>995</v>
      </c>
      <c r="AA147" t="s">
        <v>995</v>
      </c>
      <c r="AB147" t="s">
        <v>995</v>
      </c>
      <c r="AC147" t="s">
        <v>995</v>
      </c>
      <c r="AD147" t="s">
        <v>995</v>
      </c>
      <c r="AE147" t="s">
        <v>995</v>
      </c>
      <c r="AF147" t="s">
        <v>995</v>
      </c>
      <c r="AG147" t="s">
        <v>995</v>
      </c>
      <c r="AH147" t="s">
        <v>995</v>
      </c>
      <c r="AI147" t="s">
        <v>995</v>
      </c>
      <c r="AJ147" t="s">
        <v>995</v>
      </c>
      <c r="AK147" t="s">
        <v>995</v>
      </c>
      <c r="AL147" t="s">
        <v>995</v>
      </c>
      <c r="AM147" t="s">
        <v>995</v>
      </c>
      <c r="AN147" t="s">
        <v>995</v>
      </c>
      <c r="AO147" t="s">
        <v>995</v>
      </c>
      <c r="AP147" t="s">
        <v>995</v>
      </c>
      <c r="AQ147" s="286" t="s">
        <v>855</v>
      </c>
      <c r="AR147" s="302"/>
      <c r="AS147" s="304"/>
      <c r="AU147"/>
    </row>
    <row r="148" spans="1:47" ht="21.6" x14ac:dyDescent="0.65">
      <c r="A148" s="285">
        <v>103966</v>
      </c>
      <c r="B148" s="286" t="s">
        <v>61</v>
      </c>
      <c r="C148" t="s">
        <v>225</v>
      </c>
      <c r="D148" t="s">
        <v>225</v>
      </c>
      <c r="E148" t="s">
        <v>225</v>
      </c>
      <c r="F148" t="s">
        <v>225</v>
      </c>
      <c r="G148" t="s">
        <v>224</v>
      </c>
      <c r="H148" t="s">
        <v>225</v>
      </c>
      <c r="I148" t="s">
        <v>224</v>
      </c>
      <c r="J148" t="s">
        <v>224</v>
      </c>
      <c r="K148" t="s">
        <v>225</v>
      </c>
      <c r="L148" t="s">
        <v>224</v>
      </c>
      <c r="M148" t="s">
        <v>995</v>
      </c>
      <c r="N148" t="s">
        <v>224</v>
      </c>
      <c r="O148" t="s">
        <v>224</v>
      </c>
      <c r="P148" t="s">
        <v>224</v>
      </c>
      <c r="Q148" t="s">
        <v>224</v>
      </c>
      <c r="R148" t="s">
        <v>226</v>
      </c>
      <c r="S148" t="s">
        <v>224</v>
      </c>
      <c r="T148" t="s">
        <v>224</v>
      </c>
      <c r="U148" t="s">
        <v>226</v>
      </c>
      <c r="V148" t="s">
        <v>224</v>
      </c>
      <c r="W148" t="s">
        <v>226</v>
      </c>
      <c r="X148" t="s">
        <v>224</v>
      </c>
      <c r="Y148" t="s">
        <v>224</v>
      </c>
      <c r="Z148" t="s">
        <v>225</v>
      </c>
      <c r="AA148" t="s">
        <v>226</v>
      </c>
      <c r="AB148" t="s">
        <v>226</v>
      </c>
      <c r="AC148" t="s">
        <v>224</v>
      </c>
      <c r="AD148" t="s">
        <v>224</v>
      </c>
      <c r="AE148" t="s">
        <v>224</v>
      </c>
      <c r="AF148" t="s">
        <v>224</v>
      </c>
      <c r="AG148" t="s">
        <v>225</v>
      </c>
      <c r="AH148" t="s">
        <v>225</v>
      </c>
      <c r="AI148" t="s">
        <v>225</v>
      </c>
      <c r="AJ148" t="s">
        <v>225</v>
      </c>
      <c r="AK148" t="s">
        <v>225</v>
      </c>
      <c r="AL148" t="s">
        <v>225</v>
      </c>
      <c r="AM148" t="s">
        <v>225</v>
      </c>
      <c r="AN148" t="s">
        <v>225</v>
      </c>
      <c r="AO148" t="s">
        <v>225</v>
      </c>
      <c r="AP148" t="s">
        <v>225</v>
      </c>
      <c r="AQ148" s="288"/>
      <c r="AR148" s="302"/>
      <c r="AS148" s="304"/>
      <c r="AU148"/>
    </row>
    <row r="149" spans="1:47" x14ac:dyDescent="0.3">
      <c r="A149" s="285">
        <v>103967</v>
      </c>
      <c r="B149" s="286" t="s">
        <v>61</v>
      </c>
      <c r="C149" t="s">
        <v>995</v>
      </c>
      <c r="D149" t="s">
        <v>995</v>
      </c>
      <c r="E149" t="s">
        <v>995</v>
      </c>
      <c r="F149" t="s">
        <v>995</v>
      </c>
      <c r="G149" t="s">
        <v>995</v>
      </c>
      <c r="H149" t="s">
        <v>995</v>
      </c>
      <c r="I149" t="s">
        <v>995</v>
      </c>
      <c r="J149" t="s">
        <v>995</v>
      </c>
      <c r="K149" t="s">
        <v>995</v>
      </c>
      <c r="L149" t="s">
        <v>995</v>
      </c>
      <c r="M149" t="s">
        <v>995</v>
      </c>
      <c r="N149" t="s">
        <v>995</v>
      </c>
      <c r="O149" t="s">
        <v>995</v>
      </c>
      <c r="P149" t="s">
        <v>995</v>
      </c>
      <c r="Q149" t="s">
        <v>995</v>
      </c>
      <c r="R149" t="s">
        <v>995</v>
      </c>
      <c r="S149" t="s">
        <v>995</v>
      </c>
      <c r="T149" t="s">
        <v>995</v>
      </c>
      <c r="U149" t="s">
        <v>995</v>
      </c>
      <c r="V149" t="s">
        <v>995</v>
      </c>
      <c r="W149" t="s">
        <v>995</v>
      </c>
      <c r="X149" t="s">
        <v>995</v>
      </c>
      <c r="Y149" t="s">
        <v>995</v>
      </c>
      <c r="Z149" t="s">
        <v>995</v>
      </c>
      <c r="AA149" t="s">
        <v>995</v>
      </c>
      <c r="AB149" t="s">
        <v>995</v>
      </c>
      <c r="AC149" t="s">
        <v>995</v>
      </c>
      <c r="AD149" t="s">
        <v>995</v>
      </c>
      <c r="AE149" t="s">
        <v>995</v>
      </c>
      <c r="AF149" t="s">
        <v>995</v>
      </c>
      <c r="AG149" t="s">
        <v>995</v>
      </c>
      <c r="AH149" t="s">
        <v>995</v>
      </c>
      <c r="AI149" t="s">
        <v>995</v>
      </c>
      <c r="AJ149" t="s">
        <v>995</v>
      </c>
      <c r="AK149" t="s">
        <v>995</v>
      </c>
      <c r="AL149" t="s">
        <v>995</v>
      </c>
      <c r="AM149" t="s">
        <v>995</v>
      </c>
      <c r="AN149" t="s">
        <v>995</v>
      </c>
      <c r="AO149" t="s">
        <v>995</v>
      </c>
      <c r="AP149" t="s">
        <v>995</v>
      </c>
      <c r="AQ149" s="286" t="s">
        <v>855</v>
      </c>
      <c r="AR149" s="302"/>
      <c r="AS149" s="304"/>
      <c r="AU149"/>
    </row>
    <row r="150" spans="1:47" x14ac:dyDescent="0.3">
      <c r="A150" s="285">
        <v>103985</v>
      </c>
      <c r="B150" s="286" t="s">
        <v>538</v>
      </c>
      <c r="C150" t="s">
        <v>995</v>
      </c>
      <c r="D150" t="s">
        <v>995</v>
      </c>
      <c r="E150" t="s">
        <v>995</v>
      </c>
      <c r="F150" t="s">
        <v>995</v>
      </c>
      <c r="G150" t="s">
        <v>995</v>
      </c>
      <c r="H150" t="s">
        <v>995</v>
      </c>
      <c r="I150" t="s">
        <v>995</v>
      </c>
      <c r="J150" t="s">
        <v>995</v>
      </c>
      <c r="K150" t="s">
        <v>995</v>
      </c>
      <c r="L150" t="s">
        <v>995</v>
      </c>
      <c r="M150" t="s">
        <v>995</v>
      </c>
      <c r="N150" t="s">
        <v>995</v>
      </c>
      <c r="O150" t="s">
        <v>995</v>
      </c>
      <c r="P150" t="s">
        <v>995</v>
      </c>
      <c r="Q150" t="s">
        <v>995</v>
      </c>
      <c r="R150" t="s">
        <v>995</v>
      </c>
      <c r="S150" t="s">
        <v>995</v>
      </c>
      <c r="T150" t="s">
        <v>995</v>
      </c>
      <c r="U150" t="s">
        <v>995</v>
      </c>
      <c r="V150" t="s">
        <v>995</v>
      </c>
      <c r="W150" t="s">
        <v>995</v>
      </c>
      <c r="X150" t="s">
        <v>995</v>
      </c>
      <c r="Y150" t="s">
        <v>995</v>
      </c>
      <c r="Z150" t="s">
        <v>995</v>
      </c>
      <c r="AA150" t="s">
        <v>995</v>
      </c>
      <c r="AB150" t="s">
        <v>995</v>
      </c>
      <c r="AC150" t="s">
        <v>995</v>
      </c>
      <c r="AD150" t="s">
        <v>995</v>
      </c>
      <c r="AE150" t="s">
        <v>995</v>
      </c>
      <c r="AF150" t="s">
        <v>995</v>
      </c>
      <c r="AG150" t="s">
        <v>995</v>
      </c>
      <c r="AH150" t="s">
        <v>995</v>
      </c>
      <c r="AI150" t="s">
        <v>995</v>
      </c>
      <c r="AJ150" t="s">
        <v>995</v>
      </c>
      <c r="AK150" t="s">
        <v>995</v>
      </c>
      <c r="AL150" t="s">
        <v>995</v>
      </c>
      <c r="AM150" t="s">
        <v>995</v>
      </c>
      <c r="AN150" t="s">
        <v>995</v>
      </c>
      <c r="AO150" t="s">
        <v>995</v>
      </c>
      <c r="AP150" t="s">
        <v>995</v>
      </c>
      <c r="AQ150" s="289"/>
      <c r="AR150" s="302"/>
      <c r="AS150" s="304"/>
      <c r="AU150"/>
    </row>
    <row r="151" spans="1:47" ht="28.8" x14ac:dyDescent="0.3">
      <c r="A151" s="285">
        <v>103986</v>
      </c>
      <c r="B151" s="286" t="s">
        <v>67</v>
      </c>
      <c r="C151" t="s">
        <v>995</v>
      </c>
      <c r="D151" t="s">
        <v>995</v>
      </c>
      <c r="E151" t="s">
        <v>995</v>
      </c>
      <c r="F151" t="s">
        <v>995</v>
      </c>
      <c r="G151" t="s">
        <v>995</v>
      </c>
      <c r="H151" t="s">
        <v>995</v>
      </c>
      <c r="I151" t="s">
        <v>995</v>
      </c>
      <c r="J151" t="s">
        <v>995</v>
      </c>
      <c r="K151" t="s">
        <v>995</v>
      </c>
      <c r="L151" t="s">
        <v>995</v>
      </c>
      <c r="M151" t="s">
        <v>995</v>
      </c>
      <c r="N151" t="s">
        <v>995</v>
      </c>
      <c r="O151" t="s">
        <v>995</v>
      </c>
      <c r="P151" t="s">
        <v>995</v>
      </c>
      <c r="Q151" t="s">
        <v>995</v>
      </c>
      <c r="R151" t="s">
        <v>995</v>
      </c>
      <c r="S151" t="s">
        <v>995</v>
      </c>
      <c r="T151" t="s">
        <v>995</v>
      </c>
      <c r="U151" t="s">
        <v>995</v>
      </c>
      <c r="V151" t="s">
        <v>995</v>
      </c>
      <c r="W151" t="s">
        <v>995</v>
      </c>
      <c r="X151" t="s">
        <v>995</v>
      </c>
      <c r="Y151" t="s">
        <v>995</v>
      </c>
      <c r="Z151" t="s">
        <v>995</v>
      </c>
      <c r="AA151" t="s">
        <v>995</v>
      </c>
      <c r="AB151" t="s">
        <v>995</v>
      </c>
      <c r="AC151" t="s">
        <v>995</v>
      </c>
      <c r="AD151" t="s">
        <v>995</v>
      </c>
      <c r="AE151" t="s">
        <v>995</v>
      </c>
      <c r="AF151" t="s">
        <v>995</v>
      </c>
      <c r="AG151" t="s">
        <v>995</v>
      </c>
      <c r="AH151" t="s">
        <v>995</v>
      </c>
      <c r="AI151" t="s">
        <v>995</v>
      </c>
      <c r="AJ151" t="s">
        <v>995</v>
      </c>
      <c r="AK151" t="s">
        <v>995</v>
      </c>
      <c r="AL151" t="s">
        <v>995</v>
      </c>
      <c r="AM151" t="s">
        <v>995</v>
      </c>
      <c r="AN151" t="s">
        <v>995</v>
      </c>
      <c r="AO151" t="s">
        <v>995</v>
      </c>
      <c r="AP151" t="s">
        <v>995</v>
      </c>
      <c r="AQ151" s="286" t="s">
        <v>855</v>
      </c>
      <c r="AR151" s="295"/>
      <c r="AS151" s="235"/>
    </row>
    <row r="152" spans="1:47" x14ac:dyDescent="0.3">
      <c r="A152" s="285">
        <v>104000</v>
      </c>
      <c r="B152" s="286" t="s">
        <v>61</v>
      </c>
      <c r="C152" t="s">
        <v>995</v>
      </c>
      <c r="D152" t="s">
        <v>995</v>
      </c>
      <c r="E152" t="s">
        <v>995</v>
      </c>
      <c r="F152" t="s">
        <v>995</v>
      </c>
      <c r="G152" t="s">
        <v>995</v>
      </c>
      <c r="H152" t="s">
        <v>995</v>
      </c>
      <c r="I152" t="s">
        <v>995</v>
      </c>
      <c r="J152" t="s">
        <v>995</v>
      </c>
      <c r="K152" t="s">
        <v>995</v>
      </c>
      <c r="L152" t="s">
        <v>995</v>
      </c>
      <c r="M152" t="s">
        <v>995</v>
      </c>
      <c r="N152" t="s">
        <v>995</v>
      </c>
      <c r="O152" t="s">
        <v>995</v>
      </c>
      <c r="P152" t="s">
        <v>995</v>
      </c>
      <c r="Q152" t="s">
        <v>995</v>
      </c>
      <c r="R152" t="s">
        <v>995</v>
      </c>
      <c r="S152" t="s">
        <v>995</v>
      </c>
      <c r="T152" t="s">
        <v>995</v>
      </c>
      <c r="U152" t="s">
        <v>995</v>
      </c>
      <c r="V152" t="s">
        <v>995</v>
      </c>
      <c r="W152" t="s">
        <v>995</v>
      </c>
      <c r="X152" t="s">
        <v>995</v>
      </c>
      <c r="Y152" t="s">
        <v>995</v>
      </c>
      <c r="Z152" t="s">
        <v>995</v>
      </c>
      <c r="AA152" t="s">
        <v>995</v>
      </c>
      <c r="AB152" t="s">
        <v>995</v>
      </c>
      <c r="AC152" t="s">
        <v>995</v>
      </c>
      <c r="AD152" t="s">
        <v>995</v>
      </c>
      <c r="AE152" t="s">
        <v>995</v>
      </c>
      <c r="AF152" t="s">
        <v>995</v>
      </c>
      <c r="AG152" t="s">
        <v>995</v>
      </c>
      <c r="AH152" t="s">
        <v>995</v>
      </c>
      <c r="AI152" t="s">
        <v>995</v>
      </c>
      <c r="AJ152" t="s">
        <v>995</v>
      </c>
      <c r="AK152" t="s">
        <v>995</v>
      </c>
      <c r="AL152" t="s">
        <v>995</v>
      </c>
      <c r="AM152" t="s">
        <v>995</v>
      </c>
      <c r="AN152" t="s">
        <v>995</v>
      </c>
      <c r="AO152" t="s">
        <v>995</v>
      </c>
      <c r="AP152" t="s">
        <v>995</v>
      </c>
      <c r="AQ152" s="286" t="s">
        <v>855</v>
      </c>
      <c r="AR152" s="302"/>
      <c r="AS152" s="304"/>
      <c r="AU152"/>
    </row>
    <row r="153" spans="1:47" x14ac:dyDescent="0.3">
      <c r="A153" s="285">
        <v>104114</v>
      </c>
      <c r="B153" s="286" t="s">
        <v>539</v>
      </c>
      <c r="C153" t="s">
        <v>995</v>
      </c>
      <c r="D153" t="s">
        <v>995</v>
      </c>
      <c r="E153" t="s">
        <v>995</v>
      </c>
      <c r="F153" t="s">
        <v>995</v>
      </c>
      <c r="G153" t="s">
        <v>995</v>
      </c>
      <c r="H153" t="s">
        <v>995</v>
      </c>
      <c r="I153" t="s">
        <v>995</v>
      </c>
      <c r="J153" t="s">
        <v>995</v>
      </c>
      <c r="K153" t="s">
        <v>995</v>
      </c>
      <c r="L153" t="s">
        <v>995</v>
      </c>
      <c r="M153" t="s">
        <v>995</v>
      </c>
      <c r="N153" t="s">
        <v>995</v>
      </c>
      <c r="O153" t="s">
        <v>995</v>
      </c>
      <c r="P153" t="s">
        <v>995</v>
      </c>
      <c r="Q153" t="s">
        <v>995</v>
      </c>
      <c r="R153" t="s">
        <v>995</v>
      </c>
      <c r="S153" t="s">
        <v>995</v>
      </c>
      <c r="T153" t="s">
        <v>995</v>
      </c>
      <c r="U153" t="s">
        <v>995</v>
      </c>
      <c r="V153" t="s">
        <v>995</v>
      </c>
      <c r="W153" t="s">
        <v>995</v>
      </c>
      <c r="X153" t="s">
        <v>995</v>
      </c>
      <c r="Y153" t="s">
        <v>995</v>
      </c>
      <c r="Z153" t="s">
        <v>995</v>
      </c>
      <c r="AA153" t="s">
        <v>995</v>
      </c>
      <c r="AB153" t="s">
        <v>995</v>
      </c>
      <c r="AC153" t="s">
        <v>995</v>
      </c>
      <c r="AD153" t="s">
        <v>995</v>
      </c>
      <c r="AE153" t="s">
        <v>995</v>
      </c>
      <c r="AF153" t="s">
        <v>995</v>
      </c>
      <c r="AG153" t="s">
        <v>995</v>
      </c>
      <c r="AH153" t="s">
        <v>995</v>
      </c>
      <c r="AI153" t="s">
        <v>995</v>
      </c>
      <c r="AJ153" t="s">
        <v>995</v>
      </c>
      <c r="AK153" t="s">
        <v>995</v>
      </c>
      <c r="AL153" t="s">
        <v>995</v>
      </c>
      <c r="AM153" t="s">
        <v>995</v>
      </c>
      <c r="AN153" t="s">
        <v>995</v>
      </c>
      <c r="AO153" t="s">
        <v>995</v>
      </c>
      <c r="AP153" t="s">
        <v>995</v>
      </c>
      <c r="AQ153" s="286" t="s">
        <v>855</v>
      </c>
      <c r="AR153" s="302"/>
      <c r="AS153" s="304"/>
      <c r="AU153"/>
    </row>
    <row r="154" spans="1:47" ht="28.8" x14ac:dyDescent="0.3">
      <c r="A154" s="285">
        <v>104178</v>
      </c>
      <c r="B154" s="286" t="s">
        <v>67</v>
      </c>
      <c r="C154" t="s">
        <v>995</v>
      </c>
      <c r="D154" t="s">
        <v>995</v>
      </c>
      <c r="E154" t="s">
        <v>995</v>
      </c>
      <c r="F154" t="s">
        <v>995</v>
      </c>
      <c r="G154" t="s">
        <v>995</v>
      </c>
      <c r="H154" t="s">
        <v>995</v>
      </c>
      <c r="I154" t="s">
        <v>995</v>
      </c>
      <c r="J154" t="s">
        <v>995</v>
      </c>
      <c r="K154" t="s">
        <v>995</v>
      </c>
      <c r="L154" t="s">
        <v>995</v>
      </c>
      <c r="M154" t="s">
        <v>995</v>
      </c>
      <c r="N154" t="s">
        <v>995</v>
      </c>
      <c r="O154" t="s">
        <v>995</v>
      </c>
      <c r="P154" t="s">
        <v>995</v>
      </c>
      <c r="Q154" t="s">
        <v>995</v>
      </c>
      <c r="R154" t="s">
        <v>995</v>
      </c>
      <c r="S154" t="s">
        <v>995</v>
      </c>
      <c r="T154" t="s">
        <v>995</v>
      </c>
      <c r="U154" t="s">
        <v>995</v>
      </c>
      <c r="V154" t="s">
        <v>995</v>
      </c>
      <c r="W154" t="s">
        <v>995</v>
      </c>
      <c r="X154" t="s">
        <v>995</v>
      </c>
      <c r="Y154" t="s">
        <v>995</v>
      </c>
      <c r="Z154" t="s">
        <v>995</v>
      </c>
      <c r="AA154" t="s">
        <v>995</v>
      </c>
      <c r="AB154" t="s">
        <v>995</v>
      </c>
      <c r="AC154" t="s">
        <v>995</v>
      </c>
      <c r="AD154" t="s">
        <v>995</v>
      </c>
      <c r="AE154" t="s">
        <v>995</v>
      </c>
      <c r="AF154" t="s">
        <v>995</v>
      </c>
      <c r="AG154" t="s">
        <v>995</v>
      </c>
      <c r="AH154" t="s">
        <v>995</v>
      </c>
      <c r="AI154" t="s">
        <v>995</v>
      </c>
      <c r="AJ154" t="s">
        <v>995</v>
      </c>
      <c r="AK154" t="s">
        <v>995</v>
      </c>
      <c r="AL154" t="s">
        <v>995</v>
      </c>
      <c r="AM154" t="s">
        <v>995</v>
      </c>
      <c r="AN154" t="s">
        <v>995</v>
      </c>
      <c r="AO154" t="s">
        <v>995</v>
      </c>
      <c r="AP154" t="s">
        <v>995</v>
      </c>
      <c r="AQ154" s="286" t="s">
        <v>855</v>
      </c>
      <c r="AR154" s="295"/>
      <c r="AS154" s="235"/>
    </row>
    <row r="155" spans="1:47" x14ac:dyDescent="0.3">
      <c r="A155" s="285">
        <v>104234</v>
      </c>
      <c r="B155" s="286" t="s">
        <v>538</v>
      </c>
      <c r="C155" t="s">
        <v>995</v>
      </c>
      <c r="D155" t="s">
        <v>995</v>
      </c>
      <c r="E155" t="s">
        <v>995</v>
      </c>
      <c r="F155" t="s">
        <v>995</v>
      </c>
      <c r="G155" t="s">
        <v>995</v>
      </c>
      <c r="H155" t="s">
        <v>995</v>
      </c>
      <c r="I155" t="s">
        <v>995</v>
      </c>
      <c r="J155" t="s">
        <v>995</v>
      </c>
      <c r="K155" t="s">
        <v>995</v>
      </c>
      <c r="L155" t="s">
        <v>995</v>
      </c>
      <c r="M155" t="s">
        <v>995</v>
      </c>
      <c r="N155" t="s">
        <v>995</v>
      </c>
      <c r="O155" t="s">
        <v>995</v>
      </c>
      <c r="P155" t="s">
        <v>995</v>
      </c>
      <c r="Q155" t="s">
        <v>995</v>
      </c>
      <c r="R155" t="s">
        <v>995</v>
      </c>
      <c r="S155" t="s">
        <v>995</v>
      </c>
      <c r="T155" t="s">
        <v>995</v>
      </c>
      <c r="U155" t="s">
        <v>995</v>
      </c>
      <c r="V155" t="s">
        <v>995</v>
      </c>
      <c r="W155" t="s">
        <v>995</v>
      </c>
      <c r="X155" t="s">
        <v>995</v>
      </c>
      <c r="Y155" t="s">
        <v>995</v>
      </c>
      <c r="Z155" t="s">
        <v>995</v>
      </c>
      <c r="AA155" t="s">
        <v>995</v>
      </c>
      <c r="AB155" t="s">
        <v>995</v>
      </c>
      <c r="AC155" t="s">
        <v>995</v>
      </c>
      <c r="AD155" t="s">
        <v>995</v>
      </c>
      <c r="AE155" t="s">
        <v>995</v>
      </c>
      <c r="AF155" t="s">
        <v>995</v>
      </c>
      <c r="AG155" t="s">
        <v>995</v>
      </c>
      <c r="AH155" t="s">
        <v>995</v>
      </c>
      <c r="AI155" t="s">
        <v>995</v>
      </c>
      <c r="AJ155" t="s">
        <v>995</v>
      </c>
      <c r="AK155" t="s">
        <v>995</v>
      </c>
      <c r="AL155" t="s">
        <v>995</v>
      </c>
      <c r="AM155" t="s">
        <v>995</v>
      </c>
      <c r="AN155" t="s">
        <v>995</v>
      </c>
      <c r="AO155" t="s">
        <v>995</v>
      </c>
      <c r="AP155" t="s">
        <v>995</v>
      </c>
      <c r="AQ155" s="286" t="s">
        <v>855</v>
      </c>
      <c r="AR155" s="302"/>
      <c r="AS155" s="304"/>
      <c r="AU155"/>
    </row>
    <row r="156" spans="1:47" x14ac:dyDescent="0.3">
      <c r="A156" s="285">
        <v>104345</v>
      </c>
      <c r="B156" s="286" t="s">
        <v>538</v>
      </c>
      <c r="C156" t="s">
        <v>995</v>
      </c>
      <c r="D156" t="s">
        <v>995</v>
      </c>
      <c r="E156" t="s">
        <v>995</v>
      </c>
      <c r="F156" t="s">
        <v>995</v>
      </c>
      <c r="G156" t="s">
        <v>995</v>
      </c>
      <c r="H156" t="s">
        <v>995</v>
      </c>
      <c r="I156" t="s">
        <v>995</v>
      </c>
      <c r="J156" t="s">
        <v>995</v>
      </c>
      <c r="K156" t="s">
        <v>995</v>
      </c>
      <c r="L156" t="s">
        <v>995</v>
      </c>
      <c r="M156" t="s">
        <v>995</v>
      </c>
      <c r="N156" t="s">
        <v>995</v>
      </c>
      <c r="O156" t="s">
        <v>995</v>
      </c>
      <c r="P156" t="s">
        <v>995</v>
      </c>
      <c r="Q156" t="s">
        <v>995</v>
      </c>
      <c r="R156" t="s">
        <v>995</v>
      </c>
      <c r="S156" t="s">
        <v>995</v>
      </c>
      <c r="T156" t="s">
        <v>995</v>
      </c>
      <c r="U156" t="s">
        <v>995</v>
      </c>
      <c r="V156" t="s">
        <v>995</v>
      </c>
      <c r="W156" t="s">
        <v>995</v>
      </c>
      <c r="X156" t="s">
        <v>995</v>
      </c>
      <c r="Y156" t="s">
        <v>995</v>
      </c>
      <c r="Z156" t="s">
        <v>995</v>
      </c>
      <c r="AA156" t="s">
        <v>995</v>
      </c>
      <c r="AB156" t="s">
        <v>995</v>
      </c>
      <c r="AC156" t="s">
        <v>995</v>
      </c>
      <c r="AD156" t="s">
        <v>995</v>
      </c>
      <c r="AE156" t="s">
        <v>995</v>
      </c>
      <c r="AF156" t="s">
        <v>995</v>
      </c>
      <c r="AG156" t="s">
        <v>995</v>
      </c>
      <c r="AH156" t="s">
        <v>995</v>
      </c>
      <c r="AI156" t="s">
        <v>995</v>
      </c>
      <c r="AJ156" t="s">
        <v>995</v>
      </c>
      <c r="AK156" t="s">
        <v>995</v>
      </c>
      <c r="AL156" t="s">
        <v>995</v>
      </c>
      <c r="AM156" t="s">
        <v>995</v>
      </c>
      <c r="AN156" t="s">
        <v>995</v>
      </c>
      <c r="AO156" t="s">
        <v>995</v>
      </c>
      <c r="AP156" t="s">
        <v>995</v>
      </c>
      <c r="AQ156" s="286" t="s">
        <v>855</v>
      </c>
      <c r="AR156" s="302"/>
      <c r="AS156" s="304"/>
      <c r="AU156"/>
    </row>
    <row r="157" spans="1:47" x14ac:dyDescent="0.3">
      <c r="A157" s="285">
        <v>104389</v>
      </c>
      <c r="B157" s="286" t="s">
        <v>61</v>
      </c>
      <c r="C157" t="s">
        <v>995</v>
      </c>
      <c r="D157" t="s">
        <v>995</v>
      </c>
      <c r="E157" t="s">
        <v>995</v>
      </c>
      <c r="F157" t="s">
        <v>995</v>
      </c>
      <c r="G157" t="s">
        <v>995</v>
      </c>
      <c r="H157" t="s">
        <v>995</v>
      </c>
      <c r="I157" t="s">
        <v>995</v>
      </c>
      <c r="J157" t="s">
        <v>995</v>
      </c>
      <c r="K157" t="s">
        <v>995</v>
      </c>
      <c r="L157" t="s">
        <v>995</v>
      </c>
      <c r="M157" t="s">
        <v>995</v>
      </c>
      <c r="N157" t="s">
        <v>995</v>
      </c>
      <c r="O157" t="s">
        <v>995</v>
      </c>
      <c r="P157" t="s">
        <v>995</v>
      </c>
      <c r="Q157" t="s">
        <v>995</v>
      </c>
      <c r="R157" t="s">
        <v>995</v>
      </c>
      <c r="S157" t="s">
        <v>995</v>
      </c>
      <c r="T157" t="s">
        <v>995</v>
      </c>
      <c r="U157" t="s">
        <v>995</v>
      </c>
      <c r="V157" t="s">
        <v>995</v>
      </c>
      <c r="W157" t="s">
        <v>995</v>
      </c>
      <c r="X157" t="s">
        <v>995</v>
      </c>
      <c r="Y157" t="s">
        <v>995</v>
      </c>
      <c r="Z157" t="s">
        <v>995</v>
      </c>
      <c r="AA157" t="s">
        <v>995</v>
      </c>
      <c r="AB157" t="s">
        <v>995</v>
      </c>
      <c r="AC157" t="s">
        <v>995</v>
      </c>
      <c r="AD157" t="s">
        <v>995</v>
      </c>
      <c r="AE157" t="s">
        <v>995</v>
      </c>
      <c r="AF157" t="s">
        <v>995</v>
      </c>
      <c r="AG157" t="s">
        <v>995</v>
      </c>
      <c r="AH157" t="s">
        <v>995</v>
      </c>
      <c r="AI157" t="s">
        <v>995</v>
      </c>
      <c r="AJ157" t="s">
        <v>995</v>
      </c>
      <c r="AK157" t="s">
        <v>995</v>
      </c>
      <c r="AL157" t="s">
        <v>995</v>
      </c>
      <c r="AM157" t="s">
        <v>995</v>
      </c>
      <c r="AN157" t="s">
        <v>995</v>
      </c>
      <c r="AO157" t="s">
        <v>995</v>
      </c>
      <c r="AP157" t="s">
        <v>995</v>
      </c>
      <c r="AQ157" s="286" t="s">
        <v>855</v>
      </c>
      <c r="AR157" s="302"/>
      <c r="AS157" s="304"/>
      <c r="AU157"/>
    </row>
    <row r="158" spans="1:47" x14ac:dyDescent="0.3">
      <c r="A158" s="285">
        <v>104424</v>
      </c>
      <c r="B158" s="286" t="s">
        <v>61</v>
      </c>
      <c r="C158" t="s">
        <v>995</v>
      </c>
      <c r="D158" t="s">
        <v>995</v>
      </c>
      <c r="E158" t="s">
        <v>995</v>
      </c>
      <c r="F158" t="s">
        <v>995</v>
      </c>
      <c r="G158" t="s">
        <v>995</v>
      </c>
      <c r="H158" t="s">
        <v>995</v>
      </c>
      <c r="I158" t="s">
        <v>995</v>
      </c>
      <c r="J158" t="s">
        <v>995</v>
      </c>
      <c r="K158" t="s">
        <v>995</v>
      </c>
      <c r="L158" t="s">
        <v>995</v>
      </c>
      <c r="M158" t="s">
        <v>995</v>
      </c>
      <c r="N158" t="s">
        <v>995</v>
      </c>
      <c r="O158" t="s">
        <v>995</v>
      </c>
      <c r="P158" t="s">
        <v>995</v>
      </c>
      <c r="Q158" t="s">
        <v>995</v>
      </c>
      <c r="R158" t="s">
        <v>995</v>
      </c>
      <c r="S158" t="s">
        <v>995</v>
      </c>
      <c r="T158" t="s">
        <v>995</v>
      </c>
      <c r="U158" t="s">
        <v>995</v>
      </c>
      <c r="V158" t="s">
        <v>995</v>
      </c>
      <c r="W158" t="s">
        <v>995</v>
      </c>
      <c r="X158" t="s">
        <v>995</v>
      </c>
      <c r="Y158" t="s">
        <v>995</v>
      </c>
      <c r="Z158" t="s">
        <v>995</v>
      </c>
      <c r="AA158" t="s">
        <v>995</v>
      </c>
      <c r="AB158" t="s">
        <v>995</v>
      </c>
      <c r="AC158" t="s">
        <v>995</v>
      </c>
      <c r="AD158" t="s">
        <v>995</v>
      </c>
      <c r="AE158" t="s">
        <v>995</v>
      </c>
      <c r="AF158" t="s">
        <v>995</v>
      </c>
      <c r="AG158" t="s">
        <v>995</v>
      </c>
      <c r="AH158" t="s">
        <v>995</v>
      </c>
      <c r="AI158" t="s">
        <v>995</v>
      </c>
      <c r="AJ158" t="s">
        <v>995</v>
      </c>
      <c r="AK158" t="s">
        <v>995</v>
      </c>
      <c r="AL158" t="s">
        <v>995</v>
      </c>
      <c r="AM158" t="s">
        <v>995</v>
      </c>
      <c r="AN158" t="s">
        <v>995</v>
      </c>
      <c r="AO158" t="s">
        <v>995</v>
      </c>
      <c r="AP158" t="s">
        <v>995</v>
      </c>
      <c r="AQ158" s="286" t="s">
        <v>855</v>
      </c>
      <c r="AR158" s="302"/>
      <c r="AS158" s="304"/>
      <c r="AU158"/>
    </row>
    <row r="159" spans="1:47" x14ac:dyDescent="0.3">
      <c r="A159" s="285">
        <v>104449</v>
      </c>
      <c r="B159" s="286" t="s">
        <v>61</v>
      </c>
      <c r="C159" t="s">
        <v>995</v>
      </c>
      <c r="D159" t="s">
        <v>995</v>
      </c>
      <c r="E159" t="s">
        <v>995</v>
      </c>
      <c r="F159" t="s">
        <v>995</v>
      </c>
      <c r="G159" t="s">
        <v>995</v>
      </c>
      <c r="H159" t="s">
        <v>995</v>
      </c>
      <c r="I159" t="s">
        <v>995</v>
      </c>
      <c r="J159" t="s">
        <v>995</v>
      </c>
      <c r="K159" t="s">
        <v>995</v>
      </c>
      <c r="L159" t="s">
        <v>995</v>
      </c>
      <c r="M159" t="s">
        <v>995</v>
      </c>
      <c r="N159" t="s">
        <v>995</v>
      </c>
      <c r="O159" t="s">
        <v>995</v>
      </c>
      <c r="P159" t="s">
        <v>995</v>
      </c>
      <c r="Q159" t="s">
        <v>995</v>
      </c>
      <c r="R159" t="s">
        <v>995</v>
      </c>
      <c r="S159" t="s">
        <v>995</v>
      </c>
      <c r="T159" t="s">
        <v>995</v>
      </c>
      <c r="U159" t="s">
        <v>995</v>
      </c>
      <c r="V159" t="s">
        <v>995</v>
      </c>
      <c r="W159" t="s">
        <v>995</v>
      </c>
      <c r="X159" t="s">
        <v>995</v>
      </c>
      <c r="Y159" t="s">
        <v>995</v>
      </c>
      <c r="Z159" t="s">
        <v>995</v>
      </c>
      <c r="AA159" t="s">
        <v>995</v>
      </c>
      <c r="AB159" t="s">
        <v>995</v>
      </c>
      <c r="AC159" t="s">
        <v>995</v>
      </c>
      <c r="AD159" t="s">
        <v>995</v>
      </c>
      <c r="AE159" t="s">
        <v>995</v>
      </c>
      <c r="AF159" t="s">
        <v>995</v>
      </c>
      <c r="AG159" t="s">
        <v>995</v>
      </c>
      <c r="AH159" t="s">
        <v>995</v>
      </c>
      <c r="AI159" t="s">
        <v>995</v>
      </c>
      <c r="AJ159" t="s">
        <v>995</v>
      </c>
      <c r="AK159" t="s">
        <v>995</v>
      </c>
      <c r="AL159" t="s">
        <v>995</v>
      </c>
      <c r="AM159" t="s">
        <v>995</v>
      </c>
      <c r="AN159" t="s">
        <v>995</v>
      </c>
      <c r="AO159" t="s">
        <v>995</v>
      </c>
      <c r="AP159" t="s">
        <v>995</v>
      </c>
      <c r="AQ159" s="286" t="s">
        <v>855</v>
      </c>
      <c r="AR159" s="302"/>
      <c r="AS159" s="304"/>
      <c r="AU159"/>
    </row>
    <row r="160" spans="1:47" x14ac:dyDescent="0.3">
      <c r="A160" s="285">
        <v>104489</v>
      </c>
      <c r="B160" s="286" t="s">
        <v>61</v>
      </c>
      <c r="C160" t="s">
        <v>995</v>
      </c>
      <c r="D160" t="s">
        <v>995</v>
      </c>
      <c r="E160" t="s">
        <v>995</v>
      </c>
      <c r="F160" t="s">
        <v>995</v>
      </c>
      <c r="G160" t="s">
        <v>995</v>
      </c>
      <c r="H160" t="s">
        <v>995</v>
      </c>
      <c r="I160" t="s">
        <v>995</v>
      </c>
      <c r="J160" t="s">
        <v>995</v>
      </c>
      <c r="K160" t="s">
        <v>995</v>
      </c>
      <c r="L160" t="s">
        <v>995</v>
      </c>
      <c r="M160" t="s">
        <v>995</v>
      </c>
      <c r="N160" t="s">
        <v>995</v>
      </c>
      <c r="O160" t="s">
        <v>995</v>
      </c>
      <c r="P160" t="s">
        <v>995</v>
      </c>
      <c r="Q160" t="s">
        <v>995</v>
      </c>
      <c r="R160" t="s">
        <v>995</v>
      </c>
      <c r="S160" t="s">
        <v>995</v>
      </c>
      <c r="T160" t="s">
        <v>995</v>
      </c>
      <c r="U160" t="s">
        <v>995</v>
      </c>
      <c r="V160" t="s">
        <v>995</v>
      </c>
      <c r="W160" t="s">
        <v>995</v>
      </c>
      <c r="X160" t="s">
        <v>995</v>
      </c>
      <c r="Y160" t="s">
        <v>995</v>
      </c>
      <c r="Z160" t="s">
        <v>995</v>
      </c>
      <c r="AA160" t="s">
        <v>995</v>
      </c>
      <c r="AB160" t="s">
        <v>995</v>
      </c>
      <c r="AC160" t="s">
        <v>995</v>
      </c>
      <c r="AD160" t="s">
        <v>995</v>
      </c>
      <c r="AE160" t="s">
        <v>995</v>
      </c>
      <c r="AF160" t="s">
        <v>995</v>
      </c>
      <c r="AG160" t="s">
        <v>995</v>
      </c>
      <c r="AH160" t="s">
        <v>995</v>
      </c>
      <c r="AI160" t="s">
        <v>995</v>
      </c>
      <c r="AJ160" t="s">
        <v>995</v>
      </c>
      <c r="AK160" t="s">
        <v>995</v>
      </c>
      <c r="AL160" t="s">
        <v>995</v>
      </c>
      <c r="AM160" t="s">
        <v>995</v>
      </c>
      <c r="AN160" t="s">
        <v>995</v>
      </c>
      <c r="AO160" t="s">
        <v>995</v>
      </c>
      <c r="AP160" t="s">
        <v>995</v>
      </c>
      <c r="AQ160" s="286" t="s">
        <v>855</v>
      </c>
      <c r="AR160" s="302"/>
      <c r="AS160" s="304"/>
      <c r="AU160"/>
    </row>
    <row r="161" spans="1:47" x14ac:dyDescent="0.3">
      <c r="A161" s="285">
        <v>104502</v>
      </c>
      <c r="B161" s="286" t="s">
        <v>540</v>
      </c>
      <c r="C161" t="s">
        <v>995</v>
      </c>
      <c r="D161" t="s">
        <v>995</v>
      </c>
      <c r="E161" t="s">
        <v>995</v>
      </c>
      <c r="F161" t="s">
        <v>995</v>
      </c>
      <c r="G161" t="s">
        <v>995</v>
      </c>
      <c r="H161" t="s">
        <v>995</v>
      </c>
      <c r="I161" t="s">
        <v>995</v>
      </c>
      <c r="J161" t="s">
        <v>995</v>
      </c>
      <c r="K161" t="s">
        <v>995</v>
      </c>
      <c r="L161" t="s">
        <v>995</v>
      </c>
      <c r="M161" t="s">
        <v>995</v>
      </c>
      <c r="N161" t="s">
        <v>995</v>
      </c>
      <c r="O161" t="s">
        <v>995</v>
      </c>
      <c r="P161" t="s">
        <v>995</v>
      </c>
      <c r="Q161" t="s">
        <v>995</v>
      </c>
      <c r="R161" t="s">
        <v>995</v>
      </c>
      <c r="S161" t="s">
        <v>995</v>
      </c>
      <c r="T161" t="s">
        <v>995</v>
      </c>
      <c r="U161" t="s">
        <v>995</v>
      </c>
      <c r="V161" t="s">
        <v>995</v>
      </c>
      <c r="W161" t="s">
        <v>995</v>
      </c>
      <c r="X161" t="s">
        <v>995</v>
      </c>
      <c r="Y161" t="s">
        <v>995</v>
      </c>
      <c r="Z161" t="s">
        <v>995</v>
      </c>
      <c r="AA161" t="s">
        <v>995</v>
      </c>
      <c r="AB161" t="s">
        <v>995</v>
      </c>
      <c r="AC161" t="s">
        <v>995</v>
      </c>
      <c r="AD161" t="s">
        <v>995</v>
      </c>
      <c r="AE161" t="s">
        <v>995</v>
      </c>
      <c r="AF161" t="s">
        <v>995</v>
      </c>
      <c r="AG161" t="s">
        <v>995</v>
      </c>
      <c r="AH161" t="s">
        <v>995</v>
      </c>
      <c r="AI161" t="s">
        <v>995</v>
      </c>
      <c r="AJ161" t="s">
        <v>995</v>
      </c>
      <c r="AK161" t="s">
        <v>995</v>
      </c>
      <c r="AL161" t="s">
        <v>995</v>
      </c>
      <c r="AM161" t="s">
        <v>995</v>
      </c>
      <c r="AN161" t="s">
        <v>995</v>
      </c>
      <c r="AO161" t="s">
        <v>995</v>
      </c>
      <c r="AP161" t="s">
        <v>995</v>
      </c>
      <c r="AQ161" s="286" t="s">
        <v>855</v>
      </c>
      <c r="AR161" s="302"/>
      <c r="AS161" s="304"/>
      <c r="AU161"/>
    </row>
    <row r="162" spans="1:47" ht="21.6" x14ac:dyDescent="0.65">
      <c r="A162" s="285">
        <v>104577</v>
      </c>
      <c r="B162" s="286" t="s">
        <v>61</v>
      </c>
      <c r="C162" t="s">
        <v>995</v>
      </c>
      <c r="D162" t="s">
        <v>995</v>
      </c>
      <c r="E162" t="s">
        <v>995</v>
      </c>
      <c r="F162" t="s">
        <v>995</v>
      </c>
      <c r="G162" t="s">
        <v>995</v>
      </c>
      <c r="H162" t="s">
        <v>995</v>
      </c>
      <c r="I162" t="s">
        <v>995</v>
      </c>
      <c r="J162" t="s">
        <v>995</v>
      </c>
      <c r="K162" t="s">
        <v>995</v>
      </c>
      <c r="L162" t="s">
        <v>995</v>
      </c>
      <c r="M162" t="s">
        <v>995</v>
      </c>
      <c r="N162" t="s">
        <v>995</v>
      </c>
      <c r="O162" t="s">
        <v>995</v>
      </c>
      <c r="P162" t="s">
        <v>995</v>
      </c>
      <c r="Q162" t="s">
        <v>995</v>
      </c>
      <c r="R162" t="s">
        <v>995</v>
      </c>
      <c r="S162" t="s">
        <v>995</v>
      </c>
      <c r="T162" t="s">
        <v>995</v>
      </c>
      <c r="U162" t="s">
        <v>995</v>
      </c>
      <c r="V162" t="s">
        <v>995</v>
      </c>
      <c r="W162" t="s">
        <v>995</v>
      </c>
      <c r="X162" t="s">
        <v>995</v>
      </c>
      <c r="Y162" t="s">
        <v>995</v>
      </c>
      <c r="Z162" t="s">
        <v>995</v>
      </c>
      <c r="AA162" t="s">
        <v>995</v>
      </c>
      <c r="AB162" t="s">
        <v>995</v>
      </c>
      <c r="AC162" t="s">
        <v>995</v>
      </c>
      <c r="AD162" t="s">
        <v>995</v>
      </c>
      <c r="AE162" t="s">
        <v>995</v>
      </c>
      <c r="AF162" t="s">
        <v>995</v>
      </c>
      <c r="AG162" t="s">
        <v>394</v>
      </c>
      <c r="AH162" t="s">
        <v>394</v>
      </c>
      <c r="AI162" t="s">
        <v>394</v>
      </c>
      <c r="AJ162" t="s">
        <v>394</v>
      </c>
      <c r="AK162" t="s">
        <v>394</v>
      </c>
      <c r="AL162" t="s">
        <v>394</v>
      </c>
      <c r="AM162" t="s">
        <v>394</v>
      </c>
      <c r="AN162" t="s">
        <v>394</v>
      </c>
      <c r="AO162" t="s">
        <v>394</v>
      </c>
      <c r="AP162" t="s">
        <v>394</v>
      </c>
      <c r="AQ162" s="288"/>
      <c r="AR162" s="302"/>
      <c r="AS162" s="304"/>
      <c r="AU162"/>
    </row>
    <row r="163" spans="1:47" x14ac:dyDescent="0.3">
      <c r="A163" s="285">
        <v>104653</v>
      </c>
      <c r="B163" s="286" t="s">
        <v>61</v>
      </c>
      <c r="C163" t="s">
        <v>995</v>
      </c>
      <c r="D163" t="s">
        <v>995</v>
      </c>
      <c r="E163" t="s">
        <v>995</v>
      </c>
      <c r="F163" t="s">
        <v>995</v>
      </c>
      <c r="G163" t="s">
        <v>995</v>
      </c>
      <c r="H163" t="s">
        <v>995</v>
      </c>
      <c r="I163" t="s">
        <v>995</v>
      </c>
      <c r="J163" t="s">
        <v>995</v>
      </c>
      <c r="K163" t="s">
        <v>995</v>
      </c>
      <c r="L163" t="s">
        <v>995</v>
      </c>
      <c r="M163" t="s">
        <v>995</v>
      </c>
      <c r="N163" t="s">
        <v>995</v>
      </c>
      <c r="O163" t="s">
        <v>995</v>
      </c>
      <c r="P163" t="s">
        <v>995</v>
      </c>
      <c r="Q163" t="s">
        <v>995</v>
      </c>
      <c r="R163" t="s">
        <v>995</v>
      </c>
      <c r="S163" t="s">
        <v>995</v>
      </c>
      <c r="T163" t="s">
        <v>995</v>
      </c>
      <c r="U163" t="s">
        <v>995</v>
      </c>
      <c r="V163" t="s">
        <v>995</v>
      </c>
      <c r="W163" t="s">
        <v>995</v>
      </c>
      <c r="X163" t="s">
        <v>995</v>
      </c>
      <c r="Y163" t="s">
        <v>995</v>
      </c>
      <c r="Z163" t="s">
        <v>995</v>
      </c>
      <c r="AA163" t="s">
        <v>995</v>
      </c>
      <c r="AB163" t="s">
        <v>995</v>
      </c>
      <c r="AC163" t="s">
        <v>995</v>
      </c>
      <c r="AD163" t="s">
        <v>995</v>
      </c>
      <c r="AE163" t="s">
        <v>995</v>
      </c>
      <c r="AF163" t="s">
        <v>995</v>
      </c>
      <c r="AG163" t="s">
        <v>995</v>
      </c>
      <c r="AH163" t="s">
        <v>995</v>
      </c>
      <c r="AI163" t="s">
        <v>995</v>
      </c>
      <c r="AJ163" t="s">
        <v>995</v>
      </c>
      <c r="AK163" t="s">
        <v>995</v>
      </c>
      <c r="AL163" t="s">
        <v>995</v>
      </c>
      <c r="AM163" t="s">
        <v>995</v>
      </c>
      <c r="AN163" t="s">
        <v>995</v>
      </c>
      <c r="AO163" t="s">
        <v>995</v>
      </c>
      <c r="AP163" t="s">
        <v>995</v>
      </c>
      <c r="AQ163" s="286" t="s">
        <v>855</v>
      </c>
      <c r="AR163" s="302"/>
      <c r="AS163" s="304"/>
      <c r="AU163"/>
    </row>
    <row r="164" spans="1:47" ht="21.6" x14ac:dyDescent="0.3">
      <c r="A164" s="285">
        <v>104747</v>
      </c>
      <c r="B164" s="286" t="s">
        <v>61</v>
      </c>
      <c r="C164" t="s">
        <v>995</v>
      </c>
      <c r="D164" t="s">
        <v>995</v>
      </c>
      <c r="E164" t="s">
        <v>995</v>
      </c>
      <c r="F164" t="s">
        <v>995</v>
      </c>
      <c r="G164" t="s">
        <v>995</v>
      </c>
      <c r="H164" t="s">
        <v>995</v>
      </c>
      <c r="I164" t="s">
        <v>995</v>
      </c>
      <c r="J164" t="s">
        <v>995</v>
      </c>
      <c r="K164" t="s">
        <v>995</v>
      </c>
      <c r="L164" t="s">
        <v>995</v>
      </c>
      <c r="M164" t="s">
        <v>995</v>
      </c>
      <c r="N164" t="s">
        <v>995</v>
      </c>
      <c r="O164" t="s">
        <v>995</v>
      </c>
      <c r="P164" t="s">
        <v>995</v>
      </c>
      <c r="Q164" t="s">
        <v>995</v>
      </c>
      <c r="R164" t="s">
        <v>995</v>
      </c>
      <c r="S164" t="s">
        <v>995</v>
      </c>
      <c r="T164" t="s">
        <v>995</v>
      </c>
      <c r="U164" t="s">
        <v>995</v>
      </c>
      <c r="V164" t="s">
        <v>995</v>
      </c>
      <c r="W164" t="s">
        <v>995</v>
      </c>
      <c r="X164" t="s">
        <v>995</v>
      </c>
      <c r="Y164" t="s">
        <v>995</v>
      </c>
      <c r="Z164" t="s">
        <v>995</v>
      </c>
      <c r="AA164" t="s">
        <v>995</v>
      </c>
      <c r="AB164" t="s">
        <v>995</v>
      </c>
      <c r="AC164" t="s">
        <v>995</v>
      </c>
      <c r="AD164" t="s">
        <v>995</v>
      </c>
      <c r="AE164" t="s">
        <v>995</v>
      </c>
      <c r="AF164" t="s">
        <v>995</v>
      </c>
      <c r="AG164" t="s">
        <v>995</v>
      </c>
      <c r="AH164" t="s">
        <v>995</v>
      </c>
      <c r="AI164" t="s">
        <v>995</v>
      </c>
      <c r="AJ164" t="s">
        <v>995</v>
      </c>
      <c r="AK164" t="s">
        <v>995</v>
      </c>
      <c r="AL164" t="s">
        <v>995</v>
      </c>
      <c r="AM164" t="s">
        <v>995</v>
      </c>
      <c r="AN164" t="s">
        <v>995</v>
      </c>
      <c r="AO164" t="s">
        <v>995</v>
      </c>
      <c r="AP164" t="s">
        <v>995</v>
      </c>
      <c r="AQ164" s="286" t="s">
        <v>855</v>
      </c>
      <c r="AR164" s="295"/>
      <c r="AS164" s="235"/>
    </row>
    <row r="165" spans="1:47" x14ac:dyDescent="0.3">
      <c r="A165" s="285">
        <v>104749</v>
      </c>
      <c r="B165" s="286" t="s">
        <v>539</v>
      </c>
      <c r="C165">
        <v>0</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s="286" t="s">
        <v>394</v>
      </c>
      <c r="AR165" s="302"/>
      <c r="AS165" s="304"/>
      <c r="AU165"/>
    </row>
    <row r="166" spans="1:47" x14ac:dyDescent="0.3">
      <c r="A166" s="285">
        <v>104751</v>
      </c>
      <c r="B166" s="286" t="s">
        <v>61</v>
      </c>
      <c r="C166" t="s">
        <v>995</v>
      </c>
      <c r="D166" t="s">
        <v>995</v>
      </c>
      <c r="E166" t="s">
        <v>995</v>
      </c>
      <c r="F166" t="s">
        <v>995</v>
      </c>
      <c r="G166" t="s">
        <v>995</v>
      </c>
      <c r="H166" t="s">
        <v>995</v>
      </c>
      <c r="I166" t="s">
        <v>995</v>
      </c>
      <c r="J166" t="s">
        <v>995</v>
      </c>
      <c r="K166" t="s">
        <v>995</v>
      </c>
      <c r="L166" t="s">
        <v>995</v>
      </c>
      <c r="M166" t="s">
        <v>995</v>
      </c>
      <c r="N166" t="s">
        <v>995</v>
      </c>
      <c r="O166" t="s">
        <v>995</v>
      </c>
      <c r="P166" t="s">
        <v>995</v>
      </c>
      <c r="Q166" t="s">
        <v>995</v>
      </c>
      <c r="R166" t="s">
        <v>995</v>
      </c>
      <c r="S166" t="s">
        <v>995</v>
      </c>
      <c r="T166" t="s">
        <v>995</v>
      </c>
      <c r="U166" t="s">
        <v>995</v>
      </c>
      <c r="V166" t="s">
        <v>995</v>
      </c>
      <c r="W166" t="s">
        <v>995</v>
      </c>
      <c r="X166" t="s">
        <v>995</v>
      </c>
      <c r="Y166" t="s">
        <v>995</v>
      </c>
      <c r="Z166" t="s">
        <v>995</v>
      </c>
      <c r="AA166" t="s">
        <v>995</v>
      </c>
      <c r="AB166" t="s">
        <v>995</v>
      </c>
      <c r="AC166" t="s">
        <v>995</v>
      </c>
      <c r="AD166" t="s">
        <v>995</v>
      </c>
      <c r="AE166" t="s">
        <v>995</v>
      </c>
      <c r="AF166" t="s">
        <v>995</v>
      </c>
      <c r="AG166" t="s">
        <v>995</v>
      </c>
      <c r="AH166" t="s">
        <v>995</v>
      </c>
      <c r="AI166" t="s">
        <v>995</v>
      </c>
      <c r="AJ166" t="s">
        <v>995</v>
      </c>
      <c r="AK166" t="s">
        <v>995</v>
      </c>
      <c r="AL166" t="s">
        <v>995</v>
      </c>
      <c r="AM166" t="s">
        <v>995</v>
      </c>
      <c r="AN166" t="s">
        <v>995</v>
      </c>
      <c r="AO166" t="s">
        <v>995</v>
      </c>
      <c r="AP166" t="s">
        <v>995</v>
      </c>
      <c r="AQ166" s="286" t="s">
        <v>855</v>
      </c>
      <c r="AR166" s="302"/>
      <c r="AS166" s="304"/>
      <c r="AU166"/>
    </row>
    <row r="167" spans="1:47" x14ac:dyDescent="0.3">
      <c r="A167" s="285">
        <v>104769</v>
      </c>
      <c r="B167" s="286" t="s">
        <v>61</v>
      </c>
      <c r="C167" t="s">
        <v>995</v>
      </c>
      <c r="D167" t="s">
        <v>995</v>
      </c>
      <c r="E167" t="s">
        <v>995</v>
      </c>
      <c r="F167" t="s">
        <v>995</v>
      </c>
      <c r="G167" t="s">
        <v>995</v>
      </c>
      <c r="H167" t="s">
        <v>995</v>
      </c>
      <c r="I167" t="s">
        <v>995</v>
      </c>
      <c r="J167" t="s">
        <v>995</v>
      </c>
      <c r="K167" t="s">
        <v>995</v>
      </c>
      <c r="L167" t="s">
        <v>995</v>
      </c>
      <c r="M167" t="s">
        <v>995</v>
      </c>
      <c r="N167" t="s">
        <v>995</v>
      </c>
      <c r="O167" t="s">
        <v>995</v>
      </c>
      <c r="P167" t="s">
        <v>995</v>
      </c>
      <c r="Q167" t="s">
        <v>995</v>
      </c>
      <c r="R167" t="s">
        <v>995</v>
      </c>
      <c r="S167" t="s">
        <v>995</v>
      </c>
      <c r="T167" t="s">
        <v>995</v>
      </c>
      <c r="U167" t="s">
        <v>995</v>
      </c>
      <c r="V167" t="s">
        <v>995</v>
      </c>
      <c r="W167" t="s">
        <v>995</v>
      </c>
      <c r="X167" t="s">
        <v>995</v>
      </c>
      <c r="Y167" t="s">
        <v>995</v>
      </c>
      <c r="Z167" t="s">
        <v>995</v>
      </c>
      <c r="AA167" t="s">
        <v>995</v>
      </c>
      <c r="AB167" t="s">
        <v>995</v>
      </c>
      <c r="AC167" t="s">
        <v>995</v>
      </c>
      <c r="AD167" t="s">
        <v>995</v>
      </c>
      <c r="AE167" t="s">
        <v>995</v>
      </c>
      <c r="AF167" t="s">
        <v>995</v>
      </c>
      <c r="AG167" t="s">
        <v>995</v>
      </c>
      <c r="AH167" t="s">
        <v>995</v>
      </c>
      <c r="AI167" t="s">
        <v>995</v>
      </c>
      <c r="AJ167" t="s">
        <v>995</v>
      </c>
      <c r="AK167" t="s">
        <v>995</v>
      </c>
      <c r="AL167" t="s">
        <v>995</v>
      </c>
      <c r="AM167" t="s">
        <v>995</v>
      </c>
      <c r="AN167" t="s">
        <v>995</v>
      </c>
      <c r="AO167" t="s">
        <v>995</v>
      </c>
      <c r="AP167" t="s">
        <v>995</v>
      </c>
      <c r="AQ167" s="286" t="s">
        <v>855</v>
      </c>
      <c r="AR167" s="302"/>
      <c r="AS167" s="304"/>
      <c r="AU167"/>
    </row>
    <row r="168" spans="1:47" x14ac:dyDescent="0.3">
      <c r="A168" s="285">
        <v>104778</v>
      </c>
      <c r="B168" s="286" t="s">
        <v>538</v>
      </c>
      <c r="C168" t="s">
        <v>995</v>
      </c>
      <c r="D168" t="s">
        <v>995</v>
      </c>
      <c r="E168" t="s">
        <v>995</v>
      </c>
      <c r="F168" t="s">
        <v>995</v>
      </c>
      <c r="G168" t="s">
        <v>995</v>
      </c>
      <c r="H168" t="s">
        <v>995</v>
      </c>
      <c r="I168" t="s">
        <v>995</v>
      </c>
      <c r="J168" t="s">
        <v>995</v>
      </c>
      <c r="K168" t="s">
        <v>995</v>
      </c>
      <c r="L168" t="s">
        <v>995</v>
      </c>
      <c r="M168" t="s">
        <v>995</v>
      </c>
      <c r="N168" t="s">
        <v>995</v>
      </c>
      <c r="O168" t="s">
        <v>995</v>
      </c>
      <c r="P168" t="s">
        <v>995</v>
      </c>
      <c r="Q168" t="s">
        <v>995</v>
      </c>
      <c r="R168" t="s">
        <v>995</v>
      </c>
      <c r="S168" t="s">
        <v>995</v>
      </c>
      <c r="T168" t="s">
        <v>995</v>
      </c>
      <c r="U168" t="s">
        <v>995</v>
      </c>
      <c r="V168" t="s">
        <v>995</v>
      </c>
      <c r="W168" t="s">
        <v>995</v>
      </c>
      <c r="X168" t="s">
        <v>995</v>
      </c>
      <c r="Y168" t="s">
        <v>995</v>
      </c>
      <c r="Z168" t="s">
        <v>995</v>
      </c>
      <c r="AA168" t="s">
        <v>995</v>
      </c>
      <c r="AB168" t="s">
        <v>995</v>
      </c>
      <c r="AC168" t="s">
        <v>995</v>
      </c>
      <c r="AD168" t="s">
        <v>995</v>
      </c>
      <c r="AE168" t="s">
        <v>995</v>
      </c>
      <c r="AF168" t="s">
        <v>995</v>
      </c>
      <c r="AG168" t="s">
        <v>995</v>
      </c>
      <c r="AH168" t="s">
        <v>995</v>
      </c>
      <c r="AI168" t="s">
        <v>995</v>
      </c>
      <c r="AJ168" t="s">
        <v>995</v>
      </c>
      <c r="AK168" t="s">
        <v>995</v>
      </c>
      <c r="AL168" t="s">
        <v>995</v>
      </c>
      <c r="AM168" t="s">
        <v>995</v>
      </c>
      <c r="AN168" t="s">
        <v>995</v>
      </c>
      <c r="AO168" t="s">
        <v>995</v>
      </c>
      <c r="AP168" t="s">
        <v>995</v>
      </c>
      <c r="AQ168" s="286" t="s">
        <v>855</v>
      </c>
      <c r="AR168" s="302"/>
      <c r="AS168" s="304"/>
      <c r="AU168"/>
    </row>
    <row r="169" spans="1:47" ht="21.6" x14ac:dyDescent="0.3">
      <c r="A169" s="285">
        <v>104823</v>
      </c>
      <c r="B169" s="286" t="s">
        <v>61</v>
      </c>
      <c r="C169" t="s">
        <v>995</v>
      </c>
      <c r="D169" t="s">
        <v>995</v>
      </c>
      <c r="E169" t="s">
        <v>995</v>
      </c>
      <c r="F169" t="s">
        <v>995</v>
      </c>
      <c r="G169" t="s">
        <v>995</v>
      </c>
      <c r="H169" t="s">
        <v>995</v>
      </c>
      <c r="I169" t="s">
        <v>995</v>
      </c>
      <c r="J169" t="s">
        <v>995</v>
      </c>
      <c r="K169" t="s">
        <v>995</v>
      </c>
      <c r="L169" t="s">
        <v>995</v>
      </c>
      <c r="M169" t="s">
        <v>995</v>
      </c>
      <c r="N169" t="s">
        <v>995</v>
      </c>
      <c r="O169" t="s">
        <v>995</v>
      </c>
      <c r="P169" t="s">
        <v>995</v>
      </c>
      <c r="Q169" t="s">
        <v>995</v>
      </c>
      <c r="R169" t="s">
        <v>995</v>
      </c>
      <c r="S169" t="s">
        <v>995</v>
      </c>
      <c r="T169" t="s">
        <v>995</v>
      </c>
      <c r="U169" t="s">
        <v>995</v>
      </c>
      <c r="V169" t="s">
        <v>995</v>
      </c>
      <c r="W169" t="s">
        <v>995</v>
      </c>
      <c r="X169" t="s">
        <v>995</v>
      </c>
      <c r="Y169" t="s">
        <v>995</v>
      </c>
      <c r="Z169" t="s">
        <v>995</v>
      </c>
      <c r="AA169" t="s">
        <v>995</v>
      </c>
      <c r="AB169" t="s">
        <v>995</v>
      </c>
      <c r="AC169" t="s">
        <v>995</v>
      </c>
      <c r="AD169" t="s">
        <v>995</v>
      </c>
      <c r="AE169" t="s">
        <v>995</v>
      </c>
      <c r="AF169" t="s">
        <v>995</v>
      </c>
      <c r="AG169" t="s">
        <v>995</v>
      </c>
      <c r="AH169" t="s">
        <v>995</v>
      </c>
      <c r="AI169" t="s">
        <v>995</v>
      </c>
      <c r="AJ169" t="s">
        <v>995</v>
      </c>
      <c r="AK169" t="s">
        <v>995</v>
      </c>
      <c r="AL169" t="s">
        <v>995</v>
      </c>
      <c r="AM169" t="s">
        <v>995</v>
      </c>
      <c r="AN169" t="s">
        <v>995</v>
      </c>
      <c r="AO169" t="s">
        <v>995</v>
      </c>
      <c r="AP169" t="s">
        <v>995</v>
      </c>
      <c r="AQ169" s="286" t="s">
        <v>855</v>
      </c>
      <c r="AR169" s="295"/>
      <c r="AS169" s="235"/>
    </row>
    <row r="170" spans="1:47" x14ac:dyDescent="0.3">
      <c r="A170" s="285">
        <v>104836</v>
      </c>
      <c r="B170" s="286" t="s">
        <v>61</v>
      </c>
      <c r="C170" t="s">
        <v>995</v>
      </c>
      <c r="D170" t="s">
        <v>995</v>
      </c>
      <c r="E170" t="s">
        <v>995</v>
      </c>
      <c r="F170" t="s">
        <v>995</v>
      </c>
      <c r="G170" t="s">
        <v>995</v>
      </c>
      <c r="H170" t="s">
        <v>995</v>
      </c>
      <c r="I170" t="s">
        <v>995</v>
      </c>
      <c r="J170" t="s">
        <v>995</v>
      </c>
      <c r="K170" t="s">
        <v>995</v>
      </c>
      <c r="L170" t="s">
        <v>995</v>
      </c>
      <c r="M170" t="s">
        <v>995</v>
      </c>
      <c r="N170" t="s">
        <v>995</v>
      </c>
      <c r="O170" t="s">
        <v>995</v>
      </c>
      <c r="P170" t="s">
        <v>995</v>
      </c>
      <c r="Q170" t="s">
        <v>995</v>
      </c>
      <c r="R170" t="s">
        <v>995</v>
      </c>
      <c r="S170" t="s">
        <v>995</v>
      </c>
      <c r="T170" t="s">
        <v>995</v>
      </c>
      <c r="U170" t="s">
        <v>995</v>
      </c>
      <c r="V170" t="s">
        <v>995</v>
      </c>
      <c r="W170" t="s">
        <v>995</v>
      </c>
      <c r="X170" t="s">
        <v>995</v>
      </c>
      <c r="Y170" t="s">
        <v>995</v>
      </c>
      <c r="Z170" t="s">
        <v>995</v>
      </c>
      <c r="AA170" t="s">
        <v>995</v>
      </c>
      <c r="AB170" t="s">
        <v>995</v>
      </c>
      <c r="AC170" t="s">
        <v>995</v>
      </c>
      <c r="AD170" t="s">
        <v>995</v>
      </c>
      <c r="AE170" t="s">
        <v>995</v>
      </c>
      <c r="AF170" t="s">
        <v>995</v>
      </c>
      <c r="AG170" t="s">
        <v>995</v>
      </c>
      <c r="AH170" t="s">
        <v>995</v>
      </c>
      <c r="AI170" t="s">
        <v>995</v>
      </c>
      <c r="AJ170" t="s">
        <v>995</v>
      </c>
      <c r="AK170" t="s">
        <v>995</v>
      </c>
      <c r="AL170" t="s">
        <v>995</v>
      </c>
      <c r="AM170" t="s">
        <v>995</v>
      </c>
      <c r="AN170" t="s">
        <v>995</v>
      </c>
      <c r="AO170" t="s">
        <v>995</v>
      </c>
      <c r="AP170" t="s">
        <v>995</v>
      </c>
      <c r="AQ170" s="286" t="s">
        <v>855</v>
      </c>
      <c r="AR170" s="302"/>
      <c r="AS170" s="304"/>
      <c r="AU170"/>
    </row>
    <row r="171" spans="1:47" x14ac:dyDescent="0.3">
      <c r="A171" s="285">
        <v>104847</v>
      </c>
      <c r="B171" s="286" t="s">
        <v>61</v>
      </c>
      <c r="C171" t="s">
        <v>995</v>
      </c>
      <c r="D171" t="s">
        <v>995</v>
      </c>
      <c r="E171" t="s">
        <v>995</v>
      </c>
      <c r="F171" t="s">
        <v>995</v>
      </c>
      <c r="G171" t="s">
        <v>995</v>
      </c>
      <c r="H171" t="s">
        <v>995</v>
      </c>
      <c r="I171" t="s">
        <v>995</v>
      </c>
      <c r="J171" t="s">
        <v>995</v>
      </c>
      <c r="K171" t="s">
        <v>995</v>
      </c>
      <c r="L171" t="s">
        <v>995</v>
      </c>
      <c r="M171" t="s">
        <v>995</v>
      </c>
      <c r="N171" t="s">
        <v>995</v>
      </c>
      <c r="O171" t="s">
        <v>995</v>
      </c>
      <c r="P171" t="s">
        <v>995</v>
      </c>
      <c r="Q171" t="s">
        <v>995</v>
      </c>
      <c r="R171" t="s">
        <v>995</v>
      </c>
      <c r="S171" t="s">
        <v>995</v>
      </c>
      <c r="T171" t="s">
        <v>995</v>
      </c>
      <c r="U171" t="s">
        <v>995</v>
      </c>
      <c r="V171" t="s">
        <v>995</v>
      </c>
      <c r="W171" t="s">
        <v>995</v>
      </c>
      <c r="X171" t="s">
        <v>995</v>
      </c>
      <c r="Y171" t="s">
        <v>995</v>
      </c>
      <c r="Z171" t="s">
        <v>995</v>
      </c>
      <c r="AA171" t="s">
        <v>995</v>
      </c>
      <c r="AB171" t="s">
        <v>995</v>
      </c>
      <c r="AC171" t="s">
        <v>995</v>
      </c>
      <c r="AD171" t="s">
        <v>995</v>
      </c>
      <c r="AE171" t="s">
        <v>995</v>
      </c>
      <c r="AF171" t="s">
        <v>995</v>
      </c>
      <c r="AG171" t="s">
        <v>995</v>
      </c>
      <c r="AH171" t="s">
        <v>995</v>
      </c>
      <c r="AI171" t="s">
        <v>995</v>
      </c>
      <c r="AJ171" t="s">
        <v>995</v>
      </c>
      <c r="AK171" t="s">
        <v>995</v>
      </c>
      <c r="AL171" t="s">
        <v>995</v>
      </c>
      <c r="AM171" t="s">
        <v>995</v>
      </c>
      <c r="AN171" t="s">
        <v>995</v>
      </c>
      <c r="AO171" t="s">
        <v>995</v>
      </c>
      <c r="AP171" t="s">
        <v>995</v>
      </c>
      <c r="AQ171" s="286" t="s">
        <v>855</v>
      </c>
      <c r="AR171" s="302"/>
      <c r="AS171" s="304"/>
      <c r="AU171"/>
    </row>
    <row r="172" spans="1:47" ht="28.8" x14ac:dyDescent="0.3">
      <c r="A172" s="285">
        <v>104862</v>
      </c>
      <c r="B172" s="286" t="s">
        <v>541</v>
      </c>
      <c r="C172" t="s">
        <v>995</v>
      </c>
      <c r="D172" t="s">
        <v>995</v>
      </c>
      <c r="E172" t="s">
        <v>995</v>
      </c>
      <c r="F172" t="s">
        <v>995</v>
      </c>
      <c r="G172" t="s">
        <v>995</v>
      </c>
      <c r="H172" t="s">
        <v>995</v>
      </c>
      <c r="I172" t="s">
        <v>995</v>
      </c>
      <c r="J172" t="s">
        <v>995</v>
      </c>
      <c r="K172" t="s">
        <v>995</v>
      </c>
      <c r="L172" t="s">
        <v>995</v>
      </c>
      <c r="M172" t="s">
        <v>995</v>
      </c>
      <c r="N172" t="s">
        <v>995</v>
      </c>
      <c r="O172" t="s">
        <v>995</v>
      </c>
      <c r="P172" t="s">
        <v>995</v>
      </c>
      <c r="Q172" t="s">
        <v>995</v>
      </c>
      <c r="R172" t="s">
        <v>995</v>
      </c>
      <c r="S172" t="s">
        <v>995</v>
      </c>
      <c r="T172" t="s">
        <v>995</v>
      </c>
      <c r="U172" t="s">
        <v>995</v>
      </c>
      <c r="V172" t="s">
        <v>995</v>
      </c>
      <c r="W172" t="s">
        <v>995</v>
      </c>
      <c r="X172" t="s">
        <v>995</v>
      </c>
      <c r="Y172" t="s">
        <v>995</v>
      </c>
      <c r="Z172" t="s">
        <v>995</v>
      </c>
      <c r="AA172" t="s">
        <v>995</v>
      </c>
      <c r="AB172" t="s">
        <v>995</v>
      </c>
      <c r="AC172" t="s">
        <v>995</v>
      </c>
      <c r="AD172" t="s">
        <v>995</v>
      </c>
      <c r="AE172" t="s">
        <v>995</v>
      </c>
      <c r="AF172" t="s">
        <v>995</v>
      </c>
      <c r="AG172" t="s">
        <v>995</v>
      </c>
      <c r="AH172" t="s">
        <v>995</v>
      </c>
      <c r="AI172" t="s">
        <v>995</v>
      </c>
      <c r="AJ172" t="s">
        <v>995</v>
      </c>
      <c r="AK172" t="s">
        <v>995</v>
      </c>
      <c r="AL172" t="s">
        <v>995</v>
      </c>
      <c r="AM172" t="s">
        <v>995</v>
      </c>
      <c r="AN172" t="s">
        <v>995</v>
      </c>
      <c r="AO172" t="s">
        <v>995</v>
      </c>
      <c r="AP172" t="s">
        <v>995</v>
      </c>
      <c r="AQ172" s="286" t="s">
        <v>855</v>
      </c>
      <c r="AR172" s="295"/>
      <c r="AS172" s="235"/>
    </row>
    <row r="173" spans="1:47" x14ac:dyDescent="0.3">
      <c r="A173" s="285">
        <v>104892</v>
      </c>
      <c r="B173" s="286" t="s">
        <v>61</v>
      </c>
      <c r="C173" t="s">
        <v>995</v>
      </c>
      <c r="D173" t="s">
        <v>995</v>
      </c>
      <c r="E173" t="s">
        <v>995</v>
      </c>
      <c r="F173" t="s">
        <v>995</v>
      </c>
      <c r="G173" t="s">
        <v>995</v>
      </c>
      <c r="H173" t="s">
        <v>995</v>
      </c>
      <c r="I173" t="s">
        <v>995</v>
      </c>
      <c r="J173" t="s">
        <v>995</v>
      </c>
      <c r="K173" t="s">
        <v>995</v>
      </c>
      <c r="L173" t="s">
        <v>995</v>
      </c>
      <c r="M173" t="s">
        <v>394</v>
      </c>
      <c r="N173" t="s">
        <v>995</v>
      </c>
      <c r="O173" t="s">
        <v>995</v>
      </c>
      <c r="P173" t="s">
        <v>995</v>
      </c>
      <c r="Q173" t="s">
        <v>995</v>
      </c>
      <c r="R173" t="s">
        <v>995</v>
      </c>
      <c r="S173" t="s">
        <v>995</v>
      </c>
      <c r="T173" t="s">
        <v>995</v>
      </c>
      <c r="U173" t="s">
        <v>995</v>
      </c>
      <c r="V173" t="s">
        <v>995</v>
      </c>
      <c r="W173" t="s">
        <v>995</v>
      </c>
      <c r="X173" t="s">
        <v>995</v>
      </c>
      <c r="Y173" t="s">
        <v>995</v>
      </c>
      <c r="Z173" t="s">
        <v>995</v>
      </c>
      <c r="AA173" t="s">
        <v>995</v>
      </c>
      <c r="AB173" t="s">
        <v>995</v>
      </c>
      <c r="AC173" t="s">
        <v>995</v>
      </c>
      <c r="AD173" t="s">
        <v>995</v>
      </c>
      <c r="AE173" t="s">
        <v>995</v>
      </c>
      <c r="AF173" t="s">
        <v>995</v>
      </c>
      <c r="AG173" t="s">
        <v>995</v>
      </c>
      <c r="AH173" t="s">
        <v>995</v>
      </c>
      <c r="AI173" t="s">
        <v>995</v>
      </c>
      <c r="AJ173" t="s">
        <v>995</v>
      </c>
      <c r="AK173" t="s">
        <v>995</v>
      </c>
      <c r="AL173" t="s">
        <v>995</v>
      </c>
      <c r="AM173" t="s">
        <v>995</v>
      </c>
      <c r="AN173" t="s">
        <v>995</v>
      </c>
      <c r="AO173" t="s">
        <v>995</v>
      </c>
      <c r="AP173" t="s">
        <v>995</v>
      </c>
      <c r="AQ173" s="289"/>
      <c r="AR173" s="302"/>
      <c r="AS173" s="304"/>
      <c r="AU173"/>
    </row>
    <row r="174" spans="1:47" x14ac:dyDescent="0.3">
      <c r="A174" s="285">
        <v>104902</v>
      </c>
      <c r="B174" s="286" t="s">
        <v>61</v>
      </c>
      <c r="C174" t="s">
        <v>995</v>
      </c>
      <c r="D174" t="s">
        <v>995</v>
      </c>
      <c r="E174" t="s">
        <v>995</v>
      </c>
      <c r="F174" t="s">
        <v>995</v>
      </c>
      <c r="G174" t="s">
        <v>995</v>
      </c>
      <c r="H174" t="s">
        <v>995</v>
      </c>
      <c r="I174" t="s">
        <v>995</v>
      </c>
      <c r="J174" t="s">
        <v>995</v>
      </c>
      <c r="K174" t="s">
        <v>995</v>
      </c>
      <c r="L174" t="s">
        <v>995</v>
      </c>
      <c r="M174" t="s">
        <v>995</v>
      </c>
      <c r="N174" t="s">
        <v>995</v>
      </c>
      <c r="O174" t="s">
        <v>995</v>
      </c>
      <c r="P174" t="s">
        <v>995</v>
      </c>
      <c r="Q174" t="s">
        <v>995</v>
      </c>
      <c r="R174" t="s">
        <v>995</v>
      </c>
      <c r="S174" t="s">
        <v>995</v>
      </c>
      <c r="T174" t="s">
        <v>995</v>
      </c>
      <c r="U174" t="s">
        <v>995</v>
      </c>
      <c r="V174" t="s">
        <v>995</v>
      </c>
      <c r="W174" t="s">
        <v>995</v>
      </c>
      <c r="X174" t="s">
        <v>995</v>
      </c>
      <c r="Y174" t="s">
        <v>995</v>
      </c>
      <c r="Z174" t="s">
        <v>995</v>
      </c>
      <c r="AA174" t="s">
        <v>995</v>
      </c>
      <c r="AB174" t="s">
        <v>995</v>
      </c>
      <c r="AC174" t="s">
        <v>995</v>
      </c>
      <c r="AD174" t="s">
        <v>995</v>
      </c>
      <c r="AE174" t="s">
        <v>995</v>
      </c>
      <c r="AF174" t="s">
        <v>995</v>
      </c>
      <c r="AG174" t="s">
        <v>995</v>
      </c>
      <c r="AH174" t="s">
        <v>995</v>
      </c>
      <c r="AI174" t="s">
        <v>995</v>
      </c>
      <c r="AJ174" t="s">
        <v>995</v>
      </c>
      <c r="AK174" t="s">
        <v>995</v>
      </c>
      <c r="AL174" t="s">
        <v>995</v>
      </c>
      <c r="AM174" t="s">
        <v>995</v>
      </c>
      <c r="AN174" t="s">
        <v>995</v>
      </c>
      <c r="AO174" t="s">
        <v>995</v>
      </c>
      <c r="AP174" t="s">
        <v>995</v>
      </c>
      <c r="AQ174" s="286" t="s">
        <v>855</v>
      </c>
      <c r="AR174" s="302"/>
      <c r="AS174" s="304"/>
      <c r="AU174"/>
    </row>
    <row r="175" spans="1:47" ht="21.6" x14ac:dyDescent="0.3">
      <c r="A175" s="285">
        <v>104914</v>
      </c>
      <c r="B175" s="286" t="s">
        <v>61</v>
      </c>
      <c r="C175" t="s">
        <v>995</v>
      </c>
      <c r="D175" t="s">
        <v>995</v>
      </c>
      <c r="E175" t="s">
        <v>995</v>
      </c>
      <c r="F175" t="s">
        <v>995</v>
      </c>
      <c r="G175" t="s">
        <v>995</v>
      </c>
      <c r="H175" t="s">
        <v>995</v>
      </c>
      <c r="I175" t="s">
        <v>995</v>
      </c>
      <c r="J175" t="s">
        <v>995</v>
      </c>
      <c r="K175" t="s">
        <v>995</v>
      </c>
      <c r="L175" t="s">
        <v>995</v>
      </c>
      <c r="M175" t="s">
        <v>995</v>
      </c>
      <c r="N175" t="s">
        <v>995</v>
      </c>
      <c r="O175" t="s">
        <v>995</v>
      </c>
      <c r="P175" t="s">
        <v>995</v>
      </c>
      <c r="Q175" t="s">
        <v>995</v>
      </c>
      <c r="R175" t="s">
        <v>995</v>
      </c>
      <c r="S175" t="s">
        <v>995</v>
      </c>
      <c r="T175" t="s">
        <v>995</v>
      </c>
      <c r="U175" t="s">
        <v>995</v>
      </c>
      <c r="V175" t="s">
        <v>995</v>
      </c>
      <c r="W175" t="s">
        <v>995</v>
      </c>
      <c r="X175" t="s">
        <v>995</v>
      </c>
      <c r="Y175" t="s">
        <v>995</v>
      </c>
      <c r="Z175" t="s">
        <v>995</v>
      </c>
      <c r="AA175" t="s">
        <v>995</v>
      </c>
      <c r="AB175" t="s">
        <v>995</v>
      </c>
      <c r="AC175" t="s">
        <v>995</v>
      </c>
      <c r="AD175" t="s">
        <v>995</v>
      </c>
      <c r="AE175" t="s">
        <v>995</v>
      </c>
      <c r="AF175" t="s">
        <v>995</v>
      </c>
      <c r="AG175" t="s">
        <v>995</v>
      </c>
      <c r="AH175" t="s">
        <v>995</v>
      </c>
      <c r="AI175" t="s">
        <v>995</v>
      </c>
      <c r="AJ175" t="s">
        <v>995</v>
      </c>
      <c r="AK175" t="s">
        <v>995</v>
      </c>
      <c r="AL175" t="s">
        <v>995</v>
      </c>
      <c r="AM175" t="s">
        <v>995</v>
      </c>
      <c r="AN175" t="s">
        <v>995</v>
      </c>
      <c r="AO175" t="s">
        <v>995</v>
      </c>
      <c r="AP175" t="s">
        <v>995</v>
      </c>
      <c r="AQ175" s="286" t="s">
        <v>855</v>
      </c>
      <c r="AR175" s="295"/>
      <c r="AS175" s="235"/>
    </row>
    <row r="176" spans="1:47" x14ac:dyDescent="0.3">
      <c r="A176" s="285">
        <v>104932</v>
      </c>
      <c r="B176" s="286" t="s">
        <v>540</v>
      </c>
      <c r="C176" t="s">
        <v>995</v>
      </c>
      <c r="D176" t="s">
        <v>995</v>
      </c>
      <c r="E176" t="s">
        <v>995</v>
      </c>
      <c r="F176" t="s">
        <v>995</v>
      </c>
      <c r="G176" t="s">
        <v>995</v>
      </c>
      <c r="H176" t="s">
        <v>995</v>
      </c>
      <c r="I176" t="s">
        <v>995</v>
      </c>
      <c r="J176" t="s">
        <v>995</v>
      </c>
      <c r="K176" t="s">
        <v>995</v>
      </c>
      <c r="L176" t="s">
        <v>995</v>
      </c>
      <c r="M176" t="s">
        <v>995</v>
      </c>
      <c r="N176" t="s">
        <v>995</v>
      </c>
      <c r="O176" t="s">
        <v>995</v>
      </c>
      <c r="P176" t="s">
        <v>995</v>
      </c>
      <c r="Q176" t="s">
        <v>995</v>
      </c>
      <c r="R176" t="s">
        <v>995</v>
      </c>
      <c r="S176" t="s">
        <v>995</v>
      </c>
      <c r="T176" t="s">
        <v>995</v>
      </c>
      <c r="U176" t="s">
        <v>995</v>
      </c>
      <c r="V176" t="s">
        <v>995</v>
      </c>
      <c r="W176" t="s">
        <v>995</v>
      </c>
      <c r="X176" t="s">
        <v>995</v>
      </c>
      <c r="Y176" t="s">
        <v>995</v>
      </c>
      <c r="Z176" t="s">
        <v>995</v>
      </c>
      <c r="AA176" t="s">
        <v>995</v>
      </c>
      <c r="AB176" t="s">
        <v>995</v>
      </c>
      <c r="AC176" t="s">
        <v>995</v>
      </c>
      <c r="AD176" t="s">
        <v>995</v>
      </c>
      <c r="AE176" t="s">
        <v>995</v>
      </c>
      <c r="AF176" t="s">
        <v>995</v>
      </c>
      <c r="AG176" t="s">
        <v>995</v>
      </c>
      <c r="AH176" t="s">
        <v>995</v>
      </c>
      <c r="AI176" t="s">
        <v>995</v>
      </c>
      <c r="AJ176" t="s">
        <v>995</v>
      </c>
      <c r="AK176" t="s">
        <v>995</v>
      </c>
      <c r="AL176" t="s">
        <v>995</v>
      </c>
      <c r="AM176" t="s">
        <v>995</v>
      </c>
      <c r="AN176" t="s">
        <v>995</v>
      </c>
      <c r="AO176" t="s">
        <v>995</v>
      </c>
      <c r="AP176" t="s">
        <v>995</v>
      </c>
      <c r="AQ176" s="286" t="s">
        <v>855</v>
      </c>
      <c r="AR176" s="302"/>
      <c r="AS176" s="304"/>
      <c r="AU176"/>
    </row>
    <row r="177" spans="1:47" ht="21.6" x14ac:dyDescent="0.65">
      <c r="A177" s="285">
        <v>105037</v>
      </c>
      <c r="B177" s="286" t="s">
        <v>61</v>
      </c>
      <c r="C177" t="s">
        <v>394</v>
      </c>
      <c r="D177" t="s">
        <v>394</v>
      </c>
      <c r="E177" t="s">
        <v>394</v>
      </c>
      <c r="F177" t="s">
        <v>394</v>
      </c>
      <c r="G177" t="s">
        <v>394</v>
      </c>
      <c r="H177" t="s">
        <v>394</v>
      </c>
      <c r="I177" t="s">
        <v>394</v>
      </c>
      <c r="J177" t="s">
        <v>394</v>
      </c>
      <c r="K177" t="s">
        <v>394</v>
      </c>
      <c r="L177" t="s">
        <v>394</v>
      </c>
      <c r="M177" t="s">
        <v>225</v>
      </c>
      <c r="N177" t="s">
        <v>394</v>
      </c>
      <c r="O177" t="s">
        <v>394</v>
      </c>
      <c r="P177" t="s">
        <v>394</v>
      </c>
      <c r="Q177" t="s">
        <v>394</v>
      </c>
      <c r="R177" t="s">
        <v>394</v>
      </c>
      <c r="S177" t="s">
        <v>394</v>
      </c>
      <c r="T177" t="s">
        <v>224</v>
      </c>
      <c r="U177" t="s">
        <v>394</v>
      </c>
      <c r="V177" t="s">
        <v>394</v>
      </c>
      <c r="W177" t="s">
        <v>224</v>
      </c>
      <c r="X177" t="s">
        <v>394</v>
      </c>
      <c r="Y177" t="s">
        <v>394</v>
      </c>
      <c r="Z177" t="s">
        <v>394</v>
      </c>
      <c r="AA177" t="s">
        <v>394</v>
      </c>
      <c r="AB177" t="s">
        <v>394</v>
      </c>
      <c r="AC177" t="s">
        <v>394</v>
      </c>
      <c r="AD177" t="s">
        <v>394</v>
      </c>
      <c r="AE177" t="s">
        <v>394</v>
      </c>
      <c r="AF177" t="s">
        <v>394</v>
      </c>
      <c r="AG177" t="s">
        <v>226</v>
      </c>
      <c r="AH177" t="s">
        <v>225</v>
      </c>
      <c r="AI177" t="s">
        <v>225</v>
      </c>
      <c r="AJ177" t="s">
        <v>225</v>
      </c>
      <c r="AK177" t="s">
        <v>225</v>
      </c>
      <c r="AL177" t="s">
        <v>226</v>
      </c>
      <c r="AM177" t="s">
        <v>225</v>
      </c>
      <c r="AN177" t="s">
        <v>225</v>
      </c>
      <c r="AO177" t="s">
        <v>225</v>
      </c>
      <c r="AP177" t="s">
        <v>225</v>
      </c>
      <c r="AQ177" s="288"/>
      <c r="AR177" s="302"/>
      <c r="AS177" s="304"/>
      <c r="AU177"/>
    </row>
    <row r="178" spans="1:47" x14ac:dyDescent="0.3">
      <c r="A178" s="285">
        <v>105053</v>
      </c>
      <c r="B178" s="286" t="s">
        <v>61</v>
      </c>
      <c r="C178" t="s">
        <v>995</v>
      </c>
      <c r="D178" t="s">
        <v>995</v>
      </c>
      <c r="E178" t="s">
        <v>995</v>
      </c>
      <c r="F178" t="s">
        <v>995</v>
      </c>
      <c r="G178" t="s">
        <v>995</v>
      </c>
      <c r="H178" t="s">
        <v>995</v>
      </c>
      <c r="I178" t="s">
        <v>995</v>
      </c>
      <c r="J178" t="s">
        <v>995</v>
      </c>
      <c r="K178" t="s">
        <v>995</v>
      </c>
      <c r="L178" t="s">
        <v>995</v>
      </c>
      <c r="M178" t="s">
        <v>995</v>
      </c>
      <c r="N178" t="s">
        <v>995</v>
      </c>
      <c r="O178" t="s">
        <v>995</v>
      </c>
      <c r="P178" t="s">
        <v>995</v>
      </c>
      <c r="Q178" t="s">
        <v>995</v>
      </c>
      <c r="R178" t="s">
        <v>995</v>
      </c>
      <c r="S178" t="s">
        <v>995</v>
      </c>
      <c r="T178" t="s">
        <v>995</v>
      </c>
      <c r="U178" t="s">
        <v>995</v>
      </c>
      <c r="V178" t="s">
        <v>995</v>
      </c>
      <c r="W178" t="s">
        <v>995</v>
      </c>
      <c r="X178" t="s">
        <v>995</v>
      </c>
      <c r="Y178" t="s">
        <v>995</v>
      </c>
      <c r="Z178" t="s">
        <v>995</v>
      </c>
      <c r="AA178" t="s">
        <v>995</v>
      </c>
      <c r="AB178" t="s">
        <v>995</v>
      </c>
      <c r="AC178" t="s">
        <v>995</v>
      </c>
      <c r="AD178" t="s">
        <v>995</v>
      </c>
      <c r="AE178" t="s">
        <v>995</v>
      </c>
      <c r="AF178" t="s">
        <v>995</v>
      </c>
      <c r="AG178" t="s">
        <v>995</v>
      </c>
      <c r="AH178" t="s">
        <v>995</v>
      </c>
      <c r="AI178" t="s">
        <v>995</v>
      </c>
      <c r="AJ178" t="s">
        <v>995</v>
      </c>
      <c r="AK178" t="s">
        <v>995</v>
      </c>
      <c r="AL178" t="s">
        <v>995</v>
      </c>
      <c r="AM178" t="s">
        <v>995</v>
      </c>
      <c r="AN178" t="s">
        <v>995</v>
      </c>
      <c r="AO178" t="s">
        <v>995</v>
      </c>
      <c r="AP178" t="s">
        <v>995</v>
      </c>
      <c r="AQ178" s="286" t="s">
        <v>855</v>
      </c>
      <c r="AR178" s="302"/>
      <c r="AS178" s="304"/>
      <c r="AU178"/>
    </row>
    <row r="179" spans="1:47" x14ac:dyDescent="0.3">
      <c r="A179" s="285">
        <v>105075</v>
      </c>
      <c r="B179" s="286" t="s">
        <v>540</v>
      </c>
      <c r="C179" t="s">
        <v>995</v>
      </c>
      <c r="D179" t="s">
        <v>995</v>
      </c>
      <c r="E179" t="s">
        <v>995</v>
      </c>
      <c r="F179" t="s">
        <v>995</v>
      </c>
      <c r="G179" t="s">
        <v>995</v>
      </c>
      <c r="H179" t="s">
        <v>995</v>
      </c>
      <c r="I179" t="s">
        <v>995</v>
      </c>
      <c r="J179" t="s">
        <v>995</v>
      </c>
      <c r="K179" t="s">
        <v>995</v>
      </c>
      <c r="L179" t="s">
        <v>995</v>
      </c>
      <c r="M179" t="s">
        <v>995</v>
      </c>
      <c r="N179" t="s">
        <v>995</v>
      </c>
      <c r="O179" t="s">
        <v>995</v>
      </c>
      <c r="P179" t="s">
        <v>995</v>
      </c>
      <c r="Q179" t="s">
        <v>995</v>
      </c>
      <c r="R179" t="s">
        <v>995</v>
      </c>
      <c r="S179" t="s">
        <v>995</v>
      </c>
      <c r="T179" t="s">
        <v>995</v>
      </c>
      <c r="U179" t="s">
        <v>995</v>
      </c>
      <c r="V179" t="s">
        <v>995</v>
      </c>
      <c r="W179" t="s">
        <v>995</v>
      </c>
      <c r="X179" t="s">
        <v>995</v>
      </c>
      <c r="Y179" t="s">
        <v>995</v>
      </c>
      <c r="Z179" t="s">
        <v>995</v>
      </c>
      <c r="AA179" t="s">
        <v>995</v>
      </c>
      <c r="AB179" t="s">
        <v>995</v>
      </c>
      <c r="AC179" t="s">
        <v>995</v>
      </c>
      <c r="AD179" t="s">
        <v>995</v>
      </c>
      <c r="AE179" t="s">
        <v>995</v>
      </c>
      <c r="AF179" t="s">
        <v>995</v>
      </c>
      <c r="AG179" t="s">
        <v>995</v>
      </c>
      <c r="AH179" t="s">
        <v>995</v>
      </c>
      <c r="AI179" t="s">
        <v>995</v>
      </c>
      <c r="AJ179" t="s">
        <v>995</v>
      </c>
      <c r="AK179" t="s">
        <v>995</v>
      </c>
      <c r="AL179" t="s">
        <v>995</v>
      </c>
      <c r="AM179" t="s">
        <v>995</v>
      </c>
      <c r="AN179" t="s">
        <v>995</v>
      </c>
      <c r="AO179" t="s">
        <v>995</v>
      </c>
      <c r="AP179" t="s">
        <v>995</v>
      </c>
      <c r="AQ179" s="286" t="s">
        <v>855</v>
      </c>
      <c r="AR179" s="302"/>
      <c r="AS179" s="304"/>
      <c r="AU179"/>
    </row>
    <row r="180" spans="1:47" x14ac:dyDescent="0.3">
      <c r="A180" s="285">
        <v>105090</v>
      </c>
      <c r="B180" s="286" t="s">
        <v>538</v>
      </c>
      <c r="C180" t="s">
        <v>995</v>
      </c>
      <c r="D180" t="s">
        <v>995</v>
      </c>
      <c r="E180" t="s">
        <v>995</v>
      </c>
      <c r="F180" t="s">
        <v>995</v>
      </c>
      <c r="G180" t="s">
        <v>995</v>
      </c>
      <c r="H180" t="s">
        <v>995</v>
      </c>
      <c r="I180" t="s">
        <v>995</v>
      </c>
      <c r="J180" t="s">
        <v>995</v>
      </c>
      <c r="K180" t="s">
        <v>995</v>
      </c>
      <c r="L180" t="s">
        <v>995</v>
      </c>
      <c r="M180" t="s">
        <v>995</v>
      </c>
      <c r="N180" t="s">
        <v>995</v>
      </c>
      <c r="O180" t="s">
        <v>995</v>
      </c>
      <c r="P180" t="s">
        <v>995</v>
      </c>
      <c r="Q180" t="s">
        <v>995</v>
      </c>
      <c r="R180" t="s">
        <v>995</v>
      </c>
      <c r="S180" t="s">
        <v>995</v>
      </c>
      <c r="T180" t="s">
        <v>995</v>
      </c>
      <c r="U180" t="s">
        <v>995</v>
      </c>
      <c r="V180" t="s">
        <v>995</v>
      </c>
      <c r="W180" t="s">
        <v>995</v>
      </c>
      <c r="X180" t="s">
        <v>995</v>
      </c>
      <c r="Y180" t="s">
        <v>995</v>
      </c>
      <c r="Z180" t="s">
        <v>995</v>
      </c>
      <c r="AA180" t="s">
        <v>995</v>
      </c>
      <c r="AB180" t="s">
        <v>995</v>
      </c>
      <c r="AC180" t="s">
        <v>995</v>
      </c>
      <c r="AD180" t="s">
        <v>995</v>
      </c>
      <c r="AE180" t="s">
        <v>995</v>
      </c>
      <c r="AF180" t="s">
        <v>995</v>
      </c>
      <c r="AG180" t="s">
        <v>995</v>
      </c>
      <c r="AH180" t="s">
        <v>995</v>
      </c>
      <c r="AI180" t="s">
        <v>995</v>
      </c>
      <c r="AJ180" t="s">
        <v>995</v>
      </c>
      <c r="AK180" t="s">
        <v>995</v>
      </c>
      <c r="AL180" t="s">
        <v>995</v>
      </c>
      <c r="AM180" t="s">
        <v>995</v>
      </c>
      <c r="AN180" t="s">
        <v>995</v>
      </c>
      <c r="AO180" t="s">
        <v>995</v>
      </c>
      <c r="AP180" t="s">
        <v>995</v>
      </c>
      <c r="AQ180" s="286" t="s">
        <v>855</v>
      </c>
      <c r="AR180" s="302"/>
      <c r="AS180" s="304"/>
      <c r="AU180"/>
    </row>
    <row r="181" spans="1:47" x14ac:dyDescent="0.3">
      <c r="A181" s="285">
        <v>105167</v>
      </c>
      <c r="B181" s="286" t="s">
        <v>538</v>
      </c>
      <c r="C181" t="s">
        <v>995</v>
      </c>
      <c r="D181" t="s">
        <v>995</v>
      </c>
      <c r="E181" t="s">
        <v>995</v>
      </c>
      <c r="F181" t="s">
        <v>995</v>
      </c>
      <c r="G181" t="s">
        <v>995</v>
      </c>
      <c r="H181" t="s">
        <v>995</v>
      </c>
      <c r="I181" t="s">
        <v>995</v>
      </c>
      <c r="J181" t="s">
        <v>995</v>
      </c>
      <c r="K181" t="s">
        <v>995</v>
      </c>
      <c r="L181" t="s">
        <v>995</v>
      </c>
      <c r="M181" t="s">
        <v>995</v>
      </c>
      <c r="N181" t="s">
        <v>995</v>
      </c>
      <c r="O181" t="s">
        <v>995</v>
      </c>
      <c r="P181" t="s">
        <v>995</v>
      </c>
      <c r="Q181" t="s">
        <v>995</v>
      </c>
      <c r="R181" t="s">
        <v>995</v>
      </c>
      <c r="S181" t="s">
        <v>995</v>
      </c>
      <c r="T181" t="s">
        <v>995</v>
      </c>
      <c r="U181" t="s">
        <v>995</v>
      </c>
      <c r="V181" t="s">
        <v>995</v>
      </c>
      <c r="W181" t="s">
        <v>995</v>
      </c>
      <c r="X181" t="s">
        <v>995</v>
      </c>
      <c r="Y181" t="s">
        <v>995</v>
      </c>
      <c r="Z181" t="s">
        <v>995</v>
      </c>
      <c r="AA181" t="s">
        <v>995</v>
      </c>
      <c r="AB181" t="s">
        <v>995</v>
      </c>
      <c r="AC181" t="s">
        <v>995</v>
      </c>
      <c r="AD181" t="s">
        <v>995</v>
      </c>
      <c r="AE181" t="s">
        <v>995</v>
      </c>
      <c r="AF181" t="s">
        <v>995</v>
      </c>
      <c r="AG181" t="s">
        <v>995</v>
      </c>
      <c r="AH181" t="s">
        <v>995</v>
      </c>
      <c r="AI181" t="s">
        <v>995</v>
      </c>
      <c r="AJ181" t="s">
        <v>995</v>
      </c>
      <c r="AK181" t="s">
        <v>995</v>
      </c>
      <c r="AL181" t="s">
        <v>995</v>
      </c>
      <c r="AM181" t="s">
        <v>995</v>
      </c>
      <c r="AN181" t="s">
        <v>995</v>
      </c>
      <c r="AO181" t="s">
        <v>995</v>
      </c>
      <c r="AP181" t="s">
        <v>995</v>
      </c>
      <c r="AQ181" s="286" t="s">
        <v>855</v>
      </c>
      <c r="AR181" s="302"/>
      <c r="AS181" s="304"/>
      <c r="AU181"/>
    </row>
    <row r="182" spans="1:47" x14ac:dyDescent="0.3">
      <c r="A182" s="285">
        <v>105168</v>
      </c>
      <c r="B182" s="286" t="s">
        <v>538</v>
      </c>
      <c r="C182" t="s">
        <v>995</v>
      </c>
      <c r="D182" t="s">
        <v>995</v>
      </c>
      <c r="E182" t="s">
        <v>995</v>
      </c>
      <c r="F182" t="s">
        <v>995</v>
      </c>
      <c r="G182" t="s">
        <v>995</v>
      </c>
      <c r="H182" t="s">
        <v>995</v>
      </c>
      <c r="I182" t="s">
        <v>995</v>
      </c>
      <c r="J182" t="s">
        <v>995</v>
      </c>
      <c r="K182" t="s">
        <v>995</v>
      </c>
      <c r="L182" t="s">
        <v>995</v>
      </c>
      <c r="M182" t="s">
        <v>995</v>
      </c>
      <c r="N182" t="s">
        <v>995</v>
      </c>
      <c r="O182" t="s">
        <v>995</v>
      </c>
      <c r="P182" t="s">
        <v>995</v>
      </c>
      <c r="Q182" t="s">
        <v>995</v>
      </c>
      <c r="R182" t="s">
        <v>995</v>
      </c>
      <c r="S182" t="s">
        <v>995</v>
      </c>
      <c r="T182" t="s">
        <v>995</v>
      </c>
      <c r="U182" t="s">
        <v>995</v>
      </c>
      <c r="V182" t="s">
        <v>995</v>
      </c>
      <c r="W182" t="s">
        <v>995</v>
      </c>
      <c r="X182" t="s">
        <v>995</v>
      </c>
      <c r="Y182" t="s">
        <v>995</v>
      </c>
      <c r="Z182" t="s">
        <v>995</v>
      </c>
      <c r="AA182" t="s">
        <v>995</v>
      </c>
      <c r="AB182" t="s">
        <v>995</v>
      </c>
      <c r="AC182" t="s">
        <v>995</v>
      </c>
      <c r="AD182" t="s">
        <v>995</v>
      </c>
      <c r="AE182" t="s">
        <v>995</v>
      </c>
      <c r="AF182" t="s">
        <v>995</v>
      </c>
      <c r="AG182" t="s">
        <v>995</v>
      </c>
      <c r="AH182" t="s">
        <v>995</v>
      </c>
      <c r="AI182" t="s">
        <v>995</v>
      </c>
      <c r="AJ182" t="s">
        <v>995</v>
      </c>
      <c r="AK182" t="s">
        <v>995</v>
      </c>
      <c r="AL182" t="s">
        <v>995</v>
      </c>
      <c r="AM182" t="s">
        <v>995</v>
      </c>
      <c r="AN182" t="s">
        <v>995</v>
      </c>
      <c r="AO182" t="s">
        <v>995</v>
      </c>
      <c r="AP182" t="s">
        <v>995</v>
      </c>
      <c r="AQ182" s="286" t="s">
        <v>855</v>
      </c>
      <c r="AR182" s="302"/>
      <c r="AS182" s="304"/>
      <c r="AU182"/>
    </row>
    <row r="183" spans="1:47" x14ac:dyDescent="0.3">
      <c r="A183" s="285">
        <v>105235</v>
      </c>
      <c r="B183" s="286" t="s">
        <v>61</v>
      </c>
      <c r="C183" t="s">
        <v>225</v>
      </c>
      <c r="D183" t="s">
        <v>225</v>
      </c>
      <c r="E183" t="s">
        <v>225</v>
      </c>
      <c r="F183" t="s">
        <v>225</v>
      </c>
      <c r="G183" t="s">
        <v>225</v>
      </c>
      <c r="H183" t="s">
        <v>225</v>
      </c>
      <c r="I183" t="s">
        <v>225</v>
      </c>
      <c r="J183" t="s">
        <v>225</v>
      </c>
      <c r="K183" t="s">
        <v>225</v>
      </c>
      <c r="L183" t="s">
        <v>225</v>
      </c>
      <c r="M183" t="s">
        <v>224</v>
      </c>
      <c r="N183" t="s">
        <v>225</v>
      </c>
      <c r="O183" t="s">
        <v>225</v>
      </c>
      <c r="P183" t="s">
        <v>225</v>
      </c>
      <c r="Q183" t="s">
        <v>225</v>
      </c>
      <c r="R183" t="s">
        <v>225</v>
      </c>
      <c r="S183" t="s">
        <v>225</v>
      </c>
      <c r="T183" t="s">
        <v>225</v>
      </c>
      <c r="U183" t="s">
        <v>225</v>
      </c>
      <c r="V183" t="s">
        <v>225</v>
      </c>
      <c r="W183" t="s">
        <v>225</v>
      </c>
      <c r="X183" t="s">
        <v>225</v>
      </c>
      <c r="Y183" t="s">
        <v>225</v>
      </c>
      <c r="Z183" t="s">
        <v>225</v>
      </c>
      <c r="AA183" t="s">
        <v>225</v>
      </c>
      <c r="AB183" t="s">
        <v>225</v>
      </c>
      <c r="AC183" t="s">
        <v>225</v>
      </c>
      <c r="AD183" t="s">
        <v>225</v>
      </c>
      <c r="AE183" t="s">
        <v>225</v>
      </c>
      <c r="AF183" t="s">
        <v>225</v>
      </c>
      <c r="AG183" t="s">
        <v>225</v>
      </c>
      <c r="AH183" t="s">
        <v>225</v>
      </c>
      <c r="AI183" t="s">
        <v>225</v>
      </c>
      <c r="AJ183" t="s">
        <v>225</v>
      </c>
      <c r="AK183" t="s">
        <v>225</v>
      </c>
      <c r="AL183" t="s">
        <v>225</v>
      </c>
      <c r="AM183" t="s">
        <v>394</v>
      </c>
      <c r="AN183" t="s">
        <v>225</v>
      </c>
      <c r="AO183" t="s">
        <v>225</v>
      </c>
      <c r="AP183" t="s">
        <v>224</v>
      </c>
      <c r="AQ183" s="289"/>
      <c r="AR183" s="302"/>
      <c r="AS183" s="304"/>
      <c r="AU183"/>
    </row>
    <row r="184" spans="1:47" ht="21.6" x14ac:dyDescent="0.3">
      <c r="A184" s="285">
        <v>105238</v>
      </c>
      <c r="B184" s="286" t="s">
        <v>61</v>
      </c>
      <c r="C184" t="s">
        <v>995</v>
      </c>
      <c r="D184" t="s">
        <v>995</v>
      </c>
      <c r="E184" t="s">
        <v>995</v>
      </c>
      <c r="F184" t="s">
        <v>995</v>
      </c>
      <c r="G184" t="s">
        <v>995</v>
      </c>
      <c r="H184" t="s">
        <v>995</v>
      </c>
      <c r="I184" t="s">
        <v>995</v>
      </c>
      <c r="J184" t="s">
        <v>995</v>
      </c>
      <c r="K184" t="s">
        <v>995</v>
      </c>
      <c r="L184" t="s">
        <v>995</v>
      </c>
      <c r="M184" t="s">
        <v>995</v>
      </c>
      <c r="N184" t="s">
        <v>995</v>
      </c>
      <c r="O184" t="s">
        <v>995</v>
      </c>
      <c r="P184" t="s">
        <v>995</v>
      </c>
      <c r="Q184" t="s">
        <v>995</v>
      </c>
      <c r="R184" t="s">
        <v>995</v>
      </c>
      <c r="S184" t="s">
        <v>995</v>
      </c>
      <c r="T184" t="s">
        <v>995</v>
      </c>
      <c r="U184" t="s">
        <v>995</v>
      </c>
      <c r="V184" t="s">
        <v>995</v>
      </c>
      <c r="W184" t="s">
        <v>995</v>
      </c>
      <c r="X184" t="s">
        <v>995</v>
      </c>
      <c r="Y184" t="s">
        <v>995</v>
      </c>
      <c r="Z184" t="s">
        <v>995</v>
      </c>
      <c r="AA184" t="s">
        <v>995</v>
      </c>
      <c r="AB184" t="s">
        <v>995</v>
      </c>
      <c r="AC184" t="s">
        <v>995</v>
      </c>
      <c r="AD184" t="s">
        <v>995</v>
      </c>
      <c r="AE184" t="s">
        <v>995</v>
      </c>
      <c r="AF184" t="s">
        <v>995</v>
      </c>
      <c r="AG184" t="s">
        <v>995</v>
      </c>
      <c r="AH184" t="s">
        <v>995</v>
      </c>
      <c r="AI184" t="s">
        <v>995</v>
      </c>
      <c r="AJ184" t="s">
        <v>995</v>
      </c>
      <c r="AK184" t="s">
        <v>995</v>
      </c>
      <c r="AL184" t="s">
        <v>995</v>
      </c>
      <c r="AM184" t="s">
        <v>995</v>
      </c>
      <c r="AN184" t="s">
        <v>995</v>
      </c>
      <c r="AO184" t="s">
        <v>995</v>
      </c>
      <c r="AP184" t="s">
        <v>995</v>
      </c>
      <c r="AQ184" s="286" t="s">
        <v>855</v>
      </c>
      <c r="AR184" s="295"/>
      <c r="AS184" s="235"/>
    </row>
    <row r="185" spans="1:47" x14ac:dyDescent="0.3">
      <c r="A185" s="285">
        <v>105245</v>
      </c>
      <c r="B185" s="286" t="s">
        <v>61</v>
      </c>
      <c r="C185" t="s">
        <v>995</v>
      </c>
      <c r="D185" t="s">
        <v>995</v>
      </c>
      <c r="E185" t="s">
        <v>995</v>
      </c>
      <c r="F185" t="s">
        <v>995</v>
      </c>
      <c r="G185" t="s">
        <v>995</v>
      </c>
      <c r="H185" t="s">
        <v>995</v>
      </c>
      <c r="I185" t="s">
        <v>995</v>
      </c>
      <c r="J185" t="s">
        <v>995</v>
      </c>
      <c r="K185" t="s">
        <v>995</v>
      </c>
      <c r="L185" t="s">
        <v>995</v>
      </c>
      <c r="M185" t="s">
        <v>995</v>
      </c>
      <c r="N185" t="s">
        <v>995</v>
      </c>
      <c r="O185" t="s">
        <v>995</v>
      </c>
      <c r="P185" t="s">
        <v>995</v>
      </c>
      <c r="Q185" t="s">
        <v>995</v>
      </c>
      <c r="R185" t="s">
        <v>995</v>
      </c>
      <c r="S185" t="s">
        <v>995</v>
      </c>
      <c r="T185" t="s">
        <v>995</v>
      </c>
      <c r="U185" t="s">
        <v>995</v>
      </c>
      <c r="V185" t="s">
        <v>995</v>
      </c>
      <c r="W185" t="s">
        <v>995</v>
      </c>
      <c r="X185" t="s">
        <v>995</v>
      </c>
      <c r="Y185" t="s">
        <v>995</v>
      </c>
      <c r="Z185" t="s">
        <v>995</v>
      </c>
      <c r="AA185" t="s">
        <v>995</v>
      </c>
      <c r="AB185" t="s">
        <v>995</v>
      </c>
      <c r="AC185" t="s">
        <v>995</v>
      </c>
      <c r="AD185" t="s">
        <v>995</v>
      </c>
      <c r="AE185" t="s">
        <v>995</v>
      </c>
      <c r="AF185" t="s">
        <v>995</v>
      </c>
      <c r="AG185" t="s">
        <v>995</v>
      </c>
      <c r="AH185" t="s">
        <v>995</v>
      </c>
      <c r="AI185" t="s">
        <v>995</v>
      </c>
      <c r="AJ185" t="s">
        <v>995</v>
      </c>
      <c r="AK185" t="s">
        <v>995</v>
      </c>
      <c r="AL185" t="s">
        <v>995</v>
      </c>
      <c r="AM185" t="s">
        <v>995</v>
      </c>
      <c r="AN185" t="s">
        <v>995</v>
      </c>
      <c r="AO185" t="s">
        <v>995</v>
      </c>
      <c r="AP185" t="s">
        <v>995</v>
      </c>
      <c r="AQ185" s="286" t="s">
        <v>855</v>
      </c>
      <c r="AR185" s="302"/>
      <c r="AS185" s="304"/>
      <c r="AU185"/>
    </row>
    <row r="186" spans="1:47" ht="21.6" x14ac:dyDescent="0.65">
      <c r="A186" s="285">
        <v>105310</v>
      </c>
      <c r="B186" s="286" t="s">
        <v>61</v>
      </c>
      <c r="C186" t="s">
        <v>225</v>
      </c>
      <c r="D186" t="s">
        <v>225</v>
      </c>
      <c r="E186" t="s">
        <v>225</v>
      </c>
      <c r="F186" t="s">
        <v>225</v>
      </c>
      <c r="G186" t="s">
        <v>225</v>
      </c>
      <c r="H186" t="s">
        <v>224</v>
      </c>
      <c r="I186" t="s">
        <v>224</v>
      </c>
      <c r="J186" t="s">
        <v>224</v>
      </c>
      <c r="K186" t="s">
        <v>224</v>
      </c>
      <c r="L186" t="s">
        <v>224</v>
      </c>
      <c r="M186" t="s">
        <v>995</v>
      </c>
      <c r="N186" t="s">
        <v>224</v>
      </c>
      <c r="O186" t="s">
        <v>224</v>
      </c>
      <c r="P186" t="s">
        <v>224</v>
      </c>
      <c r="Q186" t="s">
        <v>224</v>
      </c>
      <c r="R186" t="s">
        <v>224</v>
      </c>
      <c r="S186" t="s">
        <v>224</v>
      </c>
      <c r="T186" t="s">
        <v>226</v>
      </c>
      <c r="U186" t="s">
        <v>224</v>
      </c>
      <c r="V186" t="s">
        <v>226</v>
      </c>
      <c r="W186" t="s">
        <v>224</v>
      </c>
      <c r="X186" t="s">
        <v>224</v>
      </c>
      <c r="Y186" t="s">
        <v>224</v>
      </c>
      <c r="Z186" t="s">
        <v>224</v>
      </c>
      <c r="AA186" t="s">
        <v>224</v>
      </c>
      <c r="AB186" t="s">
        <v>224</v>
      </c>
      <c r="AC186" t="s">
        <v>226</v>
      </c>
      <c r="AD186" t="s">
        <v>226</v>
      </c>
      <c r="AE186" t="s">
        <v>224</v>
      </c>
      <c r="AF186" t="s">
        <v>224</v>
      </c>
      <c r="AG186" t="s">
        <v>226</v>
      </c>
      <c r="AH186" t="s">
        <v>224</v>
      </c>
      <c r="AI186" t="s">
        <v>224</v>
      </c>
      <c r="AJ186" t="s">
        <v>226</v>
      </c>
      <c r="AK186" t="s">
        <v>226</v>
      </c>
      <c r="AL186" t="s">
        <v>226</v>
      </c>
      <c r="AM186" t="s">
        <v>224</v>
      </c>
      <c r="AN186" t="s">
        <v>224</v>
      </c>
      <c r="AO186" t="s">
        <v>226</v>
      </c>
      <c r="AP186" t="s">
        <v>226</v>
      </c>
      <c r="AQ186" s="288"/>
      <c r="AR186" s="302"/>
      <c r="AS186" s="304"/>
      <c r="AU186"/>
    </row>
    <row r="187" spans="1:47" x14ac:dyDescent="0.3">
      <c r="A187" s="285">
        <v>105330</v>
      </c>
      <c r="B187" s="286" t="s">
        <v>61</v>
      </c>
      <c r="C187" t="s">
        <v>995</v>
      </c>
      <c r="D187" t="s">
        <v>995</v>
      </c>
      <c r="E187" t="s">
        <v>995</v>
      </c>
      <c r="F187" t="s">
        <v>995</v>
      </c>
      <c r="G187" t="s">
        <v>995</v>
      </c>
      <c r="H187" t="s">
        <v>995</v>
      </c>
      <c r="I187" t="s">
        <v>995</v>
      </c>
      <c r="J187" t="s">
        <v>995</v>
      </c>
      <c r="K187" t="s">
        <v>995</v>
      </c>
      <c r="L187" t="s">
        <v>995</v>
      </c>
      <c r="M187" t="s">
        <v>995</v>
      </c>
      <c r="N187" t="s">
        <v>995</v>
      </c>
      <c r="O187" t="s">
        <v>995</v>
      </c>
      <c r="P187" t="s">
        <v>995</v>
      </c>
      <c r="Q187" t="s">
        <v>995</v>
      </c>
      <c r="R187" t="s">
        <v>995</v>
      </c>
      <c r="S187" t="s">
        <v>995</v>
      </c>
      <c r="T187" t="s">
        <v>995</v>
      </c>
      <c r="U187" t="s">
        <v>995</v>
      </c>
      <c r="V187" t="s">
        <v>995</v>
      </c>
      <c r="W187" t="s">
        <v>995</v>
      </c>
      <c r="X187" t="s">
        <v>995</v>
      </c>
      <c r="Y187" t="s">
        <v>995</v>
      </c>
      <c r="Z187" t="s">
        <v>995</v>
      </c>
      <c r="AA187" t="s">
        <v>995</v>
      </c>
      <c r="AB187" t="s">
        <v>995</v>
      </c>
      <c r="AC187" t="s">
        <v>995</v>
      </c>
      <c r="AD187" t="s">
        <v>995</v>
      </c>
      <c r="AE187" t="s">
        <v>995</v>
      </c>
      <c r="AF187" t="s">
        <v>995</v>
      </c>
      <c r="AG187" t="s">
        <v>995</v>
      </c>
      <c r="AH187" t="s">
        <v>995</v>
      </c>
      <c r="AI187" t="s">
        <v>995</v>
      </c>
      <c r="AJ187" t="s">
        <v>995</v>
      </c>
      <c r="AK187" t="s">
        <v>995</v>
      </c>
      <c r="AL187" t="s">
        <v>995</v>
      </c>
      <c r="AM187" t="s">
        <v>995</v>
      </c>
      <c r="AN187" t="s">
        <v>995</v>
      </c>
      <c r="AO187" t="s">
        <v>995</v>
      </c>
      <c r="AP187" t="s">
        <v>995</v>
      </c>
      <c r="AQ187" s="286" t="s">
        <v>855</v>
      </c>
      <c r="AR187" s="302"/>
      <c r="AS187" s="304"/>
      <c r="AU187"/>
    </row>
    <row r="188" spans="1:47" ht="21.6" x14ac:dyDescent="0.3">
      <c r="A188" s="285">
        <v>105336</v>
      </c>
      <c r="B188" s="286" t="s">
        <v>61</v>
      </c>
      <c r="C188" t="s">
        <v>995</v>
      </c>
      <c r="D188" t="s">
        <v>995</v>
      </c>
      <c r="E188" t="s">
        <v>995</v>
      </c>
      <c r="F188" t="s">
        <v>995</v>
      </c>
      <c r="G188" t="s">
        <v>995</v>
      </c>
      <c r="H188" t="s">
        <v>995</v>
      </c>
      <c r="I188" t="s">
        <v>995</v>
      </c>
      <c r="J188" t="s">
        <v>995</v>
      </c>
      <c r="K188" t="s">
        <v>995</v>
      </c>
      <c r="L188" t="s">
        <v>995</v>
      </c>
      <c r="M188" t="s">
        <v>995</v>
      </c>
      <c r="N188" t="s">
        <v>995</v>
      </c>
      <c r="O188" t="s">
        <v>995</v>
      </c>
      <c r="P188" t="s">
        <v>995</v>
      </c>
      <c r="Q188" t="s">
        <v>995</v>
      </c>
      <c r="R188" t="s">
        <v>995</v>
      </c>
      <c r="S188" t="s">
        <v>995</v>
      </c>
      <c r="T188" t="s">
        <v>995</v>
      </c>
      <c r="U188" t="s">
        <v>995</v>
      </c>
      <c r="V188" t="s">
        <v>995</v>
      </c>
      <c r="W188" t="s">
        <v>995</v>
      </c>
      <c r="X188" t="s">
        <v>995</v>
      </c>
      <c r="Y188" t="s">
        <v>995</v>
      </c>
      <c r="Z188" t="s">
        <v>995</v>
      </c>
      <c r="AA188" t="s">
        <v>995</v>
      </c>
      <c r="AB188" t="s">
        <v>995</v>
      </c>
      <c r="AC188" t="s">
        <v>995</v>
      </c>
      <c r="AD188" t="s">
        <v>995</v>
      </c>
      <c r="AE188" t="s">
        <v>995</v>
      </c>
      <c r="AF188" t="s">
        <v>995</v>
      </c>
      <c r="AG188" t="s">
        <v>995</v>
      </c>
      <c r="AH188" t="s">
        <v>995</v>
      </c>
      <c r="AI188" t="s">
        <v>995</v>
      </c>
      <c r="AJ188" t="s">
        <v>995</v>
      </c>
      <c r="AK188" t="s">
        <v>995</v>
      </c>
      <c r="AL188" t="s">
        <v>995</v>
      </c>
      <c r="AM188" t="s">
        <v>995</v>
      </c>
      <c r="AN188" t="s">
        <v>995</v>
      </c>
      <c r="AO188" t="s">
        <v>995</v>
      </c>
      <c r="AP188" t="s">
        <v>995</v>
      </c>
      <c r="AQ188" s="286" t="s">
        <v>855</v>
      </c>
      <c r="AR188" s="295"/>
      <c r="AS188" s="235"/>
    </row>
    <row r="189" spans="1:47" x14ac:dyDescent="0.3">
      <c r="A189" s="285">
        <v>105348</v>
      </c>
      <c r="B189" s="286" t="s">
        <v>61</v>
      </c>
      <c r="C189" t="s">
        <v>995</v>
      </c>
      <c r="D189" t="s">
        <v>995</v>
      </c>
      <c r="E189" t="s">
        <v>995</v>
      </c>
      <c r="F189" t="s">
        <v>995</v>
      </c>
      <c r="G189" t="s">
        <v>995</v>
      </c>
      <c r="H189" t="s">
        <v>995</v>
      </c>
      <c r="I189" t="s">
        <v>995</v>
      </c>
      <c r="J189" t="s">
        <v>995</v>
      </c>
      <c r="K189" t="s">
        <v>995</v>
      </c>
      <c r="L189" t="s">
        <v>995</v>
      </c>
      <c r="M189" t="s">
        <v>995</v>
      </c>
      <c r="N189" t="s">
        <v>995</v>
      </c>
      <c r="O189" t="s">
        <v>995</v>
      </c>
      <c r="P189" t="s">
        <v>995</v>
      </c>
      <c r="Q189" t="s">
        <v>995</v>
      </c>
      <c r="R189" t="s">
        <v>995</v>
      </c>
      <c r="S189" t="s">
        <v>995</v>
      </c>
      <c r="T189" t="s">
        <v>995</v>
      </c>
      <c r="U189" t="s">
        <v>995</v>
      </c>
      <c r="V189" t="s">
        <v>995</v>
      </c>
      <c r="W189" t="s">
        <v>995</v>
      </c>
      <c r="X189" t="s">
        <v>995</v>
      </c>
      <c r="Y189" t="s">
        <v>995</v>
      </c>
      <c r="Z189" t="s">
        <v>995</v>
      </c>
      <c r="AA189" t="s">
        <v>995</v>
      </c>
      <c r="AB189" t="s">
        <v>995</v>
      </c>
      <c r="AC189" t="s">
        <v>995</v>
      </c>
      <c r="AD189" t="s">
        <v>995</v>
      </c>
      <c r="AE189" t="s">
        <v>995</v>
      </c>
      <c r="AF189" t="s">
        <v>995</v>
      </c>
      <c r="AG189" t="s">
        <v>995</v>
      </c>
      <c r="AH189" t="s">
        <v>995</v>
      </c>
      <c r="AI189" t="s">
        <v>995</v>
      </c>
      <c r="AJ189" t="s">
        <v>995</v>
      </c>
      <c r="AK189" t="s">
        <v>995</v>
      </c>
      <c r="AL189" t="s">
        <v>995</v>
      </c>
      <c r="AM189" t="s">
        <v>995</v>
      </c>
      <c r="AN189" t="s">
        <v>995</v>
      </c>
      <c r="AO189" t="s">
        <v>995</v>
      </c>
      <c r="AP189" t="s">
        <v>995</v>
      </c>
      <c r="AQ189" s="286" t="s">
        <v>855</v>
      </c>
      <c r="AR189" s="302"/>
      <c r="AS189" s="304"/>
      <c r="AU189"/>
    </row>
    <row r="190" spans="1:47" x14ac:dyDescent="0.3">
      <c r="A190" s="285">
        <v>105362</v>
      </c>
      <c r="B190" s="286" t="s">
        <v>61</v>
      </c>
      <c r="C190" t="s">
        <v>995</v>
      </c>
      <c r="D190" t="s">
        <v>995</v>
      </c>
      <c r="E190" t="s">
        <v>995</v>
      </c>
      <c r="F190" t="s">
        <v>995</v>
      </c>
      <c r="G190" t="s">
        <v>995</v>
      </c>
      <c r="H190" t="s">
        <v>995</v>
      </c>
      <c r="I190" t="s">
        <v>995</v>
      </c>
      <c r="J190" t="s">
        <v>995</v>
      </c>
      <c r="K190" t="s">
        <v>995</v>
      </c>
      <c r="L190" t="s">
        <v>995</v>
      </c>
      <c r="M190" t="s">
        <v>995</v>
      </c>
      <c r="N190" t="s">
        <v>995</v>
      </c>
      <c r="O190" t="s">
        <v>995</v>
      </c>
      <c r="P190" t="s">
        <v>995</v>
      </c>
      <c r="Q190" t="s">
        <v>995</v>
      </c>
      <c r="R190" t="s">
        <v>995</v>
      </c>
      <c r="S190" t="s">
        <v>995</v>
      </c>
      <c r="T190" t="s">
        <v>995</v>
      </c>
      <c r="U190" t="s">
        <v>995</v>
      </c>
      <c r="V190" t="s">
        <v>995</v>
      </c>
      <c r="W190" t="s">
        <v>995</v>
      </c>
      <c r="X190" t="s">
        <v>995</v>
      </c>
      <c r="Y190" t="s">
        <v>995</v>
      </c>
      <c r="Z190" t="s">
        <v>995</v>
      </c>
      <c r="AA190" t="s">
        <v>995</v>
      </c>
      <c r="AB190" t="s">
        <v>995</v>
      </c>
      <c r="AC190" t="s">
        <v>995</v>
      </c>
      <c r="AD190" t="s">
        <v>995</v>
      </c>
      <c r="AE190" t="s">
        <v>995</v>
      </c>
      <c r="AF190" t="s">
        <v>995</v>
      </c>
      <c r="AG190" t="s">
        <v>995</v>
      </c>
      <c r="AH190" t="s">
        <v>995</v>
      </c>
      <c r="AI190" t="s">
        <v>995</v>
      </c>
      <c r="AJ190" t="s">
        <v>995</v>
      </c>
      <c r="AK190" t="s">
        <v>995</v>
      </c>
      <c r="AL190" t="s">
        <v>995</v>
      </c>
      <c r="AM190" t="s">
        <v>995</v>
      </c>
      <c r="AN190" t="s">
        <v>995</v>
      </c>
      <c r="AO190" t="s">
        <v>995</v>
      </c>
      <c r="AP190" t="s">
        <v>995</v>
      </c>
      <c r="AQ190" s="286" t="s">
        <v>855</v>
      </c>
      <c r="AR190" s="302"/>
      <c r="AS190" s="304"/>
      <c r="AU190"/>
    </row>
    <row r="191" spans="1:47" x14ac:dyDescent="0.3">
      <c r="A191" s="285">
        <v>105396</v>
      </c>
      <c r="B191" s="286" t="s">
        <v>540</v>
      </c>
      <c r="C191" t="s">
        <v>995</v>
      </c>
      <c r="D191" t="s">
        <v>995</v>
      </c>
      <c r="E191" t="s">
        <v>995</v>
      </c>
      <c r="F191" t="s">
        <v>995</v>
      </c>
      <c r="G191" t="s">
        <v>995</v>
      </c>
      <c r="H191" t="s">
        <v>995</v>
      </c>
      <c r="I191" t="s">
        <v>995</v>
      </c>
      <c r="J191" t="s">
        <v>995</v>
      </c>
      <c r="K191" t="s">
        <v>995</v>
      </c>
      <c r="L191" t="s">
        <v>995</v>
      </c>
      <c r="M191" t="s">
        <v>995</v>
      </c>
      <c r="N191" t="s">
        <v>995</v>
      </c>
      <c r="O191" t="s">
        <v>995</v>
      </c>
      <c r="P191" t="s">
        <v>995</v>
      </c>
      <c r="Q191" t="s">
        <v>995</v>
      </c>
      <c r="R191" t="s">
        <v>995</v>
      </c>
      <c r="S191" t="s">
        <v>995</v>
      </c>
      <c r="T191" t="s">
        <v>995</v>
      </c>
      <c r="U191" t="s">
        <v>995</v>
      </c>
      <c r="V191" t="s">
        <v>995</v>
      </c>
      <c r="W191" t="s">
        <v>995</v>
      </c>
      <c r="X191" t="s">
        <v>995</v>
      </c>
      <c r="Y191" t="s">
        <v>995</v>
      </c>
      <c r="Z191" t="s">
        <v>995</v>
      </c>
      <c r="AA191" t="s">
        <v>995</v>
      </c>
      <c r="AB191" t="s">
        <v>995</v>
      </c>
      <c r="AC191" t="s">
        <v>995</v>
      </c>
      <c r="AD191" t="s">
        <v>995</v>
      </c>
      <c r="AE191" t="s">
        <v>995</v>
      </c>
      <c r="AF191" t="s">
        <v>995</v>
      </c>
      <c r="AG191" t="s">
        <v>995</v>
      </c>
      <c r="AH191" t="s">
        <v>995</v>
      </c>
      <c r="AI191" t="s">
        <v>995</v>
      </c>
      <c r="AJ191" t="s">
        <v>995</v>
      </c>
      <c r="AK191" t="s">
        <v>995</v>
      </c>
      <c r="AL191" t="s">
        <v>995</v>
      </c>
      <c r="AM191" t="s">
        <v>995</v>
      </c>
      <c r="AN191" t="s">
        <v>995</v>
      </c>
      <c r="AO191" t="s">
        <v>995</v>
      </c>
      <c r="AP191" t="s">
        <v>995</v>
      </c>
      <c r="AQ191" s="286" t="s">
        <v>855</v>
      </c>
      <c r="AR191" s="302"/>
      <c r="AS191" s="304"/>
      <c r="AU191"/>
    </row>
    <row r="192" spans="1:47" ht="21.6" x14ac:dyDescent="0.3">
      <c r="A192" s="285">
        <v>105440</v>
      </c>
      <c r="B192" s="286" t="s">
        <v>538</v>
      </c>
      <c r="C192" t="s">
        <v>995</v>
      </c>
      <c r="D192" t="s">
        <v>995</v>
      </c>
      <c r="E192" t="s">
        <v>995</v>
      </c>
      <c r="F192" t="s">
        <v>995</v>
      </c>
      <c r="G192" t="s">
        <v>995</v>
      </c>
      <c r="H192" t="s">
        <v>995</v>
      </c>
      <c r="I192" t="s">
        <v>995</v>
      </c>
      <c r="J192" t="s">
        <v>995</v>
      </c>
      <c r="K192" t="s">
        <v>995</v>
      </c>
      <c r="L192" t="s">
        <v>995</v>
      </c>
      <c r="M192" t="s">
        <v>995</v>
      </c>
      <c r="N192" t="s">
        <v>995</v>
      </c>
      <c r="O192" t="s">
        <v>995</v>
      </c>
      <c r="P192" t="s">
        <v>995</v>
      </c>
      <c r="Q192" t="s">
        <v>995</v>
      </c>
      <c r="R192" t="s">
        <v>995</v>
      </c>
      <c r="S192" t="s">
        <v>995</v>
      </c>
      <c r="T192" t="s">
        <v>995</v>
      </c>
      <c r="U192" t="s">
        <v>995</v>
      </c>
      <c r="V192" t="s">
        <v>995</v>
      </c>
      <c r="W192" t="s">
        <v>995</v>
      </c>
      <c r="X192" t="s">
        <v>995</v>
      </c>
      <c r="Y192" t="s">
        <v>995</v>
      </c>
      <c r="Z192" t="s">
        <v>995</v>
      </c>
      <c r="AA192" t="s">
        <v>995</v>
      </c>
      <c r="AB192" t="s">
        <v>995</v>
      </c>
      <c r="AC192" t="s">
        <v>995</v>
      </c>
      <c r="AD192" t="s">
        <v>995</v>
      </c>
      <c r="AE192" t="s">
        <v>995</v>
      </c>
      <c r="AF192" t="s">
        <v>995</v>
      </c>
      <c r="AG192" t="s">
        <v>995</v>
      </c>
      <c r="AH192" t="s">
        <v>995</v>
      </c>
      <c r="AI192" t="s">
        <v>995</v>
      </c>
      <c r="AJ192" t="s">
        <v>995</v>
      </c>
      <c r="AK192" t="s">
        <v>995</v>
      </c>
      <c r="AL192" t="s">
        <v>995</v>
      </c>
      <c r="AM192" t="s">
        <v>995</v>
      </c>
      <c r="AN192" t="s">
        <v>995</v>
      </c>
      <c r="AO192" t="s">
        <v>995</v>
      </c>
      <c r="AP192" t="s">
        <v>995</v>
      </c>
      <c r="AQ192" s="286" t="s">
        <v>855</v>
      </c>
      <c r="AR192" s="295"/>
      <c r="AS192" s="235"/>
    </row>
    <row r="193" spans="1:47" x14ac:dyDescent="0.3">
      <c r="A193" s="285">
        <v>105467</v>
      </c>
      <c r="B193" s="286" t="s">
        <v>61</v>
      </c>
      <c r="C193" t="s">
        <v>995</v>
      </c>
      <c r="D193" t="s">
        <v>995</v>
      </c>
      <c r="E193" t="s">
        <v>995</v>
      </c>
      <c r="F193" t="s">
        <v>995</v>
      </c>
      <c r="G193" t="s">
        <v>995</v>
      </c>
      <c r="H193" t="s">
        <v>995</v>
      </c>
      <c r="I193" t="s">
        <v>995</v>
      </c>
      <c r="J193" t="s">
        <v>995</v>
      </c>
      <c r="K193" t="s">
        <v>995</v>
      </c>
      <c r="L193" t="s">
        <v>995</v>
      </c>
      <c r="M193" t="s">
        <v>995</v>
      </c>
      <c r="N193" t="s">
        <v>995</v>
      </c>
      <c r="O193" t="s">
        <v>995</v>
      </c>
      <c r="P193" t="s">
        <v>995</v>
      </c>
      <c r="Q193" t="s">
        <v>995</v>
      </c>
      <c r="R193" t="s">
        <v>995</v>
      </c>
      <c r="S193" t="s">
        <v>995</v>
      </c>
      <c r="T193" t="s">
        <v>995</v>
      </c>
      <c r="U193" t="s">
        <v>995</v>
      </c>
      <c r="V193" t="s">
        <v>995</v>
      </c>
      <c r="W193" t="s">
        <v>995</v>
      </c>
      <c r="X193" t="s">
        <v>995</v>
      </c>
      <c r="Y193" t="s">
        <v>995</v>
      </c>
      <c r="Z193" t="s">
        <v>995</v>
      </c>
      <c r="AA193" t="s">
        <v>995</v>
      </c>
      <c r="AB193" t="s">
        <v>995</v>
      </c>
      <c r="AC193" t="s">
        <v>995</v>
      </c>
      <c r="AD193" t="s">
        <v>995</v>
      </c>
      <c r="AE193" t="s">
        <v>995</v>
      </c>
      <c r="AF193" t="s">
        <v>995</v>
      </c>
      <c r="AG193" t="s">
        <v>995</v>
      </c>
      <c r="AH193" t="s">
        <v>995</v>
      </c>
      <c r="AI193" t="s">
        <v>995</v>
      </c>
      <c r="AJ193" t="s">
        <v>995</v>
      </c>
      <c r="AK193" t="s">
        <v>995</v>
      </c>
      <c r="AL193" t="s">
        <v>995</v>
      </c>
      <c r="AM193" t="s">
        <v>995</v>
      </c>
      <c r="AN193" t="s">
        <v>995</v>
      </c>
      <c r="AO193" t="s">
        <v>995</v>
      </c>
      <c r="AP193" t="s">
        <v>995</v>
      </c>
      <c r="AQ193" s="286" t="s">
        <v>855</v>
      </c>
      <c r="AR193" s="302"/>
      <c r="AS193" s="304"/>
      <c r="AU193"/>
    </row>
    <row r="194" spans="1:47" x14ac:dyDescent="0.3">
      <c r="A194" s="285">
        <v>105483</v>
      </c>
      <c r="B194" s="286" t="s">
        <v>61</v>
      </c>
      <c r="C194" t="s">
        <v>995</v>
      </c>
      <c r="D194" t="s">
        <v>995</v>
      </c>
      <c r="E194" t="s">
        <v>995</v>
      </c>
      <c r="F194" t="s">
        <v>995</v>
      </c>
      <c r="G194" t="s">
        <v>995</v>
      </c>
      <c r="H194" t="s">
        <v>995</v>
      </c>
      <c r="I194" t="s">
        <v>995</v>
      </c>
      <c r="J194" t="s">
        <v>995</v>
      </c>
      <c r="K194" t="s">
        <v>995</v>
      </c>
      <c r="L194" t="s">
        <v>995</v>
      </c>
      <c r="M194" t="s">
        <v>995</v>
      </c>
      <c r="N194" t="s">
        <v>995</v>
      </c>
      <c r="O194" t="s">
        <v>995</v>
      </c>
      <c r="P194" t="s">
        <v>995</v>
      </c>
      <c r="Q194" t="s">
        <v>995</v>
      </c>
      <c r="R194" t="s">
        <v>995</v>
      </c>
      <c r="S194" t="s">
        <v>995</v>
      </c>
      <c r="T194" t="s">
        <v>995</v>
      </c>
      <c r="U194" t="s">
        <v>995</v>
      </c>
      <c r="V194" t="s">
        <v>995</v>
      </c>
      <c r="W194" t="s">
        <v>995</v>
      </c>
      <c r="X194" t="s">
        <v>995</v>
      </c>
      <c r="Y194" t="s">
        <v>995</v>
      </c>
      <c r="Z194" t="s">
        <v>995</v>
      </c>
      <c r="AA194" t="s">
        <v>995</v>
      </c>
      <c r="AB194" t="s">
        <v>995</v>
      </c>
      <c r="AC194" t="s">
        <v>995</v>
      </c>
      <c r="AD194" t="s">
        <v>995</v>
      </c>
      <c r="AE194" t="s">
        <v>995</v>
      </c>
      <c r="AF194" t="s">
        <v>995</v>
      </c>
      <c r="AG194" t="s">
        <v>995</v>
      </c>
      <c r="AH194" t="s">
        <v>995</v>
      </c>
      <c r="AI194" t="s">
        <v>995</v>
      </c>
      <c r="AJ194" t="s">
        <v>995</v>
      </c>
      <c r="AK194" t="s">
        <v>995</v>
      </c>
      <c r="AL194" t="s">
        <v>995</v>
      </c>
      <c r="AM194" t="s">
        <v>995</v>
      </c>
      <c r="AN194" t="s">
        <v>995</v>
      </c>
      <c r="AO194" t="s">
        <v>995</v>
      </c>
      <c r="AP194" t="s">
        <v>995</v>
      </c>
      <c r="AQ194" s="286" t="s">
        <v>855</v>
      </c>
      <c r="AR194" s="302"/>
      <c r="AS194" s="304"/>
      <c r="AU194"/>
    </row>
    <row r="195" spans="1:47" ht="21.6" x14ac:dyDescent="0.3">
      <c r="A195" s="285">
        <v>105526</v>
      </c>
      <c r="B195" s="286" t="s">
        <v>61</v>
      </c>
      <c r="C195" t="s">
        <v>995</v>
      </c>
      <c r="D195" t="s">
        <v>995</v>
      </c>
      <c r="E195" t="s">
        <v>995</v>
      </c>
      <c r="F195" t="s">
        <v>995</v>
      </c>
      <c r="G195" t="s">
        <v>995</v>
      </c>
      <c r="H195" t="s">
        <v>995</v>
      </c>
      <c r="I195" t="s">
        <v>995</v>
      </c>
      <c r="J195" t="s">
        <v>995</v>
      </c>
      <c r="K195" t="s">
        <v>995</v>
      </c>
      <c r="L195" t="s">
        <v>995</v>
      </c>
      <c r="M195" t="s">
        <v>995</v>
      </c>
      <c r="N195" t="s">
        <v>995</v>
      </c>
      <c r="O195" t="s">
        <v>995</v>
      </c>
      <c r="P195" t="s">
        <v>995</v>
      </c>
      <c r="Q195" t="s">
        <v>995</v>
      </c>
      <c r="R195" t="s">
        <v>995</v>
      </c>
      <c r="S195" t="s">
        <v>995</v>
      </c>
      <c r="T195" t="s">
        <v>995</v>
      </c>
      <c r="U195" t="s">
        <v>995</v>
      </c>
      <c r="V195" t="s">
        <v>995</v>
      </c>
      <c r="W195" t="s">
        <v>995</v>
      </c>
      <c r="X195" t="s">
        <v>995</v>
      </c>
      <c r="Y195" t="s">
        <v>995</v>
      </c>
      <c r="Z195" t="s">
        <v>995</v>
      </c>
      <c r="AA195" t="s">
        <v>995</v>
      </c>
      <c r="AB195" t="s">
        <v>995</v>
      </c>
      <c r="AC195" t="s">
        <v>995</v>
      </c>
      <c r="AD195" t="s">
        <v>995</v>
      </c>
      <c r="AE195" t="s">
        <v>995</v>
      </c>
      <c r="AF195" t="s">
        <v>995</v>
      </c>
      <c r="AG195" t="s">
        <v>995</v>
      </c>
      <c r="AH195" t="s">
        <v>995</v>
      </c>
      <c r="AI195" t="s">
        <v>995</v>
      </c>
      <c r="AJ195" t="s">
        <v>995</v>
      </c>
      <c r="AK195" t="s">
        <v>995</v>
      </c>
      <c r="AL195" t="s">
        <v>995</v>
      </c>
      <c r="AM195" t="s">
        <v>995</v>
      </c>
      <c r="AN195" t="s">
        <v>995</v>
      </c>
      <c r="AO195" t="s">
        <v>995</v>
      </c>
      <c r="AP195" t="s">
        <v>995</v>
      </c>
      <c r="AQ195" s="286" t="s">
        <v>855</v>
      </c>
      <c r="AR195" s="295"/>
      <c r="AS195" s="235"/>
    </row>
    <row r="196" spans="1:47" x14ac:dyDescent="0.3">
      <c r="A196" s="285">
        <v>105551</v>
      </c>
      <c r="B196" s="286" t="s">
        <v>61</v>
      </c>
      <c r="C196" t="s">
        <v>995</v>
      </c>
      <c r="D196" t="s">
        <v>995</v>
      </c>
      <c r="E196" t="s">
        <v>995</v>
      </c>
      <c r="F196" t="s">
        <v>995</v>
      </c>
      <c r="G196" t="s">
        <v>995</v>
      </c>
      <c r="H196" t="s">
        <v>995</v>
      </c>
      <c r="I196" t="s">
        <v>995</v>
      </c>
      <c r="J196" t="s">
        <v>995</v>
      </c>
      <c r="K196" t="s">
        <v>995</v>
      </c>
      <c r="L196" t="s">
        <v>995</v>
      </c>
      <c r="M196" t="s">
        <v>995</v>
      </c>
      <c r="N196" t="s">
        <v>995</v>
      </c>
      <c r="O196" t="s">
        <v>995</v>
      </c>
      <c r="P196" t="s">
        <v>995</v>
      </c>
      <c r="Q196" t="s">
        <v>995</v>
      </c>
      <c r="R196" t="s">
        <v>995</v>
      </c>
      <c r="S196" t="s">
        <v>995</v>
      </c>
      <c r="T196" t="s">
        <v>995</v>
      </c>
      <c r="U196" t="s">
        <v>995</v>
      </c>
      <c r="V196" t="s">
        <v>995</v>
      </c>
      <c r="W196" t="s">
        <v>995</v>
      </c>
      <c r="X196" t="s">
        <v>995</v>
      </c>
      <c r="Y196" t="s">
        <v>995</v>
      </c>
      <c r="Z196" t="s">
        <v>995</v>
      </c>
      <c r="AA196" t="s">
        <v>995</v>
      </c>
      <c r="AB196" t="s">
        <v>995</v>
      </c>
      <c r="AC196" t="s">
        <v>995</v>
      </c>
      <c r="AD196" t="s">
        <v>995</v>
      </c>
      <c r="AE196" t="s">
        <v>995</v>
      </c>
      <c r="AF196" t="s">
        <v>995</v>
      </c>
      <c r="AG196" t="s">
        <v>995</v>
      </c>
      <c r="AH196" t="s">
        <v>995</v>
      </c>
      <c r="AI196" t="s">
        <v>995</v>
      </c>
      <c r="AJ196" t="s">
        <v>995</v>
      </c>
      <c r="AK196" t="s">
        <v>995</v>
      </c>
      <c r="AL196" t="s">
        <v>995</v>
      </c>
      <c r="AM196" t="s">
        <v>995</v>
      </c>
      <c r="AN196" t="s">
        <v>995</v>
      </c>
      <c r="AO196" t="s">
        <v>995</v>
      </c>
      <c r="AP196" t="s">
        <v>995</v>
      </c>
      <c r="AQ196" s="286" t="s">
        <v>855</v>
      </c>
      <c r="AR196" s="302"/>
      <c r="AS196" s="304"/>
      <c r="AU196"/>
    </row>
    <row r="197" spans="1:47" ht="21.6" x14ac:dyDescent="0.3">
      <c r="A197" s="285">
        <v>105600</v>
      </c>
      <c r="B197" s="286" t="s">
        <v>61</v>
      </c>
      <c r="C197" t="s">
        <v>995</v>
      </c>
      <c r="D197" t="s">
        <v>995</v>
      </c>
      <c r="E197" t="s">
        <v>995</v>
      </c>
      <c r="F197" t="s">
        <v>995</v>
      </c>
      <c r="G197" t="s">
        <v>995</v>
      </c>
      <c r="H197" t="s">
        <v>995</v>
      </c>
      <c r="I197" t="s">
        <v>995</v>
      </c>
      <c r="J197" t="s">
        <v>995</v>
      </c>
      <c r="K197" t="s">
        <v>995</v>
      </c>
      <c r="L197" t="s">
        <v>995</v>
      </c>
      <c r="M197" t="s">
        <v>995</v>
      </c>
      <c r="N197" t="s">
        <v>995</v>
      </c>
      <c r="O197" t="s">
        <v>995</v>
      </c>
      <c r="P197" t="s">
        <v>995</v>
      </c>
      <c r="Q197" t="s">
        <v>995</v>
      </c>
      <c r="R197" t="s">
        <v>995</v>
      </c>
      <c r="S197" t="s">
        <v>995</v>
      </c>
      <c r="T197" t="s">
        <v>995</v>
      </c>
      <c r="U197" t="s">
        <v>995</v>
      </c>
      <c r="V197" t="s">
        <v>995</v>
      </c>
      <c r="W197" t="s">
        <v>995</v>
      </c>
      <c r="X197" t="s">
        <v>995</v>
      </c>
      <c r="Y197" t="s">
        <v>995</v>
      </c>
      <c r="Z197" t="s">
        <v>995</v>
      </c>
      <c r="AA197" t="s">
        <v>995</v>
      </c>
      <c r="AB197" t="s">
        <v>995</v>
      </c>
      <c r="AC197" t="s">
        <v>995</v>
      </c>
      <c r="AD197" t="s">
        <v>995</v>
      </c>
      <c r="AE197" t="s">
        <v>995</v>
      </c>
      <c r="AF197" t="s">
        <v>995</v>
      </c>
      <c r="AG197" t="s">
        <v>995</v>
      </c>
      <c r="AH197" t="s">
        <v>995</v>
      </c>
      <c r="AI197" t="s">
        <v>995</v>
      </c>
      <c r="AJ197" t="s">
        <v>995</v>
      </c>
      <c r="AK197" t="s">
        <v>995</v>
      </c>
      <c r="AL197" t="s">
        <v>995</v>
      </c>
      <c r="AM197" t="s">
        <v>995</v>
      </c>
      <c r="AN197" t="s">
        <v>995</v>
      </c>
      <c r="AO197" t="s">
        <v>995</v>
      </c>
      <c r="AP197" t="s">
        <v>995</v>
      </c>
      <c r="AQ197" s="286" t="s">
        <v>855</v>
      </c>
      <c r="AR197" s="295"/>
      <c r="AS197" s="235"/>
    </row>
    <row r="198" spans="1:47" x14ac:dyDescent="0.3">
      <c r="A198" s="285">
        <v>105639</v>
      </c>
      <c r="B198" s="286" t="s">
        <v>61</v>
      </c>
      <c r="C198" t="s">
        <v>995</v>
      </c>
      <c r="D198" t="s">
        <v>995</v>
      </c>
      <c r="E198" t="s">
        <v>995</v>
      </c>
      <c r="F198" t="s">
        <v>995</v>
      </c>
      <c r="G198" t="s">
        <v>995</v>
      </c>
      <c r="H198" t="s">
        <v>995</v>
      </c>
      <c r="I198" t="s">
        <v>995</v>
      </c>
      <c r="J198" t="s">
        <v>995</v>
      </c>
      <c r="K198" t="s">
        <v>995</v>
      </c>
      <c r="L198" t="s">
        <v>995</v>
      </c>
      <c r="M198" t="s">
        <v>995</v>
      </c>
      <c r="N198" t="s">
        <v>995</v>
      </c>
      <c r="O198" t="s">
        <v>995</v>
      </c>
      <c r="P198" t="s">
        <v>995</v>
      </c>
      <c r="Q198" t="s">
        <v>995</v>
      </c>
      <c r="R198" t="s">
        <v>995</v>
      </c>
      <c r="S198" t="s">
        <v>995</v>
      </c>
      <c r="T198" t="s">
        <v>995</v>
      </c>
      <c r="U198" t="s">
        <v>995</v>
      </c>
      <c r="V198" t="s">
        <v>995</v>
      </c>
      <c r="W198" t="s">
        <v>995</v>
      </c>
      <c r="X198" t="s">
        <v>995</v>
      </c>
      <c r="Y198" t="s">
        <v>995</v>
      </c>
      <c r="Z198" t="s">
        <v>995</v>
      </c>
      <c r="AA198" t="s">
        <v>995</v>
      </c>
      <c r="AB198" t="s">
        <v>995</v>
      </c>
      <c r="AC198" t="s">
        <v>995</v>
      </c>
      <c r="AD198" t="s">
        <v>995</v>
      </c>
      <c r="AE198" t="s">
        <v>995</v>
      </c>
      <c r="AF198" t="s">
        <v>995</v>
      </c>
      <c r="AG198" t="s">
        <v>995</v>
      </c>
      <c r="AH198" t="s">
        <v>995</v>
      </c>
      <c r="AI198" t="s">
        <v>995</v>
      </c>
      <c r="AJ198" t="s">
        <v>995</v>
      </c>
      <c r="AK198" t="s">
        <v>995</v>
      </c>
      <c r="AL198" t="s">
        <v>995</v>
      </c>
      <c r="AM198" t="s">
        <v>995</v>
      </c>
      <c r="AN198" t="s">
        <v>995</v>
      </c>
      <c r="AO198" t="s">
        <v>995</v>
      </c>
      <c r="AP198" t="s">
        <v>995</v>
      </c>
      <c r="AQ198" s="286" t="s">
        <v>855</v>
      </c>
      <c r="AR198" s="302"/>
      <c r="AS198" s="304"/>
      <c r="AU198"/>
    </row>
    <row r="199" spans="1:47" ht="21.6" x14ac:dyDescent="0.3">
      <c r="A199" s="285">
        <v>105646</v>
      </c>
      <c r="B199" s="286" t="s">
        <v>538</v>
      </c>
      <c r="C199" t="s">
        <v>995</v>
      </c>
      <c r="D199" t="s">
        <v>995</v>
      </c>
      <c r="E199" t="s">
        <v>995</v>
      </c>
      <c r="F199" t="s">
        <v>995</v>
      </c>
      <c r="G199" t="s">
        <v>995</v>
      </c>
      <c r="H199" t="s">
        <v>995</v>
      </c>
      <c r="I199" t="s">
        <v>995</v>
      </c>
      <c r="J199" t="s">
        <v>995</v>
      </c>
      <c r="K199" t="s">
        <v>995</v>
      </c>
      <c r="L199" t="s">
        <v>995</v>
      </c>
      <c r="M199" t="s">
        <v>995</v>
      </c>
      <c r="N199" t="s">
        <v>995</v>
      </c>
      <c r="O199" t="s">
        <v>995</v>
      </c>
      <c r="P199" t="s">
        <v>995</v>
      </c>
      <c r="Q199" t="s">
        <v>995</v>
      </c>
      <c r="R199" t="s">
        <v>995</v>
      </c>
      <c r="S199" t="s">
        <v>995</v>
      </c>
      <c r="T199" t="s">
        <v>995</v>
      </c>
      <c r="U199" t="s">
        <v>995</v>
      </c>
      <c r="V199" t="s">
        <v>995</v>
      </c>
      <c r="W199" t="s">
        <v>995</v>
      </c>
      <c r="X199" t="s">
        <v>995</v>
      </c>
      <c r="Y199" t="s">
        <v>995</v>
      </c>
      <c r="Z199" t="s">
        <v>995</v>
      </c>
      <c r="AA199" t="s">
        <v>995</v>
      </c>
      <c r="AB199" t="s">
        <v>995</v>
      </c>
      <c r="AC199" t="s">
        <v>995</v>
      </c>
      <c r="AD199" t="s">
        <v>995</v>
      </c>
      <c r="AE199" t="s">
        <v>995</v>
      </c>
      <c r="AF199" t="s">
        <v>995</v>
      </c>
      <c r="AG199" t="s">
        <v>995</v>
      </c>
      <c r="AH199" t="s">
        <v>995</v>
      </c>
      <c r="AI199" t="s">
        <v>995</v>
      </c>
      <c r="AJ199" t="s">
        <v>995</v>
      </c>
      <c r="AK199" t="s">
        <v>995</v>
      </c>
      <c r="AL199" t="s">
        <v>995</v>
      </c>
      <c r="AM199" t="s">
        <v>995</v>
      </c>
      <c r="AN199" t="s">
        <v>995</v>
      </c>
      <c r="AO199" t="s">
        <v>995</v>
      </c>
      <c r="AP199" t="s">
        <v>995</v>
      </c>
      <c r="AQ199" s="286" t="s">
        <v>855</v>
      </c>
      <c r="AR199" s="295"/>
      <c r="AS199" s="235"/>
    </row>
    <row r="200" spans="1:47" x14ac:dyDescent="0.3">
      <c r="A200" s="285">
        <v>105725</v>
      </c>
      <c r="B200" s="286" t="s">
        <v>61</v>
      </c>
      <c r="C200" t="s">
        <v>995</v>
      </c>
      <c r="D200" t="s">
        <v>995</v>
      </c>
      <c r="E200" t="s">
        <v>995</v>
      </c>
      <c r="F200" t="s">
        <v>995</v>
      </c>
      <c r="G200" t="s">
        <v>995</v>
      </c>
      <c r="H200" t="s">
        <v>995</v>
      </c>
      <c r="I200" t="s">
        <v>995</v>
      </c>
      <c r="J200" t="s">
        <v>995</v>
      </c>
      <c r="K200" t="s">
        <v>995</v>
      </c>
      <c r="L200" t="s">
        <v>995</v>
      </c>
      <c r="M200" t="s">
        <v>995</v>
      </c>
      <c r="N200" t="s">
        <v>995</v>
      </c>
      <c r="O200" t="s">
        <v>995</v>
      </c>
      <c r="P200" t="s">
        <v>995</v>
      </c>
      <c r="Q200" t="s">
        <v>995</v>
      </c>
      <c r="R200" t="s">
        <v>995</v>
      </c>
      <c r="S200" t="s">
        <v>995</v>
      </c>
      <c r="T200" t="s">
        <v>995</v>
      </c>
      <c r="U200" t="s">
        <v>995</v>
      </c>
      <c r="V200" t="s">
        <v>995</v>
      </c>
      <c r="W200" t="s">
        <v>995</v>
      </c>
      <c r="X200" t="s">
        <v>995</v>
      </c>
      <c r="Y200" t="s">
        <v>995</v>
      </c>
      <c r="Z200" t="s">
        <v>995</v>
      </c>
      <c r="AA200" t="s">
        <v>995</v>
      </c>
      <c r="AB200" t="s">
        <v>995</v>
      </c>
      <c r="AC200" t="s">
        <v>995</v>
      </c>
      <c r="AD200" t="s">
        <v>995</v>
      </c>
      <c r="AE200" t="s">
        <v>995</v>
      </c>
      <c r="AF200" t="s">
        <v>995</v>
      </c>
      <c r="AG200" t="s">
        <v>995</v>
      </c>
      <c r="AH200" t="s">
        <v>995</v>
      </c>
      <c r="AI200" t="s">
        <v>995</v>
      </c>
      <c r="AJ200" t="s">
        <v>995</v>
      </c>
      <c r="AK200" t="s">
        <v>995</v>
      </c>
      <c r="AL200" t="s">
        <v>394</v>
      </c>
      <c r="AM200" t="s">
        <v>394</v>
      </c>
      <c r="AN200" t="s">
        <v>394</v>
      </c>
      <c r="AO200" t="s">
        <v>394</v>
      </c>
      <c r="AP200" t="s">
        <v>394</v>
      </c>
      <c r="AQ200" s="289"/>
      <c r="AR200" s="302"/>
      <c r="AS200" s="304"/>
      <c r="AU200"/>
    </row>
    <row r="201" spans="1:47" x14ac:dyDescent="0.3">
      <c r="A201" s="285">
        <v>105727</v>
      </c>
      <c r="B201" s="286" t="s">
        <v>61</v>
      </c>
      <c r="C201" t="s">
        <v>995</v>
      </c>
      <c r="D201" t="s">
        <v>995</v>
      </c>
      <c r="E201" t="s">
        <v>995</v>
      </c>
      <c r="F201" t="s">
        <v>995</v>
      </c>
      <c r="G201" t="s">
        <v>995</v>
      </c>
      <c r="H201" t="s">
        <v>995</v>
      </c>
      <c r="I201" t="s">
        <v>995</v>
      </c>
      <c r="J201" t="s">
        <v>995</v>
      </c>
      <c r="K201" t="s">
        <v>995</v>
      </c>
      <c r="L201" t="s">
        <v>995</v>
      </c>
      <c r="M201" t="s">
        <v>995</v>
      </c>
      <c r="N201" t="s">
        <v>995</v>
      </c>
      <c r="O201" t="s">
        <v>995</v>
      </c>
      <c r="P201" t="s">
        <v>995</v>
      </c>
      <c r="Q201" t="s">
        <v>995</v>
      </c>
      <c r="R201" t="s">
        <v>995</v>
      </c>
      <c r="S201" t="s">
        <v>995</v>
      </c>
      <c r="T201" t="s">
        <v>995</v>
      </c>
      <c r="U201" t="s">
        <v>995</v>
      </c>
      <c r="V201" t="s">
        <v>995</v>
      </c>
      <c r="W201" t="s">
        <v>995</v>
      </c>
      <c r="X201" t="s">
        <v>995</v>
      </c>
      <c r="Y201" t="s">
        <v>995</v>
      </c>
      <c r="Z201" t="s">
        <v>995</v>
      </c>
      <c r="AA201" t="s">
        <v>995</v>
      </c>
      <c r="AB201" t="s">
        <v>995</v>
      </c>
      <c r="AC201" t="s">
        <v>995</v>
      </c>
      <c r="AD201" t="s">
        <v>995</v>
      </c>
      <c r="AE201" t="s">
        <v>995</v>
      </c>
      <c r="AF201" t="s">
        <v>995</v>
      </c>
      <c r="AG201" t="s">
        <v>995</v>
      </c>
      <c r="AH201" t="s">
        <v>995</v>
      </c>
      <c r="AI201" t="s">
        <v>995</v>
      </c>
      <c r="AJ201" t="s">
        <v>995</v>
      </c>
      <c r="AK201" t="s">
        <v>995</v>
      </c>
      <c r="AL201" t="s">
        <v>995</v>
      </c>
      <c r="AM201" t="s">
        <v>995</v>
      </c>
      <c r="AN201" t="s">
        <v>995</v>
      </c>
      <c r="AO201" t="s">
        <v>995</v>
      </c>
      <c r="AP201" t="s">
        <v>995</v>
      </c>
      <c r="AQ201" s="286" t="s">
        <v>855</v>
      </c>
      <c r="AR201" s="302"/>
      <c r="AS201" s="304"/>
      <c r="AU201"/>
    </row>
    <row r="202" spans="1:47" x14ac:dyDescent="0.3">
      <c r="A202" s="285">
        <v>105778</v>
      </c>
      <c r="B202" s="286" t="s">
        <v>540</v>
      </c>
      <c r="C202" t="s">
        <v>995</v>
      </c>
      <c r="D202" t="s">
        <v>995</v>
      </c>
      <c r="E202" t="s">
        <v>995</v>
      </c>
      <c r="F202" t="s">
        <v>995</v>
      </c>
      <c r="G202" t="s">
        <v>995</v>
      </c>
      <c r="H202" t="s">
        <v>995</v>
      </c>
      <c r="I202" t="s">
        <v>995</v>
      </c>
      <c r="J202" t="s">
        <v>995</v>
      </c>
      <c r="K202" t="s">
        <v>995</v>
      </c>
      <c r="L202" t="s">
        <v>995</v>
      </c>
      <c r="M202" t="s">
        <v>995</v>
      </c>
      <c r="N202" t="s">
        <v>995</v>
      </c>
      <c r="O202" t="s">
        <v>995</v>
      </c>
      <c r="P202" t="s">
        <v>995</v>
      </c>
      <c r="Q202" t="s">
        <v>995</v>
      </c>
      <c r="R202" t="s">
        <v>995</v>
      </c>
      <c r="S202" t="s">
        <v>995</v>
      </c>
      <c r="T202" t="s">
        <v>995</v>
      </c>
      <c r="U202" t="s">
        <v>995</v>
      </c>
      <c r="V202" t="s">
        <v>995</v>
      </c>
      <c r="W202" t="s">
        <v>995</v>
      </c>
      <c r="X202" t="s">
        <v>995</v>
      </c>
      <c r="Y202" t="s">
        <v>995</v>
      </c>
      <c r="Z202" t="s">
        <v>995</v>
      </c>
      <c r="AA202" t="s">
        <v>995</v>
      </c>
      <c r="AB202" t="s">
        <v>995</v>
      </c>
      <c r="AC202" t="s">
        <v>995</v>
      </c>
      <c r="AD202" t="s">
        <v>995</v>
      </c>
      <c r="AE202" t="s">
        <v>995</v>
      </c>
      <c r="AF202" t="s">
        <v>995</v>
      </c>
      <c r="AG202" t="s">
        <v>995</v>
      </c>
      <c r="AH202" t="s">
        <v>995</v>
      </c>
      <c r="AI202" t="s">
        <v>995</v>
      </c>
      <c r="AJ202" t="s">
        <v>995</v>
      </c>
      <c r="AK202" t="s">
        <v>995</v>
      </c>
      <c r="AL202" t="s">
        <v>995</v>
      </c>
      <c r="AM202" t="s">
        <v>995</v>
      </c>
      <c r="AN202" t="s">
        <v>995</v>
      </c>
      <c r="AO202" t="s">
        <v>995</v>
      </c>
      <c r="AP202" t="s">
        <v>995</v>
      </c>
      <c r="AQ202" s="286" t="s">
        <v>855</v>
      </c>
      <c r="AR202" s="302"/>
      <c r="AS202" s="304"/>
      <c r="AU202"/>
    </row>
    <row r="203" spans="1:47" x14ac:dyDescent="0.3">
      <c r="A203" s="285">
        <v>105807</v>
      </c>
      <c r="B203" s="286" t="s">
        <v>61</v>
      </c>
      <c r="C203">
        <v>0</v>
      </c>
      <c r="D203">
        <v>0</v>
      </c>
      <c r="E203">
        <v>0</v>
      </c>
      <c r="F203">
        <v>0</v>
      </c>
      <c r="G203">
        <v>0</v>
      </c>
      <c r="H203">
        <v>0</v>
      </c>
      <c r="I203">
        <v>0</v>
      </c>
      <c r="J203">
        <v>0</v>
      </c>
      <c r="K203">
        <v>0</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0</v>
      </c>
      <c r="AF203">
        <v>0</v>
      </c>
      <c r="AG203">
        <v>0</v>
      </c>
      <c r="AH203">
        <v>0</v>
      </c>
      <c r="AI203">
        <v>0</v>
      </c>
      <c r="AJ203">
        <v>0</v>
      </c>
      <c r="AK203">
        <v>0</v>
      </c>
      <c r="AL203">
        <v>0</v>
      </c>
      <c r="AM203">
        <v>0</v>
      </c>
      <c r="AN203">
        <v>0</v>
      </c>
      <c r="AO203">
        <v>0</v>
      </c>
      <c r="AP203">
        <v>0</v>
      </c>
      <c r="AQ203" s="286" t="s">
        <v>394</v>
      </c>
      <c r="AR203" s="302"/>
      <c r="AS203" s="304"/>
      <c r="AU203"/>
    </row>
    <row r="204" spans="1:47" ht="21.6" x14ac:dyDescent="0.3">
      <c r="A204" s="285">
        <v>105825</v>
      </c>
      <c r="B204" s="286" t="s">
        <v>61</v>
      </c>
      <c r="C204" t="s">
        <v>226</v>
      </c>
      <c r="D204" t="s">
        <v>226</v>
      </c>
      <c r="E204" t="s">
        <v>224</v>
      </c>
      <c r="F204" t="s">
        <v>225</v>
      </c>
      <c r="G204" t="s">
        <v>225</v>
      </c>
      <c r="H204" t="s">
        <v>226</v>
      </c>
      <c r="I204" t="s">
        <v>224</v>
      </c>
      <c r="J204" t="s">
        <v>226</v>
      </c>
      <c r="K204" t="s">
        <v>225</v>
      </c>
      <c r="L204" t="s">
        <v>224</v>
      </c>
      <c r="M204" t="s">
        <v>226</v>
      </c>
      <c r="N204" t="s">
        <v>224</v>
      </c>
      <c r="O204" t="s">
        <v>224</v>
      </c>
      <c r="P204" t="s">
        <v>226</v>
      </c>
      <c r="Q204" t="s">
        <v>224</v>
      </c>
      <c r="R204" t="s">
        <v>224</v>
      </c>
      <c r="S204" t="s">
        <v>224</v>
      </c>
      <c r="T204" t="s">
        <v>224</v>
      </c>
      <c r="U204" t="s">
        <v>226</v>
      </c>
      <c r="V204" t="s">
        <v>224</v>
      </c>
      <c r="W204" t="s">
        <v>224</v>
      </c>
      <c r="X204" t="s">
        <v>226</v>
      </c>
      <c r="Y204" t="s">
        <v>224</v>
      </c>
      <c r="Z204" t="s">
        <v>224</v>
      </c>
      <c r="AA204" t="s">
        <v>226</v>
      </c>
      <c r="AB204" t="s">
        <v>226</v>
      </c>
      <c r="AC204" t="s">
        <v>226</v>
      </c>
      <c r="AD204" t="s">
        <v>226</v>
      </c>
      <c r="AE204" t="s">
        <v>224</v>
      </c>
      <c r="AF204" t="s">
        <v>224</v>
      </c>
      <c r="AG204" t="s">
        <v>226</v>
      </c>
      <c r="AH204" t="s">
        <v>224</v>
      </c>
      <c r="AI204" t="s">
        <v>224</v>
      </c>
      <c r="AJ204" t="s">
        <v>226</v>
      </c>
      <c r="AK204" t="s">
        <v>224</v>
      </c>
      <c r="AL204" t="s">
        <v>225</v>
      </c>
      <c r="AM204" t="s">
        <v>226</v>
      </c>
      <c r="AN204" t="s">
        <v>224</v>
      </c>
      <c r="AO204" t="s">
        <v>224</v>
      </c>
      <c r="AP204" t="s">
        <v>224</v>
      </c>
      <c r="AQ204" s="286" t="s">
        <v>394</v>
      </c>
      <c r="AR204" s="295"/>
      <c r="AS204" s="235"/>
    </row>
    <row r="205" spans="1:47" x14ac:dyDescent="0.3">
      <c r="A205" s="285">
        <v>105849</v>
      </c>
      <c r="B205" s="286" t="s">
        <v>61</v>
      </c>
      <c r="C205">
        <v>0</v>
      </c>
      <c r="D205">
        <v>0</v>
      </c>
      <c r="E205">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s="286" t="s">
        <v>394</v>
      </c>
      <c r="AR205" s="302"/>
      <c r="AS205" s="304"/>
      <c r="AU205"/>
    </row>
    <row r="206" spans="1:47" ht="21.6" x14ac:dyDescent="0.3">
      <c r="A206" s="285">
        <v>105867</v>
      </c>
      <c r="B206" s="286" t="s">
        <v>540</v>
      </c>
      <c r="C206" t="s">
        <v>995</v>
      </c>
      <c r="D206" t="s">
        <v>995</v>
      </c>
      <c r="E206" t="s">
        <v>995</v>
      </c>
      <c r="F206" t="s">
        <v>995</v>
      </c>
      <c r="G206" t="s">
        <v>995</v>
      </c>
      <c r="H206" t="s">
        <v>995</v>
      </c>
      <c r="I206" t="s">
        <v>995</v>
      </c>
      <c r="J206" t="s">
        <v>995</v>
      </c>
      <c r="K206" t="s">
        <v>995</v>
      </c>
      <c r="L206" t="s">
        <v>995</v>
      </c>
      <c r="M206" t="s">
        <v>995</v>
      </c>
      <c r="N206" t="s">
        <v>995</v>
      </c>
      <c r="O206" t="s">
        <v>995</v>
      </c>
      <c r="P206" t="s">
        <v>995</v>
      </c>
      <c r="Q206" t="s">
        <v>995</v>
      </c>
      <c r="R206" t="s">
        <v>995</v>
      </c>
      <c r="S206" t="s">
        <v>995</v>
      </c>
      <c r="T206" t="s">
        <v>995</v>
      </c>
      <c r="U206" t="s">
        <v>995</v>
      </c>
      <c r="V206" t="s">
        <v>995</v>
      </c>
      <c r="W206" t="s">
        <v>995</v>
      </c>
      <c r="X206" t="s">
        <v>995</v>
      </c>
      <c r="Y206" t="s">
        <v>995</v>
      </c>
      <c r="Z206" t="s">
        <v>995</v>
      </c>
      <c r="AA206" t="s">
        <v>995</v>
      </c>
      <c r="AB206" t="s">
        <v>995</v>
      </c>
      <c r="AC206" t="s">
        <v>995</v>
      </c>
      <c r="AD206" t="s">
        <v>995</v>
      </c>
      <c r="AE206" t="s">
        <v>995</v>
      </c>
      <c r="AF206" t="s">
        <v>995</v>
      </c>
      <c r="AG206" t="s">
        <v>995</v>
      </c>
      <c r="AH206" t="s">
        <v>995</v>
      </c>
      <c r="AI206" t="s">
        <v>995</v>
      </c>
      <c r="AJ206" t="s">
        <v>995</v>
      </c>
      <c r="AK206" t="s">
        <v>995</v>
      </c>
      <c r="AL206" t="s">
        <v>995</v>
      </c>
      <c r="AM206" t="s">
        <v>995</v>
      </c>
      <c r="AN206" t="s">
        <v>995</v>
      </c>
      <c r="AO206" t="s">
        <v>995</v>
      </c>
      <c r="AP206" t="s">
        <v>995</v>
      </c>
      <c r="AQ206" s="286" t="s">
        <v>855</v>
      </c>
      <c r="AR206" s="295"/>
      <c r="AS206" s="235"/>
    </row>
    <row r="207" spans="1:47" x14ac:dyDescent="0.3">
      <c r="A207" s="285">
        <v>105886</v>
      </c>
      <c r="B207" s="286" t="s">
        <v>61</v>
      </c>
      <c r="C207" t="s">
        <v>995</v>
      </c>
      <c r="D207" t="s">
        <v>995</v>
      </c>
      <c r="E207" t="s">
        <v>995</v>
      </c>
      <c r="F207" t="s">
        <v>995</v>
      </c>
      <c r="G207" t="s">
        <v>995</v>
      </c>
      <c r="H207" t="s">
        <v>995</v>
      </c>
      <c r="I207" t="s">
        <v>995</v>
      </c>
      <c r="J207" t="s">
        <v>995</v>
      </c>
      <c r="K207" t="s">
        <v>995</v>
      </c>
      <c r="L207" t="s">
        <v>995</v>
      </c>
      <c r="M207" t="s">
        <v>995</v>
      </c>
      <c r="N207" t="s">
        <v>995</v>
      </c>
      <c r="O207" t="s">
        <v>995</v>
      </c>
      <c r="P207" t="s">
        <v>995</v>
      </c>
      <c r="Q207" t="s">
        <v>995</v>
      </c>
      <c r="R207" t="s">
        <v>995</v>
      </c>
      <c r="S207" t="s">
        <v>995</v>
      </c>
      <c r="T207" t="s">
        <v>995</v>
      </c>
      <c r="U207" t="s">
        <v>995</v>
      </c>
      <c r="V207" t="s">
        <v>995</v>
      </c>
      <c r="W207" t="s">
        <v>995</v>
      </c>
      <c r="X207" t="s">
        <v>995</v>
      </c>
      <c r="Y207" t="s">
        <v>995</v>
      </c>
      <c r="Z207" t="s">
        <v>995</v>
      </c>
      <c r="AA207" t="s">
        <v>995</v>
      </c>
      <c r="AB207" t="s">
        <v>995</v>
      </c>
      <c r="AC207" t="s">
        <v>995</v>
      </c>
      <c r="AD207" t="s">
        <v>995</v>
      </c>
      <c r="AE207" t="s">
        <v>995</v>
      </c>
      <c r="AF207" t="s">
        <v>995</v>
      </c>
      <c r="AG207" t="s">
        <v>995</v>
      </c>
      <c r="AH207" t="s">
        <v>995</v>
      </c>
      <c r="AI207" t="s">
        <v>995</v>
      </c>
      <c r="AJ207" t="s">
        <v>995</v>
      </c>
      <c r="AK207" t="s">
        <v>995</v>
      </c>
      <c r="AL207" t="s">
        <v>995</v>
      </c>
      <c r="AM207" t="s">
        <v>995</v>
      </c>
      <c r="AN207" t="s">
        <v>995</v>
      </c>
      <c r="AO207" t="s">
        <v>995</v>
      </c>
      <c r="AP207" t="s">
        <v>995</v>
      </c>
      <c r="AQ207" s="286" t="s">
        <v>855</v>
      </c>
      <c r="AR207" s="302"/>
      <c r="AS207" s="304"/>
      <c r="AU207"/>
    </row>
    <row r="208" spans="1:47" x14ac:dyDescent="0.3">
      <c r="A208" s="285">
        <v>105887</v>
      </c>
      <c r="B208" s="286" t="s">
        <v>538</v>
      </c>
      <c r="C208" t="s">
        <v>995</v>
      </c>
      <c r="D208" t="s">
        <v>995</v>
      </c>
      <c r="E208" t="s">
        <v>995</v>
      </c>
      <c r="F208" t="s">
        <v>995</v>
      </c>
      <c r="G208" t="s">
        <v>995</v>
      </c>
      <c r="H208" t="s">
        <v>995</v>
      </c>
      <c r="I208" t="s">
        <v>995</v>
      </c>
      <c r="J208" t="s">
        <v>995</v>
      </c>
      <c r="K208" t="s">
        <v>995</v>
      </c>
      <c r="L208" t="s">
        <v>995</v>
      </c>
      <c r="M208" t="s">
        <v>995</v>
      </c>
      <c r="N208" t="s">
        <v>995</v>
      </c>
      <c r="O208" t="s">
        <v>995</v>
      </c>
      <c r="P208" t="s">
        <v>995</v>
      </c>
      <c r="Q208" t="s">
        <v>995</v>
      </c>
      <c r="R208" t="s">
        <v>995</v>
      </c>
      <c r="S208" t="s">
        <v>995</v>
      </c>
      <c r="T208" t="s">
        <v>995</v>
      </c>
      <c r="U208" t="s">
        <v>995</v>
      </c>
      <c r="V208" t="s">
        <v>995</v>
      </c>
      <c r="W208" t="s">
        <v>995</v>
      </c>
      <c r="X208" t="s">
        <v>995</v>
      </c>
      <c r="Y208" t="s">
        <v>995</v>
      </c>
      <c r="Z208" t="s">
        <v>995</v>
      </c>
      <c r="AA208" t="s">
        <v>995</v>
      </c>
      <c r="AB208" t="s">
        <v>995</v>
      </c>
      <c r="AC208" t="s">
        <v>995</v>
      </c>
      <c r="AD208" t="s">
        <v>995</v>
      </c>
      <c r="AE208" t="s">
        <v>995</v>
      </c>
      <c r="AF208" t="s">
        <v>995</v>
      </c>
      <c r="AG208" t="s">
        <v>995</v>
      </c>
      <c r="AH208" t="s">
        <v>995</v>
      </c>
      <c r="AI208" t="s">
        <v>995</v>
      </c>
      <c r="AJ208" t="s">
        <v>995</v>
      </c>
      <c r="AK208" t="s">
        <v>995</v>
      </c>
      <c r="AL208" t="s">
        <v>995</v>
      </c>
      <c r="AM208" t="s">
        <v>995</v>
      </c>
      <c r="AN208" t="s">
        <v>995</v>
      </c>
      <c r="AO208" t="s">
        <v>995</v>
      </c>
      <c r="AP208" t="s">
        <v>995</v>
      </c>
      <c r="AQ208" s="286" t="s">
        <v>855</v>
      </c>
      <c r="AR208" s="302"/>
      <c r="AS208" s="304"/>
      <c r="AU208"/>
    </row>
    <row r="209" spans="1:47" x14ac:dyDescent="0.3">
      <c r="A209" s="285">
        <v>105927</v>
      </c>
      <c r="B209" s="286" t="s">
        <v>538</v>
      </c>
      <c r="C209" t="s">
        <v>995</v>
      </c>
      <c r="D209" t="s">
        <v>995</v>
      </c>
      <c r="E209" t="s">
        <v>995</v>
      </c>
      <c r="F209" t="s">
        <v>995</v>
      </c>
      <c r="G209" t="s">
        <v>995</v>
      </c>
      <c r="H209" t="s">
        <v>995</v>
      </c>
      <c r="I209" t="s">
        <v>995</v>
      </c>
      <c r="J209" t="s">
        <v>995</v>
      </c>
      <c r="K209" t="s">
        <v>995</v>
      </c>
      <c r="L209" t="s">
        <v>995</v>
      </c>
      <c r="M209" t="s">
        <v>995</v>
      </c>
      <c r="N209" t="s">
        <v>995</v>
      </c>
      <c r="O209" t="s">
        <v>995</v>
      </c>
      <c r="P209" t="s">
        <v>995</v>
      </c>
      <c r="Q209" t="s">
        <v>995</v>
      </c>
      <c r="R209" t="s">
        <v>995</v>
      </c>
      <c r="S209" t="s">
        <v>995</v>
      </c>
      <c r="T209" t="s">
        <v>995</v>
      </c>
      <c r="U209" t="s">
        <v>995</v>
      </c>
      <c r="V209" t="s">
        <v>995</v>
      </c>
      <c r="W209" t="s">
        <v>995</v>
      </c>
      <c r="X209" t="s">
        <v>995</v>
      </c>
      <c r="Y209" t="s">
        <v>995</v>
      </c>
      <c r="Z209" t="s">
        <v>995</v>
      </c>
      <c r="AA209" t="s">
        <v>995</v>
      </c>
      <c r="AB209" t="s">
        <v>995</v>
      </c>
      <c r="AC209" t="s">
        <v>995</v>
      </c>
      <c r="AD209" t="s">
        <v>995</v>
      </c>
      <c r="AE209" t="s">
        <v>995</v>
      </c>
      <c r="AF209" t="s">
        <v>995</v>
      </c>
      <c r="AG209" t="s">
        <v>995</v>
      </c>
      <c r="AH209" t="s">
        <v>995</v>
      </c>
      <c r="AI209" t="s">
        <v>995</v>
      </c>
      <c r="AJ209" t="s">
        <v>995</v>
      </c>
      <c r="AK209" t="s">
        <v>995</v>
      </c>
      <c r="AL209" t="s">
        <v>995</v>
      </c>
      <c r="AM209" t="s">
        <v>995</v>
      </c>
      <c r="AN209" t="s">
        <v>995</v>
      </c>
      <c r="AO209" t="s">
        <v>995</v>
      </c>
      <c r="AP209" t="s">
        <v>995</v>
      </c>
      <c r="AQ209" s="286" t="s">
        <v>855</v>
      </c>
      <c r="AR209" s="302"/>
      <c r="AS209" s="304"/>
      <c r="AU209"/>
    </row>
    <row r="210" spans="1:47" x14ac:dyDescent="0.3">
      <c r="A210" s="285">
        <v>105982</v>
      </c>
      <c r="B210" s="286" t="s">
        <v>61</v>
      </c>
      <c r="C210" t="s">
        <v>995</v>
      </c>
      <c r="D210" t="s">
        <v>995</v>
      </c>
      <c r="E210" t="s">
        <v>995</v>
      </c>
      <c r="F210" t="s">
        <v>995</v>
      </c>
      <c r="G210" t="s">
        <v>995</v>
      </c>
      <c r="H210" t="s">
        <v>995</v>
      </c>
      <c r="I210" t="s">
        <v>995</v>
      </c>
      <c r="J210" t="s">
        <v>995</v>
      </c>
      <c r="K210" t="s">
        <v>995</v>
      </c>
      <c r="L210" t="s">
        <v>995</v>
      </c>
      <c r="M210" t="s">
        <v>995</v>
      </c>
      <c r="N210" t="s">
        <v>995</v>
      </c>
      <c r="O210" t="s">
        <v>995</v>
      </c>
      <c r="P210" t="s">
        <v>995</v>
      </c>
      <c r="Q210" t="s">
        <v>995</v>
      </c>
      <c r="R210" t="s">
        <v>995</v>
      </c>
      <c r="S210" t="s">
        <v>995</v>
      </c>
      <c r="T210" t="s">
        <v>995</v>
      </c>
      <c r="U210" t="s">
        <v>995</v>
      </c>
      <c r="V210" t="s">
        <v>995</v>
      </c>
      <c r="W210" t="s">
        <v>995</v>
      </c>
      <c r="X210" t="s">
        <v>995</v>
      </c>
      <c r="Y210" t="s">
        <v>995</v>
      </c>
      <c r="Z210" t="s">
        <v>995</v>
      </c>
      <c r="AA210" t="s">
        <v>995</v>
      </c>
      <c r="AB210" t="s">
        <v>995</v>
      </c>
      <c r="AC210" t="s">
        <v>995</v>
      </c>
      <c r="AD210" t="s">
        <v>995</v>
      </c>
      <c r="AE210" t="s">
        <v>995</v>
      </c>
      <c r="AF210" t="s">
        <v>995</v>
      </c>
      <c r="AG210" t="s">
        <v>995</v>
      </c>
      <c r="AH210" t="s">
        <v>995</v>
      </c>
      <c r="AI210" t="s">
        <v>995</v>
      </c>
      <c r="AJ210" t="s">
        <v>995</v>
      </c>
      <c r="AK210" t="s">
        <v>995</v>
      </c>
      <c r="AL210" t="s">
        <v>995</v>
      </c>
      <c r="AM210" t="s">
        <v>995</v>
      </c>
      <c r="AN210" t="s">
        <v>995</v>
      </c>
      <c r="AO210" t="s">
        <v>995</v>
      </c>
      <c r="AP210" t="s">
        <v>995</v>
      </c>
      <c r="AQ210" s="286" t="s">
        <v>855</v>
      </c>
      <c r="AR210" s="302"/>
      <c r="AS210" s="304"/>
      <c r="AU210"/>
    </row>
    <row r="211" spans="1:47" x14ac:dyDescent="0.3">
      <c r="A211" s="285">
        <v>105990</v>
      </c>
      <c r="B211" s="286" t="s">
        <v>61</v>
      </c>
      <c r="C211" t="s">
        <v>995</v>
      </c>
      <c r="D211" t="s">
        <v>995</v>
      </c>
      <c r="E211" t="s">
        <v>995</v>
      </c>
      <c r="F211" t="s">
        <v>995</v>
      </c>
      <c r="G211" t="s">
        <v>995</v>
      </c>
      <c r="H211" t="s">
        <v>995</v>
      </c>
      <c r="I211" t="s">
        <v>995</v>
      </c>
      <c r="J211" t="s">
        <v>995</v>
      </c>
      <c r="K211" t="s">
        <v>995</v>
      </c>
      <c r="L211" t="s">
        <v>995</v>
      </c>
      <c r="M211" t="s">
        <v>995</v>
      </c>
      <c r="N211" t="s">
        <v>995</v>
      </c>
      <c r="O211" t="s">
        <v>995</v>
      </c>
      <c r="P211" t="s">
        <v>995</v>
      </c>
      <c r="Q211" t="s">
        <v>995</v>
      </c>
      <c r="R211" t="s">
        <v>995</v>
      </c>
      <c r="S211" t="s">
        <v>995</v>
      </c>
      <c r="T211" t="s">
        <v>995</v>
      </c>
      <c r="U211" t="s">
        <v>995</v>
      </c>
      <c r="V211" t="s">
        <v>995</v>
      </c>
      <c r="W211" t="s">
        <v>995</v>
      </c>
      <c r="X211" t="s">
        <v>995</v>
      </c>
      <c r="Y211" t="s">
        <v>995</v>
      </c>
      <c r="Z211" t="s">
        <v>995</v>
      </c>
      <c r="AA211" t="s">
        <v>995</v>
      </c>
      <c r="AB211" t="s">
        <v>995</v>
      </c>
      <c r="AC211" t="s">
        <v>995</v>
      </c>
      <c r="AD211" t="s">
        <v>995</v>
      </c>
      <c r="AE211" t="s">
        <v>995</v>
      </c>
      <c r="AF211" t="s">
        <v>995</v>
      </c>
      <c r="AG211" t="s">
        <v>995</v>
      </c>
      <c r="AH211" t="s">
        <v>995</v>
      </c>
      <c r="AI211" t="s">
        <v>995</v>
      </c>
      <c r="AJ211" t="s">
        <v>995</v>
      </c>
      <c r="AK211" t="s">
        <v>995</v>
      </c>
      <c r="AL211" t="s">
        <v>995</v>
      </c>
      <c r="AM211" t="s">
        <v>995</v>
      </c>
      <c r="AN211" t="s">
        <v>995</v>
      </c>
      <c r="AO211" t="s">
        <v>995</v>
      </c>
      <c r="AP211" t="s">
        <v>995</v>
      </c>
      <c r="AQ211" s="286" t="s">
        <v>855</v>
      </c>
      <c r="AR211" s="302"/>
      <c r="AS211" s="304"/>
      <c r="AU211"/>
    </row>
    <row r="212" spans="1:47" x14ac:dyDescent="0.3">
      <c r="A212" s="285">
        <v>105992</v>
      </c>
      <c r="B212" s="286" t="s">
        <v>539</v>
      </c>
      <c r="C212" t="s">
        <v>995</v>
      </c>
      <c r="D212" t="s">
        <v>995</v>
      </c>
      <c r="E212" t="s">
        <v>995</v>
      </c>
      <c r="F212" t="s">
        <v>995</v>
      </c>
      <c r="G212" t="s">
        <v>995</v>
      </c>
      <c r="H212" t="s">
        <v>995</v>
      </c>
      <c r="I212" t="s">
        <v>995</v>
      </c>
      <c r="J212" t="s">
        <v>995</v>
      </c>
      <c r="K212" t="s">
        <v>995</v>
      </c>
      <c r="L212" t="s">
        <v>995</v>
      </c>
      <c r="M212" t="s">
        <v>995</v>
      </c>
      <c r="N212" t="s">
        <v>995</v>
      </c>
      <c r="O212" t="s">
        <v>995</v>
      </c>
      <c r="P212" t="s">
        <v>995</v>
      </c>
      <c r="Q212" t="s">
        <v>995</v>
      </c>
      <c r="R212" t="s">
        <v>995</v>
      </c>
      <c r="S212" t="s">
        <v>995</v>
      </c>
      <c r="T212" t="s">
        <v>995</v>
      </c>
      <c r="U212" t="s">
        <v>995</v>
      </c>
      <c r="V212" t="s">
        <v>995</v>
      </c>
      <c r="W212" t="s">
        <v>995</v>
      </c>
      <c r="X212" t="s">
        <v>995</v>
      </c>
      <c r="Y212" t="s">
        <v>995</v>
      </c>
      <c r="Z212" t="s">
        <v>995</v>
      </c>
      <c r="AA212" t="s">
        <v>995</v>
      </c>
      <c r="AB212" t="s">
        <v>995</v>
      </c>
      <c r="AC212" t="s">
        <v>995</v>
      </c>
      <c r="AD212" t="s">
        <v>995</v>
      </c>
      <c r="AE212" t="s">
        <v>995</v>
      </c>
      <c r="AF212" t="s">
        <v>995</v>
      </c>
      <c r="AG212" t="s">
        <v>995</v>
      </c>
      <c r="AH212" t="s">
        <v>995</v>
      </c>
      <c r="AI212" t="s">
        <v>995</v>
      </c>
      <c r="AJ212" t="s">
        <v>995</v>
      </c>
      <c r="AK212" t="s">
        <v>995</v>
      </c>
      <c r="AL212" t="s">
        <v>995</v>
      </c>
      <c r="AM212" t="s">
        <v>995</v>
      </c>
      <c r="AN212" t="s">
        <v>995</v>
      </c>
      <c r="AO212" t="s">
        <v>995</v>
      </c>
      <c r="AP212" t="s">
        <v>995</v>
      </c>
      <c r="AQ212" s="286" t="s">
        <v>855</v>
      </c>
      <c r="AR212" s="302"/>
      <c r="AS212" s="304"/>
      <c r="AU212"/>
    </row>
    <row r="213" spans="1:47" x14ac:dyDescent="0.3">
      <c r="A213" s="285">
        <v>106002</v>
      </c>
      <c r="B213" s="286" t="s">
        <v>61</v>
      </c>
      <c r="C213" t="s">
        <v>995</v>
      </c>
      <c r="D213" t="s">
        <v>995</v>
      </c>
      <c r="E213" t="s">
        <v>995</v>
      </c>
      <c r="F213" t="s">
        <v>995</v>
      </c>
      <c r="G213" t="s">
        <v>995</v>
      </c>
      <c r="H213" t="s">
        <v>995</v>
      </c>
      <c r="I213" t="s">
        <v>995</v>
      </c>
      <c r="J213" t="s">
        <v>995</v>
      </c>
      <c r="K213" t="s">
        <v>995</v>
      </c>
      <c r="L213" t="s">
        <v>995</v>
      </c>
      <c r="M213" t="s">
        <v>995</v>
      </c>
      <c r="N213" t="s">
        <v>995</v>
      </c>
      <c r="O213" t="s">
        <v>995</v>
      </c>
      <c r="P213" t="s">
        <v>995</v>
      </c>
      <c r="Q213" t="s">
        <v>995</v>
      </c>
      <c r="R213" t="s">
        <v>995</v>
      </c>
      <c r="S213" t="s">
        <v>995</v>
      </c>
      <c r="T213" t="s">
        <v>995</v>
      </c>
      <c r="U213" t="s">
        <v>995</v>
      </c>
      <c r="V213" t="s">
        <v>995</v>
      </c>
      <c r="W213" t="s">
        <v>995</v>
      </c>
      <c r="X213" t="s">
        <v>995</v>
      </c>
      <c r="Y213" t="s">
        <v>995</v>
      </c>
      <c r="Z213" t="s">
        <v>995</v>
      </c>
      <c r="AA213" t="s">
        <v>995</v>
      </c>
      <c r="AB213" t="s">
        <v>995</v>
      </c>
      <c r="AC213" t="s">
        <v>995</v>
      </c>
      <c r="AD213" t="s">
        <v>995</v>
      </c>
      <c r="AE213" t="s">
        <v>995</v>
      </c>
      <c r="AF213" t="s">
        <v>995</v>
      </c>
      <c r="AG213" t="s">
        <v>995</v>
      </c>
      <c r="AH213" t="s">
        <v>995</v>
      </c>
      <c r="AI213" t="s">
        <v>995</v>
      </c>
      <c r="AJ213" t="s">
        <v>995</v>
      </c>
      <c r="AK213" t="s">
        <v>995</v>
      </c>
      <c r="AL213" t="s">
        <v>995</v>
      </c>
      <c r="AM213" t="s">
        <v>995</v>
      </c>
      <c r="AN213" t="s">
        <v>995</v>
      </c>
      <c r="AO213" t="s">
        <v>995</v>
      </c>
      <c r="AP213" t="s">
        <v>995</v>
      </c>
      <c r="AQ213" s="286" t="s">
        <v>855</v>
      </c>
      <c r="AR213" s="302"/>
      <c r="AS213" s="304"/>
      <c r="AU213"/>
    </row>
    <row r="214" spans="1:47" ht="21.6" x14ac:dyDescent="0.65">
      <c r="A214" s="285">
        <v>106033</v>
      </c>
      <c r="B214" s="286" t="s">
        <v>61</v>
      </c>
      <c r="C214" t="s">
        <v>995</v>
      </c>
      <c r="D214" t="s">
        <v>995</v>
      </c>
      <c r="E214" t="s">
        <v>995</v>
      </c>
      <c r="F214" t="s">
        <v>995</v>
      </c>
      <c r="G214" t="s">
        <v>995</v>
      </c>
      <c r="H214" t="s">
        <v>995</v>
      </c>
      <c r="I214" t="s">
        <v>995</v>
      </c>
      <c r="J214" t="s">
        <v>995</v>
      </c>
      <c r="K214" t="s">
        <v>995</v>
      </c>
      <c r="L214" t="s">
        <v>995</v>
      </c>
      <c r="M214" t="s">
        <v>995</v>
      </c>
      <c r="N214" t="s">
        <v>995</v>
      </c>
      <c r="O214" t="s">
        <v>995</v>
      </c>
      <c r="P214" t="s">
        <v>995</v>
      </c>
      <c r="Q214" t="s">
        <v>995</v>
      </c>
      <c r="R214" t="s">
        <v>995</v>
      </c>
      <c r="S214" t="s">
        <v>995</v>
      </c>
      <c r="T214" t="s">
        <v>995</v>
      </c>
      <c r="U214" t="s">
        <v>995</v>
      </c>
      <c r="V214" t="s">
        <v>995</v>
      </c>
      <c r="W214" t="s">
        <v>995</v>
      </c>
      <c r="X214" t="s">
        <v>995</v>
      </c>
      <c r="Y214" t="s">
        <v>995</v>
      </c>
      <c r="Z214" t="s">
        <v>995</v>
      </c>
      <c r="AA214" t="s">
        <v>995</v>
      </c>
      <c r="AB214" t="s">
        <v>995</v>
      </c>
      <c r="AC214" t="s">
        <v>995</v>
      </c>
      <c r="AD214" t="s">
        <v>995</v>
      </c>
      <c r="AE214" t="s">
        <v>995</v>
      </c>
      <c r="AF214" t="s">
        <v>995</v>
      </c>
      <c r="AG214" t="s">
        <v>995</v>
      </c>
      <c r="AH214" t="s">
        <v>995</v>
      </c>
      <c r="AI214" t="s">
        <v>995</v>
      </c>
      <c r="AJ214" t="s">
        <v>995</v>
      </c>
      <c r="AK214" t="s">
        <v>995</v>
      </c>
      <c r="AL214" t="s">
        <v>995</v>
      </c>
      <c r="AM214" t="s">
        <v>995</v>
      </c>
      <c r="AN214" t="s">
        <v>995</v>
      </c>
      <c r="AO214" t="s">
        <v>995</v>
      </c>
      <c r="AP214" t="s">
        <v>995</v>
      </c>
      <c r="AQ214" s="288"/>
      <c r="AR214" s="302"/>
      <c r="AS214" s="304"/>
      <c r="AU214"/>
    </row>
    <row r="215" spans="1:47" x14ac:dyDescent="0.3">
      <c r="A215" s="285">
        <v>106116</v>
      </c>
      <c r="B215" s="286" t="s">
        <v>61</v>
      </c>
      <c r="C215" t="s">
        <v>995</v>
      </c>
      <c r="D215" t="s">
        <v>995</v>
      </c>
      <c r="E215" t="s">
        <v>995</v>
      </c>
      <c r="F215" t="s">
        <v>995</v>
      </c>
      <c r="G215" t="s">
        <v>995</v>
      </c>
      <c r="H215" t="s">
        <v>995</v>
      </c>
      <c r="I215" t="s">
        <v>995</v>
      </c>
      <c r="J215" t="s">
        <v>995</v>
      </c>
      <c r="K215" t="s">
        <v>995</v>
      </c>
      <c r="L215" t="s">
        <v>995</v>
      </c>
      <c r="M215" t="s">
        <v>995</v>
      </c>
      <c r="N215" t="s">
        <v>995</v>
      </c>
      <c r="O215" t="s">
        <v>995</v>
      </c>
      <c r="P215" t="s">
        <v>995</v>
      </c>
      <c r="Q215" t="s">
        <v>995</v>
      </c>
      <c r="R215" t="s">
        <v>995</v>
      </c>
      <c r="S215" t="s">
        <v>995</v>
      </c>
      <c r="T215" t="s">
        <v>995</v>
      </c>
      <c r="U215" t="s">
        <v>995</v>
      </c>
      <c r="V215" t="s">
        <v>995</v>
      </c>
      <c r="W215" t="s">
        <v>995</v>
      </c>
      <c r="X215" t="s">
        <v>995</v>
      </c>
      <c r="Y215" t="s">
        <v>995</v>
      </c>
      <c r="Z215" t="s">
        <v>995</v>
      </c>
      <c r="AA215" t="s">
        <v>995</v>
      </c>
      <c r="AB215" t="s">
        <v>995</v>
      </c>
      <c r="AC215" t="s">
        <v>995</v>
      </c>
      <c r="AD215" t="s">
        <v>995</v>
      </c>
      <c r="AE215" t="s">
        <v>995</v>
      </c>
      <c r="AF215" t="s">
        <v>995</v>
      </c>
      <c r="AG215" t="s">
        <v>995</v>
      </c>
      <c r="AH215" t="s">
        <v>995</v>
      </c>
      <c r="AI215" t="s">
        <v>995</v>
      </c>
      <c r="AJ215" t="s">
        <v>995</v>
      </c>
      <c r="AK215" t="s">
        <v>995</v>
      </c>
      <c r="AL215" t="s">
        <v>995</v>
      </c>
      <c r="AM215" t="s">
        <v>995</v>
      </c>
      <c r="AN215" t="s">
        <v>995</v>
      </c>
      <c r="AO215" t="s">
        <v>995</v>
      </c>
      <c r="AP215" t="s">
        <v>995</v>
      </c>
      <c r="AQ215" s="286" t="s">
        <v>855</v>
      </c>
      <c r="AR215" s="302"/>
      <c r="AS215" s="304"/>
      <c r="AU215"/>
    </row>
    <row r="216" spans="1:47" x14ac:dyDescent="0.3">
      <c r="A216" s="285">
        <v>106125</v>
      </c>
      <c r="B216" s="286" t="s">
        <v>61</v>
      </c>
      <c r="C216" t="s">
        <v>995</v>
      </c>
      <c r="D216" t="s">
        <v>995</v>
      </c>
      <c r="E216" t="s">
        <v>995</v>
      </c>
      <c r="F216" t="s">
        <v>995</v>
      </c>
      <c r="G216" t="s">
        <v>995</v>
      </c>
      <c r="H216" t="s">
        <v>995</v>
      </c>
      <c r="I216" t="s">
        <v>995</v>
      </c>
      <c r="J216" t="s">
        <v>995</v>
      </c>
      <c r="K216" t="s">
        <v>995</v>
      </c>
      <c r="L216" t="s">
        <v>995</v>
      </c>
      <c r="M216" t="s">
        <v>995</v>
      </c>
      <c r="N216" t="s">
        <v>995</v>
      </c>
      <c r="O216" t="s">
        <v>995</v>
      </c>
      <c r="P216" t="s">
        <v>995</v>
      </c>
      <c r="Q216" t="s">
        <v>995</v>
      </c>
      <c r="R216" t="s">
        <v>995</v>
      </c>
      <c r="S216" t="s">
        <v>995</v>
      </c>
      <c r="T216" t="s">
        <v>995</v>
      </c>
      <c r="U216" t="s">
        <v>995</v>
      </c>
      <c r="V216" t="s">
        <v>995</v>
      </c>
      <c r="W216" t="s">
        <v>995</v>
      </c>
      <c r="X216" t="s">
        <v>995</v>
      </c>
      <c r="Y216" t="s">
        <v>995</v>
      </c>
      <c r="Z216" t="s">
        <v>995</v>
      </c>
      <c r="AA216" t="s">
        <v>995</v>
      </c>
      <c r="AB216" t="s">
        <v>995</v>
      </c>
      <c r="AC216" t="s">
        <v>995</v>
      </c>
      <c r="AD216" t="s">
        <v>995</v>
      </c>
      <c r="AE216" t="s">
        <v>995</v>
      </c>
      <c r="AF216" t="s">
        <v>995</v>
      </c>
      <c r="AG216" t="s">
        <v>995</v>
      </c>
      <c r="AH216" t="s">
        <v>995</v>
      </c>
      <c r="AI216" t="s">
        <v>995</v>
      </c>
      <c r="AJ216" t="s">
        <v>995</v>
      </c>
      <c r="AK216" t="s">
        <v>995</v>
      </c>
      <c r="AL216" t="s">
        <v>995</v>
      </c>
      <c r="AM216" t="s">
        <v>995</v>
      </c>
      <c r="AN216" t="s">
        <v>995</v>
      </c>
      <c r="AO216" t="s">
        <v>995</v>
      </c>
      <c r="AP216" t="s">
        <v>995</v>
      </c>
      <c r="AQ216" s="286" t="s">
        <v>855</v>
      </c>
      <c r="AR216" s="302"/>
      <c r="AS216" s="304"/>
      <c r="AU216"/>
    </row>
    <row r="217" spans="1:47" x14ac:dyDescent="0.3">
      <c r="A217" s="285">
        <v>106147</v>
      </c>
      <c r="B217" s="286" t="s">
        <v>538</v>
      </c>
      <c r="C217" t="s">
        <v>995</v>
      </c>
      <c r="D217" t="s">
        <v>995</v>
      </c>
      <c r="E217" t="s">
        <v>995</v>
      </c>
      <c r="F217" t="s">
        <v>995</v>
      </c>
      <c r="G217" t="s">
        <v>995</v>
      </c>
      <c r="H217" t="s">
        <v>995</v>
      </c>
      <c r="I217" t="s">
        <v>995</v>
      </c>
      <c r="J217" t="s">
        <v>995</v>
      </c>
      <c r="K217" t="s">
        <v>995</v>
      </c>
      <c r="L217" t="s">
        <v>995</v>
      </c>
      <c r="M217" t="s">
        <v>995</v>
      </c>
      <c r="N217" t="s">
        <v>995</v>
      </c>
      <c r="O217" t="s">
        <v>995</v>
      </c>
      <c r="P217" t="s">
        <v>995</v>
      </c>
      <c r="Q217" t="s">
        <v>995</v>
      </c>
      <c r="R217" t="s">
        <v>995</v>
      </c>
      <c r="S217" t="s">
        <v>995</v>
      </c>
      <c r="T217" t="s">
        <v>995</v>
      </c>
      <c r="U217" t="s">
        <v>995</v>
      </c>
      <c r="V217" t="s">
        <v>995</v>
      </c>
      <c r="W217" t="s">
        <v>995</v>
      </c>
      <c r="X217" t="s">
        <v>995</v>
      </c>
      <c r="Y217" t="s">
        <v>995</v>
      </c>
      <c r="Z217" t="s">
        <v>995</v>
      </c>
      <c r="AA217" t="s">
        <v>995</v>
      </c>
      <c r="AB217" t="s">
        <v>995</v>
      </c>
      <c r="AC217" t="s">
        <v>995</v>
      </c>
      <c r="AD217" t="s">
        <v>995</v>
      </c>
      <c r="AE217" t="s">
        <v>995</v>
      </c>
      <c r="AF217" t="s">
        <v>995</v>
      </c>
      <c r="AG217" t="s">
        <v>995</v>
      </c>
      <c r="AH217" t="s">
        <v>995</v>
      </c>
      <c r="AI217" t="s">
        <v>995</v>
      </c>
      <c r="AJ217" t="s">
        <v>995</v>
      </c>
      <c r="AK217" t="s">
        <v>995</v>
      </c>
      <c r="AL217" t="s">
        <v>995</v>
      </c>
      <c r="AM217" t="s">
        <v>995</v>
      </c>
      <c r="AN217" t="s">
        <v>995</v>
      </c>
      <c r="AO217" t="s">
        <v>995</v>
      </c>
      <c r="AP217" t="s">
        <v>995</v>
      </c>
      <c r="AQ217" s="286" t="s">
        <v>855</v>
      </c>
      <c r="AR217" s="302"/>
      <c r="AS217" s="304"/>
      <c r="AU217"/>
    </row>
    <row r="218" spans="1:47" x14ac:dyDescent="0.3">
      <c r="A218" s="285">
        <v>106167</v>
      </c>
      <c r="B218" s="286" t="s">
        <v>540</v>
      </c>
      <c r="C218" t="s">
        <v>995</v>
      </c>
      <c r="D218" t="s">
        <v>995</v>
      </c>
      <c r="E218" t="s">
        <v>995</v>
      </c>
      <c r="F218" t="s">
        <v>995</v>
      </c>
      <c r="G218" t="s">
        <v>995</v>
      </c>
      <c r="H218" t="s">
        <v>995</v>
      </c>
      <c r="I218" t="s">
        <v>995</v>
      </c>
      <c r="J218" t="s">
        <v>995</v>
      </c>
      <c r="K218" t="s">
        <v>995</v>
      </c>
      <c r="L218" t="s">
        <v>995</v>
      </c>
      <c r="M218" t="s">
        <v>995</v>
      </c>
      <c r="N218" t="s">
        <v>995</v>
      </c>
      <c r="O218" t="s">
        <v>995</v>
      </c>
      <c r="P218" t="s">
        <v>995</v>
      </c>
      <c r="Q218" t="s">
        <v>995</v>
      </c>
      <c r="R218" t="s">
        <v>995</v>
      </c>
      <c r="S218" t="s">
        <v>995</v>
      </c>
      <c r="T218" t="s">
        <v>995</v>
      </c>
      <c r="U218" t="s">
        <v>995</v>
      </c>
      <c r="V218" t="s">
        <v>995</v>
      </c>
      <c r="W218" t="s">
        <v>995</v>
      </c>
      <c r="X218" t="s">
        <v>995</v>
      </c>
      <c r="Y218" t="s">
        <v>995</v>
      </c>
      <c r="Z218" t="s">
        <v>995</v>
      </c>
      <c r="AA218" t="s">
        <v>995</v>
      </c>
      <c r="AB218" t="s">
        <v>995</v>
      </c>
      <c r="AC218" t="s">
        <v>995</v>
      </c>
      <c r="AD218" t="s">
        <v>995</v>
      </c>
      <c r="AE218" t="s">
        <v>995</v>
      </c>
      <c r="AF218" t="s">
        <v>995</v>
      </c>
      <c r="AG218" t="s">
        <v>995</v>
      </c>
      <c r="AH218" t="s">
        <v>995</v>
      </c>
      <c r="AI218" t="s">
        <v>995</v>
      </c>
      <c r="AJ218" t="s">
        <v>995</v>
      </c>
      <c r="AK218" t="s">
        <v>995</v>
      </c>
      <c r="AL218" t="s">
        <v>995</v>
      </c>
      <c r="AM218" t="s">
        <v>995</v>
      </c>
      <c r="AN218" t="s">
        <v>995</v>
      </c>
      <c r="AO218" t="s">
        <v>995</v>
      </c>
      <c r="AP218" t="s">
        <v>995</v>
      </c>
      <c r="AQ218" s="286" t="s">
        <v>855</v>
      </c>
      <c r="AR218" s="302"/>
      <c r="AS218" s="304"/>
      <c r="AU218"/>
    </row>
    <row r="219" spans="1:47" ht="21.6" x14ac:dyDescent="0.3">
      <c r="A219" s="285">
        <v>106173</v>
      </c>
      <c r="B219" s="286" t="s">
        <v>61</v>
      </c>
      <c r="C219" t="s">
        <v>226</v>
      </c>
      <c r="D219" t="s">
        <v>224</v>
      </c>
      <c r="E219" t="s">
        <v>224</v>
      </c>
      <c r="F219" t="s">
        <v>226</v>
      </c>
      <c r="G219" t="s">
        <v>224</v>
      </c>
      <c r="H219" t="s">
        <v>224</v>
      </c>
      <c r="I219" t="s">
        <v>224</v>
      </c>
      <c r="J219" t="s">
        <v>224</v>
      </c>
      <c r="K219" t="s">
        <v>224</v>
      </c>
      <c r="L219" t="s">
        <v>224</v>
      </c>
      <c r="M219" t="s">
        <v>224</v>
      </c>
      <c r="N219" t="s">
        <v>226</v>
      </c>
      <c r="O219" t="s">
        <v>224</v>
      </c>
      <c r="P219" t="s">
        <v>224</v>
      </c>
      <c r="Q219" t="s">
        <v>224</v>
      </c>
      <c r="R219" t="s">
        <v>226</v>
      </c>
      <c r="S219" t="s">
        <v>226</v>
      </c>
      <c r="T219" t="s">
        <v>226</v>
      </c>
      <c r="U219" t="s">
        <v>224</v>
      </c>
      <c r="V219" t="s">
        <v>224</v>
      </c>
      <c r="W219" t="s">
        <v>226</v>
      </c>
      <c r="X219" t="s">
        <v>226</v>
      </c>
      <c r="Y219" t="s">
        <v>224</v>
      </c>
      <c r="Z219" t="s">
        <v>226</v>
      </c>
      <c r="AA219" t="s">
        <v>226</v>
      </c>
      <c r="AB219" t="s">
        <v>226</v>
      </c>
      <c r="AC219" t="s">
        <v>224</v>
      </c>
      <c r="AD219" t="s">
        <v>226</v>
      </c>
      <c r="AE219" t="s">
        <v>224</v>
      </c>
      <c r="AF219" t="s">
        <v>224</v>
      </c>
      <c r="AG219" t="s">
        <v>226</v>
      </c>
      <c r="AH219" t="s">
        <v>226</v>
      </c>
      <c r="AI219" t="s">
        <v>226</v>
      </c>
      <c r="AJ219" t="s">
        <v>226</v>
      </c>
      <c r="AK219" t="s">
        <v>226</v>
      </c>
      <c r="AL219" t="s">
        <v>226</v>
      </c>
      <c r="AM219" t="s">
        <v>226</v>
      </c>
      <c r="AN219" t="s">
        <v>226</v>
      </c>
      <c r="AO219" t="s">
        <v>224</v>
      </c>
      <c r="AP219" t="s">
        <v>224</v>
      </c>
      <c r="AQ219" s="286" t="s">
        <v>394</v>
      </c>
      <c r="AR219" s="295"/>
      <c r="AS219" s="235"/>
    </row>
    <row r="220" spans="1:47" x14ac:dyDescent="0.3">
      <c r="A220" s="285">
        <v>106224</v>
      </c>
      <c r="B220" s="286" t="s">
        <v>61</v>
      </c>
      <c r="C220" t="s">
        <v>995</v>
      </c>
      <c r="D220" t="s">
        <v>995</v>
      </c>
      <c r="E220" t="s">
        <v>995</v>
      </c>
      <c r="F220" t="s">
        <v>995</v>
      </c>
      <c r="G220" t="s">
        <v>995</v>
      </c>
      <c r="H220" t="s">
        <v>995</v>
      </c>
      <c r="I220" t="s">
        <v>995</v>
      </c>
      <c r="J220" t="s">
        <v>995</v>
      </c>
      <c r="K220" t="s">
        <v>995</v>
      </c>
      <c r="L220" t="s">
        <v>995</v>
      </c>
      <c r="M220" t="s">
        <v>995</v>
      </c>
      <c r="N220" t="s">
        <v>995</v>
      </c>
      <c r="O220" t="s">
        <v>995</v>
      </c>
      <c r="P220" t="s">
        <v>995</v>
      </c>
      <c r="Q220" t="s">
        <v>995</v>
      </c>
      <c r="R220" t="s">
        <v>995</v>
      </c>
      <c r="S220" t="s">
        <v>995</v>
      </c>
      <c r="T220" t="s">
        <v>995</v>
      </c>
      <c r="U220" t="s">
        <v>995</v>
      </c>
      <c r="V220" t="s">
        <v>995</v>
      </c>
      <c r="W220" t="s">
        <v>995</v>
      </c>
      <c r="X220" t="s">
        <v>995</v>
      </c>
      <c r="Y220" t="s">
        <v>995</v>
      </c>
      <c r="Z220" t="s">
        <v>995</v>
      </c>
      <c r="AA220" t="s">
        <v>995</v>
      </c>
      <c r="AB220" t="s">
        <v>995</v>
      </c>
      <c r="AC220" t="s">
        <v>995</v>
      </c>
      <c r="AD220" t="s">
        <v>995</v>
      </c>
      <c r="AE220" t="s">
        <v>995</v>
      </c>
      <c r="AF220" t="s">
        <v>995</v>
      </c>
      <c r="AG220" t="s">
        <v>995</v>
      </c>
      <c r="AH220" t="s">
        <v>995</v>
      </c>
      <c r="AI220" t="s">
        <v>995</v>
      </c>
      <c r="AJ220" t="s">
        <v>995</v>
      </c>
      <c r="AK220" t="s">
        <v>995</v>
      </c>
      <c r="AL220" t="s">
        <v>995</v>
      </c>
      <c r="AM220" t="s">
        <v>995</v>
      </c>
      <c r="AN220" t="s">
        <v>995</v>
      </c>
      <c r="AO220" t="s">
        <v>995</v>
      </c>
      <c r="AP220" t="s">
        <v>995</v>
      </c>
      <c r="AQ220" s="286" t="s">
        <v>855</v>
      </c>
      <c r="AR220" s="302"/>
      <c r="AS220" s="304"/>
      <c r="AU220"/>
    </row>
    <row r="221" spans="1:47" ht="21.6" x14ac:dyDescent="0.3">
      <c r="A221" s="285">
        <v>106274</v>
      </c>
      <c r="B221" s="286" t="s">
        <v>61</v>
      </c>
      <c r="C221" t="s">
        <v>995</v>
      </c>
      <c r="D221" t="s">
        <v>995</v>
      </c>
      <c r="E221" t="s">
        <v>995</v>
      </c>
      <c r="F221" t="s">
        <v>995</v>
      </c>
      <c r="G221" t="s">
        <v>995</v>
      </c>
      <c r="H221" t="s">
        <v>995</v>
      </c>
      <c r="I221" t="s">
        <v>995</v>
      </c>
      <c r="J221" t="s">
        <v>995</v>
      </c>
      <c r="K221" t="s">
        <v>995</v>
      </c>
      <c r="L221" t="s">
        <v>995</v>
      </c>
      <c r="M221" t="s">
        <v>995</v>
      </c>
      <c r="N221" t="s">
        <v>995</v>
      </c>
      <c r="O221" t="s">
        <v>995</v>
      </c>
      <c r="P221" t="s">
        <v>995</v>
      </c>
      <c r="Q221" t="s">
        <v>995</v>
      </c>
      <c r="R221" t="s">
        <v>995</v>
      </c>
      <c r="S221" t="s">
        <v>995</v>
      </c>
      <c r="T221" t="s">
        <v>995</v>
      </c>
      <c r="U221" t="s">
        <v>995</v>
      </c>
      <c r="V221" t="s">
        <v>995</v>
      </c>
      <c r="W221" t="s">
        <v>995</v>
      </c>
      <c r="X221" t="s">
        <v>995</v>
      </c>
      <c r="Y221" t="s">
        <v>995</v>
      </c>
      <c r="Z221" t="s">
        <v>995</v>
      </c>
      <c r="AA221" t="s">
        <v>995</v>
      </c>
      <c r="AB221" t="s">
        <v>995</v>
      </c>
      <c r="AC221" t="s">
        <v>995</v>
      </c>
      <c r="AD221" t="s">
        <v>995</v>
      </c>
      <c r="AE221" t="s">
        <v>995</v>
      </c>
      <c r="AF221" t="s">
        <v>995</v>
      </c>
      <c r="AG221" t="s">
        <v>995</v>
      </c>
      <c r="AH221" t="s">
        <v>995</v>
      </c>
      <c r="AI221" t="s">
        <v>995</v>
      </c>
      <c r="AJ221" t="s">
        <v>995</v>
      </c>
      <c r="AK221" t="s">
        <v>995</v>
      </c>
      <c r="AL221" t="s">
        <v>995</v>
      </c>
      <c r="AM221" t="s">
        <v>995</v>
      </c>
      <c r="AN221" t="s">
        <v>995</v>
      </c>
      <c r="AO221" t="s">
        <v>995</v>
      </c>
      <c r="AP221" t="s">
        <v>995</v>
      </c>
      <c r="AQ221" s="286" t="s">
        <v>855</v>
      </c>
      <c r="AR221" s="295"/>
      <c r="AS221" s="235"/>
    </row>
    <row r="222" spans="1:47" ht="21.6" x14ac:dyDescent="0.3">
      <c r="A222" s="285">
        <v>106300</v>
      </c>
      <c r="B222" s="286" t="s">
        <v>61</v>
      </c>
      <c r="C222" t="s">
        <v>224</v>
      </c>
      <c r="D222" t="s">
        <v>226</v>
      </c>
      <c r="E222" t="s">
        <v>224</v>
      </c>
      <c r="F222" t="s">
        <v>225</v>
      </c>
      <c r="G222" t="s">
        <v>224</v>
      </c>
      <c r="H222" t="s">
        <v>224</v>
      </c>
      <c r="I222" t="s">
        <v>224</v>
      </c>
      <c r="J222" t="s">
        <v>224</v>
      </c>
      <c r="K222" t="s">
        <v>226</v>
      </c>
      <c r="L222" t="s">
        <v>224</v>
      </c>
      <c r="M222" t="s">
        <v>224</v>
      </c>
      <c r="N222" t="s">
        <v>224</v>
      </c>
      <c r="O222" t="s">
        <v>224</v>
      </c>
      <c r="P222" t="s">
        <v>224</v>
      </c>
      <c r="Q222" t="s">
        <v>224</v>
      </c>
      <c r="R222" t="s">
        <v>225</v>
      </c>
      <c r="S222" t="s">
        <v>224</v>
      </c>
      <c r="T222" t="s">
        <v>224</v>
      </c>
      <c r="U222" t="s">
        <v>224</v>
      </c>
      <c r="V222" t="s">
        <v>224</v>
      </c>
      <c r="W222" t="s">
        <v>226</v>
      </c>
      <c r="X222" t="s">
        <v>224</v>
      </c>
      <c r="Y222" t="s">
        <v>226</v>
      </c>
      <c r="Z222" t="s">
        <v>224</v>
      </c>
      <c r="AA222" t="s">
        <v>224</v>
      </c>
      <c r="AB222" t="s">
        <v>226</v>
      </c>
      <c r="AC222" t="s">
        <v>226</v>
      </c>
      <c r="AD222" t="s">
        <v>226</v>
      </c>
      <c r="AE222" t="s">
        <v>226</v>
      </c>
      <c r="AF222" t="s">
        <v>224</v>
      </c>
      <c r="AG222" t="s">
        <v>225</v>
      </c>
      <c r="AH222" t="s">
        <v>224</v>
      </c>
      <c r="AI222" t="s">
        <v>225</v>
      </c>
      <c r="AJ222" t="s">
        <v>225</v>
      </c>
      <c r="AK222" t="s">
        <v>224</v>
      </c>
      <c r="AL222" t="s">
        <v>225</v>
      </c>
      <c r="AM222" t="s">
        <v>225</v>
      </c>
      <c r="AN222" t="s">
        <v>225</v>
      </c>
      <c r="AO222" t="s">
        <v>226</v>
      </c>
      <c r="AP222" t="s">
        <v>225</v>
      </c>
      <c r="AQ222" s="286" t="s">
        <v>394</v>
      </c>
      <c r="AR222" s="295"/>
      <c r="AS222" s="235"/>
    </row>
    <row r="223" spans="1:47" ht="28.8" x14ac:dyDescent="0.3">
      <c r="A223" s="285">
        <v>106384</v>
      </c>
      <c r="B223" s="286" t="s">
        <v>67</v>
      </c>
      <c r="C223" t="s">
        <v>995</v>
      </c>
      <c r="D223" t="s">
        <v>995</v>
      </c>
      <c r="E223" t="s">
        <v>995</v>
      </c>
      <c r="F223" t="s">
        <v>995</v>
      </c>
      <c r="G223" t="s">
        <v>995</v>
      </c>
      <c r="H223" t="s">
        <v>995</v>
      </c>
      <c r="I223" t="s">
        <v>995</v>
      </c>
      <c r="J223" t="s">
        <v>995</v>
      </c>
      <c r="K223" t="s">
        <v>995</v>
      </c>
      <c r="L223" t="s">
        <v>995</v>
      </c>
      <c r="M223" t="s">
        <v>995</v>
      </c>
      <c r="N223" t="s">
        <v>995</v>
      </c>
      <c r="O223" t="s">
        <v>995</v>
      </c>
      <c r="P223" t="s">
        <v>995</v>
      </c>
      <c r="Q223" t="s">
        <v>995</v>
      </c>
      <c r="R223" t="s">
        <v>995</v>
      </c>
      <c r="S223" t="s">
        <v>995</v>
      </c>
      <c r="T223" t="s">
        <v>995</v>
      </c>
      <c r="U223" t="s">
        <v>995</v>
      </c>
      <c r="V223" t="s">
        <v>995</v>
      </c>
      <c r="W223" t="s">
        <v>995</v>
      </c>
      <c r="X223" t="s">
        <v>995</v>
      </c>
      <c r="Y223" t="s">
        <v>995</v>
      </c>
      <c r="Z223" t="s">
        <v>995</v>
      </c>
      <c r="AA223" t="s">
        <v>995</v>
      </c>
      <c r="AB223" t="s">
        <v>995</v>
      </c>
      <c r="AC223" t="s">
        <v>995</v>
      </c>
      <c r="AD223" t="s">
        <v>995</v>
      </c>
      <c r="AE223" t="s">
        <v>995</v>
      </c>
      <c r="AF223" t="s">
        <v>995</v>
      </c>
      <c r="AG223" t="s">
        <v>995</v>
      </c>
      <c r="AH223" t="s">
        <v>995</v>
      </c>
      <c r="AI223" t="s">
        <v>995</v>
      </c>
      <c r="AJ223" t="s">
        <v>995</v>
      </c>
      <c r="AK223" t="s">
        <v>995</v>
      </c>
      <c r="AL223" t="s">
        <v>995</v>
      </c>
      <c r="AM223" t="s">
        <v>995</v>
      </c>
      <c r="AN223" t="s">
        <v>995</v>
      </c>
      <c r="AO223" t="s">
        <v>995</v>
      </c>
      <c r="AP223" t="s">
        <v>995</v>
      </c>
      <c r="AQ223" s="289"/>
      <c r="AR223" s="302"/>
      <c r="AS223" s="304"/>
      <c r="AU223"/>
    </row>
    <row r="224" spans="1:47" x14ac:dyDescent="0.3">
      <c r="A224" s="285">
        <v>106397</v>
      </c>
      <c r="B224" s="286" t="s">
        <v>540</v>
      </c>
      <c r="C224" t="s">
        <v>995</v>
      </c>
      <c r="D224" t="s">
        <v>995</v>
      </c>
      <c r="E224" t="s">
        <v>995</v>
      </c>
      <c r="F224" t="s">
        <v>995</v>
      </c>
      <c r="G224" t="s">
        <v>995</v>
      </c>
      <c r="H224" t="s">
        <v>995</v>
      </c>
      <c r="I224" t="s">
        <v>995</v>
      </c>
      <c r="J224" t="s">
        <v>995</v>
      </c>
      <c r="K224" t="s">
        <v>995</v>
      </c>
      <c r="L224" t="s">
        <v>995</v>
      </c>
      <c r="M224" t="s">
        <v>995</v>
      </c>
      <c r="N224" t="s">
        <v>995</v>
      </c>
      <c r="O224" t="s">
        <v>995</v>
      </c>
      <c r="P224" t="s">
        <v>995</v>
      </c>
      <c r="Q224" t="s">
        <v>995</v>
      </c>
      <c r="R224" t="s">
        <v>995</v>
      </c>
      <c r="S224" t="s">
        <v>995</v>
      </c>
      <c r="T224" t="s">
        <v>995</v>
      </c>
      <c r="U224" t="s">
        <v>995</v>
      </c>
      <c r="V224" t="s">
        <v>995</v>
      </c>
      <c r="W224" t="s">
        <v>995</v>
      </c>
      <c r="X224" t="s">
        <v>995</v>
      </c>
      <c r="Y224" t="s">
        <v>995</v>
      </c>
      <c r="Z224" t="s">
        <v>995</v>
      </c>
      <c r="AA224" t="s">
        <v>995</v>
      </c>
      <c r="AB224" t="s">
        <v>995</v>
      </c>
      <c r="AC224" t="s">
        <v>995</v>
      </c>
      <c r="AD224" t="s">
        <v>995</v>
      </c>
      <c r="AE224" t="s">
        <v>995</v>
      </c>
      <c r="AF224" t="s">
        <v>995</v>
      </c>
      <c r="AG224" t="s">
        <v>995</v>
      </c>
      <c r="AH224" t="s">
        <v>995</v>
      </c>
      <c r="AI224" t="s">
        <v>995</v>
      </c>
      <c r="AJ224" t="s">
        <v>995</v>
      </c>
      <c r="AK224" t="s">
        <v>995</v>
      </c>
      <c r="AL224" t="s">
        <v>995</v>
      </c>
      <c r="AM224" t="s">
        <v>995</v>
      </c>
      <c r="AN224" t="s">
        <v>995</v>
      </c>
      <c r="AO224" t="s">
        <v>995</v>
      </c>
      <c r="AP224" t="s">
        <v>995</v>
      </c>
      <c r="AQ224" s="286" t="s">
        <v>855</v>
      </c>
      <c r="AR224" s="302"/>
      <c r="AS224" s="304"/>
      <c r="AU224"/>
    </row>
    <row r="225" spans="1:47" x14ac:dyDescent="0.3">
      <c r="A225" s="285">
        <v>106431</v>
      </c>
      <c r="B225" s="286" t="s">
        <v>61</v>
      </c>
      <c r="C225" t="s">
        <v>995</v>
      </c>
      <c r="D225" t="s">
        <v>995</v>
      </c>
      <c r="E225" t="s">
        <v>995</v>
      </c>
      <c r="F225" t="s">
        <v>995</v>
      </c>
      <c r="G225" t="s">
        <v>995</v>
      </c>
      <c r="H225" t="s">
        <v>995</v>
      </c>
      <c r="I225" t="s">
        <v>995</v>
      </c>
      <c r="J225" t="s">
        <v>995</v>
      </c>
      <c r="K225" t="s">
        <v>995</v>
      </c>
      <c r="L225" t="s">
        <v>995</v>
      </c>
      <c r="M225" t="s">
        <v>995</v>
      </c>
      <c r="N225" t="s">
        <v>995</v>
      </c>
      <c r="O225" t="s">
        <v>995</v>
      </c>
      <c r="P225" t="s">
        <v>995</v>
      </c>
      <c r="Q225" t="s">
        <v>995</v>
      </c>
      <c r="R225" t="s">
        <v>995</v>
      </c>
      <c r="S225" t="s">
        <v>995</v>
      </c>
      <c r="T225" t="s">
        <v>995</v>
      </c>
      <c r="U225" t="s">
        <v>995</v>
      </c>
      <c r="V225" t="s">
        <v>995</v>
      </c>
      <c r="W225" t="s">
        <v>995</v>
      </c>
      <c r="X225" t="s">
        <v>995</v>
      </c>
      <c r="Y225" t="s">
        <v>995</v>
      </c>
      <c r="Z225" t="s">
        <v>995</v>
      </c>
      <c r="AA225" t="s">
        <v>995</v>
      </c>
      <c r="AB225" t="s">
        <v>995</v>
      </c>
      <c r="AC225" t="s">
        <v>995</v>
      </c>
      <c r="AD225" t="s">
        <v>995</v>
      </c>
      <c r="AE225" t="s">
        <v>995</v>
      </c>
      <c r="AF225" t="s">
        <v>995</v>
      </c>
      <c r="AG225" t="s">
        <v>995</v>
      </c>
      <c r="AH225" t="s">
        <v>995</v>
      </c>
      <c r="AI225" t="s">
        <v>995</v>
      </c>
      <c r="AJ225" t="s">
        <v>995</v>
      </c>
      <c r="AK225" t="s">
        <v>995</v>
      </c>
      <c r="AL225" t="s">
        <v>995</v>
      </c>
      <c r="AM225" t="s">
        <v>995</v>
      </c>
      <c r="AN225" t="s">
        <v>995</v>
      </c>
      <c r="AO225" t="s">
        <v>995</v>
      </c>
      <c r="AP225" t="s">
        <v>995</v>
      </c>
      <c r="AQ225" s="286" t="s">
        <v>855</v>
      </c>
      <c r="AR225" s="302"/>
      <c r="AS225" s="304"/>
      <c r="AU225"/>
    </row>
    <row r="226" spans="1:47" x14ac:dyDescent="0.3">
      <c r="A226" s="285">
        <v>106432</v>
      </c>
      <c r="B226" s="286" t="s">
        <v>61</v>
      </c>
      <c r="C226" t="s">
        <v>995</v>
      </c>
      <c r="D226" t="s">
        <v>995</v>
      </c>
      <c r="E226" t="s">
        <v>995</v>
      </c>
      <c r="F226" t="s">
        <v>995</v>
      </c>
      <c r="G226" t="s">
        <v>995</v>
      </c>
      <c r="H226" t="s">
        <v>995</v>
      </c>
      <c r="I226" t="s">
        <v>995</v>
      </c>
      <c r="J226" t="s">
        <v>995</v>
      </c>
      <c r="K226" t="s">
        <v>995</v>
      </c>
      <c r="L226" t="s">
        <v>995</v>
      </c>
      <c r="M226" t="s">
        <v>995</v>
      </c>
      <c r="N226" t="s">
        <v>995</v>
      </c>
      <c r="O226" t="s">
        <v>995</v>
      </c>
      <c r="P226" t="s">
        <v>995</v>
      </c>
      <c r="Q226" t="s">
        <v>995</v>
      </c>
      <c r="R226" t="s">
        <v>995</v>
      </c>
      <c r="S226" t="s">
        <v>995</v>
      </c>
      <c r="T226" t="s">
        <v>995</v>
      </c>
      <c r="U226" t="s">
        <v>995</v>
      </c>
      <c r="V226" t="s">
        <v>995</v>
      </c>
      <c r="W226" t="s">
        <v>995</v>
      </c>
      <c r="X226" t="s">
        <v>995</v>
      </c>
      <c r="Y226" t="s">
        <v>995</v>
      </c>
      <c r="Z226" t="s">
        <v>995</v>
      </c>
      <c r="AA226" t="s">
        <v>995</v>
      </c>
      <c r="AB226" t="s">
        <v>995</v>
      </c>
      <c r="AC226" t="s">
        <v>995</v>
      </c>
      <c r="AD226" t="s">
        <v>995</v>
      </c>
      <c r="AE226" t="s">
        <v>995</v>
      </c>
      <c r="AF226" t="s">
        <v>995</v>
      </c>
      <c r="AG226" t="s">
        <v>995</v>
      </c>
      <c r="AH226" t="s">
        <v>995</v>
      </c>
      <c r="AI226" t="s">
        <v>995</v>
      </c>
      <c r="AJ226" t="s">
        <v>995</v>
      </c>
      <c r="AK226" t="s">
        <v>995</v>
      </c>
      <c r="AL226" t="s">
        <v>995</v>
      </c>
      <c r="AM226" t="s">
        <v>995</v>
      </c>
      <c r="AN226" t="s">
        <v>995</v>
      </c>
      <c r="AO226" t="s">
        <v>995</v>
      </c>
      <c r="AP226" t="s">
        <v>995</v>
      </c>
      <c r="AQ226" s="286" t="s">
        <v>855</v>
      </c>
      <c r="AR226" s="302"/>
      <c r="AS226" s="304"/>
      <c r="AU226"/>
    </row>
    <row r="227" spans="1:47" ht="21.6" x14ac:dyDescent="0.3">
      <c r="A227" s="285">
        <v>106467</v>
      </c>
      <c r="B227" s="286" t="s">
        <v>538</v>
      </c>
      <c r="C227" t="s">
        <v>225</v>
      </c>
      <c r="D227" t="s">
        <v>226</v>
      </c>
      <c r="E227" t="s">
        <v>226</v>
      </c>
      <c r="F227" t="s">
        <v>225</v>
      </c>
      <c r="G227" t="s">
        <v>226</v>
      </c>
      <c r="H227" t="s">
        <v>226</v>
      </c>
      <c r="I227" t="s">
        <v>224</v>
      </c>
      <c r="J227" t="s">
        <v>224</v>
      </c>
      <c r="K227" t="s">
        <v>225</v>
      </c>
      <c r="L227" t="s">
        <v>224</v>
      </c>
      <c r="M227" t="s">
        <v>224</v>
      </c>
      <c r="N227" t="s">
        <v>224</v>
      </c>
      <c r="O227" t="s">
        <v>224</v>
      </c>
      <c r="P227" t="s">
        <v>224</v>
      </c>
      <c r="Q227" t="s">
        <v>224</v>
      </c>
      <c r="R227" t="s">
        <v>226</v>
      </c>
      <c r="S227" t="s">
        <v>224</v>
      </c>
      <c r="T227" t="s">
        <v>224</v>
      </c>
      <c r="U227" t="s">
        <v>224</v>
      </c>
      <c r="V227" t="s">
        <v>224</v>
      </c>
      <c r="W227" t="s">
        <v>224</v>
      </c>
      <c r="X227" t="s">
        <v>224</v>
      </c>
      <c r="Y227" t="s">
        <v>225</v>
      </c>
      <c r="Z227" t="s">
        <v>226</v>
      </c>
      <c r="AA227" t="s">
        <v>224</v>
      </c>
      <c r="AB227" t="s">
        <v>225</v>
      </c>
      <c r="AC227" t="s">
        <v>226</v>
      </c>
      <c r="AD227" t="s">
        <v>225</v>
      </c>
      <c r="AE227" t="s">
        <v>226</v>
      </c>
      <c r="AF227" t="s">
        <v>225</v>
      </c>
      <c r="AG227" t="s">
        <v>394</v>
      </c>
      <c r="AH227" t="s">
        <v>394</v>
      </c>
      <c r="AI227" t="s">
        <v>394</v>
      </c>
      <c r="AJ227" t="s">
        <v>394</v>
      </c>
      <c r="AK227" t="s">
        <v>394</v>
      </c>
      <c r="AL227" t="s">
        <v>394</v>
      </c>
      <c r="AM227" t="s">
        <v>394</v>
      </c>
      <c r="AN227" t="s">
        <v>394</v>
      </c>
      <c r="AO227" t="s">
        <v>394</v>
      </c>
      <c r="AP227" t="s">
        <v>394</v>
      </c>
      <c r="AQ227" s="286" t="s">
        <v>394</v>
      </c>
      <c r="AR227" s="295"/>
      <c r="AS227" s="235"/>
    </row>
    <row r="228" spans="1:47" x14ac:dyDescent="0.3">
      <c r="A228" s="285">
        <v>106472</v>
      </c>
      <c r="B228" s="286" t="s">
        <v>540</v>
      </c>
      <c r="C228" t="s">
        <v>995</v>
      </c>
      <c r="D228" t="s">
        <v>995</v>
      </c>
      <c r="E228" t="s">
        <v>995</v>
      </c>
      <c r="F228" t="s">
        <v>995</v>
      </c>
      <c r="G228" t="s">
        <v>995</v>
      </c>
      <c r="H228" t="s">
        <v>995</v>
      </c>
      <c r="I228" t="s">
        <v>995</v>
      </c>
      <c r="J228" t="s">
        <v>995</v>
      </c>
      <c r="K228" t="s">
        <v>995</v>
      </c>
      <c r="L228" t="s">
        <v>995</v>
      </c>
      <c r="M228" t="s">
        <v>995</v>
      </c>
      <c r="N228" t="s">
        <v>995</v>
      </c>
      <c r="O228" t="s">
        <v>995</v>
      </c>
      <c r="P228" t="s">
        <v>995</v>
      </c>
      <c r="Q228" t="s">
        <v>995</v>
      </c>
      <c r="R228" t="s">
        <v>995</v>
      </c>
      <c r="S228" t="s">
        <v>995</v>
      </c>
      <c r="T228" t="s">
        <v>995</v>
      </c>
      <c r="U228" t="s">
        <v>995</v>
      </c>
      <c r="V228" t="s">
        <v>995</v>
      </c>
      <c r="W228" t="s">
        <v>995</v>
      </c>
      <c r="X228" t="s">
        <v>995</v>
      </c>
      <c r="Y228" t="s">
        <v>995</v>
      </c>
      <c r="Z228" t="s">
        <v>995</v>
      </c>
      <c r="AA228" t="s">
        <v>995</v>
      </c>
      <c r="AB228" t="s">
        <v>995</v>
      </c>
      <c r="AC228" t="s">
        <v>995</v>
      </c>
      <c r="AD228" t="s">
        <v>995</v>
      </c>
      <c r="AE228" t="s">
        <v>995</v>
      </c>
      <c r="AF228" t="s">
        <v>995</v>
      </c>
      <c r="AG228" t="s">
        <v>995</v>
      </c>
      <c r="AH228" t="s">
        <v>995</v>
      </c>
      <c r="AI228" t="s">
        <v>995</v>
      </c>
      <c r="AJ228" t="s">
        <v>995</v>
      </c>
      <c r="AK228" t="s">
        <v>995</v>
      </c>
      <c r="AL228" t="s">
        <v>995</v>
      </c>
      <c r="AM228" t="s">
        <v>995</v>
      </c>
      <c r="AN228" t="s">
        <v>995</v>
      </c>
      <c r="AO228" t="s">
        <v>995</v>
      </c>
      <c r="AP228" t="s">
        <v>995</v>
      </c>
      <c r="AQ228" s="286" t="s">
        <v>855</v>
      </c>
      <c r="AR228" s="302"/>
      <c r="AS228" s="304"/>
      <c r="AU228"/>
    </row>
    <row r="229" spans="1:47" x14ac:dyDescent="0.3">
      <c r="A229" s="285">
        <v>106531</v>
      </c>
      <c r="B229" s="286" t="s">
        <v>61</v>
      </c>
      <c r="C229" t="s">
        <v>995</v>
      </c>
      <c r="D229" t="s">
        <v>995</v>
      </c>
      <c r="E229" t="s">
        <v>995</v>
      </c>
      <c r="F229" t="s">
        <v>995</v>
      </c>
      <c r="G229" t="s">
        <v>995</v>
      </c>
      <c r="H229" t="s">
        <v>995</v>
      </c>
      <c r="I229" t="s">
        <v>995</v>
      </c>
      <c r="J229" t="s">
        <v>995</v>
      </c>
      <c r="K229" t="s">
        <v>995</v>
      </c>
      <c r="L229" t="s">
        <v>995</v>
      </c>
      <c r="M229" t="s">
        <v>995</v>
      </c>
      <c r="N229" t="s">
        <v>995</v>
      </c>
      <c r="O229" t="s">
        <v>995</v>
      </c>
      <c r="P229" t="s">
        <v>995</v>
      </c>
      <c r="Q229" t="s">
        <v>995</v>
      </c>
      <c r="R229" t="s">
        <v>995</v>
      </c>
      <c r="S229" t="s">
        <v>995</v>
      </c>
      <c r="T229" t="s">
        <v>995</v>
      </c>
      <c r="U229" t="s">
        <v>995</v>
      </c>
      <c r="V229" t="s">
        <v>995</v>
      </c>
      <c r="W229" t="s">
        <v>995</v>
      </c>
      <c r="X229" t="s">
        <v>995</v>
      </c>
      <c r="Y229" t="s">
        <v>995</v>
      </c>
      <c r="Z229" t="s">
        <v>995</v>
      </c>
      <c r="AA229" t="s">
        <v>995</v>
      </c>
      <c r="AB229" t="s">
        <v>995</v>
      </c>
      <c r="AC229" t="s">
        <v>995</v>
      </c>
      <c r="AD229" t="s">
        <v>995</v>
      </c>
      <c r="AE229" t="s">
        <v>995</v>
      </c>
      <c r="AF229" t="s">
        <v>995</v>
      </c>
      <c r="AG229" t="s">
        <v>995</v>
      </c>
      <c r="AH229" t="s">
        <v>995</v>
      </c>
      <c r="AI229" t="s">
        <v>995</v>
      </c>
      <c r="AJ229" t="s">
        <v>995</v>
      </c>
      <c r="AK229" t="s">
        <v>995</v>
      </c>
      <c r="AL229" t="s">
        <v>995</v>
      </c>
      <c r="AM229" t="s">
        <v>995</v>
      </c>
      <c r="AN229" t="s">
        <v>995</v>
      </c>
      <c r="AO229" t="s">
        <v>995</v>
      </c>
      <c r="AP229" t="s">
        <v>995</v>
      </c>
      <c r="AQ229" s="286" t="s">
        <v>855</v>
      </c>
      <c r="AR229" s="302"/>
      <c r="AS229" s="304"/>
      <c r="AU229"/>
    </row>
    <row r="230" spans="1:47" x14ac:dyDescent="0.3">
      <c r="A230" s="285">
        <v>106566</v>
      </c>
      <c r="B230" s="286" t="s">
        <v>61</v>
      </c>
      <c r="C230" t="s">
        <v>995</v>
      </c>
      <c r="D230" t="s">
        <v>995</v>
      </c>
      <c r="E230" t="s">
        <v>995</v>
      </c>
      <c r="F230" t="s">
        <v>995</v>
      </c>
      <c r="G230" t="s">
        <v>995</v>
      </c>
      <c r="H230" t="s">
        <v>995</v>
      </c>
      <c r="I230" t="s">
        <v>995</v>
      </c>
      <c r="J230" t="s">
        <v>995</v>
      </c>
      <c r="K230" t="s">
        <v>995</v>
      </c>
      <c r="L230" t="s">
        <v>995</v>
      </c>
      <c r="M230" t="s">
        <v>995</v>
      </c>
      <c r="N230" t="s">
        <v>995</v>
      </c>
      <c r="O230" t="s">
        <v>995</v>
      </c>
      <c r="P230" t="s">
        <v>995</v>
      </c>
      <c r="Q230" t="s">
        <v>995</v>
      </c>
      <c r="R230" t="s">
        <v>995</v>
      </c>
      <c r="S230" t="s">
        <v>995</v>
      </c>
      <c r="T230" t="s">
        <v>995</v>
      </c>
      <c r="U230" t="s">
        <v>995</v>
      </c>
      <c r="V230" t="s">
        <v>995</v>
      </c>
      <c r="W230" t="s">
        <v>995</v>
      </c>
      <c r="X230" t="s">
        <v>995</v>
      </c>
      <c r="Y230" t="s">
        <v>995</v>
      </c>
      <c r="Z230" t="s">
        <v>995</v>
      </c>
      <c r="AA230" t="s">
        <v>995</v>
      </c>
      <c r="AB230" t="s">
        <v>995</v>
      </c>
      <c r="AC230" t="s">
        <v>995</v>
      </c>
      <c r="AD230" t="s">
        <v>995</v>
      </c>
      <c r="AE230" t="s">
        <v>995</v>
      </c>
      <c r="AF230" t="s">
        <v>995</v>
      </c>
      <c r="AG230" t="s">
        <v>995</v>
      </c>
      <c r="AH230" t="s">
        <v>995</v>
      </c>
      <c r="AI230" t="s">
        <v>995</v>
      </c>
      <c r="AJ230" t="s">
        <v>995</v>
      </c>
      <c r="AK230" t="s">
        <v>995</v>
      </c>
      <c r="AL230" t="s">
        <v>995</v>
      </c>
      <c r="AM230" t="s">
        <v>995</v>
      </c>
      <c r="AN230" t="s">
        <v>995</v>
      </c>
      <c r="AO230" t="s">
        <v>995</v>
      </c>
      <c r="AP230" t="s">
        <v>995</v>
      </c>
      <c r="AQ230" s="286" t="s">
        <v>855</v>
      </c>
      <c r="AR230" s="302"/>
      <c r="AS230" s="304"/>
      <c r="AU230"/>
    </row>
    <row r="231" spans="1:47" x14ac:dyDescent="0.3">
      <c r="A231" s="285">
        <v>106609</v>
      </c>
      <c r="B231" s="286" t="s">
        <v>540</v>
      </c>
      <c r="C231" t="s">
        <v>995</v>
      </c>
      <c r="D231" t="s">
        <v>995</v>
      </c>
      <c r="E231" t="s">
        <v>995</v>
      </c>
      <c r="F231" t="s">
        <v>995</v>
      </c>
      <c r="G231" t="s">
        <v>995</v>
      </c>
      <c r="H231" t="s">
        <v>995</v>
      </c>
      <c r="I231" t="s">
        <v>995</v>
      </c>
      <c r="J231" t="s">
        <v>995</v>
      </c>
      <c r="K231" t="s">
        <v>995</v>
      </c>
      <c r="L231" t="s">
        <v>995</v>
      </c>
      <c r="M231" t="s">
        <v>995</v>
      </c>
      <c r="N231" t="s">
        <v>995</v>
      </c>
      <c r="O231" t="s">
        <v>995</v>
      </c>
      <c r="P231" t="s">
        <v>995</v>
      </c>
      <c r="Q231" t="s">
        <v>995</v>
      </c>
      <c r="R231" t="s">
        <v>995</v>
      </c>
      <c r="S231" t="s">
        <v>995</v>
      </c>
      <c r="T231" t="s">
        <v>995</v>
      </c>
      <c r="U231" t="s">
        <v>995</v>
      </c>
      <c r="V231" t="s">
        <v>995</v>
      </c>
      <c r="W231" t="s">
        <v>995</v>
      </c>
      <c r="X231" t="s">
        <v>995</v>
      </c>
      <c r="Y231" t="s">
        <v>995</v>
      </c>
      <c r="Z231" t="s">
        <v>995</v>
      </c>
      <c r="AA231" t="s">
        <v>995</v>
      </c>
      <c r="AB231" t="s">
        <v>995</v>
      </c>
      <c r="AC231" t="s">
        <v>995</v>
      </c>
      <c r="AD231" t="s">
        <v>995</v>
      </c>
      <c r="AE231" t="s">
        <v>995</v>
      </c>
      <c r="AF231" t="s">
        <v>995</v>
      </c>
      <c r="AG231" t="s">
        <v>995</v>
      </c>
      <c r="AH231" t="s">
        <v>995</v>
      </c>
      <c r="AI231" t="s">
        <v>995</v>
      </c>
      <c r="AJ231" t="s">
        <v>995</v>
      </c>
      <c r="AK231" t="s">
        <v>995</v>
      </c>
      <c r="AL231" t="s">
        <v>995</v>
      </c>
      <c r="AM231" t="s">
        <v>995</v>
      </c>
      <c r="AN231" t="s">
        <v>995</v>
      </c>
      <c r="AO231" t="s">
        <v>995</v>
      </c>
      <c r="AP231" t="s">
        <v>995</v>
      </c>
      <c r="AQ231" s="286" t="s">
        <v>855</v>
      </c>
      <c r="AR231" s="302"/>
      <c r="AS231" s="304"/>
      <c r="AU231"/>
    </row>
    <row r="232" spans="1:47" x14ac:dyDescent="0.3">
      <c r="A232" s="285">
        <v>106662</v>
      </c>
      <c r="B232" s="286" t="s">
        <v>538</v>
      </c>
      <c r="C232" t="s">
        <v>995</v>
      </c>
      <c r="D232" t="s">
        <v>995</v>
      </c>
      <c r="E232" t="s">
        <v>995</v>
      </c>
      <c r="F232" t="s">
        <v>995</v>
      </c>
      <c r="G232" t="s">
        <v>995</v>
      </c>
      <c r="H232" t="s">
        <v>995</v>
      </c>
      <c r="I232" t="s">
        <v>995</v>
      </c>
      <c r="J232" t="s">
        <v>995</v>
      </c>
      <c r="K232" t="s">
        <v>995</v>
      </c>
      <c r="L232" t="s">
        <v>995</v>
      </c>
      <c r="M232" t="s">
        <v>995</v>
      </c>
      <c r="N232" t="s">
        <v>995</v>
      </c>
      <c r="O232" t="s">
        <v>995</v>
      </c>
      <c r="P232" t="s">
        <v>995</v>
      </c>
      <c r="Q232" t="s">
        <v>995</v>
      </c>
      <c r="R232" t="s">
        <v>995</v>
      </c>
      <c r="S232" t="s">
        <v>995</v>
      </c>
      <c r="T232" t="s">
        <v>995</v>
      </c>
      <c r="U232" t="s">
        <v>995</v>
      </c>
      <c r="V232" t="s">
        <v>995</v>
      </c>
      <c r="W232" t="s">
        <v>995</v>
      </c>
      <c r="X232" t="s">
        <v>995</v>
      </c>
      <c r="Y232" t="s">
        <v>995</v>
      </c>
      <c r="Z232" t="s">
        <v>995</v>
      </c>
      <c r="AA232" t="s">
        <v>995</v>
      </c>
      <c r="AB232" t="s">
        <v>995</v>
      </c>
      <c r="AC232" t="s">
        <v>995</v>
      </c>
      <c r="AD232" t="s">
        <v>995</v>
      </c>
      <c r="AE232" t="s">
        <v>995</v>
      </c>
      <c r="AF232" t="s">
        <v>995</v>
      </c>
      <c r="AG232" t="s">
        <v>995</v>
      </c>
      <c r="AH232" t="s">
        <v>995</v>
      </c>
      <c r="AI232" t="s">
        <v>995</v>
      </c>
      <c r="AJ232" t="s">
        <v>995</v>
      </c>
      <c r="AK232" t="s">
        <v>995</v>
      </c>
      <c r="AL232" t="s">
        <v>995</v>
      </c>
      <c r="AM232" t="s">
        <v>995</v>
      </c>
      <c r="AN232" t="s">
        <v>995</v>
      </c>
      <c r="AO232" t="s">
        <v>995</v>
      </c>
      <c r="AP232" t="s">
        <v>995</v>
      </c>
      <c r="AQ232" s="286" t="s">
        <v>855</v>
      </c>
      <c r="AR232" s="302"/>
      <c r="AS232" s="304"/>
      <c r="AU232"/>
    </row>
    <row r="233" spans="1:47" x14ac:dyDescent="0.3">
      <c r="A233" s="285">
        <v>106794</v>
      </c>
      <c r="B233" s="286" t="s">
        <v>538</v>
      </c>
      <c r="C233" t="s">
        <v>995</v>
      </c>
      <c r="D233" t="s">
        <v>995</v>
      </c>
      <c r="E233" t="s">
        <v>995</v>
      </c>
      <c r="F233" t="s">
        <v>995</v>
      </c>
      <c r="G233" t="s">
        <v>995</v>
      </c>
      <c r="H233" t="s">
        <v>995</v>
      </c>
      <c r="I233" t="s">
        <v>995</v>
      </c>
      <c r="J233" t="s">
        <v>995</v>
      </c>
      <c r="K233" t="s">
        <v>995</v>
      </c>
      <c r="L233" t="s">
        <v>995</v>
      </c>
      <c r="M233" t="s">
        <v>995</v>
      </c>
      <c r="N233" t="s">
        <v>995</v>
      </c>
      <c r="O233" t="s">
        <v>995</v>
      </c>
      <c r="P233" t="s">
        <v>995</v>
      </c>
      <c r="Q233" t="s">
        <v>995</v>
      </c>
      <c r="R233" t="s">
        <v>995</v>
      </c>
      <c r="S233" t="s">
        <v>995</v>
      </c>
      <c r="T233" t="s">
        <v>995</v>
      </c>
      <c r="U233" t="s">
        <v>995</v>
      </c>
      <c r="V233" t="s">
        <v>995</v>
      </c>
      <c r="W233" t="s">
        <v>995</v>
      </c>
      <c r="X233" t="s">
        <v>995</v>
      </c>
      <c r="Y233" t="s">
        <v>995</v>
      </c>
      <c r="Z233" t="s">
        <v>995</v>
      </c>
      <c r="AA233" t="s">
        <v>995</v>
      </c>
      <c r="AB233" t="s">
        <v>995</v>
      </c>
      <c r="AC233" t="s">
        <v>995</v>
      </c>
      <c r="AD233" t="s">
        <v>995</v>
      </c>
      <c r="AE233" t="s">
        <v>995</v>
      </c>
      <c r="AF233" t="s">
        <v>995</v>
      </c>
      <c r="AG233" t="s">
        <v>995</v>
      </c>
      <c r="AH233" t="s">
        <v>995</v>
      </c>
      <c r="AI233" t="s">
        <v>995</v>
      </c>
      <c r="AJ233" t="s">
        <v>995</v>
      </c>
      <c r="AK233" t="s">
        <v>995</v>
      </c>
      <c r="AL233" t="s">
        <v>995</v>
      </c>
      <c r="AM233" t="s">
        <v>995</v>
      </c>
      <c r="AN233" t="s">
        <v>995</v>
      </c>
      <c r="AO233" t="s">
        <v>995</v>
      </c>
      <c r="AP233" t="s">
        <v>995</v>
      </c>
      <c r="AQ233" s="286" t="s">
        <v>855</v>
      </c>
      <c r="AR233" s="302"/>
      <c r="AS233" s="304"/>
      <c r="AU233"/>
    </row>
    <row r="234" spans="1:47" x14ac:dyDescent="0.3">
      <c r="A234" s="285">
        <v>106797</v>
      </c>
      <c r="B234" s="286" t="s">
        <v>61</v>
      </c>
      <c r="C234" t="s">
        <v>995</v>
      </c>
      <c r="D234" t="s">
        <v>995</v>
      </c>
      <c r="E234" t="s">
        <v>995</v>
      </c>
      <c r="F234" t="s">
        <v>995</v>
      </c>
      <c r="G234" t="s">
        <v>995</v>
      </c>
      <c r="H234" t="s">
        <v>995</v>
      </c>
      <c r="I234" t="s">
        <v>995</v>
      </c>
      <c r="J234" t="s">
        <v>995</v>
      </c>
      <c r="K234" t="s">
        <v>995</v>
      </c>
      <c r="L234" t="s">
        <v>995</v>
      </c>
      <c r="M234" t="s">
        <v>995</v>
      </c>
      <c r="N234" t="s">
        <v>995</v>
      </c>
      <c r="O234" t="s">
        <v>995</v>
      </c>
      <c r="P234" t="s">
        <v>995</v>
      </c>
      <c r="Q234" t="s">
        <v>995</v>
      </c>
      <c r="R234" t="s">
        <v>995</v>
      </c>
      <c r="S234" t="s">
        <v>995</v>
      </c>
      <c r="T234" t="s">
        <v>995</v>
      </c>
      <c r="U234" t="s">
        <v>995</v>
      </c>
      <c r="V234" t="s">
        <v>995</v>
      </c>
      <c r="W234" t="s">
        <v>995</v>
      </c>
      <c r="X234" t="s">
        <v>995</v>
      </c>
      <c r="Y234" t="s">
        <v>995</v>
      </c>
      <c r="Z234" t="s">
        <v>995</v>
      </c>
      <c r="AA234" t="s">
        <v>995</v>
      </c>
      <c r="AB234" t="s">
        <v>995</v>
      </c>
      <c r="AC234" t="s">
        <v>995</v>
      </c>
      <c r="AD234" t="s">
        <v>995</v>
      </c>
      <c r="AE234" t="s">
        <v>995</v>
      </c>
      <c r="AF234" t="s">
        <v>995</v>
      </c>
      <c r="AG234" t="s">
        <v>995</v>
      </c>
      <c r="AH234" t="s">
        <v>995</v>
      </c>
      <c r="AI234" t="s">
        <v>995</v>
      </c>
      <c r="AJ234" t="s">
        <v>995</v>
      </c>
      <c r="AK234" t="s">
        <v>995</v>
      </c>
      <c r="AL234" t="s">
        <v>995</v>
      </c>
      <c r="AM234" t="s">
        <v>995</v>
      </c>
      <c r="AN234" t="s">
        <v>995</v>
      </c>
      <c r="AO234" t="s">
        <v>995</v>
      </c>
      <c r="AP234" t="s">
        <v>995</v>
      </c>
      <c r="AQ234" s="286" t="s">
        <v>855</v>
      </c>
      <c r="AR234" s="302"/>
      <c r="AS234" s="304"/>
      <c r="AU234"/>
    </row>
    <row r="235" spans="1:47" ht="21.6" x14ac:dyDescent="0.3">
      <c r="A235" s="285">
        <v>106815</v>
      </c>
      <c r="B235" s="286" t="s">
        <v>61</v>
      </c>
      <c r="C235" t="s">
        <v>995</v>
      </c>
      <c r="D235" t="s">
        <v>995</v>
      </c>
      <c r="E235" t="s">
        <v>995</v>
      </c>
      <c r="F235" t="s">
        <v>995</v>
      </c>
      <c r="G235" t="s">
        <v>995</v>
      </c>
      <c r="H235" t="s">
        <v>995</v>
      </c>
      <c r="I235" t="s">
        <v>995</v>
      </c>
      <c r="J235" t="s">
        <v>995</v>
      </c>
      <c r="K235" t="s">
        <v>995</v>
      </c>
      <c r="L235" t="s">
        <v>995</v>
      </c>
      <c r="M235" t="s">
        <v>995</v>
      </c>
      <c r="N235" t="s">
        <v>995</v>
      </c>
      <c r="O235" t="s">
        <v>995</v>
      </c>
      <c r="P235" t="s">
        <v>995</v>
      </c>
      <c r="Q235" t="s">
        <v>995</v>
      </c>
      <c r="R235" t="s">
        <v>995</v>
      </c>
      <c r="S235" t="s">
        <v>995</v>
      </c>
      <c r="T235" t="s">
        <v>995</v>
      </c>
      <c r="U235" t="s">
        <v>995</v>
      </c>
      <c r="V235" t="s">
        <v>995</v>
      </c>
      <c r="W235" t="s">
        <v>995</v>
      </c>
      <c r="X235" t="s">
        <v>995</v>
      </c>
      <c r="Y235" t="s">
        <v>995</v>
      </c>
      <c r="Z235" t="s">
        <v>995</v>
      </c>
      <c r="AA235" t="s">
        <v>995</v>
      </c>
      <c r="AB235" t="s">
        <v>995</v>
      </c>
      <c r="AC235" t="s">
        <v>995</v>
      </c>
      <c r="AD235" t="s">
        <v>995</v>
      </c>
      <c r="AE235" t="s">
        <v>995</v>
      </c>
      <c r="AF235" t="s">
        <v>995</v>
      </c>
      <c r="AG235" t="s">
        <v>995</v>
      </c>
      <c r="AH235" t="s">
        <v>995</v>
      </c>
      <c r="AI235" t="s">
        <v>995</v>
      </c>
      <c r="AJ235" t="s">
        <v>995</v>
      </c>
      <c r="AK235" t="s">
        <v>995</v>
      </c>
      <c r="AL235" t="s">
        <v>995</v>
      </c>
      <c r="AM235" t="s">
        <v>995</v>
      </c>
      <c r="AN235" t="s">
        <v>995</v>
      </c>
      <c r="AO235" t="s">
        <v>995</v>
      </c>
      <c r="AP235" t="s">
        <v>995</v>
      </c>
      <c r="AQ235" s="286" t="s">
        <v>855</v>
      </c>
      <c r="AR235" s="295"/>
      <c r="AS235" s="235"/>
    </row>
    <row r="236" spans="1:47" x14ac:dyDescent="0.3">
      <c r="A236" s="285">
        <v>106817</v>
      </c>
      <c r="B236" s="286" t="s">
        <v>61</v>
      </c>
      <c r="C236" t="e">
        <v>#REF!</v>
      </c>
      <c r="D236" t="e">
        <v>#REF!</v>
      </c>
      <c r="E236" t="e">
        <v>#REF!</v>
      </c>
      <c r="F236" t="e">
        <v>#REF!</v>
      </c>
      <c r="G236" t="e">
        <v>#REF!</v>
      </c>
      <c r="H236" t="e">
        <v>#REF!</v>
      </c>
      <c r="I236" t="e">
        <v>#REF!</v>
      </c>
      <c r="J236" t="e">
        <v>#REF!</v>
      </c>
      <c r="K236" t="e">
        <v>#REF!</v>
      </c>
      <c r="L236" t="e">
        <v>#REF!</v>
      </c>
      <c r="M236" t="s">
        <v>226</v>
      </c>
      <c r="N236" t="e">
        <v>#REF!</v>
      </c>
      <c r="O236" t="e">
        <v>#REF!</v>
      </c>
      <c r="P236" t="e">
        <v>#REF!</v>
      </c>
      <c r="Q236" t="e">
        <v>#REF!</v>
      </c>
      <c r="R236" t="e">
        <v>#REF!</v>
      </c>
      <c r="S236" t="e">
        <v>#REF!</v>
      </c>
      <c r="T236" t="e">
        <v>#REF!</v>
      </c>
      <c r="U236" t="e">
        <v>#REF!</v>
      </c>
      <c r="V236" t="e">
        <v>#REF!</v>
      </c>
      <c r="W236" t="e">
        <v>#REF!</v>
      </c>
      <c r="X236" t="e">
        <v>#REF!</v>
      </c>
      <c r="Y236" t="e">
        <v>#REF!</v>
      </c>
      <c r="Z236" t="e">
        <v>#REF!</v>
      </c>
      <c r="AA236" t="e">
        <v>#REF!</v>
      </c>
      <c r="AB236" t="e">
        <v>#REF!</v>
      </c>
      <c r="AC236" t="e">
        <v>#REF!</v>
      </c>
      <c r="AD236" t="e">
        <v>#REF!</v>
      </c>
      <c r="AE236" t="e">
        <v>#REF!</v>
      </c>
      <c r="AF236" t="e">
        <v>#REF!</v>
      </c>
      <c r="AG236" t="e">
        <v>#REF!</v>
      </c>
      <c r="AH236" t="e">
        <v>#REF!</v>
      </c>
      <c r="AI236" t="e">
        <v>#REF!</v>
      </c>
      <c r="AJ236" t="e">
        <v>#REF!</v>
      </c>
      <c r="AK236" t="e">
        <v>#REF!</v>
      </c>
      <c r="AL236" t="e">
        <v>#REF!</v>
      </c>
      <c r="AM236" t="e">
        <v>#REF!</v>
      </c>
      <c r="AN236" t="e">
        <v>#REF!</v>
      </c>
      <c r="AO236" t="e">
        <v>#REF!</v>
      </c>
      <c r="AP236" t="e">
        <v>#REF!</v>
      </c>
      <c r="AQ236" s="289"/>
      <c r="AR236" s="302"/>
      <c r="AS236" s="304"/>
      <c r="AU236"/>
    </row>
    <row r="237" spans="1:47" x14ac:dyDescent="0.3">
      <c r="A237" s="285">
        <v>106863</v>
      </c>
      <c r="B237" s="286" t="s">
        <v>61</v>
      </c>
      <c r="C237" t="s">
        <v>995</v>
      </c>
      <c r="D237" t="s">
        <v>995</v>
      </c>
      <c r="E237" t="s">
        <v>995</v>
      </c>
      <c r="F237" t="s">
        <v>995</v>
      </c>
      <c r="G237" t="s">
        <v>995</v>
      </c>
      <c r="H237" t="s">
        <v>995</v>
      </c>
      <c r="I237" t="s">
        <v>995</v>
      </c>
      <c r="J237" t="s">
        <v>995</v>
      </c>
      <c r="K237" t="s">
        <v>995</v>
      </c>
      <c r="L237" t="s">
        <v>995</v>
      </c>
      <c r="M237" t="s">
        <v>995</v>
      </c>
      <c r="N237" t="s">
        <v>995</v>
      </c>
      <c r="O237" t="s">
        <v>995</v>
      </c>
      <c r="P237" t="s">
        <v>995</v>
      </c>
      <c r="Q237" t="s">
        <v>995</v>
      </c>
      <c r="R237" t="s">
        <v>995</v>
      </c>
      <c r="S237" t="s">
        <v>995</v>
      </c>
      <c r="T237" t="s">
        <v>995</v>
      </c>
      <c r="U237" t="s">
        <v>995</v>
      </c>
      <c r="V237" t="s">
        <v>995</v>
      </c>
      <c r="W237" t="s">
        <v>995</v>
      </c>
      <c r="X237" t="s">
        <v>995</v>
      </c>
      <c r="Y237" t="s">
        <v>995</v>
      </c>
      <c r="Z237" t="s">
        <v>995</v>
      </c>
      <c r="AA237" t="s">
        <v>995</v>
      </c>
      <c r="AB237" t="s">
        <v>995</v>
      </c>
      <c r="AC237" t="s">
        <v>995</v>
      </c>
      <c r="AD237" t="s">
        <v>995</v>
      </c>
      <c r="AE237" t="s">
        <v>995</v>
      </c>
      <c r="AF237" t="s">
        <v>995</v>
      </c>
      <c r="AG237" t="s">
        <v>995</v>
      </c>
      <c r="AH237" t="s">
        <v>995</v>
      </c>
      <c r="AI237" t="s">
        <v>995</v>
      </c>
      <c r="AJ237" t="s">
        <v>995</v>
      </c>
      <c r="AK237" t="s">
        <v>995</v>
      </c>
      <c r="AL237" t="s">
        <v>995</v>
      </c>
      <c r="AM237" t="s">
        <v>995</v>
      </c>
      <c r="AN237" t="s">
        <v>995</v>
      </c>
      <c r="AO237" t="s">
        <v>995</v>
      </c>
      <c r="AP237" t="s">
        <v>995</v>
      </c>
      <c r="AQ237" s="286" t="s">
        <v>855</v>
      </c>
      <c r="AR237" s="302"/>
      <c r="AS237" s="304"/>
      <c r="AU237"/>
    </row>
    <row r="238" spans="1:47" x14ac:dyDescent="0.3">
      <c r="A238" s="285">
        <v>106864</v>
      </c>
      <c r="B238" s="286" t="s">
        <v>61</v>
      </c>
      <c r="C238" t="s">
        <v>995</v>
      </c>
      <c r="D238" t="s">
        <v>995</v>
      </c>
      <c r="E238" t="s">
        <v>995</v>
      </c>
      <c r="F238" t="s">
        <v>995</v>
      </c>
      <c r="G238" t="s">
        <v>995</v>
      </c>
      <c r="H238" t="s">
        <v>995</v>
      </c>
      <c r="I238" t="s">
        <v>995</v>
      </c>
      <c r="J238" t="s">
        <v>995</v>
      </c>
      <c r="K238" t="s">
        <v>995</v>
      </c>
      <c r="L238" t="s">
        <v>995</v>
      </c>
      <c r="M238" t="s">
        <v>995</v>
      </c>
      <c r="N238" t="s">
        <v>995</v>
      </c>
      <c r="O238" t="s">
        <v>995</v>
      </c>
      <c r="P238" t="s">
        <v>995</v>
      </c>
      <c r="Q238" t="s">
        <v>995</v>
      </c>
      <c r="R238" t="s">
        <v>995</v>
      </c>
      <c r="S238" t="s">
        <v>995</v>
      </c>
      <c r="T238" t="s">
        <v>995</v>
      </c>
      <c r="U238" t="s">
        <v>995</v>
      </c>
      <c r="V238" t="s">
        <v>995</v>
      </c>
      <c r="W238" t="s">
        <v>995</v>
      </c>
      <c r="X238" t="s">
        <v>995</v>
      </c>
      <c r="Y238" t="s">
        <v>995</v>
      </c>
      <c r="Z238" t="s">
        <v>995</v>
      </c>
      <c r="AA238" t="s">
        <v>995</v>
      </c>
      <c r="AB238" t="s">
        <v>995</v>
      </c>
      <c r="AC238" t="s">
        <v>995</v>
      </c>
      <c r="AD238" t="s">
        <v>995</v>
      </c>
      <c r="AE238" t="s">
        <v>995</v>
      </c>
      <c r="AF238" t="s">
        <v>995</v>
      </c>
      <c r="AG238" t="s">
        <v>995</v>
      </c>
      <c r="AH238" t="s">
        <v>995</v>
      </c>
      <c r="AI238" t="s">
        <v>995</v>
      </c>
      <c r="AJ238" t="s">
        <v>995</v>
      </c>
      <c r="AK238" t="s">
        <v>995</v>
      </c>
      <c r="AL238" t="s">
        <v>995</v>
      </c>
      <c r="AM238" t="s">
        <v>995</v>
      </c>
      <c r="AN238" t="s">
        <v>995</v>
      </c>
      <c r="AO238" t="s">
        <v>995</v>
      </c>
      <c r="AP238" t="s">
        <v>995</v>
      </c>
      <c r="AQ238" s="286" t="s">
        <v>855</v>
      </c>
      <c r="AR238" s="302"/>
      <c r="AS238" s="304"/>
      <c r="AU238"/>
    </row>
    <row r="239" spans="1:47" x14ac:dyDescent="0.3">
      <c r="A239" s="285">
        <v>106875</v>
      </c>
      <c r="B239" s="286" t="s">
        <v>538</v>
      </c>
      <c r="C239" t="s">
        <v>995</v>
      </c>
      <c r="D239" t="s">
        <v>995</v>
      </c>
      <c r="E239" t="s">
        <v>995</v>
      </c>
      <c r="F239" t="s">
        <v>995</v>
      </c>
      <c r="G239" t="s">
        <v>995</v>
      </c>
      <c r="H239" t="s">
        <v>995</v>
      </c>
      <c r="I239" t="s">
        <v>995</v>
      </c>
      <c r="J239" t="s">
        <v>995</v>
      </c>
      <c r="K239" t="s">
        <v>995</v>
      </c>
      <c r="L239" t="s">
        <v>995</v>
      </c>
      <c r="M239" t="s">
        <v>995</v>
      </c>
      <c r="N239" t="s">
        <v>995</v>
      </c>
      <c r="O239" t="s">
        <v>995</v>
      </c>
      <c r="P239" t="s">
        <v>995</v>
      </c>
      <c r="Q239" t="s">
        <v>995</v>
      </c>
      <c r="R239" t="s">
        <v>995</v>
      </c>
      <c r="S239" t="s">
        <v>995</v>
      </c>
      <c r="T239" t="s">
        <v>995</v>
      </c>
      <c r="U239" t="s">
        <v>995</v>
      </c>
      <c r="V239" t="s">
        <v>995</v>
      </c>
      <c r="W239" t="s">
        <v>995</v>
      </c>
      <c r="X239" t="s">
        <v>995</v>
      </c>
      <c r="Y239" t="s">
        <v>995</v>
      </c>
      <c r="Z239" t="s">
        <v>995</v>
      </c>
      <c r="AA239" t="s">
        <v>995</v>
      </c>
      <c r="AB239" t="s">
        <v>995</v>
      </c>
      <c r="AC239" t="s">
        <v>995</v>
      </c>
      <c r="AD239" t="s">
        <v>995</v>
      </c>
      <c r="AE239" t="s">
        <v>995</v>
      </c>
      <c r="AF239" t="s">
        <v>995</v>
      </c>
      <c r="AG239" t="s">
        <v>995</v>
      </c>
      <c r="AH239" t="s">
        <v>995</v>
      </c>
      <c r="AI239" t="s">
        <v>995</v>
      </c>
      <c r="AJ239" t="s">
        <v>995</v>
      </c>
      <c r="AK239" t="s">
        <v>995</v>
      </c>
      <c r="AL239" t="s">
        <v>995</v>
      </c>
      <c r="AM239" t="s">
        <v>995</v>
      </c>
      <c r="AN239" t="s">
        <v>995</v>
      </c>
      <c r="AO239" t="s">
        <v>995</v>
      </c>
      <c r="AP239" t="s">
        <v>995</v>
      </c>
      <c r="AQ239" s="286" t="s">
        <v>855</v>
      </c>
      <c r="AR239" s="302"/>
      <c r="AS239" s="304"/>
      <c r="AU239"/>
    </row>
    <row r="240" spans="1:47" x14ac:dyDescent="0.3">
      <c r="A240" s="285">
        <v>106884</v>
      </c>
      <c r="B240" s="286" t="s">
        <v>61</v>
      </c>
      <c r="C240" t="s">
        <v>995</v>
      </c>
      <c r="D240" t="s">
        <v>995</v>
      </c>
      <c r="E240" t="s">
        <v>995</v>
      </c>
      <c r="F240" t="s">
        <v>995</v>
      </c>
      <c r="G240" t="s">
        <v>995</v>
      </c>
      <c r="H240" t="s">
        <v>995</v>
      </c>
      <c r="I240" t="s">
        <v>995</v>
      </c>
      <c r="J240" t="s">
        <v>995</v>
      </c>
      <c r="K240" t="s">
        <v>995</v>
      </c>
      <c r="L240" t="s">
        <v>995</v>
      </c>
      <c r="M240" t="s">
        <v>995</v>
      </c>
      <c r="N240" t="s">
        <v>995</v>
      </c>
      <c r="O240" t="s">
        <v>995</v>
      </c>
      <c r="P240" t="s">
        <v>995</v>
      </c>
      <c r="Q240" t="s">
        <v>995</v>
      </c>
      <c r="R240" t="s">
        <v>995</v>
      </c>
      <c r="S240" t="s">
        <v>995</v>
      </c>
      <c r="T240" t="s">
        <v>995</v>
      </c>
      <c r="U240" t="s">
        <v>995</v>
      </c>
      <c r="V240" t="s">
        <v>995</v>
      </c>
      <c r="W240" t="s">
        <v>995</v>
      </c>
      <c r="X240" t="s">
        <v>995</v>
      </c>
      <c r="Y240" t="s">
        <v>995</v>
      </c>
      <c r="Z240" t="s">
        <v>995</v>
      </c>
      <c r="AA240" t="s">
        <v>995</v>
      </c>
      <c r="AB240" t="s">
        <v>995</v>
      </c>
      <c r="AC240" t="s">
        <v>995</v>
      </c>
      <c r="AD240" t="s">
        <v>995</v>
      </c>
      <c r="AE240" t="s">
        <v>995</v>
      </c>
      <c r="AF240" t="s">
        <v>995</v>
      </c>
      <c r="AG240" t="s">
        <v>995</v>
      </c>
      <c r="AH240" t="s">
        <v>995</v>
      </c>
      <c r="AI240" t="s">
        <v>995</v>
      </c>
      <c r="AJ240" t="s">
        <v>995</v>
      </c>
      <c r="AK240" t="s">
        <v>995</v>
      </c>
      <c r="AL240" t="s">
        <v>995</v>
      </c>
      <c r="AM240" t="s">
        <v>995</v>
      </c>
      <c r="AN240" t="s">
        <v>995</v>
      </c>
      <c r="AO240" t="s">
        <v>995</v>
      </c>
      <c r="AP240" t="s">
        <v>995</v>
      </c>
      <c r="AQ240" s="286" t="s">
        <v>855</v>
      </c>
      <c r="AR240" s="302"/>
      <c r="AS240" s="304"/>
      <c r="AU240"/>
    </row>
    <row r="241" spans="1:47" x14ac:dyDescent="0.3">
      <c r="A241" s="285">
        <v>106890</v>
      </c>
      <c r="B241" s="286" t="s">
        <v>61</v>
      </c>
      <c r="C241" t="s">
        <v>995</v>
      </c>
      <c r="D241" t="s">
        <v>995</v>
      </c>
      <c r="E241" t="s">
        <v>995</v>
      </c>
      <c r="F241" t="s">
        <v>995</v>
      </c>
      <c r="G241" t="s">
        <v>995</v>
      </c>
      <c r="H241" t="s">
        <v>995</v>
      </c>
      <c r="I241" t="s">
        <v>995</v>
      </c>
      <c r="J241" t="s">
        <v>995</v>
      </c>
      <c r="K241" t="s">
        <v>995</v>
      </c>
      <c r="L241" t="s">
        <v>995</v>
      </c>
      <c r="M241" t="s">
        <v>995</v>
      </c>
      <c r="N241" t="s">
        <v>995</v>
      </c>
      <c r="O241" t="s">
        <v>995</v>
      </c>
      <c r="P241" t="s">
        <v>995</v>
      </c>
      <c r="Q241" t="s">
        <v>995</v>
      </c>
      <c r="R241" t="s">
        <v>995</v>
      </c>
      <c r="S241" t="s">
        <v>995</v>
      </c>
      <c r="T241" t="s">
        <v>995</v>
      </c>
      <c r="U241" t="s">
        <v>995</v>
      </c>
      <c r="V241" t="s">
        <v>995</v>
      </c>
      <c r="W241" t="s">
        <v>995</v>
      </c>
      <c r="X241" t="s">
        <v>995</v>
      </c>
      <c r="Y241" t="s">
        <v>995</v>
      </c>
      <c r="Z241" t="s">
        <v>995</v>
      </c>
      <c r="AA241" t="s">
        <v>995</v>
      </c>
      <c r="AB241" t="s">
        <v>995</v>
      </c>
      <c r="AC241" t="s">
        <v>995</v>
      </c>
      <c r="AD241" t="s">
        <v>995</v>
      </c>
      <c r="AE241" t="s">
        <v>995</v>
      </c>
      <c r="AF241" t="s">
        <v>995</v>
      </c>
      <c r="AG241" t="s">
        <v>995</v>
      </c>
      <c r="AH241" t="s">
        <v>995</v>
      </c>
      <c r="AI241" t="s">
        <v>995</v>
      </c>
      <c r="AJ241" t="s">
        <v>995</v>
      </c>
      <c r="AK241" t="s">
        <v>995</v>
      </c>
      <c r="AL241" t="s">
        <v>995</v>
      </c>
      <c r="AM241" t="s">
        <v>995</v>
      </c>
      <c r="AN241" t="s">
        <v>995</v>
      </c>
      <c r="AO241" t="s">
        <v>995</v>
      </c>
      <c r="AP241" t="s">
        <v>995</v>
      </c>
      <c r="AQ241" s="286" t="s">
        <v>855</v>
      </c>
      <c r="AR241" s="302"/>
      <c r="AS241" s="304"/>
      <c r="AU241"/>
    </row>
    <row r="242" spans="1:47" x14ac:dyDescent="0.3">
      <c r="A242" s="285">
        <v>106895</v>
      </c>
      <c r="B242" s="286" t="s">
        <v>539</v>
      </c>
      <c r="C242" t="s">
        <v>995</v>
      </c>
      <c r="D242" t="s">
        <v>995</v>
      </c>
      <c r="E242" t="s">
        <v>995</v>
      </c>
      <c r="F242" t="s">
        <v>995</v>
      </c>
      <c r="G242" t="s">
        <v>995</v>
      </c>
      <c r="H242" t="s">
        <v>995</v>
      </c>
      <c r="I242" t="s">
        <v>995</v>
      </c>
      <c r="J242" t="s">
        <v>995</v>
      </c>
      <c r="K242" t="s">
        <v>995</v>
      </c>
      <c r="L242" t="s">
        <v>995</v>
      </c>
      <c r="M242" t="s">
        <v>995</v>
      </c>
      <c r="N242" t="s">
        <v>995</v>
      </c>
      <c r="O242" t="s">
        <v>995</v>
      </c>
      <c r="P242" t="s">
        <v>995</v>
      </c>
      <c r="Q242" t="s">
        <v>995</v>
      </c>
      <c r="R242" t="s">
        <v>995</v>
      </c>
      <c r="S242" t="s">
        <v>995</v>
      </c>
      <c r="T242" t="s">
        <v>995</v>
      </c>
      <c r="U242" t="s">
        <v>995</v>
      </c>
      <c r="V242" t="s">
        <v>995</v>
      </c>
      <c r="W242" t="s">
        <v>995</v>
      </c>
      <c r="X242" t="s">
        <v>995</v>
      </c>
      <c r="Y242" t="s">
        <v>995</v>
      </c>
      <c r="Z242" t="s">
        <v>995</v>
      </c>
      <c r="AA242" t="s">
        <v>995</v>
      </c>
      <c r="AB242" t="s">
        <v>995</v>
      </c>
      <c r="AC242" t="s">
        <v>995</v>
      </c>
      <c r="AD242" t="s">
        <v>995</v>
      </c>
      <c r="AE242" t="s">
        <v>995</v>
      </c>
      <c r="AF242" t="s">
        <v>995</v>
      </c>
      <c r="AG242" t="s">
        <v>995</v>
      </c>
      <c r="AH242" t="s">
        <v>995</v>
      </c>
      <c r="AI242" t="s">
        <v>995</v>
      </c>
      <c r="AJ242" t="s">
        <v>995</v>
      </c>
      <c r="AK242" t="s">
        <v>995</v>
      </c>
      <c r="AL242" t="s">
        <v>995</v>
      </c>
      <c r="AM242" t="s">
        <v>995</v>
      </c>
      <c r="AN242" t="s">
        <v>995</v>
      </c>
      <c r="AO242" t="s">
        <v>995</v>
      </c>
      <c r="AP242" t="s">
        <v>995</v>
      </c>
      <c r="AQ242" s="286" t="s">
        <v>855</v>
      </c>
      <c r="AR242" s="302"/>
      <c r="AS242" s="304"/>
      <c r="AU242"/>
    </row>
    <row r="243" spans="1:47" x14ac:dyDescent="0.3">
      <c r="A243" s="285">
        <v>106939</v>
      </c>
      <c r="B243" s="286" t="s">
        <v>61</v>
      </c>
      <c r="C243" t="s">
        <v>995</v>
      </c>
      <c r="D243" t="s">
        <v>995</v>
      </c>
      <c r="E243" t="s">
        <v>995</v>
      </c>
      <c r="F243" t="s">
        <v>995</v>
      </c>
      <c r="G243" t="s">
        <v>995</v>
      </c>
      <c r="H243" t="s">
        <v>995</v>
      </c>
      <c r="I243" t="s">
        <v>995</v>
      </c>
      <c r="J243" t="s">
        <v>995</v>
      </c>
      <c r="K243" t="s">
        <v>995</v>
      </c>
      <c r="L243" t="s">
        <v>995</v>
      </c>
      <c r="M243" t="s">
        <v>995</v>
      </c>
      <c r="N243" t="s">
        <v>995</v>
      </c>
      <c r="O243" t="s">
        <v>995</v>
      </c>
      <c r="P243" t="s">
        <v>995</v>
      </c>
      <c r="Q243" t="s">
        <v>995</v>
      </c>
      <c r="R243" t="s">
        <v>995</v>
      </c>
      <c r="S243" t="s">
        <v>995</v>
      </c>
      <c r="T243" t="s">
        <v>995</v>
      </c>
      <c r="U243" t="s">
        <v>995</v>
      </c>
      <c r="V243" t="s">
        <v>995</v>
      </c>
      <c r="W243" t="s">
        <v>995</v>
      </c>
      <c r="X243" t="s">
        <v>995</v>
      </c>
      <c r="Y243" t="s">
        <v>995</v>
      </c>
      <c r="Z243" t="s">
        <v>995</v>
      </c>
      <c r="AA243" t="s">
        <v>995</v>
      </c>
      <c r="AB243" t="s">
        <v>995</v>
      </c>
      <c r="AC243" t="s">
        <v>995</v>
      </c>
      <c r="AD243" t="s">
        <v>995</v>
      </c>
      <c r="AE243" t="s">
        <v>995</v>
      </c>
      <c r="AF243" t="s">
        <v>995</v>
      </c>
      <c r="AG243" t="s">
        <v>995</v>
      </c>
      <c r="AH243" t="s">
        <v>995</v>
      </c>
      <c r="AI243" t="s">
        <v>995</v>
      </c>
      <c r="AJ243" t="s">
        <v>995</v>
      </c>
      <c r="AK243" t="s">
        <v>995</v>
      </c>
      <c r="AL243" t="s">
        <v>995</v>
      </c>
      <c r="AM243" t="s">
        <v>995</v>
      </c>
      <c r="AN243" t="s">
        <v>995</v>
      </c>
      <c r="AO243" t="s">
        <v>995</v>
      </c>
      <c r="AP243" t="s">
        <v>995</v>
      </c>
      <c r="AQ243" s="286" t="s">
        <v>855</v>
      </c>
      <c r="AR243" s="302"/>
      <c r="AS243" s="304"/>
      <c r="AU243"/>
    </row>
    <row r="244" spans="1:47" x14ac:dyDescent="0.3">
      <c r="A244" s="285">
        <v>106994</v>
      </c>
      <c r="B244" s="286" t="s">
        <v>61</v>
      </c>
      <c r="C244" t="s">
        <v>995</v>
      </c>
      <c r="D244" t="s">
        <v>995</v>
      </c>
      <c r="E244" t="s">
        <v>995</v>
      </c>
      <c r="F244" t="s">
        <v>995</v>
      </c>
      <c r="G244" t="s">
        <v>995</v>
      </c>
      <c r="H244" t="s">
        <v>995</v>
      </c>
      <c r="I244" t="s">
        <v>995</v>
      </c>
      <c r="J244" t="s">
        <v>995</v>
      </c>
      <c r="K244" t="s">
        <v>995</v>
      </c>
      <c r="L244" t="s">
        <v>995</v>
      </c>
      <c r="M244" t="s">
        <v>995</v>
      </c>
      <c r="N244" t="s">
        <v>995</v>
      </c>
      <c r="O244" t="s">
        <v>995</v>
      </c>
      <c r="P244" t="s">
        <v>995</v>
      </c>
      <c r="Q244" t="s">
        <v>995</v>
      </c>
      <c r="R244" t="s">
        <v>995</v>
      </c>
      <c r="S244" t="s">
        <v>995</v>
      </c>
      <c r="T244" t="s">
        <v>995</v>
      </c>
      <c r="U244" t="s">
        <v>995</v>
      </c>
      <c r="V244" t="s">
        <v>995</v>
      </c>
      <c r="W244" t="s">
        <v>995</v>
      </c>
      <c r="X244" t="s">
        <v>995</v>
      </c>
      <c r="Y244" t="s">
        <v>995</v>
      </c>
      <c r="Z244" t="s">
        <v>995</v>
      </c>
      <c r="AA244" t="s">
        <v>995</v>
      </c>
      <c r="AB244" t="s">
        <v>995</v>
      </c>
      <c r="AC244" t="s">
        <v>995</v>
      </c>
      <c r="AD244" t="s">
        <v>995</v>
      </c>
      <c r="AE244" t="s">
        <v>995</v>
      </c>
      <c r="AF244" t="s">
        <v>995</v>
      </c>
      <c r="AG244" t="s">
        <v>995</v>
      </c>
      <c r="AH244" t="s">
        <v>995</v>
      </c>
      <c r="AI244" t="s">
        <v>995</v>
      </c>
      <c r="AJ244" t="s">
        <v>995</v>
      </c>
      <c r="AK244" t="s">
        <v>995</v>
      </c>
      <c r="AL244" t="s">
        <v>995</v>
      </c>
      <c r="AM244" t="s">
        <v>995</v>
      </c>
      <c r="AN244" t="s">
        <v>995</v>
      </c>
      <c r="AO244" t="s">
        <v>995</v>
      </c>
      <c r="AP244" t="s">
        <v>995</v>
      </c>
      <c r="AQ244" s="286" t="s">
        <v>855</v>
      </c>
      <c r="AR244" s="302"/>
      <c r="AS244" s="304"/>
      <c r="AU244"/>
    </row>
    <row r="245" spans="1:47" x14ac:dyDescent="0.3">
      <c r="A245" s="285">
        <v>106996</v>
      </c>
      <c r="B245" s="286" t="s">
        <v>61</v>
      </c>
      <c r="C245" t="s">
        <v>995</v>
      </c>
      <c r="D245" t="s">
        <v>995</v>
      </c>
      <c r="E245" t="s">
        <v>995</v>
      </c>
      <c r="F245" t="s">
        <v>995</v>
      </c>
      <c r="G245" t="s">
        <v>995</v>
      </c>
      <c r="H245" t="s">
        <v>995</v>
      </c>
      <c r="I245" t="s">
        <v>995</v>
      </c>
      <c r="J245" t="s">
        <v>995</v>
      </c>
      <c r="K245" t="s">
        <v>995</v>
      </c>
      <c r="L245" t="s">
        <v>995</v>
      </c>
      <c r="M245" t="s">
        <v>995</v>
      </c>
      <c r="N245" t="s">
        <v>995</v>
      </c>
      <c r="O245" t="s">
        <v>995</v>
      </c>
      <c r="P245" t="s">
        <v>995</v>
      </c>
      <c r="Q245" t="s">
        <v>995</v>
      </c>
      <c r="R245" t="s">
        <v>995</v>
      </c>
      <c r="S245" t="s">
        <v>995</v>
      </c>
      <c r="T245" t="s">
        <v>995</v>
      </c>
      <c r="U245" t="s">
        <v>995</v>
      </c>
      <c r="V245" t="s">
        <v>995</v>
      </c>
      <c r="W245" t="s">
        <v>995</v>
      </c>
      <c r="X245" t="s">
        <v>995</v>
      </c>
      <c r="Y245" t="s">
        <v>995</v>
      </c>
      <c r="Z245" t="s">
        <v>995</v>
      </c>
      <c r="AA245" t="s">
        <v>995</v>
      </c>
      <c r="AB245" t="s">
        <v>995</v>
      </c>
      <c r="AC245" t="s">
        <v>995</v>
      </c>
      <c r="AD245" t="s">
        <v>995</v>
      </c>
      <c r="AE245" t="s">
        <v>995</v>
      </c>
      <c r="AF245" t="s">
        <v>995</v>
      </c>
      <c r="AG245" t="s">
        <v>995</v>
      </c>
      <c r="AH245" t="s">
        <v>995</v>
      </c>
      <c r="AI245" t="s">
        <v>995</v>
      </c>
      <c r="AJ245" t="s">
        <v>995</v>
      </c>
      <c r="AK245" t="s">
        <v>995</v>
      </c>
      <c r="AL245" t="s">
        <v>995</v>
      </c>
      <c r="AM245" t="s">
        <v>995</v>
      </c>
      <c r="AN245" t="s">
        <v>995</v>
      </c>
      <c r="AO245" t="s">
        <v>995</v>
      </c>
      <c r="AP245" t="s">
        <v>995</v>
      </c>
      <c r="AQ245" s="286" t="s">
        <v>855</v>
      </c>
      <c r="AR245" s="302"/>
      <c r="AS245" s="304"/>
      <c r="AU245"/>
    </row>
    <row r="246" spans="1:47" x14ac:dyDescent="0.3">
      <c r="A246" s="285">
        <v>107004</v>
      </c>
      <c r="B246" s="286" t="s">
        <v>61</v>
      </c>
      <c r="C246" t="s">
        <v>995</v>
      </c>
      <c r="D246" t="s">
        <v>995</v>
      </c>
      <c r="E246" t="s">
        <v>995</v>
      </c>
      <c r="F246" t="s">
        <v>995</v>
      </c>
      <c r="G246" t="s">
        <v>995</v>
      </c>
      <c r="H246" t="s">
        <v>995</v>
      </c>
      <c r="I246" t="s">
        <v>995</v>
      </c>
      <c r="J246" t="s">
        <v>995</v>
      </c>
      <c r="K246" t="s">
        <v>995</v>
      </c>
      <c r="L246" t="s">
        <v>995</v>
      </c>
      <c r="M246" t="s">
        <v>995</v>
      </c>
      <c r="N246" t="s">
        <v>995</v>
      </c>
      <c r="O246" t="s">
        <v>995</v>
      </c>
      <c r="P246" t="s">
        <v>995</v>
      </c>
      <c r="Q246" t="s">
        <v>995</v>
      </c>
      <c r="R246" t="s">
        <v>995</v>
      </c>
      <c r="S246" t="s">
        <v>995</v>
      </c>
      <c r="T246" t="s">
        <v>995</v>
      </c>
      <c r="U246" t="s">
        <v>995</v>
      </c>
      <c r="V246" t="s">
        <v>995</v>
      </c>
      <c r="W246" t="s">
        <v>995</v>
      </c>
      <c r="X246" t="s">
        <v>995</v>
      </c>
      <c r="Y246" t="s">
        <v>995</v>
      </c>
      <c r="Z246" t="s">
        <v>995</v>
      </c>
      <c r="AA246" t="s">
        <v>995</v>
      </c>
      <c r="AB246" t="s">
        <v>995</v>
      </c>
      <c r="AC246" t="s">
        <v>995</v>
      </c>
      <c r="AD246" t="s">
        <v>995</v>
      </c>
      <c r="AE246" t="s">
        <v>995</v>
      </c>
      <c r="AF246" t="s">
        <v>995</v>
      </c>
      <c r="AG246" t="s">
        <v>995</v>
      </c>
      <c r="AH246" t="s">
        <v>995</v>
      </c>
      <c r="AI246" t="s">
        <v>995</v>
      </c>
      <c r="AJ246" t="s">
        <v>995</v>
      </c>
      <c r="AK246" t="s">
        <v>995</v>
      </c>
      <c r="AL246" t="s">
        <v>995</v>
      </c>
      <c r="AM246" t="s">
        <v>995</v>
      </c>
      <c r="AN246" t="s">
        <v>995</v>
      </c>
      <c r="AO246" t="s">
        <v>995</v>
      </c>
      <c r="AP246" t="s">
        <v>995</v>
      </c>
      <c r="AQ246" s="286" t="s">
        <v>855</v>
      </c>
      <c r="AR246" s="302"/>
      <c r="AS246" s="304"/>
      <c r="AU246"/>
    </row>
    <row r="247" spans="1:47" x14ac:dyDescent="0.3">
      <c r="A247" s="285">
        <v>107007</v>
      </c>
      <c r="B247" s="286" t="s">
        <v>61</v>
      </c>
      <c r="C247" t="s">
        <v>995</v>
      </c>
      <c r="D247" t="s">
        <v>995</v>
      </c>
      <c r="E247" t="s">
        <v>995</v>
      </c>
      <c r="F247" t="s">
        <v>995</v>
      </c>
      <c r="G247" t="s">
        <v>995</v>
      </c>
      <c r="H247" t="s">
        <v>995</v>
      </c>
      <c r="I247" t="s">
        <v>995</v>
      </c>
      <c r="J247" t="s">
        <v>995</v>
      </c>
      <c r="K247" t="s">
        <v>995</v>
      </c>
      <c r="L247" t="s">
        <v>995</v>
      </c>
      <c r="M247" t="s">
        <v>995</v>
      </c>
      <c r="N247" t="s">
        <v>995</v>
      </c>
      <c r="O247" t="s">
        <v>995</v>
      </c>
      <c r="P247" t="s">
        <v>995</v>
      </c>
      <c r="Q247" t="s">
        <v>995</v>
      </c>
      <c r="R247" t="s">
        <v>995</v>
      </c>
      <c r="S247" t="s">
        <v>995</v>
      </c>
      <c r="T247" t="s">
        <v>995</v>
      </c>
      <c r="U247" t="s">
        <v>995</v>
      </c>
      <c r="V247" t="s">
        <v>995</v>
      </c>
      <c r="W247" t="s">
        <v>995</v>
      </c>
      <c r="X247" t="s">
        <v>995</v>
      </c>
      <c r="Y247" t="s">
        <v>995</v>
      </c>
      <c r="Z247" t="s">
        <v>995</v>
      </c>
      <c r="AA247" t="s">
        <v>995</v>
      </c>
      <c r="AB247" t="s">
        <v>995</v>
      </c>
      <c r="AC247" t="s">
        <v>995</v>
      </c>
      <c r="AD247" t="s">
        <v>995</v>
      </c>
      <c r="AE247" t="s">
        <v>995</v>
      </c>
      <c r="AF247" t="s">
        <v>995</v>
      </c>
      <c r="AG247" t="s">
        <v>995</v>
      </c>
      <c r="AH247" t="s">
        <v>995</v>
      </c>
      <c r="AI247" t="s">
        <v>995</v>
      </c>
      <c r="AJ247" t="s">
        <v>995</v>
      </c>
      <c r="AK247" t="s">
        <v>995</v>
      </c>
      <c r="AL247" t="s">
        <v>995</v>
      </c>
      <c r="AM247" t="s">
        <v>995</v>
      </c>
      <c r="AN247" t="s">
        <v>995</v>
      </c>
      <c r="AO247" t="s">
        <v>995</v>
      </c>
      <c r="AP247" t="s">
        <v>995</v>
      </c>
      <c r="AQ247" s="286" t="s">
        <v>855</v>
      </c>
      <c r="AR247" s="302"/>
      <c r="AS247" s="304"/>
      <c r="AU247"/>
    </row>
    <row r="248" spans="1:47" x14ac:dyDescent="0.3">
      <c r="A248" s="285">
        <v>107036</v>
      </c>
      <c r="B248" s="286" t="s">
        <v>61</v>
      </c>
      <c r="C248" t="s">
        <v>995</v>
      </c>
      <c r="D248" t="s">
        <v>995</v>
      </c>
      <c r="E248" t="s">
        <v>995</v>
      </c>
      <c r="F248" t="s">
        <v>995</v>
      </c>
      <c r="G248" t="s">
        <v>995</v>
      </c>
      <c r="H248" t="s">
        <v>995</v>
      </c>
      <c r="I248" t="s">
        <v>995</v>
      </c>
      <c r="J248" t="s">
        <v>995</v>
      </c>
      <c r="K248" t="s">
        <v>995</v>
      </c>
      <c r="L248" t="s">
        <v>995</v>
      </c>
      <c r="M248" t="s">
        <v>995</v>
      </c>
      <c r="N248" t="s">
        <v>995</v>
      </c>
      <c r="O248" t="s">
        <v>995</v>
      </c>
      <c r="P248" t="s">
        <v>995</v>
      </c>
      <c r="Q248" t="s">
        <v>995</v>
      </c>
      <c r="R248" t="s">
        <v>995</v>
      </c>
      <c r="S248" t="s">
        <v>995</v>
      </c>
      <c r="T248" t="s">
        <v>995</v>
      </c>
      <c r="U248" t="s">
        <v>995</v>
      </c>
      <c r="V248" t="s">
        <v>995</v>
      </c>
      <c r="W248" t="s">
        <v>995</v>
      </c>
      <c r="X248" t="s">
        <v>995</v>
      </c>
      <c r="Y248" t="s">
        <v>995</v>
      </c>
      <c r="Z248" t="s">
        <v>995</v>
      </c>
      <c r="AA248" t="s">
        <v>995</v>
      </c>
      <c r="AB248" t="s">
        <v>995</v>
      </c>
      <c r="AC248" t="s">
        <v>995</v>
      </c>
      <c r="AD248" t="s">
        <v>995</v>
      </c>
      <c r="AE248" t="s">
        <v>995</v>
      </c>
      <c r="AF248" t="s">
        <v>995</v>
      </c>
      <c r="AG248" t="s">
        <v>995</v>
      </c>
      <c r="AH248" t="s">
        <v>995</v>
      </c>
      <c r="AI248" t="s">
        <v>995</v>
      </c>
      <c r="AJ248" t="s">
        <v>995</v>
      </c>
      <c r="AK248" t="s">
        <v>995</v>
      </c>
      <c r="AL248" t="s">
        <v>995</v>
      </c>
      <c r="AM248" t="s">
        <v>995</v>
      </c>
      <c r="AN248" t="s">
        <v>995</v>
      </c>
      <c r="AO248" t="s">
        <v>995</v>
      </c>
      <c r="AP248" t="s">
        <v>995</v>
      </c>
      <c r="AQ248" s="286" t="s">
        <v>855</v>
      </c>
      <c r="AR248" s="302"/>
      <c r="AS248" s="304"/>
      <c r="AU248"/>
    </row>
    <row r="249" spans="1:47" x14ac:dyDescent="0.3">
      <c r="A249" s="285">
        <v>107069</v>
      </c>
      <c r="B249" s="286" t="s">
        <v>61</v>
      </c>
      <c r="C249" t="s">
        <v>995</v>
      </c>
      <c r="D249" t="s">
        <v>995</v>
      </c>
      <c r="E249" t="s">
        <v>995</v>
      </c>
      <c r="F249" t="s">
        <v>995</v>
      </c>
      <c r="G249" t="s">
        <v>995</v>
      </c>
      <c r="H249" t="s">
        <v>995</v>
      </c>
      <c r="I249" t="s">
        <v>995</v>
      </c>
      <c r="J249" t="s">
        <v>995</v>
      </c>
      <c r="K249" t="s">
        <v>995</v>
      </c>
      <c r="L249" t="s">
        <v>995</v>
      </c>
      <c r="M249" t="s">
        <v>995</v>
      </c>
      <c r="N249" t="s">
        <v>995</v>
      </c>
      <c r="O249" t="s">
        <v>995</v>
      </c>
      <c r="P249" t="s">
        <v>995</v>
      </c>
      <c r="Q249" t="s">
        <v>995</v>
      </c>
      <c r="R249" t="s">
        <v>995</v>
      </c>
      <c r="S249" t="s">
        <v>995</v>
      </c>
      <c r="T249" t="s">
        <v>995</v>
      </c>
      <c r="U249" t="s">
        <v>995</v>
      </c>
      <c r="V249" t="s">
        <v>995</v>
      </c>
      <c r="W249" t="s">
        <v>995</v>
      </c>
      <c r="X249" t="s">
        <v>995</v>
      </c>
      <c r="Y249" t="s">
        <v>995</v>
      </c>
      <c r="Z249" t="s">
        <v>995</v>
      </c>
      <c r="AA249" t="s">
        <v>995</v>
      </c>
      <c r="AB249" t="s">
        <v>995</v>
      </c>
      <c r="AC249" t="s">
        <v>995</v>
      </c>
      <c r="AD249" t="s">
        <v>995</v>
      </c>
      <c r="AE249" t="s">
        <v>995</v>
      </c>
      <c r="AF249" t="s">
        <v>995</v>
      </c>
      <c r="AG249" t="s">
        <v>995</v>
      </c>
      <c r="AH249" t="s">
        <v>995</v>
      </c>
      <c r="AI249" t="s">
        <v>995</v>
      </c>
      <c r="AJ249" t="s">
        <v>995</v>
      </c>
      <c r="AK249" t="s">
        <v>995</v>
      </c>
      <c r="AL249" t="s">
        <v>995</v>
      </c>
      <c r="AM249" t="s">
        <v>995</v>
      </c>
      <c r="AN249" t="s">
        <v>995</v>
      </c>
      <c r="AO249" t="s">
        <v>995</v>
      </c>
      <c r="AP249" t="s">
        <v>995</v>
      </c>
      <c r="AQ249" s="286" t="s">
        <v>855</v>
      </c>
      <c r="AR249" s="302"/>
      <c r="AS249" s="304"/>
      <c r="AU249"/>
    </row>
    <row r="250" spans="1:47" x14ac:dyDescent="0.3">
      <c r="A250" s="285">
        <v>107200</v>
      </c>
      <c r="B250" s="286" t="s">
        <v>61</v>
      </c>
      <c r="C250" t="s">
        <v>995</v>
      </c>
      <c r="D250" t="s">
        <v>995</v>
      </c>
      <c r="E250" t="s">
        <v>995</v>
      </c>
      <c r="F250" t="s">
        <v>995</v>
      </c>
      <c r="G250" t="s">
        <v>995</v>
      </c>
      <c r="H250" t="s">
        <v>995</v>
      </c>
      <c r="I250" t="s">
        <v>995</v>
      </c>
      <c r="J250" t="s">
        <v>995</v>
      </c>
      <c r="K250" t="s">
        <v>995</v>
      </c>
      <c r="L250" t="s">
        <v>995</v>
      </c>
      <c r="M250" t="s">
        <v>995</v>
      </c>
      <c r="N250" t="s">
        <v>995</v>
      </c>
      <c r="O250" t="s">
        <v>995</v>
      </c>
      <c r="P250" t="s">
        <v>995</v>
      </c>
      <c r="Q250" t="s">
        <v>995</v>
      </c>
      <c r="R250" t="s">
        <v>995</v>
      </c>
      <c r="S250" t="s">
        <v>995</v>
      </c>
      <c r="T250" t="s">
        <v>995</v>
      </c>
      <c r="U250" t="s">
        <v>995</v>
      </c>
      <c r="V250" t="s">
        <v>995</v>
      </c>
      <c r="W250" t="s">
        <v>995</v>
      </c>
      <c r="X250" t="s">
        <v>995</v>
      </c>
      <c r="Y250" t="s">
        <v>995</v>
      </c>
      <c r="Z250" t="s">
        <v>995</v>
      </c>
      <c r="AA250" t="s">
        <v>995</v>
      </c>
      <c r="AB250" t="s">
        <v>995</v>
      </c>
      <c r="AC250" t="s">
        <v>995</v>
      </c>
      <c r="AD250" t="s">
        <v>995</v>
      </c>
      <c r="AE250" t="s">
        <v>995</v>
      </c>
      <c r="AF250" t="s">
        <v>995</v>
      </c>
      <c r="AG250" t="s">
        <v>995</v>
      </c>
      <c r="AH250" t="s">
        <v>995</v>
      </c>
      <c r="AI250" t="s">
        <v>995</v>
      </c>
      <c r="AJ250" t="s">
        <v>995</v>
      </c>
      <c r="AK250" t="s">
        <v>995</v>
      </c>
      <c r="AL250" t="s">
        <v>995</v>
      </c>
      <c r="AM250" t="s">
        <v>995</v>
      </c>
      <c r="AN250" t="s">
        <v>995</v>
      </c>
      <c r="AO250" t="s">
        <v>995</v>
      </c>
      <c r="AP250" t="s">
        <v>995</v>
      </c>
      <c r="AQ250" s="286" t="s">
        <v>855</v>
      </c>
      <c r="AR250" s="302"/>
      <c r="AS250" s="304"/>
      <c r="AU250"/>
    </row>
    <row r="251" spans="1:47" x14ac:dyDescent="0.3">
      <c r="A251" s="285">
        <v>107212</v>
      </c>
      <c r="B251" s="286" t="s">
        <v>538</v>
      </c>
      <c r="C251" t="s">
        <v>995</v>
      </c>
      <c r="D251" t="s">
        <v>995</v>
      </c>
      <c r="E251" t="s">
        <v>995</v>
      </c>
      <c r="F251" t="s">
        <v>995</v>
      </c>
      <c r="G251" t="s">
        <v>995</v>
      </c>
      <c r="H251" t="s">
        <v>995</v>
      </c>
      <c r="I251" t="s">
        <v>995</v>
      </c>
      <c r="J251" t="s">
        <v>995</v>
      </c>
      <c r="K251" t="s">
        <v>995</v>
      </c>
      <c r="L251" t="s">
        <v>995</v>
      </c>
      <c r="M251" t="s">
        <v>995</v>
      </c>
      <c r="N251" t="s">
        <v>995</v>
      </c>
      <c r="O251" t="s">
        <v>995</v>
      </c>
      <c r="P251" t="s">
        <v>995</v>
      </c>
      <c r="Q251" t="s">
        <v>995</v>
      </c>
      <c r="R251" t="s">
        <v>995</v>
      </c>
      <c r="S251" t="s">
        <v>995</v>
      </c>
      <c r="T251" t="s">
        <v>995</v>
      </c>
      <c r="U251" t="s">
        <v>995</v>
      </c>
      <c r="V251" t="s">
        <v>995</v>
      </c>
      <c r="W251" t="s">
        <v>995</v>
      </c>
      <c r="X251" t="s">
        <v>995</v>
      </c>
      <c r="Y251" t="s">
        <v>995</v>
      </c>
      <c r="Z251" t="s">
        <v>995</v>
      </c>
      <c r="AA251" t="s">
        <v>995</v>
      </c>
      <c r="AB251" t="s">
        <v>995</v>
      </c>
      <c r="AC251" t="s">
        <v>995</v>
      </c>
      <c r="AD251" t="s">
        <v>995</v>
      </c>
      <c r="AE251" t="s">
        <v>995</v>
      </c>
      <c r="AF251" t="s">
        <v>995</v>
      </c>
      <c r="AG251" t="s">
        <v>995</v>
      </c>
      <c r="AH251" t="s">
        <v>995</v>
      </c>
      <c r="AI251" t="s">
        <v>995</v>
      </c>
      <c r="AJ251" t="s">
        <v>995</v>
      </c>
      <c r="AK251" t="s">
        <v>995</v>
      </c>
      <c r="AL251" t="s">
        <v>995</v>
      </c>
      <c r="AM251" t="s">
        <v>995</v>
      </c>
      <c r="AN251" t="s">
        <v>995</v>
      </c>
      <c r="AO251" t="s">
        <v>995</v>
      </c>
      <c r="AP251" t="s">
        <v>995</v>
      </c>
      <c r="AQ251" s="286" t="s">
        <v>855</v>
      </c>
      <c r="AR251" s="302"/>
      <c r="AS251" s="304"/>
      <c r="AU251"/>
    </row>
    <row r="252" spans="1:47" x14ac:dyDescent="0.3">
      <c r="A252" s="285">
        <v>107282</v>
      </c>
      <c r="B252" s="286" t="s">
        <v>538</v>
      </c>
      <c r="C252" t="s">
        <v>995</v>
      </c>
      <c r="D252" t="s">
        <v>995</v>
      </c>
      <c r="E252" t="s">
        <v>995</v>
      </c>
      <c r="F252" t="s">
        <v>995</v>
      </c>
      <c r="G252" t="s">
        <v>995</v>
      </c>
      <c r="H252" t="s">
        <v>995</v>
      </c>
      <c r="I252" t="s">
        <v>995</v>
      </c>
      <c r="J252" t="s">
        <v>995</v>
      </c>
      <c r="K252" t="s">
        <v>995</v>
      </c>
      <c r="L252" t="s">
        <v>995</v>
      </c>
      <c r="M252" t="s">
        <v>995</v>
      </c>
      <c r="N252" t="s">
        <v>995</v>
      </c>
      <c r="O252" t="s">
        <v>995</v>
      </c>
      <c r="P252" t="s">
        <v>995</v>
      </c>
      <c r="Q252" t="s">
        <v>995</v>
      </c>
      <c r="R252" t="s">
        <v>995</v>
      </c>
      <c r="S252" t="s">
        <v>995</v>
      </c>
      <c r="T252" t="s">
        <v>995</v>
      </c>
      <c r="U252" t="s">
        <v>995</v>
      </c>
      <c r="V252" t="s">
        <v>995</v>
      </c>
      <c r="W252" t="s">
        <v>995</v>
      </c>
      <c r="X252" t="s">
        <v>995</v>
      </c>
      <c r="Y252" t="s">
        <v>995</v>
      </c>
      <c r="Z252" t="s">
        <v>995</v>
      </c>
      <c r="AA252" t="s">
        <v>995</v>
      </c>
      <c r="AB252" t="s">
        <v>995</v>
      </c>
      <c r="AC252" t="s">
        <v>995</v>
      </c>
      <c r="AD252" t="s">
        <v>995</v>
      </c>
      <c r="AE252" t="s">
        <v>995</v>
      </c>
      <c r="AF252" t="s">
        <v>995</v>
      </c>
      <c r="AG252" t="s">
        <v>995</v>
      </c>
      <c r="AH252" t="s">
        <v>995</v>
      </c>
      <c r="AI252" t="s">
        <v>995</v>
      </c>
      <c r="AJ252" t="s">
        <v>995</v>
      </c>
      <c r="AK252" t="s">
        <v>995</v>
      </c>
      <c r="AL252" t="s">
        <v>995</v>
      </c>
      <c r="AM252" t="s">
        <v>995</v>
      </c>
      <c r="AN252" t="s">
        <v>995</v>
      </c>
      <c r="AO252" t="s">
        <v>995</v>
      </c>
      <c r="AP252" t="s">
        <v>995</v>
      </c>
      <c r="AQ252" s="286" t="s">
        <v>855</v>
      </c>
      <c r="AR252" s="302"/>
      <c r="AS252" s="304"/>
      <c r="AU252"/>
    </row>
    <row r="253" spans="1:47" x14ac:dyDescent="0.3">
      <c r="A253" s="285">
        <v>107291</v>
      </c>
      <c r="B253" s="286" t="s">
        <v>61</v>
      </c>
      <c r="C253" t="s">
        <v>995</v>
      </c>
      <c r="D253" t="s">
        <v>995</v>
      </c>
      <c r="E253" t="s">
        <v>995</v>
      </c>
      <c r="F253" t="s">
        <v>995</v>
      </c>
      <c r="G253" t="s">
        <v>995</v>
      </c>
      <c r="H253" t="s">
        <v>995</v>
      </c>
      <c r="I253" t="s">
        <v>995</v>
      </c>
      <c r="J253" t="s">
        <v>995</v>
      </c>
      <c r="K253" t="s">
        <v>995</v>
      </c>
      <c r="L253" t="s">
        <v>995</v>
      </c>
      <c r="M253" t="s">
        <v>995</v>
      </c>
      <c r="N253" t="s">
        <v>995</v>
      </c>
      <c r="O253" t="s">
        <v>995</v>
      </c>
      <c r="P253" t="s">
        <v>995</v>
      </c>
      <c r="Q253" t="s">
        <v>995</v>
      </c>
      <c r="R253" t="s">
        <v>995</v>
      </c>
      <c r="S253" t="s">
        <v>995</v>
      </c>
      <c r="T253" t="s">
        <v>995</v>
      </c>
      <c r="U253" t="s">
        <v>995</v>
      </c>
      <c r="V253" t="s">
        <v>995</v>
      </c>
      <c r="W253" t="s">
        <v>995</v>
      </c>
      <c r="X253" t="s">
        <v>995</v>
      </c>
      <c r="Y253" t="s">
        <v>995</v>
      </c>
      <c r="Z253" t="s">
        <v>995</v>
      </c>
      <c r="AA253" t="s">
        <v>995</v>
      </c>
      <c r="AB253" t="s">
        <v>995</v>
      </c>
      <c r="AC253" t="s">
        <v>995</v>
      </c>
      <c r="AD253" t="s">
        <v>995</v>
      </c>
      <c r="AE253" t="s">
        <v>995</v>
      </c>
      <c r="AF253" t="s">
        <v>995</v>
      </c>
      <c r="AG253" t="s">
        <v>995</v>
      </c>
      <c r="AH253" t="s">
        <v>995</v>
      </c>
      <c r="AI253" t="s">
        <v>995</v>
      </c>
      <c r="AJ253" t="s">
        <v>995</v>
      </c>
      <c r="AK253" t="s">
        <v>995</v>
      </c>
      <c r="AL253" t="s">
        <v>995</v>
      </c>
      <c r="AM253" t="s">
        <v>995</v>
      </c>
      <c r="AN253" t="s">
        <v>995</v>
      </c>
      <c r="AO253" t="s">
        <v>995</v>
      </c>
      <c r="AP253" t="s">
        <v>995</v>
      </c>
      <c r="AQ253" s="286" t="s">
        <v>855</v>
      </c>
      <c r="AR253" s="302"/>
      <c r="AS253" s="304"/>
      <c r="AU253"/>
    </row>
    <row r="254" spans="1:47" ht="21.6" x14ac:dyDescent="0.3">
      <c r="A254" s="285">
        <v>107318</v>
      </c>
      <c r="B254" s="286" t="s">
        <v>61</v>
      </c>
      <c r="C254" t="s">
        <v>995</v>
      </c>
      <c r="D254" t="s">
        <v>995</v>
      </c>
      <c r="E254" t="s">
        <v>995</v>
      </c>
      <c r="F254" t="s">
        <v>995</v>
      </c>
      <c r="G254" t="s">
        <v>995</v>
      </c>
      <c r="H254" t="s">
        <v>995</v>
      </c>
      <c r="I254" t="s">
        <v>995</v>
      </c>
      <c r="J254" t="s">
        <v>995</v>
      </c>
      <c r="K254" t="s">
        <v>995</v>
      </c>
      <c r="L254" t="s">
        <v>995</v>
      </c>
      <c r="M254" t="s">
        <v>995</v>
      </c>
      <c r="N254" t="s">
        <v>995</v>
      </c>
      <c r="O254" t="s">
        <v>995</v>
      </c>
      <c r="P254" t="s">
        <v>995</v>
      </c>
      <c r="Q254" t="s">
        <v>995</v>
      </c>
      <c r="R254" t="s">
        <v>995</v>
      </c>
      <c r="S254" t="s">
        <v>995</v>
      </c>
      <c r="T254" t="s">
        <v>995</v>
      </c>
      <c r="U254" t="s">
        <v>995</v>
      </c>
      <c r="V254" t="s">
        <v>995</v>
      </c>
      <c r="W254" t="s">
        <v>995</v>
      </c>
      <c r="X254" t="s">
        <v>995</v>
      </c>
      <c r="Y254" t="s">
        <v>995</v>
      </c>
      <c r="Z254" t="s">
        <v>995</v>
      </c>
      <c r="AA254" t="s">
        <v>995</v>
      </c>
      <c r="AB254" t="s">
        <v>995</v>
      </c>
      <c r="AC254" t="s">
        <v>995</v>
      </c>
      <c r="AD254" t="s">
        <v>995</v>
      </c>
      <c r="AE254" t="s">
        <v>995</v>
      </c>
      <c r="AF254" t="s">
        <v>995</v>
      </c>
      <c r="AG254" t="s">
        <v>995</v>
      </c>
      <c r="AH254" t="s">
        <v>995</v>
      </c>
      <c r="AI254" t="s">
        <v>995</v>
      </c>
      <c r="AJ254" t="s">
        <v>995</v>
      </c>
      <c r="AK254" t="s">
        <v>995</v>
      </c>
      <c r="AL254" t="s">
        <v>995</v>
      </c>
      <c r="AM254" t="s">
        <v>995</v>
      </c>
      <c r="AN254" t="s">
        <v>995</v>
      </c>
      <c r="AO254" t="s">
        <v>995</v>
      </c>
      <c r="AP254" t="s">
        <v>995</v>
      </c>
      <c r="AQ254" s="286" t="s">
        <v>855</v>
      </c>
      <c r="AR254" s="295"/>
      <c r="AS254" s="235"/>
    </row>
    <row r="255" spans="1:47" x14ac:dyDescent="0.3">
      <c r="A255" s="285">
        <v>107337</v>
      </c>
      <c r="B255" s="286" t="s">
        <v>61</v>
      </c>
      <c r="C255" t="s">
        <v>995</v>
      </c>
      <c r="D255" t="s">
        <v>995</v>
      </c>
      <c r="E255" t="s">
        <v>995</v>
      </c>
      <c r="F255" t="s">
        <v>995</v>
      </c>
      <c r="G255" t="s">
        <v>995</v>
      </c>
      <c r="H255" t="s">
        <v>995</v>
      </c>
      <c r="I255" t="s">
        <v>995</v>
      </c>
      <c r="J255" t="s">
        <v>995</v>
      </c>
      <c r="K255" t="s">
        <v>995</v>
      </c>
      <c r="L255" t="s">
        <v>995</v>
      </c>
      <c r="M255" t="s">
        <v>995</v>
      </c>
      <c r="N255" t="s">
        <v>995</v>
      </c>
      <c r="O255" t="s">
        <v>995</v>
      </c>
      <c r="P255" t="s">
        <v>995</v>
      </c>
      <c r="Q255" t="s">
        <v>995</v>
      </c>
      <c r="R255" t="s">
        <v>995</v>
      </c>
      <c r="S255" t="s">
        <v>995</v>
      </c>
      <c r="T255" t="s">
        <v>995</v>
      </c>
      <c r="U255" t="s">
        <v>995</v>
      </c>
      <c r="V255" t="s">
        <v>995</v>
      </c>
      <c r="W255" t="s">
        <v>995</v>
      </c>
      <c r="X255" t="s">
        <v>995</v>
      </c>
      <c r="Y255" t="s">
        <v>995</v>
      </c>
      <c r="Z255" t="s">
        <v>995</v>
      </c>
      <c r="AA255" t="s">
        <v>995</v>
      </c>
      <c r="AB255" t="s">
        <v>995</v>
      </c>
      <c r="AC255" t="s">
        <v>995</v>
      </c>
      <c r="AD255" t="s">
        <v>995</v>
      </c>
      <c r="AE255" t="s">
        <v>995</v>
      </c>
      <c r="AF255" t="s">
        <v>995</v>
      </c>
      <c r="AG255" t="s">
        <v>995</v>
      </c>
      <c r="AH255" t="s">
        <v>995</v>
      </c>
      <c r="AI255" t="s">
        <v>995</v>
      </c>
      <c r="AJ255" t="s">
        <v>995</v>
      </c>
      <c r="AK255" t="s">
        <v>995</v>
      </c>
      <c r="AL255" t="s">
        <v>995</v>
      </c>
      <c r="AM255" t="s">
        <v>995</v>
      </c>
      <c r="AN255" t="s">
        <v>995</v>
      </c>
      <c r="AO255" t="s">
        <v>995</v>
      </c>
      <c r="AP255" t="s">
        <v>995</v>
      </c>
      <c r="AQ255" s="286" t="s">
        <v>855</v>
      </c>
      <c r="AR255" s="302"/>
      <c r="AS255" s="304"/>
      <c r="AU255"/>
    </row>
    <row r="256" spans="1:47" ht="21.6" x14ac:dyDescent="0.3">
      <c r="A256" s="285">
        <v>107358</v>
      </c>
      <c r="B256" s="286" t="s">
        <v>540</v>
      </c>
      <c r="C256" t="s">
        <v>995</v>
      </c>
      <c r="D256" t="s">
        <v>995</v>
      </c>
      <c r="E256" t="s">
        <v>995</v>
      </c>
      <c r="F256" t="s">
        <v>995</v>
      </c>
      <c r="G256" t="s">
        <v>995</v>
      </c>
      <c r="H256" t="s">
        <v>995</v>
      </c>
      <c r="I256" t="s">
        <v>995</v>
      </c>
      <c r="J256" t="s">
        <v>995</v>
      </c>
      <c r="K256" t="s">
        <v>995</v>
      </c>
      <c r="L256" t="s">
        <v>995</v>
      </c>
      <c r="M256" t="s">
        <v>995</v>
      </c>
      <c r="N256" t="s">
        <v>995</v>
      </c>
      <c r="O256" t="s">
        <v>995</v>
      </c>
      <c r="P256" t="s">
        <v>995</v>
      </c>
      <c r="Q256" t="s">
        <v>995</v>
      </c>
      <c r="R256" t="s">
        <v>995</v>
      </c>
      <c r="S256" t="s">
        <v>995</v>
      </c>
      <c r="T256" t="s">
        <v>995</v>
      </c>
      <c r="U256" t="s">
        <v>995</v>
      </c>
      <c r="V256" t="s">
        <v>995</v>
      </c>
      <c r="W256" t="s">
        <v>995</v>
      </c>
      <c r="X256" t="s">
        <v>995</v>
      </c>
      <c r="Y256" t="s">
        <v>995</v>
      </c>
      <c r="Z256" t="s">
        <v>995</v>
      </c>
      <c r="AA256" t="s">
        <v>995</v>
      </c>
      <c r="AB256" t="s">
        <v>995</v>
      </c>
      <c r="AC256" t="s">
        <v>995</v>
      </c>
      <c r="AD256" t="s">
        <v>995</v>
      </c>
      <c r="AE256" t="s">
        <v>995</v>
      </c>
      <c r="AF256" t="s">
        <v>995</v>
      </c>
      <c r="AG256" t="s">
        <v>995</v>
      </c>
      <c r="AH256" t="s">
        <v>995</v>
      </c>
      <c r="AI256" t="s">
        <v>995</v>
      </c>
      <c r="AJ256" t="s">
        <v>995</v>
      </c>
      <c r="AK256" t="s">
        <v>995</v>
      </c>
      <c r="AL256" t="s">
        <v>995</v>
      </c>
      <c r="AM256" t="s">
        <v>995</v>
      </c>
      <c r="AN256" t="s">
        <v>995</v>
      </c>
      <c r="AO256" t="s">
        <v>995</v>
      </c>
      <c r="AP256" t="s">
        <v>995</v>
      </c>
      <c r="AQ256" s="286" t="s">
        <v>855</v>
      </c>
      <c r="AR256" s="295"/>
      <c r="AS256" s="235"/>
    </row>
    <row r="257" spans="1:47" x14ac:dyDescent="0.3">
      <c r="A257" s="285">
        <v>107408</v>
      </c>
      <c r="B257" s="286" t="s">
        <v>61</v>
      </c>
      <c r="C257" t="s">
        <v>995</v>
      </c>
      <c r="D257" t="s">
        <v>995</v>
      </c>
      <c r="E257" t="s">
        <v>995</v>
      </c>
      <c r="F257" t="s">
        <v>995</v>
      </c>
      <c r="G257" t="s">
        <v>995</v>
      </c>
      <c r="H257" t="s">
        <v>995</v>
      </c>
      <c r="I257" t="s">
        <v>995</v>
      </c>
      <c r="J257" t="s">
        <v>995</v>
      </c>
      <c r="K257" t="s">
        <v>995</v>
      </c>
      <c r="L257" t="s">
        <v>995</v>
      </c>
      <c r="M257" t="s">
        <v>995</v>
      </c>
      <c r="N257" t="s">
        <v>995</v>
      </c>
      <c r="O257" t="s">
        <v>995</v>
      </c>
      <c r="P257" t="s">
        <v>995</v>
      </c>
      <c r="Q257" t="s">
        <v>995</v>
      </c>
      <c r="R257" t="s">
        <v>995</v>
      </c>
      <c r="S257" t="s">
        <v>995</v>
      </c>
      <c r="T257" t="s">
        <v>995</v>
      </c>
      <c r="U257" t="s">
        <v>995</v>
      </c>
      <c r="V257" t="s">
        <v>995</v>
      </c>
      <c r="W257" t="s">
        <v>995</v>
      </c>
      <c r="X257" t="s">
        <v>995</v>
      </c>
      <c r="Y257" t="s">
        <v>995</v>
      </c>
      <c r="Z257" t="s">
        <v>995</v>
      </c>
      <c r="AA257" t="s">
        <v>995</v>
      </c>
      <c r="AB257" t="s">
        <v>995</v>
      </c>
      <c r="AC257" t="s">
        <v>995</v>
      </c>
      <c r="AD257" t="s">
        <v>995</v>
      </c>
      <c r="AE257" t="s">
        <v>995</v>
      </c>
      <c r="AF257" t="s">
        <v>995</v>
      </c>
      <c r="AG257" t="s">
        <v>995</v>
      </c>
      <c r="AH257" t="s">
        <v>995</v>
      </c>
      <c r="AI257" t="s">
        <v>995</v>
      </c>
      <c r="AJ257" t="s">
        <v>995</v>
      </c>
      <c r="AK257" t="s">
        <v>995</v>
      </c>
      <c r="AL257" t="s">
        <v>995</v>
      </c>
      <c r="AM257" t="s">
        <v>995</v>
      </c>
      <c r="AN257" t="s">
        <v>995</v>
      </c>
      <c r="AO257" t="s">
        <v>995</v>
      </c>
      <c r="AP257" t="s">
        <v>995</v>
      </c>
      <c r="AQ257" s="286" t="s">
        <v>855</v>
      </c>
      <c r="AR257" s="302"/>
      <c r="AS257" s="304"/>
      <c r="AU257"/>
    </row>
    <row r="258" spans="1:47" x14ac:dyDescent="0.3">
      <c r="A258" s="285">
        <v>107456</v>
      </c>
      <c r="B258" s="286" t="s">
        <v>540</v>
      </c>
      <c r="C258">
        <v>0</v>
      </c>
      <c r="D258">
        <v>0</v>
      </c>
      <c r="E258">
        <v>0</v>
      </c>
      <c r="F258">
        <v>0</v>
      </c>
      <c r="G258">
        <v>0</v>
      </c>
      <c r="H258">
        <v>0</v>
      </c>
      <c r="I258">
        <v>0</v>
      </c>
      <c r="J258">
        <v>0</v>
      </c>
      <c r="K258">
        <v>0</v>
      </c>
      <c r="L258">
        <v>0</v>
      </c>
      <c r="M258">
        <v>0</v>
      </c>
      <c r="N258">
        <v>0</v>
      </c>
      <c r="O258">
        <v>0</v>
      </c>
      <c r="P258">
        <v>0</v>
      </c>
      <c r="Q258">
        <v>0</v>
      </c>
      <c r="R258">
        <v>0</v>
      </c>
      <c r="S258">
        <v>0</v>
      </c>
      <c r="T258">
        <v>0</v>
      </c>
      <c r="U258">
        <v>0</v>
      </c>
      <c r="V258">
        <v>0</v>
      </c>
      <c r="W258">
        <v>0</v>
      </c>
      <c r="X258">
        <v>0</v>
      </c>
      <c r="Y258">
        <v>0</v>
      </c>
      <c r="Z258">
        <v>0</v>
      </c>
      <c r="AA258">
        <v>0</v>
      </c>
      <c r="AB258">
        <v>0</v>
      </c>
      <c r="AC258">
        <v>0</v>
      </c>
      <c r="AD258">
        <v>0</v>
      </c>
      <c r="AE258">
        <v>0</v>
      </c>
      <c r="AF258">
        <v>0</v>
      </c>
      <c r="AG258">
        <v>0</v>
      </c>
      <c r="AH258">
        <v>0</v>
      </c>
      <c r="AI258">
        <v>0</v>
      </c>
      <c r="AJ258">
        <v>0</v>
      </c>
      <c r="AK258">
        <v>0</v>
      </c>
      <c r="AL258">
        <v>0</v>
      </c>
      <c r="AM258">
        <v>0</v>
      </c>
      <c r="AN258">
        <v>0</v>
      </c>
      <c r="AO258">
        <v>0</v>
      </c>
      <c r="AP258">
        <v>0</v>
      </c>
      <c r="AQ258" s="286" t="s">
        <v>394</v>
      </c>
      <c r="AR258" s="302"/>
      <c r="AS258" s="304"/>
      <c r="AU258"/>
    </row>
    <row r="259" spans="1:47" x14ac:dyDescent="0.3">
      <c r="A259" s="285">
        <v>107475</v>
      </c>
      <c r="B259" s="286" t="s">
        <v>538</v>
      </c>
      <c r="C259" t="s">
        <v>995</v>
      </c>
      <c r="D259" t="s">
        <v>995</v>
      </c>
      <c r="E259" t="s">
        <v>995</v>
      </c>
      <c r="F259" t="s">
        <v>995</v>
      </c>
      <c r="G259" t="s">
        <v>995</v>
      </c>
      <c r="H259" t="s">
        <v>995</v>
      </c>
      <c r="I259" t="s">
        <v>995</v>
      </c>
      <c r="J259" t="s">
        <v>995</v>
      </c>
      <c r="K259" t="s">
        <v>995</v>
      </c>
      <c r="L259" t="s">
        <v>995</v>
      </c>
      <c r="M259" t="s">
        <v>995</v>
      </c>
      <c r="N259" t="s">
        <v>995</v>
      </c>
      <c r="O259" t="s">
        <v>995</v>
      </c>
      <c r="P259" t="s">
        <v>995</v>
      </c>
      <c r="Q259" t="s">
        <v>995</v>
      </c>
      <c r="R259" t="s">
        <v>995</v>
      </c>
      <c r="S259" t="s">
        <v>995</v>
      </c>
      <c r="T259" t="s">
        <v>995</v>
      </c>
      <c r="U259" t="s">
        <v>995</v>
      </c>
      <c r="V259" t="s">
        <v>995</v>
      </c>
      <c r="W259" t="s">
        <v>995</v>
      </c>
      <c r="X259" t="s">
        <v>995</v>
      </c>
      <c r="Y259" t="s">
        <v>995</v>
      </c>
      <c r="Z259" t="s">
        <v>995</v>
      </c>
      <c r="AA259" t="s">
        <v>995</v>
      </c>
      <c r="AB259" t="s">
        <v>995</v>
      </c>
      <c r="AC259" t="s">
        <v>995</v>
      </c>
      <c r="AD259" t="s">
        <v>995</v>
      </c>
      <c r="AE259" t="s">
        <v>995</v>
      </c>
      <c r="AF259" t="s">
        <v>995</v>
      </c>
      <c r="AG259" t="s">
        <v>995</v>
      </c>
      <c r="AH259" t="s">
        <v>995</v>
      </c>
      <c r="AI259" t="s">
        <v>995</v>
      </c>
      <c r="AJ259" t="s">
        <v>995</v>
      </c>
      <c r="AK259" t="s">
        <v>995</v>
      </c>
      <c r="AL259" t="s">
        <v>995</v>
      </c>
      <c r="AM259" t="s">
        <v>995</v>
      </c>
      <c r="AN259" t="s">
        <v>995</v>
      </c>
      <c r="AO259" t="s">
        <v>995</v>
      </c>
      <c r="AP259" t="s">
        <v>995</v>
      </c>
      <c r="AQ259" s="286" t="s">
        <v>855</v>
      </c>
      <c r="AR259" s="302"/>
      <c r="AS259" s="304"/>
      <c r="AU259"/>
    </row>
    <row r="260" spans="1:47" x14ac:dyDescent="0.3">
      <c r="A260" s="285">
        <v>107510</v>
      </c>
      <c r="B260" s="286" t="s">
        <v>61</v>
      </c>
      <c r="C260" t="s">
        <v>995</v>
      </c>
      <c r="D260" t="s">
        <v>995</v>
      </c>
      <c r="E260" t="s">
        <v>995</v>
      </c>
      <c r="F260" t="s">
        <v>995</v>
      </c>
      <c r="G260" t="s">
        <v>995</v>
      </c>
      <c r="H260" t="s">
        <v>995</v>
      </c>
      <c r="I260" t="s">
        <v>995</v>
      </c>
      <c r="J260" t="s">
        <v>995</v>
      </c>
      <c r="K260" t="s">
        <v>995</v>
      </c>
      <c r="L260" t="s">
        <v>995</v>
      </c>
      <c r="M260" t="s">
        <v>995</v>
      </c>
      <c r="N260" t="s">
        <v>995</v>
      </c>
      <c r="O260" t="s">
        <v>995</v>
      </c>
      <c r="P260" t="s">
        <v>995</v>
      </c>
      <c r="Q260" t="s">
        <v>995</v>
      </c>
      <c r="R260" t="s">
        <v>995</v>
      </c>
      <c r="S260" t="s">
        <v>995</v>
      </c>
      <c r="T260" t="s">
        <v>995</v>
      </c>
      <c r="U260" t="s">
        <v>995</v>
      </c>
      <c r="V260" t="s">
        <v>995</v>
      </c>
      <c r="W260" t="s">
        <v>995</v>
      </c>
      <c r="X260" t="s">
        <v>995</v>
      </c>
      <c r="Y260" t="s">
        <v>995</v>
      </c>
      <c r="Z260" t="s">
        <v>995</v>
      </c>
      <c r="AA260" t="s">
        <v>995</v>
      </c>
      <c r="AB260" t="s">
        <v>995</v>
      </c>
      <c r="AC260" t="s">
        <v>995</v>
      </c>
      <c r="AD260" t="s">
        <v>995</v>
      </c>
      <c r="AE260" t="s">
        <v>995</v>
      </c>
      <c r="AF260" t="s">
        <v>995</v>
      </c>
      <c r="AG260" t="s">
        <v>995</v>
      </c>
      <c r="AH260" t="s">
        <v>995</v>
      </c>
      <c r="AI260" t="s">
        <v>995</v>
      </c>
      <c r="AJ260" t="s">
        <v>995</v>
      </c>
      <c r="AK260" t="s">
        <v>995</v>
      </c>
      <c r="AL260" t="s">
        <v>995</v>
      </c>
      <c r="AM260" t="s">
        <v>995</v>
      </c>
      <c r="AN260" t="s">
        <v>995</v>
      </c>
      <c r="AO260" t="s">
        <v>995</v>
      </c>
      <c r="AP260" t="s">
        <v>995</v>
      </c>
      <c r="AQ260" s="286" t="s">
        <v>855</v>
      </c>
      <c r="AR260" s="302"/>
      <c r="AS260" s="304"/>
      <c r="AU260"/>
    </row>
    <row r="261" spans="1:47" ht="21.6" x14ac:dyDescent="0.65">
      <c r="A261" s="285">
        <v>107546</v>
      </c>
      <c r="B261" s="286" t="s">
        <v>61</v>
      </c>
      <c r="C261" t="s">
        <v>225</v>
      </c>
      <c r="D261" t="s">
        <v>224</v>
      </c>
      <c r="E261" t="s">
        <v>224</v>
      </c>
      <c r="F261" t="s">
        <v>225</v>
      </c>
      <c r="G261" t="s">
        <v>224</v>
      </c>
      <c r="H261" t="s">
        <v>226</v>
      </c>
      <c r="I261" t="s">
        <v>224</v>
      </c>
      <c r="J261" t="s">
        <v>224</v>
      </c>
      <c r="K261" t="s">
        <v>224</v>
      </c>
      <c r="L261" t="s">
        <v>226</v>
      </c>
      <c r="M261" t="s">
        <v>995</v>
      </c>
      <c r="N261" t="s">
        <v>224</v>
      </c>
      <c r="O261" t="s">
        <v>224</v>
      </c>
      <c r="P261" t="s">
        <v>224</v>
      </c>
      <c r="Q261" t="s">
        <v>224</v>
      </c>
      <c r="R261" t="s">
        <v>224</v>
      </c>
      <c r="S261" t="s">
        <v>224</v>
      </c>
      <c r="T261" t="s">
        <v>224</v>
      </c>
      <c r="U261" t="s">
        <v>224</v>
      </c>
      <c r="V261" t="s">
        <v>224</v>
      </c>
      <c r="W261" t="s">
        <v>226</v>
      </c>
      <c r="X261" t="s">
        <v>226</v>
      </c>
      <c r="Y261" t="s">
        <v>224</v>
      </c>
      <c r="Z261" t="s">
        <v>226</v>
      </c>
      <c r="AA261" t="s">
        <v>224</v>
      </c>
      <c r="AB261" t="s">
        <v>224</v>
      </c>
      <c r="AC261" t="s">
        <v>225</v>
      </c>
      <c r="AD261" t="s">
        <v>224</v>
      </c>
      <c r="AE261" t="s">
        <v>224</v>
      </c>
      <c r="AF261" t="s">
        <v>224</v>
      </c>
      <c r="AG261" t="s">
        <v>224</v>
      </c>
      <c r="AH261" t="s">
        <v>224</v>
      </c>
      <c r="AI261" t="s">
        <v>224</v>
      </c>
      <c r="AJ261" t="s">
        <v>224</v>
      </c>
      <c r="AK261" t="s">
        <v>224</v>
      </c>
      <c r="AL261" t="s">
        <v>226</v>
      </c>
      <c r="AM261" t="s">
        <v>224</v>
      </c>
      <c r="AN261" t="s">
        <v>224</v>
      </c>
      <c r="AO261" t="s">
        <v>224</v>
      </c>
      <c r="AP261" t="s">
        <v>224</v>
      </c>
      <c r="AQ261" s="288"/>
      <c r="AR261" s="302"/>
      <c r="AS261" s="304"/>
      <c r="AU261"/>
    </row>
    <row r="262" spans="1:47" x14ac:dyDescent="0.3">
      <c r="A262" s="285">
        <v>107581</v>
      </c>
      <c r="B262" s="286" t="s">
        <v>61</v>
      </c>
      <c r="C262" t="s">
        <v>995</v>
      </c>
      <c r="D262" t="s">
        <v>995</v>
      </c>
      <c r="E262" t="s">
        <v>995</v>
      </c>
      <c r="F262" t="s">
        <v>995</v>
      </c>
      <c r="G262" t="s">
        <v>995</v>
      </c>
      <c r="H262" t="s">
        <v>995</v>
      </c>
      <c r="I262" t="s">
        <v>995</v>
      </c>
      <c r="J262" t="s">
        <v>995</v>
      </c>
      <c r="K262" t="s">
        <v>995</v>
      </c>
      <c r="L262" t="s">
        <v>995</v>
      </c>
      <c r="M262" t="s">
        <v>995</v>
      </c>
      <c r="N262" t="s">
        <v>995</v>
      </c>
      <c r="O262" t="s">
        <v>995</v>
      </c>
      <c r="P262" t="s">
        <v>995</v>
      </c>
      <c r="Q262" t="s">
        <v>995</v>
      </c>
      <c r="R262" t="s">
        <v>995</v>
      </c>
      <c r="S262" t="s">
        <v>995</v>
      </c>
      <c r="T262" t="s">
        <v>995</v>
      </c>
      <c r="U262" t="s">
        <v>995</v>
      </c>
      <c r="V262" t="s">
        <v>995</v>
      </c>
      <c r="W262" t="s">
        <v>995</v>
      </c>
      <c r="X262" t="s">
        <v>995</v>
      </c>
      <c r="Y262" t="s">
        <v>995</v>
      </c>
      <c r="Z262" t="s">
        <v>995</v>
      </c>
      <c r="AA262" t="s">
        <v>995</v>
      </c>
      <c r="AB262" t="s">
        <v>995</v>
      </c>
      <c r="AC262" t="s">
        <v>995</v>
      </c>
      <c r="AD262" t="s">
        <v>995</v>
      </c>
      <c r="AE262" t="s">
        <v>995</v>
      </c>
      <c r="AF262" t="s">
        <v>995</v>
      </c>
      <c r="AG262" t="s">
        <v>995</v>
      </c>
      <c r="AH262" t="s">
        <v>995</v>
      </c>
      <c r="AI262" t="s">
        <v>995</v>
      </c>
      <c r="AJ262" t="s">
        <v>995</v>
      </c>
      <c r="AK262" t="s">
        <v>995</v>
      </c>
      <c r="AL262" t="s">
        <v>995</v>
      </c>
      <c r="AM262" t="s">
        <v>995</v>
      </c>
      <c r="AN262" t="s">
        <v>995</v>
      </c>
      <c r="AO262" t="s">
        <v>995</v>
      </c>
      <c r="AP262" t="s">
        <v>995</v>
      </c>
      <c r="AQ262" s="286" t="s">
        <v>855</v>
      </c>
      <c r="AR262" s="302"/>
      <c r="AS262" s="304"/>
      <c r="AU262"/>
    </row>
    <row r="263" spans="1:47" x14ac:dyDescent="0.3">
      <c r="A263" s="285">
        <v>107620</v>
      </c>
      <c r="B263" s="286" t="s">
        <v>61</v>
      </c>
      <c r="C263" t="s">
        <v>995</v>
      </c>
      <c r="D263" t="s">
        <v>995</v>
      </c>
      <c r="E263" t="s">
        <v>995</v>
      </c>
      <c r="F263" t="s">
        <v>995</v>
      </c>
      <c r="G263" t="s">
        <v>995</v>
      </c>
      <c r="H263" t="s">
        <v>995</v>
      </c>
      <c r="I263" t="s">
        <v>995</v>
      </c>
      <c r="J263" t="s">
        <v>995</v>
      </c>
      <c r="K263" t="s">
        <v>995</v>
      </c>
      <c r="L263" t="s">
        <v>995</v>
      </c>
      <c r="M263" t="s">
        <v>226</v>
      </c>
      <c r="N263" t="s">
        <v>995</v>
      </c>
      <c r="O263" t="s">
        <v>995</v>
      </c>
      <c r="P263" t="s">
        <v>995</v>
      </c>
      <c r="Q263" t="s">
        <v>995</v>
      </c>
      <c r="R263" t="s">
        <v>995</v>
      </c>
      <c r="S263" t="s">
        <v>995</v>
      </c>
      <c r="T263" t="s">
        <v>995</v>
      </c>
      <c r="U263" t="s">
        <v>995</v>
      </c>
      <c r="V263" t="s">
        <v>995</v>
      </c>
      <c r="W263" t="s">
        <v>995</v>
      </c>
      <c r="X263" t="s">
        <v>995</v>
      </c>
      <c r="Y263" t="s">
        <v>995</v>
      </c>
      <c r="Z263" t="s">
        <v>995</v>
      </c>
      <c r="AA263" t="s">
        <v>995</v>
      </c>
      <c r="AB263" t="s">
        <v>995</v>
      </c>
      <c r="AC263" t="s">
        <v>995</v>
      </c>
      <c r="AD263" t="s">
        <v>995</v>
      </c>
      <c r="AE263" t="s">
        <v>995</v>
      </c>
      <c r="AF263" t="s">
        <v>995</v>
      </c>
      <c r="AG263" t="s">
        <v>995</v>
      </c>
      <c r="AH263" t="s">
        <v>995</v>
      </c>
      <c r="AI263" t="s">
        <v>995</v>
      </c>
      <c r="AJ263" t="s">
        <v>995</v>
      </c>
      <c r="AK263" t="s">
        <v>995</v>
      </c>
      <c r="AL263" t="s">
        <v>995</v>
      </c>
      <c r="AM263" t="s">
        <v>995</v>
      </c>
      <c r="AN263" t="s">
        <v>995</v>
      </c>
      <c r="AO263" t="s">
        <v>995</v>
      </c>
      <c r="AP263" t="s">
        <v>995</v>
      </c>
      <c r="AQ263" s="289"/>
      <c r="AR263" s="302"/>
      <c r="AS263" s="304"/>
      <c r="AU263"/>
    </row>
    <row r="264" spans="1:47" x14ac:dyDescent="0.3">
      <c r="A264" s="285">
        <v>107667</v>
      </c>
      <c r="B264" s="286" t="s">
        <v>61</v>
      </c>
      <c r="C264" t="s">
        <v>995</v>
      </c>
      <c r="D264" t="s">
        <v>995</v>
      </c>
      <c r="E264" t="s">
        <v>995</v>
      </c>
      <c r="F264" t="s">
        <v>995</v>
      </c>
      <c r="G264" t="s">
        <v>995</v>
      </c>
      <c r="H264" t="s">
        <v>995</v>
      </c>
      <c r="I264" t="s">
        <v>995</v>
      </c>
      <c r="J264" t="s">
        <v>995</v>
      </c>
      <c r="K264" t="s">
        <v>995</v>
      </c>
      <c r="L264" t="s">
        <v>995</v>
      </c>
      <c r="M264" t="s">
        <v>995</v>
      </c>
      <c r="N264" t="s">
        <v>995</v>
      </c>
      <c r="O264" t="s">
        <v>995</v>
      </c>
      <c r="P264" t="s">
        <v>995</v>
      </c>
      <c r="Q264" t="s">
        <v>995</v>
      </c>
      <c r="R264" t="s">
        <v>995</v>
      </c>
      <c r="S264" t="s">
        <v>995</v>
      </c>
      <c r="T264" t="s">
        <v>995</v>
      </c>
      <c r="U264" t="s">
        <v>995</v>
      </c>
      <c r="V264" t="s">
        <v>995</v>
      </c>
      <c r="W264" t="s">
        <v>995</v>
      </c>
      <c r="X264" t="s">
        <v>995</v>
      </c>
      <c r="Y264" t="s">
        <v>995</v>
      </c>
      <c r="Z264" t="s">
        <v>995</v>
      </c>
      <c r="AA264" t="s">
        <v>995</v>
      </c>
      <c r="AB264" t="s">
        <v>995</v>
      </c>
      <c r="AC264" t="s">
        <v>995</v>
      </c>
      <c r="AD264" t="s">
        <v>995</v>
      </c>
      <c r="AE264" t="s">
        <v>995</v>
      </c>
      <c r="AF264" t="s">
        <v>995</v>
      </c>
      <c r="AG264" t="s">
        <v>995</v>
      </c>
      <c r="AH264" t="s">
        <v>995</v>
      </c>
      <c r="AI264" t="s">
        <v>995</v>
      </c>
      <c r="AJ264" t="s">
        <v>995</v>
      </c>
      <c r="AK264" t="s">
        <v>995</v>
      </c>
      <c r="AL264" t="s">
        <v>995</v>
      </c>
      <c r="AM264" t="s">
        <v>995</v>
      </c>
      <c r="AN264" t="s">
        <v>995</v>
      </c>
      <c r="AO264" t="s">
        <v>995</v>
      </c>
      <c r="AP264" t="s">
        <v>995</v>
      </c>
      <c r="AQ264" s="286" t="s">
        <v>855</v>
      </c>
      <c r="AR264" s="302"/>
      <c r="AS264" s="304"/>
      <c r="AU264"/>
    </row>
    <row r="265" spans="1:47" x14ac:dyDescent="0.3">
      <c r="A265" s="285">
        <v>107702</v>
      </c>
      <c r="B265" s="286" t="s">
        <v>61</v>
      </c>
      <c r="C265" t="s">
        <v>995</v>
      </c>
      <c r="D265" t="s">
        <v>995</v>
      </c>
      <c r="E265" t="s">
        <v>995</v>
      </c>
      <c r="F265" t="s">
        <v>995</v>
      </c>
      <c r="G265" t="s">
        <v>995</v>
      </c>
      <c r="H265" t="s">
        <v>995</v>
      </c>
      <c r="I265" t="s">
        <v>995</v>
      </c>
      <c r="J265" t="s">
        <v>995</v>
      </c>
      <c r="K265" t="s">
        <v>995</v>
      </c>
      <c r="L265" t="s">
        <v>995</v>
      </c>
      <c r="M265" t="s">
        <v>995</v>
      </c>
      <c r="N265" t="s">
        <v>995</v>
      </c>
      <c r="O265" t="s">
        <v>995</v>
      </c>
      <c r="P265" t="s">
        <v>995</v>
      </c>
      <c r="Q265" t="s">
        <v>995</v>
      </c>
      <c r="R265" t="s">
        <v>995</v>
      </c>
      <c r="S265" t="s">
        <v>995</v>
      </c>
      <c r="T265" t="s">
        <v>995</v>
      </c>
      <c r="U265" t="s">
        <v>995</v>
      </c>
      <c r="V265" t="s">
        <v>995</v>
      </c>
      <c r="W265" t="s">
        <v>995</v>
      </c>
      <c r="X265" t="s">
        <v>995</v>
      </c>
      <c r="Y265" t="s">
        <v>995</v>
      </c>
      <c r="Z265" t="s">
        <v>995</v>
      </c>
      <c r="AA265" t="s">
        <v>995</v>
      </c>
      <c r="AB265" t="s">
        <v>995</v>
      </c>
      <c r="AC265" t="s">
        <v>995</v>
      </c>
      <c r="AD265" t="s">
        <v>995</v>
      </c>
      <c r="AE265" t="s">
        <v>995</v>
      </c>
      <c r="AF265" t="s">
        <v>995</v>
      </c>
      <c r="AG265" t="s">
        <v>995</v>
      </c>
      <c r="AH265" t="s">
        <v>995</v>
      </c>
      <c r="AI265" t="s">
        <v>995</v>
      </c>
      <c r="AJ265" t="s">
        <v>995</v>
      </c>
      <c r="AK265" t="s">
        <v>995</v>
      </c>
      <c r="AL265" t="s">
        <v>995</v>
      </c>
      <c r="AM265" t="s">
        <v>995</v>
      </c>
      <c r="AN265" t="s">
        <v>995</v>
      </c>
      <c r="AO265" t="s">
        <v>995</v>
      </c>
      <c r="AP265" t="s">
        <v>995</v>
      </c>
      <c r="AQ265" s="286" t="s">
        <v>855</v>
      </c>
      <c r="AR265" s="302"/>
      <c r="AS265" s="304"/>
      <c r="AU265"/>
    </row>
    <row r="266" spans="1:47" x14ac:dyDescent="0.3">
      <c r="A266" s="285">
        <v>107844</v>
      </c>
      <c r="B266" s="286" t="s">
        <v>61</v>
      </c>
      <c r="C266" t="s">
        <v>995</v>
      </c>
      <c r="D266" t="s">
        <v>995</v>
      </c>
      <c r="E266" t="s">
        <v>995</v>
      </c>
      <c r="F266" t="s">
        <v>995</v>
      </c>
      <c r="G266" t="s">
        <v>995</v>
      </c>
      <c r="H266" t="s">
        <v>995</v>
      </c>
      <c r="I266" t="s">
        <v>995</v>
      </c>
      <c r="J266" t="s">
        <v>995</v>
      </c>
      <c r="K266" t="s">
        <v>995</v>
      </c>
      <c r="L266" t="s">
        <v>995</v>
      </c>
      <c r="M266" t="s">
        <v>995</v>
      </c>
      <c r="N266" t="s">
        <v>995</v>
      </c>
      <c r="O266" t="s">
        <v>995</v>
      </c>
      <c r="P266" t="s">
        <v>995</v>
      </c>
      <c r="Q266" t="s">
        <v>995</v>
      </c>
      <c r="R266" t="s">
        <v>995</v>
      </c>
      <c r="S266" t="s">
        <v>995</v>
      </c>
      <c r="T266" t="s">
        <v>995</v>
      </c>
      <c r="U266" t="s">
        <v>995</v>
      </c>
      <c r="V266" t="s">
        <v>995</v>
      </c>
      <c r="W266" t="s">
        <v>995</v>
      </c>
      <c r="X266" t="s">
        <v>995</v>
      </c>
      <c r="Y266" t="s">
        <v>995</v>
      </c>
      <c r="Z266" t="s">
        <v>995</v>
      </c>
      <c r="AA266" t="s">
        <v>995</v>
      </c>
      <c r="AB266" t="s">
        <v>995</v>
      </c>
      <c r="AC266" t="s">
        <v>995</v>
      </c>
      <c r="AD266" t="s">
        <v>995</v>
      </c>
      <c r="AE266" t="s">
        <v>995</v>
      </c>
      <c r="AF266" t="s">
        <v>995</v>
      </c>
      <c r="AG266" t="s">
        <v>995</v>
      </c>
      <c r="AH266" t="s">
        <v>995</v>
      </c>
      <c r="AI266" t="s">
        <v>995</v>
      </c>
      <c r="AJ266" t="s">
        <v>995</v>
      </c>
      <c r="AK266" t="s">
        <v>995</v>
      </c>
      <c r="AL266" t="s">
        <v>995</v>
      </c>
      <c r="AM266" t="s">
        <v>995</v>
      </c>
      <c r="AN266" t="s">
        <v>995</v>
      </c>
      <c r="AO266" t="s">
        <v>995</v>
      </c>
      <c r="AP266" t="s">
        <v>995</v>
      </c>
      <c r="AQ266" s="286" t="s">
        <v>855</v>
      </c>
      <c r="AR266" s="302"/>
      <c r="AS266" s="304"/>
      <c r="AU266"/>
    </row>
    <row r="267" spans="1:47" x14ac:dyDescent="0.3">
      <c r="A267" s="285">
        <v>107895</v>
      </c>
      <c r="B267" s="286" t="s">
        <v>540</v>
      </c>
      <c r="C267" t="s">
        <v>995</v>
      </c>
      <c r="D267" t="s">
        <v>995</v>
      </c>
      <c r="E267" t="s">
        <v>995</v>
      </c>
      <c r="F267" t="s">
        <v>995</v>
      </c>
      <c r="G267" t="s">
        <v>995</v>
      </c>
      <c r="H267" t="s">
        <v>995</v>
      </c>
      <c r="I267" t="s">
        <v>995</v>
      </c>
      <c r="J267" t="s">
        <v>995</v>
      </c>
      <c r="K267" t="s">
        <v>995</v>
      </c>
      <c r="L267" t="s">
        <v>995</v>
      </c>
      <c r="M267" t="s">
        <v>995</v>
      </c>
      <c r="N267" t="s">
        <v>995</v>
      </c>
      <c r="O267" t="s">
        <v>995</v>
      </c>
      <c r="P267" t="s">
        <v>995</v>
      </c>
      <c r="Q267" t="s">
        <v>995</v>
      </c>
      <c r="R267" t="s">
        <v>995</v>
      </c>
      <c r="S267" t="s">
        <v>995</v>
      </c>
      <c r="T267" t="s">
        <v>995</v>
      </c>
      <c r="U267" t="s">
        <v>995</v>
      </c>
      <c r="V267" t="s">
        <v>995</v>
      </c>
      <c r="W267" t="s">
        <v>995</v>
      </c>
      <c r="X267" t="s">
        <v>995</v>
      </c>
      <c r="Y267" t="s">
        <v>995</v>
      </c>
      <c r="Z267" t="s">
        <v>995</v>
      </c>
      <c r="AA267" t="s">
        <v>995</v>
      </c>
      <c r="AB267" t="s">
        <v>995</v>
      </c>
      <c r="AC267" t="s">
        <v>995</v>
      </c>
      <c r="AD267" t="s">
        <v>995</v>
      </c>
      <c r="AE267" t="s">
        <v>995</v>
      </c>
      <c r="AF267" t="s">
        <v>995</v>
      </c>
      <c r="AG267" t="s">
        <v>995</v>
      </c>
      <c r="AH267" t="s">
        <v>995</v>
      </c>
      <c r="AI267" t="s">
        <v>995</v>
      </c>
      <c r="AJ267" t="s">
        <v>995</v>
      </c>
      <c r="AK267" t="s">
        <v>995</v>
      </c>
      <c r="AL267" t="s">
        <v>995</v>
      </c>
      <c r="AM267" t="s">
        <v>995</v>
      </c>
      <c r="AN267" t="s">
        <v>995</v>
      </c>
      <c r="AO267" t="s">
        <v>995</v>
      </c>
      <c r="AP267" t="s">
        <v>995</v>
      </c>
      <c r="AQ267" s="286" t="s">
        <v>855</v>
      </c>
      <c r="AR267" s="302"/>
      <c r="AS267" s="304"/>
      <c r="AU267"/>
    </row>
    <row r="268" spans="1:47" x14ac:dyDescent="0.3">
      <c r="A268" s="285">
        <v>107971</v>
      </c>
      <c r="B268" s="286" t="s">
        <v>61</v>
      </c>
      <c r="C268" t="s">
        <v>995</v>
      </c>
      <c r="D268" t="s">
        <v>995</v>
      </c>
      <c r="E268" t="s">
        <v>995</v>
      </c>
      <c r="F268" t="s">
        <v>995</v>
      </c>
      <c r="G268" t="s">
        <v>995</v>
      </c>
      <c r="H268" t="s">
        <v>995</v>
      </c>
      <c r="I268" t="s">
        <v>995</v>
      </c>
      <c r="J268" t="s">
        <v>995</v>
      </c>
      <c r="K268" t="s">
        <v>995</v>
      </c>
      <c r="L268" t="s">
        <v>995</v>
      </c>
      <c r="M268" t="s">
        <v>995</v>
      </c>
      <c r="N268" t="s">
        <v>995</v>
      </c>
      <c r="O268" t="s">
        <v>995</v>
      </c>
      <c r="P268" t="s">
        <v>995</v>
      </c>
      <c r="Q268" t="s">
        <v>995</v>
      </c>
      <c r="R268" t="s">
        <v>995</v>
      </c>
      <c r="S268" t="s">
        <v>995</v>
      </c>
      <c r="T268" t="s">
        <v>995</v>
      </c>
      <c r="U268" t="s">
        <v>995</v>
      </c>
      <c r="V268" t="s">
        <v>995</v>
      </c>
      <c r="W268" t="s">
        <v>995</v>
      </c>
      <c r="X268" t="s">
        <v>995</v>
      </c>
      <c r="Y268" t="s">
        <v>995</v>
      </c>
      <c r="Z268" t="s">
        <v>995</v>
      </c>
      <c r="AA268" t="s">
        <v>995</v>
      </c>
      <c r="AB268" t="s">
        <v>995</v>
      </c>
      <c r="AC268" t="s">
        <v>995</v>
      </c>
      <c r="AD268" t="s">
        <v>995</v>
      </c>
      <c r="AE268" t="s">
        <v>995</v>
      </c>
      <c r="AF268" t="s">
        <v>995</v>
      </c>
      <c r="AG268" t="s">
        <v>995</v>
      </c>
      <c r="AH268" t="s">
        <v>995</v>
      </c>
      <c r="AI268" t="s">
        <v>995</v>
      </c>
      <c r="AJ268" t="s">
        <v>995</v>
      </c>
      <c r="AK268" t="s">
        <v>995</v>
      </c>
      <c r="AL268" t="s">
        <v>995</v>
      </c>
      <c r="AM268" t="s">
        <v>995</v>
      </c>
      <c r="AN268" t="s">
        <v>995</v>
      </c>
      <c r="AO268" t="s">
        <v>995</v>
      </c>
      <c r="AP268" t="s">
        <v>995</v>
      </c>
      <c r="AQ268" s="286" t="s">
        <v>855</v>
      </c>
      <c r="AR268" s="302"/>
      <c r="AS268" s="304"/>
      <c r="AU268"/>
    </row>
    <row r="269" spans="1:47" x14ac:dyDescent="0.3">
      <c r="A269" s="285">
        <v>107986</v>
      </c>
      <c r="B269" s="286" t="s">
        <v>61</v>
      </c>
      <c r="C269" t="s">
        <v>995</v>
      </c>
      <c r="D269" t="s">
        <v>995</v>
      </c>
      <c r="E269" t="s">
        <v>995</v>
      </c>
      <c r="F269" t="s">
        <v>995</v>
      </c>
      <c r="G269" t="s">
        <v>995</v>
      </c>
      <c r="H269" t="s">
        <v>995</v>
      </c>
      <c r="I269" t="s">
        <v>995</v>
      </c>
      <c r="J269" t="s">
        <v>995</v>
      </c>
      <c r="K269" t="s">
        <v>995</v>
      </c>
      <c r="L269" t="s">
        <v>995</v>
      </c>
      <c r="M269" t="s">
        <v>995</v>
      </c>
      <c r="N269" t="s">
        <v>995</v>
      </c>
      <c r="O269" t="s">
        <v>995</v>
      </c>
      <c r="P269" t="s">
        <v>995</v>
      </c>
      <c r="Q269" t="s">
        <v>995</v>
      </c>
      <c r="R269" t="s">
        <v>995</v>
      </c>
      <c r="S269" t="s">
        <v>995</v>
      </c>
      <c r="T269" t="s">
        <v>995</v>
      </c>
      <c r="U269" t="s">
        <v>995</v>
      </c>
      <c r="V269" t="s">
        <v>995</v>
      </c>
      <c r="W269" t="s">
        <v>995</v>
      </c>
      <c r="X269" t="s">
        <v>995</v>
      </c>
      <c r="Y269" t="s">
        <v>995</v>
      </c>
      <c r="Z269" t="s">
        <v>995</v>
      </c>
      <c r="AA269" t="s">
        <v>995</v>
      </c>
      <c r="AB269" t="s">
        <v>995</v>
      </c>
      <c r="AC269" t="s">
        <v>995</v>
      </c>
      <c r="AD269" t="s">
        <v>995</v>
      </c>
      <c r="AE269" t="s">
        <v>995</v>
      </c>
      <c r="AF269" t="s">
        <v>995</v>
      </c>
      <c r="AG269" t="s">
        <v>995</v>
      </c>
      <c r="AH269" t="s">
        <v>995</v>
      </c>
      <c r="AI269" t="s">
        <v>995</v>
      </c>
      <c r="AJ269" t="s">
        <v>995</v>
      </c>
      <c r="AK269" t="s">
        <v>995</v>
      </c>
      <c r="AL269" t="s">
        <v>995</v>
      </c>
      <c r="AM269" t="s">
        <v>995</v>
      </c>
      <c r="AN269" t="s">
        <v>995</v>
      </c>
      <c r="AO269" t="s">
        <v>995</v>
      </c>
      <c r="AP269" t="s">
        <v>995</v>
      </c>
      <c r="AQ269" s="286" t="s">
        <v>855</v>
      </c>
      <c r="AR269" s="302"/>
      <c r="AS269" s="304"/>
      <c r="AU269"/>
    </row>
    <row r="270" spans="1:47" x14ac:dyDescent="0.3">
      <c r="A270" s="285">
        <v>107995</v>
      </c>
      <c r="B270" s="286" t="s">
        <v>540</v>
      </c>
      <c r="C270" t="s">
        <v>995</v>
      </c>
      <c r="D270" t="s">
        <v>995</v>
      </c>
      <c r="E270" t="s">
        <v>995</v>
      </c>
      <c r="F270" t="s">
        <v>995</v>
      </c>
      <c r="G270" t="s">
        <v>995</v>
      </c>
      <c r="H270" t="s">
        <v>995</v>
      </c>
      <c r="I270" t="s">
        <v>995</v>
      </c>
      <c r="J270" t="s">
        <v>995</v>
      </c>
      <c r="K270" t="s">
        <v>995</v>
      </c>
      <c r="L270" t="s">
        <v>995</v>
      </c>
      <c r="M270" t="s">
        <v>995</v>
      </c>
      <c r="N270" t="s">
        <v>995</v>
      </c>
      <c r="O270" t="s">
        <v>995</v>
      </c>
      <c r="P270" t="s">
        <v>995</v>
      </c>
      <c r="Q270" t="s">
        <v>995</v>
      </c>
      <c r="R270" t="s">
        <v>995</v>
      </c>
      <c r="S270" t="s">
        <v>995</v>
      </c>
      <c r="T270" t="s">
        <v>995</v>
      </c>
      <c r="U270" t="s">
        <v>995</v>
      </c>
      <c r="V270" t="s">
        <v>995</v>
      </c>
      <c r="W270" t="s">
        <v>995</v>
      </c>
      <c r="X270" t="s">
        <v>995</v>
      </c>
      <c r="Y270" t="s">
        <v>995</v>
      </c>
      <c r="Z270" t="s">
        <v>995</v>
      </c>
      <c r="AA270" t="s">
        <v>995</v>
      </c>
      <c r="AB270" t="s">
        <v>995</v>
      </c>
      <c r="AC270" t="s">
        <v>995</v>
      </c>
      <c r="AD270" t="s">
        <v>995</v>
      </c>
      <c r="AE270" t="s">
        <v>995</v>
      </c>
      <c r="AF270" t="s">
        <v>995</v>
      </c>
      <c r="AG270" t="s">
        <v>995</v>
      </c>
      <c r="AH270" t="s">
        <v>995</v>
      </c>
      <c r="AI270" t="s">
        <v>995</v>
      </c>
      <c r="AJ270" t="s">
        <v>995</v>
      </c>
      <c r="AK270" t="s">
        <v>995</v>
      </c>
      <c r="AL270" t="s">
        <v>995</v>
      </c>
      <c r="AM270" t="s">
        <v>995</v>
      </c>
      <c r="AN270" t="s">
        <v>995</v>
      </c>
      <c r="AO270" t="s">
        <v>995</v>
      </c>
      <c r="AP270" t="s">
        <v>995</v>
      </c>
      <c r="AQ270" s="286" t="s">
        <v>855</v>
      </c>
      <c r="AR270" s="302"/>
      <c r="AS270" s="304"/>
      <c r="AU270"/>
    </row>
    <row r="271" spans="1:47" ht="21.6" x14ac:dyDescent="0.65">
      <c r="A271" s="285">
        <v>108018</v>
      </c>
      <c r="B271" s="286" t="s">
        <v>61</v>
      </c>
      <c r="C271" t="s">
        <v>225</v>
      </c>
      <c r="D271" t="s">
        <v>226</v>
      </c>
      <c r="E271" t="s">
        <v>226</v>
      </c>
      <c r="F271" t="s">
        <v>225</v>
      </c>
      <c r="G271" t="s">
        <v>224</v>
      </c>
      <c r="H271" t="s">
        <v>225</v>
      </c>
      <c r="I271" t="s">
        <v>224</v>
      </c>
      <c r="J271" t="s">
        <v>224</v>
      </c>
      <c r="K271" t="s">
        <v>225</v>
      </c>
      <c r="L271" t="s">
        <v>224</v>
      </c>
      <c r="M271" t="s">
        <v>226</v>
      </c>
      <c r="N271" t="s">
        <v>226</v>
      </c>
      <c r="O271" t="s">
        <v>224</v>
      </c>
      <c r="P271" t="s">
        <v>226</v>
      </c>
      <c r="Q271" t="s">
        <v>226</v>
      </c>
      <c r="R271" t="s">
        <v>224</v>
      </c>
      <c r="S271" t="s">
        <v>226</v>
      </c>
      <c r="T271" t="s">
        <v>224</v>
      </c>
      <c r="U271" t="s">
        <v>224</v>
      </c>
      <c r="V271" t="s">
        <v>224</v>
      </c>
      <c r="W271" t="s">
        <v>224</v>
      </c>
      <c r="X271" t="s">
        <v>224</v>
      </c>
      <c r="Y271" t="s">
        <v>224</v>
      </c>
      <c r="Z271" t="s">
        <v>226</v>
      </c>
      <c r="AA271" t="s">
        <v>226</v>
      </c>
      <c r="AB271" t="s">
        <v>224</v>
      </c>
      <c r="AC271" t="s">
        <v>224</v>
      </c>
      <c r="AD271" t="s">
        <v>224</v>
      </c>
      <c r="AE271" t="s">
        <v>226</v>
      </c>
      <c r="AF271" t="s">
        <v>224</v>
      </c>
      <c r="AG271" t="s">
        <v>224</v>
      </c>
      <c r="AH271" t="s">
        <v>224</v>
      </c>
      <c r="AI271" t="s">
        <v>226</v>
      </c>
      <c r="AJ271" t="s">
        <v>224</v>
      </c>
      <c r="AK271" t="s">
        <v>224</v>
      </c>
      <c r="AL271" t="s">
        <v>224</v>
      </c>
      <c r="AM271" t="s">
        <v>224</v>
      </c>
      <c r="AN271" t="s">
        <v>224</v>
      </c>
      <c r="AO271" t="s">
        <v>224</v>
      </c>
      <c r="AP271" t="s">
        <v>224</v>
      </c>
      <c r="AQ271" s="288"/>
      <c r="AR271" s="302"/>
      <c r="AS271" s="304"/>
      <c r="AU271"/>
    </row>
    <row r="272" spans="1:47" ht="28.8" x14ac:dyDescent="0.3">
      <c r="A272" s="285">
        <v>108027</v>
      </c>
      <c r="B272" s="286" t="s">
        <v>541</v>
      </c>
      <c r="C272" t="s">
        <v>995</v>
      </c>
      <c r="D272" t="s">
        <v>995</v>
      </c>
      <c r="E272" t="s">
        <v>995</v>
      </c>
      <c r="F272" t="s">
        <v>995</v>
      </c>
      <c r="G272" t="s">
        <v>995</v>
      </c>
      <c r="H272" t="s">
        <v>995</v>
      </c>
      <c r="I272" t="s">
        <v>995</v>
      </c>
      <c r="J272" t="s">
        <v>995</v>
      </c>
      <c r="K272" t="s">
        <v>995</v>
      </c>
      <c r="L272" t="s">
        <v>995</v>
      </c>
      <c r="M272" t="s">
        <v>995</v>
      </c>
      <c r="N272" t="s">
        <v>995</v>
      </c>
      <c r="O272" t="s">
        <v>995</v>
      </c>
      <c r="P272" t="s">
        <v>995</v>
      </c>
      <c r="Q272" t="s">
        <v>995</v>
      </c>
      <c r="R272" t="s">
        <v>995</v>
      </c>
      <c r="S272" t="s">
        <v>995</v>
      </c>
      <c r="T272" t="s">
        <v>995</v>
      </c>
      <c r="U272" t="s">
        <v>995</v>
      </c>
      <c r="V272" t="s">
        <v>995</v>
      </c>
      <c r="W272" t="s">
        <v>995</v>
      </c>
      <c r="X272" t="s">
        <v>995</v>
      </c>
      <c r="Y272" t="s">
        <v>995</v>
      </c>
      <c r="Z272" t="s">
        <v>995</v>
      </c>
      <c r="AA272" t="s">
        <v>995</v>
      </c>
      <c r="AB272" t="s">
        <v>995</v>
      </c>
      <c r="AC272" t="s">
        <v>995</v>
      </c>
      <c r="AD272" t="s">
        <v>995</v>
      </c>
      <c r="AE272" t="s">
        <v>995</v>
      </c>
      <c r="AF272" t="s">
        <v>995</v>
      </c>
      <c r="AG272" t="s">
        <v>995</v>
      </c>
      <c r="AH272" t="s">
        <v>995</v>
      </c>
      <c r="AI272" t="s">
        <v>995</v>
      </c>
      <c r="AJ272" t="s">
        <v>995</v>
      </c>
      <c r="AK272" t="s">
        <v>995</v>
      </c>
      <c r="AL272" t="s">
        <v>995</v>
      </c>
      <c r="AM272" t="s">
        <v>995</v>
      </c>
      <c r="AN272" t="s">
        <v>995</v>
      </c>
      <c r="AO272" t="s">
        <v>995</v>
      </c>
      <c r="AP272" t="s">
        <v>995</v>
      </c>
      <c r="AQ272" s="286" t="s">
        <v>855</v>
      </c>
      <c r="AR272" s="295"/>
      <c r="AS272" s="235"/>
    </row>
    <row r="273" spans="1:47" x14ac:dyDescent="0.3">
      <c r="A273" s="285">
        <v>108063</v>
      </c>
      <c r="B273" s="286" t="s">
        <v>538</v>
      </c>
      <c r="C273" t="s">
        <v>995</v>
      </c>
      <c r="D273" t="s">
        <v>995</v>
      </c>
      <c r="E273" t="s">
        <v>995</v>
      </c>
      <c r="F273" t="s">
        <v>995</v>
      </c>
      <c r="G273" t="s">
        <v>995</v>
      </c>
      <c r="H273" t="s">
        <v>995</v>
      </c>
      <c r="I273" t="s">
        <v>995</v>
      </c>
      <c r="J273" t="s">
        <v>995</v>
      </c>
      <c r="K273" t="s">
        <v>995</v>
      </c>
      <c r="L273" t="s">
        <v>995</v>
      </c>
      <c r="M273" t="s">
        <v>995</v>
      </c>
      <c r="N273" t="s">
        <v>995</v>
      </c>
      <c r="O273" t="s">
        <v>995</v>
      </c>
      <c r="P273" t="s">
        <v>995</v>
      </c>
      <c r="Q273" t="s">
        <v>995</v>
      </c>
      <c r="R273" t="s">
        <v>995</v>
      </c>
      <c r="S273" t="s">
        <v>995</v>
      </c>
      <c r="T273" t="s">
        <v>995</v>
      </c>
      <c r="U273" t="s">
        <v>995</v>
      </c>
      <c r="V273" t="s">
        <v>995</v>
      </c>
      <c r="W273" t="s">
        <v>995</v>
      </c>
      <c r="X273" t="s">
        <v>995</v>
      </c>
      <c r="Y273" t="s">
        <v>995</v>
      </c>
      <c r="Z273" t="s">
        <v>995</v>
      </c>
      <c r="AA273" t="s">
        <v>995</v>
      </c>
      <c r="AB273" t="s">
        <v>995</v>
      </c>
      <c r="AC273" t="s">
        <v>995</v>
      </c>
      <c r="AD273" t="s">
        <v>995</v>
      </c>
      <c r="AE273" t="s">
        <v>995</v>
      </c>
      <c r="AF273" t="s">
        <v>995</v>
      </c>
      <c r="AG273" t="s">
        <v>995</v>
      </c>
      <c r="AH273" t="s">
        <v>995</v>
      </c>
      <c r="AI273" t="s">
        <v>995</v>
      </c>
      <c r="AJ273" t="s">
        <v>995</v>
      </c>
      <c r="AK273" t="s">
        <v>995</v>
      </c>
      <c r="AL273" t="s">
        <v>995</v>
      </c>
      <c r="AM273" t="s">
        <v>995</v>
      </c>
      <c r="AN273" t="s">
        <v>995</v>
      </c>
      <c r="AO273" t="s">
        <v>995</v>
      </c>
      <c r="AP273" t="s">
        <v>995</v>
      </c>
      <c r="AQ273" s="286" t="s">
        <v>855</v>
      </c>
      <c r="AR273" s="302"/>
      <c r="AS273" s="304"/>
      <c r="AU273"/>
    </row>
    <row r="274" spans="1:47" ht="21.6" x14ac:dyDescent="0.65">
      <c r="A274" s="285">
        <v>108142</v>
      </c>
      <c r="B274" s="286" t="s">
        <v>539</v>
      </c>
      <c r="C274" t="s">
        <v>225</v>
      </c>
      <c r="D274" t="s">
        <v>225</v>
      </c>
      <c r="E274" t="s">
        <v>226</v>
      </c>
      <c r="F274" t="s">
        <v>225</v>
      </c>
      <c r="G274" t="s">
        <v>225</v>
      </c>
      <c r="H274" t="s">
        <v>224</v>
      </c>
      <c r="I274" t="s">
        <v>226</v>
      </c>
      <c r="J274" t="s">
        <v>226</v>
      </c>
      <c r="K274" t="s">
        <v>225</v>
      </c>
      <c r="L274" t="s">
        <v>225</v>
      </c>
      <c r="M274" t="s">
        <v>394</v>
      </c>
      <c r="N274" t="s">
        <v>224</v>
      </c>
      <c r="O274" t="s">
        <v>224</v>
      </c>
      <c r="P274" t="s">
        <v>226</v>
      </c>
      <c r="Q274" t="s">
        <v>226</v>
      </c>
      <c r="R274" t="s">
        <v>224</v>
      </c>
      <c r="S274" t="s">
        <v>226</v>
      </c>
      <c r="T274" t="s">
        <v>224</v>
      </c>
      <c r="U274" t="s">
        <v>226</v>
      </c>
      <c r="V274" t="s">
        <v>224</v>
      </c>
      <c r="W274" t="s">
        <v>224</v>
      </c>
      <c r="X274" t="s">
        <v>226</v>
      </c>
      <c r="Y274" t="s">
        <v>226</v>
      </c>
      <c r="Z274" t="s">
        <v>224</v>
      </c>
      <c r="AA274" t="s">
        <v>226</v>
      </c>
      <c r="AB274" t="s">
        <v>226</v>
      </c>
      <c r="AC274" t="s">
        <v>225</v>
      </c>
      <c r="AD274" t="s">
        <v>226</v>
      </c>
      <c r="AE274" t="s">
        <v>224</v>
      </c>
      <c r="AF274" t="s">
        <v>225</v>
      </c>
      <c r="AG274" t="s">
        <v>226</v>
      </c>
      <c r="AH274" t="s">
        <v>224</v>
      </c>
      <c r="AI274" t="s">
        <v>226</v>
      </c>
      <c r="AJ274" t="s">
        <v>225</v>
      </c>
      <c r="AK274" t="s">
        <v>226</v>
      </c>
      <c r="AL274" t="s">
        <v>226</v>
      </c>
      <c r="AM274" t="s">
        <v>225</v>
      </c>
      <c r="AN274" t="s">
        <v>226</v>
      </c>
      <c r="AO274" t="s">
        <v>225</v>
      </c>
      <c r="AP274" t="s">
        <v>225</v>
      </c>
      <c r="AQ274" s="288"/>
      <c r="AR274" s="302"/>
      <c r="AS274" s="304"/>
      <c r="AU274"/>
    </row>
    <row r="275" spans="1:47" x14ac:dyDescent="0.3">
      <c r="A275" s="285">
        <v>108153</v>
      </c>
      <c r="B275" s="286" t="s">
        <v>538</v>
      </c>
      <c r="C275" t="s">
        <v>995</v>
      </c>
      <c r="D275" t="s">
        <v>995</v>
      </c>
      <c r="E275" t="s">
        <v>995</v>
      </c>
      <c r="F275" t="s">
        <v>995</v>
      </c>
      <c r="G275" t="s">
        <v>995</v>
      </c>
      <c r="H275" t="s">
        <v>995</v>
      </c>
      <c r="I275" t="s">
        <v>995</v>
      </c>
      <c r="J275" t="s">
        <v>995</v>
      </c>
      <c r="K275" t="s">
        <v>995</v>
      </c>
      <c r="L275" t="s">
        <v>995</v>
      </c>
      <c r="M275" t="s">
        <v>995</v>
      </c>
      <c r="N275" t="s">
        <v>995</v>
      </c>
      <c r="O275" t="s">
        <v>995</v>
      </c>
      <c r="P275" t="s">
        <v>995</v>
      </c>
      <c r="Q275" t="s">
        <v>995</v>
      </c>
      <c r="R275" t="s">
        <v>995</v>
      </c>
      <c r="S275" t="s">
        <v>995</v>
      </c>
      <c r="T275" t="s">
        <v>995</v>
      </c>
      <c r="U275" t="s">
        <v>995</v>
      </c>
      <c r="V275" t="s">
        <v>995</v>
      </c>
      <c r="W275" t="s">
        <v>995</v>
      </c>
      <c r="X275" t="s">
        <v>995</v>
      </c>
      <c r="Y275" t="s">
        <v>995</v>
      </c>
      <c r="Z275" t="s">
        <v>995</v>
      </c>
      <c r="AA275" t="s">
        <v>995</v>
      </c>
      <c r="AB275" t="s">
        <v>995</v>
      </c>
      <c r="AC275" t="s">
        <v>995</v>
      </c>
      <c r="AD275" t="s">
        <v>995</v>
      </c>
      <c r="AE275" t="s">
        <v>995</v>
      </c>
      <c r="AF275" t="s">
        <v>995</v>
      </c>
      <c r="AG275" t="s">
        <v>995</v>
      </c>
      <c r="AH275" t="s">
        <v>995</v>
      </c>
      <c r="AI275" t="s">
        <v>995</v>
      </c>
      <c r="AJ275" t="s">
        <v>995</v>
      </c>
      <c r="AK275" t="s">
        <v>995</v>
      </c>
      <c r="AL275" t="s">
        <v>995</v>
      </c>
      <c r="AM275" t="s">
        <v>995</v>
      </c>
      <c r="AN275" t="s">
        <v>995</v>
      </c>
      <c r="AO275" t="s">
        <v>995</v>
      </c>
      <c r="AP275" t="s">
        <v>995</v>
      </c>
      <c r="AQ275" s="286" t="s">
        <v>855</v>
      </c>
      <c r="AR275" s="302"/>
      <c r="AS275" s="304"/>
      <c r="AU275"/>
    </row>
    <row r="276" spans="1:47" x14ac:dyDescent="0.3">
      <c r="A276" s="285">
        <v>108183</v>
      </c>
      <c r="B276" s="286" t="s">
        <v>61</v>
      </c>
      <c r="C276" t="s">
        <v>995</v>
      </c>
      <c r="D276" t="s">
        <v>995</v>
      </c>
      <c r="E276" t="s">
        <v>995</v>
      </c>
      <c r="F276" t="s">
        <v>995</v>
      </c>
      <c r="G276" t="s">
        <v>995</v>
      </c>
      <c r="H276" t="s">
        <v>995</v>
      </c>
      <c r="I276" t="s">
        <v>995</v>
      </c>
      <c r="J276" t="s">
        <v>995</v>
      </c>
      <c r="K276" t="s">
        <v>995</v>
      </c>
      <c r="L276" t="s">
        <v>995</v>
      </c>
      <c r="M276" t="s">
        <v>995</v>
      </c>
      <c r="N276" t="s">
        <v>995</v>
      </c>
      <c r="O276" t="s">
        <v>995</v>
      </c>
      <c r="P276" t="s">
        <v>995</v>
      </c>
      <c r="Q276" t="s">
        <v>995</v>
      </c>
      <c r="R276" t="s">
        <v>995</v>
      </c>
      <c r="S276" t="s">
        <v>995</v>
      </c>
      <c r="T276" t="s">
        <v>995</v>
      </c>
      <c r="U276" t="s">
        <v>995</v>
      </c>
      <c r="V276" t="s">
        <v>995</v>
      </c>
      <c r="W276" t="s">
        <v>995</v>
      </c>
      <c r="X276" t="s">
        <v>995</v>
      </c>
      <c r="Y276" t="s">
        <v>995</v>
      </c>
      <c r="Z276" t="s">
        <v>995</v>
      </c>
      <c r="AA276" t="s">
        <v>995</v>
      </c>
      <c r="AB276" t="s">
        <v>995</v>
      </c>
      <c r="AC276" t="s">
        <v>995</v>
      </c>
      <c r="AD276" t="s">
        <v>995</v>
      </c>
      <c r="AE276" t="s">
        <v>995</v>
      </c>
      <c r="AF276" t="s">
        <v>995</v>
      </c>
      <c r="AG276" t="s">
        <v>995</v>
      </c>
      <c r="AH276" t="s">
        <v>995</v>
      </c>
      <c r="AI276" t="s">
        <v>995</v>
      </c>
      <c r="AJ276" t="s">
        <v>995</v>
      </c>
      <c r="AK276" t="s">
        <v>995</v>
      </c>
      <c r="AL276" t="s">
        <v>995</v>
      </c>
      <c r="AM276" t="s">
        <v>995</v>
      </c>
      <c r="AN276" t="s">
        <v>995</v>
      </c>
      <c r="AO276" t="s">
        <v>995</v>
      </c>
      <c r="AP276" t="s">
        <v>995</v>
      </c>
      <c r="AQ276" s="286" t="s">
        <v>855</v>
      </c>
      <c r="AR276" s="302"/>
      <c r="AS276" s="304"/>
      <c r="AU276"/>
    </row>
    <row r="277" spans="1:47" ht="21.6" x14ac:dyDescent="0.3">
      <c r="A277" s="285">
        <v>108184</v>
      </c>
      <c r="B277" s="286" t="s">
        <v>61</v>
      </c>
      <c r="C277" t="s">
        <v>995</v>
      </c>
      <c r="D277" t="s">
        <v>995</v>
      </c>
      <c r="E277" t="s">
        <v>995</v>
      </c>
      <c r="F277" t="s">
        <v>995</v>
      </c>
      <c r="G277" t="s">
        <v>995</v>
      </c>
      <c r="H277" t="s">
        <v>995</v>
      </c>
      <c r="I277" t="s">
        <v>995</v>
      </c>
      <c r="J277" t="s">
        <v>995</v>
      </c>
      <c r="K277" t="s">
        <v>995</v>
      </c>
      <c r="L277" t="s">
        <v>995</v>
      </c>
      <c r="M277" t="s">
        <v>995</v>
      </c>
      <c r="N277" t="s">
        <v>995</v>
      </c>
      <c r="O277" t="s">
        <v>995</v>
      </c>
      <c r="P277" t="s">
        <v>995</v>
      </c>
      <c r="Q277" t="s">
        <v>995</v>
      </c>
      <c r="R277" t="s">
        <v>995</v>
      </c>
      <c r="S277" t="s">
        <v>995</v>
      </c>
      <c r="T277" t="s">
        <v>995</v>
      </c>
      <c r="U277" t="s">
        <v>995</v>
      </c>
      <c r="V277" t="s">
        <v>995</v>
      </c>
      <c r="W277" t="s">
        <v>995</v>
      </c>
      <c r="X277" t="s">
        <v>995</v>
      </c>
      <c r="Y277" t="s">
        <v>995</v>
      </c>
      <c r="Z277" t="s">
        <v>995</v>
      </c>
      <c r="AA277" t="s">
        <v>995</v>
      </c>
      <c r="AB277" t="s">
        <v>995</v>
      </c>
      <c r="AC277" t="s">
        <v>995</v>
      </c>
      <c r="AD277" t="s">
        <v>995</v>
      </c>
      <c r="AE277" t="s">
        <v>995</v>
      </c>
      <c r="AF277" t="s">
        <v>995</v>
      </c>
      <c r="AG277" t="s">
        <v>995</v>
      </c>
      <c r="AH277" t="s">
        <v>995</v>
      </c>
      <c r="AI277" t="s">
        <v>995</v>
      </c>
      <c r="AJ277" t="s">
        <v>995</v>
      </c>
      <c r="AK277" t="s">
        <v>995</v>
      </c>
      <c r="AL277" t="s">
        <v>995</v>
      </c>
      <c r="AM277" t="s">
        <v>995</v>
      </c>
      <c r="AN277" t="s">
        <v>995</v>
      </c>
      <c r="AO277" t="s">
        <v>995</v>
      </c>
      <c r="AP277" t="s">
        <v>995</v>
      </c>
      <c r="AQ277" s="286" t="s">
        <v>855</v>
      </c>
      <c r="AR277" s="295"/>
      <c r="AS277" s="235"/>
    </row>
    <row r="278" spans="1:47" x14ac:dyDescent="0.3">
      <c r="A278" s="285">
        <v>108196</v>
      </c>
      <c r="B278" s="286" t="s">
        <v>538</v>
      </c>
      <c r="C278" t="s">
        <v>995</v>
      </c>
      <c r="D278" t="s">
        <v>995</v>
      </c>
      <c r="E278" t="s">
        <v>995</v>
      </c>
      <c r="F278" t="s">
        <v>995</v>
      </c>
      <c r="G278" t="s">
        <v>995</v>
      </c>
      <c r="H278" t="s">
        <v>995</v>
      </c>
      <c r="I278" t="s">
        <v>995</v>
      </c>
      <c r="J278" t="s">
        <v>995</v>
      </c>
      <c r="K278" t="s">
        <v>995</v>
      </c>
      <c r="L278" t="s">
        <v>995</v>
      </c>
      <c r="M278" t="s">
        <v>995</v>
      </c>
      <c r="N278" t="s">
        <v>995</v>
      </c>
      <c r="O278" t="s">
        <v>995</v>
      </c>
      <c r="P278" t="s">
        <v>995</v>
      </c>
      <c r="Q278" t="s">
        <v>995</v>
      </c>
      <c r="R278" t="s">
        <v>995</v>
      </c>
      <c r="S278" t="s">
        <v>995</v>
      </c>
      <c r="T278" t="s">
        <v>995</v>
      </c>
      <c r="U278" t="s">
        <v>995</v>
      </c>
      <c r="V278" t="s">
        <v>995</v>
      </c>
      <c r="W278" t="s">
        <v>995</v>
      </c>
      <c r="X278" t="s">
        <v>995</v>
      </c>
      <c r="Y278" t="s">
        <v>995</v>
      </c>
      <c r="Z278" t="s">
        <v>995</v>
      </c>
      <c r="AA278" t="s">
        <v>995</v>
      </c>
      <c r="AB278" t="s">
        <v>995</v>
      </c>
      <c r="AC278" t="s">
        <v>995</v>
      </c>
      <c r="AD278" t="s">
        <v>995</v>
      </c>
      <c r="AE278" t="s">
        <v>995</v>
      </c>
      <c r="AF278" t="s">
        <v>995</v>
      </c>
      <c r="AG278" t="s">
        <v>995</v>
      </c>
      <c r="AH278" t="s">
        <v>995</v>
      </c>
      <c r="AI278" t="s">
        <v>995</v>
      </c>
      <c r="AJ278" t="s">
        <v>995</v>
      </c>
      <c r="AK278" t="s">
        <v>995</v>
      </c>
      <c r="AL278" t="s">
        <v>995</v>
      </c>
      <c r="AM278" t="s">
        <v>995</v>
      </c>
      <c r="AN278" t="s">
        <v>995</v>
      </c>
      <c r="AO278" t="s">
        <v>995</v>
      </c>
      <c r="AP278" t="s">
        <v>995</v>
      </c>
      <c r="AQ278" s="286" t="s">
        <v>855</v>
      </c>
      <c r="AR278" s="302"/>
      <c r="AS278" s="304"/>
      <c r="AU278"/>
    </row>
    <row r="279" spans="1:47" x14ac:dyDescent="0.3">
      <c r="A279" s="285">
        <v>108206</v>
      </c>
      <c r="B279" s="286" t="s">
        <v>61</v>
      </c>
      <c r="C279" t="s">
        <v>224</v>
      </c>
      <c r="D279" t="s">
        <v>225</v>
      </c>
      <c r="E279" t="s">
        <v>224</v>
      </c>
      <c r="F279" t="s">
        <v>226</v>
      </c>
      <c r="G279" t="s">
        <v>224</v>
      </c>
      <c r="H279" t="s">
        <v>224</v>
      </c>
      <c r="I279" t="s">
        <v>224</v>
      </c>
      <c r="J279" t="s">
        <v>225</v>
      </c>
      <c r="K279" t="s">
        <v>225</v>
      </c>
      <c r="L279" t="s">
        <v>225</v>
      </c>
      <c r="M279" t="s">
        <v>995</v>
      </c>
      <c r="N279" t="s">
        <v>394</v>
      </c>
      <c r="O279" t="s">
        <v>394</v>
      </c>
      <c r="P279" t="s">
        <v>394</v>
      </c>
      <c r="Q279" t="s">
        <v>394</v>
      </c>
      <c r="R279" t="s">
        <v>394</v>
      </c>
      <c r="S279" t="s">
        <v>394</v>
      </c>
      <c r="T279" t="s">
        <v>394</v>
      </c>
      <c r="U279" t="s">
        <v>394</v>
      </c>
      <c r="V279" t="s">
        <v>394</v>
      </c>
      <c r="W279" t="s">
        <v>394</v>
      </c>
      <c r="X279" t="s">
        <v>394</v>
      </c>
      <c r="Y279" t="s">
        <v>394</v>
      </c>
      <c r="Z279" t="s">
        <v>394</v>
      </c>
      <c r="AA279" t="s">
        <v>394</v>
      </c>
      <c r="AB279" t="s">
        <v>394</v>
      </c>
      <c r="AC279" t="s">
        <v>394</v>
      </c>
      <c r="AD279" t="s">
        <v>394</v>
      </c>
      <c r="AE279" t="s">
        <v>394</v>
      </c>
      <c r="AF279" t="s">
        <v>394</v>
      </c>
      <c r="AG279" t="s">
        <v>394</v>
      </c>
      <c r="AH279" t="s">
        <v>394</v>
      </c>
      <c r="AI279" t="s">
        <v>394</v>
      </c>
      <c r="AJ279" t="s">
        <v>394</v>
      </c>
      <c r="AK279" t="s">
        <v>394</v>
      </c>
      <c r="AL279" t="s">
        <v>394</v>
      </c>
      <c r="AM279" t="s">
        <v>394</v>
      </c>
      <c r="AN279" t="s">
        <v>394</v>
      </c>
      <c r="AO279" t="s">
        <v>394</v>
      </c>
      <c r="AP279" t="s">
        <v>394</v>
      </c>
      <c r="AQ279" s="289"/>
      <c r="AR279" s="302"/>
      <c r="AS279" s="304"/>
      <c r="AU279"/>
    </row>
    <row r="280" spans="1:47" x14ac:dyDescent="0.3">
      <c r="A280" s="285">
        <v>108227</v>
      </c>
      <c r="B280" s="286" t="s">
        <v>538</v>
      </c>
      <c r="C280" t="s">
        <v>995</v>
      </c>
      <c r="D280" t="s">
        <v>995</v>
      </c>
      <c r="E280" t="s">
        <v>995</v>
      </c>
      <c r="F280" t="s">
        <v>995</v>
      </c>
      <c r="G280" t="s">
        <v>995</v>
      </c>
      <c r="H280" t="s">
        <v>995</v>
      </c>
      <c r="I280" t="s">
        <v>995</v>
      </c>
      <c r="J280" t="s">
        <v>995</v>
      </c>
      <c r="K280" t="s">
        <v>995</v>
      </c>
      <c r="L280" t="s">
        <v>995</v>
      </c>
      <c r="M280" t="s">
        <v>995</v>
      </c>
      <c r="N280" t="s">
        <v>995</v>
      </c>
      <c r="O280" t="s">
        <v>995</v>
      </c>
      <c r="P280" t="s">
        <v>995</v>
      </c>
      <c r="Q280" t="s">
        <v>995</v>
      </c>
      <c r="R280" t="s">
        <v>995</v>
      </c>
      <c r="S280" t="s">
        <v>995</v>
      </c>
      <c r="T280" t="s">
        <v>995</v>
      </c>
      <c r="U280" t="s">
        <v>995</v>
      </c>
      <c r="V280" t="s">
        <v>995</v>
      </c>
      <c r="W280" t="s">
        <v>995</v>
      </c>
      <c r="X280" t="s">
        <v>995</v>
      </c>
      <c r="Y280" t="s">
        <v>995</v>
      </c>
      <c r="Z280" t="s">
        <v>995</v>
      </c>
      <c r="AA280" t="s">
        <v>995</v>
      </c>
      <c r="AB280" t="s">
        <v>995</v>
      </c>
      <c r="AC280" t="s">
        <v>995</v>
      </c>
      <c r="AD280" t="s">
        <v>995</v>
      </c>
      <c r="AE280" t="s">
        <v>995</v>
      </c>
      <c r="AF280" t="s">
        <v>995</v>
      </c>
      <c r="AG280" t="s">
        <v>995</v>
      </c>
      <c r="AH280" t="s">
        <v>995</v>
      </c>
      <c r="AI280" t="s">
        <v>995</v>
      </c>
      <c r="AJ280" t="s">
        <v>995</v>
      </c>
      <c r="AK280" t="s">
        <v>995</v>
      </c>
      <c r="AL280" t="s">
        <v>995</v>
      </c>
      <c r="AM280" t="s">
        <v>995</v>
      </c>
      <c r="AN280" t="s">
        <v>995</v>
      </c>
      <c r="AO280" t="s">
        <v>995</v>
      </c>
      <c r="AP280" t="s">
        <v>995</v>
      </c>
      <c r="AQ280" s="286" t="s">
        <v>855</v>
      </c>
      <c r="AR280" s="302"/>
      <c r="AS280" s="304"/>
      <c r="AU280"/>
    </row>
    <row r="281" spans="1:47" x14ac:dyDescent="0.3">
      <c r="A281" s="285">
        <v>108234</v>
      </c>
      <c r="B281" s="286" t="s">
        <v>538</v>
      </c>
      <c r="C281" t="s">
        <v>995</v>
      </c>
      <c r="D281" t="s">
        <v>995</v>
      </c>
      <c r="E281" t="s">
        <v>995</v>
      </c>
      <c r="F281" t="s">
        <v>995</v>
      </c>
      <c r="G281" t="s">
        <v>995</v>
      </c>
      <c r="H281" t="s">
        <v>995</v>
      </c>
      <c r="I281" t="s">
        <v>995</v>
      </c>
      <c r="J281" t="s">
        <v>995</v>
      </c>
      <c r="K281" t="s">
        <v>995</v>
      </c>
      <c r="L281" t="s">
        <v>995</v>
      </c>
      <c r="M281" t="s">
        <v>995</v>
      </c>
      <c r="N281" t="s">
        <v>995</v>
      </c>
      <c r="O281" t="s">
        <v>995</v>
      </c>
      <c r="P281" t="s">
        <v>995</v>
      </c>
      <c r="Q281" t="s">
        <v>995</v>
      </c>
      <c r="R281" t="s">
        <v>995</v>
      </c>
      <c r="S281" t="s">
        <v>995</v>
      </c>
      <c r="T281" t="s">
        <v>995</v>
      </c>
      <c r="U281" t="s">
        <v>995</v>
      </c>
      <c r="V281" t="s">
        <v>995</v>
      </c>
      <c r="W281" t="s">
        <v>995</v>
      </c>
      <c r="X281" t="s">
        <v>995</v>
      </c>
      <c r="Y281" t="s">
        <v>995</v>
      </c>
      <c r="Z281" t="s">
        <v>995</v>
      </c>
      <c r="AA281" t="s">
        <v>995</v>
      </c>
      <c r="AB281" t="s">
        <v>995</v>
      </c>
      <c r="AC281" t="s">
        <v>995</v>
      </c>
      <c r="AD281" t="s">
        <v>995</v>
      </c>
      <c r="AE281" t="s">
        <v>995</v>
      </c>
      <c r="AF281" t="s">
        <v>995</v>
      </c>
      <c r="AG281" t="s">
        <v>995</v>
      </c>
      <c r="AH281" t="s">
        <v>995</v>
      </c>
      <c r="AI281" t="s">
        <v>995</v>
      </c>
      <c r="AJ281" t="s">
        <v>995</v>
      </c>
      <c r="AK281" t="s">
        <v>995</v>
      </c>
      <c r="AL281" t="s">
        <v>995</v>
      </c>
      <c r="AM281" t="s">
        <v>995</v>
      </c>
      <c r="AN281" t="s">
        <v>995</v>
      </c>
      <c r="AO281" t="s">
        <v>995</v>
      </c>
      <c r="AP281" t="s">
        <v>995</v>
      </c>
      <c r="AQ281" s="286" t="s">
        <v>855</v>
      </c>
      <c r="AR281" s="302"/>
      <c r="AS281" s="304"/>
      <c r="AU281"/>
    </row>
    <row r="282" spans="1:47" x14ac:dyDescent="0.3">
      <c r="A282" s="285">
        <v>108274</v>
      </c>
      <c r="B282" s="286" t="s">
        <v>61</v>
      </c>
      <c r="C282" t="s">
        <v>995</v>
      </c>
      <c r="D282" t="s">
        <v>995</v>
      </c>
      <c r="E282" t="s">
        <v>995</v>
      </c>
      <c r="F282" t="s">
        <v>995</v>
      </c>
      <c r="G282" t="s">
        <v>995</v>
      </c>
      <c r="H282" t="s">
        <v>995</v>
      </c>
      <c r="I282" t="s">
        <v>995</v>
      </c>
      <c r="J282" t="s">
        <v>995</v>
      </c>
      <c r="K282" t="s">
        <v>995</v>
      </c>
      <c r="L282" t="s">
        <v>995</v>
      </c>
      <c r="M282" t="s">
        <v>995</v>
      </c>
      <c r="N282" t="s">
        <v>995</v>
      </c>
      <c r="O282" t="s">
        <v>995</v>
      </c>
      <c r="P282" t="s">
        <v>995</v>
      </c>
      <c r="Q282" t="s">
        <v>995</v>
      </c>
      <c r="R282" t="s">
        <v>995</v>
      </c>
      <c r="S282" t="s">
        <v>995</v>
      </c>
      <c r="T282" t="s">
        <v>995</v>
      </c>
      <c r="U282" t="s">
        <v>995</v>
      </c>
      <c r="V282" t="s">
        <v>995</v>
      </c>
      <c r="W282" t="s">
        <v>995</v>
      </c>
      <c r="X282" t="s">
        <v>995</v>
      </c>
      <c r="Y282" t="s">
        <v>995</v>
      </c>
      <c r="Z282" t="s">
        <v>995</v>
      </c>
      <c r="AA282" t="s">
        <v>995</v>
      </c>
      <c r="AB282" t="s">
        <v>995</v>
      </c>
      <c r="AC282" t="s">
        <v>995</v>
      </c>
      <c r="AD282" t="s">
        <v>995</v>
      </c>
      <c r="AE282" t="s">
        <v>995</v>
      </c>
      <c r="AF282" t="s">
        <v>995</v>
      </c>
      <c r="AG282" t="s">
        <v>995</v>
      </c>
      <c r="AH282" t="s">
        <v>995</v>
      </c>
      <c r="AI282" t="s">
        <v>995</v>
      </c>
      <c r="AJ282" t="s">
        <v>995</v>
      </c>
      <c r="AK282" t="s">
        <v>995</v>
      </c>
      <c r="AL282" t="s">
        <v>995</v>
      </c>
      <c r="AM282" t="s">
        <v>995</v>
      </c>
      <c r="AN282" t="s">
        <v>995</v>
      </c>
      <c r="AO282" t="s">
        <v>995</v>
      </c>
      <c r="AP282" t="s">
        <v>995</v>
      </c>
      <c r="AQ282" s="286" t="s">
        <v>855</v>
      </c>
      <c r="AR282" s="302"/>
      <c r="AS282" s="304"/>
      <c r="AU282"/>
    </row>
    <row r="283" spans="1:47" x14ac:dyDescent="0.3">
      <c r="A283" s="285">
        <v>108275</v>
      </c>
      <c r="B283" s="286" t="s">
        <v>61</v>
      </c>
      <c r="C283" t="s">
        <v>995</v>
      </c>
      <c r="D283" t="s">
        <v>995</v>
      </c>
      <c r="E283" t="s">
        <v>995</v>
      </c>
      <c r="F283" t="s">
        <v>995</v>
      </c>
      <c r="G283" t="s">
        <v>995</v>
      </c>
      <c r="H283" t="s">
        <v>995</v>
      </c>
      <c r="I283" t="s">
        <v>995</v>
      </c>
      <c r="J283" t="s">
        <v>995</v>
      </c>
      <c r="K283" t="s">
        <v>995</v>
      </c>
      <c r="L283" t="s">
        <v>995</v>
      </c>
      <c r="M283" t="s">
        <v>995</v>
      </c>
      <c r="N283" t="s">
        <v>995</v>
      </c>
      <c r="O283" t="s">
        <v>995</v>
      </c>
      <c r="P283" t="s">
        <v>995</v>
      </c>
      <c r="Q283" t="s">
        <v>995</v>
      </c>
      <c r="R283" t="s">
        <v>995</v>
      </c>
      <c r="S283" t="s">
        <v>995</v>
      </c>
      <c r="T283" t="s">
        <v>995</v>
      </c>
      <c r="U283" t="s">
        <v>995</v>
      </c>
      <c r="V283" t="s">
        <v>995</v>
      </c>
      <c r="W283" t="s">
        <v>995</v>
      </c>
      <c r="X283" t="s">
        <v>995</v>
      </c>
      <c r="Y283" t="s">
        <v>995</v>
      </c>
      <c r="Z283" t="s">
        <v>995</v>
      </c>
      <c r="AA283" t="s">
        <v>995</v>
      </c>
      <c r="AB283" t="s">
        <v>995</v>
      </c>
      <c r="AC283" t="s">
        <v>995</v>
      </c>
      <c r="AD283" t="s">
        <v>995</v>
      </c>
      <c r="AE283" t="s">
        <v>995</v>
      </c>
      <c r="AF283" t="s">
        <v>995</v>
      </c>
      <c r="AG283" t="s">
        <v>995</v>
      </c>
      <c r="AH283" t="s">
        <v>995</v>
      </c>
      <c r="AI283" t="s">
        <v>995</v>
      </c>
      <c r="AJ283" t="s">
        <v>995</v>
      </c>
      <c r="AK283" t="s">
        <v>995</v>
      </c>
      <c r="AL283" t="s">
        <v>995</v>
      </c>
      <c r="AM283" t="s">
        <v>995</v>
      </c>
      <c r="AN283" t="s">
        <v>995</v>
      </c>
      <c r="AO283" t="s">
        <v>995</v>
      </c>
      <c r="AP283" t="s">
        <v>995</v>
      </c>
      <c r="AQ283" s="286" t="s">
        <v>855</v>
      </c>
      <c r="AR283" s="302"/>
      <c r="AS283" s="304"/>
      <c r="AU283"/>
    </row>
    <row r="284" spans="1:47" ht="21.6" x14ac:dyDescent="0.65">
      <c r="A284" s="285">
        <v>108341</v>
      </c>
      <c r="B284" s="286" t="s">
        <v>61</v>
      </c>
      <c r="C284" t="s">
        <v>995</v>
      </c>
      <c r="D284" t="s">
        <v>995</v>
      </c>
      <c r="E284" t="s">
        <v>995</v>
      </c>
      <c r="F284" t="s">
        <v>995</v>
      </c>
      <c r="G284" t="s">
        <v>995</v>
      </c>
      <c r="H284" t="s">
        <v>995</v>
      </c>
      <c r="I284" t="s">
        <v>995</v>
      </c>
      <c r="J284" t="s">
        <v>995</v>
      </c>
      <c r="K284" t="s">
        <v>995</v>
      </c>
      <c r="L284" t="s">
        <v>995</v>
      </c>
      <c r="M284" t="s">
        <v>995</v>
      </c>
      <c r="N284" t="s">
        <v>995</v>
      </c>
      <c r="O284" t="s">
        <v>995</v>
      </c>
      <c r="P284" t="s">
        <v>995</v>
      </c>
      <c r="Q284" t="s">
        <v>995</v>
      </c>
      <c r="R284" t="s">
        <v>995</v>
      </c>
      <c r="S284" t="s">
        <v>995</v>
      </c>
      <c r="T284" t="s">
        <v>995</v>
      </c>
      <c r="U284" t="s">
        <v>995</v>
      </c>
      <c r="V284" t="s">
        <v>995</v>
      </c>
      <c r="W284" t="s">
        <v>995</v>
      </c>
      <c r="X284" t="s">
        <v>995</v>
      </c>
      <c r="Y284" t="s">
        <v>995</v>
      </c>
      <c r="Z284" t="s">
        <v>995</v>
      </c>
      <c r="AA284" t="s">
        <v>995</v>
      </c>
      <c r="AB284" t="s">
        <v>995</v>
      </c>
      <c r="AC284" t="s">
        <v>995</v>
      </c>
      <c r="AD284" t="s">
        <v>995</v>
      </c>
      <c r="AE284" t="s">
        <v>995</v>
      </c>
      <c r="AF284" t="s">
        <v>995</v>
      </c>
      <c r="AG284" t="s">
        <v>995</v>
      </c>
      <c r="AH284" t="s">
        <v>995</v>
      </c>
      <c r="AI284" t="s">
        <v>995</v>
      </c>
      <c r="AJ284" t="s">
        <v>995</v>
      </c>
      <c r="AK284" t="s">
        <v>995</v>
      </c>
      <c r="AL284" t="s">
        <v>995</v>
      </c>
      <c r="AM284" t="s">
        <v>995</v>
      </c>
      <c r="AN284" t="s">
        <v>995</v>
      </c>
      <c r="AO284" t="s">
        <v>995</v>
      </c>
      <c r="AP284" t="s">
        <v>995</v>
      </c>
      <c r="AQ284" s="288"/>
      <c r="AR284" s="302"/>
      <c r="AS284" s="304"/>
      <c r="AU284"/>
    </row>
    <row r="285" spans="1:47" x14ac:dyDescent="0.3">
      <c r="A285" s="285">
        <v>108343</v>
      </c>
      <c r="B285" s="286" t="s">
        <v>61</v>
      </c>
      <c r="C285" t="s">
        <v>995</v>
      </c>
      <c r="D285" t="s">
        <v>995</v>
      </c>
      <c r="E285" t="s">
        <v>995</v>
      </c>
      <c r="F285" t="s">
        <v>995</v>
      </c>
      <c r="G285" t="s">
        <v>995</v>
      </c>
      <c r="H285" t="s">
        <v>995</v>
      </c>
      <c r="I285" t="s">
        <v>995</v>
      </c>
      <c r="J285" t="s">
        <v>995</v>
      </c>
      <c r="K285" t="s">
        <v>995</v>
      </c>
      <c r="L285" t="s">
        <v>995</v>
      </c>
      <c r="M285" t="s">
        <v>995</v>
      </c>
      <c r="N285" t="s">
        <v>995</v>
      </c>
      <c r="O285" t="s">
        <v>995</v>
      </c>
      <c r="P285" t="s">
        <v>995</v>
      </c>
      <c r="Q285" t="s">
        <v>995</v>
      </c>
      <c r="R285" t="s">
        <v>995</v>
      </c>
      <c r="S285" t="s">
        <v>995</v>
      </c>
      <c r="T285" t="s">
        <v>995</v>
      </c>
      <c r="U285" t="s">
        <v>995</v>
      </c>
      <c r="V285" t="s">
        <v>995</v>
      </c>
      <c r="W285" t="s">
        <v>995</v>
      </c>
      <c r="X285" t="s">
        <v>995</v>
      </c>
      <c r="Y285" t="s">
        <v>995</v>
      </c>
      <c r="Z285" t="s">
        <v>995</v>
      </c>
      <c r="AA285" t="s">
        <v>995</v>
      </c>
      <c r="AB285" t="s">
        <v>995</v>
      </c>
      <c r="AC285" t="s">
        <v>995</v>
      </c>
      <c r="AD285" t="s">
        <v>995</v>
      </c>
      <c r="AE285" t="s">
        <v>995</v>
      </c>
      <c r="AF285" t="s">
        <v>995</v>
      </c>
      <c r="AG285" t="s">
        <v>995</v>
      </c>
      <c r="AH285" t="s">
        <v>995</v>
      </c>
      <c r="AI285" t="s">
        <v>995</v>
      </c>
      <c r="AJ285" t="s">
        <v>995</v>
      </c>
      <c r="AK285" t="s">
        <v>995</v>
      </c>
      <c r="AL285" t="s">
        <v>995</v>
      </c>
      <c r="AM285" t="s">
        <v>995</v>
      </c>
      <c r="AN285" t="s">
        <v>995</v>
      </c>
      <c r="AO285" t="s">
        <v>995</v>
      </c>
      <c r="AP285" t="s">
        <v>995</v>
      </c>
      <c r="AQ285" s="286" t="s">
        <v>855</v>
      </c>
      <c r="AR285" s="302"/>
      <c r="AS285" s="304"/>
      <c r="AU285"/>
    </row>
    <row r="286" spans="1:47" x14ac:dyDescent="0.3">
      <c r="A286" s="285">
        <v>108350</v>
      </c>
      <c r="B286" s="286" t="s">
        <v>61</v>
      </c>
      <c r="C286" t="s">
        <v>995</v>
      </c>
      <c r="D286" t="s">
        <v>995</v>
      </c>
      <c r="E286" t="s">
        <v>995</v>
      </c>
      <c r="F286" t="s">
        <v>995</v>
      </c>
      <c r="G286" t="s">
        <v>995</v>
      </c>
      <c r="H286" t="s">
        <v>995</v>
      </c>
      <c r="I286" t="s">
        <v>995</v>
      </c>
      <c r="J286" t="s">
        <v>995</v>
      </c>
      <c r="K286" t="s">
        <v>995</v>
      </c>
      <c r="L286" t="s">
        <v>995</v>
      </c>
      <c r="M286" t="s">
        <v>995</v>
      </c>
      <c r="N286" t="s">
        <v>995</v>
      </c>
      <c r="O286" t="s">
        <v>995</v>
      </c>
      <c r="P286" t="s">
        <v>995</v>
      </c>
      <c r="Q286" t="s">
        <v>995</v>
      </c>
      <c r="R286" t="s">
        <v>995</v>
      </c>
      <c r="S286" t="s">
        <v>995</v>
      </c>
      <c r="T286" t="s">
        <v>995</v>
      </c>
      <c r="U286" t="s">
        <v>995</v>
      </c>
      <c r="V286" t="s">
        <v>995</v>
      </c>
      <c r="W286" t="s">
        <v>995</v>
      </c>
      <c r="X286" t="s">
        <v>995</v>
      </c>
      <c r="Y286" t="s">
        <v>995</v>
      </c>
      <c r="Z286" t="s">
        <v>995</v>
      </c>
      <c r="AA286" t="s">
        <v>995</v>
      </c>
      <c r="AB286" t="s">
        <v>995</v>
      </c>
      <c r="AC286" t="s">
        <v>995</v>
      </c>
      <c r="AD286" t="s">
        <v>995</v>
      </c>
      <c r="AE286" t="s">
        <v>995</v>
      </c>
      <c r="AF286" t="s">
        <v>995</v>
      </c>
      <c r="AG286" t="s">
        <v>995</v>
      </c>
      <c r="AH286" t="s">
        <v>995</v>
      </c>
      <c r="AI286" t="s">
        <v>995</v>
      </c>
      <c r="AJ286" t="s">
        <v>995</v>
      </c>
      <c r="AK286" t="s">
        <v>995</v>
      </c>
      <c r="AL286" t="s">
        <v>995</v>
      </c>
      <c r="AM286" t="s">
        <v>995</v>
      </c>
      <c r="AN286" t="s">
        <v>995</v>
      </c>
      <c r="AO286" t="s">
        <v>995</v>
      </c>
      <c r="AP286" t="s">
        <v>995</v>
      </c>
      <c r="AQ286" s="286" t="s">
        <v>855</v>
      </c>
      <c r="AR286" s="302"/>
      <c r="AS286" s="304"/>
      <c r="AU286"/>
    </row>
    <row r="287" spans="1:47" x14ac:dyDescent="0.3">
      <c r="A287" s="285">
        <v>108465</v>
      </c>
      <c r="B287" s="286" t="s">
        <v>61</v>
      </c>
      <c r="C287">
        <v>0</v>
      </c>
      <c r="D287">
        <v>0</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s="286" t="s">
        <v>394</v>
      </c>
      <c r="AR287" s="302"/>
      <c r="AS287" s="304"/>
      <c r="AU287"/>
    </row>
    <row r="288" spans="1:47" x14ac:dyDescent="0.3">
      <c r="A288" s="285">
        <v>108498</v>
      </c>
      <c r="B288" s="286" t="s">
        <v>61</v>
      </c>
      <c r="C288" t="s">
        <v>995</v>
      </c>
      <c r="D288" t="s">
        <v>995</v>
      </c>
      <c r="E288" t="s">
        <v>995</v>
      </c>
      <c r="F288" t="s">
        <v>995</v>
      </c>
      <c r="G288" t="s">
        <v>995</v>
      </c>
      <c r="H288" t="s">
        <v>995</v>
      </c>
      <c r="I288" t="s">
        <v>995</v>
      </c>
      <c r="J288" t="s">
        <v>995</v>
      </c>
      <c r="K288" t="s">
        <v>995</v>
      </c>
      <c r="L288" t="s">
        <v>995</v>
      </c>
      <c r="M288" t="s">
        <v>995</v>
      </c>
      <c r="N288" t="s">
        <v>995</v>
      </c>
      <c r="O288" t="s">
        <v>995</v>
      </c>
      <c r="P288" t="s">
        <v>995</v>
      </c>
      <c r="Q288" t="s">
        <v>995</v>
      </c>
      <c r="R288" t="s">
        <v>995</v>
      </c>
      <c r="S288" t="s">
        <v>995</v>
      </c>
      <c r="T288" t="s">
        <v>995</v>
      </c>
      <c r="U288" t="s">
        <v>995</v>
      </c>
      <c r="V288" t="s">
        <v>995</v>
      </c>
      <c r="W288" t="s">
        <v>995</v>
      </c>
      <c r="X288" t="s">
        <v>995</v>
      </c>
      <c r="Y288" t="s">
        <v>995</v>
      </c>
      <c r="Z288" t="s">
        <v>995</v>
      </c>
      <c r="AA288" t="s">
        <v>995</v>
      </c>
      <c r="AB288" t="s">
        <v>995</v>
      </c>
      <c r="AC288" t="s">
        <v>995</v>
      </c>
      <c r="AD288" t="s">
        <v>995</v>
      </c>
      <c r="AE288" t="s">
        <v>995</v>
      </c>
      <c r="AF288" t="s">
        <v>995</v>
      </c>
      <c r="AG288" t="s">
        <v>995</v>
      </c>
      <c r="AH288" t="s">
        <v>995</v>
      </c>
      <c r="AI288" t="s">
        <v>995</v>
      </c>
      <c r="AJ288" t="s">
        <v>995</v>
      </c>
      <c r="AK288" t="s">
        <v>995</v>
      </c>
      <c r="AL288" t="s">
        <v>995</v>
      </c>
      <c r="AM288" t="s">
        <v>995</v>
      </c>
      <c r="AN288" t="s">
        <v>995</v>
      </c>
      <c r="AO288" t="s">
        <v>995</v>
      </c>
      <c r="AP288" t="s">
        <v>995</v>
      </c>
      <c r="AQ288" s="286" t="s">
        <v>855</v>
      </c>
      <c r="AR288" s="302"/>
      <c r="AS288" s="304"/>
      <c r="AU288"/>
    </row>
    <row r="289" spans="1:47" x14ac:dyDescent="0.3">
      <c r="A289" s="285">
        <v>108500</v>
      </c>
      <c r="B289" s="286" t="s">
        <v>538</v>
      </c>
      <c r="C289" t="s">
        <v>995</v>
      </c>
      <c r="D289" t="s">
        <v>995</v>
      </c>
      <c r="E289" t="s">
        <v>995</v>
      </c>
      <c r="F289" t="s">
        <v>995</v>
      </c>
      <c r="G289" t="s">
        <v>995</v>
      </c>
      <c r="H289" t="s">
        <v>995</v>
      </c>
      <c r="I289" t="s">
        <v>995</v>
      </c>
      <c r="J289" t="s">
        <v>995</v>
      </c>
      <c r="K289" t="s">
        <v>995</v>
      </c>
      <c r="L289" t="s">
        <v>995</v>
      </c>
      <c r="M289" t="s">
        <v>995</v>
      </c>
      <c r="N289" t="s">
        <v>995</v>
      </c>
      <c r="O289" t="s">
        <v>995</v>
      </c>
      <c r="P289" t="s">
        <v>995</v>
      </c>
      <c r="Q289" t="s">
        <v>995</v>
      </c>
      <c r="R289" t="s">
        <v>995</v>
      </c>
      <c r="S289" t="s">
        <v>995</v>
      </c>
      <c r="T289" t="s">
        <v>995</v>
      </c>
      <c r="U289" t="s">
        <v>995</v>
      </c>
      <c r="V289" t="s">
        <v>995</v>
      </c>
      <c r="W289" t="s">
        <v>995</v>
      </c>
      <c r="X289" t="s">
        <v>995</v>
      </c>
      <c r="Y289" t="s">
        <v>995</v>
      </c>
      <c r="Z289" t="s">
        <v>995</v>
      </c>
      <c r="AA289" t="s">
        <v>995</v>
      </c>
      <c r="AB289" t="s">
        <v>995</v>
      </c>
      <c r="AC289" t="s">
        <v>995</v>
      </c>
      <c r="AD289" t="s">
        <v>995</v>
      </c>
      <c r="AE289" t="s">
        <v>995</v>
      </c>
      <c r="AF289" t="s">
        <v>995</v>
      </c>
      <c r="AG289" t="s">
        <v>995</v>
      </c>
      <c r="AH289" t="s">
        <v>995</v>
      </c>
      <c r="AI289" t="s">
        <v>995</v>
      </c>
      <c r="AJ289" t="s">
        <v>995</v>
      </c>
      <c r="AK289" t="s">
        <v>995</v>
      </c>
      <c r="AL289" t="s">
        <v>995</v>
      </c>
      <c r="AM289" t="s">
        <v>995</v>
      </c>
      <c r="AN289" t="s">
        <v>995</v>
      </c>
      <c r="AO289" t="s">
        <v>995</v>
      </c>
      <c r="AP289" t="s">
        <v>995</v>
      </c>
      <c r="AQ289" s="286" t="s">
        <v>855</v>
      </c>
      <c r="AR289" s="302"/>
      <c r="AS289" s="304"/>
      <c r="AU289"/>
    </row>
    <row r="290" spans="1:47" ht="21.6" x14ac:dyDescent="0.3">
      <c r="A290" s="285">
        <v>108525</v>
      </c>
      <c r="B290" s="286" t="s">
        <v>61</v>
      </c>
      <c r="C290" t="s">
        <v>224</v>
      </c>
      <c r="D290" t="s">
        <v>224</v>
      </c>
      <c r="E290" t="s">
        <v>224</v>
      </c>
      <c r="F290" t="s">
        <v>225</v>
      </c>
      <c r="G290" t="s">
        <v>224</v>
      </c>
      <c r="H290" t="s">
        <v>224</v>
      </c>
      <c r="I290" t="s">
        <v>224</v>
      </c>
      <c r="J290" t="s">
        <v>226</v>
      </c>
      <c r="K290" t="s">
        <v>224</v>
      </c>
      <c r="L290" t="s">
        <v>224</v>
      </c>
      <c r="M290" t="s">
        <v>224</v>
      </c>
      <c r="N290" t="s">
        <v>224</v>
      </c>
      <c r="O290" t="s">
        <v>224</v>
      </c>
      <c r="P290" t="s">
        <v>224</v>
      </c>
      <c r="Q290" t="s">
        <v>224</v>
      </c>
      <c r="R290" t="s">
        <v>7215</v>
      </c>
      <c r="S290" t="s">
        <v>7215</v>
      </c>
      <c r="T290" t="s">
        <v>225</v>
      </c>
      <c r="U290" t="s">
        <v>225</v>
      </c>
      <c r="V290" t="s">
        <v>224</v>
      </c>
      <c r="W290" t="s">
        <v>224</v>
      </c>
      <c r="X290" t="s">
        <v>224</v>
      </c>
      <c r="Y290" t="s">
        <v>224</v>
      </c>
      <c r="Z290" t="s">
        <v>226</v>
      </c>
      <c r="AA290" t="s">
        <v>226</v>
      </c>
      <c r="AB290" t="s">
        <v>225</v>
      </c>
      <c r="AC290" t="s">
        <v>224</v>
      </c>
      <c r="AD290" t="s">
        <v>224</v>
      </c>
      <c r="AE290" t="s">
        <v>226</v>
      </c>
      <c r="AF290" t="s">
        <v>224</v>
      </c>
      <c r="AG290" t="s">
        <v>224</v>
      </c>
      <c r="AH290" t="s">
        <v>995</v>
      </c>
      <c r="AI290" t="s">
        <v>995</v>
      </c>
      <c r="AJ290" t="s">
        <v>995</v>
      </c>
      <c r="AK290" t="s">
        <v>995</v>
      </c>
      <c r="AL290" t="s">
        <v>226</v>
      </c>
      <c r="AM290" t="s">
        <v>225</v>
      </c>
      <c r="AN290" t="s">
        <v>224</v>
      </c>
      <c r="AO290" t="s">
        <v>225</v>
      </c>
      <c r="AP290" t="s">
        <v>226</v>
      </c>
      <c r="AQ290" s="286" t="s">
        <v>394</v>
      </c>
      <c r="AR290" s="295"/>
      <c r="AS290" s="235"/>
    </row>
    <row r="291" spans="1:47" x14ac:dyDescent="0.3">
      <c r="A291" s="285">
        <v>108694</v>
      </c>
      <c r="B291" s="286" t="s">
        <v>61</v>
      </c>
      <c r="C291" t="s">
        <v>995</v>
      </c>
      <c r="D291" t="s">
        <v>995</v>
      </c>
      <c r="E291" t="s">
        <v>995</v>
      </c>
      <c r="F291" t="s">
        <v>995</v>
      </c>
      <c r="G291" t="s">
        <v>995</v>
      </c>
      <c r="H291" t="s">
        <v>995</v>
      </c>
      <c r="I291" t="s">
        <v>995</v>
      </c>
      <c r="J291" t="s">
        <v>995</v>
      </c>
      <c r="K291" t="s">
        <v>995</v>
      </c>
      <c r="L291" t="s">
        <v>995</v>
      </c>
      <c r="M291" t="s">
        <v>995</v>
      </c>
      <c r="N291" t="s">
        <v>995</v>
      </c>
      <c r="O291" t="s">
        <v>995</v>
      </c>
      <c r="P291" t="s">
        <v>995</v>
      </c>
      <c r="Q291" t="s">
        <v>995</v>
      </c>
      <c r="R291" t="s">
        <v>995</v>
      </c>
      <c r="S291" t="s">
        <v>995</v>
      </c>
      <c r="T291" t="s">
        <v>995</v>
      </c>
      <c r="U291" t="s">
        <v>995</v>
      </c>
      <c r="V291" t="s">
        <v>995</v>
      </c>
      <c r="W291" t="s">
        <v>995</v>
      </c>
      <c r="X291" t="s">
        <v>995</v>
      </c>
      <c r="Y291" t="s">
        <v>995</v>
      </c>
      <c r="Z291" t="s">
        <v>995</v>
      </c>
      <c r="AA291" t="s">
        <v>995</v>
      </c>
      <c r="AB291" t="s">
        <v>995</v>
      </c>
      <c r="AC291" t="s">
        <v>995</v>
      </c>
      <c r="AD291" t="s">
        <v>995</v>
      </c>
      <c r="AE291" t="s">
        <v>995</v>
      </c>
      <c r="AF291" t="s">
        <v>995</v>
      </c>
      <c r="AG291" t="s">
        <v>995</v>
      </c>
      <c r="AH291" t="s">
        <v>995</v>
      </c>
      <c r="AI291" t="s">
        <v>995</v>
      </c>
      <c r="AJ291" t="s">
        <v>995</v>
      </c>
      <c r="AK291" t="s">
        <v>995</v>
      </c>
      <c r="AL291" t="s">
        <v>995</v>
      </c>
      <c r="AM291" t="s">
        <v>995</v>
      </c>
      <c r="AN291" t="s">
        <v>995</v>
      </c>
      <c r="AO291" t="s">
        <v>995</v>
      </c>
      <c r="AP291" t="s">
        <v>995</v>
      </c>
      <c r="AQ291" s="286" t="s">
        <v>855</v>
      </c>
      <c r="AR291" s="302"/>
      <c r="AS291" s="304"/>
      <c r="AU291"/>
    </row>
    <row r="292" spans="1:47" x14ac:dyDescent="0.3">
      <c r="A292" s="285">
        <v>108711</v>
      </c>
      <c r="B292" s="286" t="s">
        <v>61</v>
      </c>
      <c r="C292" t="s">
        <v>995</v>
      </c>
      <c r="D292" t="s">
        <v>995</v>
      </c>
      <c r="E292" t="s">
        <v>995</v>
      </c>
      <c r="F292" t="s">
        <v>995</v>
      </c>
      <c r="G292" t="s">
        <v>995</v>
      </c>
      <c r="H292" t="s">
        <v>995</v>
      </c>
      <c r="I292" t="s">
        <v>995</v>
      </c>
      <c r="J292" t="s">
        <v>995</v>
      </c>
      <c r="K292" t="s">
        <v>995</v>
      </c>
      <c r="L292" t="s">
        <v>995</v>
      </c>
      <c r="M292" t="s">
        <v>995</v>
      </c>
      <c r="N292" t="s">
        <v>995</v>
      </c>
      <c r="O292" t="s">
        <v>995</v>
      </c>
      <c r="P292" t="s">
        <v>995</v>
      </c>
      <c r="Q292" t="s">
        <v>995</v>
      </c>
      <c r="R292" t="s">
        <v>995</v>
      </c>
      <c r="S292" t="s">
        <v>995</v>
      </c>
      <c r="T292" t="s">
        <v>995</v>
      </c>
      <c r="U292" t="s">
        <v>995</v>
      </c>
      <c r="V292" t="s">
        <v>995</v>
      </c>
      <c r="W292" t="s">
        <v>995</v>
      </c>
      <c r="X292" t="s">
        <v>995</v>
      </c>
      <c r="Y292" t="s">
        <v>995</v>
      </c>
      <c r="Z292" t="s">
        <v>995</v>
      </c>
      <c r="AA292" t="s">
        <v>995</v>
      </c>
      <c r="AB292" t="s">
        <v>995</v>
      </c>
      <c r="AC292" t="s">
        <v>995</v>
      </c>
      <c r="AD292" t="s">
        <v>995</v>
      </c>
      <c r="AE292" t="s">
        <v>995</v>
      </c>
      <c r="AF292" t="s">
        <v>995</v>
      </c>
      <c r="AG292" t="s">
        <v>995</v>
      </c>
      <c r="AH292" t="s">
        <v>995</v>
      </c>
      <c r="AI292" t="s">
        <v>995</v>
      </c>
      <c r="AJ292" t="s">
        <v>995</v>
      </c>
      <c r="AK292" t="s">
        <v>995</v>
      </c>
      <c r="AL292" t="s">
        <v>995</v>
      </c>
      <c r="AM292" t="s">
        <v>995</v>
      </c>
      <c r="AN292" t="s">
        <v>995</v>
      </c>
      <c r="AO292" t="s">
        <v>995</v>
      </c>
      <c r="AP292" t="s">
        <v>995</v>
      </c>
      <c r="AQ292" s="286" t="s">
        <v>855</v>
      </c>
      <c r="AR292" s="302"/>
      <c r="AS292" s="304"/>
      <c r="AU292"/>
    </row>
    <row r="293" spans="1:47" x14ac:dyDescent="0.3">
      <c r="A293" s="285">
        <v>108735</v>
      </c>
      <c r="B293" s="286" t="s">
        <v>61</v>
      </c>
      <c r="C293" t="s">
        <v>995</v>
      </c>
      <c r="D293" t="s">
        <v>995</v>
      </c>
      <c r="E293" t="s">
        <v>995</v>
      </c>
      <c r="F293" t="s">
        <v>995</v>
      </c>
      <c r="G293" t="s">
        <v>995</v>
      </c>
      <c r="H293" t="s">
        <v>995</v>
      </c>
      <c r="I293" t="s">
        <v>995</v>
      </c>
      <c r="J293" t="s">
        <v>995</v>
      </c>
      <c r="K293" t="s">
        <v>995</v>
      </c>
      <c r="L293" t="s">
        <v>995</v>
      </c>
      <c r="M293" t="s">
        <v>995</v>
      </c>
      <c r="N293" t="s">
        <v>995</v>
      </c>
      <c r="O293" t="s">
        <v>995</v>
      </c>
      <c r="P293" t="s">
        <v>995</v>
      </c>
      <c r="Q293" t="s">
        <v>995</v>
      </c>
      <c r="R293" t="s">
        <v>995</v>
      </c>
      <c r="S293" t="s">
        <v>995</v>
      </c>
      <c r="T293" t="s">
        <v>995</v>
      </c>
      <c r="U293" t="s">
        <v>995</v>
      </c>
      <c r="V293" t="s">
        <v>995</v>
      </c>
      <c r="W293" t="s">
        <v>995</v>
      </c>
      <c r="X293" t="s">
        <v>995</v>
      </c>
      <c r="Y293" t="s">
        <v>995</v>
      </c>
      <c r="Z293" t="s">
        <v>995</v>
      </c>
      <c r="AA293" t="s">
        <v>995</v>
      </c>
      <c r="AB293" t="s">
        <v>995</v>
      </c>
      <c r="AC293" t="s">
        <v>995</v>
      </c>
      <c r="AD293" t="s">
        <v>995</v>
      </c>
      <c r="AE293" t="s">
        <v>995</v>
      </c>
      <c r="AF293" t="s">
        <v>995</v>
      </c>
      <c r="AG293" t="s">
        <v>995</v>
      </c>
      <c r="AH293" t="s">
        <v>995</v>
      </c>
      <c r="AI293" t="s">
        <v>995</v>
      </c>
      <c r="AJ293" t="s">
        <v>995</v>
      </c>
      <c r="AK293" t="s">
        <v>995</v>
      </c>
      <c r="AL293" t="s">
        <v>995</v>
      </c>
      <c r="AM293" t="s">
        <v>995</v>
      </c>
      <c r="AN293" t="s">
        <v>995</v>
      </c>
      <c r="AO293" t="s">
        <v>995</v>
      </c>
      <c r="AP293" t="s">
        <v>995</v>
      </c>
      <c r="AQ293" s="286" t="s">
        <v>855</v>
      </c>
      <c r="AR293" s="302"/>
      <c r="AS293" s="304"/>
      <c r="AU293"/>
    </row>
    <row r="294" spans="1:47" x14ac:dyDescent="0.3">
      <c r="A294" s="285">
        <v>108745</v>
      </c>
      <c r="B294" s="286" t="s">
        <v>61</v>
      </c>
      <c r="C294" t="s">
        <v>995</v>
      </c>
      <c r="D294" t="s">
        <v>995</v>
      </c>
      <c r="E294" t="s">
        <v>995</v>
      </c>
      <c r="F294" t="s">
        <v>995</v>
      </c>
      <c r="G294" t="s">
        <v>995</v>
      </c>
      <c r="H294" t="s">
        <v>995</v>
      </c>
      <c r="I294" t="s">
        <v>995</v>
      </c>
      <c r="J294" t="s">
        <v>995</v>
      </c>
      <c r="K294" t="s">
        <v>995</v>
      </c>
      <c r="L294" t="s">
        <v>995</v>
      </c>
      <c r="M294" t="s">
        <v>995</v>
      </c>
      <c r="N294" t="s">
        <v>995</v>
      </c>
      <c r="O294" t="s">
        <v>995</v>
      </c>
      <c r="P294" t="s">
        <v>995</v>
      </c>
      <c r="Q294" t="s">
        <v>995</v>
      </c>
      <c r="R294" t="s">
        <v>995</v>
      </c>
      <c r="S294" t="s">
        <v>995</v>
      </c>
      <c r="T294" t="s">
        <v>995</v>
      </c>
      <c r="U294" t="s">
        <v>995</v>
      </c>
      <c r="V294" t="s">
        <v>995</v>
      </c>
      <c r="W294" t="s">
        <v>995</v>
      </c>
      <c r="X294" t="s">
        <v>995</v>
      </c>
      <c r="Y294" t="s">
        <v>995</v>
      </c>
      <c r="Z294" t="s">
        <v>995</v>
      </c>
      <c r="AA294" t="s">
        <v>995</v>
      </c>
      <c r="AB294" t="s">
        <v>995</v>
      </c>
      <c r="AC294" t="s">
        <v>995</v>
      </c>
      <c r="AD294" t="s">
        <v>995</v>
      </c>
      <c r="AE294" t="s">
        <v>995</v>
      </c>
      <c r="AF294" t="s">
        <v>995</v>
      </c>
      <c r="AG294" t="s">
        <v>995</v>
      </c>
      <c r="AH294" t="s">
        <v>995</v>
      </c>
      <c r="AI294" t="s">
        <v>995</v>
      </c>
      <c r="AJ294" t="s">
        <v>995</v>
      </c>
      <c r="AK294" t="s">
        <v>995</v>
      </c>
      <c r="AL294" t="s">
        <v>995</v>
      </c>
      <c r="AM294" t="s">
        <v>995</v>
      </c>
      <c r="AN294" t="s">
        <v>995</v>
      </c>
      <c r="AO294" t="s">
        <v>995</v>
      </c>
      <c r="AP294" t="s">
        <v>995</v>
      </c>
      <c r="AQ294" s="286" t="s">
        <v>855</v>
      </c>
      <c r="AR294" s="302"/>
      <c r="AS294" s="304"/>
      <c r="AU294"/>
    </row>
    <row r="295" spans="1:47" x14ac:dyDescent="0.3">
      <c r="A295" s="285">
        <v>108767</v>
      </c>
      <c r="B295" s="286" t="s">
        <v>61</v>
      </c>
      <c r="C295" t="s">
        <v>995</v>
      </c>
      <c r="D295" t="s">
        <v>995</v>
      </c>
      <c r="E295" t="s">
        <v>995</v>
      </c>
      <c r="F295" t="s">
        <v>995</v>
      </c>
      <c r="G295" t="s">
        <v>995</v>
      </c>
      <c r="H295" t="s">
        <v>995</v>
      </c>
      <c r="I295" t="s">
        <v>995</v>
      </c>
      <c r="J295" t="s">
        <v>995</v>
      </c>
      <c r="K295" t="s">
        <v>995</v>
      </c>
      <c r="L295" t="s">
        <v>995</v>
      </c>
      <c r="M295" t="s">
        <v>995</v>
      </c>
      <c r="N295" t="s">
        <v>995</v>
      </c>
      <c r="O295" t="s">
        <v>995</v>
      </c>
      <c r="P295" t="s">
        <v>995</v>
      </c>
      <c r="Q295" t="s">
        <v>995</v>
      </c>
      <c r="R295" t="s">
        <v>995</v>
      </c>
      <c r="S295" t="s">
        <v>995</v>
      </c>
      <c r="T295" t="s">
        <v>995</v>
      </c>
      <c r="U295" t="s">
        <v>995</v>
      </c>
      <c r="V295" t="s">
        <v>995</v>
      </c>
      <c r="W295" t="s">
        <v>995</v>
      </c>
      <c r="X295" t="s">
        <v>995</v>
      </c>
      <c r="Y295" t="s">
        <v>995</v>
      </c>
      <c r="Z295" t="s">
        <v>995</v>
      </c>
      <c r="AA295" t="s">
        <v>995</v>
      </c>
      <c r="AB295" t="s">
        <v>995</v>
      </c>
      <c r="AC295" t="s">
        <v>995</v>
      </c>
      <c r="AD295" t="s">
        <v>995</v>
      </c>
      <c r="AE295" t="s">
        <v>995</v>
      </c>
      <c r="AF295" t="s">
        <v>995</v>
      </c>
      <c r="AG295" t="s">
        <v>995</v>
      </c>
      <c r="AH295" t="s">
        <v>995</v>
      </c>
      <c r="AI295" t="s">
        <v>995</v>
      </c>
      <c r="AJ295" t="s">
        <v>995</v>
      </c>
      <c r="AK295" t="s">
        <v>995</v>
      </c>
      <c r="AL295" t="s">
        <v>995</v>
      </c>
      <c r="AM295" t="s">
        <v>995</v>
      </c>
      <c r="AN295" t="s">
        <v>995</v>
      </c>
      <c r="AO295" t="s">
        <v>995</v>
      </c>
      <c r="AP295" t="s">
        <v>995</v>
      </c>
      <c r="AQ295" s="286" t="s">
        <v>855</v>
      </c>
      <c r="AR295" s="302"/>
      <c r="AS295" s="304"/>
      <c r="AU295"/>
    </row>
    <row r="296" spans="1:47" ht="21.6" x14ac:dyDescent="0.3">
      <c r="A296" s="285">
        <v>108775</v>
      </c>
      <c r="B296" s="286" t="s">
        <v>61</v>
      </c>
      <c r="C296" t="s">
        <v>995</v>
      </c>
      <c r="D296" t="s">
        <v>995</v>
      </c>
      <c r="E296" t="s">
        <v>995</v>
      </c>
      <c r="F296" t="s">
        <v>995</v>
      </c>
      <c r="G296" t="s">
        <v>995</v>
      </c>
      <c r="H296" t="s">
        <v>995</v>
      </c>
      <c r="I296" t="s">
        <v>995</v>
      </c>
      <c r="J296" t="s">
        <v>995</v>
      </c>
      <c r="K296" t="s">
        <v>995</v>
      </c>
      <c r="L296" t="s">
        <v>995</v>
      </c>
      <c r="M296" t="s">
        <v>995</v>
      </c>
      <c r="N296" t="s">
        <v>995</v>
      </c>
      <c r="O296" t="s">
        <v>995</v>
      </c>
      <c r="P296" t="s">
        <v>995</v>
      </c>
      <c r="Q296" t="s">
        <v>995</v>
      </c>
      <c r="R296" t="s">
        <v>995</v>
      </c>
      <c r="S296" t="s">
        <v>995</v>
      </c>
      <c r="T296" t="s">
        <v>995</v>
      </c>
      <c r="U296" t="s">
        <v>995</v>
      </c>
      <c r="V296" t="s">
        <v>995</v>
      </c>
      <c r="W296" t="s">
        <v>995</v>
      </c>
      <c r="X296" t="s">
        <v>995</v>
      </c>
      <c r="Y296" t="s">
        <v>995</v>
      </c>
      <c r="Z296" t="s">
        <v>995</v>
      </c>
      <c r="AA296" t="s">
        <v>995</v>
      </c>
      <c r="AB296" t="s">
        <v>995</v>
      </c>
      <c r="AC296" t="s">
        <v>995</v>
      </c>
      <c r="AD296" t="s">
        <v>995</v>
      </c>
      <c r="AE296" t="s">
        <v>995</v>
      </c>
      <c r="AF296" t="s">
        <v>995</v>
      </c>
      <c r="AG296" t="s">
        <v>995</v>
      </c>
      <c r="AH296" t="s">
        <v>995</v>
      </c>
      <c r="AI296" t="s">
        <v>995</v>
      </c>
      <c r="AJ296" t="s">
        <v>995</v>
      </c>
      <c r="AK296" t="s">
        <v>995</v>
      </c>
      <c r="AL296" t="s">
        <v>995</v>
      </c>
      <c r="AM296" t="s">
        <v>995</v>
      </c>
      <c r="AN296" t="s">
        <v>995</v>
      </c>
      <c r="AO296" t="s">
        <v>995</v>
      </c>
      <c r="AP296" t="s">
        <v>995</v>
      </c>
      <c r="AQ296" s="286" t="s">
        <v>855</v>
      </c>
      <c r="AR296" s="295"/>
      <c r="AS296" s="235"/>
    </row>
    <row r="297" spans="1:47" x14ac:dyDescent="0.3">
      <c r="A297" s="285">
        <v>108814</v>
      </c>
      <c r="B297" s="286" t="s">
        <v>61</v>
      </c>
      <c r="C297" t="s">
        <v>995</v>
      </c>
      <c r="D297" t="s">
        <v>995</v>
      </c>
      <c r="E297" t="s">
        <v>995</v>
      </c>
      <c r="F297" t="s">
        <v>995</v>
      </c>
      <c r="G297" t="s">
        <v>995</v>
      </c>
      <c r="H297" t="s">
        <v>995</v>
      </c>
      <c r="I297" t="s">
        <v>995</v>
      </c>
      <c r="J297" t="s">
        <v>995</v>
      </c>
      <c r="K297" t="s">
        <v>995</v>
      </c>
      <c r="L297" t="s">
        <v>995</v>
      </c>
      <c r="M297" t="s">
        <v>995</v>
      </c>
      <c r="N297" t="s">
        <v>995</v>
      </c>
      <c r="O297" t="s">
        <v>995</v>
      </c>
      <c r="P297" t="s">
        <v>995</v>
      </c>
      <c r="Q297" t="s">
        <v>995</v>
      </c>
      <c r="R297" t="s">
        <v>995</v>
      </c>
      <c r="S297" t="s">
        <v>995</v>
      </c>
      <c r="T297" t="s">
        <v>995</v>
      </c>
      <c r="U297" t="s">
        <v>995</v>
      </c>
      <c r="V297" t="s">
        <v>995</v>
      </c>
      <c r="W297" t="s">
        <v>995</v>
      </c>
      <c r="X297" t="s">
        <v>995</v>
      </c>
      <c r="Y297" t="s">
        <v>995</v>
      </c>
      <c r="Z297" t="s">
        <v>995</v>
      </c>
      <c r="AA297" t="s">
        <v>995</v>
      </c>
      <c r="AB297" t="s">
        <v>995</v>
      </c>
      <c r="AC297" t="s">
        <v>995</v>
      </c>
      <c r="AD297" t="s">
        <v>995</v>
      </c>
      <c r="AE297" t="s">
        <v>995</v>
      </c>
      <c r="AF297" t="s">
        <v>995</v>
      </c>
      <c r="AG297" t="s">
        <v>995</v>
      </c>
      <c r="AH297" t="s">
        <v>995</v>
      </c>
      <c r="AI297" t="s">
        <v>995</v>
      </c>
      <c r="AJ297" t="s">
        <v>995</v>
      </c>
      <c r="AK297" t="s">
        <v>995</v>
      </c>
      <c r="AL297" t="s">
        <v>995</v>
      </c>
      <c r="AM297" t="s">
        <v>995</v>
      </c>
      <c r="AN297" t="s">
        <v>995</v>
      </c>
      <c r="AO297" t="s">
        <v>995</v>
      </c>
      <c r="AP297" t="s">
        <v>995</v>
      </c>
      <c r="AQ297" s="289"/>
      <c r="AR297" s="302"/>
      <c r="AS297" s="304"/>
      <c r="AU297"/>
    </row>
    <row r="298" spans="1:47" ht="21.6" x14ac:dyDescent="0.65">
      <c r="A298" s="285">
        <v>108907</v>
      </c>
      <c r="B298" s="286" t="s">
        <v>61</v>
      </c>
      <c r="C298" t="s">
        <v>995</v>
      </c>
      <c r="D298" t="s">
        <v>995</v>
      </c>
      <c r="E298" t="s">
        <v>995</v>
      </c>
      <c r="F298" t="s">
        <v>995</v>
      </c>
      <c r="G298" t="s">
        <v>995</v>
      </c>
      <c r="H298" t="s">
        <v>995</v>
      </c>
      <c r="I298" t="s">
        <v>995</v>
      </c>
      <c r="J298" t="s">
        <v>995</v>
      </c>
      <c r="K298" t="s">
        <v>995</v>
      </c>
      <c r="L298" t="s">
        <v>995</v>
      </c>
      <c r="M298" t="s">
        <v>995</v>
      </c>
      <c r="N298" t="s">
        <v>995</v>
      </c>
      <c r="O298" t="s">
        <v>995</v>
      </c>
      <c r="P298" t="s">
        <v>995</v>
      </c>
      <c r="Q298" t="s">
        <v>995</v>
      </c>
      <c r="R298" t="s">
        <v>995</v>
      </c>
      <c r="S298" t="s">
        <v>995</v>
      </c>
      <c r="T298" t="s">
        <v>995</v>
      </c>
      <c r="U298" t="s">
        <v>995</v>
      </c>
      <c r="V298" t="s">
        <v>995</v>
      </c>
      <c r="W298" t="s">
        <v>995</v>
      </c>
      <c r="X298" t="s">
        <v>995</v>
      </c>
      <c r="Y298" t="s">
        <v>995</v>
      </c>
      <c r="Z298" t="s">
        <v>995</v>
      </c>
      <c r="AA298" t="s">
        <v>995</v>
      </c>
      <c r="AB298" t="s">
        <v>995</v>
      </c>
      <c r="AC298" t="s">
        <v>995</v>
      </c>
      <c r="AD298" t="s">
        <v>995</v>
      </c>
      <c r="AE298" t="s">
        <v>995</v>
      </c>
      <c r="AF298" t="s">
        <v>995</v>
      </c>
      <c r="AG298" t="s">
        <v>995</v>
      </c>
      <c r="AH298" t="s">
        <v>995</v>
      </c>
      <c r="AI298" t="s">
        <v>995</v>
      </c>
      <c r="AJ298" t="s">
        <v>995</v>
      </c>
      <c r="AK298" t="s">
        <v>995</v>
      </c>
      <c r="AL298" t="s">
        <v>995</v>
      </c>
      <c r="AM298" t="s">
        <v>995</v>
      </c>
      <c r="AN298" t="s">
        <v>995</v>
      </c>
      <c r="AO298" t="s">
        <v>995</v>
      </c>
      <c r="AP298" t="s">
        <v>995</v>
      </c>
      <c r="AQ298" s="288"/>
      <c r="AR298" s="302"/>
      <c r="AS298" s="304"/>
      <c r="AU298"/>
    </row>
    <row r="299" spans="1:47" ht="21.6" x14ac:dyDescent="0.65">
      <c r="A299" s="285">
        <v>108922</v>
      </c>
      <c r="B299" s="286" t="s">
        <v>538</v>
      </c>
      <c r="C299" t="s">
        <v>995</v>
      </c>
      <c r="D299" t="s">
        <v>995</v>
      </c>
      <c r="E299" t="s">
        <v>995</v>
      </c>
      <c r="F299" t="s">
        <v>995</v>
      </c>
      <c r="G299" t="s">
        <v>995</v>
      </c>
      <c r="H299" t="s">
        <v>995</v>
      </c>
      <c r="I299" t="s">
        <v>995</v>
      </c>
      <c r="J299" t="s">
        <v>995</v>
      </c>
      <c r="K299" t="s">
        <v>995</v>
      </c>
      <c r="L299" t="s">
        <v>995</v>
      </c>
      <c r="M299" t="s">
        <v>995</v>
      </c>
      <c r="N299" t="s">
        <v>995</v>
      </c>
      <c r="O299" t="s">
        <v>995</v>
      </c>
      <c r="P299" t="s">
        <v>995</v>
      </c>
      <c r="Q299" t="s">
        <v>995</v>
      </c>
      <c r="R299" t="s">
        <v>995</v>
      </c>
      <c r="S299" t="s">
        <v>995</v>
      </c>
      <c r="T299" t="s">
        <v>995</v>
      </c>
      <c r="U299" t="s">
        <v>995</v>
      </c>
      <c r="V299" t="s">
        <v>995</v>
      </c>
      <c r="W299" t="s">
        <v>995</v>
      </c>
      <c r="X299" t="s">
        <v>995</v>
      </c>
      <c r="Y299" t="s">
        <v>995</v>
      </c>
      <c r="Z299" t="s">
        <v>995</v>
      </c>
      <c r="AA299" t="s">
        <v>995</v>
      </c>
      <c r="AB299" t="s">
        <v>995</v>
      </c>
      <c r="AC299" t="s">
        <v>995</v>
      </c>
      <c r="AD299" t="s">
        <v>995</v>
      </c>
      <c r="AE299" t="s">
        <v>995</v>
      </c>
      <c r="AF299" t="s">
        <v>995</v>
      </c>
      <c r="AG299" t="s">
        <v>995</v>
      </c>
      <c r="AH299" t="s">
        <v>995</v>
      </c>
      <c r="AI299" t="s">
        <v>995</v>
      </c>
      <c r="AJ299" t="s">
        <v>995</v>
      </c>
      <c r="AK299" t="s">
        <v>995</v>
      </c>
      <c r="AL299" t="s">
        <v>995</v>
      </c>
      <c r="AM299" t="s">
        <v>995</v>
      </c>
      <c r="AN299" t="s">
        <v>995</v>
      </c>
      <c r="AO299" t="s">
        <v>995</v>
      </c>
      <c r="AP299" t="s">
        <v>995</v>
      </c>
      <c r="AQ299" s="288"/>
      <c r="AR299" s="302"/>
      <c r="AS299" s="304"/>
      <c r="AU299"/>
    </row>
    <row r="300" spans="1:47" x14ac:dyDescent="0.3">
      <c r="A300" s="285">
        <v>108924</v>
      </c>
      <c r="B300" s="286" t="s">
        <v>61</v>
      </c>
      <c r="C300" t="s">
        <v>995</v>
      </c>
      <c r="D300" t="s">
        <v>995</v>
      </c>
      <c r="E300" t="s">
        <v>995</v>
      </c>
      <c r="F300" t="s">
        <v>995</v>
      </c>
      <c r="G300" t="s">
        <v>995</v>
      </c>
      <c r="H300" t="s">
        <v>995</v>
      </c>
      <c r="I300" t="s">
        <v>995</v>
      </c>
      <c r="J300" t="s">
        <v>995</v>
      </c>
      <c r="K300" t="s">
        <v>995</v>
      </c>
      <c r="L300" t="s">
        <v>995</v>
      </c>
      <c r="M300" t="s">
        <v>995</v>
      </c>
      <c r="N300" t="s">
        <v>995</v>
      </c>
      <c r="O300" t="s">
        <v>995</v>
      </c>
      <c r="P300" t="s">
        <v>995</v>
      </c>
      <c r="Q300" t="s">
        <v>995</v>
      </c>
      <c r="R300" t="s">
        <v>995</v>
      </c>
      <c r="S300" t="s">
        <v>995</v>
      </c>
      <c r="T300" t="s">
        <v>995</v>
      </c>
      <c r="U300" t="s">
        <v>995</v>
      </c>
      <c r="V300" t="s">
        <v>995</v>
      </c>
      <c r="W300" t="s">
        <v>995</v>
      </c>
      <c r="X300" t="s">
        <v>995</v>
      </c>
      <c r="Y300" t="s">
        <v>995</v>
      </c>
      <c r="Z300" t="s">
        <v>995</v>
      </c>
      <c r="AA300" t="s">
        <v>995</v>
      </c>
      <c r="AB300" t="s">
        <v>995</v>
      </c>
      <c r="AC300" t="s">
        <v>995</v>
      </c>
      <c r="AD300" t="s">
        <v>995</v>
      </c>
      <c r="AE300" t="s">
        <v>995</v>
      </c>
      <c r="AF300" t="s">
        <v>995</v>
      </c>
      <c r="AG300" t="s">
        <v>995</v>
      </c>
      <c r="AH300" t="s">
        <v>995</v>
      </c>
      <c r="AI300" t="s">
        <v>995</v>
      </c>
      <c r="AJ300" t="s">
        <v>995</v>
      </c>
      <c r="AK300" t="s">
        <v>995</v>
      </c>
      <c r="AL300" t="s">
        <v>995</v>
      </c>
      <c r="AM300" t="s">
        <v>995</v>
      </c>
      <c r="AN300" t="s">
        <v>995</v>
      </c>
      <c r="AO300" t="s">
        <v>995</v>
      </c>
      <c r="AP300" t="s">
        <v>995</v>
      </c>
      <c r="AQ300" s="286" t="s">
        <v>855</v>
      </c>
      <c r="AR300" s="302"/>
      <c r="AS300" s="304"/>
      <c r="AU300"/>
    </row>
    <row r="301" spans="1:47" x14ac:dyDescent="0.3">
      <c r="A301" s="285">
        <v>108926</v>
      </c>
      <c r="B301" s="286" t="s">
        <v>61</v>
      </c>
      <c r="C301" t="s">
        <v>995</v>
      </c>
      <c r="D301" t="s">
        <v>995</v>
      </c>
      <c r="E301" t="s">
        <v>995</v>
      </c>
      <c r="F301" t="s">
        <v>995</v>
      </c>
      <c r="G301" t="s">
        <v>995</v>
      </c>
      <c r="H301" t="s">
        <v>995</v>
      </c>
      <c r="I301" t="s">
        <v>995</v>
      </c>
      <c r="J301" t="s">
        <v>995</v>
      </c>
      <c r="K301" t="s">
        <v>995</v>
      </c>
      <c r="L301" t="s">
        <v>995</v>
      </c>
      <c r="M301" t="s">
        <v>995</v>
      </c>
      <c r="N301" t="s">
        <v>995</v>
      </c>
      <c r="O301" t="s">
        <v>995</v>
      </c>
      <c r="P301" t="s">
        <v>995</v>
      </c>
      <c r="Q301" t="s">
        <v>995</v>
      </c>
      <c r="R301" t="s">
        <v>995</v>
      </c>
      <c r="S301" t="s">
        <v>995</v>
      </c>
      <c r="T301" t="s">
        <v>995</v>
      </c>
      <c r="U301" t="s">
        <v>995</v>
      </c>
      <c r="V301" t="s">
        <v>995</v>
      </c>
      <c r="W301" t="s">
        <v>995</v>
      </c>
      <c r="X301" t="s">
        <v>995</v>
      </c>
      <c r="Y301" t="s">
        <v>995</v>
      </c>
      <c r="Z301" t="s">
        <v>995</v>
      </c>
      <c r="AA301" t="s">
        <v>995</v>
      </c>
      <c r="AB301" t="s">
        <v>995</v>
      </c>
      <c r="AC301" t="s">
        <v>995</v>
      </c>
      <c r="AD301" t="s">
        <v>995</v>
      </c>
      <c r="AE301" t="s">
        <v>995</v>
      </c>
      <c r="AF301" t="s">
        <v>995</v>
      </c>
      <c r="AG301" t="s">
        <v>394</v>
      </c>
      <c r="AH301" t="s">
        <v>394</v>
      </c>
      <c r="AI301" t="s">
        <v>394</v>
      </c>
      <c r="AJ301" t="s">
        <v>394</v>
      </c>
      <c r="AK301" t="s">
        <v>394</v>
      </c>
      <c r="AL301" t="s">
        <v>394</v>
      </c>
      <c r="AM301" t="s">
        <v>394</v>
      </c>
      <c r="AN301" t="s">
        <v>394</v>
      </c>
      <c r="AO301" t="s">
        <v>394</v>
      </c>
      <c r="AP301" t="s">
        <v>394</v>
      </c>
      <c r="AQ301" s="289"/>
      <c r="AR301" s="302"/>
      <c r="AS301" s="304"/>
      <c r="AU301"/>
    </row>
    <row r="302" spans="1:47" x14ac:dyDescent="0.3">
      <c r="A302" s="285">
        <v>108940</v>
      </c>
      <c r="B302" s="286" t="s">
        <v>61</v>
      </c>
      <c r="C302" t="s">
        <v>995</v>
      </c>
      <c r="D302" t="s">
        <v>995</v>
      </c>
      <c r="E302" t="s">
        <v>995</v>
      </c>
      <c r="F302" t="s">
        <v>995</v>
      </c>
      <c r="G302" t="s">
        <v>995</v>
      </c>
      <c r="H302" t="s">
        <v>995</v>
      </c>
      <c r="I302" t="s">
        <v>995</v>
      </c>
      <c r="J302" t="s">
        <v>995</v>
      </c>
      <c r="K302" t="s">
        <v>995</v>
      </c>
      <c r="L302" t="s">
        <v>995</v>
      </c>
      <c r="M302" t="s">
        <v>995</v>
      </c>
      <c r="N302" t="s">
        <v>995</v>
      </c>
      <c r="O302" t="s">
        <v>995</v>
      </c>
      <c r="P302" t="s">
        <v>995</v>
      </c>
      <c r="Q302" t="s">
        <v>995</v>
      </c>
      <c r="R302" t="s">
        <v>995</v>
      </c>
      <c r="S302" t="s">
        <v>995</v>
      </c>
      <c r="T302" t="s">
        <v>995</v>
      </c>
      <c r="U302" t="s">
        <v>995</v>
      </c>
      <c r="V302" t="s">
        <v>995</v>
      </c>
      <c r="W302" t="s">
        <v>995</v>
      </c>
      <c r="X302" t="s">
        <v>995</v>
      </c>
      <c r="Y302" t="s">
        <v>995</v>
      </c>
      <c r="Z302" t="s">
        <v>995</v>
      </c>
      <c r="AA302" t="s">
        <v>995</v>
      </c>
      <c r="AB302" t="s">
        <v>995</v>
      </c>
      <c r="AC302" t="s">
        <v>995</v>
      </c>
      <c r="AD302" t="s">
        <v>995</v>
      </c>
      <c r="AE302" t="s">
        <v>995</v>
      </c>
      <c r="AF302" t="s">
        <v>995</v>
      </c>
      <c r="AG302" t="s">
        <v>995</v>
      </c>
      <c r="AH302" t="s">
        <v>995</v>
      </c>
      <c r="AI302" t="s">
        <v>995</v>
      </c>
      <c r="AJ302" t="s">
        <v>995</v>
      </c>
      <c r="AK302" t="s">
        <v>995</v>
      </c>
      <c r="AL302" t="s">
        <v>995</v>
      </c>
      <c r="AM302" t="s">
        <v>995</v>
      </c>
      <c r="AN302" t="s">
        <v>995</v>
      </c>
      <c r="AO302" t="s">
        <v>995</v>
      </c>
      <c r="AP302" t="s">
        <v>995</v>
      </c>
      <c r="AQ302" s="286" t="s">
        <v>855</v>
      </c>
      <c r="AR302" s="302"/>
      <c r="AS302" s="304"/>
      <c r="AU302"/>
    </row>
    <row r="303" spans="1:47" x14ac:dyDescent="0.3">
      <c r="A303" s="285">
        <v>108948</v>
      </c>
      <c r="B303" s="286" t="s">
        <v>61</v>
      </c>
      <c r="C303" t="s">
        <v>995</v>
      </c>
      <c r="D303" t="s">
        <v>995</v>
      </c>
      <c r="E303" t="s">
        <v>995</v>
      </c>
      <c r="F303" t="s">
        <v>995</v>
      </c>
      <c r="G303" t="s">
        <v>995</v>
      </c>
      <c r="H303" t="s">
        <v>995</v>
      </c>
      <c r="I303" t="s">
        <v>995</v>
      </c>
      <c r="J303" t="s">
        <v>995</v>
      </c>
      <c r="K303" t="s">
        <v>995</v>
      </c>
      <c r="L303" t="s">
        <v>995</v>
      </c>
      <c r="M303" t="s">
        <v>995</v>
      </c>
      <c r="N303" t="s">
        <v>995</v>
      </c>
      <c r="O303" t="s">
        <v>995</v>
      </c>
      <c r="P303" t="s">
        <v>995</v>
      </c>
      <c r="Q303" t="s">
        <v>995</v>
      </c>
      <c r="R303" t="s">
        <v>995</v>
      </c>
      <c r="S303" t="s">
        <v>995</v>
      </c>
      <c r="T303" t="s">
        <v>995</v>
      </c>
      <c r="U303" t="s">
        <v>995</v>
      </c>
      <c r="V303" t="s">
        <v>995</v>
      </c>
      <c r="W303" t="s">
        <v>995</v>
      </c>
      <c r="X303" t="s">
        <v>995</v>
      </c>
      <c r="Y303" t="s">
        <v>995</v>
      </c>
      <c r="Z303" t="s">
        <v>995</v>
      </c>
      <c r="AA303" t="s">
        <v>995</v>
      </c>
      <c r="AB303" t="s">
        <v>995</v>
      </c>
      <c r="AC303" t="s">
        <v>995</v>
      </c>
      <c r="AD303" t="s">
        <v>995</v>
      </c>
      <c r="AE303" t="s">
        <v>995</v>
      </c>
      <c r="AF303" t="s">
        <v>995</v>
      </c>
      <c r="AG303" t="s">
        <v>995</v>
      </c>
      <c r="AH303" t="s">
        <v>995</v>
      </c>
      <c r="AI303" t="s">
        <v>995</v>
      </c>
      <c r="AJ303" t="s">
        <v>995</v>
      </c>
      <c r="AK303" t="s">
        <v>995</v>
      </c>
      <c r="AL303" t="s">
        <v>995</v>
      </c>
      <c r="AM303" t="s">
        <v>995</v>
      </c>
      <c r="AN303" t="s">
        <v>995</v>
      </c>
      <c r="AO303" t="s">
        <v>995</v>
      </c>
      <c r="AP303" t="s">
        <v>995</v>
      </c>
      <c r="AQ303" s="286" t="s">
        <v>855</v>
      </c>
      <c r="AR303" s="302"/>
      <c r="AS303" s="304"/>
      <c r="AU303"/>
    </row>
    <row r="304" spans="1:47" x14ac:dyDescent="0.3">
      <c r="A304" s="285">
        <v>108963</v>
      </c>
      <c r="B304" s="286" t="s">
        <v>61</v>
      </c>
      <c r="C304" t="s">
        <v>995</v>
      </c>
      <c r="D304" t="s">
        <v>995</v>
      </c>
      <c r="E304" t="s">
        <v>995</v>
      </c>
      <c r="F304" t="s">
        <v>995</v>
      </c>
      <c r="G304" t="s">
        <v>995</v>
      </c>
      <c r="H304" t="s">
        <v>995</v>
      </c>
      <c r="I304" t="s">
        <v>995</v>
      </c>
      <c r="J304" t="s">
        <v>995</v>
      </c>
      <c r="K304" t="s">
        <v>995</v>
      </c>
      <c r="L304" t="s">
        <v>995</v>
      </c>
      <c r="M304" t="s">
        <v>995</v>
      </c>
      <c r="N304" t="s">
        <v>995</v>
      </c>
      <c r="O304" t="s">
        <v>995</v>
      </c>
      <c r="P304" t="s">
        <v>995</v>
      </c>
      <c r="Q304" t="s">
        <v>995</v>
      </c>
      <c r="R304" t="s">
        <v>995</v>
      </c>
      <c r="S304" t="s">
        <v>995</v>
      </c>
      <c r="T304" t="s">
        <v>995</v>
      </c>
      <c r="U304" t="s">
        <v>995</v>
      </c>
      <c r="V304" t="s">
        <v>995</v>
      </c>
      <c r="W304" t="s">
        <v>995</v>
      </c>
      <c r="X304" t="s">
        <v>995</v>
      </c>
      <c r="Y304" t="s">
        <v>995</v>
      </c>
      <c r="Z304" t="s">
        <v>995</v>
      </c>
      <c r="AA304" t="s">
        <v>995</v>
      </c>
      <c r="AB304" t="s">
        <v>995</v>
      </c>
      <c r="AC304" t="s">
        <v>995</v>
      </c>
      <c r="AD304" t="s">
        <v>995</v>
      </c>
      <c r="AE304" t="s">
        <v>995</v>
      </c>
      <c r="AF304" t="s">
        <v>995</v>
      </c>
      <c r="AG304" t="s">
        <v>995</v>
      </c>
      <c r="AH304" t="s">
        <v>995</v>
      </c>
      <c r="AI304" t="s">
        <v>995</v>
      </c>
      <c r="AJ304" t="s">
        <v>995</v>
      </c>
      <c r="AK304" t="s">
        <v>995</v>
      </c>
      <c r="AL304" t="s">
        <v>995</v>
      </c>
      <c r="AM304" t="s">
        <v>995</v>
      </c>
      <c r="AN304" t="s">
        <v>995</v>
      </c>
      <c r="AO304" t="s">
        <v>995</v>
      </c>
      <c r="AP304" t="s">
        <v>995</v>
      </c>
      <c r="AQ304" s="286" t="s">
        <v>855</v>
      </c>
      <c r="AR304" s="302"/>
      <c r="AS304" s="304"/>
      <c r="AU304"/>
    </row>
    <row r="305" spans="1:47" x14ac:dyDescent="0.3">
      <c r="A305" s="285">
        <v>108972</v>
      </c>
      <c r="B305" s="286" t="s">
        <v>61</v>
      </c>
      <c r="C305" t="s">
        <v>995</v>
      </c>
      <c r="D305" t="s">
        <v>995</v>
      </c>
      <c r="E305" t="s">
        <v>995</v>
      </c>
      <c r="F305" t="s">
        <v>995</v>
      </c>
      <c r="G305" t="s">
        <v>995</v>
      </c>
      <c r="H305" t="s">
        <v>995</v>
      </c>
      <c r="I305" t="s">
        <v>995</v>
      </c>
      <c r="J305" t="s">
        <v>995</v>
      </c>
      <c r="K305" t="s">
        <v>995</v>
      </c>
      <c r="L305" t="s">
        <v>995</v>
      </c>
      <c r="M305" t="s">
        <v>995</v>
      </c>
      <c r="N305" t="s">
        <v>995</v>
      </c>
      <c r="O305" t="s">
        <v>995</v>
      </c>
      <c r="P305" t="s">
        <v>995</v>
      </c>
      <c r="Q305" t="s">
        <v>995</v>
      </c>
      <c r="R305" t="s">
        <v>995</v>
      </c>
      <c r="S305" t="s">
        <v>995</v>
      </c>
      <c r="T305" t="s">
        <v>995</v>
      </c>
      <c r="U305" t="s">
        <v>995</v>
      </c>
      <c r="V305" t="s">
        <v>995</v>
      </c>
      <c r="W305" t="s">
        <v>995</v>
      </c>
      <c r="X305" t="s">
        <v>995</v>
      </c>
      <c r="Y305" t="s">
        <v>995</v>
      </c>
      <c r="Z305" t="s">
        <v>995</v>
      </c>
      <c r="AA305" t="s">
        <v>995</v>
      </c>
      <c r="AB305" t="s">
        <v>995</v>
      </c>
      <c r="AC305" t="s">
        <v>995</v>
      </c>
      <c r="AD305" t="s">
        <v>995</v>
      </c>
      <c r="AE305" t="s">
        <v>995</v>
      </c>
      <c r="AF305" t="s">
        <v>995</v>
      </c>
      <c r="AG305" t="s">
        <v>995</v>
      </c>
      <c r="AH305" t="s">
        <v>995</v>
      </c>
      <c r="AI305" t="s">
        <v>995</v>
      </c>
      <c r="AJ305" t="s">
        <v>995</v>
      </c>
      <c r="AK305" t="s">
        <v>995</v>
      </c>
      <c r="AL305" t="s">
        <v>995</v>
      </c>
      <c r="AM305" t="s">
        <v>995</v>
      </c>
      <c r="AN305" t="s">
        <v>995</v>
      </c>
      <c r="AO305" t="s">
        <v>995</v>
      </c>
      <c r="AP305" t="s">
        <v>995</v>
      </c>
      <c r="AQ305" s="286" t="s">
        <v>855</v>
      </c>
      <c r="AR305" s="302"/>
      <c r="AS305" s="304"/>
      <c r="AU305"/>
    </row>
    <row r="306" spans="1:47" x14ac:dyDescent="0.3">
      <c r="A306" s="285">
        <v>108979</v>
      </c>
      <c r="B306" s="286" t="s">
        <v>61</v>
      </c>
      <c r="C306" t="s">
        <v>995</v>
      </c>
      <c r="D306" t="s">
        <v>995</v>
      </c>
      <c r="E306" t="s">
        <v>995</v>
      </c>
      <c r="F306" t="s">
        <v>995</v>
      </c>
      <c r="G306" t="s">
        <v>995</v>
      </c>
      <c r="H306" t="s">
        <v>995</v>
      </c>
      <c r="I306" t="s">
        <v>995</v>
      </c>
      <c r="J306" t="s">
        <v>995</v>
      </c>
      <c r="K306" t="s">
        <v>995</v>
      </c>
      <c r="L306" t="s">
        <v>995</v>
      </c>
      <c r="M306" t="s">
        <v>995</v>
      </c>
      <c r="N306" t="s">
        <v>995</v>
      </c>
      <c r="O306" t="s">
        <v>995</v>
      </c>
      <c r="P306" t="s">
        <v>995</v>
      </c>
      <c r="Q306" t="s">
        <v>995</v>
      </c>
      <c r="R306" t="s">
        <v>995</v>
      </c>
      <c r="S306" t="s">
        <v>995</v>
      </c>
      <c r="T306" t="s">
        <v>995</v>
      </c>
      <c r="U306" t="s">
        <v>995</v>
      </c>
      <c r="V306" t="s">
        <v>995</v>
      </c>
      <c r="W306" t="s">
        <v>995</v>
      </c>
      <c r="X306" t="s">
        <v>995</v>
      </c>
      <c r="Y306" t="s">
        <v>995</v>
      </c>
      <c r="Z306" t="s">
        <v>995</v>
      </c>
      <c r="AA306" t="s">
        <v>995</v>
      </c>
      <c r="AB306" t="s">
        <v>995</v>
      </c>
      <c r="AC306" t="s">
        <v>995</v>
      </c>
      <c r="AD306" t="s">
        <v>995</v>
      </c>
      <c r="AE306" t="s">
        <v>995</v>
      </c>
      <c r="AF306" t="s">
        <v>995</v>
      </c>
      <c r="AG306" t="s">
        <v>995</v>
      </c>
      <c r="AH306" t="s">
        <v>995</v>
      </c>
      <c r="AI306" t="s">
        <v>995</v>
      </c>
      <c r="AJ306" t="s">
        <v>995</v>
      </c>
      <c r="AK306" t="s">
        <v>995</v>
      </c>
      <c r="AL306" t="s">
        <v>995</v>
      </c>
      <c r="AM306" t="s">
        <v>995</v>
      </c>
      <c r="AN306" t="s">
        <v>995</v>
      </c>
      <c r="AO306" t="s">
        <v>995</v>
      </c>
      <c r="AP306" t="s">
        <v>995</v>
      </c>
      <c r="AQ306" s="286" t="s">
        <v>855</v>
      </c>
      <c r="AR306" s="302"/>
      <c r="AS306" s="304"/>
      <c r="AU306"/>
    </row>
    <row r="307" spans="1:47" ht="21.6" x14ac:dyDescent="0.65">
      <c r="A307" s="285">
        <v>109008</v>
      </c>
      <c r="B307" s="286" t="s">
        <v>540</v>
      </c>
      <c r="C307" t="s">
        <v>995</v>
      </c>
      <c r="D307" t="s">
        <v>995</v>
      </c>
      <c r="E307" t="s">
        <v>995</v>
      </c>
      <c r="F307" t="s">
        <v>995</v>
      </c>
      <c r="G307" t="s">
        <v>995</v>
      </c>
      <c r="H307" t="s">
        <v>995</v>
      </c>
      <c r="I307" t="s">
        <v>995</v>
      </c>
      <c r="J307" t="s">
        <v>995</v>
      </c>
      <c r="K307" t="s">
        <v>995</v>
      </c>
      <c r="L307" t="s">
        <v>995</v>
      </c>
      <c r="M307" t="s">
        <v>224</v>
      </c>
      <c r="N307" t="s">
        <v>995</v>
      </c>
      <c r="O307" t="s">
        <v>995</v>
      </c>
      <c r="P307" t="s">
        <v>995</v>
      </c>
      <c r="Q307" t="s">
        <v>995</v>
      </c>
      <c r="R307" t="s">
        <v>995</v>
      </c>
      <c r="S307" t="s">
        <v>995</v>
      </c>
      <c r="T307" t="s">
        <v>995</v>
      </c>
      <c r="U307" t="s">
        <v>995</v>
      </c>
      <c r="V307" t="s">
        <v>995</v>
      </c>
      <c r="W307" t="s">
        <v>995</v>
      </c>
      <c r="X307" t="s">
        <v>995</v>
      </c>
      <c r="Y307" t="s">
        <v>995</v>
      </c>
      <c r="Z307" t="s">
        <v>995</v>
      </c>
      <c r="AA307" t="s">
        <v>995</v>
      </c>
      <c r="AB307" t="s">
        <v>995</v>
      </c>
      <c r="AC307" t="s">
        <v>995</v>
      </c>
      <c r="AD307" t="s">
        <v>995</v>
      </c>
      <c r="AE307" t="s">
        <v>995</v>
      </c>
      <c r="AF307" t="s">
        <v>995</v>
      </c>
      <c r="AG307" t="s">
        <v>995</v>
      </c>
      <c r="AH307" t="s">
        <v>995</v>
      </c>
      <c r="AI307" t="s">
        <v>995</v>
      </c>
      <c r="AJ307" t="s">
        <v>995</v>
      </c>
      <c r="AK307" t="s">
        <v>995</v>
      </c>
      <c r="AL307" t="s">
        <v>995</v>
      </c>
      <c r="AM307" t="s">
        <v>995</v>
      </c>
      <c r="AN307" t="s">
        <v>995</v>
      </c>
      <c r="AO307" t="s">
        <v>995</v>
      </c>
      <c r="AP307" t="s">
        <v>995</v>
      </c>
      <c r="AQ307" s="288"/>
      <c r="AR307" s="302"/>
      <c r="AS307" s="304"/>
      <c r="AU307"/>
    </row>
    <row r="308" spans="1:47" x14ac:dyDescent="0.3">
      <c r="A308" s="285">
        <v>109024</v>
      </c>
      <c r="B308" s="286" t="s">
        <v>61</v>
      </c>
      <c r="C308" t="s">
        <v>995</v>
      </c>
      <c r="D308" t="s">
        <v>995</v>
      </c>
      <c r="E308" t="s">
        <v>995</v>
      </c>
      <c r="F308" t="s">
        <v>995</v>
      </c>
      <c r="G308" t="s">
        <v>995</v>
      </c>
      <c r="H308" t="s">
        <v>995</v>
      </c>
      <c r="I308" t="s">
        <v>995</v>
      </c>
      <c r="J308" t="s">
        <v>995</v>
      </c>
      <c r="K308" t="s">
        <v>995</v>
      </c>
      <c r="L308" t="s">
        <v>995</v>
      </c>
      <c r="M308" t="s">
        <v>995</v>
      </c>
      <c r="N308" t="s">
        <v>995</v>
      </c>
      <c r="O308" t="s">
        <v>995</v>
      </c>
      <c r="P308" t="s">
        <v>995</v>
      </c>
      <c r="Q308" t="s">
        <v>995</v>
      </c>
      <c r="R308" t="s">
        <v>995</v>
      </c>
      <c r="S308" t="s">
        <v>995</v>
      </c>
      <c r="T308" t="s">
        <v>995</v>
      </c>
      <c r="U308" t="s">
        <v>995</v>
      </c>
      <c r="V308" t="s">
        <v>995</v>
      </c>
      <c r="W308" t="s">
        <v>995</v>
      </c>
      <c r="X308" t="s">
        <v>995</v>
      </c>
      <c r="Y308" t="s">
        <v>995</v>
      </c>
      <c r="Z308" t="s">
        <v>995</v>
      </c>
      <c r="AA308" t="s">
        <v>995</v>
      </c>
      <c r="AB308" t="s">
        <v>995</v>
      </c>
      <c r="AC308" t="s">
        <v>995</v>
      </c>
      <c r="AD308" t="s">
        <v>995</v>
      </c>
      <c r="AE308" t="s">
        <v>995</v>
      </c>
      <c r="AF308" t="s">
        <v>995</v>
      </c>
      <c r="AG308" t="s">
        <v>995</v>
      </c>
      <c r="AH308" t="s">
        <v>995</v>
      </c>
      <c r="AI308" t="s">
        <v>995</v>
      </c>
      <c r="AJ308" t="s">
        <v>995</v>
      </c>
      <c r="AK308" t="s">
        <v>995</v>
      </c>
      <c r="AL308" t="s">
        <v>995</v>
      </c>
      <c r="AM308" t="s">
        <v>995</v>
      </c>
      <c r="AN308" t="s">
        <v>995</v>
      </c>
      <c r="AO308" t="s">
        <v>995</v>
      </c>
      <c r="AP308" t="s">
        <v>995</v>
      </c>
      <c r="AQ308" s="286" t="s">
        <v>855</v>
      </c>
      <c r="AR308" s="302"/>
      <c r="AS308" s="304"/>
      <c r="AU308"/>
    </row>
    <row r="309" spans="1:47" x14ac:dyDescent="0.3">
      <c r="A309" s="285">
        <v>109035</v>
      </c>
      <c r="B309" s="286" t="s">
        <v>540</v>
      </c>
      <c r="C309" t="s">
        <v>995</v>
      </c>
      <c r="D309" t="s">
        <v>995</v>
      </c>
      <c r="E309" t="s">
        <v>995</v>
      </c>
      <c r="F309" t="s">
        <v>995</v>
      </c>
      <c r="G309" t="s">
        <v>995</v>
      </c>
      <c r="H309" t="s">
        <v>995</v>
      </c>
      <c r="I309" t="s">
        <v>995</v>
      </c>
      <c r="J309" t="s">
        <v>995</v>
      </c>
      <c r="K309" t="s">
        <v>995</v>
      </c>
      <c r="L309" t="s">
        <v>995</v>
      </c>
      <c r="M309" t="s">
        <v>995</v>
      </c>
      <c r="N309" t="s">
        <v>995</v>
      </c>
      <c r="O309" t="s">
        <v>995</v>
      </c>
      <c r="P309" t="s">
        <v>995</v>
      </c>
      <c r="Q309" t="s">
        <v>995</v>
      </c>
      <c r="R309" t="s">
        <v>995</v>
      </c>
      <c r="S309" t="s">
        <v>995</v>
      </c>
      <c r="T309" t="s">
        <v>995</v>
      </c>
      <c r="U309" t="s">
        <v>995</v>
      </c>
      <c r="V309" t="s">
        <v>995</v>
      </c>
      <c r="W309" t="s">
        <v>995</v>
      </c>
      <c r="X309" t="s">
        <v>995</v>
      </c>
      <c r="Y309" t="s">
        <v>995</v>
      </c>
      <c r="Z309" t="s">
        <v>995</v>
      </c>
      <c r="AA309" t="s">
        <v>995</v>
      </c>
      <c r="AB309" t="s">
        <v>995</v>
      </c>
      <c r="AC309" t="s">
        <v>995</v>
      </c>
      <c r="AD309" t="s">
        <v>995</v>
      </c>
      <c r="AE309" t="s">
        <v>995</v>
      </c>
      <c r="AF309" t="s">
        <v>995</v>
      </c>
      <c r="AG309" t="s">
        <v>995</v>
      </c>
      <c r="AH309" t="s">
        <v>995</v>
      </c>
      <c r="AI309" t="s">
        <v>995</v>
      </c>
      <c r="AJ309" t="s">
        <v>995</v>
      </c>
      <c r="AK309" t="s">
        <v>995</v>
      </c>
      <c r="AL309" t="s">
        <v>995</v>
      </c>
      <c r="AM309" t="s">
        <v>995</v>
      </c>
      <c r="AN309" t="s">
        <v>995</v>
      </c>
      <c r="AO309" t="s">
        <v>995</v>
      </c>
      <c r="AP309" t="s">
        <v>995</v>
      </c>
      <c r="AQ309" s="286" t="s">
        <v>855</v>
      </c>
      <c r="AR309" s="302"/>
      <c r="AS309" s="304"/>
      <c r="AU309"/>
    </row>
    <row r="310" spans="1:47" x14ac:dyDescent="0.3">
      <c r="A310" s="285">
        <v>109063</v>
      </c>
      <c r="B310" s="286" t="s">
        <v>538</v>
      </c>
      <c r="C310" t="s">
        <v>995</v>
      </c>
      <c r="D310" t="s">
        <v>995</v>
      </c>
      <c r="E310" t="s">
        <v>995</v>
      </c>
      <c r="F310" t="s">
        <v>995</v>
      </c>
      <c r="G310" t="s">
        <v>995</v>
      </c>
      <c r="H310" t="s">
        <v>995</v>
      </c>
      <c r="I310" t="s">
        <v>995</v>
      </c>
      <c r="J310" t="s">
        <v>995</v>
      </c>
      <c r="K310" t="s">
        <v>995</v>
      </c>
      <c r="L310" t="s">
        <v>995</v>
      </c>
      <c r="M310" t="s">
        <v>995</v>
      </c>
      <c r="N310" t="s">
        <v>995</v>
      </c>
      <c r="O310" t="s">
        <v>995</v>
      </c>
      <c r="P310" t="s">
        <v>995</v>
      </c>
      <c r="Q310" t="s">
        <v>995</v>
      </c>
      <c r="R310" t="s">
        <v>995</v>
      </c>
      <c r="S310" t="s">
        <v>995</v>
      </c>
      <c r="T310" t="s">
        <v>995</v>
      </c>
      <c r="U310" t="s">
        <v>995</v>
      </c>
      <c r="V310" t="s">
        <v>995</v>
      </c>
      <c r="W310" t="s">
        <v>995</v>
      </c>
      <c r="X310" t="s">
        <v>995</v>
      </c>
      <c r="Y310" t="s">
        <v>995</v>
      </c>
      <c r="Z310" t="s">
        <v>995</v>
      </c>
      <c r="AA310" t="s">
        <v>995</v>
      </c>
      <c r="AB310" t="s">
        <v>995</v>
      </c>
      <c r="AC310" t="s">
        <v>995</v>
      </c>
      <c r="AD310" t="s">
        <v>995</v>
      </c>
      <c r="AE310" t="s">
        <v>995</v>
      </c>
      <c r="AF310" t="s">
        <v>995</v>
      </c>
      <c r="AG310" t="s">
        <v>995</v>
      </c>
      <c r="AH310" t="s">
        <v>995</v>
      </c>
      <c r="AI310" t="s">
        <v>995</v>
      </c>
      <c r="AJ310" t="s">
        <v>995</v>
      </c>
      <c r="AK310" t="s">
        <v>995</v>
      </c>
      <c r="AL310" t="s">
        <v>995</v>
      </c>
      <c r="AM310" t="s">
        <v>995</v>
      </c>
      <c r="AN310" t="s">
        <v>995</v>
      </c>
      <c r="AO310" t="s">
        <v>995</v>
      </c>
      <c r="AP310" t="s">
        <v>995</v>
      </c>
      <c r="AQ310" s="286" t="s">
        <v>855</v>
      </c>
      <c r="AR310" s="302"/>
      <c r="AS310" s="304"/>
      <c r="AU310"/>
    </row>
    <row r="311" spans="1:47" x14ac:dyDescent="0.3">
      <c r="A311" s="285">
        <v>109084</v>
      </c>
      <c r="B311" s="286" t="s">
        <v>540</v>
      </c>
      <c r="C311" t="s">
        <v>995</v>
      </c>
      <c r="D311" t="s">
        <v>995</v>
      </c>
      <c r="E311" t="s">
        <v>995</v>
      </c>
      <c r="F311" t="s">
        <v>995</v>
      </c>
      <c r="G311" t="s">
        <v>995</v>
      </c>
      <c r="H311" t="s">
        <v>995</v>
      </c>
      <c r="I311" t="s">
        <v>995</v>
      </c>
      <c r="J311" t="s">
        <v>995</v>
      </c>
      <c r="K311" t="s">
        <v>995</v>
      </c>
      <c r="L311" t="s">
        <v>995</v>
      </c>
      <c r="M311" t="s">
        <v>995</v>
      </c>
      <c r="N311" t="s">
        <v>995</v>
      </c>
      <c r="O311" t="s">
        <v>995</v>
      </c>
      <c r="P311" t="s">
        <v>995</v>
      </c>
      <c r="Q311" t="s">
        <v>995</v>
      </c>
      <c r="R311" t="s">
        <v>995</v>
      </c>
      <c r="S311" t="s">
        <v>995</v>
      </c>
      <c r="T311" t="s">
        <v>995</v>
      </c>
      <c r="U311" t="s">
        <v>995</v>
      </c>
      <c r="V311" t="s">
        <v>995</v>
      </c>
      <c r="W311" t="s">
        <v>995</v>
      </c>
      <c r="X311" t="s">
        <v>995</v>
      </c>
      <c r="Y311" t="s">
        <v>995</v>
      </c>
      <c r="Z311" t="s">
        <v>995</v>
      </c>
      <c r="AA311" t="s">
        <v>995</v>
      </c>
      <c r="AB311" t="s">
        <v>995</v>
      </c>
      <c r="AC311" t="s">
        <v>995</v>
      </c>
      <c r="AD311" t="s">
        <v>995</v>
      </c>
      <c r="AE311" t="s">
        <v>995</v>
      </c>
      <c r="AF311" t="s">
        <v>995</v>
      </c>
      <c r="AG311" t="s">
        <v>995</v>
      </c>
      <c r="AH311" t="s">
        <v>995</v>
      </c>
      <c r="AI311" t="s">
        <v>995</v>
      </c>
      <c r="AJ311" t="s">
        <v>995</v>
      </c>
      <c r="AK311" t="s">
        <v>995</v>
      </c>
      <c r="AL311" t="s">
        <v>995</v>
      </c>
      <c r="AM311" t="s">
        <v>995</v>
      </c>
      <c r="AN311" t="s">
        <v>995</v>
      </c>
      <c r="AO311" t="s">
        <v>995</v>
      </c>
      <c r="AP311" t="s">
        <v>995</v>
      </c>
      <c r="AQ311" s="286" t="s">
        <v>855</v>
      </c>
      <c r="AR311" s="302"/>
      <c r="AS311" s="304"/>
      <c r="AU311"/>
    </row>
    <row r="312" spans="1:47" x14ac:dyDescent="0.3">
      <c r="A312" s="285">
        <v>109125</v>
      </c>
      <c r="B312" s="286" t="s">
        <v>61</v>
      </c>
      <c r="C312" t="s">
        <v>995</v>
      </c>
      <c r="D312" t="s">
        <v>995</v>
      </c>
      <c r="E312" t="s">
        <v>995</v>
      </c>
      <c r="F312" t="s">
        <v>995</v>
      </c>
      <c r="G312" t="s">
        <v>995</v>
      </c>
      <c r="H312" t="s">
        <v>995</v>
      </c>
      <c r="I312" t="s">
        <v>995</v>
      </c>
      <c r="J312" t="s">
        <v>995</v>
      </c>
      <c r="K312" t="s">
        <v>995</v>
      </c>
      <c r="L312" t="s">
        <v>995</v>
      </c>
      <c r="M312" t="s">
        <v>995</v>
      </c>
      <c r="N312" t="s">
        <v>995</v>
      </c>
      <c r="O312" t="s">
        <v>995</v>
      </c>
      <c r="P312" t="s">
        <v>995</v>
      </c>
      <c r="Q312" t="s">
        <v>995</v>
      </c>
      <c r="R312" t="s">
        <v>995</v>
      </c>
      <c r="S312" t="s">
        <v>995</v>
      </c>
      <c r="T312" t="s">
        <v>995</v>
      </c>
      <c r="U312" t="s">
        <v>995</v>
      </c>
      <c r="V312" t="s">
        <v>995</v>
      </c>
      <c r="W312" t="s">
        <v>995</v>
      </c>
      <c r="X312" t="s">
        <v>995</v>
      </c>
      <c r="Y312" t="s">
        <v>995</v>
      </c>
      <c r="Z312" t="s">
        <v>995</v>
      </c>
      <c r="AA312" t="s">
        <v>995</v>
      </c>
      <c r="AB312" t="s">
        <v>995</v>
      </c>
      <c r="AC312" t="s">
        <v>995</v>
      </c>
      <c r="AD312" t="s">
        <v>995</v>
      </c>
      <c r="AE312" t="s">
        <v>995</v>
      </c>
      <c r="AF312" t="s">
        <v>995</v>
      </c>
      <c r="AG312" t="s">
        <v>995</v>
      </c>
      <c r="AH312" t="s">
        <v>995</v>
      </c>
      <c r="AI312" t="s">
        <v>995</v>
      </c>
      <c r="AJ312" t="s">
        <v>995</v>
      </c>
      <c r="AK312" t="s">
        <v>995</v>
      </c>
      <c r="AL312" t="s">
        <v>995</v>
      </c>
      <c r="AM312" t="s">
        <v>995</v>
      </c>
      <c r="AN312" t="s">
        <v>995</v>
      </c>
      <c r="AO312" t="s">
        <v>995</v>
      </c>
      <c r="AP312" t="s">
        <v>995</v>
      </c>
      <c r="AQ312" s="286" t="s">
        <v>855</v>
      </c>
      <c r="AR312" s="302"/>
      <c r="AS312" s="304"/>
      <c r="AU312"/>
    </row>
    <row r="313" spans="1:47" ht="21.6" x14ac:dyDescent="0.3">
      <c r="A313" s="285">
        <v>109126</v>
      </c>
      <c r="B313" s="286" t="s">
        <v>61</v>
      </c>
      <c r="C313" t="s">
        <v>995</v>
      </c>
      <c r="D313" t="s">
        <v>995</v>
      </c>
      <c r="E313" t="s">
        <v>995</v>
      </c>
      <c r="F313" t="s">
        <v>995</v>
      </c>
      <c r="G313" t="s">
        <v>995</v>
      </c>
      <c r="H313" t="s">
        <v>995</v>
      </c>
      <c r="I313" t="s">
        <v>995</v>
      </c>
      <c r="J313" t="s">
        <v>995</v>
      </c>
      <c r="K313" t="s">
        <v>995</v>
      </c>
      <c r="L313" t="s">
        <v>995</v>
      </c>
      <c r="M313" t="s">
        <v>995</v>
      </c>
      <c r="N313" t="s">
        <v>995</v>
      </c>
      <c r="O313" t="s">
        <v>995</v>
      </c>
      <c r="P313" t="s">
        <v>995</v>
      </c>
      <c r="Q313" t="s">
        <v>995</v>
      </c>
      <c r="R313" t="s">
        <v>995</v>
      </c>
      <c r="S313" t="s">
        <v>995</v>
      </c>
      <c r="T313" t="s">
        <v>995</v>
      </c>
      <c r="U313" t="s">
        <v>995</v>
      </c>
      <c r="V313" t="s">
        <v>995</v>
      </c>
      <c r="W313" t="s">
        <v>995</v>
      </c>
      <c r="X313" t="s">
        <v>995</v>
      </c>
      <c r="Y313" t="s">
        <v>995</v>
      </c>
      <c r="Z313" t="s">
        <v>995</v>
      </c>
      <c r="AA313" t="s">
        <v>995</v>
      </c>
      <c r="AB313" t="s">
        <v>995</v>
      </c>
      <c r="AC313" t="s">
        <v>995</v>
      </c>
      <c r="AD313" t="s">
        <v>995</v>
      </c>
      <c r="AE313" t="s">
        <v>995</v>
      </c>
      <c r="AF313" t="s">
        <v>995</v>
      </c>
      <c r="AG313" t="s">
        <v>995</v>
      </c>
      <c r="AH313" t="s">
        <v>995</v>
      </c>
      <c r="AI313" t="s">
        <v>995</v>
      </c>
      <c r="AJ313" t="s">
        <v>995</v>
      </c>
      <c r="AK313" t="s">
        <v>995</v>
      </c>
      <c r="AL313" t="s">
        <v>995</v>
      </c>
      <c r="AM313" t="s">
        <v>995</v>
      </c>
      <c r="AN313" t="s">
        <v>995</v>
      </c>
      <c r="AO313" t="s">
        <v>995</v>
      </c>
      <c r="AP313" t="s">
        <v>995</v>
      </c>
      <c r="AQ313" s="286" t="s">
        <v>855</v>
      </c>
      <c r="AR313" s="295"/>
      <c r="AS313" s="235"/>
    </row>
    <row r="314" spans="1:47" ht="21.6" x14ac:dyDescent="0.3">
      <c r="A314" s="285">
        <v>109129</v>
      </c>
      <c r="B314" s="286" t="s">
        <v>538</v>
      </c>
      <c r="C314" t="s">
        <v>995</v>
      </c>
      <c r="D314" t="s">
        <v>995</v>
      </c>
      <c r="E314" t="s">
        <v>995</v>
      </c>
      <c r="F314" t="s">
        <v>995</v>
      </c>
      <c r="G314" t="s">
        <v>995</v>
      </c>
      <c r="H314" t="s">
        <v>995</v>
      </c>
      <c r="I314" t="s">
        <v>995</v>
      </c>
      <c r="J314" t="s">
        <v>995</v>
      </c>
      <c r="K314" t="s">
        <v>995</v>
      </c>
      <c r="L314" t="s">
        <v>995</v>
      </c>
      <c r="M314" t="s">
        <v>995</v>
      </c>
      <c r="N314" t="s">
        <v>995</v>
      </c>
      <c r="O314" t="s">
        <v>995</v>
      </c>
      <c r="P314" t="s">
        <v>995</v>
      </c>
      <c r="Q314" t="s">
        <v>995</v>
      </c>
      <c r="R314" t="s">
        <v>995</v>
      </c>
      <c r="S314" t="s">
        <v>995</v>
      </c>
      <c r="T314" t="s">
        <v>995</v>
      </c>
      <c r="U314" t="s">
        <v>995</v>
      </c>
      <c r="V314" t="s">
        <v>995</v>
      </c>
      <c r="W314" t="s">
        <v>995</v>
      </c>
      <c r="X314" t="s">
        <v>995</v>
      </c>
      <c r="Y314" t="s">
        <v>995</v>
      </c>
      <c r="Z314" t="s">
        <v>995</v>
      </c>
      <c r="AA314" t="s">
        <v>995</v>
      </c>
      <c r="AB314" t="s">
        <v>995</v>
      </c>
      <c r="AC314" t="s">
        <v>995</v>
      </c>
      <c r="AD314" t="s">
        <v>995</v>
      </c>
      <c r="AE314" t="s">
        <v>995</v>
      </c>
      <c r="AF314" t="s">
        <v>995</v>
      </c>
      <c r="AG314" t="s">
        <v>995</v>
      </c>
      <c r="AH314" t="s">
        <v>995</v>
      </c>
      <c r="AI314" t="s">
        <v>995</v>
      </c>
      <c r="AJ314" t="s">
        <v>995</v>
      </c>
      <c r="AK314" t="s">
        <v>995</v>
      </c>
      <c r="AL314" t="s">
        <v>995</v>
      </c>
      <c r="AM314" t="s">
        <v>995</v>
      </c>
      <c r="AN314" t="s">
        <v>995</v>
      </c>
      <c r="AO314" t="s">
        <v>995</v>
      </c>
      <c r="AP314" t="s">
        <v>995</v>
      </c>
      <c r="AQ314" s="286" t="s">
        <v>855</v>
      </c>
      <c r="AR314" s="295"/>
      <c r="AS314" s="235"/>
    </row>
    <row r="315" spans="1:47" x14ac:dyDescent="0.3">
      <c r="A315" s="285">
        <v>109192</v>
      </c>
      <c r="B315" s="286" t="s">
        <v>61</v>
      </c>
      <c r="C315" t="s">
        <v>995</v>
      </c>
      <c r="D315" t="s">
        <v>995</v>
      </c>
      <c r="E315" t="s">
        <v>995</v>
      </c>
      <c r="F315" t="s">
        <v>995</v>
      </c>
      <c r="G315" t="s">
        <v>995</v>
      </c>
      <c r="H315" t="s">
        <v>995</v>
      </c>
      <c r="I315" t="s">
        <v>995</v>
      </c>
      <c r="J315" t="s">
        <v>995</v>
      </c>
      <c r="K315" t="s">
        <v>995</v>
      </c>
      <c r="L315" t="s">
        <v>995</v>
      </c>
      <c r="M315" t="s">
        <v>995</v>
      </c>
      <c r="N315" t="s">
        <v>995</v>
      </c>
      <c r="O315" t="s">
        <v>995</v>
      </c>
      <c r="P315" t="s">
        <v>995</v>
      </c>
      <c r="Q315" t="s">
        <v>995</v>
      </c>
      <c r="R315" t="s">
        <v>995</v>
      </c>
      <c r="S315" t="s">
        <v>995</v>
      </c>
      <c r="T315" t="s">
        <v>995</v>
      </c>
      <c r="U315" t="s">
        <v>995</v>
      </c>
      <c r="V315" t="s">
        <v>995</v>
      </c>
      <c r="W315" t="s">
        <v>995</v>
      </c>
      <c r="X315" t="s">
        <v>995</v>
      </c>
      <c r="Y315" t="s">
        <v>995</v>
      </c>
      <c r="Z315" t="s">
        <v>995</v>
      </c>
      <c r="AA315" t="s">
        <v>995</v>
      </c>
      <c r="AB315" t="s">
        <v>995</v>
      </c>
      <c r="AC315" t="s">
        <v>995</v>
      </c>
      <c r="AD315" t="s">
        <v>995</v>
      </c>
      <c r="AE315" t="s">
        <v>995</v>
      </c>
      <c r="AF315" t="s">
        <v>995</v>
      </c>
      <c r="AG315" t="s">
        <v>995</v>
      </c>
      <c r="AH315" t="s">
        <v>995</v>
      </c>
      <c r="AI315" t="s">
        <v>995</v>
      </c>
      <c r="AJ315" t="s">
        <v>995</v>
      </c>
      <c r="AK315" t="s">
        <v>995</v>
      </c>
      <c r="AL315" t="s">
        <v>995</v>
      </c>
      <c r="AM315" t="s">
        <v>995</v>
      </c>
      <c r="AN315" t="s">
        <v>995</v>
      </c>
      <c r="AO315" t="s">
        <v>995</v>
      </c>
      <c r="AP315" t="s">
        <v>995</v>
      </c>
      <c r="AQ315" s="286" t="s">
        <v>855</v>
      </c>
      <c r="AR315" s="302"/>
      <c r="AS315" s="304"/>
      <c r="AU315"/>
    </row>
    <row r="316" spans="1:47" x14ac:dyDescent="0.3">
      <c r="A316" s="285">
        <v>109220</v>
      </c>
      <c r="B316" s="286" t="s">
        <v>538</v>
      </c>
      <c r="C316" t="s">
        <v>995</v>
      </c>
      <c r="D316" t="s">
        <v>995</v>
      </c>
      <c r="E316" t="s">
        <v>995</v>
      </c>
      <c r="F316" t="s">
        <v>995</v>
      </c>
      <c r="G316" t="s">
        <v>995</v>
      </c>
      <c r="H316" t="s">
        <v>995</v>
      </c>
      <c r="I316" t="s">
        <v>995</v>
      </c>
      <c r="J316" t="s">
        <v>995</v>
      </c>
      <c r="K316" t="s">
        <v>995</v>
      </c>
      <c r="L316" t="s">
        <v>995</v>
      </c>
      <c r="M316" t="s">
        <v>995</v>
      </c>
      <c r="N316" t="s">
        <v>995</v>
      </c>
      <c r="O316" t="s">
        <v>995</v>
      </c>
      <c r="P316" t="s">
        <v>995</v>
      </c>
      <c r="Q316" t="s">
        <v>995</v>
      </c>
      <c r="R316" t="s">
        <v>995</v>
      </c>
      <c r="S316" t="s">
        <v>995</v>
      </c>
      <c r="T316" t="s">
        <v>995</v>
      </c>
      <c r="U316" t="s">
        <v>995</v>
      </c>
      <c r="V316" t="s">
        <v>995</v>
      </c>
      <c r="W316" t="s">
        <v>995</v>
      </c>
      <c r="X316" t="s">
        <v>995</v>
      </c>
      <c r="Y316" t="s">
        <v>995</v>
      </c>
      <c r="Z316" t="s">
        <v>995</v>
      </c>
      <c r="AA316" t="s">
        <v>995</v>
      </c>
      <c r="AB316" t="s">
        <v>995</v>
      </c>
      <c r="AC316" t="s">
        <v>995</v>
      </c>
      <c r="AD316" t="s">
        <v>995</v>
      </c>
      <c r="AE316" t="s">
        <v>995</v>
      </c>
      <c r="AF316" t="s">
        <v>995</v>
      </c>
      <c r="AG316" t="s">
        <v>995</v>
      </c>
      <c r="AH316" t="s">
        <v>995</v>
      </c>
      <c r="AI316" t="s">
        <v>995</v>
      </c>
      <c r="AJ316" t="s">
        <v>995</v>
      </c>
      <c r="AK316" t="s">
        <v>995</v>
      </c>
      <c r="AL316" t="s">
        <v>995</v>
      </c>
      <c r="AM316" t="s">
        <v>995</v>
      </c>
      <c r="AN316" t="s">
        <v>995</v>
      </c>
      <c r="AO316" t="s">
        <v>995</v>
      </c>
      <c r="AP316" t="s">
        <v>995</v>
      </c>
      <c r="AQ316" s="286" t="s">
        <v>855</v>
      </c>
      <c r="AR316" s="302"/>
      <c r="AS316" s="304"/>
      <c r="AU316"/>
    </row>
    <row r="317" spans="1:47" x14ac:dyDescent="0.3">
      <c r="A317" s="285">
        <v>109249</v>
      </c>
      <c r="B317" s="286" t="s">
        <v>61</v>
      </c>
      <c r="C317">
        <v>0</v>
      </c>
      <c r="D317">
        <v>0</v>
      </c>
      <c r="E317">
        <v>0</v>
      </c>
      <c r="F317">
        <v>0</v>
      </c>
      <c r="G317">
        <v>0</v>
      </c>
      <c r="H317">
        <v>0</v>
      </c>
      <c r="I317">
        <v>0</v>
      </c>
      <c r="J317">
        <v>0</v>
      </c>
      <c r="K317">
        <v>0</v>
      </c>
      <c r="L317">
        <v>0</v>
      </c>
      <c r="M317">
        <v>0</v>
      </c>
      <c r="N317">
        <v>0</v>
      </c>
      <c r="O317">
        <v>0</v>
      </c>
      <c r="P317">
        <v>0</v>
      </c>
      <c r="Q317">
        <v>0</v>
      </c>
      <c r="R317">
        <v>0</v>
      </c>
      <c r="S317">
        <v>0</v>
      </c>
      <c r="T317">
        <v>0</v>
      </c>
      <c r="U317">
        <v>0</v>
      </c>
      <c r="V317">
        <v>0</v>
      </c>
      <c r="W317">
        <v>0</v>
      </c>
      <c r="X317">
        <v>0</v>
      </c>
      <c r="Y317">
        <v>0</v>
      </c>
      <c r="Z317">
        <v>0</v>
      </c>
      <c r="AA317">
        <v>0</v>
      </c>
      <c r="AB317">
        <v>0</v>
      </c>
      <c r="AC317">
        <v>0</v>
      </c>
      <c r="AD317">
        <v>0</v>
      </c>
      <c r="AE317">
        <v>0</v>
      </c>
      <c r="AF317">
        <v>0</v>
      </c>
      <c r="AG317">
        <v>0</v>
      </c>
      <c r="AH317">
        <v>0</v>
      </c>
      <c r="AI317">
        <v>0</v>
      </c>
      <c r="AJ317">
        <v>0</v>
      </c>
      <c r="AK317">
        <v>0</v>
      </c>
      <c r="AL317">
        <v>0</v>
      </c>
      <c r="AM317">
        <v>0</v>
      </c>
      <c r="AN317">
        <v>0</v>
      </c>
      <c r="AO317">
        <v>0</v>
      </c>
      <c r="AP317">
        <v>0</v>
      </c>
      <c r="AQ317" s="286" t="s">
        <v>394</v>
      </c>
      <c r="AR317" s="302"/>
      <c r="AS317" s="304"/>
      <c r="AU317"/>
    </row>
    <row r="318" spans="1:47" ht="21.6" x14ac:dyDescent="0.3">
      <c r="A318" s="285">
        <v>109264</v>
      </c>
      <c r="B318" s="286" t="s">
        <v>61</v>
      </c>
      <c r="C318" t="s">
        <v>225</v>
      </c>
      <c r="D318" t="s">
        <v>225</v>
      </c>
      <c r="E318" t="s">
        <v>225</v>
      </c>
      <c r="F318" t="s">
        <v>225</v>
      </c>
      <c r="G318" t="s">
        <v>224</v>
      </c>
      <c r="H318" t="s">
        <v>225</v>
      </c>
      <c r="I318" t="s">
        <v>225</v>
      </c>
      <c r="J318" t="s">
        <v>225</v>
      </c>
      <c r="K318" t="s">
        <v>225</v>
      </c>
      <c r="L318" t="s">
        <v>225</v>
      </c>
      <c r="M318" t="s">
        <v>225</v>
      </c>
      <c r="N318" t="s">
        <v>224</v>
      </c>
      <c r="O318" t="s">
        <v>225</v>
      </c>
      <c r="P318" t="s">
        <v>226</v>
      </c>
      <c r="Q318" t="s">
        <v>226</v>
      </c>
      <c r="R318" t="s">
        <v>226</v>
      </c>
      <c r="S318" t="s">
        <v>224</v>
      </c>
      <c r="T318" t="s">
        <v>224</v>
      </c>
      <c r="U318" t="s">
        <v>224</v>
      </c>
      <c r="V318" t="s">
        <v>224</v>
      </c>
      <c r="W318" t="s">
        <v>226</v>
      </c>
      <c r="X318" t="s">
        <v>226</v>
      </c>
      <c r="Y318" t="s">
        <v>226</v>
      </c>
      <c r="Z318" t="s">
        <v>226</v>
      </c>
      <c r="AA318" t="s">
        <v>224</v>
      </c>
      <c r="AB318" t="s">
        <v>226</v>
      </c>
      <c r="AC318" t="s">
        <v>226</v>
      </c>
      <c r="AD318" t="s">
        <v>224</v>
      </c>
      <c r="AE318" t="s">
        <v>226</v>
      </c>
      <c r="AF318" t="s">
        <v>224</v>
      </c>
      <c r="AG318" t="s">
        <v>226</v>
      </c>
      <c r="AH318" t="s">
        <v>224</v>
      </c>
      <c r="AI318" t="s">
        <v>226</v>
      </c>
      <c r="AJ318" t="s">
        <v>226</v>
      </c>
      <c r="AK318" t="s">
        <v>226</v>
      </c>
      <c r="AL318" t="s">
        <v>226</v>
      </c>
      <c r="AM318" t="s">
        <v>224</v>
      </c>
      <c r="AN318" t="s">
        <v>226</v>
      </c>
      <c r="AO318" t="s">
        <v>226</v>
      </c>
      <c r="AP318" t="s">
        <v>226</v>
      </c>
      <c r="AQ318" s="286" t="s">
        <v>394</v>
      </c>
      <c r="AR318" s="295"/>
      <c r="AS318" s="235"/>
    </row>
    <row r="319" spans="1:47" x14ac:dyDescent="0.3">
      <c r="A319" s="285">
        <v>109294</v>
      </c>
      <c r="B319" s="286" t="s">
        <v>61</v>
      </c>
      <c r="C319" t="s">
        <v>995</v>
      </c>
      <c r="D319" t="s">
        <v>995</v>
      </c>
      <c r="E319" t="s">
        <v>995</v>
      </c>
      <c r="F319" t="s">
        <v>995</v>
      </c>
      <c r="G319" t="s">
        <v>995</v>
      </c>
      <c r="H319" t="s">
        <v>995</v>
      </c>
      <c r="I319" t="s">
        <v>995</v>
      </c>
      <c r="J319" t="s">
        <v>995</v>
      </c>
      <c r="K319" t="s">
        <v>995</v>
      </c>
      <c r="L319" t="s">
        <v>995</v>
      </c>
      <c r="M319" t="s">
        <v>995</v>
      </c>
      <c r="N319" t="s">
        <v>995</v>
      </c>
      <c r="O319" t="s">
        <v>995</v>
      </c>
      <c r="P319" t="s">
        <v>995</v>
      </c>
      <c r="Q319" t="s">
        <v>995</v>
      </c>
      <c r="R319" t="s">
        <v>995</v>
      </c>
      <c r="S319" t="s">
        <v>995</v>
      </c>
      <c r="T319" t="s">
        <v>995</v>
      </c>
      <c r="U319" t="s">
        <v>995</v>
      </c>
      <c r="V319" t="s">
        <v>995</v>
      </c>
      <c r="W319" t="s">
        <v>995</v>
      </c>
      <c r="X319" t="s">
        <v>995</v>
      </c>
      <c r="Y319" t="s">
        <v>995</v>
      </c>
      <c r="Z319" t="s">
        <v>995</v>
      </c>
      <c r="AA319" t="s">
        <v>995</v>
      </c>
      <c r="AB319" t="s">
        <v>995</v>
      </c>
      <c r="AC319" t="s">
        <v>995</v>
      </c>
      <c r="AD319" t="s">
        <v>995</v>
      </c>
      <c r="AE319" t="s">
        <v>995</v>
      </c>
      <c r="AF319" t="s">
        <v>995</v>
      </c>
      <c r="AG319" t="s">
        <v>995</v>
      </c>
      <c r="AH319" t="s">
        <v>995</v>
      </c>
      <c r="AI319" t="s">
        <v>995</v>
      </c>
      <c r="AJ319" t="s">
        <v>995</v>
      </c>
      <c r="AK319" t="s">
        <v>995</v>
      </c>
      <c r="AL319" t="s">
        <v>995</v>
      </c>
      <c r="AM319" t="s">
        <v>995</v>
      </c>
      <c r="AN319" t="s">
        <v>995</v>
      </c>
      <c r="AO319" t="s">
        <v>995</v>
      </c>
      <c r="AP319" t="s">
        <v>995</v>
      </c>
      <c r="AQ319" s="286" t="s">
        <v>855</v>
      </c>
      <c r="AR319" s="302"/>
      <c r="AS319" s="304"/>
      <c r="AU319"/>
    </row>
    <row r="320" spans="1:47" x14ac:dyDescent="0.3">
      <c r="A320" s="285">
        <v>109302</v>
      </c>
      <c r="B320" s="286" t="s">
        <v>61</v>
      </c>
      <c r="C320" t="s">
        <v>995</v>
      </c>
      <c r="D320" t="s">
        <v>995</v>
      </c>
      <c r="E320" t="s">
        <v>995</v>
      </c>
      <c r="F320" t="s">
        <v>995</v>
      </c>
      <c r="G320" t="s">
        <v>995</v>
      </c>
      <c r="H320" t="s">
        <v>995</v>
      </c>
      <c r="I320" t="s">
        <v>995</v>
      </c>
      <c r="J320" t="s">
        <v>995</v>
      </c>
      <c r="K320" t="s">
        <v>995</v>
      </c>
      <c r="L320" t="s">
        <v>995</v>
      </c>
      <c r="M320" t="s">
        <v>995</v>
      </c>
      <c r="N320" t="s">
        <v>995</v>
      </c>
      <c r="O320" t="s">
        <v>995</v>
      </c>
      <c r="P320" t="s">
        <v>995</v>
      </c>
      <c r="Q320" t="s">
        <v>995</v>
      </c>
      <c r="R320" t="s">
        <v>995</v>
      </c>
      <c r="S320" t="s">
        <v>995</v>
      </c>
      <c r="T320" t="s">
        <v>995</v>
      </c>
      <c r="U320" t="s">
        <v>995</v>
      </c>
      <c r="V320" t="s">
        <v>995</v>
      </c>
      <c r="W320" t="s">
        <v>995</v>
      </c>
      <c r="X320" t="s">
        <v>995</v>
      </c>
      <c r="Y320" t="s">
        <v>995</v>
      </c>
      <c r="Z320" t="s">
        <v>995</v>
      </c>
      <c r="AA320" t="s">
        <v>995</v>
      </c>
      <c r="AB320" t="s">
        <v>995</v>
      </c>
      <c r="AC320" t="s">
        <v>995</v>
      </c>
      <c r="AD320" t="s">
        <v>995</v>
      </c>
      <c r="AE320" t="s">
        <v>995</v>
      </c>
      <c r="AF320" t="s">
        <v>995</v>
      </c>
      <c r="AG320" t="s">
        <v>995</v>
      </c>
      <c r="AH320" t="s">
        <v>995</v>
      </c>
      <c r="AI320" t="s">
        <v>995</v>
      </c>
      <c r="AJ320" t="s">
        <v>995</v>
      </c>
      <c r="AK320" t="s">
        <v>995</v>
      </c>
      <c r="AL320" t="s">
        <v>995</v>
      </c>
      <c r="AM320" t="s">
        <v>995</v>
      </c>
      <c r="AN320" t="s">
        <v>995</v>
      </c>
      <c r="AO320" t="s">
        <v>995</v>
      </c>
      <c r="AP320" t="s">
        <v>995</v>
      </c>
      <c r="AQ320" s="286" t="s">
        <v>855</v>
      </c>
      <c r="AR320" s="302"/>
      <c r="AS320" s="304"/>
      <c r="AU320"/>
    </row>
    <row r="321" spans="1:47" ht="21.6" x14ac:dyDescent="0.3">
      <c r="A321" s="285">
        <v>109345</v>
      </c>
      <c r="B321" s="286" t="s">
        <v>61</v>
      </c>
      <c r="C321" t="s">
        <v>995</v>
      </c>
      <c r="D321" t="s">
        <v>995</v>
      </c>
      <c r="E321" t="s">
        <v>995</v>
      </c>
      <c r="F321" t="s">
        <v>995</v>
      </c>
      <c r="G321" t="s">
        <v>995</v>
      </c>
      <c r="H321" t="s">
        <v>995</v>
      </c>
      <c r="I321" t="s">
        <v>995</v>
      </c>
      <c r="J321" t="s">
        <v>995</v>
      </c>
      <c r="K321" t="s">
        <v>995</v>
      </c>
      <c r="L321" t="s">
        <v>995</v>
      </c>
      <c r="M321" t="s">
        <v>995</v>
      </c>
      <c r="N321" t="s">
        <v>995</v>
      </c>
      <c r="O321" t="s">
        <v>995</v>
      </c>
      <c r="P321" t="s">
        <v>995</v>
      </c>
      <c r="Q321" t="s">
        <v>995</v>
      </c>
      <c r="R321" t="s">
        <v>995</v>
      </c>
      <c r="S321" t="s">
        <v>995</v>
      </c>
      <c r="T321" t="s">
        <v>995</v>
      </c>
      <c r="U321" t="s">
        <v>995</v>
      </c>
      <c r="V321" t="s">
        <v>995</v>
      </c>
      <c r="W321" t="s">
        <v>995</v>
      </c>
      <c r="X321" t="s">
        <v>995</v>
      </c>
      <c r="Y321" t="s">
        <v>995</v>
      </c>
      <c r="Z321" t="s">
        <v>995</v>
      </c>
      <c r="AA321" t="s">
        <v>995</v>
      </c>
      <c r="AB321" t="s">
        <v>995</v>
      </c>
      <c r="AC321" t="s">
        <v>995</v>
      </c>
      <c r="AD321" t="s">
        <v>995</v>
      </c>
      <c r="AE321" t="s">
        <v>995</v>
      </c>
      <c r="AF321" t="s">
        <v>995</v>
      </c>
      <c r="AG321" t="s">
        <v>995</v>
      </c>
      <c r="AH321" t="s">
        <v>995</v>
      </c>
      <c r="AI321" t="s">
        <v>995</v>
      </c>
      <c r="AJ321" t="s">
        <v>995</v>
      </c>
      <c r="AK321" t="s">
        <v>995</v>
      </c>
      <c r="AL321" t="s">
        <v>995</v>
      </c>
      <c r="AM321" t="s">
        <v>995</v>
      </c>
      <c r="AN321" t="s">
        <v>995</v>
      </c>
      <c r="AO321" t="s">
        <v>995</v>
      </c>
      <c r="AP321" t="s">
        <v>995</v>
      </c>
      <c r="AQ321" s="286" t="s">
        <v>855</v>
      </c>
      <c r="AR321" s="295"/>
      <c r="AS321" s="235"/>
    </row>
    <row r="322" spans="1:47" x14ac:dyDescent="0.3">
      <c r="A322" s="285">
        <v>109359</v>
      </c>
      <c r="B322" s="286" t="s">
        <v>540</v>
      </c>
      <c r="C322" t="s">
        <v>995</v>
      </c>
      <c r="D322" t="s">
        <v>995</v>
      </c>
      <c r="E322" t="s">
        <v>995</v>
      </c>
      <c r="F322" t="s">
        <v>995</v>
      </c>
      <c r="G322" t="s">
        <v>995</v>
      </c>
      <c r="H322" t="s">
        <v>995</v>
      </c>
      <c r="I322" t="s">
        <v>995</v>
      </c>
      <c r="J322" t="s">
        <v>995</v>
      </c>
      <c r="K322" t="s">
        <v>995</v>
      </c>
      <c r="L322" t="s">
        <v>995</v>
      </c>
      <c r="M322" t="s">
        <v>995</v>
      </c>
      <c r="N322" t="s">
        <v>995</v>
      </c>
      <c r="O322" t="s">
        <v>995</v>
      </c>
      <c r="P322" t="s">
        <v>995</v>
      </c>
      <c r="Q322" t="s">
        <v>995</v>
      </c>
      <c r="R322" t="s">
        <v>995</v>
      </c>
      <c r="S322" t="s">
        <v>995</v>
      </c>
      <c r="T322" t="s">
        <v>995</v>
      </c>
      <c r="U322" t="s">
        <v>995</v>
      </c>
      <c r="V322" t="s">
        <v>995</v>
      </c>
      <c r="W322" t="s">
        <v>995</v>
      </c>
      <c r="X322" t="s">
        <v>995</v>
      </c>
      <c r="Y322" t="s">
        <v>995</v>
      </c>
      <c r="Z322" t="s">
        <v>995</v>
      </c>
      <c r="AA322" t="s">
        <v>995</v>
      </c>
      <c r="AB322" t="s">
        <v>995</v>
      </c>
      <c r="AC322" t="s">
        <v>995</v>
      </c>
      <c r="AD322" t="s">
        <v>995</v>
      </c>
      <c r="AE322" t="s">
        <v>995</v>
      </c>
      <c r="AF322" t="s">
        <v>995</v>
      </c>
      <c r="AG322" t="s">
        <v>995</v>
      </c>
      <c r="AH322" t="s">
        <v>995</v>
      </c>
      <c r="AI322" t="s">
        <v>995</v>
      </c>
      <c r="AJ322" t="s">
        <v>995</v>
      </c>
      <c r="AK322" t="s">
        <v>995</v>
      </c>
      <c r="AL322" t="s">
        <v>995</v>
      </c>
      <c r="AM322" t="s">
        <v>995</v>
      </c>
      <c r="AN322" t="s">
        <v>995</v>
      </c>
      <c r="AO322" t="s">
        <v>995</v>
      </c>
      <c r="AP322" t="s">
        <v>995</v>
      </c>
      <c r="AQ322" s="286" t="s">
        <v>855</v>
      </c>
      <c r="AR322" s="302"/>
      <c r="AS322" s="304"/>
      <c r="AU322"/>
    </row>
    <row r="323" spans="1:47" ht="28.8" x14ac:dyDescent="0.3">
      <c r="A323" s="285">
        <v>109368</v>
      </c>
      <c r="B323" s="286" t="s">
        <v>67</v>
      </c>
      <c r="C323" t="s">
        <v>995</v>
      </c>
      <c r="D323" t="s">
        <v>995</v>
      </c>
      <c r="E323" t="s">
        <v>995</v>
      </c>
      <c r="F323" t="s">
        <v>995</v>
      </c>
      <c r="G323" t="s">
        <v>995</v>
      </c>
      <c r="H323" t="s">
        <v>995</v>
      </c>
      <c r="I323" t="s">
        <v>995</v>
      </c>
      <c r="J323" t="s">
        <v>995</v>
      </c>
      <c r="K323" t="s">
        <v>995</v>
      </c>
      <c r="L323" t="s">
        <v>995</v>
      </c>
      <c r="M323" t="s">
        <v>995</v>
      </c>
      <c r="N323" t="s">
        <v>995</v>
      </c>
      <c r="O323" t="s">
        <v>995</v>
      </c>
      <c r="P323" t="s">
        <v>995</v>
      </c>
      <c r="Q323" t="s">
        <v>995</v>
      </c>
      <c r="R323" t="s">
        <v>995</v>
      </c>
      <c r="S323" t="s">
        <v>995</v>
      </c>
      <c r="T323" t="s">
        <v>995</v>
      </c>
      <c r="U323" t="s">
        <v>995</v>
      </c>
      <c r="V323" t="s">
        <v>995</v>
      </c>
      <c r="W323" t="s">
        <v>995</v>
      </c>
      <c r="X323" t="s">
        <v>995</v>
      </c>
      <c r="Y323" t="s">
        <v>995</v>
      </c>
      <c r="Z323" t="s">
        <v>995</v>
      </c>
      <c r="AA323" t="s">
        <v>995</v>
      </c>
      <c r="AB323" t="s">
        <v>995</v>
      </c>
      <c r="AC323" t="s">
        <v>995</v>
      </c>
      <c r="AD323" t="s">
        <v>995</v>
      </c>
      <c r="AE323" t="s">
        <v>995</v>
      </c>
      <c r="AF323" t="s">
        <v>995</v>
      </c>
      <c r="AG323" t="s">
        <v>995</v>
      </c>
      <c r="AH323" t="s">
        <v>995</v>
      </c>
      <c r="AI323" t="s">
        <v>995</v>
      </c>
      <c r="AJ323" t="s">
        <v>995</v>
      </c>
      <c r="AK323" t="s">
        <v>995</v>
      </c>
      <c r="AL323" t="s">
        <v>995</v>
      </c>
      <c r="AM323" t="s">
        <v>995</v>
      </c>
      <c r="AN323" t="s">
        <v>995</v>
      </c>
      <c r="AO323" t="s">
        <v>995</v>
      </c>
      <c r="AP323" t="s">
        <v>995</v>
      </c>
      <c r="AQ323" s="286" t="s">
        <v>855</v>
      </c>
      <c r="AR323" s="295"/>
      <c r="AS323" s="235"/>
    </row>
    <row r="324" spans="1:47" ht="28.8" x14ac:dyDescent="0.3">
      <c r="A324" s="285">
        <v>109368</v>
      </c>
      <c r="B324" s="286" t="s">
        <v>67</v>
      </c>
      <c r="C324" t="s">
        <v>995</v>
      </c>
      <c r="D324" t="s">
        <v>995</v>
      </c>
      <c r="E324" t="s">
        <v>995</v>
      </c>
      <c r="F324" t="s">
        <v>995</v>
      </c>
      <c r="G324" t="s">
        <v>995</v>
      </c>
      <c r="H324" t="s">
        <v>995</v>
      </c>
      <c r="I324" t="s">
        <v>995</v>
      </c>
      <c r="J324" t="s">
        <v>995</v>
      </c>
      <c r="K324" t="s">
        <v>995</v>
      </c>
      <c r="L324" t="s">
        <v>995</v>
      </c>
      <c r="M324" t="s">
        <v>995</v>
      </c>
      <c r="N324" t="s">
        <v>995</v>
      </c>
      <c r="O324" t="s">
        <v>995</v>
      </c>
      <c r="P324" t="s">
        <v>995</v>
      </c>
      <c r="Q324" t="s">
        <v>995</v>
      </c>
      <c r="R324" t="s">
        <v>995</v>
      </c>
      <c r="S324" t="s">
        <v>995</v>
      </c>
      <c r="T324" t="s">
        <v>995</v>
      </c>
      <c r="U324" t="s">
        <v>995</v>
      </c>
      <c r="V324" t="s">
        <v>995</v>
      </c>
      <c r="W324" t="s">
        <v>995</v>
      </c>
      <c r="X324" t="s">
        <v>995</v>
      </c>
      <c r="Y324" t="s">
        <v>995</v>
      </c>
      <c r="Z324" t="s">
        <v>995</v>
      </c>
      <c r="AA324" t="s">
        <v>995</v>
      </c>
      <c r="AB324" t="s">
        <v>995</v>
      </c>
      <c r="AC324" t="s">
        <v>995</v>
      </c>
      <c r="AD324" t="s">
        <v>995</v>
      </c>
      <c r="AE324" t="s">
        <v>995</v>
      </c>
      <c r="AF324" t="s">
        <v>995</v>
      </c>
      <c r="AG324" t="s">
        <v>995</v>
      </c>
      <c r="AH324" t="s">
        <v>995</v>
      </c>
      <c r="AI324" t="s">
        <v>995</v>
      </c>
      <c r="AJ324" t="s">
        <v>995</v>
      </c>
      <c r="AK324" t="s">
        <v>995</v>
      </c>
      <c r="AL324" t="s">
        <v>995</v>
      </c>
      <c r="AM324" t="s">
        <v>995</v>
      </c>
      <c r="AN324" t="s">
        <v>995</v>
      </c>
      <c r="AO324" t="s">
        <v>995</v>
      </c>
      <c r="AP324" t="s">
        <v>995</v>
      </c>
      <c r="AQ324" s="286" t="s">
        <v>855</v>
      </c>
      <c r="AR324" s="295"/>
      <c r="AS324" s="235"/>
    </row>
    <row r="325" spans="1:47" x14ac:dyDescent="0.3">
      <c r="A325" s="285">
        <v>109400</v>
      </c>
      <c r="B325" s="286" t="s">
        <v>61</v>
      </c>
      <c r="C325" t="s">
        <v>995</v>
      </c>
      <c r="D325" t="s">
        <v>995</v>
      </c>
      <c r="E325" t="s">
        <v>995</v>
      </c>
      <c r="F325" t="s">
        <v>995</v>
      </c>
      <c r="G325" t="s">
        <v>995</v>
      </c>
      <c r="H325" t="s">
        <v>995</v>
      </c>
      <c r="I325" t="s">
        <v>995</v>
      </c>
      <c r="J325" t="s">
        <v>995</v>
      </c>
      <c r="K325" t="s">
        <v>995</v>
      </c>
      <c r="L325" t="s">
        <v>995</v>
      </c>
      <c r="M325" t="s">
        <v>995</v>
      </c>
      <c r="N325" t="s">
        <v>995</v>
      </c>
      <c r="O325" t="s">
        <v>995</v>
      </c>
      <c r="P325" t="s">
        <v>995</v>
      </c>
      <c r="Q325" t="s">
        <v>995</v>
      </c>
      <c r="R325" t="s">
        <v>995</v>
      </c>
      <c r="S325" t="s">
        <v>995</v>
      </c>
      <c r="T325" t="s">
        <v>995</v>
      </c>
      <c r="U325" t="s">
        <v>995</v>
      </c>
      <c r="V325" t="s">
        <v>995</v>
      </c>
      <c r="W325" t="s">
        <v>995</v>
      </c>
      <c r="X325" t="s">
        <v>995</v>
      </c>
      <c r="Y325" t="s">
        <v>995</v>
      </c>
      <c r="Z325" t="s">
        <v>995</v>
      </c>
      <c r="AA325" t="s">
        <v>995</v>
      </c>
      <c r="AB325" t="s">
        <v>995</v>
      </c>
      <c r="AC325" t="s">
        <v>995</v>
      </c>
      <c r="AD325" t="s">
        <v>995</v>
      </c>
      <c r="AE325" t="s">
        <v>995</v>
      </c>
      <c r="AF325" t="s">
        <v>995</v>
      </c>
      <c r="AG325" t="s">
        <v>995</v>
      </c>
      <c r="AH325" t="s">
        <v>995</v>
      </c>
      <c r="AI325" t="s">
        <v>995</v>
      </c>
      <c r="AJ325" t="s">
        <v>995</v>
      </c>
      <c r="AK325" t="s">
        <v>995</v>
      </c>
      <c r="AL325" t="s">
        <v>995</v>
      </c>
      <c r="AM325" t="s">
        <v>995</v>
      </c>
      <c r="AN325" t="s">
        <v>995</v>
      </c>
      <c r="AO325" t="s">
        <v>995</v>
      </c>
      <c r="AP325" t="s">
        <v>995</v>
      </c>
      <c r="AQ325" s="286" t="s">
        <v>855</v>
      </c>
      <c r="AR325" s="302"/>
      <c r="AS325" s="304"/>
      <c r="AU325"/>
    </row>
    <row r="326" spans="1:47" x14ac:dyDescent="0.3">
      <c r="A326" s="285">
        <v>109401</v>
      </c>
      <c r="B326" s="286" t="s">
        <v>538</v>
      </c>
      <c r="C326" t="s">
        <v>995</v>
      </c>
      <c r="D326" t="s">
        <v>995</v>
      </c>
      <c r="E326" t="s">
        <v>995</v>
      </c>
      <c r="F326" t="s">
        <v>995</v>
      </c>
      <c r="G326" t="s">
        <v>995</v>
      </c>
      <c r="H326" t="s">
        <v>995</v>
      </c>
      <c r="I326" t="s">
        <v>995</v>
      </c>
      <c r="J326" t="s">
        <v>995</v>
      </c>
      <c r="K326" t="s">
        <v>995</v>
      </c>
      <c r="L326" t="s">
        <v>995</v>
      </c>
      <c r="M326" t="s">
        <v>995</v>
      </c>
      <c r="N326" t="s">
        <v>995</v>
      </c>
      <c r="O326" t="s">
        <v>995</v>
      </c>
      <c r="P326" t="s">
        <v>995</v>
      </c>
      <c r="Q326" t="s">
        <v>995</v>
      </c>
      <c r="R326" t="s">
        <v>995</v>
      </c>
      <c r="S326" t="s">
        <v>995</v>
      </c>
      <c r="T326" t="s">
        <v>995</v>
      </c>
      <c r="U326" t="s">
        <v>995</v>
      </c>
      <c r="V326" t="s">
        <v>995</v>
      </c>
      <c r="W326" t="s">
        <v>995</v>
      </c>
      <c r="X326" t="s">
        <v>995</v>
      </c>
      <c r="Y326" t="s">
        <v>995</v>
      </c>
      <c r="Z326" t="s">
        <v>995</v>
      </c>
      <c r="AA326" t="s">
        <v>995</v>
      </c>
      <c r="AB326" t="s">
        <v>995</v>
      </c>
      <c r="AC326" t="s">
        <v>995</v>
      </c>
      <c r="AD326" t="s">
        <v>995</v>
      </c>
      <c r="AE326" t="s">
        <v>995</v>
      </c>
      <c r="AF326" t="s">
        <v>995</v>
      </c>
      <c r="AG326" t="s">
        <v>995</v>
      </c>
      <c r="AH326" t="s">
        <v>995</v>
      </c>
      <c r="AI326" t="s">
        <v>995</v>
      </c>
      <c r="AJ326" t="s">
        <v>995</v>
      </c>
      <c r="AK326" t="s">
        <v>995</v>
      </c>
      <c r="AL326" t="s">
        <v>995</v>
      </c>
      <c r="AM326" t="s">
        <v>995</v>
      </c>
      <c r="AN326" t="s">
        <v>995</v>
      </c>
      <c r="AO326" t="s">
        <v>995</v>
      </c>
      <c r="AP326" t="s">
        <v>995</v>
      </c>
      <c r="AQ326" s="286" t="s">
        <v>855</v>
      </c>
      <c r="AR326" s="302"/>
      <c r="AS326" s="304"/>
      <c r="AU326"/>
    </row>
    <row r="327" spans="1:47" ht="21.6" x14ac:dyDescent="0.65">
      <c r="A327" s="285">
        <v>109407</v>
      </c>
      <c r="B327" s="286" t="s">
        <v>61</v>
      </c>
      <c r="C327" t="s">
        <v>225</v>
      </c>
      <c r="D327" t="s">
        <v>394</v>
      </c>
      <c r="E327" t="s">
        <v>394</v>
      </c>
      <c r="F327" t="s">
        <v>394</v>
      </c>
      <c r="G327" t="s">
        <v>224</v>
      </c>
      <c r="H327" t="s">
        <v>394</v>
      </c>
      <c r="I327" t="s">
        <v>394</v>
      </c>
      <c r="J327" t="s">
        <v>394</v>
      </c>
      <c r="K327" t="s">
        <v>394</v>
      </c>
      <c r="L327" t="s">
        <v>394</v>
      </c>
      <c r="M327" t="s">
        <v>995</v>
      </c>
      <c r="N327" t="s">
        <v>224</v>
      </c>
      <c r="O327" t="s">
        <v>224</v>
      </c>
      <c r="P327" t="s">
        <v>224</v>
      </c>
      <c r="Q327" t="s">
        <v>224</v>
      </c>
      <c r="R327" t="s">
        <v>963</v>
      </c>
      <c r="S327" t="s">
        <v>225</v>
      </c>
      <c r="T327" t="s">
        <v>225</v>
      </c>
      <c r="U327" t="s">
        <v>225</v>
      </c>
      <c r="V327" t="s">
        <v>225</v>
      </c>
      <c r="W327" t="s">
        <v>394</v>
      </c>
      <c r="X327" t="s">
        <v>394</v>
      </c>
      <c r="Y327" t="s">
        <v>394</v>
      </c>
      <c r="Z327" t="s">
        <v>394</v>
      </c>
      <c r="AA327" t="s">
        <v>394</v>
      </c>
      <c r="AB327" t="s">
        <v>394</v>
      </c>
      <c r="AC327" t="s">
        <v>394</v>
      </c>
      <c r="AD327" t="s">
        <v>394</v>
      </c>
      <c r="AE327" t="s">
        <v>394</v>
      </c>
      <c r="AF327" t="s">
        <v>394</v>
      </c>
      <c r="AG327" t="s">
        <v>394</v>
      </c>
      <c r="AH327" t="s">
        <v>394</v>
      </c>
      <c r="AI327" t="s">
        <v>394</v>
      </c>
      <c r="AJ327" t="s">
        <v>394</v>
      </c>
      <c r="AK327" t="s">
        <v>394</v>
      </c>
      <c r="AL327" t="s">
        <v>394</v>
      </c>
      <c r="AM327" t="s">
        <v>394</v>
      </c>
      <c r="AN327" t="s">
        <v>394</v>
      </c>
      <c r="AO327" t="s">
        <v>394</v>
      </c>
      <c r="AP327" t="s">
        <v>394</v>
      </c>
      <c r="AQ327" s="288"/>
      <c r="AR327" s="302"/>
      <c r="AS327" s="304"/>
      <c r="AU327"/>
    </row>
    <row r="328" spans="1:47" x14ac:dyDescent="0.3">
      <c r="A328" s="285">
        <v>109417</v>
      </c>
      <c r="B328" s="286" t="s">
        <v>61</v>
      </c>
      <c r="C328" t="s">
        <v>995</v>
      </c>
      <c r="D328" t="s">
        <v>995</v>
      </c>
      <c r="E328" t="s">
        <v>995</v>
      </c>
      <c r="F328" t="s">
        <v>995</v>
      </c>
      <c r="G328" t="s">
        <v>995</v>
      </c>
      <c r="H328" t="s">
        <v>995</v>
      </c>
      <c r="I328" t="s">
        <v>995</v>
      </c>
      <c r="J328" t="s">
        <v>995</v>
      </c>
      <c r="K328" t="s">
        <v>995</v>
      </c>
      <c r="L328" t="s">
        <v>995</v>
      </c>
      <c r="M328" t="s">
        <v>995</v>
      </c>
      <c r="N328" t="s">
        <v>995</v>
      </c>
      <c r="O328" t="s">
        <v>995</v>
      </c>
      <c r="P328" t="s">
        <v>995</v>
      </c>
      <c r="Q328" t="s">
        <v>995</v>
      </c>
      <c r="R328" t="s">
        <v>995</v>
      </c>
      <c r="S328" t="s">
        <v>995</v>
      </c>
      <c r="T328" t="s">
        <v>995</v>
      </c>
      <c r="U328" t="s">
        <v>995</v>
      </c>
      <c r="V328" t="s">
        <v>995</v>
      </c>
      <c r="W328" t="s">
        <v>995</v>
      </c>
      <c r="X328" t="s">
        <v>995</v>
      </c>
      <c r="Y328" t="s">
        <v>995</v>
      </c>
      <c r="Z328" t="s">
        <v>995</v>
      </c>
      <c r="AA328" t="s">
        <v>995</v>
      </c>
      <c r="AB328" t="s">
        <v>995</v>
      </c>
      <c r="AC328" t="s">
        <v>995</v>
      </c>
      <c r="AD328" t="s">
        <v>995</v>
      </c>
      <c r="AE328" t="s">
        <v>995</v>
      </c>
      <c r="AF328" t="s">
        <v>995</v>
      </c>
      <c r="AG328" t="s">
        <v>995</v>
      </c>
      <c r="AH328" t="s">
        <v>995</v>
      </c>
      <c r="AI328" t="s">
        <v>995</v>
      </c>
      <c r="AJ328" t="s">
        <v>995</v>
      </c>
      <c r="AK328" t="s">
        <v>995</v>
      </c>
      <c r="AL328" t="s">
        <v>995</v>
      </c>
      <c r="AM328" t="s">
        <v>995</v>
      </c>
      <c r="AN328" t="s">
        <v>995</v>
      </c>
      <c r="AO328" t="s">
        <v>995</v>
      </c>
      <c r="AP328" t="s">
        <v>995</v>
      </c>
      <c r="AQ328" s="289"/>
      <c r="AR328" s="302"/>
      <c r="AS328" s="304"/>
      <c r="AU328"/>
    </row>
    <row r="329" spans="1:47" x14ac:dyDescent="0.3">
      <c r="A329" s="285">
        <v>109451</v>
      </c>
      <c r="B329" s="286" t="s">
        <v>540</v>
      </c>
      <c r="C329" t="s">
        <v>995</v>
      </c>
      <c r="D329" t="s">
        <v>995</v>
      </c>
      <c r="E329" t="s">
        <v>995</v>
      </c>
      <c r="F329" t="s">
        <v>995</v>
      </c>
      <c r="G329" t="s">
        <v>995</v>
      </c>
      <c r="H329" t="s">
        <v>995</v>
      </c>
      <c r="I329" t="s">
        <v>995</v>
      </c>
      <c r="J329" t="s">
        <v>995</v>
      </c>
      <c r="K329" t="s">
        <v>995</v>
      </c>
      <c r="L329" t="s">
        <v>995</v>
      </c>
      <c r="M329" t="s">
        <v>995</v>
      </c>
      <c r="N329" t="s">
        <v>995</v>
      </c>
      <c r="O329" t="s">
        <v>995</v>
      </c>
      <c r="P329" t="s">
        <v>995</v>
      </c>
      <c r="Q329" t="s">
        <v>995</v>
      </c>
      <c r="R329" t="s">
        <v>995</v>
      </c>
      <c r="S329" t="s">
        <v>995</v>
      </c>
      <c r="T329" t="s">
        <v>995</v>
      </c>
      <c r="U329" t="s">
        <v>995</v>
      </c>
      <c r="V329" t="s">
        <v>995</v>
      </c>
      <c r="W329" t="s">
        <v>995</v>
      </c>
      <c r="X329" t="s">
        <v>995</v>
      </c>
      <c r="Y329" t="s">
        <v>995</v>
      </c>
      <c r="Z329" t="s">
        <v>995</v>
      </c>
      <c r="AA329" t="s">
        <v>995</v>
      </c>
      <c r="AB329" t="s">
        <v>995</v>
      </c>
      <c r="AC329" t="s">
        <v>995</v>
      </c>
      <c r="AD329" t="s">
        <v>995</v>
      </c>
      <c r="AE329" t="s">
        <v>995</v>
      </c>
      <c r="AF329" t="s">
        <v>995</v>
      </c>
      <c r="AG329" t="s">
        <v>995</v>
      </c>
      <c r="AH329" t="s">
        <v>995</v>
      </c>
      <c r="AI329" t="s">
        <v>995</v>
      </c>
      <c r="AJ329" t="s">
        <v>995</v>
      </c>
      <c r="AK329" t="s">
        <v>995</v>
      </c>
      <c r="AL329" t="s">
        <v>995</v>
      </c>
      <c r="AM329" t="s">
        <v>995</v>
      </c>
      <c r="AN329" t="s">
        <v>995</v>
      </c>
      <c r="AO329" t="s">
        <v>995</v>
      </c>
      <c r="AP329" t="s">
        <v>995</v>
      </c>
      <c r="AQ329" s="286" t="s">
        <v>855</v>
      </c>
      <c r="AR329" s="302"/>
      <c r="AS329" s="304"/>
      <c r="AU329"/>
    </row>
    <row r="330" spans="1:47" ht="21.6" x14ac:dyDescent="0.65">
      <c r="A330" s="285">
        <v>109458</v>
      </c>
      <c r="B330" s="286" t="s">
        <v>538</v>
      </c>
      <c r="C330" t="s">
        <v>995</v>
      </c>
      <c r="D330" t="s">
        <v>995</v>
      </c>
      <c r="E330" t="s">
        <v>995</v>
      </c>
      <c r="F330" t="s">
        <v>995</v>
      </c>
      <c r="G330" t="s">
        <v>995</v>
      </c>
      <c r="H330" t="s">
        <v>995</v>
      </c>
      <c r="I330" t="s">
        <v>995</v>
      </c>
      <c r="J330" t="s">
        <v>995</v>
      </c>
      <c r="K330" t="s">
        <v>995</v>
      </c>
      <c r="L330" t="s">
        <v>995</v>
      </c>
      <c r="M330" t="s">
        <v>224</v>
      </c>
      <c r="N330" t="s">
        <v>995</v>
      </c>
      <c r="O330" t="s">
        <v>995</v>
      </c>
      <c r="P330" t="s">
        <v>995</v>
      </c>
      <c r="Q330" t="s">
        <v>995</v>
      </c>
      <c r="R330" t="s">
        <v>995</v>
      </c>
      <c r="S330" t="s">
        <v>995</v>
      </c>
      <c r="T330" t="s">
        <v>995</v>
      </c>
      <c r="U330" t="s">
        <v>995</v>
      </c>
      <c r="V330" t="s">
        <v>995</v>
      </c>
      <c r="W330" t="s">
        <v>995</v>
      </c>
      <c r="X330" t="s">
        <v>995</v>
      </c>
      <c r="Y330" t="s">
        <v>995</v>
      </c>
      <c r="Z330" t="s">
        <v>995</v>
      </c>
      <c r="AA330" t="s">
        <v>995</v>
      </c>
      <c r="AB330" t="s">
        <v>995</v>
      </c>
      <c r="AC330" t="s">
        <v>995</v>
      </c>
      <c r="AD330" t="s">
        <v>995</v>
      </c>
      <c r="AE330" t="s">
        <v>995</v>
      </c>
      <c r="AF330" t="s">
        <v>995</v>
      </c>
      <c r="AG330" t="s">
        <v>995</v>
      </c>
      <c r="AH330" t="s">
        <v>995</v>
      </c>
      <c r="AI330" t="s">
        <v>995</v>
      </c>
      <c r="AJ330" t="s">
        <v>995</v>
      </c>
      <c r="AK330" t="s">
        <v>995</v>
      </c>
      <c r="AL330" t="s">
        <v>995</v>
      </c>
      <c r="AM330" t="s">
        <v>995</v>
      </c>
      <c r="AN330" t="s">
        <v>995</v>
      </c>
      <c r="AO330" t="s">
        <v>995</v>
      </c>
      <c r="AP330" t="s">
        <v>995</v>
      </c>
      <c r="AQ330" s="288"/>
      <c r="AR330" s="302"/>
      <c r="AS330" s="304"/>
      <c r="AU330"/>
    </row>
    <row r="331" spans="1:47" x14ac:dyDescent="0.3">
      <c r="A331" s="285">
        <v>109477</v>
      </c>
      <c r="B331" s="286" t="s">
        <v>538</v>
      </c>
      <c r="C331" t="s">
        <v>995</v>
      </c>
      <c r="D331" t="s">
        <v>995</v>
      </c>
      <c r="E331" t="s">
        <v>995</v>
      </c>
      <c r="F331" t="s">
        <v>995</v>
      </c>
      <c r="G331" t="s">
        <v>995</v>
      </c>
      <c r="H331" t="s">
        <v>995</v>
      </c>
      <c r="I331" t="s">
        <v>995</v>
      </c>
      <c r="J331" t="s">
        <v>995</v>
      </c>
      <c r="K331" t="s">
        <v>995</v>
      </c>
      <c r="L331" t="s">
        <v>995</v>
      </c>
      <c r="M331" t="s">
        <v>995</v>
      </c>
      <c r="N331" t="s">
        <v>995</v>
      </c>
      <c r="O331" t="s">
        <v>995</v>
      </c>
      <c r="P331" t="s">
        <v>995</v>
      </c>
      <c r="Q331" t="s">
        <v>995</v>
      </c>
      <c r="R331" t="s">
        <v>995</v>
      </c>
      <c r="S331" t="s">
        <v>995</v>
      </c>
      <c r="T331" t="s">
        <v>995</v>
      </c>
      <c r="U331" t="s">
        <v>995</v>
      </c>
      <c r="V331" t="s">
        <v>995</v>
      </c>
      <c r="W331" t="s">
        <v>995</v>
      </c>
      <c r="X331" t="s">
        <v>995</v>
      </c>
      <c r="Y331" t="s">
        <v>995</v>
      </c>
      <c r="Z331" t="s">
        <v>995</v>
      </c>
      <c r="AA331" t="s">
        <v>995</v>
      </c>
      <c r="AB331" t="s">
        <v>995</v>
      </c>
      <c r="AC331" t="s">
        <v>995</v>
      </c>
      <c r="AD331" t="s">
        <v>995</v>
      </c>
      <c r="AE331" t="s">
        <v>995</v>
      </c>
      <c r="AF331" t="s">
        <v>995</v>
      </c>
      <c r="AG331" t="s">
        <v>995</v>
      </c>
      <c r="AH331" t="s">
        <v>995</v>
      </c>
      <c r="AI331" t="s">
        <v>995</v>
      </c>
      <c r="AJ331" t="s">
        <v>995</v>
      </c>
      <c r="AK331" t="s">
        <v>995</v>
      </c>
      <c r="AL331" t="s">
        <v>995</v>
      </c>
      <c r="AM331" t="s">
        <v>995</v>
      </c>
      <c r="AN331" t="s">
        <v>995</v>
      </c>
      <c r="AO331" t="s">
        <v>995</v>
      </c>
      <c r="AP331" t="s">
        <v>995</v>
      </c>
      <c r="AQ331" s="286" t="s">
        <v>855</v>
      </c>
      <c r="AR331" s="302"/>
      <c r="AS331" s="304"/>
      <c r="AU331"/>
    </row>
    <row r="332" spans="1:47" x14ac:dyDescent="0.3">
      <c r="A332" s="285">
        <v>109497</v>
      </c>
      <c r="B332" s="286" t="s">
        <v>61</v>
      </c>
      <c r="C332">
        <v>0</v>
      </c>
      <c r="D332">
        <v>0</v>
      </c>
      <c r="E332">
        <v>0</v>
      </c>
      <c r="F332">
        <v>0</v>
      </c>
      <c r="G332">
        <v>0</v>
      </c>
      <c r="H332">
        <v>0</v>
      </c>
      <c r="I332">
        <v>0</v>
      </c>
      <c r="J332">
        <v>0</v>
      </c>
      <c r="K332">
        <v>0</v>
      </c>
      <c r="L332">
        <v>0</v>
      </c>
      <c r="M332">
        <v>0</v>
      </c>
      <c r="N332">
        <v>0</v>
      </c>
      <c r="O332">
        <v>0</v>
      </c>
      <c r="P332">
        <v>0</v>
      </c>
      <c r="Q332">
        <v>0</v>
      </c>
      <c r="R332">
        <v>0</v>
      </c>
      <c r="S332">
        <v>0</v>
      </c>
      <c r="T332">
        <v>0</v>
      </c>
      <c r="U332">
        <v>0</v>
      </c>
      <c r="V332">
        <v>0</v>
      </c>
      <c r="W332">
        <v>0</v>
      </c>
      <c r="X332">
        <v>0</v>
      </c>
      <c r="Y332">
        <v>0</v>
      </c>
      <c r="Z332">
        <v>0</v>
      </c>
      <c r="AA332">
        <v>0</v>
      </c>
      <c r="AB332">
        <v>0</v>
      </c>
      <c r="AC332">
        <v>0</v>
      </c>
      <c r="AD332">
        <v>0</v>
      </c>
      <c r="AE332">
        <v>0</v>
      </c>
      <c r="AF332">
        <v>0</v>
      </c>
      <c r="AG332">
        <v>0</v>
      </c>
      <c r="AH332">
        <v>0</v>
      </c>
      <c r="AI332">
        <v>0</v>
      </c>
      <c r="AJ332">
        <v>0</v>
      </c>
      <c r="AK332">
        <v>0</v>
      </c>
      <c r="AL332">
        <v>0</v>
      </c>
      <c r="AM332">
        <v>0</v>
      </c>
      <c r="AN332">
        <v>0</v>
      </c>
      <c r="AO332">
        <v>0</v>
      </c>
      <c r="AP332">
        <v>0</v>
      </c>
      <c r="AQ332" s="286" t="s">
        <v>394</v>
      </c>
      <c r="AR332" s="302"/>
      <c r="AS332" s="304"/>
      <c r="AU332"/>
    </row>
    <row r="333" spans="1:47" x14ac:dyDescent="0.3">
      <c r="A333" s="285">
        <v>109499</v>
      </c>
      <c r="B333" s="286" t="s">
        <v>538</v>
      </c>
      <c r="C333" t="s">
        <v>995</v>
      </c>
      <c r="D333" t="s">
        <v>995</v>
      </c>
      <c r="E333" t="s">
        <v>995</v>
      </c>
      <c r="F333" t="s">
        <v>995</v>
      </c>
      <c r="G333" t="s">
        <v>995</v>
      </c>
      <c r="H333" t="s">
        <v>995</v>
      </c>
      <c r="I333" t="s">
        <v>995</v>
      </c>
      <c r="J333" t="s">
        <v>995</v>
      </c>
      <c r="K333" t="s">
        <v>995</v>
      </c>
      <c r="L333" t="s">
        <v>995</v>
      </c>
      <c r="M333" t="s">
        <v>995</v>
      </c>
      <c r="N333" t="s">
        <v>995</v>
      </c>
      <c r="O333" t="s">
        <v>995</v>
      </c>
      <c r="P333" t="s">
        <v>995</v>
      </c>
      <c r="Q333" t="s">
        <v>995</v>
      </c>
      <c r="R333" t="s">
        <v>995</v>
      </c>
      <c r="S333" t="s">
        <v>995</v>
      </c>
      <c r="T333" t="s">
        <v>995</v>
      </c>
      <c r="U333" t="s">
        <v>995</v>
      </c>
      <c r="V333" t="s">
        <v>995</v>
      </c>
      <c r="W333" t="s">
        <v>995</v>
      </c>
      <c r="X333" t="s">
        <v>995</v>
      </c>
      <c r="Y333" t="s">
        <v>995</v>
      </c>
      <c r="Z333" t="s">
        <v>995</v>
      </c>
      <c r="AA333" t="s">
        <v>995</v>
      </c>
      <c r="AB333" t="s">
        <v>995</v>
      </c>
      <c r="AC333" t="s">
        <v>995</v>
      </c>
      <c r="AD333" t="s">
        <v>995</v>
      </c>
      <c r="AE333" t="s">
        <v>995</v>
      </c>
      <c r="AF333" t="s">
        <v>995</v>
      </c>
      <c r="AG333" t="s">
        <v>995</v>
      </c>
      <c r="AH333" t="s">
        <v>995</v>
      </c>
      <c r="AI333" t="s">
        <v>995</v>
      </c>
      <c r="AJ333" t="s">
        <v>995</v>
      </c>
      <c r="AK333" t="s">
        <v>995</v>
      </c>
      <c r="AL333" t="s">
        <v>995</v>
      </c>
      <c r="AM333" t="s">
        <v>995</v>
      </c>
      <c r="AN333" t="s">
        <v>995</v>
      </c>
      <c r="AO333" t="s">
        <v>995</v>
      </c>
      <c r="AP333" t="s">
        <v>995</v>
      </c>
      <c r="AQ333" s="286" t="s">
        <v>855</v>
      </c>
      <c r="AR333" s="302"/>
      <c r="AS333" s="304"/>
      <c r="AU333"/>
    </row>
    <row r="334" spans="1:47" x14ac:dyDescent="0.3">
      <c r="A334" s="285">
        <v>109580</v>
      </c>
      <c r="B334" s="286" t="s">
        <v>538</v>
      </c>
      <c r="C334" t="s">
        <v>995</v>
      </c>
      <c r="D334" t="s">
        <v>995</v>
      </c>
      <c r="E334" t="s">
        <v>995</v>
      </c>
      <c r="F334" t="s">
        <v>995</v>
      </c>
      <c r="G334" t="s">
        <v>995</v>
      </c>
      <c r="H334" t="s">
        <v>995</v>
      </c>
      <c r="I334" t="s">
        <v>995</v>
      </c>
      <c r="J334" t="s">
        <v>995</v>
      </c>
      <c r="K334" t="s">
        <v>995</v>
      </c>
      <c r="L334" t="s">
        <v>995</v>
      </c>
      <c r="M334" t="s">
        <v>995</v>
      </c>
      <c r="N334" t="s">
        <v>995</v>
      </c>
      <c r="O334" t="s">
        <v>995</v>
      </c>
      <c r="P334" t="s">
        <v>995</v>
      </c>
      <c r="Q334" t="s">
        <v>995</v>
      </c>
      <c r="R334" t="s">
        <v>995</v>
      </c>
      <c r="S334" t="s">
        <v>995</v>
      </c>
      <c r="T334" t="s">
        <v>995</v>
      </c>
      <c r="U334" t="s">
        <v>995</v>
      </c>
      <c r="V334" t="s">
        <v>995</v>
      </c>
      <c r="W334" t="s">
        <v>995</v>
      </c>
      <c r="X334" t="s">
        <v>995</v>
      </c>
      <c r="Y334" t="s">
        <v>995</v>
      </c>
      <c r="Z334" t="s">
        <v>995</v>
      </c>
      <c r="AA334" t="s">
        <v>995</v>
      </c>
      <c r="AB334" t="s">
        <v>995</v>
      </c>
      <c r="AC334" t="s">
        <v>995</v>
      </c>
      <c r="AD334" t="s">
        <v>995</v>
      </c>
      <c r="AE334" t="s">
        <v>995</v>
      </c>
      <c r="AF334" t="s">
        <v>995</v>
      </c>
      <c r="AG334" t="s">
        <v>995</v>
      </c>
      <c r="AH334" t="s">
        <v>995</v>
      </c>
      <c r="AI334" t="s">
        <v>995</v>
      </c>
      <c r="AJ334" t="s">
        <v>995</v>
      </c>
      <c r="AK334" t="s">
        <v>995</v>
      </c>
      <c r="AL334" t="s">
        <v>995</v>
      </c>
      <c r="AM334" t="s">
        <v>995</v>
      </c>
      <c r="AN334" t="s">
        <v>995</v>
      </c>
      <c r="AO334" t="s">
        <v>995</v>
      </c>
      <c r="AP334" t="s">
        <v>995</v>
      </c>
      <c r="AQ334" s="286" t="s">
        <v>855</v>
      </c>
      <c r="AR334" s="302"/>
      <c r="AS334" s="304"/>
      <c r="AU334"/>
    </row>
    <row r="335" spans="1:47" x14ac:dyDescent="0.3">
      <c r="A335" s="285">
        <v>109594</v>
      </c>
      <c r="B335" s="286" t="s">
        <v>538</v>
      </c>
      <c r="C335" t="s">
        <v>995</v>
      </c>
      <c r="D335" t="s">
        <v>995</v>
      </c>
      <c r="E335" t="s">
        <v>995</v>
      </c>
      <c r="F335" t="s">
        <v>995</v>
      </c>
      <c r="G335" t="s">
        <v>995</v>
      </c>
      <c r="H335" t="s">
        <v>995</v>
      </c>
      <c r="I335" t="s">
        <v>995</v>
      </c>
      <c r="J335" t="s">
        <v>995</v>
      </c>
      <c r="K335" t="s">
        <v>995</v>
      </c>
      <c r="L335" t="s">
        <v>995</v>
      </c>
      <c r="M335" t="s">
        <v>995</v>
      </c>
      <c r="N335" t="s">
        <v>995</v>
      </c>
      <c r="O335" t="s">
        <v>995</v>
      </c>
      <c r="P335" t="s">
        <v>995</v>
      </c>
      <c r="Q335" t="s">
        <v>995</v>
      </c>
      <c r="R335" t="s">
        <v>995</v>
      </c>
      <c r="S335" t="s">
        <v>995</v>
      </c>
      <c r="T335" t="s">
        <v>995</v>
      </c>
      <c r="U335" t="s">
        <v>995</v>
      </c>
      <c r="V335" t="s">
        <v>995</v>
      </c>
      <c r="W335" t="s">
        <v>995</v>
      </c>
      <c r="X335" t="s">
        <v>995</v>
      </c>
      <c r="Y335" t="s">
        <v>995</v>
      </c>
      <c r="Z335" t="s">
        <v>995</v>
      </c>
      <c r="AA335" t="s">
        <v>995</v>
      </c>
      <c r="AB335" t="s">
        <v>995</v>
      </c>
      <c r="AC335" t="s">
        <v>995</v>
      </c>
      <c r="AD335" t="s">
        <v>995</v>
      </c>
      <c r="AE335" t="s">
        <v>995</v>
      </c>
      <c r="AF335" t="s">
        <v>995</v>
      </c>
      <c r="AG335" t="s">
        <v>995</v>
      </c>
      <c r="AH335" t="s">
        <v>995</v>
      </c>
      <c r="AI335" t="s">
        <v>995</v>
      </c>
      <c r="AJ335" t="s">
        <v>995</v>
      </c>
      <c r="AK335" t="s">
        <v>995</v>
      </c>
      <c r="AL335" t="s">
        <v>995</v>
      </c>
      <c r="AM335" t="s">
        <v>995</v>
      </c>
      <c r="AN335" t="s">
        <v>995</v>
      </c>
      <c r="AO335" t="s">
        <v>995</v>
      </c>
      <c r="AP335" t="s">
        <v>995</v>
      </c>
      <c r="AQ335" s="286" t="s">
        <v>855</v>
      </c>
      <c r="AR335" s="302"/>
      <c r="AS335" s="304"/>
      <c r="AU335"/>
    </row>
    <row r="336" spans="1:47" x14ac:dyDescent="0.3">
      <c r="A336" s="285">
        <v>109639</v>
      </c>
      <c r="B336" s="286" t="s">
        <v>61</v>
      </c>
      <c r="C336" t="s">
        <v>995</v>
      </c>
      <c r="D336" t="s">
        <v>995</v>
      </c>
      <c r="E336" t="s">
        <v>995</v>
      </c>
      <c r="F336" t="s">
        <v>995</v>
      </c>
      <c r="G336" t="s">
        <v>995</v>
      </c>
      <c r="H336" t="s">
        <v>995</v>
      </c>
      <c r="I336" t="s">
        <v>995</v>
      </c>
      <c r="J336" t="s">
        <v>995</v>
      </c>
      <c r="K336" t="s">
        <v>995</v>
      </c>
      <c r="L336" t="s">
        <v>995</v>
      </c>
      <c r="M336" t="s">
        <v>995</v>
      </c>
      <c r="N336" t="s">
        <v>995</v>
      </c>
      <c r="O336" t="s">
        <v>995</v>
      </c>
      <c r="P336" t="s">
        <v>995</v>
      </c>
      <c r="Q336" t="s">
        <v>995</v>
      </c>
      <c r="R336" t="s">
        <v>995</v>
      </c>
      <c r="S336" t="s">
        <v>995</v>
      </c>
      <c r="T336" t="s">
        <v>995</v>
      </c>
      <c r="U336" t="s">
        <v>995</v>
      </c>
      <c r="V336" t="s">
        <v>995</v>
      </c>
      <c r="W336" t="s">
        <v>995</v>
      </c>
      <c r="X336" t="s">
        <v>995</v>
      </c>
      <c r="Y336" t="s">
        <v>995</v>
      </c>
      <c r="Z336" t="s">
        <v>995</v>
      </c>
      <c r="AA336" t="s">
        <v>995</v>
      </c>
      <c r="AB336" t="s">
        <v>995</v>
      </c>
      <c r="AC336" t="s">
        <v>995</v>
      </c>
      <c r="AD336" t="s">
        <v>995</v>
      </c>
      <c r="AE336" t="s">
        <v>995</v>
      </c>
      <c r="AF336" t="s">
        <v>995</v>
      </c>
      <c r="AG336" t="s">
        <v>995</v>
      </c>
      <c r="AH336" t="s">
        <v>995</v>
      </c>
      <c r="AI336" t="s">
        <v>995</v>
      </c>
      <c r="AJ336" t="s">
        <v>995</v>
      </c>
      <c r="AK336" t="s">
        <v>995</v>
      </c>
      <c r="AL336" t="s">
        <v>995</v>
      </c>
      <c r="AM336" t="s">
        <v>995</v>
      </c>
      <c r="AN336" t="s">
        <v>995</v>
      </c>
      <c r="AO336" t="s">
        <v>995</v>
      </c>
      <c r="AP336" t="s">
        <v>995</v>
      </c>
      <c r="AQ336" s="286" t="s">
        <v>855</v>
      </c>
      <c r="AR336" s="302"/>
      <c r="AS336" s="304"/>
      <c r="AU336"/>
    </row>
    <row r="337" spans="1:47" x14ac:dyDescent="0.3">
      <c r="A337" s="285">
        <v>109669</v>
      </c>
      <c r="B337" s="286" t="s">
        <v>61</v>
      </c>
      <c r="C337" t="s">
        <v>995</v>
      </c>
      <c r="D337" t="s">
        <v>995</v>
      </c>
      <c r="E337" t="s">
        <v>995</v>
      </c>
      <c r="F337" t="s">
        <v>995</v>
      </c>
      <c r="G337" t="s">
        <v>995</v>
      </c>
      <c r="H337" t="s">
        <v>995</v>
      </c>
      <c r="I337" t="s">
        <v>995</v>
      </c>
      <c r="J337" t="s">
        <v>995</v>
      </c>
      <c r="K337" t="s">
        <v>995</v>
      </c>
      <c r="L337" t="s">
        <v>995</v>
      </c>
      <c r="M337" t="s">
        <v>995</v>
      </c>
      <c r="N337" t="s">
        <v>995</v>
      </c>
      <c r="O337" t="s">
        <v>995</v>
      </c>
      <c r="P337" t="s">
        <v>995</v>
      </c>
      <c r="Q337" t="s">
        <v>995</v>
      </c>
      <c r="R337" t="s">
        <v>995</v>
      </c>
      <c r="S337" t="s">
        <v>995</v>
      </c>
      <c r="T337" t="s">
        <v>995</v>
      </c>
      <c r="U337" t="s">
        <v>995</v>
      </c>
      <c r="V337" t="s">
        <v>995</v>
      </c>
      <c r="W337" t="s">
        <v>995</v>
      </c>
      <c r="X337" t="s">
        <v>995</v>
      </c>
      <c r="Y337" t="s">
        <v>995</v>
      </c>
      <c r="Z337" t="s">
        <v>995</v>
      </c>
      <c r="AA337" t="s">
        <v>995</v>
      </c>
      <c r="AB337" t="s">
        <v>995</v>
      </c>
      <c r="AC337" t="s">
        <v>995</v>
      </c>
      <c r="AD337" t="s">
        <v>995</v>
      </c>
      <c r="AE337" t="s">
        <v>995</v>
      </c>
      <c r="AF337" t="s">
        <v>995</v>
      </c>
      <c r="AG337" t="s">
        <v>995</v>
      </c>
      <c r="AH337" t="s">
        <v>995</v>
      </c>
      <c r="AI337" t="s">
        <v>995</v>
      </c>
      <c r="AJ337" t="s">
        <v>995</v>
      </c>
      <c r="AK337" t="s">
        <v>995</v>
      </c>
      <c r="AL337" t="s">
        <v>995</v>
      </c>
      <c r="AM337" t="s">
        <v>995</v>
      </c>
      <c r="AN337" t="s">
        <v>995</v>
      </c>
      <c r="AO337" t="s">
        <v>995</v>
      </c>
      <c r="AP337" t="s">
        <v>995</v>
      </c>
      <c r="AQ337" s="286" t="s">
        <v>855</v>
      </c>
      <c r="AR337" s="302"/>
      <c r="AS337" s="304"/>
      <c r="AU337"/>
    </row>
    <row r="338" spans="1:47" ht="21.6" x14ac:dyDescent="0.3">
      <c r="A338" s="285">
        <v>109683</v>
      </c>
      <c r="B338" s="286" t="s">
        <v>61</v>
      </c>
      <c r="C338" t="s">
        <v>995</v>
      </c>
      <c r="D338" t="s">
        <v>995</v>
      </c>
      <c r="E338" t="s">
        <v>995</v>
      </c>
      <c r="F338" t="s">
        <v>995</v>
      </c>
      <c r="G338" t="s">
        <v>995</v>
      </c>
      <c r="H338" t="s">
        <v>995</v>
      </c>
      <c r="I338" t="s">
        <v>995</v>
      </c>
      <c r="J338" t="s">
        <v>995</v>
      </c>
      <c r="K338" t="s">
        <v>995</v>
      </c>
      <c r="L338" t="s">
        <v>995</v>
      </c>
      <c r="M338" t="s">
        <v>995</v>
      </c>
      <c r="N338" t="s">
        <v>995</v>
      </c>
      <c r="O338" t="s">
        <v>995</v>
      </c>
      <c r="P338" t="s">
        <v>995</v>
      </c>
      <c r="Q338" t="s">
        <v>995</v>
      </c>
      <c r="R338" t="s">
        <v>995</v>
      </c>
      <c r="S338" t="s">
        <v>995</v>
      </c>
      <c r="T338" t="s">
        <v>995</v>
      </c>
      <c r="U338" t="s">
        <v>995</v>
      </c>
      <c r="V338" t="s">
        <v>995</v>
      </c>
      <c r="W338" t="s">
        <v>995</v>
      </c>
      <c r="X338" t="s">
        <v>995</v>
      </c>
      <c r="Y338" t="s">
        <v>995</v>
      </c>
      <c r="Z338" t="s">
        <v>995</v>
      </c>
      <c r="AA338" t="s">
        <v>995</v>
      </c>
      <c r="AB338" t="s">
        <v>995</v>
      </c>
      <c r="AC338" t="s">
        <v>995</v>
      </c>
      <c r="AD338" t="s">
        <v>995</v>
      </c>
      <c r="AE338" t="s">
        <v>995</v>
      </c>
      <c r="AF338" t="s">
        <v>995</v>
      </c>
      <c r="AG338" t="s">
        <v>995</v>
      </c>
      <c r="AH338" t="s">
        <v>995</v>
      </c>
      <c r="AI338" t="s">
        <v>995</v>
      </c>
      <c r="AJ338" t="s">
        <v>995</v>
      </c>
      <c r="AK338" t="s">
        <v>995</v>
      </c>
      <c r="AL338" t="s">
        <v>995</v>
      </c>
      <c r="AM338" t="s">
        <v>995</v>
      </c>
      <c r="AN338" t="s">
        <v>995</v>
      </c>
      <c r="AO338" t="s">
        <v>995</v>
      </c>
      <c r="AP338" t="s">
        <v>995</v>
      </c>
      <c r="AQ338" s="286" t="s">
        <v>855</v>
      </c>
      <c r="AR338" s="295"/>
      <c r="AS338" s="235"/>
    </row>
    <row r="339" spans="1:47" x14ac:dyDescent="0.3">
      <c r="A339" s="285">
        <v>109734</v>
      </c>
      <c r="B339" s="286" t="s">
        <v>540</v>
      </c>
      <c r="C339" t="s">
        <v>995</v>
      </c>
      <c r="D339" t="s">
        <v>995</v>
      </c>
      <c r="E339" t="s">
        <v>995</v>
      </c>
      <c r="F339" t="s">
        <v>995</v>
      </c>
      <c r="G339" t="s">
        <v>995</v>
      </c>
      <c r="H339" t="s">
        <v>995</v>
      </c>
      <c r="I339" t="s">
        <v>995</v>
      </c>
      <c r="J339" t="s">
        <v>995</v>
      </c>
      <c r="K339" t="s">
        <v>995</v>
      </c>
      <c r="L339" t="s">
        <v>995</v>
      </c>
      <c r="M339" t="s">
        <v>995</v>
      </c>
      <c r="N339" t="s">
        <v>995</v>
      </c>
      <c r="O339" t="s">
        <v>995</v>
      </c>
      <c r="P339" t="s">
        <v>995</v>
      </c>
      <c r="Q339" t="s">
        <v>995</v>
      </c>
      <c r="R339" t="s">
        <v>995</v>
      </c>
      <c r="S339" t="s">
        <v>995</v>
      </c>
      <c r="T339" t="s">
        <v>995</v>
      </c>
      <c r="U339" t="s">
        <v>995</v>
      </c>
      <c r="V339" t="s">
        <v>995</v>
      </c>
      <c r="W339" t="s">
        <v>995</v>
      </c>
      <c r="X339" t="s">
        <v>995</v>
      </c>
      <c r="Y339" t="s">
        <v>995</v>
      </c>
      <c r="Z339" t="s">
        <v>995</v>
      </c>
      <c r="AA339" t="s">
        <v>995</v>
      </c>
      <c r="AB339" t="s">
        <v>995</v>
      </c>
      <c r="AC339" t="s">
        <v>995</v>
      </c>
      <c r="AD339" t="s">
        <v>995</v>
      </c>
      <c r="AE339" t="s">
        <v>995</v>
      </c>
      <c r="AF339" t="s">
        <v>995</v>
      </c>
      <c r="AG339" t="s">
        <v>995</v>
      </c>
      <c r="AH339" t="s">
        <v>995</v>
      </c>
      <c r="AI339" t="s">
        <v>995</v>
      </c>
      <c r="AJ339" t="s">
        <v>995</v>
      </c>
      <c r="AK339" t="s">
        <v>995</v>
      </c>
      <c r="AL339" t="s">
        <v>995</v>
      </c>
      <c r="AM339" t="s">
        <v>995</v>
      </c>
      <c r="AN339" t="s">
        <v>995</v>
      </c>
      <c r="AO339" t="s">
        <v>995</v>
      </c>
      <c r="AP339" t="s">
        <v>995</v>
      </c>
      <c r="AQ339" s="286" t="s">
        <v>855</v>
      </c>
      <c r="AR339" s="302"/>
      <c r="AS339" s="304"/>
      <c r="AU339"/>
    </row>
    <row r="340" spans="1:47" x14ac:dyDescent="0.3">
      <c r="A340" s="285">
        <v>109757</v>
      </c>
      <c r="B340" s="286" t="s">
        <v>538</v>
      </c>
      <c r="C340" t="s">
        <v>995</v>
      </c>
      <c r="D340" t="s">
        <v>995</v>
      </c>
      <c r="E340" t="s">
        <v>995</v>
      </c>
      <c r="F340" t="s">
        <v>995</v>
      </c>
      <c r="G340" t="s">
        <v>995</v>
      </c>
      <c r="H340" t="s">
        <v>995</v>
      </c>
      <c r="I340" t="s">
        <v>995</v>
      </c>
      <c r="J340" t="s">
        <v>995</v>
      </c>
      <c r="K340" t="s">
        <v>995</v>
      </c>
      <c r="L340" t="s">
        <v>995</v>
      </c>
      <c r="M340" t="s">
        <v>995</v>
      </c>
      <c r="N340" t="s">
        <v>995</v>
      </c>
      <c r="O340" t="s">
        <v>995</v>
      </c>
      <c r="P340" t="s">
        <v>995</v>
      </c>
      <c r="Q340" t="s">
        <v>995</v>
      </c>
      <c r="R340" t="s">
        <v>995</v>
      </c>
      <c r="S340" t="s">
        <v>995</v>
      </c>
      <c r="T340" t="s">
        <v>995</v>
      </c>
      <c r="U340" t="s">
        <v>995</v>
      </c>
      <c r="V340" t="s">
        <v>995</v>
      </c>
      <c r="W340" t="s">
        <v>995</v>
      </c>
      <c r="X340" t="s">
        <v>995</v>
      </c>
      <c r="Y340" t="s">
        <v>995</v>
      </c>
      <c r="Z340" t="s">
        <v>995</v>
      </c>
      <c r="AA340" t="s">
        <v>995</v>
      </c>
      <c r="AB340" t="s">
        <v>995</v>
      </c>
      <c r="AC340" t="s">
        <v>995</v>
      </c>
      <c r="AD340" t="s">
        <v>995</v>
      </c>
      <c r="AE340" t="s">
        <v>995</v>
      </c>
      <c r="AF340" t="s">
        <v>995</v>
      </c>
      <c r="AG340" t="s">
        <v>995</v>
      </c>
      <c r="AH340" t="s">
        <v>995</v>
      </c>
      <c r="AI340" t="s">
        <v>995</v>
      </c>
      <c r="AJ340" t="s">
        <v>995</v>
      </c>
      <c r="AK340" t="s">
        <v>995</v>
      </c>
      <c r="AL340" t="s">
        <v>995</v>
      </c>
      <c r="AM340" t="s">
        <v>995</v>
      </c>
      <c r="AN340" t="s">
        <v>995</v>
      </c>
      <c r="AO340" t="s">
        <v>995</v>
      </c>
      <c r="AP340" t="s">
        <v>995</v>
      </c>
      <c r="AQ340" s="286" t="s">
        <v>855</v>
      </c>
      <c r="AR340" s="302"/>
      <c r="AS340" s="304"/>
      <c r="AU340"/>
    </row>
    <row r="341" spans="1:47" ht="21.6" x14ac:dyDescent="0.3">
      <c r="A341" s="285">
        <v>109765</v>
      </c>
      <c r="B341" s="286" t="s">
        <v>61</v>
      </c>
      <c r="C341" t="s">
        <v>995</v>
      </c>
      <c r="D341" t="s">
        <v>995</v>
      </c>
      <c r="E341" t="s">
        <v>995</v>
      </c>
      <c r="F341" t="s">
        <v>995</v>
      </c>
      <c r="G341" t="s">
        <v>995</v>
      </c>
      <c r="H341" t="s">
        <v>995</v>
      </c>
      <c r="I341" t="s">
        <v>995</v>
      </c>
      <c r="J341" t="s">
        <v>995</v>
      </c>
      <c r="K341" t="s">
        <v>995</v>
      </c>
      <c r="L341" t="s">
        <v>995</v>
      </c>
      <c r="M341" t="s">
        <v>995</v>
      </c>
      <c r="N341" t="s">
        <v>995</v>
      </c>
      <c r="O341" t="s">
        <v>995</v>
      </c>
      <c r="P341" t="s">
        <v>995</v>
      </c>
      <c r="Q341" t="s">
        <v>995</v>
      </c>
      <c r="R341" t="s">
        <v>995</v>
      </c>
      <c r="S341" t="s">
        <v>995</v>
      </c>
      <c r="T341" t="s">
        <v>995</v>
      </c>
      <c r="U341" t="s">
        <v>995</v>
      </c>
      <c r="V341" t="s">
        <v>995</v>
      </c>
      <c r="W341" t="s">
        <v>995</v>
      </c>
      <c r="X341" t="s">
        <v>995</v>
      </c>
      <c r="Y341" t="s">
        <v>995</v>
      </c>
      <c r="Z341" t="s">
        <v>995</v>
      </c>
      <c r="AA341" t="s">
        <v>995</v>
      </c>
      <c r="AB341" t="s">
        <v>995</v>
      </c>
      <c r="AC341" t="s">
        <v>995</v>
      </c>
      <c r="AD341" t="s">
        <v>995</v>
      </c>
      <c r="AE341" t="s">
        <v>995</v>
      </c>
      <c r="AF341" t="s">
        <v>995</v>
      </c>
      <c r="AG341" t="s">
        <v>995</v>
      </c>
      <c r="AH341" t="s">
        <v>995</v>
      </c>
      <c r="AI341" t="s">
        <v>995</v>
      </c>
      <c r="AJ341" t="s">
        <v>995</v>
      </c>
      <c r="AK341" t="s">
        <v>995</v>
      </c>
      <c r="AL341" t="s">
        <v>995</v>
      </c>
      <c r="AM341" t="s">
        <v>995</v>
      </c>
      <c r="AN341" t="s">
        <v>995</v>
      </c>
      <c r="AO341" t="s">
        <v>995</v>
      </c>
      <c r="AP341" t="s">
        <v>995</v>
      </c>
      <c r="AQ341" s="286" t="s">
        <v>855</v>
      </c>
      <c r="AR341" s="295"/>
      <c r="AS341" s="235"/>
    </row>
    <row r="342" spans="1:47" ht="21.6" x14ac:dyDescent="0.3">
      <c r="A342" s="285">
        <v>109767</v>
      </c>
      <c r="B342" s="286" t="s">
        <v>61</v>
      </c>
      <c r="C342" t="s">
        <v>995</v>
      </c>
      <c r="D342" t="s">
        <v>995</v>
      </c>
      <c r="E342" t="s">
        <v>995</v>
      </c>
      <c r="F342" t="s">
        <v>995</v>
      </c>
      <c r="G342" t="s">
        <v>995</v>
      </c>
      <c r="H342" t="s">
        <v>995</v>
      </c>
      <c r="I342" t="s">
        <v>995</v>
      </c>
      <c r="J342" t="s">
        <v>995</v>
      </c>
      <c r="K342" t="s">
        <v>995</v>
      </c>
      <c r="L342" t="s">
        <v>995</v>
      </c>
      <c r="M342" t="s">
        <v>995</v>
      </c>
      <c r="N342" t="s">
        <v>995</v>
      </c>
      <c r="O342" t="s">
        <v>995</v>
      </c>
      <c r="P342" t="s">
        <v>995</v>
      </c>
      <c r="Q342" t="s">
        <v>995</v>
      </c>
      <c r="R342" t="s">
        <v>995</v>
      </c>
      <c r="S342" t="s">
        <v>995</v>
      </c>
      <c r="T342" t="s">
        <v>995</v>
      </c>
      <c r="U342" t="s">
        <v>995</v>
      </c>
      <c r="V342" t="s">
        <v>995</v>
      </c>
      <c r="W342" t="s">
        <v>995</v>
      </c>
      <c r="X342" t="s">
        <v>995</v>
      </c>
      <c r="Y342" t="s">
        <v>995</v>
      </c>
      <c r="Z342" t="s">
        <v>995</v>
      </c>
      <c r="AA342" t="s">
        <v>995</v>
      </c>
      <c r="AB342" t="s">
        <v>995</v>
      </c>
      <c r="AC342" t="s">
        <v>995</v>
      </c>
      <c r="AD342" t="s">
        <v>995</v>
      </c>
      <c r="AE342" t="s">
        <v>995</v>
      </c>
      <c r="AF342" t="s">
        <v>995</v>
      </c>
      <c r="AG342" t="s">
        <v>995</v>
      </c>
      <c r="AH342" t="s">
        <v>995</v>
      </c>
      <c r="AI342" t="s">
        <v>995</v>
      </c>
      <c r="AJ342" t="s">
        <v>995</v>
      </c>
      <c r="AK342" t="s">
        <v>995</v>
      </c>
      <c r="AL342" t="s">
        <v>995</v>
      </c>
      <c r="AM342" t="s">
        <v>995</v>
      </c>
      <c r="AN342" t="s">
        <v>995</v>
      </c>
      <c r="AO342" t="s">
        <v>995</v>
      </c>
      <c r="AP342" t="s">
        <v>995</v>
      </c>
      <c r="AQ342" s="286" t="s">
        <v>855</v>
      </c>
      <c r="AR342" s="295"/>
      <c r="AS342" s="235"/>
    </row>
    <row r="343" spans="1:47" ht="21.6" x14ac:dyDescent="0.3">
      <c r="A343" s="285">
        <v>109773</v>
      </c>
      <c r="B343" s="286" t="s">
        <v>61</v>
      </c>
      <c r="C343" t="s">
        <v>995</v>
      </c>
      <c r="D343" t="s">
        <v>995</v>
      </c>
      <c r="E343" t="s">
        <v>995</v>
      </c>
      <c r="F343" t="s">
        <v>995</v>
      </c>
      <c r="G343" t="s">
        <v>995</v>
      </c>
      <c r="H343" t="s">
        <v>995</v>
      </c>
      <c r="I343" t="s">
        <v>995</v>
      </c>
      <c r="J343" t="s">
        <v>995</v>
      </c>
      <c r="K343" t="s">
        <v>995</v>
      </c>
      <c r="L343" t="s">
        <v>995</v>
      </c>
      <c r="M343" t="s">
        <v>995</v>
      </c>
      <c r="N343" t="s">
        <v>995</v>
      </c>
      <c r="O343" t="s">
        <v>995</v>
      </c>
      <c r="P343" t="s">
        <v>995</v>
      </c>
      <c r="Q343" t="s">
        <v>995</v>
      </c>
      <c r="R343" t="s">
        <v>995</v>
      </c>
      <c r="S343" t="s">
        <v>995</v>
      </c>
      <c r="T343" t="s">
        <v>995</v>
      </c>
      <c r="U343" t="s">
        <v>995</v>
      </c>
      <c r="V343" t="s">
        <v>995</v>
      </c>
      <c r="W343" t="s">
        <v>995</v>
      </c>
      <c r="X343" t="s">
        <v>995</v>
      </c>
      <c r="Y343" t="s">
        <v>995</v>
      </c>
      <c r="Z343" t="s">
        <v>995</v>
      </c>
      <c r="AA343" t="s">
        <v>995</v>
      </c>
      <c r="AB343" t="s">
        <v>995</v>
      </c>
      <c r="AC343" t="s">
        <v>995</v>
      </c>
      <c r="AD343" t="s">
        <v>995</v>
      </c>
      <c r="AE343" t="s">
        <v>995</v>
      </c>
      <c r="AF343" t="s">
        <v>995</v>
      </c>
      <c r="AG343" t="s">
        <v>995</v>
      </c>
      <c r="AH343" t="s">
        <v>995</v>
      </c>
      <c r="AI343" t="s">
        <v>995</v>
      </c>
      <c r="AJ343" t="s">
        <v>995</v>
      </c>
      <c r="AK343" t="s">
        <v>995</v>
      </c>
      <c r="AL343" t="s">
        <v>995</v>
      </c>
      <c r="AM343" t="s">
        <v>995</v>
      </c>
      <c r="AN343" t="s">
        <v>995</v>
      </c>
      <c r="AO343" t="s">
        <v>995</v>
      </c>
      <c r="AP343" t="s">
        <v>995</v>
      </c>
      <c r="AQ343" s="286" t="s">
        <v>855</v>
      </c>
      <c r="AR343" s="295"/>
      <c r="AS343" s="235"/>
    </row>
    <row r="344" spans="1:47" x14ac:dyDescent="0.3">
      <c r="A344" s="285">
        <v>109818</v>
      </c>
      <c r="B344" s="286" t="s">
        <v>538</v>
      </c>
      <c r="C344" t="s">
        <v>995</v>
      </c>
      <c r="D344" t="s">
        <v>995</v>
      </c>
      <c r="E344" t="s">
        <v>995</v>
      </c>
      <c r="F344" t="s">
        <v>995</v>
      </c>
      <c r="G344" t="s">
        <v>995</v>
      </c>
      <c r="H344" t="s">
        <v>995</v>
      </c>
      <c r="I344" t="s">
        <v>995</v>
      </c>
      <c r="J344" t="s">
        <v>995</v>
      </c>
      <c r="K344" t="s">
        <v>995</v>
      </c>
      <c r="L344" t="s">
        <v>995</v>
      </c>
      <c r="M344" t="s">
        <v>995</v>
      </c>
      <c r="N344" t="s">
        <v>995</v>
      </c>
      <c r="O344" t="s">
        <v>995</v>
      </c>
      <c r="P344" t="s">
        <v>995</v>
      </c>
      <c r="Q344" t="s">
        <v>995</v>
      </c>
      <c r="R344" t="s">
        <v>995</v>
      </c>
      <c r="S344" t="s">
        <v>995</v>
      </c>
      <c r="T344" t="s">
        <v>995</v>
      </c>
      <c r="U344" t="s">
        <v>995</v>
      </c>
      <c r="V344" t="s">
        <v>995</v>
      </c>
      <c r="W344" t="s">
        <v>995</v>
      </c>
      <c r="X344" t="s">
        <v>995</v>
      </c>
      <c r="Y344" t="s">
        <v>995</v>
      </c>
      <c r="Z344" t="s">
        <v>995</v>
      </c>
      <c r="AA344" t="s">
        <v>995</v>
      </c>
      <c r="AB344" t="s">
        <v>995</v>
      </c>
      <c r="AC344" t="s">
        <v>995</v>
      </c>
      <c r="AD344" t="s">
        <v>995</v>
      </c>
      <c r="AE344" t="s">
        <v>995</v>
      </c>
      <c r="AF344" t="s">
        <v>995</v>
      </c>
      <c r="AG344" t="s">
        <v>995</v>
      </c>
      <c r="AH344" t="s">
        <v>995</v>
      </c>
      <c r="AI344" t="s">
        <v>995</v>
      </c>
      <c r="AJ344" t="s">
        <v>995</v>
      </c>
      <c r="AK344" t="s">
        <v>995</v>
      </c>
      <c r="AL344" t="s">
        <v>995</v>
      </c>
      <c r="AM344" t="s">
        <v>995</v>
      </c>
      <c r="AN344" t="s">
        <v>995</v>
      </c>
      <c r="AO344" t="s">
        <v>995</v>
      </c>
      <c r="AP344" t="s">
        <v>995</v>
      </c>
      <c r="AQ344" s="286" t="s">
        <v>855</v>
      </c>
      <c r="AR344" s="302"/>
      <c r="AS344" s="304"/>
      <c r="AU344"/>
    </row>
    <row r="345" spans="1:47" x14ac:dyDescent="0.3">
      <c r="A345" s="285">
        <v>109827</v>
      </c>
      <c r="B345" s="286" t="s">
        <v>61</v>
      </c>
      <c r="C345" t="s">
        <v>995</v>
      </c>
      <c r="D345" t="s">
        <v>995</v>
      </c>
      <c r="E345" t="s">
        <v>995</v>
      </c>
      <c r="F345" t="s">
        <v>995</v>
      </c>
      <c r="G345" t="s">
        <v>995</v>
      </c>
      <c r="H345" t="s">
        <v>995</v>
      </c>
      <c r="I345" t="s">
        <v>995</v>
      </c>
      <c r="J345" t="s">
        <v>995</v>
      </c>
      <c r="K345" t="s">
        <v>995</v>
      </c>
      <c r="L345" t="s">
        <v>995</v>
      </c>
      <c r="M345" t="s">
        <v>995</v>
      </c>
      <c r="N345" t="s">
        <v>995</v>
      </c>
      <c r="O345" t="s">
        <v>995</v>
      </c>
      <c r="P345" t="s">
        <v>995</v>
      </c>
      <c r="Q345" t="s">
        <v>995</v>
      </c>
      <c r="R345" t="s">
        <v>995</v>
      </c>
      <c r="S345" t="s">
        <v>995</v>
      </c>
      <c r="T345" t="s">
        <v>995</v>
      </c>
      <c r="U345" t="s">
        <v>995</v>
      </c>
      <c r="V345" t="s">
        <v>995</v>
      </c>
      <c r="W345" t="s">
        <v>995</v>
      </c>
      <c r="X345" t="s">
        <v>995</v>
      </c>
      <c r="Y345" t="s">
        <v>995</v>
      </c>
      <c r="Z345" t="s">
        <v>995</v>
      </c>
      <c r="AA345" t="s">
        <v>995</v>
      </c>
      <c r="AB345" t="s">
        <v>995</v>
      </c>
      <c r="AC345" t="s">
        <v>995</v>
      </c>
      <c r="AD345" t="s">
        <v>995</v>
      </c>
      <c r="AE345" t="s">
        <v>995</v>
      </c>
      <c r="AF345" t="s">
        <v>995</v>
      </c>
      <c r="AG345" t="s">
        <v>995</v>
      </c>
      <c r="AH345" t="s">
        <v>995</v>
      </c>
      <c r="AI345" t="s">
        <v>995</v>
      </c>
      <c r="AJ345" t="s">
        <v>995</v>
      </c>
      <c r="AK345" t="s">
        <v>995</v>
      </c>
      <c r="AL345" t="s">
        <v>995</v>
      </c>
      <c r="AM345" t="s">
        <v>995</v>
      </c>
      <c r="AN345" t="s">
        <v>995</v>
      </c>
      <c r="AO345" t="s">
        <v>995</v>
      </c>
      <c r="AP345" t="s">
        <v>995</v>
      </c>
      <c r="AQ345" s="286" t="s">
        <v>855</v>
      </c>
      <c r="AR345" s="302"/>
      <c r="AS345" s="304"/>
      <c r="AU345"/>
    </row>
    <row r="346" spans="1:47" x14ac:dyDescent="0.3">
      <c r="A346" s="285">
        <v>109909</v>
      </c>
      <c r="B346" s="286" t="s">
        <v>61</v>
      </c>
      <c r="C346" t="s">
        <v>995</v>
      </c>
      <c r="D346" t="s">
        <v>995</v>
      </c>
      <c r="E346" t="s">
        <v>995</v>
      </c>
      <c r="F346" t="s">
        <v>995</v>
      </c>
      <c r="G346" t="s">
        <v>995</v>
      </c>
      <c r="H346" t="s">
        <v>995</v>
      </c>
      <c r="I346" t="s">
        <v>995</v>
      </c>
      <c r="J346" t="s">
        <v>995</v>
      </c>
      <c r="K346" t="s">
        <v>995</v>
      </c>
      <c r="L346" t="s">
        <v>995</v>
      </c>
      <c r="M346" t="s">
        <v>995</v>
      </c>
      <c r="N346" t="s">
        <v>995</v>
      </c>
      <c r="O346" t="s">
        <v>995</v>
      </c>
      <c r="P346" t="s">
        <v>995</v>
      </c>
      <c r="Q346" t="s">
        <v>995</v>
      </c>
      <c r="R346" t="s">
        <v>995</v>
      </c>
      <c r="S346" t="s">
        <v>995</v>
      </c>
      <c r="T346" t="s">
        <v>995</v>
      </c>
      <c r="U346" t="s">
        <v>995</v>
      </c>
      <c r="V346" t="s">
        <v>995</v>
      </c>
      <c r="W346" t="s">
        <v>995</v>
      </c>
      <c r="X346" t="s">
        <v>995</v>
      </c>
      <c r="Y346" t="s">
        <v>995</v>
      </c>
      <c r="Z346" t="s">
        <v>995</v>
      </c>
      <c r="AA346" t="s">
        <v>995</v>
      </c>
      <c r="AB346" t="s">
        <v>995</v>
      </c>
      <c r="AC346" t="s">
        <v>995</v>
      </c>
      <c r="AD346" t="s">
        <v>995</v>
      </c>
      <c r="AE346" t="s">
        <v>995</v>
      </c>
      <c r="AF346" t="s">
        <v>995</v>
      </c>
      <c r="AG346" t="s">
        <v>995</v>
      </c>
      <c r="AH346" t="s">
        <v>995</v>
      </c>
      <c r="AI346" t="s">
        <v>995</v>
      </c>
      <c r="AJ346" t="s">
        <v>995</v>
      </c>
      <c r="AK346" t="s">
        <v>995</v>
      </c>
      <c r="AL346" t="s">
        <v>995</v>
      </c>
      <c r="AM346" t="s">
        <v>995</v>
      </c>
      <c r="AN346" t="s">
        <v>995</v>
      </c>
      <c r="AO346" t="s">
        <v>995</v>
      </c>
      <c r="AP346" t="s">
        <v>995</v>
      </c>
      <c r="AQ346" s="286" t="s">
        <v>855</v>
      </c>
      <c r="AR346" s="302"/>
      <c r="AS346" s="304"/>
      <c r="AU346"/>
    </row>
    <row r="347" spans="1:47" x14ac:dyDescent="0.3">
      <c r="A347" s="285">
        <v>109946</v>
      </c>
      <c r="B347" s="286" t="s">
        <v>61</v>
      </c>
      <c r="C347" t="s">
        <v>995</v>
      </c>
      <c r="D347" t="s">
        <v>995</v>
      </c>
      <c r="E347" t="s">
        <v>995</v>
      </c>
      <c r="F347" t="s">
        <v>995</v>
      </c>
      <c r="G347" t="s">
        <v>995</v>
      </c>
      <c r="H347" t="s">
        <v>995</v>
      </c>
      <c r="I347" t="s">
        <v>995</v>
      </c>
      <c r="J347" t="s">
        <v>995</v>
      </c>
      <c r="K347" t="s">
        <v>995</v>
      </c>
      <c r="L347" t="s">
        <v>995</v>
      </c>
      <c r="M347" t="s">
        <v>995</v>
      </c>
      <c r="N347" t="s">
        <v>995</v>
      </c>
      <c r="O347" t="s">
        <v>995</v>
      </c>
      <c r="P347" t="s">
        <v>995</v>
      </c>
      <c r="Q347" t="s">
        <v>995</v>
      </c>
      <c r="R347" t="s">
        <v>995</v>
      </c>
      <c r="S347" t="s">
        <v>995</v>
      </c>
      <c r="T347" t="s">
        <v>995</v>
      </c>
      <c r="U347" t="s">
        <v>995</v>
      </c>
      <c r="V347" t="s">
        <v>995</v>
      </c>
      <c r="W347" t="s">
        <v>995</v>
      </c>
      <c r="X347" t="s">
        <v>995</v>
      </c>
      <c r="Y347" t="s">
        <v>995</v>
      </c>
      <c r="Z347" t="s">
        <v>995</v>
      </c>
      <c r="AA347" t="s">
        <v>995</v>
      </c>
      <c r="AB347" t="s">
        <v>995</v>
      </c>
      <c r="AC347" t="s">
        <v>995</v>
      </c>
      <c r="AD347" t="s">
        <v>995</v>
      </c>
      <c r="AE347" t="s">
        <v>995</v>
      </c>
      <c r="AF347" t="s">
        <v>995</v>
      </c>
      <c r="AG347" t="s">
        <v>995</v>
      </c>
      <c r="AH347" t="s">
        <v>995</v>
      </c>
      <c r="AI347" t="s">
        <v>995</v>
      </c>
      <c r="AJ347" t="s">
        <v>995</v>
      </c>
      <c r="AK347" t="s">
        <v>995</v>
      </c>
      <c r="AL347" t="s">
        <v>995</v>
      </c>
      <c r="AM347" t="s">
        <v>995</v>
      </c>
      <c r="AN347" t="s">
        <v>995</v>
      </c>
      <c r="AO347" t="s">
        <v>995</v>
      </c>
      <c r="AP347" t="s">
        <v>995</v>
      </c>
      <c r="AQ347" s="286" t="s">
        <v>855</v>
      </c>
      <c r="AR347" s="302"/>
      <c r="AS347" s="304"/>
      <c r="AU347"/>
    </row>
    <row r="348" spans="1:47" x14ac:dyDescent="0.3">
      <c r="A348" s="285">
        <v>109957</v>
      </c>
      <c r="B348" s="286" t="s">
        <v>540</v>
      </c>
      <c r="C348" t="s">
        <v>995</v>
      </c>
      <c r="D348" t="s">
        <v>995</v>
      </c>
      <c r="E348" t="s">
        <v>995</v>
      </c>
      <c r="F348" t="s">
        <v>995</v>
      </c>
      <c r="G348" t="s">
        <v>995</v>
      </c>
      <c r="H348" t="s">
        <v>995</v>
      </c>
      <c r="I348" t="s">
        <v>995</v>
      </c>
      <c r="J348" t="s">
        <v>995</v>
      </c>
      <c r="K348" t="s">
        <v>995</v>
      </c>
      <c r="L348" t="s">
        <v>995</v>
      </c>
      <c r="M348" t="s">
        <v>995</v>
      </c>
      <c r="N348" t="s">
        <v>995</v>
      </c>
      <c r="O348" t="s">
        <v>995</v>
      </c>
      <c r="P348" t="s">
        <v>995</v>
      </c>
      <c r="Q348" t="s">
        <v>995</v>
      </c>
      <c r="R348" t="s">
        <v>995</v>
      </c>
      <c r="S348" t="s">
        <v>995</v>
      </c>
      <c r="T348" t="s">
        <v>995</v>
      </c>
      <c r="U348" t="s">
        <v>995</v>
      </c>
      <c r="V348" t="s">
        <v>995</v>
      </c>
      <c r="W348" t="s">
        <v>995</v>
      </c>
      <c r="X348" t="s">
        <v>995</v>
      </c>
      <c r="Y348" t="s">
        <v>995</v>
      </c>
      <c r="Z348" t="s">
        <v>995</v>
      </c>
      <c r="AA348" t="s">
        <v>995</v>
      </c>
      <c r="AB348" t="s">
        <v>995</v>
      </c>
      <c r="AC348" t="s">
        <v>995</v>
      </c>
      <c r="AD348" t="s">
        <v>995</v>
      </c>
      <c r="AE348" t="s">
        <v>995</v>
      </c>
      <c r="AF348" t="s">
        <v>995</v>
      </c>
      <c r="AG348" t="s">
        <v>995</v>
      </c>
      <c r="AH348" t="s">
        <v>995</v>
      </c>
      <c r="AI348" t="s">
        <v>995</v>
      </c>
      <c r="AJ348" t="s">
        <v>995</v>
      </c>
      <c r="AK348" t="s">
        <v>995</v>
      </c>
      <c r="AL348" t="s">
        <v>995</v>
      </c>
      <c r="AM348" t="s">
        <v>995</v>
      </c>
      <c r="AN348" t="s">
        <v>995</v>
      </c>
      <c r="AO348" t="s">
        <v>995</v>
      </c>
      <c r="AP348" t="s">
        <v>995</v>
      </c>
      <c r="AQ348" s="286" t="s">
        <v>855</v>
      </c>
      <c r="AR348" s="302"/>
      <c r="AS348" s="304"/>
      <c r="AU348"/>
    </row>
    <row r="349" spans="1:47" ht="28.8" x14ac:dyDescent="0.3">
      <c r="A349" s="285">
        <v>109975</v>
      </c>
      <c r="B349" s="286" t="s">
        <v>67</v>
      </c>
      <c r="C349" t="s">
        <v>995</v>
      </c>
      <c r="D349" t="s">
        <v>995</v>
      </c>
      <c r="E349" t="s">
        <v>995</v>
      </c>
      <c r="F349" t="s">
        <v>995</v>
      </c>
      <c r="G349" t="s">
        <v>995</v>
      </c>
      <c r="H349" t="s">
        <v>995</v>
      </c>
      <c r="I349" t="s">
        <v>995</v>
      </c>
      <c r="J349" t="s">
        <v>995</v>
      </c>
      <c r="K349" t="s">
        <v>995</v>
      </c>
      <c r="L349" t="s">
        <v>995</v>
      </c>
      <c r="M349" t="s">
        <v>995</v>
      </c>
      <c r="N349" t="s">
        <v>995</v>
      </c>
      <c r="O349" t="s">
        <v>995</v>
      </c>
      <c r="P349" t="s">
        <v>995</v>
      </c>
      <c r="Q349" t="s">
        <v>995</v>
      </c>
      <c r="R349" t="s">
        <v>995</v>
      </c>
      <c r="S349" t="s">
        <v>995</v>
      </c>
      <c r="T349" t="s">
        <v>995</v>
      </c>
      <c r="U349" t="s">
        <v>995</v>
      </c>
      <c r="V349" t="s">
        <v>995</v>
      </c>
      <c r="W349" t="s">
        <v>995</v>
      </c>
      <c r="X349" t="s">
        <v>995</v>
      </c>
      <c r="Y349" t="s">
        <v>995</v>
      </c>
      <c r="Z349" t="s">
        <v>995</v>
      </c>
      <c r="AA349" t="s">
        <v>995</v>
      </c>
      <c r="AB349" t="s">
        <v>995</v>
      </c>
      <c r="AC349" t="s">
        <v>995</v>
      </c>
      <c r="AD349" t="s">
        <v>995</v>
      </c>
      <c r="AE349" t="s">
        <v>995</v>
      </c>
      <c r="AF349" t="s">
        <v>995</v>
      </c>
      <c r="AG349" t="s">
        <v>995</v>
      </c>
      <c r="AH349" t="s">
        <v>995</v>
      </c>
      <c r="AI349" t="s">
        <v>995</v>
      </c>
      <c r="AJ349" t="s">
        <v>995</v>
      </c>
      <c r="AK349" t="s">
        <v>995</v>
      </c>
      <c r="AL349" t="s">
        <v>995</v>
      </c>
      <c r="AM349" t="s">
        <v>995</v>
      </c>
      <c r="AN349" t="s">
        <v>995</v>
      </c>
      <c r="AO349" t="s">
        <v>995</v>
      </c>
      <c r="AP349" t="s">
        <v>995</v>
      </c>
      <c r="AQ349" s="286" t="s">
        <v>855</v>
      </c>
      <c r="AR349" s="295"/>
      <c r="AS349" s="235"/>
    </row>
    <row r="350" spans="1:47" ht="21.6" x14ac:dyDescent="0.3">
      <c r="A350" s="285">
        <v>110014</v>
      </c>
      <c r="B350" s="286" t="s">
        <v>61</v>
      </c>
      <c r="C350" t="s">
        <v>995</v>
      </c>
      <c r="D350" t="s">
        <v>995</v>
      </c>
      <c r="E350" t="s">
        <v>995</v>
      </c>
      <c r="F350" t="s">
        <v>995</v>
      </c>
      <c r="G350" t="s">
        <v>995</v>
      </c>
      <c r="H350" t="s">
        <v>995</v>
      </c>
      <c r="I350" t="s">
        <v>995</v>
      </c>
      <c r="J350" t="s">
        <v>995</v>
      </c>
      <c r="K350" t="s">
        <v>995</v>
      </c>
      <c r="L350" t="s">
        <v>995</v>
      </c>
      <c r="M350" t="s">
        <v>995</v>
      </c>
      <c r="N350" t="s">
        <v>995</v>
      </c>
      <c r="O350" t="s">
        <v>995</v>
      </c>
      <c r="P350" t="s">
        <v>995</v>
      </c>
      <c r="Q350" t="s">
        <v>995</v>
      </c>
      <c r="R350" t="s">
        <v>995</v>
      </c>
      <c r="S350" t="s">
        <v>995</v>
      </c>
      <c r="T350" t="s">
        <v>995</v>
      </c>
      <c r="U350" t="s">
        <v>995</v>
      </c>
      <c r="V350" t="s">
        <v>995</v>
      </c>
      <c r="W350" t="s">
        <v>995</v>
      </c>
      <c r="X350" t="s">
        <v>995</v>
      </c>
      <c r="Y350" t="s">
        <v>995</v>
      </c>
      <c r="Z350" t="s">
        <v>995</v>
      </c>
      <c r="AA350" t="s">
        <v>995</v>
      </c>
      <c r="AB350" t="s">
        <v>995</v>
      </c>
      <c r="AC350" t="s">
        <v>995</v>
      </c>
      <c r="AD350" t="s">
        <v>995</v>
      </c>
      <c r="AE350" t="s">
        <v>995</v>
      </c>
      <c r="AF350" t="s">
        <v>995</v>
      </c>
      <c r="AG350" t="s">
        <v>995</v>
      </c>
      <c r="AH350" t="s">
        <v>995</v>
      </c>
      <c r="AI350" t="s">
        <v>995</v>
      </c>
      <c r="AJ350" t="s">
        <v>995</v>
      </c>
      <c r="AK350" t="s">
        <v>995</v>
      </c>
      <c r="AL350" t="s">
        <v>995</v>
      </c>
      <c r="AM350" t="s">
        <v>995</v>
      </c>
      <c r="AN350" t="s">
        <v>995</v>
      </c>
      <c r="AO350" t="s">
        <v>995</v>
      </c>
      <c r="AP350" t="s">
        <v>995</v>
      </c>
      <c r="AQ350" s="286" t="s">
        <v>855</v>
      </c>
      <c r="AR350" s="295"/>
      <c r="AS350" s="235"/>
    </row>
    <row r="351" spans="1:47" x14ac:dyDescent="0.3">
      <c r="A351" s="285">
        <v>110034</v>
      </c>
      <c r="B351" s="286" t="s">
        <v>538</v>
      </c>
      <c r="C351" t="s">
        <v>995</v>
      </c>
      <c r="D351" t="s">
        <v>995</v>
      </c>
      <c r="E351" t="s">
        <v>995</v>
      </c>
      <c r="F351" t="s">
        <v>995</v>
      </c>
      <c r="G351" t="s">
        <v>995</v>
      </c>
      <c r="H351" t="s">
        <v>995</v>
      </c>
      <c r="I351" t="s">
        <v>995</v>
      </c>
      <c r="J351" t="s">
        <v>995</v>
      </c>
      <c r="K351" t="s">
        <v>995</v>
      </c>
      <c r="L351" t="s">
        <v>995</v>
      </c>
      <c r="M351" t="s">
        <v>995</v>
      </c>
      <c r="N351" t="s">
        <v>995</v>
      </c>
      <c r="O351" t="s">
        <v>995</v>
      </c>
      <c r="P351" t="s">
        <v>995</v>
      </c>
      <c r="Q351" t="s">
        <v>995</v>
      </c>
      <c r="R351" t="s">
        <v>995</v>
      </c>
      <c r="S351" t="s">
        <v>995</v>
      </c>
      <c r="T351" t="s">
        <v>995</v>
      </c>
      <c r="U351" t="s">
        <v>995</v>
      </c>
      <c r="V351" t="s">
        <v>995</v>
      </c>
      <c r="W351" t="s">
        <v>995</v>
      </c>
      <c r="X351" t="s">
        <v>995</v>
      </c>
      <c r="Y351" t="s">
        <v>995</v>
      </c>
      <c r="Z351" t="s">
        <v>995</v>
      </c>
      <c r="AA351" t="s">
        <v>995</v>
      </c>
      <c r="AB351" t="s">
        <v>995</v>
      </c>
      <c r="AC351" t="s">
        <v>995</v>
      </c>
      <c r="AD351" t="s">
        <v>995</v>
      </c>
      <c r="AE351" t="s">
        <v>995</v>
      </c>
      <c r="AF351" t="s">
        <v>995</v>
      </c>
      <c r="AG351" t="s">
        <v>995</v>
      </c>
      <c r="AH351" t="s">
        <v>995</v>
      </c>
      <c r="AI351" t="s">
        <v>995</v>
      </c>
      <c r="AJ351" t="s">
        <v>995</v>
      </c>
      <c r="AK351" t="s">
        <v>995</v>
      </c>
      <c r="AL351" t="s">
        <v>995</v>
      </c>
      <c r="AM351" t="s">
        <v>995</v>
      </c>
      <c r="AN351" t="s">
        <v>995</v>
      </c>
      <c r="AO351" t="s">
        <v>995</v>
      </c>
      <c r="AP351" t="s">
        <v>995</v>
      </c>
      <c r="AQ351" s="286" t="s">
        <v>855</v>
      </c>
      <c r="AR351" s="302"/>
      <c r="AS351" s="304"/>
      <c r="AU351"/>
    </row>
    <row r="352" spans="1:47" x14ac:dyDescent="0.3">
      <c r="A352" s="285">
        <v>110094</v>
      </c>
      <c r="B352" s="286" t="s">
        <v>61</v>
      </c>
      <c r="C352" t="s">
        <v>995</v>
      </c>
      <c r="D352" t="s">
        <v>995</v>
      </c>
      <c r="E352" t="s">
        <v>995</v>
      </c>
      <c r="F352" t="s">
        <v>995</v>
      </c>
      <c r="G352" t="s">
        <v>995</v>
      </c>
      <c r="H352" t="s">
        <v>995</v>
      </c>
      <c r="I352" t="s">
        <v>995</v>
      </c>
      <c r="J352" t="s">
        <v>995</v>
      </c>
      <c r="K352" t="s">
        <v>995</v>
      </c>
      <c r="L352" t="s">
        <v>995</v>
      </c>
      <c r="M352" t="s">
        <v>995</v>
      </c>
      <c r="N352" t="s">
        <v>995</v>
      </c>
      <c r="O352" t="s">
        <v>995</v>
      </c>
      <c r="P352" t="s">
        <v>995</v>
      </c>
      <c r="Q352" t="s">
        <v>995</v>
      </c>
      <c r="R352" t="s">
        <v>995</v>
      </c>
      <c r="S352" t="s">
        <v>995</v>
      </c>
      <c r="T352" t="s">
        <v>995</v>
      </c>
      <c r="U352" t="s">
        <v>995</v>
      </c>
      <c r="V352" t="s">
        <v>995</v>
      </c>
      <c r="W352" t="s">
        <v>995</v>
      </c>
      <c r="X352" t="s">
        <v>995</v>
      </c>
      <c r="Y352" t="s">
        <v>995</v>
      </c>
      <c r="Z352" t="s">
        <v>995</v>
      </c>
      <c r="AA352" t="s">
        <v>995</v>
      </c>
      <c r="AB352" t="s">
        <v>995</v>
      </c>
      <c r="AC352" t="s">
        <v>995</v>
      </c>
      <c r="AD352" t="s">
        <v>995</v>
      </c>
      <c r="AE352" t="s">
        <v>995</v>
      </c>
      <c r="AF352" t="s">
        <v>995</v>
      </c>
      <c r="AG352" t="s">
        <v>995</v>
      </c>
      <c r="AH352" t="s">
        <v>995</v>
      </c>
      <c r="AI352" t="s">
        <v>995</v>
      </c>
      <c r="AJ352" t="s">
        <v>995</v>
      </c>
      <c r="AK352" t="s">
        <v>995</v>
      </c>
      <c r="AL352" t="s">
        <v>995</v>
      </c>
      <c r="AM352" t="s">
        <v>995</v>
      </c>
      <c r="AN352" t="s">
        <v>995</v>
      </c>
      <c r="AO352" t="s">
        <v>995</v>
      </c>
      <c r="AP352" t="s">
        <v>995</v>
      </c>
      <c r="AQ352" s="286" t="s">
        <v>855</v>
      </c>
      <c r="AR352" s="302"/>
      <c r="AS352" s="304"/>
      <c r="AU352"/>
    </row>
    <row r="353" spans="1:47" x14ac:dyDescent="0.3">
      <c r="A353" s="285">
        <v>110097</v>
      </c>
      <c r="B353" s="286" t="s">
        <v>61</v>
      </c>
      <c r="C353" t="s">
        <v>995</v>
      </c>
      <c r="D353" t="s">
        <v>995</v>
      </c>
      <c r="E353" t="s">
        <v>995</v>
      </c>
      <c r="F353" t="s">
        <v>995</v>
      </c>
      <c r="G353" t="s">
        <v>995</v>
      </c>
      <c r="H353" t="s">
        <v>995</v>
      </c>
      <c r="I353" t="s">
        <v>995</v>
      </c>
      <c r="J353" t="s">
        <v>995</v>
      </c>
      <c r="K353" t="s">
        <v>995</v>
      </c>
      <c r="L353" t="s">
        <v>995</v>
      </c>
      <c r="M353" t="s">
        <v>995</v>
      </c>
      <c r="N353" t="s">
        <v>995</v>
      </c>
      <c r="O353" t="s">
        <v>995</v>
      </c>
      <c r="P353" t="s">
        <v>995</v>
      </c>
      <c r="Q353" t="s">
        <v>995</v>
      </c>
      <c r="R353" t="s">
        <v>995</v>
      </c>
      <c r="S353" t="s">
        <v>995</v>
      </c>
      <c r="T353" t="s">
        <v>995</v>
      </c>
      <c r="U353" t="s">
        <v>995</v>
      </c>
      <c r="V353" t="s">
        <v>995</v>
      </c>
      <c r="W353" t="s">
        <v>995</v>
      </c>
      <c r="X353" t="s">
        <v>995</v>
      </c>
      <c r="Y353" t="s">
        <v>995</v>
      </c>
      <c r="Z353" t="s">
        <v>995</v>
      </c>
      <c r="AA353" t="s">
        <v>995</v>
      </c>
      <c r="AB353" t="s">
        <v>995</v>
      </c>
      <c r="AC353" t="s">
        <v>995</v>
      </c>
      <c r="AD353" t="s">
        <v>995</v>
      </c>
      <c r="AE353" t="s">
        <v>995</v>
      </c>
      <c r="AF353" t="s">
        <v>995</v>
      </c>
      <c r="AG353" t="s">
        <v>995</v>
      </c>
      <c r="AH353" t="s">
        <v>995</v>
      </c>
      <c r="AI353" t="s">
        <v>995</v>
      </c>
      <c r="AJ353" t="s">
        <v>995</v>
      </c>
      <c r="AK353" t="s">
        <v>995</v>
      </c>
      <c r="AL353" t="s">
        <v>995</v>
      </c>
      <c r="AM353" t="s">
        <v>995</v>
      </c>
      <c r="AN353" t="s">
        <v>995</v>
      </c>
      <c r="AO353" t="s">
        <v>995</v>
      </c>
      <c r="AP353" t="s">
        <v>995</v>
      </c>
      <c r="AQ353" s="286" t="s">
        <v>855</v>
      </c>
      <c r="AR353" s="302"/>
      <c r="AS353" s="304"/>
      <c r="AU353"/>
    </row>
    <row r="354" spans="1:47" ht="21.6" x14ac:dyDescent="0.3">
      <c r="A354" s="285">
        <v>110133</v>
      </c>
      <c r="B354" s="286" t="s">
        <v>61</v>
      </c>
      <c r="C354" t="s">
        <v>995</v>
      </c>
      <c r="D354" t="s">
        <v>995</v>
      </c>
      <c r="E354" t="s">
        <v>995</v>
      </c>
      <c r="F354" t="s">
        <v>995</v>
      </c>
      <c r="G354" t="s">
        <v>995</v>
      </c>
      <c r="H354" t="s">
        <v>995</v>
      </c>
      <c r="I354" t="s">
        <v>995</v>
      </c>
      <c r="J354" t="s">
        <v>995</v>
      </c>
      <c r="K354" t="s">
        <v>995</v>
      </c>
      <c r="L354" t="s">
        <v>995</v>
      </c>
      <c r="M354" t="s">
        <v>995</v>
      </c>
      <c r="N354" t="s">
        <v>995</v>
      </c>
      <c r="O354" t="s">
        <v>995</v>
      </c>
      <c r="P354" t="s">
        <v>995</v>
      </c>
      <c r="Q354" t="s">
        <v>995</v>
      </c>
      <c r="R354" t="s">
        <v>995</v>
      </c>
      <c r="S354" t="s">
        <v>995</v>
      </c>
      <c r="T354" t="s">
        <v>995</v>
      </c>
      <c r="U354" t="s">
        <v>995</v>
      </c>
      <c r="V354" t="s">
        <v>995</v>
      </c>
      <c r="W354" t="s">
        <v>995</v>
      </c>
      <c r="X354" t="s">
        <v>995</v>
      </c>
      <c r="Y354" t="s">
        <v>995</v>
      </c>
      <c r="Z354" t="s">
        <v>995</v>
      </c>
      <c r="AA354" t="s">
        <v>995</v>
      </c>
      <c r="AB354" t="s">
        <v>995</v>
      </c>
      <c r="AC354" t="s">
        <v>995</v>
      </c>
      <c r="AD354" t="s">
        <v>995</v>
      </c>
      <c r="AE354" t="s">
        <v>995</v>
      </c>
      <c r="AF354" t="s">
        <v>995</v>
      </c>
      <c r="AG354" t="s">
        <v>995</v>
      </c>
      <c r="AH354" t="s">
        <v>995</v>
      </c>
      <c r="AI354" t="s">
        <v>995</v>
      </c>
      <c r="AJ354" t="s">
        <v>995</v>
      </c>
      <c r="AK354" t="s">
        <v>995</v>
      </c>
      <c r="AL354" t="s">
        <v>995</v>
      </c>
      <c r="AM354" t="s">
        <v>995</v>
      </c>
      <c r="AN354" t="s">
        <v>995</v>
      </c>
      <c r="AO354" t="s">
        <v>995</v>
      </c>
      <c r="AP354" t="s">
        <v>995</v>
      </c>
      <c r="AQ354" s="286" t="s">
        <v>855</v>
      </c>
      <c r="AR354" s="295"/>
      <c r="AS354" s="235"/>
    </row>
    <row r="355" spans="1:47" ht="21.6" x14ac:dyDescent="0.3">
      <c r="A355" s="285">
        <v>110140</v>
      </c>
      <c r="B355" s="286" t="s">
        <v>61</v>
      </c>
      <c r="C355" t="s">
        <v>995</v>
      </c>
      <c r="D355" t="s">
        <v>995</v>
      </c>
      <c r="E355" t="s">
        <v>995</v>
      </c>
      <c r="F355" t="s">
        <v>995</v>
      </c>
      <c r="G355" t="s">
        <v>995</v>
      </c>
      <c r="H355" t="s">
        <v>995</v>
      </c>
      <c r="I355" t="s">
        <v>995</v>
      </c>
      <c r="J355" t="s">
        <v>995</v>
      </c>
      <c r="K355" t="s">
        <v>995</v>
      </c>
      <c r="L355" t="s">
        <v>995</v>
      </c>
      <c r="M355" t="s">
        <v>995</v>
      </c>
      <c r="N355" t="s">
        <v>995</v>
      </c>
      <c r="O355" t="s">
        <v>995</v>
      </c>
      <c r="P355" t="s">
        <v>995</v>
      </c>
      <c r="Q355" t="s">
        <v>995</v>
      </c>
      <c r="R355" t="s">
        <v>995</v>
      </c>
      <c r="S355" t="s">
        <v>995</v>
      </c>
      <c r="T355" t="s">
        <v>995</v>
      </c>
      <c r="U355" t="s">
        <v>995</v>
      </c>
      <c r="V355" t="s">
        <v>995</v>
      </c>
      <c r="W355" t="s">
        <v>995</v>
      </c>
      <c r="X355" t="s">
        <v>995</v>
      </c>
      <c r="Y355" t="s">
        <v>995</v>
      </c>
      <c r="Z355" t="s">
        <v>995</v>
      </c>
      <c r="AA355" t="s">
        <v>995</v>
      </c>
      <c r="AB355" t="s">
        <v>995</v>
      </c>
      <c r="AC355" t="s">
        <v>995</v>
      </c>
      <c r="AD355" t="s">
        <v>995</v>
      </c>
      <c r="AE355" t="s">
        <v>995</v>
      </c>
      <c r="AF355" t="s">
        <v>995</v>
      </c>
      <c r="AG355" t="s">
        <v>995</v>
      </c>
      <c r="AH355" t="s">
        <v>995</v>
      </c>
      <c r="AI355" t="s">
        <v>995</v>
      </c>
      <c r="AJ355" t="s">
        <v>995</v>
      </c>
      <c r="AK355" t="s">
        <v>995</v>
      </c>
      <c r="AL355" t="s">
        <v>995</v>
      </c>
      <c r="AM355" t="s">
        <v>995</v>
      </c>
      <c r="AN355" t="s">
        <v>995</v>
      </c>
      <c r="AO355" t="s">
        <v>995</v>
      </c>
      <c r="AP355" t="s">
        <v>995</v>
      </c>
      <c r="AQ355" s="286" t="s">
        <v>855</v>
      </c>
      <c r="AR355" s="295"/>
      <c r="AS355" s="235"/>
    </row>
    <row r="356" spans="1:47" x14ac:dyDescent="0.3">
      <c r="A356" s="285">
        <v>110162</v>
      </c>
      <c r="B356" s="286" t="s">
        <v>61</v>
      </c>
      <c r="C356" t="s">
        <v>995</v>
      </c>
      <c r="D356" t="s">
        <v>995</v>
      </c>
      <c r="E356" t="s">
        <v>995</v>
      </c>
      <c r="F356" t="s">
        <v>995</v>
      </c>
      <c r="G356" t="s">
        <v>995</v>
      </c>
      <c r="H356" t="s">
        <v>995</v>
      </c>
      <c r="I356" t="s">
        <v>995</v>
      </c>
      <c r="J356" t="s">
        <v>995</v>
      </c>
      <c r="K356" t="s">
        <v>995</v>
      </c>
      <c r="L356" t="s">
        <v>995</v>
      </c>
      <c r="M356" t="s">
        <v>995</v>
      </c>
      <c r="N356" t="s">
        <v>995</v>
      </c>
      <c r="O356" t="s">
        <v>995</v>
      </c>
      <c r="P356" t="s">
        <v>995</v>
      </c>
      <c r="Q356" t="s">
        <v>995</v>
      </c>
      <c r="R356" t="s">
        <v>995</v>
      </c>
      <c r="S356" t="s">
        <v>995</v>
      </c>
      <c r="T356" t="s">
        <v>995</v>
      </c>
      <c r="U356" t="s">
        <v>995</v>
      </c>
      <c r="V356" t="s">
        <v>995</v>
      </c>
      <c r="W356" t="s">
        <v>995</v>
      </c>
      <c r="X356" t="s">
        <v>995</v>
      </c>
      <c r="Y356" t="s">
        <v>995</v>
      </c>
      <c r="Z356" t="s">
        <v>995</v>
      </c>
      <c r="AA356" t="s">
        <v>995</v>
      </c>
      <c r="AB356" t="s">
        <v>995</v>
      </c>
      <c r="AC356" t="s">
        <v>995</v>
      </c>
      <c r="AD356" t="s">
        <v>995</v>
      </c>
      <c r="AE356" t="s">
        <v>995</v>
      </c>
      <c r="AF356" t="s">
        <v>995</v>
      </c>
      <c r="AG356" t="s">
        <v>995</v>
      </c>
      <c r="AH356" t="s">
        <v>995</v>
      </c>
      <c r="AI356" t="s">
        <v>995</v>
      </c>
      <c r="AJ356" t="s">
        <v>995</v>
      </c>
      <c r="AK356" t="s">
        <v>995</v>
      </c>
      <c r="AL356" t="s">
        <v>995</v>
      </c>
      <c r="AM356" t="s">
        <v>995</v>
      </c>
      <c r="AN356" t="s">
        <v>995</v>
      </c>
      <c r="AO356" t="s">
        <v>995</v>
      </c>
      <c r="AP356" t="s">
        <v>995</v>
      </c>
      <c r="AQ356" s="286" t="s">
        <v>855</v>
      </c>
      <c r="AR356" s="302"/>
      <c r="AS356" s="304"/>
      <c r="AU356"/>
    </row>
    <row r="357" spans="1:47" ht="21.6" x14ac:dyDescent="0.3">
      <c r="A357" s="285">
        <v>110166</v>
      </c>
      <c r="B357" s="286" t="s">
        <v>61</v>
      </c>
      <c r="C357" t="s">
        <v>225</v>
      </c>
      <c r="D357" t="s">
        <v>224</v>
      </c>
      <c r="E357" t="s">
        <v>224</v>
      </c>
      <c r="F357" t="s">
        <v>224</v>
      </c>
      <c r="G357" t="s">
        <v>224</v>
      </c>
      <c r="H357" t="s">
        <v>224</v>
      </c>
      <c r="I357" t="s">
        <v>224</v>
      </c>
      <c r="J357" t="s">
        <v>224</v>
      </c>
      <c r="K357" t="s">
        <v>224</v>
      </c>
      <c r="L357" t="s">
        <v>224</v>
      </c>
      <c r="M357" t="s">
        <v>224</v>
      </c>
      <c r="N357" t="s">
        <v>224</v>
      </c>
      <c r="O357" t="s">
        <v>224</v>
      </c>
      <c r="P357" t="s">
        <v>224</v>
      </c>
      <c r="Q357" t="s">
        <v>224</v>
      </c>
      <c r="R357" t="s">
        <v>224</v>
      </c>
      <c r="S357" t="s">
        <v>224</v>
      </c>
      <c r="T357" t="s">
        <v>224</v>
      </c>
      <c r="U357" t="s">
        <v>226</v>
      </c>
      <c r="V357" t="s">
        <v>224</v>
      </c>
      <c r="W357" t="s">
        <v>224</v>
      </c>
      <c r="X357" t="s">
        <v>226</v>
      </c>
      <c r="Y357" t="s">
        <v>224</v>
      </c>
      <c r="Z357" t="s">
        <v>224</v>
      </c>
      <c r="AA357" t="s">
        <v>224</v>
      </c>
      <c r="AB357" t="s">
        <v>226</v>
      </c>
      <c r="AC357" t="s">
        <v>224</v>
      </c>
      <c r="AD357" t="s">
        <v>226</v>
      </c>
      <c r="AE357" t="s">
        <v>226</v>
      </c>
      <c r="AF357" t="s">
        <v>226</v>
      </c>
      <c r="AG357" t="s">
        <v>226</v>
      </c>
      <c r="AH357" t="s">
        <v>226</v>
      </c>
      <c r="AI357" t="s">
        <v>226</v>
      </c>
      <c r="AJ357" t="s">
        <v>226</v>
      </c>
      <c r="AK357" t="s">
        <v>226</v>
      </c>
      <c r="AL357" t="s">
        <v>225</v>
      </c>
      <c r="AM357" t="s">
        <v>225</v>
      </c>
      <c r="AN357" t="s">
        <v>225</v>
      </c>
      <c r="AO357" t="s">
        <v>225</v>
      </c>
      <c r="AP357" t="s">
        <v>225</v>
      </c>
      <c r="AQ357" s="286" t="s">
        <v>394</v>
      </c>
      <c r="AR357" s="295"/>
      <c r="AS357" s="235"/>
    </row>
    <row r="358" spans="1:47" x14ac:dyDescent="0.3">
      <c r="A358" s="285">
        <v>110183</v>
      </c>
      <c r="B358" s="286" t="s">
        <v>61</v>
      </c>
      <c r="C358" t="s">
        <v>995</v>
      </c>
      <c r="D358" t="s">
        <v>995</v>
      </c>
      <c r="E358" t="s">
        <v>995</v>
      </c>
      <c r="F358" t="s">
        <v>995</v>
      </c>
      <c r="G358" t="s">
        <v>995</v>
      </c>
      <c r="H358" t="s">
        <v>995</v>
      </c>
      <c r="I358" t="s">
        <v>995</v>
      </c>
      <c r="J358" t="s">
        <v>995</v>
      </c>
      <c r="K358" t="s">
        <v>995</v>
      </c>
      <c r="L358" t="s">
        <v>995</v>
      </c>
      <c r="M358" t="s">
        <v>995</v>
      </c>
      <c r="N358" t="s">
        <v>995</v>
      </c>
      <c r="O358" t="s">
        <v>995</v>
      </c>
      <c r="P358" t="s">
        <v>995</v>
      </c>
      <c r="Q358" t="s">
        <v>995</v>
      </c>
      <c r="R358" t="s">
        <v>995</v>
      </c>
      <c r="S358" t="s">
        <v>995</v>
      </c>
      <c r="T358" t="s">
        <v>995</v>
      </c>
      <c r="U358" t="s">
        <v>995</v>
      </c>
      <c r="V358" t="s">
        <v>995</v>
      </c>
      <c r="W358" t="s">
        <v>995</v>
      </c>
      <c r="X358" t="s">
        <v>995</v>
      </c>
      <c r="Y358" t="s">
        <v>995</v>
      </c>
      <c r="Z358" t="s">
        <v>995</v>
      </c>
      <c r="AA358" t="s">
        <v>995</v>
      </c>
      <c r="AB358" t="s">
        <v>995</v>
      </c>
      <c r="AC358" t="s">
        <v>995</v>
      </c>
      <c r="AD358" t="s">
        <v>995</v>
      </c>
      <c r="AE358" t="s">
        <v>995</v>
      </c>
      <c r="AF358" t="s">
        <v>995</v>
      </c>
      <c r="AG358" t="s">
        <v>995</v>
      </c>
      <c r="AH358" t="s">
        <v>995</v>
      </c>
      <c r="AI358" t="s">
        <v>995</v>
      </c>
      <c r="AJ358" t="s">
        <v>995</v>
      </c>
      <c r="AK358" t="s">
        <v>995</v>
      </c>
      <c r="AL358" t="s">
        <v>995</v>
      </c>
      <c r="AM358" t="s">
        <v>995</v>
      </c>
      <c r="AN358" t="s">
        <v>995</v>
      </c>
      <c r="AO358" t="s">
        <v>995</v>
      </c>
      <c r="AP358" t="s">
        <v>995</v>
      </c>
      <c r="AQ358" s="286" t="s">
        <v>855</v>
      </c>
      <c r="AR358" s="302"/>
      <c r="AS358" s="304"/>
      <c r="AU358"/>
    </row>
    <row r="359" spans="1:47" ht="21.6" x14ac:dyDescent="0.3">
      <c r="A359" s="285">
        <v>110210</v>
      </c>
      <c r="B359" s="286" t="s">
        <v>61</v>
      </c>
      <c r="C359" t="s">
        <v>995</v>
      </c>
      <c r="D359" t="s">
        <v>995</v>
      </c>
      <c r="E359" t="s">
        <v>995</v>
      </c>
      <c r="F359" t="s">
        <v>995</v>
      </c>
      <c r="G359" t="s">
        <v>995</v>
      </c>
      <c r="H359" t="s">
        <v>995</v>
      </c>
      <c r="I359" t="s">
        <v>995</v>
      </c>
      <c r="J359" t="s">
        <v>995</v>
      </c>
      <c r="K359" t="s">
        <v>995</v>
      </c>
      <c r="L359" t="s">
        <v>995</v>
      </c>
      <c r="M359" t="s">
        <v>995</v>
      </c>
      <c r="N359" t="s">
        <v>995</v>
      </c>
      <c r="O359" t="s">
        <v>995</v>
      </c>
      <c r="P359" t="s">
        <v>995</v>
      </c>
      <c r="Q359" t="s">
        <v>995</v>
      </c>
      <c r="R359" t="s">
        <v>995</v>
      </c>
      <c r="S359" t="s">
        <v>995</v>
      </c>
      <c r="T359" t="s">
        <v>995</v>
      </c>
      <c r="U359" t="s">
        <v>995</v>
      </c>
      <c r="V359" t="s">
        <v>995</v>
      </c>
      <c r="W359" t="s">
        <v>995</v>
      </c>
      <c r="X359" t="s">
        <v>995</v>
      </c>
      <c r="Y359" t="s">
        <v>995</v>
      </c>
      <c r="Z359" t="s">
        <v>995</v>
      </c>
      <c r="AA359" t="s">
        <v>995</v>
      </c>
      <c r="AB359" t="s">
        <v>995</v>
      </c>
      <c r="AC359" t="s">
        <v>995</v>
      </c>
      <c r="AD359" t="s">
        <v>995</v>
      </c>
      <c r="AE359" t="s">
        <v>995</v>
      </c>
      <c r="AF359" t="s">
        <v>995</v>
      </c>
      <c r="AG359" t="s">
        <v>995</v>
      </c>
      <c r="AH359" t="s">
        <v>995</v>
      </c>
      <c r="AI359" t="s">
        <v>995</v>
      </c>
      <c r="AJ359" t="s">
        <v>995</v>
      </c>
      <c r="AK359" t="s">
        <v>995</v>
      </c>
      <c r="AL359" t="s">
        <v>995</v>
      </c>
      <c r="AM359" t="s">
        <v>995</v>
      </c>
      <c r="AN359" t="s">
        <v>995</v>
      </c>
      <c r="AO359" t="s">
        <v>995</v>
      </c>
      <c r="AP359" t="s">
        <v>995</v>
      </c>
      <c r="AQ359" s="286" t="s">
        <v>855</v>
      </c>
      <c r="AR359" s="295"/>
      <c r="AS359" s="235"/>
    </row>
    <row r="360" spans="1:47" x14ac:dyDescent="0.3">
      <c r="A360" s="285">
        <v>110246</v>
      </c>
      <c r="B360" s="286" t="s">
        <v>540</v>
      </c>
      <c r="C360" t="s">
        <v>995</v>
      </c>
      <c r="D360" t="s">
        <v>995</v>
      </c>
      <c r="E360" t="s">
        <v>995</v>
      </c>
      <c r="F360" t="s">
        <v>995</v>
      </c>
      <c r="G360" t="s">
        <v>995</v>
      </c>
      <c r="H360" t="s">
        <v>995</v>
      </c>
      <c r="I360" t="s">
        <v>995</v>
      </c>
      <c r="J360" t="s">
        <v>995</v>
      </c>
      <c r="K360" t="s">
        <v>995</v>
      </c>
      <c r="L360" t="s">
        <v>995</v>
      </c>
      <c r="M360" t="s">
        <v>995</v>
      </c>
      <c r="N360" t="s">
        <v>995</v>
      </c>
      <c r="O360" t="s">
        <v>995</v>
      </c>
      <c r="P360" t="s">
        <v>995</v>
      </c>
      <c r="Q360" t="s">
        <v>995</v>
      </c>
      <c r="R360" t="s">
        <v>995</v>
      </c>
      <c r="S360" t="s">
        <v>995</v>
      </c>
      <c r="T360" t="s">
        <v>995</v>
      </c>
      <c r="U360" t="s">
        <v>995</v>
      </c>
      <c r="V360" t="s">
        <v>995</v>
      </c>
      <c r="W360" t="s">
        <v>995</v>
      </c>
      <c r="X360" t="s">
        <v>995</v>
      </c>
      <c r="Y360" t="s">
        <v>995</v>
      </c>
      <c r="Z360" t="s">
        <v>995</v>
      </c>
      <c r="AA360" t="s">
        <v>995</v>
      </c>
      <c r="AB360" t="s">
        <v>995</v>
      </c>
      <c r="AC360" t="s">
        <v>995</v>
      </c>
      <c r="AD360" t="s">
        <v>995</v>
      </c>
      <c r="AE360" t="s">
        <v>995</v>
      </c>
      <c r="AF360" t="s">
        <v>995</v>
      </c>
      <c r="AG360" t="s">
        <v>995</v>
      </c>
      <c r="AH360" t="s">
        <v>995</v>
      </c>
      <c r="AI360" t="s">
        <v>995</v>
      </c>
      <c r="AJ360" t="s">
        <v>995</v>
      </c>
      <c r="AK360" t="s">
        <v>995</v>
      </c>
      <c r="AL360" t="s">
        <v>995</v>
      </c>
      <c r="AM360" t="s">
        <v>995</v>
      </c>
      <c r="AN360" t="s">
        <v>995</v>
      </c>
      <c r="AO360" t="s">
        <v>995</v>
      </c>
      <c r="AP360" t="s">
        <v>995</v>
      </c>
      <c r="AQ360" s="286" t="s">
        <v>855</v>
      </c>
      <c r="AR360" s="302"/>
      <c r="AS360" s="304"/>
      <c r="AU360"/>
    </row>
    <row r="361" spans="1:47" ht="21.6" x14ac:dyDescent="0.3">
      <c r="A361" s="285">
        <v>110262</v>
      </c>
      <c r="B361" s="286" t="s">
        <v>61</v>
      </c>
      <c r="C361" t="s">
        <v>995</v>
      </c>
      <c r="D361" t="s">
        <v>995</v>
      </c>
      <c r="E361" t="s">
        <v>995</v>
      </c>
      <c r="F361" t="s">
        <v>995</v>
      </c>
      <c r="G361" t="s">
        <v>995</v>
      </c>
      <c r="H361" t="s">
        <v>995</v>
      </c>
      <c r="I361" t="s">
        <v>995</v>
      </c>
      <c r="J361" t="s">
        <v>995</v>
      </c>
      <c r="K361" t="s">
        <v>995</v>
      </c>
      <c r="L361" t="s">
        <v>995</v>
      </c>
      <c r="M361" t="s">
        <v>995</v>
      </c>
      <c r="N361" t="s">
        <v>995</v>
      </c>
      <c r="O361" t="s">
        <v>995</v>
      </c>
      <c r="P361" t="s">
        <v>995</v>
      </c>
      <c r="Q361" t="s">
        <v>995</v>
      </c>
      <c r="R361" t="s">
        <v>995</v>
      </c>
      <c r="S361" t="s">
        <v>995</v>
      </c>
      <c r="T361" t="s">
        <v>995</v>
      </c>
      <c r="U361" t="s">
        <v>995</v>
      </c>
      <c r="V361" t="s">
        <v>995</v>
      </c>
      <c r="W361" t="s">
        <v>995</v>
      </c>
      <c r="X361" t="s">
        <v>995</v>
      </c>
      <c r="Y361" t="s">
        <v>995</v>
      </c>
      <c r="Z361" t="s">
        <v>995</v>
      </c>
      <c r="AA361" t="s">
        <v>995</v>
      </c>
      <c r="AB361" t="s">
        <v>995</v>
      </c>
      <c r="AC361" t="s">
        <v>995</v>
      </c>
      <c r="AD361" t="s">
        <v>995</v>
      </c>
      <c r="AE361" t="s">
        <v>995</v>
      </c>
      <c r="AF361" t="s">
        <v>995</v>
      </c>
      <c r="AG361" t="s">
        <v>995</v>
      </c>
      <c r="AH361" t="s">
        <v>995</v>
      </c>
      <c r="AI361" t="s">
        <v>995</v>
      </c>
      <c r="AJ361" t="s">
        <v>995</v>
      </c>
      <c r="AK361" t="s">
        <v>995</v>
      </c>
      <c r="AL361" t="s">
        <v>995</v>
      </c>
      <c r="AM361" t="s">
        <v>995</v>
      </c>
      <c r="AN361" t="s">
        <v>995</v>
      </c>
      <c r="AO361" t="s">
        <v>995</v>
      </c>
      <c r="AP361" t="s">
        <v>995</v>
      </c>
      <c r="AQ361" s="286" t="s">
        <v>855</v>
      </c>
      <c r="AR361" s="295"/>
      <c r="AS361" s="235"/>
    </row>
    <row r="362" spans="1:47" x14ac:dyDescent="0.3">
      <c r="A362" s="285">
        <v>110265</v>
      </c>
      <c r="B362" s="286" t="s">
        <v>538</v>
      </c>
      <c r="C362" t="s">
        <v>995</v>
      </c>
      <c r="D362" t="s">
        <v>995</v>
      </c>
      <c r="E362" t="s">
        <v>995</v>
      </c>
      <c r="F362" t="s">
        <v>995</v>
      </c>
      <c r="G362" t="s">
        <v>995</v>
      </c>
      <c r="H362" t="s">
        <v>995</v>
      </c>
      <c r="I362" t="s">
        <v>995</v>
      </c>
      <c r="J362" t="s">
        <v>995</v>
      </c>
      <c r="K362" t="s">
        <v>995</v>
      </c>
      <c r="L362" t="s">
        <v>995</v>
      </c>
      <c r="M362" t="s">
        <v>995</v>
      </c>
      <c r="N362" t="s">
        <v>995</v>
      </c>
      <c r="O362" t="s">
        <v>995</v>
      </c>
      <c r="P362" t="s">
        <v>995</v>
      </c>
      <c r="Q362" t="s">
        <v>995</v>
      </c>
      <c r="R362" t="s">
        <v>995</v>
      </c>
      <c r="S362" t="s">
        <v>995</v>
      </c>
      <c r="T362" t="s">
        <v>995</v>
      </c>
      <c r="U362" t="s">
        <v>995</v>
      </c>
      <c r="V362" t="s">
        <v>995</v>
      </c>
      <c r="W362" t="s">
        <v>995</v>
      </c>
      <c r="X362" t="s">
        <v>995</v>
      </c>
      <c r="Y362" t="s">
        <v>995</v>
      </c>
      <c r="Z362" t="s">
        <v>995</v>
      </c>
      <c r="AA362" t="s">
        <v>995</v>
      </c>
      <c r="AB362" t="s">
        <v>995</v>
      </c>
      <c r="AC362" t="s">
        <v>995</v>
      </c>
      <c r="AD362" t="s">
        <v>995</v>
      </c>
      <c r="AE362" t="s">
        <v>995</v>
      </c>
      <c r="AF362" t="s">
        <v>995</v>
      </c>
      <c r="AG362" t="s">
        <v>995</v>
      </c>
      <c r="AH362" t="s">
        <v>995</v>
      </c>
      <c r="AI362" t="s">
        <v>995</v>
      </c>
      <c r="AJ362" t="s">
        <v>995</v>
      </c>
      <c r="AK362" t="s">
        <v>995</v>
      </c>
      <c r="AL362" t="s">
        <v>995</v>
      </c>
      <c r="AM362" t="s">
        <v>995</v>
      </c>
      <c r="AN362" t="s">
        <v>995</v>
      </c>
      <c r="AO362" t="s">
        <v>995</v>
      </c>
      <c r="AP362" t="s">
        <v>995</v>
      </c>
      <c r="AQ362" s="286" t="s">
        <v>855</v>
      </c>
      <c r="AR362" s="302"/>
      <c r="AS362" s="304"/>
      <c r="AU362"/>
    </row>
    <row r="363" spans="1:47" ht="21.6" x14ac:dyDescent="0.3">
      <c r="A363" s="285">
        <v>110315</v>
      </c>
      <c r="B363" s="286" t="s">
        <v>538</v>
      </c>
      <c r="C363" t="s">
        <v>995</v>
      </c>
      <c r="D363" t="s">
        <v>995</v>
      </c>
      <c r="E363" t="s">
        <v>995</v>
      </c>
      <c r="F363" t="s">
        <v>995</v>
      </c>
      <c r="G363" t="s">
        <v>995</v>
      </c>
      <c r="H363" t="s">
        <v>995</v>
      </c>
      <c r="I363" t="s">
        <v>995</v>
      </c>
      <c r="J363" t="s">
        <v>995</v>
      </c>
      <c r="K363" t="s">
        <v>995</v>
      </c>
      <c r="L363" t="s">
        <v>995</v>
      </c>
      <c r="M363" t="s">
        <v>995</v>
      </c>
      <c r="N363" t="s">
        <v>995</v>
      </c>
      <c r="O363" t="s">
        <v>995</v>
      </c>
      <c r="P363" t="s">
        <v>995</v>
      </c>
      <c r="Q363" t="s">
        <v>995</v>
      </c>
      <c r="R363" t="s">
        <v>995</v>
      </c>
      <c r="S363" t="s">
        <v>995</v>
      </c>
      <c r="T363" t="s">
        <v>995</v>
      </c>
      <c r="U363" t="s">
        <v>995</v>
      </c>
      <c r="V363" t="s">
        <v>995</v>
      </c>
      <c r="W363" t="s">
        <v>995</v>
      </c>
      <c r="X363" t="s">
        <v>995</v>
      </c>
      <c r="Y363" t="s">
        <v>995</v>
      </c>
      <c r="Z363" t="s">
        <v>995</v>
      </c>
      <c r="AA363" t="s">
        <v>995</v>
      </c>
      <c r="AB363" t="s">
        <v>995</v>
      </c>
      <c r="AC363" t="s">
        <v>995</v>
      </c>
      <c r="AD363" t="s">
        <v>995</v>
      </c>
      <c r="AE363" t="s">
        <v>995</v>
      </c>
      <c r="AF363" t="s">
        <v>995</v>
      </c>
      <c r="AG363" t="s">
        <v>995</v>
      </c>
      <c r="AH363" t="s">
        <v>995</v>
      </c>
      <c r="AI363" t="s">
        <v>995</v>
      </c>
      <c r="AJ363" t="s">
        <v>995</v>
      </c>
      <c r="AK363" t="s">
        <v>995</v>
      </c>
      <c r="AL363" t="s">
        <v>995</v>
      </c>
      <c r="AM363" t="s">
        <v>995</v>
      </c>
      <c r="AN363" t="s">
        <v>995</v>
      </c>
      <c r="AO363" t="s">
        <v>995</v>
      </c>
      <c r="AP363" t="s">
        <v>995</v>
      </c>
      <c r="AQ363" s="286" t="s">
        <v>855</v>
      </c>
      <c r="AR363" s="295"/>
      <c r="AS363" s="235"/>
    </row>
    <row r="364" spans="1:47" x14ac:dyDescent="0.3">
      <c r="A364" s="285">
        <v>110360</v>
      </c>
      <c r="B364" s="286" t="s">
        <v>538</v>
      </c>
      <c r="C364" t="s">
        <v>995</v>
      </c>
      <c r="D364" t="s">
        <v>995</v>
      </c>
      <c r="E364" t="s">
        <v>995</v>
      </c>
      <c r="F364" t="s">
        <v>995</v>
      </c>
      <c r="G364" t="s">
        <v>995</v>
      </c>
      <c r="H364" t="s">
        <v>995</v>
      </c>
      <c r="I364" t="s">
        <v>995</v>
      </c>
      <c r="J364" t="s">
        <v>995</v>
      </c>
      <c r="K364" t="s">
        <v>995</v>
      </c>
      <c r="L364" t="s">
        <v>995</v>
      </c>
      <c r="M364" t="s">
        <v>995</v>
      </c>
      <c r="N364" t="s">
        <v>995</v>
      </c>
      <c r="O364" t="s">
        <v>995</v>
      </c>
      <c r="P364" t="s">
        <v>995</v>
      </c>
      <c r="Q364" t="s">
        <v>995</v>
      </c>
      <c r="R364" t="s">
        <v>995</v>
      </c>
      <c r="S364" t="s">
        <v>995</v>
      </c>
      <c r="T364" t="s">
        <v>995</v>
      </c>
      <c r="U364" t="s">
        <v>995</v>
      </c>
      <c r="V364" t="s">
        <v>995</v>
      </c>
      <c r="W364" t="s">
        <v>995</v>
      </c>
      <c r="X364" t="s">
        <v>995</v>
      </c>
      <c r="Y364" t="s">
        <v>995</v>
      </c>
      <c r="Z364" t="s">
        <v>995</v>
      </c>
      <c r="AA364" t="s">
        <v>995</v>
      </c>
      <c r="AB364" t="s">
        <v>995</v>
      </c>
      <c r="AC364" t="s">
        <v>995</v>
      </c>
      <c r="AD364" t="s">
        <v>995</v>
      </c>
      <c r="AE364" t="s">
        <v>995</v>
      </c>
      <c r="AF364" t="s">
        <v>995</v>
      </c>
      <c r="AG364" t="s">
        <v>995</v>
      </c>
      <c r="AH364" t="s">
        <v>995</v>
      </c>
      <c r="AI364" t="s">
        <v>995</v>
      </c>
      <c r="AJ364" t="s">
        <v>995</v>
      </c>
      <c r="AK364" t="s">
        <v>995</v>
      </c>
      <c r="AL364" t="s">
        <v>995</v>
      </c>
      <c r="AM364" t="s">
        <v>995</v>
      </c>
      <c r="AN364" t="s">
        <v>995</v>
      </c>
      <c r="AO364" t="s">
        <v>995</v>
      </c>
      <c r="AP364" t="s">
        <v>995</v>
      </c>
      <c r="AQ364" s="286" t="s">
        <v>855</v>
      </c>
      <c r="AR364" s="302"/>
      <c r="AS364" s="304"/>
      <c r="AU364"/>
    </row>
    <row r="365" spans="1:47" x14ac:dyDescent="0.3">
      <c r="A365" s="285">
        <v>110382</v>
      </c>
      <c r="B365" s="286" t="s">
        <v>540</v>
      </c>
      <c r="C365" t="s">
        <v>995</v>
      </c>
      <c r="D365" t="s">
        <v>995</v>
      </c>
      <c r="E365" t="s">
        <v>995</v>
      </c>
      <c r="F365" t="s">
        <v>995</v>
      </c>
      <c r="G365" t="s">
        <v>995</v>
      </c>
      <c r="H365" t="s">
        <v>995</v>
      </c>
      <c r="I365" t="s">
        <v>995</v>
      </c>
      <c r="J365" t="s">
        <v>995</v>
      </c>
      <c r="K365" t="s">
        <v>995</v>
      </c>
      <c r="L365" t="s">
        <v>995</v>
      </c>
      <c r="M365" t="s">
        <v>995</v>
      </c>
      <c r="N365" t="s">
        <v>995</v>
      </c>
      <c r="O365" t="s">
        <v>995</v>
      </c>
      <c r="P365" t="s">
        <v>995</v>
      </c>
      <c r="Q365" t="s">
        <v>995</v>
      </c>
      <c r="R365" t="s">
        <v>995</v>
      </c>
      <c r="S365" t="s">
        <v>995</v>
      </c>
      <c r="T365" t="s">
        <v>995</v>
      </c>
      <c r="U365" t="s">
        <v>995</v>
      </c>
      <c r="V365" t="s">
        <v>995</v>
      </c>
      <c r="W365" t="s">
        <v>995</v>
      </c>
      <c r="X365" t="s">
        <v>995</v>
      </c>
      <c r="Y365" t="s">
        <v>995</v>
      </c>
      <c r="Z365" t="s">
        <v>995</v>
      </c>
      <c r="AA365" t="s">
        <v>995</v>
      </c>
      <c r="AB365" t="s">
        <v>995</v>
      </c>
      <c r="AC365" t="s">
        <v>995</v>
      </c>
      <c r="AD365" t="s">
        <v>995</v>
      </c>
      <c r="AE365" t="s">
        <v>995</v>
      </c>
      <c r="AF365" t="s">
        <v>995</v>
      </c>
      <c r="AG365" t="s">
        <v>995</v>
      </c>
      <c r="AH365" t="s">
        <v>995</v>
      </c>
      <c r="AI365" t="s">
        <v>995</v>
      </c>
      <c r="AJ365" t="s">
        <v>995</v>
      </c>
      <c r="AK365" t="s">
        <v>995</v>
      </c>
      <c r="AL365" t="s">
        <v>995</v>
      </c>
      <c r="AM365" t="s">
        <v>995</v>
      </c>
      <c r="AN365" t="s">
        <v>995</v>
      </c>
      <c r="AO365" t="s">
        <v>995</v>
      </c>
      <c r="AP365" t="s">
        <v>995</v>
      </c>
      <c r="AQ365" s="286" t="s">
        <v>855</v>
      </c>
      <c r="AR365" s="302"/>
      <c r="AS365" s="304"/>
      <c r="AU365"/>
    </row>
    <row r="366" spans="1:47" x14ac:dyDescent="0.3">
      <c r="A366" s="285">
        <v>110389</v>
      </c>
      <c r="B366" s="286" t="s">
        <v>61</v>
      </c>
      <c r="C366" t="s">
        <v>995</v>
      </c>
      <c r="D366" t="s">
        <v>995</v>
      </c>
      <c r="E366" t="s">
        <v>995</v>
      </c>
      <c r="F366" t="s">
        <v>995</v>
      </c>
      <c r="G366" t="s">
        <v>995</v>
      </c>
      <c r="H366" t="s">
        <v>995</v>
      </c>
      <c r="I366" t="s">
        <v>995</v>
      </c>
      <c r="J366" t="s">
        <v>995</v>
      </c>
      <c r="K366" t="s">
        <v>995</v>
      </c>
      <c r="L366" t="s">
        <v>995</v>
      </c>
      <c r="M366" t="s">
        <v>995</v>
      </c>
      <c r="N366" t="s">
        <v>995</v>
      </c>
      <c r="O366" t="s">
        <v>995</v>
      </c>
      <c r="P366" t="s">
        <v>995</v>
      </c>
      <c r="Q366" t="s">
        <v>995</v>
      </c>
      <c r="R366" t="s">
        <v>995</v>
      </c>
      <c r="S366" t="s">
        <v>995</v>
      </c>
      <c r="T366" t="s">
        <v>995</v>
      </c>
      <c r="U366" t="s">
        <v>995</v>
      </c>
      <c r="V366" t="s">
        <v>995</v>
      </c>
      <c r="W366" t="s">
        <v>995</v>
      </c>
      <c r="X366" t="s">
        <v>995</v>
      </c>
      <c r="Y366" t="s">
        <v>995</v>
      </c>
      <c r="Z366" t="s">
        <v>995</v>
      </c>
      <c r="AA366" t="s">
        <v>995</v>
      </c>
      <c r="AB366" t="s">
        <v>995</v>
      </c>
      <c r="AC366" t="s">
        <v>995</v>
      </c>
      <c r="AD366" t="s">
        <v>995</v>
      </c>
      <c r="AE366" t="s">
        <v>995</v>
      </c>
      <c r="AF366" t="s">
        <v>995</v>
      </c>
      <c r="AG366" t="s">
        <v>995</v>
      </c>
      <c r="AH366" t="s">
        <v>995</v>
      </c>
      <c r="AI366" t="s">
        <v>995</v>
      </c>
      <c r="AJ366" t="s">
        <v>995</v>
      </c>
      <c r="AK366" t="s">
        <v>995</v>
      </c>
      <c r="AL366" t="s">
        <v>995</v>
      </c>
      <c r="AM366" t="s">
        <v>995</v>
      </c>
      <c r="AN366" t="s">
        <v>995</v>
      </c>
      <c r="AO366" t="s">
        <v>995</v>
      </c>
      <c r="AP366" t="s">
        <v>995</v>
      </c>
      <c r="AQ366" s="286" t="s">
        <v>855</v>
      </c>
      <c r="AR366" s="302"/>
      <c r="AS366" s="304"/>
      <c r="AU366"/>
    </row>
    <row r="367" spans="1:47" x14ac:dyDescent="0.3">
      <c r="A367" s="285">
        <v>110399</v>
      </c>
      <c r="B367" s="286" t="s">
        <v>540</v>
      </c>
      <c r="C367" t="s">
        <v>995</v>
      </c>
      <c r="D367" t="s">
        <v>995</v>
      </c>
      <c r="E367" t="s">
        <v>995</v>
      </c>
      <c r="F367" t="s">
        <v>995</v>
      </c>
      <c r="G367" t="s">
        <v>995</v>
      </c>
      <c r="H367" t="s">
        <v>995</v>
      </c>
      <c r="I367" t="s">
        <v>995</v>
      </c>
      <c r="J367" t="s">
        <v>995</v>
      </c>
      <c r="K367" t="s">
        <v>995</v>
      </c>
      <c r="L367" t="s">
        <v>995</v>
      </c>
      <c r="M367" t="s">
        <v>995</v>
      </c>
      <c r="N367" t="s">
        <v>995</v>
      </c>
      <c r="O367" t="s">
        <v>995</v>
      </c>
      <c r="P367" t="s">
        <v>995</v>
      </c>
      <c r="Q367" t="s">
        <v>995</v>
      </c>
      <c r="R367" t="s">
        <v>995</v>
      </c>
      <c r="S367" t="s">
        <v>995</v>
      </c>
      <c r="T367" t="s">
        <v>995</v>
      </c>
      <c r="U367" t="s">
        <v>995</v>
      </c>
      <c r="V367" t="s">
        <v>995</v>
      </c>
      <c r="W367" t="s">
        <v>995</v>
      </c>
      <c r="X367" t="s">
        <v>995</v>
      </c>
      <c r="Y367" t="s">
        <v>995</v>
      </c>
      <c r="Z367" t="s">
        <v>995</v>
      </c>
      <c r="AA367" t="s">
        <v>995</v>
      </c>
      <c r="AB367" t="s">
        <v>995</v>
      </c>
      <c r="AC367" t="s">
        <v>995</v>
      </c>
      <c r="AD367" t="s">
        <v>995</v>
      </c>
      <c r="AE367" t="s">
        <v>995</v>
      </c>
      <c r="AF367" t="s">
        <v>995</v>
      </c>
      <c r="AG367" t="s">
        <v>995</v>
      </c>
      <c r="AH367" t="s">
        <v>995</v>
      </c>
      <c r="AI367" t="s">
        <v>995</v>
      </c>
      <c r="AJ367" t="s">
        <v>995</v>
      </c>
      <c r="AK367" t="s">
        <v>995</v>
      </c>
      <c r="AL367" t="s">
        <v>995</v>
      </c>
      <c r="AM367" t="s">
        <v>995</v>
      </c>
      <c r="AN367" t="s">
        <v>995</v>
      </c>
      <c r="AO367" t="s">
        <v>995</v>
      </c>
      <c r="AP367" t="s">
        <v>995</v>
      </c>
      <c r="AQ367" s="286" t="s">
        <v>855</v>
      </c>
      <c r="AR367" s="302"/>
      <c r="AS367" s="304"/>
      <c r="AU367"/>
    </row>
    <row r="368" spans="1:47" x14ac:dyDescent="0.3">
      <c r="A368" s="285">
        <v>110467</v>
      </c>
      <c r="B368" s="286" t="s">
        <v>540</v>
      </c>
      <c r="C368" t="s">
        <v>995</v>
      </c>
      <c r="D368" t="s">
        <v>995</v>
      </c>
      <c r="E368" t="s">
        <v>995</v>
      </c>
      <c r="F368" t="s">
        <v>995</v>
      </c>
      <c r="G368" t="s">
        <v>995</v>
      </c>
      <c r="H368" t="s">
        <v>995</v>
      </c>
      <c r="I368" t="s">
        <v>995</v>
      </c>
      <c r="J368" t="s">
        <v>995</v>
      </c>
      <c r="K368" t="s">
        <v>995</v>
      </c>
      <c r="L368" t="s">
        <v>995</v>
      </c>
      <c r="M368" t="s">
        <v>995</v>
      </c>
      <c r="N368" t="s">
        <v>995</v>
      </c>
      <c r="O368" t="s">
        <v>995</v>
      </c>
      <c r="P368" t="s">
        <v>995</v>
      </c>
      <c r="Q368" t="s">
        <v>995</v>
      </c>
      <c r="R368" t="s">
        <v>995</v>
      </c>
      <c r="S368" t="s">
        <v>995</v>
      </c>
      <c r="T368" t="s">
        <v>995</v>
      </c>
      <c r="U368" t="s">
        <v>995</v>
      </c>
      <c r="V368" t="s">
        <v>995</v>
      </c>
      <c r="W368" t="s">
        <v>995</v>
      </c>
      <c r="X368" t="s">
        <v>995</v>
      </c>
      <c r="Y368" t="s">
        <v>995</v>
      </c>
      <c r="Z368" t="s">
        <v>995</v>
      </c>
      <c r="AA368" t="s">
        <v>995</v>
      </c>
      <c r="AB368" t="s">
        <v>995</v>
      </c>
      <c r="AC368" t="s">
        <v>995</v>
      </c>
      <c r="AD368" t="s">
        <v>995</v>
      </c>
      <c r="AE368" t="s">
        <v>995</v>
      </c>
      <c r="AF368" t="s">
        <v>995</v>
      </c>
      <c r="AG368" t="s">
        <v>995</v>
      </c>
      <c r="AH368" t="s">
        <v>995</v>
      </c>
      <c r="AI368" t="s">
        <v>995</v>
      </c>
      <c r="AJ368" t="s">
        <v>995</v>
      </c>
      <c r="AK368" t="s">
        <v>995</v>
      </c>
      <c r="AL368" t="s">
        <v>995</v>
      </c>
      <c r="AM368" t="s">
        <v>995</v>
      </c>
      <c r="AN368" t="s">
        <v>995</v>
      </c>
      <c r="AO368" t="s">
        <v>995</v>
      </c>
      <c r="AP368" t="s">
        <v>995</v>
      </c>
      <c r="AQ368" s="286" t="s">
        <v>855</v>
      </c>
      <c r="AR368" s="302"/>
      <c r="AS368" s="304"/>
      <c r="AU368"/>
    </row>
    <row r="369" spans="1:47" x14ac:dyDescent="0.3">
      <c r="A369" s="285">
        <v>110501</v>
      </c>
      <c r="B369" s="286" t="s">
        <v>61</v>
      </c>
      <c r="C369" t="s">
        <v>995</v>
      </c>
      <c r="D369" t="s">
        <v>995</v>
      </c>
      <c r="E369" t="s">
        <v>995</v>
      </c>
      <c r="F369" t="s">
        <v>995</v>
      </c>
      <c r="G369" t="s">
        <v>995</v>
      </c>
      <c r="H369" t="s">
        <v>995</v>
      </c>
      <c r="I369" t="s">
        <v>995</v>
      </c>
      <c r="J369" t="s">
        <v>995</v>
      </c>
      <c r="K369" t="s">
        <v>995</v>
      </c>
      <c r="L369" t="s">
        <v>995</v>
      </c>
      <c r="M369" t="s">
        <v>995</v>
      </c>
      <c r="N369" t="s">
        <v>995</v>
      </c>
      <c r="O369" t="s">
        <v>995</v>
      </c>
      <c r="P369" t="s">
        <v>995</v>
      </c>
      <c r="Q369" t="s">
        <v>995</v>
      </c>
      <c r="R369" t="s">
        <v>995</v>
      </c>
      <c r="S369" t="s">
        <v>995</v>
      </c>
      <c r="T369" t="s">
        <v>995</v>
      </c>
      <c r="U369" t="s">
        <v>995</v>
      </c>
      <c r="V369" t="s">
        <v>995</v>
      </c>
      <c r="W369" t="s">
        <v>995</v>
      </c>
      <c r="X369" t="s">
        <v>995</v>
      </c>
      <c r="Y369" t="s">
        <v>995</v>
      </c>
      <c r="Z369" t="s">
        <v>995</v>
      </c>
      <c r="AA369" t="s">
        <v>995</v>
      </c>
      <c r="AB369" t="s">
        <v>995</v>
      </c>
      <c r="AC369" t="s">
        <v>995</v>
      </c>
      <c r="AD369" t="s">
        <v>995</v>
      </c>
      <c r="AE369" t="s">
        <v>995</v>
      </c>
      <c r="AF369" t="s">
        <v>995</v>
      </c>
      <c r="AG369" t="s">
        <v>995</v>
      </c>
      <c r="AH369" t="s">
        <v>995</v>
      </c>
      <c r="AI369" t="s">
        <v>995</v>
      </c>
      <c r="AJ369" t="s">
        <v>995</v>
      </c>
      <c r="AK369" t="s">
        <v>995</v>
      </c>
      <c r="AL369" t="s">
        <v>995</v>
      </c>
      <c r="AM369" t="s">
        <v>995</v>
      </c>
      <c r="AN369" t="s">
        <v>995</v>
      </c>
      <c r="AO369" t="s">
        <v>995</v>
      </c>
      <c r="AP369" t="s">
        <v>995</v>
      </c>
      <c r="AQ369" s="286" t="s">
        <v>855</v>
      </c>
      <c r="AR369" s="302"/>
      <c r="AS369" s="304"/>
      <c r="AU369"/>
    </row>
    <row r="370" spans="1:47" x14ac:dyDescent="0.3">
      <c r="A370" s="285">
        <v>110537</v>
      </c>
      <c r="B370" s="286" t="s">
        <v>538</v>
      </c>
      <c r="C370" t="s">
        <v>995</v>
      </c>
      <c r="D370" t="s">
        <v>995</v>
      </c>
      <c r="E370" t="s">
        <v>995</v>
      </c>
      <c r="F370" t="s">
        <v>995</v>
      </c>
      <c r="G370" t="s">
        <v>995</v>
      </c>
      <c r="H370" t="s">
        <v>995</v>
      </c>
      <c r="I370" t="s">
        <v>995</v>
      </c>
      <c r="J370" t="s">
        <v>995</v>
      </c>
      <c r="K370" t="s">
        <v>995</v>
      </c>
      <c r="L370" t="s">
        <v>995</v>
      </c>
      <c r="M370" t="s">
        <v>995</v>
      </c>
      <c r="N370" t="s">
        <v>995</v>
      </c>
      <c r="O370" t="s">
        <v>995</v>
      </c>
      <c r="P370" t="s">
        <v>995</v>
      </c>
      <c r="Q370" t="s">
        <v>995</v>
      </c>
      <c r="R370" t="s">
        <v>995</v>
      </c>
      <c r="S370" t="s">
        <v>995</v>
      </c>
      <c r="T370" t="s">
        <v>995</v>
      </c>
      <c r="U370" t="s">
        <v>995</v>
      </c>
      <c r="V370" t="s">
        <v>995</v>
      </c>
      <c r="W370" t="s">
        <v>995</v>
      </c>
      <c r="X370" t="s">
        <v>995</v>
      </c>
      <c r="Y370" t="s">
        <v>995</v>
      </c>
      <c r="Z370" t="s">
        <v>995</v>
      </c>
      <c r="AA370" t="s">
        <v>995</v>
      </c>
      <c r="AB370" t="s">
        <v>995</v>
      </c>
      <c r="AC370" t="s">
        <v>995</v>
      </c>
      <c r="AD370" t="s">
        <v>995</v>
      </c>
      <c r="AE370" t="s">
        <v>995</v>
      </c>
      <c r="AF370" t="s">
        <v>995</v>
      </c>
      <c r="AG370" t="s">
        <v>995</v>
      </c>
      <c r="AH370" t="s">
        <v>995</v>
      </c>
      <c r="AI370" t="s">
        <v>995</v>
      </c>
      <c r="AJ370" t="s">
        <v>995</v>
      </c>
      <c r="AK370" t="s">
        <v>995</v>
      </c>
      <c r="AL370" t="s">
        <v>995</v>
      </c>
      <c r="AM370" t="s">
        <v>995</v>
      </c>
      <c r="AN370" t="s">
        <v>995</v>
      </c>
      <c r="AO370" t="s">
        <v>995</v>
      </c>
      <c r="AP370" t="s">
        <v>995</v>
      </c>
      <c r="AQ370" s="286" t="s">
        <v>855</v>
      </c>
      <c r="AR370" s="302"/>
      <c r="AS370" s="304"/>
      <c r="AU370"/>
    </row>
    <row r="371" spans="1:47" x14ac:dyDescent="0.3">
      <c r="A371" s="285">
        <v>110539</v>
      </c>
      <c r="B371" s="286" t="s">
        <v>61</v>
      </c>
      <c r="C371" t="s">
        <v>995</v>
      </c>
      <c r="D371" t="s">
        <v>995</v>
      </c>
      <c r="E371" t="s">
        <v>995</v>
      </c>
      <c r="F371" t="s">
        <v>995</v>
      </c>
      <c r="G371" t="s">
        <v>995</v>
      </c>
      <c r="H371" t="s">
        <v>995</v>
      </c>
      <c r="I371" t="s">
        <v>995</v>
      </c>
      <c r="J371" t="s">
        <v>995</v>
      </c>
      <c r="K371" t="s">
        <v>995</v>
      </c>
      <c r="L371" t="s">
        <v>995</v>
      </c>
      <c r="M371" t="s">
        <v>995</v>
      </c>
      <c r="N371" t="s">
        <v>995</v>
      </c>
      <c r="O371" t="s">
        <v>995</v>
      </c>
      <c r="P371" t="s">
        <v>995</v>
      </c>
      <c r="Q371" t="s">
        <v>995</v>
      </c>
      <c r="R371" t="s">
        <v>995</v>
      </c>
      <c r="S371" t="s">
        <v>995</v>
      </c>
      <c r="T371" t="s">
        <v>995</v>
      </c>
      <c r="U371" t="s">
        <v>995</v>
      </c>
      <c r="V371" t="s">
        <v>995</v>
      </c>
      <c r="W371" t="s">
        <v>995</v>
      </c>
      <c r="X371" t="s">
        <v>995</v>
      </c>
      <c r="Y371" t="s">
        <v>995</v>
      </c>
      <c r="Z371" t="s">
        <v>995</v>
      </c>
      <c r="AA371" t="s">
        <v>995</v>
      </c>
      <c r="AB371" t="s">
        <v>995</v>
      </c>
      <c r="AC371" t="s">
        <v>995</v>
      </c>
      <c r="AD371" t="s">
        <v>995</v>
      </c>
      <c r="AE371" t="s">
        <v>995</v>
      </c>
      <c r="AF371" t="s">
        <v>995</v>
      </c>
      <c r="AG371" t="s">
        <v>995</v>
      </c>
      <c r="AH371" t="s">
        <v>995</v>
      </c>
      <c r="AI371" t="s">
        <v>995</v>
      </c>
      <c r="AJ371" t="s">
        <v>995</v>
      </c>
      <c r="AK371" t="s">
        <v>995</v>
      </c>
      <c r="AL371" t="s">
        <v>995</v>
      </c>
      <c r="AM371" t="s">
        <v>995</v>
      </c>
      <c r="AN371" t="s">
        <v>995</v>
      </c>
      <c r="AO371" t="s">
        <v>995</v>
      </c>
      <c r="AP371" t="s">
        <v>995</v>
      </c>
      <c r="AQ371" s="286" t="s">
        <v>855</v>
      </c>
      <c r="AR371" s="302"/>
      <c r="AS371" s="304"/>
      <c r="AU371"/>
    </row>
    <row r="372" spans="1:47" x14ac:dyDescent="0.3">
      <c r="A372" s="285">
        <v>110561</v>
      </c>
      <c r="B372" s="286" t="s">
        <v>61</v>
      </c>
      <c r="C372" t="s">
        <v>995</v>
      </c>
      <c r="D372" t="s">
        <v>995</v>
      </c>
      <c r="E372" t="s">
        <v>995</v>
      </c>
      <c r="F372" t="s">
        <v>995</v>
      </c>
      <c r="G372" t="s">
        <v>995</v>
      </c>
      <c r="H372" t="s">
        <v>995</v>
      </c>
      <c r="I372" t="s">
        <v>995</v>
      </c>
      <c r="J372" t="s">
        <v>995</v>
      </c>
      <c r="K372" t="s">
        <v>995</v>
      </c>
      <c r="L372" t="s">
        <v>995</v>
      </c>
      <c r="M372" t="s">
        <v>995</v>
      </c>
      <c r="N372" t="s">
        <v>995</v>
      </c>
      <c r="O372" t="s">
        <v>995</v>
      </c>
      <c r="P372" t="s">
        <v>995</v>
      </c>
      <c r="Q372" t="s">
        <v>995</v>
      </c>
      <c r="R372" t="s">
        <v>995</v>
      </c>
      <c r="S372" t="s">
        <v>995</v>
      </c>
      <c r="T372" t="s">
        <v>995</v>
      </c>
      <c r="U372" t="s">
        <v>995</v>
      </c>
      <c r="V372" t="s">
        <v>995</v>
      </c>
      <c r="W372" t="s">
        <v>995</v>
      </c>
      <c r="X372" t="s">
        <v>995</v>
      </c>
      <c r="Y372" t="s">
        <v>995</v>
      </c>
      <c r="Z372" t="s">
        <v>995</v>
      </c>
      <c r="AA372" t="s">
        <v>995</v>
      </c>
      <c r="AB372" t="s">
        <v>995</v>
      </c>
      <c r="AC372" t="s">
        <v>995</v>
      </c>
      <c r="AD372" t="s">
        <v>995</v>
      </c>
      <c r="AE372" t="s">
        <v>995</v>
      </c>
      <c r="AF372" t="s">
        <v>995</v>
      </c>
      <c r="AG372" t="s">
        <v>995</v>
      </c>
      <c r="AH372" t="s">
        <v>995</v>
      </c>
      <c r="AI372" t="s">
        <v>995</v>
      </c>
      <c r="AJ372" t="s">
        <v>995</v>
      </c>
      <c r="AK372" t="s">
        <v>995</v>
      </c>
      <c r="AL372" t="s">
        <v>995</v>
      </c>
      <c r="AM372" t="s">
        <v>995</v>
      </c>
      <c r="AN372" t="s">
        <v>995</v>
      </c>
      <c r="AO372" t="s">
        <v>995</v>
      </c>
      <c r="AP372" t="s">
        <v>995</v>
      </c>
      <c r="AQ372" s="286" t="s">
        <v>855</v>
      </c>
      <c r="AR372" s="302"/>
      <c r="AS372" s="304"/>
      <c r="AU372"/>
    </row>
    <row r="373" spans="1:47" ht="21.6" x14ac:dyDescent="0.3">
      <c r="A373" s="285">
        <v>110609</v>
      </c>
      <c r="B373" s="286" t="s">
        <v>61</v>
      </c>
      <c r="C373" t="s">
        <v>995</v>
      </c>
      <c r="D373" t="s">
        <v>995</v>
      </c>
      <c r="E373" t="s">
        <v>995</v>
      </c>
      <c r="F373" t="s">
        <v>995</v>
      </c>
      <c r="G373" t="s">
        <v>995</v>
      </c>
      <c r="H373" t="s">
        <v>995</v>
      </c>
      <c r="I373" t="s">
        <v>995</v>
      </c>
      <c r="J373" t="s">
        <v>995</v>
      </c>
      <c r="K373" t="s">
        <v>995</v>
      </c>
      <c r="L373" t="s">
        <v>995</v>
      </c>
      <c r="M373" t="s">
        <v>995</v>
      </c>
      <c r="N373" t="s">
        <v>995</v>
      </c>
      <c r="O373" t="s">
        <v>995</v>
      </c>
      <c r="P373" t="s">
        <v>995</v>
      </c>
      <c r="Q373" t="s">
        <v>995</v>
      </c>
      <c r="R373" t="s">
        <v>995</v>
      </c>
      <c r="S373" t="s">
        <v>995</v>
      </c>
      <c r="T373" t="s">
        <v>995</v>
      </c>
      <c r="U373" t="s">
        <v>995</v>
      </c>
      <c r="V373" t="s">
        <v>995</v>
      </c>
      <c r="W373" t="s">
        <v>995</v>
      </c>
      <c r="X373" t="s">
        <v>995</v>
      </c>
      <c r="Y373" t="s">
        <v>995</v>
      </c>
      <c r="Z373" t="s">
        <v>995</v>
      </c>
      <c r="AA373" t="s">
        <v>995</v>
      </c>
      <c r="AB373" t="s">
        <v>995</v>
      </c>
      <c r="AC373" t="s">
        <v>995</v>
      </c>
      <c r="AD373" t="s">
        <v>995</v>
      </c>
      <c r="AE373" t="s">
        <v>995</v>
      </c>
      <c r="AF373" t="s">
        <v>995</v>
      </c>
      <c r="AG373" t="s">
        <v>995</v>
      </c>
      <c r="AH373" t="s">
        <v>995</v>
      </c>
      <c r="AI373" t="s">
        <v>995</v>
      </c>
      <c r="AJ373" t="s">
        <v>995</v>
      </c>
      <c r="AK373" t="s">
        <v>995</v>
      </c>
      <c r="AL373" t="s">
        <v>995</v>
      </c>
      <c r="AM373" t="s">
        <v>995</v>
      </c>
      <c r="AN373" t="s">
        <v>995</v>
      </c>
      <c r="AO373" t="s">
        <v>995</v>
      </c>
      <c r="AP373" t="s">
        <v>995</v>
      </c>
      <c r="AQ373" s="286" t="s">
        <v>855</v>
      </c>
      <c r="AR373" s="295"/>
      <c r="AS373" s="235"/>
    </row>
    <row r="374" spans="1:47" x14ac:dyDescent="0.3">
      <c r="A374" s="285">
        <v>110617</v>
      </c>
      <c r="B374" s="286" t="s">
        <v>538</v>
      </c>
      <c r="C374" t="s">
        <v>995</v>
      </c>
      <c r="D374" t="s">
        <v>995</v>
      </c>
      <c r="E374" t="s">
        <v>995</v>
      </c>
      <c r="F374" t="s">
        <v>995</v>
      </c>
      <c r="G374" t="s">
        <v>995</v>
      </c>
      <c r="H374" t="s">
        <v>995</v>
      </c>
      <c r="I374" t="s">
        <v>995</v>
      </c>
      <c r="J374" t="s">
        <v>995</v>
      </c>
      <c r="K374" t="s">
        <v>995</v>
      </c>
      <c r="L374" t="s">
        <v>995</v>
      </c>
      <c r="M374" t="s">
        <v>995</v>
      </c>
      <c r="N374" t="s">
        <v>995</v>
      </c>
      <c r="O374" t="s">
        <v>995</v>
      </c>
      <c r="P374" t="s">
        <v>995</v>
      </c>
      <c r="Q374" t="s">
        <v>995</v>
      </c>
      <c r="R374" t="s">
        <v>995</v>
      </c>
      <c r="S374" t="s">
        <v>995</v>
      </c>
      <c r="T374" t="s">
        <v>995</v>
      </c>
      <c r="U374" t="s">
        <v>995</v>
      </c>
      <c r="V374" t="s">
        <v>995</v>
      </c>
      <c r="W374" t="s">
        <v>995</v>
      </c>
      <c r="X374" t="s">
        <v>995</v>
      </c>
      <c r="Y374" t="s">
        <v>995</v>
      </c>
      <c r="Z374" t="s">
        <v>995</v>
      </c>
      <c r="AA374" t="s">
        <v>995</v>
      </c>
      <c r="AB374" t="s">
        <v>995</v>
      </c>
      <c r="AC374" t="s">
        <v>995</v>
      </c>
      <c r="AD374" t="s">
        <v>995</v>
      </c>
      <c r="AE374" t="s">
        <v>995</v>
      </c>
      <c r="AF374" t="s">
        <v>995</v>
      </c>
      <c r="AG374" t="s">
        <v>995</v>
      </c>
      <c r="AH374" t="s">
        <v>995</v>
      </c>
      <c r="AI374" t="s">
        <v>995</v>
      </c>
      <c r="AJ374" t="s">
        <v>995</v>
      </c>
      <c r="AK374" t="s">
        <v>995</v>
      </c>
      <c r="AL374" t="s">
        <v>995</v>
      </c>
      <c r="AM374" t="s">
        <v>995</v>
      </c>
      <c r="AN374" t="s">
        <v>995</v>
      </c>
      <c r="AO374" t="s">
        <v>995</v>
      </c>
      <c r="AP374" t="s">
        <v>995</v>
      </c>
      <c r="AQ374" s="286" t="s">
        <v>855</v>
      </c>
      <c r="AR374" s="302"/>
      <c r="AS374" s="304"/>
      <c r="AU374"/>
    </row>
    <row r="375" spans="1:47" x14ac:dyDescent="0.3">
      <c r="A375" s="285">
        <v>110659</v>
      </c>
      <c r="B375" s="286" t="s">
        <v>538</v>
      </c>
      <c r="C375" t="s">
        <v>995</v>
      </c>
      <c r="D375" t="s">
        <v>995</v>
      </c>
      <c r="E375" t="s">
        <v>995</v>
      </c>
      <c r="F375" t="s">
        <v>995</v>
      </c>
      <c r="G375" t="s">
        <v>995</v>
      </c>
      <c r="H375" t="s">
        <v>995</v>
      </c>
      <c r="I375" t="s">
        <v>995</v>
      </c>
      <c r="J375" t="s">
        <v>995</v>
      </c>
      <c r="K375" t="s">
        <v>995</v>
      </c>
      <c r="L375" t="s">
        <v>995</v>
      </c>
      <c r="M375" t="s">
        <v>995</v>
      </c>
      <c r="N375" t="s">
        <v>995</v>
      </c>
      <c r="O375" t="s">
        <v>995</v>
      </c>
      <c r="P375" t="s">
        <v>995</v>
      </c>
      <c r="Q375" t="s">
        <v>995</v>
      </c>
      <c r="R375" t="s">
        <v>995</v>
      </c>
      <c r="S375" t="s">
        <v>995</v>
      </c>
      <c r="T375" t="s">
        <v>995</v>
      </c>
      <c r="U375" t="s">
        <v>995</v>
      </c>
      <c r="V375" t="s">
        <v>995</v>
      </c>
      <c r="W375" t="s">
        <v>995</v>
      </c>
      <c r="X375" t="s">
        <v>995</v>
      </c>
      <c r="Y375" t="s">
        <v>995</v>
      </c>
      <c r="Z375" t="s">
        <v>995</v>
      </c>
      <c r="AA375" t="s">
        <v>995</v>
      </c>
      <c r="AB375" t="s">
        <v>995</v>
      </c>
      <c r="AC375" t="s">
        <v>995</v>
      </c>
      <c r="AD375" t="s">
        <v>995</v>
      </c>
      <c r="AE375" t="s">
        <v>995</v>
      </c>
      <c r="AF375" t="s">
        <v>995</v>
      </c>
      <c r="AG375" t="s">
        <v>995</v>
      </c>
      <c r="AH375" t="s">
        <v>995</v>
      </c>
      <c r="AI375" t="s">
        <v>995</v>
      </c>
      <c r="AJ375" t="s">
        <v>995</v>
      </c>
      <c r="AK375" t="s">
        <v>995</v>
      </c>
      <c r="AL375" t="s">
        <v>995</v>
      </c>
      <c r="AM375" t="s">
        <v>995</v>
      </c>
      <c r="AN375" t="s">
        <v>995</v>
      </c>
      <c r="AO375" t="s">
        <v>995</v>
      </c>
      <c r="AP375" t="s">
        <v>995</v>
      </c>
      <c r="AQ375" s="286" t="s">
        <v>855</v>
      </c>
      <c r="AR375" s="302"/>
      <c r="AS375" s="304"/>
      <c r="AU375"/>
    </row>
    <row r="376" spans="1:47" x14ac:dyDescent="0.3">
      <c r="A376" s="285">
        <v>110698</v>
      </c>
      <c r="B376" s="286" t="s">
        <v>61</v>
      </c>
      <c r="C376" t="s">
        <v>995</v>
      </c>
      <c r="D376" t="s">
        <v>995</v>
      </c>
      <c r="E376" t="s">
        <v>995</v>
      </c>
      <c r="F376" t="s">
        <v>995</v>
      </c>
      <c r="G376" t="s">
        <v>995</v>
      </c>
      <c r="H376" t="s">
        <v>995</v>
      </c>
      <c r="I376" t="s">
        <v>995</v>
      </c>
      <c r="J376" t="s">
        <v>995</v>
      </c>
      <c r="K376" t="s">
        <v>995</v>
      </c>
      <c r="L376" t="s">
        <v>995</v>
      </c>
      <c r="M376" t="s">
        <v>995</v>
      </c>
      <c r="N376" t="s">
        <v>995</v>
      </c>
      <c r="O376" t="s">
        <v>995</v>
      </c>
      <c r="P376" t="s">
        <v>995</v>
      </c>
      <c r="Q376" t="s">
        <v>995</v>
      </c>
      <c r="R376" t="s">
        <v>995</v>
      </c>
      <c r="S376" t="s">
        <v>995</v>
      </c>
      <c r="T376" t="s">
        <v>995</v>
      </c>
      <c r="U376" t="s">
        <v>995</v>
      </c>
      <c r="V376" t="s">
        <v>995</v>
      </c>
      <c r="W376" t="s">
        <v>995</v>
      </c>
      <c r="X376" t="s">
        <v>995</v>
      </c>
      <c r="Y376" t="s">
        <v>995</v>
      </c>
      <c r="Z376" t="s">
        <v>995</v>
      </c>
      <c r="AA376" t="s">
        <v>995</v>
      </c>
      <c r="AB376" t="s">
        <v>995</v>
      </c>
      <c r="AC376" t="s">
        <v>995</v>
      </c>
      <c r="AD376" t="s">
        <v>995</v>
      </c>
      <c r="AE376" t="s">
        <v>995</v>
      </c>
      <c r="AF376" t="s">
        <v>995</v>
      </c>
      <c r="AG376" t="s">
        <v>995</v>
      </c>
      <c r="AH376" t="s">
        <v>995</v>
      </c>
      <c r="AI376" t="s">
        <v>995</v>
      </c>
      <c r="AJ376" t="s">
        <v>995</v>
      </c>
      <c r="AK376" t="s">
        <v>995</v>
      </c>
      <c r="AL376" t="s">
        <v>995</v>
      </c>
      <c r="AM376" t="s">
        <v>995</v>
      </c>
      <c r="AN376" t="s">
        <v>995</v>
      </c>
      <c r="AO376" t="s">
        <v>995</v>
      </c>
      <c r="AP376" t="s">
        <v>995</v>
      </c>
      <c r="AQ376" s="286" t="s">
        <v>855</v>
      </c>
      <c r="AR376" s="302"/>
      <c r="AS376" s="304"/>
      <c r="AU376"/>
    </row>
    <row r="377" spans="1:47" x14ac:dyDescent="0.3">
      <c r="A377" s="285">
        <v>110699</v>
      </c>
      <c r="B377" s="286" t="s">
        <v>61</v>
      </c>
      <c r="C377" t="s">
        <v>995</v>
      </c>
      <c r="D377" t="s">
        <v>995</v>
      </c>
      <c r="E377" t="s">
        <v>995</v>
      </c>
      <c r="F377" t="s">
        <v>995</v>
      </c>
      <c r="G377" t="s">
        <v>995</v>
      </c>
      <c r="H377" t="s">
        <v>995</v>
      </c>
      <c r="I377" t="s">
        <v>995</v>
      </c>
      <c r="J377" t="s">
        <v>995</v>
      </c>
      <c r="K377" t="s">
        <v>995</v>
      </c>
      <c r="L377" t="s">
        <v>995</v>
      </c>
      <c r="M377" t="s">
        <v>995</v>
      </c>
      <c r="N377" t="s">
        <v>995</v>
      </c>
      <c r="O377" t="s">
        <v>995</v>
      </c>
      <c r="P377" t="s">
        <v>995</v>
      </c>
      <c r="Q377" t="s">
        <v>995</v>
      </c>
      <c r="R377" t="s">
        <v>995</v>
      </c>
      <c r="S377" t="s">
        <v>995</v>
      </c>
      <c r="T377" t="s">
        <v>995</v>
      </c>
      <c r="U377" t="s">
        <v>995</v>
      </c>
      <c r="V377" t="s">
        <v>995</v>
      </c>
      <c r="W377" t="s">
        <v>995</v>
      </c>
      <c r="X377" t="s">
        <v>995</v>
      </c>
      <c r="Y377" t="s">
        <v>995</v>
      </c>
      <c r="Z377" t="s">
        <v>995</v>
      </c>
      <c r="AA377" t="s">
        <v>995</v>
      </c>
      <c r="AB377" t="s">
        <v>995</v>
      </c>
      <c r="AC377" t="s">
        <v>995</v>
      </c>
      <c r="AD377" t="s">
        <v>995</v>
      </c>
      <c r="AE377" t="s">
        <v>995</v>
      </c>
      <c r="AF377" t="s">
        <v>995</v>
      </c>
      <c r="AG377" t="s">
        <v>995</v>
      </c>
      <c r="AH377" t="s">
        <v>995</v>
      </c>
      <c r="AI377" t="s">
        <v>995</v>
      </c>
      <c r="AJ377" t="s">
        <v>995</v>
      </c>
      <c r="AK377" t="s">
        <v>995</v>
      </c>
      <c r="AL377" t="s">
        <v>995</v>
      </c>
      <c r="AM377" t="s">
        <v>995</v>
      </c>
      <c r="AN377" t="s">
        <v>995</v>
      </c>
      <c r="AO377" t="s">
        <v>995</v>
      </c>
      <c r="AP377" t="s">
        <v>995</v>
      </c>
      <c r="AQ377" s="286" t="s">
        <v>855</v>
      </c>
      <c r="AR377" s="302"/>
      <c r="AS377" s="304"/>
      <c r="AU377"/>
    </row>
    <row r="378" spans="1:47" x14ac:dyDescent="0.3">
      <c r="A378" s="285">
        <v>110713</v>
      </c>
      <c r="B378" s="286" t="s">
        <v>61</v>
      </c>
      <c r="C378" t="s">
        <v>995</v>
      </c>
      <c r="D378" t="s">
        <v>995</v>
      </c>
      <c r="E378" t="s">
        <v>995</v>
      </c>
      <c r="F378" t="s">
        <v>995</v>
      </c>
      <c r="G378" t="s">
        <v>995</v>
      </c>
      <c r="H378" t="s">
        <v>995</v>
      </c>
      <c r="I378" t="s">
        <v>995</v>
      </c>
      <c r="J378" t="s">
        <v>995</v>
      </c>
      <c r="K378" t="s">
        <v>995</v>
      </c>
      <c r="L378" t="s">
        <v>995</v>
      </c>
      <c r="M378" t="s">
        <v>995</v>
      </c>
      <c r="N378" t="s">
        <v>995</v>
      </c>
      <c r="O378" t="s">
        <v>995</v>
      </c>
      <c r="P378" t="s">
        <v>995</v>
      </c>
      <c r="Q378" t="s">
        <v>995</v>
      </c>
      <c r="R378" t="s">
        <v>995</v>
      </c>
      <c r="S378" t="s">
        <v>995</v>
      </c>
      <c r="T378" t="s">
        <v>995</v>
      </c>
      <c r="U378" t="s">
        <v>995</v>
      </c>
      <c r="V378" t="s">
        <v>995</v>
      </c>
      <c r="W378" t="s">
        <v>995</v>
      </c>
      <c r="X378" t="s">
        <v>995</v>
      </c>
      <c r="Y378" t="s">
        <v>995</v>
      </c>
      <c r="Z378" t="s">
        <v>995</v>
      </c>
      <c r="AA378" t="s">
        <v>995</v>
      </c>
      <c r="AB378" t="s">
        <v>995</v>
      </c>
      <c r="AC378" t="s">
        <v>995</v>
      </c>
      <c r="AD378" t="s">
        <v>995</v>
      </c>
      <c r="AE378" t="s">
        <v>995</v>
      </c>
      <c r="AF378" t="s">
        <v>995</v>
      </c>
      <c r="AG378" t="s">
        <v>995</v>
      </c>
      <c r="AH378" t="s">
        <v>995</v>
      </c>
      <c r="AI378" t="s">
        <v>995</v>
      </c>
      <c r="AJ378" t="s">
        <v>995</v>
      </c>
      <c r="AK378" t="s">
        <v>995</v>
      </c>
      <c r="AL378" t="s">
        <v>995</v>
      </c>
      <c r="AM378" t="s">
        <v>995</v>
      </c>
      <c r="AN378" t="s">
        <v>995</v>
      </c>
      <c r="AO378" t="s">
        <v>995</v>
      </c>
      <c r="AP378" t="s">
        <v>995</v>
      </c>
      <c r="AQ378" s="286" t="s">
        <v>855</v>
      </c>
      <c r="AR378" s="302"/>
      <c r="AS378" s="304"/>
      <c r="AU378"/>
    </row>
    <row r="379" spans="1:47" x14ac:dyDescent="0.3">
      <c r="A379" s="285">
        <v>110716</v>
      </c>
      <c r="B379" s="286" t="s">
        <v>61</v>
      </c>
      <c r="C379" t="s">
        <v>995</v>
      </c>
      <c r="D379" t="s">
        <v>995</v>
      </c>
      <c r="E379" t="s">
        <v>995</v>
      </c>
      <c r="F379" t="s">
        <v>995</v>
      </c>
      <c r="G379" t="s">
        <v>995</v>
      </c>
      <c r="H379" t="s">
        <v>995</v>
      </c>
      <c r="I379" t="s">
        <v>995</v>
      </c>
      <c r="J379" t="s">
        <v>995</v>
      </c>
      <c r="K379" t="s">
        <v>995</v>
      </c>
      <c r="L379" t="s">
        <v>995</v>
      </c>
      <c r="M379" t="s">
        <v>995</v>
      </c>
      <c r="N379" t="s">
        <v>995</v>
      </c>
      <c r="O379" t="s">
        <v>995</v>
      </c>
      <c r="P379" t="s">
        <v>995</v>
      </c>
      <c r="Q379" t="s">
        <v>995</v>
      </c>
      <c r="R379" t="s">
        <v>995</v>
      </c>
      <c r="S379" t="s">
        <v>995</v>
      </c>
      <c r="T379" t="s">
        <v>995</v>
      </c>
      <c r="U379" t="s">
        <v>995</v>
      </c>
      <c r="V379" t="s">
        <v>995</v>
      </c>
      <c r="W379" t="s">
        <v>995</v>
      </c>
      <c r="X379" t="s">
        <v>995</v>
      </c>
      <c r="Y379" t="s">
        <v>995</v>
      </c>
      <c r="Z379" t="s">
        <v>995</v>
      </c>
      <c r="AA379" t="s">
        <v>995</v>
      </c>
      <c r="AB379" t="s">
        <v>995</v>
      </c>
      <c r="AC379" t="s">
        <v>995</v>
      </c>
      <c r="AD379" t="s">
        <v>995</v>
      </c>
      <c r="AE379" t="s">
        <v>995</v>
      </c>
      <c r="AF379" t="s">
        <v>995</v>
      </c>
      <c r="AG379" t="s">
        <v>995</v>
      </c>
      <c r="AH379" t="s">
        <v>995</v>
      </c>
      <c r="AI379" t="s">
        <v>995</v>
      </c>
      <c r="AJ379" t="s">
        <v>995</v>
      </c>
      <c r="AK379" t="s">
        <v>995</v>
      </c>
      <c r="AL379" t="s">
        <v>995</v>
      </c>
      <c r="AM379" t="s">
        <v>995</v>
      </c>
      <c r="AN379" t="s">
        <v>995</v>
      </c>
      <c r="AO379" t="s">
        <v>995</v>
      </c>
      <c r="AP379" t="s">
        <v>995</v>
      </c>
      <c r="AQ379" s="286" t="s">
        <v>855</v>
      </c>
      <c r="AR379" s="302"/>
      <c r="AS379" s="304"/>
      <c r="AU379"/>
    </row>
    <row r="380" spans="1:47" x14ac:dyDescent="0.3">
      <c r="A380" s="285">
        <v>110721</v>
      </c>
      <c r="B380" s="286" t="s">
        <v>61</v>
      </c>
      <c r="C380" t="s">
        <v>995</v>
      </c>
      <c r="D380" t="s">
        <v>995</v>
      </c>
      <c r="E380" t="s">
        <v>995</v>
      </c>
      <c r="F380" t="s">
        <v>995</v>
      </c>
      <c r="G380" t="s">
        <v>995</v>
      </c>
      <c r="H380" t="s">
        <v>995</v>
      </c>
      <c r="I380" t="s">
        <v>995</v>
      </c>
      <c r="J380" t="s">
        <v>995</v>
      </c>
      <c r="K380" t="s">
        <v>995</v>
      </c>
      <c r="L380" t="s">
        <v>995</v>
      </c>
      <c r="M380" t="s">
        <v>995</v>
      </c>
      <c r="N380" t="s">
        <v>995</v>
      </c>
      <c r="O380" t="s">
        <v>995</v>
      </c>
      <c r="P380" t="s">
        <v>995</v>
      </c>
      <c r="Q380" t="s">
        <v>995</v>
      </c>
      <c r="R380" t="s">
        <v>995</v>
      </c>
      <c r="S380" t="s">
        <v>995</v>
      </c>
      <c r="T380" t="s">
        <v>995</v>
      </c>
      <c r="U380" t="s">
        <v>995</v>
      </c>
      <c r="V380" t="s">
        <v>995</v>
      </c>
      <c r="W380" t="s">
        <v>995</v>
      </c>
      <c r="X380" t="s">
        <v>995</v>
      </c>
      <c r="Y380" t="s">
        <v>995</v>
      </c>
      <c r="Z380" t="s">
        <v>995</v>
      </c>
      <c r="AA380" t="s">
        <v>995</v>
      </c>
      <c r="AB380" t="s">
        <v>995</v>
      </c>
      <c r="AC380" t="s">
        <v>995</v>
      </c>
      <c r="AD380" t="s">
        <v>995</v>
      </c>
      <c r="AE380" t="s">
        <v>995</v>
      </c>
      <c r="AF380" t="s">
        <v>995</v>
      </c>
      <c r="AG380" t="s">
        <v>995</v>
      </c>
      <c r="AH380" t="s">
        <v>995</v>
      </c>
      <c r="AI380" t="s">
        <v>995</v>
      </c>
      <c r="AJ380" t="s">
        <v>995</v>
      </c>
      <c r="AK380" t="s">
        <v>995</v>
      </c>
      <c r="AL380" t="s">
        <v>995</v>
      </c>
      <c r="AM380" t="s">
        <v>995</v>
      </c>
      <c r="AN380" t="s">
        <v>995</v>
      </c>
      <c r="AO380" t="s">
        <v>995</v>
      </c>
      <c r="AP380" t="s">
        <v>995</v>
      </c>
      <c r="AQ380" s="286" t="s">
        <v>855</v>
      </c>
      <c r="AR380" s="302"/>
      <c r="AS380" s="304"/>
      <c r="AU380"/>
    </row>
    <row r="381" spans="1:47" ht="28.8" x14ac:dyDescent="0.3">
      <c r="A381" s="285">
        <v>110723</v>
      </c>
      <c r="B381" s="286" t="s">
        <v>67</v>
      </c>
      <c r="C381" t="s">
        <v>224</v>
      </c>
      <c r="D381" t="s">
        <v>226</v>
      </c>
      <c r="E381" t="s">
        <v>224</v>
      </c>
      <c r="F381" t="s">
        <v>226</v>
      </c>
      <c r="G381" t="s">
        <v>224</v>
      </c>
      <c r="H381" t="s">
        <v>224</v>
      </c>
      <c r="I381" t="s">
        <v>226</v>
      </c>
      <c r="J381" t="s">
        <v>224</v>
      </c>
      <c r="K381" t="s">
        <v>226</v>
      </c>
      <c r="L381" t="s">
        <v>224</v>
      </c>
      <c r="M381" t="s">
        <v>226</v>
      </c>
      <c r="N381" t="s">
        <v>224</v>
      </c>
      <c r="O381" t="s">
        <v>226</v>
      </c>
      <c r="P381" t="s">
        <v>224</v>
      </c>
      <c r="Q381" t="s">
        <v>226</v>
      </c>
      <c r="R381" t="s">
        <v>224</v>
      </c>
      <c r="S381" t="s">
        <v>226</v>
      </c>
      <c r="T381" t="s">
        <v>224</v>
      </c>
      <c r="U381" t="s">
        <v>225</v>
      </c>
      <c r="V381" t="s">
        <v>226</v>
      </c>
      <c r="W381" t="s">
        <v>226</v>
      </c>
      <c r="X381" t="s">
        <v>226</v>
      </c>
      <c r="Y381" t="s">
        <v>224</v>
      </c>
      <c r="Z381" t="s">
        <v>226</v>
      </c>
      <c r="AA381" t="s">
        <v>224</v>
      </c>
      <c r="AB381" t="s">
        <v>224</v>
      </c>
      <c r="AC381" t="s">
        <v>226</v>
      </c>
      <c r="AD381" t="s">
        <v>226</v>
      </c>
      <c r="AE381" t="s">
        <v>224</v>
      </c>
      <c r="AF381" t="s">
        <v>224</v>
      </c>
      <c r="AG381" t="s">
        <v>225</v>
      </c>
      <c r="AH381" t="s">
        <v>225</v>
      </c>
      <c r="AI381" t="s">
        <v>225</v>
      </c>
      <c r="AJ381" t="s">
        <v>225</v>
      </c>
      <c r="AK381" t="s">
        <v>225</v>
      </c>
      <c r="AL381" t="s">
        <v>394</v>
      </c>
      <c r="AM381" t="s">
        <v>394</v>
      </c>
      <c r="AN381" t="s">
        <v>394</v>
      </c>
      <c r="AO381" t="s">
        <v>394</v>
      </c>
      <c r="AP381" t="s">
        <v>394</v>
      </c>
      <c r="AQ381" s="286" t="s">
        <v>394</v>
      </c>
      <c r="AR381" s="295"/>
      <c r="AS381" s="235"/>
    </row>
    <row r="382" spans="1:47" ht="21.6" x14ac:dyDescent="0.3">
      <c r="A382" s="285">
        <v>110731</v>
      </c>
      <c r="B382" s="286" t="s">
        <v>61</v>
      </c>
      <c r="C382" t="s">
        <v>226</v>
      </c>
      <c r="D382" t="s">
        <v>224</v>
      </c>
      <c r="E382" t="s">
        <v>226</v>
      </c>
      <c r="F382" t="s">
        <v>224</v>
      </c>
      <c r="G382" t="s">
        <v>224</v>
      </c>
      <c r="H382" t="s">
        <v>226</v>
      </c>
      <c r="I382" t="s">
        <v>226</v>
      </c>
      <c r="J382" t="s">
        <v>226</v>
      </c>
      <c r="K382" t="s">
        <v>226</v>
      </c>
      <c r="L382" t="s">
        <v>224</v>
      </c>
      <c r="M382" t="s">
        <v>224</v>
      </c>
      <c r="N382" t="s">
        <v>224</v>
      </c>
      <c r="O382" t="s">
        <v>224</v>
      </c>
      <c r="P382" t="s">
        <v>224</v>
      </c>
      <c r="Q382" t="s">
        <v>224</v>
      </c>
      <c r="R382" t="s">
        <v>224</v>
      </c>
      <c r="S382" t="s">
        <v>224</v>
      </c>
      <c r="T382" t="s">
        <v>224</v>
      </c>
      <c r="U382" t="s">
        <v>224</v>
      </c>
      <c r="V382" t="s">
        <v>226</v>
      </c>
      <c r="W382" t="s">
        <v>224</v>
      </c>
      <c r="X382" t="s">
        <v>226</v>
      </c>
      <c r="Y382" t="s">
        <v>226</v>
      </c>
      <c r="Z382" t="s">
        <v>224</v>
      </c>
      <c r="AA382" t="s">
        <v>226</v>
      </c>
      <c r="AB382" t="s">
        <v>224</v>
      </c>
      <c r="AC382" t="s">
        <v>225</v>
      </c>
      <c r="AD382" t="s">
        <v>226</v>
      </c>
      <c r="AE382" t="s">
        <v>226</v>
      </c>
      <c r="AF382" t="s">
        <v>225</v>
      </c>
      <c r="AG382" t="s">
        <v>226</v>
      </c>
      <c r="AH382" t="s">
        <v>225</v>
      </c>
      <c r="AI382" t="s">
        <v>226</v>
      </c>
      <c r="AJ382" t="s">
        <v>224</v>
      </c>
      <c r="AK382" t="s">
        <v>226</v>
      </c>
      <c r="AL382" t="s">
        <v>226</v>
      </c>
      <c r="AM382" t="s">
        <v>225</v>
      </c>
      <c r="AN382" t="s">
        <v>226</v>
      </c>
      <c r="AO382" t="s">
        <v>226</v>
      </c>
      <c r="AP382" t="s">
        <v>226</v>
      </c>
      <c r="AQ382" s="286" t="s">
        <v>394</v>
      </c>
      <c r="AR382" s="295"/>
      <c r="AS382" s="235"/>
    </row>
    <row r="383" spans="1:47" x14ac:dyDescent="0.3">
      <c r="A383" s="285">
        <v>110735</v>
      </c>
      <c r="B383" s="286" t="s">
        <v>61</v>
      </c>
      <c r="C383" t="s">
        <v>995</v>
      </c>
      <c r="D383" t="s">
        <v>995</v>
      </c>
      <c r="E383" t="s">
        <v>995</v>
      </c>
      <c r="F383" t="s">
        <v>995</v>
      </c>
      <c r="G383" t="s">
        <v>995</v>
      </c>
      <c r="H383" t="s">
        <v>995</v>
      </c>
      <c r="I383" t="s">
        <v>995</v>
      </c>
      <c r="J383" t="s">
        <v>995</v>
      </c>
      <c r="K383" t="s">
        <v>995</v>
      </c>
      <c r="L383" t="s">
        <v>995</v>
      </c>
      <c r="M383" t="s">
        <v>995</v>
      </c>
      <c r="N383" t="s">
        <v>995</v>
      </c>
      <c r="O383" t="s">
        <v>995</v>
      </c>
      <c r="P383" t="s">
        <v>995</v>
      </c>
      <c r="Q383" t="s">
        <v>995</v>
      </c>
      <c r="R383" t="s">
        <v>995</v>
      </c>
      <c r="S383" t="s">
        <v>995</v>
      </c>
      <c r="T383" t="s">
        <v>995</v>
      </c>
      <c r="U383" t="s">
        <v>995</v>
      </c>
      <c r="V383" t="s">
        <v>995</v>
      </c>
      <c r="W383" t="s">
        <v>995</v>
      </c>
      <c r="X383" t="s">
        <v>995</v>
      </c>
      <c r="Y383" t="s">
        <v>995</v>
      </c>
      <c r="Z383" t="s">
        <v>995</v>
      </c>
      <c r="AA383" t="s">
        <v>995</v>
      </c>
      <c r="AB383" t="s">
        <v>995</v>
      </c>
      <c r="AC383" t="s">
        <v>995</v>
      </c>
      <c r="AD383" t="s">
        <v>995</v>
      </c>
      <c r="AE383" t="s">
        <v>995</v>
      </c>
      <c r="AF383" t="s">
        <v>995</v>
      </c>
      <c r="AG383" t="s">
        <v>995</v>
      </c>
      <c r="AH383" t="s">
        <v>995</v>
      </c>
      <c r="AI383" t="s">
        <v>995</v>
      </c>
      <c r="AJ383" t="s">
        <v>995</v>
      </c>
      <c r="AK383" t="s">
        <v>995</v>
      </c>
      <c r="AL383" t="s">
        <v>995</v>
      </c>
      <c r="AM383" t="s">
        <v>995</v>
      </c>
      <c r="AN383" t="s">
        <v>995</v>
      </c>
      <c r="AO383" t="s">
        <v>995</v>
      </c>
      <c r="AP383" t="s">
        <v>995</v>
      </c>
      <c r="AQ383" s="286" t="s">
        <v>855</v>
      </c>
      <c r="AR383" s="302"/>
      <c r="AS383" s="304"/>
      <c r="AU383"/>
    </row>
    <row r="384" spans="1:47" x14ac:dyDescent="0.3">
      <c r="A384" s="285">
        <v>110736</v>
      </c>
      <c r="B384" s="286" t="s">
        <v>540</v>
      </c>
      <c r="C384" t="s">
        <v>995</v>
      </c>
      <c r="D384" t="s">
        <v>995</v>
      </c>
      <c r="E384" t="s">
        <v>995</v>
      </c>
      <c r="F384" t="s">
        <v>995</v>
      </c>
      <c r="G384" t="s">
        <v>995</v>
      </c>
      <c r="H384" t="s">
        <v>995</v>
      </c>
      <c r="I384" t="s">
        <v>995</v>
      </c>
      <c r="J384" t="s">
        <v>995</v>
      </c>
      <c r="K384" t="s">
        <v>995</v>
      </c>
      <c r="L384" t="s">
        <v>995</v>
      </c>
      <c r="M384" t="s">
        <v>995</v>
      </c>
      <c r="N384" t="s">
        <v>995</v>
      </c>
      <c r="O384" t="s">
        <v>995</v>
      </c>
      <c r="P384" t="s">
        <v>995</v>
      </c>
      <c r="Q384" t="s">
        <v>995</v>
      </c>
      <c r="R384" t="s">
        <v>995</v>
      </c>
      <c r="S384" t="s">
        <v>995</v>
      </c>
      <c r="T384" t="s">
        <v>995</v>
      </c>
      <c r="U384" t="s">
        <v>995</v>
      </c>
      <c r="V384" t="s">
        <v>995</v>
      </c>
      <c r="W384" t="s">
        <v>995</v>
      </c>
      <c r="X384" t="s">
        <v>995</v>
      </c>
      <c r="Y384" t="s">
        <v>995</v>
      </c>
      <c r="Z384" t="s">
        <v>995</v>
      </c>
      <c r="AA384" t="s">
        <v>995</v>
      </c>
      <c r="AB384" t="s">
        <v>995</v>
      </c>
      <c r="AC384" t="s">
        <v>995</v>
      </c>
      <c r="AD384" t="s">
        <v>995</v>
      </c>
      <c r="AE384" t="s">
        <v>995</v>
      </c>
      <c r="AF384" t="s">
        <v>995</v>
      </c>
      <c r="AG384" t="s">
        <v>995</v>
      </c>
      <c r="AH384" t="s">
        <v>995</v>
      </c>
      <c r="AI384" t="s">
        <v>995</v>
      </c>
      <c r="AJ384" t="s">
        <v>995</v>
      </c>
      <c r="AK384" t="s">
        <v>995</v>
      </c>
      <c r="AL384" t="s">
        <v>995</v>
      </c>
      <c r="AM384" t="s">
        <v>995</v>
      </c>
      <c r="AN384" t="s">
        <v>995</v>
      </c>
      <c r="AO384" t="s">
        <v>995</v>
      </c>
      <c r="AP384" t="s">
        <v>995</v>
      </c>
      <c r="AQ384" s="286" t="s">
        <v>855</v>
      </c>
      <c r="AR384" s="302"/>
      <c r="AS384" s="304"/>
      <c r="AU384"/>
    </row>
    <row r="385" spans="1:47" ht="21.6" x14ac:dyDescent="0.3">
      <c r="A385" s="285">
        <v>110753</v>
      </c>
      <c r="B385" s="286" t="s">
        <v>61</v>
      </c>
      <c r="C385" t="s">
        <v>226</v>
      </c>
      <c r="D385" t="s">
        <v>224</v>
      </c>
      <c r="E385" t="s">
        <v>225</v>
      </c>
      <c r="F385" t="s">
        <v>224</v>
      </c>
      <c r="G385" t="s">
        <v>224</v>
      </c>
      <c r="H385" t="s">
        <v>226</v>
      </c>
      <c r="I385" t="s">
        <v>226</v>
      </c>
      <c r="J385" t="s">
        <v>224</v>
      </c>
      <c r="K385" t="s">
        <v>224</v>
      </c>
      <c r="L385" t="s">
        <v>226</v>
      </c>
      <c r="M385" t="s">
        <v>226</v>
      </c>
      <c r="N385" t="s">
        <v>224</v>
      </c>
      <c r="O385" t="s">
        <v>224</v>
      </c>
      <c r="P385" t="s">
        <v>224</v>
      </c>
      <c r="Q385" t="s">
        <v>224</v>
      </c>
      <c r="R385" t="s">
        <v>224</v>
      </c>
      <c r="S385" t="s">
        <v>224</v>
      </c>
      <c r="T385" t="s">
        <v>224</v>
      </c>
      <c r="U385" t="s">
        <v>226</v>
      </c>
      <c r="V385" t="s">
        <v>224</v>
      </c>
      <c r="W385" t="s">
        <v>224</v>
      </c>
      <c r="X385" t="s">
        <v>224</v>
      </c>
      <c r="Y385" t="s">
        <v>224</v>
      </c>
      <c r="Z385" t="s">
        <v>224</v>
      </c>
      <c r="AA385" t="s">
        <v>224</v>
      </c>
      <c r="AB385" t="s">
        <v>226</v>
      </c>
      <c r="AC385" t="s">
        <v>224</v>
      </c>
      <c r="AD385" t="s">
        <v>226</v>
      </c>
      <c r="AE385" t="s">
        <v>226</v>
      </c>
      <c r="AF385" t="s">
        <v>224</v>
      </c>
      <c r="AG385" t="s">
        <v>224</v>
      </c>
      <c r="AH385" t="s">
        <v>226</v>
      </c>
      <c r="AI385" t="s">
        <v>226</v>
      </c>
      <c r="AJ385" t="s">
        <v>224</v>
      </c>
      <c r="AK385" t="s">
        <v>226</v>
      </c>
      <c r="AL385" t="s">
        <v>226</v>
      </c>
      <c r="AM385" t="s">
        <v>226</v>
      </c>
      <c r="AN385" t="s">
        <v>226</v>
      </c>
      <c r="AO385" t="s">
        <v>225</v>
      </c>
      <c r="AP385" t="s">
        <v>225</v>
      </c>
      <c r="AQ385" s="286" t="s">
        <v>394</v>
      </c>
      <c r="AR385" s="295"/>
      <c r="AS385" s="235"/>
    </row>
    <row r="386" spans="1:47" x14ac:dyDescent="0.3">
      <c r="A386" s="285">
        <v>110804</v>
      </c>
      <c r="B386" s="286" t="s">
        <v>61</v>
      </c>
      <c r="C386" t="s">
        <v>995</v>
      </c>
      <c r="D386" t="s">
        <v>995</v>
      </c>
      <c r="E386" t="s">
        <v>995</v>
      </c>
      <c r="F386" t="s">
        <v>995</v>
      </c>
      <c r="G386" t="s">
        <v>995</v>
      </c>
      <c r="H386" t="s">
        <v>995</v>
      </c>
      <c r="I386" t="s">
        <v>995</v>
      </c>
      <c r="J386" t="s">
        <v>995</v>
      </c>
      <c r="K386" t="s">
        <v>995</v>
      </c>
      <c r="L386" t="s">
        <v>995</v>
      </c>
      <c r="M386" t="s">
        <v>995</v>
      </c>
      <c r="N386" t="s">
        <v>995</v>
      </c>
      <c r="O386" t="s">
        <v>995</v>
      </c>
      <c r="P386" t="s">
        <v>995</v>
      </c>
      <c r="Q386" t="s">
        <v>995</v>
      </c>
      <c r="R386" t="s">
        <v>995</v>
      </c>
      <c r="S386" t="s">
        <v>995</v>
      </c>
      <c r="T386" t="s">
        <v>995</v>
      </c>
      <c r="U386" t="s">
        <v>995</v>
      </c>
      <c r="V386" t="s">
        <v>995</v>
      </c>
      <c r="W386" t="s">
        <v>995</v>
      </c>
      <c r="X386" t="s">
        <v>995</v>
      </c>
      <c r="Y386" t="s">
        <v>995</v>
      </c>
      <c r="Z386" t="s">
        <v>995</v>
      </c>
      <c r="AA386" t="s">
        <v>995</v>
      </c>
      <c r="AB386" t="s">
        <v>995</v>
      </c>
      <c r="AC386" t="s">
        <v>995</v>
      </c>
      <c r="AD386" t="s">
        <v>995</v>
      </c>
      <c r="AE386" t="s">
        <v>995</v>
      </c>
      <c r="AF386" t="s">
        <v>995</v>
      </c>
      <c r="AG386" t="s">
        <v>995</v>
      </c>
      <c r="AH386" t="s">
        <v>995</v>
      </c>
      <c r="AI386" t="s">
        <v>995</v>
      </c>
      <c r="AJ386" t="s">
        <v>995</v>
      </c>
      <c r="AK386" t="s">
        <v>995</v>
      </c>
      <c r="AL386" t="s">
        <v>995</v>
      </c>
      <c r="AM386" t="s">
        <v>995</v>
      </c>
      <c r="AN386" t="s">
        <v>995</v>
      </c>
      <c r="AO386" t="s">
        <v>995</v>
      </c>
      <c r="AP386" t="s">
        <v>995</v>
      </c>
      <c r="AQ386" s="286" t="s">
        <v>855</v>
      </c>
      <c r="AR386" s="302"/>
      <c r="AS386" s="304"/>
      <c r="AU386"/>
    </row>
    <row r="387" spans="1:47" x14ac:dyDescent="0.3">
      <c r="A387" s="285">
        <v>110833</v>
      </c>
      <c r="B387" s="286" t="s">
        <v>538</v>
      </c>
      <c r="C387" t="s">
        <v>995</v>
      </c>
      <c r="D387" t="s">
        <v>995</v>
      </c>
      <c r="E387" t="s">
        <v>995</v>
      </c>
      <c r="F387" t="s">
        <v>995</v>
      </c>
      <c r="G387" t="s">
        <v>995</v>
      </c>
      <c r="H387" t="s">
        <v>995</v>
      </c>
      <c r="I387" t="s">
        <v>995</v>
      </c>
      <c r="J387" t="s">
        <v>995</v>
      </c>
      <c r="K387" t="s">
        <v>995</v>
      </c>
      <c r="L387" t="s">
        <v>995</v>
      </c>
      <c r="M387" t="s">
        <v>995</v>
      </c>
      <c r="N387" t="s">
        <v>995</v>
      </c>
      <c r="O387" t="s">
        <v>995</v>
      </c>
      <c r="P387" t="s">
        <v>995</v>
      </c>
      <c r="Q387" t="s">
        <v>995</v>
      </c>
      <c r="R387" t="s">
        <v>995</v>
      </c>
      <c r="S387" t="s">
        <v>995</v>
      </c>
      <c r="T387" t="s">
        <v>995</v>
      </c>
      <c r="U387" t="s">
        <v>995</v>
      </c>
      <c r="V387" t="s">
        <v>995</v>
      </c>
      <c r="W387" t="s">
        <v>995</v>
      </c>
      <c r="X387" t="s">
        <v>995</v>
      </c>
      <c r="Y387" t="s">
        <v>995</v>
      </c>
      <c r="Z387" t="s">
        <v>995</v>
      </c>
      <c r="AA387" t="s">
        <v>995</v>
      </c>
      <c r="AB387" t="s">
        <v>995</v>
      </c>
      <c r="AC387" t="s">
        <v>995</v>
      </c>
      <c r="AD387" t="s">
        <v>995</v>
      </c>
      <c r="AE387" t="s">
        <v>995</v>
      </c>
      <c r="AF387" t="s">
        <v>995</v>
      </c>
      <c r="AG387" t="s">
        <v>995</v>
      </c>
      <c r="AH387" t="s">
        <v>995</v>
      </c>
      <c r="AI387" t="s">
        <v>995</v>
      </c>
      <c r="AJ387" t="s">
        <v>995</v>
      </c>
      <c r="AK387" t="s">
        <v>995</v>
      </c>
      <c r="AL387" t="s">
        <v>995</v>
      </c>
      <c r="AM387" t="s">
        <v>995</v>
      </c>
      <c r="AN387" t="s">
        <v>995</v>
      </c>
      <c r="AO387" t="s">
        <v>995</v>
      </c>
      <c r="AP387" t="s">
        <v>995</v>
      </c>
      <c r="AQ387" s="286" t="s">
        <v>855</v>
      </c>
      <c r="AR387" s="302"/>
      <c r="AS387" s="304"/>
      <c r="AU387"/>
    </row>
    <row r="388" spans="1:47" x14ac:dyDescent="0.3">
      <c r="A388" s="285">
        <v>110843</v>
      </c>
      <c r="B388" s="286" t="s">
        <v>61</v>
      </c>
      <c r="C388" t="s">
        <v>995</v>
      </c>
      <c r="D388" t="s">
        <v>995</v>
      </c>
      <c r="E388" t="s">
        <v>995</v>
      </c>
      <c r="F388" t="s">
        <v>995</v>
      </c>
      <c r="G388" t="s">
        <v>995</v>
      </c>
      <c r="H388" t="s">
        <v>995</v>
      </c>
      <c r="I388" t="s">
        <v>995</v>
      </c>
      <c r="J388" t="s">
        <v>995</v>
      </c>
      <c r="K388" t="s">
        <v>995</v>
      </c>
      <c r="L388" t="s">
        <v>995</v>
      </c>
      <c r="M388" t="s">
        <v>995</v>
      </c>
      <c r="N388" t="s">
        <v>995</v>
      </c>
      <c r="O388" t="s">
        <v>995</v>
      </c>
      <c r="P388" t="s">
        <v>995</v>
      </c>
      <c r="Q388" t="s">
        <v>995</v>
      </c>
      <c r="R388" t="s">
        <v>995</v>
      </c>
      <c r="S388" t="s">
        <v>995</v>
      </c>
      <c r="T388" t="s">
        <v>995</v>
      </c>
      <c r="U388" t="s">
        <v>995</v>
      </c>
      <c r="V388" t="s">
        <v>995</v>
      </c>
      <c r="W388" t="s">
        <v>995</v>
      </c>
      <c r="X388" t="s">
        <v>995</v>
      </c>
      <c r="Y388" t="s">
        <v>995</v>
      </c>
      <c r="Z388" t="s">
        <v>995</v>
      </c>
      <c r="AA388" t="s">
        <v>995</v>
      </c>
      <c r="AB388" t="s">
        <v>995</v>
      </c>
      <c r="AC388" t="s">
        <v>995</v>
      </c>
      <c r="AD388" t="s">
        <v>995</v>
      </c>
      <c r="AE388" t="s">
        <v>995</v>
      </c>
      <c r="AF388" t="s">
        <v>995</v>
      </c>
      <c r="AG388" t="s">
        <v>995</v>
      </c>
      <c r="AH388" t="s">
        <v>995</v>
      </c>
      <c r="AI388" t="s">
        <v>995</v>
      </c>
      <c r="AJ388" t="s">
        <v>995</v>
      </c>
      <c r="AK388" t="s">
        <v>995</v>
      </c>
      <c r="AL388" t="s">
        <v>995</v>
      </c>
      <c r="AM388" t="s">
        <v>995</v>
      </c>
      <c r="AN388" t="s">
        <v>995</v>
      </c>
      <c r="AO388" t="s">
        <v>995</v>
      </c>
      <c r="AP388" t="s">
        <v>995</v>
      </c>
      <c r="AQ388" s="286" t="s">
        <v>855</v>
      </c>
      <c r="AR388" s="302"/>
      <c r="AS388" s="304"/>
      <c r="AU388"/>
    </row>
    <row r="389" spans="1:47" x14ac:dyDescent="0.3">
      <c r="A389" s="285">
        <v>110850</v>
      </c>
      <c r="B389" s="286" t="s">
        <v>61</v>
      </c>
      <c r="C389" t="s">
        <v>995</v>
      </c>
      <c r="D389" t="s">
        <v>995</v>
      </c>
      <c r="E389" t="s">
        <v>995</v>
      </c>
      <c r="F389" t="s">
        <v>995</v>
      </c>
      <c r="G389" t="s">
        <v>995</v>
      </c>
      <c r="H389" t="s">
        <v>995</v>
      </c>
      <c r="I389" t="s">
        <v>995</v>
      </c>
      <c r="J389" t="s">
        <v>995</v>
      </c>
      <c r="K389" t="s">
        <v>995</v>
      </c>
      <c r="L389" t="s">
        <v>995</v>
      </c>
      <c r="M389" t="s">
        <v>995</v>
      </c>
      <c r="N389" t="s">
        <v>995</v>
      </c>
      <c r="O389" t="s">
        <v>995</v>
      </c>
      <c r="P389" t="s">
        <v>995</v>
      </c>
      <c r="Q389" t="s">
        <v>995</v>
      </c>
      <c r="R389" t="s">
        <v>995</v>
      </c>
      <c r="S389" t="s">
        <v>995</v>
      </c>
      <c r="T389" t="s">
        <v>995</v>
      </c>
      <c r="U389" t="s">
        <v>995</v>
      </c>
      <c r="V389" t="s">
        <v>995</v>
      </c>
      <c r="W389" t="s">
        <v>995</v>
      </c>
      <c r="X389" t="s">
        <v>995</v>
      </c>
      <c r="Y389" t="s">
        <v>995</v>
      </c>
      <c r="Z389" t="s">
        <v>995</v>
      </c>
      <c r="AA389" t="s">
        <v>995</v>
      </c>
      <c r="AB389" t="s">
        <v>995</v>
      </c>
      <c r="AC389" t="s">
        <v>995</v>
      </c>
      <c r="AD389" t="s">
        <v>995</v>
      </c>
      <c r="AE389" t="s">
        <v>995</v>
      </c>
      <c r="AF389" t="s">
        <v>995</v>
      </c>
      <c r="AG389" t="s">
        <v>995</v>
      </c>
      <c r="AH389" t="s">
        <v>995</v>
      </c>
      <c r="AI389" t="s">
        <v>995</v>
      </c>
      <c r="AJ389" t="s">
        <v>995</v>
      </c>
      <c r="AK389" t="s">
        <v>995</v>
      </c>
      <c r="AL389" t="s">
        <v>995</v>
      </c>
      <c r="AM389" t="s">
        <v>995</v>
      </c>
      <c r="AN389" t="s">
        <v>995</v>
      </c>
      <c r="AO389" t="s">
        <v>995</v>
      </c>
      <c r="AP389" t="s">
        <v>995</v>
      </c>
      <c r="AQ389" s="286" t="s">
        <v>855</v>
      </c>
      <c r="AR389" s="302"/>
      <c r="AS389" s="304"/>
      <c r="AU389"/>
    </row>
    <row r="390" spans="1:47" x14ac:dyDescent="0.3">
      <c r="A390" s="285">
        <v>110872</v>
      </c>
      <c r="B390" s="286" t="s">
        <v>61</v>
      </c>
      <c r="C390" t="s">
        <v>995</v>
      </c>
      <c r="D390" t="s">
        <v>995</v>
      </c>
      <c r="E390" t="s">
        <v>995</v>
      </c>
      <c r="F390" t="s">
        <v>995</v>
      </c>
      <c r="G390" t="s">
        <v>995</v>
      </c>
      <c r="H390" t="s">
        <v>995</v>
      </c>
      <c r="I390" t="s">
        <v>995</v>
      </c>
      <c r="J390" t="s">
        <v>995</v>
      </c>
      <c r="K390" t="s">
        <v>995</v>
      </c>
      <c r="L390" t="s">
        <v>995</v>
      </c>
      <c r="M390" t="s">
        <v>995</v>
      </c>
      <c r="N390" t="s">
        <v>995</v>
      </c>
      <c r="O390" t="s">
        <v>995</v>
      </c>
      <c r="P390" t="s">
        <v>995</v>
      </c>
      <c r="Q390" t="s">
        <v>995</v>
      </c>
      <c r="R390" t="s">
        <v>995</v>
      </c>
      <c r="S390" t="s">
        <v>995</v>
      </c>
      <c r="T390" t="s">
        <v>995</v>
      </c>
      <c r="U390" t="s">
        <v>995</v>
      </c>
      <c r="V390" t="s">
        <v>995</v>
      </c>
      <c r="W390" t="s">
        <v>995</v>
      </c>
      <c r="X390" t="s">
        <v>995</v>
      </c>
      <c r="Y390" t="s">
        <v>995</v>
      </c>
      <c r="Z390" t="s">
        <v>995</v>
      </c>
      <c r="AA390" t="s">
        <v>995</v>
      </c>
      <c r="AB390" t="s">
        <v>995</v>
      </c>
      <c r="AC390" t="s">
        <v>995</v>
      </c>
      <c r="AD390" t="s">
        <v>995</v>
      </c>
      <c r="AE390" t="s">
        <v>995</v>
      </c>
      <c r="AF390" t="s">
        <v>995</v>
      </c>
      <c r="AG390" t="s">
        <v>995</v>
      </c>
      <c r="AH390" t="s">
        <v>995</v>
      </c>
      <c r="AI390" t="s">
        <v>995</v>
      </c>
      <c r="AJ390" t="s">
        <v>995</v>
      </c>
      <c r="AK390" t="s">
        <v>995</v>
      </c>
      <c r="AL390" t="s">
        <v>995</v>
      </c>
      <c r="AM390" t="s">
        <v>995</v>
      </c>
      <c r="AN390" t="s">
        <v>995</v>
      </c>
      <c r="AO390" t="s">
        <v>995</v>
      </c>
      <c r="AP390" t="s">
        <v>995</v>
      </c>
      <c r="AQ390" s="286" t="s">
        <v>855</v>
      </c>
      <c r="AR390" s="302"/>
      <c r="AS390" s="304"/>
      <c r="AU390"/>
    </row>
    <row r="391" spans="1:47" x14ac:dyDescent="0.3">
      <c r="A391" s="285">
        <v>110886</v>
      </c>
      <c r="B391" s="286" t="s">
        <v>540</v>
      </c>
      <c r="C391" t="s">
        <v>995</v>
      </c>
      <c r="D391" t="s">
        <v>995</v>
      </c>
      <c r="E391" t="s">
        <v>995</v>
      </c>
      <c r="F391" t="s">
        <v>995</v>
      </c>
      <c r="G391" t="s">
        <v>995</v>
      </c>
      <c r="H391" t="s">
        <v>995</v>
      </c>
      <c r="I391" t="s">
        <v>995</v>
      </c>
      <c r="J391" t="s">
        <v>995</v>
      </c>
      <c r="K391" t="s">
        <v>995</v>
      </c>
      <c r="L391" t="s">
        <v>995</v>
      </c>
      <c r="M391" t="s">
        <v>995</v>
      </c>
      <c r="N391" t="s">
        <v>995</v>
      </c>
      <c r="O391" t="s">
        <v>995</v>
      </c>
      <c r="P391" t="s">
        <v>995</v>
      </c>
      <c r="Q391" t="s">
        <v>995</v>
      </c>
      <c r="R391" t="s">
        <v>995</v>
      </c>
      <c r="S391" t="s">
        <v>995</v>
      </c>
      <c r="T391" t="s">
        <v>995</v>
      </c>
      <c r="U391" t="s">
        <v>995</v>
      </c>
      <c r="V391" t="s">
        <v>995</v>
      </c>
      <c r="W391" t="s">
        <v>995</v>
      </c>
      <c r="X391" t="s">
        <v>995</v>
      </c>
      <c r="Y391" t="s">
        <v>995</v>
      </c>
      <c r="Z391" t="s">
        <v>995</v>
      </c>
      <c r="AA391" t="s">
        <v>995</v>
      </c>
      <c r="AB391" t="s">
        <v>995</v>
      </c>
      <c r="AC391" t="s">
        <v>995</v>
      </c>
      <c r="AD391" t="s">
        <v>995</v>
      </c>
      <c r="AE391" t="s">
        <v>995</v>
      </c>
      <c r="AF391" t="s">
        <v>995</v>
      </c>
      <c r="AG391" t="s">
        <v>995</v>
      </c>
      <c r="AH391" t="s">
        <v>995</v>
      </c>
      <c r="AI391" t="s">
        <v>995</v>
      </c>
      <c r="AJ391" t="s">
        <v>995</v>
      </c>
      <c r="AK391" t="s">
        <v>995</v>
      </c>
      <c r="AL391" t="s">
        <v>995</v>
      </c>
      <c r="AM391" t="s">
        <v>995</v>
      </c>
      <c r="AN391" t="s">
        <v>995</v>
      </c>
      <c r="AO391" t="s">
        <v>995</v>
      </c>
      <c r="AP391" t="s">
        <v>995</v>
      </c>
      <c r="AQ391" s="286" t="s">
        <v>855</v>
      </c>
      <c r="AR391" s="302"/>
      <c r="AS391" s="304"/>
      <c r="AU391"/>
    </row>
    <row r="392" spans="1:47" x14ac:dyDescent="0.3">
      <c r="A392" s="285">
        <v>110901</v>
      </c>
      <c r="B392" s="286" t="s">
        <v>538</v>
      </c>
      <c r="C392" t="s">
        <v>995</v>
      </c>
      <c r="D392" t="s">
        <v>995</v>
      </c>
      <c r="E392" t="s">
        <v>995</v>
      </c>
      <c r="F392" t="s">
        <v>995</v>
      </c>
      <c r="G392" t="s">
        <v>995</v>
      </c>
      <c r="H392" t="s">
        <v>995</v>
      </c>
      <c r="I392" t="s">
        <v>995</v>
      </c>
      <c r="J392" t="s">
        <v>995</v>
      </c>
      <c r="K392" t="s">
        <v>995</v>
      </c>
      <c r="L392" t="s">
        <v>995</v>
      </c>
      <c r="M392" t="s">
        <v>995</v>
      </c>
      <c r="N392" t="s">
        <v>995</v>
      </c>
      <c r="O392" t="s">
        <v>995</v>
      </c>
      <c r="P392" t="s">
        <v>995</v>
      </c>
      <c r="Q392" t="s">
        <v>995</v>
      </c>
      <c r="R392" t="s">
        <v>995</v>
      </c>
      <c r="S392" t="s">
        <v>995</v>
      </c>
      <c r="T392" t="s">
        <v>995</v>
      </c>
      <c r="U392" t="s">
        <v>995</v>
      </c>
      <c r="V392" t="s">
        <v>995</v>
      </c>
      <c r="W392" t="s">
        <v>995</v>
      </c>
      <c r="X392" t="s">
        <v>995</v>
      </c>
      <c r="Y392" t="s">
        <v>995</v>
      </c>
      <c r="Z392" t="s">
        <v>995</v>
      </c>
      <c r="AA392" t="s">
        <v>995</v>
      </c>
      <c r="AB392" t="s">
        <v>995</v>
      </c>
      <c r="AC392" t="s">
        <v>995</v>
      </c>
      <c r="AD392" t="s">
        <v>995</v>
      </c>
      <c r="AE392" t="s">
        <v>995</v>
      </c>
      <c r="AF392" t="s">
        <v>995</v>
      </c>
      <c r="AG392" t="s">
        <v>995</v>
      </c>
      <c r="AH392" t="s">
        <v>995</v>
      </c>
      <c r="AI392" t="s">
        <v>995</v>
      </c>
      <c r="AJ392" t="s">
        <v>995</v>
      </c>
      <c r="AK392" t="s">
        <v>995</v>
      </c>
      <c r="AL392" t="s">
        <v>995</v>
      </c>
      <c r="AM392" t="s">
        <v>995</v>
      </c>
      <c r="AN392" t="s">
        <v>995</v>
      </c>
      <c r="AO392" t="s">
        <v>995</v>
      </c>
      <c r="AP392" t="s">
        <v>995</v>
      </c>
      <c r="AQ392" s="286" t="s">
        <v>855</v>
      </c>
      <c r="AR392" s="302"/>
      <c r="AS392" s="304"/>
      <c r="AU392"/>
    </row>
    <row r="393" spans="1:47" x14ac:dyDescent="0.3">
      <c r="A393" s="285">
        <v>110906</v>
      </c>
      <c r="B393" s="286" t="s">
        <v>61</v>
      </c>
      <c r="C393" t="s">
        <v>995</v>
      </c>
      <c r="D393" t="s">
        <v>995</v>
      </c>
      <c r="E393" t="s">
        <v>995</v>
      </c>
      <c r="F393" t="s">
        <v>995</v>
      </c>
      <c r="G393" t="s">
        <v>995</v>
      </c>
      <c r="H393" t="s">
        <v>995</v>
      </c>
      <c r="I393" t="s">
        <v>995</v>
      </c>
      <c r="J393" t="s">
        <v>995</v>
      </c>
      <c r="K393" t="s">
        <v>995</v>
      </c>
      <c r="L393" t="s">
        <v>995</v>
      </c>
      <c r="M393" t="s">
        <v>995</v>
      </c>
      <c r="N393" t="s">
        <v>995</v>
      </c>
      <c r="O393" t="s">
        <v>995</v>
      </c>
      <c r="P393" t="s">
        <v>995</v>
      </c>
      <c r="Q393" t="s">
        <v>995</v>
      </c>
      <c r="R393" t="s">
        <v>995</v>
      </c>
      <c r="S393" t="s">
        <v>995</v>
      </c>
      <c r="T393" t="s">
        <v>995</v>
      </c>
      <c r="U393" t="s">
        <v>995</v>
      </c>
      <c r="V393" t="s">
        <v>995</v>
      </c>
      <c r="W393" t="s">
        <v>995</v>
      </c>
      <c r="X393" t="s">
        <v>995</v>
      </c>
      <c r="Y393" t="s">
        <v>995</v>
      </c>
      <c r="Z393" t="s">
        <v>995</v>
      </c>
      <c r="AA393" t="s">
        <v>995</v>
      </c>
      <c r="AB393" t="s">
        <v>995</v>
      </c>
      <c r="AC393" t="s">
        <v>995</v>
      </c>
      <c r="AD393" t="s">
        <v>995</v>
      </c>
      <c r="AE393" t="s">
        <v>995</v>
      </c>
      <c r="AF393" t="s">
        <v>995</v>
      </c>
      <c r="AG393" t="s">
        <v>995</v>
      </c>
      <c r="AH393" t="s">
        <v>995</v>
      </c>
      <c r="AI393" t="s">
        <v>995</v>
      </c>
      <c r="AJ393" t="s">
        <v>995</v>
      </c>
      <c r="AK393" t="s">
        <v>995</v>
      </c>
      <c r="AL393" t="s">
        <v>995</v>
      </c>
      <c r="AM393" t="s">
        <v>995</v>
      </c>
      <c r="AN393" t="s">
        <v>995</v>
      </c>
      <c r="AO393" t="s">
        <v>995</v>
      </c>
      <c r="AP393" t="s">
        <v>995</v>
      </c>
      <c r="AQ393" s="286" t="s">
        <v>855</v>
      </c>
      <c r="AR393" s="302"/>
      <c r="AS393" s="304"/>
      <c r="AU393"/>
    </row>
    <row r="394" spans="1:47" ht="21.6" x14ac:dyDescent="0.3">
      <c r="A394" s="285">
        <v>110934</v>
      </c>
      <c r="B394" s="286" t="s">
        <v>61</v>
      </c>
      <c r="C394" t="s">
        <v>225</v>
      </c>
      <c r="D394" t="s">
        <v>225</v>
      </c>
      <c r="E394" t="s">
        <v>225</v>
      </c>
      <c r="F394" t="s">
        <v>225</v>
      </c>
      <c r="G394" t="s">
        <v>225</v>
      </c>
      <c r="H394" t="s">
        <v>225</v>
      </c>
      <c r="I394" t="s">
        <v>225</v>
      </c>
      <c r="J394" t="s">
        <v>225</v>
      </c>
      <c r="K394" t="s">
        <v>225</v>
      </c>
      <c r="L394" t="s">
        <v>225</v>
      </c>
      <c r="M394" t="s">
        <v>225</v>
      </c>
      <c r="N394" t="s">
        <v>225</v>
      </c>
      <c r="O394" t="s">
        <v>225</v>
      </c>
      <c r="P394" t="s">
        <v>225</v>
      </c>
      <c r="Q394" t="s">
        <v>225</v>
      </c>
      <c r="R394" t="s">
        <v>225</v>
      </c>
      <c r="S394" t="s">
        <v>225</v>
      </c>
      <c r="T394" t="s">
        <v>225</v>
      </c>
      <c r="U394" t="s">
        <v>225</v>
      </c>
      <c r="V394" t="s">
        <v>225</v>
      </c>
      <c r="W394" t="s">
        <v>225</v>
      </c>
      <c r="X394" t="s">
        <v>225</v>
      </c>
      <c r="Y394" t="s">
        <v>225</v>
      </c>
      <c r="Z394" t="s">
        <v>225</v>
      </c>
      <c r="AA394" t="s">
        <v>225</v>
      </c>
      <c r="AB394" t="s">
        <v>225</v>
      </c>
      <c r="AC394" t="s">
        <v>225</v>
      </c>
      <c r="AD394" t="s">
        <v>225</v>
      </c>
      <c r="AE394" t="s">
        <v>225</v>
      </c>
      <c r="AF394" t="s">
        <v>224</v>
      </c>
      <c r="AG394" t="s">
        <v>225</v>
      </c>
      <c r="AH394" t="s">
        <v>224</v>
      </c>
      <c r="AI394" t="s">
        <v>225</v>
      </c>
      <c r="AJ394" t="s">
        <v>226</v>
      </c>
      <c r="AK394" t="s">
        <v>224</v>
      </c>
      <c r="AL394" t="s">
        <v>225</v>
      </c>
      <c r="AM394" t="s">
        <v>226</v>
      </c>
      <c r="AN394" t="s">
        <v>224</v>
      </c>
      <c r="AO394" t="s">
        <v>224</v>
      </c>
      <c r="AP394" t="s">
        <v>226</v>
      </c>
      <c r="AQ394" s="286" t="s">
        <v>394</v>
      </c>
      <c r="AR394" s="295"/>
      <c r="AS394" s="235"/>
    </row>
    <row r="395" spans="1:47" x14ac:dyDescent="0.3">
      <c r="A395" s="285">
        <v>110935</v>
      </c>
      <c r="B395" s="286" t="s">
        <v>538</v>
      </c>
      <c r="C395">
        <v>0</v>
      </c>
      <c r="D395">
        <v>0</v>
      </c>
      <c r="E395">
        <v>0</v>
      </c>
      <c r="F395">
        <v>0</v>
      </c>
      <c r="G395">
        <v>0</v>
      </c>
      <c r="H395">
        <v>0</v>
      </c>
      <c r="I395">
        <v>0</v>
      </c>
      <c r="J395">
        <v>0</v>
      </c>
      <c r="K395">
        <v>0</v>
      </c>
      <c r="L395">
        <v>0</v>
      </c>
      <c r="M395">
        <v>0</v>
      </c>
      <c r="N395">
        <v>0</v>
      </c>
      <c r="O395">
        <v>0</v>
      </c>
      <c r="P395">
        <v>0</v>
      </c>
      <c r="Q395">
        <v>0</v>
      </c>
      <c r="R395">
        <v>0</v>
      </c>
      <c r="S395">
        <v>0</v>
      </c>
      <c r="T395">
        <v>0</v>
      </c>
      <c r="U395">
        <v>0</v>
      </c>
      <c r="V395">
        <v>0</v>
      </c>
      <c r="W395">
        <v>0</v>
      </c>
      <c r="X395">
        <v>0</v>
      </c>
      <c r="Y395">
        <v>0</v>
      </c>
      <c r="Z395">
        <v>0</v>
      </c>
      <c r="AA395">
        <v>0</v>
      </c>
      <c r="AB395">
        <v>0</v>
      </c>
      <c r="AC395">
        <v>0</v>
      </c>
      <c r="AD395">
        <v>0</v>
      </c>
      <c r="AE395">
        <v>0</v>
      </c>
      <c r="AF395">
        <v>0</v>
      </c>
      <c r="AG395">
        <v>0</v>
      </c>
      <c r="AH395">
        <v>0</v>
      </c>
      <c r="AI395">
        <v>0</v>
      </c>
      <c r="AJ395">
        <v>0</v>
      </c>
      <c r="AK395">
        <v>0</v>
      </c>
      <c r="AL395">
        <v>0</v>
      </c>
      <c r="AM395">
        <v>0</v>
      </c>
      <c r="AN395">
        <v>0</v>
      </c>
      <c r="AO395">
        <v>0</v>
      </c>
      <c r="AP395">
        <v>0</v>
      </c>
      <c r="AQ395" s="286" t="s">
        <v>394</v>
      </c>
      <c r="AR395" s="302"/>
      <c r="AS395" s="304"/>
      <c r="AU395"/>
    </row>
    <row r="396" spans="1:47" x14ac:dyDescent="0.3">
      <c r="A396" s="285">
        <v>110944</v>
      </c>
      <c r="B396" s="286" t="s">
        <v>61</v>
      </c>
      <c r="C396" t="s">
        <v>995</v>
      </c>
      <c r="D396" t="s">
        <v>995</v>
      </c>
      <c r="E396" t="s">
        <v>995</v>
      </c>
      <c r="F396" t="s">
        <v>995</v>
      </c>
      <c r="G396" t="s">
        <v>995</v>
      </c>
      <c r="H396" t="s">
        <v>995</v>
      </c>
      <c r="I396" t="s">
        <v>995</v>
      </c>
      <c r="J396" t="s">
        <v>995</v>
      </c>
      <c r="K396" t="s">
        <v>995</v>
      </c>
      <c r="L396" t="s">
        <v>995</v>
      </c>
      <c r="M396" t="s">
        <v>995</v>
      </c>
      <c r="N396" t="s">
        <v>995</v>
      </c>
      <c r="O396" t="s">
        <v>995</v>
      </c>
      <c r="P396" t="s">
        <v>995</v>
      </c>
      <c r="Q396" t="s">
        <v>995</v>
      </c>
      <c r="R396" t="s">
        <v>995</v>
      </c>
      <c r="S396" t="s">
        <v>995</v>
      </c>
      <c r="T396" t="s">
        <v>995</v>
      </c>
      <c r="U396" t="s">
        <v>995</v>
      </c>
      <c r="V396" t="s">
        <v>995</v>
      </c>
      <c r="W396" t="s">
        <v>995</v>
      </c>
      <c r="X396" t="s">
        <v>995</v>
      </c>
      <c r="Y396" t="s">
        <v>995</v>
      </c>
      <c r="Z396" t="s">
        <v>995</v>
      </c>
      <c r="AA396" t="s">
        <v>995</v>
      </c>
      <c r="AB396" t="s">
        <v>995</v>
      </c>
      <c r="AC396" t="s">
        <v>995</v>
      </c>
      <c r="AD396" t="s">
        <v>995</v>
      </c>
      <c r="AE396" t="s">
        <v>995</v>
      </c>
      <c r="AF396" t="s">
        <v>995</v>
      </c>
      <c r="AG396" t="s">
        <v>995</v>
      </c>
      <c r="AH396" t="s">
        <v>995</v>
      </c>
      <c r="AI396" t="s">
        <v>995</v>
      </c>
      <c r="AJ396" t="s">
        <v>995</v>
      </c>
      <c r="AK396" t="s">
        <v>995</v>
      </c>
      <c r="AL396" t="s">
        <v>995</v>
      </c>
      <c r="AM396" t="s">
        <v>995</v>
      </c>
      <c r="AN396" t="s">
        <v>995</v>
      </c>
      <c r="AO396" t="s">
        <v>995</v>
      </c>
      <c r="AP396" t="s">
        <v>995</v>
      </c>
      <c r="AQ396" s="286" t="s">
        <v>855</v>
      </c>
      <c r="AR396" s="302"/>
      <c r="AS396" s="304"/>
      <c r="AU396"/>
    </row>
    <row r="397" spans="1:47" x14ac:dyDescent="0.3">
      <c r="A397" s="285">
        <v>110956</v>
      </c>
      <c r="B397" s="286" t="s">
        <v>540</v>
      </c>
      <c r="C397" t="s">
        <v>995</v>
      </c>
      <c r="D397" t="s">
        <v>995</v>
      </c>
      <c r="E397" t="s">
        <v>995</v>
      </c>
      <c r="F397" t="s">
        <v>995</v>
      </c>
      <c r="G397" t="s">
        <v>995</v>
      </c>
      <c r="H397" t="s">
        <v>995</v>
      </c>
      <c r="I397" t="s">
        <v>995</v>
      </c>
      <c r="J397" t="s">
        <v>995</v>
      </c>
      <c r="K397" t="s">
        <v>995</v>
      </c>
      <c r="L397" t="s">
        <v>995</v>
      </c>
      <c r="M397" t="s">
        <v>995</v>
      </c>
      <c r="N397" t="s">
        <v>995</v>
      </c>
      <c r="O397" t="s">
        <v>995</v>
      </c>
      <c r="P397" t="s">
        <v>995</v>
      </c>
      <c r="Q397" t="s">
        <v>995</v>
      </c>
      <c r="R397" t="s">
        <v>995</v>
      </c>
      <c r="S397" t="s">
        <v>995</v>
      </c>
      <c r="T397" t="s">
        <v>995</v>
      </c>
      <c r="U397" t="s">
        <v>995</v>
      </c>
      <c r="V397" t="s">
        <v>995</v>
      </c>
      <c r="W397" t="s">
        <v>995</v>
      </c>
      <c r="X397" t="s">
        <v>995</v>
      </c>
      <c r="Y397" t="s">
        <v>995</v>
      </c>
      <c r="Z397" t="s">
        <v>995</v>
      </c>
      <c r="AA397" t="s">
        <v>995</v>
      </c>
      <c r="AB397" t="s">
        <v>995</v>
      </c>
      <c r="AC397" t="s">
        <v>995</v>
      </c>
      <c r="AD397" t="s">
        <v>995</v>
      </c>
      <c r="AE397" t="s">
        <v>995</v>
      </c>
      <c r="AF397" t="s">
        <v>995</v>
      </c>
      <c r="AG397" t="s">
        <v>995</v>
      </c>
      <c r="AH397" t="s">
        <v>995</v>
      </c>
      <c r="AI397" t="s">
        <v>995</v>
      </c>
      <c r="AJ397" t="s">
        <v>995</v>
      </c>
      <c r="AK397" t="s">
        <v>995</v>
      </c>
      <c r="AL397" t="s">
        <v>995</v>
      </c>
      <c r="AM397" t="s">
        <v>995</v>
      </c>
      <c r="AN397" t="s">
        <v>995</v>
      </c>
      <c r="AO397" t="s">
        <v>995</v>
      </c>
      <c r="AP397" t="s">
        <v>995</v>
      </c>
      <c r="AQ397" s="286" t="s">
        <v>855</v>
      </c>
      <c r="AR397" s="302"/>
      <c r="AS397" s="304"/>
      <c r="AU397"/>
    </row>
    <row r="398" spans="1:47" x14ac:dyDescent="0.3">
      <c r="A398" s="285">
        <v>110971</v>
      </c>
      <c r="B398" s="286" t="s">
        <v>61</v>
      </c>
      <c r="C398" t="s">
        <v>995</v>
      </c>
      <c r="D398" t="s">
        <v>995</v>
      </c>
      <c r="E398" t="s">
        <v>995</v>
      </c>
      <c r="F398" t="s">
        <v>995</v>
      </c>
      <c r="G398" t="s">
        <v>995</v>
      </c>
      <c r="H398" t="s">
        <v>995</v>
      </c>
      <c r="I398" t="s">
        <v>995</v>
      </c>
      <c r="J398" t="s">
        <v>995</v>
      </c>
      <c r="K398" t="s">
        <v>995</v>
      </c>
      <c r="L398" t="s">
        <v>995</v>
      </c>
      <c r="M398" t="s">
        <v>995</v>
      </c>
      <c r="N398" t="s">
        <v>995</v>
      </c>
      <c r="O398" t="s">
        <v>995</v>
      </c>
      <c r="P398" t="s">
        <v>995</v>
      </c>
      <c r="Q398" t="s">
        <v>995</v>
      </c>
      <c r="R398" t="s">
        <v>995</v>
      </c>
      <c r="S398" t="s">
        <v>995</v>
      </c>
      <c r="T398" t="s">
        <v>995</v>
      </c>
      <c r="U398" t="s">
        <v>995</v>
      </c>
      <c r="V398" t="s">
        <v>995</v>
      </c>
      <c r="W398" t="s">
        <v>995</v>
      </c>
      <c r="X398" t="s">
        <v>995</v>
      </c>
      <c r="Y398" t="s">
        <v>995</v>
      </c>
      <c r="Z398" t="s">
        <v>995</v>
      </c>
      <c r="AA398" t="s">
        <v>995</v>
      </c>
      <c r="AB398" t="s">
        <v>995</v>
      </c>
      <c r="AC398" t="s">
        <v>995</v>
      </c>
      <c r="AD398" t="s">
        <v>995</v>
      </c>
      <c r="AE398" t="s">
        <v>995</v>
      </c>
      <c r="AF398" t="s">
        <v>995</v>
      </c>
      <c r="AG398" t="s">
        <v>995</v>
      </c>
      <c r="AH398" t="s">
        <v>995</v>
      </c>
      <c r="AI398" t="s">
        <v>995</v>
      </c>
      <c r="AJ398" t="s">
        <v>995</v>
      </c>
      <c r="AK398" t="s">
        <v>995</v>
      </c>
      <c r="AL398" t="s">
        <v>995</v>
      </c>
      <c r="AM398" t="s">
        <v>995</v>
      </c>
      <c r="AN398" t="s">
        <v>995</v>
      </c>
      <c r="AO398" t="s">
        <v>995</v>
      </c>
      <c r="AP398" t="s">
        <v>995</v>
      </c>
      <c r="AQ398" s="286" t="s">
        <v>855</v>
      </c>
      <c r="AR398" s="302"/>
      <c r="AS398" s="304"/>
      <c r="AU398"/>
    </row>
    <row r="399" spans="1:47" x14ac:dyDescent="0.3">
      <c r="A399" s="285">
        <v>110972</v>
      </c>
      <c r="B399" s="286" t="s">
        <v>61</v>
      </c>
      <c r="C399">
        <v>0</v>
      </c>
      <c r="D399">
        <v>0</v>
      </c>
      <c r="E399">
        <v>0</v>
      </c>
      <c r="F399">
        <v>0</v>
      </c>
      <c r="G399">
        <v>0</v>
      </c>
      <c r="H399">
        <v>0</v>
      </c>
      <c r="I399">
        <v>0</v>
      </c>
      <c r="J399">
        <v>0</v>
      </c>
      <c r="K399">
        <v>0</v>
      </c>
      <c r="L399">
        <v>0</v>
      </c>
      <c r="M399">
        <v>0</v>
      </c>
      <c r="N399">
        <v>0</v>
      </c>
      <c r="O399">
        <v>0</v>
      </c>
      <c r="P399">
        <v>0</v>
      </c>
      <c r="Q399">
        <v>0</v>
      </c>
      <c r="R399">
        <v>0</v>
      </c>
      <c r="S399">
        <v>0</v>
      </c>
      <c r="T399">
        <v>0</v>
      </c>
      <c r="U399">
        <v>0</v>
      </c>
      <c r="V399">
        <v>0</v>
      </c>
      <c r="W399">
        <v>0</v>
      </c>
      <c r="X399">
        <v>0</v>
      </c>
      <c r="Y399">
        <v>0</v>
      </c>
      <c r="Z399">
        <v>0</v>
      </c>
      <c r="AA399">
        <v>0</v>
      </c>
      <c r="AB399">
        <v>0</v>
      </c>
      <c r="AC399">
        <v>0</v>
      </c>
      <c r="AD399">
        <v>0</v>
      </c>
      <c r="AE399">
        <v>0</v>
      </c>
      <c r="AF399">
        <v>0</v>
      </c>
      <c r="AG399">
        <v>0</v>
      </c>
      <c r="AH399">
        <v>0</v>
      </c>
      <c r="AI399">
        <v>0</v>
      </c>
      <c r="AJ399">
        <v>0</v>
      </c>
      <c r="AK399">
        <v>0</v>
      </c>
      <c r="AL399">
        <v>0</v>
      </c>
      <c r="AM399">
        <v>0</v>
      </c>
      <c r="AN399">
        <v>0</v>
      </c>
      <c r="AO399">
        <v>0</v>
      </c>
      <c r="AP399">
        <v>0</v>
      </c>
      <c r="AQ399" s="286" t="s">
        <v>394</v>
      </c>
      <c r="AR399" s="302"/>
      <c r="AS399" s="304"/>
      <c r="AU399"/>
    </row>
    <row r="400" spans="1:47" ht="28.8" x14ac:dyDescent="0.3">
      <c r="A400" s="285">
        <v>110983</v>
      </c>
      <c r="B400" s="286" t="s">
        <v>541</v>
      </c>
      <c r="C400" t="s">
        <v>995</v>
      </c>
      <c r="D400" t="s">
        <v>995</v>
      </c>
      <c r="E400" t="s">
        <v>995</v>
      </c>
      <c r="F400" t="s">
        <v>995</v>
      </c>
      <c r="G400" t="s">
        <v>995</v>
      </c>
      <c r="H400" t="s">
        <v>995</v>
      </c>
      <c r="I400" t="s">
        <v>995</v>
      </c>
      <c r="J400" t="s">
        <v>995</v>
      </c>
      <c r="K400" t="s">
        <v>995</v>
      </c>
      <c r="L400" t="s">
        <v>995</v>
      </c>
      <c r="M400" t="s">
        <v>995</v>
      </c>
      <c r="N400" t="s">
        <v>995</v>
      </c>
      <c r="O400" t="s">
        <v>995</v>
      </c>
      <c r="P400" t="s">
        <v>995</v>
      </c>
      <c r="Q400" t="s">
        <v>995</v>
      </c>
      <c r="R400" t="s">
        <v>995</v>
      </c>
      <c r="S400" t="s">
        <v>995</v>
      </c>
      <c r="T400" t="s">
        <v>995</v>
      </c>
      <c r="U400" t="s">
        <v>995</v>
      </c>
      <c r="V400" t="s">
        <v>995</v>
      </c>
      <c r="W400" t="s">
        <v>995</v>
      </c>
      <c r="X400" t="s">
        <v>995</v>
      </c>
      <c r="Y400" t="s">
        <v>995</v>
      </c>
      <c r="Z400" t="s">
        <v>995</v>
      </c>
      <c r="AA400" t="s">
        <v>995</v>
      </c>
      <c r="AB400" t="s">
        <v>995</v>
      </c>
      <c r="AC400" t="s">
        <v>995</v>
      </c>
      <c r="AD400" t="s">
        <v>995</v>
      </c>
      <c r="AE400" t="s">
        <v>995</v>
      </c>
      <c r="AF400" t="s">
        <v>995</v>
      </c>
      <c r="AG400" t="s">
        <v>995</v>
      </c>
      <c r="AH400" t="s">
        <v>995</v>
      </c>
      <c r="AI400" t="s">
        <v>995</v>
      </c>
      <c r="AJ400" t="s">
        <v>995</v>
      </c>
      <c r="AK400" t="s">
        <v>995</v>
      </c>
      <c r="AL400" t="s">
        <v>995</v>
      </c>
      <c r="AM400" t="s">
        <v>995</v>
      </c>
      <c r="AN400" t="s">
        <v>995</v>
      </c>
      <c r="AO400" t="s">
        <v>995</v>
      </c>
      <c r="AP400" t="s">
        <v>995</v>
      </c>
      <c r="AQ400" s="286" t="s">
        <v>855</v>
      </c>
      <c r="AR400" s="295"/>
      <c r="AS400" s="235"/>
    </row>
    <row r="401" spans="1:47" ht="21.6" x14ac:dyDescent="0.3">
      <c r="A401" s="285">
        <v>110984</v>
      </c>
      <c r="B401" s="286" t="s">
        <v>8485</v>
      </c>
      <c r="C401" t="s">
        <v>995</v>
      </c>
      <c r="D401" t="s">
        <v>995</v>
      </c>
      <c r="E401" t="s">
        <v>995</v>
      </c>
      <c r="F401" t="s">
        <v>995</v>
      </c>
      <c r="G401" t="s">
        <v>995</v>
      </c>
      <c r="H401" t="s">
        <v>995</v>
      </c>
      <c r="I401" t="s">
        <v>995</v>
      </c>
      <c r="J401" t="s">
        <v>995</v>
      </c>
      <c r="K401" t="s">
        <v>995</v>
      </c>
      <c r="L401" t="s">
        <v>995</v>
      </c>
      <c r="M401" t="s">
        <v>995</v>
      </c>
      <c r="N401" t="s">
        <v>995</v>
      </c>
      <c r="O401" t="s">
        <v>995</v>
      </c>
      <c r="P401" t="s">
        <v>995</v>
      </c>
      <c r="Q401" t="s">
        <v>995</v>
      </c>
      <c r="R401" t="s">
        <v>995</v>
      </c>
      <c r="S401" t="s">
        <v>995</v>
      </c>
      <c r="T401" t="s">
        <v>995</v>
      </c>
      <c r="U401" t="s">
        <v>995</v>
      </c>
      <c r="V401" t="s">
        <v>995</v>
      </c>
      <c r="W401" t="s">
        <v>995</v>
      </c>
      <c r="X401" t="s">
        <v>995</v>
      </c>
      <c r="Y401" t="s">
        <v>995</v>
      </c>
      <c r="Z401" t="s">
        <v>995</v>
      </c>
      <c r="AA401" t="s">
        <v>995</v>
      </c>
      <c r="AB401" t="s">
        <v>995</v>
      </c>
      <c r="AC401" t="s">
        <v>995</v>
      </c>
      <c r="AD401" t="s">
        <v>995</v>
      </c>
      <c r="AE401" t="s">
        <v>995</v>
      </c>
      <c r="AF401" t="s">
        <v>995</v>
      </c>
      <c r="AG401" t="s">
        <v>995</v>
      </c>
      <c r="AH401" t="s">
        <v>995</v>
      </c>
      <c r="AI401" t="s">
        <v>995</v>
      </c>
      <c r="AJ401" t="s">
        <v>995</v>
      </c>
      <c r="AK401" t="s">
        <v>995</v>
      </c>
      <c r="AL401" t="s">
        <v>995</v>
      </c>
      <c r="AM401" t="s">
        <v>995</v>
      </c>
      <c r="AN401" t="s">
        <v>995</v>
      </c>
      <c r="AO401" t="s">
        <v>995</v>
      </c>
      <c r="AP401" t="s">
        <v>995</v>
      </c>
      <c r="AQ401" s="286" t="s">
        <v>855</v>
      </c>
      <c r="AR401" s="295"/>
      <c r="AS401" s="235"/>
    </row>
    <row r="402" spans="1:47" x14ac:dyDescent="0.3">
      <c r="A402" s="285">
        <v>111016</v>
      </c>
      <c r="B402" s="286" t="s">
        <v>540</v>
      </c>
      <c r="C402" t="s">
        <v>995</v>
      </c>
      <c r="D402" t="s">
        <v>995</v>
      </c>
      <c r="E402" t="s">
        <v>995</v>
      </c>
      <c r="F402" t="s">
        <v>995</v>
      </c>
      <c r="G402" t="s">
        <v>995</v>
      </c>
      <c r="H402" t="s">
        <v>995</v>
      </c>
      <c r="I402" t="s">
        <v>995</v>
      </c>
      <c r="J402" t="s">
        <v>995</v>
      </c>
      <c r="K402" t="s">
        <v>995</v>
      </c>
      <c r="L402" t="s">
        <v>995</v>
      </c>
      <c r="M402" t="s">
        <v>995</v>
      </c>
      <c r="N402" t="s">
        <v>995</v>
      </c>
      <c r="O402" t="s">
        <v>995</v>
      </c>
      <c r="P402" t="s">
        <v>995</v>
      </c>
      <c r="Q402" t="s">
        <v>995</v>
      </c>
      <c r="R402" t="s">
        <v>995</v>
      </c>
      <c r="S402" t="s">
        <v>995</v>
      </c>
      <c r="T402" t="s">
        <v>995</v>
      </c>
      <c r="U402" t="s">
        <v>995</v>
      </c>
      <c r="V402" t="s">
        <v>995</v>
      </c>
      <c r="W402" t="s">
        <v>995</v>
      </c>
      <c r="X402" t="s">
        <v>995</v>
      </c>
      <c r="Y402" t="s">
        <v>995</v>
      </c>
      <c r="Z402" t="s">
        <v>995</v>
      </c>
      <c r="AA402" t="s">
        <v>995</v>
      </c>
      <c r="AB402" t="s">
        <v>995</v>
      </c>
      <c r="AC402" t="s">
        <v>995</v>
      </c>
      <c r="AD402" t="s">
        <v>995</v>
      </c>
      <c r="AE402" t="s">
        <v>995</v>
      </c>
      <c r="AF402" t="s">
        <v>995</v>
      </c>
      <c r="AG402" t="s">
        <v>995</v>
      </c>
      <c r="AH402" t="s">
        <v>995</v>
      </c>
      <c r="AI402" t="s">
        <v>995</v>
      </c>
      <c r="AJ402" t="s">
        <v>995</v>
      </c>
      <c r="AK402" t="s">
        <v>995</v>
      </c>
      <c r="AL402" t="s">
        <v>995</v>
      </c>
      <c r="AM402" t="s">
        <v>995</v>
      </c>
      <c r="AN402" t="s">
        <v>995</v>
      </c>
      <c r="AO402" t="s">
        <v>995</v>
      </c>
      <c r="AP402" t="s">
        <v>995</v>
      </c>
      <c r="AQ402" s="286" t="s">
        <v>855</v>
      </c>
      <c r="AR402" s="302"/>
      <c r="AS402" s="304"/>
      <c r="AU402"/>
    </row>
    <row r="403" spans="1:47" x14ac:dyDescent="0.3">
      <c r="A403" s="285">
        <v>111018</v>
      </c>
      <c r="B403" s="286" t="s">
        <v>61</v>
      </c>
      <c r="C403" t="s">
        <v>995</v>
      </c>
      <c r="D403" t="s">
        <v>995</v>
      </c>
      <c r="E403" t="s">
        <v>995</v>
      </c>
      <c r="F403" t="s">
        <v>995</v>
      </c>
      <c r="G403" t="s">
        <v>995</v>
      </c>
      <c r="H403" t="s">
        <v>995</v>
      </c>
      <c r="I403" t="s">
        <v>995</v>
      </c>
      <c r="J403" t="s">
        <v>995</v>
      </c>
      <c r="K403" t="s">
        <v>995</v>
      </c>
      <c r="L403" t="s">
        <v>995</v>
      </c>
      <c r="M403" t="s">
        <v>995</v>
      </c>
      <c r="N403" t="s">
        <v>995</v>
      </c>
      <c r="O403" t="s">
        <v>995</v>
      </c>
      <c r="P403" t="s">
        <v>995</v>
      </c>
      <c r="Q403" t="s">
        <v>995</v>
      </c>
      <c r="R403" t="s">
        <v>995</v>
      </c>
      <c r="S403" t="s">
        <v>995</v>
      </c>
      <c r="T403" t="s">
        <v>995</v>
      </c>
      <c r="U403" t="s">
        <v>995</v>
      </c>
      <c r="V403" t="s">
        <v>995</v>
      </c>
      <c r="W403" t="s">
        <v>995</v>
      </c>
      <c r="X403" t="s">
        <v>995</v>
      </c>
      <c r="Y403" t="s">
        <v>995</v>
      </c>
      <c r="Z403" t="s">
        <v>995</v>
      </c>
      <c r="AA403" t="s">
        <v>995</v>
      </c>
      <c r="AB403" t="s">
        <v>995</v>
      </c>
      <c r="AC403" t="s">
        <v>995</v>
      </c>
      <c r="AD403" t="s">
        <v>995</v>
      </c>
      <c r="AE403" t="s">
        <v>995</v>
      </c>
      <c r="AF403" t="s">
        <v>995</v>
      </c>
      <c r="AG403" t="s">
        <v>995</v>
      </c>
      <c r="AH403" t="s">
        <v>995</v>
      </c>
      <c r="AI403" t="s">
        <v>995</v>
      </c>
      <c r="AJ403" t="s">
        <v>995</v>
      </c>
      <c r="AK403" t="s">
        <v>995</v>
      </c>
      <c r="AL403" t="s">
        <v>995</v>
      </c>
      <c r="AM403" t="s">
        <v>995</v>
      </c>
      <c r="AN403" t="s">
        <v>995</v>
      </c>
      <c r="AO403" t="s">
        <v>995</v>
      </c>
      <c r="AP403" t="s">
        <v>995</v>
      </c>
      <c r="AQ403" s="286" t="s">
        <v>855</v>
      </c>
      <c r="AR403" s="302"/>
      <c r="AS403" s="304"/>
      <c r="AU403"/>
    </row>
    <row r="404" spans="1:47" x14ac:dyDescent="0.3">
      <c r="A404" s="285">
        <v>111043</v>
      </c>
      <c r="B404" s="286" t="s">
        <v>61</v>
      </c>
      <c r="C404" t="s">
        <v>995</v>
      </c>
      <c r="D404" t="s">
        <v>995</v>
      </c>
      <c r="E404" t="s">
        <v>995</v>
      </c>
      <c r="F404" t="s">
        <v>995</v>
      </c>
      <c r="G404" t="s">
        <v>995</v>
      </c>
      <c r="H404" t="s">
        <v>995</v>
      </c>
      <c r="I404" t="s">
        <v>995</v>
      </c>
      <c r="J404" t="s">
        <v>995</v>
      </c>
      <c r="K404" t="s">
        <v>995</v>
      </c>
      <c r="L404" t="s">
        <v>995</v>
      </c>
      <c r="M404" t="s">
        <v>995</v>
      </c>
      <c r="N404" t="s">
        <v>995</v>
      </c>
      <c r="O404" t="s">
        <v>995</v>
      </c>
      <c r="P404" t="s">
        <v>995</v>
      </c>
      <c r="Q404" t="s">
        <v>995</v>
      </c>
      <c r="R404" t="s">
        <v>995</v>
      </c>
      <c r="S404" t="s">
        <v>995</v>
      </c>
      <c r="T404" t="s">
        <v>995</v>
      </c>
      <c r="U404" t="s">
        <v>995</v>
      </c>
      <c r="V404" t="s">
        <v>995</v>
      </c>
      <c r="W404" t="s">
        <v>995</v>
      </c>
      <c r="X404" t="s">
        <v>995</v>
      </c>
      <c r="Y404" t="s">
        <v>995</v>
      </c>
      <c r="Z404" t="s">
        <v>995</v>
      </c>
      <c r="AA404" t="s">
        <v>995</v>
      </c>
      <c r="AB404" t="s">
        <v>995</v>
      </c>
      <c r="AC404" t="s">
        <v>995</v>
      </c>
      <c r="AD404" t="s">
        <v>995</v>
      </c>
      <c r="AE404" t="s">
        <v>995</v>
      </c>
      <c r="AF404" t="s">
        <v>995</v>
      </c>
      <c r="AG404" t="s">
        <v>995</v>
      </c>
      <c r="AH404" t="s">
        <v>995</v>
      </c>
      <c r="AI404" t="s">
        <v>995</v>
      </c>
      <c r="AJ404" t="s">
        <v>995</v>
      </c>
      <c r="AK404" t="s">
        <v>995</v>
      </c>
      <c r="AL404" t="s">
        <v>995</v>
      </c>
      <c r="AM404" t="s">
        <v>995</v>
      </c>
      <c r="AN404" t="s">
        <v>995</v>
      </c>
      <c r="AO404" t="s">
        <v>995</v>
      </c>
      <c r="AP404" t="s">
        <v>995</v>
      </c>
      <c r="AQ404" s="286" t="s">
        <v>855</v>
      </c>
      <c r="AR404" s="302"/>
      <c r="AS404" s="304"/>
      <c r="AU404"/>
    </row>
    <row r="405" spans="1:47" x14ac:dyDescent="0.3">
      <c r="A405" s="285">
        <v>111058</v>
      </c>
      <c r="B405" s="286" t="s">
        <v>540</v>
      </c>
      <c r="C405" t="s">
        <v>995</v>
      </c>
      <c r="D405" t="s">
        <v>995</v>
      </c>
      <c r="E405" t="s">
        <v>995</v>
      </c>
      <c r="F405" t="s">
        <v>995</v>
      </c>
      <c r="G405" t="s">
        <v>995</v>
      </c>
      <c r="H405" t="s">
        <v>995</v>
      </c>
      <c r="I405" t="s">
        <v>995</v>
      </c>
      <c r="J405" t="s">
        <v>995</v>
      </c>
      <c r="K405" t="s">
        <v>995</v>
      </c>
      <c r="L405" t="s">
        <v>995</v>
      </c>
      <c r="M405" t="s">
        <v>995</v>
      </c>
      <c r="N405" t="s">
        <v>995</v>
      </c>
      <c r="O405" t="s">
        <v>995</v>
      </c>
      <c r="P405" t="s">
        <v>995</v>
      </c>
      <c r="Q405" t="s">
        <v>995</v>
      </c>
      <c r="R405" t="s">
        <v>995</v>
      </c>
      <c r="S405" t="s">
        <v>995</v>
      </c>
      <c r="T405" t="s">
        <v>995</v>
      </c>
      <c r="U405" t="s">
        <v>995</v>
      </c>
      <c r="V405" t="s">
        <v>995</v>
      </c>
      <c r="W405" t="s">
        <v>995</v>
      </c>
      <c r="X405" t="s">
        <v>995</v>
      </c>
      <c r="Y405" t="s">
        <v>995</v>
      </c>
      <c r="Z405" t="s">
        <v>995</v>
      </c>
      <c r="AA405" t="s">
        <v>995</v>
      </c>
      <c r="AB405" t="s">
        <v>995</v>
      </c>
      <c r="AC405" t="s">
        <v>995</v>
      </c>
      <c r="AD405" t="s">
        <v>995</v>
      </c>
      <c r="AE405" t="s">
        <v>995</v>
      </c>
      <c r="AF405" t="s">
        <v>995</v>
      </c>
      <c r="AG405" t="s">
        <v>995</v>
      </c>
      <c r="AH405" t="s">
        <v>995</v>
      </c>
      <c r="AI405" t="s">
        <v>995</v>
      </c>
      <c r="AJ405" t="s">
        <v>995</v>
      </c>
      <c r="AK405" t="s">
        <v>995</v>
      </c>
      <c r="AL405" t="s">
        <v>995</v>
      </c>
      <c r="AM405" t="s">
        <v>995</v>
      </c>
      <c r="AN405" t="s">
        <v>995</v>
      </c>
      <c r="AO405" t="s">
        <v>995</v>
      </c>
      <c r="AP405" t="s">
        <v>995</v>
      </c>
      <c r="AQ405" s="286" t="s">
        <v>855</v>
      </c>
      <c r="AR405" s="302"/>
      <c r="AS405" s="304"/>
      <c r="AU405"/>
    </row>
    <row r="406" spans="1:47" ht="28.8" x14ac:dyDescent="0.3">
      <c r="A406" s="285">
        <v>111077</v>
      </c>
      <c r="B406" s="286" t="s">
        <v>67</v>
      </c>
      <c r="C406" t="s">
        <v>226</v>
      </c>
      <c r="D406" t="s">
        <v>224</v>
      </c>
      <c r="E406" t="s">
        <v>224</v>
      </c>
      <c r="F406" t="s">
        <v>224</v>
      </c>
      <c r="G406" t="s">
        <v>224</v>
      </c>
      <c r="H406" t="s">
        <v>226</v>
      </c>
      <c r="I406" t="s">
        <v>224</v>
      </c>
      <c r="J406" t="s">
        <v>224</v>
      </c>
      <c r="K406" t="s">
        <v>226</v>
      </c>
      <c r="L406" t="s">
        <v>225</v>
      </c>
      <c r="M406" t="s">
        <v>224</v>
      </c>
      <c r="N406" t="s">
        <v>224</v>
      </c>
      <c r="O406" t="s">
        <v>226</v>
      </c>
      <c r="P406" t="s">
        <v>224</v>
      </c>
      <c r="Q406" t="s">
        <v>224</v>
      </c>
      <c r="R406" t="s">
        <v>226</v>
      </c>
      <c r="S406" t="s">
        <v>226</v>
      </c>
      <c r="T406" t="s">
        <v>226</v>
      </c>
      <c r="U406" t="s">
        <v>226</v>
      </c>
      <c r="V406" t="s">
        <v>226</v>
      </c>
      <c r="W406" t="s">
        <v>226</v>
      </c>
      <c r="X406" t="s">
        <v>226</v>
      </c>
      <c r="Y406" t="s">
        <v>226</v>
      </c>
      <c r="Z406" t="s">
        <v>226</v>
      </c>
      <c r="AA406" t="s">
        <v>226</v>
      </c>
      <c r="AB406" t="s">
        <v>226</v>
      </c>
      <c r="AC406" t="s">
        <v>225</v>
      </c>
      <c r="AD406" t="s">
        <v>226</v>
      </c>
      <c r="AE406" t="s">
        <v>225</v>
      </c>
      <c r="AF406" t="s">
        <v>226</v>
      </c>
      <c r="AG406" t="s">
        <v>225</v>
      </c>
      <c r="AH406" t="s">
        <v>225</v>
      </c>
      <c r="AI406" t="s">
        <v>225</v>
      </c>
      <c r="AJ406" t="s">
        <v>225</v>
      </c>
      <c r="AK406" t="s">
        <v>225</v>
      </c>
      <c r="AL406" t="s">
        <v>394</v>
      </c>
      <c r="AM406" t="s">
        <v>394</v>
      </c>
      <c r="AN406" t="s">
        <v>394</v>
      </c>
      <c r="AO406" t="s">
        <v>394</v>
      </c>
      <c r="AP406" t="s">
        <v>394</v>
      </c>
      <c r="AQ406" s="286" t="s">
        <v>394</v>
      </c>
      <c r="AR406" s="295"/>
      <c r="AS406" s="235"/>
    </row>
    <row r="407" spans="1:47" x14ac:dyDescent="0.3">
      <c r="A407" s="285">
        <v>111081</v>
      </c>
      <c r="B407" s="286" t="s">
        <v>540</v>
      </c>
      <c r="C407" t="s">
        <v>995</v>
      </c>
      <c r="D407" t="s">
        <v>995</v>
      </c>
      <c r="E407" t="s">
        <v>995</v>
      </c>
      <c r="F407" t="s">
        <v>995</v>
      </c>
      <c r="G407" t="s">
        <v>995</v>
      </c>
      <c r="H407" t="s">
        <v>995</v>
      </c>
      <c r="I407" t="s">
        <v>995</v>
      </c>
      <c r="J407" t="s">
        <v>995</v>
      </c>
      <c r="K407" t="s">
        <v>995</v>
      </c>
      <c r="L407" t="s">
        <v>995</v>
      </c>
      <c r="M407" t="s">
        <v>995</v>
      </c>
      <c r="N407" t="s">
        <v>995</v>
      </c>
      <c r="O407" t="s">
        <v>995</v>
      </c>
      <c r="P407" t="s">
        <v>995</v>
      </c>
      <c r="Q407" t="s">
        <v>995</v>
      </c>
      <c r="R407" t="s">
        <v>995</v>
      </c>
      <c r="S407" t="s">
        <v>995</v>
      </c>
      <c r="T407" t="s">
        <v>995</v>
      </c>
      <c r="U407" t="s">
        <v>995</v>
      </c>
      <c r="V407" t="s">
        <v>995</v>
      </c>
      <c r="W407" t="s">
        <v>995</v>
      </c>
      <c r="X407" t="s">
        <v>995</v>
      </c>
      <c r="Y407" t="s">
        <v>995</v>
      </c>
      <c r="Z407" t="s">
        <v>995</v>
      </c>
      <c r="AA407" t="s">
        <v>995</v>
      </c>
      <c r="AB407" t="s">
        <v>995</v>
      </c>
      <c r="AC407" t="s">
        <v>995</v>
      </c>
      <c r="AD407" t="s">
        <v>995</v>
      </c>
      <c r="AE407" t="s">
        <v>995</v>
      </c>
      <c r="AF407" t="s">
        <v>995</v>
      </c>
      <c r="AG407" t="s">
        <v>995</v>
      </c>
      <c r="AH407" t="s">
        <v>995</v>
      </c>
      <c r="AI407" t="s">
        <v>995</v>
      </c>
      <c r="AJ407" t="s">
        <v>995</v>
      </c>
      <c r="AK407" t="s">
        <v>995</v>
      </c>
      <c r="AL407" t="s">
        <v>995</v>
      </c>
      <c r="AM407" t="s">
        <v>995</v>
      </c>
      <c r="AN407" t="s">
        <v>995</v>
      </c>
      <c r="AO407" t="s">
        <v>995</v>
      </c>
      <c r="AP407" t="s">
        <v>995</v>
      </c>
      <c r="AQ407" s="286" t="s">
        <v>855</v>
      </c>
      <c r="AR407" s="302"/>
      <c r="AS407" s="304"/>
      <c r="AU407"/>
    </row>
    <row r="408" spans="1:47" ht="21.6" x14ac:dyDescent="0.3">
      <c r="A408" s="285">
        <v>111096</v>
      </c>
      <c r="B408" s="286" t="s">
        <v>61</v>
      </c>
      <c r="C408" t="s">
        <v>995</v>
      </c>
      <c r="D408" t="s">
        <v>995</v>
      </c>
      <c r="E408" t="s">
        <v>995</v>
      </c>
      <c r="F408" t="s">
        <v>995</v>
      </c>
      <c r="G408" t="s">
        <v>995</v>
      </c>
      <c r="H408" t="s">
        <v>995</v>
      </c>
      <c r="I408" t="s">
        <v>995</v>
      </c>
      <c r="J408" t="s">
        <v>995</v>
      </c>
      <c r="K408" t="s">
        <v>995</v>
      </c>
      <c r="L408" t="s">
        <v>995</v>
      </c>
      <c r="M408" t="s">
        <v>995</v>
      </c>
      <c r="N408" t="s">
        <v>995</v>
      </c>
      <c r="O408" t="s">
        <v>995</v>
      </c>
      <c r="P408" t="s">
        <v>995</v>
      </c>
      <c r="Q408" t="s">
        <v>995</v>
      </c>
      <c r="R408" t="s">
        <v>995</v>
      </c>
      <c r="S408" t="s">
        <v>995</v>
      </c>
      <c r="T408" t="s">
        <v>995</v>
      </c>
      <c r="U408" t="s">
        <v>995</v>
      </c>
      <c r="V408" t="s">
        <v>995</v>
      </c>
      <c r="W408" t="s">
        <v>995</v>
      </c>
      <c r="X408" t="s">
        <v>995</v>
      </c>
      <c r="Y408" t="s">
        <v>995</v>
      </c>
      <c r="Z408" t="s">
        <v>995</v>
      </c>
      <c r="AA408" t="s">
        <v>995</v>
      </c>
      <c r="AB408" t="s">
        <v>995</v>
      </c>
      <c r="AC408" t="s">
        <v>995</v>
      </c>
      <c r="AD408" t="s">
        <v>995</v>
      </c>
      <c r="AE408" t="s">
        <v>995</v>
      </c>
      <c r="AF408" t="s">
        <v>995</v>
      </c>
      <c r="AG408" t="s">
        <v>995</v>
      </c>
      <c r="AH408" t="s">
        <v>995</v>
      </c>
      <c r="AI408" t="s">
        <v>995</v>
      </c>
      <c r="AJ408" t="s">
        <v>995</v>
      </c>
      <c r="AK408" t="s">
        <v>995</v>
      </c>
      <c r="AL408" t="s">
        <v>995</v>
      </c>
      <c r="AM408" t="s">
        <v>995</v>
      </c>
      <c r="AN408" t="s">
        <v>995</v>
      </c>
      <c r="AO408" t="s">
        <v>995</v>
      </c>
      <c r="AP408" t="s">
        <v>995</v>
      </c>
      <c r="AQ408" s="286" t="s">
        <v>855</v>
      </c>
      <c r="AR408" s="295"/>
      <c r="AS408" s="235"/>
    </row>
    <row r="409" spans="1:47" x14ac:dyDescent="0.3">
      <c r="A409" s="285">
        <v>111098</v>
      </c>
      <c r="B409" s="286" t="s">
        <v>538</v>
      </c>
      <c r="C409" t="s">
        <v>995</v>
      </c>
      <c r="D409" t="s">
        <v>995</v>
      </c>
      <c r="E409" t="s">
        <v>995</v>
      </c>
      <c r="F409" t="s">
        <v>995</v>
      </c>
      <c r="G409" t="s">
        <v>995</v>
      </c>
      <c r="H409" t="s">
        <v>995</v>
      </c>
      <c r="I409" t="s">
        <v>995</v>
      </c>
      <c r="J409" t="s">
        <v>995</v>
      </c>
      <c r="K409" t="s">
        <v>995</v>
      </c>
      <c r="L409" t="s">
        <v>995</v>
      </c>
      <c r="M409" t="s">
        <v>995</v>
      </c>
      <c r="N409" t="s">
        <v>995</v>
      </c>
      <c r="O409" t="s">
        <v>995</v>
      </c>
      <c r="P409" t="s">
        <v>995</v>
      </c>
      <c r="Q409" t="s">
        <v>995</v>
      </c>
      <c r="R409" t="s">
        <v>995</v>
      </c>
      <c r="S409" t="s">
        <v>995</v>
      </c>
      <c r="T409" t="s">
        <v>995</v>
      </c>
      <c r="U409" t="s">
        <v>995</v>
      </c>
      <c r="V409" t="s">
        <v>995</v>
      </c>
      <c r="W409" t="s">
        <v>995</v>
      </c>
      <c r="X409" t="s">
        <v>995</v>
      </c>
      <c r="Y409" t="s">
        <v>995</v>
      </c>
      <c r="Z409" t="s">
        <v>995</v>
      </c>
      <c r="AA409" t="s">
        <v>995</v>
      </c>
      <c r="AB409" t="s">
        <v>995</v>
      </c>
      <c r="AC409" t="s">
        <v>995</v>
      </c>
      <c r="AD409" t="s">
        <v>995</v>
      </c>
      <c r="AE409" t="s">
        <v>995</v>
      </c>
      <c r="AF409" t="s">
        <v>995</v>
      </c>
      <c r="AG409" t="s">
        <v>995</v>
      </c>
      <c r="AH409" t="s">
        <v>995</v>
      </c>
      <c r="AI409" t="s">
        <v>995</v>
      </c>
      <c r="AJ409" t="s">
        <v>995</v>
      </c>
      <c r="AK409" t="s">
        <v>995</v>
      </c>
      <c r="AL409" t="s">
        <v>995</v>
      </c>
      <c r="AM409" t="s">
        <v>995</v>
      </c>
      <c r="AN409" t="s">
        <v>995</v>
      </c>
      <c r="AO409" t="s">
        <v>995</v>
      </c>
      <c r="AP409" t="s">
        <v>995</v>
      </c>
      <c r="AQ409" s="286" t="s">
        <v>855</v>
      </c>
      <c r="AR409" s="302"/>
      <c r="AS409" s="304"/>
      <c r="AU409"/>
    </row>
    <row r="410" spans="1:47" x14ac:dyDescent="0.3">
      <c r="A410" s="285">
        <v>111101</v>
      </c>
      <c r="B410" s="286" t="s">
        <v>61</v>
      </c>
      <c r="C410" t="s">
        <v>995</v>
      </c>
      <c r="D410" t="s">
        <v>995</v>
      </c>
      <c r="E410" t="s">
        <v>995</v>
      </c>
      <c r="F410" t="s">
        <v>995</v>
      </c>
      <c r="G410" t="s">
        <v>995</v>
      </c>
      <c r="H410" t="s">
        <v>995</v>
      </c>
      <c r="I410" t="s">
        <v>995</v>
      </c>
      <c r="J410" t="s">
        <v>995</v>
      </c>
      <c r="K410" t="s">
        <v>995</v>
      </c>
      <c r="L410" t="s">
        <v>995</v>
      </c>
      <c r="M410" t="s">
        <v>995</v>
      </c>
      <c r="N410" t="s">
        <v>995</v>
      </c>
      <c r="O410" t="s">
        <v>995</v>
      </c>
      <c r="P410" t="s">
        <v>995</v>
      </c>
      <c r="Q410" t="s">
        <v>995</v>
      </c>
      <c r="R410" t="s">
        <v>995</v>
      </c>
      <c r="S410" t="s">
        <v>995</v>
      </c>
      <c r="T410" t="s">
        <v>995</v>
      </c>
      <c r="U410" t="s">
        <v>995</v>
      </c>
      <c r="V410" t="s">
        <v>995</v>
      </c>
      <c r="W410" t="s">
        <v>995</v>
      </c>
      <c r="X410" t="s">
        <v>995</v>
      </c>
      <c r="Y410" t="s">
        <v>995</v>
      </c>
      <c r="Z410" t="s">
        <v>995</v>
      </c>
      <c r="AA410" t="s">
        <v>995</v>
      </c>
      <c r="AB410" t="s">
        <v>995</v>
      </c>
      <c r="AC410" t="s">
        <v>995</v>
      </c>
      <c r="AD410" t="s">
        <v>995</v>
      </c>
      <c r="AE410" t="s">
        <v>995</v>
      </c>
      <c r="AF410" t="s">
        <v>995</v>
      </c>
      <c r="AG410" t="s">
        <v>995</v>
      </c>
      <c r="AH410" t="s">
        <v>995</v>
      </c>
      <c r="AI410" t="s">
        <v>995</v>
      </c>
      <c r="AJ410" t="s">
        <v>995</v>
      </c>
      <c r="AK410" t="s">
        <v>995</v>
      </c>
      <c r="AL410" t="s">
        <v>995</v>
      </c>
      <c r="AM410" t="s">
        <v>995</v>
      </c>
      <c r="AN410" t="s">
        <v>995</v>
      </c>
      <c r="AO410" t="s">
        <v>995</v>
      </c>
      <c r="AP410" t="s">
        <v>995</v>
      </c>
      <c r="AQ410" s="286" t="s">
        <v>855</v>
      </c>
      <c r="AR410" s="302"/>
      <c r="AS410" s="304"/>
      <c r="AU410"/>
    </row>
    <row r="411" spans="1:47" x14ac:dyDescent="0.3">
      <c r="A411" s="285">
        <v>111123</v>
      </c>
      <c r="B411" s="286" t="s">
        <v>61</v>
      </c>
      <c r="C411" t="s">
        <v>995</v>
      </c>
      <c r="D411" t="s">
        <v>995</v>
      </c>
      <c r="E411" t="s">
        <v>995</v>
      </c>
      <c r="F411" t="s">
        <v>995</v>
      </c>
      <c r="G411" t="s">
        <v>995</v>
      </c>
      <c r="H411" t="s">
        <v>995</v>
      </c>
      <c r="I411" t="s">
        <v>995</v>
      </c>
      <c r="J411" t="s">
        <v>995</v>
      </c>
      <c r="K411" t="s">
        <v>995</v>
      </c>
      <c r="L411" t="s">
        <v>995</v>
      </c>
      <c r="M411" t="s">
        <v>995</v>
      </c>
      <c r="N411" t="s">
        <v>995</v>
      </c>
      <c r="O411" t="s">
        <v>995</v>
      </c>
      <c r="P411" t="s">
        <v>995</v>
      </c>
      <c r="Q411" t="s">
        <v>995</v>
      </c>
      <c r="R411" t="s">
        <v>995</v>
      </c>
      <c r="S411" t="s">
        <v>995</v>
      </c>
      <c r="T411" t="s">
        <v>995</v>
      </c>
      <c r="U411" t="s">
        <v>995</v>
      </c>
      <c r="V411" t="s">
        <v>995</v>
      </c>
      <c r="W411" t="s">
        <v>995</v>
      </c>
      <c r="X411" t="s">
        <v>995</v>
      </c>
      <c r="Y411" t="s">
        <v>995</v>
      </c>
      <c r="Z411" t="s">
        <v>995</v>
      </c>
      <c r="AA411" t="s">
        <v>995</v>
      </c>
      <c r="AB411" t="s">
        <v>995</v>
      </c>
      <c r="AC411" t="s">
        <v>995</v>
      </c>
      <c r="AD411" t="s">
        <v>995</v>
      </c>
      <c r="AE411" t="s">
        <v>995</v>
      </c>
      <c r="AF411" t="s">
        <v>995</v>
      </c>
      <c r="AG411" t="s">
        <v>995</v>
      </c>
      <c r="AH411" t="s">
        <v>995</v>
      </c>
      <c r="AI411" t="s">
        <v>995</v>
      </c>
      <c r="AJ411" t="s">
        <v>995</v>
      </c>
      <c r="AK411" t="s">
        <v>995</v>
      </c>
      <c r="AL411" t="s">
        <v>995</v>
      </c>
      <c r="AM411" t="s">
        <v>995</v>
      </c>
      <c r="AN411" t="s">
        <v>995</v>
      </c>
      <c r="AO411" t="s">
        <v>995</v>
      </c>
      <c r="AP411" t="s">
        <v>995</v>
      </c>
      <c r="AQ411" s="286" t="s">
        <v>855</v>
      </c>
      <c r="AR411" s="302"/>
      <c r="AS411" s="304"/>
      <c r="AU411"/>
    </row>
    <row r="412" spans="1:47" ht="21.6" x14ac:dyDescent="0.3">
      <c r="A412" s="285">
        <v>111124</v>
      </c>
      <c r="B412" s="286" t="s">
        <v>538</v>
      </c>
      <c r="C412" t="s">
        <v>224</v>
      </c>
      <c r="D412" t="s">
        <v>224</v>
      </c>
      <c r="E412" t="s">
        <v>224</v>
      </c>
      <c r="F412" t="s">
        <v>226</v>
      </c>
      <c r="G412" t="s">
        <v>224</v>
      </c>
      <c r="H412" t="s">
        <v>226</v>
      </c>
      <c r="I412" t="s">
        <v>224</v>
      </c>
      <c r="J412" t="s">
        <v>224</v>
      </c>
      <c r="K412" t="s">
        <v>226</v>
      </c>
      <c r="L412" t="s">
        <v>224</v>
      </c>
      <c r="M412" t="s">
        <v>226</v>
      </c>
      <c r="N412" t="s">
        <v>224</v>
      </c>
      <c r="O412" t="s">
        <v>226</v>
      </c>
      <c r="P412" t="s">
        <v>224</v>
      </c>
      <c r="Q412" t="s">
        <v>226</v>
      </c>
      <c r="R412" t="s">
        <v>226</v>
      </c>
      <c r="S412" t="s">
        <v>226</v>
      </c>
      <c r="T412" t="s">
        <v>224</v>
      </c>
      <c r="U412" t="s">
        <v>224</v>
      </c>
      <c r="V412" t="s">
        <v>224</v>
      </c>
      <c r="W412" t="s">
        <v>226</v>
      </c>
      <c r="X412" t="s">
        <v>226</v>
      </c>
      <c r="Y412" t="s">
        <v>226</v>
      </c>
      <c r="Z412" t="s">
        <v>226</v>
      </c>
      <c r="AA412" t="s">
        <v>226</v>
      </c>
      <c r="AB412" t="s">
        <v>394</v>
      </c>
      <c r="AC412" t="s">
        <v>394</v>
      </c>
      <c r="AD412" t="s">
        <v>394</v>
      </c>
      <c r="AE412" t="s">
        <v>394</v>
      </c>
      <c r="AF412" t="s">
        <v>394</v>
      </c>
      <c r="AG412" t="s">
        <v>394</v>
      </c>
      <c r="AH412" t="s">
        <v>394</v>
      </c>
      <c r="AI412" t="s">
        <v>394</v>
      </c>
      <c r="AJ412" t="s">
        <v>394</v>
      </c>
      <c r="AK412" t="s">
        <v>394</v>
      </c>
      <c r="AL412" t="s">
        <v>394</v>
      </c>
      <c r="AM412" t="s">
        <v>394</v>
      </c>
      <c r="AN412" t="s">
        <v>394</v>
      </c>
      <c r="AO412" t="s">
        <v>394</v>
      </c>
      <c r="AP412" t="s">
        <v>394</v>
      </c>
      <c r="AQ412" s="286" t="s">
        <v>394</v>
      </c>
      <c r="AR412" s="295"/>
      <c r="AS412" s="235"/>
    </row>
    <row r="413" spans="1:47" ht="21.6" x14ac:dyDescent="0.3">
      <c r="A413" s="285">
        <v>111126</v>
      </c>
      <c r="B413" s="286" t="s">
        <v>61</v>
      </c>
      <c r="C413" t="s">
        <v>995</v>
      </c>
      <c r="D413" t="s">
        <v>995</v>
      </c>
      <c r="E413" t="s">
        <v>995</v>
      </c>
      <c r="F413" t="s">
        <v>995</v>
      </c>
      <c r="G413" t="s">
        <v>995</v>
      </c>
      <c r="H413" t="s">
        <v>995</v>
      </c>
      <c r="I413" t="s">
        <v>995</v>
      </c>
      <c r="J413" t="s">
        <v>995</v>
      </c>
      <c r="K413" t="s">
        <v>995</v>
      </c>
      <c r="L413" t="s">
        <v>995</v>
      </c>
      <c r="M413" t="s">
        <v>995</v>
      </c>
      <c r="N413" t="s">
        <v>995</v>
      </c>
      <c r="O413" t="s">
        <v>995</v>
      </c>
      <c r="P413" t="s">
        <v>995</v>
      </c>
      <c r="Q413" t="s">
        <v>995</v>
      </c>
      <c r="R413" t="s">
        <v>995</v>
      </c>
      <c r="S413" t="s">
        <v>995</v>
      </c>
      <c r="T413" t="s">
        <v>995</v>
      </c>
      <c r="U413" t="s">
        <v>995</v>
      </c>
      <c r="V413" t="s">
        <v>995</v>
      </c>
      <c r="W413" t="s">
        <v>995</v>
      </c>
      <c r="X413" t="s">
        <v>995</v>
      </c>
      <c r="Y413" t="s">
        <v>995</v>
      </c>
      <c r="Z413" t="s">
        <v>995</v>
      </c>
      <c r="AA413" t="s">
        <v>995</v>
      </c>
      <c r="AB413" t="s">
        <v>995</v>
      </c>
      <c r="AC413" t="s">
        <v>995</v>
      </c>
      <c r="AD413" t="s">
        <v>995</v>
      </c>
      <c r="AE413" t="s">
        <v>995</v>
      </c>
      <c r="AF413" t="s">
        <v>995</v>
      </c>
      <c r="AG413" t="s">
        <v>995</v>
      </c>
      <c r="AH413" t="s">
        <v>995</v>
      </c>
      <c r="AI413" t="s">
        <v>995</v>
      </c>
      <c r="AJ413" t="s">
        <v>995</v>
      </c>
      <c r="AK413" t="s">
        <v>995</v>
      </c>
      <c r="AL413" t="s">
        <v>995</v>
      </c>
      <c r="AM413" t="s">
        <v>995</v>
      </c>
      <c r="AN413" t="s">
        <v>995</v>
      </c>
      <c r="AO413" t="s">
        <v>995</v>
      </c>
      <c r="AP413" t="s">
        <v>995</v>
      </c>
      <c r="AQ413" s="286" t="s">
        <v>855</v>
      </c>
      <c r="AR413" s="295"/>
      <c r="AS413" s="235"/>
    </row>
    <row r="414" spans="1:47" x14ac:dyDescent="0.3">
      <c r="A414" s="285">
        <v>111188</v>
      </c>
      <c r="B414" s="286" t="s">
        <v>540</v>
      </c>
      <c r="C414" t="s">
        <v>995</v>
      </c>
      <c r="D414" t="s">
        <v>995</v>
      </c>
      <c r="E414" t="s">
        <v>995</v>
      </c>
      <c r="F414" t="s">
        <v>995</v>
      </c>
      <c r="G414" t="s">
        <v>995</v>
      </c>
      <c r="H414" t="s">
        <v>995</v>
      </c>
      <c r="I414" t="s">
        <v>995</v>
      </c>
      <c r="J414" t="s">
        <v>995</v>
      </c>
      <c r="K414" t="s">
        <v>995</v>
      </c>
      <c r="L414" t="s">
        <v>995</v>
      </c>
      <c r="M414" t="s">
        <v>995</v>
      </c>
      <c r="N414" t="s">
        <v>995</v>
      </c>
      <c r="O414" t="s">
        <v>995</v>
      </c>
      <c r="P414" t="s">
        <v>995</v>
      </c>
      <c r="Q414" t="s">
        <v>995</v>
      </c>
      <c r="R414" t="s">
        <v>995</v>
      </c>
      <c r="S414" t="s">
        <v>995</v>
      </c>
      <c r="T414" t="s">
        <v>995</v>
      </c>
      <c r="U414" t="s">
        <v>995</v>
      </c>
      <c r="V414" t="s">
        <v>995</v>
      </c>
      <c r="W414" t="s">
        <v>995</v>
      </c>
      <c r="X414" t="s">
        <v>995</v>
      </c>
      <c r="Y414" t="s">
        <v>995</v>
      </c>
      <c r="Z414" t="s">
        <v>995</v>
      </c>
      <c r="AA414" t="s">
        <v>995</v>
      </c>
      <c r="AB414" t="s">
        <v>995</v>
      </c>
      <c r="AC414" t="s">
        <v>995</v>
      </c>
      <c r="AD414" t="s">
        <v>995</v>
      </c>
      <c r="AE414" t="s">
        <v>995</v>
      </c>
      <c r="AF414" t="s">
        <v>995</v>
      </c>
      <c r="AG414" t="s">
        <v>995</v>
      </c>
      <c r="AH414" t="s">
        <v>995</v>
      </c>
      <c r="AI414" t="s">
        <v>995</v>
      </c>
      <c r="AJ414" t="s">
        <v>995</v>
      </c>
      <c r="AK414" t="s">
        <v>995</v>
      </c>
      <c r="AL414" t="s">
        <v>995</v>
      </c>
      <c r="AM414" t="s">
        <v>995</v>
      </c>
      <c r="AN414" t="s">
        <v>995</v>
      </c>
      <c r="AO414" t="s">
        <v>995</v>
      </c>
      <c r="AP414" t="s">
        <v>995</v>
      </c>
      <c r="AQ414" s="286" t="s">
        <v>855</v>
      </c>
      <c r="AR414" s="302"/>
      <c r="AS414" s="304"/>
      <c r="AU414"/>
    </row>
    <row r="415" spans="1:47" x14ac:dyDescent="0.3">
      <c r="A415" s="285">
        <v>111206</v>
      </c>
      <c r="B415" s="286" t="s">
        <v>61</v>
      </c>
      <c r="C415" t="s">
        <v>995</v>
      </c>
      <c r="D415" t="s">
        <v>995</v>
      </c>
      <c r="E415" t="s">
        <v>995</v>
      </c>
      <c r="F415" t="s">
        <v>995</v>
      </c>
      <c r="G415" t="s">
        <v>995</v>
      </c>
      <c r="H415" t="s">
        <v>995</v>
      </c>
      <c r="I415" t="s">
        <v>995</v>
      </c>
      <c r="J415" t="s">
        <v>995</v>
      </c>
      <c r="K415" t="s">
        <v>995</v>
      </c>
      <c r="L415" t="s">
        <v>995</v>
      </c>
      <c r="M415" t="s">
        <v>995</v>
      </c>
      <c r="N415" t="s">
        <v>995</v>
      </c>
      <c r="O415" t="s">
        <v>995</v>
      </c>
      <c r="P415" t="s">
        <v>995</v>
      </c>
      <c r="Q415" t="s">
        <v>995</v>
      </c>
      <c r="R415" t="s">
        <v>995</v>
      </c>
      <c r="S415" t="s">
        <v>995</v>
      </c>
      <c r="T415" t="s">
        <v>995</v>
      </c>
      <c r="U415" t="s">
        <v>995</v>
      </c>
      <c r="V415" t="s">
        <v>995</v>
      </c>
      <c r="W415" t="s">
        <v>995</v>
      </c>
      <c r="X415" t="s">
        <v>995</v>
      </c>
      <c r="Y415" t="s">
        <v>995</v>
      </c>
      <c r="Z415" t="s">
        <v>995</v>
      </c>
      <c r="AA415" t="s">
        <v>995</v>
      </c>
      <c r="AB415" t="s">
        <v>995</v>
      </c>
      <c r="AC415" t="s">
        <v>995</v>
      </c>
      <c r="AD415" t="s">
        <v>995</v>
      </c>
      <c r="AE415" t="s">
        <v>995</v>
      </c>
      <c r="AF415" t="s">
        <v>995</v>
      </c>
      <c r="AG415" t="s">
        <v>995</v>
      </c>
      <c r="AH415" t="s">
        <v>995</v>
      </c>
      <c r="AI415" t="s">
        <v>995</v>
      </c>
      <c r="AJ415" t="s">
        <v>995</v>
      </c>
      <c r="AK415" t="s">
        <v>995</v>
      </c>
      <c r="AL415" t="s">
        <v>995</v>
      </c>
      <c r="AM415" t="s">
        <v>995</v>
      </c>
      <c r="AN415" t="s">
        <v>995</v>
      </c>
      <c r="AO415" t="s">
        <v>995</v>
      </c>
      <c r="AP415" t="s">
        <v>995</v>
      </c>
      <c r="AQ415" s="286" t="s">
        <v>855</v>
      </c>
      <c r="AR415" s="302"/>
      <c r="AS415" s="304"/>
      <c r="AU415"/>
    </row>
    <row r="416" spans="1:47" ht="28.8" x14ac:dyDescent="0.3">
      <c r="A416" s="285">
        <v>111247</v>
      </c>
      <c r="B416" s="286" t="s">
        <v>67</v>
      </c>
      <c r="C416" t="s">
        <v>995</v>
      </c>
      <c r="D416" t="s">
        <v>995</v>
      </c>
      <c r="E416" t="s">
        <v>995</v>
      </c>
      <c r="F416" t="s">
        <v>995</v>
      </c>
      <c r="G416" t="s">
        <v>995</v>
      </c>
      <c r="H416" t="s">
        <v>995</v>
      </c>
      <c r="I416" t="s">
        <v>995</v>
      </c>
      <c r="J416" t="s">
        <v>995</v>
      </c>
      <c r="K416" t="s">
        <v>995</v>
      </c>
      <c r="L416" t="s">
        <v>995</v>
      </c>
      <c r="M416" t="s">
        <v>995</v>
      </c>
      <c r="N416" t="s">
        <v>995</v>
      </c>
      <c r="O416" t="s">
        <v>995</v>
      </c>
      <c r="P416" t="s">
        <v>995</v>
      </c>
      <c r="Q416" t="s">
        <v>995</v>
      </c>
      <c r="R416" t="s">
        <v>995</v>
      </c>
      <c r="S416" t="s">
        <v>995</v>
      </c>
      <c r="T416" t="s">
        <v>995</v>
      </c>
      <c r="U416" t="s">
        <v>995</v>
      </c>
      <c r="V416" t="s">
        <v>995</v>
      </c>
      <c r="W416" t="s">
        <v>995</v>
      </c>
      <c r="X416" t="s">
        <v>995</v>
      </c>
      <c r="Y416" t="s">
        <v>995</v>
      </c>
      <c r="Z416" t="s">
        <v>995</v>
      </c>
      <c r="AA416" t="s">
        <v>995</v>
      </c>
      <c r="AB416" t="s">
        <v>995</v>
      </c>
      <c r="AC416" t="s">
        <v>995</v>
      </c>
      <c r="AD416" t="s">
        <v>995</v>
      </c>
      <c r="AE416" t="s">
        <v>995</v>
      </c>
      <c r="AF416" t="s">
        <v>995</v>
      </c>
      <c r="AG416" t="s">
        <v>995</v>
      </c>
      <c r="AH416" t="s">
        <v>995</v>
      </c>
      <c r="AI416" t="s">
        <v>995</v>
      </c>
      <c r="AJ416" t="s">
        <v>995</v>
      </c>
      <c r="AK416" t="s">
        <v>995</v>
      </c>
      <c r="AL416" t="s">
        <v>995</v>
      </c>
      <c r="AM416" t="s">
        <v>995</v>
      </c>
      <c r="AN416" t="s">
        <v>995</v>
      </c>
      <c r="AO416" t="s">
        <v>995</v>
      </c>
      <c r="AP416" t="s">
        <v>995</v>
      </c>
      <c r="AQ416" s="286" t="s">
        <v>855</v>
      </c>
      <c r="AR416" s="295"/>
      <c r="AS416" s="235"/>
    </row>
    <row r="417" spans="1:47" x14ac:dyDescent="0.3">
      <c r="A417" s="285">
        <v>111265</v>
      </c>
      <c r="B417" s="286" t="s">
        <v>61</v>
      </c>
      <c r="C417" t="s">
        <v>995</v>
      </c>
      <c r="D417" t="s">
        <v>995</v>
      </c>
      <c r="E417" t="s">
        <v>995</v>
      </c>
      <c r="F417" t="s">
        <v>995</v>
      </c>
      <c r="G417" t="s">
        <v>995</v>
      </c>
      <c r="H417" t="s">
        <v>995</v>
      </c>
      <c r="I417" t="s">
        <v>995</v>
      </c>
      <c r="J417" t="s">
        <v>995</v>
      </c>
      <c r="K417" t="s">
        <v>995</v>
      </c>
      <c r="L417" t="s">
        <v>995</v>
      </c>
      <c r="M417" t="s">
        <v>995</v>
      </c>
      <c r="N417" t="s">
        <v>995</v>
      </c>
      <c r="O417" t="s">
        <v>995</v>
      </c>
      <c r="P417" t="s">
        <v>995</v>
      </c>
      <c r="Q417" t="s">
        <v>995</v>
      </c>
      <c r="R417" t="s">
        <v>995</v>
      </c>
      <c r="S417" t="s">
        <v>995</v>
      </c>
      <c r="T417" t="s">
        <v>995</v>
      </c>
      <c r="U417" t="s">
        <v>995</v>
      </c>
      <c r="V417" t="s">
        <v>995</v>
      </c>
      <c r="W417" t="s">
        <v>995</v>
      </c>
      <c r="X417" t="s">
        <v>995</v>
      </c>
      <c r="Y417" t="s">
        <v>995</v>
      </c>
      <c r="Z417" t="s">
        <v>995</v>
      </c>
      <c r="AA417" t="s">
        <v>995</v>
      </c>
      <c r="AB417" t="s">
        <v>995</v>
      </c>
      <c r="AC417" t="s">
        <v>995</v>
      </c>
      <c r="AD417" t="s">
        <v>995</v>
      </c>
      <c r="AE417" t="s">
        <v>995</v>
      </c>
      <c r="AF417" t="s">
        <v>995</v>
      </c>
      <c r="AG417" t="s">
        <v>995</v>
      </c>
      <c r="AH417" t="s">
        <v>995</v>
      </c>
      <c r="AI417" t="s">
        <v>995</v>
      </c>
      <c r="AJ417" t="s">
        <v>995</v>
      </c>
      <c r="AK417" t="s">
        <v>995</v>
      </c>
      <c r="AL417" t="s">
        <v>995</v>
      </c>
      <c r="AM417" t="s">
        <v>995</v>
      </c>
      <c r="AN417" t="s">
        <v>995</v>
      </c>
      <c r="AO417" t="s">
        <v>995</v>
      </c>
      <c r="AP417" t="s">
        <v>995</v>
      </c>
      <c r="AQ417" s="286" t="s">
        <v>855</v>
      </c>
      <c r="AR417" s="302"/>
      <c r="AS417" s="304"/>
      <c r="AU417"/>
    </row>
    <row r="418" spans="1:47" x14ac:dyDescent="0.3">
      <c r="A418" s="285">
        <v>111325</v>
      </c>
      <c r="B418" s="286" t="s">
        <v>538</v>
      </c>
      <c r="C418" t="s">
        <v>226</v>
      </c>
      <c r="D418" t="s">
        <v>224</v>
      </c>
      <c r="E418" t="s">
        <v>224</v>
      </c>
      <c r="F418" t="s">
        <v>226</v>
      </c>
      <c r="G418" t="s">
        <v>224</v>
      </c>
      <c r="H418" t="s">
        <v>224</v>
      </c>
      <c r="I418" t="s">
        <v>224</v>
      </c>
      <c r="J418" t="s">
        <v>224</v>
      </c>
      <c r="K418" t="s">
        <v>226</v>
      </c>
      <c r="L418" t="s">
        <v>224</v>
      </c>
      <c r="M418" t="s">
        <v>995</v>
      </c>
      <c r="N418" t="s">
        <v>224</v>
      </c>
      <c r="O418" t="s">
        <v>224</v>
      </c>
      <c r="P418" t="s">
        <v>224</v>
      </c>
      <c r="Q418" t="s">
        <v>224</v>
      </c>
      <c r="R418" t="s">
        <v>224</v>
      </c>
      <c r="S418" t="s">
        <v>226</v>
      </c>
      <c r="T418" t="s">
        <v>224</v>
      </c>
      <c r="U418" t="s">
        <v>226</v>
      </c>
      <c r="V418" t="s">
        <v>224</v>
      </c>
      <c r="W418" t="s">
        <v>224</v>
      </c>
      <c r="X418" t="s">
        <v>224</v>
      </c>
      <c r="Y418" t="s">
        <v>226</v>
      </c>
      <c r="Z418" t="s">
        <v>226</v>
      </c>
      <c r="AA418" t="s">
        <v>224</v>
      </c>
      <c r="AB418" t="s">
        <v>225</v>
      </c>
      <c r="AC418" t="s">
        <v>225</v>
      </c>
      <c r="AD418" t="s">
        <v>225</v>
      </c>
      <c r="AE418" t="s">
        <v>225</v>
      </c>
      <c r="AF418" t="s">
        <v>225</v>
      </c>
      <c r="AG418" t="s">
        <v>394</v>
      </c>
      <c r="AH418" t="s">
        <v>394</v>
      </c>
      <c r="AI418" t="s">
        <v>394</v>
      </c>
      <c r="AJ418" t="s">
        <v>394</v>
      </c>
      <c r="AK418" t="s">
        <v>394</v>
      </c>
      <c r="AL418" t="s">
        <v>394</v>
      </c>
      <c r="AM418" t="s">
        <v>394</v>
      </c>
      <c r="AN418" t="s">
        <v>394</v>
      </c>
      <c r="AO418" t="s">
        <v>394</v>
      </c>
      <c r="AP418" t="s">
        <v>394</v>
      </c>
      <c r="AQ418" s="289"/>
      <c r="AR418" s="302"/>
      <c r="AS418" s="304"/>
      <c r="AU418"/>
    </row>
    <row r="419" spans="1:47" x14ac:dyDescent="0.3">
      <c r="A419" s="285">
        <v>111328</v>
      </c>
      <c r="B419" s="286" t="s">
        <v>538</v>
      </c>
      <c r="C419" t="s">
        <v>995</v>
      </c>
      <c r="D419" t="s">
        <v>995</v>
      </c>
      <c r="E419" t="s">
        <v>995</v>
      </c>
      <c r="F419" t="s">
        <v>995</v>
      </c>
      <c r="G419" t="s">
        <v>995</v>
      </c>
      <c r="H419" t="s">
        <v>995</v>
      </c>
      <c r="I419" t="s">
        <v>995</v>
      </c>
      <c r="J419" t="s">
        <v>995</v>
      </c>
      <c r="K419" t="s">
        <v>995</v>
      </c>
      <c r="L419" t="s">
        <v>995</v>
      </c>
      <c r="M419" t="s">
        <v>995</v>
      </c>
      <c r="N419" t="s">
        <v>995</v>
      </c>
      <c r="O419" t="s">
        <v>995</v>
      </c>
      <c r="P419" t="s">
        <v>995</v>
      </c>
      <c r="Q419" t="s">
        <v>995</v>
      </c>
      <c r="R419" t="s">
        <v>995</v>
      </c>
      <c r="S419" t="s">
        <v>995</v>
      </c>
      <c r="T419" t="s">
        <v>995</v>
      </c>
      <c r="U419" t="s">
        <v>995</v>
      </c>
      <c r="V419" t="s">
        <v>995</v>
      </c>
      <c r="W419" t="s">
        <v>995</v>
      </c>
      <c r="X419" t="s">
        <v>995</v>
      </c>
      <c r="Y419" t="s">
        <v>995</v>
      </c>
      <c r="Z419" t="s">
        <v>995</v>
      </c>
      <c r="AA419" t="s">
        <v>995</v>
      </c>
      <c r="AB419" t="s">
        <v>995</v>
      </c>
      <c r="AC419" t="s">
        <v>995</v>
      </c>
      <c r="AD419" t="s">
        <v>995</v>
      </c>
      <c r="AE419" t="s">
        <v>995</v>
      </c>
      <c r="AF419" t="s">
        <v>995</v>
      </c>
      <c r="AG419" t="s">
        <v>995</v>
      </c>
      <c r="AH419" t="s">
        <v>995</v>
      </c>
      <c r="AI419" t="s">
        <v>995</v>
      </c>
      <c r="AJ419" t="s">
        <v>995</v>
      </c>
      <c r="AK419" t="s">
        <v>995</v>
      </c>
      <c r="AL419" t="s">
        <v>995</v>
      </c>
      <c r="AM419" t="s">
        <v>995</v>
      </c>
      <c r="AN419" t="s">
        <v>995</v>
      </c>
      <c r="AO419" t="s">
        <v>995</v>
      </c>
      <c r="AP419" t="s">
        <v>995</v>
      </c>
      <c r="AQ419" s="286" t="s">
        <v>855</v>
      </c>
      <c r="AR419" s="302"/>
      <c r="AS419" s="304"/>
      <c r="AU419"/>
    </row>
    <row r="420" spans="1:47" ht="21.6" x14ac:dyDescent="0.3">
      <c r="A420" s="285">
        <v>111329</v>
      </c>
      <c r="B420" s="286" t="s">
        <v>61</v>
      </c>
      <c r="C420" t="s">
        <v>995</v>
      </c>
      <c r="D420" t="s">
        <v>995</v>
      </c>
      <c r="E420" t="s">
        <v>995</v>
      </c>
      <c r="F420" t="s">
        <v>995</v>
      </c>
      <c r="G420" t="s">
        <v>995</v>
      </c>
      <c r="H420" t="s">
        <v>995</v>
      </c>
      <c r="I420" t="s">
        <v>995</v>
      </c>
      <c r="J420" t="s">
        <v>995</v>
      </c>
      <c r="K420" t="s">
        <v>995</v>
      </c>
      <c r="L420" t="s">
        <v>995</v>
      </c>
      <c r="M420" t="s">
        <v>995</v>
      </c>
      <c r="N420" t="s">
        <v>995</v>
      </c>
      <c r="O420" t="s">
        <v>995</v>
      </c>
      <c r="P420" t="s">
        <v>995</v>
      </c>
      <c r="Q420" t="s">
        <v>995</v>
      </c>
      <c r="R420" t="s">
        <v>995</v>
      </c>
      <c r="S420" t="s">
        <v>995</v>
      </c>
      <c r="T420" t="s">
        <v>995</v>
      </c>
      <c r="U420" t="s">
        <v>995</v>
      </c>
      <c r="V420" t="s">
        <v>995</v>
      </c>
      <c r="W420" t="s">
        <v>995</v>
      </c>
      <c r="X420" t="s">
        <v>995</v>
      </c>
      <c r="Y420" t="s">
        <v>995</v>
      </c>
      <c r="Z420" t="s">
        <v>995</v>
      </c>
      <c r="AA420" t="s">
        <v>995</v>
      </c>
      <c r="AB420" t="s">
        <v>995</v>
      </c>
      <c r="AC420" t="s">
        <v>995</v>
      </c>
      <c r="AD420" t="s">
        <v>995</v>
      </c>
      <c r="AE420" t="s">
        <v>995</v>
      </c>
      <c r="AF420" t="s">
        <v>995</v>
      </c>
      <c r="AG420" t="s">
        <v>995</v>
      </c>
      <c r="AH420" t="s">
        <v>995</v>
      </c>
      <c r="AI420" t="s">
        <v>995</v>
      </c>
      <c r="AJ420" t="s">
        <v>995</v>
      </c>
      <c r="AK420" t="s">
        <v>995</v>
      </c>
      <c r="AL420" t="s">
        <v>995</v>
      </c>
      <c r="AM420" t="s">
        <v>995</v>
      </c>
      <c r="AN420" t="s">
        <v>995</v>
      </c>
      <c r="AO420" t="s">
        <v>995</v>
      </c>
      <c r="AP420" t="s">
        <v>995</v>
      </c>
      <c r="AQ420" s="286" t="s">
        <v>855</v>
      </c>
      <c r="AR420" s="295"/>
      <c r="AS420" s="235"/>
    </row>
    <row r="421" spans="1:47" ht="21.6" x14ac:dyDescent="0.3">
      <c r="A421" s="285">
        <v>111330</v>
      </c>
      <c r="B421" s="286" t="s">
        <v>538</v>
      </c>
      <c r="C421" t="s">
        <v>394</v>
      </c>
      <c r="D421" t="s">
        <v>394</v>
      </c>
      <c r="E421" t="s">
        <v>394</v>
      </c>
      <c r="F421" t="s">
        <v>394</v>
      </c>
      <c r="G421" t="s">
        <v>224</v>
      </c>
      <c r="H421" t="s">
        <v>394</v>
      </c>
      <c r="I421" t="s">
        <v>394</v>
      </c>
      <c r="J421" t="s">
        <v>394</v>
      </c>
      <c r="K421" t="s">
        <v>394</v>
      </c>
      <c r="L421" t="s">
        <v>394</v>
      </c>
      <c r="M421" t="s">
        <v>394</v>
      </c>
      <c r="N421" t="s">
        <v>394</v>
      </c>
      <c r="O421" t="s">
        <v>224</v>
      </c>
      <c r="P421" t="s">
        <v>224</v>
      </c>
      <c r="Q421" t="s">
        <v>224</v>
      </c>
      <c r="R421" t="s">
        <v>394</v>
      </c>
      <c r="S421" t="s">
        <v>394</v>
      </c>
      <c r="T421" t="s">
        <v>224</v>
      </c>
      <c r="U421" t="s">
        <v>224</v>
      </c>
      <c r="V421" t="s">
        <v>224</v>
      </c>
      <c r="W421" t="s">
        <v>394</v>
      </c>
      <c r="X421" t="s">
        <v>226</v>
      </c>
      <c r="Y421" t="s">
        <v>225</v>
      </c>
      <c r="Z421" t="s">
        <v>225</v>
      </c>
      <c r="AA421" t="s">
        <v>225</v>
      </c>
      <c r="AB421" t="s">
        <v>394</v>
      </c>
      <c r="AC421" t="s">
        <v>225</v>
      </c>
      <c r="AD421" t="s">
        <v>225</v>
      </c>
      <c r="AE421" t="s">
        <v>225</v>
      </c>
      <c r="AF421" t="s">
        <v>225</v>
      </c>
      <c r="AG421" t="s">
        <v>394</v>
      </c>
      <c r="AH421" t="s">
        <v>394</v>
      </c>
      <c r="AI421" t="s">
        <v>394</v>
      </c>
      <c r="AJ421" t="s">
        <v>394</v>
      </c>
      <c r="AK421" t="s">
        <v>394</v>
      </c>
      <c r="AL421" t="s">
        <v>394</v>
      </c>
      <c r="AM421" t="s">
        <v>394</v>
      </c>
      <c r="AN421" t="s">
        <v>394</v>
      </c>
      <c r="AO421" t="s">
        <v>394</v>
      </c>
      <c r="AP421" t="s">
        <v>394</v>
      </c>
      <c r="AQ421" s="286" t="s">
        <v>394</v>
      </c>
      <c r="AR421" s="295"/>
      <c r="AS421" s="235"/>
    </row>
    <row r="422" spans="1:47" x14ac:dyDescent="0.3">
      <c r="A422" s="285">
        <v>111333</v>
      </c>
      <c r="B422" s="286" t="s">
        <v>61</v>
      </c>
      <c r="C422" t="s">
        <v>995</v>
      </c>
      <c r="D422" t="s">
        <v>995</v>
      </c>
      <c r="E422" t="s">
        <v>995</v>
      </c>
      <c r="F422" t="s">
        <v>995</v>
      </c>
      <c r="G422" t="s">
        <v>995</v>
      </c>
      <c r="H422" t="s">
        <v>995</v>
      </c>
      <c r="I422" t="s">
        <v>995</v>
      </c>
      <c r="J422" t="s">
        <v>995</v>
      </c>
      <c r="K422" t="s">
        <v>995</v>
      </c>
      <c r="L422" t="s">
        <v>995</v>
      </c>
      <c r="M422" t="s">
        <v>995</v>
      </c>
      <c r="N422" t="s">
        <v>995</v>
      </c>
      <c r="O422" t="s">
        <v>995</v>
      </c>
      <c r="P422" t="s">
        <v>995</v>
      </c>
      <c r="Q422" t="s">
        <v>995</v>
      </c>
      <c r="R422" t="s">
        <v>995</v>
      </c>
      <c r="S422" t="s">
        <v>995</v>
      </c>
      <c r="T422" t="s">
        <v>995</v>
      </c>
      <c r="U422" t="s">
        <v>995</v>
      </c>
      <c r="V422" t="s">
        <v>995</v>
      </c>
      <c r="W422" t="s">
        <v>995</v>
      </c>
      <c r="X422" t="s">
        <v>995</v>
      </c>
      <c r="Y422" t="s">
        <v>995</v>
      </c>
      <c r="Z422" t="s">
        <v>995</v>
      </c>
      <c r="AA422" t="s">
        <v>995</v>
      </c>
      <c r="AB422" t="s">
        <v>995</v>
      </c>
      <c r="AC422" t="s">
        <v>995</v>
      </c>
      <c r="AD422" t="s">
        <v>995</v>
      </c>
      <c r="AE422" t="s">
        <v>995</v>
      </c>
      <c r="AF422" t="s">
        <v>995</v>
      </c>
      <c r="AG422" t="s">
        <v>995</v>
      </c>
      <c r="AH422" t="s">
        <v>995</v>
      </c>
      <c r="AI422" t="s">
        <v>995</v>
      </c>
      <c r="AJ422" t="s">
        <v>995</v>
      </c>
      <c r="AK422" t="s">
        <v>995</v>
      </c>
      <c r="AL422" t="s">
        <v>995</v>
      </c>
      <c r="AM422" t="s">
        <v>995</v>
      </c>
      <c r="AN422" t="s">
        <v>995</v>
      </c>
      <c r="AO422" t="s">
        <v>995</v>
      </c>
      <c r="AP422" t="s">
        <v>995</v>
      </c>
      <c r="AQ422" s="286" t="s">
        <v>855</v>
      </c>
      <c r="AR422" s="302"/>
      <c r="AS422" s="304"/>
      <c r="AU422"/>
    </row>
    <row r="423" spans="1:47" x14ac:dyDescent="0.3">
      <c r="A423" s="285">
        <v>111348</v>
      </c>
      <c r="B423" s="286" t="s">
        <v>61</v>
      </c>
      <c r="C423" t="s">
        <v>995</v>
      </c>
      <c r="D423" t="s">
        <v>995</v>
      </c>
      <c r="E423" t="s">
        <v>995</v>
      </c>
      <c r="F423" t="s">
        <v>995</v>
      </c>
      <c r="G423" t="s">
        <v>995</v>
      </c>
      <c r="H423" t="s">
        <v>995</v>
      </c>
      <c r="I423" t="s">
        <v>995</v>
      </c>
      <c r="J423" t="s">
        <v>995</v>
      </c>
      <c r="K423" t="s">
        <v>995</v>
      </c>
      <c r="L423" t="s">
        <v>995</v>
      </c>
      <c r="M423" t="s">
        <v>995</v>
      </c>
      <c r="N423" t="s">
        <v>995</v>
      </c>
      <c r="O423" t="s">
        <v>995</v>
      </c>
      <c r="P423" t="s">
        <v>995</v>
      </c>
      <c r="Q423" t="s">
        <v>995</v>
      </c>
      <c r="R423" t="s">
        <v>995</v>
      </c>
      <c r="S423" t="s">
        <v>995</v>
      </c>
      <c r="T423" t="s">
        <v>995</v>
      </c>
      <c r="U423" t="s">
        <v>995</v>
      </c>
      <c r="V423" t="s">
        <v>995</v>
      </c>
      <c r="W423" t="s">
        <v>995</v>
      </c>
      <c r="X423" t="s">
        <v>995</v>
      </c>
      <c r="Y423" t="s">
        <v>995</v>
      </c>
      <c r="Z423" t="s">
        <v>995</v>
      </c>
      <c r="AA423" t="s">
        <v>995</v>
      </c>
      <c r="AB423" t="s">
        <v>995</v>
      </c>
      <c r="AC423" t="s">
        <v>995</v>
      </c>
      <c r="AD423" t="s">
        <v>995</v>
      </c>
      <c r="AE423" t="s">
        <v>995</v>
      </c>
      <c r="AF423" t="s">
        <v>995</v>
      </c>
      <c r="AG423" t="s">
        <v>995</v>
      </c>
      <c r="AH423" t="s">
        <v>995</v>
      </c>
      <c r="AI423" t="s">
        <v>995</v>
      </c>
      <c r="AJ423" t="s">
        <v>995</v>
      </c>
      <c r="AK423" t="s">
        <v>995</v>
      </c>
      <c r="AL423" t="s">
        <v>995</v>
      </c>
      <c r="AM423" t="s">
        <v>995</v>
      </c>
      <c r="AN423" t="s">
        <v>995</v>
      </c>
      <c r="AO423" t="s">
        <v>995</v>
      </c>
      <c r="AP423" t="s">
        <v>995</v>
      </c>
      <c r="AQ423" s="286" t="s">
        <v>855</v>
      </c>
      <c r="AR423" s="302"/>
      <c r="AS423" s="304"/>
      <c r="AU423"/>
    </row>
    <row r="424" spans="1:47" ht="21.6" x14ac:dyDescent="0.3">
      <c r="A424" s="285">
        <v>111359</v>
      </c>
      <c r="B424" s="286" t="s">
        <v>61</v>
      </c>
      <c r="C424" t="s">
        <v>225</v>
      </c>
      <c r="D424" t="s">
        <v>224</v>
      </c>
      <c r="E424" t="s">
        <v>226</v>
      </c>
      <c r="F424" t="s">
        <v>226</v>
      </c>
      <c r="G424" t="s">
        <v>224</v>
      </c>
      <c r="H424" t="s">
        <v>225</v>
      </c>
      <c r="I424" t="s">
        <v>225</v>
      </c>
      <c r="J424" t="s">
        <v>225</v>
      </c>
      <c r="K424" t="s">
        <v>225</v>
      </c>
      <c r="L424" t="s">
        <v>224</v>
      </c>
      <c r="M424" t="s">
        <v>226</v>
      </c>
      <c r="N424" t="s">
        <v>224</v>
      </c>
      <c r="O424" t="s">
        <v>226</v>
      </c>
      <c r="P424" t="s">
        <v>224</v>
      </c>
      <c r="Q424" t="s">
        <v>224</v>
      </c>
      <c r="R424" t="s">
        <v>226</v>
      </c>
      <c r="S424" t="s">
        <v>226</v>
      </c>
      <c r="T424" t="s">
        <v>224</v>
      </c>
      <c r="U424" t="s">
        <v>224</v>
      </c>
      <c r="V424" t="s">
        <v>224</v>
      </c>
      <c r="W424" t="s">
        <v>226</v>
      </c>
      <c r="X424" t="s">
        <v>226</v>
      </c>
      <c r="Y424" t="s">
        <v>224</v>
      </c>
      <c r="Z424" t="s">
        <v>224</v>
      </c>
      <c r="AA424" t="s">
        <v>224</v>
      </c>
      <c r="AB424" t="s">
        <v>226</v>
      </c>
      <c r="AC424" t="s">
        <v>226</v>
      </c>
      <c r="AD424" t="s">
        <v>226</v>
      </c>
      <c r="AE424" t="s">
        <v>225</v>
      </c>
      <c r="AF424" t="s">
        <v>224</v>
      </c>
      <c r="AG424" t="s">
        <v>224</v>
      </c>
      <c r="AH424" t="s">
        <v>224</v>
      </c>
      <c r="AI424" t="s">
        <v>226</v>
      </c>
      <c r="AJ424" t="s">
        <v>226</v>
      </c>
      <c r="AK424" t="s">
        <v>226</v>
      </c>
      <c r="AL424" t="s">
        <v>226</v>
      </c>
      <c r="AM424" t="s">
        <v>226</v>
      </c>
      <c r="AN424" t="s">
        <v>226</v>
      </c>
      <c r="AO424" t="s">
        <v>224</v>
      </c>
      <c r="AP424" t="s">
        <v>226</v>
      </c>
      <c r="AQ424" s="286" t="s">
        <v>394</v>
      </c>
      <c r="AR424" s="295"/>
      <c r="AS424" s="235"/>
    </row>
    <row r="425" spans="1:47" x14ac:dyDescent="0.3">
      <c r="A425" s="285">
        <v>111377</v>
      </c>
      <c r="B425" s="286" t="s">
        <v>61</v>
      </c>
      <c r="C425" t="s">
        <v>995</v>
      </c>
      <c r="D425" t="s">
        <v>995</v>
      </c>
      <c r="E425" t="s">
        <v>995</v>
      </c>
      <c r="F425" t="s">
        <v>995</v>
      </c>
      <c r="G425" t="s">
        <v>995</v>
      </c>
      <c r="H425" t="s">
        <v>995</v>
      </c>
      <c r="I425" t="s">
        <v>995</v>
      </c>
      <c r="J425" t="s">
        <v>995</v>
      </c>
      <c r="K425" t="s">
        <v>995</v>
      </c>
      <c r="L425" t="s">
        <v>995</v>
      </c>
      <c r="M425" t="s">
        <v>995</v>
      </c>
      <c r="N425" t="s">
        <v>995</v>
      </c>
      <c r="O425" t="s">
        <v>995</v>
      </c>
      <c r="P425" t="s">
        <v>995</v>
      </c>
      <c r="Q425" t="s">
        <v>995</v>
      </c>
      <c r="R425" t="s">
        <v>995</v>
      </c>
      <c r="S425" t="s">
        <v>995</v>
      </c>
      <c r="T425" t="s">
        <v>995</v>
      </c>
      <c r="U425" t="s">
        <v>995</v>
      </c>
      <c r="V425" t="s">
        <v>995</v>
      </c>
      <c r="W425" t="s">
        <v>995</v>
      </c>
      <c r="X425" t="s">
        <v>995</v>
      </c>
      <c r="Y425" t="s">
        <v>995</v>
      </c>
      <c r="Z425" t="s">
        <v>995</v>
      </c>
      <c r="AA425" t="s">
        <v>995</v>
      </c>
      <c r="AB425" t="s">
        <v>995</v>
      </c>
      <c r="AC425" t="s">
        <v>995</v>
      </c>
      <c r="AD425" t="s">
        <v>995</v>
      </c>
      <c r="AE425" t="s">
        <v>995</v>
      </c>
      <c r="AF425" t="s">
        <v>995</v>
      </c>
      <c r="AG425" t="s">
        <v>995</v>
      </c>
      <c r="AH425" t="s">
        <v>995</v>
      </c>
      <c r="AI425" t="s">
        <v>995</v>
      </c>
      <c r="AJ425" t="s">
        <v>995</v>
      </c>
      <c r="AK425" t="s">
        <v>995</v>
      </c>
      <c r="AL425" t="s">
        <v>995</v>
      </c>
      <c r="AM425" t="s">
        <v>995</v>
      </c>
      <c r="AN425" t="s">
        <v>995</v>
      </c>
      <c r="AO425" t="s">
        <v>995</v>
      </c>
      <c r="AP425" t="s">
        <v>995</v>
      </c>
      <c r="AQ425" s="286" t="s">
        <v>855</v>
      </c>
      <c r="AR425" s="302"/>
      <c r="AS425" s="304"/>
      <c r="AU425"/>
    </row>
    <row r="426" spans="1:47" x14ac:dyDescent="0.3">
      <c r="A426" s="285">
        <v>111420</v>
      </c>
      <c r="B426" s="286" t="s">
        <v>540</v>
      </c>
      <c r="C426" t="s">
        <v>995</v>
      </c>
      <c r="D426" t="s">
        <v>995</v>
      </c>
      <c r="E426" t="s">
        <v>995</v>
      </c>
      <c r="F426" t="s">
        <v>995</v>
      </c>
      <c r="G426" t="s">
        <v>995</v>
      </c>
      <c r="H426" t="s">
        <v>995</v>
      </c>
      <c r="I426" t="s">
        <v>995</v>
      </c>
      <c r="J426" t="s">
        <v>995</v>
      </c>
      <c r="K426" t="s">
        <v>995</v>
      </c>
      <c r="L426" t="s">
        <v>995</v>
      </c>
      <c r="M426" t="s">
        <v>995</v>
      </c>
      <c r="N426" t="s">
        <v>995</v>
      </c>
      <c r="O426" t="s">
        <v>995</v>
      </c>
      <c r="P426" t="s">
        <v>995</v>
      </c>
      <c r="Q426" t="s">
        <v>995</v>
      </c>
      <c r="R426" t="s">
        <v>995</v>
      </c>
      <c r="S426" t="s">
        <v>995</v>
      </c>
      <c r="T426" t="s">
        <v>995</v>
      </c>
      <c r="U426" t="s">
        <v>995</v>
      </c>
      <c r="V426" t="s">
        <v>995</v>
      </c>
      <c r="W426" t="s">
        <v>995</v>
      </c>
      <c r="X426" t="s">
        <v>995</v>
      </c>
      <c r="Y426" t="s">
        <v>995</v>
      </c>
      <c r="Z426" t="s">
        <v>995</v>
      </c>
      <c r="AA426" t="s">
        <v>995</v>
      </c>
      <c r="AB426" t="s">
        <v>995</v>
      </c>
      <c r="AC426" t="s">
        <v>995</v>
      </c>
      <c r="AD426" t="s">
        <v>995</v>
      </c>
      <c r="AE426" t="s">
        <v>995</v>
      </c>
      <c r="AF426" t="s">
        <v>995</v>
      </c>
      <c r="AG426" t="s">
        <v>995</v>
      </c>
      <c r="AH426" t="s">
        <v>995</v>
      </c>
      <c r="AI426" t="s">
        <v>995</v>
      </c>
      <c r="AJ426" t="s">
        <v>995</v>
      </c>
      <c r="AK426" t="s">
        <v>995</v>
      </c>
      <c r="AL426" t="s">
        <v>995</v>
      </c>
      <c r="AM426" t="s">
        <v>995</v>
      </c>
      <c r="AN426" t="s">
        <v>995</v>
      </c>
      <c r="AO426" t="s">
        <v>995</v>
      </c>
      <c r="AP426" t="s">
        <v>995</v>
      </c>
      <c r="AQ426" s="286" t="s">
        <v>855</v>
      </c>
      <c r="AR426" s="302"/>
      <c r="AS426" s="304"/>
      <c r="AU426"/>
    </row>
    <row r="427" spans="1:47" x14ac:dyDescent="0.3">
      <c r="A427" s="285">
        <v>111439</v>
      </c>
      <c r="B427" s="286" t="s">
        <v>538</v>
      </c>
      <c r="C427" t="s">
        <v>995</v>
      </c>
      <c r="D427" t="s">
        <v>995</v>
      </c>
      <c r="E427" t="s">
        <v>995</v>
      </c>
      <c r="F427" t="s">
        <v>995</v>
      </c>
      <c r="G427" t="s">
        <v>995</v>
      </c>
      <c r="H427" t="s">
        <v>995</v>
      </c>
      <c r="I427" t="s">
        <v>995</v>
      </c>
      <c r="J427" t="s">
        <v>995</v>
      </c>
      <c r="K427" t="s">
        <v>995</v>
      </c>
      <c r="L427" t="s">
        <v>995</v>
      </c>
      <c r="M427" t="s">
        <v>995</v>
      </c>
      <c r="N427" t="s">
        <v>995</v>
      </c>
      <c r="O427" t="s">
        <v>995</v>
      </c>
      <c r="P427" t="s">
        <v>995</v>
      </c>
      <c r="Q427" t="s">
        <v>995</v>
      </c>
      <c r="R427" t="s">
        <v>995</v>
      </c>
      <c r="S427" t="s">
        <v>995</v>
      </c>
      <c r="T427" t="s">
        <v>995</v>
      </c>
      <c r="U427" t="s">
        <v>995</v>
      </c>
      <c r="V427" t="s">
        <v>995</v>
      </c>
      <c r="W427" t="s">
        <v>995</v>
      </c>
      <c r="X427" t="s">
        <v>995</v>
      </c>
      <c r="Y427" t="s">
        <v>995</v>
      </c>
      <c r="Z427" t="s">
        <v>995</v>
      </c>
      <c r="AA427" t="s">
        <v>995</v>
      </c>
      <c r="AB427" t="s">
        <v>995</v>
      </c>
      <c r="AC427" t="s">
        <v>995</v>
      </c>
      <c r="AD427" t="s">
        <v>995</v>
      </c>
      <c r="AE427" t="s">
        <v>995</v>
      </c>
      <c r="AF427" t="s">
        <v>995</v>
      </c>
      <c r="AG427" t="s">
        <v>995</v>
      </c>
      <c r="AH427" t="s">
        <v>995</v>
      </c>
      <c r="AI427" t="s">
        <v>995</v>
      </c>
      <c r="AJ427" t="s">
        <v>995</v>
      </c>
      <c r="AK427" t="s">
        <v>995</v>
      </c>
      <c r="AL427" t="s">
        <v>995</v>
      </c>
      <c r="AM427" t="s">
        <v>995</v>
      </c>
      <c r="AN427" t="s">
        <v>995</v>
      </c>
      <c r="AO427" t="s">
        <v>995</v>
      </c>
      <c r="AP427" t="s">
        <v>995</v>
      </c>
      <c r="AQ427" s="286" t="s">
        <v>855</v>
      </c>
      <c r="AR427" s="302"/>
      <c r="AS427" s="304"/>
      <c r="AU427"/>
    </row>
    <row r="428" spans="1:47" x14ac:dyDescent="0.3">
      <c r="A428" s="285">
        <v>111455</v>
      </c>
      <c r="B428" s="286" t="s">
        <v>61</v>
      </c>
      <c r="C428" t="s">
        <v>995</v>
      </c>
      <c r="D428" t="s">
        <v>995</v>
      </c>
      <c r="E428" t="s">
        <v>995</v>
      </c>
      <c r="F428" t="s">
        <v>995</v>
      </c>
      <c r="G428" t="s">
        <v>995</v>
      </c>
      <c r="H428" t="s">
        <v>995</v>
      </c>
      <c r="I428" t="s">
        <v>995</v>
      </c>
      <c r="J428" t="s">
        <v>995</v>
      </c>
      <c r="K428" t="s">
        <v>995</v>
      </c>
      <c r="L428" t="s">
        <v>995</v>
      </c>
      <c r="M428" t="s">
        <v>995</v>
      </c>
      <c r="N428" t="s">
        <v>995</v>
      </c>
      <c r="O428" t="s">
        <v>995</v>
      </c>
      <c r="P428" t="s">
        <v>995</v>
      </c>
      <c r="Q428" t="s">
        <v>995</v>
      </c>
      <c r="R428" t="s">
        <v>995</v>
      </c>
      <c r="S428" t="s">
        <v>995</v>
      </c>
      <c r="T428" t="s">
        <v>995</v>
      </c>
      <c r="U428" t="s">
        <v>995</v>
      </c>
      <c r="V428" t="s">
        <v>995</v>
      </c>
      <c r="W428" t="s">
        <v>995</v>
      </c>
      <c r="X428" t="s">
        <v>995</v>
      </c>
      <c r="Y428" t="s">
        <v>995</v>
      </c>
      <c r="Z428" t="s">
        <v>995</v>
      </c>
      <c r="AA428" t="s">
        <v>995</v>
      </c>
      <c r="AB428" t="s">
        <v>995</v>
      </c>
      <c r="AC428" t="s">
        <v>995</v>
      </c>
      <c r="AD428" t="s">
        <v>995</v>
      </c>
      <c r="AE428" t="s">
        <v>995</v>
      </c>
      <c r="AF428" t="s">
        <v>995</v>
      </c>
      <c r="AG428" t="s">
        <v>995</v>
      </c>
      <c r="AH428" t="s">
        <v>995</v>
      </c>
      <c r="AI428" t="s">
        <v>995</v>
      </c>
      <c r="AJ428" t="s">
        <v>995</v>
      </c>
      <c r="AK428" t="s">
        <v>995</v>
      </c>
      <c r="AL428" t="s">
        <v>995</v>
      </c>
      <c r="AM428" t="s">
        <v>995</v>
      </c>
      <c r="AN428" t="s">
        <v>995</v>
      </c>
      <c r="AO428" t="s">
        <v>995</v>
      </c>
      <c r="AP428" t="s">
        <v>995</v>
      </c>
      <c r="AQ428" s="286" t="s">
        <v>855</v>
      </c>
      <c r="AR428" s="302"/>
      <c r="AS428" s="304"/>
      <c r="AU428"/>
    </row>
    <row r="429" spans="1:47" ht="21.6" x14ac:dyDescent="0.3">
      <c r="A429" s="285">
        <v>111483</v>
      </c>
      <c r="B429" s="286" t="s">
        <v>61</v>
      </c>
      <c r="C429" t="s">
        <v>995</v>
      </c>
      <c r="D429" t="s">
        <v>995</v>
      </c>
      <c r="E429" t="s">
        <v>995</v>
      </c>
      <c r="F429" t="s">
        <v>995</v>
      </c>
      <c r="G429" t="s">
        <v>995</v>
      </c>
      <c r="H429" t="s">
        <v>995</v>
      </c>
      <c r="I429" t="s">
        <v>995</v>
      </c>
      <c r="J429" t="s">
        <v>995</v>
      </c>
      <c r="K429" t="s">
        <v>995</v>
      </c>
      <c r="L429" t="s">
        <v>995</v>
      </c>
      <c r="M429" t="s">
        <v>995</v>
      </c>
      <c r="N429" t="s">
        <v>995</v>
      </c>
      <c r="O429" t="s">
        <v>995</v>
      </c>
      <c r="P429" t="s">
        <v>995</v>
      </c>
      <c r="Q429" t="s">
        <v>995</v>
      </c>
      <c r="R429" t="s">
        <v>995</v>
      </c>
      <c r="S429" t="s">
        <v>995</v>
      </c>
      <c r="T429" t="s">
        <v>995</v>
      </c>
      <c r="U429" t="s">
        <v>995</v>
      </c>
      <c r="V429" t="s">
        <v>995</v>
      </c>
      <c r="W429" t="s">
        <v>995</v>
      </c>
      <c r="X429" t="s">
        <v>995</v>
      </c>
      <c r="Y429" t="s">
        <v>995</v>
      </c>
      <c r="Z429" t="s">
        <v>995</v>
      </c>
      <c r="AA429" t="s">
        <v>995</v>
      </c>
      <c r="AB429" t="s">
        <v>995</v>
      </c>
      <c r="AC429" t="s">
        <v>995</v>
      </c>
      <c r="AD429" t="s">
        <v>995</v>
      </c>
      <c r="AE429" t="s">
        <v>995</v>
      </c>
      <c r="AF429" t="s">
        <v>995</v>
      </c>
      <c r="AG429" t="s">
        <v>995</v>
      </c>
      <c r="AH429" t="s">
        <v>995</v>
      </c>
      <c r="AI429" t="s">
        <v>995</v>
      </c>
      <c r="AJ429" t="s">
        <v>995</v>
      </c>
      <c r="AK429" t="s">
        <v>995</v>
      </c>
      <c r="AL429" t="s">
        <v>995</v>
      </c>
      <c r="AM429" t="s">
        <v>995</v>
      </c>
      <c r="AN429" t="s">
        <v>995</v>
      </c>
      <c r="AO429" t="s">
        <v>995</v>
      </c>
      <c r="AP429" t="s">
        <v>995</v>
      </c>
      <c r="AQ429" s="286" t="s">
        <v>855</v>
      </c>
      <c r="AR429" s="295"/>
      <c r="AS429" s="235"/>
    </row>
    <row r="430" spans="1:47" x14ac:dyDescent="0.3">
      <c r="A430" s="285">
        <v>111532</v>
      </c>
      <c r="B430" s="286" t="s">
        <v>540</v>
      </c>
      <c r="C430" t="s">
        <v>995</v>
      </c>
      <c r="D430" t="s">
        <v>995</v>
      </c>
      <c r="E430" t="s">
        <v>995</v>
      </c>
      <c r="F430" t="s">
        <v>995</v>
      </c>
      <c r="G430" t="s">
        <v>995</v>
      </c>
      <c r="H430" t="s">
        <v>995</v>
      </c>
      <c r="I430" t="s">
        <v>995</v>
      </c>
      <c r="J430" t="s">
        <v>995</v>
      </c>
      <c r="K430" t="s">
        <v>995</v>
      </c>
      <c r="L430" t="s">
        <v>995</v>
      </c>
      <c r="M430" t="s">
        <v>995</v>
      </c>
      <c r="N430" t="s">
        <v>995</v>
      </c>
      <c r="O430" t="s">
        <v>995</v>
      </c>
      <c r="P430" t="s">
        <v>995</v>
      </c>
      <c r="Q430" t="s">
        <v>995</v>
      </c>
      <c r="R430" t="s">
        <v>995</v>
      </c>
      <c r="S430" t="s">
        <v>995</v>
      </c>
      <c r="T430" t="s">
        <v>995</v>
      </c>
      <c r="U430" t="s">
        <v>995</v>
      </c>
      <c r="V430" t="s">
        <v>995</v>
      </c>
      <c r="W430" t="s">
        <v>995</v>
      </c>
      <c r="X430" t="s">
        <v>995</v>
      </c>
      <c r="Y430" t="s">
        <v>995</v>
      </c>
      <c r="Z430" t="s">
        <v>995</v>
      </c>
      <c r="AA430" t="s">
        <v>995</v>
      </c>
      <c r="AB430" t="s">
        <v>995</v>
      </c>
      <c r="AC430" t="s">
        <v>995</v>
      </c>
      <c r="AD430" t="s">
        <v>995</v>
      </c>
      <c r="AE430" t="s">
        <v>995</v>
      </c>
      <c r="AF430" t="s">
        <v>995</v>
      </c>
      <c r="AG430" t="s">
        <v>995</v>
      </c>
      <c r="AH430" t="s">
        <v>995</v>
      </c>
      <c r="AI430" t="s">
        <v>995</v>
      </c>
      <c r="AJ430" t="s">
        <v>995</v>
      </c>
      <c r="AK430" t="s">
        <v>995</v>
      </c>
      <c r="AL430" t="s">
        <v>995</v>
      </c>
      <c r="AM430" t="s">
        <v>995</v>
      </c>
      <c r="AN430" t="s">
        <v>995</v>
      </c>
      <c r="AO430" t="s">
        <v>995</v>
      </c>
      <c r="AP430" t="s">
        <v>995</v>
      </c>
      <c r="AQ430" s="286" t="s">
        <v>855</v>
      </c>
      <c r="AR430" s="302"/>
      <c r="AS430" s="304"/>
      <c r="AU430"/>
    </row>
    <row r="431" spans="1:47" ht="21.6" x14ac:dyDescent="0.3">
      <c r="A431" s="285">
        <v>111567</v>
      </c>
      <c r="B431" s="286" t="s">
        <v>61</v>
      </c>
      <c r="C431" t="s">
        <v>224</v>
      </c>
      <c r="D431" t="s">
        <v>224</v>
      </c>
      <c r="E431" t="s">
        <v>224</v>
      </c>
      <c r="F431" t="s">
        <v>225</v>
      </c>
      <c r="G431" t="s">
        <v>224</v>
      </c>
      <c r="H431" t="s">
        <v>226</v>
      </c>
      <c r="I431" t="s">
        <v>224</v>
      </c>
      <c r="J431" t="s">
        <v>226</v>
      </c>
      <c r="K431" t="s">
        <v>226</v>
      </c>
      <c r="L431" t="s">
        <v>224</v>
      </c>
      <c r="M431" t="s">
        <v>224</v>
      </c>
      <c r="N431" t="s">
        <v>224</v>
      </c>
      <c r="O431" t="s">
        <v>224</v>
      </c>
      <c r="P431" t="s">
        <v>224</v>
      </c>
      <c r="Q431" t="s">
        <v>224</v>
      </c>
      <c r="R431" t="s">
        <v>224</v>
      </c>
      <c r="S431" t="s">
        <v>224</v>
      </c>
      <c r="T431" t="s">
        <v>224</v>
      </c>
      <c r="U431" t="s">
        <v>226</v>
      </c>
      <c r="V431" t="s">
        <v>226</v>
      </c>
      <c r="W431" t="s">
        <v>226</v>
      </c>
      <c r="X431" t="s">
        <v>224</v>
      </c>
      <c r="Y431" t="s">
        <v>226</v>
      </c>
      <c r="Z431" t="s">
        <v>226</v>
      </c>
      <c r="AA431" t="s">
        <v>226</v>
      </c>
      <c r="AB431" t="s">
        <v>226</v>
      </c>
      <c r="AC431" t="s">
        <v>224</v>
      </c>
      <c r="AD431" t="s">
        <v>224</v>
      </c>
      <c r="AE431" t="s">
        <v>226</v>
      </c>
      <c r="AF431" t="s">
        <v>224</v>
      </c>
      <c r="AG431" t="s">
        <v>224</v>
      </c>
      <c r="AH431" t="s">
        <v>225</v>
      </c>
      <c r="AI431" t="s">
        <v>226</v>
      </c>
      <c r="AJ431" t="s">
        <v>226</v>
      </c>
      <c r="AK431" t="s">
        <v>225</v>
      </c>
      <c r="AL431" t="s">
        <v>225</v>
      </c>
      <c r="AM431" t="s">
        <v>225</v>
      </c>
      <c r="AN431" t="s">
        <v>226</v>
      </c>
      <c r="AO431" t="s">
        <v>225</v>
      </c>
      <c r="AP431" t="s">
        <v>225</v>
      </c>
      <c r="AQ431" s="286" t="s">
        <v>394</v>
      </c>
      <c r="AR431" s="295"/>
      <c r="AS431" s="235"/>
    </row>
    <row r="432" spans="1:47" x14ac:dyDescent="0.3">
      <c r="A432" s="285">
        <v>111568</v>
      </c>
      <c r="B432" s="286" t="s">
        <v>61</v>
      </c>
      <c r="C432" t="s">
        <v>995</v>
      </c>
      <c r="D432" t="s">
        <v>995</v>
      </c>
      <c r="E432" t="s">
        <v>995</v>
      </c>
      <c r="F432" t="s">
        <v>995</v>
      </c>
      <c r="G432" t="s">
        <v>995</v>
      </c>
      <c r="H432" t="s">
        <v>995</v>
      </c>
      <c r="I432" t="s">
        <v>995</v>
      </c>
      <c r="J432" t="s">
        <v>995</v>
      </c>
      <c r="K432" t="s">
        <v>995</v>
      </c>
      <c r="L432" t="s">
        <v>995</v>
      </c>
      <c r="M432" t="s">
        <v>995</v>
      </c>
      <c r="N432" t="s">
        <v>995</v>
      </c>
      <c r="O432" t="s">
        <v>995</v>
      </c>
      <c r="P432" t="s">
        <v>995</v>
      </c>
      <c r="Q432" t="s">
        <v>995</v>
      </c>
      <c r="R432" t="s">
        <v>995</v>
      </c>
      <c r="S432" t="s">
        <v>995</v>
      </c>
      <c r="T432" t="s">
        <v>995</v>
      </c>
      <c r="U432" t="s">
        <v>995</v>
      </c>
      <c r="V432" t="s">
        <v>995</v>
      </c>
      <c r="W432" t="s">
        <v>995</v>
      </c>
      <c r="X432" t="s">
        <v>995</v>
      </c>
      <c r="Y432" t="s">
        <v>995</v>
      </c>
      <c r="Z432" t="s">
        <v>995</v>
      </c>
      <c r="AA432" t="s">
        <v>995</v>
      </c>
      <c r="AB432" t="s">
        <v>995</v>
      </c>
      <c r="AC432" t="s">
        <v>995</v>
      </c>
      <c r="AD432" t="s">
        <v>995</v>
      </c>
      <c r="AE432" t="s">
        <v>995</v>
      </c>
      <c r="AF432" t="s">
        <v>995</v>
      </c>
      <c r="AG432" t="s">
        <v>995</v>
      </c>
      <c r="AH432" t="s">
        <v>995</v>
      </c>
      <c r="AI432" t="s">
        <v>995</v>
      </c>
      <c r="AJ432" t="s">
        <v>995</v>
      </c>
      <c r="AK432" t="s">
        <v>995</v>
      </c>
      <c r="AL432" t="s">
        <v>995</v>
      </c>
      <c r="AM432" t="s">
        <v>995</v>
      </c>
      <c r="AN432" t="s">
        <v>995</v>
      </c>
      <c r="AO432" t="s">
        <v>995</v>
      </c>
      <c r="AP432" t="s">
        <v>995</v>
      </c>
      <c r="AQ432" s="286" t="s">
        <v>855</v>
      </c>
      <c r="AR432" s="302"/>
      <c r="AS432" s="304"/>
      <c r="AU432"/>
    </row>
    <row r="433" spans="1:47" x14ac:dyDescent="0.3">
      <c r="A433" s="285">
        <v>111582</v>
      </c>
      <c r="B433" s="286" t="s">
        <v>61</v>
      </c>
      <c r="C433" t="s">
        <v>995</v>
      </c>
      <c r="D433" t="s">
        <v>995</v>
      </c>
      <c r="E433" t="s">
        <v>995</v>
      </c>
      <c r="F433" t="s">
        <v>995</v>
      </c>
      <c r="G433" t="s">
        <v>995</v>
      </c>
      <c r="H433" t="s">
        <v>995</v>
      </c>
      <c r="I433" t="s">
        <v>995</v>
      </c>
      <c r="J433" t="s">
        <v>995</v>
      </c>
      <c r="K433" t="s">
        <v>995</v>
      </c>
      <c r="L433" t="s">
        <v>995</v>
      </c>
      <c r="M433" t="s">
        <v>995</v>
      </c>
      <c r="N433" t="s">
        <v>995</v>
      </c>
      <c r="O433" t="s">
        <v>995</v>
      </c>
      <c r="P433" t="s">
        <v>995</v>
      </c>
      <c r="Q433" t="s">
        <v>995</v>
      </c>
      <c r="R433" t="s">
        <v>995</v>
      </c>
      <c r="S433" t="s">
        <v>995</v>
      </c>
      <c r="T433" t="s">
        <v>995</v>
      </c>
      <c r="U433" t="s">
        <v>995</v>
      </c>
      <c r="V433" t="s">
        <v>995</v>
      </c>
      <c r="W433" t="s">
        <v>995</v>
      </c>
      <c r="X433" t="s">
        <v>995</v>
      </c>
      <c r="Y433" t="s">
        <v>995</v>
      </c>
      <c r="Z433" t="s">
        <v>995</v>
      </c>
      <c r="AA433" t="s">
        <v>995</v>
      </c>
      <c r="AB433" t="s">
        <v>995</v>
      </c>
      <c r="AC433" t="s">
        <v>995</v>
      </c>
      <c r="AD433" t="s">
        <v>995</v>
      </c>
      <c r="AE433" t="s">
        <v>995</v>
      </c>
      <c r="AF433" t="s">
        <v>995</v>
      </c>
      <c r="AG433" t="s">
        <v>995</v>
      </c>
      <c r="AH433" t="s">
        <v>995</v>
      </c>
      <c r="AI433" t="s">
        <v>995</v>
      </c>
      <c r="AJ433" t="s">
        <v>995</v>
      </c>
      <c r="AK433" t="s">
        <v>995</v>
      </c>
      <c r="AL433" t="s">
        <v>995</v>
      </c>
      <c r="AM433" t="s">
        <v>995</v>
      </c>
      <c r="AN433" t="s">
        <v>995</v>
      </c>
      <c r="AO433" t="s">
        <v>995</v>
      </c>
      <c r="AP433" t="s">
        <v>995</v>
      </c>
      <c r="AQ433" s="286" t="s">
        <v>855</v>
      </c>
      <c r="AR433" s="302"/>
      <c r="AS433" s="304"/>
      <c r="AU433"/>
    </row>
    <row r="434" spans="1:47" x14ac:dyDescent="0.3">
      <c r="A434" s="285">
        <v>111595</v>
      </c>
      <c r="B434" s="286" t="s">
        <v>538</v>
      </c>
      <c r="C434" t="s">
        <v>995</v>
      </c>
      <c r="D434" t="s">
        <v>995</v>
      </c>
      <c r="E434" t="s">
        <v>995</v>
      </c>
      <c r="F434" t="s">
        <v>995</v>
      </c>
      <c r="G434" t="s">
        <v>995</v>
      </c>
      <c r="H434" t="s">
        <v>995</v>
      </c>
      <c r="I434" t="s">
        <v>995</v>
      </c>
      <c r="J434" t="s">
        <v>995</v>
      </c>
      <c r="K434" t="s">
        <v>995</v>
      </c>
      <c r="L434" t="s">
        <v>995</v>
      </c>
      <c r="M434" t="s">
        <v>995</v>
      </c>
      <c r="N434" t="s">
        <v>995</v>
      </c>
      <c r="O434" t="s">
        <v>995</v>
      </c>
      <c r="P434" t="s">
        <v>995</v>
      </c>
      <c r="Q434" t="s">
        <v>995</v>
      </c>
      <c r="R434" t="s">
        <v>995</v>
      </c>
      <c r="S434" t="s">
        <v>995</v>
      </c>
      <c r="T434" t="s">
        <v>995</v>
      </c>
      <c r="U434" t="s">
        <v>995</v>
      </c>
      <c r="V434" t="s">
        <v>995</v>
      </c>
      <c r="W434" t="s">
        <v>995</v>
      </c>
      <c r="X434" t="s">
        <v>995</v>
      </c>
      <c r="Y434" t="s">
        <v>995</v>
      </c>
      <c r="Z434" t="s">
        <v>995</v>
      </c>
      <c r="AA434" t="s">
        <v>995</v>
      </c>
      <c r="AB434" t="s">
        <v>995</v>
      </c>
      <c r="AC434" t="s">
        <v>995</v>
      </c>
      <c r="AD434" t="s">
        <v>995</v>
      </c>
      <c r="AE434" t="s">
        <v>995</v>
      </c>
      <c r="AF434" t="s">
        <v>995</v>
      </c>
      <c r="AG434" t="s">
        <v>995</v>
      </c>
      <c r="AH434" t="s">
        <v>995</v>
      </c>
      <c r="AI434" t="s">
        <v>995</v>
      </c>
      <c r="AJ434" t="s">
        <v>995</v>
      </c>
      <c r="AK434" t="s">
        <v>995</v>
      </c>
      <c r="AL434" t="s">
        <v>995</v>
      </c>
      <c r="AM434" t="s">
        <v>995</v>
      </c>
      <c r="AN434" t="s">
        <v>995</v>
      </c>
      <c r="AO434" t="s">
        <v>995</v>
      </c>
      <c r="AP434" t="s">
        <v>995</v>
      </c>
      <c r="AQ434" s="286" t="s">
        <v>855</v>
      </c>
      <c r="AR434" s="302"/>
      <c r="AS434" s="304"/>
      <c r="AU434"/>
    </row>
    <row r="435" spans="1:47" x14ac:dyDescent="0.3">
      <c r="A435" s="285">
        <v>111617</v>
      </c>
      <c r="B435" s="286" t="s">
        <v>538</v>
      </c>
      <c r="C435" t="s">
        <v>995</v>
      </c>
      <c r="D435" t="s">
        <v>995</v>
      </c>
      <c r="E435" t="s">
        <v>995</v>
      </c>
      <c r="F435" t="s">
        <v>995</v>
      </c>
      <c r="G435" t="s">
        <v>995</v>
      </c>
      <c r="H435" t="s">
        <v>995</v>
      </c>
      <c r="I435" t="s">
        <v>995</v>
      </c>
      <c r="J435" t="s">
        <v>995</v>
      </c>
      <c r="K435" t="s">
        <v>995</v>
      </c>
      <c r="L435" t="s">
        <v>995</v>
      </c>
      <c r="M435" t="s">
        <v>995</v>
      </c>
      <c r="N435" t="s">
        <v>995</v>
      </c>
      <c r="O435" t="s">
        <v>995</v>
      </c>
      <c r="P435" t="s">
        <v>995</v>
      </c>
      <c r="Q435" t="s">
        <v>995</v>
      </c>
      <c r="R435" t="s">
        <v>995</v>
      </c>
      <c r="S435" t="s">
        <v>995</v>
      </c>
      <c r="T435" t="s">
        <v>995</v>
      </c>
      <c r="U435" t="s">
        <v>995</v>
      </c>
      <c r="V435" t="s">
        <v>995</v>
      </c>
      <c r="W435" t="s">
        <v>995</v>
      </c>
      <c r="X435" t="s">
        <v>995</v>
      </c>
      <c r="Y435" t="s">
        <v>995</v>
      </c>
      <c r="Z435" t="s">
        <v>995</v>
      </c>
      <c r="AA435" t="s">
        <v>995</v>
      </c>
      <c r="AB435" t="s">
        <v>995</v>
      </c>
      <c r="AC435" t="s">
        <v>995</v>
      </c>
      <c r="AD435" t="s">
        <v>995</v>
      </c>
      <c r="AE435" t="s">
        <v>995</v>
      </c>
      <c r="AF435" t="s">
        <v>995</v>
      </c>
      <c r="AG435" t="s">
        <v>995</v>
      </c>
      <c r="AH435" t="s">
        <v>995</v>
      </c>
      <c r="AI435" t="s">
        <v>995</v>
      </c>
      <c r="AJ435" t="s">
        <v>995</v>
      </c>
      <c r="AK435" t="s">
        <v>995</v>
      </c>
      <c r="AL435" t="s">
        <v>995</v>
      </c>
      <c r="AM435" t="s">
        <v>995</v>
      </c>
      <c r="AN435" t="s">
        <v>995</v>
      </c>
      <c r="AO435" t="s">
        <v>995</v>
      </c>
      <c r="AP435" t="s">
        <v>995</v>
      </c>
      <c r="AQ435" s="286" t="s">
        <v>855</v>
      </c>
      <c r="AR435" s="302"/>
      <c r="AS435" s="304"/>
      <c r="AU435"/>
    </row>
    <row r="436" spans="1:47" ht="21.6" x14ac:dyDescent="0.65">
      <c r="A436" s="285">
        <v>111618</v>
      </c>
      <c r="B436" s="286" t="s">
        <v>61</v>
      </c>
      <c r="C436" t="s">
        <v>995</v>
      </c>
      <c r="D436" t="s">
        <v>995</v>
      </c>
      <c r="E436" t="s">
        <v>995</v>
      </c>
      <c r="F436" t="s">
        <v>995</v>
      </c>
      <c r="G436" t="s">
        <v>995</v>
      </c>
      <c r="H436" t="s">
        <v>995</v>
      </c>
      <c r="I436" t="s">
        <v>995</v>
      </c>
      <c r="J436" t="s">
        <v>995</v>
      </c>
      <c r="K436" t="s">
        <v>995</v>
      </c>
      <c r="L436" t="s">
        <v>995</v>
      </c>
      <c r="M436" t="s">
        <v>995</v>
      </c>
      <c r="N436" t="s">
        <v>995</v>
      </c>
      <c r="O436" t="s">
        <v>995</v>
      </c>
      <c r="P436" t="s">
        <v>995</v>
      </c>
      <c r="Q436" t="s">
        <v>995</v>
      </c>
      <c r="R436" t="s">
        <v>995</v>
      </c>
      <c r="S436" t="s">
        <v>995</v>
      </c>
      <c r="T436" t="s">
        <v>995</v>
      </c>
      <c r="U436" t="s">
        <v>995</v>
      </c>
      <c r="V436" t="s">
        <v>995</v>
      </c>
      <c r="W436" t="s">
        <v>995</v>
      </c>
      <c r="X436" t="s">
        <v>995</v>
      </c>
      <c r="Y436" t="s">
        <v>995</v>
      </c>
      <c r="Z436" t="s">
        <v>995</v>
      </c>
      <c r="AA436" t="s">
        <v>995</v>
      </c>
      <c r="AB436" t="s">
        <v>995</v>
      </c>
      <c r="AC436" t="s">
        <v>995</v>
      </c>
      <c r="AD436" t="s">
        <v>995</v>
      </c>
      <c r="AE436" t="s">
        <v>995</v>
      </c>
      <c r="AF436" t="s">
        <v>995</v>
      </c>
      <c r="AG436" t="s">
        <v>394</v>
      </c>
      <c r="AH436" t="s">
        <v>394</v>
      </c>
      <c r="AI436" t="s">
        <v>394</v>
      </c>
      <c r="AJ436" t="s">
        <v>394</v>
      </c>
      <c r="AK436" t="s">
        <v>394</v>
      </c>
      <c r="AL436" t="s">
        <v>394</v>
      </c>
      <c r="AM436" t="s">
        <v>394</v>
      </c>
      <c r="AN436" t="s">
        <v>394</v>
      </c>
      <c r="AO436" t="s">
        <v>394</v>
      </c>
      <c r="AP436" t="s">
        <v>394</v>
      </c>
      <c r="AQ436" s="288"/>
      <c r="AR436" s="302"/>
      <c r="AS436" s="304"/>
      <c r="AU436"/>
    </row>
    <row r="437" spans="1:47" x14ac:dyDescent="0.3">
      <c r="A437" s="285">
        <v>111623</v>
      </c>
      <c r="B437" s="286" t="s">
        <v>61</v>
      </c>
      <c r="C437" t="s">
        <v>995</v>
      </c>
      <c r="D437" t="s">
        <v>995</v>
      </c>
      <c r="E437" t="s">
        <v>995</v>
      </c>
      <c r="F437" t="s">
        <v>995</v>
      </c>
      <c r="G437" t="s">
        <v>995</v>
      </c>
      <c r="H437" t="s">
        <v>995</v>
      </c>
      <c r="I437" t="s">
        <v>995</v>
      </c>
      <c r="J437" t="s">
        <v>995</v>
      </c>
      <c r="K437" t="s">
        <v>995</v>
      </c>
      <c r="L437" t="s">
        <v>995</v>
      </c>
      <c r="M437" t="s">
        <v>995</v>
      </c>
      <c r="N437" t="s">
        <v>995</v>
      </c>
      <c r="O437" t="s">
        <v>995</v>
      </c>
      <c r="P437" t="s">
        <v>995</v>
      </c>
      <c r="Q437" t="s">
        <v>995</v>
      </c>
      <c r="R437" t="s">
        <v>995</v>
      </c>
      <c r="S437" t="s">
        <v>995</v>
      </c>
      <c r="T437" t="s">
        <v>995</v>
      </c>
      <c r="U437" t="s">
        <v>995</v>
      </c>
      <c r="V437" t="s">
        <v>995</v>
      </c>
      <c r="W437" t="s">
        <v>995</v>
      </c>
      <c r="X437" t="s">
        <v>995</v>
      </c>
      <c r="Y437" t="s">
        <v>995</v>
      </c>
      <c r="Z437" t="s">
        <v>995</v>
      </c>
      <c r="AA437" t="s">
        <v>995</v>
      </c>
      <c r="AB437" t="s">
        <v>995</v>
      </c>
      <c r="AC437" t="s">
        <v>995</v>
      </c>
      <c r="AD437" t="s">
        <v>995</v>
      </c>
      <c r="AE437" t="s">
        <v>995</v>
      </c>
      <c r="AF437" t="s">
        <v>995</v>
      </c>
      <c r="AG437" t="s">
        <v>995</v>
      </c>
      <c r="AH437" t="s">
        <v>995</v>
      </c>
      <c r="AI437" t="s">
        <v>995</v>
      </c>
      <c r="AJ437" t="s">
        <v>995</v>
      </c>
      <c r="AK437" t="s">
        <v>995</v>
      </c>
      <c r="AL437" t="s">
        <v>995</v>
      </c>
      <c r="AM437" t="s">
        <v>995</v>
      </c>
      <c r="AN437" t="s">
        <v>995</v>
      </c>
      <c r="AO437" t="s">
        <v>995</v>
      </c>
      <c r="AP437" t="s">
        <v>995</v>
      </c>
      <c r="AQ437" s="286" t="s">
        <v>855</v>
      </c>
      <c r="AR437" s="302"/>
      <c r="AS437" s="304"/>
      <c r="AU437"/>
    </row>
    <row r="438" spans="1:47" x14ac:dyDescent="0.3">
      <c r="A438" s="285">
        <v>111656</v>
      </c>
      <c r="B438" s="286" t="s">
        <v>61</v>
      </c>
      <c r="C438" t="s">
        <v>995</v>
      </c>
      <c r="D438" t="s">
        <v>995</v>
      </c>
      <c r="E438" t="s">
        <v>995</v>
      </c>
      <c r="F438" t="s">
        <v>995</v>
      </c>
      <c r="G438" t="s">
        <v>995</v>
      </c>
      <c r="H438" t="s">
        <v>995</v>
      </c>
      <c r="I438" t="s">
        <v>995</v>
      </c>
      <c r="J438" t="s">
        <v>995</v>
      </c>
      <c r="K438" t="s">
        <v>995</v>
      </c>
      <c r="L438" t="s">
        <v>995</v>
      </c>
      <c r="M438" t="s">
        <v>995</v>
      </c>
      <c r="N438" t="s">
        <v>995</v>
      </c>
      <c r="O438" t="s">
        <v>995</v>
      </c>
      <c r="P438" t="s">
        <v>995</v>
      </c>
      <c r="Q438" t="s">
        <v>995</v>
      </c>
      <c r="R438" t="s">
        <v>995</v>
      </c>
      <c r="S438" t="s">
        <v>995</v>
      </c>
      <c r="T438" t="s">
        <v>995</v>
      </c>
      <c r="U438" t="s">
        <v>995</v>
      </c>
      <c r="V438" t="s">
        <v>995</v>
      </c>
      <c r="W438" t="s">
        <v>995</v>
      </c>
      <c r="X438" t="s">
        <v>995</v>
      </c>
      <c r="Y438" t="s">
        <v>995</v>
      </c>
      <c r="Z438" t="s">
        <v>995</v>
      </c>
      <c r="AA438" t="s">
        <v>995</v>
      </c>
      <c r="AB438" t="s">
        <v>995</v>
      </c>
      <c r="AC438" t="s">
        <v>995</v>
      </c>
      <c r="AD438" t="s">
        <v>995</v>
      </c>
      <c r="AE438" t="s">
        <v>995</v>
      </c>
      <c r="AF438" t="s">
        <v>995</v>
      </c>
      <c r="AG438" t="s">
        <v>995</v>
      </c>
      <c r="AH438" t="s">
        <v>995</v>
      </c>
      <c r="AI438" t="s">
        <v>995</v>
      </c>
      <c r="AJ438" t="s">
        <v>995</v>
      </c>
      <c r="AK438" t="s">
        <v>995</v>
      </c>
      <c r="AL438" t="s">
        <v>995</v>
      </c>
      <c r="AM438" t="s">
        <v>995</v>
      </c>
      <c r="AN438" t="s">
        <v>995</v>
      </c>
      <c r="AO438" t="s">
        <v>995</v>
      </c>
      <c r="AP438" t="s">
        <v>995</v>
      </c>
      <c r="AQ438" s="286" t="s">
        <v>855</v>
      </c>
      <c r="AR438" s="302"/>
      <c r="AS438" s="304"/>
      <c r="AU438"/>
    </row>
    <row r="439" spans="1:47" x14ac:dyDescent="0.3">
      <c r="A439" s="285">
        <v>111672</v>
      </c>
      <c r="B439" s="286" t="s">
        <v>61</v>
      </c>
      <c r="C439" t="s">
        <v>995</v>
      </c>
      <c r="D439" t="s">
        <v>995</v>
      </c>
      <c r="E439" t="s">
        <v>995</v>
      </c>
      <c r="F439" t="s">
        <v>995</v>
      </c>
      <c r="G439" t="s">
        <v>995</v>
      </c>
      <c r="H439" t="s">
        <v>995</v>
      </c>
      <c r="I439" t="s">
        <v>995</v>
      </c>
      <c r="J439" t="s">
        <v>995</v>
      </c>
      <c r="K439" t="s">
        <v>995</v>
      </c>
      <c r="L439" t="s">
        <v>995</v>
      </c>
      <c r="M439" t="s">
        <v>995</v>
      </c>
      <c r="N439" t="s">
        <v>995</v>
      </c>
      <c r="O439" t="s">
        <v>995</v>
      </c>
      <c r="P439" t="s">
        <v>995</v>
      </c>
      <c r="Q439" t="s">
        <v>995</v>
      </c>
      <c r="R439" t="s">
        <v>995</v>
      </c>
      <c r="S439" t="s">
        <v>995</v>
      </c>
      <c r="T439" t="s">
        <v>995</v>
      </c>
      <c r="U439" t="s">
        <v>995</v>
      </c>
      <c r="V439" t="s">
        <v>995</v>
      </c>
      <c r="W439" t="s">
        <v>995</v>
      </c>
      <c r="X439" t="s">
        <v>995</v>
      </c>
      <c r="Y439" t="s">
        <v>995</v>
      </c>
      <c r="Z439" t="s">
        <v>995</v>
      </c>
      <c r="AA439" t="s">
        <v>995</v>
      </c>
      <c r="AB439" t="s">
        <v>995</v>
      </c>
      <c r="AC439" t="s">
        <v>995</v>
      </c>
      <c r="AD439" t="s">
        <v>995</v>
      </c>
      <c r="AE439" t="s">
        <v>995</v>
      </c>
      <c r="AF439" t="s">
        <v>995</v>
      </c>
      <c r="AG439" t="s">
        <v>995</v>
      </c>
      <c r="AH439" t="s">
        <v>995</v>
      </c>
      <c r="AI439" t="s">
        <v>995</v>
      </c>
      <c r="AJ439" t="s">
        <v>995</v>
      </c>
      <c r="AK439" t="s">
        <v>995</v>
      </c>
      <c r="AL439" t="s">
        <v>995</v>
      </c>
      <c r="AM439" t="s">
        <v>995</v>
      </c>
      <c r="AN439" t="s">
        <v>995</v>
      </c>
      <c r="AO439" t="s">
        <v>995</v>
      </c>
      <c r="AP439" t="s">
        <v>995</v>
      </c>
      <c r="AQ439" s="286" t="s">
        <v>855</v>
      </c>
      <c r="AR439" s="302"/>
      <c r="AS439" s="304"/>
      <c r="AU439"/>
    </row>
    <row r="440" spans="1:47" ht="21.6" x14ac:dyDescent="0.3">
      <c r="A440" s="285">
        <v>111676</v>
      </c>
      <c r="B440" s="286" t="s">
        <v>61</v>
      </c>
      <c r="C440" t="s">
        <v>995</v>
      </c>
      <c r="D440" t="s">
        <v>995</v>
      </c>
      <c r="E440" t="s">
        <v>995</v>
      </c>
      <c r="F440" t="s">
        <v>995</v>
      </c>
      <c r="G440" t="s">
        <v>995</v>
      </c>
      <c r="H440" t="s">
        <v>995</v>
      </c>
      <c r="I440" t="s">
        <v>995</v>
      </c>
      <c r="J440" t="s">
        <v>995</v>
      </c>
      <c r="K440" t="s">
        <v>995</v>
      </c>
      <c r="L440" t="s">
        <v>995</v>
      </c>
      <c r="M440" t="s">
        <v>995</v>
      </c>
      <c r="N440" t="s">
        <v>995</v>
      </c>
      <c r="O440" t="s">
        <v>995</v>
      </c>
      <c r="P440" t="s">
        <v>995</v>
      </c>
      <c r="Q440" t="s">
        <v>995</v>
      </c>
      <c r="R440" t="s">
        <v>995</v>
      </c>
      <c r="S440" t="s">
        <v>995</v>
      </c>
      <c r="T440" t="s">
        <v>995</v>
      </c>
      <c r="U440" t="s">
        <v>995</v>
      </c>
      <c r="V440" t="s">
        <v>995</v>
      </c>
      <c r="W440" t="s">
        <v>995</v>
      </c>
      <c r="X440" t="s">
        <v>995</v>
      </c>
      <c r="Y440" t="s">
        <v>995</v>
      </c>
      <c r="Z440" t="s">
        <v>995</v>
      </c>
      <c r="AA440" t="s">
        <v>995</v>
      </c>
      <c r="AB440" t="s">
        <v>995</v>
      </c>
      <c r="AC440" t="s">
        <v>995</v>
      </c>
      <c r="AD440" t="s">
        <v>995</v>
      </c>
      <c r="AE440" t="s">
        <v>995</v>
      </c>
      <c r="AF440" t="s">
        <v>995</v>
      </c>
      <c r="AG440" t="s">
        <v>995</v>
      </c>
      <c r="AH440" t="s">
        <v>995</v>
      </c>
      <c r="AI440" t="s">
        <v>995</v>
      </c>
      <c r="AJ440" t="s">
        <v>995</v>
      </c>
      <c r="AK440" t="s">
        <v>995</v>
      </c>
      <c r="AL440" t="s">
        <v>995</v>
      </c>
      <c r="AM440" t="s">
        <v>995</v>
      </c>
      <c r="AN440" t="s">
        <v>995</v>
      </c>
      <c r="AO440" t="s">
        <v>995</v>
      </c>
      <c r="AP440" t="s">
        <v>995</v>
      </c>
      <c r="AQ440" s="286" t="s">
        <v>855</v>
      </c>
      <c r="AR440" s="295"/>
      <c r="AS440" s="235"/>
    </row>
    <row r="441" spans="1:47" x14ac:dyDescent="0.3">
      <c r="A441" s="285">
        <v>111684</v>
      </c>
      <c r="B441" s="286" t="s">
        <v>540</v>
      </c>
      <c r="C441" t="s">
        <v>995</v>
      </c>
      <c r="D441" t="s">
        <v>995</v>
      </c>
      <c r="E441" t="s">
        <v>995</v>
      </c>
      <c r="F441" t="s">
        <v>995</v>
      </c>
      <c r="G441" t="s">
        <v>995</v>
      </c>
      <c r="H441" t="s">
        <v>995</v>
      </c>
      <c r="I441" t="s">
        <v>995</v>
      </c>
      <c r="J441" t="s">
        <v>995</v>
      </c>
      <c r="K441" t="s">
        <v>995</v>
      </c>
      <c r="L441" t="s">
        <v>995</v>
      </c>
      <c r="M441" t="s">
        <v>995</v>
      </c>
      <c r="N441" t="s">
        <v>995</v>
      </c>
      <c r="O441" t="s">
        <v>995</v>
      </c>
      <c r="P441" t="s">
        <v>995</v>
      </c>
      <c r="Q441" t="s">
        <v>995</v>
      </c>
      <c r="R441" t="s">
        <v>995</v>
      </c>
      <c r="S441" t="s">
        <v>995</v>
      </c>
      <c r="T441" t="s">
        <v>995</v>
      </c>
      <c r="U441" t="s">
        <v>995</v>
      </c>
      <c r="V441" t="s">
        <v>995</v>
      </c>
      <c r="W441" t="s">
        <v>995</v>
      </c>
      <c r="X441" t="s">
        <v>995</v>
      </c>
      <c r="Y441" t="s">
        <v>995</v>
      </c>
      <c r="Z441" t="s">
        <v>995</v>
      </c>
      <c r="AA441" t="s">
        <v>995</v>
      </c>
      <c r="AB441" t="s">
        <v>995</v>
      </c>
      <c r="AC441" t="s">
        <v>995</v>
      </c>
      <c r="AD441" t="s">
        <v>995</v>
      </c>
      <c r="AE441" t="s">
        <v>995</v>
      </c>
      <c r="AF441" t="s">
        <v>995</v>
      </c>
      <c r="AG441" t="s">
        <v>995</v>
      </c>
      <c r="AH441" t="s">
        <v>995</v>
      </c>
      <c r="AI441" t="s">
        <v>995</v>
      </c>
      <c r="AJ441" t="s">
        <v>995</v>
      </c>
      <c r="AK441" t="s">
        <v>995</v>
      </c>
      <c r="AL441" t="s">
        <v>995</v>
      </c>
      <c r="AM441" t="s">
        <v>995</v>
      </c>
      <c r="AN441" t="s">
        <v>995</v>
      </c>
      <c r="AO441" t="s">
        <v>995</v>
      </c>
      <c r="AP441" t="s">
        <v>995</v>
      </c>
      <c r="AQ441" s="286" t="s">
        <v>855</v>
      </c>
      <c r="AR441" s="302"/>
      <c r="AS441" s="304"/>
      <c r="AU441"/>
    </row>
    <row r="442" spans="1:47" ht="21.6" x14ac:dyDescent="0.3">
      <c r="A442" s="285">
        <v>111707</v>
      </c>
      <c r="B442" s="286" t="s">
        <v>61</v>
      </c>
      <c r="C442" t="s">
        <v>995</v>
      </c>
      <c r="D442" t="s">
        <v>995</v>
      </c>
      <c r="E442" t="s">
        <v>995</v>
      </c>
      <c r="F442" t="s">
        <v>995</v>
      </c>
      <c r="G442" t="s">
        <v>995</v>
      </c>
      <c r="H442" t="s">
        <v>995</v>
      </c>
      <c r="I442" t="s">
        <v>995</v>
      </c>
      <c r="J442" t="s">
        <v>995</v>
      </c>
      <c r="K442" t="s">
        <v>995</v>
      </c>
      <c r="L442" t="s">
        <v>995</v>
      </c>
      <c r="M442" t="s">
        <v>995</v>
      </c>
      <c r="N442" t="s">
        <v>995</v>
      </c>
      <c r="O442" t="s">
        <v>995</v>
      </c>
      <c r="P442" t="s">
        <v>995</v>
      </c>
      <c r="Q442" t="s">
        <v>995</v>
      </c>
      <c r="R442" t="s">
        <v>995</v>
      </c>
      <c r="S442" t="s">
        <v>224</v>
      </c>
      <c r="T442" t="s">
        <v>224</v>
      </c>
      <c r="U442" t="s">
        <v>224</v>
      </c>
      <c r="V442" t="s">
        <v>224</v>
      </c>
      <c r="W442" t="s">
        <v>224</v>
      </c>
      <c r="X442" t="s">
        <v>224</v>
      </c>
      <c r="Y442" t="s">
        <v>224</v>
      </c>
      <c r="Z442" t="s">
        <v>224</v>
      </c>
      <c r="AA442" t="s">
        <v>224</v>
      </c>
      <c r="AB442" t="s">
        <v>224</v>
      </c>
      <c r="AC442" t="s">
        <v>224</v>
      </c>
      <c r="AD442" t="s">
        <v>224</v>
      </c>
      <c r="AE442" t="s">
        <v>224</v>
      </c>
      <c r="AF442" t="s">
        <v>224</v>
      </c>
      <c r="AG442" t="s">
        <v>224</v>
      </c>
      <c r="AH442" t="s">
        <v>224</v>
      </c>
      <c r="AI442" t="s">
        <v>224</v>
      </c>
      <c r="AJ442" t="s">
        <v>224</v>
      </c>
      <c r="AK442" t="s">
        <v>224</v>
      </c>
      <c r="AL442" t="s">
        <v>224</v>
      </c>
      <c r="AM442" t="s">
        <v>224</v>
      </c>
      <c r="AN442" t="s">
        <v>226</v>
      </c>
      <c r="AO442" t="s">
        <v>226</v>
      </c>
      <c r="AP442" t="s">
        <v>226</v>
      </c>
      <c r="AQ442" s="286" t="s">
        <v>394</v>
      </c>
      <c r="AR442" s="295"/>
      <c r="AS442" s="235"/>
    </row>
    <row r="443" spans="1:47" x14ac:dyDescent="0.3">
      <c r="A443" s="285">
        <v>111721</v>
      </c>
      <c r="B443" s="286" t="s">
        <v>538</v>
      </c>
      <c r="C443" t="s">
        <v>995</v>
      </c>
      <c r="D443" t="s">
        <v>995</v>
      </c>
      <c r="E443" t="s">
        <v>995</v>
      </c>
      <c r="F443" t="s">
        <v>995</v>
      </c>
      <c r="G443" t="s">
        <v>995</v>
      </c>
      <c r="H443" t="s">
        <v>995</v>
      </c>
      <c r="I443" t="s">
        <v>995</v>
      </c>
      <c r="J443" t="s">
        <v>995</v>
      </c>
      <c r="K443" t="s">
        <v>995</v>
      </c>
      <c r="L443" t="s">
        <v>995</v>
      </c>
      <c r="M443" t="s">
        <v>995</v>
      </c>
      <c r="N443" t="s">
        <v>995</v>
      </c>
      <c r="O443" t="s">
        <v>995</v>
      </c>
      <c r="P443" t="s">
        <v>995</v>
      </c>
      <c r="Q443" t="s">
        <v>995</v>
      </c>
      <c r="R443" t="s">
        <v>995</v>
      </c>
      <c r="S443" t="s">
        <v>995</v>
      </c>
      <c r="T443" t="s">
        <v>995</v>
      </c>
      <c r="U443" t="s">
        <v>995</v>
      </c>
      <c r="V443" t="s">
        <v>995</v>
      </c>
      <c r="W443" t="s">
        <v>995</v>
      </c>
      <c r="X443" t="s">
        <v>995</v>
      </c>
      <c r="Y443" t="s">
        <v>995</v>
      </c>
      <c r="Z443" t="s">
        <v>995</v>
      </c>
      <c r="AA443" t="s">
        <v>995</v>
      </c>
      <c r="AB443" t="s">
        <v>995</v>
      </c>
      <c r="AC443" t="s">
        <v>995</v>
      </c>
      <c r="AD443" t="s">
        <v>995</v>
      </c>
      <c r="AE443" t="s">
        <v>995</v>
      </c>
      <c r="AF443" t="s">
        <v>995</v>
      </c>
      <c r="AG443" t="s">
        <v>995</v>
      </c>
      <c r="AH443" t="s">
        <v>995</v>
      </c>
      <c r="AI443" t="s">
        <v>995</v>
      </c>
      <c r="AJ443" t="s">
        <v>995</v>
      </c>
      <c r="AK443" t="s">
        <v>995</v>
      </c>
      <c r="AL443" t="s">
        <v>995</v>
      </c>
      <c r="AM443" t="s">
        <v>995</v>
      </c>
      <c r="AN443" t="s">
        <v>995</v>
      </c>
      <c r="AO443" t="s">
        <v>995</v>
      </c>
      <c r="AP443" t="s">
        <v>995</v>
      </c>
      <c r="AQ443" s="286" t="s">
        <v>855</v>
      </c>
      <c r="AR443" s="302"/>
      <c r="AS443" s="304"/>
      <c r="AU443"/>
    </row>
    <row r="444" spans="1:47" x14ac:dyDescent="0.3">
      <c r="A444" s="285">
        <v>111763</v>
      </c>
      <c r="B444" s="286" t="s">
        <v>61</v>
      </c>
      <c r="C444" t="s">
        <v>995</v>
      </c>
      <c r="D444" t="s">
        <v>995</v>
      </c>
      <c r="E444" t="s">
        <v>995</v>
      </c>
      <c r="F444" t="s">
        <v>995</v>
      </c>
      <c r="G444" t="s">
        <v>995</v>
      </c>
      <c r="H444" t="s">
        <v>995</v>
      </c>
      <c r="I444" t="s">
        <v>995</v>
      </c>
      <c r="J444" t="s">
        <v>995</v>
      </c>
      <c r="K444" t="s">
        <v>995</v>
      </c>
      <c r="L444" t="s">
        <v>995</v>
      </c>
      <c r="M444" t="s">
        <v>995</v>
      </c>
      <c r="N444" t="s">
        <v>995</v>
      </c>
      <c r="O444" t="s">
        <v>995</v>
      </c>
      <c r="P444" t="s">
        <v>995</v>
      </c>
      <c r="Q444" t="s">
        <v>995</v>
      </c>
      <c r="R444" t="s">
        <v>995</v>
      </c>
      <c r="S444" t="s">
        <v>995</v>
      </c>
      <c r="T444" t="s">
        <v>995</v>
      </c>
      <c r="U444" t="s">
        <v>995</v>
      </c>
      <c r="V444" t="s">
        <v>995</v>
      </c>
      <c r="W444" t="s">
        <v>995</v>
      </c>
      <c r="X444" t="s">
        <v>995</v>
      </c>
      <c r="Y444" t="s">
        <v>995</v>
      </c>
      <c r="Z444" t="s">
        <v>995</v>
      </c>
      <c r="AA444" t="s">
        <v>995</v>
      </c>
      <c r="AB444" t="s">
        <v>995</v>
      </c>
      <c r="AC444" t="s">
        <v>995</v>
      </c>
      <c r="AD444" t="s">
        <v>995</v>
      </c>
      <c r="AE444" t="s">
        <v>995</v>
      </c>
      <c r="AF444" t="s">
        <v>995</v>
      </c>
      <c r="AG444" t="s">
        <v>995</v>
      </c>
      <c r="AH444" t="s">
        <v>995</v>
      </c>
      <c r="AI444" t="s">
        <v>995</v>
      </c>
      <c r="AJ444" t="s">
        <v>995</v>
      </c>
      <c r="AK444" t="s">
        <v>995</v>
      </c>
      <c r="AL444" t="s">
        <v>995</v>
      </c>
      <c r="AM444" t="s">
        <v>995</v>
      </c>
      <c r="AN444" t="s">
        <v>995</v>
      </c>
      <c r="AO444" t="s">
        <v>995</v>
      </c>
      <c r="AP444" t="s">
        <v>995</v>
      </c>
      <c r="AQ444" s="286" t="s">
        <v>855</v>
      </c>
      <c r="AR444" s="302"/>
      <c r="AS444" s="304"/>
      <c r="AU444"/>
    </row>
    <row r="445" spans="1:47" x14ac:dyDescent="0.3">
      <c r="A445" s="285">
        <v>111841</v>
      </c>
      <c r="B445" s="286" t="s">
        <v>538</v>
      </c>
      <c r="C445" t="s">
        <v>995</v>
      </c>
      <c r="D445" t="s">
        <v>995</v>
      </c>
      <c r="E445" t="s">
        <v>995</v>
      </c>
      <c r="F445" t="s">
        <v>995</v>
      </c>
      <c r="G445" t="s">
        <v>995</v>
      </c>
      <c r="H445" t="s">
        <v>995</v>
      </c>
      <c r="I445" t="s">
        <v>995</v>
      </c>
      <c r="J445" t="s">
        <v>995</v>
      </c>
      <c r="K445" t="s">
        <v>995</v>
      </c>
      <c r="L445" t="s">
        <v>995</v>
      </c>
      <c r="M445" t="s">
        <v>995</v>
      </c>
      <c r="N445" t="s">
        <v>995</v>
      </c>
      <c r="O445" t="s">
        <v>995</v>
      </c>
      <c r="P445" t="s">
        <v>995</v>
      </c>
      <c r="Q445" t="s">
        <v>995</v>
      </c>
      <c r="R445" t="s">
        <v>995</v>
      </c>
      <c r="S445" t="s">
        <v>995</v>
      </c>
      <c r="T445" t="s">
        <v>995</v>
      </c>
      <c r="U445" t="s">
        <v>995</v>
      </c>
      <c r="V445" t="s">
        <v>995</v>
      </c>
      <c r="W445" t="s">
        <v>995</v>
      </c>
      <c r="X445" t="s">
        <v>995</v>
      </c>
      <c r="Y445" t="s">
        <v>995</v>
      </c>
      <c r="Z445" t="s">
        <v>995</v>
      </c>
      <c r="AA445" t="s">
        <v>995</v>
      </c>
      <c r="AB445" t="s">
        <v>995</v>
      </c>
      <c r="AC445" t="s">
        <v>995</v>
      </c>
      <c r="AD445" t="s">
        <v>995</v>
      </c>
      <c r="AE445" t="s">
        <v>995</v>
      </c>
      <c r="AF445" t="s">
        <v>995</v>
      </c>
      <c r="AG445" t="s">
        <v>995</v>
      </c>
      <c r="AH445" t="s">
        <v>995</v>
      </c>
      <c r="AI445" t="s">
        <v>995</v>
      </c>
      <c r="AJ445" t="s">
        <v>995</v>
      </c>
      <c r="AK445" t="s">
        <v>995</v>
      </c>
      <c r="AL445" t="s">
        <v>995</v>
      </c>
      <c r="AM445" t="s">
        <v>995</v>
      </c>
      <c r="AN445" t="s">
        <v>995</v>
      </c>
      <c r="AO445" t="s">
        <v>995</v>
      </c>
      <c r="AP445" t="s">
        <v>995</v>
      </c>
      <c r="AQ445" s="286" t="s">
        <v>855</v>
      </c>
      <c r="AR445" s="302"/>
      <c r="AS445" s="304"/>
      <c r="AU445"/>
    </row>
    <row r="446" spans="1:47" x14ac:dyDescent="0.3">
      <c r="A446" s="285">
        <v>111850</v>
      </c>
      <c r="B446" s="286" t="s">
        <v>538</v>
      </c>
      <c r="C446" t="s">
        <v>995</v>
      </c>
      <c r="D446" t="s">
        <v>995</v>
      </c>
      <c r="E446" t="s">
        <v>995</v>
      </c>
      <c r="F446" t="s">
        <v>995</v>
      </c>
      <c r="G446" t="s">
        <v>995</v>
      </c>
      <c r="H446" t="s">
        <v>995</v>
      </c>
      <c r="I446" t="s">
        <v>995</v>
      </c>
      <c r="J446" t="s">
        <v>995</v>
      </c>
      <c r="K446" t="s">
        <v>995</v>
      </c>
      <c r="L446" t="s">
        <v>995</v>
      </c>
      <c r="M446" t="s">
        <v>995</v>
      </c>
      <c r="N446" t="s">
        <v>995</v>
      </c>
      <c r="O446" t="s">
        <v>995</v>
      </c>
      <c r="P446" t="s">
        <v>995</v>
      </c>
      <c r="Q446" t="s">
        <v>995</v>
      </c>
      <c r="R446" t="s">
        <v>995</v>
      </c>
      <c r="S446" t="s">
        <v>995</v>
      </c>
      <c r="T446" t="s">
        <v>995</v>
      </c>
      <c r="U446" t="s">
        <v>995</v>
      </c>
      <c r="V446" t="s">
        <v>995</v>
      </c>
      <c r="W446" t="s">
        <v>995</v>
      </c>
      <c r="X446" t="s">
        <v>995</v>
      </c>
      <c r="Y446" t="s">
        <v>995</v>
      </c>
      <c r="Z446" t="s">
        <v>995</v>
      </c>
      <c r="AA446" t="s">
        <v>995</v>
      </c>
      <c r="AB446" t="s">
        <v>995</v>
      </c>
      <c r="AC446" t="s">
        <v>995</v>
      </c>
      <c r="AD446" t="s">
        <v>995</v>
      </c>
      <c r="AE446" t="s">
        <v>995</v>
      </c>
      <c r="AF446" t="s">
        <v>995</v>
      </c>
      <c r="AG446" t="s">
        <v>995</v>
      </c>
      <c r="AH446" t="s">
        <v>995</v>
      </c>
      <c r="AI446" t="s">
        <v>995</v>
      </c>
      <c r="AJ446" t="s">
        <v>995</v>
      </c>
      <c r="AK446" t="s">
        <v>995</v>
      </c>
      <c r="AL446" t="s">
        <v>995</v>
      </c>
      <c r="AM446" t="s">
        <v>995</v>
      </c>
      <c r="AN446" t="s">
        <v>995</v>
      </c>
      <c r="AO446" t="s">
        <v>995</v>
      </c>
      <c r="AP446" t="s">
        <v>995</v>
      </c>
      <c r="AQ446" s="286" t="s">
        <v>855</v>
      </c>
      <c r="AR446" s="302"/>
      <c r="AS446" s="304"/>
      <c r="AU446"/>
    </row>
    <row r="447" spans="1:47" x14ac:dyDescent="0.3">
      <c r="A447" s="285">
        <v>111866</v>
      </c>
      <c r="B447" s="286" t="s">
        <v>61</v>
      </c>
      <c r="C447" t="s">
        <v>995</v>
      </c>
      <c r="D447" t="s">
        <v>995</v>
      </c>
      <c r="E447" t="s">
        <v>995</v>
      </c>
      <c r="F447" t="s">
        <v>995</v>
      </c>
      <c r="G447" t="s">
        <v>995</v>
      </c>
      <c r="H447" t="s">
        <v>995</v>
      </c>
      <c r="I447" t="s">
        <v>995</v>
      </c>
      <c r="J447" t="s">
        <v>995</v>
      </c>
      <c r="K447" t="s">
        <v>995</v>
      </c>
      <c r="L447" t="s">
        <v>995</v>
      </c>
      <c r="M447" t="s">
        <v>995</v>
      </c>
      <c r="N447" t="s">
        <v>995</v>
      </c>
      <c r="O447" t="s">
        <v>995</v>
      </c>
      <c r="P447" t="s">
        <v>995</v>
      </c>
      <c r="Q447" t="s">
        <v>995</v>
      </c>
      <c r="R447" t="s">
        <v>995</v>
      </c>
      <c r="S447" t="s">
        <v>995</v>
      </c>
      <c r="T447" t="s">
        <v>995</v>
      </c>
      <c r="U447" t="s">
        <v>995</v>
      </c>
      <c r="V447" t="s">
        <v>995</v>
      </c>
      <c r="W447" t="s">
        <v>995</v>
      </c>
      <c r="X447" t="s">
        <v>995</v>
      </c>
      <c r="Y447" t="s">
        <v>995</v>
      </c>
      <c r="Z447" t="s">
        <v>995</v>
      </c>
      <c r="AA447" t="s">
        <v>995</v>
      </c>
      <c r="AB447" t="s">
        <v>995</v>
      </c>
      <c r="AC447" t="s">
        <v>995</v>
      </c>
      <c r="AD447" t="s">
        <v>995</v>
      </c>
      <c r="AE447" t="s">
        <v>995</v>
      </c>
      <c r="AF447" t="s">
        <v>995</v>
      </c>
      <c r="AG447" t="s">
        <v>995</v>
      </c>
      <c r="AH447" t="s">
        <v>995</v>
      </c>
      <c r="AI447" t="s">
        <v>995</v>
      </c>
      <c r="AJ447" t="s">
        <v>995</v>
      </c>
      <c r="AK447" t="s">
        <v>995</v>
      </c>
      <c r="AL447" t="s">
        <v>995</v>
      </c>
      <c r="AM447" t="s">
        <v>995</v>
      </c>
      <c r="AN447" t="s">
        <v>995</v>
      </c>
      <c r="AO447" t="s">
        <v>995</v>
      </c>
      <c r="AP447" t="s">
        <v>995</v>
      </c>
      <c r="AQ447" s="286" t="s">
        <v>855</v>
      </c>
      <c r="AR447" s="302"/>
      <c r="AS447" s="304"/>
      <c r="AU447"/>
    </row>
    <row r="448" spans="1:47" ht="21.6" x14ac:dyDescent="0.3">
      <c r="A448" s="285">
        <v>111873</v>
      </c>
      <c r="B448" s="286" t="s">
        <v>8979</v>
      </c>
      <c r="C448" t="s">
        <v>995</v>
      </c>
      <c r="D448" t="s">
        <v>995</v>
      </c>
      <c r="E448" t="s">
        <v>995</v>
      </c>
      <c r="F448" t="s">
        <v>995</v>
      </c>
      <c r="G448" t="s">
        <v>995</v>
      </c>
      <c r="H448" t="s">
        <v>995</v>
      </c>
      <c r="I448" t="s">
        <v>995</v>
      </c>
      <c r="J448" t="s">
        <v>995</v>
      </c>
      <c r="K448" t="s">
        <v>995</v>
      </c>
      <c r="L448" t="s">
        <v>995</v>
      </c>
      <c r="M448" t="s">
        <v>995</v>
      </c>
      <c r="N448" t="s">
        <v>995</v>
      </c>
      <c r="O448" t="s">
        <v>995</v>
      </c>
      <c r="P448" t="s">
        <v>995</v>
      </c>
      <c r="Q448" t="s">
        <v>995</v>
      </c>
      <c r="R448" t="s">
        <v>995</v>
      </c>
      <c r="S448" t="s">
        <v>995</v>
      </c>
      <c r="T448" t="s">
        <v>995</v>
      </c>
      <c r="U448" t="s">
        <v>995</v>
      </c>
      <c r="V448" t="s">
        <v>995</v>
      </c>
      <c r="W448" t="s">
        <v>995</v>
      </c>
      <c r="X448" t="s">
        <v>995</v>
      </c>
      <c r="Y448" t="s">
        <v>995</v>
      </c>
      <c r="Z448" t="s">
        <v>995</v>
      </c>
      <c r="AA448" t="s">
        <v>995</v>
      </c>
      <c r="AB448" t="s">
        <v>995</v>
      </c>
      <c r="AC448" t="s">
        <v>995</v>
      </c>
      <c r="AD448" t="s">
        <v>995</v>
      </c>
      <c r="AE448" t="s">
        <v>995</v>
      </c>
      <c r="AF448" t="s">
        <v>995</v>
      </c>
      <c r="AG448" t="s">
        <v>995</v>
      </c>
      <c r="AH448" t="s">
        <v>995</v>
      </c>
      <c r="AI448" t="s">
        <v>995</v>
      </c>
      <c r="AJ448" t="s">
        <v>995</v>
      </c>
      <c r="AK448" t="s">
        <v>995</v>
      </c>
      <c r="AL448" t="s">
        <v>995</v>
      </c>
      <c r="AM448" t="s">
        <v>995</v>
      </c>
      <c r="AN448" t="s">
        <v>995</v>
      </c>
      <c r="AO448" t="s">
        <v>995</v>
      </c>
      <c r="AP448" t="s">
        <v>995</v>
      </c>
      <c r="AQ448" s="286" t="s">
        <v>855</v>
      </c>
      <c r="AR448" s="295"/>
      <c r="AS448" s="235"/>
    </row>
    <row r="449" spans="1:47" x14ac:dyDescent="0.3">
      <c r="A449" s="285">
        <v>111937</v>
      </c>
      <c r="B449" s="286" t="s">
        <v>61</v>
      </c>
      <c r="C449" t="s">
        <v>995</v>
      </c>
      <c r="D449" t="s">
        <v>995</v>
      </c>
      <c r="E449" t="s">
        <v>995</v>
      </c>
      <c r="F449" t="s">
        <v>995</v>
      </c>
      <c r="G449" t="s">
        <v>995</v>
      </c>
      <c r="H449" t="s">
        <v>995</v>
      </c>
      <c r="I449" t="s">
        <v>995</v>
      </c>
      <c r="J449" t="s">
        <v>995</v>
      </c>
      <c r="K449" t="s">
        <v>995</v>
      </c>
      <c r="L449" t="s">
        <v>995</v>
      </c>
      <c r="M449" t="s">
        <v>995</v>
      </c>
      <c r="N449" t="s">
        <v>995</v>
      </c>
      <c r="O449" t="s">
        <v>995</v>
      </c>
      <c r="P449" t="s">
        <v>995</v>
      </c>
      <c r="Q449" t="s">
        <v>995</v>
      </c>
      <c r="R449" t="s">
        <v>995</v>
      </c>
      <c r="S449" t="s">
        <v>995</v>
      </c>
      <c r="T449" t="s">
        <v>995</v>
      </c>
      <c r="U449" t="s">
        <v>995</v>
      </c>
      <c r="V449" t="s">
        <v>995</v>
      </c>
      <c r="W449" t="s">
        <v>995</v>
      </c>
      <c r="X449" t="s">
        <v>995</v>
      </c>
      <c r="Y449" t="s">
        <v>995</v>
      </c>
      <c r="Z449" t="s">
        <v>995</v>
      </c>
      <c r="AA449" t="s">
        <v>995</v>
      </c>
      <c r="AB449" t="s">
        <v>995</v>
      </c>
      <c r="AC449" t="s">
        <v>995</v>
      </c>
      <c r="AD449" t="s">
        <v>995</v>
      </c>
      <c r="AE449" t="s">
        <v>995</v>
      </c>
      <c r="AF449" t="s">
        <v>995</v>
      </c>
      <c r="AG449" t="s">
        <v>995</v>
      </c>
      <c r="AH449" t="s">
        <v>995</v>
      </c>
      <c r="AI449" t="s">
        <v>995</v>
      </c>
      <c r="AJ449" t="s">
        <v>995</v>
      </c>
      <c r="AK449" t="s">
        <v>995</v>
      </c>
      <c r="AL449" t="s">
        <v>995</v>
      </c>
      <c r="AM449" t="s">
        <v>995</v>
      </c>
      <c r="AN449" t="s">
        <v>995</v>
      </c>
      <c r="AO449" t="s">
        <v>995</v>
      </c>
      <c r="AP449" t="s">
        <v>995</v>
      </c>
      <c r="AQ449" s="286" t="s">
        <v>855</v>
      </c>
      <c r="AR449" s="302"/>
      <c r="AS449" s="304"/>
      <c r="AU449"/>
    </row>
    <row r="450" spans="1:47" ht="21.6" x14ac:dyDescent="0.3">
      <c r="A450" s="285">
        <v>111949</v>
      </c>
      <c r="B450" s="286" t="s">
        <v>61</v>
      </c>
      <c r="C450" t="s">
        <v>225</v>
      </c>
      <c r="D450" t="s">
        <v>225</v>
      </c>
      <c r="E450" t="s">
        <v>225</v>
      </c>
      <c r="F450" t="s">
        <v>225</v>
      </c>
      <c r="G450" t="s">
        <v>225</v>
      </c>
      <c r="H450" t="s">
        <v>224</v>
      </c>
      <c r="I450" t="s">
        <v>225</v>
      </c>
      <c r="J450" t="s">
        <v>225</v>
      </c>
      <c r="K450" t="s">
        <v>225</v>
      </c>
      <c r="L450" t="s">
        <v>224</v>
      </c>
      <c r="M450" t="s">
        <v>225</v>
      </c>
      <c r="N450" t="s">
        <v>225</v>
      </c>
      <c r="O450" t="s">
        <v>225</v>
      </c>
      <c r="P450" t="s">
        <v>225</v>
      </c>
      <c r="Q450" t="s">
        <v>225</v>
      </c>
      <c r="R450" t="s">
        <v>225</v>
      </c>
      <c r="S450" t="s">
        <v>225</v>
      </c>
      <c r="T450" t="s">
        <v>225</v>
      </c>
      <c r="U450" t="s">
        <v>225</v>
      </c>
      <c r="V450" t="s">
        <v>225</v>
      </c>
      <c r="W450" t="s">
        <v>226</v>
      </c>
      <c r="X450" t="s">
        <v>224</v>
      </c>
      <c r="Y450" t="s">
        <v>224</v>
      </c>
      <c r="Z450" t="s">
        <v>224</v>
      </c>
      <c r="AA450" t="s">
        <v>226</v>
      </c>
      <c r="AB450" t="s">
        <v>224</v>
      </c>
      <c r="AC450" t="s">
        <v>225</v>
      </c>
      <c r="AD450" t="s">
        <v>226</v>
      </c>
      <c r="AE450" t="s">
        <v>226</v>
      </c>
      <c r="AF450" t="s">
        <v>226</v>
      </c>
      <c r="AG450" t="s">
        <v>226</v>
      </c>
      <c r="AH450" t="s">
        <v>225</v>
      </c>
      <c r="AI450" t="s">
        <v>225</v>
      </c>
      <c r="AJ450" t="s">
        <v>226</v>
      </c>
      <c r="AK450" t="s">
        <v>225</v>
      </c>
      <c r="AL450" t="s">
        <v>225</v>
      </c>
      <c r="AM450" t="s">
        <v>225</v>
      </c>
      <c r="AN450" t="s">
        <v>225</v>
      </c>
      <c r="AO450" t="s">
        <v>225</v>
      </c>
      <c r="AP450" t="s">
        <v>225</v>
      </c>
      <c r="AQ450" s="286" t="s">
        <v>394</v>
      </c>
      <c r="AR450" s="295"/>
      <c r="AS450" s="235"/>
    </row>
    <row r="451" spans="1:47" ht="21.6" x14ac:dyDescent="0.3">
      <c r="A451" s="285">
        <v>111968</v>
      </c>
      <c r="B451" s="286" t="s">
        <v>61</v>
      </c>
      <c r="C451" t="s">
        <v>995</v>
      </c>
      <c r="D451" t="s">
        <v>995</v>
      </c>
      <c r="E451" t="s">
        <v>995</v>
      </c>
      <c r="F451" t="s">
        <v>995</v>
      </c>
      <c r="G451" t="s">
        <v>995</v>
      </c>
      <c r="H451" t="s">
        <v>995</v>
      </c>
      <c r="I451" t="s">
        <v>995</v>
      </c>
      <c r="J451" t="s">
        <v>995</v>
      </c>
      <c r="K451" t="s">
        <v>995</v>
      </c>
      <c r="L451" t="s">
        <v>995</v>
      </c>
      <c r="M451" t="s">
        <v>995</v>
      </c>
      <c r="N451" t="s">
        <v>995</v>
      </c>
      <c r="O451" t="s">
        <v>995</v>
      </c>
      <c r="P451" t="s">
        <v>995</v>
      </c>
      <c r="Q451" t="s">
        <v>995</v>
      </c>
      <c r="R451" t="s">
        <v>995</v>
      </c>
      <c r="S451" t="s">
        <v>995</v>
      </c>
      <c r="T451" t="s">
        <v>995</v>
      </c>
      <c r="U451" t="s">
        <v>995</v>
      </c>
      <c r="V451" t="s">
        <v>995</v>
      </c>
      <c r="W451" t="s">
        <v>995</v>
      </c>
      <c r="X451" t="s">
        <v>995</v>
      </c>
      <c r="Y451" t="s">
        <v>995</v>
      </c>
      <c r="Z451" t="s">
        <v>995</v>
      </c>
      <c r="AA451" t="s">
        <v>995</v>
      </c>
      <c r="AB451" t="s">
        <v>995</v>
      </c>
      <c r="AC451" t="s">
        <v>995</v>
      </c>
      <c r="AD451" t="s">
        <v>995</v>
      </c>
      <c r="AE451" t="s">
        <v>995</v>
      </c>
      <c r="AF451" t="s">
        <v>995</v>
      </c>
      <c r="AG451" t="s">
        <v>995</v>
      </c>
      <c r="AH451" t="s">
        <v>995</v>
      </c>
      <c r="AI451" t="s">
        <v>995</v>
      </c>
      <c r="AJ451" t="s">
        <v>995</v>
      </c>
      <c r="AK451" t="s">
        <v>995</v>
      </c>
      <c r="AL451" t="s">
        <v>995</v>
      </c>
      <c r="AM451" t="s">
        <v>995</v>
      </c>
      <c r="AN451" t="s">
        <v>995</v>
      </c>
      <c r="AO451" t="s">
        <v>995</v>
      </c>
      <c r="AP451" t="s">
        <v>995</v>
      </c>
      <c r="AQ451" s="286" t="s">
        <v>855</v>
      </c>
      <c r="AR451" s="295"/>
      <c r="AS451" s="235"/>
    </row>
    <row r="452" spans="1:47" x14ac:dyDescent="0.3">
      <c r="A452" s="285">
        <v>111991</v>
      </c>
      <c r="B452" s="286" t="s">
        <v>61</v>
      </c>
      <c r="C452" t="s">
        <v>995</v>
      </c>
      <c r="D452" t="s">
        <v>995</v>
      </c>
      <c r="E452" t="s">
        <v>995</v>
      </c>
      <c r="F452" t="s">
        <v>995</v>
      </c>
      <c r="G452" t="s">
        <v>995</v>
      </c>
      <c r="H452" t="s">
        <v>995</v>
      </c>
      <c r="I452" t="s">
        <v>995</v>
      </c>
      <c r="J452" t="s">
        <v>995</v>
      </c>
      <c r="K452" t="s">
        <v>995</v>
      </c>
      <c r="L452" t="s">
        <v>995</v>
      </c>
      <c r="M452" t="s">
        <v>995</v>
      </c>
      <c r="N452" t="s">
        <v>995</v>
      </c>
      <c r="O452" t="s">
        <v>995</v>
      </c>
      <c r="P452" t="s">
        <v>995</v>
      </c>
      <c r="Q452" t="s">
        <v>995</v>
      </c>
      <c r="R452" t="s">
        <v>995</v>
      </c>
      <c r="S452" t="s">
        <v>995</v>
      </c>
      <c r="T452" t="s">
        <v>995</v>
      </c>
      <c r="U452" t="s">
        <v>995</v>
      </c>
      <c r="V452" t="s">
        <v>995</v>
      </c>
      <c r="W452" t="s">
        <v>995</v>
      </c>
      <c r="X452" t="s">
        <v>995</v>
      </c>
      <c r="Y452" t="s">
        <v>995</v>
      </c>
      <c r="Z452" t="s">
        <v>995</v>
      </c>
      <c r="AA452" t="s">
        <v>995</v>
      </c>
      <c r="AB452" t="s">
        <v>995</v>
      </c>
      <c r="AC452" t="s">
        <v>995</v>
      </c>
      <c r="AD452" t="s">
        <v>995</v>
      </c>
      <c r="AE452" t="s">
        <v>995</v>
      </c>
      <c r="AF452" t="s">
        <v>995</v>
      </c>
      <c r="AG452" t="s">
        <v>995</v>
      </c>
      <c r="AH452" t="s">
        <v>995</v>
      </c>
      <c r="AI452" t="s">
        <v>995</v>
      </c>
      <c r="AJ452" t="s">
        <v>995</v>
      </c>
      <c r="AK452" t="s">
        <v>995</v>
      </c>
      <c r="AL452" t="s">
        <v>995</v>
      </c>
      <c r="AM452" t="s">
        <v>995</v>
      </c>
      <c r="AN452" t="s">
        <v>995</v>
      </c>
      <c r="AO452" t="s">
        <v>995</v>
      </c>
      <c r="AP452" t="s">
        <v>995</v>
      </c>
      <c r="AQ452" s="286" t="s">
        <v>855</v>
      </c>
      <c r="AR452" s="302"/>
      <c r="AS452" s="304"/>
      <c r="AU452"/>
    </row>
    <row r="453" spans="1:47" x14ac:dyDescent="0.3">
      <c r="A453" s="285">
        <v>112043</v>
      </c>
      <c r="B453" s="286" t="s">
        <v>61</v>
      </c>
      <c r="C453" t="s">
        <v>995</v>
      </c>
      <c r="D453" t="s">
        <v>995</v>
      </c>
      <c r="E453" t="s">
        <v>995</v>
      </c>
      <c r="F453" t="s">
        <v>995</v>
      </c>
      <c r="G453" t="s">
        <v>995</v>
      </c>
      <c r="H453" t="s">
        <v>995</v>
      </c>
      <c r="I453" t="s">
        <v>995</v>
      </c>
      <c r="J453" t="s">
        <v>995</v>
      </c>
      <c r="K453" t="s">
        <v>995</v>
      </c>
      <c r="L453" t="s">
        <v>995</v>
      </c>
      <c r="M453" t="s">
        <v>995</v>
      </c>
      <c r="N453" t="s">
        <v>995</v>
      </c>
      <c r="O453" t="s">
        <v>995</v>
      </c>
      <c r="P453" t="s">
        <v>995</v>
      </c>
      <c r="Q453" t="s">
        <v>995</v>
      </c>
      <c r="R453" t="s">
        <v>995</v>
      </c>
      <c r="S453" t="s">
        <v>995</v>
      </c>
      <c r="T453" t="s">
        <v>995</v>
      </c>
      <c r="U453" t="s">
        <v>995</v>
      </c>
      <c r="V453" t="s">
        <v>995</v>
      </c>
      <c r="W453" t="s">
        <v>995</v>
      </c>
      <c r="X453" t="s">
        <v>995</v>
      </c>
      <c r="Y453" t="s">
        <v>995</v>
      </c>
      <c r="Z453" t="s">
        <v>995</v>
      </c>
      <c r="AA453" t="s">
        <v>995</v>
      </c>
      <c r="AB453" t="s">
        <v>995</v>
      </c>
      <c r="AC453" t="s">
        <v>995</v>
      </c>
      <c r="AD453" t="s">
        <v>995</v>
      </c>
      <c r="AE453" t="s">
        <v>995</v>
      </c>
      <c r="AF453" t="s">
        <v>995</v>
      </c>
      <c r="AG453" t="s">
        <v>995</v>
      </c>
      <c r="AH453" t="s">
        <v>995</v>
      </c>
      <c r="AI453" t="s">
        <v>995</v>
      </c>
      <c r="AJ453" t="s">
        <v>995</v>
      </c>
      <c r="AK453" t="s">
        <v>995</v>
      </c>
      <c r="AL453" t="s">
        <v>995</v>
      </c>
      <c r="AM453" t="s">
        <v>995</v>
      </c>
      <c r="AN453" t="s">
        <v>995</v>
      </c>
      <c r="AO453" t="s">
        <v>995</v>
      </c>
      <c r="AP453" t="s">
        <v>995</v>
      </c>
      <c r="AQ453" s="286" t="s">
        <v>855</v>
      </c>
      <c r="AR453" s="302"/>
      <c r="AS453" s="304"/>
      <c r="AU453"/>
    </row>
    <row r="454" spans="1:47" x14ac:dyDescent="0.3">
      <c r="A454" s="285">
        <v>112046</v>
      </c>
      <c r="B454" s="286" t="s">
        <v>61</v>
      </c>
      <c r="C454" t="s">
        <v>995</v>
      </c>
      <c r="D454" t="s">
        <v>995</v>
      </c>
      <c r="E454" t="s">
        <v>995</v>
      </c>
      <c r="F454" t="s">
        <v>995</v>
      </c>
      <c r="G454" t="s">
        <v>995</v>
      </c>
      <c r="H454" t="s">
        <v>995</v>
      </c>
      <c r="I454" t="s">
        <v>995</v>
      </c>
      <c r="J454" t="s">
        <v>995</v>
      </c>
      <c r="K454" t="s">
        <v>995</v>
      </c>
      <c r="L454" t="s">
        <v>995</v>
      </c>
      <c r="M454" t="s">
        <v>995</v>
      </c>
      <c r="N454" t="s">
        <v>995</v>
      </c>
      <c r="O454" t="s">
        <v>995</v>
      </c>
      <c r="P454" t="s">
        <v>995</v>
      </c>
      <c r="Q454" t="s">
        <v>995</v>
      </c>
      <c r="R454" t="s">
        <v>995</v>
      </c>
      <c r="S454" t="s">
        <v>995</v>
      </c>
      <c r="T454" t="s">
        <v>995</v>
      </c>
      <c r="U454" t="s">
        <v>995</v>
      </c>
      <c r="V454" t="s">
        <v>995</v>
      </c>
      <c r="W454" t="s">
        <v>995</v>
      </c>
      <c r="X454" t="s">
        <v>995</v>
      </c>
      <c r="Y454" t="s">
        <v>995</v>
      </c>
      <c r="Z454" t="s">
        <v>995</v>
      </c>
      <c r="AA454" t="s">
        <v>995</v>
      </c>
      <c r="AB454" t="s">
        <v>995</v>
      </c>
      <c r="AC454" t="s">
        <v>995</v>
      </c>
      <c r="AD454" t="s">
        <v>995</v>
      </c>
      <c r="AE454" t="s">
        <v>995</v>
      </c>
      <c r="AF454" t="s">
        <v>995</v>
      </c>
      <c r="AG454" t="s">
        <v>995</v>
      </c>
      <c r="AH454" t="s">
        <v>995</v>
      </c>
      <c r="AI454" t="s">
        <v>995</v>
      </c>
      <c r="AJ454" t="s">
        <v>995</v>
      </c>
      <c r="AK454" t="s">
        <v>995</v>
      </c>
      <c r="AL454" t="s">
        <v>995</v>
      </c>
      <c r="AM454" t="s">
        <v>995</v>
      </c>
      <c r="AN454" t="s">
        <v>995</v>
      </c>
      <c r="AO454" t="s">
        <v>995</v>
      </c>
      <c r="AP454" t="s">
        <v>995</v>
      </c>
      <c r="AQ454" s="286" t="s">
        <v>855</v>
      </c>
      <c r="AR454" s="302"/>
      <c r="AS454" s="304"/>
      <c r="AU454"/>
    </row>
    <row r="455" spans="1:47" x14ac:dyDescent="0.3">
      <c r="A455" s="285">
        <v>112092</v>
      </c>
      <c r="B455" s="286" t="s">
        <v>538</v>
      </c>
      <c r="C455">
        <v>0</v>
      </c>
      <c r="D455">
        <v>0</v>
      </c>
      <c r="E455">
        <v>0</v>
      </c>
      <c r="F455">
        <v>0</v>
      </c>
      <c r="G455">
        <v>0</v>
      </c>
      <c r="H455">
        <v>0</v>
      </c>
      <c r="I455">
        <v>0</v>
      </c>
      <c r="J455">
        <v>0</v>
      </c>
      <c r="K455">
        <v>0</v>
      </c>
      <c r="L455">
        <v>0</v>
      </c>
      <c r="M455">
        <v>0</v>
      </c>
      <c r="N455">
        <v>0</v>
      </c>
      <c r="O455">
        <v>0</v>
      </c>
      <c r="P455">
        <v>0</v>
      </c>
      <c r="Q455">
        <v>0</v>
      </c>
      <c r="R455">
        <v>0</v>
      </c>
      <c r="S455">
        <v>0</v>
      </c>
      <c r="T455">
        <v>0</v>
      </c>
      <c r="U455">
        <v>0</v>
      </c>
      <c r="V455">
        <v>0</v>
      </c>
      <c r="W455">
        <v>0</v>
      </c>
      <c r="X455">
        <v>0</v>
      </c>
      <c r="Y455">
        <v>0</v>
      </c>
      <c r="Z455">
        <v>0</v>
      </c>
      <c r="AA455">
        <v>0</v>
      </c>
      <c r="AB455">
        <v>0</v>
      </c>
      <c r="AC455">
        <v>0</v>
      </c>
      <c r="AD455">
        <v>0</v>
      </c>
      <c r="AE455">
        <v>0</v>
      </c>
      <c r="AF455">
        <v>0</v>
      </c>
      <c r="AG455">
        <v>0</v>
      </c>
      <c r="AH455">
        <v>0</v>
      </c>
      <c r="AI455">
        <v>0</v>
      </c>
      <c r="AJ455">
        <v>0</v>
      </c>
      <c r="AK455">
        <v>0</v>
      </c>
      <c r="AL455">
        <v>0</v>
      </c>
      <c r="AM455">
        <v>0</v>
      </c>
      <c r="AN455">
        <v>0</v>
      </c>
      <c r="AO455">
        <v>0</v>
      </c>
      <c r="AP455">
        <v>0</v>
      </c>
      <c r="AQ455" s="286" t="s">
        <v>394</v>
      </c>
      <c r="AR455" s="302"/>
      <c r="AS455" s="304"/>
      <c r="AU455"/>
    </row>
    <row r="456" spans="1:47" x14ac:dyDescent="0.3">
      <c r="A456" s="285">
        <v>112139</v>
      </c>
      <c r="B456" s="286" t="s">
        <v>538</v>
      </c>
      <c r="C456" t="s">
        <v>995</v>
      </c>
      <c r="D456" t="s">
        <v>995</v>
      </c>
      <c r="E456" t="s">
        <v>995</v>
      </c>
      <c r="F456" t="s">
        <v>995</v>
      </c>
      <c r="G456" t="s">
        <v>995</v>
      </c>
      <c r="H456" t="s">
        <v>995</v>
      </c>
      <c r="I456" t="s">
        <v>995</v>
      </c>
      <c r="J456" t="s">
        <v>995</v>
      </c>
      <c r="K456" t="s">
        <v>995</v>
      </c>
      <c r="L456" t="s">
        <v>995</v>
      </c>
      <c r="M456" t="s">
        <v>995</v>
      </c>
      <c r="N456" t="s">
        <v>995</v>
      </c>
      <c r="O456" t="s">
        <v>995</v>
      </c>
      <c r="P456" t="s">
        <v>995</v>
      </c>
      <c r="Q456" t="s">
        <v>995</v>
      </c>
      <c r="R456" t="s">
        <v>995</v>
      </c>
      <c r="S456" t="s">
        <v>995</v>
      </c>
      <c r="T456" t="s">
        <v>995</v>
      </c>
      <c r="U456" t="s">
        <v>995</v>
      </c>
      <c r="V456" t="s">
        <v>995</v>
      </c>
      <c r="W456" t="s">
        <v>995</v>
      </c>
      <c r="X456" t="s">
        <v>995</v>
      </c>
      <c r="Y456" t="s">
        <v>995</v>
      </c>
      <c r="Z456" t="s">
        <v>995</v>
      </c>
      <c r="AA456" t="s">
        <v>995</v>
      </c>
      <c r="AB456" t="s">
        <v>995</v>
      </c>
      <c r="AC456" t="s">
        <v>995</v>
      </c>
      <c r="AD456" t="s">
        <v>995</v>
      </c>
      <c r="AE456" t="s">
        <v>995</v>
      </c>
      <c r="AF456" t="s">
        <v>995</v>
      </c>
      <c r="AG456" t="s">
        <v>995</v>
      </c>
      <c r="AH456" t="s">
        <v>995</v>
      </c>
      <c r="AI456" t="s">
        <v>995</v>
      </c>
      <c r="AJ456" t="s">
        <v>995</v>
      </c>
      <c r="AK456" t="s">
        <v>995</v>
      </c>
      <c r="AL456" t="s">
        <v>995</v>
      </c>
      <c r="AM456" t="s">
        <v>995</v>
      </c>
      <c r="AN456" t="s">
        <v>995</v>
      </c>
      <c r="AO456" t="s">
        <v>995</v>
      </c>
      <c r="AP456" t="s">
        <v>995</v>
      </c>
      <c r="AQ456" s="286" t="s">
        <v>855</v>
      </c>
      <c r="AR456" s="302"/>
      <c r="AS456" s="304"/>
      <c r="AU456"/>
    </row>
    <row r="457" spans="1:47" ht="21.6" x14ac:dyDescent="0.3">
      <c r="A457" s="285">
        <v>112188</v>
      </c>
      <c r="B457" s="286" t="s">
        <v>61</v>
      </c>
      <c r="C457" t="s">
        <v>225</v>
      </c>
      <c r="D457" t="s">
        <v>225</v>
      </c>
      <c r="E457" t="s">
        <v>225</v>
      </c>
      <c r="F457" t="s">
        <v>225</v>
      </c>
      <c r="G457" t="s">
        <v>226</v>
      </c>
      <c r="H457" t="s">
        <v>225</v>
      </c>
      <c r="I457" t="s">
        <v>225</v>
      </c>
      <c r="J457" t="s">
        <v>225</v>
      </c>
      <c r="K457" t="s">
        <v>225</v>
      </c>
      <c r="L457" t="s">
        <v>226</v>
      </c>
      <c r="M457" t="s">
        <v>225</v>
      </c>
      <c r="N457" t="s">
        <v>225</v>
      </c>
      <c r="O457" t="s">
        <v>225</v>
      </c>
      <c r="P457" t="s">
        <v>225</v>
      </c>
      <c r="Q457" t="s">
        <v>226</v>
      </c>
      <c r="R457" t="s">
        <v>226</v>
      </c>
      <c r="S457" t="s">
        <v>226</v>
      </c>
      <c r="T457" t="s">
        <v>225</v>
      </c>
      <c r="U457" t="s">
        <v>225</v>
      </c>
      <c r="V457" t="s">
        <v>225</v>
      </c>
      <c r="W457" t="s">
        <v>225</v>
      </c>
      <c r="X457" t="s">
        <v>226</v>
      </c>
      <c r="Y457" t="s">
        <v>224</v>
      </c>
      <c r="Z457" t="s">
        <v>225</v>
      </c>
      <c r="AA457" t="s">
        <v>225</v>
      </c>
      <c r="AB457" t="s">
        <v>224</v>
      </c>
      <c r="AC457" t="s">
        <v>224</v>
      </c>
      <c r="AD457" t="s">
        <v>224</v>
      </c>
      <c r="AE457" t="s">
        <v>225</v>
      </c>
      <c r="AF457" t="s">
        <v>224</v>
      </c>
      <c r="AG457" t="s">
        <v>224</v>
      </c>
      <c r="AH457" t="s">
        <v>224</v>
      </c>
      <c r="AI457" t="s">
        <v>226</v>
      </c>
      <c r="AJ457" t="s">
        <v>224</v>
      </c>
      <c r="AK457" t="s">
        <v>224</v>
      </c>
      <c r="AL457" t="s">
        <v>224</v>
      </c>
      <c r="AM457" t="s">
        <v>224</v>
      </c>
      <c r="AN457" t="s">
        <v>226</v>
      </c>
      <c r="AO457" t="s">
        <v>224</v>
      </c>
      <c r="AP457" t="s">
        <v>226</v>
      </c>
      <c r="AQ457" s="286" t="s">
        <v>394</v>
      </c>
      <c r="AR457" s="295"/>
      <c r="AS457" s="235"/>
    </row>
    <row r="458" spans="1:47" ht="21.6" x14ac:dyDescent="0.3">
      <c r="A458" s="285">
        <v>112192</v>
      </c>
      <c r="B458" s="286" t="s">
        <v>61</v>
      </c>
      <c r="C458" t="s">
        <v>225</v>
      </c>
      <c r="D458" t="s">
        <v>225</v>
      </c>
      <c r="E458" t="s">
        <v>225</v>
      </c>
      <c r="F458" t="s">
        <v>225</v>
      </c>
      <c r="G458" t="s">
        <v>226</v>
      </c>
      <c r="H458" t="s">
        <v>225</v>
      </c>
      <c r="I458" t="s">
        <v>226</v>
      </c>
      <c r="J458" t="s">
        <v>225</v>
      </c>
      <c r="K458" t="s">
        <v>225</v>
      </c>
      <c r="L458" t="s">
        <v>224</v>
      </c>
      <c r="M458" t="s">
        <v>225</v>
      </c>
      <c r="N458" t="s">
        <v>225</v>
      </c>
      <c r="O458" t="s">
        <v>225</v>
      </c>
      <c r="P458" t="s">
        <v>225</v>
      </c>
      <c r="Q458" t="s">
        <v>226</v>
      </c>
      <c r="R458" t="s">
        <v>225</v>
      </c>
      <c r="S458" t="s">
        <v>224</v>
      </c>
      <c r="T458" t="s">
        <v>225</v>
      </c>
      <c r="U458" t="s">
        <v>225</v>
      </c>
      <c r="V458" t="s">
        <v>225</v>
      </c>
      <c r="W458" t="s">
        <v>225</v>
      </c>
      <c r="X458" t="s">
        <v>225</v>
      </c>
      <c r="Y458" t="s">
        <v>224</v>
      </c>
      <c r="Z458" t="s">
        <v>226</v>
      </c>
      <c r="AA458" t="s">
        <v>226</v>
      </c>
      <c r="AB458" t="s">
        <v>225</v>
      </c>
      <c r="AC458" t="s">
        <v>225</v>
      </c>
      <c r="AD458" t="s">
        <v>224</v>
      </c>
      <c r="AE458" t="s">
        <v>226</v>
      </c>
      <c r="AF458" t="s">
        <v>224</v>
      </c>
      <c r="AG458" t="s">
        <v>224</v>
      </c>
      <c r="AH458" t="s">
        <v>224</v>
      </c>
      <c r="AI458" t="s">
        <v>224</v>
      </c>
      <c r="AJ458" t="s">
        <v>224</v>
      </c>
      <c r="AK458" t="s">
        <v>224</v>
      </c>
      <c r="AL458" t="s">
        <v>224</v>
      </c>
      <c r="AM458" t="s">
        <v>224</v>
      </c>
      <c r="AN458" t="s">
        <v>224</v>
      </c>
      <c r="AO458" t="s">
        <v>224</v>
      </c>
      <c r="AP458" t="s">
        <v>224</v>
      </c>
      <c r="AQ458" s="286" t="s">
        <v>394</v>
      </c>
      <c r="AR458" s="295"/>
      <c r="AS458" s="235"/>
    </row>
    <row r="459" spans="1:47" x14ac:dyDescent="0.3">
      <c r="A459" s="285">
        <v>112215</v>
      </c>
      <c r="B459" s="286" t="s">
        <v>61</v>
      </c>
      <c r="C459" t="s">
        <v>995</v>
      </c>
      <c r="D459" t="s">
        <v>995</v>
      </c>
      <c r="E459" t="s">
        <v>995</v>
      </c>
      <c r="F459" t="s">
        <v>995</v>
      </c>
      <c r="G459" t="s">
        <v>995</v>
      </c>
      <c r="H459" t="s">
        <v>995</v>
      </c>
      <c r="I459" t="s">
        <v>995</v>
      </c>
      <c r="J459" t="s">
        <v>995</v>
      </c>
      <c r="K459" t="s">
        <v>995</v>
      </c>
      <c r="L459" t="s">
        <v>995</v>
      </c>
      <c r="M459" t="s">
        <v>995</v>
      </c>
      <c r="N459" t="s">
        <v>995</v>
      </c>
      <c r="O459" t="s">
        <v>995</v>
      </c>
      <c r="P459" t="s">
        <v>995</v>
      </c>
      <c r="Q459" t="s">
        <v>995</v>
      </c>
      <c r="R459" t="s">
        <v>995</v>
      </c>
      <c r="S459" t="s">
        <v>995</v>
      </c>
      <c r="T459" t="s">
        <v>995</v>
      </c>
      <c r="U459" t="s">
        <v>995</v>
      </c>
      <c r="V459" t="s">
        <v>995</v>
      </c>
      <c r="W459" t="s">
        <v>995</v>
      </c>
      <c r="X459" t="s">
        <v>995</v>
      </c>
      <c r="Y459" t="s">
        <v>995</v>
      </c>
      <c r="Z459" t="s">
        <v>995</v>
      </c>
      <c r="AA459" t="s">
        <v>995</v>
      </c>
      <c r="AB459" t="s">
        <v>995</v>
      </c>
      <c r="AC459" t="s">
        <v>995</v>
      </c>
      <c r="AD459" t="s">
        <v>995</v>
      </c>
      <c r="AE459" t="s">
        <v>995</v>
      </c>
      <c r="AF459" t="s">
        <v>995</v>
      </c>
      <c r="AG459" t="s">
        <v>995</v>
      </c>
      <c r="AH459" t="s">
        <v>995</v>
      </c>
      <c r="AI459" t="s">
        <v>995</v>
      </c>
      <c r="AJ459" t="s">
        <v>995</v>
      </c>
      <c r="AK459" t="s">
        <v>995</v>
      </c>
      <c r="AL459" t="s">
        <v>995</v>
      </c>
      <c r="AM459" t="s">
        <v>995</v>
      </c>
      <c r="AN459" t="s">
        <v>995</v>
      </c>
      <c r="AO459" t="s">
        <v>995</v>
      </c>
      <c r="AP459" t="s">
        <v>995</v>
      </c>
      <c r="AQ459" s="286" t="s">
        <v>855</v>
      </c>
      <c r="AR459" s="302"/>
      <c r="AS459" s="304"/>
      <c r="AU459"/>
    </row>
    <row r="460" spans="1:47" x14ac:dyDescent="0.3">
      <c r="A460" s="285">
        <v>112240</v>
      </c>
      <c r="B460" s="286" t="s">
        <v>538</v>
      </c>
      <c r="C460" t="s">
        <v>995</v>
      </c>
      <c r="D460" t="s">
        <v>995</v>
      </c>
      <c r="E460" t="s">
        <v>995</v>
      </c>
      <c r="F460" t="s">
        <v>995</v>
      </c>
      <c r="G460" t="s">
        <v>995</v>
      </c>
      <c r="H460" t="s">
        <v>995</v>
      </c>
      <c r="I460" t="s">
        <v>995</v>
      </c>
      <c r="J460" t="s">
        <v>995</v>
      </c>
      <c r="K460" t="s">
        <v>995</v>
      </c>
      <c r="L460" t="s">
        <v>995</v>
      </c>
      <c r="M460" t="s">
        <v>995</v>
      </c>
      <c r="N460" t="s">
        <v>995</v>
      </c>
      <c r="O460" t="s">
        <v>995</v>
      </c>
      <c r="P460" t="s">
        <v>995</v>
      </c>
      <c r="Q460" t="s">
        <v>995</v>
      </c>
      <c r="R460" t="s">
        <v>995</v>
      </c>
      <c r="S460" t="s">
        <v>995</v>
      </c>
      <c r="T460" t="s">
        <v>995</v>
      </c>
      <c r="U460" t="s">
        <v>995</v>
      </c>
      <c r="V460" t="s">
        <v>995</v>
      </c>
      <c r="W460" t="s">
        <v>995</v>
      </c>
      <c r="X460" t="s">
        <v>995</v>
      </c>
      <c r="Y460" t="s">
        <v>995</v>
      </c>
      <c r="Z460" t="s">
        <v>995</v>
      </c>
      <c r="AA460" t="s">
        <v>995</v>
      </c>
      <c r="AB460" t="s">
        <v>995</v>
      </c>
      <c r="AC460" t="s">
        <v>995</v>
      </c>
      <c r="AD460" t="s">
        <v>995</v>
      </c>
      <c r="AE460" t="s">
        <v>995</v>
      </c>
      <c r="AF460" t="s">
        <v>995</v>
      </c>
      <c r="AG460" t="s">
        <v>995</v>
      </c>
      <c r="AH460" t="s">
        <v>995</v>
      </c>
      <c r="AI460" t="s">
        <v>995</v>
      </c>
      <c r="AJ460" t="s">
        <v>995</v>
      </c>
      <c r="AK460" t="s">
        <v>995</v>
      </c>
      <c r="AL460" t="s">
        <v>995</v>
      </c>
      <c r="AM460" t="s">
        <v>995</v>
      </c>
      <c r="AN460" t="s">
        <v>995</v>
      </c>
      <c r="AO460" t="s">
        <v>995</v>
      </c>
      <c r="AP460" t="s">
        <v>995</v>
      </c>
      <c r="AQ460" s="286" t="s">
        <v>855</v>
      </c>
      <c r="AR460" s="302"/>
      <c r="AS460" s="304"/>
      <c r="AU460"/>
    </row>
    <row r="461" spans="1:47" ht="21.6" x14ac:dyDescent="0.65">
      <c r="A461" s="285">
        <v>112269</v>
      </c>
      <c r="B461" s="286" t="s">
        <v>61</v>
      </c>
      <c r="C461" t="s">
        <v>995</v>
      </c>
      <c r="D461" t="s">
        <v>995</v>
      </c>
      <c r="E461" t="s">
        <v>995</v>
      </c>
      <c r="F461" t="s">
        <v>995</v>
      </c>
      <c r="G461" t="s">
        <v>995</v>
      </c>
      <c r="H461" t="s">
        <v>995</v>
      </c>
      <c r="I461" t="s">
        <v>995</v>
      </c>
      <c r="J461" t="s">
        <v>995</v>
      </c>
      <c r="K461" t="s">
        <v>995</v>
      </c>
      <c r="L461" t="s">
        <v>995</v>
      </c>
      <c r="M461" t="s">
        <v>995</v>
      </c>
      <c r="N461" t="s">
        <v>995</v>
      </c>
      <c r="O461" t="s">
        <v>995</v>
      </c>
      <c r="P461" t="s">
        <v>995</v>
      </c>
      <c r="Q461" t="s">
        <v>995</v>
      </c>
      <c r="R461" t="s">
        <v>995</v>
      </c>
      <c r="S461" t="s">
        <v>995</v>
      </c>
      <c r="T461" t="s">
        <v>995</v>
      </c>
      <c r="U461" t="s">
        <v>995</v>
      </c>
      <c r="V461" t="s">
        <v>995</v>
      </c>
      <c r="W461" t="s">
        <v>995</v>
      </c>
      <c r="X461" t="s">
        <v>995</v>
      </c>
      <c r="Y461" t="s">
        <v>995</v>
      </c>
      <c r="Z461" t="s">
        <v>995</v>
      </c>
      <c r="AA461" t="s">
        <v>995</v>
      </c>
      <c r="AB461" t="s">
        <v>995</v>
      </c>
      <c r="AC461" t="s">
        <v>995</v>
      </c>
      <c r="AD461" t="s">
        <v>995</v>
      </c>
      <c r="AE461" t="s">
        <v>995</v>
      </c>
      <c r="AF461" t="s">
        <v>995</v>
      </c>
      <c r="AG461" t="s">
        <v>995</v>
      </c>
      <c r="AH461" t="s">
        <v>995</v>
      </c>
      <c r="AI461" t="s">
        <v>995</v>
      </c>
      <c r="AJ461" t="s">
        <v>995</v>
      </c>
      <c r="AK461" t="s">
        <v>995</v>
      </c>
      <c r="AL461" t="s">
        <v>995</v>
      </c>
      <c r="AM461" t="s">
        <v>995</v>
      </c>
      <c r="AN461" t="s">
        <v>995</v>
      </c>
      <c r="AO461" t="s">
        <v>995</v>
      </c>
      <c r="AP461" t="s">
        <v>995</v>
      </c>
      <c r="AQ461" s="288"/>
      <c r="AR461" s="302"/>
      <c r="AS461" s="304"/>
      <c r="AU461"/>
    </row>
    <row r="462" spans="1:47" x14ac:dyDescent="0.3">
      <c r="A462" s="285">
        <v>112274</v>
      </c>
      <c r="B462" s="286" t="s">
        <v>61</v>
      </c>
      <c r="C462" t="s">
        <v>995</v>
      </c>
      <c r="D462" t="s">
        <v>995</v>
      </c>
      <c r="E462" t="s">
        <v>995</v>
      </c>
      <c r="F462" t="s">
        <v>995</v>
      </c>
      <c r="G462" t="s">
        <v>995</v>
      </c>
      <c r="H462" t="s">
        <v>995</v>
      </c>
      <c r="I462" t="s">
        <v>995</v>
      </c>
      <c r="J462" t="s">
        <v>995</v>
      </c>
      <c r="K462" t="s">
        <v>995</v>
      </c>
      <c r="L462" t="s">
        <v>995</v>
      </c>
      <c r="M462" t="s">
        <v>995</v>
      </c>
      <c r="N462" t="s">
        <v>995</v>
      </c>
      <c r="O462" t="s">
        <v>995</v>
      </c>
      <c r="P462" t="s">
        <v>995</v>
      </c>
      <c r="Q462" t="s">
        <v>995</v>
      </c>
      <c r="R462" t="s">
        <v>995</v>
      </c>
      <c r="S462" t="s">
        <v>995</v>
      </c>
      <c r="T462" t="s">
        <v>995</v>
      </c>
      <c r="U462" t="s">
        <v>995</v>
      </c>
      <c r="V462" t="s">
        <v>995</v>
      </c>
      <c r="W462" t="s">
        <v>995</v>
      </c>
      <c r="X462" t="s">
        <v>995</v>
      </c>
      <c r="Y462" t="s">
        <v>995</v>
      </c>
      <c r="Z462" t="s">
        <v>995</v>
      </c>
      <c r="AA462" t="s">
        <v>995</v>
      </c>
      <c r="AB462" t="s">
        <v>995</v>
      </c>
      <c r="AC462" t="s">
        <v>995</v>
      </c>
      <c r="AD462" t="s">
        <v>995</v>
      </c>
      <c r="AE462" t="s">
        <v>995</v>
      </c>
      <c r="AF462" t="s">
        <v>995</v>
      </c>
      <c r="AG462" t="s">
        <v>995</v>
      </c>
      <c r="AH462" t="s">
        <v>995</v>
      </c>
      <c r="AI462" t="s">
        <v>995</v>
      </c>
      <c r="AJ462" t="s">
        <v>995</v>
      </c>
      <c r="AK462" t="s">
        <v>995</v>
      </c>
      <c r="AL462" t="s">
        <v>995</v>
      </c>
      <c r="AM462" t="s">
        <v>995</v>
      </c>
      <c r="AN462" t="s">
        <v>995</v>
      </c>
      <c r="AO462" t="s">
        <v>995</v>
      </c>
      <c r="AP462" t="s">
        <v>995</v>
      </c>
      <c r="AQ462" s="286" t="s">
        <v>855</v>
      </c>
      <c r="AR462" s="302"/>
      <c r="AS462" s="304"/>
      <c r="AU462"/>
    </row>
    <row r="463" spans="1:47" ht="21.6" x14ac:dyDescent="0.3">
      <c r="A463" s="285">
        <v>112279</v>
      </c>
      <c r="B463" s="286" t="s">
        <v>61</v>
      </c>
      <c r="C463" t="s">
        <v>995</v>
      </c>
      <c r="D463" t="s">
        <v>995</v>
      </c>
      <c r="E463" t="s">
        <v>995</v>
      </c>
      <c r="F463" t="s">
        <v>995</v>
      </c>
      <c r="G463" t="s">
        <v>995</v>
      </c>
      <c r="H463" t="s">
        <v>995</v>
      </c>
      <c r="I463" t="s">
        <v>995</v>
      </c>
      <c r="J463" t="s">
        <v>995</v>
      </c>
      <c r="K463" t="s">
        <v>995</v>
      </c>
      <c r="L463" t="s">
        <v>995</v>
      </c>
      <c r="M463" t="s">
        <v>995</v>
      </c>
      <c r="N463" t="s">
        <v>995</v>
      </c>
      <c r="O463" t="s">
        <v>995</v>
      </c>
      <c r="P463" t="s">
        <v>995</v>
      </c>
      <c r="Q463" t="s">
        <v>995</v>
      </c>
      <c r="R463" t="s">
        <v>995</v>
      </c>
      <c r="S463" t="s">
        <v>995</v>
      </c>
      <c r="T463" t="s">
        <v>995</v>
      </c>
      <c r="U463" t="s">
        <v>995</v>
      </c>
      <c r="V463" t="s">
        <v>995</v>
      </c>
      <c r="W463" t="s">
        <v>995</v>
      </c>
      <c r="X463" t="s">
        <v>995</v>
      </c>
      <c r="Y463" t="s">
        <v>995</v>
      </c>
      <c r="Z463" t="s">
        <v>995</v>
      </c>
      <c r="AA463" t="s">
        <v>995</v>
      </c>
      <c r="AB463" t="s">
        <v>995</v>
      </c>
      <c r="AC463" t="s">
        <v>995</v>
      </c>
      <c r="AD463" t="s">
        <v>995</v>
      </c>
      <c r="AE463" t="s">
        <v>995</v>
      </c>
      <c r="AF463" t="s">
        <v>995</v>
      </c>
      <c r="AG463" t="s">
        <v>995</v>
      </c>
      <c r="AH463" t="s">
        <v>995</v>
      </c>
      <c r="AI463" t="s">
        <v>995</v>
      </c>
      <c r="AJ463" t="s">
        <v>995</v>
      </c>
      <c r="AK463" t="s">
        <v>995</v>
      </c>
      <c r="AL463" t="s">
        <v>995</v>
      </c>
      <c r="AM463" t="s">
        <v>995</v>
      </c>
      <c r="AN463" t="s">
        <v>995</v>
      </c>
      <c r="AO463" t="s">
        <v>995</v>
      </c>
      <c r="AP463" t="s">
        <v>995</v>
      </c>
      <c r="AQ463" s="286" t="s">
        <v>855</v>
      </c>
      <c r="AR463" s="295"/>
      <c r="AS463" s="235"/>
    </row>
    <row r="464" spans="1:47" x14ac:dyDescent="0.3">
      <c r="A464" s="285">
        <v>112300</v>
      </c>
      <c r="B464" s="286" t="s">
        <v>61</v>
      </c>
      <c r="C464" t="s">
        <v>995</v>
      </c>
      <c r="D464" t="s">
        <v>995</v>
      </c>
      <c r="E464" t="s">
        <v>995</v>
      </c>
      <c r="F464" t="s">
        <v>995</v>
      </c>
      <c r="G464" t="s">
        <v>995</v>
      </c>
      <c r="H464" t="s">
        <v>995</v>
      </c>
      <c r="I464" t="s">
        <v>995</v>
      </c>
      <c r="J464" t="s">
        <v>995</v>
      </c>
      <c r="K464" t="s">
        <v>995</v>
      </c>
      <c r="L464" t="s">
        <v>995</v>
      </c>
      <c r="M464" t="s">
        <v>995</v>
      </c>
      <c r="N464" t="s">
        <v>995</v>
      </c>
      <c r="O464" t="s">
        <v>995</v>
      </c>
      <c r="P464" t="s">
        <v>995</v>
      </c>
      <c r="Q464" t="s">
        <v>995</v>
      </c>
      <c r="R464" t="s">
        <v>995</v>
      </c>
      <c r="S464" t="s">
        <v>995</v>
      </c>
      <c r="T464" t="s">
        <v>995</v>
      </c>
      <c r="U464" t="s">
        <v>995</v>
      </c>
      <c r="V464" t="s">
        <v>995</v>
      </c>
      <c r="W464" t="s">
        <v>995</v>
      </c>
      <c r="X464" t="s">
        <v>995</v>
      </c>
      <c r="Y464" t="s">
        <v>995</v>
      </c>
      <c r="Z464" t="s">
        <v>995</v>
      </c>
      <c r="AA464" t="s">
        <v>995</v>
      </c>
      <c r="AB464" t="s">
        <v>995</v>
      </c>
      <c r="AC464" t="s">
        <v>995</v>
      </c>
      <c r="AD464" t="s">
        <v>995</v>
      </c>
      <c r="AE464" t="s">
        <v>995</v>
      </c>
      <c r="AF464" t="s">
        <v>995</v>
      </c>
      <c r="AG464" t="s">
        <v>995</v>
      </c>
      <c r="AH464" t="s">
        <v>995</v>
      </c>
      <c r="AI464" t="s">
        <v>995</v>
      </c>
      <c r="AJ464" t="s">
        <v>995</v>
      </c>
      <c r="AK464" t="s">
        <v>995</v>
      </c>
      <c r="AL464" t="s">
        <v>995</v>
      </c>
      <c r="AM464" t="s">
        <v>995</v>
      </c>
      <c r="AN464" t="s">
        <v>995</v>
      </c>
      <c r="AO464" t="s">
        <v>995</v>
      </c>
      <c r="AP464" t="s">
        <v>995</v>
      </c>
      <c r="AQ464" s="286" t="s">
        <v>855</v>
      </c>
      <c r="AR464" s="302"/>
      <c r="AS464" s="304"/>
      <c r="AU464"/>
    </row>
    <row r="465" spans="1:47" x14ac:dyDescent="0.3">
      <c r="A465" s="285">
        <v>112325</v>
      </c>
      <c r="B465" s="286" t="s">
        <v>61</v>
      </c>
      <c r="C465" t="s">
        <v>995</v>
      </c>
      <c r="D465" t="s">
        <v>995</v>
      </c>
      <c r="E465" t="s">
        <v>995</v>
      </c>
      <c r="F465" t="s">
        <v>995</v>
      </c>
      <c r="G465" t="s">
        <v>995</v>
      </c>
      <c r="H465" t="s">
        <v>995</v>
      </c>
      <c r="I465" t="s">
        <v>995</v>
      </c>
      <c r="J465" t="s">
        <v>995</v>
      </c>
      <c r="K465" t="s">
        <v>995</v>
      </c>
      <c r="L465" t="s">
        <v>995</v>
      </c>
      <c r="M465" t="s">
        <v>995</v>
      </c>
      <c r="N465" t="s">
        <v>995</v>
      </c>
      <c r="O465" t="s">
        <v>995</v>
      </c>
      <c r="P465" t="s">
        <v>995</v>
      </c>
      <c r="Q465" t="s">
        <v>995</v>
      </c>
      <c r="R465" t="s">
        <v>995</v>
      </c>
      <c r="S465" t="s">
        <v>995</v>
      </c>
      <c r="T465" t="s">
        <v>995</v>
      </c>
      <c r="U465" t="s">
        <v>995</v>
      </c>
      <c r="V465" t="s">
        <v>995</v>
      </c>
      <c r="W465" t="s">
        <v>995</v>
      </c>
      <c r="X465" t="s">
        <v>995</v>
      </c>
      <c r="Y465" t="s">
        <v>995</v>
      </c>
      <c r="Z465" t="s">
        <v>995</v>
      </c>
      <c r="AA465" t="s">
        <v>995</v>
      </c>
      <c r="AB465" t="s">
        <v>995</v>
      </c>
      <c r="AC465" t="s">
        <v>995</v>
      </c>
      <c r="AD465" t="s">
        <v>995</v>
      </c>
      <c r="AE465" t="s">
        <v>995</v>
      </c>
      <c r="AF465" t="s">
        <v>995</v>
      </c>
      <c r="AG465" t="s">
        <v>995</v>
      </c>
      <c r="AH465" t="s">
        <v>995</v>
      </c>
      <c r="AI465" t="s">
        <v>995</v>
      </c>
      <c r="AJ465" t="s">
        <v>995</v>
      </c>
      <c r="AK465" t="s">
        <v>995</v>
      </c>
      <c r="AL465" t="s">
        <v>995</v>
      </c>
      <c r="AM465" t="s">
        <v>995</v>
      </c>
      <c r="AN465" t="s">
        <v>995</v>
      </c>
      <c r="AO465" t="s">
        <v>995</v>
      </c>
      <c r="AP465" t="s">
        <v>995</v>
      </c>
      <c r="AQ465" s="286" t="s">
        <v>855</v>
      </c>
      <c r="AR465" s="302"/>
      <c r="AS465" s="304"/>
      <c r="AU465"/>
    </row>
    <row r="466" spans="1:47" x14ac:dyDescent="0.3">
      <c r="A466" s="285">
        <v>112327</v>
      </c>
      <c r="B466" s="286" t="s">
        <v>538</v>
      </c>
      <c r="C466" t="s">
        <v>995</v>
      </c>
      <c r="D466" t="s">
        <v>995</v>
      </c>
      <c r="E466" t="s">
        <v>995</v>
      </c>
      <c r="F466" t="s">
        <v>995</v>
      </c>
      <c r="G466" t="s">
        <v>995</v>
      </c>
      <c r="H466" t="s">
        <v>995</v>
      </c>
      <c r="I466" t="s">
        <v>995</v>
      </c>
      <c r="J466" t="s">
        <v>995</v>
      </c>
      <c r="K466" t="s">
        <v>995</v>
      </c>
      <c r="L466" t="s">
        <v>995</v>
      </c>
      <c r="M466" t="s">
        <v>995</v>
      </c>
      <c r="N466" t="s">
        <v>995</v>
      </c>
      <c r="O466" t="s">
        <v>995</v>
      </c>
      <c r="P466" t="s">
        <v>995</v>
      </c>
      <c r="Q466" t="s">
        <v>995</v>
      </c>
      <c r="R466" t="s">
        <v>995</v>
      </c>
      <c r="S466" t="s">
        <v>995</v>
      </c>
      <c r="T466" t="s">
        <v>995</v>
      </c>
      <c r="U466" t="s">
        <v>995</v>
      </c>
      <c r="V466" t="s">
        <v>995</v>
      </c>
      <c r="W466" t="s">
        <v>995</v>
      </c>
      <c r="X466" t="s">
        <v>995</v>
      </c>
      <c r="Y466" t="s">
        <v>995</v>
      </c>
      <c r="Z466" t="s">
        <v>995</v>
      </c>
      <c r="AA466" t="s">
        <v>995</v>
      </c>
      <c r="AB466" t="s">
        <v>995</v>
      </c>
      <c r="AC466" t="s">
        <v>995</v>
      </c>
      <c r="AD466" t="s">
        <v>995</v>
      </c>
      <c r="AE466" t="s">
        <v>995</v>
      </c>
      <c r="AF466" t="s">
        <v>995</v>
      </c>
      <c r="AG466" t="s">
        <v>995</v>
      </c>
      <c r="AH466" t="s">
        <v>995</v>
      </c>
      <c r="AI466" t="s">
        <v>995</v>
      </c>
      <c r="AJ466" t="s">
        <v>995</v>
      </c>
      <c r="AK466" t="s">
        <v>995</v>
      </c>
      <c r="AL466" t="s">
        <v>995</v>
      </c>
      <c r="AM466" t="s">
        <v>995</v>
      </c>
      <c r="AN466" t="s">
        <v>995</v>
      </c>
      <c r="AO466" t="s">
        <v>995</v>
      </c>
      <c r="AP466" t="s">
        <v>995</v>
      </c>
      <c r="AQ466" s="286" t="s">
        <v>855</v>
      </c>
      <c r="AR466" s="302"/>
      <c r="AS466" s="304"/>
      <c r="AU466"/>
    </row>
    <row r="467" spans="1:47" x14ac:dyDescent="0.3">
      <c r="A467" s="285">
        <v>112338</v>
      </c>
      <c r="B467" s="286" t="s">
        <v>61</v>
      </c>
      <c r="C467" t="s">
        <v>995</v>
      </c>
      <c r="D467" t="s">
        <v>995</v>
      </c>
      <c r="E467" t="s">
        <v>995</v>
      </c>
      <c r="F467" t="s">
        <v>995</v>
      </c>
      <c r="G467" t="s">
        <v>995</v>
      </c>
      <c r="H467" t="s">
        <v>995</v>
      </c>
      <c r="I467" t="s">
        <v>995</v>
      </c>
      <c r="J467" t="s">
        <v>995</v>
      </c>
      <c r="K467" t="s">
        <v>995</v>
      </c>
      <c r="L467" t="s">
        <v>995</v>
      </c>
      <c r="M467" t="s">
        <v>995</v>
      </c>
      <c r="N467" t="s">
        <v>995</v>
      </c>
      <c r="O467" t="s">
        <v>995</v>
      </c>
      <c r="P467" t="s">
        <v>995</v>
      </c>
      <c r="Q467" t="s">
        <v>995</v>
      </c>
      <c r="R467" t="s">
        <v>995</v>
      </c>
      <c r="S467" t="s">
        <v>995</v>
      </c>
      <c r="T467" t="s">
        <v>995</v>
      </c>
      <c r="U467" t="s">
        <v>995</v>
      </c>
      <c r="V467" t="s">
        <v>995</v>
      </c>
      <c r="W467" t="s">
        <v>995</v>
      </c>
      <c r="X467" t="s">
        <v>995</v>
      </c>
      <c r="Y467" t="s">
        <v>995</v>
      </c>
      <c r="Z467" t="s">
        <v>995</v>
      </c>
      <c r="AA467" t="s">
        <v>995</v>
      </c>
      <c r="AB467" t="s">
        <v>995</v>
      </c>
      <c r="AC467" t="s">
        <v>995</v>
      </c>
      <c r="AD467" t="s">
        <v>995</v>
      </c>
      <c r="AE467" t="s">
        <v>995</v>
      </c>
      <c r="AF467" t="s">
        <v>995</v>
      </c>
      <c r="AG467" t="s">
        <v>995</v>
      </c>
      <c r="AH467" t="s">
        <v>995</v>
      </c>
      <c r="AI467" t="s">
        <v>995</v>
      </c>
      <c r="AJ467" t="s">
        <v>995</v>
      </c>
      <c r="AK467" t="s">
        <v>995</v>
      </c>
      <c r="AL467" t="s">
        <v>995</v>
      </c>
      <c r="AM467" t="s">
        <v>995</v>
      </c>
      <c r="AN467" t="s">
        <v>995</v>
      </c>
      <c r="AO467" t="s">
        <v>995</v>
      </c>
      <c r="AP467" t="s">
        <v>995</v>
      </c>
      <c r="AQ467" s="286" t="s">
        <v>855</v>
      </c>
      <c r="AR467" s="302"/>
      <c r="AS467" s="304"/>
      <c r="AU467"/>
    </row>
    <row r="468" spans="1:47" x14ac:dyDescent="0.3">
      <c r="A468" s="285">
        <v>112344</v>
      </c>
      <c r="B468" s="286" t="s">
        <v>61</v>
      </c>
      <c r="C468">
        <v>0</v>
      </c>
      <c r="D468">
        <v>0</v>
      </c>
      <c r="E468">
        <v>0</v>
      </c>
      <c r="F468">
        <v>0</v>
      </c>
      <c r="G468">
        <v>0</v>
      </c>
      <c r="H468">
        <v>0</v>
      </c>
      <c r="I468">
        <v>0</v>
      </c>
      <c r="J468">
        <v>0</v>
      </c>
      <c r="K468">
        <v>0</v>
      </c>
      <c r="L468">
        <v>0</v>
      </c>
      <c r="M468">
        <v>0</v>
      </c>
      <c r="N468">
        <v>0</v>
      </c>
      <c r="O468">
        <v>0</v>
      </c>
      <c r="P468">
        <v>0</v>
      </c>
      <c r="Q468">
        <v>0</v>
      </c>
      <c r="R468">
        <v>0</v>
      </c>
      <c r="S468">
        <v>0</v>
      </c>
      <c r="T468">
        <v>0</v>
      </c>
      <c r="U468">
        <v>0</v>
      </c>
      <c r="V468">
        <v>0</v>
      </c>
      <c r="W468">
        <v>0</v>
      </c>
      <c r="X468">
        <v>0</v>
      </c>
      <c r="Y468">
        <v>0</v>
      </c>
      <c r="Z468">
        <v>0</v>
      </c>
      <c r="AA468">
        <v>0</v>
      </c>
      <c r="AB468">
        <v>0</v>
      </c>
      <c r="AC468">
        <v>0</v>
      </c>
      <c r="AD468">
        <v>0</v>
      </c>
      <c r="AE468">
        <v>0</v>
      </c>
      <c r="AF468">
        <v>0</v>
      </c>
      <c r="AG468">
        <v>0</v>
      </c>
      <c r="AH468">
        <v>0</v>
      </c>
      <c r="AI468">
        <v>0</v>
      </c>
      <c r="AJ468">
        <v>0</v>
      </c>
      <c r="AK468">
        <v>0</v>
      </c>
      <c r="AL468">
        <v>0</v>
      </c>
      <c r="AM468">
        <v>0</v>
      </c>
      <c r="AN468">
        <v>0</v>
      </c>
      <c r="AO468">
        <v>0</v>
      </c>
      <c r="AP468">
        <v>0</v>
      </c>
      <c r="AQ468" s="286" t="s">
        <v>394</v>
      </c>
      <c r="AR468" s="302"/>
      <c r="AS468" s="304"/>
      <c r="AU468"/>
    </row>
    <row r="469" spans="1:47" x14ac:dyDescent="0.3">
      <c r="A469" s="285">
        <v>112394</v>
      </c>
      <c r="B469" s="286" t="s">
        <v>538</v>
      </c>
      <c r="C469" t="s">
        <v>995</v>
      </c>
      <c r="D469" t="s">
        <v>995</v>
      </c>
      <c r="E469" t="s">
        <v>995</v>
      </c>
      <c r="F469" t="s">
        <v>995</v>
      </c>
      <c r="G469" t="s">
        <v>995</v>
      </c>
      <c r="H469" t="s">
        <v>995</v>
      </c>
      <c r="I469" t="s">
        <v>995</v>
      </c>
      <c r="J469" t="s">
        <v>995</v>
      </c>
      <c r="K469" t="s">
        <v>995</v>
      </c>
      <c r="L469" t="s">
        <v>995</v>
      </c>
      <c r="M469" t="s">
        <v>995</v>
      </c>
      <c r="N469" t="s">
        <v>995</v>
      </c>
      <c r="O469" t="s">
        <v>995</v>
      </c>
      <c r="P469" t="s">
        <v>995</v>
      </c>
      <c r="Q469" t="s">
        <v>995</v>
      </c>
      <c r="R469" t="s">
        <v>995</v>
      </c>
      <c r="S469" t="s">
        <v>995</v>
      </c>
      <c r="T469" t="s">
        <v>995</v>
      </c>
      <c r="U469" t="s">
        <v>995</v>
      </c>
      <c r="V469" t="s">
        <v>995</v>
      </c>
      <c r="W469" t="s">
        <v>995</v>
      </c>
      <c r="X469" t="s">
        <v>995</v>
      </c>
      <c r="Y469" t="s">
        <v>995</v>
      </c>
      <c r="Z469" t="s">
        <v>995</v>
      </c>
      <c r="AA469" t="s">
        <v>995</v>
      </c>
      <c r="AB469" t="s">
        <v>995</v>
      </c>
      <c r="AC469" t="s">
        <v>995</v>
      </c>
      <c r="AD469" t="s">
        <v>995</v>
      </c>
      <c r="AE469" t="s">
        <v>995</v>
      </c>
      <c r="AF469" t="s">
        <v>995</v>
      </c>
      <c r="AG469" t="s">
        <v>995</v>
      </c>
      <c r="AH469" t="s">
        <v>995</v>
      </c>
      <c r="AI469" t="s">
        <v>995</v>
      </c>
      <c r="AJ469" t="s">
        <v>995</v>
      </c>
      <c r="AK469" t="s">
        <v>995</v>
      </c>
      <c r="AL469" t="s">
        <v>995</v>
      </c>
      <c r="AM469" t="s">
        <v>995</v>
      </c>
      <c r="AN469" t="s">
        <v>995</v>
      </c>
      <c r="AO469" t="s">
        <v>995</v>
      </c>
      <c r="AP469" t="s">
        <v>995</v>
      </c>
      <c r="AQ469" s="286" t="s">
        <v>855</v>
      </c>
      <c r="AR469" s="302"/>
      <c r="AS469" s="304"/>
      <c r="AU469"/>
    </row>
    <row r="470" spans="1:47" ht="21.6" x14ac:dyDescent="0.3">
      <c r="A470" s="285">
        <v>112413</v>
      </c>
      <c r="B470" s="286" t="s">
        <v>61</v>
      </c>
      <c r="C470" t="s">
        <v>995</v>
      </c>
      <c r="D470" t="s">
        <v>995</v>
      </c>
      <c r="E470" t="s">
        <v>995</v>
      </c>
      <c r="F470" t="s">
        <v>995</v>
      </c>
      <c r="G470" t="s">
        <v>995</v>
      </c>
      <c r="H470" t="s">
        <v>995</v>
      </c>
      <c r="I470" t="s">
        <v>995</v>
      </c>
      <c r="J470" t="s">
        <v>995</v>
      </c>
      <c r="K470" t="s">
        <v>995</v>
      </c>
      <c r="L470" t="s">
        <v>995</v>
      </c>
      <c r="M470" t="s">
        <v>995</v>
      </c>
      <c r="N470" t="s">
        <v>995</v>
      </c>
      <c r="O470" t="s">
        <v>995</v>
      </c>
      <c r="P470" t="s">
        <v>995</v>
      </c>
      <c r="Q470" t="s">
        <v>995</v>
      </c>
      <c r="R470" t="s">
        <v>995</v>
      </c>
      <c r="S470" t="s">
        <v>995</v>
      </c>
      <c r="T470" t="s">
        <v>995</v>
      </c>
      <c r="U470" t="s">
        <v>995</v>
      </c>
      <c r="V470" t="s">
        <v>995</v>
      </c>
      <c r="W470" t="s">
        <v>995</v>
      </c>
      <c r="X470" t="s">
        <v>995</v>
      </c>
      <c r="Y470" t="s">
        <v>995</v>
      </c>
      <c r="Z470" t="s">
        <v>995</v>
      </c>
      <c r="AA470" t="s">
        <v>995</v>
      </c>
      <c r="AB470" t="s">
        <v>995</v>
      </c>
      <c r="AC470" t="s">
        <v>995</v>
      </c>
      <c r="AD470" t="s">
        <v>995</v>
      </c>
      <c r="AE470" t="s">
        <v>995</v>
      </c>
      <c r="AF470" t="s">
        <v>995</v>
      </c>
      <c r="AG470" t="s">
        <v>995</v>
      </c>
      <c r="AH470" t="s">
        <v>995</v>
      </c>
      <c r="AI470" t="s">
        <v>995</v>
      </c>
      <c r="AJ470" t="s">
        <v>995</v>
      </c>
      <c r="AK470" t="s">
        <v>995</v>
      </c>
      <c r="AL470" t="s">
        <v>995</v>
      </c>
      <c r="AM470" t="s">
        <v>995</v>
      </c>
      <c r="AN470" t="s">
        <v>995</v>
      </c>
      <c r="AO470" t="s">
        <v>995</v>
      </c>
      <c r="AP470" t="s">
        <v>995</v>
      </c>
      <c r="AQ470" s="286" t="s">
        <v>855</v>
      </c>
      <c r="AR470" s="295"/>
      <c r="AS470" s="235"/>
    </row>
    <row r="471" spans="1:47" x14ac:dyDescent="0.3">
      <c r="A471" s="285">
        <v>112418</v>
      </c>
      <c r="B471" s="286" t="s">
        <v>61</v>
      </c>
      <c r="C471" t="s">
        <v>995</v>
      </c>
      <c r="D471" t="s">
        <v>995</v>
      </c>
      <c r="E471" t="s">
        <v>995</v>
      </c>
      <c r="F471" t="s">
        <v>995</v>
      </c>
      <c r="G471" t="s">
        <v>995</v>
      </c>
      <c r="H471" t="s">
        <v>995</v>
      </c>
      <c r="I471" t="s">
        <v>995</v>
      </c>
      <c r="J471" t="s">
        <v>995</v>
      </c>
      <c r="K471" t="s">
        <v>995</v>
      </c>
      <c r="L471" t="s">
        <v>995</v>
      </c>
      <c r="M471" t="s">
        <v>225</v>
      </c>
      <c r="N471" t="s">
        <v>995</v>
      </c>
      <c r="O471" t="s">
        <v>995</v>
      </c>
      <c r="P471" t="s">
        <v>995</v>
      </c>
      <c r="Q471" t="s">
        <v>995</v>
      </c>
      <c r="R471" t="s">
        <v>995</v>
      </c>
      <c r="S471" t="s">
        <v>995</v>
      </c>
      <c r="T471" t="s">
        <v>995</v>
      </c>
      <c r="U471" t="s">
        <v>995</v>
      </c>
      <c r="V471" t="s">
        <v>995</v>
      </c>
      <c r="W471" t="s">
        <v>995</v>
      </c>
      <c r="X471" t="s">
        <v>995</v>
      </c>
      <c r="Y471" t="s">
        <v>995</v>
      </c>
      <c r="Z471" t="s">
        <v>995</v>
      </c>
      <c r="AA471" t="s">
        <v>995</v>
      </c>
      <c r="AB471" t="s">
        <v>995</v>
      </c>
      <c r="AC471" t="s">
        <v>995</v>
      </c>
      <c r="AD471" t="s">
        <v>995</v>
      </c>
      <c r="AE471" t="s">
        <v>995</v>
      </c>
      <c r="AF471" t="s">
        <v>995</v>
      </c>
      <c r="AG471" t="s">
        <v>995</v>
      </c>
      <c r="AH471" t="s">
        <v>995</v>
      </c>
      <c r="AI471" t="s">
        <v>995</v>
      </c>
      <c r="AJ471" t="s">
        <v>995</v>
      </c>
      <c r="AK471" t="s">
        <v>995</v>
      </c>
      <c r="AL471" t="s">
        <v>995</v>
      </c>
      <c r="AM471" t="s">
        <v>995</v>
      </c>
      <c r="AN471" t="s">
        <v>995</v>
      </c>
      <c r="AO471" t="s">
        <v>995</v>
      </c>
      <c r="AP471" t="s">
        <v>995</v>
      </c>
      <c r="AQ471" s="289"/>
      <c r="AR471" s="302"/>
      <c r="AS471" s="304"/>
      <c r="AU471"/>
    </row>
    <row r="472" spans="1:47" ht="21.6" x14ac:dyDescent="0.3">
      <c r="A472" s="285">
        <v>112481</v>
      </c>
      <c r="B472" s="286" t="s">
        <v>61</v>
      </c>
      <c r="C472" t="s">
        <v>225</v>
      </c>
      <c r="D472" t="s">
        <v>225</v>
      </c>
      <c r="E472" t="s">
        <v>225</v>
      </c>
      <c r="F472" t="s">
        <v>225</v>
      </c>
      <c r="G472" t="s">
        <v>226</v>
      </c>
      <c r="H472" t="s">
        <v>225</v>
      </c>
      <c r="I472" t="s">
        <v>225</v>
      </c>
      <c r="J472" t="s">
        <v>225</v>
      </c>
      <c r="K472" t="s">
        <v>225</v>
      </c>
      <c r="L472" t="s">
        <v>225</v>
      </c>
      <c r="M472" t="s">
        <v>225</v>
      </c>
      <c r="N472" t="s">
        <v>225</v>
      </c>
      <c r="O472" t="s">
        <v>226</v>
      </c>
      <c r="P472" t="s">
        <v>225</v>
      </c>
      <c r="Q472" t="s">
        <v>224</v>
      </c>
      <c r="R472" t="s">
        <v>225</v>
      </c>
      <c r="S472" t="s">
        <v>224</v>
      </c>
      <c r="T472" t="s">
        <v>225</v>
      </c>
      <c r="U472" t="s">
        <v>225</v>
      </c>
      <c r="V472" t="s">
        <v>225</v>
      </c>
      <c r="W472" t="s">
        <v>224</v>
      </c>
      <c r="X472" t="s">
        <v>225</v>
      </c>
      <c r="Y472" t="s">
        <v>224</v>
      </c>
      <c r="Z472" t="s">
        <v>226</v>
      </c>
      <c r="AA472" t="s">
        <v>224</v>
      </c>
      <c r="AB472" t="s">
        <v>226</v>
      </c>
      <c r="AC472" t="s">
        <v>224</v>
      </c>
      <c r="AD472" t="s">
        <v>224</v>
      </c>
      <c r="AE472" t="s">
        <v>226</v>
      </c>
      <c r="AF472" t="s">
        <v>224</v>
      </c>
      <c r="AG472" t="s">
        <v>225</v>
      </c>
      <c r="AH472" t="s">
        <v>226</v>
      </c>
      <c r="AI472" t="s">
        <v>226</v>
      </c>
      <c r="AJ472" t="s">
        <v>224</v>
      </c>
      <c r="AK472" t="s">
        <v>226</v>
      </c>
      <c r="AL472" t="s">
        <v>226</v>
      </c>
      <c r="AM472" t="s">
        <v>225</v>
      </c>
      <c r="AN472" t="s">
        <v>224</v>
      </c>
      <c r="AO472" t="s">
        <v>226</v>
      </c>
      <c r="AP472" t="s">
        <v>226</v>
      </c>
      <c r="AQ472" s="286" t="s">
        <v>394</v>
      </c>
      <c r="AR472" s="295"/>
      <c r="AS472" s="235"/>
    </row>
    <row r="473" spans="1:47" x14ac:dyDescent="0.3">
      <c r="A473" s="285">
        <v>112507</v>
      </c>
      <c r="B473" s="286" t="s">
        <v>61</v>
      </c>
      <c r="C473" t="s">
        <v>995</v>
      </c>
      <c r="D473" t="s">
        <v>995</v>
      </c>
      <c r="E473" t="s">
        <v>995</v>
      </c>
      <c r="F473" t="s">
        <v>995</v>
      </c>
      <c r="G473" t="s">
        <v>995</v>
      </c>
      <c r="H473" t="s">
        <v>995</v>
      </c>
      <c r="I473" t="s">
        <v>995</v>
      </c>
      <c r="J473" t="s">
        <v>995</v>
      </c>
      <c r="K473" t="s">
        <v>995</v>
      </c>
      <c r="L473" t="s">
        <v>995</v>
      </c>
      <c r="M473" t="s">
        <v>995</v>
      </c>
      <c r="N473" t="s">
        <v>995</v>
      </c>
      <c r="O473" t="s">
        <v>995</v>
      </c>
      <c r="P473" t="s">
        <v>995</v>
      </c>
      <c r="Q473" t="s">
        <v>995</v>
      </c>
      <c r="R473" t="s">
        <v>995</v>
      </c>
      <c r="S473" t="s">
        <v>995</v>
      </c>
      <c r="T473" t="s">
        <v>995</v>
      </c>
      <c r="U473" t="s">
        <v>995</v>
      </c>
      <c r="V473" t="s">
        <v>995</v>
      </c>
      <c r="W473" t="s">
        <v>995</v>
      </c>
      <c r="X473" t="s">
        <v>995</v>
      </c>
      <c r="Y473" t="s">
        <v>995</v>
      </c>
      <c r="Z473" t="s">
        <v>995</v>
      </c>
      <c r="AA473" t="s">
        <v>995</v>
      </c>
      <c r="AB473" t="s">
        <v>995</v>
      </c>
      <c r="AC473" t="s">
        <v>995</v>
      </c>
      <c r="AD473" t="s">
        <v>995</v>
      </c>
      <c r="AE473" t="s">
        <v>995</v>
      </c>
      <c r="AF473" t="s">
        <v>995</v>
      </c>
      <c r="AG473" t="s">
        <v>995</v>
      </c>
      <c r="AH473" t="s">
        <v>995</v>
      </c>
      <c r="AI473" t="s">
        <v>995</v>
      </c>
      <c r="AJ473" t="s">
        <v>995</v>
      </c>
      <c r="AK473" t="s">
        <v>995</v>
      </c>
      <c r="AL473" t="s">
        <v>995</v>
      </c>
      <c r="AM473" t="s">
        <v>995</v>
      </c>
      <c r="AN473" t="s">
        <v>995</v>
      </c>
      <c r="AO473" t="s">
        <v>995</v>
      </c>
      <c r="AP473" t="s">
        <v>995</v>
      </c>
      <c r="AQ473" s="286" t="s">
        <v>855</v>
      </c>
      <c r="AR473" s="302"/>
      <c r="AS473" s="304"/>
      <c r="AU473"/>
    </row>
    <row r="474" spans="1:47" x14ac:dyDescent="0.3">
      <c r="A474" s="285">
        <v>112537</v>
      </c>
      <c r="B474" s="286" t="s">
        <v>61</v>
      </c>
      <c r="C474" t="s">
        <v>995</v>
      </c>
      <c r="D474" t="s">
        <v>995</v>
      </c>
      <c r="E474" t="s">
        <v>995</v>
      </c>
      <c r="F474" t="s">
        <v>995</v>
      </c>
      <c r="G474" t="s">
        <v>995</v>
      </c>
      <c r="H474" t="s">
        <v>995</v>
      </c>
      <c r="I474" t="s">
        <v>995</v>
      </c>
      <c r="J474" t="s">
        <v>995</v>
      </c>
      <c r="K474" t="s">
        <v>995</v>
      </c>
      <c r="L474" t="s">
        <v>995</v>
      </c>
      <c r="M474" t="s">
        <v>995</v>
      </c>
      <c r="N474" t="s">
        <v>995</v>
      </c>
      <c r="O474" t="s">
        <v>995</v>
      </c>
      <c r="P474" t="s">
        <v>995</v>
      </c>
      <c r="Q474" t="s">
        <v>995</v>
      </c>
      <c r="R474" t="s">
        <v>995</v>
      </c>
      <c r="S474" t="s">
        <v>995</v>
      </c>
      <c r="T474" t="s">
        <v>995</v>
      </c>
      <c r="U474" t="s">
        <v>995</v>
      </c>
      <c r="V474" t="s">
        <v>995</v>
      </c>
      <c r="W474" t="s">
        <v>995</v>
      </c>
      <c r="X474" t="s">
        <v>995</v>
      </c>
      <c r="Y474" t="s">
        <v>995</v>
      </c>
      <c r="Z474" t="s">
        <v>995</v>
      </c>
      <c r="AA474" t="s">
        <v>995</v>
      </c>
      <c r="AB474" t="s">
        <v>995</v>
      </c>
      <c r="AC474" t="s">
        <v>995</v>
      </c>
      <c r="AD474" t="s">
        <v>995</v>
      </c>
      <c r="AE474" t="s">
        <v>995</v>
      </c>
      <c r="AF474" t="s">
        <v>995</v>
      </c>
      <c r="AG474" t="s">
        <v>995</v>
      </c>
      <c r="AH474" t="s">
        <v>995</v>
      </c>
      <c r="AI474" t="s">
        <v>995</v>
      </c>
      <c r="AJ474" t="s">
        <v>995</v>
      </c>
      <c r="AK474" t="s">
        <v>995</v>
      </c>
      <c r="AL474" t="s">
        <v>995</v>
      </c>
      <c r="AM474" t="s">
        <v>995</v>
      </c>
      <c r="AN474" t="s">
        <v>995</v>
      </c>
      <c r="AO474" t="s">
        <v>995</v>
      </c>
      <c r="AP474" t="s">
        <v>995</v>
      </c>
      <c r="AQ474" s="286" t="s">
        <v>855</v>
      </c>
      <c r="AR474" s="302"/>
      <c r="AS474" s="304"/>
      <c r="AU474"/>
    </row>
    <row r="475" spans="1:47" ht="21.6" x14ac:dyDescent="0.3">
      <c r="A475" s="285">
        <v>112545</v>
      </c>
      <c r="B475" s="286" t="s">
        <v>61</v>
      </c>
      <c r="C475" t="s">
        <v>995</v>
      </c>
      <c r="D475" t="s">
        <v>995</v>
      </c>
      <c r="E475" t="s">
        <v>995</v>
      </c>
      <c r="F475" t="s">
        <v>995</v>
      </c>
      <c r="G475" t="s">
        <v>995</v>
      </c>
      <c r="H475" t="s">
        <v>995</v>
      </c>
      <c r="I475" t="s">
        <v>995</v>
      </c>
      <c r="J475" t="s">
        <v>995</v>
      </c>
      <c r="K475" t="s">
        <v>995</v>
      </c>
      <c r="L475" t="s">
        <v>995</v>
      </c>
      <c r="M475" t="s">
        <v>995</v>
      </c>
      <c r="N475" t="s">
        <v>995</v>
      </c>
      <c r="O475" t="s">
        <v>995</v>
      </c>
      <c r="P475" t="s">
        <v>995</v>
      </c>
      <c r="Q475" t="s">
        <v>995</v>
      </c>
      <c r="R475" t="s">
        <v>995</v>
      </c>
      <c r="S475" t="s">
        <v>995</v>
      </c>
      <c r="T475" t="s">
        <v>995</v>
      </c>
      <c r="U475" t="s">
        <v>995</v>
      </c>
      <c r="V475" t="s">
        <v>995</v>
      </c>
      <c r="W475" t="s">
        <v>995</v>
      </c>
      <c r="X475" t="s">
        <v>995</v>
      </c>
      <c r="Y475" t="s">
        <v>995</v>
      </c>
      <c r="Z475" t="s">
        <v>995</v>
      </c>
      <c r="AA475" t="s">
        <v>995</v>
      </c>
      <c r="AB475" t="s">
        <v>995</v>
      </c>
      <c r="AC475" t="s">
        <v>995</v>
      </c>
      <c r="AD475" t="s">
        <v>995</v>
      </c>
      <c r="AE475" t="s">
        <v>995</v>
      </c>
      <c r="AF475" t="s">
        <v>995</v>
      </c>
      <c r="AG475" t="s">
        <v>995</v>
      </c>
      <c r="AH475" t="s">
        <v>995</v>
      </c>
      <c r="AI475" t="s">
        <v>995</v>
      </c>
      <c r="AJ475" t="s">
        <v>995</v>
      </c>
      <c r="AK475" t="s">
        <v>995</v>
      </c>
      <c r="AL475" t="s">
        <v>995</v>
      </c>
      <c r="AM475" t="s">
        <v>995</v>
      </c>
      <c r="AN475" t="s">
        <v>995</v>
      </c>
      <c r="AO475" t="s">
        <v>995</v>
      </c>
      <c r="AP475" t="s">
        <v>995</v>
      </c>
      <c r="AQ475" s="286" t="s">
        <v>855</v>
      </c>
      <c r="AR475" s="295"/>
      <c r="AS475" s="235"/>
    </row>
    <row r="476" spans="1:47" x14ac:dyDescent="0.3">
      <c r="A476" s="285">
        <v>112549</v>
      </c>
      <c r="B476" s="286" t="s">
        <v>61</v>
      </c>
      <c r="C476" t="s">
        <v>995</v>
      </c>
      <c r="D476" t="s">
        <v>995</v>
      </c>
      <c r="E476" t="s">
        <v>995</v>
      </c>
      <c r="F476" t="s">
        <v>995</v>
      </c>
      <c r="G476" t="s">
        <v>995</v>
      </c>
      <c r="H476" t="s">
        <v>995</v>
      </c>
      <c r="I476" t="s">
        <v>995</v>
      </c>
      <c r="J476" t="s">
        <v>995</v>
      </c>
      <c r="K476" t="s">
        <v>995</v>
      </c>
      <c r="L476" t="s">
        <v>995</v>
      </c>
      <c r="M476" t="s">
        <v>995</v>
      </c>
      <c r="N476" t="s">
        <v>995</v>
      </c>
      <c r="O476" t="s">
        <v>995</v>
      </c>
      <c r="P476" t="s">
        <v>995</v>
      </c>
      <c r="Q476" t="s">
        <v>995</v>
      </c>
      <c r="R476" t="s">
        <v>995</v>
      </c>
      <c r="S476" t="s">
        <v>995</v>
      </c>
      <c r="T476" t="s">
        <v>995</v>
      </c>
      <c r="U476" t="s">
        <v>995</v>
      </c>
      <c r="V476" t="s">
        <v>995</v>
      </c>
      <c r="W476" t="s">
        <v>995</v>
      </c>
      <c r="X476" t="s">
        <v>995</v>
      </c>
      <c r="Y476" t="s">
        <v>995</v>
      </c>
      <c r="Z476" t="s">
        <v>995</v>
      </c>
      <c r="AA476" t="s">
        <v>995</v>
      </c>
      <c r="AB476" t="s">
        <v>995</v>
      </c>
      <c r="AC476" t="s">
        <v>995</v>
      </c>
      <c r="AD476" t="s">
        <v>995</v>
      </c>
      <c r="AE476" t="s">
        <v>995</v>
      </c>
      <c r="AF476" t="s">
        <v>995</v>
      </c>
      <c r="AG476" t="s">
        <v>995</v>
      </c>
      <c r="AH476" t="s">
        <v>995</v>
      </c>
      <c r="AI476" t="s">
        <v>995</v>
      </c>
      <c r="AJ476" t="s">
        <v>995</v>
      </c>
      <c r="AK476" t="s">
        <v>995</v>
      </c>
      <c r="AL476" t="s">
        <v>995</v>
      </c>
      <c r="AM476" t="s">
        <v>995</v>
      </c>
      <c r="AN476" t="s">
        <v>995</v>
      </c>
      <c r="AO476" t="s">
        <v>995</v>
      </c>
      <c r="AP476" t="s">
        <v>995</v>
      </c>
      <c r="AQ476" s="286" t="s">
        <v>855</v>
      </c>
      <c r="AR476" s="302"/>
      <c r="AS476" s="304"/>
      <c r="AU476"/>
    </row>
    <row r="477" spans="1:47" x14ac:dyDescent="0.3">
      <c r="A477" s="285">
        <v>112552</v>
      </c>
      <c r="B477" s="286" t="s">
        <v>61</v>
      </c>
      <c r="C477" t="s">
        <v>995</v>
      </c>
      <c r="D477" t="s">
        <v>995</v>
      </c>
      <c r="E477" t="s">
        <v>995</v>
      </c>
      <c r="F477" t="s">
        <v>995</v>
      </c>
      <c r="G477" t="s">
        <v>995</v>
      </c>
      <c r="H477" t="s">
        <v>995</v>
      </c>
      <c r="I477" t="s">
        <v>995</v>
      </c>
      <c r="J477" t="s">
        <v>995</v>
      </c>
      <c r="K477" t="s">
        <v>995</v>
      </c>
      <c r="L477" t="s">
        <v>995</v>
      </c>
      <c r="M477" t="s">
        <v>995</v>
      </c>
      <c r="N477" t="s">
        <v>995</v>
      </c>
      <c r="O477" t="s">
        <v>995</v>
      </c>
      <c r="P477" t="s">
        <v>995</v>
      </c>
      <c r="Q477" t="s">
        <v>995</v>
      </c>
      <c r="R477" t="s">
        <v>995</v>
      </c>
      <c r="S477" t="s">
        <v>995</v>
      </c>
      <c r="T477" t="s">
        <v>995</v>
      </c>
      <c r="U477" t="s">
        <v>995</v>
      </c>
      <c r="V477" t="s">
        <v>995</v>
      </c>
      <c r="W477" t="s">
        <v>995</v>
      </c>
      <c r="X477" t="s">
        <v>995</v>
      </c>
      <c r="Y477" t="s">
        <v>995</v>
      </c>
      <c r="Z477" t="s">
        <v>995</v>
      </c>
      <c r="AA477" t="s">
        <v>995</v>
      </c>
      <c r="AB477" t="s">
        <v>995</v>
      </c>
      <c r="AC477" t="s">
        <v>995</v>
      </c>
      <c r="AD477" t="s">
        <v>995</v>
      </c>
      <c r="AE477" t="s">
        <v>995</v>
      </c>
      <c r="AF477" t="s">
        <v>995</v>
      </c>
      <c r="AG477" t="s">
        <v>995</v>
      </c>
      <c r="AH477" t="s">
        <v>995</v>
      </c>
      <c r="AI477" t="s">
        <v>995</v>
      </c>
      <c r="AJ477" t="s">
        <v>995</v>
      </c>
      <c r="AK477" t="s">
        <v>995</v>
      </c>
      <c r="AL477" t="s">
        <v>995</v>
      </c>
      <c r="AM477" t="s">
        <v>995</v>
      </c>
      <c r="AN477" t="s">
        <v>995</v>
      </c>
      <c r="AO477" t="s">
        <v>995</v>
      </c>
      <c r="AP477" t="s">
        <v>995</v>
      </c>
      <c r="AQ477" s="286" t="s">
        <v>855</v>
      </c>
      <c r="AR477" s="302"/>
      <c r="AS477" s="304"/>
      <c r="AU477"/>
    </row>
    <row r="478" spans="1:47" x14ac:dyDescent="0.3">
      <c r="A478" s="285">
        <v>112555</v>
      </c>
      <c r="B478" s="286" t="s">
        <v>61</v>
      </c>
      <c r="C478" t="s">
        <v>995</v>
      </c>
      <c r="D478" t="s">
        <v>995</v>
      </c>
      <c r="E478" t="s">
        <v>995</v>
      </c>
      <c r="F478" t="s">
        <v>995</v>
      </c>
      <c r="G478" t="s">
        <v>995</v>
      </c>
      <c r="H478" t="s">
        <v>995</v>
      </c>
      <c r="I478" t="s">
        <v>995</v>
      </c>
      <c r="J478" t="s">
        <v>995</v>
      </c>
      <c r="K478" t="s">
        <v>995</v>
      </c>
      <c r="L478" t="s">
        <v>995</v>
      </c>
      <c r="M478" t="s">
        <v>995</v>
      </c>
      <c r="N478" t="s">
        <v>995</v>
      </c>
      <c r="O478" t="s">
        <v>995</v>
      </c>
      <c r="P478" t="s">
        <v>995</v>
      </c>
      <c r="Q478" t="s">
        <v>995</v>
      </c>
      <c r="R478" t="s">
        <v>995</v>
      </c>
      <c r="S478" t="s">
        <v>995</v>
      </c>
      <c r="T478" t="s">
        <v>995</v>
      </c>
      <c r="U478" t="s">
        <v>995</v>
      </c>
      <c r="V478" t="s">
        <v>995</v>
      </c>
      <c r="W478" t="s">
        <v>995</v>
      </c>
      <c r="X478" t="s">
        <v>995</v>
      </c>
      <c r="Y478" t="s">
        <v>995</v>
      </c>
      <c r="Z478" t="s">
        <v>995</v>
      </c>
      <c r="AA478" t="s">
        <v>995</v>
      </c>
      <c r="AB478" t="s">
        <v>995</v>
      </c>
      <c r="AC478" t="s">
        <v>995</v>
      </c>
      <c r="AD478" t="s">
        <v>995</v>
      </c>
      <c r="AE478" t="s">
        <v>995</v>
      </c>
      <c r="AF478" t="s">
        <v>995</v>
      </c>
      <c r="AG478" t="s">
        <v>995</v>
      </c>
      <c r="AH478" t="s">
        <v>995</v>
      </c>
      <c r="AI478" t="s">
        <v>995</v>
      </c>
      <c r="AJ478" t="s">
        <v>995</v>
      </c>
      <c r="AK478" t="s">
        <v>995</v>
      </c>
      <c r="AL478" t="s">
        <v>995</v>
      </c>
      <c r="AM478" t="s">
        <v>995</v>
      </c>
      <c r="AN478" t="s">
        <v>995</v>
      </c>
      <c r="AO478" t="s">
        <v>995</v>
      </c>
      <c r="AP478" t="s">
        <v>995</v>
      </c>
      <c r="AQ478" s="286" t="s">
        <v>855</v>
      </c>
      <c r="AR478" s="302"/>
      <c r="AS478" s="304"/>
      <c r="AU478"/>
    </row>
    <row r="479" spans="1:47" x14ac:dyDescent="0.3">
      <c r="A479" s="285">
        <v>112569</v>
      </c>
      <c r="B479" s="286" t="s">
        <v>538</v>
      </c>
      <c r="C479" t="s">
        <v>995</v>
      </c>
      <c r="D479" t="s">
        <v>995</v>
      </c>
      <c r="E479" t="s">
        <v>995</v>
      </c>
      <c r="F479" t="s">
        <v>995</v>
      </c>
      <c r="G479" t="s">
        <v>995</v>
      </c>
      <c r="H479" t="s">
        <v>995</v>
      </c>
      <c r="I479" t="s">
        <v>995</v>
      </c>
      <c r="J479" t="s">
        <v>995</v>
      </c>
      <c r="K479" t="s">
        <v>995</v>
      </c>
      <c r="L479" t="s">
        <v>995</v>
      </c>
      <c r="M479" t="s">
        <v>995</v>
      </c>
      <c r="N479" t="s">
        <v>995</v>
      </c>
      <c r="O479" t="s">
        <v>995</v>
      </c>
      <c r="P479" t="s">
        <v>995</v>
      </c>
      <c r="Q479" t="s">
        <v>995</v>
      </c>
      <c r="R479" t="s">
        <v>995</v>
      </c>
      <c r="S479" t="s">
        <v>995</v>
      </c>
      <c r="T479" t="s">
        <v>995</v>
      </c>
      <c r="U479" t="s">
        <v>995</v>
      </c>
      <c r="V479" t="s">
        <v>995</v>
      </c>
      <c r="W479" t="s">
        <v>995</v>
      </c>
      <c r="X479" t="s">
        <v>995</v>
      </c>
      <c r="Y479" t="s">
        <v>995</v>
      </c>
      <c r="Z479" t="s">
        <v>995</v>
      </c>
      <c r="AA479" t="s">
        <v>995</v>
      </c>
      <c r="AB479" t="s">
        <v>995</v>
      </c>
      <c r="AC479" t="s">
        <v>995</v>
      </c>
      <c r="AD479" t="s">
        <v>995</v>
      </c>
      <c r="AE479" t="s">
        <v>995</v>
      </c>
      <c r="AF479" t="s">
        <v>995</v>
      </c>
      <c r="AG479" t="s">
        <v>995</v>
      </c>
      <c r="AH479" t="s">
        <v>995</v>
      </c>
      <c r="AI479" t="s">
        <v>995</v>
      </c>
      <c r="AJ479" t="s">
        <v>995</v>
      </c>
      <c r="AK479" t="s">
        <v>995</v>
      </c>
      <c r="AL479" t="s">
        <v>995</v>
      </c>
      <c r="AM479" t="s">
        <v>995</v>
      </c>
      <c r="AN479" t="s">
        <v>995</v>
      </c>
      <c r="AO479" t="s">
        <v>995</v>
      </c>
      <c r="AP479" t="s">
        <v>995</v>
      </c>
      <c r="AQ479" s="286" t="s">
        <v>855</v>
      </c>
      <c r="AR479" s="302"/>
      <c r="AS479" s="304"/>
      <c r="AU479"/>
    </row>
    <row r="480" spans="1:47" ht="21.6" x14ac:dyDescent="0.3">
      <c r="A480" s="285">
        <v>112596</v>
      </c>
      <c r="B480" s="286" t="s">
        <v>61</v>
      </c>
      <c r="C480" t="s">
        <v>995</v>
      </c>
      <c r="D480" t="s">
        <v>995</v>
      </c>
      <c r="E480" t="s">
        <v>995</v>
      </c>
      <c r="F480" t="s">
        <v>995</v>
      </c>
      <c r="G480" t="s">
        <v>995</v>
      </c>
      <c r="H480" t="s">
        <v>995</v>
      </c>
      <c r="I480" t="s">
        <v>995</v>
      </c>
      <c r="J480" t="s">
        <v>995</v>
      </c>
      <c r="K480" t="s">
        <v>995</v>
      </c>
      <c r="L480" t="s">
        <v>995</v>
      </c>
      <c r="M480" t="s">
        <v>995</v>
      </c>
      <c r="N480" t="s">
        <v>995</v>
      </c>
      <c r="O480" t="s">
        <v>995</v>
      </c>
      <c r="P480" t="s">
        <v>995</v>
      </c>
      <c r="Q480" t="s">
        <v>995</v>
      </c>
      <c r="R480" t="s">
        <v>995</v>
      </c>
      <c r="S480" t="s">
        <v>995</v>
      </c>
      <c r="T480" t="s">
        <v>995</v>
      </c>
      <c r="U480" t="s">
        <v>995</v>
      </c>
      <c r="V480" t="s">
        <v>995</v>
      </c>
      <c r="W480" t="s">
        <v>995</v>
      </c>
      <c r="X480" t="s">
        <v>995</v>
      </c>
      <c r="Y480" t="s">
        <v>995</v>
      </c>
      <c r="Z480" t="s">
        <v>995</v>
      </c>
      <c r="AA480" t="s">
        <v>995</v>
      </c>
      <c r="AB480" t="s">
        <v>995</v>
      </c>
      <c r="AC480" t="s">
        <v>995</v>
      </c>
      <c r="AD480" t="s">
        <v>995</v>
      </c>
      <c r="AE480" t="s">
        <v>995</v>
      </c>
      <c r="AF480" t="s">
        <v>995</v>
      </c>
      <c r="AG480" t="s">
        <v>995</v>
      </c>
      <c r="AH480" t="s">
        <v>995</v>
      </c>
      <c r="AI480" t="s">
        <v>995</v>
      </c>
      <c r="AJ480" t="s">
        <v>995</v>
      </c>
      <c r="AK480" t="s">
        <v>995</v>
      </c>
      <c r="AL480" t="s">
        <v>995</v>
      </c>
      <c r="AM480" t="s">
        <v>995</v>
      </c>
      <c r="AN480" t="s">
        <v>995</v>
      </c>
      <c r="AO480" t="s">
        <v>995</v>
      </c>
      <c r="AP480" t="s">
        <v>995</v>
      </c>
      <c r="AQ480" s="286" t="s">
        <v>855</v>
      </c>
      <c r="AR480" s="295"/>
      <c r="AS480" s="235"/>
    </row>
    <row r="481" spans="1:47" x14ac:dyDescent="0.3">
      <c r="A481" s="285">
        <v>112603</v>
      </c>
      <c r="B481" s="286" t="s">
        <v>61</v>
      </c>
      <c r="C481" t="s">
        <v>995</v>
      </c>
      <c r="D481" t="s">
        <v>995</v>
      </c>
      <c r="E481" t="s">
        <v>995</v>
      </c>
      <c r="F481" t="s">
        <v>995</v>
      </c>
      <c r="G481" t="s">
        <v>995</v>
      </c>
      <c r="H481" t="s">
        <v>995</v>
      </c>
      <c r="I481" t="s">
        <v>995</v>
      </c>
      <c r="J481" t="s">
        <v>995</v>
      </c>
      <c r="K481" t="s">
        <v>995</v>
      </c>
      <c r="L481" t="s">
        <v>995</v>
      </c>
      <c r="M481" t="s">
        <v>995</v>
      </c>
      <c r="N481" t="s">
        <v>995</v>
      </c>
      <c r="O481" t="s">
        <v>995</v>
      </c>
      <c r="P481" t="s">
        <v>995</v>
      </c>
      <c r="Q481" t="s">
        <v>995</v>
      </c>
      <c r="R481" t="s">
        <v>995</v>
      </c>
      <c r="S481" t="s">
        <v>995</v>
      </c>
      <c r="T481" t="s">
        <v>995</v>
      </c>
      <c r="U481" t="s">
        <v>995</v>
      </c>
      <c r="V481" t="s">
        <v>995</v>
      </c>
      <c r="W481" t="s">
        <v>995</v>
      </c>
      <c r="X481" t="s">
        <v>995</v>
      </c>
      <c r="Y481" t="s">
        <v>995</v>
      </c>
      <c r="Z481" t="s">
        <v>995</v>
      </c>
      <c r="AA481" t="s">
        <v>995</v>
      </c>
      <c r="AB481" t="s">
        <v>995</v>
      </c>
      <c r="AC481" t="s">
        <v>995</v>
      </c>
      <c r="AD481" t="s">
        <v>995</v>
      </c>
      <c r="AE481" t="s">
        <v>995</v>
      </c>
      <c r="AF481" t="s">
        <v>995</v>
      </c>
      <c r="AG481" t="s">
        <v>995</v>
      </c>
      <c r="AH481" t="s">
        <v>995</v>
      </c>
      <c r="AI481" t="s">
        <v>995</v>
      </c>
      <c r="AJ481" t="s">
        <v>995</v>
      </c>
      <c r="AK481" t="s">
        <v>995</v>
      </c>
      <c r="AL481" t="s">
        <v>995</v>
      </c>
      <c r="AM481" t="s">
        <v>995</v>
      </c>
      <c r="AN481" t="s">
        <v>995</v>
      </c>
      <c r="AO481" t="s">
        <v>995</v>
      </c>
      <c r="AP481" t="s">
        <v>995</v>
      </c>
      <c r="AQ481" s="286" t="s">
        <v>855</v>
      </c>
      <c r="AR481" s="302"/>
      <c r="AS481" s="304"/>
      <c r="AU481"/>
    </row>
    <row r="482" spans="1:47" ht="21.6" x14ac:dyDescent="0.3">
      <c r="A482" s="285">
        <v>112609</v>
      </c>
      <c r="B482" s="286" t="s">
        <v>61</v>
      </c>
      <c r="C482" t="s">
        <v>995</v>
      </c>
      <c r="D482" t="s">
        <v>995</v>
      </c>
      <c r="E482" t="s">
        <v>995</v>
      </c>
      <c r="F482" t="s">
        <v>995</v>
      </c>
      <c r="G482" t="s">
        <v>995</v>
      </c>
      <c r="H482" t="s">
        <v>995</v>
      </c>
      <c r="I482" t="s">
        <v>995</v>
      </c>
      <c r="J482" t="s">
        <v>995</v>
      </c>
      <c r="K482" t="s">
        <v>995</v>
      </c>
      <c r="L482" t="s">
        <v>995</v>
      </c>
      <c r="M482" t="s">
        <v>995</v>
      </c>
      <c r="N482" t="s">
        <v>995</v>
      </c>
      <c r="O482" t="s">
        <v>995</v>
      </c>
      <c r="P482" t="s">
        <v>995</v>
      </c>
      <c r="Q482" t="s">
        <v>995</v>
      </c>
      <c r="R482" t="s">
        <v>995</v>
      </c>
      <c r="S482" t="s">
        <v>995</v>
      </c>
      <c r="T482" t="s">
        <v>995</v>
      </c>
      <c r="U482" t="s">
        <v>995</v>
      </c>
      <c r="V482" t="s">
        <v>995</v>
      </c>
      <c r="W482" t="s">
        <v>995</v>
      </c>
      <c r="X482" t="s">
        <v>995</v>
      </c>
      <c r="Y482" t="s">
        <v>995</v>
      </c>
      <c r="Z482" t="s">
        <v>995</v>
      </c>
      <c r="AA482" t="s">
        <v>995</v>
      </c>
      <c r="AB482" t="s">
        <v>995</v>
      </c>
      <c r="AC482" t="s">
        <v>995</v>
      </c>
      <c r="AD482" t="s">
        <v>995</v>
      </c>
      <c r="AE482" t="s">
        <v>995</v>
      </c>
      <c r="AF482" t="s">
        <v>995</v>
      </c>
      <c r="AG482" t="s">
        <v>995</v>
      </c>
      <c r="AH482" t="s">
        <v>995</v>
      </c>
      <c r="AI482" t="s">
        <v>995</v>
      </c>
      <c r="AJ482" t="s">
        <v>995</v>
      </c>
      <c r="AK482" t="s">
        <v>995</v>
      </c>
      <c r="AL482" t="s">
        <v>995</v>
      </c>
      <c r="AM482" t="s">
        <v>995</v>
      </c>
      <c r="AN482" t="s">
        <v>995</v>
      </c>
      <c r="AO482" t="s">
        <v>995</v>
      </c>
      <c r="AP482" t="s">
        <v>995</v>
      </c>
      <c r="AQ482" s="286" t="s">
        <v>855</v>
      </c>
      <c r="AR482" s="295"/>
      <c r="AS482" s="235"/>
    </row>
    <row r="483" spans="1:47" x14ac:dyDescent="0.3">
      <c r="A483" s="285">
        <v>112615</v>
      </c>
      <c r="B483" s="286" t="s">
        <v>61</v>
      </c>
      <c r="C483" t="s">
        <v>995</v>
      </c>
      <c r="D483" t="s">
        <v>995</v>
      </c>
      <c r="E483" t="s">
        <v>995</v>
      </c>
      <c r="F483" t="s">
        <v>995</v>
      </c>
      <c r="G483" t="s">
        <v>995</v>
      </c>
      <c r="H483" t="s">
        <v>995</v>
      </c>
      <c r="I483" t="s">
        <v>995</v>
      </c>
      <c r="J483" t="s">
        <v>995</v>
      </c>
      <c r="K483" t="s">
        <v>995</v>
      </c>
      <c r="L483" t="s">
        <v>995</v>
      </c>
      <c r="M483" t="s">
        <v>995</v>
      </c>
      <c r="N483" t="s">
        <v>995</v>
      </c>
      <c r="O483" t="s">
        <v>995</v>
      </c>
      <c r="P483" t="s">
        <v>995</v>
      </c>
      <c r="Q483" t="s">
        <v>995</v>
      </c>
      <c r="R483" t="s">
        <v>995</v>
      </c>
      <c r="S483" t="s">
        <v>995</v>
      </c>
      <c r="T483" t="s">
        <v>995</v>
      </c>
      <c r="U483" t="s">
        <v>995</v>
      </c>
      <c r="V483" t="s">
        <v>995</v>
      </c>
      <c r="W483" t="s">
        <v>995</v>
      </c>
      <c r="X483" t="s">
        <v>995</v>
      </c>
      <c r="Y483" t="s">
        <v>995</v>
      </c>
      <c r="Z483" t="s">
        <v>995</v>
      </c>
      <c r="AA483" t="s">
        <v>995</v>
      </c>
      <c r="AB483" t="s">
        <v>995</v>
      </c>
      <c r="AC483" t="s">
        <v>995</v>
      </c>
      <c r="AD483" t="s">
        <v>995</v>
      </c>
      <c r="AE483" t="s">
        <v>995</v>
      </c>
      <c r="AF483" t="s">
        <v>995</v>
      </c>
      <c r="AG483" t="s">
        <v>995</v>
      </c>
      <c r="AH483" t="s">
        <v>995</v>
      </c>
      <c r="AI483" t="s">
        <v>995</v>
      </c>
      <c r="AJ483" t="s">
        <v>995</v>
      </c>
      <c r="AK483" t="s">
        <v>995</v>
      </c>
      <c r="AL483" t="s">
        <v>995</v>
      </c>
      <c r="AM483" t="s">
        <v>995</v>
      </c>
      <c r="AN483" t="s">
        <v>995</v>
      </c>
      <c r="AO483" t="s">
        <v>995</v>
      </c>
      <c r="AP483" t="s">
        <v>995</v>
      </c>
      <c r="AQ483" s="286" t="s">
        <v>855</v>
      </c>
      <c r="AR483" s="302"/>
      <c r="AS483" s="304"/>
      <c r="AU483"/>
    </row>
    <row r="484" spans="1:47" x14ac:dyDescent="0.3">
      <c r="A484" s="285">
        <v>112622</v>
      </c>
      <c r="B484" s="286" t="s">
        <v>61</v>
      </c>
      <c r="C484" t="s">
        <v>995</v>
      </c>
      <c r="D484" t="s">
        <v>995</v>
      </c>
      <c r="E484" t="s">
        <v>995</v>
      </c>
      <c r="F484" t="s">
        <v>995</v>
      </c>
      <c r="G484" t="s">
        <v>995</v>
      </c>
      <c r="H484" t="s">
        <v>995</v>
      </c>
      <c r="I484" t="s">
        <v>995</v>
      </c>
      <c r="J484" t="s">
        <v>995</v>
      </c>
      <c r="K484" t="s">
        <v>995</v>
      </c>
      <c r="L484" t="s">
        <v>995</v>
      </c>
      <c r="M484" t="s">
        <v>995</v>
      </c>
      <c r="N484" t="s">
        <v>995</v>
      </c>
      <c r="O484" t="s">
        <v>995</v>
      </c>
      <c r="P484" t="s">
        <v>995</v>
      </c>
      <c r="Q484" t="s">
        <v>995</v>
      </c>
      <c r="R484" t="s">
        <v>995</v>
      </c>
      <c r="S484" t="s">
        <v>995</v>
      </c>
      <c r="T484" t="s">
        <v>995</v>
      </c>
      <c r="U484" t="s">
        <v>995</v>
      </c>
      <c r="V484" t="s">
        <v>995</v>
      </c>
      <c r="W484" t="s">
        <v>995</v>
      </c>
      <c r="X484" t="s">
        <v>995</v>
      </c>
      <c r="Y484" t="s">
        <v>995</v>
      </c>
      <c r="Z484" t="s">
        <v>995</v>
      </c>
      <c r="AA484" t="s">
        <v>995</v>
      </c>
      <c r="AB484" t="s">
        <v>995</v>
      </c>
      <c r="AC484" t="s">
        <v>995</v>
      </c>
      <c r="AD484" t="s">
        <v>995</v>
      </c>
      <c r="AE484" t="s">
        <v>995</v>
      </c>
      <c r="AF484" t="s">
        <v>995</v>
      </c>
      <c r="AG484" t="s">
        <v>995</v>
      </c>
      <c r="AH484" t="s">
        <v>995</v>
      </c>
      <c r="AI484" t="s">
        <v>995</v>
      </c>
      <c r="AJ484" t="s">
        <v>995</v>
      </c>
      <c r="AK484" t="s">
        <v>995</v>
      </c>
      <c r="AL484" t="s">
        <v>995</v>
      </c>
      <c r="AM484" t="s">
        <v>995</v>
      </c>
      <c r="AN484" t="s">
        <v>995</v>
      </c>
      <c r="AO484" t="s">
        <v>995</v>
      </c>
      <c r="AP484" t="s">
        <v>995</v>
      </c>
      <c r="AQ484" s="286" t="s">
        <v>855</v>
      </c>
      <c r="AR484" s="302"/>
      <c r="AS484" s="304"/>
      <c r="AU484"/>
    </row>
    <row r="485" spans="1:47" x14ac:dyDescent="0.3">
      <c r="A485" s="285">
        <v>112646</v>
      </c>
      <c r="B485" s="286" t="s">
        <v>61</v>
      </c>
      <c r="C485" t="s">
        <v>995</v>
      </c>
      <c r="D485" t="s">
        <v>995</v>
      </c>
      <c r="E485" t="s">
        <v>995</v>
      </c>
      <c r="F485" t="s">
        <v>995</v>
      </c>
      <c r="G485" t="s">
        <v>995</v>
      </c>
      <c r="H485" t="s">
        <v>995</v>
      </c>
      <c r="I485" t="s">
        <v>995</v>
      </c>
      <c r="J485" t="s">
        <v>995</v>
      </c>
      <c r="K485" t="s">
        <v>995</v>
      </c>
      <c r="L485" t="s">
        <v>995</v>
      </c>
      <c r="M485" t="s">
        <v>995</v>
      </c>
      <c r="N485" t="s">
        <v>995</v>
      </c>
      <c r="O485" t="s">
        <v>995</v>
      </c>
      <c r="P485" t="s">
        <v>995</v>
      </c>
      <c r="Q485" t="s">
        <v>995</v>
      </c>
      <c r="R485" t="s">
        <v>995</v>
      </c>
      <c r="S485" t="s">
        <v>995</v>
      </c>
      <c r="T485" t="s">
        <v>995</v>
      </c>
      <c r="U485" t="s">
        <v>995</v>
      </c>
      <c r="V485" t="s">
        <v>995</v>
      </c>
      <c r="W485" t="s">
        <v>995</v>
      </c>
      <c r="X485" t="s">
        <v>995</v>
      </c>
      <c r="Y485" t="s">
        <v>995</v>
      </c>
      <c r="Z485" t="s">
        <v>995</v>
      </c>
      <c r="AA485" t="s">
        <v>995</v>
      </c>
      <c r="AB485" t="s">
        <v>995</v>
      </c>
      <c r="AC485" t="s">
        <v>995</v>
      </c>
      <c r="AD485" t="s">
        <v>995</v>
      </c>
      <c r="AE485" t="s">
        <v>995</v>
      </c>
      <c r="AF485" t="s">
        <v>995</v>
      </c>
      <c r="AG485" t="s">
        <v>995</v>
      </c>
      <c r="AH485" t="s">
        <v>995</v>
      </c>
      <c r="AI485" t="s">
        <v>995</v>
      </c>
      <c r="AJ485" t="s">
        <v>995</v>
      </c>
      <c r="AK485" t="s">
        <v>995</v>
      </c>
      <c r="AL485" t="s">
        <v>995</v>
      </c>
      <c r="AM485" t="s">
        <v>995</v>
      </c>
      <c r="AN485" t="s">
        <v>995</v>
      </c>
      <c r="AO485" t="s">
        <v>995</v>
      </c>
      <c r="AP485" t="s">
        <v>995</v>
      </c>
      <c r="AQ485" s="286" t="s">
        <v>855</v>
      </c>
      <c r="AR485" s="302"/>
      <c r="AS485" s="304"/>
      <c r="AU485"/>
    </row>
    <row r="486" spans="1:47" x14ac:dyDescent="0.3">
      <c r="A486" s="285">
        <v>112660</v>
      </c>
      <c r="B486" s="286" t="s">
        <v>538</v>
      </c>
      <c r="C486" t="s">
        <v>995</v>
      </c>
      <c r="D486" t="s">
        <v>995</v>
      </c>
      <c r="E486" t="s">
        <v>995</v>
      </c>
      <c r="F486" t="s">
        <v>995</v>
      </c>
      <c r="G486" t="s">
        <v>995</v>
      </c>
      <c r="H486" t="s">
        <v>995</v>
      </c>
      <c r="I486" t="s">
        <v>995</v>
      </c>
      <c r="J486" t="s">
        <v>995</v>
      </c>
      <c r="K486" t="s">
        <v>995</v>
      </c>
      <c r="L486" t="s">
        <v>995</v>
      </c>
      <c r="M486" t="s">
        <v>995</v>
      </c>
      <c r="N486" t="s">
        <v>995</v>
      </c>
      <c r="O486" t="s">
        <v>995</v>
      </c>
      <c r="P486" t="s">
        <v>995</v>
      </c>
      <c r="Q486" t="s">
        <v>995</v>
      </c>
      <c r="R486" t="s">
        <v>995</v>
      </c>
      <c r="S486" t="s">
        <v>995</v>
      </c>
      <c r="T486" t="s">
        <v>995</v>
      </c>
      <c r="U486" t="s">
        <v>995</v>
      </c>
      <c r="V486" t="s">
        <v>995</v>
      </c>
      <c r="W486" t="s">
        <v>995</v>
      </c>
      <c r="X486" t="s">
        <v>995</v>
      </c>
      <c r="Y486" t="s">
        <v>995</v>
      </c>
      <c r="Z486" t="s">
        <v>995</v>
      </c>
      <c r="AA486" t="s">
        <v>995</v>
      </c>
      <c r="AB486" t="s">
        <v>995</v>
      </c>
      <c r="AC486" t="s">
        <v>995</v>
      </c>
      <c r="AD486" t="s">
        <v>995</v>
      </c>
      <c r="AE486" t="s">
        <v>995</v>
      </c>
      <c r="AF486" t="s">
        <v>995</v>
      </c>
      <c r="AG486" t="s">
        <v>995</v>
      </c>
      <c r="AH486" t="s">
        <v>995</v>
      </c>
      <c r="AI486" t="s">
        <v>995</v>
      </c>
      <c r="AJ486" t="s">
        <v>995</v>
      </c>
      <c r="AK486" t="s">
        <v>995</v>
      </c>
      <c r="AL486" t="s">
        <v>995</v>
      </c>
      <c r="AM486" t="s">
        <v>995</v>
      </c>
      <c r="AN486" t="s">
        <v>995</v>
      </c>
      <c r="AO486" t="s">
        <v>995</v>
      </c>
      <c r="AP486" t="s">
        <v>995</v>
      </c>
      <c r="AQ486" s="286" t="s">
        <v>855</v>
      </c>
      <c r="AR486" s="302"/>
      <c r="AS486" s="304"/>
      <c r="AU486"/>
    </row>
    <row r="487" spans="1:47" x14ac:dyDescent="0.3">
      <c r="A487" s="285">
        <v>112680</v>
      </c>
      <c r="B487" s="286" t="s">
        <v>61</v>
      </c>
      <c r="C487" t="s">
        <v>995</v>
      </c>
      <c r="D487" t="s">
        <v>995</v>
      </c>
      <c r="E487" t="s">
        <v>995</v>
      </c>
      <c r="F487" t="s">
        <v>995</v>
      </c>
      <c r="G487" t="s">
        <v>995</v>
      </c>
      <c r="H487" t="s">
        <v>995</v>
      </c>
      <c r="I487" t="s">
        <v>995</v>
      </c>
      <c r="J487" t="s">
        <v>995</v>
      </c>
      <c r="K487" t="s">
        <v>995</v>
      </c>
      <c r="L487" t="s">
        <v>995</v>
      </c>
      <c r="M487" t="s">
        <v>995</v>
      </c>
      <c r="N487" t="s">
        <v>995</v>
      </c>
      <c r="O487" t="s">
        <v>995</v>
      </c>
      <c r="P487" t="s">
        <v>995</v>
      </c>
      <c r="Q487" t="s">
        <v>995</v>
      </c>
      <c r="R487" t="s">
        <v>995</v>
      </c>
      <c r="S487" t="s">
        <v>995</v>
      </c>
      <c r="T487" t="s">
        <v>995</v>
      </c>
      <c r="U487" t="s">
        <v>995</v>
      </c>
      <c r="V487" t="s">
        <v>995</v>
      </c>
      <c r="W487" t="s">
        <v>995</v>
      </c>
      <c r="X487" t="s">
        <v>995</v>
      </c>
      <c r="Y487" t="s">
        <v>995</v>
      </c>
      <c r="Z487" t="s">
        <v>995</v>
      </c>
      <c r="AA487" t="s">
        <v>995</v>
      </c>
      <c r="AB487" t="s">
        <v>995</v>
      </c>
      <c r="AC487" t="s">
        <v>995</v>
      </c>
      <c r="AD487" t="s">
        <v>995</v>
      </c>
      <c r="AE487" t="s">
        <v>995</v>
      </c>
      <c r="AF487" t="s">
        <v>995</v>
      </c>
      <c r="AG487" t="s">
        <v>995</v>
      </c>
      <c r="AH487" t="s">
        <v>995</v>
      </c>
      <c r="AI487" t="s">
        <v>995</v>
      </c>
      <c r="AJ487" t="s">
        <v>995</v>
      </c>
      <c r="AK487" t="s">
        <v>995</v>
      </c>
      <c r="AL487" t="s">
        <v>995</v>
      </c>
      <c r="AM487" t="s">
        <v>995</v>
      </c>
      <c r="AN487" t="s">
        <v>995</v>
      </c>
      <c r="AO487" t="s">
        <v>995</v>
      </c>
      <c r="AP487" t="s">
        <v>995</v>
      </c>
      <c r="AQ487" s="286" t="s">
        <v>855</v>
      </c>
      <c r="AR487" s="302"/>
      <c r="AS487" s="304"/>
      <c r="AU487"/>
    </row>
    <row r="488" spans="1:47" x14ac:dyDescent="0.3">
      <c r="A488" s="285">
        <v>112697</v>
      </c>
      <c r="B488" s="286" t="s">
        <v>538</v>
      </c>
      <c r="C488" t="s">
        <v>995</v>
      </c>
      <c r="D488" t="s">
        <v>995</v>
      </c>
      <c r="E488" t="s">
        <v>995</v>
      </c>
      <c r="F488" t="s">
        <v>995</v>
      </c>
      <c r="G488" t="s">
        <v>995</v>
      </c>
      <c r="H488" t="s">
        <v>995</v>
      </c>
      <c r="I488" t="s">
        <v>995</v>
      </c>
      <c r="J488" t="s">
        <v>995</v>
      </c>
      <c r="K488" t="s">
        <v>995</v>
      </c>
      <c r="L488" t="s">
        <v>995</v>
      </c>
      <c r="M488" t="s">
        <v>995</v>
      </c>
      <c r="N488" t="s">
        <v>995</v>
      </c>
      <c r="O488" t="s">
        <v>995</v>
      </c>
      <c r="P488" t="s">
        <v>995</v>
      </c>
      <c r="Q488" t="s">
        <v>995</v>
      </c>
      <c r="R488" t="s">
        <v>995</v>
      </c>
      <c r="S488" t="s">
        <v>995</v>
      </c>
      <c r="T488" t="s">
        <v>995</v>
      </c>
      <c r="U488" t="s">
        <v>995</v>
      </c>
      <c r="V488" t="s">
        <v>995</v>
      </c>
      <c r="W488" t="s">
        <v>995</v>
      </c>
      <c r="X488" t="s">
        <v>995</v>
      </c>
      <c r="Y488" t="s">
        <v>995</v>
      </c>
      <c r="Z488" t="s">
        <v>995</v>
      </c>
      <c r="AA488" t="s">
        <v>995</v>
      </c>
      <c r="AB488" t="s">
        <v>995</v>
      </c>
      <c r="AC488" t="s">
        <v>995</v>
      </c>
      <c r="AD488" t="s">
        <v>995</v>
      </c>
      <c r="AE488" t="s">
        <v>995</v>
      </c>
      <c r="AF488" t="s">
        <v>995</v>
      </c>
      <c r="AG488" t="s">
        <v>995</v>
      </c>
      <c r="AH488" t="s">
        <v>995</v>
      </c>
      <c r="AI488" t="s">
        <v>995</v>
      </c>
      <c r="AJ488" t="s">
        <v>995</v>
      </c>
      <c r="AK488" t="s">
        <v>995</v>
      </c>
      <c r="AL488" t="s">
        <v>995</v>
      </c>
      <c r="AM488" t="s">
        <v>995</v>
      </c>
      <c r="AN488" t="s">
        <v>995</v>
      </c>
      <c r="AO488" t="s">
        <v>995</v>
      </c>
      <c r="AP488" t="s">
        <v>995</v>
      </c>
      <c r="AQ488" s="286" t="s">
        <v>855</v>
      </c>
      <c r="AR488" s="302"/>
      <c r="AS488" s="304"/>
      <c r="AU488"/>
    </row>
    <row r="489" spans="1:47" x14ac:dyDescent="0.3">
      <c r="A489" s="285">
        <v>112705</v>
      </c>
      <c r="B489" s="286" t="s">
        <v>61</v>
      </c>
      <c r="C489" t="s">
        <v>995</v>
      </c>
      <c r="D489" t="s">
        <v>995</v>
      </c>
      <c r="E489" t="s">
        <v>995</v>
      </c>
      <c r="F489" t="s">
        <v>995</v>
      </c>
      <c r="G489" t="s">
        <v>995</v>
      </c>
      <c r="H489" t="s">
        <v>995</v>
      </c>
      <c r="I489" t="s">
        <v>995</v>
      </c>
      <c r="J489" t="s">
        <v>995</v>
      </c>
      <c r="K489" t="s">
        <v>995</v>
      </c>
      <c r="L489" t="s">
        <v>995</v>
      </c>
      <c r="M489" t="s">
        <v>995</v>
      </c>
      <c r="N489" t="s">
        <v>995</v>
      </c>
      <c r="O489" t="s">
        <v>995</v>
      </c>
      <c r="P489" t="s">
        <v>995</v>
      </c>
      <c r="Q489" t="s">
        <v>995</v>
      </c>
      <c r="R489" t="s">
        <v>995</v>
      </c>
      <c r="S489" t="s">
        <v>995</v>
      </c>
      <c r="T489" t="s">
        <v>995</v>
      </c>
      <c r="U489" t="s">
        <v>995</v>
      </c>
      <c r="V489" t="s">
        <v>995</v>
      </c>
      <c r="W489" t="s">
        <v>995</v>
      </c>
      <c r="X489" t="s">
        <v>995</v>
      </c>
      <c r="Y489" t="s">
        <v>995</v>
      </c>
      <c r="Z489" t="s">
        <v>995</v>
      </c>
      <c r="AA489" t="s">
        <v>995</v>
      </c>
      <c r="AB489" t="s">
        <v>995</v>
      </c>
      <c r="AC489" t="s">
        <v>995</v>
      </c>
      <c r="AD489" t="s">
        <v>995</v>
      </c>
      <c r="AE489" t="s">
        <v>995</v>
      </c>
      <c r="AF489" t="s">
        <v>995</v>
      </c>
      <c r="AG489" t="s">
        <v>995</v>
      </c>
      <c r="AH489" t="s">
        <v>995</v>
      </c>
      <c r="AI489" t="s">
        <v>995</v>
      </c>
      <c r="AJ489" t="s">
        <v>995</v>
      </c>
      <c r="AK489" t="s">
        <v>995</v>
      </c>
      <c r="AL489" t="s">
        <v>995</v>
      </c>
      <c r="AM489" t="s">
        <v>995</v>
      </c>
      <c r="AN489" t="s">
        <v>995</v>
      </c>
      <c r="AO489" t="s">
        <v>995</v>
      </c>
      <c r="AP489" t="s">
        <v>995</v>
      </c>
      <c r="AQ489" s="286" t="s">
        <v>855</v>
      </c>
      <c r="AR489" s="302"/>
      <c r="AS489" s="304"/>
      <c r="AU489"/>
    </row>
    <row r="490" spans="1:47" x14ac:dyDescent="0.3">
      <c r="A490" s="285">
        <v>112711</v>
      </c>
      <c r="B490" s="286" t="s">
        <v>61</v>
      </c>
      <c r="C490" t="s">
        <v>995</v>
      </c>
      <c r="D490" t="s">
        <v>995</v>
      </c>
      <c r="E490" t="s">
        <v>995</v>
      </c>
      <c r="F490" t="s">
        <v>995</v>
      </c>
      <c r="G490" t="s">
        <v>995</v>
      </c>
      <c r="H490" t="s">
        <v>995</v>
      </c>
      <c r="I490" t="s">
        <v>995</v>
      </c>
      <c r="J490" t="s">
        <v>995</v>
      </c>
      <c r="K490" t="s">
        <v>995</v>
      </c>
      <c r="L490" t="s">
        <v>995</v>
      </c>
      <c r="M490" t="s">
        <v>995</v>
      </c>
      <c r="N490" t="s">
        <v>995</v>
      </c>
      <c r="O490" t="s">
        <v>995</v>
      </c>
      <c r="P490" t="s">
        <v>995</v>
      </c>
      <c r="Q490" t="s">
        <v>995</v>
      </c>
      <c r="R490" t="s">
        <v>995</v>
      </c>
      <c r="S490" t="s">
        <v>995</v>
      </c>
      <c r="T490" t="s">
        <v>995</v>
      </c>
      <c r="U490" t="s">
        <v>995</v>
      </c>
      <c r="V490" t="s">
        <v>995</v>
      </c>
      <c r="W490" t="s">
        <v>995</v>
      </c>
      <c r="X490" t="s">
        <v>995</v>
      </c>
      <c r="Y490" t="s">
        <v>995</v>
      </c>
      <c r="Z490" t="s">
        <v>995</v>
      </c>
      <c r="AA490" t="s">
        <v>995</v>
      </c>
      <c r="AB490" t="s">
        <v>995</v>
      </c>
      <c r="AC490" t="s">
        <v>995</v>
      </c>
      <c r="AD490" t="s">
        <v>995</v>
      </c>
      <c r="AE490" t="s">
        <v>995</v>
      </c>
      <c r="AF490" t="s">
        <v>995</v>
      </c>
      <c r="AG490" t="s">
        <v>995</v>
      </c>
      <c r="AH490" t="s">
        <v>995</v>
      </c>
      <c r="AI490" t="s">
        <v>995</v>
      </c>
      <c r="AJ490" t="s">
        <v>995</v>
      </c>
      <c r="AK490" t="s">
        <v>995</v>
      </c>
      <c r="AL490" t="s">
        <v>995</v>
      </c>
      <c r="AM490" t="s">
        <v>995</v>
      </c>
      <c r="AN490" t="s">
        <v>995</v>
      </c>
      <c r="AO490" t="s">
        <v>995</v>
      </c>
      <c r="AP490" t="s">
        <v>995</v>
      </c>
      <c r="AQ490" s="286" t="s">
        <v>855</v>
      </c>
      <c r="AR490" s="302"/>
      <c r="AS490" s="304"/>
      <c r="AU490"/>
    </row>
    <row r="491" spans="1:47" ht="21.6" x14ac:dyDescent="0.65">
      <c r="A491" s="285">
        <v>112725</v>
      </c>
      <c r="B491" s="286" t="s">
        <v>61</v>
      </c>
      <c r="C491" t="s">
        <v>225</v>
      </c>
      <c r="D491" t="s">
        <v>225</v>
      </c>
      <c r="E491" t="s">
        <v>225</v>
      </c>
      <c r="F491" t="s">
        <v>225</v>
      </c>
      <c r="G491" t="s">
        <v>225</v>
      </c>
      <c r="H491" t="s">
        <v>225</v>
      </c>
      <c r="I491" t="s">
        <v>225</v>
      </c>
      <c r="J491" t="s">
        <v>225</v>
      </c>
      <c r="K491" t="s">
        <v>225</v>
      </c>
      <c r="L491" t="s">
        <v>225</v>
      </c>
      <c r="M491" t="s">
        <v>224</v>
      </c>
      <c r="N491" t="s">
        <v>225</v>
      </c>
      <c r="O491" t="s">
        <v>225</v>
      </c>
      <c r="P491" t="s">
        <v>225</v>
      </c>
      <c r="Q491" t="s">
        <v>225</v>
      </c>
      <c r="R491" t="s">
        <v>225</v>
      </c>
      <c r="S491" t="s">
        <v>225</v>
      </c>
      <c r="T491" t="s">
        <v>225</v>
      </c>
      <c r="U491" t="s">
        <v>225</v>
      </c>
      <c r="V491" t="s">
        <v>225</v>
      </c>
      <c r="W491" t="s">
        <v>225</v>
      </c>
      <c r="X491" t="s">
        <v>225</v>
      </c>
      <c r="Y491" t="s">
        <v>224</v>
      </c>
      <c r="Z491" t="s">
        <v>225</v>
      </c>
      <c r="AA491" t="s">
        <v>225</v>
      </c>
      <c r="AB491" t="s">
        <v>225</v>
      </c>
      <c r="AC491" t="s">
        <v>224</v>
      </c>
      <c r="AD491" t="s">
        <v>224</v>
      </c>
      <c r="AE491" t="s">
        <v>225</v>
      </c>
      <c r="AF491" t="s">
        <v>225</v>
      </c>
      <c r="AG491" t="s">
        <v>224</v>
      </c>
      <c r="AH491" t="s">
        <v>225</v>
      </c>
      <c r="AI491" t="s">
        <v>225</v>
      </c>
      <c r="AJ491" t="s">
        <v>226</v>
      </c>
      <c r="AK491" t="s">
        <v>225</v>
      </c>
      <c r="AL491" t="s">
        <v>224</v>
      </c>
      <c r="AM491" t="s">
        <v>225</v>
      </c>
      <c r="AN491" t="s">
        <v>225</v>
      </c>
      <c r="AO491" t="s">
        <v>225</v>
      </c>
      <c r="AP491" t="s">
        <v>225</v>
      </c>
      <c r="AQ491" s="288"/>
      <c r="AR491" s="302"/>
      <c r="AS491" s="304"/>
      <c r="AU491"/>
    </row>
    <row r="492" spans="1:47" x14ac:dyDescent="0.3">
      <c r="A492" s="285">
        <v>112746</v>
      </c>
      <c r="B492" s="286" t="s">
        <v>61</v>
      </c>
      <c r="C492" t="s">
        <v>995</v>
      </c>
      <c r="D492" t="s">
        <v>995</v>
      </c>
      <c r="E492" t="s">
        <v>995</v>
      </c>
      <c r="F492" t="s">
        <v>995</v>
      </c>
      <c r="G492" t="s">
        <v>995</v>
      </c>
      <c r="H492" t="s">
        <v>995</v>
      </c>
      <c r="I492" t="s">
        <v>995</v>
      </c>
      <c r="J492" t="s">
        <v>995</v>
      </c>
      <c r="K492" t="s">
        <v>995</v>
      </c>
      <c r="L492" t="s">
        <v>995</v>
      </c>
      <c r="M492" t="s">
        <v>995</v>
      </c>
      <c r="N492" t="s">
        <v>995</v>
      </c>
      <c r="O492" t="s">
        <v>995</v>
      </c>
      <c r="P492" t="s">
        <v>995</v>
      </c>
      <c r="Q492" t="s">
        <v>995</v>
      </c>
      <c r="R492" t="s">
        <v>995</v>
      </c>
      <c r="S492" t="s">
        <v>995</v>
      </c>
      <c r="T492" t="s">
        <v>995</v>
      </c>
      <c r="U492" t="s">
        <v>995</v>
      </c>
      <c r="V492" t="s">
        <v>995</v>
      </c>
      <c r="W492" t="s">
        <v>995</v>
      </c>
      <c r="X492" t="s">
        <v>995</v>
      </c>
      <c r="Y492" t="s">
        <v>995</v>
      </c>
      <c r="Z492" t="s">
        <v>995</v>
      </c>
      <c r="AA492" t="s">
        <v>995</v>
      </c>
      <c r="AB492" t="s">
        <v>995</v>
      </c>
      <c r="AC492" t="s">
        <v>995</v>
      </c>
      <c r="AD492" t="s">
        <v>995</v>
      </c>
      <c r="AE492" t="s">
        <v>995</v>
      </c>
      <c r="AF492" t="s">
        <v>995</v>
      </c>
      <c r="AG492" t="s">
        <v>995</v>
      </c>
      <c r="AH492" t="s">
        <v>995</v>
      </c>
      <c r="AI492" t="s">
        <v>995</v>
      </c>
      <c r="AJ492" t="s">
        <v>995</v>
      </c>
      <c r="AK492" t="s">
        <v>995</v>
      </c>
      <c r="AL492" t="s">
        <v>995</v>
      </c>
      <c r="AM492" t="s">
        <v>995</v>
      </c>
      <c r="AN492" t="s">
        <v>995</v>
      </c>
      <c r="AO492" t="s">
        <v>995</v>
      </c>
      <c r="AP492" t="s">
        <v>995</v>
      </c>
      <c r="AQ492" s="286" t="s">
        <v>855</v>
      </c>
      <c r="AR492" s="302"/>
      <c r="AS492" s="304"/>
      <c r="AU492"/>
    </row>
    <row r="493" spans="1:47" x14ac:dyDescent="0.3">
      <c r="A493" s="285">
        <v>112758</v>
      </c>
      <c r="B493" s="286" t="s">
        <v>61</v>
      </c>
      <c r="C493" t="s">
        <v>225</v>
      </c>
      <c r="D493" t="s">
        <v>225</v>
      </c>
      <c r="E493" t="s">
        <v>225</v>
      </c>
      <c r="F493" t="s">
        <v>225</v>
      </c>
      <c r="G493" t="s">
        <v>225</v>
      </c>
      <c r="H493" t="s">
        <v>225</v>
      </c>
      <c r="I493" t="s">
        <v>225</v>
      </c>
      <c r="J493" t="s">
        <v>225</v>
      </c>
      <c r="K493" t="s">
        <v>225</v>
      </c>
      <c r="L493" t="s">
        <v>225</v>
      </c>
      <c r="M493" t="s">
        <v>995</v>
      </c>
      <c r="N493" t="s">
        <v>225</v>
      </c>
      <c r="O493" t="s">
        <v>225</v>
      </c>
      <c r="P493" t="s">
        <v>225</v>
      </c>
      <c r="Q493" t="s">
        <v>225</v>
      </c>
      <c r="R493" t="s">
        <v>225</v>
      </c>
      <c r="S493" t="s">
        <v>225</v>
      </c>
      <c r="T493" t="s">
        <v>225</v>
      </c>
      <c r="U493" t="s">
        <v>225</v>
      </c>
      <c r="V493" t="s">
        <v>225</v>
      </c>
      <c r="W493" t="s">
        <v>225</v>
      </c>
      <c r="X493" t="s">
        <v>225</v>
      </c>
      <c r="Y493" t="s">
        <v>225</v>
      </c>
      <c r="Z493" t="s">
        <v>225</v>
      </c>
      <c r="AA493" t="s">
        <v>225</v>
      </c>
      <c r="AB493" t="s">
        <v>225</v>
      </c>
      <c r="AC493" t="s">
        <v>225</v>
      </c>
      <c r="AD493" t="s">
        <v>225</v>
      </c>
      <c r="AE493" t="s">
        <v>224</v>
      </c>
      <c r="AF493" t="s">
        <v>225</v>
      </c>
      <c r="AG493" t="s">
        <v>224</v>
      </c>
      <c r="AH493" t="s">
        <v>224</v>
      </c>
      <c r="AI493" t="s">
        <v>226</v>
      </c>
      <c r="AJ493" t="s">
        <v>226</v>
      </c>
      <c r="AK493" t="s">
        <v>226</v>
      </c>
      <c r="AL493" t="s">
        <v>225</v>
      </c>
      <c r="AM493" t="s">
        <v>225</v>
      </c>
      <c r="AN493" t="s">
        <v>225</v>
      </c>
      <c r="AO493" t="s">
        <v>225</v>
      </c>
      <c r="AP493" t="s">
        <v>225</v>
      </c>
      <c r="AQ493" s="289"/>
      <c r="AR493" s="302"/>
      <c r="AS493" s="304"/>
      <c r="AU493"/>
    </row>
    <row r="494" spans="1:47" ht="21.6" x14ac:dyDescent="0.3">
      <c r="A494" s="285">
        <v>112762</v>
      </c>
      <c r="B494" s="286" t="s">
        <v>61</v>
      </c>
      <c r="C494" t="s">
        <v>226</v>
      </c>
      <c r="D494" t="s">
        <v>224</v>
      </c>
      <c r="E494" t="s">
        <v>224</v>
      </c>
      <c r="F494" t="s">
        <v>224</v>
      </c>
      <c r="G494" t="s">
        <v>224</v>
      </c>
      <c r="H494" t="s">
        <v>224</v>
      </c>
      <c r="I494" t="s">
        <v>224</v>
      </c>
      <c r="J494" t="s">
        <v>226</v>
      </c>
      <c r="K494" t="s">
        <v>224</v>
      </c>
      <c r="L494" t="s">
        <v>224</v>
      </c>
      <c r="M494" t="s">
        <v>224</v>
      </c>
      <c r="N494" t="s">
        <v>224</v>
      </c>
      <c r="O494" t="s">
        <v>224</v>
      </c>
      <c r="P494" t="s">
        <v>224</v>
      </c>
      <c r="Q494" t="s">
        <v>226</v>
      </c>
      <c r="R494" t="s">
        <v>224</v>
      </c>
      <c r="S494" t="s">
        <v>226</v>
      </c>
      <c r="T494" t="s">
        <v>224</v>
      </c>
      <c r="U494" t="s">
        <v>224</v>
      </c>
      <c r="V494" t="s">
        <v>226</v>
      </c>
      <c r="W494" t="s">
        <v>226</v>
      </c>
      <c r="X494" t="s">
        <v>225</v>
      </c>
      <c r="Y494" t="s">
        <v>224</v>
      </c>
      <c r="Z494" t="s">
        <v>224</v>
      </c>
      <c r="AA494" t="s">
        <v>224</v>
      </c>
      <c r="AB494" t="s">
        <v>224</v>
      </c>
      <c r="AC494" t="s">
        <v>224</v>
      </c>
      <c r="AD494" t="s">
        <v>224</v>
      </c>
      <c r="AE494" t="s">
        <v>224</v>
      </c>
      <c r="AF494" t="s">
        <v>226</v>
      </c>
      <c r="AG494" t="s">
        <v>226</v>
      </c>
      <c r="AH494" t="s">
        <v>225</v>
      </c>
      <c r="AI494" t="s">
        <v>225</v>
      </c>
      <c r="AJ494" t="s">
        <v>225</v>
      </c>
      <c r="AK494" t="s">
        <v>225</v>
      </c>
      <c r="AL494" t="s">
        <v>225</v>
      </c>
      <c r="AM494" t="s">
        <v>225</v>
      </c>
      <c r="AN494" t="s">
        <v>225</v>
      </c>
      <c r="AO494" t="s">
        <v>225</v>
      </c>
      <c r="AP494" t="s">
        <v>225</v>
      </c>
      <c r="AQ494" s="286" t="s">
        <v>394</v>
      </c>
      <c r="AR494" s="295"/>
      <c r="AS494" s="235"/>
    </row>
    <row r="495" spans="1:47" ht="21.6" x14ac:dyDescent="0.3">
      <c r="A495" s="285">
        <v>112766</v>
      </c>
      <c r="B495" s="286" t="s">
        <v>538</v>
      </c>
      <c r="C495" t="s">
        <v>224</v>
      </c>
      <c r="D495" t="s">
        <v>224</v>
      </c>
      <c r="E495" t="s">
        <v>224</v>
      </c>
      <c r="F495" t="s">
        <v>224</v>
      </c>
      <c r="G495" t="s">
        <v>226</v>
      </c>
      <c r="H495" t="s">
        <v>224</v>
      </c>
      <c r="I495" t="s">
        <v>224</v>
      </c>
      <c r="J495" t="s">
        <v>226</v>
      </c>
      <c r="K495" t="s">
        <v>224</v>
      </c>
      <c r="L495" t="s">
        <v>226</v>
      </c>
      <c r="M495" t="s">
        <v>224</v>
      </c>
      <c r="N495" t="s">
        <v>224</v>
      </c>
      <c r="O495" t="s">
        <v>224</v>
      </c>
      <c r="P495" t="s">
        <v>224</v>
      </c>
      <c r="Q495" t="s">
        <v>224</v>
      </c>
      <c r="R495" t="s">
        <v>226</v>
      </c>
      <c r="S495" t="s">
        <v>226</v>
      </c>
      <c r="T495" t="s">
        <v>224</v>
      </c>
      <c r="U495" t="s">
        <v>224</v>
      </c>
      <c r="V495" t="s">
        <v>224</v>
      </c>
      <c r="W495" t="s">
        <v>224</v>
      </c>
      <c r="X495" t="s">
        <v>224</v>
      </c>
      <c r="Y495" t="s">
        <v>224</v>
      </c>
      <c r="Z495" t="s">
        <v>224</v>
      </c>
      <c r="AA495" t="s">
        <v>224</v>
      </c>
      <c r="AB495" t="s">
        <v>224</v>
      </c>
      <c r="AC495" t="s">
        <v>226</v>
      </c>
      <c r="AD495" t="s">
        <v>226</v>
      </c>
      <c r="AE495" t="s">
        <v>226</v>
      </c>
      <c r="AF495" t="s">
        <v>224</v>
      </c>
      <c r="AG495" t="s">
        <v>394</v>
      </c>
      <c r="AH495" t="s">
        <v>394</v>
      </c>
      <c r="AI495" t="s">
        <v>394</v>
      </c>
      <c r="AJ495" t="s">
        <v>394</v>
      </c>
      <c r="AK495" t="s">
        <v>394</v>
      </c>
      <c r="AL495" t="s">
        <v>394</v>
      </c>
      <c r="AM495" t="s">
        <v>394</v>
      </c>
      <c r="AN495" t="s">
        <v>394</v>
      </c>
      <c r="AO495" t="s">
        <v>394</v>
      </c>
      <c r="AP495" t="s">
        <v>394</v>
      </c>
      <c r="AQ495" s="286" t="s">
        <v>394</v>
      </c>
      <c r="AR495" s="295"/>
      <c r="AS495" s="235"/>
    </row>
    <row r="496" spans="1:47" ht="21.6" x14ac:dyDescent="0.3">
      <c r="A496" s="285">
        <v>112815</v>
      </c>
      <c r="B496" s="286" t="s">
        <v>61</v>
      </c>
      <c r="C496" t="s">
        <v>995</v>
      </c>
      <c r="D496" t="s">
        <v>995</v>
      </c>
      <c r="E496" t="s">
        <v>995</v>
      </c>
      <c r="F496" t="s">
        <v>995</v>
      </c>
      <c r="G496" t="s">
        <v>995</v>
      </c>
      <c r="H496" t="s">
        <v>995</v>
      </c>
      <c r="I496" t="s">
        <v>995</v>
      </c>
      <c r="J496" t="s">
        <v>995</v>
      </c>
      <c r="K496" t="s">
        <v>995</v>
      </c>
      <c r="L496" t="s">
        <v>995</v>
      </c>
      <c r="M496" t="s">
        <v>995</v>
      </c>
      <c r="N496" t="s">
        <v>995</v>
      </c>
      <c r="O496" t="s">
        <v>995</v>
      </c>
      <c r="P496" t="s">
        <v>995</v>
      </c>
      <c r="Q496" t="s">
        <v>995</v>
      </c>
      <c r="R496" t="s">
        <v>995</v>
      </c>
      <c r="S496" t="s">
        <v>995</v>
      </c>
      <c r="T496" t="s">
        <v>995</v>
      </c>
      <c r="U496" t="s">
        <v>995</v>
      </c>
      <c r="V496" t="s">
        <v>995</v>
      </c>
      <c r="W496" t="s">
        <v>995</v>
      </c>
      <c r="X496" t="s">
        <v>995</v>
      </c>
      <c r="Y496" t="s">
        <v>995</v>
      </c>
      <c r="Z496" t="s">
        <v>995</v>
      </c>
      <c r="AA496" t="s">
        <v>995</v>
      </c>
      <c r="AB496" t="s">
        <v>995</v>
      </c>
      <c r="AC496" t="s">
        <v>995</v>
      </c>
      <c r="AD496" t="s">
        <v>995</v>
      </c>
      <c r="AE496" t="s">
        <v>995</v>
      </c>
      <c r="AF496" t="s">
        <v>995</v>
      </c>
      <c r="AG496" t="s">
        <v>995</v>
      </c>
      <c r="AH496" t="s">
        <v>995</v>
      </c>
      <c r="AI496" t="s">
        <v>995</v>
      </c>
      <c r="AJ496" t="s">
        <v>995</v>
      </c>
      <c r="AK496" t="s">
        <v>995</v>
      </c>
      <c r="AL496" t="s">
        <v>995</v>
      </c>
      <c r="AM496" t="s">
        <v>995</v>
      </c>
      <c r="AN496" t="s">
        <v>995</v>
      </c>
      <c r="AO496" t="s">
        <v>995</v>
      </c>
      <c r="AP496" t="s">
        <v>995</v>
      </c>
      <c r="AQ496" s="286" t="s">
        <v>855</v>
      </c>
      <c r="AR496" s="295"/>
      <c r="AS496" s="235"/>
    </row>
    <row r="497" spans="1:47" x14ac:dyDescent="0.3">
      <c r="A497" s="285">
        <v>112818</v>
      </c>
      <c r="B497" s="286" t="s">
        <v>61</v>
      </c>
      <c r="C497" t="s">
        <v>995</v>
      </c>
      <c r="D497" t="s">
        <v>995</v>
      </c>
      <c r="E497" t="s">
        <v>995</v>
      </c>
      <c r="F497" t="s">
        <v>995</v>
      </c>
      <c r="G497" t="s">
        <v>995</v>
      </c>
      <c r="H497" t="s">
        <v>995</v>
      </c>
      <c r="I497" t="s">
        <v>995</v>
      </c>
      <c r="J497" t="s">
        <v>995</v>
      </c>
      <c r="K497" t="s">
        <v>995</v>
      </c>
      <c r="L497" t="s">
        <v>995</v>
      </c>
      <c r="M497" t="s">
        <v>995</v>
      </c>
      <c r="N497" t="s">
        <v>995</v>
      </c>
      <c r="O497" t="s">
        <v>995</v>
      </c>
      <c r="P497" t="s">
        <v>995</v>
      </c>
      <c r="Q497" t="s">
        <v>995</v>
      </c>
      <c r="R497" t="s">
        <v>995</v>
      </c>
      <c r="S497" t="s">
        <v>995</v>
      </c>
      <c r="T497" t="s">
        <v>995</v>
      </c>
      <c r="U497" t="s">
        <v>995</v>
      </c>
      <c r="V497" t="s">
        <v>995</v>
      </c>
      <c r="W497" t="s">
        <v>995</v>
      </c>
      <c r="X497" t="s">
        <v>995</v>
      </c>
      <c r="Y497" t="s">
        <v>995</v>
      </c>
      <c r="Z497" t="s">
        <v>995</v>
      </c>
      <c r="AA497" t="s">
        <v>995</v>
      </c>
      <c r="AB497" t="s">
        <v>995</v>
      </c>
      <c r="AC497" t="s">
        <v>995</v>
      </c>
      <c r="AD497" t="s">
        <v>995</v>
      </c>
      <c r="AE497" t="s">
        <v>995</v>
      </c>
      <c r="AF497" t="s">
        <v>995</v>
      </c>
      <c r="AG497" t="s">
        <v>995</v>
      </c>
      <c r="AH497" t="s">
        <v>995</v>
      </c>
      <c r="AI497" t="s">
        <v>995</v>
      </c>
      <c r="AJ497" t="s">
        <v>995</v>
      </c>
      <c r="AK497" t="s">
        <v>995</v>
      </c>
      <c r="AL497" t="s">
        <v>995</v>
      </c>
      <c r="AM497" t="s">
        <v>995</v>
      </c>
      <c r="AN497" t="s">
        <v>995</v>
      </c>
      <c r="AO497" t="s">
        <v>995</v>
      </c>
      <c r="AP497" t="s">
        <v>995</v>
      </c>
      <c r="AQ497" s="286" t="s">
        <v>855</v>
      </c>
      <c r="AR497" s="302"/>
      <c r="AS497" s="304"/>
      <c r="AU497"/>
    </row>
    <row r="498" spans="1:47" x14ac:dyDescent="0.3">
      <c r="A498" s="285">
        <v>112822</v>
      </c>
      <c r="B498" s="286" t="s">
        <v>61</v>
      </c>
      <c r="C498" t="s">
        <v>995</v>
      </c>
      <c r="D498" t="s">
        <v>995</v>
      </c>
      <c r="E498" t="s">
        <v>995</v>
      </c>
      <c r="F498" t="s">
        <v>995</v>
      </c>
      <c r="G498" t="s">
        <v>995</v>
      </c>
      <c r="H498" t="s">
        <v>995</v>
      </c>
      <c r="I498" t="s">
        <v>995</v>
      </c>
      <c r="J498" t="s">
        <v>995</v>
      </c>
      <c r="K498" t="s">
        <v>995</v>
      </c>
      <c r="L498" t="s">
        <v>995</v>
      </c>
      <c r="M498" t="s">
        <v>995</v>
      </c>
      <c r="N498" t="s">
        <v>995</v>
      </c>
      <c r="O498" t="s">
        <v>995</v>
      </c>
      <c r="P498" t="s">
        <v>995</v>
      </c>
      <c r="Q498" t="s">
        <v>995</v>
      </c>
      <c r="R498" t="s">
        <v>995</v>
      </c>
      <c r="S498" t="s">
        <v>995</v>
      </c>
      <c r="T498" t="s">
        <v>995</v>
      </c>
      <c r="U498" t="s">
        <v>995</v>
      </c>
      <c r="V498" t="s">
        <v>995</v>
      </c>
      <c r="W498" t="s">
        <v>995</v>
      </c>
      <c r="X498" t="s">
        <v>995</v>
      </c>
      <c r="Y498" t="s">
        <v>995</v>
      </c>
      <c r="Z498" t="s">
        <v>995</v>
      </c>
      <c r="AA498" t="s">
        <v>995</v>
      </c>
      <c r="AB498" t="s">
        <v>995</v>
      </c>
      <c r="AC498" t="s">
        <v>995</v>
      </c>
      <c r="AD498" t="s">
        <v>995</v>
      </c>
      <c r="AE498" t="s">
        <v>995</v>
      </c>
      <c r="AF498" t="s">
        <v>995</v>
      </c>
      <c r="AG498" t="s">
        <v>995</v>
      </c>
      <c r="AH498" t="s">
        <v>995</v>
      </c>
      <c r="AI498" t="s">
        <v>995</v>
      </c>
      <c r="AJ498" t="s">
        <v>995</v>
      </c>
      <c r="AK498" t="s">
        <v>995</v>
      </c>
      <c r="AL498" t="s">
        <v>995</v>
      </c>
      <c r="AM498" t="s">
        <v>995</v>
      </c>
      <c r="AN498" t="s">
        <v>995</v>
      </c>
      <c r="AO498" t="s">
        <v>995</v>
      </c>
      <c r="AP498" t="s">
        <v>995</v>
      </c>
      <c r="AQ498" s="286" t="s">
        <v>855</v>
      </c>
      <c r="AR498" s="302"/>
      <c r="AS498" s="304"/>
      <c r="AU498"/>
    </row>
    <row r="499" spans="1:47" x14ac:dyDescent="0.3">
      <c r="A499" s="285">
        <v>112825</v>
      </c>
      <c r="B499" s="286" t="s">
        <v>61</v>
      </c>
      <c r="C499" t="s">
        <v>995</v>
      </c>
      <c r="D499" t="s">
        <v>995</v>
      </c>
      <c r="E499" t="s">
        <v>995</v>
      </c>
      <c r="F499" t="s">
        <v>995</v>
      </c>
      <c r="G499" t="s">
        <v>995</v>
      </c>
      <c r="H499" t="s">
        <v>995</v>
      </c>
      <c r="I499" t="s">
        <v>995</v>
      </c>
      <c r="J499" t="s">
        <v>995</v>
      </c>
      <c r="K499" t="s">
        <v>995</v>
      </c>
      <c r="L499" t="s">
        <v>995</v>
      </c>
      <c r="M499" t="s">
        <v>995</v>
      </c>
      <c r="N499" t="s">
        <v>995</v>
      </c>
      <c r="O499" t="s">
        <v>995</v>
      </c>
      <c r="P499" t="s">
        <v>995</v>
      </c>
      <c r="Q499" t="s">
        <v>995</v>
      </c>
      <c r="R499" t="s">
        <v>995</v>
      </c>
      <c r="S499" t="s">
        <v>995</v>
      </c>
      <c r="T499" t="s">
        <v>995</v>
      </c>
      <c r="U499" t="s">
        <v>995</v>
      </c>
      <c r="V499" t="s">
        <v>995</v>
      </c>
      <c r="W499" t="s">
        <v>995</v>
      </c>
      <c r="X499" t="s">
        <v>995</v>
      </c>
      <c r="Y499" t="s">
        <v>995</v>
      </c>
      <c r="Z499" t="s">
        <v>995</v>
      </c>
      <c r="AA499" t="s">
        <v>995</v>
      </c>
      <c r="AB499" t="s">
        <v>995</v>
      </c>
      <c r="AC499" t="s">
        <v>995</v>
      </c>
      <c r="AD499" t="s">
        <v>995</v>
      </c>
      <c r="AE499" t="s">
        <v>995</v>
      </c>
      <c r="AF499" t="s">
        <v>995</v>
      </c>
      <c r="AG499" t="s">
        <v>995</v>
      </c>
      <c r="AH499" t="s">
        <v>995</v>
      </c>
      <c r="AI499" t="s">
        <v>995</v>
      </c>
      <c r="AJ499" t="s">
        <v>995</v>
      </c>
      <c r="AK499" t="s">
        <v>995</v>
      </c>
      <c r="AL499" t="s">
        <v>995</v>
      </c>
      <c r="AM499" t="s">
        <v>995</v>
      </c>
      <c r="AN499" t="s">
        <v>995</v>
      </c>
      <c r="AO499" t="s">
        <v>995</v>
      </c>
      <c r="AP499" t="s">
        <v>995</v>
      </c>
      <c r="AQ499" s="286" t="s">
        <v>855</v>
      </c>
      <c r="AR499" s="302"/>
      <c r="AS499" s="304"/>
      <c r="AU499"/>
    </row>
    <row r="500" spans="1:47" x14ac:dyDescent="0.3">
      <c r="A500" s="285">
        <v>112844</v>
      </c>
      <c r="B500" s="286" t="s">
        <v>61</v>
      </c>
      <c r="C500" t="s">
        <v>995</v>
      </c>
      <c r="D500" t="s">
        <v>995</v>
      </c>
      <c r="E500" t="s">
        <v>995</v>
      </c>
      <c r="F500" t="s">
        <v>995</v>
      </c>
      <c r="G500" t="s">
        <v>995</v>
      </c>
      <c r="H500" t="s">
        <v>995</v>
      </c>
      <c r="I500" t="s">
        <v>995</v>
      </c>
      <c r="J500" t="s">
        <v>995</v>
      </c>
      <c r="K500" t="s">
        <v>995</v>
      </c>
      <c r="L500" t="s">
        <v>995</v>
      </c>
      <c r="M500" t="s">
        <v>995</v>
      </c>
      <c r="N500" t="s">
        <v>995</v>
      </c>
      <c r="O500" t="s">
        <v>995</v>
      </c>
      <c r="P500" t="s">
        <v>995</v>
      </c>
      <c r="Q500" t="s">
        <v>995</v>
      </c>
      <c r="R500" t="s">
        <v>995</v>
      </c>
      <c r="S500" t="s">
        <v>995</v>
      </c>
      <c r="T500" t="s">
        <v>995</v>
      </c>
      <c r="U500" t="s">
        <v>995</v>
      </c>
      <c r="V500" t="s">
        <v>995</v>
      </c>
      <c r="W500" t="s">
        <v>995</v>
      </c>
      <c r="X500" t="s">
        <v>995</v>
      </c>
      <c r="Y500" t="s">
        <v>995</v>
      </c>
      <c r="Z500" t="s">
        <v>995</v>
      </c>
      <c r="AA500" t="s">
        <v>995</v>
      </c>
      <c r="AB500" t="s">
        <v>995</v>
      </c>
      <c r="AC500" t="s">
        <v>995</v>
      </c>
      <c r="AD500" t="s">
        <v>995</v>
      </c>
      <c r="AE500" t="s">
        <v>995</v>
      </c>
      <c r="AF500" t="s">
        <v>995</v>
      </c>
      <c r="AG500" t="s">
        <v>995</v>
      </c>
      <c r="AH500" t="s">
        <v>995</v>
      </c>
      <c r="AI500" t="s">
        <v>995</v>
      </c>
      <c r="AJ500" t="s">
        <v>995</v>
      </c>
      <c r="AK500" t="s">
        <v>995</v>
      </c>
      <c r="AL500" t="s">
        <v>995</v>
      </c>
      <c r="AM500" t="s">
        <v>995</v>
      </c>
      <c r="AN500" t="s">
        <v>995</v>
      </c>
      <c r="AO500" t="s">
        <v>995</v>
      </c>
      <c r="AP500" t="s">
        <v>995</v>
      </c>
      <c r="AQ500" s="286" t="s">
        <v>855</v>
      </c>
      <c r="AR500" s="302"/>
      <c r="AS500" s="304"/>
      <c r="AU500"/>
    </row>
    <row r="501" spans="1:47" x14ac:dyDescent="0.3">
      <c r="A501" s="285">
        <v>112847</v>
      </c>
      <c r="B501" s="286" t="s">
        <v>61</v>
      </c>
      <c r="C501" t="s">
        <v>995</v>
      </c>
      <c r="D501" t="s">
        <v>995</v>
      </c>
      <c r="E501" t="s">
        <v>995</v>
      </c>
      <c r="F501" t="s">
        <v>995</v>
      </c>
      <c r="G501" t="s">
        <v>995</v>
      </c>
      <c r="H501" t="s">
        <v>995</v>
      </c>
      <c r="I501" t="s">
        <v>995</v>
      </c>
      <c r="J501" t="s">
        <v>995</v>
      </c>
      <c r="K501" t="s">
        <v>995</v>
      </c>
      <c r="L501" t="s">
        <v>995</v>
      </c>
      <c r="M501" t="s">
        <v>995</v>
      </c>
      <c r="N501" t="s">
        <v>995</v>
      </c>
      <c r="O501" t="s">
        <v>995</v>
      </c>
      <c r="P501" t="s">
        <v>995</v>
      </c>
      <c r="Q501" t="s">
        <v>995</v>
      </c>
      <c r="R501" t="s">
        <v>995</v>
      </c>
      <c r="S501" t="s">
        <v>995</v>
      </c>
      <c r="T501" t="s">
        <v>995</v>
      </c>
      <c r="U501" t="s">
        <v>995</v>
      </c>
      <c r="V501" t="s">
        <v>995</v>
      </c>
      <c r="W501" t="s">
        <v>995</v>
      </c>
      <c r="X501" t="s">
        <v>995</v>
      </c>
      <c r="Y501" t="s">
        <v>995</v>
      </c>
      <c r="Z501" t="s">
        <v>995</v>
      </c>
      <c r="AA501" t="s">
        <v>995</v>
      </c>
      <c r="AB501" t="s">
        <v>995</v>
      </c>
      <c r="AC501" t="s">
        <v>995</v>
      </c>
      <c r="AD501" t="s">
        <v>995</v>
      </c>
      <c r="AE501" t="s">
        <v>995</v>
      </c>
      <c r="AF501" t="s">
        <v>995</v>
      </c>
      <c r="AG501" t="s">
        <v>995</v>
      </c>
      <c r="AH501" t="s">
        <v>995</v>
      </c>
      <c r="AI501" t="s">
        <v>995</v>
      </c>
      <c r="AJ501" t="s">
        <v>995</v>
      </c>
      <c r="AK501" t="s">
        <v>995</v>
      </c>
      <c r="AL501" t="s">
        <v>995</v>
      </c>
      <c r="AM501" t="s">
        <v>995</v>
      </c>
      <c r="AN501" t="s">
        <v>995</v>
      </c>
      <c r="AO501" t="s">
        <v>995</v>
      </c>
      <c r="AP501" t="s">
        <v>995</v>
      </c>
      <c r="AQ501" s="286" t="s">
        <v>855</v>
      </c>
      <c r="AR501" s="302"/>
      <c r="AS501" s="304"/>
      <c r="AU501"/>
    </row>
    <row r="502" spans="1:47" x14ac:dyDescent="0.3">
      <c r="A502" s="285">
        <v>112853</v>
      </c>
      <c r="B502" s="286" t="s">
        <v>538</v>
      </c>
      <c r="C502" t="s">
        <v>995</v>
      </c>
      <c r="D502" t="s">
        <v>995</v>
      </c>
      <c r="E502" t="s">
        <v>995</v>
      </c>
      <c r="F502" t="s">
        <v>995</v>
      </c>
      <c r="G502" t="s">
        <v>995</v>
      </c>
      <c r="H502" t="s">
        <v>995</v>
      </c>
      <c r="I502" t="s">
        <v>995</v>
      </c>
      <c r="J502" t="s">
        <v>995</v>
      </c>
      <c r="K502" t="s">
        <v>995</v>
      </c>
      <c r="L502" t="s">
        <v>995</v>
      </c>
      <c r="M502" t="s">
        <v>995</v>
      </c>
      <c r="N502" t="s">
        <v>995</v>
      </c>
      <c r="O502" t="s">
        <v>995</v>
      </c>
      <c r="P502" t="s">
        <v>995</v>
      </c>
      <c r="Q502" t="s">
        <v>995</v>
      </c>
      <c r="R502" t="s">
        <v>995</v>
      </c>
      <c r="S502" t="s">
        <v>995</v>
      </c>
      <c r="T502" t="s">
        <v>995</v>
      </c>
      <c r="U502" t="s">
        <v>995</v>
      </c>
      <c r="V502" t="s">
        <v>995</v>
      </c>
      <c r="W502" t="s">
        <v>995</v>
      </c>
      <c r="X502" t="s">
        <v>995</v>
      </c>
      <c r="Y502" t="s">
        <v>995</v>
      </c>
      <c r="Z502" t="s">
        <v>995</v>
      </c>
      <c r="AA502" t="s">
        <v>995</v>
      </c>
      <c r="AB502" t="s">
        <v>995</v>
      </c>
      <c r="AC502" t="s">
        <v>995</v>
      </c>
      <c r="AD502" t="s">
        <v>995</v>
      </c>
      <c r="AE502" t="s">
        <v>995</v>
      </c>
      <c r="AF502" t="s">
        <v>995</v>
      </c>
      <c r="AG502" t="s">
        <v>995</v>
      </c>
      <c r="AH502" t="s">
        <v>995</v>
      </c>
      <c r="AI502" t="s">
        <v>995</v>
      </c>
      <c r="AJ502" t="s">
        <v>995</v>
      </c>
      <c r="AK502" t="s">
        <v>995</v>
      </c>
      <c r="AL502" t="s">
        <v>995</v>
      </c>
      <c r="AM502" t="s">
        <v>995</v>
      </c>
      <c r="AN502" t="s">
        <v>995</v>
      </c>
      <c r="AO502" t="s">
        <v>995</v>
      </c>
      <c r="AP502" t="s">
        <v>995</v>
      </c>
      <c r="AQ502" s="286" t="s">
        <v>855</v>
      </c>
      <c r="AR502" s="302"/>
      <c r="AS502" s="304"/>
      <c r="AU502"/>
    </row>
    <row r="503" spans="1:47" ht="21.6" x14ac:dyDescent="0.65">
      <c r="A503" s="285">
        <v>112858</v>
      </c>
      <c r="B503" s="286" t="s">
        <v>61</v>
      </c>
      <c r="C503" t="s">
        <v>995</v>
      </c>
      <c r="D503" t="s">
        <v>995</v>
      </c>
      <c r="E503" t="s">
        <v>995</v>
      </c>
      <c r="F503" t="s">
        <v>995</v>
      </c>
      <c r="G503" t="s">
        <v>995</v>
      </c>
      <c r="H503" t="s">
        <v>995</v>
      </c>
      <c r="I503" t="s">
        <v>995</v>
      </c>
      <c r="J503" t="s">
        <v>995</v>
      </c>
      <c r="K503" t="s">
        <v>995</v>
      </c>
      <c r="L503" t="s">
        <v>995</v>
      </c>
      <c r="M503" t="s">
        <v>995</v>
      </c>
      <c r="N503" t="s">
        <v>995</v>
      </c>
      <c r="O503" t="s">
        <v>995</v>
      </c>
      <c r="P503" t="s">
        <v>995</v>
      </c>
      <c r="Q503" t="s">
        <v>995</v>
      </c>
      <c r="R503" t="s">
        <v>995</v>
      </c>
      <c r="S503" t="s">
        <v>995</v>
      </c>
      <c r="T503" t="s">
        <v>995</v>
      </c>
      <c r="U503" t="s">
        <v>995</v>
      </c>
      <c r="V503" t="s">
        <v>995</v>
      </c>
      <c r="W503" t="s">
        <v>995</v>
      </c>
      <c r="X503" t="s">
        <v>995</v>
      </c>
      <c r="Y503" t="s">
        <v>995</v>
      </c>
      <c r="Z503" t="s">
        <v>995</v>
      </c>
      <c r="AA503" t="s">
        <v>995</v>
      </c>
      <c r="AB503" t="s">
        <v>995</v>
      </c>
      <c r="AC503" t="s">
        <v>995</v>
      </c>
      <c r="AD503" t="s">
        <v>995</v>
      </c>
      <c r="AE503" t="s">
        <v>995</v>
      </c>
      <c r="AF503" t="s">
        <v>995</v>
      </c>
      <c r="AG503" t="s">
        <v>995</v>
      </c>
      <c r="AH503" t="s">
        <v>995</v>
      </c>
      <c r="AI503" t="s">
        <v>995</v>
      </c>
      <c r="AJ503" t="s">
        <v>995</v>
      </c>
      <c r="AK503" t="s">
        <v>995</v>
      </c>
      <c r="AL503" t="s">
        <v>995</v>
      </c>
      <c r="AM503" t="s">
        <v>995</v>
      </c>
      <c r="AN503" t="s">
        <v>995</v>
      </c>
      <c r="AO503" t="s">
        <v>995</v>
      </c>
      <c r="AP503" t="s">
        <v>995</v>
      </c>
      <c r="AQ503" s="288"/>
      <c r="AR503" s="302"/>
      <c r="AS503" s="304"/>
      <c r="AU503"/>
    </row>
    <row r="504" spans="1:47" ht="21.6" x14ac:dyDescent="0.3">
      <c r="A504" s="285">
        <v>112873</v>
      </c>
      <c r="B504" s="286" t="s">
        <v>61</v>
      </c>
      <c r="C504" t="s">
        <v>224</v>
      </c>
      <c r="D504" t="s">
        <v>224</v>
      </c>
      <c r="E504" t="s">
        <v>224</v>
      </c>
      <c r="F504" t="s">
        <v>224</v>
      </c>
      <c r="G504" t="s">
        <v>226</v>
      </c>
      <c r="H504" t="s">
        <v>226</v>
      </c>
      <c r="I504" t="s">
        <v>226</v>
      </c>
      <c r="J504" t="s">
        <v>226</v>
      </c>
      <c r="K504" t="s">
        <v>226</v>
      </c>
      <c r="L504" t="s">
        <v>226</v>
      </c>
      <c r="M504" t="s">
        <v>226</v>
      </c>
      <c r="N504" t="s">
        <v>226</v>
      </c>
      <c r="O504" t="s">
        <v>226</v>
      </c>
      <c r="P504" t="s">
        <v>226</v>
      </c>
      <c r="Q504" t="s">
        <v>224</v>
      </c>
      <c r="R504" t="s">
        <v>226</v>
      </c>
      <c r="S504" t="s">
        <v>226</v>
      </c>
      <c r="T504" t="s">
        <v>224</v>
      </c>
      <c r="U504" t="s">
        <v>224</v>
      </c>
      <c r="V504" t="s">
        <v>226</v>
      </c>
      <c r="W504" t="s">
        <v>226</v>
      </c>
      <c r="X504" t="s">
        <v>226</v>
      </c>
      <c r="Y504" t="s">
        <v>224</v>
      </c>
      <c r="Z504" t="s">
        <v>224</v>
      </c>
      <c r="AA504" t="s">
        <v>224</v>
      </c>
      <c r="AB504" t="s">
        <v>226</v>
      </c>
      <c r="AC504" t="s">
        <v>224</v>
      </c>
      <c r="AD504" t="s">
        <v>226</v>
      </c>
      <c r="AE504" t="s">
        <v>224</v>
      </c>
      <c r="AF504" t="s">
        <v>224</v>
      </c>
      <c r="AG504" t="s">
        <v>226</v>
      </c>
      <c r="AH504" t="s">
        <v>226</v>
      </c>
      <c r="AI504" t="s">
        <v>226</v>
      </c>
      <c r="AJ504" t="s">
        <v>226</v>
      </c>
      <c r="AK504" t="s">
        <v>226</v>
      </c>
      <c r="AL504" t="s">
        <v>225</v>
      </c>
      <c r="AM504" t="s">
        <v>225</v>
      </c>
      <c r="AN504" t="s">
        <v>225</v>
      </c>
      <c r="AO504" t="s">
        <v>225</v>
      </c>
      <c r="AP504" t="s">
        <v>225</v>
      </c>
      <c r="AQ504" s="286" t="s">
        <v>394</v>
      </c>
      <c r="AR504" s="295"/>
      <c r="AS504" s="235"/>
    </row>
    <row r="505" spans="1:47" x14ac:dyDescent="0.3">
      <c r="A505" s="285">
        <v>112880</v>
      </c>
      <c r="B505" s="286" t="s">
        <v>61</v>
      </c>
      <c r="C505" t="s">
        <v>995</v>
      </c>
      <c r="D505" t="s">
        <v>995</v>
      </c>
      <c r="E505" t="s">
        <v>995</v>
      </c>
      <c r="F505" t="s">
        <v>995</v>
      </c>
      <c r="G505" t="s">
        <v>995</v>
      </c>
      <c r="H505" t="s">
        <v>995</v>
      </c>
      <c r="I505" t="s">
        <v>995</v>
      </c>
      <c r="J505" t="s">
        <v>995</v>
      </c>
      <c r="K505" t="s">
        <v>995</v>
      </c>
      <c r="L505" t="s">
        <v>995</v>
      </c>
      <c r="M505" t="s">
        <v>995</v>
      </c>
      <c r="N505" t="s">
        <v>995</v>
      </c>
      <c r="O505" t="s">
        <v>995</v>
      </c>
      <c r="P505" t="s">
        <v>995</v>
      </c>
      <c r="Q505" t="s">
        <v>995</v>
      </c>
      <c r="R505" t="s">
        <v>995</v>
      </c>
      <c r="S505" t="s">
        <v>995</v>
      </c>
      <c r="T505" t="s">
        <v>995</v>
      </c>
      <c r="U505" t="s">
        <v>995</v>
      </c>
      <c r="V505" t="s">
        <v>995</v>
      </c>
      <c r="W505" t="s">
        <v>995</v>
      </c>
      <c r="X505" t="s">
        <v>995</v>
      </c>
      <c r="Y505" t="s">
        <v>995</v>
      </c>
      <c r="Z505" t="s">
        <v>995</v>
      </c>
      <c r="AA505" t="s">
        <v>995</v>
      </c>
      <c r="AB505" t="s">
        <v>995</v>
      </c>
      <c r="AC505" t="s">
        <v>995</v>
      </c>
      <c r="AD505" t="s">
        <v>995</v>
      </c>
      <c r="AE505" t="s">
        <v>995</v>
      </c>
      <c r="AF505" t="s">
        <v>995</v>
      </c>
      <c r="AG505" t="s">
        <v>995</v>
      </c>
      <c r="AH505" t="s">
        <v>995</v>
      </c>
      <c r="AI505" t="s">
        <v>995</v>
      </c>
      <c r="AJ505" t="s">
        <v>995</v>
      </c>
      <c r="AK505" t="s">
        <v>995</v>
      </c>
      <c r="AL505" t="s">
        <v>995</v>
      </c>
      <c r="AM505" t="s">
        <v>995</v>
      </c>
      <c r="AN505" t="s">
        <v>995</v>
      </c>
      <c r="AO505" t="s">
        <v>995</v>
      </c>
      <c r="AP505" t="s">
        <v>995</v>
      </c>
      <c r="AQ505" s="286" t="s">
        <v>855</v>
      </c>
      <c r="AR505" s="302"/>
      <c r="AS505" s="304"/>
      <c r="AU505"/>
    </row>
    <row r="506" spans="1:47" x14ac:dyDescent="0.3">
      <c r="A506" s="285">
        <v>112889</v>
      </c>
      <c r="B506" s="286" t="s">
        <v>538</v>
      </c>
      <c r="C506" t="s">
        <v>995</v>
      </c>
      <c r="D506" t="s">
        <v>995</v>
      </c>
      <c r="E506" t="s">
        <v>995</v>
      </c>
      <c r="F506" t="s">
        <v>995</v>
      </c>
      <c r="G506" t="s">
        <v>995</v>
      </c>
      <c r="H506" t="s">
        <v>995</v>
      </c>
      <c r="I506" t="s">
        <v>995</v>
      </c>
      <c r="J506" t="s">
        <v>995</v>
      </c>
      <c r="K506" t="s">
        <v>995</v>
      </c>
      <c r="L506" t="s">
        <v>995</v>
      </c>
      <c r="M506" t="s">
        <v>224</v>
      </c>
      <c r="N506" t="s">
        <v>995</v>
      </c>
      <c r="O506" t="s">
        <v>995</v>
      </c>
      <c r="P506" t="s">
        <v>995</v>
      </c>
      <c r="Q506" t="s">
        <v>995</v>
      </c>
      <c r="R506" t="s">
        <v>995</v>
      </c>
      <c r="S506" t="s">
        <v>995</v>
      </c>
      <c r="T506" t="s">
        <v>995</v>
      </c>
      <c r="U506" t="s">
        <v>995</v>
      </c>
      <c r="V506" t="s">
        <v>995</v>
      </c>
      <c r="W506" t="s">
        <v>995</v>
      </c>
      <c r="X506" t="s">
        <v>995</v>
      </c>
      <c r="Y506" t="s">
        <v>995</v>
      </c>
      <c r="Z506" t="s">
        <v>995</v>
      </c>
      <c r="AA506" t="s">
        <v>995</v>
      </c>
      <c r="AB506" t="s">
        <v>995</v>
      </c>
      <c r="AC506" t="s">
        <v>995</v>
      </c>
      <c r="AD506" t="s">
        <v>995</v>
      </c>
      <c r="AE506" t="s">
        <v>995</v>
      </c>
      <c r="AF506" t="s">
        <v>995</v>
      </c>
      <c r="AG506" t="s">
        <v>995</v>
      </c>
      <c r="AH506" t="s">
        <v>995</v>
      </c>
      <c r="AI506" t="s">
        <v>995</v>
      </c>
      <c r="AJ506" t="s">
        <v>995</v>
      </c>
      <c r="AK506" t="s">
        <v>995</v>
      </c>
      <c r="AL506" t="s">
        <v>995</v>
      </c>
      <c r="AM506" t="s">
        <v>995</v>
      </c>
      <c r="AN506" t="s">
        <v>995</v>
      </c>
      <c r="AO506" t="s">
        <v>995</v>
      </c>
      <c r="AP506" t="s">
        <v>995</v>
      </c>
      <c r="AQ506" s="289"/>
      <c r="AR506" s="302"/>
      <c r="AS506" s="304"/>
      <c r="AU506"/>
    </row>
    <row r="507" spans="1:47" x14ac:dyDescent="0.3">
      <c r="A507" s="285">
        <v>112910</v>
      </c>
      <c r="B507" s="286" t="s">
        <v>538</v>
      </c>
      <c r="C507" t="s">
        <v>995</v>
      </c>
      <c r="D507" t="s">
        <v>995</v>
      </c>
      <c r="E507" t="s">
        <v>995</v>
      </c>
      <c r="F507" t="s">
        <v>995</v>
      </c>
      <c r="G507" t="s">
        <v>995</v>
      </c>
      <c r="H507" t="s">
        <v>995</v>
      </c>
      <c r="I507" t="s">
        <v>995</v>
      </c>
      <c r="J507" t="s">
        <v>995</v>
      </c>
      <c r="K507" t="s">
        <v>995</v>
      </c>
      <c r="L507" t="s">
        <v>995</v>
      </c>
      <c r="M507" t="s">
        <v>995</v>
      </c>
      <c r="N507" t="s">
        <v>995</v>
      </c>
      <c r="O507" t="s">
        <v>995</v>
      </c>
      <c r="P507" t="s">
        <v>995</v>
      </c>
      <c r="Q507" t="s">
        <v>995</v>
      </c>
      <c r="R507" t="s">
        <v>995</v>
      </c>
      <c r="S507" t="s">
        <v>995</v>
      </c>
      <c r="T507" t="s">
        <v>995</v>
      </c>
      <c r="U507" t="s">
        <v>995</v>
      </c>
      <c r="V507" t="s">
        <v>995</v>
      </c>
      <c r="W507" t="s">
        <v>995</v>
      </c>
      <c r="X507" t="s">
        <v>995</v>
      </c>
      <c r="Y507" t="s">
        <v>995</v>
      </c>
      <c r="Z507" t="s">
        <v>995</v>
      </c>
      <c r="AA507" t="s">
        <v>995</v>
      </c>
      <c r="AB507" t="s">
        <v>995</v>
      </c>
      <c r="AC507" t="s">
        <v>995</v>
      </c>
      <c r="AD507" t="s">
        <v>995</v>
      </c>
      <c r="AE507" t="s">
        <v>995</v>
      </c>
      <c r="AF507" t="s">
        <v>995</v>
      </c>
      <c r="AG507" t="s">
        <v>995</v>
      </c>
      <c r="AH507" t="s">
        <v>995</v>
      </c>
      <c r="AI507" t="s">
        <v>995</v>
      </c>
      <c r="AJ507" t="s">
        <v>995</v>
      </c>
      <c r="AK507" t="s">
        <v>995</v>
      </c>
      <c r="AL507" t="s">
        <v>995</v>
      </c>
      <c r="AM507" t="s">
        <v>995</v>
      </c>
      <c r="AN507" t="s">
        <v>995</v>
      </c>
      <c r="AO507" t="s">
        <v>995</v>
      </c>
      <c r="AP507" t="s">
        <v>995</v>
      </c>
      <c r="AQ507" s="286" t="s">
        <v>855</v>
      </c>
      <c r="AR507" s="302"/>
      <c r="AS507" s="304"/>
      <c r="AU507"/>
    </row>
    <row r="508" spans="1:47" ht="21.6" x14ac:dyDescent="0.65">
      <c r="A508" s="285">
        <v>112915</v>
      </c>
      <c r="B508" s="286" t="s">
        <v>538</v>
      </c>
      <c r="C508" t="s">
        <v>224</v>
      </c>
      <c r="D508" t="s">
        <v>224</v>
      </c>
      <c r="E508" t="s">
        <v>224</v>
      </c>
      <c r="F508" t="s">
        <v>224</v>
      </c>
      <c r="G508" t="s">
        <v>224</v>
      </c>
      <c r="H508" t="s">
        <v>224</v>
      </c>
      <c r="I508" t="s">
        <v>226</v>
      </c>
      <c r="J508" t="s">
        <v>224</v>
      </c>
      <c r="K508" t="s">
        <v>224</v>
      </c>
      <c r="L508" t="s">
        <v>224</v>
      </c>
      <c r="M508" t="s">
        <v>995</v>
      </c>
      <c r="N508" t="s">
        <v>226</v>
      </c>
      <c r="O508" t="s">
        <v>224</v>
      </c>
      <c r="P508" t="s">
        <v>226</v>
      </c>
      <c r="Q508" t="s">
        <v>224</v>
      </c>
      <c r="R508" t="s">
        <v>226</v>
      </c>
      <c r="S508" t="s">
        <v>224</v>
      </c>
      <c r="T508" t="s">
        <v>224</v>
      </c>
      <c r="U508" t="s">
        <v>224</v>
      </c>
      <c r="V508" t="s">
        <v>224</v>
      </c>
      <c r="W508" t="s">
        <v>224</v>
      </c>
      <c r="X508" t="s">
        <v>226</v>
      </c>
      <c r="Y508" t="s">
        <v>224</v>
      </c>
      <c r="Z508" t="s">
        <v>224</v>
      </c>
      <c r="AA508" t="s">
        <v>226</v>
      </c>
      <c r="AB508" t="s">
        <v>226</v>
      </c>
      <c r="AC508" t="s">
        <v>224</v>
      </c>
      <c r="AD508" t="s">
        <v>224</v>
      </c>
      <c r="AE508" t="s">
        <v>226</v>
      </c>
      <c r="AF508" t="s">
        <v>224</v>
      </c>
      <c r="AG508" t="s">
        <v>394</v>
      </c>
      <c r="AH508" t="s">
        <v>394</v>
      </c>
      <c r="AI508" t="s">
        <v>394</v>
      </c>
      <c r="AJ508" t="s">
        <v>394</v>
      </c>
      <c r="AK508" t="s">
        <v>394</v>
      </c>
      <c r="AL508" t="s">
        <v>394</v>
      </c>
      <c r="AM508" t="s">
        <v>394</v>
      </c>
      <c r="AN508" t="s">
        <v>394</v>
      </c>
      <c r="AO508" t="s">
        <v>394</v>
      </c>
      <c r="AP508" t="s">
        <v>394</v>
      </c>
      <c r="AQ508" s="288"/>
      <c r="AR508" s="302"/>
      <c r="AS508" s="304"/>
      <c r="AU508"/>
    </row>
    <row r="509" spans="1:47" ht="21.6" x14ac:dyDescent="0.3">
      <c r="A509" s="285">
        <v>112940</v>
      </c>
      <c r="B509" s="286" t="s">
        <v>61</v>
      </c>
      <c r="C509" t="s">
        <v>995</v>
      </c>
      <c r="D509" t="s">
        <v>995</v>
      </c>
      <c r="E509" t="s">
        <v>995</v>
      </c>
      <c r="F509" t="s">
        <v>995</v>
      </c>
      <c r="G509" t="s">
        <v>995</v>
      </c>
      <c r="H509" t="s">
        <v>995</v>
      </c>
      <c r="I509" t="s">
        <v>995</v>
      </c>
      <c r="J509" t="s">
        <v>995</v>
      </c>
      <c r="K509" t="s">
        <v>995</v>
      </c>
      <c r="L509" t="s">
        <v>995</v>
      </c>
      <c r="M509" t="s">
        <v>995</v>
      </c>
      <c r="N509" t="s">
        <v>995</v>
      </c>
      <c r="O509" t="s">
        <v>995</v>
      </c>
      <c r="P509" t="s">
        <v>995</v>
      </c>
      <c r="Q509" t="s">
        <v>995</v>
      </c>
      <c r="R509" t="s">
        <v>995</v>
      </c>
      <c r="S509" t="s">
        <v>995</v>
      </c>
      <c r="T509" t="s">
        <v>995</v>
      </c>
      <c r="U509" t="s">
        <v>995</v>
      </c>
      <c r="V509" t="s">
        <v>995</v>
      </c>
      <c r="W509" t="s">
        <v>995</v>
      </c>
      <c r="X509" t="s">
        <v>995</v>
      </c>
      <c r="Y509" t="s">
        <v>995</v>
      </c>
      <c r="Z509" t="s">
        <v>995</v>
      </c>
      <c r="AA509" t="s">
        <v>995</v>
      </c>
      <c r="AB509" t="s">
        <v>995</v>
      </c>
      <c r="AC509" t="s">
        <v>995</v>
      </c>
      <c r="AD509" t="s">
        <v>995</v>
      </c>
      <c r="AE509" t="s">
        <v>995</v>
      </c>
      <c r="AF509" t="s">
        <v>995</v>
      </c>
      <c r="AG509" t="s">
        <v>995</v>
      </c>
      <c r="AH509" t="s">
        <v>995</v>
      </c>
      <c r="AI509" t="s">
        <v>995</v>
      </c>
      <c r="AJ509" t="s">
        <v>995</v>
      </c>
      <c r="AK509" t="s">
        <v>995</v>
      </c>
      <c r="AL509" t="s">
        <v>995</v>
      </c>
      <c r="AM509" t="s">
        <v>995</v>
      </c>
      <c r="AN509" t="s">
        <v>995</v>
      </c>
      <c r="AO509" t="s">
        <v>995</v>
      </c>
      <c r="AP509" t="s">
        <v>995</v>
      </c>
      <c r="AQ509" s="286" t="s">
        <v>855</v>
      </c>
      <c r="AR509" s="295"/>
      <c r="AS509" s="235"/>
    </row>
    <row r="510" spans="1:47" x14ac:dyDescent="0.3">
      <c r="A510" s="285">
        <v>112942</v>
      </c>
      <c r="B510" s="286" t="s">
        <v>61</v>
      </c>
      <c r="C510" t="s">
        <v>995</v>
      </c>
      <c r="D510" t="s">
        <v>995</v>
      </c>
      <c r="E510" t="s">
        <v>995</v>
      </c>
      <c r="F510" t="s">
        <v>995</v>
      </c>
      <c r="G510" t="s">
        <v>995</v>
      </c>
      <c r="H510" t="s">
        <v>995</v>
      </c>
      <c r="I510" t="s">
        <v>995</v>
      </c>
      <c r="J510" t="s">
        <v>995</v>
      </c>
      <c r="K510" t="s">
        <v>995</v>
      </c>
      <c r="L510" t="s">
        <v>995</v>
      </c>
      <c r="M510" t="s">
        <v>995</v>
      </c>
      <c r="N510" t="s">
        <v>995</v>
      </c>
      <c r="O510" t="s">
        <v>995</v>
      </c>
      <c r="P510" t="s">
        <v>995</v>
      </c>
      <c r="Q510" t="s">
        <v>995</v>
      </c>
      <c r="R510" t="s">
        <v>995</v>
      </c>
      <c r="S510" t="s">
        <v>995</v>
      </c>
      <c r="T510" t="s">
        <v>995</v>
      </c>
      <c r="U510" t="s">
        <v>995</v>
      </c>
      <c r="V510" t="s">
        <v>995</v>
      </c>
      <c r="W510" t="s">
        <v>995</v>
      </c>
      <c r="X510" t="s">
        <v>995</v>
      </c>
      <c r="Y510" t="s">
        <v>995</v>
      </c>
      <c r="Z510" t="s">
        <v>995</v>
      </c>
      <c r="AA510" t="s">
        <v>995</v>
      </c>
      <c r="AB510" t="s">
        <v>995</v>
      </c>
      <c r="AC510" t="s">
        <v>995</v>
      </c>
      <c r="AD510" t="s">
        <v>995</v>
      </c>
      <c r="AE510" t="s">
        <v>995</v>
      </c>
      <c r="AF510" t="s">
        <v>995</v>
      </c>
      <c r="AG510" t="s">
        <v>995</v>
      </c>
      <c r="AH510" t="s">
        <v>995</v>
      </c>
      <c r="AI510" t="s">
        <v>995</v>
      </c>
      <c r="AJ510" t="s">
        <v>995</v>
      </c>
      <c r="AK510" t="s">
        <v>995</v>
      </c>
      <c r="AL510" t="s">
        <v>995</v>
      </c>
      <c r="AM510" t="s">
        <v>995</v>
      </c>
      <c r="AN510" t="s">
        <v>995</v>
      </c>
      <c r="AO510" t="s">
        <v>995</v>
      </c>
      <c r="AP510" t="s">
        <v>995</v>
      </c>
      <c r="AQ510" s="286" t="s">
        <v>855</v>
      </c>
      <c r="AR510" s="302"/>
      <c r="AS510" s="304"/>
      <c r="AU510"/>
    </row>
    <row r="511" spans="1:47" ht="21.6" x14ac:dyDescent="0.3">
      <c r="A511" s="285">
        <v>112965</v>
      </c>
      <c r="B511" s="286" t="s">
        <v>61</v>
      </c>
      <c r="C511" t="s">
        <v>995</v>
      </c>
      <c r="D511" t="s">
        <v>995</v>
      </c>
      <c r="E511" t="s">
        <v>995</v>
      </c>
      <c r="F511" t="s">
        <v>995</v>
      </c>
      <c r="G511" t="s">
        <v>995</v>
      </c>
      <c r="H511" t="s">
        <v>995</v>
      </c>
      <c r="I511" t="s">
        <v>995</v>
      </c>
      <c r="J511" t="s">
        <v>995</v>
      </c>
      <c r="K511" t="s">
        <v>995</v>
      </c>
      <c r="L511" t="s">
        <v>995</v>
      </c>
      <c r="M511" t="s">
        <v>995</v>
      </c>
      <c r="N511" t="s">
        <v>995</v>
      </c>
      <c r="O511" t="s">
        <v>995</v>
      </c>
      <c r="P511" t="s">
        <v>995</v>
      </c>
      <c r="Q511" t="s">
        <v>995</v>
      </c>
      <c r="R511" t="s">
        <v>995</v>
      </c>
      <c r="S511" t="s">
        <v>995</v>
      </c>
      <c r="T511" t="s">
        <v>995</v>
      </c>
      <c r="U511" t="s">
        <v>995</v>
      </c>
      <c r="V511" t="s">
        <v>995</v>
      </c>
      <c r="W511" t="s">
        <v>995</v>
      </c>
      <c r="X511" t="s">
        <v>995</v>
      </c>
      <c r="Y511" t="s">
        <v>995</v>
      </c>
      <c r="Z511" t="s">
        <v>995</v>
      </c>
      <c r="AA511" t="s">
        <v>995</v>
      </c>
      <c r="AB511" t="s">
        <v>995</v>
      </c>
      <c r="AC511" t="s">
        <v>995</v>
      </c>
      <c r="AD511" t="s">
        <v>995</v>
      </c>
      <c r="AE511" t="s">
        <v>995</v>
      </c>
      <c r="AF511" t="s">
        <v>995</v>
      </c>
      <c r="AG511" t="s">
        <v>995</v>
      </c>
      <c r="AH511" t="s">
        <v>995</v>
      </c>
      <c r="AI511" t="s">
        <v>995</v>
      </c>
      <c r="AJ511" t="s">
        <v>995</v>
      </c>
      <c r="AK511" t="s">
        <v>995</v>
      </c>
      <c r="AL511" t="s">
        <v>995</v>
      </c>
      <c r="AM511" t="s">
        <v>995</v>
      </c>
      <c r="AN511" t="s">
        <v>995</v>
      </c>
      <c r="AO511" t="s">
        <v>995</v>
      </c>
      <c r="AP511" t="s">
        <v>995</v>
      </c>
      <c r="AQ511" s="286" t="s">
        <v>855</v>
      </c>
      <c r="AR511" s="295"/>
      <c r="AS511" s="235"/>
    </row>
    <row r="512" spans="1:47" x14ac:dyDescent="0.3">
      <c r="A512" s="285">
        <v>112968</v>
      </c>
      <c r="B512" s="286" t="s">
        <v>61</v>
      </c>
      <c r="C512" t="s">
        <v>995</v>
      </c>
      <c r="D512" t="s">
        <v>995</v>
      </c>
      <c r="E512" t="s">
        <v>995</v>
      </c>
      <c r="F512" t="s">
        <v>995</v>
      </c>
      <c r="G512" t="s">
        <v>995</v>
      </c>
      <c r="H512" t="s">
        <v>995</v>
      </c>
      <c r="I512" t="s">
        <v>995</v>
      </c>
      <c r="J512" t="s">
        <v>995</v>
      </c>
      <c r="K512" t="s">
        <v>995</v>
      </c>
      <c r="L512" t="s">
        <v>995</v>
      </c>
      <c r="M512" t="s">
        <v>995</v>
      </c>
      <c r="N512" t="s">
        <v>995</v>
      </c>
      <c r="O512" t="s">
        <v>995</v>
      </c>
      <c r="P512" t="s">
        <v>995</v>
      </c>
      <c r="Q512" t="s">
        <v>995</v>
      </c>
      <c r="R512" t="s">
        <v>995</v>
      </c>
      <c r="S512" t="s">
        <v>995</v>
      </c>
      <c r="T512" t="s">
        <v>995</v>
      </c>
      <c r="U512" t="s">
        <v>995</v>
      </c>
      <c r="V512" t="s">
        <v>995</v>
      </c>
      <c r="W512" t="s">
        <v>995</v>
      </c>
      <c r="X512" t="s">
        <v>995</v>
      </c>
      <c r="Y512" t="s">
        <v>995</v>
      </c>
      <c r="Z512" t="s">
        <v>995</v>
      </c>
      <c r="AA512" t="s">
        <v>995</v>
      </c>
      <c r="AB512" t="s">
        <v>995</v>
      </c>
      <c r="AC512" t="s">
        <v>995</v>
      </c>
      <c r="AD512" t="s">
        <v>995</v>
      </c>
      <c r="AE512" t="s">
        <v>995</v>
      </c>
      <c r="AF512" t="s">
        <v>995</v>
      </c>
      <c r="AG512" t="s">
        <v>995</v>
      </c>
      <c r="AH512" t="s">
        <v>995</v>
      </c>
      <c r="AI512" t="s">
        <v>995</v>
      </c>
      <c r="AJ512" t="s">
        <v>995</v>
      </c>
      <c r="AK512" t="s">
        <v>995</v>
      </c>
      <c r="AL512" t="s">
        <v>995</v>
      </c>
      <c r="AM512" t="s">
        <v>995</v>
      </c>
      <c r="AN512" t="s">
        <v>995</v>
      </c>
      <c r="AO512" t="s">
        <v>995</v>
      </c>
      <c r="AP512" t="s">
        <v>995</v>
      </c>
      <c r="AQ512" s="286" t="s">
        <v>855</v>
      </c>
      <c r="AR512" s="302"/>
      <c r="AS512" s="304"/>
      <c r="AU512"/>
    </row>
    <row r="513" spans="1:47" ht="21.6" x14ac:dyDescent="0.3">
      <c r="A513" s="285">
        <v>112977</v>
      </c>
      <c r="B513" s="286" t="s">
        <v>61</v>
      </c>
      <c r="C513" t="s">
        <v>225</v>
      </c>
      <c r="D513" t="s">
        <v>225</v>
      </c>
      <c r="E513" t="s">
        <v>225</v>
      </c>
      <c r="F513" t="s">
        <v>225</v>
      </c>
      <c r="G513" t="s">
        <v>225</v>
      </c>
      <c r="H513" t="s">
        <v>225</v>
      </c>
      <c r="I513" t="s">
        <v>225</v>
      </c>
      <c r="J513" t="s">
        <v>225</v>
      </c>
      <c r="K513" t="s">
        <v>225</v>
      </c>
      <c r="L513" t="s">
        <v>225</v>
      </c>
      <c r="M513" t="s">
        <v>225</v>
      </c>
      <c r="N513" t="s">
        <v>225</v>
      </c>
      <c r="O513" t="s">
        <v>224</v>
      </c>
      <c r="P513" t="s">
        <v>225</v>
      </c>
      <c r="Q513" t="s">
        <v>225</v>
      </c>
      <c r="R513" t="s">
        <v>225</v>
      </c>
      <c r="S513" t="s">
        <v>225</v>
      </c>
      <c r="T513" t="s">
        <v>224</v>
      </c>
      <c r="U513" t="s">
        <v>225</v>
      </c>
      <c r="V513" t="s">
        <v>225</v>
      </c>
      <c r="W513" t="s">
        <v>225</v>
      </c>
      <c r="X513" t="s">
        <v>224</v>
      </c>
      <c r="Y513" t="s">
        <v>224</v>
      </c>
      <c r="Z513" t="s">
        <v>225</v>
      </c>
      <c r="AA513" t="s">
        <v>225</v>
      </c>
      <c r="AB513" t="s">
        <v>225</v>
      </c>
      <c r="AC513" t="s">
        <v>225</v>
      </c>
      <c r="AD513" t="s">
        <v>225</v>
      </c>
      <c r="AE513" t="s">
        <v>225</v>
      </c>
      <c r="AF513" t="s">
        <v>225</v>
      </c>
      <c r="AG513" t="s">
        <v>224</v>
      </c>
      <c r="AH513" t="s">
        <v>224</v>
      </c>
      <c r="AI513" t="s">
        <v>224</v>
      </c>
      <c r="AJ513" t="s">
        <v>226</v>
      </c>
      <c r="AK513" t="s">
        <v>226</v>
      </c>
      <c r="AL513" t="s">
        <v>225</v>
      </c>
      <c r="AM513" t="s">
        <v>225</v>
      </c>
      <c r="AN513" t="s">
        <v>225</v>
      </c>
      <c r="AO513" t="s">
        <v>225</v>
      </c>
      <c r="AP513" t="s">
        <v>225</v>
      </c>
      <c r="AQ513" s="286" t="s">
        <v>394</v>
      </c>
      <c r="AR513" s="295"/>
      <c r="AS513" s="235"/>
    </row>
    <row r="514" spans="1:47" x14ac:dyDescent="0.3">
      <c r="A514" s="285">
        <v>112983</v>
      </c>
      <c r="B514" s="286" t="s">
        <v>61</v>
      </c>
      <c r="C514" t="s">
        <v>995</v>
      </c>
      <c r="D514" t="s">
        <v>995</v>
      </c>
      <c r="E514" t="s">
        <v>995</v>
      </c>
      <c r="F514" t="s">
        <v>995</v>
      </c>
      <c r="G514" t="s">
        <v>995</v>
      </c>
      <c r="H514" t="s">
        <v>995</v>
      </c>
      <c r="I514" t="s">
        <v>995</v>
      </c>
      <c r="J514" t="s">
        <v>995</v>
      </c>
      <c r="K514" t="s">
        <v>995</v>
      </c>
      <c r="L514" t="s">
        <v>995</v>
      </c>
      <c r="M514" t="s">
        <v>995</v>
      </c>
      <c r="N514" t="s">
        <v>995</v>
      </c>
      <c r="O514" t="s">
        <v>995</v>
      </c>
      <c r="P514" t="s">
        <v>995</v>
      </c>
      <c r="Q514" t="s">
        <v>995</v>
      </c>
      <c r="R514" t="s">
        <v>995</v>
      </c>
      <c r="S514" t="s">
        <v>995</v>
      </c>
      <c r="T514" t="s">
        <v>995</v>
      </c>
      <c r="U514" t="s">
        <v>995</v>
      </c>
      <c r="V514" t="s">
        <v>995</v>
      </c>
      <c r="W514" t="s">
        <v>995</v>
      </c>
      <c r="X514" t="s">
        <v>995</v>
      </c>
      <c r="Y514" t="s">
        <v>995</v>
      </c>
      <c r="Z514" t="s">
        <v>995</v>
      </c>
      <c r="AA514" t="s">
        <v>995</v>
      </c>
      <c r="AB514" t="s">
        <v>394</v>
      </c>
      <c r="AC514" t="s">
        <v>394</v>
      </c>
      <c r="AD514" t="s">
        <v>394</v>
      </c>
      <c r="AE514" t="s">
        <v>394</v>
      </c>
      <c r="AF514" t="s">
        <v>394</v>
      </c>
      <c r="AG514" t="s">
        <v>394</v>
      </c>
      <c r="AH514" t="s">
        <v>394</v>
      </c>
      <c r="AI514" t="s">
        <v>394</v>
      </c>
      <c r="AJ514" t="s">
        <v>394</v>
      </c>
      <c r="AK514" t="s">
        <v>394</v>
      </c>
      <c r="AL514" t="s">
        <v>394</v>
      </c>
      <c r="AM514" t="s">
        <v>394</v>
      </c>
      <c r="AN514" t="s">
        <v>394</v>
      </c>
      <c r="AO514" t="s">
        <v>394</v>
      </c>
      <c r="AP514" t="s">
        <v>394</v>
      </c>
      <c r="AQ514" s="289"/>
      <c r="AR514" s="302"/>
      <c r="AS514" s="304"/>
      <c r="AU514"/>
    </row>
    <row r="515" spans="1:47" x14ac:dyDescent="0.3">
      <c r="A515" s="285">
        <v>112988</v>
      </c>
      <c r="B515" s="286" t="s">
        <v>61</v>
      </c>
      <c r="C515" t="s">
        <v>995</v>
      </c>
      <c r="D515" t="s">
        <v>995</v>
      </c>
      <c r="E515" t="s">
        <v>995</v>
      </c>
      <c r="F515" t="s">
        <v>995</v>
      </c>
      <c r="G515" t="s">
        <v>995</v>
      </c>
      <c r="H515" t="s">
        <v>995</v>
      </c>
      <c r="I515" t="s">
        <v>995</v>
      </c>
      <c r="J515" t="s">
        <v>995</v>
      </c>
      <c r="K515" t="s">
        <v>995</v>
      </c>
      <c r="L515" t="s">
        <v>995</v>
      </c>
      <c r="M515" t="s">
        <v>995</v>
      </c>
      <c r="N515" t="s">
        <v>995</v>
      </c>
      <c r="O515" t="s">
        <v>995</v>
      </c>
      <c r="P515" t="s">
        <v>995</v>
      </c>
      <c r="Q515" t="s">
        <v>995</v>
      </c>
      <c r="R515" t="s">
        <v>995</v>
      </c>
      <c r="S515" t="s">
        <v>995</v>
      </c>
      <c r="T515" t="s">
        <v>995</v>
      </c>
      <c r="U515" t="s">
        <v>995</v>
      </c>
      <c r="V515" t="s">
        <v>995</v>
      </c>
      <c r="W515" t="s">
        <v>995</v>
      </c>
      <c r="X515" t="s">
        <v>995</v>
      </c>
      <c r="Y515" t="s">
        <v>995</v>
      </c>
      <c r="Z515" t="s">
        <v>995</v>
      </c>
      <c r="AA515" t="s">
        <v>995</v>
      </c>
      <c r="AB515" t="s">
        <v>995</v>
      </c>
      <c r="AC515" t="s">
        <v>995</v>
      </c>
      <c r="AD515" t="s">
        <v>995</v>
      </c>
      <c r="AE515" t="s">
        <v>995</v>
      </c>
      <c r="AF515" t="s">
        <v>995</v>
      </c>
      <c r="AG515" t="s">
        <v>995</v>
      </c>
      <c r="AH515" t="s">
        <v>995</v>
      </c>
      <c r="AI515" t="s">
        <v>995</v>
      </c>
      <c r="AJ515" t="s">
        <v>995</v>
      </c>
      <c r="AK515" t="s">
        <v>995</v>
      </c>
      <c r="AL515" t="s">
        <v>995</v>
      </c>
      <c r="AM515" t="s">
        <v>995</v>
      </c>
      <c r="AN515" t="s">
        <v>995</v>
      </c>
      <c r="AO515" t="s">
        <v>995</v>
      </c>
      <c r="AP515" t="s">
        <v>995</v>
      </c>
      <c r="AQ515" s="286" t="s">
        <v>855</v>
      </c>
      <c r="AR515" s="302"/>
      <c r="AS515" s="304"/>
      <c r="AU515"/>
    </row>
    <row r="516" spans="1:47" x14ac:dyDescent="0.3">
      <c r="A516" s="285">
        <v>112989</v>
      </c>
      <c r="B516" s="286" t="s">
        <v>61</v>
      </c>
      <c r="C516" t="s">
        <v>995</v>
      </c>
      <c r="D516" t="s">
        <v>995</v>
      </c>
      <c r="E516" t="s">
        <v>995</v>
      </c>
      <c r="F516" t="s">
        <v>995</v>
      </c>
      <c r="G516" t="s">
        <v>995</v>
      </c>
      <c r="H516" t="s">
        <v>995</v>
      </c>
      <c r="I516" t="s">
        <v>995</v>
      </c>
      <c r="J516" t="s">
        <v>995</v>
      </c>
      <c r="K516" t="s">
        <v>995</v>
      </c>
      <c r="L516" t="s">
        <v>995</v>
      </c>
      <c r="M516" t="s">
        <v>995</v>
      </c>
      <c r="N516" t="s">
        <v>995</v>
      </c>
      <c r="O516" t="s">
        <v>995</v>
      </c>
      <c r="P516" t="s">
        <v>995</v>
      </c>
      <c r="Q516" t="s">
        <v>995</v>
      </c>
      <c r="R516" t="s">
        <v>995</v>
      </c>
      <c r="S516" t="s">
        <v>995</v>
      </c>
      <c r="T516" t="s">
        <v>995</v>
      </c>
      <c r="U516" t="s">
        <v>995</v>
      </c>
      <c r="V516" t="s">
        <v>995</v>
      </c>
      <c r="W516" t="s">
        <v>995</v>
      </c>
      <c r="X516" t="s">
        <v>995</v>
      </c>
      <c r="Y516" t="s">
        <v>995</v>
      </c>
      <c r="Z516" t="s">
        <v>995</v>
      </c>
      <c r="AA516" t="s">
        <v>995</v>
      </c>
      <c r="AB516" t="s">
        <v>995</v>
      </c>
      <c r="AC516" t="s">
        <v>995</v>
      </c>
      <c r="AD516" t="s">
        <v>995</v>
      </c>
      <c r="AE516" t="s">
        <v>995</v>
      </c>
      <c r="AF516" t="s">
        <v>995</v>
      </c>
      <c r="AG516" t="s">
        <v>995</v>
      </c>
      <c r="AH516" t="s">
        <v>995</v>
      </c>
      <c r="AI516" t="s">
        <v>995</v>
      </c>
      <c r="AJ516" t="s">
        <v>995</v>
      </c>
      <c r="AK516" t="s">
        <v>995</v>
      </c>
      <c r="AL516" t="s">
        <v>995</v>
      </c>
      <c r="AM516" t="s">
        <v>995</v>
      </c>
      <c r="AN516" t="s">
        <v>995</v>
      </c>
      <c r="AO516" t="s">
        <v>995</v>
      </c>
      <c r="AP516" t="s">
        <v>995</v>
      </c>
      <c r="AQ516" s="286" t="s">
        <v>855</v>
      </c>
      <c r="AR516" s="302"/>
      <c r="AS516" s="304"/>
      <c r="AU516"/>
    </row>
    <row r="517" spans="1:47" x14ac:dyDescent="0.3">
      <c r="A517" s="285">
        <v>113007</v>
      </c>
      <c r="B517" s="286" t="s">
        <v>61</v>
      </c>
      <c r="C517" t="s">
        <v>995</v>
      </c>
      <c r="D517" t="s">
        <v>995</v>
      </c>
      <c r="E517" t="s">
        <v>995</v>
      </c>
      <c r="F517" t="s">
        <v>995</v>
      </c>
      <c r="G517" t="s">
        <v>995</v>
      </c>
      <c r="H517" t="s">
        <v>995</v>
      </c>
      <c r="I517" t="s">
        <v>995</v>
      </c>
      <c r="J517" t="s">
        <v>995</v>
      </c>
      <c r="K517" t="s">
        <v>995</v>
      </c>
      <c r="L517" t="s">
        <v>995</v>
      </c>
      <c r="M517" t="s">
        <v>995</v>
      </c>
      <c r="N517" t="s">
        <v>995</v>
      </c>
      <c r="O517" t="s">
        <v>995</v>
      </c>
      <c r="P517" t="s">
        <v>995</v>
      </c>
      <c r="Q517" t="s">
        <v>995</v>
      </c>
      <c r="R517" t="s">
        <v>995</v>
      </c>
      <c r="S517" t="s">
        <v>995</v>
      </c>
      <c r="T517" t="s">
        <v>995</v>
      </c>
      <c r="U517" t="s">
        <v>995</v>
      </c>
      <c r="V517" t="s">
        <v>995</v>
      </c>
      <c r="W517" t="s">
        <v>995</v>
      </c>
      <c r="X517" t="s">
        <v>995</v>
      </c>
      <c r="Y517" t="s">
        <v>995</v>
      </c>
      <c r="Z517" t="s">
        <v>995</v>
      </c>
      <c r="AA517" t="s">
        <v>995</v>
      </c>
      <c r="AB517" t="s">
        <v>995</v>
      </c>
      <c r="AC517" t="s">
        <v>995</v>
      </c>
      <c r="AD517" t="s">
        <v>995</v>
      </c>
      <c r="AE517" t="s">
        <v>995</v>
      </c>
      <c r="AF517" t="s">
        <v>995</v>
      </c>
      <c r="AG517" t="s">
        <v>995</v>
      </c>
      <c r="AH517" t="s">
        <v>995</v>
      </c>
      <c r="AI517" t="s">
        <v>995</v>
      </c>
      <c r="AJ517" t="s">
        <v>995</v>
      </c>
      <c r="AK517" t="s">
        <v>995</v>
      </c>
      <c r="AL517" t="s">
        <v>995</v>
      </c>
      <c r="AM517" t="s">
        <v>995</v>
      </c>
      <c r="AN517" t="s">
        <v>995</v>
      </c>
      <c r="AO517" t="s">
        <v>995</v>
      </c>
      <c r="AP517" t="s">
        <v>995</v>
      </c>
      <c r="AQ517" s="286" t="s">
        <v>855</v>
      </c>
      <c r="AR517" s="302"/>
      <c r="AS517" s="304"/>
      <c r="AU517"/>
    </row>
    <row r="518" spans="1:47" x14ac:dyDescent="0.3">
      <c r="A518" s="285">
        <v>113026</v>
      </c>
      <c r="B518" s="286" t="s">
        <v>61</v>
      </c>
      <c r="C518" t="s">
        <v>995</v>
      </c>
      <c r="D518" t="s">
        <v>995</v>
      </c>
      <c r="E518" t="s">
        <v>995</v>
      </c>
      <c r="F518" t="s">
        <v>995</v>
      </c>
      <c r="G518" t="s">
        <v>995</v>
      </c>
      <c r="H518" t="s">
        <v>995</v>
      </c>
      <c r="I518" t="s">
        <v>995</v>
      </c>
      <c r="J518" t="s">
        <v>995</v>
      </c>
      <c r="K518" t="s">
        <v>995</v>
      </c>
      <c r="L518" t="s">
        <v>995</v>
      </c>
      <c r="M518" t="s">
        <v>995</v>
      </c>
      <c r="N518" t="s">
        <v>995</v>
      </c>
      <c r="O518" t="s">
        <v>995</v>
      </c>
      <c r="P518" t="s">
        <v>995</v>
      </c>
      <c r="Q518" t="s">
        <v>995</v>
      </c>
      <c r="R518" t="s">
        <v>995</v>
      </c>
      <c r="S518" t="s">
        <v>995</v>
      </c>
      <c r="T518" t="s">
        <v>995</v>
      </c>
      <c r="U518" t="s">
        <v>995</v>
      </c>
      <c r="V518" t="s">
        <v>995</v>
      </c>
      <c r="W518" t="s">
        <v>995</v>
      </c>
      <c r="X518" t="s">
        <v>995</v>
      </c>
      <c r="Y518" t="s">
        <v>995</v>
      </c>
      <c r="Z518" t="s">
        <v>995</v>
      </c>
      <c r="AA518" t="s">
        <v>995</v>
      </c>
      <c r="AB518" t="s">
        <v>995</v>
      </c>
      <c r="AC518" t="s">
        <v>995</v>
      </c>
      <c r="AD518" t="s">
        <v>995</v>
      </c>
      <c r="AE518" t="s">
        <v>995</v>
      </c>
      <c r="AF518" t="s">
        <v>995</v>
      </c>
      <c r="AG518" t="s">
        <v>995</v>
      </c>
      <c r="AH518" t="s">
        <v>995</v>
      </c>
      <c r="AI518" t="s">
        <v>995</v>
      </c>
      <c r="AJ518" t="s">
        <v>995</v>
      </c>
      <c r="AK518" t="s">
        <v>995</v>
      </c>
      <c r="AL518" t="s">
        <v>995</v>
      </c>
      <c r="AM518" t="s">
        <v>995</v>
      </c>
      <c r="AN518" t="s">
        <v>995</v>
      </c>
      <c r="AO518" t="s">
        <v>995</v>
      </c>
      <c r="AP518" t="s">
        <v>995</v>
      </c>
      <c r="AQ518" s="286" t="s">
        <v>855</v>
      </c>
      <c r="AR518" s="302"/>
      <c r="AS518" s="304"/>
      <c r="AU518"/>
    </row>
    <row r="519" spans="1:47" x14ac:dyDescent="0.3">
      <c r="A519" s="285">
        <v>113037</v>
      </c>
      <c r="B519" s="286" t="s">
        <v>61</v>
      </c>
      <c r="C519" t="s">
        <v>995</v>
      </c>
      <c r="D519" t="s">
        <v>995</v>
      </c>
      <c r="E519" t="s">
        <v>995</v>
      </c>
      <c r="F519" t="s">
        <v>995</v>
      </c>
      <c r="G519" t="s">
        <v>995</v>
      </c>
      <c r="H519" t="s">
        <v>995</v>
      </c>
      <c r="I519" t="s">
        <v>995</v>
      </c>
      <c r="J519" t="s">
        <v>995</v>
      </c>
      <c r="K519" t="s">
        <v>995</v>
      </c>
      <c r="L519" t="s">
        <v>995</v>
      </c>
      <c r="M519" t="s">
        <v>995</v>
      </c>
      <c r="N519" t="s">
        <v>995</v>
      </c>
      <c r="O519" t="s">
        <v>995</v>
      </c>
      <c r="P519" t="s">
        <v>995</v>
      </c>
      <c r="Q519" t="s">
        <v>995</v>
      </c>
      <c r="R519" t="s">
        <v>995</v>
      </c>
      <c r="S519" t="s">
        <v>995</v>
      </c>
      <c r="T519" t="s">
        <v>995</v>
      </c>
      <c r="U519" t="s">
        <v>995</v>
      </c>
      <c r="V519" t="s">
        <v>995</v>
      </c>
      <c r="W519" t="s">
        <v>995</v>
      </c>
      <c r="X519" t="s">
        <v>995</v>
      </c>
      <c r="Y519" t="s">
        <v>995</v>
      </c>
      <c r="Z519" t="s">
        <v>995</v>
      </c>
      <c r="AA519" t="s">
        <v>995</v>
      </c>
      <c r="AB519" t="s">
        <v>995</v>
      </c>
      <c r="AC519" t="s">
        <v>995</v>
      </c>
      <c r="AD519" t="s">
        <v>995</v>
      </c>
      <c r="AE519" t="s">
        <v>995</v>
      </c>
      <c r="AF519" t="s">
        <v>995</v>
      </c>
      <c r="AG519" t="s">
        <v>995</v>
      </c>
      <c r="AH519" t="s">
        <v>995</v>
      </c>
      <c r="AI519" t="s">
        <v>995</v>
      </c>
      <c r="AJ519" t="s">
        <v>995</v>
      </c>
      <c r="AK519" t="s">
        <v>995</v>
      </c>
      <c r="AL519" t="s">
        <v>995</v>
      </c>
      <c r="AM519" t="s">
        <v>995</v>
      </c>
      <c r="AN519" t="s">
        <v>995</v>
      </c>
      <c r="AO519" t="s">
        <v>995</v>
      </c>
      <c r="AP519" t="s">
        <v>995</v>
      </c>
      <c r="AQ519" s="286" t="s">
        <v>855</v>
      </c>
      <c r="AR519" s="302"/>
      <c r="AS519" s="304"/>
      <c r="AU519"/>
    </row>
    <row r="520" spans="1:47" x14ac:dyDescent="0.3">
      <c r="A520" s="285">
        <v>113043</v>
      </c>
      <c r="B520" s="286" t="s">
        <v>538</v>
      </c>
      <c r="C520" t="s">
        <v>995</v>
      </c>
      <c r="D520" t="s">
        <v>995</v>
      </c>
      <c r="E520" t="s">
        <v>995</v>
      </c>
      <c r="F520" t="s">
        <v>995</v>
      </c>
      <c r="G520" t="s">
        <v>995</v>
      </c>
      <c r="H520" t="s">
        <v>995</v>
      </c>
      <c r="I520" t="s">
        <v>995</v>
      </c>
      <c r="J520" t="s">
        <v>995</v>
      </c>
      <c r="K520" t="s">
        <v>995</v>
      </c>
      <c r="L520" t="s">
        <v>995</v>
      </c>
      <c r="M520" t="s">
        <v>995</v>
      </c>
      <c r="N520" t="s">
        <v>995</v>
      </c>
      <c r="O520" t="s">
        <v>995</v>
      </c>
      <c r="P520" t="s">
        <v>995</v>
      </c>
      <c r="Q520" t="s">
        <v>995</v>
      </c>
      <c r="R520" t="s">
        <v>995</v>
      </c>
      <c r="S520" t="s">
        <v>995</v>
      </c>
      <c r="T520" t="s">
        <v>995</v>
      </c>
      <c r="U520" t="s">
        <v>995</v>
      </c>
      <c r="V520" t="s">
        <v>995</v>
      </c>
      <c r="W520" t="s">
        <v>995</v>
      </c>
      <c r="X520" t="s">
        <v>995</v>
      </c>
      <c r="Y520" t="s">
        <v>995</v>
      </c>
      <c r="Z520" t="s">
        <v>995</v>
      </c>
      <c r="AA520" t="s">
        <v>995</v>
      </c>
      <c r="AB520" t="s">
        <v>995</v>
      </c>
      <c r="AC520" t="s">
        <v>995</v>
      </c>
      <c r="AD520" t="s">
        <v>995</v>
      </c>
      <c r="AE520" t="s">
        <v>995</v>
      </c>
      <c r="AF520" t="s">
        <v>995</v>
      </c>
      <c r="AG520" t="s">
        <v>995</v>
      </c>
      <c r="AH520" t="s">
        <v>995</v>
      </c>
      <c r="AI520" t="s">
        <v>995</v>
      </c>
      <c r="AJ520" t="s">
        <v>995</v>
      </c>
      <c r="AK520" t="s">
        <v>995</v>
      </c>
      <c r="AL520" t="s">
        <v>995</v>
      </c>
      <c r="AM520" t="s">
        <v>995</v>
      </c>
      <c r="AN520" t="s">
        <v>995</v>
      </c>
      <c r="AO520" t="s">
        <v>995</v>
      </c>
      <c r="AP520" t="s">
        <v>995</v>
      </c>
      <c r="AQ520" s="286" t="s">
        <v>855</v>
      </c>
      <c r="AR520" s="302"/>
      <c r="AS520" s="304"/>
      <c r="AU520"/>
    </row>
    <row r="521" spans="1:47" x14ac:dyDescent="0.3">
      <c r="A521" s="285">
        <v>113046</v>
      </c>
      <c r="B521" s="286" t="s">
        <v>61</v>
      </c>
      <c r="C521" t="s">
        <v>995</v>
      </c>
      <c r="D521" t="s">
        <v>995</v>
      </c>
      <c r="E521" t="s">
        <v>995</v>
      </c>
      <c r="F521" t="s">
        <v>995</v>
      </c>
      <c r="G521" t="s">
        <v>995</v>
      </c>
      <c r="H521" t="s">
        <v>995</v>
      </c>
      <c r="I521" t="s">
        <v>995</v>
      </c>
      <c r="J521" t="s">
        <v>995</v>
      </c>
      <c r="K521" t="s">
        <v>995</v>
      </c>
      <c r="L521" t="s">
        <v>995</v>
      </c>
      <c r="M521" t="s">
        <v>995</v>
      </c>
      <c r="N521" t="s">
        <v>995</v>
      </c>
      <c r="O521" t="s">
        <v>995</v>
      </c>
      <c r="P521" t="s">
        <v>995</v>
      </c>
      <c r="Q521" t="s">
        <v>995</v>
      </c>
      <c r="R521" t="s">
        <v>995</v>
      </c>
      <c r="S521" t="s">
        <v>995</v>
      </c>
      <c r="T521" t="s">
        <v>995</v>
      </c>
      <c r="U521" t="s">
        <v>995</v>
      </c>
      <c r="V521" t="s">
        <v>995</v>
      </c>
      <c r="W521" t="s">
        <v>995</v>
      </c>
      <c r="X521" t="s">
        <v>995</v>
      </c>
      <c r="Y521" t="s">
        <v>995</v>
      </c>
      <c r="Z521" t="s">
        <v>995</v>
      </c>
      <c r="AA521" t="s">
        <v>995</v>
      </c>
      <c r="AB521" t="s">
        <v>995</v>
      </c>
      <c r="AC521" t="s">
        <v>995</v>
      </c>
      <c r="AD521" t="s">
        <v>995</v>
      </c>
      <c r="AE521" t="s">
        <v>995</v>
      </c>
      <c r="AF521" t="s">
        <v>995</v>
      </c>
      <c r="AG521" t="s">
        <v>995</v>
      </c>
      <c r="AH521" t="s">
        <v>995</v>
      </c>
      <c r="AI521" t="s">
        <v>995</v>
      </c>
      <c r="AJ521" t="s">
        <v>995</v>
      </c>
      <c r="AK521" t="s">
        <v>995</v>
      </c>
      <c r="AL521" t="s">
        <v>995</v>
      </c>
      <c r="AM521" t="s">
        <v>995</v>
      </c>
      <c r="AN521" t="s">
        <v>995</v>
      </c>
      <c r="AO521" t="s">
        <v>995</v>
      </c>
      <c r="AP521" t="s">
        <v>995</v>
      </c>
      <c r="AQ521" s="286" t="s">
        <v>855</v>
      </c>
      <c r="AR521" s="302"/>
      <c r="AS521" s="304"/>
      <c r="AU521"/>
    </row>
    <row r="522" spans="1:47" x14ac:dyDescent="0.3">
      <c r="A522" s="285">
        <v>113058</v>
      </c>
      <c r="B522" s="286" t="s">
        <v>538</v>
      </c>
      <c r="C522" t="s">
        <v>995</v>
      </c>
      <c r="D522" t="s">
        <v>995</v>
      </c>
      <c r="E522" t="s">
        <v>995</v>
      </c>
      <c r="F522" t="s">
        <v>995</v>
      </c>
      <c r="G522" t="s">
        <v>995</v>
      </c>
      <c r="H522" t="s">
        <v>995</v>
      </c>
      <c r="I522" t="s">
        <v>995</v>
      </c>
      <c r="J522" t="s">
        <v>995</v>
      </c>
      <c r="K522" t="s">
        <v>995</v>
      </c>
      <c r="L522" t="s">
        <v>995</v>
      </c>
      <c r="M522" t="s">
        <v>995</v>
      </c>
      <c r="N522" t="s">
        <v>995</v>
      </c>
      <c r="O522" t="s">
        <v>995</v>
      </c>
      <c r="P522" t="s">
        <v>995</v>
      </c>
      <c r="Q522" t="s">
        <v>995</v>
      </c>
      <c r="R522" t="s">
        <v>995</v>
      </c>
      <c r="S522" t="s">
        <v>995</v>
      </c>
      <c r="T522" t="s">
        <v>995</v>
      </c>
      <c r="U522" t="s">
        <v>995</v>
      </c>
      <c r="V522" t="s">
        <v>995</v>
      </c>
      <c r="W522" t="s">
        <v>995</v>
      </c>
      <c r="X522" t="s">
        <v>995</v>
      </c>
      <c r="Y522" t="s">
        <v>995</v>
      </c>
      <c r="Z522" t="s">
        <v>995</v>
      </c>
      <c r="AA522" t="s">
        <v>995</v>
      </c>
      <c r="AB522" t="s">
        <v>995</v>
      </c>
      <c r="AC522" t="s">
        <v>995</v>
      </c>
      <c r="AD522" t="s">
        <v>995</v>
      </c>
      <c r="AE522" t="s">
        <v>995</v>
      </c>
      <c r="AF522" t="s">
        <v>995</v>
      </c>
      <c r="AG522" t="s">
        <v>995</v>
      </c>
      <c r="AH522" t="s">
        <v>995</v>
      </c>
      <c r="AI522" t="s">
        <v>995</v>
      </c>
      <c r="AJ522" t="s">
        <v>995</v>
      </c>
      <c r="AK522" t="s">
        <v>995</v>
      </c>
      <c r="AL522" t="s">
        <v>995</v>
      </c>
      <c r="AM522" t="s">
        <v>995</v>
      </c>
      <c r="AN522" t="s">
        <v>995</v>
      </c>
      <c r="AO522" t="s">
        <v>995</v>
      </c>
      <c r="AP522" t="s">
        <v>995</v>
      </c>
      <c r="AQ522" s="286" t="s">
        <v>855</v>
      </c>
      <c r="AR522" s="302"/>
      <c r="AS522" s="304"/>
      <c r="AU522"/>
    </row>
    <row r="523" spans="1:47" ht="21.6" x14ac:dyDescent="0.65">
      <c r="A523" s="285">
        <v>113059</v>
      </c>
      <c r="B523" s="286" t="s">
        <v>61</v>
      </c>
      <c r="C523" t="s">
        <v>995</v>
      </c>
      <c r="D523" t="s">
        <v>995</v>
      </c>
      <c r="E523" t="s">
        <v>995</v>
      </c>
      <c r="F523" t="s">
        <v>995</v>
      </c>
      <c r="G523" t="s">
        <v>995</v>
      </c>
      <c r="H523" t="s">
        <v>995</v>
      </c>
      <c r="I523" t="s">
        <v>995</v>
      </c>
      <c r="J523" t="s">
        <v>995</v>
      </c>
      <c r="K523" t="s">
        <v>995</v>
      </c>
      <c r="L523" t="s">
        <v>995</v>
      </c>
      <c r="M523" t="s">
        <v>225</v>
      </c>
      <c r="N523" t="s">
        <v>995</v>
      </c>
      <c r="O523" t="s">
        <v>995</v>
      </c>
      <c r="P523" t="s">
        <v>995</v>
      </c>
      <c r="Q523" t="s">
        <v>995</v>
      </c>
      <c r="R523" t="s">
        <v>995</v>
      </c>
      <c r="S523" t="s">
        <v>995</v>
      </c>
      <c r="T523" t="s">
        <v>995</v>
      </c>
      <c r="U523" t="s">
        <v>995</v>
      </c>
      <c r="V523" t="s">
        <v>995</v>
      </c>
      <c r="W523" t="s">
        <v>995</v>
      </c>
      <c r="X523" t="s">
        <v>995</v>
      </c>
      <c r="Y523" t="s">
        <v>995</v>
      </c>
      <c r="Z523" t="s">
        <v>995</v>
      </c>
      <c r="AA523" t="s">
        <v>995</v>
      </c>
      <c r="AB523" t="s">
        <v>995</v>
      </c>
      <c r="AC523" t="s">
        <v>995</v>
      </c>
      <c r="AD523" t="s">
        <v>995</v>
      </c>
      <c r="AE523" t="s">
        <v>995</v>
      </c>
      <c r="AF523" t="s">
        <v>995</v>
      </c>
      <c r="AG523" t="s">
        <v>995</v>
      </c>
      <c r="AH523" t="s">
        <v>995</v>
      </c>
      <c r="AI523" t="s">
        <v>995</v>
      </c>
      <c r="AJ523" t="s">
        <v>995</v>
      </c>
      <c r="AK523" t="s">
        <v>995</v>
      </c>
      <c r="AL523" t="s">
        <v>995</v>
      </c>
      <c r="AM523" t="s">
        <v>995</v>
      </c>
      <c r="AN523" t="s">
        <v>995</v>
      </c>
      <c r="AO523" t="s">
        <v>995</v>
      </c>
      <c r="AP523" t="s">
        <v>995</v>
      </c>
      <c r="AQ523" s="288"/>
      <c r="AR523" s="302"/>
      <c r="AS523" s="304"/>
      <c r="AU523"/>
    </row>
    <row r="524" spans="1:47" x14ac:dyDescent="0.3">
      <c r="A524" s="285">
        <v>113077</v>
      </c>
      <c r="B524" s="286" t="s">
        <v>540</v>
      </c>
      <c r="C524" t="s">
        <v>995</v>
      </c>
      <c r="D524" t="s">
        <v>995</v>
      </c>
      <c r="E524" t="s">
        <v>995</v>
      </c>
      <c r="F524" t="s">
        <v>995</v>
      </c>
      <c r="G524" t="s">
        <v>995</v>
      </c>
      <c r="H524" t="s">
        <v>995</v>
      </c>
      <c r="I524" t="s">
        <v>995</v>
      </c>
      <c r="J524" t="s">
        <v>995</v>
      </c>
      <c r="K524" t="s">
        <v>995</v>
      </c>
      <c r="L524" t="s">
        <v>995</v>
      </c>
      <c r="M524" t="s">
        <v>995</v>
      </c>
      <c r="N524" t="s">
        <v>995</v>
      </c>
      <c r="O524" t="s">
        <v>995</v>
      </c>
      <c r="P524" t="s">
        <v>995</v>
      </c>
      <c r="Q524" t="s">
        <v>995</v>
      </c>
      <c r="R524" t="s">
        <v>995</v>
      </c>
      <c r="S524" t="s">
        <v>995</v>
      </c>
      <c r="T524" t="s">
        <v>995</v>
      </c>
      <c r="U524" t="s">
        <v>995</v>
      </c>
      <c r="V524" t="s">
        <v>995</v>
      </c>
      <c r="W524" t="s">
        <v>995</v>
      </c>
      <c r="X524" t="s">
        <v>995</v>
      </c>
      <c r="Y524" t="s">
        <v>995</v>
      </c>
      <c r="Z524" t="s">
        <v>995</v>
      </c>
      <c r="AA524" t="s">
        <v>995</v>
      </c>
      <c r="AB524" t="s">
        <v>995</v>
      </c>
      <c r="AC524" t="s">
        <v>995</v>
      </c>
      <c r="AD524" t="s">
        <v>995</v>
      </c>
      <c r="AE524" t="s">
        <v>995</v>
      </c>
      <c r="AF524" t="s">
        <v>995</v>
      </c>
      <c r="AG524" t="s">
        <v>995</v>
      </c>
      <c r="AH524" t="s">
        <v>995</v>
      </c>
      <c r="AI524" t="s">
        <v>995</v>
      </c>
      <c r="AJ524" t="s">
        <v>995</v>
      </c>
      <c r="AK524" t="s">
        <v>995</v>
      </c>
      <c r="AL524" t="s">
        <v>995</v>
      </c>
      <c r="AM524" t="s">
        <v>995</v>
      </c>
      <c r="AN524" t="s">
        <v>995</v>
      </c>
      <c r="AO524" t="s">
        <v>995</v>
      </c>
      <c r="AP524" t="s">
        <v>995</v>
      </c>
      <c r="AQ524" s="286" t="s">
        <v>855</v>
      </c>
      <c r="AR524" s="302"/>
      <c r="AS524" s="304"/>
      <c r="AU524"/>
    </row>
    <row r="525" spans="1:47" ht="21.6" x14ac:dyDescent="0.3">
      <c r="A525" s="285">
        <v>113082</v>
      </c>
      <c r="B525" s="286" t="s">
        <v>61</v>
      </c>
      <c r="C525" t="s">
        <v>995</v>
      </c>
      <c r="D525" t="s">
        <v>995</v>
      </c>
      <c r="E525" t="s">
        <v>995</v>
      </c>
      <c r="F525" t="s">
        <v>995</v>
      </c>
      <c r="G525" t="s">
        <v>995</v>
      </c>
      <c r="H525" t="s">
        <v>995</v>
      </c>
      <c r="I525" t="s">
        <v>995</v>
      </c>
      <c r="J525" t="s">
        <v>995</v>
      </c>
      <c r="K525" t="s">
        <v>995</v>
      </c>
      <c r="L525" t="s">
        <v>995</v>
      </c>
      <c r="M525" t="s">
        <v>995</v>
      </c>
      <c r="N525" t="s">
        <v>995</v>
      </c>
      <c r="O525" t="s">
        <v>995</v>
      </c>
      <c r="P525" t="s">
        <v>995</v>
      </c>
      <c r="Q525" t="s">
        <v>995</v>
      </c>
      <c r="R525" t="s">
        <v>995</v>
      </c>
      <c r="S525" t="s">
        <v>995</v>
      </c>
      <c r="T525" t="s">
        <v>995</v>
      </c>
      <c r="U525" t="s">
        <v>995</v>
      </c>
      <c r="V525" t="s">
        <v>995</v>
      </c>
      <c r="W525" t="s">
        <v>995</v>
      </c>
      <c r="X525" t="s">
        <v>995</v>
      </c>
      <c r="Y525" t="s">
        <v>995</v>
      </c>
      <c r="Z525" t="s">
        <v>995</v>
      </c>
      <c r="AA525" t="s">
        <v>995</v>
      </c>
      <c r="AB525" t="s">
        <v>995</v>
      </c>
      <c r="AC525" t="s">
        <v>995</v>
      </c>
      <c r="AD525" t="s">
        <v>995</v>
      </c>
      <c r="AE525" t="s">
        <v>995</v>
      </c>
      <c r="AF525" t="s">
        <v>995</v>
      </c>
      <c r="AG525" t="s">
        <v>995</v>
      </c>
      <c r="AH525" t="s">
        <v>995</v>
      </c>
      <c r="AI525" t="s">
        <v>995</v>
      </c>
      <c r="AJ525" t="s">
        <v>995</v>
      </c>
      <c r="AK525" t="s">
        <v>995</v>
      </c>
      <c r="AL525" t="s">
        <v>995</v>
      </c>
      <c r="AM525" t="s">
        <v>995</v>
      </c>
      <c r="AN525" t="s">
        <v>995</v>
      </c>
      <c r="AO525" t="s">
        <v>995</v>
      </c>
      <c r="AP525" t="s">
        <v>995</v>
      </c>
      <c r="AQ525" s="286" t="s">
        <v>855</v>
      </c>
      <c r="AR525" s="295"/>
      <c r="AS525" s="235"/>
    </row>
    <row r="526" spans="1:47" x14ac:dyDescent="0.3">
      <c r="A526" s="285">
        <v>113118</v>
      </c>
      <c r="B526" s="286" t="s">
        <v>538</v>
      </c>
      <c r="C526" t="s">
        <v>995</v>
      </c>
      <c r="D526" t="s">
        <v>995</v>
      </c>
      <c r="E526" t="s">
        <v>995</v>
      </c>
      <c r="F526" t="s">
        <v>995</v>
      </c>
      <c r="G526" t="s">
        <v>995</v>
      </c>
      <c r="H526" t="s">
        <v>995</v>
      </c>
      <c r="I526" t="s">
        <v>995</v>
      </c>
      <c r="J526" t="s">
        <v>995</v>
      </c>
      <c r="K526" t="s">
        <v>995</v>
      </c>
      <c r="L526" t="s">
        <v>995</v>
      </c>
      <c r="M526" t="s">
        <v>995</v>
      </c>
      <c r="N526" t="s">
        <v>995</v>
      </c>
      <c r="O526" t="s">
        <v>995</v>
      </c>
      <c r="P526" t="s">
        <v>995</v>
      </c>
      <c r="Q526" t="s">
        <v>995</v>
      </c>
      <c r="R526" t="s">
        <v>995</v>
      </c>
      <c r="S526" t="s">
        <v>995</v>
      </c>
      <c r="T526" t="s">
        <v>995</v>
      </c>
      <c r="U526" t="s">
        <v>995</v>
      </c>
      <c r="V526" t="s">
        <v>995</v>
      </c>
      <c r="W526" t="s">
        <v>995</v>
      </c>
      <c r="X526" t="s">
        <v>995</v>
      </c>
      <c r="Y526" t="s">
        <v>995</v>
      </c>
      <c r="Z526" t="s">
        <v>995</v>
      </c>
      <c r="AA526" t="s">
        <v>995</v>
      </c>
      <c r="AB526" t="s">
        <v>995</v>
      </c>
      <c r="AC526" t="s">
        <v>995</v>
      </c>
      <c r="AD526" t="s">
        <v>995</v>
      </c>
      <c r="AE526" t="s">
        <v>995</v>
      </c>
      <c r="AF526" t="s">
        <v>995</v>
      </c>
      <c r="AG526" t="s">
        <v>995</v>
      </c>
      <c r="AH526" t="s">
        <v>995</v>
      </c>
      <c r="AI526" t="s">
        <v>995</v>
      </c>
      <c r="AJ526" t="s">
        <v>995</v>
      </c>
      <c r="AK526" t="s">
        <v>995</v>
      </c>
      <c r="AL526" t="s">
        <v>995</v>
      </c>
      <c r="AM526" t="s">
        <v>995</v>
      </c>
      <c r="AN526" t="s">
        <v>995</v>
      </c>
      <c r="AO526" t="s">
        <v>995</v>
      </c>
      <c r="AP526" t="s">
        <v>995</v>
      </c>
      <c r="AQ526" s="286" t="s">
        <v>855</v>
      </c>
      <c r="AR526" s="302"/>
      <c r="AS526" s="304"/>
      <c r="AU526"/>
    </row>
    <row r="527" spans="1:47" x14ac:dyDescent="0.3">
      <c r="A527" s="285">
        <v>113150</v>
      </c>
      <c r="B527" s="286" t="s">
        <v>61</v>
      </c>
      <c r="C527" t="s">
        <v>995</v>
      </c>
      <c r="D527" t="s">
        <v>995</v>
      </c>
      <c r="E527" t="s">
        <v>995</v>
      </c>
      <c r="F527" t="s">
        <v>995</v>
      </c>
      <c r="G527" t="s">
        <v>995</v>
      </c>
      <c r="H527" t="s">
        <v>995</v>
      </c>
      <c r="I527" t="s">
        <v>995</v>
      </c>
      <c r="J527" t="s">
        <v>995</v>
      </c>
      <c r="K527" t="s">
        <v>995</v>
      </c>
      <c r="L527" t="s">
        <v>995</v>
      </c>
      <c r="M527" t="s">
        <v>995</v>
      </c>
      <c r="N527" t="s">
        <v>995</v>
      </c>
      <c r="O527" t="s">
        <v>995</v>
      </c>
      <c r="P527" t="s">
        <v>995</v>
      </c>
      <c r="Q527" t="s">
        <v>995</v>
      </c>
      <c r="R527" t="s">
        <v>995</v>
      </c>
      <c r="S527" t="s">
        <v>995</v>
      </c>
      <c r="T527" t="s">
        <v>995</v>
      </c>
      <c r="U527" t="s">
        <v>995</v>
      </c>
      <c r="V527" t="s">
        <v>995</v>
      </c>
      <c r="W527" t="s">
        <v>995</v>
      </c>
      <c r="X527" t="s">
        <v>995</v>
      </c>
      <c r="Y527" t="s">
        <v>995</v>
      </c>
      <c r="Z527" t="s">
        <v>995</v>
      </c>
      <c r="AA527" t="s">
        <v>995</v>
      </c>
      <c r="AB527" t="s">
        <v>995</v>
      </c>
      <c r="AC527" t="s">
        <v>995</v>
      </c>
      <c r="AD527" t="s">
        <v>995</v>
      </c>
      <c r="AE527" t="s">
        <v>995</v>
      </c>
      <c r="AF527" t="s">
        <v>995</v>
      </c>
      <c r="AG527" t="s">
        <v>995</v>
      </c>
      <c r="AH527" t="s">
        <v>995</v>
      </c>
      <c r="AI527" t="s">
        <v>995</v>
      </c>
      <c r="AJ527" t="s">
        <v>995</v>
      </c>
      <c r="AK527" t="s">
        <v>995</v>
      </c>
      <c r="AL527" t="s">
        <v>995</v>
      </c>
      <c r="AM527" t="s">
        <v>995</v>
      </c>
      <c r="AN527" t="s">
        <v>995</v>
      </c>
      <c r="AO527" t="s">
        <v>995</v>
      </c>
      <c r="AP527" t="s">
        <v>995</v>
      </c>
      <c r="AQ527" s="286" t="s">
        <v>855</v>
      </c>
      <c r="AR527" s="302"/>
      <c r="AS527" s="304"/>
      <c r="AU527"/>
    </row>
    <row r="528" spans="1:47" x14ac:dyDescent="0.3">
      <c r="A528" s="285">
        <v>113180</v>
      </c>
      <c r="B528" s="286" t="s">
        <v>540</v>
      </c>
      <c r="C528">
        <v>0</v>
      </c>
      <c r="D528">
        <v>0</v>
      </c>
      <c r="E528">
        <v>0</v>
      </c>
      <c r="F528">
        <v>0</v>
      </c>
      <c r="G528">
        <v>0</v>
      </c>
      <c r="H528">
        <v>0</v>
      </c>
      <c r="I528">
        <v>0</v>
      </c>
      <c r="J528">
        <v>0</v>
      </c>
      <c r="K528">
        <v>0</v>
      </c>
      <c r="L528">
        <v>0</v>
      </c>
      <c r="M528">
        <v>0</v>
      </c>
      <c r="N528">
        <v>0</v>
      </c>
      <c r="O528">
        <v>0</v>
      </c>
      <c r="P528">
        <v>0</v>
      </c>
      <c r="Q528">
        <v>0</v>
      </c>
      <c r="R528">
        <v>0</v>
      </c>
      <c r="S528">
        <v>0</v>
      </c>
      <c r="T528">
        <v>0</v>
      </c>
      <c r="U528">
        <v>0</v>
      </c>
      <c r="V528">
        <v>0</v>
      </c>
      <c r="W528">
        <v>0</v>
      </c>
      <c r="X528">
        <v>0</v>
      </c>
      <c r="Y528">
        <v>0</v>
      </c>
      <c r="Z528">
        <v>0</v>
      </c>
      <c r="AA528">
        <v>0</v>
      </c>
      <c r="AB528">
        <v>0</v>
      </c>
      <c r="AC528">
        <v>0</v>
      </c>
      <c r="AD528">
        <v>0</v>
      </c>
      <c r="AE528">
        <v>0</v>
      </c>
      <c r="AF528">
        <v>0</v>
      </c>
      <c r="AG528">
        <v>0</v>
      </c>
      <c r="AH528">
        <v>0</v>
      </c>
      <c r="AI528">
        <v>0</v>
      </c>
      <c r="AJ528">
        <v>0</v>
      </c>
      <c r="AK528">
        <v>0</v>
      </c>
      <c r="AL528">
        <v>0</v>
      </c>
      <c r="AM528">
        <v>0</v>
      </c>
      <c r="AN528">
        <v>0</v>
      </c>
      <c r="AO528">
        <v>0</v>
      </c>
      <c r="AP528">
        <v>0</v>
      </c>
      <c r="AQ528" s="286" t="s">
        <v>394</v>
      </c>
      <c r="AR528" s="302"/>
      <c r="AS528" s="304"/>
      <c r="AU528"/>
    </row>
    <row r="529" spans="1:47" x14ac:dyDescent="0.3">
      <c r="A529" s="285">
        <v>113209</v>
      </c>
      <c r="B529" s="286" t="s">
        <v>61</v>
      </c>
      <c r="C529" t="s">
        <v>995</v>
      </c>
      <c r="D529" t="s">
        <v>995</v>
      </c>
      <c r="E529" t="s">
        <v>995</v>
      </c>
      <c r="F529" t="s">
        <v>995</v>
      </c>
      <c r="G529" t="s">
        <v>995</v>
      </c>
      <c r="H529" t="s">
        <v>995</v>
      </c>
      <c r="I529" t="s">
        <v>995</v>
      </c>
      <c r="J529" t="s">
        <v>995</v>
      </c>
      <c r="K529" t="s">
        <v>995</v>
      </c>
      <c r="L529" t="s">
        <v>995</v>
      </c>
      <c r="M529" t="s">
        <v>995</v>
      </c>
      <c r="N529" t="s">
        <v>995</v>
      </c>
      <c r="O529" t="s">
        <v>995</v>
      </c>
      <c r="P529" t="s">
        <v>995</v>
      </c>
      <c r="Q529" t="s">
        <v>995</v>
      </c>
      <c r="R529" t="s">
        <v>995</v>
      </c>
      <c r="S529" t="s">
        <v>995</v>
      </c>
      <c r="T529" t="s">
        <v>995</v>
      </c>
      <c r="U529" t="s">
        <v>995</v>
      </c>
      <c r="V529" t="s">
        <v>995</v>
      </c>
      <c r="W529" t="s">
        <v>995</v>
      </c>
      <c r="X529" t="s">
        <v>995</v>
      </c>
      <c r="Y529" t="s">
        <v>995</v>
      </c>
      <c r="Z529" t="s">
        <v>995</v>
      </c>
      <c r="AA529" t="s">
        <v>995</v>
      </c>
      <c r="AB529" t="s">
        <v>995</v>
      </c>
      <c r="AC529" t="s">
        <v>995</v>
      </c>
      <c r="AD529" t="s">
        <v>995</v>
      </c>
      <c r="AE529" t="s">
        <v>995</v>
      </c>
      <c r="AF529" t="s">
        <v>995</v>
      </c>
      <c r="AG529" t="s">
        <v>995</v>
      </c>
      <c r="AH529" t="s">
        <v>995</v>
      </c>
      <c r="AI529" t="s">
        <v>995</v>
      </c>
      <c r="AJ529" t="s">
        <v>995</v>
      </c>
      <c r="AK529" t="s">
        <v>995</v>
      </c>
      <c r="AL529" t="s">
        <v>995</v>
      </c>
      <c r="AM529" t="s">
        <v>995</v>
      </c>
      <c r="AN529" t="s">
        <v>995</v>
      </c>
      <c r="AO529" t="s">
        <v>995</v>
      </c>
      <c r="AP529" t="s">
        <v>995</v>
      </c>
      <c r="AQ529" s="286" t="s">
        <v>855</v>
      </c>
      <c r="AR529" s="302"/>
      <c r="AS529" s="304"/>
      <c r="AU529"/>
    </row>
    <row r="530" spans="1:47" x14ac:dyDescent="0.3">
      <c r="A530" s="285">
        <v>113239</v>
      </c>
      <c r="B530" s="286" t="s">
        <v>61</v>
      </c>
      <c r="C530" t="s">
        <v>995</v>
      </c>
      <c r="D530" t="s">
        <v>995</v>
      </c>
      <c r="E530" t="s">
        <v>995</v>
      </c>
      <c r="F530" t="s">
        <v>995</v>
      </c>
      <c r="G530" t="s">
        <v>995</v>
      </c>
      <c r="H530" t="s">
        <v>995</v>
      </c>
      <c r="I530" t="s">
        <v>995</v>
      </c>
      <c r="J530" t="s">
        <v>995</v>
      </c>
      <c r="K530" t="s">
        <v>995</v>
      </c>
      <c r="L530" t="s">
        <v>995</v>
      </c>
      <c r="M530" t="s">
        <v>995</v>
      </c>
      <c r="N530" t="s">
        <v>995</v>
      </c>
      <c r="O530" t="s">
        <v>995</v>
      </c>
      <c r="P530" t="s">
        <v>995</v>
      </c>
      <c r="Q530" t="s">
        <v>995</v>
      </c>
      <c r="R530" t="s">
        <v>995</v>
      </c>
      <c r="S530" t="s">
        <v>995</v>
      </c>
      <c r="T530" t="s">
        <v>995</v>
      </c>
      <c r="U530" t="s">
        <v>995</v>
      </c>
      <c r="V530" t="s">
        <v>995</v>
      </c>
      <c r="W530" t="s">
        <v>995</v>
      </c>
      <c r="X530" t="s">
        <v>995</v>
      </c>
      <c r="Y530" t="s">
        <v>995</v>
      </c>
      <c r="Z530" t="s">
        <v>995</v>
      </c>
      <c r="AA530" t="s">
        <v>995</v>
      </c>
      <c r="AB530" t="s">
        <v>995</v>
      </c>
      <c r="AC530" t="s">
        <v>995</v>
      </c>
      <c r="AD530" t="s">
        <v>995</v>
      </c>
      <c r="AE530" t="s">
        <v>995</v>
      </c>
      <c r="AF530" t="s">
        <v>995</v>
      </c>
      <c r="AG530" t="s">
        <v>995</v>
      </c>
      <c r="AH530" t="s">
        <v>995</v>
      </c>
      <c r="AI530" t="s">
        <v>995</v>
      </c>
      <c r="AJ530" t="s">
        <v>995</v>
      </c>
      <c r="AK530" t="s">
        <v>995</v>
      </c>
      <c r="AL530" t="s">
        <v>995</v>
      </c>
      <c r="AM530" t="s">
        <v>995</v>
      </c>
      <c r="AN530" t="s">
        <v>995</v>
      </c>
      <c r="AO530" t="s">
        <v>995</v>
      </c>
      <c r="AP530" t="s">
        <v>995</v>
      </c>
      <c r="AQ530" s="286" t="s">
        <v>855</v>
      </c>
      <c r="AR530" s="302"/>
      <c r="AS530" s="304"/>
      <c r="AU530"/>
    </row>
    <row r="531" spans="1:47" x14ac:dyDescent="0.3">
      <c r="A531" s="285">
        <v>113243</v>
      </c>
      <c r="B531" s="286" t="s">
        <v>61</v>
      </c>
      <c r="C531" t="s">
        <v>995</v>
      </c>
      <c r="D531" t="s">
        <v>995</v>
      </c>
      <c r="E531" t="s">
        <v>995</v>
      </c>
      <c r="F531" t="s">
        <v>995</v>
      </c>
      <c r="G531" t="s">
        <v>995</v>
      </c>
      <c r="H531" t="s">
        <v>995</v>
      </c>
      <c r="I531" t="s">
        <v>995</v>
      </c>
      <c r="J531" t="s">
        <v>995</v>
      </c>
      <c r="K531" t="s">
        <v>995</v>
      </c>
      <c r="L531" t="s">
        <v>995</v>
      </c>
      <c r="M531" t="s">
        <v>995</v>
      </c>
      <c r="N531" t="s">
        <v>995</v>
      </c>
      <c r="O531" t="s">
        <v>995</v>
      </c>
      <c r="P531" t="s">
        <v>995</v>
      </c>
      <c r="Q531" t="s">
        <v>995</v>
      </c>
      <c r="R531" t="s">
        <v>995</v>
      </c>
      <c r="S531" t="s">
        <v>995</v>
      </c>
      <c r="T531" t="s">
        <v>995</v>
      </c>
      <c r="U531" t="s">
        <v>995</v>
      </c>
      <c r="V531" t="s">
        <v>995</v>
      </c>
      <c r="W531" t="s">
        <v>995</v>
      </c>
      <c r="X531" t="s">
        <v>995</v>
      </c>
      <c r="Y531" t="s">
        <v>995</v>
      </c>
      <c r="Z531" t="s">
        <v>995</v>
      </c>
      <c r="AA531" t="s">
        <v>995</v>
      </c>
      <c r="AB531" t="s">
        <v>995</v>
      </c>
      <c r="AC531" t="s">
        <v>995</v>
      </c>
      <c r="AD531" t="s">
        <v>995</v>
      </c>
      <c r="AE531" t="s">
        <v>995</v>
      </c>
      <c r="AF531" t="s">
        <v>995</v>
      </c>
      <c r="AG531" t="s">
        <v>995</v>
      </c>
      <c r="AH531" t="s">
        <v>995</v>
      </c>
      <c r="AI531" t="s">
        <v>995</v>
      </c>
      <c r="AJ531" t="s">
        <v>995</v>
      </c>
      <c r="AK531" t="s">
        <v>995</v>
      </c>
      <c r="AL531" t="s">
        <v>995</v>
      </c>
      <c r="AM531" t="s">
        <v>995</v>
      </c>
      <c r="AN531" t="s">
        <v>995</v>
      </c>
      <c r="AO531" t="s">
        <v>995</v>
      </c>
      <c r="AP531" t="s">
        <v>995</v>
      </c>
      <c r="AQ531" s="286" t="s">
        <v>855</v>
      </c>
      <c r="AR531" s="302"/>
      <c r="AS531" s="304"/>
      <c r="AU531"/>
    </row>
    <row r="532" spans="1:47" x14ac:dyDescent="0.3">
      <c r="A532" s="285">
        <v>113249</v>
      </c>
      <c r="B532" s="286" t="s">
        <v>61</v>
      </c>
      <c r="C532" t="s">
        <v>995</v>
      </c>
      <c r="D532" t="s">
        <v>995</v>
      </c>
      <c r="E532" t="s">
        <v>995</v>
      </c>
      <c r="F532" t="s">
        <v>995</v>
      </c>
      <c r="G532" t="s">
        <v>995</v>
      </c>
      <c r="H532" t="s">
        <v>995</v>
      </c>
      <c r="I532" t="s">
        <v>995</v>
      </c>
      <c r="J532" t="s">
        <v>995</v>
      </c>
      <c r="K532" t="s">
        <v>995</v>
      </c>
      <c r="L532" t="s">
        <v>995</v>
      </c>
      <c r="M532" t="s">
        <v>995</v>
      </c>
      <c r="N532" t="s">
        <v>995</v>
      </c>
      <c r="O532" t="s">
        <v>995</v>
      </c>
      <c r="P532" t="s">
        <v>995</v>
      </c>
      <c r="Q532" t="s">
        <v>995</v>
      </c>
      <c r="R532" t="s">
        <v>995</v>
      </c>
      <c r="S532" t="s">
        <v>995</v>
      </c>
      <c r="T532" t="s">
        <v>995</v>
      </c>
      <c r="U532" t="s">
        <v>995</v>
      </c>
      <c r="V532" t="s">
        <v>995</v>
      </c>
      <c r="W532" t="s">
        <v>995</v>
      </c>
      <c r="X532" t="s">
        <v>995</v>
      </c>
      <c r="Y532" t="s">
        <v>995</v>
      </c>
      <c r="Z532" t="s">
        <v>995</v>
      </c>
      <c r="AA532" t="s">
        <v>995</v>
      </c>
      <c r="AB532" t="s">
        <v>995</v>
      </c>
      <c r="AC532" t="s">
        <v>995</v>
      </c>
      <c r="AD532" t="s">
        <v>995</v>
      </c>
      <c r="AE532" t="s">
        <v>995</v>
      </c>
      <c r="AF532" t="s">
        <v>995</v>
      </c>
      <c r="AG532" t="s">
        <v>995</v>
      </c>
      <c r="AH532" t="s">
        <v>995</v>
      </c>
      <c r="AI532" t="s">
        <v>995</v>
      </c>
      <c r="AJ532" t="s">
        <v>995</v>
      </c>
      <c r="AK532" t="s">
        <v>995</v>
      </c>
      <c r="AL532" t="s">
        <v>995</v>
      </c>
      <c r="AM532" t="s">
        <v>995</v>
      </c>
      <c r="AN532" t="s">
        <v>995</v>
      </c>
      <c r="AO532" t="s">
        <v>995</v>
      </c>
      <c r="AP532" t="s">
        <v>995</v>
      </c>
      <c r="AQ532" s="286" t="s">
        <v>855</v>
      </c>
      <c r="AR532" s="302"/>
      <c r="AS532" s="304"/>
      <c r="AU532"/>
    </row>
    <row r="533" spans="1:47" ht="21.6" x14ac:dyDescent="0.3">
      <c r="A533" s="285">
        <v>113256</v>
      </c>
      <c r="B533" s="286" t="s">
        <v>61</v>
      </c>
      <c r="C533" t="s">
        <v>995</v>
      </c>
      <c r="D533" t="s">
        <v>995</v>
      </c>
      <c r="E533" t="s">
        <v>995</v>
      </c>
      <c r="F533" t="s">
        <v>995</v>
      </c>
      <c r="G533" t="s">
        <v>995</v>
      </c>
      <c r="H533" t="s">
        <v>995</v>
      </c>
      <c r="I533" t="s">
        <v>995</v>
      </c>
      <c r="J533" t="s">
        <v>995</v>
      </c>
      <c r="K533" t="s">
        <v>995</v>
      </c>
      <c r="L533" t="s">
        <v>995</v>
      </c>
      <c r="M533" t="s">
        <v>995</v>
      </c>
      <c r="N533" t="s">
        <v>995</v>
      </c>
      <c r="O533" t="s">
        <v>995</v>
      </c>
      <c r="P533" t="s">
        <v>995</v>
      </c>
      <c r="Q533" t="s">
        <v>995</v>
      </c>
      <c r="R533" t="s">
        <v>995</v>
      </c>
      <c r="S533" t="s">
        <v>995</v>
      </c>
      <c r="T533" t="s">
        <v>995</v>
      </c>
      <c r="U533" t="s">
        <v>995</v>
      </c>
      <c r="V533" t="s">
        <v>995</v>
      </c>
      <c r="W533" t="s">
        <v>995</v>
      </c>
      <c r="X533" t="s">
        <v>995</v>
      </c>
      <c r="Y533" t="s">
        <v>995</v>
      </c>
      <c r="Z533" t="s">
        <v>995</v>
      </c>
      <c r="AA533" t="s">
        <v>995</v>
      </c>
      <c r="AB533" t="s">
        <v>995</v>
      </c>
      <c r="AC533" t="s">
        <v>995</v>
      </c>
      <c r="AD533" t="s">
        <v>995</v>
      </c>
      <c r="AE533" t="s">
        <v>995</v>
      </c>
      <c r="AF533" t="s">
        <v>995</v>
      </c>
      <c r="AG533" t="s">
        <v>995</v>
      </c>
      <c r="AH533" t="s">
        <v>995</v>
      </c>
      <c r="AI533" t="s">
        <v>995</v>
      </c>
      <c r="AJ533" t="s">
        <v>995</v>
      </c>
      <c r="AK533" t="s">
        <v>995</v>
      </c>
      <c r="AL533" t="s">
        <v>995</v>
      </c>
      <c r="AM533" t="s">
        <v>995</v>
      </c>
      <c r="AN533" t="s">
        <v>995</v>
      </c>
      <c r="AO533" t="s">
        <v>995</v>
      </c>
      <c r="AP533" t="s">
        <v>995</v>
      </c>
      <c r="AQ533" s="286" t="s">
        <v>855</v>
      </c>
      <c r="AR533" s="295"/>
      <c r="AS533" s="235"/>
    </row>
    <row r="534" spans="1:47" x14ac:dyDescent="0.3">
      <c r="A534" s="285">
        <v>113262</v>
      </c>
      <c r="B534" s="286" t="s">
        <v>540</v>
      </c>
      <c r="C534" t="s">
        <v>995</v>
      </c>
      <c r="D534" t="s">
        <v>995</v>
      </c>
      <c r="E534" t="s">
        <v>995</v>
      </c>
      <c r="F534" t="s">
        <v>995</v>
      </c>
      <c r="G534" t="s">
        <v>995</v>
      </c>
      <c r="H534" t="s">
        <v>995</v>
      </c>
      <c r="I534" t="s">
        <v>995</v>
      </c>
      <c r="J534" t="s">
        <v>995</v>
      </c>
      <c r="K534" t="s">
        <v>995</v>
      </c>
      <c r="L534" t="s">
        <v>995</v>
      </c>
      <c r="M534" t="s">
        <v>995</v>
      </c>
      <c r="N534" t="s">
        <v>995</v>
      </c>
      <c r="O534" t="s">
        <v>995</v>
      </c>
      <c r="P534" t="s">
        <v>995</v>
      </c>
      <c r="Q534" t="s">
        <v>995</v>
      </c>
      <c r="R534" t="s">
        <v>995</v>
      </c>
      <c r="S534" t="s">
        <v>995</v>
      </c>
      <c r="T534" t="s">
        <v>995</v>
      </c>
      <c r="U534" t="s">
        <v>995</v>
      </c>
      <c r="V534" t="s">
        <v>995</v>
      </c>
      <c r="W534" t="s">
        <v>995</v>
      </c>
      <c r="X534" t="s">
        <v>995</v>
      </c>
      <c r="Y534" t="s">
        <v>995</v>
      </c>
      <c r="Z534" t="s">
        <v>995</v>
      </c>
      <c r="AA534" t="s">
        <v>995</v>
      </c>
      <c r="AB534" t="s">
        <v>995</v>
      </c>
      <c r="AC534" t="s">
        <v>995</v>
      </c>
      <c r="AD534" t="s">
        <v>995</v>
      </c>
      <c r="AE534" t="s">
        <v>995</v>
      </c>
      <c r="AF534" t="s">
        <v>995</v>
      </c>
      <c r="AG534" t="s">
        <v>995</v>
      </c>
      <c r="AH534" t="s">
        <v>995</v>
      </c>
      <c r="AI534" t="s">
        <v>995</v>
      </c>
      <c r="AJ534" t="s">
        <v>995</v>
      </c>
      <c r="AK534" t="s">
        <v>995</v>
      </c>
      <c r="AL534" t="s">
        <v>995</v>
      </c>
      <c r="AM534" t="s">
        <v>995</v>
      </c>
      <c r="AN534" t="s">
        <v>995</v>
      </c>
      <c r="AO534" t="s">
        <v>995</v>
      </c>
      <c r="AP534" t="s">
        <v>995</v>
      </c>
      <c r="AQ534" s="286" t="s">
        <v>855</v>
      </c>
      <c r="AR534" s="302"/>
      <c r="AS534" s="304"/>
      <c r="AU534"/>
    </row>
    <row r="535" spans="1:47" x14ac:dyDescent="0.3">
      <c r="A535" s="285">
        <v>113269</v>
      </c>
      <c r="B535" s="286" t="s">
        <v>61</v>
      </c>
      <c r="C535" t="s">
        <v>995</v>
      </c>
      <c r="D535" t="s">
        <v>995</v>
      </c>
      <c r="E535" t="s">
        <v>995</v>
      </c>
      <c r="F535" t="s">
        <v>995</v>
      </c>
      <c r="G535" t="s">
        <v>995</v>
      </c>
      <c r="H535" t="s">
        <v>995</v>
      </c>
      <c r="I535" t="s">
        <v>995</v>
      </c>
      <c r="J535" t="s">
        <v>995</v>
      </c>
      <c r="K535" t="s">
        <v>995</v>
      </c>
      <c r="L535" t="s">
        <v>995</v>
      </c>
      <c r="M535" t="s">
        <v>995</v>
      </c>
      <c r="N535" t="s">
        <v>995</v>
      </c>
      <c r="O535" t="s">
        <v>995</v>
      </c>
      <c r="P535" t="s">
        <v>995</v>
      </c>
      <c r="Q535" t="s">
        <v>995</v>
      </c>
      <c r="R535" t="s">
        <v>995</v>
      </c>
      <c r="S535" t="s">
        <v>995</v>
      </c>
      <c r="T535" t="s">
        <v>995</v>
      </c>
      <c r="U535" t="s">
        <v>995</v>
      </c>
      <c r="V535" t="s">
        <v>995</v>
      </c>
      <c r="W535" t="s">
        <v>995</v>
      </c>
      <c r="X535" t="s">
        <v>995</v>
      </c>
      <c r="Y535" t="s">
        <v>995</v>
      </c>
      <c r="Z535" t="s">
        <v>995</v>
      </c>
      <c r="AA535" t="s">
        <v>995</v>
      </c>
      <c r="AB535" t="s">
        <v>995</v>
      </c>
      <c r="AC535" t="s">
        <v>995</v>
      </c>
      <c r="AD535" t="s">
        <v>995</v>
      </c>
      <c r="AE535" t="s">
        <v>995</v>
      </c>
      <c r="AF535" t="s">
        <v>995</v>
      </c>
      <c r="AG535" t="s">
        <v>995</v>
      </c>
      <c r="AH535" t="s">
        <v>995</v>
      </c>
      <c r="AI535" t="s">
        <v>995</v>
      </c>
      <c r="AJ535" t="s">
        <v>995</v>
      </c>
      <c r="AK535" t="s">
        <v>995</v>
      </c>
      <c r="AL535" t="s">
        <v>995</v>
      </c>
      <c r="AM535" t="s">
        <v>995</v>
      </c>
      <c r="AN535" t="s">
        <v>995</v>
      </c>
      <c r="AO535" t="s">
        <v>995</v>
      </c>
      <c r="AP535" t="s">
        <v>995</v>
      </c>
      <c r="AQ535" s="286" t="s">
        <v>855</v>
      </c>
      <c r="AR535" s="302"/>
      <c r="AS535" s="304"/>
      <c r="AU535"/>
    </row>
    <row r="536" spans="1:47" ht="21.6" x14ac:dyDescent="0.3">
      <c r="A536" s="285">
        <v>113279</v>
      </c>
      <c r="B536" s="286" t="s">
        <v>61</v>
      </c>
      <c r="C536" t="s">
        <v>995</v>
      </c>
      <c r="D536" t="s">
        <v>995</v>
      </c>
      <c r="E536" t="s">
        <v>995</v>
      </c>
      <c r="F536" t="s">
        <v>995</v>
      </c>
      <c r="G536" t="s">
        <v>995</v>
      </c>
      <c r="H536" t="s">
        <v>995</v>
      </c>
      <c r="I536" t="s">
        <v>995</v>
      </c>
      <c r="J536" t="s">
        <v>995</v>
      </c>
      <c r="K536" t="s">
        <v>995</v>
      </c>
      <c r="L536" t="s">
        <v>995</v>
      </c>
      <c r="M536" t="s">
        <v>995</v>
      </c>
      <c r="N536" t="s">
        <v>995</v>
      </c>
      <c r="O536" t="s">
        <v>995</v>
      </c>
      <c r="P536" t="s">
        <v>995</v>
      </c>
      <c r="Q536" t="s">
        <v>995</v>
      </c>
      <c r="R536" t="s">
        <v>995</v>
      </c>
      <c r="S536" t="s">
        <v>995</v>
      </c>
      <c r="T536" t="s">
        <v>995</v>
      </c>
      <c r="U536" t="s">
        <v>995</v>
      </c>
      <c r="V536" t="s">
        <v>995</v>
      </c>
      <c r="W536" t="s">
        <v>995</v>
      </c>
      <c r="X536" t="s">
        <v>995</v>
      </c>
      <c r="Y536" t="s">
        <v>995</v>
      </c>
      <c r="Z536" t="s">
        <v>995</v>
      </c>
      <c r="AA536" t="s">
        <v>995</v>
      </c>
      <c r="AB536" t="s">
        <v>995</v>
      </c>
      <c r="AC536" t="s">
        <v>995</v>
      </c>
      <c r="AD536" t="s">
        <v>995</v>
      </c>
      <c r="AE536" t="s">
        <v>995</v>
      </c>
      <c r="AF536" t="s">
        <v>995</v>
      </c>
      <c r="AG536" t="s">
        <v>995</v>
      </c>
      <c r="AH536" t="s">
        <v>995</v>
      </c>
      <c r="AI536" t="s">
        <v>995</v>
      </c>
      <c r="AJ536" t="s">
        <v>995</v>
      </c>
      <c r="AK536" t="s">
        <v>995</v>
      </c>
      <c r="AL536" t="s">
        <v>995</v>
      </c>
      <c r="AM536" t="s">
        <v>995</v>
      </c>
      <c r="AN536" t="s">
        <v>995</v>
      </c>
      <c r="AO536" t="s">
        <v>995</v>
      </c>
      <c r="AP536" t="s">
        <v>995</v>
      </c>
      <c r="AQ536" s="286" t="s">
        <v>855</v>
      </c>
      <c r="AR536" s="295"/>
      <c r="AS536" s="235"/>
    </row>
    <row r="537" spans="1:47" x14ac:dyDescent="0.3">
      <c r="A537" s="285">
        <v>113313</v>
      </c>
      <c r="B537" s="286" t="s">
        <v>538</v>
      </c>
      <c r="C537" t="s">
        <v>995</v>
      </c>
      <c r="D537" t="s">
        <v>995</v>
      </c>
      <c r="E537" t="s">
        <v>995</v>
      </c>
      <c r="F537" t="s">
        <v>995</v>
      </c>
      <c r="G537" t="s">
        <v>995</v>
      </c>
      <c r="H537" t="s">
        <v>995</v>
      </c>
      <c r="I537" t="s">
        <v>995</v>
      </c>
      <c r="J537" t="s">
        <v>995</v>
      </c>
      <c r="K537" t="s">
        <v>995</v>
      </c>
      <c r="L537" t="s">
        <v>995</v>
      </c>
      <c r="M537" t="s">
        <v>995</v>
      </c>
      <c r="N537" t="s">
        <v>995</v>
      </c>
      <c r="O537" t="s">
        <v>995</v>
      </c>
      <c r="P537" t="s">
        <v>995</v>
      </c>
      <c r="Q537" t="s">
        <v>995</v>
      </c>
      <c r="R537" t="s">
        <v>995</v>
      </c>
      <c r="S537" t="s">
        <v>995</v>
      </c>
      <c r="T537" t="s">
        <v>995</v>
      </c>
      <c r="U537" t="s">
        <v>995</v>
      </c>
      <c r="V537" t="s">
        <v>995</v>
      </c>
      <c r="W537" t="s">
        <v>995</v>
      </c>
      <c r="X537" t="s">
        <v>995</v>
      </c>
      <c r="Y537" t="s">
        <v>995</v>
      </c>
      <c r="Z537" t="s">
        <v>995</v>
      </c>
      <c r="AA537" t="s">
        <v>995</v>
      </c>
      <c r="AB537" t="s">
        <v>995</v>
      </c>
      <c r="AC537" t="s">
        <v>995</v>
      </c>
      <c r="AD537" t="s">
        <v>995</v>
      </c>
      <c r="AE537" t="s">
        <v>995</v>
      </c>
      <c r="AF537" t="s">
        <v>995</v>
      </c>
      <c r="AG537" t="s">
        <v>995</v>
      </c>
      <c r="AH537" t="s">
        <v>995</v>
      </c>
      <c r="AI537" t="s">
        <v>995</v>
      </c>
      <c r="AJ537" t="s">
        <v>995</v>
      </c>
      <c r="AK537" t="s">
        <v>995</v>
      </c>
      <c r="AL537" t="s">
        <v>995</v>
      </c>
      <c r="AM537" t="s">
        <v>995</v>
      </c>
      <c r="AN537" t="s">
        <v>995</v>
      </c>
      <c r="AO537" t="s">
        <v>995</v>
      </c>
      <c r="AP537" t="s">
        <v>995</v>
      </c>
      <c r="AQ537" s="286" t="s">
        <v>855</v>
      </c>
      <c r="AR537" s="302"/>
      <c r="AS537" s="304"/>
      <c r="AU537"/>
    </row>
    <row r="538" spans="1:47" x14ac:dyDescent="0.3">
      <c r="A538" s="285">
        <v>113321</v>
      </c>
      <c r="B538" s="286" t="s">
        <v>61</v>
      </c>
      <c r="C538" t="s">
        <v>995</v>
      </c>
      <c r="D538" t="s">
        <v>995</v>
      </c>
      <c r="E538" t="s">
        <v>995</v>
      </c>
      <c r="F538" t="s">
        <v>995</v>
      </c>
      <c r="G538" t="s">
        <v>995</v>
      </c>
      <c r="H538" t="s">
        <v>995</v>
      </c>
      <c r="I538" t="s">
        <v>995</v>
      </c>
      <c r="J538" t="s">
        <v>995</v>
      </c>
      <c r="K538" t="s">
        <v>995</v>
      </c>
      <c r="L538" t="s">
        <v>995</v>
      </c>
      <c r="M538" t="s">
        <v>995</v>
      </c>
      <c r="N538" t="s">
        <v>995</v>
      </c>
      <c r="O538" t="s">
        <v>995</v>
      </c>
      <c r="P538" t="s">
        <v>995</v>
      </c>
      <c r="Q538" t="s">
        <v>995</v>
      </c>
      <c r="R538" t="s">
        <v>995</v>
      </c>
      <c r="S538" t="s">
        <v>995</v>
      </c>
      <c r="T538" t="s">
        <v>995</v>
      </c>
      <c r="U538" t="s">
        <v>995</v>
      </c>
      <c r="V538" t="s">
        <v>995</v>
      </c>
      <c r="W538" t="s">
        <v>995</v>
      </c>
      <c r="X538" t="s">
        <v>995</v>
      </c>
      <c r="Y538" t="s">
        <v>995</v>
      </c>
      <c r="Z538" t="s">
        <v>995</v>
      </c>
      <c r="AA538" t="s">
        <v>995</v>
      </c>
      <c r="AB538" t="s">
        <v>995</v>
      </c>
      <c r="AC538" t="s">
        <v>995</v>
      </c>
      <c r="AD538" t="s">
        <v>995</v>
      </c>
      <c r="AE538" t="s">
        <v>995</v>
      </c>
      <c r="AF538" t="s">
        <v>995</v>
      </c>
      <c r="AG538" t="s">
        <v>995</v>
      </c>
      <c r="AH538" t="s">
        <v>995</v>
      </c>
      <c r="AI538" t="s">
        <v>995</v>
      </c>
      <c r="AJ538" t="s">
        <v>995</v>
      </c>
      <c r="AK538" t="s">
        <v>995</v>
      </c>
      <c r="AL538" t="s">
        <v>995</v>
      </c>
      <c r="AM538" t="s">
        <v>995</v>
      </c>
      <c r="AN538" t="s">
        <v>995</v>
      </c>
      <c r="AO538" t="s">
        <v>995</v>
      </c>
      <c r="AP538" t="s">
        <v>995</v>
      </c>
      <c r="AQ538" s="286" t="s">
        <v>855</v>
      </c>
      <c r="AR538" s="302"/>
      <c r="AS538" s="304"/>
      <c r="AU538"/>
    </row>
    <row r="539" spans="1:47" x14ac:dyDescent="0.3">
      <c r="A539" s="285">
        <v>113323</v>
      </c>
      <c r="B539" s="286" t="s">
        <v>61</v>
      </c>
      <c r="C539" t="s">
        <v>995</v>
      </c>
      <c r="D539" t="s">
        <v>995</v>
      </c>
      <c r="E539" t="s">
        <v>995</v>
      </c>
      <c r="F539" t="s">
        <v>995</v>
      </c>
      <c r="G539" t="s">
        <v>995</v>
      </c>
      <c r="H539" t="s">
        <v>995</v>
      </c>
      <c r="I539" t="s">
        <v>995</v>
      </c>
      <c r="J539" t="s">
        <v>995</v>
      </c>
      <c r="K539" t="s">
        <v>995</v>
      </c>
      <c r="L539" t="s">
        <v>995</v>
      </c>
      <c r="M539" t="s">
        <v>995</v>
      </c>
      <c r="N539" t="s">
        <v>995</v>
      </c>
      <c r="O539" t="s">
        <v>995</v>
      </c>
      <c r="P539" t="s">
        <v>995</v>
      </c>
      <c r="Q539" t="s">
        <v>995</v>
      </c>
      <c r="R539" t="s">
        <v>995</v>
      </c>
      <c r="S539" t="s">
        <v>995</v>
      </c>
      <c r="T539" t="s">
        <v>995</v>
      </c>
      <c r="U539" t="s">
        <v>995</v>
      </c>
      <c r="V539" t="s">
        <v>995</v>
      </c>
      <c r="W539" t="s">
        <v>995</v>
      </c>
      <c r="X539" t="s">
        <v>995</v>
      </c>
      <c r="Y539" t="s">
        <v>995</v>
      </c>
      <c r="Z539" t="s">
        <v>995</v>
      </c>
      <c r="AA539" t="s">
        <v>995</v>
      </c>
      <c r="AB539" t="s">
        <v>995</v>
      </c>
      <c r="AC539" t="s">
        <v>995</v>
      </c>
      <c r="AD539" t="s">
        <v>995</v>
      </c>
      <c r="AE539" t="s">
        <v>995</v>
      </c>
      <c r="AF539" t="s">
        <v>995</v>
      </c>
      <c r="AG539" t="s">
        <v>995</v>
      </c>
      <c r="AH539" t="s">
        <v>995</v>
      </c>
      <c r="AI539" t="s">
        <v>995</v>
      </c>
      <c r="AJ539" t="s">
        <v>995</v>
      </c>
      <c r="AK539" t="s">
        <v>995</v>
      </c>
      <c r="AL539" t="s">
        <v>995</v>
      </c>
      <c r="AM539" t="s">
        <v>995</v>
      </c>
      <c r="AN539" t="s">
        <v>995</v>
      </c>
      <c r="AO539" t="s">
        <v>995</v>
      </c>
      <c r="AP539" t="s">
        <v>995</v>
      </c>
      <c r="AQ539" s="286" t="s">
        <v>855</v>
      </c>
      <c r="AR539" s="302"/>
      <c r="AS539" s="304"/>
      <c r="AU539"/>
    </row>
    <row r="540" spans="1:47" ht="21.6" x14ac:dyDescent="0.3">
      <c r="A540" s="285">
        <v>113327</v>
      </c>
      <c r="B540" s="286" t="s">
        <v>61</v>
      </c>
      <c r="C540" t="s">
        <v>995</v>
      </c>
      <c r="D540" t="s">
        <v>995</v>
      </c>
      <c r="E540" t="s">
        <v>995</v>
      </c>
      <c r="F540" t="s">
        <v>995</v>
      </c>
      <c r="G540" t="s">
        <v>995</v>
      </c>
      <c r="H540" t="s">
        <v>995</v>
      </c>
      <c r="I540" t="s">
        <v>995</v>
      </c>
      <c r="J540" t="s">
        <v>995</v>
      </c>
      <c r="K540" t="s">
        <v>995</v>
      </c>
      <c r="L540" t="s">
        <v>995</v>
      </c>
      <c r="M540" t="s">
        <v>995</v>
      </c>
      <c r="N540" t="s">
        <v>995</v>
      </c>
      <c r="O540" t="s">
        <v>995</v>
      </c>
      <c r="P540" t="s">
        <v>995</v>
      </c>
      <c r="Q540" t="s">
        <v>995</v>
      </c>
      <c r="R540" t="s">
        <v>995</v>
      </c>
      <c r="S540" t="s">
        <v>995</v>
      </c>
      <c r="T540" t="s">
        <v>995</v>
      </c>
      <c r="U540" t="s">
        <v>995</v>
      </c>
      <c r="V540" t="s">
        <v>995</v>
      </c>
      <c r="W540" t="s">
        <v>995</v>
      </c>
      <c r="X540" t="s">
        <v>995</v>
      </c>
      <c r="Y540" t="s">
        <v>995</v>
      </c>
      <c r="Z540" t="s">
        <v>995</v>
      </c>
      <c r="AA540" t="s">
        <v>995</v>
      </c>
      <c r="AB540" t="s">
        <v>995</v>
      </c>
      <c r="AC540" t="s">
        <v>995</v>
      </c>
      <c r="AD540" t="s">
        <v>995</v>
      </c>
      <c r="AE540" t="s">
        <v>995</v>
      </c>
      <c r="AF540" t="s">
        <v>995</v>
      </c>
      <c r="AG540" t="s">
        <v>995</v>
      </c>
      <c r="AH540" t="s">
        <v>995</v>
      </c>
      <c r="AI540" t="s">
        <v>995</v>
      </c>
      <c r="AJ540" t="s">
        <v>995</v>
      </c>
      <c r="AK540" t="s">
        <v>995</v>
      </c>
      <c r="AL540" t="s">
        <v>995</v>
      </c>
      <c r="AM540" t="s">
        <v>995</v>
      </c>
      <c r="AN540" t="s">
        <v>995</v>
      </c>
      <c r="AO540" t="s">
        <v>995</v>
      </c>
      <c r="AP540" t="s">
        <v>995</v>
      </c>
      <c r="AQ540" s="286" t="s">
        <v>855</v>
      </c>
      <c r="AR540" s="295"/>
      <c r="AS540" s="235"/>
    </row>
    <row r="541" spans="1:47" x14ac:dyDescent="0.3">
      <c r="A541" s="285">
        <v>113331</v>
      </c>
      <c r="B541" s="286" t="s">
        <v>538</v>
      </c>
      <c r="C541" t="s">
        <v>995</v>
      </c>
      <c r="D541" t="s">
        <v>995</v>
      </c>
      <c r="E541" t="s">
        <v>995</v>
      </c>
      <c r="F541" t="s">
        <v>995</v>
      </c>
      <c r="G541" t="s">
        <v>995</v>
      </c>
      <c r="H541" t="s">
        <v>995</v>
      </c>
      <c r="I541" t="s">
        <v>995</v>
      </c>
      <c r="J541" t="s">
        <v>995</v>
      </c>
      <c r="K541" t="s">
        <v>995</v>
      </c>
      <c r="L541" t="s">
        <v>995</v>
      </c>
      <c r="M541" t="s">
        <v>995</v>
      </c>
      <c r="N541" t="s">
        <v>995</v>
      </c>
      <c r="O541" t="s">
        <v>995</v>
      </c>
      <c r="P541" t="s">
        <v>995</v>
      </c>
      <c r="Q541" t="s">
        <v>995</v>
      </c>
      <c r="R541" t="s">
        <v>995</v>
      </c>
      <c r="S541" t="s">
        <v>995</v>
      </c>
      <c r="T541" t="s">
        <v>995</v>
      </c>
      <c r="U541" t="s">
        <v>995</v>
      </c>
      <c r="V541" t="s">
        <v>995</v>
      </c>
      <c r="W541" t="s">
        <v>995</v>
      </c>
      <c r="X541" t="s">
        <v>995</v>
      </c>
      <c r="Y541" t="s">
        <v>995</v>
      </c>
      <c r="Z541" t="s">
        <v>995</v>
      </c>
      <c r="AA541" t="s">
        <v>995</v>
      </c>
      <c r="AB541" t="s">
        <v>995</v>
      </c>
      <c r="AC541" t="s">
        <v>995</v>
      </c>
      <c r="AD541" t="s">
        <v>995</v>
      </c>
      <c r="AE541" t="s">
        <v>995</v>
      </c>
      <c r="AF541" t="s">
        <v>995</v>
      </c>
      <c r="AG541" t="s">
        <v>995</v>
      </c>
      <c r="AH541" t="s">
        <v>995</v>
      </c>
      <c r="AI541" t="s">
        <v>995</v>
      </c>
      <c r="AJ541" t="s">
        <v>995</v>
      </c>
      <c r="AK541" t="s">
        <v>995</v>
      </c>
      <c r="AL541" t="s">
        <v>995</v>
      </c>
      <c r="AM541" t="s">
        <v>995</v>
      </c>
      <c r="AN541" t="s">
        <v>995</v>
      </c>
      <c r="AO541" t="s">
        <v>995</v>
      </c>
      <c r="AP541" t="s">
        <v>995</v>
      </c>
      <c r="AQ541" s="286" t="s">
        <v>855</v>
      </c>
      <c r="AR541" s="302"/>
      <c r="AS541" s="304"/>
      <c r="AU541"/>
    </row>
    <row r="542" spans="1:47" ht="21.6" x14ac:dyDescent="0.3">
      <c r="A542" s="285">
        <v>113342</v>
      </c>
      <c r="B542" s="286" t="s">
        <v>539</v>
      </c>
      <c r="C542" t="s">
        <v>224</v>
      </c>
      <c r="D542" t="s">
        <v>224</v>
      </c>
      <c r="E542" t="s">
        <v>225</v>
      </c>
      <c r="F542" t="s">
        <v>224</v>
      </c>
      <c r="G542" t="s">
        <v>225</v>
      </c>
      <c r="H542" t="s">
        <v>225</v>
      </c>
      <c r="I542" t="s">
        <v>225</v>
      </c>
      <c r="J542" t="s">
        <v>224</v>
      </c>
      <c r="K542" t="s">
        <v>224</v>
      </c>
      <c r="L542" t="s">
        <v>225</v>
      </c>
      <c r="M542" t="s">
        <v>394</v>
      </c>
      <c r="N542" t="s">
        <v>394</v>
      </c>
      <c r="O542" t="s">
        <v>394</v>
      </c>
      <c r="P542" t="s">
        <v>394</v>
      </c>
      <c r="Q542" t="s">
        <v>394</v>
      </c>
      <c r="R542" t="s">
        <v>394</v>
      </c>
      <c r="S542" t="s">
        <v>394</v>
      </c>
      <c r="T542" t="s">
        <v>394</v>
      </c>
      <c r="U542" t="s">
        <v>394</v>
      </c>
      <c r="V542" t="s">
        <v>394</v>
      </c>
      <c r="W542" t="s">
        <v>394</v>
      </c>
      <c r="X542" t="s">
        <v>394</v>
      </c>
      <c r="Y542" t="s">
        <v>394</v>
      </c>
      <c r="Z542" t="s">
        <v>394</v>
      </c>
      <c r="AA542" t="s">
        <v>394</v>
      </c>
      <c r="AB542" t="s">
        <v>394</v>
      </c>
      <c r="AC542" t="s">
        <v>394</v>
      </c>
      <c r="AD542" t="s">
        <v>394</v>
      </c>
      <c r="AE542" t="s">
        <v>394</v>
      </c>
      <c r="AF542" t="s">
        <v>394</v>
      </c>
      <c r="AG542" t="s">
        <v>394</v>
      </c>
      <c r="AH542" t="s">
        <v>394</v>
      </c>
      <c r="AI542" t="s">
        <v>394</v>
      </c>
      <c r="AJ542" t="s">
        <v>394</v>
      </c>
      <c r="AK542" t="s">
        <v>394</v>
      </c>
      <c r="AL542" t="s">
        <v>394</v>
      </c>
      <c r="AM542" t="s">
        <v>394</v>
      </c>
      <c r="AN542" t="s">
        <v>394</v>
      </c>
      <c r="AO542" t="s">
        <v>394</v>
      </c>
      <c r="AP542" t="s">
        <v>394</v>
      </c>
      <c r="AQ542" s="286" t="s">
        <v>394</v>
      </c>
      <c r="AR542" s="295"/>
      <c r="AS542" s="235"/>
    </row>
    <row r="543" spans="1:47" ht="21.6" x14ac:dyDescent="0.65">
      <c r="A543" s="285">
        <v>113363</v>
      </c>
      <c r="B543" s="286" t="s">
        <v>61</v>
      </c>
      <c r="C543" t="s">
        <v>995</v>
      </c>
      <c r="D543" t="s">
        <v>995</v>
      </c>
      <c r="E543" t="s">
        <v>995</v>
      </c>
      <c r="F543" t="s">
        <v>995</v>
      </c>
      <c r="G543" t="s">
        <v>995</v>
      </c>
      <c r="H543" t="s">
        <v>995</v>
      </c>
      <c r="I543" t="s">
        <v>995</v>
      </c>
      <c r="J543" t="s">
        <v>995</v>
      </c>
      <c r="K543" t="s">
        <v>995</v>
      </c>
      <c r="L543" t="s">
        <v>995</v>
      </c>
      <c r="M543" t="s">
        <v>995</v>
      </c>
      <c r="N543" t="s">
        <v>995</v>
      </c>
      <c r="O543" t="s">
        <v>995</v>
      </c>
      <c r="P543" t="s">
        <v>995</v>
      </c>
      <c r="Q543" t="s">
        <v>995</v>
      </c>
      <c r="R543" t="s">
        <v>995</v>
      </c>
      <c r="S543" t="s">
        <v>995</v>
      </c>
      <c r="T543" t="s">
        <v>995</v>
      </c>
      <c r="U543" t="s">
        <v>995</v>
      </c>
      <c r="V543" t="s">
        <v>995</v>
      </c>
      <c r="W543" t="s">
        <v>995</v>
      </c>
      <c r="X543" t="s">
        <v>995</v>
      </c>
      <c r="Y543" t="s">
        <v>995</v>
      </c>
      <c r="Z543" t="s">
        <v>995</v>
      </c>
      <c r="AA543" t="s">
        <v>995</v>
      </c>
      <c r="AB543" t="s">
        <v>995</v>
      </c>
      <c r="AC543" t="s">
        <v>995</v>
      </c>
      <c r="AD543" t="s">
        <v>995</v>
      </c>
      <c r="AE543" t="s">
        <v>995</v>
      </c>
      <c r="AF543" t="s">
        <v>995</v>
      </c>
      <c r="AG543" t="s">
        <v>394</v>
      </c>
      <c r="AH543" t="s">
        <v>394</v>
      </c>
      <c r="AI543" t="s">
        <v>394</v>
      </c>
      <c r="AJ543" t="s">
        <v>394</v>
      </c>
      <c r="AK543" t="s">
        <v>394</v>
      </c>
      <c r="AL543" t="s">
        <v>394</v>
      </c>
      <c r="AM543" t="s">
        <v>394</v>
      </c>
      <c r="AN543" t="s">
        <v>394</v>
      </c>
      <c r="AO543" t="s">
        <v>394</v>
      </c>
      <c r="AP543" t="s">
        <v>394</v>
      </c>
      <c r="AQ543" s="288"/>
      <c r="AR543" s="302"/>
      <c r="AS543" s="304"/>
      <c r="AU543"/>
    </row>
    <row r="544" spans="1:47" ht="21.6" x14ac:dyDescent="0.3">
      <c r="A544" s="285">
        <v>113364</v>
      </c>
      <c r="B544" s="286" t="s">
        <v>61</v>
      </c>
      <c r="C544" t="s">
        <v>225</v>
      </c>
      <c r="D544" t="s">
        <v>225</v>
      </c>
      <c r="E544" t="s">
        <v>225</v>
      </c>
      <c r="F544" t="s">
        <v>225</v>
      </c>
      <c r="G544" t="s">
        <v>225</v>
      </c>
      <c r="H544" t="s">
        <v>225</v>
      </c>
      <c r="I544" t="s">
        <v>225</v>
      </c>
      <c r="J544" t="s">
        <v>225</v>
      </c>
      <c r="K544" t="s">
        <v>225</v>
      </c>
      <c r="L544" t="s">
        <v>225</v>
      </c>
      <c r="M544" t="s">
        <v>225</v>
      </c>
      <c r="N544" t="s">
        <v>225</v>
      </c>
      <c r="O544" t="s">
        <v>225</v>
      </c>
      <c r="P544" t="s">
        <v>225</v>
      </c>
      <c r="Q544" t="s">
        <v>225</v>
      </c>
      <c r="R544" t="s">
        <v>225</v>
      </c>
      <c r="S544" t="s">
        <v>225</v>
      </c>
      <c r="T544" t="s">
        <v>225</v>
      </c>
      <c r="U544" t="s">
        <v>225</v>
      </c>
      <c r="V544" t="s">
        <v>225</v>
      </c>
      <c r="W544" t="s">
        <v>225</v>
      </c>
      <c r="X544" t="s">
        <v>225</v>
      </c>
      <c r="Y544" t="s">
        <v>225</v>
      </c>
      <c r="Z544" t="s">
        <v>225</v>
      </c>
      <c r="AA544" t="s">
        <v>225</v>
      </c>
      <c r="AB544" t="s">
        <v>225</v>
      </c>
      <c r="AC544" t="s">
        <v>225</v>
      </c>
      <c r="AD544" t="s">
        <v>225</v>
      </c>
      <c r="AE544" t="s">
        <v>224</v>
      </c>
      <c r="AF544" t="s">
        <v>224</v>
      </c>
      <c r="AG544" t="s">
        <v>226</v>
      </c>
      <c r="AH544" t="s">
        <v>225</v>
      </c>
      <c r="AI544" t="s">
        <v>225</v>
      </c>
      <c r="AJ544" t="s">
        <v>225</v>
      </c>
      <c r="AK544" t="s">
        <v>226</v>
      </c>
      <c r="AL544" t="s">
        <v>225</v>
      </c>
      <c r="AM544" t="s">
        <v>225</v>
      </c>
      <c r="AN544" t="s">
        <v>225</v>
      </c>
      <c r="AO544" t="s">
        <v>225</v>
      </c>
      <c r="AP544" t="s">
        <v>225</v>
      </c>
      <c r="AQ544" s="286" t="s">
        <v>394</v>
      </c>
      <c r="AR544" s="295"/>
      <c r="AS544" s="235"/>
    </row>
    <row r="545" spans="1:47" ht="21.6" x14ac:dyDescent="0.3">
      <c r="A545" s="285">
        <v>113370</v>
      </c>
      <c r="B545" s="286" t="s">
        <v>61</v>
      </c>
      <c r="C545" t="s">
        <v>995</v>
      </c>
      <c r="D545" t="s">
        <v>995</v>
      </c>
      <c r="E545" t="s">
        <v>995</v>
      </c>
      <c r="F545" t="s">
        <v>995</v>
      </c>
      <c r="G545" t="s">
        <v>995</v>
      </c>
      <c r="H545" t="s">
        <v>995</v>
      </c>
      <c r="I545" t="s">
        <v>995</v>
      </c>
      <c r="J545" t="s">
        <v>995</v>
      </c>
      <c r="K545" t="s">
        <v>995</v>
      </c>
      <c r="L545" t="s">
        <v>995</v>
      </c>
      <c r="M545" t="s">
        <v>995</v>
      </c>
      <c r="N545" t="s">
        <v>995</v>
      </c>
      <c r="O545" t="s">
        <v>995</v>
      </c>
      <c r="P545" t="s">
        <v>995</v>
      </c>
      <c r="Q545" t="s">
        <v>995</v>
      </c>
      <c r="R545" t="s">
        <v>995</v>
      </c>
      <c r="S545" t="s">
        <v>995</v>
      </c>
      <c r="T545" t="s">
        <v>995</v>
      </c>
      <c r="U545" t="s">
        <v>995</v>
      </c>
      <c r="V545" t="s">
        <v>995</v>
      </c>
      <c r="W545" t="s">
        <v>995</v>
      </c>
      <c r="X545" t="s">
        <v>995</v>
      </c>
      <c r="Y545" t="s">
        <v>995</v>
      </c>
      <c r="Z545" t="s">
        <v>995</v>
      </c>
      <c r="AA545" t="s">
        <v>995</v>
      </c>
      <c r="AB545" t="s">
        <v>995</v>
      </c>
      <c r="AC545" t="s">
        <v>995</v>
      </c>
      <c r="AD545" t="s">
        <v>995</v>
      </c>
      <c r="AE545" t="s">
        <v>995</v>
      </c>
      <c r="AF545" t="s">
        <v>995</v>
      </c>
      <c r="AG545" t="s">
        <v>995</v>
      </c>
      <c r="AH545" t="s">
        <v>995</v>
      </c>
      <c r="AI545" t="s">
        <v>995</v>
      </c>
      <c r="AJ545" t="s">
        <v>995</v>
      </c>
      <c r="AK545" t="s">
        <v>995</v>
      </c>
      <c r="AL545" t="s">
        <v>995</v>
      </c>
      <c r="AM545" t="s">
        <v>995</v>
      </c>
      <c r="AN545" t="s">
        <v>995</v>
      </c>
      <c r="AO545" t="s">
        <v>995</v>
      </c>
      <c r="AP545" t="s">
        <v>995</v>
      </c>
      <c r="AQ545" s="286" t="s">
        <v>855</v>
      </c>
      <c r="AR545" s="295"/>
      <c r="AS545" s="235"/>
    </row>
    <row r="546" spans="1:47" x14ac:dyDescent="0.3">
      <c r="A546" s="285">
        <v>113384</v>
      </c>
      <c r="B546" s="286" t="s">
        <v>540</v>
      </c>
      <c r="C546" t="s">
        <v>995</v>
      </c>
      <c r="D546" t="s">
        <v>995</v>
      </c>
      <c r="E546" t="s">
        <v>995</v>
      </c>
      <c r="F546" t="s">
        <v>995</v>
      </c>
      <c r="G546" t="s">
        <v>995</v>
      </c>
      <c r="H546" t="s">
        <v>995</v>
      </c>
      <c r="I546" t="s">
        <v>995</v>
      </c>
      <c r="J546" t="s">
        <v>995</v>
      </c>
      <c r="K546" t="s">
        <v>995</v>
      </c>
      <c r="L546" t="s">
        <v>995</v>
      </c>
      <c r="M546" t="s">
        <v>995</v>
      </c>
      <c r="N546" t="s">
        <v>995</v>
      </c>
      <c r="O546" t="s">
        <v>995</v>
      </c>
      <c r="P546" t="s">
        <v>995</v>
      </c>
      <c r="Q546" t="s">
        <v>995</v>
      </c>
      <c r="R546" t="s">
        <v>995</v>
      </c>
      <c r="S546" t="s">
        <v>995</v>
      </c>
      <c r="T546" t="s">
        <v>995</v>
      </c>
      <c r="U546" t="s">
        <v>995</v>
      </c>
      <c r="V546" t="s">
        <v>995</v>
      </c>
      <c r="W546" t="s">
        <v>995</v>
      </c>
      <c r="X546" t="s">
        <v>995</v>
      </c>
      <c r="Y546" t="s">
        <v>995</v>
      </c>
      <c r="Z546" t="s">
        <v>995</v>
      </c>
      <c r="AA546" t="s">
        <v>995</v>
      </c>
      <c r="AB546" t="s">
        <v>995</v>
      </c>
      <c r="AC546" t="s">
        <v>995</v>
      </c>
      <c r="AD546" t="s">
        <v>995</v>
      </c>
      <c r="AE546" t="s">
        <v>995</v>
      </c>
      <c r="AF546" t="s">
        <v>995</v>
      </c>
      <c r="AG546" t="s">
        <v>995</v>
      </c>
      <c r="AH546" t="s">
        <v>995</v>
      </c>
      <c r="AI546" t="s">
        <v>995</v>
      </c>
      <c r="AJ546" t="s">
        <v>995</v>
      </c>
      <c r="AK546" t="s">
        <v>995</v>
      </c>
      <c r="AL546" t="s">
        <v>995</v>
      </c>
      <c r="AM546" t="s">
        <v>995</v>
      </c>
      <c r="AN546" t="s">
        <v>995</v>
      </c>
      <c r="AO546" t="s">
        <v>995</v>
      </c>
      <c r="AP546" t="s">
        <v>995</v>
      </c>
      <c r="AQ546" s="286" t="s">
        <v>855</v>
      </c>
      <c r="AR546" s="302"/>
      <c r="AS546" s="304"/>
      <c r="AU546"/>
    </row>
    <row r="547" spans="1:47" x14ac:dyDescent="0.3">
      <c r="A547" s="285">
        <v>113385</v>
      </c>
      <c r="B547" s="286" t="s">
        <v>61</v>
      </c>
      <c r="C547" t="s">
        <v>995</v>
      </c>
      <c r="D547" t="s">
        <v>995</v>
      </c>
      <c r="E547" t="s">
        <v>995</v>
      </c>
      <c r="F547" t="s">
        <v>995</v>
      </c>
      <c r="G547" t="s">
        <v>995</v>
      </c>
      <c r="H547" t="s">
        <v>995</v>
      </c>
      <c r="I547" t="s">
        <v>995</v>
      </c>
      <c r="J547" t="s">
        <v>995</v>
      </c>
      <c r="K547" t="s">
        <v>995</v>
      </c>
      <c r="L547" t="s">
        <v>995</v>
      </c>
      <c r="M547" t="s">
        <v>995</v>
      </c>
      <c r="N547" t="s">
        <v>995</v>
      </c>
      <c r="O547" t="s">
        <v>995</v>
      </c>
      <c r="P547" t="s">
        <v>995</v>
      </c>
      <c r="Q547" t="s">
        <v>995</v>
      </c>
      <c r="R547" t="s">
        <v>995</v>
      </c>
      <c r="S547" t="s">
        <v>995</v>
      </c>
      <c r="T547" t="s">
        <v>995</v>
      </c>
      <c r="U547" t="s">
        <v>995</v>
      </c>
      <c r="V547" t="s">
        <v>995</v>
      </c>
      <c r="W547" t="s">
        <v>995</v>
      </c>
      <c r="X547" t="s">
        <v>995</v>
      </c>
      <c r="Y547" t="s">
        <v>995</v>
      </c>
      <c r="Z547" t="s">
        <v>995</v>
      </c>
      <c r="AA547" t="s">
        <v>995</v>
      </c>
      <c r="AB547" t="s">
        <v>995</v>
      </c>
      <c r="AC547" t="s">
        <v>995</v>
      </c>
      <c r="AD547" t="s">
        <v>995</v>
      </c>
      <c r="AE547" t="s">
        <v>995</v>
      </c>
      <c r="AF547" t="s">
        <v>995</v>
      </c>
      <c r="AG547" t="s">
        <v>995</v>
      </c>
      <c r="AH547" t="s">
        <v>995</v>
      </c>
      <c r="AI547" t="s">
        <v>995</v>
      </c>
      <c r="AJ547" t="s">
        <v>995</v>
      </c>
      <c r="AK547" t="s">
        <v>995</v>
      </c>
      <c r="AL547" t="s">
        <v>995</v>
      </c>
      <c r="AM547" t="s">
        <v>995</v>
      </c>
      <c r="AN547" t="s">
        <v>995</v>
      </c>
      <c r="AO547" t="s">
        <v>995</v>
      </c>
      <c r="AP547" t="s">
        <v>995</v>
      </c>
      <c r="AQ547" s="286" t="s">
        <v>855</v>
      </c>
      <c r="AR547" s="302"/>
      <c r="AS547" s="304"/>
      <c r="AU547"/>
    </row>
    <row r="548" spans="1:47" ht="21.6" x14ac:dyDescent="0.3">
      <c r="A548" s="285">
        <v>113394</v>
      </c>
      <c r="B548" s="286" t="s">
        <v>61</v>
      </c>
      <c r="C548" t="s">
        <v>995</v>
      </c>
      <c r="D548" t="s">
        <v>995</v>
      </c>
      <c r="E548" t="s">
        <v>995</v>
      </c>
      <c r="F548" t="s">
        <v>995</v>
      </c>
      <c r="G548" t="s">
        <v>995</v>
      </c>
      <c r="H548" t="s">
        <v>995</v>
      </c>
      <c r="I548" t="s">
        <v>995</v>
      </c>
      <c r="J548" t="s">
        <v>995</v>
      </c>
      <c r="K548" t="s">
        <v>995</v>
      </c>
      <c r="L548" t="s">
        <v>995</v>
      </c>
      <c r="M548" t="s">
        <v>995</v>
      </c>
      <c r="N548" t="s">
        <v>995</v>
      </c>
      <c r="O548" t="s">
        <v>995</v>
      </c>
      <c r="P548" t="s">
        <v>995</v>
      </c>
      <c r="Q548" t="s">
        <v>995</v>
      </c>
      <c r="R548" t="s">
        <v>995</v>
      </c>
      <c r="S548" t="s">
        <v>995</v>
      </c>
      <c r="T548" t="s">
        <v>995</v>
      </c>
      <c r="U548" t="s">
        <v>995</v>
      </c>
      <c r="V548" t="s">
        <v>995</v>
      </c>
      <c r="W548" t="s">
        <v>995</v>
      </c>
      <c r="X548" t="s">
        <v>995</v>
      </c>
      <c r="Y548" t="s">
        <v>995</v>
      </c>
      <c r="Z548" t="s">
        <v>995</v>
      </c>
      <c r="AA548" t="s">
        <v>995</v>
      </c>
      <c r="AB548" t="s">
        <v>995</v>
      </c>
      <c r="AC548" t="s">
        <v>995</v>
      </c>
      <c r="AD548" t="s">
        <v>995</v>
      </c>
      <c r="AE548" t="s">
        <v>995</v>
      </c>
      <c r="AF548" t="s">
        <v>995</v>
      </c>
      <c r="AG548" t="s">
        <v>995</v>
      </c>
      <c r="AH548" t="s">
        <v>995</v>
      </c>
      <c r="AI548" t="s">
        <v>995</v>
      </c>
      <c r="AJ548" t="s">
        <v>995</v>
      </c>
      <c r="AK548" t="s">
        <v>995</v>
      </c>
      <c r="AL548" t="s">
        <v>995</v>
      </c>
      <c r="AM548" t="s">
        <v>995</v>
      </c>
      <c r="AN548" t="s">
        <v>995</v>
      </c>
      <c r="AO548" t="s">
        <v>995</v>
      </c>
      <c r="AP548" t="s">
        <v>995</v>
      </c>
      <c r="AQ548" s="286" t="s">
        <v>855</v>
      </c>
      <c r="AR548" s="295"/>
      <c r="AS548" s="235"/>
    </row>
    <row r="549" spans="1:47" x14ac:dyDescent="0.3">
      <c r="A549" s="285">
        <v>113398</v>
      </c>
      <c r="B549" s="286" t="s">
        <v>61</v>
      </c>
      <c r="C549" t="s">
        <v>995</v>
      </c>
      <c r="D549" t="s">
        <v>995</v>
      </c>
      <c r="E549" t="s">
        <v>995</v>
      </c>
      <c r="F549" t="s">
        <v>995</v>
      </c>
      <c r="G549" t="s">
        <v>995</v>
      </c>
      <c r="H549" t="s">
        <v>995</v>
      </c>
      <c r="I549" t="s">
        <v>995</v>
      </c>
      <c r="J549" t="s">
        <v>995</v>
      </c>
      <c r="K549" t="s">
        <v>995</v>
      </c>
      <c r="L549" t="s">
        <v>995</v>
      </c>
      <c r="M549" t="s">
        <v>995</v>
      </c>
      <c r="N549" t="s">
        <v>995</v>
      </c>
      <c r="O549" t="s">
        <v>995</v>
      </c>
      <c r="P549" t="s">
        <v>995</v>
      </c>
      <c r="Q549" t="s">
        <v>995</v>
      </c>
      <c r="R549" t="s">
        <v>995</v>
      </c>
      <c r="S549" t="s">
        <v>995</v>
      </c>
      <c r="T549" t="s">
        <v>995</v>
      </c>
      <c r="U549" t="s">
        <v>995</v>
      </c>
      <c r="V549" t="s">
        <v>995</v>
      </c>
      <c r="W549" t="s">
        <v>995</v>
      </c>
      <c r="X549" t="s">
        <v>995</v>
      </c>
      <c r="Y549" t="s">
        <v>995</v>
      </c>
      <c r="Z549" t="s">
        <v>995</v>
      </c>
      <c r="AA549" t="s">
        <v>995</v>
      </c>
      <c r="AB549" t="s">
        <v>995</v>
      </c>
      <c r="AC549" t="s">
        <v>995</v>
      </c>
      <c r="AD549" t="s">
        <v>995</v>
      </c>
      <c r="AE549" t="s">
        <v>995</v>
      </c>
      <c r="AF549" t="s">
        <v>995</v>
      </c>
      <c r="AG549" t="s">
        <v>995</v>
      </c>
      <c r="AH549" t="s">
        <v>995</v>
      </c>
      <c r="AI549" t="s">
        <v>995</v>
      </c>
      <c r="AJ549" t="s">
        <v>995</v>
      </c>
      <c r="AK549" t="s">
        <v>995</v>
      </c>
      <c r="AL549" t="s">
        <v>995</v>
      </c>
      <c r="AM549" t="s">
        <v>995</v>
      </c>
      <c r="AN549" t="s">
        <v>995</v>
      </c>
      <c r="AO549" t="s">
        <v>995</v>
      </c>
      <c r="AP549" t="s">
        <v>995</v>
      </c>
      <c r="AQ549" s="286" t="s">
        <v>855</v>
      </c>
      <c r="AR549" s="306"/>
      <c r="AS549" s="235"/>
      <c r="AU549"/>
    </row>
    <row r="550" spans="1:47" x14ac:dyDescent="0.3">
      <c r="A550" s="285">
        <v>113402</v>
      </c>
      <c r="B550" s="286" t="s">
        <v>61</v>
      </c>
      <c r="C550" t="s">
        <v>995</v>
      </c>
      <c r="D550" t="s">
        <v>995</v>
      </c>
      <c r="E550" t="s">
        <v>995</v>
      </c>
      <c r="F550" t="s">
        <v>995</v>
      </c>
      <c r="G550" t="s">
        <v>995</v>
      </c>
      <c r="H550" t="s">
        <v>995</v>
      </c>
      <c r="I550" t="s">
        <v>995</v>
      </c>
      <c r="J550" t="s">
        <v>995</v>
      </c>
      <c r="K550" t="s">
        <v>995</v>
      </c>
      <c r="L550" t="s">
        <v>995</v>
      </c>
      <c r="M550" t="s">
        <v>995</v>
      </c>
      <c r="N550" t="s">
        <v>995</v>
      </c>
      <c r="O550" t="s">
        <v>995</v>
      </c>
      <c r="P550" t="s">
        <v>995</v>
      </c>
      <c r="Q550" t="s">
        <v>995</v>
      </c>
      <c r="R550" t="s">
        <v>995</v>
      </c>
      <c r="S550" t="s">
        <v>995</v>
      </c>
      <c r="T550" t="s">
        <v>995</v>
      </c>
      <c r="U550" t="s">
        <v>995</v>
      </c>
      <c r="V550" t="s">
        <v>995</v>
      </c>
      <c r="W550" t="s">
        <v>995</v>
      </c>
      <c r="X550" t="s">
        <v>995</v>
      </c>
      <c r="Y550" t="s">
        <v>995</v>
      </c>
      <c r="Z550" t="s">
        <v>995</v>
      </c>
      <c r="AA550" t="s">
        <v>995</v>
      </c>
      <c r="AB550" t="s">
        <v>995</v>
      </c>
      <c r="AC550" t="s">
        <v>995</v>
      </c>
      <c r="AD550" t="s">
        <v>995</v>
      </c>
      <c r="AE550" t="s">
        <v>995</v>
      </c>
      <c r="AF550" t="s">
        <v>995</v>
      </c>
      <c r="AG550" t="s">
        <v>995</v>
      </c>
      <c r="AH550" t="s">
        <v>995</v>
      </c>
      <c r="AI550" t="s">
        <v>995</v>
      </c>
      <c r="AJ550" t="s">
        <v>995</v>
      </c>
      <c r="AK550" t="s">
        <v>995</v>
      </c>
      <c r="AL550" t="s">
        <v>995</v>
      </c>
      <c r="AM550" t="s">
        <v>995</v>
      </c>
      <c r="AN550" t="s">
        <v>995</v>
      </c>
      <c r="AO550" t="s">
        <v>995</v>
      </c>
      <c r="AP550" t="s">
        <v>995</v>
      </c>
      <c r="AQ550" s="286" t="s">
        <v>855</v>
      </c>
      <c r="AR550" s="306"/>
      <c r="AS550" s="235"/>
      <c r="AU550"/>
    </row>
    <row r="551" spans="1:47" ht="21.6" x14ac:dyDescent="0.3">
      <c r="A551" s="285">
        <v>113405</v>
      </c>
      <c r="B551" s="286" t="s">
        <v>61</v>
      </c>
      <c r="C551" t="s">
        <v>995</v>
      </c>
      <c r="D551" t="s">
        <v>995</v>
      </c>
      <c r="E551" t="s">
        <v>995</v>
      </c>
      <c r="F551" t="s">
        <v>995</v>
      </c>
      <c r="G551" t="s">
        <v>995</v>
      </c>
      <c r="H551" t="s">
        <v>995</v>
      </c>
      <c r="I551" t="s">
        <v>995</v>
      </c>
      <c r="J551" t="s">
        <v>995</v>
      </c>
      <c r="K551" t="s">
        <v>995</v>
      </c>
      <c r="L551" t="s">
        <v>995</v>
      </c>
      <c r="M551" t="s">
        <v>995</v>
      </c>
      <c r="N551" t="s">
        <v>995</v>
      </c>
      <c r="O551" t="s">
        <v>995</v>
      </c>
      <c r="P551" t="s">
        <v>995</v>
      </c>
      <c r="Q551" t="s">
        <v>995</v>
      </c>
      <c r="R551" t="s">
        <v>995</v>
      </c>
      <c r="S551" t="s">
        <v>995</v>
      </c>
      <c r="T551" t="s">
        <v>995</v>
      </c>
      <c r="U551" t="s">
        <v>995</v>
      </c>
      <c r="V551" t="s">
        <v>995</v>
      </c>
      <c r="W551" t="s">
        <v>995</v>
      </c>
      <c r="X551" t="s">
        <v>995</v>
      </c>
      <c r="Y551" t="s">
        <v>995</v>
      </c>
      <c r="Z551" t="s">
        <v>995</v>
      </c>
      <c r="AA551" t="s">
        <v>995</v>
      </c>
      <c r="AB551" t="s">
        <v>995</v>
      </c>
      <c r="AC551" t="s">
        <v>995</v>
      </c>
      <c r="AD551" t="s">
        <v>995</v>
      </c>
      <c r="AE551" t="s">
        <v>995</v>
      </c>
      <c r="AF551" t="s">
        <v>995</v>
      </c>
      <c r="AG551" t="s">
        <v>995</v>
      </c>
      <c r="AH551" t="s">
        <v>995</v>
      </c>
      <c r="AI551" t="s">
        <v>995</v>
      </c>
      <c r="AJ551" t="s">
        <v>995</v>
      </c>
      <c r="AK551" t="s">
        <v>995</v>
      </c>
      <c r="AL551" t="s">
        <v>995</v>
      </c>
      <c r="AM551" t="s">
        <v>995</v>
      </c>
      <c r="AN551" t="s">
        <v>995</v>
      </c>
      <c r="AO551" t="s">
        <v>995</v>
      </c>
      <c r="AP551" t="s">
        <v>995</v>
      </c>
      <c r="AQ551" s="286" t="s">
        <v>855</v>
      </c>
      <c r="AR551" s="295"/>
      <c r="AS551" s="235"/>
    </row>
    <row r="552" spans="1:47" x14ac:dyDescent="0.3">
      <c r="A552" s="285">
        <v>113428</v>
      </c>
      <c r="B552" s="286" t="s">
        <v>61</v>
      </c>
      <c r="C552" t="s">
        <v>995</v>
      </c>
      <c r="D552" t="s">
        <v>995</v>
      </c>
      <c r="E552" t="s">
        <v>995</v>
      </c>
      <c r="F552" t="s">
        <v>995</v>
      </c>
      <c r="G552" t="s">
        <v>995</v>
      </c>
      <c r="H552" t="s">
        <v>995</v>
      </c>
      <c r="I552" t="s">
        <v>995</v>
      </c>
      <c r="J552" t="s">
        <v>995</v>
      </c>
      <c r="K552" t="s">
        <v>995</v>
      </c>
      <c r="L552" t="s">
        <v>995</v>
      </c>
      <c r="M552" t="s">
        <v>995</v>
      </c>
      <c r="N552" t="s">
        <v>995</v>
      </c>
      <c r="O552" t="s">
        <v>995</v>
      </c>
      <c r="P552" t="s">
        <v>995</v>
      </c>
      <c r="Q552" t="s">
        <v>995</v>
      </c>
      <c r="R552" t="s">
        <v>995</v>
      </c>
      <c r="S552" t="s">
        <v>995</v>
      </c>
      <c r="T552" t="s">
        <v>995</v>
      </c>
      <c r="U552" t="s">
        <v>995</v>
      </c>
      <c r="V552" t="s">
        <v>995</v>
      </c>
      <c r="W552" t="s">
        <v>995</v>
      </c>
      <c r="X552" t="s">
        <v>995</v>
      </c>
      <c r="Y552" t="s">
        <v>995</v>
      </c>
      <c r="Z552" t="s">
        <v>995</v>
      </c>
      <c r="AA552" t="s">
        <v>995</v>
      </c>
      <c r="AB552" t="s">
        <v>995</v>
      </c>
      <c r="AC552" t="s">
        <v>995</v>
      </c>
      <c r="AD552" t="s">
        <v>995</v>
      </c>
      <c r="AE552" t="s">
        <v>995</v>
      </c>
      <c r="AF552" t="s">
        <v>995</v>
      </c>
      <c r="AG552" t="s">
        <v>995</v>
      </c>
      <c r="AH552" t="s">
        <v>995</v>
      </c>
      <c r="AI552" t="s">
        <v>995</v>
      </c>
      <c r="AJ552" t="s">
        <v>995</v>
      </c>
      <c r="AK552" t="s">
        <v>995</v>
      </c>
      <c r="AL552" t="s">
        <v>995</v>
      </c>
      <c r="AM552" t="s">
        <v>995</v>
      </c>
      <c r="AN552" t="s">
        <v>995</v>
      </c>
      <c r="AO552" t="s">
        <v>995</v>
      </c>
      <c r="AP552" t="s">
        <v>995</v>
      </c>
      <c r="AQ552" s="286" t="s">
        <v>855</v>
      </c>
      <c r="AR552" s="306"/>
      <c r="AS552" s="235"/>
      <c r="AU552"/>
    </row>
    <row r="553" spans="1:47" x14ac:dyDescent="0.3">
      <c r="A553" s="285">
        <v>113435</v>
      </c>
      <c r="B553" s="286" t="s">
        <v>538</v>
      </c>
      <c r="C553" t="s">
        <v>995</v>
      </c>
      <c r="D553" t="s">
        <v>995</v>
      </c>
      <c r="E553" t="s">
        <v>995</v>
      </c>
      <c r="F553" t="s">
        <v>995</v>
      </c>
      <c r="G553" t="s">
        <v>995</v>
      </c>
      <c r="H553" t="s">
        <v>995</v>
      </c>
      <c r="I553" t="s">
        <v>995</v>
      </c>
      <c r="J553" t="s">
        <v>995</v>
      </c>
      <c r="K553" t="s">
        <v>995</v>
      </c>
      <c r="L553" t="s">
        <v>995</v>
      </c>
      <c r="M553" t="s">
        <v>995</v>
      </c>
      <c r="N553" t="s">
        <v>995</v>
      </c>
      <c r="O553" t="s">
        <v>995</v>
      </c>
      <c r="P553" t="s">
        <v>995</v>
      </c>
      <c r="Q553" t="s">
        <v>995</v>
      </c>
      <c r="R553" t="s">
        <v>995</v>
      </c>
      <c r="S553" t="s">
        <v>995</v>
      </c>
      <c r="T553" t="s">
        <v>995</v>
      </c>
      <c r="U553" t="s">
        <v>995</v>
      </c>
      <c r="V553" t="s">
        <v>995</v>
      </c>
      <c r="W553" t="s">
        <v>995</v>
      </c>
      <c r="X553" t="s">
        <v>995</v>
      </c>
      <c r="Y553" t="s">
        <v>995</v>
      </c>
      <c r="Z553" t="s">
        <v>995</v>
      </c>
      <c r="AA553" t="s">
        <v>995</v>
      </c>
      <c r="AB553" t="s">
        <v>995</v>
      </c>
      <c r="AC553" t="s">
        <v>995</v>
      </c>
      <c r="AD553" t="s">
        <v>995</v>
      </c>
      <c r="AE553" t="s">
        <v>995</v>
      </c>
      <c r="AF553" t="s">
        <v>995</v>
      </c>
      <c r="AG553" t="s">
        <v>995</v>
      </c>
      <c r="AH553" t="s">
        <v>995</v>
      </c>
      <c r="AI553" t="s">
        <v>995</v>
      </c>
      <c r="AJ553" t="s">
        <v>995</v>
      </c>
      <c r="AK553" t="s">
        <v>995</v>
      </c>
      <c r="AL553" t="s">
        <v>995</v>
      </c>
      <c r="AM553" t="s">
        <v>995</v>
      </c>
      <c r="AN553" t="s">
        <v>995</v>
      </c>
      <c r="AO553" t="s">
        <v>995</v>
      </c>
      <c r="AP553" t="s">
        <v>995</v>
      </c>
      <c r="AQ553" s="286" t="s">
        <v>855</v>
      </c>
      <c r="AR553" s="306"/>
      <c r="AS553" s="235"/>
      <c r="AU553"/>
    </row>
    <row r="554" spans="1:47" x14ac:dyDescent="0.3">
      <c r="A554" s="285">
        <v>113452</v>
      </c>
      <c r="B554" s="286" t="s">
        <v>61</v>
      </c>
      <c r="C554" t="s">
        <v>995</v>
      </c>
      <c r="D554" t="s">
        <v>995</v>
      </c>
      <c r="E554" t="s">
        <v>995</v>
      </c>
      <c r="F554" t="s">
        <v>995</v>
      </c>
      <c r="G554" t="s">
        <v>995</v>
      </c>
      <c r="H554" t="s">
        <v>995</v>
      </c>
      <c r="I554" t="s">
        <v>995</v>
      </c>
      <c r="J554" t="s">
        <v>995</v>
      </c>
      <c r="K554" t="s">
        <v>995</v>
      </c>
      <c r="L554" t="s">
        <v>995</v>
      </c>
      <c r="M554" t="s">
        <v>995</v>
      </c>
      <c r="N554" t="s">
        <v>995</v>
      </c>
      <c r="O554" t="s">
        <v>995</v>
      </c>
      <c r="P554" t="s">
        <v>995</v>
      </c>
      <c r="Q554" t="s">
        <v>995</v>
      </c>
      <c r="R554" t="s">
        <v>995</v>
      </c>
      <c r="S554" t="s">
        <v>995</v>
      </c>
      <c r="T554" t="s">
        <v>995</v>
      </c>
      <c r="U554" t="s">
        <v>995</v>
      </c>
      <c r="V554" t="s">
        <v>995</v>
      </c>
      <c r="W554" t="s">
        <v>995</v>
      </c>
      <c r="X554" t="s">
        <v>995</v>
      </c>
      <c r="Y554" t="s">
        <v>995</v>
      </c>
      <c r="Z554" t="s">
        <v>995</v>
      </c>
      <c r="AA554" t="s">
        <v>995</v>
      </c>
      <c r="AB554" t="s">
        <v>995</v>
      </c>
      <c r="AC554" t="s">
        <v>995</v>
      </c>
      <c r="AD554" t="s">
        <v>995</v>
      </c>
      <c r="AE554" t="s">
        <v>995</v>
      </c>
      <c r="AF554" t="s">
        <v>995</v>
      </c>
      <c r="AG554" t="s">
        <v>995</v>
      </c>
      <c r="AH554" t="s">
        <v>995</v>
      </c>
      <c r="AI554" t="s">
        <v>995</v>
      </c>
      <c r="AJ554" t="s">
        <v>995</v>
      </c>
      <c r="AK554" t="s">
        <v>995</v>
      </c>
      <c r="AL554" t="s">
        <v>995</v>
      </c>
      <c r="AM554" t="s">
        <v>995</v>
      </c>
      <c r="AN554" t="s">
        <v>995</v>
      </c>
      <c r="AO554" t="s">
        <v>995</v>
      </c>
      <c r="AP554" t="s">
        <v>995</v>
      </c>
      <c r="AQ554" s="286" t="s">
        <v>855</v>
      </c>
      <c r="AR554" s="306"/>
      <c r="AS554" s="235"/>
      <c r="AU554"/>
    </row>
    <row r="555" spans="1:47" x14ac:dyDescent="0.3">
      <c r="A555" s="285">
        <v>113486</v>
      </c>
      <c r="B555" s="286" t="s">
        <v>61</v>
      </c>
      <c r="C555" t="s">
        <v>995</v>
      </c>
      <c r="D555" t="s">
        <v>995</v>
      </c>
      <c r="E555" t="s">
        <v>995</v>
      </c>
      <c r="F555" t="s">
        <v>995</v>
      </c>
      <c r="G555" t="s">
        <v>995</v>
      </c>
      <c r="H555" t="s">
        <v>995</v>
      </c>
      <c r="I555" t="s">
        <v>995</v>
      </c>
      <c r="J555" t="s">
        <v>995</v>
      </c>
      <c r="K555" t="s">
        <v>995</v>
      </c>
      <c r="L555" t="s">
        <v>995</v>
      </c>
      <c r="M555" t="s">
        <v>995</v>
      </c>
      <c r="N555" t="s">
        <v>995</v>
      </c>
      <c r="O555" t="s">
        <v>995</v>
      </c>
      <c r="P555" t="s">
        <v>995</v>
      </c>
      <c r="Q555" t="s">
        <v>995</v>
      </c>
      <c r="R555" t="s">
        <v>995</v>
      </c>
      <c r="S555" t="s">
        <v>995</v>
      </c>
      <c r="T555" t="s">
        <v>995</v>
      </c>
      <c r="U555" t="s">
        <v>995</v>
      </c>
      <c r="V555" t="s">
        <v>995</v>
      </c>
      <c r="W555" t="s">
        <v>995</v>
      </c>
      <c r="X555" t="s">
        <v>995</v>
      </c>
      <c r="Y555" t="s">
        <v>995</v>
      </c>
      <c r="Z555" t="s">
        <v>995</v>
      </c>
      <c r="AA555" t="s">
        <v>995</v>
      </c>
      <c r="AB555" t="s">
        <v>995</v>
      </c>
      <c r="AC555" t="s">
        <v>995</v>
      </c>
      <c r="AD555" t="s">
        <v>995</v>
      </c>
      <c r="AE555" t="s">
        <v>995</v>
      </c>
      <c r="AF555" t="s">
        <v>995</v>
      </c>
      <c r="AG555" t="s">
        <v>995</v>
      </c>
      <c r="AH555" t="s">
        <v>995</v>
      </c>
      <c r="AI555" t="s">
        <v>995</v>
      </c>
      <c r="AJ555" t="s">
        <v>995</v>
      </c>
      <c r="AK555" t="s">
        <v>995</v>
      </c>
      <c r="AL555" t="s">
        <v>995</v>
      </c>
      <c r="AM555" t="s">
        <v>995</v>
      </c>
      <c r="AN555" t="s">
        <v>995</v>
      </c>
      <c r="AO555" t="s">
        <v>995</v>
      </c>
      <c r="AP555" t="s">
        <v>995</v>
      </c>
      <c r="AQ555" s="286" t="s">
        <v>855</v>
      </c>
      <c r="AR555" s="306"/>
      <c r="AS555" s="235"/>
      <c r="AU555"/>
    </row>
    <row r="556" spans="1:47" x14ac:dyDescent="0.3">
      <c r="A556" s="285">
        <v>113493</v>
      </c>
      <c r="B556" s="286" t="s">
        <v>61</v>
      </c>
      <c r="C556" t="s">
        <v>995</v>
      </c>
      <c r="D556" t="s">
        <v>995</v>
      </c>
      <c r="E556" t="s">
        <v>995</v>
      </c>
      <c r="F556" t="s">
        <v>995</v>
      </c>
      <c r="G556" t="s">
        <v>995</v>
      </c>
      <c r="H556" t="s">
        <v>995</v>
      </c>
      <c r="I556" t="s">
        <v>995</v>
      </c>
      <c r="J556" t="s">
        <v>995</v>
      </c>
      <c r="K556" t="s">
        <v>995</v>
      </c>
      <c r="L556" t="s">
        <v>995</v>
      </c>
      <c r="M556" t="s">
        <v>995</v>
      </c>
      <c r="N556" t="s">
        <v>995</v>
      </c>
      <c r="O556" t="s">
        <v>995</v>
      </c>
      <c r="P556" t="s">
        <v>995</v>
      </c>
      <c r="Q556" t="s">
        <v>995</v>
      </c>
      <c r="R556" t="s">
        <v>995</v>
      </c>
      <c r="S556" t="s">
        <v>995</v>
      </c>
      <c r="T556" t="s">
        <v>995</v>
      </c>
      <c r="U556" t="s">
        <v>995</v>
      </c>
      <c r="V556" t="s">
        <v>995</v>
      </c>
      <c r="W556" t="s">
        <v>995</v>
      </c>
      <c r="X556" t="s">
        <v>995</v>
      </c>
      <c r="Y556" t="s">
        <v>995</v>
      </c>
      <c r="Z556" t="s">
        <v>995</v>
      </c>
      <c r="AA556" t="s">
        <v>995</v>
      </c>
      <c r="AB556" t="s">
        <v>995</v>
      </c>
      <c r="AC556" t="s">
        <v>995</v>
      </c>
      <c r="AD556" t="s">
        <v>995</v>
      </c>
      <c r="AE556" t="s">
        <v>995</v>
      </c>
      <c r="AF556" t="s">
        <v>995</v>
      </c>
      <c r="AG556" t="s">
        <v>995</v>
      </c>
      <c r="AH556" t="s">
        <v>995</v>
      </c>
      <c r="AI556" t="s">
        <v>995</v>
      </c>
      <c r="AJ556" t="s">
        <v>995</v>
      </c>
      <c r="AK556" t="s">
        <v>995</v>
      </c>
      <c r="AL556" t="s">
        <v>995</v>
      </c>
      <c r="AM556" t="s">
        <v>995</v>
      </c>
      <c r="AN556" t="s">
        <v>995</v>
      </c>
      <c r="AO556" t="s">
        <v>995</v>
      </c>
      <c r="AP556" t="s">
        <v>995</v>
      </c>
      <c r="AQ556" s="286" t="s">
        <v>855</v>
      </c>
      <c r="AR556" s="306"/>
      <c r="AS556" s="235"/>
      <c r="AU556"/>
    </row>
    <row r="557" spans="1:47" ht="21.6" x14ac:dyDescent="0.3">
      <c r="A557" s="285">
        <v>113494</v>
      </c>
      <c r="B557" s="286" t="s">
        <v>8485</v>
      </c>
      <c r="C557" t="s">
        <v>225</v>
      </c>
      <c r="D557" t="s">
        <v>225</v>
      </c>
      <c r="E557" t="s">
        <v>225</v>
      </c>
      <c r="F557" t="s">
        <v>225</v>
      </c>
      <c r="G557" t="s">
        <v>224</v>
      </c>
      <c r="H557" t="s">
        <v>225</v>
      </c>
      <c r="I557" t="s">
        <v>225</v>
      </c>
      <c r="J557" t="s">
        <v>225</v>
      </c>
      <c r="K557" t="s">
        <v>225</v>
      </c>
      <c r="L557" t="s">
        <v>224</v>
      </c>
      <c r="M557" t="s">
        <v>225</v>
      </c>
      <c r="N557" t="s">
        <v>224</v>
      </c>
      <c r="O557" t="s">
        <v>224</v>
      </c>
      <c r="P557" t="s">
        <v>224</v>
      </c>
      <c r="Q557" t="s">
        <v>224</v>
      </c>
      <c r="R557" t="s">
        <v>225</v>
      </c>
      <c r="S557" t="s">
        <v>224</v>
      </c>
      <c r="T557" t="s">
        <v>224</v>
      </c>
      <c r="U557" t="s">
        <v>226</v>
      </c>
      <c r="V557" t="s">
        <v>224</v>
      </c>
      <c r="W557" t="s">
        <v>226</v>
      </c>
      <c r="X557" t="s">
        <v>226</v>
      </c>
      <c r="Y557" t="s">
        <v>226</v>
      </c>
      <c r="Z557" t="s">
        <v>226</v>
      </c>
      <c r="AA557" t="s">
        <v>224</v>
      </c>
      <c r="AB557" t="s">
        <v>226</v>
      </c>
      <c r="AC557" t="s">
        <v>226</v>
      </c>
      <c r="AD557" t="s">
        <v>226</v>
      </c>
      <c r="AE557" t="s">
        <v>226</v>
      </c>
      <c r="AF557" t="s">
        <v>224</v>
      </c>
      <c r="AG557" t="s">
        <v>226</v>
      </c>
      <c r="AH557" t="s">
        <v>226</v>
      </c>
      <c r="AI557" t="s">
        <v>226</v>
      </c>
      <c r="AJ557" t="s">
        <v>226</v>
      </c>
      <c r="AK557" t="s">
        <v>226</v>
      </c>
      <c r="AL557" t="s">
        <v>225</v>
      </c>
      <c r="AM557" t="s">
        <v>225</v>
      </c>
      <c r="AN557" t="s">
        <v>225</v>
      </c>
      <c r="AO557" t="s">
        <v>225</v>
      </c>
      <c r="AP557" t="s">
        <v>225</v>
      </c>
      <c r="AQ557" s="286" t="s">
        <v>394</v>
      </c>
      <c r="AR557" s="295"/>
      <c r="AS557" s="235"/>
    </row>
    <row r="558" spans="1:47" x14ac:dyDescent="0.3">
      <c r="A558" s="285">
        <v>113517</v>
      </c>
      <c r="B558" s="286" t="s">
        <v>61</v>
      </c>
      <c r="C558" t="s">
        <v>995</v>
      </c>
      <c r="D558" t="s">
        <v>995</v>
      </c>
      <c r="E558" t="s">
        <v>995</v>
      </c>
      <c r="F558" t="s">
        <v>995</v>
      </c>
      <c r="G558" t="s">
        <v>995</v>
      </c>
      <c r="H558" t="s">
        <v>995</v>
      </c>
      <c r="I558" t="s">
        <v>995</v>
      </c>
      <c r="J558" t="s">
        <v>995</v>
      </c>
      <c r="K558" t="s">
        <v>995</v>
      </c>
      <c r="L558" t="s">
        <v>995</v>
      </c>
      <c r="M558" t="s">
        <v>995</v>
      </c>
      <c r="N558" t="s">
        <v>995</v>
      </c>
      <c r="O558" t="s">
        <v>995</v>
      </c>
      <c r="P558" t="s">
        <v>995</v>
      </c>
      <c r="Q558" t="s">
        <v>995</v>
      </c>
      <c r="R558" t="s">
        <v>995</v>
      </c>
      <c r="S558" t="s">
        <v>995</v>
      </c>
      <c r="T558" t="s">
        <v>995</v>
      </c>
      <c r="U558" t="s">
        <v>995</v>
      </c>
      <c r="V558" t="s">
        <v>995</v>
      </c>
      <c r="W558" t="s">
        <v>995</v>
      </c>
      <c r="X558" t="s">
        <v>995</v>
      </c>
      <c r="Y558" t="s">
        <v>995</v>
      </c>
      <c r="Z558" t="s">
        <v>995</v>
      </c>
      <c r="AA558" t="s">
        <v>995</v>
      </c>
      <c r="AB558" t="s">
        <v>995</v>
      </c>
      <c r="AC558" t="s">
        <v>995</v>
      </c>
      <c r="AD558" t="s">
        <v>995</v>
      </c>
      <c r="AE558" t="s">
        <v>995</v>
      </c>
      <c r="AF558" t="s">
        <v>995</v>
      </c>
      <c r="AG558" t="s">
        <v>995</v>
      </c>
      <c r="AH558" t="s">
        <v>995</v>
      </c>
      <c r="AI558" t="s">
        <v>995</v>
      </c>
      <c r="AJ558" t="s">
        <v>995</v>
      </c>
      <c r="AK558" t="s">
        <v>995</v>
      </c>
      <c r="AL558" t="s">
        <v>995</v>
      </c>
      <c r="AM558" t="s">
        <v>995</v>
      </c>
      <c r="AN558" t="s">
        <v>995</v>
      </c>
      <c r="AO558" t="s">
        <v>995</v>
      </c>
      <c r="AP558" t="s">
        <v>995</v>
      </c>
      <c r="AQ558" s="286" t="s">
        <v>855</v>
      </c>
      <c r="AR558" s="306"/>
      <c r="AS558" s="235"/>
      <c r="AU558"/>
    </row>
    <row r="559" spans="1:47" x14ac:dyDescent="0.3">
      <c r="A559" s="285">
        <v>113546</v>
      </c>
      <c r="B559" s="286" t="s">
        <v>61</v>
      </c>
      <c r="C559" t="s">
        <v>995</v>
      </c>
      <c r="D559" t="s">
        <v>995</v>
      </c>
      <c r="E559" t="s">
        <v>995</v>
      </c>
      <c r="F559" t="s">
        <v>995</v>
      </c>
      <c r="G559" t="s">
        <v>995</v>
      </c>
      <c r="H559" t="s">
        <v>995</v>
      </c>
      <c r="I559" t="s">
        <v>995</v>
      </c>
      <c r="J559" t="s">
        <v>995</v>
      </c>
      <c r="K559" t="s">
        <v>995</v>
      </c>
      <c r="L559" t="s">
        <v>995</v>
      </c>
      <c r="M559" t="s">
        <v>225</v>
      </c>
      <c r="N559" t="s">
        <v>995</v>
      </c>
      <c r="O559" t="s">
        <v>995</v>
      </c>
      <c r="P559" t="s">
        <v>995</v>
      </c>
      <c r="Q559" t="s">
        <v>995</v>
      </c>
      <c r="R559" t="s">
        <v>995</v>
      </c>
      <c r="S559" t="s">
        <v>995</v>
      </c>
      <c r="T559" t="s">
        <v>995</v>
      </c>
      <c r="U559" t="s">
        <v>995</v>
      </c>
      <c r="V559" t="s">
        <v>995</v>
      </c>
      <c r="W559" t="s">
        <v>995</v>
      </c>
      <c r="X559" t="s">
        <v>995</v>
      </c>
      <c r="Y559" t="s">
        <v>995</v>
      </c>
      <c r="Z559" t="s">
        <v>995</v>
      </c>
      <c r="AA559" t="s">
        <v>995</v>
      </c>
      <c r="AB559" t="s">
        <v>995</v>
      </c>
      <c r="AC559" t="s">
        <v>995</v>
      </c>
      <c r="AD559" t="s">
        <v>995</v>
      </c>
      <c r="AE559" t="s">
        <v>995</v>
      </c>
      <c r="AF559" t="s">
        <v>995</v>
      </c>
      <c r="AG559" t="s">
        <v>995</v>
      </c>
      <c r="AH559" t="s">
        <v>995</v>
      </c>
      <c r="AI559" t="s">
        <v>995</v>
      </c>
      <c r="AJ559" t="s">
        <v>995</v>
      </c>
      <c r="AK559" t="s">
        <v>995</v>
      </c>
      <c r="AL559" t="s">
        <v>995</v>
      </c>
      <c r="AM559" t="s">
        <v>995</v>
      </c>
      <c r="AN559" t="s">
        <v>995</v>
      </c>
      <c r="AO559" t="s">
        <v>995</v>
      </c>
      <c r="AP559" t="s">
        <v>995</v>
      </c>
      <c r="AQ559" s="289"/>
      <c r="AR559" s="302"/>
      <c r="AS559" s="304"/>
      <c r="AU559"/>
    </row>
    <row r="560" spans="1:47" x14ac:dyDescent="0.3">
      <c r="A560" s="285">
        <v>113557</v>
      </c>
      <c r="B560" s="286" t="s">
        <v>540</v>
      </c>
      <c r="C560" t="s">
        <v>995</v>
      </c>
      <c r="D560" t="s">
        <v>995</v>
      </c>
      <c r="E560" t="s">
        <v>995</v>
      </c>
      <c r="F560" t="s">
        <v>995</v>
      </c>
      <c r="G560" t="s">
        <v>995</v>
      </c>
      <c r="H560" t="s">
        <v>995</v>
      </c>
      <c r="I560" t="s">
        <v>995</v>
      </c>
      <c r="J560" t="s">
        <v>995</v>
      </c>
      <c r="K560" t="s">
        <v>995</v>
      </c>
      <c r="L560" t="s">
        <v>995</v>
      </c>
      <c r="M560" t="s">
        <v>995</v>
      </c>
      <c r="N560" t="s">
        <v>995</v>
      </c>
      <c r="O560" t="s">
        <v>995</v>
      </c>
      <c r="P560" t="s">
        <v>995</v>
      </c>
      <c r="Q560" t="s">
        <v>995</v>
      </c>
      <c r="R560" t="s">
        <v>995</v>
      </c>
      <c r="S560" t="s">
        <v>995</v>
      </c>
      <c r="T560" t="s">
        <v>995</v>
      </c>
      <c r="U560" t="s">
        <v>995</v>
      </c>
      <c r="V560" t="s">
        <v>995</v>
      </c>
      <c r="W560" t="s">
        <v>995</v>
      </c>
      <c r="X560" t="s">
        <v>995</v>
      </c>
      <c r="Y560" t="s">
        <v>995</v>
      </c>
      <c r="Z560" t="s">
        <v>995</v>
      </c>
      <c r="AA560" t="s">
        <v>995</v>
      </c>
      <c r="AB560" t="s">
        <v>995</v>
      </c>
      <c r="AC560" t="s">
        <v>995</v>
      </c>
      <c r="AD560" t="s">
        <v>995</v>
      </c>
      <c r="AE560" t="s">
        <v>995</v>
      </c>
      <c r="AF560" t="s">
        <v>995</v>
      </c>
      <c r="AG560" t="s">
        <v>995</v>
      </c>
      <c r="AH560" t="s">
        <v>995</v>
      </c>
      <c r="AI560" t="s">
        <v>995</v>
      </c>
      <c r="AJ560" t="s">
        <v>995</v>
      </c>
      <c r="AK560" t="s">
        <v>995</v>
      </c>
      <c r="AL560" t="s">
        <v>995</v>
      </c>
      <c r="AM560" t="s">
        <v>995</v>
      </c>
      <c r="AN560" t="s">
        <v>995</v>
      </c>
      <c r="AO560" t="s">
        <v>995</v>
      </c>
      <c r="AP560" t="s">
        <v>995</v>
      </c>
      <c r="AQ560" s="286" t="s">
        <v>855</v>
      </c>
      <c r="AR560" s="306"/>
      <c r="AS560" s="235"/>
      <c r="AU560"/>
    </row>
    <row r="561" spans="1:47" x14ac:dyDescent="0.3">
      <c r="A561" s="285">
        <v>113578</v>
      </c>
      <c r="B561" s="286" t="s">
        <v>61</v>
      </c>
      <c r="C561" t="s">
        <v>995</v>
      </c>
      <c r="D561" t="s">
        <v>995</v>
      </c>
      <c r="E561" t="s">
        <v>995</v>
      </c>
      <c r="F561" t="s">
        <v>995</v>
      </c>
      <c r="G561" t="s">
        <v>995</v>
      </c>
      <c r="H561" t="s">
        <v>995</v>
      </c>
      <c r="I561" t="s">
        <v>995</v>
      </c>
      <c r="J561" t="s">
        <v>995</v>
      </c>
      <c r="K561" t="s">
        <v>995</v>
      </c>
      <c r="L561" t="s">
        <v>995</v>
      </c>
      <c r="M561" t="s">
        <v>995</v>
      </c>
      <c r="N561" t="s">
        <v>995</v>
      </c>
      <c r="O561" t="s">
        <v>995</v>
      </c>
      <c r="P561" t="s">
        <v>995</v>
      </c>
      <c r="Q561" t="s">
        <v>995</v>
      </c>
      <c r="R561" t="s">
        <v>995</v>
      </c>
      <c r="S561" t="s">
        <v>995</v>
      </c>
      <c r="T561" t="s">
        <v>995</v>
      </c>
      <c r="U561" t="s">
        <v>995</v>
      </c>
      <c r="V561" t="s">
        <v>995</v>
      </c>
      <c r="W561" t="s">
        <v>995</v>
      </c>
      <c r="X561" t="s">
        <v>995</v>
      </c>
      <c r="Y561" t="s">
        <v>995</v>
      </c>
      <c r="Z561" t="s">
        <v>995</v>
      </c>
      <c r="AA561" t="s">
        <v>995</v>
      </c>
      <c r="AB561" t="s">
        <v>995</v>
      </c>
      <c r="AC561" t="s">
        <v>995</v>
      </c>
      <c r="AD561" t="s">
        <v>995</v>
      </c>
      <c r="AE561" t="s">
        <v>995</v>
      </c>
      <c r="AF561" t="s">
        <v>995</v>
      </c>
      <c r="AG561" t="s">
        <v>995</v>
      </c>
      <c r="AH561" t="s">
        <v>995</v>
      </c>
      <c r="AI561" t="s">
        <v>995</v>
      </c>
      <c r="AJ561" t="s">
        <v>995</v>
      </c>
      <c r="AK561" t="s">
        <v>995</v>
      </c>
      <c r="AL561" t="s">
        <v>995</v>
      </c>
      <c r="AM561" t="s">
        <v>995</v>
      </c>
      <c r="AN561" t="s">
        <v>995</v>
      </c>
      <c r="AO561" t="s">
        <v>995</v>
      </c>
      <c r="AP561" t="s">
        <v>995</v>
      </c>
      <c r="AQ561" s="286" t="s">
        <v>855</v>
      </c>
      <c r="AR561" s="306"/>
      <c r="AS561" s="235"/>
      <c r="AU561"/>
    </row>
    <row r="562" spans="1:47" x14ac:dyDescent="0.3">
      <c r="A562" s="285">
        <v>113582</v>
      </c>
      <c r="B562" s="286" t="s">
        <v>61</v>
      </c>
      <c r="C562">
        <v>0</v>
      </c>
      <c r="D562">
        <v>0</v>
      </c>
      <c r="E562">
        <v>0</v>
      </c>
      <c r="F562">
        <v>0</v>
      </c>
      <c r="G562">
        <v>0</v>
      </c>
      <c r="H562">
        <v>0</v>
      </c>
      <c r="I562">
        <v>0</v>
      </c>
      <c r="J562">
        <v>0</v>
      </c>
      <c r="K562">
        <v>0</v>
      </c>
      <c r="L562">
        <v>0</v>
      </c>
      <c r="M562">
        <v>0</v>
      </c>
      <c r="N562">
        <v>0</v>
      </c>
      <c r="O562">
        <v>0</v>
      </c>
      <c r="P562">
        <v>0</v>
      </c>
      <c r="Q562">
        <v>0</v>
      </c>
      <c r="R562">
        <v>0</v>
      </c>
      <c r="S562">
        <v>0</v>
      </c>
      <c r="T562">
        <v>0</v>
      </c>
      <c r="U562">
        <v>0</v>
      </c>
      <c r="V562">
        <v>0</v>
      </c>
      <c r="W562">
        <v>0</v>
      </c>
      <c r="X562">
        <v>0</v>
      </c>
      <c r="Y562">
        <v>0</v>
      </c>
      <c r="Z562">
        <v>0</v>
      </c>
      <c r="AA562">
        <v>0</v>
      </c>
      <c r="AB562">
        <v>0</v>
      </c>
      <c r="AC562">
        <v>0</v>
      </c>
      <c r="AD562">
        <v>0</v>
      </c>
      <c r="AE562">
        <v>0</v>
      </c>
      <c r="AF562">
        <v>0</v>
      </c>
      <c r="AG562">
        <v>0</v>
      </c>
      <c r="AH562">
        <v>0</v>
      </c>
      <c r="AI562">
        <v>0</v>
      </c>
      <c r="AJ562">
        <v>0</v>
      </c>
      <c r="AK562">
        <v>0</v>
      </c>
      <c r="AL562">
        <v>0</v>
      </c>
      <c r="AM562">
        <v>0</v>
      </c>
      <c r="AN562">
        <v>0</v>
      </c>
      <c r="AO562">
        <v>0</v>
      </c>
      <c r="AP562">
        <v>0</v>
      </c>
      <c r="AQ562" s="286" t="s">
        <v>394</v>
      </c>
      <c r="AR562" s="306"/>
      <c r="AS562" s="235"/>
      <c r="AU562"/>
    </row>
    <row r="563" spans="1:47" x14ac:dyDescent="0.3">
      <c r="A563" s="285">
        <v>113609</v>
      </c>
      <c r="B563" s="286" t="s">
        <v>539</v>
      </c>
      <c r="C563" t="s">
        <v>995</v>
      </c>
      <c r="D563" t="s">
        <v>995</v>
      </c>
      <c r="E563" t="s">
        <v>995</v>
      </c>
      <c r="F563" t="s">
        <v>995</v>
      </c>
      <c r="G563" t="s">
        <v>995</v>
      </c>
      <c r="H563" t="s">
        <v>995</v>
      </c>
      <c r="I563" t="s">
        <v>995</v>
      </c>
      <c r="J563" t="s">
        <v>995</v>
      </c>
      <c r="K563" t="s">
        <v>995</v>
      </c>
      <c r="L563" t="s">
        <v>995</v>
      </c>
      <c r="M563" t="s">
        <v>995</v>
      </c>
      <c r="N563" t="s">
        <v>995</v>
      </c>
      <c r="O563" t="s">
        <v>995</v>
      </c>
      <c r="P563" t="s">
        <v>995</v>
      </c>
      <c r="Q563" t="s">
        <v>995</v>
      </c>
      <c r="R563" t="s">
        <v>995</v>
      </c>
      <c r="S563" t="s">
        <v>995</v>
      </c>
      <c r="T563" t="s">
        <v>995</v>
      </c>
      <c r="U563" t="s">
        <v>995</v>
      </c>
      <c r="V563" t="s">
        <v>995</v>
      </c>
      <c r="W563" t="s">
        <v>995</v>
      </c>
      <c r="X563" t="s">
        <v>995</v>
      </c>
      <c r="Y563" t="s">
        <v>995</v>
      </c>
      <c r="Z563" t="s">
        <v>995</v>
      </c>
      <c r="AA563" t="s">
        <v>995</v>
      </c>
      <c r="AB563" t="s">
        <v>995</v>
      </c>
      <c r="AC563" t="s">
        <v>995</v>
      </c>
      <c r="AD563" t="s">
        <v>995</v>
      </c>
      <c r="AE563" t="s">
        <v>995</v>
      </c>
      <c r="AF563" t="s">
        <v>995</v>
      </c>
      <c r="AG563" t="s">
        <v>995</v>
      </c>
      <c r="AH563" t="s">
        <v>995</v>
      </c>
      <c r="AI563" t="s">
        <v>995</v>
      </c>
      <c r="AJ563" t="s">
        <v>995</v>
      </c>
      <c r="AK563" t="s">
        <v>995</v>
      </c>
      <c r="AL563" t="s">
        <v>995</v>
      </c>
      <c r="AM563" t="s">
        <v>995</v>
      </c>
      <c r="AN563" t="s">
        <v>995</v>
      </c>
      <c r="AO563" t="s">
        <v>995</v>
      </c>
      <c r="AP563" t="s">
        <v>995</v>
      </c>
      <c r="AQ563" s="286" t="s">
        <v>855</v>
      </c>
      <c r="AR563" s="306"/>
      <c r="AS563" s="235"/>
      <c r="AU563"/>
    </row>
    <row r="564" spans="1:47" ht="21.6" x14ac:dyDescent="0.3">
      <c r="A564" s="285">
        <v>113610</v>
      </c>
      <c r="B564" s="286" t="s">
        <v>61</v>
      </c>
      <c r="C564" t="s">
        <v>995</v>
      </c>
      <c r="D564" t="s">
        <v>995</v>
      </c>
      <c r="E564" t="s">
        <v>995</v>
      </c>
      <c r="F564" t="s">
        <v>995</v>
      </c>
      <c r="G564" t="s">
        <v>995</v>
      </c>
      <c r="H564" t="s">
        <v>995</v>
      </c>
      <c r="I564" t="s">
        <v>995</v>
      </c>
      <c r="J564" t="s">
        <v>995</v>
      </c>
      <c r="K564" t="s">
        <v>995</v>
      </c>
      <c r="L564" t="s">
        <v>995</v>
      </c>
      <c r="M564" t="s">
        <v>995</v>
      </c>
      <c r="N564" t="s">
        <v>995</v>
      </c>
      <c r="O564" t="s">
        <v>995</v>
      </c>
      <c r="P564" t="s">
        <v>995</v>
      </c>
      <c r="Q564" t="s">
        <v>995</v>
      </c>
      <c r="R564" t="s">
        <v>995</v>
      </c>
      <c r="S564" t="s">
        <v>995</v>
      </c>
      <c r="T564" t="s">
        <v>995</v>
      </c>
      <c r="U564" t="s">
        <v>995</v>
      </c>
      <c r="V564" t="s">
        <v>995</v>
      </c>
      <c r="W564" t="s">
        <v>995</v>
      </c>
      <c r="X564" t="s">
        <v>995</v>
      </c>
      <c r="Y564" t="s">
        <v>995</v>
      </c>
      <c r="Z564" t="s">
        <v>995</v>
      </c>
      <c r="AA564" t="s">
        <v>995</v>
      </c>
      <c r="AB564" t="s">
        <v>995</v>
      </c>
      <c r="AC564" t="s">
        <v>995</v>
      </c>
      <c r="AD564" t="s">
        <v>995</v>
      </c>
      <c r="AE564" t="s">
        <v>995</v>
      </c>
      <c r="AF564" t="s">
        <v>995</v>
      </c>
      <c r="AG564" t="s">
        <v>995</v>
      </c>
      <c r="AH564" t="s">
        <v>995</v>
      </c>
      <c r="AI564" t="s">
        <v>995</v>
      </c>
      <c r="AJ564" t="s">
        <v>995</v>
      </c>
      <c r="AK564" t="s">
        <v>995</v>
      </c>
      <c r="AL564" t="s">
        <v>995</v>
      </c>
      <c r="AM564" t="s">
        <v>995</v>
      </c>
      <c r="AN564" t="s">
        <v>995</v>
      </c>
      <c r="AO564" t="s">
        <v>995</v>
      </c>
      <c r="AP564" t="s">
        <v>995</v>
      </c>
      <c r="AQ564" s="286" t="s">
        <v>855</v>
      </c>
      <c r="AR564" s="295"/>
      <c r="AS564" s="235"/>
    </row>
    <row r="565" spans="1:47" x14ac:dyDescent="0.3">
      <c r="A565" s="285">
        <v>113662</v>
      </c>
      <c r="B565" s="286" t="s">
        <v>538</v>
      </c>
      <c r="C565" t="s">
        <v>995</v>
      </c>
      <c r="D565" t="s">
        <v>995</v>
      </c>
      <c r="E565" t="s">
        <v>995</v>
      </c>
      <c r="F565" t="s">
        <v>995</v>
      </c>
      <c r="G565" t="s">
        <v>995</v>
      </c>
      <c r="H565" t="s">
        <v>995</v>
      </c>
      <c r="I565" t="s">
        <v>995</v>
      </c>
      <c r="J565" t="s">
        <v>995</v>
      </c>
      <c r="K565" t="s">
        <v>995</v>
      </c>
      <c r="L565" t="s">
        <v>995</v>
      </c>
      <c r="M565" t="s">
        <v>995</v>
      </c>
      <c r="N565" t="s">
        <v>995</v>
      </c>
      <c r="O565" t="s">
        <v>995</v>
      </c>
      <c r="P565" t="s">
        <v>995</v>
      </c>
      <c r="Q565" t="s">
        <v>995</v>
      </c>
      <c r="R565" t="s">
        <v>995</v>
      </c>
      <c r="S565" t="s">
        <v>995</v>
      </c>
      <c r="T565" t="s">
        <v>995</v>
      </c>
      <c r="U565" t="s">
        <v>995</v>
      </c>
      <c r="V565" t="s">
        <v>995</v>
      </c>
      <c r="W565" t="s">
        <v>995</v>
      </c>
      <c r="X565" t="s">
        <v>995</v>
      </c>
      <c r="Y565" t="s">
        <v>995</v>
      </c>
      <c r="Z565" t="s">
        <v>995</v>
      </c>
      <c r="AA565" t="s">
        <v>995</v>
      </c>
      <c r="AB565" t="s">
        <v>995</v>
      </c>
      <c r="AC565" t="s">
        <v>995</v>
      </c>
      <c r="AD565" t="s">
        <v>995</v>
      </c>
      <c r="AE565" t="s">
        <v>995</v>
      </c>
      <c r="AF565" t="s">
        <v>995</v>
      </c>
      <c r="AG565" t="s">
        <v>995</v>
      </c>
      <c r="AH565" t="s">
        <v>995</v>
      </c>
      <c r="AI565" t="s">
        <v>995</v>
      </c>
      <c r="AJ565" t="s">
        <v>995</v>
      </c>
      <c r="AK565" t="s">
        <v>995</v>
      </c>
      <c r="AL565" t="s">
        <v>995</v>
      </c>
      <c r="AM565" t="s">
        <v>995</v>
      </c>
      <c r="AN565" t="s">
        <v>995</v>
      </c>
      <c r="AO565" t="s">
        <v>995</v>
      </c>
      <c r="AP565" t="s">
        <v>995</v>
      </c>
      <c r="AQ565" s="286" t="s">
        <v>855</v>
      </c>
      <c r="AR565" s="306"/>
      <c r="AS565" s="235"/>
      <c r="AU565"/>
    </row>
    <row r="566" spans="1:47" ht="21.6" x14ac:dyDescent="0.3">
      <c r="A566" s="285">
        <v>113665</v>
      </c>
      <c r="B566" s="286" t="s">
        <v>61</v>
      </c>
      <c r="C566" t="s">
        <v>226</v>
      </c>
      <c r="D566" t="s">
        <v>226</v>
      </c>
      <c r="E566" t="s">
        <v>224</v>
      </c>
      <c r="F566" t="s">
        <v>226</v>
      </c>
      <c r="G566" t="s">
        <v>224</v>
      </c>
      <c r="H566" t="s">
        <v>224</v>
      </c>
      <c r="I566" t="s">
        <v>226</v>
      </c>
      <c r="J566" t="s">
        <v>226</v>
      </c>
      <c r="K566" t="s">
        <v>226</v>
      </c>
      <c r="L566" t="s">
        <v>224</v>
      </c>
      <c r="M566" t="s">
        <v>226</v>
      </c>
      <c r="N566" t="s">
        <v>224</v>
      </c>
      <c r="O566" t="s">
        <v>226</v>
      </c>
      <c r="P566" t="s">
        <v>226</v>
      </c>
      <c r="Q566" t="s">
        <v>224</v>
      </c>
      <c r="R566" t="s">
        <v>225</v>
      </c>
      <c r="S566" t="s">
        <v>224</v>
      </c>
      <c r="T566" t="s">
        <v>225</v>
      </c>
      <c r="U566" t="s">
        <v>224</v>
      </c>
      <c r="V566" t="s">
        <v>225</v>
      </c>
      <c r="W566" t="s">
        <v>224</v>
      </c>
      <c r="X566" t="s">
        <v>226</v>
      </c>
      <c r="Y566" t="s">
        <v>226</v>
      </c>
      <c r="Z566" t="s">
        <v>224</v>
      </c>
      <c r="AA566" t="s">
        <v>226</v>
      </c>
      <c r="AB566" t="s">
        <v>224</v>
      </c>
      <c r="AC566" t="s">
        <v>224</v>
      </c>
      <c r="AD566" t="s">
        <v>224</v>
      </c>
      <c r="AE566" t="s">
        <v>224</v>
      </c>
      <c r="AF566" t="s">
        <v>224</v>
      </c>
      <c r="AG566" t="s">
        <v>226</v>
      </c>
      <c r="AH566" t="s">
        <v>226</v>
      </c>
      <c r="AI566" t="s">
        <v>226</v>
      </c>
      <c r="AJ566" t="s">
        <v>226</v>
      </c>
      <c r="AK566" t="s">
        <v>226</v>
      </c>
      <c r="AL566" t="s">
        <v>224</v>
      </c>
      <c r="AM566" t="s">
        <v>225</v>
      </c>
      <c r="AN566" t="s">
        <v>225</v>
      </c>
      <c r="AO566" t="s">
        <v>225</v>
      </c>
      <c r="AP566" t="s">
        <v>225</v>
      </c>
      <c r="AQ566" s="286" t="s">
        <v>394</v>
      </c>
      <c r="AR566" s="295"/>
      <c r="AS566" s="235"/>
    </row>
    <row r="567" spans="1:47" x14ac:dyDescent="0.3">
      <c r="A567" s="285">
        <v>113686</v>
      </c>
      <c r="B567" s="286" t="s">
        <v>61</v>
      </c>
      <c r="C567" t="s">
        <v>995</v>
      </c>
      <c r="D567" t="s">
        <v>995</v>
      </c>
      <c r="E567" t="s">
        <v>995</v>
      </c>
      <c r="F567" t="s">
        <v>995</v>
      </c>
      <c r="G567" t="s">
        <v>995</v>
      </c>
      <c r="H567" t="s">
        <v>995</v>
      </c>
      <c r="I567" t="s">
        <v>995</v>
      </c>
      <c r="J567" t="s">
        <v>995</v>
      </c>
      <c r="K567" t="s">
        <v>995</v>
      </c>
      <c r="L567" t="s">
        <v>995</v>
      </c>
      <c r="M567" t="s">
        <v>995</v>
      </c>
      <c r="N567" t="s">
        <v>995</v>
      </c>
      <c r="O567" t="s">
        <v>995</v>
      </c>
      <c r="P567" t="s">
        <v>995</v>
      </c>
      <c r="Q567" t="s">
        <v>995</v>
      </c>
      <c r="R567" t="s">
        <v>995</v>
      </c>
      <c r="S567" t="s">
        <v>995</v>
      </c>
      <c r="T567" t="s">
        <v>995</v>
      </c>
      <c r="U567" t="s">
        <v>995</v>
      </c>
      <c r="V567" t="s">
        <v>995</v>
      </c>
      <c r="W567" t="s">
        <v>995</v>
      </c>
      <c r="X567" t="s">
        <v>995</v>
      </c>
      <c r="Y567" t="s">
        <v>995</v>
      </c>
      <c r="Z567" t="s">
        <v>995</v>
      </c>
      <c r="AA567" t="s">
        <v>995</v>
      </c>
      <c r="AB567" t="s">
        <v>995</v>
      </c>
      <c r="AC567" t="s">
        <v>995</v>
      </c>
      <c r="AD567" t="s">
        <v>995</v>
      </c>
      <c r="AE567" t="s">
        <v>995</v>
      </c>
      <c r="AF567" t="s">
        <v>995</v>
      </c>
      <c r="AG567" t="s">
        <v>995</v>
      </c>
      <c r="AH567" t="s">
        <v>995</v>
      </c>
      <c r="AI567" t="s">
        <v>995</v>
      </c>
      <c r="AJ567" t="s">
        <v>995</v>
      </c>
      <c r="AK567" t="s">
        <v>995</v>
      </c>
      <c r="AL567" t="s">
        <v>995</v>
      </c>
      <c r="AM567" t="s">
        <v>995</v>
      </c>
      <c r="AN567" t="s">
        <v>995</v>
      </c>
      <c r="AO567" t="s">
        <v>995</v>
      </c>
      <c r="AP567" t="s">
        <v>995</v>
      </c>
      <c r="AQ567" s="286" t="s">
        <v>855</v>
      </c>
      <c r="AR567" s="306"/>
      <c r="AS567" s="235"/>
      <c r="AU567"/>
    </row>
    <row r="568" spans="1:47" ht="21.6" x14ac:dyDescent="0.3">
      <c r="A568" s="285">
        <v>113711</v>
      </c>
      <c r="B568" s="286" t="s">
        <v>538</v>
      </c>
      <c r="C568" t="s">
        <v>995</v>
      </c>
      <c r="D568" t="s">
        <v>995</v>
      </c>
      <c r="E568" t="s">
        <v>995</v>
      </c>
      <c r="F568" t="s">
        <v>995</v>
      </c>
      <c r="G568" t="s">
        <v>995</v>
      </c>
      <c r="H568" t="s">
        <v>995</v>
      </c>
      <c r="I568" t="s">
        <v>995</v>
      </c>
      <c r="J568" t="s">
        <v>995</v>
      </c>
      <c r="K568" t="s">
        <v>995</v>
      </c>
      <c r="L568" t="s">
        <v>995</v>
      </c>
      <c r="M568" t="s">
        <v>224</v>
      </c>
      <c r="N568" t="s">
        <v>7215</v>
      </c>
      <c r="O568" t="s">
        <v>7215</v>
      </c>
      <c r="P568" t="s">
        <v>7215</v>
      </c>
      <c r="Q568" t="s">
        <v>7215</v>
      </c>
      <c r="R568" t="s">
        <v>7215</v>
      </c>
      <c r="S568" t="s">
        <v>7215</v>
      </c>
      <c r="T568" t="s">
        <v>225</v>
      </c>
      <c r="U568" t="s">
        <v>225</v>
      </c>
      <c r="V568" t="s">
        <v>7215</v>
      </c>
      <c r="W568" t="s">
        <v>225</v>
      </c>
      <c r="X568" t="s">
        <v>226</v>
      </c>
      <c r="Y568" t="s">
        <v>225</v>
      </c>
      <c r="Z568" t="s">
        <v>226</v>
      </c>
      <c r="AA568" t="s">
        <v>226</v>
      </c>
      <c r="AB568" t="s">
        <v>225</v>
      </c>
      <c r="AC568" t="s">
        <v>226</v>
      </c>
      <c r="AD568" t="s">
        <v>225</v>
      </c>
      <c r="AE568" t="s">
        <v>226</v>
      </c>
      <c r="AF568" t="s">
        <v>226</v>
      </c>
      <c r="AG568" t="s">
        <v>7215</v>
      </c>
      <c r="AH568" t="s">
        <v>7215</v>
      </c>
      <c r="AI568" t="s">
        <v>7215</v>
      </c>
      <c r="AJ568" t="s">
        <v>7215</v>
      </c>
      <c r="AK568" t="s">
        <v>7215</v>
      </c>
      <c r="AL568" t="s">
        <v>394</v>
      </c>
      <c r="AM568" t="s">
        <v>394</v>
      </c>
      <c r="AN568" t="s">
        <v>394</v>
      </c>
      <c r="AO568" t="s">
        <v>394</v>
      </c>
      <c r="AP568" t="s">
        <v>394</v>
      </c>
      <c r="AQ568" s="286" t="s">
        <v>394</v>
      </c>
      <c r="AR568" s="295"/>
      <c r="AS568" s="235"/>
    </row>
    <row r="569" spans="1:47" ht="21.6" x14ac:dyDescent="0.3">
      <c r="A569" s="285">
        <v>113714</v>
      </c>
      <c r="B569" s="286" t="s">
        <v>538</v>
      </c>
      <c r="C569" t="s">
        <v>995</v>
      </c>
      <c r="D569" t="s">
        <v>995</v>
      </c>
      <c r="E569" t="s">
        <v>995</v>
      </c>
      <c r="F569" t="s">
        <v>995</v>
      </c>
      <c r="G569" t="s">
        <v>995</v>
      </c>
      <c r="H569" t="s">
        <v>995</v>
      </c>
      <c r="I569" t="s">
        <v>995</v>
      </c>
      <c r="J569" t="s">
        <v>995</v>
      </c>
      <c r="K569" t="s">
        <v>995</v>
      </c>
      <c r="L569" t="s">
        <v>995</v>
      </c>
      <c r="M569" t="s">
        <v>995</v>
      </c>
      <c r="N569" t="s">
        <v>995</v>
      </c>
      <c r="O569" t="s">
        <v>995</v>
      </c>
      <c r="P569" t="s">
        <v>995</v>
      </c>
      <c r="Q569" t="s">
        <v>995</v>
      </c>
      <c r="R569" t="s">
        <v>995</v>
      </c>
      <c r="S569" t="s">
        <v>995</v>
      </c>
      <c r="T569" t="s">
        <v>995</v>
      </c>
      <c r="U569" t="s">
        <v>995</v>
      </c>
      <c r="V569" t="s">
        <v>995</v>
      </c>
      <c r="W569" t="s">
        <v>995</v>
      </c>
      <c r="X569" t="s">
        <v>995</v>
      </c>
      <c r="Y569" t="s">
        <v>995</v>
      </c>
      <c r="Z569" t="s">
        <v>995</v>
      </c>
      <c r="AA569" t="s">
        <v>995</v>
      </c>
      <c r="AB569" t="s">
        <v>995</v>
      </c>
      <c r="AC569" t="s">
        <v>995</v>
      </c>
      <c r="AD569" t="s">
        <v>995</v>
      </c>
      <c r="AE569" t="s">
        <v>995</v>
      </c>
      <c r="AF569" t="s">
        <v>995</v>
      </c>
      <c r="AG569" t="s">
        <v>995</v>
      </c>
      <c r="AH569" t="s">
        <v>995</v>
      </c>
      <c r="AI569" t="s">
        <v>995</v>
      </c>
      <c r="AJ569" t="s">
        <v>995</v>
      </c>
      <c r="AK569" t="s">
        <v>995</v>
      </c>
      <c r="AL569" t="s">
        <v>995</v>
      </c>
      <c r="AM569" t="s">
        <v>995</v>
      </c>
      <c r="AN569" t="s">
        <v>995</v>
      </c>
      <c r="AO569" t="s">
        <v>995</v>
      </c>
      <c r="AP569" t="s">
        <v>995</v>
      </c>
      <c r="AQ569" s="286" t="s">
        <v>855</v>
      </c>
      <c r="AR569" s="295"/>
      <c r="AS569" s="235"/>
    </row>
    <row r="570" spans="1:47" x14ac:dyDescent="0.3">
      <c r="A570" s="285">
        <v>113715</v>
      </c>
      <c r="B570" s="286" t="s">
        <v>61</v>
      </c>
      <c r="C570" t="s">
        <v>995</v>
      </c>
      <c r="D570" t="s">
        <v>995</v>
      </c>
      <c r="E570" t="s">
        <v>995</v>
      </c>
      <c r="F570" t="s">
        <v>995</v>
      </c>
      <c r="G570" t="s">
        <v>995</v>
      </c>
      <c r="H570" t="s">
        <v>995</v>
      </c>
      <c r="I570" t="s">
        <v>995</v>
      </c>
      <c r="J570" t="s">
        <v>995</v>
      </c>
      <c r="K570" t="s">
        <v>995</v>
      </c>
      <c r="L570" t="s">
        <v>995</v>
      </c>
      <c r="M570" t="s">
        <v>995</v>
      </c>
      <c r="N570" t="s">
        <v>995</v>
      </c>
      <c r="O570" t="s">
        <v>995</v>
      </c>
      <c r="P570" t="s">
        <v>995</v>
      </c>
      <c r="Q570" t="s">
        <v>995</v>
      </c>
      <c r="R570" t="s">
        <v>995</v>
      </c>
      <c r="S570" t="s">
        <v>995</v>
      </c>
      <c r="T570" t="s">
        <v>995</v>
      </c>
      <c r="U570" t="s">
        <v>995</v>
      </c>
      <c r="V570" t="s">
        <v>995</v>
      </c>
      <c r="W570" t="s">
        <v>995</v>
      </c>
      <c r="X570" t="s">
        <v>995</v>
      </c>
      <c r="Y570" t="s">
        <v>995</v>
      </c>
      <c r="Z570" t="s">
        <v>995</v>
      </c>
      <c r="AA570" t="s">
        <v>995</v>
      </c>
      <c r="AB570" t="s">
        <v>995</v>
      </c>
      <c r="AC570" t="s">
        <v>995</v>
      </c>
      <c r="AD570" t="s">
        <v>995</v>
      </c>
      <c r="AE570" t="s">
        <v>995</v>
      </c>
      <c r="AF570" t="s">
        <v>995</v>
      </c>
      <c r="AG570" t="s">
        <v>995</v>
      </c>
      <c r="AH570" t="s">
        <v>995</v>
      </c>
      <c r="AI570" t="s">
        <v>995</v>
      </c>
      <c r="AJ570" t="s">
        <v>995</v>
      </c>
      <c r="AK570" t="s">
        <v>995</v>
      </c>
      <c r="AL570" t="s">
        <v>995</v>
      </c>
      <c r="AM570" t="s">
        <v>995</v>
      </c>
      <c r="AN570" t="s">
        <v>995</v>
      </c>
      <c r="AO570" t="s">
        <v>995</v>
      </c>
      <c r="AP570" t="s">
        <v>995</v>
      </c>
      <c r="AQ570" s="286" t="s">
        <v>855</v>
      </c>
      <c r="AR570" s="306"/>
      <c r="AS570" s="235"/>
      <c r="AU570"/>
    </row>
    <row r="571" spans="1:47" x14ac:dyDescent="0.3">
      <c r="A571" s="285">
        <v>113734</v>
      </c>
      <c r="B571" s="286" t="s">
        <v>540</v>
      </c>
      <c r="C571" t="s">
        <v>995</v>
      </c>
      <c r="D571" t="s">
        <v>995</v>
      </c>
      <c r="E571" t="s">
        <v>995</v>
      </c>
      <c r="F571" t="s">
        <v>995</v>
      </c>
      <c r="G571" t="s">
        <v>995</v>
      </c>
      <c r="H571" t="s">
        <v>995</v>
      </c>
      <c r="I571" t="s">
        <v>995</v>
      </c>
      <c r="J571" t="s">
        <v>995</v>
      </c>
      <c r="K571" t="s">
        <v>995</v>
      </c>
      <c r="L571" t="s">
        <v>995</v>
      </c>
      <c r="M571" t="s">
        <v>995</v>
      </c>
      <c r="N571" t="s">
        <v>995</v>
      </c>
      <c r="O571" t="s">
        <v>995</v>
      </c>
      <c r="P571" t="s">
        <v>995</v>
      </c>
      <c r="Q571" t="s">
        <v>995</v>
      </c>
      <c r="R571" t="s">
        <v>995</v>
      </c>
      <c r="S571" t="s">
        <v>995</v>
      </c>
      <c r="T571" t="s">
        <v>995</v>
      </c>
      <c r="U571" t="s">
        <v>995</v>
      </c>
      <c r="V571" t="s">
        <v>995</v>
      </c>
      <c r="W571" t="s">
        <v>995</v>
      </c>
      <c r="X571" t="s">
        <v>995</v>
      </c>
      <c r="Y571" t="s">
        <v>995</v>
      </c>
      <c r="Z571" t="s">
        <v>995</v>
      </c>
      <c r="AA571" t="s">
        <v>995</v>
      </c>
      <c r="AB571" t="s">
        <v>995</v>
      </c>
      <c r="AC571" t="s">
        <v>995</v>
      </c>
      <c r="AD571" t="s">
        <v>995</v>
      </c>
      <c r="AE571" t="s">
        <v>995</v>
      </c>
      <c r="AF571" t="s">
        <v>995</v>
      </c>
      <c r="AG571" t="s">
        <v>995</v>
      </c>
      <c r="AH571" t="s">
        <v>995</v>
      </c>
      <c r="AI571" t="s">
        <v>995</v>
      </c>
      <c r="AJ571" t="s">
        <v>995</v>
      </c>
      <c r="AK571" t="s">
        <v>995</v>
      </c>
      <c r="AL571" t="s">
        <v>995</v>
      </c>
      <c r="AM571" t="s">
        <v>995</v>
      </c>
      <c r="AN571" t="s">
        <v>995</v>
      </c>
      <c r="AO571" t="s">
        <v>995</v>
      </c>
      <c r="AP571" t="s">
        <v>995</v>
      </c>
      <c r="AQ571" s="286" t="s">
        <v>855</v>
      </c>
      <c r="AR571" s="306"/>
      <c r="AS571" s="235"/>
      <c r="AU571"/>
    </row>
    <row r="572" spans="1:47" x14ac:dyDescent="0.3">
      <c r="A572" s="285">
        <v>113737</v>
      </c>
      <c r="B572" s="286" t="s">
        <v>538</v>
      </c>
      <c r="C572" t="s">
        <v>995</v>
      </c>
      <c r="D572" t="s">
        <v>995</v>
      </c>
      <c r="E572" t="s">
        <v>995</v>
      </c>
      <c r="F572" t="s">
        <v>995</v>
      </c>
      <c r="G572" t="s">
        <v>995</v>
      </c>
      <c r="H572" t="s">
        <v>995</v>
      </c>
      <c r="I572" t="s">
        <v>995</v>
      </c>
      <c r="J572" t="s">
        <v>995</v>
      </c>
      <c r="K572" t="s">
        <v>995</v>
      </c>
      <c r="L572" t="s">
        <v>995</v>
      </c>
      <c r="M572" t="s">
        <v>995</v>
      </c>
      <c r="N572" t="s">
        <v>995</v>
      </c>
      <c r="O572" t="s">
        <v>995</v>
      </c>
      <c r="P572" t="s">
        <v>995</v>
      </c>
      <c r="Q572" t="s">
        <v>995</v>
      </c>
      <c r="R572" t="s">
        <v>995</v>
      </c>
      <c r="S572" t="s">
        <v>995</v>
      </c>
      <c r="T572" t="s">
        <v>995</v>
      </c>
      <c r="U572" t="s">
        <v>995</v>
      </c>
      <c r="V572" t="s">
        <v>995</v>
      </c>
      <c r="W572" t="s">
        <v>995</v>
      </c>
      <c r="X572" t="s">
        <v>995</v>
      </c>
      <c r="Y572" t="s">
        <v>995</v>
      </c>
      <c r="Z572" t="s">
        <v>995</v>
      </c>
      <c r="AA572" t="s">
        <v>995</v>
      </c>
      <c r="AB572" t="s">
        <v>995</v>
      </c>
      <c r="AC572" t="s">
        <v>995</v>
      </c>
      <c r="AD572" t="s">
        <v>995</v>
      </c>
      <c r="AE572" t="s">
        <v>995</v>
      </c>
      <c r="AF572" t="s">
        <v>995</v>
      </c>
      <c r="AG572" t="s">
        <v>995</v>
      </c>
      <c r="AH572" t="s">
        <v>995</v>
      </c>
      <c r="AI572" t="s">
        <v>995</v>
      </c>
      <c r="AJ572" t="s">
        <v>995</v>
      </c>
      <c r="AK572" t="s">
        <v>995</v>
      </c>
      <c r="AL572" t="s">
        <v>995</v>
      </c>
      <c r="AM572" t="s">
        <v>995</v>
      </c>
      <c r="AN572" t="s">
        <v>995</v>
      </c>
      <c r="AO572" t="s">
        <v>995</v>
      </c>
      <c r="AP572" t="s">
        <v>995</v>
      </c>
      <c r="AQ572" s="286" t="s">
        <v>855</v>
      </c>
      <c r="AR572" s="306"/>
      <c r="AS572" s="235"/>
      <c r="AU572"/>
    </row>
    <row r="573" spans="1:47" x14ac:dyDescent="0.3">
      <c r="A573" s="285">
        <v>113741</v>
      </c>
      <c r="B573" s="286" t="s">
        <v>538</v>
      </c>
      <c r="C573" t="s">
        <v>995</v>
      </c>
      <c r="D573" t="s">
        <v>995</v>
      </c>
      <c r="E573" t="s">
        <v>995</v>
      </c>
      <c r="F573" t="s">
        <v>995</v>
      </c>
      <c r="G573" t="s">
        <v>995</v>
      </c>
      <c r="H573" t="s">
        <v>995</v>
      </c>
      <c r="I573" t="s">
        <v>995</v>
      </c>
      <c r="J573" t="s">
        <v>995</v>
      </c>
      <c r="K573" t="s">
        <v>995</v>
      </c>
      <c r="L573" t="s">
        <v>995</v>
      </c>
      <c r="M573" t="s">
        <v>995</v>
      </c>
      <c r="N573" t="s">
        <v>995</v>
      </c>
      <c r="O573" t="s">
        <v>995</v>
      </c>
      <c r="P573" t="s">
        <v>995</v>
      </c>
      <c r="Q573" t="s">
        <v>995</v>
      </c>
      <c r="R573" t="s">
        <v>995</v>
      </c>
      <c r="S573" t="s">
        <v>995</v>
      </c>
      <c r="T573" t="s">
        <v>995</v>
      </c>
      <c r="U573" t="s">
        <v>995</v>
      </c>
      <c r="V573" t="s">
        <v>995</v>
      </c>
      <c r="W573" t="s">
        <v>995</v>
      </c>
      <c r="X573" t="s">
        <v>995</v>
      </c>
      <c r="Y573" t="s">
        <v>995</v>
      </c>
      <c r="Z573" t="s">
        <v>995</v>
      </c>
      <c r="AA573" t="s">
        <v>995</v>
      </c>
      <c r="AB573" t="s">
        <v>995</v>
      </c>
      <c r="AC573" t="s">
        <v>995</v>
      </c>
      <c r="AD573" t="s">
        <v>995</v>
      </c>
      <c r="AE573" t="s">
        <v>995</v>
      </c>
      <c r="AF573" t="s">
        <v>995</v>
      </c>
      <c r="AG573" t="s">
        <v>995</v>
      </c>
      <c r="AH573" t="s">
        <v>995</v>
      </c>
      <c r="AI573" t="s">
        <v>995</v>
      </c>
      <c r="AJ573" t="s">
        <v>995</v>
      </c>
      <c r="AK573" t="s">
        <v>995</v>
      </c>
      <c r="AL573" t="s">
        <v>995</v>
      </c>
      <c r="AM573" t="s">
        <v>995</v>
      </c>
      <c r="AN573" t="s">
        <v>995</v>
      </c>
      <c r="AO573" t="s">
        <v>995</v>
      </c>
      <c r="AP573" t="s">
        <v>995</v>
      </c>
      <c r="AQ573" s="286" t="s">
        <v>855</v>
      </c>
      <c r="AR573" s="306"/>
      <c r="AS573" s="235"/>
      <c r="AU573"/>
    </row>
    <row r="574" spans="1:47" x14ac:dyDescent="0.3">
      <c r="A574" s="285">
        <v>113747</v>
      </c>
      <c r="B574" s="286" t="s">
        <v>61</v>
      </c>
      <c r="C574" t="s">
        <v>995</v>
      </c>
      <c r="D574" t="s">
        <v>995</v>
      </c>
      <c r="E574" t="s">
        <v>995</v>
      </c>
      <c r="F574" t="s">
        <v>995</v>
      </c>
      <c r="G574" t="s">
        <v>995</v>
      </c>
      <c r="H574" t="s">
        <v>995</v>
      </c>
      <c r="I574" t="s">
        <v>995</v>
      </c>
      <c r="J574" t="s">
        <v>995</v>
      </c>
      <c r="K574" t="s">
        <v>995</v>
      </c>
      <c r="L574" t="s">
        <v>995</v>
      </c>
      <c r="M574" t="s">
        <v>995</v>
      </c>
      <c r="N574" t="s">
        <v>995</v>
      </c>
      <c r="O574" t="s">
        <v>995</v>
      </c>
      <c r="P574" t="s">
        <v>995</v>
      </c>
      <c r="Q574" t="s">
        <v>995</v>
      </c>
      <c r="R574" t="s">
        <v>995</v>
      </c>
      <c r="S574" t="s">
        <v>995</v>
      </c>
      <c r="T574" t="s">
        <v>995</v>
      </c>
      <c r="U574" t="s">
        <v>995</v>
      </c>
      <c r="V574" t="s">
        <v>995</v>
      </c>
      <c r="W574" t="s">
        <v>995</v>
      </c>
      <c r="X574" t="s">
        <v>995</v>
      </c>
      <c r="Y574" t="s">
        <v>995</v>
      </c>
      <c r="Z574" t="s">
        <v>995</v>
      </c>
      <c r="AA574" t="s">
        <v>995</v>
      </c>
      <c r="AB574" t="s">
        <v>995</v>
      </c>
      <c r="AC574" t="s">
        <v>995</v>
      </c>
      <c r="AD574" t="s">
        <v>995</v>
      </c>
      <c r="AE574" t="s">
        <v>995</v>
      </c>
      <c r="AF574" t="s">
        <v>995</v>
      </c>
      <c r="AG574" t="s">
        <v>995</v>
      </c>
      <c r="AH574" t="s">
        <v>995</v>
      </c>
      <c r="AI574" t="s">
        <v>995</v>
      </c>
      <c r="AJ574" t="s">
        <v>995</v>
      </c>
      <c r="AK574" t="s">
        <v>995</v>
      </c>
      <c r="AL574" t="s">
        <v>995</v>
      </c>
      <c r="AM574" t="s">
        <v>995</v>
      </c>
      <c r="AN574" t="s">
        <v>995</v>
      </c>
      <c r="AO574" t="s">
        <v>995</v>
      </c>
      <c r="AP574" t="s">
        <v>995</v>
      </c>
      <c r="AQ574" s="286" t="s">
        <v>855</v>
      </c>
      <c r="AR574" s="306"/>
      <c r="AS574" s="235"/>
      <c r="AU574"/>
    </row>
    <row r="575" spans="1:47" x14ac:dyDescent="0.3">
      <c r="A575" s="285">
        <v>113748</v>
      </c>
      <c r="B575" s="286" t="s">
        <v>540</v>
      </c>
      <c r="C575" t="s">
        <v>995</v>
      </c>
      <c r="D575" t="s">
        <v>995</v>
      </c>
      <c r="E575" t="s">
        <v>995</v>
      </c>
      <c r="F575" t="s">
        <v>995</v>
      </c>
      <c r="G575" t="s">
        <v>995</v>
      </c>
      <c r="H575" t="s">
        <v>995</v>
      </c>
      <c r="I575" t="s">
        <v>995</v>
      </c>
      <c r="J575" t="s">
        <v>995</v>
      </c>
      <c r="K575" t="s">
        <v>995</v>
      </c>
      <c r="L575" t="s">
        <v>995</v>
      </c>
      <c r="M575" t="s">
        <v>995</v>
      </c>
      <c r="N575" t="s">
        <v>995</v>
      </c>
      <c r="O575" t="s">
        <v>995</v>
      </c>
      <c r="P575" t="s">
        <v>995</v>
      </c>
      <c r="Q575" t="s">
        <v>995</v>
      </c>
      <c r="R575" t="s">
        <v>995</v>
      </c>
      <c r="S575" t="s">
        <v>995</v>
      </c>
      <c r="T575" t="s">
        <v>995</v>
      </c>
      <c r="U575" t="s">
        <v>995</v>
      </c>
      <c r="V575" t="s">
        <v>995</v>
      </c>
      <c r="W575" t="s">
        <v>995</v>
      </c>
      <c r="X575" t="s">
        <v>995</v>
      </c>
      <c r="Y575" t="s">
        <v>995</v>
      </c>
      <c r="Z575" t="s">
        <v>995</v>
      </c>
      <c r="AA575" t="s">
        <v>995</v>
      </c>
      <c r="AB575" t="s">
        <v>995</v>
      </c>
      <c r="AC575" t="s">
        <v>995</v>
      </c>
      <c r="AD575" t="s">
        <v>995</v>
      </c>
      <c r="AE575" t="s">
        <v>995</v>
      </c>
      <c r="AF575" t="s">
        <v>995</v>
      </c>
      <c r="AG575" t="s">
        <v>995</v>
      </c>
      <c r="AH575" t="s">
        <v>995</v>
      </c>
      <c r="AI575" t="s">
        <v>995</v>
      </c>
      <c r="AJ575" t="s">
        <v>995</v>
      </c>
      <c r="AK575" t="s">
        <v>995</v>
      </c>
      <c r="AL575" t="s">
        <v>995</v>
      </c>
      <c r="AM575" t="s">
        <v>995</v>
      </c>
      <c r="AN575" t="s">
        <v>995</v>
      </c>
      <c r="AO575" t="s">
        <v>995</v>
      </c>
      <c r="AP575" t="s">
        <v>995</v>
      </c>
      <c r="AQ575" s="286" t="s">
        <v>855</v>
      </c>
      <c r="AR575" s="306"/>
      <c r="AS575" s="235"/>
      <c r="AU575"/>
    </row>
    <row r="576" spans="1:47" ht="21.6" x14ac:dyDescent="0.3">
      <c r="A576" s="285">
        <v>113767</v>
      </c>
      <c r="B576" s="286" t="s">
        <v>61</v>
      </c>
      <c r="C576" t="s">
        <v>995</v>
      </c>
      <c r="D576" t="s">
        <v>995</v>
      </c>
      <c r="E576" t="s">
        <v>995</v>
      </c>
      <c r="F576" t="s">
        <v>995</v>
      </c>
      <c r="G576" t="s">
        <v>995</v>
      </c>
      <c r="H576" t="s">
        <v>995</v>
      </c>
      <c r="I576" t="s">
        <v>995</v>
      </c>
      <c r="J576" t="s">
        <v>995</v>
      </c>
      <c r="K576" t="s">
        <v>995</v>
      </c>
      <c r="L576" t="s">
        <v>995</v>
      </c>
      <c r="M576" t="s">
        <v>995</v>
      </c>
      <c r="N576" t="s">
        <v>995</v>
      </c>
      <c r="O576" t="s">
        <v>995</v>
      </c>
      <c r="P576" t="s">
        <v>995</v>
      </c>
      <c r="Q576" t="s">
        <v>995</v>
      </c>
      <c r="R576" t="s">
        <v>995</v>
      </c>
      <c r="S576" t="s">
        <v>995</v>
      </c>
      <c r="T576" t="s">
        <v>995</v>
      </c>
      <c r="U576" t="s">
        <v>995</v>
      </c>
      <c r="V576" t="s">
        <v>995</v>
      </c>
      <c r="W576" t="s">
        <v>995</v>
      </c>
      <c r="X576" t="s">
        <v>995</v>
      </c>
      <c r="Y576" t="s">
        <v>995</v>
      </c>
      <c r="Z576" t="s">
        <v>995</v>
      </c>
      <c r="AA576" t="s">
        <v>995</v>
      </c>
      <c r="AB576" t="s">
        <v>995</v>
      </c>
      <c r="AC576" t="s">
        <v>995</v>
      </c>
      <c r="AD576" t="s">
        <v>995</v>
      </c>
      <c r="AE576" t="s">
        <v>995</v>
      </c>
      <c r="AF576" t="s">
        <v>995</v>
      </c>
      <c r="AG576" t="s">
        <v>995</v>
      </c>
      <c r="AH576" t="s">
        <v>995</v>
      </c>
      <c r="AI576" t="s">
        <v>995</v>
      </c>
      <c r="AJ576" t="s">
        <v>995</v>
      </c>
      <c r="AK576" t="s">
        <v>995</v>
      </c>
      <c r="AL576" t="s">
        <v>995</v>
      </c>
      <c r="AM576" t="s">
        <v>995</v>
      </c>
      <c r="AN576" t="s">
        <v>995</v>
      </c>
      <c r="AO576" t="s">
        <v>995</v>
      </c>
      <c r="AP576" t="s">
        <v>995</v>
      </c>
      <c r="AQ576" s="286" t="s">
        <v>855</v>
      </c>
      <c r="AR576" s="295"/>
      <c r="AS576" s="235"/>
    </row>
    <row r="577" spans="1:47" x14ac:dyDescent="0.3">
      <c r="A577" s="285">
        <v>113768</v>
      </c>
      <c r="B577" s="286" t="s">
        <v>61</v>
      </c>
      <c r="C577" t="s">
        <v>995</v>
      </c>
      <c r="D577" t="s">
        <v>995</v>
      </c>
      <c r="E577" t="s">
        <v>995</v>
      </c>
      <c r="F577" t="s">
        <v>995</v>
      </c>
      <c r="G577" t="s">
        <v>995</v>
      </c>
      <c r="H577" t="s">
        <v>995</v>
      </c>
      <c r="I577" t="s">
        <v>995</v>
      </c>
      <c r="J577" t="s">
        <v>995</v>
      </c>
      <c r="K577" t="s">
        <v>995</v>
      </c>
      <c r="L577" t="s">
        <v>995</v>
      </c>
      <c r="M577" t="s">
        <v>995</v>
      </c>
      <c r="N577" t="s">
        <v>995</v>
      </c>
      <c r="O577" t="s">
        <v>995</v>
      </c>
      <c r="P577" t="s">
        <v>995</v>
      </c>
      <c r="Q577" t="s">
        <v>995</v>
      </c>
      <c r="R577" t="s">
        <v>995</v>
      </c>
      <c r="S577" t="s">
        <v>995</v>
      </c>
      <c r="T577" t="s">
        <v>995</v>
      </c>
      <c r="U577" t="s">
        <v>995</v>
      </c>
      <c r="V577" t="s">
        <v>995</v>
      </c>
      <c r="W577" t="s">
        <v>995</v>
      </c>
      <c r="X577" t="s">
        <v>995</v>
      </c>
      <c r="Y577" t="s">
        <v>995</v>
      </c>
      <c r="Z577" t="s">
        <v>995</v>
      </c>
      <c r="AA577" t="s">
        <v>995</v>
      </c>
      <c r="AB577" t="s">
        <v>995</v>
      </c>
      <c r="AC577" t="s">
        <v>995</v>
      </c>
      <c r="AD577" t="s">
        <v>995</v>
      </c>
      <c r="AE577" t="s">
        <v>995</v>
      </c>
      <c r="AF577" t="s">
        <v>995</v>
      </c>
      <c r="AG577" t="s">
        <v>995</v>
      </c>
      <c r="AH577" t="s">
        <v>995</v>
      </c>
      <c r="AI577" t="s">
        <v>995</v>
      </c>
      <c r="AJ577" t="s">
        <v>995</v>
      </c>
      <c r="AK577" t="s">
        <v>995</v>
      </c>
      <c r="AL577" t="s">
        <v>995</v>
      </c>
      <c r="AM577" t="s">
        <v>995</v>
      </c>
      <c r="AN577" t="s">
        <v>995</v>
      </c>
      <c r="AO577" t="s">
        <v>995</v>
      </c>
      <c r="AP577" t="s">
        <v>995</v>
      </c>
      <c r="AQ577" s="286" t="s">
        <v>855</v>
      </c>
      <c r="AR577" s="306"/>
      <c r="AS577" s="235"/>
      <c r="AU577"/>
    </row>
    <row r="578" spans="1:47" x14ac:dyDescent="0.3">
      <c r="A578" s="285">
        <v>113795</v>
      </c>
      <c r="B578" s="286" t="s">
        <v>538</v>
      </c>
      <c r="C578" t="s">
        <v>995</v>
      </c>
      <c r="D578" t="s">
        <v>995</v>
      </c>
      <c r="E578" t="s">
        <v>995</v>
      </c>
      <c r="F578" t="s">
        <v>995</v>
      </c>
      <c r="G578" t="s">
        <v>995</v>
      </c>
      <c r="H578" t="s">
        <v>995</v>
      </c>
      <c r="I578" t="s">
        <v>995</v>
      </c>
      <c r="J578" t="s">
        <v>995</v>
      </c>
      <c r="K578" t="s">
        <v>995</v>
      </c>
      <c r="L578" t="s">
        <v>995</v>
      </c>
      <c r="M578" t="s">
        <v>995</v>
      </c>
      <c r="N578" t="s">
        <v>995</v>
      </c>
      <c r="O578" t="s">
        <v>995</v>
      </c>
      <c r="P578" t="s">
        <v>995</v>
      </c>
      <c r="Q578" t="s">
        <v>995</v>
      </c>
      <c r="R578" t="s">
        <v>995</v>
      </c>
      <c r="S578" t="s">
        <v>995</v>
      </c>
      <c r="T578" t="s">
        <v>995</v>
      </c>
      <c r="U578" t="s">
        <v>995</v>
      </c>
      <c r="V578" t="s">
        <v>995</v>
      </c>
      <c r="W578" t="s">
        <v>995</v>
      </c>
      <c r="X578" t="s">
        <v>995</v>
      </c>
      <c r="Y578" t="s">
        <v>995</v>
      </c>
      <c r="Z578" t="s">
        <v>995</v>
      </c>
      <c r="AA578" t="s">
        <v>995</v>
      </c>
      <c r="AB578" t="s">
        <v>995</v>
      </c>
      <c r="AC578" t="s">
        <v>995</v>
      </c>
      <c r="AD578" t="s">
        <v>995</v>
      </c>
      <c r="AE578" t="s">
        <v>995</v>
      </c>
      <c r="AF578" t="s">
        <v>995</v>
      </c>
      <c r="AG578" t="s">
        <v>995</v>
      </c>
      <c r="AH578" t="s">
        <v>995</v>
      </c>
      <c r="AI578" t="s">
        <v>995</v>
      </c>
      <c r="AJ578" t="s">
        <v>995</v>
      </c>
      <c r="AK578" t="s">
        <v>995</v>
      </c>
      <c r="AL578" t="s">
        <v>995</v>
      </c>
      <c r="AM578" t="s">
        <v>995</v>
      </c>
      <c r="AN578" t="s">
        <v>995</v>
      </c>
      <c r="AO578" t="s">
        <v>995</v>
      </c>
      <c r="AP578" t="s">
        <v>995</v>
      </c>
      <c r="AQ578" s="286" t="s">
        <v>855</v>
      </c>
      <c r="AR578" s="306"/>
      <c r="AS578" s="235"/>
      <c r="AU578"/>
    </row>
    <row r="579" spans="1:47" ht="21.6" x14ac:dyDescent="0.3">
      <c r="A579" s="285">
        <v>113812</v>
      </c>
      <c r="B579" s="286" t="s">
        <v>61</v>
      </c>
      <c r="C579" t="s">
        <v>995</v>
      </c>
      <c r="D579" t="s">
        <v>995</v>
      </c>
      <c r="E579" t="s">
        <v>995</v>
      </c>
      <c r="F579" t="s">
        <v>995</v>
      </c>
      <c r="G579" t="s">
        <v>995</v>
      </c>
      <c r="H579" t="s">
        <v>995</v>
      </c>
      <c r="I579" t="s">
        <v>995</v>
      </c>
      <c r="J579" t="s">
        <v>995</v>
      </c>
      <c r="K579" t="s">
        <v>995</v>
      </c>
      <c r="L579" t="s">
        <v>995</v>
      </c>
      <c r="M579" t="s">
        <v>995</v>
      </c>
      <c r="N579" t="s">
        <v>995</v>
      </c>
      <c r="O579" t="s">
        <v>995</v>
      </c>
      <c r="P579" t="s">
        <v>995</v>
      </c>
      <c r="Q579" t="s">
        <v>995</v>
      </c>
      <c r="R579" t="s">
        <v>995</v>
      </c>
      <c r="S579" t="s">
        <v>995</v>
      </c>
      <c r="T579" t="s">
        <v>995</v>
      </c>
      <c r="U579" t="s">
        <v>995</v>
      </c>
      <c r="V579" t="s">
        <v>995</v>
      </c>
      <c r="W579" t="s">
        <v>995</v>
      </c>
      <c r="X579" t="s">
        <v>995</v>
      </c>
      <c r="Y579" t="s">
        <v>995</v>
      </c>
      <c r="Z579" t="s">
        <v>995</v>
      </c>
      <c r="AA579" t="s">
        <v>995</v>
      </c>
      <c r="AB579" t="s">
        <v>995</v>
      </c>
      <c r="AC579" t="s">
        <v>995</v>
      </c>
      <c r="AD579" t="s">
        <v>995</v>
      </c>
      <c r="AE579" t="s">
        <v>995</v>
      </c>
      <c r="AF579" t="s">
        <v>995</v>
      </c>
      <c r="AG579" t="s">
        <v>995</v>
      </c>
      <c r="AH579" t="s">
        <v>995</v>
      </c>
      <c r="AI579" t="s">
        <v>995</v>
      </c>
      <c r="AJ579" t="s">
        <v>995</v>
      </c>
      <c r="AK579" t="s">
        <v>995</v>
      </c>
      <c r="AL579" t="s">
        <v>995</v>
      </c>
      <c r="AM579" t="s">
        <v>995</v>
      </c>
      <c r="AN579" t="s">
        <v>995</v>
      </c>
      <c r="AO579" t="s">
        <v>995</v>
      </c>
      <c r="AP579" t="s">
        <v>995</v>
      </c>
      <c r="AQ579" s="286" t="s">
        <v>855</v>
      </c>
      <c r="AR579" s="295"/>
      <c r="AS579" s="235"/>
    </row>
    <row r="580" spans="1:47" x14ac:dyDescent="0.3">
      <c r="A580" s="285">
        <v>113839</v>
      </c>
      <c r="B580" s="286" t="s">
        <v>61</v>
      </c>
      <c r="C580" t="s">
        <v>995</v>
      </c>
      <c r="D580" t="s">
        <v>995</v>
      </c>
      <c r="E580" t="s">
        <v>995</v>
      </c>
      <c r="F580" t="s">
        <v>995</v>
      </c>
      <c r="G580" t="s">
        <v>995</v>
      </c>
      <c r="H580" t="s">
        <v>995</v>
      </c>
      <c r="I580" t="s">
        <v>995</v>
      </c>
      <c r="J580" t="s">
        <v>995</v>
      </c>
      <c r="K580" t="s">
        <v>995</v>
      </c>
      <c r="L580" t="s">
        <v>995</v>
      </c>
      <c r="M580" t="s">
        <v>995</v>
      </c>
      <c r="N580" t="s">
        <v>995</v>
      </c>
      <c r="O580" t="s">
        <v>995</v>
      </c>
      <c r="P580" t="s">
        <v>995</v>
      </c>
      <c r="Q580" t="s">
        <v>995</v>
      </c>
      <c r="R580" t="s">
        <v>995</v>
      </c>
      <c r="S580" t="s">
        <v>995</v>
      </c>
      <c r="T580" t="s">
        <v>995</v>
      </c>
      <c r="U580" t="s">
        <v>995</v>
      </c>
      <c r="V580" t="s">
        <v>995</v>
      </c>
      <c r="W580" t="s">
        <v>995</v>
      </c>
      <c r="X580" t="s">
        <v>995</v>
      </c>
      <c r="Y580" t="s">
        <v>995</v>
      </c>
      <c r="Z580" t="s">
        <v>995</v>
      </c>
      <c r="AA580" t="s">
        <v>995</v>
      </c>
      <c r="AB580" t="s">
        <v>995</v>
      </c>
      <c r="AC580" t="s">
        <v>995</v>
      </c>
      <c r="AD580" t="s">
        <v>995</v>
      </c>
      <c r="AE580" t="s">
        <v>995</v>
      </c>
      <c r="AF580" t="s">
        <v>995</v>
      </c>
      <c r="AG580" t="s">
        <v>995</v>
      </c>
      <c r="AH580" t="s">
        <v>995</v>
      </c>
      <c r="AI580" t="s">
        <v>995</v>
      </c>
      <c r="AJ580" t="s">
        <v>995</v>
      </c>
      <c r="AK580" t="s">
        <v>995</v>
      </c>
      <c r="AL580" t="s">
        <v>995</v>
      </c>
      <c r="AM580" t="s">
        <v>995</v>
      </c>
      <c r="AN580" t="s">
        <v>995</v>
      </c>
      <c r="AO580" t="s">
        <v>995</v>
      </c>
      <c r="AP580" t="s">
        <v>995</v>
      </c>
      <c r="AQ580" s="286" t="s">
        <v>855</v>
      </c>
      <c r="AR580" s="306"/>
      <c r="AS580" s="235"/>
      <c r="AU580"/>
    </row>
    <row r="581" spans="1:47" ht="28.8" x14ac:dyDescent="0.3">
      <c r="A581" s="285">
        <v>113852</v>
      </c>
      <c r="B581" s="286" t="s">
        <v>67</v>
      </c>
      <c r="C581" t="s">
        <v>224</v>
      </c>
      <c r="D581" t="s">
        <v>224</v>
      </c>
      <c r="E581" t="s">
        <v>226</v>
      </c>
      <c r="F581" t="s">
        <v>224</v>
      </c>
      <c r="G581" t="s">
        <v>224</v>
      </c>
      <c r="H581" t="s">
        <v>224</v>
      </c>
      <c r="I581" t="s">
        <v>226</v>
      </c>
      <c r="J581" t="s">
        <v>226</v>
      </c>
      <c r="K581" t="s">
        <v>226</v>
      </c>
      <c r="L581" t="s">
        <v>226</v>
      </c>
      <c r="M581" t="s">
        <v>226</v>
      </c>
      <c r="N581" t="s">
        <v>226</v>
      </c>
      <c r="O581" t="s">
        <v>226</v>
      </c>
      <c r="P581" t="s">
        <v>224</v>
      </c>
      <c r="Q581" t="s">
        <v>226</v>
      </c>
      <c r="R581" t="s">
        <v>226</v>
      </c>
      <c r="S581" t="s">
        <v>226</v>
      </c>
      <c r="T581" t="s">
        <v>226</v>
      </c>
      <c r="U581" t="s">
        <v>224</v>
      </c>
      <c r="V581" t="s">
        <v>226</v>
      </c>
      <c r="W581" t="s">
        <v>226</v>
      </c>
      <c r="X581" t="s">
        <v>224</v>
      </c>
      <c r="Y581" t="s">
        <v>224</v>
      </c>
      <c r="Z581" t="s">
        <v>226</v>
      </c>
      <c r="AA581" t="s">
        <v>224</v>
      </c>
      <c r="AB581" t="s">
        <v>226</v>
      </c>
      <c r="AC581" t="s">
        <v>226</v>
      </c>
      <c r="AD581" t="s">
        <v>225</v>
      </c>
      <c r="AE581" t="s">
        <v>226</v>
      </c>
      <c r="AF581" t="s">
        <v>225</v>
      </c>
      <c r="AG581" t="s">
        <v>225</v>
      </c>
      <c r="AH581" t="s">
        <v>225</v>
      </c>
      <c r="AI581" t="s">
        <v>225</v>
      </c>
      <c r="AJ581" t="s">
        <v>225</v>
      </c>
      <c r="AK581" t="s">
        <v>225</v>
      </c>
      <c r="AL581" t="s">
        <v>394</v>
      </c>
      <c r="AM581" t="s">
        <v>394</v>
      </c>
      <c r="AN581" t="s">
        <v>394</v>
      </c>
      <c r="AO581" t="s">
        <v>394</v>
      </c>
      <c r="AP581" t="s">
        <v>394</v>
      </c>
      <c r="AQ581" s="286" t="s">
        <v>394</v>
      </c>
      <c r="AR581" s="295"/>
      <c r="AS581" s="235"/>
    </row>
    <row r="582" spans="1:47" x14ac:dyDescent="0.3">
      <c r="A582" s="285">
        <v>113860</v>
      </c>
      <c r="B582" s="286" t="s">
        <v>539</v>
      </c>
      <c r="C582" t="s">
        <v>995</v>
      </c>
      <c r="D582" t="s">
        <v>995</v>
      </c>
      <c r="E582" t="s">
        <v>995</v>
      </c>
      <c r="F582" t="s">
        <v>995</v>
      </c>
      <c r="G582" t="s">
        <v>995</v>
      </c>
      <c r="H582" t="s">
        <v>995</v>
      </c>
      <c r="I582" t="s">
        <v>995</v>
      </c>
      <c r="J582" t="s">
        <v>995</v>
      </c>
      <c r="K582" t="s">
        <v>995</v>
      </c>
      <c r="L582" t="s">
        <v>995</v>
      </c>
      <c r="M582" t="s">
        <v>995</v>
      </c>
      <c r="N582" t="s">
        <v>995</v>
      </c>
      <c r="O582" t="s">
        <v>995</v>
      </c>
      <c r="P582" t="s">
        <v>995</v>
      </c>
      <c r="Q582" t="s">
        <v>995</v>
      </c>
      <c r="R582" t="s">
        <v>995</v>
      </c>
      <c r="S582" t="s">
        <v>995</v>
      </c>
      <c r="T582" t="s">
        <v>995</v>
      </c>
      <c r="U582" t="s">
        <v>995</v>
      </c>
      <c r="V582" t="s">
        <v>995</v>
      </c>
      <c r="W582" t="s">
        <v>995</v>
      </c>
      <c r="X582" t="s">
        <v>995</v>
      </c>
      <c r="Y582" t="s">
        <v>995</v>
      </c>
      <c r="Z582" t="s">
        <v>995</v>
      </c>
      <c r="AA582" t="s">
        <v>995</v>
      </c>
      <c r="AB582" t="s">
        <v>995</v>
      </c>
      <c r="AC582" t="s">
        <v>995</v>
      </c>
      <c r="AD582" t="s">
        <v>995</v>
      </c>
      <c r="AE582" t="s">
        <v>995</v>
      </c>
      <c r="AF582" t="s">
        <v>995</v>
      </c>
      <c r="AG582" t="s">
        <v>995</v>
      </c>
      <c r="AH582" t="s">
        <v>995</v>
      </c>
      <c r="AI582" t="s">
        <v>995</v>
      </c>
      <c r="AJ582" t="s">
        <v>995</v>
      </c>
      <c r="AK582" t="s">
        <v>995</v>
      </c>
      <c r="AL582" t="s">
        <v>995</v>
      </c>
      <c r="AM582" t="s">
        <v>995</v>
      </c>
      <c r="AN582" t="s">
        <v>995</v>
      </c>
      <c r="AO582" t="s">
        <v>995</v>
      </c>
      <c r="AP582" t="s">
        <v>995</v>
      </c>
      <c r="AQ582" s="286" t="s">
        <v>855</v>
      </c>
      <c r="AR582" s="306"/>
      <c r="AS582" s="235"/>
      <c r="AU582"/>
    </row>
    <row r="583" spans="1:47" x14ac:dyDescent="0.3">
      <c r="A583" s="285">
        <v>113861</v>
      </c>
      <c r="B583" s="286" t="s">
        <v>61</v>
      </c>
      <c r="C583" t="s">
        <v>995</v>
      </c>
      <c r="D583" t="s">
        <v>995</v>
      </c>
      <c r="E583" t="s">
        <v>995</v>
      </c>
      <c r="F583" t="s">
        <v>995</v>
      </c>
      <c r="G583" t="s">
        <v>995</v>
      </c>
      <c r="H583" t="s">
        <v>995</v>
      </c>
      <c r="I583" t="s">
        <v>995</v>
      </c>
      <c r="J583" t="s">
        <v>995</v>
      </c>
      <c r="K583" t="s">
        <v>995</v>
      </c>
      <c r="L583" t="s">
        <v>995</v>
      </c>
      <c r="M583" t="s">
        <v>995</v>
      </c>
      <c r="N583" t="s">
        <v>995</v>
      </c>
      <c r="O583" t="s">
        <v>995</v>
      </c>
      <c r="P583" t="s">
        <v>995</v>
      </c>
      <c r="Q583" t="s">
        <v>995</v>
      </c>
      <c r="R583" t="s">
        <v>995</v>
      </c>
      <c r="S583" t="s">
        <v>995</v>
      </c>
      <c r="T583" t="s">
        <v>995</v>
      </c>
      <c r="U583" t="s">
        <v>995</v>
      </c>
      <c r="V583" t="s">
        <v>995</v>
      </c>
      <c r="W583" t="s">
        <v>995</v>
      </c>
      <c r="X583" t="s">
        <v>995</v>
      </c>
      <c r="Y583" t="s">
        <v>995</v>
      </c>
      <c r="Z583" t="s">
        <v>995</v>
      </c>
      <c r="AA583" t="s">
        <v>995</v>
      </c>
      <c r="AB583" t="s">
        <v>995</v>
      </c>
      <c r="AC583" t="s">
        <v>995</v>
      </c>
      <c r="AD583" t="s">
        <v>995</v>
      </c>
      <c r="AE583" t="s">
        <v>995</v>
      </c>
      <c r="AF583" t="s">
        <v>995</v>
      </c>
      <c r="AG583" t="s">
        <v>995</v>
      </c>
      <c r="AH583" t="s">
        <v>995</v>
      </c>
      <c r="AI583" t="s">
        <v>995</v>
      </c>
      <c r="AJ583" t="s">
        <v>995</v>
      </c>
      <c r="AK583" t="s">
        <v>995</v>
      </c>
      <c r="AL583" t="s">
        <v>995</v>
      </c>
      <c r="AM583" t="s">
        <v>995</v>
      </c>
      <c r="AN583" t="s">
        <v>995</v>
      </c>
      <c r="AO583" t="s">
        <v>995</v>
      </c>
      <c r="AP583" t="s">
        <v>995</v>
      </c>
      <c r="AQ583" s="286" t="s">
        <v>855</v>
      </c>
      <c r="AR583" s="306"/>
      <c r="AS583" s="235"/>
      <c r="AU583"/>
    </row>
    <row r="584" spans="1:47" ht="28.8" x14ac:dyDescent="0.3">
      <c r="A584" s="285">
        <v>113866</v>
      </c>
      <c r="B584" s="286" t="s">
        <v>67</v>
      </c>
      <c r="C584" t="s">
        <v>995</v>
      </c>
      <c r="D584" t="s">
        <v>995</v>
      </c>
      <c r="E584" t="s">
        <v>995</v>
      </c>
      <c r="F584" t="s">
        <v>995</v>
      </c>
      <c r="G584" t="s">
        <v>995</v>
      </c>
      <c r="H584" t="s">
        <v>995</v>
      </c>
      <c r="I584" t="s">
        <v>995</v>
      </c>
      <c r="J584" t="s">
        <v>995</v>
      </c>
      <c r="K584" t="s">
        <v>995</v>
      </c>
      <c r="L584" t="s">
        <v>995</v>
      </c>
      <c r="M584" t="s">
        <v>995</v>
      </c>
      <c r="N584" t="s">
        <v>995</v>
      </c>
      <c r="O584" t="s">
        <v>995</v>
      </c>
      <c r="P584" t="s">
        <v>995</v>
      </c>
      <c r="Q584" t="s">
        <v>995</v>
      </c>
      <c r="R584" t="s">
        <v>995</v>
      </c>
      <c r="S584" t="s">
        <v>995</v>
      </c>
      <c r="T584" t="s">
        <v>995</v>
      </c>
      <c r="U584" t="s">
        <v>995</v>
      </c>
      <c r="V584" t="s">
        <v>995</v>
      </c>
      <c r="W584" t="s">
        <v>995</v>
      </c>
      <c r="X584" t="s">
        <v>995</v>
      </c>
      <c r="Y584" t="s">
        <v>995</v>
      </c>
      <c r="Z584" t="s">
        <v>995</v>
      </c>
      <c r="AA584" t="s">
        <v>995</v>
      </c>
      <c r="AB584" t="s">
        <v>995</v>
      </c>
      <c r="AC584" t="s">
        <v>995</v>
      </c>
      <c r="AD584" t="s">
        <v>995</v>
      </c>
      <c r="AE584" t="s">
        <v>995</v>
      </c>
      <c r="AF584" t="s">
        <v>995</v>
      </c>
      <c r="AG584" t="s">
        <v>995</v>
      </c>
      <c r="AH584" t="s">
        <v>995</v>
      </c>
      <c r="AI584" t="s">
        <v>995</v>
      </c>
      <c r="AJ584" t="s">
        <v>995</v>
      </c>
      <c r="AK584" t="s">
        <v>995</v>
      </c>
      <c r="AL584" t="s">
        <v>995</v>
      </c>
      <c r="AM584" t="s">
        <v>995</v>
      </c>
      <c r="AN584" t="s">
        <v>995</v>
      </c>
      <c r="AO584" t="s">
        <v>995</v>
      </c>
      <c r="AP584" t="s">
        <v>995</v>
      </c>
      <c r="AQ584" s="286" t="s">
        <v>855</v>
      </c>
      <c r="AR584" s="295"/>
      <c r="AS584" s="235"/>
    </row>
    <row r="585" spans="1:47" x14ac:dyDescent="0.3">
      <c r="A585" s="285">
        <v>113868</v>
      </c>
      <c r="B585" s="286" t="s">
        <v>538</v>
      </c>
      <c r="C585" t="s">
        <v>995</v>
      </c>
      <c r="D585" t="s">
        <v>995</v>
      </c>
      <c r="E585" t="s">
        <v>995</v>
      </c>
      <c r="F585" t="s">
        <v>995</v>
      </c>
      <c r="G585" t="s">
        <v>995</v>
      </c>
      <c r="H585" t="s">
        <v>995</v>
      </c>
      <c r="I585" t="s">
        <v>995</v>
      </c>
      <c r="J585" t="s">
        <v>995</v>
      </c>
      <c r="K585" t="s">
        <v>995</v>
      </c>
      <c r="L585" t="s">
        <v>995</v>
      </c>
      <c r="M585" t="s">
        <v>995</v>
      </c>
      <c r="N585" t="s">
        <v>995</v>
      </c>
      <c r="O585" t="s">
        <v>995</v>
      </c>
      <c r="P585" t="s">
        <v>995</v>
      </c>
      <c r="Q585" t="s">
        <v>995</v>
      </c>
      <c r="R585" t="s">
        <v>995</v>
      </c>
      <c r="S585" t="s">
        <v>995</v>
      </c>
      <c r="T585" t="s">
        <v>995</v>
      </c>
      <c r="U585" t="s">
        <v>995</v>
      </c>
      <c r="V585" t="s">
        <v>995</v>
      </c>
      <c r="W585" t="s">
        <v>995</v>
      </c>
      <c r="X585" t="s">
        <v>995</v>
      </c>
      <c r="Y585" t="s">
        <v>995</v>
      </c>
      <c r="Z585" t="s">
        <v>995</v>
      </c>
      <c r="AA585" t="s">
        <v>995</v>
      </c>
      <c r="AB585" t="s">
        <v>995</v>
      </c>
      <c r="AC585" t="s">
        <v>995</v>
      </c>
      <c r="AD585" t="s">
        <v>995</v>
      </c>
      <c r="AE585" t="s">
        <v>995</v>
      </c>
      <c r="AF585" t="s">
        <v>995</v>
      </c>
      <c r="AG585" t="s">
        <v>995</v>
      </c>
      <c r="AH585" t="s">
        <v>995</v>
      </c>
      <c r="AI585" t="s">
        <v>995</v>
      </c>
      <c r="AJ585" t="s">
        <v>995</v>
      </c>
      <c r="AK585" t="s">
        <v>995</v>
      </c>
      <c r="AL585" t="s">
        <v>995</v>
      </c>
      <c r="AM585" t="s">
        <v>995</v>
      </c>
      <c r="AN585" t="s">
        <v>995</v>
      </c>
      <c r="AO585" t="s">
        <v>995</v>
      </c>
      <c r="AP585" t="s">
        <v>995</v>
      </c>
      <c r="AQ585" s="286" t="s">
        <v>855</v>
      </c>
      <c r="AR585" s="306"/>
      <c r="AS585" s="235"/>
      <c r="AU585"/>
    </row>
    <row r="586" spans="1:47" x14ac:dyDescent="0.3">
      <c r="A586" s="285">
        <v>113913</v>
      </c>
      <c r="B586" s="286" t="s">
        <v>540</v>
      </c>
      <c r="C586" t="s">
        <v>995</v>
      </c>
      <c r="D586" t="s">
        <v>995</v>
      </c>
      <c r="E586" t="s">
        <v>995</v>
      </c>
      <c r="F586" t="s">
        <v>995</v>
      </c>
      <c r="G586" t="s">
        <v>995</v>
      </c>
      <c r="H586" t="s">
        <v>995</v>
      </c>
      <c r="I586" t="s">
        <v>995</v>
      </c>
      <c r="J586" t="s">
        <v>995</v>
      </c>
      <c r="K586" t="s">
        <v>995</v>
      </c>
      <c r="L586" t="s">
        <v>995</v>
      </c>
      <c r="M586" t="s">
        <v>995</v>
      </c>
      <c r="N586" t="s">
        <v>995</v>
      </c>
      <c r="O586" t="s">
        <v>995</v>
      </c>
      <c r="P586" t="s">
        <v>995</v>
      </c>
      <c r="Q586" t="s">
        <v>995</v>
      </c>
      <c r="R586" t="s">
        <v>995</v>
      </c>
      <c r="S586" t="s">
        <v>995</v>
      </c>
      <c r="T586" t="s">
        <v>995</v>
      </c>
      <c r="U586" t="s">
        <v>995</v>
      </c>
      <c r="V586" t="s">
        <v>995</v>
      </c>
      <c r="W586" t="s">
        <v>995</v>
      </c>
      <c r="X586" t="s">
        <v>995</v>
      </c>
      <c r="Y586" t="s">
        <v>995</v>
      </c>
      <c r="Z586" t="s">
        <v>995</v>
      </c>
      <c r="AA586" t="s">
        <v>995</v>
      </c>
      <c r="AB586" t="s">
        <v>995</v>
      </c>
      <c r="AC586" t="s">
        <v>995</v>
      </c>
      <c r="AD586" t="s">
        <v>995</v>
      </c>
      <c r="AE586" t="s">
        <v>995</v>
      </c>
      <c r="AF586" t="s">
        <v>995</v>
      </c>
      <c r="AG586" t="s">
        <v>995</v>
      </c>
      <c r="AH586" t="s">
        <v>995</v>
      </c>
      <c r="AI586" t="s">
        <v>995</v>
      </c>
      <c r="AJ586" t="s">
        <v>995</v>
      </c>
      <c r="AK586" t="s">
        <v>995</v>
      </c>
      <c r="AL586" t="s">
        <v>995</v>
      </c>
      <c r="AM586" t="s">
        <v>995</v>
      </c>
      <c r="AN586" t="s">
        <v>995</v>
      </c>
      <c r="AO586" t="s">
        <v>995</v>
      </c>
      <c r="AP586" t="s">
        <v>995</v>
      </c>
      <c r="AQ586" s="286" t="s">
        <v>855</v>
      </c>
      <c r="AR586" s="306"/>
      <c r="AS586" s="235"/>
      <c r="AU586"/>
    </row>
    <row r="587" spans="1:47" ht="21.6" x14ac:dyDescent="0.3">
      <c r="A587" s="285">
        <v>113924</v>
      </c>
      <c r="B587" s="286" t="s">
        <v>61</v>
      </c>
      <c r="C587" t="s">
        <v>995</v>
      </c>
      <c r="D587" t="s">
        <v>995</v>
      </c>
      <c r="E587" t="s">
        <v>995</v>
      </c>
      <c r="F587" t="s">
        <v>995</v>
      </c>
      <c r="G587" t="s">
        <v>995</v>
      </c>
      <c r="H587" t="s">
        <v>995</v>
      </c>
      <c r="I587" t="s">
        <v>995</v>
      </c>
      <c r="J587" t="s">
        <v>995</v>
      </c>
      <c r="K587" t="s">
        <v>995</v>
      </c>
      <c r="L587" t="s">
        <v>995</v>
      </c>
      <c r="M587" t="s">
        <v>995</v>
      </c>
      <c r="N587" t="s">
        <v>995</v>
      </c>
      <c r="O587" t="s">
        <v>995</v>
      </c>
      <c r="P587" t="s">
        <v>995</v>
      </c>
      <c r="Q587" t="s">
        <v>995</v>
      </c>
      <c r="R587" t="s">
        <v>995</v>
      </c>
      <c r="S587" t="s">
        <v>995</v>
      </c>
      <c r="T587" t="s">
        <v>995</v>
      </c>
      <c r="U587" t="s">
        <v>995</v>
      </c>
      <c r="V587" t="s">
        <v>995</v>
      </c>
      <c r="W587" t="s">
        <v>995</v>
      </c>
      <c r="X587" t="s">
        <v>995</v>
      </c>
      <c r="Y587" t="s">
        <v>995</v>
      </c>
      <c r="Z587" t="s">
        <v>995</v>
      </c>
      <c r="AA587" t="s">
        <v>995</v>
      </c>
      <c r="AB587" t="s">
        <v>995</v>
      </c>
      <c r="AC587" t="s">
        <v>995</v>
      </c>
      <c r="AD587" t="s">
        <v>995</v>
      </c>
      <c r="AE587" t="s">
        <v>995</v>
      </c>
      <c r="AF587" t="s">
        <v>995</v>
      </c>
      <c r="AG587" t="s">
        <v>995</v>
      </c>
      <c r="AH587" t="s">
        <v>995</v>
      </c>
      <c r="AI587" t="s">
        <v>995</v>
      </c>
      <c r="AJ587" t="s">
        <v>995</v>
      </c>
      <c r="AK587" t="s">
        <v>995</v>
      </c>
      <c r="AL587" t="s">
        <v>995</v>
      </c>
      <c r="AM587" t="s">
        <v>995</v>
      </c>
      <c r="AN587" t="s">
        <v>995</v>
      </c>
      <c r="AO587" t="s">
        <v>995</v>
      </c>
      <c r="AP587" t="s">
        <v>995</v>
      </c>
      <c r="AQ587" s="286" t="s">
        <v>855</v>
      </c>
      <c r="AR587" s="295"/>
      <c r="AS587" s="235"/>
    </row>
    <row r="588" spans="1:47" ht="21.6" x14ac:dyDescent="0.65">
      <c r="A588" s="285">
        <v>113929</v>
      </c>
      <c r="B588" s="286" t="s">
        <v>61</v>
      </c>
      <c r="C588" t="s">
        <v>225</v>
      </c>
      <c r="D588" t="s">
        <v>225</v>
      </c>
      <c r="E588" t="s">
        <v>225</v>
      </c>
      <c r="F588" t="s">
        <v>225</v>
      </c>
      <c r="G588" t="s">
        <v>224</v>
      </c>
      <c r="H588" t="s">
        <v>225</v>
      </c>
      <c r="I588" t="s">
        <v>225</v>
      </c>
      <c r="J588" t="s">
        <v>225</v>
      </c>
      <c r="K588" t="s">
        <v>225</v>
      </c>
      <c r="L588" t="s">
        <v>226</v>
      </c>
      <c r="M588" t="s">
        <v>224</v>
      </c>
      <c r="N588" t="s">
        <v>226</v>
      </c>
      <c r="O588" t="s">
        <v>226</v>
      </c>
      <c r="P588" t="s">
        <v>226</v>
      </c>
      <c r="Q588" t="s">
        <v>224</v>
      </c>
      <c r="R588" t="s">
        <v>225</v>
      </c>
      <c r="S588" t="s">
        <v>224</v>
      </c>
      <c r="T588" t="s">
        <v>226</v>
      </c>
      <c r="U588" t="s">
        <v>226</v>
      </c>
      <c r="V588" t="s">
        <v>224</v>
      </c>
      <c r="W588" t="s">
        <v>225</v>
      </c>
      <c r="X588" t="s">
        <v>225</v>
      </c>
      <c r="Y588" t="s">
        <v>226</v>
      </c>
      <c r="Z588" t="s">
        <v>226</v>
      </c>
      <c r="AA588" t="s">
        <v>224</v>
      </c>
      <c r="AB588" t="s">
        <v>224</v>
      </c>
      <c r="AC588" t="s">
        <v>226</v>
      </c>
      <c r="AD588" t="s">
        <v>226</v>
      </c>
      <c r="AE588" t="s">
        <v>226</v>
      </c>
      <c r="AF588" t="s">
        <v>226</v>
      </c>
      <c r="AG588" t="s">
        <v>226</v>
      </c>
      <c r="AH588" t="s">
        <v>226</v>
      </c>
      <c r="AI588" t="s">
        <v>226</v>
      </c>
      <c r="AJ588" t="s">
        <v>226</v>
      </c>
      <c r="AK588" t="s">
        <v>224</v>
      </c>
      <c r="AL588" t="s">
        <v>226</v>
      </c>
      <c r="AM588" t="s">
        <v>225</v>
      </c>
      <c r="AN588" t="s">
        <v>225</v>
      </c>
      <c r="AO588" t="s">
        <v>225</v>
      </c>
      <c r="AP588" t="s">
        <v>225</v>
      </c>
      <c r="AQ588" s="288"/>
      <c r="AR588" s="302"/>
      <c r="AS588" s="304"/>
      <c r="AU588"/>
    </row>
    <row r="589" spans="1:47" x14ac:dyDescent="0.3">
      <c r="A589" s="285">
        <v>113930</v>
      </c>
      <c r="B589" s="286" t="s">
        <v>61</v>
      </c>
      <c r="C589" t="s">
        <v>224</v>
      </c>
      <c r="D589" t="s">
        <v>226</v>
      </c>
      <c r="E589" t="s">
        <v>224</v>
      </c>
      <c r="F589" t="s">
        <v>224</v>
      </c>
      <c r="G589" t="s">
        <v>224</v>
      </c>
      <c r="H589" t="s">
        <v>224</v>
      </c>
      <c r="I589" t="s">
        <v>224</v>
      </c>
      <c r="J589" t="s">
        <v>224</v>
      </c>
      <c r="K589" t="s">
        <v>224</v>
      </c>
      <c r="L589" t="s">
        <v>224</v>
      </c>
      <c r="M589" t="s">
        <v>995</v>
      </c>
      <c r="N589" t="s">
        <v>224</v>
      </c>
      <c r="O589" t="s">
        <v>224</v>
      </c>
      <c r="P589" t="s">
        <v>224</v>
      </c>
      <c r="Q589" t="s">
        <v>224</v>
      </c>
      <c r="R589" t="s">
        <v>224</v>
      </c>
      <c r="S589" t="s">
        <v>224</v>
      </c>
      <c r="T589" t="s">
        <v>224</v>
      </c>
      <c r="U589" t="s">
        <v>224</v>
      </c>
      <c r="V589" t="s">
        <v>226</v>
      </c>
      <c r="W589" t="s">
        <v>224</v>
      </c>
      <c r="X589" t="s">
        <v>224</v>
      </c>
      <c r="Y589" t="s">
        <v>224</v>
      </c>
      <c r="Z589" t="s">
        <v>226</v>
      </c>
      <c r="AA589" t="s">
        <v>224</v>
      </c>
      <c r="AB589" t="s">
        <v>224</v>
      </c>
      <c r="AC589" t="s">
        <v>224</v>
      </c>
      <c r="AD589" t="s">
        <v>226</v>
      </c>
      <c r="AE589" t="s">
        <v>224</v>
      </c>
      <c r="AF589" t="s">
        <v>226</v>
      </c>
      <c r="AG589" t="s">
        <v>226</v>
      </c>
      <c r="AH589" t="s">
        <v>225</v>
      </c>
      <c r="AI589" t="s">
        <v>226</v>
      </c>
      <c r="AJ589" t="s">
        <v>225</v>
      </c>
      <c r="AK589" t="s">
        <v>225</v>
      </c>
      <c r="AL589" t="s">
        <v>225</v>
      </c>
      <c r="AM589" t="s">
        <v>225</v>
      </c>
      <c r="AN589" t="s">
        <v>225</v>
      </c>
      <c r="AO589" t="s">
        <v>225</v>
      </c>
      <c r="AP589" t="s">
        <v>225</v>
      </c>
      <c r="AQ589" s="289"/>
      <c r="AR589" s="302"/>
      <c r="AS589" s="304"/>
      <c r="AU589"/>
    </row>
    <row r="590" spans="1:47" x14ac:dyDescent="0.3">
      <c r="A590" s="285">
        <v>113942</v>
      </c>
      <c r="B590" s="286" t="s">
        <v>538</v>
      </c>
      <c r="C590" t="s">
        <v>995</v>
      </c>
      <c r="D590" t="s">
        <v>995</v>
      </c>
      <c r="E590" t="s">
        <v>995</v>
      </c>
      <c r="F590" t="s">
        <v>995</v>
      </c>
      <c r="G590" t="s">
        <v>995</v>
      </c>
      <c r="H590" t="s">
        <v>995</v>
      </c>
      <c r="I590" t="s">
        <v>995</v>
      </c>
      <c r="J590" t="s">
        <v>995</v>
      </c>
      <c r="K590" t="s">
        <v>995</v>
      </c>
      <c r="L590" t="s">
        <v>995</v>
      </c>
      <c r="M590" t="s">
        <v>995</v>
      </c>
      <c r="N590" t="s">
        <v>995</v>
      </c>
      <c r="O590" t="s">
        <v>995</v>
      </c>
      <c r="P590" t="s">
        <v>995</v>
      </c>
      <c r="Q590" t="s">
        <v>995</v>
      </c>
      <c r="R590" t="s">
        <v>995</v>
      </c>
      <c r="S590" t="s">
        <v>995</v>
      </c>
      <c r="T590" t="s">
        <v>995</v>
      </c>
      <c r="U590" t="s">
        <v>995</v>
      </c>
      <c r="V590" t="s">
        <v>995</v>
      </c>
      <c r="W590" t="s">
        <v>995</v>
      </c>
      <c r="X590" t="s">
        <v>995</v>
      </c>
      <c r="Y590" t="s">
        <v>995</v>
      </c>
      <c r="Z590" t="s">
        <v>995</v>
      </c>
      <c r="AA590" t="s">
        <v>995</v>
      </c>
      <c r="AB590" t="s">
        <v>995</v>
      </c>
      <c r="AC590" t="s">
        <v>995</v>
      </c>
      <c r="AD590" t="s">
        <v>995</v>
      </c>
      <c r="AE590" t="s">
        <v>995</v>
      </c>
      <c r="AF590" t="s">
        <v>995</v>
      </c>
      <c r="AG590" t="s">
        <v>995</v>
      </c>
      <c r="AH590" t="s">
        <v>995</v>
      </c>
      <c r="AI590" t="s">
        <v>995</v>
      </c>
      <c r="AJ590" t="s">
        <v>995</v>
      </c>
      <c r="AK590" t="s">
        <v>995</v>
      </c>
      <c r="AL590" t="s">
        <v>995</v>
      </c>
      <c r="AM590" t="s">
        <v>995</v>
      </c>
      <c r="AN590" t="s">
        <v>995</v>
      </c>
      <c r="AO590" t="s">
        <v>995</v>
      </c>
      <c r="AP590" t="s">
        <v>995</v>
      </c>
      <c r="AQ590" s="286" t="s">
        <v>855</v>
      </c>
      <c r="AR590" s="306"/>
      <c r="AS590" s="235"/>
      <c r="AU590"/>
    </row>
    <row r="591" spans="1:47" x14ac:dyDescent="0.3">
      <c r="A591" s="285">
        <v>113946</v>
      </c>
      <c r="B591" s="286" t="s">
        <v>540</v>
      </c>
      <c r="C591" t="s">
        <v>995</v>
      </c>
      <c r="D591" t="s">
        <v>995</v>
      </c>
      <c r="E591" t="s">
        <v>995</v>
      </c>
      <c r="F591" t="s">
        <v>995</v>
      </c>
      <c r="G591" t="s">
        <v>995</v>
      </c>
      <c r="H591" t="s">
        <v>995</v>
      </c>
      <c r="I591" t="s">
        <v>995</v>
      </c>
      <c r="J591" t="s">
        <v>995</v>
      </c>
      <c r="K591" t="s">
        <v>995</v>
      </c>
      <c r="L591" t="s">
        <v>995</v>
      </c>
      <c r="M591" t="s">
        <v>995</v>
      </c>
      <c r="N591" t="s">
        <v>995</v>
      </c>
      <c r="O591" t="s">
        <v>995</v>
      </c>
      <c r="P591" t="s">
        <v>995</v>
      </c>
      <c r="Q591" t="s">
        <v>995</v>
      </c>
      <c r="R591" t="s">
        <v>995</v>
      </c>
      <c r="S591" t="s">
        <v>995</v>
      </c>
      <c r="T591" t="s">
        <v>995</v>
      </c>
      <c r="U591" t="s">
        <v>995</v>
      </c>
      <c r="V591" t="s">
        <v>995</v>
      </c>
      <c r="W591" t="s">
        <v>995</v>
      </c>
      <c r="X591" t="s">
        <v>995</v>
      </c>
      <c r="Y591" t="s">
        <v>995</v>
      </c>
      <c r="Z591" t="s">
        <v>995</v>
      </c>
      <c r="AA591" t="s">
        <v>995</v>
      </c>
      <c r="AB591" t="s">
        <v>995</v>
      </c>
      <c r="AC591" t="s">
        <v>995</v>
      </c>
      <c r="AD591" t="s">
        <v>995</v>
      </c>
      <c r="AE591" t="s">
        <v>995</v>
      </c>
      <c r="AF591" t="s">
        <v>995</v>
      </c>
      <c r="AG591" t="s">
        <v>995</v>
      </c>
      <c r="AH591" t="s">
        <v>995</v>
      </c>
      <c r="AI591" t="s">
        <v>995</v>
      </c>
      <c r="AJ591" t="s">
        <v>995</v>
      </c>
      <c r="AK591" t="s">
        <v>995</v>
      </c>
      <c r="AL591" t="s">
        <v>995</v>
      </c>
      <c r="AM591" t="s">
        <v>995</v>
      </c>
      <c r="AN591" t="s">
        <v>995</v>
      </c>
      <c r="AO591" t="s">
        <v>995</v>
      </c>
      <c r="AP591" t="s">
        <v>995</v>
      </c>
      <c r="AQ591" s="286" t="s">
        <v>855</v>
      </c>
      <c r="AR591" s="306"/>
      <c r="AS591" s="235"/>
      <c r="AU591"/>
    </row>
    <row r="592" spans="1:47" x14ac:dyDescent="0.3">
      <c r="A592" s="285">
        <v>113971</v>
      </c>
      <c r="B592" s="286" t="s">
        <v>61</v>
      </c>
      <c r="C592" t="s">
        <v>995</v>
      </c>
      <c r="D592" t="s">
        <v>995</v>
      </c>
      <c r="E592" t="s">
        <v>995</v>
      </c>
      <c r="F592" t="s">
        <v>995</v>
      </c>
      <c r="G592" t="s">
        <v>995</v>
      </c>
      <c r="H592" t="s">
        <v>995</v>
      </c>
      <c r="I592" t="s">
        <v>995</v>
      </c>
      <c r="J592" t="s">
        <v>995</v>
      </c>
      <c r="K592" t="s">
        <v>995</v>
      </c>
      <c r="L592" t="s">
        <v>995</v>
      </c>
      <c r="M592" t="s">
        <v>995</v>
      </c>
      <c r="N592" t="s">
        <v>995</v>
      </c>
      <c r="O592" t="s">
        <v>995</v>
      </c>
      <c r="P592" t="s">
        <v>995</v>
      </c>
      <c r="Q592" t="s">
        <v>995</v>
      </c>
      <c r="R592" t="s">
        <v>995</v>
      </c>
      <c r="S592" t="s">
        <v>995</v>
      </c>
      <c r="T592" t="s">
        <v>995</v>
      </c>
      <c r="U592" t="s">
        <v>995</v>
      </c>
      <c r="V592" t="s">
        <v>995</v>
      </c>
      <c r="W592" t="s">
        <v>995</v>
      </c>
      <c r="X592" t="s">
        <v>995</v>
      </c>
      <c r="Y592" t="s">
        <v>995</v>
      </c>
      <c r="Z592" t="s">
        <v>995</v>
      </c>
      <c r="AA592" t="s">
        <v>995</v>
      </c>
      <c r="AB592" t="s">
        <v>995</v>
      </c>
      <c r="AC592" t="s">
        <v>995</v>
      </c>
      <c r="AD592" t="s">
        <v>995</v>
      </c>
      <c r="AE592" t="s">
        <v>995</v>
      </c>
      <c r="AF592" t="s">
        <v>995</v>
      </c>
      <c r="AG592" t="s">
        <v>995</v>
      </c>
      <c r="AH592" t="s">
        <v>995</v>
      </c>
      <c r="AI592" t="s">
        <v>995</v>
      </c>
      <c r="AJ592" t="s">
        <v>995</v>
      </c>
      <c r="AK592" t="s">
        <v>995</v>
      </c>
      <c r="AL592" t="s">
        <v>995</v>
      </c>
      <c r="AM592" t="s">
        <v>995</v>
      </c>
      <c r="AN592" t="s">
        <v>995</v>
      </c>
      <c r="AO592" t="s">
        <v>995</v>
      </c>
      <c r="AP592" t="s">
        <v>995</v>
      </c>
      <c r="AQ592" s="286" t="s">
        <v>855</v>
      </c>
      <c r="AR592" s="306"/>
      <c r="AS592" s="235"/>
      <c r="AU592"/>
    </row>
    <row r="593" spans="1:47" ht="21.6" x14ac:dyDescent="0.3">
      <c r="A593" s="285">
        <v>113979</v>
      </c>
      <c r="B593" s="286" t="s">
        <v>61</v>
      </c>
      <c r="C593" t="s">
        <v>995</v>
      </c>
      <c r="D593" t="s">
        <v>995</v>
      </c>
      <c r="E593" t="s">
        <v>995</v>
      </c>
      <c r="F593" t="s">
        <v>995</v>
      </c>
      <c r="G593" t="s">
        <v>995</v>
      </c>
      <c r="H593" t="s">
        <v>995</v>
      </c>
      <c r="I593" t="s">
        <v>995</v>
      </c>
      <c r="J593" t="s">
        <v>995</v>
      </c>
      <c r="K593" t="s">
        <v>995</v>
      </c>
      <c r="L593" t="s">
        <v>995</v>
      </c>
      <c r="M593" t="s">
        <v>995</v>
      </c>
      <c r="N593" t="s">
        <v>995</v>
      </c>
      <c r="O593" t="s">
        <v>995</v>
      </c>
      <c r="P593" t="s">
        <v>995</v>
      </c>
      <c r="Q593" t="s">
        <v>995</v>
      </c>
      <c r="R593" t="s">
        <v>995</v>
      </c>
      <c r="S593" t="s">
        <v>995</v>
      </c>
      <c r="T593" t="s">
        <v>995</v>
      </c>
      <c r="U593" t="s">
        <v>995</v>
      </c>
      <c r="V593" t="s">
        <v>995</v>
      </c>
      <c r="W593" t="s">
        <v>995</v>
      </c>
      <c r="X593" t="s">
        <v>995</v>
      </c>
      <c r="Y593" t="s">
        <v>995</v>
      </c>
      <c r="Z593" t="s">
        <v>995</v>
      </c>
      <c r="AA593" t="s">
        <v>995</v>
      </c>
      <c r="AB593" t="s">
        <v>995</v>
      </c>
      <c r="AC593" t="s">
        <v>995</v>
      </c>
      <c r="AD593" t="s">
        <v>995</v>
      </c>
      <c r="AE593" t="s">
        <v>995</v>
      </c>
      <c r="AF593" t="s">
        <v>995</v>
      </c>
      <c r="AG593" t="s">
        <v>995</v>
      </c>
      <c r="AH593" t="s">
        <v>995</v>
      </c>
      <c r="AI593" t="s">
        <v>995</v>
      </c>
      <c r="AJ593" t="s">
        <v>995</v>
      </c>
      <c r="AK593" t="s">
        <v>995</v>
      </c>
      <c r="AL593" t="s">
        <v>995</v>
      </c>
      <c r="AM593" t="s">
        <v>995</v>
      </c>
      <c r="AN593" t="s">
        <v>995</v>
      </c>
      <c r="AO593" t="s">
        <v>995</v>
      </c>
      <c r="AP593" t="s">
        <v>995</v>
      </c>
      <c r="AQ593" s="286" t="s">
        <v>855</v>
      </c>
      <c r="AR593" s="295"/>
      <c r="AS593" s="235"/>
    </row>
    <row r="594" spans="1:47" x14ac:dyDescent="0.3">
      <c r="A594" s="285">
        <v>113989</v>
      </c>
      <c r="B594" s="286" t="s">
        <v>61</v>
      </c>
      <c r="C594" t="s">
        <v>995</v>
      </c>
      <c r="D594" t="s">
        <v>995</v>
      </c>
      <c r="E594" t="s">
        <v>995</v>
      </c>
      <c r="F594" t="s">
        <v>995</v>
      </c>
      <c r="G594" t="s">
        <v>995</v>
      </c>
      <c r="H594" t="s">
        <v>995</v>
      </c>
      <c r="I594" t="s">
        <v>995</v>
      </c>
      <c r="J594" t="s">
        <v>995</v>
      </c>
      <c r="K594" t="s">
        <v>995</v>
      </c>
      <c r="L594" t="s">
        <v>995</v>
      </c>
      <c r="M594" t="s">
        <v>995</v>
      </c>
      <c r="N594" t="s">
        <v>995</v>
      </c>
      <c r="O594" t="s">
        <v>995</v>
      </c>
      <c r="P594" t="s">
        <v>995</v>
      </c>
      <c r="Q594" t="s">
        <v>995</v>
      </c>
      <c r="R594" t="s">
        <v>995</v>
      </c>
      <c r="S594" t="s">
        <v>995</v>
      </c>
      <c r="T594" t="s">
        <v>995</v>
      </c>
      <c r="U594" t="s">
        <v>995</v>
      </c>
      <c r="V594" t="s">
        <v>995</v>
      </c>
      <c r="W594" t="s">
        <v>995</v>
      </c>
      <c r="X594" t="s">
        <v>995</v>
      </c>
      <c r="Y594" t="s">
        <v>995</v>
      </c>
      <c r="Z594" t="s">
        <v>995</v>
      </c>
      <c r="AA594" t="s">
        <v>995</v>
      </c>
      <c r="AB594" t="s">
        <v>995</v>
      </c>
      <c r="AC594" t="s">
        <v>995</v>
      </c>
      <c r="AD594" t="s">
        <v>995</v>
      </c>
      <c r="AE594" t="s">
        <v>995</v>
      </c>
      <c r="AF594" t="s">
        <v>995</v>
      </c>
      <c r="AG594" t="s">
        <v>995</v>
      </c>
      <c r="AH594" t="s">
        <v>995</v>
      </c>
      <c r="AI594" t="s">
        <v>995</v>
      </c>
      <c r="AJ594" t="s">
        <v>995</v>
      </c>
      <c r="AK594" t="s">
        <v>995</v>
      </c>
      <c r="AL594" t="s">
        <v>995</v>
      </c>
      <c r="AM594" t="s">
        <v>995</v>
      </c>
      <c r="AN594" t="s">
        <v>995</v>
      </c>
      <c r="AO594" t="s">
        <v>995</v>
      </c>
      <c r="AP594" t="s">
        <v>995</v>
      </c>
      <c r="AQ594" s="286" t="s">
        <v>855</v>
      </c>
      <c r="AR594" s="306"/>
      <c r="AS594" s="235"/>
      <c r="AU594"/>
    </row>
    <row r="595" spans="1:47" ht="21.6" x14ac:dyDescent="0.3">
      <c r="A595" s="285">
        <v>113997</v>
      </c>
      <c r="B595" s="286" t="s">
        <v>61</v>
      </c>
      <c r="C595" t="s">
        <v>995</v>
      </c>
      <c r="D595" t="s">
        <v>995</v>
      </c>
      <c r="E595" t="s">
        <v>995</v>
      </c>
      <c r="F595" t="s">
        <v>995</v>
      </c>
      <c r="G595" t="s">
        <v>995</v>
      </c>
      <c r="H595" t="s">
        <v>995</v>
      </c>
      <c r="I595" t="s">
        <v>995</v>
      </c>
      <c r="J595" t="s">
        <v>995</v>
      </c>
      <c r="K595" t="s">
        <v>995</v>
      </c>
      <c r="L595" t="s">
        <v>995</v>
      </c>
      <c r="M595" t="s">
        <v>995</v>
      </c>
      <c r="N595" t="s">
        <v>995</v>
      </c>
      <c r="O595" t="s">
        <v>995</v>
      </c>
      <c r="P595" t="s">
        <v>995</v>
      </c>
      <c r="Q595" t="s">
        <v>995</v>
      </c>
      <c r="R595" t="s">
        <v>995</v>
      </c>
      <c r="S595" t="s">
        <v>995</v>
      </c>
      <c r="T595" t="s">
        <v>995</v>
      </c>
      <c r="U595" t="s">
        <v>995</v>
      </c>
      <c r="V595" t="s">
        <v>995</v>
      </c>
      <c r="W595" t="s">
        <v>995</v>
      </c>
      <c r="X595" t="s">
        <v>995</v>
      </c>
      <c r="Y595" t="s">
        <v>995</v>
      </c>
      <c r="Z595" t="s">
        <v>995</v>
      </c>
      <c r="AA595" t="s">
        <v>995</v>
      </c>
      <c r="AB595" t="s">
        <v>995</v>
      </c>
      <c r="AC595" t="s">
        <v>995</v>
      </c>
      <c r="AD595" t="s">
        <v>995</v>
      </c>
      <c r="AE595" t="s">
        <v>995</v>
      </c>
      <c r="AF595" t="s">
        <v>995</v>
      </c>
      <c r="AG595" t="s">
        <v>995</v>
      </c>
      <c r="AH595" t="s">
        <v>995</v>
      </c>
      <c r="AI595" t="s">
        <v>995</v>
      </c>
      <c r="AJ595" t="s">
        <v>995</v>
      </c>
      <c r="AK595" t="s">
        <v>995</v>
      </c>
      <c r="AL595" t="s">
        <v>995</v>
      </c>
      <c r="AM595" t="s">
        <v>995</v>
      </c>
      <c r="AN595" t="s">
        <v>995</v>
      </c>
      <c r="AO595" t="s">
        <v>995</v>
      </c>
      <c r="AP595" t="s">
        <v>995</v>
      </c>
      <c r="AQ595" s="286" t="s">
        <v>855</v>
      </c>
      <c r="AR595" s="295"/>
      <c r="AS595" s="235"/>
    </row>
    <row r="596" spans="1:47" x14ac:dyDescent="0.3">
      <c r="A596" s="285">
        <v>114029</v>
      </c>
      <c r="B596" s="286" t="s">
        <v>61</v>
      </c>
      <c r="C596" t="s">
        <v>995</v>
      </c>
      <c r="D596" t="s">
        <v>995</v>
      </c>
      <c r="E596" t="s">
        <v>995</v>
      </c>
      <c r="F596" t="s">
        <v>995</v>
      </c>
      <c r="G596" t="s">
        <v>995</v>
      </c>
      <c r="H596" t="s">
        <v>995</v>
      </c>
      <c r="I596" t="s">
        <v>995</v>
      </c>
      <c r="J596" t="s">
        <v>995</v>
      </c>
      <c r="K596" t="s">
        <v>995</v>
      </c>
      <c r="L596" t="s">
        <v>995</v>
      </c>
      <c r="M596" t="s">
        <v>995</v>
      </c>
      <c r="N596" t="s">
        <v>995</v>
      </c>
      <c r="O596" t="s">
        <v>995</v>
      </c>
      <c r="P596" t="s">
        <v>995</v>
      </c>
      <c r="Q596" t="s">
        <v>995</v>
      </c>
      <c r="R596" t="s">
        <v>995</v>
      </c>
      <c r="S596" t="s">
        <v>995</v>
      </c>
      <c r="T596" t="s">
        <v>995</v>
      </c>
      <c r="U596" t="s">
        <v>995</v>
      </c>
      <c r="V596" t="s">
        <v>995</v>
      </c>
      <c r="W596" t="s">
        <v>995</v>
      </c>
      <c r="X596" t="s">
        <v>995</v>
      </c>
      <c r="Y596" t="s">
        <v>995</v>
      </c>
      <c r="Z596" t="s">
        <v>995</v>
      </c>
      <c r="AA596" t="s">
        <v>995</v>
      </c>
      <c r="AB596" t="s">
        <v>995</v>
      </c>
      <c r="AC596" t="s">
        <v>995</v>
      </c>
      <c r="AD596" t="s">
        <v>995</v>
      </c>
      <c r="AE596" t="s">
        <v>995</v>
      </c>
      <c r="AF596" t="s">
        <v>995</v>
      </c>
      <c r="AG596" t="s">
        <v>995</v>
      </c>
      <c r="AH596" t="s">
        <v>995</v>
      </c>
      <c r="AI596" t="s">
        <v>995</v>
      </c>
      <c r="AJ596" t="s">
        <v>995</v>
      </c>
      <c r="AK596" t="s">
        <v>995</v>
      </c>
      <c r="AL596" t="s">
        <v>995</v>
      </c>
      <c r="AM596" t="s">
        <v>995</v>
      </c>
      <c r="AN596" t="s">
        <v>995</v>
      </c>
      <c r="AO596" t="s">
        <v>995</v>
      </c>
      <c r="AP596" t="s">
        <v>995</v>
      </c>
      <c r="AQ596" s="286" t="s">
        <v>855</v>
      </c>
      <c r="AR596" s="306"/>
      <c r="AS596" s="235"/>
      <c r="AU596"/>
    </row>
    <row r="597" spans="1:47" x14ac:dyDescent="0.3">
      <c r="A597" s="285">
        <v>114043</v>
      </c>
      <c r="B597" s="286" t="s">
        <v>61</v>
      </c>
      <c r="C597" t="s">
        <v>995</v>
      </c>
      <c r="D597" t="s">
        <v>995</v>
      </c>
      <c r="E597" t="s">
        <v>995</v>
      </c>
      <c r="F597" t="s">
        <v>995</v>
      </c>
      <c r="G597" t="s">
        <v>995</v>
      </c>
      <c r="H597" t="s">
        <v>995</v>
      </c>
      <c r="I597" t="s">
        <v>995</v>
      </c>
      <c r="J597" t="s">
        <v>995</v>
      </c>
      <c r="K597" t="s">
        <v>995</v>
      </c>
      <c r="L597" t="s">
        <v>995</v>
      </c>
      <c r="M597" t="s">
        <v>995</v>
      </c>
      <c r="N597" t="s">
        <v>995</v>
      </c>
      <c r="O597" t="s">
        <v>995</v>
      </c>
      <c r="P597" t="s">
        <v>995</v>
      </c>
      <c r="Q597" t="s">
        <v>995</v>
      </c>
      <c r="R597" t="s">
        <v>995</v>
      </c>
      <c r="S597" t="s">
        <v>995</v>
      </c>
      <c r="T597" t="s">
        <v>995</v>
      </c>
      <c r="U597" t="s">
        <v>995</v>
      </c>
      <c r="V597" t="s">
        <v>995</v>
      </c>
      <c r="W597" t="s">
        <v>995</v>
      </c>
      <c r="X597" t="s">
        <v>995</v>
      </c>
      <c r="Y597" t="s">
        <v>995</v>
      </c>
      <c r="Z597" t="s">
        <v>995</v>
      </c>
      <c r="AA597" t="s">
        <v>995</v>
      </c>
      <c r="AB597" t="s">
        <v>995</v>
      </c>
      <c r="AC597" t="s">
        <v>995</v>
      </c>
      <c r="AD597" t="s">
        <v>995</v>
      </c>
      <c r="AE597" t="s">
        <v>995</v>
      </c>
      <c r="AF597" t="s">
        <v>995</v>
      </c>
      <c r="AG597" t="s">
        <v>995</v>
      </c>
      <c r="AH597" t="s">
        <v>995</v>
      </c>
      <c r="AI597" t="s">
        <v>995</v>
      </c>
      <c r="AJ597" t="s">
        <v>995</v>
      </c>
      <c r="AK597" t="s">
        <v>995</v>
      </c>
      <c r="AL597" t="s">
        <v>995</v>
      </c>
      <c r="AM597" t="s">
        <v>995</v>
      </c>
      <c r="AN597" t="s">
        <v>995</v>
      </c>
      <c r="AO597" t="s">
        <v>995</v>
      </c>
      <c r="AP597" t="s">
        <v>995</v>
      </c>
      <c r="AQ597" s="286" t="s">
        <v>855</v>
      </c>
      <c r="AR597" s="306"/>
      <c r="AS597" s="235"/>
      <c r="AU597"/>
    </row>
    <row r="598" spans="1:47" x14ac:dyDescent="0.3">
      <c r="A598" s="285">
        <v>114045</v>
      </c>
      <c r="B598" s="286" t="s">
        <v>540</v>
      </c>
      <c r="C598" t="s">
        <v>995</v>
      </c>
      <c r="D598" t="s">
        <v>995</v>
      </c>
      <c r="E598" t="s">
        <v>995</v>
      </c>
      <c r="F598" t="s">
        <v>995</v>
      </c>
      <c r="G598" t="s">
        <v>995</v>
      </c>
      <c r="H598" t="s">
        <v>995</v>
      </c>
      <c r="I598" t="s">
        <v>995</v>
      </c>
      <c r="J598" t="s">
        <v>995</v>
      </c>
      <c r="K598" t="s">
        <v>995</v>
      </c>
      <c r="L598" t="s">
        <v>995</v>
      </c>
      <c r="M598" t="s">
        <v>995</v>
      </c>
      <c r="N598" t="s">
        <v>995</v>
      </c>
      <c r="O598" t="s">
        <v>995</v>
      </c>
      <c r="P598" t="s">
        <v>995</v>
      </c>
      <c r="Q598" t="s">
        <v>995</v>
      </c>
      <c r="R598" t="s">
        <v>995</v>
      </c>
      <c r="S598" t="s">
        <v>995</v>
      </c>
      <c r="T598" t="s">
        <v>995</v>
      </c>
      <c r="U598" t="s">
        <v>995</v>
      </c>
      <c r="V598" t="s">
        <v>995</v>
      </c>
      <c r="W598" t="s">
        <v>995</v>
      </c>
      <c r="X598" t="s">
        <v>995</v>
      </c>
      <c r="Y598" t="s">
        <v>995</v>
      </c>
      <c r="Z598" t="s">
        <v>995</v>
      </c>
      <c r="AA598" t="s">
        <v>995</v>
      </c>
      <c r="AB598" t="s">
        <v>995</v>
      </c>
      <c r="AC598" t="s">
        <v>995</v>
      </c>
      <c r="AD598" t="s">
        <v>995</v>
      </c>
      <c r="AE598" t="s">
        <v>995</v>
      </c>
      <c r="AF598" t="s">
        <v>995</v>
      </c>
      <c r="AG598" t="s">
        <v>995</v>
      </c>
      <c r="AH598" t="s">
        <v>995</v>
      </c>
      <c r="AI598" t="s">
        <v>995</v>
      </c>
      <c r="AJ598" t="s">
        <v>995</v>
      </c>
      <c r="AK598" t="s">
        <v>995</v>
      </c>
      <c r="AL598" t="s">
        <v>995</v>
      </c>
      <c r="AM598" t="s">
        <v>995</v>
      </c>
      <c r="AN598" t="s">
        <v>995</v>
      </c>
      <c r="AO598" t="s">
        <v>995</v>
      </c>
      <c r="AP598" t="s">
        <v>995</v>
      </c>
      <c r="AQ598" s="286" t="s">
        <v>855</v>
      </c>
      <c r="AR598" s="306"/>
      <c r="AS598" s="235"/>
      <c r="AU598"/>
    </row>
    <row r="599" spans="1:47" x14ac:dyDescent="0.3">
      <c r="A599" s="285">
        <v>114046</v>
      </c>
      <c r="B599" s="286" t="s">
        <v>61</v>
      </c>
      <c r="C599" t="s">
        <v>995</v>
      </c>
      <c r="D599" t="s">
        <v>995</v>
      </c>
      <c r="E599" t="s">
        <v>995</v>
      </c>
      <c r="F599" t="s">
        <v>995</v>
      </c>
      <c r="G599" t="s">
        <v>995</v>
      </c>
      <c r="H599" t="s">
        <v>995</v>
      </c>
      <c r="I599" t="s">
        <v>995</v>
      </c>
      <c r="J599" t="s">
        <v>995</v>
      </c>
      <c r="K599" t="s">
        <v>995</v>
      </c>
      <c r="L599" t="s">
        <v>995</v>
      </c>
      <c r="M599" t="s">
        <v>995</v>
      </c>
      <c r="N599" t="s">
        <v>995</v>
      </c>
      <c r="O599" t="s">
        <v>995</v>
      </c>
      <c r="P599" t="s">
        <v>995</v>
      </c>
      <c r="Q599" t="s">
        <v>995</v>
      </c>
      <c r="R599" t="s">
        <v>995</v>
      </c>
      <c r="S599" t="s">
        <v>995</v>
      </c>
      <c r="T599" t="s">
        <v>995</v>
      </c>
      <c r="U599" t="s">
        <v>995</v>
      </c>
      <c r="V599" t="s">
        <v>995</v>
      </c>
      <c r="W599" t="s">
        <v>995</v>
      </c>
      <c r="X599" t="s">
        <v>995</v>
      </c>
      <c r="Y599" t="s">
        <v>995</v>
      </c>
      <c r="Z599" t="s">
        <v>995</v>
      </c>
      <c r="AA599" t="s">
        <v>995</v>
      </c>
      <c r="AB599" t="s">
        <v>995</v>
      </c>
      <c r="AC599" t="s">
        <v>995</v>
      </c>
      <c r="AD599" t="s">
        <v>995</v>
      </c>
      <c r="AE599" t="s">
        <v>995</v>
      </c>
      <c r="AF599" t="s">
        <v>995</v>
      </c>
      <c r="AG599" t="s">
        <v>995</v>
      </c>
      <c r="AH599" t="s">
        <v>995</v>
      </c>
      <c r="AI599" t="s">
        <v>995</v>
      </c>
      <c r="AJ599" t="s">
        <v>995</v>
      </c>
      <c r="AK599" t="s">
        <v>995</v>
      </c>
      <c r="AL599" t="s">
        <v>995</v>
      </c>
      <c r="AM599" t="s">
        <v>995</v>
      </c>
      <c r="AN599" t="s">
        <v>995</v>
      </c>
      <c r="AO599" t="s">
        <v>995</v>
      </c>
      <c r="AP599" t="s">
        <v>995</v>
      </c>
      <c r="AQ599" s="286" t="s">
        <v>855</v>
      </c>
      <c r="AR599" s="306"/>
      <c r="AS599" s="235"/>
      <c r="AU599"/>
    </row>
    <row r="600" spans="1:47" x14ac:dyDescent="0.3">
      <c r="A600" s="285">
        <v>114113</v>
      </c>
      <c r="B600" s="286" t="s">
        <v>538</v>
      </c>
      <c r="C600" t="s">
        <v>995</v>
      </c>
      <c r="D600" t="s">
        <v>995</v>
      </c>
      <c r="E600" t="s">
        <v>995</v>
      </c>
      <c r="F600" t="s">
        <v>995</v>
      </c>
      <c r="G600" t="s">
        <v>995</v>
      </c>
      <c r="H600" t="s">
        <v>995</v>
      </c>
      <c r="I600" t="s">
        <v>995</v>
      </c>
      <c r="J600" t="s">
        <v>995</v>
      </c>
      <c r="K600" t="s">
        <v>995</v>
      </c>
      <c r="L600" t="s">
        <v>995</v>
      </c>
      <c r="M600" t="s">
        <v>995</v>
      </c>
      <c r="N600" t="s">
        <v>995</v>
      </c>
      <c r="O600" t="s">
        <v>995</v>
      </c>
      <c r="P600" t="s">
        <v>995</v>
      </c>
      <c r="Q600" t="s">
        <v>995</v>
      </c>
      <c r="R600" t="s">
        <v>995</v>
      </c>
      <c r="S600" t="s">
        <v>995</v>
      </c>
      <c r="T600" t="s">
        <v>995</v>
      </c>
      <c r="U600" t="s">
        <v>995</v>
      </c>
      <c r="V600" t="s">
        <v>995</v>
      </c>
      <c r="W600" t="s">
        <v>995</v>
      </c>
      <c r="X600" t="s">
        <v>995</v>
      </c>
      <c r="Y600" t="s">
        <v>995</v>
      </c>
      <c r="Z600" t="s">
        <v>995</v>
      </c>
      <c r="AA600" t="s">
        <v>995</v>
      </c>
      <c r="AB600" t="s">
        <v>995</v>
      </c>
      <c r="AC600" t="s">
        <v>995</v>
      </c>
      <c r="AD600" t="s">
        <v>995</v>
      </c>
      <c r="AE600" t="s">
        <v>995</v>
      </c>
      <c r="AF600" t="s">
        <v>995</v>
      </c>
      <c r="AG600" t="s">
        <v>995</v>
      </c>
      <c r="AH600" t="s">
        <v>995</v>
      </c>
      <c r="AI600" t="s">
        <v>995</v>
      </c>
      <c r="AJ600" t="s">
        <v>995</v>
      </c>
      <c r="AK600" t="s">
        <v>995</v>
      </c>
      <c r="AL600" t="s">
        <v>995</v>
      </c>
      <c r="AM600" t="s">
        <v>995</v>
      </c>
      <c r="AN600" t="s">
        <v>995</v>
      </c>
      <c r="AO600" t="s">
        <v>995</v>
      </c>
      <c r="AP600" t="s">
        <v>995</v>
      </c>
      <c r="AQ600" s="286" t="s">
        <v>855</v>
      </c>
      <c r="AR600" s="306"/>
      <c r="AS600" s="235"/>
      <c r="AU600"/>
    </row>
    <row r="601" spans="1:47" ht="21.6" x14ac:dyDescent="0.65">
      <c r="A601" s="285">
        <v>114126</v>
      </c>
      <c r="B601" s="286" t="s">
        <v>61</v>
      </c>
      <c r="C601" t="s">
        <v>995</v>
      </c>
      <c r="D601" t="s">
        <v>995</v>
      </c>
      <c r="E601" t="s">
        <v>995</v>
      </c>
      <c r="F601" t="s">
        <v>995</v>
      </c>
      <c r="G601" t="s">
        <v>995</v>
      </c>
      <c r="H601" t="s">
        <v>995</v>
      </c>
      <c r="I601" t="s">
        <v>995</v>
      </c>
      <c r="J601" t="s">
        <v>995</v>
      </c>
      <c r="K601" t="s">
        <v>995</v>
      </c>
      <c r="L601" t="s">
        <v>995</v>
      </c>
      <c r="M601" t="s">
        <v>995</v>
      </c>
      <c r="N601" t="s">
        <v>995</v>
      </c>
      <c r="O601" t="s">
        <v>995</v>
      </c>
      <c r="P601" t="s">
        <v>995</v>
      </c>
      <c r="Q601" t="s">
        <v>995</v>
      </c>
      <c r="R601" t="s">
        <v>995</v>
      </c>
      <c r="S601" t="s">
        <v>995</v>
      </c>
      <c r="T601" t="s">
        <v>995</v>
      </c>
      <c r="U601" t="s">
        <v>995</v>
      </c>
      <c r="V601" t="s">
        <v>995</v>
      </c>
      <c r="W601" t="s">
        <v>995</v>
      </c>
      <c r="X601" t="s">
        <v>995</v>
      </c>
      <c r="Y601" t="s">
        <v>995</v>
      </c>
      <c r="Z601" t="s">
        <v>995</v>
      </c>
      <c r="AA601" t="s">
        <v>995</v>
      </c>
      <c r="AB601" t="s">
        <v>995</v>
      </c>
      <c r="AC601" t="s">
        <v>995</v>
      </c>
      <c r="AD601" t="s">
        <v>995</v>
      </c>
      <c r="AE601" t="s">
        <v>995</v>
      </c>
      <c r="AF601" t="s">
        <v>995</v>
      </c>
      <c r="AG601" t="s">
        <v>995</v>
      </c>
      <c r="AH601" t="s">
        <v>995</v>
      </c>
      <c r="AI601" t="s">
        <v>995</v>
      </c>
      <c r="AJ601" t="s">
        <v>995</v>
      </c>
      <c r="AK601" t="s">
        <v>995</v>
      </c>
      <c r="AL601" t="s">
        <v>995</v>
      </c>
      <c r="AM601" t="s">
        <v>995</v>
      </c>
      <c r="AN601" t="s">
        <v>995</v>
      </c>
      <c r="AO601" t="s">
        <v>995</v>
      </c>
      <c r="AP601" t="s">
        <v>995</v>
      </c>
      <c r="AQ601" s="288"/>
      <c r="AR601" s="302"/>
      <c r="AS601" s="304"/>
      <c r="AU601"/>
    </row>
    <row r="602" spans="1:47" x14ac:dyDescent="0.3">
      <c r="A602" s="285">
        <v>114144</v>
      </c>
      <c r="B602" s="286" t="s">
        <v>61</v>
      </c>
      <c r="C602" t="s">
        <v>995</v>
      </c>
      <c r="D602" t="s">
        <v>995</v>
      </c>
      <c r="E602" t="s">
        <v>995</v>
      </c>
      <c r="F602" t="s">
        <v>995</v>
      </c>
      <c r="G602" t="s">
        <v>995</v>
      </c>
      <c r="H602" t="s">
        <v>995</v>
      </c>
      <c r="I602" t="s">
        <v>995</v>
      </c>
      <c r="J602" t="s">
        <v>995</v>
      </c>
      <c r="K602" t="s">
        <v>995</v>
      </c>
      <c r="L602" t="s">
        <v>995</v>
      </c>
      <c r="M602" t="s">
        <v>995</v>
      </c>
      <c r="N602" t="s">
        <v>995</v>
      </c>
      <c r="O602" t="s">
        <v>995</v>
      </c>
      <c r="P602" t="s">
        <v>995</v>
      </c>
      <c r="Q602" t="s">
        <v>995</v>
      </c>
      <c r="R602" t="s">
        <v>995</v>
      </c>
      <c r="S602" t="s">
        <v>995</v>
      </c>
      <c r="T602" t="s">
        <v>995</v>
      </c>
      <c r="U602" t="s">
        <v>995</v>
      </c>
      <c r="V602" t="s">
        <v>995</v>
      </c>
      <c r="W602" t="s">
        <v>995</v>
      </c>
      <c r="X602" t="s">
        <v>995</v>
      </c>
      <c r="Y602" t="s">
        <v>995</v>
      </c>
      <c r="Z602" t="s">
        <v>995</v>
      </c>
      <c r="AA602" t="s">
        <v>995</v>
      </c>
      <c r="AB602" t="s">
        <v>995</v>
      </c>
      <c r="AC602" t="s">
        <v>995</v>
      </c>
      <c r="AD602" t="s">
        <v>995</v>
      </c>
      <c r="AE602" t="s">
        <v>995</v>
      </c>
      <c r="AF602" t="s">
        <v>995</v>
      </c>
      <c r="AG602" t="s">
        <v>995</v>
      </c>
      <c r="AH602" t="s">
        <v>995</v>
      </c>
      <c r="AI602" t="s">
        <v>995</v>
      </c>
      <c r="AJ602" t="s">
        <v>995</v>
      </c>
      <c r="AK602" t="s">
        <v>995</v>
      </c>
      <c r="AL602" t="s">
        <v>995</v>
      </c>
      <c r="AM602" t="s">
        <v>995</v>
      </c>
      <c r="AN602" t="s">
        <v>995</v>
      </c>
      <c r="AO602" t="s">
        <v>995</v>
      </c>
      <c r="AP602" t="s">
        <v>995</v>
      </c>
      <c r="AQ602" s="286" t="s">
        <v>855</v>
      </c>
      <c r="AR602" s="306"/>
      <c r="AS602" s="235"/>
      <c r="AU602"/>
    </row>
    <row r="603" spans="1:47" x14ac:dyDescent="0.3">
      <c r="A603" s="285">
        <v>114145</v>
      </c>
      <c r="B603" s="286" t="s">
        <v>538</v>
      </c>
      <c r="C603" t="s">
        <v>995</v>
      </c>
      <c r="D603" t="s">
        <v>995</v>
      </c>
      <c r="E603" t="s">
        <v>995</v>
      </c>
      <c r="F603" t="s">
        <v>995</v>
      </c>
      <c r="G603" t="s">
        <v>995</v>
      </c>
      <c r="H603" t="s">
        <v>995</v>
      </c>
      <c r="I603" t="s">
        <v>995</v>
      </c>
      <c r="J603" t="s">
        <v>995</v>
      </c>
      <c r="K603" t="s">
        <v>995</v>
      </c>
      <c r="L603" t="s">
        <v>995</v>
      </c>
      <c r="M603" t="s">
        <v>995</v>
      </c>
      <c r="N603" t="s">
        <v>995</v>
      </c>
      <c r="O603" t="s">
        <v>995</v>
      </c>
      <c r="P603" t="s">
        <v>995</v>
      </c>
      <c r="Q603" t="s">
        <v>995</v>
      </c>
      <c r="R603" t="s">
        <v>995</v>
      </c>
      <c r="S603" t="s">
        <v>995</v>
      </c>
      <c r="T603" t="s">
        <v>995</v>
      </c>
      <c r="U603" t="s">
        <v>995</v>
      </c>
      <c r="V603" t="s">
        <v>995</v>
      </c>
      <c r="W603" t="s">
        <v>995</v>
      </c>
      <c r="X603" t="s">
        <v>995</v>
      </c>
      <c r="Y603" t="s">
        <v>995</v>
      </c>
      <c r="Z603" t="s">
        <v>995</v>
      </c>
      <c r="AA603" t="s">
        <v>995</v>
      </c>
      <c r="AB603" t="s">
        <v>995</v>
      </c>
      <c r="AC603" t="s">
        <v>995</v>
      </c>
      <c r="AD603" t="s">
        <v>995</v>
      </c>
      <c r="AE603" t="s">
        <v>995</v>
      </c>
      <c r="AF603" t="s">
        <v>995</v>
      </c>
      <c r="AG603" t="s">
        <v>995</v>
      </c>
      <c r="AH603" t="s">
        <v>995</v>
      </c>
      <c r="AI603" t="s">
        <v>995</v>
      </c>
      <c r="AJ603" t="s">
        <v>995</v>
      </c>
      <c r="AK603" t="s">
        <v>995</v>
      </c>
      <c r="AL603" t="s">
        <v>995</v>
      </c>
      <c r="AM603" t="s">
        <v>995</v>
      </c>
      <c r="AN603" t="s">
        <v>995</v>
      </c>
      <c r="AO603" t="s">
        <v>995</v>
      </c>
      <c r="AP603" t="s">
        <v>995</v>
      </c>
      <c r="AQ603" s="286" t="s">
        <v>855</v>
      </c>
      <c r="AR603" s="306"/>
      <c r="AS603" s="235"/>
      <c r="AU603"/>
    </row>
    <row r="604" spans="1:47" x14ac:dyDescent="0.3">
      <c r="A604" s="285">
        <v>114168</v>
      </c>
      <c r="B604" s="286" t="s">
        <v>539</v>
      </c>
      <c r="C604" t="s">
        <v>995</v>
      </c>
      <c r="D604" t="s">
        <v>995</v>
      </c>
      <c r="E604" t="s">
        <v>995</v>
      </c>
      <c r="F604" t="s">
        <v>995</v>
      </c>
      <c r="G604" t="s">
        <v>995</v>
      </c>
      <c r="H604" t="s">
        <v>995</v>
      </c>
      <c r="I604" t="s">
        <v>995</v>
      </c>
      <c r="J604" t="s">
        <v>995</v>
      </c>
      <c r="K604" t="s">
        <v>995</v>
      </c>
      <c r="L604" t="s">
        <v>995</v>
      </c>
      <c r="M604" t="s">
        <v>995</v>
      </c>
      <c r="N604" t="s">
        <v>995</v>
      </c>
      <c r="O604" t="s">
        <v>995</v>
      </c>
      <c r="P604" t="s">
        <v>995</v>
      </c>
      <c r="Q604" t="s">
        <v>995</v>
      </c>
      <c r="R604" t="s">
        <v>995</v>
      </c>
      <c r="S604" t="s">
        <v>995</v>
      </c>
      <c r="T604" t="s">
        <v>995</v>
      </c>
      <c r="U604" t="s">
        <v>995</v>
      </c>
      <c r="V604" t="s">
        <v>995</v>
      </c>
      <c r="W604" t="s">
        <v>995</v>
      </c>
      <c r="X604" t="s">
        <v>995</v>
      </c>
      <c r="Y604" t="s">
        <v>995</v>
      </c>
      <c r="Z604" t="s">
        <v>995</v>
      </c>
      <c r="AA604" t="s">
        <v>995</v>
      </c>
      <c r="AB604" t="s">
        <v>995</v>
      </c>
      <c r="AC604" t="s">
        <v>995</v>
      </c>
      <c r="AD604" t="s">
        <v>995</v>
      </c>
      <c r="AE604" t="s">
        <v>995</v>
      </c>
      <c r="AF604" t="s">
        <v>995</v>
      </c>
      <c r="AG604" t="s">
        <v>995</v>
      </c>
      <c r="AH604" t="s">
        <v>995</v>
      </c>
      <c r="AI604" t="s">
        <v>995</v>
      </c>
      <c r="AJ604" t="s">
        <v>995</v>
      </c>
      <c r="AK604" t="s">
        <v>995</v>
      </c>
      <c r="AL604" t="s">
        <v>995</v>
      </c>
      <c r="AM604" t="s">
        <v>995</v>
      </c>
      <c r="AN604" t="s">
        <v>995</v>
      </c>
      <c r="AO604" t="s">
        <v>995</v>
      </c>
      <c r="AP604" t="s">
        <v>995</v>
      </c>
      <c r="AQ604" s="286" t="s">
        <v>855</v>
      </c>
      <c r="AR604" s="306"/>
      <c r="AS604" s="235"/>
      <c r="AU604"/>
    </row>
    <row r="605" spans="1:47" ht="21.6" x14ac:dyDescent="0.3">
      <c r="A605" s="285">
        <v>114239</v>
      </c>
      <c r="B605" s="286" t="s">
        <v>538</v>
      </c>
      <c r="C605" t="s">
        <v>995</v>
      </c>
      <c r="D605" t="s">
        <v>995</v>
      </c>
      <c r="E605" t="s">
        <v>995</v>
      </c>
      <c r="F605" t="s">
        <v>995</v>
      </c>
      <c r="G605" t="s">
        <v>995</v>
      </c>
      <c r="H605" t="s">
        <v>995</v>
      </c>
      <c r="I605" t="s">
        <v>995</v>
      </c>
      <c r="J605" t="s">
        <v>995</v>
      </c>
      <c r="K605" t="s">
        <v>995</v>
      </c>
      <c r="L605" t="s">
        <v>995</v>
      </c>
      <c r="M605" t="s">
        <v>995</v>
      </c>
      <c r="N605" t="s">
        <v>995</v>
      </c>
      <c r="O605" t="s">
        <v>995</v>
      </c>
      <c r="P605" t="s">
        <v>995</v>
      </c>
      <c r="Q605" t="s">
        <v>995</v>
      </c>
      <c r="R605" t="s">
        <v>995</v>
      </c>
      <c r="S605" t="s">
        <v>995</v>
      </c>
      <c r="T605" t="s">
        <v>995</v>
      </c>
      <c r="U605" t="s">
        <v>995</v>
      </c>
      <c r="V605" t="s">
        <v>995</v>
      </c>
      <c r="W605" t="s">
        <v>995</v>
      </c>
      <c r="X605" t="s">
        <v>995</v>
      </c>
      <c r="Y605" t="s">
        <v>995</v>
      </c>
      <c r="Z605" t="s">
        <v>995</v>
      </c>
      <c r="AA605" t="s">
        <v>995</v>
      </c>
      <c r="AB605" t="s">
        <v>995</v>
      </c>
      <c r="AC605" t="s">
        <v>995</v>
      </c>
      <c r="AD605" t="s">
        <v>995</v>
      </c>
      <c r="AE605" t="s">
        <v>995</v>
      </c>
      <c r="AF605" t="s">
        <v>995</v>
      </c>
      <c r="AG605" t="s">
        <v>995</v>
      </c>
      <c r="AH605" t="s">
        <v>995</v>
      </c>
      <c r="AI605" t="s">
        <v>995</v>
      </c>
      <c r="AJ605" t="s">
        <v>995</v>
      </c>
      <c r="AK605" t="s">
        <v>995</v>
      </c>
      <c r="AL605" t="s">
        <v>995</v>
      </c>
      <c r="AM605" t="s">
        <v>995</v>
      </c>
      <c r="AN605" t="s">
        <v>995</v>
      </c>
      <c r="AO605" t="s">
        <v>995</v>
      </c>
      <c r="AP605" t="s">
        <v>995</v>
      </c>
      <c r="AQ605" s="286" t="s">
        <v>855</v>
      </c>
      <c r="AR605" s="295"/>
      <c r="AS605" s="235"/>
    </row>
    <row r="606" spans="1:47" ht="21.6" x14ac:dyDescent="0.3">
      <c r="A606" s="285">
        <v>114244</v>
      </c>
      <c r="B606" s="286" t="s">
        <v>61</v>
      </c>
      <c r="C606" t="s">
        <v>995</v>
      </c>
      <c r="D606" t="s">
        <v>995</v>
      </c>
      <c r="E606" t="s">
        <v>995</v>
      </c>
      <c r="F606" t="s">
        <v>995</v>
      </c>
      <c r="G606" t="s">
        <v>995</v>
      </c>
      <c r="H606" t="s">
        <v>995</v>
      </c>
      <c r="I606" t="s">
        <v>995</v>
      </c>
      <c r="J606" t="s">
        <v>995</v>
      </c>
      <c r="K606" t="s">
        <v>995</v>
      </c>
      <c r="L606" t="s">
        <v>995</v>
      </c>
      <c r="M606" t="s">
        <v>995</v>
      </c>
      <c r="N606" t="s">
        <v>995</v>
      </c>
      <c r="O606" t="s">
        <v>995</v>
      </c>
      <c r="P606" t="s">
        <v>995</v>
      </c>
      <c r="Q606" t="s">
        <v>995</v>
      </c>
      <c r="R606" t="s">
        <v>995</v>
      </c>
      <c r="S606" t="s">
        <v>995</v>
      </c>
      <c r="T606" t="s">
        <v>995</v>
      </c>
      <c r="U606" t="s">
        <v>995</v>
      </c>
      <c r="V606" t="s">
        <v>995</v>
      </c>
      <c r="W606" t="s">
        <v>995</v>
      </c>
      <c r="X606" t="s">
        <v>995</v>
      </c>
      <c r="Y606" t="s">
        <v>995</v>
      </c>
      <c r="Z606" t="s">
        <v>995</v>
      </c>
      <c r="AA606" t="s">
        <v>995</v>
      </c>
      <c r="AB606" t="s">
        <v>995</v>
      </c>
      <c r="AC606" t="s">
        <v>995</v>
      </c>
      <c r="AD606" t="s">
        <v>995</v>
      </c>
      <c r="AE606" t="s">
        <v>995</v>
      </c>
      <c r="AF606" t="s">
        <v>995</v>
      </c>
      <c r="AG606" t="s">
        <v>995</v>
      </c>
      <c r="AH606" t="s">
        <v>995</v>
      </c>
      <c r="AI606" t="s">
        <v>995</v>
      </c>
      <c r="AJ606" t="s">
        <v>995</v>
      </c>
      <c r="AK606" t="s">
        <v>995</v>
      </c>
      <c r="AL606" t="s">
        <v>995</v>
      </c>
      <c r="AM606" t="s">
        <v>995</v>
      </c>
      <c r="AN606" t="s">
        <v>995</v>
      </c>
      <c r="AO606" t="s">
        <v>995</v>
      </c>
      <c r="AP606" t="s">
        <v>995</v>
      </c>
      <c r="AQ606" s="286" t="s">
        <v>855</v>
      </c>
      <c r="AR606" s="295"/>
      <c r="AS606" s="235"/>
    </row>
    <row r="607" spans="1:47" x14ac:dyDescent="0.3">
      <c r="A607" s="285">
        <v>114256</v>
      </c>
      <c r="B607" s="286" t="s">
        <v>540</v>
      </c>
      <c r="C607" t="s">
        <v>995</v>
      </c>
      <c r="D607" t="s">
        <v>995</v>
      </c>
      <c r="E607" t="s">
        <v>995</v>
      </c>
      <c r="F607" t="s">
        <v>995</v>
      </c>
      <c r="G607" t="s">
        <v>995</v>
      </c>
      <c r="H607" t="s">
        <v>995</v>
      </c>
      <c r="I607" t="s">
        <v>995</v>
      </c>
      <c r="J607" t="s">
        <v>995</v>
      </c>
      <c r="K607" t="s">
        <v>995</v>
      </c>
      <c r="L607" t="s">
        <v>995</v>
      </c>
      <c r="M607" t="s">
        <v>995</v>
      </c>
      <c r="N607" t="s">
        <v>995</v>
      </c>
      <c r="O607" t="s">
        <v>995</v>
      </c>
      <c r="P607" t="s">
        <v>995</v>
      </c>
      <c r="Q607" t="s">
        <v>995</v>
      </c>
      <c r="R607" t="s">
        <v>995</v>
      </c>
      <c r="S607" t="s">
        <v>995</v>
      </c>
      <c r="T607" t="s">
        <v>995</v>
      </c>
      <c r="U607" t="s">
        <v>995</v>
      </c>
      <c r="V607" t="s">
        <v>995</v>
      </c>
      <c r="W607" t="s">
        <v>995</v>
      </c>
      <c r="X607" t="s">
        <v>995</v>
      </c>
      <c r="Y607" t="s">
        <v>995</v>
      </c>
      <c r="Z607" t="s">
        <v>995</v>
      </c>
      <c r="AA607" t="s">
        <v>995</v>
      </c>
      <c r="AB607" t="s">
        <v>995</v>
      </c>
      <c r="AC607" t="s">
        <v>995</v>
      </c>
      <c r="AD607" t="s">
        <v>995</v>
      </c>
      <c r="AE607" t="s">
        <v>995</v>
      </c>
      <c r="AF607" t="s">
        <v>995</v>
      </c>
      <c r="AG607" t="s">
        <v>995</v>
      </c>
      <c r="AH607" t="s">
        <v>995</v>
      </c>
      <c r="AI607" t="s">
        <v>995</v>
      </c>
      <c r="AJ607" t="s">
        <v>995</v>
      </c>
      <c r="AK607" t="s">
        <v>995</v>
      </c>
      <c r="AL607" t="s">
        <v>995</v>
      </c>
      <c r="AM607" t="s">
        <v>995</v>
      </c>
      <c r="AN607" t="s">
        <v>995</v>
      </c>
      <c r="AO607" t="s">
        <v>995</v>
      </c>
      <c r="AP607" t="s">
        <v>995</v>
      </c>
      <c r="AQ607" s="286" t="s">
        <v>855</v>
      </c>
      <c r="AR607" s="306"/>
      <c r="AS607" s="235"/>
      <c r="AU607"/>
    </row>
    <row r="608" spans="1:47" x14ac:dyDescent="0.3">
      <c r="A608" s="285">
        <v>114288</v>
      </c>
      <c r="B608" s="286" t="s">
        <v>540</v>
      </c>
      <c r="C608" t="s">
        <v>995</v>
      </c>
      <c r="D608" t="s">
        <v>995</v>
      </c>
      <c r="E608" t="s">
        <v>995</v>
      </c>
      <c r="F608" t="s">
        <v>995</v>
      </c>
      <c r="G608" t="s">
        <v>995</v>
      </c>
      <c r="H608" t="s">
        <v>995</v>
      </c>
      <c r="I608" t="s">
        <v>995</v>
      </c>
      <c r="J608" t="s">
        <v>995</v>
      </c>
      <c r="K608" t="s">
        <v>995</v>
      </c>
      <c r="L608" t="s">
        <v>995</v>
      </c>
      <c r="M608" t="s">
        <v>995</v>
      </c>
      <c r="N608" t="s">
        <v>995</v>
      </c>
      <c r="O608" t="s">
        <v>995</v>
      </c>
      <c r="P608" t="s">
        <v>995</v>
      </c>
      <c r="Q608" t="s">
        <v>995</v>
      </c>
      <c r="R608" t="s">
        <v>995</v>
      </c>
      <c r="S608" t="s">
        <v>995</v>
      </c>
      <c r="T608" t="s">
        <v>995</v>
      </c>
      <c r="U608" t="s">
        <v>995</v>
      </c>
      <c r="V608" t="s">
        <v>995</v>
      </c>
      <c r="W608" t="s">
        <v>995</v>
      </c>
      <c r="X608" t="s">
        <v>995</v>
      </c>
      <c r="Y608" t="s">
        <v>995</v>
      </c>
      <c r="Z608" t="s">
        <v>995</v>
      </c>
      <c r="AA608" t="s">
        <v>995</v>
      </c>
      <c r="AB608" t="s">
        <v>995</v>
      </c>
      <c r="AC608" t="s">
        <v>995</v>
      </c>
      <c r="AD608" t="s">
        <v>995</v>
      </c>
      <c r="AE608" t="s">
        <v>995</v>
      </c>
      <c r="AF608" t="s">
        <v>995</v>
      </c>
      <c r="AG608" t="s">
        <v>995</v>
      </c>
      <c r="AH608" t="s">
        <v>995</v>
      </c>
      <c r="AI608" t="s">
        <v>995</v>
      </c>
      <c r="AJ608" t="s">
        <v>995</v>
      </c>
      <c r="AK608" t="s">
        <v>995</v>
      </c>
      <c r="AL608" t="s">
        <v>995</v>
      </c>
      <c r="AM608" t="s">
        <v>995</v>
      </c>
      <c r="AN608" t="s">
        <v>995</v>
      </c>
      <c r="AO608" t="s">
        <v>995</v>
      </c>
      <c r="AP608" t="s">
        <v>995</v>
      </c>
      <c r="AQ608" s="286" t="s">
        <v>855</v>
      </c>
      <c r="AR608" s="306"/>
      <c r="AS608" s="235"/>
      <c r="AU608"/>
    </row>
    <row r="609" spans="1:47" x14ac:dyDescent="0.3">
      <c r="A609" s="285">
        <v>114293</v>
      </c>
      <c r="B609" s="286" t="s">
        <v>61</v>
      </c>
      <c r="C609" t="s">
        <v>995</v>
      </c>
      <c r="D609" t="s">
        <v>995</v>
      </c>
      <c r="E609" t="s">
        <v>995</v>
      </c>
      <c r="F609" t="s">
        <v>995</v>
      </c>
      <c r="G609" t="s">
        <v>995</v>
      </c>
      <c r="H609" t="s">
        <v>995</v>
      </c>
      <c r="I609" t="s">
        <v>995</v>
      </c>
      <c r="J609" t="s">
        <v>995</v>
      </c>
      <c r="K609" t="s">
        <v>995</v>
      </c>
      <c r="L609" t="s">
        <v>995</v>
      </c>
      <c r="M609" t="s">
        <v>995</v>
      </c>
      <c r="N609" t="s">
        <v>995</v>
      </c>
      <c r="O609" t="s">
        <v>995</v>
      </c>
      <c r="P609" t="s">
        <v>995</v>
      </c>
      <c r="Q609" t="s">
        <v>995</v>
      </c>
      <c r="R609" t="s">
        <v>995</v>
      </c>
      <c r="S609" t="s">
        <v>995</v>
      </c>
      <c r="T609" t="s">
        <v>995</v>
      </c>
      <c r="U609" t="s">
        <v>995</v>
      </c>
      <c r="V609" t="s">
        <v>995</v>
      </c>
      <c r="W609" t="s">
        <v>995</v>
      </c>
      <c r="X609" t="s">
        <v>995</v>
      </c>
      <c r="Y609" t="s">
        <v>995</v>
      </c>
      <c r="Z609" t="s">
        <v>995</v>
      </c>
      <c r="AA609" t="s">
        <v>995</v>
      </c>
      <c r="AB609" t="s">
        <v>995</v>
      </c>
      <c r="AC609" t="s">
        <v>995</v>
      </c>
      <c r="AD609" t="s">
        <v>995</v>
      </c>
      <c r="AE609" t="s">
        <v>995</v>
      </c>
      <c r="AF609" t="s">
        <v>995</v>
      </c>
      <c r="AG609" t="s">
        <v>995</v>
      </c>
      <c r="AH609" t="s">
        <v>995</v>
      </c>
      <c r="AI609" t="s">
        <v>995</v>
      </c>
      <c r="AJ609" t="s">
        <v>995</v>
      </c>
      <c r="AK609" t="s">
        <v>995</v>
      </c>
      <c r="AL609" t="s">
        <v>995</v>
      </c>
      <c r="AM609" t="s">
        <v>995</v>
      </c>
      <c r="AN609" t="s">
        <v>995</v>
      </c>
      <c r="AO609" t="s">
        <v>995</v>
      </c>
      <c r="AP609" t="s">
        <v>995</v>
      </c>
      <c r="AQ609" s="286" t="s">
        <v>855</v>
      </c>
      <c r="AR609" s="306"/>
      <c r="AS609" s="235"/>
      <c r="AU609"/>
    </row>
    <row r="610" spans="1:47" x14ac:dyDescent="0.3">
      <c r="A610" s="285">
        <v>114301</v>
      </c>
      <c r="B610" s="286" t="s">
        <v>61</v>
      </c>
      <c r="C610" t="s">
        <v>995</v>
      </c>
      <c r="D610" t="s">
        <v>995</v>
      </c>
      <c r="E610" t="s">
        <v>995</v>
      </c>
      <c r="F610" t="s">
        <v>995</v>
      </c>
      <c r="G610" t="s">
        <v>995</v>
      </c>
      <c r="H610" t="s">
        <v>995</v>
      </c>
      <c r="I610" t="s">
        <v>995</v>
      </c>
      <c r="J610" t="s">
        <v>995</v>
      </c>
      <c r="K610" t="s">
        <v>995</v>
      </c>
      <c r="L610" t="s">
        <v>995</v>
      </c>
      <c r="M610" t="s">
        <v>995</v>
      </c>
      <c r="N610" t="s">
        <v>995</v>
      </c>
      <c r="O610" t="s">
        <v>995</v>
      </c>
      <c r="P610" t="s">
        <v>995</v>
      </c>
      <c r="Q610" t="s">
        <v>995</v>
      </c>
      <c r="R610" t="s">
        <v>995</v>
      </c>
      <c r="S610" t="s">
        <v>995</v>
      </c>
      <c r="T610" t="s">
        <v>995</v>
      </c>
      <c r="U610" t="s">
        <v>995</v>
      </c>
      <c r="V610" t="s">
        <v>995</v>
      </c>
      <c r="W610" t="s">
        <v>995</v>
      </c>
      <c r="X610" t="s">
        <v>995</v>
      </c>
      <c r="Y610" t="s">
        <v>995</v>
      </c>
      <c r="Z610" t="s">
        <v>995</v>
      </c>
      <c r="AA610" t="s">
        <v>995</v>
      </c>
      <c r="AB610" t="s">
        <v>995</v>
      </c>
      <c r="AC610" t="s">
        <v>995</v>
      </c>
      <c r="AD610" t="s">
        <v>995</v>
      </c>
      <c r="AE610" t="s">
        <v>995</v>
      </c>
      <c r="AF610" t="s">
        <v>995</v>
      </c>
      <c r="AG610" t="s">
        <v>995</v>
      </c>
      <c r="AH610" t="s">
        <v>995</v>
      </c>
      <c r="AI610" t="s">
        <v>995</v>
      </c>
      <c r="AJ610" t="s">
        <v>995</v>
      </c>
      <c r="AK610" t="s">
        <v>995</v>
      </c>
      <c r="AL610" t="s">
        <v>995</v>
      </c>
      <c r="AM610" t="s">
        <v>995</v>
      </c>
      <c r="AN610" t="s">
        <v>995</v>
      </c>
      <c r="AO610" t="s">
        <v>995</v>
      </c>
      <c r="AP610" t="s">
        <v>995</v>
      </c>
      <c r="AQ610" s="286" t="s">
        <v>855</v>
      </c>
      <c r="AR610" s="306"/>
      <c r="AS610" s="235"/>
      <c r="AU610"/>
    </row>
    <row r="611" spans="1:47" x14ac:dyDescent="0.3">
      <c r="A611" s="285">
        <v>114309</v>
      </c>
      <c r="B611" s="286" t="s">
        <v>61</v>
      </c>
      <c r="C611" t="s">
        <v>995</v>
      </c>
      <c r="D611" t="s">
        <v>995</v>
      </c>
      <c r="E611" t="s">
        <v>995</v>
      </c>
      <c r="F611" t="s">
        <v>995</v>
      </c>
      <c r="G611" t="s">
        <v>995</v>
      </c>
      <c r="H611" t="s">
        <v>995</v>
      </c>
      <c r="I611" t="s">
        <v>995</v>
      </c>
      <c r="J611" t="s">
        <v>995</v>
      </c>
      <c r="K611" t="s">
        <v>995</v>
      </c>
      <c r="L611" t="s">
        <v>995</v>
      </c>
      <c r="M611" t="s">
        <v>995</v>
      </c>
      <c r="N611" t="s">
        <v>995</v>
      </c>
      <c r="O611" t="s">
        <v>995</v>
      </c>
      <c r="P611" t="s">
        <v>995</v>
      </c>
      <c r="Q611" t="s">
        <v>995</v>
      </c>
      <c r="R611" t="s">
        <v>995</v>
      </c>
      <c r="S611" t="s">
        <v>995</v>
      </c>
      <c r="T611" t="s">
        <v>995</v>
      </c>
      <c r="U611" t="s">
        <v>995</v>
      </c>
      <c r="V611" t="s">
        <v>995</v>
      </c>
      <c r="W611" t="s">
        <v>995</v>
      </c>
      <c r="X611" t="s">
        <v>995</v>
      </c>
      <c r="Y611" t="s">
        <v>995</v>
      </c>
      <c r="Z611" t="s">
        <v>995</v>
      </c>
      <c r="AA611" t="s">
        <v>995</v>
      </c>
      <c r="AB611" t="s">
        <v>995</v>
      </c>
      <c r="AC611" t="s">
        <v>995</v>
      </c>
      <c r="AD611" t="s">
        <v>995</v>
      </c>
      <c r="AE611" t="s">
        <v>995</v>
      </c>
      <c r="AF611" t="s">
        <v>995</v>
      </c>
      <c r="AG611" t="s">
        <v>995</v>
      </c>
      <c r="AH611" t="s">
        <v>995</v>
      </c>
      <c r="AI611" t="s">
        <v>995</v>
      </c>
      <c r="AJ611" t="s">
        <v>995</v>
      </c>
      <c r="AK611" t="s">
        <v>995</v>
      </c>
      <c r="AL611" t="s">
        <v>995</v>
      </c>
      <c r="AM611" t="s">
        <v>995</v>
      </c>
      <c r="AN611" t="s">
        <v>995</v>
      </c>
      <c r="AO611" t="s">
        <v>995</v>
      </c>
      <c r="AP611" t="s">
        <v>995</v>
      </c>
      <c r="AQ611" s="286" t="s">
        <v>855</v>
      </c>
      <c r="AR611" s="306"/>
      <c r="AS611" s="235"/>
      <c r="AU611"/>
    </row>
    <row r="612" spans="1:47" x14ac:dyDescent="0.3">
      <c r="A612" s="285">
        <v>114336</v>
      </c>
      <c r="B612" s="286" t="s">
        <v>61</v>
      </c>
      <c r="C612" t="s">
        <v>995</v>
      </c>
      <c r="D612" t="s">
        <v>995</v>
      </c>
      <c r="E612" t="s">
        <v>995</v>
      </c>
      <c r="F612" t="s">
        <v>995</v>
      </c>
      <c r="G612" t="s">
        <v>995</v>
      </c>
      <c r="H612" t="s">
        <v>995</v>
      </c>
      <c r="I612" t="s">
        <v>995</v>
      </c>
      <c r="J612" t="s">
        <v>995</v>
      </c>
      <c r="K612" t="s">
        <v>995</v>
      </c>
      <c r="L612" t="s">
        <v>995</v>
      </c>
      <c r="M612" t="s">
        <v>995</v>
      </c>
      <c r="N612" t="s">
        <v>995</v>
      </c>
      <c r="O612" t="s">
        <v>995</v>
      </c>
      <c r="P612" t="s">
        <v>995</v>
      </c>
      <c r="Q612" t="s">
        <v>995</v>
      </c>
      <c r="R612" t="s">
        <v>995</v>
      </c>
      <c r="S612" t="s">
        <v>995</v>
      </c>
      <c r="T612" t="s">
        <v>995</v>
      </c>
      <c r="U612" t="s">
        <v>995</v>
      </c>
      <c r="V612" t="s">
        <v>995</v>
      </c>
      <c r="W612" t="s">
        <v>995</v>
      </c>
      <c r="X612" t="s">
        <v>995</v>
      </c>
      <c r="Y612" t="s">
        <v>995</v>
      </c>
      <c r="Z612" t="s">
        <v>995</v>
      </c>
      <c r="AA612" t="s">
        <v>995</v>
      </c>
      <c r="AB612" t="s">
        <v>995</v>
      </c>
      <c r="AC612" t="s">
        <v>995</v>
      </c>
      <c r="AD612" t="s">
        <v>995</v>
      </c>
      <c r="AE612" t="s">
        <v>995</v>
      </c>
      <c r="AF612" t="s">
        <v>995</v>
      </c>
      <c r="AG612" t="s">
        <v>995</v>
      </c>
      <c r="AH612" t="s">
        <v>995</v>
      </c>
      <c r="AI612" t="s">
        <v>995</v>
      </c>
      <c r="AJ612" t="s">
        <v>995</v>
      </c>
      <c r="AK612" t="s">
        <v>995</v>
      </c>
      <c r="AL612" t="s">
        <v>995</v>
      </c>
      <c r="AM612" t="s">
        <v>995</v>
      </c>
      <c r="AN612" t="s">
        <v>995</v>
      </c>
      <c r="AO612" t="s">
        <v>995</v>
      </c>
      <c r="AP612" t="s">
        <v>995</v>
      </c>
      <c r="AQ612" s="286" t="s">
        <v>855</v>
      </c>
      <c r="AR612" s="306"/>
      <c r="AS612" s="235"/>
      <c r="AU612"/>
    </row>
    <row r="613" spans="1:47" x14ac:dyDescent="0.3">
      <c r="A613" s="285">
        <v>114343</v>
      </c>
      <c r="B613" s="286" t="s">
        <v>538</v>
      </c>
      <c r="C613" t="s">
        <v>995</v>
      </c>
      <c r="D613" t="s">
        <v>995</v>
      </c>
      <c r="E613" t="s">
        <v>995</v>
      </c>
      <c r="F613" t="s">
        <v>995</v>
      </c>
      <c r="G613" t="s">
        <v>995</v>
      </c>
      <c r="H613" t="s">
        <v>995</v>
      </c>
      <c r="I613" t="s">
        <v>995</v>
      </c>
      <c r="J613" t="s">
        <v>995</v>
      </c>
      <c r="K613" t="s">
        <v>995</v>
      </c>
      <c r="L613" t="s">
        <v>995</v>
      </c>
      <c r="M613" t="s">
        <v>995</v>
      </c>
      <c r="N613" t="s">
        <v>995</v>
      </c>
      <c r="O613" t="s">
        <v>995</v>
      </c>
      <c r="P613" t="s">
        <v>995</v>
      </c>
      <c r="Q613" t="s">
        <v>995</v>
      </c>
      <c r="R613" t="s">
        <v>995</v>
      </c>
      <c r="S613" t="s">
        <v>995</v>
      </c>
      <c r="T613" t="s">
        <v>995</v>
      </c>
      <c r="U613" t="s">
        <v>995</v>
      </c>
      <c r="V613" t="s">
        <v>995</v>
      </c>
      <c r="W613" t="s">
        <v>995</v>
      </c>
      <c r="X613" t="s">
        <v>995</v>
      </c>
      <c r="Y613" t="s">
        <v>995</v>
      </c>
      <c r="Z613" t="s">
        <v>995</v>
      </c>
      <c r="AA613" t="s">
        <v>995</v>
      </c>
      <c r="AB613" t="s">
        <v>995</v>
      </c>
      <c r="AC613" t="s">
        <v>995</v>
      </c>
      <c r="AD613" t="s">
        <v>995</v>
      </c>
      <c r="AE613" t="s">
        <v>995</v>
      </c>
      <c r="AF613" t="s">
        <v>995</v>
      </c>
      <c r="AG613" t="s">
        <v>995</v>
      </c>
      <c r="AH613" t="s">
        <v>995</v>
      </c>
      <c r="AI613" t="s">
        <v>995</v>
      </c>
      <c r="AJ613" t="s">
        <v>995</v>
      </c>
      <c r="AK613" t="s">
        <v>995</v>
      </c>
      <c r="AL613" t="s">
        <v>995</v>
      </c>
      <c r="AM613" t="s">
        <v>995</v>
      </c>
      <c r="AN613" t="s">
        <v>995</v>
      </c>
      <c r="AO613" t="s">
        <v>995</v>
      </c>
      <c r="AP613" t="s">
        <v>995</v>
      </c>
      <c r="AQ613" s="286" t="s">
        <v>855</v>
      </c>
      <c r="AR613" s="306"/>
      <c r="AS613" s="235"/>
      <c r="AU613"/>
    </row>
    <row r="614" spans="1:47" ht="21.6" x14ac:dyDescent="0.3">
      <c r="A614" s="285">
        <v>114345</v>
      </c>
      <c r="B614" s="286" t="s">
        <v>538</v>
      </c>
      <c r="C614" t="s">
        <v>995</v>
      </c>
      <c r="D614" t="s">
        <v>995</v>
      </c>
      <c r="E614" t="s">
        <v>995</v>
      </c>
      <c r="F614" t="s">
        <v>995</v>
      </c>
      <c r="G614" t="s">
        <v>995</v>
      </c>
      <c r="H614" t="s">
        <v>995</v>
      </c>
      <c r="I614" t="s">
        <v>995</v>
      </c>
      <c r="J614" t="s">
        <v>995</v>
      </c>
      <c r="K614" t="s">
        <v>995</v>
      </c>
      <c r="L614" t="s">
        <v>995</v>
      </c>
      <c r="M614" t="s">
        <v>995</v>
      </c>
      <c r="N614" t="s">
        <v>995</v>
      </c>
      <c r="O614" t="s">
        <v>995</v>
      </c>
      <c r="P614" t="s">
        <v>995</v>
      </c>
      <c r="Q614" t="s">
        <v>995</v>
      </c>
      <c r="R614" t="s">
        <v>7215</v>
      </c>
      <c r="S614" t="s">
        <v>7215</v>
      </c>
      <c r="T614" t="s">
        <v>225</v>
      </c>
      <c r="U614" t="s">
        <v>225</v>
      </c>
      <c r="V614" t="s">
        <v>995</v>
      </c>
      <c r="W614" t="s">
        <v>995</v>
      </c>
      <c r="X614" t="s">
        <v>995</v>
      </c>
      <c r="Y614" t="s">
        <v>995</v>
      </c>
      <c r="Z614" t="s">
        <v>995</v>
      </c>
      <c r="AA614" t="s">
        <v>995</v>
      </c>
      <c r="AB614" t="s">
        <v>995</v>
      </c>
      <c r="AC614" t="s">
        <v>226</v>
      </c>
      <c r="AD614" t="s">
        <v>995</v>
      </c>
      <c r="AE614" t="s">
        <v>226</v>
      </c>
      <c r="AF614" t="s">
        <v>226</v>
      </c>
      <c r="AG614" t="s">
        <v>995</v>
      </c>
      <c r="AH614" t="s">
        <v>995</v>
      </c>
      <c r="AI614" t="s">
        <v>995</v>
      </c>
      <c r="AJ614" t="s">
        <v>995</v>
      </c>
      <c r="AK614" t="s">
        <v>995</v>
      </c>
      <c r="AL614" t="s">
        <v>394</v>
      </c>
      <c r="AM614" t="s">
        <v>394</v>
      </c>
      <c r="AN614" t="s">
        <v>394</v>
      </c>
      <c r="AO614" t="s">
        <v>394</v>
      </c>
      <c r="AP614" t="s">
        <v>394</v>
      </c>
      <c r="AQ614" s="286" t="s">
        <v>394</v>
      </c>
      <c r="AR614" s="295"/>
      <c r="AS614" s="235"/>
    </row>
    <row r="615" spans="1:47" ht="21.6" x14ac:dyDescent="0.3">
      <c r="A615" s="285">
        <v>114355</v>
      </c>
      <c r="B615" s="286" t="s">
        <v>61</v>
      </c>
      <c r="C615" t="s">
        <v>995</v>
      </c>
      <c r="D615" t="s">
        <v>995</v>
      </c>
      <c r="E615" t="s">
        <v>995</v>
      </c>
      <c r="F615" t="s">
        <v>995</v>
      </c>
      <c r="G615" t="s">
        <v>995</v>
      </c>
      <c r="H615" t="s">
        <v>995</v>
      </c>
      <c r="I615" t="s">
        <v>995</v>
      </c>
      <c r="J615" t="s">
        <v>995</v>
      </c>
      <c r="K615" t="s">
        <v>995</v>
      </c>
      <c r="L615" t="s">
        <v>995</v>
      </c>
      <c r="M615" t="s">
        <v>995</v>
      </c>
      <c r="N615" t="s">
        <v>995</v>
      </c>
      <c r="O615" t="s">
        <v>995</v>
      </c>
      <c r="P615" t="s">
        <v>995</v>
      </c>
      <c r="Q615" t="s">
        <v>995</v>
      </c>
      <c r="R615" t="s">
        <v>995</v>
      </c>
      <c r="S615" t="s">
        <v>995</v>
      </c>
      <c r="T615" t="s">
        <v>995</v>
      </c>
      <c r="U615" t="s">
        <v>995</v>
      </c>
      <c r="V615" t="s">
        <v>995</v>
      </c>
      <c r="W615" t="s">
        <v>995</v>
      </c>
      <c r="X615" t="s">
        <v>995</v>
      </c>
      <c r="Y615" t="s">
        <v>995</v>
      </c>
      <c r="Z615" t="s">
        <v>995</v>
      </c>
      <c r="AA615" t="s">
        <v>995</v>
      </c>
      <c r="AB615" t="s">
        <v>995</v>
      </c>
      <c r="AC615" t="s">
        <v>995</v>
      </c>
      <c r="AD615" t="s">
        <v>995</v>
      </c>
      <c r="AE615" t="s">
        <v>995</v>
      </c>
      <c r="AF615" t="s">
        <v>995</v>
      </c>
      <c r="AG615" t="s">
        <v>995</v>
      </c>
      <c r="AH615" t="s">
        <v>995</v>
      </c>
      <c r="AI615" t="s">
        <v>995</v>
      </c>
      <c r="AJ615" t="s">
        <v>995</v>
      </c>
      <c r="AK615" t="s">
        <v>995</v>
      </c>
      <c r="AL615" t="s">
        <v>995</v>
      </c>
      <c r="AM615" t="s">
        <v>995</v>
      </c>
      <c r="AN615" t="s">
        <v>995</v>
      </c>
      <c r="AO615" t="s">
        <v>995</v>
      </c>
      <c r="AP615" t="s">
        <v>995</v>
      </c>
      <c r="AQ615" s="286" t="s">
        <v>855</v>
      </c>
      <c r="AR615" s="295"/>
      <c r="AS615" s="235"/>
    </row>
    <row r="616" spans="1:47" x14ac:dyDescent="0.3">
      <c r="A616" s="285">
        <v>114357</v>
      </c>
      <c r="B616" s="286" t="s">
        <v>61</v>
      </c>
      <c r="C616" t="s">
        <v>995</v>
      </c>
      <c r="D616" t="s">
        <v>995</v>
      </c>
      <c r="E616" t="s">
        <v>995</v>
      </c>
      <c r="F616" t="s">
        <v>995</v>
      </c>
      <c r="G616" t="s">
        <v>995</v>
      </c>
      <c r="H616" t="s">
        <v>995</v>
      </c>
      <c r="I616" t="s">
        <v>995</v>
      </c>
      <c r="J616" t="s">
        <v>995</v>
      </c>
      <c r="K616" t="s">
        <v>995</v>
      </c>
      <c r="L616" t="s">
        <v>995</v>
      </c>
      <c r="M616" t="s">
        <v>995</v>
      </c>
      <c r="N616" t="s">
        <v>995</v>
      </c>
      <c r="O616" t="s">
        <v>995</v>
      </c>
      <c r="P616" t="s">
        <v>995</v>
      </c>
      <c r="Q616" t="s">
        <v>995</v>
      </c>
      <c r="R616" t="s">
        <v>995</v>
      </c>
      <c r="S616" t="s">
        <v>995</v>
      </c>
      <c r="T616" t="s">
        <v>995</v>
      </c>
      <c r="U616" t="s">
        <v>995</v>
      </c>
      <c r="V616" t="s">
        <v>995</v>
      </c>
      <c r="W616" t="s">
        <v>995</v>
      </c>
      <c r="X616" t="s">
        <v>995</v>
      </c>
      <c r="Y616" t="s">
        <v>995</v>
      </c>
      <c r="Z616" t="s">
        <v>995</v>
      </c>
      <c r="AA616" t="s">
        <v>995</v>
      </c>
      <c r="AB616" t="s">
        <v>995</v>
      </c>
      <c r="AC616" t="s">
        <v>995</v>
      </c>
      <c r="AD616" t="s">
        <v>995</v>
      </c>
      <c r="AE616" t="s">
        <v>995</v>
      </c>
      <c r="AF616" t="s">
        <v>995</v>
      </c>
      <c r="AG616" t="s">
        <v>995</v>
      </c>
      <c r="AH616" t="s">
        <v>995</v>
      </c>
      <c r="AI616" t="s">
        <v>995</v>
      </c>
      <c r="AJ616" t="s">
        <v>995</v>
      </c>
      <c r="AK616" t="s">
        <v>995</v>
      </c>
      <c r="AL616" t="s">
        <v>995</v>
      </c>
      <c r="AM616" t="s">
        <v>995</v>
      </c>
      <c r="AN616" t="s">
        <v>995</v>
      </c>
      <c r="AO616" t="s">
        <v>995</v>
      </c>
      <c r="AP616" t="s">
        <v>995</v>
      </c>
      <c r="AQ616" s="286" t="s">
        <v>855</v>
      </c>
      <c r="AR616" s="306"/>
      <c r="AS616" s="235"/>
      <c r="AU616"/>
    </row>
    <row r="617" spans="1:47" x14ac:dyDescent="0.3">
      <c r="A617" s="285">
        <v>114402</v>
      </c>
      <c r="B617" s="286" t="s">
        <v>538</v>
      </c>
      <c r="C617" t="s">
        <v>995</v>
      </c>
      <c r="D617" t="s">
        <v>995</v>
      </c>
      <c r="E617" t="s">
        <v>995</v>
      </c>
      <c r="F617" t="s">
        <v>995</v>
      </c>
      <c r="G617" t="s">
        <v>995</v>
      </c>
      <c r="H617" t="s">
        <v>995</v>
      </c>
      <c r="I617" t="s">
        <v>995</v>
      </c>
      <c r="J617" t="s">
        <v>995</v>
      </c>
      <c r="K617" t="s">
        <v>995</v>
      </c>
      <c r="L617" t="s">
        <v>995</v>
      </c>
      <c r="M617" t="s">
        <v>995</v>
      </c>
      <c r="N617" t="s">
        <v>995</v>
      </c>
      <c r="O617" t="s">
        <v>995</v>
      </c>
      <c r="P617" t="s">
        <v>995</v>
      </c>
      <c r="Q617" t="s">
        <v>995</v>
      </c>
      <c r="R617" t="s">
        <v>995</v>
      </c>
      <c r="S617" t="s">
        <v>995</v>
      </c>
      <c r="T617" t="s">
        <v>995</v>
      </c>
      <c r="U617" t="s">
        <v>995</v>
      </c>
      <c r="V617" t="s">
        <v>995</v>
      </c>
      <c r="W617" t="s">
        <v>995</v>
      </c>
      <c r="X617" t="s">
        <v>995</v>
      </c>
      <c r="Y617" t="s">
        <v>995</v>
      </c>
      <c r="Z617" t="s">
        <v>995</v>
      </c>
      <c r="AA617" t="s">
        <v>995</v>
      </c>
      <c r="AB617" t="s">
        <v>995</v>
      </c>
      <c r="AC617" t="s">
        <v>995</v>
      </c>
      <c r="AD617" t="s">
        <v>995</v>
      </c>
      <c r="AE617" t="s">
        <v>995</v>
      </c>
      <c r="AF617" t="s">
        <v>995</v>
      </c>
      <c r="AG617" t="s">
        <v>995</v>
      </c>
      <c r="AH617" t="s">
        <v>995</v>
      </c>
      <c r="AI617" t="s">
        <v>995</v>
      </c>
      <c r="AJ617" t="s">
        <v>995</v>
      </c>
      <c r="AK617" t="s">
        <v>995</v>
      </c>
      <c r="AL617" t="s">
        <v>995</v>
      </c>
      <c r="AM617" t="s">
        <v>995</v>
      </c>
      <c r="AN617" t="s">
        <v>995</v>
      </c>
      <c r="AO617" t="s">
        <v>995</v>
      </c>
      <c r="AP617" t="s">
        <v>995</v>
      </c>
      <c r="AQ617" s="286" t="s">
        <v>855</v>
      </c>
      <c r="AR617" s="306"/>
      <c r="AS617" s="235"/>
      <c r="AU617"/>
    </row>
    <row r="618" spans="1:47" x14ac:dyDescent="0.3">
      <c r="A618" s="285">
        <v>114422</v>
      </c>
      <c r="B618" s="286" t="s">
        <v>61</v>
      </c>
      <c r="C618" t="s">
        <v>995</v>
      </c>
      <c r="D618" t="s">
        <v>995</v>
      </c>
      <c r="E618" t="s">
        <v>995</v>
      </c>
      <c r="F618" t="s">
        <v>995</v>
      </c>
      <c r="G618" t="s">
        <v>995</v>
      </c>
      <c r="H618" t="s">
        <v>995</v>
      </c>
      <c r="I618" t="s">
        <v>995</v>
      </c>
      <c r="J618" t="s">
        <v>995</v>
      </c>
      <c r="K618" t="s">
        <v>995</v>
      </c>
      <c r="L618" t="s">
        <v>995</v>
      </c>
      <c r="M618" t="s">
        <v>995</v>
      </c>
      <c r="N618" t="s">
        <v>995</v>
      </c>
      <c r="O618" t="s">
        <v>995</v>
      </c>
      <c r="P618" t="s">
        <v>995</v>
      </c>
      <c r="Q618" t="s">
        <v>995</v>
      </c>
      <c r="R618" t="s">
        <v>995</v>
      </c>
      <c r="S618" t="s">
        <v>995</v>
      </c>
      <c r="T618" t="s">
        <v>995</v>
      </c>
      <c r="U618" t="s">
        <v>995</v>
      </c>
      <c r="V618" t="s">
        <v>995</v>
      </c>
      <c r="W618" t="s">
        <v>995</v>
      </c>
      <c r="X618" t="s">
        <v>995</v>
      </c>
      <c r="Y618" t="s">
        <v>995</v>
      </c>
      <c r="Z618" t="s">
        <v>995</v>
      </c>
      <c r="AA618" t="s">
        <v>995</v>
      </c>
      <c r="AB618" t="s">
        <v>995</v>
      </c>
      <c r="AC618" t="s">
        <v>995</v>
      </c>
      <c r="AD618" t="s">
        <v>995</v>
      </c>
      <c r="AE618" t="s">
        <v>995</v>
      </c>
      <c r="AF618" t="s">
        <v>995</v>
      </c>
      <c r="AG618" t="s">
        <v>995</v>
      </c>
      <c r="AH618" t="s">
        <v>995</v>
      </c>
      <c r="AI618" t="s">
        <v>995</v>
      </c>
      <c r="AJ618" t="s">
        <v>995</v>
      </c>
      <c r="AK618" t="s">
        <v>995</v>
      </c>
      <c r="AL618" t="s">
        <v>995</v>
      </c>
      <c r="AM618" t="s">
        <v>995</v>
      </c>
      <c r="AN618" t="s">
        <v>995</v>
      </c>
      <c r="AO618" t="s">
        <v>995</v>
      </c>
      <c r="AP618" t="s">
        <v>995</v>
      </c>
      <c r="AQ618" s="286" t="s">
        <v>855</v>
      </c>
      <c r="AR618" s="306"/>
      <c r="AS618" s="235"/>
      <c r="AU618"/>
    </row>
    <row r="619" spans="1:47" x14ac:dyDescent="0.3">
      <c r="A619" s="285">
        <v>114430</v>
      </c>
      <c r="B619" s="286" t="s">
        <v>538</v>
      </c>
      <c r="C619" t="s">
        <v>995</v>
      </c>
      <c r="D619" t="s">
        <v>995</v>
      </c>
      <c r="E619" t="s">
        <v>995</v>
      </c>
      <c r="F619" t="s">
        <v>995</v>
      </c>
      <c r="G619" t="s">
        <v>995</v>
      </c>
      <c r="H619" t="s">
        <v>995</v>
      </c>
      <c r="I619" t="s">
        <v>995</v>
      </c>
      <c r="J619" t="s">
        <v>995</v>
      </c>
      <c r="K619" t="s">
        <v>995</v>
      </c>
      <c r="L619" t="s">
        <v>995</v>
      </c>
      <c r="M619" t="s">
        <v>995</v>
      </c>
      <c r="N619" t="s">
        <v>995</v>
      </c>
      <c r="O619" t="s">
        <v>995</v>
      </c>
      <c r="P619" t="s">
        <v>995</v>
      </c>
      <c r="Q619" t="s">
        <v>995</v>
      </c>
      <c r="R619" t="s">
        <v>995</v>
      </c>
      <c r="S619" t="s">
        <v>995</v>
      </c>
      <c r="T619" t="s">
        <v>995</v>
      </c>
      <c r="U619" t="s">
        <v>995</v>
      </c>
      <c r="V619" t="s">
        <v>995</v>
      </c>
      <c r="W619" t="s">
        <v>995</v>
      </c>
      <c r="X619" t="s">
        <v>995</v>
      </c>
      <c r="Y619" t="s">
        <v>995</v>
      </c>
      <c r="Z619" t="s">
        <v>995</v>
      </c>
      <c r="AA619" t="s">
        <v>995</v>
      </c>
      <c r="AB619" t="s">
        <v>995</v>
      </c>
      <c r="AC619" t="s">
        <v>995</v>
      </c>
      <c r="AD619" t="s">
        <v>995</v>
      </c>
      <c r="AE619" t="s">
        <v>995</v>
      </c>
      <c r="AF619" t="s">
        <v>995</v>
      </c>
      <c r="AG619" t="s">
        <v>995</v>
      </c>
      <c r="AH619" t="s">
        <v>995</v>
      </c>
      <c r="AI619" t="s">
        <v>995</v>
      </c>
      <c r="AJ619" t="s">
        <v>995</v>
      </c>
      <c r="AK619" t="s">
        <v>995</v>
      </c>
      <c r="AL619" t="s">
        <v>995</v>
      </c>
      <c r="AM619" t="s">
        <v>995</v>
      </c>
      <c r="AN619" t="s">
        <v>995</v>
      </c>
      <c r="AO619" t="s">
        <v>995</v>
      </c>
      <c r="AP619" t="s">
        <v>995</v>
      </c>
      <c r="AQ619" s="286" t="s">
        <v>855</v>
      </c>
      <c r="AR619" s="306"/>
      <c r="AS619" s="235"/>
      <c r="AU619"/>
    </row>
    <row r="620" spans="1:47" x14ac:dyDescent="0.3">
      <c r="A620" s="285">
        <v>114434</v>
      </c>
      <c r="B620" s="286" t="s">
        <v>61</v>
      </c>
      <c r="AQ620" s="286" t="s">
        <v>394</v>
      </c>
      <c r="AR620" s="306"/>
      <c r="AS620" s="235"/>
      <c r="AU620"/>
    </row>
    <row r="621" spans="1:47" x14ac:dyDescent="0.3">
      <c r="A621" s="285">
        <v>114438</v>
      </c>
      <c r="B621" s="286" t="s">
        <v>61</v>
      </c>
      <c r="C621" t="s">
        <v>995</v>
      </c>
      <c r="D621" t="s">
        <v>995</v>
      </c>
      <c r="E621" t="s">
        <v>995</v>
      </c>
      <c r="F621" t="s">
        <v>995</v>
      </c>
      <c r="G621" t="s">
        <v>995</v>
      </c>
      <c r="H621" t="s">
        <v>995</v>
      </c>
      <c r="I621" t="s">
        <v>995</v>
      </c>
      <c r="J621" t="s">
        <v>995</v>
      </c>
      <c r="K621" t="s">
        <v>995</v>
      </c>
      <c r="L621" t="s">
        <v>995</v>
      </c>
      <c r="M621" t="s">
        <v>995</v>
      </c>
      <c r="N621" t="s">
        <v>995</v>
      </c>
      <c r="O621" t="s">
        <v>995</v>
      </c>
      <c r="P621" t="s">
        <v>995</v>
      </c>
      <c r="Q621" t="s">
        <v>995</v>
      </c>
      <c r="R621" t="s">
        <v>995</v>
      </c>
      <c r="S621" t="s">
        <v>995</v>
      </c>
      <c r="T621" t="s">
        <v>995</v>
      </c>
      <c r="U621" t="s">
        <v>995</v>
      </c>
      <c r="V621" t="s">
        <v>995</v>
      </c>
      <c r="W621" t="s">
        <v>995</v>
      </c>
      <c r="X621" t="s">
        <v>995</v>
      </c>
      <c r="Y621" t="s">
        <v>995</v>
      </c>
      <c r="Z621" t="s">
        <v>995</v>
      </c>
      <c r="AA621" t="s">
        <v>995</v>
      </c>
      <c r="AB621" t="s">
        <v>995</v>
      </c>
      <c r="AC621" t="s">
        <v>995</v>
      </c>
      <c r="AD621" t="s">
        <v>995</v>
      </c>
      <c r="AE621" t="s">
        <v>995</v>
      </c>
      <c r="AF621" t="s">
        <v>995</v>
      </c>
      <c r="AG621" t="s">
        <v>995</v>
      </c>
      <c r="AH621" t="s">
        <v>995</v>
      </c>
      <c r="AI621" t="s">
        <v>995</v>
      </c>
      <c r="AJ621" t="s">
        <v>995</v>
      </c>
      <c r="AK621" t="s">
        <v>995</v>
      </c>
      <c r="AL621" t="s">
        <v>995</v>
      </c>
      <c r="AM621" t="s">
        <v>995</v>
      </c>
      <c r="AN621" t="s">
        <v>995</v>
      </c>
      <c r="AO621" t="s">
        <v>995</v>
      </c>
      <c r="AP621" t="s">
        <v>995</v>
      </c>
      <c r="AQ621" s="286" t="s">
        <v>855</v>
      </c>
      <c r="AR621" s="306"/>
      <c r="AS621" s="235"/>
      <c r="AU621"/>
    </row>
    <row r="622" spans="1:47" x14ac:dyDescent="0.3">
      <c r="A622" s="285">
        <v>114445</v>
      </c>
      <c r="B622" s="286" t="s">
        <v>538</v>
      </c>
      <c r="C622" t="s">
        <v>995</v>
      </c>
      <c r="D622" t="s">
        <v>995</v>
      </c>
      <c r="E622" t="s">
        <v>995</v>
      </c>
      <c r="F622" t="s">
        <v>995</v>
      </c>
      <c r="G622" t="s">
        <v>995</v>
      </c>
      <c r="H622" t="s">
        <v>995</v>
      </c>
      <c r="I622" t="s">
        <v>995</v>
      </c>
      <c r="J622" t="s">
        <v>995</v>
      </c>
      <c r="K622" t="s">
        <v>995</v>
      </c>
      <c r="L622" t="s">
        <v>995</v>
      </c>
      <c r="M622" t="s">
        <v>995</v>
      </c>
      <c r="N622" t="s">
        <v>995</v>
      </c>
      <c r="O622" t="s">
        <v>995</v>
      </c>
      <c r="P622" t="s">
        <v>995</v>
      </c>
      <c r="Q622" t="s">
        <v>995</v>
      </c>
      <c r="R622" t="s">
        <v>995</v>
      </c>
      <c r="S622" t="s">
        <v>995</v>
      </c>
      <c r="T622" t="s">
        <v>995</v>
      </c>
      <c r="U622" t="s">
        <v>995</v>
      </c>
      <c r="V622" t="s">
        <v>995</v>
      </c>
      <c r="W622" t="s">
        <v>995</v>
      </c>
      <c r="X622" t="s">
        <v>995</v>
      </c>
      <c r="Y622" t="s">
        <v>995</v>
      </c>
      <c r="Z622" t="s">
        <v>995</v>
      </c>
      <c r="AA622" t="s">
        <v>995</v>
      </c>
      <c r="AB622" t="s">
        <v>995</v>
      </c>
      <c r="AC622" t="s">
        <v>995</v>
      </c>
      <c r="AD622" t="s">
        <v>995</v>
      </c>
      <c r="AE622" t="s">
        <v>995</v>
      </c>
      <c r="AF622" t="s">
        <v>995</v>
      </c>
      <c r="AG622" t="s">
        <v>995</v>
      </c>
      <c r="AH622" t="s">
        <v>995</v>
      </c>
      <c r="AI622" t="s">
        <v>995</v>
      </c>
      <c r="AJ622" t="s">
        <v>995</v>
      </c>
      <c r="AK622" t="s">
        <v>995</v>
      </c>
      <c r="AL622" t="s">
        <v>995</v>
      </c>
      <c r="AM622" t="s">
        <v>995</v>
      </c>
      <c r="AN622" t="s">
        <v>995</v>
      </c>
      <c r="AO622" t="s">
        <v>995</v>
      </c>
      <c r="AP622" t="s">
        <v>995</v>
      </c>
      <c r="AQ622" s="286" t="s">
        <v>855</v>
      </c>
      <c r="AR622" s="306"/>
      <c r="AS622" s="235"/>
      <c r="AU622"/>
    </row>
    <row r="623" spans="1:47" x14ac:dyDescent="0.3">
      <c r="A623" s="285">
        <v>114448</v>
      </c>
      <c r="B623" s="286" t="s">
        <v>540</v>
      </c>
      <c r="C623" t="s">
        <v>995</v>
      </c>
      <c r="D623" t="s">
        <v>995</v>
      </c>
      <c r="E623" t="s">
        <v>995</v>
      </c>
      <c r="F623" t="s">
        <v>995</v>
      </c>
      <c r="G623" t="s">
        <v>995</v>
      </c>
      <c r="H623" t="s">
        <v>995</v>
      </c>
      <c r="I623" t="s">
        <v>995</v>
      </c>
      <c r="J623" t="s">
        <v>995</v>
      </c>
      <c r="K623" t="s">
        <v>995</v>
      </c>
      <c r="L623" t="s">
        <v>995</v>
      </c>
      <c r="M623" t="s">
        <v>995</v>
      </c>
      <c r="N623" t="s">
        <v>995</v>
      </c>
      <c r="O623" t="s">
        <v>995</v>
      </c>
      <c r="P623" t="s">
        <v>995</v>
      </c>
      <c r="Q623" t="s">
        <v>995</v>
      </c>
      <c r="R623" t="s">
        <v>995</v>
      </c>
      <c r="S623" t="s">
        <v>995</v>
      </c>
      <c r="T623" t="s">
        <v>995</v>
      </c>
      <c r="U623" t="s">
        <v>995</v>
      </c>
      <c r="V623" t="s">
        <v>995</v>
      </c>
      <c r="W623" t="s">
        <v>995</v>
      </c>
      <c r="X623" t="s">
        <v>995</v>
      </c>
      <c r="Y623" t="s">
        <v>995</v>
      </c>
      <c r="Z623" t="s">
        <v>995</v>
      </c>
      <c r="AA623" t="s">
        <v>995</v>
      </c>
      <c r="AB623" t="s">
        <v>995</v>
      </c>
      <c r="AC623" t="s">
        <v>995</v>
      </c>
      <c r="AD623" t="s">
        <v>995</v>
      </c>
      <c r="AE623" t="s">
        <v>995</v>
      </c>
      <c r="AF623" t="s">
        <v>995</v>
      </c>
      <c r="AG623" t="s">
        <v>995</v>
      </c>
      <c r="AH623" t="s">
        <v>995</v>
      </c>
      <c r="AI623" t="s">
        <v>995</v>
      </c>
      <c r="AJ623" t="s">
        <v>995</v>
      </c>
      <c r="AK623" t="s">
        <v>995</v>
      </c>
      <c r="AL623" t="s">
        <v>995</v>
      </c>
      <c r="AM623" t="s">
        <v>995</v>
      </c>
      <c r="AN623" t="s">
        <v>995</v>
      </c>
      <c r="AO623" t="s">
        <v>995</v>
      </c>
      <c r="AP623" t="s">
        <v>995</v>
      </c>
      <c r="AQ623" s="286" t="s">
        <v>855</v>
      </c>
      <c r="AR623" s="306"/>
      <c r="AS623" s="235"/>
      <c r="AU623"/>
    </row>
    <row r="624" spans="1:47" x14ac:dyDescent="0.3">
      <c r="A624" s="285">
        <v>114468</v>
      </c>
      <c r="B624" s="286" t="s">
        <v>61</v>
      </c>
      <c r="C624" t="s">
        <v>995</v>
      </c>
      <c r="D624" t="s">
        <v>995</v>
      </c>
      <c r="E624" t="s">
        <v>995</v>
      </c>
      <c r="F624" t="s">
        <v>995</v>
      </c>
      <c r="G624" t="s">
        <v>995</v>
      </c>
      <c r="H624" t="s">
        <v>995</v>
      </c>
      <c r="I624" t="s">
        <v>995</v>
      </c>
      <c r="J624" t="s">
        <v>995</v>
      </c>
      <c r="K624" t="s">
        <v>995</v>
      </c>
      <c r="L624" t="s">
        <v>995</v>
      </c>
      <c r="M624" t="s">
        <v>995</v>
      </c>
      <c r="N624" t="s">
        <v>995</v>
      </c>
      <c r="O624" t="s">
        <v>995</v>
      </c>
      <c r="P624" t="s">
        <v>995</v>
      </c>
      <c r="Q624" t="s">
        <v>995</v>
      </c>
      <c r="R624" t="s">
        <v>995</v>
      </c>
      <c r="S624" t="s">
        <v>995</v>
      </c>
      <c r="T624" t="s">
        <v>995</v>
      </c>
      <c r="U624" t="s">
        <v>995</v>
      </c>
      <c r="V624" t="s">
        <v>995</v>
      </c>
      <c r="W624" t="s">
        <v>995</v>
      </c>
      <c r="X624" t="s">
        <v>995</v>
      </c>
      <c r="Y624" t="s">
        <v>995</v>
      </c>
      <c r="Z624" t="s">
        <v>995</v>
      </c>
      <c r="AA624" t="s">
        <v>995</v>
      </c>
      <c r="AB624" t="s">
        <v>995</v>
      </c>
      <c r="AC624" t="s">
        <v>995</v>
      </c>
      <c r="AD624" t="s">
        <v>995</v>
      </c>
      <c r="AE624" t="s">
        <v>995</v>
      </c>
      <c r="AF624" t="s">
        <v>995</v>
      </c>
      <c r="AG624" t="s">
        <v>995</v>
      </c>
      <c r="AH624" t="s">
        <v>995</v>
      </c>
      <c r="AI624" t="s">
        <v>995</v>
      </c>
      <c r="AJ624" t="s">
        <v>995</v>
      </c>
      <c r="AK624" t="s">
        <v>995</v>
      </c>
      <c r="AL624" t="s">
        <v>995</v>
      </c>
      <c r="AM624" t="s">
        <v>995</v>
      </c>
      <c r="AN624" t="s">
        <v>995</v>
      </c>
      <c r="AO624" t="s">
        <v>995</v>
      </c>
      <c r="AP624" t="s">
        <v>995</v>
      </c>
      <c r="AQ624" s="286" t="s">
        <v>855</v>
      </c>
      <c r="AR624" s="306"/>
      <c r="AS624" s="235"/>
      <c r="AU624"/>
    </row>
    <row r="625" spans="1:47" ht="21.6" x14ac:dyDescent="0.3">
      <c r="A625" s="285">
        <v>114484</v>
      </c>
      <c r="B625" s="286" t="s">
        <v>61</v>
      </c>
      <c r="C625" t="s">
        <v>995</v>
      </c>
      <c r="D625" t="s">
        <v>995</v>
      </c>
      <c r="E625" t="s">
        <v>995</v>
      </c>
      <c r="F625" t="s">
        <v>995</v>
      </c>
      <c r="G625" t="s">
        <v>995</v>
      </c>
      <c r="H625" t="s">
        <v>995</v>
      </c>
      <c r="I625" t="s">
        <v>995</v>
      </c>
      <c r="J625" t="s">
        <v>995</v>
      </c>
      <c r="K625" t="s">
        <v>995</v>
      </c>
      <c r="L625" t="s">
        <v>995</v>
      </c>
      <c r="M625" t="s">
        <v>995</v>
      </c>
      <c r="N625" t="s">
        <v>995</v>
      </c>
      <c r="O625" t="s">
        <v>995</v>
      </c>
      <c r="P625" t="s">
        <v>995</v>
      </c>
      <c r="Q625" t="s">
        <v>995</v>
      </c>
      <c r="R625" t="s">
        <v>995</v>
      </c>
      <c r="S625" t="s">
        <v>995</v>
      </c>
      <c r="T625" t="s">
        <v>995</v>
      </c>
      <c r="U625" t="s">
        <v>995</v>
      </c>
      <c r="V625" t="s">
        <v>995</v>
      </c>
      <c r="W625" t="s">
        <v>995</v>
      </c>
      <c r="X625" t="s">
        <v>995</v>
      </c>
      <c r="Y625" t="s">
        <v>995</v>
      </c>
      <c r="Z625" t="s">
        <v>995</v>
      </c>
      <c r="AA625" t="s">
        <v>995</v>
      </c>
      <c r="AB625" t="s">
        <v>995</v>
      </c>
      <c r="AC625" t="s">
        <v>995</v>
      </c>
      <c r="AD625" t="s">
        <v>995</v>
      </c>
      <c r="AE625" t="s">
        <v>995</v>
      </c>
      <c r="AF625" t="s">
        <v>995</v>
      </c>
      <c r="AG625" t="s">
        <v>995</v>
      </c>
      <c r="AH625" t="s">
        <v>995</v>
      </c>
      <c r="AI625" t="s">
        <v>995</v>
      </c>
      <c r="AJ625" t="s">
        <v>995</v>
      </c>
      <c r="AK625" t="s">
        <v>995</v>
      </c>
      <c r="AL625" t="s">
        <v>995</v>
      </c>
      <c r="AM625" t="s">
        <v>995</v>
      </c>
      <c r="AN625" t="s">
        <v>995</v>
      </c>
      <c r="AO625" t="s">
        <v>995</v>
      </c>
      <c r="AP625" t="s">
        <v>995</v>
      </c>
      <c r="AQ625" s="286" t="s">
        <v>855</v>
      </c>
      <c r="AR625" s="295"/>
      <c r="AS625" s="235"/>
    </row>
    <row r="626" spans="1:47" ht="21.6" x14ac:dyDescent="0.3">
      <c r="A626" s="285">
        <v>114485</v>
      </c>
      <c r="B626" s="286" t="s">
        <v>61</v>
      </c>
      <c r="C626" t="s">
        <v>995</v>
      </c>
      <c r="D626" t="s">
        <v>995</v>
      </c>
      <c r="E626" t="s">
        <v>995</v>
      </c>
      <c r="F626" t="s">
        <v>995</v>
      </c>
      <c r="G626" t="s">
        <v>995</v>
      </c>
      <c r="H626" t="s">
        <v>995</v>
      </c>
      <c r="I626" t="s">
        <v>995</v>
      </c>
      <c r="J626" t="s">
        <v>995</v>
      </c>
      <c r="K626" t="s">
        <v>995</v>
      </c>
      <c r="L626" t="s">
        <v>995</v>
      </c>
      <c r="M626" t="s">
        <v>995</v>
      </c>
      <c r="N626" t="s">
        <v>995</v>
      </c>
      <c r="O626" t="s">
        <v>995</v>
      </c>
      <c r="P626" t="s">
        <v>995</v>
      </c>
      <c r="Q626" t="s">
        <v>995</v>
      </c>
      <c r="R626" t="s">
        <v>995</v>
      </c>
      <c r="S626" t="s">
        <v>995</v>
      </c>
      <c r="T626" t="s">
        <v>995</v>
      </c>
      <c r="U626" t="s">
        <v>995</v>
      </c>
      <c r="V626" t="s">
        <v>995</v>
      </c>
      <c r="W626" t="s">
        <v>995</v>
      </c>
      <c r="X626" t="s">
        <v>995</v>
      </c>
      <c r="Y626" t="s">
        <v>995</v>
      </c>
      <c r="Z626" t="s">
        <v>995</v>
      </c>
      <c r="AA626" t="s">
        <v>995</v>
      </c>
      <c r="AB626" t="s">
        <v>995</v>
      </c>
      <c r="AC626" t="s">
        <v>995</v>
      </c>
      <c r="AD626" t="s">
        <v>995</v>
      </c>
      <c r="AE626" t="s">
        <v>995</v>
      </c>
      <c r="AF626" t="s">
        <v>995</v>
      </c>
      <c r="AG626" t="s">
        <v>995</v>
      </c>
      <c r="AH626" t="s">
        <v>995</v>
      </c>
      <c r="AI626" t="s">
        <v>995</v>
      </c>
      <c r="AJ626" t="s">
        <v>995</v>
      </c>
      <c r="AK626" t="s">
        <v>995</v>
      </c>
      <c r="AL626" t="s">
        <v>995</v>
      </c>
      <c r="AM626" t="s">
        <v>995</v>
      </c>
      <c r="AN626" t="s">
        <v>995</v>
      </c>
      <c r="AO626" t="s">
        <v>995</v>
      </c>
      <c r="AP626" t="s">
        <v>995</v>
      </c>
      <c r="AQ626" s="286" t="s">
        <v>855</v>
      </c>
      <c r="AR626" s="295"/>
      <c r="AS626" s="235"/>
    </row>
    <row r="627" spans="1:47" x14ac:dyDescent="0.3">
      <c r="A627" s="285">
        <v>114513</v>
      </c>
      <c r="B627" s="286" t="s">
        <v>61</v>
      </c>
      <c r="C627" t="s">
        <v>995</v>
      </c>
      <c r="D627" t="s">
        <v>995</v>
      </c>
      <c r="E627" t="s">
        <v>995</v>
      </c>
      <c r="F627" t="s">
        <v>995</v>
      </c>
      <c r="G627" t="s">
        <v>995</v>
      </c>
      <c r="H627" t="s">
        <v>995</v>
      </c>
      <c r="I627" t="s">
        <v>995</v>
      </c>
      <c r="J627" t="s">
        <v>995</v>
      </c>
      <c r="K627" t="s">
        <v>995</v>
      </c>
      <c r="L627" t="s">
        <v>995</v>
      </c>
      <c r="M627" t="s">
        <v>995</v>
      </c>
      <c r="N627" t="s">
        <v>995</v>
      </c>
      <c r="O627" t="s">
        <v>995</v>
      </c>
      <c r="P627" t="s">
        <v>995</v>
      </c>
      <c r="Q627" t="s">
        <v>995</v>
      </c>
      <c r="R627" t="s">
        <v>995</v>
      </c>
      <c r="S627" t="s">
        <v>995</v>
      </c>
      <c r="T627" t="s">
        <v>995</v>
      </c>
      <c r="U627" t="s">
        <v>995</v>
      </c>
      <c r="V627" t="s">
        <v>995</v>
      </c>
      <c r="W627" t="s">
        <v>995</v>
      </c>
      <c r="X627" t="s">
        <v>995</v>
      </c>
      <c r="Y627" t="s">
        <v>995</v>
      </c>
      <c r="Z627" t="s">
        <v>995</v>
      </c>
      <c r="AA627" t="s">
        <v>995</v>
      </c>
      <c r="AB627" t="s">
        <v>995</v>
      </c>
      <c r="AC627" t="s">
        <v>995</v>
      </c>
      <c r="AD627" t="s">
        <v>995</v>
      </c>
      <c r="AE627" t="s">
        <v>995</v>
      </c>
      <c r="AF627" t="s">
        <v>995</v>
      </c>
      <c r="AG627" t="s">
        <v>995</v>
      </c>
      <c r="AH627" t="s">
        <v>995</v>
      </c>
      <c r="AI627" t="s">
        <v>995</v>
      </c>
      <c r="AJ627" t="s">
        <v>995</v>
      </c>
      <c r="AK627" t="s">
        <v>995</v>
      </c>
      <c r="AL627" t="s">
        <v>995</v>
      </c>
      <c r="AM627" t="s">
        <v>995</v>
      </c>
      <c r="AN627" t="s">
        <v>995</v>
      </c>
      <c r="AO627" t="s">
        <v>995</v>
      </c>
      <c r="AP627" t="s">
        <v>995</v>
      </c>
      <c r="AQ627" s="286" t="s">
        <v>855</v>
      </c>
      <c r="AR627" s="306"/>
      <c r="AS627" s="235"/>
      <c r="AU627"/>
    </row>
    <row r="628" spans="1:47" x14ac:dyDescent="0.3">
      <c r="A628" s="285">
        <v>114525</v>
      </c>
      <c r="B628" s="286" t="s">
        <v>540</v>
      </c>
      <c r="C628" t="s">
        <v>995</v>
      </c>
      <c r="D628" t="s">
        <v>995</v>
      </c>
      <c r="E628" t="s">
        <v>995</v>
      </c>
      <c r="F628" t="s">
        <v>995</v>
      </c>
      <c r="G628" t="s">
        <v>995</v>
      </c>
      <c r="H628" t="s">
        <v>995</v>
      </c>
      <c r="I628" t="s">
        <v>995</v>
      </c>
      <c r="J628" t="s">
        <v>995</v>
      </c>
      <c r="K628" t="s">
        <v>995</v>
      </c>
      <c r="L628" t="s">
        <v>995</v>
      </c>
      <c r="M628" t="s">
        <v>995</v>
      </c>
      <c r="N628" t="s">
        <v>995</v>
      </c>
      <c r="O628" t="s">
        <v>995</v>
      </c>
      <c r="P628" t="s">
        <v>995</v>
      </c>
      <c r="Q628" t="s">
        <v>995</v>
      </c>
      <c r="R628" t="s">
        <v>995</v>
      </c>
      <c r="S628" t="s">
        <v>995</v>
      </c>
      <c r="T628" t="s">
        <v>995</v>
      </c>
      <c r="U628" t="s">
        <v>995</v>
      </c>
      <c r="V628" t="s">
        <v>995</v>
      </c>
      <c r="W628" t="s">
        <v>995</v>
      </c>
      <c r="X628" t="s">
        <v>995</v>
      </c>
      <c r="Y628" t="s">
        <v>995</v>
      </c>
      <c r="Z628" t="s">
        <v>995</v>
      </c>
      <c r="AA628" t="s">
        <v>995</v>
      </c>
      <c r="AB628" t="s">
        <v>995</v>
      </c>
      <c r="AC628" t="s">
        <v>995</v>
      </c>
      <c r="AD628" t="s">
        <v>995</v>
      </c>
      <c r="AE628" t="s">
        <v>995</v>
      </c>
      <c r="AF628" t="s">
        <v>995</v>
      </c>
      <c r="AG628" t="s">
        <v>995</v>
      </c>
      <c r="AH628" t="s">
        <v>995</v>
      </c>
      <c r="AI628" t="s">
        <v>995</v>
      </c>
      <c r="AJ628" t="s">
        <v>995</v>
      </c>
      <c r="AK628" t="s">
        <v>995</v>
      </c>
      <c r="AL628" t="s">
        <v>995</v>
      </c>
      <c r="AM628" t="s">
        <v>995</v>
      </c>
      <c r="AN628" t="s">
        <v>995</v>
      </c>
      <c r="AO628" t="s">
        <v>995</v>
      </c>
      <c r="AP628" t="s">
        <v>995</v>
      </c>
      <c r="AQ628" s="286" t="s">
        <v>855</v>
      </c>
      <c r="AR628" s="306"/>
      <c r="AS628" s="235"/>
      <c r="AU628"/>
    </row>
    <row r="629" spans="1:47" ht="28.8" x14ac:dyDescent="0.3">
      <c r="A629" s="285">
        <v>114531</v>
      </c>
      <c r="B629" s="286" t="s">
        <v>67</v>
      </c>
      <c r="C629" t="s">
        <v>995</v>
      </c>
      <c r="D629" t="s">
        <v>995</v>
      </c>
      <c r="E629" t="s">
        <v>995</v>
      </c>
      <c r="F629" t="s">
        <v>995</v>
      </c>
      <c r="G629" t="s">
        <v>995</v>
      </c>
      <c r="H629" t="s">
        <v>995</v>
      </c>
      <c r="I629" t="s">
        <v>995</v>
      </c>
      <c r="J629" t="s">
        <v>995</v>
      </c>
      <c r="K629" t="s">
        <v>995</v>
      </c>
      <c r="L629" t="s">
        <v>995</v>
      </c>
      <c r="M629" t="s">
        <v>995</v>
      </c>
      <c r="N629" t="s">
        <v>995</v>
      </c>
      <c r="O629" t="s">
        <v>995</v>
      </c>
      <c r="P629" t="s">
        <v>995</v>
      </c>
      <c r="Q629" t="s">
        <v>995</v>
      </c>
      <c r="R629" t="s">
        <v>995</v>
      </c>
      <c r="S629" t="s">
        <v>995</v>
      </c>
      <c r="T629" t="s">
        <v>995</v>
      </c>
      <c r="U629" t="s">
        <v>995</v>
      </c>
      <c r="V629" t="s">
        <v>995</v>
      </c>
      <c r="W629" t="s">
        <v>995</v>
      </c>
      <c r="X629" t="s">
        <v>995</v>
      </c>
      <c r="Y629" t="s">
        <v>995</v>
      </c>
      <c r="Z629" t="s">
        <v>995</v>
      </c>
      <c r="AA629" t="s">
        <v>995</v>
      </c>
      <c r="AB629" t="s">
        <v>995</v>
      </c>
      <c r="AC629" t="s">
        <v>995</v>
      </c>
      <c r="AD629" t="s">
        <v>995</v>
      </c>
      <c r="AE629" t="s">
        <v>995</v>
      </c>
      <c r="AF629" t="s">
        <v>995</v>
      </c>
      <c r="AG629" t="s">
        <v>995</v>
      </c>
      <c r="AH629" t="s">
        <v>995</v>
      </c>
      <c r="AI629" t="s">
        <v>995</v>
      </c>
      <c r="AJ629" t="s">
        <v>995</v>
      </c>
      <c r="AK629" t="s">
        <v>995</v>
      </c>
      <c r="AL629" t="s">
        <v>995</v>
      </c>
      <c r="AM629" t="s">
        <v>995</v>
      </c>
      <c r="AN629" t="s">
        <v>995</v>
      </c>
      <c r="AO629" t="s">
        <v>995</v>
      </c>
      <c r="AP629" t="s">
        <v>995</v>
      </c>
      <c r="AQ629" s="286" t="s">
        <v>855</v>
      </c>
      <c r="AR629" s="295"/>
      <c r="AS629" s="235"/>
    </row>
    <row r="630" spans="1:47" x14ac:dyDescent="0.3">
      <c r="A630" s="285">
        <v>114556</v>
      </c>
      <c r="B630" s="286" t="s">
        <v>61</v>
      </c>
      <c r="AQ630" s="286" t="s">
        <v>394</v>
      </c>
      <c r="AR630" s="306"/>
      <c r="AS630" s="235"/>
      <c r="AU630"/>
    </row>
    <row r="631" spans="1:47" x14ac:dyDescent="0.3">
      <c r="A631" s="285">
        <v>114580</v>
      </c>
      <c r="B631" s="286" t="s">
        <v>61</v>
      </c>
      <c r="C631" t="s">
        <v>995</v>
      </c>
      <c r="D631" t="s">
        <v>995</v>
      </c>
      <c r="E631" t="s">
        <v>995</v>
      </c>
      <c r="F631" t="s">
        <v>995</v>
      </c>
      <c r="G631" t="s">
        <v>995</v>
      </c>
      <c r="H631" t="s">
        <v>995</v>
      </c>
      <c r="I631" t="s">
        <v>995</v>
      </c>
      <c r="J631" t="s">
        <v>995</v>
      </c>
      <c r="K631" t="s">
        <v>995</v>
      </c>
      <c r="L631" t="s">
        <v>995</v>
      </c>
      <c r="M631" t="s">
        <v>995</v>
      </c>
      <c r="N631" t="s">
        <v>995</v>
      </c>
      <c r="O631" t="s">
        <v>995</v>
      </c>
      <c r="P631" t="s">
        <v>995</v>
      </c>
      <c r="Q631" t="s">
        <v>995</v>
      </c>
      <c r="R631" t="s">
        <v>995</v>
      </c>
      <c r="S631" t="s">
        <v>995</v>
      </c>
      <c r="T631" t="s">
        <v>995</v>
      </c>
      <c r="U631" t="s">
        <v>995</v>
      </c>
      <c r="V631" t="s">
        <v>995</v>
      </c>
      <c r="W631" t="s">
        <v>995</v>
      </c>
      <c r="X631" t="s">
        <v>995</v>
      </c>
      <c r="Y631" t="s">
        <v>995</v>
      </c>
      <c r="Z631" t="s">
        <v>995</v>
      </c>
      <c r="AA631" t="s">
        <v>995</v>
      </c>
      <c r="AB631" t="s">
        <v>995</v>
      </c>
      <c r="AC631" t="s">
        <v>995</v>
      </c>
      <c r="AD631" t="s">
        <v>995</v>
      </c>
      <c r="AE631" t="s">
        <v>995</v>
      </c>
      <c r="AF631" t="s">
        <v>995</v>
      </c>
      <c r="AG631" t="s">
        <v>995</v>
      </c>
      <c r="AH631" t="s">
        <v>995</v>
      </c>
      <c r="AI631" t="s">
        <v>995</v>
      </c>
      <c r="AJ631" t="s">
        <v>995</v>
      </c>
      <c r="AK631" t="s">
        <v>995</v>
      </c>
      <c r="AL631" t="s">
        <v>995</v>
      </c>
      <c r="AM631" t="s">
        <v>995</v>
      </c>
      <c r="AN631" t="s">
        <v>995</v>
      </c>
      <c r="AO631" t="s">
        <v>995</v>
      </c>
      <c r="AP631" t="s">
        <v>995</v>
      </c>
      <c r="AQ631" s="286" t="s">
        <v>855</v>
      </c>
      <c r="AR631" s="306"/>
      <c r="AS631" s="235"/>
      <c r="AU631"/>
    </row>
    <row r="632" spans="1:47" x14ac:dyDescent="0.3">
      <c r="A632" s="285">
        <v>114585</v>
      </c>
      <c r="B632" s="286" t="s">
        <v>61</v>
      </c>
      <c r="C632" t="s">
        <v>995</v>
      </c>
      <c r="D632" t="s">
        <v>995</v>
      </c>
      <c r="E632" t="s">
        <v>995</v>
      </c>
      <c r="F632" t="s">
        <v>995</v>
      </c>
      <c r="G632" t="s">
        <v>995</v>
      </c>
      <c r="H632" t="s">
        <v>995</v>
      </c>
      <c r="I632" t="s">
        <v>995</v>
      </c>
      <c r="J632" t="s">
        <v>995</v>
      </c>
      <c r="K632" t="s">
        <v>995</v>
      </c>
      <c r="L632" t="s">
        <v>995</v>
      </c>
      <c r="M632" t="s">
        <v>995</v>
      </c>
      <c r="N632" t="s">
        <v>995</v>
      </c>
      <c r="O632" t="s">
        <v>995</v>
      </c>
      <c r="P632" t="s">
        <v>995</v>
      </c>
      <c r="Q632" t="s">
        <v>995</v>
      </c>
      <c r="R632" t="s">
        <v>995</v>
      </c>
      <c r="S632" t="s">
        <v>995</v>
      </c>
      <c r="T632" t="s">
        <v>995</v>
      </c>
      <c r="U632" t="s">
        <v>995</v>
      </c>
      <c r="V632" t="s">
        <v>995</v>
      </c>
      <c r="W632" t="s">
        <v>995</v>
      </c>
      <c r="X632" t="s">
        <v>995</v>
      </c>
      <c r="Y632" t="s">
        <v>995</v>
      </c>
      <c r="Z632" t="s">
        <v>995</v>
      </c>
      <c r="AA632" t="s">
        <v>995</v>
      </c>
      <c r="AB632" t="s">
        <v>995</v>
      </c>
      <c r="AC632" t="s">
        <v>995</v>
      </c>
      <c r="AD632" t="s">
        <v>995</v>
      </c>
      <c r="AE632" t="s">
        <v>995</v>
      </c>
      <c r="AF632" t="s">
        <v>995</v>
      </c>
      <c r="AG632" t="s">
        <v>995</v>
      </c>
      <c r="AH632" t="s">
        <v>995</v>
      </c>
      <c r="AI632" t="s">
        <v>995</v>
      </c>
      <c r="AJ632" t="s">
        <v>995</v>
      </c>
      <c r="AK632" t="s">
        <v>995</v>
      </c>
      <c r="AL632" t="s">
        <v>995</v>
      </c>
      <c r="AM632" t="s">
        <v>995</v>
      </c>
      <c r="AN632" t="s">
        <v>995</v>
      </c>
      <c r="AO632" t="s">
        <v>995</v>
      </c>
      <c r="AP632" t="s">
        <v>995</v>
      </c>
      <c r="AQ632" s="286" t="s">
        <v>855</v>
      </c>
      <c r="AR632" s="306"/>
      <c r="AS632" s="235"/>
      <c r="AU632"/>
    </row>
    <row r="633" spans="1:47" x14ac:dyDescent="0.3">
      <c r="A633" s="285">
        <v>114612</v>
      </c>
      <c r="B633" s="286" t="s">
        <v>61</v>
      </c>
      <c r="C633" t="s">
        <v>995</v>
      </c>
      <c r="D633" t="s">
        <v>995</v>
      </c>
      <c r="E633" t="s">
        <v>995</v>
      </c>
      <c r="F633" t="s">
        <v>995</v>
      </c>
      <c r="G633" t="s">
        <v>995</v>
      </c>
      <c r="H633" t="s">
        <v>995</v>
      </c>
      <c r="I633" t="s">
        <v>995</v>
      </c>
      <c r="J633" t="s">
        <v>995</v>
      </c>
      <c r="K633" t="s">
        <v>995</v>
      </c>
      <c r="L633" t="s">
        <v>995</v>
      </c>
      <c r="M633" t="s">
        <v>995</v>
      </c>
      <c r="N633" t="s">
        <v>995</v>
      </c>
      <c r="O633" t="s">
        <v>995</v>
      </c>
      <c r="P633" t="s">
        <v>995</v>
      </c>
      <c r="Q633" t="s">
        <v>995</v>
      </c>
      <c r="R633" t="s">
        <v>995</v>
      </c>
      <c r="S633" t="s">
        <v>995</v>
      </c>
      <c r="T633" t="s">
        <v>995</v>
      </c>
      <c r="U633" t="s">
        <v>995</v>
      </c>
      <c r="V633" t="s">
        <v>995</v>
      </c>
      <c r="W633" t="s">
        <v>995</v>
      </c>
      <c r="X633" t="s">
        <v>995</v>
      </c>
      <c r="Y633" t="s">
        <v>995</v>
      </c>
      <c r="Z633" t="s">
        <v>995</v>
      </c>
      <c r="AA633" t="s">
        <v>995</v>
      </c>
      <c r="AB633" t="s">
        <v>995</v>
      </c>
      <c r="AC633" t="s">
        <v>995</v>
      </c>
      <c r="AD633" t="s">
        <v>995</v>
      </c>
      <c r="AE633" t="s">
        <v>995</v>
      </c>
      <c r="AF633" t="s">
        <v>995</v>
      </c>
      <c r="AG633" t="s">
        <v>995</v>
      </c>
      <c r="AH633" t="s">
        <v>995</v>
      </c>
      <c r="AI633" t="s">
        <v>995</v>
      </c>
      <c r="AJ633" t="s">
        <v>995</v>
      </c>
      <c r="AK633" t="s">
        <v>995</v>
      </c>
      <c r="AL633" t="s">
        <v>995</v>
      </c>
      <c r="AM633" t="s">
        <v>995</v>
      </c>
      <c r="AN633" t="s">
        <v>995</v>
      </c>
      <c r="AO633" t="s">
        <v>995</v>
      </c>
      <c r="AP633" t="s">
        <v>995</v>
      </c>
      <c r="AQ633" s="289"/>
      <c r="AR633" s="302"/>
      <c r="AS633" s="304"/>
      <c r="AU633"/>
    </row>
    <row r="634" spans="1:47" ht="21.6" x14ac:dyDescent="0.65">
      <c r="A634" s="285">
        <v>114614</v>
      </c>
      <c r="B634" s="286" t="s">
        <v>61</v>
      </c>
      <c r="C634" t="s">
        <v>995</v>
      </c>
      <c r="D634" t="s">
        <v>995</v>
      </c>
      <c r="E634" t="s">
        <v>995</v>
      </c>
      <c r="F634" t="s">
        <v>995</v>
      </c>
      <c r="G634" t="s">
        <v>995</v>
      </c>
      <c r="H634" t="s">
        <v>995</v>
      </c>
      <c r="I634" t="s">
        <v>995</v>
      </c>
      <c r="J634" t="s">
        <v>995</v>
      </c>
      <c r="K634" t="s">
        <v>995</v>
      </c>
      <c r="L634" t="s">
        <v>995</v>
      </c>
      <c r="M634" t="s">
        <v>995</v>
      </c>
      <c r="N634" t="s">
        <v>995</v>
      </c>
      <c r="O634" t="s">
        <v>995</v>
      </c>
      <c r="P634" t="s">
        <v>995</v>
      </c>
      <c r="Q634" t="s">
        <v>995</v>
      </c>
      <c r="R634" t="s">
        <v>995</v>
      </c>
      <c r="S634" t="s">
        <v>995</v>
      </c>
      <c r="T634" t="s">
        <v>995</v>
      </c>
      <c r="U634" t="s">
        <v>995</v>
      </c>
      <c r="V634" t="s">
        <v>995</v>
      </c>
      <c r="W634" t="s">
        <v>995</v>
      </c>
      <c r="X634" t="s">
        <v>995</v>
      </c>
      <c r="Y634" t="s">
        <v>995</v>
      </c>
      <c r="Z634" t="s">
        <v>995</v>
      </c>
      <c r="AA634" t="s">
        <v>995</v>
      </c>
      <c r="AB634" t="s">
        <v>995</v>
      </c>
      <c r="AC634" t="s">
        <v>995</v>
      </c>
      <c r="AD634" t="s">
        <v>995</v>
      </c>
      <c r="AE634" t="s">
        <v>995</v>
      </c>
      <c r="AF634" t="s">
        <v>995</v>
      </c>
      <c r="AG634" t="s">
        <v>995</v>
      </c>
      <c r="AH634" t="s">
        <v>995</v>
      </c>
      <c r="AI634" t="s">
        <v>995</v>
      </c>
      <c r="AJ634" t="s">
        <v>995</v>
      </c>
      <c r="AK634" t="s">
        <v>995</v>
      </c>
      <c r="AL634" t="s">
        <v>995</v>
      </c>
      <c r="AM634" t="s">
        <v>995</v>
      </c>
      <c r="AN634" t="s">
        <v>995</v>
      </c>
      <c r="AO634" t="s">
        <v>995</v>
      </c>
      <c r="AP634" t="s">
        <v>995</v>
      </c>
      <c r="AQ634" s="288"/>
      <c r="AR634" s="302"/>
      <c r="AS634" s="304"/>
      <c r="AU634"/>
    </row>
    <row r="635" spans="1:47" x14ac:dyDescent="0.3">
      <c r="A635" s="285">
        <v>114625</v>
      </c>
      <c r="B635" s="286" t="s">
        <v>61</v>
      </c>
      <c r="AQ635" s="286" t="s">
        <v>394</v>
      </c>
      <c r="AR635" s="306"/>
      <c r="AS635" s="235"/>
      <c r="AU635"/>
    </row>
    <row r="636" spans="1:47" ht="21.6" x14ac:dyDescent="0.3">
      <c r="A636" s="285">
        <v>114634</v>
      </c>
      <c r="B636" s="286" t="s">
        <v>538</v>
      </c>
      <c r="C636" t="s">
        <v>995</v>
      </c>
      <c r="D636" t="s">
        <v>995</v>
      </c>
      <c r="E636" t="s">
        <v>995</v>
      </c>
      <c r="F636" t="s">
        <v>995</v>
      </c>
      <c r="G636" t="s">
        <v>995</v>
      </c>
      <c r="H636" t="s">
        <v>995</v>
      </c>
      <c r="I636" t="s">
        <v>995</v>
      </c>
      <c r="J636" t="s">
        <v>995</v>
      </c>
      <c r="K636" t="s">
        <v>995</v>
      </c>
      <c r="L636" t="s">
        <v>995</v>
      </c>
      <c r="M636" t="s">
        <v>995</v>
      </c>
      <c r="N636" t="s">
        <v>995</v>
      </c>
      <c r="O636" t="s">
        <v>995</v>
      </c>
      <c r="P636" t="s">
        <v>995</v>
      </c>
      <c r="Q636" t="s">
        <v>995</v>
      </c>
      <c r="R636" t="s">
        <v>995</v>
      </c>
      <c r="S636" t="s">
        <v>995</v>
      </c>
      <c r="T636" t="s">
        <v>995</v>
      </c>
      <c r="U636" t="s">
        <v>995</v>
      </c>
      <c r="V636" t="s">
        <v>995</v>
      </c>
      <c r="W636" t="s">
        <v>995</v>
      </c>
      <c r="X636" t="s">
        <v>995</v>
      </c>
      <c r="Y636" t="s">
        <v>995</v>
      </c>
      <c r="Z636" t="s">
        <v>995</v>
      </c>
      <c r="AA636" t="s">
        <v>995</v>
      </c>
      <c r="AB636" t="s">
        <v>995</v>
      </c>
      <c r="AC636" t="s">
        <v>995</v>
      </c>
      <c r="AD636" t="s">
        <v>995</v>
      </c>
      <c r="AE636" t="s">
        <v>995</v>
      </c>
      <c r="AF636" t="s">
        <v>995</v>
      </c>
      <c r="AG636" t="s">
        <v>995</v>
      </c>
      <c r="AH636" t="s">
        <v>995</v>
      </c>
      <c r="AI636" t="s">
        <v>995</v>
      </c>
      <c r="AJ636" t="s">
        <v>995</v>
      </c>
      <c r="AK636" t="s">
        <v>995</v>
      </c>
      <c r="AL636" t="s">
        <v>995</v>
      </c>
      <c r="AM636" t="s">
        <v>995</v>
      </c>
      <c r="AN636" t="s">
        <v>995</v>
      </c>
      <c r="AO636" t="s">
        <v>995</v>
      </c>
      <c r="AP636" t="s">
        <v>995</v>
      </c>
      <c r="AQ636" s="286" t="s">
        <v>855</v>
      </c>
      <c r="AR636" s="295"/>
      <c r="AS636" s="235"/>
    </row>
    <row r="637" spans="1:47" x14ac:dyDescent="0.3">
      <c r="A637" s="285">
        <v>114640</v>
      </c>
      <c r="B637" s="286" t="s">
        <v>61</v>
      </c>
      <c r="C637" t="s">
        <v>995</v>
      </c>
      <c r="D637" t="s">
        <v>995</v>
      </c>
      <c r="E637" t="s">
        <v>995</v>
      </c>
      <c r="F637" t="s">
        <v>995</v>
      </c>
      <c r="G637" t="s">
        <v>995</v>
      </c>
      <c r="H637" t="s">
        <v>995</v>
      </c>
      <c r="I637" t="s">
        <v>995</v>
      </c>
      <c r="J637" t="s">
        <v>995</v>
      </c>
      <c r="K637" t="s">
        <v>995</v>
      </c>
      <c r="L637" t="s">
        <v>995</v>
      </c>
      <c r="M637" t="s">
        <v>995</v>
      </c>
      <c r="N637" t="s">
        <v>995</v>
      </c>
      <c r="O637" t="s">
        <v>995</v>
      </c>
      <c r="P637" t="s">
        <v>995</v>
      </c>
      <c r="Q637" t="s">
        <v>995</v>
      </c>
      <c r="R637" t="s">
        <v>995</v>
      </c>
      <c r="S637" t="s">
        <v>995</v>
      </c>
      <c r="T637" t="s">
        <v>995</v>
      </c>
      <c r="U637" t="s">
        <v>995</v>
      </c>
      <c r="V637" t="s">
        <v>995</v>
      </c>
      <c r="W637" t="s">
        <v>995</v>
      </c>
      <c r="X637" t="s">
        <v>995</v>
      </c>
      <c r="Y637" t="s">
        <v>995</v>
      </c>
      <c r="Z637" t="s">
        <v>995</v>
      </c>
      <c r="AA637" t="s">
        <v>995</v>
      </c>
      <c r="AB637" t="s">
        <v>995</v>
      </c>
      <c r="AC637" t="s">
        <v>995</v>
      </c>
      <c r="AD637" t="s">
        <v>995</v>
      </c>
      <c r="AE637" t="s">
        <v>995</v>
      </c>
      <c r="AF637" t="s">
        <v>995</v>
      </c>
      <c r="AG637" t="s">
        <v>995</v>
      </c>
      <c r="AH637" t="s">
        <v>995</v>
      </c>
      <c r="AI637" t="s">
        <v>995</v>
      </c>
      <c r="AJ637" t="s">
        <v>995</v>
      </c>
      <c r="AK637" t="s">
        <v>995</v>
      </c>
      <c r="AL637" t="s">
        <v>995</v>
      </c>
      <c r="AM637" t="s">
        <v>995</v>
      </c>
      <c r="AN637" t="s">
        <v>995</v>
      </c>
      <c r="AO637" t="s">
        <v>995</v>
      </c>
      <c r="AP637" t="s">
        <v>995</v>
      </c>
      <c r="AQ637" s="286" t="s">
        <v>855</v>
      </c>
      <c r="AR637" s="306"/>
      <c r="AS637" s="235"/>
      <c r="AU637"/>
    </row>
    <row r="638" spans="1:47" x14ac:dyDescent="0.3">
      <c r="A638" s="285">
        <v>114662</v>
      </c>
      <c r="B638" s="286" t="s">
        <v>538</v>
      </c>
      <c r="C638" t="s">
        <v>995</v>
      </c>
      <c r="D638" t="s">
        <v>995</v>
      </c>
      <c r="E638" t="s">
        <v>995</v>
      </c>
      <c r="F638" t="s">
        <v>995</v>
      </c>
      <c r="G638" t="s">
        <v>995</v>
      </c>
      <c r="H638" t="s">
        <v>995</v>
      </c>
      <c r="I638" t="s">
        <v>995</v>
      </c>
      <c r="J638" t="s">
        <v>995</v>
      </c>
      <c r="K638" t="s">
        <v>995</v>
      </c>
      <c r="L638" t="s">
        <v>995</v>
      </c>
      <c r="M638" t="s">
        <v>995</v>
      </c>
      <c r="N638" t="s">
        <v>995</v>
      </c>
      <c r="O638" t="s">
        <v>995</v>
      </c>
      <c r="P638" t="s">
        <v>995</v>
      </c>
      <c r="Q638" t="s">
        <v>995</v>
      </c>
      <c r="R638" t="s">
        <v>995</v>
      </c>
      <c r="S638" t="s">
        <v>995</v>
      </c>
      <c r="T638" t="s">
        <v>995</v>
      </c>
      <c r="U638" t="s">
        <v>995</v>
      </c>
      <c r="V638" t="s">
        <v>995</v>
      </c>
      <c r="W638" t="s">
        <v>995</v>
      </c>
      <c r="X638" t="s">
        <v>995</v>
      </c>
      <c r="Y638" t="s">
        <v>995</v>
      </c>
      <c r="Z638" t="s">
        <v>995</v>
      </c>
      <c r="AA638" t="s">
        <v>995</v>
      </c>
      <c r="AB638" t="s">
        <v>995</v>
      </c>
      <c r="AC638" t="s">
        <v>995</v>
      </c>
      <c r="AD638" t="s">
        <v>995</v>
      </c>
      <c r="AE638" t="s">
        <v>995</v>
      </c>
      <c r="AF638" t="s">
        <v>995</v>
      </c>
      <c r="AG638" t="s">
        <v>995</v>
      </c>
      <c r="AH638" t="s">
        <v>995</v>
      </c>
      <c r="AI638" t="s">
        <v>995</v>
      </c>
      <c r="AJ638" t="s">
        <v>995</v>
      </c>
      <c r="AK638" t="s">
        <v>995</v>
      </c>
      <c r="AL638" t="s">
        <v>995</v>
      </c>
      <c r="AM638" t="s">
        <v>995</v>
      </c>
      <c r="AN638" t="s">
        <v>995</v>
      </c>
      <c r="AO638" t="s">
        <v>995</v>
      </c>
      <c r="AP638" t="s">
        <v>995</v>
      </c>
      <c r="AQ638" s="286" t="s">
        <v>855</v>
      </c>
      <c r="AR638" s="306"/>
      <c r="AS638" s="235"/>
      <c r="AU638"/>
    </row>
    <row r="639" spans="1:47" x14ac:dyDescent="0.3">
      <c r="A639" s="285">
        <v>114666</v>
      </c>
      <c r="B639" s="286" t="s">
        <v>540</v>
      </c>
      <c r="C639" t="s">
        <v>995</v>
      </c>
      <c r="D639" t="s">
        <v>995</v>
      </c>
      <c r="E639" t="s">
        <v>995</v>
      </c>
      <c r="F639" t="s">
        <v>995</v>
      </c>
      <c r="G639" t="s">
        <v>995</v>
      </c>
      <c r="H639" t="s">
        <v>995</v>
      </c>
      <c r="I639" t="s">
        <v>995</v>
      </c>
      <c r="J639" t="s">
        <v>995</v>
      </c>
      <c r="K639" t="s">
        <v>995</v>
      </c>
      <c r="L639" t="s">
        <v>995</v>
      </c>
      <c r="M639" t="s">
        <v>995</v>
      </c>
      <c r="N639" t="s">
        <v>995</v>
      </c>
      <c r="O639" t="s">
        <v>995</v>
      </c>
      <c r="P639" t="s">
        <v>995</v>
      </c>
      <c r="Q639" t="s">
        <v>995</v>
      </c>
      <c r="R639" t="s">
        <v>995</v>
      </c>
      <c r="S639" t="s">
        <v>995</v>
      </c>
      <c r="T639" t="s">
        <v>995</v>
      </c>
      <c r="U639" t="s">
        <v>995</v>
      </c>
      <c r="V639" t="s">
        <v>995</v>
      </c>
      <c r="W639" t="s">
        <v>995</v>
      </c>
      <c r="X639" t="s">
        <v>995</v>
      </c>
      <c r="Y639" t="s">
        <v>995</v>
      </c>
      <c r="Z639" t="s">
        <v>995</v>
      </c>
      <c r="AA639" t="s">
        <v>995</v>
      </c>
      <c r="AB639" t="s">
        <v>995</v>
      </c>
      <c r="AC639" t="s">
        <v>995</v>
      </c>
      <c r="AD639" t="s">
        <v>995</v>
      </c>
      <c r="AE639" t="s">
        <v>995</v>
      </c>
      <c r="AF639" t="s">
        <v>995</v>
      </c>
      <c r="AG639" t="s">
        <v>995</v>
      </c>
      <c r="AH639" t="s">
        <v>995</v>
      </c>
      <c r="AI639" t="s">
        <v>995</v>
      </c>
      <c r="AJ639" t="s">
        <v>995</v>
      </c>
      <c r="AK639" t="s">
        <v>995</v>
      </c>
      <c r="AL639" t="s">
        <v>995</v>
      </c>
      <c r="AM639" t="s">
        <v>995</v>
      </c>
      <c r="AN639" t="s">
        <v>995</v>
      </c>
      <c r="AO639" t="s">
        <v>995</v>
      </c>
      <c r="AP639" t="s">
        <v>995</v>
      </c>
      <c r="AQ639" s="286" t="s">
        <v>855</v>
      </c>
      <c r="AR639" s="306"/>
      <c r="AS639" s="235"/>
      <c r="AU639"/>
    </row>
    <row r="640" spans="1:47" x14ac:dyDescent="0.3">
      <c r="A640" s="285">
        <v>114680</v>
      </c>
      <c r="B640" s="286" t="s">
        <v>538</v>
      </c>
      <c r="C640" t="s">
        <v>995</v>
      </c>
      <c r="D640" t="s">
        <v>995</v>
      </c>
      <c r="E640" t="s">
        <v>995</v>
      </c>
      <c r="F640" t="s">
        <v>995</v>
      </c>
      <c r="G640" t="s">
        <v>995</v>
      </c>
      <c r="H640" t="s">
        <v>995</v>
      </c>
      <c r="I640" t="s">
        <v>995</v>
      </c>
      <c r="J640" t="s">
        <v>995</v>
      </c>
      <c r="K640" t="s">
        <v>995</v>
      </c>
      <c r="L640" t="s">
        <v>995</v>
      </c>
      <c r="M640" t="s">
        <v>995</v>
      </c>
      <c r="N640" t="s">
        <v>995</v>
      </c>
      <c r="O640" t="s">
        <v>995</v>
      </c>
      <c r="P640" t="s">
        <v>995</v>
      </c>
      <c r="Q640" t="s">
        <v>995</v>
      </c>
      <c r="R640" t="s">
        <v>995</v>
      </c>
      <c r="S640" t="s">
        <v>995</v>
      </c>
      <c r="T640" t="s">
        <v>995</v>
      </c>
      <c r="U640" t="s">
        <v>995</v>
      </c>
      <c r="V640" t="s">
        <v>995</v>
      </c>
      <c r="W640" t="s">
        <v>995</v>
      </c>
      <c r="X640" t="s">
        <v>995</v>
      </c>
      <c r="Y640" t="s">
        <v>995</v>
      </c>
      <c r="Z640" t="s">
        <v>995</v>
      </c>
      <c r="AA640" t="s">
        <v>995</v>
      </c>
      <c r="AB640" t="s">
        <v>995</v>
      </c>
      <c r="AC640" t="s">
        <v>995</v>
      </c>
      <c r="AD640" t="s">
        <v>995</v>
      </c>
      <c r="AE640" t="s">
        <v>995</v>
      </c>
      <c r="AF640" t="s">
        <v>995</v>
      </c>
      <c r="AG640" t="s">
        <v>995</v>
      </c>
      <c r="AH640" t="s">
        <v>995</v>
      </c>
      <c r="AI640" t="s">
        <v>995</v>
      </c>
      <c r="AJ640" t="s">
        <v>995</v>
      </c>
      <c r="AK640" t="s">
        <v>995</v>
      </c>
      <c r="AL640" t="s">
        <v>995</v>
      </c>
      <c r="AM640" t="s">
        <v>995</v>
      </c>
      <c r="AN640" t="s">
        <v>995</v>
      </c>
      <c r="AO640" t="s">
        <v>995</v>
      </c>
      <c r="AP640" t="s">
        <v>995</v>
      </c>
      <c r="AQ640" s="286" t="s">
        <v>855</v>
      </c>
      <c r="AR640" s="306"/>
      <c r="AS640" s="235"/>
      <c r="AU640"/>
    </row>
    <row r="641" spans="1:47" x14ac:dyDescent="0.3">
      <c r="A641" s="285">
        <v>114750</v>
      </c>
      <c r="B641" s="286" t="s">
        <v>538</v>
      </c>
      <c r="C641" t="s">
        <v>995</v>
      </c>
      <c r="D641" t="s">
        <v>995</v>
      </c>
      <c r="E641" t="s">
        <v>995</v>
      </c>
      <c r="F641" t="s">
        <v>995</v>
      </c>
      <c r="G641" t="s">
        <v>995</v>
      </c>
      <c r="H641" t="s">
        <v>995</v>
      </c>
      <c r="I641" t="s">
        <v>995</v>
      </c>
      <c r="J641" t="s">
        <v>995</v>
      </c>
      <c r="K641" t="s">
        <v>995</v>
      </c>
      <c r="L641" t="s">
        <v>995</v>
      </c>
      <c r="M641" t="s">
        <v>995</v>
      </c>
      <c r="N641" t="s">
        <v>995</v>
      </c>
      <c r="O641" t="s">
        <v>995</v>
      </c>
      <c r="P641" t="s">
        <v>995</v>
      </c>
      <c r="Q641" t="s">
        <v>995</v>
      </c>
      <c r="R641" t="s">
        <v>995</v>
      </c>
      <c r="S641" t="s">
        <v>995</v>
      </c>
      <c r="T641" t="s">
        <v>995</v>
      </c>
      <c r="U641" t="s">
        <v>995</v>
      </c>
      <c r="V641" t="s">
        <v>995</v>
      </c>
      <c r="W641" t="s">
        <v>995</v>
      </c>
      <c r="X641" t="s">
        <v>995</v>
      </c>
      <c r="Y641" t="s">
        <v>995</v>
      </c>
      <c r="Z641" t="s">
        <v>995</v>
      </c>
      <c r="AA641" t="s">
        <v>995</v>
      </c>
      <c r="AB641" t="s">
        <v>995</v>
      </c>
      <c r="AC641" t="s">
        <v>995</v>
      </c>
      <c r="AD641" t="s">
        <v>995</v>
      </c>
      <c r="AE641" t="s">
        <v>995</v>
      </c>
      <c r="AF641" t="s">
        <v>995</v>
      </c>
      <c r="AG641" t="s">
        <v>995</v>
      </c>
      <c r="AH641" t="s">
        <v>995</v>
      </c>
      <c r="AI641" t="s">
        <v>995</v>
      </c>
      <c r="AJ641" t="s">
        <v>995</v>
      </c>
      <c r="AK641" t="s">
        <v>995</v>
      </c>
      <c r="AL641" t="s">
        <v>995</v>
      </c>
      <c r="AM641" t="s">
        <v>995</v>
      </c>
      <c r="AN641" t="s">
        <v>995</v>
      </c>
      <c r="AO641" t="s">
        <v>995</v>
      </c>
      <c r="AP641" t="s">
        <v>995</v>
      </c>
      <c r="AQ641" s="286" t="s">
        <v>855</v>
      </c>
      <c r="AR641" s="306"/>
      <c r="AS641" s="235"/>
      <c r="AU641"/>
    </row>
    <row r="642" spans="1:47" x14ac:dyDescent="0.3">
      <c r="A642" s="285">
        <v>114781</v>
      </c>
      <c r="B642" s="286" t="s">
        <v>538</v>
      </c>
      <c r="C642" t="s">
        <v>995</v>
      </c>
      <c r="D642" t="s">
        <v>995</v>
      </c>
      <c r="E642" t="s">
        <v>995</v>
      </c>
      <c r="F642" t="s">
        <v>995</v>
      </c>
      <c r="G642" t="s">
        <v>995</v>
      </c>
      <c r="H642" t="s">
        <v>995</v>
      </c>
      <c r="I642" t="s">
        <v>995</v>
      </c>
      <c r="J642" t="s">
        <v>995</v>
      </c>
      <c r="K642" t="s">
        <v>995</v>
      </c>
      <c r="L642" t="s">
        <v>995</v>
      </c>
      <c r="M642" t="s">
        <v>995</v>
      </c>
      <c r="N642" t="s">
        <v>995</v>
      </c>
      <c r="O642" t="s">
        <v>995</v>
      </c>
      <c r="P642" t="s">
        <v>995</v>
      </c>
      <c r="Q642" t="s">
        <v>995</v>
      </c>
      <c r="R642" t="s">
        <v>995</v>
      </c>
      <c r="S642" t="s">
        <v>995</v>
      </c>
      <c r="T642" t="s">
        <v>995</v>
      </c>
      <c r="U642" t="s">
        <v>995</v>
      </c>
      <c r="V642" t="s">
        <v>995</v>
      </c>
      <c r="W642" t="s">
        <v>995</v>
      </c>
      <c r="X642" t="s">
        <v>995</v>
      </c>
      <c r="Y642" t="s">
        <v>995</v>
      </c>
      <c r="Z642" t="s">
        <v>995</v>
      </c>
      <c r="AA642" t="s">
        <v>995</v>
      </c>
      <c r="AB642" t="s">
        <v>995</v>
      </c>
      <c r="AC642" t="s">
        <v>995</v>
      </c>
      <c r="AD642" t="s">
        <v>995</v>
      </c>
      <c r="AE642" t="s">
        <v>995</v>
      </c>
      <c r="AF642" t="s">
        <v>995</v>
      </c>
      <c r="AG642" t="s">
        <v>995</v>
      </c>
      <c r="AH642" t="s">
        <v>995</v>
      </c>
      <c r="AI642" t="s">
        <v>995</v>
      </c>
      <c r="AJ642" t="s">
        <v>995</v>
      </c>
      <c r="AK642" t="s">
        <v>995</v>
      </c>
      <c r="AL642" t="s">
        <v>995</v>
      </c>
      <c r="AM642" t="s">
        <v>995</v>
      </c>
      <c r="AN642" t="s">
        <v>995</v>
      </c>
      <c r="AO642" t="s">
        <v>995</v>
      </c>
      <c r="AP642" t="s">
        <v>995</v>
      </c>
      <c r="AQ642" s="286" t="s">
        <v>855</v>
      </c>
      <c r="AR642" s="306"/>
      <c r="AS642" s="235"/>
      <c r="AU642"/>
    </row>
    <row r="643" spans="1:47" ht="21.6" x14ac:dyDescent="0.3">
      <c r="A643" s="285">
        <v>114788</v>
      </c>
      <c r="B643" s="286" t="s">
        <v>61</v>
      </c>
      <c r="C643" t="s">
        <v>995</v>
      </c>
      <c r="D643" t="s">
        <v>995</v>
      </c>
      <c r="E643" t="s">
        <v>995</v>
      </c>
      <c r="F643" t="s">
        <v>995</v>
      </c>
      <c r="G643" t="s">
        <v>995</v>
      </c>
      <c r="H643" t="s">
        <v>995</v>
      </c>
      <c r="I643" t="s">
        <v>995</v>
      </c>
      <c r="J643" t="s">
        <v>995</v>
      </c>
      <c r="K643" t="s">
        <v>995</v>
      </c>
      <c r="L643" t="s">
        <v>995</v>
      </c>
      <c r="M643" t="s">
        <v>995</v>
      </c>
      <c r="N643" t="s">
        <v>995</v>
      </c>
      <c r="O643" t="s">
        <v>995</v>
      </c>
      <c r="P643" t="s">
        <v>995</v>
      </c>
      <c r="Q643" t="s">
        <v>995</v>
      </c>
      <c r="R643" t="s">
        <v>995</v>
      </c>
      <c r="S643" t="s">
        <v>995</v>
      </c>
      <c r="T643" t="s">
        <v>995</v>
      </c>
      <c r="U643" t="s">
        <v>995</v>
      </c>
      <c r="V643" t="s">
        <v>995</v>
      </c>
      <c r="W643" t="s">
        <v>995</v>
      </c>
      <c r="X643" t="s">
        <v>995</v>
      </c>
      <c r="Y643" t="s">
        <v>995</v>
      </c>
      <c r="Z643" t="s">
        <v>995</v>
      </c>
      <c r="AA643" t="s">
        <v>995</v>
      </c>
      <c r="AB643" t="s">
        <v>995</v>
      </c>
      <c r="AC643" t="s">
        <v>995</v>
      </c>
      <c r="AD643" t="s">
        <v>995</v>
      </c>
      <c r="AE643" t="s">
        <v>995</v>
      </c>
      <c r="AF643" t="s">
        <v>995</v>
      </c>
      <c r="AG643" t="s">
        <v>995</v>
      </c>
      <c r="AH643" t="s">
        <v>995</v>
      </c>
      <c r="AI643" t="s">
        <v>995</v>
      </c>
      <c r="AJ643" t="s">
        <v>995</v>
      </c>
      <c r="AK643" t="s">
        <v>995</v>
      </c>
      <c r="AL643" t="s">
        <v>995</v>
      </c>
      <c r="AM643" t="s">
        <v>995</v>
      </c>
      <c r="AN643" t="s">
        <v>995</v>
      </c>
      <c r="AO643" t="s">
        <v>995</v>
      </c>
      <c r="AP643" t="s">
        <v>995</v>
      </c>
      <c r="AQ643" s="286" t="s">
        <v>855</v>
      </c>
      <c r="AR643" s="295"/>
      <c r="AS643" s="235"/>
    </row>
    <row r="644" spans="1:47" x14ac:dyDescent="0.3">
      <c r="A644" s="285">
        <v>114807</v>
      </c>
      <c r="B644" s="286" t="s">
        <v>538</v>
      </c>
      <c r="C644" t="s">
        <v>995</v>
      </c>
      <c r="D644" t="s">
        <v>995</v>
      </c>
      <c r="E644" t="s">
        <v>995</v>
      </c>
      <c r="F644" t="s">
        <v>995</v>
      </c>
      <c r="G644" t="s">
        <v>995</v>
      </c>
      <c r="H644" t="s">
        <v>995</v>
      </c>
      <c r="I644" t="s">
        <v>995</v>
      </c>
      <c r="J644" t="s">
        <v>995</v>
      </c>
      <c r="K644" t="s">
        <v>995</v>
      </c>
      <c r="L644" t="s">
        <v>995</v>
      </c>
      <c r="M644" t="s">
        <v>995</v>
      </c>
      <c r="N644" t="s">
        <v>995</v>
      </c>
      <c r="O644" t="s">
        <v>995</v>
      </c>
      <c r="P644" t="s">
        <v>995</v>
      </c>
      <c r="Q644" t="s">
        <v>995</v>
      </c>
      <c r="R644" t="s">
        <v>995</v>
      </c>
      <c r="S644" t="s">
        <v>995</v>
      </c>
      <c r="T644" t="s">
        <v>995</v>
      </c>
      <c r="U644" t="s">
        <v>995</v>
      </c>
      <c r="V644" t="s">
        <v>995</v>
      </c>
      <c r="W644" t="s">
        <v>995</v>
      </c>
      <c r="X644" t="s">
        <v>995</v>
      </c>
      <c r="Y644" t="s">
        <v>995</v>
      </c>
      <c r="Z644" t="s">
        <v>995</v>
      </c>
      <c r="AA644" t="s">
        <v>995</v>
      </c>
      <c r="AB644" t="s">
        <v>995</v>
      </c>
      <c r="AC644" t="s">
        <v>995</v>
      </c>
      <c r="AD644" t="s">
        <v>995</v>
      </c>
      <c r="AE644" t="s">
        <v>995</v>
      </c>
      <c r="AF644" t="s">
        <v>995</v>
      </c>
      <c r="AG644" t="s">
        <v>995</v>
      </c>
      <c r="AH644" t="s">
        <v>995</v>
      </c>
      <c r="AI644" t="s">
        <v>995</v>
      </c>
      <c r="AJ644" t="s">
        <v>995</v>
      </c>
      <c r="AK644" t="s">
        <v>995</v>
      </c>
      <c r="AL644" t="s">
        <v>995</v>
      </c>
      <c r="AM644" t="s">
        <v>995</v>
      </c>
      <c r="AN644" t="s">
        <v>995</v>
      </c>
      <c r="AO644" t="s">
        <v>995</v>
      </c>
      <c r="AP644" t="s">
        <v>995</v>
      </c>
      <c r="AQ644" s="286" t="s">
        <v>855</v>
      </c>
      <c r="AR644" s="306"/>
      <c r="AS644" s="235"/>
      <c r="AU644"/>
    </row>
    <row r="645" spans="1:47" x14ac:dyDescent="0.3">
      <c r="A645" s="285">
        <v>114813</v>
      </c>
      <c r="B645" s="286" t="s">
        <v>540</v>
      </c>
      <c r="C645" t="s">
        <v>995</v>
      </c>
      <c r="D645" t="s">
        <v>995</v>
      </c>
      <c r="E645" t="s">
        <v>995</v>
      </c>
      <c r="F645" t="s">
        <v>995</v>
      </c>
      <c r="G645" t="s">
        <v>995</v>
      </c>
      <c r="H645" t="s">
        <v>995</v>
      </c>
      <c r="I645" t="s">
        <v>995</v>
      </c>
      <c r="J645" t="s">
        <v>995</v>
      </c>
      <c r="K645" t="s">
        <v>995</v>
      </c>
      <c r="L645" t="s">
        <v>995</v>
      </c>
      <c r="M645" t="s">
        <v>995</v>
      </c>
      <c r="N645" t="s">
        <v>995</v>
      </c>
      <c r="O645" t="s">
        <v>995</v>
      </c>
      <c r="P645" t="s">
        <v>995</v>
      </c>
      <c r="Q645" t="s">
        <v>995</v>
      </c>
      <c r="R645" t="s">
        <v>995</v>
      </c>
      <c r="S645" t="s">
        <v>995</v>
      </c>
      <c r="T645" t="s">
        <v>995</v>
      </c>
      <c r="U645" t="s">
        <v>995</v>
      </c>
      <c r="V645" t="s">
        <v>995</v>
      </c>
      <c r="W645" t="s">
        <v>995</v>
      </c>
      <c r="X645" t="s">
        <v>995</v>
      </c>
      <c r="Y645" t="s">
        <v>995</v>
      </c>
      <c r="Z645" t="s">
        <v>995</v>
      </c>
      <c r="AA645" t="s">
        <v>995</v>
      </c>
      <c r="AB645" t="s">
        <v>995</v>
      </c>
      <c r="AC645" t="s">
        <v>995</v>
      </c>
      <c r="AD645" t="s">
        <v>995</v>
      </c>
      <c r="AE645" t="s">
        <v>995</v>
      </c>
      <c r="AF645" t="s">
        <v>995</v>
      </c>
      <c r="AG645" t="s">
        <v>995</v>
      </c>
      <c r="AH645" t="s">
        <v>995</v>
      </c>
      <c r="AI645" t="s">
        <v>995</v>
      </c>
      <c r="AJ645" t="s">
        <v>995</v>
      </c>
      <c r="AK645" t="s">
        <v>995</v>
      </c>
      <c r="AL645" t="s">
        <v>995</v>
      </c>
      <c r="AM645" t="s">
        <v>995</v>
      </c>
      <c r="AN645" t="s">
        <v>995</v>
      </c>
      <c r="AO645" t="s">
        <v>995</v>
      </c>
      <c r="AP645" t="s">
        <v>995</v>
      </c>
      <c r="AQ645" s="286" t="s">
        <v>855</v>
      </c>
      <c r="AR645" s="306"/>
      <c r="AS645" s="235"/>
      <c r="AU645"/>
    </row>
    <row r="646" spans="1:47" ht="21.6" x14ac:dyDescent="0.3">
      <c r="A646" s="285">
        <v>114823</v>
      </c>
      <c r="B646" s="286" t="s">
        <v>61</v>
      </c>
      <c r="C646" t="s">
        <v>995</v>
      </c>
      <c r="D646" t="s">
        <v>995</v>
      </c>
      <c r="E646" t="s">
        <v>995</v>
      </c>
      <c r="F646" t="s">
        <v>995</v>
      </c>
      <c r="G646" t="s">
        <v>995</v>
      </c>
      <c r="H646" t="s">
        <v>995</v>
      </c>
      <c r="I646" t="s">
        <v>995</v>
      </c>
      <c r="J646" t="s">
        <v>995</v>
      </c>
      <c r="K646" t="s">
        <v>995</v>
      </c>
      <c r="L646" t="s">
        <v>995</v>
      </c>
      <c r="M646" t="s">
        <v>995</v>
      </c>
      <c r="N646" t="s">
        <v>995</v>
      </c>
      <c r="O646" t="s">
        <v>995</v>
      </c>
      <c r="P646" t="s">
        <v>995</v>
      </c>
      <c r="Q646" t="s">
        <v>995</v>
      </c>
      <c r="R646" t="s">
        <v>995</v>
      </c>
      <c r="S646" t="s">
        <v>995</v>
      </c>
      <c r="T646" t="s">
        <v>995</v>
      </c>
      <c r="U646" t="s">
        <v>995</v>
      </c>
      <c r="V646" t="s">
        <v>995</v>
      </c>
      <c r="W646" t="s">
        <v>995</v>
      </c>
      <c r="X646" t="s">
        <v>995</v>
      </c>
      <c r="Y646" t="s">
        <v>995</v>
      </c>
      <c r="Z646" t="s">
        <v>995</v>
      </c>
      <c r="AA646" t="s">
        <v>995</v>
      </c>
      <c r="AB646" t="s">
        <v>995</v>
      </c>
      <c r="AC646" t="s">
        <v>995</v>
      </c>
      <c r="AD646" t="s">
        <v>995</v>
      </c>
      <c r="AE646" t="s">
        <v>995</v>
      </c>
      <c r="AF646" t="s">
        <v>995</v>
      </c>
      <c r="AG646" t="s">
        <v>995</v>
      </c>
      <c r="AH646" t="s">
        <v>995</v>
      </c>
      <c r="AI646" t="s">
        <v>995</v>
      </c>
      <c r="AJ646" t="s">
        <v>995</v>
      </c>
      <c r="AK646" t="s">
        <v>995</v>
      </c>
      <c r="AL646" t="s">
        <v>995</v>
      </c>
      <c r="AM646" t="s">
        <v>995</v>
      </c>
      <c r="AN646" t="s">
        <v>995</v>
      </c>
      <c r="AO646" t="s">
        <v>995</v>
      </c>
      <c r="AP646" t="s">
        <v>995</v>
      </c>
      <c r="AQ646" s="286" t="s">
        <v>855</v>
      </c>
      <c r="AR646" s="295"/>
      <c r="AS646" s="235"/>
    </row>
    <row r="647" spans="1:47" ht="21.6" x14ac:dyDescent="0.3">
      <c r="A647" s="285">
        <v>114844</v>
      </c>
      <c r="B647" s="286" t="s">
        <v>61</v>
      </c>
      <c r="C647" t="s">
        <v>995</v>
      </c>
      <c r="D647" t="s">
        <v>995</v>
      </c>
      <c r="E647" t="s">
        <v>995</v>
      </c>
      <c r="F647" t="s">
        <v>995</v>
      </c>
      <c r="G647" t="s">
        <v>995</v>
      </c>
      <c r="H647" t="s">
        <v>995</v>
      </c>
      <c r="I647" t="s">
        <v>995</v>
      </c>
      <c r="J647" t="s">
        <v>995</v>
      </c>
      <c r="K647" t="s">
        <v>995</v>
      </c>
      <c r="L647" t="s">
        <v>995</v>
      </c>
      <c r="M647" t="s">
        <v>995</v>
      </c>
      <c r="N647" t="s">
        <v>995</v>
      </c>
      <c r="O647" t="s">
        <v>995</v>
      </c>
      <c r="P647" t="s">
        <v>995</v>
      </c>
      <c r="Q647" t="s">
        <v>995</v>
      </c>
      <c r="R647" t="s">
        <v>995</v>
      </c>
      <c r="S647" t="s">
        <v>995</v>
      </c>
      <c r="T647" t="s">
        <v>995</v>
      </c>
      <c r="U647" t="s">
        <v>995</v>
      </c>
      <c r="V647" t="s">
        <v>995</v>
      </c>
      <c r="W647" t="s">
        <v>995</v>
      </c>
      <c r="X647" t="s">
        <v>995</v>
      </c>
      <c r="Y647" t="s">
        <v>995</v>
      </c>
      <c r="Z647" t="s">
        <v>995</v>
      </c>
      <c r="AA647" t="s">
        <v>995</v>
      </c>
      <c r="AB647" t="s">
        <v>995</v>
      </c>
      <c r="AC647" t="s">
        <v>995</v>
      </c>
      <c r="AD647" t="s">
        <v>995</v>
      </c>
      <c r="AE647" t="s">
        <v>995</v>
      </c>
      <c r="AF647" t="s">
        <v>995</v>
      </c>
      <c r="AG647" t="s">
        <v>995</v>
      </c>
      <c r="AH647" t="s">
        <v>995</v>
      </c>
      <c r="AI647" t="s">
        <v>995</v>
      </c>
      <c r="AJ647" t="s">
        <v>995</v>
      </c>
      <c r="AK647" t="s">
        <v>995</v>
      </c>
      <c r="AL647" t="s">
        <v>995</v>
      </c>
      <c r="AM647" t="s">
        <v>995</v>
      </c>
      <c r="AN647" t="s">
        <v>995</v>
      </c>
      <c r="AO647" t="s">
        <v>995</v>
      </c>
      <c r="AP647" t="s">
        <v>995</v>
      </c>
      <c r="AQ647" s="286" t="s">
        <v>855</v>
      </c>
      <c r="AR647" s="295"/>
      <c r="AS647" s="235"/>
    </row>
    <row r="648" spans="1:47" x14ac:dyDescent="0.3">
      <c r="A648" s="285">
        <v>114878</v>
      </c>
      <c r="B648" s="286" t="s">
        <v>61</v>
      </c>
      <c r="C648" t="s">
        <v>995</v>
      </c>
      <c r="D648" t="s">
        <v>995</v>
      </c>
      <c r="E648" t="s">
        <v>995</v>
      </c>
      <c r="F648" t="s">
        <v>995</v>
      </c>
      <c r="G648" t="s">
        <v>995</v>
      </c>
      <c r="H648" t="s">
        <v>995</v>
      </c>
      <c r="I648" t="s">
        <v>995</v>
      </c>
      <c r="J648" t="s">
        <v>995</v>
      </c>
      <c r="K648" t="s">
        <v>995</v>
      </c>
      <c r="L648" t="s">
        <v>995</v>
      </c>
      <c r="M648" t="s">
        <v>995</v>
      </c>
      <c r="N648" t="s">
        <v>995</v>
      </c>
      <c r="O648" t="s">
        <v>995</v>
      </c>
      <c r="P648" t="s">
        <v>995</v>
      </c>
      <c r="Q648" t="s">
        <v>995</v>
      </c>
      <c r="R648" t="s">
        <v>995</v>
      </c>
      <c r="S648" t="s">
        <v>995</v>
      </c>
      <c r="T648" t="s">
        <v>995</v>
      </c>
      <c r="U648" t="s">
        <v>995</v>
      </c>
      <c r="V648" t="s">
        <v>995</v>
      </c>
      <c r="W648" t="s">
        <v>995</v>
      </c>
      <c r="X648" t="s">
        <v>995</v>
      </c>
      <c r="Y648" t="s">
        <v>995</v>
      </c>
      <c r="Z648" t="s">
        <v>995</v>
      </c>
      <c r="AA648" t="s">
        <v>995</v>
      </c>
      <c r="AB648" t="s">
        <v>995</v>
      </c>
      <c r="AC648" t="s">
        <v>995</v>
      </c>
      <c r="AD648" t="s">
        <v>995</v>
      </c>
      <c r="AE648" t="s">
        <v>995</v>
      </c>
      <c r="AF648" t="s">
        <v>995</v>
      </c>
      <c r="AG648" t="s">
        <v>995</v>
      </c>
      <c r="AH648" t="s">
        <v>995</v>
      </c>
      <c r="AI648" t="s">
        <v>995</v>
      </c>
      <c r="AJ648" t="s">
        <v>995</v>
      </c>
      <c r="AK648" t="s">
        <v>995</v>
      </c>
      <c r="AL648" t="s">
        <v>995</v>
      </c>
      <c r="AM648" t="s">
        <v>995</v>
      </c>
      <c r="AN648" t="s">
        <v>995</v>
      </c>
      <c r="AO648" t="s">
        <v>995</v>
      </c>
      <c r="AP648" t="s">
        <v>995</v>
      </c>
      <c r="AQ648" s="286" t="s">
        <v>855</v>
      </c>
      <c r="AR648" s="306"/>
      <c r="AS648" s="235"/>
      <c r="AU648"/>
    </row>
    <row r="649" spans="1:47" x14ac:dyDescent="0.3">
      <c r="A649" s="285">
        <v>114886</v>
      </c>
      <c r="B649" s="286" t="s">
        <v>61</v>
      </c>
      <c r="C649" t="s">
        <v>995</v>
      </c>
      <c r="D649" t="s">
        <v>995</v>
      </c>
      <c r="E649" t="s">
        <v>995</v>
      </c>
      <c r="F649" t="s">
        <v>995</v>
      </c>
      <c r="G649" t="s">
        <v>995</v>
      </c>
      <c r="H649" t="s">
        <v>995</v>
      </c>
      <c r="I649" t="s">
        <v>995</v>
      </c>
      <c r="J649" t="s">
        <v>995</v>
      </c>
      <c r="K649" t="s">
        <v>995</v>
      </c>
      <c r="L649" t="s">
        <v>995</v>
      </c>
      <c r="M649" t="s">
        <v>995</v>
      </c>
      <c r="N649" t="s">
        <v>995</v>
      </c>
      <c r="O649" t="s">
        <v>995</v>
      </c>
      <c r="P649" t="s">
        <v>995</v>
      </c>
      <c r="Q649" t="s">
        <v>995</v>
      </c>
      <c r="R649" t="s">
        <v>995</v>
      </c>
      <c r="S649" t="s">
        <v>995</v>
      </c>
      <c r="T649" t="s">
        <v>995</v>
      </c>
      <c r="U649" t="s">
        <v>995</v>
      </c>
      <c r="V649" t="s">
        <v>995</v>
      </c>
      <c r="W649" t="s">
        <v>995</v>
      </c>
      <c r="X649" t="s">
        <v>995</v>
      </c>
      <c r="Y649" t="s">
        <v>995</v>
      </c>
      <c r="Z649" t="s">
        <v>995</v>
      </c>
      <c r="AA649" t="s">
        <v>995</v>
      </c>
      <c r="AB649" t="s">
        <v>995</v>
      </c>
      <c r="AC649" t="s">
        <v>995</v>
      </c>
      <c r="AD649" t="s">
        <v>995</v>
      </c>
      <c r="AE649" t="s">
        <v>995</v>
      </c>
      <c r="AF649" t="s">
        <v>995</v>
      </c>
      <c r="AG649" t="s">
        <v>995</v>
      </c>
      <c r="AH649" t="s">
        <v>995</v>
      </c>
      <c r="AI649" t="s">
        <v>995</v>
      </c>
      <c r="AJ649" t="s">
        <v>995</v>
      </c>
      <c r="AK649" t="s">
        <v>995</v>
      </c>
      <c r="AL649" t="s">
        <v>995</v>
      </c>
      <c r="AM649" t="s">
        <v>995</v>
      </c>
      <c r="AN649" t="s">
        <v>995</v>
      </c>
      <c r="AO649" t="s">
        <v>995</v>
      </c>
      <c r="AP649" t="s">
        <v>995</v>
      </c>
      <c r="AQ649" s="286" t="s">
        <v>855</v>
      </c>
      <c r="AR649" s="306"/>
      <c r="AS649" s="235"/>
      <c r="AU649"/>
    </row>
    <row r="650" spans="1:47" x14ac:dyDescent="0.3">
      <c r="A650" s="285">
        <v>114905</v>
      </c>
      <c r="B650" s="286" t="s">
        <v>61</v>
      </c>
      <c r="C650" t="s">
        <v>995</v>
      </c>
      <c r="D650" t="s">
        <v>995</v>
      </c>
      <c r="E650" t="s">
        <v>995</v>
      </c>
      <c r="F650" t="s">
        <v>995</v>
      </c>
      <c r="G650" t="s">
        <v>995</v>
      </c>
      <c r="H650" t="s">
        <v>995</v>
      </c>
      <c r="I650" t="s">
        <v>995</v>
      </c>
      <c r="J650" t="s">
        <v>995</v>
      </c>
      <c r="K650" t="s">
        <v>995</v>
      </c>
      <c r="L650" t="s">
        <v>995</v>
      </c>
      <c r="M650" t="s">
        <v>995</v>
      </c>
      <c r="N650" t="s">
        <v>995</v>
      </c>
      <c r="O650" t="s">
        <v>995</v>
      </c>
      <c r="P650" t="s">
        <v>995</v>
      </c>
      <c r="Q650" t="s">
        <v>995</v>
      </c>
      <c r="R650" t="s">
        <v>995</v>
      </c>
      <c r="S650" t="s">
        <v>995</v>
      </c>
      <c r="T650" t="s">
        <v>995</v>
      </c>
      <c r="U650" t="s">
        <v>995</v>
      </c>
      <c r="V650" t="s">
        <v>995</v>
      </c>
      <c r="W650" t="s">
        <v>995</v>
      </c>
      <c r="X650" t="s">
        <v>995</v>
      </c>
      <c r="Y650" t="s">
        <v>995</v>
      </c>
      <c r="Z650" t="s">
        <v>995</v>
      </c>
      <c r="AA650" t="s">
        <v>995</v>
      </c>
      <c r="AB650" t="s">
        <v>995</v>
      </c>
      <c r="AC650" t="s">
        <v>995</v>
      </c>
      <c r="AD650" t="s">
        <v>995</v>
      </c>
      <c r="AE650" t="s">
        <v>995</v>
      </c>
      <c r="AF650" t="s">
        <v>995</v>
      </c>
      <c r="AG650" t="s">
        <v>995</v>
      </c>
      <c r="AH650" t="s">
        <v>995</v>
      </c>
      <c r="AI650" t="s">
        <v>995</v>
      </c>
      <c r="AJ650" t="s">
        <v>995</v>
      </c>
      <c r="AK650" t="s">
        <v>995</v>
      </c>
      <c r="AL650" t="s">
        <v>995</v>
      </c>
      <c r="AM650" t="s">
        <v>995</v>
      </c>
      <c r="AN650" t="s">
        <v>995</v>
      </c>
      <c r="AO650" t="s">
        <v>995</v>
      </c>
      <c r="AP650" t="s">
        <v>995</v>
      </c>
      <c r="AQ650" s="286" t="s">
        <v>855</v>
      </c>
      <c r="AR650" s="306"/>
      <c r="AS650" s="235"/>
      <c r="AU650"/>
    </row>
    <row r="651" spans="1:47" ht="21.6" x14ac:dyDescent="0.3">
      <c r="A651" s="285">
        <v>114909</v>
      </c>
      <c r="B651" s="286" t="s">
        <v>61</v>
      </c>
      <c r="C651" t="s">
        <v>995</v>
      </c>
      <c r="D651" t="s">
        <v>995</v>
      </c>
      <c r="E651" t="s">
        <v>995</v>
      </c>
      <c r="F651" t="s">
        <v>995</v>
      </c>
      <c r="G651" t="s">
        <v>995</v>
      </c>
      <c r="H651" t="s">
        <v>995</v>
      </c>
      <c r="I651" t="s">
        <v>995</v>
      </c>
      <c r="J651" t="s">
        <v>995</v>
      </c>
      <c r="K651" t="s">
        <v>995</v>
      </c>
      <c r="L651" t="s">
        <v>995</v>
      </c>
      <c r="M651" t="s">
        <v>995</v>
      </c>
      <c r="N651" t="s">
        <v>995</v>
      </c>
      <c r="O651" t="s">
        <v>995</v>
      </c>
      <c r="P651" t="s">
        <v>995</v>
      </c>
      <c r="Q651" t="s">
        <v>995</v>
      </c>
      <c r="R651" t="s">
        <v>995</v>
      </c>
      <c r="S651" t="s">
        <v>995</v>
      </c>
      <c r="T651" t="s">
        <v>995</v>
      </c>
      <c r="U651" t="s">
        <v>995</v>
      </c>
      <c r="V651" t="s">
        <v>995</v>
      </c>
      <c r="W651" t="s">
        <v>995</v>
      </c>
      <c r="X651" t="s">
        <v>995</v>
      </c>
      <c r="Y651" t="s">
        <v>995</v>
      </c>
      <c r="Z651" t="s">
        <v>995</v>
      </c>
      <c r="AA651" t="s">
        <v>995</v>
      </c>
      <c r="AB651" t="s">
        <v>995</v>
      </c>
      <c r="AC651" t="s">
        <v>995</v>
      </c>
      <c r="AD651" t="s">
        <v>995</v>
      </c>
      <c r="AE651" t="s">
        <v>995</v>
      </c>
      <c r="AF651" t="s">
        <v>995</v>
      </c>
      <c r="AG651" t="s">
        <v>995</v>
      </c>
      <c r="AH651" t="s">
        <v>995</v>
      </c>
      <c r="AI651" t="s">
        <v>995</v>
      </c>
      <c r="AJ651" t="s">
        <v>995</v>
      </c>
      <c r="AK651" t="s">
        <v>995</v>
      </c>
      <c r="AL651" t="s">
        <v>995</v>
      </c>
      <c r="AM651" t="s">
        <v>995</v>
      </c>
      <c r="AN651" t="s">
        <v>995</v>
      </c>
      <c r="AO651" t="s">
        <v>995</v>
      </c>
      <c r="AP651" t="s">
        <v>995</v>
      </c>
      <c r="AQ651" s="286" t="s">
        <v>855</v>
      </c>
      <c r="AR651" s="295"/>
      <c r="AS651" s="235"/>
    </row>
    <row r="652" spans="1:47" x14ac:dyDescent="0.3">
      <c r="A652" s="285">
        <v>114926</v>
      </c>
      <c r="B652" s="286" t="s">
        <v>540</v>
      </c>
      <c r="C652" t="s">
        <v>995</v>
      </c>
      <c r="D652" t="s">
        <v>995</v>
      </c>
      <c r="E652" t="s">
        <v>995</v>
      </c>
      <c r="F652" t="s">
        <v>995</v>
      </c>
      <c r="G652" t="s">
        <v>995</v>
      </c>
      <c r="H652" t="s">
        <v>995</v>
      </c>
      <c r="I652" t="s">
        <v>995</v>
      </c>
      <c r="J652" t="s">
        <v>995</v>
      </c>
      <c r="K652" t="s">
        <v>995</v>
      </c>
      <c r="L652" t="s">
        <v>995</v>
      </c>
      <c r="M652" t="s">
        <v>995</v>
      </c>
      <c r="N652" t="s">
        <v>995</v>
      </c>
      <c r="O652" t="s">
        <v>995</v>
      </c>
      <c r="P652" t="s">
        <v>995</v>
      </c>
      <c r="Q652" t="s">
        <v>995</v>
      </c>
      <c r="R652" t="s">
        <v>995</v>
      </c>
      <c r="S652" t="s">
        <v>995</v>
      </c>
      <c r="T652" t="s">
        <v>995</v>
      </c>
      <c r="U652" t="s">
        <v>995</v>
      </c>
      <c r="V652" t="s">
        <v>995</v>
      </c>
      <c r="W652" t="s">
        <v>995</v>
      </c>
      <c r="X652" t="s">
        <v>995</v>
      </c>
      <c r="Y652" t="s">
        <v>995</v>
      </c>
      <c r="Z652" t="s">
        <v>995</v>
      </c>
      <c r="AA652" t="s">
        <v>995</v>
      </c>
      <c r="AB652" t="s">
        <v>995</v>
      </c>
      <c r="AC652" t="s">
        <v>995</v>
      </c>
      <c r="AD652" t="s">
        <v>995</v>
      </c>
      <c r="AE652" t="s">
        <v>995</v>
      </c>
      <c r="AF652" t="s">
        <v>995</v>
      </c>
      <c r="AG652" t="s">
        <v>995</v>
      </c>
      <c r="AH652" t="s">
        <v>995</v>
      </c>
      <c r="AI652" t="s">
        <v>995</v>
      </c>
      <c r="AJ652" t="s">
        <v>995</v>
      </c>
      <c r="AK652" t="s">
        <v>995</v>
      </c>
      <c r="AL652" t="s">
        <v>995</v>
      </c>
      <c r="AM652" t="s">
        <v>995</v>
      </c>
      <c r="AN652" t="s">
        <v>995</v>
      </c>
      <c r="AO652" t="s">
        <v>995</v>
      </c>
      <c r="AP652" t="s">
        <v>995</v>
      </c>
      <c r="AQ652" s="286" t="s">
        <v>855</v>
      </c>
      <c r="AR652" s="306"/>
      <c r="AS652" s="235"/>
      <c r="AU652"/>
    </row>
    <row r="653" spans="1:47" ht="21.6" x14ac:dyDescent="0.3">
      <c r="A653" s="285">
        <v>114930</v>
      </c>
      <c r="B653" s="286" t="s">
        <v>61</v>
      </c>
      <c r="C653" t="s">
        <v>995</v>
      </c>
      <c r="D653" t="s">
        <v>995</v>
      </c>
      <c r="E653" t="s">
        <v>995</v>
      </c>
      <c r="F653" t="s">
        <v>995</v>
      </c>
      <c r="G653" t="s">
        <v>995</v>
      </c>
      <c r="H653" t="s">
        <v>995</v>
      </c>
      <c r="I653" t="s">
        <v>995</v>
      </c>
      <c r="J653" t="s">
        <v>995</v>
      </c>
      <c r="K653" t="s">
        <v>995</v>
      </c>
      <c r="L653" t="s">
        <v>995</v>
      </c>
      <c r="M653" t="s">
        <v>995</v>
      </c>
      <c r="N653" t="s">
        <v>995</v>
      </c>
      <c r="O653" t="s">
        <v>995</v>
      </c>
      <c r="P653" t="s">
        <v>995</v>
      </c>
      <c r="Q653" t="s">
        <v>995</v>
      </c>
      <c r="R653" t="s">
        <v>995</v>
      </c>
      <c r="S653" t="s">
        <v>995</v>
      </c>
      <c r="T653" t="s">
        <v>995</v>
      </c>
      <c r="U653" t="s">
        <v>995</v>
      </c>
      <c r="V653" t="s">
        <v>995</v>
      </c>
      <c r="W653" t="s">
        <v>995</v>
      </c>
      <c r="X653" t="s">
        <v>995</v>
      </c>
      <c r="Y653" t="s">
        <v>995</v>
      </c>
      <c r="Z653" t="s">
        <v>995</v>
      </c>
      <c r="AA653" t="s">
        <v>995</v>
      </c>
      <c r="AB653" t="s">
        <v>995</v>
      </c>
      <c r="AC653" t="s">
        <v>995</v>
      </c>
      <c r="AD653" t="s">
        <v>995</v>
      </c>
      <c r="AE653" t="s">
        <v>995</v>
      </c>
      <c r="AF653" t="s">
        <v>995</v>
      </c>
      <c r="AG653" t="s">
        <v>995</v>
      </c>
      <c r="AH653" t="s">
        <v>995</v>
      </c>
      <c r="AI653" t="s">
        <v>995</v>
      </c>
      <c r="AJ653" t="s">
        <v>995</v>
      </c>
      <c r="AK653" t="s">
        <v>995</v>
      </c>
      <c r="AL653" t="s">
        <v>995</v>
      </c>
      <c r="AM653" t="s">
        <v>995</v>
      </c>
      <c r="AN653" t="s">
        <v>995</v>
      </c>
      <c r="AO653" t="s">
        <v>995</v>
      </c>
      <c r="AP653" t="s">
        <v>995</v>
      </c>
      <c r="AQ653" s="286" t="s">
        <v>855</v>
      </c>
      <c r="AR653" s="295"/>
      <c r="AS653" s="235"/>
    </row>
    <row r="654" spans="1:47" ht="21.6" x14ac:dyDescent="0.3">
      <c r="A654" s="285">
        <v>114948</v>
      </c>
      <c r="B654" s="286" t="s">
        <v>538</v>
      </c>
      <c r="C654" t="s">
        <v>995</v>
      </c>
      <c r="D654" t="s">
        <v>995</v>
      </c>
      <c r="E654" t="s">
        <v>995</v>
      </c>
      <c r="F654" t="s">
        <v>995</v>
      </c>
      <c r="G654" t="s">
        <v>995</v>
      </c>
      <c r="H654" t="s">
        <v>995</v>
      </c>
      <c r="I654" t="s">
        <v>995</v>
      </c>
      <c r="J654" t="s">
        <v>995</v>
      </c>
      <c r="K654" t="s">
        <v>995</v>
      </c>
      <c r="L654" t="s">
        <v>995</v>
      </c>
      <c r="M654" t="s">
        <v>995</v>
      </c>
      <c r="N654" t="s">
        <v>995</v>
      </c>
      <c r="O654" t="s">
        <v>995</v>
      </c>
      <c r="P654" t="s">
        <v>995</v>
      </c>
      <c r="Q654" t="s">
        <v>995</v>
      </c>
      <c r="R654" t="s">
        <v>995</v>
      </c>
      <c r="S654" t="s">
        <v>995</v>
      </c>
      <c r="T654" t="s">
        <v>995</v>
      </c>
      <c r="U654" t="s">
        <v>995</v>
      </c>
      <c r="V654" t="s">
        <v>995</v>
      </c>
      <c r="W654" t="s">
        <v>995</v>
      </c>
      <c r="X654" t="s">
        <v>995</v>
      </c>
      <c r="Y654" t="s">
        <v>995</v>
      </c>
      <c r="Z654" t="s">
        <v>995</v>
      </c>
      <c r="AA654" t="s">
        <v>995</v>
      </c>
      <c r="AB654" t="s">
        <v>995</v>
      </c>
      <c r="AC654" t="s">
        <v>995</v>
      </c>
      <c r="AD654" t="s">
        <v>995</v>
      </c>
      <c r="AE654" t="s">
        <v>995</v>
      </c>
      <c r="AF654" t="s">
        <v>995</v>
      </c>
      <c r="AG654" t="s">
        <v>995</v>
      </c>
      <c r="AH654" t="s">
        <v>995</v>
      </c>
      <c r="AI654" t="s">
        <v>995</v>
      </c>
      <c r="AJ654" t="s">
        <v>995</v>
      </c>
      <c r="AK654" t="s">
        <v>995</v>
      </c>
      <c r="AL654" t="s">
        <v>995</v>
      </c>
      <c r="AM654" t="s">
        <v>995</v>
      </c>
      <c r="AN654" t="s">
        <v>995</v>
      </c>
      <c r="AO654" t="s">
        <v>995</v>
      </c>
      <c r="AP654" t="s">
        <v>995</v>
      </c>
      <c r="AQ654" s="286" t="s">
        <v>855</v>
      </c>
      <c r="AR654" s="295"/>
      <c r="AS654" s="235"/>
    </row>
    <row r="655" spans="1:47" x14ac:dyDescent="0.3">
      <c r="A655" s="285">
        <v>114950</v>
      </c>
      <c r="B655" s="286" t="s">
        <v>538</v>
      </c>
      <c r="C655" t="s">
        <v>995</v>
      </c>
      <c r="D655" t="s">
        <v>995</v>
      </c>
      <c r="E655" t="s">
        <v>995</v>
      </c>
      <c r="F655" t="s">
        <v>995</v>
      </c>
      <c r="G655" t="s">
        <v>995</v>
      </c>
      <c r="H655" t="s">
        <v>995</v>
      </c>
      <c r="I655" t="s">
        <v>995</v>
      </c>
      <c r="J655" t="s">
        <v>995</v>
      </c>
      <c r="K655" t="s">
        <v>995</v>
      </c>
      <c r="L655" t="s">
        <v>995</v>
      </c>
      <c r="M655" t="s">
        <v>995</v>
      </c>
      <c r="N655" t="s">
        <v>995</v>
      </c>
      <c r="O655" t="s">
        <v>995</v>
      </c>
      <c r="P655" t="s">
        <v>995</v>
      </c>
      <c r="Q655" t="s">
        <v>995</v>
      </c>
      <c r="R655" t="s">
        <v>995</v>
      </c>
      <c r="S655" t="s">
        <v>995</v>
      </c>
      <c r="T655" t="s">
        <v>995</v>
      </c>
      <c r="U655" t="s">
        <v>995</v>
      </c>
      <c r="V655" t="s">
        <v>995</v>
      </c>
      <c r="W655" t="s">
        <v>995</v>
      </c>
      <c r="X655" t="s">
        <v>995</v>
      </c>
      <c r="Y655" t="s">
        <v>995</v>
      </c>
      <c r="Z655" t="s">
        <v>995</v>
      </c>
      <c r="AA655" t="s">
        <v>995</v>
      </c>
      <c r="AB655" t="s">
        <v>995</v>
      </c>
      <c r="AC655" t="s">
        <v>995</v>
      </c>
      <c r="AD655" t="s">
        <v>995</v>
      </c>
      <c r="AE655" t="s">
        <v>995</v>
      </c>
      <c r="AF655" t="s">
        <v>995</v>
      </c>
      <c r="AG655" t="s">
        <v>995</v>
      </c>
      <c r="AH655" t="s">
        <v>995</v>
      </c>
      <c r="AI655" t="s">
        <v>995</v>
      </c>
      <c r="AJ655" t="s">
        <v>995</v>
      </c>
      <c r="AK655" t="s">
        <v>995</v>
      </c>
      <c r="AL655" t="s">
        <v>995</v>
      </c>
      <c r="AM655" t="s">
        <v>995</v>
      </c>
      <c r="AN655" t="s">
        <v>995</v>
      </c>
      <c r="AO655" t="s">
        <v>995</v>
      </c>
      <c r="AP655" t="s">
        <v>995</v>
      </c>
      <c r="AQ655" s="286" t="s">
        <v>855</v>
      </c>
      <c r="AR655" s="306"/>
      <c r="AS655" s="235"/>
      <c r="AU655"/>
    </row>
    <row r="656" spans="1:47" x14ac:dyDescent="0.3">
      <c r="A656" s="285">
        <v>114951</v>
      </c>
      <c r="B656" s="286" t="s">
        <v>61</v>
      </c>
      <c r="C656" t="s">
        <v>995</v>
      </c>
      <c r="D656" t="s">
        <v>995</v>
      </c>
      <c r="E656" t="s">
        <v>995</v>
      </c>
      <c r="F656" t="s">
        <v>995</v>
      </c>
      <c r="G656" t="s">
        <v>995</v>
      </c>
      <c r="H656" t="s">
        <v>995</v>
      </c>
      <c r="I656" t="s">
        <v>995</v>
      </c>
      <c r="J656" t="s">
        <v>995</v>
      </c>
      <c r="K656" t="s">
        <v>995</v>
      </c>
      <c r="L656" t="s">
        <v>995</v>
      </c>
      <c r="M656" t="s">
        <v>995</v>
      </c>
      <c r="N656" t="s">
        <v>995</v>
      </c>
      <c r="O656" t="s">
        <v>995</v>
      </c>
      <c r="P656" t="s">
        <v>995</v>
      </c>
      <c r="Q656" t="s">
        <v>995</v>
      </c>
      <c r="R656" t="s">
        <v>995</v>
      </c>
      <c r="S656" t="s">
        <v>995</v>
      </c>
      <c r="T656" t="s">
        <v>995</v>
      </c>
      <c r="U656" t="s">
        <v>995</v>
      </c>
      <c r="V656" t="s">
        <v>995</v>
      </c>
      <c r="W656" t="s">
        <v>995</v>
      </c>
      <c r="X656" t="s">
        <v>995</v>
      </c>
      <c r="Y656" t="s">
        <v>995</v>
      </c>
      <c r="Z656" t="s">
        <v>995</v>
      </c>
      <c r="AA656" t="s">
        <v>995</v>
      </c>
      <c r="AB656" t="s">
        <v>995</v>
      </c>
      <c r="AC656" t="s">
        <v>995</v>
      </c>
      <c r="AD656" t="s">
        <v>995</v>
      </c>
      <c r="AE656" t="s">
        <v>995</v>
      </c>
      <c r="AF656" t="s">
        <v>995</v>
      </c>
      <c r="AG656" t="s">
        <v>995</v>
      </c>
      <c r="AH656" t="s">
        <v>995</v>
      </c>
      <c r="AI656" t="s">
        <v>995</v>
      </c>
      <c r="AJ656" t="s">
        <v>995</v>
      </c>
      <c r="AK656" t="s">
        <v>995</v>
      </c>
      <c r="AL656" t="s">
        <v>995</v>
      </c>
      <c r="AM656" t="s">
        <v>995</v>
      </c>
      <c r="AN656" t="s">
        <v>995</v>
      </c>
      <c r="AO656" t="s">
        <v>995</v>
      </c>
      <c r="AP656" t="s">
        <v>995</v>
      </c>
      <c r="AQ656" s="289"/>
      <c r="AR656" s="302"/>
      <c r="AS656" s="304"/>
      <c r="AU656"/>
    </row>
    <row r="657" spans="1:47" x14ac:dyDescent="0.3">
      <c r="A657" s="285">
        <v>114959</v>
      </c>
      <c r="B657" s="286" t="s">
        <v>61</v>
      </c>
      <c r="C657" t="s">
        <v>995</v>
      </c>
      <c r="D657" t="s">
        <v>995</v>
      </c>
      <c r="E657" t="s">
        <v>995</v>
      </c>
      <c r="F657" t="s">
        <v>995</v>
      </c>
      <c r="G657" t="s">
        <v>995</v>
      </c>
      <c r="H657" t="s">
        <v>995</v>
      </c>
      <c r="I657" t="s">
        <v>995</v>
      </c>
      <c r="J657" t="s">
        <v>995</v>
      </c>
      <c r="K657" t="s">
        <v>995</v>
      </c>
      <c r="L657" t="s">
        <v>995</v>
      </c>
      <c r="M657" t="s">
        <v>995</v>
      </c>
      <c r="N657" t="s">
        <v>995</v>
      </c>
      <c r="O657" t="s">
        <v>995</v>
      </c>
      <c r="P657" t="s">
        <v>995</v>
      </c>
      <c r="Q657" t="s">
        <v>995</v>
      </c>
      <c r="R657" t="s">
        <v>995</v>
      </c>
      <c r="S657" t="s">
        <v>995</v>
      </c>
      <c r="T657" t="s">
        <v>995</v>
      </c>
      <c r="U657" t="s">
        <v>995</v>
      </c>
      <c r="V657" t="s">
        <v>995</v>
      </c>
      <c r="W657" t="s">
        <v>995</v>
      </c>
      <c r="X657" t="s">
        <v>995</v>
      </c>
      <c r="Y657" t="s">
        <v>995</v>
      </c>
      <c r="Z657" t="s">
        <v>995</v>
      </c>
      <c r="AA657" t="s">
        <v>995</v>
      </c>
      <c r="AB657" t="s">
        <v>995</v>
      </c>
      <c r="AC657" t="s">
        <v>995</v>
      </c>
      <c r="AD657" t="s">
        <v>995</v>
      </c>
      <c r="AE657" t="s">
        <v>995</v>
      </c>
      <c r="AF657" t="s">
        <v>995</v>
      </c>
      <c r="AG657" t="s">
        <v>995</v>
      </c>
      <c r="AH657" t="s">
        <v>995</v>
      </c>
      <c r="AI657" t="s">
        <v>995</v>
      </c>
      <c r="AJ657" t="s">
        <v>995</v>
      </c>
      <c r="AK657" t="s">
        <v>995</v>
      </c>
      <c r="AL657" t="s">
        <v>995</v>
      </c>
      <c r="AM657" t="s">
        <v>995</v>
      </c>
      <c r="AN657" t="s">
        <v>995</v>
      </c>
      <c r="AO657" t="s">
        <v>995</v>
      </c>
      <c r="AP657" t="s">
        <v>995</v>
      </c>
      <c r="AQ657" s="286" t="s">
        <v>855</v>
      </c>
      <c r="AR657" s="306"/>
      <c r="AS657" s="235"/>
      <c r="AU657"/>
    </row>
    <row r="658" spans="1:47" x14ac:dyDescent="0.3">
      <c r="A658" s="285">
        <v>114970</v>
      </c>
      <c r="B658" s="286" t="s">
        <v>538</v>
      </c>
      <c r="C658" t="s">
        <v>995</v>
      </c>
      <c r="D658" t="s">
        <v>995</v>
      </c>
      <c r="E658" t="s">
        <v>995</v>
      </c>
      <c r="F658" t="s">
        <v>995</v>
      </c>
      <c r="G658" t="s">
        <v>995</v>
      </c>
      <c r="H658" t="s">
        <v>995</v>
      </c>
      <c r="I658" t="s">
        <v>995</v>
      </c>
      <c r="J658" t="s">
        <v>995</v>
      </c>
      <c r="K658" t="s">
        <v>995</v>
      </c>
      <c r="L658" t="s">
        <v>995</v>
      </c>
      <c r="M658" t="s">
        <v>995</v>
      </c>
      <c r="N658" t="s">
        <v>995</v>
      </c>
      <c r="O658" t="s">
        <v>995</v>
      </c>
      <c r="P658" t="s">
        <v>995</v>
      </c>
      <c r="Q658" t="s">
        <v>995</v>
      </c>
      <c r="R658" t="s">
        <v>995</v>
      </c>
      <c r="S658" t="s">
        <v>995</v>
      </c>
      <c r="T658" t="s">
        <v>995</v>
      </c>
      <c r="U658" t="s">
        <v>995</v>
      </c>
      <c r="V658" t="s">
        <v>995</v>
      </c>
      <c r="W658" t="s">
        <v>995</v>
      </c>
      <c r="X658" t="s">
        <v>995</v>
      </c>
      <c r="Y658" t="s">
        <v>995</v>
      </c>
      <c r="Z658" t="s">
        <v>995</v>
      </c>
      <c r="AA658" t="s">
        <v>995</v>
      </c>
      <c r="AB658" t="s">
        <v>995</v>
      </c>
      <c r="AC658" t="s">
        <v>995</v>
      </c>
      <c r="AD658" t="s">
        <v>995</v>
      </c>
      <c r="AE658" t="s">
        <v>995</v>
      </c>
      <c r="AF658" t="s">
        <v>995</v>
      </c>
      <c r="AG658" t="s">
        <v>995</v>
      </c>
      <c r="AH658" t="s">
        <v>995</v>
      </c>
      <c r="AI658" t="s">
        <v>995</v>
      </c>
      <c r="AJ658" t="s">
        <v>995</v>
      </c>
      <c r="AK658" t="s">
        <v>995</v>
      </c>
      <c r="AL658" t="s">
        <v>995</v>
      </c>
      <c r="AM658" t="s">
        <v>995</v>
      </c>
      <c r="AN658" t="s">
        <v>995</v>
      </c>
      <c r="AO658" t="s">
        <v>995</v>
      </c>
      <c r="AP658" t="s">
        <v>995</v>
      </c>
      <c r="AQ658" s="286" t="s">
        <v>855</v>
      </c>
      <c r="AR658" s="306"/>
      <c r="AS658" s="235"/>
      <c r="AU658"/>
    </row>
    <row r="659" spans="1:47" x14ac:dyDescent="0.3">
      <c r="A659" s="285">
        <v>114987</v>
      </c>
      <c r="B659" s="286" t="s">
        <v>538</v>
      </c>
      <c r="C659" t="s">
        <v>995</v>
      </c>
      <c r="D659" t="s">
        <v>995</v>
      </c>
      <c r="E659" t="s">
        <v>995</v>
      </c>
      <c r="F659" t="s">
        <v>995</v>
      </c>
      <c r="G659" t="s">
        <v>995</v>
      </c>
      <c r="H659" t="s">
        <v>995</v>
      </c>
      <c r="I659" t="s">
        <v>995</v>
      </c>
      <c r="J659" t="s">
        <v>995</v>
      </c>
      <c r="K659" t="s">
        <v>995</v>
      </c>
      <c r="L659" t="s">
        <v>995</v>
      </c>
      <c r="M659" t="s">
        <v>995</v>
      </c>
      <c r="N659" t="s">
        <v>995</v>
      </c>
      <c r="O659" t="s">
        <v>995</v>
      </c>
      <c r="P659" t="s">
        <v>995</v>
      </c>
      <c r="Q659" t="s">
        <v>995</v>
      </c>
      <c r="R659" t="s">
        <v>995</v>
      </c>
      <c r="S659" t="s">
        <v>995</v>
      </c>
      <c r="T659" t="s">
        <v>995</v>
      </c>
      <c r="U659" t="s">
        <v>995</v>
      </c>
      <c r="V659" t="s">
        <v>995</v>
      </c>
      <c r="W659" t="s">
        <v>995</v>
      </c>
      <c r="X659" t="s">
        <v>995</v>
      </c>
      <c r="Y659" t="s">
        <v>995</v>
      </c>
      <c r="Z659" t="s">
        <v>995</v>
      </c>
      <c r="AA659" t="s">
        <v>995</v>
      </c>
      <c r="AB659" t="s">
        <v>995</v>
      </c>
      <c r="AC659" t="s">
        <v>995</v>
      </c>
      <c r="AD659" t="s">
        <v>995</v>
      </c>
      <c r="AE659" t="s">
        <v>995</v>
      </c>
      <c r="AF659" t="s">
        <v>995</v>
      </c>
      <c r="AG659" t="s">
        <v>995</v>
      </c>
      <c r="AH659" t="s">
        <v>995</v>
      </c>
      <c r="AI659" t="s">
        <v>995</v>
      </c>
      <c r="AJ659" t="s">
        <v>995</v>
      </c>
      <c r="AK659" t="s">
        <v>995</v>
      </c>
      <c r="AL659" t="s">
        <v>995</v>
      </c>
      <c r="AM659" t="s">
        <v>995</v>
      </c>
      <c r="AN659" t="s">
        <v>995</v>
      </c>
      <c r="AO659" t="s">
        <v>995</v>
      </c>
      <c r="AP659" t="s">
        <v>995</v>
      </c>
      <c r="AQ659" s="286" t="s">
        <v>855</v>
      </c>
      <c r="AR659" s="306"/>
      <c r="AS659" s="235"/>
      <c r="AU659"/>
    </row>
    <row r="660" spans="1:47" x14ac:dyDescent="0.3">
      <c r="A660" s="285">
        <v>114998</v>
      </c>
      <c r="B660" s="286" t="s">
        <v>538</v>
      </c>
      <c r="C660" t="s">
        <v>995</v>
      </c>
      <c r="D660" t="s">
        <v>995</v>
      </c>
      <c r="E660" t="s">
        <v>995</v>
      </c>
      <c r="F660" t="s">
        <v>995</v>
      </c>
      <c r="G660" t="s">
        <v>995</v>
      </c>
      <c r="H660" t="s">
        <v>995</v>
      </c>
      <c r="I660" t="s">
        <v>995</v>
      </c>
      <c r="J660" t="s">
        <v>995</v>
      </c>
      <c r="K660" t="s">
        <v>995</v>
      </c>
      <c r="L660" t="s">
        <v>995</v>
      </c>
      <c r="M660" t="s">
        <v>995</v>
      </c>
      <c r="N660" t="s">
        <v>995</v>
      </c>
      <c r="O660" t="s">
        <v>995</v>
      </c>
      <c r="P660" t="s">
        <v>995</v>
      </c>
      <c r="Q660" t="s">
        <v>995</v>
      </c>
      <c r="R660" t="s">
        <v>995</v>
      </c>
      <c r="S660" t="s">
        <v>995</v>
      </c>
      <c r="T660" t="s">
        <v>995</v>
      </c>
      <c r="U660" t="s">
        <v>995</v>
      </c>
      <c r="V660" t="s">
        <v>995</v>
      </c>
      <c r="W660" t="s">
        <v>995</v>
      </c>
      <c r="X660" t="s">
        <v>995</v>
      </c>
      <c r="Y660" t="s">
        <v>995</v>
      </c>
      <c r="Z660" t="s">
        <v>995</v>
      </c>
      <c r="AA660" t="s">
        <v>995</v>
      </c>
      <c r="AB660" t="s">
        <v>995</v>
      </c>
      <c r="AC660" t="s">
        <v>995</v>
      </c>
      <c r="AD660" t="s">
        <v>995</v>
      </c>
      <c r="AE660" t="s">
        <v>995</v>
      </c>
      <c r="AF660" t="s">
        <v>995</v>
      </c>
      <c r="AG660" t="s">
        <v>995</v>
      </c>
      <c r="AH660" t="s">
        <v>995</v>
      </c>
      <c r="AI660" t="s">
        <v>995</v>
      </c>
      <c r="AJ660" t="s">
        <v>995</v>
      </c>
      <c r="AK660" t="s">
        <v>995</v>
      </c>
      <c r="AL660" t="s">
        <v>995</v>
      </c>
      <c r="AM660" t="s">
        <v>995</v>
      </c>
      <c r="AN660" t="s">
        <v>995</v>
      </c>
      <c r="AO660" t="s">
        <v>995</v>
      </c>
      <c r="AP660" t="s">
        <v>995</v>
      </c>
      <c r="AQ660" s="286" t="s">
        <v>855</v>
      </c>
      <c r="AR660" s="306"/>
      <c r="AS660" s="235"/>
      <c r="AU660"/>
    </row>
    <row r="661" spans="1:47" ht="28.8" x14ac:dyDescent="0.3">
      <c r="A661" s="285">
        <v>115037</v>
      </c>
      <c r="B661" s="286" t="s">
        <v>541</v>
      </c>
      <c r="C661" t="s">
        <v>224</v>
      </c>
      <c r="D661" t="s">
        <v>224</v>
      </c>
      <c r="E661" t="s">
        <v>224</v>
      </c>
      <c r="F661" t="s">
        <v>224</v>
      </c>
      <c r="G661" t="s">
        <v>224</v>
      </c>
      <c r="H661" t="s">
        <v>224</v>
      </c>
      <c r="I661" t="s">
        <v>224</v>
      </c>
      <c r="J661" t="s">
        <v>224</v>
      </c>
      <c r="K661" t="s">
        <v>224</v>
      </c>
      <c r="L661" t="s">
        <v>225</v>
      </c>
      <c r="M661" t="s">
        <v>226</v>
      </c>
      <c r="N661" t="s">
        <v>224</v>
      </c>
      <c r="O661" t="s">
        <v>224</v>
      </c>
      <c r="P661" t="s">
        <v>224</v>
      </c>
      <c r="Q661" t="s">
        <v>224</v>
      </c>
      <c r="R661" t="s">
        <v>226</v>
      </c>
      <c r="S661" t="s">
        <v>224</v>
      </c>
      <c r="T661" t="s">
        <v>224</v>
      </c>
      <c r="U661" t="s">
        <v>224</v>
      </c>
      <c r="V661" t="s">
        <v>226</v>
      </c>
      <c r="W661" t="s">
        <v>225</v>
      </c>
      <c r="X661" t="s">
        <v>225</v>
      </c>
      <c r="Y661" t="s">
        <v>225</v>
      </c>
      <c r="Z661" t="s">
        <v>225</v>
      </c>
      <c r="AA661" t="s">
        <v>225</v>
      </c>
      <c r="AB661" t="s">
        <v>394</v>
      </c>
      <c r="AC661" t="s">
        <v>394</v>
      </c>
      <c r="AD661" t="s">
        <v>394</v>
      </c>
      <c r="AE661" t="s">
        <v>394</v>
      </c>
      <c r="AF661" t="s">
        <v>394</v>
      </c>
      <c r="AG661" t="s">
        <v>394</v>
      </c>
      <c r="AH661" t="s">
        <v>394</v>
      </c>
      <c r="AI661" t="s">
        <v>394</v>
      </c>
      <c r="AJ661" t="s">
        <v>394</v>
      </c>
      <c r="AK661" t="s">
        <v>394</v>
      </c>
      <c r="AL661" t="s">
        <v>394</v>
      </c>
      <c r="AM661" t="s">
        <v>394</v>
      </c>
      <c r="AN661" t="s">
        <v>394</v>
      </c>
      <c r="AO661" t="s">
        <v>394</v>
      </c>
      <c r="AP661" t="s">
        <v>394</v>
      </c>
      <c r="AQ661" s="286" t="s">
        <v>394</v>
      </c>
      <c r="AR661" s="295"/>
      <c r="AS661" s="235"/>
    </row>
    <row r="662" spans="1:47" x14ac:dyDescent="0.3">
      <c r="A662" s="285">
        <v>115059</v>
      </c>
      <c r="B662" s="286" t="s">
        <v>61</v>
      </c>
      <c r="C662" t="s">
        <v>995</v>
      </c>
      <c r="D662" t="s">
        <v>995</v>
      </c>
      <c r="E662" t="s">
        <v>995</v>
      </c>
      <c r="F662" t="s">
        <v>995</v>
      </c>
      <c r="G662" t="s">
        <v>995</v>
      </c>
      <c r="H662" t="s">
        <v>995</v>
      </c>
      <c r="I662" t="s">
        <v>995</v>
      </c>
      <c r="J662" t="s">
        <v>995</v>
      </c>
      <c r="K662" t="s">
        <v>995</v>
      </c>
      <c r="L662" t="s">
        <v>995</v>
      </c>
      <c r="M662" t="s">
        <v>995</v>
      </c>
      <c r="N662" t="s">
        <v>995</v>
      </c>
      <c r="O662" t="s">
        <v>995</v>
      </c>
      <c r="P662" t="s">
        <v>995</v>
      </c>
      <c r="Q662" t="s">
        <v>995</v>
      </c>
      <c r="R662" t="s">
        <v>995</v>
      </c>
      <c r="S662" t="s">
        <v>995</v>
      </c>
      <c r="T662" t="s">
        <v>995</v>
      </c>
      <c r="U662" t="s">
        <v>995</v>
      </c>
      <c r="V662" t="s">
        <v>995</v>
      </c>
      <c r="W662" t="s">
        <v>995</v>
      </c>
      <c r="X662" t="s">
        <v>995</v>
      </c>
      <c r="Y662" t="s">
        <v>995</v>
      </c>
      <c r="Z662" t="s">
        <v>995</v>
      </c>
      <c r="AA662" t="s">
        <v>995</v>
      </c>
      <c r="AB662" t="s">
        <v>995</v>
      </c>
      <c r="AC662" t="s">
        <v>995</v>
      </c>
      <c r="AD662" t="s">
        <v>995</v>
      </c>
      <c r="AE662" t="s">
        <v>995</v>
      </c>
      <c r="AF662" t="s">
        <v>995</v>
      </c>
      <c r="AG662" t="s">
        <v>995</v>
      </c>
      <c r="AH662" t="s">
        <v>995</v>
      </c>
      <c r="AI662" t="s">
        <v>995</v>
      </c>
      <c r="AJ662" t="s">
        <v>995</v>
      </c>
      <c r="AK662" t="s">
        <v>995</v>
      </c>
      <c r="AL662" t="s">
        <v>995</v>
      </c>
      <c r="AM662" t="s">
        <v>995</v>
      </c>
      <c r="AN662" t="s">
        <v>995</v>
      </c>
      <c r="AO662" t="s">
        <v>995</v>
      </c>
      <c r="AP662" t="s">
        <v>995</v>
      </c>
      <c r="AQ662" s="286" t="s">
        <v>855</v>
      </c>
      <c r="AR662" s="306"/>
      <c r="AS662" s="235"/>
      <c r="AU662"/>
    </row>
    <row r="663" spans="1:47" x14ac:dyDescent="0.3">
      <c r="A663" s="285">
        <v>115070</v>
      </c>
      <c r="B663" s="286" t="s">
        <v>61</v>
      </c>
      <c r="C663" t="s">
        <v>995</v>
      </c>
      <c r="D663" t="s">
        <v>995</v>
      </c>
      <c r="E663" t="s">
        <v>995</v>
      </c>
      <c r="F663" t="s">
        <v>995</v>
      </c>
      <c r="G663" t="s">
        <v>995</v>
      </c>
      <c r="H663" t="s">
        <v>995</v>
      </c>
      <c r="I663" t="s">
        <v>995</v>
      </c>
      <c r="J663" t="s">
        <v>995</v>
      </c>
      <c r="K663" t="s">
        <v>995</v>
      </c>
      <c r="L663" t="s">
        <v>995</v>
      </c>
      <c r="M663" t="s">
        <v>995</v>
      </c>
      <c r="N663" t="s">
        <v>995</v>
      </c>
      <c r="O663" t="s">
        <v>995</v>
      </c>
      <c r="P663" t="s">
        <v>995</v>
      </c>
      <c r="Q663" t="s">
        <v>995</v>
      </c>
      <c r="R663" t="s">
        <v>995</v>
      </c>
      <c r="S663" t="s">
        <v>995</v>
      </c>
      <c r="T663" t="s">
        <v>995</v>
      </c>
      <c r="U663" t="s">
        <v>995</v>
      </c>
      <c r="V663" t="s">
        <v>995</v>
      </c>
      <c r="W663" t="s">
        <v>995</v>
      </c>
      <c r="X663" t="s">
        <v>995</v>
      </c>
      <c r="Y663" t="s">
        <v>995</v>
      </c>
      <c r="Z663" t="s">
        <v>995</v>
      </c>
      <c r="AA663" t="s">
        <v>995</v>
      </c>
      <c r="AB663" t="s">
        <v>995</v>
      </c>
      <c r="AC663" t="s">
        <v>995</v>
      </c>
      <c r="AD663" t="s">
        <v>995</v>
      </c>
      <c r="AE663" t="s">
        <v>995</v>
      </c>
      <c r="AF663" t="s">
        <v>995</v>
      </c>
      <c r="AG663" t="s">
        <v>995</v>
      </c>
      <c r="AH663" t="s">
        <v>995</v>
      </c>
      <c r="AI663" t="s">
        <v>995</v>
      </c>
      <c r="AJ663" t="s">
        <v>995</v>
      </c>
      <c r="AK663" t="s">
        <v>995</v>
      </c>
      <c r="AL663" t="s">
        <v>995</v>
      </c>
      <c r="AM663" t="s">
        <v>995</v>
      </c>
      <c r="AN663" t="s">
        <v>995</v>
      </c>
      <c r="AO663" t="s">
        <v>995</v>
      </c>
      <c r="AP663" t="s">
        <v>995</v>
      </c>
      <c r="AQ663" s="286" t="s">
        <v>855</v>
      </c>
      <c r="AR663" s="306"/>
      <c r="AS663" s="235"/>
      <c r="AU663"/>
    </row>
    <row r="664" spans="1:47" ht="21.6" x14ac:dyDescent="0.3">
      <c r="A664" s="285">
        <v>115079</v>
      </c>
      <c r="B664" s="286" t="s">
        <v>538</v>
      </c>
      <c r="C664" t="s">
        <v>995</v>
      </c>
      <c r="D664" t="s">
        <v>995</v>
      </c>
      <c r="E664" t="s">
        <v>995</v>
      </c>
      <c r="F664" t="s">
        <v>995</v>
      </c>
      <c r="G664" t="s">
        <v>995</v>
      </c>
      <c r="H664" t="s">
        <v>995</v>
      </c>
      <c r="I664" t="s">
        <v>995</v>
      </c>
      <c r="J664" t="s">
        <v>995</v>
      </c>
      <c r="K664" t="s">
        <v>995</v>
      </c>
      <c r="L664" t="s">
        <v>995</v>
      </c>
      <c r="M664" t="s">
        <v>995</v>
      </c>
      <c r="N664" t="s">
        <v>995</v>
      </c>
      <c r="O664" t="s">
        <v>995</v>
      </c>
      <c r="P664" t="s">
        <v>995</v>
      </c>
      <c r="Q664" t="s">
        <v>995</v>
      </c>
      <c r="R664" t="s">
        <v>995</v>
      </c>
      <c r="S664" t="s">
        <v>995</v>
      </c>
      <c r="T664" t="s">
        <v>995</v>
      </c>
      <c r="U664" t="s">
        <v>995</v>
      </c>
      <c r="V664" t="s">
        <v>995</v>
      </c>
      <c r="W664" t="s">
        <v>995</v>
      </c>
      <c r="X664" t="s">
        <v>995</v>
      </c>
      <c r="Y664" t="s">
        <v>995</v>
      </c>
      <c r="Z664" t="s">
        <v>995</v>
      </c>
      <c r="AA664" t="s">
        <v>995</v>
      </c>
      <c r="AB664" t="s">
        <v>995</v>
      </c>
      <c r="AC664" t="s">
        <v>995</v>
      </c>
      <c r="AD664" t="s">
        <v>995</v>
      </c>
      <c r="AE664" t="s">
        <v>995</v>
      </c>
      <c r="AF664" t="s">
        <v>995</v>
      </c>
      <c r="AG664" t="s">
        <v>995</v>
      </c>
      <c r="AH664" t="s">
        <v>995</v>
      </c>
      <c r="AI664" t="s">
        <v>995</v>
      </c>
      <c r="AJ664" t="s">
        <v>995</v>
      </c>
      <c r="AK664" t="s">
        <v>995</v>
      </c>
      <c r="AL664" t="s">
        <v>995</v>
      </c>
      <c r="AM664" t="s">
        <v>995</v>
      </c>
      <c r="AN664" t="s">
        <v>995</v>
      </c>
      <c r="AO664" t="s">
        <v>995</v>
      </c>
      <c r="AP664" t="s">
        <v>995</v>
      </c>
      <c r="AQ664" s="286" t="s">
        <v>855</v>
      </c>
      <c r="AR664" s="295"/>
      <c r="AS664" s="235"/>
    </row>
    <row r="665" spans="1:47" x14ac:dyDescent="0.3">
      <c r="A665" s="285">
        <v>115086</v>
      </c>
      <c r="B665" s="286" t="s">
        <v>61</v>
      </c>
      <c r="C665" t="s">
        <v>995</v>
      </c>
      <c r="D665" t="s">
        <v>995</v>
      </c>
      <c r="E665" t="s">
        <v>995</v>
      </c>
      <c r="F665" t="s">
        <v>995</v>
      </c>
      <c r="G665" t="s">
        <v>995</v>
      </c>
      <c r="H665" t="s">
        <v>995</v>
      </c>
      <c r="I665" t="s">
        <v>995</v>
      </c>
      <c r="J665" t="s">
        <v>995</v>
      </c>
      <c r="K665" t="s">
        <v>995</v>
      </c>
      <c r="L665" t="s">
        <v>995</v>
      </c>
      <c r="M665" t="s">
        <v>995</v>
      </c>
      <c r="N665" t="s">
        <v>995</v>
      </c>
      <c r="O665" t="s">
        <v>995</v>
      </c>
      <c r="P665" t="s">
        <v>995</v>
      </c>
      <c r="Q665" t="s">
        <v>995</v>
      </c>
      <c r="R665" t="s">
        <v>995</v>
      </c>
      <c r="S665" t="s">
        <v>995</v>
      </c>
      <c r="T665" t="s">
        <v>995</v>
      </c>
      <c r="U665" t="s">
        <v>995</v>
      </c>
      <c r="V665" t="s">
        <v>995</v>
      </c>
      <c r="W665" t="s">
        <v>995</v>
      </c>
      <c r="X665" t="s">
        <v>995</v>
      </c>
      <c r="Y665" t="s">
        <v>995</v>
      </c>
      <c r="Z665" t="s">
        <v>995</v>
      </c>
      <c r="AA665" t="s">
        <v>995</v>
      </c>
      <c r="AB665" t="s">
        <v>995</v>
      </c>
      <c r="AC665" t="s">
        <v>995</v>
      </c>
      <c r="AD665" t="s">
        <v>995</v>
      </c>
      <c r="AE665" t="s">
        <v>995</v>
      </c>
      <c r="AF665" t="s">
        <v>995</v>
      </c>
      <c r="AG665" t="s">
        <v>995</v>
      </c>
      <c r="AH665" t="s">
        <v>995</v>
      </c>
      <c r="AI665" t="s">
        <v>995</v>
      </c>
      <c r="AJ665" t="s">
        <v>995</v>
      </c>
      <c r="AK665" t="s">
        <v>995</v>
      </c>
      <c r="AL665" t="s">
        <v>995</v>
      </c>
      <c r="AM665" t="s">
        <v>995</v>
      </c>
      <c r="AN665" t="s">
        <v>995</v>
      </c>
      <c r="AO665" t="s">
        <v>995</v>
      </c>
      <c r="AP665" t="s">
        <v>995</v>
      </c>
      <c r="AQ665" s="286" t="s">
        <v>855</v>
      </c>
      <c r="AR665" s="306"/>
      <c r="AS665" s="235"/>
      <c r="AU665"/>
    </row>
    <row r="666" spans="1:47" ht="21.6" x14ac:dyDescent="0.65">
      <c r="A666" s="285">
        <v>115095</v>
      </c>
      <c r="B666" s="286" t="s">
        <v>61</v>
      </c>
      <c r="C666" t="s">
        <v>995</v>
      </c>
      <c r="D666" t="s">
        <v>995</v>
      </c>
      <c r="E666" t="s">
        <v>995</v>
      </c>
      <c r="F666" t="s">
        <v>995</v>
      </c>
      <c r="G666" t="s">
        <v>995</v>
      </c>
      <c r="H666" t="s">
        <v>995</v>
      </c>
      <c r="I666" t="s">
        <v>995</v>
      </c>
      <c r="J666" t="s">
        <v>995</v>
      </c>
      <c r="K666" t="s">
        <v>995</v>
      </c>
      <c r="L666" t="s">
        <v>995</v>
      </c>
      <c r="M666" t="s">
        <v>226</v>
      </c>
      <c r="N666" t="s">
        <v>995</v>
      </c>
      <c r="O666" t="s">
        <v>995</v>
      </c>
      <c r="P666" t="s">
        <v>995</v>
      </c>
      <c r="Q666" t="s">
        <v>995</v>
      </c>
      <c r="R666" t="s">
        <v>995</v>
      </c>
      <c r="S666" t="s">
        <v>995</v>
      </c>
      <c r="T666" t="s">
        <v>995</v>
      </c>
      <c r="U666" t="s">
        <v>995</v>
      </c>
      <c r="V666" t="s">
        <v>995</v>
      </c>
      <c r="W666" t="s">
        <v>995</v>
      </c>
      <c r="X666" t="s">
        <v>995</v>
      </c>
      <c r="Y666" t="s">
        <v>995</v>
      </c>
      <c r="Z666" t="s">
        <v>995</v>
      </c>
      <c r="AA666" t="s">
        <v>995</v>
      </c>
      <c r="AB666" t="s">
        <v>995</v>
      </c>
      <c r="AC666" t="s">
        <v>995</v>
      </c>
      <c r="AD666" t="s">
        <v>995</v>
      </c>
      <c r="AE666" t="s">
        <v>995</v>
      </c>
      <c r="AF666" t="s">
        <v>995</v>
      </c>
      <c r="AG666" t="s">
        <v>995</v>
      </c>
      <c r="AH666" t="s">
        <v>995</v>
      </c>
      <c r="AI666" t="s">
        <v>995</v>
      </c>
      <c r="AJ666" t="s">
        <v>995</v>
      </c>
      <c r="AK666" t="s">
        <v>995</v>
      </c>
      <c r="AL666" t="s">
        <v>995</v>
      </c>
      <c r="AM666" t="s">
        <v>995</v>
      </c>
      <c r="AN666" t="s">
        <v>995</v>
      </c>
      <c r="AO666" t="s">
        <v>995</v>
      </c>
      <c r="AP666" t="s">
        <v>995</v>
      </c>
      <c r="AQ666" s="288"/>
      <c r="AR666" s="302"/>
      <c r="AS666" s="304"/>
      <c r="AU666"/>
    </row>
    <row r="667" spans="1:47" x14ac:dyDescent="0.3">
      <c r="A667" s="285">
        <v>115101</v>
      </c>
      <c r="B667" s="286" t="s">
        <v>538</v>
      </c>
      <c r="C667" t="s">
        <v>995</v>
      </c>
      <c r="D667" t="s">
        <v>995</v>
      </c>
      <c r="E667" t="s">
        <v>995</v>
      </c>
      <c r="F667" t="s">
        <v>995</v>
      </c>
      <c r="G667" t="s">
        <v>995</v>
      </c>
      <c r="H667" t="s">
        <v>995</v>
      </c>
      <c r="I667" t="s">
        <v>995</v>
      </c>
      <c r="J667" t="s">
        <v>995</v>
      </c>
      <c r="K667" t="s">
        <v>995</v>
      </c>
      <c r="L667" t="s">
        <v>995</v>
      </c>
      <c r="M667" t="s">
        <v>995</v>
      </c>
      <c r="N667" t="s">
        <v>995</v>
      </c>
      <c r="O667" t="s">
        <v>995</v>
      </c>
      <c r="P667" t="s">
        <v>995</v>
      </c>
      <c r="Q667" t="s">
        <v>995</v>
      </c>
      <c r="R667" t="s">
        <v>995</v>
      </c>
      <c r="S667" t="s">
        <v>995</v>
      </c>
      <c r="T667" t="s">
        <v>995</v>
      </c>
      <c r="U667" t="s">
        <v>995</v>
      </c>
      <c r="V667" t="s">
        <v>995</v>
      </c>
      <c r="W667" t="s">
        <v>995</v>
      </c>
      <c r="X667" t="s">
        <v>995</v>
      </c>
      <c r="Y667" t="s">
        <v>995</v>
      </c>
      <c r="Z667" t="s">
        <v>995</v>
      </c>
      <c r="AA667" t="s">
        <v>995</v>
      </c>
      <c r="AB667" t="s">
        <v>995</v>
      </c>
      <c r="AC667" t="s">
        <v>995</v>
      </c>
      <c r="AD667" t="s">
        <v>995</v>
      </c>
      <c r="AE667" t="s">
        <v>995</v>
      </c>
      <c r="AF667" t="s">
        <v>995</v>
      </c>
      <c r="AG667" t="s">
        <v>995</v>
      </c>
      <c r="AH667" t="s">
        <v>995</v>
      </c>
      <c r="AI667" t="s">
        <v>995</v>
      </c>
      <c r="AJ667" t="s">
        <v>995</v>
      </c>
      <c r="AK667" t="s">
        <v>995</v>
      </c>
      <c r="AL667" t="s">
        <v>995</v>
      </c>
      <c r="AM667" t="s">
        <v>995</v>
      </c>
      <c r="AN667" t="s">
        <v>995</v>
      </c>
      <c r="AO667" t="s">
        <v>995</v>
      </c>
      <c r="AP667" t="s">
        <v>995</v>
      </c>
      <c r="AQ667" s="286" t="s">
        <v>855</v>
      </c>
      <c r="AR667" s="306"/>
      <c r="AS667" s="235"/>
      <c r="AU667"/>
    </row>
    <row r="668" spans="1:47" x14ac:dyDescent="0.3">
      <c r="A668" s="285">
        <v>115108</v>
      </c>
      <c r="B668" s="286" t="s">
        <v>61</v>
      </c>
      <c r="C668" t="s">
        <v>995</v>
      </c>
      <c r="D668" t="s">
        <v>995</v>
      </c>
      <c r="E668" t="s">
        <v>995</v>
      </c>
      <c r="F668" t="s">
        <v>995</v>
      </c>
      <c r="G668" t="s">
        <v>995</v>
      </c>
      <c r="H668" t="s">
        <v>995</v>
      </c>
      <c r="I668" t="s">
        <v>995</v>
      </c>
      <c r="J668" t="s">
        <v>995</v>
      </c>
      <c r="K668" t="s">
        <v>995</v>
      </c>
      <c r="L668" t="s">
        <v>995</v>
      </c>
      <c r="M668" t="s">
        <v>995</v>
      </c>
      <c r="N668" t="s">
        <v>995</v>
      </c>
      <c r="O668" t="s">
        <v>995</v>
      </c>
      <c r="P668" t="s">
        <v>995</v>
      </c>
      <c r="Q668" t="s">
        <v>995</v>
      </c>
      <c r="R668" t="s">
        <v>995</v>
      </c>
      <c r="S668" t="s">
        <v>995</v>
      </c>
      <c r="T668" t="s">
        <v>995</v>
      </c>
      <c r="U668" t="s">
        <v>995</v>
      </c>
      <c r="V668" t="s">
        <v>995</v>
      </c>
      <c r="W668" t="s">
        <v>995</v>
      </c>
      <c r="X668" t="s">
        <v>995</v>
      </c>
      <c r="Y668" t="s">
        <v>995</v>
      </c>
      <c r="Z668" t="s">
        <v>995</v>
      </c>
      <c r="AA668" t="s">
        <v>995</v>
      </c>
      <c r="AB668" t="s">
        <v>995</v>
      </c>
      <c r="AC668" t="s">
        <v>995</v>
      </c>
      <c r="AD668" t="s">
        <v>995</v>
      </c>
      <c r="AE668" t="s">
        <v>995</v>
      </c>
      <c r="AF668" t="s">
        <v>995</v>
      </c>
      <c r="AG668" t="s">
        <v>995</v>
      </c>
      <c r="AH668" t="s">
        <v>995</v>
      </c>
      <c r="AI668" t="s">
        <v>995</v>
      </c>
      <c r="AJ668" t="s">
        <v>995</v>
      </c>
      <c r="AK668" t="s">
        <v>995</v>
      </c>
      <c r="AL668" t="s">
        <v>995</v>
      </c>
      <c r="AM668" t="s">
        <v>995</v>
      </c>
      <c r="AN668" t="s">
        <v>995</v>
      </c>
      <c r="AO668" t="s">
        <v>995</v>
      </c>
      <c r="AP668" t="s">
        <v>995</v>
      </c>
      <c r="AQ668" s="286" t="s">
        <v>855</v>
      </c>
      <c r="AR668" s="306"/>
      <c r="AS668" s="235"/>
      <c r="AU668"/>
    </row>
    <row r="669" spans="1:47" x14ac:dyDescent="0.3">
      <c r="A669" s="285">
        <v>115129</v>
      </c>
      <c r="B669" s="286" t="s">
        <v>61</v>
      </c>
      <c r="C669" t="s">
        <v>995</v>
      </c>
      <c r="D669" t="s">
        <v>995</v>
      </c>
      <c r="E669" t="s">
        <v>995</v>
      </c>
      <c r="F669" t="s">
        <v>995</v>
      </c>
      <c r="G669" t="s">
        <v>995</v>
      </c>
      <c r="H669" t="s">
        <v>995</v>
      </c>
      <c r="I669" t="s">
        <v>995</v>
      </c>
      <c r="J669" t="s">
        <v>995</v>
      </c>
      <c r="K669" t="s">
        <v>995</v>
      </c>
      <c r="L669" t="s">
        <v>995</v>
      </c>
      <c r="M669" t="s">
        <v>995</v>
      </c>
      <c r="N669" t="s">
        <v>995</v>
      </c>
      <c r="O669" t="s">
        <v>995</v>
      </c>
      <c r="P669" t="s">
        <v>995</v>
      </c>
      <c r="Q669" t="s">
        <v>995</v>
      </c>
      <c r="R669" t="s">
        <v>995</v>
      </c>
      <c r="S669" t="s">
        <v>995</v>
      </c>
      <c r="T669" t="s">
        <v>995</v>
      </c>
      <c r="U669" t="s">
        <v>995</v>
      </c>
      <c r="V669" t="s">
        <v>995</v>
      </c>
      <c r="W669" t="s">
        <v>995</v>
      </c>
      <c r="X669" t="s">
        <v>995</v>
      </c>
      <c r="Y669" t="s">
        <v>995</v>
      </c>
      <c r="Z669" t="s">
        <v>995</v>
      </c>
      <c r="AA669" t="s">
        <v>995</v>
      </c>
      <c r="AB669" t="s">
        <v>995</v>
      </c>
      <c r="AC669" t="s">
        <v>995</v>
      </c>
      <c r="AD669" t="s">
        <v>995</v>
      </c>
      <c r="AE669" t="s">
        <v>995</v>
      </c>
      <c r="AF669" t="s">
        <v>995</v>
      </c>
      <c r="AG669" t="s">
        <v>995</v>
      </c>
      <c r="AH669" t="s">
        <v>995</v>
      </c>
      <c r="AI669" t="s">
        <v>995</v>
      </c>
      <c r="AJ669" t="s">
        <v>995</v>
      </c>
      <c r="AK669" t="s">
        <v>995</v>
      </c>
      <c r="AL669" t="s">
        <v>995</v>
      </c>
      <c r="AM669" t="s">
        <v>995</v>
      </c>
      <c r="AN669" t="s">
        <v>995</v>
      </c>
      <c r="AO669" t="s">
        <v>995</v>
      </c>
      <c r="AP669" t="s">
        <v>995</v>
      </c>
      <c r="AQ669" s="286" t="s">
        <v>855</v>
      </c>
      <c r="AR669" s="306"/>
      <c r="AS669" s="235"/>
      <c r="AU669"/>
    </row>
    <row r="670" spans="1:47" ht="21.6" x14ac:dyDescent="0.3">
      <c r="A670" s="285">
        <v>115162</v>
      </c>
      <c r="B670" s="286" t="s">
        <v>61</v>
      </c>
      <c r="C670" t="s">
        <v>995</v>
      </c>
      <c r="D670" t="s">
        <v>995</v>
      </c>
      <c r="E670" t="s">
        <v>995</v>
      </c>
      <c r="F670" t="s">
        <v>995</v>
      </c>
      <c r="G670" t="s">
        <v>995</v>
      </c>
      <c r="H670" t="s">
        <v>995</v>
      </c>
      <c r="I670" t="s">
        <v>995</v>
      </c>
      <c r="J670" t="s">
        <v>995</v>
      </c>
      <c r="K670" t="s">
        <v>995</v>
      </c>
      <c r="L670" t="s">
        <v>995</v>
      </c>
      <c r="M670" t="s">
        <v>995</v>
      </c>
      <c r="N670" t="s">
        <v>995</v>
      </c>
      <c r="O670" t="s">
        <v>995</v>
      </c>
      <c r="P670" t="s">
        <v>995</v>
      </c>
      <c r="Q670" t="s">
        <v>995</v>
      </c>
      <c r="R670" t="s">
        <v>995</v>
      </c>
      <c r="S670" t="s">
        <v>995</v>
      </c>
      <c r="T670" t="s">
        <v>995</v>
      </c>
      <c r="U670" t="s">
        <v>995</v>
      </c>
      <c r="V670" t="s">
        <v>995</v>
      </c>
      <c r="W670" t="s">
        <v>995</v>
      </c>
      <c r="X670" t="s">
        <v>995</v>
      </c>
      <c r="Y670" t="s">
        <v>995</v>
      </c>
      <c r="Z670" t="s">
        <v>995</v>
      </c>
      <c r="AA670" t="s">
        <v>995</v>
      </c>
      <c r="AB670" t="s">
        <v>995</v>
      </c>
      <c r="AC670" t="s">
        <v>995</v>
      </c>
      <c r="AD670" t="s">
        <v>995</v>
      </c>
      <c r="AE670" t="s">
        <v>995</v>
      </c>
      <c r="AF670" t="s">
        <v>995</v>
      </c>
      <c r="AG670" t="s">
        <v>995</v>
      </c>
      <c r="AH670" t="s">
        <v>995</v>
      </c>
      <c r="AI670" t="s">
        <v>995</v>
      </c>
      <c r="AJ670" t="s">
        <v>995</v>
      </c>
      <c r="AK670" t="s">
        <v>995</v>
      </c>
      <c r="AL670" t="s">
        <v>995</v>
      </c>
      <c r="AM670" t="s">
        <v>995</v>
      </c>
      <c r="AN670" t="s">
        <v>995</v>
      </c>
      <c r="AO670" t="s">
        <v>995</v>
      </c>
      <c r="AP670" t="s">
        <v>995</v>
      </c>
      <c r="AQ670" s="286" t="s">
        <v>855</v>
      </c>
      <c r="AR670" s="295"/>
      <c r="AS670" s="235"/>
    </row>
    <row r="671" spans="1:47" x14ac:dyDescent="0.3">
      <c r="A671" s="285">
        <v>115163</v>
      </c>
      <c r="B671" s="286" t="s">
        <v>540</v>
      </c>
      <c r="C671" t="s">
        <v>995</v>
      </c>
      <c r="D671" t="s">
        <v>995</v>
      </c>
      <c r="E671" t="s">
        <v>995</v>
      </c>
      <c r="F671" t="s">
        <v>995</v>
      </c>
      <c r="G671" t="s">
        <v>995</v>
      </c>
      <c r="H671" t="s">
        <v>995</v>
      </c>
      <c r="I671" t="s">
        <v>995</v>
      </c>
      <c r="J671" t="s">
        <v>995</v>
      </c>
      <c r="K671" t="s">
        <v>995</v>
      </c>
      <c r="L671" t="s">
        <v>995</v>
      </c>
      <c r="M671" t="s">
        <v>995</v>
      </c>
      <c r="N671" t="s">
        <v>995</v>
      </c>
      <c r="O671" t="s">
        <v>995</v>
      </c>
      <c r="P671" t="s">
        <v>995</v>
      </c>
      <c r="Q671" t="s">
        <v>995</v>
      </c>
      <c r="R671" t="s">
        <v>995</v>
      </c>
      <c r="S671" t="s">
        <v>995</v>
      </c>
      <c r="T671" t="s">
        <v>995</v>
      </c>
      <c r="U671" t="s">
        <v>995</v>
      </c>
      <c r="V671" t="s">
        <v>995</v>
      </c>
      <c r="W671" t="s">
        <v>995</v>
      </c>
      <c r="X671" t="s">
        <v>995</v>
      </c>
      <c r="Y671" t="s">
        <v>995</v>
      </c>
      <c r="Z671" t="s">
        <v>995</v>
      </c>
      <c r="AA671" t="s">
        <v>995</v>
      </c>
      <c r="AB671" t="s">
        <v>995</v>
      </c>
      <c r="AC671" t="s">
        <v>995</v>
      </c>
      <c r="AD671" t="s">
        <v>995</v>
      </c>
      <c r="AE671" t="s">
        <v>995</v>
      </c>
      <c r="AF671" t="s">
        <v>995</v>
      </c>
      <c r="AG671" t="s">
        <v>995</v>
      </c>
      <c r="AH671" t="s">
        <v>995</v>
      </c>
      <c r="AI671" t="s">
        <v>995</v>
      </c>
      <c r="AJ671" t="s">
        <v>995</v>
      </c>
      <c r="AK671" t="s">
        <v>995</v>
      </c>
      <c r="AL671" t="s">
        <v>995</v>
      </c>
      <c r="AM671" t="s">
        <v>995</v>
      </c>
      <c r="AN671" t="s">
        <v>995</v>
      </c>
      <c r="AO671" t="s">
        <v>995</v>
      </c>
      <c r="AP671" t="s">
        <v>995</v>
      </c>
      <c r="AQ671" s="286" t="s">
        <v>855</v>
      </c>
      <c r="AR671" s="306"/>
      <c r="AS671" s="235"/>
      <c r="AU671"/>
    </row>
    <row r="672" spans="1:47" ht="21.6" x14ac:dyDescent="0.3">
      <c r="A672" s="285">
        <v>115174</v>
      </c>
      <c r="B672" s="286" t="s">
        <v>61</v>
      </c>
      <c r="C672" t="s">
        <v>995</v>
      </c>
      <c r="D672" t="s">
        <v>995</v>
      </c>
      <c r="E672" t="s">
        <v>995</v>
      </c>
      <c r="F672" t="s">
        <v>995</v>
      </c>
      <c r="G672" t="s">
        <v>995</v>
      </c>
      <c r="H672" t="s">
        <v>995</v>
      </c>
      <c r="I672" t="s">
        <v>995</v>
      </c>
      <c r="J672" t="s">
        <v>995</v>
      </c>
      <c r="K672" t="s">
        <v>995</v>
      </c>
      <c r="L672" t="s">
        <v>995</v>
      </c>
      <c r="M672" t="s">
        <v>995</v>
      </c>
      <c r="N672" t="s">
        <v>995</v>
      </c>
      <c r="O672" t="s">
        <v>995</v>
      </c>
      <c r="P672" t="s">
        <v>995</v>
      </c>
      <c r="Q672" t="s">
        <v>995</v>
      </c>
      <c r="R672" t="s">
        <v>995</v>
      </c>
      <c r="S672" t="s">
        <v>995</v>
      </c>
      <c r="T672" t="s">
        <v>995</v>
      </c>
      <c r="U672" t="s">
        <v>995</v>
      </c>
      <c r="V672" t="s">
        <v>995</v>
      </c>
      <c r="W672" t="s">
        <v>995</v>
      </c>
      <c r="X672" t="s">
        <v>995</v>
      </c>
      <c r="Y672" t="s">
        <v>995</v>
      </c>
      <c r="Z672" t="s">
        <v>995</v>
      </c>
      <c r="AA672" t="s">
        <v>995</v>
      </c>
      <c r="AB672" t="s">
        <v>995</v>
      </c>
      <c r="AC672" t="s">
        <v>995</v>
      </c>
      <c r="AD672" t="s">
        <v>995</v>
      </c>
      <c r="AE672" t="s">
        <v>995</v>
      </c>
      <c r="AF672" t="s">
        <v>995</v>
      </c>
      <c r="AG672" t="s">
        <v>995</v>
      </c>
      <c r="AH672" t="s">
        <v>995</v>
      </c>
      <c r="AI672" t="s">
        <v>995</v>
      </c>
      <c r="AJ672" t="s">
        <v>995</v>
      </c>
      <c r="AK672" t="s">
        <v>995</v>
      </c>
      <c r="AL672" t="s">
        <v>995</v>
      </c>
      <c r="AM672" t="s">
        <v>995</v>
      </c>
      <c r="AN672" t="s">
        <v>995</v>
      </c>
      <c r="AO672" t="s">
        <v>995</v>
      </c>
      <c r="AP672" t="s">
        <v>995</v>
      </c>
      <c r="AQ672" s="286" t="s">
        <v>855</v>
      </c>
      <c r="AR672" s="295"/>
      <c r="AS672" s="235"/>
    </row>
    <row r="673" spans="1:47" x14ac:dyDescent="0.3">
      <c r="A673" s="285">
        <v>115178</v>
      </c>
      <c r="B673" s="286" t="s">
        <v>61</v>
      </c>
      <c r="C673" t="s">
        <v>226</v>
      </c>
      <c r="D673" t="s">
        <v>226</v>
      </c>
      <c r="E673" t="s">
        <v>224</v>
      </c>
      <c r="F673" t="s">
        <v>224</v>
      </c>
      <c r="G673" t="s">
        <v>226</v>
      </c>
      <c r="H673" t="s">
        <v>226</v>
      </c>
      <c r="I673" t="s">
        <v>224</v>
      </c>
      <c r="J673" t="s">
        <v>224</v>
      </c>
      <c r="K673" t="s">
        <v>226</v>
      </c>
      <c r="L673" t="s">
        <v>226</v>
      </c>
      <c r="M673" t="s">
        <v>995</v>
      </c>
      <c r="N673" t="s">
        <v>224</v>
      </c>
      <c r="O673" t="s">
        <v>224</v>
      </c>
      <c r="P673" t="s">
        <v>224</v>
      </c>
      <c r="Q673" t="s">
        <v>225</v>
      </c>
      <c r="R673" t="s">
        <v>226</v>
      </c>
      <c r="S673" t="s">
        <v>226</v>
      </c>
      <c r="T673" t="s">
        <v>226</v>
      </c>
      <c r="U673" t="s">
        <v>224</v>
      </c>
      <c r="V673" t="s">
        <v>226</v>
      </c>
      <c r="W673" t="s">
        <v>226</v>
      </c>
      <c r="X673" t="s">
        <v>224</v>
      </c>
      <c r="Y673" t="s">
        <v>224</v>
      </c>
      <c r="Z673" t="s">
        <v>226</v>
      </c>
      <c r="AA673" t="s">
        <v>226</v>
      </c>
      <c r="AB673" t="s">
        <v>226</v>
      </c>
      <c r="AC673" t="s">
        <v>226</v>
      </c>
      <c r="AD673" t="s">
        <v>226</v>
      </c>
      <c r="AE673" t="s">
        <v>226</v>
      </c>
      <c r="AF673" t="s">
        <v>224</v>
      </c>
      <c r="AG673" t="s">
        <v>226</v>
      </c>
      <c r="AH673" t="s">
        <v>226</v>
      </c>
      <c r="AI673" t="s">
        <v>226</v>
      </c>
      <c r="AJ673" t="s">
        <v>226</v>
      </c>
      <c r="AK673" t="s">
        <v>224</v>
      </c>
      <c r="AL673" t="s">
        <v>226</v>
      </c>
      <c r="AM673" t="s">
        <v>226</v>
      </c>
      <c r="AN673" t="s">
        <v>226</v>
      </c>
      <c r="AO673" t="s">
        <v>224</v>
      </c>
      <c r="AP673" t="s">
        <v>224</v>
      </c>
      <c r="AQ673" s="289"/>
      <c r="AR673" s="302"/>
      <c r="AS673" s="304"/>
      <c r="AU673"/>
    </row>
    <row r="674" spans="1:47" ht="21.6" x14ac:dyDescent="0.3">
      <c r="A674" s="285">
        <v>115188</v>
      </c>
      <c r="B674" s="286" t="s">
        <v>61</v>
      </c>
      <c r="C674" t="s">
        <v>995</v>
      </c>
      <c r="D674" t="s">
        <v>995</v>
      </c>
      <c r="E674" t="s">
        <v>995</v>
      </c>
      <c r="F674" t="s">
        <v>995</v>
      </c>
      <c r="G674" t="s">
        <v>995</v>
      </c>
      <c r="H674" t="s">
        <v>995</v>
      </c>
      <c r="I674" t="s">
        <v>995</v>
      </c>
      <c r="J674" t="s">
        <v>995</v>
      </c>
      <c r="K674" t="s">
        <v>995</v>
      </c>
      <c r="L674" t="s">
        <v>995</v>
      </c>
      <c r="M674" t="s">
        <v>995</v>
      </c>
      <c r="N674" t="s">
        <v>995</v>
      </c>
      <c r="O674" t="s">
        <v>995</v>
      </c>
      <c r="P674" t="s">
        <v>995</v>
      </c>
      <c r="Q674" t="s">
        <v>995</v>
      </c>
      <c r="R674" t="s">
        <v>995</v>
      </c>
      <c r="S674" t="s">
        <v>995</v>
      </c>
      <c r="T674" t="s">
        <v>995</v>
      </c>
      <c r="U674" t="s">
        <v>995</v>
      </c>
      <c r="V674" t="s">
        <v>995</v>
      </c>
      <c r="W674" t="s">
        <v>995</v>
      </c>
      <c r="X674" t="s">
        <v>995</v>
      </c>
      <c r="Y674" t="s">
        <v>995</v>
      </c>
      <c r="Z674" t="s">
        <v>995</v>
      </c>
      <c r="AA674" t="s">
        <v>995</v>
      </c>
      <c r="AB674" t="s">
        <v>995</v>
      </c>
      <c r="AC674" t="s">
        <v>995</v>
      </c>
      <c r="AD674" t="s">
        <v>995</v>
      </c>
      <c r="AE674" t="s">
        <v>995</v>
      </c>
      <c r="AF674" t="s">
        <v>995</v>
      </c>
      <c r="AG674" t="s">
        <v>995</v>
      </c>
      <c r="AH674" t="s">
        <v>995</v>
      </c>
      <c r="AI674" t="s">
        <v>995</v>
      </c>
      <c r="AJ674" t="s">
        <v>995</v>
      </c>
      <c r="AK674" t="s">
        <v>995</v>
      </c>
      <c r="AL674" t="s">
        <v>995</v>
      </c>
      <c r="AM674" t="s">
        <v>995</v>
      </c>
      <c r="AN674" t="s">
        <v>995</v>
      </c>
      <c r="AO674" t="s">
        <v>995</v>
      </c>
      <c r="AP674" t="s">
        <v>995</v>
      </c>
      <c r="AQ674" s="286" t="s">
        <v>855</v>
      </c>
      <c r="AR674" s="295"/>
      <c r="AS674" s="235"/>
    </row>
    <row r="675" spans="1:47" ht="21.6" x14ac:dyDescent="0.3">
      <c r="A675" s="285">
        <v>115191</v>
      </c>
      <c r="B675" s="286" t="s">
        <v>61</v>
      </c>
      <c r="C675" t="s">
        <v>995</v>
      </c>
      <c r="D675" t="s">
        <v>995</v>
      </c>
      <c r="E675" t="s">
        <v>995</v>
      </c>
      <c r="F675" t="s">
        <v>995</v>
      </c>
      <c r="G675" t="s">
        <v>995</v>
      </c>
      <c r="H675" t="s">
        <v>995</v>
      </c>
      <c r="I675" t="s">
        <v>995</v>
      </c>
      <c r="J675" t="s">
        <v>995</v>
      </c>
      <c r="K675" t="s">
        <v>995</v>
      </c>
      <c r="L675" t="s">
        <v>995</v>
      </c>
      <c r="M675" t="s">
        <v>995</v>
      </c>
      <c r="N675" t="s">
        <v>995</v>
      </c>
      <c r="O675" t="s">
        <v>995</v>
      </c>
      <c r="P675" t="s">
        <v>995</v>
      </c>
      <c r="Q675" t="s">
        <v>995</v>
      </c>
      <c r="R675" t="s">
        <v>995</v>
      </c>
      <c r="S675" t="s">
        <v>995</v>
      </c>
      <c r="T675" t="s">
        <v>995</v>
      </c>
      <c r="U675" t="s">
        <v>995</v>
      </c>
      <c r="V675" t="s">
        <v>995</v>
      </c>
      <c r="W675" t="s">
        <v>995</v>
      </c>
      <c r="X675" t="s">
        <v>995</v>
      </c>
      <c r="Y675" t="s">
        <v>995</v>
      </c>
      <c r="Z675" t="s">
        <v>995</v>
      </c>
      <c r="AA675" t="s">
        <v>995</v>
      </c>
      <c r="AB675" t="s">
        <v>995</v>
      </c>
      <c r="AC675" t="s">
        <v>995</v>
      </c>
      <c r="AD675" t="s">
        <v>995</v>
      </c>
      <c r="AE675" t="s">
        <v>995</v>
      </c>
      <c r="AF675" t="s">
        <v>995</v>
      </c>
      <c r="AG675" t="s">
        <v>995</v>
      </c>
      <c r="AH675" t="s">
        <v>995</v>
      </c>
      <c r="AI675" t="s">
        <v>995</v>
      </c>
      <c r="AJ675" t="s">
        <v>995</v>
      </c>
      <c r="AK675" t="s">
        <v>995</v>
      </c>
      <c r="AL675" t="s">
        <v>995</v>
      </c>
      <c r="AM675" t="s">
        <v>995</v>
      </c>
      <c r="AN675" t="s">
        <v>995</v>
      </c>
      <c r="AO675" t="s">
        <v>995</v>
      </c>
      <c r="AP675" t="s">
        <v>995</v>
      </c>
      <c r="AQ675" s="286" t="s">
        <v>855</v>
      </c>
      <c r="AR675" s="295"/>
      <c r="AS675" s="235"/>
    </row>
    <row r="676" spans="1:47" x14ac:dyDescent="0.3">
      <c r="A676" s="285">
        <v>115204</v>
      </c>
      <c r="B676" s="286" t="s">
        <v>540</v>
      </c>
      <c r="C676" t="s">
        <v>995</v>
      </c>
      <c r="D676" t="s">
        <v>995</v>
      </c>
      <c r="E676" t="s">
        <v>995</v>
      </c>
      <c r="F676" t="s">
        <v>995</v>
      </c>
      <c r="G676" t="s">
        <v>995</v>
      </c>
      <c r="H676" t="s">
        <v>995</v>
      </c>
      <c r="I676" t="s">
        <v>995</v>
      </c>
      <c r="J676" t="s">
        <v>995</v>
      </c>
      <c r="K676" t="s">
        <v>995</v>
      </c>
      <c r="L676" t="s">
        <v>995</v>
      </c>
      <c r="M676" t="s">
        <v>995</v>
      </c>
      <c r="N676" t="s">
        <v>995</v>
      </c>
      <c r="O676" t="s">
        <v>995</v>
      </c>
      <c r="P676" t="s">
        <v>995</v>
      </c>
      <c r="Q676" t="s">
        <v>995</v>
      </c>
      <c r="R676" t="s">
        <v>995</v>
      </c>
      <c r="S676" t="s">
        <v>995</v>
      </c>
      <c r="T676" t="s">
        <v>995</v>
      </c>
      <c r="U676" t="s">
        <v>995</v>
      </c>
      <c r="V676" t="s">
        <v>995</v>
      </c>
      <c r="W676" t="s">
        <v>995</v>
      </c>
      <c r="X676" t="s">
        <v>995</v>
      </c>
      <c r="Y676" t="s">
        <v>995</v>
      </c>
      <c r="Z676" t="s">
        <v>995</v>
      </c>
      <c r="AA676" t="s">
        <v>995</v>
      </c>
      <c r="AB676" t="s">
        <v>995</v>
      </c>
      <c r="AC676" t="s">
        <v>995</v>
      </c>
      <c r="AD676" t="s">
        <v>995</v>
      </c>
      <c r="AE676" t="s">
        <v>995</v>
      </c>
      <c r="AF676" t="s">
        <v>995</v>
      </c>
      <c r="AG676" t="s">
        <v>995</v>
      </c>
      <c r="AH676" t="s">
        <v>995</v>
      </c>
      <c r="AI676" t="s">
        <v>995</v>
      </c>
      <c r="AJ676" t="s">
        <v>995</v>
      </c>
      <c r="AK676" t="s">
        <v>995</v>
      </c>
      <c r="AL676" t="s">
        <v>995</v>
      </c>
      <c r="AM676" t="s">
        <v>995</v>
      </c>
      <c r="AN676" t="s">
        <v>995</v>
      </c>
      <c r="AO676" t="s">
        <v>995</v>
      </c>
      <c r="AP676" t="s">
        <v>995</v>
      </c>
      <c r="AQ676" s="286" t="s">
        <v>855</v>
      </c>
      <c r="AR676" s="306"/>
      <c r="AS676" s="235"/>
      <c r="AU676"/>
    </row>
    <row r="677" spans="1:47" x14ac:dyDescent="0.3">
      <c r="A677" s="285">
        <v>115210</v>
      </c>
      <c r="B677" s="286" t="s">
        <v>538</v>
      </c>
      <c r="C677" t="s">
        <v>995</v>
      </c>
      <c r="D677" t="s">
        <v>995</v>
      </c>
      <c r="E677" t="s">
        <v>995</v>
      </c>
      <c r="F677" t="s">
        <v>995</v>
      </c>
      <c r="G677" t="s">
        <v>995</v>
      </c>
      <c r="H677" t="s">
        <v>995</v>
      </c>
      <c r="I677" t="s">
        <v>995</v>
      </c>
      <c r="J677" t="s">
        <v>995</v>
      </c>
      <c r="K677" t="s">
        <v>995</v>
      </c>
      <c r="L677" t="s">
        <v>995</v>
      </c>
      <c r="M677" t="s">
        <v>995</v>
      </c>
      <c r="N677" t="s">
        <v>995</v>
      </c>
      <c r="O677" t="s">
        <v>995</v>
      </c>
      <c r="P677" t="s">
        <v>995</v>
      </c>
      <c r="Q677" t="s">
        <v>995</v>
      </c>
      <c r="R677" t="s">
        <v>995</v>
      </c>
      <c r="S677" t="s">
        <v>995</v>
      </c>
      <c r="T677" t="s">
        <v>995</v>
      </c>
      <c r="U677" t="s">
        <v>995</v>
      </c>
      <c r="V677" t="s">
        <v>995</v>
      </c>
      <c r="W677" t="s">
        <v>995</v>
      </c>
      <c r="X677" t="s">
        <v>995</v>
      </c>
      <c r="Y677" t="s">
        <v>995</v>
      </c>
      <c r="Z677" t="s">
        <v>995</v>
      </c>
      <c r="AA677" t="s">
        <v>995</v>
      </c>
      <c r="AB677" t="s">
        <v>995</v>
      </c>
      <c r="AC677" t="s">
        <v>995</v>
      </c>
      <c r="AD677" t="s">
        <v>995</v>
      </c>
      <c r="AE677" t="s">
        <v>995</v>
      </c>
      <c r="AF677" t="s">
        <v>995</v>
      </c>
      <c r="AG677" t="s">
        <v>995</v>
      </c>
      <c r="AH677" t="s">
        <v>995</v>
      </c>
      <c r="AI677" t="s">
        <v>995</v>
      </c>
      <c r="AJ677" t="s">
        <v>995</v>
      </c>
      <c r="AK677" t="s">
        <v>995</v>
      </c>
      <c r="AL677" t="s">
        <v>995</v>
      </c>
      <c r="AM677" t="s">
        <v>995</v>
      </c>
      <c r="AN677" t="s">
        <v>995</v>
      </c>
      <c r="AO677" t="s">
        <v>995</v>
      </c>
      <c r="AP677" t="s">
        <v>995</v>
      </c>
      <c r="AQ677" s="286" t="s">
        <v>855</v>
      </c>
      <c r="AR677" s="306"/>
      <c r="AS677" s="235"/>
      <c r="AU677"/>
    </row>
    <row r="678" spans="1:47" x14ac:dyDescent="0.3">
      <c r="A678" s="285">
        <v>115213</v>
      </c>
      <c r="B678" s="286" t="s">
        <v>61</v>
      </c>
      <c r="C678" t="s">
        <v>995</v>
      </c>
      <c r="D678" t="s">
        <v>995</v>
      </c>
      <c r="E678" t="s">
        <v>995</v>
      </c>
      <c r="F678" t="s">
        <v>995</v>
      </c>
      <c r="G678" t="s">
        <v>995</v>
      </c>
      <c r="H678" t="s">
        <v>995</v>
      </c>
      <c r="I678" t="s">
        <v>995</v>
      </c>
      <c r="J678" t="s">
        <v>995</v>
      </c>
      <c r="K678" t="s">
        <v>995</v>
      </c>
      <c r="L678" t="s">
        <v>995</v>
      </c>
      <c r="M678" t="s">
        <v>995</v>
      </c>
      <c r="N678" t="s">
        <v>995</v>
      </c>
      <c r="O678" t="s">
        <v>995</v>
      </c>
      <c r="P678" t="s">
        <v>995</v>
      </c>
      <c r="Q678" t="s">
        <v>995</v>
      </c>
      <c r="R678" t="s">
        <v>995</v>
      </c>
      <c r="S678" t="s">
        <v>995</v>
      </c>
      <c r="T678" t="s">
        <v>995</v>
      </c>
      <c r="U678" t="s">
        <v>995</v>
      </c>
      <c r="V678" t="s">
        <v>995</v>
      </c>
      <c r="W678" t="s">
        <v>995</v>
      </c>
      <c r="X678" t="s">
        <v>995</v>
      </c>
      <c r="Y678" t="s">
        <v>995</v>
      </c>
      <c r="Z678" t="s">
        <v>995</v>
      </c>
      <c r="AA678" t="s">
        <v>995</v>
      </c>
      <c r="AB678" t="s">
        <v>995</v>
      </c>
      <c r="AC678" t="s">
        <v>995</v>
      </c>
      <c r="AD678" t="s">
        <v>995</v>
      </c>
      <c r="AE678" t="s">
        <v>995</v>
      </c>
      <c r="AF678" t="s">
        <v>995</v>
      </c>
      <c r="AG678" t="s">
        <v>995</v>
      </c>
      <c r="AH678" t="s">
        <v>995</v>
      </c>
      <c r="AI678" t="s">
        <v>995</v>
      </c>
      <c r="AJ678" t="s">
        <v>995</v>
      </c>
      <c r="AK678" t="s">
        <v>995</v>
      </c>
      <c r="AL678" t="s">
        <v>995</v>
      </c>
      <c r="AM678" t="s">
        <v>995</v>
      </c>
      <c r="AN678" t="s">
        <v>995</v>
      </c>
      <c r="AO678" t="s">
        <v>995</v>
      </c>
      <c r="AP678" t="s">
        <v>995</v>
      </c>
      <c r="AQ678" s="286" t="s">
        <v>855</v>
      </c>
      <c r="AR678" s="306"/>
      <c r="AS678" s="235"/>
      <c r="AU678"/>
    </row>
    <row r="679" spans="1:47" ht="21.6" x14ac:dyDescent="0.65">
      <c r="A679" s="285">
        <v>115224</v>
      </c>
      <c r="B679" s="286" t="s">
        <v>61</v>
      </c>
      <c r="C679" t="s">
        <v>995</v>
      </c>
      <c r="D679" t="s">
        <v>995</v>
      </c>
      <c r="E679" t="s">
        <v>995</v>
      </c>
      <c r="F679" t="s">
        <v>995</v>
      </c>
      <c r="G679" t="s">
        <v>995</v>
      </c>
      <c r="H679" t="s">
        <v>995</v>
      </c>
      <c r="I679" t="s">
        <v>995</v>
      </c>
      <c r="J679" t="s">
        <v>995</v>
      </c>
      <c r="K679" t="s">
        <v>995</v>
      </c>
      <c r="L679" t="s">
        <v>995</v>
      </c>
      <c r="M679" t="s">
        <v>995</v>
      </c>
      <c r="N679" t="s">
        <v>995</v>
      </c>
      <c r="O679" t="s">
        <v>995</v>
      </c>
      <c r="P679" t="s">
        <v>995</v>
      </c>
      <c r="Q679" t="s">
        <v>995</v>
      </c>
      <c r="R679" t="s">
        <v>995</v>
      </c>
      <c r="S679" t="s">
        <v>995</v>
      </c>
      <c r="T679" t="s">
        <v>995</v>
      </c>
      <c r="U679" t="s">
        <v>995</v>
      </c>
      <c r="V679" t="s">
        <v>995</v>
      </c>
      <c r="W679" t="s">
        <v>995</v>
      </c>
      <c r="X679" t="s">
        <v>995</v>
      </c>
      <c r="Y679" t="s">
        <v>995</v>
      </c>
      <c r="Z679" t="s">
        <v>995</v>
      </c>
      <c r="AA679" t="s">
        <v>995</v>
      </c>
      <c r="AB679" t="s">
        <v>995</v>
      </c>
      <c r="AC679" t="s">
        <v>995</v>
      </c>
      <c r="AD679" t="s">
        <v>995</v>
      </c>
      <c r="AE679" t="s">
        <v>995</v>
      </c>
      <c r="AF679" t="s">
        <v>995</v>
      </c>
      <c r="AG679" t="s">
        <v>995</v>
      </c>
      <c r="AH679" t="s">
        <v>995</v>
      </c>
      <c r="AI679" t="s">
        <v>995</v>
      </c>
      <c r="AJ679" t="s">
        <v>995</v>
      </c>
      <c r="AK679" t="s">
        <v>995</v>
      </c>
      <c r="AL679" t="s">
        <v>995</v>
      </c>
      <c r="AM679" t="s">
        <v>995</v>
      </c>
      <c r="AN679" t="s">
        <v>995</v>
      </c>
      <c r="AO679" t="s">
        <v>995</v>
      </c>
      <c r="AP679" t="s">
        <v>995</v>
      </c>
      <c r="AQ679" s="288"/>
      <c r="AR679" s="302"/>
      <c r="AS679" s="304"/>
      <c r="AU679"/>
    </row>
    <row r="680" spans="1:47" x14ac:dyDescent="0.3">
      <c r="A680" s="285">
        <v>115235</v>
      </c>
      <c r="B680" s="286" t="s">
        <v>540</v>
      </c>
      <c r="C680" t="s">
        <v>995</v>
      </c>
      <c r="D680" t="s">
        <v>995</v>
      </c>
      <c r="E680" t="s">
        <v>995</v>
      </c>
      <c r="F680" t="s">
        <v>995</v>
      </c>
      <c r="G680" t="s">
        <v>995</v>
      </c>
      <c r="H680" t="s">
        <v>995</v>
      </c>
      <c r="I680" t="s">
        <v>995</v>
      </c>
      <c r="J680" t="s">
        <v>995</v>
      </c>
      <c r="K680" t="s">
        <v>995</v>
      </c>
      <c r="L680" t="s">
        <v>995</v>
      </c>
      <c r="M680" t="s">
        <v>995</v>
      </c>
      <c r="N680" t="s">
        <v>995</v>
      </c>
      <c r="O680" t="s">
        <v>995</v>
      </c>
      <c r="P680" t="s">
        <v>995</v>
      </c>
      <c r="Q680" t="s">
        <v>995</v>
      </c>
      <c r="R680" t="s">
        <v>995</v>
      </c>
      <c r="S680" t="s">
        <v>995</v>
      </c>
      <c r="T680" t="s">
        <v>995</v>
      </c>
      <c r="U680" t="s">
        <v>995</v>
      </c>
      <c r="V680" t="s">
        <v>995</v>
      </c>
      <c r="W680" t="s">
        <v>995</v>
      </c>
      <c r="X680" t="s">
        <v>995</v>
      </c>
      <c r="Y680" t="s">
        <v>995</v>
      </c>
      <c r="Z680" t="s">
        <v>995</v>
      </c>
      <c r="AA680" t="s">
        <v>995</v>
      </c>
      <c r="AB680" t="s">
        <v>995</v>
      </c>
      <c r="AC680" t="s">
        <v>995</v>
      </c>
      <c r="AD680" t="s">
        <v>995</v>
      </c>
      <c r="AE680" t="s">
        <v>995</v>
      </c>
      <c r="AF680" t="s">
        <v>995</v>
      </c>
      <c r="AG680" t="s">
        <v>995</v>
      </c>
      <c r="AH680" t="s">
        <v>995</v>
      </c>
      <c r="AI680" t="s">
        <v>995</v>
      </c>
      <c r="AJ680" t="s">
        <v>995</v>
      </c>
      <c r="AK680" t="s">
        <v>995</v>
      </c>
      <c r="AL680" t="s">
        <v>995</v>
      </c>
      <c r="AM680" t="s">
        <v>995</v>
      </c>
      <c r="AN680" t="s">
        <v>995</v>
      </c>
      <c r="AO680" t="s">
        <v>995</v>
      </c>
      <c r="AP680" t="s">
        <v>995</v>
      </c>
      <c r="AQ680" s="286" t="s">
        <v>855</v>
      </c>
      <c r="AR680" s="306"/>
      <c r="AS680" s="235"/>
      <c r="AU680"/>
    </row>
    <row r="681" spans="1:47" ht="21.6" x14ac:dyDescent="0.3">
      <c r="A681" s="285">
        <v>115241</v>
      </c>
      <c r="B681" s="286" t="s">
        <v>61</v>
      </c>
      <c r="C681" t="s">
        <v>225</v>
      </c>
      <c r="D681" t="s">
        <v>226</v>
      </c>
      <c r="E681" t="s">
        <v>225</v>
      </c>
      <c r="F681" t="s">
        <v>225</v>
      </c>
      <c r="G681" t="s">
        <v>225</v>
      </c>
      <c r="H681" t="s">
        <v>225</v>
      </c>
      <c r="I681" t="s">
        <v>224</v>
      </c>
      <c r="J681" t="s">
        <v>225</v>
      </c>
      <c r="K681" t="s">
        <v>224</v>
      </c>
      <c r="L681" t="s">
        <v>225</v>
      </c>
      <c r="M681" t="s">
        <v>224</v>
      </c>
      <c r="N681" t="s">
        <v>224</v>
      </c>
      <c r="O681" t="s">
        <v>224</v>
      </c>
      <c r="P681" t="s">
        <v>224</v>
      </c>
      <c r="Q681" t="s">
        <v>224</v>
      </c>
      <c r="R681" t="s">
        <v>226</v>
      </c>
      <c r="S681" t="s">
        <v>224</v>
      </c>
      <c r="T681" t="s">
        <v>226</v>
      </c>
      <c r="U681" t="s">
        <v>224</v>
      </c>
      <c r="V681" t="s">
        <v>226</v>
      </c>
      <c r="W681" t="s">
        <v>224</v>
      </c>
      <c r="X681" t="s">
        <v>224</v>
      </c>
      <c r="Y681" t="s">
        <v>226</v>
      </c>
      <c r="Z681" t="s">
        <v>224</v>
      </c>
      <c r="AA681" t="s">
        <v>224</v>
      </c>
      <c r="AB681" t="s">
        <v>226</v>
      </c>
      <c r="AC681" t="s">
        <v>224</v>
      </c>
      <c r="AD681" t="s">
        <v>224</v>
      </c>
      <c r="AE681" t="s">
        <v>224</v>
      </c>
      <c r="AF681" t="s">
        <v>224</v>
      </c>
      <c r="AG681" t="s">
        <v>226</v>
      </c>
      <c r="AH681" t="s">
        <v>225</v>
      </c>
      <c r="AI681" t="s">
        <v>226</v>
      </c>
      <c r="AJ681" t="s">
        <v>226</v>
      </c>
      <c r="AK681" t="s">
        <v>225</v>
      </c>
      <c r="AL681" t="s">
        <v>226</v>
      </c>
      <c r="AM681" t="s">
        <v>225</v>
      </c>
      <c r="AN681" t="s">
        <v>224</v>
      </c>
      <c r="AO681" t="s">
        <v>225</v>
      </c>
      <c r="AP681" t="s">
        <v>225</v>
      </c>
      <c r="AQ681" s="286" t="s">
        <v>394</v>
      </c>
      <c r="AR681" s="295"/>
      <c r="AS681" s="235"/>
    </row>
    <row r="682" spans="1:47" x14ac:dyDescent="0.3">
      <c r="A682" s="285">
        <v>115246</v>
      </c>
      <c r="B682" s="286" t="s">
        <v>538</v>
      </c>
      <c r="C682" t="s">
        <v>995</v>
      </c>
      <c r="D682" t="s">
        <v>995</v>
      </c>
      <c r="E682" t="s">
        <v>995</v>
      </c>
      <c r="F682" t="s">
        <v>995</v>
      </c>
      <c r="G682" t="s">
        <v>995</v>
      </c>
      <c r="H682" t="s">
        <v>995</v>
      </c>
      <c r="I682" t="s">
        <v>995</v>
      </c>
      <c r="J682" t="s">
        <v>995</v>
      </c>
      <c r="K682" t="s">
        <v>995</v>
      </c>
      <c r="L682" t="s">
        <v>995</v>
      </c>
      <c r="M682" t="s">
        <v>995</v>
      </c>
      <c r="N682" t="s">
        <v>995</v>
      </c>
      <c r="O682" t="s">
        <v>995</v>
      </c>
      <c r="P682" t="s">
        <v>995</v>
      </c>
      <c r="Q682" t="s">
        <v>995</v>
      </c>
      <c r="R682" t="s">
        <v>995</v>
      </c>
      <c r="S682" t="s">
        <v>995</v>
      </c>
      <c r="T682" t="s">
        <v>995</v>
      </c>
      <c r="U682" t="s">
        <v>995</v>
      </c>
      <c r="V682" t="s">
        <v>995</v>
      </c>
      <c r="W682" t="s">
        <v>995</v>
      </c>
      <c r="X682" t="s">
        <v>995</v>
      </c>
      <c r="Y682" t="s">
        <v>995</v>
      </c>
      <c r="Z682" t="s">
        <v>995</v>
      </c>
      <c r="AA682" t="s">
        <v>995</v>
      </c>
      <c r="AB682" t="s">
        <v>995</v>
      </c>
      <c r="AC682" t="s">
        <v>995</v>
      </c>
      <c r="AD682" t="s">
        <v>995</v>
      </c>
      <c r="AE682" t="s">
        <v>995</v>
      </c>
      <c r="AF682" t="s">
        <v>995</v>
      </c>
      <c r="AG682" t="s">
        <v>995</v>
      </c>
      <c r="AH682" t="s">
        <v>995</v>
      </c>
      <c r="AI682" t="s">
        <v>995</v>
      </c>
      <c r="AJ682" t="s">
        <v>995</v>
      </c>
      <c r="AK682" t="s">
        <v>995</v>
      </c>
      <c r="AL682" t="s">
        <v>995</v>
      </c>
      <c r="AM682" t="s">
        <v>995</v>
      </c>
      <c r="AN682" t="s">
        <v>995</v>
      </c>
      <c r="AO682" t="s">
        <v>995</v>
      </c>
      <c r="AP682" t="s">
        <v>995</v>
      </c>
      <c r="AQ682" s="286" t="s">
        <v>855</v>
      </c>
      <c r="AR682" s="306"/>
      <c r="AS682" s="235"/>
      <c r="AU682"/>
    </row>
    <row r="683" spans="1:47" x14ac:dyDescent="0.3">
      <c r="A683" s="285">
        <v>115247</v>
      </c>
      <c r="B683" s="286" t="s">
        <v>61</v>
      </c>
      <c r="C683" t="s">
        <v>995</v>
      </c>
      <c r="D683" t="s">
        <v>995</v>
      </c>
      <c r="E683" t="s">
        <v>995</v>
      </c>
      <c r="F683" t="s">
        <v>995</v>
      </c>
      <c r="G683" t="s">
        <v>995</v>
      </c>
      <c r="H683" t="s">
        <v>995</v>
      </c>
      <c r="I683" t="s">
        <v>995</v>
      </c>
      <c r="J683" t="s">
        <v>995</v>
      </c>
      <c r="K683" t="s">
        <v>995</v>
      </c>
      <c r="L683" t="s">
        <v>995</v>
      </c>
      <c r="M683" t="s">
        <v>995</v>
      </c>
      <c r="N683" t="s">
        <v>995</v>
      </c>
      <c r="O683" t="s">
        <v>995</v>
      </c>
      <c r="P683" t="s">
        <v>995</v>
      </c>
      <c r="Q683" t="s">
        <v>995</v>
      </c>
      <c r="R683" t="s">
        <v>995</v>
      </c>
      <c r="S683" t="s">
        <v>995</v>
      </c>
      <c r="T683" t="s">
        <v>995</v>
      </c>
      <c r="U683" t="s">
        <v>995</v>
      </c>
      <c r="V683" t="s">
        <v>995</v>
      </c>
      <c r="W683" t="s">
        <v>995</v>
      </c>
      <c r="X683" t="s">
        <v>995</v>
      </c>
      <c r="Y683" t="s">
        <v>995</v>
      </c>
      <c r="Z683" t="s">
        <v>995</v>
      </c>
      <c r="AA683" t="s">
        <v>995</v>
      </c>
      <c r="AB683" t="s">
        <v>995</v>
      </c>
      <c r="AC683" t="s">
        <v>995</v>
      </c>
      <c r="AD683" t="s">
        <v>995</v>
      </c>
      <c r="AE683" t="s">
        <v>995</v>
      </c>
      <c r="AF683" t="s">
        <v>995</v>
      </c>
      <c r="AG683" t="s">
        <v>995</v>
      </c>
      <c r="AH683" t="s">
        <v>995</v>
      </c>
      <c r="AI683" t="s">
        <v>995</v>
      </c>
      <c r="AJ683" t="s">
        <v>995</v>
      </c>
      <c r="AK683" t="s">
        <v>995</v>
      </c>
      <c r="AL683" t="s">
        <v>995</v>
      </c>
      <c r="AM683" t="s">
        <v>995</v>
      </c>
      <c r="AN683" t="s">
        <v>995</v>
      </c>
      <c r="AO683" t="s">
        <v>995</v>
      </c>
      <c r="AP683" t="s">
        <v>995</v>
      </c>
      <c r="AQ683" s="289"/>
      <c r="AR683" s="302"/>
      <c r="AS683" s="304"/>
      <c r="AU683"/>
    </row>
    <row r="684" spans="1:47" ht="21.6" x14ac:dyDescent="0.65">
      <c r="A684" s="285">
        <v>115253</v>
      </c>
      <c r="B684" s="286" t="s">
        <v>61</v>
      </c>
      <c r="C684" t="s">
        <v>995</v>
      </c>
      <c r="D684" t="s">
        <v>995</v>
      </c>
      <c r="E684" t="s">
        <v>995</v>
      </c>
      <c r="F684" t="s">
        <v>995</v>
      </c>
      <c r="G684" t="s">
        <v>995</v>
      </c>
      <c r="H684" t="s">
        <v>995</v>
      </c>
      <c r="I684" t="s">
        <v>995</v>
      </c>
      <c r="J684" t="s">
        <v>995</v>
      </c>
      <c r="K684" t="s">
        <v>995</v>
      </c>
      <c r="L684" t="s">
        <v>995</v>
      </c>
      <c r="M684" t="s">
        <v>995</v>
      </c>
      <c r="N684" t="s">
        <v>995</v>
      </c>
      <c r="O684" t="s">
        <v>995</v>
      </c>
      <c r="P684" t="s">
        <v>995</v>
      </c>
      <c r="Q684" t="s">
        <v>995</v>
      </c>
      <c r="R684" t="s">
        <v>995</v>
      </c>
      <c r="S684" t="s">
        <v>995</v>
      </c>
      <c r="T684" t="s">
        <v>995</v>
      </c>
      <c r="U684" t="s">
        <v>995</v>
      </c>
      <c r="V684" t="s">
        <v>995</v>
      </c>
      <c r="W684" t="s">
        <v>995</v>
      </c>
      <c r="X684" t="s">
        <v>995</v>
      </c>
      <c r="Y684" t="s">
        <v>995</v>
      </c>
      <c r="Z684" t="s">
        <v>995</v>
      </c>
      <c r="AA684" t="s">
        <v>995</v>
      </c>
      <c r="AB684" t="s">
        <v>995</v>
      </c>
      <c r="AC684" t="s">
        <v>995</v>
      </c>
      <c r="AD684" t="s">
        <v>995</v>
      </c>
      <c r="AE684" t="s">
        <v>995</v>
      </c>
      <c r="AF684" t="s">
        <v>995</v>
      </c>
      <c r="AG684" t="s">
        <v>995</v>
      </c>
      <c r="AH684" t="s">
        <v>995</v>
      </c>
      <c r="AI684" t="s">
        <v>995</v>
      </c>
      <c r="AJ684" t="s">
        <v>995</v>
      </c>
      <c r="AK684" t="s">
        <v>995</v>
      </c>
      <c r="AL684" t="s">
        <v>995</v>
      </c>
      <c r="AM684" t="s">
        <v>995</v>
      </c>
      <c r="AN684" t="s">
        <v>995</v>
      </c>
      <c r="AO684" t="s">
        <v>995</v>
      </c>
      <c r="AP684" t="s">
        <v>995</v>
      </c>
      <c r="AQ684" s="288"/>
      <c r="AR684" s="302"/>
      <c r="AS684" s="304"/>
      <c r="AU684"/>
    </row>
    <row r="685" spans="1:47" x14ac:dyDescent="0.3">
      <c r="A685" s="285">
        <v>115254</v>
      </c>
      <c r="B685" s="286" t="s">
        <v>538</v>
      </c>
      <c r="C685" t="s">
        <v>995</v>
      </c>
      <c r="D685" t="s">
        <v>995</v>
      </c>
      <c r="E685" t="s">
        <v>995</v>
      </c>
      <c r="F685" t="s">
        <v>995</v>
      </c>
      <c r="G685" t="s">
        <v>995</v>
      </c>
      <c r="H685" t="s">
        <v>995</v>
      </c>
      <c r="I685" t="s">
        <v>995</v>
      </c>
      <c r="J685" t="s">
        <v>995</v>
      </c>
      <c r="K685" t="s">
        <v>995</v>
      </c>
      <c r="L685" t="s">
        <v>995</v>
      </c>
      <c r="M685" t="s">
        <v>995</v>
      </c>
      <c r="N685" t="s">
        <v>995</v>
      </c>
      <c r="O685" t="s">
        <v>995</v>
      </c>
      <c r="P685" t="s">
        <v>995</v>
      </c>
      <c r="Q685" t="s">
        <v>995</v>
      </c>
      <c r="R685" t="s">
        <v>995</v>
      </c>
      <c r="S685" t="s">
        <v>995</v>
      </c>
      <c r="T685" t="s">
        <v>995</v>
      </c>
      <c r="U685" t="s">
        <v>995</v>
      </c>
      <c r="V685" t="s">
        <v>995</v>
      </c>
      <c r="W685" t="s">
        <v>995</v>
      </c>
      <c r="X685" t="s">
        <v>995</v>
      </c>
      <c r="Y685" t="s">
        <v>995</v>
      </c>
      <c r="Z685" t="s">
        <v>995</v>
      </c>
      <c r="AA685" t="s">
        <v>995</v>
      </c>
      <c r="AB685" t="s">
        <v>995</v>
      </c>
      <c r="AC685" t="s">
        <v>995</v>
      </c>
      <c r="AD685" t="s">
        <v>995</v>
      </c>
      <c r="AE685" t="s">
        <v>995</v>
      </c>
      <c r="AF685" t="s">
        <v>995</v>
      </c>
      <c r="AG685" t="s">
        <v>995</v>
      </c>
      <c r="AH685" t="s">
        <v>995</v>
      </c>
      <c r="AI685" t="s">
        <v>995</v>
      </c>
      <c r="AJ685" t="s">
        <v>995</v>
      </c>
      <c r="AK685" t="s">
        <v>995</v>
      </c>
      <c r="AL685" t="s">
        <v>995</v>
      </c>
      <c r="AM685" t="s">
        <v>995</v>
      </c>
      <c r="AN685" t="s">
        <v>995</v>
      </c>
      <c r="AO685" t="s">
        <v>995</v>
      </c>
      <c r="AP685" t="s">
        <v>995</v>
      </c>
      <c r="AQ685" s="286" t="s">
        <v>855</v>
      </c>
      <c r="AR685" s="306"/>
      <c r="AS685" s="235"/>
      <c r="AU685"/>
    </row>
    <row r="686" spans="1:47" x14ac:dyDescent="0.3">
      <c r="A686" s="285">
        <v>115261</v>
      </c>
      <c r="B686" s="286" t="s">
        <v>61</v>
      </c>
      <c r="C686" t="s">
        <v>995</v>
      </c>
      <c r="D686" t="s">
        <v>995</v>
      </c>
      <c r="E686" t="s">
        <v>995</v>
      </c>
      <c r="F686" t="s">
        <v>995</v>
      </c>
      <c r="G686" t="s">
        <v>995</v>
      </c>
      <c r="H686" t="s">
        <v>995</v>
      </c>
      <c r="I686" t="s">
        <v>995</v>
      </c>
      <c r="J686" t="s">
        <v>995</v>
      </c>
      <c r="K686" t="s">
        <v>995</v>
      </c>
      <c r="L686" t="s">
        <v>995</v>
      </c>
      <c r="M686" t="s">
        <v>995</v>
      </c>
      <c r="N686" t="s">
        <v>995</v>
      </c>
      <c r="O686" t="s">
        <v>995</v>
      </c>
      <c r="P686" t="s">
        <v>995</v>
      </c>
      <c r="Q686" t="s">
        <v>995</v>
      </c>
      <c r="R686" t="s">
        <v>995</v>
      </c>
      <c r="S686" t="s">
        <v>995</v>
      </c>
      <c r="T686" t="s">
        <v>995</v>
      </c>
      <c r="U686" t="s">
        <v>995</v>
      </c>
      <c r="V686" t="s">
        <v>995</v>
      </c>
      <c r="W686" t="s">
        <v>995</v>
      </c>
      <c r="X686" t="s">
        <v>995</v>
      </c>
      <c r="Y686" t="s">
        <v>995</v>
      </c>
      <c r="Z686" t="s">
        <v>995</v>
      </c>
      <c r="AA686" t="s">
        <v>995</v>
      </c>
      <c r="AB686" t="s">
        <v>995</v>
      </c>
      <c r="AC686" t="s">
        <v>995</v>
      </c>
      <c r="AD686" t="s">
        <v>995</v>
      </c>
      <c r="AE686" t="s">
        <v>995</v>
      </c>
      <c r="AF686" t="s">
        <v>995</v>
      </c>
      <c r="AG686" t="s">
        <v>995</v>
      </c>
      <c r="AH686" t="s">
        <v>995</v>
      </c>
      <c r="AI686" t="s">
        <v>995</v>
      </c>
      <c r="AJ686" t="s">
        <v>995</v>
      </c>
      <c r="AK686" t="s">
        <v>995</v>
      </c>
      <c r="AL686" t="s">
        <v>995</v>
      </c>
      <c r="AM686" t="s">
        <v>995</v>
      </c>
      <c r="AN686" t="s">
        <v>995</v>
      </c>
      <c r="AO686" t="s">
        <v>995</v>
      </c>
      <c r="AP686" t="s">
        <v>995</v>
      </c>
      <c r="AQ686" s="286" t="s">
        <v>855</v>
      </c>
      <c r="AR686" s="306"/>
      <c r="AS686" s="235"/>
      <c r="AU686"/>
    </row>
    <row r="687" spans="1:47" x14ac:dyDescent="0.3">
      <c r="A687" s="285">
        <v>115262</v>
      </c>
      <c r="B687" s="286" t="s">
        <v>538</v>
      </c>
      <c r="C687" t="s">
        <v>995</v>
      </c>
      <c r="D687" t="s">
        <v>995</v>
      </c>
      <c r="E687" t="s">
        <v>995</v>
      </c>
      <c r="F687" t="s">
        <v>995</v>
      </c>
      <c r="G687" t="s">
        <v>995</v>
      </c>
      <c r="H687" t="s">
        <v>995</v>
      </c>
      <c r="I687" t="s">
        <v>995</v>
      </c>
      <c r="J687" t="s">
        <v>995</v>
      </c>
      <c r="K687" t="s">
        <v>995</v>
      </c>
      <c r="L687" t="s">
        <v>995</v>
      </c>
      <c r="M687" t="s">
        <v>995</v>
      </c>
      <c r="N687" t="s">
        <v>995</v>
      </c>
      <c r="O687" t="s">
        <v>995</v>
      </c>
      <c r="P687" t="s">
        <v>995</v>
      </c>
      <c r="Q687" t="s">
        <v>995</v>
      </c>
      <c r="R687" t="s">
        <v>995</v>
      </c>
      <c r="S687" t="s">
        <v>995</v>
      </c>
      <c r="T687" t="s">
        <v>995</v>
      </c>
      <c r="U687" t="s">
        <v>995</v>
      </c>
      <c r="V687" t="s">
        <v>995</v>
      </c>
      <c r="W687" t="s">
        <v>995</v>
      </c>
      <c r="X687" t="s">
        <v>995</v>
      </c>
      <c r="Y687" t="s">
        <v>995</v>
      </c>
      <c r="Z687" t="s">
        <v>995</v>
      </c>
      <c r="AA687" t="s">
        <v>995</v>
      </c>
      <c r="AB687" t="s">
        <v>995</v>
      </c>
      <c r="AC687" t="s">
        <v>995</v>
      </c>
      <c r="AD687" t="s">
        <v>995</v>
      </c>
      <c r="AE687" t="s">
        <v>995</v>
      </c>
      <c r="AF687" t="s">
        <v>995</v>
      </c>
      <c r="AG687" t="s">
        <v>995</v>
      </c>
      <c r="AH687" t="s">
        <v>995</v>
      </c>
      <c r="AI687" t="s">
        <v>995</v>
      </c>
      <c r="AJ687" t="s">
        <v>995</v>
      </c>
      <c r="AK687" t="s">
        <v>995</v>
      </c>
      <c r="AL687" t="s">
        <v>995</v>
      </c>
      <c r="AM687" t="s">
        <v>995</v>
      </c>
      <c r="AN687" t="s">
        <v>995</v>
      </c>
      <c r="AO687" t="s">
        <v>995</v>
      </c>
      <c r="AP687" t="s">
        <v>995</v>
      </c>
      <c r="AQ687" s="289"/>
      <c r="AR687" s="302"/>
      <c r="AS687" s="304"/>
      <c r="AU687"/>
    </row>
    <row r="688" spans="1:47" x14ac:dyDescent="0.3">
      <c r="A688" s="285">
        <v>115266</v>
      </c>
      <c r="B688" s="286" t="s">
        <v>61</v>
      </c>
      <c r="C688" t="s">
        <v>995</v>
      </c>
      <c r="D688" t="s">
        <v>995</v>
      </c>
      <c r="E688" t="s">
        <v>995</v>
      </c>
      <c r="F688" t="s">
        <v>995</v>
      </c>
      <c r="G688" t="s">
        <v>995</v>
      </c>
      <c r="H688" t="s">
        <v>995</v>
      </c>
      <c r="I688" t="s">
        <v>995</v>
      </c>
      <c r="J688" t="s">
        <v>995</v>
      </c>
      <c r="K688" t="s">
        <v>995</v>
      </c>
      <c r="L688" t="s">
        <v>995</v>
      </c>
      <c r="M688" t="s">
        <v>995</v>
      </c>
      <c r="N688" t="s">
        <v>995</v>
      </c>
      <c r="O688" t="s">
        <v>995</v>
      </c>
      <c r="P688" t="s">
        <v>995</v>
      </c>
      <c r="Q688" t="s">
        <v>995</v>
      </c>
      <c r="R688" t="s">
        <v>995</v>
      </c>
      <c r="S688" t="s">
        <v>995</v>
      </c>
      <c r="T688" t="s">
        <v>995</v>
      </c>
      <c r="U688" t="s">
        <v>995</v>
      </c>
      <c r="V688" t="s">
        <v>995</v>
      </c>
      <c r="W688" t="s">
        <v>995</v>
      </c>
      <c r="X688" t="s">
        <v>995</v>
      </c>
      <c r="Y688" t="s">
        <v>995</v>
      </c>
      <c r="Z688" t="s">
        <v>995</v>
      </c>
      <c r="AA688" t="s">
        <v>995</v>
      </c>
      <c r="AB688" t="s">
        <v>995</v>
      </c>
      <c r="AC688" t="s">
        <v>995</v>
      </c>
      <c r="AD688" t="s">
        <v>995</v>
      </c>
      <c r="AE688" t="s">
        <v>995</v>
      </c>
      <c r="AF688" t="s">
        <v>995</v>
      </c>
      <c r="AG688" t="s">
        <v>995</v>
      </c>
      <c r="AH688" t="s">
        <v>995</v>
      </c>
      <c r="AI688" t="s">
        <v>995</v>
      </c>
      <c r="AJ688" t="s">
        <v>995</v>
      </c>
      <c r="AK688" t="s">
        <v>995</v>
      </c>
      <c r="AL688" t="s">
        <v>995</v>
      </c>
      <c r="AM688" t="s">
        <v>995</v>
      </c>
      <c r="AN688" t="s">
        <v>995</v>
      </c>
      <c r="AO688" t="s">
        <v>995</v>
      </c>
      <c r="AP688" t="s">
        <v>995</v>
      </c>
      <c r="AQ688" s="286" t="s">
        <v>855</v>
      </c>
      <c r="AR688" s="306"/>
      <c r="AS688" s="235"/>
      <c r="AU688"/>
    </row>
    <row r="689" spans="1:47" ht="21.6" x14ac:dyDescent="0.3">
      <c r="A689" s="285">
        <v>115267</v>
      </c>
      <c r="B689" s="286" t="s">
        <v>61</v>
      </c>
      <c r="C689" t="s">
        <v>225</v>
      </c>
      <c r="D689" t="s">
        <v>225</v>
      </c>
      <c r="E689" t="s">
        <v>225</v>
      </c>
      <c r="F689" t="s">
        <v>225</v>
      </c>
      <c r="G689" t="s">
        <v>225</v>
      </c>
      <c r="H689" t="s">
        <v>225</v>
      </c>
      <c r="I689" t="s">
        <v>225</v>
      </c>
      <c r="J689" t="s">
        <v>225</v>
      </c>
      <c r="K689" t="s">
        <v>225</v>
      </c>
      <c r="L689" t="s">
        <v>225</v>
      </c>
      <c r="M689" t="s">
        <v>225</v>
      </c>
      <c r="N689" t="s">
        <v>225</v>
      </c>
      <c r="O689" t="s">
        <v>225</v>
      </c>
      <c r="P689" t="s">
        <v>224</v>
      </c>
      <c r="Q689" t="s">
        <v>224</v>
      </c>
      <c r="R689" t="s">
        <v>224</v>
      </c>
      <c r="S689" t="s">
        <v>224</v>
      </c>
      <c r="T689" t="s">
        <v>226</v>
      </c>
      <c r="U689" t="s">
        <v>226</v>
      </c>
      <c r="V689" t="s">
        <v>224</v>
      </c>
      <c r="W689" t="s">
        <v>224</v>
      </c>
      <c r="X689" t="s">
        <v>224</v>
      </c>
      <c r="Y689" t="s">
        <v>224</v>
      </c>
      <c r="Z689" t="s">
        <v>224</v>
      </c>
      <c r="AA689" t="s">
        <v>224</v>
      </c>
      <c r="AB689" t="s">
        <v>224</v>
      </c>
      <c r="AC689" t="s">
        <v>224</v>
      </c>
      <c r="AD689" t="s">
        <v>224</v>
      </c>
      <c r="AE689" t="s">
        <v>224</v>
      </c>
      <c r="AF689" t="s">
        <v>224</v>
      </c>
      <c r="AG689" t="s">
        <v>226</v>
      </c>
      <c r="AH689" t="s">
        <v>224</v>
      </c>
      <c r="AI689" t="s">
        <v>226</v>
      </c>
      <c r="AJ689" t="s">
        <v>224</v>
      </c>
      <c r="AK689" t="s">
        <v>226</v>
      </c>
      <c r="AL689" t="s">
        <v>226</v>
      </c>
      <c r="AM689" t="s">
        <v>226</v>
      </c>
      <c r="AN689" t="s">
        <v>226</v>
      </c>
      <c r="AO689" t="s">
        <v>224</v>
      </c>
      <c r="AP689" t="s">
        <v>226</v>
      </c>
      <c r="AQ689" s="286" t="s">
        <v>394</v>
      </c>
      <c r="AR689" s="295"/>
      <c r="AS689" s="235"/>
    </row>
    <row r="690" spans="1:47" ht="21.6" x14ac:dyDescent="0.3">
      <c r="A690" s="285">
        <v>115271</v>
      </c>
      <c r="B690" s="286" t="s">
        <v>61</v>
      </c>
      <c r="C690" t="s">
        <v>225</v>
      </c>
      <c r="D690" t="s">
        <v>226</v>
      </c>
      <c r="E690" t="s">
        <v>225</v>
      </c>
      <c r="F690" t="s">
        <v>225</v>
      </c>
      <c r="G690" t="s">
        <v>224</v>
      </c>
      <c r="H690" t="s">
        <v>225</v>
      </c>
      <c r="I690" t="s">
        <v>225</v>
      </c>
      <c r="J690" t="s">
        <v>226</v>
      </c>
      <c r="K690" t="s">
        <v>225</v>
      </c>
      <c r="L690" t="s">
        <v>224</v>
      </c>
      <c r="M690" t="s">
        <v>224</v>
      </c>
      <c r="N690" t="s">
        <v>224</v>
      </c>
      <c r="O690" t="s">
        <v>224</v>
      </c>
      <c r="P690" t="s">
        <v>225</v>
      </c>
      <c r="Q690" t="s">
        <v>224</v>
      </c>
      <c r="R690" t="s">
        <v>226</v>
      </c>
      <c r="S690" t="s">
        <v>226</v>
      </c>
      <c r="T690" t="s">
        <v>224</v>
      </c>
      <c r="U690" t="s">
        <v>225</v>
      </c>
      <c r="V690" t="s">
        <v>226</v>
      </c>
      <c r="W690" t="s">
        <v>226</v>
      </c>
      <c r="X690" t="s">
        <v>224</v>
      </c>
      <c r="Y690" t="s">
        <v>226</v>
      </c>
      <c r="Z690" t="s">
        <v>226</v>
      </c>
      <c r="AA690" t="s">
        <v>226</v>
      </c>
      <c r="AB690" t="s">
        <v>224</v>
      </c>
      <c r="AC690" t="s">
        <v>224</v>
      </c>
      <c r="AD690" t="s">
        <v>226</v>
      </c>
      <c r="AE690" t="s">
        <v>224</v>
      </c>
      <c r="AF690" t="s">
        <v>226</v>
      </c>
      <c r="AG690" t="s">
        <v>226</v>
      </c>
      <c r="AH690" t="s">
        <v>224</v>
      </c>
      <c r="AI690" t="s">
        <v>224</v>
      </c>
      <c r="AJ690" t="s">
        <v>226</v>
      </c>
      <c r="AK690" t="s">
        <v>226</v>
      </c>
      <c r="AL690" t="s">
        <v>226</v>
      </c>
      <c r="AM690" t="s">
        <v>226</v>
      </c>
      <c r="AN690" t="s">
        <v>226</v>
      </c>
      <c r="AO690" t="s">
        <v>226</v>
      </c>
      <c r="AP690" t="s">
        <v>226</v>
      </c>
      <c r="AQ690" s="286" t="s">
        <v>394</v>
      </c>
      <c r="AR690" s="295"/>
      <c r="AS690" s="235"/>
    </row>
    <row r="691" spans="1:47" x14ac:dyDescent="0.3">
      <c r="A691" s="285">
        <v>115286</v>
      </c>
      <c r="B691" s="286" t="s">
        <v>538</v>
      </c>
      <c r="C691" t="s">
        <v>995</v>
      </c>
      <c r="D691" t="s">
        <v>995</v>
      </c>
      <c r="E691" t="s">
        <v>995</v>
      </c>
      <c r="F691" t="s">
        <v>995</v>
      </c>
      <c r="G691" t="s">
        <v>995</v>
      </c>
      <c r="H691" t="s">
        <v>995</v>
      </c>
      <c r="I691" t="s">
        <v>995</v>
      </c>
      <c r="J691" t="s">
        <v>995</v>
      </c>
      <c r="K691" t="s">
        <v>995</v>
      </c>
      <c r="L691" t="s">
        <v>995</v>
      </c>
      <c r="M691" t="s">
        <v>995</v>
      </c>
      <c r="N691" t="s">
        <v>995</v>
      </c>
      <c r="O691" t="s">
        <v>995</v>
      </c>
      <c r="P691" t="s">
        <v>995</v>
      </c>
      <c r="Q691" t="s">
        <v>995</v>
      </c>
      <c r="R691" t="s">
        <v>995</v>
      </c>
      <c r="S691" t="s">
        <v>995</v>
      </c>
      <c r="T691" t="s">
        <v>995</v>
      </c>
      <c r="U691" t="s">
        <v>995</v>
      </c>
      <c r="V691" t="s">
        <v>995</v>
      </c>
      <c r="W691" t="s">
        <v>995</v>
      </c>
      <c r="X691" t="s">
        <v>995</v>
      </c>
      <c r="Y691" t="s">
        <v>995</v>
      </c>
      <c r="Z691" t="s">
        <v>995</v>
      </c>
      <c r="AA691" t="s">
        <v>995</v>
      </c>
      <c r="AB691" t="s">
        <v>995</v>
      </c>
      <c r="AC691" t="s">
        <v>995</v>
      </c>
      <c r="AD691" t="s">
        <v>995</v>
      </c>
      <c r="AE691" t="s">
        <v>995</v>
      </c>
      <c r="AF691" t="s">
        <v>995</v>
      </c>
      <c r="AG691" t="s">
        <v>995</v>
      </c>
      <c r="AH691" t="s">
        <v>995</v>
      </c>
      <c r="AI691" t="s">
        <v>995</v>
      </c>
      <c r="AJ691" t="s">
        <v>995</v>
      </c>
      <c r="AK691" t="s">
        <v>995</v>
      </c>
      <c r="AL691" t="s">
        <v>995</v>
      </c>
      <c r="AM691" t="s">
        <v>995</v>
      </c>
      <c r="AN691" t="s">
        <v>995</v>
      </c>
      <c r="AO691" t="s">
        <v>995</v>
      </c>
      <c r="AP691" t="s">
        <v>995</v>
      </c>
      <c r="AQ691" s="286" t="s">
        <v>855</v>
      </c>
      <c r="AR691" s="306"/>
      <c r="AS691" s="235"/>
      <c r="AU691"/>
    </row>
    <row r="692" spans="1:47" x14ac:dyDescent="0.3">
      <c r="A692" s="285">
        <v>115296</v>
      </c>
      <c r="B692" s="286" t="s">
        <v>539</v>
      </c>
      <c r="C692" t="s">
        <v>995</v>
      </c>
      <c r="D692" t="s">
        <v>995</v>
      </c>
      <c r="E692" t="s">
        <v>995</v>
      </c>
      <c r="F692" t="s">
        <v>995</v>
      </c>
      <c r="G692" t="s">
        <v>995</v>
      </c>
      <c r="H692" t="s">
        <v>995</v>
      </c>
      <c r="I692" t="s">
        <v>995</v>
      </c>
      <c r="J692" t="s">
        <v>995</v>
      </c>
      <c r="K692" t="s">
        <v>995</v>
      </c>
      <c r="L692" t="s">
        <v>995</v>
      </c>
      <c r="M692" t="s">
        <v>995</v>
      </c>
      <c r="N692" t="s">
        <v>995</v>
      </c>
      <c r="O692" t="s">
        <v>995</v>
      </c>
      <c r="P692" t="s">
        <v>995</v>
      </c>
      <c r="Q692" t="s">
        <v>995</v>
      </c>
      <c r="R692" t="s">
        <v>995</v>
      </c>
      <c r="S692" t="s">
        <v>995</v>
      </c>
      <c r="T692" t="s">
        <v>995</v>
      </c>
      <c r="U692" t="s">
        <v>995</v>
      </c>
      <c r="V692" t="s">
        <v>995</v>
      </c>
      <c r="W692" t="s">
        <v>995</v>
      </c>
      <c r="X692" t="s">
        <v>995</v>
      </c>
      <c r="Y692" t="s">
        <v>995</v>
      </c>
      <c r="Z692" t="s">
        <v>995</v>
      </c>
      <c r="AA692" t="s">
        <v>995</v>
      </c>
      <c r="AB692" t="s">
        <v>995</v>
      </c>
      <c r="AC692" t="s">
        <v>995</v>
      </c>
      <c r="AD692" t="s">
        <v>995</v>
      </c>
      <c r="AE692" t="s">
        <v>995</v>
      </c>
      <c r="AF692" t="s">
        <v>995</v>
      </c>
      <c r="AG692" t="s">
        <v>995</v>
      </c>
      <c r="AH692" t="s">
        <v>995</v>
      </c>
      <c r="AI692" t="s">
        <v>995</v>
      </c>
      <c r="AJ692" t="s">
        <v>995</v>
      </c>
      <c r="AK692" t="s">
        <v>995</v>
      </c>
      <c r="AL692" t="s">
        <v>995</v>
      </c>
      <c r="AM692" t="s">
        <v>995</v>
      </c>
      <c r="AN692" t="s">
        <v>995</v>
      </c>
      <c r="AO692" t="s">
        <v>995</v>
      </c>
      <c r="AP692" t="s">
        <v>995</v>
      </c>
      <c r="AQ692" s="286" t="s">
        <v>855</v>
      </c>
      <c r="AR692" s="306"/>
      <c r="AS692" s="235"/>
      <c r="AU692"/>
    </row>
    <row r="693" spans="1:47" ht="21.6" x14ac:dyDescent="0.3">
      <c r="A693" s="285">
        <v>115302</v>
      </c>
      <c r="B693" s="286" t="s">
        <v>61</v>
      </c>
      <c r="C693" t="s">
        <v>224</v>
      </c>
      <c r="D693" t="s">
        <v>226</v>
      </c>
      <c r="E693" t="s">
        <v>224</v>
      </c>
      <c r="F693" t="s">
        <v>224</v>
      </c>
      <c r="G693" t="s">
        <v>224</v>
      </c>
      <c r="H693" t="s">
        <v>226</v>
      </c>
      <c r="I693" t="s">
        <v>226</v>
      </c>
      <c r="J693" t="s">
        <v>226</v>
      </c>
      <c r="K693" t="s">
        <v>226</v>
      </c>
      <c r="L693" t="s">
        <v>226</v>
      </c>
      <c r="M693" t="s">
        <v>226</v>
      </c>
      <c r="N693" t="s">
        <v>226</v>
      </c>
      <c r="O693" t="s">
        <v>226</v>
      </c>
      <c r="P693" t="s">
        <v>224</v>
      </c>
      <c r="Q693" t="s">
        <v>224</v>
      </c>
      <c r="R693" t="s">
        <v>224</v>
      </c>
      <c r="S693" t="s">
        <v>226</v>
      </c>
      <c r="T693" t="s">
        <v>226</v>
      </c>
      <c r="U693" t="s">
        <v>226</v>
      </c>
      <c r="V693" t="s">
        <v>226</v>
      </c>
      <c r="W693" t="s">
        <v>226</v>
      </c>
      <c r="X693" t="s">
        <v>226</v>
      </c>
      <c r="Y693" t="s">
        <v>226</v>
      </c>
      <c r="Z693" t="s">
        <v>225</v>
      </c>
      <c r="AA693" t="s">
        <v>224</v>
      </c>
      <c r="AB693" t="s">
        <v>224</v>
      </c>
      <c r="AC693" t="s">
        <v>224</v>
      </c>
      <c r="AD693" t="s">
        <v>224</v>
      </c>
      <c r="AE693" t="s">
        <v>224</v>
      </c>
      <c r="AF693" t="s">
        <v>224</v>
      </c>
      <c r="AG693" t="s">
        <v>224</v>
      </c>
      <c r="AH693" t="s">
        <v>226</v>
      </c>
      <c r="AI693" t="s">
        <v>226</v>
      </c>
      <c r="AJ693" t="s">
        <v>226</v>
      </c>
      <c r="AK693" t="s">
        <v>226</v>
      </c>
      <c r="AL693" t="s">
        <v>226</v>
      </c>
      <c r="AM693" t="s">
        <v>226</v>
      </c>
      <c r="AN693" t="s">
        <v>226</v>
      </c>
      <c r="AO693" t="s">
        <v>225</v>
      </c>
      <c r="AP693" t="s">
        <v>225</v>
      </c>
      <c r="AQ693" s="286" t="s">
        <v>394</v>
      </c>
      <c r="AR693" s="295"/>
      <c r="AS693" s="235"/>
    </row>
    <row r="694" spans="1:47" x14ac:dyDescent="0.3">
      <c r="A694" s="285">
        <v>115309</v>
      </c>
      <c r="B694" s="286" t="s">
        <v>540</v>
      </c>
      <c r="C694" t="s">
        <v>995</v>
      </c>
      <c r="D694" t="s">
        <v>995</v>
      </c>
      <c r="E694" t="s">
        <v>995</v>
      </c>
      <c r="F694" t="s">
        <v>995</v>
      </c>
      <c r="G694" t="s">
        <v>995</v>
      </c>
      <c r="H694" t="s">
        <v>995</v>
      </c>
      <c r="I694" t="s">
        <v>995</v>
      </c>
      <c r="J694" t="s">
        <v>995</v>
      </c>
      <c r="K694" t="s">
        <v>995</v>
      </c>
      <c r="L694" t="s">
        <v>995</v>
      </c>
      <c r="M694" t="s">
        <v>995</v>
      </c>
      <c r="N694" t="s">
        <v>995</v>
      </c>
      <c r="O694" t="s">
        <v>995</v>
      </c>
      <c r="P694" t="s">
        <v>995</v>
      </c>
      <c r="Q694" t="s">
        <v>995</v>
      </c>
      <c r="R694" t="s">
        <v>995</v>
      </c>
      <c r="S694" t="s">
        <v>995</v>
      </c>
      <c r="T694" t="s">
        <v>995</v>
      </c>
      <c r="U694" t="s">
        <v>995</v>
      </c>
      <c r="V694" t="s">
        <v>995</v>
      </c>
      <c r="W694" t="s">
        <v>995</v>
      </c>
      <c r="X694" t="s">
        <v>995</v>
      </c>
      <c r="Y694" t="s">
        <v>995</v>
      </c>
      <c r="Z694" t="s">
        <v>995</v>
      </c>
      <c r="AA694" t="s">
        <v>995</v>
      </c>
      <c r="AB694" t="s">
        <v>995</v>
      </c>
      <c r="AC694" t="s">
        <v>995</v>
      </c>
      <c r="AD694" t="s">
        <v>995</v>
      </c>
      <c r="AE694" t="s">
        <v>995</v>
      </c>
      <c r="AF694" t="s">
        <v>995</v>
      </c>
      <c r="AG694" t="s">
        <v>995</v>
      </c>
      <c r="AH694" t="s">
        <v>995</v>
      </c>
      <c r="AI694" t="s">
        <v>995</v>
      </c>
      <c r="AJ694" t="s">
        <v>995</v>
      </c>
      <c r="AK694" t="s">
        <v>995</v>
      </c>
      <c r="AL694" t="s">
        <v>995</v>
      </c>
      <c r="AM694" t="s">
        <v>995</v>
      </c>
      <c r="AN694" t="s">
        <v>995</v>
      </c>
      <c r="AO694" t="s">
        <v>995</v>
      </c>
      <c r="AP694" t="s">
        <v>995</v>
      </c>
      <c r="AQ694" s="286" t="s">
        <v>855</v>
      </c>
      <c r="AR694" s="306"/>
      <c r="AS694" s="235"/>
      <c r="AU694"/>
    </row>
    <row r="695" spans="1:47" x14ac:dyDescent="0.3">
      <c r="A695" s="285">
        <v>115310</v>
      </c>
      <c r="B695" s="286" t="s">
        <v>538</v>
      </c>
      <c r="C695" t="s">
        <v>995</v>
      </c>
      <c r="D695" t="s">
        <v>995</v>
      </c>
      <c r="E695" t="s">
        <v>995</v>
      </c>
      <c r="F695" t="s">
        <v>995</v>
      </c>
      <c r="G695" t="s">
        <v>995</v>
      </c>
      <c r="H695" t="s">
        <v>995</v>
      </c>
      <c r="I695" t="s">
        <v>995</v>
      </c>
      <c r="J695" t="s">
        <v>995</v>
      </c>
      <c r="K695" t="s">
        <v>995</v>
      </c>
      <c r="L695" t="s">
        <v>995</v>
      </c>
      <c r="M695" t="s">
        <v>995</v>
      </c>
      <c r="N695" t="s">
        <v>995</v>
      </c>
      <c r="O695" t="s">
        <v>995</v>
      </c>
      <c r="P695" t="s">
        <v>995</v>
      </c>
      <c r="Q695" t="s">
        <v>995</v>
      </c>
      <c r="R695" t="s">
        <v>995</v>
      </c>
      <c r="S695" t="s">
        <v>995</v>
      </c>
      <c r="T695" t="s">
        <v>995</v>
      </c>
      <c r="U695" t="s">
        <v>995</v>
      </c>
      <c r="V695" t="s">
        <v>995</v>
      </c>
      <c r="W695" t="s">
        <v>995</v>
      </c>
      <c r="X695" t="s">
        <v>995</v>
      </c>
      <c r="Y695" t="s">
        <v>995</v>
      </c>
      <c r="Z695" t="s">
        <v>995</v>
      </c>
      <c r="AA695" t="s">
        <v>995</v>
      </c>
      <c r="AB695" t="s">
        <v>995</v>
      </c>
      <c r="AC695" t="s">
        <v>995</v>
      </c>
      <c r="AD695" t="s">
        <v>995</v>
      </c>
      <c r="AE695" t="s">
        <v>995</v>
      </c>
      <c r="AF695" t="s">
        <v>995</v>
      </c>
      <c r="AG695" t="s">
        <v>995</v>
      </c>
      <c r="AH695" t="s">
        <v>995</v>
      </c>
      <c r="AI695" t="s">
        <v>995</v>
      </c>
      <c r="AJ695" t="s">
        <v>995</v>
      </c>
      <c r="AK695" t="s">
        <v>995</v>
      </c>
      <c r="AL695" t="s">
        <v>995</v>
      </c>
      <c r="AM695" t="s">
        <v>995</v>
      </c>
      <c r="AN695" t="s">
        <v>995</v>
      </c>
      <c r="AO695" t="s">
        <v>995</v>
      </c>
      <c r="AP695" t="s">
        <v>995</v>
      </c>
      <c r="AQ695" s="286" t="s">
        <v>855</v>
      </c>
      <c r="AR695" s="306"/>
      <c r="AS695" s="235"/>
      <c r="AU695"/>
    </row>
    <row r="696" spans="1:47" x14ac:dyDescent="0.3">
      <c r="A696" s="285">
        <v>115316</v>
      </c>
      <c r="B696" s="286" t="s">
        <v>61</v>
      </c>
      <c r="C696" t="s">
        <v>995</v>
      </c>
      <c r="D696" t="s">
        <v>995</v>
      </c>
      <c r="E696" t="s">
        <v>995</v>
      </c>
      <c r="F696" t="s">
        <v>995</v>
      </c>
      <c r="G696" t="s">
        <v>995</v>
      </c>
      <c r="H696" t="s">
        <v>995</v>
      </c>
      <c r="I696" t="s">
        <v>995</v>
      </c>
      <c r="J696" t="s">
        <v>995</v>
      </c>
      <c r="K696" t="s">
        <v>995</v>
      </c>
      <c r="L696" t="s">
        <v>995</v>
      </c>
      <c r="M696" t="s">
        <v>995</v>
      </c>
      <c r="N696" t="s">
        <v>995</v>
      </c>
      <c r="O696" t="s">
        <v>995</v>
      </c>
      <c r="P696" t="s">
        <v>995</v>
      </c>
      <c r="Q696" t="s">
        <v>995</v>
      </c>
      <c r="R696" t="s">
        <v>995</v>
      </c>
      <c r="S696" t="s">
        <v>995</v>
      </c>
      <c r="T696" t="s">
        <v>995</v>
      </c>
      <c r="U696" t="s">
        <v>995</v>
      </c>
      <c r="V696" t="s">
        <v>995</v>
      </c>
      <c r="W696" t="s">
        <v>995</v>
      </c>
      <c r="X696" t="s">
        <v>995</v>
      </c>
      <c r="Y696" t="s">
        <v>995</v>
      </c>
      <c r="Z696" t="s">
        <v>995</v>
      </c>
      <c r="AA696" t="s">
        <v>995</v>
      </c>
      <c r="AB696" t="s">
        <v>995</v>
      </c>
      <c r="AC696" t="s">
        <v>995</v>
      </c>
      <c r="AD696" t="s">
        <v>995</v>
      </c>
      <c r="AE696" t="s">
        <v>995</v>
      </c>
      <c r="AF696" t="s">
        <v>995</v>
      </c>
      <c r="AG696" t="s">
        <v>995</v>
      </c>
      <c r="AH696" t="s">
        <v>995</v>
      </c>
      <c r="AI696" t="s">
        <v>995</v>
      </c>
      <c r="AJ696" t="s">
        <v>995</v>
      </c>
      <c r="AK696" t="s">
        <v>995</v>
      </c>
      <c r="AL696" t="s">
        <v>995</v>
      </c>
      <c r="AM696" t="s">
        <v>995</v>
      </c>
      <c r="AN696" t="s">
        <v>995</v>
      </c>
      <c r="AO696" t="s">
        <v>995</v>
      </c>
      <c r="AP696" t="s">
        <v>995</v>
      </c>
      <c r="AQ696" s="286" t="s">
        <v>855</v>
      </c>
      <c r="AR696" s="306"/>
      <c r="AS696" s="235"/>
      <c r="AU696"/>
    </row>
    <row r="697" spans="1:47" ht="28.8" x14ac:dyDescent="0.3">
      <c r="A697" s="285">
        <v>115319</v>
      </c>
      <c r="B697" s="286" t="s">
        <v>67</v>
      </c>
      <c r="C697" t="s">
        <v>226</v>
      </c>
      <c r="D697" t="s">
        <v>224</v>
      </c>
      <c r="E697" t="s">
        <v>224</v>
      </c>
      <c r="F697" t="s">
        <v>224</v>
      </c>
      <c r="G697" t="s">
        <v>224</v>
      </c>
      <c r="H697" t="s">
        <v>224</v>
      </c>
      <c r="I697" t="s">
        <v>224</v>
      </c>
      <c r="J697" t="s">
        <v>224</v>
      </c>
      <c r="K697" t="s">
        <v>224</v>
      </c>
      <c r="L697" t="s">
        <v>226</v>
      </c>
      <c r="M697" t="s">
        <v>226</v>
      </c>
      <c r="N697" t="s">
        <v>224</v>
      </c>
      <c r="O697" t="s">
        <v>226</v>
      </c>
      <c r="P697" t="s">
        <v>226</v>
      </c>
      <c r="Q697" t="s">
        <v>226</v>
      </c>
      <c r="R697" t="s">
        <v>224</v>
      </c>
      <c r="S697" t="s">
        <v>226</v>
      </c>
      <c r="T697" t="s">
        <v>224</v>
      </c>
      <c r="U697" t="s">
        <v>226</v>
      </c>
      <c r="V697" t="s">
        <v>226</v>
      </c>
      <c r="W697" t="s">
        <v>224</v>
      </c>
      <c r="X697" t="s">
        <v>226</v>
      </c>
      <c r="Y697" t="s">
        <v>226</v>
      </c>
      <c r="Z697" t="s">
        <v>226</v>
      </c>
      <c r="AA697" t="s">
        <v>224</v>
      </c>
      <c r="AB697" t="s">
        <v>226</v>
      </c>
      <c r="AC697" t="s">
        <v>226</v>
      </c>
      <c r="AD697" t="s">
        <v>224</v>
      </c>
      <c r="AE697" t="s">
        <v>226</v>
      </c>
      <c r="AF697" t="s">
        <v>224</v>
      </c>
      <c r="AG697" t="s">
        <v>225</v>
      </c>
      <c r="AH697" t="s">
        <v>225</v>
      </c>
      <c r="AI697" t="s">
        <v>225</v>
      </c>
      <c r="AJ697" t="s">
        <v>225</v>
      </c>
      <c r="AK697" t="s">
        <v>225</v>
      </c>
      <c r="AL697" t="s">
        <v>394</v>
      </c>
      <c r="AM697" t="s">
        <v>394</v>
      </c>
      <c r="AN697" t="s">
        <v>394</v>
      </c>
      <c r="AO697" t="s">
        <v>394</v>
      </c>
      <c r="AP697" t="s">
        <v>394</v>
      </c>
      <c r="AQ697" s="286" t="s">
        <v>394</v>
      </c>
      <c r="AR697" s="295"/>
      <c r="AS697" s="235"/>
    </row>
    <row r="698" spans="1:47" x14ac:dyDescent="0.3">
      <c r="A698" s="285">
        <v>115330</v>
      </c>
      <c r="B698" s="286" t="s">
        <v>61</v>
      </c>
      <c r="C698" t="s">
        <v>995</v>
      </c>
      <c r="D698" t="s">
        <v>995</v>
      </c>
      <c r="E698" t="s">
        <v>995</v>
      </c>
      <c r="F698" t="s">
        <v>995</v>
      </c>
      <c r="G698" t="s">
        <v>995</v>
      </c>
      <c r="H698" t="s">
        <v>995</v>
      </c>
      <c r="I698" t="s">
        <v>995</v>
      </c>
      <c r="J698" t="s">
        <v>995</v>
      </c>
      <c r="K698" t="s">
        <v>995</v>
      </c>
      <c r="L698" t="s">
        <v>995</v>
      </c>
      <c r="M698" t="s">
        <v>995</v>
      </c>
      <c r="N698" t="s">
        <v>995</v>
      </c>
      <c r="O698" t="s">
        <v>995</v>
      </c>
      <c r="P698" t="s">
        <v>995</v>
      </c>
      <c r="Q698" t="s">
        <v>995</v>
      </c>
      <c r="R698" t="s">
        <v>995</v>
      </c>
      <c r="S698" t="s">
        <v>995</v>
      </c>
      <c r="T698" t="s">
        <v>995</v>
      </c>
      <c r="U698" t="s">
        <v>995</v>
      </c>
      <c r="V698" t="s">
        <v>995</v>
      </c>
      <c r="W698" t="s">
        <v>995</v>
      </c>
      <c r="X698" t="s">
        <v>995</v>
      </c>
      <c r="Y698" t="s">
        <v>995</v>
      </c>
      <c r="Z698" t="s">
        <v>995</v>
      </c>
      <c r="AA698" t="s">
        <v>995</v>
      </c>
      <c r="AB698" t="s">
        <v>995</v>
      </c>
      <c r="AC698" t="s">
        <v>995</v>
      </c>
      <c r="AD698" t="s">
        <v>995</v>
      </c>
      <c r="AE698" t="s">
        <v>995</v>
      </c>
      <c r="AF698" t="s">
        <v>995</v>
      </c>
      <c r="AG698" t="s">
        <v>995</v>
      </c>
      <c r="AH698" t="s">
        <v>995</v>
      </c>
      <c r="AI698" t="s">
        <v>995</v>
      </c>
      <c r="AJ698" t="s">
        <v>995</v>
      </c>
      <c r="AK698" t="s">
        <v>995</v>
      </c>
      <c r="AL698" t="s">
        <v>995</v>
      </c>
      <c r="AM698" t="s">
        <v>995</v>
      </c>
      <c r="AN698" t="s">
        <v>995</v>
      </c>
      <c r="AO698" t="s">
        <v>995</v>
      </c>
      <c r="AP698" t="s">
        <v>995</v>
      </c>
      <c r="AQ698" s="286" t="s">
        <v>855</v>
      </c>
      <c r="AR698" s="306"/>
      <c r="AS698" s="235"/>
      <c r="AU698"/>
    </row>
    <row r="699" spans="1:47" x14ac:dyDescent="0.3">
      <c r="A699" s="285">
        <v>115351</v>
      </c>
      <c r="B699" s="286" t="s">
        <v>540</v>
      </c>
      <c r="C699" t="s">
        <v>995</v>
      </c>
      <c r="D699" t="s">
        <v>995</v>
      </c>
      <c r="E699" t="s">
        <v>995</v>
      </c>
      <c r="F699" t="s">
        <v>995</v>
      </c>
      <c r="G699" t="s">
        <v>995</v>
      </c>
      <c r="H699" t="s">
        <v>995</v>
      </c>
      <c r="I699" t="s">
        <v>995</v>
      </c>
      <c r="J699" t="s">
        <v>995</v>
      </c>
      <c r="K699" t="s">
        <v>995</v>
      </c>
      <c r="L699" t="s">
        <v>995</v>
      </c>
      <c r="M699" t="s">
        <v>995</v>
      </c>
      <c r="N699" t="s">
        <v>995</v>
      </c>
      <c r="O699" t="s">
        <v>995</v>
      </c>
      <c r="P699" t="s">
        <v>995</v>
      </c>
      <c r="Q699" t="s">
        <v>995</v>
      </c>
      <c r="R699" t="s">
        <v>995</v>
      </c>
      <c r="S699" t="s">
        <v>995</v>
      </c>
      <c r="T699" t="s">
        <v>995</v>
      </c>
      <c r="U699" t="s">
        <v>995</v>
      </c>
      <c r="V699" t="s">
        <v>995</v>
      </c>
      <c r="W699" t="s">
        <v>995</v>
      </c>
      <c r="X699" t="s">
        <v>995</v>
      </c>
      <c r="Y699" t="s">
        <v>995</v>
      </c>
      <c r="Z699" t="s">
        <v>995</v>
      </c>
      <c r="AA699" t="s">
        <v>995</v>
      </c>
      <c r="AB699" t="s">
        <v>995</v>
      </c>
      <c r="AC699" t="s">
        <v>995</v>
      </c>
      <c r="AD699" t="s">
        <v>995</v>
      </c>
      <c r="AE699" t="s">
        <v>995</v>
      </c>
      <c r="AF699" t="s">
        <v>995</v>
      </c>
      <c r="AG699" t="s">
        <v>995</v>
      </c>
      <c r="AH699" t="s">
        <v>995</v>
      </c>
      <c r="AI699" t="s">
        <v>995</v>
      </c>
      <c r="AJ699" t="s">
        <v>995</v>
      </c>
      <c r="AK699" t="s">
        <v>995</v>
      </c>
      <c r="AL699" t="s">
        <v>995</v>
      </c>
      <c r="AM699" t="s">
        <v>995</v>
      </c>
      <c r="AN699" t="s">
        <v>995</v>
      </c>
      <c r="AO699" t="s">
        <v>995</v>
      </c>
      <c r="AP699" t="s">
        <v>995</v>
      </c>
      <c r="AQ699" s="286" t="s">
        <v>855</v>
      </c>
      <c r="AR699" s="306"/>
      <c r="AS699" s="235"/>
      <c r="AU699"/>
    </row>
    <row r="700" spans="1:47" ht="21.6" x14ac:dyDescent="0.3">
      <c r="A700" s="285">
        <v>115361</v>
      </c>
      <c r="B700" s="286" t="s">
        <v>61</v>
      </c>
      <c r="C700" t="s">
        <v>224</v>
      </c>
      <c r="D700" t="s">
        <v>224</v>
      </c>
      <c r="E700" t="s">
        <v>224</v>
      </c>
      <c r="F700" t="s">
        <v>224</v>
      </c>
      <c r="G700" t="s">
        <v>224</v>
      </c>
      <c r="H700" t="s">
        <v>226</v>
      </c>
      <c r="I700" t="s">
        <v>226</v>
      </c>
      <c r="J700" t="s">
        <v>226</v>
      </c>
      <c r="K700" t="s">
        <v>226</v>
      </c>
      <c r="L700" t="s">
        <v>224</v>
      </c>
      <c r="M700" t="s">
        <v>226</v>
      </c>
      <c r="N700" t="s">
        <v>226</v>
      </c>
      <c r="O700" t="s">
        <v>226</v>
      </c>
      <c r="P700" t="s">
        <v>225</v>
      </c>
      <c r="Q700" t="s">
        <v>225</v>
      </c>
      <c r="R700" t="s">
        <v>226</v>
      </c>
      <c r="S700" t="s">
        <v>226</v>
      </c>
      <c r="T700" t="s">
        <v>224</v>
      </c>
      <c r="U700" t="s">
        <v>226</v>
      </c>
      <c r="V700" t="s">
        <v>226</v>
      </c>
      <c r="W700" t="s">
        <v>226</v>
      </c>
      <c r="X700" t="s">
        <v>226</v>
      </c>
      <c r="Y700" t="s">
        <v>224</v>
      </c>
      <c r="Z700" t="s">
        <v>224</v>
      </c>
      <c r="AA700" t="s">
        <v>226</v>
      </c>
      <c r="AB700" t="s">
        <v>226</v>
      </c>
      <c r="AC700" t="s">
        <v>224</v>
      </c>
      <c r="AD700" t="s">
        <v>224</v>
      </c>
      <c r="AE700" t="s">
        <v>224</v>
      </c>
      <c r="AF700" t="s">
        <v>224</v>
      </c>
      <c r="AG700" t="s">
        <v>224</v>
      </c>
      <c r="AH700" t="s">
        <v>226</v>
      </c>
      <c r="AI700" t="s">
        <v>224</v>
      </c>
      <c r="AJ700" t="s">
        <v>226</v>
      </c>
      <c r="AK700" t="s">
        <v>226</v>
      </c>
      <c r="AL700" t="s">
        <v>226</v>
      </c>
      <c r="AM700" t="s">
        <v>226</v>
      </c>
      <c r="AN700" t="s">
        <v>226</v>
      </c>
      <c r="AO700" t="s">
        <v>226</v>
      </c>
      <c r="AP700" t="s">
        <v>226</v>
      </c>
      <c r="AQ700" s="286" t="s">
        <v>394</v>
      </c>
      <c r="AR700" s="295"/>
      <c r="AS700" s="235"/>
    </row>
    <row r="701" spans="1:47" x14ac:dyDescent="0.3">
      <c r="A701" s="285">
        <v>115390</v>
      </c>
      <c r="B701" s="286" t="s">
        <v>540</v>
      </c>
      <c r="C701" t="s">
        <v>995</v>
      </c>
      <c r="D701" t="s">
        <v>995</v>
      </c>
      <c r="E701" t="s">
        <v>995</v>
      </c>
      <c r="F701" t="s">
        <v>995</v>
      </c>
      <c r="G701" t="s">
        <v>995</v>
      </c>
      <c r="H701" t="s">
        <v>995</v>
      </c>
      <c r="I701" t="s">
        <v>995</v>
      </c>
      <c r="J701" t="s">
        <v>995</v>
      </c>
      <c r="K701" t="s">
        <v>995</v>
      </c>
      <c r="L701" t="s">
        <v>995</v>
      </c>
      <c r="M701" t="s">
        <v>995</v>
      </c>
      <c r="N701" t="s">
        <v>995</v>
      </c>
      <c r="O701" t="s">
        <v>995</v>
      </c>
      <c r="P701" t="s">
        <v>995</v>
      </c>
      <c r="Q701" t="s">
        <v>995</v>
      </c>
      <c r="R701" t="s">
        <v>995</v>
      </c>
      <c r="S701" t="s">
        <v>995</v>
      </c>
      <c r="T701" t="s">
        <v>995</v>
      </c>
      <c r="U701" t="s">
        <v>995</v>
      </c>
      <c r="V701" t="s">
        <v>995</v>
      </c>
      <c r="W701" t="s">
        <v>995</v>
      </c>
      <c r="X701" t="s">
        <v>995</v>
      </c>
      <c r="Y701" t="s">
        <v>995</v>
      </c>
      <c r="Z701" t="s">
        <v>995</v>
      </c>
      <c r="AA701" t="s">
        <v>995</v>
      </c>
      <c r="AB701" t="s">
        <v>995</v>
      </c>
      <c r="AC701" t="s">
        <v>995</v>
      </c>
      <c r="AD701" t="s">
        <v>995</v>
      </c>
      <c r="AE701" t="s">
        <v>995</v>
      </c>
      <c r="AF701" t="s">
        <v>995</v>
      </c>
      <c r="AG701" t="s">
        <v>995</v>
      </c>
      <c r="AH701" t="s">
        <v>995</v>
      </c>
      <c r="AI701" t="s">
        <v>995</v>
      </c>
      <c r="AJ701" t="s">
        <v>995</v>
      </c>
      <c r="AK701" t="s">
        <v>995</v>
      </c>
      <c r="AL701" t="s">
        <v>995</v>
      </c>
      <c r="AM701" t="s">
        <v>995</v>
      </c>
      <c r="AN701" t="s">
        <v>995</v>
      </c>
      <c r="AO701" t="s">
        <v>995</v>
      </c>
      <c r="AP701" t="s">
        <v>995</v>
      </c>
      <c r="AQ701" s="286" t="s">
        <v>855</v>
      </c>
      <c r="AR701" s="306"/>
      <c r="AS701" s="235"/>
      <c r="AU701"/>
    </row>
    <row r="702" spans="1:47" x14ac:dyDescent="0.3">
      <c r="A702" s="285">
        <v>115411</v>
      </c>
      <c r="B702" s="286" t="s">
        <v>61</v>
      </c>
      <c r="C702" t="s">
        <v>995</v>
      </c>
      <c r="D702" t="s">
        <v>995</v>
      </c>
      <c r="E702" t="s">
        <v>995</v>
      </c>
      <c r="F702" t="s">
        <v>995</v>
      </c>
      <c r="G702" t="s">
        <v>995</v>
      </c>
      <c r="H702" t="s">
        <v>995</v>
      </c>
      <c r="I702" t="s">
        <v>995</v>
      </c>
      <c r="J702" t="s">
        <v>995</v>
      </c>
      <c r="K702" t="s">
        <v>995</v>
      </c>
      <c r="L702" t="s">
        <v>995</v>
      </c>
      <c r="M702" t="s">
        <v>995</v>
      </c>
      <c r="N702" t="s">
        <v>995</v>
      </c>
      <c r="O702" t="s">
        <v>995</v>
      </c>
      <c r="P702" t="s">
        <v>995</v>
      </c>
      <c r="Q702" t="s">
        <v>995</v>
      </c>
      <c r="R702" t="s">
        <v>995</v>
      </c>
      <c r="S702" t="s">
        <v>995</v>
      </c>
      <c r="T702" t="s">
        <v>995</v>
      </c>
      <c r="U702" t="s">
        <v>995</v>
      </c>
      <c r="V702" t="s">
        <v>995</v>
      </c>
      <c r="W702" t="s">
        <v>995</v>
      </c>
      <c r="X702" t="s">
        <v>995</v>
      </c>
      <c r="Y702" t="s">
        <v>995</v>
      </c>
      <c r="Z702" t="s">
        <v>995</v>
      </c>
      <c r="AA702" t="s">
        <v>995</v>
      </c>
      <c r="AB702" t="s">
        <v>995</v>
      </c>
      <c r="AC702" t="s">
        <v>995</v>
      </c>
      <c r="AD702" t="s">
        <v>995</v>
      </c>
      <c r="AE702" t="s">
        <v>995</v>
      </c>
      <c r="AF702" t="s">
        <v>995</v>
      </c>
      <c r="AG702" t="s">
        <v>995</v>
      </c>
      <c r="AH702" t="s">
        <v>995</v>
      </c>
      <c r="AI702" t="s">
        <v>995</v>
      </c>
      <c r="AJ702" t="s">
        <v>995</v>
      </c>
      <c r="AK702" t="s">
        <v>995</v>
      </c>
      <c r="AL702" t="s">
        <v>995</v>
      </c>
      <c r="AM702" t="s">
        <v>995</v>
      </c>
      <c r="AN702" t="s">
        <v>995</v>
      </c>
      <c r="AO702" t="s">
        <v>995</v>
      </c>
      <c r="AP702" t="s">
        <v>995</v>
      </c>
      <c r="AQ702" s="286" t="s">
        <v>855</v>
      </c>
      <c r="AR702" s="306"/>
      <c r="AS702" s="235"/>
      <c r="AU702"/>
    </row>
    <row r="703" spans="1:47" x14ac:dyDescent="0.3">
      <c r="A703" s="285">
        <v>115426</v>
      </c>
      <c r="B703" s="286" t="s">
        <v>538</v>
      </c>
      <c r="C703" t="s">
        <v>995</v>
      </c>
      <c r="D703" t="s">
        <v>995</v>
      </c>
      <c r="E703" t="s">
        <v>995</v>
      </c>
      <c r="F703" t="s">
        <v>995</v>
      </c>
      <c r="G703" t="s">
        <v>995</v>
      </c>
      <c r="H703" t="s">
        <v>995</v>
      </c>
      <c r="I703" t="s">
        <v>995</v>
      </c>
      <c r="J703" t="s">
        <v>995</v>
      </c>
      <c r="K703" t="s">
        <v>995</v>
      </c>
      <c r="L703" t="s">
        <v>995</v>
      </c>
      <c r="M703" t="s">
        <v>995</v>
      </c>
      <c r="N703" t="s">
        <v>995</v>
      </c>
      <c r="O703" t="s">
        <v>995</v>
      </c>
      <c r="P703" t="s">
        <v>995</v>
      </c>
      <c r="Q703" t="s">
        <v>995</v>
      </c>
      <c r="R703" t="s">
        <v>995</v>
      </c>
      <c r="S703" t="s">
        <v>995</v>
      </c>
      <c r="T703" t="s">
        <v>995</v>
      </c>
      <c r="U703" t="s">
        <v>995</v>
      </c>
      <c r="V703" t="s">
        <v>995</v>
      </c>
      <c r="W703" t="s">
        <v>995</v>
      </c>
      <c r="X703" t="s">
        <v>995</v>
      </c>
      <c r="Y703" t="s">
        <v>995</v>
      </c>
      <c r="Z703" t="s">
        <v>995</v>
      </c>
      <c r="AA703" t="s">
        <v>995</v>
      </c>
      <c r="AB703" t="s">
        <v>995</v>
      </c>
      <c r="AC703" t="s">
        <v>995</v>
      </c>
      <c r="AD703" t="s">
        <v>995</v>
      </c>
      <c r="AE703" t="s">
        <v>995</v>
      </c>
      <c r="AF703" t="s">
        <v>995</v>
      </c>
      <c r="AG703" t="s">
        <v>995</v>
      </c>
      <c r="AH703" t="s">
        <v>995</v>
      </c>
      <c r="AI703" t="s">
        <v>995</v>
      </c>
      <c r="AJ703" t="s">
        <v>995</v>
      </c>
      <c r="AK703" t="s">
        <v>995</v>
      </c>
      <c r="AL703" t="s">
        <v>995</v>
      </c>
      <c r="AM703" t="s">
        <v>995</v>
      </c>
      <c r="AN703" t="s">
        <v>995</v>
      </c>
      <c r="AO703" t="s">
        <v>995</v>
      </c>
      <c r="AP703" t="s">
        <v>995</v>
      </c>
      <c r="AQ703" s="286" t="s">
        <v>855</v>
      </c>
      <c r="AR703" s="306"/>
      <c r="AS703" s="235"/>
      <c r="AU703"/>
    </row>
    <row r="704" spans="1:47" ht="21.6" x14ac:dyDescent="0.3">
      <c r="A704" s="285">
        <v>115429</v>
      </c>
      <c r="B704" s="286" t="s">
        <v>61</v>
      </c>
      <c r="C704" t="s">
        <v>995</v>
      </c>
      <c r="D704" t="s">
        <v>995</v>
      </c>
      <c r="E704" t="s">
        <v>995</v>
      </c>
      <c r="F704" t="s">
        <v>995</v>
      </c>
      <c r="G704" t="s">
        <v>995</v>
      </c>
      <c r="H704" t="s">
        <v>995</v>
      </c>
      <c r="I704" t="s">
        <v>995</v>
      </c>
      <c r="J704" t="s">
        <v>995</v>
      </c>
      <c r="K704" t="s">
        <v>995</v>
      </c>
      <c r="L704" t="s">
        <v>995</v>
      </c>
      <c r="M704" t="s">
        <v>995</v>
      </c>
      <c r="N704" t="s">
        <v>995</v>
      </c>
      <c r="O704" t="s">
        <v>995</v>
      </c>
      <c r="P704" t="s">
        <v>995</v>
      </c>
      <c r="Q704" t="s">
        <v>995</v>
      </c>
      <c r="R704" t="s">
        <v>995</v>
      </c>
      <c r="S704" t="s">
        <v>995</v>
      </c>
      <c r="T704" t="s">
        <v>995</v>
      </c>
      <c r="U704" t="s">
        <v>995</v>
      </c>
      <c r="V704" t="s">
        <v>995</v>
      </c>
      <c r="W704" t="s">
        <v>995</v>
      </c>
      <c r="X704" t="s">
        <v>995</v>
      </c>
      <c r="Y704" t="s">
        <v>995</v>
      </c>
      <c r="Z704" t="s">
        <v>995</v>
      </c>
      <c r="AA704" t="s">
        <v>995</v>
      </c>
      <c r="AB704" t="s">
        <v>995</v>
      </c>
      <c r="AC704" t="s">
        <v>995</v>
      </c>
      <c r="AD704" t="s">
        <v>995</v>
      </c>
      <c r="AE704" t="s">
        <v>995</v>
      </c>
      <c r="AF704" t="s">
        <v>995</v>
      </c>
      <c r="AG704" t="s">
        <v>995</v>
      </c>
      <c r="AH704" t="s">
        <v>995</v>
      </c>
      <c r="AI704" t="s">
        <v>995</v>
      </c>
      <c r="AJ704" t="s">
        <v>995</v>
      </c>
      <c r="AK704" t="s">
        <v>995</v>
      </c>
      <c r="AL704" t="s">
        <v>995</v>
      </c>
      <c r="AM704" t="s">
        <v>995</v>
      </c>
      <c r="AN704" t="s">
        <v>995</v>
      </c>
      <c r="AO704" t="s">
        <v>995</v>
      </c>
      <c r="AP704" t="s">
        <v>995</v>
      </c>
      <c r="AQ704" s="286" t="s">
        <v>855</v>
      </c>
      <c r="AR704" s="295"/>
      <c r="AS704" s="235"/>
    </row>
    <row r="705" spans="1:47" x14ac:dyDescent="0.3">
      <c r="A705" s="285">
        <v>115431</v>
      </c>
      <c r="B705" s="286" t="s">
        <v>538</v>
      </c>
      <c r="C705" t="s">
        <v>995</v>
      </c>
      <c r="D705" t="s">
        <v>995</v>
      </c>
      <c r="E705" t="s">
        <v>995</v>
      </c>
      <c r="F705" t="s">
        <v>995</v>
      </c>
      <c r="G705" t="s">
        <v>995</v>
      </c>
      <c r="H705" t="s">
        <v>995</v>
      </c>
      <c r="I705" t="s">
        <v>995</v>
      </c>
      <c r="J705" t="s">
        <v>995</v>
      </c>
      <c r="K705" t="s">
        <v>995</v>
      </c>
      <c r="L705" t="s">
        <v>995</v>
      </c>
      <c r="M705" t="s">
        <v>995</v>
      </c>
      <c r="N705" t="s">
        <v>995</v>
      </c>
      <c r="O705" t="s">
        <v>995</v>
      </c>
      <c r="P705" t="s">
        <v>995</v>
      </c>
      <c r="Q705" t="s">
        <v>995</v>
      </c>
      <c r="R705" t="s">
        <v>995</v>
      </c>
      <c r="S705" t="s">
        <v>995</v>
      </c>
      <c r="T705" t="s">
        <v>995</v>
      </c>
      <c r="U705" t="s">
        <v>995</v>
      </c>
      <c r="V705" t="s">
        <v>995</v>
      </c>
      <c r="W705" t="s">
        <v>995</v>
      </c>
      <c r="X705" t="s">
        <v>995</v>
      </c>
      <c r="Y705" t="s">
        <v>995</v>
      </c>
      <c r="Z705" t="s">
        <v>995</v>
      </c>
      <c r="AA705" t="s">
        <v>995</v>
      </c>
      <c r="AB705" t="s">
        <v>995</v>
      </c>
      <c r="AC705" t="s">
        <v>995</v>
      </c>
      <c r="AD705" t="s">
        <v>995</v>
      </c>
      <c r="AE705" t="s">
        <v>995</v>
      </c>
      <c r="AF705" t="s">
        <v>995</v>
      </c>
      <c r="AG705" t="s">
        <v>995</v>
      </c>
      <c r="AH705" t="s">
        <v>995</v>
      </c>
      <c r="AI705" t="s">
        <v>995</v>
      </c>
      <c r="AJ705" t="s">
        <v>995</v>
      </c>
      <c r="AK705" t="s">
        <v>995</v>
      </c>
      <c r="AL705" t="s">
        <v>995</v>
      </c>
      <c r="AM705" t="s">
        <v>995</v>
      </c>
      <c r="AN705" t="s">
        <v>995</v>
      </c>
      <c r="AO705" t="s">
        <v>995</v>
      </c>
      <c r="AP705" t="s">
        <v>995</v>
      </c>
      <c r="AQ705" s="286" t="s">
        <v>855</v>
      </c>
      <c r="AR705" s="306"/>
      <c r="AS705" s="235"/>
      <c r="AU705"/>
    </row>
    <row r="706" spans="1:47" x14ac:dyDescent="0.3">
      <c r="A706" s="285">
        <v>115438</v>
      </c>
      <c r="B706" s="286" t="s">
        <v>61</v>
      </c>
      <c r="C706" t="s">
        <v>995</v>
      </c>
      <c r="D706" t="s">
        <v>995</v>
      </c>
      <c r="E706" t="s">
        <v>995</v>
      </c>
      <c r="F706" t="s">
        <v>995</v>
      </c>
      <c r="G706" t="s">
        <v>995</v>
      </c>
      <c r="H706" t="s">
        <v>995</v>
      </c>
      <c r="I706" t="s">
        <v>995</v>
      </c>
      <c r="J706" t="s">
        <v>995</v>
      </c>
      <c r="K706" t="s">
        <v>995</v>
      </c>
      <c r="L706" t="s">
        <v>995</v>
      </c>
      <c r="M706" t="s">
        <v>995</v>
      </c>
      <c r="N706" t="s">
        <v>995</v>
      </c>
      <c r="O706" t="s">
        <v>995</v>
      </c>
      <c r="P706" t="s">
        <v>995</v>
      </c>
      <c r="Q706" t="s">
        <v>995</v>
      </c>
      <c r="R706" t="s">
        <v>995</v>
      </c>
      <c r="S706" t="s">
        <v>995</v>
      </c>
      <c r="T706" t="s">
        <v>995</v>
      </c>
      <c r="U706" t="s">
        <v>995</v>
      </c>
      <c r="V706" t="s">
        <v>995</v>
      </c>
      <c r="W706" t="s">
        <v>995</v>
      </c>
      <c r="X706" t="s">
        <v>995</v>
      </c>
      <c r="Y706" t="s">
        <v>995</v>
      </c>
      <c r="Z706" t="s">
        <v>995</v>
      </c>
      <c r="AA706" t="s">
        <v>995</v>
      </c>
      <c r="AB706" t="s">
        <v>995</v>
      </c>
      <c r="AC706" t="s">
        <v>995</v>
      </c>
      <c r="AD706" t="s">
        <v>995</v>
      </c>
      <c r="AE706" t="s">
        <v>995</v>
      </c>
      <c r="AF706" t="s">
        <v>995</v>
      </c>
      <c r="AG706" t="s">
        <v>995</v>
      </c>
      <c r="AH706" t="s">
        <v>995</v>
      </c>
      <c r="AI706" t="s">
        <v>995</v>
      </c>
      <c r="AJ706" t="s">
        <v>995</v>
      </c>
      <c r="AK706" t="s">
        <v>995</v>
      </c>
      <c r="AL706" t="s">
        <v>995</v>
      </c>
      <c r="AM706" t="s">
        <v>995</v>
      </c>
      <c r="AN706" t="s">
        <v>995</v>
      </c>
      <c r="AO706" t="s">
        <v>995</v>
      </c>
      <c r="AP706" t="s">
        <v>995</v>
      </c>
      <c r="AQ706" s="286" t="s">
        <v>855</v>
      </c>
      <c r="AR706" s="306"/>
      <c r="AS706" s="235"/>
      <c r="AU706"/>
    </row>
    <row r="707" spans="1:47" x14ac:dyDescent="0.3">
      <c r="A707" s="285">
        <v>115442</v>
      </c>
      <c r="B707" s="286" t="s">
        <v>61</v>
      </c>
      <c r="C707" t="s">
        <v>995</v>
      </c>
      <c r="D707" t="s">
        <v>995</v>
      </c>
      <c r="E707" t="s">
        <v>995</v>
      </c>
      <c r="F707" t="s">
        <v>995</v>
      </c>
      <c r="G707" t="s">
        <v>995</v>
      </c>
      <c r="H707" t="s">
        <v>995</v>
      </c>
      <c r="I707" t="s">
        <v>995</v>
      </c>
      <c r="J707" t="s">
        <v>995</v>
      </c>
      <c r="K707" t="s">
        <v>995</v>
      </c>
      <c r="L707" t="s">
        <v>995</v>
      </c>
      <c r="M707" t="s">
        <v>995</v>
      </c>
      <c r="N707" t="s">
        <v>995</v>
      </c>
      <c r="O707" t="s">
        <v>995</v>
      </c>
      <c r="P707" t="s">
        <v>995</v>
      </c>
      <c r="Q707" t="s">
        <v>995</v>
      </c>
      <c r="R707" t="s">
        <v>995</v>
      </c>
      <c r="S707" t="s">
        <v>995</v>
      </c>
      <c r="T707" t="s">
        <v>995</v>
      </c>
      <c r="U707" t="s">
        <v>995</v>
      </c>
      <c r="V707" t="s">
        <v>995</v>
      </c>
      <c r="W707" t="s">
        <v>995</v>
      </c>
      <c r="X707" t="s">
        <v>995</v>
      </c>
      <c r="Y707" t="s">
        <v>995</v>
      </c>
      <c r="Z707" t="s">
        <v>995</v>
      </c>
      <c r="AA707" t="s">
        <v>995</v>
      </c>
      <c r="AB707" t="s">
        <v>995</v>
      </c>
      <c r="AC707" t="s">
        <v>995</v>
      </c>
      <c r="AD707" t="s">
        <v>995</v>
      </c>
      <c r="AE707" t="s">
        <v>995</v>
      </c>
      <c r="AF707" t="s">
        <v>995</v>
      </c>
      <c r="AG707" t="s">
        <v>995</v>
      </c>
      <c r="AH707" t="s">
        <v>995</v>
      </c>
      <c r="AI707" t="s">
        <v>995</v>
      </c>
      <c r="AJ707" t="s">
        <v>995</v>
      </c>
      <c r="AK707" t="s">
        <v>995</v>
      </c>
      <c r="AL707" t="s">
        <v>995</v>
      </c>
      <c r="AM707" t="s">
        <v>995</v>
      </c>
      <c r="AN707" t="s">
        <v>995</v>
      </c>
      <c r="AO707" t="s">
        <v>995</v>
      </c>
      <c r="AP707" t="s">
        <v>995</v>
      </c>
      <c r="AQ707" s="286" t="s">
        <v>855</v>
      </c>
      <c r="AR707" s="306"/>
      <c r="AS707" s="235"/>
      <c r="AU707"/>
    </row>
    <row r="708" spans="1:47" ht="28.8" x14ac:dyDescent="0.3">
      <c r="A708" s="285">
        <v>115447</v>
      </c>
      <c r="B708" s="286" t="s">
        <v>67</v>
      </c>
      <c r="C708" t="s">
        <v>226</v>
      </c>
      <c r="D708" t="s">
        <v>226</v>
      </c>
      <c r="E708" t="s">
        <v>224</v>
      </c>
      <c r="F708" t="s">
        <v>224</v>
      </c>
      <c r="G708" t="s">
        <v>224</v>
      </c>
      <c r="H708" t="s">
        <v>226</v>
      </c>
      <c r="I708" t="s">
        <v>224</v>
      </c>
      <c r="J708" t="s">
        <v>226</v>
      </c>
      <c r="K708" t="s">
        <v>226</v>
      </c>
      <c r="L708" t="s">
        <v>226</v>
      </c>
      <c r="M708" t="s">
        <v>224</v>
      </c>
      <c r="N708" t="s">
        <v>224</v>
      </c>
      <c r="O708" t="s">
        <v>226</v>
      </c>
      <c r="P708" t="s">
        <v>226</v>
      </c>
      <c r="Q708" t="s">
        <v>226</v>
      </c>
      <c r="R708" t="s">
        <v>224</v>
      </c>
      <c r="S708" t="s">
        <v>7215</v>
      </c>
      <c r="T708" t="s">
        <v>225</v>
      </c>
      <c r="U708" t="s">
        <v>224</v>
      </c>
      <c r="V708" t="s">
        <v>226</v>
      </c>
      <c r="W708" t="s">
        <v>226</v>
      </c>
      <c r="X708" t="s">
        <v>226</v>
      </c>
      <c r="Y708" t="s">
        <v>226</v>
      </c>
      <c r="Z708" t="s">
        <v>226</v>
      </c>
      <c r="AA708" t="s">
        <v>226</v>
      </c>
      <c r="AB708" t="s">
        <v>224</v>
      </c>
      <c r="AC708" t="s">
        <v>224</v>
      </c>
      <c r="AD708" t="s">
        <v>226</v>
      </c>
      <c r="AE708" t="s">
        <v>226</v>
      </c>
      <c r="AF708" t="s">
        <v>226</v>
      </c>
      <c r="AG708" t="s">
        <v>995</v>
      </c>
      <c r="AH708" t="s">
        <v>995</v>
      </c>
      <c r="AI708" t="s">
        <v>995</v>
      </c>
      <c r="AJ708" t="s">
        <v>995</v>
      </c>
      <c r="AK708" t="s">
        <v>995</v>
      </c>
      <c r="AL708" t="s">
        <v>394</v>
      </c>
      <c r="AM708" t="s">
        <v>394</v>
      </c>
      <c r="AN708" t="s">
        <v>394</v>
      </c>
      <c r="AO708" t="s">
        <v>394</v>
      </c>
      <c r="AP708" t="s">
        <v>394</v>
      </c>
      <c r="AQ708" s="286" t="s">
        <v>394</v>
      </c>
      <c r="AR708" s="295"/>
      <c r="AS708" s="235"/>
    </row>
    <row r="709" spans="1:47" ht="21.6" x14ac:dyDescent="0.3">
      <c r="A709" s="285">
        <v>115449</v>
      </c>
      <c r="B709" s="286" t="s">
        <v>61</v>
      </c>
      <c r="C709" t="s">
        <v>224</v>
      </c>
      <c r="D709" t="s">
        <v>224</v>
      </c>
      <c r="E709" t="s">
        <v>226</v>
      </c>
      <c r="F709" t="s">
        <v>224</v>
      </c>
      <c r="G709" t="s">
        <v>224</v>
      </c>
      <c r="H709" t="s">
        <v>226</v>
      </c>
      <c r="I709" t="s">
        <v>226</v>
      </c>
      <c r="J709" t="s">
        <v>226</v>
      </c>
      <c r="K709" t="s">
        <v>226</v>
      </c>
      <c r="L709" t="s">
        <v>226</v>
      </c>
      <c r="M709" t="s">
        <v>226</v>
      </c>
      <c r="N709" t="s">
        <v>224</v>
      </c>
      <c r="O709" t="s">
        <v>224</v>
      </c>
      <c r="P709" t="s">
        <v>224</v>
      </c>
      <c r="Q709" t="s">
        <v>226</v>
      </c>
      <c r="R709" t="s">
        <v>224</v>
      </c>
      <c r="S709" t="s">
        <v>226</v>
      </c>
      <c r="T709" t="s">
        <v>226</v>
      </c>
      <c r="U709" t="s">
        <v>226</v>
      </c>
      <c r="V709" t="s">
        <v>226</v>
      </c>
      <c r="W709" t="s">
        <v>226</v>
      </c>
      <c r="X709" t="s">
        <v>226</v>
      </c>
      <c r="Y709" t="s">
        <v>226</v>
      </c>
      <c r="Z709" t="s">
        <v>226</v>
      </c>
      <c r="AA709" t="s">
        <v>224</v>
      </c>
      <c r="AB709" t="s">
        <v>226</v>
      </c>
      <c r="AC709" t="s">
        <v>226</v>
      </c>
      <c r="AD709" t="s">
        <v>225</v>
      </c>
      <c r="AE709" t="s">
        <v>226</v>
      </c>
      <c r="AF709" t="s">
        <v>226</v>
      </c>
      <c r="AG709" t="s">
        <v>225</v>
      </c>
      <c r="AH709" t="s">
        <v>225</v>
      </c>
      <c r="AI709" t="s">
        <v>226</v>
      </c>
      <c r="AJ709" t="s">
        <v>225</v>
      </c>
      <c r="AK709" t="s">
        <v>225</v>
      </c>
      <c r="AL709" t="s">
        <v>225</v>
      </c>
      <c r="AM709" t="s">
        <v>225</v>
      </c>
      <c r="AN709" t="s">
        <v>225</v>
      </c>
      <c r="AO709" t="s">
        <v>225</v>
      </c>
      <c r="AP709" t="s">
        <v>225</v>
      </c>
      <c r="AQ709" s="286" t="s">
        <v>394</v>
      </c>
      <c r="AR709" s="295"/>
      <c r="AS709" s="235"/>
    </row>
    <row r="710" spans="1:47" x14ac:dyDescent="0.3">
      <c r="A710" s="285">
        <v>115483</v>
      </c>
      <c r="B710" s="286" t="s">
        <v>540</v>
      </c>
      <c r="C710" t="s">
        <v>995</v>
      </c>
      <c r="D710" t="s">
        <v>995</v>
      </c>
      <c r="E710" t="s">
        <v>995</v>
      </c>
      <c r="F710" t="s">
        <v>995</v>
      </c>
      <c r="G710" t="s">
        <v>995</v>
      </c>
      <c r="H710" t="s">
        <v>995</v>
      </c>
      <c r="I710" t="s">
        <v>995</v>
      </c>
      <c r="J710" t="s">
        <v>995</v>
      </c>
      <c r="K710" t="s">
        <v>995</v>
      </c>
      <c r="L710" t="s">
        <v>995</v>
      </c>
      <c r="M710" t="s">
        <v>995</v>
      </c>
      <c r="N710" t="s">
        <v>995</v>
      </c>
      <c r="O710" t="s">
        <v>995</v>
      </c>
      <c r="P710" t="s">
        <v>995</v>
      </c>
      <c r="Q710" t="s">
        <v>995</v>
      </c>
      <c r="R710" t="s">
        <v>995</v>
      </c>
      <c r="S710" t="s">
        <v>995</v>
      </c>
      <c r="T710" t="s">
        <v>995</v>
      </c>
      <c r="U710" t="s">
        <v>995</v>
      </c>
      <c r="V710" t="s">
        <v>995</v>
      </c>
      <c r="W710" t="s">
        <v>995</v>
      </c>
      <c r="X710" t="s">
        <v>995</v>
      </c>
      <c r="Y710" t="s">
        <v>995</v>
      </c>
      <c r="Z710" t="s">
        <v>995</v>
      </c>
      <c r="AA710" t="s">
        <v>995</v>
      </c>
      <c r="AB710" t="s">
        <v>995</v>
      </c>
      <c r="AC710" t="s">
        <v>995</v>
      </c>
      <c r="AD710" t="s">
        <v>995</v>
      </c>
      <c r="AE710" t="s">
        <v>995</v>
      </c>
      <c r="AF710" t="s">
        <v>995</v>
      </c>
      <c r="AG710" t="s">
        <v>995</v>
      </c>
      <c r="AH710" t="s">
        <v>995</v>
      </c>
      <c r="AI710" t="s">
        <v>995</v>
      </c>
      <c r="AJ710" t="s">
        <v>995</v>
      </c>
      <c r="AK710" t="s">
        <v>995</v>
      </c>
      <c r="AL710" t="s">
        <v>995</v>
      </c>
      <c r="AM710" t="s">
        <v>995</v>
      </c>
      <c r="AN710" t="s">
        <v>995</v>
      </c>
      <c r="AO710" t="s">
        <v>995</v>
      </c>
      <c r="AP710" t="s">
        <v>995</v>
      </c>
      <c r="AQ710" s="286" t="s">
        <v>855</v>
      </c>
      <c r="AR710" s="306"/>
      <c r="AS710" s="235"/>
      <c r="AU710"/>
    </row>
    <row r="711" spans="1:47" ht="21.6" x14ac:dyDescent="0.3">
      <c r="A711" s="285">
        <v>115487</v>
      </c>
      <c r="B711" s="286" t="s">
        <v>61</v>
      </c>
      <c r="C711" t="s">
        <v>224</v>
      </c>
      <c r="D711" t="s">
        <v>224</v>
      </c>
      <c r="E711" t="s">
        <v>224</v>
      </c>
      <c r="F711" t="s">
        <v>224</v>
      </c>
      <c r="G711" t="s">
        <v>224</v>
      </c>
      <c r="H711" t="s">
        <v>226</v>
      </c>
      <c r="I711" t="s">
        <v>226</v>
      </c>
      <c r="J711" t="s">
        <v>226</v>
      </c>
      <c r="K711" t="s">
        <v>226</v>
      </c>
      <c r="L711" t="s">
        <v>224</v>
      </c>
      <c r="M711" t="s">
        <v>226</v>
      </c>
      <c r="N711" t="s">
        <v>225</v>
      </c>
      <c r="O711" t="s">
        <v>224</v>
      </c>
      <c r="P711" t="s">
        <v>226</v>
      </c>
      <c r="Q711" t="s">
        <v>225</v>
      </c>
      <c r="R711" t="s">
        <v>226</v>
      </c>
      <c r="S711" t="s">
        <v>224</v>
      </c>
      <c r="T711" t="s">
        <v>224</v>
      </c>
      <c r="U711" t="s">
        <v>224</v>
      </c>
      <c r="V711" t="s">
        <v>224</v>
      </c>
      <c r="W711" t="s">
        <v>226</v>
      </c>
      <c r="X711" t="s">
        <v>226</v>
      </c>
      <c r="Y711" t="s">
        <v>226</v>
      </c>
      <c r="Z711" t="s">
        <v>226</v>
      </c>
      <c r="AA711" t="s">
        <v>224</v>
      </c>
      <c r="AB711" t="s">
        <v>226</v>
      </c>
      <c r="AC711" t="s">
        <v>226</v>
      </c>
      <c r="AD711" t="s">
        <v>226</v>
      </c>
      <c r="AE711" t="s">
        <v>226</v>
      </c>
      <c r="AF711" t="s">
        <v>226</v>
      </c>
      <c r="AG711" t="s">
        <v>225</v>
      </c>
      <c r="AH711" t="s">
        <v>226</v>
      </c>
      <c r="AI711" t="s">
        <v>226</v>
      </c>
      <c r="AJ711" t="s">
        <v>224</v>
      </c>
      <c r="AK711" t="s">
        <v>225</v>
      </c>
      <c r="AL711" t="s">
        <v>225</v>
      </c>
      <c r="AM711" t="s">
        <v>225</v>
      </c>
      <c r="AN711" t="s">
        <v>226</v>
      </c>
      <c r="AO711" t="s">
        <v>225</v>
      </c>
      <c r="AP711" t="s">
        <v>225</v>
      </c>
      <c r="AQ711" s="286" t="s">
        <v>394</v>
      </c>
      <c r="AR711" s="295"/>
      <c r="AS711" s="235"/>
    </row>
    <row r="712" spans="1:47" ht="21.6" x14ac:dyDescent="0.65">
      <c r="A712" s="285">
        <v>115496</v>
      </c>
      <c r="B712" s="286" t="s">
        <v>61</v>
      </c>
      <c r="C712" t="s">
        <v>995</v>
      </c>
      <c r="D712" t="s">
        <v>995</v>
      </c>
      <c r="E712" t="s">
        <v>995</v>
      </c>
      <c r="F712" t="s">
        <v>995</v>
      </c>
      <c r="G712" t="s">
        <v>995</v>
      </c>
      <c r="H712" t="s">
        <v>995</v>
      </c>
      <c r="I712" t="s">
        <v>995</v>
      </c>
      <c r="J712" t="s">
        <v>995</v>
      </c>
      <c r="K712" t="s">
        <v>995</v>
      </c>
      <c r="L712" t="s">
        <v>995</v>
      </c>
      <c r="M712" t="s">
        <v>224</v>
      </c>
      <c r="N712" t="s">
        <v>995</v>
      </c>
      <c r="O712" t="s">
        <v>995</v>
      </c>
      <c r="P712" t="s">
        <v>995</v>
      </c>
      <c r="Q712" t="s">
        <v>995</v>
      </c>
      <c r="R712" t="s">
        <v>995</v>
      </c>
      <c r="S712" t="s">
        <v>995</v>
      </c>
      <c r="T712" t="s">
        <v>995</v>
      </c>
      <c r="U712" t="s">
        <v>995</v>
      </c>
      <c r="V712" t="s">
        <v>995</v>
      </c>
      <c r="W712" t="s">
        <v>995</v>
      </c>
      <c r="X712" t="s">
        <v>995</v>
      </c>
      <c r="Y712" t="s">
        <v>995</v>
      </c>
      <c r="Z712" t="s">
        <v>995</v>
      </c>
      <c r="AA712" t="s">
        <v>995</v>
      </c>
      <c r="AB712" t="s">
        <v>995</v>
      </c>
      <c r="AC712" t="s">
        <v>995</v>
      </c>
      <c r="AD712" t="s">
        <v>995</v>
      </c>
      <c r="AE712" t="s">
        <v>995</v>
      </c>
      <c r="AF712" t="s">
        <v>995</v>
      </c>
      <c r="AG712" t="s">
        <v>394</v>
      </c>
      <c r="AH712" t="s">
        <v>394</v>
      </c>
      <c r="AI712" t="s">
        <v>394</v>
      </c>
      <c r="AJ712" t="s">
        <v>394</v>
      </c>
      <c r="AK712" t="s">
        <v>394</v>
      </c>
      <c r="AL712" t="s">
        <v>394</v>
      </c>
      <c r="AM712" t="s">
        <v>394</v>
      </c>
      <c r="AN712" t="s">
        <v>394</v>
      </c>
      <c r="AO712" t="s">
        <v>394</v>
      </c>
      <c r="AP712" t="s">
        <v>394</v>
      </c>
      <c r="AQ712" s="288"/>
      <c r="AR712" s="302"/>
      <c r="AS712" s="304"/>
      <c r="AU712"/>
    </row>
    <row r="713" spans="1:47" x14ac:dyDescent="0.3">
      <c r="A713" s="285">
        <v>115515</v>
      </c>
      <c r="B713" s="286" t="s">
        <v>61</v>
      </c>
      <c r="AQ713" s="286" t="s">
        <v>394</v>
      </c>
      <c r="AR713" s="306"/>
      <c r="AS713" s="235"/>
      <c r="AU713"/>
    </row>
    <row r="714" spans="1:47" ht="28.8" x14ac:dyDescent="0.3">
      <c r="A714" s="285">
        <v>115540</v>
      </c>
      <c r="B714" s="286" t="s">
        <v>67</v>
      </c>
      <c r="C714" t="s">
        <v>995</v>
      </c>
      <c r="D714" t="s">
        <v>995</v>
      </c>
      <c r="E714" t="s">
        <v>995</v>
      </c>
      <c r="F714" t="s">
        <v>995</v>
      </c>
      <c r="G714" t="s">
        <v>995</v>
      </c>
      <c r="H714" t="s">
        <v>995</v>
      </c>
      <c r="I714" t="s">
        <v>995</v>
      </c>
      <c r="J714" t="s">
        <v>995</v>
      </c>
      <c r="K714" t="s">
        <v>995</v>
      </c>
      <c r="L714" t="s">
        <v>995</v>
      </c>
      <c r="M714" t="s">
        <v>995</v>
      </c>
      <c r="N714" t="s">
        <v>995</v>
      </c>
      <c r="O714" t="s">
        <v>995</v>
      </c>
      <c r="P714" t="s">
        <v>995</v>
      </c>
      <c r="Q714" t="s">
        <v>995</v>
      </c>
      <c r="R714" t="s">
        <v>995</v>
      </c>
      <c r="S714" t="s">
        <v>995</v>
      </c>
      <c r="T714" t="s">
        <v>995</v>
      </c>
      <c r="U714" t="s">
        <v>995</v>
      </c>
      <c r="V714" t="s">
        <v>995</v>
      </c>
      <c r="W714" t="s">
        <v>995</v>
      </c>
      <c r="X714" t="s">
        <v>995</v>
      </c>
      <c r="Y714" t="s">
        <v>995</v>
      </c>
      <c r="Z714" t="s">
        <v>995</v>
      </c>
      <c r="AA714" t="s">
        <v>995</v>
      </c>
      <c r="AB714" t="s">
        <v>995</v>
      </c>
      <c r="AC714" t="s">
        <v>995</v>
      </c>
      <c r="AD714" t="s">
        <v>995</v>
      </c>
      <c r="AE714" t="s">
        <v>995</v>
      </c>
      <c r="AF714" t="s">
        <v>995</v>
      </c>
      <c r="AG714" t="s">
        <v>995</v>
      </c>
      <c r="AH714" t="s">
        <v>995</v>
      </c>
      <c r="AI714" t="s">
        <v>995</v>
      </c>
      <c r="AJ714" t="s">
        <v>995</v>
      </c>
      <c r="AK714" t="s">
        <v>995</v>
      </c>
      <c r="AL714" t="s">
        <v>995</v>
      </c>
      <c r="AM714" t="s">
        <v>995</v>
      </c>
      <c r="AN714" t="s">
        <v>995</v>
      </c>
      <c r="AO714" t="s">
        <v>995</v>
      </c>
      <c r="AP714" t="s">
        <v>995</v>
      </c>
      <c r="AQ714" s="286" t="s">
        <v>855</v>
      </c>
      <c r="AR714" s="295"/>
      <c r="AS714" s="235"/>
    </row>
    <row r="715" spans="1:47" x14ac:dyDescent="0.3">
      <c r="A715" s="285">
        <v>115549</v>
      </c>
      <c r="B715" s="286" t="s">
        <v>61</v>
      </c>
      <c r="C715" t="s">
        <v>995</v>
      </c>
      <c r="D715" t="s">
        <v>995</v>
      </c>
      <c r="E715" t="s">
        <v>995</v>
      </c>
      <c r="F715" t="s">
        <v>995</v>
      </c>
      <c r="G715" t="s">
        <v>995</v>
      </c>
      <c r="H715" t="s">
        <v>995</v>
      </c>
      <c r="I715" t="s">
        <v>995</v>
      </c>
      <c r="J715" t="s">
        <v>995</v>
      </c>
      <c r="K715" t="s">
        <v>995</v>
      </c>
      <c r="L715" t="s">
        <v>995</v>
      </c>
      <c r="M715" t="s">
        <v>995</v>
      </c>
      <c r="N715" t="s">
        <v>995</v>
      </c>
      <c r="O715" t="s">
        <v>995</v>
      </c>
      <c r="P715" t="s">
        <v>995</v>
      </c>
      <c r="Q715" t="s">
        <v>995</v>
      </c>
      <c r="R715" t="s">
        <v>995</v>
      </c>
      <c r="S715" t="s">
        <v>995</v>
      </c>
      <c r="T715" t="s">
        <v>995</v>
      </c>
      <c r="U715" t="s">
        <v>995</v>
      </c>
      <c r="V715" t="s">
        <v>995</v>
      </c>
      <c r="W715" t="s">
        <v>995</v>
      </c>
      <c r="X715" t="s">
        <v>995</v>
      </c>
      <c r="Y715" t="s">
        <v>995</v>
      </c>
      <c r="Z715" t="s">
        <v>995</v>
      </c>
      <c r="AA715" t="s">
        <v>995</v>
      </c>
      <c r="AB715" t="s">
        <v>995</v>
      </c>
      <c r="AC715" t="s">
        <v>995</v>
      </c>
      <c r="AD715" t="s">
        <v>995</v>
      </c>
      <c r="AE715" t="s">
        <v>995</v>
      </c>
      <c r="AF715" t="s">
        <v>995</v>
      </c>
      <c r="AG715" t="s">
        <v>995</v>
      </c>
      <c r="AH715" t="s">
        <v>995</v>
      </c>
      <c r="AI715" t="s">
        <v>995</v>
      </c>
      <c r="AJ715" t="s">
        <v>995</v>
      </c>
      <c r="AK715" t="s">
        <v>995</v>
      </c>
      <c r="AL715" t="s">
        <v>995</v>
      </c>
      <c r="AM715" t="s">
        <v>995</v>
      </c>
      <c r="AN715" t="s">
        <v>995</v>
      </c>
      <c r="AO715" t="s">
        <v>995</v>
      </c>
      <c r="AP715" t="s">
        <v>995</v>
      </c>
      <c r="AQ715" s="286" t="s">
        <v>855</v>
      </c>
      <c r="AR715" s="306"/>
      <c r="AS715" s="235"/>
      <c r="AU715"/>
    </row>
    <row r="716" spans="1:47" x14ac:dyDescent="0.3">
      <c r="A716" s="285">
        <v>115552</v>
      </c>
      <c r="B716" s="286" t="s">
        <v>538</v>
      </c>
      <c r="C716" t="s">
        <v>995</v>
      </c>
      <c r="D716" t="s">
        <v>995</v>
      </c>
      <c r="E716" t="s">
        <v>995</v>
      </c>
      <c r="F716" t="s">
        <v>995</v>
      </c>
      <c r="G716" t="s">
        <v>995</v>
      </c>
      <c r="H716" t="s">
        <v>995</v>
      </c>
      <c r="I716" t="s">
        <v>995</v>
      </c>
      <c r="J716" t="s">
        <v>995</v>
      </c>
      <c r="K716" t="s">
        <v>995</v>
      </c>
      <c r="L716" t="s">
        <v>995</v>
      </c>
      <c r="M716" t="s">
        <v>995</v>
      </c>
      <c r="N716" t="s">
        <v>995</v>
      </c>
      <c r="O716" t="s">
        <v>995</v>
      </c>
      <c r="P716" t="s">
        <v>995</v>
      </c>
      <c r="Q716" t="s">
        <v>995</v>
      </c>
      <c r="R716" t="s">
        <v>995</v>
      </c>
      <c r="S716" t="s">
        <v>995</v>
      </c>
      <c r="T716" t="s">
        <v>995</v>
      </c>
      <c r="U716" t="s">
        <v>995</v>
      </c>
      <c r="V716" t="s">
        <v>995</v>
      </c>
      <c r="W716" t="s">
        <v>995</v>
      </c>
      <c r="X716" t="s">
        <v>995</v>
      </c>
      <c r="Y716" t="s">
        <v>995</v>
      </c>
      <c r="Z716" t="s">
        <v>995</v>
      </c>
      <c r="AA716" t="s">
        <v>995</v>
      </c>
      <c r="AB716" t="s">
        <v>995</v>
      </c>
      <c r="AC716" t="s">
        <v>995</v>
      </c>
      <c r="AD716" t="s">
        <v>995</v>
      </c>
      <c r="AE716" t="s">
        <v>995</v>
      </c>
      <c r="AF716" t="s">
        <v>995</v>
      </c>
      <c r="AG716" t="s">
        <v>995</v>
      </c>
      <c r="AH716" t="s">
        <v>995</v>
      </c>
      <c r="AI716" t="s">
        <v>995</v>
      </c>
      <c r="AJ716" t="s">
        <v>995</v>
      </c>
      <c r="AK716" t="s">
        <v>995</v>
      </c>
      <c r="AL716" t="s">
        <v>995</v>
      </c>
      <c r="AM716" t="s">
        <v>995</v>
      </c>
      <c r="AN716" t="s">
        <v>995</v>
      </c>
      <c r="AO716" t="s">
        <v>995</v>
      </c>
      <c r="AP716" t="s">
        <v>995</v>
      </c>
      <c r="AQ716" s="286" t="s">
        <v>855</v>
      </c>
      <c r="AR716" s="306"/>
      <c r="AS716" s="235"/>
      <c r="AU716"/>
    </row>
    <row r="717" spans="1:47" x14ac:dyDescent="0.3">
      <c r="A717" s="285">
        <v>115559</v>
      </c>
      <c r="B717" s="286" t="s">
        <v>61</v>
      </c>
      <c r="C717" t="s">
        <v>226</v>
      </c>
      <c r="D717" t="s">
        <v>224</v>
      </c>
      <c r="E717" t="s">
        <v>224</v>
      </c>
      <c r="F717" t="s">
        <v>224</v>
      </c>
      <c r="G717" t="s">
        <v>226</v>
      </c>
      <c r="H717" t="s">
        <v>226</v>
      </c>
      <c r="I717" t="s">
        <v>224</v>
      </c>
      <c r="J717" t="s">
        <v>226</v>
      </c>
      <c r="K717" t="s">
        <v>226</v>
      </c>
      <c r="L717" t="s">
        <v>226</v>
      </c>
      <c r="M717" t="s">
        <v>995</v>
      </c>
      <c r="N717" t="s">
        <v>226</v>
      </c>
      <c r="O717" t="s">
        <v>226</v>
      </c>
      <c r="P717" t="s">
        <v>226</v>
      </c>
      <c r="Q717" t="s">
        <v>226</v>
      </c>
      <c r="R717" t="s">
        <v>226</v>
      </c>
      <c r="S717" t="s">
        <v>224</v>
      </c>
      <c r="T717" t="s">
        <v>226</v>
      </c>
      <c r="U717" t="s">
        <v>226</v>
      </c>
      <c r="V717" t="s">
        <v>226</v>
      </c>
      <c r="W717" t="s">
        <v>224</v>
      </c>
      <c r="X717" t="s">
        <v>224</v>
      </c>
      <c r="Y717" t="s">
        <v>224</v>
      </c>
      <c r="Z717" t="s">
        <v>226</v>
      </c>
      <c r="AA717" t="s">
        <v>226</v>
      </c>
      <c r="AB717" t="s">
        <v>224</v>
      </c>
      <c r="AC717" t="s">
        <v>224</v>
      </c>
      <c r="AD717" t="s">
        <v>224</v>
      </c>
      <c r="AE717" t="s">
        <v>226</v>
      </c>
      <c r="AF717" t="s">
        <v>226</v>
      </c>
      <c r="AG717" t="s">
        <v>226</v>
      </c>
      <c r="AH717" t="s">
        <v>224</v>
      </c>
      <c r="AI717" t="s">
        <v>224</v>
      </c>
      <c r="AJ717" t="s">
        <v>226</v>
      </c>
      <c r="AK717" t="s">
        <v>224</v>
      </c>
      <c r="AL717" t="s">
        <v>226</v>
      </c>
      <c r="AM717" t="s">
        <v>225</v>
      </c>
      <c r="AN717" t="s">
        <v>225</v>
      </c>
      <c r="AO717" t="s">
        <v>225</v>
      </c>
      <c r="AP717" t="s">
        <v>225</v>
      </c>
      <c r="AQ717" s="289"/>
      <c r="AR717" s="302"/>
      <c r="AS717" s="304"/>
      <c r="AU717"/>
    </row>
    <row r="718" spans="1:47" x14ac:dyDescent="0.3">
      <c r="A718" s="285">
        <v>115568</v>
      </c>
      <c r="B718" s="286" t="s">
        <v>539</v>
      </c>
      <c r="C718" t="s">
        <v>995</v>
      </c>
      <c r="D718" t="s">
        <v>995</v>
      </c>
      <c r="E718" t="s">
        <v>995</v>
      </c>
      <c r="F718" t="s">
        <v>995</v>
      </c>
      <c r="G718" t="s">
        <v>995</v>
      </c>
      <c r="H718" t="s">
        <v>995</v>
      </c>
      <c r="I718" t="s">
        <v>995</v>
      </c>
      <c r="J718" t="s">
        <v>995</v>
      </c>
      <c r="K718" t="s">
        <v>995</v>
      </c>
      <c r="L718" t="s">
        <v>995</v>
      </c>
      <c r="M718" t="s">
        <v>995</v>
      </c>
      <c r="N718" t="s">
        <v>995</v>
      </c>
      <c r="O718" t="s">
        <v>995</v>
      </c>
      <c r="P718" t="s">
        <v>995</v>
      </c>
      <c r="Q718" t="s">
        <v>995</v>
      </c>
      <c r="R718" t="s">
        <v>995</v>
      </c>
      <c r="S718" t="s">
        <v>995</v>
      </c>
      <c r="T718" t="s">
        <v>995</v>
      </c>
      <c r="U718" t="s">
        <v>995</v>
      </c>
      <c r="V718" t="s">
        <v>995</v>
      </c>
      <c r="W718" t="s">
        <v>995</v>
      </c>
      <c r="X718" t="s">
        <v>995</v>
      </c>
      <c r="Y718" t="s">
        <v>995</v>
      </c>
      <c r="Z718" t="s">
        <v>995</v>
      </c>
      <c r="AA718" t="s">
        <v>995</v>
      </c>
      <c r="AB718" t="s">
        <v>995</v>
      </c>
      <c r="AC718" t="s">
        <v>995</v>
      </c>
      <c r="AD718" t="s">
        <v>995</v>
      </c>
      <c r="AE718" t="s">
        <v>995</v>
      </c>
      <c r="AF718" t="s">
        <v>995</v>
      </c>
      <c r="AG718" t="s">
        <v>995</v>
      </c>
      <c r="AH718" t="s">
        <v>995</v>
      </c>
      <c r="AI718" t="s">
        <v>995</v>
      </c>
      <c r="AJ718" t="s">
        <v>995</v>
      </c>
      <c r="AK718" t="s">
        <v>995</v>
      </c>
      <c r="AL718" t="s">
        <v>995</v>
      </c>
      <c r="AM718" t="s">
        <v>995</v>
      </c>
      <c r="AN718" t="s">
        <v>995</v>
      </c>
      <c r="AO718" t="s">
        <v>995</v>
      </c>
      <c r="AP718" t="s">
        <v>995</v>
      </c>
      <c r="AQ718" s="286" t="s">
        <v>855</v>
      </c>
      <c r="AR718" s="306"/>
      <c r="AS718" s="235"/>
      <c r="AU718"/>
    </row>
    <row r="719" spans="1:47" x14ac:dyDescent="0.3">
      <c r="A719" s="285">
        <v>115579</v>
      </c>
      <c r="B719" s="286" t="s">
        <v>538</v>
      </c>
      <c r="C719" t="s">
        <v>995</v>
      </c>
      <c r="D719" t="s">
        <v>995</v>
      </c>
      <c r="E719" t="s">
        <v>995</v>
      </c>
      <c r="F719" t="s">
        <v>995</v>
      </c>
      <c r="G719" t="s">
        <v>995</v>
      </c>
      <c r="H719" t="s">
        <v>995</v>
      </c>
      <c r="I719" t="s">
        <v>995</v>
      </c>
      <c r="J719" t="s">
        <v>995</v>
      </c>
      <c r="K719" t="s">
        <v>995</v>
      </c>
      <c r="L719" t="s">
        <v>995</v>
      </c>
      <c r="M719" t="s">
        <v>995</v>
      </c>
      <c r="N719" t="s">
        <v>995</v>
      </c>
      <c r="O719" t="s">
        <v>995</v>
      </c>
      <c r="P719" t="s">
        <v>995</v>
      </c>
      <c r="Q719" t="s">
        <v>995</v>
      </c>
      <c r="R719" t="s">
        <v>995</v>
      </c>
      <c r="S719" t="s">
        <v>995</v>
      </c>
      <c r="T719" t="s">
        <v>995</v>
      </c>
      <c r="U719" t="s">
        <v>995</v>
      </c>
      <c r="V719" t="s">
        <v>995</v>
      </c>
      <c r="W719" t="s">
        <v>995</v>
      </c>
      <c r="X719" t="s">
        <v>995</v>
      </c>
      <c r="Y719" t="s">
        <v>995</v>
      </c>
      <c r="Z719" t="s">
        <v>995</v>
      </c>
      <c r="AA719" t="s">
        <v>995</v>
      </c>
      <c r="AB719" t="s">
        <v>995</v>
      </c>
      <c r="AC719" t="s">
        <v>995</v>
      </c>
      <c r="AD719" t="s">
        <v>995</v>
      </c>
      <c r="AE719" t="s">
        <v>995</v>
      </c>
      <c r="AF719" t="s">
        <v>995</v>
      </c>
      <c r="AG719" t="s">
        <v>995</v>
      </c>
      <c r="AH719" t="s">
        <v>995</v>
      </c>
      <c r="AI719" t="s">
        <v>995</v>
      </c>
      <c r="AJ719" t="s">
        <v>995</v>
      </c>
      <c r="AK719" t="s">
        <v>995</v>
      </c>
      <c r="AL719" t="s">
        <v>995</v>
      </c>
      <c r="AM719" t="s">
        <v>995</v>
      </c>
      <c r="AN719" t="s">
        <v>995</v>
      </c>
      <c r="AO719" t="s">
        <v>995</v>
      </c>
      <c r="AP719" t="s">
        <v>995</v>
      </c>
      <c r="AQ719" s="286" t="s">
        <v>855</v>
      </c>
      <c r="AR719" s="306"/>
      <c r="AS719" s="235"/>
      <c r="AU719"/>
    </row>
    <row r="720" spans="1:47" x14ac:dyDescent="0.3">
      <c r="A720" s="285">
        <v>115587</v>
      </c>
      <c r="B720" s="286" t="s">
        <v>61</v>
      </c>
      <c r="C720" t="s">
        <v>995</v>
      </c>
      <c r="D720" t="s">
        <v>995</v>
      </c>
      <c r="E720" t="s">
        <v>995</v>
      </c>
      <c r="F720" t="s">
        <v>995</v>
      </c>
      <c r="G720" t="s">
        <v>995</v>
      </c>
      <c r="H720" t="s">
        <v>995</v>
      </c>
      <c r="I720" t="s">
        <v>995</v>
      </c>
      <c r="J720" t="s">
        <v>995</v>
      </c>
      <c r="K720" t="s">
        <v>995</v>
      </c>
      <c r="L720" t="s">
        <v>995</v>
      </c>
      <c r="M720" t="s">
        <v>995</v>
      </c>
      <c r="N720" t="s">
        <v>995</v>
      </c>
      <c r="O720" t="s">
        <v>995</v>
      </c>
      <c r="P720" t="s">
        <v>995</v>
      </c>
      <c r="Q720" t="s">
        <v>995</v>
      </c>
      <c r="R720" t="s">
        <v>995</v>
      </c>
      <c r="S720" t="s">
        <v>995</v>
      </c>
      <c r="T720" t="s">
        <v>995</v>
      </c>
      <c r="U720" t="s">
        <v>995</v>
      </c>
      <c r="V720" t="s">
        <v>995</v>
      </c>
      <c r="W720" t="s">
        <v>995</v>
      </c>
      <c r="X720" t="s">
        <v>995</v>
      </c>
      <c r="Y720" t="s">
        <v>995</v>
      </c>
      <c r="Z720" t="s">
        <v>995</v>
      </c>
      <c r="AA720" t="s">
        <v>995</v>
      </c>
      <c r="AB720" t="s">
        <v>995</v>
      </c>
      <c r="AC720" t="s">
        <v>995</v>
      </c>
      <c r="AD720" t="s">
        <v>995</v>
      </c>
      <c r="AE720" t="s">
        <v>995</v>
      </c>
      <c r="AF720" t="s">
        <v>995</v>
      </c>
      <c r="AG720" t="s">
        <v>995</v>
      </c>
      <c r="AH720" t="s">
        <v>995</v>
      </c>
      <c r="AI720" t="s">
        <v>995</v>
      </c>
      <c r="AJ720" t="s">
        <v>995</v>
      </c>
      <c r="AK720" t="s">
        <v>995</v>
      </c>
      <c r="AL720" t="s">
        <v>995</v>
      </c>
      <c r="AM720" t="s">
        <v>995</v>
      </c>
      <c r="AN720" t="s">
        <v>995</v>
      </c>
      <c r="AO720" t="s">
        <v>995</v>
      </c>
      <c r="AP720" t="s">
        <v>995</v>
      </c>
      <c r="AQ720" s="286" t="s">
        <v>855</v>
      </c>
      <c r="AR720" s="306"/>
      <c r="AS720" s="235"/>
      <c r="AU720"/>
    </row>
    <row r="721" spans="1:47" x14ac:dyDescent="0.3">
      <c r="A721" s="285">
        <v>115593</v>
      </c>
      <c r="B721" s="286" t="s">
        <v>61</v>
      </c>
      <c r="C721" t="s">
        <v>995</v>
      </c>
      <c r="D721" t="s">
        <v>995</v>
      </c>
      <c r="E721" t="s">
        <v>995</v>
      </c>
      <c r="F721" t="s">
        <v>995</v>
      </c>
      <c r="G721" t="s">
        <v>995</v>
      </c>
      <c r="H721" t="s">
        <v>995</v>
      </c>
      <c r="I721" t="s">
        <v>995</v>
      </c>
      <c r="J721" t="s">
        <v>995</v>
      </c>
      <c r="K721" t="s">
        <v>995</v>
      </c>
      <c r="L721" t="s">
        <v>995</v>
      </c>
      <c r="M721" t="s">
        <v>995</v>
      </c>
      <c r="N721" t="s">
        <v>995</v>
      </c>
      <c r="O721" t="s">
        <v>995</v>
      </c>
      <c r="P721" t="s">
        <v>995</v>
      </c>
      <c r="Q721" t="s">
        <v>995</v>
      </c>
      <c r="R721" t="s">
        <v>995</v>
      </c>
      <c r="S721" t="s">
        <v>995</v>
      </c>
      <c r="T721" t="s">
        <v>995</v>
      </c>
      <c r="U721" t="s">
        <v>995</v>
      </c>
      <c r="V721" t="s">
        <v>995</v>
      </c>
      <c r="W721" t="s">
        <v>995</v>
      </c>
      <c r="X721" t="s">
        <v>995</v>
      </c>
      <c r="Y721" t="s">
        <v>995</v>
      </c>
      <c r="Z721" t="s">
        <v>995</v>
      </c>
      <c r="AA721" t="s">
        <v>995</v>
      </c>
      <c r="AB721" t="s">
        <v>995</v>
      </c>
      <c r="AC721" t="s">
        <v>995</v>
      </c>
      <c r="AD721" t="s">
        <v>995</v>
      </c>
      <c r="AE721" t="s">
        <v>995</v>
      </c>
      <c r="AF721" t="s">
        <v>995</v>
      </c>
      <c r="AG721" t="s">
        <v>995</v>
      </c>
      <c r="AH721" t="s">
        <v>995</v>
      </c>
      <c r="AI721" t="s">
        <v>995</v>
      </c>
      <c r="AJ721" t="s">
        <v>995</v>
      </c>
      <c r="AK721" t="s">
        <v>995</v>
      </c>
      <c r="AL721" t="s">
        <v>995</v>
      </c>
      <c r="AM721" t="s">
        <v>995</v>
      </c>
      <c r="AN721" t="s">
        <v>995</v>
      </c>
      <c r="AO721" t="s">
        <v>995</v>
      </c>
      <c r="AP721" t="s">
        <v>995</v>
      </c>
      <c r="AQ721" s="286" t="s">
        <v>855</v>
      </c>
      <c r="AR721" s="306"/>
      <c r="AS721" s="235"/>
      <c r="AU721"/>
    </row>
    <row r="722" spans="1:47" ht="28.8" x14ac:dyDescent="0.3">
      <c r="A722" s="285">
        <v>115602</v>
      </c>
      <c r="B722" s="286" t="s">
        <v>541</v>
      </c>
      <c r="C722" t="s">
        <v>224</v>
      </c>
      <c r="D722" t="s">
        <v>224</v>
      </c>
      <c r="E722" t="s">
        <v>224</v>
      </c>
      <c r="F722" t="s">
        <v>224</v>
      </c>
      <c r="G722" t="s">
        <v>224</v>
      </c>
      <c r="H722" t="s">
        <v>224</v>
      </c>
      <c r="I722" t="s">
        <v>226</v>
      </c>
      <c r="J722" t="s">
        <v>226</v>
      </c>
      <c r="K722" t="s">
        <v>226</v>
      </c>
      <c r="L722" t="s">
        <v>224</v>
      </c>
      <c r="M722" t="s">
        <v>224</v>
      </c>
      <c r="N722" t="s">
        <v>226</v>
      </c>
      <c r="O722" t="s">
        <v>224</v>
      </c>
      <c r="P722" t="s">
        <v>226</v>
      </c>
      <c r="Q722" t="s">
        <v>224</v>
      </c>
      <c r="R722" t="s">
        <v>224</v>
      </c>
      <c r="S722" t="s">
        <v>226</v>
      </c>
      <c r="T722" t="s">
        <v>224</v>
      </c>
      <c r="U722" t="s">
        <v>224</v>
      </c>
      <c r="V722" t="s">
        <v>226</v>
      </c>
      <c r="W722" t="s">
        <v>225</v>
      </c>
      <c r="X722" t="s">
        <v>225</v>
      </c>
      <c r="Y722" t="s">
        <v>225</v>
      </c>
      <c r="Z722" t="s">
        <v>225</v>
      </c>
      <c r="AA722" t="s">
        <v>225</v>
      </c>
      <c r="AB722" t="s">
        <v>394</v>
      </c>
      <c r="AC722" t="s">
        <v>394</v>
      </c>
      <c r="AD722" t="s">
        <v>394</v>
      </c>
      <c r="AE722" t="s">
        <v>394</v>
      </c>
      <c r="AF722" t="s">
        <v>394</v>
      </c>
      <c r="AG722" t="s">
        <v>394</v>
      </c>
      <c r="AH722" t="s">
        <v>394</v>
      </c>
      <c r="AI722" t="s">
        <v>394</v>
      </c>
      <c r="AJ722" t="s">
        <v>394</v>
      </c>
      <c r="AK722" t="s">
        <v>394</v>
      </c>
      <c r="AL722" t="s">
        <v>394</v>
      </c>
      <c r="AM722" t="s">
        <v>394</v>
      </c>
      <c r="AN722" t="s">
        <v>394</v>
      </c>
      <c r="AO722" t="s">
        <v>394</v>
      </c>
      <c r="AP722" t="s">
        <v>394</v>
      </c>
      <c r="AQ722" s="286" t="s">
        <v>394</v>
      </c>
      <c r="AR722" s="295"/>
      <c r="AS722" s="235"/>
    </row>
    <row r="723" spans="1:47" x14ac:dyDescent="0.3">
      <c r="A723" s="285">
        <v>115607</v>
      </c>
      <c r="B723" s="286" t="s">
        <v>61</v>
      </c>
      <c r="C723" t="s">
        <v>995</v>
      </c>
      <c r="D723" t="s">
        <v>995</v>
      </c>
      <c r="E723" t="s">
        <v>995</v>
      </c>
      <c r="F723" t="s">
        <v>995</v>
      </c>
      <c r="G723" t="s">
        <v>995</v>
      </c>
      <c r="H723" t="s">
        <v>995</v>
      </c>
      <c r="I723" t="s">
        <v>995</v>
      </c>
      <c r="J723" t="s">
        <v>995</v>
      </c>
      <c r="K723" t="s">
        <v>995</v>
      </c>
      <c r="L723" t="s">
        <v>995</v>
      </c>
      <c r="M723" t="s">
        <v>995</v>
      </c>
      <c r="N723" t="s">
        <v>995</v>
      </c>
      <c r="O723" t="s">
        <v>995</v>
      </c>
      <c r="P723" t="s">
        <v>995</v>
      </c>
      <c r="Q723" t="s">
        <v>995</v>
      </c>
      <c r="R723" t="s">
        <v>995</v>
      </c>
      <c r="S723" t="s">
        <v>995</v>
      </c>
      <c r="T723" t="s">
        <v>995</v>
      </c>
      <c r="U723" t="s">
        <v>995</v>
      </c>
      <c r="V723" t="s">
        <v>995</v>
      </c>
      <c r="W723" t="s">
        <v>995</v>
      </c>
      <c r="X723" t="s">
        <v>995</v>
      </c>
      <c r="Y723" t="s">
        <v>995</v>
      </c>
      <c r="Z723" t="s">
        <v>995</v>
      </c>
      <c r="AA723" t="s">
        <v>995</v>
      </c>
      <c r="AB723" t="s">
        <v>995</v>
      </c>
      <c r="AC723" t="s">
        <v>995</v>
      </c>
      <c r="AD723" t="s">
        <v>995</v>
      </c>
      <c r="AE723" t="s">
        <v>995</v>
      </c>
      <c r="AF723" t="s">
        <v>995</v>
      </c>
      <c r="AG723" t="s">
        <v>995</v>
      </c>
      <c r="AH723" t="s">
        <v>995</v>
      </c>
      <c r="AI723" t="s">
        <v>995</v>
      </c>
      <c r="AJ723" t="s">
        <v>995</v>
      </c>
      <c r="AK723" t="s">
        <v>995</v>
      </c>
      <c r="AL723" t="s">
        <v>995</v>
      </c>
      <c r="AM723" t="s">
        <v>995</v>
      </c>
      <c r="AN723" t="s">
        <v>995</v>
      </c>
      <c r="AO723" t="s">
        <v>995</v>
      </c>
      <c r="AP723" t="s">
        <v>995</v>
      </c>
      <c r="AQ723" s="286" t="s">
        <v>855</v>
      </c>
      <c r="AR723" s="306"/>
      <c r="AS723" s="235"/>
      <c r="AU723"/>
    </row>
    <row r="724" spans="1:47" x14ac:dyDescent="0.3">
      <c r="A724" s="285">
        <v>115621</v>
      </c>
      <c r="B724" s="286" t="s">
        <v>538</v>
      </c>
      <c r="C724" t="s">
        <v>995</v>
      </c>
      <c r="D724" t="s">
        <v>995</v>
      </c>
      <c r="E724" t="s">
        <v>995</v>
      </c>
      <c r="F724" t="s">
        <v>995</v>
      </c>
      <c r="G724" t="s">
        <v>995</v>
      </c>
      <c r="H724" t="s">
        <v>995</v>
      </c>
      <c r="I724" t="s">
        <v>995</v>
      </c>
      <c r="J724" t="s">
        <v>995</v>
      </c>
      <c r="K724" t="s">
        <v>995</v>
      </c>
      <c r="L724" t="s">
        <v>995</v>
      </c>
      <c r="M724" t="s">
        <v>995</v>
      </c>
      <c r="N724" t="s">
        <v>995</v>
      </c>
      <c r="O724" t="s">
        <v>995</v>
      </c>
      <c r="P724" t="s">
        <v>995</v>
      </c>
      <c r="Q724" t="s">
        <v>995</v>
      </c>
      <c r="R724" t="s">
        <v>995</v>
      </c>
      <c r="S724" t="s">
        <v>995</v>
      </c>
      <c r="T724" t="s">
        <v>995</v>
      </c>
      <c r="U724" t="s">
        <v>995</v>
      </c>
      <c r="V724" t="s">
        <v>995</v>
      </c>
      <c r="W724" t="s">
        <v>995</v>
      </c>
      <c r="X724" t="s">
        <v>995</v>
      </c>
      <c r="Y724" t="s">
        <v>995</v>
      </c>
      <c r="Z724" t="s">
        <v>995</v>
      </c>
      <c r="AA724" t="s">
        <v>995</v>
      </c>
      <c r="AB724" t="s">
        <v>995</v>
      </c>
      <c r="AC724" t="s">
        <v>995</v>
      </c>
      <c r="AD724" t="s">
        <v>995</v>
      </c>
      <c r="AE724" t="s">
        <v>995</v>
      </c>
      <c r="AF724" t="s">
        <v>995</v>
      </c>
      <c r="AG724" t="s">
        <v>995</v>
      </c>
      <c r="AH724" t="s">
        <v>995</v>
      </c>
      <c r="AI724" t="s">
        <v>995</v>
      </c>
      <c r="AJ724" t="s">
        <v>995</v>
      </c>
      <c r="AK724" t="s">
        <v>995</v>
      </c>
      <c r="AL724" t="s">
        <v>995</v>
      </c>
      <c r="AM724" t="s">
        <v>995</v>
      </c>
      <c r="AN724" t="s">
        <v>995</v>
      </c>
      <c r="AO724" t="s">
        <v>995</v>
      </c>
      <c r="AP724" t="s">
        <v>995</v>
      </c>
      <c r="AQ724" s="286" t="s">
        <v>855</v>
      </c>
      <c r="AR724" s="306"/>
      <c r="AS724" s="235"/>
      <c r="AU724"/>
    </row>
    <row r="725" spans="1:47" x14ac:dyDescent="0.3">
      <c r="A725" s="285">
        <v>115630</v>
      </c>
      <c r="B725" s="286" t="s">
        <v>61</v>
      </c>
      <c r="C725" t="s">
        <v>995</v>
      </c>
      <c r="D725" t="s">
        <v>995</v>
      </c>
      <c r="E725" t="s">
        <v>995</v>
      </c>
      <c r="F725" t="s">
        <v>995</v>
      </c>
      <c r="G725" t="s">
        <v>995</v>
      </c>
      <c r="H725" t="s">
        <v>995</v>
      </c>
      <c r="I725" t="s">
        <v>995</v>
      </c>
      <c r="J725" t="s">
        <v>995</v>
      </c>
      <c r="K725" t="s">
        <v>995</v>
      </c>
      <c r="L725" t="s">
        <v>995</v>
      </c>
      <c r="M725" t="s">
        <v>995</v>
      </c>
      <c r="N725" t="s">
        <v>995</v>
      </c>
      <c r="O725" t="s">
        <v>995</v>
      </c>
      <c r="P725" t="s">
        <v>995</v>
      </c>
      <c r="Q725" t="s">
        <v>995</v>
      </c>
      <c r="R725" t="s">
        <v>995</v>
      </c>
      <c r="S725" t="s">
        <v>995</v>
      </c>
      <c r="T725" t="s">
        <v>995</v>
      </c>
      <c r="U725" t="s">
        <v>995</v>
      </c>
      <c r="V725" t="s">
        <v>995</v>
      </c>
      <c r="W725" t="s">
        <v>995</v>
      </c>
      <c r="X725" t="s">
        <v>995</v>
      </c>
      <c r="Y725" t="s">
        <v>995</v>
      </c>
      <c r="Z725" t="s">
        <v>995</v>
      </c>
      <c r="AA725" t="s">
        <v>995</v>
      </c>
      <c r="AB725" t="s">
        <v>995</v>
      </c>
      <c r="AC725" t="s">
        <v>995</v>
      </c>
      <c r="AD725" t="s">
        <v>995</v>
      </c>
      <c r="AE725" t="s">
        <v>995</v>
      </c>
      <c r="AF725" t="s">
        <v>995</v>
      </c>
      <c r="AG725" t="s">
        <v>995</v>
      </c>
      <c r="AH725" t="s">
        <v>995</v>
      </c>
      <c r="AI725" t="s">
        <v>995</v>
      </c>
      <c r="AJ725" t="s">
        <v>995</v>
      </c>
      <c r="AK725" t="s">
        <v>995</v>
      </c>
      <c r="AL725" t="s">
        <v>995</v>
      </c>
      <c r="AM725" t="s">
        <v>995</v>
      </c>
      <c r="AN725" t="s">
        <v>995</v>
      </c>
      <c r="AO725" t="s">
        <v>995</v>
      </c>
      <c r="AP725" t="s">
        <v>995</v>
      </c>
      <c r="AQ725" s="286" t="s">
        <v>855</v>
      </c>
      <c r="AR725" s="306"/>
      <c r="AS725" s="235"/>
      <c r="AU725"/>
    </row>
    <row r="726" spans="1:47" x14ac:dyDescent="0.3">
      <c r="A726" s="285">
        <v>115639</v>
      </c>
      <c r="B726" s="286" t="s">
        <v>540</v>
      </c>
      <c r="AQ726" s="286" t="s">
        <v>394</v>
      </c>
      <c r="AR726" s="306"/>
      <c r="AS726" s="235"/>
      <c r="AU726"/>
    </row>
    <row r="727" spans="1:47" x14ac:dyDescent="0.3">
      <c r="A727" s="285">
        <v>115646</v>
      </c>
      <c r="B727" s="286" t="s">
        <v>61</v>
      </c>
      <c r="C727" t="s">
        <v>995</v>
      </c>
      <c r="D727" t="s">
        <v>995</v>
      </c>
      <c r="E727" t="s">
        <v>995</v>
      </c>
      <c r="F727" t="s">
        <v>995</v>
      </c>
      <c r="G727" t="s">
        <v>995</v>
      </c>
      <c r="H727" t="s">
        <v>995</v>
      </c>
      <c r="I727" t="s">
        <v>995</v>
      </c>
      <c r="J727" t="s">
        <v>995</v>
      </c>
      <c r="K727" t="s">
        <v>995</v>
      </c>
      <c r="L727" t="s">
        <v>995</v>
      </c>
      <c r="M727" t="s">
        <v>995</v>
      </c>
      <c r="N727" t="s">
        <v>995</v>
      </c>
      <c r="O727" t="s">
        <v>995</v>
      </c>
      <c r="P727" t="s">
        <v>995</v>
      </c>
      <c r="Q727" t="s">
        <v>995</v>
      </c>
      <c r="R727" t="s">
        <v>995</v>
      </c>
      <c r="S727" t="s">
        <v>995</v>
      </c>
      <c r="T727" t="s">
        <v>995</v>
      </c>
      <c r="U727" t="s">
        <v>995</v>
      </c>
      <c r="V727" t="s">
        <v>995</v>
      </c>
      <c r="W727" t="s">
        <v>995</v>
      </c>
      <c r="X727" t="s">
        <v>995</v>
      </c>
      <c r="Y727" t="s">
        <v>995</v>
      </c>
      <c r="Z727" t="s">
        <v>995</v>
      </c>
      <c r="AA727" t="s">
        <v>995</v>
      </c>
      <c r="AB727" t="s">
        <v>995</v>
      </c>
      <c r="AC727" t="s">
        <v>995</v>
      </c>
      <c r="AD727" t="s">
        <v>995</v>
      </c>
      <c r="AE727" t="s">
        <v>995</v>
      </c>
      <c r="AF727" t="s">
        <v>995</v>
      </c>
      <c r="AG727" t="s">
        <v>995</v>
      </c>
      <c r="AH727" t="s">
        <v>995</v>
      </c>
      <c r="AI727" t="s">
        <v>995</v>
      </c>
      <c r="AJ727" t="s">
        <v>995</v>
      </c>
      <c r="AK727" t="s">
        <v>995</v>
      </c>
      <c r="AL727" t="s">
        <v>995</v>
      </c>
      <c r="AM727" t="s">
        <v>995</v>
      </c>
      <c r="AN727" t="s">
        <v>995</v>
      </c>
      <c r="AO727" t="s">
        <v>995</v>
      </c>
      <c r="AP727" t="s">
        <v>995</v>
      </c>
      <c r="AQ727" s="286" t="s">
        <v>855</v>
      </c>
      <c r="AR727" s="306"/>
      <c r="AS727" s="235"/>
      <c r="AU727"/>
    </row>
    <row r="728" spans="1:47" ht="21.6" x14ac:dyDescent="0.3">
      <c r="A728" s="285">
        <v>115656</v>
      </c>
      <c r="B728" s="286" t="s">
        <v>61</v>
      </c>
      <c r="C728" t="s">
        <v>995</v>
      </c>
      <c r="D728" t="s">
        <v>995</v>
      </c>
      <c r="E728" t="s">
        <v>995</v>
      </c>
      <c r="F728" t="s">
        <v>995</v>
      </c>
      <c r="G728" t="s">
        <v>995</v>
      </c>
      <c r="H728" t="s">
        <v>995</v>
      </c>
      <c r="I728" t="s">
        <v>995</v>
      </c>
      <c r="J728" t="s">
        <v>995</v>
      </c>
      <c r="K728" t="s">
        <v>995</v>
      </c>
      <c r="L728" t="s">
        <v>995</v>
      </c>
      <c r="M728" t="s">
        <v>995</v>
      </c>
      <c r="N728" t="s">
        <v>995</v>
      </c>
      <c r="O728" t="s">
        <v>995</v>
      </c>
      <c r="P728" t="s">
        <v>995</v>
      </c>
      <c r="Q728" t="s">
        <v>995</v>
      </c>
      <c r="R728" t="s">
        <v>995</v>
      </c>
      <c r="S728" t="s">
        <v>995</v>
      </c>
      <c r="T728" t="s">
        <v>995</v>
      </c>
      <c r="U728" t="s">
        <v>995</v>
      </c>
      <c r="V728" t="s">
        <v>995</v>
      </c>
      <c r="W728" t="s">
        <v>995</v>
      </c>
      <c r="X728" t="s">
        <v>995</v>
      </c>
      <c r="Y728" t="s">
        <v>995</v>
      </c>
      <c r="Z728" t="s">
        <v>995</v>
      </c>
      <c r="AA728" t="s">
        <v>995</v>
      </c>
      <c r="AB728" t="s">
        <v>995</v>
      </c>
      <c r="AC728" t="s">
        <v>995</v>
      </c>
      <c r="AD728" t="s">
        <v>995</v>
      </c>
      <c r="AE728" t="s">
        <v>995</v>
      </c>
      <c r="AF728" t="s">
        <v>995</v>
      </c>
      <c r="AG728" t="s">
        <v>995</v>
      </c>
      <c r="AH728" t="s">
        <v>995</v>
      </c>
      <c r="AI728" t="s">
        <v>995</v>
      </c>
      <c r="AJ728" t="s">
        <v>995</v>
      </c>
      <c r="AK728" t="s">
        <v>995</v>
      </c>
      <c r="AL728" t="s">
        <v>995</v>
      </c>
      <c r="AM728" t="s">
        <v>995</v>
      </c>
      <c r="AN728" t="s">
        <v>995</v>
      </c>
      <c r="AO728" t="s">
        <v>995</v>
      </c>
      <c r="AP728" t="s">
        <v>995</v>
      </c>
      <c r="AQ728" s="286" t="s">
        <v>855</v>
      </c>
      <c r="AR728" s="295"/>
      <c r="AS728" s="235"/>
    </row>
    <row r="729" spans="1:47" x14ac:dyDescent="0.3">
      <c r="A729" s="285">
        <v>115657</v>
      </c>
      <c r="B729" s="286" t="s">
        <v>539</v>
      </c>
      <c r="C729" t="s">
        <v>995</v>
      </c>
      <c r="D729" t="s">
        <v>995</v>
      </c>
      <c r="E729" t="s">
        <v>995</v>
      </c>
      <c r="F729" t="s">
        <v>995</v>
      </c>
      <c r="G729" t="s">
        <v>995</v>
      </c>
      <c r="H729" t="s">
        <v>995</v>
      </c>
      <c r="I729" t="s">
        <v>995</v>
      </c>
      <c r="J729" t="s">
        <v>995</v>
      </c>
      <c r="K729" t="s">
        <v>995</v>
      </c>
      <c r="L729" t="s">
        <v>995</v>
      </c>
      <c r="M729" t="s">
        <v>995</v>
      </c>
      <c r="N729" t="s">
        <v>995</v>
      </c>
      <c r="O729" t="s">
        <v>995</v>
      </c>
      <c r="P729" t="s">
        <v>995</v>
      </c>
      <c r="Q729" t="s">
        <v>995</v>
      </c>
      <c r="R729" t="s">
        <v>995</v>
      </c>
      <c r="S729" t="s">
        <v>995</v>
      </c>
      <c r="T729" t="s">
        <v>995</v>
      </c>
      <c r="U729" t="s">
        <v>995</v>
      </c>
      <c r="V729" t="s">
        <v>995</v>
      </c>
      <c r="W729" t="s">
        <v>995</v>
      </c>
      <c r="X729" t="s">
        <v>995</v>
      </c>
      <c r="Y729" t="s">
        <v>995</v>
      </c>
      <c r="Z729" t="s">
        <v>995</v>
      </c>
      <c r="AA729" t="s">
        <v>995</v>
      </c>
      <c r="AB729" t="s">
        <v>995</v>
      </c>
      <c r="AC729" t="s">
        <v>995</v>
      </c>
      <c r="AD729" t="s">
        <v>995</v>
      </c>
      <c r="AE729" t="s">
        <v>995</v>
      </c>
      <c r="AF729" t="s">
        <v>995</v>
      </c>
      <c r="AG729" t="s">
        <v>995</v>
      </c>
      <c r="AH729" t="s">
        <v>995</v>
      </c>
      <c r="AI729" t="s">
        <v>995</v>
      </c>
      <c r="AJ729" t="s">
        <v>995</v>
      </c>
      <c r="AK729" t="s">
        <v>995</v>
      </c>
      <c r="AL729" t="s">
        <v>995</v>
      </c>
      <c r="AM729" t="s">
        <v>995</v>
      </c>
      <c r="AN729" t="s">
        <v>995</v>
      </c>
      <c r="AO729" t="s">
        <v>995</v>
      </c>
      <c r="AP729" t="s">
        <v>995</v>
      </c>
      <c r="AQ729" s="286" t="s">
        <v>855</v>
      </c>
      <c r="AR729" s="306"/>
      <c r="AS729" s="235"/>
      <c r="AU729"/>
    </row>
    <row r="730" spans="1:47" x14ac:dyDescent="0.3">
      <c r="A730" s="285">
        <v>115661</v>
      </c>
      <c r="B730" s="286" t="s">
        <v>61</v>
      </c>
      <c r="C730" t="s">
        <v>995</v>
      </c>
      <c r="D730" t="s">
        <v>995</v>
      </c>
      <c r="E730" t="s">
        <v>995</v>
      </c>
      <c r="F730" t="s">
        <v>995</v>
      </c>
      <c r="G730" t="s">
        <v>995</v>
      </c>
      <c r="H730" t="s">
        <v>995</v>
      </c>
      <c r="I730" t="s">
        <v>995</v>
      </c>
      <c r="J730" t="s">
        <v>995</v>
      </c>
      <c r="K730" t="s">
        <v>995</v>
      </c>
      <c r="L730" t="s">
        <v>995</v>
      </c>
      <c r="M730" t="s">
        <v>995</v>
      </c>
      <c r="N730" t="s">
        <v>995</v>
      </c>
      <c r="O730" t="s">
        <v>995</v>
      </c>
      <c r="P730" t="s">
        <v>995</v>
      </c>
      <c r="Q730" t="s">
        <v>995</v>
      </c>
      <c r="R730" t="s">
        <v>995</v>
      </c>
      <c r="S730" t="s">
        <v>995</v>
      </c>
      <c r="T730" t="s">
        <v>995</v>
      </c>
      <c r="U730" t="s">
        <v>995</v>
      </c>
      <c r="V730" t="s">
        <v>995</v>
      </c>
      <c r="W730" t="s">
        <v>995</v>
      </c>
      <c r="X730" t="s">
        <v>995</v>
      </c>
      <c r="Y730" t="s">
        <v>995</v>
      </c>
      <c r="Z730" t="s">
        <v>995</v>
      </c>
      <c r="AA730" t="s">
        <v>995</v>
      </c>
      <c r="AB730" t="s">
        <v>995</v>
      </c>
      <c r="AC730" t="s">
        <v>995</v>
      </c>
      <c r="AD730" t="s">
        <v>995</v>
      </c>
      <c r="AE730" t="s">
        <v>995</v>
      </c>
      <c r="AF730" t="s">
        <v>995</v>
      </c>
      <c r="AG730" t="s">
        <v>995</v>
      </c>
      <c r="AH730" t="s">
        <v>995</v>
      </c>
      <c r="AI730" t="s">
        <v>995</v>
      </c>
      <c r="AJ730" t="s">
        <v>995</v>
      </c>
      <c r="AK730" t="s">
        <v>995</v>
      </c>
      <c r="AL730" t="s">
        <v>995</v>
      </c>
      <c r="AM730" t="s">
        <v>995</v>
      </c>
      <c r="AN730" t="s">
        <v>995</v>
      </c>
      <c r="AO730" t="s">
        <v>995</v>
      </c>
      <c r="AP730" t="s">
        <v>995</v>
      </c>
      <c r="AQ730" s="286" t="s">
        <v>855</v>
      </c>
      <c r="AR730" s="306"/>
      <c r="AS730" s="235"/>
      <c r="AU730"/>
    </row>
    <row r="731" spans="1:47" x14ac:dyDescent="0.3">
      <c r="A731" s="285">
        <v>115662</v>
      </c>
      <c r="B731" s="286" t="s">
        <v>61</v>
      </c>
      <c r="C731" t="s">
        <v>995</v>
      </c>
      <c r="D731" t="s">
        <v>995</v>
      </c>
      <c r="E731" t="s">
        <v>995</v>
      </c>
      <c r="F731" t="s">
        <v>995</v>
      </c>
      <c r="G731" t="s">
        <v>995</v>
      </c>
      <c r="H731" t="s">
        <v>995</v>
      </c>
      <c r="I731" t="s">
        <v>995</v>
      </c>
      <c r="J731" t="s">
        <v>995</v>
      </c>
      <c r="K731" t="s">
        <v>995</v>
      </c>
      <c r="L731" t="s">
        <v>995</v>
      </c>
      <c r="M731" t="s">
        <v>995</v>
      </c>
      <c r="N731" t="s">
        <v>995</v>
      </c>
      <c r="O731" t="s">
        <v>995</v>
      </c>
      <c r="P731" t="s">
        <v>995</v>
      </c>
      <c r="Q731" t="s">
        <v>995</v>
      </c>
      <c r="R731" t="s">
        <v>995</v>
      </c>
      <c r="S731" t="s">
        <v>995</v>
      </c>
      <c r="T731" t="s">
        <v>995</v>
      </c>
      <c r="U731" t="s">
        <v>995</v>
      </c>
      <c r="V731" t="s">
        <v>995</v>
      </c>
      <c r="W731" t="s">
        <v>995</v>
      </c>
      <c r="X731" t="s">
        <v>995</v>
      </c>
      <c r="Y731" t="s">
        <v>995</v>
      </c>
      <c r="Z731" t="s">
        <v>995</v>
      </c>
      <c r="AA731" t="s">
        <v>995</v>
      </c>
      <c r="AB731" t="s">
        <v>995</v>
      </c>
      <c r="AC731" t="s">
        <v>995</v>
      </c>
      <c r="AD731" t="s">
        <v>995</v>
      </c>
      <c r="AE731" t="s">
        <v>995</v>
      </c>
      <c r="AF731" t="s">
        <v>995</v>
      </c>
      <c r="AG731" t="s">
        <v>995</v>
      </c>
      <c r="AH731" t="s">
        <v>995</v>
      </c>
      <c r="AI731" t="s">
        <v>995</v>
      </c>
      <c r="AJ731" t="s">
        <v>995</v>
      </c>
      <c r="AK731" t="s">
        <v>995</v>
      </c>
      <c r="AL731" t="s">
        <v>995</v>
      </c>
      <c r="AM731" t="s">
        <v>995</v>
      </c>
      <c r="AN731" t="s">
        <v>995</v>
      </c>
      <c r="AO731" t="s">
        <v>995</v>
      </c>
      <c r="AP731" t="s">
        <v>995</v>
      </c>
      <c r="AQ731" s="286" t="s">
        <v>855</v>
      </c>
      <c r="AR731" s="306"/>
      <c r="AS731" s="235"/>
      <c r="AU731"/>
    </row>
    <row r="732" spans="1:47" x14ac:dyDescent="0.3">
      <c r="A732" s="285">
        <v>115664</v>
      </c>
      <c r="B732" s="286" t="s">
        <v>61</v>
      </c>
      <c r="C732" t="s">
        <v>995</v>
      </c>
      <c r="D732" t="s">
        <v>995</v>
      </c>
      <c r="E732" t="s">
        <v>995</v>
      </c>
      <c r="F732" t="s">
        <v>995</v>
      </c>
      <c r="G732" t="s">
        <v>995</v>
      </c>
      <c r="H732" t="s">
        <v>995</v>
      </c>
      <c r="I732" t="s">
        <v>995</v>
      </c>
      <c r="J732" t="s">
        <v>995</v>
      </c>
      <c r="K732" t="s">
        <v>995</v>
      </c>
      <c r="L732" t="s">
        <v>995</v>
      </c>
      <c r="M732" t="s">
        <v>995</v>
      </c>
      <c r="N732" t="s">
        <v>995</v>
      </c>
      <c r="O732" t="s">
        <v>995</v>
      </c>
      <c r="P732" t="s">
        <v>995</v>
      </c>
      <c r="Q732" t="s">
        <v>995</v>
      </c>
      <c r="R732" t="s">
        <v>995</v>
      </c>
      <c r="S732" t="s">
        <v>995</v>
      </c>
      <c r="T732" t="s">
        <v>995</v>
      </c>
      <c r="U732" t="s">
        <v>995</v>
      </c>
      <c r="V732" t="s">
        <v>995</v>
      </c>
      <c r="W732" t="s">
        <v>995</v>
      </c>
      <c r="X732" t="s">
        <v>995</v>
      </c>
      <c r="Y732" t="s">
        <v>995</v>
      </c>
      <c r="Z732" t="s">
        <v>995</v>
      </c>
      <c r="AA732" t="s">
        <v>995</v>
      </c>
      <c r="AB732" t="s">
        <v>995</v>
      </c>
      <c r="AC732" t="s">
        <v>995</v>
      </c>
      <c r="AD732" t="s">
        <v>995</v>
      </c>
      <c r="AE732" t="s">
        <v>995</v>
      </c>
      <c r="AF732" t="s">
        <v>995</v>
      </c>
      <c r="AG732" t="s">
        <v>995</v>
      </c>
      <c r="AH732" t="s">
        <v>995</v>
      </c>
      <c r="AI732" t="s">
        <v>995</v>
      </c>
      <c r="AJ732" t="s">
        <v>995</v>
      </c>
      <c r="AK732" t="s">
        <v>995</v>
      </c>
      <c r="AL732" t="s">
        <v>995</v>
      </c>
      <c r="AM732" t="s">
        <v>995</v>
      </c>
      <c r="AN732" t="s">
        <v>995</v>
      </c>
      <c r="AO732" t="s">
        <v>995</v>
      </c>
      <c r="AP732" t="s">
        <v>995</v>
      </c>
      <c r="AQ732" s="286" t="s">
        <v>855</v>
      </c>
      <c r="AR732" s="306"/>
      <c r="AS732" s="235"/>
      <c r="AU732"/>
    </row>
    <row r="733" spans="1:47" x14ac:dyDescent="0.3">
      <c r="A733" s="285">
        <v>115679</v>
      </c>
      <c r="B733" s="286" t="s">
        <v>540</v>
      </c>
      <c r="C733" t="s">
        <v>995</v>
      </c>
      <c r="D733" t="s">
        <v>995</v>
      </c>
      <c r="E733" t="s">
        <v>995</v>
      </c>
      <c r="F733" t="s">
        <v>995</v>
      </c>
      <c r="G733" t="s">
        <v>995</v>
      </c>
      <c r="H733" t="s">
        <v>995</v>
      </c>
      <c r="I733" t="s">
        <v>995</v>
      </c>
      <c r="J733" t="s">
        <v>995</v>
      </c>
      <c r="K733" t="s">
        <v>995</v>
      </c>
      <c r="L733" t="s">
        <v>995</v>
      </c>
      <c r="M733" t="s">
        <v>995</v>
      </c>
      <c r="N733" t="s">
        <v>995</v>
      </c>
      <c r="O733" t="s">
        <v>995</v>
      </c>
      <c r="P733" t="s">
        <v>995</v>
      </c>
      <c r="Q733" t="s">
        <v>995</v>
      </c>
      <c r="R733" t="s">
        <v>995</v>
      </c>
      <c r="S733" t="s">
        <v>995</v>
      </c>
      <c r="T733" t="s">
        <v>995</v>
      </c>
      <c r="U733" t="s">
        <v>995</v>
      </c>
      <c r="V733" t="s">
        <v>995</v>
      </c>
      <c r="W733" t="s">
        <v>995</v>
      </c>
      <c r="X733" t="s">
        <v>995</v>
      </c>
      <c r="Y733" t="s">
        <v>995</v>
      </c>
      <c r="Z733" t="s">
        <v>995</v>
      </c>
      <c r="AA733" t="s">
        <v>995</v>
      </c>
      <c r="AB733" t="s">
        <v>995</v>
      </c>
      <c r="AC733" t="s">
        <v>995</v>
      </c>
      <c r="AD733" t="s">
        <v>995</v>
      </c>
      <c r="AE733" t="s">
        <v>995</v>
      </c>
      <c r="AF733" t="s">
        <v>995</v>
      </c>
      <c r="AG733" t="s">
        <v>995</v>
      </c>
      <c r="AH733" t="s">
        <v>995</v>
      </c>
      <c r="AI733" t="s">
        <v>995</v>
      </c>
      <c r="AJ733" t="s">
        <v>995</v>
      </c>
      <c r="AK733" t="s">
        <v>995</v>
      </c>
      <c r="AL733" t="s">
        <v>995</v>
      </c>
      <c r="AM733" t="s">
        <v>995</v>
      </c>
      <c r="AN733" t="s">
        <v>995</v>
      </c>
      <c r="AO733" t="s">
        <v>995</v>
      </c>
      <c r="AP733" t="s">
        <v>995</v>
      </c>
      <c r="AQ733" s="286" t="s">
        <v>855</v>
      </c>
      <c r="AR733" s="306"/>
      <c r="AS733" s="235"/>
      <c r="AU733"/>
    </row>
    <row r="734" spans="1:47" x14ac:dyDescent="0.3">
      <c r="A734" s="285">
        <v>115726</v>
      </c>
      <c r="B734" s="286" t="s">
        <v>540</v>
      </c>
      <c r="C734" t="s">
        <v>995</v>
      </c>
      <c r="D734" t="s">
        <v>995</v>
      </c>
      <c r="E734" t="s">
        <v>995</v>
      </c>
      <c r="F734" t="s">
        <v>995</v>
      </c>
      <c r="G734" t="s">
        <v>995</v>
      </c>
      <c r="H734" t="s">
        <v>995</v>
      </c>
      <c r="I734" t="s">
        <v>995</v>
      </c>
      <c r="J734" t="s">
        <v>995</v>
      </c>
      <c r="K734" t="s">
        <v>995</v>
      </c>
      <c r="L734" t="s">
        <v>995</v>
      </c>
      <c r="M734" t="s">
        <v>995</v>
      </c>
      <c r="N734" t="s">
        <v>995</v>
      </c>
      <c r="O734" t="s">
        <v>995</v>
      </c>
      <c r="P734" t="s">
        <v>995</v>
      </c>
      <c r="Q734" t="s">
        <v>995</v>
      </c>
      <c r="R734" t="s">
        <v>995</v>
      </c>
      <c r="S734" t="s">
        <v>995</v>
      </c>
      <c r="T734" t="s">
        <v>995</v>
      </c>
      <c r="U734" t="s">
        <v>995</v>
      </c>
      <c r="V734" t="s">
        <v>995</v>
      </c>
      <c r="W734" t="s">
        <v>995</v>
      </c>
      <c r="X734" t="s">
        <v>995</v>
      </c>
      <c r="Y734" t="s">
        <v>995</v>
      </c>
      <c r="Z734" t="s">
        <v>995</v>
      </c>
      <c r="AA734" t="s">
        <v>995</v>
      </c>
      <c r="AB734" t="s">
        <v>995</v>
      </c>
      <c r="AC734" t="s">
        <v>995</v>
      </c>
      <c r="AD734" t="s">
        <v>995</v>
      </c>
      <c r="AE734" t="s">
        <v>995</v>
      </c>
      <c r="AF734" t="s">
        <v>995</v>
      </c>
      <c r="AG734" t="s">
        <v>995</v>
      </c>
      <c r="AH734" t="s">
        <v>995</v>
      </c>
      <c r="AI734" t="s">
        <v>995</v>
      </c>
      <c r="AJ734" t="s">
        <v>995</v>
      </c>
      <c r="AK734" t="s">
        <v>995</v>
      </c>
      <c r="AL734" t="s">
        <v>995</v>
      </c>
      <c r="AM734" t="s">
        <v>995</v>
      </c>
      <c r="AN734" t="s">
        <v>995</v>
      </c>
      <c r="AO734" t="s">
        <v>995</v>
      </c>
      <c r="AP734" t="s">
        <v>995</v>
      </c>
      <c r="AQ734" s="286" t="s">
        <v>855</v>
      </c>
      <c r="AR734" s="306"/>
      <c r="AS734" s="235"/>
      <c r="AU734"/>
    </row>
    <row r="735" spans="1:47" x14ac:dyDescent="0.3">
      <c r="A735" s="285">
        <v>115739</v>
      </c>
      <c r="B735" s="286" t="s">
        <v>539</v>
      </c>
      <c r="C735" t="s">
        <v>995</v>
      </c>
      <c r="D735" t="s">
        <v>995</v>
      </c>
      <c r="E735" t="s">
        <v>995</v>
      </c>
      <c r="F735" t="s">
        <v>995</v>
      </c>
      <c r="G735" t="s">
        <v>995</v>
      </c>
      <c r="H735" t="s">
        <v>995</v>
      </c>
      <c r="I735" t="s">
        <v>995</v>
      </c>
      <c r="J735" t="s">
        <v>995</v>
      </c>
      <c r="K735" t="s">
        <v>995</v>
      </c>
      <c r="L735" t="s">
        <v>995</v>
      </c>
      <c r="M735" t="s">
        <v>995</v>
      </c>
      <c r="N735" t="s">
        <v>995</v>
      </c>
      <c r="O735" t="s">
        <v>995</v>
      </c>
      <c r="P735" t="s">
        <v>995</v>
      </c>
      <c r="Q735" t="s">
        <v>995</v>
      </c>
      <c r="R735" t="s">
        <v>995</v>
      </c>
      <c r="S735" t="s">
        <v>995</v>
      </c>
      <c r="T735" t="s">
        <v>995</v>
      </c>
      <c r="U735" t="s">
        <v>995</v>
      </c>
      <c r="V735" t="s">
        <v>995</v>
      </c>
      <c r="W735" t="s">
        <v>995</v>
      </c>
      <c r="X735" t="s">
        <v>995</v>
      </c>
      <c r="Y735" t="s">
        <v>995</v>
      </c>
      <c r="Z735" t="s">
        <v>995</v>
      </c>
      <c r="AA735" t="s">
        <v>995</v>
      </c>
      <c r="AB735" t="s">
        <v>995</v>
      </c>
      <c r="AC735" t="s">
        <v>995</v>
      </c>
      <c r="AD735" t="s">
        <v>995</v>
      </c>
      <c r="AE735" t="s">
        <v>995</v>
      </c>
      <c r="AF735" t="s">
        <v>995</v>
      </c>
      <c r="AG735" t="s">
        <v>995</v>
      </c>
      <c r="AH735" t="s">
        <v>995</v>
      </c>
      <c r="AI735" t="s">
        <v>995</v>
      </c>
      <c r="AJ735" t="s">
        <v>995</v>
      </c>
      <c r="AK735" t="s">
        <v>995</v>
      </c>
      <c r="AL735" t="s">
        <v>995</v>
      </c>
      <c r="AM735" t="s">
        <v>995</v>
      </c>
      <c r="AN735" t="s">
        <v>995</v>
      </c>
      <c r="AO735" t="s">
        <v>995</v>
      </c>
      <c r="AP735" t="s">
        <v>995</v>
      </c>
      <c r="AQ735" s="286" t="s">
        <v>855</v>
      </c>
      <c r="AR735" s="306"/>
      <c r="AS735" s="235"/>
      <c r="AU735"/>
    </row>
    <row r="736" spans="1:47" ht="21.6" x14ac:dyDescent="0.65">
      <c r="A736" s="285">
        <v>115746</v>
      </c>
      <c r="B736" s="286" t="s">
        <v>61</v>
      </c>
      <c r="C736" t="s">
        <v>995</v>
      </c>
      <c r="D736" t="s">
        <v>995</v>
      </c>
      <c r="E736" t="s">
        <v>995</v>
      </c>
      <c r="F736" t="s">
        <v>995</v>
      </c>
      <c r="G736" t="s">
        <v>995</v>
      </c>
      <c r="H736" t="s">
        <v>995</v>
      </c>
      <c r="I736" t="s">
        <v>995</v>
      </c>
      <c r="J736" t="s">
        <v>995</v>
      </c>
      <c r="K736" t="s">
        <v>995</v>
      </c>
      <c r="L736" t="s">
        <v>995</v>
      </c>
      <c r="M736" t="s">
        <v>995</v>
      </c>
      <c r="N736" t="s">
        <v>995</v>
      </c>
      <c r="O736" t="s">
        <v>995</v>
      </c>
      <c r="P736" t="s">
        <v>995</v>
      </c>
      <c r="Q736" t="s">
        <v>995</v>
      </c>
      <c r="R736" t="s">
        <v>995</v>
      </c>
      <c r="S736" t="s">
        <v>995</v>
      </c>
      <c r="T736" t="s">
        <v>995</v>
      </c>
      <c r="U736" t="s">
        <v>995</v>
      </c>
      <c r="V736" t="s">
        <v>995</v>
      </c>
      <c r="W736" t="s">
        <v>995</v>
      </c>
      <c r="X736" t="s">
        <v>995</v>
      </c>
      <c r="Y736" t="s">
        <v>995</v>
      </c>
      <c r="Z736" t="s">
        <v>995</v>
      </c>
      <c r="AA736" t="s">
        <v>995</v>
      </c>
      <c r="AB736" t="s">
        <v>995</v>
      </c>
      <c r="AC736" t="s">
        <v>995</v>
      </c>
      <c r="AD736" t="s">
        <v>995</v>
      </c>
      <c r="AE736" t="s">
        <v>995</v>
      </c>
      <c r="AF736" t="s">
        <v>995</v>
      </c>
      <c r="AG736" t="s">
        <v>995</v>
      </c>
      <c r="AH736" t="s">
        <v>995</v>
      </c>
      <c r="AI736" t="s">
        <v>995</v>
      </c>
      <c r="AJ736" t="s">
        <v>995</v>
      </c>
      <c r="AK736" t="s">
        <v>995</v>
      </c>
      <c r="AL736" t="s">
        <v>995</v>
      </c>
      <c r="AM736" t="s">
        <v>995</v>
      </c>
      <c r="AN736" t="s">
        <v>995</v>
      </c>
      <c r="AO736" t="s">
        <v>995</v>
      </c>
      <c r="AP736" t="s">
        <v>995</v>
      </c>
      <c r="AQ736" s="288"/>
      <c r="AR736" s="302"/>
      <c r="AS736" s="304"/>
      <c r="AU736"/>
    </row>
    <row r="737" spans="1:47" x14ac:dyDescent="0.3">
      <c r="A737" s="285">
        <v>115761</v>
      </c>
      <c r="B737" s="286" t="s">
        <v>540</v>
      </c>
      <c r="C737" t="s">
        <v>995</v>
      </c>
      <c r="D737" t="s">
        <v>995</v>
      </c>
      <c r="E737" t="s">
        <v>995</v>
      </c>
      <c r="F737" t="s">
        <v>995</v>
      </c>
      <c r="G737" t="s">
        <v>995</v>
      </c>
      <c r="H737" t="s">
        <v>995</v>
      </c>
      <c r="I737" t="s">
        <v>995</v>
      </c>
      <c r="J737" t="s">
        <v>995</v>
      </c>
      <c r="K737" t="s">
        <v>995</v>
      </c>
      <c r="L737" t="s">
        <v>995</v>
      </c>
      <c r="M737" t="s">
        <v>995</v>
      </c>
      <c r="N737" t="s">
        <v>995</v>
      </c>
      <c r="O737" t="s">
        <v>995</v>
      </c>
      <c r="P737" t="s">
        <v>995</v>
      </c>
      <c r="Q737" t="s">
        <v>995</v>
      </c>
      <c r="R737" t="s">
        <v>995</v>
      </c>
      <c r="S737" t="s">
        <v>995</v>
      </c>
      <c r="T737" t="s">
        <v>995</v>
      </c>
      <c r="U737" t="s">
        <v>995</v>
      </c>
      <c r="V737" t="s">
        <v>995</v>
      </c>
      <c r="W737" t="s">
        <v>995</v>
      </c>
      <c r="X737" t="s">
        <v>995</v>
      </c>
      <c r="Y737" t="s">
        <v>995</v>
      </c>
      <c r="Z737" t="s">
        <v>995</v>
      </c>
      <c r="AA737" t="s">
        <v>995</v>
      </c>
      <c r="AB737" t="s">
        <v>995</v>
      </c>
      <c r="AC737" t="s">
        <v>995</v>
      </c>
      <c r="AD737" t="s">
        <v>995</v>
      </c>
      <c r="AE737" t="s">
        <v>995</v>
      </c>
      <c r="AF737" t="s">
        <v>995</v>
      </c>
      <c r="AG737" t="s">
        <v>995</v>
      </c>
      <c r="AH737" t="s">
        <v>995</v>
      </c>
      <c r="AI737" t="s">
        <v>995</v>
      </c>
      <c r="AJ737" t="s">
        <v>995</v>
      </c>
      <c r="AK737" t="s">
        <v>995</v>
      </c>
      <c r="AL737" t="s">
        <v>995</v>
      </c>
      <c r="AM737" t="s">
        <v>995</v>
      </c>
      <c r="AN737" t="s">
        <v>995</v>
      </c>
      <c r="AO737" t="s">
        <v>995</v>
      </c>
      <c r="AP737" t="s">
        <v>995</v>
      </c>
      <c r="AQ737" s="286" t="s">
        <v>855</v>
      </c>
      <c r="AR737" s="306"/>
      <c r="AS737" s="235"/>
      <c r="AU737"/>
    </row>
    <row r="738" spans="1:47" ht="21.6" x14ac:dyDescent="0.3">
      <c r="A738" s="285">
        <v>115767</v>
      </c>
      <c r="B738" s="286" t="s">
        <v>540</v>
      </c>
      <c r="C738" t="s">
        <v>995</v>
      </c>
      <c r="D738" t="s">
        <v>995</v>
      </c>
      <c r="E738" t="s">
        <v>995</v>
      </c>
      <c r="F738" t="s">
        <v>995</v>
      </c>
      <c r="G738" t="s">
        <v>995</v>
      </c>
      <c r="H738" t="s">
        <v>995</v>
      </c>
      <c r="I738" t="s">
        <v>995</v>
      </c>
      <c r="J738" t="s">
        <v>995</v>
      </c>
      <c r="K738" t="s">
        <v>995</v>
      </c>
      <c r="L738" t="s">
        <v>995</v>
      </c>
      <c r="M738" t="s">
        <v>995</v>
      </c>
      <c r="N738" t="s">
        <v>995</v>
      </c>
      <c r="O738" t="s">
        <v>995</v>
      </c>
      <c r="P738" t="s">
        <v>995</v>
      </c>
      <c r="Q738" t="s">
        <v>995</v>
      </c>
      <c r="R738" t="s">
        <v>995</v>
      </c>
      <c r="S738" t="s">
        <v>995</v>
      </c>
      <c r="T738" t="s">
        <v>995</v>
      </c>
      <c r="U738" t="s">
        <v>995</v>
      </c>
      <c r="V738" t="s">
        <v>995</v>
      </c>
      <c r="W738" t="s">
        <v>995</v>
      </c>
      <c r="X738" t="s">
        <v>995</v>
      </c>
      <c r="Y738" t="s">
        <v>995</v>
      </c>
      <c r="Z738" t="s">
        <v>995</v>
      </c>
      <c r="AA738" t="s">
        <v>995</v>
      </c>
      <c r="AB738" t="s">
        <v>995</v>
      </c>
      <c r="AC738" t="s">
        <v>995</v>
      </c>
      <c r="AD738" t="s">
        <v>995</v>
      </c>
      <c r="AE738" t="s">
        <v>995</v>
      </c>
      <c r="AF738" t="s">
        <v>995</v>
      </c>
      <c r="AG738" t="s">
        <v>995</v>
      </c>
      <c r="AH738" t="s">
        <v>995</v>
      </c>
      <c r="AI738" t="s">
        <v>995</v>
      </c>
      <c r="AJ738" t="s">
        <v>995</v>
      </c>
      <c r="AK738" t="s">
        <v>995</v>
      </c>
      <c r="AL738" t="s">
        <v>995</v>
      </c>
      <c r="AM738" t="s">
        <v>995</v>
      </c>
      <c r="AN738" t="s">
        <v>995</v>
      </c>
      <c r="AO738" t="s">
        <v>995</v>
      </c>
      <c r="AP738" t="s">
        <v>995</v>
      </c>
      <c r="AQ738" s="286" t="s">
        <v>855</v>
      </c>
      <c r="AR738" s="295"/>
      <c r="AS738" s="235"/>
    </row>
    <row r="739" spans="1:47" ht="21.6" x14ac:dyDescent="0.3">
      <c r="A739" s="285">
        <v>115787</v>
      </c>
      <c r="B739" s="286" t="s">
        <v>61</v>
      </c>
      <c r="C739" t="s">
        <v>394</v>
      </c>
      <c r="D739" t="s">
        <v>394</v>
      </c>
      <c r="E739" t="s">
        <v>394</v>
      </c>
      <c r="F739" t="s">
        <v>394</v>
      </c>
      <c r="G739" t="s">
        <v>394</v>
      </c>
      <c r="H739" t="s">
        <v>394</v>
      </c>
      <c r="I739" t="s">
        <v>394</v>
      </c>
      <c r="J739" t="s">
        <v>394</v>
      </c>
      <c r="K739" t="s">
        <v>394</v>
      </c>
      <c r="L739" t="s">
        <v>394</v>
      </c>
      <c r="M739" t="s">
        <v>394</v>
      </c>
      <c r="N739" t="s">
        <v>394</v>
      </c>
      <c r="O739" t="s">
        <v>394</v>
      </c>
      <c r="P739" t="s">
        <v>394</v>
      </c>
      <c r="Q739" t="s">
        <v>394</v>
      </c>
      <c r="R739" t="s">
        <v>7215</v>
      </c>
      <c r="S739" t="s">
        <v>7215</v>
      </c>
      <c r="T739" t="s">
        <v>225</v>
      </c>
      <c r="U739" t="s">
        <v>225</v>
      </c>
      <c r="V739" t="s">
        <v>394</v>
      </c>
      <c r="W739" t="s">
        <v>394</v>
      </c>
      <c r="X739" t="s">
        <v>394</v>
      </c>
      <c r="Y739" t="s">
        <v>394</v>
      </c>
      <c r="Z739" t="s">
        <v>394</v>
      </c>
      <c r="AA739" t="s">
        <v>394</v>
      </c>
      <c r="AB739" t="s">
        <v>7215</v>
      </c>
      <c r="AC739" t="s">
        <v>7215</v>
      </c>
      <c r="AD739" t="s">
        <v>7215</v>
      </c>
      <c r="AE739" t="s">
        <v>7215</v>
      </c>
      <c r="AF739" t="s">
        <v>224</v>
      </c>
      <c r="AG739" t="s">
        <v>226</v>
      </c>
      <c r="AH739" t="s">
        <v>7215</v>
      </c>
      <c r="AI739" t="s">
        <v>226</v>
      </c>
      <c r="AJ739" t="s">
        <v>7215</v>
      </c>
      <c r="AK739" t="s">
        <v>226</v>
      </c>
      <c r="AL739" t="s">
        <v>225</v>
      </c>
      <c r="AM739" t="s">
        <v>226</v>
      </c>
      <c r="AN739" t="s">
        <v>225</v>
      </c>
      <c r="AO739" t="s">
        <v>225</v>
      </c>
      <c r="AP739" t="s">
        <v>226</v>
      </c>
      <c r="AQ739" s="286" t="s">
        <v>394</v>
      </c>
      <c r="AR739" s="295"/>
      <c r="AS739" s="235"/>
    </row>
    <row r="740" spans="1:47" x14ac:dyDescent="0.3">
      <c r="A740" s="285">
        <v>115803</v>
      </c>
      <c r="B740" s="286" t="s">
        <v>61</v>
      </c>
      <c r="C740" t="s">
        <v>995</v>
      </c>
      <c r="D740" t="s">
        <v>995</v>
      </c>
      <c r="E740" t="s">
        <v>995</v>
      </c>
      <c r="F740" t="s">
        <v>995</v>
      </c>
      <c r="G740" t="s">
        <v>995</v>
      </c>
      <c r="H740" t="s">
        <v>995</v>
      </c>
      <c r="I740" t="s">
        <v>995</v>
      </c>
      <c r="J740" t="s">
        <v>995</v>
      </c>
      <c r="K740" t="s">
        <v>995</v>
      </c>
      <c r="L740" t="s">
        <v>995</v>
      </c>
      <c r="M740" t="s">
        <v>995</v>
      </c>
      <c r="N740" t="s">
        <v>995</v>
      </c>
      <c r="O740" t="s">
        <v>995</v>
      </c>
      <c r="P740" t="s">
        <v>995</v>
      </c>
      <c r="Q740" t="s">
        <v>995</v>
      </c>
      <c r="R740" t="s">
        <v>995</v>
      </c>
      <c r="S740" t="s">
        <v>995</v>
      </c>
      <c r="T740" t="s">
        <v>995</v>
      </c>
      <c r="U740" t="s">
        <v>995</v>
      </c>
      <c r="V740" t="s">
        <v>995</v>
      </c>
      <c r="W740" t="s">
        <v>995</v>
      </c>
      <c r="X740" t="s">
        <v>995</v>
      </c>
      <c r="Y740" t="s">
        <v>995</v>
      </c>
      <c r="Z740" t="s">
        <v>995</v>
      </c>
      <c r="AA740" t="s">
        <v>995</v>
      </c>
      <c r="AB740" t="s">
        <v>995</v>
      </c>
      <c r="AC740" t="s">
        <v>995</v>
      </c>
      <c r="AD740" t="s">
        <v>995</v>
      </c>
      <c r="AE740" t="s">
        <v>995</v>
      </c>
      <c r="AF740" t="s">
        <v>995</v>
      </c>
      <c r="AG740" t="s">
        <v>995</v>
      </c>
      <c r="AH740" t="s">
        <v>995</v>
      </c>
      <c r="AI740" t="s">
        <v>995</v>
      </c>
      <c r="AJ740" t="s">
        <v>995</v>
      </c>
      <c r="AK740" t="s">
        <v>995</v>
      </c>
      <c r="AL740" t="s">
        <v>995</v>
      </c>
      <c r="AM740" t="s">
        <v>995</v>
      </c>
      <c r="AN740" t="s">
        <v>995</v>
      </c>
      <c r="AO740" t="s">
        <v>995</v>
      </c>
      <c r="AP740" t="s">
        <v>995</v>
      </c>
      <c r="AQ740" s="286" t="s">
        <v>855</v>
      </c>
      <c r="AR740" s="306"/>
      <c r="AS740" s="235"/>
      <c r="AU740"/>
    </row>
    <row r="741" spans="1:47" x14ac:dyDescent="0.3">
      <c r="A741" s="285">
        <v>115823</v>
      </c>
      <c r="B741" s="286" t="s">
        <v>538</v>
      </c>
      <c r="C741" t="s">
        <v>995</v>
      </c>
      <c r="D741" t="s">
        <v>995</v>
      </c>
      <c r="E741" t="s">
        <v>995</v>
      </c>
      <c r="F741" t="s">
        <v>995</v>
      </c>
      <c r="G741" t="s">
        <v>995</v>
      </c>
      <c r="H741" t="s">
        <v>995</v>
      </c>
      <c r="I741" t="s">
        <v>995</v>
      </c>
      <c r="J741" t="s">
        <v>995</v>
      </c>
      <c r="K741" t="s">
        <v>995</v>
      </c>
      <c r="L741" t="s">
        <v>995</v>
      </c>
      <c r="M741" t="s">
        <v>995</v>
      </c>
      <c r="N741" t="s">
        <v>995</v>
      </c>
      <c r="O741" t="s">
        <v>995</v>
      </c>
      <c r="P741" t="s">
        <v>995</v>
      </c>
      <c r="Q741" t="s">
        <v>995</v>
      </c>
      <c r="R741" t="s">
        <v>995</v>
      </c>
      <c r="S741" t="s">
        <v>995</v>
      </c>
      <c r="T741" t="s">
        <v>995</v>
      </c>
      <c r="U741" t="s">
        <v>995</v>
      </c>
      <c r="V741" t="s">
        <v>995</v>
      </c>
      <c r="W741" t="s">
        <v>995</v>
      </c>
      <c r="X741" t="s">
        <v>995</v>
      </c>
      <c r="Y741" t="s">
        <v>995</v>
      </c>
      <c r="Z741" t="s">
        <v>995</v>
      </c>
      <c r="AA741" t="s">
        <v>995</v>
      </c>
      <c r="AB741" t="s">
        <v>995</v>
      </c>
      <c r="AC741" t="s">
        <v>995</v>
      </c>
      <c r="AD741" t="s">
        <v>995</v>
      </c>
      <c r="AE741" t="s">
        <v>995</v>
      </c>
      <c r="AF741" t="s">
        <v>995</v>
      </c>
      <c r="AG741" t="s">
        <v>995</v>
      </c>
      <c r="AH741" t="s">
        <v>995</v>
      </c>
      <c r="AI741" t="s">
        <v>995</v>
      </c>
      <c r="AJ741" t="s">
        <v>995</v>
      </c>
      <c r="AK741" t="s">
        <v>995</v>
      </c>
      <c r="AL741" t="s">
        <v>995</v>
      </c>
      <c r="AM741" t="s">
        <v>995</v>
      </c>
      <c r="AN741" t="s">
        <v>995</v>
      </c>
      <c r="AO741" t="s">
        <v>995</v>
      </c>
      <c r="AP741" t="s">
        <v>995</v>
      </c>
      <c r="AQ741" s="286" t="s">
        <v>855</v>
      </c>
      <c r="AR741" s="306"/>
      <c r="AS741" s="235"/>
      <c r="AU741"/>
    </row>
    <row r="742" spans="1:47" x14ac:dyDescent="0.3">
      <c r="A742" s="285">
        <v>115827</v>
      </c>
      <c r="B742" s="286" t="s">
        <v>538</v>
      </c>
      <c r="C742" t="s">
        <v>995</v>
      </c>
      <c r="D742" t="s">
        <v>995</v>
      </c>
      <c r="E742" t="s">
        <v>995</v>
      </c>
      <c r="F742" t="s">
        <v>995</v>
      </c>
      <c r="G742" t="s">
        <v>995</v>
      </c>
      <c r="H742" t="s">
        <v>995</v>
      </c>
      <c r="I742" t="s">
        <v>995</v>
      </c>
      <c r="J742" t="s">
        <v>995</v>
      </c>
      <c r="K742" t="s">
        <v>995</v>
      </c>
      <c r="L742" t="s">
        <v>995</v>
      </c>
      <c r="M742" t="s">
        <v>995</v>
      </c>
      <c r="N742" t="s">
        <v>995</v>
      </c>
      <c r="O742" t="s">
        <v>995</v>
      </c>
      <c r="P742" t="s">
        <v>995</v>
      </c>
      <c r="Q742" t="s">
        <v>995</v>
      </c>
      <c r="R742" t="s">
        <v>995</v>
      </c>
      <c r="S742" t="s">
        <v>995</v>
      </c>
      <c r="T742" t="s">
        <v>995</v>
      </c>
      <c r="U742" t="s">
        <v>995</v>
      </c>
      <c r="V742" t="s">
        <v>995</v>
      </c>
      <c r="W742" t="s">
        <v>995</v>
      </c>
      <c r="X742" t="s">
        <v>995</v>
      </c>
      <c r="Y742" t="s">
        <v>995</v>
      </c>
      <c r="Z742" t="s">
        <v>995</v>
      </c>
      <c r="AA742" t="s">
        <v>995</v>
      </c>
      <c r="AB742" t="s">
        <v>995</v>
      </c>
      <c r="AC742" t="s">
        <v>995</v>
      </c>
      <c r="AD742" t="s">
        <v>995</v>
      </c>
      <c r="AE742" t="s">
        <v>995</v>
      </c>
      <c r="AF742" t="s">
        <v>995</v>
      </c>
      <c r="AG742" t="s">
        <v>995</v>
      </c>
      <c r="AH742" t="s">
        <v>995</v>
      </c>
      <c r="AI742" t="s">
        <v>995</v>
      </c>
      <c r="AJ742" t="s">
        <v>995</v>
      </c>
      <c r="AK742" t="s">
        <v>995</v>
      </c>
      <c r="AL742" t="s">
        <v>995</v>
      </c>
      <c r="AM742" t="s">
        <v>995</v>
      </c>
      <c r="AN742" t="s">
        <v>995</v>
      </c>
      <c r="AO742" t="s">
        <v>995</v>
      </c>
      <c r="AP742" t="s">
        <v>995</v>
      </c>
      <c r="AQ742" s="286" t="s">
        <v>855</v>
      </c>
      <c r="AR742" s="306"/>
      <c r="AS742" s="235"/>
      <c r="AU742"/>
    </row>
    <row r="743" spans="1:47" ht="21.6" x14ac:dyDescent="0.3">
      <c r="A743" s="285">
        <v>115849</v>
      </c>
      <c r="B743" s="286" t="s">
        <v>61</v>
      </c>
      <c r="C743" t="s">
        <v>995</v>
      </c>
      <c r="D743" t="s">
        <v>995</v>
      </c>
      <c r="E743" t="s">
        <v>995</v>
      </c>
      <c r="F743" t="s">
        <v>995</v>
      </c>
      <c r="G743" t="s">
        <v>995</v>
      </c>
      <c r="H743" t="s">
        <v>995</v>
      </c>
      <c r="I743" t="s">
        <v>995</v>
      </c>
      <c r="J743" t="s">
        <v>995</v>
      </c>
      <c r="K743" t="s">
        <v>995</v>
      </c>
      <c r="L743" t="s">
        <v>995</v>
      </c>
      <c r="M743" t="s">
        <v>995</v>
      </c>
      <c r="N743" t="s">
        <v>995</v>
      </c>
      <c r="O743" t="s">
        <v>995</v>
      </c>
      <c r="P743" t="s">
        <v>995</v>
      </c>
      <c r="Q743" t="s">
        <v>995</v>
      </c>
      <c r="R743" t="s">
        <v>995</v>
      </c>
      <c r="S743" t="s">
        <v>995</v>
      </c>
      <c r="T743" t="s">
        <v>995</v>
      </c>
      <c r="U743" t="s">
        <v>995</v>
      </c>
      <c r="V743" t="s">
        <v>995</v>
      </c>
      <c r="W743" t="s">
        <v>995</v>
      </c>
      <c r="X743" t="s">
        <v>995</v>
      </c>
      <c r="Y743" t="s">
        <v>995</v>
      </c>
      <c r="Z743" t="s">
        <v>995</v>
      </c>
      <c r="AA743" t="s">
        <v>995</v>
      </c>
      <c r="AB743" t="s">
        <v>995</v>
      </c>
      <c r="AC743" t="s">
        <v>995</v>
      </c>
      <c r="AD743" t="s">
        <v>995</v>
      </c>
      <c r="AE743" t="s">
        <v>995</v>
      </c>
      <c r="AF743" t="s">
        <v>995</v>
      </c>
      <c r="AG743" t="s">
        <v>995</v>
      </c>
      <c r="AH743" t="s">
        <v>995</v>
      </c>
      <c r="AI743" t="s">
        <v>995</v>
      </c>
      <c r="AJ743" t="s">
        <v>995</v>
      </c>
      <c r="AK743" t="s">
        <v>995</v>
      </c>
      <c r="AL743" t="s">
        <v>995</v>
      </c>
      <c r="AM743" t="s">
        <v>995</v>
      </c>
      <c r="AN743" t="s">
        <v>995</v>
      </c>
      <c r="AO743" t="s">
        <v>995</v>
      </c>
      <c r="AP743" t="s">
        <v>995</v>
      </c>
      <c r="AQ743" s="286" t="s">
        <v>855</v>
      </c>
      <c r="AR743" s="295"/>
      <c r="AS743" s="235"/>
    </row>
    <row r="744" spans="1:47" ht="21.6" x14ac:dyDescent="0.3">
      <c r="A744" s="285">
        <v>115860</v>
      </c>
      <c r="B744" s="286" t="s">
        <v>61</v>
      </c>
      <c r="C744" t="s">
        <v>995</v>
      </c>
      <c r="D744" t="s">
        <v>995</v>
      </c>
      <c r="E744" t="s">
        <v>995</v>
      </c>
      <c r="F744" t="s">
        <v>995</v>
      </c>
      <c r="G744" t="s">
        <v>995</v>
      </c>
      <c r="H744" t="s">
        <v>995</v>
      </c>
      <c r="I744" t="s">
        <v>995</v>
      </c>
      <c r="J744" t="s">
        <v>995</v>
      </c>
      <c r="K744" t="s">
        <v>995</v>
      </c>
      <c r="L744" t="s">
        <v>995</v>
      </c>
      <c r="M744" t="s">
        <v>995</v>
      </c>
      <c r="N744" t="s">
        <v>995</v>
      </c>
      <c r="O744" t="s">
        <v>995</v>
      </c>
      <c r="P744" t="s">
        <v>995</v>
      </c>
      <c r="Q744" t="s">
        <v>995</v>
      </c>
      <c r="R744" t="s">
        <v>995</v>
      </c>
      <c r="S744" t="s">
        <v>995</v>
      </c>
      <c r="T744" t="s">
        <v>995</v>
      </c>
      <c r="U744" t="s">
        <v>995</v>
      </c>
      <c r="V744" t="s">
        <v>995</v>
      </c>
      <c r="W744" t="s">
        <v>995</v>
      </c>
      <c r="X744" t="s">
        <v>995</v>
      </c>
      <c r="Y744" t="s">
        <v>995</v>
      </c>
      <c r="Z744" t="s">
        <v>995</v>
      </c>
      <c r="AA744" t="s">
        <v>995</v>
      </c>
      <c r="AB744" t="s">
        <v>995</v>
      </c>
      <c r="AC744" t="s">
        <v>995</v>
      </c>
      <c r="AD744" t="s">
        <v>995</v>
      </c>
      <c r="AE744" t="s">
        <v>995</v>
      </c>
      <c r="AF744" t="s">
        <v>995</v>
      </c>
      <c r="AG744" t="s">
        <v>995</v>
      </c>
      <c r="AH744" t="s">
        <v>995</v>
      </c>
      <c r="AI744" t="s">
        <v>995</v>
      </c>
      <c r="AJ744" t="s">
        <v>995</v>
      </c>
      <c r="AK744" t="s">
        <v>995</v>
      </c>
      <c r="AL744" t="s">
        <v>995</v>
      </c>
      <c r="AM744" t="s">
        <v>995</v>
      </c>
      <c r="AN744" t="s">
        <v>995</v>
      </c>
      <c r="AO744" t="s">
        <v>995</v>
      </c>
      <c r="AP744" t="s">
        <v>995</v>
      </c>
      <c r="AQ744" s="286" t="s">
        <v>855</v>
      </c>
      <c r="AR744" s="295"/>
      <c r="AS744" s="235"/>
    </row>
    <row r="745" spans="1:47" x14ac:dyDescent="0.3">
      <c r="A745" s="285">
        <v>115868</v>
      </c>
      <c r="B745" s="286" t="s">
        <v>540</v>
      </c>
      <c r="C745" t="s">
        <v>995</v>
      </c>
      <c r="D745" t="s">
        <v>995</v>
      </c>
      <c r="E745" t="s">
        <v>995</v>
      </c>
      <c r="F745" t="s">
        <v>995</v>
      </c>
      <c r="G745" t="s">
        <v>995</v>
      </c>
      <c r="H745" t="s">
        <v>995</v>
      </c>
      <c r="I745" t="s">
        <v>995</v>
      </c>
      <c r="J745" t="s">
        <v>995</v>
      </c>
      <c r="K745" t="s">
        <v>995</v>
      </c>
      <c r="L745" t="s">
        <v>995</v>
      </c>
      <c r="M745" t="s">
        <v>995</v>
      </c>
      <c r="N745" t="s">
        <v>995</v>
      </c>
      <c r="O745" t="s">
        <v>995</v>
      </c>
      <c r="P745" t="s">
        <v>995</v>
      </c>
      <c r="Q745" t="s">
        <v>995</v>
      </c>
      <c r="R745" t="s">
        <v>995</v>
      </c>
      <c r="S745" t="s">
        <v>995</v>
      </c>
      <c r="T745" t="s">
        <v>995</v>
      </c>
      <c r="U745" t="s">
        <v>995</v>
      </c>
      <c r="V745" t="s">
        <v>995</v>
      </c>
      <c r="W745" t="s">
        <v>995</v>
      </c>
      <c r="X745" t="s">
        <v>995</v>
      </c>
      <c r="Y745" t="s">
        <v>995</v>
      </c>
      <c r="Z745" t="s">
        <v>995</v>
      </c>
      <c r="AA745" t="s">
        <v>995</v>
      </c>
      <c r="AB745" t="s">
        <v>995</v>
      </c>
      <c r="AC745" t="s">
        <v>995</v>
      </c>
      <c r="AD745" t="s">
        <v>995</v>
      </c>
      <c r="AE745" t="s">
        <v>995</v>
      </c>
      <c r="AF745" t="s">
        <v>995</v>
      </c>
      <c r="AG745" t="s">
        <v>995</v>
      </c>
      <c r="AH745" t="s">
        <v>995</v>
      </c>
      <c r="AI745" t="s">
        <v>995</v>
      </c>
      <c r="AJ745" t="s">
        <v>995</v>
      </c>
      <c r="AK745" t="s">
        <v>995</v>
      </c>
      <c r="AL745" t="s">
        <v>995</v>
      </c>
      <c r="AM745" t="s">
        <v>995</v>
      </c>
      <c r="AN745" t="s">
        <v>995</v>
      </c>
      <c r="AO745" t="s">
        <v>995</v>
      </c>
      <c r="AP745" t="s">
        <v>995</v>
      </c>
      <c r="AQ745" s="286" t="s">
        <v>855</v>
      </c>
      <c r="AR745" s="306"/>
      <c r="AS745" s="235"/>
      <c r="AU745"/>
    </row>
    <row r="746" spans="1:47" x14ac:dyDescent="0.3">
      <c r="A746" s="285">
        <v>115870</v>
      </c>
      <c r="B746" s="286" t="s">
        <v>538</v>
      </c>
      <c r="C746" t="s">
        <v>995</v>
      </c>
      <c r="D746" t="s">
        <v>995</v>
      </c>
      <c r="E746" t="s">
        <v>995</v>
      </c>
      <c r="F746" t="s">
        <v>995</v>
      </c>
      <c r="G746" t="s">
        <v>995</v>
      </c>
      <c r="H746" t="s">
        <v>995</v>
      </c>
      <c r="I746" t="s">
        <v>995</v>
      </c>
      <c r="J746" t="s">
        <v>995</v>
      </c>
      <c r="K746" t="s">
        <v>995</v>
      </c>
      <c r="L746" t="s">
        <v>995</v>
      </c>
      <c r="M746" t="s">
        <v>995</v>
      </c>
      <c r="N746" t="s">
        <v>995</v>
      </c>
      <c r="O746" t="s">
        <v>995</v>
      </c>
      <c r="P746" t="s">
        <v>995</v>
      </c>
      <c r="Q746" t="s">
        <v>995</v>
      </c>
      <c r="R746" t="s">
        <v>995</v>
      </c>
      <c r="S746" t="s">
        <v>995</v>
      </c>
      <c r="T746" t="s">
        <v>995</v>
      </c>
      <c r="U746" t="s">
        <v>995</v>
      </c>
      <c r="V746" t="s">
        <v>995</v>
      </c>
      <c r="W746" t="s">
        <v>995</v>
      </c>
      <c r="X746" t="s">
        <v>995</v>
      </c>
      <c r="Y746" t="s">
        <v>995</v>
      </c>
      <c r="Z746" t="s">
        <v>995</v>
      </c>
      <c r="AA746" t="s">
        <v>995</v>
      </c>
      <c r="AB746" t="s">
        <v>995</v>
      </c>
      <c r="AC746" t="s">
        <v>995</v>
      </c>
      <c r="AD746" t="s">
        <v>995</v>
      </c>
      <c r="AE746" t="s">
        <v>995</v>
      </c>
      <c r="AF746" t="s">
        <v>995</v>
      </c>
      <c r="AG746" t="s">
        <v>995</v>
      </c>
      <c r="AH746" t="s">
        <v>995</v>
      </c>
      <c r="AI746" t="s">
        <v>995</v>
      </c>
      <c r="AJ746" t="s">
        <v>995</v>
      </c>
      <c r="AK746" t="s">
        <v>995</v>
      </c>
      <c r="AL746" t="s">
        <v>995</v>
      </c>
      <c r="AM746" t="s">
        <v>995</v>
      </c>
      <c r="AN746" t="s">
        <v>995</v>
      </c>
      <c r="AO746" t="s">
        <v>995</v>
      </c>
      <c r="AP746" t="s">
        <v>995</v>
      </c>
      <c r="AQ746" s="286" t="s">
        <v>855</v>
      </c>
      <c r="AR746" s="306"/>
      <c r="AS746" s="235"/>
      <c r="AU746"/>
    </row>
    <row r="747" spans="1:47" x14ac:dyDescent="0.3">
      <c r="A747" s="285">
        <v>115874</v>
      </c>
      <c r="B747" s="286" t="s">
        <v>540</v>
      </c>
      <c r="C747" t="s">
        <v>995</v>
      </c>
      <c r="D747" t="s">
        <v>995</v>
      </c>
      <c r="E747" t="s">
        <v>995</v>
      </c>
      <c r="F747" t="s">
        <v>995</v>
      </c>
      <c r="G747" t="s">
        <v>995</v>
      </c>
      <c r="H747" t="s">
        <v>995</v>
      </c>
      <c r="I747" t="s">
        <v>995</v>
      </c>
      <c r="J747" t="s">
        <v>995</v>
      </c>
      <c r="K747" t="s">
        <v>995</v>
      </c>
      <c r="L747" t="s">
        <v>995</v>
      </c>
      <c r="M747" t="s">
        <v>995</v>
      </c>
      <c r="N747" t="s">
        <v>995</v>
      </c>
      <c r="O747" t="s">
        <v>995</v>
      </c>
      <c r="P747" t="s">
        <v>995</v>
      </c>
      <c r="Q747" t="s">
        <v>995</v>
      </c>
      <c r="R747" t="s">
        <v>995</v>
      </c>
      <c r="S747" t="s">
        <v>995</v>
      </c>
      <c r="T747" t="s">
        <v>995</v>
      </c>
      <c r="U747" t="s">
        <v>995</v>
      </c>
      <c r="V747" t="s">
        <v>995</v>
      </c>
      <c r="W747" t="s">
        <v>995</v>
      </c>
      <c r="X747" t="s">
        <v>995</v>
      </c>
      <c r="Y747" t="s">
        <v>995</v>
      </c>
      <c r="Z747" t="s">
        <v>995</v>
      </c>
      <c r="AA747" t="s">
        <v>995</v>
      </c>
      <c r="AB747" t="s">
        <v>995</v>
      </c>
      <c r="AC747" t="s">
        <v>995</v>
      </c>
      <c r="AD747" t="s">
        <v>995</v>
      </c>
      <c r="AE747" t="s">
        <v>995</v>
      </c>
      <c r="AF747" t="s">
        <v>995</v>
      </c>
      <c r="AG747" t="s">
        <v>995</v>
      </c>
      <c r="AH747" t="s">
        <v>995</v>
      </c>
      <c r="AI747" t="s">
        <v>995</v>
      </c>
      <c r="AJ747" t="s">
        <v>995</v>
      </c>
      <c r="AK747" t="s">
        <v>995</v>
      </c>
      <c r="AL747" t="s">
        <v>995</v>
      </c>
      <c r="AM747" t="s">
        <v>995</v>
      </c>
      <c r="AN747" t="s">
        <v>995</v>
      </c>
      <c r="AO747" t="s">
        <v>995</v>
      </c>
      <c r="AP747" t="s">
        <v>995</v>
      </c>
      <c r="AQ747" s="286" t="s">
        <v>855</v>
      </c>
      <c r="AR747" s="306"/>
      <c r="AS747" s="235"/>
      <c r="AU747"/>
    </row>
    <row r="748" spans="1:47" x14ac:dyDescent="0.3">
      <c r="A748" s="285">
        <v>115884</v>
      </c>
      <c r="B748" s="286" t="s">
        <v>539</v>
      </c>
      <c r="C748" t="s">
        <v>995</v>
      </c>
      <c r="D748" t="s">
        <v>995</v>
      </c>
      <c r="E748" t="s">
        <v>995</v>
      </c>
      <c r="F748" t="s">
        <v>995</v>
      </c>
      <c r="G748" t="s">
        <v>995</v>
      </c>
      <c r="H748" t="s">
        <v>995</v>
      </c>
      <c r="I748" t="s">
        <v>995</v>
      </c>
      <c r="J748" t="s">
        <v>995</v>
      </c>
      <c r="K748" t="s">
        <v>995</v>
      </c>
      <c r="L748" t="s">
        <v>995</v>
      </c>
      <c r="M748" t="s">
        <v>995</v>
      </c>
      <c r="N748" t="s">
        <v>995</v>
      </c>
      <c r="O748" t="s">
        <v>995</v>
      </c>
      <c r="P748" t="s">
        <v>995</v>
      </c>
      <c r="Q748" t="s">
        <v>995</v>
      </c>
      <c r="R748" t="s">
        <v>995</v>
      </c>
      <c r="S748" t="s">
        <v>995</v>
      </c>
      <c r="T748" t="s">
        <v>995</v>
      </c>
      <c r="U748" t="s">
        <v>995</v>
      </c>
      <c r="V748" t="s">
        <v>995</v>
      </c>
      <c r="W748" t="s">
        <v>995</v>
      </c>
      <c r="X748" t="s">
        <v>995</v>
      </c>
      <c r="Y748" t="s">
        <v>995</v>
      </c>
      <c r="Z748" t="s">
        <v>995</v>
      </c>
      <c r="AA748" t="s">
        <v>995</v>
      </c>
      <c r="AB748" t="s">
        <v>995</v>
      </c>
      <c r="AC748" t="s">
        <v>995</v>
      </c>
      <c r="AD748" t="s">
        <v>995</v>
      </c>
      <c r="AE748" t="s">
        <v>995</v>
      </c>
      <c r="AF748" t="s">
        <v>995</v>
      </c>
      <c r="AG748" t="s">
        <v>995</v>
      </c>
      <c r="AH748" t="s">
        <v>995</v>
      </c>
      <c r="AI748" t="s">
        <v>995</v>
      </c>
      <c r="AJ748" t="s">
        <v>995</v>
      </c>
      <c r="AK748" t="s">
        <v>995</v>
      </c>
      <c r="AL748" t="s">
        <v>995</v>
      </c>
      <c r="AM748" t="s">
        <v>995</v>
      </c>
      <c r="AN748" t="s">
        <v>995</v>
      </c>
      <c r="AO748" t="s">
        <v>995</v>
      </c>
      <c r="AP748" t="s">
        <v>995</v>
      </c>
      <c r="AQ748" s="286" t="s">
        <v>855</v>
      </c>
      <c r="AR748" s="306"/>
      <c r="AS748" s="235"/>
      <c r="AU748"/>
    </row>
    <row r="749" spans="1:47" x14ac:dyDescent="0.3">
      <c r="A749" s="285">
        <v>115895</v>
      </c>
      <c r="B749" s="286" t="s">
        <v>538</v>
      </c>
      <c r="AQ749" s="286" t="s">
        <v>394</v>
      </c>
      <c r="AR749" s="306"/>
      <c r="AS749" s="235"/>
      <c r="AU749"/>
    </row>
    <row r="750" spans="1:47" x14ac:dyDescent="0.3">
      <c r="A750" s="285">
        <v>115908</v>
      </c>
      <c r="B750" s="286" t="s">
        <v>61</v>
      </c>
      <c r="C750" t="s">
        <v>995</v>
      </c>
      <c r="D750" t="s">
        <v>995</v>
      </c>
      <c r="E750" t="s">
        <v>995</v>
      </c>
      <c r="F750" t="s">
        <v>995</v>
      </c>
      <c r="G750" t="s">
        <v>995</v>
      </c>
      <c r="H750" t="s">
        <v>995</v>
      </c>
      <c r="I750" t="s">
        <v>995</v>
      </c>
      <c r="J750" t="s">
        <v>995</v>
      </c>
      <c r="K750" t="s">
        <v>995</v>
      </c>
      <c r="L750" t="s">
        <v>995</v>
      </c>
      <c r="M750" t="s">
        <v>995</v>
      </c>
      <c r="N750" t="s">
        <v>995</v>
      </c>
      <c r="O750" t="s">
        <v>995</v>
      </c>
      <c r="P750" t="s">
        <v>995</v>
      </c>
      <c r="Q750" t="s">
        <v>995</v>
      </c>
      <c r="R750" t="s">
        <v>995</v>
      </c>
      <c r="S750" t="s">
        <v>995</v>
      </c>
      <c r="T750" t="s">
        <v>995</v>
      </c>
      <c r="U750" t="s">
        <v>995</v>
      </c>
      <c r="V750" t="s">
        <v>995</v>
      </c>
      <c r="W750" t="s">
        <v>995</v>
      </c>
      <c r="X750" t="s">
        <v>995</v>
      </c>
      <c r="Y750" t="s">
        <v>995</v>
      </c>
      <c r="Z750" t="s">
        <v>995</v>
      </c>
      <c r="AA750" t="s">
        <v>995</v>
      </c>
      <c r="AB750" t="s">
        <v>995</v>
      </c>
      <c r="AC750" t="s">
        <v>995</v>
      </c>
      <c r="AD750" t="s">
        <v>995</v>
      </c>
      <c r="AE750" t="s">
        <v>995</v>
      </c>
      <c r="AF750" t="s">
        <v>995</v>
      </c>
      <c r="AG750" t="s">
        <v>995</v>
      </c>
      <c r="AH750" t="s">
        <v>995</v>
      </c>
      <c r="AI750" t="s">
        <v>995</v>
      </c>
      <c r="AJ750" t="s">
        <v>995</v>
      </c>
      <c r="AK750" t="s">
        <v>995</v>
      </c>
      <c r="AL750" t="s">
        <v>995</v>
      </c>
      <c r="AM750" t="s">
        <v>995</v>
      </c>
      <c r="AN750" t="s">
        <v>995</v>
      </c>
      <c r="AO750" t="s">
        <v>995</v>
      </c>
      <c r="AP750" t="s">
        <v>995</v>
      </c>
      <c r="AQ750" s="286" t="s">
        <v>855</v>
      </c>
      <c r="AR750" s="306"/>
      <c r="AS750" s="235"/>
      <c r="AU750"/>
    </row>
    <row r="751" spans="1:47" ht="28.8" x14ac:dyDescent="0.3">
      <c r="A751" s="285">
        <v>115922</v>
      </c>
      <c r="B751" s="286" t="s">
        <v>67</v>
      </c>
      <c r="C751" t="s">
        <v>995</v>
      </c>
      <c r="D751" t="s">
        <v>995</v>
      </c>
      <c r="E751" t="s">
        <v>995</v>
      </c>
      <c r="F751" t="s">
        <v>995</v>
      </c>
      <c r="G751" t="s">
        <v>995</v>
      </c>
      <c r="H751" t="s">
        <v>995</v>
      </c>
      <c r="I751" t="s">
        <v>995</v>
      </c>
      <c r="J751" t="s">
        <v>995</v>
      </c>
      <c r="K751" t="s">
        <v>995</v>
      </c>
      <c r="L751" t="s">
        <v>995</v>
      </c>
      <c r="M751" t="s">
        <v>995</v>
      </c>
      <c r="N751" t="s">
        <v>995</v>
      </c>
      <c r="O751" t="s">
        <v>995</v>
      </c>
      <c r="P751" t="s">
        <v>995</v>
      </c>
      <c r="Q751" t="s">
        <v>995</v>
      </c>
      <c r="R751" t="s">
        <v>995</v>
      </c>
      <c r="S751" t="s">
        <v>995</v>
      </c>
      <c r="T751" t="s">
        <v>995</v>
      </c>
      <c r="U751" t="s">
        <v>995</v>
      </c>
      <c r="V751" t="s">
        <v>995</v>
      </c>
      <c r="W751" t="s">
        <v>995</v>
      </c>
      <c r="X751" t="s">
        <v>995</v>
      </c>
      <c r="Y751" t="s">
        <v>995</v>
      </c>
      <c r="Z751" t="s">
        <v>995</v>
      </c>
      <c r="AA751" t="s">
        <v>995</v>
      </c>
      <c r="AB751" t="s">
        <v>995</v>
      </c>
      <c r="AC751" t="s">
        <v>995</v>
      </c>
      <c r="AD751" t="s">
        <v>995</v>
      </c>
      <c r="AE751" t="s">
        <v>995</v>
      </c>
      <c r="AF751" t="s">
        <v>995</v>
      </c>
      <c r="AG751" t="s">
        <v>995</v>
      </c>
      <c r="AH751" t="s">
        <v>995</v>
      </c>
      <c r="AI751" t="s">
        <v>995</v>
      </c>
      <c r="AJ751" t="s">
        <v>995</v>
      </c>
      <c r="AK751" t="s">
        <v>995</v>
      </c>
      <c r="AL751" t="s">
        <v>995</v>
      </c>
      <c r="AM751" t="s">
        <v>995</v>
      </c>
      <c r="AN751" t="s">
        <v>995</v>
      </c>
      <c r="AO751" t="s">
        <v>995</v>
      </c>
      <c r="AP751" t="s">
        <v>995</v>
      </c>
      <c r="AQ751" s="289"/>
      <c r="AR751" s="302"/>
      <c r="AS751" s="304"/>
      <c r="AU751"/>
    </row>
    <row r="752" spans="1:47" x14ac:dyDescent="0.3">
      <c r="A752" s="285">
        <v>115925</v>
      </c>
      <c r="B752" s="286" t="s">
        <v>61</v>
      </c>
      <c r="C752" t="s">
        <v>995</v>
      </c>
      <c r="D752" t="s">
        <v>995</v>
      </c>
      <c r="E752" t="s">
        <v>995</v>
      </c>
      <c r="F752" t="s">
        <v>995</v>
      </c>
      <c r="G752" t="s">
        <v>995</v>
      </c>
      <c r="H752" t="s">
        <v>995</v>
      </c>
      <c r="I752" t="s">
        <v>995</v>
      </c>
      <c r="J752" t="s">
        <v>995</v>
      </c>
      <c r="K752" t="s">
        <v>995</v>
      </c>
      <c r="L752" t="s">
        <v>995</v>
      </c>
      <c r="M752" t="s">
        <v>995</v>
      </c>
      <c r="N752" t="s">
        <v>995</v>
      </c>
      <c r="O752" t="s">
        <v>995</v>
      </c>
      <c r="P752" t="s">
        <v>995</v>
      </c>
      <c r="Q752" t="s">
        <v>995</v>
      </c>
      <c r="R752" t="s">
        <v>995</v>
      </c>
      <c r="S752" t="s">
        <v>995</v>
      </c>
      <c r="T752" t="s">
        <v>995</v>
      </c>
      <c r="U752" t="s">
        <v>995</v>
      </c>
      <c r="V752" t="s">
        <v>995</v>
      </c>
      <c r="W752" t="s">
        <v>995</v>
      </c>
      <c r="X752" t="s">
        <v>995</v>
      </c>
      <c r="Y752" t="s">
        <v>995</v>
      </c>
      <c r="Z752" t="s">
        <v>995</v>
      </c>
      <c r="AA752" t="s">
        <v>995</v>
      </c>
      <c r="AB752" t="s">
        <v>995</v>
      </c>
      <c r="AC752" t="s">
        <v>995</v>
      </c>
      <c r="AD752" t="s">
        <v>995</v>
      </c>
      <c r="AE752" t="s">
        <v>995</v>
      </c>
      <c r="AF752" t="s">
        <v>995</v>
      </c>
      <c r="AG752" t="s">
        <v>995</v>
      </c>
      <c r="AH752" t="s">
        <v>995</v>
      </c>
      <c r="AI752" t="s">
        <v>995</v>
      </c>
      <c r="AJ752" t="s">
        <v>995</v>
      </c>
      <c r="AK752" t="s">
        <v>995</v>
      </c>
      <c r="AL752" t="s">
        <v>995</v>
      </c>
      <c r="AM752" t="s">
        <v>995</v>
      </c>
      <c r="AN752" t="s">
        <v>995</v>
      </c>
      <c r="AO752" t="s">
        <v>995</v>
      </c>
      <c r="AP752" t="s">
        <v>995</v>
      </c>
      <c r="AQ752" s="286" t="s">
        <v>855</v>
      </c>
      <c r="AR752" s="306"/>
      <c r="AS752" s="235"/>
      <c r="AU752"/>
    </row>
    <row r="753" spans="1:47" x14ac:dyDescent="0.3">
      <c r="A753" s="285">
        <v>115932</v>
      </c>
      <c r="B753" s="286" t="s">
        <v>61</v>
      </c>
      <c r="C753" t="s">
        <v>995</v>
      </c>
      <c r="D753" t="s">
        <v>995</v>
      </c>
      <c r="E753" t="s">
        <v>995</v>
      </c>
      <c r="F753" t="s">
        <v>995</v>
      </c>
      <c r="G753" t="s">
        <v>995</v>
      </c>
      <c r="H753" t="s">
        <v>995</v>
      </c>
      <c r="I753" t="s">
        <v>995</v>
      </c>
      <c r="J753" t="s">
        <v>995</v>
      </c>
      <c r="K753" t="s">
        <v>995</v>
      </c>
      <c r="L753" t="s">
        <v>995</v>
      </c>
      <c r="M753" t="s">
        <v>995</v>
      </c>
      <c r="N753" t="s">
        <v>995</v>
      </c>
      <c r="O753" t="s">
        <v>995</v>
      </c>
      <c r="P753" t="s">
        <v>995</v>
      </c>
      <c r="Q753" t="s">
        <v>995</v>
      </c>
      <c r="R753" t="s">
        <v>995</v>
      </c>
      <c r="S753" t="s">
        <v>995</v>
      </c>
      <c r="T753" t="s">
        <v>995</v>
      </c>
      <c r="U753" t="s">
        <v>995</v>
      </c>
      <c r="V753" t="s">
        <v>995</v>
      </c>
      <c r="W753" t="s">
        <v>995</v>
      </c>
      <c r="X753" t="s">
        <v>995</v>
      </c>
      <c r="Y753" t="s">
        <v>995</v>
      </c>
      <c r="Z753" t="s">
        <v>995</v>
      </c>
      <c r="AA753" t="s">
        <v>995</v>
      </c>
      <c r="AB753" t="s">
        <v>995</v>
      </c>
      <c r="AC753" t="s">
        <v>995</v>
      </c>
      <c r="AD753" t="s">
        <v>995</v>
      </c>
      <c r="AE753" t="s">
        <v>995</v>
      </c>
      <c r="AF753" t="s">
        <v>995</v>
      </c>
      <c r="AG753" t="s">
        <v>995</v>
      </c>
      <c r="AH753" t="s">
        <v>995</v>
      </c>
      <c r="AI753" t="s">
        <v>995</v>
      </c>
      <c r="AJ753" t="s">
        <v>995</v>
      </c>
      <c r="AK753" t="s">
        <v>995</v>
      </c>
      <c r="AL753" t="s">
        <v>995</v>
      </c>
      <c r="AM753" t="s">
        <v>995</v>
      </c>
      <c r="AN753" t="s">
        <v>995</v>
      </c>
      <c r="AO753" t="s">
        <v>995</v>
      </c>
      <c r="AP753" t="s">
        <v>995</v>
      </c>
      <c r="AQ753" s="286" t="s">
        <v>855</v>
      </c>
      <c r="AR753" s="306"/>
      <c r="AS753" s="235"/>
      <c r="AU753"/>
    </row>
    <row r="754" spans="1:47" x14ac:dyDescent="0.3">
      <c r="A754" s="285">
        <v>115935</v>
      </c>
      <c r="B754" s="286" t="s">
        <v>538</v>
      </c>
      <c r="C754" t="s">
        <v>995</v>
      </c>
      <c r="D754" t="s">
        <v>995</v>
      </c>
      <c r="E754" t="s">
        <v>995</v>
      </c>
      <c r="F754" t="s">
        <v>995</v>
      </c>
      <c r="G754" t="s">
        <v>995</v>
      </c>
      <c r="H754" t="s">
        <v>995</v>
      </c>
      <c r="I754" t="s">
        <v>995</v>
      </c>
      <c r="J754" t="s">
        <v>995</v>
      </c>
      <c r="K754" t="s">
        <v>995</v>
      </c>
      <c r="L754" t="s">
        <v>995</v>
      </c>
      <c r="M754" t="s">
        <v>995</v>
      </c>
      <c r="N754" t="s">
        <v>995</v>
      </c>
      <c r="O754" t="s">
        <v>995</v>
      </c>
      <c r="P754" t="s">
        <v>995</v>
      </c>
      <c r="Q754" t="s">
        <v>995</v>
      </c>
      <c r="R754" t="s">
        <v>995</v>
      </c>
      <c r="S754" t="s">
        <v>995</v>
      </c>
      <c r="T754" t="s">
        <v>995</v>
      </c>
      <c r="U754" t="s">
        <v>995</v>
      </c>
      <c r="V754" t="s">
        <v>995</v>
      </c>
      <c r="W754" t="s">
        <v>995</v>
      </c>
      <c r="X754" t="s">
        <v>995</v>
      </c>
      <c r="Y754" t="s">
        <v>995</v>
      </c>
      <c r="Z754" t="s">
        <v>995</v>
      </c>
      <c r="AA754" t="s">
        <v>995</v>
      </c>
      <c r="AB754" t="s">
        <v>995</v>
      </c>
      <c r="AC754" t="s">
        <v>995</v>
      </c>
      <c r="AD754" t="s">
        <v>995</v>
      </c>
      <c r="AE754" t="s">
        <v>995</v>
      </c>
      <c r="AF754" t="s">
        <v>995</v>
      </c>
      <c r="AG754" t="s">
        <v>995</v>
      </c>
      <c r="AH754" t="s">
        <v>995</v>
      </c>
      <c r="AI754" t="s">
        <v>995</v>
      </c>
      <c r="AJ754" t="s">
        <v>995</v>
      </c>
      <c r="AK754" t="s">
        <v>995</v>
      </c>
      <c r="AL754" t="s">
        <v>995</v>
      </c>
      <c r="AM754" t="s">
        <v>995</v>
      </c>
      <c r="AN754" t="s">
        <v>995</v>
      </c>
      <c r="AO754" t="s">
        <v>995</v>
      </c>
      <c r="AP754" t="s">
        <v>995</v>
      </c>
      <c r="AQ754" s="286" t="s">
        <v>855</v>
      </c>
      <c r="AR754" s="306"/>
      <c r="AS754" s="235"/>
      <c r="AU754"/>
    </row>
    <row r="755" spans="1:47" x14ac:dyDescent="0.3">
      <c r="A755" s="285">
        <v>115942</v>
      </c>
      <c r="B755" s="286" t="s">
        <v>61</v>
      </c>
      <c r="C755" t="s">
        <v>995</v>
      </c>
      <c r="D755" t="s">
        <v>995</v>
      </c>
      <c r="E755" t="s">
        <v>995</v>
      </c>
      <c r="F755" t="s">
        <v>995</v>
      </c>
      <c r="G755" t="s">
        <v>995</v>
      </c>
      <c r="H755" t="s">
        <v>995</v>
      </c>
      <c r="I755" t="s">
        <v>995</v>
      </c>
      <c r="J755" t="s">
        <v>995</v>
      </c>
      <c r="K755" t="s">
        <v>995</v>
      </c>
      <c r="L755" t="s">
        <v>995</v>
      </c>
      <c r="M755" t="s">
        <v>995</v>
      </c>
      <c r="N755" t="s">
        <v>995</v>
      </c>
      <c r="O755" t="s">
        <v>995</v>
      </c>
      <c r="P755" t="s">
        <v>995</v>
      </c>
      <c r="Q755" t="s">
        <v>995</v>
      </c>
      <c r="R755" t="s">
        <v>995</v>
      </c>
      <c r="S755" t="s">
        <v>995</v>
      </c>
      <c r="T755" t="s">
        <v>995</v>
      </c>
      <c r="U755" t="s">
        <v>995</v>
      </c>
      <c r="V755" t="s">
        <v>995</v>
      </c>
      <c r="W755" t="s">
        <v>995</v>
      </c>
      <c r="X755" t="s">
        <v>995</v>
      </c>
      <c r="Y755" t="s">
        <v>995</v>
      </c>
      <c r="Z755" t="s">
        <v>995</v>
      </c>
      <c r="AA755" t="s">
        <v>995</v>
      </c>
      <c r="AB755" t="s">
        <v>995</v>
      </c>
      <c r="AC755" t="s">
        <v>995</v>
      </c>
      <c r="AD755" t="s">
        <v>995</v>
      </c>
      <c r="AE755" t="s">
        <v>995</v>
      </c>
      <c r="AF755" t="s">
        <v>995</v>
      </c>
      <c r="AG755" t="s">
        <v>995</v>
      </c>
      <c r="AH755" t="s">
        <v>995</v>
      </c>
      <c r="AI755" t="s">
        <v>995</v>
      </c>
      <c r="AJ755" t="s">
        <v>995</v>
      </c>
      <c r="AK755" t="s">
        <v>995</v>
      </c>
      <c r="AL755" t="s">
        <v>995</v>
      </c>
      <c r="AM755" t="s">
        <v>995</v>
      </c>
      <c r="AN755" t="s">
        <v>995</v>
      </c>
      <c r="AO755" t="s">
        <v>995</v>
      </c>
      <c r="AP755" t="s">
        <v>995</v>
      </c>
      <c r="AQ755" s="286" t="s">
        <v>855</v>
      </c>
      <c r="AR755" s="306"/>
      <c r="AS755" s="235"/>
      <c r="AU755"/>
    </row>
    <row r="756" spans="1:47" x14ac:dyDescent="0.3">
      <c r="A756" s="285">
        <v>115944</v>
      </c>
      <c r="B756" s="286" t="s">
        <v>61</v>
      </c>
      <c r="C756" t="s">
        <v>995</v>
      </c>
      <c r="D756" t="s">
        <v>995</v>
      </c>
      <c r="E756" t="s">
        <v>995</v>
      </c>
      <c r="F756" t="s">
        <v>995</v>
      </c>
      <c r="G756" t="s">
        <v>995</v>
      </c>
      <c r="H756" t="s">
        <v>995</v>
      </c>
      <c r="I756" t="s">
        <v>995</v>
      </c>
      <c r="J756" t="s">
        <v>995</v>
      </c>
      <c r="K756" t="s">
        <v>995</v>
      </c>
      <c r="L756" t="s">
        <v>995</v>
      </c>
      <c r="M756" t="s">
        <v>995</v>
      </c>
      <c r="N756" t="s">
        <v>995</v>
      </c>
      <c r="O756" t="s">
        <v>995</v>
      </c>
      <c r="P756" t="s">
        <v>995</v>
      </c>
      <c r="Q756" t="s">
        <v>995</v>
      </c>
      <c r="R756" t="s">
        <v>995</v>
      </c>
      <c r="S756" t="s">
        <v>995</v>
      </c>
      <c r="T756" t="s">
        <v>995</v>
      </c>
      <c r="U756" t="s">
        <v>995</v>
      </c>
      <c r="V756" t="s">
        <v>995</v>
      </c>
      <c r="W756" t="s">
        <v>995</v>
      </c>
      <c r="X756" t="s">
        <v>995</v>
      </c>
      <c r="Y756" t="s">
        <v>995</v>
      </c>
      <c r="Z756" t="s">
        <v>995</v>
      </c>
      <c r="AA756" t="s">
        <v>995</v>
      </c>
      <c r="AB756" t="s">
        <v>995</v>
      </c>
      <c r="AC756" t="s">
        <v>995</v>
      </c>
      <c r="AD756" t="s">
        <v>995</v>
      </c>
      <c r="AE756" t="s">
        <v>995</v>
      </c>
      <c r="AF756" t="s">
        <v>995</v>
      </c>
      <c r="AG756" t="s">
        <v>995</v>
      </c>
      <c r="AH756" t="s">
        <v>995</v>
      </c>
      <c r="AI756" t="s">
        <v>995</v>
      </c>
      <c r="AJ756" t="s">
        <v>995</v>
      </c>
      <c r="AK756" t="s">
        <v>995</v>
      </c>
      <c r="AL756" t="s">
        <v>995</v>
      </c>
      <c r="AM756" t="s">
        <v>995</v>
      </c>
      <c r="AN756" t="s">
        <v>995</v>
      </c>
      <c r="AO756" t="s">
        <v>995</v>
      </c>
      <c r="AP756" t="s">
        <v>995</v>
      </c>
      <c r="AQ756" s="286" t="s">
        <v>855</v>
      </c>
      <c r="AR756" s="306"/>
      <c r="AS756" s="235"/>
      <c r="AU756"/>
    </row>
    <row r="757" spans="1:47" x14ac:dyDescent="0.3">
      <c r="A757" s="285">
        <v>115946</v>
      </c>
      <c r="B757" s="286" t="s">
        <v>538</v>
      </c>
      <c r="C757" t="s">
        <v>995</v>
      </c>
      <c r="D757" t="s">
        <v>995</v>
      </c>
      <c r="E757" t="s">
        <v>995</v>
      </c>
      <c r="F757" t="s">
        <v>995</v>
      </c>
      <c r="G757" t="s">
        <v>995</v>
      </c>
      <c r="H757" t="s">
        <v>995</v>
      </c>
      <c r="I757" t="s">
        <v>995</v>
      </c>
      <c r="J757" t="s">
        <v>995</v>
      </c>
      <c r="K757" t="s">
        <v>995</v>
      </c>
      <c r="L757" t="s">
        <v>995</v>
      </c>
      <c r="M757" t="s">
        <v>995</v>
      </c>
      <c r="N757" t="s">
        <v>995</v>
      </c>
      <c r="O757" t="s">
        <v>995</v>
      </c>
      <c r="P757" t="s">
        <v>995</v>
      </c>
      <c r="Q757" t="s">
        <v>995</v>
      </c>
      <c r="R757" t="s">
        <v>995</v>
      </c>
      <c r="S757" t="s">
        <v>995</v>
      </c>
      <c r="T757" t="s">
        <v>995</v>
      </c>
      <c r="U757" t="s">
        <v>995</v>
      </c>
      <c r="V757" t="s">
        <v>995</v>
      </c>
      <c r="W757" t="s">
        <v>995</v>
      </c>
      <c r="X757" t="s">
        <v>995</v>
      </c>
      <c r="Y757" t="s">
        <v>995</v>
      </c>
      <c r="Z757" t="s">
        <v>995</v>
      </c>
      <c r="AA757" t="s">
        <v>995</v>
      </c>
      <c r="AB757" t="s">
        <v>995</v>
      </c>
      <c r="AC757" t="s">
        <v>995</v>
      </c>
      <c r="AD757" t="s">
        <v>995</v>
      </c>
      <c r="AE757" t="s">
        <v>995</v>
      </c>
      <c r="AF757" t="s">
        <v>995</v>
      </c>
      <c r="AG757" t="s">
        <v>995</v>
      </c>
      <c r="AH757" t="s">
        <v>995</v>
      </c>
      <c r="AI757" t="s">
        <v>995</v>
      </c>
      <c r="AJ757" t="s">
        <v>995</v>
      </c>
      <c r="AK757" t="s">
        <v>995</v>
      </c>
      <c r="AL757" t="s">
        <v>995</v>
      </c>
      <c r="AM757" t="s">
        <v>995</v>
      </c>
      <c r="AN757" t="s">
        <v>995</v>
      </c>
      <c r="AO757" t="s">
        <v>995</v>
      </c>
      <c r="AP757" t="s">
        <v>995</v>
      </c>
      <c r="AQ757" s="286" t="s">
        <v>855</v>
      </c>
      <c r="AR757" s="306"/>
      <c r="AS757" s="235"/>
      <c r="AU757"/>
    </row>
    <row r="758" spans="1:47" x14ac:dyDescent="0.3">
      <c r="A758" s="285">
        <v>115949</v>
      </c>
      <c r="B758" s="286" t="s">
        <v>61</v>
      </c>
      <c r="C758" t="s">
        <v>995</v>
      </c>
      <c r="D758" t="s">
        <v>995</v>
      </c>
      <c r="E758" t="s">
        <v>995</v>
      </c>
      <c r="F758" t="s">
        <v>995</v>
      </c>
      <c r="G758" t="s">
        <v>995</v>
      </c>
      <c r="H758" t="s">
        <v>995</v>
      </c>
      <c r="I758" t="s">
        <v>995</v>
      </c>
      <c r="J758" t="s">
        <v>995</v>
      </c>
      <c r="K758" t="s">
        <v>995</v>
      </c>
      <c r="L758" t="s">
        <v>995</v>
      </c>
      <c r="M758" t="s">
        <v>995</v>
      </c>
      <c r="N758" t="s">
        <v>995</v>
      </c>
      <c r="O758" t="s">
        <v>995</v>
      </c>
      <c r="P758" t="s">
        <v>995</v>
      </c>
      <c r="Q758" t="s">
        <v>995</v>
      </c>
      <c r="R758" t="s">
        <v>995</v>
      </c>
      <c r="S758" t="s">
        <v>995</v>
      </c>
      <c r="T758" t="s">
        <v>995</v>
      </c>
      <c r="U758" t="s">
        <v>995</v>
      </c>
      <c r="V758" t="s">
        <v>995</v>
      </c>
      <c r="W758" t="s">
        <v>995</v>
      </c>
      <c r="X758" t="s">
        <v>995</v>
      </c>
      <c r="Y758" t="s">
        <v>995</v>
      </c>
      <c r="Z758" t="s">
        <v>995</v>
      </c>
      <c r="AA758" t="s">
        <v>995</v>
      </c>
      <c r="AB758" t="s">
        <v>995</v>
      </c>
      <c r="AC758" t="s">
        <v>995</v>
      </c>
      <c r="AD758" t="s">
        <v>995</v>
      </c>
      <c r="AE758" t="s">
        <v>995</v>
      </c>
      <c r="AF758" t="s">
        <v>995</v>
      </c>
      <c r="AG758" t="s">
        <v>995</v>
      </c>
      <c r="AH758" t="s">
        <v>995</v>
      </c>
      <c r="AI758" t="s">
        <v>995</v>
      </c>
      <c r="AJ758" t="s">
        <v>995</v>
      </c>
      <c r="AK758" t="s">
        <v>995</v>
      </c>
      <c r="AL758" t="s">
        <v>995</v>
      </c>
      <c r="AM758" t="s">
        <v>995</v>
      </c>
      <c r="AN758" t="s">
        <v>995</v>
      </c>
      <c r="AO758" t="s">
        <v>995</v>
      </c>
      <c r="AP758" t="s">
        <v>995</v>
      </c>
      <c r="AQ758" s="286" t="s">
        <v>855</v>
      </c>
      <c r="AR758" s="306"/>
      <c r="AS758" s="235"/>
      <c r="AU758"/>
    </row>
    <row r="759" spans="1:47" x14ac:dyDescent="0.3">
      <c r="A759" s="285">
        <v>115960</v>
      </c>
      <c r="B759" s="286" t="s">
        <v>538</v>
      </c>
      <c r="C759" t="s">
        <v>995</v>
      </c>
      <c r="D759" t="s">
        <v>995</v>
      </c>
      <c r="E759" t="s">
        <v>995</v>
      </c>
      <c r="F759" t="s">
        <v>995</v>
      </c>
      <c r="G759" t="s">
        <v>995</v>
      </c>
      <c r="H759" t="s">
        <v>995</v>
      </c>
      <c r="I759" t="s">
        <v>995</v>
      </c>
      <c r="J759" t="s">
        <v>995</v>
      </c>
      <c r="K759" t="s">
        <v>995</v>
      </c>
      <c r="L759" t="s">
        <v>995</v>
      </c>
      <c r="M759" t="s">
        <v>995</v>
      </c>
      <c r="N759" t="s">
        <v>995</v>
      </c>
      <c r="O759" t="s">
        <v>995</v>
      </c>
      <c r="P759" t="s">
        <v>995</v>
      </c>
      <c r="Q759" t="s">
        <v>995</v>
      </c>
      <c r="R759" t="s">
        <v>995</v>
      </c>
      <c r="S759" t="s">
        <v>995</v>
      </c>
      <c r="T759" t="s">
        <v>995</v>
      </c>
      <c r="U759" t="s">
        <v>995</v>
      </c>
      <c r="V759" t="s">
        <v>995</v>
      </c>
      <c r="W759" t="s">
        <v>995</v>
      </c>
      <c r="X759" t="s">
        <v>995</v>
      </c>
      <c r="Y759" t="s">
        <v>995</v>
      </c>
      <c r="Z759" t="s">
        <v>995</v>
      </c>
      <c r="AA759" t="s">
        <v>995</v>
      </c>
      <c r="AB759" t="s">
        <v>995</v>
      </c>
      <c r="AC759" t="s">
        <v>995</v>
      </c>
      <c r="AD759" t="s">
        <v>995</v>
      </c>
      <c r="AE759" t="s">
        <v>995</v>
      </c>
      <c r="AF759" t="s">
        <v>995</v>
      </c>
      <c r="AG759" t="s">
        <v>995</v>
      </c>
      <c r="AH759" t="s">
        <v>995</v>
      </c>
      <c r="AI759" t="s">
        <v>995</v>
      </c>
      <c r="AJ759" t="s">
        <v>995</v>
      </c>
      <c r="AK759" t="s">
        <v>995</v>
      </c>
      <c r="AL759" t="s">
        <v>995</v>
      </c>
      <c r="AM759" t="s">
        <v>995</v>
      </c>
      <c r="AN759" t="s">
        <v>995</v>
      </c>
      <c r="AO759" t="s">
        <v>995</v>
      </c>
      <c r="AP759" t="s">
        <v>995</v>
      </c>
      <c r="AQ759" s="286" t="s">
        <v>855</v>
      </c>
      <c r="AR759" s="306"/>
      <c r="AS759" s="235"/>
      <c r="AU759"/>
    </row>
    <row r="760" spans="1:47" x14ac:dyDescent="0.3">
      <c r="A760" s="285">
        <v>115962</v>
      </c>
      <c r="B760" s="286" t="s">
        <v>61</v>
      </c>
      <c r="C760" t="s">
        <v>995</v>
      </c>
      <c r="D760" t="s">
        <v>995</v>
      </c>
      <c r="E760" t="s">
        <v>995</v>
      </c>
      <c r="F760" t="s">
        <v>995</v>
      </c>
      <c r="G760" t="s">
        <v>995</v>
      </c>
      <c r="H760" t="s">
        <v>995</v>
      </c>
      <c r="I760" t="s">
        <v>995</v>
      </c>
      <c r="J760" t="s">
        <v>995</v>
      </c>
      <c r="K760" t="s">
        <v>995</v>
      </c>
      <c r="L760" t="s">
        <v>995</v>
      </c>
      <c r="M760" t="s">
        <v>995</v>
      </c>
      <c r="N760" t="s">
        <v>995</v>
      </c>
      <c r="O760" t="s">
        <v>995</v>
      </c>
      <c r="P760" t="s">
        <v>995</v>
      </c>
      <c r="Q760" t="s">
        <v>995</v>
      </c>
      <c r="R760" t="s">
        <v>995</v>
      </c>
      <c r="S760" t="s">
        <v>995</v>
      </c>
      <c r="T760" t="s">
        <v>995</v>
      </c>
      <c r="U760" t="s">
        <v>995</v>
      </c>
      <c r="V760" t="s">
        <v>995</v>
      </c>
      <c r="W760" t="s">
        <v>995</v>
      </c>
      <c r="X760" t="s">
        <v>995</v>
      </c>
      <c r="Y760" t="s">
        <v>995</v>
      </c>
      <c r="Z760" t="s">
        <v>995</v>
      </c>
      <c r="AA760" t="s">
        <v>995</v>
      </c>
      <c r="AB760" t="s">
        <v>995</v>
      </c>
      <c r="AC760" t="s">
        <v>995</v>
      </c>
      <c r="AD760" t="s">
        <v>995</v>
      </c>
      <c r="AE760" t="s">
        <v>995</v>
      </c>
      <c r="AF760" t="s">
        <v>995</v>
      </c>
      <c r="AG760" t="s">
        <v>995</v>
      </c>
      <c r="AH760" t="s">
        <v>995</v>
      </c>
      <c r="AI760" t="s">
        <v>995</v>
      </c>
      <c r="AJ760" t="s">
        <v>995</v>
      </c>
      <c r="AK760" t="s">
        <v>995</v>
      </c>
      <c r="AL760" t="s">
        <v>995</v>
      </c>
      <c r="AM760" t="s">
        <v>995</v>
      </c>
      <c r="AN760" t="s">
        <v>995</v>
      </c>
      <c r="AO760" t="s">
        <v>995</v>
      </c>
      <c r="AP760" t="s">
        <v>995</v>
      </c>
      <c r="AQ760" s="286" t="s">
        <v>855</v>
      </c>
      <c r="AR760" s="306"/>
      <c r="AS760" s="235"/>
      <c r="AU760"/>
    </row>
    <row r="761" spans="1:47" x14ac:dyDescent="0.3">
      <c r="A761" s="285">
        <v>115963</v>
      </c>
      <c r="B761" s="286" t="s">
        <v>61</v>
      </c>
      <c r="C761" t="s">
        <v>995</v>
      </c>
      <c r="D761" t="s">
        <v>995</v>
      </c>
      <c r="E761" t="s">
        <v>995</v>
      </c>
      <c r="F761" t="s">
        <v>995</v>
      </c>
      <c r="G761" t="s">
        <v>995</v>
      </c>
      <c r="H761" t="s">
        <v>995</v>
      </c>
      <c r="I761" t="s">
        <v>995</v>
      </c>
      <c r="J761" t="s">
        <v>995</v>
      </c>
      <c r="K761" t="s">
        <v>995</v>
      </c>
      <c r="L761" t="s">
        <v>995</v>
      </c>
      <c r="M761" t="s">
        <v>995</v>
      </c>
      <c r="N761" t="s">
        <v>995</v>
      </c>
      <c r="O761" t="s">
        <v>995</v>
      </c>
      <c r="P761" t="s">
        <v>995</v>
      </c>
      <c r="Q761" t="s">
        <v>995</v>
      </c>
      <c r="R761" t="s">
        <v>995</v>
      </c>
      <c r="S761" t="s">
        <v>995</v>
      </c>
      <c r="T761" t="s">
        <v>995</v>
      </c>
      <c r="U761" t="s">
        <v>995</v>
      </c>
      <c r="V761" t="s">
        <v>995</v>
      </c>
      <c r="W761" t="s">
        <v>995</v>
      </c>
      <c r="X761" t="s">
        <v>995</v>
      </c>
      <c r="Y761" t="s">
        <v>995</v>
      </c>
      <c r="Z761" t="s">
        <v>995</v>
      </c>
      <c r="AA761" t="s">
        <v>995</v>
      </c>
      <c r="AB761" t="s">
        <v>995</v>
      </c>
      <c r="AC761" t="s">
        <v>995</v>
      </c>
      <c r="AD761" t="s">
        <v>995</v>
      </c>
      <c r="AE761" t="s">
        <v>995</v>
      </c>
      <c r="AF761" t="s">
        <v>995</v>
      </c>
      <c r="AG761" t="s">
        <v>995</v>
      </c>
      <c r="AH761" t="s">
        <v>995</v>
      </c>
      <c r="AI761" t="s">
        <v>995</v>
      </c>
      <c r="AJ761" t="s">
        <v>995</v>
      </c>
      <c r="AK761" t="s">
        <v>995</v>
      </c>
      <c r="AL761" t="s">
        <v>995</v>
      </c>
      <c r="AM761" t="s">
        <v>995</v>
      </c>
      <c r="AN761" t="s">
        <v>995</v>
      </c>
      <c r="AO761" t="s">
        <v>995</v>
      </c>
      <c r="AP761" t="s">
        <v>995</v>
      </c>
      <c r="AQ761" s="286" t="s">
        <v>855</v>
      </c>
      <c r="AR761" s="306"/>
      <c r="AS761" s="235"/>
      <c r="AU761"/>
    </row>
    <row r="762" spans="1:47" x14ac:dyDescent="0.3">
      <c r="A762" s="285">
        <v>115972</v>
      </c>
      <c r="B762" s="286" t="s">
        <v>540</v>
      </c>
      <c r="C762" t="s">
        <v>995</v>
      </c>
      <c r="D762" t="s">
        <v>995</v>
      </c>
      <c r="E762" t="s">
        <v>995</v>
      </c>
      <c r="F762" t="s">
        <v>995</v>
      </c>
      <c r="G762" t="s">
        <v>995</v>
      </c>
      <c r="H762" t="s">
        <v>995</v>
      </c>
      <c r="I762" t="s">
        <v>995</v>
      </c>
      <c r="J762" t="s">
        <v>995</v>
      </c>
      <c r="K762" t="s">
        <v>995</v>
      </c>
      <c r="L762" t="s">
        <v>995</v>
      </c>
      <c r="M762" t="s">
        <v>995</v>
      </c>
      <c r="N762" t="s">
        <v>995</v>
      </c>
      <c r="O762" t="s">
        <v>995</v>
      </c>
      <c r="P762" t="s">
        <v>995</v>
      </c>
      <c r="Q762" t="s">
        <v>995</v>
      </c>
      <c r="R762" t="s">
        <v>995</v>
      </c>
      <c r="S762" t="s">
        <v>995</v>
      </c>
      <c r="T762" t="s">
        <v>995</v>
      </c>
      <c r="U762" t="s">
        <v>995</v>
      </c>
      <c r="V762" t="s">
        <v>995</v>
      </c>
      <c r="W762" t="s">
        <v>995</v>
      </c>
      <c r="X762" t="s">
        <v>995</v>
      </c>
      <c r="Y762" t="s">
        <v>995</v>
      </c>
      <c r="Z762" t="s">
        <v>995</v>
      </c>
      <c r="AA762" t="s">
        <v>995</v>
      </c>
      <c r="AB762" t="s">
        <v>995</v>
      </c>
      <c r="AC762" t="s">
        <v>995</v>
      </c>
      <c r="AD762" t="s">
        <v>995</v>
      </c>
      <c r="AE762" t="s">
        <v>995</v>
      </c>
      <c r="AF762" t="s">
        <v>995</v>
      </c>
      <c r="AG762" t="s">
        <v>995</v>
      </c>
      <c r="AH762" t="s">
        <v>995</v>
      </c>
      <c r="AI762" t="s">
        <v>995</v>
      </c>
      <c r="AJ762" t="s">
        <v>995</v>
      </c>
      <c r="AK762" t="s">
        <v>995</v>
      </c>
      <c r="AL762" t="s">
        <v>995</v>
      </c>
      <c r="AM762" t="s">
        <v>995</v>
      </c>
      <c r="AN762" t="s">
        <v>995</v>
      </c>
      <c r="AO762" t="s">
        <v>995</v>
      </c>
      <c r="AP762" t="s">
        <v>995</v>
      </c>
      <c r="AQ762" s="286" t="s">
        <v>855</v>
      </c>
      <c r="AR762" s="306"/>
      <c r="AS762" s="235"/>
      <c r="AU762"/>
    </row>
    <row r="763" spans="1:47" x14ac:dyDescent="0.3">
      <c r="A763" s="285">
        <v>115976</v>
      </c>
      <c r="B763" s="286" t="s">
        <v>61</v>
      </c>
      <c r="C763" t="s">
        <v>995</v>
      </c>
      <c r="D763" t="s">
        <v>995</v>
      </c>
      <c r="E763" t="s">
        <v>995</v>
      </c>
      <c r="F763" t="s">
        <v>995</v>
      </c>
      <c r="G763" t="s">
        <v>995</v>
      </c>
      <c r="H763" t="s">
        <v>995</v>
      </c>
      <c r="I763" t="s">
        <v>995</v>
      </c>
      <c r="J763" t="s">
        <v>995</v>
      </c>
      <c r="K763" t="s">
        <v>995</v>
      </c>
      <c r="L763" t="s">
        <v>995</v>
      </c>
      <c r="M763" t="s">
        <v>995</v>
      </c>
      <c r="N763" t="s">
        <v>995</v>
      </c>
      <c r="O763" t="s">
        <v>995</v>
      </c>
      <c r="P763" t="s">
        <v>995</v>
      </c>
      <c r="Q763" t="s">
        <v>995</v>
      </c>
      <c r="R763" t="s">
        <v>995</v>
      </c>
      <c r="S763" t="s">
        <v>995</v>
      </c>
      <c r="T763" t="s">
        <v>995</v>
      </c>
      <c r="U763" t="s">
        <v>995</v>
      </c>
      <c r="V763" t="s">
        <v>995</v>
      </c>
      <c r="W763" t="s">
        <v>995</v>
      </c>
      <c r="X763" t="s">
        <v>995</v>
      </c>
      <c r="Y763" t="s">
        <v>995</v>
      </c>
      <c r="Z763" t="s">
        <v>995</v>
      </c>
      <c r="AA763" t="s">
        <v>995</v>
      </c>
      <c r="AB763" t="s">
        <v>995</v>
      </c>
      <c r="AC763" t="s">
        <v>995</v>
      </c>
      <c r="AD763" t="s">
        <v>995</v>
      </c>
      <c r="AE763" t="s">
        <v>995</v>
      </c>
      <c r="AF763" t="s">
        <v>995</v>
      </c>
      <c r="AG763" t="s">
        <v>995</v>
      </c>
      <c r="AH763" t="s">
        <v>995</v>
      </c>
      <c r="AI763" t="s">
        <v>995</v>
      </c>
      <c r="AJ763" t="s">
        <v>995</v>
      </c>
      <c r="AK763" t="s">
        <v>995</v>
      </c>
      <c r="AL763" t="s">
        <v>995</v>
      </c>
      <c r="AM763" t="s">
        <v>995</v>
      </c>
      <c r="AN763" t="s">
        <v>995</v>
      </c>
      <c r="AO763" t="s">
        <v>995</v>
      </c>
      <c r="AP763" t="s">
        <v>995</v>
      </c>
      <c r="AQ763" s="286" t="s">
        <v>855</v>
      </c>
      <c r="AR763" s="306"/>
      <c r="AS763" s="235"/>
      <c r="AU763"/>
    </row>
    <row r="764" spans="1:47" ht="21.6" x14ac:dyDescent="0.3">
      <c r="A764" s="285">
        <v>115978</v>
      </c>
      <c r="B764" s="286" t="s">
        <v>61</v>
      </c>
      <c r="C764" t="s">
        <v>995</v>
      </c>
      <c r="D764" t="s">
        <v>995</v>
      </c>
      <c r="E764" t="s">
        <v>995</v>
      </c>
      <c r="F764" t="s">
        <v>995</v>
      </c>
      <c r="G764" t="s">
        <v>995</v>
      </c>
      <c r="H764" t="s">
        <v>995</v>
      </c>
      <c r="I764" t="s">
        <v>995</v>
      </c>
      <c r="J764" t="s">
        <v>995</v>
      </c>
      <c r="K764" t="s">
        <v>995</v>
      </c>
      <c r="L764" t="s">
        <v>995</v>
      </c>
      <c r="M764" t="s">
        <v>995</v>
      </c>
      <c r="N764" t="s">
        <v>995</v>
      </c>
      <c r="O764" t="s">
        <v>995</v>
      </c>
      <c r="P764" t="s">
        <v>995</v>
      </c>
      <c r="Q764" t="s">
        <v>995</v>
      </c>
      <c r="R764" t="s">
        <v>995</v>
      </c>
      <c r="S764" t="s">
        <v>995</v>
      </c>
      <c r="T764" t="s">
        <v>995</v>
      </c>
      <c r="U764" t="s">
        <v>995</v>
      </c>
      <c r="V764" t="s">
        <v>995</v>
      </c>
      <c r="W764" t="s">
        <v>995</v>
      </c>
      <c r="X764" t="s">
        <v>995</v>
      </c>
      <c r="Y764" t="s">
        <v>995</v>
      </c>
      <c r="Z764" t="s">
        <v>995</v>
      </c>
      <c r="AA764" t="s">
        <v>995</v>
      </c>
      <c r="AB764" t="s">
        <v>995</v>
      </c>
      <c r="AC764" t="s">
        <v>995</v>
      </c>
      <c r="AD764" t="s">
        <v>995</v>
      </c>
      <c r="AE764" t="s">
        <v>995</v>
      </c>
      <c r="AF764" t="s">
        <v>995</v>
      </c>
      <c r="AG764" t="s">
        <v>995</v>
      </c>
      <c r="AH764" t="s">
        <v>995</v>
      </c>
      <c r="AI764" t="s">
        <v>995</v>
      </c>
      <c r="AJ764" t="s">
        <v>995</v>
      </c>
      <c r="AK764" t="s">
        <v>995</v>
      </c>
      <c r="AL764" t="s">
        <v>995</v>
      </c>
      <c r="AM764" t="s">
        <v>995</v>
      </c>
      <c r="AN764" t="s">
        <v>995</v>
      </c>
      <c r="AO764" t="s">
        <v>995</v>
      </c>
      <c r="AP764" t="s">
        <v>995</v>
      </c>
      <c r="AQ764" s="286" t="s">
        <v>855</v>
      </c>
      <c r="AR764" s="295"/>
      <c r="AS764" s="235"/>
    </row>
    <row r="765" spans="1:47" x14ac:dyDescent="0.3">
      <c r="A765" s="285">
        <v>115985</v>
      </c>
      <c r="B765" s="286" t="s">
        <v>538</v>
      </c>
      <c r="C765" t="s">
        <v>995</v>
      </c>
      <c r="D765" t="s">
        <v>995</v>
      </c>
      <c r="E765" t="s">
        <v>995</v>
      </c>
      <c r="F765" t="s">
        <v>995</v>
      </c>
      <c r="G765" t="s">
        <v>995</v>
      </c>
      <c r="H765" t="s">
        <v>995</v>
      </c>
      <c r="I765" t="s">
        <v>995</v>
      </c>
      <c r="J765" t="s">
        <v>995</v>
      </c>
      <c r="K765" t="s">
        <v>995</v>
      </c>
      <c r="L765" t="s">
        <v>995</v>
      </c>
      <c r="M765" t="s">
        <v>995</v>
      </c>
      <c r="N765" t="s">
        <v>995</v>
      </c>
      <c r="O765" t="s">
        <v>995</v>
      </c>
      <c r="P765" t="s">
        <v>995</v>
      </c>
      <c r="Q765" t="s">
        <v>995</v>
      </c>
      <c r="R765" t="s">
        <v>995</v>
      </c>
      <c r="S765" t="s">
        <v>995</v>
      </c>
      <c r="T765" t="s">
        <v>995</v>
      </c>
      <c r="U765" t="s">
        <v>995</v>
      </c>
      <c r="V765" t="s">
        <v>995</v>
      </c>
      <c r="W765" t="s">
        <v>995</v>
      </c>
      <c r="X765" t="s">
        <v>995</v>
      </c>
      <c r="Y765" t="s">
        <v>995</v>
      </c>
      <c r="Z765" t="s">
        <v>995</v>
      </c>
      <c r="AA765" t="s">
        <v>995</v>
      </c>
      <c r="AB765" t="s">
        <v>995</v>
      </c>
      <c r="AC765" t="s">
        <v>995</v>
      </c>
      <c r="AD765" t="s">
        <v>995</v>
      </c>
      <c r="AE765" t="s">
        <v>995</v>
      </c>
      <c r="AF765" t="s">
        <v>995</v>
      </c>
      <c r="AG765" t="s">
        <v>995</v>
      </c>
      <c r="AH765" t="s">
        <v>995</v>
      </c>
      <c r="AI765" t="s">
        <v>995</v>
      </c>
      <c r="AJ765" t="s">
        <v>995</v>
      </c>
      <c r="AK765" t="s">
        <v>995</v>
      </c>
      <c r="AL765" t="s">
        <v>995</v>
      </c>
      <c r="AM765" t="s">
        <v>995</v>
      </c>
      <c r="AN765" t="s">
        <v>995</v>
      </c>
      <c r="AO765" t="s">
        <v>995</v>
      </c>
      <c r="AP765" t="s">
        <v>995</v>
      </c>
      <c r="AQ765" s="286" t="s">
        <v>855</v>
      </c>
      <c r="AR765" s="306"/>
      <c r="AS765" s="235"/>
      <c r="AU765"/>
    </row>
    <row r="766" spans="1:47" x14ac:dyDescent="0.3">
      <c r="A766" s="285">
        <v>115987</v>
      </c>
      <c r="B766" s="286" t="s">
        <v>61</v>
      </c>
      <c r="C766" t="s">
        <v>995</v>
      </c>
      <c r="D766" t="s">
        <v>995</v>
      </c>
      <c r="E766" t="s">
        <v>995</v>
      </c>
      <c r="F766" t="s">
        <v>995</v>
      </c>
      <c r="G766" t="s">
        <v>995</v>
      </c>
      <c r="H766" t="s">
        <v>995</v>
      </c>
      <c r="I766" t="s">
        <v>995</v>
      </c>
      <c r="J766" t="s">
        <v>995</v>
      </c>
      <c r="K766" t="s">
        <v>995</v>
      </c>
      <c r="L766" t="s">
        <v>995</v>
      </c>
      <c r="M766" t="s">
        <v>995</v>
      </c>
      <c r="N766" t="s">
        <v>995</v>
      </c>
      <c r="O766" t="s">
        <v>995</v>
      </c>
      <c r="P766" t="s">
        <v>995</v>
      </c>
      <c r="Q766" t="s">
        <v>995</v>
      </c>
      <c r="R766" t="s">
        <v>995</v>
      </c>
      <c r="S766" t="s">
        <v>995</v>
      </c>
      <c r="T766" t="s">
        <v>995</v>
      </c>
      <c r="U766" t="s">
        <v>995</v>
      </c>
      <c r="V766" t="s">
        <v>995</v>
      </c>
      <c r="W766" t="s">
        <v>995</v>
      </c>
      <c r="X766" t="s">
        <v>995</v>
      </c>
      <c r="Y766" t="s">
        <v>995</v>
      </c>
      <c r="Z766" t="s">
        <v>995</v>
      </c>
      <c r="AA766" t="s">
        <v>995</v>
      </c>
      <c r="AB766" t="s">
        <v>995</v>
      </c>
      <c r="AC766" t="s">
        <v>995</v>
      </c>
      <c r="AD766" t="s">
        <v>995</v>
      </c>
      <c r="AE766" t="s">
        <v>995</v>
      </c>
      <c r="AF766" t="s">
        <v>995</v>
      </c>
      <c r="AG766" t="s">
        <v>995</v>
      </c>
      <c r="AH766" t="s">
        <v>995</v>
      </c>
      <c r="AI766" t="s">
        <v>995</v>
      </c>
      <c r="AJ766" t="s">
        <v>995</v>
      </c>
      <c r="AK766" t="s">
        <v>995</v>
      </c>
      <c r="AL766" t="s">
        <v>995</v>
      </c>
      <c r="AM766" t="s">
        <v>995</v>
      </c>
      <c r="AN766" t="s">
        <v>995</v>
      </c>
      <c r="AO766" t="s">
        <v>995</v>
      </c>
      <c r="AP766" t="s">
        <v>995</v>
      </c>
      <c r="AQ766" s="286" t="s">
        <v>855</v>
      </c>
      <c r="AR766" s="306"/>
      <c r="AS766" s="235"/>
      <c r="AU766"/>
    </row>
    <row r="767" spans="1:47" x14ac:dyDescent="0.3">
      <c r="A767" s="285">
        <v>116005</v>
      </c>
      <c r="B767" s="286" t="s">
        <v>540</v>
      </c>
      <c r="C767" t="s">
        <v>995</v>
      </c>
      <c r="D767" t="s">
        <v>995</v>
      </c>
      <c r="E767" t="s">
        <v>995</v>
      </c>
      <c r="F767" t="s">
        <v>995</v>
      </c>
      <c r="G767" t="s">
        <v>995</v>
      </c>
      <c r="H767" t="s">
        <v>995</v>
      </c>
      <c r="I767" t="s">
        <v>995</v>
      </c>
      <c r="J767" t="s">
        <v>995</v>
      </c>
      <c r="K767" t="s">
        <v>995</v>
      </c>
      <c r="L767" t="s">
        <v>995</v>
      </c>
      <c r="M767" t="s">
        <v>995</v>
      </c>
      <c r="N767" t="s">
        <v>995</v>
      </c>
      <c r="O767" t="s">
        <v>995</v>
      </c>
      <c r="P767" t="s">
        <v>995</v>
      </c>
      <c r="Q767" t="s">
        <v>995</v>
      </c>
      <c r="R767" t="s">
        <v>995</v>
      </c>
      <c r="S767" t="s">
        <v>995</v>
      </c>
      <c r="T767" t="s">
        <v>995</v>
      </c>
      <c r="U767" t="s">
        <v>995</v>
      </c>
      <c r="V767" t="s">
        <v>995</v>
      </c>
      <c r="W767" t="s">
        <v>995</v>
      </c>
      <c r="X767" t="s">
        <v>995</v>
      </c>
      <c r="Y767" t="s">
        <v>995</v>
      </c>
      <c r="Z767" t="s">
        <v>995</v>
      </c>
      <c r="AA767" t="s">
        <v>995</v>
      </c>
      <c r="AB767" t="s">
        <v>995</v>
      </c>
      <c r="AC767" t="s">
        <v>995</v>
      </c>
      <c r="AD767" t="s">
        <v>995</v>
      </c>
      <c r="AE767" t="s">
        <v>995</v>
      </c>
      <c r="AF767" t="s">
        <v>995</v>
      </c>
      <c r="AG767" t="s">
        <v>995</v>
      </c>
      <c r="AH767" t="s">
        <v>995</v>
      </c>
      <c r="AI767" t="s">
        <v>995</v>
      </c>
      <c r="AJ767" t="s">
        <v>995</v>
      </c>
      <c r="AK767" t="s">
        <v>995</v>
      </c>
      <c r="AL767" t="s">
        <v>995</v>
      </c>
      <c r="AM767" t="s">
        <v>995</v>
      </c>
      <c r="AN767" t="s">
        <v>995</v>
      </c>
      <c r="AO767" t="s">
        <v>995</v>
      </c>
      <c r="AP767" t="s">
        <v>995</v>
      </c>
      <c r="AQ767" s="286" t="s">
        <v>855</v>
      </c>
      <c r="AR767" s="306"/>
      <c r="AS767" s="235"/>
      <c r="AU767"/>
    </row>
    <row r="768" spans="1:47" x14ac:dyDescent="0.3">
      <c r="A768" s="285">
        <v>116034</v>
      </c>
      <c r="B768" s="286" t="s">
        <v>538</v>
      </c>
      <c r="C768" t="s">
        <v>995</v>
      </c>
      <c r="D768" t="s">
        <v>995</v>
      </c>
      <c r="E768" t="s">
        <v>995</v>
      </c>
      <c r="F768" t="s">
        <v>995</v>
      </c>
      <c r="G768" t="s">
        <v>995</v>
      </c>
      <c r="H768" t="s">
        <v>995</v>
      </c>
      <c r="I768" t="s">
        <v>995</v>
      </c>
      <c r="J768" t="s">
        <v>995</v>
      </c>
      <c r="K768" t="s">
        <v>995</v>
      </c>
      <c r="L768" t="s">
        <v>995</v>
      </c>
      <c r="M768" t="s">
        <v>995</v>
      </c>
      <c r="N768" t="s">
        <v>995</v>
      </c>
      <c r="O768" t="s">
        <v>995</v>
      </c>
      <c r="P768" t="s">
        <v>995</v>
      </c>
      <c r="Q768" t="s">
        <v>995</v>
      </c>
      <c r="R768" t="s">
        <v>995</v>
      </c>
      <c r="S768" t="s">
        <v>995</v>
      </c>
      <c r="T768" t="s">
        <v>995</v>
      </c>
      <c r="U768" t="s">
        <v>995</v>
      </c>
      <c r="V768" t="s">
        <v>995</v>
      </c>
      <c r="W768" t="s">
        <v>995</v>
      </c>
      <c r="X768" t="s">
        <v>995</v>
      </c>
      <c r="Y768" t="s">
        <v>995</v>
      </c>
      <c r="Z768" t="s">
        <v>995</v>
      </c>
      <c r="AA768" t="s">
        <v>995</v>
      </c>
      <c r="AB768" t="s">
        <v>995</v>
      </c>
      <c r="AC768" t="s">
        <v>995</v>
      </c>
      <c r="AD768" t="s">
        <v>995</v>
      </c>
      <c r="AE768" t="s">
        <v>995</v>
      </c>
      <c r="AF768" t="s">
        <v>995</v>
      </c>
      <c r="AG768" t="s">
        <v>995</v>
      </c>
      <c r="AH768" t="s">
        <v>995</v>
      </c>
      <c r="AI768" t="s">
        <v>995</v>
      </c>
      <c r="AJ768" t="s">
        <v>995</v>
      </c>
      <c r="AK768" t="s">
        <v>995</v>
      </c>
      <c r="AL768" t="s">
        <v>995</v>
      </c>
      <c r="AM768" t="s">
        <v>995</v>
      </c>
      <c r="AN768" t="s">
        <v>995</v>
      </c>
      <c r="AO768" t="s">
        <v>995</v>
      </c>
      <c r="AP768" t="s">
        <v>995</v>
      </c>
      <c r="AQ768" s="286" t="s">
        <v>855</v>
      </c>
      <c r="AR768" s="306"/>
      <c r="AS768" s="235"/>
      <c r="AU768"/>
    </row>
    <row r="769" spans="1:47" x14ac:dyDescent="0.3">
      <c r="A769" s="285">
        <v>116044</v>
      </c>
      <c r="B769" s="286" t="s">
        <v>540</v>
      </c>
      <c r="C769" t="s">
        <v>995</v>
      </c>
      <c r="D769" t="s">
        <v>995</v>
      </c>
      <c r="E769" t="s">
        <v>995</v>
      </c>
      <c r="F769" t="s">
        <v>995</v>
      </c>
      <c r="G769" t="s">
        <v>995</v>
      </c>
      <c r="H769" t="s">
        <v>995</v>
      </c>
      <c r="I769" t="s">
        <v>995</v>
      </c>
      <c r="J769" t="s">
        <v>995</v>
      </c>
      <c r="K769" t="s">
        <v>995</v>
      </c>
      <c r="L769" t="s">
        <v>995</v>
      </c>
      <c r="M769" t="s">
        <v>995</v>
      </c>
      <c r="N769" t="s">
        <v>995</v>
      </c>
      <c r="O769" t="s">
        <v>995</v>
      </c>
      <c r="P769" t="s">
        <v>995</v>
      </c>
      <c r="Q769" t="s">
        <v>995</v>
      </c>
      <c r="R769" t="s">
        <v>995</v>
      </c>
      <c r="S769" t="s">
        <v>995</v>
      </c>
      <c r="T769" t="s">
        <v>995</v>
      </c>
      <c r="U769" t="s">
        <v>995</v>
      </c>
      <c r="V769" t="s">
        <v>995</v>
      </c>
      <c r="W769" t="s">
        <v>995</v>
      </c>
      <c r="X769" t="s">
        <v>995</v>
      </c>
      <c r="Y769" t="s">
        <v>995</v>
      </c>
      <c r="Z769" t="s">
        <v>995</v>
      </c>
      <c r="AA769" t="s">
        <v>995</v>
      </c>
      <c r="AB769" t="s">
        <v>995</v>
      </c>
      <c r="AC769" t="s">
        <v>995</v>
      </c>
      <c r="AD769" t="s">
        <v>995</v>
      </c>
      <c r="AE769" t="s">
        <v>995</v>
      </c>
      <c r="AF769" t="s">
        <v>995</v>
      </c>
      <c r="AG769" t="s">
        <v>995</v>
      </c>
      <c r="AH769" t="s">
        <v>995</v>
      </c>
      <c r="AI769" t="s">
        <v>995</v>
      </c>
      <c r="AJ769" t="s">
        <v>995</v>
      </c>
      <c r="AK769" t="s">
        <v>995</v>
      </c>
      <c r="AL769" t="s">
        <v>995</v>
      </c>
      <c r="AM769" t="s">
        <v>995</v>
      </c>
      <c r="AN769" t="s">
        <v>995</v>
      </c>
      <c r="AO769" t="s">
        <v>995</v>
      </c>
      <c r="AP769" t="s">
        <v>995</v>
      </c>
      <c r="AQ769" s="286" t="s">
        <v>855</v>
      </c>
      <c r="AR769" s="306"/>
      <c r="AS769" s="235"/>
      <c r="AU769"/>
    </row>
    <row r="770" spans="1:47" ht="21.6" x14ac:dyDescent="0.3">
      <c r="A770" s="285">
        <v>116058</v>
      </c>
      <c r="B770" s="286" t="s">
        <v>61</v>
      </c>
      <c r="C770" t="s">
        <v>995</v>
      </c>
      <c r="D770" t="s">
        <v>995</v>
      </c>
      <c r="E770" t="s">
        <v>995</v>
      </c>
      <c r="F770" t="s">
        <v>995</v>
      </c>
      <c r="G770" t="s">
        <v>995</v>
      </c>
      <c r="H770" t="s">
        <v>995</v>
      </c>
      <c r="I770" t="s">
        <v>995</v>
      </c>
      <c r="J770" t="s">
        <v>995</v>
      </c>
      <c r="K770" t="s">
        <v>995</v>
      </c>
      <c r="L770" t="s">
        <v>995</v>
      </c>
      <c r="M770" t="s">
        <v>995</v>
      </c>
      <c r="N770" t="s">
        <v>995</v>
      </c>
      <c r="O770" t="s">
        <v>995</v>
      </c>
      <c r="P770" t="s">
        <v>995</v>
      </c>
      <c r="Q770" t="s">
        <v>995</v>
      </c>
      <c r="R770" t="s">
        <v>995</v>
      </c>
      <c r="S770" t="s">
        <v>995</v>
      </c>
      <c r="T770" t="s">
        <v>995</v>
      </c>
      <c r="U770" t="s">
        <v>995</v>
      </c>
      <c r="V770" t="s">
        <v>995</v>
      </c>
      <c r="W770" t="s">
        <v>995</v>
      </c>
      <c r="X770" t="s">
        <v>995</v>
      </c>
      <c r="Y770" t="s">
        <v>995</v>
      </c>
      <c r="Z770" t="s">
        <v>995</v>
      </c>
      <c r="AA770" t="s">
        <v>995</v>
      </c>
      <c r="AB770" t="s">
        <v>995</v>
      </c>
      <c r="AC770" t="s">
        <v>995</v>
      </c>
      <c r="AD770" t="s">
        <v>995</v>
      </c>
      <c r="AE770" t="s">
        <v>995</v>
      </c>
      <c r="AF770" t="s">
        <v>995</v>
      </c>
      <c r="AG770" t="s">
        <v>995</v>
      </c>
      <c r="AH770" t="s">
        <v>995</v>
      </c>
      <c r="AI770" t="s">
        <v>995</v>
      </c>
      <c r="AJ770" t="s">
        <v>995</v>
      </c>
      <c r="AK770" t="s">
        <v>995</v>
      </c>
      <c r="AL770" t="s">
        <v>995</v>
      </c>
      <c r="AM770" t="s">
        <v>995</v>
      </c>
      <c r="AN770" t="s">
        <v>995</v>
      </c>
      <c r="AO770" t="s">
        <v>995</v>
      </c>
      <c r="AP770" t="s">
        <v>995</v>
      </c>
      <c r="AQ770" s="286" t="s">
        <v>855</v>
      </c>
      <c r="AR770" s="295"/>
      <c r="AS770" s="235"/>
    </row>
    <row r="771" spans="1:47" ht="21.6" x14ac:dyDescent="0.3">
      <c r="A771" s="285">
        <v>116059</v>
      </c>
      <c r="B771" s="286" t="s">
        <v>61</v>
      </c>
      <c r="C771" t="s">
        <v>225</v>
      </c>
      <c r="D771" t="s">
        <v>225</v>
      </c>
      <c r="E771" t="s">
        <v>225</v>
      </c>
      <c r="F771" t="s">
        <v>225</v>
      </c>
      <c r="G771" t="s">
        <v>226</v>
      </c>
      <c r="H771" t="s">
        <v>226</v>
      </c>
      <c r="I771" t="s">
        <v>224</v>
      </c>
      <c r="J771" t="s">
        <v>226</v>
      </c>
      <c r="K771" t="s">
        <v>226</v>
      </c>
      <c r="L771" t="s">
        <v>224</v>
      </c>
      <c r="M771" t="s">
        <v>224</v>
      </c>
      <c r="N771" t="s">
        <v>224</v>
      </c>
      <c r="O771" t="s">
        <v>224</v>
      </c>
      <c r="P771" t="s">
        <v>224</v>
      </c>
      <c r="Q771" t="s">
        <v>224</v>
      </c>
      <c r="R771" t="s">
        <v>224</v>
      </c>
      <c r="S771" t="s">
        <v>224</v>
      </c>
      <c r="T771" t="s">
        <v>224</v>
      </c>
      <c r="U771" t="s">
        <v>224</v>
      </c>
      <c r="V771" t="s">
        <v>224</v>
      </c>
      <c r="W771" t="s">
        <v>224</v>
      </c>
      <c r="X771" t="s">
        <v>224</v>
      </c>
      <c r="Y771" t="s">
        <v>224</v>
      </c>
      <c r="Z771" t="s">
        <v>224</v>
      </c>
      <c r="AA771" t="s">
        <v>224</v>
      </c>
      <c r="AB771" t="s">
        <v>226</v>
      </c>
      <c r="AC771" t="s">
        <v>224</v>
      </c>
      <c r="AD771" t="s">
        <v>224</v>
      </c>
      <c r="AE771" t="s">
        <v>224</v>
      </c>
      <c r="AF771" t="s">
        <v>226</v>
      </c>
      <c r="AG771" t="s">
        <v>226</v>
      </c>
      <c r="AH771" t="s">
        <v>226</v>
      </c>
      <c r="AI771" t="s">
        <v>224</v>
      </c>
      <c r="AJ771" t="s">
        <v>224</v>
      </c>
      <c r="AK771" t="s">
        <v>224</v>
      </c>
      <c r="AL771" t="s">
        <v>226</v>
      </c>
      <c r="AM771" t="s">
        <v>224</v>
      </c>
      <c r="AN771" t="s">
        <v>224</v>
      </c>
      <c r="AO771" t="s">
        <v>226</v>
      </c>
      <c r="AP771" t="s">
        <v>224</v>
      </c>
      <c r="AQ771" s="286" t="s">
        <v>394</v>
      </c>
      <c r="AR771" s="295"/>
      <c r="AS771" s="235"/>
    </row>
    <row r="772" spans="1:47" x14ac:dyDescent="0.3">
      <c r="A772" s="285">
        <v>116061</v>
      </c>
      <c r="B772" s="286" t="s">
        <v>539</v>
      </c>
      <c r="C772" t="s">
        <v>995</v>
      </c>
      <c r="D772" t="s">
        <v>995</v>
      </c>
      <c r="E772" t="s">
        <v>995</v>
      </c>
      <c r="F772" t="s">
        <v>995</v>
      </c>
      <c r="G772" t="s">
        <v>995</v>
      </c>
      <c r="H772" t="s">
        <v>995</v>
      </c>
      <c r="I772" t="s">
        <v>995</v>
      </c>
      <c r="J772" t="s">
        <v>995</v>
      </c>
      <c r="K772" t="s">
        <v>995</v>
      </c>
      <c r="L772" t="s">
        <v>995</v>
      </c>
      <c r="M772" t="s">
        <v>995</v>
      </c>
      <c r="N772" t="s">
        <v>995</v>
      </c>
      <c r="O772" t="s">
        <v>995</v>
      </c>
      <c r="P772" t="s">
        <v>995</v>
      </c>
      <c r="Q772" t="s">
        <v>995</v>
      </c>
      <c r="R772" t="s">
        <v>995</v>
      </c>
      <c r="S772" t="s">
        <v>995</v>
      </c>
      <c r="T772" t="s">
        <v>995</v>
      </c>
      <c r="U772" t="s">
        <v>995</v>
      </c>
      <c r="V772" t="s">
        <v>995</v>
      </c>
      <c r="W772" t="s">
        <v>995</v>
      </c>
      <c r="X772" t="s">
        <v>995</v>
      </c>
      <c r="Y772" t="s">
        <v>995</v>
      </c>
      <c r="Z772" t="s">
        <v>995</v>
      </c>
      <c r="AA772" t="s">
        <v>995</v>
      </c>
      <c r="AB772" t="s">
        <v>995</v>
      </c>
      <c r="AC772" t="s">
        <v>995</v>
      </c>
      <c r="AD772" t="s">
        <v>995</v>
      </c>
      <c r="AE772" t="s">
        <v>995</v>
      </c>
      <c r="AF772" t="s">
        <v>995</v>
      </c>
      <c r="AG772" t="s">
        <v>995</v>
      </c>
      <c r="AH772" t="s">
        <v>995</v>
      </c>
      <c r="AI772" t="s">
        <v>995</v>
      </c>
      <c r="AJ772" t="s">
        <v>995</v>
      </c>
      <c r="AK772" t="s">
        <v>995</v>
      </c>
      <c r="AL772" t="s">
        <v>995</v>
      </c>
      <c r="AM772" t="s">
        <v>995</v>
      </c>
      <c r="AN772" t="s">
        <v>995</v>
      </c>
      <c r="AO772" t="s">
        <v>995</v>
      </c>
      <c r="AP772" t="s">
        <v>995</v>
      </c>
      <c r="AQ772" s="286" t="s">
        <v>855</v>
      </c>
      <c r="AR772" s="306"/>
      <c r="AS772" s="235"/>
      <c r="AU772"/>
    </row>
    <row r="773" spans="1:47" ht="21.6" x14ac:dyDescent="0.3">
      <c r="A773" s="285">
        <v>116066</v>
      </c>
      <c r="B773" s="286" t="s">
        <v>61</v>
      </c>
      <c r="C773" t="s">
        <v>995</v>
      </c>
      <c r="D773" t="s">
        <v>995</v>
      </c>
      <c r="E773" t="s">
        <v>995</v>
      </c>
      <c r="F773" t="s">
        <v>995</v>
      </c>
      <c r="G773" t="s">
        <v>995</v>
      </c>
      <c r="H773" t="s">
        <v>995</v>
      </c>
      <c r="I773" t="s">
        <v>995</v>
      </c>
      <c r="J773" t="s">
        <v>995</v>
      </c>
      <c r="K773" t="s">
        <v>995</v>
      </c>
      <c r="L773" t="s">
        <v>995</v>
      </c>
      <c r="M773" t="s">
        <v>995</v>
      </c>
      <c r="N773" t="s">
        <v>995</v>
      </c>
      <c r="O773" t="s">
        <v>995</v>
      </c>
      <c r="P773" t="s">
        <v>995</v>
      </c>
      <c r="Q773" t="s">
        <v>995</v>
      </c>
      <c r="R773" t="s">
        <v>995</v>
      </c>
      <c r="S773" t="s">
        <v>995</v>
      </c>
      <c r="T773" t="s">
        <v>995</v>
      </c>
      <c r="U773" t="s">
        <v>995</v>
      </c>
      <c r="V773" t="s">
        <v>995</v>
      </c>
      <c r="W773" t="s">
        <v>995</v>
      </c>
      <c r="X773" t="s">
        <v>995</v>
      </c>
      <c r="Y773" t="s">
        <v>995</v>
      </c>
      <c r="Z773" t="s">
        <v>995</v>
      </c>
      <c r="AA773" t="s">
        <v>995</v>
      </c>
      <c r="AB773" t="s">
        <v>995</v>
      </c>
      <c r="AC773" t="s">
        <v>995</v>
      </c>
      <c r="AD773" t="s">
        <v>995</v>
      </c>
      <c r="AE773" t="s">
        <v>995</v>
      </c>
      <c r="AF773" t="s">
        <v>995</v>
      </c>
      <c r="AG773" t="s">
        <v>995</v>
      </c>
      <c r="AH773" t="s">
        <v>995</v>
      </c>
      <c r="AI773" t="s">
        <v>995</v>
      </c>
      <c r="AJ773" t="s">
        <v>995</v>
      </c>
      <c r="AK773" t="s">
        <v>995</v>
      </c>
      <c r="AL773" t="s">
        <v>995</v>
      </c>
      <c r="AM773" t="s">
        <v>995</v>
      </c>
      <c r="AN773" t="s">
        <v>995</v>
      </c>
      <c r="AO773" t="s">
        <v>995</v>
      </c>
      <c r="AP773" t="s">
        <v>995</v>
      </c>
      <c r="AQ773" s="286" t="s">
        <v>855</v>
      </c>
      <c r="AR773" s="295"/>
      <c r="AS773" s="235"/>
    </row>
    <row r="774" spans="1:47" x14ac:dyDescent="0.3">
      <c r="A774" s="285">
        <v>116068</v>
      </c>
      <c r="B774" s="286" t="s">
        <v>538</v>
      </c>
      <c r="C774" t="s">
        <v>995</v>
      </c>
      <c r="D774" t="s">
        <v>995</v>
      </c>
      <c r="E774" t="s">
        <v>995</v>
      </c>
      <c r="F774" t="s">
        <v>995</v>
      </c>
      <c r="G774" t="s">
        <v>995</v>
      </c>
      <c r="H774" t="s">
        <v>995</v>
      </c>
      <c r="I774" t="s">
        <v>995</v>
      </c>
      <c r="J774" t="s">
        <v>995</v>
      </c>
      <c r="K774" t="s">
        <v>995</v>
      </c>
      <c r="L774" t="s">
        <v>995</v>
      </c>
      <c r="M774" t="s">
        <v>995</v>
      </c>
      <c r="N774" t="s">
        <v>995</v>
      </c>
      <c r="O774" t="s">
        <v>995</v>
      </c>
      <c r="P774" t="s">
        <v>995</v>
      </c>
      <c r="Q774" t="s">
        <v>995</v>
      </c>
      <c r="R774" t="s">
        <v>995</v>
      </c>
      <c r="S774" t="s">
        <v>995</v>
      </c>
      <c r="T774" t="s">
        <v>995</v>
      </c>
      <c r="U774" t="s">
        <v>995</v>
      </c>
      <c r="V774" t="s">
        <v>995</v>
      </c>
      <c r="W774" t="s">
        <v>995</v>
      </c>
      <c r="X774" t="s">
        <v>995</v>
      </c>
      <c r="Y774" t="s">
        <v>995</v>
      </c>
      <c r="Z774" t="s">
        <v>995</v>
      </c>
      <c r="AA774" t="s">
        <v>995</v>
      </c>
      <c r="AB774" t="s">
        <v>995</v>
      </c>
      <c r="AC774" t="s">
        <v>995</v>
      </c>
      <c r="AD774" t="s">
        <v>995</v>
      </c>
      <c r="AE774" t="s">
        <v>995</v>
      </c>
      <c r="AF774" t="s">
        <v>995</v>
      </c>
      <c r="AG774" t="s">
        <v>995</v>
      </c>
      <c r="AH774" t="s">
        <v>995</v>
      </c>
      <c r="AI774" t="s">
        <v>995</v>
      </c>
      <c r="AJ774" t="s">
        <v>995</v>
      </c>
      <c r="AK774" t="s">
        <v>995</v>
      </c>
      <c r="AL774" t="s">
        <v>995</v>
      </c>
      <c r="AM774" t="s">
        <v>995</v>
      </c>
      <c r="AN774" t="s">
        <v>995</v>
      </c>
      <c r="AO774" t="s">
        <v>995</v>
      </c>
      <c r="AP774" t="s">
        <v>995</v>
      </c>
      <c r="AQ774" s="286" t="s">
        <v>855</v>
      </c>
      <c r="AR774" s="306"/>
      <c r="AS774" s="235"/>
      <c r="AU774"/>
    </row>
    <row r="775" spans="1:47" x14ac:dyDescent="0.3">
      <c r="A775" s="285">
        <v>116073</v>
      </c>
      <c r="B775" s="286" t="s">
        <v>61</v>
      </c>
      <c r="C775" t="s">
        <v>995</v>
      </c>
      <c r="D775" t="s">
        <v>995</v>
      </c>
      <c r="E775" t="s">
        <v>995</v>
      </c>
      <c r="F775" t="s">
        <v>995</v>
      </c>
      <c r="G775" t="s">
        <v>995</v>
      </c>
      <c r="H775" t="s">
        <v>995</v>
      </c>
      <c r="I775" t="s">
        <v>995</v>
      </c>
      <c r="J775" t="s">
        <v>995</v>
      </c>
      <c r="K775" t="s">
        <v>995</v>
      </c>
      <c r="L775" t="s">
        <v>995</v>
      </c>
      <c r="M775" t="s">
        <v>995</v>
      </c>
      <c r="N775" t="s">
        <v>995</v>
      </c>
      <c r="O775" t="s">
        <v>995</v>
      </c>
      <c r="P775" t="s">
        <v>995</v>
      </c>
      <c r="Q775" t="s">
        <v>995</v>
      </c>
      <c r="R775" t="s">
        <v>995</v>
      </c>
      <c r="S775" t="s">
        <v>995</v>
      </c>
      <c r="T775" t="s">
        <v>995</v>
      </c>
      <c r="U775" t="s">
        <v>995</v>
      </c>
      <c r="V775" t="s">
        <v>995</v>
      </c>
      <c r="W775" t="s">
        <v>995</v>
      </c>
      <c r="X775" t="s">
        <v>995</v>
      </c>
      <c r="Y775" t="s">
        <v>995</v>
      </c>
      <c r="Z775" t="s">
        <v>995</v>
      </c>
      <c r="AA775" t="s">
        <v>995</v>
      </c>
      <c r="AB775" t="s">
        <v>995</v>
      </c>
      <c r="AC775" t="s">
        <v>995</v>
      </c>
      <c r="AD775" t="s">
        <v>995</v>
      </c>
      <c r="AE775" t="s">
        <v>995</v>
      </c>
      <c r="AF775" t="s">
        <v>995</v>
      </c>
      <c r="AG775" t="s">
        <v>995</v>
      </c>
      <c r="AH775" t="s">
        <v>995</v>
      </c>
      <c r="AI775" t="s">
        <v>995</v>
      </c>
      <c r="AJ775" t="s">
        <v>995</v>
      </c>
      <c r="AK775" t="s">
        <v>995</v>
      </c>
      <c r="AL775" t="s">
        <v>995</v>
      </c>
      <c r="AM775" t="s">
        <v>995</v>
      </c>
      <c r="AN775" t="s">
        <v>995</v>
      </c>
      <c r="AO775" t="s">
        <v>995</v>
      </c>
      <c r="AP775" t="s">
        <v>995</v>
      </c>
      <c r="AQ775" s="286" t="s">
        <v>855</v>
      </c>
      <c r="AR775" s="306"/>
      <c r="AS775" s="235"/>
      <c r="AU775"/>
    </row>
    <row r="776" spans="1:47" ht="21.6" x14ac:dyDescent="0.3">
      <c r="A776" s="285">
        <v>116111</v>
      </c>
      <c r="B776" s="286" t="s">
        <v>61</v>
      </c>
      <c r="C776" t="s">
        <v>995</v>
      </c>
      <c r="D776" t="s">
        <v>995</v>
      </c>
      <c r="E776" t="s">
        <v>995</v>
      </c>
      <c r="F776" t="s">
        <v>995</v>
      </c>
      <c r="G776" t="s">
        <v>995</v>
      </c>
      <c r="H776" t="s">
        <v>995</v>
      </c>
      <c r="I776" t="s">
        <v>995</v>
      </c>
      <c r="J776" t="s">
        <v>995</v>
      </c>
      <c r="K776" t="s">
        <v>995</v>
      </c>
      <c r="L776" t="s">
        <v>995</v>
      </c>
      <c r="M776" t="s">
        <v>995</v>
      </c>
      <c r="N776" t="s">
        <v>995</v>
      </c>
      <c r="O776" t="s">
        <v>995</v>
      </c>
      <c r="P776" t="s">
        <v>995</v>
      </c>
      <c r="Q776" t="s">
        <v>995</v>
      </c>
      <c r="R776" t="s">
        <v>995</v>
      </c>
      <c r="S776" t="s">
        <v>995</v>
      </c>
      <c r="T776" t="s">
        <v>995</v>
      </c>
      <c r="U776" t="s">
        <v>995</v>
      </c>
      <c r="V776" t="s">
        <v>995</v>
      </c>
      <c r="W776" t="s">
        <v>995</v>
      </c>
      <c r="X776" t="s">
        <v>995</v>
      </c>
      <c r="Y776" t="s">
        <v>995</v>
      </c>
      <c r="Z776" t="s">
        <v>995</v>
      </c>
      <c r="AA776" t="s">
        <v>995</v>
      </c>
      <c r="AB776" t="s">
        <v>995</v>
      </c>
      <c r="AC776" t="s">
        <v>995</v>
      </c>
      <c r="AD776" t="s">
        <v>995</v>
      </c>
      <c r="AE776" t="s">
        <v>995</v>
      </c>
      <c r="AF776" t="s">
        <v>995</v>
      </c>
      <c r="AG776" t="s">
        <v>995</v>
      </c>
      <c r="AH776" t="s">
        <v>995</v>
      </c>
      <c r="AI776" t="s">
        <v>995</v>
      </c>
      <c r="AJ776" t="s">
        <v>995</v>
      </c>
      <c r="AK776" t="s">
        <v>995</v>
      </c>
      <c r="AL776" t="s">
        <v>995</v>
      </c>
      <c r="AM776" t="s">
        <v>995</v>
      </c>
      <c r="AN776" t="s">
        <v>995</v>
      </c>
      <c r="AO776" t="s">
        <v>995</v>
      </c>
      <c r="AP776" t="s">
        <v>995</v>
      </c>
      <c r="AQ776" s="286" t="s">
        <v>855</v>
      </c>
      <c r="AR776" s="295"/>
      <c r="AS776" s="235"/>
    </row>
    <row r="777" spans="1:47" x14ac:dyDescent="0.3">
      <c r="A777" s="285">
        <v>116114</v>
      </c>
      <c r="B777" s="286" t="s">
        <v>540</v>
      </c>
      <c r="C777" t="s">
        <v>995</v>
      </c>
      <c r="D777" t="s">
        <v>995</v>
      </c>
      <c r="E777" t="s">
        <v>995</v>
      </c>
      <c r="F777" t="s">
        <v>995</v>
      </c>
      <c r="G777" t="s">
        <v>995</v>
      </c>
      <c r="H777" t="s">
        <v>995</v>
      </c>
      <c r="I777" t="s">
        <v>995</v>
      </c>
      <c r="J777" t="s">
        <v>995</v>
      </c>
      <c r="K777" t="s">
        <v>995</v>
      </c>
      <c r="L777" t="s">
        <v>995</v>
      </c>
      <c r="M777" t="s">
        <v>995</v>
      </c>
      <c r="N777" t="s">
        <v>995</v>
      </c>
      <c r="O777" t="s">
        <v>995</v>
      </c>
      <c r="P777" t="s">
        <v>995</v>
      </c>
      <c r="Q777" t="s">
        <v>995</v>
      </c>
      <c r="R777" t="s">
        <v>995</v>
      </c>
      <c r="S777" t="s">
        <v>995</v>
      </c>
      <c r="T777" t="s">
        <v>995</v>
      </c>
      <c r="U777" t="s">
        <v>995</v>
      </c>
      <c r="V777" t="s">
        <v>995</v>
      </c>
      <c r="W777" t="s">
        <v>995</v>
      </c>
      <c r="X777" t="s">
        <v>995</v>
      </c>
      <c r="Y777" t="s">
        <v>995</v>
      </c>
      <c r="Z777" t="s">
        <v>995</v>
      </c>
      <c r="AA777" t="s">
        <v>995</v>
      </c>
      <c r="AB777" t="s">
        <v>995</v>
      </c>
      <c r="AC777" t="s">
        <v>995</v>
      </c>
      <c r="AD777" t="s">
        <v>995</v>
      </c>
      <c r="AE777" t="s">
        <v>995</v>
      </c>
      <c r="AF777" t="s">
        <v>995</v>
      </c>
      <c r="AG777" t="s">
        <v>995</v>
      </c>
      <c r="AH777" t="s">
        <v>995</v>
      </c>
      <c r="AI777" t="s">
        <v>995</v>
      </c>
      <c r="AJ777" t="s">
        <v>995</v>
      </c>
      <c r="AK777" t="s">
        <v>995</v>
      </c>
      <c r="AL777" t="s">
        <v>995</v>
      </c>
      <c r="AM777" t="s">
        <v>995</v>
      </c>
      <c r="AN777" t="s">
        <v>995</v>
      </c>
      <c r="AO777" t="s">
        <v>995</v>
      </c>
      <c r="AP777" t="s">
        <v>995</v>
      </c>
      <c r="AQ777" s="286" t="s">
        <v>855</v>
      </c>
      <c r="AR777" s="306"/>
      <c r="AS777" s="235"/>
      <c r="AU777"/>
    </row>
    <row r="778" spans="1:47" ht="21.6" x14ac:dyDescent="0.65">
      <c r="A778" s="285">
        <v>116116</v>
      </c>
      <c r="B778" s="286" t="s">
        <v>61</v>
      </c>
      <c r="C778" t="s">
        <v>995</v>
      </c>
      <c r="D778" t="s">
        <v>995</v>
      </c>
      <c r="E778" t="s">
        <v>995</v>
      </c>
      <c r="F778" t="s">
        <v>995</v>
      </c>
      <c r="G778" t="s">
        <v>995</v>
      </c>
      <c r="H778" t="s">
        <v>995</v>
      </c>
      <c r="I778" t="s">
        <v>995</v>
      </c>
      <c r="J778" t="s">
        <v>995</v>
      </c>
      <c r="K778" t="s">
        <v>995</v>
      </c>
      <c r="L778" t="s">
        <v>995</v>
      </c>
      <c r="M778" t="s">
        <v>226</v>
      </c>
      <c r="N778" t="s">
        <v>995</v>
      </c>
      <c r="O778" t="s">
        <v>995</v>
      </c>
      <c r="P778" t="s">
        <v>995</v>
      </c>
      <c r="Q778" t="s">
        <v>995</v>
      </c>
      <c r="R778" t="s">
        <v>995</v>
      </c>
      <c r="S778" t="s">
        <v>995</v>
      </c>
      <c r="T778" t="s">
        <v>995</v>
      </c>
      <c r="U778" t="s">
        <v>995</v>
      </c>
      <c r="V778" t="s">
        <v>995</v>
      </c>
      <c r="W778" t="s">
        <v>995</v>
      </c>
      <c r="X778" t="s">
        <v>995</v>
      </c>
      <c r="Y778" t="s">
        <v>995</v>
      </c>
      <c r="Z778" t="s">
        <v>995</v>
      </c>
      <c r="AA778" t="s">
        <v>995</v>
      </c>
      <c r="AB778" t="s">
        <v>995</v>
      </c>
      <c r="AC778" t="s">
        <v>995</v>
      </c>
      <c r="AD778" t="s">
        <v>995</v>
      </c>
      <c r="AE778" t="s">
        <v>995</v>
      </c>
      <c r="AF778" t="s">
        <v>995</v>
      </c>
      <c r="AG778" t="s">
        <v>394</v>
      </c>
      <c r="AH778" t="s">
        <v>394</v>
      </c>
      <c r="AI778" t="s">
        <v>394</v>
      </c>
      <c r="AJ778" t="s">
        <v>394</v>
      </c>
      <c r="AK778" t="s">
        <v>394</v>
      </c>
      <c r="AL778" t="s">
        <v>394</v>
      </c>
      <c r="AM778" t="s">
        <v>394</v>
      </c>
      <c r="AN778" t="s">
        <v>394</v>
      </c>
      <c r="AO778" t="s">
        <v>394</v>
      </c>
      <c r="AP778" t="s">
        <v>394</v>
      </c>
      <c r="AQ778" s="288"/>
      <c r="AR778" s="302"/>
      <c r="AS778" s="304"/>
      <c r="AU778"/>
    </row>
    <row r="779" spans="1:47" ht="28.8" x14ac:dyDescent="0.3">
      <c r="A779" s="285">
        <v>116133</v>
      </c>
      <c r="B779" s="286" t="s">
        <v>541</v>
      </c>
      <c r="C779" t="s">
        <v>995</v>
      </c>
      <c r="D779" t="s">
        <v>995</v>
      </c>
      <c r="E779" t="s">
        <v>995</v>
      </c>
      <c r="F779" t="s">
        <v>995</v>
      </c>
      <c r="G779" t="s">
        <v>995</v>
      </c>
      <c r="H779" t="s">
        <v>995</v>
      </c>
      <c r="I779" t="s">
        <v>995</v>
      </c>
      <c r="J779" t="s">
        <v>995</v>
      </c>
      <c r="K779" t="s">
        <v>995</v>
      </c>
      <c r="L779" t="s">
        <v>995</v>
      </c>
      <c r="M779" t="s">
        <v>995</v>
      </c>
      <c r="N779" t="s">
        <v>995</v>
      </c>
      <c r="O779" t="s">
        <v>995</v>
      </c>
      <c r="P779" t="s">
        <v>995</v>
      </c>
      <c r="Q779" t="s">
        <v>995</v>
      </c>
      <c r="R779" t="s">
        <v>995</v>
      </c>
      <c r="S779" t="s">
        <v>995</v>
      </c>
      <c r="T779" t="s">
        <v>995</v>
      </c>
      <c r="U779" t="s">
        <v>995</v>
      </c>
      <c r="V779" t="s">
        <v>995</v>
      </c>
      <c r="W779" t="s">
        <v>995</v>
      </c>
      <c r="X779" t="s">
        <v>995</v>
      </c>
      <c r="Y779" t="s">
        <v>995</v>
      </c>
      <c r="Z779" t="s">
        <v>995</v>
      </c>
      <c r="AA779" t="s">
        <v>995</v>
      </c>
      <c r="AB779" t="s">
        <v>995</v>
      </c>
      <c r="AC779" t="s">
        <v>995</v>
      </c>
      <c r="AD779" t="s">
        <v>995</v>
      </c>
      <c r="AE779" t="s">
        <v>995</v>
      </c>
      <c r="AF779" t="s">
        <v>995</v>
      </c>
      <c r="AG779" t="s">
        <v>995</v>
      </c>
      <c r="AH779" t="s">
        <v>995</v>
      </c>
      <c r="AI779" t="s">
        <v>995</v>
      </c>
      <c r="AJ779" t="s">
        <v>995</v>
      </c>
      <c r="AK779" t="s">
        <v>995</v>
      </c>
      <c r="AL779" t="s">
        <v>995</v>
      </c>
      <c r="AM779" t="s">
        <v>995</v>
      </c>
      <c r="AN779" t="s">
        <v>995</v>
      </c>
      <c r="AO779" t="s">
        <v>995</v>
      </c>
      <c r="AP779" t="s">
        <v>995</v>
      </c>
      <c r="AQ779" s="286" t="s">
        <v>855</v>
      </c>
      <c r="AR779" s="295"/>
      <c r="AS779" s="235"/>
    </row>
    <row r="780" spans="1:47" ht="21.6" x14ac:dyDescent="0.3">
      <c r="A780" s="285">
        <v>116178</v>
      </c>
      <c r="B780" s="286" t="s">
        <v>61</v>
      </c>
      <c r="C780" t="s">
        <v>225</v>
      </c>
      <c r="D780" t="s">
        <v>225</v>
      </c>
      <c r="E780" t="s">
        <v>225</v>
      </c>
      <c r="F780" t="s">
        <v>225</v>
      </c>
      <c r="G780" t="s">
        <v>224</v>
      </c>
      <c r="H780" t="s">
        <v>225</v>
      </c>
      <c r="I780" t="s">
        <v>226</v>
      </c>
      <c r="J780" t="s">
        <v>224</v>
      </c>
      <c r="K780" t="s">
        <v>224</v>
      </c>
      <c r="L780" t="s">
        <v>226</v>
      </c>
      <c r="M780" t="s">
        <v>225</v>
      </c>
      <c r="N780" t="s">
        <v>224</v>
      </c>
      <c r="O780" t="s">
        <v>226</v>
      </c>
      <c r="P780" t="s">
        <v>224</v>
      </c>
      <c r="Q780" t="s">
        <v>224</v>
      </c>
      <c r="R780" t="s">
        <v>225</v>
      </c>
      <c r="S780" t="s">
        <v>226</v>
      </c>
      <c r="T780" t="s">
        <v>226</v>
      </c>
      <c r="U780" t="s">
        <v>226</v>
      </c>
      <c r="V780" t="s">
        <v>226</v>
      </c>
      <c r="W780" t="s">
        <v>226</v>
      </c>
      <c r="X780" t="s">
        <v>225</v>
      </c>
      <c r="Y780" t="s">
        <v>226</v>
      </c>
      <c r="Z780" t="s">
        <v>226</v>
      </c>
      <c r="AA780" t="s">
        <v>226</v>
      </c>
      <c r="AB780" t="s">
        <v>226</v>
      </c>
      <c r="AC780" t="s">
        <v>226</v>
      </c>
      <c r="AD780" t="s">
        <v>226</v>
      </c>
      <c r="AE780" t="s">
        <v>226</v>
      </c>
      <c r="AF780" t="s">
        <v>224</v>
      </c>
      <c r="AG780" t="s">
        <v>226</v>
      </c>
      <c r="AH780" t="s">
        <v>225</v>
      </c>
      <c r="AI780" t="s">
        <v>226</v>
      </c>
      <c r="AJ780" t="s">
        <v>225</v>
      </c>
      <c r="AK780" t="s">
        <v>225</v>
      </c>
      <c r="AL780" t="s">
        <v>225</v>
      </c>
      <c r="AM780" t="s">
        <v>225</v>
      </c>
      <c r="AN780" t="s">
        <v>226</v>
      </c>
      <c r="AO780" t="s">
        <v>226</v>
      </c>
      <c r="AP780" t="s">
        <v>225</v>
      </c>
      <c r="AQ780" s="286" t="s">
        <v>394</v>
      </c>
      <c r="AR780" s="295"/>
      <c r="AS780" s="235"/>
    </row>
    <row r="781" spans="1:47" x14ac:dyDescent="0.3">
      <c r="A781" s="285">
        <v>116210</v>
      </c>
      <c r="B781" s="286" t="s">
        <v>61</v>
      </c>
      <c r="C781" t="s">
        <v>995</v>
      </c>
      <c r="D781" t="s">
        <v>995</v>
      </c>
      <c r="E781" t="s">
        <v>995</v>
      </c>
      <c r="F781" t="s">
        <v>995</v>
      </c>
      <c r="G781" t="s">
        <v>995</v>
      </c>
      <c r="H781" t="s">
        <v>995</v>
      </c>
      <c r="I781" t="s">
        <v>995</v>
      </c>
      <c r="J781" t="s">
        <v>995</v>
      </c>
      <c r="K781" t="s">
        <v>995</v>
      </c>
      <c r="L781" t="s">
        <v>995</v>
      </c>
      <c r="M781" t="s">
        <v>995</v>
      </c>
      <c r="N781" t="s">
        <v>995</v>
      </c>
      <c r="O781" t="s">
        <v>995</v>
      </c>
      <c r="P781" t="s">
        <v>995</v>
      </c>
      <c r="Q781" t="s">
        <v>995</v>
      </c>
      <c r="R781" t="s">
        <v>995</v>
      </c>
      <c r="S781" t="s">
        <v>995</v>
      </c>
      <c r="T781" t="s">
        <v>995</v>
      </c>
      <c r="U781" t="s">
        <v>995</v>
      </c>
      <c r="V781" t="s">
        <v>995</v>
      </c>
      <c r="W781" t="s">
        <v>995</v>
      </c>
      <c r="X781" t="s">
        <v>995</v>
      </c>
      <c r="Y781" t="s">
        <v>995</v>
      </c>
      <c r="Z781" t="s">
        <v>995</v>
      </c>
      <c r="AA781" t="s">
        <v>995</v>
      </c>
      <c r="AB781" t="s">
        <v>995</v>
      </c>
      <c r="AC781" t="s">
        <v>995</v>
      </c>
      <c r="AD781" t="s">
        <v>995</v>
      </c>
      <c r="AE781" t="s">
        <v>995</v>
      </c>
      <c r="AF781" t="s">
        <v>995</v>
      </c>
      <c r="AG781" t="s">
        <v>995</v>
      </c>
      <c r="AH781" t="s">
        <v>995</v>
      </c>
      <c r="AI781" t="s">
        <v>995</v>
      </c>
      <c r="AJ781" t="s">
        <v>995</v>
      </c>
      <c r="AK781" t="s">
        <v>995</v>
      </c>
      <c r="AL781" t="s">
        <v>995</v>
      </c>
      <c r="AM781" t="s">
        <v>995</v>
      </c>
      <c r="AN781" t="s">
        <v>995</v>
      </c>
      <c r="AO781" t="s">
        <v>995</v>
      </c>
      <c r="AP781" t="s">
        <v>995</v>
      </c>
      <c r="AQ781" s="286" t="s">
        <v>855</v>
      </c>
      <c r="AR781" s="306"/>
      <c r="AS781" s="235"/>
      <c r="AU781"/>
    </row>
    <row r="782" spans="1:47" ht="21.6" x14ac:dyDescent="0.3">
      <c r="A782" s="285">
        <v>116214</v>
      </c>
      <c r="B782" s="286" t="s">
        <v>61</v>
      </c>
      <c r="C782" t="s">
        <v>995</v>
      </c>
      <c r="D782" t="s">
        <v>995</v>
      </c>
      <c r="E782" t="s">
        <v>995</v>
      </c>
      <c r="F782" t="s">
        <v>995</v>
      </c>
      <c r="G782" t="s">
        <v>995</v>
      </c>
      <c r="H782" t="s">
        <v>995</v>
      </c>
      <c r="I782" t="s">
        <v>995</v>
      </c>
      <c r="J782" t="s">
        <v>995</v>
      </c>
      <c r="K782" t="s">
        <v>995</v>
      </c>
      <c r="L782" t="s">
        <v>995</v>
      </c>
      <c r="M782" t="s">
        <v>995</v>
      </c>
      <c r="N782" t="s">
        <v>995</v>
      </c>
      <c r="O782" t="s">
        <v>995</v>
      </c>
      <c r="P782" t="s">
        <v>995</v>
      </c>
      <c r="Q782" t="s">
        <v>995</v>
      </c>
      <c r="R782" t="s">
        <v>995</v>
      </c>
      <c r="S782" t="s">
        <v>995</v>
      </c>
      <c r="T782" t="s">
        <v>995</v>
      </c>
      <c r="U782" t="s">
        <v>995</v>
      </c>
      <c r="V782" t="s">
        <v>995</v>
      </c>
      <c r="W782" t="s">
        <v>995</v>
      </c>
      <c r="X782" t="s">
        <v>995</v>
      </c>
      <c r="Y782" t="s">
        <v>995</v>
      </c>
      <c r="Z782" t="s">
        <v>995</v>
      </c>
      <c r="AA782" t="s">
        <v>995</v>
      </c>
      <c r="AB782" t="s">
        <v>995</v>
      </c>
      <c r="AC782" t="s">
        <v>995</v>
      </c>
      <c r="AD782" t="s">
        <v>995</v>
      </c>
      <c r="AE782" t="s">
        <v>995</v>
      </c>
      <c r="AF782" t="s">
        <v>995</v>
      </c>
      <c r="AG782" t="s">
        <v>995</v>
      </c>
      <c r="AH782" t="s">
        <v>995</v>
      </c>
      <c r="AI782" t="s">
        <v>995</v>
      </c>
      <c r="AJ782" t="s">
        <v>995</v>
      </c>
      <c r="AK782" t="s">
        <v>995</v>
      </c>
      <c r="AL782" t="s">
        <v>995</v>
      </c>
      <c r="AM782" t="s">
        <v>995</v>
      </c>
      <c r="AN782" t="s">
        <v>995</v>
      </c>
      <c r="AO782" t="s">
        <v>995</v>
      </c>
      <c r="AP782" t="s">
        <v>995</v>
      </c>
      <c r="AQ782" s="286" t="s">
        <v>855</v>
      </c>
      <c r="AR782" s="295"/>
      <c r="AS782" s="235"/>
    </row>
    <row r="783" spans="1:47" x14ac:dyDescent="0.3">
      <c r="A783" s="285">
        <v>116227</v>
      </c>
      <c r="B783" s="286" t="s">
        <v>61</v>
      </c>
      <c r="C783" t="s">
        <v>225</v>
      </c>
      <c r="D783" t="s">
        <v>225</v>
      </c>
      <c r="E783" t="s">
        <v>225</v>
      </c>
      <c r="F783" t="s">
        <v>225</v>
      </c>
      <c r="G783" t="s">
        <v>226</v>
      </c>
      <c r="H783" t="s">
        <v>226</v>
      </c>
      <c r="I783" t="s">
        <v>224</v>
      </c>
      <c r="J783" t="s">
        <v>226</v>
      </c>
      <c r="K783" t="s">
        <v>226</v>
      </c>
      <c r="L783" t="s">
        <v>224</v>
      </c>
      <c r="M783" t="s">
        <v>995</v>
      </c>
      <c r="N783" t="s">
        <v>226</v>
      </c>
      <c r="O783" t="s">
        <v>224</v>
      </c>
      <c r="P783" t="s">
        <v>226</v>
      </c>
      <c r="Q783" t="s">
        <v>226</v>
      </c>
      <c r="R783" t="s">
        <v>226</v>
      </c>
      <c r="S783" t="s">
        <v>226</v>
      </c>
      <c r="T783" t="s">
        <v>226</v>
      </c>
      <c r="U783" t="s">
        <v>224</v>
      </c>
      <c r="V783" t="s">
        <v>226</v>
      </c>
      <c r="W783" t="s">
        <v>226</v>
      </c>
      <c r="X783" t="s">
        <v>224</v>
      </c>
      <c r="Y783" t="s">
        <v>224</v>
      </c>
      <c r="Z783" t="s">
        <v>224</v>
      </c>
      <c r="AA783" t="s">
        <v>226</v>
      </c>
      <c r="AB783" t="s">
        <v>224</v>
      </c>
      <c r="AC783" t="s">
        <v>224</v>
      </c>
      <c r="AD783" t="s">
        <v>226</v>
      </c>
      <c r="AE783" t="s">
        <v>224</v>
      </c>
      <c r="AF783" t="s">
        <v>226</v>
      </c>
      <c r="AG783" t="s">
        <v>226</v>
      </c>
      <c r="AH783" t="s">
        <v>224</v>
      </c>
      <c r="AI783" t="s">
        <v>224</v>
      </c>
      <c r="AJ783" t="s">
        <v>224</v>
      </c>
      <c r="AK783" t="s">
        <v>224</v>
      </c>
      <c r="AL783" t="s">
        <v>226</v>
      </c>
      <c r="AM783" t="s">
        <v>226</v>
      </c>
      <c r="AN783" t="s">
        <v>224</v>
      </c>
      <c r="AO783" t="s">
        <v>224</v>
      </c>
      <c r="AP783" t="s">
        <v>224</v>
      </c>
      <c r="AQ783" s="289"/>
      <c r="AR783" s="302"/>
      <c r="AS783" s="304"/>
      <c r="AU783"/>
    </row>
    <row r="784" spans="1:47" x14ac:dyDescent="0.3">
      <c r="A784" s="285">
        <v>116232</v>
      </c>
      <c r="B784" s="286" t="s">
        <v>539</v>
      </c>
      <c r="C784" t="s">
        <v>995</v>
      </c>
      <c r="D784" t="s">
        <v>995</v>
      </c>
      <c r="E784" t="s">
        <v>995</v>
      </c>
      <c r="F784" t="s">
        <v>995</v>
      </c>
      <c r="G784" t="s">
        <v>995</v>
      </c>
      <c r="H784" t="s">
        <v>995</v>
      </c>
      <c r="I784" t="s">
        <v>995</v>
      </c>
      <c r="J784" t="s">
        <v>995</v>
      </c>
      <c r="K784" t="s">
        <v>995</v>
      </c>
      <c r="L784" t="s">
        <v>995</v>
      </c>
      <c r="M784" t="s">
        <v>995</v>
      </c>
      <c r="N784" t="s">
        <v>995</v>
      </c>
      <c r="O784" t="s">
        <v>995</v>
      </c>
      <c r="P784" t="s">
        <v>995</v>
      </c>
      <c r="Q784" t="s">
        <v>995</v>
      </c>
      <c r="R784" t="s">
        <v>995</v>
      </c>
      <c r="S784" t="s">
        <v>995</v>
      </c>
      <c r="T784" t="s">
        <v>995</v>
      </c>
      <c r="U784" t="s">
        <v>995</v>
      </c>
      <c r="V784" t="s">
        <v>995</v>
      </c>
      <c r="W784" t="s">
        <v>995</v>
      </c>
      <c r="X784" t="s">
        <v>995</v>
      </c>
      <c r="Y784" t="s">
        <v>995</v>
      </c>
      <c r="Z784" t="s">
        <v>995</v>
      </c>
      <c r="AA784" t="s">
        <v>995</v>
      </c>
      <c r="AB784" t="s">
        <v>995</v>
      </c>
      <c r="AC784" t="s">
        <v>995</v>
      </c>
      <c r="AD784" t="s">
        <v>995</v>
      </c>
      <c r="AE784" t="s">
        <v>995</v>
      </c>
      <c r="AF784" t="s">
        <v>995</v>
      </c>
      <c r="AG784" t="s">
        <v>995</v>
      </c>
      <c r="AH784" t="s">
        <v>995</v>
      </c>
      <c r="AI784" t="s">
        <v>995</v>
      </c>
      <c r="AJ784" t="s">
        <v>995</v>
      </c>
      <c r="AK784" t="s">
        <v>995</v>
      </c>
      <c r="AL784" t="s">
        <v>995</v>
      </c>
      <c r="AM784" t="s">
        <v>995</v>
      </c>
      <c r="AN784" t="s">
        <v>995</v>
      </c>
      <c r="AO784" t="s">
        <v>995</v>
      </c>
      <c r="AP784" t="s">
        <v>995</v>
      </c>
      <c r="AQ784" s="286" t="s">
        <v>855</v>
      </c>
      <c r="AR784" s="306"/>
      <c r="AS784" s="235"/>
      <c r="AU784"/>
    </row>
    <row r="785" spans="1:47" x14ac:dyDescent="0.3">
      <c r="A785" s="285">
        <v>116236</v>
      </c>
      <c r="B785" s="286" t="s">
        <v>61</v>
      </c>
      <c r="C785" t="s">
        <v>995</v>
      </c>
      <c r="D785" t="s">
        <v>995</v>
      </c>
      <c r="E785" t="s">
        <v>995</v>
      </c>
      <c r="F785" t="s">
        <v>995</v>
      </c>
      <c r="G785" t="s">
        <v>995</v>
      </c>
      <c r="H785" t="s">
        <v>995</v>
      </c>
      <c r="I785" t="s">
        <v>995</v>
      </c>
      <c r="J785" t="s">
        <v>995</v>
      </c>
      <c r="K785" t="s">
        <v>995</v>
      </c>
      <c r="L785" t="s">
        <v>995</v>
      </c>
      <c r="M785" t="s">
        <v>995</v>
      </c>
      <c r="N785" t="s">
        <v>995</v>
      </c>
      <c r="O785" t="s">
        <v>995</v>
      </c>
      <c r="P785" t="s">
        <v>995</v>
      </c>
      <c r="Q785" t="s">
        <v>995</v>
      </c>
      <c r="R785" t="s">
        <v>995</v>
      </c>
      <c r="S785" t="s">
        <v>995</v>
      </c>
      <c r="T785" t="s">
        <v>995</v>
      </c>
      <c r="U785" t="s">
        <v>995</v>
      </c>
      <c r="V785" t="s">
        <v>995</v>
      </c>
      <c r="W785" t="s">
        <v>995</v>
      </c>
      <c r="X785" t="s">
        <v>995</v>
      </c>
      <c r="Y785" t="s">
        <v>995</v>
      </c>
      <c r="Z785" t="s">
        <v>995</v>
      </c>
      <c r="AA785" t="s">
        <v>995</v>
      </c>
      <c r="AB785" t="s">
        <v>995</v>
      </c>
      <c r="AC785" t="s">
        <v>995</v>
      </c>
      <c r="AD785" t="s">
        <v>995</v>
      </c>
      <c r="AE785" t="s">
        <v>995</v>
      </c>
      <c r="AF785" t="s">
        <v>995</v>
      </c>
      <c r="AG785" t="s">
        <v>995</v>
      </c>
      <c r="AH785" t="s">
        <v>995</v>
      </c>
      <c r="AI785" t="s">
        <v>995</v>
      </c>
      <c r="AJ785" t="s">
        <v>995</v>
      </c>
      <c r="AK785" t="s">
        <v>995</v>
      </c>
      <c r="AL785" t="s">
        <v>995</v>
      </c>
      <c r="AM785" t="s">
        <v>995</v>
      </c>
      <c r="AN785" t="s">
        <v>995</v>
      </c>
      <c r="AO785" t="s">
        <v>995</v>
      </c>
      <c r="AP785" t="s">
        <v>995</v>
      </c>
      <c r="AQ785" s="286" t="s">
        <v>855</v>
      </c>
      <c r="AR785" s="306"/>
      <c r="AS785" s="235"/>
      <c r="AU785"/>
    </row>
    <row r="786" spans="1:47" ht="21.6" x14ac:dyDescent="0.3">
      <c r="A786" s="285">
        <v>116248</v>
      </c>
      <c r="B786" s="286" t="s">
        <v>61</v>
      </c>
      <c r="C786" t="s">
        <v>995</v>
      </c>
      <c r="D786" t="s">
        <v>995</v>
      </c>
      <c r="E786" t="s">
        <v>995</v>
      </c>
      <c r="F786" t="s">
        <v>995</v>
      </c>
      <c r="G786" t="s">
        <v>995</v>
      </c>
      <c r="H786" t="s">
        <v>995</v>
      </c>
      <c r="I786" t="s">
        <v>995</v>
      </c>
      <c r="J786" t="s">
        <v>995</v>
      </c>
      <c r="K786" t="s">
        <v>995</v>
      </c>
      <c r="L786" t="s">
        <v>995</v>
      </c>
      <c r="M786" t="s">
        <v>995</v>
      </c>
      <c r="N786" t="s">
        <v>995</v>
      </c>
      <c r="O786" t="s">
        <v>995</v>
      </c>
      <c r="P786" t="s">
        <v>995</v>
      </c>
      <c r="Q786" t="s">
        <v>995</v>
      </c>
      <c r="R786" t="s">
        <v>995</v>
      </c>
      <c r="S786" t="s">
        <v>995</v>
      </c>
      <c r="T786" t="s">
        <v>995</v>
      </c>
      <c r="U786" t="s">
        <v>995</v>
      </c>
      <c r="V786" t="s">
        <v>995</v>
      </c>
      <c r="W786" t="s">
        <v>995</v>
      </c>
      <c r="X786" t="s">
        <v>995</v>
      </c>
      <c r="Y786" t="s">
        <v>995</v>
      </c>
      <c r="Z786" t="s">
        <v>995</v>
      </c>
      <c r="AA786" t="s">
        <v>995</v>
      </c>
      <c r="AB786" t="s">
        <v>995</v>
      </c>
      <c r="AC786" t="s">
        <v>995</v>
      </c>
      <c r="AD786" t="s">
        <v>995</v>
      </c>
      <c r="AE786" t="s">
        <v>995</v>
      </c>
      <c r="AF786" t="s">
        <v>995</v>
      </c>
      <c r="AG786" t="s">
        <v>995</v>
      </c>
      <c r="AH786" t="s">
        <v>995</v>
      </c>
      <c r="AI786" t="s">
        <v>995</v>
      </c>
      <c r="AJ786" t="s">
        <v>995</v>
      </c>
      <c r="AK786" t="s">
        <v>995</v>
      </c>
      <c r="AL786" t="s">
        <v>995</v>
      </c>
      <c r="AM786" t="s">
        <v>995</v>
      </c>
      <c r="AN786" t="s">
        <v>995</v>
      </c>
      <c r="AO786" t="s">
        <v>995</v>
      </c>
      <c r="AP786" t="s">
        <v>995</v>
      </c>
      <c r="AQ786" s="286" t="s">
        <v>855</v>
      </c>
      <c r="AR786" s="295"/>
      <c r="AS786" s="235"/>
    </row>
    <row r="787" spans="1:47" ht="21.6" x14ac:dyDescent="0.65">
      <c r="A787" s="285">
        <v>116253</v>
      </c>
      <c r="B787" s="286" t="s">
        <v>540</v>
      </c>
      <c r="C787" t="s">
        <v>995</v>
      </c>
      <c r="D787" t="s">
        <v>995</v>
      </c>
      <c r="E787" t="s">
        <v>995</v>
      </c>
      <c r="F787" t="s">
        <v>995</v>
      </c>
      <c r="G787" t="s">
        <v>995</v>
      </c>
      <c r="H787" t="s">
        <v>995</v>
      </c>
      <c r="I787" t="s">
        <v>995</v>
      </c>
      <c r="J787" t="s">
        <v>995</v>
      </c>
      <c r="K787" t="s">
        <v>995</v>
      </c>
      <c r="L787" t="s">
        <v>995</v>
      </c>
      <c r="M787" t="s">
        <v>995</v>
      </c>
      <c r="N787" t="s">
        <v>995</v>
      </c>
      <c r="O787" t="s">
        <v>995</v>
      </c>
      <c r="P787" t="s">
        <v>995</v>
      </c>
      <c r="Q787" t="s">
        <v>995</v>
      </c>
      <c r="R787" t="s">
        <v>995</v>
      </c>
      <c r="S787" t="s">
        <v>995</v>
      </c>
      <c r="T787" t="s">
        <v>995</v>
      </c>
      <c r="U787" t="s">
        <v>995</v>
      </c>
      <c r="V787" t="s">
        <v>995</v>
      </c>
      <c r="W787" t="s">
        <v>995</v>
      </c>
      <c r="X787" t="s">
        <v>995</v>
      </c>
      <c r="Y787" t="s">
        <v>995</v>
      </c>
      <c r="Z787" t="s">
        <v>995</v>
      </c>
      <c r="AA787" t="s">
        <v>995</v>
      </c>
      <c r="AB787" t="s">
        <v>995</v>
      </c>
      <c r="AC787" t="s">
        <v>995</v>
      </c>
      <c r="AD787" t="s">
        <v>995</v>
      </c>
      <c r="AE787" t="s">
        <v>995</v>
      </c>
      <c r="AF787" t="s">
        <v>995</v>
      </c>
      <c r="AG787" t="s">
        <v>995</v>
      </c>
      <c r="AH787" t="s">
        <v>995</v>
      </c>
      <c r="AI787" t="s">
        <v>995</v>
      </c>
      <c r="AJ787" t="s">
        <v>995</v>
      </c>
      <c r="AK787" t="s">
        <v>995</v>
      </c>
      <c r="AL787" t="s">
        <v>995</v>
      </c>
      <c r="AM787" t="s">
        <v>995</v>
      </c>
      <c r="AN787" t="s">
        <v>995</v>
      </c>
      <c r="AO787" t="s">
        <v>995</v>
      </c>
      <c r="AP787" t="s">
        <v>995</v>
      </c>
      <c r="AQ787" s="288"/>
      <c r="AR787" s="302"/>
      <c r="AS787" s="304"/>
      <c r="AU787"/>
    </row>
    <row r="788" spans="1:47" x14ac:dyDescent="0.3">
      <c r="A788" s="285">
        <v>116267</v>
      </c>
      <c r="B788" s="286" t="s">
        <v>61</v>
      </c>
      <c r="C788" t="s">
        <v>995</v>
      </c>
      <c r="D788" t="s">
        <v>995</v>
      </c>
      <c r="E788" t="s">
        <v>995</v>
      </c>
      <c r="F788" t="s">
        <v>995</v>
      </c>
      <c r="G788" t="s">
        <v>995</v>
      </c>
      <c r="H788" t="s">
        <v>995</v>
      </c>
      <c r="I788" t="s">
        <v>995</v>
      </c>
      <c r="J788" t="s">
        <v>995</v>
      </c>
      <c r="K788" t="s">
        <v>995</v>
      </c>
      <c r="L788" t="s">
        <v>995</v>
      </c>
      <c r="M788" t="s">
        <v>995</v>
      </c>
      <c r="N788" t="s">
        <v>995</v>
      </c>
      <c r="O788" t="s">
        <v>995</v>
      </c>
      <c r="P788" t="s">
        <v>995</v>
      </c>
      <c r="Q788" t="s">
        <v>995</v>
      </c>
      <c r="R788" t="s">
        <v>995</v>
      </c>
      <c r="S788" t="s">
        <v>995</v>
      </c>
      <c r="T788" t="s">
        <v>995</v>
      </c>
      <c r="U788" t="s">
        <v>995</v>
      </c>
      <c r="V788" t="s">
        <v>995</v>
      </c>
      <c r="W788" t="s">
        <v>995</v>
      </c>
      <c r="X788" t="s">
        <v>995</v>
      </c>
      <c r="Y788" t="s">
        <v>995</v>
      </c>
      <c r="Z788" t="s">
        <v>995</v>
      </c>
      <c r="AA788" t="s">
        <v>995</v>
      </c>
      <c r="AB788" t="s">
        <v>995</v>
      </c>
      <c r="AC788" t="s">
        <v>995</v>
      </c>
      <c r="AD788" t="s">
        <v>995</v>
      </c>
      <c r="AE788" t="s">
        <v>995</v>
      </c>
      <c r="AF788" t="s">
        <v>995</v>
      </c>
      <c r="AG788" t="s">
        <v>995</v>
      </c>
      <c r="AH788" t="s">
        <v>995</v>
      </c>
      <c r="AI788" t="s">
        <v>995</v>
      </c>
      <c r="AJ788" t="s">
        <v>995</v>
      </c>
      <c r="AK788" t="s">
        <v>995</v>
      </c>
      <c r="AL788" t="s">
        <v>995</v>
      </c>
      <c r="AM788" t="s">
        <v>995</v>
      </c>
      <c r="AN788" t="s">
        <v>995</v>
      </c>
      <c r="AO788" t="s">
        <v>995</v>
      </c>
      <c r="AP788" t="s">
        <v>995</v>
      </c>
      <c r="AQ788" s="286" t="s">
        <v>855</v>
      </c>
      <c r="AR788" s="306"/>
      <c r="AS788" s="235"/>
      <c r="AU788"/>
    </row>
    <row r="789" spans="1:47" x14ac:dyDescent="0.3">
      <c r="A789" s="285">
        <v>116268</v>
      </c>
      <c r="B789" s="286" t="s">
        <v>539</v>
      </c>
      <c r="C789" t="s">
        <v>995</v>
      </c>
      <c r="D789" t="s">
        <v>995</v>
      </c>
      <c r="E789" t="s">
        <v>995</v>
      </c>
      <c r="F789" t="s">
        <v>995</v>
      </c>
      <c r="G789" t="s">
        <v>995</v>
      </c>
      <c r="H789" t="s">
        <v>995</v>
      </c>
      <c r="I789" t="s">
        <v>995</v>
      </c>
      <c r="J789" t="s">
        <v>995</v>
      </c>
      <c r="K789" t="s">
        <v>995</v>
      </c>
      <c r="L789" t="s">
        <v>995</v>
      </c>
      <c r="M789" t="s">
        <v>995</v>
      </c>
      <c r="N789" t="s">
        <v>995</v>
      </c>
      <c r="O789" t="s">
        <v>995</v>
      </c>
      <c r="P789" t="s">
        <v>995</v>
      </c>
      <c r="Q789" t="s">
        <v>995</v>
      </c>
      <c r="R789" t="s">
        <v>995</v>
      </c>
      <c r="S789" t="s">
        <v>995</v>
      </c>
      <c r="T789" t="s">
        <v>995</v>
      </c>
      <c r="U789" t="s">
        <v>995</v>
      </c>
      <c r="V789" t="s">
        <v>995</v>
      </c>
      <c r="W789" t="s">
        <v>995</v>
      </c>
      <c r="X789" t="s">
        <v>995</v>
      </c>
      <c r="Y789" t="s">
        <v>995</v>
      </c>
      <c r="Z789" t="s">
        <v>995</v>
      </c>
      <c r="AA789" t="s">
        <v>995</v>
      </c>
      <c r="AB789" t="s">
        <v>995</v>
      </c>
      <c r="AC789" t="s">
        <v>995</v>
      </c>
      <c r="AD789" t="s">
        <v>995</v>
      </c>
      <c r="AE789" t="s">
        <v>995</v>
      </c>
      <c r="AF789" t="s">
        <v>995</v>
      </c>
      <c r="AG789" t="s">
        <v>995</v>
      </c>
      <c r="AH789" t="s">
        <v>995</v>
      </c>
      <c r="AI789" t="s">
        <v>995</v>
      </c>
      <c r="AJ789" t="s">
        <v>995</v>
      </c>
      <c r="AK789" t="s">
        <v>995</v>
      </c>
      <c r="AL789" t="s">
        <v>995</v>
      </c>
      <c r="AM789" t="s">
        <v>995</v>
      </c>
      <c r="AN789" t="s">
        <v>995</v>
      </c>
      <c r="AO789" t="s">
        <v>995</v>
      </c>
      <c r="AP789" t="s">
        <v>995</v>
      </c>
      <c r="AQ789" s="286" t="s">
        <v>855</v>
      </c>
      <c r="AR789" s="306"/>
      <c r="AS789" s="235"/>
      <c r="AU789"/>
    </row>
    <row r="790" spans="1:47" x14ac:dyDescent="0.3">
      <c r="A790" s="285">
        <v>116269</v>
      </c>
      <c r="B790" s="286" t="s">
        <v>540</v>
      </c>
      <c r="C790" t="s">
        <v>995</v>
      </c>
      <c r="D790" t="s">
        <v>995</v>
      </c>
      <c r="E790" t="s">
        <v>995</v>
      </c>
      <c r="F790" t="s">
        <v>995</v>
      </c>
      <c r="G790" t="s">
        <v>995</v>
      </c>
      <c r="H790" t="s">
        <v>995</v>
      </c>
      <c r="I790" t="s">
        <v>995</v>
      </c>
      <c r="J790" t="s">
        <v>995</v>
      </c>
      <c r="K790" t="s">
        <v>995</v>
      </c>
      <c r="L790" t="s">
        <v>995</v>
      </c>
      <c r="M790" t="s">
        <v>995</v>
      </c>
      <c r="N790" t="s">
        <v>995</v>
      </c>
      <c r="O790" t="s">
        <v>995</v>
      </c>
      <c r="P790" t="s">
        <v>995</v>
      </c>
      <c r="Q790" t="s">
        <v>995</v>
      </c>
      <c r="R790" t="s">
        <v>995</v>
      </c>
      <c r="S790" t="s">
        <v>995</v>
      </c>
      <c r="T790" t="s">
        <v>995</v>
      </c>
      <c r="U790" t="s">
        <v>995</v>
      </c>
      <c r="V790" t="s">
        <v>995</v>
      </c>
      <c r="W790" t="s">
        <v>995</v>
      </c>
      <c r="X790" t="s">
        <v>995</v>
      </c>
      <c r="Y790" t="s">
        <v>995</v>
      </c>
      <c r="Z790" t="s">
        <v>995</v>
      </c>
      <c r="AA790" t="s">
        <v>995</v>
      </c>
      <c r="AB790" t="s">
        <v>995</v>
      </c>
      <c r="AC790" t="s">
        <v>995</v>
      </c>
      <c r="AD790" t="s">
        <v>995</v>
      </c>
      <c r="AE790" t="s">
        <v>995</v>
      </c>
      <c r="AF790" t="s">
        <v>995</v>
      </c>
      <c r="AG790" t="s">
        <v>995</v>
      </c>
      <c r="AH790" t="s">
        <v>995</v>
      </c>
      <c r="AI790" t="s">
        <v>995</v>
      </c>
      <c r="AJ790" t="s">
        <v>995</v>
      </c>
      <c r="AK790" t="s">
        <v>995</v>
      </c>
      <c r="AL790" t="s">
        <v>995</v>
      </c>
      <c r="AM790" t="s">
        <v>995</v>
      </c>
      <c r="AN790" t="s">
        <v>995</v>
      </c>
      <c r="AO790" t="s">
        <v>995</v>
      </c>
      <c r="AP790" t="s">
        <v>995</v>
      </c>
      <c r="AQ790" s="286" t="s">
        <v>855</v>
      </c>
      <c r="AR790" s="306"/>
      <c r="AS790" s="235"/>
      <c r="AU790"/>
    </row>
    <row r="791" spans="1:47" ht="21.6" x14ac:dyDescent="0.3">
      <c r="A791" s="285">
        <v>116281</v>
      </c>
      <c r="B791" s="286" t="s">
        <v>61</v>
      </c>
      <c r="C791" t="s">
        <v>995</v>
      </c>
      <c r="D791" t="s">
        <v>995</v>
      </c>
      <c r="E791" t="s">
        <v>995</v>
      </c>
      <c r="F791" t="s">
        <v>995</v>
      </c>
      <c r="G791" t="s">
        <v>995</v>
      </c>
      <c r="H791" t="s">
        <v>995</v>
      </c>
      <c r="I791" t="s">
        <v>995</v>
      </c>
      <c r="J791" t="s">
        <v>995</v>
      </c>
      <c r="K791" t="s">
        <v>995</v>
      </c>
      <c r="L791" t="s">
        <v>995</v>
      </c>
      <c r="M791" t="s">
        <v>995</v>
      </c>
      <c r="N791" t="s">
        <v>995</v>
      </c>
      <c r="O791" t="s">
        <v>995</v>
      </c>
      <c r="P791" t="s">
        <v>995</v>
      </c>
      <c r="Q791" t="s">
        <v>995</v>
      </c>
      <c r="R791" t="s">
        <v>995</v>
      </c>
      <c r="S791" t="s">
        <v>995</v>
      </c>
      <c r="T791" t="s">
        <v>995</v>
      </c>
      <c r="U791" t="s">
        <v>995</v>
      </c>
      <c r="V791" t="s">
        <v>995</v>
      </c>
      <c r="W791" t="s">
        <v>995</v>
      </c>
      <c r="X791" t="s">
        <v>995</v>
      </c>
      <c r="Y791" t="s">
        <v>995</v>
      </c>
      <c r="Z791" t="s">
        <v>995</v>
      </c>
      <c r="AA791" t="s">
        <v>995</v>
      </c>
      <c r="AB791" t="s">
        <v>995</v>
      </c>
      <c r="AC791" t="s">
        <v>995</v>
      </c>
      <c r="AD791" t="s">
        <v>995</v>
      </c>
      <c r="AE791" t="s">
        <v>995</v>
      </c>
      <c r="AF791" t="s">
        <v>995</v>
      </c>
      <c r="AG791" t="s">
        <v>995</v>
      </c>
      <c r="AH791" t="s">
        <v>995</v>
      </c>
      <c r="AI791" t="s">
        <v>995</v>
      </c>
      <c r="AJ791" t="s">
        <v>995</v>
      </c>
      <c r="AK791" t="s">
        <v>995</v>
      </c>
      <c r="AL791" t="s">
        <v>995</v>
      </c>
      <c r="AM791" t="s">
        <v>995</v>
      </c>
      <c r="AN791" t="s">
        <v>995</v>
      </c>
      <c r="AO791" t="s">
        <v>995</v>
      </c>
      <c r="AP791" t="s">
        <v>995</v>
      </c>
      <c r="AQ791" s="286" t="s">
        <v>855</v>
      </c>
      <c r="AR791" s="295"/>
      <c r="AS791" s="235"/>
    </row>
    <row r="792" spans="1:47" x14ac:dyDescent="0.3">
      <c r="A792" s="285">
        <v>116318</v>
      </c>
      <c r="B792" s="286" t="s">
        <v>540</v>
      </c>
      <c r="C792" t="s">
        <v>995</v>
      </c>
      <c r="D792" t="s">
        <v>995</v>
      </c>
      <c r="E792" t="s">
        <v>995</v>
      </c>
      <c r="F792" t="s">
        <v>995</v>
      </c>
      <c r="G792" t="s">
        <v>995</v>
      </c>
      <c r="H792" t="s">
        <v>995</v>
      </c>
      <c r="I792" t="s">
        <v>995</v>
      </c>
      <c r="J792" t="s">
        <v>995</v>
      </c>
      <c r="K792" t="s">
        <v>995</v>
      </c>
      <c r="L792" t="s">
        <v>995</v>
      </c>
      <c r="M792" t="s">
        <v>995</v>
      </c>
      <c r="N792" t="s">
        <v>995</v>
      </c>
      <c r="O792" t="s">
        <v>995</v>
      </c>
      <c r="P792" t="s">
        <v>995</v>
      </c>
      <c r="Q792" t="s">
        <v>995</v>
      </c>
      <c r="R792" t="s">
        <v>995</v>
      </c>
      <c r="S792" t="s">
        <v>995</v>
      </c>
      <c r="T792" t="s">
        <v>995</v>
      </c>
      <c r="U792" t="s">
        <v>995</v>
      </c>
      <c r="V792" t="s">
        <v>995</v>
      </c>
      <c r="W792" t="s">
        <v>995</v>
      </c>
      <c r="X792" t="s">
        <v>995</v>
      </c>
      <c r="Y792" t="s">
        <v>995</v>
      </c>
      <c r="Z792" t="s">
        <v>995</v>
      </c>
      <c r="AA792" t="s">
        <v>995</v>
      </c>
      <c r="AB792" t="s">
        <v>995</v>
      </c>
      <c r="AC792" t="s">
        <v>995</v>
      </c>
      <c r="AD792" t="s">
        <v>995</v>
      </c>
      <c r="AE792" t="s">
        <v>995</v>
      </c>
      <c r="AF792" t="s">
        <v>995</v>
      </c>
      <c r="AG792" t="s">
        <v>995</v>
      </c>
      <c r="AH792" t="s">
        <v>995</v>
      </c>
      <c r="AI792" t="s">
        <v>995</v>
      </c>
      <c r="AJ792" t="s">
        <v>995</v>
      </c>
      <c r="AK792" t="s">
        <v>995</v>
      </c>
      <c r="AL792" t="s">
        <v>995</v>
      </c>
      <c r="AM792" t="s">
        <v>995</v>
      </c>
      <c r="AN792" t="s">
        <v>995</v>
      </c>
      <c r="AO792" t="s">
        <v>995</v>
      </c>
      <c r="AP792" t="s">
        <v>995</v>
      </c>
      <c r="AQ792" s="286" t="s">
        <v>855</v>
      </c>
      <c r="AR792" s="306"/>
      <c r="AS792" s="235"/>
      <c r="AU792"/>
    </row>
    <row r="793" spans="1:47" x14ac:dyDescent="0.3">
      <c r="A793" s="285">
        <v>116320</v>
      </c>
      <c r="B793" s="286" t="s">
        <v>61</v>
      </c>
      <c r="C793" t="s">
        <v>995</v>
      </c>
      <c r="D793" t="s">
        <v>995</v>
      </c>
      <c r="E793" t="s">
        <v>995</v>
      </c>
      <c r="F793" t="s">
        <v>995</v>
      </c>
      <c r="G793" t="s">
        <v>995</v>
      </c>
      <c r="H793" t="s">
        <v>995</v>
      </c>
      <c r="I793" t="s">
        <v>995</v>
      </c>
      <c r="J793" t="s">
        <v>995</v>
      </c>
      <c r="K793" t="s">
        <v>995</v>
      </c>
      <c r="L793" t="s">
        <v>995</v>
      </c>
      <c r="M793" t="s">
        <v>995</v>
      </c>
      <c r="N793" t="s">
        <v>995</v>
      </c>
      <c r="O793" t="s">
        <v>995</v>
      </c>
      <c r="P793" t="s">
        <v>995</v>
      </c>
      <c r="Q793" t="s">
        <v>995</v>
      </c>
      <c r="R793" t="s">
        <v>995</v>
      </c>
      <c r="S793" t="s">
        <v>995</v>
      </c>
      <c r="T793" t="s">
        <v>995</v>
      </c>
      <c r="U793" t="s">
        <v>995</v>
      </c>
      <c r="V793" t="s">
        <v>995</v>
      </c>
      <c r="W793" t="s">
        <v>995</v>
      </c>
      <c r="X793" t="s">
        <v>995</v>
      </c>
      <c r="Y793" t="s">
        <v>995</v>
      </c>
      <c r="Z793" t="s">
        <v>995</v>
      </c>
      <c r="AA793" t="s">
        <v>995</v>
      </c>
      <c r="AB793" t="s">
        <v>995</v>
      </c>
      <c r="AC793" t="s">
        <v>995</v>
      </c>
      <c r="AD793" t="s">
        <v>995</v>
      </c>
      <c r="AE793" t="s">
        <v>995</v>
      </c>
      <c r="AF793" t="s">
        <v>995</v>
      </c>
      <c r="AG793" t="s">
        <v>995</v>
      </c>
      <c r="AH793" t="s">
        <v>995</v>
      </c>
      <c r="AI793" t="s">
        <v>995</v>
      </c>
      <c r="AJ793" t="s">
        <v>995</v>
      </c>
      <c r="AK793" t="s">
        <v>995</v>
      </c>
      <c r="AL793" t="s">
        <v>995</v>
      </c>
      <c r="AM793" t="s">
        <v>995</v>
      </c>
      <c r="AN793" t="s">
        <v>995</v>
      </c>
      <c r="AO793" t="s">
        <v>995</v>
      </c>
      <c r="AP793" t="s">
        <v>995</v>
      </c>
      <c r="AQ793" s="286" t="s">
        <v>855</v>
      </c>
      <c r="AR793" s="306"/>
      <c r="AS793" s="235"/>
      <c r="AU793"/>
    </row>
    <row r="794" spans="1:47" x14ac:dyDescent="0.3">
      <c r="A794" s="285">
        <v>116324</v>
      </c>
      <c r="B794" s="286" t="s">
        <v>61</v>
      </c>
      <c r="C794" t="s">
        <v>995</v>
      </c>
      <c r="D794" t="s">
        <v>995</v>
      </c>
      <c r="E794" t="s">
        <v>995</v>
      </c>
      <c r="F794" t="s">
        <v>995</v>
      </c>
      <c r="G794" t="s">
        <v>995</v>
      </c>
      <c r="H794" t="s">
        <v>995</v>
      </c>
      <c r="I794" t="s">
        <v>995</v>
      </c>
      <c r="J794" t="s">
        <v>995</v>
      </c>
      <c r="K794" t="s">
        <v>995</v>
      </c>
      <c r="L794" t="s">
        <v>995</v>
      </c>
      <c r="M794" t="s">
        <v>995</v>
      </c>
      <c r="N794" t="s">
        <v>995</v>
      </c>
      <c r="O794" t="s">
        <v>995</v>
      </c>
      <c r="P794" t="s">
        <v>995</v>
      </c>
      <c r="Q794" t="s">
        <v>995</v>
      </c>
      <c r="R794" t="s">
        <v>995</v>
      </c>
      <c r="S794" t="s">
        <v>995</v>
      </c>
      <c r="T794" t="s">
        <v>995</v>
      </c>
      <c r="U794" t="s">
        <v>995</v>
      </c>
      <c r="V794" t="s">
        <v>995</v>
      </c>
      <c r="W794" t="s">
        <v>995</v>
      </c>
      <c r="X794" t="s">
        <v>995</v>
      </c>
      <c r="Y794" t="s">
        <v>995</v>
      </c>
      <c r="Z794" t="s">
        <v>995</v>
      </c>
      <c r="AA794" t="s">
        <v>995</v>
      </c>
      <c r="AB794" t="s">
        <v>995</v>
      </c>
      <c r="AC794" t="s">
        <v>995</v>
      </c>
      <c r="AD794" t="s">
        <v>995</v>
      </c>
      <c r="AE794" t="s">
        <v>995</v>
      </c>
      <c r="AF794" t="s">
        <v>995</v>
      </c>
      <c r="AG794" t="s">
        <v>995</v>
      </c>
      <c r="AH794" t="s">
        <v>995</v>
      </c>
      <c r="AI794" t="s">
        <v>995</v>
      </c>
      <c r="AJ794" t="s">
        <v>995</v>
      </c>
      <c r="AK794" t="s">
        <v>995</v>
      </c>
      <c r="AL794" t="s">
        <v>995</v>
      </c>
      <c r="AM794" t="s">
        <v>995</v>
      </c>
      <c r="AN794" t="s">
        <v>995</v>
      </c>
      <c r="AO794" t="s">
        <v>995</v>
      </c>
      <c r="AP794" t="s">
        <v>995</v>
      </c>
      <c r="AQ794" s="286" t="s">
        <v>855</v>
      </c>
      <c r="AR794" s="306"/>
      <c r="AS794" s="235"/>
      <c r="AU794"/>
    </row>
    <row r="795" spans="1:47" x14ac:dyDescent="0.3">
      <c r="A795" s="285">
        <v>116325</v>
      </c>
      <c r="B795" s="286" t="s">
        <v>61</v>
      </c>
      <c r="AQ795" s="286" t="s">
        <v>394</v>
      </c>
      <c r="AR795" s="306"/>
      <c r="AS795" s="235"/>
      <c r="AU795"/>
    </row>
    <row r="796" spans="1:47" x14ac:dyDescent="0.3">
      <c r="A796" s="285">
        <v>116333</v>
      </c>
      <c r="B796" s="286" t="s">
        <v>540</v>
      </c>
      <c r="C796" t="s">
        <v>995</v>
      </c>
      <c r="D796" t="s">
        <v>995</v>
      </c>
      <c r="E796" t="s">
        <v>995</v>
      </c>
      <c r="F796" t="s">
        <v>995</v>
      </c>
      <c r="G796" t="s">
        <v>995</v>
      </c>
      <c r="H796" t="s">
        <v>995</v>
      </c>
      <c r="I796" t="s">
        <v>995</v>
      </c>
      <c r="J796" t="s">
        <v>995</v>
      </c>
      <c r="K796" t="s">
        <v>995</v>
      </c>
      <c r="L796" t="s">
        <v>995</v>
      </c>
      <c r="M796" t="s">
        <v>995</v>
      </c>
      <c r="N796" t="s">
        <v>995</v>
      </c>
      <c r="O796" t="s">
        <v>995</v>
      </c>
      <c r="P796" t="s">
        <v>995</v>
      </c>
      <c r="Q796" t="s">
        <v>995</v>
      </c>
      <c r="R796" t="s">
        <v>995</v>
      </c>
      <c r="S796" t="s">
        <v>995</v>
      </c>
      <c r="T796" t="s">
        <v>995</v>
      </c>
      <c r="U796" t="s">
        <v>995</v>
      </c>
      <c r="V796" t="s">
        <v>995</v>
      </c>
      <c r="W796" t="s">
        <v>995</v>
      </c>
      <c r="X796" t="s">
        <v>995</v>
      </c>
      <c r="Y796" t="s">
        <v>995</v>
      </c>
      <c r="Z796" t="s">
        <v>995</v>
      </c>
      <c r="AA796" t="s">
        <v>995</v>
      </c>
      <c r="AB796" t="s">
        <v>995</v>
      </c>
      <c r="AC796" t="s">
        <v>995</v>
      </c>
      <c r="AD796" t="s">
        <v>995</v>
      </c>
      <c r="AE796" t="s">
        <v>995</v>
      </c>
      <c r="AF796" t="s">
        <v>995</v>
      </c>
      <c r="AG796" t="s">
        <v>995</v>
      </c>
      <c r="AH796" t="s">
        <v>995</v>
      </c>
      <c r="AI796" t="s">
        <v>995</v>
      </c>
      <c r="AJ796" t="s">
        <v>995</v>
      </c>
      <c r="AK796" t="s">
        <v>995</v>
      </c>
      <c r="AL796" t="s">
        <v>995</v>
      </c>
      <c r="AM796" t="s">
        <v>995</v>
      </c>
      <c r="AN796" t="s">
        <v>995</v>
      </c>
      <c r="AO796" t="s">
        <v>995</v>
      </c>
      <c r="AP796" t="s">
        <v>995</v>
      </c>
      <c r="AQ796" s="286" t="s">
        <v>855</v>
      </c>
      <c r="AR796" s="306"/>
      <c r="AS796" s="235"/>
      <c r="AU796"/>
    </row>
    <row r="797" spans="1:47" x14ac:dyDescent="0.3">
      <c r="A797" s="285">
        <v>116346</v>
      </c>
      <c r="B797" s="286" t="s">
        <v>540</v>
      </c>
      <c r="C797" t="s">
        <v>995</v>
      </c>
      <c r="D797" t="s">
        <v>995</v>
      </c>
      <c r="E797" t="s">
        <v>995</v>
      </c>
      <c r="F797" t="s">
        <v>995</v>
      </c>
      <c r="G797" t="s">
        <v>995</v>
      </c>
      <c r="H797" t="s">
        <v>995</v>
      </c>
      <c r="I797" t="s">
        <v>995</v>
      </c>
      <c r="J797" t="s">
        <v>995</v>
      </c>
      <c r="K797" t="s">
        <v>995</v>
      </c>
      <c r="L797" t="s">
        <v>995</v>
      </c>
      <c r="M797" t="s">
        <v>995</v>
      </c>
      <c r="N797" t="s">
        <v>995</v>
      </c>
      <c r="O797" t="s">
        <v>995</v>
      </c>
      <c r="P797" t="s">
        <v>995</v>
      </c>
      <c r="Q797" t="s">
        <v>995</v>
      </c>
      <c r="R797" t="s">
        <v>995</v>
      </c>
      <c r="S797" t="s">
        <v>995</v>
      </c>
      <c r="T797" t="s">
        <v>995</v>
      </c>
      <c r="U797" t="s">
        <v>995</v>
      </c>
      <c r="V797" t="s">
        <v>995</v>
      </c>
      <c r="W797" t="s">
        <v>995</v>
      </c>
      <c r="X797" t="s">
        <v>995</v>
      </c>
      <c r="Y797" t="s">
        <v>995</v>
      </c>
      <c r="Z797" t="s">
        <v>995</v>
      </c>
      <c r="AA797" t="s">
        <v>995</v>
      </c>
      <c r="AB797" t="s">
        <v>995</v>
      </c>
      <c r="AC797" t="s">
        <v>995</v>
      </c>
      <c r="AD797" t="s">
        <v>995</v>
      </c>
      <c r="AE797" t="s">
        <v>995</v>
      </c>
      <c r="AF797" t="s">
        <v>995</v>
      </c>
      <c r="AG797" t="s">
        <v>995</v>
      </c>
      <c r="AH797" t="s">
        <v>995</v>
      </c>
      <c r="AI797" t="s">
        <v>995</v>
      </c>
      <c r="AJ797" t="s">
        <v>995</v>
      </c>
      <c r="AK797" t="s">
        <v>995</v>
      </c>
      <c r="AL797" t="s">
        <v>995</v>
      </c>
      <c r="AM797" t="s">
        <v>995</v>
      </c>
      <c r="AN797" t="s">
        <v>995</v>
      </c>
      <c r="AO797" t="s">
        <v>995</v>
      </c>
      <c r="AP797" t="s">
        <v>995</v>
      </c>
      <c r="AQ797" s="286" t="s">
        <v>855</v>
      </c>
      <c r="AR797" s="306"/>
      <c r="AS797" s="235"/>
      <c r="AU797"/>
    </row>
    <row r="798" spans="1:47" x14ac:dyDescent="0.3">
      <c r="A798" s="285">
        <v>116363</v>
      </c>
      <c r="B798" s="286" t="s">
        <v>540</v>
      </c>
      <c r="C798" t="s">
        <v>995</v>
      </c>
      <c r="D798" t="s">
        <v>995</v>
      </c>
      <c r="E798" t="s">
        <v>995</v>
      </c>
      <c r="F798" t="s">
        <v>995</v>
      </c>
      <c r="G798" t="s">
        <v>995</v>
      </c>
      <c r="H798" t="s">
        <v>995</v>
      </c>
      <c r="I798" t="s">
        <v>995</v>
      </c>
      <c r="J798" t="s">
        <v>995</v>
      </c>
      <c r="K798" t="s">
        <v>995</v>
      </c>
      <c r="L798" t="s">
        <v>995</v>
      </c>
      <c r="M798" t="s">
        <v>995</v>
      </c>
      <c r="N798" t="s">
        <v>995</v>
      </c>
      <c r="O798" t="s">
        <v>995</v>
      </c>
      <c r="P798" t="s">
        <v>995</v>
      </c>
      <c r="Q798" t="s">
        <v>995</v>
      </c>
      <c r="R798" t="s">
        <v>995</v>
      </c>
      <c r="S798" t="s">
        <v>995</v>
      </c>
      <c r="T798" t="s">
        <v>995</v>
      </c>
      <c r="U798" t="s">
        <v>995</v>
      </c>
      <c r="V798" t="s">
        <v>995</v>
      </c>
      <c r="W798" t="s">
        <v>995</v>
      </c>
      <c r="X798" t="s">
        <v>995</v>
      </c>
      <c r="Y798" t="s">
        <v>995</v>
      </c>
      <c r="Z798" t="s">
        <v>995</v>
      </c>
      <c r="AA798" t="s">
        <v>995</v>
      </c>
      <c r="AB798" t="s">
        <v>995</v>
      </c>
      <c r="AC798" t="s">
        <v>995</v>
      </c>
      <c r="AD798" t="s">
        <v>995</v>
      </c>
      <c r="AE798" t="s">
        <v>995</v>
      </c>
      <c r="AF798" t="s">
        <v>995</v>
      </c>
      <c r="AG798" t="s">
        <v>995</v>
      </c>
      <c r="AH798" t="s">
        <v>995</v>
      </c>
      <c r="AI798" t="s">
        <v>995</v>
      </c>
      <c r="AJ798" t="s">
        <v>995</v>
      </c>
      <c r="AK798" t="s">
        <v>995</v>
      </c>
      <c r="AL798" t="s">
        <v>995</v>
      </c>
      <c r="AM798" t="s">
        <v>995</v>
      </c>
      <c r="AN798" t="s">
        <v>995</v>
      </c>
      <c r="AO798" t="s">
        <v>995</v>
      </c>
      <c r="AP798" t="s">
        <v>995</v>
      </c>
      <c r="AQ798" s="286" t="s">
        <v>855</v>
      </c>
      <c r="AR798" s="306"/>
      <c r="AS798" s="235"/>
      <c r="AU798"/>
    </row>
    <row r="799" spans="1:47" x14ac:dyDescent="0.3">
      <c r="A799" s="285">
        <v>116368</v>
      </c>
      <c r="B799" s="286" t="s">
        <v>539</v>
      </c>
      <c r="C799" t="s">
        <v>995</v>
      </c>
      <c r="D799" t="s">
        <v>995</v>
      </c>
      <c r="E799" t="s">
        <v>995</v>
      </c>
      <c r="F799" t="s">
        <v>995</v>
      </c>
      <c r="G799" t="s">
        <v>995</v>
      </c>
      <c r="H799" t="s">
        <v>995</v>
      </c>
      <c r="I799" t="s">
        <v>995</v>
      </c>
      <c r="J799" t="s">
        <v>995</v>
      </c>
      <c r="K799" t="s">
        <v>995</v>
      </c>
      <c r="L799" t="s">
        <v>995</v>
      </c>
      <c r="M799" t="s">
        <v>995</v>
      </c>
      <c r="N799" t="s">
        <v>995</v>
      </c>
      <c r="O799" t="s">
        <v>995</v>
      </c>
      <c r="P799" t="s">
        <v>995</v>
      </c>
      <c r="Q799" t="s">
        <v>995</v>
      </c>
      <c r="R799" t="s">
        <v>995</v>
      </c>
      <c r="S799" t="s">
        <v>995</v>
      </c>
      <c r="T799" t="s">
        <v>995</v>
      </c>
      <c r="U799" t="s">
        <v>995</v>
      </c>
      <c r="V799" t="s">
        <v>995</v>
      </c>
      <c r="W799" t="s">
        <v>995</v>
      </c>
      <c r="X799" t="s">
        <v>995</v>
      </c>
      <c r="Y799" t="s">
        <v>995</v>
      </c>
      <c r="Z799" t="s">
        <v>995</v>
      </c>
      <c r="AA799" t="s">
        <v>995</v>
      </c>
      <c r="AB799" t="s">
        <v>995</v>
      </c>
      <c r="AC799" t="s">
        <v>995</v>
      </c>
      <c r="AD799" t="s">
        <v>995</v>
      </c>
      <c r="AE799" t="s">
        <v>995</v>
      </c>
      <c r="AF799" t="s">
        <v>995</v>
      </c>
      <c r="AG799" t="s">
        <v>995</v>
      </c>
      <c r="AH799" t="s">
        <v>995</v>
      </c>
      <c r="AI799" t="s">
        <v>995</v>
      </c>
      <c r="AJ799" t="s">
        <v>995</v>
      </c>
      <c r="AK799" t="s">
        <v>995</v>
      </c>
      <c r="AL799" t="s">
        <v>995</v>
      </c>
      <c r="AM799" t="s">
        <v>995</v>
      </c>
      <c r="AN799" t="s">
        <v>995</v>
      </c>
      <c r="AO799" t="s">
        <v>995</v>
      </c>
      <c r="AP799" t="s">
        <v>995</v>
      </c>
      <c r="AQ799" s="286" t="s">
        <v>855</v>
      </c>
      <c r="AR799" s="306"/>
      <c r="AS799" s="235"/>
      <c r="AU799"/>
    </row>
    <row r="800" spans="1:47" x14ac:dyDescent="0.3">
      <c r="A800" s="285">
        <v>116378</v>
      </c>
      <c r="B800" s="286" t="s">
        <v>61</v>
      </c>
      <c r="C800" t="s">
        <v>995</v>
      </c>
      <c r="D800" t="s">
        <v>995</v>
      </c>
      <c r="E800" t="s">
        <v>995</v>
      </c>
      <c r="F800" t="s">
        <v>995</v>
      </c>
      <c r="G800" t="s">
        <v>995</v>
      </c>
      <c r="H800" t="s">
        <v>995</v>
      </c>
      <c r="I800" t="s">
        <v>995</v>
      </c>
      <c r="J800" t="s">
        <v>995</v>
      </c>
      <c r="K800" t="s">
        <v>995</v>
      </c>
      <c r="L800" t="s">
        <v>995</v>
      </c>
      <c r="M800" t="s">
        <v>995</v>
      </c>
      <c r="N800" t="s">
        <v>995</v>
      </c>
      <c r="O800" t="s">
        <v>995</v>
      </c>
      <c r="P800" t="s">
        <v>995</v>
      </c>
      <c r="Q800" t="s">
        <v>995</v>
      </c>
      <c r="R800" t="s">
        <v>995</v>
      </c>
      <c r="S800" t="s">
        <v>995</v>
      </c>
      <c r="T800" t="s">
        <v>995</v>
      </c>
      <c r="U800" t="s">
        <v>995</v>
      </c>
      <c r="V800" t="s">
        <v>995</v>
      </c>
      <c r="W800" t="s">
        <v>995</v>
      </c>
      <c r="X800" t="s">
        <v>995</v>
      </c>
      <c r="Y800" t="s">
        <v>995</v>
      </c>
      <c r="Z800" t="s">
        <v>995</v>
      </c>
      <c r="AA800" t="s">
        <v>995</v>
      </c>
      <c r="AB800" t="s">
        <v>995</v>
      </c>
      <c r="AC800" t="s">
        <v>995</v>
      </c>
      <c r="AD800" t="s">
        <v>995</v>
      </c>
      <c r="AE800" t="s">
        <v>995</v>
      </c>
      <c r="AF800" t="s">
        <v>995</v>
      </c>
      <c r="AG800" t="s">
        <v>995</v>
      </c>
      <c r="AH800" t="s">
        <v>995</v>
      </c>
      <c r="AI800" t="s">
        <v>995</v>
      </c>
      <c r="AJ800" t="s">
        <v>995</v>
      </c>
      <c r="AK800" t="s">
        <v>995</v>
      </c>
      <c r="AL800" t="s">
        <v>995</v>
      </c>
      <c r="AM800" t="s">
        <v>995</v>
      </c>
      <c r="AN800" t="s">
        <v>995</v>
      </c>
      <c r="AO800" t="s">
        <v>995</v>
      </c>
      <c r="AP800" t="s">
        <v>995</v>
      </c>
      <c r="AQ800" s="286" t="s">
        <v>855</v>
      </c>
      <c r="AR800" s="306"/>
      <c r="AS800" s="235"/>
      <c r="AU800"/>
    </row>
    <row r="801" spans="1:47" x14ac:dyDescent="0.3">
      <c r="A801" s="285">
        <v>116379</v>
      </c>
      <c r="B801" s="286" t="s">
        <v>540</v>
      </c>
      <c r="C801" t="s">
        <v>995</v>
      </c>
      <c r="D801" t="s">
        <v>995</v>
      </c>
      <c r="E801" t="s">
        <v>995</v>
      </c>
      <c r="F801" t="s">
        <v>995</v>
      </c>
      <c r="G801" t="s">
        <v>995</v>
      </c>
      <c r="H801" t="s">
        <v>995</v>
      </c>
      <c r="I801" t="s">
        <v>995</v>
      </c>
      <c r="J801" t="s">
        <v>995</v>
      </c>
      <c r="K801" t="s">
        <v>995</v>
      </c>
      <c r="L801" t="s">
        <v>995</v>
      </c>
      <c r="M801" t="s">
        <v>995</v>
      </c>
      <c r="N801" t="s">
        <v>995</v>
      </c>
      <c r="O801" t="s">
        <v>995</v>
      </c>
      <c r="P801" t="s">
        <v>995</v>
      </c>
      <c r="Q801" t="s">
        <v>995</v>
      </c>
      <c r="R801" t="s">
        <v>995</v>
      </c>
      <c r="S801" t="s">
        <v>995</v>
      </c>
      <c r="T801" t="s">
        <v>995</v>
      </c>
      <c r="U801" t="s">
        <v>995</v>
      </c>
      <c r="V801" t="s">
        <v>995</v>
      </c>
      <c r="W801" t="s">
        <v>995</v>
      </c>
      <c r="X801" t="s">
        <v>995</v>
      </c>
      <c r="Y801" t="s">
        <v>995</v>
      </c>
      <c r="Z801" t="s">
        <v>995</v>
      </c>
      <c r="AA801" t="s">
        <v>995</v>
      </c>
      <c r="AB801" t="s">
        <v>995</v>
      </c>
      <c r="AC801" t="s">
        <v>995</v>
      </c>
      <c r="AD801" t="s">
        <v>995</v>
      </c>
      <c r="AE801" t="s">
        <v>995</v>
      </c>
      <c r="AF801" t="s">
        <v>995</v>
      </c>
      <c r="AG801" t="s">
        <v>995</v>
      </c>
      <c r="AH801" t="s">
        <v>995</v>
      </c>
      <c r="AI801" t="s">
        <v>995</v>
      </c>
      <c r="AJ801" t="s">
        <v>995</v>
      </c>
      <c r="AK801" t="s">
        <v>995</v>
      </c>
      <c r="AL801" t="s">
        <v>995</v>
      </c>
      <c r="AM801" t="s">
        <v>995</v>
      </c>
      <c r="AN801" t="s">
        <v>995</v>
      </c>
      <c r="AO801" t="s">
        <v>995</v>
      </c>
      <c r="AP801" t="s">
        <v>995</v>
      </c>
      <c r="AQ801" s="286" t="s">
        <v>855</v>
      </c>
      <c r="AR801" s="306"/>
      <c r="AS801" s="235"/>
      <c r="AU801"/>
    </row>
    <row r="802" spans="1:47" x14ac:dyDescent="0.3">
      <c r="A802" s="285">
        <v>116390</v>
      </c>
      <c r="B802" s="286" t="s">
        <v>61</v>
      </c>
      <c r="C802" t="s">
        <v>995</v>
      </c>
      <c r="D802" t="s">
        <v>995</v>
      </c>
      <c r="E802" t="s">
        <v>995</v>
      </c>
      <c r="F802" t="s">
        <v>995</v>
      </c>
      <c r="G802" t="s">
        <v>995</v>
      </c>
      <c r="H802" t="s">
        <v>995</v>
      </c>
      <c r="I802" t="s">
        <v>995</v>
      </c>
      <c r="J802" t="s">
        <v>995</v>
      </c>
      <c r="K802" t="s">
        <v>995</v>
      </c>
      <c r="L802" t="s">
        <v>995</v>
      </c>
      <c r="M802" t="s">
        <v>995</v>
      </c>
      <c r="N802" t="s">
        <v>995</v>
      </c>
      <c r="O802" t="s">
        <v>995</v>
      </c>
      <c r="P802" t="s">
        <v>995</v>
      </c>
      <c r="Q802" t="s">
        <v>995</v>
      </c>
      <c r="R802" t="s">
        <v>995</v>
      </c>
      <c r="S802" t="s">
        <v>995</v>
      </c>
      <c r="T802" t="s">
        <v>995</v>
      </c>
      <c r="U802" t="s">
        <v>995</v>
      </c>
      <c r="V802" t="s">
        <v>995</v>
      </c>
      <c r="W802" t="s">
        <v>995</v>
      </c>
      <c r="X802" t="s">
        <v>995</v>
      </c>
      <c r="Y802" t="s">
        <v>995</v>
      </c>
      <c r="Z802" t="s">
        <v>995</v>
      </c>
      <c r="AA802" t="s">
        <v>995</v>
      </c>
      <c r="AB802" t="s">
        <v>995</v>
      </c>
      <c r="AC802" t="s">
        <v>995</v>
      </c>
      <c r="AD802" t="s">
        <v>995</v>
      </c>
      <c r="AE802" t="s">
        <v>995</v>
      </c>
      <c r="AF802" t="s">
        <v>995</v>
      </c>
      <c r="AG802" t="s">
        <v>995</v>
      </c>
      <c r="AH802" t="s">
        <v>995</v>
      </c>
      <c r="AI802" t="s">
        <v>995</v>
      </c>
      <c r="AJ802" t="s">
        <v>995</v>
      </c>
      <c r="AK802" t="s">
        <v>995</v>
      </c>
      <c r="AL802" t="s">
        <v>995</v>
      </c>
      <c r="AM802" t="s">
        <v>995</v>
      </c>
      <c r="AN802" t="s">
        <v>995</v>
      </c>
      <c r="AO802" t="s">
        <v>995</v>
      </c>
      <c r="AP802" t="s">
        <v>995</v>
      </c>
      <c r="AQ802" s="286" t="s">
        <v>855</v>
      </c>
      <c r="AR802" s="306"/>
      <c r="AS802" s="235"/>
      <c r="AU802"/>
    </row>
    <row r="803" spans="1:47" x14ac:dyDescent="0.3">
      <c r="A803" s="285">
        <v>116398</v>
      </c>
      <c r="B803" s="286" t="s">
        <v>540</v>
      </c>
      <c r="C803" t="s">
        <v>995</v>
      </c>
      <c r="D803" t="s">
        <v>995</v>
      </c>
      <c r="E803" t="s">
        <v>995</v>
      </c>
      <c r="F803" t="s">
        <v>995</v>
      </c>
      <c r="G803" t="s">
        <v>995</v>
      </c>
      <c r="H803" t="s">
        <v>995</v>
      </c>
      <c r="I803" t="s">
        <v>995</v>
      </c>
      <c r="J803" t="s">
        <v>995</v>
      </c>
      <c r="K803" t="s">
        <v>995</v>
      </c>
      <c r="L803" t="s">
        <v>995</v>
      </c>
      <c r="M803" t="s">
        <v>995</v>
      </c>
      <c r="N803" t="s">
        <v>995</v>
      </c>
      <c r="O803" t="s">
        <v>995</v>
      </c>
      <c r="P803" t="s">
        <v>995</v>
      </c>
      <c r="Q803" t="s">
        <v>995</v>
      </c>
      <c r="R803" t="s">
        <v>995</v>
      </c>
      <c r="S803" t="s">
        <v>995</v>
      </c>
      <c r="T803" t="s">
        <v>995</v>
      </c>
      <c r="U803" t="s">
        <v>995</v>
      </c>
      <c r="V803" t="s">
        <v>995</v>
      </c>
      <c r="W803" t="s">
        <v>995</v>
      </c>
      <c r="X803" t="s">
        <v>995</v>
      </c>
      <c r="Y803" t="s">
        <v>995</v>
      </c>
      <c r="Z803" t="s">
        <v>995</v>
      </c>
      <c r="AA803" t="s">
        <v>995</v>
      </c>
      <c r="AB803" t="s">
        <v>995</v>
      </c>
      <c r="AC803" t="s">
        <v>995</v>
      </c>
      <c r="AD803" t="s">
        <v>995</v>
      </c>
      <c r="AE803" t="s">
        <v>995</v>
      </c>
      <c r="AF803" t="s">
        <v>995</v>
      </c>
      <c r="AG803" t="s">
        <v>995</v>
      </c>
      <c r="AH803" t="s">
        <v>995</v>
      </c>
      <c r="AI803" t="s">
        <v>995</v>
      </c>
      <c r="AJ803" t="s">
        <v>995</v>
      </c>
      <c r="AK803" t="s">
        <v>995</v>
      </c>
      <c r="AL803" t="s">
        <v>995</v>
      </c>
      <c r="AM803" t="s">
        <v>995</v>
      </c>
      <c r="AN803" t="s">
        <v>995</v>
      </c>
      <c r="AO803" t="s">
        <v>995</v>
      </c>
      <c r="AP803" t="s">
        <v>995</v>
      </c>
      <c r="AQ803" s="286" t="s">
        <v>855</v>
      </c>
      <c r="AR803" s="306"/>
      <c r="AS803" s="235"/>
      <c r="AU803"/>
    </row>
    <row r="804" spans="1:47" ht="21.6" x14ac:dyDescent="0.3">
      <c r="A804" s="285">
        <v>116406</v>
      </c>
      <c r="B804" s="286" t="s">
        <v>538</v>
      </c>
      <c r="C804" t="s">
        <v>995</v>
      </c>
      <c r="D804" t="s">
        <v>995</v>
      </c>
      <c r="E804" t="s">
        <v>995</v>
      </c>
      <c r="F804" t="s">
        <v>995</v>
      </c>
      <c r="G804" t="s">
        <v>995</v>
      </c>
      <c r="H804" t="s">
        <v>995</v>
      </c>
      <c r="I804" t="s">
        <v>995</v>
      </c>
      <c r="J804" t="s">
        <v>995</v>
      </c>
      <c r="K804" t="s">
        <v>995</v>
      </c>
      <c r="L804" t="s">
        <v>995</v>
      </c>
      <c r="M804" t="s">
        <v>995</v>
      </c>
      <c r="N804" t="s">
        <v>995</v>
      </c>
      <c r="O804" t="s">
        <v>995</v>
      </c>
      <c r="P804" t="s">
        <v>995</v>
      </c>
      <c r="Q804" t="s">
        <v>995</v>
      </c>
      <c r="R804" t="s">
        <v>995</v>
      </c>
      <c r="S804" t="s">
        <v>995</v>
      </c>
      <c r="T804" t="s">
        <v>995</v>
      </c>
      <c r="U804" t="s">
        <v>995</v>
      </c>
      <c r="V804" t="s">
        <v>995</v>
      </c>
      <c r="W804" t="s">
        <v>995</v>
      </c>
      <c r="X804" t="s">
        <v>995</v>
      </c>
      <c r="Y804" t="s">
        <v>995</v>
      </c>
      <c r="Z804" t="s">
        <v>995</v>
      </c>
      <c r="AA804" t="s">
        <v>995</v>
      </c>
      <c r="AB804" t="s">
        <v>995</v>
      </c>
      <c r="AC804" t="s">
        <v>995</v>
      </c>
      <c r="AD804" t="s">
        <v>995</v>
      </c>
      <c r="AE804" t="s">
        <v>995</v>
      </c>
      <c r="AF804" t="s">
        <v>995</v>
      </c>
      <c r="AG804" t="s">
        <v>995</v>
      </c>
      <c r="AH804" t="s">
        <v>995</v>
      </c>
      <c r="AI804" t="s">
        <v>995</v>
      </c>
      <c r="AJ804" t="s">
        <v>995</v>
      </c>
      <c r="AK804" t="s">
        <v>995</v>
      </c>
      <c r="AL804" t="s">
        <v>995</v>
      </c>
      <c r="AM804" t="s">
        <v>995</v>
      </c>
      <c r="AN804" t="s">
        <v>995</v>
      </c>
      <c r="AO804" t="s">
        <v>995</v>
      </c>
      <c r="AP804" t="s">
        <v>995</v>
      </c>
      <c r="AQ804" s="286" t="s">
        <v>855</v>
      </c>
      <c r="AR804" s="295"/>
      <c r="AS804" s="235"/>
    </row>
    <row r="805" spans="1:47" x14ac:dyDescent="0.3">
      <c r="A805" s="285">
        <v>116414</v>
      </c>
      <c r="B805" s="286" t="s">
        <v>538</v>
      </c>
      <c r="C805" t="s">
        <v>995</v>
      </c>
      <c r="D805" t="s">
        <v>995</v>
      </c>
      <c r="E805" t="s">
        <v>995</v>
      </c>
      <c r="F805" t="s">
        <v>995</v>
      </c>
      <c r="G805" t="s">
        <v>995</v>
      </c>
      <c r="H805" t="s">
        <v>995</v>
      </c>
      <c r="I805" t="s">
        <v>995</v>
      </c>
      <c r="J805" t="s">
        <v>995</v>
      </c>
      <c r="K805" t="s">
        <v>995</v>
      </c>
      <c r="L805" t="s">
        <v>995</v>
      </c>
      <c r="M805" t="s">
        <v>995</v>
      </c>
      <c r="N805" t="s">
        <v>995</v>
      </c>
      <c r="O805" t="s">
        <v>995</v>
      </c>
      <c r="P805" t="s">
        <v>995</v>
      </c>
      <c r="Q805" t="s">
        <v>995</v>
      </c>
      <c r="R805" t="s">
        <v>995</v>
      </c>
      <c r="S805" t="s">
        <v>995</v>
      </c>
      <c r="T805" t="s">
        <v>995</v>
      </c>
      <c r="U805" t="s">
        <v>995</v>
      </c>
      <c r="V805" t="s">
        <v>995</v>
      </c>
      <c r="W805" t="s">
        <v>995</v>
      </c>
      <c r="X805" t="s">
        <v>995</v>
      </c>
      <c r="Y805" t="s">
        <v>995</v>
      </c>
      <c r="Z805" t="s">
        <v>995</v>
      </c>
      <c r="AA805" t="s">
        <v>995</v>
      </c>
      <c r="AB805" t="s">
        <v>995</v>
      </c>
      <c r="AC805" t="s">
        <v>995</v>
      </c>
      <c r="AD805" t="s">
        <v>995</v>
      </c>
      <c r="AE805" t="s">
        <v>995</v>
      </c>
      <c r="AF805" t="s">
        <v>995</v>
      </c>
      <c r="AG805" t="s">
        <v>995</v>
      </c>
      <c r="AH805" t="s">
        <v>995</v>
      </c>
      <c r="AI805" t="s">
        <v>995</v>
      </c>
      <c r="AJ805" t="s">
        <v>995</v>
      </c>
      <c r="AK805" t="s">
        <v>995</v>
      </c>
      <c r="AL805" t="s">
        <v>995</v>
      </c>
      <c r="AM805" t="s">
        <v>995</v>
      </c>
      <c r="AN805" t="s">
        <v>995</v>
      </c>
      <c r="AO805" t="s">
        <v>995</v>
      </c>
      <c r="AP805" t="s">
        <v>995</v>
      </c>
      <c r="AQ805" s="286" t="s">
        <v>855</v>
      </c>
      <c r="AR805" s="306"/>
      <c r="AS805" s="235"/>
      <c r="AU805"/>
    </row>
    <row r="806" spans="1:47" x14ac:dyDescent="0.3">
      <c r="A806" s="285">
        <v>116420</v>
      </c>
      <c r="B806" s="286" t="s">
        <v>61</v>
      </c>
      <c r="C806" t="s">
        <v>995</v>
      </c>
      <c r="D806" t="s">
        <v>995</v>
      </c>
      <c r="E806" t="s">
        <v>995</v>
      </c>
      <c r="F806" t="s">
        <v>995</v>
      </c>
      <c r="G806" t="s">
        <v>995</v>
      </c>
      <c r="H806" t="s">
        <v>995</v>
      </c>
      <c r="I806" t="s">
        <v>995</v>
      </c>
      <c r="J806" t="s">
        <v>995</v>
      </c>
      <c r="K806" t="s">
        <v>995</v>
      </c>
      <c r="L806" t="s">
        <v>995</v>
      </c>
      <c r="M806" t="s">
        <v>995</v>
      </c>
      <c r="N806" t="s">
        <v>995</v>
      </c>
      <c r="O806" t="s">
        <v>995</v>
      </c>
      <c r="P806" t="s">
        <v>995</v>
      </c>
      <c r="Q806" t="s">
        <v>995</v>
      </c>
      <c r="R806" t="s">
        <v>995</v>
      </c>
      <c r="S806" t="s">
        <v>995</v>
      </c>
      <c r="T806" t="s">
        <v>995</v>
      </c>
      <c r="U806" t="s">
        <v>995</v>
      </c>
      <c r="V806" t="s">
        <v>995</v>
      </c>
      <c r="W806" t="s">
        <v>995</v>
      </c>
      <c r="X806" t="s">
        <v>995</v>
      </c>
      <c r="Y806" t="s">
        <v>995</v>
      </c>
      <c r="Z806" t="s">
        <v>995</v>
      </c>
      <c r="AA806" t="s">
        <v>995</v>
      </c>
      <c r="AB806" t="s">
        <v>995</v>
      </c>
      <c r="AC806" t="s">
        <v>995</v>
      </c>
      <c r="AD806" t="s">
        <v>995</v>
      </c>
      <c r="AE806" t="s">
        <v>995</v>
      </c>
      <c r="AF806" t="s">
        <v>995</v>
      </c>
      <c r="AG806" t="s">
        <v>995</v>
      </c>
      <c r="AH806" t="s">
        <v>995</v>
      </c>
      <c r="AI806" t="s">
        <v>995</v>
      </c>
      <c r="AJ806" t="s">
        <v>995</v>
      </c>
      <c r="AK806" t="s">
        <v>995</v>
      </c>
      <c r="AL806" t="s">
        <v>995</v>
      </c>
      <c r="AM806" t="s">
        <v>995</v>
      </c>
      <c r="AN806" t="s">
        <v>995</v>
      </c>
      <c r="AO806" t="s">
        <v>995</v>
      </c>
      <c r="AP806" t="s">
        <v>995</v>
      </c>
      <c r="AQ806" s="286" t="s">
        <v>855</v>
      </c>
      <c r="AR806" s="306"/>
      <c r="AS806" s="235"/>
      <c r="AU806"/>
    </row>
    <row r="807" spans="1:47" ht="21.6" x14ac:dyDescent="0.3">
      <c r="A807" s="285">
        <v>116423</v>
      </c>
      <c r="B807" s="286" t="s">
        <v>61</v>
      </c>
      <c r="C807" t="s">
        <v>995</v>
      </c>
      <c r="D807" t="s">
        <v>995</v>
      </c>
      <c r="E807" t="s">
        <v>995</v>
      </c>
      <c r="F807" t="s">
        <v>995</v>
      </c>
      <c r="G807" t="s">
        <v>995</v>
      </c>
      <c r="H807" t="s">
        <v>995</v>
      </c>
      <c r="I807" t="s">
        <v>995</v>
      </c>
      <c r="J807" t="s">
        <v>995</v>
      </c>
      <c r="K807" t="s">
        <v>995</v>
      </c>
      <c r="L807" t="s">
        <v>995</v>
      </c>
      <c r="M807" t="s">
        <v>995</v>
      </c>
      <c r="N807" t="s">
        <v>995</v>
      </c>
      <c r="O807" t="s">
        <v>995</v>
      </c>
      <c r="P807" t="s">
        <v>995</v>
      </c>
      <c r="Q807" t="s">
        <v>995</v>
      </c>
      <c r="R807" t="s">
        <v>995</v>
      </c>
      <c r="S807" t="s">
        <v>995</v>
      </c>
      <c r="T807" t="s">
        <v>995</v>
      </c>
      <c r="U807" t="s">
        <v>995</v>
      </c>
      <c r="V807" t="s">
        <v>995</v>
      </c>
      <c r="W807" t="s">
        <v>995</v>
      </c>
      <c r="X807" t="s">
        <v>995</v>
      </c>
      <c r="Y807" t="s">
        <v>995</v>
      </c>
      <c r="Z807" t="s">
        <v>995</v>
      </c>
      <c r="AA807" t="s">
        <v>995</v>
      </c>
      <c r="AB807" t="s">
        <v>995</v>
      </c>
      <c r="AC807" t="s">
        <v>995</v>
      </c>
      <c r="AD807" t="s">
        <v>995</v>
      </c>
      <c r="AE807" t="s">
        <v>995</v>
      </c>
      <c r="AF807" t="s">
        <v>995</v>
      </c>
      <c r="AG807" t="s">
        <v>995</v>
      </c>
      <c r="AH807" t="s">
        <v>995</v>
      </c>
      <c r="AI807" t="s">
        <v>995</v>
      </c>
      <c r="AJ807" t="s">
        <v>995</v>
      </c>
      <c r="AK807" t="s">
        <v>995</v>
      </c>
      <c r="AL807" t="s">
        <v>995</v>
      </c>
      <c r="AM807" t="s">
        <v>995</v>
      </c>
      <c r="AN807" t="s">
        <v>995</v>
      </c>
      <c r="AO807" t="s">
        <v>995</v>
      </c>
      <c r="AP807" t="s">
        <v>995</v>
      </c>
      <c r="AQ807" s="286" t="s">
        <v>855</v>
      </c>
      <c r="AR807" s="295"/>
      <c r="AS807" s="235"/>
    </row>
    <row r="808" spans="1:47" ht="21.6" x14ac:dyDescent="0.3">
      <c r="A808" s="285">
        <v>116433</v>
      </c>
      <c r="B808" s="286" t="s">
        <v>61</v>
      </c>
      <c r="C808" t="s">
        <v>226</v>
      </c>
      <c r="D808" t="s">
        <v>224</v>
      </c>
      <c r="E808" t="s">
        <v>224</v>
      </c>
      <c r="F808" t="s">
        <v>225</v>
      </c>
      <c r="G808" t="s">
        <v>226</v>
      </c>
      <c r="H808" t="s">
        <v>224</v>
      </c>
      <c r="I808" t="s">
        <v>226</v>
      </c>
      <c r="J808" t="s">
        <v>226</v>
      </c>
      <c r="K808" t="s">
        <v>224</v>
      </c>
      <c r="L808" t="s">
        <v>226</v>
      </c>
      <c r="M808" t="s">
        <v>226</v>
      </c>
      <c r="N808" t="s">
        <v>226</v>
      </c>
      <c r="O808" t="s">
        <v>226</v>
      </c>
      <c r="P808" t="s">
        <v>224</v>
      </c>
      <c r="Q808" t="s">
        <v>226</v>
      </c>
      <c r="R808" t="s">
        <v>226</v>
      </c>
      <c r="S808" t="s">
        <v>226</v>
      </c>
      <c r="T808" t="s">
        <v>226</v>
      </c>
      <c r="U808" t="s">
        <v>224</v>
      </c>
      <c r="V808" t="s">
        <v>224</v>
      </c>
      <c r="W808" t="s">
        <v>226</v>
      </c>
      <c r="X808" t="s">
        <v>226</v>
      </c>
      <c r="Y808" t="s">
        <v>224</v>
      </c>
      <c r="Z808" t="s">
        <v>226</v>
      </c>
      <c r="AA808" t="s">
        <v>226</v>
      </c>
      <c r="AB808" t="s">
        <v>226</v>
      </c>
      <c r="AC808" t="s">
        <v>226</v>
      </c>
      <c r="AD808" t="s">
        <v>226</v>
      </c>
      <c r="AE808" t="s">
        <v>224</v>
      </c>
      <c r="AF808" t="s">
        <v>224</v>
      </c>
      <c r="AG808" t="s">
        <v>224</v>
      </c>
      <c r="AH808" t="s">
        <v>226</v>
      </c>
      <c r="AI808" t="s">
        <v>225</v>
      </c>
      <c r="AJ808" t="s">
        <v>224</v>
      </c>
      <c r="AK808" t="s">
        <v>225</v>
      </c>
      <c r="AL808" t="s">
        <v>225</v>
      </c>
      <c r="AM808" t="s">
        <v>225</v>
      </c>
      <c r="AN808" t="s">
        <v>225</v>
      </c>
      <c r="AO808" t="s">
        <v>225</v>
      </c>
      <c r="AP808" t="s">
        <v>225</v>
      </c>
      <c r="AQ808" s="286" t="s">
        <v>394</v>
      </c>
      <c r="AR808" s="295"/>
      <c r="AS808" s="235"/>
    </row>
    <row r="809" spans="1:47" ht="21.6" x14ac:dyDescent="0.3">
      <c r="A809" s="285">
        <v>116438</v>
      </c>
      <c r="B809" s="286" t="s">
        <v>538</v>
      </c>
      <c r="C809" t="s">
        <v>995</v>
      </c>
      <c r="D809" t="s">
        <v>995</v>
      </c>
      <c r="E809" t="s">
        <v>995</v>
      </c>
      <c r="F809" t="s">
        <v>995</v>
      </c>
      <c r="G809" t="s">
        <v>995</v>
      </c>
      <c r="H809" t="s">
        <v>995</v>
      </c>
      <c r="I809" t="s">
        <v>995</v>
      </c>
      <c r="J809" t="s">
        <v>995</v>
      </c>
      <c r="K809" t="s">
        <v>995</v>
      </c>
      <c r="L809" t="s">
        <v>995</v>
      </c>
      <c r="M809" t="s">
        <v>995</v>
      </c>
      <c r="N809" t="s">
        <v>995</v>
      </c>
      <c r="O809" t="s">
        <v>995</v>
      </c>
      <c r="P809" t="s">
        <v>995</v>
      </c>
      <c r="Q809" t="s">
        <v>995</v>
      </c>
      <c r="R809" t="s">
        <v>995</v>
      </c>
      <c r="S809" t="s">
        <v>995</v>
      </c>
      <c r="T809" t="s">
        <v>995</v>
      </c>
      <c r="U809" t="s">
        <v>995</v>
      </c>
      <c r="V809" t="s">
        <v>995</v>
      </c>
      <c r="W809" t="s">
        <v>995</v>
      </c>
      <c r="X809" t="s">
        <v>995</v>
      </c>
      <c r="Y809" t="s">
        <v>995</v>
      </c>
      <c r="Z809" t="s">
        <v>995</v>
      </c>
      <c r="AA809" t="s">
        <v>995</v>
      </c>
      <c r="AB809" t="s">
        <v>995</v>
      </c>
      <c r="AC809" t="s">
        <v>995</v>
      </c>
      <c r="AD809" t="s">
        <v>995</v>
      </c>
      <c r="AE809" t="s">
        <v>995</v>
      </c>
      <c r="AF809" t="s">
        <v>995</v>
      </c>
      <c r="AG809" t="s">
        <v>995</v>
      </c>
      <c r="AH809" t="s">
        <v>995</v>
      </c>
      <c r="AI809" t="s">
        <v>995</v>
      </c>
      <c r="AJ809" t="s">
        <v>995</v>
      </c>
      <c r="AK809" t="s">
        <v>995</v>
      </c>
      <c r="AL809" t="s">
        <v>995</v>
      </c>
      <c r="AM809" t="s">
        <v>995</v>
      </c>
      <c r="AN809" t="s">
        <v>995</v>
      </c>
      <c r="AO809" t="s">
        <v>995</v>
      </c>
      <c r="AP809" t="s">
        <v>995</v>
      </c>
      <c r="AQ809" s="286" t="s">
        <v>855</v>
      </c>
      <c r="AR809" s="295"/>
      <c r="AS809" s="235"/>
    </row>
    <row r="810" spans="1:47" x14ac:dyDescent="0.3">
      <c r="A810" s="285">
        <v>116443</v>
      </c>
      <c r="B810" s="286" t="s">
        <v>61</v>
      </c>
      <c r="C810" t="s">
        <v>995</v>
      </c>
      <c r="D810" t="s">
        <v>995</v>
      </c>
      <c r="E810" t="s">
        <v>995</v>
      </c>
      <c r="F810" t="s">
        <v>995</v>
      </c>
      <c r="G810" t="s">
        <v>995</v>
      </c>
      <c r="H810" t="s">
        <v>995</v>
      </c>
      <c r="I810" t="s">
        <v>995</v>
      </c>
      <c r="J810" t="s">
        <v>995</v>
      </c>
      <c r="K810" t="s">
        <v>995</v>
      </c>
      <c r="L810" t="s">
        <v>995</v>
      </c>
      <c r="M810" t="s">
        <v>995</v>
      </c>
      <c r="N810" t="s">
        <v>995</v>
      </c>
      <c r="O810" t="s">
        <v>995</v>
      </c>
      <c r="P810" t="s">
        <v>995</v>
      </c>
      <c r="Q810" t="s">
        <v>995</v>
      </c>
      <c r="R810" t="s">
        <v>995</v>
      </c>
      <c r="S810" t="s">
        <v>995</v>
      </c>
      <c r="T810" t="s">
        <v>995</v>
      </c>
      <c r="U810" t="s">
        <v>995</v>
      </c>
      <c r="V810" t="s">
        <v>995</v>
      </c>
      <c r="W810" t="s">
        <v>995</v>
      </c>
      <c r="X810" t="s">
        <v>995</v>
      </c>
      <c r="Y810" t="s">
        <v>995</v>
      </c>
      <c r="Z810" t="s">
        <v>995</v>
      </c>
      <c r="AA810" t="s">
        <v>995</v>
      </c>
      <c r="AB810" t="s">
        <v>995</v>
      </c>
      <c r="AC810" t="s">
        <v>995</v>
      </c>
      <c r="AD810" t="s">
        <v>995</v>
      </c>
      <c r="AE810" t="s">
        <v>995</v>
      </c>
      <c r="AF810" t="s">
        <v>995</v>
      </c>
      <c r="AG810" t="s">
        <v>995</v>
      </c>
      <c r="AH810" t="s">
        <v>995</v>
      </c>
      <c r="AI810" t="s">
        <v>995</v>
      </c>
      <c r="AJ810" t="s">
        <v>995</v>
      </c>
      <c r="AK810" t="s">
        <v>995</v>
      </c>
      <c r="AL810" t="s">
        <v>995</v>
      </c>
      <c r="AM810" t="s">
        <v>995</v>
      </c>
      <c r="AN810" t="s">
        <v>995</v>
      </c>
      <c r="AO810" t="s">
        <v>995</v>
      </c>
      <c r="AP810" t="s">
        <v>995</v>
      </c>
      <c r="AQ810" s="286" t="s">
        <v>855</v>
      </c>
      <c r="AR810" s="306"/>
      <c r="AS810" s="235"/>
      <c r="AU810"/>
    </row>
    <row r="811" spans="1:47" ht="21.6" x14ac:dyDescent="0.3">
      <c r="A811" s="285">
        <v>116454</v>
      </c>
      <c r="B811" s="286" t="s">
        <v>61</v>
      </c>
      <c r="C811" t="s">
        <v>224</v>
      </c>
      <c r="D811" t="s">
        <v>224</v>
      </c>
      <c r="E811" t="s">
        <v>224</v>
      </c>
      <c r="F811" t="s">
        <v>224</v>
      </c>
      <c r="G811" t="s">
        <v>224</v>
      </c>
      <c r="H811" t="s">
        <v>224</v>
      </c>
      <c r="I811" t="s">
        <v>224</v>
      </c>
      <c r="J811" t="s">
        <v>226</v>
      </c>
      <c r="K811" t="s">
        <v>224</v>
      </c>
      <c r="L811" t="s">
        <v>224</v>
      </c>
      <c r="M811" t="s">
        <v>224</v>
      </c>
      <c r="N811" t="s">
        <v>224</v>
      </c>
      <c r="O811" t="s">
        <v>224</v>
      </c>
      <c r="P811" t="s">
        <v>224</v>
      </c>
      <c r="Q811" t="s">
        <v>224</v>
      </c>
      <c r="R811" t="s">
        <v>224</v>
      </c>
      <c r="S811" t="s">
        <v>224</v>
      </c>
      <c r="T811" t="s">
        <v>224</v>
      </c>
      <c r="U811" t="s">
        <v>224</v>
      </c>
      <c r="V811" t="s">
        <v>226</v>
      </c>
      <c r="W811" t="s">
        <v>226</v>
      </c>
      <c r="X811" t="s">
        <v>226</v>
      </c>
      <c r="Y811" t="s">
        <v>226</v>
      </c>
      <c r="Z811" t="s">
        <v>224</v>
      </c>
      <c r="AA811" t="s">
        <v>226</v>
      </c>
      <c r="AB811" t="s">
        <v>226</v>
      </c>
      <c r="AC811" t="s">
        <v>226</v>
      </c>
      <c r="AD811" t="s">
        <v>226</v>
      </c>
      <c r="AE811" t="s">
        <v>224</v>
      </c>
      <c r="AF811" t="s">
        <v>224</v>
      </c>
      <c r="AG811" t="s">
        <v>224</v>
      </c>
      <c r="AH811" t="s">
        <v>224</v>
      </c>
      <c r="AI811" t="s">
        <v>224</v>
      </c>
      <c r="AJ811" t="s">
        <v>224</v>
      </c>
      <c r="AK811" t="s">
        <v>224</v>
      </c>
      <c r="AL811" t="s">
        <v>224</v>
      </c>
      <c r="AM811" t="s">
        <v>225</v>
      </c>
      <c r="AN811" t="s">
        <v>224</v>
      </c>
      <c r="AO811" t="s">
        <v>224</v>
      </c>
      <c r="AP811" t="s">
        <v>224</v>
      </c>
      <c r="AQ811" s="286" t="s">
        <v>394</v>
      </c>
      <c r="AR811" s="295"/>
      <c r="AS811" s="235"/>
    </row>
    <row r="812" spans="1:47" x14ac:dyDescent="0.3">
      <c r="A812" s="285">
        <v>116466</v>
      </c>
      <c r="B812" s="286" t="s">
        <v>539</v>
      </c>
      <c r="C812" t="s">
        <v>995</v>
      </c>
      <c r="D812" t="s">
        <v>995</v>
      </c>
      <c r="E812" t="s">
        <v>995</v>
      </c>
      <c r="F812" t="s">
        <v>995</v>
      </c>
      <c r="G812" t="s">
        <v>995</v>
      </c>
      <c r="H812" t="s">
        <v>995</v>
      </c>
      <c r="I812" t="s">
        <v>995</v>
      </c>
      <c r="J812" t="s">
        <v>995</v>
      </c>
      <c r="K812" t="s">
        <v>995</v>
      </c>
      <c r="L812" t="s">
        <v>995</v>
      </c>
      <c r="M812" t="s">
        <v>995</v>
      </c>
      <c r="N812" t="s">
        <v>995</v>
      </c>
      <c r="O812" t="s">
        <v>995</v>
      </c>
      <c r="P812" t="s">
        <v>995</v>
      </c>
      <c r="Q812" t="s">
        <v>995</v>
      </c>
      <c r="R812" t="s">
        <v>995</v>
      </c>
      <c r="S812" t="s">
        <v>995</v>
      </c>
      <c r="T812" t="s">
        <v>995</v>
      </c>
      <c r="U812" t="s">
        <v>995</v>
      </c>
      <c r="V812" t="s">
        <v>995</v>
      </c>
      <c r="W812" t="s">
        <v>995</v>
      </c>
      <c r="X812" t="s">
        <v>995</v>
      </c>
      <c r="Y812" t="s">
        <v>995</v>
      </c>
      <c r="Z812" t="s">
        <v>995</v>
      </c>
      <c r="AA812" t="s">
        <v>995</v>
      </c>
      <c r="AB812" t="s">
        <v>995</v>
      </c>
      <c r="AC812" t="s">
        <v>995</v>
      </c>
      <c r="AD812" t="s">
        <v>995</v>
      </c>
      <c r="AE812" t="s">
        <v>995</v>
      </c>
      <c r="AF812" t="s">
        <v>995</v>
      </c>
      <c r="AG812" t="s">
        <v>995</v>
      </c>
      <c r="AH812" t="s">
        <v>995</v>
      </c>
      <c r="AI812" t="s">
        <v>995</v>
      </c>
      <c r="AJ812" t="s">
        <v>995</v>
      </c>
      <c r="AK812" t="s">
        <v>995</v>
      </c>
      <c r="AL812" t="s">
        <v>995</v>
      </c>
      <c r="AM812" t="s">
        <v>995</v>
      </c>
      <c r="AN812" t="s">
        <v>995</v>
      </c>
      <c r="AO812" t="s">
        <v>995</v>
      </c>
      <c r="AP812" t="s">
        <v>995</v>
      </c>
      <c r="AQ812" s="286" t="s">
        <v>855</v>
      </c>
      <c r="AR812" s="306"/>
      <c r="AS812" s="235"/>
      <c r="AU812"/>
    </row>
    <row r="813" spans="1:47" x14ac:dyDescent="0.3">
      <c r="A813" s="285">
        <v>116476</v>
      </c>
      <c r="B813" s="286" t="s">
        <v>538</v>
      </c>
      <c r="C813" t="s">
        <v>995</v>
      </c>
      <c r="D813" t="s">
        <v>995</v>
      </c>
      <c r="E813" t="s">
        <v>995</v>
      </c>
      <c r="F813" t="s">
        <v>995</v>
      </c>
      <c r="G813" t="s">
        <v>995</v>
      </c>
      <c r="H813" t="s">
        <v>995</v>
      </c>
      <c r="I813" t="s">
        <v>995</v>
      </c>
      <c r="J813" t="s">
        <v>995</v>
      </c>
      <c r="K813" t="s">
        <v>995</v>
      </c>
      <c r="L813" t="s">
        <v>995</v>
      </c>
      <c r="M813" t="s">
        <v>995</v>
      </c>
      <c r="N813" t="s">
        <v>995</v>
      </c>
      <c r="O813" t="s">
        <v>995</v>
      </c>
      <c r="P813" t="s">
        <v>995</v>
      </c>
      <c r="Q813" t="s">
        <v>995</v>
      </c>
      <c r="R813" t="s">
        <v>995</v>
      </c>
      <c r="S813" t="s">
        <v>995</v>
      </c>
      <c r="T813" t="s">
        <v>995</v>
      </c>
      <c r="U813" t="s">
        <v>995</v>
      </c>
      <c r="V813" t="s">
        <v>995</v>
      </c>
      <c r="W813" t="s">
        <v>995</v>
      </c>
      <c r="X813" t="s">
        <v>995</v>
      </c>
      <c r="Y813" t="s">
        <v>995</v>
      </c>
      <c r="Z813" t="s">
        <v>995</v>
      </c>
      <c r="AA813" t="s">
        <v>995</v>
      </c>
      <c r="AB813" t="s">
        <v>995</v>
      </c>
      <c r="AC813" t="s">
        <v>995</v>
      </c>
      <c r="AD813" t="s">
        <v>995</v>
      </c>
      <c r="AE813" t="s">
        <v>995</v>
      </c>
      <c r="AF813" t="s">
        <v>995</v>
      </c>
      <c r="AG813" t="s">
        <v>995</v>
      </c>
      <c r="AH813" t="s">
        <v>995</v>
      </c>
      <c r="AI813" t="s">
        <v>995</v>
      </c>
      <c r="AJ813" t="s">
        <v>995</v>
      </c>
      <c r="AK813" t="s">
        <v>995</v>
      </c>
      <c r="AL813" t="s">
        <v>995</v>
      </c>
      <c r="AM813" t="s">
        <v>995</v>
      </c>
      <c r="AN813" t="s">
        <v>995</v>
      </c>
      <c r="AO813" t="s">
        <v>995</v>
      </c>
      <c r="AP813" t="s">
        <v>995</v>
      </c>
      <c r="AQ813" s="286" t="s">
        <v>855</v>
      </c>
      <c r="AR813" s="306"/>
      <c r="AS813" s="235"/>
      <c r="AU813"/>
    </row>
    <row r="814" spans="1:47" x14ac:dyDescent="0.3">
      <c r="A814" s="285">
        <v>116504</v>
      </c>
      <c r="B814" s="286" t="s">
        <v>540</v>
      </c>
      <c r="C814" t="s">
        <v>995</v>
      </c>
      <c r="D814" t="s">
        <v>995</v>
      </c>
      <c r="E814" t="s">
        <v>995</v>
      </c>
      <c r="F814" t="s">
        <v>995</v>
      </c>
      <c r="G814" t="s">
        <v>995</v>
      </c>
      <c r="H814" t="s">
        <v>995</v>
      </c>
      <c r="I814" t="s">
        <v>995</v>
      </c>
      <c r="J814" t="s">
        <v>995</v>
      </c>
      <c r="K814" t="s">
        <v>995</v>
      </c>
      <c r="L814" t="s">
        <v>995</v>
      </c>
      <c r="M814" t="s">
        <v>995</v>
      </c>
      <c r="N814" t="s">
        <v>995</v>
      </c>
      <c r="O814" t="s">
        <v>995</v>
      </c>
      <c r="P814" t="s">
        <v>995</v>
      </c>
      <c r="Q814" t="s">
        <v>995</v>
      </c>
      <c r="R814" t="s">
        <v>995</v>
      </c>
      <c r="S814" t="s">
        <v>995</v>
      </c>
      <c r="T814" t="s">
        <v>995</v>
      </c>
      <c r="U814" t="s">
        <v>995</v>
      </c>
      <c r="V814" t="s">
        <v>995</v>
      </c>
      <c r="W814" t="s">
        <v>995</v>
      </c>
      <c r="X814" t="s">
        <v>995</v>
      </c>
      <c r="Y814" t="s">
        <v>995</v>
      </c>
      <c r="Z814" t="s">
        <v>995</v>
      </c>
      <c r="AA814" t="s">
        <v>995</v>
      </c>
      <c r="AB814" t="s">
        <v>995</v>
      </c>
      <c r="AC814" t="s">
        <v>995</v>
      </c>
      <c r="AD814" t="s">
        <v>995</v>
      </c>
      <c r="AE814" t="s">
        <v>995</v>
      </c>
      <c r="AF814" t="s">
        <v>995</v>
      </c>
      <c r="AG814" t="s">
        <v>995</v>
      </c>
      <c r="AH814" t="s">
        <v>995</v>
      </c>
      <c r="AI814" t="s">
        <v>995</v>
      </c>
      <c r="AJ814" t="s">
        <v>995</v>
      </c>
      <c r="AK814" t="s">
        <v>995</v>
      </c>
      <c r="AL814" t="s">
        <v>995</v>
      </c>
      <c r="AM814" t="s">
        <v>995</v>
      </c>
      <c r="AN814" t="s">
        <v>995</v>
      </c>
      <c r="AO814" t="s">
        <v>995</v>
      </c>
      <c r="AP814" t="s">
        <v>995</v>
      </c>
      <c r="AQ814" s="286" t="s">
        <v>855</v>
      </c>
      <c r="AR814" s="306"/>
      <c r="AS814" s="235"/>
      <c r="AU814"/>
    </row>
    <row r="815" spans="1:47" x14ac:dyDescent="0.3">
      <c r="A815" s="285">
        <v>116516</v>
      </c>
      <c r="B815" s="286" t="s">
        <v>8485</v>
      </c>
      <c r="C815" t="s">
        <v>995</v>
      </c>
      <c r="D815" t="s">
        <v>995</v>
      </c>
      <c r="E815" t="s">
        <v>995</v>
      </c>
      <c r="F815" t="s">
        <v>995</v>
      </c>
      <c r="G815" t="s">
        <v>995</v>
      </c>
      <c r="H815" t="s">
        <v>995</v>
      </c>
      <c r="I815" t="s">
        <v>995</v>
      </c>
      <c r="J815" t="s">
        <v>995</v>
      </c>
      <c r="K815" t="s">
        <v>995</v>
      </c>
      <c r="L815" t="s">
        <v>995</v>
      </c>
      <c r="M815" t="s">
        <v>225</v>
      </c>
      <c r="N815" t="s">
        <v>995</v>
      </c>
      <c r="O815" t="s">
        <v>995</v>
      </c>
      <c r="P815" t="s">
        <v>995</v>
      </c>
      <c r="Q815" t="s">
        <v>995</v>
      </c>
      <c r="R815" t="s">
        <v>995</v>
      </c>
      <c r="S815" t="s">
        <v>995</v>
      </c>
      <c r="T815" t="s">
        <v>995</v>
      </c>
      <c r="U815" t="s">
        <v>995</v>
      </c>
      <c r="V815" t="s">
        <v>995</v>
      </c>
      <c r="W815" t="s">
        <v>394</v>
      </c>
      <c r="X815" t="s">
        <v>394</v>
      </c>
      <c r="Y815" t="s">
        <v>394</v>
      </c>
      <c r="Z815" t="s">
        <v>394</v>
      </c>
      <c r="AA815" t="s">
        <v>394</v>
      </c>
      <c r="AB815" t="s">
        <v>394</v>
      </c>
      <c r="AC815" t="s">
        <v>394</v>
      </c>
      <c r="AD815" t="s">
        <v>394</v>
      </c>
      <c r="AE815" t="s">
        <v>394</v>
      </c>
      <c r="AF815" t="s">
        <v>394</v>
      </c>
      <c r="AG815" t="s">
        <v>394</v>
      </c>
      <c r="AH815" t="s">
        <v>394</v>
      </c>
      <c r="AI815" t="s">
        <v>394</v>
      </c>
      <c r="AJ815" t="s">
        <v>394</v>
      </c>
      <c r="AK815" t="s">
        <v>394</v>
      </c>
      <c r="AL815" t="s">
        <v>394</v>
      </c>
      <c r="AM815" t="s">
        <v>394</v>
      </c>
      <c r="AN815" t="s">
        <v>394</v>
      </c>
      <c r="AO815" t="s">
        <v>394</v>
      </c>
      <c r="AP815" t="s">
        <v>394</v>
      </c>
      <c r="AQ815" s="289"/>
      <c r="AR815" s="302"/>
      <c r="AS815" s="304"/>
      <c r="AU815"/>
    </row>
    <row r="816" spans="1:47" x14ac:dyDescent="0.3">
      <c r="A816" s="285">
        <v>116534</v>
      </c>
      <c r="B816" s="286" t="s">
        <v>61</v>
      </c>
      <c r="C816" t="s">
        <v>995</v>
      </c>
      <c r="D816" t="s">
        <v>995</v>
      </c>
      <c r="E816" t="s">
        <v>995</v>
      </c>
      <c r="F816" t="s">
        <v>995</v>
      </c>
      <c r="G816" t="s">
        <v>995</v>
      </c>
      <c r="H816" t="s">
        <v>995</v>
      </c>
      <c r="I816" t="s">
        <v>995</v>
      </c>
      <c r="J816" t="s">
        <v>995</v>
      </c>
      <c r="K816" t="s">
        <v>995</v>
      </c>
      <c r="L816" t="s">
        <v>995</v>
      </c>
      <c r="M816" t="s">
        <v>995</v>
      </c>
      <c r="N816" t="s">
        <v>995</v>
      </c>
      <c r="O816" t="s">
        <v>995</v>
      </c>
      <c r="P816" t="s">
        <v>995</v>
      </c>
      <c r="Q816" t="s">
        <v>995</v>
      </c>
      <c r="R816" t="s">
        <v>995</v>
      </c>
      <c r="S816" t="s">
        <v>995</v>
      </c>
      <c r="T816" t="s">
        <v>995</v>
      </c>
      <c r="U816" t="s">
        <v>995</v>
      </c>
      <c r="V816" t="s">
        <v>995</v>
      </c>
      <c r="W816" t="s">
        <v>995</v>
      </c>
      <c r="X816" t="s">
        <v>995</v>
      </c>
      <c r="Y816" t="s">
        <v>995</v>
      </c>
      <c r="Z816" t="s">
        <v>995</v>
      </c>
      <c r="AA816" t="s">
        <v>995</v>
      </c>
      <c r="AB816" t="s">
        <v>995</v>
      </c>
      <c r="AC816" t="s">
        <v>995</v>
      </c>
      <c r="AD816" t="s">
        <v>995</v>
      </c>
      <c r="AE816" t="s">
        <v>995</v>
      </c>
      <c r="AF816" t="s">
        <v>995</v>
      </c>
      <c r="AG816" t="s">
        <v>995</v>
      </c>
      <c r="AH816" t="s">
        <v>995</v>
      </c>
      <c r="AI816" t="s">
        <v>995</v>
      </c>
      <c r="AJ816" t="s">
        <v>995</v>
      </c>
      <c r="AK816" t="s">
        <v>995</v>
      </c>
      <c r="AL816" t="s">
        <v>995</v>
      </c>
      <c r="AM816" t="s">
        <v>995</v>
      </c>
      <c r="AN816" t="s">
        <v>995</v>
      </c>
      <c r="AO816" t="s">
        <v>995</v>
      </c>
      <c r="AP816" t="s">
        <v>995</v>
      </c>
      <c r="AQ816" s="286" t="s">
        <v>855</v>
      </c>
      <c r="AR816" s="306"/>
      <c r="AS816" s="235"/>
      <c r="AU816"/>
    </row>
    <row r="817" spans="1:47" x14ac:dyDescent="0.3">
      <c r="A817" s="285">
        <v>116540</v>
      </c>
      <c r="B817" s="286" t="s">
        <v>538</v>
      </c>
      <c r="C817" t="s">
        <v>995</v>
      </c>
      <c r="D817" t="s">
        <v>995</v>
      </c>
      <c r="E817" t="s">
        <v>995</v>
      </c>
      <c r="F817" t="s">
        <v>995</v>
      </c>
      <c r="G817" t="s">
        <v>995</v>
      </c>
      <c r="H817" t="s">
        <v>995</v>
      </c>
      <c r="I817" t="s">
        <v>995</v>
      </c>
      <c r="J817" t="s">
        <v>995</v>
      </c>
      <c r="K817" t="s">
        <v>995</v>
      </c>
      <c r="L817" t="s">
        <v>995</v>
      </c>
      <c r="M817" t="s">
        <v>995</v>
      </c>
      <c r="N817" t="s">
        <v>995</v>
      </c>
      <c r="O817" t="s">
        <v>995</v>
      </c>
      <c r="P817" t="s">
        <v>995</v>
      </c>
      <c r="Q817" t="s">
        <v>995</v>
      </c>
      <c r="R817" t="s">
        <v>995</v>
      </c>
      <c r="S817" t="s">
        <v>995</v>
      </c>
      <c r="T817" t="s">
        <v>995</v>
      </c>
      <c r="U817" t="s">
        <v>995</v>
      </c>
      <c r="V817" t="s">
        <v>995</v>
      </c>
      <c r="W817" t="s">
        <v>995</v>
      </c>
      <c r="X817" t="s">
        <v>995</v>
      </c>
      <c r="Y817" t="s">
        <v>995</v>
      </c>
      <c r="Z817" t="s">
        <v>995</v>
      </c>
      <c r="AA817" t="s">
        <v>995</v>
      </c>
      <c r="AB817" t="s">
        <v>995</v>
      </c>
      <c r="AC817" t="s">
        <v>995</v>
      </c>
      <c r="AD817" t="s">
        <v>995</v>
      </c>
      <c r="AE817" t="s">
        <v>995</v>
      </c>
      <c r="AF817" t="s">
        <v>995</v>
      </c>
      <c r="AG817" t="s">
        <v>995</v>
      </c>
      <c r="AH817" t="s">
        <v>995</v>
      </c>
      <c r="AI817" t="s">
        <v>995</v>
      </c>
      <c r="AJ817" t="s">
        <v>995</v>
      </c>
      <c r="AK817" t="s">
        <v>995</v>
      </c>
      <c r="AL817" t="s">
        <v>995</v>
      </c>
      <c r="AM817" t="s">
        <v>995</v>
      </c>
      <c r="AN817" t="s">
        <v>995</v>
      </c>
      <c r="AO817" t="s">
        <v>995</v>
      </c>
      <c r="AP817" t="s">
        <v>995</v>
      </c>
      <c r="AQ817" s="286" t="s">
        <v>855</v>
      </c>
      <c r="AR817" s="306"/>
      <c r="AS817" s="235"/>
      <c r="AU817"/>
    </row>
    <row r="818" spans="1:47" ht="21.6" x14ac:dyDescent="0.3">
      <c r="A818" s="285">
        <v>116541</v>
      </c>
      <c r="B818" s="286" t="s">
        <v>61</v>
      </c>
      <c r="C818" t="s">
        <v>225</v>
      </c>
      <c r="D818" t="s">
        <v>225</v>
      </c>
      <c r="E818" t="s">
        <v>225</v>
      </c>
      <c r="F818" t="s">
        <v>225</v>
      </c>
      <c r="G818" t="s">
        <v>225</v>
      </c>
      <c r="H818" t="s">
        <v>226</v>
      </c>
      <c r="I818" t="s">
        <v>225</v>
      </c>
      <c r="J818" t="s">
        <v>225</v>
      </c>
      <c r="K818" t="s">
        <v>225</v>
      </c>
      <c r="L818" t="s">
        <v>225</v>
      </c>
      <c r="M818" t="s">
        <v>224</v>
      </c>
      <c r="N818" t="s">
        <v>225</v>
      </c>
      <c r="O818" t="s">
        <v>225</v>
      </c>
      <c r="P818" t="s">
        <v>225</v>
      </c>
      <c r="Q818" t="s">
        <v>225</v>
      </c>
      <c r="R818" t="s">
        <v>224</v>
      </c>
      <c r="S818" t="s">
        <v>224</v>
      </c>
      <c r="T818" t="s">
        <v>224</v>
      </c>
      <c r="U818" t="s">
        <v>226</v>
      </c>
      <c r="V818" t="s">
        <v>224</v>
      </c>
      <c r="W818" t="s">
        <v>224</v>
      </c>
      <c r="X818" t="s">
        <v>224</v>
      </c>
      <c r="Y818" t="s">
        <v>224</v>
      </c>
      <c r="Z818" t="s">
        <v>224</v>
      </c>
      <c r="AA818" t="s">
        <v>224</v>
      </c>
      <c r="AB818" t="s">
        <v>224</v>
      </c>
      <c r="AC818" t="s">
        <v>224</v>
      </c>
      <c r="AD818" t="s">
        <v>226</v>
      </c>
      <c r="AE818" t="s">
        <v>224</v>
      </c>
      <c r="AF818" t="s">
        <v>224</v>
      </c>
      <c r="AG818" t="s">
        <v>224</v>
      </c>
      <c r="AH818" t="s">
        <v>224</v>
      </c>
      <c r="AI818" t="s">
        <v>224</v>
      </c>
      <c r="AJ818" t="s">
        <v>226</v>
      </c>
      <c r="AK818" t="s">
        <v>226</v>
      </c>
      <c r="AL818" t="s">
        <v>226</v>
      </c>
      <c r="AM818" t="s">
        <v>225</v>
      </c>
      <c r="AN818" t="s">
        <v>224</v>
      </c>
      <c r="AO818" t="s">
        <v>224</v>
      </c>
      <c r="AP818" t="s">
        <v>226</v>
      </c>
      <c r="AQ818" s="286" t="s">
        <v>394</v>
      </c>
      <c r="AR818" s="295"/>
      <c r="AS818" s="235"/>
    </row>
    <row r="819" spans="1:47" x14ac:dyDescent="0.3">
      <c r="A819" s="285">
        <v>116546</v>
      </c>
      <c r="B819" s="286" t="s">
        <v>61</v>
      </c>
      <c r="C819" t="s">
        <v>995</v>
      </c>
      <c r="D819" t="s">
        <v>995</v>
      </c>
      <c r="E819" t="s">
        <v>995</v>
      </c>
      <c r="F819" t="s">
        <v>995</v>
      </c>
      <c r="G819" t="s">
        <v>995</v>
      </c>
      <c r="H819" t="s">
        <v>995</v>
      </c>
      <c r="I819" t="s">
        <v>995</v>
      </c>
      <c r="J819" t="s">
        <v>995</v>
      </c>
      <c r="K819" t="s">
        <v>995</v>
      </c>
      <c r="L819" t="s">
        <v>995</v>
      </c>
      <c r="M819" t="s">
        <v>995</v>
      </c>
      <c r="N819" t="s">
        <v>995</v>
      </c>
      <c r="O819" t="s">
        <v>995</v>
      </c>
      <c r="P819" t="s">
        <v>995</v>
      </c>
      <c r="Q819" t="s">
        <v>995</v>
      </c>
      <c r="R819" t="s">
        <v>995</v>
      </c>
      <c r="S819" t="s">
        <v>995</v>
      </c>
      <c r="T819" t="s">
        <v>995</v>
      </c>
      <c r="U819" t="s">
        <v>995</v>
      </c>
      <c r="V819" t="s">
        <v>995</v>
      </c>
      <c r="W819" t="s">
        <v>995</v>
      </c>
      <c r="X819" t="s">
        <v>995</v>
      </c>
      <c r="Y819" t="s">
        <v>995</v>
      </c>
      <c r="Z819" t="s">
        <v>995</v>
      </c>
      <c r="AA819" t="s">
        <v>995</v>
      </c>
      <c r="AB819" t="s">
        <v>995</v>
      </c>
      <c r="AC819" t="s">
        <v>995</v>
      </c>
      <c r="AD819" t="s">
        <v>995</v>
      </c>
      <c r="AE819" t="s">
        <v>995</v>
      </c>
      <c r="AF819" t="s">
        <v>995</v>
      </c>
      <c r="AG819" t="s">
        <v>995</v>
      </c>
      <c r="AH819" t="s">
        <v>995</v>
      </c>
      <c r="AI819" t="s">
        <v>995</v>
      </c>
      <c r="AJ819" t="s">
        <v>995</v>
      </c>
      <c r="AK819" t="s">
        <v>995</v>
      </c>
      <c r="AL819" t="s">
        <v>995</v>
      </c>
      <c r="AM819" t="s">
        <v>995</v>
      </c>
      <c r="AN819" t="s">
        <v>995</v>
      </c>
      <c r="AO819" t="s">
        <v>995</v>
      </c>
      <c r="AP819" t="s">
        <v>995</v>
      </c>
      <c r="AQ819" s="286" t="s">
        <v>855</v>
      </c>
      <c r="AR819" s="306"/>
      <c r="AS819" s="235"/>
      <c r="AU819"/>
    </row>
    <row r="820" spans="1:47" x14ac:dyDescent="0.3">
      <c r="A820" s="285">
        <v>116548</v>
      </c>
      <c r="B820" s="286" t="s">
        <v>540</v>
      </c>
      <c r="C820" t="s">
        <v>995</v>
      </c>
      <c r="D820" t="s">
        <v>995</v>
      </c>
      <c r="E820" t="s">
        <v>995</v>
      </c>
      <c r="F820" t="s">
        <v>995</v>
      </c>
      <c r="G820" t="s">
        <v>995</v>
      </c>
      <c r="H820" t="s">
        <v>995</v>
      </c>
      <c r="I820" t="s">
        <v>995</v>
      </c>
      <c r="J820" t="s">
        <v>995</v>
      </c>
      <c r="K820" t="s">
        <v>995</v>
      </c>
      <c r="L820" t="s">
        <v>995</v>
      </c>
      <c r="M820" t="s">
        <v>995</v>
      </c>
      <c r="N820" t="s">
        <v>995</v>
      </c>
      <c r="O820" t="s">
        <v>995</v>
      </c>
      <c r="P820" t="s">
        <v>995</v>
      </c>
      <c r="Q820" t="s">
        <v>995</v>
      </c>
      <c r="R820" t="s">
        <v>995</v>
      </c>
      <c r="S820" t="s">
        <v>995</v>
      </c>
      <c r="T820" t="s">
        <v>995</v>
      </c>
      <c r="U820" t="s">
        <v>995</v>
      </c>
      <c r="V820" t="s">
        <v>995</v>
      </c>
      <c r="W820" t="s">
        <v>995</v>
      </c>
      <c r="X820" t="s">
        <v>995</v>
      </c>
      <c r="Y820" t="s">
        <v>995</v>
      </c>
      <c r="Z820" t="s">
        <v>995</v>
      </c>
      <c r="AA820" t="s">
        <v>995</v>
      </c>
      <c r="AB820" t="s">
        <v>995</v>
      </c>
      <c r="AC820" t="s">
        <v>995</v>
      </c>
      <c r="AD820" t="s">
        <v>995</v>
      </c>
      <c r="AE820" t="s">
        <v>995</v>
      </c>
      <c r="AF820" t="s">
        <v>995</v>
      </c>
      <c r="AG820" t="s">
        <v>995</v>
      </c>
      <c r="AH820" t="s">
        <v>995</v>
      </c>
      <c r="AI820" t="s">
        <v>995</v>
      </c>
      <c r="AJ820" t="s">
        <v>995</v>
      </c>
      <c r="AK820" t="s">
        <v>995</v>
      </c>
      <c r="AL820" t="s">
        <v>995</v>
      </c>
      <c r="AM820" t="s">
        <v>995</v>
      </c>
      <c r="AN820" t="s">
        <v>995</v>
      </c>
      <c r="AO820" t="s">
        <v>995</v>
      </c>
      <c r="AP820" t="s">
        <v>995</v>
      </c>
      <c r="AQ820" s="286" t="s">
        <v>855</v>
      </c>
      <c r="AR820" s="306"/>
      <c r="AS820" s="235"/>
      <c r="AU820"/>
    </row>
    <row r="821" spans="1:47" ht="21.6" x14ac:dyDescent="0.65">
      <c r="A821" s="285">
        <v>116556</v>
      </c>
      <c r="B821" s="286" t="s">
        <v>538</v>
      </c>
      <c r="C821" t="s">
        <v>225</v>
      </c>
      <c r="D821" t="s">
        <v>225</v>
      </c>
      <c r="E821" t="s">
        <v>225</v>
      </c>
      <c r="F821" t="s">
        <v>225</v>
      </c>
      <c r="G821" t="s">
        <v>225</v>
      </c>
      <c r="H821" t="s">
        <v>225</v>
      </c>
      <c r="I821" t="s">
        <v>225</v>
      </c>
      <c r="J821" t="s">
        <v>225</v>
      </c>
      <c r="K821" t="s">
        <v>225</v>
      </c>
      <c r="L821" t="s">
        <v>225</v>
      </c>
      <c r="M821" t="s">
        <v>995</v>
      </c>
      <c r="N821" t="s">
        <v>225</v>
      </c>
      <c r="O821" t="s">
        <v>225</v>
      </c>
      <c r="P821" t="s">
        <v>225</v>
      </c>
      <c r="Q821" t="s">
        <v>226</v>
      </c>
      <c r="R821" t="s">
        <v>225</v>
      </c>
      <c r="S821" t="s">
        <v>226</v>
      </c>
      <c r="T821" t="s">
        <v>225</v>
      </c>
      <c r="U821" t="s">
        <v>225</v>
      </c>
      <c r="V821" t="s">
        <v>225</v>
      </c>
      <c r="W821" t="s">
        <v>224</v>
      </c>
      <c r="X821" t="s">
        <v>225</v>
      </c>
      <c r="Y821" t="s">
        <v>224</v>
      </c>
      <c r="Z821" t="s">
        <v>225</v>
      </c>
      <c r="AA821" t="s">
        <v>225</v>
      </c>
      <c r="AB821" t="s">
        <v>225</v>
      </c>
      <c r="AC821" t="s">
        <v>225</v>
      </c>
      <c r="AD821" t="s">
        <v>225</v>
      </c>
      <c r="AE821" t="s">
        <v>226</v>
      </c>
      <c r="AF821" t="s">
        <v>224</v>
      </c>
      <c r="AG821" t="s">
        <v>394</v>
      </c>
      <c r="AH821" t="s">
        <v>394</v>
      </c>
      <c r="AI821" t="s">
        <v>394</v>
      </c>
      <c r="AJ821" t="s">
        <v>394</v>
      </c>
      <c r="AK821" t="s">
        <v>394</v>
      </c>
      <c r="AL821" t="s">
        <v>394</v>
      </c>
      <c r="AM821" t="s">
        <v>394</v>
      </c>
      <c r="AN821" t="s">
        <v>394</v>
      </c>
      <c r="AO821" t="s">
        <v>394</v>
      </c>
      <c r="AP821" t="s">
        <v>394</v>
      </c>
      <c r="AQ821" s="288"/>
      <c r="AR821" s="302"/>
      <c r="AS821" s="304"/>
      <c r="AU821"/>
    </row>
    <row r="822" spans="1:47" ht="21.6" x14ac:dyDescent="0.3">
      <c r="A822" s="285">
        <v>116558</v>
      </c>
      <c r="B822" s="286" t="s">
        <v>538</v>
      </c>
      <c r="C822" t="s">
        <v>995</v>
      </c>
      <c r="D822" t="s">
        <v>995</v>
      </c>
      <c r="E822" t="s">
        <v>995</v>
      </c>
      <c r="F822" t="s">
        <v>995</v>
      </c>
      <c r="G822" t="s">
        <v>995</v>
      </c>
      <c r="H822" t="s">
        <v>995</v>
      </c>
      <c r="I822" t="s">
        <v>995</v>
      </c>
      <c r="J822" t="s">
        <v>995</v>
      </c>
      <c r="K822" t="s">
        <v>995</v>
      </c>
      <c r="L822" t="s">
        <v>995</v>
      </c>
      <c r="M822" t="s">
        <v>995</v>
      </c>
      <c r="N822" t="s">
        <v>995</v>
      </c>
      <c r="O822" t="s">
        <v>995</v>
      </c>
      <c r="P822" t="s">
        <v>995</v>
      </c>
      <c r="Q822" t="s">
        <v>995</v>
      </c>
      <c r="R822" t="s">
        <v>995</v>
      </c>
      <c r="S822" t="s">
        <v>995</v>
      </c>
      <c r="T822" t="s">
        <v>995</v>
      </c>
      <c r="U822" t="s">
        <v>995</v>
      </c>
      <c r="V822" t="s">
        <v>995</v>
      </c>
      <c r="W822" t="s">
        <v>995</v>
      </c>
      <c r="X822" t="s">
        <v>995</v>
      </c>
      <c r="Y822" t="s">
        <v>995</v>
      </c>
      <c r="Z822" t="s">
        <v>995</v>
      </c>
      <c r="AA822" t="s">
        <v>995</v>
      </c>
      <c r="AB822" t="s">
        <v>995</v>
      </c>
      <c r="AC822" t="s">
        <v>995</v>
      </c>
      <c r="AD822" t="s">
        <v>995</v>
      </c>
      <c r="AE822" t="s">
        <v>995</v>
      </c>
      <c r="AF822" t="s">
        <v>995</v>
      </c>
      <c r="AG822" t="s">
        <v>995</v>
      </c>
      <c r="AH822" t="s">
        <v>995</v>
      </c>
      <c r="AI822" t="s">
        <v>995</v>
      </c>
      <c r="AJ822" t="s">
        <v>995</v>
      </c>
      <c r="AK822" t="s">
        <v>995</v>
      </c>
      <c r="AL822" t="s">
        <v>995</v>
      </c>
      <c r="AM822" t="s">
        <v>995</v>
      </c>
      <c r="AN822" t="s">
        <v>995</v>
      </c>
      <c r="AO822" t="s">
        <v>995</v>
      </c>
      <c r="AP822" t="s">
        <v>995</v>
      </c>
      <c r="AQ822" s="286" t="s">
        <v>855</v>
      </c>
      <c r="AR822" s="295"/>
      <c r="AS822" s="235"/>
    </row>
    <row r="823" spans="1:47" x14ac:dyDescent="0.3">
      <c r="A823" s="285">
        <v>116560</v>
      </c>
      <c r="B823" s="286" t="s">
        <v>540</v>
      </c>
      <c r="C823" t="s">
        <v>995</v>
      </c>
      <c r="D823" t="s">
        <v>995</v>
      </c>
      <c r="E823" t="s">
        <v>995</v>
      </c>
      <c r="F823" t="s">
        <v>995</v>
      </c>
      <c r="G823" t="s">
        <v>995</v>
      </c>
      <c r="H823" t="s">
        <v>995</v>
      </c>
      <c r="I823" t="s">
        <v>995</v>
      </c>
      <c r="J823" t="s">
        <v>995</v>
      </c>
      <c r="K823" t="s">
        <v>995</v>
      </c>
      <c r="L823" t="s">
        <v>995</v>
      </c>
      <c r="M823" t="s">
        <v>995</v>
      </c>
      <c r="N823" t="s">
        <v>995</v>
      </c>
      <c r="O823" t="s">
        <v>995</v>
      </c>
      <c r="P823" t="s">
        <v>995</v>
      </c>
      <c r="Q823" t="s">
        <v>995</v>
      </c>
      <c r="R823" t="s">
        <v>995</v>
      </c>
      <c r="S823" t="s">
        <v>995</v>
      </c>
      <c r="T823" t="s">
        <v>995</v>
      </c>
      <c r="U823" t="s">
        <v>995</v>
      </c>
      <c r="V823" t="s">
        <v>995</v>
      </c>
      <c r="W823" t="s">
        <v>995</v>
      </c>
      <c r="X823" t="s">
        <v>995</v>
      </c>
      <c r="Y823" t="s">
        <v>995</v>
      </c>
      <c r="Z823" t="s">
        <v>995</v>
      </c>
      <c r="AA823" t="s">
        <v>995</v>
      </c>
      <c r="AB823" t="s">
        <v>995</v>
      </c>
      <c r="AC823" t="s">
        <v>995</v>
      </c>
      <c r="AD823" t="s">
        <v>995</v>
      </c>
      <c r="AE823" t="s">
        <v>995</v>
      </c>
      <c r="AF823" t="s">
        <v>995</v>
      </c>
      <c r="AG823" t="s">
        <v>995</v>
      </c>
      <c r="AH823" t="s">
        <v>995</v>
      </c>
      <c r="AI823" t="s">
        <v>995</v>
      </c>
      <c r="AJ823" t="s">
        <v>995</v>
      </c>
      <c r="AK823" t="s">
        <v>995</v>
      </c>
      <c r="AL823" t="s">
        <v>995</v>
      </c>
      <c r="AM823" t="s">
        <v>995</v>
      </c>
      <c r="AN823" t="s">
        <v>995</v>
      </c>
      <c r="AO823" t="s">
        <v>995</v>
      </c>
      <c r="AP823" t="s">
        <v>995</v>
      </c>
      <c r="AQ823" s="286" t="s">
        <v>855</v>
      </c>
      <c r="AR823" s="306"/>
      <c r="AS823" s="235"/>
      <c r="AU823"/>
    </row>
    <row r="824" spans="1:47" ht="21.6" x14ac:dyDescent="0.3">
      <c r="A824" s="285">
        <v>116564</v>
      </c>
      <c r="B824" s="286" t="s">
        <v>540</v>
      </c>
      <c r="C824" t="s">
        <v>995</v>
      </c>
      <c r="D824" t="s">
        <v>995</v>
      </c>
      <c r="E824" t="s">
        <v>995</v>
      </c>
      <c r="F824" t="s">
        <v>995</v>
      </c>
      <c r="G824" t="s">
        <v>995</v>
      </c>
      <c r="H824" t="s">
        <v>995</v>
      </c>
      <c r="I824" t="s">
        <v>995</v>
      </c>
      <c r="J824" t="s">
        <v>995</v>
      </c>
      <c r="K824" t="s">
        <v>995</v>
      </c>
      <c r="L824" t="s">
        <v>995</v>
      </c>
      <c r="M824" t="s">
        <v>995</v>
      </c>
      <c r="N824" t="s">
        <v>995</v>
      </c>
      <c r="O824" t="s">
        <v>995</v>
      </c>
      <c r="P824" t="s">
        <v>995</v>
      </c>
      <c r="Q824" t="s">
        <v>995</v>
      </c>
      <c r="R824" t="s">
        <v>995</v>
      </c>
      <c r="S824" t="s">
        <v>995</v>
      </c>
      <c r="T824" t="s">
        <v>995</v>
      </c>
      <c r="U824" t="s">
        <v>995</v>
      </c>
      <c r="V824" t="s">
        <v>995</v>
      </c>
      <c r="W824" t="s">
        <v>995</v>
      </c>
      <c r="X824" t="s">
        <v>995</v>
      </c>
      <c r="Y824" t="s">
        <v>995</v>
      </c>
      <c r="Z824" t="s">
        <v>995</v>
      </c>
      <c r="AA824" t="s">
        <v>995</v>
      </c>
      <c r="AB824" t="s">
        <v>995</v>
      </c>
      <c r="AC824" t="s">
        <v>995</v>
      </c>
      <c r="AD824" t="s">
        <v>995</v>
      </c>
      <c r="AE824" t="s">
        <v>995</v>
      </c>
      <c r="AF824" t="s">
        <v>995</v>
      </c>
      <c r="AG824" t="s">
        <v>995</v>
      </c>
      <c r="AH824" t="s">
        <v>995</v>
      </c>
      <c r="AI824" t="s">
        <v>995</v>
      </c>
      <c r="AJ824" t="s">
        <v>995</v>
      </c>
      <c r="AK824" t="s">
        <v>995</v>
      </c>
      <c r="AL824" t="s">
        <v>995</v>
      </c>
      <c r="AM824" t="s">
        <v>995</v>
      </c>
      <c r="AN824" t="s">
        <v>995</v>
      </c>
      <c r="AO824" t="s">
        <v>995</v>
      </c>
      <c r="AP824" t="s">
        <v>995</v>
      </c>
      <c r="AQ824" s="286" t="s">
        <v>855</v>
      </c>
      <c r="AR824" s="295"/>
      <c r="AS824" s="235"/>
    </row>
    <row r="825" spans="1:47" x14ac:dyDescent="0.3">
      <c r="A825" s="285">
        <v>116574</v>
      </c>
      <c r="B825" s="286" t="s">
        <v>540</v>
      </c>
      <c r="C825" t="s">
        <v>995</v>
      </c>
      <c r="D825" t="s">
        <v>995</v>
      </c>
      <c r="E825" t="s">
        <v>995</v>
      </c>
      <c r="F825" t="s">
        <v>995</v>
      </c>
      <c r="G825" t="s">
        <v>995</v>
      </c>
      <c r="H825" t="s">
        <v>995</v>
      </c>
      <c r="I825" t="s">
        <v>995</v>
      </c>
      <c r="J825" t="s">
        <v>995</v>
      </c>
      <c r="K825" t="s">
        <v>995</v>
      </c>
      <c r="L825" t="s">
        <v>995</v>
      </c>
      <c r="M825" t="s">
        <v>995</v>
      </c>
      <c r="N825" t="s">
        <v>995</v>
      </c>
      <c r="O825" t="s">
        <v>995</v>
      </c>
      <c r="P825" t="s">
        <v>995</v>
      </c>
      <c r="Q825" t="s">
        <v>995</v>
      </c>
      <c r="R825" t="s">
        <v>995</v>
      </c>
      <c r="S825" t="s">
        <v>995</v>
      </c>
      <c r="T825" t="s">
        <v>995</v>
      </c>
      <c r="U825" t="s">
        <v>995</v>
      </c>
      <c r="V825" t="s">
        <v>995</v>
      </c>
      <c r="W825" t="s">
        <v>995</v>
      </c>
      <c r="X825" t="s">
        <v>995</v>
      </c>
      <c r="Y825" t="s">
        <v>995</v>
      </c>
      <c r="Z825" t="s">
        <v>995</v>
      </c>
      <c r="AA825" t="s">
        <v>995</v>
      </c>
      <c r="AB825" t="s">
        <v>995</v>
      </c>
      <c r="AC825" t="s">
        <v>995</v>
      </c>
      <c r="AD825" t="s">
        <v>995</v>
      </c>
      <c r="AE825" t="s">
        <v>995</v>
      </c>
      <c r="AF825" t="s">
        <v>995</v>
      </c>
      <c r="AG825" t="s">
        <v>995</v>
      </c>
      <c r="AH825" t="s">
        <v>995</v>
      </c>
      <c r="AI825" t="s">
        <v>995</v>
      </c>
      <c r="AJ825" t="s">
        <v>995</v>
      </c>
      <c r="AK825" t="s">
        <v>995</v>
      </c>
      <c r="AL825" t="s">
        <v>995</v>
      </c>
      <c r="AM825" t="s">
        <v>995</v>
      </c>
      <c r="AN825" t="s">
        <v>995</v>
      </c>
      <c r="AO825" t="s">
        <v>995</v>
      </c>
      <c r="AP825" t="s">
        <v>995</v>
      </c>
      <c r="AQ825" s="286" t="s">
        <v>855</v>
      </c>
      <c r="AR825" s="306"/>
      <c r="AS825" s="235"/>
      <c r="AU825"/>
    </row>
    <row r="826" spans="1:47" ht="28.8" x14ac:dyDescent="0.3">
      <c r="A826" s="285">
        <v>116577</v>
      </c>
      <c r="B826" s="286" t="s">
        <v>67</v>
      </c>
      <c r="C826" t="s">
        <v>225</v>
      </c>
      <c r="D826" t="s">
        <v>225</v>
      </c>
      <c r="E826" t="s">
        <v>225</v>
      </c>
      <c r="F826" t="s">
        <v>225</v>
      </c>
      <c r="G826" t="s">
        <v>225</v>
      </c>
      <c r="H826" t="s">
        <v>226</v>
      </c>
      <c r="I826" t="s">
        <v>226</v>
      </c>
      <c r="J826" t="s">
        <v>224</v>
      </c>
      <c r="K826" t="s">
        <v>226</v>
      </c>
      <c r="L826" t="s">
        <v>224</v>
      </c>
      <c r="M826" t="s">
        <v>226</v>
      </c>
      <c r="N826" t="s">
        <v>224</v>
      </c>
      <c r="O826" t="s">
        <v>224</v>
      </c>
      <c r="P826" t="s">
        <v>226</v>
      </c>
      <c r="Q826" t="s">
        <v>224</v>
      </c>
      <c r="R826" t="s">
        <v>224</v>
      </c>
      <c r="S826" t="s">
        <v>226</v>
      </c>
      <c r="T826" t="s">
        <v>226</v>
      </c>
      <c r="U826" t="s">
        <v>224</v>
      </c>
      <c r="V826" t="s">
        <v>224</v>
      </c>
      <c r="W826" t="s">
        <v>224</v>
      </c>
      <c r="X826" t="s">
        <v>224</v>
      </c>
      <c r="Y826" t="s">
        <v>226</v>
      </c>
      <c r="Z826" t="s">
        <v>226</v>
      </c>
      <c r="AA826" t="s">
        <v>224</v>
      </c>
      <c r="AB826" t="s">
        <v>225</v>
      </c>
      <c r="AC826" t="s">
        <v>225</v>
      </c>
      <c r="AD826" t="s">
        <v>224</v>
      </c>
      <c r="AE826" t="s">
        <v>226</v>
      </c>
      <c r="AF826" t="s">
        <v>226</v>
      </c>
      <c r="AG826" t="s">
        <v>225</v>
      </c>
      <c r="AH826" t="s">
        <v>225</v>
      </c>
      <c r="AI826" t="s">
        <v>225</v>
      </c>
      <c r="AJ826" t="s">
        <v>225</v>
      </c>
      <c r="AK826" t="s">
        <v>225</v>
      </c>
      <c r="AL826" t="s">
        <v>394</v>
      </c>
      <c r="AM826" t="s">
        <v>394</v>
      </c>
      <c r="AN826" t="s">
        <v>394</v>
      </c>
      <c r="AO826" t="s">
        <v>394</v>
      </c>
      <c r="AP826" t="s">
        <v>394</v>
      </c>
      <c r="AQ826" s="286" t="s">
        <v>394</v>
      </c>
      <c r="AR826" s="295"/>
      <c r="AS826" s="235"/>
    </row>
    <row r="827" spans="1:47" x14ac:dyDescent="0.3">
      <c r="A827" s="285">
        <v>116584</v>
      </c>
      <c r="B827" s="286" t="s">
        <v>538</v>
      </c>
      <c r="C827" t="s">
        <v>995</v>
      </c>
      <c r="D827" t="s">
        <v>995</v>
      </c>
      <c r="E827" t="s">
        <v>995</v>
      </c>
      <c r="F827" t="s">
        <v>995</v>
      </c>
      <c r="G827" t="s">
        <v>995</v>
      </c>
      <c r="H827" t="s">
        <v>995</v>
      </c>
      <c r="I827" t="s">
        <v>995</v>
      </c>
      <c r="J827" t="s">
        <v>995</v>
      </c>
      <c r="K827" t="s">
        <v>995</v>
      </c>
      <c r="L827" t="s">
        <v>995</v>
      </c>
      <c r="M827" t="s">
        <v>995</v>
      </c>
      <c r="N827" t="s">
        <v>995</v>
      </c>
      <c r="O827" t="s">
        <v>995</v>
      </c>
      <c r="P827" t="s">
        <v>995</v>
      </c>
      <c r="Q827" t="s">
        <v>995</v>
      </c>
      <c r="R827" t="s">
        <v>995</v>
      </c>
      <c r="S827" t="s">
        <v>995</v>
      </c>
      <c r="T827" t="s">
        <v>995</v>
      </c>
      <c r="U827" t="s">
        <v>995</v>
      </c>
      <c r="V827" t="s">
        <v>995</v>
      </c>
      <c r="W827" t="s">
        <v>995</v>
      </c>
      <c r="X827" t="s">
        <v>995</v>
      </c>
      <c r="Y827" t="s">
        <v>995</v>
      </c>
      <c r="Z827" t="s">
        <v>995</v>
      </c>
      <c r="AA827" t="s">
        <v>995</v>
      </c>
      <c r="AB827" t="s">
        <v>995</v>
      </c>
      <c r="AC827" t="s">
        <v>995</v>
      </c>
      <c r="AD827" t="s">
        <v>995</v>
      </c>
      <c r="AE827" t="s">
        <v>995</v>
      </c>
      <c r="AF827" t="s">
        <v>995</v>
      </c>
      <c r="AG827" t="s">
        <v>995</v>
      </c>
      <c r="AH827" t="s">
        <v>995</v>
      </c>
      <c r="AI827" t="s">
        <v>995</v>
      </c>
      <c r="AJ827" t="s">
        <v>995</v>
      </c>
      <c r="AK827" t="s">
        <v>995</v>
      </c>
      <c r="AL827" t="s">
        <v>995</v>
      </c>
      <c r="AM827" t="s">
        <v>995</v>
      </c>
      <c r="AN827" t="s">
        <v>995</v>
      </c>
      <c r="AO827" t="s">
        <v>995</v>
      </c>
      <c r="AP827" t="s">
        <v>995</v>
      </c>
      <c r="AQ827" s="286" t="s">
        <v>855</v>
      </c>
      <c r="AR827" s="306"/>
      <c r="AS827" s="235"/>
      <c r="AU827"/>
    </row>
    <row r="828" spans="1:47" ht="28.8" x14ac:dyDescent="0.3">
      <c r="A828" s="285">
        <v>116585</v>
      </c>
      <c r="B828" s="286" t="s">
        <v>67</v>
      </c>
      <c r="C828" t="s">
        <v>995</v>
      </c>
      <c r="D828" t="s">
        <v>995</v>
      </c>
      <c r="E828" t="s">
        <v>995</v>
      </c>
      <c r="F828" t="s">
        <v>995</v>
      </c>
      <c r="G828" t="s">
        <v>995</v>
      </c>
      <c r="H828" t="s">
        <v>995</v>
      </c>
      <c r="I828" t="s">
        <v>995</v>
      </c>
      <c r="J828" t="s">
        <v>995</v>
      </c>
      <c r="K828" t="s">
        <v>995</v>
      </c>
      <c r="L828" t="s">
        <v>995</v>
      </c>
      <c r="M828" t="s">
        <v>995</v>
      </c>
      <c r="N828" t="s">
        <v>995</v>
      </c>
      <c r="O828" t="s">
        <v>995</v>
      </c>
      <c r="P828" t="s">
        <v>995</v>
      </c>
      <c r="Q828" t="s">
        <v>995</v>
      </c>
      <c r="R828" t="s">
        <v>995</v>
      </c>
      <c r="S828" t="s">
        <v>995</v>
      </c>
      <c r="T828" t="s">
        <v>995</v>
      </c>
      <c r="U828" t="s">
        <v>995</v>
      </c>
      <c r="V828" t="s">
        <v>995</v>
      </c>
      <c r="W828" t="s">
        <v>995</v>
      </c>
      <c r="X828" t="s">
        <v>995</v>
      </c>
      <c r="Y828" t="s">
        <v>995</v>
      </c>
      <c r="Z828" t="s">
        <v>995</v>
      </c>
      <c r="AA828" t="s">
        <v>995</v>
      </c>
      <c r="AB828" t="s">
        <v>995</v>
      </c>
      <c r="AC828" t="s">
        <v>995</v>
      </c>
      <c r="AD828" t="s">
        <v>995</v>
      </c>
      <c r="AE828" t="s">
        <v>995</v>
      </c>
      <c r="AF828" t="s">
        <v>995</v>
      </c>
      <c r="AG828" t="s">
        <v>995</v>
      </c>
      <c r="AH828" t="s">
        <v>995</v>
      </c>
      <c r="AI828" t="s">
        <v>995</v>
      </c>
      <c r="AJ828" t="s">
        <v>995</v>
      </c>
      <c r="AK828" t="s">
        <v>995</v>
      </c>
      <c r="AL828" t="s">
        <v>995</v>
      </c>
      <c r="AM828" t="s">
        <v>995</v>
      </c>
      <c r="AN828" t="s">
        <v>995</v>
      </c>
      <c r="AO828" t="s">
        <v>995</v>
      </c>
      <c r="AP828" t="s">
        <v>995</v>
      </c>
      <c r="AQ828" s="289"/>
      <c r="AR828" s="302"/>
      <c r="AS828" s="304"/>
      <c r="AU828"/>
    </row>
    <row r="829" spans="1:47" ht="21.6" x14ac:dyDescent="0.3">
      <c r="A829" s="285">
        <v>116586</v>
      </c>
      <c r="B829" s="286" t="s">
        <v>61</v>
      </c>
      <c r="C829" t="s">
        <v>225</v>
      </c>
      <c r="D829" t="s">
        <v>225</v>
      </c>
      <c r="E829" t="s">
        <v>225</v>
      </c>
      <c r="F829" t="s">
        <v>225</v>
      </c>
      <c r="G829" t="s">
        <v>225</v>
      </c>
      <c r="H829" t="s">
        <v>225</v>
      </c>
      <c r="I829" t="s">
        <v>225</v>
      </c>
      <c r="J829" t="s">
        <v>225</v>
      </c>
      <c r="K829" t="s">
        <v>225</v>
      </c>
      <c r="L829" t="s">
        <v>225</v>
      </c>
      <c r="M829" t="s">
        <v>224</v>
      </c>
      <c r="N829" t="s">
        <v>224</v>
      </c>
      <c r="O829" t="s">
        <v>226</v>
      </c>
      <c r="P829" t="s">
        <v>224</v>
      </c>
      <c r="Q829" t="s">
        <v>226</v>
      </c>
      <c r="R829" t="s">
        <v>224</v>
      </c>
      <c r="S829" t="s">
        <v>226</v>
      </c>
      <c r="T829" t="s">
        <v>224</v>
      </c>
      <c r="U829" t="s">
        <v>226</v>
      </c>
      <c r="V829" t="s">
        <v>224</v>
      </c>
      <c r="W829" t="s">
        <v>226</v>
      </c>
      <c r="X829" t="s">
        <v>224</v>
      </c>
      <c r="Y829" t="s">
        <v>226</v>
      </c>
      <c r="Z829" t="s">
        <v>224</v>
      </c>
      <c r="AA829" t="s">
        <v>226</v>
      </c>
      <c r="AB829" t="s">
        <v>226</v>
      </c>
      <c r="AC829" t="s">
        <v>226</v>
      </c>
      <c r="AD829" t="s">
        <v>226</v>
      </c>
      <c r="AE829" t="s">
        <v>226</v>
      </c>
      <c r="AF829" t="s">
        <v>224</v>
      </c>
      <c r="AG829" t="s">
        <v>226</v>
      </c>
      <c r="AH829" t="s">
        <v>225</v>
      </c>
      <c r="AI829" t="s">
        <v>226</v>
      </c>
      <c r="AJ829" t="s">
        <v>226</v>
      </c>
      <c r="AK829" t="s">
        <v>225</v>
      </c>
      <c r="AL829" t="s">
        <v>225</v>
      </c>
      <c r="AM829" t="s">
        <v>225</v>
      </c>
      <c r="AN829" t="s">
        <v>225</v>
      </c>
      <c r="AO829" t="s">
        <v>225</v>
      </c>
      <c r="AP829" t="s">
        <v>225</v>
      </c>
      <c r="AQ829" s="286" t="s">
        <v>394</v>
      </c>
      <c r="AR829" s="295"/>
      <c r="AS829" s="235"/>
    </row>
    <row r="830" spans="1:47" x14ac:dyDescent="0.3">
      <c r="A830" s="285">
        <v>116592</v>
      </c>
      <c r="B830" s="286" t="s">
        <v>539</v>
      </c>
      <c r="C830" t="s">
        <v>995</v>
      </c>
      <c r="D830" t="s">
        <v>995</v>
      </c>
      <c r="E830" t="s">
        <v>995</v>
      </c>
      <c r="F830" t="s">
        <v>995</v>
      </c>
      <c r="G830" t="s">
        <v>995</v>
      </c>
      <c r="H830" t="s">
        <v>995</v>
      </c>
      <c r="I830" t="s">
        <v>995</v>
      </c>
      <c r="J830" t="s">
        <v>995</v>
      </c>
      <c r="K830" t="s">
        <v>995</v>
      </c>
      <c r="L830" t="s">
        <v>995</v>
      </c>
      <c r="M830" t="s">
        <v>995</v>
      </c>
      <c r="N830" t="s">
        <v>995</v>
      </c>
      <c r="O830" t="s">
        <v>995</v>
      </c>
      <c r="P830" t="s">
        <v>995</v>
      </c>
      <c r="Q830" t="s">
        <v>995</v>
      </c>
      <c r="R830" t="s">
        <v>995</v>
      </c>
      <c r="S830" t="s">
        <v>995</v>
      </c>
      <c r="T830" t="s">
        <v>995</v>
      </c>
      <c r="U830" t="s">
        <v>995</v>
      </c>
      <c r="V830" t="s">
        <v>995</v>
      </c>
      <c r="W830" t="s">
        <v>995</v>
      </c>
      <c r="X830" t="s">
        <v>995</v>
      </c>
      <c r="Y830" t="s">
        <v>995</v>
      </c>
      <c r="Z830" t="s">
        <v>995</v>
      </c>
      <c r="AA830" t="s">
        <v>995</v>
      </c>
      <c r="AB830" t="s">
        <v>995</v>
      </c>
      <c r="AC830" t="s">
        <v>995</v>
      </c>
      <c r="AD830" t="s">
        <v>995</v>
      </c>
      <c r="AE830" t="s">
        <v>995</v>
      </c>
      <c r="AF830" t="s">
        <v>995</v>
      </c>
      <c r="AG830" t="s">
        <v>995</v>
      </c>
      <c r="AH830" t="s">
        <v>995</v>
      </c>
      <c r="AI830" t="s">
        <v>995</v>
      </c>
      <c r="AJ830" t="s">
        <v>995</v>
      </c>
      <c r="AK830" t="s">
        <v>995</v>
      </c>
      <c r="AL830" t="s">
        <v>995</v>
      </c>
      <c r="AM830" t="s">
        <v>995</v>
      </c>
      <c r="AN830" t="s">
        <v>995</v>
      </c>
      <c r="AO830" t="s">
        <v>995</v>
      </c>
      <c r="AP830" t="s">
        <v>995</v>
      </c>
      <c r="AQ830" s="286" t="s">
        <v>855</v>
      </c>
      <c r="AR830" s="306"/>
      <c r="AS830" s="235"/>
      <c r="AU830"/>
    </row>
    <row r="831" spans="1:47" ht="21.6" x14ac:dyDescent="0.3">
      <c r="A831" s="285">
        <v>116594</v>
      </c>
      <c r="B831" s="286" t="s">
        <v>61</v>
      </c>
      <c r="C831" t="s">
        <v>995</v>
      </c>
      <c r="D831" t="s">
        <v>995</v>
      </c>
      <c r="E831" t="s">
        <v>995</v>
      </c>
      <c r="F831" t="s">
        <v>995</v>
      </c>
      <c r="G831" t="s">
        <v>995</v>
      </c>
      <c r="H831" t="s">
        <v>995</v>
      </c>
      <c r="I831" t="s">
        <v>995</v>
      </c>
      <c r="J831" t="s">
        <v>995</v>
      </c>
      <c r="K831" t="s">
        <v>995</v>
      </c>
      <c r="L831" t="s">
        <v>995</v>
      </c>
      <c r="M831" t="s">
        <v>995</v>
      </c>
      <c r="N831" t="s">
        <v>995</v>
      </c>
      <c r="O831" t="s">
        <v>995</v>
      </c>
      <c r="P831" t="s">
        <v>995</v>
      </c>
      <c r="Q831" t="s">
        <v>995</v>
      </c>
      <c r="R831" t="s">
        <v>995</v>
      </c>
      <c r="S831" t="s">
        <v>995</v>
      </c>
      <c r="T831" t="s">
        <v>995</v>
      </c>
      <c r="U831" t="s">
        <v>995</v>
      </c>
      <c r="V831" t="s">
        <v>995</v>
      </c>
      <c r="W831" t="s">
        <v>995</v>
      </c>
      <c r="X831" t="s">
        <v>995</v>
      </c>
      <c r="Y831" t="s">
        <v>995</v>
      </c>
      <c r="Z831" t="s">
        <v>995</v>
      </c>
      <c r="AA831" t="s">
        <v>995</v>
      </c>
      <c r="AB831" t="s">
        <v>995</v>
      </c>
      <c r="AC831" t="s">
        <v>995</v>
      </c>
      <c r="AD831" t="s">
        <v>995</v>
      </c>
      <c r="AE831" t="s">
        <v>995</v>
      </c>
      <c r="AF831" t="s">
        <v>995</v>
      </c>
      <c r="AG831" t="s">
        <v>995</v>
      </c>
      <c r="AH831" t="s">
        <v>995</v>
      </c>
      <c r="AI831" t="s">
        <v>995</v>
      </c>
      <c r="AJ831" t="s">
        <v>995</v>
      </c>
      <c r="AK831" t="s">
        <v>995</v>
      </c>
      <c r="AL831" t="s">
        <v>995</v>
      </c>
      <c r="AM831" t="s">
        <v>995</v>
      </c>
      <c r="AN831" t="s">
        <v>995</v>
      </c>
      <c r="AO831" t="s">
        <v>995</v>
      </c>
      <c r="AP831" t="s">
        <v>995</v>
      </c>
      <c r="AQ831" s="286" t="s">
        <v>855</v>
      </c>
      <c r="AR831" s="295"/>
      <c r="AS831" s="235"/>
    </row>
    <row r="832" spans="1:47" x14ac:dyDescent="0.3">
      <c r="A832" s="285">
        <v>116595</v>
      </c>
      <c r="B832" s="286" t="s">
        <v>540</v>
      </c>
      <c r="C832" t="s">
        <v>995</v>
      </c>
      <c r="D832" t="s">
        <v>995</v>
      </c>
      <c r="E832" t="s">
        <v>995</v>
      </c>
      <c r="F832" t="s">
        <v>995</v>
      </c>
      <c r="G832" t="s">
        <v>995</v>
      </c>
      <c r="H832" t="s">
        <v>995</v>
      </c>
      <c r="I832" t="s">
        <v>995</v>
      </c>
      <c r="J832" t="s">
        <v>995</v>
      </c>
      <c r="K832" t="s">
        <v>995</v>
      </c>
      <c r="L832" t="s">
        <v>995</v>
      </c>
      <c r="M832" t="s">
        <v>995</v>
      </c>
      <c r="N832" t="s">
        <v>995</v>
      </c>
      <c r="O832" t="s">
        <v>995</v>
      </c>
      <c r="P832" t="s">
        <v>995</v>
      </c>
      <c r="Q832" t="s">
        <v>995</v>
      </c>
      <c r="R832" t="s">
        <v>995</v>
      </c>
      <c r="S832" t="s">
        <v>995</v>
      </c>
      <c r="T832" t="s">
        <v>995</v>
      </c>
      <c r="U832" t="s">
        <v>995</v>
      </c>
      <c r="V832" t="s">
        <v>995</v>
      </c>
      <c r="W832" t="s">
        <v>995</v>
      </c>
      <c r="X832" t="s">
        <v>995</v>
      </c>
      <c r="Y832" t="s">
        <v>995</v>
      </c>
      <c r="Z832" t="s">
        <v>995</v>
      </c>
      <c r="AA832" t="s">
        <v>995</v>
      </c>
      <c r="AB832" t="s">
        <v>995</v>
      </c>
      <c r="AC832" t="s">
        <v>995</v>
      </c>
      <c r="AD832" t="s">
        <v>995</v>
      </c>
      <c r="AE832" t="s">
        <v>995</v>
      </c>
      <c r="AF832" t="s">
        <v>995</v>
      </c>
      <c r="AG832" t="s">
        <v>995</v>
      </c>
      <c r="AH832" t="s">
        <v>995</v>
      </c>
      <c r="AI832" t="s">
        <v>995</v>
      </c>
      <c r="AJ832" t="s">
        <v>995</v>
      </c>
      <c r="AK832" t="s">
        <v>995</v>
      </c>
      <c r="AL832" t="s">
        <v>995</v>
      </c>
      <c r="AM832" t="s">
        <v>995</v>
      </c>
      <c r="AN832" t="s">
        <v>995</v>
      </c>
      <c r="AO832" t="s">
        <v>995</v>
      </c>
      <c r="AP832" t="s">
        <v>995</v>
      </c>
      <c r="AQ832" s="286" t="s">
        <v>855</v>
      </c>
      <c r="AR832" s="306"/>
      <c r="AS832" s="235"/>
      <c r="AU832"/>
    </row>
    <row r="833" spans="1:47" x14ac:dyDescent="0.3">
      <c r="A833" s="285">
        <v>116609</v>
      </c>
      <c r="B833" s="286" t="s">
        <v>538</v>
      </c>
      <c r="C833" t="s">
        <v>995</v>
      </c>
      <c r="D833" t="s">
        <v>995</v>
      </c>
      <c r="E833" t="s">
        <v>995</v>
      </c>
      <c r="F833" t="s">
        <v>995</v>
      </c>
      <c r="G833" t="s">
        <v>995</v>
      </c>
      <c r="H833" t="s">
        <v>995</v>
      </c>
      <c r="I833" t="s">
        <v>995</v>
      </c>
      <c r="J833" t="s">
        <v>995</v>
      </c>
      <c r="K833" t="s">
        <v>995</v>
      </c>
      <c r="L833" t="s">
        <v>995</v>
      </c>
      <c r="M833" t="s">
        <v>995</v>
      </c>
      <c r="N833" t="s">
        <v>995</v>
      </c>
      <c r="O833" t="s">
        <v>995</v>
      </c>
      <c r="P833" t="s">
        <v>995</v>
      </c>
      <c r="Q833" t="s">
        <v>995</v>
      </c>
      <c r="R833" t="s">
        <v>995</v>
      </c>
      <c r="S833" t="s">
        <v>995</v>
      </c>
      <c r="T833" t="s">
        <v>995</v>
      </c>
      <c r="U833" t="s">
        <v>995</v>
      </c>
      <c r="V833" t="s">
        <v>995</v>
      </c>
      <c r="W833" t="s">
        <v>995</v>
      </c>
      <c r="X833" t="s">
        <v>995</v>
      </c>
      <c r="Y833" t="s">
        <v>995</v>
      </c>
      <c r="Z833" t="s">
        <v>995</v>
      </c>
      <c r="AA833" t="s">
        <v>995</v>
      </c>
      <c r="AB833" t="s">
        <v>995</v>
      </c>
      <c r="AC833" t="s">
        <v>995</v>
      </c>
      <c r="AD833" t="s">
        <v>995</v>
      </c>
      <c r="AE833" t="s">
        <v>995</v>
      </c>
      <c r="AF833" t="s">
        <v>995</v>
      </c>
      <c r="AG833" t="s">
        <v>995</v>
      </c>
      <c r="AH833" t="s">
        <v>995</v>
      </c>
      <c r="AI833" t="s">
        <v>995</v>
      </c>
      <c r="AJ833" t="s">
        <v>995</v>
      </c>
      <c r="AK833" t="s">
        <v>995</v>
      </c>
      <c r="AL833" t="s">
        <v>995</v>
      </c>
      <c r="AM833" t="s">
        <v>995</v>
      </c>
      <c r="AN833" t="s">
        <v>995</v>
      </c>
      <c r="AO833" t="s">
        <v>995</v>
      </c>
      <c r="AP833" t="s">
        <v>995</v>
      </c>
      <c r="AQ833" s="286" t="s">
        <v>855</v>
      </c>
      <c r="AR833" s="306"/>
      <c r="AS833" s="235"/>
      <c r="AU833"/>
    </row>
    <row r="834" spans="1:47" ht="21.6" x14ac:dyDescent="0.3">
      <c r="A834" s="285">
        <v>116618</v>
      </c>
      <c r="B834" s="286" t="s">
        <v>61</v>
      </c>
      <c r="C834" t="s">
        <v>224</v>
      </c>
      <c r="D834" t="s">
        <v>225</v>
      </c>
      <c r="E834" t="s">
        <v>225</v>
      </c>
      <c r="F834" t="s">
        <v>224</v>
      </c>
      <c r="G834" t="s">
        <v>224</v>
      </c>
      <c r="H834" t="s">
        <v>224</v>
      </c>
      <c r="I834" t="s">
        <v>224</v>
      </c>
      <c r="J834" t="s">
        <v>224</v>
      </c>
      <c r="K834" t="s">
        <v>226</v>
      </c>
      <c r="L834" t="s">
        <v>224</v>
      </c>
      <c r="M834" t="s">
        <v>226</v>
      </c>
      <c r="N834" t="s">
        <v>224</v>
      </c>
      <c r="O834" t="s">
        <v>224</v>
      </c>
      <c r="P834" t="s">
        <v>226</v>
      </c>
      <c r="Q834" t="s">
        <v>226</v>
      </c>
      <c r="R834" t="s">
        <v>226</v>
      </c>
      <c r="S834" t="s">
        <v>224</v>
      </c>
      <c r="T834" t="s">
        <v>226</v>
      </c>
      <c r="U834" t="s">
        <v>224</v>
      </c>
      <c r="V834" t="s">
        <v>224</v>
      </c>
      <c r="W834" t="s">
        <v>226</v>
      </c>
      <c r="X834" t="s">
        <v>226</v>
      </c>
      <c r="Y834" t="s">
        <v>226</v>
      </c>
      <c r="Z834" t="s">
        <v>226</v>
      </c>
      <c r="AA834" t="s">
        <v>226</v>
      </c>
      <c r="AB834" t="s">
        <v>226</v>
      </c>
      <c r="AC834" t="s">
        <v>226</v>
      </c>
      <c r="AD834" t="s">
        <v>226</v>
      </c>
      <c r="AE834" t="s">
        <v>226</v>
      </c>
      <c r="AF834" t="s">
        <v>224</v>
      </c>
      <c r="AG834" t="s">
        <v>226</v>
      </c>
      <c r="AH834" t="s">
        <v>224</v>
      </c>
      <c r="AI834" t="s">
        <v>224</v>
      </c>
      <c r="AJ834" t="s">
        <v>224</v>
      </c>
      <c r="AK834" t="s">
        <v>226</v>
      </c>
      <c r="AL834" t="s">
        <v>226</v>
      </c>
      <c r="AM834" t="s">
        <v>225</v>
      </c>
      <c r="AN834" t="s">
        <v>226</v>
      </c>
      <c r="AO834" t="s">
        <v>225</v>
      </c>
      <c r="AP834" t="s">
        <v>225</v>
      </c>
      <c r="AQ834" s="286" t="s">
        <v>394</v>
      </c>
      <c r="AR834" s="295"/>
      <c r="AS834" s="235"/>
    </row>
    <row r="835" spans="1:47" x14ac:dyDescent="0.3">
      <c r="A835" s="285">
        <v>116621</v>
      </c>
      <c r="B835" s="286" t="s">
        <v>540</v>
      </c>
      <c r="C835" t="s">
        <v>995</v>
      </c>
      <c r="D835" t="s">
        <v>995</v>
      </c>
      <c r="E835" t="s">
        <v>995</v>
      </c>
      <c r="F835" t="s">
        <v>995</v>
      </c>
      <c r="G835" t="s">
        <v>995</v>
      </c>
      <c r="H835" t="s">
        <v>995</v>
      </c>
      <c r="I835" t="s">
        <v>995</v>
      </c>
      <c r="J835" t="s">
        <v>995</v>
      </c>
      <c r="K835" t="s">
        <v>995</v>
      </c>
      <c r="L835" t="s">
        <v>995</v>
      </c>
      <c r="M835" t="s">
        <v>995</v>
      </c>
      <c r="N835" t="s">
        <v>995</v>
      </c>
      <c r="O835" t="s">
        <v>995</v>
      </c>
      <c r="P835" t="s">
        <v>995</v>
      </c>
      <c r="Q835" t="s">
        <v>995</v>
      </c>
      <c r="R835" t="s">
        <v>995</v>
      </c>
      <c r="S835" t="s">
        <v>995</v>
      </c>
      <c r="T835" t="s">
        <v>995</v>
      </c>
      <c r="U835" t="s">
        <v>995</v>
      </c>
      <c r="V835" t="s">
        <v>995</v>
      </c>
      <c r="W835" t="s">
        <v>995</v>
      </c>
      <c r="X835" t="s">
        <v>995</v>
      </c>
      <c r="Y835" t="s">
        <v>995</v>
      </c>
      <c r="Z835" t="s">
        <v>995</v>
      </c>
      <c r="AA835" t="s">
        <v>995</v>
      </c>
      <c r="AB835" t="s">
        <v>995</v>
      </c>
      <c r="AC835" t="s">
        <v>995</v>
      </c>
      <c r="AD835" t="s">
        <v>995</v>
      </c>
      <c r="AE835" t="s">
        <v>995</v>
      </c>
      <c r="AF835" t="s">
        <v>995</v>
      </c>
      <c r="AG835" t="s">
        <v>995</v>
      </c>
      <c r="AH835" t="s">
        <v>995</v>
      </c>
      <c r="AI835" t="s">
        <v>995</v>
      </c>
      <c r="AJ835" t="s">
        <v>995</v>
      </c>
      <c r="AK835" t="s">
        <v>995</v>
      </c>
      <c r="AL835" t="s">
        <v>995</v>
      </c>
      <c r="AM835" t="s">
        <v>995</v>
      </c>
      <c r="AN835" t="s">
        <v>995</v>
      </c>
      <c r="AO835" t="s">
        <v>995</v>
      </c>
      <c r="AP835" t="s">
        <v>995</v>
      </c>
      <c r="AQ835" s="286" t="s">
        <v>855</v>
      </c>
      <c r="AR835" s="306"/>
      <c r="AS835" s="235"/>
      <c r="AU835"/>
    </row>
    <row r="836" spans="1:47" ht="21.6" x14ac:dyDescent="0.3">
      <c r="A836" s="285">
        <v>116623</v>
      </c>
      <c r="B836" s="286" t="s">
        <v>538</v>
      </c>
      <c r="C836" t="s">
        <v>995</v>
      </c>
      <c r="D836" t="s">
        <v>995</v>
      </c>
      <c r="E836" t="s">
        <v>995</v>
      </c>
      <c r="F836" t="s">
        <v>995</v>
      </c>
      <c r="G836" t="s">
        <v>995</v>
      </c>
      <c r="H836" t="s">
        <v>995</v>
      </c>
      <c r="I836" t="s">
        <v>995</v>
      </c>
      <c r="J836" t="s">
        <v>995</v>
      </c>
      <c r="K836" t="s">
        <v>995</v>
      </c>
      <c r="L836" t="s">
        <v>995</v>
      </c>
      <c r="M836" t="s">
        <v>995</v>
      </c>
      <c r="N836" t="s">
        <v>995</v>
      </c>
      <c r="O836" t="s">
        <v>995</v>
      </c>
      <c r="P836" t="s">
        <v>995</v>
      </c>
      <c r="Q836" t="s">
        <v>995</v>
      </c>
      <c r="R836" t="s">
        <v>995</v>
      </c>
      <c r="S836" t="s">
        <v>995</v>
      </c>
      <c r="T836" t="s">
        <v>995</v>
      </c>
      <c r="U836" t="s">
        <v>995</v>
      </c>
      <c r="V836" t="s">
        <v>995</v>
      </c>
      <c r="W836" t="s">
        <v>995</v>
      </c>
      <c r="X836" t="s">
        <v>995</v>
      </c>
      <c r="Y836" t="s">
        <v>995</v>
      </c>
      <c r="Z836" t="s">
        <v>995</v>
      </c>
      <c r="AA836" t="s">
        <v>995</v>
      </c>
      <c r="AB836" t="s">
        <v>995</v>
      </c>
      <c r="AC836" t="s">
        <v>995</v>
      </c>
      <c r="AD836" t="s">
        <v>995</v>
      </c>
      <c r="AE836" t="s">
        <v>995</v>
      </c>
      <c r="AF836" t="s">
        <v>995</v>
      </c>
      <c r="AG836" t="s">
        <v>394</v>
      </c>
      <c r="AH836" t="s">
        <v>394</v>
      </c>
      <c r="AI836" t="s">
        <v>394</v>
      </c>
      <c r="AJ836" t="s">
        <v>394</v>
      </c>
      <c r="AK836" t="s">
        <v>394</v>
      </c>
      <c r="AL836" t="s">
        <v>394</v>
      </c>
      <c r="AM836" t="s">
        <v>394</v>
      </c>
      <c r="AN836" t="s">
        <v>394</v>
      </c>
      <c r="AO836" t="s">
        <v>394</v>
      </c>
      <c r="AP836" t="s">
        <v>394</v>
      </c>
      <c r="AQ836" s="286" t="s">
        <v>394</v>
      </c>
      <c r="AR836" s="295"/>
      <c r="AS836" s="235"/>
    </row>
    <row r="837" spans="1:47" x14ac:dyDescent="0.3">
      <c r="A837" s="285">
        <v>116673</v>
      </c>
      <c r="B837" s="286" t="s">
        <v>61</v>
      </c>
      <c r="C837" t="s">
        <v>995</v>
      </c>
      <c r="D837" t="s">
        <v>995</v>
      </c>
      <c r="E837" t="s">
        <v>995</v>
      </c>
      <c r="F837" t="s">
        <v>995</v>
      </c>
      <c r="G837" t="s">
        <v>995</v>
      </c>
      <c r="H837" t="s">
        <v>995</v>
      </c>
      <c r="I837" t="s">
        <v>995</v>
      </c>
      <c r="J837" t="s">
        <v>995</v>
      </c>
      <c r="K837" t="s">
        <v>995</v>
      </c>
      <c r="L837" t="s">
        <v>995</v>
      </c>
      <c r="M837" t="s">
        <v>995</v>
      </c>
      <c r="N837" t="s">
        <v>995</v>
      </c>
      <c r="O837" t="s">
        <v>995</v>
      </c>
      <c r="P837" t="s">
        <v>995</v>
      </c>
      <c r="Q837" t="s">
        <v>995</v>
      </c>
      <c r="R837" t="s">
        <v>995</v>
      </c>
      <c r="S837" t="s">
        <v>995</v>
      </c>
      <c r="T837" t="s">
        <v>995</v>
      </c>
      <c r="U837" t="s">
        <v>995</v>
      </c>
      <c r="V837" t="s">
        <v>995</v>
      </c>
      <c r="W837" t="s">
        <v>995</v>
      </c>
      <c r="X837" t="s">
        <v>995</v>
      </c>
      <c r="Y837" t="s">
        <v>995</v>
      </c>
      <c r="Z837" t="s">
        <v>995</v>
      </c>
      <c r="AA837" t="s">
        <v>995</v>
      </c>
      <c r="AB837" t="s">
        <v>995</v>
      </c>
      <c r="AC837" t="s">
        <v>995</v>
      </c>
      <c r="AD837" t="s">
        <v>995</v>
      </c>
      <c r="AE837" t="s">
        <v>995</v>
      </c>
      <c r="AF837" t="s">
        <v>995</v>
      </c>
      <c r="AG837" t="s">
        <v>995</v>
      </c>
      <c r="AH837" t="s">
        <v>995</v>
      </c>
      <c r="AI837" t="s">
        <v>995</v>
      </c>
      <c r="AJ837" t="s">
        <v>995</v>
      </c>
      <c r="AK837" t="s">
        <v>995</v>
      </c>
      <c r="AL837" t="s">
        <v>995</v>
      </c>
      <c r="AM837" t="s">
        <v>995</v>
      </c>
      <c r="AN837" t="s">
        <v>995</v>
      </c>
      <c r="AO837" t="s">
        <v>995</v>
      </c>
      <c r="AP837" t="s">
        <v>995</v>
      </c>
      <c r="AQ837" s="286" t="s">
        <v>855</v>
      </c>
      <c r="AR837" s="306"/>
      <c r="AS837" s="235"/>
      <c r="AU837"/>
    </row>
    <row r="838" spans="1:47" x14ac:dyDescent="0.3">
      <c r="A838" s="285">
        <v>116679</v>
      </c>
      <c r="B838" s="286" t="s">
        <v>538</v>
      </c>
      <c r="C838" t="s">
        <v>995</v>
      </c>
      <c r="D838" t="s">
        <v>995</v>
      </c>
      <c r="E838" t="s">
        <v>995</v>
      </c>
      <c r="F838" t="s">
        <v>995</v>
      </c>
      <c r="G838" t="s">
        <v>995</v>
      </c>
      <c r="H838" t="s">
        <v>995</v>
      </c>
      <c r="I838" t="s">
        <v>995</v>
      </c>
      <c r="J838" t="s">
        <v>995</v>
      </c>
      <c r="K838" t="s">
        <v>995</v>
      </c>
      <c r="L838" t="s">
        <v>995</v>
      </c>
      <c r="M838" t="s">
        <v>995</v>
      </c>
      <c r="N838" t="s">
        <v>995</v>
      </c>
      <c r="O838" t="s">
        <v>995</v>
      </c>
      <c r="P838" t="s">
        <v>995</v>
      </c>
      <c r="Q838" t="s">
        <v>995</v>
      </c>
      <c r="R838" t="s">
        <v>995</v>
      </c>
      <c r="S838" t="s">
        <v>995</v>
      </c>
      <c r="T838" t="s">
        <v>995</v>
      </c>
      <c r="U838" t="s">
        <v>995</v>
      </c>
      <c r="V838" t="s">
        <v>995</v>
      </c>
      <c r="W838" t="s">
        <v>995</v>
      </c>
      <c r="X838" t="s">
        <v>995</v>
      </c>
      <c r="Y838" t="s">
        <v>995</v>
      </c>
      <c r="Z838" t="s">
        <v>995</v>
      </c>
      <c r="AA838" t="s">
        <v>995</v>
      </c>
      <c r="AB838" t="s">
        <v>995</v>
      </c>
      <c r="AC838" t="s">
        <v>995</v>
      </c>
      <c r="AD838" t="s">
        <v>995</v>
      </c>
      <c r="AE838" t="s">
        <v>995</v>
      </c>
      <c r="AF838" t="s">
        <v>995</v>
      </c>
      <c r="AG838" t="s">
        <v>995</v>
      </c>
      <c r="AH838" t="s">
        <v>995</v>
      </c>
      <c r="AI838" t="s">
        <v>995</v>
      </c>
      <c r="AJ838" t="s">
        <v>995</v>
      </c>
      <c r="AK838" t="s">
        <v>995</v>
      </c>
      <c r="AL838" t="s">
        <v>995</v>
      </c>
      <c r="AM838" t="s">
        <v>995</v>
      </c>
      <c r="AN838" t="s">
        <v>995</v>
      </c>
      <c r="AO838" t="s">
        <v>995</v>
      </c>
      <c r="AP838" t="s">
        <v>995</v>
      </c>
      <c r="AQ838" s="286" t="s">
        <v>855</v>
      </c>
      <c r="AR838" s="306"/>
      <c r="AS838" s="235"/>
      <c r="AU838"/>
    </row>
    <row r="839" spans="1:47" x14ac:dyDescent="0.3">
      <c r="A839" s="285">
        <v>116680</v>
      </c>
      <c r="B839" s="286" t="s">
        <v>61</v>
      </c>
      <c r="C839" t="s">
        <v>995</v>
      </c>
      <c r="D839" t="s">
        <v>995</v>
      </c>
      <c r="E839" t="s">
        <v>995</v>
      </c>
      <c r="F839" t="s">
        <v>995</v>
      </c>
      <c r="G839" t="s">
        <v>995</v>
      </c>
      <c r="H839" t="s">
        <v>995</v>
      </c>
      <c r="I839" t="s">
        <v>995</v>
      </c>
      <c r="J839" t="s">
        <v>995</v>
      </c>
      <c r="K839" t="s">
        <v>995</v>
      </c>
      <c r="L839" t="s">
        <v>995</v>
      </c>
      <c r="M839" t="s">
        <v>995</v>
      </c>
      <c r="N839" t="s">
        <v>995</v>
      </c>
      <c r="O839" t="s">
        <v>995</v>
      </c>
      <c r="P839" t="s">
        <v>995</v>
      </c>
      <c r="Q839" t="s">
        <v>995</v>
      </c>
      <c r="R839" t="s">
        <v>995</v>
      </c>
      <c r="S839" t="s">
        <v>995</v>
      </c>
      <c r="T839" t="s">
        <v>995</v>
      </c>
      <c r="U839" t="s">
        <v>995</v>
      </c>
      <c r="V839" t="s">
        <v>995</v>
      </c>
      <c r="W839" t="s">
        <v>995</v>
      </c>
      <c r="X839" t="s">
        <v>995</v>
      </c>
      <c r="Y839" t="s">
        <v>995</v>
      </c>
      <c r="Z839" t="s">
        <v>995</v>
      </c>
      <c r="AA839" t="s">
        <v>995</v>
      </c>
      <c r="AB839" t="s">
        <v>995</v>
      </c>
      <c r="AC839" t="s">
        <v>995</v>
      </c>
      <c r="AD839" t="s">
        <v>995</v>
      </c>
      <c r="AE839" t="s">
        <v>995</v>
      </c>
      <c r="AF839" t="s">
        <v>995</v>
      </c>
      <c r="AG839" t="s">
        <v>995</v>
      </c>
      <c r="AH839" t="s">
        <v>995</v>
      </c>
      <c r="AI839" t="s">
        <v>995</v>
      </c>
      <c r="AJ839" t="s">
        <v>995</v>
      </c>
      <c r="AK839" t="s">
        <v>995</v>
      </c>
      <c r="AL839" t="s">
        <v>995</v>
      </c>
      <c r="AM839" t="s">
        <v>995</v>
      </c>
      <c r="AN839" t="s">
        <v>995</v>
      </c>
      <c r="AO839" t="s">
        <v>995</v>
      </c>
      <c r="AP839" t="s">
        <v>995</v>
      </c>
      <c r="AQ839" s="286" t="s">
        <v>855</v>
      </c>
      <c r="AR839" s="306"/>
      <c r="AS839" s="235"/>
      <c r="AU839"/>
    </row>
    <row r="840" spans="1:47" x14ac:dyDescent="0.3">
      <c r="A840" s="285">
        <v>116687</v>
      </c>
      <c r="B840" s="286" t="s">
        <v>540</v>
      </c>
      <c r="C840" t="s">
        <v>995</v>
      </c>
      <c r="D840" t="s">
        <v>995</v>
      </c>
      <c r="E840" t="s">
        <v>995</v>
      </c>
      <c r="F840" t="s">
        <v>995</v>
      </c>
      <c r="G840" t="s">
        <v>995</v>
      </c>
      <c r="H840" t="s">
        <v>995</v>
      </c>
      <c r="I840" t="s">
        <v>995</v>
      </c>
      <c r="J840" t="s">
        <v>995</v>
      </c>
      <c r="K840" t="s">
        <v>995</v>
      </c>
      <c r="L840" t="s">
        <v>995</v>
      </c>
      <c r="M840" t="s">
        <v>995</v>
      </c>
      <c r="N840" t="s">
        <v>995</v>
      </c>
      <c r="O840" t="s">
        <v>995</v>
      </c>
      <c r="P840" t="s">
        <v>995</v>
      </c>
      <c r="Q840" t="s">
        <v>995</v>
      </c>
      <c r="R840" t="s">
        <v>995</v>
      </c>
      <c r="S840" t="s">
        <v>995</v>
      </c>
      <c r="T840" t="s">
        <v>995</v>
      </c>
      <c r="U840" t="s">
        <v>995</v>
      </c>
      <c r="V840" t="s">
        <v>995</v>
      </c>
      <c r="W840" t="s">
        <v>995</v>
      </c>
      <c r="X840" t="s">
        <v>995</v>
      </c>
      <c r="Y840" t="s">
        <v>995</v>
      </c>
      <c r="Z840" t="s">
        <v>995</v>
      </c>
      <c r="AA840" t="s">
        <v>995</v>
      </c>
      <c r="AB840" t="s">
        <v>995</v>
      </c>
      <c r="AC840" t="s">
        <v>995</v>
      </c>
      <c r="AD840" t="s">
        <v>995</v>
      </c>
      <c r="AE840" t="s">
        <v>995</v>
      </c>
      <c r="AF840" t="s">
        <v>995</v>
      </c>
      <c r="AG840" t="s">
        <v>995</v>
      </c>
      <c r="AH840" t="s">
        <v>995</v>
      </c>
      <c r="AI840" t="s">
        <v>995</v>
      </c>
      <c r="AJ840" t="s">
        <v>995</v>
      </c>
      <c r="AK840" t="s">
        <v>995</v>
      </c>
      <c r="AL840" t="s">
        <v>995</v>
      </c>
      <c r="AM840" t="s">
        <v>995</v>
      </c>
      <c r="AN840" t="s">
        <v>995</v>
      </c>
      <c r="AO840" t="s">
        <v>995</v>
      </c>
      <c r="AP840" t="s">
        <v>995</v>
      </c>
      <c r="AQ840" s="286" t="s">
        <v>855</v>
      </c>
      <c r="AR840" s="306"/>
      <c r="AS840" s="235"/>
      <c r="AU840"/>
    </row>
    <row r="841" spans="1:47" ht="21.6" x14ac:dyDescent="0.65">
      <c r="A841" s="285">
        <v>116688</v>
      </c>
      <c r="B841" s="286" t="s">
        <v>61</v>
      </c>
      <c r="C841" t="s">
        <v>995</v>
      </c>
      <c r="D841" t="s">
        <v>995</v>
      </c>
      <c r="E841" t="s">
        <v>995</v>
      </c>
      <c r="F841" t="s">
        <v>995</v>
      </c>
      <c r="G841" t="s">
        <v>995</v>
      </c>
      <c r="H841" t="s">
        <v>995</v>
      </c>
      <c r="I841" t="s">
        <v>995</v>
      </c>
      <c r="J841" t="s">
        <v>995</v>
      </c>
      <c r="K841" t="s">
        <v>995</v>
      </c>
      <c r="L841" t="s">
        <v>995</v>
      </c>
      <c r="M841" t="s">
        <v>995</v>
      </c>
      <c r="N841" t="s">
        <v>995</v>
      </c>
      <c r="O841" t="s">
        <v>995</v>
      </c>
      <c r="P841" t="s">
        <v>995</v>
      </c>
      <c r="Q841" t="s">
        <v>995</v>
      </c>
      <c r="R841" t="s">
        <v>995</v>
      </c>
      <c r="S841" t="s">
        <v>995</v>
      </c>
      <c r="T841" t="s">
        <v>995</v>
      </c>
      <c r="U841" t="s">
        <v>995</v>
      </c>
      <c r="V841" t="s">
        <v>995</v>
      </c>
      <c r="W841" t="s">
        <v>995</v>
      </c>
      <c r="X841" t="s">
        <v>995</v>
      </c>
      <c r="Y841" t="s">
        <v>995</v>
      </c>
      <c r="Z841" t="s">
        <v>995</v>
      </c>
      <c r="AA841" t="s">
        <v>995</v>
      </c>
      <c r="AB841" t="s">
        <v>995</v>
      </c>
      <c r="AC841" t="s">
        <v>995</v>
      </c>
      <c r="AD841" t="s">
        <v>995</v>
      </c>
      <c r="AE841" t="s">
        <v>995</v>
      </c>
      <c r="AF841" t="s">
        <v>995</v>
      </c>
      <c r="AG841" t="s">
        <v>394</v>
      </c>
      <c r="AH841" t="s">
        <v>394</v>
      </c>
      <c r="AI841" t="s">
        <v>394</v>
      </c>
      <c r="AJ841" t="s">
        <v>394</v>
      </c>
      <c r="AK841" t="s">
        <v>394</v>
      </c>
      <c r="AL841" t="s">
        <v>394</v>
      </c>
      <c r="AM841" t="s">
        <v>394</v>
      </c>
      <c r="AN841" t="s">
        <v>394</v>
      </c>
      <c r="AO841" t="s">
        <v>394</v>
      </c>
      <c r="AP841" t="s">
        <v>394</v>
      </c>
      <c r="AQ841" s="288"/>
      <c r="AR841" s="302"/>
      <c r="AS841" s="304"/>
      <c r="AU841"/>
    </row>
    <row r="842" spans="1:47" x14ac:dyDescent="0.3">
      <c r="A842" s="285">
        <v>116718</v>
      </c>
      <c r="B842" s="286" t="s">
        <v>540</v>
      </c>
      <c r="C842" t="s">
        <v>995</v>
      </c>
      <c r="D842" t="s">
        <v>995</v>
      </c>
      <c r="E842" t="s">
        <v>995</v>
      </c>
      <c r="F842" t="s">
        <v>995</v>
      </c>
      <c r="G842" t="s">
        <v>995</v>
      </c>
      <c r="H842" t="s">
        <v>995</v>
      </c>
      <c r="I842" t="s">
        <v>995</v>
      </c>
      <c r="J842" t="s">
        <v>995</v>
      </c>
      <c r="K842" t="s">
        <v>995</v>
      </c>
      <c r="L842" t="s">
        <v>995</v>
      </c>
      <c r="M842" t="s">
        <v>995</v>
      </c>
      <c r="N842" t="s">
        <v>995</v>
      </c>
      <c r="O842" t="s">
        <v>995</v>
      </c>
      <c r="P842" t="s">
        <v>995</v>
      </c>
      <c r="Q842" t="s">
        <v>995</v>
      </c>
      <c r="R842" t="s">
        <v>995</v>
      </c>
      <c r="S842" t="s">
        <v>995</v>
      </c>
      <c r="T842" t="s">
        <v>995</v>
      </c>
      <c r="U842" t="s">
        <v>995</v>
      </c>
      <c r="V842" t="s">
        <v>995</v>
      </c>
      <c r="W842" t="s">
        <v>995</v>
      </c>
      <c r="X842" t="s">
        <v>995</v>
      </c>
      <c r="Y842" t="s">
        <v>995</v>
      </c>
      <c r="Z842" t="s">
        <v>995</v>
      </c>
      <c r="AA842" t="s">
        <v>995</v>
      </c>
      <c r="AB842" t="s">
        <v>995</v>
      </c>
      <c r="AC842" t="s">
        <v>995</v>
      </c>
      <c r="AD842" t="s">
        <v>995</v>
      </c>
      <c r="AE842" t="s">
        <v>995</v>
      </c>
      <c r="AF842" t="s">
        <v>995</v>
      </c>
      <c r="AG842" t="s">
        <v>995</v>
      </c>
      <c r="AH842" t="s">
        <v>995</v>
      </c>
      <c r="AI842" t="s">
        <v>995</v>
      </c>
      <c r="AJ842" t="s">
        <v>995</v>
      </c>
      <c r="AK842" t="s">
        <v>995</v>
      </c>
      <c r="AL842" t="s">
        <v>995</v>
      </c>
      <c r="AM842" t="s">
        <v>995</v>
      </c>
      <c r="AN842" t="s">
        <v>995</v>
      </c>
      <c r="AO842" t="s">
        <v>995</v>
      </c>
      <c r="AP842" t="s">
        <v>995</v>
      </c>
      <c r="AQ842" s="286" t="s">
        <v>855</v>
      </c>
      <c r="AR842" s="306"/>
      <c r="AS842" s="235"/>
      <c r="AU842"/>
    </row>
    <row r="843" spans="1:47" x14ac:dyDescent="0.3">
      <c r="A843" s="285">
        <v>116721</v>
      </c>
      <c r="B843" s="286" t="s">
        <v>540</v>
      </c>
      <c r="C843" t="s">
        <v>995</v>
      </c>
      <c r="D843" t="s">
        <v>995</v>
      </c>
      <c r="E843" t="s">
        <v>995</v>
      </c>
      <c r="F843" t="s">
        <v>995</v>
      </c>
      <c r="G843" t="s">
        <v>995</v>
      </c>
      <c r="H843" t="s">
        <v>995</v>
      </c>
      <c r="I843" t="s">
        <v>995</v>
      </c>
      <c r="J843" t="s">
        <v>995</v>
      </c>
      <c r="K843" t="s">
        <v>995</v>
      </c>
      <c r="L843" t="s">
        <v>995</v>
      </c>
      <c r="M843" t="s">
        <v>995</v>
      </c>
      <c r="N843" t="s">
        <v>995</v>
      </c>
      <c r="O843" t="s">
        <v>995</v>
      </c>
      <c r="P843" t="s">
        <v>995</v>
      </c>
      <c r="Q843" t="s">
        <v>995</v>
      </c>
      <c r="R843" t="s">
        <v>995</v>
      </c>
      <c r="S843" t="s">
        <v>995</v>
      </c>
      <c r="T843" t="s">
        <v>995</v>
      </c>
      <c r="U843" t="s">
        <v>995</v>
      </c>
      <c r="V843" t="s">
        <v>995</v>
      </c>
      <c r="W843" t="s">
        <v>995</v>
      </c>
      <c r="X843" t="s">
        <v>995</v>
      </c>
      <c r="Y843" t="s">
        <v>995</v>
      </c>
      <c r="Z843" t="s">
        <v>995</v>
      </c>
      <c r="AA843" t="s">
        <v>995</v>
      </c>
      <c r="AB843" t="s">
        <v>995</v>
      </c>
      <c r="AC843" t="s">
        <v>995</v>
      </c>
      <c r="AD843" t="s">
        <v>995</v>
      </c>
      <c r="AE843" t="s">
        <v>995</v>
      </c>
      <c r="AF843" t="s">
        <v>995</v>
      </c>
      <c r="AG843" t="s">
        <v>995</v>
      </c>
      <c r="AH843" t="s">
        <v>995</v>
      </c>
      <c r="AI843" t="s">
        <v>995</v>
      </c>
      <c r="AJ843" t="s">
        <v>995</v>
      </c>
      <c r="AK843" t="s">
        <v>995</v>
      </c>
      <c r="AL843" t="s">
        <v>995</v>
      </c>
      <c r="AM843" t="s">
        <v>995</v>
      </c>
      <c r="AN843" t="s">
        <v>995</v>
      </c>
      <c r="AO843" t="s">
        <v>995</v>
      </c>
      <c r="AP843" t="s">
        <v>995</v>
      </c>
      <c r="AQ843" s="286" t="s">
        <v>855</v>
      </c>
      <c r="AR843" s="306"/>
      <c r="AS843" s="235"/>
      <c r="AU843"/>
    </row>
    <row r="844" spans="1:47" x14ac:dyDescent="0.3">
      <c r="A844" s="285">
        <v>116755</v>
      </c>
      <c r="B844" s="286" t="s">
        <v>540</v>
      </c>
      <c r="AQ844" s="286" t="s">
        <v>394</v>
      </c>
      <c r="AR844" s="306"/>
      <c r="AS844" s="235"/>
      <c r="AU844"/>
    </row>
    <row r="845" spans="1:47" ht="21.6" x14ac:dyDescent="0.3">
      <c r="A845" s="285">
        <v>116759</v>
      </c>
      <c r="B845" s="286" t="s">
        <v>61</v>
      </c>
      <c r="C845" t="s">
        <v>995</v>
      </c>
      <c r="D845" t="s">
        <v>995</v>
      </c>
      <c r="E845" t="s">
        <v>995</v>
      </c>
      <c r="F845" t="s">
        <v>995</v>
      </c>
      <c r="G845" t="s">
        <v>995</v>
      </c>
      <c r="H845" t="s">
        <v>995</v>
      </c>
      <c r="I845" t="s">
        <v>995</v>
      </c>
      <c r="J845" t="s">
        <v>995</v>
      </c>
      <c r="K845" t="s">
        <v>995</v>
      </c>
      <c r="L845" t="s">
        <v>995</v>
      </c>
      <c r="M845" t="s">
        <v>995</v>
      </c>
      <c r="N845" t="s">
        <v>995</v>
      </c>
      <c r="O845" t="s">
        <v>995</v>
      </c>
      <c r="P845" t="s">
        <v>995</v>
      </c>
      <c r="Q845" t="s">
        <v>995</v>
      </c>
      <c r="R845" t="s">
        <v>995</v>
      </c>
      <c r="S845" t="s">
        <v>995</v>
      </c>
      <c r="T845" t="s">
        <v>995</v>
      </c>
      <c r="U845" t="s">
        <v>995</v>
      </c>
      <c r="V845" t="s">
        <v>995</v>
      </c>
      <c r="W845" t="s">
        <v>995</v>
      </c>
      <c r="X845" t="s">
        <v>995</v>
      </c>
      <c r="Y845" t="s">
        <v>995</v>
      </c>
      <c r="Z845" t="s">
        <v>995</v>
      </c>
      <c r="AA845" t="s">
        <v>995</v>
      </c>
      <c r="AB845" t="s">
        <v>995</v>
      </c>
      <c r="AC845" t="s">
        <v>995</v>
      </c>
      <c r="AD845" t="s">
        <v>995</v>
      </c>
      <c r="AE845" t="s">
        <v>995</v>
      </c>
      <c r="AF845" t="s">
        <v>995</v>
      </c>
      <c r="AG845" t="s">
        <v>995</v>
      </c>
      <c r="AH845" t="s">
        <v>995</v>
      </c>
      <c r="AI845" t="s">
        <v>995</v>
      </c>
      <c r="AJ845" t="s">
        <v>995</v>
      </c>
      <c r="AK845" t="s">
        <v>995</v>
      </c>
      <c r="AL845" t="s">
        <v>995</v>
      </c>
      <c r="AM845" t="s">
        <v>995</v>
      </c>
      <c r="AN845" t="s">
        <v>995</v>
      </c>
      <c r="AO845" t="s">
        <v>995</v>
      </c>
      <c r="AP845" t="s">
        <v>995</v>
      </c>
      <c r="AQ845" s="286" t="s">
        <v>855</v>
      </c>
      <c r="AR845" s="295"/>
      <c r="AS845" s="235"/>
    </row>
    <row r="846" spans="1:47" ht="21.6" x14ac:dyDescent="0.3">
      <c r="A846" s="285">
        <v>116765</v>
      </c>
      <c r="B846" s="286" t="s">
        <v>61</v>
      </c>
      <c r="C846" t="s">
        <v>995</v>
      </c>
      <c r="D846" t="s">
        <v>995</v>
      </c>
      <c r="E846" t="s">
        <v>995</v>
      </c>
      <c r="F846" t="s">
        <v>995</v>
      </c>
      <c r="G846" t="s">
        <v>995</v>
      </c>
      <c r="H846" t="s">
        <v>995</v>
      </c>
      <c r="I846" t="s">
        <v>995</v>
      </c>
      <c r="J846" t="s">
        <v>995</v>
      </c>
      <c r="K846" t="s">
        <v>995</v>
      </c>
      <c r="L846" t="s">
        <v>995</v>
      </c>
      <c r="M846" t="s">
        <v>995</v>
      </c>
      <c r="N846" t="s">
        <v>995</v>
      </c>
      <c r="O846" t="s">
        <v>995</v>
      </c>
      <c r="P846" t="s">
        <v>995</v>
      </c>
      <c r="Q846" t="s">
        <v>995</v>
      </c>
      <c r="R846" t="s">
        <v>995</v>
      </c>
      <c r="S846" t="s">
        <v>995</v>
      </c>
      <c r="T846" t="s">
        <v>995</v>
      </c>
      <c r="U846" t="s">
        <v>995</v>
      </c>
      <c r="V846" t="s">
        <v>995</v>
      </c>
      <c r="W846" t="s">
        <v>995</v>
      </c>
      <c r="X846" t="s">
        <v>995</v>
      </c>
      <c r="Y846" t="s">
        <v>995</v>
      </c>
      <c r="Z846" t="s">
        <v>995</v>
      </c>
      <c r="AA846" t="s">
        <v>995</v>
      </c>
      <c r="AB846" t="s">
        <v>995</v>
      </c>
      <c r="AC846" t="s">
        <v>995</v>
      </c>
      <c r="AD846" t="s">
        <v>995</v>
      </c>
      <c r="AE846" t="s">
        <v>995</v>
      </c>
      <c r="AF846" t="s">
        <v>995</v>
      </c>
      <c r="AG846" t="s">
        <v>995</v>
      </c>
      <c r="AH846" t="s">
        <v>995</v>
      </c>
      <c r="AI846" t="s">
        <v>995</v>
      </c>
      <c r="AJ846" t="s">
        <v>995</v>
      </c>
      <c r="AK846" t="s">
        <v>995</v>
      </c>
      <c r="AL846" t="s">
        <v>995</v>
      </c>
      <c r="AM846" t="s">
        <v>995</v>
      </c>
      <c r="AN846" t="s">
        <v>995</v>
      </c>
      <c r="AO846" t="s">
        <v>995</v>
      </c>
      <c r="AP846" t="s">
        <v>995</v>
      </c>
      <c r="AQ846" s="286" t="s">
        <v>855</v>
      </c>
      <c r="AR846" s="295"/>
      <c r="AS846" s="235"/>
    </row>
    <row r="847" spans="1:47" x14ac:dyDescent="0.3">
      <c r="A847" s="285">
        <v>116767</v>
      </c>
      <c r="B847" s="286" t="s">
        <v>61</v>
      </c>
      <c r="C847" t="s">
        <v>995</v>
      </c>
      <c r="D847" t="s">
        <v>995</v>
      </c>
      <c r="E847" t="s">
        <v>995</v>
      </c>
      <c r="F847" t="s">
        <v>995</v>
      </c>
      <c r="G847" t="s">
        <v>995</v>
      </c>
      <c r="H847" t="s">
        <v>995</v>
      </c>
      <c r="I847" t="s">
        <v>995</v>
      </c>
      <c r="J847" t="s">
        <v>995</v>
      </c>
      <c r="K847" t="s">
        <v>995</v>
      </c>
      <c r="L847" t="s">
        <v>995</v>
      </c>
      <c r="M847" t="s">
        <v>995</v>
      </c>
      <c r="N847" t="s">
        <v>995</v>
      </c>
      <c r="O847" t="s">
        <v>995</v>
      </c>
      <c r="P847" t="s">
        <v>995</v>
      </c>
      <c r="Q847" t="s">
        <v>995</v>
      </c>
      <c r="R847" t="s">
        <v>995</v>
      </c>
      <c r="S847" t="s">
        <v>995</v>
      </c>
      <c r="T847" t="s">
        <v>995</v>
      </c>
      <c r="U847" t="s">
        <v>995</v>
      </c>
      <c r="V847" t="s">
        <v>995</v>
      </c>
      <c r="W847" t="s">
        <v>995</v>
      </c>
      <c r="X847" t="s">
        <v>995</v>
      </c>
      <c r="Y847" t="s">
        <v>995</v>
      </c>
      <c r="Z847" t="s">
        <v>995</v>
      </c>
      <c r="AA847" t="s">
        <v>995</v>
      </c>
      <c r="AB847" t="s">
        <v>995</v>
      </c>
      <c r="AC847" t="s">
        <v>995</v>
      </c>
      <c r="AD847" t="s">
        <v>995</v>
      </c>
      <c r="AE847" t="s">
        <v>995</v>
      </c>
      <c r="AF847" t="s">
        <v>995</v>
      </c>
      <c r="AG847" t="s">
        <v>995</v>
      </c>
      <c r="AH847" t="s">
        <v>995</v>
      </c>
      <c r="AI847" t="s">
        <v>995</v>
      </c>
      <c r="AJ847" t="s">
        <v>995</v>
      </c>
      <c r="AK847" t="s">
        <v>995</v>
      </c>
      <c r="AL847" t="s">
        <v>995</v>
      </c>
      <c r="AM847" t="s">
        <v>995</v>
      </c>
      <c r="AN847" t="s">
        <v>995</v>
      </c>
      <c r="AO847" t="s">
        <v>995</v>
      </c>
      <c r="AP847" t="s">
        <v>995</v>
      </c>
      <c r="AQ847" s="286" t="s">
        <v>855</v>
      </c>
      <c r="AR847" s="306"/>
      <c r="AS847" s="235"/>
      <c r="AU847"/>
    </row>
    <row r="848" spans="1:47" x14ac:dyDescent="0.3">
      <c r="A848" s="285">
        <v>116771</v>
      </c>
      <c r="B848" s="286" t="s">
        <v>61</v>
      </c>
      <c r="C848" t="s">
        <v>995</v>
      </c>
      <c r="D848" t="s">
        <v>995</v>
      </c>
      <c r="E848" t="s">
        <v>995</v>
      </c>
      <c r="F848" t="s">
        <v>995</v>
      </c>
      <c r="G848" t="s">
        <v>995</v>
      </c>
      <c r="H848" t="s">
        <v>995</v>
      </c>
      <c r="I848" t="s">
        <v>995</v>
      </c>
      <c r="J848" t="s">
        <v>995</v>
      </c>
      <c r="K848" t="s">
        <v>995</v>
      </c>
      <c r="L848" t="s">
        <v>995</v>
      </c>
      <c r="M848" t="s">
        <v>995</v>
      </c>
      <c r="N848" t="s">
        <v>995</v>
      </c>
      <c r="O848" t="s">
        <v>995</v>
      </c>
      <c r="P848" t="s">
        <v>995</v>
      </c>
      <c r="Q848" t="s">
        <v>995</v>
      </c>
      <c r="R848" t="s">
        <v>995</v>
      </c>
      <c r="S848" t="s">
        <v>995</v>
      </c>
      <c r="T848" t="s">
        <v>995</v>
      </c>
      <c r="U848" t="s">
        <v>995</v>
      </c>
      <c r="V848" t="s">
        <v>995</v>
      </c>
      <c r="W848" t="s">
        <v>995</v>
      </c>
      <c r="X848" t="s">
        <v>995</v>
      </c>
      <c r="Y848" t="s">
        <v>995</v>
      </c>
      <c r="Z848" t="s">
        <v>995</v>
      </c>
      <c r="AA848" t="s">
        <v>995</v>
      </c>
      <c r="AB848" t="s">
        <v>995</v>
      </c>
      <c r="AC848" t="s">
        <v>995</v>
      </c>
      <c r="AD848" t="s">
        <v>995</v>
      </c>
      <c r="AE848" t="s">
        <v>995</v>
      </c>
      <c r="AF848" t="s">
        <v>995</v>
      </c>
      <c r="AG848" t="s">
        <v>995</v>
      </c>
      <c r="AH848" t="s">
        <v>995</v>
      </c>
      <c r="AI848" t="s">
        <v>995</v>
      </c>
      <c r="AJ848" t="s">
        <v>995</v>
      </c>
      <c r="AK848" t="s">
        <v>995</v>
      </c>
      <c r="AL848" t="s">
        <v>995</v>
      </c>
      <c r="AM848" t="s">
        <v>995</v>
      </c>
      <c r="AN848" t="s">
        <v>995</v>
      </c>
      <c r="AO848" t="s">
        <v>995</v>
      </c>
      <c r="AP848" t="s">
        <v>995</v>
      </c>
      <c r="AQ848" s="286" t="s">
        <v>855</v>
      </c>
      <c r="AR848" s="306"/>
      <c r="AS848" s="235"/>
      <c r="AU848"/>
    </row>
    <row r="849" spans="1:47" x14ac:dyDescent="0.3">
      <c r="A849" s="285">
        <v>116782</v>
      </c>
      <c r="B849" s="286" t="s">
        <v>538</v>
      </c>
      <c r="C849" t="s">
        <v>995</v>
      </c>
      <c r="D849" t="s">
        <v>995</v>
      </c>
      <c r="E849" t="s">
        <v>995</v>
      </c>
      <c r="F849" t="s">
        <v>995</v>
      </c>
      <c r="G849" t="s">
        <v>995</v>
      </c>
      <c r="H849" t="s">
        <v>995</v>
      </c>
      <c r="I849" t="s">
        <v>995</v>
      </c>
      <c r="J849" t="s">
        <v>995</v>
      </c>
      <c r="K849" t="s">
        <v>995</v>
      </c>
      <c r="L849" t="s">
        <v>995</v>
      </c>
      <c r="M849" t="s">
        <v>995</v>
      </c>
      <c r="N849" t="s">
        <v>995</v>
      </c>
      <c r="O849" t="s">
        <v>995</v>
      </c>
      <c r="P849" t="s">
        <v>995</v>
      </c>
      <c r="Q849" t="s">
        <v>995</v>
      </c>
      <c r="R849" t="s">
        <v>995</v>
      </c>
      <c r="S849" t="s">
        <v>995</v>
      </c>
      <c r="T849" t="s">
        <v>995</v>
      </c>
      <c r="U849" t="s">
        <v>995</v>
      </c>
      <c r="V849" t="s">
        <v>995</v>
      </c>
      <c r="W849" t="s">
        <v>995</v>
      </c>
      <c r="X849" t="s">
        <v>995</v>
      </c>
      <c r="Y849" t="s">
        <v>995</v>
      </c>
      <c r="Z849" t="s">
        <v>995</v>
      </c>
      <c r="AA849" t="s">
        <v>995</v>
      </c>
      <c r="AB849" t="s">
        <v>995</v>
      </c>
      <c r="AC849" t="s">
        <v>995</v>
      </c>
      <c r="AD849" t="s">
        <v>995</v>
      </c>
      <c r="AE849" t="s">
        <v>995</v>
      </c>
      <c r="AF849" t="s">
        <v>995</v>
      </c>
      <c r="AG849" t="s">
        <v>995</v>
      </c>
      <c r="AH849" t="s">
        <v>995</v>
      </c>
      <c r="AI849" t="s">
        <v>995</v>
      </c>
      <c r="AJ849" t="s">
        <v>995</v>
      </c>
      <c r="AK849" t="s">
        <v>995</v>
      </c>
      <c r="AL849" t="s">
        <v>995</v>
      </c>
      <c r="AM849" t="s">
        <v>995</v>
      </c>
      <c r="AN849" t="s">
        <v>995</v>
      </c>
      <c r="AO849" t="s">
        <v>995</v>
      </c>
      <c r="AP849" t="s">
        <v>995</v>
      </c>
      <c r="AQ849" s="286" t="s">
        <v>855</v>
      </c>
      <c r="AR849" s="306"/>
      <c r="AS849" s="235"/>
      <c r="AU849"/>
    </row>
    <row r="850" spans="1:47" x14ac:dyDescent="0.3">
      <c r="A850" s="285">
        <v>116783</v>
      </c>
      <c r="B850" s="286" t="s">
        <v>540</v>
      </c>
      <c r="AQ850" s="286" t="s">
        <v>394</v>
      </c>
      <c r="AR850" s="306"/>
      <c r="AS850" s="235"/>
      <c r="AU850"/>
    </row>
    <row r="851" spans="1:47" x14ac:dyDescent="0.3">
      <c r="A851" s="285">
        <v>116784</v>
      </c>
      <c r="B851" s="286" t="s">
        <v>539</v>
      </c>
      <c r="C851" t="s">
        <v>995</v>
      </c>
      <c r="D851" t="s">
        <v>995</v>
      </c>
      <c r="E851" t="s">
        <v>995</v>
      </c>
      <c r="F851" t="s">
        <v>995</v>
      </c>
      <c r="G851" t="s">
        <v>995</v>
      </c>
      <c r="H851" t="s">
        <v>995</v>
      </c>
      <c r="I851" t="s">
        <v>995</v>
      </c>
      <c r="J851" t="s">
        <v>995</v>
      </c>
      <c r="K851" t="s">
        <v>995</v>
      </c>
      <c r="L851" t="s">
        <v>995</v>
      </c>
      <c r="M851" t="s">
        <v>995</v>
      </c>
      <c r="N851" t="s">
        <v>995</v>
      </c>
      <c r="O851" t="s">
        <v>995</v>
      </c>
      <c r="P851" t="s">
        <v>995</v>
      </c>
      <c r="Q851" t="s">
        <v>995</v>
      </c>
      <c r="R851" t="s">
        <v>995</v>
      </c>
      <c r="S851" t="s">
        <v>995</v>
      </c>
      <c r="T851" t="s">
        <v>995</v>
      </c>
      <c r="U851" t="s">
        <v>995</v>
      </c>
      <c r="V851" t="s">
        <v>995</v>
      </c>
      <c r="W851" t="s">
        <v>995</v>
      </c>
      <c r="X851" t="s">
        <v>995</v>
      </c>
      <c r="Y851" t="s">
        <v>995</v>
      </c>
      <c r="Z851" t="s">
        <v>995</v>
      </c>
      <c r="AA851" t="s">
        <v>995</v>
      </c>
      <c r="AB851" t="s">
        <v>995</v>
      </c>
      <c r="AC851" t="s">
        <v>995</v>
      </c>
      <c r="AD851" t="s">
        <v>995</v>
      </c>
      <c r="AE851" t="s">
        <v>995</v>
      </c>
      <c r="AF851" t="s">
        <v>995</v>
      </c>
      <c r="AG851" t="s">
        <v>995</v>
      </c>
      <c r="AH851" t="s">
        <v>995</v>
      </c>
      <c r="AI851" t="s">
        <v>995</v>
      </c>
      <c r="AJ851" t="s">
        <v>995</v>
      </c>
      <c r="AK851" t="s">
        <v>995</v>
      </c>
      <c r="AL851" t="s">
        <v>995</v>
      </c>
      <c r="AM851" t="s">
        <v>995</v>
      </c>
      <c r="AN851" t="s">
        <v>995</v>
      </c>
      <c r="AO851" t="s">
        <v>995</v>
      </c>
      <c r="AP851" t="s">
        <v>995</v>
      </c>
      <c r="AQ851" s="286" t="s">
        <v>855</v>
      </c>
      <c r="AR851" s="306"/>
      <c r="AS851" s="235"/>
      <c r="AU851"/>
    </row>
    <row r="852" spans="1:47" x14ac:dyDescent="0.3">
      <c r="A852" s="285">
        <v>116793</v>
      </c>
      <c r="B852" s="286" t="s">
        <v>61</v>
      </c>
      <c r="AQ852" s="286" t="s">
        <v>394</v>
      </c>
      <c r="AR852" s="306"/>
      <c r="AS852" s="235"/>
      <c r="AU852"/>
    </row>
    <row r="853" spans="1:47" x14ac:dyDescent="0.3">
      <c r="A853" s="285">
        <v>116802</v>
      </c>
      <c r="B853" s="286" t="s">
        <v>61</v>
      </c>
      <c r="C853" t="s">
        <v>995</v>
      </c>
      <c r="D853" t="s">
        <v>995</v>
      </c>
      <c r="E853" t="s">
        <v>995</v>
      </c>
      <c r="F853" t="s">
        <v>995</v>
      </c>
      <c r="G853" t="s">
        <v>995</v>
      </c>
      <c r="H853" t="s">
        <v>995</v>
      </c>
      <c r="I853" t="s">
        <v>995</v>
      </c>
      <c r="J853" t="s">
        <v>995</v>
      </c>
      <c r="K853" t="s">
        <v>995</v>
      </c>
      <c r="L853" t="s">
        <v>995</v>
      </c>
      <c r="M853" t="s">
        <v>995</v>
      </c>
      <c r="N853" t="s">
        <v>995</v>
      </c>
      <c r="O853" t="s">
        <v>995</v>
      </c>
      <c r="P853" t="s">
        <v>995</v>
      </c>
      <c r="Q853" t="s">
        <v>995</v>
      </c>
      <c r="R853" t="s">
        <v>995</v>
      </c>
      <c r="S853" t="s">
        <v>995</v>
      </c>
      <c r="T853" t="s">
        <v>995</v>
      </c>
      <c r="U853" t="s">
        <v>995</v>
      </c>
      <c r="V853" t="s">
        <v>995</v>
      </c>
      <c r="W853" t="s">
        <v>995</v>
      </c>
      <c r="X853" t="s">
        <v>995</v>
      </c>
      <c r="Y853" t="s">
        <v>995</v>
      </c>
      <c r="Z853" t="s">
        <v>995</v>
      </c>
      <c r="AA853" t="s">
        <v>995</v>
      </c>
      <c r="AB853" t="s">
        <v>995</v>
      </c>
      <c r="AC853" t="s">
        <v>995</v>
      </c>
      <c r="AD853" t="s">
        <v>995</v>
      </c>
      <c r="AE853" t="s">
        <v>995</v>
      </c>
      <c r="AF853" t="s">
        <v>995</v>
      </c>
      <c r="AG853" t="s">
        <v>995</v>
      </c>
      <c r="AH853" t="s">
        <v>995</v>
      </c>
      <c r="AI853" t="s">
        <v>995</v>
      </c>
      <c r="AJ853" t="s">
        <v>995</v>
      </c>
      <c r="AK853" t="s">
        <v>995</v>
      </c>
      <c r="AL853" t="s">
        <v>995</v>
      </c>
      <c r="AM853" t="s">
        <v>995</v>
      </c>
      <c r="AN853" t="s">
        <v>995</v>
      </c>
      <c r="AO853" t="s">
        <v>995</v>
      </c>
      <c r="AP853" t="s">
        <v>995</v>
      </c>
      <c r="AQ853" s="286" t="s">
        <v>855</v>
      </c>
      <c r="AR853" s="306"/>
      <c r="AS853" s="235"/>
      <c r="AU853"/>
    </row>
    <row r="854" spans="1:47" ht="21.6" x14ac:dyDescent="0.65">
      <c r="A854" s="285">
        <v>116809</v>
      </c>
      <c r="B854" s="286" t="s">
        <v>61</v>
      </c>
      <c r="C854" t="s">
        <v>995</v>
      </c>
      <c r="D854" t="s">
        <v>995</v>
      </c>
      <c r="E854" t="s">
        <v>995</v>
      </c>
      <c r="F854" t="s">
        <v>995</v>
      </c>
      <c r="G854" t="s">
        <v>995</v>
      </c>
      <c r="H854" t="s">
        <v>995</v>
      </c>
      <c r="I854" t="s">
        <v>995</v>
      </c>
      <c r="J854" t="s">
        <v>995</v>
      </c>
      <c r="K854" t="s">
        <v>995</v>
      </c>
      <c r="L854" t="s">
        <v>995</v>
      </c>
      <c r="M854" t="s">
        <v>226</v>
      </c>
      <c r="N854" t="s">
        <v>995</v>
      </c>
      <c r="O854" t="s">
        <v>995</v>
      </c>
      <c r="P854" t="s">
        <v>995</v>
      </c>
      <c r="Q854" t="s">
        <v>995</v>
      </c>
      <c r="R854" t="s">
        <v>995</v>
      </c>
      <c r="S854" t="s">
        <v>995</v>
      </c>
      <c r="T854" t="s">
        <v>995</v>
      </c>
      <c r="U854" t="s">
        <v>995</v>
      </c>
      <c r="V854" t="s">
        <v>995</v>
      </c>
      <c r="W854" t="s">
        <v>995</v>
      </c>
      <c r="X854" t="s">
        <v>995</v>
      </c>
      <c r="Y854" t="s">
        <v>995</v>
      </c>
      <c r="Z854" t="s">
        <v>995</v>
      </c>
      <c r="AA854" t="s">
        <v>995</v>
      </c>
      <c r="AB854" t="s">
        <v>995</v>
      </c>
      <c r="AC854" t="s">
        <v>995</v>
      </c>
      <c r="AD854" t="s">
        <v>995</v>
      </c>
      <c r="AE854" t="s">
        <v>995</v>
      </c>
      <c r="AF854" t="s">
        <v>995</v>
      </c>
      <c r="AG854" t="s">
        <v>995</v>
      </c>
      <c r="AH854" t="s">
        <v>995</v>
      </c>
      <c r="AI854" t="s">
        <v>995</v>
      </c>
      <c r="AJ854" t="s">
        <v>995</v>
      </c>
      <c r="AK854" t="s">
        <v>995</v>
      </c>
      <c r="AL854" t="s">
        <v>995</v>
      </c>
      <c r="AM854" t="s">
        <v>995</v>
      </c>
      <c r="AN854" t="s">
        <v>995</v>
      </c>
      <c r="AO854" t="s">
        <v>995</v>
      </c>
      <c r="AP854" t="s">
        <v>995</v>
      </c>
      <c r="AQ854" s="288"/>
      <c r="AR854" s="302"/>
      <c r="AS854" s="304"/>
      <c r="AU854"/>
    </row>
    <row r="855" spans="1:47" x14ac:dyDescent="0.3">
      <c r="A855" s="285">
        <v>116825</v>
      </c>
      <c r="B855" s="286" t="s">
        <v>539</v>
      </c>
      <c r="C855" t="s">
        <v>995</v>
      </c>
      <c r="D855" t="s">
        <v>995</v>
      </c>
      <c r="E855" t="s">
        <v>995</v>
      </c>
      <c r="F855" t="s">
        <v>995</v>
      </c>
      <c r="G855" t="s">
        <v>995</v>
      </c>
      <c r="H855" t="s">
        <v>995</v>
      </c>
      <c r="I855" t="s">
        <v>995</v>
      </c>
      <c r="J855" t="s">
        <v>995</v>
      </c>
      <c r="K855" t="s">
        <v>995</v>
      </c>
      <c r="L855" t="s">
        <v>995</v>
      </c>
      <c r="M855" t="s">
        <v>995</v>
      </c>
      <c r="N855" t="s">
        <v>995</v>
      </c>
      <c r="O855" t="s">
        <v>995</v>
      </c>
      <c r="P855" t="s">
        <v>995</v>
      </c>
      <c r="Q855" t="s">
        <v>995</v>
      </c>
      <c r="R855" t="s">
        <v>995</v>
      </c>
      <c r="S855" t="s">
        <v>995</v>
      </c>
      <c r="T855" t="s">
        <v>995</v>
      </c>
      <c r="U855" t="s">
        <v>995</v>
      </c>
      <c r="V855" t="s">
        <v>995</v>
      </c>
      <c r="W855" t="s">
        <v>995</v>
      </c>
      <c r="X855" t="s">
        <v>995</v>
      </c>
      <c r="Y855" t="s">
        <v>995</v>
      </c>
      <c r="Z855" t="s">
        <v>995</v>
      </c>
      <c r="AA855" t="s">
        <v>995</v>
      </c>
      <c r="AB855" t="s">
        <v>995</v>
      </c>
      <c r="AC855" t="s">
        <v>995</v>
      </c>
      <c r="AD855" t="s">
        <v>995</v>
      </c>
      <c r="AE855" t="s">
        <v>995</v>
      </c>
      <c r="AF855" t="s">
        <v>995</v>
      </c>
      <c r="AG855" t="s">
        <v>995</v>
      </c>
      <c r="AH855" t="s">
        <v>995</v>
      </c>
      <c r="AI855" t="s">
        <v>995</v>
      </c>
      <c r="AJ855" t="s">
        <v>995</v>
      </c>
      <c r="AK855" t="s">
        <v>995</v>
      </c>
      <c r="AL855" t="s">
        <v>995</v>
      </c>
      <c r="AM855" t="s">
        <v>995</v>
      </c>
      <c r="AN855" t="s">
        <v>995</v>
      </c>
      <c r="AO855" t="s">
        <v>995</v>
      </c>
      <c r="AP855" t="s">
        <v>995</v>
      </c>
      <c r="AQ855" s="286" t="s">
        <v>855</v>
      </c>
      <c r="AR855" s="306"/>
      <c r="AS855" s="235"/>
      <c r="AU855"/>
    </row>
    <row r="856" spans="1:47" x14ac:dyDescent="0.3">
      <c r="A856" s="285">
        <v>116829</v>
      </c>
      <c r="B856" s="286" t="s">
        <v>61</v>
      </c>
      <c r="C856" t="s">
        <v>995</v>
      </c>
      <c r="D856" t="s">
        <v>995</v>
      </c>
      <c r="E856" t="s">
        <v>995</v>
      </c>
      <c r="F856" t="s">
        <v>995</v>
      </c>
      <c r="G856" t="s">
        <v>995</v>
      </c>
      <c r="H856" t="s">
        <v>995</v>
      </c>
      <c r="I856" t="s">
        <v>995</v>
      </c>
      <c r="J856" t="s">
        <v>995</v>
      </c>
      <c r="K856" t="s">
        <v>995</v>
      </c>
      <c r="L856" t="s">
        <v>995</v>
      </c>
      <c r="M856" t="s">
        <v>995</v>
      </c>
      <c r="N856" t="s">
        <v>995</v>
      </c>
      <c r="O856" t="s">
        <v>995</v>
      </c>
      <c r="P856" t="s">
        <v>995</v>
      </c>
      <c r="Q856" t="s">
        <v>995</v>
      </c>
      <c r="R856" t="s">
        <v>995</v>
      </c>
      <c r="S856" t="s">
        <v>995</v>
      </c>
      <c r="T856" t="s">
        <v>995</v>
      </c>
      <c r="U856" t="s">
        <v>995</v>
      </c>
      <c r="V856" t="s">
        <v>995</v>
      </c>
      <c r="W856" t="s">
        <v>995</v>
      </c>
      <c r="X856" t="s">
        <v>995</v>
      </c>
      <c r="Y856" t="s">
        <v>995</v>
      </c>
      <c r="Z856" t="s">
        <v>995</v>
      </c>
      <c r="AA856" t="s">
        <v>995</v>
      </c>
      <c r="AB856" t="s">
        <v>995</v>
      </c>
      <c r="AC856" t="s">
        <v>995</v>
      </c>
      <c r="AD856" t="s">
        <v>995</v>
      </c>
      <c r="AE856" t="s">
        <v>995</v>
      </c>
      <c r="AF856" t="s">
        <v>995</v>
      </c>
      <c r="AG856" t="s">
        <v>995</v>
      </c>
      <c r="AH856" t="s">
        <v>995</v>
      </c>
      <c r="AI856" t="s">
        <v>995</v>
      </c>
      <c r="AJ856" t="s">
        <v>995</v>
      </c>
      <c r="AK856" t="s">
        <v>995</v>
      </c>
      <c r="AL856" t="s">
        <v>995</v>
      </c>
      <c r="AM856" t="s">
        <v>995</v>
      </c>
      <c r="AN856" t="s">
        <v>995</v>
      </c>
      <c r="AO856" t="s">
        <v>995</v>
      </c>
      <c r="AP856" t="s">
        <v>995</v>
      </c>
      <c r="AQ856" s="286" t="s">
        <v>855</v>
      </c>
      <c r="AR856" s="306"/>
      <c r="AS856" s="235"/>
      <c r="AU856"/>
    </row>
    <row r="857" spans="1:47" x14ac:dyDescent="0.3">
      <c r="A857" s="285">
        <v>116831</v>
      </c>
      <c r="B857" s="286" t="s">
        <v>539</v>
      </c>
      <c r="C857" t="s">
        <v>995</v>
      </c>
      <c r="D857" t="s">
        <v>995</v>
      </c>
      <c r="E857" t="s">
        <v>995</v>
      </c>
      <c r="F857" t="s">
        <v>995</v>
      </c>
      <c r="G857" t="s">
        <v>995</v>
      </c>
      <c r="H857" t="s">
        <v>995</v>
      </c>
      <c r="I857" t="s">
        <v>995</v>
      </c>
      <c r="J857" t="s">
        <v>995</v>
      </c>
      <c r="K857" t="s">
        <v>995</v>
      </c>
      <c r="L857" t="s">
        <v>995</v>
      </c>
      <c r="M857" t="s">
        <v>995</v>
      </c>
      <c r="N857" t="s">
        <v>995</v>
      </c>
      <c r="O857" t="s">
        <v>995</v>
      </c>
      <c r="P857" t="s">
        <v>995</v>
      </c>
      <c r="Q857" t="s">
        <v>995</v>
      </c>
      <c r="R857" t="s">
        <v>995</v>
      </c>
      <c r="S857" t="s">
        <v>995</v>
      </c>
      <c r="T857" t="s">
        <v>995</v>
      </c>
      <c r="U857" t="s">
        <v>995</v>
      </c>
      <c r="V857" t="s">
        <v>995</v>
      </c>
      <c r="W857" t="s">
        <v>995</v>
      </c>
      <c r="X857" t="s">
        <v>995</v>
      </c>
      <c r="Y857" t="s">
        <v>995</v>
      </c>
      <c r="Z857" t="s">
        <v>995</v>
      </c>
      <c r="AA857" t="s">
        <v>995</v>
      </c>
      <c r="AB857" t="s">
        <v>995</v>
      </c>
      <c r="AC857" t="s">
        <v>995</v>
      </c>
      <c r="AD857" t="s">
        <v>995</v>
      </c>
      <c r="AE857" t="s">
        <v>995</v>
      </c>
      <c r="AF857" t="s">
        <v>995</v>
      </c>
      <c r="AG857" t="s">
        <v>995</v>
      </c>
      <c r="AH857" t="s">
        <v>995</v>
      </c>
      <c r="AI857" t="s">
        <v>995</v>
      </c>
      <c r="AJ857" t="s">
        <v>995</v>
      </c>
      <c r="AK857" t="s">
        <v>995</v>
      </c>
      <c r="AL857" t="s">
        <v>995</v>
      </c>
      <c r="AM857" t="s">
        <v>995</v>
      </c>
      <c r="AN857" t="s">
        <v>995</v>
      </c>
      <c r="AO857" t="s">
        <v>995</v>
      </c>
      <c r="AP857" t="s">
        <v>995</v>
      </c>
      <c r="AQ857" s="286" t="s">
        <v>855</v>
      </c>
      <c r="AR857" s="306"/>
      <c r="AS857" s="235"/>
      <c r="AU857"/>
    </row>
    <row r="858" spans="1:47" x14ac:dyDescent="0.3">
      <c r="A858" s="285">
        <v>116832</v>
      </c>
      <c r="B858" s="286" t="s">
        <v>61</v>
      </c>
      <c r="C858" t="s">
        <v>995</v>
      </c>
      <c r="D858" t="s">
        <v>995</v>
      </c>
      <c r="E858" t="s">
        <v>995</v>
      </c>
      <c r="F858" t="s">
        <v>995</v>
      </c>
      <c r="G858" t="s">
        <v>995</v>
      </c>
      <c r="H858" t="s">
        <v>995</v>
      </c>
      <c r="I858" t="s">
        <v>995</v>
      </c>
      <c r="J858" t="s">
        <v>995</v>
      </c>
      <c r="K858" t="s">
        <v>995</v>
      </c>
      <c r="L858" t="s">
        <v>995</v>
      </c>
      <c r="M858" t="s">
        <v>995</v>
      </c>
      <c r="N858" t="s">
        <v>995</v>
      </c>
      <c r="O858" t="s">
        <v>995</v>
      </c>
      <c r="P858" t="s">
        <v>995</v>
      </c>
      <c r="Q858" t="s">
        <v>995</v>
      </c>
      <c r="R858" t="s">
        <v>995</v>
      </c>
      <c r="S858" t="s">
        <v>995</v>
      </c>
      <c r="T858" t="s">
        <v>995</v>
      </c>
      <c r="U858" t="s">
        <v>995</v>
      </c>
      <c r="V858" t="s">
        <v>995</v>
      </c>
      <c r="W858" t="s">
        <v>995</v>
      </c>
      <c r="X858" t="s">
        <v>995</v>
      </c>
      <c r="Y858" t="s">
        <v>995</v>
      </c>
      <c r="Z858" t="s">
        <v>995</v>
      </c>
      <c r="AA858" t="s">
        <v>995</v>
      </c>
      <c r="AB858" t="s">
        <v>995</v>
      </c>
      <c r="AC858" t="s">
        <v>995</v>
      </c>
      <c r="AD858" t="s">
        <v>995</v>
      </c>
      <c r="AE858" t="s">
        <v>995</v>
      </c>
      <c r="AF858" t="s">
        <v>995</v>
      </c>
      <c r="AG858" t="s">
        <v>995</v>
      </c>
      <c r="AH858" t="s">
        <v>995</v>
      </c>
      <c r="AI858" t="s">
        <v>995</v>
      </c>
      <c r="AJ858" t="s">
        <v>995</v>
      </c>
      <c r="AK858" t="s">
        <v>995</v>
      </c>
      <c r="AL858" t="s">
        <v>995</v>
      </c>
      <c r="AM858" t="s">
        <v>995</v>
      </c>
      <c r="AN858" t="s">
        <v>995</v>
      </c>
      <c r="AO858" t="s">
        <v>995</v>
      </c>
      <c r="AP858" t="s">
        <v>995</v>
      </c>
      <c r="AQ858" s="286" t="s">
        <v>855</v>
      </c>
      <c r="AR858" s="306"/>
      <c r="AS858" s="235"/>
      <c r="AU858"/>
    </row>
    <row r="859" spans="1:47" x14ac:dyDescent="0.3">
      <c r="A859" s="285">
        <v>116841</v>
      </c>
      <c r="B859" s="286" t="s">
        <v>538</v>
      </c>
      <c r="C859" t="s">
        <v>995</v>
      </c>
      <c r="D859" t="s">
        <v>995</v>
      </c>
      <c r="E859" t="s">
        <v>995</v>
      </c>
      <c r="F859" t="s">
        <v>995</v>
      </c>
      <c r="G859" t="s">
        <v>995</v>
      </c>
      <c r="H859" t="s">
        <v>995</v>
      </c>
      <c r="I859" t="s">
        <v>995</v>
      </c>
      <c r="J859" t="s">
        <v>995</v>
      </c>
      <c r="K859" t="s">
        <v>995</v>
      </c>
      <c r="L859" t="s">
        <v>995</v>
      </c>
      <c r="M859" t="s">
        <v>995</v>
      </c>
      <c r="N859" t="s">
        <v>995</v>
      </c>
      <c r="O859" t="s">
        <v>995</v>
      </c>
      <c r="P859" t="s">
        <v>995</v>
      </c>
      <c r="Q859" t="s">
        <v>995</v>
      </c>
      <c r="R859" t="s">
        <v>995</v>
      </c>
      <c r="S859" t="s">
        <v>995</v>
      </c>
      <c r="T859" t="s">
        <v>995</v>
      </c>
      <c r="U859" t="s">
        <v>995</v>
      </c>
      <c r="V859" t="s">
        <v>995</v>
      </c>
      <c r="W859" t="s">
        <v>995</v>
      </c>
      <c r="X859" t="s">
        <v>995</v>
      </c>
      <c r="Y859" t="s">
        <v>995</v>
      </c>
      <c r="Z859" t="s">
        <v>995</v>
      </c>
      <c r="AA859" t="s">
        <v>995</v>
      </c>
      <c r="AB859" t="s">
        <v>995</v>
      </c>
      <c r="AC859" t="s">
        <v>995</v>
      </c>
      <c r="AD859" t="s">
        <v>995</v>
      </c>
      <c r="AE859" t="s">
        <v>995</v>
      </c>
      <c r="AF859" t="s">
        <v>995</v>
      </c>
      <c r="AG859" t="s">
        <v>995</v>
      </c>
      <c r="AH859" t="s">
        <v>995</v>
      </c>
      <c r="AI859" t="s">
        <v>995</v>
      </c>
      <c r="AJ859" t="s">
        <v>995</v>
      </c>
      <c r="AK859" t="s">
        <v>995</v>
      </c>
      <c r="AL859" t="s">
        <v>995</v>
      </c>
      <c r="AM859" t="s">
        <v>995</v>
      </c>
      <c r="AN859" t="s">
        <v>995</v>
      </c>
      <c r="AO859" t="s">
        <v>995</v>
      </c>
      <c r="AP859" t="s">
        <v>995</v>
      </c>
      <c r="AQ859" s="286" t="s">
        <v>855</v>
      </c>
      <c r="AR859" s="306"/>
      <c r="AS859" s="235"/>
      <c r="AU859"/>
    </row>
    <row r="860" spans="1:47" x14ac:dyDescent="0.3">
      <c r="A860" s="285">
        <v>116845</v>
      </c>
      <c r="B860" s="286" t="s">
        <v>61</v>
      </c>
      <c r="C860" t="s">
        <v>995</v>
      </c>
      <c r="D860" t="s">
        <v>995</v>
      </c>
      <c r="E860" t="s">
        <v>995</v>
      </c>
      <c r="F860" t="s">
        <v>995</v>
      </c>
      <c r="G860" t="s">
        <v>995</v>
      </c>
      <c r="H860" t="s">
        <v>995</v>
      </c>
      <c r="I860" t="s">
        <v>995</v>
      </c>
      <c r="J860" t="s">
        <v>995</v>
      </c>
      <c r="K860" t="s">
        <v>995</v>
      </c>
      <c r="L860" t="s">
        <v>995</v>
      </c>
      <c r="M860" t="s">
        <v>995</v>
      </c>
      <c r="N860" t="s">
        <v>995</v>
      </c>
      <c r="O860" t="s">
        <v>995</v>
      </c>
      <c r="P860" t="s">
        <v>995</v>
      </c>
      <c r="Q860" t="s">
        <v>995</v>
      </c>
      <c r="R860" t="s">
        <v>995</v>
      </c>
      <c r="S860" t="s">
        <v>995</v>
      </c>
      <c r="T860" t="s">
        <v>995</v>
      </c>
      <c r="U860" t="s">
        <v>995</v>
      </c>
      <c r="V860" t="s">
        <v>995</v>
      </c>
      <c r="W860" t="s">
        <v>995</v>
      </c>
      <c r="X860" t="s">
        <v>995</v>
      </c>
      <c r="Y860" t="s">
        <v>995</v>
      </c>
      <c r="Z860" t="s">
        <v>995</v>
      </c>
      <c r="AA860" t="s">
        <v>995</v>
      </c>
      <c r="AB860" t="s">
        <v>995</v>
      </c>
      <c r="AC860" t="s">
        <v>995</v>
      </c>
      <c r="AD860" t="s">
        <v>995</v>
      </c>
      <c r="AE860" t="s">
        <v>995</v>
      </c>
      <c r="AF860" t="s">
        <v>995</v>
      </c>
      <c r="AG860" t="s">
        <v>995</v>
      </c>
      <c r="AH860" t="s">
        <v>995</v>
      </c>
      <c r="AI860" t="s">
        <v>995</v>
      </c>
      <c r="AJ860" t="s">
        <v>995</v>
      </c>
      <c r="AK860" t="s">
        <v>995</v>
      </c>
      <c r="AL860" t="s">
        <v>995</v>
      </c>
      <c r="AM860" t="s">
        <v>995</v>
      </c>
      <c r="AN860" t="s">
        <v>995</v>
      </c>
      <c r="AO860" t="s">
        <v>995</v>
      </c>
      <c r="AP860" t="s">
        <v>995</v>
      </c>
      <c r="AQ860" s="286" t="s">
        <v>855</v>
      </c>
      <c r="AR860" s="306"/>
      <c r="AS860" s="235"/>
      <c r="AU860"/>
    </row>
    <row r="861" spans="1:47" x14ac:dyDescent="0.3">
      <c r="A861" s="285">
        <v>116848</v>
      </c>
      <c r="B861" s="286" t="s">
        <v>61</v>
      </c>
      <c r="C861" t="s">
        <v>995</v>
      </c>
      <c r="D861" t="s">
        <v>995</v>
      </c>
      <c r="E861" t="s">
        <v>995</v>
      </c>
      <c r="F861" t="s">
        <v>995</v>
      </c>
      <c r="G861" t="s">
        <v>995</v>
      </c>
      <c r="H861" t="s">
        <v>995</v>
      </c>
      <c r="I861" t="s">
        <v>995</v>
      </c>
      <c r="J861" t="s">
        <v>995</v>
      </c>
      <c r="K861" t="s">
        <v>995</v>
      </c>
      <c r="L861" t="s">
        <v>995</v>
      </c>
      <c r="M861" t="s">
        <v>995</v>
      </c>
      <c r="N861" t="s">
        <v>995</v>
      </c>
      <c r="O861" t="s">
        <v>995</v>
      </c>
      <c r="P861" t="s">
        <v>995</v>
      </c>
      <c r="Q861" t="s">
        <v>995</v>
      </c>
      <c r="R861" t="s">
        <v>995</v>
      </c>
      <c r="S861" t="s">
        <v>995</v>
      </c>
      <c r="T861" t="s">
        <v>995</v>
      </c>
      <c r="U861" t="s">
        <v>995</v>
      </c>
      <c r="V861" t="s">
        <v>995</v>
      </c>
      <c r="W861" t="s">
        <v>995</v>
      </c>
      <c r="X861" t="s">
        <v>995</v>
      </c>
      <c r="Y861" t="s">
        <v>995</v>
      </c>
      <c r="Z861" t="s">
        <v>995</v>
      </c>
      <c r="AA861" t="s">
        <v>995</v>
      </c>
      <c r="AB861" t="s">
        <v>995</v>
      </c>
      <c r="AC861" t="s">
        <v>995</v>
      </c>
      <c r="AD861" t="s">
        <v>995</v>
      </c>
      <c r="AE861" t="s">
        <v>995</v>
      </c>
      <c r="AF861" t="s">
        <v>995</v>
      </c>
      <c r="AG861" t="s">
        <v>995</v>
      </c>
      <c r="AH861" t="s">
        <v>995</v>
      </c>
      <c r="AI861" t="s">
        <v>995</v>
      </c>
      <c r="AJ861" t="s">
        <v>995</v>
      </c>
      <c r="AK861" t="s">
        <v>995</v>
      </c>
      <c r="AL861" t="s">
        <v>995</v>
      </c>
      <c r="AM861" t="s">
        <v>995</v>
      </c>
      <c r="AN861" t="s">
        <v>995</v>
      </c>
      <c r="AO861" t="s">
        <v>995</v>
      </c>
      <c r="AP861" t="s">
        <v>995</v>
      </c>
      <c r="AQ861" s="286" t="s">
        <v>855</v>
      </c>
      <c r="AR861" s="306"/>
      <c r="AS861" s="235"/>
      <c r="AU861"/>
    </row>
    <row r="862" spans="1:47" x14ac:dyDescent="0.3">
      <c r="A862" s="285">
        <v>116859</v>
      </c>
      <c r="B862" s="286" t="s">
        <v>538</v>
      </c>
      <c r="C862" t="s">
        <v>226</v>
      </c>
      <c r="D862" t="s">
        <v>224</v>
      </c>
      <c r="E862" t="s">
        <v>226</v>
      </c>
      <c r="F862" t="s">
        <v>226</v>
      </c>
      <c r="G862" t="s">
        <v>226</v>
      </c>
      <c r="H862" t="s">
        <v>226</v>
      </c>
      <c r="I862" t="s">
        <v>226</v>
      </c>
      <c r="J862" t="s">
        <v>226</v>
      </c>
      <c r="K862" t="s">
        <v>226</v>
      </c>
      <c r="L862" t="s">
        <v>226</v>
      </c>
      <c r="M862" t="s">
        <v>224</v>
      </c>
      <c r="N862" t="s">
        <v>226</v>
      </c>
      <c r="O862" t="s">
        <v>226</v>
      </c>
      <c r="P862" t="s">
        <v>226</v>
      </c>
      <c r="Q862" t="s">
        <v>226</v>
      </c>
      <c r="R862" t="s">
        <v>226</v>
      </c>
      <c r="S862" t="s">
        <v>226</v>
      </c>
      <c r="T862" t="s">
        <v>226</v>
      </c>
      <c r="U862" t="s">
        <v>224</v>
      </c>
      <c r="V862" t="s">
        <v>226</v>
      </c>
      <c r="W862" t="s">
        <v>226</v>
      </c>
      <c r="X862" t="s">
        <v>224</v>
      </c>
      <c r="Y862" t="s">
        <v>226</v>
      </c>
      <c r="Z862" t="s">
        <v>226</v>
      </c>
      <c r="AA862" t="s">
        <v>226</v>
      </c>
      <c r="AB862" t="s">
        <v>226</v>
      </c>
      <c r="AC862" t="s">
        <v>226</v>
      </c>
      <c r="AD862" t="s">
        <v>226</v>
      </c>
      <c r="AE862" t="s">
        <v>224</v>
      </c>
      <c r="AF862" t="s">
        <v>226</v>
      </c>
      <c r="AG862" t="s">
        <v>226</v>
      </c>
      <c r="AH862" t="s">
        <v>224</v>
      </c>
      <c r="AI862" t="s">
        <v>226</v>
      </c>
      <c r="AJ862" t="s">
        <v>226</v>
      </c>
      <c r="AK862" t="s">
        <v>224</v>
      </c>
      <c r="AL862" t="s">
        <v>226</v>
      </c>
      <c r="AM862" t="s">
        <v>226</v>
      </c>
      <c r="AN862" t="s">
        <v>226</v>
      </c>
      <c r="AO862" t="s">
        <v>226</v>
      </c>
      <c r="AP862" t="s">
        <v>226</v>
      </c>
      <c r="AQ862" s="289"/>
      <c r="AR862" s="302"/>
      <c r="AS862" s="304"/>
      <c r="AU862"/>
    </row>
    <row r="863" spans="1:47" x14ac:dyDescent="0.3">
      <c r="A863" s="285">
        <v>116865</v>
      </c>
      <c r="B863" s="286" t="s">
        <v>61</v>
      </c>
      <c r="C863" t="s">
        <v>995</v>
      </c>
      <c r="D863" t="s">
        <v>995</v>
      </c>
      <c r="E863" t="s">
        <v>995</v>
      </c>
      <c r="F863" t="s">
        <v>995</v>
      </c>
      <c r="G863" t="s">
        <v>995</v>
      </c>
      <c r="H863" t="s">
        <v>995</v>
      </c>
      <c r="I863" t="s">
        <v>995</v>
      </c>
      <c r="J863" t="s">
        <v>995</v>
      </c>
      <c r="K863" t="s">
        <v>995</v>
      </c>
      <c r="L863" t="s">
        <v>995</v>
      </c>
      <c r="M863" t="s">
        <v>995</v>
      </c>
      <c r="N863" t="s">
        <v>995</v>
      </c>
      <c r="O863" t="s">
        <v>995</v>
      </c>
      <c r="P863" t="s">
        <v>995</v>
      </c>
      <c r="Q863" t="s">
        <v>995</v>
      </c>
      <c r="R863" t="s">
        <v>995</v>
      </c>
      <c r="S863" t="s">
        <v>995</v>
      </c>
      <c r="T863" t="s">
        <v>995</v>
      </c>
      <c r="U863" t="s">
        <v>995</v>
      </c>
      <c r="V863" t="s">
        <v>995</v>
      </c>
      <c r="W863" t="s">
        <v>995</v>
      </c>
      <c r="X863" t="s">
        <v>995</v>
      </c>
      <c r="Y863" t="s">
        <v>995</v>
      </c>
      <c r="Z863" t="s">
        <v>995</v>
      </c>
      <c r="AA863" t="s">
        <v>995</v>
      </c>
      <c r="AB863" t="s">
        <v>995</v>
      </c>
      <c r="AC863" t="s">
        <v>995</v>
      </c>
      <c r="AD863" t="s">
        <v>995</v>
      </c>
      <c r="AE863" t="s">
        <v>995</v>
      </c>
      <c r="AF863" t="s">
        <v>995</v>
      </c>
      <c r="AG863" t="s">
        <v>995</v>
      </c>
      <c r="AH863" t="s">
        <v>995</v>
      </c>
      <c r="AI863" t="s">
        <v>995</v>
      </c>
      <c r="AJ863" t="s">
        <v>995</v>
      </c>
      <c r="AK863" t="s">
        <v>995</v>
      </c>
      <c r="AL863" t="s">
        <v>995</v>
      </c>
      <c r="AM863" t="s">
        <v>995</v>
      </c>
      <c r="AN863" t="s">
        <v>995</v>
      </c>
      <c r="AO863" t="s">
        <v>995</v>
      </c>
      <c r="AP863" t="s">
        <v>995</v>
      </c>
      <c r="AQ863" s="286" t="s">
        <v>855</v>
      </c>
      <c r="AR863" s="306"/>
      <c r="AS863" s="235"/>
      <c r="AU863"/>
    </row>
    <row r="864" spans="1:47" x14ac:dyDescent="0.3">
      <c r="A864" s="285">
        <v>116867</v>
      </c>
      <c r="B864" s="286" t="s">
        <v>540</v>
      </c>
      <c r="C864" t="s">
        <v>995</v>
      </c>
      <c r="D864" t="s">
        <v>995</v>
      </c>
      <c r="E864" t="s">
        <v>995</v>
      </c>
      <c r="F864" t="s">
        <v>995</v>
      </c>
      <c r="G864" t="s">
        <v>995</v>
      </c>
      <c r="H864" t="s">
        <v>995</v>
      </c>
      <c r="I864" t="s">
        <v>995</v>
      </c>
      <c r="J864" t="s">
        <v>995</v>
      </c>
      <c r="K864" t="s">
        <v>995</v>
      </c>
      <c r="L864" t="s">
        <v>995</v>
      </c>
      <c r="M864" t="s">
        <v>995</v>
      </c>
      <c r="N864" t="s">
        <v>995</v>
      </c>
      <c r="O864" t="s">
        <v>995</v>
      </c>
      <c r="P864" t="s">
        <v>995</v>
      </c>
      <c r="Q864" t="s">
        <v>995</v>
      </c>
      <c r="R864" t="s">
        <v>995</v>
      </c>
      <c r="S864" t="s">
        <v>995</v>
      </c>
      <c r="T864" t="s">
        <v>995</v>
      </c>
      <c r="U864" t="s">
        <v>995</v>
      </c>
      <c r="V864" t="s">
        <v>995</v>
      </c>
      <c r="W864" t="s">
        <v>995</v>
      </c>
      <c r="X864" t="s">
        <v>995</v>
      </c>
      <c r="Y864" t="s">
        <v>995</v>
      </c>
      <c r="Z864" t="s">
        <v>995</v>
      </c>
      <c r="AA864" t="s">
        <v>995</v>
      </c>
      <c r="AB864" t="s">
        <v>995</v>
      </c>
      <c r="AC864" t="s">
        <v>995</v>
      </c>
      <c r="AD864" t="s">
        <v>995</v>
      </c>
      <c r="AE864" t="s">
        <v>995</v>
      </c>
      <c r="AF864" t="s">
        <v>995</v>
      </c>
      <c r="AG864" t="s">
        <v>995</v>
      </c>
      <c r="AH864" t="s">
        <v>995</v>
      </c>
      <c r="AI864" t="s">
        <v>995</v>
      </c>
      <c r="AJ864" t="s">
        <v>995</v>
      </c>
      <c r="AK864" t="s">
        <v>995</v>
      </c>
      <c r="AL864" t="s">
        <v>995</v>
      </c>
      <c r="AM864" t="s">
        <v>995</v>
      </c>
      <c r="AN864" t="s">
        <v>995</v>
      </c>
      <c r="AO864" t="s">
        <v>995</v>
      </c>
      <c r="AP864" t="s">
        <v>995</v>
      </c>
      <c r="AQ864" s="286" t="s">
        <v>855</v>
      </c>
      <c r="AR864" s="306"/>
      <c r="AS864" s="235"/>
      <c r="AU864"/>
    </row>
    <row r="865" spans="1:47" ht="21.6" x14ac:dyDescent="0.65">
      <c r="A865" s="285">
        <v>116881</v>
      </c>
      <c r="B865" s="286" t="s">
        <v>61</v>
      </c>
      <c r="C865" t="s">
        <v>226</v>
      </c>
      <c r="D865" t="s">
        <v>224</v>
      </c>
      <c r="E865" t="s">
        <v>224</v>
      </c>
      <c r="F865" t="s">
        <v>224</v>
      </c>
      <c r="G865" t="s">
        <v>224</v>
      </c>
      <c r="H865" t="s">
        <v>226</v>
      </c>
      <c r="I865" t="s">
        <v>224</v>
      </c>
      <c r="J865" t="s">
        <v>226</v>
      </c>
      <c r="K865" t="s">
        <v>226</v>
      </c>
      <c r="L865" t="s">
        <v>226</v>
      </c>
      <c r="M865" t="s">
        <v>995</v>
      </c>
      <c r="N865" t="s">
        <v>226</v>
      </c>
      <c r="O865" t="s">
        <v>226</v>
      </c>
      <c r="P865" t="s">
        <v>226</v>
      </c>
      <c r="Q865" t="s">
        <v>224</v>
      </c>
      <c r="R865" t="s">
        <v>226</v>
      </c>
      <c r="S865" t="s">
        <v>226</v>
      </c>
      <c r="T865" t="s">
        <v>224</v>
      </c>
      <c r="U865" t="s">
        <v>226</v>
      </c>
      <c r="V865" t="s">
        <v>226</v>
      </c>
      <c r="W865" t="s">
        <v>226</v>
      </c>
      <c r="X865" t="s">
        <v>225</v>
      </c>
      <c r="Y865" t="s">
        <v>226</v>
      </c>
      <c r="Z865" t="s">
        <v>225</v>
      </c>
      <c r="AA865" t="s">
        <v>226</v>
      </c>
      <c r="AB865" t="s">
        <v>226</v>
      </c>
      <c r="AC865" t="s">
        <v>225</v>
      </c>
      <c r="AD865" t="s">
        <v>225</v>
      </c>
      <c r="AE865" t="s">
        <v>226</v>
      </c>
      <c r="AF865" t="s">
        <v>225</v>
      </c>
      <c r="AG865" t="s">
        <v>394</v>
      </c>
      <c r="AH865" t="s">
        <v>394</v>
      </c>
      <c r="AI865" t="s">
        <v>394</v>
      </c>
      <c r="AJ865" t="s">
        <v>394</v>
      </c>
      <c r="AK865" t="s">
        <v>394</v>
      </c>
      <c r="AL865" t="s">
        <v>394</v>
      </c>
      <c r="AM865" t="s">
        <v>394</v>
      </c>
      <c r="AN865" t="s">
        <v>394</v>
      </c>
      <c r="AO865" t="s">
        <v>394</v>
      </c>
      <c r="AP865" t="s">
        <v>394</v>
      </c>
      <c r="AQ865" s="288"/>
      <c r="AR865" s="302"/>
      <c r="AS865" s="304"/>
      <c r="AU865"/>
    </row>
    <row r="866" spans="1:47" x14ac:dyDescent="0.3">
      <c r="A866" s="285">
        <v>116883</v>
      </c>
      <c r="B866" s="286" t="s">
        <v>61</v>
      </c>
      <c r="C866" t="s">
        <v>995</v>
      </c>
      <c r="D866" t="s">
        <v>995</v>
      </c>
      <c r="E866" t="s">
        <v>995</v>
      </c>
      <c r="F866" t="s">
        <v>995</v>
      </c>
      <c r="G866" t="s">
        <v>995</v>
      </c>
      <c r="H866" t="s">
        <v>995</v>
      </c>
      <c r="I866" t="s">
        <v>995</v>
      </c>
      <c r="J866" t="s">
        <v>995</v>
      </c>
      <c r="K866" t="s">
        <v>995</v>
      </c>
      <c r="L866" t="s">
        <v>995</v>
      </c>
      <c r="M866" t="s">
        <v>995</v>
      </c>
      <c r="N866" t="s">
        <v>995</v>
      </c>
      <c r="O866" t="s">
        <v>995</v>
      </c>
      <c r="P866" t="s">
        <v>995</v>
      </c>
      <c r="Q866" t="s">
        <v>995</v>
      </c>
      <c r="R866" t="s">
        <v>995</v>
      </c>
      <c r="S866" t="s">
        <v>995</v>
      </c>
      <c r="T866" t="s">
        <v>995</v>
      </c>
      <c r="U866" t="s">
        <v>995</v>
      </c>
      <c r="V866" t="s">
        <v>995</v>
      </c>
      <c r="W866" t="s">
        <v>995</v>
      </c>
      <c r="X866" t="s">
        <v>995</v>
      </c>
      <c r="Y866" t="s">
        <v>995</v>
      </c>
      <c r="Z866" t="s">
        <v>995</v>
      </c>
      <c r="AA866" t="s">
        <v>995</v>
      </c>
      <c r="AB866" t="s">
        <v>995</v>
      </c>
      <c r="AC866" t="s">
        <v>995</v>
      </c>
      <c r="AD866" t="s">
        <v>995</v>
      </c>
      <c r="AE866" t="s">
        <v>995</v>
      </c>
      <c r="AF866" t="s">
        <v>995</v>
      </c>
      <c r="AG866" t="s">
        <v>995</v>
      </c>
      <c r="AH866" t="s">
        <v>995</v>
      </c>
      <c r="AI866" t="s">
        <v>995</v>
      </c>
      <c r="AJ866" t="s">
        <v>995</v>
      </c>
      <c r="AK866" t="s">
        <v>995</v>
      </c>
      <c r="AL866" t="s">
        <v>995</v>
      </c>
      <c r="AM866" t="s">
        <v>995</v>
      </c>
      <c r="AN866" t="s">
        <v>995</v>
      </c>
      <c r="AO866" t="s">
        <v>995</v>
      </c>
      <c r="AP866" t="s">
        <v>995</v>
      </c>
      <c r="AQ866" s="286" t="s">
        <v>855</v>
      </c>
      <c r="AR866" s="306"/>
      <c r="AS866" s="235"/>
      <c r="AU866"/>
    </row>
    <row r="867" spans="1:47" x14ac:dyDescent="0.3">
      <c r="A867" s="285">
        <v>116888</v>
      </c>
      <c r="B867" s="286" t="s">
        <v>61</v>
      </c>
      <c r="C867" t="s">
        <v>995</v>
      </c>
      <c r="D867" t="s">
        <v>995</v>
      </c>
      <c r="E867" t="s">
        <v>995</v>
      </c>
      <c r="F867" t="s">
        <v>995</v>
      </c>
      <c r="G867" t="s">
        <v>995</v>
      </c>
      <c r="H867" t="s">
        <v>995</v>
      </c>
      <c r="I867" t="s">
        <v>995</v>
      </c>
      <c r="J867" t="s">
        <v>995</v>
      </c>
      <c r="K867" t="s">
        <v>995</v>
      </c>
      <c r="L867" t="s">
        <v>995</v>
      </c>
      <c r="M867" t="s">
        <v>995</v>
      </c>
      <c r="N867" t="s">
        <v>995</v>
      </c>
      <c r="O867" t="s">
        <v>995</v>
      </c>
      <c r="P867" t="s">
        <v>995</v>
      </c>
      <c r="Q867" t="s">
        <v>995</v>
      </c>
      <c r="R867" t="s">
        <v>995</v>
      </c>
      <c r="S867" t="s">
        <v>995</v>
      </c>
      <c r="T867" t="s">
        <v>995</v>
      </c>
      <c r="U867" t="s">
        <v>995</v>
      </c>
      <c r="V867" t="s">
        <v>995</v>
      </c>
      <c r="W867" t="s">
        <v>995</v>
      </c>
      <c r="X867" t="s">
        <v>995</v>
      </c>
      <c r="Y867" t="s">
        <v>995</v>
      </c>
      <c r="Z867" t="s">
        <v>995</v>
      </c>
      <c r="AA867" t="s">
        <v>995</v>
      </c>
      <c r="AB867" t="s">
        <v>995</v>
      </c>
      <c r="AC867" t="s">
        <v>995</v>
      </c>
      <c r="AD867" t="s">
        <v>995</v>
      </c>
      <c r="AE867" t="s">
        <v>995</v>
      </c>
      <c r="AF867" t="s">
        <v>995</v>
      </c>
      <c r="AG867" t="s">
        <v>995</v>
      </c>
      <c r="AH867" t="s">
        <v>995</v>
      </c>
      <c r="AI867" t="s">
        <v>995</v>
      </c>
      <c r="AJ867" t="s">
        <v>995</v>
      </c>
      <c r="AK867" t="s">
        <v>995</v>
      </c>
      <c r="AL867" t="s">
        <v>995</v>
      </c>
      <c r="AM867" t="s">
        <v>995</v>
      </c>
      <c r="AN867" t="s">
        <v>995</v>
      </c>
      <c r="AO867" t="s">
        <v>995</v>
      </c>
      <c r="AP867" t="s">
        <v>995</v>
      </c>
      <c r="AQ867" s="289"/>
      <c r="AR867" s="302"/>
      <c r="AS867" s="304"/>
      <c r="AU867"/>
    </row>
    <row r="868" spans="1:47" ht="21.6" x14ac:dyDescent="0.3">
      <c r="A868" s="285">
        <v>116889</v>
      </c>
      <c r="B868" s="286" t="s">
        <v>538</v>
      </c>
      <c r="C868" t="s">
        <v>995</v>
      </c>
      <c r="D868" t="s">
        <v>995</v>
      </c>
      <c r="E868" t="s">
        <v>995</v>
      </c>
      <c r="F868" t="s">
        <v>995</v>
      </c>
      <c r="G868" t="s">
        <v>995</v>
      </c>
      <c r="H868" t="s">
        <v>995</v>
      </c>
      <c r="I868" t="s">
        <v>995</v>
      </c>
      <c r="J868" t="s">
        <v>995</v>
      </c>
      <c r="K868" t="s">
        <v>995</v>
      </c>
      <c r="L868" t="s">
        <v>995</v>
      </c>
      <c r="M868" t="s">
        <v>995</v>
      </c>
      <c r="N868" t="s">
        <v>995</v>
      </c>
      <c r="O868" t="s">
        <v>995</v>
      </c>
      <c r="P868" t="s">
        <v>995</v>
      </c>
      <c r="Q868" t="s">
        <v>995</v>
      </c>
      <c r="R868" t="s">
        <v>995</v>
      </c>
      <c r="S868" t="s">
        <v>995</v>
      </c>
      <c r="T868" t="s">
        <v>995</v>
      </c>
      <c r="U868" t="s">
        <v>995</v>
      </c>
      <c r="V868" t="s">
        <v>995</v>
      </c>
      <c r="W868" t="s">
        <v>995</v>
      </c>
      <c r="X868" t="s">
        <v>995</v>
      </c>
      <c r="Y868" t="s">
        <v>995</v>
      </c>
      <c r="Z868" t="s">
        <v>995</v>
      </c>
      <c r="AA868" t="s">
        <v>995</v>
      </c>
      <c r="AB868" t="s">
        <v>995</v>
      </c>
      <c r="AC868" t="s">
        <v>995</v>
      </c>
      <c r="AD868" t="s">
        <v>995</v>
      </c>
      <c r="AE868" t="s">
        <v>995</v>
      </c>
      <c r="AF868" t="s">
        <v>995</v>
      </c>
      <c r="AG868" t="s">
        <v>995</v>
      </c>
      <c r="AH868" t="s">
        <v>995</v>
      </c>
      <c r="AI868" t="s">
        <v>995</v>
      </c>
      <c r="AJ868" t="s">
        <v>995</v>
      </c>
      <c r="AK868" t="s">
        <v>995</v>
      </c>
      <c r="AL868" t="s">
        <v>995</v>
      </c>
      <c r="AM868" t="s">
        <v>995</v>
      </c>
      <c r="AN868" t="s">
        <v>995</v>
      </c>
      <c r="AO868" t="s">
        <v>995</v>
      </c>
      <c r="AP868" t="s">
        <v>995</v>
      </c>
      <c r="AQ868" s="286" t="s">
        <v>855</v>
      </c>
      <c r="AR868" s="295"/>
      <c r="AS868" s="235"/>
    </row>
    <row r="869" spans="1:47" x14ac:dyDescent="0.3">
      <c r="A869" s="285">
        <v>116893</v>
      </c>
      <c r="B869" s="286" t="s">
        <v>538</v>
      </c>
      <c r="C869" t="s">
        <v>995</v>
      </c>
      <c r="D869" t="s">
        <v>995</v>
      </c>
      <c r="E869" t="s">
        <v>995</v>
      </c>
      <c r="F869" t="s">
        <v>995</v>
      </c>
      <c r="G869" t="s">
        <v>995</v>
      </c>
      <c r="H869" t="s">
        <v>995</v>
      </c>
      <c r="I869" t="s">
        <v>995</v>
      </c>
      <c r="J869" t="s">
        <v>995</v>
      </c>
      <c r="K869" t="s">
        <v>995</v>
      </c>
      <c r="L869" t="s">
        <v>995</v>
      </c>
      <c r="M869" t="s">
        <v>995</v>
      </c>
      <c r="N869" t="s">
        <v>995</v>
      </c>
      <c r="O869" t="s">
        <v>995</v>
      </c>
      <c r="P869" t="s">
        <v>995</v>
      </c>
      <c r="Q869" t="s">
        <v>995</v>
      </c>
      <c r="R869" t="s">
        <v>995</v>
      </c>
      <c r="S869" t="s">
        <v>995</v>
      </c>
      <c r="T869" t="s">
        <v>995</v>
      </c>
      <c r="U869" t="s">
        <v>995</v>
      </c>
      <c r="V869" t="s">
        <v>995</v>
      </c>
      <c r="W869" t="s">
        <v>995</v>
      </c>
      <c r="X869" t="s">
        <v>995</v>
      </c>
      <c r="Y869" t="s">
        <v>995</v>
      </c>
      <c r="Z869" t="s">
        <v>995</v>
      </c>
      <c r="AA869" t="s">
        <v>995</v>
      </c>
      <c r="AB869" t="s">
        <v>995</v>
      </c>
      <c r="AC869" t="s">
        <v>995</v>
      </c>
      <c r="AD869" t="s">
        <v>995</v>
      </c>
      <c r="AE869" t="s">
        <v>995</v>
      </c>
      <c r="AF869" t="s">
        <v>995</v>
      </c>
      <c r="AG869" t="s">
        <v>995</v>
      </c>
      <c r="AH869" t="s">
        <v>995</v>
      </c>
      <c r="AI869" t="s">
        <v>995</v>
      </c>
      <c r="AJ869" t="s">
        <v>995</v>
      </c>
      <c r="AK869" t="s">
        <v>995</v>
      </c>
      <c r="AL869" t="s">
        <v>995</v>
      </c>
      <c r="AM869" t="s">
        <v>995</v>
      </c>
      <c r="AN869" t="s">
        <v>995</v>
      </c>
      <c r="AO869" t="s">
        <v>995</v>
      </c>
      <c r="AP869" t="s">
        <v>995</v>
      </c>
      <c r="AQ869" s="286" t="s">
        <v>855</v>
      </c>
      <c r="AR869" s="306"/>
      <c r="AS869" s="235"/>
      <c r="AU869"/>
    </row>
    <row r="870" spans="1:47" x14ac:dyDescent="0.3">
      <c r="A870" s="285">
        <v>116898</v>
      </c>
      <c r="B870" s="286" t="s">
        <v>538</v>
      </c>
      <c r="C870" t="s">
        <v>995</v>
      </c>
      <c r="D870" t="s">
        <v>995</v>
      </c>
      <c r="E870" t="s">
        <v>995</v>
      </c>
      <c r="F870" t="s">
        <v>995</v>
      </c>
      <c r="G870" t="s">
        <v>995</v>
      </c>
      <c r="H870" t="s">
        <v>995</v>
      </c>
      <c r="I870" t="s">
        <v>995</v>
      </c>
      <c r="J870" t="s">
        <v>995</v>
      </c>
      <c r="K870" t="s">
        <v>995</v>
      </c>
      <c r="L870" t="s">
        <v>995</v>
      </c>
      <c r="M870" t="s">
        <v>995</v>
      </c>
      <c r="N870" t="s">
        <v>995</v>
      </c>
      <c r="O870" t="s">
        <v>995</v>
      </c>
      <c r="P870" t="s">
        <v>995</v>
      </c>
      <c r="Q870" t="s">
        <v>995</v>
      </c>
      <c r="R870" t="s">
        <v>995</v>
      </c>
      <c r="S870" t="s">
        <v>995</v>
      </c>
      <c r="T870" t="s">
        <v>995</v>
      </c>
      <c r="U870" t="s">
        <v>995</v>
      </c>
      <c r="V870" t="s">
        <v>995</v>
      </c>
      <c r="W870" t="s">
        <v>995</v>
      </c>
      <c r="X870" t="s">
        <v>995</v>
      </c>
      <c r="Y870" t="s">
        <v>995</v>
      </c>
      <c r="Z870" t="s">
        <v>995</v>
      </c>
      <c r="AA870" t="s">
        <v>995</v>
      </c>
      <c r="AB870" t="s">
        <v>995</v>
      </c>
      <c r="AC870" t="s">
        <v>995</v>
      </c>
      <c r="AD870" t="s">
        <v>995</v>
      </c>
      <c r="AE870" t="s">
        <v>995</v>
      </c>
      <c r="AF870" t="s">
        <v>995</v>
      </c>
      <c r="AG870" t="s">
        <v>995</v>
      </c>
      <c r="AH870" t="s">
        <v>995</v>
      </c>
      <c r="AI870" t="s">
        <v>995</v>
      </c>
      <c r="AJ870" t="s">
        <v>995</v>
      </c>
      <c r="AK870" t="s">
        <v>995</v>
      </c>
      <c r="AL870" t="s">
        <v>995</v>
      </c>
      <c r="AM870" t="s">
        <v>995</v>
      </c>
      <c r="AN870" t="s">
        <v>995</v>
      </c>
      <c r="AO870" t="s">
        <v>995</v>
      </c>
      <c r="AP870" t="s">
        <v>995</v>
      </c>
      <c r="AQ870" s="286" t="s">
        <v>855</v>
      </c>
      <c r="AR870" s="306"/>
      <c r="AS870" s="235"/>
      <c r="AU870"/>
    </row>
    <row r="871" spans="1:47" x14ac:dyDescent="0.3">
      <c r="A871" s="285">
        <v>116905</v>
      </c>
      <c r="B871" s="286" t="s">
        <v>61</v>
      </c>
      <c r="C871" t="s">
        <v>995</v>
      </c>
      <c r="D871" t="s">
        <v>995</v>
      </c>
      <c r="E871" t="s">
        <v>995</v>
      </c>
      <c r="F871" t="s">
        <v>995</v>
      </c>
      <c r="G871" t="s">
        <v>995</v>
      </c>
      <c r="H871" t="s">
        <v>995</v>
      </c>
      <c r="I871" t="s">
        <v>995</v>
      </c>
      <c r="J871" t="s">
        <v>995</v>
      </c>
      <c r="K871" t="s">
        <v>995</v>
      </c>
      <c r="L871" t="s">
        <v>995</v>
      </c>
      <c r="M871" t="s">
        <v>995</v>
      </c>
      <c r="N871" t="s">
        <v>995</v>
      </c>
      <c r="O871" t="s">
        <v>995</v>
      </c>
      <c r="P871" t="s">
        <v>995</v>
      </c>
      <c r="Q871" t="s">
        <v>995</v>
      </c>
      <c r="R871" t="s">
        <v>995</v>
      </c>
      <c r="S871" t="s">
        <v>995</v>
      </c>
      <c r="T871" t="s">
        <v>995</v>
      </c>
      <c r="U871" t="s">
        <v>995</v>
      </c>
      <c r="V871" t="s">
        <v>995</v>
      </c>
      <c r="W871" t="s">
        <v>995</v>
      </c>
      <c r="X871" t="s">
        <v>995</v>
      </c>
      <c r="Y871" t="s">
        <v>995</v>
      </c>
      <c r="Z871" t="s">
        <v>995</v>
      </c>
      <c r="AA871" t="s">
        <v>995</v>
      </c>
      <c r="AB871" t="s">
        <v>995</v>
      </c>
      <c r="AC871" t="s">
        <v>995</v>
      </c>
      <c r="AD871" t="s">
        <v>995</v>
      </c>
      <c r="AE871" t="s">
        <v>995</v>
      </c>
      <c r="AF871" t="s">
        <v>995</v>
      </c>
      <c r="AG871" t="s">
        <v>995</v>
      </c>
      <c r="AH871" t="s">
        <v>995</v>
      </c>
      <c r="AI871" t="s">
        <v>995</v>
      </c>
      <c r="AJ871" t="s">
        <v>995</v>
      </c>
      <c r="AK871" t="s">
        <v>995</v>
      </c>
      <c r="AL871" t="s">
        <v>995</v>
      </c>
      <c r="AM871" t="s">
        <v>995</v>
      </c>
      <c r="AN871" t="s">
        <v>995</v>
      </c>
      <c r="AO871" t="s">
        <v>995</v>
      </c>
      <c r="AP871" t="s">
        <v>995</v>
      </c>
      <c r="AQ871" s="286" t="s">
        <v>855</v>
      </c>
      <c r="AR871" s="306"/>
      <c r="AS871" s="235"/>
      <c r="AU871"/>
    </row>
    <row r="872" spans="1:47" x14ac:dyDescent="0.3">
      <c r="A872" s="285">
        <v>116907</v>
      </c>
      <c r="B872" s="286" t="s">
        <v>540</v>
      </c>
      <c r="C872" t="s">
        <v>995</v>
      </c>
      <c r="D872" t="s">
        <v>995</v>
      </c>
      <c r="E872" t="s">
        <v>995</v>
      </c>
      <c r="F872" t="s">
        <v>995</v>
      </c>
      <c r="G872" t="s">
        <v>995</v>
      </c>
      <c r="H872" t="s">
        <v>995</v>
      </c>
      <c r="I872" t="s">
        <v>995</v>
      </c>
      <c r="J872" t="s">
        <v>995</v>
      </c>
      <c r="K872" t="s">
        <v>995</v>
      </c>
      <c r="L872" t="s">
        <v>995</v>
      </c>
      <c r="M872" t="s">
        <v>995</v>
      </c>
      <c r="N872" t="s">
        <v>995</v>
      </c>
      <c r="O872" t="s">
        <v>995</v>
      </c>
      <c r="P872" t="s">
        <v>995</v>
      </c>
      <c r="Q872" t="s">
        <v>995</v>
      </c>
      <c r="R872" t="s">
        <v>995</v>
      </c>
      <c r="S872" t="s">
        <v>995</v>
      </c>
      <c r="T872" t="s">
        <v>995</v>
      </c>
      <c r="U872" t="s">
        <v>995</v>
      </c>
      <c r="V872" t="s">
        <v>995</v>
      </c>
      <c r="W872" t="s">
        <v>995</v>
      </c>
      <c r="X872" t="s">
        <v>995</v>
      </c>
      <c r="Y872" t="s">
        <v>995</v>
      </c>
      <c r="Z872" t="s">
        <v>995</v>
      </c>
      <c r="AA872" t="s">
        <v>995</v>
      </c>
      <c r="AB872" t="s">
        <v>995</v>
      </c>
      <c r="AC872" t="s">
        <v>995</v>
      </c>
      <c r="AD872" t="s">
        <v>995</v>
      </c>
      <c r="AE872" t="s">
        <v>995</v>
      </c>
      <c r="AF872" t="s">
        <v>995</v>
      </c>
      <c r="AG872" t="s">
        <v>995</v>
      </c>
      <c r="AH872" t="s">
        <v>995</v>
      </c>
      <c r="AI872" t="s">
        <v>995</v>
      </c>
      <c r="AJ872" t="s">
        <v>995</v>
      </c>
      <c r="AK872" t="s">
        <v>995</v>
      </c>
      <c r="AL872" t="s">
        <v>995</v>
      </c>
      <c r="AM872" t="s">
        <v>995</v>
      </c>
      <c r="AN872" t="s">
        <v>995</v>
      </c>
      <c r="AO872" t="s">
        <v>995</v>
      </c>
      <c r="AP872" t="s">
        <v>995</v>
      </c>
      <c r="AQ872" s="286" t="s">
        <v>855</v>
      </c>
      <c r="AR872" s="306"/>
      <c r="AS872" s="235"/>
      <c r="AU872"/>
    </row>
    <row r="873" spans="1:47" x14ac:dyDescent="0.3">
      <c r="A873" s="285">
        <v>116908</v>
      </c>
      <c r="B873" s="286" t="s">
        <v>540</v>
      </c>
      <c r="C873" t="s">
        <v>995</v>
      </c>
      <c r="D873" t="s">
        <v>995</v>
      </c>
      <c r="E873" t="s">
        <v>995</v>
      </c>
      <c r="F873" t="s">
        <v>995</v>
      </c>
      <c r="G873" t="s">
        <v>995</v>
      </c>
      <c r="H873" t="s">
        <v>995</v>
      </c>
      <c r="I873" t="s">
        <v>995</v>
      </c>
      <c r="J873" t="s">
        <v>995</v>
      </c>
      <c r="K873" t="s">
        <v>995</v>
      </c>
      <c r="L873" t="s">
        <v>995</v>
      </c>
      <c r="M873" t="s">
        <v>995</v>
      </c>
      <c r="N873" t="s">
        <v>995</v>
      </c>
      <c r="O873" t="s">
        <v>995</v>
      </c>
      <c r="P873" t="s">
        <v>995</v>
      </c>
      <c r="Q873" t="s">
        <v>995</v>
      </c>
      <c r="R873" t="s">
        <v>995</v>
      </c>
      <c r="S873" t="s">
        <v>995</v>
      </c>
      <c r="T873" t="s">
        <v>995</v>
      </c>
      <c r="U873" t="s">
        <v>995</v>
      </c>
      <c r="V873" t="s">
        <v>995</v>
      </c>
      <c r="W873" t="s">
        <v>995</v>
      </c>
      <c r="X873" t="s">
        <v>995</v>
      </c>
      <c r="Y873" t="s">
        <v>995</v>
      </c>
      <c r="Z873" t="s">
        <v>995</v>
      </c>
      <c r="AA873" t="s">
        <v>995</v>
      </c>
      <c r="AB873" t="s">
        <v>995</v>
      </c>
      <c r="AC873" t="s">
        <v>995</v>
      </c>
      <c r="AD873" t="s">
        <v>995</v>
      </c>
      <c r="AE873" t="s">
        <v>995</v>
      </c>
      <c r="AF873" t="s">
        <v>995</v>
      </c>
      <c r="AG873" t="s">
        <v>995</v>
      </c>
      <c r="AH873" t="s">
        <v>995</v>
      </c>
      <c r="AI873" t="s">
        <v>995</v>
      </c>
      <c r="AJ873" t="s">
        <v>995</v>
      </c>
      <c r="AK873" t="s">
        <v>995</v>
      </c>
      <c r="AL873" t="s">
        <v>995</v>
      </c>
      <c r="AM873" t="s">
        <v>995</v>
      </c>
      <c r="AN873" t="s">
        <v>995</v>
      </c>
      <c r="AO873" t="s">
        <v>995</v>
      </c>
      <c r="AP873" t="s">
        <v>995</v>
      </c>
      <c r="AQ873" s="286" t="s">
        <v>855</v>
      </c>
      <c r="AR873" s="306"/>
      <c r="AS873" s="235"/>
      <c r="AU873"/>
    </row>
    <row r="874" spans="1:47" x14ac:dyDescent="0.3">
      <c r="A874" s="285">
        <v>116910</v>
      </c>
      <c r="B874" s="286" t="s">
        <v>61</v>
      </c>
      <c r="C874" t="s">
        <v>995</v>
      </c>
      <c r="D874" t="s">
        <v>995</v>
      </c>
      <c r="E874" t="s">
        <v>995</v>
      </c>
      <c r="F874" t="s">
        <v>995</v>
      </c>
      <c r="G874" t="s">
        <v>995</v>
      </c>
      <c r="H874" t="s">
        <v>995</v>
      </c>
      <c r="I874" t="s">
        <v>995</v>
      </c>
      <c r="J874" t="s">
        <v>995</v>
      </c>
      <c r="K874" t="s">
        <v>995</v>
      </c>
      <c r="L874" t="s">
        <v>995</v>
      </c>
      <c r="M874" t="s">
        <v>995</v>
      </c>
      <c r="N874" t="s">
        <v>995</v>
      </c>
      <c r="O874" t="s">
        <v>995</v>
      </c>
      <c r="P874" t="s">
        <v>995</v>
      </c>
      <c r="Q874" t="s">
        <v>995</v>
      </c>
      <c r="R874" t="s">
        <v>995</v>
      </c>
      <c r="S874" t="s">
        <v>995</v>
      </c>
      <c r="T874" t="s">
        <v>995</v>
      </c>
      <c r="U874" t="s">
        <v>995</v>
      </c>
      <c r="V874" t="s">
        <v>995</v>
      </c>
      <c r="W874" t="s">
        <v>995</v>
      </c>
      <c r="X874" t="s">
        <v>995</v>
      </c>
      <c r="Y874" t="s">
        <v>995</v>
      </c>
      <c r="Z874" t="s">
        <v>995</v>
      </c>
      <c r="AA874" t="s">
        <v>995</v>
      </c>
      <c r="AB874" t="s">
        <v>995</v>
      </c>
      <c r="AC874" t="s">
        <v>995</v>
      </c>
      <c r="AD874" t="s">
        <v>995</v>
      </c>
      <c r="AE874" t="s">
        <v>995</v>
      </c>
      <c r="AF874" t="s">
        <v>995</v>
      </c>
      <c r="AG874" t="s">
        <v>995</v>
      </c>
      <c r="AH874" t="s">
        <v>995</v>
      </c>
      <c r="AI874" t="s">
        <v>995</v>
      </c>
      <c r="AJ874" t="s">
        <v>995</v>
      </c>
      <c r="AK874" t="s">
        <v>995</v>
      </c>
      <c r="AL874" t="s">
        <v>995</v>
      </c>
      <c r="AM874" t="s">
        <v>995</v>
      </c>
      <c r="AN874" t="s">
        <v>995</v>
      </c>
      <c r="AO874" t="s">
        <v>995</v>
      </c>
      <c r="AP874" t="s">
        <v>995</v>
      </c>
      <c r="AQ874" s="286" t="s">
        <v>855</v>
      </c>
      <c r="AR874" s="306"/>
      <c r="AS874" s="235"/>
      <c r="AU874"/>
    </row>
    <row r="875" spans="1:47" x14ac:dyDescent="0.3">
      <c r="A875" s="285">
        <v>116912</v>
      </c>
      <c r="B875" s="286" t="s">
        <v>540</v>
      </c>
      <c r="C875" t="s">
        <v>995</v>
      </c>
      <c r="D875" t="s">
        <v>995</v>
      </c>
      <c r="E875" t="s">
        <v>995</v>
      </c>
      <c r="F875" t="s">
        <v>995</v>
      </c>
      <c r="G875" t="s">
        <v>995</v>
      </c>
      <c r="H875" t="s">
        <v>995</v>
      </c>
      <c r="I875" t="s">
        <v>995</v>
      </c>
      <c r="J875" t="s">
        <v>995</v>
      </c>
      <c r="K875" t="s">
        <v>995</v>
      </c>
      <c r="L875" t="s">
        <v>995</v>
      </c>
      <c r="M875" t="s">
        <v>995</v>
      </c>
      <c r="N875" t="s">
        <v>995</v>
      </c>
      <c r="O875" t="s">
        <v>995</v>
      </c>
      <c r="P875" t="s">
        <v>995</v>
      </c>
      <c r="Q875" t="s">
        <v>995</v>
      </c>
      <c r="R875" t="s">
        <v>995</v>
      </c>
      <c r="S875" t="s">
        <v>995</v>
      </c>
      <c r="T875" t="s">
        <v>995</v>
      </c>
      <c r="U875" t="s">
        <v>995</v>
      </c>
      <c r="V875" t="s">
        <v>995</v>
      </c>
      <c r="W875" t="s">
        <v>995</v>
      </c>
      <c r="X875" t="s">
        <v>995</v>
      </c>
      <c r="Y875" t="s">
        <v>995</v>
      </c>
      <c r="Z875" t="s">
        <v>995</v>
      </c>
      <c r="AA875" t="s">
        <v>995</v>
      </c>
      <c r="AB875" t="s">
        <v>995</v>
      </c>
      <c r="AC875" t="s">
        <v>995</v>
      </c>
      <c r="AD875" t="s">
        <v>995</v>
      </c>
      <c r="AE875" t="s">
        <v>995</v>
      </c>
      <c r="AF875" t="s">
        <v>995</v>
      </c>
      <c r="AG875" t="s">
        <v>995</v>
      </c>
      <c r="AH875" t="s">
        <v>995</v>
      </c>
      <c r="AI875" t="s">
        <v>995</v>
      </c>
      <c r="AJ875" t="s">
        <v>995</v>
      </c>
      <c r="AK875" t="s">
        <v>995</v>
      </c>
      <c r="AL875" t="s">
        <v>995</v>
      </c>
      <c r="AM875" t="s">
        <v>995</v>
      </c>
      <c r="AN875" t="s">
        <v>995</v>
      </c>
      <c r="AO875" t="s">
        <v>995</v>
      </c>
      <c r="AP875" t="s">
        <v>995</v>
      </c>
      <c r="AQ875" s="286" t="s">
        <v>855</v>
      </c>
      <c r="AR875" s="306"/>
      <c r="AS875" s="235"/>
      <c r="AU875"/>
    </row>
    <row r="876" spans="1:47" ht="21.6" x14ac:dyDescent="0.3">
      <c r="A876" s="285">
        <v>116914</v>
      </c>
      <c r="B876" s="286" t="s">
        <v>8485</v>
      </c>
      <c r="C876" t="s">
        <v>226</v>
      </c>
      <c r="D876" t="s">
        <v>224</v>
      </c>
      <c r="E876" t="s">
        <v>226</v>
      </c>
      <c r="F876" t="s">
        <v>224</v>
      </c>
      <c r="G876" t="s">
        <v>224</v>
      </c>
      <c r="H876" t="s">
        <v>226</v>
      </c>
      <c r="I876" t="s">
        <v>224</v>
      </c>
      <c r="J876" t="s">
        <v>226</v>
      </c>
      <c r="K876" t="s">
        <v>226</v>
      </c>
      <c r="L876" t="s">
        <v>226</v>
      </c>
      <c r="M876" t="s">
        <v>226</v>
      </c>
      <c r="N876" t="s">
        <v>226</v>
      </c>
      <c r="O876" t="s">
        <v>226</v>
      </c>
      <c r="P876" t="s">
        <v>226</v>
      </c>
      <c r="Q876" t="s">
        <v>226</v>
      </c>
      <c r="R876" t="s">
        <v>226</v>
      </c>
      <c r="S876" t="s">
        <v>226</v>
      </c>
      <c r="T876" t="s">
        <v>224</v>
      </c>
      <c r="U876" t="s">
        <v>226</v>
      </c>
      <c r="V876" t="s">
        <v>226</v>
      </c>
      <c r="W876" t="s">
        <v>226</v>
      </c>
      <c r="X876" t="s">
        <v>226</v>
      </c>
      <c r="Y876" t="s">
        <v>226</v>
      </c>
      <c r="Z876" t="s">
        <v>226</v>
      </c>
      <c r="AA876" t="s">
        <v>226</v>
      </c>
      <c r="AB876" t="s">
        <v>224</v>
      </c>
      <c r="AC876" t="s">
        <v>226</v>
      </c>
      <c r="AD876" t="s">
        <v>226</v>
      </c>
      <c r="AE876" t="s">
        <v>224</v>
      </c>
      <c r="AF876" t="s">
        <v>224</v>
      </c>
      <c r="AG876" t="s">
        <v>226</v>
      </c>
      <c r="AH876" t="s">
        <v>226</v>
      </c>
      <c r="AI876" t="s">
        <v>226</v>
      </c>
      <c r="AJ876" t="s">
        <v>226</v>
      </c>
      <c r="AK876" t="s">
        <v>226</v>
      </c>
      <c r="AL876" t="s">
        <v>225</v>
      </c>
      <c r="AM876" t="s">
        <v>225</v>
      </c>
      <c r="AN876" t="s">
        <v>225</v>
      </c>
      <c r="AO876" t="s">
        <v>225</v>
      </c>
      <c r="AP876" t="s">
        <v>225</v>
      </c>
      <c r="AQ876" s="286" t="s">
        <v>394</v>
      </c>
      <c r="AR876" s="295"/>
      <c r="AS876" s="235"/>
    </row>
    <row r="877" spans="1:47" x14ac:dyDescent="0.3">
      <c r="A877" s="285">
        <v>116924</v>
      </c>
      <c r="B877" s="286" t="s">
        <v>540</v>
      </c>
      <c r="C877" t="s">
        <v>995</v>
      </c>
      <c r="D877" t="s">
        <v>995</v>
      </c>
      <c r="E877" t="s">
        <v>995</v>
      </c>
      <c r="F877" t="s">
        <v>995</v>
      </c>
      <c r="G877" t="s">
        <v>995</v>
      </c>
      <c r="H877" t="s">
        <v>995</v>
      </c>
      <c r="I877" t="s">
        <v>995</v>
      </c>
      <c r="J877" t="s">
        <v>995</v>
      </c>
      <c r="K877" t="s">
        <v>995</v>
      </c>
      <c r="L877" t="s">
        <v>995</v>
      </c>
      <c r="M877" t="s">
        <v>995</v>
      </c>
      <c r="N877" t="s">
        <v>995</v>
      </c>
      <c r="O877" t="s">
        <v>995</v>
      </c>
      <c r="P877" t="s">
        <v>995</v>
      </c>
      <c r="Q877" t="s">
        <v>995</v>
      </c>
      <c r="R877" t="s">
        <v>995</v>
      </c>
      <c r="S877" t="s">
        <v>995</v>
      </c>
      <c r="T877" t="s">
        <v>995</v>
      </c>
      <c r="U877" t="s">
        <v>995</v>
      </c>
      <c r="V877" t="s">
        <v>995</v>
      </c>
      <c r="W877" t="s">
        <v>995</v>
      </c>
      <c r="X877" t="s">
        <v>995</v>
      </c>
      <c r="Y877" t="s">
        <v>995</v>
      </c>
      <c r="Z877" t="s">
        <v>995</v>
      </c>
      <c r="AA877" t="s">
        <v>995</v>
      </c>
      <c r="AB877" t="s">
        <v>995</v>
      </c>
      <c r="AC877" t="s">
        <v>995</v>
      </c>
      <c r="AD877" t="s">
        <v>995</v>
      </c>
      <c r="AE877" t="s">
        <v>995</v>
      </c>
      <c r="AF877" t="s">
        <v>995</v>
      </c>
      <c r="AG877" t="s">
        <v>995</v>
      </c>
      <c r="AH877" t="s">
        <v>995</v>
      </c>
      <c r="AI877" t="s">
        <v>995</v>
      </c>
      <c r="AJ877" t="s">
        <v>995</v>
      </c>
      <c r="AK877" t="s">
        <v>995</v>
      </c>
      <c r="AL877" t="s">
        <v>995</v>
      </c>
      <c r="AM877" t="s">
        <v>995</v>
      </c>
      <c r="AN877" t="s">
        <v>995</v>
      </c>
      <c r="AO877" t="s">
        <v>995</v>
      </c>
      <c r="AP877" t="s">
        <v>995</v>
      </c>
      <c r="AQ877" s="286" t="s">
        <v>855</v>
      </c>
      <c r="AR877" s="306"/>
      <c r="AS877" s="235"/>
      <c r="AU877"/>
    </row>
    <row r="878" spans="1:47" x14ac:dyDescent="0.3">
      <c r="A878" s="285">
        <v>116925</v>
      </c>
      <c r="B878" s="286" t="s">
        <v>61</v>
      </c>
      <c r="AQ878" s="286" t="s">
        <v>394</v>
      </c>
      <c r="AR878" s="306"/>
      <c r="AS878" s="235"/>
      <c r="AU878"/>
    </row>
    <row r="879" spans="1:47" x14ac:dyDescent="0.3">
      <c r="A879" s="285">
        <v>116939</v>
      </c>
      <c r="B879" s="286" t="s">
        <v>61</v>
      </c>
      <c r="AQ879" s="286" t="s">
        <v>394</v>
      </c>
      <c r="AR879" s="306"/>
      <c r="AS879" s="235"/>
      <c r="AU879"/>
    </row>
    <row r="880" spans="1:47" x14ac:dyDescent="0.3">
      <c r="A880" s="285">
        <v>116957</v>
      </c>
      <c r="B880" s="286" t="s">
        <v>539</v>
      </c>
      <c r="C880" t="s">
        <v>995</v>
      </c>
      <c r="D880" t="s">
        <v>995</v>
      </c>
      <c r="E880" t="s">
        <v>995</v>
      </c>
      <c r="F880" t="s">
        <v>995</v>
      </c>
      <c r="G880" t="s">
        <v>995</v>
      </c>
      <c r="H880" t="s">
        <v>995</v>
      </c>
      <c r="I880" t="s">
        <v>995</v>
      </c>
      <c r="J880" t="s">
        <v>995</v>
      </c>
      <c r="K880" t="s">
        <v>995</v>
      </c>
      <c r="L880" t="s">
        <v>995</v>
      </c>
      <c r="M880" t="s">
        <v>995</v>
      </c>
      <c r="N880" t="s">
        <v>995</v>
      </c>
      <c r="O880" t="s">
        <v>995</v>
      </c>
      <c r="P880" t="s">
        <v>995</v>
      </c>
      <c r="Q880" t="s">
        <v>995</v>
      </c>
      <c r="R880" t="s">
        <v>995</v>
      </c>
      <c r="S880" t="s">
        <v>995</v>
      </c>
      <c r="T880" t="s">
        <v>995</v>
      </c>
      <c r="U880" t="s">
        <v>995</v>
      </c>
      <c r="V880" t="s">
        <v>995</v>
      </c>
      <c r="W880" t="s">
        <v>995</v>
      </c>
      <c r="X880" t="s">
        <v>995</v>
      </c>
      <c r="Y880" t="s">
        <v>995</v>
      </c>
      <c r="Z880" t="s">
        <v>995</v>
      </c>
      <c r="AA880" t="s">
        <v>995</v>
      </c>
      <c r="AB880" t="s">
        <v>995</v>
      </c>
      <c r="AC880" t="s">
        <v>995</v>
      </c>
      <c r="AD880" t="s">
        <v>995</v>
      </c>
      <c r="AE880" t="s">
        <v>995</v>
      </c>
      <c r="AF880" t="s">
        <v>995</v>
      </c>
      <c r="AG880" t="s">
        <v>995</v>
      </c>
      <c r="AH880" t="s">
        <v>995</v>
      </c>
      <c r="AI880" t="s">
        <v>995</v>
      </c>
      <c r="AJ880" t="s">
        <v>995</v>
      </c>
      <c r="AK880" t="s">
        <v>995</v>
      </c>
      <c r="AL880" t="s">
        <v>995</v>
      </c>
      <c r="AM880" t="s">
        <v>995</v>
      </c>
      <c r="AN880" t="s">
        <v>995</v>
      </c>
      <c r="AO880" t="s">
        <v>995</v>
      </c>
      <c r="AP880" t="s">
        <v>995</v>
      </c>
      <c r="AQ880" s="286" t="s">
        <v>855</v>
      </c>
      <c r="AR880" s="306"/>
      <c r="AS880" s="235"/>
      <c r="AU880"/>
    </row>
    <row r="881" spans="1:47" x14ac:dyDescent="0.3">
      <c r="A881" s="285">
        <v>116961</v>
      </c>
      <c r="B881" s="286" t="s">
        <v>61</v>
      </c>
      <c r="C881" t="s">
        <v>995</v>
      </c>
      <c r="D881" t="s">
        <v>995</v>
      </c>
      <c r="E881" t="s">
        <v>995</v>
      </c>
      <c r="F881" t="s">
        <v>995</v>
      </c>
      <c r="G881" t="s">
        <v>995</v>
      </c>
      <c r="H881" t="s">
        <v>995</v>
      </c>
      <c r="I881" t="s">
        <v>995</v>
      </c>
      <c r="J881" t="s">
        <v>995</v>
      </c>
      <c r="K881" t="s">
        <v>995</v>
      </c>
      <c r="L881" t="s">
        <v>995</v>
      </c>
      <c r="M881" t="s">
        <v>995</v>
      </c>
      <c r="N881" t="s">
        <v>995</v>
      </c>
      <c r="O881" t="s">
        <v>995</v>
      </c>
      <c r="P881" t="s">
        <v>995</v>
      </c>
      <c r="Q881" t="s">
        <v>995</v>
      </c>
      <c r="R881" t="s">
        <v>995</v>
      </c>
      <c r="S881" t="s">
        <v>995</v>
      </c>
      <c r="T881" t="s">
        <v>995</v>
      </c>
      <c r="U881" t="s">
        <v>995</v>
      </c>
      <c r="V881" t="s">
        <v>995</v>
      </c>
      <c r="W881" t="s">
        <v>995</v>
      </c>
      <c r="X881" t="s">
        <v>995</v>
      </c>
      <c r="Y881" t="s">
        <v>995</v>
      </c>
      <c r="Z881" t="s">
        <v>995</v>
      </c>
      <c r="AA881" t="s">
        <v>995</v>
      </c>
      <c r="AB881" t="s">
        <v>995</v>
      </c>
      <c r="AC881" t="s">
        <v>995</v>
      </c>
      <c r="AD881" t="s">
        <v>995</v>
      </c>
      <c r="AE881" t="s">
        <v>995</v>
      </c>
      <c r="AF881" t="s">
        <v>995</v>
      </c>
      <c r="AG881" t="s">
        <v>995</v>
      </c>
      <c r="AH881" t="s">
        <v>995</v>
      </c>
      <c r="AI881" t="s">
        <v>995</v>
      </c>
      <c r="AJ881" t="s">
        <v>995</v>
      </c>
      <c r="AK881" t="s">
        <v>995</v>
      </c>
      <c r="AL881" t="s">
        <v>995</v>
      </c>
      <c r="AM881" t="s">
        <v>995</v>
      </c>
      <c r="AN881" t="s">
        <v>995</v>
      </c>
      <c r="AO881" t="s">
        <v>995</v>
      </c>
      <c r="AP881" t="s">
        <v>995</v>
      </c>
      <c r="AQ881" s="286" t="s">
        <v>855</v>
      </c>
      <c r="AR881" s="306"/>
      <c r="AS881" s="235"/>
      <c r="AU881"/>
    </row>
    <row r="882" spans="1:47" ht="21.6" x14ac:dyDescent="0.3">
      <c r="A882" s="285">
        <v>116962</v>
      </c>
      <c r="B882" s="286" t="s">
        <v>61</v>
      </c>
      <c r="C882" t="s">
        <v>226</v>
      </c>
      <c r="D882" t="s">
        <v>225</v>
      </c>
      <c r="E882" t="s">
        <v>225</v>
      </c>
      <c r="F882" t="s">
        <v>225</v>
      </c>
      <c r="G882" t="s">
        <v>225</v>
      </c>
      <c r="H882" t="s">
        <v>224</v>
      </c>
      <c r="I882" t="s">
        <v>225</v>
      </c>
      <c r="J882" t="s">
        <v>226</v>
      </c>
      <c r="K882" t="s">
        <v>226</v>
      </c>
      <c r="L882" t="s">
        <v>224</v>
      </c>
      <c r="M882" t="s">
        <v>224</v>
      </c>
      <c r="N882" t="s">
        <v>224</v>
      </c>
      <c r="O882" t="s">
        <v>224</v>
      </c>
      <c r="P882" t="s">
        <v>226</v>
      </c>
      <c r="Q882" t="s">
        <v>224</v>
      </c>
      <c r="R882" t="s">
        <v>226</v>
      </c>
      <c r="S882" t="s">
        <v>226</v>
      </c>
      <c r="T882" t="s">
        <v>226</v>
      </c>
      <c r="U882" t="s">
        <v>226</v>
      </c>
      <c r="V882" t="s">
        <v>226</v>
      </c>
      <c r="W882" t="s">
        <v>224</v>
      </c>
      <c r="X882" t="s">
        <v>226</v>
      </c>
      <c r="Y882" t="s">
        <v>224</v>
      </c>
      <c r="Z882" t="s">
        <v>224</v>
      </c>
      <c r="AA882" t="s">
        <v>226</v>
      </c>
      <c r="AB882" t="s">
        <v>224</v>
      </c>
      <c r="AC882" t="s">
        <v>224</v>
      </c>
      <c r="AD882" t="s">
        <v>226</v>
      </c>
      <c r="AE882" t="s">
        <v>226</v>
      </c>
      <c r="AF882" t="s">
        <v>224</v>
      </c>
      <c r="AG882" t="s">
        <v>226</v>
      </c>
      <c r="AH882" t="s">
        <v>226</v>
      </c>
      <c r="AI882" t="s">
        <v>226</v>
      </c>
      <c r="AJ882" t="s">
        <v>226</v>
      </c>
      <c r="AK882" t="s">
        <v>226</v>
      </c>
      <c r="AL882" t="s">
        <v>226</v>
      </c>
      <c r="AM882" t="s">
        <v>226</v>
      </c>
      <c r="AN882" t="s">
        <v>224</v>
      </c>
      <c r="AO882" t="s">
        <v>226</v>
      </c>
      <c r="AP882" t="s">
        <v>226</v>
      </c>
      <c r="AQ882" s="286" t="s">
        <v>394</v>
      </c>
      <c r="AR882" s="295"/>
      <c r="AS882" s="235"/>
    </row>
    <row r="883" spans="1:47" ht="21.6" x14ac:dyDescent="0.3">
      <c r="A883" s="285">
        <v>116982</v>
      </c>
      <c r="B883" s="286" t="s">
        <v>61</v>
      </c>
      <c r="C883" t="s">
        <v>995</v>
      </c>
      <c r="D883" t="s">
        <v>995</v>
      </c>
      <c r="E883" t="s">
        <v>995</v>
      </c>
      <c r="F883" t="s">
        <v>995</v>
      </c>
      <c r="G883" t="s">
        <v>995</v>
      </c>
      <c r="H883" t="s">
        <v>995</v>
      </c>
      <c r="I883" t="s">
        <v>995</v>
      </c>
      <c r="J883" t="s">
        <v>995</v>
      </c>
      <c r="K883" t="s">
        <v>995</v>
      </c>
      <c r="L883" t="s">
        <v>995</v>
      </c>
      <c r="M883" t="s">
        <v>995</v>
      </c>
      <c r="N883" t="s">
        <v>995</v>
      </c>
      <c r="O883" t="s">
        <v>995</v>
      </c>
      <c r="P883" t="s">
        <v>995</v>
      </c>
      <c r="Q883" t="s">
        <v>995</v>
      </c>
      <c r="R883" t="s">
        <v>995</v>
      </c>
      <c r="S883" t="s">
        <v>995</v>
      </c>
      <c r="T883" t="s">
        <v>995</v>
      </c>
      <c r="U883" t="s">
        <v>995</v>
      </c>
      <c r="V883" t="s">
        <v>995</v>
      </c>
      <c r="W883" t="s">
        <v>995</v>
      </c>
      <c r="X883" t="s">
        <v>995</v>
      </c>
      <c r="Y883" t="s">
        <v>995</v>
      </c>
      <c r="Z883" t="s">
        <v>995</v>
      </c>
      <c r="AA883" t="s">
        <v>995</v>
      </c>
      <c r="AB883" t="s">
        <v>995</v>
      </c>
      <c r="AC883" t="s">
        <v>995</v>
      </c>
      <c r="AD883" t="s">
        <v>995</v>
      </c>
      <c r="AE883" t="s">
        <v>995</v>
      </c>
      <c r="AF883" t="s">
        <v>995</v>
      </c>
      <c r="AG883" t="s">
        <v>995</v>
      </c>
      <c r="AH883" t="s">
        <v>995</v>
      </c>
      <c r="AI883" t="s">
        <v>995</v>
      </c>
      <c r="AJ883" t="s">
        <v>995</v>
      </c>
      <c r="AK883" t="s">
        <v>995</v>
      </c>
      <c r="AL883" t="s">
        <v>995</v>
      </c>
      <c r="AM883" t="s">
        <v>995</v>
      </c>
      <c r="AN883" t="s">
        <v>995</v>
      </c>
      <c r="AO883" t="s">
        <v>995</v>
      </c>
      <c r="AP883" t="s">
        <v>995</v>
      </c>
      <c r="AQ883" s="286" t="s">
        <v>394</v>
      </c>
      <c r="AR883" s="295"/>
      <c r="AS883" s="235"/>
    </row>
    <row r="884" spans="1:47" ht="21.6" x14ac:dyDescent="0.3">
      <c r="A884" s="285">
        <v>116998</v>
      </c>
      <c r="B884" s="286" t="s">
        <v>61</v>
      </c>
      <c r="C884" t="s">
        <v>995</v>
      </c>
      <c r="D884" t="s">
        <v>995</v>
      </c>
      <c r="E884" t="s">
        <v>995</v>
      </c>
      <c r="F884" t="s">
        <v>995</v>
      </c>
      <c r="G884" t="s">
        <v>995</v>
      </c>
      <c r="H884" t="s">
        <v>995</v>
      </c>
      <c r="I884" t="s">
        <v>995</v>
      </c>
      <c r="J884" t="s">
        <v>995</v>
      </c>
      <c r="K884" t="s">
        <v>995</v>
      </c>
      <c r="L884" t="s">
        <v>995</v>
      </c>
      <c r="M884" t="s">
        <v>995</v>
      </c>
      <c r="N884" t="s">
        <v>995</v>
      </c>
      <c r="O884" t="s">
        <v>995</v>
      </c>
      <c r="P884" t="s">
        <v>995</v>
      </c>
      <c r="Q884" t="s">
        <v>995</v>
      </c>
      <c r="R884" t="s">
        <v>995</v>
      </c>
      <c r="S884" t="s">
        <v>995</v>
      </c>
      <c r="T884" t="s">
        <v>995</v>
      </c>
      <c r="U884" t="s">
        <v>995</v>
      </c>
      <c r="V884" t="s">
        <v>995</v>
      </c>
      <c r="W884" t="s">
        <v>995</v>
      </c>
      <c r="X884" t="s">
        <v>995</v>
      </c>
      <c r="Y884" t="s">
        <v>995</v>
      </c>
      <c r="Z884" t="s">
        <v>995</v>
      </c>
      <c r="AA884" t="s">
        <v>995</v>
      </c>
      <c r="AB884" t="s">
        <v>995</v>
      </c>
      <c r="AC884" t="s">
        <v>995</v>
      </c>
      <c r="AD884" t="s">
        <v>995</v>
      </c>
      <c r="AE884" t="s">
        <v>995</v>
      </c>
      <c r="AF884" t="s">
        <v>995</v>
      </c>
      <c r="AG884" t="s">
        <v>995</v>
      </c>
      <c r="AH884" t="s">
        <v>995</v>
      </c>
      <c r="AI884" t="s">
        <v>995</v>
      </c>
      <c r="AJ884" t="s">
        <v>995</v>
      </c>
      <c r="AK884" t="s">
        <v>995</v>
      </c>
      <c r="AL884" t="s">
        <v>995</v>
      </c>
      <c r="AM884" t="s">
        <v>995</v>
      </c>
      <c r="AN884" t="s">
        <v>995</v>
      </c>
      <c r="AO884" t="s">
        <v>995</v>
      </c>
      <c r="AP884" t="s">
        <v>995</v>
      </c>
      <c r="AQ884" s="286" t="s">
        <v>855</v>
      </c>
      <c r="AR884" s="295"/>
      <c r="AS884" s="235"/>
    </row>
    <row r="885" spans="1:47" ht="21.6" x14ac:dyDescent="0.3">
      <c r="A885" s="285">
        <v>117001</v>
      </c>
      <c r="B885" s="286" t="s">
        <v>61</v>
      </c>
      <c r="C885" t="s">
        <v>226</v>
      </c>
      <c r="D885" t="s">
        <v>226</v>
      </c>
      <c r="E885" t="s">
        <v>226</v>
      </c>
      <c r="F885" t="s">
        <v>226</v>
      </c>
      <c r="G885" t="s">
        <v>224</v>
      </c>
      <c r="H885" t="s">
        <v>226</v>
      </c>
      <c r="I885" t="s">
        <v>226</v>
      </c>
      <c r="J885" t="s">
        <v>226</v>
      </c>
      <c r="K885" t="s">
        <v>226</v>
      </c>
      <c r="L885" t="s">
        <v>224</v>
      </c>
      <c r="M885" t="s">
        <v>224</v>
      </c>
      <c r="N885" t="s">
        <v>224</v>
      </c>
      <c r="O885" t="s">
        <v>226</v>
      </c>
      <c r="P885" t="s">
        <v>226</v>
      </c>
      <c r="Q885" t="s">
        <v>226</v>
      </c>
      <c r="R885" t="s">
        <v>224</v>
      </c>
      <c r="S885" t="s">
        <v>226</v>
      </c>
      <c r="T885" t="s">
        <v>226</v>
      </c>
      <c r="U885" t="s">
        <v>226</v>
      </c>
      <c r="V885" t="s">
        <v>226</v>
      </c>
      <c r="W885" t="s">
        <v>226</v>
      </c>
      <c r="X885" t="s">
        <v>226</v>
      </c>
      <c r="Y885" t="s">
        <v>226</v>
      </c>
      <c r="Z885" t="s">
        <v>226</v>
      </c>
      <c r="AA885" t="s">
        <v>226</v>
      </c>
      <c r="AB885" t="s">
        <v>226</v>
      </c>
      <c r="AC885" t="s">
        <v>226</v>
      </c>
      <c r="AD885" t="s">
        <v>226</v>
      </c>
      <c r="AE885" t="s">
        <v>226</v>
      </c>
      <c r="AF885" t="s">
        <v>226</v>
      </c>
      <c r="AG885" t="s">
        <v>226</v>
      </c>
      <c r="AH885" t="s">
        <v>226</v>
      </c>
      <c r="AI885" t="s">
        <v>226</v>
      </c>
      <c r="AJ885" t="s">
        <v>226</v>
      </c>
      <c r="AK885" t="s">
        <v>226</v>
      </c>
      <c r="AL885" t="s">
        <v>226</v>
      </c>
      <c r="AM885" t="s">
        <v>225</v>
      </c>
      <c r="AN885" t="s">
        <v>226</v>
      </c>
      <c r="AO885" t="s">
        <v>226</v>
      </c>
      <c r="AP885" t="s">
        <v>225</v>
      </c>
      <c r="AQ885" s="286" t="s">
        <v>394</v>
      </c>
      <c r="AR885" s="295"/>
      <c r="AS885" s="235"/>
    </row>
    <row r="886" spans="1:47" ht="21.6" x14ac:dyDescent="0.3">
      <c r="A886" s="285">
        <v>117006</v>
      </c>
      <c r="B886" s="286" t="s">
        <v>61</v>
      </c>
      <c r="C886" t="s">
        <v>224</v>
      </c>
      <c r="D886" t="s">
        <v>224</v>
      </c>
      <c r="E886" t="s">
        <v>226</v>
      </c>
      <c r="F886" t="s">
        <v>226</v>
      </c>
      <c r="G886" t="s">
        <v>225</v>
      </c>
      <c r="H886" t="s">
        <v>226</v>
      </c>
      <c r="I886" t="s">
        <v>226</v>
      </c>
      <c r="J886" t="s">
        <v>226</v>
      </c>
      <c r="K886" t="s">
        <v>226</v>
      </c>
      <c r="L886" t="s">
        <v>226</v>
      </c>
      <c r="M886" t="s">
        <v>226</v>
      </c>
      <c r="N886" t="s">
        <v>226</v>
      </c>
      <c r="O886" t="s">
        <v>226</v>
      </c>
      <c r="P886" t="s">
        <v>226</v>
      </c>
      <c r="Q886" t="s">
        <v>226</v>
      </c>
      <c r="R886" t="s">
        <v>226</v>
      </c>
      <c r="S886" t="s">
        <v>226</v>
      </c>
      <c r="T886" t="s">
        <v>226</v>
      </c>
      <c r="U886" t="s">
        <v>226</v>
      </c>
      <c r="V886" t="s">
        <v>226</v>
      </c>
      <c r="W886" t="s">
        <v>226</v>
      </c>
      <c r="X886" t="s">
        <v>226</v>
      </c>
      <c r="Y886" t="s">
        <v>226</v>
      </c>
      <c r="Z886" t="s">
        <v>226</v>
      </c>
      <c r="AA886" t="s">
        <v>226</v>
      </c>
      <c r="AB886" t="s">
        <v>226</v>
      </c>
      <c r="AC886" t="s">
        <v>226</v>
      </c>
      <c r="AD886" t="s">
        <v>226</v>
      </c>
      <c r="AE886" t="s">
        <v>226</v>
      </c>
      <c r="AF886" t="s">
        <v>226</v>
      </c>
      <c r="AG886" t="s">
        <v>226</v>
      </c>
      <c r="AH886" t="s">
        <v>226</v>
      </c>
      <c r="AI886" t="s">
        <v>226</v>
      </c>
      <c r="AJ886" t="s">
        <v>226</v>
      </c>
      <c r="AK886" t="s">
        <v>225</v>
      </c>
      <c r="AL886" t="s">
        <v>226</v>
      </c>
      <c r="AM886" t="s">
        <v>225</v>
      </c>
      <c r="AN886" t="s">
        <v>225</v>
      </c>
      <c r="AO886" t="s">
        <v>225</v>
      </c>
      <c r="AP886" t="s">
        <v>225</v>
      </c>
      <c r="AQ886" s="286" t="s">
        <v>394</v>
      </c>
      <c r="AR886" s="295"/>
      <c r="AS886" s="235"/>
    </row>
    <row r="887" spans="1:47" x14ac:dyDescent="0.3">
      <c r="A887" s="285">
        <v>117009</v>
      </c>
      <c r="B887" s="286" t="s">
        <v>61</v>
      </c>
      <c r="C887" t="s">
        <v>995</v>
      </c>
      <c r="D887" t="s">
        <v>995</v>
      </c>
      <c r="E887" t="s">
        <v>995</v>
      </c>
      <c r="F887" t="s">
        <v>995</v>
      </c>
      <c r="G887" t="s">
        <v>995</v>
      </c>
      <c r="H887" t="s">
        <v>995</v>
      </c>
      <c r="I887" t="s">
        <v>995</v>
      </c>
      <c r="J887" t="s">
        <v>995</v>
      </c>
      <c r="K887" t="s">
        <v>995</v>
      </c>
      <c r="L887" t="s">
        <v>995</v>
      </c>
      <c r="M887" t="s">
        <v>995</v>
      </c>
      <c r="N887" t="s">
        <v>995</v>
      </c>
      <c r="O887" t="s">
        <v>995</v>
      </c>
      <c r="P887" t="s">
        <v>995</v>
      </c>
      <c r="Q887" t="s">
        <v>995</v>
      </c>
      <c r="R887" t="s">
        <v>995</v>
      </c>
      <c r="S887" t="s">
        <v>995</v>
      </c>
      <c r="T887" t="s">
        <v>995</v>
      </c>
      <c r="U887" t="s">
        <v>995</v>
      </c>
      <c r="V887" t="s">
        <v>995</v>
      </c>
      <c r="W887" t="s">
        <v>995</v>
      </c>
      <c r="X887" t="s">
        <v>995</v>
      </c>
      <c r="Y887" t="s">
        <v>995</v>
      </c>
      <c r="Z887" t="s">
        <v>995</v>
      </c>
      <c r="AA887" t="s">
        <v>995</v>
      </c>
      <c r="AB887" t="s">
        <v>995</v>
      </c>
      <c r="AC887" t="s">
        <v>995</v>
      </c>
      <c r="AD887" t="s">
        <v>995</v>
      </c>
      <c r="AE887" t="s">
        <v>995</v>
      </c>
      <c r="AF887" t="s">
        <v>995</v>
      </c>
      <c r="AG887" t="s">
        <v>995</v>
      </c>
      <c r="AH887" t="s">
        <v>995</v>
      </c>
      <c r="AI887" t="s">
        <v>995</v>
      </c>
      <c r="AJ887" t="s">
        <v>995</v>
      </c>
      <c r="AK887" t="s">
        <v>995</v>
      </c>
      <c r="AL887" t="s">
        <v>995</v>
      </c>
      <c r="AM887" t="s">
        <v>995</v>
      </c>
      <c r="AN887" t="s">
        <v>995</v>
      </c>
      <c r="AO887" t="s">
        <v>995</v>
      </c>
      <c r="AP887" t="s">
        <v>995</v>
      </c>
      <c r="AQ887" s="286" t="s">
        <v>855</v>
      </c>
      <c r="AR887" s="306"/>
      <c r="AS887" s="235"/>
      <c r="AU887"/>
    </row>
    <row r="888" spans="1:47" x14ac:dyDescent="0.3">
      <c r="A888" s="285">
        <v>117012</v>
      </c>
      <c r="B888" s="286" t="s">
        <v>540</v>
      </c>
      <c r="C888" t="s">
        <v>995</v>
      </c>
      <c r="D888" t="s">
        <v>995</v>
      </c>
      <c r="E888" t="s">
        <v>995</v>
      </c>
      <c r="F888" t="s">
        <v>995</v>
      </c>
      <c r="G888" t="s">
        <v>995</v>
      </c>
      <c r="H888" t="s">
        <v>995</v>
      </c>
      <c r="I888" t="s">
        <v>995</v>
      </c>
      <c r="J888" t="s">
        <v>995</v>
      </c>
      <c r="K888" t="s">
        <v>995</v>
      </c>
      <c r="L888" t="s">
        <v>995</v>
      </c>
      <c r="M888" t="s">
        <v>995</v>
      </c>
      <c r="N888" t="s">
        <v>995</v>
      </c>
      <c r="O888" t="s">
        <v>995</v>
      </c>
      <c r="P888" t="s">
        <v>995</v>
      </c>
      <c r="Q888" t="s">
        <v>995</v>
      </c>
      <c r="R888" t="s">
        <v>995</v>
      </c>
      <c r="S888" t="s">
        <v>995</v>
      </c>
      <c r="T888" t="s">
        <v>995</v>
      </c>
      <c r="U888" t="s">
        <v>995</v>
      </c>
      <c r="V888" t="s">
        <v>995</v>
      </c>
      <c r="W888" t="s">
        <v>995</v>
      </c>
      <c r="X888" t="s">
        <v>995</v>
      </c>
      <c r="Y888" t="s">
        <v>995</v>
      </c>
      <c r="Z888" t="s">
        <v>995</v>
      </c>
      <c r="AA888" t="s">
        <v>995</v>
      </c>
      <c r="AB888" t="s">
        <v>995</v>
      </c>
      <c r="AC888" t="s">
        <v>995</v>
      </c>
      <c r="AD888" t="s">
        <v>995</v>
      </c>
      <c r="AE888" t="s">
        <v>995</v>
      </c>
      <c r="AF888" t="s">
        <v>995</v>
      </c>
      <c r="AG888" t="s">
        <v>995</v>
      </c>
      <c r="AH888" t="s">
        <v>995</v>
      </c>
      <c r="AI888" t="s">
        <v>995</v>
      </c>
      <c r="AJ888" t="s">
        <v>995</v>
      </c>
      <c r="AK888" t="s">
        <v>995</v>
      </c>
      <c r="AL888" t="s">
        <v>995</v>
      </c>
      <c r="AM888" t="s">
        <v>995</v>
      </c>
      <c r="AN888" t="s">
        <v>995</v>
      </c>
      <c r="AO888" t="s">
        <v>995</v>
      </c>
      <c r="AP888" t="s">
        <v>995</v>
      </c>
      <c r="AQ888" s="286" t="s">
        <v>855</v>
      </c>
      <c r="AR888" s="306"/>
      <c r="AS888" s="235"/>
      <c r="AU888"/>
    </row>
    <row r="889" spans="1:47" ht="28.8" x14ac:dyDescent="0.3">
      <c r="A889" s="285">
        <v>117019</v>
      </c>
      <c r="B889" s="286" t="s">
        <v>67</v>
      </c>
      <c r="C889" t="s">
        <v>995</v>
      </c>
      <c r="D889" t="s">
        <v>995</v>
      </c>
      <c r="E889" t="s">
        <v>995</v>
      </c>
      <c r="F889" t="s">
        <v>995</v>
      </c>
      <c r="G889" t="s">
        <v>995</v>
      </c>
      <c r="H889" t="s">
        <v>995</v>
      </c>
      <c r="I889" t="s">
        <v>995</v>
      </c>
      <c r="J889" t="s">
        <v>995</v>
      </c>
      <c r="K889" t="s">
        <v>995</v>
      </c>
      <c r="L889" t="s">
        <v>995</v>
      </c>
      <c r="M889" t="s">
        <v>995</v>
      </c>
      <c r="N889" t="s">
        <v>995</v>
      </c>
      <c r="O889" t="s">
        <v>995</v>
      </c>
      <c r="P889" t="s">
        <v>995</v>
      </c>
      <c r="Q889" t="s">
        <v>995</v>
      </c>
      <c r="R889" t="s">
        <v>995</v>
      </c>
      <c r="S889" t="s">
        <v>995</v>
      </c>
      <c r="T889" t="s">
        <v>995</v>
      </c>
      <c r="U889" t="s">
        <v>995</v>
      </c>
      <c r="V889" t="s">
        <v>995</v>
      </c>
      <c r="W889" t="s">
        <v>995</v>
      </c>
      <c r="X889" t="s">
        <v>995</v>
      </c>
      <c r="Y889" t="s">
        <v>995</v>
      </c>
      <c r="Z889" t="s">
        <v>995</v>
      </c>
      <c r="AA889" t="s">
        <v>995</v>
      </c>
      <c r="AB889" t="s">
        <v>995</v>
      </c>
      <c r="AC889" t="s">
        <v>995</v>
      </c>
      <c r="AD889" t="s">
        <v>995</v>
      </c>
      <c r="AE889" t="s">
        <v>995</v>
      </c>
      <c r="AF889" t="s">
        <v>995</v>
      </c>
      <c r="AG889" t="s">
        <v>995</v>
      </c>
      <c r="AH889" t="s">
        <v>995</v>
      </c>
      <c r="AI889" t="s">
        <v>995</v>
      </c>
      <c r="AJ889" t="s">
        <v>995</v>
      </c>
      <c r="AK889" t="s">
        <v>995</v>
      </c>
      <c r="AL889" t="s">
        <v>995</v>
      </c>
      <c r="AM889" t="s">
        <v>995</v>
      </c>
      <c r="AN889" t="s">
        <v>995</v>
      </c>
      <c r="AO889" t="s">
        <v>995</v>
      </c>
      <c r="AP889" t="s">
        <v>995</v>
      </c>
      <c r="AQ889" s="286" t="s">
        <v>855</v>
      </c>
      <c r="AR889" s="295"/>
      <c r="AS889" s="235"/>
    </row>
    <row r="890" spans="1:47" x14ac:dyDescent="0.3">
      <c r="A890" s="285">
        <v>117020</v>
      </c>
      <c r="B890" s="286" t="s">
        <v>61</v>
      </c>
      <c r="C890" t="s">
        <v>995</v>
      </c>
      <c r="D890" t="s">
        <v>995</v>
      </c>
      <c r="E890" t="s">
        <v>995</v>
      </c>
      <c r="F890" t="s">
        <v>995</v>
      </c>
      <c r="G890" t="s">
        <v>995</v>
      </c>
      <c r="H890" t="s">
        <v>995</v>
      </c>
      <c r="I890" t="s">
        <v>995</v>
      </c>
      <c r="J890" t="s">
        <v>995</v>
      </c>
      <c r="K890" t="s">
        <v>995</v>
      </c>
      <c r="L890" t="s">
        <v>995</v>
      </c>
      <c r="M890" t="s">
        <v>995</v>
      </c>
      <c r="N890" t="s">
        <v>995</v>
      </c>
      <c r="O890" t="s">
        <v>995</v>
      </c>
      <c r="P890" t="s">
        <v>995</v>
      </c>
      <c r="Q890" t="s">
        <v>995</v>
      </c>
      <c r="R890" t="s">
        <v>995</v>
      </c>
      <c r="S890" t="s">
        <v>995</v>
      </c>
      <c r="T890" t="s">
        <v>995</v>
      </c>
      <c r="U890" t="s">
        <v>995</v>
      </c>
      <c r="V890" t="s">
        <v>995</v>
      </c>
      <c r="W890" t="s">
        <v>995</v>
      </c>
      <c r="X890" t="s">
        <v>995</v>
      </c>
      <c r="Y890" t="s">
        <v>995</v>
      </c>
      <c r="Z890" t="s">
        <v>995</v>
      </c>
      <c r="AA890" t="s">
        <v>995</v>
      </c>
      <c r="AB890" t="s">
        <v>995</v>
      </c>
      <c r="AC890" t="s">
        <v>995</v>
      </c>
      <c r="AD890" t="s">
        <v>995</v>
      </c>
      <c r="AE890" t="s">
        <v>995</v>
      </c>
      <c r="AF890" t="s">
        <v>995</v>
      </c>
      <c r="AG890" t="s">
        <v>995</v>
      </c>
      <c r="AH890" t="s">
        <v>995</v>
      </c>
      <c r="AI890" t="s">
        <v>995</v>
      </c>
      <c r="AJ890" t="s">
        <v>995</v>
      </c>
      <c r="AK890" t="s">
        <v>995</v>
      </c>
      <c r="AL890" t="s">
        <v>995</v>
      </c>
      <c r="AM890" t="s">
        <v>995</v>
      </c>
      <c r="AN890" t="s">
        <v>995</v>
      </c>
      <c r="AO890" t="s">
        <v>995</v>
      </c>
      <c r="AP890" t="s">
        <v>995</v>
      </c>
      <c r="AQ890" s="286" t="s">
        <v>855</v>
      </c>
      <c r="AR890" s="306"/>
      <c r="AS890" s="235"/>
      <c r="AU890"/>
    </row>
    <row r="891" spans="1:47" ht="21.6" x14ac:dyDescent="0.3">
      <c r="A891" s="285">
        <v>117028</v>
      </c>
      <c r="B891" s="286" t="s">
        <v>61</v>
      </c>
      <c r="C891" t="s">
        <v>394</v>
      </c>
      <c r="D891" t="s">
        <v>394</v>
      </c>
      <c r="E891" t="s">
        <v>394</v>
      </c>
      <c r="F891" t="s">
        <v>394</v>
      </c>
      <c r="G891" t="s">
        <v>394</v>
      </c>
      <c r="H891" t="s">
        <v>394</v>
      </c>
      <c r="I891" t="s">
        <v>394</v>
      </c>
      <c r="J891" t="s">
        <v>394</v>
      </c>
      <c r="K891" t="s">
        <v>394</v>
      </c>
      <c r="L891" t="s">
        <v>394</v>
      </c>
      <c r="M891" t="s">
        <v>394</v>
      </c>
      <c r="N891" t="s">
        <v>394</v>
      </c>
      <c r="O891" t="s">
        <v>394</v>
      </c>
      <c r="P891" t="s">
        <v>394</v>
      </c>
      <c r="Q891" t="s">
        <v>394</v>
      </c>
      <c r="R891" t="s">
        <v>394</v>
      </c>
      <c r="S891" t="s">
        <v>394</v>
      </c>
      <c r="T891" t="s">
        <v>394</v>
      </c>
      <c r="U891" t="s">
        <v>394</v>
      </c>
      <c r="V891" t="s">
        <v>394</v>
      </c>
      <c r="W891" t="s">
        <v>394</v>
      </c>
      <c r="X891" t="s">
        <v>394</v>
      </c>
      <c r="Y891" t="s">
        <v>394</v>
      </c>
      <c r="Z891" t="s">
        <v>394</v>
      </c>
      <c r="AA891" t="s">
        <v>394</v>
      </c>
      <c r="AB891" t="s">
        <v>224</v>
      </c>
      <c r="AC891" t="s">
        <v>394</v>
      </c>
      <c r="AD891" t="s">
        <v>394</v>
      </c>
      <c r="AE891" t="s">
        <v>394</v>
      </c>
      <c r="AF891" t="s">
        <v>394</v>
      </c>
      <c r="AG891" t="s">
        <v>225</v>
      </c>
      <c r="AH891" t="s">
        <v>224</v>
      </c>
      <c r="AI891" t="s">
        <v>224</v>
      </c>
      <c r="AJ891" t="s">
        <v>225</v>
      </c>
      <c r="AK891" t="s">
        <v>225</v>
      </c>
      <c r="AL891" t="s">
        <v>225</v>
      </c>
      <c r="AM891" t="s">
        <v>224</v>
      </c>
      <c r="AN891" t="s">
        <v>224</v>
      </c>
      <c r="AO891" t="s">
        <v>225</v>
      </c>
      <c r="AP891" t="s">
        <v>225</v>
      </c>
      <c r="AQ891" s="286" t="s">
        <v>394</v>
      </c>
      <c r="AR891" s="295"/>
      <c r="AS891" s="235"/>
    </row>
    <row r="892" spans="1:47" x14ac:dyDescent="0.3">
      <c r="A892" s="285">
        <v>117036</v>
      </c>
      <c r="B892" s="286" t="s">
        <v>540</v>
      </c>
      <c r="C892" t="s">
        <v>995</v>
      </c>
      <c r="D892" t="s">
        <v>995</v>
      </c>
      <c r="E892" t="s">
        <v>995</v>
      </c>
      <c r="F892" t="s">
        <v>995</v>
      </c>
      <c r="G892" t="s">
        <v>995</v>
      </c>
      <c r="H892" t="s">
        <v>995</v>
      </c>
      <c r="I892" t="s">
        <v>995</v>
      </c>
      <c r="J892" t="s">
        <v>995</v>
      </c>
      <c r="K892" t="s">
        <v>995</v>
      </c>
      <c r="L892" t="s">
        <v>995</v>
      </c>
      <c r="M892" t="s">
        <v>995</v>
      </c>
      <c r="N892" t="s">
        <v>995</v>
      </c>
      <c r="O892" t="s">
        <v>995</v>
      </c>
      <c r="P892" t="s">
        <v>995</v>
      </c>
      <c r="Q892" t="s">
        <v>995</v>
      </c>
      <c r="R892" t="s">
        <v>995</v>
      </c>
      <c r="S892" t="s">
        <v>995</v>
      </c>
      <c r="T892" t="s">
        <v>995</v>
      </c>
      <c r="U892" t="s">
        <v>995</v>
      </c>
      <c r="V892" t="s">
        <v>995</v>
      </c>
      <c r="W892" t="s">
        <v>995</v>
      </c>
      <c r="X892" t="s">
        <v>995</v>
      </c>
      <c r="Y892" t="s">
        <v>995</v>
      </c>
      <c r="Z892" t="s">
        <v>995</v>
      </c>
      <c r="AA892" t="s">
        <v>995</v>
      </c>
      <c r="AB892" t="s">
        <v>995</v>
      </c>
      <c r="AC892" t="s">
        <v>995</v>
      </c>
      <c r="AD892" t="s">
        <v>995</v>
      </c>
      <c r="AE892" t="s">
        <v>995</v>
      </c>
      <c r="AF892" t="s">
        <v>995</v>
      </c>
      <c r="AG892" t="s">
        <v>995</v>
      </c>
      <c r="AH892" t="s">
        <v>995</v>
      </c>
      <c r="AI892" t="s">
        <v>995</v>
      </c>
      <c r="AJ892" t="s">
        <v>995</v>
      </c>
      <c r="AK892" t="s">
        <v>995</v>
      </c>
      <c r="AL892" t="s">
        <v>995</v>
      </c>
      <c r="AM892" t="s">
        <v>995</v>
      </c>
      <c r="AN892" t="s">
        <v>995</v>
      </c>
      <c r="AO892" t="s">
        <v>995</v>
      </c>
      <c r="AP892" t="s">
        <v>995</v>
      </c>
      <c r="AQ892" s="286" t="s">
        <v>855</v>
      </c>
      <c r="AR892" s="306"/>
      <c r="AS892" s="235"/>
      <c r="AU892"/>
    </row>
    <row r="893" spans="1:47" x14ac:dyDescent="0.3">
      <c r="A893" s="285">
        <v>117053</v>
      </c>
      <c r="B893" s="286" t="s">
        <v>538</v>
      </c>
      <c r="AQ893" s="286" t="s">
        <v>394</v>
      </c>
      <c r="AR893" s="306"/>
      <c r="AS893" s="235"/>
      <c r="AU893"/>
    </row>
    <row r="894" spans="1:47" x14ac:dyDescent="0.3">
      <c r="A894" s="285">
        <v>117054</v>
      </c>
      <c r="B894" s="286" t="s">
        <v>538</v>
      </c>
      <c r="C894" t="s">
        <v>995</v>
      </c>
      <c r="D894" t="s">
        <v>995</v>
      </c>
      <c r="E894" t="s">
        <v>995</v>
      </c>
      <c r="F894" t="s">
        <v>995</v>
      </c>
      <c r="G894" t="s">
        <v>995</v>
      </c>
      <c r="H894" t="s">
        <v>995</v>
      </c>
      <c r="I894" t="s">
        <v>995</v>
      </c>
      <c r="J894" t="s">
        <v>995</v>
      </c>
      <c r="K894" t="s">
        <v>995</v>
      </c>
      <c r="L894" t="s">
        <v>995</v>
      </c>
      <c r="M894" t="s">
        <v>995</v>
      </c>
      <c r="N894" t="s">
        <v>995</v>
      </c>
      <c r="O894" t="s">
        <v>995</v>
      </c>
      <c r="P894" t="s">
        <v>995</v>
      </c>
      <c r="Q894" t="s">
        <v>995</v>
      </c>
      <c r="R894" t="s">
        <v>995</v>
      </c>
      <c r="S894" t="s">
        <v>995</v>
      </c>
      <c r="T894" t="s">
        <v>995</v>
      </c>
      <c r="U894" t="s">
        <v>995</v>
      </c>
      <c r="V894" t="s">
        <v>995</v>
      </c>
      <c r="W894" t="s">
        <v>995</v>
      </c>
      <c r="X894" t="s">
        <v>995</v>
      </c>
      <c r="Y894" t="s">
        <v>995</v>
      </c>
      <c r="Z894" t="s">
        <v>995</v>
      </c>
      <c r="AA894" t="s">
        <v>995</v>
      </c>
      <c r="AB894" t="s">
        <v>995</v>
      </c>
      <c r="AC894" t="s">
        <v>995</v>
      </c>
      <c r="AD894" t="s">
        <v>995</v>
      </c>
      <c r="AE894" t="s">
        <v>995</v>
      </c>
      <c r="AF894" t="s">
        <v>995</v>
      </c>
      <c r="AG894" t="s">
        <v>995</v>
      </c>
      <c r="AH894" t="s">
        <v>995</v>
      </c>
      <c r="AI894" t="s">
        <v>995</v>
      </c>
      <c r="AJ894" t="s">
        <v>995</v>
      </c>
      <c r="AK894" t="s">
        <v>995</v>
      </c>
      <c r="AL894" t="s">
        <v>995</v>
      </c>
      <c r="AM894" t="s">
        <v>995</v>
      </c>
      <c r="AN894" t="s">
        <v>995</v>
      </c>
      <c r="AO894" t="s">
        <v>995</v>
      </c>
      <c r="AP894" t="s">
        <v>995</v>
      </c>
      <c r="AQ894" s="286" t="s">
        <v>855</v>
      </c>
      <c r="AR894" s="306"/>
      <c r="AS894" s="235"/>
      <c r="AU894"/>
    </row>
    <row r="895" spans="1:47" x14ac:dyDescent="0.3">
      <c r="A895" s="285">
        <v>117066</v>
      </c>
      <c r="B895" s="286" t="s">
        <v>61</v>
      </c>
      <c r="C895" t="s">
        <v>995</v>
      </c>
      <c r="D895" t="s">
        <v>995</v>
      </c>
      <c r="E895" t="s">
        <v>995</v>
      </c>
      <c r="F895" t="s">
        <v>995</v>
      </c>
      <c r="G895" t="s">
        <v>995</v>
      </c>
      <c r="H895" t="s">
        <v>995</v>
      </c>
      <c r="I895" t="s">
        <v>995</v>
      </c>
      <c r="J895" t="s">
        <v>995</v>
      </c>
      <c r="K895" t="s">
        <v>995</v>
      </c>
      <c r="L895" t="s">
        <v>995</v>
      </c>
      <c r="M895" t="s">
        <v>995</v>
      </c>
      <c r="N895" t="s">
        <v>995</v>
      </c>
      <c r="O895" t="s">
        <v>995</v>
      </c>
      <c r="P895" t="s">
        <v>995</v>
      </c>
      <c r="Q895" t="s">
        <v>995</v>
      </c>
      <c r="R895" t="s">
        <v>995</v>
      </c>
      <c r="S895" t="s">
        <v>995</v>
      </c>
      <c r="T895" t="s">
        <v>995</v>
      </c>
      <c r="U895" t="s">
        <v>995</v>
      </c>
      <c r="V895" t="s">
        <v>995</v>
      </c>
      <c r="W895" t="s">
        <v>995</v>
      </c>
      <c r="X895" t="s">
        <v>995</v>
      </c>
      <c r="Y895" t="s">
        <v>995</v>
      </c>
      <c r="Z895" t="s">
        <v>995</v>
      </c>
      <c r="AA895" t="s">
        <v>995</v>
      </c>
      <c r="AB895" t="s">
        <v>995</v>
      </c>
      <c r="AC895" t="s">
        <v>995</v>
      </c>
      <c r="AD895" t="s">
        <v>995</v>
      </c>
      <c r="AE895" t="s">
        <v>995</v>
      </c>
      <c r="AF895" t="s">
        <v>995</v>
      </c>
      <c r="AG895" t="s">
        <v>995</v>
      </c>
      <c r="AH895" t="s">
        <v>995</v>
      </c>
      <c r="AI895" t="s">
        <v>995</v>
      </c>
      <c r="AJ895" t="s">
        <v>995</v>
      </c>
      <c r="AK895" t="s">
        <v>995</v>
      </c>
      <c r="AL895" t="s">
        <v>995</v>
      </c>
      <c r="AM895" t="s">
        <v>995</v>
      </c>
      <c r="AN895" t="s">
        <v>995</v>
      </c>
      <c r="AO895" t="s">
        <v>995</v>
      </c>
      <c r="AP895" t="s">
        <v>995</v>
      </c>
      <c r="AQ895" s="286" t="s">
        <v>855</v>
      </c>
      <c r="AR895" s="306"/>
      <c r="AS895" s="235"/>
      <c r="AU895"/>
    </row>
    <row r="896" spans="1:47" x14ac:dyDescent="0.3">
      <c r="A896" s="285">
        <v>117072</v>
      </c>
      <c r="B896" s="286" t="s">
        <v>538</v>
      </c>
      <c r="C896" t="s">
        <v>995</v>
      </c>
      <c r="D896" t="s">
        <v>995</v>
      </c>
      <c r="E896" t="s">
        <v>995</v>
      </c>
      <c r="F896" t="s">
        <v>995</v>
      </c>
      <c r="G896" t="s">
        <v>995</v>
      </c>
      <c r="H896" t="s">
        <v>995</v>
      </c>
      <c r="I896" t="s">
        <v>995</v>
      </c>
      <c r="J896" t="s">
        <v>995</v>
      </c>
      <c r="K896" t="s">
        <v>995</v>
      </c>
      <c r="L896" t="s">
        <v>995</v>
      </c>
      <c r="M896" t="s">
        <v>995</v>
      </c>
      <c r="N896" t="s">
        <v>995</v>
      </c>
      <c r="O896" t="s">
        <v>995</v>
      </c>
      <c r="P896" t="s">
        <v>995</v>
      </c>
      <c r="Q896" t="s">
        <v>995</v>
      </c>
      <c r="R896" t="s">
        <v>995</v>
      </c>
      <c r="S896" t="s">
        <v>995</v>
      </c>
      <c r="T896" t="s">
        <v>995</v>
      </c>
      <c r="U896" t="s">
        <v>995</v>
      </c>
      <c r="V896" t="s">
        <v>995</v>
      </c>
      <c r="W896" t="s">
        <v>995</v>
      </c>
      <c r="X896" t="s">
        <v>995</v>
      </c>
      <c r="Y896" t="s">
        <v>995</v>
      </c>
      <c r="Z896" t="s">
        <v>995</v>
      </c>
      <c r="AA896" t="s">
        <v>995</v>
      </c>
      <c r="AB896" t="s">
        <v>995</v>
      </c>
      <c r="AC896" t="s">
        <v>995</v>
      </c>
      <c r="AD896" t="s">
        <v>995</v>
      </c>
      <c r="AE896" t="s">
        <v>995</v>
      </c>
      <c r="AF896" t="s">
        <v>995</v>
      </c>
      <c r="AG896" t="s">
        <v>995</v>
      </c>
      <c r="AH896" t="s">
        <v>995</v>
      </c>
      <c r="AI896" t="s">
        <v>995</v>
      </c>
      <c r="AJ896" t="s">
        <v>995</v>
      </c>
      <c r="AK896" t="s">
        <v>995</v>
      </c>
      <c r="AL896" t="s">
        <v>995</v>
      </c>
      <c r="AM896" t="s">
        <v>995</v>
      </c>
      <c r="AN896" t="s">
        <v>995</v>
      </c>
      <c r="AO896" t="s">
        <v>995</v>
      </c>
      <c r="AP896" t="s">
        <v>995</v>
      </c>
      <c r="AQ896" s="286" t="s">
        <v>855</v>
      </c>
      <c r="AR896" s="306"/>
      <c r="AS896" s="235"/>
      <c r="AU896"/>
    </row>
    <row r="897" spans="1:47" x14ac:dyDescent="0.3">
      <c r="A897" s="285">
        <v>117076</v>
      </c>
      <c r="B897" s="286" t="s">
        <v>61</v>
      </c>
      <c r="C897" t="s">
        <v>995</v>
      </c>
      <c r="D897" t="s">
        <v>995</v>
      </c>
      <c r="E897" t="s">
        <v>995</v>
      </c>
      <c r="F897" t="s">
        <v>995</v>
      </c>
      <c r="G897" t="s">
        <v>995</v>
      </c>
      <c r="H897" t="s">
        <v>995</v>
      </c>
      <c r="I897" t="s">
        <v>995</v>
      </c>
      <c r="J897" t="s">
        <v>995</v>
      </c>
      <c r="K897" t="s">
        <v>995</v>
      </c>
      <c r="L897" t="s">
        <v>995</v>
      </c>
      <c r="M897" t="s">
        <v>995</v>
      </c>
      <c r="N897" t="s">
        <v>995</v>
      </c>
      <c r="O897" t="s">
        <v>995</v>
      </c>
      <c r="P897" t="s">
        <v>995</v>
      </c>
      <c r="Q897" t="s">
        <v>995</v>
      </c>
      <c r="R897" t="s">
        <v>995</v>
      </c>
      <c r="S897" t="s">
        <v>995</v>
      </c>
      <c r="T897" t="s">
        <v>995</v>
      </c>
      <c r="U897" t="s">
        <v>995</v>
      </c>
      <c r="V897" t="s">
        <v>995</v>
      </c>
      <c r="W897" t="s">
        <v>995</v>
      </c>
      <c r="X897" t="s">
        <v>995</v>
      </c>
      <c r="Y897" t="s">
        <v>995</v>
      </c>
      <c r="Z897" t="s">
        <v>995</v>
      </c>
      <c r="AA897" t="s">
        <v>995</v>
      </c>
      <c r="AB897" t="s">
        <v>995</v>
      </c>
      <c r="AC897" t="s">
        <v>995</v>
      </c>
      <c r="AD897" t="s">
        <v>995</v>
      </c>
      <c r="AE897" t="s">
        <v>995</v>
      </c>
      <c r="AF897" t="s">
        <v>995</v>
      </c>
      <c r="AG897" t="s">
        <v>995</v>
      </c>
      <c r="AH897" t="s">
        <v>995</v>
      </c>
      <c r="AI897" t="s">
        <v>995</v>
      </c>
      <c r="AJ897" t="s">
        <v>995</v>
      </c>
      <c r="AK897" t="s">
        <v>995</v>
      </c>
      <c r="AL897" t="s">
        <v>995</v>
      </c>
      <c r="AM897" t="s">
        <v>995</v>
      </c>
      <c r="AN897" t="s">
        <v>995</v>
      </c>
      <c r="AO897" t="s">
        <v>995</v>
      </c>
      <c r="AP897" t="s">
        <v>995</v>
      </c>
      <c r="AQ897" s="286" t="s">
        <v>855</v>
      </c>
      <c r="AR897" s="306"/>
      <c r="AS897" s="235"/>
      <c r="AU897"/>
    </row>
    <row r="898" spans="1:47" ht="21.6" x14ac:dyDescent="0.3">
      <c r="A898" s="285">
        <v>117082</v>
      </c>
      <c r="B898" s="286" t="s">
        <v>538</v>
      </c>
      <c r="C898" t="s">
        <v>995</v>
      </c>
      <c r="D898" t="s">
        <v>995</v>
      </c>
      <c r="E898" t="s">
        <v>995</v>
      </c>
      <c r="F898" t="s">
        <v>995</v>
      </c>
      <c r="G898" t="s">
        <v>995</v>
      </c>
      <c r="H898" t="s">
        <v>995</v>
      </c>
      <c r="I898" t="s">
        <v>995</v>
      </c>
      <c r="J898" t="s">
        <v>995</v>
      </c>
      <c r="K898" t="s">
        <v>995</v>
      </c>
      <c r="L898" t="s">
        <v>995</v>
      </c>
      <c r="M898" t="s">
        <v>995</v>
      </c>
      <c r="N898" t="s">
        <v>995</v>
      </c>
      <c r="O898" t="s">
        <v>995</v>
      </c>
      <c r="P898" t="s">
        <v>995</v>
      </c>
      <c r="Q898" t="s">
        <v>995</v>
      </c>
      <c r="R898" t="s">
        <v>995</v>
      </c>
      <c r="S898" t="s">
        <v>995</v>
      </c>
      <c r="T898" t="s">
        <v>995</v>
      </c>
      <c r="U898" t="s">
        <v>995</v>
      </c>
      <c r="V898" t="s">
        <v>995</v>
      </c>
      <c r="W898" t="s">
        <v>995</v>
      </c>
      <c r="X898" t="s">
        <v>995</v>
      </c>
      <c r="Y898" t="s">
        <v>995</v>
      </c>
      <c r="Z898" t="s">
        <v>995</v>
      </c>
      <c r="AA898" t="s">
        <v>995</v>
      </c>
      <c r="AB898" t="s">
        <v>995</v>
      </c>
      <c r="AC898" t="s">
        <v>995</v>
      </c>
      <c r="AD898" t="s">
        <v>995</v>
      </c>
      <c r="AE898" t="s">
        <v>995</v>
      </c>
      <c r="AF898" t="s">
        <v>995</v>
      </c>
      <c r="AG898" t="s">
        <v>995</v>
      </c>
      <c r="AH898" t="s">
        <v>995</v>
      </c>
      <c r="AI898" t="s">
        <v>995</v>
      </c>
      <c r="AJ898" t="s">
        <v>995</v>
      </c>
      <c r="AK898" t="s">
        <v>995</v>
      </c>
      <c r="AL898" t="s">
        <v>995</v>
      </c>
      <c r="AM898" t="s">
        <v>995</v>
      </c>
      <c r="AN898" t="s">
        <v>995</v>
      </c>
      <c r="AO898" t="s">
        <v>995</v>
      </c>
      <c r="AP898" t="s">
        <v>995</v>
      </c>
      <c r="AQ898" s="286" t="s">
        <v>855</v>
      </c>
      <c r="AR898" s="295"/>
      <c r="AS898" s="235"/>
    </row>
    <row r="899" spans="1:47" x14ac:dyDescent="0.3">
      <c r="A899" s="285">
        <v>117084</v>
      </c>
      <c r="B899" s="286" t="s">
        <v>540</v>
      </c>
      <c r="C899" t="s">
        <v>995</v>
      </c>
      <c r="D899" t="s">
        <v>995</v>
      </c>
      <c r="E899" t="s">
        <v>995</v>
      </c>
      <c r="F899" t="s">
        <v>995</v>
      </c>
      <c r="G899" t="s">
        <v>995</v>
      </c>
      <c r="H899" t="s">
        <v>995</v>
      </c>
      <c r="I899" t="s">
        <v>995</v>
      </c>
      <c r="J899" t="s">
        <v>995</v>
      </c>
      <c r="K899" t="s">
        <v>995</v>
      </c>
      <c r="L899" t="s">
        <v>995</v>
      </c>
      <c r="M899" t="s">
        <v>995</v>
      </c>
      <c r="N899" t="s">
        <v>995</v>
      </c>
      <c r="O899" t="s">
        <v>995</v>
      </c>
      <c r="P899" t="s">
        <v>995</v>
      </c>
      <c r="Q899" t="s">
        <v>995</v>
      </c>
      <c r="R899" t="s">
        <v>995</v>
      </c>
      <c r="S899" t="s">
        <v>995</v>
      </c>
      <c r="T899" t="s">
        <v>995</v>
      </c>
      <c r="U899" t="s">
        <v>995</v>
      </c>
      <c r="V899" t="s">
        <v>995</v>
      </c>
      <c r="W899" t="s">
        <v>995</v>
      </c>
      <c r="X899" t="s">
        <v>995</v>
      </c>
      <c r="Y899" t="s">
        <v>995</v>
      </c>
      <c r="Z899" t="s">
        <v>995</v>
      </c>
      <c r="AA899" t="s">
        <v>995</v>
      </c>
      <c r="AB899" t="s">
        <v>995</v>
      </c>
      <c r="AC899" t="s">
        <v>995</v>
      </c>
      <c r="AD899" t="s">
        <v>995</v>
      </c>
      <c r="AE899" t="s">
        <v>995</v>
      </c>
      <c r="AF899" t="s">
        <v>995</v>
      </c>
      <c r="AG899" t="s">
        <v>995</v>
      </c>
      <c r="AH899" t="s">
        <v>995</v>
      </c>
      <c r="AI899" t="s">
        <v>995</v>
      </c>
      <c r="AJ899" t="s">
        <v>995</v>
      </c>
      <c r="AK899" t="s">
        <v>995</v>
      </c>
      <c r="AL899" t="s">
        <v>995</v>
      </c>
      <c r="AM899" t="s">
        <v>995</v>
      </c>
      <c r="AN899" t="s">
        <v>995</v>
      </c>
      <c r="AO899" t="s">
        <v>995</v>
      </c>
      <c r="AP899" t="s">
        <v>995</v>
      </c>
      <c r="AQ899" s="286" t="s">
        <v>855</v>
      </c>
      <c r="AR899" s="306"/>
      <c r="AS899" s="235"/>
      <c r="AU899"/>
    </row>
    <row r="900" spans="1:47" ht="21.6" x14ac:dyDescent="0.65">
      <c r="A900" s="285">
        <v>117086</v>
      </c>
      <c r="B900" s="286" t="s">
        <v>61</v>
      </c>
      <c r="C900" t="s">
        <v>995</v>
      </c>
      <c r="D900" t="s">
        <v>995</v>
      </c>
      <c r="E900" t="s">
        <v>995</v>
      </c>
      <c r="F900" t="s">
        <v>995</v>
      </c>
      <c r="G900" t="s">
        <v>995</v>
      </c>
      <c r="H900" t="s">
        <v>995</v>
      </c>
      <c r="I900" t="s">
        <v>995</v>
      </c>
      <c r="J900" t="s">
        <v>995</v>
      </c>
      <c r="K900" t="s">
        <v>995</v>
      </c>
      <c r="L900" t="s">
        <v>995</v>
      </c>
      <c r="M900" t="s">
        <v>226</v>
      </c>
      <c r="N900" t="s">
        <v>995</v>
      </c>
      <c r="O900" t="s">
        <v>995</v>
      </c>
      <c r="P900" t="s">
        <v>995</v>
      </c>
      <c r="Q900" t="s">
        <v>995</v>
      </c>
      <c r="R900" t="s">
        <v>995</v>
      </c>
      <c r="S900" t="s">
        <v>995</v>
      </c>
      <c r="T900" t="s">
        <v>995</v>
      </c>
      <c r="U900" t="s">
        <v>995</v>
      </c>
      <c r="V900" t="s">
        <v>995</v>
      </c>
      <c r="W900" t="s">
        <v>995</v>
      </c>
      <c r="X900" t="s">
        <v>995</v>
      </c>
      <c r="Y900" t="s">
        <v>995</v>
      </c>
      <c r="Z900" t="s">
        <v>995</v>
      </c>
      <c r="AA900" t="s">
        <v>995</v>
      </c>
      <c r="AB900" t="s">
        <v>995</v>
      </c>
      <c r="AC900" t="s">
        <v>995</v>
      </c>
      <c r="AD900" t="s">
        <v>995</v>
      </c>
      <c r="AE900" t="s">
        <v>995</v>
      </c>
      <c r="AF900" t="s">
        <v>995</v>
      </c>
      <c r="AG900" t="s">
        <v>995</v>
      </c>
      <c r="AH900" t="s">
        <v>995</v>
      </c>
      <c r="AI900" t="s">
        <v>995</v>
      </c>
      <c r="AJ900" t="s">
        <v>995</v>
      </c>
      <c r="AK900" t="s">
        <v>995</v>
      </c>
      <c r="AL900" t="s">
        <v>995</v>
      </c>
      <c r="AM900" t="s">
        <v>995</v>
      </c>
      <c r="AN900" t="s">
        <v>995</v>
      </c>
      <c r="AO900" t="s">
        <v>995</v>
      </c>
      <c r="AP900" t="s">
        <v>995</v>
      </c>
      <c r="AQ900" s="288"/>
      <c r="AR900" s="302"/>
      <c r="AS900" s="304"/>
      <c r="AU900"/>
    </row>
    <row r="901" spans="1:47" x14ac:dyDescent="0.3">
      <c r="A901" s="285">
        <v>117091</v>
      </c>
      <c r="B901" s="286" t="s">
        <v>61</v>
      </c>
      <c r="C901" t="s">
        <v>995</v>
      </c>
      <c r="D901" t="s">
        <v>995</v>
      </c>
      <c r="E901" t="s">
        <v>995</v>
      </c>
      <c r="F901" t="s">
        <v>995</v>
      </c>
      <c r="G901" t="s">
        <v>995</v>
      </c>
      <c r="H901" t="s">
        <v>995</v>
      </c>
      <c r="I901" t="s">
        <v>995</v>
      </c>
      <c r="J901" t="s">
        <v>995</v>
      </c>
      <c r="K901" t="s">
        <v>995</v>
      </c>
      <c r="L901" t="s">
        <v>995</v>
      </c>
      <c r="M901" t="s">
        <v>995</v>
      </c>
      <c r="N901" t="s">
        <v>995</v>
      </c>
      <c r="O901" t="s">
        <v>995</v>
      </c>
      <c r="P901" t="s">
        <v>995</v>
      </c>
      <c r="Q901" t="s">
        <v>995</v>
      </c>
      <c r="R901" t="s">
        <v>995</v>
      </c>
      <c r="S901" t="s">
        <v>995</v>
      </c>
      <c r="T901" t="s">
        <v>995</v>
      </c>
      <c r="U901" t="s">
        <v>995</v>
      </c>
      <c r="V901" t="s">
        <v>995</v>
      </c>
      <c r="W901" t="s">
        <v>995</v>
      </c>
      <c r="X901" t="s">
        <v>995</v>
      </c>
      <c r="Y901" t="s">
        <v>995</v>
      </c>
      <c r="Z901" t="s">
        <v>995</v>
      </c>
      <c r="AA901" t="s">
        <v>995</v>
      </c>
      <c r="AB901" t="s">
        <v>995</v>
      </c>
      <c r="AC901" t="s">
        <v>995</v>
      </c>
      <c r="AD901" t="s">
        <v>995</v>
      </c>
      <c r="AE901" t="s">
        <v>995</v>
      </c>
      <c r="AF901" t="s">
        <v>995</v>
      </c>
      <c r="AG901" t="s">
        <v>995</v>
      </c>
      <c r="AH901" t="s">
        <v>995</v>
      </c>
      <c r="AI901" t="s">
        <v>995</v>
      </c>
      <c r="AJ901" t="s">
        <v>995</v>
      </c>
      <c r="AK901" t="s">
        <v>995</v>
      </c>
      <c r="AL901" t="s">
        <v>995</v>
      </c>
      <c r="AM901" t="s">
        <v>995</v>
      </c>
      <c r="AN901" t="s">
        <v>995</v>
      </c>
      <c r="AO901" t="s">
        <v>995</v>
      </c>
      <c r="AP901" t="s">
        <v>995</v>
      </c>
      <c r="AQ901" s="286" t="s">
        <v>855</v>
      </c>
      <c r="AR901" s="306"/>
      <c r="AS901" s="235"/>
      <c r="AU901"/>
    </row>
    <row r="902" spans="1:47" x14ac:dyDescent="0.3">
      <c r="A902" s="285">
        <v>117095</v>
      </c>
      <c r="B902" s="286" t="s">
        <v>61</v>
      </c>
      <c r="C902" t="s">
        <v>225</v>
      </c>
      <c r="D902" t="s">
        <v>225</v>
      </c>
      <c r="E902" t="s">
        <v>225</v>
      </c>
      <c r="F902" t="s">
        <v>225</v>
      </c>
      <c r="G902" t="s">
        <v>224</v>
      </c>
      <c r="H902" t="s">
        <v>225</v>
      </c>
      <c r="I902" t="s">
        <v>225</v>
      </c>
      <c r="J902" t="s">
        <v>225</v>
      </c>
      <c r="K902" t="s">
        <v>225</v>
      </c>
      <c r="L902" t="s">
        <v>224</v>
      </c>
      <c r="M902" t="s">
        <v>995</v>
      </c>
      <c r="N902" t="s">
        <v>226</v>
      </c>
      <c r="O902" t="s">
        <v>226</v>
      </c>
      <c r="P902" t="s">
        <v>226</v>
      </c>
      <c r="Q902" t="s">
        <v>226</v>
      </c>
      <c r="R902" t="s">
        <v>226</v>
      </c>
      <c r="S902" t="s">
        <v>226</v>
      </c>
      <c r="T902" t="s">
        <v>226</v>
      </c>
      <c r="U902" t="s">
        <v>226</v>
      </c>
      <c r="V902" t="s">
        <v>226</v>
      </c>
      <c r="W902" t="s">
        <v>224</v>
      </c>
      <c r="X902" t="s">
        <v>224</v>
      </c>
      <c r="Y902" t="s">
        <v>224</v>
      </c>
      <c r="Z902" t="s">
        <v>224</v>
      </c>
      <c r="AA902" t="s">
        <v>226</v>
      </c>
      <c r="AB902" t="s">
        <v>224</v>
      </c>
      <c r="AC902" t="s">
        <v>226</v>
      </c>
      <c r="AD902" t="s">
        <v>226</v>
      </c>
      <c r="AE902" t="s">
        <v>224</v>
      </c>
      <c r="AF902" t="s">
        <v>224</v>
      </c>
      <c r="AG902" t="s">
        <v>226</v>
      </c>
      <c r="AH902" t="s">
        <v>224</v>
      </c>
      <c r="AI902" t="s">
        <v>226</v>
      </c>
      <c r="AJ902" t="s">
        <v>226</v>
      </c>
      <c r="AK902" t="s">
        <v>226</v>
      </c>
      <c r="AL902" t="s">
        <v>226</v>
      </c>
      <c r="AM902" t="s">
        <v>225</v>
      </c>
      <c r="AN902" t="s">
        <v>226</v>
      </c>
      <c r="AO902" t="s">
        <v>226</v>
      </c>
      <c r="AP902" t="s">
        <v>226</v>
      </c>
      <c r="AQ902" s="289"/>
      <c r="AR902" s="302"/>
      <c r="AS902" s="304"/>
      <c r="AU902"/>
    </row>
    <row r="903" spans="1:47" ht="21.6" x14ac:dyDescent="0.65">
      <c r="A903" s="285">
        <v>117101</v>
      </c>
      <c r="B903" s="286" t="s">
        <v>61</v>
      </c>
      <c r="C903" t="s">
        <v>995</v>
      </c>
      <c r="D903" t="s">
        <v>995</v>
      </c>
      <c r="E903" t="s">
        <v>995</v>
      </c>
      <c r="F903" t="s">
        <v>995</v>
      </c>
      <c r="G903" t="s">
        <v>995</v>
      </c>
      <c r="H903" t="s">
        <v>995</v>
      </c>
      <c r="I903" t="s">
        <v>995</v>
      </c>
      <c r="J903" t="s">
        <v>995</v>
      </c>
      <c r="K903" t="s">
        <v>995</v>
      </c>
      <c r="L903" t="s">
        <v>995</v>
      </c>
      <c r="M903" t="s">
        <v>225</v>
      </c>
      <c r="N903" t="s">
        <v>995</v>
      </c>
      <c r="O903" t="s">
        <v>995</v>
      </c>
      <c r="P903" t="s">
        <v>995</v>
      </c>
      <c r="Q903" t="s">
        <v>995</v>
      </c>
      <c r="R903" t="s">
        <v>995</v>
      </c>
      <c r="S903" t="s">
        <v>995</v>
      </c>
      <c r="T903" t="s">
        <v>995</v>
      </c>
      <c r="U903" t="s">
        <v>995</v>
      </c>
      <c r="V903" t="s">
        <v>995</v>
      </c>
      <c r="W903" t="s">
        <v>995</v>
      </c>
      <c r="X903" t="s">
        <v>995</v>
      </c>
      <c r="Y903" t="s">
        <v>995</v>
      </c>
      <c r="Z903" t="s">
        <v>995</v>
      </c>
      <c r="AA903" t="s">
        <v>995</v>
      </c>
      <c r="AB903" t="s">
        <v>995</v>
      </c>
      <c r="AC903" t="s">
        <v>995</v>
      </c>
      <c r="AD903" t="s">
        <v>995</v>
      </c>
      <c r="AE903" t="s">
        <v>995</v>
      </c>
      <c r="AF903" t="s">
        <v>995</v>
      </c>
      <c r="AG903" t="s">
        <v>995</v>
      </c>
      <c r="AH903" t="s">
        <v>995</v>
      </c>
      <c r="AI903" t="s">
        <v>995</v>
      </c>
      <c r="AJ903" t="s">
        <v>995</v>
      </c>
      <c r="AK903" t="s">
        <v>995</v>
      </c>
      <c r="AL903" t="s">
        <v>995</v>
      </c>
      <c r="AM903" t="s">
        <v>995</v>
      </c>
      <c r="AN903" t="s">
        <v>995</v>
      </c>
      <c r="AO903" t="s">
        <v>995</v>
      </c>
      <c r="AP903" t="s">
        <v>995</v>
      </c>
      <c r="AQ903" s="288"/>
      <c r="AR903" s="302"/>
      <c r="AS903" s="304"/>
      <c r="AU903"/>
    </row>
    <row r="904" spans="1:47" ht="21.6" x14ac:dyDescent="0.3">
      <c r="A904" s="285">
        <v>117113</v>
      </c>
      <c r="B904" s="286" t="s">
        <v>61</v>
      </c>
      <c r="C904" t="s">
        <v>995</v>
      </c>
      <c r="D904" t="s">
        <v>995</v>
      </c>
      <c r="E904" t="s">
        <v>995</v>
      </c>
      <c r="F904" t="s">
        <v>995</v>
      </c>
      <c r="G904" t="s">
        <v>995</v>
      </c>
      <c r="H904" t="s">
        <v>995</v>
      </c>
      <c r="I904" t="s">
        <v>995</v>
      </c>
      <c r="J904" t="s">
        <v>995</v>
      </c>
      <c r="K904" t="s">
        <v>995</v>
      </c>
      <c r="L904" t="s">
        <v>995</v>
      </c>
      <c r="M904" t="s">
        <v>995</v>
      </c>
      <c r="N904" t="s">
        <v>995</v>
      </c>
      <c r="O904" t="s">
        <v>995</v>
      </c>
      <c r="P904" t="s">
        <v>995</v>
      </c>
      <c r="Q904" t="s">
        <v>995</v>
      </c>
      <c r="R904" t="s">
        <v>995</v>
      </c>
      <c r="S904" t="s">
        <v>995</v>
      </c>
      <c r="T904" t="s">
        <v>995</v>
      </c>
      <c r="U904" t="s">
        <v>995</v>
      </c>
      <c r="V904" t="s">
        <v>995</v>
      </c>
      <c r="W904" t="s">
        <v>995</v>
      </c>
      <c r="X904" t="s">
        <v>995</v>
      </c>
      <c r="Y904" t="s">
        <v>995</v>
      </c>
      <c r="Z904" t="s">
        <v>995</v>
      </c>
      <c r="AA904" t="s">
        <v>995</v>
      </c>
      <c r="AB904" t="s">
        <v>995</v>
      </c>
      <c r="AC904" t="s">
        <v>995</v>
      </c>
      <c r="AD904" t="s">
        <v>995</v>
      </c>
      <c r="AE904" t="s">
        <v>995</v>
      </c>
      <c r="AF904" t="s">
        <v>995</v>
      </c>
      <c r="AG904" t="s">
        <v>995</v>
      </c>
      <c r="AH904" t="s">
        <v>995</v>
      </c>
      <c r="AI904" t="s">
        <v>995</v>
      </c>
      <c r="AJ904" t="s">
        <v>995</v>
      </c>
      <c r="AK904" t="s">
        <v>995</v>
      </c>
      <c r="AL904" t="s">
        <v>995</v>
      </c>
      <c r="AM904" t="s">
        <v>995</v>
      </c>
      <c r="AN904" t="s">
        <v>995</v>
      </c>
      <c r="AO904" t="s">
        <v>995</v>
      </c>
      <c r="AP904" t="s">
        <v>995</v>
      </c>
      <c r="AQ904" s="286" t="s">
        <v>855</v>
      </c>
      <c r="AR904" s="295"/>
      <c r="AS904" s="235"/>
    </row>
    <row r="905" spans="1:47" ht="21.6" x14ac:dyDescent="0.65">
      <c r="A905" s="285">
        <v>117125</v>
      </c>
      <c r="B905" s="286" t="s">
        <v>61</v>
      </c>
      <c r="C905" t="s">
        <v>226</v>
      </c>
      <c r="D905" t="s">
        <v>226</v>
      </c>
      <c r="E905" t="s">
        <v>226</v>
      </c>
      <c r="F905" t="s">
        <v>226</v>
      </c>
      <c r="G905" t="s">
        <v>226</v>
      </c>
      <c r="H905" t="s">
        <v>226</v>
      </c>
      <c r="I905" t="s">
        <v>226</v>
      </c>
      <c r="J905" t="s">
        <v>226</v>
      </c>
      <c r="K905" t="s">
        <v>226</v>
      </c>
      <c r="L905" t="s">
        <v>226</v>
      </c>
      <c r="M905" t="s">
        <v>995</v>
      </c>
      <c r="N905" t="s">
        <v>226</v>
      </c>
      <c r="O905" t="s">
        <v>226</v>
      </c>
      <c r="P905" t="s">
        <v>224</v>
      </c>
      <c r="Q905" t="s">
        <v>226</v>
      </c>
      <c r="R905" t="s">
        <v>226</v>
      </c>
      <c r="S905" t="s">
        <v>225</v>
      </c>
      <c r="T905" t="s">
        <v>226</v>
      </c>
      <c r="U905" t="s">
        <v>225</v>
      </c>
      <c r="V905" t="s">
        <v>226</v>
      </c>
      <c r="W905" t="s">
        <v>224</v>
      </c>
      <c r="X905" t="s">
        <v>224</v>
      </c>
      <c r="Y905" t="s">
        <v>224</v>
      </c>
      <c r="Z905" t="s">
        <v>226</v>
      </c>
      <c r="AA905" t="s">
        <v>226</v>
      </c>
      <c r="AB905" t="s">
        <v>226</v>
      </c>
      <c r="AC905" t="s">
        <v>226</v>
      </c>
      <c r="AD905" t="s">
        <v>226</v>
      </c>
      <c r="AE905" t="s">
        <v>225</v>
      </c>
      <c r="AF905" t="s">
        <v>226</v>
      </c>
      <c r="AG905" t="s">
        <v>226</v>
      </c>
      <c r="AH905" t="s">
        <v>226</v>
      </c>
      <c r="AI905" t="s">
        <v>226</v>
      </c>
      <c r="AJ905" t="s">
        <v>226</v>
      </c>
      <c r="AK905" t="s">
        <v>225</v>
      </c>
      <c r="AL905" t="s">
        <v>225</v>
      </c>
      <c r="AM905" t="s">
        <v>225</v>
      </c>
      <c r="AN905" t="s">
        <v>225</v>
      </c>
      <c r="AO905" t="s">
        <v>225</v>
      </c>
      <c r="AP905" t="s">
        <v>225</v>
      </c>
      <c r="AQ905" s="288"/>
      <c r="AR905" s="302"/>
      <c r="AS905" s="304"/>
      <c r="AU905"/>
    </row>
    <row r="906" spans="1:47" ht="21.6" x14ac:dyDescent="0.3">
      <c r="A906" s="285">
        <v>117132</v>
      </c>
      <c r="B906" s="286" t="s">
        <v>538</v>
      </c>
      <c r="C906" t="s">
        <v>995</v>
      </c>
      <c r="D906" t="s">
        <v>995</v>
      </c>
      <c r="E906" t="s">
        <v>995</v>
      </c>
      <c r="F906" t="s">
        <v>995</v>
      </c>
      <c r="G906" t="s">
        <v>995</v>
      </c>
      <c r="H906" t="s">
        <v>995</v>
      </c>
      <c r="I906" t="s">
        <v>995</v>
      </c>
      <c r="J906" t="s">
        <v>995</v>
      </c>
      <c r="K906" t="s">
        <v>995</v>
      </c>
      <c r="L906" t="s">
        <v>995</v>
      </c>
      <c r="M906" t="s">
        <v>995</v>
      </c>
      <c r="N906" t="s">
        <v>995</v>
      </c>
      <c r="O906" t="s">
        <v>995</v>
      </c>
      <c r="P906" t="s">
        <v>995</v>
      </c>
      <c r="Q906" t="s">
        <v>995</v>
      </c>
      <c r="R906" t="s">
        <v>995</v>
      </c>
      <c r="S906" t="s">
        <v>995</v>
      </c>
      <c r="T906" t="s">
        <v>995</v>
      </c>
      <c r="U906" t="s">
        <v>995</v>
      </c>
      <c r="V906" t="s">
        <v>995</v>
      </c>
      <c r="W906" t="s">
        <v>995</v>
      </c>
      <c r="X906" t="s">
        <v>995</v>
      </c>
      <c r="Y906" t="s">
        <v>995</v>
      </c>
      <c r="Z906" t="s">
        <v>995</v>
      </c>
      <c r="AA906" t="s">
        <v>995</v>
      </c>
      <c r="AB906" t="s">
        <v>995</v>
      </c>
      <c r="AC906" t="s">
        <v>995</v>
      </c>
      <c r="AD906" t="s">
        <v>995</v>
      </c>
      <c r="AE906" t="s">
        <v>995</v>
      </c>
      <c r="AF906" t="s">
        <v>995</v>
      </c>
      <c r="AG906" t="s">
        <v>995</v>
      </c>
      <c r="AH906" t="s">
        <v>995</v>
      </c>
      <c r="AI906" t="s">
        <v>995</v>
      </c>
      <c r="AJ906" t="s">
        <v>995</v>
      </c>
      <c r="AK906" t="s">
        <v>995</v>
      </c>
      <c r="AL906" t="s">
        <v>995</v>
      </c>
      <c r="AM906" t="s">
        <v>995</v>
      </c>
      <c r="AN906" t="s">
        <v>995</v>
      </c>
      <c r="AO906" t="s">
        <v>995</v>
      </c>
      <c r="AP906" t="s">
        <v>995</v>
      </c>
      <c r="AQ906" s="286" t="s">
        <v>855</v>
      </c>
      <c r="AR906" s="295"/>
      <c r="AS906" s="235"/>
    </row>
    <row r="907" spans="1:47" ht="21.6" x14ac:dyDescent="0.3">
      <c r="A907" s="285">
        <v>117140</v>
      </c>
      <c r="B907" s="286" t="s">
        <v>61</v>
      </c>
      <c r="C907" t="s">
        <v>226</v>
      </c>
      <c r="D907" t="s">
        <v>226</v>
      </c>
      <c r="E907" t="s">
        <v>226</v>
      </c>
      <c r="F907" t="s">
        <v>224</v>
      </c>
      <c r="G907" t="s">
        <v>225</v>
      </c>
      <c r="H907" t="s">
        <v>226</v>
      </c>
      <c r="I907" t="s">
        <v>226</v>
      </c>
      <c r="J907" t="s">
        <v>224</v>
      </c>
      <c r="K907" t="s">
        <v>226</v>
      </c>
      <c r="L907" t="s">
        <v>224</v>
      </c>
      <c r="M907" t="s">
        <v>226</v>
      </c>
      <c r="N907" t="s">
        <v>224</v>
      </c>
      <c r="O907" t="s">
        <v>226</v>
      </c>
      <c r="P907" t="s">
        <v>224</v>
      </c>
      <c r="Q907" t="s">
        <v>224</v>
      </c>
      <c r="R907" t="s">
        <v>224</v>
      </c>
      <c r="S907" t="s">
        <v>224</v>
      </c>
      <c r="T907" t="s">
        <v>224</v>
      </c>
      <c r="U907" t="s">
        <v>224</v>
      </c>
      <c r="V907" t="s">
        <v>224</v>
      </c>
      <c r="W907" t="s">
        <v>226</v>
      </c>
      <c r="X907" t="s">
        <v>224</v>
      </c>
      <c r="Y907" t="s">
        <v>226</v>
      </c>
      <c r="Z907" t="s">
        <v>224</v>
      </c>
      <c r="AA907" t="s">
        <v>226</v>
      </c>
      <c r="AB907" t="s">
        <v>226</v>
      </c>
      <c r="AC907" t="s">
        <v>226</v>
      </c>
      <c r="AD907" t="s">
        <v>224</v>
      </c>
      <c r="AE907" t="s">
        <v>224</v>
      </c>
      <c r="AF907" t="s">
        <v>226</v>
      </c>
      <c r="AG907" t="s">
        <v>226</v>
      </c>
      <c r="AH907" t="s">
        <v>225</v>
      </c>
      <c r="AI907" t="s">
        <v>225</v>
      </c>
      <c r="AJ907" t="s">
        <v>224</v>
      </c>
      <c r="AK907" t="s">
        <v>225</v>
      </c>
      <c r="AL907" t="s">
        <v>226</v>
      </c>
      <c r="AM907" t="s">
        <v>225</v>
      </c>
      <c r="AN907" t="s">
        <v>226</v>
      </c>
      <c r="AO907" t="s">
        <v>225</v>
      </c>
      <c r="AP907" t="s">
        <v>225</v>
      </c>
      <c r="AQ907" s="286" t="s">
        <v>394</v>
      </c>
      <c r="AR907" s="295"/>
      <c r="AS907" s="235"/>
    </row>
    <row r="908" spans="1:47" ht="21.6" x14ac:dyDescent="0.3">
      <c r="A908" s="285">
        <v>117141</v>
      </c>
      <c r="B908" s="286" t="s">
        <v>61</v>
      </c>
      <c r="C908" t="s">
        <v>225</v>
      </c>
      <c r="D908" t="s">
        <v>224</v>
      </c>
      <c r="E908" t="s">
        <v>226</v>
      </c>
      <c r="F908" t="s">
        <v>226</v>
      </c>
      <c r="G908" t="s">
        <v>224</v>
      </c>
      <c r="H908" t="s">
        <v>225</v>
      </c>
      <c r="I908" t="s">
        <v>226</v>
      </c>
      <c r="J908" t="s">
        <v>226</v>
      </c>
      <c r="K908" t="s">
        <v>226</v>
      </c>
      <c r="L908" t="s">
        <v>224</v>
      </c>
      <c r="M908" t="s">
        <v>226</v>
      </c>
      <c r="N908" t="s">
        <v>226</v>
      </c>
      <c r="O908" t="s">
        <v>224</v>
      </c>
      <c r="P908" t="s">
        <v>226</v>
      </c>
      <c r="Q908" t="s">
        <v>224</v>
      </c>
      <c r="R908" t="s">
        <v>226</v>
      </c>
      <c r="S908" t="s">
        <v>226</v>
      </c>
      <c r="T908" t="s">
        <v>224</v>
      </c>
      <c r="U908" t="s">
        <v>224</v>
      </c>
      <c r="V908" t="s">
        <v>224</v>
      </c>
      <c r="W908" t="s">
        <v>226</v>
      </c>
      <c r="X908" t="s">
        <v>226</v>
      </c>
      <c r="Y908" t="s">
        <v>224</v>
      </c>
      <c r="Z908" t="s">
        <v>226</v>
      </c>
      <c r="AA908" t="s">
        <v>226</v>
      </c>
      <c r="AB908" t="s">
        <v>226</v>
      </c>
      <c r="AC908" t="s">
        <v>226</v>
      </c>
      <c r="AD908" t="s">
        <v>226</v>
      </c>
      <c r="AE908" t="s">
        <v>226</v>
      </c>
      <c r="AF908" t="s">
        <v>226</v>
      </c>
      <c r="AG908" t="s">
        <v>226</v>
      </c>
      <c r="AH908" t="s">
        <v>226</v>
      </c>
      <c r="AI908" t="s">
        <v>225</v>
      </c>
      <c r="AJ908" t="s">
        <v>225</v>
      </c>
      <c r="AK908" t="s">
        <v>225</v>
      </c>
      <c r="AL908" t="s">
        <v>225</v>
      </c>
      <c r="AM908" t="s">
        <v>226</v>
      </c>
      <c r="AN908" t="s">
        <v>224</v>
      </c>
      <c r="AO908" t="s">
        <v>225</v>
      </c>
      <c r="AP908" t="s">
        <v>225</v>
      </c>
      <c r="AQ908" s="286" t="s">
        <v>394</v>
      </c>
      <c r="AR908" s="295"/>
      <c r="AS908" s="235"/>
    </row>
    <row r="909" spans="1:47" ht="21.6" x14ac:dyDescent="0.3">
      <c r="A909" s="285">
        <v>117142</v>
      </c>
      <c r="B909" s="286" t="s">
        <v>61</v>
      </c>
      <c r="C909" t="s">
        <v>995</v>
      </c>
      <c r="D909" t="s">
        <v>995</v>
      </c>
      <c r="E909" t="s">
        <v>995</v>
      </c>
      <c r="F909" t="s">
        <v>995</v>
      </c>
      <c r="G909" t="s">
        <v>995</v>
      </c>
      <c r="H909" t="s">
        <v>995</v>
      </c>
      <c r="I909" t="s">
        <v>995</v>
      </c>
      <c r="J909" t="s">
        <v>995</v>
      </c>
      <c r="K909" t="s">
        <v>995</v>
      </c>
      <c r="L909" t="s">
        <v>995</v>
      </c>
      <c r="M909" t="s">
        <v>995</v>
      </c>
      <c r="N909" t="s">
        <v>995</v>
      </c>
      <c r="O909" t="s">
        <v>995</v>
      </c>
      <c r="P909" t="s">
        <v>995</v>
      </c>
      <c r="Q909" t="s">
        <v>995</v>
      </c>
      <c r="R909" t="s">
        <v>995</v>
      </c>
      <c r="S909" t="s">
        <v>995</v>
      </c>
      <c r="T909" t="s">
        <v>995</v>
      </c>
      <c r="U909" t="s">
        <v>995</v>
      </c>
      <c r="V909" t="s">
        <v>995</v>
      </c>
      <c r="W909" t="s">
        <v>995</v>
      </c>
      <c r="X909" t="s">
        <v>995</v>
      </c>
      <c r="Y909" t="s">
        <v>995</v>
      </c>
      <c r="Z909" t="s">
        <v>995</v>
      </c>
      <c r="AA909" t="s">
        <v>995</v>
      </c>
      <c r="AB909" t="s">
        <v>995</v>
      </c>
      <c r="AC909" t="s">
        <v>995</v>
      </c>
      <c r="AD909" t="s">
        <v>995</v>
      </c>
      <c r="AE909" t="s">
        <v>995</v>
      </c>
      <c r="AF909" t="s">
        <v>995</v>
      </c>
      <c r="AG909" t="s">
        <v>995</v>
      </c>
      <c r="AH909" t="s">
        <v>995</v>
      </c>
      <c r="AI909" t="s">
        <v>995</v>
      </c>
      <c r="AJ909" t="s">
        <v>995</v>
      </c>
      <c r="AK909" t="s">
        <v>995</v>
      </c>
      <c r="AL909" t="s">
        <v>995</v>
      </c>
      <c r="AM909" t="s">
        <v>995</v>
      </c>
      <c r="AN909" t="s">
        <v>995</v>
      </c>
      <c r="AO909" t="s">
        <v>995</v>
      </c>
      <c r="AP909" t="s">
        <v>995</v>
      </c>
      <c r="AQ909" s="286" t="s">
        <v>855</v>
      </c>
      <c r="AR909" s="295"/>
      <c r="AS909" s="235"/>
    </row>
    <row r="910" spans="1:47" ht="21.6" x14ac:dyDescent="0.3">
      <c r="A910" s="285">
        <v>117151</v>
      </c>
      <c r="B910" s="286" t="s">
        <v>61</v>
      </c>
      <c r="C910" t="s">
        <v>995</v>
      </c>
      <c r="D910" t="s">
        <v>995</v>
      </c>
      <c r="E910" t="s">
        <v>995</v>
      </c>
      <c r="F910" t="s">
        <v>995</v>
      </c>
      <c r="G910" t="s">
        <v>995</v>
      </c>
      <c r="H910" t="s">
        <v>995</v>
      </c>
      <c r="I910" t="s">
        <v>995</v>
      </c>
      <c r="J910" t="s">
        <v>995</v>
      </c>
      <c r="K910" t="s">
        <v>995</v>
      </c>
      <c r="L910" t="s">
        <v>995</v>
      </c>
      <c r="M910" t="s">
        <v>995</v>
      </c>
      <c r="N910" t="s">
        <v>995</v>
      </c>
      <c r="O910" t="s">
        <v>995</v>
      </c>
      <c r="P910" t="s">
        <v>995</v>
      </c>
      <c r="Q910" t="s">
        <v>995</v>
      </c>
      <c r="R910" t="s">
        <v>995</v>
      </c>
      <c r="S910" t="s">
        <v>995</v>
      </c>
      <c r="T910" t="s">
        <v>995</v>
      </c>
      <c r="U910" t="s">
        <v>995</v>
      </c>
      <c r="V910" t="s">
        <v>995</v>
      </c>
      <c r="W910" t="s">
        <v>995</v>
      </c>
      <c r="X910" t="s">
        <v>995</v>
      </c>
      <c r="Y910" t="s">
        <v>995</v>
      </c>
      <c r="Z910" t="s">
        <v>995</v>
      </c>
      <c r="AA910" t="s">
        <v>995</v>
      </c>
      <c r="AB910" t="s">
        <v>995</v>
      </c>
      <c r="AC910" t="s">
        <v>995</v>
      </c>
      <c r="AD910" t="s">
        <v>995</v>
      </c>
      <c r="AE910" t="s">
        <v>995</v>
      </c>
      <c r="AF910" t="s">
        <v>995</v>
      </c>
      <c r="AG910" t="s">
        <v>995</v>
      </c>
      <c r="AH910" t="s">
        <v>995</v>
      </c>
      <c r="AI910" t="s">
        <v>995</v>
      </c>
      <c r="AJ910" t="s">
        <v>995</v>
      </c>
      <c r="AK910" t="s">
        <v>995</v>
      </c>
      <c r="AL910" t="s">
        <v>995</v>
      </c>
      <c r="AM910" t="s">
        <v>995</v>
      </c>
      <c r="AN910" t="s">
        <v>995</v>
      </c>
      <c r="AO910" t="s">
        <v>995</v>
      </c>
      <c r="AP910" t="s">
        <v>995</v>
      </c>
      <c r="AQ910" s="286" t="s">
        <v>855</v>
      </c>
      <c r="AR910" s="295"/>
      <c r="AS910" s="235"/>
    </row>
    <row r="911" spans="1:47" ht="21.6" x14ac:dyDescent="0.3">
      <c r="A911" s="285">
        <v>117152</v>
      </c>
      <c r="B911" s="286" t="s">
        <v>538</v>
      </c>
      <c r="C911" t="s">
        <v>226</v>
      </c>
      <c r="D911" t="s">
        <v>224</v>
      </c>
      <c r="E911" t="s">
        <v>224</v>
      </c>
      <c r="F911" t="s">
        <v>224</v>
      </c>
      <c r="G911" t="s">
        <v>224</v>
      </c>
      <c r="H911" t="s">
        <v>225</v>
      </c>
      <c r="I911" t="s">
        <v>224</v>
      </c>
      <c r="J911" t="s">
        <v>224</v>
      </c>
      <c r="K911" t="s">
        <v>226</v>
      </c>
      <c r="L911" t="s">
        <v>224</v>
      </c>
      <c r="M911" t="s">
        <v>224</v>
      </c>
      <c r="N911" t="s">
        <v>226</v>
      </c>
      <c r="O911" t="s">
        <v>224</v>
      </c>
      <c r="P911" t="s">
        <v>224</v>
      </c>
      <c r="Q911" t="s">
        <v>224</v>
      </c>
      <c r="R911" t="s">
        <v>225</v>
      </c>
      <c r="S911" t="s">
        <v>226</v>
      </c>
      <c r="T911" t="s">
        <v>226</v>
      </c>
      <c r="U911" t="s">
        <v>224</v>
      </c>
      <c r="V911" t="s">
        <v>226</v>
      </c>
      <c r="W911" t="s">
        <v>224</v>
      </c>
      <c r="X911" t="s">
        <v>224</v>
      </c>
      <c r="Y911" t="s">
        <v>224</v>
      </c>
      <c r="Z911" t="s">
        <v>226</v>
      </c>
      <c r="AA911" t="s">
        <v>224</v>
      </c>
      <c r="AB911" t="s">
        <v>226</v>
      </c>
      <c r="AC911" t="s">
        <v>226</v>
      </c>
      <c r="AD911" t="s">
        <v>226</v>
      </c>
      <c r="AE911" t="s">
        <v>226</v>
      </c>
      <c r="AF911" t="s">
        <v>226</v>
      </c>
      <c r="AG911" t="s">
        <v>394</v>
      </c>
      <c r="AH911" t="s">
        <v>394</v>
      </c>
      <c r="AI911" t="s">
        <v>394</v>
      </c>
      <c r="AJ911" t="s">
        <v>394</v>
      </c>
      <c r="AK911" t="s">
        <v>394</v>
      </c>
      <c r="AL911" t="s">
        <v>394</v>
      </c>
      <c r="AM911" t="s">
        <v>394</v>
      </c>
      <c r="AN911" t="s">
        <v>394</v>
      </c>
      <c r="AO911" t="s">
        <v>394</v>
      </c>
      <c r="AP911" t="s">
        <v>394</v>
      </c>
      <c r="AQ911" s="286" t="s">
        <v>394</v>
      </c>
      <c r="AR911" s="295"/>
      <c r="AS911" s="235"/>
    </row>
    <row r="912" spans="1:47" ht="21.6" x14ac:dyDescent="0.3">
      <c r="A912" s="285">
        <v>117160</v>
      </c>
      <c r="B912" s="286" t="s">
        <v>61</v>
      </c>
      <c r="C912" t="s">
        <v>394</v>
      </c>
      <c r="D912" t="s">
        <v>394</v>
      </c>
      <c r="E912" t="s">
        <v>394</v>
      </c>
      <c r="F912" t="s">
        <v>394</v>
      </c>
      <c r="G912" t="s">
        <v>394</v>
      </c>
      <c r="H912" t="s">
        <v>394</v>
      </c>
      <c r="I912" t="s">
        <v>394</v>
      </c>
      <c r="J912" t="s">
        <v>394</v>
      </c>
      <c r="K912" t="s">
        <v>394</v>
      </c>
      <c r="L912" t="s">
        <v>394</v>
      </c>
      <c r="M912" t="s">
        <v>394</v>
      </c>
      <c r="N912" t="s">
        <v>394</v>
      </c>
      <c r="O912" t="s">
        <v>224</v>
      </c>
      <c r="P912" t="s">
        <v>394</v>
      </c>
      <c r="Q912" t="s">
        <v>394</v>
      </c>
      <c r="R912" t="s">
        <v>394</v>
      </c>
      <c r="S912" t="s">
        <v>394</v>
      </c>
      <c r="T912" t="s">
        <v>394</v>
      </c>
      <c r="U912" t="s">
        <v>394</v>
      </c>
      <c r="V912" t="s">
        <v>394</v>
      </c>
      <c r="W912" t="s">
        <v>394</v>
      </c>
      <c r="X912" t="s">
        <v>226</v>
      </c>
      <c r="Y912" t="s">
        <v>394</v>
      </c>
      <c r="Z912" t="s">
        <v>226</v>
      </c>
      <c r="AA912" t="s">
        <v>224</v>
      </c>
      <c r="AB912" t="s">
        <v>394</v>
      </c>
      <c r="AC912" t="s">
        <v>226</v>
      </c>
      <c r="AD912" t="s">
        <v>226</v>
      </c>
      <c r="AE912" t="s">
        <v>225</v>
      </c>
      <c r="AF912" t="s">
        <v>226</v>
      </c>
      <c r="AG912" t="s">
        <v>226</v>
      </c>
      <c r="AH912" t="s">
        <v>226</v>
      </c>
      <c r="AI912" t="s">
        <v>226</v>
      </c>
      <c r="AJ912" t="s">
        <v>226</v>
      </c>
      <c r="AK912" t="s">
        <v>224</v>
      </c>
      <c r="AL912" t="s">
        <v>226</v>
      </c>
      <c r="AM912" t="s">
        <v>225</v>
      </c>
      <c r="AN912" t="s">
        <v>225</v>
      </c>
      <c r="AO912" t="s">
        <v>224</v>
      </c>
      <c r="AP912" t="s">
        <v>224</v>
      </c>
      <c r="AQ912" s="286" t="s">
        <v>394</v>
      </c>
      <c r="AR912" s="295"/>
      <c r="AS912" s="235"/>
    </row>
    <row r="913" spans="1:47" x14ac:dyDescent="0.3">
      <c r="A913" s="285">
        <v>117163</v>
      </c>
      <c r="B913" s="286" t="s">
        <v>540</v>
      </c>
      <c r="C913" t="s">
        <v>995</v>
      </c>
      <c r="D913" t="s">
        <v>995</v>
      </c>
      <c r="E913" t="s">
        <v>995</v>
      </c>
      <c r="F913" t="s">
        <v>995</v>
      </c>
      <c r="G913" t="s">
        <v>995</v>
      </c>
      <c r="H913" t="s">
        <v>995</v>
      </c>
      <c r="I913" t="s">
        <v>995</v>
      </c>
      <c r="J913" t="s">
        <v>995</v>
      </c>
      <c r="K913" t="s">
        <v>995</v>
      </c>
      <c r="L913" t="s">
        <v>995</v>
      </c>
      <c r="M913" t="s">
        <v>995</v>
      </c>
      <c r="N913" t="s">
        <v>995</v>
      </c>
      <c r="O913" t="s">
        <v>995</v>
      </c>
      <c r="P913" t="s">
        <v>995</v>
      </c>
      <c r="Q913" t="s">
        <v>995</v>
      </c>
      <c r="R913" t="s">
        <v>995</v>
      </c>
      <c r="S913" t="s">
        <v>995</v>
      </c>
      <c r="T913" t="s">
        <v>995</v>
      </c>
      <c r="U913" t="s">
        <v>995</v>
      </c>
      <c r="V913" t="s">
        <v>995</v>
      </c>
      <c r="W913" t="s">
        <v>995</v>
      </c>
      <c r="X913" t="s">
        <v>995</v>
      </c>
      <c r="Y913" t="s">
        <v>995</v>
      </c>
      <c r="Z913" t="s">
        <v>995</v>
      </c>
      <c r="AA913" t="s">
        <v>995</v>
      </c>
      <c r="AB913" t="s">
        <v>995</v>
      </c>
      <c r="AC913" t="s">
        <v>995</v>
      </c>
      <c r="AD913" t="s">
        <v>995</v>
      </c>
      <c r="AE913" t="s">
        <v>995</v>
      </c>
      <c r="AF913" t="s">
        <v>995</v>
      </c>
      <c r="AG913" t="s">
        <v>995</v>
      </c>
      <c r="AH913" t="s">
        <v>995</v>
      </c>
      <c r="AI913" t="s">
        <v>995</v>
      </c>
      <c r="AJ913" t="s">
        <v>995</v>
      </c>
      <c r="AK913" t="s">
        <v>995</v>
      </c>
      <c r="AL913" t="s">
        <v>995</v>
      </c>
      <c r="AM913" t="s">
        <v>995</v>
      </c>
      <c r="AN913" t="s">
        <v>995</v>
      </c>
      <c r="AO913" t="s">
        <v>995</v>
      </c>
      <c r="AP913" t="s">
        <v>995</v>
      </c>
      <c r="AQ913" s="286" t="s">
        <v>855</v>
      </c>
      <c r="AR913" s="306"/>
      <c r="AS913" s="235"/>
      <c r="AU913"/>
    </row>
    <row r="914" spans="1:47" ht="21.6" x14ac:dyDescent="0.3">
      <c r="A914" s="285">
        <v>117168</v>
      </c>
      <c r="B914" s="286" t="s">
        <v>61</v>
      </c>
      <c r="C914" t="s">
        <v>995</v>
      </c>
      <c r="D914" t="s">
        <v>995</v>
      </c>
      <c r="E914" t="s">
        <v>995</v>
      </c>
      <c r="F914" t="s">
        <v>995</v>
      </c>
      <c r="G914" t="s">
        <v>995</v>
      </c>
      <c r="H914" t="s">
        <v>995</v>
      </c>
      <c r="I914" t="s">
        <v>995</v>
      </c>
      <c r="J914" t="s">
        <v>995</v>
      </c>
      <c r="K914" t="s">
        <v>995</v>
      </c>
      <c r="L914" t="s">
        <v>995</v>
      </c>
      <c r="M914" t="s">
        <v>995</v>
      </c>
      <c r="N914" t="s">
        <v>995</v>
      </c>
      <c r="O914" t="s">
        <v>995</v>
      </c>
      <c r="P914" t="s">
        <v>995</v>
      </c>
      <c r="Q914" t="s">
        <v>995</v>
      </c>
      <c r="R914" t="s">
        <v>995</v>
      </c>
      <c r="S914" t="s">
        <v>995</v>
      </c>
      <c r="T914" t="s">
        <v>995</v>
      </c>
      <c r="U914" t="s">
        <v>995</v>
      </c>
      <c r="V914" t="s">
        <v>995</v>
      </c>
      <c r="W914" t="s">
        <v>995</v>
      </c>
      <c r="X914" t="s">
        <v>995</v>
      </c>
      <c r="Y914" t="s">
        <v>995</v>
      </c>
      <c r="Z914" t="s">
        <v>995</v>
      </c>
      <c r="AA914" t="s">
        <v>995</v>
      </c>
      <c r="AB914" t="s">
        <v>995</v>
      </c>
      <c r="AC914" t="s">
        <v>995</v>
      </c>
      <c r="AD914" t="s">
        <v>995</v>
      </c>
      <c r="AE914" t="s">
        <v>995</v>
      </c>
      <c r="AF914" t="s">
        <v>995</v>
      </c>
      <c r="AG914" t="s">
        <v>995</v>
      </c>
      <c r="AH914" t="s">
        <v>995</v>
      </c>
      <c r="AI914" t="s">
        <v>995</v>
      </c>
      <c r="AJ914" t="s">
        <v>995</v>
      </c>
      <c r="AK914" t="s">
        <v>995</v>
      </c>
      <c r="AL914" t="s">
        <v>995</v>
      </c>
      <c r="AM914" t="s">
        <v>995</v>
      </c>
      <c r="AN914" t="s">
        <v>995</v>
      </c>
      <c r="AO914" t="s">
        <v>995</v>
      </c>
      <c r="AP914" t="s">
        <v>995</v>
      </c>
      <c r="AQ914" s="286" t="s">
        <v>855</v>
      </c>
      <c r="AR914" s="295"/>
      <c r="AS914" s="235"/>
    </row>
    <row r="915" spans="1:47" x14ac:dyDescent="0.3">
      <c r="A915" s="285">
        <v>117181</v>
      </c>
      <c r="B915" s="286" t="s">
        <v>538</v>
      </c>
      <c r="C915" t="s">
        <v>995</v>
      </c>
      <c r="D915" t="s">
        <v>995</v>
      </c>
      <c r="E915" t="s">
        <v>995</v>
      </c>
      <c r="F915" t="s">
        <v>995</v>
      </c>
      <c r="G915" t="s">
        <v>995</v>
      </c>
      <c r="H915" t="s">
        <v>995</v>
      </c>
      <c r="I915" t="s">
        <v>995</v>
      </c>
      <c r="J915" t="s">
        <v>995</v>
      </c>
      <c r="K915" t="s">
        <v>995</v>
      </c>
      <c r="L915" t="s">
        <v>995</v>
      </c>
      <c r="M915" t="s">
        <v>995</v>
      </c>
      <c r="N915" t="s">
        <v>995</v>
      </c>
      <c r="O915" t="s">
        <v>995</v>
      </c>
      <c r="P915" t="s">
        <v>995</v>
      </c>
      <c r="Q915" t="s">
        <v>995</v>
      </c>
      <c r="R915" t="s">
        <v>995</v>
      </c>
      <c r="S915" t="s">
        <v>995</v>
      </c>
      <c r="T915" t="s">
        <v>995</v>
      </c>
      <c r="U915" t="s">
        <v>995</v>
      </c>
      <c r="V915" t="s">
        <v>995</v>
      </c>
      <c r="W915" t="s">
        <v>995</v>
      </c>
      <c r="X915" t="s">
        <v>995</v>
      </c>
      <c r="Y915" t="s">
        <v>995</v>
      </c>
      <c r="Z915" t="s">
        <v>995</v>
      </c>
      <c r="AA915" t="s">
        <v>995</v>
      </c>
      <c r="AB915" t="s">
        <v>995</v>
      </c>
      <c r="AC915" t="s">
        <v>995</v>
      </c>
      <c r="AD915" t="s">
        <v>995</v>
      </c>
      <c r="AE915" t="s">
        <v>995</v>
      </c>
      <c r="AF915" t="s">
        <v>995</v>
      </c>
      <c r="AG915" t="s">
        <v>995</v>
      </c>
      <c r="AH915" t="s">
        <v>995</v>
      </c>
      <c r="AI915" t="s">
        <v>995</v>
      </c>
      <c r="AJ915" t="s">
        <v>995</v>
      </c>
      <c r="AK915" t="s">
        <v>995</v>
      </c>
      <c r="AL915" t="s">
        <v>995</v>
      </c>
      <c r="AM915" t="s">
        <v>995</v>
      </c>
      <c r="AN915" t="s">
        <v>995</v>
      </c>
      <c r="AO915" t="s">
        <v>995</v>
      </c>
      <c r="AP915" t="s">
        <v>995</v>
      </c>
      <c r="AQ915" s="286" t="s">
        <v>855</v>
      </c>
      <c r="AR915" s="306"/>
      <c r="AS915" s="235"/>
      <c r="AU915"/>
    </row>
    <row r="916" spans="1:47" ht="28.8" x14ac:dyDescent="0.3">
      <c r="A916" s="285">
        <v>117187</v>
      </c>
      <c r="B916" s="286" t="s">
        <v>67</v>
      </c>
      <c r="C916" t="s">
        <v>224</v>
      </c>
      <c r="D916" t="s">
        <v>226</v>
      </c>
      <c r="E916" t="s">
        <v>224</v>
      </c>
      <c r="F916" t="s">
        <v>226</v>
      </c>
      <c r="G916" t="s">
        <v>224</v>
      </c>
      <c r="H916" t="s">
        <v>226</v>
      </c>
      <c r="I916" t="s">
        <v>226</v>
      </c>
      <c r="J916" t="s">
        <v>226</v>
      </c>
      <c r="K916" t="s">
        <v>226</v>
      </c>
      <c r="L916" t="s">
        <v>226</v>
      </c>
      <c r="M916" t="s">
        <v>226</v>
      </c>
      <c r="N916" t="s">
        <v>226</v>
      </c>
      <c r="O916" t="s">
        <v>226</v>
      </c>
      <c r="P916" t="s">
        <v>225</v>
      </c>
      <c r="Q916" t="s">
        <v>224</v>
      </c>
      <c r="R916" t="s">
        <v>226</v>
      </c>
      <c r="S916" t="s">
        <v>224</v>
      </c>
      <c r="T916" t="s">
        <v>226</v>
      </c>
      <c r="U916" t="s">
        <v>226</v>
      </c>
      <c r="V916" t="s">
        <v>226</v>
      </c>
      <c r="W916" t="s">
        <v>226</v>
      </c>
      <c r="X916" t="s">
        <v>226</v>
      </c>
      <c r="Y916" t="s">
        <v>224</v>
      </c>
      <c r="Z916" t="s">
        <v>226</v>
      </c>
      <c r="AA916" t="s">
        <v>226</v>
      </c>
      <c r="AB916" t="s">
        <v>224</v>
      </c>
      <c r="AC916" t="s">
        <v>224</v>
      </c>
      <c r="AD916" t="s">
        <v>226</v>
      </c>
      <c r="AE916" t="s">
        <v>226</v>
      </c>
      <c r="AF916" t="s">
        <v>224</v>
      </c>
      <c r="AG916" t="s">
        <v>225</v>
      </c>
      <c r="AH916" t="s">
        <v>225</v>
      </c>
      <c r="AI916" t="s">
        <v>225</v>
      </c>
      <c r="AJ916" t="s">
        <v>225</v>
      </c>
      <c r="AK916" t="s">
        <v>225</v>
      </c>
      <c r="AL916" t="s">
        <v>394</v>
      </c>
      <c r="AM916" t="s">
        <v>394</v>
      </c>
      <c r="AN916" t="s">
        <v>394</v>
      </c>
      <c r="AO916" t="s">
        <v>394</v>
      </c>
      <c r="AP916" t="s">
        <v>394</v>
      </c>
      <c r="AQ916" s="286" t="s">
        <v>394</v>
      </c>
      <c r="AR916" s="295"/>
      <c r="AS916" s="235"/>
    </row>
    <row r="917" spans="1:47" ht="21.6" x14ac:dyDescent="0.3">
      <c r="A917" s="285">
        <v>117189</v>
      </c>
      <c r="B917" s="286" t="s">
        <v>538</v>
      </c>
      <c r="C917" t="s">
        <v>224</v>
      </c>
      <c r="D917" t="s">
        <v>224</v>
      </c>
      <c r="E917" t="s">
        <v>224</v>
      </c>
      <c r="F917" t="s">
        <v>224</v>
      </c>
      <c r="G917" t="s">
        <v>224</v>
      </c>
      <c r="H917" t="s">
        <v>224</v>
      </c>
      <c r="I917" t="s">
        <v>224</v>
      </c>
      <c r="J917" t="s">
        <v>224</v>
      </c>
      <c r="K917" t="s">
        <v>226</v>
      </c>
      <c r="L917" t="s">
        <v>224</v>
      </c>
      <c r="M917" t="s">
        <v>226</v>
      </c>
      <c r="N917" t="s">
        <v>224</v>
      </c>
      <c r="O917" t="s">
        <v>224</v>
      </c>
      <c r="P917" t="s">
        <v>226</v>
      </c>
      <c r="Q917" t="s">
        <v>226</v>
      </c>
      <c r="R917" t="s">
        <v>226</v>
      </c>
      <c r="S917" t="s">
        <v>226</v>
      </c>
      <c r="T917" t="s">
        <v>225</v>
      </c>
      <c r="U917" t="s">
        <v>226</v>
      </c>
      <c r="V917" t="s">
        <v>226</v>
      </c>
      <c r="W917" t="s">
        <v>225</v>
      </c>
      <c r="X917" t="s">
        <v>225</v>
      </c>
      <c r="Y917" t="s">
        <v>225</v>
      </c>
      <c r="Z917" t="s">
        <v>226</v>
      </c>
      <c r="AA917" t="s">
        <v>226</v>
      </c>
      <c r="AB917" t="s">
        <v>394</v>
      </c>
      <c r="AC917" t="s">
        <v>394</v>
      </c>
      <c r="AD917" t="s">
        <v>394</v>
      </c>
      <c r="AE917" t="s">
        <v>394</v>
      </c>
      <c r="AF917" t="s">
        <v>394</v>
      </c>
      <c r="AG917" t="s">
        <v>394</v>
      </c>
      <c r="AH917" t="s">
        <v>394</v>
      </c>
      <c r="AI917" t="s">
        <v>394</v>
      </c>
      <c r="AJ917" t="s">
        <v>394</v>
      </c>
      <c r="AK917" t="s">
        <v>394</v>
      </c>
      <c r="AL917" t="s">
        <v>394</v>
      </c>
      <c r="AM917" t="s">
        <v>394</v>
      </c>
      <c r="AN917" t="s">
        <v>394</v>
      </c>
      <c r="AO917" t="s">
        <v>394</v>
      </c>
      <c r="AP917" t="s">
        <v>394</v>
      </c>
      <c r="AQ917" s="286" t="s">
        <v>394</v>
      </c>
      <c r="AR917" s="295"/>
      <c r="AS917" s="235"/>
    </row>
    <row r="918" spans="1:47" ht="21.6" x14ac:dyDescent="0.3">
      <c r="A918" s="285">
        <v>117192</v>
      </c>
      <c r="B918" s="286" t="s">
        <v>61</v>
      </c>
      <c r="C918" t="s">
        <v>995</v>
      </c>
      <c r="D918" t="s">
        <v>995</v>
      </c>
      <c r="E918" t="s">
        <v>995</v>
      </c>
      <c r="F918" t="s">
        <v>995</v>
      </c>
      <c r="G918" t="s">
        <v>995</v>
      </c>
      <c r="H918" t="s">
        <v>995</v>
      </c>
      <c r="I918" t="s">
        <v>995</v>
      </c>
      <c r="J918" t="s">
        <v>995</v>
      </c>
      <c r="K918" t="s">
        <v>995</v>
      </c>
      <c r="L918" t="s">
        <v>995</v>
      </c>
      <c r="M918" t="s">
        <v>995</v>
      </c>
      <c r="N918" t="s">
        <v>995</v>
      </c>
      <c r="O918" t="s">
        <v>995</v>
      </c>
      <c r="P918" t="s">
        <v>995</v>
      </c>
      <c r="Q918" t="s">
        <v>995</v>
      </c>
      <c r="R918" t="s">
        <v>995</v>
      </c>
      <c r="S918" t="s">
        <v>995</v>
      </c>
      <c r="T918" t="s">
        <v>995</v>
      </c>
      <c r="U918" t="s">
        <v>995</v>
      </c>
      <c r="V918" t="s">
        <v>995</v>
      </c>
      <c r="W918" t="s">
        <v>995</v>
      </c>
      <c r="X918" t="s">
        <v>995</v>
      </c>
      <c r="Y918" t="s">
        <v>995</v>
      </c>
      <c r="Z918" t="s">
        <v>995</v>
      </c>
      <c r="AA918" t="s">
        <v>995</v>
      </c>
      <c r="AB918" t="s">
        <v>995</v>
      </c>
      <c r="AC918" t="s">
        <v>995</v>
      </c>
      <c r="AD918" t="s">
        <v>995</v>
      </c>
      <c r="AE918" t="s">
        <v>995</v>
      </c>
      <c r="AF918" t="s">
        <v>995</v>
      </c>
      <c r="AG918" t="s">
        <v>995</v>
      </c>
      <c r="AH918" t="s">
        <v>995</v>
      </c>
      <c r="AI918" t="s">
        <v>995</v>
      </c>
      <c r="AJ918" t="s">
        <v>995</v>
      </c>
      <c r="AK918" t="s">
        <v>995</v>
      </c>
      <c r="AL918" t="s">
        <v>995</v>
      </c>
      <c r="AM918" t="s">
        <v>995</v>
      </c>
      <c r="AN918" t="s">
        <v>995</v>
      </c>
      <c r="AO918" t="s">
        <v>995</v>
      </c>
      <c r="AP918" t="s">
        <v>995</v>
      </c>
      <c r="AQ918" s="286" t="s">
        <v>855</v>
      </c>
      <c r="AR918" s="295"/>
      <c r="AS918" s="235"/>
    </row>
    <row r="919" spans="1:47" x14ac:dyDescent="0.3">
      <c r="A919" s="285">
        <v>117201</v>
      </c>
      <c r="B919" s="286" t="s">
        <v>61</v>
      </c>
      <c r="C919" t="s">
        <v>995</v>
      </c>
      <c r="D919" t="s">
        <v>995</v>
      </c>
      <c r="E919" t="s">
        <v>995</v>
      </c>
      <c r="F919" t="s">
        <v>995</v>
      </c>
      <c r="G919" t="s">
        <v>995</v>
      </c>
      <c r="H919" t="s">
        <v>995</v>
      </c>
      <c r="I919" t="s">
        <v>995</v>
      </c>
      <c r="J919" t="s">
        <v>995</v>
      </c>
      <c r="K919" t="s">
        <v>995</v>
      </c>
      <c r="L919" t="s">
        <v>995</v>
      </c>
      <c r="M919" t="s">
        <v>995</v>
      </c>
      <c r="N919" t="s">
        <v>995</v>
      </c>
      <c r="O919" t="s">
        <v>995</v>
      </c>
      <c r="P919" t="s">
        <v>995</v>
      </c>
      <c r="Q919" t="s">
        <v>995</v>
      </c>
      <c r="R919" t="s">
        <v>995</v>
      </c>
      <c r="S919" t="s">
        <v>995</v>
      </c>
      <c r="T919" t="s">
        <v>995</v>
      </c>
      <c r="U919" t="s">
        <v>995</v>
      </c>
      <c r="V919" t="s">
        <v>995</v>
      </c>
      <c r="W919" t="s">
        <v>995</v>
      </c>
      <c r="X919" t="s">
        <v>995</v>
      </c>
      <c r="Y919" t="s">
        <v>995</v>
      </c>
      <c r="Z919" t="s">
        <v>995</v>
      </c>
      <c r="AA919" t="s">
        <v>995</v>
      </c>
      <c r="AB919" t="s">
        <v>995</v>
      </c>
      <c r="AC919" t="s">
        <v>995</v>
      </c>
      <c r="AD919" t="s">
        <v>995</v>
      </c>
      <c r="AE919" t="s">
        <v>995</v>
      </c>
      <c r="AF919" t="s">
        <v>995</v>
      </c>
      <c r="AG919" t="s">
        <v>995</v>
      </c>
      <c r="AH919" t="s">
        <v>995</v>
      </c>
      <c r="AI919" t="s">
        <v>995</v>
      </c>
      <c r="AJ919" t="s">
        <v>995</v>
      </c>
      <c r="AK919" t="s">
        <v>995</v>
      </c>
      <c r="AL919" t="s">
        <v>995</v>
      </c>
      <c r="AM919" t="s">
        <v>995</v>
      </c>
      <c r="AN919" t="s">
        <v>995</v>
      </c>
      <c r="AO919" t="s">
        <v>995</v>
      </c>
      <c r="AP919" t="s">
        <v>995</v>
      </c>
      <c r="AQ919" s="286" t="s">
        <v>855</v>
      </c>
      <c r="AR919" s="306"/>
      <c r="AS919" s="235"/>
      <c r="AU919"/>
    </row>
    <row r="920" spans="1:47" x14ac:dyDescent="0.3">
      <c r="A920" s="285">
        <v>117203</v>
      </c>
      <c r="B920" s="286" t="s">
        <v>540</v>
      </c>
      <c r="C920" t="s">
        <v>995</v>
      </c>
      <c r="D920" t="s">
        <v>995</v>
      </c>
      <c r="E920" t="s">
        <v>995</v>
      </c>
      <c r="F920" t="s">
        <v>995</v>
      </c>
      <c r="G920" t="s">
        <v>995</v>
      </c>
      <c r="H920" t="s">
        <v>995</v>
      </c>
      <c r="I920" t="s">
        <v>995</v>
      </c>
      <c r="J920" t="s">
        <v>995</v>
      </c>
      <c r="K920" t="s">
        <v>995</v>
      </c>
      <c r="L920" t="s">
        <v>995</v>
      </c>
      <c r="M920" t="s">
        <v>995</v>
      </c>
      <c r="N920" t="s">
        <v>995</v>
      </c>
      <c r="O920" t="s">
        <v>995</v>
      </c>
      <c r="P920" t="s">
        <v>995</v>
      </c>
      <c r="Q920" t="s">
        <v>995</v>
      </c>
      <c r="R920" t="s">
        <v>995</v>
      </c>
      <c r="S920" t="s">
        <v>995</v>
      </c>
      <c r="T920" t="s">
        <v>995</v>
      </c>
      <c r="U920" t="s">
        <v>995</v>
      </c>
      <c r="V920" t="s">
        <v>995</v>
      </c>
      <c r="W920" t="s">
        <v>995</v>
      </c>
      <c r="X920" t="s">
        <v>995</v>
      </c>
      <c r="Y920" t="s">
        <v>995</v>
      </c>
      <c r="Z920" t="s">
        <v>995</v>
      </c>
      <c r="AA920" t="s">
        <v>995</v>
      </c>
      <c r="AB920" t="s">
        <v>995</v>
      </c>
      <c r="AC920" t="s">
        <v>995</v>
      </c>
      <c r="AD920" t="s">
        <v>995</v>
      </c>
      <c r="AE920" t="s">
        <v>995</v>
      </c>
      <c r="AF920" t="s">
        <v>995</v>
      </c>
      <c r="AG920" t="s">
        <v>995</v>
      </c>
      <c r="AH920" t="s">
        <v>995</v>
      </c>
      <c r="AI920" t="s">
        <v>995</v>
      </c>
      <c r="AJ920" t="s">
        <v>995</v>
      </c>
      <c r="AK920" t="s">
        <v>995</v>
      </c>
      <c r="AL920" t="s">
        <v>995</v>
      </c>
      <c r="AM920" t="s">
        <v>995</v>
      </c>
      <c r="AN920" t="s">
        <v>995</v>
      </c>
      <c r="AO920" t="s">
        <v>995</v>
      </c>
      <c r="AP920" t="s">
        <v>995</v>
      </c>
      <c r="AQ920" s="286" t="s">
        <v>855</v>
      </c>
      <c r="AR920" s="306"/>
      <c r="AS920" s="235"/>
      <c r="AU920"/>
    </row>
    <row r="921" spans="1:47" x14ac:dyDescent="0.3">
      <c r="A921" s="285">
        <v>117208</v>
      </c>
      <c r="B921" s="286" t="s">
        <v>540</v>
      </c>
      <c r="C921" t="s">
        <v>995</v>
      </c>
      <c r="D921" t="s">
        <v>995</v>
      </c>
      <c r="E921" t="s">
        <v>995</v>
      </c>
      <c r="F921" t="s">
        <v>995</v>
      </c>
      <c r="G921" t="s">
        <v>995</v>
      </c>
      <c r="H921" t="s">
        <v>995</v>
      </c>
      <c r="I921" t="s">
        <v>995</v>
      </c>
      <c r="J921" t="s">
        <v>995</v>
      </c>
      <c r="K921" t="s">
        <v>995</v>
      </c>
      <c r="L921" t="s">
        <v>995</v>
      </c>
      <c r="M921" t="s">
        <v>995</v>
      </c>
      <c r="N921" t="s">
        <v>995</v>
      </c>
      <c r="O921" t="s">
        <v>995</v>
      </c>
      <c r="P921" t="s">
        <v>995</v>
      </c>
      <c r="Q921" t="s">
        <v>995</v>
      </c>
      <c r="R921" t="s">
        <v>995</v>
      </c>
      <c r="S921" t="s">
        <v>995</v>
      </c>
      <c r="T921" t="s">
        <v>995</v>
      </c>
      <c r="U921" t="s">
        <v>995</v>
      </c>
      <c r="V921" t="s">
        <v>995</v>
      </c>
      <c r="W921" t="s">
        <v>995</v>
      </c>
      <c r="X921" t="s">
        <v>995</v>
      </c>
      <c r="Y921" t="s">
        <v>995</v>
      </c>
      <c r="Z921" t="s">
        <v>995</v>
      </c>
      <c r="AA921" t="s">
        <v>995</v>
      </c>
      <c r="AB921" t="s">
        <v>995</v>
      </c>
      <c r="AC921" t="s">
        <v>995</v>
      </c>
      <c r="AD921" t="s">
        <v>995</v>
      </c>
      <c r="AE921" t="s">
        <v>995</v>
      </c>
      <c r="AF921" t="s">
        <v>995</v>
      </c>
      <c r="AG921" t="s">
        <v>995</v>
      </c>
      <c r="AH921" t="s">
        <v>995</v>
      </c>
      <c r="AI921" t="s">
        <v>995</v>
      </c>
      <c r="AJ921" t="s">
        <v>995</v>
      </c>
      <c r="AK921" t="s">
        <v>995</v>
      </c>
      <c r="AL921" t="s">
        <v>995</v>
      </c>
      <c r="AM921" t="s">
        <v>995</v>
      </c>
      <c r="AN921" t="s">
        <v>995</v>
      </c>
      <c r="AO921" t="s">
        <v>995</v>
      </c>
      <c r="AP921" t="s">
        <v>995</v>
      </c>
      <c r="AQ921" s="286" t="s">
        <v>855</v>
      </c>
      <c r="AR921" s="306"/>
      <c r="AS921" s="235"/>
      <c r="AU921"/>
    </row>
    <row r="922" spans="1:47" x14ac:dyDescent="0.3">
      <c r="A922" s="285">
        <v>117215</v>
      </c>
      <c r="B922" s="286" t="s">
        <v>61</v>
      </c>
      <c r="AQ922" s="286" t="s">
        <v>394</v>
      </c>
      <c r="AR922" s="306"/>
      <c r="AS922" s="235"/>
      <c r="AU922"/>
    </row>
    <row r="923" spans="1:47" x14ac:dyDescent="0.3">
      <c r="A923" s="285">
        <v>117221</v>
      </c>
      <c r="B923" s="286" t="s">
        <v>61</v>
      </c>
      <c r="C923" t="s">
        <v>995</v>
      </c>
      <c r="D923" t="s">
        <v>995</v>
      </c>
      <c r="E923" t="s">
        <v>995</v>
      </c>
      <c r="F923" t="s">
        <v>995</v>
      </c>
      <c r="G923" t="s">
        <v>995</v>
      </c>
      <c r="H923" t="s">
        <v>995</v>
      </c>
      <c r="I923" t="s">
        <v>995</v>
      </c>
      <c r="J923" t="s">
        <v>995</v>
      </c>
      <c r="K923" t="s">
        <v>995</v>
      </c>
      <c r="L923" t="s">
        <v>995</v>
      </c>
      <c r="M923" t="s">
        <v>995</v>
      </c>
      <c r="N923" t="s">
        <v>995</v>
      </c>
      <c r="O923" t="s">
        <v>995</v>
      </c>
      <c r="P923" t="s">
        <v>995</v>
      </c>
      <c r="Q923" t="s">
        <v>995</v>
      </c>
      <c r="R923" t="s">
        <v>995</v>
      </c>
      <c r="S923" t="s">
        <v>995</v>
      </c>
      <c r="T923" t="s">
        <v>995</v>
      </c>
      <c r="U923" t="s">
        <v>995</v>
      </c>
      <c r="V923" t="s">
        <v>995</v>
      </c>
      <c r="W923" t="s">
        <v>995</v>
      </c>
      <c r="X923" t="s">
        <v>995</v>
      </c>
      <c r="Y923" t="s">
        <v>995</v>
      </c>
      <c r="Z923" t="s">
        <v>995</v>
      </c>
      <c r="AA923" t="s">
        <v>995</v>
      </c>
      <c r="AB923" t="s">
        <v>995</v>
      </c>
      <c r="AC923" t="s">
        <v>995</v>
      </c>
      <c r="AD923" t="s">
        <v>995</v>
      </c>
      <c r="AE923" t="s">
        <v>995</v>
      </c>
      <c r="AF923" t="s">
        <v>995</v>
      </c>
      <c r="AG923" t="s">
        <v>995</v>
      </c>
      <c r="AH923" t="s">
        <v>995</v>
      </c>
      <c r="AI923" t="s">
        <v>995</v>
      </c>
      <c r="AJ923" t="s">
        <v>995</v>
      </c>
      <c r="AK923" t="s">
        <v>995</v>
      </c>
      <c r="AL923" t="s">
        <v>995</v>
      </c>
      <c r="AM923" t="s">
        <v>995</v>
      </c>
      <c r="AN923" t="s">
        <v>995</v>
      </c>
      <c r="AO923" t="s">
        <v>995</v>
      </c>
      <c r="AP923" t="s">
        <v>995</v>
      </c>
      <c r="AQ923" s="286" t="s">
        <v>855</v>
      </c>
      <c r="AR923" s="306"/>
      <c r="AS923" s="235"/>
      <c r="AU923"/>
    </row>
    <row r="924" spans="1:47" x14ac:dyDescent="0.3">
      <c r="A924" s="285">
        <v>117248</v>
      </c>
      <c r="B924" s="286" t="s">
        <v>540</v>
      </c>
      <c r="C924" t="s">
        <v>995</v>
      </c>
      <c r="D924" t="s">
        <v>995</v>
      </c>
      <c r="E924" t="s">
        <v>995</v>
      </c>
      <c r="F924" t="s">
        <v>995</v>
      </c>
      <c r="G924" t="s">
        <v>995</v>
      </c>
      <c r="H924" t="s">
        <v>995</v>
      </c>
      <c r="I924" t="s">
        <v>995</v>
      </c>
      <c r="J924" t="s">
        <v>995</v>
      </c>
      <c r="K924" t="s">
        <v>995</v>
      </c>
      <c r="L924" t="s">
        <v>995</v>
      </c>
      <c r="M924" t="s">
        <v>995</v>
      </c>
      <c r="N924" t="s">
        <v>995</v>
      </c>
      <c r="O924" t="s">
        <v>995</v>
      </c>
      <c r="P924" t="s">
        <v>995</v>
      </c>
      <c r="Q924" t="s">
        <v>995</v>
      </c>
      <c r="R924" t="s">
        <v>995</v>
      </c>
      <c r="S924" t="s">
        <v>995</v>
      </c>
      <c r="T924" t="s">
        <v>995</v>
      </c>
      <c r="U924" t="s">
        <v>995</v>
      </c>
      <c r="V924" t="s">
        <v>995</v>
      </c>
      <c r="W924" t="s">
        <v>995</v>
      </c>
      <c r="X924" t="s">
        <v>995</v>
      </c>
      <c r="Y924" t="s">
        <v>995</v>
      </c>
      <c r="Z924" t="s">
        <v>995</v>
      </c>
      <c r="AA924" t="s">
        <v>995</v>
      </c>
      <c r="AB924" t="s">
        <v>995</v>
      </c>
      <c r="AC924" t="s">
        <v>995</v>
      </c>
      <c r="AD924" t="s">
        <v>995</v>
      </c>
      <c r="AE924" t="s">
        <v>995</v>
      </c>
      <c r="AF924" t="s">
        <v>995</v>
      </c>
      <c r="AG924" t="s">
        <v>995</v>
      </c>
      <c r="AH924" t="s">
        <v>995</v>
      </c>
      <c r="AI924" t="s">
        <v>995</v>
      </c>
      <c r="AJ924" t="s">
        <v>995</v>
      </c>
      <c r="AK924" t="s">
        <v>995</v>
      </c>
      <c r="AL924" t="s">
        <v>995</v>
      </c>
      <c r="AM924" t="s">
        <v>995</v>
      </c>
      <c r="AN924" t="s">
        <v>995</v>
      </c>
      <c r="AO924" t="s">
        <v>995</v>
      </c>
      <c r="AP924" t="s">
        <v>995</v>
      </c>
      <c r="AQ924" s="286" t="s">
        <v>855</v>
      </c>
      <c r="AR924" s="306"/>
      <c r="AS924" s="235"/>
      <c r="AU924"/>
    </row>
    <row r="925" spans="1:47" x14ac:dyDescent="0.3">
      <c r="A925" s="285">
        <v>117259</v>
      </c>
      <c r="B925" s="286" t="s">
        <v>61</v>
      </c>
      <c r="C925" t="s">
        <v>995</v>
      </c>
      <c r="D925" t="s">
        <v>995</v>
      </c>
      <c r="E925" t="s">
        <v>995</v>
      </c>
      <c r="F925" t="s">
        <v>995</v>
      </c>
      <c r="G925" t="s">
        <v>995</v>
      </c>
      <c r="H925" t="s">
        <v>995</v>
      </c>
      <c r="I925" t="s">
        <v>995</v>
      </c>
      <c r="J925" t="s">
        <v>995</v>
      </c>
      <c r="K925" t="s">
        <v>995</v>
      </c>
      <c r="L925" t="s">
        <v>995</v>
      </c>
      <c r="M925" t="s">
        <v>995</v>
      </c>
      <c r="N925" t="s">
        <v>995</v>
      </c>
      <c r="O925" t="s">
        <v>995</v>
      </c>
      <c r="P925" t="s">
        <v>995</v>
      </c>
      <c r="Q925" t="s">
        <v>995</v>
      </c>
      <c r="R925" t="s">
        <v>995</v>
      </c>
      <c r="S925" t="s">
        <v>995</v>
      </c>
      <c r="T925" t="s">
        <v>995</v>
      </c>
      <c r="U925" t="s">
        <v>995</v>
      </c>
      <c r="V925" t="s">
        <v>995</v>
      </c>
      <c r="W925" t="s">
        <v>995</v>
      </c>
      <c r="X925" t="s">
        <v>995</v>
      </c>
      <c r="Y925" t="s">
        <v>995</v>
      </c>
      <c r="Z925" t="s">
        <v>995</v>
      </c>
      <c r="AA925" t="s">
        <v>995</v>
      </c>
      <c r="AB925" t="s">
        <v>995</v>
      </c>
      <c r="AC925" t="s">
        <v>995</v>
      </c>
      <c r="AD925" t="s">
        <v>995</v>
      </c>
      <c r="AE925" t="s">
        <v>995</v>
      </c>
      <c r="AF925" t="s">
        <v>995</v>
      </c>
      <c r="AG925" t="s">
        <v>995</v>
      </c>
      <c r="AH925" t="s">
        <v>995</v>
      </c>
      <c r="AI925" t="s">
        <v>995</v>
      </c>
      <c r="AJ925" t="s">
        <v>995</v>
      </c>
      <c r="AK925" t="s">
        <v>995</v>
      </c>
      <c r="AL925" t="s">
        <v>995</v>
      </c>
      <c r="AM925" t="s">
        <v>995</v>
      </c>
      <c r="AN925" t="s">
        <v>995</v>
      </c>
      <c r="AO925" t="s">
        <v>995</v>
      </c>
      <c r="AP925" t="s">
        <v>995</v>
      </c>
      <c r="AQ925" s="286" t="s">
        <v>855</v>
      </c>
      <c r="AR925" s="306"/>
      <c r="AS925" s="235"/>
      <c r="AU925"/>
    </row>
    <row r="926" spans="1:47" x14ac:dyDescent="0.3">
      <c r="A926" s="285">
        <v>117266</v>
      </c>
      <c r="B926" s="286" t="s">
        <v>540</v>
      </c>
      <c r="C926" t="s">
        <v>995</v>
      </c>
      <c r="D926" t="s">
        <v>995</v>
      </c>
      <c r="E926" t="s">
        <v>995</v>
      </c>
      <c r="F926" t="s">
        <v>995</v>
      </c>
      <c r="G926" t="s">
        <v>995</v>
      </c>
      <c r="H926" t="s">
        <v>995</v>
      </c>
      <c r="I926" t="s">
        <v>995</v>
      </c>
      <c r="J926" t="s">
        <v>995</v>
      </c>
      <c r="K926" t="s">
        <v>995</v>
      </c>
      <c r="L926" t="s">
        <v>995</v>
      </c>
      <c r="M926" t="s">
        <v>995</v>
      </c>
      <c r="N926" t="s">
        <v>995</v>
      </c>
      <c r="O926" t="s">
        <v>995</v>
      </c>
      <c r="P926" t="s">
        <v>995</v>
      </c>
      <c r="Q926" t="s">
        <v>995</v>
      </c>
      <c r="R926" t="s">
        <v>995</v>
      </c>
      <c r="S926" t="s">
        <v>995</v>
      </c>
      <c r="T926" t="s">
        <v>995</v>
      </c>
      <c r="U926" t="s">
        <v>995</v>
      </c>
      <c r="V926" t="s">
        <v>995</v>
      </c>
      <c r="W926" t="s">
        <v>995</v>
      </c>
      <c r="X926" t="s">
        <v>995</v>
      </c>
      <c r="Y926" t="s">
        <v>995</v>
      </c>
      <c r="Z926" t="s">
        <v>995</v>
      </c>
      <c r="AA926" t="s">
        <v>995</v>
      </c>
      <c r="AB926" t="s">
        <v>995</v>
      </c>
      <c r="AC926" t="s">
        <v>995</v>
      </c>
      <c r="AD926" t="s">
        <v>995</v>
      </c>
      <c r="AE926" t="s">
        <v>995</v>
      </c>
      <c r="AF926" t="s">
        <v>995</v>
      </c>
      <c r="AG926" t="s">
        <v>995</v>
      </c>
      <c r="AH926" t="s">
        <v>995</v>
      </c>
      <c r="AI926" t="s">
        <v>995</v>
      </c>
      <c r="AJ926" t="s">
        <v>995</v>
      </c>
      <c r="AK926" t="s">
        <v>995</v>
      </c>
      <c r="AL926" t="s">
        <v>995</v>
      </c>
      <c r="AM926" t="s">
        <v>995</v>
      </c>
      <c r="AN926" t="s">
        <v>995</v>
      </c>
      <c r="AO926" t="s">
        <v>995</v>
      </c>
      <c r="AP926" t="s">
        <v>995</v>
      </c>
      <c r="AQ926" s="286" t="s">
        <v>855</v>
      </c>
      <c r="AR926" s="306"/>
      <c r="AS926" s="235"/>
      <c r="AU926"/>
    </row>
    <row r="927" spans="1:47" ht="21.6" x14ac:dyDescent="0.3">
      <c r="A927" s="285">
        <v>117267</v>
      </c>
      <c r="B927" s="286" t="s">
        <v>61</v>
      </c>
      <c r="C927" t="s">
        <v>995</v>
      </c>
      <c r="D927" t="s">
        <v>995</v>
      </c>
      <c r="E927" t="s">
        <v>995</v>
      </c>
      <c r="F927" t="s">
        <v>995</v>
      </c>
      <c r="G927" t="s">
        <v>995</v>
      </c>
      <c r="H927" t="s">
        <v>995</v>
      </c>
      <c r="I927" t="s">
        <v>995</v>
      </c>
      <c r="J927" t="s">
        <v>995</v>
      </c>
      <c r="K927" t="s">
        <v>995</v>
      </c>
      <c r="L927" t="s">
        <v>995</v>
      </c>
      <c r="M927" t="s">
        <v>995</v>
      </c>
      <c r="N927" t="s">
        <v>995</v>
      </c>
      <c r="O927" t="s">
        <v>995</v>
      </c>
      <c r="P927" t="s">
        <v>995</v>
      </c>
      <c r="Q927" t="s">
        <v>995</v>
      </c>
      <c r="R927" t="s">
        <v>995</v>
      </c>
      <c r="S927" t="s">
        <v>995</v>
      </c>
      <c r="T927" t="s">
        <v>995</v>
      </c>
      <c r="U927" t="s">
        <v>995</v>
      </c>
      <c r="V927" t="s">
        <v>995</v>
      </c>
      <c r="W927" t="s">
        <v>995</v>
      </c>
      <c r="X927" t="s">
        <v>995</v>
      </c>
      <c r="Y927" t="s">
        <v>995</v>
      </c>
      <c r="Z927" t="s">
        <v>995</v>
      </c>
      <c r="AA927" t="s">
        <v>995</v>
      </c>
      <c r="AB927" t="s">
        <v>995</v>
      </c>
      <c r="AC927" t="s">
        <v>995</v>
      </c>
      <c r="AD927" t="s">
        <v>995</v>
      </c>
      <c r="AE927" t="s">
        <v>995</v>
      </c>
      <c r="AF927" t="s">
        <v>995</v>
      </c>
      <c r="AG927" t="s">
        <v>995</v>
      </c>
      <c r="AH927" t="s">
        <v>995</v>
      </c>
      <c r="AI927" t="s">
        <v>995</v>
      </c>
      <c r="AJ927" t="s">
        <v>995</v>
      </c>
      <c r="AK927" t="s">
        <v>995</v>
      </c>
      <c r="AL927" t="s">
        <v>995</v>
      </c>
      <c r="AM927" t="s">
        <v>995</v>
      </c>
      <c r="AN927" t="s">
        <v>995</v>
      </c>
      <c r="AO927" t="s">
        <v>995</v>
      </c>
      <c r="AP927" t="s">
        <v>995</v>
      </c>
      <c r="AQ927" s="286" t="s">
        <v>855</v>
      </c>
      <c r="AR927" s="295"/>
      <c r="AS927" s="235"/>
    </row>
    <row r="928" spans="1:47" ht="21.6" x14ac:dyDescent="0.65">
      <c r="A928" s="285">
        <v>117278</v>
      </c>
      <c r="B928" s="286" t="s">
        <v>538</v>
      </c>
      <c r="C928" t="s">
        <v>995</v>
      </c>
      <c r="D928" t="s">
        <v>995</v>
      </c>
      <c r="E928" t="s">
        <v>995</v>
      </c>
      <c r="F928" t="s">
        <v>995</v>
      </c>
      <c r="G928" t="s">
        <v>995</v>
      </c>
      <c r="H928" t="s">
        <v>995</v>
      </c>
      <c r="I928" t="s">
        <v>995</v>
      </c>
      <c r="J928" t="s">
        <v>995</v>
      </c>
      <c r="K928" t="s">
        <v>995</v>
      </c>
      <c r="L928" t="s">
        <v>995</v>
      </c>
      <c r="M928" t="s">
        <v>995</v>
      </c>
      <c r="N928" t="s">
        <v>995</v>
      </c>
      <c r="O928" t="s">
        <v>995</v>
      </c>
      <c r="P928" t="s">
        <v>995</v>
      </c>
      <c r="Q928" t="s">
        <v>995</v>
      </c>
      <c r="R928" t="s">
        <v>995</v>
      </c>
      <c r="S928" t="s">
        <v>995</v>
      </c>
      <c r="T928" t="s">
        <v>995</v>
      </c>
      <c r="U928" t="s">
        <v>995</v>
      </c>
      <c r="V928" t="s">
        <v>995</v>
      </c>
      <c r="W928" t="s">
        <v>995</v>
      </c>
      <c r="X928" t="s">
        <v>995</v>
      </c>
      <c r="Y928" t="s">
        <v>995</v>
      </c>
      <c r="Z928" t="s">
        <v>995</v>
      </c>
      <c r="AA928" t="s">
        <v>995</v>
      </c>
      <c r="AB928" t="s">
        <v>995</v>
      </c>
      <c r="AC928" t="s">
        <v>995</v>
      </c>
      <c r="AD928" t="s">
        <v>995</v>
      </c>
      <c r="AE928" t="s">
        <v>995</v>
      </c>
      <c r="AF928" t="s">
        <v>995</v>
      </c>
      <c r="AG928" t="s">
        <v>995</v>
      </c>
      <c r="AH928" t="s">
        <v>995</v>
      </c>
      <c r="AI928" t="s">
        <v>995</v>
      </c>
      <c r="AJ928" t="s">
        <v>995</v>
      </c>
      <c r="AK928" t="s">
        <v>995</v>
      </c>
      <c r="AL928" t="s">
        <v>995</v>
      </c>
      <c r="AM928" t="s">
        <v>995</v>
      </c>
      <c r="AN928" t="s">
        <v>995</v>
      </c>
      <c r="AO928" t="s">
        <v>995</v>
      </c>
      <c r="AP928" t="s">
        <v>995</v>
      </c>
      <c r="AQ928" s="288"/>
      <c r="AR928" s="302"/>
      <c r="AS928" s="304"/>
      <c r="AU928"/>
    </row>
    <row r="929" spans="1:47" x14ac:dyDescent="0.3">
      <c r="A929" s="285">
        <v>117308</v>
      </c>
      <c r="B929" s="286" t="s">
        <v>61</v>
      </c>
      <c r="C929" t="s">
        <v>995</v>
      </c>
      <c r="D929" t="s">
        <v>995</v>
      </c>
      <c r="E929" t="s">
        <v>995</v>
      </c>
      <c r="F929" t="s">
        <v>995</v>
      </c>
      <c r="G929" t="s">
        <v>995</v>
      </c>
      <c r="H929" t="s">
        <v>995</v>
      </c>
      <c r="I929" t="s">
        <v>995</v>
      </c>
      <c r="J929" t="s">
        <v>995</v>
      </c>
      <c r="K929" t="s">
        <v>995</v>
      </c>
      <c r="L929" t="s">
        <v>995</v>
      </c>
      <c r="M929" t="s">
        <v>995</v>
      </c>
      <c r="N929" t="s">
        <v>995</v>
      </c>
      <c r="O929" t="s">
        <v>995</v>
      </c>
      <c r="P929" t="s">
        <v>995</v>
      </c>
      <c r="Q929" t="s">
        <v>995</v>
      </c>
      <c r="R929" t="s">
        <v>995</v>
      </c>
      <c r="S929" t="s">
        <v>995</v>
      </c>
      <c r="T929" t="s">
        <v>995</v>
      </c>
      <c r="U929" t="s">
        <v>995</v>
      </c>
      <c r="V929" t="s">
        <v>995</v>
      </c>
      <c r="W929" t="s">
        <v>995</v>
      </c>
      <c r="X929" t="s">
        <v>995</v>
      </c>
      <c r="Y929" t="s">
        <v>995</v>
      </c>
      <c r="Z929" t="s">
        <v>995</v>
      </c>
      <c r="AA929" t="s">
        <v>995</v>
      </c>
      <c r="AB929" t="s">
        <v>995</v>
      </c>
      <c r="AC929" t="s">
        <v>995</v>
      </c>
      <c r="AD929" t="s">
        <v>995</v>
      </c>
      <c r="AE929" t="s">
        <v>995</v>
      </c>
      <c r="AF929" t="s">
        <v>995</v>
      </c>
      <c r="AG929" t="s">
        <v>995</v>
      </c>
      <c r="AH929" t="s">
        <v>995</v>
      </c>
      <c r="AI929" t="s">
        <v>995</v>
      </c>
      <c r="AJ929" t="s">
        <v>995</v>
      </c>
      <c r="AK929" t="s">
        <v>995</v>
      </c>
      <c r="AL929" t="s">
        <v>995</v>
      </c>
      <c r="AM929" t="s">
        <v>995</v>
      </c>
      <c r="AN929" t="s">
        <v>995</v>
      </c>
      <c r="AO929" t="s">
        <v>995</v>
      </c>
      <c r="AP929" t="s">
        <v>995</v>
      </c>
      <c r="AQ929" s="286" t="s">
        <v>855</v>
      </c>
      <c r="AR929" s="306"/>
      <c r="AS929" s="235"/>
      <c r="AU929"/>
    </row>
    <row r="930" spans="1:47" x14ac:dyDescent="0.3">
      <c r="A930" s="285">
        <v>117312</v>
      </c>
      <c r="B930" s="286" t="s">
        <v>538</v>
      </c>
      <c r="C930" t="s">
        <v>995</v>
      </c>
      <c r="D930" t="s">
        <v>995</v>
      </c>
      <c r="E930" t="s">
        <v>995</v>
      </c>
      <c r="F930" t="s">
        <v>995</v>
      </c>
      <c r="G930" t="s">
        <v>995</v>
      </c>
      <c r="H930" t="s">
        <v>995</v>
      </c>
      <c r="I930" t="s">
        <v>995</v>
      </c>
      <c r="J930" t="s">
        <v>995</v>
      </c>
      <c r="K930" t="s">
        <v>995</v>
      </c>
      <c r="L930" t="s">
        <v>995</v>
      </c>
      <c r="M930" t="s">
        <v>995</v>
      </c>
      <c r="N930" t="s">
        <v>995</v>
      </c>
      <c r="O930" t="s">
        <v>995</v>
      </c>
      <c r="P930" t="s">
        <v>995</v>
      </c>
      <c r="Q930" t="s">
        <v>995</v>
      </c>
      <c r="R930" t="s">
        <v>995</v>
      </c>
      <c r="S930" t="s">
        <v>995</v>
      </c>
      <c r="T930" t="s">
        <v>995</v>
      </c>
      <c r="U930" t="s">
        <v>995</v>
      </c>
      <c r="V930" t="s">
        <v>995</v>
      </c>
      <c r="W930" t="s">
        <v>995</v>
      </c>
      <c r="X930" t="s">
        <v>995</v>
      </c>
      <c r="Y930" t="s">
        <v>995</v>
      </c>
      <c r="Z930" t="s">
        <v>995</v>
      </c>
      <c r="AA930" t="s">
        <v>995</v>
      </c>
      <c r="AB930" t="s">
        <v>995</v>
      </c>
      <c r="AC930" t="s">
        <v>995</v>
      </c>
      <c r="AD930" t="s">
        <v>995</v>
      </c>
      <c r="AE930" t="s">
        <v>995</v>
      </c>
      <c r="AF930" t="s">
        <v>995</v>
      </c>
      <c r="AG930" t="s">
        <v>995</v>
      </c>
      <c r="AH930" t="s">
        <v>995</v>
      </c>
      <c r="AI930" t="s">
        <v>995</v>
      </c>
      <c r="AJ930" t="s">
        <v>995</v>
      </c>
      <c r="AK930" t="s">
        <v>995</v>
      </c>
      <c r="AL930" t="s">
        <v>995</v>
      </c>
      <c r="AM930" t="s">
        <v>995</v>
      </c>
      <c r="AN930" t="s">
        <v>995</v>
      </c>
      <c r="AO930" t="s">
        <v>995</v>
      </c>
      <c r="AP930" t="s">
        <v>995</v>
      </c>
      <c r="AQ930" s="286" t="s">
        <v>855</v>
      </c>
      <c r="AR930" s="306"/>
      <c r="AS930" s="235"/>
      <c r="AU930"/>
    </row>
    <row r="931" spans="1:47" ht="21.6" x14ac:dyDescent="0.3">
      <c r="A931" s="285">
        <v>117318</v>
      </c>
      <c r="B931" s="286" t="s">
        <v>61</v>
      </c>
      <c r="C931" t="s">
        <v>226</v>
      </c>
      <c r="D931" t="s">
        <v>224</v>
      </c>
      <c r="E931" t="s">
        <v>226</v>
      </c>
      <c r="F931" t="s">
        <v>224</v>
      </c>
      <c r="G931" t="s">
        <v>224</v>
      </c>
      <c r="H931" t="s">
        <v>226</v>
      </c>
      <c r="I931" t="s">
        <v>224</v>
      </c>
      <c r="J931" t="s">
        <v>224</v>
      </c>
      <c r="K931" t="s">
        <v>226</v>
      </c>
      <c r="L931" t="s">
        <v>224</v>
      </c>
      <c r="M931" t="s">
        <v>226</v>
      </c>
      <c r="N931" t="s">
        <v>226</v>
      </c>
      <c r="O931" t="s">
        <v>224</v>
      </c>
      <c r="P931" t="s">
        <v>224</v>
      </c>
      <c r="Q931" t="s">
        <v>226</v>
      </c>
      <c r="R931" t="s">
        <v>226</v>
      </c>
      <c r="S931" t="s">
        <v>226</v>
      </c>
      <c r="T931" t="s">
        <v>226</v>
      </c>
      <c r="U931" t="s">
        <v>224</v>
      </c>
      <c r="V931" t="s">
        <v>226</v>
      </c>
      <c r="W931" t="s">
        <v>226</v>
      </c>
      <c r="X931" t="s">
        <v>226</v>
      </c>
      <c r="Y931" t="s">
        <v>226</v>
      </c>
      <c r="Z931" t="s">
        <v>224</v>
      </c>
      <c r="AA931" t="s">
        <v>226</v>
      </c>
      <c r="AB931" t="s">
        <v>226</v>
      </c>
      <c r="AC931" t="s">
        <v>226</v>
      </c>
      <c r="AD931" t="s">
        <v>224</v>
      </c>
      <c r="AE931" t="s">
        <v>224</v>
      </c>
      <c r="AF931" t="s">
        <v>226</v>
      </c>
      <c r="AG931" t="s">
        <v>226</v>
      </c>
      <c r="AH931" t="s">
        <v>225</v>
      </c>
      <c r="AI931" t="s">
        <v>225</v>
      </c>
      <c r="AJ931" t="s">
        <v>225</v>
      </c>
      <c r="AK931" t="s">
        <v>225</v>
      </c>
      <c r="AL931" t="s">
        <v>225</v>
      </c>
      <c r="AM931" t="s">
        <v>225</v>
      </c>
      <c r="AN931" t="s">
        <v>225</v>
      </c>
      <c r="AO931" t="s">
        <v>225</v>
      </c>
      <c r="AP931" t="s">
        <v>225</v>
      </c>
      <c r="AQ931" s="286" t="s">
        <v>394</v>
      </c>
      <c r="AR931" s="295"/>
      <c r="AS931" s="235"/>
    </row>
    <row r="932" spans="1:47" ht="21.6" x14ac:dyDescent="0.3">
      <c r="A932" s="285">
        <v>117323</v>
      </c>
      <c r="B932" s="286" t="s">
        <v>61</v>
      </c>
      <c r="C932" t="s">
        <v>226</v>
      </c>
      <c r="D932" t="s">
        <v>226</v>
      </c>
      <c r="E932" t="s">
        <v>226</v>
      </c>
      <c r="F932" t="s">
        <v>226</v>
      </c>
      <c r="G932" t="s">
        <v>224</v>
      </c>
      <c r="H932" t="s">
        <v>226</v>
      </c>
      <c r="I932" t="s">
        <v>226</v>
      </c>
      <c r="J932" t="s">
        <v>226</v>
      </c>
      <c r="K932" t="s">
        <v>226</v>
      </c>
      <c r="L932" t="s">
        <v>226</v>
      </c>
      <c r="M932" t="s">
        <v>224</v>
      </c>
      <c r="N932" t="s">
        <v>224</v>
      </c>
      <c r="O932" t="s">
        <v>224</v>
      </c>
      <c r="P932" t="s">
        <v>224</v>
      </c>
      <c r="Q932" t="s">
        <v>226</v>
      </c>
      <c r="R932" t="s">
        <v>226</v>
      </c>
      <c r="S932" t="s">
        <v>226</v>
      </c>
      <c r="T932" t="s">
        <v>226</v>
      </c>
      <c r="U932" t="s">
        <v>224</v>
      </c>
      <c r="V932" t="s">
        <v>226</v>
      </c>
      <c r="W932" t="s">
        <v>226</v>
      </c>
      <c r="X932" t="s">
        <v>224</v>
      </c>
      <c r="Y932" t="s">
        <v>224</v>
      </c>
      <c r="Z932" t="s">
        <v>226</v>
      </c>
      <c r="AA932" t="s">
        <v>226</v>
      </c>
      <c r="AB932" t="s">
        <v>226</v>
      </c>
      <c r="AC932" t="s">
        <v>226</v>
      </c>
      <c r="AD932" t="s">
        <v>226</v>
      </c>
      <c r="AE932" t="s">
        <v>224</v>
      </c>
      <c r="AF932" t="s">
        <v>226</v>
      </c>
      <c r="AG932" t="s">
        <v>226</v>
      </c>
      <c r="AH932" t="s">
        <v>224</v>
      </c>
      <c r="AI932" t="s">
        <v>226</v>
      </c>
      <c r="AJ932" t="s">
        <v>226</v>
      </c>
      <c r="AK932" t="s">
        <v>225</v>
      </c>
      <c r="AL932" t="s">
        <v>226</v>
      </c>
      <c r="AM932" t="s">
        <v>224</v>
      </c>
      <c r="AN932" t="s">
        <v>226</v>
      </c>
      <c r="AO932" t="s">
        <v>225</v>
      </c>
      <c r="AP932" t="s">
        <v>225</v>
      </c>
      <c r="AQ932" s="286" t="s">
        <v>394</v>
      </c>
      <c r="AR932" s="295"/>
      <c r="AS932" s="235"/>
    </row>
    <row r="933" spans="1:47" x14ac:dyDescent="0.3">
      <c r="A933" s="285">
        <v>117326</v>
      </c>
      <c r="B933" s="286" t="s">
        <v>538</v>
      </c>
      <c r="AQ933" s="286" t="s">
        <v>394</v>
      </c>
      <c r="AR933" s="306"/>
      <c r="AS933" s="235"/>
      <c r="AU933"/>
    </row>
    <row r="934" spans="1:47" ht="21.6" x14ac:dyDescent="0.3">
      <c r="A934" s="285">
        <v>117327</v>
      </c>
      <c r="B934" s="286" t="s">
        <v>61</v>
      </c>
      <c r="C934" t="s">
        <v>226</v>
      </c>
      <c r="D934" t="s">
        <v>226</v>
      </c>
      <c r="E934" t="s">
        <v>226</v>
      </c>
      <c r="F934" t="s">
        <v>226</v>
      </c>
      <c r="G934" t="s">
        <v>226</v>
      </c>
      <c r="H934" t="s">
        <v>226</v>
      </c>
      <c r="I934" t="s">
        <v>226</v>
      </c>
      <c r="J934" t="s">
        <v>226</v>
      </c>
      <c r="K934" t="s">
        <v>226</v>
      </c>
      <c r="L934" t="s">
        <v>226</v>
      </c>
      <c r="M934" t="s">
        <v>226</v>
      </c>
      <c r="N934" t="s">
        <v>226</v>
      </c>
      <c r="O934" t="s">
        <v>225</v>
      </c>
      <c r="P934" t="s">
        <v>226</v>
      </c>
      <c r="Q934" t="s">
        <v>224</v>
      </c>
      <c r="R934" t="s">
        <v>226</v>
      </c>
      <c r="S934" t="s">
        <v>224</v>
      </c>
      <c r="T934" t="s">
        <v>226</v>
      </c>
      <c r="U934" t="s">
        <v>226</v>
      </c>
      <c r="V934" t="s">
        <v>224</v>
      </c>
      <c r="W934" t="s">
        <v>224</v>
      </c>
      <c r="X934" t="s">
        <v>224</v>
      </c>
      <c r="Y934" t="s">
        <v>224</v>
      </c>
      <c r="Z934" t="s">
        <v>226</v>
      </c>
      <c r="AA934" t="s">
        <v>224</v>
      </c>
      <c r="AB934" t="s">
        <v>225</v>
      </c>
      <c r="AC934" t="s">
        <v>224</v>
      </c>
      <c r="AD934" t="s">
        <v>226</v>
      </c>
      <c r="AE934" t="s">
        <v>226</v>
      </c>
      <c r="AF934" t="s">
        <v>224</v>
      </c>
      <c r="AG934" t="s">
        <v>224</v>
      </c>
      <c r="AH934" t="s">
        <v>226</v>
      </c>
      <c r="AI934" t="s">
        <v>226</v>
      </c>
      <c r="AJ934" t="s">
        <v>226</v>
      </c>
      <c r="AK934" t="s">
        <v>226</v>
      </c>
      <c r="AL934" t="s">
        <v>226</v>
      </c>
      <c r="AM934" t="s">
        <v>226</v>
      </c>
      <c r="AN934" t="s">
        <v>226</v>
      </c>
      <c r="AO934" t="s">
        <v>226</v>
      </c>
      <c r="AP934" t="s">
        <v>226</v>
      </c>
      <c r="AQ934" s="286" t="s">
        <v>394</v>
      </c>
      <c r="AR934" s="295"/>
      <c r="AS934" s="235"/>
    </row>
    <row r="935" spans="1:47" x14ac:dyDescent="0.3">
      <c r="A935" s="285">
        <v>117328</v>
      </c>
      <c r="B935" s="286" t="s">
        <v>538</v>
      </c>
      <c r="C935" t="s">
        <v>995</v>
      </c>
      <c r="D935" t="s">
        <v>995</v>
      </c>
      <c r="E935" t="s">
        <v>995</v>
      </c>
      <c r="F935" t="s">
        <v>995</v>
      </c>
      <c r="G935" t="s">
        <v>995</v>
      </c>
      <c r="H935" t="s">
        <v>995</v>
      </c>
      <c r="I935" t="s">
        <v>995</v>
      </c>
      <c r="J935" t="s">
        <v>995</v>
      </c>
      <c r="K935" t="s">
        <v>995</v>
      </c>
      <c r="L935" t="s">
        <v>995</v>
      </c>
      <c r="M935" t="s">
        <v>995</v>
      </c>
      <c r="N935" t="s">
        <v>995</v>
      </c>
      <c r="O935" t="s">
        <v>995</v>
      </c>
      <c r="P935" t="s">
        <v>995</v>
      </c>
      <c r="Q935" t="s">
        <v>995</v>
      </c>
      <c r="R935" t="s">
        <v>995</v>
      </c>
      <c r="S935" t="s">
        <v>995</v>
      </c>
      <c r="T935" t="s">
        <v>995</v>
      </c>
      <c r="U935" t="s">
        <v>995</v>
      </c>
      <c r="V935" t="s">
        <v>995</v>
      </c>
      <c r="W935" t="s">
        <v>995</v>
      </c>
      <c r="X935" t="s">
        <v>995</v>
      </c>
      <c r="Y935" t="s">
        <v>995</v>
      </c>
      <c r="Z935" t="s">
        <v>995</v>
      </c>
      <c r="AA935" t="s">
        <v>995</v>
      </c>
      <c r="AB935" t="s">
        <v>995</v>
      </c>
      <c r="AC935" t="s">
        <v>995</v>
      </c>
      <c r="AD935" t="s">
        <v>995</v>
      </c>
      <c r="AE935" t="s">
        <v>995</v>
      </c>
      <c r="AF935" t="s">
        <v>995</v>
      </c>
      <c r="AG935" t="s">
        <v>995</v>
      </c>
      <c r="AH935" t="s">
        <v>995</v>
      </c>
      <c r="AI935" t="s">
        <v>995</v>
      </c>
      <c r="AJ935" t="s">
        <v>995</v>
      </c>
      <c r="AK935" t="s">
        <v>995</v>
      </c>
      <c r="AL935" t="s">
        <v>995</v>
      </c>
      <c r="AM935" t="s">
        <v>995</v>
      </c>
      <c r="AN935" t="s">
        <v>995</v>
      </c>
      <c r="AO935" t="s">
        <v>995</v>
      </c>
      <c r="AP935" t="s">
        <v>995</v>
      </c>
      <c r="AQ935" s="286" t="s">
        <v>855</v>
      </c>
      <c r="AR935" s="306"/>
      <c r="AS935" s="235"/>
      <c r="AU935"/>
    </row>
    <row r="936" spans="1:47" ht="21.6" x14ac:dyDescent="0.3">
      <c r="A936" s="285">
        <v>117331</v>
      </c>
      <c r="B936" s="286" t="s">
        <v>61</v>
      </c>
      <c r="C936" t="s">
        <v>995</v>
      </c>
      <c r="D936" t="s">
        <v>995</v>
      </c>
      <c r="E936" t="s">
        <v>995</v>
      </c>
      <c r="F936" t="s">
        <v>995</v>
      </c>
      <c r="G936" t="s">
        <v>995</v>
      </c>
      <c r="H936" t="s">
        <v>995</v>
      </c>
      <c r="I936" t="s">
        <v>995</v>
      </c>
      <c r="J936" t="s">
        <v>995</v>
      </c>
      <c r="K936" t="s">
        <v>995</v>
      </c>
      <c r="L936" t="s">
        <v>995</v>
      </c>
      <c r="M936" t="s">
        <v>995</v>
      </c>
      <c r="N936" t="s">
        <v>995</v>
      </c>
      <c r="O936" t="s">
        <v>995</v>
      </c>
      <c r="P936" t="s">
        <v>995</v>
      </c>
      <c r="Q936" t="s">
        <v>995</v>
      </c>
      <c r="R936" t="s">
        <v>995</v>
      </c>
      <c r="S936" t="s">
        <v>995</v>
      </c>
      <c r="T936" t="s">
        <v>995</v>
      </c>
      <c r="U936" t="s">
        <v>995</v>
      </c>
      <c r="V936" t="s">
        <v>995</v>
      </c>
      <c r="W936" t="s">
        <v>995</v>
      </c>
      <c r="X936" t="s">
        <v>995</v>
      </c>
      <c r="Y936" t="s">
        <v>995</v>
      </c>
      <c r="Z936" t="s">
        <v>995</v>
      </c>
      <c r="AA936" t="s">
        <v>995</v>
      </c>
      <c r="AB936" t="s">
        <v>995</v>
      </c>
      <c r="AC936" t="s">
        <v>995</v>
      </c>
      <c r="AD936" t="s">
        <v>995</v>
      </c>
      <c r="AE936" t="s">
        <v>995</v>
      </c>
      <c r="AF936" t="s">
        <v>995</v>
      </c>
      <c r="AG936" t="s">
        <v>995</v>
      </c>
      <c r="AH936" t="s">
        <v>995</v>
      </c>
      <c r="AI936" t="s">
        <v>995</v>
      </c>
      <c r="AJ936" t="s">
        <v>995</v>
      </c>
      <c r="AK936" t="s">
        <v>995</v>
      </c>
      <c r="AL936" t="s">
        <v>995</v>
      </c>
      <c r="AM936" t="s">
        <v>995</v>
      </c>
      <c r="AN936" t="s">
        <v>995</v>
      </c>
      <c r="AO936" t="s">
        <v>995</v>
      </c>
      <c r="AP936" t="s">
        <v>995</v>
      </c>
      <c r="AQ936" s="286" t="s">
        <v>855</v>
      </c>
      <c r="AR936" s="295"/>
      <c r="AS936" s="235"/>
    </row>
    <row r="937" spans="1:47" x14ac:dyDescent="0.3">
      <c r="A937" s="285">
        <v>117353</v>
      </c>
      <c r="B937" s="286" t="s">
        <v>538</v>
      </c>
      <c r="C937" t="s">
        <v>995</v>
      </c>
      <c r="D937" t="s">
        <v>995</v>
      </c>
      <c r="E937" t="s">
        <v>995</v>
      </c>
      <c r="F937" t="s">
        <v>995</v>
      </c>
      <c r="G937" t="s">
        <v>995</v>
      </c>
      <c r="H937" t="s">
        <v>995</v>
      </c>
      <c r="I937" t="s">
        <v>995</v>
      </c>
      <c r="J937" t="s">
        <v>995</v>
      </c>
      <c r="K937" t="s">
        <v>995</v>
      </c>
      <c r="L937" t="s">
        <v>995</v>
      </c>
      <c r="M937" t="s">
        <v>995</v>
      </c>
      <c r="N937" t="s">
        <v>995</v>
      </c>
      <c r="O937" t="s">
        <v>995</v>
      </c>
      <c r="P937" t="s">
        <v>995</v>
      </c>
      <c r="Q937" t="s">
        <v>995</v>
      </c>
      <c r="R937" t="s">
        <v>995</v>
      </c>
      <c r="S937" t="s">
        <v>995</v>
      </c>
      <c r="T937" t="s">
        <v>995</v>
      </c>
      <c r="U937" t="s">
        <v>995</v>
      </c>
      <c r="V937" t="s">
        <v>995</v>
      </c>
      <c r="W937" t="s">
        <v>995</v>
      </c>
      <c r="X937" t="s">
        <v>995</v>
      </c>
      <c r="Y937" t="s">
        <v>995</v>
      </c>
      <c r="Z937" t="s">
        <v>995</v>
      </c>
      <c r="AA937" t="s">
        <v>995</v>
      </c>
      <c r="AB937" t="s">
        <v>995</v>
      </c>
      <c r="AC937" t="s">
        <v>995</v>
      </c>
      <c r="AD937" t="s">
        <v>995</v>
      </c>
      <c r="AE937" t="s">
        <v>995</v>
      </c>
      <c r="AF937" t="s">
        <v>995</v>
      </c>
      <c r="AG937" t="s">
        <v>995</v>
      </c>
      <c r="AH937" t="s">
        <v>995</v>
      </c>
      <c r="AI937" t="s">
        <v>995</v>
      </c>
      <c r="AJ937" t="s">
        <v>995</v>
      </c>
      <c r="AK937" t="s">
        <v>995</v>
      </c>
      <c r="AL937" t="s">
        <v>995</v>
      </c>
      <c r="AM937" t="s">
        <v>995</v>
      </c>
      <c r="AN937" t="s">
        <v>995</v>
      </c>
      <c r="AO937" t="s">
        <v>995</v>
      </c>
      <c r="AP937" t="s">
        <v>995</v>
      </c>
      <c r="AQ937" s="286" t="s">
        <v>855</v>
      </c>
      <c r="AR937" s="306"/>
      <c r="AS937" s="235"/>
      <c r="AU937"/>
    </row>
    <row r="938" spans="1:47" x14ac:dyDescent="0.3">
      <c r="A938" s="285">
        <v>117357</v>
      </c>
      <c r="B938" s="286" t="s">
        <v>61</v>
      </c>
      <c r="C938" t="s">
        <v>995</v>
      </c>
      <c r="D938" t="s">
        <v>995</v>
      </c>
      <c r="E938" t="s">
        <v>995</v>
      </c>
      <c r="F938" t="s">
        <v>995</v>
      </c>
      <c r="G938" t="s">
        <v>995</v>
      </c>
      <c r="H938" t="s">
        <v>995</v>
      </c>
      <c r="I938" t="s">
        <v>995</v>
      </c>
      <c r="J938" t="s">
        <v>995</v>
      </c>
      <c r="K938" t="s">
        <v>995</v>
      </c>
      <c r="L938" t="s">
        <v>995</v>
      </c>
      <c r="M938" t="s">
        <v>995</v>
      </c>
      <c r="N938" t="s">
        <v>995</v>
      </c>
      <c r="O938" t="s">
        <v>995</v>
      </c>
      <c r="P938" t="s">
        <v>995</v>
      </c>
      <c r="Q938" t="s">
        <v>995</v>
      </c>
      <c r="R938" t="s">
        <v>995</v>
      </c>
      <c r="S938" t="s">
        <v>995</v>
      </c>
      <c r="T938" t="s">
        <v>995</v>
      </c>
      <c r="U938" t="s">
        <v>995</v>
      </c>
      <c r="V938" t="s">
        <v>995</v>
      </c>
      <c r="W938" t="s">
        <v>995</v>
      </c>
      <c r="X938" t="s">
        <v>995</v>
      </c>
      <c r="Y938" t="s">
        <v>995</v>
      </c>
      <c r="Z938" t="s">
        <v>995</v>
      </c>
      <c r="AA938" t="s">
        <v>995</v>
      </c>
      <c r="AB938" t="s">
        <v>995</v>
      </c>
      <c r="AC938" t="s">
        <v>995</v>
      </c>
      <c r="AD938" t="s">
        <v>995</v>
      </c>
      <c r="AE938" t="s">
        <v>995</v>
      </c>
      <c r="AF938" t="s">
        <v>995</v>
      </c>
      <c r="AG938" t="s">
        <v>995</v>
      </c>
      <c r="AH938" t="s">
        <v>995</v>
      </c>
      <c r="AI938" t="s">
        <v>995</v>
      </c>
      <c r="AJ938" t="s">
        <v>995</v>
      </c>
      <c r="AK938" t="s">
        <v>995</v>
      </c>
      <c r="AL938" t="s">
        <v>995</v>
      </c>
      <c r="AM938" t="s">
        <v>995</v>
      </c>
      <c r="AN938" t="s">
        <v>995</v>
      </c>
      <c r="AO938" t="s">
        <v>995</v>
      </c>
      <c r="AP938" t="s">
        <v>995</v>
      </c>
      <c r="AQ938" s="286" t="s">
        <v>855</v>
      </c>
      <c r="AR938" s="306"/>
      <c r="AS938" s="235"/>
      <c r="AU938"/>
    </row>
    <row r="939" spans="1:47" x14ac:dyDescent="0.3">
      <c r="A939" s="285">
        <v>117368</v>
      </c>
      <c r="B939" s="286" t="s">
        <v>61</v>
      </c>
      <c r="C939" t="s">
        <v>995</v>
      </c>
      <c r="D939" t="s">
        <v>995</v>
      </c>
      <c r="E939" t="s">
        <v>995</v>
      </c>
      <c r="F939" t="s">
        <v>995</v>
      </c>
      <c r="G939" t="s">
        <v>995</v>
      </c>
      <c r="H939" t="s">
        <v>995</v>
      </c>
      <c r="I939" t="s">
        <v>995</v>
      </c>
      <c r="J939" t="s">
        <v>995</v>
      </c>
      <c r="K939" t="s">
        <v>995</v>
      </c>
      <c r="L939" t="s">
        <v>995</v>
      </c>
      <c r="M939" t="s">
        <v>995</v>
      </c>
      <c r="N939" t="s">
        <v>995</v>
      </c>
      <c r="O939" t="s">
        <v>995</v>
      </c>
      <c r="P939" t="s">
        <v>995</v>
      </c>
      <c r="Q939" t="s">
        <v>995</v>
      </c>
      <c r="R939" t="s">
        <v>995</v>
      </c>
      <c r="S939" t="s">
        <v>995</v>
      </c>
      <c r="T939" t="s">
        <v>995</v>
      </c>
      <c r="U939" t="s">
        <v>995</v>
      </c>
      <c r="V939" t="s">
        <v>995</v>
      </c>
      <c r="W939" t="s">
        <v>995</v>
      </c>
      <c r="X939" t="s">
        <v>995</v>
      </c>
      <c r="Y939" t="s">
        <v>995</v>
      </c>
      <c r="Z939" t="s">
        <v>995</v>
      </c>
      <c r="AA939" t="s">
        <v>995</v>
      </c>
      <c r="AB939" t="s">
        <v>995</v>
      </c>
      <c r="AC939" t="s">
        <v>995</v>
      </c>
      <c r="AD939" t="s">
        <v>995</v>
      </c>
      <c r="AE939" t="s">
        <v>995</v>
      </c>
      <c r="AF939" t="s">
        <v>995</v>
      </c>
      <c r="AG939" t="s">
        <v>995</v>
      </c>
      <c r="AH939" t="s">
        <v>995</v>
      </c>
      <c r="AI939" t="s">
        <v>995</v>
      </c>
      <c r="AJ939" t="s">
        <v>995</v>
      </c>
      <c r="AK939" t="s">
        <v>995</v>
      </c>
      <c r="AL939" t="s">
        <v>995</v>
      </c>
      <c r="AM939" t="s">
        <v>995</v>
      </c>
      <c r="AN939" t="s">
        <v>995</v>
      </c>
      <c r="AO939" t="s">
        <v>995</v>
      </c>
      <c r="AP939" t="s">
        <v>995</v>
      </c>
      <c r="AQ939" s="286" t="s">
        <v>855</v>
      </c>
      <c r="AR939" s="306"/>
      <c r="AS939" s="235"/>
      <c r="AU939"/>
    </row>
    <row r="940" spans="1:47" x14ac:dyDescent="0.3">
      <c r="A940" s="285">
        <v>117374</v>
      </c>
      <c r="B940" s="286" t="s">
        <v>538</v>
      </c>
      <c r="C940" t="s">
        <v>995</v>
      </c>
      <c r="D940" t="s">
        <v>995</v>
      </c>
      <c r="E940" t="s">
        <v>995</v>
      </c>
      <c r="F940" t="s">
        <v>995</v>
      </c>
      <c r="G940" t="s">
        <v>995</v>
      </c>
      <c r="H940" t="s">
        <v>995</v>
      </c>
      <c r="I940" t="s">
        <v>995</v>
      </c>
      <c r="J940" t="s">
        <v>995</v>
      </c>
      <c r="K940" t="s">
        <v>995</v>
      </c>
      <c r="L940" t="s">
        <v>995</v>
      </c>
      <c r="M940" t="s">
        <v>995</v>
      </c>
      <c r="N940" t="s">
        <v>995</v>
      </c>
      <c r="O940" t="s">
        <v>995</v>
      </c>
      <c r="P940" t="s">
        <v>995</v>
      </c>
      <c r="Q940" t="s">
        <v>995</v>
      </c>
      <c r="R940" t="s">
        <v>995</v>
      </c>
      <c r="S940" t="s">
        <v>995</v>
      </c>
      <c r="T940" t="s">
        <v>995</v>
      </c>
      <c r="U940" t="s">
        <v>995</v>
      </c>
      <c r="V940" t="s">
        <v>995</v>
      </c>
      <c r="W940" t="s">
        <v>995</v>
      </c>
      <c r="X940" t="s">
        <v>995</v>
      </c>
      <c r="Y940" t="s">
        <v>995</v>
      </c>
      <c r="Z940" t="s">
        <v>995</v>
      </c>
      <c r="AA940" t="s">
        <v>995</v>
      </c>
      <c r="AB940" t="s">
        <v>995</v>
      </c>
      <c r="AC940" t="s">
        <v>995</v>
      </c>
      <c r="AD940" t="s">
        <v>995</v>
      </c>
      <c r="AE940" t="s">
        <v>995</v>
      </c>
      <c r="AF940" t="s">
        <v>995</v>
      </c>
      <c r="AG940" t="s">
        <v>995</v>
      </c>
      <c r="AH940" t="s">
        <v>995</v>
      </c>
      <c r="AI940" t="s">
        <v>995</v>
      </c>
      <c r="AJ940" t="s">
        <v>995</v>
      </c>
      <c r="AK940" t="s">
        <v>995</v>
      </c>
      <c r="AL940" t="s">
        <v>995</v>
      </c>
      <c r="AM940" t="s">
        <v>995</v>
      </c>
      <c r="AN940" t="s">
        <v>995</v>
      </c>
      <c r="AO940" t="s">
        <v>995</v>
      </c>
      <c r="AP940" t="s">
        <v>995</v>
      </c>
      <c r="AQ940" s="286" t="s">
        <v>855</v>
      </c>
      <c r="AR940" s="306"/>
      <c r="AS940" s="235"/>
      <c r="AU940"/>
    </row>
    <row r="941" spans="1:47" ht="21.6" x14ac:dyDescent="0.3">
      <c r="A941" s="285">
        <v>117375</v>
      </c>
      <c r="B941" s="286" t="s">
        <v>61</v>
      </c>
      <c r="C941" t="s">
        <v>995</v>
      </c>
      <c r="D941" t="s">
        <v>995</v>
      </c>
      <c r="E941" t="s">
        <v>995</v>
      </c>
      <c r="F941" t="s">
        <v>995</v>
      </c>
      <c r="G941" t="s">
        <v>995</v>
      </c>
      <c r="H941" t="s">
        <v>995</v>
      </c>
      <c r="I941" t="s">
        <v>995</v>
      </c>
      <c r="J941" t="s">
        <v>995</v>
      </c>
      <c r="K941" t="s">
        <v>995</v>
      </c>
      <c r="L941" t="s">
        <v>995</v>
      </c>
      <c r="M941" t="s">
        <v>995</v>
      </c>
      <c r="N941" t="s">
        <v>995</v>
      </c>
      <c r="O941" t="s">
        <v>995</v>
      </c>
      <c r="P941" t="s">
        <v>995</v>
      </c>
      <c r="Q941" t="s">
        <v>995</v>
      </c>
      <c r="R941" t="s">
        <v>995</v>
      </c>
      <c r="S941" t="s">
        <v>995</v>
      </c>
      <c r="T941" t="s">
        <v>995</v>
      </c>
      <c r="U941" t="s">
        <v>995</v>
      </c>
      <c r="V941" t="s">
        <v>995</v>
      </c>
      <c r="W941" t="s">
        <v>995</v>
      </c>
      <c r="X941" t="s">
        <v>995</v>
      </c>
      <c r="Y941" t="s">
        <v>995</v>
      </c>
      <c r="Z941" t="s">
        <v>995</v>
      </c>
      <c r="AA941" t="s">
        <v>995</v>
      </c>
      <c r="AB941" t="s">
        <v>995</v>
      </c>
      <c r="AC941" t="s">
        <v>995</v>
      </c>
      <c r="AD941" t="s">
        <v>995</v>
      </c>
      <c r="AE941" t="s">
        <v>995</v>
      </c>
      <c r="AF941" t="s">
        <v>995</v>
      </c>
      <c r="AG941" t="s">
        <v>995</v>
      </c>
      <c r="AH941" t="s">
        <v>995</v>
      </c>
      <c r="AI941" t="s">
        <v>995</v>
      </c>
      <c r="AJ941" t="s">
        <v>995</v>
      </c>
      <c r="AK941" t="s">
        <v>995</v>
      </c>
      <c r="AL941" t="s">
        <v>995</v>
      </c>
      <c r="AM941" t="s">
        <v>995</v>
      </c>
      <c r="AN941" t="s">
        <v>995</v>
      </c>
      <c r="AO941" t="s">
        <v>995</v>
      </c>
      <c r="AP941" t="s">
        <v>995</v>
      </c>
      <c r="AQ941" s="286" t="s">
        <v>855</v>
      </c>
      <c r="AR941" s="295"/>
      <c r="AS941" s="235"/>
    </row>
    <row r="942" spans="1:47" x14ac:dyDescent="0.3">
      <c r="A942" s="285">
        <v>117385</v>
      </c>
      <c r="B942" s="286" t="s">
        <v>540</v>
      </c>
      <c r="C942" t="s">
        <v>995</v>
      </c>
      <c r="D942" t="s">
        <v>995</v>
      </c>
      <c r="E942" t="s">
        <v>995</v>
      </c>
      <c r="F942" t="s">
        <v>995</v>
      </c>
      <c r="G942" t="s">
        <v>995</v>
      </c>
      <c r="H942" t="s">
        <v>995</v>
      </c>
      <c r="I942" t="s">
        <v>995</v>
      </c>
      <c r="J942" t="s">
        <v>995</v>
      </c>
      <c r="K942" t="s">
        <v>995</v>
      </c>
      <c r="L942" t="s">
        <v>995</v>
      </c>
      <c r="M942" t="s">
        <v>995</v>
      </c>
      <c r="N942" t="s">
        <v>995</v>
      </c>
      <c r="O942" t="s">
        <v>995</v>
      </c>
      <c r="P942" t="s">
        <v>995</v>
      </c>
      <c r="Q942" t="s">
        <v>995</v>
      </c>
      <c r="R942" t="s">
        <v>995</v>
      </c>
      <c r="S942" t="s">
        <v>995</v>
      </c>
      <c r="T942" t="s">
        <v>995</v>
      </c>
      <c r="U942" t="s">
        <v>995</v>
      </c>
      <c r="V942" t="s">
        <v>995</v>
      </c>
      <c r="W942" t="s">
        <v>995</v>
      </c>
      <c r="X942" t="s">
        <v>995</v>
      </c>
      <c r="Y942" t="s">
        <v>995</v>
      </c>
      <c r="Z942" t="s">
        <v>995</v>
      </c>
      <c r="AA942" t="s">
        <v>995</v>
      </c>
      <c r="AB942" t="s">
        <v>995</v>
      </c>
      <c r="AC942" t="s">
        <v>995</v>
      </c>
      <c r="AD942" t="s">
        <v>995</v>
      </c>
      <c r="AE942" t="s">
        <v>995</v>
      </c>
      <c r="AF942" t="s">
        <v>995</v>
      </c>
      <c r="AG942" t="s">
        <v>995</v>
      </c>
      <c r="AH942" t="s">
        <v>995</v>
      </c>
      <c r="AI942" t="s">
        <v>995</v>
      </c>
      <c r="AJ942" t="s">
        <v>995</v>
      </c>
      <c r="AK942" t="s">
        <v>995</v>
      </c>
      <c r="AL942" t="s">
        <v>995</v>
      </c>
      <c r="AM942" t="s">
        <v>995</v>
      </c>
      <c r="AN942" t="s">
        <v>995</v>
      </c>
      <c r="AO942" t="s">
        <v>995</v>
      </c>
      <c r="AP942" t="s">
        <v>995</v>
      </c>
      <c r="AQ942" s="286" t="s">
        <v>855</v>
      </c>
      <c r="AR942" s="306"/>
      <c r="AS942" s="235"/>
      <c r="AU942"/>
    </row>
    <row r="943" spans="1:47" x14ac:dyDescent="0.3">
      <c r="A943" s="285">
        <v>117386</v>
      </c>
      <c r="B943" s="286" t="s">
        <v>540</v>
      </c>
      <c r="C943" t="s">
        <v>995</v>
      </c>
      <c r="D943" t="s">
        <v>995</v>
      </c>
      <c r="E943" t="s">
        <v>995</v>
      </c>
      <c r="F943" t="s">
        <v>995</v>
      </c>
      <c r="G943" t="s">
        <v>995</v>
      </c>
      <c r="H943" t="s">
        <v>995</v>
      </c>
      <c r="I943" t="s">
        <v>995</v>
      </c>
      <c r="J943" t="s">
        <v>995</v>
      </c>
      <c r="K943" t="s">
        <v>995</v>
      </c>
      <c r="L943" t="s">
        <v>995</v>
      </c>
      <c r="M943" t="s">
        <v>995</v>
      </c>
      <c r="N943" t="s">
        <v>995</v>
      </c>
      <c r="O943" t="s">
        <v>995</v>
      </c>
      <c r="P943" t="s">
        <v>995</v>
      </c>
      <c r="Q943" t="s">
        <v>995</v>
      </c>
      <c r="R943" t="s">
        <v>995</v>
      </c>
      <c r="S943" t="s">
        <v>995</v>
      </c>
      <c r="T943" t="s">
        <v>995</v>
      </c>
      <c r="U943" t="s">
        <v>995</v>
      </c>
      <c r="V943" t="s">
        <v>995</v>
      </c>
      <c r="W943" t="s">
        <v>995</v>
      </c>
      <c r="X943" t="s">
        <v>995</v>
      </c>
      <c r="Y943" t="s">
        <v>995</v>
      </c>
      <c r="Z943" t="s">
        <v>995</v>
      </c>
      <c r="AA943" t="s">
        <v>995</v>
      </c>
      <c r="AB943" t="s">
        <v>995</v>
      </c>
      <c r="AC943" t="s">
        <v>995</v>
      </c>
      <c r="AD943" t="s">
        <v>995</v>
      </c>
      <c r="AE943" t="s">
        <v>995</v>
      </c>
      <c r="AF943" t="s">
        <v>995</v>
      </c>
      <c r="AG943" t="s">
        <v>995</v>
      </c>
      <c r="AH943" t="s">
        <v>995</v>
      </c>
      <c r="AI943" t="s">
        <v>995</v>
      </c>
      <c r="AJ943" t="s">
        <v>995</v>
      </c>
      <c r="AK943" t="s">
        <v>995</v>
      </c>
      <c r="AL943" t="s">
        <v>995</v>
      </c>
      <c r="AM943" t="s">
        <v>995</v>
      </c>
      <c r="AN943" t="s">
        <v>995</v>
      </c>
      <c r="AO943" t="s">
        <v>995</v>
      </c>
      <c r="AP943" t="s">
        <v>995</v>
      </c>
      <c r="AQ943" s="286" t="s">
        <v>855</v>
      </c>
      <c r="AR943" s="306"/>
      <c r="AS943" s="235"/>
      <c r="AU943"/>
    </row>
    <row r="944" spans="1:47" ht="21.6" x14ac:dyDescent="0.3">
      <c r="A944" s="285">
        <v>117392</v>
      </c>
      <c r="B944" s="286" t="s">
        <v>61</v>
      </c>
      <c r="C944" t="s">
        <v>995</v>
      </c>
      <c r="D944" t="s">
        <v>995</v>
      </c>
      <c r="E944" t="s">
        <v>995</v>
      </c>
      <c r="F944" t="s">
        <v>995</v>
      </c>
      <c r="G944" t="s">
        <v>995</v>
      </c>
      <c r="H944" t="s">
        <v>995</v>
      </c>
      <c r="I944" t="s">
        <v>995</v>
      </c>
      <c r="J944" t="s">
        <v>995</v>
      </c>
      <c r="K944" t="s">
        <v>995</v>
      </c>
      <c r="L944" t="s">
        <v>995</v>
      </c>
      <c r="M944" t="s">
        <v>995</v>
      </c>
      <c r="N944" t="s">
        <v>995</v>
      </c>
      <c r="O944" t="s">
        <v>995</v>
      </c>
      <c r="P944" t="s">
        <v>995</v>
      </c>
      <c r="Q944" t="s">
        <v>995</v>
      </c>
      <c r="R944" t="s">
        <v>995</v>
      </c>
      <c r="S944" t="s">
        <v>995</v>
      </c>
      <c r="T944" t="s">
        <v>995</v>
      </c>
      <c r="U944" t="s">
        <v>995</v>
      </c>
      <c r="V944" t="s">
        <v>995</v>
      </c>
      <c r="W944" t="s">
        <v>995</v>
      </c>
      <c r="X944" t="s">
        <v>995</v>
      </c>
      <c r="Y944" t="s">
        <v>995</v>
      </c>
      <c r="Z944" t="s">
        <v>995</v>
      </c>
      <c r="AA944" t="s">
        <v>995</v>
      </c>
      <c r="AB944" t="s">
        <v>995</v>
      </c>
      <c r="AC944" t="s">
        <v>995</v>
      </c>
      <c r="AD944" t="s">
        <v>995</v>
      </c>
      <c r="AE944" t="s">
        <v>995</v>
      </c>
      <c r="AF944" t="s">
        <v>995</v>
      </c>
      <c r="AG944" t="s">
        <v>995</v>
      </c>
      <c r="AH944" t="s">
        <v>995</v>
      </c>
      <c r="AI944" t="s">
        <v>995</v>
      </c>
      <c r="AJ944" t="s">
        <v>995</v>
      </c>
      <c r="AK944" t="s">
        <v>995</v>
      </c>
      <c r="AL944" t="s">
        <v>995</v>
      </c>
      <c r="AM944" t="s">
        <v>995</v>
      </c>
      <c r="AN944" t="s">
        <v>995</v>
      </c>
      <c r="AO944" t="s">
        <v>995</v>
      </c>
      <c r="AP944" t="s">
        <v>995</v>
      </c>
      <c r="AQ944" s="286" t="s">
        <v>855</v>
      </c>
      <c r="AR944" s="295"/>
      <c r="AS944" s="235"/>
    </row>
    <row r="945" spans="1:47" ht="28.8" x14ac:dyDescent="0.3">
      <c r="A945" s="285">
        <v>117397</v>
      </c>
      <c r="B945" s="286" t="s">
        <v>67</v>
      </c>
      <c r="C945" t="s">
        <v>226</v>
      </c>
      <c r="D945" t="s">
        <v>224</v>
      </c>
      <c r="E945" t="s">
        <v>224</v>
      </c>
      <c r="F945" t="s">
        <v>226</v>
      </c>
      <c r="G945" t="s">
        <v>224</v>
      </c>
      <c r="H945" t="s">
        <v>226</v>
      </c>
      <c r="I945" t="s">
        <v>226</v>
      </c>
      <c r="J945" t="s">
        <v>226</v>
      </c>
      <c r="K945" t="s">
        <v>226</v>
      </c>
      <c r="L945" t="s">
        <v>226</v>
      </c>
      <c r="M945" t="s">
        <v>226</v>
      </c>
      <c r="N945" t="s">
        <v>224</v>
      </c>
      <c r="O945" t="s">
        <v>225</v>
      </c>
      <c r="P945" t="s">
        <v>224</v>
      </c>
      <c r="Q945" t="s">
        <v>224</v>
      </c>
      <c r="R945" t="s">
        <v>226</v>
      </c>
      <c r="S945" t="s">
        <v>224</v>
      </c>
      <c r="T945" t="s">
        <v>225</v>
      </c>
      <c r="U945" t="s">
        <v>224</v>
      </c>
      <c r="V945" t="s">
        <v>226</v>
      </c>
      <c r="W945" t="s">
        <v>225</v>
      </c>
      <c r="X945" t="s">
        <v>226</v>
      </c>
      <c r="Y945" t="s">
        <v>226</v>
      </c>
      <c r="Z945" t="s">
        <v>226</v>
      </c>
      <c r="AA945" t="s">
        <v>226</v>
      </c>
      <c r="AB945" t="s">
        <v>225</v>
      </c>
      <c r="AC945" t="s">
        <v>226</v>
      </c>
      <c r="AD945" t="s">
        <v>225</v>
      </c>
      <c r="AE945" t="s">
        <v>226</v>
      </c>
      <c r="AF945" t="s">
        <v>226</v>
      </c>
      <c r="AG945" t="s">
        <v>225</v>
      </c>
      <c r="AH945" t="s">
        <v>225</v>
      </c>
      <c r="AI945" t="s">
        <v>225</v>
      </c>
      <c r="AJ945" t="s">
        <v>225</v>
      </c>
      <c r="AK945" t="s">
        <v>225</v>
      </c>
      <c r="AL945" t="s">
        <v>394</v>
      </c>
      <c r="AM945" t="s">
        <v>394</v>
      </c>
      <c r="AN945" t="s">
        <v>394</v>
      </c>
      <c r="AO945" t="s">
        <v>394</v>
      </c>
      <c r="AP945" t="s">
        <v>394</v>
      </c>
      <c r="AQ945" s="286" t="s">
        <v>394</v>
      </c>
      <c r="AR945" s="295"/>
      <c r="AS945" s="235"/>
    </row>
    <row r="946" spans="1:47" ht="21.6" x14ac:dyDescent="0.3">
      <c r="A946" s="285">
        <v>117409</v>
      </c>
      <c r="B946" s="286" t="s">
        <v>538</v>
      </c>
      <c r="C946" t="s">
        <v>225</v>
      </c>
      <c r="D946" t="s">
        <v>225</v>
      </c>
      <c r="E946" t="s">
        <v>225</v>
      </c>
      <c r="F946" t="s">
        <v>225</v>
      </c>
      <c r="G946" t="s">
        <v>225</v>
      </c>
      <c r="H946" t="s">
        <v>225</v>
      </c>
      <c r="I946" t="s">
        <v>225</v>
      </c>
      <c r="J946" t="s">
        <v>225</v>
      </c>
      <c r="K946" t="s">
        <v>225</v>
      </c>
      <c r="L946" t="s">
        <v>225</v>
      </c>
      <c r="M946" t="s">
        <v>225</v>
      </c>
      <c r="N946" t="s">
        <v>225</v>
      </c>
      <c r="O946" t="s">
        <v>225</v>
      </c>
      <c r="P946" t="s">
        <v>225</v>
      </c>
      <c r="Q946" t="s">
        <v>224</v>
      </c>
      <c r="R946" t="s">
        <v>225</v>
      </c>
      <c r="S946" t="s">
        <v>225</v>
      </c>
      <c r="T946" t="s">
        <v>224</v>
      </c>
      <c r="U946" t="s">
        <v>226</v>
      </c>
      <c r="V946" t="s">
        <v>225</v>
      </c>
      <c r="W946" t="s">
        <v>225</v>
      </c>
      <c r="X946" t="s">
        <v>225</v>
      </c>
      <c r="Y946" t="s">
        <v>225</v>
      </c>
      <c r="Z946" t="s">
        <v>225</v>
      </c>
      <c r="AA946" t="s">
        <v>225</v>
      </c>
      <c r="AB946" t="s">
        <v>224</v>
      </c>
      <c r="AC946" t="s">
        <v>225</v>
      </c>
      <c r="AD946" t="s">
        <v>225</v>
      </c>
      <c r="AE946" t="s">
        <v>225</v>
      </c>
      <c r="AF946" t="s">
        <v>226</v>
      </c>
      <c r="AG946" t="s">
        <v>394</v>
      </c>
      <c r="AH946" t="s">
        <v>394</v>
      </c>
      <c r="AI946" t="s">
        <v>394</v>
      </c>
      <c r="AJ946" t="s">
        <v>394</v>
      </c>
      <c r="AK946" t="s">
        <v>394</v>
      </c>
      <c r="AL946" t="s">
        <v>394</v>
      </c>
      <c r="AM946" t="s">
        <v>394</v>
      </c>
      <c r="AN946" t="s">
        <v>394</v>
      </c>
      <c r="AO946" t="s">
        <v>394</v>
      </c>
      <c r="AP946" t="s">
        <v>394</v>
      </c>
      <c r="AQ946" s="286" t="s">
        <v>394</v>
      </c>
      <c r="AR946" s="295"/>
      <c r="AS946" s="235"/>
    </row>
    <row r="947" spans="1:47" x14ac:dyDescent="0.3">
      <c r="A947" s="285">
        <v>117411</v>
      </c>
      <c r="B947" s="286" t="s">
        <v>61</v>
      </c>
      <c r="C947" t="s">
        <v>995</v>
      </c>
      <c r="D947" t="s">
        <v>995</v>
      </c>
      <c r="E947" t="s">
        <v>995</v>
      </c>
      <c r="F947" t="s">
        <v>995</v>
      </c>
      <c r="G947" t="s">
        <v>995</v>
      </c>
      <c r="H947" t="s">
        <v>995</v>
      </c>
      <c r="I947" t="s">
        <v>995</v>
      </c>
      <c r="J947" t="s">
        <v>995</v>
      </c>
      <c r="K947" t="s">
        <v>995</v>
      </c>
      <c r="L947" t="s">
        <v>995</v>
      </c>
      <c r="M947" t="s">
        <v>995</v>
      </c>
      <c r="N947" t="s">
        <v>995</v>
      </c>
      <c r="O947" t="s">
        <v>995</v>
      </c>
      <c r="P947" t="s">
        <v>995</v>
      </c>
      <c r="Q947" t="s">
        <v>995</v>
      </c>
      <c r="R947" t="s">
        <v>995</v>
      </c>
      <c r="S947" t="s">
        <v>995</v>
      </c>
      <c r="T947" t="s">
        <v>995</v>
      </c>
      <c r="U947" t="s">
        <v>995</v>
      </c>
      <c r="V947" t="s">
        <v>995</v>
      </c>
      <c r="W947" t="s">
        <v>995</v>
      </c>
      <c r="X947" t="s">
        <v>995</v>
      </c>
      <c r="Y947" t="s">
        <v>995</v>
      </c>
      <c r="Z947" t="s">
        <v>995</v>
      </c>
      <c r="AA947" t="s">
        <v>995</v>
      </c>
      <c r="AB947" t="s">
        <v>995</v>
      </c>
      <c r="AC947" t="s">
        <v>995</v>
      </c>
      <c r="AD947" t="s">
        <v>995</v>
      </c>
      <c r="AE947" t="s">
        <v>995</v>
      </c>
      <c r="AF947" t="s">
        <v>995</v>
      </c>
      <c r="AG947" t="s">
        <v>995</v>
      </c>
      <c r="AH947" t="s">
        <v>995</v>
      </c>
      <c r="AI947" t="s">
        <v>995</v>
      </c>
      <c r="AJ947" t="s">
        <v>995</v>
      </c>
      <c r="AK947" t="s">
        <v>995</v>
      </c>
      <c r="AL947" t="s">
        <v>995</v>
      </c>
      <c r="AM947" t="s">
        <v>995</v>
      </c>
      <c r="AN947" t="s">
        <v>995</v>
      </c>
      <c r="AO947" t="s">
        <v>995</v>
      </c>
      <c r="AP947" t="s">
        <v>995</v>
      </c>
      <c r="AQ947" s="286" t="s">
        <v>855</v>
      </c>
      <c r="AR947" s="306"/>
      <c r="AS947" s="235"/>
      <c r="AU947"/>
    </row>
    <row r="948" spans="1:47" x14ac:dyDescent="0.3">
      <c r="A948" s="285">
        <v>117415</v>
      </c>
      <c r="B948" s="286" t="s">
        <v>538</v>
      </c>
      <c r="C948" t="s">
        <v>995</v>
      </c>
      <c r="D948" t="s">
        <v>995</v>
      </c>
      <c r="E948" t="s">
        <v>995</v>
      </c>
      <c r="F948" t="s">
        <v>995</v>
      </c>
      <c r="G948" t="s">
        <v>995</v>
      </c>
      <c r="H948" t="s">
        <v>995</v>
      </c>
      <c r="I948" t="s">
        <v>995</v>
      </c>
      <c r="J948" t="s">
        <v>995</v>
      </c>
      <c r="K948" t="s">
        <v>995</v>
      </c>
      <c r="L948" t="s">
        <v>995</v>
      </c>
      <c r="M948" t="s">
        <v>995</v>
      </c>
      <c r="N948" t="s">
        <v>995</v>
      </c>
      <c r="O948" t="s">
        <v>995</v>
      </c>
      <c r="P948" t="s">
        <v>995</v>
      </c>
      <c r="Q948" t="s">
        <v>995</v>
      </c>
      <c r="R948" t="s">
        <v>995</v>
      </c>
      <c r="S948" t="s">
        <v>995</v>
      </c>
      <c r="T948" t="s">
        <v>995</v>
      </c>
      <c r="U948" t="s">
        <v>995</v>
      </c>
      <c r="V948" t="s">
        <v>995</v>
      </c>
      <c r="W948" t="s">
        <v>995</v>
      </c>
      <c r="X948" t="s">
        <v>995</v>
      </c>
      <c r="Y948" t="s">
        <v>995</v>
      </c>
      <c r="Z948" t="s">
        <v>995</v>
      </c>
      <c r="AA948" t="s">
        <v>995</v>
      </c>
      <c r="AB948" t="s">
        <v>995</v>
      </c>
      <c r="AC948" t="s">
        <v>995</v>
      </c>
      <c r="AD948" t="s">
        <v>995</v>
      </c>
      <c r="AE948" t="s">
        <v>995</v>
      </c>
      <c r="AF948" t="s">
        <v>995</v>
      </c>
      <c r="AG948" t="s">
        <v>995</v>
      </c>
      <c r="AH948" t="s">
        <v>995</v>
      </c>
      <c r="AI948" t="s">
        <v>995</v>
      </c>
      <c r="AJ948" t="s">
        <v>995</v>
      </c>
      <c r="AK948" t="s">
        <v>995</v>
      </c>
      <c r="AL948" t="s">
        <v>995</v>
      </c>
      <c r="AM948" t="s">
        <v>995</v>
      </c>
      <c r="AN948" t="s">
        <v>995</v>
      </c>
      <c r="AO948" t="s">
        <v>995</v>
      </c>
      <c r="AP948" t="s">
        <v>995</v>
      </c>
      <c r="AQ948" s="286" t="s">
        <v>855</v>
      </c>
      <c r="AR948" s="306"/>
      <c r="AS948" s="235"/>
      <c r="AU948"/>
    </row>
    <row r="949" spans="1:47" ht="21.6" x14ac:dyDescent="0.3">
      <c r="A949" s="285">
        <v>117428</v>
      </c>
      <c r="B949" s="286" t="s">
        <v>61</v>
      </c>
      <c r="C949" t="s">
        <v>995</v>
      </c>
      <c r="D949" t="s">
        <v>995</v>
      </c>
      <c r="E949" t="s">
        <v>995</v>
      </c>
      <c r="F949" t="s">
        <v>995</v>
      </c>
      <c r="G949" t="s">
        <v>995</v>
      </c>
      <c r="H949" t="s">
        <v>995</v>
      </c>
      <c r="I949" t="s">
        <v>995</v>
      </c>
      <c r="J949" t="s">
        <v>995</v>
      </c>
      <c r="K949" t="s">
        <v>995</v>
      </c>
      <c r="L949" t="s">
        <v>995</v>
      </c>
      <c r="M949" t="s">
        <v>995</v>
      </c>
      <c r="N949" t="s">
        <v>995</v>
      </c>
      <c r="O949" t="s">
        <v>995</v>
      </c>
      <c r="P949" t="s">
        <v>995</v>
      </c>
      <c r="Q949" t="s">
        <v>995</v>
      </c>
      <c r="R949" t="s">
        <v>995</v>
      </c>
      <c r="S949" t="s">
        <v>995</v>
      </c>
      <c r="T949" t="s">
        <v>995</v>
      </c>
      <c r="U949" t="s">
        <v>995</v>
      </c>
      <c r="V949" t="s">
        <v>995</v>
      </c>
      <c r="W949" t="s">
        <v>995</v>
      </c>
      <c r="X949" t="s">
        <v>995</v>
      </c>
      <c r="Y949" t="s">
        <v>995</v>
      </c>
      <c r="Z949" t="s">
        <v>995</v>
      </c>
      <c r="AA949" t="s">
        <v>995</v>
      </c>
      <c r="AB949" t="s">
        <v>995</v>
      </c>
      <c r="AC949" t="s">
        <v>995</v>
      </c>
      <c r="AD949" t="s">
        <v>995</v>
      </c>
      <c r="AE949" t="s">
        <v>995</v>
      </c>
      <c r="AF949" t="s">
        <v>995</v>
      </c>
      <c r="AG949" t="s">
        <v>995</v>
      </c>
      <c r="AH949" t="s">
        <v>995</v>
      </c>
      <c r="AI949" t="s">
        <v>995</v>
      </c>
      <c r="AJ949" t="s">
        <v>995</v>
      </c>
      <c r="AK949" t="s">
        <v>995</v>
      </c>
      <c r="AL949" t="s">
        <v>995</v>
      </c>
      <c r="AM949" t="s">
        <v>995</v>
      </c>
      <c r="AN949" t="s">
        <v>995</v>
      </c>
      <c r="AO949" t="s">
        <v>995</v>
      </c>
      <c r="AP949" t="s">
        <v>995</v>
      </c>
      <c r="AQ949" s="286" t="s">
        <v>855</v>
      </c>
      <c r="AR949" s="295"/>
      <c r="AS949" s="235"/>
    </row>
    <row r="950" spans="1:47" x14ac:dyDescent="0.3">
      <c r="A950" s="285">
        <v>117441</v>
      </c>
      <c r="B950" s="286" t="s">
        <v>61</v>
      </c>
      <c r="C950" t="s">
        <v>995</v>
      </c>
      <c r="D950" t="s">
        <v>995</v>
      </c>
      <c r="E950" t="s">
        <v>995</v>
      </c>
      <c r="F950" t="s">
        <v>995</v>
      </c>
      <c r="G950" t="s">
        <v>995</v>
      </c>
      <c r="H950" t="s">
        <v>995</v>
      </c>
      <c r="I950" t="s">
        <v>995</v>
      </c>
      <c r="J950" t="s">
        <v>995</v>
      </c>
      <c r="K950" t="s">
        <v>995</v>
      </c>
      <c r="L950" t="s">
        <v>995</v>
      </c>
      <c r="M950" t="s">
        <v>995</v>
      </c>
      <c r="N950" t="s">
        <v>995</v>
      </c>
      <c r="O950" t="s">
        <v>995</v>
      </c>
      <c r="P950" t="s">
        <v>995</v>
      </c>
      <c r="Q950" t="s">
        <v>995</v>
      </c>
      <c r="R950" t="s">
        <v>995</v>
      </c>
      <c r="S950" t="s">
        <v>995</v>
      </c>
      <c r="T950" t="s">
        <v>995</v>
      </c>
      <c r="U950" t="s">
        <v>995</v>
      </c>
      <c r="V950" t="s">
        <v>995</v>
      </c>
      <c r="W950" t="s">
        <v>995</v>
      </c>
      <c r="X950" t="s">
        <v>995</v>
      </c>
      <c r="Y950" t="s">
        <v>995</v>
      </c>
      <c r="Z950" t="s">
        <v>995</v>
      </c>
      <c r="AA950" t="s">
        <v>995</v>
      </c>
      <c r="AB950" t="s">
        <v>995</v>
      </c>
      <c r="AC950" t="s">
        <v>995</v>
      </c>
      <c r="AD950" t="s">
        <v>995</v>
      </c>
      <c r="AE950" t="s">
        <v>995</v>
      </c>
      <c r="AF950" t="s">
        <v>995</v>
      </c>
      <c r="AG950" t="s">
        <v>995</v>
      </c>
      <c r="AH950" t="s">
        <v>995</v>
      </c>
      <c r="AI950" t="s">
        <v>995</v>
      </c>
      <c r="AJ950" t="s">
        <v>995</v>
      </c>
      <c r="AK950" t="s">
        <v>995</v>
      </c>
      <c r="AL950" t="s">
        <v>995</v>
      </c>
      <c r="AM950" t="s">
        <v>995</v>
      </c>
      <c r="AN950" t="s">
        <v>995</v>
      </c>
      <c r="AO950" t="s">
        <v>995</v>
      </c>
      <c r="AP950" t="s">
        <v>995</v>
      </c>
      <c r="AQ950" s="286" t="s">
        <v>855</v>
      </c>
      <c r="AR950" s="306"/>
      <c r="AS950" s="235"/>
      <c r="AU950"/>
    </row>
    <row r="951" spans="1:47" x14ac:dyDescent="0.3">
      <c r="A951" s="285">
        <v>117444</v>
      </c>
      <c r="B951" s="286" t="s">
        <v>538</v>
      </c>
      <c r="C951" t="s">
        <v>995</v>
      </c>
      <c r="D951" t="s">
        <v>995</v>
      </c>
      <c r="E951" t="s">
        <v>995</v>
      </c>
      <c r="F951" t="s">
        <v>995</v>
      </c>
      <c r="G951" t="s">
        <v>995</v>
      </c>
      <c r="H951" t="s">
        <v>995</v>
      </c>
      <c r="I951" t="s">
        <v>995</v>
      </c>
      <c r="J951" t="s">
        <v>995</v>
      </c>
      <c r="K951" t="s">
        <v>995</v>
      </c>
      <c r="L951" t="s">
        <v>995</v>
      </c>
      <c r="M951" t="s">
        <v>995</v>
      </c>
      <c r="N951" t="s">
        <v>995</v>
      </c>
      <c r="O951" t="s">
        <v>995</v>
      </c>
      <c r="P951" t="s">
        <v>995</v>
      </c>
      <c r="Q951" t="s">
        <v>995</v>
      </c>
      <c r="R951" t="s">
        <v>995</v>
      </c>
      <c r="S951" t="s">
        <v>995</v>
      </c>
      <c r="T951" t="s">
        <v>995</v>
      </c>
      <c r="U951" t="s">
        <v>995</v>
      </c>
      <c r="V951" t="s">
        <v>995</v>
      </c>
      <c r="W951" t="s">
        <v>995</v>
      </c>
      <c r="X951" t="s">
        <v>995</v>
      </c>
      <c r="Y951" t="s">
        <v>995</v>
      </c>
      <c r="Z951" t="s">
        <v>995</v>
      </c>
      <c r="AA951" t="s">
        <v>995</v>
      </c>
      <c r="AB951" t="s">
        <v>995</v>
      </c>
      <c r="AC951" t="s">
        <v>995</v>
      </c>
      <c r="AD951" t="s">
        <v>995</v>
      </c>
      <c r="AE951" t="s">
        <v>995</v>
      </c>
      <c r="AF951" t="s">
        <v>995</v>
      </c>
      <c r="AG951" t="s">
        <v>995</v>
      </c>
      <c r="AH951" t="s">
        <v>995</v>
      </c>
      <c r="AI951" t="s">
        <v>995</v>
      </c>
      <c r="AJ951" t="s">
        <v>995</v>
      </c>
      <c r="AK951" t="s">
        <v>995</v>
      </c>
      <c r="AL951" t="s">
        <v>995</v>
      </c>
      <c r="AM951" t="s">
        <v>995</v>
      </c>
      <c r="AN951" t="s">
        <v>995</v>
      </c>
      <c r="AO951" t="s">
        <v>995</v>
      </c>
      <c r="AP951" t="s">
        <v>995</v>
      </c>
      <c r="AQ951" s="286" t="s">
        <v>855</v>
      </c>
      <c r="AR951" s="306"/>
      <c r="AS951" s="235"/>
      <c r="AU951"/>
    </row>
    <row r="952" spans="1:47" x14ac:dyDescent="0.3">
      <c r="A952" s="285">
        <v>117446</v>
      </c>
      <c r="B952" s="286" t="s">
        <v>540</v>
      </c>
      <c r="C952" t="s">
        <v>995</v>
      </c>
      <c r="D952" t="s">
        <v>995</v>
      </c>
      <c r="E952" t="s">
        <v>995</v>
      </c>
      <c r="F952" t="s">
        <v>995</v>
      </c>
      <c r="G952" t="s">
        <v>995</v>
      </c>
      <c r="H952" t="s">
        <v>995</v>
      </c>
      <c r="I952" t="s">
        <v>995</v>
      </c>
      <c r="J952" t="s">
        <v>995</v>
      </c>
      <c r="K952" t="s">
        <v>995</v>
      </c>
      <c r="L952" t="s">
        <v>995</v>
      </c>
      <c r="M952" t="s">
        <v>995</v>
      </c>
      <c r="N952" t="s">
        <v>995</v>
      </c>
      <c r="O952" t="s">
        <v>995</v>
      </c>
      <c r="P952" t="s">
        <v>995</v>
      </c>
      <c r="Q952" t="s">
        <v>995</v>
      </c>
      <c r="R952" t="s">
        <v>995</v>
      </c>
      <c r="S952" t="s">
        <v>995</v>
      </c>
      <c r="T952" t="s">
        <v>995</v>
      </c>
      <c r="U952" t="s">
        <v>995</v>
      </c>
      <c r="V952" t="s">
        <v>995</v>
      </c>
      <c r="W952" t="s">
        <v>995</v>
      </c>
      <c r="X952" t="s">
        <v>995</v>
      </c>
      <c r="Y952" t="s">
        <v>995</v>
      </c>
      <c r="Z952" t="s">
        <v>995</v>
      </c>
      <c r="AA952" t="s">
        <v>995</v>
      </c>
      <c r="AB952" t="s">
        <v>995</v>
      </c>
      <c r="AC952" t="s">
        <v>995</v>
      </c>
      <c r="AD952" t="s">
        <v>995</v>
      </c>
      <c r="AE952" t="s">
        <v>995</v>
      </c>
      <c r="AF952" t="s">
        <v>995</v>
      </c>
      <c r="AG952" t="s">
        <v>995</v>
      </c>
      <c r="AH952" t="s">
        <v>995</v>
      </c>
      <c r="AI952" t="s">
        <v>995</v>
      </c>
      <c r="AJ952" t="s">
        <v>995</v>
      </c>
      <c r="AK952" t="s">
        <v>995</v>
      </c>
      <c r="AL952" t="s">
        <v>995</v>
      </c>
      <c r="AM952" t="s">
        <v>995</v>
      </c>
      <c r="AN952" t="s">
        <v>995</v>
      </c>
      <c r="AO952" t="s">
        <v>995</v>
      </c>
      <c r="AP952" t="s">
        <v>995</v>
      </c>
      <c r="AQ952" s="286" t="s">
        <v>855</v>
      </c>
      <c r="AR952" s="306"/>
      <c r="AS952" s="235"/>
      <c r="AU952"/>
    </row>
    <row r="953" spans="1:47" x14ac:dyDescent="0.3">
      <c r="A953" s="285">
        <v>117464</v>
      </c>
      <c r="B953" s="286" t="s">
        <v>538</v>
      </c>
      <c r="AQ953" s="286" t="s">
        <v>394</v>
      </c>
      <c r="AR953" s="306"/>
      <c r="AS953" s="235"/>
      <c r="AU953"/>
    </row>
    <row r="954" spans="1:47" x14ac:dyDescent="0.3">
      <c r="A954" s="285">
        <v>117467</v>
      </c>
      <c r="B954" s="286" t="s">
        <v>540</v>
      </c>
      <c r="C954" t="s">
        <v>995</v>
      </c>
      <c r="D954" t="s">
        <v>995</v>
      </c>
      <c r="E954" t="s">
        <v>995</v>
      </c>
      <c r="F954" t="s">
        <v>995</v>
      </c>
      <c r="G954" t="s">
        <v>995</v>
      </c>
      <c r="H954" t="s">
        <v>995</v>
      </c>
      <c r="I954" t="s">
        <v>995</v>
      </c>
      <c r="J954" t="s">
        <v>995</v>
      </c>
      <c r="K954" t="s">
        <v>995</v>
      </c>
      <c r="L954" t="s">
        <v>995</v>
      </c>
      <c r="M954" t="s">
        <v>995</v>
      </c>
      <c r="N954" t="s">
        <v>995</v>
      </c>
      <c r="O954" t="s">
        <v>995</v>
      </c>
      <c r="P954" t="s">
        <v>995</v>
      </c>
      <c r="Q954" t="s">
        <v>995</v>
      </c>
      <c r="R954" t="s">
        <v>995</v>
      </c>
      <c r="S954" t="s">
        <v>995</v>
      </c>
      <c r="T954" t="s">
        <v>995</v>
      </c>
      <c r="U954" t="s">
        <v>995</v>
      </c>
      <c r="V954" t="s">
        <v>995</v>
      </c>
      <c r="W954" t="s">
        <v>995</v>
      </c>
      <c r="X954" t="s">
        <v>995</v>
      </c>
      <c r="Y954" t="s">
        <v>995</v>
      </c>
      <c r="Z954" t="s">
        <v>995</v>
      </c>
      <c r="AA954" t="s">
        <v>995</v>
      </c>
      <c r="AB954" t="s">
        <v>995</v>
      </c>
      <c r="AC954" t="s">
        <v>995</v>
      </c>
      <c r="AD954" t="s">
        <v>995</v>
      </c>
      <c r="AE954" t="s">
        <v>995</v>
      </c>
      <c r="AF954" t="s">
        <v>995</v>
      </c>
      <c r="AG954" t="s">
        <v>995</v>
      </c>
      <c r="AH954" t="s">
        <v>995</v>
      </c>
      <c r="AI954" t="s">
        <v>995</v>
      </c>
      <c r="AJ954" t="s">
        <v>995</v>
      </c>
      <c r="AK954" t="s">
        <v>995</v>
      </c>
      <c r="AL954" t="s">
        <v>995</v>
      </c>
      <c r="AM954" t="s">
        <v>995</v>
      </c>
      <c r="AN954" t="s">
        <v>995</v>
      </c>
      <c r="AO954" t="s">
        <v>995</v>
      </c>
      <c r="AP954" t="s">
        <v>995</v>
      </c>
      <c r="AQ954" s="286" t="s">
        <v>855</v>
      </c>
      <c r="AR954" s="306"/>
      <c r="AS954" s="235"/>
      <c r="AU954"/>
    </row>
    <row r="955" spans="1:47" x14ac:dyDescent="0.3">
      <c r="A955" s="285">
        <v>117471</v>
      </c>
      <c r="B955" s="286" t="s">
        <v>61</v>
      </c>
      <c r="C955" t="s">
        <v>995</v>
      </c>
      <c r="D955" t="s">
        <v>995</v>
      </c>
      <c r="E955" t="s">
        <v>995</v>
      </c>
      <c r="F955" t="s">
        <v>995</v>
      </c>
      <c r="G955" t="s">
        <v>995</v>
      </c>
      <c r="H955" t="s">
        <v>995</v>
      </c>
      <c r="I955" t="s">
        <v>995</v>
      </c>
      <c r="J955" t="s">
        <v>995</v>
      </c>
      <c r="K955" t="s">
        <v>995</v>
      </c>
      <c r="L955" t="s">
        <v>995</v>
      </c>
      <c r="M955" t="s">
        <v>995</v>
      </c>
      <c r="N955" t="s">
        <v>995</v>
      </c>
      <c r="O955" t="s">
        <v>995</v>
      </c>
      <c r="P955" t="s">
        <v>995</v>
      </c>
      <c r="Q955" t="s">
        <v>995</v>
      </c>
      <c r="R955" t="s">
        <v>995</v>
      </c>
      <c r="S955" t="s">
        <v>995</v>
      </c>
      <c r="T955" t="s">
        <v>995</v>
      </c>
      <c r="U955" t="s">
        <v>995</v>
      </c>
      <c r="V955" t="s">
        <v>995</v>
      </c>
      <c r="W955" t="s">
        <v>995</v>
      </c>
      <c r="X955" t="s">
        <v>995</v>
      </c>
      <c r="Y955" t="s">
        <v>995</v>
      </c>
      <c r="Z955" t="s">
        <v>995</v>
      </c>
      <c r="AA955" t="s">
        <v>995</v>
      </c>
      <c r="AB955" t="s">
        <v>995</v>
      </c>
      <c r="AC955" t="s">
        <v>995</v>
      </c>
      <c r="AD955" t="s">
        <v>995</v>
      </c>
      <c r="AE955" t="s">
        <v>995</v>
      </c>
      <c r="AF955" t="s">
        <v>995</v>
      </c>
      <c r="AG955" t="s">
        <v>995</v>
      </c>
      <c r="AH955" t="s">
        <v>995</v>
      </c>
      <c r="AI955" t="s">
        <v>995</v>
      </c>
      <c r="AJ955" t="s">
        <v>995</v>
      </c>
      <c r="AK955" t="s">
        <v>995</v>
      </c>
      <c r="AL955" t="s">
        <v>995</v>
      </c>
      <c r="AM955" t="s">
        <v>995</v>
      </c>
      <c r="AN955" t="s">
        <v>995</v>
      </c>
      <c r="AO955" t="s">
        <v>995</v>
      </c>
      <c r="AP955" t="s">
        <v>995</v>
      </c>
      <c r="AQ955" s="286" t="s">
        <v>855</v>
      </c>
      <c r="AR955" s="306"/>
      <c r="AS955" s="235"/>
      <c r="AU955"/>
    </row>
    <row r="956" spans="1:47" x14ac:dyDescent="0.3">
      <c r="A956" s="285">
        <v>117473</v>
      </c>
      <c r="B956" s="286" t="s">
        <v>540</v>
      </c>
      <c r="C956" t="s">
        <v>995</v>
      </c>
      <c r="D956" t="s">
        <v>995</v>
      </c>
      <c r="E956" t="s">
        <v>995</v>
      </c>
      <c r="F956" t="s">
        <v>995</v>
      </c>
      <c r="G956" t="s">
        <v>995</v>
      </c>
      <c r="H956" t="s">
        <v>995</v>
      </c>
      <c r="I956" t="s">
        <v>995</v>
      </c>
      <c r="J956" t="s">
        <v>995</v>
      </c>
      <c r="K956" t="s">
        <v>995</v>
      </c>
      <c r="L956" t="s">
        <v>995</v>
      </c>
      <c r="M956" t="s">
        <v>995</v>
      </c>
      <c r="N956" t="s">
        <v>995</v>
      </c>
      <c r="O956" t="s">
        <v>995</v>
      </c>
      <c r="P956" t="s">
        <v>995</v>
      </c>
      <c r="Q956" t="s">
        <v>995</v>
      </c>
      <c r="R956" t="s">
        <v>995</v>
      </c>
      <c r="S956" t="s">
        <v>995</v>
      </c>
      <c r="T956" t="s">
        <v>995</v>
      </c>
      <c r="U956" t="s">
        <v>995</v>
      </c>
      <c r="V956" t="s">
        <v>995</v>
      </c>
      <c r="W956" t="s">
        <v>995</v>
      </c>
      <c r="X956" t="s">
        <v>995</v>
      </c>
      <c r="Y956" t="s">
        <v>995</v>
      </c>
      <c r="Z956" t="s">
        <v>995</v>
      </c>
      <c r="AA956" t="s">
        <v>995</v>
      </c>
      <c r="AB956" t="s">
        <v>995</v>
      </c>
      <c r="AC956" t="s">
        <v>995</v>
      </c>
      <c r="AD956" t="s">
        <v>995</v>
      </c>
      <c r="AE956" t="s">
        <v>995</v>
      </c>
      <c r="AF956" t="s">
        <v>995</v>
      </c>
      <c r="AG956" t="s">
        <v>995</v>
      </c>
      <c r="AH956" t="s">
        <v>995</v>
      </c>
      <c r="AI956" t="s">
        <v>995</v>
      </c>
      <c r="AJ956" t="s">
        <v>995</v>
      </c>
      <c r="AK956" t="s">
        <v>995</v>
      </c>
      <c r="AL956" t="s">
        <v>995</v>
      </c>
      <c r="AM956" t="s">
        <v>995</v>
      </c>
      <c r="AN956" t="s">
        <v>995</v>
      </c>
      <c r="AO956" t="s">
        <v>995</v>
      </c>
      <c r="AP956" t="s">
        <v>995</v>
      </c>
      <c r="AQ956" s="286" t="s">
        <v>855</v>
      </c>
      <c r="AR956" s="306"/>
      <c r="AS956" s="235"/>
      <c r="AU956"/>
    </row>
    <row r="957" spans="1:47" x14ac:dyDescent="0.3">
      <c r="A957" s="285">
        <v>117474</v>
      </c>
      <c r="B957" s="286" t="s">
        <v>61</v>
      </c>
      <c r="C957" t="s">
        <v>995</v>
      </c>
      <c r="D957" t="s">
        <v>995</v>
      </c>
      <c r="E957" t="s">
        <v>995</v>
      </c>
      <c r="F957" t="s">
        <v>995</v>
      </c>
      <c r="G957" t="s">
        <v>995</v>
      </c>
      <c r="H957" t="s">
        <v>995</v>
      </c>
      <c r="I957" t="s">
        <v>995</v>
      </c>
      <c r="J957" t="s">
        <v>995</v>
      </c>
      <c r="K957" t="s">
        <v>995</v>
      </c>
      <c r="L957" t="s">
        <v>995</v>
      </c>
      <c r="M957" t="s">
        <v>995</v>
      </c>
      <c r="N957" t="s">
        <v>995</v>
      </c>
      <c r="O957" t="s">
        <v>995</v>
      </c>
      <c r="P957" t="s">
        <v>995</v>
      </c>
      <c r="Q957" t="s">
        <v>995</v>
      </c>
      <c r="R957" t="s">
        <v>995</v>
      </c>
      <c r="S957" t="s">
        <v>995</v>
      </c>
      <c r="T957" t="s">
        <v>995</v>
      </c>
      <c r="U957" t="s">
        <v>995</v>
      </c>
      <c r="V957" t="s">
        <v>995</v>
      </c>
      <c r="W957" t="s">
        <v>995</v>
      </c>
      <c r="X957" t="s">
        <v>995</v>
      </c>
      <c r="Y957" t="s">
        <v>995</v>
      </c>
      <c r="Z957" t="s">
        <v>995</v>
      </c>
      <c r="AA957" t="s">
        <v>995</v>
      </c>
      <c r="AB957" t="s">
        <v>995</v>
      </c>
      <c r="AC957" t="s">
        <v>995</v>
      </c>
      <c r="AD957" t="s">
        <v>995</v>
      </c>
      <c r="AE957" t="s">
        <v>995</v>
      </c>
      <c r="AF957" t="s">
        <v>995</v>
      </c>
      <c r="AG957" t="s">
        <v>995</v>
      </c>
      <c r="AH957" t="s">
        <v>995</v>
      </c>
      <c r="AI957" t="s">
        <v>995</v>
      </c>
      <c r="AJ957" t="s">
        <v>995</v>
      </c>
      <c r="AK957" t="s">
        <v>995</v>
      </c>
      <c r="AL957" t="s">
        <v>995</v>
      </c>
      <c r="AM957" t="s">
        <v>995</v>
      </c>
      <c r="AN957" t="s">
        <v>995</v>
      </c>
      <c r="AO957" t="s">
        <v>995</v>
      </c>
      <c r="AP957" t="s">
        <v>995</v>
      </c>
      <c r="AQ957" s="286" t="s">
        <v>855</v>
      </c>
      <c r="AR957" s="306"/>
      <c r="AS957" s="235"/>
      <c r="AU957"/>
    </row>
    <row r="958" spans="1:47" x14ac:dyDescent="0.3">
      <c r="A958" s="285">
        <v>117482</v>
      </c>
      <c r="B958" s="286" t="s">
        <v>539</v>
      </c>
      <c r="C958" t="s">
        <v>995</v>
      </c>
      <c r="D958" t="s">
        <v>995</v>
      </c>
      <c r="E958" t="s">
        <v>995</v>
      </c>
      <c r="F958" t="s">
        <v>995</v>
      </c>
      <c r="G958" t="s">
        <v>995</v>
      </c>
      <c r="H958" t="s">
        <v>995</v>
      </c>
      <c r="I958" t="s">
        <v>995</v>
      </c>
      <c r="J958" t="s">
        <v>995</v>
      </c>
      <c r="K958" t="s">
        <v>995</v>
      </c>
      <c r="L958" t="s">
        <v>995</v>
      </c>
      <c r="M958" t="s">
        <v>995</v>
      </c>
      <c r="N958" t="s">
        <v>995</v>
      </c>
      <c r="O958" t="s">
        <v>995</v>
      </c>
      <c r="P958" t="s">
        <v>995</v>
      </c>
      <c r="Q958" t="s">
        <v>995</v>
      </c>
      <c r="R958" t="s">
        <v>995</v>
      </c>
      <c r="S958" t="s">
        <v>995</v>
      </c>
      <c r="T958" t="s">
        <v>995</v>
      </c>
      <c r="U958" t="s">
        <v>995</v>
      </c>
      <c r="V958" t="s">
        <v>995</v>
      </c>
      <c r="W958" t="s">
        <v>995</v>
      </c>
      <c r="X958" t="s">
        <v>995</v>
      </c>
      <c r="Y958" t="s">
        <v>995</v>
      </c>
      <c r="Z958" t="s">
        <v>995</v>
      </c>
      <c r="AA958" t="s">
        <v>995</v>
      </c>
      <c r="AB958" t="s">
        <v>995</v>
      </c>
      <c r="AC958" t="s">
        <v>995</v>
      </c>
      <c r="AD958" t="s">
        <v>995</v>
      </c>
      <c r="AE958" t="s">
        <v>995</v>
      </c>
      <c r="AF958" t="s">
        <v>995</v>
      </c>
      <c r="AG958" t="s">
        <v>995</v>
      </c>
      <c r="AH958" t="s">
        <v>995</v>
      </c>
      <c r="AI958" t="s">
        <v>995</v>
      </c>
      <c r="AJ958" t="s">
        <v>995</v>
      </c>
      <c r="AK958" t="s">
        <v>995</v>
      </c>
      <c r="AL958" t="s">
        <v>995</v>
      </c>
      <c r="AM958" t="s">
        <v>995</v>
      </c>
      <c r="AN958" t="s">
        <v>995</v>
      </c>
      <c r="AO958" t="s">
        <v>995</v>
      </c>
      <c r="AP958" t="s">
        <v>995</v>
      </c>
      <c r="AQ958" s="286" t="s">
        <v>855</v>
      </c>
      <c r="AR958" s="306"/>
      <c r="AS958" s="235"/>
      <c r="AU958"/>
    </row>
    <row r="959" spans="1:47" ht="21.6" x14ac:dyDescent="0.3">
      <c r="A959" s="285">
        <v>117483</v>
      </c>
      <c r="B959" s="286" t="s">
        <v>61</v>
      </c>
      <c r="C959" t="s">
        <v>225</v>
      </c>
      <c r="D959" t="s">
        <v>226</v>
      </c>
      <c r="E959" t="s">
        <v>226</v>
      </c>
      <c r="F959" t="s">
        <v>225</v>
      </c>
      <c r="G959" t="s">
        <v>226</v>
      </c>
      <c r="H959" t="s">
        <v>226</v>
      </c>
      <c r="I959" t="s">
        <v>226</v>
      </c>
      <c r="J959" t="s">
        <v>226</v>
      </c>
      <c r="K959" t="s">
        <v>226</v>
      </c>
      <c r="L959" t="s">
        <v>226</v>
      </c>
      <c r="M959" t="s">
        <v>226</v>
      </c>
      <c r="N959" t="s">
        <v>224</v>
      </c>
      <c r="O959" t="s">
        <v>226</v>
      </c>
      <c r="P959" t="s">
        <v>224</v>
      </c>
      <c r="Q959" t="s">
        <v>224</v>
      </c>
      <c r="R959" t="s">
        <v>226</v>
      </c>
      <c r="S959" t="s">
        <v>224</v>
      </c>
      <c r="T959" t="s">
        <v>224</v>
      </c>
      <c r="U959" t="s">
        <v>224</v>
      </c>
      <c r="V959" t="s">
        <v>224</v>
      </c>
      <c r="W959" t="s">
        <v>226</v>
      </c>
      <c r="X959" t="s">
        <v>226</v>
      </c>
      <c r="Y959" t="s">
        <v>226</v>
      </c>
      <c r="Z959" t="s">
        <v>226</v>
      </c>
      <c r="AA959" t="s">
        <v>226</v>
      </c>
      <c r="AB959" t="s">
        <v>226</v>
      </c>
      <c r="AC959" t="s">
        <v>226</v>
      </c>
      <c r="AD959" t="s">
        <v>226</v>
      </c>
      <c r="AE959" t="s">
        <v>224</v>
      </c>
      <c r="AF959" t="s">
        <v>224</v>
      </c>
      <c r="AG959" t="s">
        <v>226</v>
      </c>
      <c r="AH959" t="s">
        <v>226</v>
      </c>
      <c r="AI959" t="s">
        <v>226</v>
      </c>
      <c r="AJ959" t="s">
        <v>226</v>
      </c>
      <c r="AK959" t="s">
        <v>226</v>
      </c>
      <c r="AL959" t="s">
        <v>225</v>
      </c>
      <c r="AM959" t="s">
        <v>225</v>
      </c>
      <c r="AN959" t="s">
        <v>225</v>
      </c>
      <c r="AO959" t="s">
        <v>225</v>
      </c>
      <c r="AP959" t="s">
        <v>225</v>
      </c>
      <c r="AQ959" s="286" t="s">
        <v>394</v>
      </c>
      <c r="AR959" s="295"/>
      <c r="AS959" s="235"/>
    </row>
    <row r="960" spans="1:47" x14ac:dyDescent="0.3">
      <c r="A960" s="285">
        <v>117489</v>
      </c>
      <c r="B960" s="286" t="s">
        <v>61</v>
      </c>
      <c r="C960" t="s">
        <v>995</v>
      </c>
      <c r="D960" t="s">
        <v>995</v>
      </c>
      <c r="E960" t="s">
        <v>995</v>
      </c>
      <c r="F960" t="s">
        <v>995</v>
      </c>
      <c r="G960" t="s">
        <v>995</v>
      </c>
      <c r="H960" t="s">
        <v>995</v>
      </c>
      <c r="I960" t="s">
        <v>995</v>
      </c>
      <c r="J960" t="s">
        <v>995</v>
      </c>
      <c r="K960" t="s">
        <v>995</v>
      </c>
      <c r="L960" t="s">
        <v>995</v>
      </c>
      <c r="M960" t="s">
        <v>995</v>
      </c>
      <c r="N960" t="s">
        <v>995</v>
      </c>
      <c r="O960" t="s">
        <v>995</v>
      </c>
      <c r="P960" t="s">
        <v>995</v>
      </c>
      <c r="Q960" t="s">
        <v>995</v>
      </c>
      <c r="R960" t="s">
        <v>995</v>
      </c>
      <c r="S960" t="s">
        <v>995</v>
      </c>
      <c r="T960" t="s">
        <v>995</v>
      </c>
      <c r="U960" t="s">
        <v>995</v>
      </c>
      <c r="V960" t="s">
        <v>995</v>
      </c>
      <c r="W960" t="s">
        <v>995</v>
      </c>
      <c r="X960" t="s">
        <v>995</v>
      </c>
      <c r="Y960" t="s">
        <v>995</v>
      </c>
      <c r="Z960" t="s">
        <v>995</v>
      </c>
      <c r="AA960" t="s">
        <v>995</v>
      </c>
      <c r="AB960" t="s">
        <v>995</v>
      </c>
      <c r="AC960" t="s">
        <v>995</v>
      </c>
      <c r="AD960" t="s">
        <v>995</v>
      </c>
      <c r="AE960" t="s">
        <v>995</v>
      </c>
      <c r="AF960" t="s">
        <v>995</v>
      </c>
      <c r="AG960" t="s">
        <v>995</v>
      </c>
      <c r="AH960" t="s">
        <v>995</v>
      </c>
      <c r="AI960" t="s">
        <v>995</v>
      </c>
      <c r="AJ960" t="s">
        <v>995</v>
      </c>
      <c r="AK960" t="s">
        <v>995</v>
      </c>
      <c r="AL960" t="s">
        <v>995</v>
      </c>
      <c r="AM960" t="s">
        <v>995</v>
      </c>
      <c r="AN960" t="s">
        <v>995</v>
      </c>
      <c r="AO960" t="s">
        <v>995</v>
      </c>
      <c r="AP960" t="s">
        <v>995</v>
      </c>
      <c r="AQ960" s="286" t="s">
        <v>855</v>
      </c>
      <c r="AR960" s="306"/>
      <c r="AS960" s="235"/>
      <c r="AU960"/>
    </row>
    <row r="961" spans="1:47" x14ac:dyDescent="0.3">
      <c r="A961" s="285">
        <v>117497</v>
      </c>
      <c r="B961" s="286" t="s">
        <v>61</v>
      </c>
      <c r="C961" t="s">
        <v>995</v>
      </c>
      <c r="D961" t="s">
        <v>995</v>
      </c>
      <c r="E961" t="s">
        <v>995</v>
      </c>
      <c r="F961" t="s">
        <v>995</v>
      </c>
      <c r="G961" t="s">
        <v>995</v>
      </c>
      <c r="H961" t="s">
        <v>995</v>
      </c>
      <c r="I961" t="s">
        <v>995</v>
      </c>
      <c r="J961" t="s">
        <v>995</v>
      </c>
      <c r="K961" t="s">
        <v>995</v>
      </c>
      <c r="L961" t="s">
        <v>995</v>
      </c>
      <c r="M961" t="s">
        <v>995</v>
      </c>
      <c r="N961" t="s">
        <v>995</v>
      </c>
      <c r="O961" t="s">
        <v>995</v>
      </c>
      <c r="P961" t="s">
        <v>995</v>
      </c>
      <c r="Q961" t="s">
        <v>995</v>
      </c>
      <c r="R961" t="s">
        <v>995</v>
      </c>
      <c r="S961" t="s">
        <v>995</v>
      </c>
      <c r="T961" t="s">
        <v>995</v>
      </c>
      <c r="U961" t="s">
        <v>995</v>
      </c>
      <c r="V961" t="s">
        <v>995</v>
      </c>
      <c r="W961" t="s">
        <v>995</v>
      </c>
      <c r="X961" t="s">
        <v>995</v>
      </c>
      <c r="Y961" t="s">
        <v>995</v>
      </c>
      <c r="Z961" t="s">
        <v>995</v>
      </c>
      <c r="AA961" t="s">
        <v>995</v>
      </c>
      <c r="AB961" t="s">
        <v>995</v>
      </c>
      <c r="AC961" t="s">
        <v>995</v>
      </c>
      <c r="AD961" t="s">
        <v>995</v>
      </c>
      <c r="AE961" t="s">
        <v>995</v>
      </c>
      <c r="AF961" t="s">
        <v>995</v>
      </c>
      <c r="AG961" t="s">
        <v>995</v>
      </c>
      <c r="AH961" t="s">
        <v>995</v>
      </c>
      <c r="AI961" t="s">
        <v>995</v>
      </c>
      <c r="AJ961" t="s">
        <v>995</v>
      </c>
      <c r="AK961" t="s">
        <v>995</v>
      </c>
      <c r="AL961" t="s">
        <v>995</v>
      </c>
      <c r="AM961" t="s">
        <v>995</v>
      </c>
      <c r="AN961" t="s">
        <v>995</v>
      </c>
      <c r="AO961" t="s">
        <v>995</v>
      </c>
      <c r="AP961" t="s">
        <v>995</v>
      </c>
      <c r="AQ961" s="286" t="s">
        <v>855</v>
      </c>
      <c r="AR961" s="306"/>
      <c r="AS961" s="235"/>
      <c r="AU961"/>
    </row>
    <row r="962" spans="1:47" x14ac:dyDescent="0.3">
      <c r="A962" s="285">
        <v>117502</v>
      </c>
      <c r="B962" s="286" t="s">
        <v>61</v>
      </c>
      <c r="C962" t="s">
        <v>995</v>
      </c>
      <c r="D962" t="s">
        <v>995</v>
      </c>
      <c r="E962" t="s">
        <v>995</v>
      </c>
      <c r="F962" t="s">
        <v>995</v>
      </c>
      <c r="G962" t="s">
        <v>995</v>
      </c>
      <c r="H962" t="s">
        <v>995</v>
      </c>
      <c r="I962" t="s">
        <v>995</v>
      </c>
      <c r="J962" t="s">
        <v>995</v>
      </c>
      <c r="K962" t="s">
        <v>995</v>
      </c>
      <c r="L962" t="s">
        <v>995</v>
      </c>
      <c r="M962" t="s">
        <v>995</v>
      </c>
      <c r="N962" t="s">
        <v>995</v>
      </c>
      <c r="O962" t="s">
        <v>995</v>
      </c>
      <c r="P962" t="s">
        <v>995</v>
      </c>
      <c r="Q962" t="s">
        <v>995</v>
      </c>
      <c r="R962" t="s">
        <v>995</v>
      </c>
      <c r="S962" t="s">
        <v>995</v>
      </c>
      <c r="T962" t="s">
        <v>995</v>
      </c>
      <c r="U962" t="s">
        <v>995</v>
      </c>
      <c r="V962" t="s">
        <v>995</v>
      </c>
      <c r="W962" t="s">
        <v>995</v>
      </c>
      <c r="X962" t="s">
        <v>995</v>
      </c>
      <c r="Y962" t="s">
        <v>995</v>
      </c>
      <c r="Z962" t="s">
        <v>995</v>
      </c>
      <c r="AA962" t="s">
        <v>995</v>
      </c>
      <c r="AB962" t="s">
        <v>995</v>
      </c>
      <c r="AC962" t="s">
        <v>995</v>
      </c>
      <c r="AD962" t="s">
        <v>995</v>
      </c>
      <c r="AE962" t="s">
        <v>995</v>
      </c>
      <c r="AF962" t="s">
        <v>995</v>
      </c>
      <c r="AG962" t="s">
        <v>394</v>
      </c>
      <c r="AH962" t="s">
        <v>394</v>
      </c>
      <c r="AI962" t="s">
        <v>394</v>
      </c>
      <c r="AJ962" t="s">
        <v>394</v>
      </c>
      <c r="AK962" t="s">
        <v>394</v>
      </c>
      <c r="AL962" t="s">
        <v>394</v>
      </c>
      <c r="AM962" t="s">
        <v>394</v>
      </c>
      <c r="AN962" t="s">
        <v>394</v>
      </c>
      <c r="AO962" t="s">
        <v>394</v>
      </c>
      <c r="AP962" t="s">
        <v>394</v>
      </c>
      <c r="AQ962" s="289"/>
      <c r="AR962" s="302"/>
      <c r="AS962" s="304"/>
      <c r="AU962"/>
    </row>
    <row r="963" spans="1:47" x14ac:dyDescent="0.3">
      <c r="A963" s="285">
        <v>117507</v>
      </c>
      <c r="B963" s="286" t="s">
        <v>540</v>
      </c>
      <c r="C963" t="s">
        <v>995</v>
      </c>
      <c r="D963" t="s">
        <v>995</v>
      </c>
      <c r="E963" t="s">
        <v>995</v>
      </c>
      <c r="F963" t="s">
        <v>995</v>
      </c>
      <c r="G963" t="s">
        <v>995</v>
      </c>
      <c r="H963" t="s">
        <v>995</v>
      </c>
      <c r="I963" t="s">
        <v>995</v>
      </c>
      <c r="J963" t="s">
        <v>995</v>
      </c>
      <c r="K963" t="s">
        <v>995</v>
      </c>
      <c r="L963" t="s">
        <v>995</v>
      </c>
      <c r="M963" t="s">
        <v>995</v>
      </c>
      <c r="N963" t="s">
        <v>995</v>
      </c>
      <c r="O963" t="s">
        <v>995</v>
      </c>
      <c r="P963" t="s">
        <v>995</v>
      </c>
      <c r="Q963" t="s">
        <v>995</v>
      </c>
      <c r="R963" t="s">
        <v>995</v>
      </c>
      <c r="S963" t="s">
        <v>995</v>
      </c>
      <c r="T963" t="s">
        <v>995</v>
      </c>
      <c r="U963" t="s">
        <v>995</v>
      </c>
      <c r="V963" t="s">
        <v>995</v>
      </c>
      <c r="W963" t="s">
        <v>995</v>
      </c>
      <c r="X963" t="s">
        <v>995</v>
      </c>
      <c r="Y963" t="s">
        <v>995</v>
      </c>
      <c r="Z963" t="s">
        <v>995</v>
      </c>
      <c r="AA963" t="s">
        <v>995</v>
      </c>
      <c r="AB963" t="s">
        <v>995</v>
      </c>
      <c r="AC963" t="s">
        <v>995</v>
      </c>
      <c r="AD963" t="s">
        <v>995</v>
      </c>
      <c r="AE963" t="s">
        <v>995</v>
      </c>
      <c r="AF963" t="s">
        <v>995</v>
      </c>
      <c r="AG963" t="s">
        <v>995</v>
      </c>
      <c r="AH963" t="s">
        <v>995</v>
      </c>
      <c r="AI963" t="s">
        <v>995</v>
      </c>
      <c r="AJ963" t="s">
        <v>995</v>
      </c>
      <c r="AK963" t="s">
        <v>995</v>
      </c>
      <c r="AL963" t="s">
        <v>995</v>
      </c>
      <c r="AM963" t="s">
        <v>995</v>
      </c>
      <c r="AN963" t="s">
        <v>995</v>
      </c>
      <c r="AO963" t="s">
        <v>995</v>
      </c>
      <c r="AP963" t="s">
        <v>995</v>
      </c>
      <c r="AQ963" s="286" t="s">
        <v>855</v>
      </c>
      <c r="AR963" s="306"/>
      <c r="AS963" s="235"/>
      <c r="AU963"/>
    </row>
    <row r="964" spans="1:47" ht="21.6" x14ac:dyDescent="0.3">
      <c r="A964" s="285">
        <v>117513</v>
      </c>
      <c r="B964" s="286" t="s">
        <v>61</v>
      </c>
      <c r="C964" t="s">
        <v>995</v>
      </c>
      <c r="D964" t="s">
        <v>995</v>
      </c>
      <c r="E964" t="s">
        <v>995</v>
      </c>
      <c r="F964" t="s">
        <v>995</v>
      </c>
      <c r="G964" t="s">
        <v>995</v>
      </c>
      <c r="H964" t="s">
        <v>995</v>
      </c>
      <c r="I964" t="s">
        <v>995</v>
      </c>
      <c r="J964" t="s">
        <v>995</v>
      </c>
      <c r="K964" t="s">
        <v>995</v>
      </c>
      <c r="L964" t="s">
        <v>995</v>
      </c>
      <c r="M964" t="s">
        <v>995</v>
      </c>
      <c r="N964" t="s">
        <v>995</v>
      </c>
      <c r="O964" t="s">
        <v>995</v>
      </c>
      <c r="P964" t="s">
        <v>995</v>
      </c>
      <c r="Q964" t="s">
        <v>995</v>
      </c>
      <c r="R964" t="s">
        <v>995</v>
      </c>
      <c r="S964" t="s">
        <v>995</v>
      </c>
      <c r="T964" t="s">
        <v>995</v>
      </c>
      <c r="U964" t="s">
        <v>995</v>
      </c>
      <c r="V964" t="s">
        <v>995</v>
      </c>
      <c r="W964" t="s">
        <v>995</v>
      </c>
      <c r="X964" t="s">
        <v>995</v>
      </c>
      <c r="Y964" t="s">
        <v>995</v>
      </c>
      <c r="Z964" t="s">
        <v>995</v>
      </c>
      <c r="AA964" t="s">
        <v>995</v>
      </c>
      <c r="AB964" t="s">
        <v>995</v>
      </c>
      <c r="AC964" t="s">
        <v>995</v>
      </c>
      <c r="AD964" t="s">
        <v>995</v>
      </c>
      <c r="AE964" t="s">
        <v>995</v>
      </c>
      <c r="AF964" t="s">
        <v>995</v>
      </c>
      <c r="AG964" t="s">
        <v>995</v>
      </c>
      <c r="AH964" t="s">
        <v>995</v>
      </c>
      <c r="AI964" t="s">
        <v>995</v>
      </c>
      <c r="AJ964" t="s">
        <v>995</v>
      </c>
      <c r="AK964" t="s">
        <v>995</v>
      </c>
      <c r="AL964" t="s">
        <v>995</v>
      </c>
      <c r="AM964" t="s">
        <v>995</v>
      </c>
      <c r="AN964" t="s">
        <v>995</v>
      </c>
      <c r="AO964" t="s">
        <v>995</v>
      </c>
      <c r="AP964" t="s">
        <v>995</v>
      </c>
      <c r="AQ964" s="286" t="s">
        <v>855</v>
      </c>
      <c r="AR964" s="295"/>
      <c r="AS964" s="235"/>
    </row>
    <row r="965" spans="1:47" x14ac:dyDescent="0.3">
      <c r="A965" s="285">
        <v>117517</v>
      </c>
      <c r="B965" s="286" t="s">
        <v>538</v>
      </c>
      <c r="C965" t="s">
        <v>995</v>
      </c>
      <c r="D965" t="s">
        <v>995</v>
      </c>
      <c r="E965" t="s">
        <v>995</v>
      </c>
      <c r="F965" t="s">
        <v>995</v>
      </c>
      <c r="G965" t="s">
        <v>995</v>
      </c>
      <c r="H965" t="s">
        <v>995</v>
      </c>
      <c r="I965" t="s">
        <v>995</v>
      </c>
      <c r="J965" t="s">
        <v>995</v>
      </c>
      <c r="K965" t="s">
        <v>995</v>
      </c>
      <c r="L965" t="s">
        <v>995</v>
      </c>
      <c r="M965" t="s">
        <v>995</v>
      </c>
      <c r="N965" t="s">
        <v>995</v>
      </c>
      <c r="O965" t="s">
        <v>995</v>
      </c>
      <c r="P965" t="s">
        <v>995</v>
      </c>
      <c r="Q965" t="s">
        <v>995</v>
      </c>
      <c r="R965" t="s">
        <v>995</v>
      </c>
      <c r="S965" t="s">
        <v>995</v>
      </c>
      <c r="T965" t="s">
        <v>995</v>
      </c>
      <c r="U965" t="s">
        <v>995</v>
      </c>
      <c r="V965" t="s">
        <v>995</v>
      </c>
      <c r="W965" t="s">
        <v>995</v>
      </c>
      <c r="X965" t="s">
        <v>995</v>
      </c>
      <c r="Y965" t="s">
        <v>995</v>
      </c>
      <c r="Z965" t="s">
        <v>995</v>
      </c>
      <c r="AA965" t="s">
        <v>995</v>
      </c>
      <c r="AB965" t="s">
        <v>995</v>
      </c>
      <c r="AC965" t="s">
        <v>995</v>
      </c>
      <c r="AD965" t="s">
        <v>995</v>
      </c>
      <c r="AE965" t="s">
        <v>995</v>
      </c>
      <c r="AF965" t="s">
        <v>995</v>
      </c>
      <c r="AG965" t="s">
        <v>995</v>
      </c>
      <c r="AH965" t="s">
        <v>995</v>
      </c>
      <c r="AI965" t="s">
        <v>995</v>
      </c>
      <c r="AJ965" t="s">
        <v>995</v>
      </c>
      <c r="AK965" t="s">
        <v>995</v>
      </c>
      <c r="AL965" t="s">
        <v>995</v>
      </c>
      <c r="AM965" t="s">
        <v>995</v>
      </c>
      <c r="AN965" t="s">
        <v>995</v>
      </c>
      <c r="AO965" t="s">
        <v>995</v>
      </c>
      <c r="AP965" t="s">
        <v>995</v>
      </c>
      <c r="AQ965" s="286" t="s">
        <v>855</v>
      </c>
      <c r="AR965" s="306"/>
      <c r="AS965" s="235"/>
      <c r="AU965"/>
    </row>
    <row r="966" spans="1:47" x14ac:dyDescent="0.3">
      <c r="A966" s="285">
        <v>117518</v>
      </c>
      <c r="B966" s="286" t="s">
        <v>539</v>
      </c>
      <c r="C966" t="s">
        <v>995</v>
      </c>
      <c r="D966" t="s">
        <v>995</v>
      </c>
      <c r="E966" t="s">
        <v>995</v>
      </c>
      <c r="F966" t="s">
        <v>995</v>
      </c>
      <c r="G966" t="s">
        <v>995</v>
      </c>
      <c r="H966" t="s">
        <v>995</v>
      </c>
      <c r="I966" t="s">
        <v>995</v>
      </c>
      <c r="J966" t="s">
        <v>995</v>
      </c>
      <c r="K966" t="s">
        <v>995</v>
      </c>
      <c r="L966" t="s">
        <v>995</v>
      </c>
      <c r="M966" t="s">
        <v>995</v>
      </c>
      <c r="N966" t="s">
        <v>995</v>
      </c>
      <c r="O966" t="s">
        <v>995</v>
      </c>
      <c r="P966" t="s">
        <v>995</v>
      </c>
      <c r="Q966" t="s">
        <v>995</v>
      </c>
      <c r="R966" t="s">
        <v>995</v>
      </c>
      <c r="S966" t="s">
        <v>995</v>
      </c>
      <c r="T966" t="s">
        <v>995</v>
      </c>
      <c r="U966" t="s">
        <v>995</v>
      </c>
      <c r="V966" t="s">
        <v>995</v>
      </c>
      <c r="W966" t="s">
        <v>995</v>
      </c>
      <c r="X966" t="s">
        <v>995</v>
      </c>
      <c r="Y966" t="s">
        <v>995</v>
      </c>
      <c r="Z966" t="s">
        <v>995</v>
      </c>
      <c r="AA966" t="s">
        <v>995</v>
      </c>
      <c r="AB966" t="s">
        <v>995</v>
      </c>
      <c r="AC966" t="s">
        <v>995</v>
      </c>
      <c r="AD966" t="s">
        <v>995</v>
      </c>
      <c r="AE966" t="s">
        <v>995</v>
      </c>
      <c r="AF966" t="s">
        <v>995</v>
      </c>
      <c r="AG966" t="s">
        <v>995</v>
      </c>
      <c r="AH966" t="s">
        <v>995</v>
      </c>
      <c r="AI966" t="s">
        <v>995</v>
      </c>
      <c r="AJ966" t="s">
        <v>995</v>
      </c>
      <c r="AK966" t="s">
        <v>995</v>
      </c>
      <c r="AL966" t="s">
        <v>995</v>
      </c>
      <c r="AM966" t="s">
        <v>995</v>
      </c>
      <c r="AN966" t="s">
        <v>995</v>
      </c>
      <c r="AO966" t="s">
        <v>995</v>
      </c>
      <c r="AP966" t="s">
        <v>995</v>
      </c>
      <c r="AQ966" s="286" t="s">
        <v>855</v>
      </c>
      <c r="AR966" s="306"/>
      <c r="AS966" s="235"/>
      <c r="AU966"/>
    </row>
    <row r="967" spans="1:47" x14ac:dyDescent="0.3">
      <c r="A967" s="285">
        <v>117528</v>
      </c>
      <c r="B967" s="286" t="s">
        <v>539</v>
      </c>
      <c r="C967" t="s">
        <v>995</v>
      </c>
      <c r="D967" t="s">
        <v>995</v>
      </c>
      <c r="E967" t="s">
        <v>995</v>
      </c>
      <c r="F967" t="s">
        <v>995</v>
      </c>
      <c r="G967" t="s">
        <v>995</v>
      </c>
      <c r="H967" t="s">
        <v>995</v>
      </c>
      <c r="I967" t="s">
        <v>995</v>
      </c>
      <c r="J967" t="s">
        <v>995</v>
      </c>
      <c r="K967" t="s">
        <v>995</v>
      </c>
      <c r="L967" t="s">
        <v>995</v>
      </c>
      <c r="M967" t="s">
        <v>995</v>
      </c>
      <c r="N967" t="s">
        <v>995</v>
      </c>
      <c r="O967" t="s">
        <v>995</v>
      </c>
      <c r="P967" t="s">
        <v>995</v>
      </c>
      <c r="Q967" t="s">
        <v>995</v>
      </c>
      <c r="R967" t="s">
        <v>995</v>
      </c>
      <c r="S967" t="s">
        <v>995</v>
      </c>
      <c r="T967" t="s">
        <v>995</v>
      </c>
      <c r="U967" t="s">
        <v>995</v>
      </c>
      <c r="V967" t="s">
        <v>995</v>
      </c>
      <c r="W967" t="s">
        <v>995</v>
      </c>
      <c r="X967" t="s">
        <v>995</v>
      </c>
      <c r="Y967" t="s">
        <v>995</v>
      </c>
      <c r="Z967" t="s">
        <v>995</v>
      </c>
      <c r="AA967" t="s">
        <v>995</v>
      </c>
      <c r="AB967" t="s">
        <v>995</v>
      </c>
      <c r="AC967" t="s">
        <v>995</v>
      </c>
      <c r="AD967" t="s">
        <v>995</v>
      </c>
      <c r="AE967" t="s">
        <v>995</v>
      </c>
      <c r="AF967" t="s">
        <v>995</v>
      </c>
      <c r="AG967" t="s">
        <v>995</v>
      </c>
      <c r="AH967" t="s">
        <v>995</v>
      </c>
      <c r="AI967" t="s">
        <v>995</v>
      </c>
      <c r="AJ967" t="s">
        <v>995</v>
      </c>
      <c r="AK967" t="s">
        <v>995</v>
      </c>
      <c r="AL967" t="s">
        <v>995</v>
      </c>
      <c r="AM967" t="s">
        <v>995</v>
      </c>
      <c r="AN967" t="s">
        <v>995</v>
      </c>
      <c r="AO967" t="s">
        <v>995</v>
      </c>
      <c r="AP967" t="s">
        <v>995</v>
      </c>
      <c r="AQ967" s="286" t="s">
        <v>855</v>
      </c>
      <c r="AR967" s="306"/>
      <c r="AS967" s="235"/>
      <c r="AU967"/>
    </row>
    <row r="968" spans="1:47" x14ac:dyDescent="0.3">
      <c r="A968" s="285">
        <v>117538</v>
      </c>
      <c r="B968" s="286" t="s">
        <v>540</v>
      </c>
      <c r="C968" t="s">
        <v>995</v>
      </c>
      <c r="D968" t="s">
        <v>995</v>
      </c>
      <c r="E968" t="s">
        <v>995</v>
      </c>
      <c r="F968" t="s">
        <v>995</v>
      </c>
      <c r="G968" t="s">
        <v>995</v>
      </c>
      <c r="H968" t="s">
        <v>995</v>
      </c>
      <c r="I968" t="s">
        <v>995</v>
      </c>
      <c r="J968" t="s">
        <v>995</v>
      </c>
      <c r="K968" t="s">
        <v>995</v>
      </c>
      <c r="L968" t="s">
        <v>995</v>
      </c>
      <c r="M968" t="s">
        <v>995</v>
      </c>
      <c r="N968" t="s">
        <v>995</v>
      </c>
      <c r="O968" t="s">
        <v>995</v>
      </c>
      <c r="P968" t="s">
        <v>995</v>
      </c>
      <c r="Q968" t="s">
        <v>995</v>
      </c>
      <c r="R968" t="s">
        <v>995</v>
      </c>
      <c r="S968" t="s">
        <v>995</v>
      </c>
      <c r="T968" t="s">
        <v>995</v>
      </c>
      <c r="U968" t="s">
        <v>995</v>
      </c>
      <c r="V968" t="s">
        <v>995</v>
      </c>
      <c r="W968" t="s">
        <v>995</v>
      </c>
      <c r="X968" t="s">
        <v>995</v>
      </c>
      <c r="Y968" t="s">
        <v>995</v>
      </c>
      <c r="Z968" t="s">
        <v>995</v>
      </c>
      <c r="AA968" t="s">
        <v>995</v>
      </c>
      <c r="AB968" t="s">
        <v>995</v>
      </c>
      <c r="AC968" t="s">
        <v>995</v>
      </c>
      <c r="AD968" t="s">
        <v>995</v>
      </c>
      <c r="AE968" t="s">
        <v>995</v>
      </c>
      <c r="AF968" t="s">
        <v>995</v>
      </c>
      <c r="AG968" t="s">
        <v>995</v>
      </c>
      <c r="AH968" t="s">
        <v>995</v>
      </c>
      <c r="AI968" t="s">
        <v>995</v>
      </c>
      <c r="AJ968" t="s">
        <v>995</v>
      </c>
      <c r="AK968" t="s">
        <v>995</v>
      </c>
      <c r="AL968" t="s">
        <v>995</v>
      </c>
      <c r="AM968" t="s">
        <v>995</v>
      </c>
      <c r="AN968" t="s">
        <v>995</v>
      </c>
      <c r="AO968" t="s">
        <v>995</v>
      </c>
      <c r="AP968" t="s">
        <v>995</v>
      </c>
      <c r="AQ968" s="286" t="s">
        <v>855</v>
      </c>
      <c r="AR968" s="306"/>
      <c r="AS968" s="235"/>
      <c r="AU968"/>
    </row>
    <row r="969" spans="1:47" x14ac:dyDescent="0.3">
      <c r="A969" s="285">
        <v>117544</v>
      </c>
      <c r="B969" s="286" t="s">
        <v>538</v>
      </c>
      <c r="C969" t="s">
        <v>995</v>
      </c>
      <c r="D969" t="s">
        <v>995</v>
      </c>
      <c r="E969" t="s">
        <v>995</v>
      </c>
      <c r="F969" t="s">
        <v>995</v>
      </c>
      <c r="G969" t="s">
        <v>995</v>
      </c>
      <c r="H969" t="s">
        <v>995</v>
      </c>
      <c r="I969" t="s">
        <v>995</v>
      </c>
      <c r="J969" t="s">
        <v>995</v>
      </c>
      <c r="K969" t="s">
        <v>995</v>
      </c>
      <c r="L969" t="s">
        <v>995</v>
      </c>
      <c r="M969" t="s">
        <v>995</v>
      </c>
      <c r="N969" t="s">
        <v>995</v>
      </c>
      <c r="O969" t="s">
        <v>995</v>
      </c>
      <c r="P969" t="s">
        <v>995</v>
      </c>
      <c r="Q969" t="s">
        <v>995</v>
      </c>
      <c r="R969" t="s">
        <v>995</v>
      </c>
      <c r="S969" t="s">
        <v>995</v>
      </c>
      <c r="T969" t="s">
        <v>995</v>
      </c>
      <c r="U969" t="s">
        <v>995</v>
      </c>
      <c r="V969" t="s">
        <v>995</v>
      </c>
      <c r="W969" t="s">
        <v>995</v>
      </c>
      <c r="X969" t="s">
        <v>995</v>
      </c>
      <c r="Y969" t="s">
        <v>995</v>
      </c>
      <c r="Z969" t="s">
        <v>995</v>
      </c>
      <c r="AA969" t="s">
        <v>995</v>
      </c>
      <c r="AB969" t="s">
        <v>995</v>
      </c>
      <c r="AC969" t="s">
        <v>995</v>
      </c>
      <c r="AD969" t="s">
        <v>995</v>
      </c>
      <c r="AE969" t="s">
        <v>995</v>
      </c>
      <c r="AF969" t="s">
        <v>995</v>
      </c>
      <c r="AG969" t="s">
        <v>995</v>
      </c>
      <c r="AH969" t="s">
        <v>995</v>
      </c>
      <c r="AI969" t="s">
        <v>995</v>
      </c>
      <c r="AJ969" t="s">
        <v>995</v>
      </c>
      <c r="AK969" t="s">
        <v>995</v>
      </c>
      <c r="AL969" t="s">
        <v>995</v>
      </c>
      <c r="AM969" t="s">
        <v>995</v>
      </c>
      <c r="AN969" t="s">
        <v>995</v>
      </c>
      <c r="AO969" t="s">
        <v>995</v>
      </c>
      <c r="AP969" t="s">
        <v>995</v>
      </c>
      <c r="AQ969" s="286" t="s">
        <v>855</v>
      </c>
      <c r="AR969" s="306"/>
      <c r="AS969" s="235"/>
      <c r="AU969"/>
    </row>
    <row r="970" spans="1:47" x14ac:dyDescent="0.3">
      <c r="A970" s="285">
        <v>117545</v>
      </c>
      <c r="B970" s="286" t="s">
        <v>61</v>
      </c>
      <c r="C970" t="s">
        <v>995</v>
      </c>
      <c r="D970" t="s">
        <v>995</v>
      </c>
      <c r="E970" t="s">
        <v>995</v>
      </c>
      <c r="F970" t="s">
        <v>995</v>
      </c>
      <c r="G970" t="s">
        <v>995</v>
      </c>
      <c r="H970" t="s">
        <v>995</v>
      </c>
      <c r="I970" t="s">
        <v>995</v>
      </c>
      <c r="J970" t="s">
        <v>995</v>
      </c>
      <c r="K970" t="s">
        <v>995</v>
      </c>
      <c r="L970" t="s">
        <v>995</v>
      </c>
      <c r="M970" t="s">
        <v>995</v>
      </c>
      <c r="N970" t="s">
        <v>995</v>
      </c>
      <c r="O970" t="s">
        <v>995</v>
      </c>
      <c r="P970" t="s">
        <v>995</v>
      </c>
      <c r="Q970" t="s">
        <v>995</v>
      </c>
      <c r="R970" t="s">
        <v>995</v>
      </c>
      <c r="S970" t="s">
        <v>995</v>
      </c>
      <c r="T970" t="s">
        <v>995</v>
      </c>
      <c r="U970" t="s">
        <v>995</v>
      </c>
      <c r="V970" t="s">
        <v>995</v>
      </c>
      <c r="W970" t="s">
        <v>995</v>
      </c>
      <c r="X970" t="s">
        <v>995</v>
      </c>
      <c r="Y970" t="s">
        <v>995</v>
      </c>
      <c r="Z970" t="s">
        <v>995</v>
      </c>
      <c r="AA970" t="s">
        <v>995</v>
      </c>
      <c r="AB970" t="s">
        <v>995</v>
      </c>
      <c r="AC970" t="s">
        <v>995</v>
      </c>
      <c r="AD970" t="s">
        <v>995</v>
      </c>
      <c r="AE970" t="s">
        <v>995</v>
      </c>
      <c r="AF970" t="s">
        <v>995</v>
      </c>
      <c r="AG970" t="s">
        <v>995</v>
      </c>
      <c r="AH970" t="s">
        <v>995</v>
      </c>
      <c r="AI970" t="s">
        <v>995</v>
      </c>
      <c r="AJ970" t="s">
        <v>995</v>
      </c>
      <c r="AK970" t="s">
        <v>995</v>
      </c>
      <c r="AL970" t="s">
        <v>995</v>
      </c>
      <c r="AM970" t="s">
        <v>995</v>
      </c>
      <c r="AN970" t="s">
        <v>995</v>
      </c>
      <c r="AO970" t="s">
        <v>995</v>
      </c>
      <c r="AP970" t="s">
        <v>995</v>
      </c>
      <c r="AQ970" s="286" t="s">
        <v>855</v>
      </c>
      <c r="AR970" s="306"/>
      <c r="AS970" s="235"/>
      <c r="AU970"/>
    </row>
    <row r="971" spans="1:47" x14ac:dyDescent="0.3">
      <c r="A971" s="285">
        <v>117560</v>
      </c>
      <c r="B971" s="286" t="s">
        <v>540</v>
      </c>
      <c r="C971" t="s">
        <v>995</v>
      </c>
      <c r="D971" t="s">
        <v>995</v>
      </c>
      <c r="E971" t="s">
        <v>995</v>
      </c>
      <c r="F971" t="s">
        <v>995</v>
      </c>
      <c r="G971" t="s">
        <v>995</v>
      </c>
      <c r="H971" t="s">
        <v>995</v>
      </c>
      <c r="I971" t="s">
        <v>995</v>
      </c>
      <c r="J971" t="s">
        <v>995</v>
      </c>
      <c r="K971" t="s">
        <v>995</v>
      </c>
      <c r="L971" t="s">
        <v>995</v>
      </c>
      <c r="M971" t="s">
        <v>995</v>
      </c>
      <c r="N971" t="s">
        <v>995</v>
      </c>
      <c r="O971" t="s">
        <v>995</v>
      </c>
      <c r="P971" t="s">
        <v>995</v>
      </c>
      <c r="Q971" t="s">
        <v>995</v>
      </c>
      <c r="R971" t="s">
        <v>995</v>
      </c>
      <c r="S971" t="s">
        <v>995</v>
      </c>
      <c r="T971" t="s">
        <v>995</v>
      </c>
      <c r="U971" t="s">
        <v>995</v>
      </c>
      <c r="V971" t="s">
        <v>995</v>
      </c>
      <c r="W971" t="s">
        <v>995</v>
      </c>
      <c r="X971" t="s">
        <v>995</v>
      </c>
      <c r="Y971" t="s">
        <v>995</v>
      </c>
      <c r="Z971" t="s">
        <v>995</v>
      </c>
      <c r="AA971" t="s">
        <v>995</v>
      </c>
      <c r="AB971" t="s">
        <v>995</v>
      </c>
      <c r="AC971" t="s">
        <v>995</v>
      </c>
      <c r="AD971" t="s">
        <v>995</v>
      </c>
      <c r="AE971" t="s">
        <v>995</v>
      </c>
      <c r="AF971" t="s">
        <v>995</v>
      </c>
      <c r="AG971" t="s">
        <v>995</v>
      </c>
      <c r="AH971" t="s">
        <v>995</v>
      </c>
      <c r="AI971" t="s">
        <v>995</v>
      </c>
      <c r="AJ971" t="s">
        <v>995</v>
      </c>
      <c r="AK971" t="s">
        <v>995</v>
      </c>
      <c r="AL971" t="s">
        <v>995</v>
      </c>
      <c r="AM971" t="s">
        <v>995</v>
      </c>
      <c r="AN971" t="s">
        <v>995</v>
      </c>
      <c r="AO971" t="s">
        <v>995</v>
      </c>
      <c r="AP971" t="s">
        <v>995</v>
      </c>
      <c r="AQ971" s="286" t="s">
        <v>855</v>
      </c>
      <c r="AR971" s="306"/>
      <c r="AS971" s="235"/>
      <c r="AU971"/>
    </row>
    <row r="972" spans="1:47" ht="21.6" x14ac:dyDescent="0.3">
      <c r="A972" s="285">
        <v>117573</v>
      </c>
      <c r="B972" s="286" t="s">
        <v>61</v>
      </c>
      <c r="C972" t="s">
        <v>225</v>
      </c>
      <c r="D972" t="s">
        <v>226</v>
      </c>
      <c r="E972" t="s">
        <v>226</v>
      </c>
      <c r="F972" t="s">
        <v>226</v>
      </c>
      <c r="G972" t="s">
        <v>226</v>
      </c>
      <c r="H972" t="s">
        <v>226</v>
      </c>
      <c r="I972" t="s">
        <v>225</v>
      </c>
      <c r="J972" t="s">
        <v>226</v>
      </c>
      <c r="K972" t="s">
        <v>226</v>
      </c>
      <c r="L972" t="s">
        <v>226</v>
      </c>
      <c r="M972" t="s">
        <v>224</v>
      </c>
      <c r="N972" t="s">
        <v>226</v>
      </c>
      <c r="O972" t="s">
        <v>226</v>
      </c>
      <c r="P972" t="s">
        <v>226</v>
      </c>
      <c r="Q972" t="s">
        <v>226</v>
      </c>
      <c r="R972" t="s">
        <v>226</v>
      </c>
      <c r="S972" t="s">
        <v>226</v>
      </c>
      <c r="T972" t="s">
        <v>226</v>
      </c>
      <c r="U972" t="s">
        <v>226</v>
      </c>
      <c r="V972" t="s">
        <v>226</v>
      </c>
      <c r="W972" t="s">
        <v>224</v>
      </c>
      <c r="X972" t="s">
        <v>226</v>
      </c>
      <c r="Y972" t="s">
        <v>224</v>
      </c>
      <c r="Z972" t="s">
        <v>226</v>
      </c>
      <c r="AA972" t="s">
        <v>224</v>
      </c>
      <c r="AB972" t="s">
        <v>226</v>
      </c>
      <c r="AC972" t="s">
        <v>225</v>
      </c>
      <c r="AD972" t="s">
        <v>225</v>
      </c>
      <c r="AE972" t="s">
        <v>224</v>
      </c>
      <c r="AF972" t="s">
        <v>224</v>
      </c>
      <c r="AG972" t="s">
        <v>225</v>
      </c>
      <c r="AH972" t="s">
        <v>225</v>
      </c>
      <c r="AI972" t="s">
        <v>224</v>
      </c>
      <c r="AJ972" t="s">
        <v>224</v>
      </c>
      <c r="AK972" t="s">
        <v>225</v>
      </c>
      <c r="AL972" t="s">
        <v>225</v>
      </c>
      <c r="AM972" t="s">
        <v>225</v>
      </c>
      <c r="AN972" t="s">
        <v>225</v>
      </c>
      <c r="AO972" t="s">
        <v>225</v>
      </c>
      <c r="AP972" t="s">
        <v>225</v>
      </c>
      <c r="AQ972" s="286" t="s">
        <v>394</v>
      </c>
      <c r="AR972" s="295"/>
      <c r="AS972" s="235"/>
    </row>
    <row r="973" spans="1:47" x14ac:dyDescent="0.3">
      <c r="A973" s="285">
        <v>117583</v>
      </c>
      <c r="B973" s="286" t="s">
        <v>539</v>
      </c>
      <c r="C973" t="s">
        <v>995</v>
      </c>
      <c r="D973" t="s">
        <v>995</v>
      </c>
      <c r="E973" t="s">
        <v>995</v>
      </c>
      <c r="F973" t="s">
        <v>995</v>
      </c>
      <c r="G973" t="s">
        <v>995</v>
      </c>
      <c r="H973" t="s">
        <v>995</v>
      </c>
      <c r="I973" t="s">
        <v>995</v>
      </c>
      <c r="J973" t="s">
        <v>995</v>
      </c>
      <c r="K973" t="s">
        <v>995</v>
      </c>
      <c r="L973" t="s">
        <v>995</v>
      </c>
      <c r="M973" t="s">
        <v>995</v>
      </c>
      <c r="N973" t="s">
        <v>995</v>
      </c>
      <c r="O973" t="s">
        <v>995</v>
      </c>
      <c r="P973" t="s">
        <v>995</v>
      </c>
      <c r="Q973" t="s">
        <v>995</v>
      </c>
      <c r="R973" t="s">
        <v>995</v>
      </c>
      <c r="S973" t="s">
        <v>995</v>
      </c>
      <c r="T973" t="s">
        <v>995</v>
      </c>
      <c r="U973" t="s">
        <v>995</v>
      </c>
      <c r="V973" t="s">
        <v>995</v>
      </c>
      <c r="W973" t="s">
        <v>995</v>
      </c>
      <c r="X973" t="s">
        <v>995</v>
      </c>
      <c r="Y973" t="s">
        <v>995</v>
      </c>
      <c r="Z973" t="s">
        <v>995</v>
      </c>
      <c r="AA973" t="s">
        <v>995</v>
      </c>
      <c r="AB973" t="s">
        <v>995</v>
      </c>
      <c r="AC973" t="s">
        <v>995</v>
      </c>
      <c r="AD973" t="s">
        <v>995</v>
      </c>
      <c r="AE973" t="s">
        <v>995</v>
      </c>
      <c r="AF973" t="s">
        <v>995</v>
      </c>
      <c r="AG973" t="s">
        <v>995</v>
      </c>
      <c r="AH973" t="s">
        <v>995</v>
      </c>
      <c r="AI973" t="s">
        <v>995</v>
      </c>
      <c r="AJ973" t="s">
        <v>995</v>
      </c>
      <c r="AK973" t="s">
        <v>995</v>
      </c>
      <c r="AL973" t="s">
        <v>995</v>
      </c>
      <c r="AM973" t="s">
        <v>995</v>
      </c>
      <c r="AN973" t="s">
        <v>995</v>
      </c>
      <c r="AO973" t="s">
        <v>995</v>
      </c>
      <c r="AP973" t="s">
        <v>995</v>
      </c>
      <c r="AQ973" s="286" t="s">
        <v>855</v>
      </c>
      <c r="AR973" s="306"/>
      <c r="AS973" s="235"/>
      <c r="AU973"/>
    </row>
    <row r="974" spans="1:47" x14ac:dyDescent="0.3">
      <c r="A974" s="285">
        <v>117589</v>
      </c>
      <c r="B974" s="286" t="s">
        <v>61</v>
      </c>
      <c r="C974" t="s">
        <v>995</v>
      </c>
      <c r="D974" t="s">
        <v>995</v>
      </c>
      <c r="E974" t="s">
        <v>995</v>
      </c>
      <c r="F974" t="s">
        <v>995</v>
      </c>
      <c r="G974" t="s">
        <v>995</v>
      </c>
      <c r="H974" t="s">
        <v>995</v>
      </c>
      <c r="I974" t="s">
        <v>995</v>
      </c>
      <c r="J974" t="s">
        <v>995</v>
      </c>
      <c r="K974" t="s">
        <v>995</v>
      </c>
      <c r="L974" t="s">
        <v>995</v>
      </c>
      <c r="M974" t="s">
        <v>995</v>
      </c>
      <c r="N974" t="s">
        <v>995</v>
      </c>
      <c r="O974" t="s">
        <v>995</v>
      </c>
      <c r="P974" t="s">
        <v>995</v>
      </c>
      <c r="Q974" t="s">
        <v>995</v>
      </c>
      <c r="R974" t="s">
        <v>995</v>
      </c>
      <c r="S974" t="s">
        <v>995</v>
      </c>
      <c r="T974" t="s">
        <v>995</v>
      </c>
      <c r="U974" t="s">
        <v>995</v>
      </c>
      <c r="V974" t="s">
        <v>995</v>
      </c>
      <c r="W974" t="s">
        <v>995</v>
      </c>
      <c r="X974" t="s">
        <v>995</v>
      </c>
      <c r="Y974" t="s">
        <v>995</v>
      </c>
      <c r="Z974" t="s">
        <v>995</v>
      </c>
      <c r="AA974" t="s">
        <v>995</v>
      </c>
      <c r="AB974" t="s">
        <v>995</v>
      </c>
      <c r="AC974" t="s">
        <v>995</v>
      </c>
      <c r="AD974" t="s">
        <v>995</v>
      </c>
      <c r="AE974" t="s">
        <v>995</v>
      </c>
      <c r="AF974" t="s">
        <v>995</v>
      </c>
      <c r="AG974" t="s">
        <v>995</v>
      </c>
      <c r="AH974" t="s">
        <v>995</v>
      </c>
      <c r="AI974" t="s">
        <v>995</v>
      </c>
      <c r="AJ974" t="s">
        <v>995</v>
      </c>
      <c r="AK974" t="s">
        <v>995</v>
      </c>
      <c r="AL974" t="s">
        <v>995</v>
      </c>
      <c r="AM974" t="s">
        <v>995</v>
      </c>
      <c r="AN974" t="s">
        <v>995</v>
      </c>
      <c r="AO974" t="s">
        <v>995</v>
      </c>
      <c r="AP974" t="s">
        <v>995</v>
      </c>
      <c r="AQ974" s="286" t="s">
        <v>855</v>
      </c>
      <c r="AR974" s="306"/>
      <c r="AS974" s="235"/>
      <c r="AU974"/>
    </row>
    <row r="975" spans="1:47" ht="21.6" x14ac:dyDescent="0.3">
      <c r="A975" s="285">
        <v>117591</v>
      </c>
      <c r="B975" s="286" t="s">
        <v>540</v>
      </c>
      <c r="C975" t="s">
        <v>224</v>
      </c>
      <c r="D975" t="s">
        <v>224</v>
      </c>
      <c r="E975" t="s">
        <v>224</v>
      </c>
      <c r="F975" t="s">
        <v>226</v>
      </c>
      <c r="G975" t="s">
        <v>226</v>
      </c>
      <c r="H975" t="s">
        <v>224</v>
      </c>
      <c r="I975" t="s">
        <v>226</v>
      </c>
      <c r="J975" t="s">
        <v>226</v>
      </c>
      <c r="K975" t="s">
        <v>224</v>
      </c>
      <c r="L975" t="s">
        <v>224</v>
      </c>
      <c r="M975" t="s">
        <v>225</v>
      </c>
      <c r="N975" t="s">
        <v>226</v>
      </c>
      <c r="O975" t="s">
        <v>226</v>
      </c>
      <c r="P975" t="s">
        <v>226</v>
      </c>
      <c r="Q975" t="s">
        <v>226</v>
      </c>
      <c r="R975" t="s">
        <v>225</v>
      </c>
      <c r="S975" t="s">
        <v>225</v>
      </c>
      <c r="T975" t="s">
        <v>225</v>
      </c>
      <c r="U975" t="s">
        <v>226</v>
      </c>
      <c r="V975" t="s">
        <v>226</v>
      </c>
      <c r="W975" t="s">
        <v>394</v>
      </c>
      <c r="X975" t="s">
        <v>394</v>
      </c>
      <c r="Y975" t="s">
        <v>394</v>
      </c>
      <c r="Z975" t="s">
        <v>394</v>
      </c>
      <c r="AA975" t="s">
        <v>394</v>
      </c>
      <c r="AB975" t="s">
        <v>394</v>
      </c>
      <c r="AC975" t="s">
        <v>394</v>
      </c>
      <c r="AD975" t="s">
        <v>394</v>
      </c>
      <c r="AE975" t="s">
        <v>394</v>
      </c>
      <c r="AF975" t="s">
        <v>394</v>
      </c>
      <c r="AG975" t="s">
        <v>394</v>
      </c>
      <c r="AH975" t="s">
        <v>394</v>
      </c>
      <c r="AI975" t="s">
        <v>394</v>
      </c>
      <c r="AJ975" t="s">
        <v>394</v>
      </c>
      <c r="AK975" t="s">
        <v>394</v>
      </c>
      <c r="AL975" t="s">
        <v>394</v>
      </c>
      <c r="AM975" t="s">
        <v>394</v>
      </c>
      <c r="AN975" t="s">
        <v>394</v>
      </c>
      <c r="AO975" t="s">
        <v>394</v>
      </c>
      <c r="AP975" t="s">
        <v>394</v>
      </c>
      <c r="AQ975" s="286" t="s">
        <v>394</v>
      </c>
      <c r="AR975" s="295"/>
      <c r="AS975" s="235"/>
    </row>
    <row r="976" spans="1:47" x14ac:dyDescent="0.3">
      <c r="A976" s="285">
        <v>117603</v>
      </c>
      <c r="B976" s="286" t="s">
        <v>538</v>
      </c>
      <c r="C976" t="s">
        <v>995</v>
      </c>
      <c r="D976" t="s">
        <v>995</v>
      </c>
      <c r="E976" t="s">
        <v>995</v>
      </c>
      <c r="F976" t="s">
        <v>995</v>
      </c>
      <c r="G976" t="s">
        <v>995</v>
      </c>
      <c r="H976" t="s">
        <v>995</v>
      </c>
      <c r="I976" t="s">
        <v>995</v>
      </c>
      <c r="J976" t="s">
        <v>995</v>
      </c>
      <c r="K976" t="s">
        <v>995</v>
      </c>
      <c r="L976" t="s">
        <v>995</v>
      </c>
      <c r="M976" t="s">
        <v>995</v>
      </c>
      <c r="N976" t="s">
        <v>995</v>
      </c>
      <c r="O976" t="s">
        <v>995</v>
      </c>
      <c r="P976" t="s">
        <v>995</v>
      </c>
      <c r="Q976" t="s">
        <v>995</v>
      </c>
      <c r="R976" t="s">
        <v>995</v>
      </c>
      <c r="S976" t="s">
        <v>995</v>
      </c>
      <c r="T976" t="s">
        <v>995</v>
      </c>
      <c r="U976" t="s">
        <v>995</v>
      </c>
      <c r="V976" t="s">
        <v>995</v>
      </c>
      <c r="W976" t="s">
        <v>995</v>
      </c>
      <c r="X976" t="s">
        <v>995</v>
      </c>
      <c r="Y976" t="s">
        <v>995</v>
      </c>
      <c r="Z976" t="s">
        <v>995</v>
      </c>
      <c r="AA976" t="s">
        <v>995</v>
      </c>
      <c r="AB976" t="s">
        <v>995</v>
      </c>
      <c r="AC976" t="s">
        <v>995</v>
      </c>
      <c r="AD976" t="s">
        <v>995</v>
      </c>
      <c r="AE976" t="s">
        <v>995</v>
      </c>
      <c r="AF976" t="s">
        <v>995</v>
      </c>
      <c r="AG976" t="s">
        <v>995</v>
      </c>
      <c r="AH976" t="s">
        <v>995</v>
      </c>
      <c r="AI976" t="s">
        <v>995</v>
      </c>
      <c r="AJ976" t="s">
        <v>995</v>
      </c>
      <c r="AK976" t="s">
        <v>995</v>
      </c>
      <c r="AL976" t="s">
        <v>995</v>
      </c>
      <c r="AM976" t="s">
        <v>995</v>
      </c>
      <c r="AN976" t="s">
        <v>995</v>
      </c>
      <c r="AO976" t="s">
        <v>995</v>
      </c>
      <c r="AP976" t="s">
        <v>995</v>
      </c>
      <c r="AQ976" s="286" t="s">
        <v>855</v>
      </c>
      <c r="AR976" s="306"/>
      <c r="AS976" s="235"/>
      <c r="AU976"/>
    </row>
    <row r="977" spans="1:47" x14ac:dyDescent="0.3">
      <c r="A977" s="285">
        <v>117604</v>
      </c>
      <c r="B977" s="286" t="s">
        <v>539</v>
      </c>
      <c r="C977" t="s">
        <v>995</v>
      </c>
      <c r="D977" t="s">
        <v>995</v>
      </c>
      <c r="E977" t="s">
        <v>995</v>
      </c>
      <c r="F977" t="s">
        <v>995</v>
      </c>
      <c r="G977" t="s">
        <v>995</v>
      </c>
      <c r="H977" t="s">
        <v>995</v>
      </c>
      <c r="I977" t="s">
        <v>995</v>
      </c>
      <c r="J977" t="s">
        <v>995</v>
      </c>
      <c r="K977" t="s">
        <v>995</v>
      </c>
      <c r="L977" t="s">
        <v>995</v>
      </c>
      <c r="M977" t="s">
        <v>995</v>
      </c>
      <c r="N977" t="s">
        <v>995</v>
      </c>
      <c r="O977" t="s">
        <v>995</v>
      </c>
      <c r="P977" t="s">
        <v>995</v>
      </c>
      <c r="Q977" t="s">
        <v>995</v>
      </c>
      <c r="R977" t="s">
        <v>995</v>
      </c>
      <c r="S977" t="s">
        <v>995</v>
      </c>
      <c r="T977" t="s">
        <v>995</v>
      </c>
      <c r="U977" t="s">
        <v>995</v>
      </c>
      <c r="V977" t="s">
        <v>995</v>
      </c>
      <c r="W977" t="s">
        <v>995</v>
      </c>
      <c r="X977" t="s">
        <v>995</v>
      </c>
      <c r="Y977" t="s">
        <v>995</v>
      </c>
      <c r="Z977" t="s">
        <v>995</v>
      </c>
      <c r="AA977" t="s">
        <v>995</v>
      </c>
      <c r="AB977" t="s">
        <v>995</v>
      </c>
      <c r="AC977" t="s">
        <v>995</v>
      </c>
      <c r="AD977" t="s">
        <v>995</v>
      </c>
      <c r="AE977" t="s">
        <v>995</v>
      </c>
      <c r="AF977" t="s">
        <v>995</v>
      </c>
      <c r="AG977" t="s">
        <v>995</v>
      </c>
      <c r="AH977" t="s">
        <v>995</v>
      </c>
      <c r="AI977" t="s">
        <v>995</v>
      </c>
      <c r="AJ977" t="s">
        <v>995</v>
      </c>
      <c r="AK977" t="s">
        <v>995</v>
      </c>
      <c r="AL977" t="s">
        <v>995</v>
      </c>
      <c r="AM977" t="s">
        <v>995</v>
      </c>
      <c r="AN977" t="s">
        <v>995</v>
      </c>
      <c r="AO977" t="s">
        <v>995</v>
      </c>
      <c r="AP977" t="s">
        <v>995</v>
      </c>
      <c r="AQ977" s="286" t="s">
        <v>855</v>
      </c>
      <c r="AR977" s="306"/>
      <c r="AS977" s="235"/>
      <c r="AU977"/>
    </row>
    <row r="978" spans="1:47" ht="21.6" x14ac:dyDescent="0.3">
      <c r="A978" s="285">
        <v>117609</v>
      </c>
      <c r="B978" s="286" t="s">
        <v>61</v>
      </c>
      <c r="C978" t="s">
        <v>995</v>
      </c>
      <c r="D978" t="s">
        <v>995</v>
      </c>
      <c r="E978" t="s">
        <v>995</v>
      </c>
      <c r="F978" t="s">
        <v>995</v>
      </c>
      <c r="G978" t="s">
        <v>995</v>
      </c>
      <c r="H978" t="s">
        <v>995</v>
      </c>
      <c r="I978" t="s">
        <v>995</v>
      </c>
      <c r="J978" t="s">
        <v>995</v>
      </c>
      <c r="K978" t="s">
        <v>995</v>
      </c>
      <c r="L978" t="s">
        <v>995</v>
      </c>
      <c r="M978" t="s">
        <v>995</v>
      </c>
      <c r="N978" t="s">
        <v>995</v>
      </c>
      <c r="O978" t="s">
        <v>995</v>
      </c>
      <c r="P978" t="s">
        <v>995</v>
      </c>
      <c r="Q978" t="s">
        <v>995</v>
      </c>
      <c r="R978" t="s">
        <v>995</v>
      </c>
      <c r="S978" t="s">
        <v>995</v>
      </c>
      <c r="T978" t="s">
        <v>995</v>
      </c>
      <c r="U978" t="s">
        <v>995</v>
      </c>
      <c r="V978" t="s">
        <v>995</v>
      </c>
      <c r="W978" t="s">
        <v>995</v>
      </c>
      <c r="X978" t="s">
        <v>995</v>
      </c>
      <c r="Y978" t="s">
        <v>995</v>
      </c>
      <c r="Z978" t="s">
        <v>995</v>
      </c>
      <c r="AA978" t="s">
        <v>995</v>
      </c>
      <c r="AB978" t="s">
        <v>995</v>
      </c>
      <c r="AC978" t="s">
        <v>995</v>
      </c>
      <c r="AD978" t="s">
        <v>995</v>
      </c>
      <c r="AE978" t="s">
        <v>995</v>
      </c>
      <c r="AF978" t="s">
        <v>995</v>
      </c>
      <c r="AG978" t="s">
        <v>995</v>
      </c>
      <c r="AH978" t="s">
        <v>995</v>
      </c>
      <c r="AI978" t="s">
        <v>995</v>
      </c>
      <c r="AJ978" t="s">
        <v>995</v>
      </c>
      <c r="AK978" t="s">
        <v>995</v>
      </c>
      <c r="AL978" t="s">
        <v>995</v>
      </c>
      <c r="AM978" t="s">
        <v>995</v>
      </c>
      <c r="AN978" t="s">
        <v>995</v>
      </c>
      <c r="AO978" t="s">
        <v>995</v>
      </c>
      <c r="AP978" t="s">
        <v>995</v>
      </c>
      <c r="AQ978" s="286" t="s">
        <v>855</v>
      </c>
      <c r="AR978" s="295"/>
      <c r="AS978" s="235"/>
    </row>
    <row r="979" spans="1:47" ht="21.6" x14ac:dyDescent="0.3">
      <c r="A979" s="285">
        <v>117616</v>
      </c>
      <c r="B979" s="286" t="s">
        <v>538</v>
      </c>
      <c r="C979" t="s">
        <v>995</v>
      </c>
      <c r="D979" t="s">
        <v>995</v>
      </c>
      <c r="E979" t="s">
        <v>995</v>
      </c>
      <c r="F979" t="s">
        <v>995</v>
      </c>
      <c r="G979" t="s">
        <v>995</v>
      </c>
      <c r="H979" t="s">
        <v>995</v>
      </c>
      <c r="I979" t="s">
        <v>995</v>
      </c>
      <c r="J979" t="s">
        <v>995</v>
      </c>
      <c r="K979" t="s">
        <v>995</v>
      </c>
      <c r="L979" t="s">
        <v>995</v>
      </c>
      <c r="M979" t="s">
        <v>995</v>
      </c>
      <c r="N979" t="s">
        <v>995</v>
      </c>
      <c r="O979" t="s">
        <v>995</v>
      </c>
      <c r="P979" t="s">
        <v>995</v>
      </c>
      <c r="Q979" t="s">
        <v>995</v>
      </c>
      <c r="R979" t="s">
        <v>995</v>
      </c>
      <c r="S979" t="s">
        <v>995</v>
      </c>
      <c r="T979" t="s">
        <v>995</v>
      </c>
      <c r="U979" t="s">
        <v>995</v>
      </c>
      <c r="V979" t="s">
        <v>995</v>
      </c>
      <c r="W979" t="s">
        <v>995</v>
      </c>
      <c r="X979" t="s">
        <v>995</v>
      </c>
      <c r="Y979" t="s">
        <v>995</v>
      </c>
      <c r="Z979" t="s">
        <v>995</v>
      </c>
      <c r="AA979" t="s">
        <v>995</v>
      </c>
      <c r="AB979" t="s">
        <v>995</v>
      </c>
      <c r="AC979" t="s">
        <v>995</v>
      </c>
      <c r="AD979" t="s">
        <v>995</v>
      </c>
      <c r="AE979" t="s">
        <v>995</v>
      </c>
      <c r="AF979" t="s">
        <v>995</v>
      </c>
      <c r="AG979" t="s">
        <v>995</v>
      </c>
      <c r="AH979" t="s">
        <v>995</v>
      </c>
      <c r="AI979" t="s">
        <v>995</v>
      </c>
      <c r="AJ979" t="s">
        <v>995</v>
      </c>
      <c r="AK979" t="s">
        <v>995</v>
      </c>
      <c r="AL979" t="s">
        <v>995</v>
      </c>
      <c r="AM979" t="s">
        <v>995</v>
      </c>
      <c r="AN979" t="s">
        <v>995</v>
      </c>
      <c r="AO979" t="s">
        <v>995</v>
      </c>
      <c r="AP979" t="s">
        <v>995</v>
      </c>
      <c r="AQ979" s="286" t="s">
        <v>855</v>
      </c>
      <c r="AR979" s="295"/>
      <c r="AS979" s="235"/>
    </row>
    <row r="980" spans="1:47" x14ac:dyDescent="0.3">
      <c r="A980" s="285">
        <v>117619</v>
      </c>
      <c r="B980" s="286" t="s">
        <v>539</v>
      </c>
      <c r="C980" t="s">
        <v>995</v>
      </c>
      <c r="D980" t="s">
        <v>995</v>
      </c>
      <c r="E980" t="s">
        <v>995</v>
      </c>
      <c r="F980" t="s">
        <v>995</v>
      </c>
      <c r="G980" t="s">
        <v>995</v>
      </c>
      <c r="H980" t="s">
        <v>995</v>
      </c>
      <c r="I980" t="s">
        <v>995</v>
      </c>
      <c r="J980" t="s">
        <v>995</v>
      </c>
      <c r="K980" t="s">
        <v>995</v>
      </c>
      <c r="L980" t="s">
        <v>995</v>
      </c>
      <c r="M980" t="s">
        <v>995</v>
      </c>
      <c r="N980" t="s">
        <v>995</v>
      </c>
      <c r="O980" t="s">
        <v>995</v>
      </c>
      <c r="P980" t="s">
        <v>995</v>
      </c>
      <c r="Q980" t="s">
        <v>995</v>
      </c>
      <c r="R980" t="s">
        <v>995</v>
      </c>
      <c r="S980" t="s">
        <v>995</v>
      </c>
      <c r="T980" t="s">
        <v>995</v>
      </c>
      <c r="U980" t="s">
        <v>995</v>
      </c>
      <c r="V980" t="s">
        <v>995</v>
      </c>
      <c r="W980" t="s">
        <v>995</v>
      </c>
      <c r="X980" t="s">
        <v>995</v>
      </c>
      <c r="Y980" t="s">
        <v>995</v>
      </c>
      <c r="Z980" t="s">
        <v>995</v>
      </c>
      <c r="AA980" t="s">
        <v>995</v>
      </c>
      <c r="AB980" t="s">
        <v>995</v>
      </c>
      <c r="AC980" t="s">
        <v>995</v>
      </c>
      <c r="AD980" t="s">
        <v>995</v>
      </c>
      <c r="AE980" t="s">
        <v>995</v>
      </c>
      <c r="AF980" t="s">
        <v>995</v>
      </c>
      <c r="AG980" t="s">
        <v>995</v>
      </c>
      <c r="AH980" t="s">
        <v>995</v>
      </c>
      <c r="AI980" t="s">
        <v>995</v>
      </c>
      <c r="AJ980" t="s">
        <v>995</v>
      </c>
      <c r="AK980" t="s">
        <v>995</v>
      </c>
      <c r="AL980" t="s">
        <v>995</v>
      </c>
      <c r="AM980" t="s">
        <v>995</v>
      </c>
      <c r="AN980" t="s">
        <v>995</v>
      </c>
      <c r="AO980" t="s">
        <v>995</v>
      </c>
      <c r="AP980" t="s">
        <v>995</v>
      </c>
      <c r="AQ980" s="286" t="s">
        <v>855</v>
      </c>
      <c r="AR980" s="306"/>
      <c r="AS980" s="235"/>
      <c r="AU980"/>
    </row>
    <row r="981" spans="1:47" ht="21.6" x14ac:dyDescent="0.3">
      <c r="A981" s="285">
        <v>117623</v>
      </c>
      <c r="B981" s="286" t="s">
        <v>538</v>
      </c>
      <c r="C981" t="s">
        <v>226</v>
      </c>
      <c r="D981" t="s">
        <v>226</v>
      </c>
      <c r="E981" t="s">
        <v>224</v>
      </c>
      <c r="F981" t="s">
        <v>226</v>
      </c>
      <c r="G981" t="s">
        <v>224</v>
      </c>
      <c r="H981" t="s">
        <v>226</v>
      </c>
      <c r="I981" t="s">
        <v>225</v>
      </c>
      <c r="J981" t="s">
        <v>226</v>
      </c>
      <c r="K981" t="s">
        <v>226</v>
      </c>
      <c r="L981" t="s">
        <v>226</v>
      </c>
      <c r="M981" t="s">
        <v>226</v>
      </c>
      <c r="N981" t="s">
        <v>224</v>
      </c>
      <c r="O981" t="s">
        <v>224</v>
      </c>
      <c r="P981" t="s">
        <v>224</v>
      </c>
      <c r="Q981" t="s">
        <v>226</v>
      </c>
      <c r="R981" t="s">
        <v>224</v>
      </c>
      <c r="S981" t="s">
        <v>224</v>
      </c>
      <c r="T981" t="s">
        <v>224</v>
      </c>
      <c r="U981" t="s">
        <v>226</v>
      </c>
      <c r="V981" t="s">
        <v>226</v>
      </c>
      <c r="W981" t="s">
        <v>226</v>
      </c>
      <c r="X981" t="s">
        <v>226</v>
      </c>
      <c r="Y981" t="s">
        <v>224</v>
      </c>
      <c r="Z981" t="s">
        <v>226</v>
      </c>
      <c r="AA981" t="s">
        <v>224</v>
      </c>
      <c r="AB981" t="s">
        <v>225</v>
      </c>
      <c r="AC981" t="s">
        <v>226</v>
      </c>
      <c r="AD981" t="s">
        <v>226</v>
      </c>
      <c r="AE981" t="s">
        <v>226</v>
      </c>
      <c r="AF981" t="s">
        <v>226</v>
      </c>
      <c r="AG981" t="s">
        <v>394</v>
      </c>
      <c r="AH981" t="s">
        <v>394</v>
      </c>
      <c r="AI981" t="s">
        <v>394</v>
      </c>
      <c r="AJ981" t="s">
        <v>394</v>
      </c>
      <c r="AK981" t="s">
        <v>394</v>
      </c>
      <c r="AL981" t="s">
        <v>394</v>
      </c>
      <c r="AM981" t="s">
        <v>394</v>
      </c>
      <c r="AN981" t="s">
        <v>394</v>
      </c>
      <c r="AO981" t="s">
        <v>394</v>
      </c>
      <c r="AP981" t="s">
        <v>394</v>
      </c>
      <c r="AQ981" s="286" t="s">
        <v>394</v>
      </c>
      <c r="AR981" s="295"/>
      <c r="AS981" s="235"/>
    </row>
    <row r="982" spans="1:47" x14ac:dyDescent="0.3">
      <c r="A982" s="285">
        <v>117624</v>
      </c>
      <c r="B982" s="286" t="s">
        <v>538</v>
      </c>
      <c r="C982" t="s">
        <v>995</v>
      </c>
      <c r="D982" t="s">
        <v>995</v>
      </c>
      <c r="E982" t="s">
        <v>995</v>
      </c>
      <c r="F982" t="s">
        <v>995</v>
      </c>
      <c r="G982" t="s">
        <v>995</v>
      </c>
      <c r="H982" t="s">
        <v>995</v>
      </c>
      <c r="I982" t="s">
        <v>995</v>
      </c>
      <c r="J982" t="s">
        <v>995</v>
      </c>
      <c r="K982" t="s">
        <v>995</v>
      </c>
      <c r="L982" t="s">
        <v>995</v>
      </c>
      <c r="M982" t="s">
        <v>995</v>
      </c>
      <c r="N982" t="s">
        <v>995</v>
      </c>
      <c r="O982" t="s">
        <v>995</v>
      </c>
      <c r="P982" t="s">
        <v>995</v>
      </c>
      <c r="Q982" t="s">
        <v>995</v>
      </c>
      <c r="R982" t="s">
        <v>995</v>
      </c>
      <c r="S982" t="s">
        <v>995</v>
      </c>
      <c r="T982" t="s">
        <v>995</v>
      </c>
      <c r="U982" t="s">
        <v>995</v>
      </c>
      <c r="V982" t="s">
        <v>995</v>
      </c>
      <c r="W982" t="s">
        <v>995</v>
      </c>
      <c r="X982" t="s">
        <v>995</v>
      </c>
      <c r="Y982" t="s">
        <v>995</v>
      </c>
      <c r="Z982" t="s">
        <v>995</v>
      </c>
      <c r="AA982" t="s">
        <v>995</v>
      </c>
      <c r="AB982" t="s">
        <v>995</v>
      </c>
      <c r="AC982" t="s">
        <v>995</v>
      </c>
      <c r="AD982" t="s">
        <v>995</v>
      </c>
      <c r="AE982" t="s">
        <v>995</v>
      </c>
      <c r="AF982" t="s">
        <v>995</v>
      </c>
      <c r="AG982" t="s">
        <v>995</v>
      </c>
      <c r="AH982" t="s">
        <v>995</v>
      </c>
      <c r="AI982" t="s">
        <v>995</v>
      </c>
      <c r="AJ982" t="s">
        <v>995</v>
      </c>
      <c r="AK982" t="s">
        <v>995</v>
      </c>
      <c r="AL982" t="s">
        <v>995</v>
      </c>
      <c r="AM982" t="s">
        <v>995</v>
      </c>
      <c r="AN982" t="s">
        <v>995</v>
      </c>
      <c r="AO982" t="s">
        <v>995</v>
      </c>
      <c r="AP982" t="s">
        <v>995</v>
      </c>
      <c r="AQ982" s="286" t="s">
        <v>855</v>
      </c>
      <c r="AR982" s="306"/>
      <c r="AS982" s="235"/>
      <c r="AU982"/>
    </row>
    <row r="983" spans="1:47" x14ac:dyDescent="0.3">
      <c r="A983" s="285">
        <v>117632</v>
      </c>
      <c r="B983" s="286" t="s">
        <v>540</v>
      </c>
      <c r="C983" t="s">
        <v>995</v>
      </c>
      <c r="D983" t="s">
        <v>995</v>
      </c>
      <c r="E983" t="s">
        <v>995</v>
      </c>
      <c r="F983" t="s">
        <v>995</v>
      </c>
      <c r="G983" t="s">
        <v>995</v>
      </c>
      <c r="H983" t="s">
        <v>995</v>
      </c>
      <c r="I983" t="s">
        <v>995</v>
      </c>
      <c r="J983" t="s">
        <v>995</v>
      </c>
      <c r="K983" t="s">
        <v>995</v>
      </c>
      <c r="L983" t="s">
        <v>995</v>
      </c>
      <c r="M983" t="s">
        <v>995</v>
      </c>
      <c r="N983" t="s">
        <v>995</v>
      </c>
      <c r="O983" t="s">
        <v>995</v>
      </c>
      <c r="P983" t="s">
        <v>995</v>
      </c>
      <c r="Q983" t="s">
        <v>995</v>
      </c>
      <c r="R983" t="s">
        <v>995</v>
      </c>
      <c r="S983" t="s">
        <v>995</v>
      </c>
      <c r="T983" t="s">
        <v>995</v>
      </c>
      <c r="U983" t="s">
        <v>995</v>
      </c>
      <c r="V983" t="s">
        <v>995</v>
      </c>
      <c r="W983" t="s">
        <v>995</v>
      </c>
      <c r="X983" t="s">
        <v>995</v>
      </c>
      <c r="Y983" t="s">
        <v>995</v>
      </c>
      <c r="Z983" t="s">
        <v>995</v>
      </c>
      <c r="AA983" t="s">
        <v>995</v>
      </c>
      <c r="AB983" t="s">
        <v>995</v>
      </c>
      <c r="AC983" t="s">
        <v>995</v>
      </c>
      <c r="AD983" t="s">
        <v>995</v>
      </c>
      <c r="AE983" t="s">
        <v>995</v>
      </c>
      <c r="AF983" t="s">
        <v>995</v>
      </c>
      <c r="AG983" t="s">
        <v>995</v>
      </c>
      <c r="AH983" t="s">
        <v>995</v>
      </c>
      <c r="AI983" t="s">
        <v>995</v>
      </c>
      <c r="AJ983" t="s">
        <v>995</v>
      </c>
      <c r="AK983" t="s">
        <v>995</v>
      </c>
      <c r="AL983" t="s">
        <v>995</v>
      </c>
      <c r="AM983" t="s">
        <v>995</v>
      </c>
      <c r="AN983" t="s">
        <v>995</v>
      </c>
      <c r="AO983" t="s">
        <v>995</v>
      </c>
      <c r="AP983" t="s">
        <v>995</v>
      </c>
      <c r="AQ983" s="286" t="s">
        <v>855</v>
      </c>
      <c r="AR983" s="306"/>
      <c r="AS983" s="235"/>
      <c r="AU983"/>
    </row>
    <row r="984" spans="1:47" x14ac:dyDescent="0.3">
      <c r="A984" s="285">
        <v>117636</v>
      </c>
      <c r="B984" s="286" t="s">
        <v>61</v>
      </c>
      <c r="C984" t="s">
        <v>995</v>
      </c>
      <c r="D984" t="s">
        <v>995</v>
      </c>
      <c r="E984" t="s">
        <v>995</v>
      </c>
      <c r="F984" t="s">
        <v>995</v>
      </c>
      <c r="G984" t="s">
        <v>995</v>
      </c>
      <c r="H984" t="s">
        <v>995</v>
      </c>
      <c r="I984" t="s">
        <v>995</v>
      </c>
      <c r="J984" t="s">
        <v>995</v>
      </c>
      <c r="K984" t="s">
        <v>995</v>
      </c>
      <c r="L984" t="s">
        <v>995</v>
      </c>
      <c r="M984" t="s">
        <v>995</v>
      </c>
      <c r="N984" t="s">
        <v>995</v>
      </c>
      <c r="O984" t="s">
        <v>995</v>
      </c>
      <c r="P984" t="s">
        <v>995</v>
      </c>
      <c r="Q984" t="s">
        <v>995</v>
      </c>
      <c r="R984" t="s">
        <v>995</v>
      </c>
      <c r="S984" t="s">
        <v>995</v>
      </c>
      <c r="T984" t="s">
        <v>995</v>
      </c>
      <c r="U984" t="s">
        <v>995</v>
      </c>
      <c r="V984" t="s">
        <v>995</v>
      </c>
      <c r="W984" t="s">
        <v>995</v>
      </c>
      <c r="X984" t="s">
        <v>995</v>
      </c>
      <c r="Y984" t="s">
        <v>995</v>
      </c>
      <c r="Z984" t="s">
        <v>995</v>
      </c>
      <c r="AA984" t="s">
        <v>995</v>
      </c>
      <c r="AB984" t="s">
        <v>995</v>
      </c>
      <c r="AC984" t="s">
        <v>995</v>
      </c>
      <c r="AD984" t="s">
        <v>995</v>
      </c>
      <c r="AE984" t="s">
        <v>995</v>
      </c>
      <c r="AF984" t="s">
        <v>995</v>
      </c>
      <c r="AG984" t="s">
        <v>995</v>
      </c>
      <c r="AH984" t="s">
        <v>995</v>
      </c>
      <c r="AI984" t="s">
        <v>995</v>
      </c>
      <c r="AJ984" t="s">
        <v>995</v>
      </c>
      <c r="AK984" t="s">
        <v>995</v>
      </c>
      <c r="AL984" t="s">
        <v>995</v>
      </c>
      <c r="AM984" t="s">
        <v>995</v>
      </c>
      <c r="AN984" t="s">
        <v>995</v>
      </c>
      <c r="AO984" t="s">
        <v>995</v>
      </c>
      <c r="AP984" t="s">
        <v>995</v>
      </c>
      <c r="AQ984" s="286" t="s">
        <v>855</v>
      </c>
      <c r="AR984" s="306"/>
      <c r="AS984" s="235"/>
      <c r="AU984"/>
    </row>
    <row r="985" spans="1:47" ht="28.8" x14ac:dyDescent="0.3">
      <c r="A985" s="285">
        <v>117637</v>
      </c>
      <c r="B985" s="286" t="s">
        <v>67</v>
      </c>
      <c r="C985" t="s">
        <v>224</v>
      </c>
      <c r="D985" t="s">
        <v>224</v>
      </c>
      <c r="E985" t="s">
        <v>224</v>
      </c>
      <c r="F985" t="s">
        <v>224</v>
      </c>
      <c r="G985" t="s">
        <v>224</v>
      </c>
      <c r="H985" t="s">
        <v>224</v>
      </c>
      <c r="I985" t="s">
        <v>224</v>
      </c>
      <c r="J985" t="s">
        <v>224</v>
      </c>
      <c r="K985" t="s">
        <v>224</v>
      </c>
      <c r="L985" t="s">
        <v>224</v>
      </c>
      <c r="M985" t="s">
        <v>226</v>
      </c>
      <c r="N985" t="s">
        <v>224</v>
      </c>
      <c r="O985" t="s">
        <v>224</v>
      </c>
      <c r="P985" t="s">
        <v>224</v>
      </c>
      <c r="Q985" t="s">
        <v>224</v>
      </c>
      <c r="R985" t="s">
        <v>224</v>
      </c>
      <c r="S985" t="s">
        <v>226</v>
      </c>
      <c r="T985" t="s">
        <v>226</v>
      </c>
      <c r="U985" t="s">
        <v>224</v>
      </c>
      <c r="V985" t="s">
        <v>224</v>
      </c>
      <c r="W985" t="s">
        <v>224</v>
      </c>
      <c r="X985" t="s">
        <v>226</v>
      </c>
      <c r="Y985" t="s">
        <v>226</v>
      </c>
      <c r="Z985" t="s">
        <v>226</v>
      </c>
      <c r="AA985" t="s">
        <v>224</v>
      </c>
      <c r="AB985" t="s">
        <v>226</v>
      </c>
      <c r="AC985" t="s">
        <v>226</v>
      </c>
      <c r="AD985" t="s">
        <v>226</v>
      </c>
      <c r="AE985" t="s">
        <v>226</v>
      </c>
      <c r="AF985" t="s">
        <v>226</v>
      </c>
      <c r="AG985" t="s">
        <v>225</v>
      </c>
      <c r="AH985" t="s">
        <v>225</v>
      </c>
      <c r="AI985" t="s">
        <v>225</v>
      </c>
      <c r="AJ985" t="s">
        <v>225</v>
      </c>
      <c r="AK985" t="s">
        <v>225</v>
      </c>
      <c r="AL985" t="s">
        <v>394</v>
      </c>
      <c r="AM985" t="s">
        <v>394</v>
      </c>
      <c r="AN985" t="s">
        <v>394</v>
      </c>
      <c r="AO985" t="s">
        <v>394</v>
      </c>
      <c r="AP985" t="s">
        <v>394</v>
      </c>
      <c r="AQ985" s="286" t="s">
        <v>394</v>
      </c>
      <c r="AR985" s="295"/>
      <c r="AS985" s="235"/>
    </row>
    <row r="986" spans="1:47" x14ac:dyDescent="0.3">
      <c r="A986" s="285">
        <v>117638</v>
      </c>
      <c r="B986" s="286" t="s">
        <v>61</v>
      </c>
      <c r="C986" t="s">
        <v>995</v>
      </c>
      <c r="D986" t="s">
        <v>995</v>
      </c>
      <c r="E986" t="s">
        <v>995</v>
      </c>
      <c r="F986" t="s">
        <v>995</v>
      </c>
      <c r="G986" t="s">
        <v>995</v>
      </c>
      <c r="H986" t="s">
        <v>995</v>
      </c>
      <c r="I986" t="s">
        <v>995</v>
      </c>
      <c r="J986" t="s">
        <v>995</v>
      </c>
      <c r="K986" t="s">
        <v>995</v>
      </c>
      <c r="L986" t="s">
        <v>995</v>
      </c>
      <c r="M986" t="s">
        <v>995</v>
      </c>
      <c r="N986" t="s">
        <v>995</v>
      </c>
      <c r="O986" t="s">
        <v>995</v>
      </c>
      <c r="P986" t="s">
        <v>995</v>
      </c>
      <c r="Q986" t="s">
        <v>995</v>
      </c>
      <c r="R986" t="s">
        <v>995</v>
      </c>
      <c r="S986" t="s">
        <v>995</v>
      </c>
      <c r="T986" t="s">
        <v>995</v>
      </c>
      <c r="U986" t="s">
        <v>995</v>
      </c>
      <c r="V986" t="s">
        <v>995</v>
      </c>
      <c r="W986" t="s">
        <v>995</v>
      </c>
      <c r="X986" t="s">
        <v>995</v>
      </c>
      <c r="Y986" t="s">
        <v>995</v>
      </c>
      <c r="Z986" t="s">
        <v>995</v>
      </c>
      <c r="AA986" t="s">
        <v>995</v>
      </c>
      <c r="AB986" t="s">
        <v>995</v>
      </c>
      <c r="AC986" t="s">
        <v>995</v>
      </c>
      <c r="AD986" t="s">
        <v>995</v>
      </c>
      <c r="AE986" t="s">
        <v>995</v>
      </c>
      <c r="AF986" t="s">
        <v>995</v>
      </c>
      <c r="AG986" t="s">
        <v>995</v>
      </c>
      <c r="AH986" t="s">
        <v>995</v>
      </c>
      <c r="AI986" t="s">
        <v>995</v>
      </c>
      <c r="AJ986" t="s">
        <v>995</v>
      </c>
      <c r="AK986" t="s">
        <v>995</v>
      </c>
      <c r="AL986" t="s">
        <v>995</v>
      </c>
      <c r="AM986" t="s">
        <v>995</v>
      </c>
      <c r="AN986" t="s">
        <v>995</v>
      </c>
      <c r="AO986" t="s">
        <v>995</v>
      </c>
      <c r="AP986" t="s">
        <v>995</v>
      </c>
      <c r="AQ986" s="286" t="s">
        <v>855</v>
      </c>
      <c r="AR986" s="306"/>
      <c r="AS986" s="235"/>
      <c r="AU986"/>
    </row>
    <row r="987" spans="1:47" x14ac:dyDescent="0.3">
      <c r="A987" s="285">
        <v>117639</v>
      </c>
      <c r="B987" s="286" t="s">
        <v>538</v>
      </c>
      <c r="C987" t="s">
        <v>995</v>
      </c>
      <c r="D987" t="s">
        <v>995</v>
      </c>
      <c r="E987" t="s">
        <v>995</v>
      </c>
      <c r="F987" t="s">
        <v>995</v>
      </c>
      <c r="G987" t="s">
        <v>995</v>
      </c>
      <c r="H987" t="s">
        <v>995</v>
      </c>
      <c r="I987" t="s">
        <v>995</v>
      </c>
      <c r="J987" t="s">
        <v>995</v>
      </c>
      <c r="K987" t="s">
        <v>995</v>
      </c>
      <c r="L987" t="s">
        <v>995</v>
      </c>
      <c r="M987" t="s">
        <v>995</v>
      </c>
      <c r="N987" t="s">
        <v>995</v>
      </c>
      <c r="O987" t="s">
        <v>995</v>
      </c>
      <c r="P987" t="s">
        <v>995</v>
      </c>
      <c r="Q987" t="s">
        <v>995</v>
      </c>
      <c r="R987" t="s">
        <v>995</v>
      </c>
      <c r="S987" t="s">
        <v>995</v>
      </c>
      <c r="T987" t="s">
        <v>995</v>
      </c>
      <c r="U987" t="s">
        <v>995</v>
      </c>
      <c r="V987" t="s">
        <v>995</v>
      </c>
      <c r="W987" t="s">
        <v>995</v>
      </c>
      <c r="X987" t="s">
        <v>995</v>
      </c>
      <c r="Y987" t="s">
        <v>995</v>
      </c>
      <c r="Z987" t="s">
        <v>995</v>
      </c>
      <c r="AA987" t="s">
        <v>995</v>
      </c>
      <c r="AB987" t="s">
        <v>995</v>
      </c>
      <c r="AC987" t="s">
        <v>995</v>
      </c>
      <c r="AD987" t="s">
        <v>995</v>
      </c>
      <c r="AE987" t="s">
        <v>995</v>
      </c>
      <c r="AF987" t="s">
        <v>995</v>
      </c>
      <c r="AG987" t="s">
        <v>995</v>
      </c>
      <c r="AH987" t="s">
        <v>995</v>
      </c>
      <c r="AI987" t="s">
        <v>995</v>
      </c>
      <c r="AJ987" t="s">
        <v>995</v>
      </c>
      <c r="AK987" t="s">
        <v>995</v>
      </c>
      <c r="AL987" t="s">
        <v>995</v>
      </c>
      <c r="AM987" t="s">
        <v>995</v>
      </c>
      <c r="AN987" t="s">
        <v>995</v>
      </c>
      <c r="AO987" t="s">
        <v>995</v>
      </c>
      <c r="AP987" t="s">
        <v>995</v>
      </c>
      <c r="AQ987" s="286" t="s">
        <v>855</v>
      </c>
      <c r="AR987" s="306"/>
      <c r="AS987" s="235"/>
      <c r="AU987"/>
    </row>
    <row r="988" spans="1:47" x14ac:dyDescent="0.3">
      <c r="A988" s="285">
        <v>117649</v>
      </c>
      <c r="B988" s="286" t="s">
        <v>61</v>
      </c>
      <c r="C988" t="s">
        <v>995</v>
      </c>
      <c r="D988" t="s">
        <v>995</v>
      </c>
      <c r="E988" t="s">
        <v>995</v>
      </c>
      <c r="F988" t="s">
        <v>995</v>
      </c>
      <c r="G988" t="s">
        <v>995</v>
      </c>
      <c r="H988" t="s">
        <v>995</v>
      </c>
      <c r="I988" t="s">
        <v>995</v>
      </c>
      <c r="J988" t="s">
        <v>995</v>
      </c>
      <c r="K988" t="s">
        <v>995</v>
      </c>
      <c r="L988" t="s">
        <v>995</v>
      </c>
      <c r="M988" t="s">
        <v>995</v>
      </c>
      <c r="N988" t="s">
        <v>995</v>
      </c>
      <c r="O988" t="s">
        <v>995</v>
      </c>
      <c r="P988" t="s">
        <v>995</v>
      </c>
      <c r="Q988" t="s">
        <v>995</v>
      </c>
      <c r="R988" t="s">
        <v>995</v>
      </c>
      <c r="S988" t="s">
        <v>995</v>
      </c>
      <c r="T988" t="s">
        <v>995</v>
      </c>
      <c r="U988" t="s">
        <v>995</v>
      </c>
      <c r="V988" t="s">
        <v>995</v>
      </c>
      <c r="W988" t="s">
        <v>995</v>
      </c>
      <c r="X988" t="s">
        <v>995</v>
      </c>
      <c r="Y988" t="s">
        <v>995</v>
      </c>
      <c r="Z988" t="s">
        <v>995</v>
      </c>
      <c r="AA988" t="s">
        <v>995</v>
      </c>
      <c r="AB988" t="s">
        <v>995</v>
      </c>
      <c r="AC988" t="s">
        <v>995</v>
      </c>
      <c r="AD988" t="s">
        <v>995</v>
      </c>
      <c r="AE988" t="s">
        <v>995</v>
      </c>
      <c r="AF988" t="s">
        <v>995</v>
      </c>
      <c r="AG988" t="s">
        <v>995</v>
      </c>
      <c r="AH988" t="s">
        <v>995</v>
      </c>
      <c r="AI988" t="s">
        <v>995</v>
      </c>
      <c r="AJ988" t="s">
        <v>995</v>
      </c>
      <c r="AK988" t="s">
        <v>995</v>
      </c>
      <c r="AL988" t="s">
        <v>995</v>
      </c>
      <c r="AM988" t="s">
        <v>995</v>
      </c>
      <c r="AN988" t="s">
        <v>995</v>
      </c>
      <c r="AO988" t="s">
        <v>995</v>
      </c>
      <c r="AP988" t="s">
        <v>995</v>
      </c>
      <c r="AQ988" s="286" t="s">
        <v>855</v>
      </c>
      <c r="AR988" s="306"/>
      <c r="AS988" s="235"/>
      <c r="AU988"/>
    </row>
    <row r="989" spans="1:47" x14ac:dyDescent="0.3">
      <c r="A989" s="285">
        <v>117657</v>
      </c>
      <c r="B989" s="286" t="s">
        <v>61</v>
      </c>
      <c r="AQ989" s="286" t="s">
        <v>394</v>
      </c>
      <c r="AR989" s="306"/>
      <c r="AS989" s="235"/>
      <c r="AU989"/>
    </row>
    <row r="990" spans="1:47" ht="21.6" x14ac:dyDescent="0.3">
      <c r="A990" s="285">
        <v>117663</v>
      </c>
      <c r="B990" s="286" t="s">
        <v>61</v>
      </c>
      <c r="C990" t="s">
        <v>226</v>
      </c>
      <c r="D990" t="s">
        <v>226</v>
      </c>
      <c r="E990" t="s">
        <v>226</v>
      </c>
      <c r="F990" t="s">
        <v>226</v>
      </c>
      <c r="G990" t="s">
        <v>226</v>
      </c>
      <c r="H990" t="s">
        <v>226</v>
      </c>
      <c r="I990" t="s">
        <v>226</v>
      </c>
      <c r="J990" t="s">
        <v>226</v>
      </c>
      <c r="K990" t="s">
        <v>224</v>
      </c>
      <c r="L990" t="s">
        <v>226</v>
      </c>
      <c r="M990" t="s">
        <v>224</v>
      </c>
      <c r="N990" t="s">
        <v>224</v>
      </c>
      <c r="O990" t="s">
        <v>224</v>
      </c>
      <c r="P990" t="s">
        <v>224</v>
      </c>
      <c r="Q990" t="s">
        <v>226</v>
      </c>
      <c r="R990" t="s">
        <v>226</v>
      </c>
      <c r="S990" t="s">
        <v>226</v>
      </c>
      <c r="T990" t="s">
        <v>226</v>
      </c>
      <c r="U990" t="s">
        <v>224</v>
      </c>
      <c r="V990" t="s">
        <v>225</v>
      </c>
      <c r="W990" t="s">
        <v>224</v>
      </c>
      <c r="X990" t="s">
        <v>224</v>
      </c>
      <c r="Y990" t="s">
        <v>226</v>
      </c>
      <c r="Z990" t="s">
        <v>226</v>
      </c>
      <c r="AA990" t="s">
        <v>226</v>
      </c>
      <c r="AB990" t="s">
        <v>226</v>
      </c>
      <c r="AC990" t="s">
        <v>226</v>
      </c>
      <c r="AD990" t="s">
        <v>226</v>
      </c>
      <c r="AE990" t="s">
        <v>224</v>
      </c>
      <c r="AF990" t="s">
        <v>224</v>
      </c>
      <c r="AG990" t="s">
        <v>226</v>
      </c>
      <c r="AH990" t="s">
        <v>226</v>
      </c>
      <c r="AI990" t="s">
        <v>226</v>
      </c>
      <c r="AJ990" t="s">
        <v>224</v>
      </c>
      <c r="AK990" t="s">
        <v>224</v>
      </c>
      <c r="AL990" t="s">
        <v>224</v>
      </c>
      <c r="AM990" t="s">
        <v>224</v>
      </c>
      <c r="AN990" t="s">
        <v>224</v>
      </c>
      <c r="AO990" t="s">
        <v>224</v>
      </c>
      <c r="AP990" t="s">
        <v>224</v>
      </c>
      <c r="AQ990" s="286" t="s">
        <v>394</v>
      </c>
      <c r="AR990" s="295"/>
      <c r="AS990" s="235"/>
    </row>
    <row r="991" spans="1:47" ht="28.8" x14ac:dyDescent="0.3">
      <c r="A991" s="285">
        <v>117665</v>
      </c>
      <c r="B991" s="286" t="s">
        <v>67</v>
      </c>
      <c r="C991" t="s">
        <v>226</v>
      </c>
      <c r="D991" t="s">
        <v>224</v>
      </c>
      <c r="E991" t="s">
        <v>226</v>
      </c>
      <c r="F991" t="s">
        <v>226</v>
      </c>
      <c r="G991" t="s">
        <v>226</v>
      </c>
      <c r="H991" t="s">
        <v>224</v>
      </c>
      <c r="I991" t="s">
        <v>226</v>
      </c>
      <c r="J991" t="s">
        <v>226</v>
      </c>
      <c r="K991" t="s">
        <v>226</v>
      </c>
      <c r="L991" t="s">
        <v>224</v>
      </c>
      <c r="M991" t="s">
        <v>224</v>
      </c>
      <c r="N991" t="s">
        <v>224</v>
      </c>
      <c r="O991" t="s">
        <v>224</v>
      </c>
      <c r="P991" t="s">
        <v>226</v>
      </c>
      <c r="Q991" t="s">
        <v>226</v>
      </c>
      <c r="R991" t="s">
        <v>224</v>
      </c>
      <c r="S991" t="s">
        <v>224</v>
      </c>
      <c r="T991" t="s">
        <v>226</v>
      </c>
      <c r="U991" t="s">
        <v>226</v>
      </c>
      <c r="V991" t="s">
        <v>226</v>
      </c>
      <c r="W991" t="s">
        <v>224</v>
      </c>
      <c r="X991" t="s">
        <v>224</v>
      </c>
      <c r="Y991" t="s">
        <v>224</v>
      </c>
      <c r="Z991" t="s">
        <v>224</v>
      </c>
      <c r="AA991" t="s">
        <v>224</v>
      </c>
      <c r="AB991" t="s">
        <v>224</v>
      </c>
      <c r="AC991" t="s">
        <v>224</v>
      </c>
      <c r="AD991" t="s">
        <v>224</v>
      </c>
      <c r="AE991" t="s">
        <v>224</v>
      </c>
      <c r="AF991" t="s">
        <v>224</v>
      </c>
      <c r="AG991" t="s">
        <v>225</v>
      </c>
      <c r="AH991" t="s">
        <v>225</v>
      </c>
      <c r="AI991" t="s">
        <v>225</v>
      </c>
      <c r="AJ991" t="s">
        <v>225</v>
      </c>
      <c r="AK991" t="s">
        <v>225</v>
      </c>
      <c r="AL991" t="s">
        <v>394</v>
      </c>
      <c r="AM991" t="s">
        <v>394</v>
      </c>
      <c r="AN991" t="s">
        <v>394</v>
      </c>
      <c r="AO991" t="s">
        <v>394</v>
      </c>
      <c r="AP991" t="s">
        <v>394</v>
      </c>
      <c r="AQ991" s="286" t="s">
        <v>394</v>
      </c>
      <c r="AR991" s="295"/>
      <c r="AS991" s="235"/>
    </row>
    <row r="992" spans="1:47" ht="28.8" x14ac:dyDescent="0.3">
      <c r="A992" s="285">
        <v>117665</v>
      </c>
      <c r="B992" s="286" t="s">
        <v>67</v>
      </c>
      <c r="C992" t="s">
        <v>226</v>
      </c>
      <c r="D992" t="s">
        <v>224</v>
      </c>
      <c r="E992" t="s">
        <v>226</v>
      </c>
      <c r="F992" t="s">
        <v>226</v>
      </c>
      <c r="G992" t="s">
        <v>226</v>
      </c>
      <c r="H992" t="s">
        <v>224</v>
      </c>
      <c r="I992" t="s">
        <v>226</v>
      </c>
      <c r="J992" t="s">
        <v>226</v>
      </c>
      <c r="K992" t="s">
        <v>226</v>
      </c>
      <c r="L992" t="s">
        <v>224</v>
      </c>
      <c r="M992" t="s">
        <v>224</v>
      </c>
      <c r="N992" t="s">
        <v>224</v>
      </c>
      <c r="O992" t="s">
        <v>224</v>
      </c>
      <c r="P992" t="s">
        <v>226</v>
      </c>
      <c r="Q992" t="s">
        <v>226</v>
      </c>
      <c r="R992" t="s">
        <v>224</v>
      </c>
      <c r="S992" t="s">
        <v>224</v>
      </c>
      <c r="T992" t="s">
        <v>226</v>
      </c>
      <c r="U992" t="s">
        <v>226</v>
      </c>
      <c r="V992" t="s">
        <v>226</v>
      </c>
      <c r="W992" t="s">
        <v>224</v>
      </c>
      <c r="X992" t="s">
        <v>224</v>
      </c>
      <c r="Y992" t="s">
        <v>224</v>
      </c>
      <c r="Z992" t="s">
        <v>224</v>
      </c>
      <c r="AA992" t="s">
        <v>224</v>
      </c>
      <c r="AB992" t="s">
        <v>224</v>
      </c>
      <c r="AC992" t="s">
        <v>224</v>
      </c>
      <c r="AD992" t="s">
        <v>224</v>
      </c>
      <c r="AE992" t="s">
        <v>224</v>
      </c>
      <c r="AF992" t="s">
        <v>224</v>
      </c>
      <c r="AG992" t="s">
        <v>225</v>
      </c>
      <c r="AH992" t="s">
        <v>225</v>
      </c>
      <c r="AI992" t="s">
        <v>225</v>
      </c>
      <c r="AJ992" t="s">
        <v>225</v>
      </c>
      <c r="AK992" t="s">
        <v>225</v>
      </c>
      <c r="AL992" t="s">
        <v>394</v>
      </c>
      <c r="AM992" t="s">
        <v>394</v>
      </c>
      <c r="AN992" t="s">
        <v>394</v>
      </c>
      <c r="AO992" t="s">
        <v>394</v>
      </c>
      <c r="AP992" t="s">
        <v>394</v>
      </c>
      <c r="AQ992" s="286" t="s">
        <v>394</v>
      </c>
      <c r="AR992" s="295"/>
      <c r="AS992" s="235"/>
    </row>
    <row r="993" spans="1:47" x14ac:dyDescent="0.3">
      <c r="A993" s="285">
        <v>117667</v>
      </c>
      <c r="B993" s="286" t="s">
        <v>539</v>
      </c>
      <c r="C993" t="s">
        <v>995</v>
      </c>
      <c r="D993" t="s">
        <v>995</v>
      </c>
      <c r="E993" t="s">
        <v>995</v>
      </c>
      <c r="F993" t="s">
        <v>995</v>
      </c>
      <c r="G993" t="s">
        <v>995</v>
      </c>
      <c r="H993" t="s">
        <v>995</v>
      </c>
      <c r="I993" t="s">
        <v>995</v>
      </c>
      <c r="J993" t="s">
        <v>995</v>
      </c>
      <c r="K993" t="s">
        <v>995</v>
      </c>
      <c r="L993" t="s">
        <v>995</v>
      </c>
      <c r="M993" t="s">
        <v>995</v>
      </c>
      <c r="N993" t="s">
        <v>995</v>
      </c>
      <c r="O993" t="s">
        <v>995</v>
      </c>
      <c r="P993" t="s">
        <v>995</v>
      </c>
      <c r="Q993" t="s">
        <v>995</v>
      </c>
      <c r="R993" t="s">
        <v>995</v>
      </c>
      <c r="S993" t="s">
        <v>995</v>
      </c>
      <c r="T993" t="s">
        <v>995</v>
      </c>
      <c r="U993" t="s">
        <v>995</v>
      </c>
      <c r="V993" t="s">
        <v>995</v>
      </c>
      <c r="W993" t="s">
        <v>995</v>
      </c>
      <c r="X993" t="s">
        <v>995</v>
      </c>
      <c r="Y993" t="s">
        <v>995</v>
      </c>
      <c r="Z993" t="s">
        <v>995</v>
      </c>
      <c r="AA993" t="s">
        <v>995</v>
      </c>
      <c r="AB993" t="s">
        <v>995</v>
      </c>
      <c r="AC993" t="s">
        <v>995</v>
      </c>
      <c r="AD993" t="s">
        <v>995</v>
      </c>
      <c r="AE993" t="s">
        <v>995</v>
      </c>
      <c r="AF993" t="s">
        <v>995</v>
      </c>
      <c r="AG993" t="s">
        <v>995</v>
      </c>
      <c r="AH993" t="s">
        <v>995</v>
      </c>
      <c r="AI993" t="s">
        <v>995</v>
      </c>
      <c r="AJ993" t="s">
        <v>995</v>
      </c>
      <c r="AK993" t="s">
        <v>995</v>
      </c>
      <c r="AL993" t="s">
        <v>995</v>
      </c>
      <c r="AM993" t="s">
        <v>995</v>
      </c>
      <c r="AN993" t="s">
        <v>995</v>
      </c>
      <c r="AO993" t="s">
        <v>995</v>
      </c>
      <c r="AP993" t="s">
        <v>995</v>
      </c>
      <c r="AQ993" s="286" t="s">
        <v>855</v>
      </c>
      <c r="AR993" s="306"/>
      <c r="AS993" s="235"/>
      <c r="AU993"/>
    </row>
    <row r="994" spans="1:47" x14ac:dyDescent="0.3">
      <c r="A994" s="285">
        <v>117691</v>
      </c>
      <c r="B994" s="286" t="s">
        <v>61</v>
      </c>
      <c r="C994" t="s">
        <v>995</v>
      </c>
      <c r="D994" t="s">
        <v>995</v>
      </c>
      <c r="E994" t="s">
        <v>995</v>
      </c>
      <c r="F994" t="s">
        <v>995</v>
      </c>
      <c r="G994" t="s">
        <v>995</v>
      </c>
      <c r="H994" t="s">
        <v>995</v>
      </c>
      <c r="I994" t="s">
        <v>995</v>
      </c>
      <c r="J994" t="s">
        <v>995</v>
      </c>
      <c r="K994" t="s">
        <v>995</v>
      </c>
      <c r="L994" t="s">
        <v>995</v>
      </c>
      <c r="M994" t="s">
        <v>995</v>
      </c>
      <c r="N994" t="s">
        <v>995</v>
      </c>
      <c r="O994" t="s">
        <v>995</v>
      </c>
      <c r="P994" t="s">
        <v>995</v>
      </c>
      <c r="Q994" t="s">
        <v>995</v>
      </c>
      <c r="R994" t="s">
        <v>995</v>
      </c>
      <c r="S994" t="s">
        <v>995</v>
      </c>
      <c r="T994" t="s">
        <v>995</v>
      </c>
      <c r="U994" t="s">
        <v>995</v>
      </c>
      <c r="V994" t="s">
        <v>995</v>
      </c>
      <c r="W994" t="s">
        <v>995</v>
      </c>
      <c r="X994" t="s">
        <v>995</v>
      </c>
      <c r="Y994" t="s">
        <v>995</v>
      </c>
      <c r="Z994" t="s">
        <v>995</v>
      </c>
      <c r="AA994" t="s">
        <v>995</v>
      </c>
      <c r="AB994" t="s">
        <v>995</v>
      </c>
      <c r="AC994" t="s">
        <v>995</v>
      </c>
      <c r="AD994" t="s">
        <v>995</v>
      </c>
      <c r="AE994" t="s">
        <v>995</v>
      </c>
      <c r="AF994" t="s">
        <v>995</v>
      </c>
      <c r="AG994" t="s">
        <v>995</v>
      </c>
      <c r="AH994" t="s">
        <v>995</v>
      </c>
      <c r="AI994" t="s">
        <v>995</v>
      </c>
      <c r="AJ994" t="s">
        <v>995</v>
      </c>
      <c r="AK994" t="s">
        <v>995</v>
      </c>
      <c r="AL994" t="s">
        <v>995</v>
      </c>
      <c r="AM994" t="s">
        <v>995</v>
      </c>
      <c r="AN994" t="s">
        <v>995</v>
      </c>
      <c r="AO994" t="s">
        <v>995</v>
      </c>
      <c r="AP994" t="s">
        <v>995</v>
      </c>
      <c r="AQ994" s="286" t="s">
        <v>855</v>
      </c>
      <c r="AR994" s="306"/>
      <c r="AS994" s="235"/>
      <c r="AU994"/>
    </row>
    <row r="995" spans="1:47" x14ac:dyDescent="0.3">
      <c r="A995" s="285">
        <v>117692</v>
      </c>
      <c r="B995" s="286" t="s">
        <v>61</v>
      </c>
      <c r="C995" t="s">
        <v>995</v>
      </c>
      <c r="D995" t="s">
        <v>995</v>
      </c>
      <c r="E995" t="s">
        <v>995</v>
      </c>
      <c r="F995" t="s">
        <v>995</v>
      </c>
      <c r="G995" t="s">
        <v>995</v>
      </c>
      <c r="H995" t="s">
        <v>995</v>
      </c>
      <c r="I995" t="s">
        <v>995</v>
      </c>
      <c r="J995" t="s">
        <v>995</v>
      </c>
      <c r="K995" t="s">
        <v>995</v>
      </c>
      <c r="L995" t="s">
        <v>995</v>
      </c>
      <c r="M995" t="s">
        <v>995</v>
      </c>
      <c r="N995" t="s">
        <v>995</v>
      </c>
      <c r="O995" t="s">
        <v>995</v>
      </c>
      <c r="P995" t="s">
        <v>995</v>
      </c>
      <c r="Q995" t="s">
        <v>995</v>
      </c>
      <c r="R995" t="s">
        <v>995</v>
      </c>
      <c r="S995" t="s">
        <v>995</v>
      </c>
      <c r="T995" t="s">
        <v>995</v>
      </c>
      <c r="U995" t="s">
        <v>995</v>
      </c>
      <c r="V995" t="s">
        <v>995</v>
      </c>
      <c r="W995" t="s">
        <v>995</v>
      </c>
      <c r="X995" t="s">
        <v>995</v>
      </c>
      <c r="Y995" t="s">
        <v>995</v>
      </c>
      <c r="Z995" t="s">
        <v>995</v>
      </c>
      <c r="AA995" t="s">
        <v>995</v>
      </c>
      <c r="AB995" t="s">
        <v>995</v>
      </c>
      <c r="AC995" t="s">
        <v>995</v>
      </c>
      <c r="AD995" t="s">
        <v>995</v>
      </c>
      <c r="AE995" t="s">
        <v>995</v>
      </c>
      <c r="AF995" t="s">
        <v>995</v>
      </c>
      <c r="AG995" t="s">
        <v>995</v>
      </c>
      <c r="AH995" t="s">
        <v>995</v>
      </c>
      <c r="AI995" t="s">
        <v>995</v>
      </c>
      <c r="AJ995" t="s">
        <v>995</v>
      </c>
      <c r="AK995" t="s">
        <v>995</v>
      </c>
      <c r="AL995" t="s">
        <v>995</v>
      </c>
      <c r="AM995" t="s">
        <v>995</v>
      </c>
      <c r="AN995" t="s">
        <v>995</v>
      </c>
      <c r="AO995" t="s">
        <v>995</v>
      </c>
      <c r="AP995" t="s">
        <v>995</v>
      </c>
      <c r="AQ995" s="286" t="s">
        <v>855</v>
      </c>
      <c r="AR995" s="306"/>
      <c r="AS995" s="235"/>
      <c r="AU995"/>
    </row>
    <row r="996" spans="1:47" ht="21.6" x14ac:dyDescent="0.3">
      <c r="A996" s="285">
        <v>117694</v>
      </c>
      <c r="B996" s="286" t="s">
        <v>61</v>
      </c>
      <c r="C996" t="s">
        <v>226</v>
      </c>
      <c r="D996" t="s">
        <v>226</v>
      </c>
      <c r="E996" t="s">
        <v>226</v>
      </c>
      <c r="F996" t="s">
        <v>226</v>
      </c>
      <c r="G996" t="s">
        <v>226</v>
      </c>
      <c r="H996" t="s">
        <v>226</v>
      </c>
      <c r="I996" t="s">
        <v>224</v>
      </c>
      <c r="J996" t="s">
        <v>224</v>
      </c>
      <c r="K996" t="s">
        <v>226</v>
      </c>
      <c r="L996" t="s">
        <v>226</v>
      </c>
      <c r="M996" t="s">
        <v>224</v>
      </c>
      <c r="N996" t="s">
        <v>224</v>
      </c>
      <c r="O996" t="s">
        <v>224</v>
      </c>
      <c r="P996" t="s">
        <v>224</v>
      </c>
      <c r="Q996" t="s">
        <v>224</v>
      </c>
      <c r="R996" t="s">
        <v>224</v>
      </c>
      <c r="S996" t="s">
        <v>224</v>
      </c>
      <c r="T996" t="s">
        <v>224</v>
      </c>
      <c r="U996" t="s">
        <v>224</v>
      </c>
      <c r="V996" t="s">
        <v>226</v>
      </c>
      <c r="W996" t="s">
        <v>224</v>
      </c>
      <c r="X996" t="s">
        <v>224</v>
      </c>
      <c r="Y996" t="s">
        <v>224</v>
      </c>
      <c r="Z996" t="s">
        <v>224</v>
      </c>
      <c r="AA996" t="s">
        <v>224</v>
      </c>
      <c r="AB996" t="s">
        <v>224</v>
      </c>
      <c r="AC996" t="s">
        <v>226</v>
      </c>
      <c r="AD996" t="s">
        <v>224</v>
      </c>
      <c r="AE996" t="s">
        <v>224</v>
      </c>
      <c r="AF996" t="s">
        <v>224</v>
      </c>
      <c r="AG996" t="s">
        <v>224</v>
      </c>
      <c r="AH996" t="s">
        <v>225</v>
      </c>
      <c r="AI996" t="s">
        <v>225</v>
      </c>
      <c r="AJ996" t="s">
        <v>226</v>
      </c>
      <c r="AK996" t="s">
        <v>225</v>
      </c>
      <c r="AL996" t="s">
        <v>225</v>
      </c>
      <c r="AM996" t="s">
        <v>225</v>
      </c>
      <c r="AN996" t="s">
        <v>225</v>
      </c>
      <c r="AO996" t="s">
        <v>225</v>
      </c>
      <c r="AP996" t="s">
        <v>225</v>
      </c>
      <c r="AQ996" s="286" t="s">
        <v>394</v>
      </c>
      <c r="AR996" s="295"/>
      <c r="AS996" s="235"/>
    </row>
    <row r="997" spans="1:47" ht="21.6" x14ac:dyDescent="0.3">
      <c r="A997" s="285">
        <v>117698</v>
      </c>
      <c r="B997" s="286" t="s">
        <v>61</v>
      </c>
      <c r="C997" t="s">
        <v>995</v>
      </c>
      <c r="D997" t="s">
        <v>995</v>
      </c>
      <c r="E997" t="s">
        <v>995</v>
      </c>
      <c r="F997" t="s">
        <v>995</v>
      </c>
      <c r="G997" t="s">
        <v>995</v>
      </c>
      <c r="H997" t="s">
        <v>995</v>
      </c>
      <c r="I997" t="s">
        <v>995</v>
      </c>
      <c r="J997" t="s">
        <v>995</v>
      </c>
      <c r="K997" t="s">
        <v>995</v>
      </c>
      <c r="L997" t="s">
        <v>995</v>
      </c>
      <c r="M997" t="s">
        <v>995</v>
      </c>
      <c r="N997" t="s">
        <v>995</v>
      </c>
      <c r="O997" t="s">
        <v>995</v>
      </c>
      <c r="P997" t="s">
        <v>995</v>
      </c>
      <c r="Q997" t="s">
        <v>995</v>
      </c>
      <c r="R997" t="s">
        <v>995</v>
      </c>
      <c r="S997" t="s">
        <v>995</v>
      </c>
      <c r="T997" t="s">
        <v>995</v>
      </c>
      <c r="U997" t="s">
        <v>995</v>
      </c>
      <c r="V997" t="s">
        <v>995</v>
      </c>
      <c r="W997" t="s">
        <v>995</v>
      </c>
      <c r="X997" t="s">
        <v>995</v>
      </c>
      <c r="Y997" t="s">
        <v>995</v>
      </c>
      <c r="Z997" t="s">
        <v>995</v>
      </c>
      <c r="AA997" t="s">
        <v>995</v>
      </c>
      <c r="AB997" t="s">
        <v>995</v>
      </c>
      <c r="AC997" t="s">
        <v>995</v>
      </c>
      <c r="AD997" t="s">
        <v>995</v>
      </c>
      <c r="AE997" t="s">
        <v>995</v>
      </c>
      <c r="AF997" t="s">
        <v>995</v>
      </c>
      <c r="AG997" t="s">
        <v>995</v>
      </c>
      <c r="AH997" t="s">
        <v>995</v>
      </c>
      <c r="AI997" t="s">
        <v>995</v>
      </c>
      <c r="AJ997" t="s">
        <v>995</v>
      </c>
      <c r="AK997" t="s">
        <v>995</v>
      </c>
      <c r="AL997" t="s">
        <v>995</v>
      </c>
      <c r="AM997" t="s">
        <v>995</v>
      </c>
      <c r="AN997" t="s">
        <v>995</v>
      </c>
      <c r="AO997" t="s">
        <v>995</v>
      </c>
      <c r="AP997" t="s">
        <v>995</v>
      </c>
      <c r="AQ997" s="286" t="s">
        <v>855</v>
      </c>
      <c r="AR997" s="295"/>
      <c r="AS997" s="235"/>
    </row>
    <row r="998" spans="1:47" x14ac:dyDescent="0.3">
      <c r="A998" s="285">
        <v>117703</v>
      </c>
      <c r="B998" s="286" t="s">
        <v>540</v>
      </c>
      <c r="C998" t="s">
        <v>995</v>
      </c>
      <c r="D998" t="s">
        <v>995</v>
      </c>
      <c r="E998" t="s">
        <v>995</v>
      </c>
      <c r="F998" t="s">
        <v>995</v>
      </c>
      <c r="G998" t="s">
        <v>995</v>
      </c>
      <c r="H998" t="s">
        <v>995</v>
      </c>
      <c r="I998" t="s">
        <v>995</v>
      </c>
      <c r="J998" t="s">
        <v>995</v>
      </c>
      <c r="K998" t="s">
        <v>995</v>
      </c>
      <c r="L998" t="s">
        <v>995</v>
      </c>
      <c r="M998" t="s">
        <v>995</v>
      </c>
      <c r="N998" t="s">
        <v>995</v>
      </c>
      <c r="O998" t="s">
        <v>995</v>
      </c>
      <c r="P998" t="s">
        <v>995</v>
      </c>
      <c r="Q998" t="s">
        <v>995</v>
      </c>
      <c r="R998" t="s">
        <v>995</v>
      </c>
      <c r="S998" t="s">
        <v>995</v>
      </c>
      <c r="T998" t="s">
        <v>995</v>
      </c>
      <c r="U998" t="s">
        <v>995</v>
      </c>
      <c r="V998" t="s">
        <v>995</v>
      </c>
      <c r="W998" t="s">
        <v>995</v>
      </c>
      <c r="X998" t="s">
        <v>995</v>
      </c>
      <c r="Y998" t="s">
        <v>995</v>
      </c>
      <c r="Z998" t="s">
        <v>995</v>
      </c>
      <c r="AA998" t="s">
        <v>995</v>
      </c>
      <c r="AB998" t="s">
        <v>995</v>
      </c>
      <c r="AC998" t="s">
        <v>995</v>
      </c>
      <c r="AD998" t="s">
        <v>995</v>
      </c>
      <c r="AE998" t="s">
        <v>995</v>
      </c>
      <c r="AF998" t="s">
        <v>995</v>
      </c>
      <c r="AG998" t="s">
        <v>995</v>
      </c>
      <c r="AH998" t="s">
        <v>995</v>
      </c>
      <c r="AI998" t="s">
        <v>995</v>
      </c>
      <c r="AJ998" t="s">
        <v>995</v>
      </c>
      <c r="AK998" t="s">
        <v>995</v>
      </c>
      <c r="AL998" t="s">
        <v>995</v>
      </c>
      <c r="AM998" t="s">
        <v>995</v>
      </c>
      <c r="AN998" t="s">
        <v>995</v>
      </c>
      <c r="AO998" t="s">
        <v>995</v>
      </c>
      <c r="AP998" t="s">
        <v>995</v>
      </c>
      <c r="AQ998" s="286" t="s">
        <v>855</v>
      </c>
      <c r="AR998" s="306"/>
      <c r="AS998" s="235"/>
      <c r="AU998"/>
    </row>
    <row r="999" spans="1:47" ht="21.6" x14ac:dyDescent="0.3">
      <c r="A999" s="285">
        <v>117712</v>
      </c>
      <c r="B999" s="286" t="s">
        <v>61</v>
      </c>
      <c r="C999" t="s">
        <v>226</v>
      </c>
      <c r="D999" t="s">
        <v>224</v>
      </c>
      <c r="E999" t="s">
        <v>224</v>
      </c>
      <c r="F999" t="s">
        <v>226</v>
      </c>
      <c r="G999" t="s">
        <v>224</v>
      </c>
      <c r="H999" t="s">
        <v>226</v>
      </c>
      <c r="I999" t="s">
        <v>224</v>
      </c>
      <c r="J999" t="s">
        <v>224</v>
      </c>
      <c r="K999" t="s">
        <v>224</v>
      </c>
      <c r="L999" t="s">
        <v>224</v>
      </c>
      <c r="M999" t="s">
        <v>226</v>
      </c>
      <c r="N999" t="s">
        <v>224</v>
      </c>
      <c r="O999" t="s">
        <v>226</v>
      </c>
      <c r="P999" t="s">
        <v>224</v>
      </c>
      <c r="Q999" t="s">
        <v>224</v>
      </c>
      <c r="R999" t="s">
        <v>224</v>
      </c>
      <c r="S999" t="s">
        <v>224</v>
      </c>
      <c r="T999" t="s">
        <v>225</v>
      </c>
      <c r="U999" t="s">
        <v>224</v>
      </c>
      <c r="V999" t="s">
        <v>226</v>
      </c>
      <c r="W999" t="s">
        <v>224</v>
      </c>
      <c r="X999" t="s">
        <v>224</v>
      </c>
      <c r="Y999" t="s">
        <v>224</v>
      </c>
      <c r="Z999" t="s">
        <v>224</v>
      </c>
      <c r="AA999" t="s">
        <v>224</v>
      </c>
      <c r="AB999" t="s">
        <v>226</v>
      </c>
      <c r="AC999" t="s">
        <v>224</v>
      </c>
      <c r="AD999" t="s">
        <v>224</v>
      </c>
      <c r="AE999" t="s">
        <v>224</v>
      </c>
      <c r="AF999" t="s">
        <v>224</v>
      </c>
      <c r="AG999" t="s">
        <v>224</v>
      </c>
      <c r="AH999" t="s">
        <v>224</v>
      </c>
      <c r="AI999" t="s">
        <v>224</v>
      </c>
      <c r="AJ999" t="s">
        <v>224</v>
      </c>
      <c r="AK999" t="s">
        <v>224</v>
      </c>
      <c r="AL999" t="s">
        <v>225</v>
      </c>
      <c r="AM999" t="s">
        <v>226</v>
      </c>
      <c r="AN999" t="s">
        <v>224</v>
      </c>
      <c r="AO999" t="s">
        <v>224</v>
      </c>
      <c r="AP999" t="s">
        <v>224</v>
      </c>
      <c r="AQ999" s="286" t="s">
        <v>394</v>
      </c>
      <c r="AR999" s="295"/>
      <c r="AS999" s="235"/>
    </row>
    <row r="1000" spans="1:47" x14ac:dyDescent="0.3">
      <c r="A1000" s="285">
        <v>117715</v>
      </c>
      <c r="B1000" s="286" t="s">
        <v>538</v>
      </c>
      <c r="C1000" t="s">
        <v>995</v>
      </c>
      <c r="D1000" t="s">
        <v>995</v>
      </c>
      <c r="E1000" t="s">
        <v>995</v>
      </c>
      <c r="F1000" t="s">
        <v>995</v>
      </c>
      <c r="G1000" t="s">
        <v>995</v>
      </c>
      <c r="H1000" t="s">
        <v>995</v>
      </c>
      <c r="I1000" t="s">
        <v>995</v>
      </c>
      <c r="J1000" t="s">
        <v>995</v>
      </c>
      <c r="K1000" t="s">
        <v>995</v>
      </c>
      <c r="L1000" t="s">
        <v>995</v>
      </c>
      <c r="M1000" t="s">
        <v>995</v>
      </c>
      <c r="N1000" t="s">
        <v>995</v>
      </c>
      <c r="O1000" t="s">
        <v>995</v>
      </c>
      <c r="P1000" t="s">
        <v>995</v>
      </c>
      <c r="Q1000" t="s">
        <v>995</v>
      </c>
      <c r="R1000" t="s">
        <v>995</v>
      </c>
      <c r="S1000" t="s">
        <v>995</v>
      </c>
      <c r="T1000" t="s">
        <v>995</v>
      </c>
      <c r="U1000" t="s">
        <v>995</v>
      </c>
      <c r="V1000" t="s">
        <v>995</v>
      </c>
      <c r="W1000" t="s">
        <v>995</v>
      </c>
      <c r="X1000" t="s">
        <v>995</v>
      </c>
      <c r="Y1000" t="s">
        <v>995</v>
      </c>
      <c r="Z1000" t="s">
        <v>995</v>
      </c>
      <c r="AA1000" t="s">
        <v>995</v>
      </c>
      <c r="AB1000" t="s">
        <v>995</v>
      </c>
      <c r="AC1000" t="s">
        <v>995</v>
      </c>
      <c r="AD1000" t="s">
        <v>995</v>
      </c>
      <c r="AE1000" t="s">
        <v>995</v>
      </c>
      <c r="AF1000" t="s">
        <v>995</v>
      </c>
      <c r="AG1000" t="s">
        <v>995</v>
      </c>
      <c r="AH1000" t="s">
        <v>995</v>
      </c>
      <c r="AI1000" t="s">
        <v>995</v>
      </c>
      <c r="AJ1000" t="s">
        <v>995</v>
      </c>
      <c r="AK1000" t="s">
        <v>995</v>
      </c>
      <c r="AL1000" t="s">
        <v>995</v>
      </c>
      <c r="AM1000" t="s">
        <v>995</v>
      </c>
      <c r="AN1000" t="s">
        <v>995</v>
      </c>
      <c r="AO1000" t="s">
        <v>995</v>
      </c>
      <c r="AP1000" t="s">
        <v>995</v>
      </c>
      <c r="AQ1000" s="286" t="s">
        <v>855</v>
      </c>
      <c r="AR1000" s="306"/>
    </row>
    <row r="1001" spans="1:47" x14ac:dyDescent="0.3">
      <c r="A1001" s="285">
        <v>117718</v>
      </c>
      <c r="B1001" s="286" t="s">
        <v>540</v>
      </c>
      <c r="C1001" t="s">
        <v>995</v>
      </c>
      <c r="D1001" t="s">
        <v>995</v>
      </c>
      <c r="E1001" t="s">
        <v>995</v>
      </c>
      <c r="F1001" t="s">
        <v>995</v>
      </c>
      <c r="G1001" t="s">
        <v>995</v>
      </c>
      <c r="H1001" t="s">
        <v>995</v>
      </c>
      <c r="I1001" t="s">
        <v>995</v>
      </c>
      <c r="J1001" t="s">
        <v>995</v>
      </c>
      <c r="K1001" t="s">
        <v>995</v>
      </c>
      <c r="L1001" t="s">
        <v>995</v>
      </c>
      <c r="M1001" t="s">
        <v>995</v>
      </c>
      <c r="N1001" t="s">
        <v>995</v>
      </c>
      <c r="O1001" t="s">
        <v>995</v>
      </c>
      <c r="P1001" t="s">
        <v>995</v>
      </c>
      <c r="Q1001" t="s">
        <v>995</v>
      </c>
      <c r="R1001" t="s">
        <v>995</v>
      </c>
      <c r="S1001" t="s">
        <v>995</v>
      </c>
      <c r="T1001" t="s">
        <v>995</v>
      </c>
      <c r="U1001" t="s">
        <v>995</v>
      </c>
      <c r="V1001" t="s">
        <v>995</v>
      </c>
      <c r="W1001" t="s">
        <v>995</v>
      </c>
      <c r="X1001" t="s">
        <v>995</v>
      </c>
      <c r="Y1001" t="s">
        <v>995</v>
      </c>
      <c r="Z1001" t="s">
        <v>995</v>
      </c>
      <c r="AA1001" t="s">
        <v>995</v>
      </c>
      <c r="AB1001" t="s">
        <v>995</v>
      </c>
      <c r="AC1001" t="s">
        <v>995</v>
      </c>
      <c r="AD1001" t="s">
        <v>995</v>
      </c>
      <c r="AE1001" t="s">
        <v>995</v>
      </c>
      <c r="AF1001" t="s">
        <v>995</v>
      </c>
      <c r="AG1001" t="s">
        <v>995</v>
      </c>
      <c r="AH1001" t="s">
        <v>995</v>
      </c>
      <c r="AI1001" t="s">
        <v>995</v>
      </c>
      <c r="AJ1001" t="s">
        <v>995</v>
      </c>
      <c r="AK1001" t="s">
        <v>995</v>
      </c>
      <c r="AL1001" t="s">
        <v>995</v>
      </c>
      <c r="AM1001" t="s">
        <v>995</v>
      </c>
      <c r="AN1001" t="s">
        <v>995</v>
      </c>
      <c r="AO1001" t="s">
        <v>995</v>
      </c>
      <c r="AP1001" t="s">
        <v>995</v>
      </c>
      <c r="AQ1001" s="286" t="s">
        <v>855</v>
      </c>
      <c r="AR1001" s="306"/>
    </row>
    <row r="1002" spans="1:47" x14ac:dyDescent="0.3">
      <c r="A1002" s="285">
        <v>117727</v>
      </c>
      <c r="B1002" s="286" t="s">
        <v>538</v>
      </c>
      <c r="C1002" t="s">
        <v>995</v>
      </c>
      <c r="D1002" t="s">
        <v>995</v>
      </c>
      <c r="E1002" t="s">
        <v>995</v>
      </c>
      <c r="F1002" t="s">
        <v>995</v>
      </c>
      <c r="G1002" t="s">
        <v>995</v>
      </c>
      <c r="H1002" t="s">
        <v>995</v>
      </c>
      <c r="I1002" t="s">
        <v>995</v>
      </c>
      <c r="J1002" t="s">
        <v>995</v>
      </c>
      <c r="K1002" t="s">
        <v>995</v>
      </c>
      <c r="L1002" t="s">
        <v>995</v>
      </c>
      <c r="M1002" t="s">
        <v>995</v>
      </c>
      <c r="N1002" t="s">
        <v>995</v>
      </c>
      <c r="O1002" t="s">
        <v>995</v>
      </c>
      <c r="P1002" t="s">
        <v>995</v>
      </c>
      <c r="Q1002" t="s">
        <v>995</v>
      </c>
      <c r="R1002" t="s">
        <v>995</v>
      </c>
      <c r="S1002" t="s">
        <v>995</v>
      </c>
      <c r="T1002" t="s">
        <v>995</v>
      </c>
      <c r="U1002" t="s">
        <v>995</v>
      </c>
      <c r="V1002" t="s">
        <v>995</v>
      </c>
      <c r="W1002" t="s">
        <v>995</v>
      </c>
      <c r="X1002" t="s">
        <v>995</v>
      </c>
      <c r="Y1002" t="s">
        <v>995</v>
      </c>
      <c r="Z1002" t="s">
        <v>995</v>
      </c>
      <c r="AA1002" t="s">
        <v>995</v>
      </c>
      <c r="AB1002" t="s">
        <v>995</v>
      </c>
      <c r="AC1002" t="s">
        <v>995</v>
      </c>
      <c r="AD1002" t="s">
        <v>995</v>
      </c>
      <c r="AE1002" t="s">
        <v>995</v>
      </c>
      <c r="AF1002" t="s">
        <v>995</v>
      </c>
      <c r="AG1002" t="s">
        <v>995</v>
      </c>
      <c r="AH1002" t="s">
        <v>995</v>
      </c>
      <c r="AI1002" t="s">
        <v>995</v>
      </c>
      <c r="AJ1002" t="s">
        <v>995</v>
      </c>
      <c r="AK1002" t="s">
        <v>995</v>
      </c>
      <c r="AL1002" t="s">
        <v>995</v>
      </c>
      <c r="AM1002" t="s">
        <v>995</v>
      </c>
      <c r="AN1002" t="s">
        <v>995</v>
      </c>
      <c r="AO1002" t="s">
        <v>995</v>
      </c>
      <c r="AP1002" t="s">
        <v>995</v>
      </c>
      <c r="AQ1002" s="286" t="s">
        <v>855</v>
      </c>
      <c r="AR1002" s="306"/>
    </row>
    <row r="1003" spans="1:47" x14ac:dyDescent="0.3">
      <c r="A1003" s="285">
        <v>117728</v>
      </c>
      <c r="B1003" s="286" t="s">
        <v>61</v>
      </c>
      <c r="AQ1003" s="286" t="s">
        <v>394</v>
      </c>
      <c r="AR1003" s="306"/>
    </row>
    <row r="1004" spans="1:47" x14ac:dyDescent="0.3">
      <c r="A1004" s="285">
        <v>117740</v>
      </c>
      <c r="B1004" s="286" t="s">
        <v>61</v>
      </c>
      <c r="AQ1004" s="286" t="s">
        <v>394</v>
      </c>
      <c r="AR1004" s="306"/>
    </row>
    <row r="1005" spans="1:47" x14ac:dyDescent="0.3">
      <c r="A1005" s="285">
        <v>117741</v>
      </c>
      <c r="B1005" s="286" t="s">
        <v>540</v>
      </c>
      <c r="C1005" t="s">
        <v>995</v>
      </c>
      <c r="D1005" t="s">
        <v>995</v>
      </c>
      <c r="E1005" t="s">
        <v>995</v>
      </c>
      <c r="F1005" t="s">
        <v>995</v>
      </c>
      <c r="G1005" t="s">
        <v>995</v>
      </c>
      <c r="H1005" t="s">
        <v>995</v>
      </c>
      <c r="I1005" t="s">
        <v>995</v>
      </c>
      <c r="J1005" t="s">
        <v>995</v>
      </c>
      <c r="K1005" t="s">
        <v>995</v>
      </c>
      <c r="L1005" t="s">
        <v>995</v>
      </c>
      <c r="M1005" t="s">
        <v>995</v>
      </c>
      <c r="N1005" t="s">
        <v>995</v>
      </c>
      <c r="O1005" t="s">
        <v>995</v>
      </c>
      <c r="P1005" t="s">
        <v>995</v>
      </c>
      <c r="Q1005" t="s">
        <v>995</v>
      </c>
      <c r="R1005" t="s">
        <v>995</v>
      </c>
      <c r="S1005" t="s">
        <v>995</v>
      </c>
      <c r="T1005" t="s">
        <v>995</v>
      </c>
      <c r="U1005" t="s">
        <v>995</v>
      </c>
      <c r="V1005" t="s">
        <v>995</v>
      </c>
      <c r="W1005" t="s">
        <v>995</v>
      </c>
      <c r="X1005" t="s">
        <v>995</v>
      </c>
      <c r="Y1005" t="s">
        <v>995</v>
      </c>
      <c r="Z1005" t="s">
        <v>995</v>
      </c>
      <c r="AA1005" t="s">
        <v>995</v>
      </c>
      <c r="AB1005" t="s">
        <v>995</v>
      </c>
      <c r="AC1005" t="s">
        <v>995</v>
      </c>
      <c r="AD1005" t="s">
        <v>995</v>
      </c>
      <c r="AE1005" t="s">
        <v>995</v>
      </c>
      <c r="AF1005" t="s">
        <v>995</v>
      </c>
      <c r="AG1005" t="s">
        <v>995</v>
      </c>
      <c r="AH1005" t="s">
        <v>995</v>
      </c>
      <c r="AI1005" t="s">
        <v>995</v>
      </c>
      <c r="AJ1005" t="s">
        <v>995</v>
      </c>
      <c r="AK1005" t="s">
        <v>995</v>
      </c>
      <c r="AL1005" t="s">
        <v>995</v>
      </c>
      <c r="AM1005" t="s">
        <v>995</v>
      </c>
      <c r="AN1005" t="s">
        <v>995</v>
      </c>
      <c r="AO1005" t="s">
        <v>995</v>
      </c>
      <c r="AP1005" t="s">
        <v>995</v>
      </c>
      <c r="AQ1005" s="286" t="s">
        <v>855</v>
      </c>
      <c r="AR1005" s="306"/>
    </row>
    <row r="1006" spans="1:47" ht="28.8" x14ac:dyDescent="0.3">
      <c r="A1006" s="285">
        <v>117745</v>
      </c>
      <c r="B1006" s="286" t="s">
        <v>67</v>
      </c>
      <c r="C1006" t="s">
        <v>224</v>
      </c>
      <c r="D1006" t="s">
        <v>225</v>
      </c>
      <c r="E1006" t="s">
        <v>224</v>
      </c>
      <c r="F1006" t="s">
        <v>225</v>
      </c>
      <c r="G1006" t="s">
        <v>224</v>
      </c>
      <c r="H1006" t="s">
        <v>224</v>
      </c>
      <c r="I1006" t="s">
        <v>226</v>
      </c>
      <c r="J1006" t="s">
        <v>226</v>
      </c>
      <c r="K1006" t="s">
        <v>226</v>
      </c>
      <c r="L1006" t="s">
        <v>224</v>
      </c>
      <c r="M1006" t="s">
        <v>224</v>
      </c>
      <c r="N1006" t="s">
        <v>224</v>
      </c>
      <c r="O1006" t="s">
        <v>226</v>
      </c>
      <c r="P1006" t="s">
        <v>224</v>
      </c>
      <c r="Q1006" t="s">
        <v>224</v>
      </c>
      <c r="R1006" t="s">
        <v>226</v>
      </c>
      <c r="S1006" t="s">
        <v>224</v>
      </c>
      <c r="T1006" t="s">
        <v>224</v>
      </c>
      <c r="U1006" t="s">
        <v>224</v>
      </c>
      <c r="V1006" t="s">
        <v>224</v>
      </c>
      <c r="W1006" t="s">
        <v>226</v>
      </c>
      <c r="X1006" t="s">
        <v>225</v>
      </c>
      <c r="Y1006" t="s">
        <v>224</v>
      </c>
      <c r="Z1006" t="s">
        <v>225</v>
      </c>
      <c r="AA1006" t="s">
        <v>224</v>
      </c>
      <c r="AB1006" t="s">
        <v>226</v>
      </c>
      <c r="AC1006" t="s">
        <v>225</v>
      </c>
      <c r="AD1006" t="s">
        <v>225</v>
      </c>
      <c r="AE1006" t="s">
        <v>225</v>
      </c>
      <c r="AF1006" t="s">
        <v>224</v>
      </c>
      <c r="AG1006" t="s">
        <v>225</v>
      </c>
      <c r="AH1006" t="s">
        <v>225</v>
      </c>
      <c r="AI1006" t="s">
        <v>225</v>
      </c>
      <c r="AJ1006" t="s">
        <v>225</v>
      </c>
      <c r="AK1006" t="s">
        <v>225</v>
      </c>
      <c r="AL1006" t="s">
        <v>394</v>
      </c>
      <c r="AM1006" t="s">
        <v>394</v>
      </c>
      <c r="AN1006" t="s">
        <v>394</v>
      </c>
      <c r="AO1006" t="s">
        <v>394</v>
      </c>
      <c r="AP1006" t="s">
        <v>394</v>
      </c>
      <c r="AQ1006" s="286" t="s">
        <v>394</v>
      </c>
      <c r="AR1006" s="295"/>
      <c r="AS1006" s="235"/>
    </row>
    <row r="1007" spans="1:47" x14ac:dyDescent="0.3">
      <c r="A1007" s="285">
        <v>117749</v>
      </c>
      <c r="B1007" s="286" t="s">
        <v>61</v>
      </c>
      <c r="C1007" t="s">
        <v>995</v>
      </c>
      <c r="D1007" t="s">
        <v>995</v>
      </c>
      <c r="E1007" t="s">
        <v>995</v>
      </c>
      <c r="F1007" t="s">
        <v>995</v>
      </c>
      <c r="G1007" t="s">
        <v>995</v>
      </c>
      <c r="H1007" t="s">
        <v>995</v>
      </c>
      <c r="I1007" t="s">
        <v>995</v>
      </c>
      <c r="J1007" t="s">
        <v>995</v>
      </c>
      <c r="K1007" t="s">
        <v>995</v>
      </c>
      <c r="L1007" t="s">
        <v>995</v>
      </c>
      <c r="M1007" t="s">
        <v>995</v>
      </c>
      <c r="N1007" t="s">
        <v>995</v>
      </c>
      <c r="O1007" t="s">
        <v>995</v>
      </c>
      <c r="P1007" t="s">
        <v>995</v>
      </c>
      <c r="Q1007" t="s">
        <v>995</v>
      </c>
      <c r="R1007" t="s">
        <v>995</v>
      </c>
      <c r="S1007" t="s">
        <v>995</v>
      </c>
      <c r="T1007" t="s">
        <v>995</v>
      </c>
      <c r="U1007" t="s">
        <v>995</v>
      </c>
      <c r="V1007" t="s">
        <v>995</v>
      </c>
      <c r="W1007" t="s">
        <v>995</v>
      </c>
      <c r="X1007" t="s">
        <v>995</v>
      </c>
      <c r="Y1007" t="s">
        <v>995</v>
      </c>
      <c r="Z1007" t="s">
        <v>995</v>
      </c>
      <c r="AA1007" t="s">
        <v>995</v>
      </c>
      <c r="AB1007" t="s">
        <v>995</v>
      </c>
      <c r="AC1007" t="s">
        <v>995</v>
      </c>
      <c r="AD1007" t="s">
        <v>995</v>
      </c>
      <c r="AE1007" t="s">
        <v>995</v>
      </c>
      <c r="AF1007" t="s">
        <v>995</v>
      </c>
      <c r="AG1007" t="s">
        <v>995</v>
      </c>
      <c r="AH1007" t="s">
        <v>995</v>
      </c>
      <c r="AI1007" t="s">
        <v>995</v>
      </c>
      <c r="AJ1007" t="s">
        <v>995</v>
      </c>
      <c r="AK1007" t="s">
        <v>995</v>
      </c>
      <c r="AL1007" t="s">
        <v>995</v>
      </c>
      <c r="AM1007" t="s">
        <v>995</v>
      </c>
      <c r="AN1007" t="s">
        <v>995</v>
      </c>
      <c r="AO1007" t="s">
        <v>995</v>
      </c>
      <c r="AP1007" t="s">
        <v>995</v>
      </c>
      <c r="AQ1007" s="286" t="s">
        <v>855</v>
      </c>
      <c r="AR1007" s="306"/>
    </row>
    <row r="1008" spans="1:47" x14ac:dyDescent="0.3">
      <c r="A1008" s="285">
        <v>117770</v>
      </c>
      <c r="B1008" s="286" t="s">
        <v>61</v>
      </c>
      <c r="C1008" t="s">
        <v>995</v>
      </c>
      <c r="D1008" t="s">
        <v>995</v>
      </c>
      <c r="E1008" t="s">
        <v>995</v>
      </c>
      <c r="F1008" t="s">
        <v>995</v>
      </c>
      <c r="G1008" t="s">
        <v>995</v>
      </c>
      <c r="H1008" t="s">
        <v>995</v>
      </c>
      <c r="I1008" t="s">
        <v>995</v>
      </c>
      <c r="J1008" t="s">
        <v>995</v>
      </c>
      <c r="K1008" t="s">
        <v>995</v>
      </c>
      <c r="L1008" t="s">
        <v>995</v>
      </c>
      <c r="M1008" t="s">
        <v>995</v>
      </c>
      <c r="N1008" t="s">
        <v>995</v>
      </c>
      <c r="O1008" t="s">
        <v>995</v>
      </c>
      <c r="P1008" t="s">
        <v>995</v>
      </c>
      <c r="Q1008" t="s">
        <v>995</v>
      </c>
      <c r="R1008" t="s">
        <v>995</v>
      </c>
      <c r="S1008" t="s">
        <v>995</v>
      </c>
      <c r="T1008" t="s">
        <v>995</v>
      </c>
      <c r="U1008" t="s">
        <v>995</v>
      </c>
      <c r="V1008" t="s">
        <v>995</v>
      </c>
      <c r="W1008" t="s">
        <v>995</v>
      </c>
      <c r="X1008" t="s">
        <v>995</v>
      </c>
      <c r="Y1008" t="s">
        <v>995</v>
      </c>
      <c r="Z1008" t="s">
        <v>995</v>
      </c>
      <c r="AA1008" t="s">
        <v>995</v>
      </c>
      <c r="AB1008" t="s">
        <v>995</v>
      </c>
      <c r="AC1008" t="s">
        <v>995</v>
      </c>
      <c r="AD1008" t="s">
        <v>995</v>
      </c>
      <c r="AE1008" t="s">
        <v>995</v>
      </c>
      <c r="AF1008" t="s">
        <v>995</v>
      </c>
      <c r="AG1008" t="s">
        <v>995</v>
      </c>
      <c r="AH1008" t="s">
        <v>995</v>
      </c>
      <c r="AI1008" t="s">
        <v>995</v>
      </c>
      <c r="AJ1008" t="s">
        <v>995</v>
      </c>
      <c r="AK1008" t="s">
        <v>995</v>
      </c>
      <c r="AL1008" t="s">
        <v>995</v>
      </c>
      <c r="AM1008" t="s">
        <v>995</v>
      </c>
      <c r="AN1008" t="s">
        <v>995</v>
      </c>
      <c r="AO1008" t="s">
        <v>995</v>
      </c>
      <c r="AP1008" t="s">
        <v>995</v>
      </c>
      <c r="AQ1008" s="286" t="s">
        <v>855</v>
      </c>
      <c r="AR1008" s="306"/>
    </row>
    <row r="1009" spans="1:47" x14ac:dyDescent="0.3">
      <c r="A1009" s="285">
        <v>117773</v>
      </c>
      <c r="B1009" s="286" t="s">
        <v>538</v>
      </c>
      <c r="C1009" t="s">
        <v>995</v>
      </c>
      <c r="D1009" t="s">
        <v>995</v>
      </c>
      <c r="E1009" t="s">
        <v>995</v>
      </c>
      <c r="F1009" t="s">
        <v>995</v>
      </c>
      <c r="G1009" t="s">
        <v>995</v>
      </c>
      <c r="H1009" t="s">
        <v>995</v>
      </c>
      <c r="I1009" t="s">
        <v>995</v>
      </c>
      <c r="J1009" t="s">
        <v>995</v>
      </c>
      <c r="K1009" t="s">
        <v>995</v>
      </c>
      <c r="L1009" t="s">
        <v>995</v>
      </c>
      <c r="M1009" t="s">
        <v>995</v>
      </c>
      <c r="N1009" t="s">
        <v>995</v>
      </c>
      <c r="O1009" t="s">
        <v>995</v>
      </c>
      <c r="P1009" t="s">
        <v>995</v>
      </c>
      <c r="Q1009" t="s">
        <v>995</v>
      </c>
      <c r="R1009" t="s">
        <v>995</v>
      </c>
      <c r="S1009" t="s">
        <v>995</v>
      </c>
      <c r="T1009" t="s">
        <v>995</v>
      </c>
      <c r="U1009" t="s">
        <v>995</v>
      </c>
      <c r="V1009" t="s">
        <v>995</v>
      </c>
      <c r="W1009" t="s">
        <v>995</v>
      </c>
      <c r="X1009" t="s">
        <v>995</v>
      </c>
      <c r="Y1009" t="s">
        <v>995</v>
      </c>
      <c r="Z1009" t="s">
        <v>995</v>
      </c>
      <c r="AA1009" t="s">
        <v>995</v>
      </c>
      <c r="AB1009" t="s">
        <v>995</v>
      </c>
      <c r="AC1009" t="s">
        <v>995</v>
      </c>
      <c r="AD1009" t="s">
        <v>995</v>
      </c>
      <c r="AE1009" t="s">
        <v>995</v>
      </c>
      <c r="AF1009" t="s">
        <v>995</v>
      </c>
      <c r="AG1009" t="s">
        <v>995</v>
      </c>
      <c r="AH1009" t="s">
        <v>995</v>
      </c>
      <c r="AI1009" t="s">
        <v>995</v>
      </c>
      <c r="AJ1009" t="s">
        <v>995</v>
      </c>
      <c r="AK1009" t="s">
        <v>995</v>
      </c>
      <c r="AL1009" t="s">
        <v>995</v>
      </c>
      <c r="AM1009" t="s">
        <v>995</v>
      </c>
      <c r="AN1009" t="s">
        <v>995</v>
      </c>
      <c r="AO1009" t="s">
        <v>995</v>
      </c>
      <c r="AP1009" t="s">
        <v>995</v>
      </c>
      <c r="AQ1009" s="286" t="s">
        <v>855</v>
      </c>
      <c r="AR1009" s="306"/>
    </row>
    <row r="1010" spans="1:47" x14ac:dyDescent="0.3">
      <c r="A1010" s="285">
        <v>117774</v>
      </c>
      <c r="B1010" s="286" t="s">
        <v>538</v>
      </c>
      <c r="C1010" t="s">
        <v>995</v>
      </c>
      <c r="D1010" t="s">
        <v>995</v>
      </c>
      <c r="E1010" t="s">
        <v>995</v>
      </c>
      <c r="F1010" t="s">
        <v>995</v>
      </c>
      <c r="G1010" t="s">
        <v>995</v>
      </c>
      <c r="H1010" t="s">
        <v>995</v>
      </c>
      <c r="I1010" t="s">
        <v>995</v>
      </c>
      <c r="J1010" t="s">
        <v>995</v>
      </c>
      <c r="K1010" t="s">
        <v>995</v>
      </c>
      <c r="L1010" t="s">
        <v>995</v>
      </c>
      <c r="M1010" t="s">
        <v>995</v>
      </c>
      <c r="N1010" t="s">
        <v>995</v>
      </c>
      <c r="O1010" t="s">
        <v>995</v>
      </c>
      <c r="P1010" t="s">
        <v>995</v>
      </c>
      <c r="Q1010" t="s">
        <v>995</v>
      </c>
      <c r="R1010" t="s">
        <v>995</v>
      </c>
      <c r="S1010" t="s">
        <v>995</v>
      </c>
      <c r="T1010" t="s">
        <v>995</v>
      </c>
      <c r="U1010" t="s">
        <v>995</v>
      </c>
      <c r="V1010" t="s">
        <v>995</v>
      </c>
      <c r="W1010" t="s">
        <v>995</v>
      </c>
      <c r="X1010" t="s">
        <v>995</v>
      </c>
      <c r="Y1010" t="s">
        <v>995</v>
      </c>
      <c r="Z1010" t="s">
        <v>995</v>
      </c>
      <c r="AA1010" t="s">
        <v>995</v>
      </c>
      <c r="AB1010" t="s">
        <v>995</v>
      </c>
      <c r="AC1010" t="s">
        <v>995</v>
      </c>
      <c r="AD1010" t="s">
        <v>995</v>
      </c>
      <c r="AE1010" t="s">
        <v>995</v>
      </c>
      <c r="AF1010" t="s">
        <v>995</v>
      </c>
      <c r="AG1010" t="s">
        <v>995</v>
      </c>
      <c r="AH1010" t="s">
        <v>995</v>
      </c>
      <c r="AI1010" t="s">
        <v>995</v>
      </c>
      <c r="AJ1010" t="s">
        <v>995</v>
      </c>
      <c r="AK1010" t="s">
        <v>995</v>
      </c>
      <c r="AL1010" t="s">
        <v>995</v>
      </c>
      <c r="AM1010" t="s">
        <v>995</v>
      </c>
      <c r="AN1010" t="s">
        <v>995</v>
      </c>
      <c r="AO1010" t="s">
        <v>995</v>
      </c>
      <c r="AP1010" t="s">
        <v>995</v>
      </c>
      <c r="AQ1010" s="286" t="s">
        <v>855</v>
      </c>
      <c r="AR1010" s="306"/>
    </row>
    <row r="1011" spans="1:47" ht="21.6" x14ac:dyDescent="0.65">
      <c r="A1011" s="285">
        <v>117779</v>
      </c>
      <c r="B1011" s="286" t="s">
        <v>540</v>
      </c>
      <c r="C1011" t="s">
        <v>995</v>
      </c>
      <c r="D1011" t="s">
        <v>995</v>
      </c>
      <c r="E1011" t="s">
        <v>995</v>
      </c>
      <c r="F1011" t="s">
        <v>995</v>
      </c>
      <c r="G1011" t="s">
        <v>995</v>
      </c>
      <c r="H1011" t="s">
        <v>995</v>
      </c>
      <c r="I1011" t="s">
        <v>995</v>
      </c>
      <c r="J1011" t="s">
        <v>995</v>
      </c>
      <c r="K1011" t="s">
        <v>995</v>
      </c>
      <c r="L1011" t="s">
        <v>995</v>
      </c>
      <c r="M1011" t="s">
        <v>226</v>
      </c>
      <c r="N1011" t="s">
        <v>995</v>
      </c>
      <c r="O1011" t="s">
        <v>995</v>
      </c>
      <c r="P1011" t="s">
        <v>995</v>
      </c>
      <c r="Q1011" t="s">
        <v>995</v>
      </c>
      <c r="R1011" t="s">
        <v>995</v>
      </c>
      <c r="S1011" t="s">
        <v>995</v>
      </c>
      <c r="T1011" t="s">
        <v>995</v>
      </c>
      <c r="U1011" t="s">
        <v>995</v>
      </c>
      <c r="V1011" t="s">
        <v>995</v>
      </c>
      <c r="W1011" t="s">
        <v>995</v>
      </c>
      <c r="X1011" t="s">
        <v>995</v>
      </c>
      <c r="Y1011" t="s">
        <v>995</v>
      </c>
      <c r="Z1011" t="s">
        <v>995</v>
      </c>
      <c r="AA1011" t="s">
        <v>995</v>
      </c>
      <c r="AB1011" t="s">
        <v>995</v>
      </c>
      <c r="AC1011" t="s">
        <v>995</v>
      </c>
      <c r="AD1011" t="s">
        <v>995</v>
      </c>
      <c r="AE1011" t="s">
        <v>995</v>
      </c>
      <c r="AF1011" t="s">
        <v>995</v>
      </c>
      <c r="AG1011" t="s">
        <v>995</v>
      </c>
      <c r="AH1011" t="s">
        <v>995</v>
      </c>
      <c r="AI1011" t="s">
        <v>995</v>
      </c>
      <c r="AJ1011" t="s">
        <v>995</v>
      </c>
      <c r="AK1011" t="s">
        <v>995</v>
      </c>
      <c r="AL1011" t="s">
        <v>995</v>
      </c>
      <c r="AM1011" t="s">
        <v>995</v>
      </c>
      <c r="AN1011" t="s">
        <v>995</v>
      </c>
      <c r="AO1011" t="s">
        <v>995</v>
      </c>
      <c r="AP1011" t="s">
        <v>995</v>
      </c>
      <c r="AQ1011" s="288"/>
      <c r="AR1011" s="302"/>
      <c r="AS1011" s="304"/>
      <c r="AU1011"/>
    </row>
    <row r="1012" spans="1:47" x14ac:dyDescent="0.3">
      <c r="A1012" s="285">
        <v>117784</v>
      </c>
      <c r="B1012" s="286" t="s">
        <v>61</v>
      </c>
      <c r="AQ1012" s="286" t="s">
        <v>394</v>
      </c>
      <c r="AR1012" s="306"/>
    </row>
    <row r="1013" spans="1:47" x14ac:dyDescent="0.3">
      <c r="A1013" s="285">
        <v>117785</v>
      </c>
      <c r="B1013" s="286" t="s">
        <v>61</v>
      </c>
      <c r="C1013" t="s">
        <v>225</v>
      </c>
      <c r="D1013" t="s">
        <v>225</v>
      </c>
      <c r="E1013" t="s">
        <v>225</v>
      </c>
      <c r="F1013" t="s">
        <v>225</v>
      </c>
      <c r="G1013" t="s">
        <v>224</v>
      </c>
      <c r="H1013" t="s">
        <v>225</v>
      </c>
      <c r="I1013" t="s">
        <v>224</v>
      </c>
      <c r="J1013" t="s">
        <v>225</v>
      </c>
      <c r="K1013" t="s">
        <v>225</v>
      </c>
      <c r="L1013" t="s">
        <v>224</v>
      </c>
      <c r="M1013" t="s">
        <v>225</v>
      </c>
      <c r="N1013" t="s">
        <v>224</v>
      </c>
      <c r="O1013" t="s">
        <v>226</v>
      </c>
      <c r="P1013" t="s">
        <v>226</v>
      </c>
      <c r="Q1013" t="s">
        <v>225</v>
      </c>
      <c r="R1013" t="s">
        <v>224</v>
      </c>
      <c r="S1013" t="s">
        <v>225</v>
      </c>
      <c r="T1013" t="s">
        <v>225</v>
      </c>
      <c r="U1013" t="s">
        <v>225</v>
      </c>
      <c r="V1013" t="s">
        <v>225</v>
      </c>
      <c r="W1013" t="s">
        <v>394</v>
      </c>
      <c r="X1013" t="s">
        <v>394</v>
      </c>
      <c r="Y1013" t="s">
        <v>394</v>
      </c>
      <c r="Z1013" t="s">
        <v>394</v>
      </c>
      <c r="AA1013" t="s">
        <v>394</v>
      </c>
      <c r="AB1013" t="s">
        <v>394</v>
      </c>
      <c r="AC1013" t="s">
        <v>394</v>
      </c>
      <c r="AD1013" t="s">
        <v>394</v>
      </c>
      <c r="AE1013" t="s">
        <v>394</v>
      </c>
      <c r="AF1013" t="s">
        <v>394</v>
      </c>
      <c r="AG1013" t="s">
        <v>394</v>
      </c>
      <c r="AH1013" t="s">
        <v>394</v>
      </c>
      <c r="AI1013" t="s">
        <v>394</v>
      </c>
      <c r="AJ1013" t="s">
        <v>394</v>
      </c>
      <c r="AK1013" t="s">
        <v>394</v>
      </c>
      <c r="AL1013" t="s">
        <v>394</v>
      </c>
      <c r="AM1013" t="s">
        <v>394</v>
      </c>
      <c r="AN1013" t="s">
        <v>394</v>
      </c>
      <c r="AO1013" t="s">
        <v>394</v>
      </c>
      <c r="AP1013" t="s">
        <v>394</v>
      </c>
      <c r="AQ1013" s="289"/>
      <c r="AR1013" s="302"/>
      <c r="AS1013" s="304"/>
      <c r="AU1013"/>
    </row>
    <row r="1014" spans="1:47" x14ac:dyDescent="0.3">
      <c r="A1014" s="285">
        <v>117786</v>
      </c>
      <c r="B1014" s="286" t="s">
        <v>538</v>
      </c>
      <c r="C1014" t="s">
        <v>995</v>
      </c>
      <c r="D1014" t="s">
        <v>995</v>
      </c>
      <c r="E1014" t="s">
        <v>995</v>
      </c>
      <c r="F1014" t="s">
        <v>995</v>
      </c>
      <c r="G1014" t="s">
        <v>995</v>
      </c>
      <c r="H1014" t="s">
        <v>995</v>
      </c>
      <c r="I1014" t="s">
        <v>995</v>
      </c>
      <c r="J1014" t="s">
        <v>995</v>
      </c>
      <c r="K1014" t="s">
        <v>995</v>
      </c>
      <c r="L1014" t="s">
        <v>995</v>
      </c>
      <c r="M1014" t="s">
        <v>995</v>
      </c>
      <c r="N1014" t="s">
        <v>995</v>
      </c>
      <c r="O1014" t="s">
        <v>995</v>
      </c>
      <c r="P1014" t="s">
        <v>995</v>
      </c>
      <c r="Q1014" t="s">
        <v>995</v>
      </c>
      <c r="R1014" t="s">
        <v>995</v>
      </c>
      <c r="S1014" t="s">
        <v>995</v>
      </c>
      <c r="T1014" t="s">
        <v>995</v>
      </c>
      <c r="U1014" t="s">
        <v>995</v>
      </c>
      <c r="V1014" t="s">
        <v>995</v>
      </c>
      <c r="W1014" t="s">
        <v>995</v>
      </c>
      <c r="X1014" t="s">
        <v>995</v>
      </c>
      <c r="Y1014" t="s">
        <v>995</v>
      </c>
      <c r="Z1014" t="s">
        <v>995</v>
      </c>
      <c r="AA1014" t="s">
        <v>995</v>
      </c>
      <c r="AB1014" t="s">
        <v>995</v>
      </c>
      <c r="AC1014" t="s">
        <v>995</v>
      </c>
      <c r="AD1014" t="s">
        <v>995</v>
      </c>
      <c r="AE1014" t="s">
        <v>995</v>
      </c>
      <c r="AF1014" t="s">
        <v>995</v>
      </c>
      <c r="AG1014" t="s">
        <v>995</v>
      </c>
      <c r="AH1014" t="s">
        <v>995</v>
      </c>
      <c r="AI1014" t="s">
        <v>995</v>
      </c>
      <c r="AJ1014" t="s">
        <v>995</v>
      </c>
      <c r="AK1014" t="s">
        <v>995</v>
      </c>
      <c r="AL1014" t="s">
        <v>995</v>
      </c>
      <c r="AM1014" t="s">
        <v>995</v>
      </c>
      <c r="AN1014" t="s">
        <v>995</v>
      </c>
      <c r="AO1014" t="s">
        <v>995</v>
      </c>
      <c r="AP1014" t="s">
        <v>995</v>
      </c>
      <c r="AQ1014" s="286" t="s">
        <v>855</v>
      </c>
      <c r="AR1014" s="306"/>
    </row>
    <row r="1015" spans="1:47" ht="21.6" x14ac:dyDescent="0.65">
      <c r="A1015" s="285">
        <v>117788</v>
      </c>
      <c r="B1015" s="286" t="s">
        <v>61</v>
      </c>
      <c r="C1015" t="s">
        <v>225</v>
      </c>
      <c r="D1015" t="s">
        <v>225</v>
      </c>
      <c r="E1015" t="s">
        <v>224</v>
      </c>
      <c r="F1015" t="s">
        <v>225</v>
      </c>
      <c r="G1015" t="s">
        <v>225</v>
      </c>
      <c r="H1015" t="s">
        <v>226</v>
      </c>
      <c r="I1015" t="s">
        <v>224</v>
      </c>
      <c r="J1015" t="s">
        <v>224</v>
      </c>
      <c r="K1015" t="s">
        <v>225</v>
      </c>
      <c r="L1015" t="s">
        <v>225</v>
      </c>
      <c r="M1015" t="s">
        <v>995</v>
      </c>
      <c r="N1015" t="s">
        <v>224</v>
      </c>
      <c r="O1015" t="s">
        <v>226</v>
      </c>
      <c r="P1015" t="s">
        <v>226</v>
      </c>
      <c r="Q1015" t="s">
        <v>224</v>
      </c>
      <c r="R1015" t="s">
        <v>225</v>
      </c>
      <c r="S1015" t="s">
        <v>224</v>
      </c>
      <c r="T1015" t="s">
        <v>226</v>
      </c>
      <c r="U1015" t="s">
        <v>226</v>
      </c>
      <c r="V1015" t="s">
        <v>226</v>
      </c>
      <c r="W1015" t="s">
        <v>226</v>
      </c>
      <c r="X1015" t="s">
        <v>224</v>
      </c>
      <c r="Y1015" t="s">
        <v>224</v>
      </c>
      <c r="Z1015" t="s">
        <v>224</v>
      </c>
      <c r="AA1015" t="s">
        <v>224</v>
      </c>
      <c r="AB1015" t="s">
        <v>226</v>
      </c>
      <c r="AC1015" t="s">
        <v>226</v>
      </c>
      <c r="AD1015" t="s">
        <v>224</v>
      </c>
      <c r="AE1015" t="s">
        <v>224</v>
      </c>
      <c r="AF1015" t="s">
        <v>226</v>
      </c>
      <c r="AG1015" t="s">
        <v>226</v>
      </c>
      <c r="AH1015" t="s">
        <v>224</v>
      </c>
      <c r="AI1015" t="s">
        <v>224</v>
      </c>
      <c r="AJ1015" t="s">
        <v>224</v>
      </c>
      <c r="AK1015" t="s">
        <v>224</v>
      </c>
      <c r="AL1015" t="s">
        <v>226</v>
      </c>
      <c r="AM1015" t="s">
        <v>226</v>
      </c>
      <c r="AN1015" t="s">
        <v>224</v>
      </c>
      <c r="AO1015" t="s">
        <v>224</v>
      </c>
      <c r="AP1015" t="s">
        <v>226</v>
      </c>
      <c r="AQ1015" s="288"/>
      <c r="AR1015" s="302"/>
      <c r="AS1015" s="304"/>
      <c r="AU1015"/>
    </row>
    <row r="1016" spans="1:47" x14ac:dyDescent="0.3">
      <c r="A1016" s="285">
        <v>117790</v>
      </c>
      <c r="B1016" s="286" t="s">
        <v>538</v>
      </c>
      <c r="C1016" t="s">
        <v>995</v>
      </c>
      <c r="D1016" t="s">
        <v>995</v>
      </c>
      <c r="E1016" t="s">
        <v>995</v>
      </c>
      <c r="F1016" t="s">
        <v>995</v>
      </c>
      <c r="G1016" t="s">
        <v>995</v>
      </c>
      <c r="H1016" t="s">
        <v>995</v>
      </c>
      <c r="I1016" t="s">
        <v>995</v>
      </c>
      <c r="J1016" t="s">
        <v>995</v>
      </c>
      <c r="K1016" t="s">
        <v>995</v>
      </c>
      <c r="L1016" t="s">
        <v>995</v>
      </c>
      <c r="M1016" t="s">
        <v>995</v>
      </c>
      <c r="N1016" t="s">
        <v>995</v>
      </c>
      <c r="O1016" t="s">
        <v>995</v>
      </c>
      <c r="P1016" t="s">
        <v>995</v>
      </c>
      <c r="Q1016" t="s">
        <v>995</v>
      </c>
      <c r="R1016" t="s">
        <v>995</v>
      </c>
      <c r="S1016" t="s">
        <v>995</v>
      </c>
      <c r="T1016" t="s">
        <v>995</v>
      </c>
      <c r="U1016" t="s">
        <v>995</v>
      </c>
      <c r="V1016" t="s">
        <v>995</v>
      </c>
      <c r="W1016" t="s">
        <v>995</v>
      </c>
      <c r="X1016" t="s">
        <v>995</v>
      </c>
      <c r="Y1016" t="s">
        <v>995</v>
      </c>
      <c r="Z1016" t="s">
        <v>995</v>
      </c>
      <c r="AA1016" t="s">
        <v>995</v>
      </c>
      <c r="AB1016" t="s">
        <v>995</v>
      </c>
      <c r="AC1016" t="s">
        <v>995</v>
      </c>
      <c r="AD1016" t="s">
        <v>995</v>
      </c>
      <c r="AE1016" t="s">
        <v>995</v>
      </c>
      <c r="AF1016" t="s">
        <v>995</v>
      </c>
      <c r="AG1016" t="s">
        <v>995</v>
      </c>
      <c r="AH1016" t="s">
        <v>995</v>
      </c>
      <c r="AI1016" t="s">
        <v>995</v>
      </c>
      <c r="AJ1016" t="s">
        <v>995</v>
      </c>
      <c r="AK1016" t="s">
        <v>995</v>
      </c>
      <c r="AL1016" t="s">
        <v>995</v>
      </c>
      <c r="AM1016" t="s">
        <v>995</v>
      </c>
      <c r="AN1016" t="s">
        <v>995</v>
      </c>
      <c r="AO1016" t="s">
        <v>995</v>
      </c>
      <c r="AP1016" t="s">
        <v>995</v>
      </c>
      <c r="AQ1016" s="289"/>
      <c r="AR1016" s="302"/>
      <c r="AS1016" s="304"/>
      <c r="AU1016"/>
    </row>
    <row r="1017" spans="1:47" x14ac:dyDescent="0.3">
      <c r="A1017" s="285">
        <v>117791</v>
      </c>
      <c r="B1017" s="286" t="s">
        <v>61</v>
      </c>
      <c r="C1017" t="s">
        <v>995</v>
      </c>
      <c r="D1017" t="s">
        <v>995</v>
      </c>
      <c r="E1017" t="s">
        <v>995</v>
      </c>
      <c r="F1017" t="s">
        <v>995</v>
      </c>
      <c r="G1017" t="s">
        <v>995</v>
      </c>
      <c r="H1017" t="s">
        <v>995</v>
      </c>
      <c r="I1017" t="s">
        <v>995</v>
      </c>
      <c r="J1017" t="s">
        <v>995</v>
      </c>
      <c r="K1017" t="s">
        <v>995</v>
      </c>
      <c r="L1017" t="s">
        <v>995</v>
      </c>
      <c r="M1017" t="s">
        <v>995</v>
      </c>
      <c r="N1017" t="s">
        <v>995</v>
      </c>
      <c r="O1017" t="s">
        <v>995</v>
      </c>
      <c r="P1017" t="s">
        <v>995</v>
      </c>
      <c r="Q1017" t="s">
        <v>995</v>
      </c>
      <c r="R1017" t="s">
        <v>995</v>
      </c>
      <c r="S1017" t="s">
        <v>995</v>
      </c>
      <c r="T1017" t="s">
        <v>995</v>
      </c>
      <c r="U1017" t="s">
        <v>995</v>
      </c>
      <c r="V1017" t="s">
        <v>995</v>
      </c>
      <c r="W1017" t="s">
        <v>995</v>
      </c>
      <c r="X1017" t="s">
        <v>995</v>
      </c>
      <c r="Y1017" t="s">
        <v>995</v>
      </c>
      <c r="Z1017" t="s">
        <v>995</v>
      </c>
      <c r="AA1017" t="s">
        <v>995</v>
      </c>
      <c r="AB1017" t="s">
        <v>995</v>
      </c>
      <c r="AC1017" t="s">
        <v>995</v>
      </c>
      <c r="AD1017" t="s">
        <v>995</v>
      </c>
      <c r="AE1017" t="s">
        <v>995</v>
      </c>
      <c r="AF1017" t="s">
        <v>995</v>
      </c>
      <c r="AG1017" t="s">
        <v>995</v>
      </c>
      <c r="AH1017" t="s">
        <v>995</v>
      </c>
      <c r="AI1017" t="s">
        <v>995</v>
      </c>
      <c r="AJ1017" t="s">
        <v>995</v>
      </c>
      <c r="AK1017" t="s">
        <v>995</v>
      </c>
      <c r="AL1017" t="s">
        <v>995</v>
      </c>
      <c r="AM1017" t="s">
        <v>995</v>
      </c>
      <c r="AN1017" t="s">
        <v>995</v>
      </c>
      <c r="AO1017" t="s">
        <v>995</v>
      </c>
      <c r="AP1017" t="s">
        <v>995</v>
      </c>
      <c r="AQ1017" s="286" t="s">
        <v>855</v>
      </c>
      <c r="AR1017" s="306"/>
    </row>
    <row r="1018" spans="1:47" x14ac:dyDescent="0.3">
      <c r="A1018" s="285">
        <v>117792</v>
      </c>
      <c r="B1018" s="286" t="s">
        <v>61</v>
      </c>
      <c r="C1018" t="s">
        <v>995</v>
      </c>
      <c r="D1018" t="s">
        <v>995</v>
      </c>
      <c r="E1018" t="s">
        <v>995</v>
      </c>
      <c r="F1018" t="s">
        <v>995</v>
      </c>
      <c r="G1018" t="s">
        <v>995</v>
      </c>
      <c r="H1018" t="s">
        <v>995</v>
      </c>
      <c r="I1018" t="s">
        <v>995</v>
      </c>
      <c r="J1018" t="s">
        <v>995</v>
      </c>
      <c r="K1018" t="s">
        <v>995</v>
      </c>
      <c r="L1018" t="s">
        <v>995</v>
      </c>
      <c r="M1018" t="s">
        <v>995</v>
      </c>
      <c r="N1018" t="s">
        <v>995</v>
      </c>
      <c r="O1018" t="s">
        <v>995</v>
      </c>
      <c r="P1018" t="s">
        <v>995</v>
      </c>
      <c r="Q1018" t="s">
        <v>995</v>
      </c>
      <c r="R1018" t="s">
        <v>995</v>
      </c>
      <c r="S1018" t="s">
        <v>995</v>
      </c>
      <c r="T1018" t="s">
        <v>995</v>
      </c>
      <c r="U1018" t="s">
        <v>995</v>
      </c>
      <c r="V1018" t="s">
        <v>995</v>
      </c>
      <c r="W1018" t="s">
        <v>995</v>
      </c>
      <c r="X1018" t="s">
        <v>995</v>
      </c>
      <c r="Y1018" t="s">
        <v>995</v>
      </c>
      <c r="Z1018" t="s">
        <v>995</v>
      </c>
      <c r="AA1018" t="s">
        <v>995</v>
      </c>
      <c r="AB1018" t="s">
        <v>995</v>
      </c>
      <c r="AC1018" t="s">
        <v>995</v>
      </c>
      <c r="AD1018" t="s">
        <v>995</v>
      </c>
      <c r="AE1018" t="s">
        <v>995</v>
      </c>
      <c r="AF1018" t="s">
        <v>995</v>
      </c>
      <c r="AG1018" t="s">
        <v>995</v>
      </c>
      <c r="AH1018" t="s">
        <v>995</v>
      </c>
      <c r="AI1018" t="s">
        <v>995</v>
      </c>
      <c r="AJ1018" t="s">
        <v>995</v>
      </c>
      <c r="AK1018" t="s">
        <v>995</v>
      </c>
      <c r="AL1018" t="s">
        <v>995</v>
      </c>
      <c r="AM1018" t="s">
        <v>995</v>
      </c>
      <c r="AN1018" t="s">
        <v>995</v>
      </c>
      <c r="AO1018" t="s">
        <v>995</v>
      </c>
      <c r="AP1018" t="s">
        <v>995</v>
      </c>
      <c r="AQ1018" s="286" t="s">
        <v>855</v>
      </c>
      <c r="AR1018" s="306"/>
    </row>
    <row r="1019" spans="1:47" x14ac:dyDescent="0.3">
      <c r="A1019" s="285">
        <v>117797</v>
      </c>
      <c r="B1019" s="286" t="s">
        <v>61</v>
      </c>
      <c r="C1019" t="s">
        <v>995</v>
      </c>
      <c r="D1019" t="s">
        <v>995</v>
      </c>
      <c r="E1019" t="s">
        <v>995</v>
      </c>
      <c r="F1019" t="s">
        <v>995</v>
      </c>
      <c r="G1019" t="s">
        <v>995</v>
      </c>
      <c r="H1019" t="s">
        <v>995</v>
      </c>
      <c r="I1019" t="s">
        <v>995</v>
      </c>
      <c r="J1019" t="s">
        <v>995</v>
      </c>
      <c r="K1019" t="s">
        <v>995</v>
      </c>
      <c r="L1019" t="s">
        <v>995</v>
      </c>
      <c r="M1019" t="s">
        <v>995</v>
      </c>
      <c r="N1019" t="s">
        <v>995</v>
      </c>
      <c r="O1019" t="s">
        <v>995</v>
      </c>
      <c r="P1019" t="s">
        <v>995</v>
      </c>
      <c r="Q1019" t="s">
        <v>995</v>
      </c>
      <c r="R1019" t="s">
        <v>995</v>
      </c>
      <c r="S1019" t="s">
        <v>995</v>
      </c>
      <c r="T1019" t="s">
        <v>995</v>
      </c>
      <c r="U1019" t="s">
        <v>995</v>
      </c>
      <c r="V1019" t="s">
        <v>995</v>
      </c>
      <c r="W1019" t="s">
        <v>995</v>
      </c>
      <c r="X1019" t="s">
        <v>995</v>
      </c>
      <c r="Y1019" t="s">
        <v>995</v>
      </c>
      <c r="Z1019" t="s">
        <v>995</v>
      </c>
      <c r="AA1019" t="s">
        <v>995</v>
      </c>
      <c r="AB1019" t="s">
        <v>995</v>
      </c>
      <c r="AC1019" t="s">
        <v>995</v>
      </c>
      <c r="AD1019" t="s">
        <v>995</v>
      </c>
      <c r="AE1019" t="s">
        <v>995</v>
      </c>
      <c r="AF1019" t="s">
        <v>995</v>
      </c>
      <c r="AG1019" t="s">
        <v>995</v>
      </c>
      <c r="AH1019" t="s">
        <v>995</v>
      </c>
      <c r="AI1019" t="s">
        <v>995</v>
      </c>
      <c r="AJ1019" t="s">
        <v>995</v>
      </c>
      <c r="AK1019" t="s">
        <v>995</v>
      </c>
      <c r="AL1019" t="s">
        <v>995</v>
      </c>
      <c r="AM1019" t="s">
        <v>995</v>
      </c>
      <c r="AN1019" t="s">
        <v>995</v>
      </c>
      <c r="AO1019" t="s">
        <v>995</v>
      </c>
      <c r="AP1019" t="s">
        <v>995</v>
      </c>
      <c r="AQ1019" s="286" t="s">
        <v>855</v>
      </c>
      <c r="AR1019" s="306"/>
    </row>
    <row r="1020" spans="1:47" ht="21.6" x14ac:dyDescent="0.3">
      <c r="A1020" s="285">
        <v>117801</v>
      </c>
      <c r="B1020" s="286" t="s">
        <v>61</v>
      </c>
      <c r="C1020" t="s">
        <v>995</v>
      </c>
      <c r="D1020" t="s">
        <v>995</v>
      </c>
      <c r="E1020" t="s">
        <v>995</v>
      </c>
      <c r="F1020" t="s">
        <v>995</v>
      </c>
      <c r="G1020" t="s">
        <v>995</v>
      </c>
      <c r="H1020" t="s">
        <v>995</v>
      </c>
      <c r="I1020" t="s">
        <v>995</v>
      </c>
      <c r="J1020" t="s">
        <v>995</v>
      </c>
      <c r="K1020" t="s">
        <v>995</v>
      </c>
      <c r="L1020" t="s">
        <v>995</v>
      </c>
      <c r="M1020" t="s">
        <v>995</v>
      </c>
      <c r="N1020" t="s">
        <v>995</v>
      </c>
      <c r="O1020" t="s">
        <v>995</v>
      </c>
      <c r="P1020" t="s">
        <v>995</v>
      </c>
      <c r="Q1020" t="s">
        <v>995</v>
      </c>
      <c r="R1020" t="s">
        <v>995</v>
      </c>
      <c r="S1020" t="s">
        <v>995</v>
      </c>
      <c r="T1020" t="s">
        <v>995</v>
      </c>
      <c r="U1020" t="s">
        <v>995</v>
      </c>
      <c r="V1020" t="s">
        <v>995</v>
      </c>
      <c r="W1020" t="s">
        <v>995</v>
      </c>
      <c r="X1020" t="s">
        <v>995</v>
      </c>
      <c r="Y1020" t="s">
        <v>995</v>
      </c>
      <c r="Z1020" t="s">
        <v>995</v>
      </c>
      <c r="AA1020" t="s">
        <v>995</v>
      </c>
      <c r="AB1020" t="s">
        <v>995</v>
      </c>
      <c r="AC1020" t="s">
        <v>995</v>
      </c>
      <c r="AD1020" t="s">
        <v>995</v>
      </c>
      <c r="AE1020" t="s">
        <v>995</v>
      </c>
      <c r="AF1020" t="s">
        <v>995</v>
      </c>
      <c r="AG1020" t="s">
        <v>995</v>
      </c>
      <c r="AH1020" t="s">
        <v>995</v>
      </c>
      <c r="AI1020" t="s">
        <v>995</v>
      </c>
      <c r="AJ1020" t="s">
        <v>995</v>
      </c>
      <c r="AK1020" t="s">
        <v>995</v>
      </c>
      <c r="AL1020" t="s">
        <v>995</v>
      </c>
      <c r="AM1020" t="s">
        <v>995</v>
      </c>
      <c r="AN1020" t="s">
        <v>995</v>
      </c>
      <c r="AO1020" t="s">
        <v>995</v>
      </c>
      <c r="AP1020" t="s">
        <v>995</v>
      </c>
      <c r="AQ1020" s="286" t="s">
        <v>855</v>
      </c>
      <c r="AR1020" s="295"/>
      <c r="AS1020" s="235"/>
    </row>
    <row r="1021" spans="1:47" x14ac:dyDescent="0.3">
      <c r="A1021" s="285">
        <v>117807</v>
      </c>
      <c r="B1021" s="286" t="s">
        <v>540</v>
      </c>
      <c r="C1021" t="s">
        <v>995</v>
      </c>
      <c r="D1021" t="s">
        <v>995</v>
      </c>
      <c r="E1021" t="s">
        <v>995</v>
      </c>
      <c r="F1021" t="s">
        <v>995</v>
      </c>
      <c r="G1021" t="s">
        <v>995</v>
      </c>
      <c r="H1021" t="s">
        <v>995</v>
      </c>
      <c r="I1021" t="s">
        <v>995</v>
      </c>
      <c r="J1021" t="s">
        <v>995</v>
      </c>
      <c r="K1021" t="s">
        <v>995</v>
      </c>
      <c r="L1021" t="s">
        <v>995</v>
      </c>
      <c r="M1021" t="s">
        <v>995</v>
      </c>
      <c r="N1021" t="s">
        <v>995</v>
      </c>
      <c r="O1021" t="s">
        <v>995</v>
      </c>
      <c r="P1021" t="s">
        <v>995</v>
      </c>
      <c r="Q1021" t="s">
        <v>995</v>
      </c>
      <c r="R1021" t="s">
        <v>995</v>
      </c>
      <c r="S1021" t="s">
        <v>995</v>
      </c>
      <c r="T1021" t="s">
        <v>995</v>
      </c>
      <c r="U1021" t="s">
        <v>995</v>
      </c>
      <c r="V1021" t="s">
        <v>995</v>
      </c>
      <c r="W1021" t="s">
        <v>995</v>
      </c>
      <c r="X1021" t="s">
        <v>995</v>
      </c>
      <c r="Y1021" t="s">
        <v>995</v>
      </c>
      <c r="Z1021" t="s">
        <v>995</v>
      </c>
      <c r="AA1021" t="s">
        <v>995</v>
      </c>
      <c r="AB1021" t="s">
        <v>995</v>
      </c>
      <c r="AC1021" t="s">
        <v>995</v>
      </c>
      <c r="AD1021" t="s">
        <v>995</v>
      </c>
      <c r="AE1021" t="s">
        <v>995</v>
      </c>
      <c r="AF1021" t="s">
        <v>995</v>
      </c>
      <c r="AG1021" t="s">
        <v>995</v>
      </c>
      <c r="AH1021" t="s">
        <v>995</v>
      </c>
      <c r="AI1021" t="s">
        <v>995</v>
      </c>
      <c r="AJ1021" t="s">
        <v>995</v>
      </c>
      <c r="AK1021" t="s">
        <v>995</v>
      </c>
      <c r="AL1021" t="s">
        <v>995</v>
      </c>
      <c r="AM1021" t="s">
        <v>995</v>
      </c>
      <c r="AN1021" t="s">
        <v>995</v>
      </c>
      <c r="AO1021" t="s">
        <v>995</v>
      </c>
      <c r="AP1021" t="s">
        <v>995</v>
      </c>
      <c r="AQ1021" s="286" t="s">
        <v>855</v>
      </c>
      <c r="AR1021" s="306"/>
    </row>
    <row r="1022" spans="1:47" ht="33" x14ac:dyDescent="0.65">
      <c r="A1022" s="285">
        <v>117811</v>
      </c>
      <c r="B1022" s="286" t="s">
        <v>67</v>
      </c>
      <c r="C1022" t="s">
        <v>995</v>
      </c>
      <c r="D1022" t="s">
        <v>995</v>
      </c>
      <c r="E1022" t="s">
        <v>995</v>
      </c>
      <c r="F1022" t="s">
        <v>995</v>
      </c>
      <c r="G1022" t="s">
        <v>995</v>
      </c>
      <c r="H1022" t="s">
        <v>995</v>
      </c>
      <c r="I1022" t="s">
        <v>995</v>
      </c>
      <c r="J1022" t="s">
        <v>995</v>
      </c>
      <c r="K1022" t="s">
        <v>995</v>
      </c>
      <c r="L1022" t="s">
        <v>995</v>
      </c>
      <c r="M1022" t="s">
        <v>995</v>
      </c>
      <c r="N1022" t="s">
        <v>995</v>
      </c>
      <c r="O1022" t="s">
        <v>995</v>
      </c>
      <c r="P1022" t="s">
        <v>995</v>
      </c>
      <c r="Q1022" t="s">
        <v>995</v>
      </c>
      <c r="R1022" t="s">
        <v>995</v>
      </c>
      <c r="S1022" t="s">
        <v>995</v>
      </c>
      <c r="T1022" t="s">
        <v>995</v>
      </c>
      <c r="U1022" t="s">
        <v>995</v>
      </c>
      <c r="V1022" t="s">
        <v>995</v>
      </c>
      <c r="W1022" t="s">
        <v>995</v>
      </c>
      <c r="X1022" t="s">
        <v>995</v>
      </c>
      <c r="Y1022" t="s">
        <v>995</v>
      </c>
      <c r="Z1022" t="s">
        <v>995</v>
      </c>
      <c r="AA1022" t="s">
        <v>995</v>
      </c>
      <c r="AB1022" t="s">
        <v>995</v>
      </c>
      <c r="AC1022" t="s">
        <v>995</v>
      </c>
      <c r="AD1022" t="s">
        <v>995</v>
      </c>
      <c r="AE1022" t="s">
        <v>995</v>
      </c>
      <c r="AF1022" t="s">
        <v>995</v>
      </c>
      <c r="AG1022" t="s">
        <v>995</v>
      </c>
      <c r="AH1022" t="s">
        <v>995</v>
      </c>
      <c r="AI1022" t="s">
        <v>995</v>
      </c>
      <c r="AJ1022" t="s">
        <v>995</v>
      </c>
      <c r="AK1022" t="s">
        <v>995</v>
      </c>
      <c r="AL1022" t="s">
        <v>995</v>
      </c>
      <c r="AM1022" t="s">
        <v>995</v>
      </c>
      <c r="AN1022" t="s">
        <v>995</v>
      </c>
      <c r="AO1022" t="s">
        <v>995</v>
      </c>
      <c r="AP1022" t="s">
        <v>995</v>
      </c>
      <c r="AQ1022" s="288"/>
      <c r="AR1022" s="302"/>
      <c r="AS1022" s="304"/>
      <c r="AU1022"/>
    </row>
    <row r="1023" spans="1:47" x14ac:dyDescent="0.3">
      <c r="A1023" s="285">
        <v>117814</v>
      </c>
      <c r="B1023" s="286" t="s">
        <v>61</v>
      </c>
      <c r="C1023" t="s">
        <v>995</v>
      </c>
      <c r="D1023" t="s">
        <v>995</v>
      </c>
      <c r="E1023" t="s">
        <v>995</v>
      </c>
      <c r="F1023" t="s">
        <v>995</v>
      </c>
      <c r="G1023" t="s">
        <v>995</v>
      </c>
      <c r="H1023" t="s">
        <v>995</v>
      </c>
      <c r="I1023" t="s">
        <v>995</v>
      </c>
      <c r="J1023" t="s">
        <v>995</v>
      </c>
      <c r="K1023" t="s">
        <v>995</v>
      </c>
      <c r="L1023" t="s">
        <v>995</v>
      </c>
      <c r="M1023" t="s">
        <v>995</v>
      </c>
      <c r="N1023" t="s">
        <v>995</v>
      </c>
      <c r="O1023" t="s">
        <v>995</v>
      </c>
      <c r="P1023" t="s">
        <v>995</v>
      </c>
      <c r="Q1023" t="s">
        <v>995</v>
      </c>
      <c r="R1023" t="s">
        <v>995</v>
      </c>
      <c r="S1023" t="s">
        <v>995</v>
      </c>
      <c r="T1023" t="s">
        <v>995</v>
      </c>
      <c r="U1023" t="s">
        <v>995</v>
      </c>
      <c r="V1023" t="s">
        <v>995</v>
      </c>
      <c r="W1023" t="s">
        <v>995</v>
      </c>
      <c r="X1023" t="s">
        <v>995</v>
      </c>
      <c r="Y1023" t="s">
        <v>995</v>
      </c>
      <c r="Z1023" t="s">
        <v>995</v>
      </c>
      <c r="AA1023" t="s">
        <v>995</v>
      </c>
      <c r="AB1023" t="s">
        <v>995</v>
      </c>
      <c r="AC1023" t="s">
        <v>995</v>
      </c>
      <c r="AD1023" t="s">
        <v>995</v>
      </c>
      <c r="AE1023" t="s">
        <v>995</v>
      </c>
      <c r="AF1023" t="s">
        <v>995</v>
      </c>
      <c r="AG1023" t="s">
        <v>995</v>
      </c>
      <c r="AH1023" t="s">
        <v>995</v>
      </c>
      <c r="AI1023" t="s">
        <v>995</v>
      </c>
      <c r="AJ1023" t="s">
        <v>995</v>
      </c>
      <c r="AK1023" t="s">
        <v>995</v>
      </c>
      <c r="AL1023" t="s">
        <v>995</v>
      </c>
      <c r="AM1023" t="s">
        <v>995</v>
      </c>
      <c r="AN1023" t="s">
        <v>995</v>
      </c>
      <c r="AO1023" t="s">
        <v>995</v>
      </c>
      <c r="AP1023" t="s">
        <v>995</v>
      </c>
      <c r="AQ1023" s="286" t="s">
        <v>855</v>
      </c>
      <c r="AR1023" s="306"/>
    </row>
    <row r="1024" spans="1:47" x14ac:dyDescent="0.3">
      <c r="A1024" s="285">
        <v>117815</v>
      </c>
      <c r="B1024" s="286" t="s">
        <v>538</v>
      </c>
      <c r="C1024" t="s">
        <v>995</v>
      </c>
      <c r="D1024" t="s">
        <v>995</v>
      </c>
      <c r="E1024" t="s">
        <v>995</v>
      </c>
      <c r="F1024" t="s">
        <v>995</v>
      </c>
      <c r="G1024" t="s">
        <v>995</v>
      </c>
      <c r="H1024" t="s">
        <v>995</v>
      </c>
      <c r="I1024" t="s">
        <v>995</v>
      </c>
      <c r="J1024" t="s">
        <v>995</v>
      </c>
      <c r="K1024" t="s">
        <v>995</v>
      </c>
      <c r="L1024" t="s">
        <v>995</v>
      </c>
      <c r="M1024" t="s">
        <v>995</v>
      </c>
      <c r="N1024" t="s">
        <v>995</v>
      </c>
      <c r="O1024" t="s">
        <v>995</v>
      </c>
      <c r="P1024" t="s">
        <v>995</v>
      </c>
      <c r="Q1024" t="s">
        <v>995</v>
      </c>
      <c r="R1024" t="s">
        <v>995</v>
      </c>
      <c r="S1024" t="s">
        <v>995</v>
      </c>
      <c r="T1024" t="s">
        <v>995</v>
      </c>
      <c r="U1024" t="s">
        <v>995</v>
      </c>
      <c r="V1024" t="s">
        <v>995</v>
      </c>
      <c r="W1024" t="s">
        <v>995</v>
      </c>
      <c r="X1024" t="s">
        <v>995</v>
      </c>
      <c r="Y1024" t="s">
        <v>995</v>
      </c>
      <c r="Z1024" t="s">
        <v>995</v>
      </c>
      <c r="AA1024" t="s">
        <v>995</v>
      </c>
      <c r="AB1024" t="s">
        <v>995</v>
      </c>
      <c r="AC1024" t="s">
        <v>995</v>
      </c>
      <c r="AD1024" t="s">
        <v>995</v>
      </c>
      <c r="AE1024" t="s">
        <v>995</v>
      </c>
      <c r="AF1024" t="s">
        <v>995</v>
      </c>
      <c r="AG1024" t="s">
        <v>995</v>
      </c>
      <c r="AH1024" t="s">
        <v>995</v>
      </c>
      <c r="AI1024" t="s">
        <v>995</v>
      </c>
      <c r="AJ1024" t="s">
        <v>995</v>
      </c>
      <c r="AK1024" t="s">
        <v>995</v>
      </c>
      <c r="AL1024" t="s">
        <v>995</v>
      </c>
      <c r="AM1024" t="s">
        <v>995</v>
      </c>
      <c r="AN1024" t="s">
        <v>995</v>
      </c>
      <c r="AO1024" t="s">
        <v>995</v>
      </c>
      <c r="AP1024" t="s">
        <v>995</v>
      </c>
      <c r="AQ1024" s="286" t="s">
        <v>855</v>
      </c>
      <c r="AR1024" s="306"/>
    </row>
    <row r="1025" spans="1:45" ht="21.6" x14ac:dyDescent="0.3">
      <c r="A1025" s="285">
        <v>117831</v>
      </c>
      <c r="B1025" s="286" t="s">
        <v>61</v>
      </c>
      <c r="C1025" t="s">
        <v>226</v>
      </c>
      <c r="D1025" t="s">
        <v>224</v>
      </c>
      <c r="E1025" t="s">
        <v>224</v>
      </c>
      <c r="F1025" t="s">
        <v>226</v>
      </c>
      <c r="G1025" t="s">
        <v>226</v>
      </c>
      <c r="H1025" t="s">
        <v>226</v>
      </c>
      <c r="I1025" t="s">
        <v>226</v>
      </c>
      <c r="J1025" t="s">
        <v>224</v>
      </c>
      <c r="K1025" t="s">
        <v>226</v>
      </c>
      <c r="L1025" t="s">
        <v>224</v>
      </c>
      <c r="M1025" t="s">
        <v>226</v>
      </c>
      <c r="N1025" t="s">
        <v>224</v>
      </c>
      <c r="O1025" t="s">
        <v>224</v>
      </c>
      <c r="P1025" t="s">
        <v>224</v>
      </c>
      <c r="Q1025" t="s">
        <v>226</v>
      </c>
      <c r="R1025" t="s">
        <v>226</v>
      </c>
      <c r="S1025" t="s">
        <v>224</v>
      </c>
      <c r="T1025" t="s">
        <v>224</v>
      </c>
      <c r="U1025" t="s">
        <v>224</v>
      </c>
      <c r="V1025" t="s">
        <v>226</v>
      </c>
      <c r="W1025" t="s">
        <v>226</v>
      </c>
      <c r="X1025" t="s">
        <v>226</v>
      </c>
      <c r="Y1025" t="s">
        <v>226</v>
      </c>
      <c r="Z1025" t="s">
        <v>224</v>
      </c>
      <c r="AA1025" t="s">
        <v>226</v>
      </c>
      <c r="AB1025" t="s">
        <v>226</v>
      </c>
      <c r="AC1025" t="s">
        <v>226</v>
      </c>
      <c r="AD1025" t="s">
        <v>226</v>
      </c>
      <c r="AE1025" t="s">
        <v>224</v>
      </c>
      <c r="AF1025" t="s">
        <v>224</v>
      </c>
      <c r="AG1025" t="s">
        <v>226</v>
      </c>
      <c r="AH1025" t="s">
        <v>224</v>
      </c>
      <c r="AI1025" t="s">
        <v>224</v>
      </c>
      <c r="AJ1025" t="s">
        <v>224</v>
      </c>
      <c r="AK1025" t="s">
        <v>226</v>
      </c>
      <c r="AL1025" t="s">
        <v>226</v>
      </c>
      <c r="AM1025" t="s">
        <v>226</v>
      </c>
      <c r="AN1025" t="s">
        <v>226</v>
      </c>
      <c r="AO1025" t="s">
        <v>225</v>
      </c>
      <c r="AP1025" t="s">
        <v>226</v>
      </c>
      <c r="AQ1025" s="286" t="s">
        <v>394</v>
      </c>
      <c r="AR1025" s="295"/>
      <c r="AS1025" s="235"/>
    </row>
    <row r="1026" spans="1:45" x14ac:dyDescent="0.3">
      <c r="A1026" s="285">
        <v>117832</v>
      </c>
      <c r="B1026" s="286" t="s">
        <v>538</v>
      </c>
      <c r="C1026" t="s">
        <v>995</v>
      </c>
      <c r="D1026" t="s">
        <v>995</v>
      </c>
      <c r="E1026" t="s">
        <v>995</v>
      </c>
      <c r="F1026" t="s">
        <v>995</v>
      </c>
      <c r="G1026" t="s">
        <v>995</v>
      </c>
      <c r="H1026" t="s">
        <v>995</v>
      </c>
      <c r="I1026" t="s">
        <v>995</v>
      </c>
      <c r="J1026" t="s">
        <v>995</v>
      </c>
      <c r="K1026" t="s">
        <v>995</v>
      </c>
      <c r="L1026" t="s">
        <v>995</v>
      </c>
      <c r="M1026" t="s">
        <v>995</v>
      </c>
      <c r="N1026" t="s">
        <v>995</v>
      </c>
      <c r="O1026" t="s">
        <v>995</v>
      </c>
      <c r="P1026" t="s">
        <v>995</v>
      </c>
      <c r="Q1026" t="s">
        <v>995</v>
      </c>
      <c r="R1026" t="s">
        <v>995</v>
      </c>
      <c r="S1026" t="s">
        <v>995</v>
      </c>
      <c r="T1026" t="s">
        <v>995</v>
      </c>
      <c r="U1026" t="s">
        <v>995</v>
      </c>
      <c r="V1026" t="s">
        <v>995</v>
      </c>
      <c r="W1026" t="s">
        <v>995</v>
      </c>
      <c r="X1026" t="s">
        <v>995</v>
      </c>
      <c r="Y1026" t="s">
        <v>995</v>
      </c>
      <c r="Z1026" t="s">
        <v>995</v>
      </c>
      <c r="AA1026" t="s">
        <v>995</v>
      </c>
      <c r="AB1026" t="s">
        <v>995</v>
      </c>
      <c r="AC1026" t="s">
        <v>995</v>
      </c>
      <c r="AD1026" t="s">
        <v>995</v>
      </c>
      <c r="AE1026" t="s">
        <v>995</v>
      </c>
      <c r="AF1026" t="s">
        <v>995</v>
      </c>
      <c r="AG1026" t="s">
        <v>995</v>
      </c>
      <c r="AH1026" t="s">
        <v>995</v>
      </c>
      <c r="AI1026" t="s">
        <v>995</v>
      </c>
      <c r="AJ1026" t="s">
        <v>995</v>
      </c>
      <c r="AK1026" t="s">
        <v>995</v>
      </c>
      <c r="AL1026" t="s">
        <v>995</v>
      </c>
      <c r="AM1026" t="s">
        <v>995</v>
      </c>
      <c r="AN1026" t="s">
        <v>995</v>
      </c>
      <c r="AO1026" t="s">
        <v>995</v>
      </c>
      <c r="AP1026" t="s">
        <v>995</v>
      </c>
      <c r="AQ1026" s="286" t="s">
        <v>855</v>
      </c>
      <c r="AR1026" s="306"/>
    </row>
    <row r="1027" spans="1:45" ht="21.6" x14ac:dyDescent="0.3">
      <c r="A1027" s="285">
        <v>117841</v>
      </c>
      <c r="B1027" s="286" t="s">
        <v>61</v>
      </c>
      <c r="C1027" t="s">
        <v>226</v>
      </c>
      <c r="D1027" t="s">
        <v>224</v>
      </c>
      <c r="E1027" t="s">
        <v>224</v>
      </c>
      <c r="F1027" t="s">
        <v>226</v>
      </c>
      <c r="G1027" t="s">
        <v>226</v>
      </c>
      <c r="H1027" t="s">
        <v>224</v>
      </c>
      <c r="I1027" t="s">
        <v>224</v>
      </c>
      <c r="J1027" t="s">
        <v>224</v>
      </c>
      <c r="K1027" t="s">
        <v>226</v>
      </c>
      <c r="L1027" t="s">
        <v>224</v>
      </c>
      <c r="M1027" t="s">
        <v>224</v>
      </c>
      <c r="N1027" t="s">
        <v>224</v>
      </c>
      <c r="O1027" t="s">
        <v>224</v>
      </c>
      <c r="P1027" t="s">
        <v>224</v>
      </c>
      <c r="Q1027" t="s">
        <v>226</v>
      </c>
      <c r="R1027" t="s">
        <v>226</v>
      </c>
      <c r="S1027" t="s">
        <v>226</v>
      </c>
      <c r="T1027" t="s">
        <v>224</v>
      </c>
      <c r="U1027" t="s">
        <v>225</v>
      </c>
      <c r="V1027" t="s">
        <v>224</v>
      </c>
      <c r="W1027" t="s">
        <v>225</v>
      </c>
      <c r="X1027" t="s">
        <v>225</v>
      </c>
      <c r="Y1027" t="s">
        <v>226</v>
      </c>
      <c r="Z1027" t="s">
        <v>224</v>
      </c>
      <c r="AA1027" t="s">
        <v>226</v>
      </c>
      <c r="AB1027" t="s">
        <v>226</v>
      </c>
      <c r="AC1027" t="s">
        <v>224</v>
      </c>
      <c r="AD1027" t="s">
        <v>226</v>
      </c>
      <c r="AE1027" t="s">
        <v>224</v>
      </c>
      <c r="AF1027" t="s">
        <v>226</v>
      </c>
      <c r="AG1027" t="s">
        <v>226</v>
      </c>
      <c r="AH1027" t="s">
        <v>224</v>
      </c>
      <c r="AI1027" t="s">
        <v>226</v>
      </c>
      <c r="AJ1027" t="s">
        <v>226</v>
      </c>
      <c r="AK1027" t="s">
        <v>224</v>
      </c>
      <c r="AL1027" t="s">
        <v>224</v>
      </c>
      <c r="AM1027" t="s">
        <v>226</v>
      </c>
      <c r="AN1027" t="s">
        <v>226</v>
      </c>
      <c r="AO1027" t="s">
        <v>224</v>
      </c>
      <c r="AP1027" t="s">
        <v>224</v>
      </c>
      <c r="AQ1027" s="286" t="s">
        <v>394</v>
      </c>
      <c r="AR1027" s="295"/>
      <c r="AS1027" s="235"/>
    </row>
    <row r="1028" spans="1:45" x14ac:dyDescent="0.3">
      <c r="A1028" s="285">
        <v>117844</v>
      </c>
      <c r="B1028" s="286" t="s">
        <v>61</v>
      </c>
      <c r="C1028" t="s">
        <v>995</v>
      </c>
      <c r="D1028" t="s">
        <v>995</v>
      </c>
      <c r="E1028" t="s">
        <v>995</v>
      </c>
      <c r="F1028" t="s">
        <v>995</v>
      </c>
      <c r="G1028" t="s">
        <v>995</v>
      </c>
      <c r="H1028" t="s">
        <v>995</v>
      </c>
      <c r="I1028" t="s">
        <v>995</v>
      </c>
      <c r="J1028" t="s">
        <v>995</v>
      </c>
      <c r="K1028" t="s">
        <v>995</v>
      </c>
      <c r="L1028" t="s">
        <v>995</v>
      </c>
      <c r="M1028" t="s">
        <v>995</v>
      </c>
      <c r="N1028" t="s">
        <v>995</v>
      </c>
      <c r="O1028" t="s">
        <v>995</v>
      </c>
      <c r="P1028" t="s">
        <v>995</v>
      </c>
      <c r="Q1028" t="s">
        <v>995</v>
      </c>
      <c r="R1028" t="s">
        <v>995</v>
      </c>
      <c r="S1028" t="s">
        <v>995</v>
      </c>
      <c r="T1028" t="s">
        <v>995</v>
      </c>
      <c r="U1028" t="s">
        <v>995</v>
      </c>
      <c r="V1028" t="s">
        <v>995</v>
      </c>
      <c r="W1028" t="s">
        <v>995</v>
      </c>
      <c r="X1028" t="s">
        <v>995</v>
      </c>
      <c r="Y1028" t="s">
        <v>995</v>
      </c>
      <c r="Z1028" t="s">
        <v>995</v>
      </c>
      <c r="AA1028" t="s">
        <v>995</v>
      </c>
      <c r="AB1028" t="s">
        <v>995</v>
      </c>
      <c r="AC1028" t="s">
        <v>995</v>
      </c>
      <c r="AD1028" t="s">
        <v>995</v>
      </c>
      <c r="AE1028" t="s">
        <v>995</v>
      </c>
      <c r="AF1028" t="s">
        <v>995</v>
      </c>
      <c r="AG1028" t="s">
        <v>995</v>
      </c>
      <c r="AH1028" t="s">
        <v>995</v>
      </c>
      <c r="AI1028" t="s">
        <v>995</v>
      </c>
      <c r="AJ1028" t="s">
        <v>995</v>
      </c>
      <c r="AK1028" t="s">
        <v>995</v>
      </c>
      <c r="AL1028" t="s">
        <v>995</v>
      </c>
      <c r="AM1028" t="s">
        <v>995</v>
      </c>
      <c r="AN1028" t="s">
        <v>995</v>
      </c>
      <c r="AO1028" t="s">
        <v>995</v>
      </c>
      <c r="AP1028" t="s">
        <v>995</v>
      </c>
      <c r="AQ1028" s="286" t="s">
        <v>855</v>
      </c>
      <c r="AR1028" s="306"/>
    </row>
    <row r="1029" spans="1:45" x14ac:dyDescent="0.3">
      <c r="A1029" s="285">
        <v>117855</v>
      </c>
      <c r="B1029" s="286" t="s">
        <v>539</v>
      </c>
      <c r="C1029" t="s">
        <v>995</v>
      </c>
      <c r="D1029" t="s">
        <v>995</v>
      </c>
      <c r="E1029" t="s">
        <v>995</v>
      </c>
      <c r="F1029" t="s">
        <v>995</v>
      </c>
      <c r="G1029" t="s">
        <v>995</v>
      </c>
      <c r="H1029" t="s">
        <v>995</v>
      </c>
      <c r="I1029" t="s">
        <v>995</v>
      </c>
      <c r="J1029" t="s">
        <v>995</v>
      </c>
      <c r="K1029" t="s">
        <v>995</v>
      </c>
      <c r="L1029" t="s">
        <v>995</v>
      </c>
      <c r="M1029" t="s">
        <v>995</v>
      </c>
      <c r="N1029" t="s">
        <v>995</v>
      </c>
      <c r="O1029" t="s">
        <v>995</v>
      </c>
      <c r="P1029" t="s">
        <v>995</v>
      </c>
      <c r="Q1029" t="s">
        <v>995</v>
      </c>
      <c r="R1029" t="s">
        <v>995</v>
      </c>
      <c r="S1029" t="s">
        <v>995</v>
      </c>
      <c r="T1029" t="s">
        <v>995</v>
      </c>
      <c r="U1029" t="s">
        <v>995</v>
      </c>
      <c r="V1029" t="s">
        <v>995</v>
      </c>
      <c r="W1029" t="s">
        <v>995</v>
      </c>
      <c r="X1029" t="s">
        <v>995</v>
      </c>
      <c r="Y1029" t="s">
        <v>995</v>
      </c>
      <c r="Z1029" t="s">
        <v>995</v>
      </c>
      <c r="AA1029" t="s">
        <v>995</v>
      </c>
      <c r="AB1029" t="s">
        <v>995</v>
      </c>
      <c r="AC1029" t="s">
        <v>995</v>
      </c>
      <c r="AD1029" t="s">
        <v>995</v>
      </c>
      <c r="AE1029" t="s">
        <v>995</v>
      </c>
      <c r="AF1029" t="s">
        <v>995</v>
      </c>
      <c r="AG1029" t="s">
        <v>995</v>
      </c>
      <c r="AH1029" t="s">
        <v>995</v>
      </c>
      <c r="AI1029" t="s">
        <v>995</v>
      </c>
      <c r="AJ1029" t="s">
        <v>995</v>
      </c>
      <c r="AK1029" t="s">
        <v>995</v>
      </c>
      <c r="AL1029" t="s">
        <v>995</v>
      </c>
      <c r="AM1029" t="s">
        <v>995</v>
      </c>
      <c r="AN1029" t="s">
        <v>995</v>
      </c>
      <c r="AO1029" t="s">
        <v>995</v>
      </c>
      <c r="AP1029" t="s">
        <v>995</v>
      </c>
      <c r="AQ1029" s="286" t="s">
        <v>855</v>
      </c>
      <c r="AR1029" s="306"/>
    </row>
    <row r="1030" spans="1:45" x14ac:dyDescent="0.3">
      <c r="A1030" s="285">
        <v>117856</v>
      </c>
      <c r="B1030" s="286" t="s">
        <v>61</v>
      </c>
      <c r="C1030" t="s">
        <v>995</v>
      </c>
      <c r="D1030" t="s">
        <v>995</v>
      </c>
      <c r="E1030" t="s">
        <v>995</v>
      </c>
      <c r="F1030" t="s">
        <v>995</v>
      </c>
      <c r="G1030" t="s">
        <v>995</v>
      </c>
      <c r="H1030" t="s">
        <v>995</v>
      </c>
      <c r="I1030" t="s">
        <v>995</v>
      </c>
      <c r="J1030" t="s">
        <v>995</v>
      </c>
      <c r="K1030" t="s">
        <v>995</v>
      </c>
      <c r="L1030" t="s">
        <v>995</v>
      </c>
      <c r="M1030" t="s">
        <v>995</v>
      </c>
      <c r="N1030" t="s">
        <v>995</v>
      </c>
      <c r="O1030" t="s">
        <v>995</v>
      </c>
      <c r="P1030" t="s">
        <v>995</v>
      </c>
      <c r="Q1030" t="s">
        <v>995</v>
      </c>
      <c r="R1030" t="s">
        <v>995</v>
      </c>
      <c r="S1030" t="s">
        <v>995</v>
      </c>
      <c r="T1030" t="s">
        <v>995</v>
      </c>
      <c r="U1030" t="s">
        <v>995</v>
      </c>
      <c r="V1030" t="s">
        <v>995</v>
      </c>
      <c r="W1030" t="s">
        <v>995</v>
      </c>
      <c r="X1030" t="s">
        <v>995</v>
      </c>
      <c r="Y1030" t="s">
        <v>995</v>
      </c>
      <c r="Z1030" t="s">
        <v>995</v>
      </c>
      <c r="AA1030" t="s">
        <v>995</v>
      </c>
      <c r="AB1030" t="s">
        <v>995</v>
      </c>
      <c r="AC1030" t="s">
        <v>995</v>
      </c>
      <c r="AD1030" t="s">
        <v>995</v>
      </c>
      <c r="AE1030" t="s">
        <v>995</v>
      </c>
      <c r="AF1030" t="s">
        <v>995</v>
      </c>
      <c r="AG1030" t="s">
        <v>995</v>
      </c>
      <c r="AH1030" t="s">
        <v>995</v>
      </c>
      <c r="AI1030" t="s">
        <v>995</v>
      </c>
      <c r="AJ1030" t="s">
        <v>995</v>
      </c>
      <c r="AK1030" t="s">
        <v>995</v>
      </c>
      <c r="AL1030" t="s">
        <v>995</v>
      </c>
      <c r="AM1030" t="s">
        <v>995</v>
      </c>
      <c r="AN1030" t="s">
        <v>995</v>
      </c>
      <c r="AO1030" t="s">
        <v>995</v>
      </c>
      <c r="AP1030" t="s">
        <v>995</v>
      </c>
      <c r="AQ1030" s="286" t="s">
        <v>855</v>
      </c>
      <c r="AR1030" s="306"/>
    </row>
    <row r="1031" spans="1:45" ht="21.6" x14ac:dyDescent="0.3">
      <c r="A1031" s="285">
        <v>117863</v>
      </c>
      <c r="B1031" s="286" t="s">
        <v>61</v>
      </c>
      <c r="C1031" t="s">
        <v>226</v>
      </c>
      <c r="D1031" t="s">
        <v>224</v>
      </c>
      <c r="E1031" t="s">
        <v>226</v>
      </c>
      <c r="F1031" t="s">
        <v>226</v>
      </c>
      <c r="G1031" t="s">
        <v>224</v>
      </c>
      <c r="H1031" t="s">
        <v>224</v>
      </c>
      <c r="I1031" t="s">
        <v>226</v>
      </c>
      <c r="J1031" t="s">
        <v>224</v>
      </c>
      <c r="K1031" t="s">
        <v>226</v>
      </c>
      <c r="L1031" t="s">
        <v>226</v>
      </c>
      <c r="M1031" t="s">
        <v>224</v>
      </c>
      <c r="N1031" t="s">
        <v>224</v>
      </c>
      <c r="O1031" t="s">
        <v>226</v>
      </c>
      <c r="P1031" t="s">
        <v>224</v>
      </c>
      <c r="Q1031" t="s">
        <v>226</v>
      </c>
      <c r="R1031" t="s">
        <v>226</v>
      </c>
      <c r="S1031" t="s">
        <v>226</v>
      </c>
      <c r="T1031" t="s">
        <v>224</v>
      </c>
      <c r="U1031" t="s">
        <v>224</v>
      </c>
      <c r="V1031" t="s">
        <v>224</v>
      </c>
      <c r="W1031" t="s">
        <v>224</v>
      </c>
      <c r="X1031" t="s">
        <v>224</v>
      </c>
      <c r="Y1031" t="s">
        <v>224</v>
      </c>
      <c r="Z1031" t="s">
        <v>224</v>
      </c>
      <c r="AA1031" t="s">
        <v>224</v>
      </c>
      <c r="AB1031" t="s">
        <v>224</v>
      </c>
      <c r="AC1031" t="s">
        <v>224</v>
      </c>
      <c r="AD1031" t="s">
        <v>224</v>
      </c>
      <c r="AE1031" t="s">
        <v>224</v>
      </c>
      <c r="AF1031" t="s">
        <v>224</v>
      </c>
      <c r="AG1031" t="s">
        <v>226</v>
      </c>
      <c r="AH1031" t="s">
        <v>226</v>
      </c>
      <c r="AI1031" t="s">
        <v>226</v>
      </c>
      <c r="AJ1031" t="s">
        <v>224</v>
      </c>
      <c r="AK1031" t="s">
        <v>224</v>
      </c>
      <c r="AL1031" t="s">
        <v>226</v>
      </c>
      <c r="AM1031" t="s">
        <v>225</v>
      </c>
      <c r="AN1031" t="s">
        <v>224</v>
      </c>
      <c r="AO1031" t="s">
        <v>226</v>
      </c>
      <c r="AP1031" t="s">
        <v>225</v>
      </c>
      <c r="AQ1031" s="286" t="s">
        <v>394</v>
      </c>
      <c r="AR1031" s="295"/>
      <c r="AS1031" s="235"/>
    </row>
    <row r="1032" spans="1:45" ht="21.6" x14ac:dyDescent="0.3">
      <c r="A1032" s="285">
        <v>117872</v>
      </c>
      <c r="B1032" s="286" t="s">
        <v>61</v>
      </c>
      <c r="C1032" t="s">
        <v>226</v>
      </c>
      <c r="D1032" t="s">
        <v>226</v>
      </c>
      <c r="E1032" t="s">
        <v>226</v>
      </c>
      <c r="F1032" t="s">
        <v>226</v>
      </c>
      <c r="G1032" t="s">
        <v>226</v>
      </c>
      <c r="H1032" t="s">
        <v>226</v>
      </c>
      <c r="I1032" t="s">
        <v>226</v>
      </c>
      <c r="J1032" t="s">
        <v>226</v>
      </c>
      <c r="K1032" t="s">
        <v>226</v>
      </c>
      <c r="L1032" t="s">
        <v>226</v>
      </c>
      <c r="M1032" t="s">
        <v>224</v>
      </c>
      <c r="N1032" t="s">
        <v>224</v>
      </c>
      <c r="O1032" t="s">
        <v>224</v>
      </c>
      <c r="P1032" t="s">
        <v>224</v>
      </c>
      <c r="Q1032" t="s">
        <v>226</v>
      </c>
      <c r="R1032" t="s">
        <v>224</v>
      </c>
      <c r="S1032" t="s">
        <v>225</v>
      </c>
      <c r="T1032" t="s">
        <v>224</v>
      </c>
      <c r="U1032" t="s">
        <v>226</v>
      </c>
      <c r="V1032" t="s">
        <v>226</v>
      </c>
      <c r="W1032" t="s">
        <v>224</v>
      </c>
      <c r="X1032" t="s">
        <v>224</v>
      </c>
      <c r="Y1032" t="s">
        <v>226</v>
      </c>
      <c r="Z1032" t="s">
        <v>226</v>
      </c>
      <c r="AA1032" t="s">
        <v>226</v>
      </c>
      <c r="AB1032" t="s">
        <v>226</v>
      </c>
      <c r="AC1032" t="s">
        <v>226</v>
      </c>
      <c r="AD1032" t="s">
        <v>226</v>
      </c>
      <c r="AE1032" t="s">
        <v>225</v>
      </c>
      <c r="AF1032" t="s">
        <v>224</v>
      </c>
      <c r="AG1032" t="s">
        <v>226</v>
      </c>
      <c r="AH1032" t="s">
        <v>225</v>
      </c>
      <c r="AI1032" t="s">
        <v>224</v>
      </c>
      <c r="AJ1032" t="s">
        <v>226</v>
      </c>
      <c r="AK1032" t="s">
        <v>226</v>
      </c>
      <c r="AL1032" t="s">
        <v>226</v>
      </c>
      <c r="AM1032" t="s">
        <v>225</v>
      </c>
      <c r="AN1032" t="s">
        <v>226</v>
      </c>
      <c r="AO1032" t="s">
        <v>224</v>
      </c>
      <c r="AP1032" t="s">
        <v>225</v>
      </c>
      <c r="AQ1032" s="286" t="s">
        <v>394</v>
      </c>
      <c r="AR1032" s="295"/>
      <c r="AS1032" s="235"/>
    </row>
    <row r="1033" spans="1:45" ht="21.6" x14ac:dyDescent="0.3">
      <c r="A1033" s="285">
        <v>117876</v>
      </c>
      <c r="B1033" s="286" t="s">
        <v>61</v>
      </c>
      <c r="C1033" t="s">
        <v>995</v>
      </c>
      <c r="D1033" t="s">
        <v>995</v>
      </c>
      <c r="E1033" t="s">
        <v>995</v>
      </c>
      <c r="F1033" t="s">
        <v>995</v>
      </c>
      <c r="G1033" t="s">
        <v>995</v>
      </c>
      <c r="H1033" t="s">
        <v>995</v>
      </c>
      <c r="I1033" t="s">
        <v>995</v>
      </c>
      <c r="J1033" t="s">
        <v>995</v>
      </c>
      <c r="K1033" t="s">
        <v>995</v>
      </c>
      <c r="L1033" t="s">
        <v>995</v>
      </c>
      <c r="M1033" t="s">
        <v>995</v>
      </c>
      <c r="N1033" t="s">
        <v>995</v>
      </c>
      <c r="O1033" t="s">
        <v>995</v>
      </c>
      <c r="P1033" t="s">
        <v>995</v>
      </c>
      <c r="Q1033" t="s">
        <v>995</v>
      </c>
      <c r="R1033" t="s">
        <v>995</v>
      </c>
      <c r="S1033" t="s">
        <v>995</v>
      </c>
      <c r="T1033" t="s">
        <v>995</v>
      </c>
      <c r="U1033" t="s">
        <v>995</v>
      </c>
      <c r="V1033" t="s">
        <v>995</v>
      </c>
      <c r="W1033" t="s">
        <v>995</v>
      </c>
      <c r="X1033" t="s">
        <v>995</v>
      </c>
      <c r="Y1033" t="s">
        <v>995</v>
      </c>
      <c r="Z1033" t="s">
        <v>995</v>
      </c>
      <c r="AA1033" t="s">
        <v>995</v>
      </c>
      <c r="AB1033" t="s">
        <v>995</v>
      </c>
      <c r="AC1033" t="s">
        <v>995</v>
      </c>
      <c r="AD1033" t="s">
        <v>995</v>
      </c>
      <c r="AE1033" t="s">
        <v>995</v>
      </c>
      <c r="AF1033" t="s">
        <v>995</v>
      </c>
      <c r="AG1033" t="s">
        <v>995</v>
      </c>
      <c r="AH1033" t="s">
        <v>995</v>
      </c>
      <c r="AI1033" t="s">
        <v>995</v>
      </c>
      <c r="AJ1033" t="s">
        <v>995</v>
      </c>
      <c r="AK1033" t="s">
        <v>995</v>
      </c>
      <c r="AL1033" t="s">
        <v>995</v>
      </c>
      <c r="AM1033" t="s">
        <v>995</v>
      </c>
      <c r="AN1033" t="s">
        <v>995</v>
      </c>
      <c r="AO1033" t="s">
        <v>995</v>
      </c>
      <c r="AP1033" t="s">
        <v>995</v>
      </c>
      <c r="AQ1033" s="286" t="s">
        <v>855</v>
      </c>
      <c r="AR1033" s="295"/>
      <c r="AS1033" s="235"/>
    </row>
    <row r="1034" spans="1:45" x14ac:dyDescent="0.3">
      <c r="A1034" s="285">
        <v>117879</v>
      </c>
      <c r="B1034" s="286" t="s">
        <v>61</v>
      </c>
      <c r="C1034" t="s">
        <v>995</v>
      </c>
      <c r="D1034" t="s">
        <v>995</v>
      </c>
      <c r="E1034" t="s">
        <v>995</v>
      </c>
      <c r="F1034" t="s">
        <v>995</v>
      </c>
      <c r="G1034" t="s">
        <v>995</v>
      </c>
      <c r="H1034" t="s">
        <v>995</v>
      </c>
      <c r="I1034" t="s">
        <v>995</v>
      </c>
      <c r="J1034" t="s">
        <v>995</v>
      </c>
      <c r="K1034" t="s">
        <v>995</v>
      </c>
      <c r="L1034" t="s">
        <v>995</v>
      </c>
      <c r="M1034" t="s">
        <v>995</v>
      </c>
      <c r="N1034" t="s">
        <v>995</v>
      </c>
      <c r="O1034" t="s">
        <v>995</v>
      </c>
      <c r="P1034" t="s">
        <v>995</v>
      </c>
      <c r="Q1034" t="s">
        <v>995</v>
      </c>
      <c r="R1034" t="s">
        <v>995</v>
      </c>
      <c r="S1034" t="s">
        <v>995</v>
      </c>
      <c r="T1034" t="s">
        <v>995</v>
      </c>
      <c r="U1034" t="s">
        <v>995</v>
      </c>
      <c r="V1034" t="s">
        <v>995</v>
      </c>
      <c r="W1034" t="s">
        <v>995</v>
      </c>
      <c r="X1034" t="s">
        <v>995</v>
      </c>
      <c r="Y1034" t="s">
        <v>995</v>
      </c>
      <c r="Z1034" t="s">
        <v>995</v>
      </c>
      <c r="AA1034" t="s">
        <v>995</v>
      </c>
      <c r="AB1034" t="s">
        <v>995</v>
      </c>
      <c r="AC1034" t="s">
        <v>995</v>
      </c>
      <c r="AD1034" t="s">
        <v>995</v>
      </c>
      <c r="AE1034" t="s">
        <v>995</v>
      </c>
      <c r="AF1034" t="s">
        <v>995</v>
      </c>
      <c r="AG1034" t="s">
        <v>995</v>
      </c>
      <c r="AH1034" t="s">
        <v>995</v>
      </c>
      <c r="AI1034" t="s">
        <v>995</v>
      </c>
      <c r="AJ1034" t="s">
        <v>995</v>
      </c>
      <c r="AK1034" t="s">
        <v>995</v>
      </c>
      <c r="AL1034" t="s">
        <v>995</v>
      </c>
      <c r="AM1034" t="s">
        <v>995</v>
      </c>
      <c r="AN1034" t="s">
        <v>995</v>
      </c>
      <c r="AO1034" t="s">
        <v>995</v>
      </c>
      <c r="AP1034" t="s">
        <v>995</v>
      </c>
      <c r="AQ1034" s="286" t="s">
        <v>855</v>
      </c>
      <c r="AR1034" s="306"/>
    </row>
    <row r="1035" spans="1:45" ht="21.6" x14ac:dyDescent="0.3">
      <c r="A1035" s="285">
        <v>117892</v>
      </c>
      <c r="B1035" s="286" t="s">
        <v>61</v>
      </c>
      <c r="C1035" t="s">
        <v>995</v>
      </c>
      <c r="D1035" t="s">
        <v>995</v>
      </c>
      <c r="E1035" t="s">
        <v>995</v>
      </c>
      <c r="F1035" t="s">
        <v>995</v>
      </c>
      <c r="G1035" t="s">
        <v>995</v>
      </c>
      <c r="H1035" t="s">
        <v>995</v>
      </c>
      <c r="I1035" t="s">
        <v>995</v>
      </c>
      <c r="J1035" t="s">
        <v>995</v>
      </c>
      <c r="K1035" t="s">
        <v>995</v>
      </c>
      <c r="L1035" t="s">
        <v>995</v>
      </c>
      <c r="M1035" t="s">
        <v>995</v>
      </c>
      <c r="N1035" t="s">
        <v>995</v>
      </c>
      <c r="O1035" t="s">
        <v>995</v>
      </c>
      <c r="P1035" t="s">
        <v>995</v>
      </c>
      <c r="Q1035" t="s">
        <v>995</v>
      </c>
      <c r="R1035" t="s">
        <v>995</v>
      </c>
      <c r="S1035" t="s">
        <v>995</v>
      </c>
      <c r="T1035" t="s">
        <v>995</v>
      </c>
      <c r="U1035" t="s">
        <v>995</v>
      </c>
      <c r="V1035" t="s">
        <v>995</v>
      </c>
      <c r="W1035" t="s">
        <v>995</v>
      </c>
      <c r="X1035" t="s">
        <v>995</v>
      </c>
      <c r="Y1035" t="s">
        <v>995</v>
      </c>
      <c r="Z1035" t="s">
        <v>995</v>
      </c>
      <c r="AA1035" t="s">
        <v>995</v>
      </c>
      <c r="AB1035" t="s">
        <v>995</v>
      </c>
      <c r="AC1035" t="s">
        <v>995</v>
      </c>
      <c r="AD1035" t="s">
        <v>995</v>
      </c>
      <c r="AE1035" t="s">
        <v>995</v>
      </c>
      <c r="AF1035" t="s">
        <v>995</v>
      </c>
      <c r="AG1035" t="s">
        <v>995</v>
      </c>
      <c r="AH1035" t="s">
        <v>995</v>
      </c>
      <c r="AI1035" t="s">
        <v>995</v>
      </c>
      <c r="AJ1035" t="s">
        <v>995</v>
      </c>
      <c r="AK1035" t="s">
        <v>995</v>
      </c>
      <c r="AL1035" t="s">
        <v>995</v>
      </c>
      <c r="AM1035" t="s">
        <v>995</v>
      </c>
      <c r="AN1035" t="s">
        <v>995</v>
      </c>
      <c r="AO1035" t="s">
        <v>995</v>
      </c>
      <c r="AP1035" t="s">
        <v>995</v>
      </c>
      <c r="AQ1035" s="286" t="s">
        <v>855</v>
      </c>
      <c r="AR1035" s="295"/>
      <c r="AS1035" s="235"/>
    </row>
    <row r="1036" spans="1:45" ht="21.6" x14ac:dyDescent="0.3">
      <c r="A1036" s="285">
        <v>117894</v>
      </c>
      <c r="B1036" s="286" t="s">
        <v>61</v>
      </c>
      <c r="C1036" t="s">
        <v>995</v>
      </c>
      <c r="D1036" t="s">
        <v>995</v>
      </c>
      <c r="E1036" t="s">
        <v>995</v>
      </c>
      <c r="F1036" t="s">
        <v>995</v>
      </c>
      <c r="G1036" t="s">
        <v>995</v>
      </c>
      <c r="H1036" t="s">
        <v>995</v>
      </c>
      <c r="I1036" t="s">
        <v>995</v>
      </c>
      <c r="J1036" t="s">
        <v>995</v>
      </c>
      <c r="K1036" t="s">
        <v>995</v>
      </c>
      <c r="L1036" t="s">
        <v>995</v>
      </c>
      <c r="M1036" t="s">
        <v>995</v>
      </c>
      <c r="N1036" t="s">
        <v>995</v>
      </c>
      <c r="O1036" t="s">
        <v>995</v>
      </c>
      <c r="P1036" t="s">
        <v>995</v>
      </c>
      <c r="Q1036" t="s">
        <v>995</v>
      </c>
      <c r="R1036" t="s">
        <v>995</v>
      </c>
      <c r="S1036" t="s">
        <v>995</v>
      </c>
      <c r="T1036" t="s">
        <v>995</v>
      </c>
      <c r="U1036" t="s">
        <v>995</v>
      </c>
      <c r="V1036" t="s">
        <v>995</v>
      </c>
      <c r="W1036" t="s">
        <v>995</v>
      </c>
      <c r="X1036" t="s">
        <v>995</v>
      </c>
      <c r="Y1036" t="s">
        <v>995</v>
      </c>
      <c r="Z1036" t="s">
        <v>995</v>
      </c>
      <c r="AA1036" t="s">
        <v>995</v>
      </c>
      <c r="AB1036" t="s">
        <v>995</v>
      </c>
      <c r="AC1036" t="s">
        <v>995</v>
      </c>
      <c r="AD1036" t="s">
        <v>995</v>
      </c>
      <c r="AE1036" t="s">
        <v>995</v>
      </c>
      <c r="AF1036" t="s">
        <v>995</v>
      </c>
      <c r="AG1036" t="s">
        <v>995</v>
      </c>
      <c r="AH1036" t="s">
        <v>995</v>
      </c>
      <c r="AI1036" t="s">
        <v>995</v>
      </c>
      <c r="AJ1036" t="s">
        <v>995</v>
      </c>
      <c r="AK1036" t="s">
        <v>995</v>
      </c>
      <c r="AL1036" t="s">
        <v>995</v>
      </c>
      <c r="AM1036" t="s">
        <v>995</v>
      </c>
      <c r="AN1036" t="s">
        <v>995</v>
      </c>
      <c r="AO1036" t="s">
        <v>995</v>
      </c>
      <c r="AP1036" t="s">
        <v>995</v>
      </c>
      <c r="AQ1036" s="286" t="s">
        <v>855</v>
      </c>
      <c r="AR1036" s="295"/>
      <c r="AS1036" s="235"/>
    </row>
    <row r="1037" spans="1:45" x14ac:dyDescent="0.3">
      <c r="A1037" s="285">
        <v>117896</v>
      </c>
      <c r="B1037" s="286" t="s">
        <v>61</v>
      </c>
      <c r="C1037" t="s">
        <v>995</v>
      </c>
      <c r="D1037" t="s">
        <v>995</v>
      </c>
      <c r="E1037" t="s">
        <v>995</v>
      </c>
      <c r="F1037" t="s">
        <v>995</v>
      </c>
      <c r="G1037" t="s">
        <v>995</v>
      </c>
      <c r="H1037" t="s">
        <v>995</v>
      </c>
      <c r="I1037" t="s">
        <v>995</v>
      </c>
      <c r="J1037" t="s">
        <v>995</v>
      </c>
      <c r="K1037" t="s">
        <v>995</v>
      </c>
      <c r="L1037" t="s">
        <v>995</v>
      </c>
      <c r="M1037" t="s">
        <v>995</v>
      </c>
      <c r="N1037" t="s">
        <v>995</v>
      </c>
      <c r="O1037" t="s">
        <v>995</v>
      </c>
      <c r="P1037" t="s">
        <v>995</v>
      </c>
      <c r="Q1037" t="s">
        <v>995</v>
      </c>
      <c r="R1037" t="s">
        <v>995</v>
      </c>
      <c r="S1037" t="s">
        <v>995</v>
      </c>
      <c r="T1037" t="s">
        <v>995</v>
      </c>
      <c r="U1037" t="s">
        <v>995</v>
      </c>
      <c r="V1037" t="s">
        <v>995</v>
      </c>
      <c r="W1037" t="s">
        <v>995</v>
      </c>
      <c r="X1037" t="s">
        <v>995</v>
      </c>
      <c r="Y1037" t="s">
        <v>995</v>
      </c>
      <c r="Z1037" t="s">
        <v>995</v>
      </c>
      <c r="AA1037" t="s">
        <v>995</v>
      </c>
      <c r="AB1037" t="s">
        <v>995</v>
      </c>
      <c r="AC1037" t="s">
        <v>995</v>
      </c>
      <c r="AD1037" t="s">
        <v>995</v>
      </c>
      <c r="AE1037" t="s">
        <v>995</v>
      </c>
      <c r="AF1037" t="s">
        <v>995</v>
      </c>
      <c r="AG1037" t="s">
        <v>995</v>
      </c>
      <c r="AH1037" t="s">
        <v>995</v>
      </c>
      <c r="AI1037" t="s">
        <v>995</v>
      </c>
      <c r="AJ1037" t="s">
        <v>995</v>
      </c>
      <c r="AK1037" t="s">
        <v>995</v>
      </c>
      <c r="AL1037" t="s">
        <v>995</v>
      </c>
      <c r="AM1037" t="s">
        <v>995</v>
      </c>
      <c r="AN1037" t="s">
        <v>995</v>
      </c>
      <c r="AO1037" t="s">
        <v>995</v>
      </c>
      <c r="AP1037" t="s">
        <v>995</v>
      </c>
      <c r="AQ1037" s="286" t="s">
        <v>855</v>
      </c>
      <c r="AR1037" s="306"/>
    </row>
    <row r="1038" spans="1:45" x14ac:dyDescent="0.3">
      <c r="A1038" s="285">
        <v>117902</v>
      </c>
      <c r="B1038" s="286" t="s">
        <v>538</v>
      </c>
      <c r="C1038" t="s">
        <v>995</v>
      </c>
      <c r="D1038" t="s">
        <v>995</v>
      </c>
      <c r="E1038" t="s">
        <v>995</v>
      </c>
      <c r="F1038" t="s">
        <v>995</v>
      </c>
      <c r="G1038" t="s">
        <v>995</v>
      </c>
      <c r="H1038" t="s">
        <v>995</v>
      </c>
      <c r="I1038" t="s">
        <v>995</v>
      </c>
      <c r="J1038" t="s">
        <v>995</v>
      </c>
      <c r="K1038" t="s">
        <v>995</v>
      </c>
      <c r="L1038" t="s">
        <v>995</v>
      </c>
      <c r="M1038" t="s">
        <v>995</v>
      </c>
      <c r="N1038" t="s">
        <v>995</v>
      </c>
      <c r="O1038" t="s">
        <v>995</v>
      </c>
      <c r="P1038" t="s">
        <v>995</v>
      </c>
      <c r="Q1038" t="s">
        <v>995</v>
      </c>
      <c r="R1038" t="s">
        <v>995</v>
      </c>
      <c r="S1038" t="s">
        <v>995</v>
      </c>
      <c r="T1038" t="s">
        <v>995</v>
      </c>
      <c r="U1038" t="s">
        <v>995</v>
      </c>
      <c r="V1038" t="s">
        <v>995</v>
      </c>
      <c r="W1038" t="s">
        <v>995</v>
      </c>
      <c r="X1038" t="s">
        <v>995</v>
      </c>
      <c r="Y1038" t="s">
        <v>995</v>
      </c>
      <c r="Z1038" t="s">
        <v>995</v>
      </c>
      <c r="AA1038" t="s">
        <v>995</v>
      </c>
      <c r="AB1038" t="s">
        <v>995</v>
      </c>
      <c r="AC1038" t="s">
        <v>995</v>
      </c>
      <c r="AD1038" t="s">
        <v>995</v>
      </c>
      <c r="AE1038" t="s">
        <v>995</v>
      </c>
      <c r="AF1038" t="s">
        <v>995</v>
      </c>
      <c r="AG1038" t="s">
        <v>995</v>
      </c>
      <c r="AH1038" t="s">
        <v>995</v>
      </c>
      <c r="AI1038" t="s">
        <v>995</v>
      </c>
      <c r="AJ1038" t="s">
        <v>995</v>
      </c>
      <c r="AK1038" t="s">
        <v>995</v>
      </c>
      <c r="AL1038" t="s">
        <v>995</v>
      </c>
      <c r="AM1038" t="s">
        <v>995</v>
      </c>
      <c r="AN1038" t="s">
        <v>995</v>
      </c>
      <c r="AO1038" t="s">
        <v>995</v>
      </c>
      <c r="AP1038" t="s">
        <v>995</v>
      </c>
      <c r="AQ1038" s="286" t="s">
        <v>855</v>
      </c>
      <c r="AR1038" s="306"/>
    </row>
    <row r="1039" spans="1:45" x14ac:dyDescent="0.3">
      <c r="A1039" s="285">
        <v>117904</v>
      </c>
      <c r="B1039" s="286" t="s">
        <v>538</v>
      </c>
      <c r="C1039" t="s">
        <v>995</v>
      </c>
      <c r="D1039" t="s">
        <v>995</v>
      </c>
      <c r="E1039" t="s">
        <v>995</v>
      </c>
      <c r="F1039" t="s">
        <v>995</v>
      </c>
      <c r="G1039" t="s">
        <v>995</v>
      </c>
      <c r="H1039" t="s">
        <v>995</v>
      </c>
      <c r="I1039" t="s">
        <v>995</v>
      </c>
      <c r="J1039" t="s">
        <v>995</v>
      </c>
      <c r="K1039" t="s">
        <v>995</v>
      </c>
      <c r="L1039" t="s">
        <v>995</v>
      </c>
      <c r="M1039" t="s">
        <v>995</v>
      </c>
      <c r="N1039" t="s">
        <v>995</v>
      </c>
      <c r="O1039" t="s">
        <v>995</v>
      </c>
      <c r="P1039" t="s">
        <v>995</v>
      </c>
      <c r="Q1039" t="s">
        <v>995</v>
      </c>
      <c r="R1039" t="s">
        <v>995</v>
      </c>
      <c r="S1039" t="s">
        <v>995</v>
      </c>
      <c r="T1039" t="s">
        <v>995</v>
      </c>
      <c r="U1039" t="s">
        <v>995</v>
      </c>
      <c r="V1039" t="s">
        <v>995</v>
      </c>
      <c r="W1039" t="s">
        <v>995</v>
      </c>
      <c r="X1039" t="s">
        <v>995</v>
      </c>
      <c r="Y1039" t="s">
        <v>995</v>
      </c>
      <c r="Z1039" t="s">
        <v>995</v>
      </c>
      <c r="AA1039" t="s">
        <v>995</v>
      </c>
      <c r="AB1039" t="s">
        <v>995</v>
      </c>
      <c r="AC1039" t="s">
        <v>995</v>
      </c>
      <c r="AD1039" t="s">
        <v>995</v>
      </c>
      <c r="AE1039" t="s">
        <v>995</v>
      </c>
      <c r="AF1039" t="s">
        <v>995</v>
      </c>
      <c r="AG1039" t="s">
        <v>995</v>
      </c>
      <c r="AH1039" t="s">
        <v>995</v>
      </c>
      <c r="AI1039" t="s">
        <v>995</v>
      </c>
      <c r="AJ1039" t="s">
        <v>995</v>
      </c>
      <c r="AK1039" t="s">
        <v>995</v>
      </c>
      <c r="AL1039" t="s">
        <v>995</v>
      </c>
      <c r="AM1039" t="s">
        <v>995</v>
      </c>
      <c r="AN1039" t="s">
        <v>995</v>
      </c>
      <c r="AO1039" t="s">
        <v>995</v>
      </c>
      <c r="AP1039" t="s">
        <v>995</v>
      </c>
      <c r="AQ1039" s="286" t="s">
        <v>855</v>
      </c>
      <c r="AR1039" s="306"/>
    </row>
    <row r="1040" spans="1:45" x14ac:dyDescent="0.3">
      <c r="A1040" s="285">
        <v>117906</v>
      </c>
      <c r="B1040" s="286" t="s">
        <v>61</v>
      </c>
      <c r="C1040" t="s">
        <v>995</v>
      </c>
      <c r="D1040" t="s">
        <v>995</v>
      </c>
      <c r="E1040" t="s">
        <v>995</v>
      </c>
      <c r="F1040" t="s">
        <v>995</v>
      </c>
      <c r="G1040" t="s">
        <v>995</v>
      </c>
      <c r="H1040" t="s">
        <v>995</v>
      </c>
      <c r="I1040" t="s">
        <v>995</v>
      </c>
      <c r="J1040" t="s">
        <v>995</v>
      </c>
      <c r="K1040" t="s">
        <v>995</v>
      </c>
      <c r="L1040" t="s">
        <v>995</v>
      </c>
      <c r="M1040" t="s">
        <v>995</v>
      </c>
      <c r="N1040" t="s">
        <v>995</v>
      </c>
      <c r="O1040" t="s">
        <v>995</v>
      </c>
      <c r="P1040" t="s">
        <v>995</v>
      </c>
      <c r="Q1040" t="s">
        <v>995</v>
      </c>
      <c r="R1040" t="s">
        <v>995</v>
      </c>
      <c r="S1040" t="s">
        <v>995</v>
      </c>
      <c r="T1040" t="s">
        <v>995</v>
      </c>
      <c r="U1040" t="s">
        <v>995</v>
      </c>
      <c r="V1040" t="s">
        <v>995</v>
      </c>
      <c r="W1040" t="s">
        <v>995</v>
      </c>
      <c r="X1040" t="s">
        <v>995</v>
      </c>
      <c r="Y1040" t="s">
        <v>995</v>
      </c>
      <c r="Z1040" t="s">
        <v>995</v>
      </c>
      <c r="AA1040" t="s">
        <v>995</v>
      </c>
      <c r="AB1040" t="s">
        <v>995</v>
      </c>
      <c r="AC1040" t="s">
        <v>995</v>
      </c>
      <c r="AD1040" t="s">
        <v>995</v>
      </c>
      <c r="AE1040" t="s">
        <v>995</v>
      </c>
      <c r="AF1040" t="s">
        <v>995</v>
      </c>
      <c r="AG1040" t="s">
        <v>995</v>
      </c>
      <c r="AH1040" t="s">
        <v>995</v>
      </c>
      <c r="AI1040" t="s">
        <v>995</v>
      </c>
      <c r="AJ1040" t="s">
        <v>995</v>
      </c>
      <c r="AK1040" t="s">
        <v>995</v>
      </c>
      <c r="AL1040" t="s">
        <v>995</v>
      </c>
      <c r="AM1040" t="s">
        <v>995</v>
      </c>
      <c r="AN1040" t="s">
        <v>995</v>
      </c>
      <c r="AO1040" t="s">
        <v>995</v>
      </c>
      <c r="AP1040" t="s">
        <v>995</v>
      </c>
      <c r="AQ1040" s="286" t="s">
        <v>855</v>
      </c>
      <c r="AR1040" s="306"/>
    </row>
    <row r="1041" spans="1:47" x14ac:dyDescent="0.3">
      <c r="A1041" s="285">
        <v>117908</v>
      </c>
      <c r="B1041" s="286" t="s">
        <v>538</v>
      </c>
      <c r="C1041" t="s">
        <v>995</v>
      </c>
      <c r="D1041" t="s">
        <v>995</v>
      </c>
      <c r="E1041" t="s">
        <v>995</v>
      </c>
      <c r="F1041" t="s">
        <v>995</v>
      </c>
      <c r="G1041" t="s">
        <v>995</v>
      </c>
      <c r="H1041" t="s">
        <v>995</v>
      </c>
      <c r="I1041" t="s">
        <v>995</v>
      </c>
      <c r="J1041" t="s">
        <v>995</v>
      </c>
      <c r="K1041" t="s">
        <v>995</v>
      </c>
      <c r="L1041" t="s">
        <v>995</v>
      </c>
      <c r="M1041" t="s">
        <v>995</v>
      </c>
      <c r="N1041" t="s">
        <v>995</v>
      </c>
      <c r="O1041" t="s">
        <v>995</v>
      </c>
      <c r="P1041" t="s">
        <v>995</v>
      </c>
      <c r="Q1041" t="s">
        <v>995</v>
      </c>
      <c r="R1041" t="s">
        <v>995</v>
      </c>
      <c r="S1041" t="s">
        <v>995</v>
      </c>
      <c r="T1041" t="s">
        <v>995</v>
      </c>
      <c r="U1041" t="s">
        <v>995</v>
      </c>
      <c r="V1041" t="s">
        <v>995</v>
      </c>
      <c r="W1041" t="s">
        <v>995</v>
      </c>
      <c r="X1041" t="s">
        <v>995</v>
      </c>
      <c r="Y1041" t="s">
        <v>995</v>
      </c>
      <c r="Z1041" t="s">
        <v>995</v>
      </c>
      <c r="AA1041" t="s">
        <v>995</v>
      </c>
      <c r="AB1041" t="s">
        <v>995</v>
      </c>
      <c r="AC1041" t="s">
        <v>995</v>
      </c>
      <c r="AD1041" t="s">
        <v>995</v>
      </c>
      <c r="AE1041" t="s">
        <v>995</v>
      </c>
      <c r="AF1041" t="s">
        <v>995</v>
      </c>
      <c r="AG1041" t="s">
        <v>995</v>
      </c>
      <c r="AH1041" t="s">
        <v>995</v>
      </c>
      <c r="AI1041" t="s">
        <v>995</v>
      </c>
      <c r="AJ1041" t="s">
        <v>995</v>
      </c>
      <c r="AK1041" t="s">
        <v>995</v>
      </c>
      <c r="AL1041" t="s">
        <v>995</v>
      </c>
      <c r="AM1041" t="s">
        <v>995</v>
      </c>
      <c r="AN1041" t="s">
        <v>995</v>
      </c>
      <c r="AO1041" t="s">
        <v>995</v>
      </c>
      <c r="AP1041" t="s">
        <v>995</v>
      </c>
      <c r="AQ1041" s="286" t="s">
        <v>855</v>
      </c>
      <c r="AR1041" s="306"/>
    </row>
    <row r="1042" spans="1:47" x14ac:dyDescent="0.3">
      <c r="A1042" s="285">
        <v>117928</v>
      </c>
      <c r="B1042" s="286" t="s">
        <v>538</v>
      </c>
      <c r="C1042" t="s">
        <v>995</v>
      </c>
      <c r="D1042" t="s">
        <v>995</v>
      </c>
      <c r="E1042" t="s">
        <v>995</v>
      </c>
      <c r="F1042" t="s">
        <v>995</v>
      </c>
      <c r="G1042" t="s">
        <v>995</v>
      </c>
      <c r="H1042" t="s">
        <v>995</v>
      </c>
      <c r="I1042" t="s">
        <v>995</v>
      </c>
      <c r="J1042" t="s">
        <v>995</v>
      </c>
      <c r="K1042" t="s">
        <v>995</v>
      </c>
      <c r="L1042" t="s">
        <v>995</v>
      </c>
      <c r="M1042" t="s">
        <v>995</v>
      </c>
      <c r="N1042" t="s">
        <v>995</v>
      </c>
      <c r="O1042" t="s">
        <v>995</v>
      </c>
      <c r="P1042" t="s">
        <v>995</v>
      </c>
      <c r="Q1042" t="s">
        <v>995</v>
      </c>
      <c r="R1042" t="s">
        <v>995</v>
      </c>
      <c r="S1042" t="s">
        <v>995</v>
      </c>
      <c r="T1042" t="s">
        <v>995</v>
      </c>
      <c r="U1042" t="s">
        <v>995</v>
      </c>
      <c r="V1042" t="s">
        <v>995</v>
      </c>
      <c r="W1042" t="s">
        <v>995</v>
      </c>
      <c r="X1042" t="s">
        <v>995</v>
      </c>
      <c r="Y1042" t="s">
        <v>995</v>
      </c>
      <c r="Z1042" t="s">
        <v>995</v>
      </c>
      <c r="AA1042" t="s">
        <v>995</v>
      </c>
      <c r="AB1042" t="s">
        <v>995</v>
      </c>
      <c r="AC1042" t="s">
        <v>995</v>
      </c>
      <c r="AD1042" t="s">
        <v>995</v>
      </c>
      <c r="AE1042" t="s">
        <v>995</v>
      </c>
      <c r="AF1042" t="s">
        <v>995</v>
      </c>
      <c r="AG1042" t="s">
        <v>995</v>
      </c>
      <c r="AH1042" t="s">
        <v>995</v>
      </c>
      <c r="AI1042" t="s">
        <v>995</v>
      </c>
      <c r="AJ1042" t="s">
        <v>995</v>
      </c>
      <c r="AK1042" t="s">
        <v>995</v>
      </c>
      <c r="AL1042" t="s">
        <v>995</v>
      </c>
      <c r="AM1042" t="s">
        <v>995</v>
      </c>
      <c r="AN1042" t="s">
        <v>995</v>
      </c>
      <c r="AO1042" t="s">
        <v>995</v>
      </c>
      <c r="AP1042" t="s">
        <v>995</v>
      </c>
      <c r="AQ1042" s="286" t="s">
        <v>855</v>
      </c>
      <c r="AR1042" s="306"/>
    </row>
    <row r="1043" spans="1:47" ht="21.6" x14ac:dyDescent="0.3">
      <c r="A1043" s="285">
        <v>117929</v>
      </c>
      <c r="B1043" s="286" t="s">
        <v>61</v>
      </c>
      <c r="C1043" t="s">
        <v>995</v>
      </c>
      <c r="D1043" t="s">
        <v>995</v>
      </c>
      <c r="E1043" t="s">
        <v>995</v>
      </c>
      <c r="F1043" t="s">
        <v>995</v>
      </c>
      <c r="G1043" t="s">
        <v>995</v>
      </c>
      <c r="H1043" t="s">
        <v>995</v>
      </c>
      <c r="I1043" t="s">
        <v>995</v>
      </c>
      <c r="J1043" t="s">
        <v>995</v>
      </c>
      <c r="K1043" t="s">
        <v>995</v>
      </c>
      <c r="L1043" t="s">
        <v>995</v>
      </c>
      <c r="M1043" t="s">
        <v>995</v>
      </c>
      <c r="N1043" t="s">
        <v>995</v>
      </c>
      <c r="O1043" t="s">
        <v>995</v>
      </c>
      <c r="P1043" t="s">
        <v>995</v>
      </c>
      <c r="Q1043" t="s">
        <v>995</v>
      </c>
      <c r="R1043" t="s">
        <v>995</v>
      </c>
      <c r="S1043" t="s">
        <v>995</v>
      </c>
      <c r="T1043" t="s">
        <v>995</v>
      </c>
      <c r="U1043" t="s">
        <v>995</v>
      </c>
      <c r="V1043" t="s">
        <v>995</v>
      </c>
      <c r="W1043" t="s">
        <v>995</v>
      </c>
      <c r="X1043" t="s">
        <v>995</v>
      </c>
      <c r="Y1043" t="s">
        <v>995</v>
      </c>
      <c r="Z1043" t="s">
        <v>995</v>
      </c>
      <c r="AA1043" t="s">
        <v>995</v>
      </c>
      <c r="AB1043" t="s">
        <v>995</v>
      </c>
      <c r="AC1043" t="s">
        <v>995</v>
      </c>
      <c r="AD1043" t="s">
        <v>995</v>
      </c>
      <c r="AE1043" t="s">
        <v>995</v>
      </c>
      <c r="AF1043" t="s">
        <v>995</v>
      </c>
      <c r="AG1043" t="s">
        <v>995</v>
      </c>
      <c r="AH1043" t="s">
        <v>995</v>
      </c>
      <c r="AI1043" t="s">
        <v>995</v>
      </c>
      <c r="AJ1043" t="s">
        <v>995</v>
      </c>
      <c r="AK1043" t="s">
        <v>995</v>
      </c>
      <c r="AL1043" t="s">
        <v>995</v>
      </c>
      <c r="AM1043" t="s">
        <v>995</v>
      </c>
      <c r="AN1043" t="s">
        <v>995</v>
      </c>
      <c r="AO1043" t="s">
        <v>995</v>
      </c>
      <c r="AP1043" t="s">
        <v>995</v>
      </c>
      <c r="AQ1043" s="286" t="s">
        <v>855</v>
      </c>
      <c r="AR1043" s="295"/>
      <c r="AS1043" s="235"/>
    </row>
    <row r="1044" spans="1:47" ht="21.6" x14ac:dyDescent="0.3">
      <c r="A1044" s="285">
        <v>117940</v>
      </c>
      <c r="B1044" s="286" t="s">
        <v>61</v>
      </c>
      <c r="C1044" t="s">
        <v>226</v>
      </c>
      <c r="D1044" t="s">
        <v>226</v>
      </c>
      <c r="E1044" t="s">
        <v>226</v>
      </c>
      <c r="F1044" t="s">
        <v>226</v>
      </c>
      <c r="G1044" t="s">
        <v>224</v>
      </c>
      <c r="H1044" t="s">
        <v>226</v>
      </c>
      <c r="I1044" t="s">
        <v>226</v>
      </c>
      <c r="J1044" t="s">
        <v>226</v>
      </c>
      <c r="K1044" t="s">
        <v>226</v>
      </c>
      <c r="L1044" t="s">
        <v>226</v>
      </c>
      <c r="M1044" t="s">
        <v>226</v>
      </c>
      <c r="N1044" t="s">
        <v>224</v>
      </c>
      <c r="O1044" t="s">
        <v>226</v>
      </c>
      <c r="P1044" t="s">
        <v>224</v>
      </c>
      <c r="Q1044" t="s">
        <v>226</v>
      </c>
      <c r="R1044" t="s">
        <v>226</v>
      </c>
      <c r="S1044" t="s">
        <v>226</v>
      </c>
      <c r="T1044" t="s">
        <v>224</v>
      </c>
      <c r="U1044" t="s">
        <v>224</v>
      </c>
      <c r="V1044" t="s">
        <v>226</v>
      </c>
      <c r="W1044" t="s">
        <v>226</v>
      </c>
      <c r="X1044" t="s">
        <v>226</v>
      </c>
      <c r="Y1044" t="s">
        <v>226</v>
      </c>
      <c r="Z1044" t="s">
        <v>226</v>
      </c>
      <c r="AA1044" t="s">
        <v>224</v>
      </c>
      <c r="AB1044" t="s">
        <v>226</v>
      </c>
      <c r="AC1044" t="s">
        <v>226</v>
      </c>
      <c r="AD1044" t="s">
        <v>226</v>
      </c>
      <c r="AE1044" t="s">
        <v>226</v>
      </c>
      <c r="AF1044" t="s">
        <v>226</v>
      </c>
      <c r="AG1044" t="s">
        <v>224</v>
      </c>
      <c r="AH1044" t="s">
        <v>225</v>
      </c>
      <c r="AI1044" t="s">
        <v>226</v>
      </c>
      <c r="AJ1044" t="s">
        <v>226</v>
      </c>
      <c r="AK1044" t="s">
        <v>225</v>
      </c>
      <c r="AL1044" t="s">
        <v>225</v>
      </c>
      <c r="AM1044" t="s">
        <v>225</v>
      </c>
      <c r="AN1044" t="s">
        <v>225</v>
      </c>
      <c r="AO1044" t="s">
        <v>225</v>
      </c>
      <c r="AP1044" t="s">
        <v>225</v>
      </c>
      <c r="AQ1044" s="286" t="s">
        <v>394</v>
      </c>
      <c r="AR1044" s="295"/>
      <c r="AS1044" s="235"/>
    </row>
    <row r="1045" spans="1:47" x14ac:dyDescent="0.3">
      <c r="A1045" s="285">
        <v>117945</v>
      </c>
      <c r="B1045" s="286" t="s">
        <v>538</v>
      </c>
      <c r="AQ1045" s="286" t="s">
        <v>394</v>
      </c>
      <c r="AR1045" s="306"/>
    </row>
    <row r="1046" spans="1:47" x14ac:dyDescent="0.3">
      <c r="A1046" s="285">
        <v>117956</v>
      </c>
      <c r="B1046" s="286" t="s">
        <v>538</v>
      </c>
      <c r="C1046" t="s">
        <v>995</v>
      </c>
      <c r="D1046" t="s">
        <v>995</v>
      </c>
      <c r="E1046" t="s">
        <v>995</v>
      </c>
      <c r="F1046" t="s">
        <v>995</v>
      </c>
      <c r="G1046" t="s">
        <v>995</v>
      </c>
      <c r="H1046" t="s">
        <v>995</v>
      </c>
      <c r="I1046" t="s">
        <v>995</v>
      </c>
      <c r="J1046" t="s">
        <v>995</v>
      </c>
      <c r="K1046" t="s">
        <v>995</v>
      </c>
      <c r="L1046" t="s">
        <v>995</v>
      </c>
      <c r="M1046" t="s">
        <v>995</v>
      </c>
      <c r="N1046" t="s">
        <v>995</v>
      </c>
      <c r="O1046" t="s">
        <v>995</v>
      </c>
      <c r="P1046" t="s">
        <v>995</v>
      </c>
      <c r="Q1046" t="s">
        <v>995</v>
      </c>
      <c r="R1046" t="s">
        <v>995</v>
      </c>
      <c r="S1046" t="s">
        <v>995</v>
      </c>
      <c r="T1046" t="s">
        <v>995</v>
      </c>
      <c r="U1046" t="s">
        <v>995</v>
      </c>
      <c r="V1046" t="s">
        <v>995</v>
      </c>
      <c r="W1046" t="s">
        <v>995</v>
      </c>
      <c r="X1046" t="s">
        <v>995</v>
      </c>
      <c r="Y1046" t="s">
        <v>995</v>
      </c>
      <c r="Z1046" t="s">
        <v>995</v>
      </c>
      <c r="AA1046" t="s">
        <v>995</v>
      </c>
      <c r="AB1046" t="s">
        <v>995</v>
      </c>
      <c r="AC1046" t="s">
        <v>995</v>
      </c>
      <c r="AD1046" t="s">
        <v>995</v>
      </c>
      <c r="AE1046" t="s">
        <v>995</v>
      </c>
      <c r="AF1046" t="s">
        <v>995</v>
      </c>
      <c r="AG1046" t="s">
        <v>995</v>
      </c>
      <c r="AH1046" t="s">
        <v>995</v>
      </c>
      <c r="AI1046" t="s">
        <v>995</v>
      </c>
      <c r="AJ1046" t="s">
        <v>995</v>
      </c>
      <c r="AK1046" t="s">
        <v>995</v>
      </c>
      <c r="AL1046" t="s">
        <v>995</v>
      </c>
      <c r="AM1046" t="s">
        <v>995</v>
      </c>
      <c r="AN1046" t="s">
        <v>995</v>
      </c>
      <c r="AO1046" t="s">
        <v>995</v>
      </c>
      <c r="AP1046" t="s">
        <v>995</v>
      </c>
      <c r="AQ1046" s="286" t="s">
        <v>855</v>
      </c>
      <c r="AR1046" s="306"/>
    </row>
    <row r="1047" spans="1:47" x14ac:dyDescent="0.3">
      <c r="A1047" s="285">
        <v>117964</v>
      </c>
      <c r="B1047" s="286" t="s">
        <v>538</v>
      </c>
      <c r="C1047" t="s">
        <v>995</v>
      </c>
      <c r="D1047" t="s">
        <v>995</v>
      </c>
      <c r="E1047" t="s">
        <v>995</v>
      </c>
      <c r="F1047" t="s">
        <v>995</v>
      </c>
      <c r="G1047" t="s">
        <v>995</v>
      </c>
      <c r="H1047" t="s">
        <v>995</v>
      </c>
      <c r="I1047" t="s">
        <v>995</v>
      </c>
      <c r="J1047" t="s">
        <v>995</v>
      </c>
      <c r="K1047" t="s">
        <v>995</v>
      </c>
      <c r="L1047" t="s">
        <v>995</v>
      </c>
      <c r="M1047" t="s">
        <v>995</v>
      </c>
      <c r="N1047" t="s">
        <v>995</v>
      </c>
      <c r="O1047" t="s">
        <v>995</v>
      </c>
      <c r="P1047" t="s">
        <v>995</v>
      </c>
      <c r="Q1047" t="s">
        <v>995</v>
      </c>
      <c r="R1047" t="s">
        <v>995</v>
      </c>
      <c r="S1047" t="s">
        <v>995</v>
      </c>
      <c r="T1047" t="s">
        <v>995</v>
      </c>
      <c r="U1047" t="s">
        <v>995</v>
      </c>
      <c r="V1047" t="s">
        <v>995</v>
      </c>
      <c r="W1047" t="s">
        <v>995</v>
      </c>
      <c r="X1047" t="s">
        <v>995</v>
      </c>
      <c r="Y1047" t="s">
        <v>995</v>
      </c>
      <c r="Z1047" t="s">
        <v>995</v>
      </c>
      <c r="AA1047" t="s">
        <v>995</v>
      </c>
      <c r="AB1047" t="s">
        <v>995</v>
      </c>
      <c r="AC1047" t="s">
        <v>995</v>
      </c>
      <c r="AD1047" t="s">
        <v>995</v>
      </c>
      <c r="AE1047" t="s">
        <v>995</v>
      </c>
      <c r="AF1047" t="s">
        <v>995</v>
      </c>
      <c r="AG1047" t="s">
        <v>995</v>
      </c>
      <c r="AH1047" t="s">
        <v>995</v>
      </c>
      <c r="AI1047" t="s">
        <v>995</v>
      </c>
      <c r="AJ1047" t="s">
        <v>995</v>
      </c>
      <c r="AK1047" t="s">
        <v>995</v>
      </c>
      <c r="AL1047" t="s">
        <v>995</v>
      </c>
      <c r="AM1047" t="s">
        <v>995</v>
      </c>
      <c r="AN1047" t="s">
        <v>995</v>
      </c>
      <c r="AO1047" t="s">
        <v>995</v>
      </c>
      <c r="AP1047" t="s">
        <v>995</v>
      </c>
      <c r="AQ1047" s="286" t="s">
        <v>855</v>
      </c>
      <c r="AR1047" s="306"/>
    </row>
    <row r="1048" spans="1:47" x14ac:dyDescent="0.3">
      <c r="A1048" s="285">
        <v>117966</v>
      </c>
      <c r="B1048" s="286" t="s">
        <v>540</v>
      </c>
      <c r="C1048" t="s">
        <v>995</v>
      </c>
      <c r="D1048" t="s">
        <v>995</v>
      </c>
      <c r="E1048" t="s">
        <v>995</v>
      </c>
      <c r="F1048" t="s">
        <v>995</v>
      </c>
      <c r="G1048" t="s">
        <v>995</v>
      </c>
      <c r="H1048" t="s">
        <v>995</v>
      </c>
      <c r="I1048" t="s">
        <v>995</v>
      </c>
      <c r="J1048" t="s">
        <v>995</v>
      </c>
      <c r="K1048" t="s">
        <v>995</v>
      </c>
      <c r="L1048" t="s">
        <v>995</v>
      </c>
      <c r="M1048" t="s">
        <v>995</v>
      </c>
      <c r="N1048" t="s">
        <v>995</v>
      </c>
      <c r="O1048" t="s">
        <v>995</v>
      </c>
      <c r="P1048" t="s">
        <v>995</v>
      </c>
      <c r="Q1048" t="s">
        <v>995</v>
      </c>
      <c r="R1048" t="s">
        <v>995</v>
      </c>
      <c r="S1048" t="s">
        <v>995</v>
      </c>
      <c r="T1048" t="s">
        <v>995</v>
      </c>
      <c r="U1048" t="s">
        <v>995</v>
      </c>
      <c r="V1048" t="s">
        <v>995</v>
      </c>
      <c r="W1048" t="s">
        <v>995</v>
      </c>
      <c r="X1048" t="s">
        <v>995</v>
      </c>
      <c r="Y1048" t="s">
        <v>995</v>
      </c>
      <c r="Z1048" t="s">
        <v>995</v>
      </c>
      <c r="AA1048" t="s">
        <v>995</v>
      </c>
      <c r="AB1048" t="s">
        <v>995</v>
      </c>
      <c r="AC1048" t="s">
        <v>995</v>
      </c>
      <c r="AD1048" t="s">
        <v>995</v>
      </c>
      <c r="AE1048" t="s">
        <v>995</v>
      </c>
      <c r="AF1048" t="s">
        <v>995</v>
      </c>
      <c r="AG1048" t="s">
        <v>995</v>
      </c>
      <c r="AH1048" t="s">
        <v>995</v>
      </c>
      <c r="AI1048" t="s">
        <v>995</v>
      </c>
      <c r="AJ1048" t="s">
        <v>995</v>
      </c>
      <c r="AK1048" t="s">
        <v>995</v>
      </c>
      <c r="AL1048" t="s">
        <v>995</v>
      </c>
      <c r="AM1048" t="s">
        <v>995</v>
      </c>
      <c r="AN1048" t="s">
        <v>995</v>
      </c>
      <c r="AO1048" t="s">
        <v>995</v>
      </c>
      <c r="AP1048" t="s">
        <v>995</v>
      </c>
      <c r="AQ1048" s="286" t="s">
        <v>855</v>
      </c>
      <c r="AR1048" s="306"/>
    </row>
    <row r="1049" spans="1:47" ht="21.6" x14ac:dyDescent="0.3">
      <c r="A1049" s="285">
        <v>117971</v>
      </c>
      <c r="B1049" s="286" t="s">
        <v>61</v>
      </c>
      <c r="C1049" t="s">
        <v>226</v>
      </c>
      <c r="D1049" t="s">
        <v>226</v>
      </c>
      <c r="E1049" t="s">
        <v>226</v>
      </c>
      <c r="F1049" t="s">
        <v>226</v>
      </c>
      <c r="G1049" t="s">
        <v>224</v>
      </c>
      <c r="H1049" t="s">
        <v>224</v>
      </c>
      <c r="I1049" t="s">
        <v>226</v>
      </c>
      <c r="J1049" t="s">
        <v>226</v>
      </c>
      <c r="K1049" t="s">
        <v>226</v>
      </c>
      <c r="L1049" t="s">
        <v>224</v>
      </c>
      <c r="M1049" t="s">
        <v>226</v>
      </c>
      <c r="N1049" t="s">
        <v>226</v>
      </c>
      <c r="O1049" t="s">
        <v>226</v>
      </c>
      <c r="P1049" t="s">
        <v>226</v>
      </c>
      <c r="Q1049" t="s">
        <v>226</v>
      </c>
      <c r="R1049" t="s">
        <v>224</v>
      </c>
      <c r="S1049" t="s">
        <v>224</v>
      </c>
      <c r="T1049" t="s">
        <v>224</v>
      </c>
      <c r="U1049" t="s">
        <v>224</v>
      </c>
      <c r="V1049" t="s">
        <v>226</v>
      </c>
      <c r="W1049" t="s">
        <v>224</v>
      </c>
      <c r="X1049" t="s">
        <v>226</v>
      </c>
      <c r="Y1049" t="s">
        <v>226</v>
      </c>
      <c r="Z1049" t="s">
        <v>226</v>
      </c>
      <c r="AA1049" t="s">
        <v>226</v>
      </c>
      <c r="AB1049" t="s">
        <v>226</v>
      </c>
      <c r="AC1049" t="s">
        <v>224</v>
      </c>
      <c r="AD1049" t="s">
        <v>224</v>
      </c>
      <c r="AE1049" t="s">
        <v>226</v>
      </c>
      <c r="AF1049" t="s">
        <v>226</v>
      </c>
      <c r="AG1049" t="s">
        <v>226</v>
      </c>
      <c r="AH1049" t="s">
        <v>226</v>
      </c>
      <c r="AI1049" t="s">
        <v>226</v>
      </c>
      <c r="AJ1049" t="s">
        <v>226</v>
      </c>
      <c r="AK1049" t="s">
        <v>226</v>
      </c>
      <c r="AL1049" t="s">
        <v>226</v>
      </c>
      <c r="AM1049" t="s">
        <v>226</v>
      </c>
      <c r="AN1049" t="s">
        <v>226</v>
      </c>
      <c r="AO1049" t="s">
        <v>226</v>
      </c>
      <c r="AP1049" t="s">
        <v>226</v>
      </c>
      <c r="AQ1049" s="286" t="s">
        <v>394</v>
      </c>
      <c r="AR1049" s="295"/>
      <c r="AS1049" s="235"/>
    </row>
    <row r="1050" spans="1:47" x14ac:dyDescent="0.3">
      <c r="A1050" s="285">
        <v>117976</v>
      </c>
      <c r="B1050" s="286" t="s">
        <v>61</v>
      </c>
      <c r="C1050" t="s">
        <v>995</v>
      </c>
      <c r="D1050" t="s">
        <v>995</v>
      </c>
      <c r="E1050" t="s">
        <v>995</v>
      </c>
      <c r="F1050" t="s">
        <v>995</v>
      </c>
      <c r="G1050" t="s">
        <v>995</v>
      </c>
      <c r="H1050" t="s">
        <v>995</v>
      </c>
      <c r="I1050" t="s">
        <v>995</v>
      </c>
      <c r="J1050" t="s">
        <v>995</v>
      </c>
      <c r="K1050" t="s">
        <v>995</v>
      </c>
      <c r="L1050" t="s">
        <v>995</v>
      </c>
      <c r="M1050" t="s">
        <v>995</v>
      </c>
      <c r="N1050" t="s">
        <v>995</v>
      </c>
      <c r="O1050" t="s">
        <v>995</v>
      </c>
      <c r="P1050" t="s">
        <v>995</v>
      </c>
      <c r="Q1050" t="s">
        <v>995</v>
      </c>
      <c r="R1050" t="s">
        <v>995</v>
      </c>
      <c r="S1050" t="s">
        <v>995</v>
      </c>
      <c r="T1050" t="s">
        <v>995</v>
      </c>
      <c r="U1050" t="s">
        <v>995</v>
      </c>
      <c r="V1050" t="s">
        <v>995</v>
      </c>
      <c r="W1050" t="s">
        <v>995</v>
      </c>
      <c r="X1050" t="s">
        <v>995</v>
      </c>
      <c r="Y1050" t="s">
        <v>995</v>
      </c>
      <c r="Z1050" t="s">
        <v>995</v>
      </c>
      <c r="AA1050" t="s">
        <v>995</v>
      </c>
      <c r="AB1050" t="s">
        <v>995</v>
      </c>
      <c r="AC1050" t="s">
        <v>995</v>
      </c>
      <c r="AD1050" t="s">
        <v>995</v>
      </c>
      <c r="AE1050" t="s">
        <v>995</v>
      </c>
      <c r="AF1050" t="s">
        <v>995</v>
      </c>
      <c r="AG1050" t="s">
        <v>995</v>
      </c>
      <c r="AH1050" t="s">
        <v>995</v>
      </c>
      <c r="AI1050" t="s">
        <v>995</v>
      </c>
      <c r="AJ1050" t="s">
        <v>995</v>
      </c>
      <c r="AK1050" t="s">
        <v>995</v>
      </c>
      <c r="AL1050" t="s">
        <v>995</v>
      </c>
      <c r="AM1050" t="s">
        <v>995</v>
      </c>
      <c r="AN1050" t="s">
        <v>995</v>
      </c>
      <c r="AO1050" t="s">
        <v>995</v>
      </c>
      <c r="AP1050" t="s">
        <v>995</v>
      </c>
      <c r="AQ1050" s="286" t="s">
        <v>855</v>
      </c>
      <c r="AR1050" s="306"/>
    </row>
    <row r="1051" spans="1:47" x14ac:dyDescent="0.3">
      <c r="A1051" s="285">
        <v>117982</v>
      </c>
      <c r="B1051" s="286" t="s">
        <v>539</v>
      </c>
      <c r="C1051" t="s">
        <v>995</v>
      </c>
      <c r="D1051" t="s">
        <v>995</v>
      </c>
      <c r="E1051" t="s">
        <v>995</v>
      </c>
      <c r="F1051" t="s">
        <v>995</v>
      </c>
      <c r="G1051" t="s">
        <v>995</v>
      </c>
      <c r="H1051" t="s">
        <v>995</v>
      </c>
      <c r="I1051" t="s">
        <v>995</v>
      </c>
      <c r="J1051" t="s">
        <v>995</v>
      </c>
      <c r="K1051" t="s">
        <v>995</v>
      </c>
      <c r="L1051" t="s">
        <v>995</v>
      </c>
      <c r="M1051" t="s">
        <v>995</v>
      </c>
      <c r="N1051" t="s">
        <v>995</v>
      </c>
      <c r="O1051" t="s">
        <v>995</v>
      </c>
      <c r="P1051" t="s">
        <v>995</v>
      </c>
      <c r="Q1051" t="s">
        <v>995</v>
      </c>
      <c r="R1051" t="s">
        <v>995</v>
      </c>
      <c r="S1051" t="s">
        <v>995</v>
      </c>
      <c r="T1051" t="s">
        <v>995</v>
      </c>
      <c r="U1051" t="s">
        <v>995</v>
      </c>
      <c r="V1051" t="s">
        <v>995</v>
      </c>
      <c r="W1051" t="s">
        <v>995</v>
      </c>
      <c r="X1051" t="s">
        <v>995</v>
      </c>
      <c r="Y1051" t="s">
        <v>995</v>
      </c>
      <c r="Z1051" t="s">
        <v>995</v>
      </c>
      <c r="AA1051" t="s">
        <v>995</v>
      </c>
      <c r="AB1051" t="s">
        <v>995</v>
      </c>
      <c r="AC1051" t="s">
        <v>995</v>
      </c>
      <c r="AD1051" t="s">
        <v>995</v>
      </c>
      <c r="AE1051" t="s">
        <v>995</v>
      </c>
      <c r="AF1051" t="s">
        <v>995</v>
      </c>
      <c r="AG1051" t="s">
        <v>995</v>
      </c>
      <c r="AH1051" t="s">
        <v>995</v>
      </c>
      <c r="AI1051" t="s">
        <v>995</v>
      </c>
      <c r="AJ1051" t="s">
        <v>995</v>
      </c>
      <c r="AK1051" t="s">
        <v>995</v>
      </c>
      <c r="AL1051" t="s">
        <v>995</v>
      </c>
      <c r="AM1051" t="s">
        <v>995</v>
      </c>
      <c r="AN1051" t="s">
        <v>995</v>
      </c>
      <c r="AO1051" t="s">
        <v>995</v>
      </c>
      <c r="AP1051" t="s">
        <v>995</v>
      </c>
      <c r="AQ1051" s="286" t="s">
        <v>855</v>
      </c>
      <c r="AR1051" s="306"/>
    </row>
    <row r="1052" spans="1:47" ht="21.6" x14ac:dyDescent="0.3">
      <c r="A1052" s="285">
        <v>117984</v>
      </c>
      <c r="B1052" s="286" t="s">
        <v>61</v>
      </c>
      <c r="C1052" t="s">
        <v>226</v>
      </c>
      <c r="D1052" t="s">
        <v>226</v>
      </c>
      <c r="E1052" t="s">
        <v>224</v>
      </c>
      <c r="F1052" t="s">
        <v>226</v>
      </c>
      <c r="G1052" t="s">
        <v>226</v>
      </c>
      <c r="H1052" t="s">
        <v>224</v>
      </c>
      <c r="I1052" t="s">
        <v>226</v>
      </c>
      <c r="J1052" t="s">
        <v>224</v>
      </c>
      <c r="K1052" t="s">
        <v>226</v>
      </c>
      <c r="L1052" t="s">
        <v>226</v>
      </c>
      <c r="M1052" t="s">
        <v>224</v>
      </c>
      <c r="N1052" t="s">
        <v>224</v>
      </c>
      <c r="O1052" t="s">
        <v>226</v>
      </c>
      <c r="P1052" t="s">
        <v>226</v>
      </c>
      <c r="Q1052" t="s">
        <v>226</v>
      </c>
      <c r="R1052" t="s">
        <v>226</v>
      </c>
      <c r="S1052" t="s">
        <v>224</v>
      </c>
      <c r="T1052" t="s">
        <v>224</v>
      </c>
      <c r="U1052" t="s">
        <v>226</v>
      </c>
      <c r="V1052" t="s">
        <v>226</v>
      </c>
      <c r="W1052" t="s">
        <v>226</v>
      </c>
      <c r="X1052" t="s">
        <v>224</v>
      </c>
      <c r="Y1052" t="s">
        <v>226</v>
      </c>
      <c r="Z1052" t="s">
        <v>224</v>
      </c>
      <c r="AA1052" t="s">
        <v>224</v>
      </c>
      <c r="AB1052" t="s">
        <v>226</v>
      </c>
      <c r="AC1052" t="s">
        <v>224</v>
      </c>
      <c r="AD1052" t="s">
        <v>226</v>
      </c>
      <c r="AE1052" t="s">
        <v>224</v>
      </c>
      <c r="AF1052" t="s">
        <v>224</v>
      </c>
      <c r="AG1052" t="s">
        <v>226</v>
      </c>
      <c r="AH1052" t="s">
        <v>226</v>
      </c>
      <c r="AI1052" t="s">
        <v>226</v>
      </c>
      <c r="AJ1052" t="s">
        <v>226</v>
      </c>
      <c r="AK1052" t="s">
        <v>226</v>
      </c>
      <c r="AL1052" t="s">
        <v>226</v>
      </c>
      <c r="AM1052" t="s">
        <v>225</v>
      </c>
      <c r="AN1052" t="s">
        <v>226</v>
      </c>
      <c r="AO1052" t="s">
        <v>225</v>
      </c>
      <c r="AP1052" t="s">
        <v>224</v>
      </c>
      <c r="AQ1052" s="286" t="s">
        <v>394</v>
      </c>
      <c r="AR1052" s="295"/>
      <c r="AS1052" s="235"/>
    </row>
    <row r="1053" spans="1:47" ht="21.6" x14ac:dyDescent="0.65">
      <c r="A1053" s="285">
        <v>117986</v>
      </c>
      <c r="B1053" s="286" t="s">
        <v>61</v>
      </c>
      <c r="C1053" t="s">
        <v>995</v>
      </c>
      <c r="D1053" t="s">
        <v>995</v>
      </c>
      <c r="E1053" t="s">
        <v>995</v>
      </c>
      <c r="F1053" t="s">
        <v>995</v>
      </c>
      <c r="G1053" t="s">
        <v>995</v>
      </c>
      <c r="H1053" t="s">
        <v>995</v>
      </c>
      <c r="I1053" t="s">
        <v>995</v>
      </c>
      <c r="J1053" t="s">
        <v>995</v>
      </c>
      <c r="K1053" t="s">
        <v>995</v>
      </c>
      <c r="L1053" t="s">
        <v>995</v>
      </c>
      <c r="M1053" t="s">
        <v>226</v>
      </c>
      <c r="N1053" t="s">
        <v>995</v>
      </c>
      <c r="O1053" t="s">
        <v>995</v>
      </c>
      <c r="P1053" t="s">
        <v>995</v>
      </c>
      <c r="Q1053" t="s">
        <v>995</v>
      </c>
      <c r="R1053" t="s">
        <v>995</v>
      </c>
      <c r="S1053" t="s">
        <v>995</v>
      </c>
      <c r="T1053" t="s">
        <v>995</v>
      </c>
      <c r="U1053" t="s">
        <v>995</v>
      </c>
      <c r="V1053" t="s">
        <v>995</v>
      </c>
      <c r="W1053" t="s">
        <v>995</v>
      </c>
      <c r="X1053" t="s">
        <v>995</v>
      </c>
      <c r="Y1053" t="s">
        <v>995</v>
      </c>
      <c r="Z1053" t="s">
        <v>995</v>
      </c>
      <c r="AA1053" t="s">
        <v>995</v>
      </c>
      <c r="AB1053" t="s">
        <v>995</v>
      </c>
      <c r="AC1053" t="s">
        <v>995</v>
      </c>
      <c r="AD1053" t="s">
        <v>995</v>
      </c>
      <c r="AE1053" t="s">
        <v>995</v>
      </c>
      <c r="AF1053" t="s">
        <v>995</v>
      </c>
      <c r="AG1053" t="s">
        <v>394</v>
      </c>
      <c r="AH1053" t="s">
        <v>394</v>
      </c>
      <c r="AI1053" t="s">
        <v>394</v>
      </c>
      <c r="AJ1053" t="s">
        <v>394</v>
      </c>
      <c r="AK1053" t="s">
        <v>394</v>
      </c>
      <c r="AL1053" t="s">
        <v>394</v>
      </c>
      <c r="AM1053" t="s">
        <v>394</v>
      </c>
      <c r="AN1053" t="s">
        <v>394</v>
      </c>
      <c r="AO1053" t="s">
        <v>394</v>
      </c>
      <c r="AP1053" t="s">
        <v>394</v>
      </c>
      <c r="AQ1053" s="288"/>
      <c r="AR1053" s="302"/>
      <c r="AS1053" s="304"/>
      <c r="AU1053"/>
    </row>
    <row r="1054" spans="1:47" x14ac:dyDescent="0.3">
      <c r="A1054" s="285">
        <v>117987</v>
      </c>
      <c r="B1054" s="286" t="s">
        <v>539</v>
      </c>
      <c r="C1054" t="s">
        <v>995</v>
      </c>
      <c r="D1054" t="s">
        <v>995</v>
      </c>
      <c r="E1054" t="s">
        <v>995</v>
      </c>
      <c r="F1054" t="s">
        <v>995</v>
      </c>
      <c r="G1054" t="s">
        <v>995</v>
      </c>
      <c r="H1054" t="s">
        <v>995</v>
      </c>
      <c r="I1054" t="s">
        <v>995</v>
      </c>
      <c r="J1054" t="s">
        <v>995</v>
      </c>
      <c r="K1054" t="s">
        <v>995</v>
      </c>
      <c r="L1054" t="s">
        <v>995</v>
      </c>
      <c r="M1054" t="s">
        <v>995</v>
      </c>
      <c r="N1054" t="s">
        <v>995</v>
      </c>
      <c r="O1054" t="s">
        <v>995</v>
      </c>
      <c r="P1054" t="s">
        <v>995</v>
      </c>
      <c r="Q1054" t="s">
        <v>995</v>
      </c>
      <c r="R1054" t="s">
        <v>995</v>
      </c>
      <c r="S1054" t="s">
        <v>995</v>
      </c>
      <c r="T1054" t="s">
        <v>995</v>
      </c>
      <c r="U1054" t="s">
        <v>995</v>
      </c>
      <c r="V1054" t="s">
        <v>995</v>
      </c>
      <c r="W1054" t="s">
        <v>995</v>
      </c>
      <c r="X1054" t="s">
        <v>995</v>
      </c>
      <c r="Y1054" t="s">
        <v>995</v>
      </c>
      <c r="Z1054" t="s">
        <v>995</v>
      </c>
      <c r="AA1054" t="s">
        <v>995</v>
      </c>
      <c r="AB1054" t="s">
        <v>995</v>
      </c>
      <c r="AC1054" t="s">
        <v>995</v>
      </c>
      <c r="AD1054" t="s">
        <v>995</v>
      </c>
      <c r="AE1054" t="s">
        <v>995</v>
      </c>
      <c r="AF1054" t="s">
        <v>995</v>
      </c>
      <c r="AG1054" t="s">
        <v>995</v>
      </c>
      <c r="AH1054" t="s">
        <v>995</v>
      </c>
      <c r="AI1054" t="s">
        <v>995</v>
      </c>
      <c r="AJ1054" t="s">
        <v>995</v>
      </c>
      <c r="AK1054" t="s">
        <v>995</v>
      </c>
      <c r="AL1054" t="s">
        <v>995</v>
      </c>
      <c r="AM1054" t="s">
        <v>995</v>
      </c>
      <c r="AN1054" t="s">
        <v>995</v>
      </c>
      <c r="AO1054" t="s">
        <v>995</v>
      </c>
      <c r="AP1054" t="s">
        <v>995</v>
      </c>
      <c r="AQ1054" s="286" t="s">
        <v>855</v>
      </c>
      <c r="AR1054" s="306"/>
    </row>
    <row r="1055" spans="1:47" x14ac:dyDescent="0.3">
      <c r="A1055" s="285">
        <v>117988</v>
      </c>
      <c r="B1055" s="286" t="s">
        <v>540</v>
      </c>
      <c r="C1055" t="s">
        <v>995</v>
      </c>
      <c r="D1055" t="s">
        <v>995</v>
      </c>
      <c r="E1055" t="s">
        <v>995</v>
      </c>
      <c r="F1055" t="s">
        <v>995</v>
      </c>
      <c r="G1055" t="s">
        <v>995</v>
      </c>
      <c r="H1055" t="s">
        <v>995</v>
      </c>
      <c r="I1055" t="s">
        <v>995</v>
      </c>
      <c r="J1055" t="s">
        <v>995</v>
      </c>
      <c r="K1055" t="s">
        <v>995</v>
      </c>
      <c r="L1055" t="s">
        <v>995</v>
      </c>
      <c r="M1055" t="s">
        <v>995</v>
      </c>
      <c r="N1055" t="s">
        <v>995</v>
      </c>
      <c r="O1055" t="s">
        <v>995</v>
      </c>
      <c r="P1055" t="s">
        <v>995</v>
      </c>
      <c r="Q1055" t="s">
        <v>995</v>
      </c>
      <c r="R1055" t="s">
        <v>995</v>
      </c>
      <c r="S1055" t="s">
        <v>995</v>
      </c>
      <c r="T1055" t="s">
        <v>995</v>
      </c>
      <c r="U1055" t="s">
        <v>995</v>
      </c>
      <c r="V1055" t="s">
        <v>995</v>
      </c>
      <c r="W1055" t="s">
        <v>995</v>
      </c>
      <c r="X1055" t="s">
        <v>995</v>
      </c>
      <c r="Y1055" t="s">
        <v>995</v>
      </c>
      <c r="Z1055" t="s">
        <v>995</v>
      </c>
      <c r="AA1055" t="s">
        <v>995</v>
      </c>
      <c r="AB1055" t="s">
        <v>995</v>
      </c>
      <c r="AC1055" t="s">
        <v>995</v>
      </c>
      <c r="AD1055" t="s">
        <v>995</v>
      </c>
      <c r="AE1055" t="s">
        <v>995</v>
      </c>
      <c r="AF1055" t="s">
        <v>995</v>
      </c>
      <c r="AG1055" t="s">
        <v>995</v>
      </c>
      <c r="AH1055" t="s">
        <v>995</v>
      </c>
      <c r="AI1055" t="s">
        <v>995</v>
      </c>
      <c r="AJ1055" t="s">
        <v>995</v>
      </c>
      <c r="AK1055" t="s">
        <v>995</v>
      </c>
      <c r="AL1055" t="s">
        <v>995</v>
      </c>
      <c r="AM1055" t="s">
        <v>995</v>
      </c>
      <c r="AN1055" t="s">
        <v>995</v>
      </c>
      <c r="AO1055" t="s">
        <v>995</v>
      </c>
      <c r="AP1055" t="s">
        <v>995</v>
      </c>
      <c r="AQ1055" s="286" t="s">
        <v>855</v>
      </c>
      <c r="AR1055" s="306"/>
    </row>
    <row r="1056" spans="1:47" x14ac:dyDescent="0.3">
      <c r="A1056" s="285">
        <v>117994</v>
      </c>
      <c r="B1056" s="286" t="s">
        <v>539</v>
      </c>
      <c r="C1056" t="s">
        <v>995</v>
      </c>
      <c r="D1056" t="s">
        <v>995</v>
      </c>
      <c r="E1056" t="s">
        <v>995</v>
      </c>
      <c r="F1056" t="s">
        <v>995</v>
      </c>
      <c r="G1056" t="s">
        <v>995</v>
      </c>
      <c r="H1056" t="s">
        <v>995</v>
      </c>
      <c r="I1056" t="s">
        <v>995</v>
      </c>
      <c r="J1056" t="s">
        <v>995</v>
      </c>
      <c r="K1056" t="s">
        <v>995</v>
      </c>
      <c r="L1056" t="s">
        <v>995</v>
      </c>
      <c r="M1056" t="s">
        <v>995</v>
      </c>
      <c r="N1056" t="s">
        <v>995</v>
      </c>
      <c r="O1056" t="s">
        <v>995</v>
      </c>
      <c r="P1056" t="s">
        <v>995</v>
      </c>
      <c r="Q1056" t="s">
        <v>995</v>
      </c>
      <c r="R1056" t="s">
        <v>995</v>
      </c>
      <c r="S1056" t="s">
        <v>995</v>
      </c>
      <c r="T1056" t="s">
        <v>995</v>
      </c>
      <c r="U1056" t="s">
        <v>995</v>
      </c>
      <c r="V1056" t="s">
        <v>995</v>
      </c>
      <c r="W1056" t="s">
        <v>995</v>
      </c>
      <c r="X1056" t="s">
        <v>995</v>
      </c>
      <c r="Y1056" t="s">
        <v>995</v>
      </c>
      <c r="Z1056" t="s">
        <v>995</v>
      </c>
      <c r="AA1056" t="s">
        <v>995</v>
      </c>
      <c r="AB1056" t="s">
        <v>995</v>
      </c>
      <c r="AC1056" t="s">
        <v>995</v>
      </c>
      <c r="AD1056" t="s">
        <v>995</v>
      </c>
      <c r="AE1056" t="s">
        <v>995</v>
      </c>
      <c r="AF1056" t="s">
        <v>995</v>
      </c>
      <c r="AG1056" t="s">
        <v>995</v>
      </c>
      <c r="AH1056" t="s">
        <v>995</v>
      </c>
      <c r="AI1056" t="s">
        <v>995</v>
      </c>
      <c r="AJ1056" t="s">
        <v>995</v>
      </c>
      <c r="AK1056" t="s">
        <v>995</v>
      </c>
      <c r="AL1056" t="s">
        <v>995</v>
      </c>
      <c r="AM1056" t="s">
        <v>995</v>
      </c>
      <c r="AN1056" t="s">
        <v>995</v>
      </c>
      <c r="AO1056" t="s">
        <v>995</v>
      </c>
      <c r="AP1056" t="s">
        <v>995</v>
      </c>
      <c r="AQ1056" s="286" t="s">
        <v>855</v>
      </c>
      <c r="AR1056" s="306"/>
    </row>
    <row r="1057" spans="1:47" ht="21.6" x14ac:dyDescent="0.3">
      <c r="A1057" s="285">
        <v>117999</v>
      </c>
      <c r="B1057" s="286" t="s">
        <v>61</v>
      </c>
      <c r="C1057" t="s">
        <v>226</v>
      </c>
      <c r="D1057" t="s">
        <v>226</v>
      </c>
      <c r="E1057" t="s">
        <v>226</v>
      </c>
      <c r="F1057" t="s">
        <v>226</v>
      </c>
      <c r="G1057" t="s">
        <v>226</v>
      </c>
      <c r="H1057" t="s">
        <v>226</v>
      </c>
      <c r="I1057" t="s">
        <v>226</v>
      </c>
      <c r="J1057" t="s">
        <v>226</v>
      </c>
      <c r="K1057" t="s">
        <v>226</v>
      </c>
      <c r="L1057" t="s">
        <v>226</v>
      </c>
      <c r="M1057" t="s">
        <v>226</v>
      </c>
      <c r="N1057" t="s">
        <v>226</v>
      </c>
      <c r="O1057" t="s">
        <v>226</v>
      </c>
      <c r="P1057" t="s">
        <v>226</v>
      </c>
      <c r="Q1057" t="s">
        <v>226</v>
      </c>
      <c r="R1057" t="s">
        <v>226</v>
      </c>
      <c r="S1057" t="s">
        <v>226</v>
      </c>
      <c r="T1057" t="s">
        <v>226</v>
      </c>
      <c r="U1057" t="s">
        <v>226</v>
      </c>
      <c r="V1057" t="s">
        <v>226</v>
      </c>
      <c r="W1057" t="s">
        <v>226</v>
      </c>
      <c r="X1057" t="s">
        <v>226</v>
      </c>
      <c r="Y1057" t="s">
        <v>226</v>
      </c>
      <c r="Z1057" t="s">
        <v>226</v>
      </c>
      <c r="AA1057" t="s">
        <v>224</v>
      </c>
      <c r="AB1057" t="s">
        <v>226</v>
      </c>
      <c r="AC1057" t="s">
        <v>226</v>
      </c>
      <c r="AD1057" t="s">
        <v>226</v>
      </c>
      <c r="AE1057" t="s">
        <v>226</v>
      </c>
      <c r="AF1057" t="s">
        <v>226</v>
      </c>
      <c r="AG1057" t="s">
        <v>225</v>
      </c>
      <c r="AH1057" t="s">
        <v>225</v>
      </c>
      <c r="AI1057" t="s">
        <v>225</v>
      </c>
      <c r="AJ1057" t="s">
        <v>225</v>
      </c>
      <c r="AK1057" t="s">
        <v>225</v>
      </c>
      <c r="AL1057" t="s">
        <v>225</v>
      </c>
      <c r="AM1057" t="s">
        <v>225</v>
      </c>
      <c r="AN1057" t="s">
        <v>225</v>
      </c>
      <c r="AO1057" t="s">
        <v>225</v>
      </c>
      <c r="AP1057" t="s">
        <v>225</v>
      </c>
      <c r="AQ1057" s="286" t="s">
        <v>394</v>
      </c>
      <c r="AR1057" s="295"/>
      <c r="AS1057" s="235"/>
    </row>
    <row r="1058" spans="1:47" x14ac:dyDescent="0.3">
      <c r="A1058" s="285">
        <v>118005</v>
      </c>
      <c r="B1058" s="286" t="s">
        <v>539</v>
      </c>
      <c r="C1058" t="s">
        <v>995</v>
      </c>
      <c r="D1058" t="s">
        <v>995</v>
      </c>
      <c r="E1058" t="s">
        <v>995</v>
      </c>
      <c r="F1058" t="s">
        <v>995</v>
      </c>
      <c r="G1058" t="s">
        <v>995</v>
      </c>
      <c r="H1058" t="s">
        <v>995</v>
      </c>
      <c r="I1058" t="s">
        <v>995</v>
      </c>
      <c r="J1058" t="s">
        <v>995</v>
      </c>
      <c r="K1058" t="s">
        <v>995</v>
      </c>
      <c r="L1058" t="s">
        <v>995</v>
      </c>
      <c r="M1058" t="s">
        <v>995</v>
      </c>
      <c r="N1058" t="s">
        <v>995</v>
      </c>
      <c r="O1058" t="s">
        <v>995</v>
      </c>
      <c r="P1058" t="s">
        <v>995</v>
      </c>
      <c r="Q1058" t="s">
        <v>995</v>
      </c>
      <c r="R1058" t="s">
        <v>995</v>
      </c>
      <c r="S1058" t="s">
        <v>995</v>
      </c>
      <c r="T1058" t="s">
        <v>995</v>
      </c>
      <c r="U1058" t="s">
        <v>995</v>
      </c>
      <c r="V1058" t="s">
        <v>995</v>
      </c>
      <c r="W1058" t="s">
        <v>995</v>
      </c>
      <c r="X1058" t="s">
        <v>995</v>
      </c>
      <c r="Y1058" t="s">
        <v>995</v>
      </c>
      <c r="Z1058" t="s">
        <v>995</v>
      </c>
      <c r="AA1058" t="s">
        <v>995</v>
      </c>
      <c r="AB1058" t="s">
        <v>995</v>
      </c>
      <c r="AC1058" t="s">
        <v>995</v>
      </c>
      <c r="AD1058" t="s">
        <v>995</v>
      </c>
      <c r="AE1058" t="s">
        <v>995</v>
      </c>
      <c r="AF1058" t="s">
        <v>995</v>
      </c>
      <c r="AG1058" t="s">
        <v>995</v>
      </c>
      <c r="AH1058" t="s">
        <v>995</v>
      </c>
      <c r="AI1058" t="s">
        <v>995</v>
      </c>
      <c r="AJ1058" t="s">
        <v>995</v>
      </c>
      <c r="AK1058" t="s">
        <v>995</v>
      </c>
      <c r="AL1058" t="s">
        <v>995</v>
      </c>
      <c r="AM1058" t="s">
        <v>995</v>
      </c>
      <c r="AN1058" t="s">
        <v>995</v>
      </c>
      <c r="AO1058" t="s">
        <v>995</v>
      </c>
      <c r="AP1058" t="s">
        <v>995</v>
      </c>
      <c r="AQ1058" s="286" t="s">
        <v>855</v>
      </c>
      <c r="AR1058" s="306"/>
    </row>
    <row r="1059" spans="1:47" ht="21.6" x14ac:dyDescent="0.3">
      <c r="A1059" s="285">
        <v>118010</v>
      </c>
      <c r="B1059" s="286" t="s">
        <v>61</v>
      </c>
      <c r="C1059" t="s">
        <v>226</v>
      </c>
      <c r="D1059" t="s">
        <v>226</v>
      </c>
      <c r="E1059" t="s">
        <v>226</v>
      </c>
      <c r="F1059" t="s">
        <v>226</v>
      </c>
      <c r="G1059" t="s">
        <v>226</v>
      </c>
      <c r="H1059" t="s">
        <v>226</v>
      </c>
      <c r="I1059" t="s">
        <v>226</v>
      </c>
      <c r="J1059" t="s">
        <v>226</v>
      </c>
      <c r="K1059" t="s">
        <v>226</v>
      </c>
      <c r="L1059" t="s">
        <v>226</v>
      </c>
      <c r="M1059" t="s">
        <v>224</v>
      </c>
      <c r="N1059" t="s">
        <v>226</v>
      </c>
      <c r="O1059" t="s">
        <v>226</v>
      </c>
      <c r="P1059" t="s">
        <v>226</v>
      </c>
      <c r="Q1059" t="s">
        <v>226</v>
      </c>
      <c r="R1059" t="s">
        <v>226</v>
      </c>
      <c r="S1059" t="s">
        <v>226</v>
      </c>
      <c r="T1059" t="s">
        <v>226</v>
      </c>
      <c r="U1059" t="s">
        <v>226</v>
      </c>
      <c r="V1059" t="s">
        <v>226</v>
      </c>
      <c r="W1059" t="s">
        <v>226</v>
      </c>
      <c r="X1059" t="s">
        <v>224</v>
      </c>
      <c r="Y1059" t="s">
        <v>226</v>
      </c>
      <c r="Z1059" t="s">
        <v>226</v>
      </c>
      <c r="AA1059" t="s">
        <v>226</v>
      </c>
      <c r="AB1059" t="s">
        <v>226</v>
      </c>
      <c r="AC1059" t="s">
        <v>226</v>
      </c>
      <c r="AD1059" t="s">
        <v>226</v>
      </c>
      <c r="AE1059" t="s">
        <v>225</v>
      </c>
      <c r="AF1059" t="s">
        <v>226</v>
      </c>
      <c r="AG1059" t="s">
        <v>225</v>
      </c>
      <c r="AH1059" t="s">
        <v>225</v>
      </c>
      <c r="AI1059" t="s">
        <v>226</v>
      </c>
      <c r="AJ1059" t="s">
        <v>226</v>
      </c>
      <c r="AK1059" t="s">
        <v>226</v>
      </c>
      <c r="AL1059" t="s">
        <v>225</v>
      </c>
      <c r="AM1059" t="s">
        <v>226</v>
      </c>
      <c r="AN1059" t="s">
        <v>226</v>
      </c>
      <c r="AO1059" t="s">
        <v>225</v>
      </c>
      <c r="AP1059" t="s">
        <v>226</v>
      </c>
      <c r="AQ1059" s="286" t="s">
        <v>394</v>
      </c>
      <c r="AR1059" s="295"/>
      <c r="AS1059" s="235"/>
    </row>
    <row r="1060" spans="1:47" ht="21.6" x14ac:dyDescent="0.3">
      <c r="A1060" s="285">
        <v>118014</v>
      </c>
      <c r="B1060" s="286" t="s">
        <v>61</v>
      </c>
      <c r="C1060" t="s">
        <v>995</v>
      </c>
      <c r="D1060" t="s">
        <v>995</v>
      </c>
      <c r="E1060" t="s">
        <v>995</v>
      </c>
      <c r="F1060" t="s">
        <v>995</v>
      </c>
      <c r="G1060" t="s">
        <v>995</v>
      </c>
      <c r="H1060" t="s">
        <v>995</v>
      </c>
      <c r="I1060" t="s">
        <v>995</v>
      </c>
      <c r="J1060" t="s">
        <v>995</v>
      </c>
      <c r="K1060" t="s">
        <v>995</v>
      </c>
      <c r="L1060" t="s">
        <v>995</v>
      </c>
      <c r="M1060" t="s">
        <v>995</v>
      </c>
      <c r="N1060" t="s">
        <v>995</v>
      </c>
      <c r="O1060" t="s">
        <v>995</v>
      </c>
      <c r="P1060" t="s">
        <v>995</v>
      </c>
      <c r="Q1060" t="s">
        <v>995</v>
      </c>
      <c r="R1060" t="s">
        <v>995</v>
      </c>
      <c r="S1060" t="s">
        <v>995</v>
      </c>
      <c r="T1060" t="s">
        <v>995</v>
      </c>
      <c r="U1060" t="s">
        <v>995</v>
      </c>
      <c r="V1060" t="s">
        <v>995</v>
      </c>
      <c r="W1060" t="s">
        <v>995</v>
      </c>
      <c r="X1060" t="s">
        <v>995</v>
      </c>
      <c r="Y1060" t="s">
        <v>995</v>
      </c>
      <c r="Z1060" t="s">
        <v>995</v>
      </c>
      <c r="AA1060" t="s">
        <v>995</v>
      </c>
      <c r="AB1060" t="s">
        <v>995</v>
      </c>
      <c r="AC1060" t="s">
        <v>995</v>
      </c>
      <c r="AD1060" t="s">
        <v>995</v>
      </c>
      <c r="AE1060" t="s">
        <v>995</v>
      </c>
      <c r="AF1060" t="s">
        <v>995</v>
      </c>
      <c r="AG1060" t="s">
        <v>995</v>
      </c>
      <c r="AH1060" t="s">
        <v>995</v>
      </c>
      <c r="AI1060" t="s">
        <v>995</v>
      </c>
      <c r="AJ1060" t="s">
        <v>995</v>
      </c>
      <c r="AK1060" t="s">
        <v>995</v>
      </c>
      <c r="AL1060" t="s">
        <v>995</v>
      </c>
      <c r="AM1060" t="s">
        <v>995</v>
      </c>
      <c r="AN1060" t="s">
        <v>995</v>
      </c>
      <c r="AO1060" t="s">
        <v>995</v>
      </c>
      <c r="AP1060" t="s">
        <v>995</v>
      </c>
      <c r="AQ1060" s="286" t="s">
        <v>855</v>
      </c>
      <c r="AR1060" s="295"/>
      <c r="AS1060" s="235"/>
    </row>
    <row r="1061" spans="1:47" ht="28.8" x14ac:dyDescent="0.3">
      <c r="A1061" s="285">
        <v>118018</v>
      </c>
      <c r="B1061" s="286" t="s">
        <v>541</v>
      </c>
      <c r="C1061" t="s">
        <v>995</v>
      </c>
      <c r="D1061" t="s">
        <v>995</v>
      </c>
      <c r="E1061" t="s">
        <v>995</v>
      </c>
      <c r="F1061" t="s">
        <v>995</v>
      </c>
      <c r="G1061" t="s">
        <v>995</v>
      </c>
      <c r="H1061" t="s">
        <v>995</v>
      </c>
      <c r="I1061" t="s">
        <v>995</v>
      </c>
      <c r="J1061" t="s">
        <v>995</v>
      </c>
      <c r="K1061" t="s">
        <v>995</v>
      </c>
      <c r="L1061" t="s">
        <v>995</v>
      </c>
      <c r="M1061" t="s">
        <v>995</v>
      </c>
      <c r="N1061" t="s">
        <v>995</v>
      </c>
      <c r="O1061" t="s">
        <v>995</v>
      </c>
      <c r="P1061" t="s">
        <v>995</v>
      </c>
      <c r="Q1061" t="s">
        <v>995</v>
      </c>
      <c r="R1061" t="s">
        <v>995</v>
      </c>
      <c r="S1061" t="s">
        <v>995</v>
      </c>
      <c r="T1061" t="s">
        <v>995</v>
      </c>
      <c r="U1061" t="s">
        <v>995</v>
      </c>
      <c r="V1061" t="s">
        <v>995</v>
      </c>
      <c r="W1061" t="s">
        <v>995</v>
      </c>
      <c r="X1061" t="s">
        <v>995</v>
      </c>
      <c r="Y1061" t="s">
        <v>995</v>
      </c>
      <c r="Z1061" t="s">
        <v>995</v>
      </c>
      <c r="AA1061" t="s">
        <v>995</v>
      </c>
      <c r="AB1061" t="s">
        <v>995</v>
      </c>
      <c r="AC1061" t="s">
        <v>995</v>
      </c>
      <c r="AD1061" t="s">
        <v>995</v>
      </c>
      <c r="AE1061" t="s">
        <v>995</v>
      </c>
      <c r="AF1061" t="s">
        <v>995</v>
      </c>
      <c r="AG1061" t="s">
        <v>995</v>
      </c>
      <c r="AH1061" t="s">
        <v>995</v>
      </c>
      <c r="AI1061" t="s">
        <v>995</v>
      </c>
      <c r="AJ1061" t="s">
        <v>995</v>
      </c>
      <c r="AK1061" t="s">
        <v>995</v>
      </c>
      <c r="AL1061" t="s">
        <v>995</v>
      </c>
      <c r="AM1061" t="s">
        <v>995</v>
      </c>
      <c r="AN1061" t="s">
        <v>995</v>
      </c>
      <c r="AO1061" t="s">
        <v>995</v>
      </c>
      <c r="AP1061" t="s">
        <v>995</v>
      </c>
      <c r="AQ1061" s="286" t="s">
        <v>855</v>
      </c>
      <c r="AR1061" s="295"/>
      <c r="AS1061" s="235"/>
    </row>
    <row r="1062" spans="1:47" x14ac:dyDescent="0.3">
      <c r="A1062" s="285">
        <v>118021</v>
      </c>
      <c r="B1062" s="286" t="s">
        <v>539</v>
      </c>
      <c r="C1062" t="s">
        <v>995</v>
      </c>
      <c r="D1062" t="s">
        <v>995</v>
      </c>
      <c r="E1062" t="s">
        <v>995</v>
      </c>
      <c r="F1062" t="s">
        <v>995</v>
      </c>
      <c r="G1062" t="s">
        <v>995</v>
      </c>
      <c r="H1062" t="s">
        <v>995</v>
      </c>
      <c r="I1062" t="s">
        <v>995</v>
      </c>
      <c r="J1062" t="s">
        <v>995</v>
      </c>
      <c r="K1062" t="s">
        <v>995</v>
      </c>
      <c r="L1062" t="s">
        <v>995</v>
      </c>
      <c r="M1062" t="s">
        <v>995</v>
      </c>
      <c r="N1062" t="s">
        <v>995</v>
      </c>
      <c r="O1062" t="s">
        <v>995</v>
      </c>
      <c r="P1062" t="s">
        <v>995</v>
      </c>
      <c r="Q1062" t="s">
        <v>995</v>
      </c>
      <c r="R1062" t="s">
        <v>995</v>
      </c>
      <c r="S1062" t="s">
        <v>995</v>
      </c>
      <c r="T1062" t="s">
        <v>995</v>
      </c>
      <c r="U1062" t="s">
        <v>995</v>
      </c>
      <c r="V1062" t="s">
        <v>995</v>
      </c>
      <c r="W1062" t="s">
        <v>995</v>
      </c>
      <c r="X1062" t="s">
        <v>995</v>
      </c>
      <c r="Y1062" t="s">
        <v>995</v>
      </c>
      <c r="Z1062" t="s">
        <v>995</v>
      </c>
      <c r="AA1062" t="s">
        <v>995</v>
      </c>
      <c r="AB1062" t="s">
        <v>995</v>
      </c>
      <c r="AC1062" t="s">
        <v>995</v>
      </c>
      <c r="AD1062" t="s">
        <v>995</v>
      </c>
      <c r="AE1062" t="s">
        <v>995</v>
      </c>
      <c r="AF1062" t="s">
        <v>995</v>
      </c>
      <c r="AG1062" t="s">
        <v>995</v>
      </c>
      <c r="AH1062" t="s">
        <v>995</v>
      </c>
      <c r="AI1062" t="s">
        <v>995</v>
      </c>
      <c r="AJ1062" t="s">
        <v>995</v>
      </c>
      <c r="AK1062" t="s">
        <v>995</v>
      </c>
      <c r="AL1062" t="s">
        <v>995</v>
      </c>
      <c r="AM1062" t="s">
        <v>995</v>
      </c>
      <c r="AN1062" t="s">
        <v>995</v>
      </c>
      <c r="AO1062" t="s">
        <v>995</v>
      </c>
      <c r="AP1062" t="s">
        <v>995</v>
      </c>
      <c r="AQ1062" s="286" t="s">
        <v>855</v>
      </c>
      <c r="AR1062" s="306"/>
    </row>
    <row r="1063" spans="1:47" x14ac:dyDescent="0.3">
      <c r="A1063" s="285">
        <v>118023</v>
      </c>
      <c r="B1063" s="286" t="s">
        <v>538</v>
      </c>
      <c r="C1063" t="s">
        <v>995</v>
      </c>
      <c r="D1063" t="s">
        <v>995</v>
      </c>
      <c r="E1063" t="s">
        <v>995</v>
      </c>
      <c r="F1063" t="s">
        <v>995</v>
      </c>
      <c r="G1063" t="s">
        <v>995</v>
      </c>
      <c r="H1063" t="s">
        <v>995</v>
      </c>
      <c r="I1063" t="s">
        <v>995</v>
      </c>
      <c r="J1063" t="s">
        <v>995</v>
      </c>
      <c r="K1063" t="s">
        <v>995</v>
      </c>
      <c r="L1063" t="s">
        <v>995</v>
      </c>
      <c r="M1063" t="s">
        <v>995</v>
      </c>
      <c r="N1063" t="s">
        <v>995</v>
      </c>
      <c r="O1063" t="s">
        <v>995</v>
      </c>
      <c r="P1063" t="s">
        <v>995</v>
      </c>
      <c r="Q1063" t="s">
        <v>995</v>
      </c>
      <c r="R1063" t="s">
        <v>995</v>
      </c>
      <c r="S1063" t="s">
        <v>995</v>
      </c>
      <c r="T1063" t="s">
        <v>995</v>
      </c>
      <c r="U1063" t="s">
        <v>995</v>
      </c>
      <c r="V1063" t="s">
        <v>995</v>
      </c>
      <c r="W1063" t="s">
        <v>995</v>
      </c>
      <c r="X1063" t="s">
        <v>995</v>
      </c>
      <c r="Y1063" t="s">
        <v>995</v>
      </c>
      <c r="Z1063" t="s">
        <v>995</v>
      </c>
      <c r="AA1063" t="s">
        <v>995</v>
      </c>
      <c r="AB1063" t="s">
        <v>995</v>
      </c>
      <c r="AC1063" t="s">
        <v>995</v>
      </c>
      <c r="AD1063" t="s">
        <v>995</v>
      </c>
      <c r="AE1063" t="s">
        <v>995</v>
      </c>
      <c r="AF1063" t="s">
        <v>995</v>
      </c>
      <c r="AG1063" t="s">
        <v>995</v>
      </c>
      <c r="AH1063" t="s">
        <v>995</v>
      </c>
      <c r="AI1063" t="s">
        <v>995</v>
      </c>
      <c r="AJ1063" t="s">
        <v>995</v>
      </c>
      <c r="AK1063" t="s">
        <v>995</v>
      </c>
      <c r="AL1063" t="s">
        <v>995</v>
      </c>
      <c r="AM1063" t="s">
        <v>995</v>
      </c>
      <c r="AN1063" t="s">
        <v>995</v>
      </c>
      <c r="AO1063" t="s">
        <v>995</v>
      </c>
      <c r="AP1063" t="s">
        <v>995</v>
      </c>
      <c r="AQ1063" s="286" t="s">
        <v>855</v>
      </c>
      <c r="AR1063" s="306"/>
    </row>
    <row r="1064" spans="1:47" x14ac:dyDescent="0.3">
      <c r="A1064" s="285">
        <v>118025</v>
      </c>
      <c r="B1064" s="286" t="s">
        <v>61</v>
      </c>
      <c r="C1064" t="s">
        <v>226</v>
      </c>
      <c r="D1064" t="s">
        <v>224</v>
      </c>
      <c r="E1064" t="s">
        <v>224</v>
      </c>
      <c r="F1064" t="s">
        <v>226</v>
      </c>
      <c r="G1064" t="s">
        <v>226</v>
      </c>
      <c r="H1064" t="s">
        <v>224</v>
      </c>
      <c r="I1064" t="s">
        <v>226</v>
      </c>
      <c r="J1064" t="s">
        <v>226</v>
      </c>
      <c r="K1064" t="s">
        <v>226</v>
      </c>
      <c r="L1064" t="s">
        <v>224</v>
      </c>
      <c r="M1064" t="s">
        <v>995</v>
      </c>
      <c r="N1064" t="s">
        <v>226</v>
      </c>
      <c r="O1064" t="s">
        <v>226</v>
      </c>
      <c r="P1064" t="s">
        <v>224</v>
      </c>
      <c r="Q1064" t="s">
        <v>226</v>
      </c>
      <c r="R1064" t="s">
        <v>226</v>
      </c>
      <c r="S1064" t="s">
        <v>226</v>
      </c>
      <c r="T1064" t="s">
        <v>225</v>
      </c>
      <c r="U1064" t="s">
        <v>224</v>
      </c>
      <c r="V1064" t="s">
        <v>224</v>
      </c>
      <c r="W1064" t="s">
        <v>394</v>
      </c>
      <c r="X1064" t="s">
        <v>394</v>
      </c>
      <c r="Y1064" t="s">
        <v>224</v>
      </c>
      <c r="Z1064" t="s">
        <v>224</v>
      </c>
      <c r="AA1064" t="s">
        <v>394</v>
      </c>
      <c r="AB1064" t="s">
        <v>226</v>
      </c>
      <c r="AC1064" t="s">
        <v>226</v>
      </c>
      <c r="AD1064" t="s">
        <v>226</v>
      </c>
      <c r="AE1064" t="s">
        <v>224</v>
      </c>
      <c r="AF1064" t="s">
        <v>224</v>
      </c>
      <c r="AG1064" t="s">
        <v>226</v>
      </c>
      <c r="AH1064" t="s">
        <v>226</v>
      </c>
      <c r="AI1064" t="s">
        <v>226</v>
      </c>
      <c r="AJ1064" t="s">
        <v>226</v>
      </c>
      <c r="AK1064" t="s">
        <v>226</v>
      </c>
      <c r="AL1064" t="s">
        <v>225</v>
      </c>
      <c r="AM1064" t="s">
        <v>226</v>
      </c>
      <c r="AN1064" t="s">
        <v>225</v>
      </c>
      <c r="AO1064" t="s">
        <v>225</v>
      </c>
      <c r="AP1064" t="s">
        <v>226</v>
      </c>
      <c r="AQ1064" s="289"/>
      <c r="AR1064" s="302"/>
      <c r="AS1064" s="304"/>
      <c r="AU1064"/>
    </row>
    <row r="1065" spans="1:47" x14ac:dyDescent="0.3">
      <c r="A1065" s="285">
        <v>118029</v>
      </c>
      <c r="B1065" s="286" t="s">
        <v>538</v>
      </c>
      <c r="C1065" t="s">
        <v>995</v>
      </c>
      <c r="D1065" t="s">
        <v>995</v>
      </c>
      <c r="E1065" t="s">
        <v>995</v>
      </c>
      <c r="F1065" t="s">
        <v>995</v>
      </c>
      <c r="G1065" t="s">
        <v>995</v>
      </c>
      <c r="H1065" t="s">
        <v>995</v>
      </c>
      <c r="I1065" t="s">
        <v>995</v>
      </c>
      <c r="J1065" t="s">
        <v>995</v>
      </c>
      <c r="K1065" t="s">
        <v>995</v>
      </c>
      <c r="L1065" t="s">
        <v>995</v>
      </c>
      <c r="M1065" t="s">
        <v>995</v>
      </c>
      <c r="N1065" t="s">
        <v>995</v>
      </c>
      <c r="O1065" t="s">
        <v>995</v>
      </c>
      <c r="P1065" t="s">
        <v>995</v>
      </c>
      <c r="Q1065" t="s">
        <v>995</v>
      </c>
      <c r="R1065" t="s">
        <v>995</v>
      </c>
      <c r="S1065" t="s">
        <v>995</v>
      </c>
      <c r="T1065" t="s">
        <v>995</v>
      </c>
      <c r="U1065" t="s">
        <v>995</v>
      </c>
      <c r="V1065" t="s">
        <v>995</v>
      </c>
      <c r="W1065" t="s">
        <v>995</v>
      </c>
      <c r="X1065" t="s">
        <v>995</v>
      </c>
      <c r="Y1065" t="s">
        <v>995</v>
      </c>
      <c r="Z1065" t="s">
        <v>995</v>
      </c>
      <c r="AA1065" t="s">
        <v>995</v>
      </c>
      <c r="AB1065" t="s">
        <v>995</v>
      </c>
      <c r="AC1065" t="s">
        <v>995</v>
      </c>
      <c r="AD1065" t="s">
        <v>995</v>
      </c>
      <c r="AE1065" t="s">
        <v>995</v>
      </c>
      <c r="AF1065" t="s">
        <v>995</v>
      </c>
      <c r="AG1065" t="s">
        <v>995</v>
      </c>
      <c r="AH1065" t="s">
        <v>995</v>
      </c>
      <c r="AI1065" t="s">
        <v>995</v>
      </c>
      <c r="AJ1065" t="s">
        <v>995</v>
      </c>
      <c r="AK1065" t="s">
        <v>995</v>
      </c>
      <c r="AL1065" t="s">
        <v>995</v>
      </c>
      <c r="AM1065" t="s">
        <v>995</v>
      </c>
      <c r="AN1065" t="s">
        <v>995</v>
      </c>
      <c r="AO1065" t="s">
        <v>995</v>
      </c>
      <c r="AP1065" t="s">
        <v>995</v>
      </c>
      <c r="AQ1065" s="286" t="s">
        <v>855</v>
      </c>
      <c r="AR1065" s="306"/>
    </row>
    <row r="1066" spans="1:47" x14ac:dyDescent="0.3">
      <c r="A1066" s="285">
        <v>118030</v>
      </c>
      <c r="B1066" s="286" t="s">
        <v>540</v>
      </c>
      <c r="C1066" t="s">
        <v>995</v>
      </c>
      <c r="D1066" t="s">
        <v>995</v>
      </c>
      <c r="E1066" t="s">
        <v>995</v>
      </c>
      <c r="F1066" t="s">
        <v>995</v>
      </c>
      <c r="G1066" t="s">
        <v>995</v>
      </c>
      <c r="H1066" t="s">
        <v>995</v>
      </c>
      <c r="I1066" t="s">
        <v>995</v>
      </c>
      <c r="J1066" t="s">
        <v>995</v>
      </c>
      <c r="K1066" t="s">
        <v>995</v>
      </c>
      <c r="L1066" t="s">
        <v>995</v>
      </c>
      <c r="M1066" t="s">
        <v>995</v>
      </c>
      <c r="N1066" t="s">
        <v>995</v>
      </c>
      <c r="O1066" t="s">
        <v>995</v>
      </c>
      <c r="P1066" t="s">
        <v>995</v>
      </c>
      <c r="Q1066" t="s">
        <v>995</v>
      </c>
      <c r="R1066" t="s">
        <v>995</v>
      </c>
      <c r="S1066" t="s">
        <v>995</v>
      </c>
      <c r="T1066" t="s">
        <v>995</v>
      </c>
      <c r="U1066" t="s">
        <v>995</v>
      </c>
      <c r="V1066" t="s">
        <v>995</v>
      </c>
      <c r="W1066" t="s">
        <v>995</v>
      </c>
      <c r="X1066" t="s">
        <v>995</v>
      </c>
      <c r="Y1066" t="s">
        <v>995</v>
      </c>
      <c r="Z1066" t="s">
        <v>995</v>
      </c>
      <c r="AA1066" t="s">
        <v>995</v>
      </c>
      <c r="AB1066" t="s">
        <v>995</v>
      </c>
      <c r="AC1066" t="s">
        <v>995</v>
      </c>
      <c r="AD1066" t="s">
        <v>995</v>
      </c>
      <c r="AE1066" t="s">
        <v>995</v>
      </c>
      <c r="AF1066" t="s">
        <v>995</v>
      </c>
      <c r="AG1066" t="s">
        <v>995</v>
      </c>
      <c r="AH1066" t="s">
        <v>995</v>
      </c>
      <c r="AI1066" t="s">
        <v>995</v>
      </c>
      <c r="AJ1066" t="s">
        <v>995</v>
      </c>
      <c r="AK1066" t="s">
        <v>995</v>
      </c>
      <c r="AL1066" t="s">
        <v>995</v>
      </c>
      <c r="AM1066" t="s">
        <v>995</v>
      </c>
      <c r="AN1066" t="s">
        <v>995</v>
      </c>
      <c r="AO1066" t="s">
        <v>995</v>
      </c>
      <c r="AP1066" t="s">
        <v>995</v>
      </c>
      <c r="AQ1066" s="286" t="s">
        <v>855</v>
      </c>
      <c r="AR1066" s="306"/>
    </row>
    <row r="1067" spans="1:47" x14ac:dyDescent="0.3">
      <c r="A1067" s="285">
        <v>118035</v>
      </c>
      <c r="B1067" s="286" t="s">
        <v>61</v>
      </c>
      <c r="C1067" t="s">
        <v>995</v>
      </c>
      <c r="D1067" t="s">
        <v>995</v>
      </c>
      <c r="E1067" t="s">
        <v>995</v>
      </c>
      <c r="F1067" t="s">
        <v>995</v>
      </c>
      <c r="G1067" t="s">
        <v>995</v>
      </c>
      <c r="H1067" t="s">
        <v>995</v>
      </c>
      <c r="I1067" t="s">
        <v>995</v>
      </c>
      <c r="J1067" t="s">
        <v>995</v>
      </c>
      <c r="K1067" t="s">
        <v>995</v>
      </c>
      <c r="L1067" t="s">
        <v>995</v>
      </c>
      <c r="M1067" t="s">
        <v>995</v>
      </c>
      <c r="N1067" t="s">
        <v>995</v>
      </c>
      <c r="O1067" t="s">
        <v>995</v>
      </c>
      <c r="P1067" t="s">
        <v>995</v>
      </c>
      <c r="Q1067" t="s">
        <v>995</v>
      </c>
      <c r="R1067" t="s">
        <v>995</v>
      </c>
      <c r="S1067" t="s">
        <v>995</v>
      </c>
      <c r="T1067" t="s">
        <v>995</v>
      </c>
      <c r="U1067" t="s">
        <v>995</v>
      </c>
      <c r="V1067" t="s">
        <v>995</v>
      </c>
      <c r="W1067" t="s">
        <v>995</v>
      </c>
      <c r="X1067" t="s">
        <v>995</v>
      </c>
      <c r="Y1067" t="s">
        <v>995</v>
      </c>
      <c r="Z1067" t="s">
        <v>995</v>
      </c>
      <c r="AA1067" t="s">
        <v>995</v>
      </c>
      <c r="AB1067" t="s">
        <v>995</v>
      </c>
      <c r="AC1067" t="s">
        <v>995</v>
      </c>
      <c r="AD1067" t="s">
        <v>995</v>
      </c>
      <c r="AE1067" t="s">
        <v>995</v>
      </c>
      <c r="AF1067" t="s">
        <v>995</v>
      </c>
      <c r="AG1067" t="s">
        <v>995</v>
      </c>
      <c r="AH1067" t="s">
        <v>995</v>
      </c>
      <c r="AI1067" t="s">
        <v>995</v>
      </c>
      <c r="AJ1067" t="s">
        <v>995</v>
      </c>
      <c r="AK1067" t="s">
        <v>995</v>
      </c>
      <c r="AL1067" t="s">
        <v>995</v>
      </c>
      <c r="AM1067" t="s">
        <v>995</v>
      </c>
      <c r="AN1067" t="s">
        <v>995</v>
      </c>
      <c r="AO1067" t="s">
        <v>995</v>
      </c>
      <c r="AP1067" t="s">
        <v>995</v>
      </c>
      <c r="AQ1067" s="286" t="s">
        <v>855</v>
      </c>
      <c r="AR1067" s="306"/>
    </row>
    <row r="1068" spans="1:47" x14ac:dyDescent="0.3">
      <c r="A1068" s="285">
        <v>118036</v>
      </c>
      <c r="B1068" s="286" t="s">
        <v>539</v>
      </c>
      <c r="C1068" t="s">
        <v>995</v>
      </c>
      <c r="D1068" t="s">
        <v>995</v>
      </c>
      <c r="E1068" t="s">
        <v>995</v>
      </c>
      <c r="F1068" t="s">
        <v>995</v>
      </c>
      <c r="G1068" t="s">
        <v>995</v>
      </c>
      <c r="H1068" t="s">
        <v>995</v>
      </c>
      <c r="I1068" t="s">
        <v>995</v>
      </c>
      <c r="J1068" t="s">
        <v>995</v>
      </c>
      <c r="K1068" t="s">
        <v>995</v>
      </c>
      <c r="L1068" t="s">
        <v>995</v>
      </c>
      <c r="M1068" t="s">
        <v>995</v>
      </c>
      <c r="N1068" t="s">
        <v>995</v>
      </c>
      <c r="O1068" t="s">
        <v>995</v>
      </c>
      <c r="P1068" t="s">
        <v>995</v>
      </c>
      <c r="Q1068" t="s">
        <v>995</v>
      </c>
      <c r="R1068" t="s">
        <v>995</v>
      </c>
      <c r="S1068" t="s">
        <v>995</v>
      </c>
      <c r="T1068" t="s">
        <v>995</v>
      </c>
      <c r="U1068" t="s">
        <v>995</v>
      </c>
      <c r="V1068" t="s">
        <v>995</v>
      </c>
      <c r="W1068" t="s">
        <v>995</v>
      </c>
      <c r="X1068" t="s">
        <v>995</v>
      </c>
      <c r="Y1068" t="s">
        <v>995</v>
      </c>
      <c r="Z1068" t="s">
        <v>995</v>
      </c>
      <c r="AA1068" t="s">
        <v>995</v>
      </c>
      <c r="AB1068" t="s">
        <v>995</v>
      </c>
      <c r="AC1068" t="s">
        <v>995</v>
      </c>
      <c r="AD1068" t="s">
        <v>995</v>
      </c>
      <c r="AE1068" t="s">
        <v>995</v>
      </c>
      <c r="AF1068" t="s">
        <v>995</v>
      </c>
      <c r="AG1068" t="s">
        <v>995</v>
      </c>
      <c r="AH1068" t="s">
        <v>995</v>
      </c>
      <c r="AI1068" t="s">
        <v>995</v>
      </c>
      <c r="AJ1068" t="s">
        <v>995</v>
      </c>
      <c r="AK1068" t="s">
        <v>995</v>
      </c>
      <c r="AL1068" t="s">
        <v>995</v>
      </c>
      <c r="AM1068" t="s">
        <v>995</v>
      </c>
      <c r="AN1068" t="s">
        <v>995</v>
      </c>
      <c r="AO1068" t="s">
        <v>995</v>
      </c>
      <c r="AP1068" t="s">
        <v>995</v>
      </c>
      <c r="AQ1068" s="286" t="s">
        <v>855</v>
      </c>
      <c r="AR1068" s="306"/>
    </row>
    <row r="1069" spans="1:47" x14ac:dyDescent="0.3">
      <c r="A1069" s="285">
        <v>118041</v>
      </c>
      <c r="B1069" s="286" t="s">
        <v>540</v>
      </c>
      <c r="C1069" t="s">
        <v>995</v>
      </c>
      <c r="D1069" t="s">
        <v>995</v>
      </c>
      <c r="E1069" t="s">
        <v>995</v>
      </c>
      <c r="F1069" t="s">
        <v>995</v>
      </c>
      <c r="G1069" t="s">
        <v>995</v>
      </c>
      <c r="H1069" t="s">
        <v>995</v>
      </c>
      <c r="I1069" t="s">
        <v>995</v>
      </c>
      <c r="J1069" t="s">
        <v>995</v>
      </c>
      <c r="K1069" t="s">
        <v>995</v>
      </c>
      <c r="L1069" t="s">
        <v>995</v>
      </c>
      <c r="M1069" t="s">
        <v>995</v>
      </c>
      <c r="N1069" t="s">
        <v>995</v>
      </c>
      <c r="O1069" t="s">
        <v>995</v>
      </c>
      <c r="P1069" t="s">
        <v>995</v>
      </c>
      <c r="Q1069" t="s">
        <v>995</v>
      </c>
      <c r="R1069" t="s">
        <v>995</v>
      </c>
      <c r="S1069" t="s">
        <v>995</v>
      </c>
      <c r="T1069" t="s">
        <v>995</v>
      </c>
      <c r="U1069" t="s">
        <v>995</v>
      </c>
      <c r="V1069" t="s">
        <v>995</v>
      </c>
      <c r="W1069" t="s">
        <v>995</v>
      </c>
      <c r="X1069" t="s">
        <v>995</v>
      </c>
      <c r="Y1069" t="s">
        <v>995</v>
      </c>
      <c r="Z1069" t="s">
        <v>995</v>
      </c>
      <c r="AA1069" t="s">
        <v>995</v>
      </c>
      <c r="AB1069" t="s">
        <v>995</v>
      </c>
      <c r="AC1069" t="s">
        <v>995</v>
      </c>
      <c r="AD1069" t="s">
        <v>995</v>
      </c>
      <c r="AE1069" t="s">
        <v>995</v>
      </c>
      <c r="AF1069" t="s">
        <v>995</v>
      </c>
      <c r="AG1069" t="s">
        <v>995</v>
      </c>
      <c r="AH1069" t="s">
        <v>995</v>
      </c>
      <c r="AI1069" t="s">
        <v>995</v>
      </c>
      <c r="AJ1069" t="s">
        <v>995</v>
      </c>
      <c r="AK1069" t="s">
        <v>995</v>
      </c>
      <c r="AL1069" t="s">
        <v>995</v>
      </c>
      <c r="AM1069" t="s">
        <v>995</v>
      </c>
      <c r="AN1069" t="s">
        <v>995</v>
      </c>
      <c r="AO1069" t="s">
        <v>995</v>
      </c>
      <c r="AP1069" t="s">
        <v>995</v>
      </c>
      <c r="AQ1069" s="286" t="s">
        <v>855</v>
      </c>
      <c r="AR1069" s="306"/>
    </row>
    <row r="1070" spans="1:47" x14ac:dyDescent="0.3">
      <c r="A1070" s="285">
        <v>118042</v>
      </c>
      <c r="B1070" s="286" t="s">
        <v>540</v>
      </c>
      <c r="C1070" t="s">
        <v>995</v>
      </c>
      <c r="D1070" t="s">
        <v>995</v>
      </c>
      <c r="E1070" t="s">
        <v>995</v>
      </c>
      <c r="F1070" t="s">
        <v>995</v>
      </c>
      <c r="G1070" t="s">
        <v>995</v>
      </c>
      <c r="H1070" t="s">
        <v>995</v>
      </c>
      <c r="I1070" t="s">
        <v>995</v>
      </c>
      <c r="J1070" t="s">
        <v>995</v>
      </c>
      <c r="K1070" t="s">
        <v>995</v>
      </c>
      <c r="L1070" t="s">
        <v>995</v>
      </c>
      <c r="M1070" t="s">
        <v>995</v>
      </c>
      <c r="N1070" t="s">
        <v>995</v>
      </c>
      <c r="O1070" t="s">
        <v>995</v>
      </c>
      <c r="P1070" t="s">
        <v>995</v>
      </c>
      <c r="Q1070" t="s">
        <v>995</v>
      </c>
      <c r="R1070" t="s">
        <v>995</v>
      </c>
      <c r="S1070" t="s">
        <v>995</v>
      </c>
      <c r="T1070" t="s">
        <v>995</v>
      </c>
      <c r="U1070" t="s">
        <v>995</v>
      </c>
      <c r="V1070" t="s">
        <v>995</v>
      </c>
      <c r="W1070" t="s">
        <v>995</v>
      </c>
      <c r="X1070" t="s">
        <v>995</v>
      </c>
      <c r="Y1070" t="s">
        <v>995</v>
      </c>
      <c r="Z1070" t="s">
        <v>995</v>
      </c>
      <c r="AA1070" t="s">
        <v>995</v>
      </c>
      <c r="AB1070" t="s">
        <v>995</v>
      </c>
      <c r="AC1070" t="s">
        <v>995</v>
      </c>
      <c r="AD1070" t="s">
        <v>995</v>
      </c>
      <c r="AE1070" t="s">
        <v>995</v>
      </c>
      <c r="AF1070" t="s">
        <v>995</v>
      </c>
      <c r="AG1070" t="s">
        <v>995</v>
      </c>
      <c r="AH1070" t="s">
        <v>995</v>
      </c>
      <c r="AI1070" t="s">
        <v>995</v>
      </c>
      <c r="AJ1070" t="s">
        <v>995</v>
      </c>
      <c r="AK1070" t="s">
        <v>995</v>
      </c>
      <c r="AL1070" t="s">
        <v>995</v>
      </c>
      <c r="AM1070" t="s">
        <v>995</v>
      </c>
      <c r="AN1070" t="s">
        <v>995</v>
      </c>
      <c r="AO1070" t="s">
        <v>995</v>
      </c>
      <c r="AP1070" t="s">
        <v>995</v>
      </c>
      <c r="AQ1070" s="286" t="s">
        <v>855</v>
      </c>
      <c r="AR1070" s="306"/>
    </row>
    <row r="1071" spans="1:47" x14ac:dyDescent="0.3">
      <c r="A1071" s="285">
        <v>118044</v>
      </c>
      <c r="B1071" s="286" t="s">
        <v>538</v>
      </c>
      <c r="C1071" t="s">
        <v>995</v>
      </c>
      <c r="D1071" t="s">
        <v>995</v>
      </c>
      <c r="E1071" t="s">
        <v>995</v>
      </c>
      <c r="F1071" t="s">
        <v>995</v>
      </c>
      <c r="G1071" t="s">
        <v>995</v>
      </c>
      <c r="H1071" t="s">
        <v>995</v>
      </c>
      <c r="I1071" t="s">
        <v>995</v>
      </c>
      <c r="J1071" t="s">
        <v>995</v>
      </c>
      <c r="K1071" t="s">
        <v>995</v>
      </c>
      <c r="L1071" t="s">
        <v>995</v>
      </c>
      <c r="M1071" t="s">
        <v>995</v>
      </c>
      <c r="N1071" t="s">
        <v>995</v>
      </c>
      <c r="O1071" t="s">
        <v>995</v>
      </c>
      <c r="P1071" t="s">
        <v>995</v>
      </c>
      <c r="Q1071" t="s">
        <v>995</v>
      </c>
      <c r="R1071" t="s">
        <v>995</v>
      </c>
      <c r="S1071" t="s">
        <v>995</v>
      </c>
      <c r="T1071" t="s">
        <v>995</v>
      </c>
      <c r="U1071" t="s">
        <v>995</v>
      </c>
      <c r="V1071" t="s">
        <v>995</v>
      </c>
      <c r="W1071" t="s">
        <v>995</v>
      </c>
      <c r="X1071" t="s">
        <v>995</v>
      </c>
      <c r="Y1071" t="s">
        <v>995</v>
      </c>
      <c r="Z1071" t="s">
        <v>995</v>
      </c>
      <c r="AA1071" t="s">
        <v>995</v>
      </c>
      <c r="AB1071" t="s">
        <v>995</v>
      </c>
      <c r="AC1071" t="s">
        <v>995</v>
      </c>
      <c r="AD1071" t="s">
        <v>995</v>
      </c>
      <c r="AE1071" t="s">
        <v>995</v>
      </c>
      <c r="AF1071" t="s">
        <v>995</v>
      </c>
      <c r="AG1071" t="s">
        <v>995</v>
      </c>
      <c r="AH1071" t="s">
        <v>995</v>
      </c>
      <c r="AI1071" t="s">
        <v>995</v>
      </c>
      <c r="AJ1071" t="s">
        <v>995</v>
      </c>
      <c r="AK1071" t="s">
        <v>995</v>
      </c>
      <c r="AL1071" t="s">
        <v>995</v>
      </c>
      <c r="AM1071" t="s">
        <v>995</v>
      </c>
      <c r="AN1071" t="s">
        <v>995</v>
      </c>
      <c r="AO1071" t="s">
        <v>995</v>
      </c>
      <c r="AP1071" t="s">
        <v>995</v>
      </c>
      <c r="AQ1071" s="286" t="s">
        <v>855</v>
      </c>
      <c r="AR1071" s="306"/>
    </row>
    <row r="1072" spans="1:47" x14ac:dyDescent="0.3">
      <c r="A1072" s="285">
        <v>118045</v>
      </c>
      <c r="B1072" s="286" t="s">
        <v>538</v>
      </c>
      <c r="C1072" t="s">
        <v>995</v>
      </c>
      <c r="D1072" t="s">
        <v>995</v>
      </c>
      <c r="E1072" t="s">
        <v>995</v>
      </c>
      <c r="F1072" t="s">
        <v>995</v>
      </c>
      <c r="G1072" t="s">
        <v>995</v>
      </c>
      <c r="H1072" t="s">
        <v>995</v>
      </c>
      <c r="I1072" t="s">
        <v>995</v>
      </c>
      <c r="J1072" t="s">
        <v>995</v>
      </c>
      <c r="K1072" t="s">
        <v>995</v>
      </c>
      <c r="L1072" t="s">
        <v>995</v>
      </c>
      <c r="M1072" t="s">
        <v>995</v>
      </c>
      <c r="N1072" t="s">
        <v>995</v>
      </c>
      <c r="O1072" t="s">
        <v>995</v>
      </c>
      <c r="P1072" t="s">
        <v>995</v>
      </c>
      <c r="Q1072" t="s">
        <v>995</v>
      </c>
      <c r="R1072" t="s">
        <v>995</v>
      </c>
      <c r="S1072" t="s">
        <v>995</v>
      </c>
      <c r="T1072" t="s">
        <v>995</v>
      </c>
      <c r="U1072" t="s">
        <v>995</v>
      </c>
      <c r="V1072" t="s">
        <v>995</v>
      </c>
      <c r="W1072" t="s">
        <v>995</v>
      </c>
      <c r="X1072" t="s">
        <v>995</v>
      </c>
      <c r="Y1072" t="s">
        <v>995</v>
      </c>
      <c r="Z1072" t="s">
        <v>995</v>
      </c>
      <c r="AA1072" t="s">
        <v>995</v>
      </c>
      <c r="AB1072" t="s">
        <v>995</v>
      </c>
      <c r="AC1072" t="s">
        <v>995</v>
      </c>
      <c r="AD1072" t="s">
        <v>995</v>
      </c>
      <c r="AE1072" t="s">
        <v>995</v>
      </c>
      <c r="AF1072" t="s">
        <v>995</v>
      </c>
      <c r="AG1072" t="s">
        <v>995</v>
      </c>
      <c r="AH1072" t="s">
        <v>995</v>
      </c>
      <c r="AI1072" t="s">
        <v>995</v>
      </c>
      <c r="AJ1072" t="s">
        <v>995</v>
      </c>
      <c r="AK1072" t="s">
        <v>995</v>
      </c>
      <c r="AL1072" t="s">
        <v>995</v>
      </c>
      <c r="AM1072" t="s">
        <v>995</v>
      </c>
      <c r="AN1072" t="s">
        <v>995</v>
      </c>
      <c r="AO1072" t="s">
        <v>995</v>
      </c>
      <c r="AP1072" t="s">
        <v>995</v>
      </c>
      <c r="AQ1072" s="286" t="s">
        <v>855</v>
      </c>
      <c r="AR1072" s="306"/>
    </row>
    <row r="1073" spans="1:45" ht="21.6" x14ac:dyDescent="0.3">
      <c r="A1073" s="285">
        <v>118049</v>
      </c>
      <c r="B1073" s="286" t="s">
        <v>61</v>
      </c>
      <c r="C1073" t="s">
        <v>226</v>
      </c>
      <c r="D1073" t="s">
        <v>224</v>
      </c>
      <c r="E1073" t="s">
        <v>224</v>
      </c>
      <c r="F1073" t="s">
        <v>224</v>
      </c>
      <c r="G1073" t="s">
        <v>224</v>
      </c>
      <c r="H1073" t="s">
        <v>224</v>
      </c>
      <c r="I1073" t="s">
        <v>224</v>
      </c>
      <c r="J1073" t="s">
        <v>226</v>
      </c>
      <c r="K1073" t="s">
        <v>224</v>
      </c>
      <c r="L1073" t="s">
        <v>224</v>
      </c>
      <c r="M1073" t="s">
        <v>226</v>
      </c>
      <c r="N1073" t="s">
        <v>224</v>
      </c>
      <c r="O1073" t="s">
        <v>226</v>
      </c>
      <c r="P1073" t="s">
        <v>224</v>
      </c>
      <c r="Q1073" t="s">
        <v>226</v>
      </c>
      <c r="R1073" t="s">
        <v>226</v>
      </c>
      <c r="S1073" t="s">
        <v>226</v>
      </c>
      <c r="T1073" t="s">
        <v>224</v>
      </c>
      <c r="U1073" t="s">
        <v>226</v>
      </c>
      <c r="V1073" t="s">
        <v>226</v>
      </c>
      <c r="W1073" t="s">
        <v>226</v>
      </c>
      <c r="X1073" t="s">
        <v>226</v>
      </c>
      <c r="Y1073" t="s">
        <v>224</v>
      </c>
      <c r="Z1073" t="s">
        <v>224</v>
      </c>
      <c r="AA1073" t="s">
        <v>226</v>
      </c>
      <c r="AB1073" t="s">
        <v>226</v>
      </c>
      <c r="AC1073" t="s">
        <v>226</v>
      </c>
      <c r="AD1073" t="s">
        <v>226</v>
      </c>
      <c r="AE1073" t="s">
        <v>226</v>
      </c>
      <c r="AF1073" t="s">
        <v>226</v>
      </c>
      <c r="AG1073" t="s">
        <v>226</v>
      </c>
      <c r="AH1073" t="s">
        <v>226</v>
      </c>
      <c r="AI1073" t="s">
        <v>226</v>
      </c>
      <c r="AJ1073" t="s">
        <v>224</v>
      </c>
      <c r="AK1073" t="s">
        <v>224</v>
      </c>
      <c r="AL1073" t="s">
        <v>224</v>
      </c>
      <c r="AM1073" t="s">
        <v>224</v>
      </c>
      <c r="AN1073" t="s">
        <v>224</v>
      </c>
      <c r="AO1073" t="s">
        <v>224</v>
      </c>
      <c r="AP1073" t="s">
        <v>224</v>
      </c>
      <c r="AQ1073" s="286" t="s">
        <v>394</v>
      </c>
      <c r="AR1073" s="295"/>
      <c r="AS1073" s="235"/>
    </row>
    <row r="1074" spans="1:45" x14ac:dyDescent="0.3">
      <c r="A1074" s="285">
        <v>118060</v>
      </c>
      <c r="B1074" s="286" t="s">
        <v>538</v>
      </c>
      <c r="C1074" t="s">
        <v>995</v>
      </c>
      <c r="D1074" t="s">
        <v>995</v>
      </c>
      <c r="E1074" t="s">
        <v>995</v>
      </c>
      <c r="F1074" t="s">
        <v>995</v>
      </c>
      <c r="G1074" t="s">
        <v>995</v>
      </c>
      <c r="H1074" t="s">
        <v>995</v>
      </c>
      <c r="I1074" t="s">
        <v>995</v>
      </c>
      <c r="J1074" t="s">
        <v>995</v>
      </c>
      <c r="K1074" t="s">
        <v>995</v>
      </c>
      <c r="L1074" t="s">
        <v>995</v>
      </c>
      <c r="M1074" t="s">
        <v>995</v>
      </c>
      <c r="N1074" t="s">
        <v>995</v>
      </c>
      <c r="O1074" t="s">
        <v>995</v>
      </c>
      <c r="P1074" t="s">
        <v>995</v>
      </c>
      <c r="Q1074" t="s">
        <v>995</v>
      </c>
      <c r="R1074" t="s">
        <v>995</v>
      </c>
      <c r="S1074" t="s">
        <v>995</v>
      </c>
      <c r="T1074" t="s">
        <v>995</v>
      </c>
      <c r="U1074" t="s">
        <v>995</v>
      </c>
      <c r="V1074" t="s">
        <v>995</v>
      </c>
      <c r="W1074" t="s">
        <v>995</v>
      </c>
      <c r="X1074" t="s">
        <v>995</v>
      </c>
      <c r="Y1074" t="s">
        <v>995</v>
      </c>
      <c r="Z1074" t="s">
        <v>995</v>
      </c>
      <c r="AA1074" t="s">
        <v>995</v>
      </c>
      <c r="AB1074" t="s">
        <v>995</v>
      </c>
      <c r="AC1074" t="s">
        <v>995</v>
      </c>
      <c r="AD1074" t="s">
        <v>995</v>
      </c>
      <c r="AE1074" t="s">
        <v>995</v>
      </c>
      <c r="AF1074" t="s">
        <v>995</v>
      </c>
      <c r="AG1074" t="s">
        <v>995</v>
      </c>
      <c r="AH1074" t="s">
        <v>995</v>
      </c>
      <c r="AI1074" t="s">
        <v>995</v>
      </c>
      <c r="AJ1074" t="s">
        <v>995</v>
      </c>
      <c r="AK1074" t="s">
        <v>995</v>
      </c>
      <c r="AL1074" t="s">
        <v>995</v>
      </c>
      <c r="AM1074" t="s">
        <v>995</v>
      </c>
      <c r="AN1074" t="s">
        <v>995</v>
      </c>
      <c r="AO1074" t="s">
        <v>995</v>
      </c>
      <c r="AP1074" t="s">
        <v>995</v>
      </c>
      <c r="AQ1074" s="286" t="s">
        <v>855</v>
      </c>
      <c r="AR1074" s="306"/>
    </row>
    <row r="1075" spans="1:45" ht="21.6" x14ac:dyDescent="0.3">
      <c r="A1075" s="285">
        <v>118061</v>
      </c>
      <c r="B1075" s="286" t="s">
        <v>61</v>
      </c>
      <c r="C1075" t="s">
        <v>995</v>
      </c>
      <c r="D1075" t="s">
        <v>995</v>
      </c>
      <c r="E1075" t="s">
        <v>995</v>
      </c>
      <c r="F1075" t="s">
        <v>995</v>
      </c>
      <c r="G1075" t="s">
        <v>995</v>
      </c>
      <c r="H1075" t="s">
        <v>995</v>
      </c>
      <c r="I1075" t="s">
        <v>995</v>
      </c>
      <c r="J1075" t="s">
        <v>995</v>
      </c>
      <c r="K1075" t="s">
        <v>995</v>
      </c>
      <c r="L1075" t="s">
        <v>995</v>
      </c>
      <c r="M1075" t="s">
        <v>995</v>
      </c>
      <c r="N1075" t="s">
        <v>995</v>
      </c>
      <c r="O1075" t="s">
        <v>995</v>
      </c>
      <c r="P1075" t="s">
        <v>995</v>
      </c>
      <c r="Q1075" t="s">
        <v>995</v>
      </c>
      <c r="R1075" t="s">
        <v>995</v>
      </c>
      <c r="S1075" t="s">
        <v>995</v>
      </c>
      <c r="T1075" t="s">
        <v>995</v>
      </c>
      <c r="U1075" t="s">
        <v>995</v>
      </c>
      <c r="V1075" t="s">
        <v>995</v>
      </c>
      <c r="W1075" t="s">
        <v>995</v>
      </c>
      <c r="X1075" t="s">
        <v>995</v>
      </c>
      <c r="Y1075" t="s">
        <v>995</v>
      </c>
      <c r="Z1075" t="s">
        <v>995</v>
      </c>
      <c r="AA1075" t="s">
        <v>995</v>
      </c>
      <c r="AB1075" t="s">
        <v>995</v>
      </c>
      <c r="AC1075" t="s">
        <v>995</v>
      </c>
      <c r="AD1075" t="s">
        <v>995</v>
      </c>
      <c r="AE1075" t="s">
        <v>995</v>
      </c>
      <c r="AF1075" t="s">
        <v>995</v>
      </c>
      <c r="AG1075" t="s">
        <v>995</v>
      </c>
      <c r="AH1075" t="s">
        <v>995</v>
      </c>
      <c r="AI1075" t="s">
        <v>995</v>
      </c>
      <c r="AJ1075" t="s">
        <v>995</v>
      </c>
      <c r="AK1075" t="s">
        <v>995</v>
      </c>
      <c r="AL1075" t="s">
        <v>995</v>
      </c>
      <c r="AM1075" t="s">
        <v>995</v>
      </c>
      <c r="AN1075" t="s">
        <v>995</v>
      </c>
      <c r="AO1075" t="s">
        <v>995</v>
      </c>
      <c r="AP1075" t="s">
        <v>995</v>
      </c>
      <c r="AQ1075" s="286" t="s">
        <v>855</v>
      </c>
      <c r="AR1075" s="295"/>
      <c r="AS1075" s="235"/>
    </row>
    <row r="1076" spans="1:45" ht="21.6" x14ac:dyDescent="0.3">
      <c r="A1076" s="285">
        <v>118062</v>
      </c>
      <c r="B1076" s="286" t="s">
        <v>61</v>
      </c>
      <c r="C1076" t="s">
        <v>226</v>
      </c>
      <c r="D1076" t="s">
        <v>224</v>
      </c>
      <c r="E1076" t="s">
        <v>226</v>
      </c>
      <c r="F1076" t="s">
        <v>226</v>
      </c>
      <c r="G1076" t="s">
        <v>226</v>
      </c>
      <c r="H1076" t="s">
        <v>224</v>
      </c>
      <c r="I1076" t="s">
        <v>224</v>
      </c>
      <c r="J1076" t="s">
        <v>224</v>
      </c>
      <c r="K1076" t="s">
        <v>224</v>
      </c>
      <c r="L1076" t="s">
        <v>224</v>
      </c>
      <c r="M1076" t="s">
        <v>224</v>
      </c>
      <c r="N1076" t="s">
        <v>224</v>
      </c>
      <c r="O1076" t="s">
        <v>226</v>
      </c>
      <c r="P1076" t="s">
        <v>226</v>
      </c>
      <c r="Q1076" t="s">
        <v>226</v>
      </c>
      <c r="R1076" t="s">
        <v>224</v>
      </c>
      <c r="S1076" t="s">
        <v>226</v>
      </c>
      <c r="T1076" t="s">
        <v>225</v>
      </c>
      <c r="U1076" t="s">
        <v>226</v>
      </c>
      <c r="V1076" t="s">
        <v>226</v>
      </c>
      <c r="W1076" t="s">
        <v>226</v>
      </c>
      <c r="X1076" t="s">
        <v>226</v>
      </c>
      <c r="Y1076" t="s">
        <v>226</v>
      </c>
      <c r="Z1076" t="s">
        <v>226</v>
      </c>
      <c r="AA1076" t="s">
        <v>224</v>
      </c>
      <c r="AB1076" t="s">
        <v>226</v>
      </c>
      <c r="AC1076" t="s">
        <v>226</v>
      </c>
      <c r="AD1076" t="s">
        <v>226</v>
      </c>
      <c r="AE1076" t="s">
        <v>226</v>
      </c>
      <c r="AF1076" t="s">
        <v>226</v>
      </c>
      <c r="AG1076" t="s">
        <v>225</v>
      </c>
      <c r="AH1076" t="s">
        <v>225</v>
      </c>
      <c r="AI1076" t="s">
        <v>226</v>
      </c>
      <c r="AJ1076" t="s">
        <v>226</v>
      </c>
      <c r="AK1076" t="s">
        <v>225</v>
      </c>
      <c r="AL1076" t="s">
        <v>225</v>
      </c>
      <c r="AM1076" t="s">
        <v>225</v>
      </c>
      <c r="AN1076" t="s">
        <v>225</v>
      </c>
      <c r="AO1076" t="s">
        <v>225</v>
      </c>
      <c r="AP1076" t="s">
        <v>225</v>
      </c>
      <c r="AQ1076" s="286" t="s">
        <v>394</v>
      </c>
      <c r="AR1076" s="295"/>
      <c r="AS1076" s="235"/>
    </row>
    <row r="1077" spans="1:45" x14ac:dyDescent="0.3">
      <c r="A1077" s="285">
        <v>118063</v>
      </c>
      <c r="B1077" s="286" t="s">
        <v>61</v>
      </c>
      <c r="C1077" t="s">
        <v>995</v>
      </c>
      <c r="D1077" t="s">
        <v>995</v>
      </c>
      <c r="E1077" t="s">
        <v>995</v>
      </c>
      <c r="F1077" t="s">
        <v>995</v>
      </c>
      <c r="G1077" t="s">
        <v>995</v>
      </c>
      <c r="H1077" t="s">
        <v>995</v>
      </c>
      <c r="I1077" t="s">
        <v>995</v>
      </c>
      <c r="J1077" t="s">
        <v>995</v>
      </c>
      <c r="K1077" t="s">
        <v>995</v>
      </c>
      <c r="L1077" t="s">
        <v>995</v>
      </c>
      <c r="M1077" t="s">
        <v>995</v>
      </c>
      <c r="N1077" t="s">
        <v>995</v>
      </c>
      <c r="O1077" t="s">
        <v>995</v>
      </c>
      <c r="P1077" t="s">
        <v>995</v>
      </c>
      <c r="Q1077" t="s">
        <v>995</v>
      </c>
      <c r="R1077" t="s">
        <v>995</v>
      </c>
      <c r="S1077" t="s">
        <v>995</v>
      </c>
      <c r="T1077" t="s">
        <v>995</v>
      </c>
      <c r="U1077" t="s">
        <v>995</v>
      </c>
      <c r="V1077" t="s">
        <v>995</v>
      </c>
      <c r="W1077" t="s">
        <v>995</v>
      </c>
      <c r="X1077" t="s">
        <v>995</v>
      </c>
      <c r="Y1077" t="s">
        <v>995</v>
      </c>
      <c r="Z1077" t="s">
        <v>995</v>
      </c>
      <c r="AA1077" t="s">
        <v>995</v>
      </c>
      <c r="AB1077" t="s">
        <v>995</v>
      </c>
      <c r="AC1077" t="s">
        <v>995</v>
      </c>
      <c r="AD1077" t="s">
        <v>995</v>
      </c>
      <c r="AE1077" t="s">
        <v>995</v>
      </c>
      <c r="AF1077" t="s">
        <v>995</v>
      </c>
      <c r="AG1077" t="s">
        <v>995</v>
      </c>
      <c r="AH1077" t="s">
        <v>995</v>
      </c>
      <c r="AI1077" t="s">
        <v>995</v>
      </c>
      <c r="AJ1077" t="s">
        <v>995</v>
      </c>
      <c r="AK1077" t="s">
        <v>995</v>
      </c>
      <c r="AL1077" t="s">
        <v>995</v>
      </c>
      <c r="AM1077" t="s">
        <v>995</v>
      </c>
      <c r="AN1077" t="s">
        <v>995</v>
      </c>
      <c r="AO1077" t="s">
        <v>995</v>
      </c>
      <c r="AP1077" t="s">
        <v>995</v>
      </c>
      <c r="AQ1077" s="286" t="s">
        <v>855</v>
      </c>
      <c r="AR1077" s="306"/>
    </row>
    <row r="1078" spans="1:45" ht="21.6" x14ac:dyDescent="0.3">
      <c r="A1078" s="285">
        <v>118065</v>
      </c>
      <c r="B1078" s="286" t="s">
        <v>61</v>
      </c>
      <c r="C1078" t="s">
        <v>995</v>
      </c>
      <c r="D1078" t="s">
        <v>995</v>
      </c>
      <c r="E1078" t="s">
        <v>995</v>
      </c>
      <c r="F1078" t="s">
        <v>995</v>
      </c>
      <c r="G1078" t="s">
        <v>995</v>
      </c>
      <c r="H1078" t="s">
        <v>995</v>
      </c>
      <c r="I1078" t="s">
        <v>995</v>
      </c>
      <c r="J1078" t="s">
        <v>995</v>
      </c>
      <c r="K1078" t="s">
        <v>995</v>
      </c>
      <c r="L1078" t="s">
        <v>995</v>
      </c>
      <c r="M1078" t="s">
        <v>995</v>
      </c>
      <c r="N1078" t="s">
        <v>995</v>
      </c>
      <c r="O1078" t="s">
        <v>995</v>
      </c>
      <c r="P1078" t="s">
        <v>995</v>
      </c>
      <c r="Q1078" t="s">
        <v>995</v>
      </c>
      <c r="R1078" t="s">
        <v>995</v>
      </c>
      <c r="S1078" t="s">
        <v>995</v>
      </c>
      <c r="T1078" t="s">
        <v>995</v>
      </c>
      <c r="U1078" t="s">
        <v>995</v>
      </c>
      <c r="V1078" t="s">
        <v>995</v>
      </c>
      <c r="W1078" t="s">
        <v>995</v>
      </c>
      <c r="X1078" t="s">
        <v>995</v>
      </c>
      <c r="Y1078" t="s">
        <v>995</v>
      </c>
      <c r="Z1078" t="s">
        <v>995</v>
      </c>
      <c r="AA1078" t="s">
        <v>995</v>
      </c>
      <c r="AB1078" t="s">
        <v>995</v>
      </c>
      <c r="AC1078" t="s">
        <v>995</v>
      </c>
      <c r="AD1078" t="s">
        <v>995</v>
      </c>
      <c r="AE1078" t="s">
        <v>995</v>
      </c>
      <c r="AF1078" t="s">
        <v>995</v>
      </c>
      <c r="AG1078" t="s">
        <v>995</v>
      </c>
      <c r="AH1078" t="s">
        <v>995</v>
      </c>
      <c r="AI1078" t="s">
        <v>995</v>
      </c>
      <c r="AJ1078" t="s">
        <v>995</v>
      </c>
      <c r="AK1078" t="s">
        <v>995</v>
      </c>
      <c r="AL1078" t="s">
        <v>995</v>
      </c>
      <c r="AM1078" t="s">
        <v>995</v>
      </c>
      <c r="AN1078" t="s">
        <v>995</v>
      </c>
      <c r="AO1078" t="s">
        <v>995</v>
      </c>
      <c r="AP1078" t="s">
        <v>995</v>
      </c>
      <c r="AQ1078" s="286" t="s">
        <v>855</v>
      </c>
      <c r="AR1078" s="295"/>
      <c r="AS1078" s="235"/>
    </row>
    <row r="1079" spans="1:45" x14ac:dyDescent="0.3">
      <c r="A1079" s="285">
        <v>118073</v>
      </c>
      <c r="B1079" s="286" t="s">
        <v>538</v>
      </c>
      <c r="C1079" t="s">
        <v>995</v>
      </c>
      <c r="D1079" t="s">
        <v>995</v>
      </c>
      <c r="E1079" t="s">
        <v>995</v>
      </c>
      <c r="F1079" t="s">
        <v>995</v>
      </c>
      <c r="G1079" t="s">
        <v>995</v>
      </c>
      <c r="H1079" t="s">
        <v>995</v>
      </c>
      <c r="I1079" t="s">
        <v>995</v>
      </c>
      <c r="J1079" t="s">
        <v>995</v>
      </c>
      <c r="K1079" t="s">
        <v>995</v>
      </c>
      <c r="L1079" t="s">
        <v>995</v>
      </c>
      <c r="M1079" t="s">
        <v>995</v>
      </c>
      <c r="N1079" t="s">
        <v>995</v>
      </c>
      <c r="O1079" t="s">
        <v>995</v>
      </c>
      <c r="P1079" t="s">
        <v>995</v>
      </c>
      <c r="Q1079" t="s">
        <v>995</v>
      </c>
      <c r="R1079" t="s">
        <v>995</v>
      </c>
      <c r="S1079" t="s">
        <v>995</v>
      </c>
      <c r="T1079" t="s">
        <v>995</v>
      </c>
      <c r="U1079" t="s">
        <v>995</v>
      </c>
      <c r="V1079" t="s">
        <v>995</v>
      </c>
      <c r="W1079" t="s">
        <v>995</v>
      </c>
      <c r="X1079" t="s">
        <v>995</v>
      </c>
      <c r="Y1079" t="s">
        <v>995</v>
      </c>
      <c r="Z1079" t="s">
        <v>995</v>
      </c>
      <c r="AA1079" t="s">
        <v>995</v>
      </c>
      <c r="AB1079" t="s">
        <v>995</v>
      </c>
      <c r="AC1079" t="s">
        <v>995</v>
      </c>
      <c r="AD1079" t="s">
        <v>995</v>
      </c>
      <c r="AE1079" t="s">
        <v>995</v>
      </c>
      <c r="AF1079" t="s">
        <v>995</v>
      </c>
      <c r="AG1079" t="s">
        <v>995</v>
      </c>
      <c r="AH1079" t="s">
        <v>995</v>
      </c>
      <c r="AI1079" t="s">
        <v>995</v>
      </c>
      <c r="AJ1079" t="s">
        <v>995</v>
      </c>
      <c r="AK1079" t="s">
        <v>995</v>
      </c>
      <c r="AL1079" t="s">
        <v>995</v>
      </c>
      <c r="AM1079" t="s">
        <v>995</v>
      </c>
      <c r="AN1079" t="s">
        <v>995</v>
      </c>
      <c r="AO1079" t="s">
        <v>995</v>
      </c>
      <c r="AP1079" t="s">
        <v>995</v>
      </c>
      <c r="AQ1079" s="286" t="s">
        <v>855</v>
      </c>
      <c r="AR1079" s="306"/>
    </row>
    <row r="1080" spans="1:45" x14ac:dyDescent="0.3">
      <c r="A1080" s="285">
        <v>118074</v>
      </c>
      <c r="B1080" s="286" t="s">
        <v>61</v>
      </c>
      <c r="C1080" t="s">
        <v>995</v>
      </c>
      <c r="D1080" t="s">
        <v>995</v>
      </c>
      <c r="E1080" t="s">
        <v>995</v>
      </c>
      <c r="F1080" t="s">
        <v>995</v>
      </c>
      <c r="G1080" t="s">
        <v>995</v>
      </c>
      <c r="H1080" t="s">
        <v>995</v>
      </c>
      <c r="I1080" t="s">
        <v>995</v>
      </c>
      <c r="J1080" t="s">
        <v>995</v>
      </c>
      <c r="K1080" t="s">
        <v>995</v>
      </c>
      <c r="L1080" t="s">
        <v>995</v>
      </c>
      <c r="M1080" t="s">
        <v>995</v>
      </c>
      <c r="N1080" t="s">
        <v>995</v>
      </c>
      <c r="O1080" t="s">
        <v>995</v>
      </c>
      <c r="P1080" t="s">
        <v>995</v>
      </c>
      <c r="Q1080" t="s">
        <v>995</v>
      </c>
      <c r="R1080" t="s">
        <v>995</v>
      </c>
      <c r="S1080" t="s">
        <v>995</v>
      </c>
      <c r="T1080" t="s">
        <v>995</v>
      </c>
      <c r="U1080" t="s">
        <v>995</v>
      </c>
      <c r="V1080" t="s">
        <v>995</v>
      </c>
      <c r="W1080" t="s">
        <v>995</v>
      </c>
      <c r="X1080" t="s">
        <v>995</v>
      </c>
      <c r="Y1080" t="s">
        <v>995</v>
      </c>
      <c r="Z1080" t="s">
        <v>995</v>
      </c>
      <c r="AA1080" t="s">
        <v>995</v>
      </c>
      <c r="AB1080" t="s">
        <v>995</v>
      </c>
      <c r="AC1080" t="s">
        <v>995</v>
      </c>
      <c r="AD1080" t="s">
        <v>995</v>
      </c>
      <c r="AE1080" t="s">
        <v>995</v>
      </c>
      <c r="AF1080" t="s">
        <v>995</v>
      </c>
      <c r="AG1080" t="s">
        <v>995</v>
      </c>
      <c r="AH1080" t="s">
        <v>995</v>
      </c>
      <c r="AI1080" t="s">
        <v>995</v>
      </c>
      <c r="AJ1080" t="s">
        <v>995</v>
      </c>
      <c r="AK1080" t="s">
        <v>995</v>
      </c>
      <c r="AL1080" t="s">
        <v>995</v>
      </c>
      <c r="AM1080" t="s">
        <v>995</v>
      </c>
      <c r="AN1080" t="s">
        <v>995</v>
      </c>
      <c r="AO1080" t="s">
        <v>995</v>
      </c>
      <c r="AP1080" t="s">
        <v>995</v>
      </c>
      <c r="AQ1080" s="286" t="s">
        <v>855</v>
      </c>
      <c r="AR1080" s="306"/>
    </row>
    <row r="1081" spans="1:45" ht="21.6" x14ac:dyDescent="0.3">
      <c r="A1081" s="285">
        <v>118085</v>
      </c>
      <c r="B1081" s="286" t="s">
        <v>61</v>
      </c>
      <c r="C1081" t="s">
        <v>226</v>
      </c>
      <c r="D1081" t="s">
        <v>224</v>
      </c>
      <c r="E1081" t="s">
        <v>224</v>
      </c>
      <c r="F1081" t="s">
        <v>226</v>
      </c>
      <c r="G1081" t="s">
        <v>226</v>
      </c>
      <c r="H1081" t="s">
        <v>224</v>
      </c>
      <c r="I1081" t="s">
        <v>224</v>
      </c>
      <c r="J1081" t="s">
        <v>226</v>
      </c>
      <c r="K1081" t="s">
        <v>226</v>
      </c>
      <c r="L1081" t="s">
        <v>224</v>
      </c>
      <c r="M1081" t="s">
        <v>224</v>
      </c>
      <c r="N1081" t="s">
        <v>224</v>
      </c>
      <c r="O1081" t="s">
        <v>226</v>
      </c>
      <c r="P1081" t="s">
        <v>224</v>
      </c>
      <c r="Q1081" t="s">
        <v>224</v>
      </c>
      <c r="R1081" t="s">
        <v>224</v>
      </c>
      <c r="S1081" t="s">
        <v>224</v>
      </c>
      <c r="T1081" t="s">
        <v>226</v>
      </c>
      <c r="U1081" t="s">
        <v>226</v>
      </c>
      <c r="V1081" t="s">
        <v>226</v>
      </c>
      <c r="W1081" t="s">
        <v>224</v>
      </c>
      <c r="X1081" t="s">
        <v>225</v>
      </c>
      <c r="Y1081" t="s">
        <v>224</v>
      </c>
      <c r="Z1081" t="s">
        <v>224</v>
      </c>
      <c r="AA1081" t="s">
        <v>224</v>
      </c>
      <c r="AB1081" t="s">
        <v>226</v>
      </c>
      <c r="AC1081" t="s">
        <v>226</v>
      </c>
      <c r="AD1081" t="s">
        <v>224</v>
      </c>
      <c r="AE1081" t="s">
        <v>224</v>
      </c>
      <c r="AF1081" t="s">
        <v>224</v>
      </c>
      <c r="AG1081" t="s">
        <v>226</v>
      </c>
      <c r="AH1081" t="s">
        <v>224</v>
      </c>
      <c r="AI1081" t="s">
        <v>224</v>
      </c>
      <c r="AJ1081" t="s">
        <v>224</v>
      </c>
      <c r="AK1081" t="s">
        <v>226</v>
      </c>
      <c r="AL1081" t="s">
        <v>224</v>
      </c>
      <c r="AM1081" t="s">
        <v>224</v>
      </c>
      <c r="AN1081" t="s">
        <v>224</v>
      </c>
      <c r="AO1081" t="s">
        <v>225</v>
      </c>
      <c r="AP1081" t="s">
        <v>225</v>
      </c>
      <c r="AQ1081" s="286" t="s">
        <v>394</v>
      </c>
      <c r="AR1081" s="295"/>
      <c r="AS1081" s="235"/>
    </row>
    <row r="1082" spans="1:45" x14ac:dyDescent="0.3">
      <c r="A1082" s="285">
        <v>118086</v>
      </c>
      <c r="B1082" s="286" t="s">
        <v>539</v>
      </c>
      <c r="C1082" t="s">
        <v>995</v>
      </c>
      <c r="D1082" t="s">
        <v>995</v>
      </c>
      <c r="E1082" t="s">
        <v>995</v>
      </c>
      <c r="F1082" t="s">
        <v>995</v>
      </c>
      <c r="G1082" t="s">
        <v>995</v>
      </c>
      <c r="H1082" t="s">
        <v>995</v>
      </c>
      <c r="I1082" t="s">
        <v>995</v>
      </c>
      <c r="J1082" t="s">
        <v>995</v>
      </c>
      <c r="K1082" t="s">
        <v>995</v>
      </c>
      <c r="L1082" t="s">
        <v>995</v>
      </c>
      <c r="M1082" t="s">
        <v>995</v>
      </c>
      <c r="N1082" t="s">
        <v>995</v>
      </c>
      <c r="O1082" t="s">
        <v>995</v>
      </c>
      <c r="P1082" t="s">
        <v>995</v>
      </c>
      <c r="Q1082" t="s">
        <v>995</v>
      </c>
      <c r="R1082" t="s">
        <v>995</v>
      </c>
      <c r="S1082" t="s">
        <v>995</v>
      </c>
      <c r="T1082" t="s">
        <v>995</v>
      </c>
      <c r="U1082" t="s">
        <v>995</v>
      </c>
      <c r="V1082" t="s">
        <v>995</v>
      </c>
      <c r="W1082" t="s">
        <v>995</v>
      </c>
      <c r="X1082" t="s">
        <v>995</v>
      </c>
      <c r="Y1082" t="s">
        <v>995</v>
      </c>
      <c r="Z1082" t="s">
        <v>995</v>
      </c>
      <c r="AA1082" t="s">
        <v>995</v>
      </c>
      <c r="AB1082" t="s">
        <v>995</v>
      </c>
      <c r="AC1082" t="s">
        <v>995</v>
      </c>
      <c r="AD1082" t="s">
        <v>995</v>
      </c>
      <c r="AE1082" t="s">
        <v>995</v>
      </c>
      <c r="AF1082" t="s">
        <v>995</v>
      </c>
      <c r="AG1082" t="s">
        <v>995</v>
      </c>
      <c r="AH1082" t="s">
        <v>995</v>
      </c>
      <c r="AI1082" t="s">
        <v>995</v>
      </c>
      <c r="AJ1082" t="s">
        <v>995</v>
      </c>
      <c r="AK1082" t="s">
        <v>995</v>
      </c>
      <c r="AL1082" t="s">
        <v>995</v>
      </c>
      <c r="AM1082" t="s">
        <v>995</v>
      </c>
      <c r="AN1082" t="s">
        <v>995</v>
      </c>
      <c r="AO1082" t="s">
        <v>995</v>
      </c>
      <c r="AP1082" t="s">
        <v>995</v>
      </c>
      <c r="AQ1082" s="286" t="s">
        <v>855</v>
      </c>
      <c r="AR1082" s="306"/>
    </row>
    <row r="1083" spans="1:45" x14ac:dyDescent="0.3">
      <c r="A1083" s="285">
        <v>118090</v>
      </c>
      <c r="B1083" s="286" t="s">
        <v>540</v>
      </c>
      <c r="C1083" t="s">
        <v>995</v>
      </c>
      <c r="D1083" t="s">
        <v>995</v>
      </c>
      <c r="E1083" t="s">
        <v>995</v>
      </c>
      <c r="F1083" t="s">
        <v>995</v>
      </c>
      <c r="G1083" t="s">
        <v>995</v>
      </c>
      <c r="H1083" t="s">
        <v>995</v>
      </c>
      <c r="I1083" t="s">
        <v>995</v>
      </c>
      <c r="J1083" t="s">
        <v>995</v>
      </c>
      <c r="K1083" t="s">
        <v>995</v>
      </c>
      <c r="L1083" t="s">
        <v>995</v>
      </c>
      <c r="M1083" t="s">
        <v>995</v>
      </c>
      <c r="N1083" t="s">
        <v>995</v>
      </c>
      <c r="O1083" t="s">
        <v>995</v>
      </c>
      <c r="P1083" t="s">
        <v>995</v>
      </c>
      <c r="Q1083" t="s">
        <v>995</v>
      </c>
      <c r="R1083" t="s">
        <v>995</v>
      </c>
      <c r="S1083" t="s">
        <v>995</v>
      </c>
      <c r="T1083" t="s">
        <v>995</v>
      </c>
      <c r="U1083" t="s">
        <v>995</v>
      </c>
      <c r="V1083" t="s">
        <v>995</v>
      </c>
      <c r="W1083" t="s">
        <v>995</v>
      </c>
      <c r="X1083" t="s">
        <v>995</v>
      </c>
      <c r="Y1083" t="s">
        <v>995</v>
      </c>
      <c r="Z1083" t="s">
        <v>995</v>
      </c>
      <c r="AA1083" t="s">
        <v>995</v>
      </c>
      <c r="AB1083" t="s">
        <v>995</v>
      </c>
      <c r="AC1083" t="s">
        <v>995</v>
      </c>
      <c r="AD1083" t="s">
        <v>995</v>
      </c>
      <c r="AE1083" t="s">
        <v>995</v>
      </c>
      <c r="AF1083" t="s">
        <v>995</v>
      </c>
      <c r="AG1083" t="s">
        <v>995</v>
      </c>
      <c r="AH1083" t="s">
        <v>995</v>
      </c>
      <c r="AI1083" t="s">
        <v>995</v>
      </c>
      <c r="AJ1083" t="s">
        <v>995</v>
      </c>
      <c r="AK1083" t="s">
        <v>995</v>
      </c>
      <c r="AL1083" t="s">
        <v>995</v>
      </c>
      <c r="AM1083" t="s">
        <v>995</v>
      </c>
      <c r="AN1083" t="s">
        <v>995</v>
      </c>
      <c r="AO1083" t="s">
        <v>995</v>
      </c>
      <c r="AP1083" t="s">
        <v>995</v>
      </c>
      <c r="AQ1083" s="286" t="s">
        <v>855</v>
      </c>
      <c r="AR1083" s="306"/>
    </row>
    <row r="1084" spans="1:45" x14ac:dyDescent="0.3">
      <c r="A1084" s="285">
        <v>118098</v>
      </c>
      <c r="B1084" s="286" t="s">
        <v>540</v>
      </c>
      <c r="C1084" t="s">
        <v>995</v>
      </c>
      <c r="D1084" t="s">
        <v>995</v>
      </c>
      <c r="E1084" t="s">
        <v>995</v>
      </c>
      <c r="F1084" t="s">
        <v>995</v>
      </c>
      <c r="G1084" t="s">
        <v>995</v>
      </c>
      <c r="H1084" t="s">
        <v>995</v>
      </c>
      <c r="I1084" t="s">
        <v>995</v>
      </c>
      <c r="J1084" t="s">
        <v>995</v>
      </c>
      <c r="K1084" t="s">
        <v>995</v>
      </c>
      <c r="L1084" t="s">
        <v>995</v>
      </c>
      <c r="M1084" t="s">
        <v>995</v>
      </c>
      <c r="N1084" t="s">
        <v>995</v>
      </c>
      <c r="O1084" t="s">
        <v>995</v>
      </c>
      <c r="P1084" t="s">
        <v>995</v>
      </c>
      <c r="Q1084" t="s">
        <v>995</v>
      </c>
      <c r="R1084" t="s">
        <v>995</v>
      </c>
      <c r="S1084" t="s">
        <v>995</v>
      </c>
      <c r="T1084" t="s">
        <v>995</v>
      </c>
      <c r="U1084" t="s">
        <v>995</v>
      </c>
      <c r="V1084" t="s">
        <v>995</v>
      </c>
      <c r="W1084" t="s">
        <v>995</v>
      </c>
      <c r="X1084" t="s">
        <v>995</v>
      </c>
      <c r="Y1084" t="s">
        <v>995</v>
      </c>
      <c r="Z1084" t="s">
        <v>995</v>
      </c>
      <c r="AA1084" t="s">
        <v>995</v>
      </c>
      <c r="AB1084" t="s">
        <v>995</v>
      </c>
      <c r="AC1084" t="s">
        <v>995</v>
      </c>
      <c r="AD1084" t="s">
        <v>995</v>
      </c>
      <c r="AE1084" t="s">
        <v>995</v>
      </c>
      <c r="AF1084" t="s">
        <v>995</v>
      </c>
      <c r="AG1084" t="s">
        <v>995</v>
      </c>
      <c r="AH1084" t="s">
        <v>995</v>
      </c>
      <c r="AI1084" t="s">
        <v>995</v>
      </c>
      <c r="AJ1084" t="s">
        <v>995</v>
      </c>
      <c r="AK1084" t="s">
        <v>995</v>
      </c>
      <c r="AL1084" t="s">
        <v>995</v>
      </c>
      <c r="AM1084" t="s">
        <v>995</v>
      </c>
      <c r="AN1084" t="s">
        <v>995</v>
      </c>
      <c r="AO1084" t="s">
        <v>995</v>
      </c>
      <c r="AP1084" t="s">
        <v>995</v>
      </c>
      <c r="AQ1084" s="286" t="s">
        <v>855</v>
      </c>
      <c r="AR1084" s="306"/>
    </row>
    <row r="1085" spans="1:45" ht="21.6" x14ac:dyDescent="0.3">
      <c r="A1085" s="285">
        <v>118106</v>
      </c>
      <c r="B1085" s="286" t="s">
        <v>61</v>
      </c>
      <c r="C1085" t="s">
        <v>995</v>
      </c>
      <c r="D1085" t="s">
        <v>995</v>
      </c>
      <c r="E1085" t="s">
        <v>995</v>
      </c>
      <c r="F1085" t="s">
        <v>995</v>
      </c>
      <c r="G1085" t="s">
        <v>995</v>
      </c>
      <c r="H1085" t="s">
        <v>995</v>
      </c>
      <c r="I1085" t="s">
        <v>995</v>
      </c>
      <c r="J1085" t="s">
        <v>995</v>
      </c>
      <c r="K1085" t="s">
        <v>995</v>
      </c>
      <c r="L1085" t="s">
        <v>995</v>
      </c>
      <c r="M1085" t="s">
        <v>995</v>
      </c>
      <c r="N1085" t="s">
        <v>995</v>
      </c>
      <c r="O1085" t="s">
        <v>995</v>
      </c>
      <c r="P1085" t="s">
        <v>995</v>
      </c>
      <c r="Q1085" t="s">
        <v>995</v>
      </c>
      <c r="R1085" t="s">
        <v>995</v>
      </c>
      <c r="S1085" t="s">
        <v>995</v>
      </c>
      <c r="T1085" t="s">
        <v>995</v>
      </c>
      <c r="U1085" t="s">
        <v>995</v>
      </c>
      <c r="V1085" t="s">
        <v>995</v>
      </c>
      <c r="W1085" t="s">
        <v>995</v>
      </c>
      <c r="X1085" t="s">
        <v>995</v>
      </c>
      <c r="Y1085" t="s">
        <v>995</v>
      </c>
      <c r="Z1085" t="s">
        <v>995</v>
      </c>
      <c r="AA1085" t="s">
        <v>995</v>
      </c>
      <c r="AB1085" t="s">
        <v>995</v>
      </c>
      <c r="AC1085" t="s">
        <v>995</v>
      </c>
      <c r="AD1085" t="s">
        <v>995</v>
      </c>
      <c r="AE1085" t="s">
        <v>995</v>
      </c>
      <c r="AF1085" t="s">
        <v>995</v>
      </c>
      <c r="AG1085" t="s">
        <v>995</v>
      </c>
      <c r="AH1085" t="s">
        <v>995</v>
      </c>
      <c r="AI1085" t="s">
        <v>995</v>
      </c>
      <c r="AJ1085" t="s">
        <v>995</v>
      </c>
      <c r="AK1085" t="s">
        <v>995</v>
      </c>
      <c r="AL1085" t="s">
        <v>995</v>
      </c>
      <c r="AM1085" t="s">
        <v>995</v>
      </c>
      <c r="AN1085" t="s">
        <v>995</v>
      </c>
      <c r="AO1085" t="s">
        <v>995</v>
      </c>
      <c r="AP1085" t="s">
        <v>995</v>
      </c>
      <c r="AQ1085" s="286" t="s">
        <v>855</v>
      </c>
      <c r="AR1085" s="295"/>
      <c r="AS1085" s="235"/>
    </row>
    <row r="1086" spans="1:45" ht="21.6" x14ac:dyDescent="0.3">
      <c r="A1086" s="285">
        <v>118106</v>
      </c>
      <c r="B1086" s="286" t="s">
        <v>61</v>
      </c>
      <c r="C1086" t="s">
        <v>995</v>
      </c>
      <c r="D1086" t="s">
        <v>995</v>
      </c>
      <c r="E1086" t="s">
        <v>995</v>
      </c>
      <c r="F1086" t="s">
        <v>995</v>
      </c>
      <c r="G1086" t="s">
        <v>995</v>
      </c>
      <c r="H1086" t="s">
        <v>995</v>
      </c>
      <c r="I1086" t="s">
        <v>995</v>
      </c>
      <c r="J1086" t="s">
        <v>995</v>
      </c>
      <c r="K1086" t="s">
        <v>995</v>
      </c>
      <c r="L1086" t="s">
        <v>995</v>
      </c>
      <c r="M1086" t="s">
        <v>995</v>
      </c>
      <c r="N1086" t="s">
        <v>995</v>
      </c>
      <c r="O1086" t="s">
        <v>995</v>
      </c>
      <c r="P1086" t="s">
        <v>995</v>
      </c>
      <c r="Q1086" t="s">
        <v>995</v>
      </c>
      <c r="R1086" t="s">
        <v>995</v>
      </c>
      <c r="S1086" t="s">
        <v>995</v>
      </c>
      <c r="T1086" t="s">
        <v>995</v>
      </c>
      <c r="U1086" t="s">
        <v>995</v>
      </c>
      <c r="V1086" t="s">
        <v>995</v>
      </c>
      <c r="W1086" t="s">
        <v>995</v>
      </c>
      <c r="X1086" t="s">
        <v>995</v>
      </c>
      <c r="Y1086" t="s">
        <v>995</v>
      </c>
      <c r="Z1086" t="s">
        <v>995</v>
      </c>
      <c r="AA1086" t="s">
        <v>995</v>
      </c>
      <c r="AB1086" t="s">
        <v>995</v>
      </c>
      <c r="AC1086" t="s">
        <v>995</v>
      </c>
      <c r="AD1086" t="s">
        <v>995</v>
      </c>
      <c r="AE1086" t="s">
        <v>995</v>
      </c>
      <c r="AF1086" t="s">
        <v>995</v>
      </c>
      <c r="AG1086" t="s">
        <v>995</v>
      </c>
      <c r="AH1086" t="s">
        <v>995</v>
      </c>
      <c r="AI1086" t="s">
        <v>995</v>
      </c>
      <c r="AJ1086" t="s">
        <v>995</v>
      </c>
      <c r="AK1086" t="s">
        <v>995</v>
      </c>
      <c r="AL1086" t="s">
        <v>995</v>
      </c>
      <c r="AM1086" t="s">
        <v>995</v>
      </c>
      <c r="AN1086" t="s">
        <v>995</v>
      </c>
      <c r="AO1086" t="s">
        <v>995</v>
      </c>
      <c r="AP1086" t="s">
        <v>995</v>
      </c>
      <c r="AQ1086" s="286" t="s">
        <v>855</v>
      </c>
      <c r="AR1086" s="295"/>
      <c r="AS1086" s="235"/>
    </row>
    <row r="1087" spans="1:45" x14ac:dyDescent="0.3">
      <c r="A1087" s="285">
        <v>118114</v>
      </c>
      <c r="B1087" s="286" t="s">
        <v>540</v>
      </c>
      <c r="C1087" t="s">
        <v>995</v>
      </c>
      <c r="D1087" t="s">
        <v>995</v>
      </c>
      <c r="E1087" t="s">
        <v>995</v>
      </c>
      <c r="F1087" t="s">
        <v>995</v>
      </c>
      <c r="G1087" t="s">
        <v>995</v>
      </c>
      <c r="H1087" t="s">
        <v>995</v>
      </c>
      <c r="I1087" t="s">
        <v>995</v>
      </c>
      <c r="J1087" t="s">
        <v>995</v>
      </c>
      <c r="K1087" t="s">
        <v>995</v>
      </c>
      <c r="L1087" t="s">
        <v>995</v>
      </c>
      <c r="M1087" t="s">
        <v>995</v>
      </c>
      <c r="N1087" t="s">
        <v>995</v>
      </c>
      <c r="O1087" t="s">
        <v>995</v>
      </c>
      <c r="P1087" t="s">
        <v>995</v>
      </c>
      <c r="Q1087" t="s">
        <v>995</v>
      </c>
      <c r="R1087" t="s">
        <v>995</v>
      </c>
      <c r="S1087" t="s">
        <v>995</v>
      </c>
      <c r="T1087" t="s">
        <v>995</v>
      </c>
      <c r="U1087" t="s">
        <v>995</v>
      </c>
      <c r="V1087" t="s">
        <v>995</v>
      </c>
      <c r="W1087" t="s">
        <v>995</v>
      </c>
      <c r="X1087" t="s">
        <v>995</v>
      </c>
      <c r="Y1087" t="s">
        <v>995</v>
      </c>
      <c r="Z1087" t="s">
        <v>995</v>
      </c>
      <c r="AA1087" t="s">
        <v>995</v>
      </c>
      <c r="AB1087" t="s">
        <v>995</v>
      </c>
      <c r="AC1087" t="s">
        <v>995</v>
      </c>
      <c r="AD1087" t="s">
        <v>995</v>
      </c>
      <c r="AE1087" t="s">
        <v>995</v>
      </c>
      <c r="AF1087" t="s">
        <v>995</v>
      </c>
      <c r="AG1087" t="s">
        <v>995</v>
      </c>
      <c r="AH1087" t="s">
        <v>995</v>
      </c>
      <c r="AI1087" t="s">
        <v>995</v>
      </c>
      <c r="AJ1087" t="s">
        <v>995</v>
      </c>
      <c r="AK1087" t="s">
        <v>995</v>
      </c>
      <c r="AL1087" t="s">
        <v>995</v>
      </c>
      <c r="AM1087" t="s">
        <v>995</v>
      </c>
      <c r="AN1087" t="s">
        <v>995</v>
      </c>
      <c r="AO1087" t="s">
        <v>995</v>
      </c>
      <c r="AP1087" t="s">
        <v>995</v>
      </c>
      <c r="AQ1087" s="286" t="s">
        <v>855</v>
      </c>
      <c r="AR1087" s="306"/>
    </row>
    <row r="1088" spans="1:45" ht="21.6" x14ac:dyDescent="0.3">
      <c r="A1088" s="285">
        <v>118119</v>
      </c>
      <c r="B1088" s="286" t="s">
        <v>61</v>
      </c>
      <c r="C1088" t="s">
        <v>224</v>
      </c>
      <c r="D1088" t="s">
        <v>224</v>
      </c>
      <c r="E1088" t="s">
        <v>224</v>
      </c>
      <c r="F1088" t="s">
        <v>226</v>
      </c>
      <c r="G1088" t="s">
        <v>224</v>
      </c>
      <c r="H1088" t="s">
        <v>226</v>
      </c>
      <c r="I1088" t="s">
        <v>224</v>
      </c>
      <c r="J1088" t="s">
        <v>224</v>
      </c>
      <c r="K1088" t="s">
        <v>224</v>
      </c>
      <c r="L1088" t="s">
        <v>224</v>
      </c>
      <c r="M1088" t="s">
        <v>224</v>
      </c>
      <c r="N1088" t="s">
        <v>226</v>
      </c>
      <c r="O1088" t="s">
        <v>224</v>
      </c>
      <c r="P1088" t="s">
        <v>226</v>
      </c>
      <c r="Q1088" t="s">
        <v>226</v>
      </c>
      <c r="R1088" t="s">
        <v>226</v>
      </c>
      <c r="S1088" t="s">
        <v>224</v>
      </c>
      <c r="T1088" t="s">
        <v>226</v>
      </c>
      <c r="U1088" t="s">
        <v>224</v>
      </c>
      <c r="V1088" t="s">
        <v>226</v>
      </c>
      <c r="W1088" t="s">
        <v>224</v>
      </c>
      <c r="X1088" t="s">
        <v>224</v>
      </c>
      <c r="Y1088" t="s">
        <v>226</v>
      </c>
      <c r="Z1088" t="s">
        <v>226</v>
      </c>
      <c r="AA1088" t="s">
        <v>226</v>
      </c>
      <c r="AB1088" t="s">
        <v>226</v>
      </c>
      <c r="AC1088" t="s">
        <v>226</v>
      </c>
      <c r="AD1088" t="s">
        <v>226</v>
      </c>
      <c r="AE1088" t="s">
        <v>224</v>
      </c>
      <c r="AF1088" t="s">
        <v>224</v>
      </c>
      <c r="AG1088" t="s">
        <v>226</v>
      </c>
      <c r="AH1088" t="s">
        <v>226</v>
      </c>
      <c r="AI1088" t="s">
        <v>226</v>
      </c>
      <c r="AJ1088" t="s">
        <v>226</v>
      </c>
      <c r="AK1088" t="s">
        <v>225</v>
      </c>
      <c r="AL1088" t="s">
        <v>226</v>
      </c>
      <c r="AM1088" t="s">
        <v>226</v>
      </c>
      <c r="AN1088" t="s">
        <v>226</v>
      </c>
      <c r="AO1088" t="s">
        <v>225</v>
      </c>
      <c r="AP1088" t="s">
        <v>225</v>
      </c>
      <c r="AQ1088" s="286" t="s">
        <v>394</v>
      </c>
      <c r="AR1088" s="295"/>
      <c r="AS1088" s="235"/>
    </row>
    <row r="1089" spans="1:47" ht="28.8" x14ac:dyDescent="0.3">
      <c r="A1089" s="285">
        <v>118125</v>
      </c>
      <c r="B1089" s="286" t="s">
        <v>67</v>
      </c>
      <c r="C1089" t="s">
        <v>226</v>
      </c>
      <c r="D1089" t="s">
        <v>226</v>
      </c>
      <c r="E1089" t="s">
        <v>224</v>
      </c>
      <c r="F1089" t="s">
        <v>226</v>
      </c>
      <c r="G1089" t="s">
        <v>226</v>
      </c>
      <c r="H1089" t="s">
        <v>226</v>
      </c>
      <c r="I1089" t="s">
        <v>224</v>
      </c>
      <c r="J1089" t="s">
        <v>224</v>
      </c>
      <c r="K1089" t="s">
        <v>226</v>
      </c>
      <c r="L1089" t="s">
        <v>224</v>
      </c>
      <c r="M1089" t="s">
        <v>226</v>
      </c>
      <c r="N1089" t="s">
        <v>224</v>
      </c>
      <c r="O1089" t="s">
        <v>224</v>
      </c>
      <c r="P1089" t="s">
        <v>226</v>
      </c>
      <c r="Q1089" t="s">
        <v>226</v>
      </c>
      <c r="R1089" t="s">
        <v>226</v>
      </c>
      <c r="S1089" t="s">
        <v>224</v>
      </c>
      <c r="T1089" t="s">
        <v>224</v>
      </c>
      <c r="U1089" t="s">
        <v>226</v>
      </c>
      <c r="V1089" t="s">
        <v>226</v>
      </c>
      <c r="W1089" t="s">
        <v>226</v>
      </c>
      <c r="X1089" t="s">
        <v>224</v>
      </c>
      <c r="Y1089" t="s">
        <v>226</v>
      </c>
      <c r="Z1089" t="s">
        <v>225</v>
      </c>
      <c r="AA1089" t="s">
        <v>226</v>
      </c>
      <c r="AB1089" t="s">
        <v>224</v>
      </c>
      <c r="AC1089" t="s">
        <v>224</v>
      </c>
      <c r="AD1089" t="s">
        <v>226</v>
      </c>
      <c r="AE1089" t="s">
        <v>225</v>
      </c>
      <c r="AF1089" t="s">
        <v>226</v>
      </c>
      <c r="AG1089" t="s">
        <v>225</v>
      </c>
      <c r="AH1089" t="s">
        <v>225</v>
      </c>
      <c r="AI1089" t="s">
        <v>225</v>
      </c>
      <c r="AJ1089" t="s">
        <v>225</v>
      </c>
      <c r="AK1089" t="s">
        <v>225</v>
      </c>
      <c r="AL1089" t="s">
        <v>394</v>
      </c>
      <c r="AM1089" t="s">
        <v>394</v>
      </c>
      <c r="AN1089" t="s">
        <v>394</v>
      </c>
      <c r="AO1089" t="s">
        <v>394</v>
      </c>
      <c r="AP1089" t="s">
        <v>394</v>
      </c>
      <c r="AQ1089" s="286" t="s">
        <v>394</v>
      </c>
      <c r="AR1089" s="295"/>
      <c r="AS1089" s="235"/>
    </row>
    <row r="1090" spans="1:47" x14ac:dyDescent="0.3">
      <c r="A1090" s="285">
        <v>118134</v>
      </c>
      <c r="B1090" s="286" t="s">
        <v>538</v>
      </c>
      <c r="C1090" t="s">
        <v>995</v>
      </c>
      <c r="D1090" t="s">
        <v>995</v>
      </c>
      <c r="E1090" t="s">
        <v>995</v>
      </c>
      <c r="F1090" t="s">
        <v>995</v>
      </c>
      <c r="G1090" t="s">
        <v>995</v>
      </c>
      <c r="H1090" t="s">
        <v>995</v>
      </c>
      <c r="I1090" t="s">
        <v>995</v>
      </c>
      <c r="J1090" t="s">
        <v>995</v>
      </c>
      <c r="K1090" t="s">
        <v>995</v>
      </c>
      <c r="L1090" t="s">
        <v>995</v>
      </c>
      <c r="M1090" t="s">
        <v>995</v>
      </c>
      <c r="N1090" t="s">
        <v>995</v>
      </c>
      <c r="O1090" t="s">
        <v>995</v>
      </c>
      <c r="P1090" t="s">
        <v>995</v>
      </c>
      <c r="Q1090" t="s">
        <v>995</v>
      </c>
      <c r="R1090" t="s">
        <v>995</v>
      </c>
      <c r="S1090" t="s">
        <v>995</v>
      </c>
      <c r="T1090" t="s">
        <v>995</v>
      </c>
      <c r="U1090" t="s">
        <v>995</v>
      </c>
      <c r="V1090" t="s">
        <v>995</v>
      </c>
      <c r="W1090" t="s">
        <v>995</v>
      </c>
      <c r="X1090" t="s">
        <v>995</v>
      </c>
      <c r="Y1090" t="s">
        <v>995</v>
      </c>
      <c r="Z1090" t="s">
        <v>995</v>
      </c>
      <c r="AA1090" t="s">
        <v>995</v>
      </c>
      <c r="AB1090" t="s">
        <v>995</v>
      </c>
      <c r="AC1090" t="s">
        <v>995</v>
      </c>
      <c r="AD1090" t="s">
        <v>995</v>
      </c>
      <c r="AE1090" t="s">
        <v>995</v>
      </c>
      <c r="AF1090" t="s">
        <v>995</v>
      </c>
      <c r="AG1090" t="s">
        <v>995</v>
      </c>
      <c r="AH1090" t="s">
        <v>995</v>
      </c>
      <c r="AI1090" t="s">
        <v>995</v>
      </c>
      <c r="AJ1090" t="s">
        <v>995</v>
      </c>
      <c r="AK1090" t="s">
        <v>995</v>
      </c>
      <c r="AL1090" t="s">
        <v>995</v>
      </c>
      <c r="AM1090" t="s">
        <v>995</v>
      </c>
      <c r="AN1090" t="s">
        <v>995</v>
      </c>
      <c r="AO1090" t="s">
        <v>995</v>
      </c>
      <c r="AP1090" t="s">
        <v>995</v>
      </c>
      <c r="AQ1090" s="286" t="s">
        <v>855</v>
      </c>
      <c r="AR1090" s="306"/>
    </row>
    <row r="1091" spans="1:47" ht="21.6" x14ac:dyDescent="0.65">
      <c r="A1091" s="285">
        <v>118136</v>
      </c>
      <c r="B1091" s="286" t="s">
        <v>61</v>
      </c>
      <c r="C1091" t="s">
        <v>995</v>
      </c>
      <c r="D1091" t="s">
        <v>995</v>
      </c>
      <c r="E1091" t="s">
        <v>995</v>
      </c>
      <c r="F1091" t="s">
        <v>995</v>
      </c>
      <c r="G1091" t="s">
        <v>995</v>
      </c>
      <c r="H1091" t="s">
        <v>995</v>
      </c>
      <c r="I1091" t="s">
        <v>995</v>
      </c>
      <c r="J1091" t="s">
        <v>995</v>
      </c>
      <c r="K1091" t="s">
        <v>995</v>
      </c>
      <c r="L1091" t="s">
        <v>995</v>
      </c>
      <c r="M1091" t="s">
        <v>995</v>
      </c>
      <c r="N1091" t="s">
        <v>995</v>
      </c>
      <c r="O1091" t="s">
        <v>995</v>
      </c>
      <c r="P1091" t="s">
        <v>995</v>
      </c>
      <c r="Q1091" t="s">
        <v>995</v>
      </c>
      <c r="R1091" t="s">
        <v>995</v>
      </c>
      <c r="S1091" t="s">
        <v>995</v>
      </c>
      <c r="T1091" t="s">
        <v>995</v>
      </c>
      <c r="U1091" t="s">
        <v>995</v>
      </c>
      <c r="V1091" t="s">
        <v>995</v>
      </c>
      <c r="W1091" t="s">
        <v>995</v>
      </c>
      <c r="X1091" t="s">
        <v>995</v>
      </c>
      <c r="Y1091" t="s">
        <v>995</v>
      </c>
      <c r="Z1091" t="s">
        <v>995</v>
      </c>
      <c r="AA1091" t="s">
        <v>995</v>
      </c>
      <c r="AB1091" t="s">
        <v>995</v>
      </c>
      <c r="AC1091" t="s">
        <v>995</v>
      </c>
      <c r="AD1091" t="s">
        <v>995</v>
      </c>
      <c r="AE1091" t="s">
        <v>995</v>
      </c>
      <c r="AF1091" t="s">
        <v>995</v>
      </c>
      <c r="AG1091" t="s">
        <v>995</v>
      </c>
      <c r="AH1091" t="s">
        <v>995</v>
      </c>
      <c r="AI1091" t="s">
        <v>995</v>
      </c>
      <c r="AJ1091" t="s">
        <v>995</v>
      </c>
      <c r="AK1091" t="s">
        <v>995</v>
      </c>
      <c r="AL1091" t="s">
        <v>995</v>
      </c>
      <c r="AM1091" t="s">
        <v>995</v>
      </c>
      <c r="AN1091" t="s">
        <v>995</v>
      </c>
      <c r="AO1091" t="s">
        <v>995</v>
      </c>
      <c r="AP1091" t="s">
        <v>995</v>
      </c>
      <c r="AQ1091" s="288"/>
      <c r="AR1091" s="302"/>
      <c r="AS1091" s="304"/>
      <c r="AU1091"/>
    </row>
    <row r="1092" spans="1:47" x14ac:dyDescent="0.3">
      <c r="A1092" s="285">
        <v>118137</v>
      </c>
      <c r="B1092" s="286" t="s">
        <v>539</v>
      </c>
      <c r="C1092" t="s">
        <v>995</v>
      </c>
      <c r="D1092" t="s">
        <v>995</v>
      </c>
      <c r="E1092" t="s">
        <v>995</v>
      </c>
      <c r="F1092" t="s">
        <v>995</v>
      </c>
      <c r="G1092" t="s">
        <v>995</v>
      </c>
      <c r="H1092" t="s">
        <v>995</v>
      </c>
      <c r="I1092" t="s">
        <v>995</v>
      </c>
      <c r="J1092" t="s">
        <v>995</v>
      </c>
      <c r="K1092" t="s">
        <v>995</v>
      </c>
      <c r="L1092" t="s">
        <v>995</v>
      </c>
      <c r="M1092" t="s">
        <v>995</v>
      </c>
      <c r="N1092" t="s">
        <v>995</v>
      </c>
      <c r="O1092" t="s">
        <v>995</v>
      </c>
      <c r="P1092" t="s">
        <v>995</v>
      </c>
      <c r="Q1092" t="s">
        <v>995</v>
      </c>
      <c r="R1092" t="s">
        <v>995</v>
      </c>
      <c r="S1092" t="s">
        <v>995</v>
      </c>
      <c r="T1092" t="s">
        <v>995</v>
      </c>
      <c r="U1092" t="s">
        <v>995</v>
      </c>
      <c r="V1092" t="s">
        <v>995</v>
      </c>
      <c r="W1092" t="s">
        <v>995</v>
      </c>
      <c r="X1092" t="s">
        <v>995</v>
      </c>
      <c r="Y1092" t="s">
        <v>995</v>
      </c>
      <c r="Z1092" t="s">
        <v>995</v>
      </c>
      <c r="AA1092" t="s">
        <v>995</v>
      </c>
      <c r="AB1092" t="s">
        <v>995</v>
      </c>
      <c r="AC1092" t="s">
        <v>995</v>
      </c>
      <c r="AD1092" t="s">
        <v>995</v>
      </c>
      <c r="AE1092" t="s">
        <v>995</v>
      </c>
      <c r="AF1092" t="s">
        <v>995</v>
      </c>
      <c r="AG1092" t="s">
        <v>995</v>
      </c>
      <c r="AH1092" t="s">
        <v>995</v>
      </c>
      <c r="AI1092" t="s">
        <v>995</v>
      </c>
      <c r="AJ1092" t="s">
        <v>995</v>
      </c>
      <c r="AK1092" t="s">
        <v>995</v>
      </c>
      <c r="AL1092" t="s">
        <v>995</v>
      </c>
      <c r="AM1092" t="s">
        <v>995</v>
      </c>
      <c r="AN1092" t="s">
        <v>995</v>
      </c>
      <c r="AO1092" t="s">
        <v>995</v>
      </c>
      <c r="AP1092" t="s">
        <v>995</v>
      </c>
      <c r="AQ1092" s="286" t="s">
        <v>855</v>
      </c>
      <c r="AR1092" s="306"/>
    </row>
    <row r="1093" spans="1:47" x14ac:dyDescent="0.3">
      <c r="A1093" s="285">
        <v>118152</v>
      </c>
      <c r="B1093" s="286" t="s">
        <v>540</v>
      </c>
      <c r="C1093" t="s">
        <v>995</v>
      </c>
      <c r="D1093" t="s">
        <v>995</v>
      </c>
      <c r="E1093" t="s">
        <v>995</v>
      </c>
      <c r="F1093" t="s">
        <v>995</v>
      </c>
      <c r="G1093" t="s">
        <v>995</v>
      </c>
      <c r="H1093" t="s">
        <v>995</v>
      </c>
      <c r="I1093" t="s">
        <v>995</v>
      </c>
      <c r="J1093" t="s">
        <v>995</v>
      </c>
      <c r="K1093" t="s">
        <v>995</v>
      </c>
      <c r="L1093" t="s">
        <v>995</v>
      </c>
      <c r="M1093" t="s">
        <v>995</v>
      </c>
      <c r="N1093" t="s">
        <v>995</v>
      </c>
      <c r="O1093" t="s">
        <v>995</v>
      </c>
      <c r="P1093" t="s">
        <v>995</v>
      </c>
      <c r="Q1093" t="s">
        <v>995</v>
      </c>
      <c r="R1093" t="s">
        <v>995</v>
      </c>
      <c r="S1093" t="s">
        <v>995</v>
      </c>
      <c r="T1093" t="s">
        <v>995</v>
      </c>
      <c r="U1093" t="s">
        <v>995</v>
      </c>
      <c r="V1093" t="s">
        <v>995</v>
      </c>
      <c r="W1093" t="s">
        <v>995</v>
      </c>
      <c r="X1093" t="s">
        <v>995</v>
      </c>
      <c r="Y1093" t="s">
        <v>995</v>
      </c>
      <c r="Z1093" t="s">
        <v>995</v>
      </c>
      <c r="AA1093" t="s">
        <v>995</v>
      </c>
      <c r="AB1093" t="s">
        <v>995</v>
      </c>
      <c r="AC1093" t="s">
        <v>995</v>
      </c>
      <c r="AD1093" t="s">
        <v>995</v>
      </c>
      <c r="AE1093" t="s">
        <v>995</v>
      </c>
      <c r="AF1093" t="s">
        <v>995</v>
      </c>
      <c r="AG1093" t="s">
        <v>995</v>
      </c>
      <c r="AH1093" t="s">
        <v>995</v>
      </c>
      <c r="AI1093" t="s">
        <v>995</v>
      </c>
      <c r="AJ1093" t="s">
        <v>995</v>
      </c>
      <c r="AK1093" t="s">
        <v>995</v>
      </c>
      <c r="AL1093" t="s">
        <v>995</v>
      </c>
      <c r="AM1093" t="s">
        <v>995</v>
      </c>
      <c r="AN1093" t="s">
        <v>995</v>
      </c>
      <c r="AO1093" t="s">
        <v>995</v>
      </c>
      <c r="AP1093" t="s">
        <v>995</v>
      </c>
      <c r="AQ1093" s="286" t="s">
        <v>855</v>
      </c>
      <c r="AR1093" s="306"/>
    </row>
    <row r="1094" spans="1:47" x14ac:dyDescent="0.3">
      <c r="A1094" s="285">
        <v>118155</v>
      </c>
      <c r="B1094" s="286" t="s">
        <v>539</v>
      </c>
      <c r="C1094" t="s">
        <v>995</v>
      </c>
      <c r="D1094" t="s">
        <v>995</v>
      </c>
      <c r="E1094" t="s">
        <v>995</v>
      </c>
      <c r="F1094" t="s">
        <v>995</v>
      </c>
      <c r="G1094" t="s">
        <v>995</v>
      </c>
      <c r="H1094" t="s">
        <v>995</v>
      </c>
      <c r="I1094" t="s">
        <v>995</v>
      </c>
      <c r="J1094" t="s">
        <v>995</v>
      </c>
      <c r="K1094" t="s">
        <v>995</v>
      </c>
      <c r="L1094" t="s">
        <v>995</v>
      </c>
      <c r="M1094" t="s">
        <v>995</v>
      </c>
      <c r="N1094" t="s">
        <v>995</v>
      </c>
      <c r="O1094" t="s">
        <v>995</v>
      </c>
      <c r="P1094" t="s">
        <v>995</v>
      </c>
      <c r="Q1094" t="s">
        <v>995</v>
      </c>
      <c r="R1094" t="s">
        <v>995</v>
      </c>
      <c r="S1094" t="s">
        <v>995</v>
      </c>
      <c r="T1094" t="s">
        <v>995</v>
      </c>
      <c r="U1094" t="s">
        <v>995</v>
      </c>
      <c r="V1094" t="s">
        <v>995</v>
      </c>
      <c r="W1094" t="s">
        <v>995</v>
      </c>
      <c r="X1094" t="s">
        <v>995</v>
      </c>
      <c r="Y1094" t="s">
        <v>995</v>
      </c>
      <c r="Z1094" t="s">
        <v>995</v>
      </c>
      <c r="AA1094" t="s">
        <v>995</v>
      </c>
      <c r="AB1094" t="s">
        <v>995</v>
      </c>
      <c r="AC1094" t="s">
        <v>995</v>
      </c>
      <c r="AD1094" t="s">
        <v>995</v>
      </c>
      <c r="AE1094" t="s">
        <v>995</v>
      </c>
      <c r="AF1094" t="s">
        <v>995</v>
      </c>
      <c r="AG1094" t="s">
        <v>995</v>
      </c>
      <c r="AH1094" t="s">
        <v>995</v>
      </c>
      <c r="AI1094" t="s">
        <v>995</v>
      </c>
      <c r="AJ1094" t="s">
        <v>995</v>
      </c>
      <c r="AK1094" t="s">
        <v>995</v>
      </c>
      <c r="AL1094" t="s">
        <v>995</v>
      </c>
      <c r="AM1094" t="s">
        <v>995</v>
      </c>
      <c r="AN1094" t="s">
        <v>995</v>
      </c>
      <c r="AO1094" t="s">
        <v>995</v>
      </c>
      <c r="AP1094" t="s">
        <v>995</v>
      </c>
      <c r="AQ1094" s="286" t="s">
        <v>855</v>
      </c>
      <c r="AR1094" s="306"/>
    </row>
    <row r="1095" spans="1:47" x14ac:dyDescent="0.3">
      <c r="A1095" s="285">
        <v>118156</v>
      </c>
      <c r="B1095" s="286" t="s">
        <v>540</v>
      </c>
      <c r="C1095" t="s">
        <v>995</v>
      </c>
      <c r="D1095" t="s">
        <v>995</v>
      </c>
      <c r="E1095" t="s">
        <v>995</v>
      </c>
      <c r="F1095" t="s">
        <v>995</v>
      </c>
      <c r="G1095" t="s">
        <v>995</v>
      </c>
      <c r="H1095" t="s">
        <v>995</v>
      </c>
      <c r="I1095" t="s">
        <v>995</v>
      </c>
      <c r="J1095" t="s">
        <v>995</v>
      </c>
      <c r="K1095" t="s">
        <v>995</v>
      </c>
      <c r="L1095" t="s">
        <v>995</v>
      </c>
      <c r="M1095" t="s">
        <v>995</v>
      </c>
      <c r="N1095" t="s">
        <v>995</v>
      </c>
      <c r="O1095" t="s">
        <v>995</v>
      </c>
      <c r="P1095" t="s">
        <v>995</v>
      </c>
      <c r="Q1095" t="s">
        <v>995</v>
      </c>
      <c r="R1095" t="s">
        <v>995</v>
      </c>
      <c r="S1095" t="s">
        <v>995</v>
      </c>
      <c r="T1095" t="s">
        <v>995</v>
      </c>
      <c r="U1095" t="s">
        <v>995</v>
      </c>
      <c r="V1095" t="s">
        <v>995</v>
      </c>
      <c r="W1095" t="s">
        <v>995</v>
      </c>
      <c r="X1095" t="s">
        <v>995</v>
      </c>
      <c r="Y1095" t="s">
        <v>995</v>
      </c>
      <c r="Z1095" t="s">
        <v>995</v>
      </c>
      <c r="AA1095" t="s">
        <v>995</v>
      </c>
      <c r="AB1095" t="s">
        <v>995</v>
      </c>
      <c r="AC1095" t="s">
        <v>995</v>
      </c>
      <c r="AD1095" t="s">
        <v>995</v>
      </c>
      <c r="AE1095" t="s">
        <v>995</v>
      </c>
      <c r="AF1095" t="s">
        <v>995</v>
      </c>
      <c r="AG1095" t="s">
        <v>995</v>
      </c>
      <c r="AH1095" t="s">
        <v>995</v>
      </c>
      <c r="AI1095" t="s">
        <v>995</v>
      </c>
      <c r="AJ1095" t="s">
        <v>995</v>
      </c>
      <c r="AK1095" t="s">
        <v>995</v>
      </c>
      <c r="AL1095" t="s">
        <v>995</v>
      </c>
      <c r="AM1095" t="s">
        <v>995</v>
      </c>
      <c r="AN1095" t="s">
        <v>995</v>
      </c>
      <c r="AO1095" t="s">
        <v>995</v>
      </c>
      <c r="AP1095" t="s">
        <v>995</v>
      </c>
      <c r="AQ1095" s="286" t="s">
        <v>855</v>
      </c>
      <c r="AR1095" s="306"/>
    </row>
    <row r="1096" spans="1:47" x14ac:dyDescent="0.3">
      <c r="A1096" s="285">
        <v>118161</v>
      </c>
      <c r="B1096" s="286" t="s">
        <v>539</v>
      </c>
      <c r="C1096" t="s">
        <v>995</v>
      </c>
      <c r="D1096" t="s">
        <v>995</v>
      </c>
      <c r="E1096" t="s">
        <v>995</v>
      </c>
      <c r="F1096" t="s">
        <v>995</v>
      </c>
      <c r="G1096" t="s">
        <v>995</v>
      </c>
      <c r="H1096" t="s">
        <v>995</v>
      </c>
      <c r="I1096" t="s">
        <v>995</v>
      </c>
      <c r="J1096" t="s">
        <v>995</v>
      </c>
      <c r="K1096" t="s">
        <v>995</v>
      </c>
      <c r="L1096" t="s">
        <v>995</v>
      </c>
      <c r="M1096" t="s">
        <v>995</v>
      </c>
      <c r="N1096" t="s">
        <v>995</v>
      </c>
      <c r="O1096" t="s">
        <v>995</v>
      </c>
      <c r="P1096" t="s">
        <v>995</v>
      </c>
      <c r="Q1096" t="s">
        <v>995</v>
      </c>
      <c r="R1096" t="s">
        <v>995</v>
      </c>
      <c r="S1096" t="s">
        <v>995</v>
      </c>
      <c r="T1096" t="s">
        <v>995</v>
      </c>
      <c r="U1096" t="s">
        <v>995</v>
      </c>
      <c r="V1096" t="s">
        <v>995</v>
      </c>
      <c r="W1096" t="s">
        <v>995</v>
      </c>
      <c r="X1096" t="s">
        <v>995</v>
      </c>
      <c r="Y1096" t="s">
        <v>995</v>
      </c>
      <c r="Z1096" t="s">
        <v>995</v>
      </c>
      <c r="AA1096" t="s">
        <v>995</v>
      </c>
      <c r="AB1096" t="s">
        <v>995</v>
      </c>
      <c r="AC1096" t="s">
        <v>995</v>
      </c>
      <c r="AD1096" t="s">
        <v>995</v>
      </c>
      <c r="AE1096" t="s">
        <v>995</v>
      </c>
      <c r="AF1096" t="s">
        <v>995</v>
      </c>
      <c r="AG1096" t="s">
        <v>995</v>
      </c>
      <c r="AH1096" t="s">
        <v>995</v>
      </c>
      <c r="AI1096" t="s">
        <v>995</v>
      </c>
      <c r="AJ1096" t="s">
        <v>995</v>
      </c>
      <c r="AK1096" t="s">
        <v>995</v>
      </c>
      <c r="AL1096" t="s">
        <v>995</v>
      </c>
      <c r="AM1096" t="s">
        <v>995</v>
      </c>
      <c r="AN1096" t="s">
        <v>995</v>
      </c>
      <c r="AO1096" t="s">
        <v>995</v>
      </c>
      <c r="AP1096" t="s">
        <v>995</v>
      </c>
      <c r="AQ1096" s="286" t="s">
        <v>855</v>
      </c>
      <c r="AR1096" s="306"/>
    </row>
    <row r="1097" spans="1:47" ht="21.6" x14ac:dyDescent="0.3">
      <c r="A1097" s="285">
        <v>118162</v>
      </c>
      <c r="B1097" s="286" t="s">
        <v>61</v>
      </c>
      <c r="C1097" t="s">
        <v>995</v>
      </c>
      <c r="D1097" t="s">
        <v>995</v>
      </c>
      <c r="E1097" t="s">
        <v>995</v>
      </c>
      <c r="F1097" t="s">
        <v>995</v>
      </c>
      <c r="G1097" t="s">
        <v>995</v>
      </c>
      <c r="H1097" t="s">
        <v>995</v>
      </c>
      <c r="I1097" t="s">
        <v>995</v>
      </c>
      <c r="J1097" t="s">
        <v>995</v>
      </c>
      <c r="K1097" t="s">
        <v>995</v>
      </c>
      <c r="L1097" t="s">
        <v>995</v>
      </c>
      <c r="M1097" t="s">
        <v>995</v>
      </c>
      <c r="N1097" t="s">
        <v>995</v>
      </c>
      <c r="O1097" t="s">
        <v>995</v>
      </c>
      <c r="P1097" t="s">
        <v>995</v>
      </c>
      <c r="Q1097" t="s">
        <v>995</v>
      </c>
      <c r="R1097" t="s">
        <v>995</v>
      </c>
      <c r="S1097" t="s">
        <v>995</v>
      </c>
      <c r="T1097" t="s">
        <v>995</v>
      </c>
      <c r="U1097" t="s">
        <v>995</v>
      </c>
      <c r="V1097" t="s">
        <v>995</v>
      </c>
      <c r="W1097" t="s">
        <v>995</v>
      </c>
      <c r="X1097" t="s">
        <v>995</v>
      </c>
      <c r="Y1097" t="s">
        <v>995</v>
      </c>
      <c r="Z1097" t="s">
        <v>995</v>
      </c>
      <c r="AA1097" t="s">
        <v>995</v>
      </c>
      <c r="AB1097" t="s">
        <v>995</v>
      </c>
      <c r="AC1097" t="s">
        <v>995</v>
      </c>
      <c r="AD1097" t="s">
        <v>995</v>
      </c>
      <c r="AE1097" t="s">
        <v>995</v>
      </c>
      <c r="AF1097" t="s">
        <v>995</v>
      </c>
      <c r="AG1097" t="s">
        <v>995</v>
      </c>
      <c r="AH1097" t="s">
        <v>995</v>
      </c>
      <c r="AI1097" t="s">
        <v>995</v>
      </c>
      <c r="AJ1097" t="s">
        <v>995</v>
      </c>
      <c r="AK1097" t="s">
        <v>995</v>
      </c>
      <c r="AL1097" t="s">
        <v>995</v>
      </c>
      <c r="AM1097" t="s">
        <v>995</v>
      </c>
      <c r="AN1097" t="s">
        <v>995</v>
      </c>
      <c r="AO1097" t="s">
        <v>995</v>
      </c>
      <c r="AP1097" t="s">
        <v>995</v>
      </c>
      <c r="AQ1097" s="286" t="s">
        <v>855</v>
      </c>
      <c r="AR1097" s="295"/>
      <c r="AS1097" s="235"/>
    </row>
    <row r="1098" spans="1:47" ht="21.6" x14ac:dyDescent="0.3">
      <c r="A1098" s="285">
        <v>118163</v>
      </c>
      <c r="B1098" s="286" t="s">
        <v>540</v>
      </c>
      <c r="C1098" t="s">
        <v>226</v>
      </c>
      <c r="D1098" t="s">
        <v>224</v>
      </c>
      <c r="E1098" t="s">
        <v>224</v>
      </c>
      <c r="F1098" t="s">
        <v>224</v>
      </c>
      <c r="G1098" t="s">
        <v>226</v>
      </c>
      <c r="H1098" t="s">
        <v>224</v>
      </c>
      <c r="I1098" t="s">
        <v>224</v>
      </c>
      <c r="J1098" t="s">
        <v>226</v>
      </c>
      <c r="K1098" t="s">
        <v>224</v>
      </c>
      <c r="L1098" t="s">
        <v>224</v>
      </c>
      <c r="M1098" t="s">
        <v>224</v>
      </c>
      <c r="N1098" t="s">
        <v>224</v>
      </c>
      <c r="O1098" t="s">
        <v>224</v>
      </c>
      <c r="P1098" t="s">
        <v>224</v>
      </c>
      <c r="Q1098" t="s">
        <v>224</v>
      </c>
      <c r="R1098" t="s">
        <v>224</v>
      </c>
      <c r="S1098" t="s">
        <v>224</v>
      </c>
      <c r="T1098" t="s">
        <v>225</v>
      </c>
      <c r="U1098" t="s">
        <v>224</v>
      </c>
      <c r="V1098" t="s">
        <v>224</v>
      </c>
      <c r="W1098" t="s">
        <v>394</v>
      </c>
      <c r="X1098" t="s">
        <v>394</v>
      </c>
      <c r="Y1098" t="s">
        <v>394</v>
      </c>
      <c r="Z1098" t="s">
        <v>394</v>
      </c>
      <c r="AA1098" t="s">
        <v>394</v>
      </c>
      <c r="AB1098" t="s">
        <v>394</v>
      </c>
      <c r="AC1098" t="s">
        <v>394</v>
      </c>
      <c r="AD1098" t="s">
        <v>394</v>
      </c>
      <c r="AE1098" t="s">
        <v>394</v>
      </c>
      <c r="AF1098" t="s">
        <v>394</v>
      </c>
      <c r="AG1098" t="s">
        <v>394</v>
      </c>
      <c r="AH1098" t="s">
        <v>394</v>
      </c>
      <c r="AI1098" t="s">
        <v>394</v>
      </c>
      <c r="AJ1098" t="s">
        <v>394</v>
      </c>
      <c r="AK1098" t="s">
        <v>394</v>
      </c>
      <c r="AL1098" t="s">
        <v>394</v>
      </c>
      <c r="AM1098" t="s">
        <v>394</v>
      </c>
      <c r="AN1098" t="s">
        <v>394</v>
      </c>
      <c r="AO1098" t="s">
        <v>394</v>
      </c>
      <c r="AP1098" t="s">
        <v>394</v>
      </c>
      <c r="AQ1098" s="286" t="s">
        <v>394</v>
      </c>
      <c r="AR1098" s="295"/>
      <c r="AS1098" s="235"/>
    </row>
    <row r="1099" spans="1:47" x14ac:dyDescent="0.3">
      <c r="A1099" s="285">
        <v>118178</v>
      </c>
      <c r="B1099" s="286" t="s">
        <v>539</v>
      </c>
      <c r="C1099" t="s">
        <v>995</v>
      </c>
      <c r="D1099" t="s">
        <v>995</v>
      </c>
      <c r="E1099" t="s">
        <v>995</v>
      </c>
      <c r="F1099" t="s">
        <v>995</v>
      </c>
      <c r="G1099" t="s">
        <v>995</v>
      </c>
      <c r="H1099" t="s">
        <v>995</v>
      </c>
      <c r="I1099" t="s">
        <v>995</v>
      </c>
      <c r="J1099" t="s">
        <v>995</v>
      </c>
      <c r="K1099" t="s">
        <v>995</v>
      </c>
      <c r="L1099" t="s">
        <v>995</v>
      </c>
      <c r="M1099" t="s">
        <v>995</v>
      </c>
      <c r="N1099" t="s">
        <v>995</v>
      </c>
      <c r="O1099" t="s">
        <v>995</v>
      </c>
      <c r="P1099" t="s">
        <v>995</v>
      </c>
      <c r="Q1099" t="s">
        <v>995</v>
      </c>
      <c r="R1099" t="s">
        <v>995</v>
      </c>
      <c r="S1099" t="s">
        <v>995</v>
      </c>
      <c r="T1099" t="s">
        <v>995</v>
      </c>
      <c r="U1099" t="s">
        <v>995</v>
      </c>
      <c r="V1099" t="s">
        <v>995</v>
      </c>
      <c r="W1099" t="s">
        <v>995</v>
      </c>
      <c r="X1099" t="s">
        <v>995</v>
      </c>
      <c r="Y1099" t="s">
        <v>995</v>
      </c>
      <c r="Z1099" t="s">
        <v>995</v>
      </c>
      <c r="AA1099" t="s">
        <v>995</v>
      </c>
      <c r="AB1099" t="s">
        <v>995</v>
      </c>
      <c r="AC1099" t="s">
        <v>995</v>
      </c>
      <c r="AD1099" t="s">
        <v>995</v>
      </c>
      <c r="AE1099" t="s">
        <v>995</v>
      </c>
      <c r="AF1099" t="s">
        <v>995</v>
      </c>
      <c r="AG1099" t="s">
        <v>995</v>
      </c>
      <c r="AH1099" t="s">
        <v>995</v>
      </c>
      <c r="AI1099" t="s">
        <v>995</v>
      </c>
      <c r="AJ1099" t="s">
        <v>995</v>
      </c>
      <c r="AK1099" t="s">
        <v>995</v>
      </c>
      <c r="AL1099" t="s">
        <v>995</v>
      </c>
      <c r="AM1099" t="s">
        <v>995</v>
      </c>
      <c r="AN1099" t="s">
        <v>995</v>
      </c>
      <c r="AO1099" t="s">
        <v>995</v>
      </c>
      <c r="AP1099" t="s">
        <v>995</v>
      </c>
      <c r="AQ1099" s="286" t="s">
        <v>855</v>
      </c>
      <c r="AR1099" s="306"/>
    </row>
    <row r="1100" spans="1:47" x14ac:dyDescent="0.3">
      <c r="A1100" s="285">
        <v>118182</v>
      </c>
      <c r="B1100" s="286" t="s">
        <v>61</v>
      </c>
      <c r="C1100" t="s">
        <v>995</v>
      </c>
      <c r="D1100" t="s">
        <v>995</v>
      </c>
      <c r="E1100" t="s">
        <v>995</v>
      </c>
      <c r="F1100" t="s">
        <v>995</v>
      </c>
      <c r="G1100" t="s">
        <v>995</v>
      </c>
      <c r="H1100" t="s">
        <v>995</v>
      </c>
      <c r="I1100" t="s">
        <v>995</v>
      </c>
      <c r="J1100" t="s">
        <v>995</v>
      </c>
      <c r="K1100" t="s">
        <v>995</v>
      </c>
      <c r="L1100" t="s">
        <v>995</v>
      </c>
      <c r="M1100" t="s">
        <v>995</v>
      </c>
      <c r="N1100" t="s">
        <v>995</v>
      </c>
      <c r="O1100" t="s">
        <v>995</v>
      </c>
      <c r="P1100" t="s">
        <v>995</v>
      </c>
      <c r="Q1100" t="s">
        <v>995</v>
      </c>
      <c r="R1100" t="s">
        <v>995</v>
      </c>
      <c r="S1100" t="s">
        <v>995</v>
      </c>
      <c r="T1100" t="s">
        <v>995</v>
      </c>
      <c r="U1100" t="s">
        <v>995</v>
      </c>
      <c r="V1100" t="s">
        <v>995</v>
      </c>
      <c r="W1100" t="s">
        <v>995</v>
      </c>
      <c r="X1100" t="s">
        <v>995</v>
      </c>
      <c r="Y1100" t="s">
        <v>995</v>
      </c>
      <c r="Z1100" t="s">
        <v>995</v>
      </c>
      <c r="AA1100" t="s">
        <v>995</v>
      </c>
      <c r="AB1100" t="s">
        <v>995</v>
      </c>
      <c r="AC1100" t="s">
        <v>995</v>
      </c>
      <c r="AD1100" t="s">
        <v>995</v>
      </c>
      <c r="AE1100" t="s">
        <v>995</v>
      </c>
      <c r="AF1100" t="s">
        <v>995</v>
      </c>
      <c r="AG1100" t="s">
        <v>995</v>
      </c>
      <c r="AH1100" t="s">
        <v>995</v>
      </c>
      <c r="AI1100" t="s">
        <v>995</v>
      </c>
      <c r="AJ1100" t="s">
        <v>995</v>
      </c>
      <c r="AK1100" t="s">
        <v>995</v>
      </c>
      <c r="AL1100" t="s">
        <v>394</v>
      </c>
      <c r="AM1100" t="s">
        <v>394</v>
      </c>
      <c r="AN1100" t="s">
        <v>394</v>
      </c>
      <c r="AO1100" t="s">
        <v>394</v>
      </c>
      <c r="AP1100" t="s">
        <v>394</v>
      </c>
      <c r="AQ1100" s="289"/>
      <c r="AR1100" s="302"/>
      <c r="AS1100" s="304"/>
      <c r="AU1100"/>
    </row>
    <row r="1101" spans="1:47" x14ac:dyDescent="0.3">
      <c r="A1101" s="285">
        <v>118189</v>
      </c>
      <c r="B1101" s="286" t="s">
        <v>61</v>
      </c>
      <c r="C1101" t="s">
        <v>995</v>
      </c>
      <c r="D1101" t="s">
        <v>995</v>
      </c>
      <c r="E1101" t="s">
        <v>995</v>
      </c>
      <c r="F1101" t="s">
        <v>995</v>
      </c>
      <c r="G1101" t="s">
        <v>995</v>
      </c>
      <c r="H1101" t="s">
        <v>995</v>
      </c>
      <c r="I1101" t="s">
        <v>995</v>
      </c>
      <c r="J1101" t="s">
        <v>995</v>
      </c>
      <c r="K1101" t="s">
        <v>995</v>
      </c>
      <c r="L1101" t="s">
        <v>995</v>
      </c>
      <c r="M1101" t="s">
        <v>995</v>
      </c>
      <c r="N1101" t="s">
        <v>995</v>
      </c>
      <c r="O1101" t="s">
        <v>995</v>
      </c>
      <c r="P1101" t="s">
        <v>995</v>
      </c>
      <c r="Q1101" t="s">
        <v>995</v>
      </c>
      <c r="R1101" t="s">
        <v>995</v>
      </c>
      <c r="S1101" t="s">
        <v>995</v>
      </c>
      <c r="T1101" t="s">
        <v>995</v>
      </c>
      <c r="U1101" t="s">
        <v>995</v>
      </c>
      <c r="V1101" t="s">
        <v>995</v>
      </c>
      <c r="W1101" t="s">
        <v>995</v>
      </c>
      <c r="X1101" t="s">
        <v>995</v>
      </c>
      <c r="Y1101" t="s">
        <v>995</v>
      </c>
      <c r="Z1101" t="s">
        <v>995</v>
      </c>
      <c r="AA1101" t="s">
        <v>995</v>
      </c>
      <c r="AB1101" t="s">
        <v>995</v>
      </c>
      <c r="AC1101" t="s">
        <v>995</v>
      </c>
      <c r="AD1101" t="s">
        <v>995</v>
      </c>
      <c r="AE1101" t="s">
        <v>995</v>
      </c>
      <c r="AF1101" t="s">
        <v>995</v>
      </c>
      <c r="AG1101" t="s">
        <v>995</v>
      </c>
      <c r="AH1101" t="s">
        <v>995</v>
      </c>
      <c r="AI1101" t="s">
        <v>995</v>
      </c>
      <c r="AJ1101" t="s">
        <v>995</v>
      </c>
      <c r="AK1101" t="s">
        <v>995</v>
      </c>
      <c r="AL1101" t="s">
        <v>995</v>
      </c>
      <c r="AM1101" t="s">
        <v>995</v>
      </c>
      <c r="AN1101" t="s">
        <v>995</v>
      </c>
      <c r="AO1101" t="s">
        <v>995</v>
      </c>
      <c r="AP1101" t="s">
        <v>995</v>
      </c>
      <c r="AQ1101" s="286" t="s">
        <v>855</v>
      </c>
      <c r="AR1101" s="306"/>
    </row>
    <row r="1102" spans="1:47" x14ac:dyDescent="0.3">
      <c r="A1102" s="285">
        <v>118194</v>
      </c>
      <c r="B1102" s="286" t="s">
        <v>538</v>
      </c>
      <c r="C1102" t="s">
        <v>995</v>
      </c>
      <c r="D1102" t="s">
        <v>995</v>
      </c>
      <c r="E1102" t="s">
        <v>995</v>
      </c>
      <c r="F1102" t="s">
        <v>995</v>
      </c>
      <c r="G1102" t="s">
        <v>995</v>
      </c>
      <c r="H1102" t="s">
        <v>995</v>
      </c>
      <c r="I1102" t="s">
        <v>995</v>
      </c>
      <c r="J1102" t="s">
        <v>995</v>
      </c>
      <c r="K1102" t="s">
        <v>995</v>
      </c>
      <c r="L1102" t="s">
        <v>995</v>
      </c>
      <c r="M1102" t="s">
        <v>995</v>
      </c>
      <c r="N1102" t="s">
        <v>995</v>
      </c>
      <c r="O1102" t="s">
        <v>995</v>
      </c>
      <c r="P1102" t="s">
        <v>995</v>
      </c>
      <c r="Q1102" t="s">
        <v>995</v>
      </c>
      <c r="R1102" t="s">
        <v>995</v>
      </c>
      <c r="S1102" t="s">
        <v>995</v>
      </c>
      <c r="T1102" t="s">
        <v>995</v>
      </c>
      <c r="U1102" t="s">
        <v>995</v>
      </c>
      <c r="V1102" t="s">
        <v>995</v>
      </c>
      <c r="W1102" t="s">
        <v>995</v>
      </c>
      <c r="X1102" t="s">
        <v>995</v>
      </c>
      <c r="Y1102" t="s">
        <v>995</v>
      </c>
      <c r="Z1102" t="s">
        <v>995</v>
      </c>
      <c r="AA1102" t="s">
        <v>995</v>
      </c>
      <c r="AB1102" t="s">
        <v>995</v>
      </c>
      <c r="AC1102" t="s">
        <v>995</v>
      </c>
      <c r="AD1102" t="s">
        <v>995</v>
      </c>
      <c r="AE1102" t="s">
        <v>995</v>
      </c>
      <c r="AF1102" t="s">
        <v>995</v>
      </c>
      <c r="AG1102" t="s">
        <v>995</v>
      </c>
      <c r="AH1102" t="s">
        <v>995</v>
      </c>
      <c r="AI1102" t="s">
        <v>995</v>
      </c>
      <c r="AJ1102" t="s">
        <v>995</v>
      </c>
      <c r="AK1102" t="s">
        <v>995</v>
      </c>
      <c r="AL1102" t="s">
        <v>995</v>
      </c>
      <c r="AM1102" t="s">
        <v>995</v>
      </c>
      <c r="AN1102" t="s">
        <v>995</v>
      </c>
      <c r="AO1102" t="s">
        <v>995</v>
      </c>
      <c r="AP1102" t="s">
        <v>995</v>
      </c>
      <c r="AQ1102" s="286" t="s">
        <v>855</v>
      </c>
      <c r="AR1102" s="306"/>
    </row>
    <row r="1103" spans="1:47" x14ac:dyDescent="0.3">
      <c r="A1103" s="285">
        <v>118204</v>
      </c>
      <c r="B1103" s="286" t="s">
        <v>540</v>
      </c>
      <c r="C1103" t="s">
        <v>995</v>
      </c>
      <c r="D1103" t="s">
        <v>995</v>
      </c>
      <c r="E1103" t="s">
        <v>995</v>
      </c>
      <c r="F1103" t="s">
        <v>995</v>
      </c>
      <c r="G1103" t="s">
        <v>995</v>
      </c>
      <c r="H1103" t="s">
        <v>995</v>
      </c>
      <c r="I1103" t="s">
        <v>995</v>
      </c>
      <c r="J1103" t="s">
        <v>995</v>
      </c>
      <c r="K1103" t="s">
        <v>995</v>
      </c>
      <c r="L1103" t="s">
        <v>995</v>
      </c>
      <c r="M1103" t="s">
        <v>995</v>
      </c>
      <c r="N1103" t="s">
        <v>995</v>
      </c>
      <c r="O1103" t="s">
        <v>995</v>
      </c>
      <c r="P1103" t="s">
        <v>995</v>
      </c>
      <c r="Q1103" t="s">
        <v>995</v>
      </c>
      <c r="R1103" t="s">
        <v>995</v>
      </c>
      <c r="S1103" t="s">
        <v>995</v>
      </c>
      <c r="T1103" t="s">
        <v>995</v>
      </c>
      <c r="U1103" t="s">
        <v>995</v>
      </c>
      <c r="V1103" t="s">
        <v>995</v>
      </c>
      <c r="W1103" t="s">
        <v>995</v>
      </c>
      <c r="X1103" t="s">
        <v>995</v>
      </c>
      <c r="Y1103" t="s">
        <v>995</v>
      </c>
      <c r="Z1103" t="s">
        <v>995</v>
      </c>
      <c r="AA1103" t="s">
        <v>995</v>
      </c>
      <c r="AB1103" t="s">
        <v>995</v>
      </c>
      <c r="AC1103" t="s">
        <v>995</v>
      </c>
      <c r="AD1103" t="s">
        <v>995</v>
      </c>
      <c r="AE1103" t="s">
        <v>995</v>
      </c>
      <c r="AF1103" t="s">
        <v>995</v>
      </c>
      <c r="AG1103" t="s">
        <v>995</v>
      </c>
      <c r="AH1103" t="s">
        <v>995</v>
      </c>
      <c r="AI1103" t="s">
        <v>995</v>
      </c>
      <c r="AJ1103" t="s">
        <v>995</v>
      </c>
      <c r="AK1103" t="s">
        <v>995</v>
      </c>
      <c r="AL1103" t="s">
        <v>995</v>
      </c>
      <c r="AM1103" t="s">
        <v>995</v>
      </c>
      <c r="AN1103" t="s">
        <v>995</v>
      </c>
      <c r="AO1103" t="s">
        <v>995</v>
      </c>
      <c r="AP1103" t="s">
        <v>995</v>
      </c>
      <c r="AQ1103" s="286" t="s">
        <v>855</v>
      </c>
      <c r="AR1103" s="306"/>
    </row>
    <row r="1104" spans="1:47" ht="21.6" x14ac:dyDescent="0.3">
      <c r="A1104" s="285">
        <v>118206</v>
      </c>
      <c r="B1104" s="286" t="s">
        <v>8485</v>
      </c>
      <c r="C1104" t="s">
        <v>995</v>
      </c>
      <c r="D1104" t="s">
        <v>995</v>
      </c>
      <c r="E1104" t="s">
        <v>995</v>
      </c>
      <c r="F1104" t="s">
        <v>995</v>
      </c>
      <c r="G1104" t="s">
        <v>995</v>
      </c>
      <c r="H1104" t="s">
        <v>995</v>
      </c>
      <c r="I1104" t="s">
        <v>995</v>
      </c>
      <c r="J1104" t="s">
        <v>995</v>
      </c>
      <c r="K1104" t="s">
        <v>995</v>
      </c>
      <c r="L1104" t="s">
        <v>995</v>
      </c>
      <c r="M1104" t="s">
        <v>995</v>
      </c>
      <c r="N1104" t="s">
        <v>995</v>
      </c>
      <c r="O1104" t="s">
        <v>995</v>
      </c>
      <c r="P1104" t="s">
        <v>995</v>
      </c>
      <c r="Q1104" t="s">
        <v>995</v>
      </c>
      <c r="R1104" t="s">
        <v>995</v>
      </c>
      <c r="S1104" t="s">
        <v>995</v>
      </c>
      <c r="T1104" t="s">
        <v>995</v>
      </c>
      <c r="U1104" t="s">
        <v>995</v>
      </c>
      <c r="V1104" t="s">
        <v>995</v>
      </c>
      <c r="W1104" t="s">
        <v>995</v>
      </c>
      <c r="X1104" t="s">
        <v>995</v>
      </c>
      <c r="Y1104" t="s">
        <v>995</v>
      </c>
      <c r="Z1104" t="s">
        <v>995</v>
      </c>
      <c r="AA1104" t="s">
        <v>995</v>
      </c>
      <c r="AB1104" t="s">
        <v>995</v>
      </c>
      <c r="AC1104" t="s">
        <v>995</v>
      </c>
      <c r="AD1104" t="s">
        <v>995</v>
      </c>
      <c r="AE1104" t="s">
        <v>995</v>
      </c>
      <c r="AF1104" t="s">
        <v>995</v>
      </c>
      <c r="AG1104" t="s">
        <v>995</v>
      </c>
      <c r="AH1104" t="s">
        <v>995</v>
      </c>
      <c r="AI1104" t="s">
        <v>995</v>
      </c>
      <c r="AJ1104" t="s">
        <v>995</v>
      </c>
      <c r="AK1104" t="s">
        <v>995</v>
      </c>
      <c r="AL1104" t="s">
        <v>995</v>
      </c>
      <c r="AM1104" t="s">
        <v>995</v>
      </c>
      <c r="AN1104" t="s">
        <v>995</v>
      </c>
      <c r="AO1104" t="s">
        <v>995</v>
      </c>
      <c r="AP1104" t="s">
        <v>995</v>
      </c>
      <c r="AQ1104" s="286" t="s">
        <v>855</v>
      </c>
      <c r="AR1104" s="295"/>
      <c r="AS1104" s="235"/>
    </row>
    <row r="1105" spans="1:47" x14ac:dyDescent="0.3">
      <c r="A1105" s="285">
        <v>118207</v>
      </c>
      <c r="B1105" s="286" t="s">
        <v>538</v>
      </c>
      <c r="C1105" t="s">
        <v>995</v>
      </c>
      <c r="D1105" t="s">
        <v>995</v>
      </c>
      <c r="E1105" t="s">
        <v>995</v>
      </c>
      <c r="F1105" t="s">
        <v>995</v>
      </c>
      <c r="G1105" t="s">
        <v>995</v>
      </c>
      <c r="H1105" t="s">
        <v>995</v>
      </c>
      <c r="I1105" t="s">
        <v>995</v>
      </c>
      <c r="J1105" t="s">
        <v>995</v>
      </c>
      <c r="K1105" t="s">
        <v>995</v>
      </c>
      <c r="L1105" t="s">
        <v>995</v>
      </c>
      <c r="M1105" t="s">
        <v>995</v>
      </c>
      <c r="N1105" t="s">
        <v>995</v>
      </c>
      <c r="O1105" t="s">
        <v>995</v>
      </c>
      <c r="P1105" t="s">
        <v>995</v>
      </c>
      <c r="Q1105" t="s">
        <v>995</v>
      </c>
      <c r="R1105" t="s">
        <v>995</v>
      </c>
      <c r="S1105" t="s">
        <v>995</v>
      </c>
      <c r="T1105" t="s">
        <v>995</v>
      </c>
      <c r="U1105" t="s">
        <v>995</v>
      </c>
      <c r="V1105" t="s">
        <v>995</v>
      </c>
      <c r="W1105" t="s">
        <v>995</v>
      </c>
      <c r="X1105" t="s">
        <v>995</v>
      </c>
      <c r="Y1105" t="s">
        <v>995</v>
      </c>
      <c r="Z1105" t="s">
        <v>995</v>
      </c>
      <c r="AA1105" t="s">
        <v>995</v>
      </c>
      <c r="AB1105" t="s">
        <v>995</v>
      </c>
      <c r="AC1105" t="s">
        <v>995</v>
      </c>
      <c r="AD1105" t="s">
        <v>995</v>
      </c>
      <c r="AE1105" t="s">
        <v>995</v>
      </c>
      <c r="AF1105" t="s">
        <v>995</v>
      </c>
      <c r="AG1105" t="s">
        <v>995</v>
      </c>
      <c r="AH1105" t="s">
        <v>995</v>
      </c>
      <c r="AI1105" t="s">
        <v>995</v>
      </c>
      <c r="AJ1105" t="s">
        <v>995</v>
      </c>
      <c r="AK1105" t="s">
        <v>995</v>
      </c>
      <c r="AL1105" t="s">
        <v>995</v>
      </c>
      <c r="AM1105" t="s">
        <v>995</v>
      </c>
      <c r="AN1105" t="s">
        <v>995</v>
      </c>
      <c r="AO1105" t="s">
        <v>995</v>
      </c>
      <c r="AP1105" t="s">
        <v>995</v>
      </c>
      <c r="AQ1105" s="286" t="s">
        <v>855</v>
      </c>
      <c r="AR1105" s="306"/>
    </row>
    <row r="1106" spans="1:47" x14ac:dyDescent="0.3">
      <c r="A1106" s="285">
        <v>118208</v>
      </c>
      <c r="B1106" s="286" t="s">
        <v>538</v>
      </c>
      <c r="C1106" t="s">
        <v>995</v>
      </c>
      <c r="D1106" t="s">
        <v>995</v>
      </c>
      <c r="E1106" t="s">
        <v>995</v>
      </c>
      <c r="F1106" t="s">
        <v>995</v>
      </c>
      <c r="G1106" t="s">
        <v>995</v>
      </c>
      <c r="H1106" t="s">
        <v>995</v>
      </c>
      <c r="I1106" t="s">
        <v>995</v>
      </c>
      <c r="J1106" t="s">
        <v>995</v>
      </c>
      <c r="K1106" t="s">
        <v>995</v>
      </c>
      <c r="L1106" t="s">
        <v>995</v>
      </c>
      <c r="M1106" t="s">
        <v>995</v>
      </c>
      <c r="N1106" t="s">
        <v>995</v>
      </c>
      <c r="O1106" t="s">
        <v>995</v>
      </c>
      <c r="P1106" t="s">
        <v>995</v>
      </c>
      <c r="Q1106" t="s">
        <v>995</v>
      </c>
      <c r="R1106" t="s">
        <v>995</v>
      </c>
      <c r="S1106" t="s">
        <v>995</v>
      </c>
      <c r="T1106" t="s">
        <v>995</v>
      </c>
      <c r="U1106" t="s">
        <v>995</v>
      </c>
      <c r="V1106" t="s">
        <v>995</v>
      </c>
      <c r="W1106" t="s">
        <v>995</v>
      </c>
      <c r="X1106" t="s">
        <v>995</v>
      </c>
      <c r="Y1106" t="s">
        <v>995</v>
      </c>
      <c r="Z1106" t="s">
        <v>995</v>
      </c>
      <c r="AA1106" t="s">
        <v>995</v>
      </c>
      <c r="AB1106" t="s">
        <v>995</v>
      </c>
      <c r="AC1106" t="s">
        <v>995</v>
      </c>
      <c r="AD1106" t="s">
        <v>995</v>
      </c>
      <c r="AE1106" t="s">
        <v>995</v>
      </c>
      <c r="AF1106" t="s">
        <v>995</v>
      </c>
      <c r="AG1106" t="s">
        <v>995</v>
      </c>
      <c r="AH1106" t="s">
        <v>995</v>
      </c>
      <c r="AI1106" t="s">
        <v>995</v>
      </c>
      <c r="AJ1106" t="s">
        <v>995</v>
      </c>
      <c r="AK1106" t="s">
        <v>995</v>
      </c>
      <c r="AL1106" t="s">
        <v>995</v>
      </c>
      <c r="AM1106" t="s">
        <v>995</v>
      </c>
      <c r="AN1106" t="s">
        <v>995</v>
      </c>
      <c r="AO1106" t="s">
        <v>995</v>
      </c>
      <c r="AP1106" t="s">
        <v>995</v>
      </c>
      <c r="AQ1106" s="286" t="s">
        <v>855</v>
      </c>
      <c r="AR1106" s="306"/>
    </row>
    <row r="1107" spans="1:47" x14ac:dyDescent="0.3">
      <c r="A1107" s="285">
        <v>118209</v>
      </c>
      <c r="B1107" s="286" t="s">
        <v>539</v>
      </c>
      <c r="C1107" t="s">
        <v>995</v>
      </c>
      <c r="D1107" t="s">
        <v>995</v>
      </c>
      <c r="E1107" t="s">
        <v>995</v>
      </c>
      <c r="F1107" t="s">
        <v>995</v>
      </c>
      <c r="G1107" t="s">
        <v>995</v>
      </c>
      <c r="H1107" t="s">
        <v>995</v>
      </c>
      <c r="I1107" t="s">
        <v>995</v>
      </c>
      <c r="J1107" t="s">
        <v>995</v>
      </c>
      <c r="K1107" t="s">
        <v>995</v>
      </c>
      <c r="L1107" t="s">
        <v>995</v>
      </c>
      <c r="M1107" t="s">
        <v>995</v>
      </c>
      <c r="N1107" t="s">
        <v>995</v>
      </c>
      <c r="O1107" t="s">
        <v>995</v>
      </c>
      <c r="P1107" t="s">
        <v>995</v>
      </c>
      <c r="Q1107" t="s">
        <v>995</v>
      </c>
      <c r="R1107" t="s">
        <v>995</v>
      </c>
      <c r="S1107" t="s">
        <v>995</v>
      </c>
      <c r="T1107" t="s">
        <v>995</v>
      </c>
      <c r="U1107" t="s">
        <v>995</v>
      </c>
      <c r="V1107" t="s">
        <v>995</v>
      </c>
      <c r="W1107" t="s">
        <v>995</v>
      </c>
      <c r="X1107" t="s">
        <v>995</v>
      </c>
      <c r="Y1107" t="s">
        <v>995</v>
      </c>
      <c r="Z1107" t="s">
        <v>995</v>
      </c>
      <c r="AA1107" t="s">
        <v>995</v>
      </c>
      <c r="AB1107" t="s">
        <v>995</v>
      </c>
      <c r="AC1107" t="s">
        <v>995</v>
      </c>
      <c r="AD1107" t="s">
        <v>995</v>
      </c>
      <c r="AE1107" t="s">
        <v>995</v>
      </c>
      <c r="AF1107" t="s">
        <v>995</v>
      </c>
      <c r="AG1107" t="s">
        <v>995</v>
      </c>
      <c r="AH1107" t="s">
        <v>995</v>
      </c>
      <c r="AI1107" t="s">
        <v>995</v>
      </c>
      <c r="AJ1107" t="s">
        <v>995</v>
      </c>
      <c r="AK1107" t="s">
        <v>995</v>
      </c>
      <c r="AL1107" t="s">
        <v>995</v>
      </c>
      <c r="AM1107" t="s">
        <v>995</v>
      </c>
      <c r="AN1107" t="s">
        <v>995</v>
      </c>
      <c r="AO1107" t="s">
        <v>995</v>
      </c>
      <c r="AP1107" t="s">
        <v>995</v>
      </c>
      <c r="AQ1107" s="286" t="s">
        <v>855</v>
      </c>
      <c r="AR1107" s="306"/>
    </row>
    <row r="1108" spans="1:47" x14ac:dyDescent="0.3">
      <c r="A1108" s="285">
        <v>118215</v>
      </c>
      <c r="B1108" s="286" t="s">
        <v>540</v>
      </c>
      <c r="AQ1108" s="286" t="s">
        <v>394</v>
      </c>
      <c r="AR1108" s="306"/>
    </row>
    <row r="1109" spans="1:47" x14ac:dyDescent="0.3">
      <c r="A1109" s="285">
        <v>118221</v>
      </c>
      <c r="B1109" s="286" t="s">
        <v>540</v>
      </c>
      <c r="C1109" t="s">
        <v>995</v>
      </c>
      <c r="D1109" t="s">
        <v>995</v>
      </c>
      <c r="E1109" t="s">
        <v>995</v>
      </c>
      <c r="F1109" t="s">
        <v>995</v>
      </c>
      <c r="G1109" t="s">
        <v>995</v>
      </c>
      <c r="H1109" t="s">
        <v>995</v>
      </c>
      <c r="I1109" t="s">
        <v>995</v>
      </c>
      <c r="J1109" t="s">
        <v>995</v>
      </c>
      <c r="K1109" t="s">
        <v>995</v>
      </c>
      <c r="L1109" t="s">
        <v>995</v>
      </c>
      <c r="M1109" t="s">
        <v>995</v>
      </c>
      <c r="N1109" t="s">
        <v>995</v>
      </c>
      <c r="O1109" t="s">
        <v>995</v>
      </c>
      <c r="P1109" t="s">
        <v>995</v>
      </c>
      <c r="Q1109" t="s">
        <v>995</v>
      </c>
      <c r="R1109" t="s">
        <v>995</v>
      </c>
      <c r="S1109" t="s">
        <v>995</v>
      </c>
      <c r="T1109" t="s">
        <v>995</v>
      </c>
      <c r="U1109" t="s">
        <v>995</v>
      </c>
      <c r="V1109" t="s">
        <v>995</v>
      </c>
      <c r="W1109" t="s">
        <v>995</v>
      </c>
      <c r="X1109" t="s">
        <v>995</v>
      </c>
      <c r="Y1109" t="s">
        <v>995</v>
      </c>
      <c r="Z1109" t="s">
        <v>995</v>
      </c>
      <c r="AA1109" t="s">
        <v>995</v>
      </c>
      <c r="AB1109" t="s">
        <v>995</v>
      </c>
      <c r="AC1109" t="s">
        <v>995</v>
      </c>
      <c r="AD1109" t="s">
        <v>995</v>
      </c>
      <c r="AE1109" t="s">
        <v>995</v>
      </c>
      <c r="AF1109" t="s">
        <v>995</v>
      </c>
      <c r="AG1109" t="s">
        <v>995</v>
      </c>
      <c r="AH1109" t="s">
        <v>995</v>
      </c>
      <c r="AI1109" t="s">
        <v>995</v>
      </c>
      <c r="AJ1109" t="s">
        <v>995</v>
      </c>
      <c r="AK1109" t="s">
        <v>995</v>
      </c>
      <c r="AL1109" t="s">
        <v>995</v>
      </c>
      <c r="AM1109" t="s">
        <v>995</v>
      </c>
      <c r="AN1109" t="s">
        <v>995</v>
      </c>
      <c r="AO1109" t="s">
        <v>995</v>
      </c>
      <c r="AP1109" t="s">
        <v>995</v>
      </c>
      <c r="AQ1109" s="286" t="s">
        <v>855</v>
      </c>
      <c r="AR1109" s="306"/>
    </row>
    <row r="1110" spans="1:47" ht="21.6" x14ac:dyDescent="0.3">
      <c r="A1110" s="285">
        <v>118222</v>
      </c>
      <c r="B1110" s="286" t="s">
        <v>61</v>
      </c>
      <c r="C1110" t="s">
        <v>226</v>
      </c>
      <c r="D1110" t="s">
        <v>226</v>
      </c>
      <c r="E1110" t="s">
        <v>224</v>
      </c>
      <c r="F1110" t="s">
        <v>224</v>
      </c>
      <c r="G1110" t="s">
        <v>226</v>
      </c>
      <c r="H1110" t="s">
        <v>225</v>
      </c>
      <c r="I1110" t="s">
        <v>225</v>
      </c>
      <c r="J1110" t="s">
        <v>225</v>
      </c>
      <c r="K1110" t="s">
        <v>224</v>
      </c>
      <c r="L1110" t="s">
        <v>226</v>
      </c>
      <c r="M1110" t="s">
        <v>224</v>
      </c>
      <c r="N1110" t="s">
        <v>224</v>
      </c>
      <c r="O1110" t="s">
        <v>224</v>
      </c>
      <c r="P1110" t="s">
        <v>224</v>
      </c>
      <c r="Q1110" t="s">
        <v>224</v>
      </c>
      <c r="R1110" t="s">
        <v>224</v>
      </c>
      <c r="S1110" t="s">
        <v>225</v>
      </c>
      <c r="T1110" t="s">
        <v>226</v>
      </c>
      <c r="U1110" t="s">
        <v>224</v>
      </c>
      <c r="V1110" t="s">
        <v>224</v>
      </c>
      <c r="W1110" t="s">
        <v>224</v>
      </c>
      <c r="X1110" t="s">
        <v>224</v>
      </c>
      <c r="Y1110" t="s">
        <v>226</v>
      </c>
      <c r="Z1110" t="s">
        <v>224</v>
      </c>
      <c r="AA1110" t="s">
        <v>224</v>
      </c>
      <c r="AB1110" t="s">
        <v>224</v>
      </c>
      <c r="AC1110" t="s">
        <v>224</v>
      </c>
      <c r="AD1110" t="s">
        <v>224</v>
      </c>
      <c r="AE1110" t="s">
        <v>224</v>
      </c>
      <c r="AF1110" t="s">
        <v>224</v>
      </c>
      <c r="AG1110" t="s">
        <v>224</v>
      </c>
      <c r="AH1110" t="s">
        <v>224</v>
      </c>
      <c r="AI1110" t="s">
        <v>224</v>
      </c>
      <c r="AJ1110" t="s">
        <v>224</v>
      </c>
      <c r="AK1110" t="s">
        <v>226</v>
      </c>
      <c r="AL1110" t="s">
        <v>224</v>
      </c>
      <c r="AM1110" t="s">
        <v>224</v>
      </c>
      <c r="AN1110" t="s">
        <v>225</v>
      </c>
      <c r="AO1110" t="s">
        <v>226</v>
      </c>
      <c r="AP1110" t="s">
        <v>226</v>
      </c>
      <c r="AQ1110" s="286" t="s">
        <v>394</v>
      </c>
      <c r="AR1110" s="295"/>
      <c r="AS1110" s="235"/>
    </row>
    <row r="1111" spans="1:47" ht="21.6" x14ac:dyDescent="0.3">
      <c r="A1111" s="285">
        <v>118228</v>
      </c>
      <c r="B1111" s="286" t="s">
        <v>61</v>
      </c>
      <c r="C1111" t="s">
        <v>226</v>
      </c>
      <c r="D1111" t="s">
        <v>226</v>
      </c>
      <c r="E1111" t="s">
        <v>226</v>
      </c>
      <c r="F1111" t="s">
        <v>226</v>
      </c>
      <c r="G1111" t="s">
        <v>226</v>
      </c>
      <c r="H1111" t="s">
        <v>226</v>
      </c>
      <c r="I1111" t="s">
        <v>226</v>
      </c>
      <c r="J1111" t="s">
        <v>226</v>
      </c>
      <c r="K1111" t="s">
        <v>226</v>
      </c>
      <c r="L1111" t="s">
        <v>226</v>
      </c>
      <c r="M1111" t="s">
        <v>226</v>
      </c>
      <c r="N1111" t="s">
        <v>226</v>
      </c>
      <c r="O1111" t="s">
        <v>226</v>
      </c>
      <c r="P1111" t="s">
        <v>226</v>
      </c>
      <c r="Q1111" t="s">
        <v>226</v>
      </c>
      <c r="R1111" t="s">
        <v>226</v>
      </c>
      <c r="S1111" t="s">
        <v>226</v>
      </c>
      <c r="T1111" t="s">
        <v>226</v>
      </c>
      <c r="U1111" t="s">
        <v>226</v>
      </c>
      <c r="V1111" t="s">
        <v>226</v>
      </c>
      <c r="W1111" t="s">
        <v>226</v>
      </c>
      <c r="X1111" t="s">
        <v>226</v>
      </c>
      <c r="Y1111" t="s">
        <v>226</v>
      </c>
      <c r="Z1111" t="s">
        <v>226</v>
      </c>
      <c r="AA1111" t="s">
        <v>226</v>
      </c>
      <c r="AB1111" t="s">
        <v>226</v>
      </c>
      <c r="AC1111" t="s">
        <v>226</v>
      </c>
      <c r="AD1111" t="s">
        <v>226</v>
      </c>
      <c r="AE1111" t="s">
        <v>226</v>
      </c>
      <c r="AF1111" t="s">
        <v>226</v>
      </c>
      <c r="AG1111" t="s">
        <v>225</v>
      </c>
      <c r="AH1111" t="s">
        <v>225</v>
      </c>
      <c r="AI1111" t="s">
        <v>226</v>
      </c>
      <c r="AJ1111" t="s">
        <v>226</v>
      </c>
      <c r="AK1111" t="s">
        <v>225</v>
      </c>
      <c r="AL1111" t="s">
        <v>225</v>
      </c>
      <c r="AM1111" t="s">
        <v>225</v>
      </c>
      <c r="AN1111" t="s">
        <v>225</v>
      </c>
      <c r="AO1111" t="s">
        <v>225</v>
      </c>
      <c r="AP1111" t="s">
        <v>225</v>
      </c>
      <c r="AQ1111" s="286" t="s">
        <v>394</v>
      </c>
      <c r="AR1111" s="295"/>
      <c r="AS1111" s="235"/>
    </row>
    <row r="1112" spans="1:47" ht="21.6" x14ac:dyDescent="0.3">
      <c r="A1112" s="285">
        <v>118234</v>
      </c>
      <c r="B1112" s="286" t="s">
        <v>61</v>
      </c>
      <c r="C1112" t="s">
        <v>224</v>
      </c>
      <c r="D1112" t="s">
        <v>224</v>
      </c>
      <c r="E1112" t="s">
        <v>224</v>
      </c>
      <c r="F1112" t="s">
        <v>226</v>
      </c>
      <c r="G1112" t="s">
        <v>224</v>
      </c>
      <c r="H1112" t="s">
        <v>224</v>
      </c>
      <c r="I1112" t="s">
        <v>226</v>
      </c>
      <c r="J1112" t="s">
        <v>224</v>
      </c>
      <c r="K1112" t="s">
        <v>224</v>
      </c>
      <c r="L1112" t="s">
        <v>226</v>
      </c>
      <c r="M1112" t="s">
        <v>224</v>
      </c>
      <c r="N1112" t="s">
        <v>224</v>
      </c>
      <c r="O1112" t="s">
        <v>224</v>
      </c>
      <c r="P1112" t="s">
        <v>226</v>
      </c>
      <c r="Q1112" t="s">
        <v>226</v>
      </c>
      <c r="R1112" t="s">
        <v>7215</v>
      </c>
      <c r="S1112" t="s">
        <v>7215</v>
      </c>
      <c r="T1112" t="s">
        <v>225</v>
      </c>
      <c r="U1112" t="s">
        <v>225</v>
      </c>
      <c r="V1112" t="s">
        <v>226</v>
      </c>
      <c r="W1112" t="s">
        <v>224</v>
      </c>
      <c r="X1112" t="s">
        <v>224</v>
      </c>
      <c r="Y1112" t="s">
        <v>224</v>
      </c>
      <c r="Z1112" t="s">
        <v>224</v>
      </c>
      <c r="AA1112" t="s">
        <v>224</v>
      </c>
      <c r="AB1112" t="s">
        <v>224</v>
      </c>
      <c r="AC1112" t="s">
        <v>226</v>
      </c>
      <c r="AD1112" t="s">
        <v>226</v>
      </c>
      <c r="AE1112" t="s">
        <v>224</v>
      </c>
      <c r="AF1112" t="s">
        <v>224</v>
      </c>
      <c r="AG1112" t="s">
        <v>995</v>
      </c>
      <c r="AH1112" t="s">
        <v>226</v>
      </c>
      <c r="AI1112" t="s">
        <v>224</v>
      </c>
      <c r="AJ1112" t="s">
        <v>226</v>
      </c>
      <c r="AK1112" t="s">
        <v>224</v>
      </c>
      <c r="AL1112" t="s">
        <v>226</v>
      </c>
      <c r="AM1112" t="s">
        <v>225</v>
      </c>
      <c r="AN1112" t="s">
        <v>226</v>
      </c>
      <c r="AO1112" t="s">
        <v>225</v>
      </c>
      <c r="AP1112" t="s">
        <v>225</v>
      </c>
      <c r="AQ1112" s="286" t="s">
        <v>394</v>
      </c>
      <c r="AR1112" s="295"/>
      <c r="AS1112" s="235"/>
    </row>
    <row r="1113" spans="1:47" x14ac:dyDescent="0.3">
      <c r="A1113" s="285">
        <v>118238</v>
      </c>
      <c r="B1113" s="286" t="s">
        <v>540</v>
      </c>
      <c r="C1113" t="s">
        <v>995</v>
      </c>
      <c r="D1113" t="s">
        <v>995</v>
      </c>
      <c r="E1113" t="s">
        <v>995</v>
      </c>
      <c r="F1113" t="s">
        <v>995</v>
      </c>
      <c r="G1113" t="s">
        <v>995</v>
      </c>
      <c r="H1113" t="s">
        <v>995</v>
      </c>
      <c r="I1113" t="s">
        <v>995</v>
      </c>
      <c r="J1113" t="s">
        <v>995</v>
      </c>
      <c r="K1113" t="s">
        <v>995</v>
      </c>
      <c r="L1113" t="s">
        <v>995</v>
      </c>
      <c r="M1113" t="s">
        <v>995</v>
      </c>
      <c r="N1113" t="s">
        <v>995</v>
      </c>
      <c r="O1113" t="s">
        <v>995</v>
      </c>
      <c r="P1113" t="s">
        <v>995</v>
      </c>
      <c r="Q1113" t="s">
        <v>995</v>
      </c>
      <c r="R1113" t="s">
        <v>995</v>
      </c>
      <c r="S1113" t="s">
        <v>995</v>
      </c>
      <c r="T1113" t="s">
        <v>995</v>
      </c>
      <c r="U1113" t="s">
        <v>995</v>
      </c>
      <c r="V1113" t="s">
        <v>995</v>
      </c>
      <c r="W1113" t="s">
        <v>995</v>
      </c>
      <c r="X1113" t="s">
        <v>995</v>
      </c>
      <c r="Y1113" t="s">
        <v>995</v>
      </c>
      <c r="Z1113" t="s">
        <v>995</v>
      </c>
      <c r="AA1113" t="s">
        <v>995</v>
      </c>
      <c r="AB1113" t="s">
        <v>995</v>
      </c>
      <c r="AC1113" t="s">
        <v>995</v>
      </c>
      <c r="AD1113" t="s">
        <v>995</v>
      </c>
      <c r="AE1113" t="s">
        <v>995</v>
      </c>
      <c r="AF1113" t="s">
        <v>995</v>
      </c>
      <c r="AG1113" t="s">
        <v>995</v>
      </c>
      <c r="AH1113" t="s">
        <v>995</v>
      </c>
      <c r="AI1113" t="s">
        <v>995</v>
      </c>
      <c r="AJ1113" t="s">
        <v>995</v>
      </c>
      <c r="AK1113" t="s">
        <v>995</v>
      </c>
      <c r="AL1113" t="s">
        <v>995</v>
      </c>
      <c r="AM1113" t="s">
        <v>995</v>
      </c>
      <c r="AN1113" t="s">
        <v>995</v>
      </c>
      <c r="AO1113" t="s">
        <v>995</v>
      </c>
      <c r="AP1113" t="s">
        <v>995</v>
      </c>
      <c r="AQ1113" s="286" t="s">
        <v>855</v>
      </c>
      <c r="AR1113" s="306"/>
    </row>
    <row r="1114" spans="1:47" ht="28.8" x14ac:dyDescent="0.3">
      <c r="A1114" s="285">
        <v>118239</v>
      </c>
      <c r="B1114" s="286" t="s">
        <v>541</v>
      </c>
      <c r="C1114" t="s">
        <v>394</v>
      </c>
      <c r="D1114" t="s">
        <v>394</v>
      </c>
      <c r="E1114" t="s">
        <v>394</v>
      </c>
      <c r="F1114" t="s">
        <v>394</v>
      </c>
      <c r="G1114" t="s">
        <v>394</v>
      </c>
      <c r="H1114" t="s">
        <v>394</v>
      </c>
      <c r="I1114" t="s">
        <v>224</v>
      </c>
      <c r="J1114" t="s">
        <v>224</v>
      </c>
      <c r="K1114" t="s">
        <v>224</v>
      </c>
      <c r="L1114" t="s">
        <v>394</v>
      </c>
      <c r="M1114" t="s">
        <v>226</v>
      </c>
      <c r="N1114" t="s">
        <v>224</v>
      </c>
      <c r="O1114" t="s">
        <v>224</v>
      </c>
      <c r="P1114" t="s">
        <v>224</v>
      </c>
      <c r="Q1114" t="s">
        <v>224</v>
      </c>
      <c r="R1114" t="s">
        <v>226</v>
      </c>
      <c r="S1114" t="s">
        <v>224</v>
      </c>
      <c r="T1114" t="s">
        <v>226</v>
      </c>
      <c r="U1114" t="s">
        <v>224</v>
      </c>
      <c r="V1114" t="s">
        <v>224</v>
      </c>
      <c r="W1114" t="s">
        <v>225</v>
      </c>
      <c r="X1114" t="s">
        <v>225</v>
      </c>
      <c r="Y1114" t="s">
        <v>225</v>
      </c>
      <c r="Z1114" t="s">
        <v>225</v>
      </c>
      <c r="AA1114" t="s">
        <v>225</v>
      </c>
      <c r="AB1114" t="s">
        <v>394</v>
      </c>
      <c r="AC1114" t="s">
        <v>394</v>
      </c>
      <c r="AD1114" t="s">
        <v>394</v>
      </c>
      <c r="AE1114" t="s">
        <v>394</v>
      </c>
      <c r="AF1114" t="s">
        <v>394</v>
      </c>
      <c r="AG1114" t="s">
        <v>995</v>
      </c>
      <c r="AH1114" t="s">
        <v>995</v>
      </c>
      <c r="AI1114" t="s">
        <v>995</v>
      </c>
      <c r="AJ1114" t="s">
        <v>995</v>
      </c>
      <c r="AK1114" t="s">
        <v>995</v>
      </c>
      <c r="AL1114" t="s">
        <v>394</v>
      </c>
      <c r="AM1114" t="s">
        <v>394</v>
      </c>
      <c r="AN1114" t="s">
        <v>394</v>
      </c>
      <c r="AO1114" t="s">
        <v>394</v>
      </c>
      <c r="AP1114" t="s">
        <v>394</v>
      </c>
      <c r="AQ1114" s="286" t="s">
        <v>394</v>
      </c>
      <c r="AR1114" s="295"/>
      <c r="AS1114" s="235"/>
    </row>
    <row r="1115" spans="1:47" x14ac:dyDescent="0.3">
      <c r="A1115" s="285">
        <v>118249</v>
      </c>
      <c r="B1115" s="286" t="s">
        <v>540</v>
      </c>
      <c r="C1115" t="s">
        <v>995</v>
      </c>
      <c r="D1115" t="s">
        <v>995</v>
      </c>
      <c r="E1115" t="s">
        <v>995</v>
      </c>
      <c r="F1115" t="s">
        <v>995</v>
      </c>
      <c r="G1115" t="s">
        <v>995</v>
      </c>
      <c r="H1115" t="s">
        <v>995</v>
      </c>
      <c r="I1115" t="s">
        <v>995</v>
      </c>
      <c r="J1115" t="s">
        <v>995</v>
      </c>
      <c r="K1115" t="s">
        <v>995</v>
      </c>
      <c r="L1115" t="s">
        <v>995</v>
      </c>
      <c r="M1115" t="s">
        <v>995</v>
      </c>
      <c r="N1115" t="s">
        <v>995</v>
      </c>
      <c r="O1115" t="s">
        <v>995</v>
      </c>
      <c r="P1115" t="s">
        <v>995</v>
      </c>
      <c r="Q1115" t="s">
        <v>995</v>
      </c>
      <c r="R1115" t="s">
        <v>995</v>
      </c>
      <c r="S1115" t="s">
        <v>995</v>
      </c>
      <c r="T1115" t="s">
        <v>995</v>
      </c>
      <c r="U1115" t="s">
        <v>995</v>
      </c>
      <c r="V1115" t="s">
        <v>995</v>
      </c>
      <c r="W1115" t="s">
        <v>995</v>
      </c>
      <c r="X1115" t="s">
        <v>995</v>
      </c>
      <c r="Y1115" t="s">
        <v>995</v>
      </c>
      <c r="Z1115" t="s">
        <v>995</v>
      </c>
      <c r="AA1115" t="s">
        <v>995</v>
      </c>
      <c r="AB1115" t="s">
        <v>995</v>
      </c>
      <c r="AC1115" t="s">
        <v>995</v>
      </c>
      <c r="AD1115" t="s">
        <v>995</v>
      </c>
      <c r="AE1115" t="s">
        <v>995</v>
      </c>
      <c r="AF1115" t="s">
        <v>995</v>
      </c>
      <c r="AG1115" t="s">
        <v>995</v>
      </c>
      <c r="AH1115" t="s">
        <v>995</v>
      </c>
      <c r="AI1115" t="s">
        <v>995</v>
      </c>
      <c r="AJ1115" t="s">
        <v>995</v>
      </c>
      <c r="AK1115" t="s">
        <v>995</v>
      </c>
      <c r="AL1115" t="s">
        <v>995</v>
      </c>
      <c r="AM1115" t="s">
        <v>995</v>
      </c>
      <c r="AN1115" t="s">
        <v>995</v>
      </c>
      <c r="AO1115" t="s">
        <v>995</v>
      </c>
      <c r="AP1115" t="s">
        <v>995</v>
      </c>
      <c r="AQ1115" s="286" t="s">
        <v>855</v>
      </c>
      <c r="AR1115" s="306"/>
    </row>
    <row r="1116" spans="1:47" ht="21.6" x14ac:dyDescent="0.65">
      <c r="A1116" s="285">
        <v>118251</v>
      </c>
      <c r="B1116" s="286" t="s">
        <v>538</v>
      </c>
      <c r="C1116" t="s">
        <v>995</v>
      </c>
      <c r="D1116" t="s">
        <v>995</v>
      </c>
      <c r="E1116" t="s">
        <v>995</v>
      </c>
      <c r="F1116" t="s">
        <v>995</v>
      </c>
      <c r="G1116" t="s">
        <v>995</v>
      </c>
      <c r="H1116" t="s">
        <v>995</v>
      </c>
      <c r="I1116" t="s">
        <v>995</v>
      </c>
      <c r="J1116" t="s">
        <v>995</v>
      </c>
      <c r="K1116" t="s">
        <v>995</v>
      </c>
      <c r="L1116" t="s">
        <v>995</v>
      </c>
      <c r="M1116" t="s">
        <v>226</v>
      </c>
      <c r="N1116" t="s">
        <v>995</v>
      </c>
      <c r="O1116" t="s">
        <v>995</v>
      </c>
      <c r="P1116" t="s">
        <v>995</v>
      </c>
      <c r="Q1116" t="s">
        <v>995</v>
      </c>
      <c r="R1116" t="s">
        <v>995</v>
      </c>
      <c r="S1116" t="s">
        <v>995</v>
      </c>
      <c r="T1116" t="s">
        <v>995</v>
      </c>
      <c r="U1116" t="s">
        <v>995</v>
      </c>
      <c r="V1116" t="s">
        <v>995</v>
      </c>
      <c r="W1116" t="s">
        <v>995</v>
      </c>
      <c r="X1116" t="s">
        <v>995</v>
      </c>
      <c r="Y1116" t="s">
        <v>995</v>
      </c>
      <c r="Z1116" t="s">
        <v>995</v>
      </c>
      <c r="AA1116" t="s">
        <v>995</v>
      </c>
      <c r="AB1116" t="s">
        <v>995</v>
      </c>
      <c r="AC1116" t="s">
        <v>995</v>
      </c>
      <c r="AD1116" t="s">
        <v>995</v>
      </c>
      <c r="AE1116" t="s">
        <v>995</v>
      </c>
      <c r="AF1116" t="s">
        <v>995</v>
      </c>
      <c r="AG1116" t="s">
        <v>995</v>
      </c>
      <c r="AH1116" t="s">
        <v>995</v>
      </c>
      <c r="AI1116" t="s">
        <v>995</v>
      </c>
      <c r="AJ1116" t="s">
        <v>995</v>
      </c>
      <c r="AK1116" t="s">
        <v>995</v>
      </c>
      <c r="AL1116" t="s">
        <v>995</v>
      </c>
      <c r="AM1116" t="s">
        <v>995</v>
      </c>
      <c r="AN1116" t="s">
        <v>995</v>
      </c>
      <c r="AO1116" t="s">
        <v>995</v>
      </c>
      <c r="AP1116" t="s">
        <v>995</v>
      </c>
      <c r="AQ1116" s="288"/>
      <c r="AR1116" s="302"/>
      <c r="AS1116" s="304"/>
      <c r="AU1116"/>
    </row>
    <row r="1117" spans="1:47" x14ac:dyDescent="0.3">
      <c r="A1117" s="285">
        <v>118252</v>
      </c>
      <c r="B1117" s="286" t="s">
        <v>61</v>
      </c>
      <c r="C1117" t="s">
        <v>995</v>
      </c>
      <c r="D1117" t="s">
        <v>995</v>
      </c>
      <c r="E1117" t="s">
        <v>995</v>
      </c>
      <c r="F1117" t="s">
        <v>995</v>
      </c>
      <c r="G1117" t="s">
        <v>995</v>
      </c>
      <c r="H1117" t="s">
        <v>995</v>
      </c>
      <c r="I1117" t="s">
        <v>995</v>
      </c>
      <c r="J1117" t="s">
        <v>995</v>
      </c>
      <c r="K1117" t="s">
        <v>995</v>
      </c>
      <c r="L1117" t="s">
        <v>995</v>
      </c>
      <c r="M1117" t="s">
        <v>995</v>
      </c>
      <c r="N1117" t="s">
        <v>995</v>
      </c>
      <c r="O1117" t="s">
        <v>995</v>
      </c>
      <c r="P1117" t="s">
        <v>995</v>
      </c>
      <c r="Q1117" t="s">
        <v>995</v>
      </c>
      <c r="R1117" t="s">
        <v>995</v>
      </c>
      <c r="S1117" t="s">
        <v>995</v>
      </c>
      <c r="T1117" t="s">
        <v>995</v>
      </c>
      <c r="U1117" t="s">
        <v>995</v>
      </c>
      <c r="V1117" t="s">
        <v>995</v>
      </c>
      <c r="W1117" t="s">
        <v>995</v>
      </c>
      <c r="X1117" t="s">
        <v>995</v>
      </c>
      <c r="Y1117" t="s">
        <v>995</v>
      </c>
      <c r="Z1117" t="s">
        <v>995</v>
      </c>
      <c r="AA1117" t="s">
        <v>995</v>
      </c>
      <c r="AB1117" t="s">
        <v>995</v>
      </c>
      <c r="AC1117" t="s">
        <v>995</v>
      </c>
      <c r="AD1117" t="s">
        <v>995</v>
      </c>
      <c r="AE1117" t="s">
        <v>995</v>
      </c>
      <c r="AF1117" t="s">
        <v>995</v>
      </c>
      <c r="AG1117" t="s">
        <v>995</v>
      </c>
      <c r="AH1117" t="s">
        <v>995</v>
      </c>
      <c r="AI1117" t="s">
        <v>995</v>
      </c>
      <c r="AJ1117" t="s">
        <v>995</v>
      </c>
      <c r="AK1117" t="s">
        <v>995</v>
      </c>
      <c r="AL1117" t="s">
        <v>995</v>
      </c>
      <c r="AM1117" t="s">
        <v>995</v>
      </c>
      <c r="AN1117" t="s">
        <v>995</v>
      </c>
      <c r="AO1117" t="s">
        <v>995</v>
      </c>
      <c r="AP1117" t="s">
        <v>995</v>
      </c>
      <c r="AQ1117" s="286" t="s">
        <v>855</v>
      </c>
      <c r="AR1117" s="306"/>
    </row>
    <row r="1118" spans="1:47" x14ac:dyDescent="0.3">
      <c r="A1118" s="285">
        <v>118259</v>
      </c>
      <c r="B1118" s="286" t="s">
        <v>540</v>
      </c>
      <c r="C1118" t="s">
        <v>995</v>
      </c>
      <c r="D1118" t="s">
        <v>995</v>
      </c>
      <c r="E1118" t="s">
        <v>995</v>
      </c>
      <c r="F1118" t="s">
        <v>995</v>
      </c>
      <c r="G1118" t="s">
        <v>995</v>
      </c>
      <c r="H1118" t="s">
        <v>995</v>
      </c>
      <c r="I1118" t="s">
        <v>995</v>
      </c>
      <c r="J1118" t="s">
        <v>995</v>
      </c>
      <c r="K1118" t="s">
        <v>995</v>
      </c>
      <c r="L1118" t="s">
        <v>995</v>
      </c>
      <c r="M1118" t="s">
        <v>995</v>
      </c>
      <c r="N1118" t="s">
        <v>995</v>
      </c>
      <c r="O1118" t="s">
        <v>995</v>
      </c>
      <c r="P1118" t="s">
        <v>995</v>
      </c>
      <c r="Q1118" t="s">
        <v>995</v>
      </c>
      <c r="R1118" t="s">
        <v>995</v>
      </c>
      <c r="S1118" t="s">
        <v>995</v>
      </c>
      <c r="T1118" t="s">
        <v>995</v>
      </c>
      <c r="U1118" t="s">
        <v>995</v>
      </c>
      <c r="V1118" t="s">
        <v>995</v>
      </c>
      <c r="W1118" t="s">
        <v>995</v>
      </c>
      <c r="X1118" t="s">
        <v>995</v>
      </c>
      <c r="Y1118" t="s">
        <v>995</v>
      </c>
      <c r="Z1118" t="s">
        <v>995</v>
      </c>
      <c r="AA1118" t="s">
        <v>995</v>
      </c>
      <c r="AB1118" t="s">
        <v>995</v>
      </c>
      <c r="AC1118" t="s">
        <v>995</v>
      </c>
      <c r="AD1118" t="s">
        <v>995</v>
      </c>
      <c r="AE1118" t="s">
        <v>995</v>
      </c>
      <c r="AF1118" t="s">
        <v>995</v>
      </c>
      <c r="AG1118" t="s">
        <v>995</v>
      </c>
      <c r="AH1118" t="s">
        <v>995</v>
      </c>
      <c r="AI1118" t="s">
        <v>995</v>
      </c>
      <c r="AJ1118" t="s">
        <v>995</v>
      </c>
      <c r="AK1118" t="s">
        <v>995</v>
      </c>
      <c r="AL1118" t="s">
        <v>995</v>
      </c>
      <c r="AM1118" t="s">
        <v>995</v>
      </c>
      <c r="AN1118" t="s">
        <v>995</v>
      </c>
      <c r="AO1118" t="s">
        <v>995</v>
      </c>
      <c r="AP1118" t="s">
        <v>995</v>
      </c>
      <c r="AQ1118" s="286" t="s">
        <v>855</v>
      </c>
      <c r="AR1118" s="306"/>
    </row>
    <row r="1119" spans="1:47" x14ac:dyDescent="0.3">
      <c r="A1119" s="285">
        <v>118269</v>
      </c>
      <c r="B1119" s="286" t="s">
        <v>540</v>
      </c>
      <c r="C1119" t="s">
        <v>995</v>
      </c>
      <c r="D1119" t="s">
        <v>995</v>
      </c>
      <c r="E1119" t="s">
        <v>995</v>
      </c>
      <c r="F1119" t="s">
        <v>995</v>
      </c>
      <c r="G1119" t="s">
        <v>995</v>
      </c>
      <c r="H1119" t="s">
        <v>995</v>
      </c>
      <c r="I1119" t="s">
        <v>995</v>
      </c>
      <c r="J1119" t="s">
        <v>995</v>
      </c>
      <c r="K1119" t="s">
        <v>995</v>
      </c>
      <c r="L1119" t="s">
        <v>995</v>
      </c>
      <c r="M1119" t="s">
        <v>995</v>
      </c>
      <c r="N1119" t="s">
        <v>995</v>
      </c>
      <c r="O1119" t="s">
        <v>995</v>
      </c>
      <c r="P1119" t="s">
        <v>995</v>
      </c>
      <c r="Q1119" t="s">
        <v>995</v>
      </c>
      <c r="R1119" t="s">
        <v>995</v>
      </c>
      <c r="S1119" t="s">
        <v>995</v>
      </c>
      <c r="T1119" t="s">
        <v>995</v>
      </c>
      <c r="U1119" t="s">
        <v>995</v>
      </c>
      <c r="V1119" t="s">
        <v>995</v>
      </c>
      <c r="W1119" t="s">
        <v>995</v>
      </c>
      <c r="X1119" t="s">
        <v>995</v>
      </c>
      <c r="Y1119" t="s">
        <v>995</v>
      </c>
      <c r="Z1119" t="s">
        <v>995</v>
      </c>
      <c r="AA1119" t="s">
        <v>995</v>
      </c>
      <c r="AB1119" t="s">
        <v>995</v>
      </c>
      <c r="AC1119" t="s">
        <v>995</v>
      </c>
      <c r="AD1119" t="s">
        <v>995</v>
      </c>
      <c r="AE1119" t="s">
        <v>995</v>
      </c>
      <c r="AF1119" t="s">
        <v>995</v>
      </c>
      <c r="AG1119" t="s">
        <v>995</v>
      </c>
      <c r="AH1119" t="s">
        <v>995</v>
      </c>
      <c r="AI1119" t="s">
        <v>995</v>
      </c>
      <c r="AJ1119" t="s">
        <v>995</v>
      </c>
      <c r="AK1119" t="s">
        <v>995</v>
      </c>
      <c r="AL1119" t="s">
        <v>995</v>
      </c>
      <c r="AM1119" t="s">
        <v>995</v>
      </c>
      <c r="AN1119" t="s">
        <v>995</v>
      </c>
      <c r="AO1119" t="s">
        <v>995</v>
      </c>
      <c r="AP1119" t="s">
        <v>995</v>
      </c>
      <c r="AQ1119" s="286" t="s">
        <v>855</v>
      </c>
      <c r="AR1119" s="306"/>
    </row>
    <row r="1120" spans="1:47" ht="28.8" x14ac:dyDescent="0.3">
      <c r="A1120" s="285">
        <v>118270</v>
      </c>
      <c r="B1120" s="286" t="s">
        <v>67</v>
      </c>
      <c r="C1120" t="s">
        <v>995</v>
      </c>
      <c r="D1120" t="s">
        <v>995</v>
      </c>
      <c r="E1120" t="s">
        <v>995</v>
      </c>
      <c r="F1120" t="s">
        <v>995</v>
      </c>
      <c r="G1120" t="s">
        <v>995</v>
      </c>
      <c r="H1120" t="s">
        <v>995</v>
      </c>
      <c r="I1120" t="s">
        <v>995</v>
      </c>
      <c r="J1120" t="s">
        <v>995</v>
      </c>
      <c r="K1120" t="s">
        <v>995</v>
      </c>
      <c r="L1120" t="s">
        <v>995</v>
      </c>
      <c r="M1120" t="s">
        <v>995</v>
      </c>
      <c r="N1120" t="s">
        <v>995</v>
      </c>
      <c r="O1120" t="s">
        <v>995</v>
      </c>
      <c r="P1120" t="s">
        <v>995</v>
      </c>
      <c r="Q1120" t="s">
        <v>995</v>
      </c>
      <c r="R1120" t="s">
        <v>995</v>
      </c>
      <c r="S1120" t="s">
        <v>995</v>
      </c>
      <c r="T1120" t="s">
        <v>995</v>
      </c>
      <c r="U1120" t="s">
        <v>995</v>
      </c>
      <c r="V1120" t="s">
        <v>995</v>
      </c>
      <c r="W1120" t="s">
        <v>995</v>
      </c>
      <c r="X1120" t="s">
        <v>995</v>
      </c>
      <c r="Y1120" t="s">
        <v>995</v>
      </c>
      <c r="Z1120" t="s">
        <v>995</v>
      </c>
      <c r="AA1120" t="s">
        <v>995</v>
      </c>
      <c r="AB1120" t="s">
        <v>995</v>
      </c>
      <c r="AC1120" t="s">
        <v>995</v>
      </c>
      <c r="AD1120" t="s">
        <v>995</v>
      </c>
      <c r="AE1120" t="s">
        <v>995</v>
      </c>
      <c r="AF1120" t="s">
        <v>995</v>
      </c>
      <c r="AG1120" t="s">
        <v>995</v>
      </c>
      <c r="AH1120" t="s">
        <v>995</v>
      </c>
      <c r="AI1120" t="s">
        <v>995</v>
      </c>
      <c r="AJ1120" t="s">
        <v>995</v>
      </c>
      <c r="AK1120" t="s">
        <v>995</v>
      </c>
      <c r="AL1120" t="s">
        <v>995</v>
      </c>
      <c r="AM1120" t="s">
        <v>995</v>
      </c>
      <c r="AN1120" t="s">
        <v>995</v>
      </c>
      <c r="AO1120" t="s">
        <v>995</v>
      </c>
      <c r="AP1120" t="s">
        <v>995</v>
      </c>
      <c r="AQ1120" s="286" t="s">
        <v>855</v>
      </c>
      <c r="AR1120" s="295"/>
      <c r="AS1120" s="235"/>
    </row>
    <row r="1121" spans="1:47" x14ac:dyDescent="0.3">
      <c r="A1121" s="285">
        <v>118280</v>
      </c>
      <c r="B1121" s="286" t="s">
        <v>539</v>
      </c>
      <c r="C1121" t="s">
        <v>995</v>
      </c>
      <c r="D1121" t="s">
        <v>995</v>
      </c>
      <c r="E1121" t="s">
        <v>995</v>
      </c>
      <c r="F1121" t="s">
        <v>995</v>
      </c>
      <c r="G1121" t="s">
        <v>995</v>
      </c>
      <c r="H1121" t="s">
        <v>995</v>
      </c>
      <c r="I1121" t="s">
        <v>995</v>
      </c>
      <c r="J1121" t="s">
        <v>995</v>
      </c>
      <c r="K1121" t="s">
        <v>995</v>
      </c>
      <c r="L1121" t="s">
        <v>995</v>
      </c>
      <c r="M1121" t="s">
        <v>995</v>
      </c>
      <c r="N1121" t="s">
        <v>995</v>
      </c>
      <c r="O1121" t="s">
        <v>995</v>
      </c>
      <c r="P1121" t="s">
        <v>995</v>
      </c>
      <c r="Q1121" t="s">
        <v>995</v>
      </c>
      <c r="R1121" t="s">
        <v>995</v>
      </c>
      <c r="S1121" t="s">
        <v>995</v>
      </c>
      <c r="T1121" t="s">
        <v>995</v>
      </c>
      <c r="U1121" t="s">
        <v>995</v>
      </c>
      <c r="V1121" t="s">
        <v>995</v>
      </c>
      <c r="W1121" t="s">
        <v>995</v>
      </c>
      <c r="X1121" t="s">
        <v>995</v>
      </c>
      <c r="Y1121" t="s">
        <v>995</v>
      </c>
      <c r="Z1121" t="s">
        <v>995</v>
      </c>
      <c r="AA1121" t="s">
        <v>995</v>
      </c>
      <c r="AB1121" t="s">
        <v>995</v>
      </c>
      <c r="AC1121" t="s">
        <v>995</v>
      </c>
      <c r="AD1121" t="s">
        <v>995</v>
      </c>
      <c r="AE1121" t="s">
        <v>995</v>
      </c>
      <c r="AF1121" t="s">
        <v>995</v>
      </c>
      <c r="AG1121" t="s">
        <v>995</v>
      </c>
      <c r="AH1121" t="s">
        <v>995</v>
      </c>
      <c r="AI1121" t="s">
        <v>995</v>
      </c>
      <c r="AJ1121" t="s">
        <v>995</v>
      </c>
      <c r="AK1121" t="s">
        <v>995</v>
      </c>
      <c r="AL1121" t="s">
        <v>995</v>
      </c>
      <c r="AM1121" t="s">
        <v>995</v>
      </c>
      <c r="AN1121" t="s">
        <v>995</v>
      </c>
      <c r="AO1121" t="s">
        <v>995</v>
      </c>
      <c r="AP1121" t="s">
        <v>995</v>
      </c>
      <c r="AQ1121" s="286" t="s">
        <v>855</v>
      </c>
      <c r="AR1121" s="306"/>
    </row>
    <row r="1122" spans="1:47" x14ac:dyDescent="0.3">
      <c r="A1122" s="285">
        <v>118283</v>
      </c>
      <c r="B1122" s="286" t="s">
        <v>61</v>
      </c>
      <c r="C1122" t="s">
        <v>995</v>
      </c>
      <c r="D1122" t="s">
        <v>995</v>
      </c>
      <c r="E1122" t="s">
        <v>995</v>
      </c>
      <c r="F1122" t="s">
        <v>995</v>
      </c>
      <c r="G1122" t="s">
        <v>995</v>
      </c>
      <c r="H1122" t="s">
        <v>995</v>
      </c>
      <c r="I1122" t="s">
        <v>995</v>
      </c>
      <c r="J1122" t="s">
        <v>995</v>
      </c>
      <c r="K1122" t="s">
        <v>995</v>
      </c>
      <c r="L1122" t="s">
        <v>995</v>
      </c>
      <c r="M1122" t="s">
        <v>995</v>
      </c>
      <c r="N1122" t="s">
        <v>995</v>
      </c>
      <c r="O1122" t="s">
        <v>995</v>
      </c>
      <c r="P1122" t="s">
        <v>995</v>
      </c>
      <c r="Q1122" t="s">
        <v>995</v>
      </c>
      <c r="R1122" t="s">
        <v>995</v>
      </c>
      <c r="S1122" t="s">
        <v>995</v>
      </c>
      <c r="T1122" t="s">
        <v>995</v>
      </c>
      <c r="U1122" t="s">
        <v>995</v>
      </c>
      <c r="V1122" t="s">
        <v>995</v>
      </c>
      <c r="W1122" t="s">
        <v>995</v>
      </c>
      <c r="X1122" t="s">
        <v>995</v>
      </c>
      <c r="Y1122" t="s">
        <v>995</v>
      </c>
      <c r="Z1122" t="s">
        <v>995</v>
      </c>
      <c r="AA1122" t="s">
        <v>995</v>
      </c>
      <c r="AB1122" t="s">
        <v>995</v>
      </c>
      <c r="AC1122" t="s">
        <v>995</v>
      </c>
      <c r="AD1122" t="s">
        <v>995</v>
      </c>
      <c r="AE1122" t="s">
        <v>995</v>
      </c>
      <c r="AF1122" t="s">
        <v>995</v>
      </c>
      <c r="AG1122" t="s">
        <v>995</v>
      </c>
      <c r="AH1122" t="s">
        <v>995</v>
      </c>
      <c r="AI1122" t="s">
        <v>995</v>
      </c>
      <c r="AJ1122" t="s">
        <v>995</v>
      </c>
      <c r="AK1122" t="s">
        <v>995</v>
      </c>
      <c r="AL1122" t="s">
        <v>995</v>
      </c>
      <c r="AM1122" t="s">
        <v>995</v>
      </c>
      <c r="AN1122" t="s">
        <v>995</v>
      </c>
      <c r="AO1122" t="s">
        <v>995</v>
      </c>
      <c r="AP1122" t="s">
        <v>995</v>
      </c>
      <c r="AQ1122" s="286" t="s">
        <v>855</v>
      </c>
      <c r="AR1122" s="306"/>
    </row>
    <row r="1123" spans="1:47" x14ac:dyDescent="0.3">
      <c r="A1123" s="285">
        <v>118284</v>
      </c>
      <c r="B1123" s="286" t="s">
        <v>538</v>
      </c>
      <c r="C1123" t="s">
        <v>995</v>
      </c>
      <c r="D1123" t="s">
        <v>995</v>
      </c>
      <c r="E1123" t="s">
        <v>995</v>
      </c>
      <c r="F1123" t="s">
        <v>995</v>
      </c>
      <c r="G1123" t="s">
        <v>995</v>
      </c>
      <c r="H1123" t="s">
        <v>995</v>
      </c>
      <c r="I1123" t="s">
        <v>995</v>
      </c>
      <c r="J1123" t="s">
        <v>995</v>
      </c>
      <c r="K1123" t="s">
        <v>995</v>
      </c>
      <c r="L1123" t="s">
        <v>995</v>
      </c>
      <c r="M1123" t="s">
        <v>995</v>
      </c>
      <c r="N1123" t="s">
        <v>995</v>
      </c>
      <c r="O1123" t="s">
        <v>995</v>
      </c>
      <c r="P1123" t="s">
        <v>995</v>
      </c>
      <c r="Q1123" t="s">
        <v>995</v>
      </c>
      <c r="R1123" t="s">
        <v>995</v>
      </c>
      <c r="S1123" t="s">
        <v>995</v>
      </c>
      <c r="T1123" t="s">
        <v>995</v>
      </c>
      <c r="U1123" t="s">
        <v>995</v>
      </c>
      <c r="V1123" t="s">
        <v>995</v>
      </c>
      <c r="W1123" t="s">
        <v>995</v>
      </c>
      <c r="X1123" t="s">
        <v>995</v>
      </c>
      <c r="Y1123" t="s">
        <v>995</v>
      </c>
      <c r="Z1123" t="s">
        <v>995</v>
      </c>
      <c r="AA1123" t="s">
        <v>995</v>
      </c>
      <c r="AB1123" t="s">
        <v>995</v>
      </c>
      <c r="AC1123" t="s">
        <v>995</v>
      </c>
      <c r="AD1123" t="s">
        <v>995</v>
      </c>
      <c r="AE1123" t="s">
        <v>995</v>
      </c>
      <c r="AF1123" t="s">
        <v>995</v>
      </c>
      <c r="AG1123" t="s">
        <v>995</v>
      </c>
      <c r="AH1123" t="s">
        <v>995</v>
      </c>
      <c r="AI1123" t="s">
        <v>995</v>
      </c>
      <c r="AJ1123" t="s">
        <v>995</v>
      </c>
      <c r="AK1123" t="s">
        <v>995</v>
      </c>
      <c r="AL1123" t="s">
        <v>995</v>
      </c>
      <c r="AM1123" t="s">
        <v>995</v>
      </c>
      <c r="AN1123" t="s">
        <v>995</v>
      </c>
      <c r="AO1123" t="s">
        <v>995</v>
      </c>
      <c r="AP1123" t="s">
        <v>995</v>
      </c>
      <c r="AQ1123" s="286" t="s">
        <v>855</v>
      </c>
      <c r="AR1123" s="306"/>
    </row>
    <row r="1124" spans="1:47" ht="21.6" x14ac:dyDescent="0.3">
      <c r="A1124" s="285">
        <v>118285</v>
      </c>
      <c r="B1124" s="286" t="s">
        <v>61</v>
      </c>
      <c r="C1124" t="s">
        <v>995</v>
      </c>
      <c r="D1124" t="s">
        <v>995</v>
      </c>
      <c r="E1124" t="s">
        <v>995</v>
      </c>
      <c r="F1124" t="s">
        <v>995</v>
      </c>
      <c r="G1124" t="s">
        <v>995</v>
      </c>
      <c r="H1124" t="s">
        <v>995</v>
      </c>
      <c r="I1124" t="s">
        <v>995</v>
      </c>
      <c r="J1124" t="s">
        <v>995</v>
      </c>
      <c r="K1124" t="s">
        <v>995</v>
      </c>
      <c r="L1124" t="s">
        <v>995</v>
      </c>
      <c r="M1124" t="s">
        <v>995</v>
      </c>
      <c r="N1124" t="s">
        <v>995</v>
      </c>
      <c r="O1124" t="s">
        <v>995</v>
      </c>
      <c r="P1124" t="s">
        <v>995</v>
      </c>
      <c r="Q1124" t="s">
        <v>995</v>
      </c>
      <c r="R1124" t="s">
        <v>995</v>
      </c>
      <c r="S1124" t="s">
        <v>995</v>
      </c>
      <c r="T1124" t="s">
        <v>995</v>
      </c>
      <c r="U1124" t="s">
        <v>995</v>
      </c>
      <c r="V1124" t="s">
        <v>995</v>
      </c>
      <c r="W1124" t="s">
        <v>995</v>
      </c>
      <c r="X1124" t="s">
        <v>995</v>
      </c>
      <c r="Y1124" t="s">
        <v>995</v>
      </c>
      <c r="Z1124" t="s">
        <v>995</v>
      </c>
      <c r="AA1124" t="s">
        <v>995</v>
      </c>
      <c r="AB1124" t="s">
        <v>995</v>
      </c>
      <c r="AC1124" t="s">
        <v>995</v>
      </c>
      <c r="AD1124" t="s">
        <v>995</v>
      </c>
      <c r="AE1124" t="s">
        <v>995</v>
      </c>
      <c r="AF1124" t="s">
        <v>995</v>
      </c>
      <c r="AG1124" t="s">
        <v>995</v>
      </c>
      <c r="AH1124" t="s">
        <v>995</v>
      </c>
      <c r="AI1124" t="s">
        <v>995</v>
      </c>
      <c r="AJ1124" t="s">
        <v>995</v>
      </c>
      <c r="AK1124" t="s">
        <v>995</v>
      </c>
      <c r="AL1124" t="s">
        <v>995</v>
      </c>
      <c r="AM1124" t="s">
        <v>995</v>
      </c>
      <c r="AN1124" t="s">
        <v>995</v>
      </c>
      <c r="AO1124" t="s">
        <v>995</v>
      </c>
      <c r="AP1124" t="s">
        <v>995</v>
      </c>
      <c r="AQ1124" s="286" t="s">
        <v>855</v>
      </c>
      <c r="AR1124" s="295"/>
      <c r="AS1124" s="235"/>
    </row>
    <row r="1125" spans="1:47" ht="21.6" x14ac:dyDescent="0.65">
      <c r="A1125" s="285">
        <v>118306</v>
      </c>
      <c r="B1125" s="286" t="s">
        <v>61</v>
      </c>
      <c r="C1125" t="s">
        <v>225</v>
      </c>
      <c r="D1125" t="s">
        <v>225</v>
      </c>
      <c r="E1125" t="s">
        <v>224</v>
      </c>
      <c r="F1125" t="s">
        <v>225</v>
      </c>
      <c r="G1125" t="s">
        <v>224</v>
      </c>
      <c r="H1125" t="s">
        <v>225</v>
      </c>
      <c r="I1125" t="s">
        <v>226</v>
      </c>
      <c r="J1125" t="s">
        <v>226</v>
      </c>
      <c r="K1125" t="s">
        <v>225</v>
      </c>
      <c r="L1125" t="s">
        <v>224</v>
      </c>
      <c r="M1125" t="s">
        <v>995</v>
      </c>
      <c r="N1125" t="s">
        <v>224</v>
      </c>
      <c r="O1125" t="s">
        <v>224</v>
      </c>
      <c r="P1125" t="s">
        <v>226</v>
      </c>
      <c r="Q1125" t="s">
        <v>224</v>
      </c>
      <c r="R1125" t="s">
        <v>224</v>
      </c>
      <c r="S1125" t="s">
        <v>226</v>
      </c>
      <c r="T1125" t="s">
        <v>226</v>
      </c>
      <c r="U1125" t="s">
        <v>224</v>
      </c>
      <c r="V1125" t="s">
        <v>226</v>
      </c>
      <c r="W1125" t="s">
        <v>225</v>
      </c>
      <c r="X1125" t="s">
        <v>226</v>
      </c>
      <c r="Y1125" t="s">
        <v>225</v>
      </c>
      <c r="Z1125" t="s">
        <v>226</v>
      </c>
      <c r="AA1125" t="s">
        <v>226</v>
      </c>
      <c r="AB1125" t="s">
        <v>224</v>
      </c>
      <c r="AC1125" t="s">
        <v>224</v>
      </c>
      <c r="AD1125" t="s">
        <v>224</v>
      </c>
      <c r="AE1125" t="s">
        <v>226</v>
      </c>
      <c r="AF1125" t="s">
        <v>225</v>
      </c>
      <c r="AG1125" t="s">
        <v>394</v>
      </c>
      <c r="AH1125" t="s">
        <v>394</v>
      </c>
      <c r="AI1125" t="s">
        <v>394</v>
      </c>
      <c r="AJ1125" t="s">
        <v>394</v>
      </c>
      <c r="AK1125" t="s">
        <v>394</v>
      </c>
      <c r="AL1125" t="s">
        <v>394</v>
      </c>
      <c r="AM1125" t="s">
        <v>394</v>
      </c>
      <c r="AN1125" t="s">
        <v>394</v>
      </c>
      <c r="AO1125" t="s">
        <v>394</v>
      </c>
      <c r="AP1125" t="s">
        <v>394</v>
      </c>
      <c r="AQ1125" s="288"/>
      <c r="AR1125" s="302"/>
      <c r="AS1125" s="304"/>
      <c r="AU1125"/>
    </row>
    <row r="1126" spans="1:47" ht="21.6" x14ac:dyDescent="0.65">
      <c r="A1126" s="285">
        <v>118312</v>
      </c>
      <c r="B1126" s="286" t="s">
        <v>5586</v>
      </c>
      <c r="C1126" t="s">
        <v>995</v>
      </c>
      <c r="D1126" t="s">
        <v>995</v>
      </c>
      <c r="E1126" t="s">
        <v>995</v>
      </c>
      <c r="F1126" t="s">
        <v>995</v>
      </c>
      <c r="G1126" t="s">
        <v>995</v>
      </c>
      <c r="H1126" t="s">
        <v>995</v>
      </c>
      <c r="I1126" t="s">
        <v>995</v>
      </c>
      <c r="J1126" t="s">
        <v>995</v>
      </c>
      <c r="K1126" t="s">
        <v>995</v>
      </c>
      <c r="L1126" t="s">
        <v>995</v>
      </c>
      <c r="M1126" t="s">
        <v>394</v>
      </c>
      <c r="N1126" t="s">
        <v>995</v>
      </c>
      <c r="O1126" t="s">
        <v>995</v>
      </c>
      <c r="P1126" t="s">
        <v>995</v>
      </c>
      <c r="Q1126" t="s">
        <v>995</v>
      </c>
      <c r="R1126" t="s">
        <v>995</v>
      </c>
      <c r="S1126" t="s">
        <v>995</v>
      </c>
      <c r="T1126" t="s">
        <v>995</v>
      </c>
      <c r="U1126" t="s">
        <v>995</v>
      </c>
      <c r="V1126" t="s">
        <v>995</v>
      </c>
      <c r="W1126" t="s">
        <v>995</v>
      </c>
      <c r="X1126" t="s">
        <v>995</v>
      </c>
      <c r="Y1126" t="s">
        <v>995</v>
      </c>
      <c r="Z1126" t="s">
        <v>995</v>
      </c>
      <c r="AA1126" t="s">
        <v>995</v>
      </c>
      <c r="AB1126" t="s">
        <v>995</v>
      </c>
      <c r="AC1126" t="s">
        <v>995</v>
      </c>
      <c r="AD1126" t="s">
        <v>995</v>
      </c>
      <c r="AE1126" t="s">
        <v>995</v>
      </c>
      <c r="AF1126" t="s">
        <v>995</v>
      </c>
      <c r="AG1126" t="s">
        <v>995</v>
      </c>
      <c r="AH1126" t="s">
        <v>995</v>
      </c>
      <c r="AI1126" t="s">
        <v>995</v>
      </c>
      <c r="AJ1126" t="s">
        <v>995</v>
      </c>
      <c r="AK1126" t="s">
        <v>995</v>
      </c>
      <c r="AL1126" t="s">
        <v>394</v>
      </c>
      <c r="AM1126" t="s">
        <v>394</v>
      </c>
      <c r="AN1126" t="s">
        <v>394</v>
      </c>
      <c r="AO1126" t="s">
        <v>394</v>
      </c>
      <c r="AP1126" t="s">
        <v>394</v>
      </c>
      <c r="AQ1126" s="288"/>
      <c r="AR1126" s="302"/>
      <c r="AS1126" s="304"/>
      <c r="AU1126"/>
    </row>
    <row r="1127" spans="1:47" x14ac:dyDescent="0.3">
      <c r="A1127" s="285">
        <v>118319</v>
      </c>
      <c r="B1127" s="286" t="s">
        <v>61</v>
      </c>
      <c r="C1127" t="s">
        <v>995</v>
      </c>
      <c r="D1127" t="s">
        <v>995</v>
      </c>
      <c r="E1127" t="s">
        <v>995</v>
      </c>
      <c r="F1127" t="s">
        <v>995</v>
      </c>
      <c r="G1127" t="s">
        <v>995</v>
      </c>
      <c r="H1127" t="s">
        <v>995</v>
      </c>
      <c r="I1127" t="s">
        <v>995</v>
      </c>
      <c r="J1127" t="s">
        <v>995</v>
      </c>
      <c r="K1127" t="s">
        <v>995</v>
      </c>
      <c r="L1127" t="s">
        <v>995</v>
      </c>
      <c r="M1127" t="s">
        <v>995</v>
      </c>
      <c r="N1127" t="s">
        <v>995</v>
      </c>
      <c r="O1127" t="s">
        <v>995</v>
      </c>
      <c r="P1127" t="s">
        <v>995</v>
      </c>
      <c r="Q1127" t="s">
        <v>995</v>
      </c>
      <c r="R1127" t="s">
        <v>995</v>
      </c>
      <c r="S1127" t="s">
        <v>995</v>
      </c>
      <c r="T1127" t="s">
        <v>995</v>
      </c>
      <c r="U1127" t="s">
        <v>995</v>
      </c>
      <c r="V1127" t="s">
        <v>995</v>
      </c>
      <c r="W1127" t="s">
        <v>995</v>
      </c>
      <c r="X1127" t="s">
        <v>995</v>
      </c>
      <c r="Y1127" t="s">
        <v>995</v>
      </c>
      <c r="Z1127" t="s">
        <v>995</v>
      </c>
      <c r="AA1127" t="s">
        <v>995</v>
      </c>
      <c r="AB1127" t="s">
        <v>995</v>
      </c>
      <c r="AC1127" t="s">
        <v>995</v>
      </c>
      <c r="AD1127" t="s">
        <v>995</v>
      </c>
      <c r="AE1127" t="s">
        <v>995</v>
      </c>
      <c r="AF1127" t="s">
        <v>995</v>
      </c>
      <c r="AG1127" t="s">
        <v>995</v>
      </c>
      <c r="AH1127" t="s">
        <v>995</v>
      </c>
      <c r="AI1127" t="s">
        <v>995</v>
      </c>
      <c r="AJ1127" t="s">
        <v>995</v>
      </c>
      <c r="AK1127" t="s">
        <v>995</v>
      </c>
      <c r="AL1127" t="s">
        <v>995</v>
      </c>
      <c r="AM1127" t="s">
        <v>995</v>
      </c>
      <c r="AN1127" t="s">
        <v>995</v>
      </c>
      <c r="AO1127" t="s">
        <v>995</v>
      </c>
      <c r="AP1127" t="s">
        <v>995</v>
      </c>
      <c r="AQ1127" s="286" t="s">
        <v>855</v>
      </c>
      <c r="AR1127" s="306"/>
    </row>
    <row r="1128" spans="1:47" x14ac:dyDescent="0.3">
      <c r="A1128" s="285">
        <v>118333</v>
      </c>
      <c r="B1128" s="286" t="s">
        <v>540</v>
      </c>
      <c r="C1128" t="s">
        <v>995</v>
      </c>
      <c r="D1128" t="s">
        <v>995</v>
      </c>
      <c r="E1128" t="s">
        <v>995</v>
      </c>
      <c r="F1128" t="s">
        <v>995</v>
      </c>
      <c r="G1128" t="s">
        <v>995</v>
      </c>
      <c r="H1128" t="s">
        <v>995</v>
      </c>
      <c r="I1128" t="s">
        <v>995</v>
      </c>
      <c r="J1128" t="s">
        <v>995</v>
      </c>
      <c r="K1128" t="s">
        <v>995</v>
      </c>
      <c r="L1128" t="s">
        <v>995</v>
      </c>
      <c r="M1128" t="s">
        <v>995</v>
      </c>
      <c r="N1128" t="s">
        <v>995</v>
      </c>
      <c r="O1128" t="s">
        <v>995</v>
      </c>
      <c r="P1128" t="s">
        <v>995</v>
      </c>
      <c r="Q1128" t="s">
        <v>995</v>
      </c>
      <c r="R1128" t="s">
        <v>995</v>
      </c>
      <c r="S1128" t="s">
        <v>995</v>
      </c>
      <c r="T1128" t="s">
        <v>995</v>
      </c>
      <c r="U1128" t="s">
        <v>995</v>
      </c>
      <c r="V1128" t="s">
        <v>995</v>
      </c>
      <c r="W1128" t="s">
        <v>995</v>
      </c>
      <c r="X1128" t="s">
        <v>995</v>
      </c>
      <c r="Y1128" t="s">
        <v>995</v>
      </c>
      <c r="Z1128" t="s">
        <v>995</v>
      </c>
      <c r="AA1128" t="s">
        <v>995</v>
      </c>
      <c r="AB1128" t="s">
        <v>995</v>
      </c>
      <c r="AC1128" t="s">
        <v>995</v>
      </c>
      <c r="AD1128" t="s">
        <v>995</v>
      </c>
      <c r="AE1128" t="s">
        <v>995</v>
      </c>
      <c r="AF1128" t="s">
        <v>995</v>
      </c>
      <c r="AG1128" t="s">
        <v>995</v>
      </c>
      <c r="AH1128" t="s">
        <v>995</v>
      </c>
      <c r="AI1128" t="s">
        <v>995</v>
      </c>
      <c r="AJ1128" t="s">
        <v>995</v>
      </c>
      <c r="AK1128" t="s">
        <v>995</v>
      </c>
      <c r="AL1128" t="s">
        <v>995</v>
      </c>
      <c r="AM1128" t="s">
        <v>995</v>
      </c>
      <c r="AN1128" t="s">
        <v>995</v>
      </c>
      <c r="AO1128" t="s">
        <v>995</v>
      </c>
      <c r="AP1128" t="s">
        <v>995</v>
      </c>
      <c r="AQ1128" s="286" t="s">
        <v>855</v>
      </c>
      <c r="AR1128" s="306"/>
    </row>
    <row r="1129" spans="1:47" x14ac:dyDescent="0.3">
      <c r="A1129" s="285">
        <v>118335</v>
      </c>
      <c r="B1129" s="286" t="s">
        <v>61</v>
      </c>
      <c r="C1129" t="s">
        <v>995</v>
      </c>
      <c r="D1129" t="s">
        <v>995</v>
      </c>
      <c r="E1129" t="s">
        <v>995</v>
      </c>
      <c r="F1129" t="s">
        <v>995</v>
      </c>
      <c r="G1129" t="s">
        <v>995</v>
      </c>
      <c r="H1129" t="s">
        <v>995</v>
      </c>
      <c r="I1129" t="s">
        <v>995</v>
      </c>
      <c r="J1129" t="s">
        <v>995</v>
      </c>
      <c r="K1129" t="s">
        <v>995</v>
      </c>
      <c r="L1129" t="s">
        <v>995</v>
      </c>
      <c r="M1129" t="s">
        <v>995</v>
      </c>
      <c r="N1129" t="s">
        <v>995</v>
      </c>
      <c r="O1129" t="s">
        <v>995</v>
      </c>
      <c r="P1129" t="s">
        <v>995</v>
      </c>
      <c r="Q1129" t="s">
        <v>995</v>
      </c>
      <c r="R1129" t="s">
        <v>995</v>
      </c>
      <c r="S1129" t="s">
        <v>995</v>
      </c>
      <c r="T1129" t="s">
        <v>995</v>
      </c>
      <c r="U1129" t="s">
        <v>995</v>
      </c>
      <c r="V1129" t="s">
        <v>995</v>
      </c>
      <c r="W1129" t="s">
        <v>995</v>
      </c>
      <c r="X1129" t="s">
        <v>995</v>
      </c>
      <c r="Y1129" t="s">
        <v>995</v>
      </c>
      <c r="Z1129" t="s">
        <v>995</v>
      </c>
      <c r="AA1129" t="s">
        <v>995</v>
      </c>
      <c r="AB1129" t="s">
        <v>995</v>
      </c>
      <c r="AC1129" t="s">
        <v>995</v>
      </c>
      <c r="AD1129" t="s">
        <v>995</v>
      </c>
      <c r="AE1129" t="s">
        <v>995</v>
      </c>
      <c r="AF1129" t="s">
        <v>995</v>
      </c>
      <c r="AG1129" t="s">
        <v>995</v>
      </c>
      <c r="AH1129" t="s">
        <v>995</v>
      </c>
      <c r="AI1129" t="s">
        <v>995</v>
      </c>
      <c r="AJ1129" t="s">
        <v>995</v>
      </c>
      <c r="AK1129" t="s">
        <v>995</v>
      </c>
      <c r="AL1129" t="s">
        <v>995</v>
      </c>
      <c r="AM1129" t="s">
        <v>995</v>
      </c>
      <c r="AN1129" t="s">
        <v>995</v>
      </c>
      <c r="AO1129" t="s">
        <v>995</v>
      </c>
      <c r="AP1129" t="s">
        <v>995</v>
      </c>
      <c r="AQ1129" s="286" t="s">
        <v>855</v>
      </c>
      <c r="AR1129" s="306"/>
    </row>
    <row r="1130" spans="1:47" x14ac:dyDescent="0.3">
      <c r="A1130" s="285">
        <v>118345</v>
      </c>
      <c r="B1130" s="286" t="s">
        <v>540</v>
      </c>
      <c r="C1130" t="s">
        <v>995</v>
      </c>
      <c r="D1130" t="s">
        <v>995</v>
      </c>
      <c r="E1130" t="s">
        <v>995</v>
      </c>
      <c r="F1130" t="s">
        <v>995</v>
      </c>
      <c r="G1130" t="s">
        <v>995</v>
      </c>
      <c r="H1130" t="s">
        <v>995</v>
      </c>
      <c r="I1130" t="s">
        <v>995</v>
      </c>
      <c r="J1130" t="s">
        <v>995</v>
      </c>
      <c r="K1130" t="s">
        <v>995</v>
      </c>
      <c r="L1130" t="s">
        <v>995</v>
      </c>
      <c r="M1130" t="s">
        <v>995</v>
      </c>
      <c r="N1130" t="s">
        <v>995</v>
      </c>
      <c r="O1130" t="s">
        <v>995</v>
      </c>
      <c r="P1130" t="s">
        <v>995</v>
      </c>
      <c r="Q1130" t="s">
        <v>995</v>
      </c>
      <c r="R1130" t="s">
        <v>995</v>
      </c>
      <c r="S1130" t="s">
        <v>995</v>
      </c>
      <c r="T1130" t="s">
        <v>995</v>
      </c>
      <c r="U1130" t="s">
        <v>995</v>
      </c>
      <c r="V1130" t="s">
        <v>995</v>
      </c>
      <c r="W1130" t="s">
        <v>995</v>
      </c>
      <c r="X1130" t="s">
        <v>995</v>
      </c>
      <c r="Y1130" t="s">
        <v>995</v>
      </c>
      <c r="Z1130" t="s">
        <v>995</v>
      </c>
      <c r="AA1130" t="s">
        <v>995</v>
      </c>
      <c r="AB1130" t="s">
        <v>995</v>
      </c>
      <c r="AC1130" t="s">
        <v>995</v>
      </c>
      <c r="AD1130" t="s">
        <v>995</v>
      </c>
      <c r="AE1130" t="s">
        <v>995</v>
      </c>
      <c r="AF1130" t="s">
        <v>995</v>
      </c>
      <c r="AG1130" t="s">
        <v>995</v>
      </c>
      <c r="AH1130" t="s">
        <v>995</v>
      </c>
      <c r="AI1130" t="s">
        <v>995</v>
      </c>
      <c r="AJ1130" t="s">
        <v>995</v>
      </c>
      <c r="AK1130" t="s">
        <v>995</v>
      </c>
      <c r="AL1130" t="s">
        <v>995</v>
      </c>
      <c r="AM1130" t="s">
        <v>995</v>
      </c>
      <c r="AN1130" t="s">
        <v>995</v>
      </c>
      <c r="AO1130" t="s">
        <v>995</v>
      </c>
      <c r="AP1130" t="s">
        <v>995</v>
      </c>
      <c r="AQ1130" s="286" t="s">
        <v>855</v>
      </c>
      <c r="AR1130" s="306"/>
    </row>
    <row r="1131" spans="1:47" x14ac:dyDescent="0.3">
      <c r="A1131" s="285">
        <v>118348</v>
      </c>
      <c r="B1131" s="286" t="s">
        <v>539</v>
      </c>
      <c r="C1131" t="s">
        <v>995</v>
      </c>
      <c r="D1131" t="s">
        <v>995</v>
      </c>
      <c r="E1131" t="s">
        <v>995</v>
      </c>
      <c r="F1131" t="s">
        <v>995</v>
      </c>
      <c r="G1131" t="s">
        <v>995</v>
      </c>
      <c r="H1131" t="s">
        <v>995</v>
      </c>
      <c r="I1131" t="s">
        <v>995</v>
      </c>
      <c r="J1131" t="s">
        <v>995</v>
      </c>
      <c r="K1131" t="s">
        <v>995</v>
      </c>
      <c r="L1131" t="s">
        <v>995</v>
      </c>
      <c r="M1131" t="s">
        <v>995</v>
      </c>
      <c r="N1131" t="s">
        <v>995</v>
      </c>
      <c r="O1131" t="s">
        <v>995</v>
      </c>
      <c r="P1131" t="s">
        <v>995</v>
      </c>
      <c r="Q1131" t="s">
        <v>995</v>
      </c>
      <c r="R1131" t="s">
        <v>995</v>
      </c>
      <c r="S1131" t="s">
        <v>995</v>
      </c>
      <c r="T1131" t="s">
        <v>995</v>
      </c>
      <c r="U1131" t="s">
        <v>995</v>
      </c>
      <c r="V1131" t="s">
        <v>995</v>
      </c>
      <c r="W1131" t="s">
        <v>995</v>
      </c>
      <c r="X1131" t="s">
        <v>995</v>
      </c>
      <c r="Y1131" t="s">
        <v>995</v>
      </c>
      <c r="Z1131" t="s">
        <v>995</v>
      </c>
      <c r="AA1131" t="s">
        <v>995</v>
      </c>
      <c r="AB1131" t="s">
        <v>995</v>
      </c>
      <c r="AC1131" t="s">
        <v>995</v>
      </c>
      <c r="AD1131" t="s">
        <v>995</v>
      </c>
      <c r="AE1131" t="s">
        <v>995</v>
      </c>
      <c r="AF1131" t="s">
        <v>995</v>
      </c>
      <c r="AG1131" t="s">
        <v>995</v>
      </c>
      <c r="AH1131" t="s">
        <v>995</v>
      </c>
      <c r="AI1131" t="s">
        <v>995</v>
      </c>
      <c r="AJ1131" t="s">
        <v>995</v>
      </c>
      <c r="AK1131" t="s">
        <v>995</v>
      </c>
      <c r="AL1131" t="s">
        <v>995</v>
      </c>
      <c r="AM1131" t="s">
        <v>995</v>
      </c>
      <c r="AN1131" t="s">
        <v>995</v>
      </c>
      <c r="AO1131" t="s">
        <v>995</v>
      </c>
      <c r="AP1131" t="s">
        <v>995</v>
      </c>
      <c r="AQ1131" s="286" t="s">
        <v>855</v>
      </c>
      <c r="AR1131" s="306"/>
    </row>
    <row r="1132" spans="1:47" ht="21.6" x14ac:dyDescent="0.3">
      <c r="A1132" s="285">
        <v>118363</v>
      </c>
      <c r="B1132" s="286" t="s">
        <v>61</v>
      </c>
      <c r="C1132" t="s">
        <v>995</v>
      </c>
      <c r="D1132" t="s">
        <v>995</v>
      </c>
      <c r="E1132" t="s">
        <v>995</v>
      </c>
      <c r="F1132" t="s">
        <v>995</v>
      </c>
      <c r="G1132" t="s">
        <v>995</v>
      </c>
      <c r="H1132" t="s">
        <v>995</v>
      </c>
      <c r="I1132" t="s">
        <v>995</v>
      </c>
      <c r="J1132" t="s">
        <v>995</v>
      </c>
      <c r="K1132" t="s">
        <v>995</v>
      </c>
      <c r="L1132" t="s">
        <v>995</v>
      </c>
      <c r="M1132" t="s">
        <v>995</v>
      </c>
      <c r="N1132" t="s">
        <v>995</v>
      </c>
      <c r="O1132" t="s">
        <v>995</v>
      </c>
      <c r="P1132" t="s">
        <v>995</v>
      </c>
      <c r="Q1132" t="s">
        <v>995</v>
      </c>
      <c r="R1132" t="s">
        <v>995</v>
      </c>
      <c r="S1132" t="s">
        <v>995</v>
      </c>
      <c r="T1132" t="s">
        <v>995</v>
      </c>
      <c r="U1132" t="s">
        <v>995</v>
      </c>
      <c r="V1132" t="s">
        <v>995</v>
      </c>
      <c r="W1132" t="s">
        <v>995</v>
      </c>
      <c r="X1132" t="s">
        <v>995</v>
      </c>
      <c r="Y1132" t="s">
        <v>995</v>
      </c>
      <c r="Z1132" t="s">
        <v>995</v>
      </c>
      <c r="AA1132" t="s">
        <v>995</v>
      </c>
      <c r="AB1132" t="s">
        <v>995</v>
      </c>
      <c r="AC1132" t="s">
        <v>995</v>
      </c>
      <c r="AD1132" t="s">
        <v>995</v>
      </c>
      <c r="AE1132" t="s">
        <v>995</v>
      </c>
      <c r="AF1132" t="s">
        <v>995</v>
      </c>
      <c r="AG1132" t="s">
        <v>995</v>
      </c>
      <c r="AH1132" t="s">
        <v>995</v>
      </c>
      <c r="AI1132" t="s">
        <v>995</v>
      </c>
      <c r="AJ1132" t="s">
        <v>995</v>
      </c>
      <c r="AK1132" t="s">
        <v>995</v>
      </c>
      <c r="AL1132" t="s">
        <v>995</v>
      </c>
      <c r="AM1132" t="s">
        <v>995</v>
      </c>
      <c r="AN1132" t="s">
        <v>995</v>
      </c>
      <c r="AO1132" t="s">
        <v>995</v>
      </c>
      <c r="AP1132" t="s">
        <v>995</v>
      </c>
      <c r="AQ1132" s="286" t="s">
        <v>855</v>
      </c>
      <c r="AR1132" s="295"/>
      <c r="AS1132" s="235"/>
    </row>
    <row r="1133" spans="1:47" ht="21.6" x14ac:dyDescent="0.3">
      <c r="A1133" s="285">
        <v>118365</v>
      </c>
      <c r="B1133" s="286" t="s">
        <v>61</v>
      </c>
      <c r="C1133" t="s">
        <v>995</v>
      </c>
      <c r="D1133" t="s">
        <v>995</v>
      </c>
      <c r="E1133" t="s">
        <v>995</v>
      </c>
      <c r="F1133" t="s">
        <v>995</v>
      </c>
      <c r="G1133" t="s">
        <v>995</v>
      </c>
      <c r="H1133" t="s">
        <v>995</v>
      </c>
      <c r="I1133" t="s">
        <v>995</v>
      </c>
      <c r="J1133" t="s">
        <v>995</v>
      </c>
      <c r="K1133" t="s">
        <v>995</v>
      </c>
      <c r="L1133" t="s">
        <v>995</v>
      </c>
      <c r="M1133" t="s">
        <v>995</v>
      </c>
      <c r="N1133" t="s">
        <v>995</v>
      </c>
      <c r="O1133" t="s">
        <v>995</v>
      </c>
      <c r="P1133" t="s">
        <v>995</v>
      </c>
      <c r="Q1133" t="s">
        <v>995</v>
      </c>
      <c r="R1133" t="s">
        <v>995</v>
      </c>
      <c r="S1133" t="s">
        <v>995</v>
      </c>
      <c r="T1133" t="s">
        <v>995</v>
      </c>
      <c r="U1133" t="s">
        <v>995</v>
      </c>
      <c r="V1133" t="s">
        <v>995</v>
      </c>
      <c r="W1133" t="s">
        <v>995</v>
      </c>
      <c r="X1133" t="s">
        <v>995</v>
      </c>
      <c r="Y1133" t="s">
        <v>995</v>
      </c>
      <c r="Z1133" t="s">
        <v>995</v>
      </c>
      <c r="AA1133" t="s">
        <v>995</v>
      </c>
      <c r="AB1133" t="s">
        <v>995</v>
      </c>
      <c r="AC1133" t="s">
        <v>995</v>
      </c>
      <c r="AD1133" t="s">
        <v>995</v>
      </c>
      <c r="AE1133" t="s">
        <v>995</v>
      </c>
      <c r="AF1133" t="s">
        <v>995</v>
      </c>
      <c r="AG1133" t="s">
        <v>995</v>
      </c>
      <c r="AH1133" t="s">
        <v>995</v>
      </c>
      <c r="AI1133" t="s">
        <v>995</v>
      </c>
      <c r="AJ1133" t="s">
        <v>995</v>
      </c>
      <c r="AK1133" t="s">
        <v>995</v>
      </c>
      <c r="AL1133" t="s">
        <v>995</v>
      </c>
      <c r="AM1133" t="s">
        <v>995</v>
      </c>
      <c r="AN1133" t="s">
        <v>995</v>
      </c>
      <c r="AO1133" t="s">
        <v>995</v>
      </c>
      <c r="AP1133" t="s">
        <v>995</v>
      </c>
      <c r="AQ1133" s="286" t="s">
        <v>855</v>
      </c>
      <c r="AR1133" s="295"/>
      <c r="AS1133" s="235"/>
    </row>
    <row r="1134" spans="1:47" x14ac:dyDescent="0.3">
      <c r="A1134" s="285">
        <v>118367</v>
      </c>
      <c r="B1134" s="286" t="s">
        <v>61</v>
      </c>
      <c r="C1134" t="s">
        <v>995</v>
      </c>
      <c r="D1134" t="s">
        <v>995</v>
      </c>
      <c r="E1134" t="s">
        <v>995</v>
      </c>
      <c r="F1134" t="s">
        <v>995</v>
      </c>
      <c r="G1134" t="s">
        <v>995</v>
      </c>
      <c r="H1134" t="s">
        <v>995</v>
      </c>
      <c r="I1134" t="s">
        <v>995</v>
      </c>
      <c r="J1134" t="s">
        <v>995</v>
      </c>
      <c r="K1134" t="s">
        <v>995</v>
      </c>
      <c r="L1134" t="s">
        <v>995</v>
      </c>
      <c r="M1134" t="s">
        <v>995</v>
      </c>
      <c r="N1134" t="s">
        <v>995</v>
      </c>
      <c r="O1134" t="s">
        <v>995</v>
      </c>
      <c r="P1134" t="s">
        <v>995</v>
      </c>
      <c r="Q1134" t="s">
        <v>995</v>
      </c>
      <c r="R1134" t="s">
        <v>995</v>
      </c>
      <c r="S1134" t="s">
        <v>995</v>
      </c>
      <c r="T1134" t="s">
        <v>995</v>
      </c>
      <c r="U1134" t="s">
        <v>995</v>
      </c>
      <c r="V1134" t="s">
        <v>995</v>
      </c>
      <c r="W1134" t="s">
        <v>995</v>
      </c>
      <c r="X1134" t="s">
        <v>995</v>
      </c>
      <c r="Y1134" t="s">
        <v>995</v>
      </c>
      <c r="Z1134" t="s">
        <v>995</v>
      </c>
      <c r="AA1134" t="s">
        <v>995</v>
      </c>
      <c r="AB1134" t="s">
        <v>995</v>
      </c>
      <c r="AC1134" t="s">
        <v>995</v>
      </c>
      <c r="AD1134" t="s">
        <v>995</v>
      </c>
      <c r="AE1134" t="s">
        <v>995</v>
      </c>
      <c r="AF1134" t="s">
        <v>995</v>
      </c>
      <c r="AG1134" t="s">
        <v>995</v>
      </c>
      <c r="AH1134" t="s">
        <v>995</v>
      </c>
      <c r="AI1134" t="s">
        <v>995</v>
      </c>
      <c r="AJ1134" t="s">
        <v>995</v>
      </c>
      <c r="AK1134" t="s">
        <v>995</v>
      </c>
      <c r="AL1134" t="s">
        <v>995</v>
      </c>
      <c r="AM1134" t="s">
        <v>995</v>
      </c>
      <c r="AN1134" t="s">
        <v>995</v>
      </c>
      <c r="AO1134" t="s">
        <v>995</v>
      </c>
      <c r="AP1134" t="s">
        <v>995</v>
      </c>
      <c r="AQ1134" s="286" t="s">
        <v>855</v>
      </c>
      <c r="AR1134" s="306"/>
    </row>
    <row r="1135" spans="1:47" x14ac:dyDescent="0.3">
      <c r="A1135" s="285">
        <v>118374</v>
      </c>
      <c r="B1135" s="286" t="s">
        <v>538</v>
      </c>
      <c r="C1135" t="s">
        <v>995</v>
      </c>
      <c r="D1135" t="s">
        <v>995</v>
      </c>
      <c r="E1135" t="s">
        <v>995</v>
      </c>
      <c r="F1135" t="s">
        <v>995</v>
      </c>
      <c r="G1135" t="s">
        <v>995</v>
      </c>
      <c r="H1135" t="s">
        <v>995</v>
      </c>
      <c r="I1135" t="s">
        <v>995</v>
      </c>
      <c r="J1135" t="s">
        <v>995</v>
      </c>
      <c r="K1135" t="s">
        <v>995</v>
      </c>
      <c r="L1135" t="s">
        <v>995</v>
      </c>
      <c r="M1135" t="s">
        <v>995</v>
      </c>
      <c r="N1135" t="s">
        <v>995</v>
      </c>
      <c r="O1135" t="s">
        <v>995</v>
      </c>
      <c r="P1135" t="s">
        <v>995</v>
      </c>
      <c r="Q1135" t="s">
        <v>995</v>
      </c>
      <c r="R1135" t="s">
        <v>995</v>
      </c>
      <c r="S1135" t="s">
        <v>995</v>
      </c>
      <c r="T1135" t="s">
        <v>995</v>
      </c>
      <c r="U1135" t="s">
        <v>995</v>
      </c>
      <c r="V1135" t="s">
        <v>995</v>
      </c>
      <c r="W1135" t="s">
        <v>995</v>
      </c>
      <c r="X1135" t="s">
        <v>995</v>
      </c>
      <c r="Y1135" t="s">
        <v>995</v>
      </c>
      <c r="Z1135" t="s">
        <v>995</v>
      </c>
      <c r="AA1135" t="s">
        <v>995</v>
      </c>
      <c r="AB1135" t="s">
        <v>995</v>
      </c>
      <c r="AC1135" t="s">
        <v>995</v>
      </c>
      <c r="AD1135" t="s">
        <v>995</v>
      </c>
      <c r="AE1135" t="s">
        <v>995</v>
      </c>
      <c r="AF1135" t="s">
        <v>995</v>
      </c>
      <c r="AG1135" t="s">
        <v>995</v>
      </c>
      <c r="AH1135" t="s">
        <v>995</v>
      </c>
      <c r="AI1135" t="s">
        <v>995</v>
      </c>
      <c r="AJ1135" t="s">
        <v>995</v>
      </c>
      <c r="AK1135" t="s">
        <v>995</v>
      </c>
      <c r="AL1135" t="s">
        <v>995</v>
      </c>
      <c r="AM1135" t="s">
        <v>995</v>
      </c>
      <c r="AN1135" t="s">
        <v>995</v>
      </c>
      <c r="AO1135" t="s">
        <v>995</v>
      </c>
      <c r="AP1135" t="s">
        <v>995</v>
      </c>
      <c r="AQ1135" s="286" t="s">
        <v>855</v>
      </c>
      <c r="AR1135" s="306"/>
    </row>
    <row r="1136" spans="1:47" x14ac:dyDescent="0.3">
      <c r="A1136" s="285">
        <v>118377</v>
      </c>
      <c r="B1136" s="286" t="s">
        <v>539</v>
      </c>
      <c r="C1136" t="s">
        <v>995</v>
      </c>
      <c r="D1136" t="s">
        <v>995</v>
      </c>
      <c r="E1136" t="s">
        <v>995</v>
      </c>
      <c r="F1136" t="s">
        <v>995</v>
      </c>
      <c r="G1136" t="s">
        <v>995</v>
      </c>
      <c r="H1136" t="s">
        <v>995</v>
      </c>
      <c r="I1136" t="s">
        <v>995</v>
      </c>
      <c r="J1136" t="s">
        <v>995</v>
      </c>
      <c r="K1136" t="s">
        <v>995</v>
      </c>
      <c r="L1136" t="s">
        <v>995</v>
      </c>
      <c r="M1136" t="s">
        <v>995</v>
      </c>
      <c r="N1136" t="s">
        <v>995</v>
      </c>
      <c r="O1136" t="s">
        <v>995</v>
      </c>
      <c r="P1136" t="s">
        <v>995</v>
      </c>
      <c r="Q1136" t="s">
        <v>995</v>
      </c>
      <c r="R1136" t="s">
        <v>995</v>
      </c>
      <c r="S1136" t="s">
        <v>995</v>
      </c>
      <c r="T1136" t="s">
        <v>995</v>
      </c>
      <c r="U1136" t="s">
        <v>995</v>
      </c>
      <c r="V1136" t="s">
        <v>995</v>
      </c>
      <c r="W1136" t="s">
        <v>995</v>
      </c>
      <c r="X1136" t="s">
        <v>995</v>
      </c>
      <c r="Y1136" t="s">
        <v>995</v>
      </c>
      <c r="Z1136" t="s">
        <v>995</v>
      </c>
      <c r="AA1136" t="s">
        <v>995</v>
      </c>
      <c r="AB1136" t="s">
        <v>995</v>
      </c>
      <c r="AC1136" t="s">
        <v>995</v>
      </c>
      <c r="AD1136" t="s">
        <v>995</v>
      </c>
      <c r="AE1136" t="s">
        <v>995</v>
      </c>
      <c r="AF1136" t="s">
        <v>995</v>
      </c>
      <c r="AG1136" t="s">
        <v>995</v>
      </c>
      <c r="AH1136" t="s">
        <v>995</v>
      </c>
      <c r="AI1136" t="s">
        <v>995</v>
      </c>
      <c r="AJ1136" t="s">
        <v>995</v>
      </c>
      <c r="AK1136" t="s">
        <v>995</v>
      </c>
      <c r="AL1136" t="s">
        <v>995</v>
      </c>
      <c r="AM1136" t="s">
        <v>995</v>
      </c>
      <c r="AN1136" t="s">
        <v>995</v>
      </c>
      <c r="AO1136" t="s">
        <v>995</v>
      </c>
      <c r="AP1136" t="s">
        <v>995</v>
      </c>
      <c r="AQ1136" s="286" t="s">
        <v>855</v>
      </c>
      <c r="AR1136" s="306"/>
    </row>
    <row r="1137" spans="1:47" x14ac:dyDescent="0.3">
      <c r="A1137" s="285">
        <v>118381</v>
      </c>
      <c r="B1137" s="286" t="s">
        <v>61</v>
      </c>
      <c r="C1137" t="s">
        <v>995</v>
      </c>
      <c r="D1137" t="s">
        <v>995</v>
      </c>
      <c r="E1137" t="s">
        <v>995</v>
      </c>
      <c r="F1137" t="s">
        <v>995</v>
      </c>
      <c r="G1137" t="s">
        <v>995</v>
      </c>
      <c r="H1137" t="s">
        <v>995</v>
      </c>
      <c r="I1137" t="s">
        <v>995</v>
      </c>
      <c r="J1137" t="s">
        <v>995</v>
      </c>
      <c r="K1137" t="s">
        <v>995</v>
      </c>
      <c r="L1137" t="s">
        <v>995</v>
      </c>
      <c r="M1137" t="s">
        <v>995</v>
      </c>
      <c r="N1137" t="s">
        <v>995</v>
      </c>
      <c r="O1137" t="s">
        <v>995</v>
      </c>
      <c r="P1137" t="s">
        <v>995</v>
      </c>
      <c r="Q1137" t="s">
        <v>995</v>
      </c>
      <c r="R1137" t="s">
        <v>995</v>
      </c>
      <c r="S1137" t="s">
        <v>995</v>
      </c>
      <c r="T1137" t="s">
        <v>995</v>
      </c>
      <c r="U1137" t="s">
        <v>995</v>
      </c>
      <c r="V1137" t="s">
        <v>995</v>
      </c>
      <c r="W1137" t="s">
        <v>995</v>
      </c>
      <c r="X1137" t="s">
        <v>995</v>
      </c>
      <c r="Y1137" t="s">
        <v>995</v>
      </c>
      <c r="Z1137" t="s">
        <v>995</v>
      </c>
      <c r="AA1137" t="s">
        <v>995</v>
      </c>
      <c r="AB1137" t="s">
        <v>995</v>
      </c>
      <c r="AC1137" t="s">
        <v>995</v>
      </c>
      <c r="AD1137" t="s">
        <v>995</v>
      </c>
      <c r="AE1137" t="s">
        <v>995</v>
      </c>
      <c r="AF1137" t="s">
        <v>995</v>
      </c>
      <c r="AG1137" t="s">
        <v>995</v>
      </c>
      <c r="AH1137" t="s">
        <v>995</v>
      </c>
      <c r="AI1137" t="s">
        <v>995</v>
      </c>
      <c r="AJ1137" t="s">
        <v>995</v>
      </c>
      <c r="AK1137" t="s">
        <v>995</v>
      </c>
      <c r="AL1137" t="s">
        <v>995</v>
      </c>
      <c r="AM1137" t="s">
        <v>995</v>
      </c>
      <c r="AN1137" t="s">
        <v>995</v>
      </c>
      <c r="AO1137" t="s">
        <v>995</v>
      </c>
      <c r="AP1137" t="s">
        <v>995</v>
      </c>
      <c r="AQ1137" s="286" t="s">
        <v>855</v>
      </c>
      <c r="AR1137" s="306"/>
    </row>
    <row r="1138" spans="1:47" x14ac:dyDescent="0.3">
      <c r="A1138" s="285">
        <v>118389</v>
      </c>
      <c r="B1138" s="286" t="s">
        <v>540</v>
      </c>
      <c r="C1138" t="s">
        <v>995</v>
      </c>
      <c r="D1138" t="s">
        <v>995</v>
      </c>
      <c r="E1138" t="s">
        <v>995</v>
      </c>
      <c r="F1138" t="s">
        <v>995</v>
      </c>
      <c r="G1138" t="s">
        <v>995</v>
      </c>
      <c r="H1138" t="s">
        <v>995</v>
      </c>
      <c r="I1138" t="s">
        <v>995</v>
      </c>
      <c r="J1138" t="s">
        <v>995</v>
      </c>
      <c r="K1138" t="s">
        <v>995</v>
      </c>
      <c r="L1138" t="s">
        <v>995</v>
      </c>
      <c r="M1138" t="s">
        <v>995</v>
      </c>
      <c r="N1138" t="s">
        <v>995</v>
      </c>
      <c r="O1138" t="s">
        <v>995</v>
      </c>
      <c r="P1138" t="s">
        <v>995</v>
      </c>
      <c r="Q1138" t="s">
        <v>995</v>
      </c>
      <c r="R1138" t="s">
        <v>995</v>
      </c>
      <c r="S1138" t="s">
        <v>995</v>
      </c>
      <c r="T1138" t="s">
        <v>995</v>
      </c>
      <c r="U1138" t="s">
        <v>995</v>
      </c>
      <c r="V1138" t="s">
        <v>995</v>
      </c>
      <c r="W1138" t="s">
        <v>995</v>
      </c>
      <c r="X1138" t="s">
        <v>995</v>
      </c>
      <c r="Y1138" t="s">
        <v>995</v>
      </c>
      <c r="Z1138" t="s">
        <v>995</v>
      </c>
      <c r="AA1138" t="s">
        <v>995</v>
      </c>
      <c r="AB1138" t="s">
        <v>995</v>
      </c>
      <c r="AC1138" t="s">
        <v>995</v>
      </c>
      <c r="AD1138" t="s">
        <v>995</v>
      </c>
      <c r="AE1138" t="s">
        <v>995</v>
      </c>
      <c r="AF1138" t="s">
        <v>995</v>
      </c>
      <c r="AG1138" t="s">
        <v>995</v>
      </c>
      <c r="AH1138" t="s">
        <v>995</v>
      </c>
      <c r="AI1138" t="s">
        <v>995</v>
      </c>
      <c r="AJ1138" t="s">
        <v>995</v>
      </c>
      <c r="AK1138" t="s">
        <v>995</v>
      </c>
      <c r="AL1138" t="s">
        <v>995</v>
      </c>
      <c r="AM1138" t="s">
        <v>995</v>
      </c>
      <c r="AN1138" t="s">
        <v>995</v>
      </c>
      <c r="AO1138" t="s">
        <v>995</v>
      </c>
      <c r="AP1138" t="s">
        <v>995</v>
      </c>
      <c r="AQ1138" s="286" t="s">
        <v>855</v>
      </c>
      <c r="AR1138" s="306"/>
    </row>
    <row r="1139" spans="1:47" x14ac:dyDescent="0.3">
      <c r="A1139" s="285">
        <v>118390</v>
      </c>
      <c r="B1139" s="286" t="s">
        <v>540</v>
      </c>
      <c r="C1139" t="s">
        <v>995</v>
      </c>
      <c r="D1139" t="s">
        <v>995</v>
      </c>
      <c r="E1139" t="s">
        <v>995</v>
      </c>
      <c r="F1139" t="s">
        <v>995</v>
      </c>
      <c r="G1139" t="s">
        <v>995</v>
      </c>
      <c r="H1139" t="s">
        <v>995</v>
      </c>
      <c r="I1139" t="s">
        <v>995</v>
      </c>
      <c r="J1139" t="s">
        <v>995</v>
      </c>
      <c r="K1139" t="s">
        <v>995</v>
      </c>
      <c r="L1139" t="s">
        <v>995</v>
      </c>
      <c r="M1139" t="s">
        <v>995</v>
      </c>
      <c r="N1139" t="s">
        <v>995</v>
      </c>
      <c r="O1139" t="s">
        <v>995</v>
      </c>
      <c r="P1139" t="s">
        <v>995</v>
      </c>
      <c r="Q1139" t="s">
        <v>995</v>
      </c>
      <c r="R1139" t="s">
        <v>995</v>
      </c>
      <c r="S1139" t="s">
        <v>995</v>
      </c>
      <c r="T1139" t="s">
        <v>995</v>
      </c>
      <c r="U1139" t="s">
        <v>995</v>
      </c>
      <c r="V1139" t="s">
        <v>995</v>
      </c>
      <c r="W1139" t="s">
        <v>995</v>
      </c>
      <c r="X1139" t="s">
        <v>995</v>
      </c>
      <c r="Y1139" t="s">
        <v>995</v>
      </c>
      <c r="Z1139" t="s">
        <v>995</v>
      </c>
      <c r="AA1139" t="s">
        <v>995</v>
      </c>
      <c r="AB1139" t="s">
        <v>995</v>
      </c>
      <c r="AC1139" t="s">
        <v>995</v>
      </c>
      <c r="AD1139" t="s">
        <v>995</v>
      </c>
      <c r="AE1139" t="s">
        <v>995</v>
      </c>
      <c r="AF1139" t="s">
        <v>995</v>
      </c>
      <c r="AG1139" t="s">
        <v>995</v>
      </c>
      <c r="AH1139" t="s">
        <v>995</v>
      </c>
      <c r="AI1139" t="s">
        <v>995</v>
      </c>
      <c r="AJ1139" t="s">
        <v>995</v>
      </c>
      <c r="AK1139" t="s">
        <v>995</v>
      </c>
      <c r="AL1139" t="s">
        <v>995</v>
      </c>
      <c r="AM1139" t="s">
        <v>995</v>
      </c>
      <c r="AN1139" t="s">
        <v>995</v>
      </c>
      <c r="AO1139" t="s">
        <v>995</v>
      </c>
      <c r="AP1139" t="s">
        <v>995</v>
      </c>
      <c r="AQ1139" s="286" t="s">
        <v>855</v>
      </c>
      <c r="AR1139" s="306"/>
    </row>
    <row r="1140" spans="1:47" ht="21.6" x14ac:dyDescent="0.3">
      <c r="A1140" s="285">
        <v>118392</v>
      </c>
      <c r="B1140" s="286" t="s">
        <v>61</v>
      </c>
      <c r="C1140" t="s">
        <v>226</v>
      </c>
      <c r="D1140" t="s">
        <v>224</v>
      </c>
      <c r="E1140" t="s">
        <v>226</v>
      </c>
      <c r="F1140" t="s">
        <v>226</v>
      </c>
      <c r="G1140" t="s">
        <v>224</v>
      </c>
      <c r="H1140" t="s">
        <v>226</v>
      </c>
      <c r="I1140" t="s">
        <v>226</v>
      </c>
      <c r="J1140" t="s">
        <v>224</v>
      </c>
      <c r="K1140" t="s">
        <v>226</v>
      </c>
      <c r="L1140" t="s">
        <v>226</v>
      </c>
      <c r="M1140" t="s">
        <v>224</v>
      </c>
      <c r="N1140" t="s">
        <v>224</v>
      </c>
      <c r="O1140" t="s">
        <v>226</v>
      </c>
      <c r="P1140" t="s">
        <v>224</v>
      </c>
      <c r="Q1140" t="s">
        <v>226</v>
      </c>
      <c r="R1140" t="s">
        <v>225</v>
      </c>
      <c r="S1140" t="s">
        <v>224</v>
      </c>
      <c r="T1140" t="s">
        <v>226</v>
      </c>
      <c r="U1140" t="s">
        <v>224</v>
      </c>
      <c r="V1140" t="s">
        <v>226</v>
      </c>
      <c r="W1140" t="s">
        <v>226</v>
      </c>
      <c r="X1140" t="s">
        <v>224</v>
      </c>
      <c r="Y1140" t="s">
        <v>226</v>
      </c>
      <c r="Z1140" t="s">
        <v>224</v>
      </c>
      <c r="AA1140" t="s">
        <v>224</v>
      </c>
      <c r="AB1140" t="s">
        <v>226</v>
      </c>
      <c r="AC1140" t="s">
        <v>226</v>
      </c>
      <c r="AD1140" t="s">
        <v>226</v>
      </c>
      <c r="AE1140" t="s">
        <v>224</v>
      </c>
      <c r="AF1140" t="s">
        <v>224</v>
      </c>
      <c r="AG1140" t="s">
        <v>226</v>
      </c>
      <c r="AH1140" t="s">
        <v>225</v>
      </c>
      <c r="AI1140" t="s">
        <v>225</v>
      </c>
      <c r="AJ1140" t="s">
        <v>225</v>
      </c>
      <c r="AK1140" t="s">
        <v>225</v>
      </c>
      <c r="AL1140" t="s">
        <v>225</v>
      </c>
      <c r="AM1140" t="s">
        <v>225</v>
      </c>
      <c r="AN1140" t="s">
        <v>225</v>
      </c>
      <c r="AO1140" t="s">
        <v>225</v>
      </c>
      <c r="AP1140" t="s">
        <v>225</v>
      </c>
      <c r="AQ1140" s="286" t="s">
        <v>394</v>
      </c>
      <c r="AR1140" s="295"/>
      <c r="AS1140" s="235"/>
    </row>
    <row r="1141" spans="1:47" x14ac:dyDescent="0.3">
      <c r="A1141" s="285">
        <v>118394</v>
      </c>
      <c r="B1141" s="286" t="s">
        <v>539</v>
      </c>
      <c r="C1141" t="s">
        <v>995</v>
      </c>
      <c r="D1141" t="s">
        <v>995</v>
      </c>
      <c r="E1141" t="s">
        <v>995</v>
      </c>
      <c r="F1141" t="s">
        <v>995</v>
      </c>
      <c r="G1141" t="s">
        <v>995</v>
      </c>
      <c r="H1141" t="s">
        <v>995</v>
      </c>
      <c r="I1141" t="s">
        <v>995</v>
      </c>
      <c r="J1141" t="s">
        <v>995</v>
      </c>
      <c r="K1141" t="s">
        <v>995</v>
      </c>
      <c r="L1141" t="s">
        <v>995</v>
      </c>
      <c r="M1141" t="s">
        <v>995</v>
      </c>
      <c r="N1141" t="s">
        <v>995</v>
      </c>
      <c r="O1141" t="s">
        <v>995</v>
      </c>
      <c r="P1141" t="s">
        <v>995</v>
      </c>
      <c r="Q1141" t="s">
        <v>995</v>
      </c>
      <c r="R1141" t="s">
        <v>995</v>
      </c>
      <c r="S1141" t="s">
        <v>995</v>
      </c>
      <c r="T1141" t="s">
        <v>995</v>
      </c>
      <c r="U1141" t="s">
        <v>995</v>
      </c>
      <c r="V1141" t="s">
        <v>995</v>
      </c>
      <c r="W1141" t="s">
        <v>995</v>
      </c>
      <c r="X1141" t="s">
        <v>995</v>
      </c>
      <c r="Y1141" t="s">
        <v>995</v>
      </c>
      <c r="Z1141" t="s">
        <v>995</v>
      </c>
      <c r="AA1141" t="s">
        <v>995</v>
      </c>
      <c r="AB1141" t="s">
        <v>995</v>
      </c>
      <c r="AC1141" t="s">
        <v>995</v>
      </c>
      <c r="AD1141" t="s">
        <v>995</v>
      </c>
      <c r="AE1141" t="s">
        <v>995</v>
      </c>
      <c r="AF1141" t="s">
        <v>995</v>
      </c>
      <c r="AG1141" t="s">
        <v>995</v>
      </c>
      <c r="AH1141" t="s">
        <v>995</v>
      </c>
      <c r="AI1141" t="s">
        <v>995</v>
      </c>
      <c r="AJ1141" t="s">
        <v>995</v>
      </c>
      <c r="AK1141" t="s">
        <v>995</v>
      </c>
      <c r="AL1141" t="s">
        <v>995</v>
      </c>
      <c r="AM1141" t="s">
        <v>995</v>
      </c>
      <c r="AN1141" t="s">
        <v>995</v>
      </c>
      <c r="AO1141" t="s">
        <v>995</v>
      </c>
      <c r="AP1141" t="s">
        <v>995</v>
      </c>
      <c r="AQ1141" s="286" t="s">
        <v>855</v>
      </c>
      <c r="AR1141" s="306"/>
    </row>
    <row r="1142" spans="1:47" x14ac:dyDescent="0.3">
      <c r="A1142" s="285">
        <v>118397</v>
      </c>
      <c r="B1142" s="286" t="s">
        <v>61</v>
      </c>
      <c r="C1142" t="s">
        <v>995</v>
      </c>
      <c r="D1142" t="s">
        <v>995</v>
      </c>
      <c r="E1142" t="s">
        <v>995</v>
      </c>
      <c r="F1142" t="s">
        <v>995</v>
      </c>
      <c r="G1142" t="s">
        <v>995</v>
      </c>
      <c r="H1142" t="s">
        <v>995</v>
      </c>
      <c r="I1142" t="s">
        <v>995</v>
      </c>
      <c r="J1142" t="s">
        <v>995</v>
      </c>
      <c r="K1142" t="s">
        <v>995</v>
      </c>
      <c r="L1142" t="s">
        <v>995</v>
      </c>
      <c r="M1142" t="s">
        <v>995</v>
      </c>
      <c r="N1142" t="s">
        <v>995</v>
      </c>
      <c r="O1142" t="s">
        <v>995</v>
      </c>
      <c r="P1142" t="s">
        <v>995</v>
      </c>
      <c r="Q1142" t="s">
        <v>995</v>
      </c>
      <c r="R1142" t="s">
        <v>995</v>
      </c>
      <c r="S1142" t="s">
        <v>995</v>
      </c>
      <c r="T1142" t="s">
        <v>995</v>
      </c>
      <c r="U1142" t="s">
        <v>995</v>
      </c>
      <c r="V1142" t="s">
        <v>995</v>
      </c>
      <c r="W1142" t="s">
        <v>995</v>
      </c>
      <c r="X1142" t="s">
        <v>995</v>
      </c>
      <c r="Y1142" t="s">
        <v>995</v>
      </c>
      <c r="Z1142" t="s">
        <v>995</v>
      </c>
      <c r="AA1142" t="s">
        <v>995</v>
      </c>
      <c r="AB1142" t="s">
        <v>995</v>
      </c>
      <c r="AC1142" t="s">
        <v>995</v>
      </c>
      <c r="AD1142" t="s">
        <v>995</v>
      </c>
      <c r="AE1142" t="s">
        <v>995</v>
      </c>
      <c r="AF1142" t="s">
        <v>995</v>
      </c>
      <c r="AG1142" t="s">
        <v>995</v>
      </c>
      <c r="AH1142" t="s">
        <v>995</v>
      </c>
      <c r="AI1142" t="s">
        <v>995</v>
      </c>
      <c r="AJ1142" t="s">
        <v>995</v>
      </c>
      <c r="AK1142" t="s">
        <v>995</v>
      </c>
      <c r="AL1142" t="s">
        <v>995</v>
      </c>
      <c r="AM1142" t="s">
        <v>995</v>
      </c>
      <c r="AN1142" t="s">
        <v>995</v>
      </c>
      <c r="AO1142" t="s">
        <v>995</v>
      </c>
      <c r="AP1142" t="s">
        <v>995</v>
      </c>
      <c r="AQ1142" s="286" t="s">
        <v>855</v>
      </c>
      <c r="AR1142" s="306"/>
    </row>
    <row r="1143" spans="1:47" x14ac:dyDescent="0.3">
      <c r="A1143" s="285">
        <v>118402</v>
      </c>
      <c r="B1143" s="286" t="s">
        <v>538</v>
      </c>
      <c r="C1143" t="s">
        <v>995</v>
      </c>
      <c r="D1143" t="s">
        <v>995</v>
      </c>
      <c r="E1143" t="s">
        <v>995</v>
      </c>
      <c r="F1143" t="s">
        <v>995</v>
      </c>
      <c r="G1143" t="s">
        <v>995</v>
      </c>
      <c r="H1143" t="s">
        <v>995</v>
      </c>
      <c r="I1143" t="s">
        <v>995</v>
      </c>
      <c r="J1143" t="s">
        <v>995</v>
      </c>
      <c r="K1143" t="s">
        <v>995</v>
      </c>
      <c r="L1143" t="s">
        <v>995</v>
      </c>
      <c r="M1143" t="s">
        <v>995</v>
      </c>
      <c r="N1143" t="s">
        <v>995</v>
      </c>
      <c r="O1143" t="s">
        <v>995</v>
      </c>
      <c r="P1143" t="s">
        <v>995</v>
      </c>
      <c r="Q1143" t="s">
        <v>995</v>
      </c>
      <c r="R1143" t="s">
        <v>995</v>
      </c>
      <c r="S1143" t="s">
        <v>995</v>
      </c>
      <c r="T1143" t="s">
        <v>995</v>
      </c>
      <c r="U1143" t="s">
        <v>995</v>
      </c>
      <c r="V1143" t="s">
        <v>995</v>
      </c>
      <c r="W1143" t="s">
        <v>995</v>
      </c>
      <c r="X1143" t="s">
        <v>995</v>
      </c>
      <c r="Y1143" t="s">
        <v>995</v>
      </c>
      <c r="Z1143" t="s">
        <v>995</v>
      </c>
      <c r="AA1143" t="s">
        <v>995</v>
      </c>
      <c r="AB1143" t="s">
        <v>995</v>
      </c>
      <c r="AC1143" t="s">
        <v>995</v>
      </c>
      <c r="AD1143" t="s">
        <v>995</v>
      </c>
      <c r="AE1143" t="s">
        <v>995</v>
      </c>
      <c r="AF1143" t="s">
        <v>995</v>
      </c>
      <c r="AG1143" t="s">
        <v>995</v>
      </c>
      <c r="AH1143" t="s">
        <v>995</v>
      </c>
      <c r="AI1143" t="s">
        <v>995</v>
      </c>
      <c r="AJ1143" t="s">
        <v>995</v>
      </c>
      <c r="AK1143" t="s">
        <v>995</v>
      </c>
      <c r="AL1143" t="s">
        <v>995</v>
      </c>
      <c r="AM1143" t="s">
        <v>995</v>
      </c>
      <c r="AN1143" t="s">
        <v>995</v>
      </c>
      <c r="AO1143" t="s">
        <v>995</v>
      </c>
      <c r="AP1143" t="s">
        <v>995</v>
      </c>
      <c r="AQ1143" s="286" t="s">
        <v>855</v>
      </c>
      <c r="AR1143" s="306"/>
    </row>
    <row r="1144" spans="1:47" x14ac:dyDescent="0.3">
      <c r="A1144" s="285">
        <v>118406</v>
      </c>
      <c r="B1144" s="286" t="s">
        <v>61</v>
      </c>
      <c r="C1144" t="s">
        <v>995</v>
      </c>
      <c r="D1144" t="s">
        <v>995</v>
      </c>
      <c r="E1144" t="s">
        <v>995</v>
      </c>
      <c r="F1144" t="s">
        <v>995</v>
      </c>
      <c r="G1144" t="s">
        <v>995</v>
      </c>
      <c r="H1144" t="s">
        <v>995</v>
      </c>
      <c r="I1144" t="s">
        <v>995</v>
      </c>
      <c r="J1144" t="s">
        <v>995</v>
      </c>
      <c r="K1144" t="s">
        <v>995</v>
      </c>
      <c r="L1144" t="s">
        <v>995</v>
      </c>
      <c r="M1144" t="s">
        <v>995</v>
      </c>
      <c r="N1144" t="s">
        <v>394</v>
      </c>
      <c r="O1144" t="s">
        <v>394</v>
      </c>
      <c r="P1144" t="s">
        <v>394</v>
      </c>
      <c r="Q1144" t="s">
        <v>394</v>
      </c>
      <c r="R1144" t="s">
        <v>394</v>
      </c>
      <c r="S1144" t="s">
        <v>394</v>
      </c>
      <c r="T1144" t="s">
        <v>394</v>
      </c>
      <c r="U1144" t="s">
        <v>394</v>
      </c>
      <c r="V1144" t="s">
        <v>394</v>
      </c>
      <c r="W1144" t="s">
        <v>394</v>
      </c>
      <c r="X1144" t="s">
        <v>394</v>
      </c>
      <c r="Y1144" t="s">
        <v>394</v>
      </c>
      <c r="Z1144" t="s">
        <v>394</v>
      </c>
      <c r="AA1144" t="s">
        <v>394</v>
      </c>
      <c r="AB1144" t="s">
        <v>394</v>
      </c>
      <c r="AC1144" t="s">
        <v>394</v>
      </c>
      <c r="AD1144" t="s">
        <v>394</v>
      </c>
      <c r="AE1144" t="s">
        <v>394</v>
      </c>
      <c r="AF1144" t="s">
        <v>394</v>
      </c>
      <c r="AG1144" t="s">
        <v>394</v>
      </c>
      <c r="AH1144" t="s">
        <v>394</v>
      </c>
      <c r="AI1144" t="s">
        <v>394</v>
      </c>
      <c r="AJ1144" t="s">
        <v>394</v>
      </c>
      <c r="AK1144" t="s">
        <v>394</v>
      </c>
      <c r="AL1144" t="s">
        <v>394</v>
      </c>
      <c r="AM1144" t="s">
        <v>394</v>
      </c>
      <c r="AN1144" t="s">
        <v>394</v>
      </c>
      <c r="AO1144" t="s">
        <v>394</v>
      </c>
      <c r="AP1144" t="s">
        <v>394</v>
      </c>
      <c r="AQ1144" s="289"/>
      <c r="AR1144" s="302"/>
      <c r="AS1144" s="304"/>
      <c r="AU1144"/>
    </row>
    <row r="1145" spans="1:47" ht="21.6" x14ac:dyDescent="0.65">
      <c r="A1145" s="285">
        <v>118407</v>
      </c>
      <c r="B1145" s="286" t="s">
        <v>61</v>
      </c>
      <c r="C1145" t="s">
        <v>995</v>
      </c>
      <c r="D1145" t="s">
        <v>995</v>
      </c>
      <c r="E1145" t="s">
        <v>995</v>
      </c>
      <c r="F1145" t="s">
        <v>995</v>
      </c>
      <c r="G1145" t="s">
        <v>995</v>
      </c>
      <c r="H1145" t="s">
        <v>995</v>
      </c>
      <c r="I1145" t="s">
        <v>995</v>
      </c>
      <c r="J1145" t="s">
        <v>995</v>
      </c>
      <c r="K1145" t="s">
        <v>995</v>
      </c>
      <c r="L1145" t="s">
        <v>995</v>
      </c>
      <c r="M1145" t="s">
        <v>995</v>
      </c>
      <c r="N1145" t="s">
        <v>995</v>
      </c>
      <c r="O1145" t="s">
        <v>995</v>
      </c>
      <c r="P1145" t="s">
        <v>995</v>
      </c>
      <c r="Q1145" t="s">
        <v>995</v>
      </c>
      <c r="R1145" t="s">
        <v>995</v>
      </c>
      <c r="S1145" t="s">
        <v>995</v>
      </c>
      <c r="T1145" t="s">
        <v>995</v>
      </c>
      <c r="U1145" t="s">
        <v>995</v>
      </c>
      <c r="V1145" t="s">
        <v>995</v>
      </c>
      <c r="W1145" t="s">
        <v>995</v>
      </c>
      <c r="X1145" t="s">
        <v>995</v>
      </c>
      <c r="Y1145" t="s">
        <v>995</v>
      </c>
      <c r="Z1145" t="s">
        <v>995</v>
      </c>
      <c r="AA1145" t="s">
        <v>995</v>
      </c>
      <c r="AB1145" t="s">
        <v>995</v>
      </c>
      <c r="AC1145" t="s">
        <v>995</v>
      </c>
      <c r="AD1145" t="s">
        <v>995</v>
      </c>
      <c r="AE1145" t="s">
        <v>995</v>
      </c>
      <c r="AF1145" t="s">
        <v>995</v>
      </c>
      <c r="AG1145" t="s">
        <v>995</v>
      </c>
      <c r="AH1145" t="s">
        <v>995</v>
      </c>
      <c r="AI1145" t="s">
        <v>995</v>
      </c>
      <c r="AJ1145" t="s">
        <v>995</v>
      </c>
      <c r="AK1145" t="s">
        <v>995</v>
      </c>
      <c r="AL1145" t="s">
        <v>995</v>
      </c>
      <c r="AM1145" t="s">
        <v>995</v>
      </c>
      <c r="AN1145" t="s">
        <v>995</v>
      </c>
      <c r="AO1145" t="s">
        <v>995</v>
      </c>
      <c r="AP1145" t="s">
        <v>995</v>
      </c>
      <c r="AQ1145" s="288"/>
      <c r="AR1145" s="302"/>
      <c r="AS1145" s="304"/>
      <c r="AU1145"/>
    </row>
    <row r="1146" spans="1:47" x14ac:dyDescent="0.3">
      <c r="A1146" s="285">
        <v>118409</v>
      </c>
      <c r="B1146" s="286" t="s">
        <v>540</v>
      </c>
      <c r="C1146" t="s">
        <v>995</v>
      </c>
      <c r="D1146" t="s">
        <v>995</v>
      </c>
      <c r="E1146" t="s">
        <v>995</v>
      </c>
      <c r="F1146" t="s">
        <v>995</v>
      </c>
      <c r="G1146" t="s">
        <v>995</v>
      </c>
      <c r="H1146" t="s">
        <v>995</v>
      </c>
      <c r="I1146" t="s">
        <v>995</v>
      </c>
      <c r="J1146" t="s">
        <v>995</v>
      </c>
      <c r="K1146" t="s">
        <v>995</v>
      </c>
      <c r="L1146" t="s">
        <v>995</v>
      </c>
      <c r="M1146" t="s">
        <v>995</v>
      </c>
      <c r="N1146" t="s">
        <v>995</v>
      </c>
      <c r="O1146" t="s">
        <v>995</v>
      </c>
      <c r="P1146" t="s">
        <v>995</v>
      </c>
      <c r="Q1146" t="s">
        <v>995</v>
      </c>
      <c r="R1146" t="s">
        <v>995</v>
      </c>
      <c r="S1146" t="s">
        <v>995</v>
      </c>
      <c r="T1146" t="s">
        <v>995</v>
      </c>
      <c r="U1146" t="s">
        <v>995</v>
      </c>
      <c r="V1146" t="s">
        <v>995</v>
      </c>
      <c r="W1146" t="s">
        <v>995</v>
      </c>
      <c r="X1146" t="s">
        <v>995</v>
      </c>
      <c r="Y1146" t="s">
        <v>995</v>
      </c>
      <c r="Z1146" t="s">
        <v>995</v>
      </c>
      <c r="AA1146" t="s">
        <v>995</v>
      </c>
      <c r="AB1146" t="s">
        <v>995</v>
      </c>
      <c r="AC1146" t="s">
        <v>995</v>
      </c>
      <c r="AD1146" t="s">
        <v>995</v>
      </c>
      <c r="AE1146" t="s">
        <v>995</v>
      </c>
      <c r="AF1146" t="s">
        <v>995</v>
      </c>
      <c r="AG1146" t="s">
        <v>995</v>
      </c>
      <c r="AH1146" t="s">
        <v>995</v>
      </c>
      <c r="AI1146" t="s">
        <v>995</v>
      </c>
      <c r="AJ1146" t="s">
        <v>995</v>
      </c>
      <c r="AK1146" t="s">
        <v>995</v>
      </c>
      <c r="AL1146" t="s">
        <v>995</v>
      </c>
      <c r="AM1146" t="s">
        <v>995</v>
      </c>
      <c r="AN1146" t="s">
        <v>995</v>
      </c>
      <c r="AO1146" t="s">
        <v>995</v>
      </c>
      <c r="AP1146" t="s">
        <v>995</v>
      </c>
      <c r="AQ1146" s="286" t="s">
        <v>855</v>
      </c>
      <c r="AR1146" s="306"/>
    </row>
    <row r="1147" spans="1:47" x14ac:dyDescent="0.3">
      <c r="A1147" s="285">
        <v>118416</v>
      </c>
      <c r="B1147" s="286" t="s">
        <v>539</v>
      </c>
      <c r="C1147" t="s">
        <v>995</v>
      </c>
      <c r="D1147" t="s">
        <v>995</v>
      </c>
      <c r="E1147" t="s">
        <v>995</v>
      </c>
      <c r="F1147" t="s">
        <v>995</v>
      </c>
      <c r="G1147" t="s">
        <v>995</v>
      </c>
      <c r="H1147" t="s">
        <v>995</v>
      </c>
      <c r="I1147" t="s">
        <v>995</v>
      </c>
      <c r="J1147" t="s">
        <v>995</v>
      </c>
      <c r="K1147" t="s">
        <v>995</v>
      </c>
      <c r="L1147" t="s">
        <v>995</v>
      </c>
      <c r="M1147" t="s">
        <v>995</v>
      </c>
      <c r="N1147" t="s">
        <v>995</v>
      </c>
      <c r="O1147" t="s">
        <v>995</v>
      </c>
      <c r="P1147" t="s">
        <v>995</v>
      </c>
      <c r="Q1147" t="s">
        <v>995</v>
      </c>
      <c r="R1147" t="s">
        <v>995</v>
      </c>
      <c r="S1147" t="s">
        <v>995</v>
      </c>
      <c r="T1147" t="s">
        <v>995</v>
      </c>
      <c r="U1147" t="s">
        <v>995</v>
      </c>
      <c r="V1147" t="s">
        <v>995</v>
      </c>
      <c r="W1147" t="s">
        <v>995</v>
      </c>
      <c r="X1147" t="s">
        <v>995</v>
      </c>
      <c r="Y1147" t="s">
        <v>995</v>
      </c>
      <c r="Z1147" t="s">
        <v>995</v>
      </c>
      <c r="AA1147" t="s">
        <v>995</v>
      </c>
      <c r="AB1147" t="s">
        <v>995</v>
      </c>
      <c r="AC1147" t="s">
        <v>995</v>
      </c>
      <c r="AD1147" t="s">
        <v>995</v>
      </c>
      <c r="AE1147" t="s">
        <v>995</v>
      </c>
      <c r="AF1147" t="s">
        <v>995</v>
      </c>
      <c r="AG1147" t="s">
        <v>995</v>
      </c>
      <c r="AH1147" t="s">
        <v>995</v>
      </c>
      <c r="AI1147" t="s">
        <v>995</v>
      </c>
      <c r="AJ1147" t="s">
        <v>995</v>
      </c>
      <c r="AK1147" t="s">
        <v>995</v>
      </c>
      <c r="AL1147" t="s">
        <v>995</v>
      </c>
      <c r="AM1147" t="s">
        <v>995</v>
      </c>
      <c r="AN1147" t="s">
        <v>995</v>
      </c>
      <c r="AO1147" t="s">
        <v>995</v>
      </c>
      <c r="AP1147" t="s">
        <v>995</v>
      </c>
      <c r="AQ1147" s="286" t="s">
        <v>855</v>
      </c>
      <c r="AR1147" s="306"/>
    </row>
    <row r="1148" spans="1:47" ht="21.6" x14ac:dyDescent="0.3">
      <c r="A1148" s="285">
        <v>118419</v>
      </c>
      <c r="B1148" s="286" t="s">
        <v>61</v>
      </c>
      <c r="C1148" t="s">
        <v>226</v>
      </c>
      <c r="D1148" t="s">
        <v>226</v>
      </c>
      <c r="E1148" t="s">
        <v>224</v>
      </c>
      <c r="F1148" t="s">
        <v>224</v>
      </c>
      <c r="G1148" t="s">
        <v>224</v>
      </c>
      <c r="H1148" t="s">
        <v>224</v>
      </c>
      <c r="I1148" t="s">
        <v>224</v>
      </c>
      <c r="J1148" t="s">
        <v>224</v>
      </c>
      <c r="K1148" t="s">
        <v>226</v>
      </c>
      <c r="L1148" t="s">
        <v>224</v>
      </c>
      <c r="M1148" t="s">
        <v>224</v>
      </c>
      <c r="N1148" t="s">
        <v>224</v>
      </c>
      <c r="O1148" t="s">
        <v>224</v>
      </c>
      <c r="P1148" t="s">
        <v>224</v>
      </c>
      <c r="Q1148" t="s">
        <v>224</v>
      </c>
      <c r="R1148" t="s">
        <v>226</v>
      </c>
      <c r="S1148" t="s">
        <v>226</v>
      </c>
      <c r="T1148" t="s">
        <v>224</v>
      </c>
      <c r="U1148" t="s">
        <v>226</v>
      </c>
      <c r="V1148" t="s">
        <v>226</v>
      </c>
      <c r="W1148" t="s">
        <v>224</v>
      </c>
      <c r="X1148" t="s">
        <v>224</v>
      </c>
      <c r="Y1148" t="s">
        <v>224</v>
      </c>
      <c r="Z1148" t="s">
        <v>224</v>
      </c>
      <c r="AA1148" t="s">
        <v>224</v>
      </c>
      <c r="AB1148" t="s">
        <v>226</v>
      </c>
      <c r="AC1148" t="s">
        <v>226</v>
      </c>
      <c r="AD1148" t="s">
        <v>226</v>
      </c>
      <c r="AE1148" t="s">
        <v>226</v>
      </c>
      <c r="AF1148" t="s">
        <v>224</v>
      </c>
      <c r="AG1148" t="s">
        <v>224</v>
      </c>
      <c r="AH1148" t="s">
        <v>224</v>
      </c>
      <c r="AI1148" t="s">
        <v>224</v>
      </c>
      <c r="AJ1148" t="s">
        <v>224</v>
      </c>
      <c r="AK1148" t="s">
        <v>224</v>
      </c>
      <c r="AL1148" t="s">
        <v>224</v>
      </c>
      <c r="AM1148" t="s">
        <v>224</v>
      </c>
      <c r="AN1148" t="s">
        <v>224</v>
      </c>
      <c r="AO1148" t="s">
        <v>224</v>
      </c>
      <c r="AP1148" t="s">
        <v>224</v>
      </c>
      <c r="AQ1148" s="286" t="s">
        <v>394</v>
      </c>
      <c r="AR1148" s="295"/>
      <c r="AS1148" s="235"/>
    </row>
    <row r="1149" spans="1:47" x14ac:dyDescent="0.3">
      <c r="A1149" s="285">
        <v>118420</v>
      </c>
      <c r="B1149" s="286" t="s">
        <v>539</v>
      </c>
      <c r="C1149" t="s">
        <v>995</v>
      </c>
      <c r="D1149" t="s">
        <v>995</v>
      </c>
      <c r="E1149" t="s">
        <v>995</v>
      </c>
      <c r="F1149" t="s">
        <v>995</v>
      </c>
      <c r="G1149" t="s">
        <v>995</v>
      </c>
      <c r="H1149" t="s">
        <v>995</v>
      </c>
      <c r="I1149" t="s">
        <v>995</v>
      </c>
      <c r="J1149" t="s">
        <v>995</v>
      </c>
      <c r="K1149" t="s">
        <v>995</v>
      </c>
      <c r="L1149" t="s">
        <v>995</v>
      </c>
      <c r="M1149" t="s">
        <v>995</v>
      </c>
      <c r="N1149" t="s">
        <v>995</v>
      </c>
      <c r="O1149" t="s">
        <v>995</v>
      </c>
      <c r="P1149" t="s">
        <v>995</v>
      </c>
      <c r="Q1149" t="s">
        <v>995</v>
      </c>
      <c r="R1149" t="s">
        <v>995</v>
      </c>
      <c r="S1149" t="s">
        <v>995</v>
      </c>
      <c r="T1149" t="s">
        <v>995</v>
      </c>
      <c r="U1149" t="s">
        <v>995</v>
      </c>
      <c r="V1149" t="s">
        <v>995</v>
      </c>
      <c r="W1149" t="s">
        <v>995</v>
      </c>
      <c r="X1149" t="s">
        <v>995</v>
      </c>
      <c r="Y1149" t="s">
        <v>995</v>
      </c>
      <c r="Z1149" t="s">
        <v>995</v>
      </c>
      <c r="AA1149" t="s">
        <v>995</v>
      </c>
      <c r="AB1149" t="s">
        <v>995</v>
      </c>
      <c r="AC1149" t="s">
        <v>995</v>
      </c>
      <c r="AD1149" t="s">
        <v>995</v>
      </c>
      <c r="AE1149" t="s">
        <v>995</v>
      </c>
      <c r="AF1149" t="s">
        <v>995</v>
      </c>
      <c r="AG1149" t="s">
        <v>995</v>
      </c>
      <c r="AH1149" t="s">
        <v>995</v>
      </c>
      <c r="AI1149" t="s">
        <v>995</v>
      </c>
      <c r="AJ1149" t="s">
        <v>995</v>
      </c>
      <c r="AK1149" t="s">
        <v>995</v>
      </c>
      <c r="AL1149" t="s">
        <v>995</v>
      </c>
      <c r="AM1149" t="s">
        <v>995</v>
      </c>
      <c r="AN1149" t="s">
        <v>995</v>
      </c>
      <c r="AO1149" t="s">
        <v>995</v>
      </c>
      <c r="AP1149" t="s">
        <v>995</v>
      </c>
      <c r="AQ1149" s="286" t="s">
        <v>855</v>
      </c>
      <c r="AR1149" s="306"/>
    </row>
    <row r="1150" spans="1:47" x14ac:dyDescent="0.3">
      <c r="A1150" s="285">
        <v>118422</v>
      </c>
      <c r="B1150" s="286" t="s">
        <v>540</v>
      </c>
      <c r="C1150" t="s">
        <v>995</v>
      </c>
      <c r="D1150" t="s">
        <v>995</v>
      </c>
      <c r="E1150" t="s">
        <v>995</v>
      </c>
      <c r="F1150" t="s">
        <v>995</v>
      </c>
      <c r="G1150" t="s">
        <v>995</v>
      </c>
      <c r="H1150" t="s">
        <v>995</v>
      </c>
      <c r="I1150" t="s">
        <v>995</v>
      </c>
      <c r="J1150" t="s">
        <v>995</v>
      </c>
      <c r="K1150" t="s">
        <v>995</v>
      </c>
      <c r="L1150" t="s">
        <v>995</v>
      </c>
      <c r="M1150" t="s">
        <v>995</v>
      </c>
      <c r="N1150" t="s">
        <v>995</v>
      </c>
      <c r="O1150" t="s">
        <v>995</v>
      </c>
      <c r="P1150" t="s">
        <v>995</v>
      </c>
      <c r="Q1150" t="s">
        <v>995</v>
      </c>
      <c r="R1150" t="s">
        <v>995</v>
      </c>
      <c r="S1150" t="s">
        <v>995</v>
      </c>
      <c r="T1150" t="s">
        <v>995</v>
      </c>
      <c r="U1150" t="s">
        <v>995</v>
      </c>
      <c r="V1150" t="s">
        <v>995</v>
      </c>
      <c r="W1150" t="s">
        <v>995</v>
      </c>
      <c r="X1150" t="s">
        <v>995</v>
      </c>
      <c r="Y1150" t="s">
        <v>995</v>
      </c>
      <c r="Z1150" t="s">
        <v>995</v>
      </c>
      <c r="AA1150" t="s">
        <v>995</v>
      </c>
      <c r="AB1150" t="s">
        <v>995</v>
      </c>
      <c r="AC1150" t="s">
        <v>995</v>
      </c>
      <c r="AD1150" t="s">
        <v>995</v>
      </c>
      <c r="AE1150" t="s">
        <v>995</v>
      </c>
      <c r="AF1150" t="s">
        <v>995</v>
      </c>
      <c r="AG1150" t="s">
        <v>995</v>
      </c>
      <c r="AH1150" t="s">
        <v>995</v>
      </c>
      <c r="AI1150" t="s">
        <v>995</v>
      </c>
      <c r="AJ1150" t="s">
        <v>995</v>
      </c>
      <c r="AK1150" t="s">
        <v>995</v>
      </c>
      <c r="AL1150" t="s">
        <v>995</v>
      </c>
      <c r="AM1150" t="s">
        <v>995</v>
      </c>
      <c r="AN1150" t="s">
        <v>995</v>
      </c>
      <c r="AO1150" t="s">
        <v>995</v>
      </c>
      <c r="AP1150" t="s">
        <v>995</v>
      </c>
      <c r="AQ1150" s="286" t="s">
        <v>855</v>
      </c>
      <c r="AR1150" s="306"/>
    </row>
    <row r="1151" spans="1:47" x14ac:dyDescent="0.3">
      <c r="A1151" s="285">
        <v>118423</v>
      </c>
      <c r="B1151" s="286" t="s">
        <v>539</v>
      </c>
      <c r="C1151" t="s">
        <v>995</v>
      </c>
      <c r="D1151" t="s">
        <v>995</v>
      </c>
      <c r="E1151" t="s">
        <v>995</v>
      </c>
      <c r="F1151" t="s">
        <v>995</v>
      </c>
      <c r="G1151" t="s">
        <v>995</v>
      </c>
      <c r="H1151" t="s">
        <v>995</v>
      </c>
      <c r="I1151" t="s">
        <v>995</v>
      </c>
      <c r="J1151" t="s">
        <v>995</v>
      </c>
      <c r="K1151" t="s">
        <v>995</v>
      </c>
      <c r="L1151" t="s">
        <v>995</v>
      </c>
      <c r="M1151" t="s">
        <v>995</v>
      </c>
      <c r="N1151" t="s">
        <v>995</v>
      </c>
      <c r="O1151" t="s">
        <v>995</v>
      </c>
      <c r="P1151" t="s">
        <v>995</v>
      </c>
      <c r="Q1151" t="s">
        <v>995</v>
      </c>
      <c r="R1151" t="s">
        <v>995</v>
      </c>
      <c r="S1151" t="s">
        <v>995</v>
      </c>
      <c r="T1151" t="s">
        <v>995</v>
      </c>
      <c r="U1151" t="s">
        <v>995</v>
      </c>
      <c r="V1151" t="s">
        <v>995</v>
      </c>
      <c r="W1151" t="s">
        <v>995</v>
      </c>
      <c r="X1151" t="s">
        <v>995</v>
      </c>
      <c r="Y1151" t="s">
        <v>995</v>
      </c>
      <c r="Z1151" t="s">
        <v>995</v>
      </c>
      <c r="AA1151" t="s">
        <v>995</v>
      </c>
      <c r="AB1151" t="s">
        <v>995</v>
      </c>
      <c r="AC1151" t="s">
        <v>995</v>
      </c>
      <c r="AD1151" t="s">
        <v>995</v>
      </c>
      <c r="AE1151" t="s">
        <v>995</v>
      </c>
      <c r="AF1151" t="s">
        <v>995</v>
      </c>
      <c r="AG1151" t="s">
        <v>995</v>
      </c>
      <c r="AH1151" t="s">
        <v>995</v>
      </c>
      <c r="AI1151" t="s">
        <v>995</v>
      </c>
      <c r="AJ1151" t="s">
        <v>995</v>
      </c>
      <c r="AK1151" t="s">
        <v>995</v>
      </c>
      <c r="AL1151" t="s">
        <v>995</v>
      </c>
      <c r="AM1151" t="s">
        <v>995</v>
      </c>
      <c r="AN1151" t="s">
        <v>995</v>
      </c>
      <c r="AO1151" t="s">
        <v>995</v>
      </c>
      <c r="AP1151" t="s">
        <v>995</v>
      </c>
      <c r="AQ1151" s="286" t="s">
        <v>855</v>
      </c>
      <c r="AR1151" s="306"/>
    </row>
    <row r="1152" spans="1:47" ht="21.6" x14ac:dyDescent="0.3">
      <c r="A1152" s="285">
        <v>118426</v>
      </c>
      <c r="B1152" s="286" t="s">
        <v>61</v>
      </c>
      <c r="C1152" t="s">
        <v>995</v>
      </c>
      <c r="D1152" t="s">
        <v>995</v>
      </c>
      <c r="E1152" t="s">
        <v>995</v>
      </c>
      <c r="F1152" t="s">
        <v>995</v>
      </c>
      <c r="G1152" t="s">
        <v>995</v>
      </c>
      <c r="H1152" t="s">
        <v>995</v>
      </c>
      <c r="I1152" t="s">
        <v>995</v>
      </c>
      <c r="J1152" t="s">
        <v>995</v>
      </c>
      <c r="K1152" t="s">
        <v>995</v>
      </c>
      <c r="L1152" t="s">
        <v>995</v>
      </c>
      <c r="M1152" t="s">
        <v>995</v>
      </c>
      <c r="N1152" t="s">
        <v>995</v>
      </c>
      <c r="O1152" t="s">
        <v>995</v>
      </c>
      <c r="P1152" t="s">
        <v>995</v>
      </c>
      <c r="Q1152" t="s">
        <v>995</v>
      </c>
      <c r="R1152" t="s">
        <v>995</v>
      </c>
      <c r="S1152" t="s">
        <v>995</v>
      </c>
      <c r="T1152" t="s">
        <v>995</v>
      </c>
      <c r="U1152" t="s">
        <v>995</v>
      </c>
      <c r="V1152" t="s">
        <v>995</v>
      </c>
      <c r="W1152" t="s">
        <v>995</v>
      </c>
      <c r="X1152" t="s">
        <v>995</v>
      </c>
      <c r="Y1152" t="s">
        <v>995</v>
      </c>
      <c r="Z1152" t="s">
        <v>995</v>
      </c>
      <c r="AA1152" t="s">
        <v>995</v>
      </c>
      <c r="AB1152" t="s">
        <v>995</v>
      </c>
      <c r="AC1152" t="s">
        <v>995</v>
      </c>
      <c r="AD1152" t="s">
        <v>995</v>
      </c>
      <c r="AE1152" t="s">
        <v>995</v>
      </c>
      <c r="AF1152" t="s">
        <v>995</v>
      </c>
      <c r="AG1152" t="s">
        <v>995</v>
      </c>
      <c r="AH1152" t="s">
        <v>995</v>
      </c>
      <c r="AI1152" t="s">
        <v>995</v>
      </c>
      <c r="AJ1152" t="s">
        <v>995</v>
      </c>
      <c r="AK1152" t="s">
        <v>995</v>
      </c>
      <c r="AL1152" t="s">
        <v>995</v>
      </c>
      <c r="AM1152" t="s">
        <v>995</v>
      </c>
      <c r="AN1152" t="s">
        <v>995</v>
      </c>
      <c r="AO1152" t="s">
        <v>995</v>
      </c>
      <c r="AP1152" t="s">
        <v>995</v>
      </c>
      <c r="AQ1152" s="286" t="s">
        <v>855</v>
      </c>
      <c r="AR1152" s="295"/>
      <c r="AS1152" s="235"/>
    </row>
    <row r="1153" spans="1:47" x14ac:dyDescent="0.3">
      <c r="A1153" s="285">
        <v>118431</v>
      </c>
      <c r="B1153" s="286" t="s">
        <v>61</v>
      </c>
      <c r="C1153" t="s">
        <v>995</v>
      </c>
      <c r="D1153" t="s">
        <v>995</v>
      </c>
      <c r="E1153" t="s">
        <v>995</v>
      </c>
      <c r="F1153" t="s">
        <v>995</v>
      </c>
      <c r="G1153" t="s">
        <v>995</v>
      </c>
      <c r="H1153" t="s">
        <v>995</v>
      </c>
      <c r="I1153" t="s">
        <v>995</v>
      </c>
      <c r="J1153" t="s">
        <v>995</v>
      </c>
      <c r="K1153" t="s">
        <v>995</v>
      </c>
      <c r="L1153" t="s">
        <v>995</v>
      </c>
      <c r="M1153" t="s">
        <v>995</v>
      </c>
      <c r="N1153" t="s">
        <v>995</v>
      </c>
      <c r="O1153" t="s">
        <v>995</v>
      </c>
      <c r="P1153" t="s">
        <v>995</v>
      </c>
      <c r="Q1153" t="s">
        <v>995</v>
      </c>
      <c r="R1153" t="s">
        <v>995</v>
      </c>
      <c r="S1153" t="s">
        <v>995</v>
      </c>
      <c r="T1153" t="s">
        <v>995</v>
      </c>
      <c r="U1153" t="s">
        <v>995</v>
      </c>
      <c r="V1153" t="s">
        <v>995</v>
      </c>
      <c r="W1153" t="s">
        <v>995</v>
      </c>
      <c r="X1153" t="s">
        <v>995</v>
      </c>
      <c r="Y1153" t="s">
        <v>995</v>
      </c>
      <c r="Z1153" t="s">
        <v>995</v>
      </c>
      <c r="AA1153" t="s">
        <v>995</v>
      </c>
      <c r="AB1153" t="s">
        <v>995</v>
      </c>
      <c r="AC1153" t="s">
        <v>995</v>
      </c>
      <c r="AD1153" t="s">
        <v>995</v>
      </c>
      <c r="AE1153" t="s">
        <v>995</v>
      </c>
      <c r="AF1153" t="s">
        <v>995</v>
      </c>
      <c r="AG1153" t="s">
        <v>995</v>
      </c>
      <c r="AH1153" t="s">
        <v>995</v>
      </c>
      <c r="AI1153" t="s">
        <v>995</v>
      </c>
      <c r="AJ1153" t="s">
        <v>995</v>
      </c>
      <c r="AK1153" t="s">
        <v>995</v>
      </c>
      <c r="AL1153" t="s">
        <v>995</v>
      </c>
      <c r="AM1153" t="s">
        <v>995</v>
      </c>
      <c r="AN1153" t="s">
        <v>995</v>
      </c>
      <c r="AO1153" t="s">
        <v>995</v>
      </c>
      <c r="AP1153" t="s">
        <v>995</v>
      </c>
      <c r="AQ1153" s="286" t="s">
        <v>855</v>
      </c>
      <c r="AR1153" s="306"/>
    </row>
    <row r="1154" spans="1:47" x14ac:dyDescent="0.3">
      <c r="A1154" s="285">
        <v>118435</v>
      </c>
      <c r="B1154" s="286" t="s">
        <v>540</v>
      </c>
      <c r="C1154" t="s">
        <v>995</v>
      </c>
      <c r="D1154" t="s">
        <v>995</v>
      </c>
      <c r="E1154" t="s">
        <v>995</v>
      </c>
      <c r="F1154" t="s">
        <v>995</v>
      </c>
      <c r="G1154" t="s">
        <v>995</v>
      </c>
      <c r="H1154" t="s">
        <v>995</v>
      </c>
      <c r="I1154" t="s">
        <v>995</v>
      </c>
      <c r="J1154" t="s">
        <v>995</v>
      </c>
      <c r="K1154" t="s">
        <v>995</v>
      </c>
      <c r="L1154" t="s">
        <v>995</v>
      </c>
      <c r="M1154" t="s">
        <v>995</v>
      </c>
      <c r="N1154" t="s">
        <v>995</v>
      </c>
      <c r="O1154" t="s">
        <v>995</v>
      </c>
      <c r="P1154" t="s">
        <v>995</v>
      </c>
      <c r="Q1154" t="s">
        <v>995</v>
      </c>
      <c r="R1154" t="s">
        <v>995</v>
      </c>
      <c r="S1154" t="s">
        <v>995</v>
      </c>
      <c r="T1154" t="s">
        <v>995</v>
      </c>
      <c r="U1154" t="s">
        <v>995</v>
      </c>
      <c r="V1154" t="s">
        <v>995</v>
      </c>
      <c r="W1154" t="s">
        <v>995</v>
      </c>
      <c r="X1154" t="s">
        <v>995</v>
      </c>
      <c r="Y1154" t="s">
        <v>995</v>
      </c>
      <c r="Z1154" t="s">
        <v>995</v>
      </c>
      <c r="AA1154" t="s">
        <v>995</v>
      </c>
      <c r="AB1154" t="s">
        <v>995</v>
      </c>
      <c r="AC1154" t="s">
        <v>995</v>
      </c>
      <c r="AD1154" t="s">
        <v>995</v>
      </c>
      <c r="AE1154" t="s">
        <v>995</v>
      </c>
      <c r="AF1154" t="s">
        <v>995</v>
      </c>
      <c r="AG1154" t="s">
        <v>995</v>
      </c>
      <c r="AH1154" t="s">
        <v>995</v>
      </c>
      <c r="AI1154" t="s">
        <v>995</v>
      </c>
      <c r="AJ1154" t="s">
        <v>995</v>
      </c>
      <c r="AK1154" t="s">
        <v>995</v>
      </c>
      <c r="AL1154" t="s">
        <v>995</v>
      </c>
      <c r="AM1154" t="s">
        <v>995</v>
      </c>
      <c r="AN1154" t="s">
        <v>995</v>
      </c>
      <c r="AO1154" t="s">
        <v>995</v>
      </c>
      <c r="AP1154" t="s">
        <v>995</v>
      </c>
      <c r="AQ1154" s="286" t="s">
        <v>855</v>
      </c>
      <c r="AR1154" s="306"/>
    </row>
    <row r="1155" spans="1:47" x14ac:dyDescent="0.3">
      <c r="A1155" s="285">
        <v>118439</v>
      </c>
      <c r="B1155" s="286" t="s">
        <v>539</v>
      </c>
      <c r="C1155" t="s">
        <v>995</v>
      </c>
      <c r="D1155" t="s">
        <v>995</v>
      </c>
      <c r="E1155" t="s">
        <v>995</v>
      </c>
      <c r="F1155" t="s">
        <v>995</v>
      </c>
      <c r="G1155" t="s">
        <v>995</v>
      </c>
      <c r="H1155" t="s">
        <v>995</v>
      </c>
      <c r="I1155" t="s">
        <v>995</v>
      </c>
      <c r="J1155" t="s">
        <v>995</v>
      </c>
      <c r="K1155" t="s">
        <v>995</v>
      </c>
      <c r="L1155" t="s">
        <v>995</v>
      </c>
      <c r="M1155" t="s">
        <v>995</v>
      </c>
      <c r="N1155" t="s">
        <v>995</v>
      </c>
      <c r="O1155" t="s">
        <v>995</v>
      </c>
      <c r="P1155" t="s">
        <v>995</v>
      </c>
      <c r="Q1155" t="s">
        <v>995</v>
      </c>
      <c r="R1155" t="s">
        <v>995</v>
      </c>
      <c r="S1155" t="s">
        <v>995</v>
      </c>
      <c r="T1155" t="s">
        <v>995</v>
      </c>
      <c r="U1155" t="s">
        <v>995</v>
      </c>
      <c r="V1155" t="s">
        <v>995</v>
      </c>
      <c r="W1155" t="s">
        <v>995</v>
      </c>
      <c r="X1155" t="s">
        <v>995</v>
      </c>
      <c r="Y1155" t="s">
        <v>995</v>
      </c>
      <c r="Z1155" t="s">
        <v>995</v>
      </c>
      <c r="AA1155" t="s">
        <v>995</v>
      </c>
      <c r="AB1155" t="s">
        <v>995</v>
      </c>
      <c r="AC1155" t="s">
        <v>995</v>
      </c>
      <c r="AD1155" t="s">
        <v>995</v>
      </c>
      <c r="AE1155" t="s">
        <v>995</v>
      </c>
      <c r="AF1155" t="s">
        <v>995</v>
      </c>
      <c r="AG1155" t="s">
        <v>995</v>
      </c>
      <c r="AH1155" t="s">
        <v>995</v>
      </c>
      <c r="AI1155" t="s">
        <v>995</v>
      </c>
      <c r="AJ1155" t="s">
        <v>995</v>
      </c>
      <c r="AK1155" t="s">
        <v>995</v>
      </c>
      <c r="AL1155" t="s">
        <v>995</v>
      </c>
      <c r="AM1155" t="s">
        <v>995</v>
      </c>
      <c r="AN1155" t="s">
        <v>995</v>
      </c>
      <c r="AO1155" t="s">
        <v>995</v>
      </c>
      <c r="AP1155" t="s">
        <v>995</v>
      </c>
      <c r="AQ1155" s="286" t="s">
        <v>855</v>
      </c>
      <c r="AR1155" s="306"/>
    </row>
    <row r="1156" spans="1:47" ht="21.6" x14ac:dyDescent="0.3">
      <c r="A1156" s="285">
        <v>118443</v>
      </c>
      <c r="B1156" s="286" t="s">
        <v>61</v>
      </c>
      <c r="C1156" t="s">
        <v>995</v>
      </c>
      <c r="D1156" t="s">
        <v>995</v>
      </c>
      <c r="E1156" t="s">
        <v>995</v>
      </c>
      <c r="F1156" t="s">
        <v>995</v>
      </c>
      <c r="G1156" t="s">
        <v>995</v>
      </c>
      <c r="H1156" t="s">
        <v>995</v>
      </c>
      <c r="I1156" t="s">
        <v>995</v>
      </c>
      <c r="J1156" t="s">
        <v>995</v>
      </c>
      <c r="K1156" t="s">
        <v>995</v>
      </c>
      <c r="L1156" t="s">
        <v>995</v>
      </c>
      <c r="M1156" t="s">
        <v>995</v>
      </c>
      <c r="N1156" t="s">
        <v>995</v>
      </c>
      <c r="O1156" t="s">
        <v>995</v>
      </c>
      <c r="P1156" t="s">
        <v>995</v>
      </c>
      <c r="Q1156" t="s">
        <v>995</v>
      </c>
      <c r="R1156" t="s">
        <v>995</v>
      </c>
      <c r="S1156" t="s">
        <v>995</v>
      </c>
      <c r="T1156" t="s">
        <v>995</v>
      </c>
      <c r="U1156" t="s">
        <v>995</v>
      </c>
      <c r="V1156" t="s">
        <v>995</v>
      </c>
      <c r="W1156" t="s">
        <v>995</v>
      </c>
      <c r="X1156" t="s">
        <v>995</v>
      </c>
      <c r="Y1156" t="s">
        <v>995</v>
      </c>
      <c r="Z1156" t="s">
        <v>995</v>
      </c>
      <c r="AA1156" t="s">
        <v>995</v>
      </c>
      <c r="AB1156" t="s">
        <v>995</v>
      </c>
      <c r="AC1156" t="s">
        <v>995</v>
      </c>
      <c r="AD1156" t="s">
        <v>995</v>
      </c>
      <c r="AE1156" t="s">
        <v>995</v>
      </c>
      <c r="AF1156" t="s">
        <v>995</v>
      </c>
      <c r="AG1156" t="s">
        <v>995</v>
      </c>
      <c r="AH1156" t="s">
        <v>995</v>
      </c>
      <c r="AI1156" t="s">
        <v>995</v>
      </c>
      <c r="AJ1156" t="s">
        <v>995</v>
      </c>
      <c r="AK1156" t="s">
        <v>995</v>
      </c>
      <c r="AL1156" t="s">
        <v>995</v>
      </c>
      <c r="AM1156" t="s">
        <v>995</v>
      </c>
      <c r="AN1156" t="s">
        <v>995</v>
      </c>
      <c r="AO1156" t="s">
        <v>995</v>
      </c>
      <c r="AP1156" t="s">
        <v>995</v>
      </c>
      <c r="AQ1156" s="286" t="s">
        <v>855</v>
      </c>
      <c r="AR1156" s="295"/>
      <c r="AS1156" s="235"/>
    </row>
    <row r="1157" spans="1:47" ht="21.6" x14ac:dyDescent="0.3">
      <c r="A1157" s="285">
        <v>118449</v>
      </c>
      <c r="B1157" s="286" t="s">
        <v>61</v>
      </c>
      <c r="C1157" t="s">
        <v>995</v>
      </c>
      <c r="D1157" t="s">
        <v>995</v>
      </c>
      <c r="E1157" t="s">
        <v>995</v>
      </c>
      <c r="F1157" t="s">
        <v>995</v>
      </c>
      <c r="G1157" t="s">
        <v>995</v>
      </c>
      <c r="H1157" t="s">
        <v>995</v>
      </c>
      <c r="I1157" t="s">
        <v>995</v>
      </c>
      <c r="J1157" t="s">
        <v>995</v>
      </c>
      <c r="K1157" t="s">
        <v>995</v>
      </c>
      <c r="L1157" t="s">
        <v>995</v>
      </c>
      <c r="M1157" t="s">
        <v>995</v>
      </c>
      <c r="N1157" t="s">
        <v>995</v>
      </c>
      <c r="O1157" t="s">
        <v>995</v>
      </c>
      <c r="P1157" t="s">
        <v>995</v>
      </c>
      <c r="Q1157" t="s">
        <v>995</v>
      </c>
      <c r="R1157" t="s">
        <v>995</v>
      </c>
      <c r="S1157" t="s">
        <v>995</v>
      </c>
      <c r="T1157" t="s">
        <v>995</v>
      </c>
      <c r="U1157" t="s">
        <v>995</v>
      </c>
      <c r="V1157" t="s">
        <v>995</v>
      </c>
      <c r="W1157" t="s">
        <v>995</v>
      </c>
      <c r="X1157" t="s">
        <v>995</v>
      </c>
      <c r="Y1157" t="s">
        <v>995</v>
      </c>
      <c r="Z1157" t="s">
        <v>995</v>
      </c>
      <c r="AA1157" t="s">
        <v>995</v>
      </c>
      <c r="AB1157" t="s">
        <v>995</v>
      </c>
      <c r="AC1157" t="s">
        <v>995</v>
      </c>
      <c r="AD1157" t="s">
        <v>995</v>
      </c>
      <c r="AE1157" t="s">
        <v>995</v>
      </c>
      <c r="AF1157" t="s">
        <v>995</v>
      </c>
      <c r="AG1157" t="s">
        <v>995</v>
      </c>
      <c r="AH1157" t="s">
        <v>995</v>
      </c>
      <c r="AI1157" t="s">
        <v>995</v>
      </c>
      <c r="AJ1157" t="s">
        <v>995</v>
      </c>
      <c r="AK1157" t="s">
        <v>995</v>
      </c>
      <c r="AL1157" t="s">
        <v>995</v>
      </c>
      <c r="AM1157" t="s">
        <v>995</v>
      </c>
      <c r="AN1157" t="s">
        <v>995</v>
      </c>
      <c r="AO1157" t="s">
        <v>995</v>
      </c>
      <c r="AP1157" t="s">
        <v>995</v>
      </c>
      <c r="AQ1157" s="286" t="s">
        <v>855</v>
      </c>
      <c r="AR1157" s="295"/>
      <c r="AS1157" s="235"/>
    </row>
    <row r="1158" spans="1:47" x14ac:dyDescent="0.3">
      <c r="A1158" s="285">
        <v>118453</v>
      </c>
      <c r="B1158" s="286" t="s">
        <v>540</v>
      </c>
      <c r="C1158" t="s">
        <v>995</v>
      </c>
      <c r="D1158" t="s">
        <v>995</v>
      </c>
      <c r="E1158" t="s">
        <v>995</v>
      </c>
      <c r="F1158" t="s">
        <v>995</v>
      </c>
      <c r="G1158" t="s">
        <v>995</v>
      </c>
      <c r="H1158" t="s">
        <v>995</v>
      </c>
      <c r="I1158" t="s">
        <v>995</v>
      </c>
      <c r="J1158" t="s">
        <v>995</v>
      </c>
      <c r="K1158" t="s">
        <v>995</v>
      </c>
      <c r="L1158" t="s">
        <v>995</v>
      </c>
      <c r="M1158" t="s">
        <v>995</v>
      </c>
      <c r="N1158" t="s">
        <v>995</v>
      </c>
      <c r="O1158" t="s">
        <v>995</v>
      </c>
      <c r="P1158" t="s">
        <v>995</v>
      </c>
      <c r="Q1158" t="s">
        <v>995</v>
      </c>
      <c r="R1158" t="s">
        <v>995</v>
      </c>
      <c r="S1158" t="s">
        <v>995</v>
      </c>
      <c r="T1158" t="s">
        <v>995</v>
      </c>
      <c r="U1158" t="s">
        <v>995</v>
      </c>
      <c r="V1158" t="s">
        <v>995</v>
      </c>
      <c r="W1158" t="s">
        <v>995</v>
      </c>
      <c r="X1158" t="s">
        <v>995</v>
      </c>
      <c r="Y1158" t="s">
        <v>995</v>
      </c>
      <c r="Z1158" t="s">
        <v>995</v>
      </c>
      <c r="AA1158" t="s">
        <v>995</v>
      </c>
      <c r="AB1158" t="s">
        <v>995</v>
      </c>
      <c r="AC1158" t="s">
        <v>995</v>
      </c>
      <c r="AD1158" t="s">
        <v>995</v>
      </c>
      <c r="AE1158" t="s">
        <v>995</v>
      </c>
      <c r="AF1158" t="s">
        <v>995</v>
      </c>
      <c r="AG1158" t="s">
        <v>995</v>
      </c>
      <c r="AH1158" t="s">
        <v>995</v>
      </c>
      <c r="AI1158" t="s">
        <v>995</v>
      </c>
      <c r="AJ1158" t="s">
        <v>995</v>
      </c>
      <c r="AK1158" t="s">
        <v>995</v>
      </c>
      <c r="AL1158" t="s">
        <v>995</v>
      </c>
      <c r="AM1158" t="s">
        <v>995</v>
      </c>
      <c r="AN1158" t="s">
        <v>995</v>
      </c>
      <c r="AO1158" t="s">
        <v>995</v>
      </c>
      <c r="AP1158" t="s">
        <v>995</v>
      </c>
      <c r="AQ1158" s="286" t="s">
        <v>855</v>
      </c>
      <c r="AR1158" s="306"/>
    </row>
    <row r="1159" spans="1:47" x14ac:dyDescent="0.3">
      <c r="A1159" s="285">
        <v>118454</v>
      </c>
      <c r="B1159" s="286" t="s">
        <v>61</v>
      </c>
      <c r="C1159" t="s">
        <v>995</v>
      </c>
      <c r="D1159" t="s">
        <v>995</v>
      </c>
      <c r="E1159" t="s">
        <v>995</v>
      </c>
      <c r="F1159" t="s">
        <v>995</v>
      </c>
      <c r="G1159" t="s">
        <v>995</v>
      </c>
      <c r="H1159" t="s">
        <v>995</v>
      </c>
      <c r="I1159" t="s">
        <v>995</v>
      </c>
      <c r="J1159" t="s">
        <v>995</v>
      </c>
      <c r="K1159" t="s">
        <v>995</v>
      </c>
      <c r="L1159" t="s">
        <v>995</v>
      </c>
      <c r="M1159" t="s">
        <v>995</v>
      </c>
      <c r="N1159" t="s">
        <v>995</v>
      </c>
      <c r="O1159" t="s">
        <v>995</v>
      </c>
      <c r="P1159" t="s">
        <v>995</v>
      </c>
      <c r="Q1159" t="s">
        <v>995</v>
      </c>
      <c r="R1159" t="s">
        <v>995</v>
      </c>
      <c r="S1159" t="s">
        <v>995</v>
      </c>
      <c r="T1159" t="s">
        <v>995</v>
      </c>
      <c r="U1159" t="s">
        <v>995</v>
      </c>
      <c r="V1159" t="s">
        <v>995</v>
      </c>
      <c r="W1159" t="s">
        <v>995</v>
      </c>
      <c r="X1159" t="s">
        <v>995</v>
      </c>
      <c r="Y1159" t="s">
        <v>995</v>
      </c>
      <c r="Z1159" t="s">
        <v>995</v>
      </c>
      <c r="AA1159" t="s">
        <v>995</v>
      </c>
      <c r="AB1159" t="s">
        <v>995</v>
      </c>
      <c r="AC1159" t="s">
        <v>995</v>
      </c>
      <c r="AD1159" t="s">
        <v>995</v>
      </c>
      <c r="AE1159" t="s">
        <v>995</v>
      </c>
      <c r="AF1159" t="s">
        <v>995</v>
      </c>
      <c r="AG1159" t="s">
        <v>995</v>
      </c>
      <c r="AH1159" t="s">
        <v>995</v>
      </c>
      <c r="AI1159" t="s">
        <v>995</v>
      </c>
      <c r="AJ1159" t="s">
        <v>995</v>
      </c>
      <c r="AK1159" t="s">
        <v>995</v>
      </c>
      <c r="AL1159" t="s">
        <v>995</v>
      </c>
      <c r="AM1159" t="s">
        <v>995</v>
      </c>
      <c r="AN1159" t="s">
        <v>995</v>
      </c>
      <c r="AO1159" t="s">
        <v>995</v>
      </c>
      <c r="AP1159" t="s">
        <v>995</v>
      </c>
      <c r="AQ1159" s="286" t="s">
        <v>855</v>
      </c>
      <c r="AR1159" s="306"/>
    </row>
    <row r="1160" spans="1:47" ht="21.6" x14ac:dyDescent="0.3">
      <c r="A1160" s="285">
        <v>118458</v>
      </c>
      <c r="B1160" s="286" t="s">
        <v>61</v>
      </c>
      <c r="C1160" t="s">
        <v>995</v>
      </c>
      <c r="D1160" t="s">
        <v>995</v>
      </c>
      <c r="E1160" t="s">
        <v>995</v>
      </c>
      <c r="F1160" t="s">
        <v>995</v>
      </c>
      <c r="G1160" t="s">
        <v>995</v>
      </c>
      <c r="H1160" t="s">
        <v>995</v>
      </c>
      <c r="I1160" t="s">
        <v>995</v>
      </c>
      <c r="J1160" t="s">
        <v>995</v>
      </c>
      <c r="K1160" t="s">
        <v>995</v>
      </c>
      <c r="L1160" t="s">
        <v>995</v>
      </c>
      <c r="M1160" t="s">
        <v>995</v>
      </c>
      <c r="N1160" t="s">
        <v>995</v>
      </c>
      <c r="O1160" t="s">
        <v>995</v>
      </c>
      <c r="P1160" t="s">
        <v>995</v>
      </c>
      <c r="Q1160" t="s">
        <v>995</v>
      </c>
      <c r="R1160" t="s">
        <v>995</v>
      </c>
      <c r="S1160" t="s">
        <v>995</v>
      </c>
      <c r="T1160" t="s">
        <v>995</v>
      </c>
      <c r="U1160" t="s">
        <v>995</v>
      </c>
      <c r="V1160" t="s">
        <v>995</v>
      </c>
      <c r="W1160" t="s">
        <v>995</v>
      </c>
      <c r="X1160" t="s">
        <v>995</v>
      </c>
      <c r="Y1160" t="s">
        <v>995</v>
      </c>
      <c r="Z1160" t="s">
        <v>995</v>
      </c>
      <c r="AA1160" t="s">
        <v>995</v>
      </c>
      <c r="AB1160" t="s">
        <v>995</v>
      </c>
      <c r="AC1160" t="s">
        <v>995</v>
      </c>
      <c r="AD1160" t="s">
        <v>995</v>
      </c>
      <c r="AE1160" t="s">
        <v>995</v>
      </c>
      <c r="AF1160" t="s">
        <v>995</v>
      </c>
      <c r="AG1160" t="s">
        <v>995</v>
      </c>
      <c r="AH1160" t="s">
        <v>995</v>
      </c>
      <c r="AI1160" t="s">
        <v>995</v>
      </c>
      <c r="AJ1160" t="s">
        <v>995</v>
      </c>
      <c r="AK1160" t="s">
        <v>995</v>
      </c>
      <c r="AL1160" t="s">
        <v>995</v>
      </c>
      <c r="AM1160" t="s">
        <v>995</v>
      </c>
      <c r="AN1160" t="s">
        <v>995</v>
      </c>
      <c r="AO1160" t="s">
        <v>995</v>
      </c>
      <c r="AP1160" t="s">
        <v>995</v>
      </c>
      <c r="AQ1160" s="286" t="s">
        <v>855</v>
      </c>
      <c r="AR1160" s="295"/>
      <c r="AS1160" s="235"/>
    </row>
    <row r="1161" spans="1:47" x14ac:dyDescent="0.3">
      <c r="A1161" s="285">
        <v>118460</v>
      </c>
      <c r="B1161" s="286" t="s">
        <v>539</v>
      </c>
      <c r="C1161" t="s">
        <v>995</v>
      </c>
      <c r="D1161" t="s">
        <v>995</v>
      </c>
      <c r="E1161" t="s">
        <v>995</v>
      </c>
      <c r="F1161" t="s">
        <v>995</v>
      </c>
      <c r="G1161" t="s">
        <v>995</v>
      </c>
      <c r="H1161" t="s">
        <v>995</v>
      </c>
      <c r="I1161" t="s">
        <v>995</v>
      </c>
      <c r="J1161" t="s">
        <v>995</v>
      </c>
      <c r="K1161" t="s">
        <v>995</v>
      </c>
      <c r="L1161" t="s">
        <v>995</v>
      </c>
      <c r="M1161" t="s">
        <v>995</v>
      </c>
      <c r="N1161" t="s">
        <v>995</v>
      </c>
      <c r="O1161" t="s">
        <v>995</v>
      </c>
      <c r="P1161" t="s">
        <v>995</v>
      </c>
      <c r="Q1161" t="s">
        <v>995</v>
      </c>
      <c r="R1161" t="s">
        <v>995</v>
      </c>
      <c r="S1161" t="s">
        <v>995</v>
      </c>
      <c r="T1161" t="s">
        <v>995</v>
      </c>
      <c r="U1161" t="s">
        <v>995</v>
      </c>
      <c r="V1161" t="s">
        <v>995</v>
      </c>
      <c r="W1161" t="s">
        <v>995</v>
      </c>
      <c r="X1161" t="s">
        <v>995</v>
      </c>
      <c r="Y1161" t="s">
        <v>995</v>
      </c>
      <c r="Z1161" t="s">
        <v>995</v>
      </c>
      <c r="AA1161" t="s">
        <v>995</v>
      </c>
      <c r="AB1161" t="s">
        <v>995</v>
      </c>
      <c r="AC1161" t="s">
        <v>995</v>
      </c>
      <c r="AD1161" t="s">
        <v>995</v>
      </c>
      <c r="AE1161" t="s">
        <v>995</v>
      </c>
      <c r="AF1161" t="s">
        <v>995</v>
      </c>
      <c r="AG1161" t="s">
        <v>995</v>
      </c>
      <c r="AH1161" t="s">
        <v>995</v>
      </c>
      <c r="AI1161" t="s">
        <v>995</v>
      </c>
      <c r="AJ1161" t="s">
        <v>995</v>
      </c>
      <c r="AK1161" t="s">
        <v>995</v>
      </c>
      <c r="AL1161" t="s">
        <v>995</v>
      </c>
      <c r="AM1161" t="s">
        <v>995</v>
      </c>
      <c r="AN1161" t="s">
        <v>995</v>
      </c>
      <c r="AO1161" t="s">
        <v>995</v>
      </c>
      <c r="AP1161" t="s">
        <v>995</v>
      </c>
      <c r="AQ1161" s="286" t="s">
        <v>855</v>
      </c>
      <c r="AR1161" s="306"/>
    </row>
    <row r="1162" spans="1:47" x14ac:dyDescent="0.3">
      <c r="A1162" s="285">
        <v>118468</v>
      </c>
      <c r="B1162" s="286" t="s">
        <v>61</v>
      </c>
      <c r="C1162" t="s">
        <v>995</v>
      </c>
      <c r="D1162" t="s">
        <v>995</v>
      </c>
      <c r="E1162" t="s">
        <v>995</v>
      </c>
      <c r="F1162" t="s">
        <v>995</v>
      </c>
      <c r="G1162" t="s">
        <v>995</v>
      </c>
      <c r="H1162" t="s">
        <v>995</v>
      </c>
      <c r="I1162" t="s">
        <v>995</v>
      </c>
      <c r="J1162" t="s">
        <v>995</v>
      </c>
      <c r="K1162" t="s">
        <v>995</v>
      </c>
      <c r="L1162" t="s">
        <v>995</v>
      </c>
      <c r="M1162" t="s">
        <v>995</v>
      </c>
      <c r="N1162" t="s">
        <v>995</v>
      </c>
      <c r="O1162" t="s">
        <v>995</v>
      </c>
      <c r="P1162" t="s">
        <v>995</v>
      </c>
      <c r="Q1162" t="s">
        <v>995</v>
      </c>
      <c r="R1162" t="s">
        <v>995</v>
      </c>
      <c r="S1162" t="s">
        <v>995</v>
      </c>
      <c r="T1162" t="s">
        <v>995</v>
      </c>
      <c r="U1162" t="s">
        <v>995</v>
      </c>
      <c r="V1162" t="s">
        <v>995</v>
      </c>
      <c r="W1162" t="s">
        <v>995</v>
      </c>
      <c r="X1162" t="s">
        <v>995</v>
      </c>
      <c r="Y1162" t="s">
        <v>995</v>
      </c>
      <c r="Z1162" t="s">
        <v>995</v>
      </c>
      <c r="AA1162" t="s">
        <v>995</v>
      </c>
      <c r="AB1162" t="s">
        <v>995</v>
      </c>
      <c r="AC1162" t="s">
        <v>995</v>
      </c>
      <c r="AD1162" t="s">
        <v>995</v>
      </c>
      <c r="AE1162" t="s">
        <v>995</v>
      </c>
      <c r="AF1162" t="s">
        <v>995</v>
      </c>
      <c r="AG1162" t="s">
        <v>995</v>
      </c>
      <c r="AH1162" t="s">
        <v>995</v>
      </c>
      <c r="AI1162" t="s">
        <v>995</v>
      </c>
      <c r="AJ1162" t="s">
        <v>995</v>
      </c>
      <c r="AK1162" t="s">
        <v>995</v>
      </c>
      <c r="AL1162" t="s">
        <v>995</v>
      </c>
      <c r="AM1162" t="s">
        <v>995</v>
      </c>
      <c r="AN1162" t="s">
        <v>995</v>
      </c>
      <c r="AO1162" t="s">
        <v>995</v>
      </c>
      <c r="AP1162" t="s">
        <v>995</v>
      </c>
      <c r="AQ1162" s="286" t="s">
        <v>855</v>
      </c>
      <c r="AR1162" s="306"/>
    </row>
    <row r="1163" spans="1:47" ht="21.6" x14ac:dyDescent="0.3">
      <c r="A1163" s="285">
        <v>118473</v>
      </c>
      <c r="B1163" s="286" t="s">
        <v>61</v>
      </c>
      <c r="C1163" t="s">
        <v>995</v>
      </c>
      <c r="D1163" t="s">
        <v>995</v>
      </c>
      <c r="E1163" t="s">
        <v>995</v>
      </c>
      <c r="F1163" t="s">
        <v>995</v>
      </c>
      <c r="G1163" t="s">
        <v>995</v>
      </c>
      <c r="H1163" t="s">
        <v>995</v>
      </c>
      <c r="I1163" t="s">
        <v>995</v>
      </c>
      <c r="J1163" t="s">
        <v>995</v>
      </c>
      <c r="K1163" t="s">
        <v>995</v>
      </c>
      <c r="L1163" t="s">
        <v>995</v>
      </c>
      <c r="M1163" t="s">
        <v>995</v>
      </c>
      <c r="N1163" t="s">
        <v>995</v>
      </c>
      <c r="O1163" t="s">
        <v>995</v>
      </c>
      <c r="P1163" t="s">
        <v>995</v>
      </c>
      <c r="Q1163" t="s">
        <v>995</v>
      </c>
      <c r="R1163" t="s">
        <v>995</v>
      </c>
      <c r="S1163" t="s">
        <v>995</v>
      </c>
      <c r="T1163" t="s">
        <v>995</v>
      </c>
      <c r="U1163" t="s">
        <v>995</v>
      </c>
      <c r="V1163" t="s">
        <v>995</v>
      </c>
      <c r="W1163" t="s">
        <v>995</v>
      </c>
      <c r="X1163" t="s">
        <v>995</v>
      </c>
      <c r="Y1163" t="s">
        <v>995</v>
      </c>
      <c r="Z1163" t="s">
        <v>995</v>
      </c>
      <c r="AA1163" t="s">
        <v>995</v>
      </c>
      <c r="AB1163" t="s">
        <v>995</v>
      </c>
      <c r="AC1163" t="s">
        <v>995</v>
      </c>
      <c r="AD1163" t="s">
        <v>995</v>
      </c>
      <c r="AE1163" t="s">
        <v>995</v>
      </c>
      <c r="AF1163" t="s">
        <v>995</v>
      </c>
      <c r="AG1163" t="s">
        <v>995</v>
      </c>
      <c r="AH1163" t="s">
        <v>995</v>
      </c>
      <c r="AI1163" t="s">
        <v>995</v>
      </c>
      <c r="AJ1163" t="s">
        <v>995</v>
      </c>
      <c r="AK1163" t="s">
        <v>995</v>
      </c>
      <c r="AL1163" t="s">
        <v>995</v>
      </c>
      <c r="AM1163" t="s">
        <v>995</v>
      </c>
      <c r="AN1163" t="s">
        <v>995</v>
      </c>
      <c r="AO1163" t="s">
        <v>995</v>
      </c>
      <c r="AP1163" t="s">
        <v>995</v>
      </c>
      <c r="AQ1163" s="286" t="s">
        <v>855</v>
      </c>
      <c r="AR1163" s="295"/>
      <c r="AS1163" s="235"/>
    </row>
    <row r="1164" spans="1:47" x14ac:dyDescent="0.3">
      <c r="A1164" s="285">
        <v>118474</v>
      </c>
      <c r="B1164" s="286" t="s">
        <v>540</v>
      </c>
      <c r="C1164" t="s">
        <v>995</v>
      </c>
      <c r="D1164" t="s">
        <v>995</v>
      </c>
      <c r="E1164" t="s">
        <v>995</v>
      </c>
      <c r="F1164" t="s">
        <v>995</v>
      </c>
      <c r="G1164" t="s">
        <v>995</v>
      </c>
      <c r="H1164" t="s">
        <v>995</v>
      </c>
      <c r="I1164" t="s">
        <v>995</v>
      </c>
      <c r="J1164" t="s">
        <v>995</v>
      </c>
      <c r="K1164" t="s">
        <v>995</v>
      </c>
      <c r="L1164" t="s">
        <v>995</v>
      </c>
      <c r="M1164" t="s">
        <v>995</v>
      </c>
      <c r="N1164" t="s">
        <v>995</v>
      </c>
      <c r="O1164" t="s">
        <v>995</v>
      </c>
      <c r="P1164" t="s">
        <v>995</v>
      </c>
      <c r="Q1164" t="s">
        <v>995</v>
      </c>
      <c r="R1164" t="s">
        <v>995</v>
      </c>
      <c r="S1164" t="s">
        <v>995</v>
      </c>
      <c r="T1164" t="s">
        <v>995</v>
      </c>
      <c r="U1164" t="s">
        <v>995</v>
      </c>
      <c r="V1164" t="s">
        <v>995</v>
      </c>
      <c r="W1164" t="s">
        <v>995</v>
      </c>
      <c r="X1164" t="s">
        <v>995</v>
      </c>
      <c r="Y1164" t="s">
        <v>995</v>
      </c>
      <c r="Z1164" t="s">
        <v>995</v>
      </c>
      <c r="AA1164" t="s">
        <v>995</v>
      </c>
      <c r="AB1164" t="s">
        <v>995</v>
      </c>
      <c r="AC1164" t="s">
        <v>995</v>
      </c>
      <c r="AD1164" t="s">
        <v>995</v>
      </c>
      <c r="AE1164" t="s">
        <v>995</v>
      </c>
      <c r="AF1164" t="s">
        <v>995</v>
      </c>
      <c r="AG1164" t="s">
        <v>995</v>
      </c>
      <c r="AH1164" t="s">
        <v>995</v>
      </c>
      <c r="AI1164" t="s">
        <v>995</v>
      </c>
      <c r="AJ1164" t="s">
        <v>995</v>
      </c>
      <c r="AK1164" t="s">
        <v>995</v>
      </c>
      <c r="AL1164" t="s">
        <v>995</v>
      </c>
      <c r="AM1164" t="s">
        <v>995</v>
      </c>
      <c r="AN1164" t="s">
        <v>995</v>
      </c>
      <c r="AO1164" t="s">
        <v>995</v>
      </c>
      <c r="AP1164" t="s">
        <v>995</v>
      </c>
      <c r="AQ1164" s="286" t="s">
        <v>855</v>
      </c>
      <c r="AR1164" s="306"/>
    </row>
    <row r="1165" spans="1:47" ht="21.6" x14ac:dyDescent="0.65">
      <c r="A1165" s="285">
        <v>118484</v>
      </c>
      <c r="B1165" s="286" t="s">
        <v>61</v>
      </c>
      <c r="C1165" t="s">
        <v>995</v>
      </c>
      <c r="D1165" t="s">
        <v>995</v>
      </c>
      <c r="E1165" t="s">
        <v>995</v>
      </c>
      <c r="F1165" t="s">
        <v>995</v>
      </c>
      <c r="G1165" t="s">
        <v>995</v>
      </c>
      <c r="H1165" t="s">
        <v>995</v>
      </c>
      <c r="I1165" t="s">
        <v>995</v>
      </c>
      <c r="J1165" t="s">
        <v>995</v>
      </c>
      <c r="K1165" t="s">
        <v>995</v>
      </c>
      <c r="L1165" t="s">
        <v>995</v>
      </c>
      <c r="M1165" t="s">
        <v>995</v>
      </c>
      <c r="N1165" t="s">
        <v>995</v>
      </c>
      <c r="O1165" t="s">
        <v>995</v>
      </c>
      <c r="P1165" t="s">
        <v>995</v>
      </c>
      <c r="Q1165" t="s">
        <v>995</v>
      </c>
      <c r="R1165" t="s">
        <v>995</v>
      </c>
      <c r="S1165" t="s">
        <v>995</v>
      </c>
      <c r="T1165" t="s">
        <v>995</v>
      </c>
      <c r="U1165" t="s">
        <v>995</v>
      </c>
      <c r="V1165" t="s">
        <v>995</v>
      </c>
      <c r="W1165" t="s">
        <v>995</v>
      </c>
      <c r="X1165" t="s">
        <v>995</v>
      </c>
      <c r="Y1165" t="s">
        <v>995</v>
      </c>
      <c r="Z1165" t="s">
        <v>995</v>
      </c>
      <c r="AA1165" t="s">
        <v>995</v>
      </c>
      <c r="AB1165" t="s">
        <v>995</v>
      </c>
      <c r="AC1165" t="s">
        <v>995</v>
      </c>
      <c r="AD1165" t="s">
        <v>995</v>
      </c>
      <c r="AE1165" t="s">
        <v>995</v>
      </c>
      <c r="AF1165" t="s">
        <v>995</v>
      </c>
      <c r="AG1165" t="s">
        <v>995</v>
      </c>
      <c r="AH1165" t="s">
        <v>995</v>
      </c>
      <c r="AI1165" t="s">
        <v>995</v>
      </c>
      <c r="AJ1165" t="s">
        <v>995</v>
      </c>
      <c r="AK1165" t="s">
        <v>995</v>
      </c>
      <c r="AL1165" t="s">
        <v>995</v>
      </c>
      <c r="AM1165" t="s">
        <v>995</v>
      </c>
      <c r="AN1165" t="s">
        <v>995</v>
      </c>
      <c r="AO1165" t="s">
        <v>995</v>
      </c>
      <c r="AP1165" t="s">
        <v>995</v>
      </c>
      <c r="AQ1165" s="288"/>
      <c r="AR1165" s="302"/>
      <c r="AS1165" s="304"/>
      <c r="AU1165"/>
    </row>
    <row r="1166" spans="1:47" x14ac:dyDescent="0.3">
      <c r="A1166" s="285">
        <v>118486</v>
      </c>
      <c r="B1166" s="286" t="s">
        <v>538</v>
      </c>
      <c r="C1166" t="s">
        <v>995</v>
      </c>
      <c r="D1166" t="s">
        <v>995</v>
      </c>
      <c r="E1166" t="s">
        <v>995</v>
      </c>
      <c r="F1166" t="s">
        <v>995</v>
      </c>
      <c r="G1166" t="s">
        <v>995</v>
      </c>
      <c r="H1166" t="s">
        <v>995</v>
      </c>
      <c r="I1166" t="s">
        <v>995</v>
      </c>
      <c r="J1166" t="s">
        <v>995</v>
      </c>
      <c r="K1166" t="s">
        <v>995</v>
      </c>
      <c r="L1166" t="s">
        <v>995</v>
      </c>
      <c r="M1166" t="s">
        <v>995</v>
      </c>
      <c r="N1166" t="s">
        <v>995</v>
      </c>
      <c r="O1166" t="s">
        <v>995</v>
      </c>
      <c r="P1166" t="s">
        <v>995</v>
      </c>
      <c r="Q1166" t="s">
        <v>995</v>
      </c>
      <c r="R1166" t="s">
        <v>995</v>
      </c>
      <c r="S1166" t="s">
        <v>995</v>
      </c>
      <c r="T1166" t="s">
        <v>995</v>
      </c>
      <c r="U1166" t="s">
        <v>995</v>
      </c>
      <c r="V1166" t="s">
        <v>995</v>
      </c>
      <c r="W1166" t="s">
        <v>995</v>
      </c>
      <c r="X1166" t="s">
        <v>995</v>
      </c>
      <c r="Y1166" t="s">
        <v>995</v>
      </c>
      <c r="Z1166" t="s">
        <v>995</v>
      </c>
      <c r="AA1166" t="s">
        <v>995</v>
      </c>
      <c r="AB1166" t="s">
        <v>995</v>
      </c>
      <c r="AC1166" t="s">
        <v>995</v>
      </c>
      <c r="AD1166" t="s">
        <v>995</v>
      </c>
      <c r="AE1166" t="s">
        <v>995</v>
      </c>
      <c r="AF1166" t="s">
        <v>995</v>
      </c>
      <c r="AG1166" t="s">
        <v>995</v>
      </c>
      <c r="AH1166" t="s">
        <v>995</v>
      </c>
      <c r="AI1166" t="s">
        <v>995</v>
      </c>
      <c r="AJ1166" t="s">
        <v>995</v>
      </c>
      <c r="AK1166" t="s">
        <v>995</v>
      </c>
      <c r="AL1166" t="s">
        <v>995</v>
      </c>
      <c r="AM1166" t="s">
        <v>995</v>
      </c>
      <c r="AN1166" t="s">
        <v>995</v>
      </c>
      <c r="AO1166" t="s">
        <v>995</v>
      </c>
      <c r="AP1166" t="s">
        <v>995</v>
      </c>
      <c r="AQ1166" s="286" t="s">
        <v>855</v>
      </c>
      <c r="AR1166" s="306"/>
    </row>
    <row r="1167" spans="1:47" x14ac:dyDescent="0.3">
      <c r="A1167" s="285">
        <v>118496</v>
      </c>
      <c r="B1167" s="286" t="s">
        <v>539</v>
      </c>
      <c r="C1167" t="s">
        <v>995</v>
      </c>
      <c r="D1167" t="s">
        <v>995</v>
      </c>
      <c r="E1167" t="s">
        <v>995</v>
      </c>
      <c r="F1167" t="s">
        <v>995</v>
      </c>
      <c r="G1167" t="s">
        <v>995</v>
      </c>
      <c r="H1167" t="s">
        <v>995</v>
      </c>
      <c r="I1167" t="s">
        <v>995</v>
      </c>
      <c r="J1167" t="s">
        <v>995</v>
      </c>
      <c r="K1167" t="s">
        <v>995</v>
      </c>
      <c r="L1167" t="s">
        <v>995</v>
      </c>
      <c r="M1167" t="s">
        <v>995</v>
      </c>
      <c r="N1167" t="s">
        <v>995</v>
      </c>
      <c r="O1167" t="s">
        <v>995</v>
      </c>
      <c r="P1167" t="s">
        <v>995</v>
      </c>
      <c r="Q1167" t="s">
        <v>995</v>
      </c>
      <c r="R1167" t="s">
        <v>995</v>
      </c>
      <c r="S1167" t="s">
        <v>995</v>
      </c>
      <c r="T1167" t="s">
        <v>995</v>
      </c>
      <c r="U1167" t="s">
        <v>995</v>
      </c>
      <c r="V1167" t="s">
        <v>995</v>
      </c>
      <c r="W1167" t="s">
        <v>995</v>
      </c>
      <c r="X1167" t="s">
        <v>995</v>
      </c>
      <c r="Y1167" t="s">
        <v>995</v>
      </c>
      <c r="Z1167" t="s">
        <v>995</v>
      </c>
      <c r="AA1167" t="s">
        <v>995</v>
      </c>
      <c r="AB1167" t="s">
        <v>995</v>
      </c>
      <c r="AC1167" t="s">
        <v>995</v>
      </c>
      <c r="AD1167" t="s">
        <v>995</v>
      </c>
      <c r="AE1167" t="s">
        <v>995</v>
      </c>
      <c r="AF1167" t="s">
        <v>995</v>
      </c>
      <c r="AG1167" t="s">
        <v>995</v>
      </c>
      <c r="AH1167" t="s">
        <v>995</v>
      </c>
      <c r="AI1167" t="s">
        <v>995</v>
      </c>
      <c r="AJ1167" t="s">
        <v>995</v>
      </c>
      <c r="AK1167" t="s">
        <v>995</v>
      </c>
      <c r="AL1167" t="s">
        <v>995</v>
      </c>
      <c r="AM1167" t="s">
        <v>995</v>
      </c>
      <c r="AN1167" t="s">
        <v>995</v>
      </c>
      <c r="AO1167" t="s">
        <v>995</v>
      </c>
      <c r="AP1167" t="s">
        <v>995</v>
      </c>
      <c r="AQ1167" s="286" t="s">
        <v>855</v>
      </c>
      <c r="AR1167" s="306"/>
    </row>
    <row r="1168" spans="1:47" x14ac:dyDescent="0.3">
      <c r="A1168" s="285">
        <v>118501</v>
      </c>
      <c r="B1168" s="286" t="s">
        <v>61</v>
      </c>
      <c r="C1168" t="s">
        <v>995</v>
      </c>
      <c r="D1168" t="s">
        <v>995</v>
      </c>
      <c r="E1168" t="s">
        <v>995</v>
      </c>
      <c r="F1168" t="s">
        <v>995</v>
      </c>
      <c r="G1168" t="s">
        <v>995</v>
      </c>
      <c r="H1168" t="s">
        <v>995</v>
      </c>
      <c r="I1168" t="s">
        <v>995</v>
      </c>
      <c r="J1168" t="s">
        <v>995</v>
      </c>
      <c r="K1168" t="s">
        <v>995</v>
      </c>
      <c r="L1168" t="s">
        <v>995</v>
      </c>
      <c r="M1168" t="s">
        <v>995</v>
      </c>
      <c r="N1168" t="s">
        <v>995</v>
      </c>
      <c r="O1168" t="s">
        <v>995</v>
      </c>
      <c r="P1168" t="s">
        <v>995</v>
      </c>
      <c r="Q1168" t="s">
        <v>995</v>
      </c>
      <c r="R1168" t="s">
        <v>995</v>
      </c>
      <c r="S1168" t="s">
        <v>995</v>
      </c>
      <c r="T1168" t="s">
        <v>995</v>
      </c>
      <c r="U1168" t="s">
        <v>995</v>
      </c>
      <c r="V1168" t="s">
        <v>995</v>
      </c>
      <c r="W1168" t="s">
        <v>995</v>
      </c>
      <c r="X1168" t="s">
        <v>995</v>
      </c>
      <c r="Y1168" t="s">
        <v>995</v>
      </c>
      <c r="Z1168" t="s">
        <v>995</v>
      </c>
      <c r="AA1168" t="s">
        <v>995</v>
      </c>
      <c r="AB1168" t="s">
        <v>995</v>
      </c>
      <c r="AC1168" t="s">
        <v>995</v>
      </c>
      <c r="AD1168" t="s">
        <v>995</v>
      </c>
      <c r="AE1168" t="s">
        <v>995</v>
      </c>
      <c r="AF1168" t="s">
        <v>995</v>
      </c>
      <c r="AG1168" t="s">
        <v>995</v>
      </c>
      <c r="AH1168" t="s">
        <v>995</v>
      </c>
      <c r="AI1168" t="s">
        <v>995</v>
      </c>
      <c r="AJ1168" t="s">
        <v>995</v>
      </c>
      <c r="AK1168" t="s">
        <v>995</v>
      </c>
      <c r="AL1168" t="s">
        <v>995</v>
      </c>
      <c r="AM1168" t="s">
        <v>995</v>
      </c>
      <c r="AN1168" t="s">
        <v>995</v>
      </c>
      <c r="AO1168" t="s">
        <v>995</v>
      </c>
      <c r="AP1168" t="s">
        <v>995</v>
      </c>
      <c r="AQ1168" s="286" t="s">
        <v>855</v>
      </c>
      <c r="AR1168" s="306"/>
    </row>
    <row r="1169" spans="1:47" x14ac:dyDescent="0.3">
      <c r="A1169" s="285">
        <v>118532</v>
      </c>
      <c r="B1169" s="286" t="s">
        <v>538</v>
      </c>
      <c r="C1169" t="s">
        <v>995</v>
      </c>
      <c r="D1169" t="s">
        <v>995</v>
      </c>
      <c r="E1169" t="s">
        <v>995</v>
      </c>
      <c r="F1169" t="s">
        <v>995</v>
      </c>
      <c r="G1169" t="s">
        <v>995</v>
      </c>
      <c r="H1169" t="s">
        <v>995</v>
      </c>
      <c r="I1169" t="s">
        <v>995</v>
      </c>
      <c r="J1169" t="s">
        <v>995</v>
      </c>
      <c r="K1169" t="s">
        <v>995</v>
      </c>
      <c r="L1169" t="s">
        <v>995</v>
      </c>
      <c r="M1169" t="s">
        <v>995</v>
      </c>
      <c r="N1169" t="s">
        <v>995</v>
      </c>
      <c r="O1169" t="s">
        <v>995</v>
      </c>
      <c r="P1169" t="s">
        <v>995</v>
      </c>
      <c r="Q1169" t="s">
        <v>995</v>
      </c>
      <c r="R1169" t="s">
        <v>995</v>
      </c>
      <c r="S1169" t="s">
        <v>995</v>
      </c>
      <c r="T1169" t="s">
        <v>995</v>
      </c>
      <c r="U1169" t="s">
        <v>995</v>
      </c>
      <c r="V1169" t="s">
        <v>995</v>
      </c>
      <c r="W1169" t="s">
        <v>995</v>
      </c>
      <c r="X1169" t="s">
        <v>995</v>
      </c>
      <c r="Y1169" t="s">
        <v>995</v>
      </c>
      <c r="Z1169" t="s">
        <v>995</v>
      </c>
      <c r="AA1169" t="s">
        <v>995</v>
      </c>
      <c r="AB1169" t="s">
        <v>995</v>
      </c>
      <c r="AC1169" t="s">
        <v>995</v>
      </c>
      <c r="AD1169" t="s">
        <v>995</v>
      </c>
      <c r="AE1169" t="s">
        <v>995</v>
      </c>
      <c r="AF1169" t="s">
        <v>995</v>
      </c>
      <c r="AG1169" t="s">
        <v>995</v>
      </c>
      <c r="AH1169" t="s">
        <v>995</v>
      </c>
      <c r="AI1169" t="s">
        <v>995</v>
      </c>
      <c r="AJ1169" t="s">
        <v>995</v>
      </c>
      <c r="AK1169" t="s">
        <v>995</v>
      </c>
      <c r="AL1169" t="s">
        <v>995</v>
      </c>
      <c r="AM1169" t="s">
        <v>995</v>
      </c>
      <c r="AN1169" t="s">
        <v>995</v>
      </c>
      <c r="AO1169" t="s">
        <v>995</v>
      </c>
      <c r="AP1169" t="s">
        <v>995</v>
      </c>
      <c r="AQ1169" s="286" t="s">
        <v>855</v>
      </c>
      <c r="AR1169" s="306"/>
    </row>
    <row r="1170" spans="1:47" ht="21.6" x14ac:dyDescent="0.65">
      <c r="A1170" s="285">
        <v>118538</v>
      </c>
      <c r="B1170" s="286" t="s">
        <v>61</v>
      </c>
      <c r="C1170" t="s">
        <v>995</v>
      </c>
      <c r="D1170" t="s">
        <v>995</v>
      </c>
      <c r="E1170" t="s">
        <v>995</v>
      </c>
      <c r="F1170" t="s">
        <v>995</v>
      </c>
      <c r="G1170" t="s">
        <v>995</v>
      </c>
      <c r="H1170" t="s">
        <v>995</v>
      </c>
      <c r="I1170" t="s">
        <v>995</v>
      </c>
      <c r="J1170" t="s">
        <v>995</v>
      </c>
      <c r="K1170" t="s">
        <v>995</v>
      </c>
      <c r="L1170" t="s">
        <v>995</v>
      </c>
      <c r="M1170" t="s">
        <v>224</v>
      </c>
      <c r="N1170" t="s">
        <v>995</v>
      </c>
      <c r="O1170" t="s">
        <v>995</v>
      </c>
      <c r="P1170" t="s">
        <v>995</v>
      </c>
      <c r="Q1170" t="s">
        <v>995</v>
      </c>
      <c r="R1170" t="s">
        <v>995</v>
      </c>
      <c r="S1170" t="s">
        <v>995</v>
      </c>
      <c r="T1170" t="s">
        <v>995</v>
      </c>
      <c r="U1170" t="s">
        <v>995</v>
      </c>
      <c r="V1170" t="s">
        <v>995</v>
      </c>
      <c r="W1170" t="s">
        <v>995</v>
      </c>
      <c r="X1170" t="s">
        <v>995</v>
      </c>
      <c r="Y1170" t="s">
        <v>995</v>
      </c>
      <c r="Z1170" t="s">
        <v>995</v>
      </c>
      <c r="AA1170" t="s">
        <v>995</v>
      </c>
      <c r="AB1170" t="s">
        <v>995</v>
      </c>
      <c r="AC1170" t="s">
        <v>995</v>
      </c>
      <c r="AD1170" t="s">
        <v>995</v>
      </c>
      <c r="AE1170" t="s">
        <v>995</v>
      </c>
      <c r="AF1170" t="s">
        <v>995</v>
      </c>
      <c r="AG1170" t="s">
        <v>995</v>
      </c>
      <c r="AH1170" t="s">
        <v>995</v>
      </c>
      <c r="AI1170" t="s">
        <v>995</v>
      </c>
      <c r="AJ1170" t="s">
        <v>995</v>
      </c>
      <c r="AK1170" t="s">
        <v>995</v>
      </c>
      <c r="AL1170" t="s">
        <v>995</v>
      </c>
      <c r="AM1170" t="s">
        <v>995</v>
      </c>
      <c r="AN1170" t="s">
        <v>995</v>
      </c>
      <c r="AO1170" t="s">
        <v>995</v>
      </c>
      <c r="AP1170" t="s">
        <v>995</v>
      </c>
      <c r="AQ1170" s="288"/>
      <c r="AR1170" s="302"/>
      <c r="AS1170" s="304"/>
      <c r="AU1170"/>
    </row>
    <row r="1171" spans="1:47" ht="21.6" x14ac:dyDescent="0.3">
      <c r="A1171" s="285">
        <v>118540</v>
      </c>
      <c r="B1171" s="286" t="s">
        <v>61</v>
      </c>
      <c r="C1171" t="s">
        <v>995</v>
      </c>
      <c r="D1171" t="s">
        <v>995</v>
      </c>
      <c r="E1171" t="s">
        <v>995</v>
      </c>
      <c r="F1171" t="s">
        <v>995</v>
      </c>
      <c r="G1171" t="s">
        <v>995</v>
      </c>
      <c r="H1171" t="s">
        <v>995</v>
      </c>
      <c r="I1171" t="s">
        <v>995</v>
      </c>
      <c r="J1171" t="s">
        <v>995</v>
      </c>
      <c r="K1171" t="s">
        <v>995</v>
      </c>
      <c r="L1171" t="s">
        <v>995</v>
      </c>
      <c r="M1171" t="s">
        <v>995</v>
      </c>
      <c r="N1171" t="s">
        <v>995</v>
      </c>
      <c r="O1171" t="s">
        <v>995</v>
      </c>
      <c r="P1171" t="s">
        <v>995</v>
      </c>
      <c r="Q1171" t="s">
        <v>995</v>
      </c>
      <c r="R1171" t="s">
        <v>995</v>
      </c>
      <c r="S1171" t="s">
        <v>995</v>
      </c>
      <c r="T1171" t="s">
        <v>995</v>
      </c>
      <c r="U1171" t="s">
        <v>995</v>
      </c>
      <c r="V1171" t="s">
        <v>995</v>
      </c>
      <c r="W1171" t="s">
        <v>995</v>
      </c>
      <c r="X1171" t="s">
        <v>995</v>
      </c>
      <c r="Y1171" t="s">
        <v>995</v>
      </c>
      <c r="Z1171" t="s">
        <v>995</v>
      </c>
      <c r="AA1171" t="s">
        <v>995</v>
      </c>
      <c r="AB1171" t="s">
        <v>995</v>
      </c>
      <c r="AC1171" t="s">
        <v>995</v>
      </c>
      <c r="AD1171" t="s">
        <v>995</v>
      </c>
      <c r="AE1171" t="s">
        <v>995</v>
      </c>
      <c r="AF1171" t="s">
        <v>995</v>
      </c>
      <c r="AG1171" t="s">
        <v>995</v>
      </c>
      <c r="AH1171" t="s">
        <v>995</v>
      </c>
      <c r="AI1171" t="s">
        <v>995</v>
      </c>
      <c r="AJ1171" t="s">
        <v>995</v>
      </c>
      <c r="AK1171" t="s">
        <v>995</v>
      </c>
      <c r="AL1171" t="s">
        <v>995</v>
      </c>
      <c r="AM1171" t="s">
        <v>995</v>
      </c>
      <c r="AN1171" t="s">
        <v>995</v>
      </c>
      <c r="AO1171" t="s">
        <v>995</v>
      </c>
      <c r="AP1171" t="s">
        <v>995</v>
      </c>
      <c r="AQ1171" s="286" t="s">
        <v>855</v>
      </c>
      <c r="AR1171" s="295"/>
      <c r="AS1171" s="235"/>
    </row>
    <row r="1172" spans="1:47" x14ac:dyDescent="0.3">
      <c r="A1172" s="285">
        <v>118542</v>
      </c>
      <c r="B1172" s="286" t="s">
        <v>61</v>
      </c>
      <c r="C1172" t="s">
        <v>995</v>
      </c>
      <c r="D1172" t="s">
        <v>995</v>
      </c>
      <c r="E1172" t="s">
        <v>995</v>
      </c>
      <c r="F1172" t="s">
        <v>995</v>
      </c>
      <c r="G1172" t="s">
        <v>995</v>
      </c>
      <c r="H1172" t="s">
        <v>995</v>
      </c>
      <c r="I1172" t="s">
        <v>995</v>
      </c>
      <c r="J1172" t="s">
        <v>995</v>
      </c>
      <c r="K1172" t="s">
        <v>995</v>
      </c>
      <c r="L1172" t="s">
        <v>995</v>
      </c>
      <c r="M1172" t="s">
        <v>995</v>
      </c>
      <c r="N1172" t="s">
        <v>995</v>
      </c>
      <c r="O1172" t="s">
        <v>995</v>
      </c>
      <c r="P1172" t="s">
        <v>995</v>
      </c>
      <c r="Q1172" t="s">
        <v>995</v>
      </c>
      <c r="R1172" t="s">
        <v>995</v>
      </c>
      <c r="S1172" t="s">
        <v>995</v>
      </c>
      <c r="T1172" t="s">
        <v>995</v>
      </c>
      <c r="U1172" t="s">
        <v>995</v>
      </c>
      <c r="V1172" t="s">
        <v>995</v>
      </c>
      <c r="W1172" t="s">
        <v>995</v>
      </c>
      <c r="X1172" t="s">
        <v>995</v>
      </c>
      <c r="Y1172" t="s">
        <v>995</v>
      </c>
      <c r="Z1172" t="s">
        <v>995</v>
      </c>
      <c r="AA1172" t="s">
        <v>995</v>
      </c>
      <c r="AB1172" t="s">
        <v>995</v>
      </c>
      <c r="AC1172" t="s">
        <v>995</v>
      </c>
      <c r="AD1172" t="s">
        <v>995</v>
      </c>
      <c r="AE1172" t="s">
        <v>995</v>
      </c>
      <c r="AF1172" t="s">
        <v>995</v>
      </c>
      <c r="AG1172" t="s">
        <v>995</v>
      </c>
      <c r="AH1172" t="s">
        <v>995</v>
      </c>
      <c r="AI1172" t="s">
        <v>995</v>
      </c>
      <c r="AJ1172" t="s">
        <v>995</v>
      </c>
      <c r="AK1172" t="s">
        <v>995</v>
      </c>
      <c r="AL1172" t="s">
        <v>995</v>
      </c>
      <c r="AM1172" t="s">
        <v>995</v>
      </c>
      <c r="AN1172" t="s">
        <v>995</v>
      </c>
      <c r="AO1172" t="s">
        <v>995</v>
      </c>
      <c r="AP1172" t="s">
        <v>995</v>
      </c>
      <c r="AQ1172" s="286" t="s">
        <v>855</v>
      </c>
      <c r="AR1172" s="306"/>
    </row>
    <row r="1173" spans="1:47" x14ac:dyDescent="0.3">
      <c r="A1173" s="285">
        <v>118546</v>
      </c>
      <c r="B1173" s="286" t="s">
        <v>540</v>
      </c>
      <c r="C1173" t="s">
        <v>995</v>
      </c>
      <c r="D1173" t="s">
        <v>995</v>
      </c>
      <c r="E1173" t="s">
        <v>995</v>
      </c>
      <c r="F1173" t="s">
        <v>995</v>
      </c>
      <c r="G1173" t="s">
        <v>995</v>
      </c>
      <c r="H1173" t="s">
        <v>995</v>
      </c>
      <c r="I1173" t="s">
        <v>995</v>
      </c>
      <c r="J1173" t="s">
        <v>995</v>
      </c>
      <c r="K1173" t="s">
        <v>995</v>
      </c>
      <c r="L1173" t="s">
        <v>995</v>
      </c>
      <c r="M1173" t="s">
        <v>995</v>
      </c>
      <c r="N1173" t="s">
        <v>995</v>
      </c>
      <c r="O1173" t="s">
        <v>995</v>
      </c>
      <c r="P1173" t="s">
        <v>995</v>
      </c>
      <c r="Q1173" t="s">
        <v>995</v>
      </c>
      <c r="R1173" t="s">
        <v>995</v>
      </c>
      <c r="S1173" t="s">
        <v>995</v>
      </c>
      <c r="T1173" t="s">
        <v>995</v>
      </c>
      <c r="U1173" t="s">
        <v>995</v>
      </c>
      <c r="V1173" t="s">
        <v>995</v>
      </c>
      <c r="W1173" t="s">
        <v>995</v>
      </c>
      <c r="X1173" t="s">
        <v>995</v>
      </c>
      <c r="Y1173" t="s">
        <v>995</v>
      </c>
      <c r="Z1173" t="s">
        <v>995</v>
      </c>
      <c r="AA1173" t="s">
        <v>995</v>
      </c>
      <c r="AB1173" t="s">
        <v>995</v>
      </c>
      <c r="AC1173" t="s">
        <v>995</v>
      </c>
      <c r="AD1173" t="s">
        <v>995</v>
      </c>
      <c r="AE1173" t="s">
        <v>995</v>
      </c>
      <c r="AF1173" t="s">
        <v>995</v>
      </c>
      <c r="AG1173" t="s">
        <v>995</v>
      </c>
      <c r="AH1173" t="s">
        <v>995</v>
      </c>
      <c r="AI1173" t="s">
        <v>995</v>
      </c>
      <c r="AJ1173" t="s">
        <v>995</v>
      </c>
      <c r="AK1173" t="s">
        <v>995</v>
      </c>
      <c r="AL1173" t="s">
        <v>995</v>
      </c>
      <c r="AM1173" t="s">
        <v>995</v>
      </c>
      <c r="AN1173" t="s">
        <v>995</v>
      </c>
      <c r="AO1173" t="s">
        <v>995</v>
      </c>
      <c r="AP1173" t="s">
        <v>995</v>
      </c>
      <c r="AQ1173" s="286" t="s">
        <v>855</v>
      </c>
      <c r="AR1173" s="306"/>
    </row>
    <row r="1174" spans="1:47" x14ac:dyDescent="0.3">
      <c r="A1174" s="285">
        <v>118559</v>
      </c>
      <c r="B1174" s="286" t="s">
        <v>540</v>
      </c>
      <c r="C1174" t="s">
        <v>995</v>
      </c>
      <c r="D1174" t="s">
        <v>995</v>
      </c>
      <c r="E1174" t="s">
        <v>995</v>
      </c>
      <c r="F1174" t="s">
        <v>995</v>
      </c>
      <c r="G1174" t="s">
        <v>995</v>
      </c>
      <c r="H1174" t="s">
        <v>995</v>
      </c>
      <c r="I1174" t="s">
        <v>995</v>
      </c>
      <c r="J1174" t="s">
        <v>995</v>
      </c>
      <c r="K1174" t="s">
        <v>995</v>
      </c>
      <c r="L1174" t="s">
        <v>995</v>
      </c>
      <c r="M1174" t="s">
        <v>995</v>
      </c>
      <c r="N1174" t="s">
        <v>995</v>
      </c>
      <c r="O1174" t="s">
        <v>995</v>
      </c>
      <c r="P1174" t="s">
        <v>995</v>
      </c>
      <c r="Q1174" t="s">
        <v>995</v>
      </c>
      <c r="R1174" t="s">
        <v>995</v>
      </c>
      <c r="S1174" t="s">
        <v>995</v>
      </c>
      <c r="T1174" t="s">
        <v>995</v>
      </c>
      <c r="U1174" t="s">
        <v>995</v>
      </c>
      <c r="V1174" t="s">
        <v>995</v>
      </c>
      <c r="W1174" t="s">
        <v>995</v>
      </c>
      <c r="X1174" t="s">
        <v>995</v>
      </c>
      <c r="Y1174" t="s">
        <v>995</v>
      </c>
      <c r="Z1174" t="s">
        <v>995</v>
      </c>
      <c r="AA1174" t="s">
        <v>995</v>
      </c>
      <c r="AB1174" t="s">
        <v>995</v>
      </c>
      <c r="AC1174" t="s">
        <v>995</v>
      </c>
      <c r="AD1174" t="s">
        <v>995</v>
      </c>
      <c r="AE1174" t="s">
        <v>995</v>
      </c>
      <c r="AF1174" t="s">
        <v>995</v>
      </c>
      <c r="AG1174" t="s">
        <v>995</v>
      </c>
      <c r="AH1174" t="s">
        <v>995</v>
      </c>
      <c r="AI1174" t="s">
        <v>995</v>
      </c>
      <c r="AJ1174" t="s">
        <v>995</v>
      </c>
      <c r="AK1174" t="s">
        <v>995</v>
      </c>
      <c r="AL1174" t="s">
        <v>995</v>
      </c>
      <c r="AM1174" t="s">
        <v>995</v>
      </c>
      <c r="AN1174" t="s">
        <v>995</v>
      </c>
      <c r="AO1174" t="s">
        <v>995</v>
      </c>
      <c r="AP1174" t="s">
        <v>995</v>
      </c>
      <c r="AQ1174" s="286" t="s">
        <v>855</v>
      </c>
      <c r="AR1174" s="306"/>
    </row>
    <row r="1175" spans="1:47" ht="21.6" x14ac:dyDescent="0.3">
      <c r="A1175" s="285">
        <v>118560</v>
      </c>
      <c r="B1175" s="286" t="s">
        <v>61</v>
      </c>
      <c r="C1175" t="s">
        <v>225</v>
      </c>
      <c r="D1175" t="s">
        <v>225</v>
      </c>
      <c r="E1175" t="s">
        <v>225</v>
      </c>
      <c r="F1175" t="s">
        <v>225</v>
      </c>
      <c r="G1175" t="s">
        <v>225</v>
      </c>
      <c r="H1175" t="s">
        <v>225</v>
      </c>
      <c r="I1175" t="s">
        <v>225</v>
      </c>
      <c r="J1175" t="s">
        <v>225</v>
      </c>
      <c r="K1175" t="s">
        <v>225</v>
      </c>
      <c r="L1175" t="s">
        <v>225</v>
      </c>
      <c r="M1175" t="s">
        <v>224</v>
      </c>
      <c r="N1175" t="s">
        <v>225</v>
      </c>
      <c r="O1175" t="s">
        <v>225</v>
      </c>
      <c r="P1175" t="s">
        <v>225</v>
      </c>
      <c r="Q1175" t="s">
        <v>225</v>
      </c>
      <c r="R1175" t="s">
        <v>225</v>
      </c>
      <c r="S1175" t="s">
        <v>225</v>
      </c>
      <c r="T1175" t="s">
        <v>225</v>
      </c>
      <c r="U1175" t="s">
        <v>225</v>
      </c>
      <c r="V1175" t="s">
        <v>225</v>
      </c>
      <c r="W1175" t="s">
        <v>225</v>
      </c>
      <c r="X1175" t="s">
        <v>225</v>
      </c>
      <c r="Y1175" t="s">
        <v>225</v>
      </c>
      <c r="Z1175" t="s">
        <v>225</v>
      </c>
      <c r="AA1175" t="s">
        <v>225</v>
      </c>
      <c r="AB1175" t="s">
        <v>224</v>
      </c>
      <c r="AC1175" t="s">
        <v>225</v>
      </c>
      <c r="AD1175" t="s">
        <v>225</v>
      </c>
      <c r="AE1175" t="s">
        <v>225</v>
      </c>
      <c r="AF1175" t="s">
        <v>225</v>
      </c>
      <c r="AG1175" t="s">
        <v>226</v>
      </c>
      <c r="AH1175" t="s">
        <v>224</v>
      </c>
      <c r="AI1175" t="s">
        <v>224</v>
      </c>
      <c r="AJ1175" t="s">
        <v>224</v>
      </c>
      <c r="AK1175" t="s">
        <v>224</v>
      </c>
      <c r="AL1175" t="s">
        <v>226</v>
      </c>
      <c r="AM1175" t="s">
        <v>224</v>
      </c>
      <c r="AN1175" t="s">
        <v>224</v>
      </c>
      <c r="AO1175" t="s">
        <v>224</v>
      </c>
      <c r="AP1175" t="s">
        <v>226</v>
      </c>
      <c r="AQ1175" s="286" t="s">
        <v>394</v>
      </c>
      <c r="AR1175" s="295"/>
      <c r="AS1175" s="235"/>
    </row>
    <row r="1176" spans="1:47" x14ac:dyDescent="0.3">
      <c r="A1176" s="285">
        <v>118566</v>
      </c>
      <c r="B1176" s="286" t="s">
        <v>540</v>
      </c>
      <c r="C1176" t="s">
        <v>995</v>
      </c>
      <c r="D1176" t="s">
        <v>995</v>
      </c>
      <c r="E1176" t="s">
        <v>995</v>
      </c>
      <c r="F1176" t="s">
        <v>995</v>
      </c>
      <c r="G1176" t="s">
        <v>995</v>
      </c>
      <c r="H1176" t="s">
        <v>995</v>
      </c>
      <c r="I1176" t="s">
        <v>995</v>
      </c>
      <c r="J1176" t="s">
        <v>995</v>
      </c>
      <c r="K1176" t="s">
        <v>995</v>
      </c>
      <c r="L1176" t="s">
        <v>995</v>
      </c>
      <c r="M1176" t="s">
        <v>995</v>
      </c>
      <c r="N1176" t="s">
        <v>995</v>
      </c>
      <c r="O1176" t="s">
        <v>995</v>
      </c>
      <c r="P1176" t="s">
        <v>995</v>
      </c>
      <c r="Q1176" t="s">
        <v>995</v>
      </c>
      <c r="R1176" t="s">
        <v>995</v>
      </c>
      <c r="S1176" t="s">
        <v>995</v>
      </c>
      <c r="T1176" t="s">
        <v>995</v>
      </c>
      <c r="U1176" t="s">
        <v>995</v>
      </c>
      <c r="V1176" t="s">
        <v>995</v>
      </c>
      <c r="W1176" t="s">
        <v>995</v>
      </c>
      <c r="X1176" t="s">
        <v>995</v>
      </c>
      <c r="Y1176" t="s">
        <v>995</v>
      </c>
      <c r="Z1176" t="s">
        <v>995</v>
      </c>
      <c r="AA1176" t="s">
        <v>995</v>
      </c>
      <c r="AB1176" t="s">
        <v>995</v>
      </c>
      <c r="AC1176" t="s">
        <v>995</v>
      </c>
      <c r="AD1176" t="s">
        <v>995</v>
      </c>
      <c r="AE1176" t="s">
        <v>995</v>
      </c>
      <c r="AF1176" t="s">
        <v>995</v>
      </c>
      <c r="AG1176" t="s">
        <v>995</v>
      </c>
      <c r="AH1176" t="s">
        <v>995</v>
      </c>
      <c r="AI1176" t="s">
        <v>995</v>
      </c>
      <c r="AJ1176" t="s">
        <v>995</v>
      </c>
      <c r="AK1176" t="s">
        <v>995</v>
      </c>
      <c r="AL1176" t="s">
        <v>995</v>
      </c>
      <c r="AM1176" t="s">
        <v>995</v>
      </c>
      <c r="AN1176" t="s">
        <v>995</v>
      </c>
      <c r="AO1176" t="s">
        <v>995</v>
      </c>
      <c r="AP1176" t="s">
        <v>995</v>
      </c>
      <c r="AQ1176" s="286" t="s">
        <v>855</v>
      </c>
      <c r="AR1176" s="306"/>
    </row>
    <row r="1177" spans="1:47" x14ac:dyDescent="0.3">
      <c r="A1177" s="285">
        <v>118572</v>
      </c>
      <c r="B1177" s="286" t="s">
        <v>61</v>
      </c>
      <c r="C1177" t="s">
        <v>226</v>
      </c>
      <c r="D1177" t="s">
        <v>226</v>
      </c>
      <c r="E1177" t="s">
        <v>224</v>
      </c>
      <c r="F1177" t="s">
        <v>226</v>
      </c>
      <c r="G1177" t="s">
        <v>226</v>
      </c>
      <c r="H1177" t="s">
        <v>224</v>
      </c>
      <c r="I1177" t="s">
        <v>224</v>
      </c>
      <c r="J1177" t="s">
        <v>226</v>
      </c>
      <c r="K1177" t="s">
        <v>226</v>
      </c>
      <c r="L1177" t="s">
        <v>226</v>
      </c>
      <c r="M1177" t="s">
        <v>995</v>
      </c>
      <c r="N1177" t="s">
        <v>224</v>
      </c>
      <c r="O1177" t="s">
        <v>224</v>
      </c>
      <c r="P1177" t="s">
        <v>224</v>
      </c>
      <c r="Q1177" t="s">
        <v>224</v>
      </c>
      <c r="R1177" t="s">
        <v>224</v>
      </c>
      <c r="S1177" t="s">
        <v>224</v>
      </c>
      <c r="T1177" t="s">
        <v>226</v>
      </c>
      <c r="U1177" t="s">
        <v>224</v>
      </c>
      <c r="V1177" t="s">
        <v>226</v>
      </c>
      <c r="W1177" t="s">
        <v>224</v>
      </c>
      <c r="X1177" t="s">
        <v>224</v>
      </c>
      <c r="Y1177" t="s">
        <v>224</v>
      </c>
      <c r="Z1177" t="s">
        <v>224</v>
      </c>
      <c r="AA1177" t="s">
        <v>224</v>
      </c>
      <c r="AB1177" t="s">
        <v>224</v>
      </c>
      <c r="AC1177" t="s">
        <v>226</v>
      </c>
      <c r="AD1177" t="s">
        <v>224</v>
      </c>
      <c r="AE1177" t="s">
        <v>224</v>
      </c>
      <c r="AF1177" t="s">
        <v>226</v>
      </c>
      <c r="AG1177" t="s">
        <v>224</v>
      </c>
      <c r="AH1177" t="s">
        <v>224</v>
      </c>
      <c r="AI1177" t="s">
        <v>224</v>
      </c>
      <c r="AJ1177" t="s">
        <v>224</v>
      </c>
      <c r="AK1177" t="s">
        <v>224</v>
      </c>
      <c r="AL1177" t="s">
        <v>226</v>
      </c>
      <c r="AM1177" t="s">
        <v>226</v>
      </c>
      <c r="AN1177" t="s">
        <v>226</v>
      </c>
      <c r="AO1177" t="s">
        <v>226</v>
      </c>
      <c r="AP1177" t="s">
        <v>226</v>
      </c>
      <c r="AQ1177" s="289"/>
      <c r="AR1177" s="302"/>
      <c r="AS1177" s="304"/>
      <c r="AU1177"/>
    </row>
    <row r="1178" spans="1:47" ht="21.6" x14ac:dyDescent="0.65">
      <c r="A1178" s="285">
        <v>118573</v>
      </c>
      <c r="B1178" s="286" t="s">
        <v>61</v>
      </c>
      <c r="C1178" t="s">
        <v>995</v>
      </c>
      <c r="D1178" t="s">
        <v>995</v>
      </c>
      <c r="E1178" t="s">
        <v>995</v>
      </c>
      <c r="F1178" t="s">
        <v>995</v>
      </c>
      <c r="G1178" t="s">
        <v>995</v>
      </c>
      <c r="H1178" t="s">
        <v>995</v>
      </c>
      <c r="I1178" t="s">
        <v>995</v>
      </c>
      <c r="J1178" t="s">
        <v>995</v>
      </c>
      <c r="K1178" t="s">
        <v>995</v>
      </c>
      <c r="L1178" t="s">
        <v>995</v>
      </c>
      <c r="M1178" t="s">
        <v>995</v>
      </c>
      <c r="N1178" t="s">
        <v>995</v>
      </c>
      <c r="O1178" t="s">
        <v>995</v>
      </c>
      <c r="P1178" t="s">
        <v>995</v>
      </c>
      <c r="Q1178" t="s">
        <v>995</v>
      </c>
      <c r="R1178" t="s">
        <v>995</v>
      </c>
      <c r="S1178" t="s">
        <v>995</v>
      </c>
      <c r="T1178" t="s">
        <v>995</v>
      </c>
      <c r="U1178" t="s">
        <v>995</v>
      </c>
      <c r="V1178" t="s">
        <v>995</v>
      </c>
      <c r="W1178" t="s">
        <v>995</v>
      </c>
      <c r="X1178" t="s">
        <v>995</v>
      </c>
      <c r="Y1178" t="s">
        <v>995</v>
      </c>
      <c r="Z1178" t="s">
        <v>995</v>
      </c>
      <c r="AA1178" t="s">
        <v>995</v>
      </c>
      <c r="AB1178" t="s">
        <v>995</v>
      </c>
      <c r="AC1178" t="s">
        <v>995</v>
      </c>
      <c r="AD1178" t="s">
        <v>995</v>
      </c>
      <c r="AE1178" t="s">
        <v>995</v>
      </c>
      <c r="AF1178" t="s">
        <v>995</v>
      </c>
      <c r="AG1178" t="s">
        <v>995</v>
      </c>
      <c r="AH1178" t="s">
        <v>995</v>
      </c>
      <c r="AI1178" t="s">
        <v>995</v>
      </c>
      <c r="AJ1178" t="s">
        <v>995</v>
      </c>
      <c r="AK1178" t="s">
        <v>995</v>
      </c>
      <c r="AL1178" t="s">
        <v>995</v>
      </c>
      <c r="AM1178" t="s">
        <v>995</v>
      </c>
      <c r="AN1178" t="s">
        <v>995</v>
      </c>
      <c r="AO1178" t="s">
        <v>995</v>
      </c>
      <c r="AP1178" t="s">
        <v>995</v>
      </c>
      <c r="AQ1178" s="288"/>
      <c r="AR1178" s="302"/>
      <c r="AS1178" s="304"/>
      <c r="AU1178"/>
    </row>
    <row r="1179" spans="1:47" ht="21.6" x14ac:dyDescent="0.3">
      <c r="A1179" s="285">
        <v>118582</v>
      </c>
      <c r="B1179" s="286" t="s">
        <v>61</v>
      </c>
      <c r="C1179" t="s">
        <v>226</v>
      </c>
      <c r="D1179" t="s">
        <v>224</v>
      </c>
      <c r="E1179" t="s">
        <v>224</v>
      </c>
      <c r="F1179" t="s">
        <v>224</v>
      </c>
      <c r="G1179" t="s">
        <v>226</v>
      </c>
      <c r="H1179" t="s">
        <v>224</v>
      </c>
      <c r="I1179" t="s">
        <v>226</v>
      </c>
      <c r="J1179" t="s">
        <v>226</v>
      </c>
      <c r="K1179" t="s">
        <v>224</v>
      </c>
      <c r="L1179" t="s">
        <v>226</v>
      </c>
      <c r="M1179" t="s">
        <v>224</v>
      </c>
      <c r="N1179" t="s">
        <v>224</v>
      </c>
      <c r="O1179" t="s">
        <v>226</v>
      </c>
      <c r="P1179" t="s">
        <v>226</v>
      </c>
      <c r="Q1179" t="s">
        <v>224</v>
      </c>
      <c r="R1179" t="s">
        <v>226</v>
      </c>
      <c r="S1179" t="s">
        <v>226</v>
      </c>
      <c r="T1179" t="s">
        <v>224</v>
      </c>
      <c r="U1179" t="s">
        <v>224</v>
      </c>
      <c r="V1179" t="s">
        <v>226</v>
      </c>
      <c r="W1179" t="s">
        <v>226</v>
      </c>
      <c r="X1179" t="s">
        <v>224</v>
      </c>
      <c r="Y1179" t="s">
        <v>226</v>
      </c>
      <c r="Z1179" t="s">
        <v>226</v>
      </c>
      <c r="AA1179" t="s">
        <v>224</v>
      </c>
      <c r="AB1179" t="s">
        <v>226</v>
      </c>
      <c r="AC1179" t="s">
        <v>226</v>
      </c>
      <c r="AD1179" t="s">
        <v>226</v>
      </c>
      <c r="AE1179" t="s">
        <v>226</v>
      </c>
      <c r="AF1179" t="s">
        <v>226</v>
      </c>
      <c r="AG1179" t="s">
        <v>226</v>
      </c>
      <c r="AH1179" t="s">
        <v>226</v>
      </c>
      <c r="AI1179" t="s">
        <v>224</v>
      </c>
      <c r="AJ1179" t="s">
        <v>226</v>
      </c>
      <c r="AK1179" t="s">
        <v>226</v>
      </c>
      <c r="AL1179" t="s">
        <v>225</v>
      </c>
      <c r="AM1179" t="s">
        <v>225</v>
      </c>
      <c r="AN1179" t="s">
        <v>226</v>
      </c>
      <c r="AO1179" t="s">
        <v>225</v>
      </c>
      <c r="AP1179" t="s">
        <v>225</v>
      </c>
      <c r="AQ1179" s="286" t="s">
        <v>394</v>
      </c>
      <c r="AR1179" s="295"/>
      <c r="AS1179" s="235"/>
    </row>
    <row r="1180" spans="1:47" x14ac:dyDescent="0.3">
      <c r="A1180" s="285">
        <v>118584</v>
      </c>
      <c r="B1180" s="286" t="s">
        <v>61</v>
      </c>
      <c r="C1180" t="s">
        <v>995</v>
      </c>
      <c r="D1180" t="s">
        <v>995</v>
      </c>
      <c r="E1180" t="s">
        <v>995</v>
      </c>
      <c r="F1180" t="s">
        <v>995</v>
      </c>
      <c r="G1180" t="s">
        <v>995</v>
      </c>
      <c r="H1180" t="s">
        <v>995</v>
      </c>
      <c r="I1180" t="s">
        <v>995</v>
      </c>
      <c r="J1180" t="s">
        <v>995</v>
      </c>
      <c r="K1180" t="s">
        <v>995</v>
      </c>
      <c r="L1180" t="s">
        <v>995</v>
      </c>
      <c r="M1180" t="s">
        <v>995</v>
      </c>
      <c r="N1180" t="s">
        <v>995</v>
      </c>
      <c r="O1180" t="s">
        <v>995</v>
      </c>
      <c r="P1180" t="s">
        <v>995</v>
      </c>
      <c r="Q1180" t="s">
        <v>995</v>
      </c>
      <c r="R1180" t="s">
        <v>995</v>
      </c>
      <c r="S1180" t="s">
        <v>995</v>
      </c>
      <c r="T1180" t="s">
        <v>995</v>
      </c>
      <c r="U1180" t="s">
        <v>995</v>
      </c>
      <c r="V1180" t="s">
        <v>995</v>
      </c>
      <c r="W1180" t="s">
        <v>995</v>
      </c>
      <c r="X1180" t="s">
        <v>995</v>
      </c>
      <c r="Y1180" t="s">
        <v>995</v>
      </c>
      <c r="Z1180" t="s">
        <v>995</v>
      </c>
      <c r="AA1180" t="s">
        <v>995</v>
      </c>
      <c r="AB1180" t="s">
        <v>995</v>
      </c>
      <c r="AC1180" t="s">
        <v>995</v>
      </c>
      <c r="AD1180" t="s">
        <v>995</v>
      </c>
      <c r="AE1180" t="s">
        <v>995</v>
      </c>
      <c r="AF1180" t="s">
        <v>995</v>
      </c>
      <c r="AG1180" t="s">
        <v>995</v>
      </c>
      <c r="AH1180" t="s">
        <v>995</v>
      </c>
      <c r="AI1180" t="s">
        <v>995</v>
      </c>
      <c r="AJ1180" t="s">
        <v>995</v>
      </c>
      <c r="AK1180" t="s">
        <v>995</v>
      </c>
      <c r="AL1180" t="s">
        <v>995</v>
      </c>
      <c r="AM1180" t="s">
        <v>995</v>
      </c>
      <c r="AN1180" t="s">
        <v>995</v>
      </c>
      <c r="AO1180" t="s">
        <v>995</v>
      </c>
      <c r="AP1180" t="s">
        <v>995</v>
      </c>
      <c r="AQ1180" s="286" t="s">
        <v>855</v>
      </c>
      <c r="AR1180" s="306"/>
    </row>
    <row r="1181" spans="1:47" x14ac:dyDescent="0.3">
      <c r="A1181" s="285">
        <v>118588</v>
      </c>
      <c r="B1181" s="286" t="s">
        <v>539</v>
      </c>
      <c r="C1181" t="s">
        <v>995</v>
      </c>
      <c r="D1181" t="s">
        <v>995</v>
      </c>
      <c r="E1181" t="s">
        <v>995</v>
      </c>
      <c r="F1181" t="s">
        <v>995</v>
      </c>
      <c r="G1181" t="s">
        <v>995</v>
      </c>
      <c r="H1181" t="s">
        <v>995</v>
      </c>
      <c r="I1181" t="s">
        <v>995</v>
      </c>
      <c r="J1181" t="s">
        <v>995</v>
      </c>
      <c r="K1181" t="s">
        <v>995</v>
      </c>
      <c r="L1181" t="s">
        <v>995</v>
      </c>
      <c r="M1181" t="s">
        <v>995</v>
      </c>
      <c r="N1181" t="s">
        <v>995</v>
      </c>
      <c r="O1181" t="s">
        <v>995</v>
      </c>
      <c r="P1181" t="s">
        <v>995</v>
      </c>
      <c r="Q1181" t="s">
        <v>995</v>
      </c>
      <c r="R1181" t="s">
        <v>995</v>
      </c>
      <c r="S1181" t="s">
        <v>995</v>
      </c>
      <c r="T1181" t="s">
        <v>995</v>
      </c>
      <c r="U1181" t="s">
        <v>995</v>
      </c>
      <c r="V1181" t="s">
        <v>995</v>
      </c>
      <c r="W1181" t="s">
        <v>995</v>
      </c>
      <c r="X1181" t="s">
        <v>995</v>
      </c>
      <c r="Y1181" t="s">
        <v>995</v>
      </c>
      <c r="Z1181" t="s">
        <v>995</v>
      </c>
      <c r="AA1181" t="s">
        <v>995</v>
      </c>
      <c r="AB1181" t="s">
        <v>995</v>
      </c>
      <c r="AC1181" t="s">
        <v>995</v>
      </c>
      <c r="AD1181" t="s">
        <v>995</v>
      </c>
      <c r="AE1181" t="s">
        <v>995</v>
      </c>
      <c r="AF1181" t="s">
        <v>995</v>
      </c>
      <c r="AG1181" t="s">
        <v>995</v>
      </c>
      <c r="AH1181" t="s">
        <v>995</v>
      </c>
      <c r="AI1181" t="s">
        <v>995</v>
      </c>
      <c r="AJ1181" t="s">
        <v>995</v>
      </c>
      <c r="AK1181" t="s">
        <v>995</v>
      </c>
      <c r="AL1181" t="s">
        <v>995</v>
      </c>
      <c r="AM1181" t="s">
        <v>995</v>
      </c>
      <c r="AN1181" t="s">
        <v>995</v>
      </c>
      <c r="AO1181" t="s">
        <v>995</v>
      </c>
      <c r="AP1181" t="s">
        <v>995</v>
      </c>
      <c r="AQ1181" s="286" t="s">
        <v>855</v>
      </c>
      <c r="AR1181" s="306"/>
    </row>
    <row r="1182" spans="1:47" ht="21.6" x14ac:dyDescent="0.3">
      <c r="A1182" s="285">
        <v>118590</v>
      </c>
      <c r="B1182" s="286" t="s">
        <v>538</v>
      </c>
      <c r="C1182" t="s">
        <v>394</v>
      </c>
      <c r="D1182" t="s">
        <v>394</v>
      </c>
      <c r="E1182" t="s">
        <v>394</v>
      </c>
      <c r="F1182" t="s">
        <v>394</v>
      </c>
      <c r="G1182" t="s">
        <v>394</v>
      </c>
      <c r="H1182" t="s">
        <v>394</v>
      </c>
      <c r="I1182" t="s">
        <v>394</v>
      </c>
      <c r="J1182" t="s">
        <v>394</v>
      </c>
      <c r="K1182" t="s">
        <v>394</v>
      </c>
      <c r="L1182" t="s">
        <v>394</v>
      </c>
      <c r="M1182" t="s">
        <v>394</v>
      </c>
      <c r="N1182" t="s">
        <v>394</v>
      </c>
      <c r="O1182" t="s">
        <v>394</v>
      </c>
      <c r="P1182" t="s">
        <v>394</v>
      </c>
      <c r="Q1182" t="s">
        <v>394</v>
      </c>
      <c r="R1182" t="s">
        <v>7215</v>
      </c>
      <c r="S1182" t="s">
        <v>7215</v>
      </c>
      <c r="T1182" t="s">
        <v>225</v>
      </c>
      <c r="U1182" t="s">
        <v>225</v>
      </c>
      <c r="V1182" t="s">
        <v>394</v>
      </c>
      <c r="W1182" t="s">
        <v>224</v>
      </c>
      <c r="X1182" t="s">
        <v>394</v>
      </c>
      <c r="Y1182" t="s">
        <v>394</v>
      </c>
      <c r="Z1182" t="s">
        <v>394</v>
      </c>
      <c r="AA1182" t="s">
        <v>394</v>
      </c>
      <c r="AB1182" t="s">
        <v>224</v>
      </c>
      <c r="AC1182" t="s">
        <v>394</v>
      </c>
      <c r="AD1182" t="s">
        <v>394</v>
      </c>
      <c r="AE1182" t="s">
        <v>394</v>
      </c>
      <c r="AF1182" t="s">
        <v>394</v>
      </c>
      <c r="AG1182" t="s">
        <v>226</v>
      </c>
      <c r="AH1182" t="s">
        <v>225</v>
      </c>
      <c r="AI1182" t="s">
        <v>226</v>
      </c>
      <c r="AJ1182" t="s">
        <v>226</v>
      </c>
      <c r="AK1182" t="s">
        <v>225</v>
      </c>
      <c r="AL1182" t="s">
        <v>394</v>
      </c>
      <c r="AM1182" t="s">
        <v>394</v>
      </c>
      <c r="AN1182" t="s">
        <v>394</v>
      </c>
      <c r="AO1182" t="s">
        <v>394</v>
      </c>
      <c r="AP1182" t="s">
        <v>394</v>
      </c>
      <c r="AQ1182" s="286" t="s">
        <v>394</v>
      </c>
      <c r="AR1182" s="295"/>
      <c r="AS1182" s="235"/>
    </row>
    <row r="1183" spans="1:47" ht="21.6" x14ac:dyDescent="0.3">
      <c r="A1183" s="285">
        <v>118591</v>
      </c>
      <c r="B1183" s="286" t="s">
        <v>540</v>
      </c>
      <c r="C1183" t="s">
        <v>995</v>
      </c>
      <c r="D1183" t="s">
        <v>995</v>
      </c>
      <c r="E1183" t="s">
        <v>995</v>
      </c>
      <c r="F1183" t="s">
        <v>995</v>
      </c>
      <c r="G1183" t="s">
        <v>995</v>
      </c>
      <c r="H1183" t="s">
        <v>995</v>
      </c>
      <c r="I1183" t="s">
        <v>995</v>
      </c>
      <c r="J1183" t="s">
        <v>995</v>
      </c>
      <c r="K1183" t="s">
        <v>995</v>
      </c>
      <c r="L1183" t="s">
        <v>995</v>
      </c>
      <c r="M1183" t="s">
        <v>995</v>
      </c>
      <c r="N1183" t="s">
        <v>995</v>
      </c>
      <c r="O1183" t="s">
        <v>995</v>
      </c>
      <c r="P1183" t="s">
        <v>995</v>
      </c>
      <c r="Q1183" t="s">
        <v>995</v>
      </c>
      <c r="R1183" t="s">
        <v>995</v>
      </c>
      <c r="S1183" t="s">
        <v>995</v>
      </c>
      <c r="T1183" t="s">
        <v>995</v>
      </c>
      <c r="U1183" t="s">
        <v>995</v>
      </c>
      <c r="V1183" t="s">
        <v>995</v>
      </c>
      <c r="W1183" t="s">
        <v>995</v>
      </c>
      <c r="X1183" t="s">
        <v>995</v>
      </c>
      <c r="Y1183" t="s">
        <v>995</v>
      </c>
      <c r="Z1183" t="s">
        <v>995</v>
      </c>
      <c r="AA1183" t="s">
        <v>995</v>
      </c>
      <c r="AB1183" t="s">
        <v>995</v>
      </c>
      <c r="AC1183" t="s">
        <v>995</v>
      </c>
      <c r="AD1183" t="s">
        <v>995</v>
      </c>
      <c r="AE1183" t="s">
        <v>995</v>
      </c>
      <c r="AF1183" t="s">
        <v>995</v>
      </c>
      <c r="AG1183" t="s">
        <v>995</v>
      </c>
      <c r="AH1183" t="s">
        <v>995</v>
      </c>
      <c r="AI1183" t="s">
        <v>995</v>
      </c>
      <c r="AJ1183" t="s">
        <v>995</v>
      </c>
      <c r="AK1183" t="s">
        <v>995</v>
      </c>
      <c r="AL1183" t="s">
        <v>995</v>
      </c>
      <c r="AM1183" t="s">
        <v>995</v>
      </c>
      <c r="AN1183" t="s">
        <v>995</v>
      </c>
      <c r="AO1183" t="s">
        <v>995</v>
      </c>
      <c r="AP1183" t="s">
        <v>995</v>
      </c>
      <c r="AQ1183" s="286" t="s">
        <v>855</v>
      </c>
      <c r="AR1183" s="295"/>
      <c r="AS1183" s="235"/>
    </row>
    <row r="1184" spans="1:47" ht="21.6" x14ac:dyDescent="0.65">
      <c r="A1184" s="285">
        <v>118597</v>
      </c>
      <c r="B1184" s="286" t="s">
        <v>61</v>
      </c>
      <c r="C1184" t="s">
        <v>995</v>
      </c>
      <c r="D1184" t="s">
        <v>995</v>
      </c>
      <c r="E1184" t="s">
        <v>995</v>
      </c>
      <c r="F1184" t="s">
        <v>995</v>
      </c>
      <c r="G1184" t="s">
        <v>995</v>
      </c>
      <c r="H1184" t="s">
        <v>995</v>
      </c>
      <c r="I1184" t="s">
        <v>995</v>
      </c>
      <c r="J1184" t="s">
        <v>995</v>
      </c>
      <c r="K1184" t="s">
        <v>995</v>
      </c>
      <c r="L1184" t="s">
        <v>995</v>
      </c>
      <c r="M1184" t="s">
        <v>224</v>
      </c>
      <c r="N1184" t="s">
        <v>995</v>
      </c>
      <c r="O1184" t="s">
        <v>995</v>
      </c>
      <c r="P1184" t="s">
        <v>995</v>
      </c>
      <c r="Q1184" t="s">
        <v>995</v>
      </c>
      <c r="R1184" t="s">
        <v>995</v>
      </c>
      <c r="S1184" t="s">
        <v>995</v>
      </c>
      <c r="T1184" t="s">
        <v>995</v>
      </c>
      <c r="U1184" t="s">
        <v>995</v>
      </c>
      <c r="V1184" t="s">
        <v>995</v>
      </c>
      <c r="W1184" t="s">
        <v>995</v>
      </c>
      <c r="X1184" t="s">
        <v>995</v>
      </c>
      <c r="Y1184" t="s">
        <v>995</v>
      </c>
      <c r="Z1184" t="s">
        <v>995</v>
      </c>
      <c r="AA1184" t="s">
        <v>995</v>
      </c>
      <c r="AB1184" t="s">
        <v>995</v>
      </c>
      <c r="AC1184" t="s">
        <v>995</v>
      </c>
      <c r="AD1184" t="s">
        <v>995</v>
      </c>
      <c r="AE1184" t="s">
        <v>995</v>
      </c>
      <c r="AF1184" t="s">
        <v>995</v>
      </c>
      <c r="AG1184" t="s">
        <v>995</v>
      </c>
      <c r="AH1184" t="s">
        <v>995</v>
      </c>
      <c r="AI1184" t="s">
        <v>995</v>
      </c>
      <c r="AJ1184" t="s">
        <v>995</v>
      </c>
      <c r="AK1184" t="s">
        <v>995</v>
      </c>
      <c r="AL1184" t="s">
        <v>995</v>
      </c>
      <c r="AM1184" t="s">
        <v>995</v>
      </c>
      <c r="AN1184" t="s">
        <v>995</v>
      </c>
      <c r="AO1184" t="s">
        <v>995</v>
      </c>
      <c r="AP1184" t="s">
        <v>995</v>
      </c>
      <c r="AQ1184" s="288"/>
      <c r="AR1184" s="302"/>
      <c r="AS1184" s="304"/>
      <c r="AU1184"/>
    </row>
    <row r="1185" spans="1:45" ht="21.6" x14ac:dyDescent="0.3">
      <c r="A1185" s="285">
        <v>118598</v>
      </c>
      <c r="B1185" s="286" t="s">
        <v>538</v>
      </c>
      <c r="C1185" t="s">
        <v>224</v>
      </c>
      <c r="D1185" t="s">
        <v>224</v>
      </c>
      <c r="E1185" t="s">
        <v>224</v>
      </c>
      <c r="F1185" t="s">
        <v>226</v>
      </c>
      <c r="G1185" t="s">
        <v>224</v>
      </c>
      <c r="H1185" t="s">
        <v>224</v>
      </c>
      <c r="I1185" t="s">
        <v>224</v>
      </c>
      <c r="J1185" t="s">
        <v>224</v>
      </c>
      <c r="K1185" t="s">
        <v>226</v>
      </c>
      <c r="L1185" t="s">
        <v>224</v>
      </c>
      <c r="M1185" t="s">
        <v>226</v>
      </c>
      <c r="N1185" t="s">
        <v>224</v>
      </c>
      <c r="O1185" t="s">
        <v>224</v>
      </c>
      <c r="P1185" t="s">
        <v>224</v>
      </c>
      <c r="Q1185" t="s">
        <v>224</v>
      </c>
      <c r="R1185" t="s">
        <v>224</v>
      </c>
      <c r="S1185" t="s">
        <v>224</v>
      </c>
      <c r="T1185" t="s">
        <v>224</v>
      </c>
      <c r="U1185" t="s">
        <v>226</v>
      </c>
      <c r="V1185" t="s">
        <v>224</v>
      </c>
      <c r="W1185" t="s">
        <v>226</v>
      </c>
      <c r="X1185" t="s">
        <v>226</v>
      </c>
      <c r="Y1185" t="s">
        <v>226</v>
      </c>
      <c r="Z1185" t="s">
        <v>226</v>
      </c>
      <c r="AA1185" t="s">
        <v>226</v>
      </c>
      <c r="AB1185" t="s">
        <v>394</v>
      </c>
      <c r="AC1185" t="s">
        <v>394</v>
      </c>
      <c r="AD1185" t="s">
        <v>394</v>
      </c>
      <c r="AE1185" t="s">
        <v>394</v>
      </c>
      <c r="AF1185" t="s">
        <v>394</v>
      </c>
      <c r="AG1185" t="s">
        <v>394</v>
      </c>
      <c r="AH1185" t="s">
        <v>394</v>
      </c>
      <c r="AI1185" t="s">
        <v>394</v>
      </c>
      <c r="AJ1185" t="s">
        <v>394</v>
      </c>
      <c r="AK1185" t="s">
        <v>394</v>
      </c>
      <c r="AL1185" t="s">
        <v>394</v>
      </c>
      <c r="AM1185" t="s">
        <v>394</v>
      </c>
      <c r="AN1185" t="s">
        <v>394</v>
      </c>
      <c r="AO1185" t="s">
        <v>394</v>
      </c>
      <c r="AP1185" t="s">
        <v>394</v>
      </c>
      <c r="AQ1185" s="286" t="s">
        <v>394</v>
      </c>
      <c r="AR1185" s="295"/>
      <c r="AS1185" s="235"/>
    </row>
    <row r="1186" spans="1:45" x14ac:dyDescent="0.3">
      <c r="A1186" s="285">
        <v>118603</v>
      </c>
      <c r="B1186" s="286" t="s">
        <v>61</v>
      </c>
      <c r="C1186" t="s">
        <v>995</v>
      </c>
      <c r="D1186" t="s">
        <v>995</v>
      </c>
      <c r="E1186" t="s">
        <v>995</v>
      </c>
      <c r="F1186" t="s">
        <v>995</v>
      </c>
      <c r="G1186" t="s">
        <v>995</v>
      </c>
      <c r="H1186" t="s">
        <v>995</v>
      </c>
      <c r="I1186" t="s">
        <v>995</v>
      </c>
      <c r="J1186" t="s">
        <v>995</v>
      </c>
      <c r="K1186" t="s">
        <v>995</v>
      </c>
      <c r="L1186" t="s">
        <v>995</v>
      </c>
      <c r="M1186" t="s">
        <v>995</v>
      </c>
      <c r="N1186" t="s">
        <v>995</v>
      </c>
      <c r="O1186" t="s">
        <v>995</v>
      </c>
      <c r="P1186" t="s">
        <v>995</v>
      </c>
      <c r="Q1186" t="s">
        <v>995</v>
      </c>
      <c r="R1186" t="s">
        <v>995</v>
      </c>
      <c r="S1186" t="s">
        <v>995</v>
      </c>
      <c r="T1186" t="s">
        <v>995</v>
      </c>
      <c r="U1186" t="s">
        <v>995</v>
      </c>
      <c r="V1186" t="s">
        <v>995</v>
      </c>
      <c r="W1186" t="s">
        <v>995</v>
      </c>
      <c r="X1186" t="s">
        <v>995</v>
      </c>
      <c r="Y1186" t="s">
        <v>995</v>
      </c>
      <c r="Z1186" t="s">
        <v>995</v>
      </c>
      <c r="AA1186" t="s">
        <v>995</v>
      </c>
      <c r="AB1186" t="s">
        <v>995</v>
      </c>
      <c r="AC1186" t="s">
        <v>995</v>
      </c>
      <c r="AD1186" t="s">
        <v>995</v>
      </c>
      <c r="AE1186" t="s">
        <v>995</v>
      </c>
      <c r="AF1186" t="s">
        <v>995</v>
      </c>
      <c r="AG1186" t="s">
        <v>995</v>
      </c>
      <c r="AH1186" t="s">
        <v>995</v>
      </c>
      <c r="AI1186" t="s">
        <v>995</v>
      </c>
      <c r="AJ1186" t="s">
        <v>995</v>
      </c>
      <c r="AK1186" t="s">
        <v>995</v>
      </c>
      <c r="AL1186" t="s">
        <v>995</v>
      </c>
      <c r="AM1186" t="s">
        <v>995</v>
      </c>
      <c r="AN1186" t="s">
        <v>995</v>
      </c>
      <c r="AO1186" t="s">
        <v>995</v>
      </c>
      <c r="AP1186" t="s">
        <v>995</v>
      </c>
      <c r="AQ1186" s="286" t="s">
        <v>855</v>
      </c>
      <c r="AR1186" s="306"/>
    </row>
    <row r="1187" spans="1:45" x14ac:dyDescent="0.3">
      <c r="A1187" s="285">
        <v>118604</v>
      </c>
      <c r="B1187" s="286" t="s">
        <v>540</v>
      </c>
      <c r="C1187" t="s">
        <v>995</v>
      </c>
      <c r="D1187" t="s">
        <v>995</v>
      </c>
      <c r="E1187" t="s">
        <v>995</v>
      </c>
      <c r="F1187" t="s">
        <v>995</v>
      </c>
      <c r="G1187" t="s">
        <v>995</v>
      </c>
      <c r="H1187" t="s">
        <v>995</v>
      </c>
      <c r="I1187" t="s">
        <v>995</v>
      </c>
      <c r="J1187" t="s">
        <v>995</v>
      </c>
      <c r="K1187" t="s">
        <v>995</v>
      </c>
      <c r="L1187" t="s">
        <v>995</v>
      </c>
      <c r="M1187" t="s">
        <v>995</v>
      </c>
      <c r="N1187" t="s">
        <v>995</v>
      </c>
      <c r="O1187" t="s">
        <v>995</v>
      </c>
      <c r="P1187" t="s">
        <v>995</v>
      </c>
      <c r="Q1187" t="s">
        <v>995</v>
      </c>
      <c r="R1187" t="s">
        <v>995</v>
      </c>
      <c r="S1187" t="s">
        <v>995</v>
      </c>
      <c r="T1187" t="s">
        <v>995</v>
      </c>
      <c r="U1187" t="s">
        <v>995</v>
      </c>
      <c r="V1187" t="s">
        <v>995</v>
      </c>
      <c r="W1187" t="s">
        <v>995</v>
      </c>
      <c r="X1187" t="s">
        <v>995</v>
      </c>
      <c r="Y1187" t="s">
        <v>995</v>
      </c>
      <c r="Z1187" t="s">
        <v>995</v>
      </c>
      <c r="AA1187" t="s">
        <v>995</v>
      </c>
      <c r="AB1187" t="s">
        <v>995</v>
      </c>
      <c r="AC1187" t="s">
        <v>995</v>
      </c>
      <c r="AD1187" t="s">
        <v>995</v>
      </c>
      <c r="AE1187" t="s">
        <v>995</v>
      </c>
      <c r="AF1187" t="s">
        <v>995</v>
      </c>
      <c r="AG1187" t="s">
        <v>995</v>
      </c>
      <c r="AH1187" t="s">
        <v>995</v>
      </c>
      <c r="AI1187" t="s">
        <v>995</v>
      </c>
      <c r="AJ1187" t="s">
        <v>995</v>
      </c>
      <c r="AK1187" t="s">
        <v>995</v>
      </c>
      <c r="AL1187" t="s">
        <v>995</v>
      </c>
      <c r="AM1187" t="s">
        <v>995</v>
      </c>
      <c r="AN1187" t="s">
        <v>995</v>
      </c>
      <c r="AO1187" t="s">
        <v>995</v>
      </c>
      <c r="AP1187" t="s">
        <v>995</v>
      </c>
      <c r="AQ1187" s="286" t="s">
        <v>855</v>
      </c>
      <c r="AR1187" s="306"/>
    </row>
    <row r="1188" spans="1:45" x14ac:dyDescent="0.3">
      <c r="A1188" s="285">
        <v>118605</v>
      </c>
      <c r="B1188" s="286" t="s">
        <v>61</v>
      </c>
      <c r="C1188" t="s">
        <v>995</v>
      </c>
      <c r="D1188" t="s">
        <v>995</v>
      </c>
      <c r="E1188" t="s">
        <v>995</v>
      </c>
      <c r="F1188" t="s">
        <v>995</v>
      </c>
      <c r="G1188" t="s">
        <v>995</v>
      </c>
      <c r="H1188" t="s">
        <v>995</v>
      </c>
      <c r="I1188" t="s">
        <v>995</v>
      </c>
      <c r="J1188" t="s">
        <v>995</v>
      </c>
      <c r="K1188" t="s">
        <v>995</v>
      </c>
      <c r="L1188" t="s">
        <v>995</v>
      </c>
      <c r="M1188" t="s">
        <v>995</v>
      </c>
      <c r="N1188" t="s">
        <v>995</v>
      </c>
      <c r="O1188" t="s">
        <v>995</v>
      </c>
      <c r="P1188" t="s">
        <v>995</v>
      </c>
      <c r="Q1188" t="s">
        <v>995</v>
      </c>
      <c r="R1188" t="s">
        <v>995</v>
      </c>
      <c r="S1188" t="s">
        <v>995</v>
      </c>
      <c r="T1188" t="s">
        <v>995</v>
      </c>
      <c r="U1188" t="s">
        <v>995</v>
      </c>
      <c r="V1188" t="s">
        <v>995</v>
      </c>
      <c r="W1188" t="s">
        <v>995</v>
      </c>
      <c r="X1188" t="s">
        <v>995</v>
      </c>
      <c r="Y1188" t="s">
        <v>995</v>
      </c>
      <c r="Z1188" t="s">
        <v>995</v>
      </c>
      <c r="AA1188" t="s">
        <v>995</v>
      </c>
      <c r="AB1188" t="s">
        <v>995</v>
      </c>
      <c r="AC1188" t="s">
        <v>995</v>
      </c>
      <c r="AD1188" t="s">
        <v>995</v>
      </c>
      <c r="AE1188" t="s">
        <v>995</v>
      </c>
      <c r="AF1188" t="s">
        <v>995</v>
      </c>
      <c r="AG1188" t="s">
        <v>995</v>
      </c>
      <c r="AH1188" t="s">
        <v>995</v>
      </c>
      <c r="AI1188" t="s">
        <v>995</v>
      </c>
      <c r="AJ1188" t="s">
        <v>995</v>
      </c>
      <c r="AK1188" t="s">
        <v>995</v>
      </c>
      <c r="AL1188" t="s">
        <v>995</v>
      </c>
      <c r="AM1188" t="s">
        <v>995</v>
      </c>
      <c r="AN1188" t="s">
        <v>995</v>
      </c>
      <c r="AO1188" t="s">
        <v>995</v>
      </c>
      <c r="AP1188" t="s">
        <v>995</v>
      </c>
      <c r="AQ1188" s="286" t="s">
        <v>855</v>
      </c>
      <c r="AR1188" s="306"/>
    </row>
    <row r="1189" spans="1:45" x14ac:dyDescent="0.3">
      <c r="A1189" s="285">
        <v>118606</v>
      </c>
      <c r="B1189" s="286" t="s">
        <v>61</v>
      </c>
      <c r="AQ1189" s="286" t="s">
        <v>394</v>
      </c>
      <c r="AR1189" s="306"/>
    </row>
    <row r="1190" spans="1:45" ht="21.6" x14ac:dyDescent="0.3">
      <c r="A1190" s="285">
        <v>118607</v>
      </c>
      <c r="B1190" s="286" t="s">
        <v>538</v>
      </c>
      <c r="C1190" t="s">
        <v>226</v>
      </c>
      <c r="D1190" t="s">
        <v>224</v>
      </c>
      <c r="E1190" t="s">
        <v>224</v>
      </c>
      <c r="F1190" t="s">
        <v>226</v>
      </c>
      <c r="G1190" t="s">
        <v>226</v>
      </c>
      <c r="H1190" t="s">
        <v>224</v>
      </c>
      <c r="I1190" t="s">
        <v>224</v>
      </c>
      <c r="J1190" t="s">
        <v>226</v>
      </c>
      <c r="K1190" t="s">
        <v>226</v>
      </c>
      <c r="L1190" t="s">
        <v>224</v>
      </c>
      <c r="M1190" t="s">
        <v>226</v>
      </c>
      <c r="N1190" t="s">
        <v>224</v>
      </c>
      <c r="O1190" t="s">
        <v>224</v>
      </c>
      <c r="P1190" t="s">
        <v>226</v>
      </c>
      <c r="Q1190" t="s">
        <v>226</v>
      </c>
      <c r="R1190" t="s">
        <v>226</v>
      </c>
      <c r="S1190" t="s">
        <v>226</v>
      </c>
      <c r="T1190" t="s">
        <v>224</v>
      </c>
      <c r="U1190" t="s">
        <v>224</v>
      </c>
      <c r="V1190" t="s">
        <v>226</v>
      </c>
      <c r="W1190" t="s">
        <v>224</v>
      </c>
      <c r="X1190" t="s">
        <v>224</v>
      </c>
      <c r="Y1190" t="s">
        <v>226</v>
      </c>
      <c r="Z1190" t="s">
        <v>226</v>
      </c>
      <c r="AA1190" t="s">
        <v>224</v>
      </c>
      <c r="AB1190" t="s">
        <v>224</v>
      </c>
      <c r="AC1190" t="s">
        <v>226</v>
      </c>
      <c r="AD1190" t="s">
        <v>226</v>
      </c>
      <c r="AE1190" t="s">
        <v>224</v>
      </c>
      <c r="AF1190" t="s">
        <v>224</v>
      </c>
      <c r="AG1190" t="s">
        <v>394</v>
      </c>
      <c r="AH1190" t="s">
        <v>394</v>
      </c>
      <c r="AI1190" t="s">
        <v>394</v>
      </c>
      <c r="AJ1190" t="s">
        <v>394</v>
      </c>
      <c r="AK1190" t="s">
        <v>394</v>
      </c>
      <c r="AL1190" t="s">
        <v>394</v>
      </c>
      <c r="AM1190" t="s">
        <v>394</v>
      </c>
      <c r="AN1190" t="s">
        <v>394</v>
      </c>
      <c r="AO1190" t="s">
        <v>394</v>
      </c>
      <c r="AP1190" t="s">
        <v>394</v>
      </c>
      <c r="AQ1190" s="286" t="s">
        <v>394</v>
      </c>
      <c r="AR1190" s="295"/>
      <c r="AS1190" s="235"/>
    </row>
    <row r="1191" spans="1:45" x14ac:dyDescent="0.3">
      <c r="A1191" s="285">
        <v>118608</v>
      </c>
      <c r="B1191" s="286" t="s">
        <v>61</v>
      </c>
      <c r="C1191" t="s">
        <v>995</v>
      </c>
      <c r="D1191" t="s">
        <v>995</v>
      </c>
      <c r="E1191" t="s">
        <v>995</v>
      </c>
      <c r="F1191" t="s">
        <v>995</v>
      </c>
      <c r="G1191" t="s">
        <v>995</v>
      </c>
      <c r="H1191" t="s">
        <v>995</v>
      </c>
      <c r="I1191" t="s">
        <v>995</v>
      </c>
      <c r="J1191" t="s">
        <v>995</v>
      </c>
      <c r="K1191" t="s">
        <v>995</v>
      </c>
      <c r="L1191" t="s">
        <v>995</v>
      </c>
      <c r="M1191" t="s">
        <v>995</v>
      </c>
      <c r="N1191" t="s">
        <v>995</v>
      </c>
      <c r="O1191" t="s">
        <v>995</v>
      </c>
      <c r="P1191" t="s">
        <v>995</v>
      </c>
      <c r="Q1191" t="s">
        <v>995</v>
      </c>
      <c r="R1191" t="s">
        <v>995</v>
      </c>
      <c r="S1191" t="s">
        <v>995</v>
      </c>
      <c r="T1191" t="s">
        <v>995</v>
      </c>
      <c r="U1191" t="s">
        <v>995</v>
      </c>
      <c r="V1191" t="s">
        <v>995</v>
      </c>
      <c r="W1191" t="s">
        <v>995</v>
      </c>
      <c r="X1191" t="s">
        <v>995</v>
      </c>
      <c r="Y1191" t="s">
        <v>995</v>
      </c>
      <c r="Z1191" t="s">
        <v>995</v>
      </c>
      <c r="AA1191" t="s">
        <v>995</v>
      </c>
      <c r="AB1191" t="s">
        <v>995</v>
      </c>
      <c r="AC1191" t="s">
        <v>995</v>
      </c>
      <c r="AD1191" t="s">
        <v>995</v>
      </c>
      <c r="AE1191" t="s">
        <v>995</v>
      </c>
      <c r="AF1191" t="s">
        <v>995</v>
      </c>
      <c r="AG1191" t="s">
        <v>995</v>
      </c>
      <c r="AH1191" t="s">
        <v>995</v>
      </c>
      <c r="AI1191" t="s">
        <v>995</v>
      </c>
      <c r="AJ1191" t="s">
        <v>995</v>
      </c>
      <c r="AK1191" t="s">
        <v>995</v>
      </c>
      <c r="AL1191" t="s">
        <v>995</v>
      </c>
      <c r="AM1191" t="s">
        <v>995</v>
      </c>
      <c r="AN1191" t="s">
        <v>995</v>
      </c>
      <c r="AO1191" t="s">
        <v>995</v>
      </c>
      <c r="AP1191" t="s">
        <v>995</v>
      </c>
      <c r="AQ1191" s="286" t="s">
        <v>855</v>
      </c>
      <c r="AR1191" s="306"/>
    </row>
    <row r="1192" spans="1:45" x14ac:dyDescent="0.3">
      <c r="A1192" s="285">
        <v>118610</v>
      </c>
      <c r="B1192" s="286" t="s">
        <v>61</v>
      </c>
      <c r="C1192" t="s">
        <v>995</v>
      </c>
      <c r="D1192" t="s">
        <v>995</v>
      </c>
      <c r="E1192" t="s">
        <v>995</v>
      </c>
      <c r="F1192" t="s">
        <v>995</v>
      </c>
      <c r="G1192" t="s">
        <v>995</v>
      </c>
      <c r="H1192" t="s">
        <v>995</v>
      </c>
      <c r="I1192" t="s">
        <v>995</v>
      </c>
      <c r="J1192" t="s">
        <v>995</v>
      </c>
      <c r="K1192" t="s">
        <v>995</v>
      </c>
      <c r="L1192" t="s">
        <v>995</v>
      </c>
      <c r="M1192" t="s">
        <v>995</v>
      </c>
      <c r="N1192" t="s">
        <v>995</v>
      </c>
      <c r="O1192" t="s">
        <v>995</v>
      </c>
      <c r="P1192" t="s">
        <v>995</v>
      </c>
      <c r="Q1192" t="s">
        <v>995</v>
      </c>
      <c r="R1192" t="s">
        <v>995</v>
      </c>
      <c r="S1192" t="s">
        <v>995</v>
      </c>
      <c r="T1192" t="s">
        <v>995</v>
      </c>
      <c r="U1192" t="s">
        <v>995</v>
      </c>
      <c r="V1192" t="s">
        <v>995</v>
      </c>
      <c r="W1192" t="s">
        <v>995</v>
      </c>
      <c r="X1192" t="s">
        <v>995</v>
      </c>
      <c r="Y1192" t="s">
        <v>995</v>
      </c>
      <c r="Z1192" t="s">
        <v>995</v>
      </c>
      <c r="AA1192" t="s">
        <v>995</v>
      </c>
      <c r="AB1192" t="s">
        <v>995</v>
      </c>
      <c r="AC1192" t="s">
        <v>995</v>
      </c>
      <c r="AD1192" t="s">
        <v>995</v>
      </c>
      <c r="AE1192" t="s">
        <v>995</v>
      </c>
      <c r="AF1192" t="s">
        <v>995</v>
      </c>
      <c r="AG1192" t="s">
        <v>995</v>
      </c>
      <c r="AH1192" t="s">
        <v>995</v>
      </c>
      <c r="AI1192" t="s">
        <v>995</v>
      </c>
      <c r="AJ1192" t="s">
        <v>995</v>
      </c>
      <c r="AK1192" t="s">
        <v>995</v>
      </c>
      <c r="AL1192" t="s">
        <v>995</v>
      </c>
      <c r="AM1192" t="s">
        <v>995</v>
      </c>
      <c r="AN1192" t="s">
        <v>995</v>
      </c>
      <c r="AO1192" t="s">
        <v>995</v>
      </c>
      <c r="AP1192" t="s">
        <v>995</v>
      </c>
      <c r="AQ1192" s="286" t="s">
        <v>855</v>
      </c>
      <c r="AR1192" s="306"/>
    </row>
    <row r="1193" spans="1:45" x14ac:dyDescent="0.3">
      <c r="A1193" s="285">
        <v>118612</v>
      </c>
      <c r="B1193" s="286" t="s">
        <v>539</v>
      </c>
      <c r="C1193" t="s">
        <v>995</v>
      </c>
      <c r="D1193" t="s">
        <v>995</v>
      </c>
      <c r="E1193" t="s">
        <v>995</v>
      </c>
      <c r="F1193" t="s">
        <v>995</v>
      </c>
      <c r="G1193" t="s">
        <v>995</v>
      </c>
      <c r="H1193" t="s">
        <v>995</v>
      </c>
      <c r="I1193" t="s">
        <v>995</v>
      </c>
      <c r="J1193" t="s">
        <v>995</v>
      </c>
      <c r="K1193" t="s">
        <v>995</v>
      </c>
      <c r="L1193" t="s">
        <v>995</v>
      </c>
      <c r="M1193" t="s">
        <v>995</v>
      </c>
      <c r="N1193" t="s">
        <v>995</v>
      </c>
      <c r="O1193" t="s">
        <v>995</v>
      </c>
      <c r="P1193" t="s">
        <v>995</v>
      </c>
      <c r="Q1193" t="s">
        <v>995</v>
      </c>
      <c r="R1193" t="s">
        <v>995</v>
      </c>
      <c r="S1193" t="s">
        <v>995</v>
      </c>
      <c r="T1193" t="s">
        <v>995</v>
      </c>
      <c r="U1193" t="s">
        <v>995</v>
      </c>
      <c r="V1193" t="s">
        <v>995</v>
      </c>
      <c r="W1193" t="s">
        <v>995</v>
      </c>
      <c r="X1193" t="s">
        <v>995</v>
      </c>
      <c r="Y1193" t="s">
        <v>995</v>
      </c>
      <c r="Z1193" t="s">
        <v>995</v>
      </c>
      <c r="AA1193" t="s">
        <v>995</v>
      </c>
      <c r="AB1193" t="s">
        <v>995</v>
      </c>
      <c r="AC1193" t="s">
        <v>995</v>
      </c>
      <c r="AD1193" t="s">
        <v>995</v>
      </c>
      <c r="AE1193" t="s">
        <v>995</v>
      </c>
      <c r="AF1193" t="s">
        <v>995</v>
      </c>
      <c r="AG1193" t="s">
        <v>995</v>
      </c>
      <c r="AH1193" t="s">
        <v>995</v>
      </c>
      <c r="AI1193" t="s">
        <v>995</v>
      </c>
      <c r="AJ1193" t="s">
        <v>995</v>
      </c>
      <c r="AK1193" t="s">
        <v>995</v>
      </c>
      <c r="AL1193" t="s">
        <v>995</v>
      </c>
      <c r="AM1193" t="s">
        <v>995</v>
      </c>
      <c r="AN1193" t="s">
        <v>995</v>
      </c>
      <c r="AO1193" t="s">
        <v>995</v>
      </c>
      <c r="AP1193" t="s">
        <v>995</v>
      </c>
      <c r="AQ1193" s="286" t="s">
        <v>855</v>
      </c>
      <c r="AR1193" s="306"/>
    </row>
    <row r="1194" spans="1:45" x14ac:dyDescent="0.3">
      <c r="A1194" s="285">
        <v>118614</v>
      </c>
      <c r="B1194" s="286" t="s">
        <v>540</v>
      </c>
      <c r="AQ1194" s="286" t="s">
        <v>394</v>
      </c>
      <c r="AR1194" s="306"/>
    </row>
    <row r="1195" spans="1:45" x14ac:dyDescent="0.3">
      <c r="A1195" s="285">
        <v>118616</v>
      </c>
      <c r="B1195" s="286" t="s">
        <v>540</v>
      </c>
      <c r="C1195" t="s">
        <v>995</v>
      </c>
      <c r="D1195" t="s">
        <v>995</v>
      </c>
      <c r="E1195" t="s">
        <v>995</v>
      </c>
      <c r="F1195" t="s">
        <v>995</v>
      </c>
      <c r="G1195" t="s">
        <v>995</v>
      </c>
      <c r="H1195" t="s">
        <v>995</v>
      </c>
      <c r="I1195" t="s">
        <v>995</v>
      </c>
      <c r="J1195" t="s">
        <v>995</v>
      </c>
      <c r="K1195" t="s">
        <v>995</v>
      </c>
      <c r="L1195" t="s">
        <v>995</v>
      </c>
      <c r="M1195" t="s">
        <v>995</v>
      </c>
      <c r="N1195" t="s">
        <v>995</v>
      </c>
      <c r="O1195" t="s">
        <v>995</v>
      </c>
      <c r="P1195" t="s">
        <v>995</v>
      </c>
      <c r="Q1195" t="s">
        <v>995</v>
      </c>
      <c r="R1195" t="s">
        <v>995</v>
      </c>
      <c r="S1195" t="s">
        <v>995</v>
      </c>
      <c r="T1195" t="s">
        <v>995</v>
      </c>
      <c r="U1195" t="s">
        <v>995</v>
      </c>
      <c r="V1195" t="s">
        <v>995</v>
      </c>
      <c r="W1195" t="s">
        <v>995</v>
      </c>
      <c r="X1195" t="s">
        <v>995</v>
      </c>
      <c r="Y1195" t="s">
        <v>995</v>
      </c>
      <c r="Z1195" t="s">
        <v>995</v>
      </c>
      <c r="AA1195" t="s">
        <v>995</v>
      </c>
      <c r="AB1195" t="s">
        <v>995</v>
      </c>
      <c r="AC1195" t="s">
        <v>995</v>
      </c>
      <c r="AD1195" t="s">
        <v>995</v>
      </c>
      <c r="AE1195" t="s">
        <v>995</v>
      </c>
      <c r="AF1195" t="s">
        <v>995</v>
      </c>
      <c r="AG1195" t="s">
        <v>995</v>
      </c>
      <c r="AH1195" t="s">
        <v>995</v>
      </c>
      <c r="AI1195" t="s">
        <v>995</v>
      </c>
      <c r="AJ1195" t="s">
        <v>995</v>
      </c>
      <c r="AK1195" t="s">
        <v>995</v>
      </c>
      <c r="AL1195" t="s">
        <v>995</v>
      </c>
      <c r="AM1195" t="s">
        <v>995</v>
      </c>
      <c r="AN1195" t="s">
        <v>995</v>
      </c>
      <c r="AO1195" t="s">
        <v>995</v>
      </c>
      <c r="AP1195" t="s">
        <v>995</v>
      </c>
      <c r="AQ1195" s="286" t="s">
        <v>855</v>
      </c>
      <c r="AR1195" s="306"/>
    </row>
    <row r="1196" spans="1:45" ht="21.6" x14ac:dyDescent="0.3">
      <c r="A1196" s="285">
        <v>118618</v>
      </c>
      <c r="B1196" s="286" t="s">
        <v>61</v>
      </c>
      <c r="C1196" t="s">
        <v>995</v>
      </c>
      <c r="D1196" t="s">
        <v>995</v>
      </c>
      <c r="E1196" t="s">
        <v>995</v>
      </c>
      <c r="F1196" t="s">
        <v>995</v>
      </c>
      <c r="G1196" t="s">
        <v>995</v>
      </c>
      <c r="H1196" t="s">
        <v>995</v>
      </c>
      <c r="I1196" t="s">
        <v>995</v>
      </c>
      <c r="J1196" t="s">
        <v>995</v>
      </c>
      <c r="K1196" t="s">
        <v>995</v>
      </c>
      <c r="L1196" t="s">
        <v>995</v>
      </c>
      <c r="M1196" t="s">
        <v>995</v>
      </c>
      <c r="N1196" t="s">
        <v>995</v>
      </c>
      <c r="O1196" t="s">
        <v>995</v>
      </c>
      <c r="P1196" t="s">
        <v>995</v>
      </c>
      <c r="Q1196" t="s">
        <v>995</v>
      </c>
      <c r="R1196" t="s">
        <v>995</v>
      </c>
      <c r="S1196" t="s">
        <v>995</v>
      </c>
      <c r="T1196" t="s">
        <v>995</v>
      </c>
      <c r="U1196" t="s">
        <v>995</v>
      </c>
      <c r="V1196" t="s">
        <v>995</v>
      </c>
      <c r="W1196" t="s">
        <v>995</v>
      </c>
      <c r="X1196" t="s">
        <v>995</v>
      </c>
      <c r="Y1196" t="s">
        <v>995</v>
      </c>
      <c r="Z1196" t="s">
        <v>995</v>
      </c>
      <c r="AA1196" t="s">
        <v>995</v>
      </c>
      <c r="AB1196" t="s">
        <v>995</v>
      </c>
      <c r="AC1196" t="s">
        <v>995</v>
      </c>
      <c r="AD1196" t="s">
        <v>995</v>
      </c>
      <c r="AE1196" t="s">
        <v>995</v>
      </c>
      <c r="AF1196" t="s">
        <v>995</v>
      </c>
      <c r="AG1196" t="s">
        <v>995</v>
      </c>
      <c r="AH1196" t="s">
        <v>995</v>
      </c>
      <c r="AI1196" t="s">
        <v>995</v>
      </c>
      <c r="AJ1196" t="s">
        <v>995</v>
      </c>
      <c r="AK1196" t="s">
        <v>995</v>
      </c>
      <c r="AL1196" t="s">
        <v>995</v>
      </c>
      <c r="AM1196" t="s">
        <v>995</v>
      </c>
      <c r="AN1196" t="s">
        <v>995</v>
      </c>
      <c r="AO1196" t="s">
        <v>995</v>
      </c>
      <c r="AP1196" t="s">
        <v>995</v>
      </c>
      <c r="AQ1196" s="286" t="s">
        <v>855</v>
      </c>
      <c r="AR1196" s="295"/>
      <c r="AS1196" s="235"/>
    </row>
    <row r="1197" spans="1:45" x14ac:dyDescent="0.3">
      <c r="A1197" s="285">
        <v>118619</v>
      </c>
      <c r="B1197" s="286" t="s">
        <v>540</v>
      </c>
      <c r="C1197" t="s">
        <v>995</v>
      </c>
      <c r="D1197" t="s">
        <v>995</v>
      </c>
      <c r="E1197" t="s">
        <v>995</v>
      </c>
      <c r="F1197" t="s">
        <v>995</v>
      </c>
      <c r="G1197" t="s">
        <v>995</v>
      </c>
      <c r="H1197" t="s">
        <v>995</v>
      </c>
      <c r="I1197" t="s">
        <v>995</v>
      </c>
      <c r="J1197" t="s">
        <v>995</v>
      </c>
      <c r="K1197" t="s">
        <v>995</v>
      </c>
      <c r="L1197" t="s">
        <v>995</v>
      </c>
      <c r="M1197" t="s">
        <v>995</v>
      </c>
      <c r="N1197" t="s">
        <v>995</v>
      </c>
      <c r="O1197" t="s">
        <v>995</v>
      </c>
      <c r="P1197" t="s">
        <v>995</v>
      </c>
      <c r="Q1197" t="s">
        <v>995</v>
      </c>
      <c r="R1197" t="s">
        <v>995</v>
      </c>
      <c r="S1197" t="s">
        <v>995</v>
      </c>
      <c r="T1197" t="s">
        <v>995</v>
      </c>
      <c r="U1197" t="s">
        <v>995</v>
      </c>
      <c r="V1197" t="s">
        <v>995</v>
      </c>
      <c r="W1197" t="s">
        <v>995</v>
      </c>
      <c r="X1197" t="s">
        <v>995</v>
      </c>
      <c r="Y1197" t="s">
        <v>995</v>
      </c>
      <c r="Z1197" t="s">
        <v>995</v>
      </c>
      <c r="AA1197" t="s">
        <v>995</v>
      </c>
      <c r="AB1197" t="s">
        <v>995</v>
      </c>
      <c r="AC1197" t="s">
        <v>995</v>
      </c>
      <c r="AD1197" t="s">
        <v>995</v>
      </c>
      <c r="AE1197" t="s">
        <v>995</v>
      </c>
      <c r="AF1197" t="s">
        <v>995</v>
      </c>
      <c r="AG1197" t="s">
        <v>995</v>
      </c>
      <c r="AH1197" t="s">
        <v>995</v>
      </c>
      <c r="AI1197" t="s">
        <v>995</v>
      </c>
      <c r="AJ1197" t="s">
        <v>995</v>
      </c>
      <c r="AK1197" t="s">
        <v>995</v>
      </c>
      <c r="AL1197" t="s">
        <v>995</v>
      </c>
      <c r="AM1197" t="s">
        <v>995</v>
      </c>
      <c r="AN1197" t="s">
        <v>995</v>
      </c>
      <c r="AO1197" t="s">
        <v>995</v>
      </c>
      <c r="AP1197" t="s">
        <v>995</v>
      </c>
      <c r="AQ1197" s="286" t="s">
        <v>855</v>
      </c>
      <c r="AR1197" s="306"/>
    </row>
    <row r="1198" spans="1:45" x14ac:dyDescent="0.3">
      <c r="A1198" s="285">
        <v>118625</v>
      </c>
      <c r="B1198" s="286" t="s">
        <v>61</v>
      </c>
      <c r="C1198" t="s">
        <v>995</v>
      </c>
      <c r="D1198" t="s">
        <v>995</v>
      </c>
      <c r="E1198" t="s">
        <v>995</v>
      </c>
      <c r="F1198" t="s">
        <v>995</v>
      </c>
      <c r="G1198" t="s">
        <v>995</v>
      </c>
      <c r="H1198" t="s">
        <v>995</v>
      </c>
      <c r="I1198" t="s">
        <v>995</v>
      </c>
      <c r="J1198" t="s">
        <v>995</v>
      </c>
      <c r="K1198" t="s">
        <v>995</v>
      </c>
      <c r="L1198" t="s">
        <v>995</v>
      </c>
      <c r="M1198" t="s">
        <v>995</v>
      </c>
      <c r="N1198" t="s">
        <v>995</v>
      </c>
      <c r="O1198" t="s">
        <v>995</v>
      </c>
      <c r="P1198" t="s">
        <v>995</v>
      </c>
      <c r="Q1198" t="s">
        <v>995</v>
      </c>
      <c r="R1198" t="s">
        <v>995</v>
      </c>
      <c r="S1198" t="s">
        <v>995</v>
      </c>
      <c r="T1198" t="s">
        <v>995</v>
      </c>
      <c r="U1198" t="s">
        <v>995</v>
      </c>
      <c r="V1198" t="s">
        <v>995</v>
      </c>
      <c r="W1198" t="s">
        <v>995</v>
      </c>
      <c r="X1198" t="s">
        <v>995</v>
      </c>
      <c r="Y1198" t="s">
        <v>995</v>
      </c>
      <c r="Z1198" t="s">
        <v>995</v>
      </c>
      <c r="AA1198" t="s">
        <v>995</v>
      </c>
      <c r="AB1198" t="s">
        <v>995</v>
      </c>
      <c r="AC1198" t="s">
        <v>995</v>
      </c>
      <c r="AD1198" t="s">
        <v>995</v>
      </c>
      <c r="AE1198" t="s">
        <v>995</v>
      </c>
      <c r="AF1198" t="s">
        <v>995</v>
      </c>
      <c r="AG1198" t="s">
        <v>995</v>
      </c>
      <c r="AH1198" t="s">
        <v>995</v>
      </c>
      <c r="AI1198" t="s">
        <v>995</v>
      </c>
      <c r="AJ1198" t="s">
        <v>995</v>
      </c>
      <c r="AK1198" t="s">
        <v>995</v>
      </c>
      <c r="AL1198" t="s">
        <v>995</v>
      </c>
      <c r="AM1198" t="s">
        <v>995</v>
      </c>
      <c r="AN1198" t="s">
        <v>995</v>
      </c>
      <c r="AO1198" t="s">
        <v>995</v>
      </c>
      <c r="AP1198" t="s">
        <v>995</v>
      </c>
      <c r="AQ1198" s="286" t="s">
        <v>855</v>
      </c>
      <c r="AR1198" s="306"/>
    </row>
    <row r="1199" spans="1:45" x14ac:dyDescent="0.3">
      <c r="A1199" s="285">
        <v>118628</v>
      </c>
      <c r="B1199" s="286" t="s">
        <v>538</v>
      </c>
      <c r="C1199" t="s">
        <v>995</v>
      </c>
      <c r="D1199" t="s">
        <v>995</v>
      </c>
      <c r="E1199" t="s">
        <v>995</v>
      </c>
      <c r="F1199" t="s">
        <v>995</v>
      </c>
      <c r="G1199" t="s">
        <v>995</v>
      </c>
      <c r="H1199" t="s">
        <v>995</v>
      </c>
      <c r="I1199" t="s">
        <v>995</v>
      </c>
      <c r="J1199" t="s">
        <v>995</v>
      </c>
      <c r="K1199" t="s">
        <v>995</v>
      </c>
      <c r="L1199" t="s">
        <v>995</v>
      </c>
      <c r="M1199" t="s">
        <v>995</v>
      </c>
      <c r="N1199" t="s">
        <v>995</v>
      </c>
      <c r="O1199" t="s">
        <v>995</v>
      </c>
      <c r="P1199" t="s">
        <v>995</v>
      </c>
      <c r="Q1199" t="s">
        <v>995</v>
      </c>
      <c r="R1199" t="s">
        <v>995</v>
      </c>
      <c r="S1199" t="s">
        <v>995</v>
      </c>
      <c r="T1199" t="s">
        <v>995</v>
      </c>
      <c r="U1199" t="s">
        <v>995</v>
      </c>
      <c r="V1199" t="s">
        <v>995</v>
      </c>
      <c r="W1199" t="s">
        <v>995</v>
      </c>
      <c r="X1199" t="s">
        <v>995</v>
      </c>
      <c r="Y1199" t="s">
        <v>995</v>
      </c>
      <c r="Z1199" t="s">
        <v>995</v>
      </c>
      <c r="AA1199" t="s">
        <v>995</v>
      </c>
      <c r="AB1199" t="s">
        <v>995</v>
      </c>
      <c r="AC1199" t="s">
        <v>995</v>
      </c>
      <c r="AD1199" t="s">
        <v>995</v>
      </c>
      <c r="AE1199" t="s">
        <v>995</v>
      </c>
      <c r="AF1199" t="s">
        <v>995</v>
      </c>
      <c r="AG1199" t="s">
        <v>995</v>
      </c>
      <c r="AH1199" t="s">
        <v>995</v>
      </c>
      <c r="AI1199" t="s">
        <v>995</v>
      </c>
      <c r="AJ1199" t="s">
        <v>995</v>
      </c>
      <c r="AK1199" t="s">
        <v>995</v>
      </c>
      <c r="AL1199" t="s">
        <v>995</v>
      </c>
      <c r="AM1199" t="s">
        <v>995</v>
      </c>
      <c r="AN1199" t="s">
        <v>995</v>
      </c>
      <c r="AO1199" t="s">
        <v>995</v>
      </c>
      <c r="AP1199" t="s">
        <v>995</v>
      </c>
      <c r="AQ1199" s="286" t="s">
        <v>855</v>
      </c>
      <c r="AR1199" s="306"/>
    </row>
    <row r="1200" spans="1:45" ht="28.8" x14ac:dyDescent="0.3">
      <c r="A1200" s="285">
        <v>118634</v>
      </c>
      <c r="B1200" s="286" t="s">
        <v>67</v>
      </c>
      <c r="C1200" t="s">
        <v>226</v>
      </c>
      <c r="D1200" t="s">
        <v>226</v>
      </c>
      <c r="E1200" t="s">
        <v>224</v>
      </c>
      <c r="F1200" t="s">
        <v>226</v>
      </c>
      <c r="G1200" t="s">
        <v>225</v>
      </c>
      <c r="H1200" t="s">
        <v>226</v>
      </c>
      <c r="I1200" t="s">
        <v>224</v>
      </c>
      <c r="J1200" t="s">
        <v>224</v>
      </c>
      <c r="K1200" t="s">
        <v>224</v>
      </c>
      <c r="L1200" t="s">
        <v>224</v>
      </c>
      <c r="M1200" t="s">
        <v>226</v>
      </c>
      <c r="N1200" t="s">
        <v>226</v>
      </c>
      <c r="O1200" t="s">
        <v>226</v>
      </c>
      <c r="P1200" t="s">
        <v>224</v>
      </c>
      <c r="Q1200" t="s">
        <v>226</v>
      </c>
      <c r="R1200" t="s">
        <v>226</v>
      </c>
      <c r="S1200" t="s">
        <v>226</v>
      </c>
      <c r="T1200" t="s">
        <v>226</v>
      </c>
      <c r="U1200" t="s">
        <v>226</v>
      </c>
      <c r="V1200" t="s">
        <v>226</v>
      </c>
      <c r="W1200" t="s">
        <v>224</v>
      </c>
      <c r="X1200" t="s">
        <v>226</v>
      </c>
      <c r="Y1200" t="s">
        <v>226</v>
      </c>
      <c r="Z1200" t="s">
        <v>226</v>
      </c>
      <c r="AA1200" t="s">
        <v>226</v>
      </c>
      <c r="AB1200" t="s">
        <v>225</v>
      </c>
      <c r="AC1200" t="s">
        <v>226</v>
      </c>
      <c r="AD1200" t="s">
        <v>226</v>
      </c>
      <c r="AE1200" t="s">
        <v>226</v>
      </c>
      <c r="AF1200" t="s">
        <v>226</v>
      </c>
      <c r="AG1200" t="s">
        <v>225</v>
      </c>
      <c r="AH1200" t="s">
        <v>225</v>
      </c>
      <c r="AI1200" t="s">
        <v>225</v>
      </c>
      <c r="AJ1200" t="s">
        <v>225</v>
      </c>
      <c r="AK1200" t="s">
        <v>225</v>
      </c>
      <c r="AL1200" t="s">
        <v>394</v>
      </c>
      <c r="AM1200" t="s">
        <v>394</v>
      </c>
      <c r="AN1200" t="s">
        <v>394</v>
      </c>
      <c r="AO1200" t="s">
        <v>394</v>
      </c>
      <c r="AP1200" t="s">
        <v>394</v>
      </c>
      <c r="AQ1200" s="286" t="s">
        <v>394</v>
      </c>
      <c r="AR1200" s="295"/>
      <c r="AS1200" s="235"/>
    </row>
    <row r="1201" spans="1:47" x14ac:dyDescent="0.3">
      <c r="A1201" s="285">
        <v>118637</v>
      </c>
      <c r="B1201" s="286" t="s">
        <v>61</v>
      </c>
      <c r="C1201" t="s">
        <v>224</v>
      </c>
      <c r="D1201" t="s">
        <v>224</v>
      </c>
      <c r="E1201" t="s">
        <v>224</v>
      </c>
      <c r="F1201" t="s">
        <v>226</v>
      </c>
      <c r="G1201" t="s">
        <v>224</v>
      </c>
      <c r="H1201" t="s">
        <v>226</v>
      </c>
      <c r="I1201" t="s">
        <v>226</v>
      </c>
      <c r="J1201" t="s">
        <v>226</v>
      </c>
      <c r="K1201" t="s">
        <v>224</v>
      </c>
      <c r="L1201" t="s">
        <v>225</v>
      </c>
      <c r="M1201" t="s">
        <v>995</v>
      </c>
      <c r="N1201" t="s">
        <v>224</v>
      </c>
      <c r="O1201" t="s">
        <v>224</v>
      </c>
      <c r="P1201" t="s">
        <v>226</v>
      </c>
      <c r="Q1201" t="s">
        <v>224</v>
      </c>
      <c r="R1201" t="s">
        <v>226</v>
      </c>
      <c r="S1201" t="s">
        <v>226</v>
      </c>
      <c r="T1201" t="s">
        <v>226</v>
      </c>
      <c r="U1201" t="s">
        <v>224</v>
      </c>
      <c r="V1201" t="s">
        <v>224</v>
      </c>
      <c r="W1201" t="s">
        <v>224</v>
      </c>
      <c r="X1201" t="s">
        <v>226</v>
      </c>
      <c r="Y1201" t="s">
        <v>224</v>
      </c>
      <c r="Z1201" t="s">
        <v>226</v>
      </c>
      <c r="AA1201" t="s">
        <v>226</v>
      </c>
      <c r="AB1201" t="s">
        <v>224</v>
      </c>
      <c r="AC1201" t="s">
        <v>224</v>
      </c>
      <c r="AD1201" t="s">
        <v>226</v>
      </c>
      <c r="AE1201" t="s">
        <v>225</v>
      </c>
      <c r="AF1201" t="s">
        <v>224</v>
      </c>
      <c r="AG1201" t="s">
        <v>226</v>
      </c>
      <c r="AH1201" t="s">
        <v>224</v>
      </c>
      <c r="AI1201" t="s">
        <v>224</v>
      </c>
      <c r="AJ1201" t="s">
        <v>224</v>
      </c>
      <c r="AK1201" t="s">
        <v>226</v>
      </c>
      <c r="AL1201" t="s">
        <v>224</v>
      </c>
      <c r="AM1201" t="s">
        <v>225</v>
      </c>
      <c r="AN1201" t="s">
        <v>226</v>
      </c>
      <c r="AO1201" t="s">
        <v>225</v>
      </c>
      <c r="AP1201" t="s">
        <v>225</v>
      </c>
      <c r="AQ1201" s="289"/>
      <c r="AR1201" s="302"/>
      <c r="AS1201" s="304"/>
      <c r="AU1201"/>
    </row>
    <row r="1202" spans="1:47" x14ac:dyDescent="0.3">
      <c r="A1202" s="285">
        <v>118638</v>
      </c>
      <c r="B1202" s="286" t="s">
        <v>539</v>
      </c>
      <c r="C1202" t="s">
        <v>995</v>
      </c>
      <c r="D1202" t="s">
        <v>995</v>
      </c>
      <c r="E1202" t="s">
        <v>995</v>
      </c>
      <c r="F1202" t="s">
        <v>995</v>
      </c>
      <c r="G1202" t="s">
        <v>995</v>
      </c>
      <c r="H1202" t="s">
        <v>995</v>
      </c>
      <c r="I1202" t="s">
        <v>995</v>
      </c>
      <c r="J1202" t="s">
        <v>995</v>
      </c>
      <c r="K1202" t="s">
        <v>995</v>
      </c>
      <c r="L1202" t="s">
        <v>995</v>
      </c>
      <c r="M1202" t="s">
        <v>995</v>
      </c>
      <c r="N1202" t="s">
        <v>995</v>
      </c>
      <c r="O1202" t="s">
        <v>995</v>
      </c>
      <c r="P1202" t="s">
        <v>995</v>
      </c>
      <c r="Q1202" t="s">
        <v>995</v>
      </c>
      <c r="R1202" t="s">
        <v>995</v>
      </c>
      <c r="S1202" t="s">
        <v>995</v>
      </c>
      <c r="T1202" t="s">
        <v>995</v>
      </c>
      <c r="U1202" t="s">
        <v>995</v>
      </c>
      <c r="V1202" t="s">
        <v>995</v>
      </c>
      <c r="W1202" t="s">
        <v>995</v>
      </c>
      <c r="X1202" t="s">
        <v>995</v>
      </c>
      <c r="Y1202" t="s">
        <v>995</v>
      </c>
      <c r="Z1202" t="s">
        <v>995</v>
      </c>
      <c r="AA1202" t="s">
        <v>995</v>
      </c>
      <c r="AB1202" t="s">
        <v>995</v>
      </c>
      <c r="AC1202" t="s">
        <v>995</v>
      </c>
      <c r="AD1202" t="s">
        <v>995</v>
      </c>
      <c r="AE1202" t="s">
        <v>995</v>
      </c>
      <c r="AF1202" t="s">
        <v>995</v>
      </c>
      <c r="AG1202" t="s">
        <v>995</v>
      </c>
      <c r="AH1202" t="s">
        <v>995</v>
      </c>
      <c r="AI1202" t="s">
        <v>995</v>
      </c>
      <c r="AJ1202" t="s">
        <v>995</v>
      </c>
      <c r="AK1202" t="s">
        <v>995</v>
      </c>
      <c r="AL1202" t="s">
        <v>995</v>
      </c>
      <c r="AM1202" t="s">
        <v>995</v>
      </c>
      <c r="AN1202" t="s">
        <v>995</v>
      </c>
      <c r="AO1202" t="s">
        <v>995</v>
      </c>
      <c r="AP1202" t="s">
        <v>995</v>
      </c>
      <c r="AQ1202" s="286" t="s">
        <v>855</v>
      </c>
      <c r="AR1202" s="306"/>
    </row>
    <row r="1203" spans="1:47" x14ac:dyDescent="0.3">
      <c r="A1203" s="285">
        <v>118640</v>
      </c>
      <c r="B1203" s="286" t="s">
        <v>539</v>
      </c>
      <c r="C1203" t="s">
        <v>995</v>
      </c>
      <c r="D1203" t="s">
        <v>995</v>
      </c>
      <c r="E1203" t="s">
        <v>995</v>
      </c>
      <c r="F1203" t="s">
        <v>995</v>
      </c>
      <c r="G1203" t="s">
        <v>995</v>
      </c>
      <c r="H1203" t="s">
        <v>995</v>
      </c>
      <c r="I1203" t="s">
        <v>995</v>
      </c>
      <c r="J1203" t="s">
        <v>995</v>
      </c>
      <c r="K1203" t="s">
        <v>995</v>
      </c>
      <c r="L1203" t="s">
        <v>995</v>
      </c>
      <c r="M1203" t="s">
        <v>995</v>
      </c>
      <c r="N1203" t="s">
        <v>995</v>
      </c>
      <c r="O1203" t="s">
        <v>995</v>
      </c>
      <c r="P1203" t="s">
        <v>995</v>
      </c>
      <c r="Q1203" t="s">
        <v>995</v>
      </c>
      <c r="R1203" t="s">
        <v>995</v>
      </c>
      <c r="S1203" t="s">
        <v>995</v>
      </c>
      <c r="T1203" t="s">
        <v>995</v>
      </c>
      <c r="U1203" t="s">
        <v>995</v>
      </c>
      <c r="V1203" t="s">
        <v>995</v>
      </c>
      <c r="W1203" t="s">
        <v>995</v>
      </c>
      <c r="X1203" t="s">
        <v>995</v>
      </c>
      <c r="Y1203" t="s">
        <v>995</v>
      </c>
      <c r="Z1203" t="s">
        <v>995</v>
      </c>
      <c r="AA1203" t="s">
        <v>995</v>
      </c>
      <c r="AB1203" t="s">
        <v>995</v>
      </c>
      <c r="AC1203" t="s">
        <v>995</v>
      </c>
      <c r="AD1203" t="s">
        <v>995</v>
      </c>
      <c r="AE1203" t="s">
        <v>995</v>
      </c>
      <c r="AF1203" t="s">
        <v>995</v>
      </c>
      <c r="AG1203" t="s">
        <v>995</v>
      </c>
      <c r="AH1203" t="s">
        <v>995</v>
      </c>
      <c r="AI1203" t="s">
        <v>995</v>
      </c>
      <c r="AJ1203" t="s">
        <v>995</v>
      </c>
      <c r="AK1203" t="s">
        <v>995</v>
      </c>
      <c r="AL1203" t="s">
        <v>995</v>
      </c>
      <c r="AM1203" t="s">
        <v>995</v>
      </c>
      <c r="AN1203" t="s">
        <v>995</v>
      </c>
      <c r="AO1203" t="s">
        <v>995</v>
      </c>
      <c r="AP1203" t="s">
        <v>995</v>
      </c>
      <c r="AQ1203" s="286" t="s">
        <v>855</v>
      </c>
      <c r="AR1203" s="306"/>
    </row>
    <row r="1204" spans="1:47" x14ac:dyDescent="0.3">
      <c r="A1204" s="285">
        <v>118641</v>
      </c>
      <c r="B1204" s="286" t="s">
        <v>538</v>
      </c>
      <c r="C1204" t="s">
        <v>995</v>
      </c>
      <c r="D1204" t="s">
        <v>995</v>
      </c>
      <c r="E1204" t="s">
        <v>995</v>
      </c>
      <c r="F1204" t="s">
        <v>995</v>
      </c>
      <c r="G1204" t="s">
        <v>995</v>
      </c>
      <c r="H1204" t="s">
        <v>995</v>
      </c>
      <c r="I1204" t="s">
        <v>995</v>
      </c>
      <c r="J1204" t="s">
        <v>995</v>
      </c>
      <c r="K1204" t="s">
        <v>995</v>
      </c>
      <c r="L1204" t="s">
        <v>995</v>
      </c>
      <c r="M1204" t="s">
        <v>995</v>
      </c>
      <c r="N1204" t="s">
        <v>995</v>
      </c>
      <c r="O1204" t="s">
        <v>995</v>
      </c>
      <c r="P1204" t="s">
        <v>995</v>
      </c>
      <c r="Q1204" t="s">
        <v>995</v>
      </c>
      <c r="R1204" t="s">
        <v>995</v>
      </c>
      <c r="S1204" t="s">
        <v>995</v>
      </c>
      <c r="T1204" t="s">
        <v>995</v>
      </c>
      <c r="U1204" t="s">
        <v>995</v>
      </c>
      <c r="V1204" t="s">
        <v>995</v>
      </c>
      <c r="W1204" t="s">
        <v>995</v>
      </c>
      <c r="X1204" t="s">
        <v>995</v>
      </c>
      <c r="Y1204" t="s">
        <v>995</v>
      </c>
      <c r="Z1204" t="s">
        <v>995</v>
      </c>
      <c r="AA1204" t="s">
        <v>995</v>
      </c>
      <c r="AB1204" t="s">
        <v>995</v>
      </c>
      <c r="AC1204" t="s">
        <v>995</v>
      </c>
      <c r="AD1204" t="s">
        <v>995</v>
      </c>
      <c r="AE1204" t="s">
        <v>995</v>
      </c>
      <c r="AF1204" t="s">
        <v>995</v>
      </c>
      <c r="AG1204" t="s">
        <v>995</v>
      </c>
      <c r="AH1204" t="s">
        <v>995</v>
      </c>
      <c r="AI1204" t="s">
        <v>995</v>
      </c>
      <c r="AJ1204" t="s">
        <v>995</v>
      </c>
      <c r="AK1204" t="s">
        <v>995</v>
      </c>
      <c r="AL1204" t="s">
        <v>995</v>
      </c>
      <c r="AM1204" t="s">
        <v>995</v>
      </c>
      <c r="AN1204" t="s">
        <v>995</v>
      </c>
      <c r="AO1204" t="s">
        <v>995</v>
      </c>
      <c r="AP1204" t="s">
        <v>995</v>
      </c>
      <c r="AQ1204" s="286" t="s">
        <v>855</v>
      </c>
      <c r="AR1204" s="306"/>
    </row>
    <row r="1205" spans="1:47" ht="21.6" x14ac:dyDescent="0.3">
      <c r="A1205" s="285">
        <v>118643</v>
      </c>
      <c r="B1205" s="286" t="s">
        <v>538</v>
      </c>
      <c r="C1205" t="s">
        <v>995</v>
      </c>
      <c r="D1205" t="s">
        <v>995</v>
      </c>
      <c r="E1205" t="s">
        <v>995</v>
      </c>
      <c r="F1205" t="s">
        <v>995</v>
      </c>
      <c r="G1205" t="s">
        <v>995</v>
      </c>
      <c r="H1205" t="s">
        <v>995</v>
      </c>
      <c r="I1205" t="s">
        <v>995</v>
      </c>
      <c r="J1205" t="s">
        <v>995</v>
      </c>
      <c r="K1205" t="s">
        <v>995</v>
      </c>
      <c r="L1205" t="s">
        <v>995</v>
      </c>
      <c r="M1205" t="s">
        <v>995</v>
      </c>
      <c r="N1205" t="s">
        <v>995</v>
      </c>
      <c r="O1205" t="s">
        <v>995</v>
      </c>
      <c r="P1205" t="s">
        <v>995</v>
      </c>
      <c r="Q1205" t="s">
        <v>995</v>
      </c>
      <c r="R1205" t="s">
        <v>995</v>
      </c>
      <c r="S1205" t="s">
        <v>995</v>
      </c>
      <c r="T1205" t="s">
        <v>995</v>
      </c>
      <c r="U1205" t="s">
        <v>995</v>
      </c>
      <c r="V1205" t="s">
        <v>995</v>
      </c>
      <c r="W1205" t="s">
        <v>995</v>
      </c>
      <c r="X1205" t="s">
        <v>995</v>
      </c>
      <c r="Y1205" t="s">
        <v>995</v>
      </c>
      <c r="Z1205" t="s">
        <v>995</v>
      </c>
      <c r="AA1205" t="s">
        <v>995</v>
      </c>
      <c r="AB1205" t="s">
        <v>995</v>
      </c>
      <c r="AC1205" t="s">
        <v>995</v>
      </c>
      <c r="AD1205" t="s">
        <v>995</v>
      </c>
      <c r="AE1205" t="s">
        <v>995</v>
      </c>
      <c r="AF1205" t="s">
        <v>995</v>
      </c>
      <c r="AG1205" t="s">
        <v>995</v>
      </c>
      <c r="AH1205" t="s">
        <v>995</v>
      </c>
      <c r="AI1205" t="s">
        <v>995</v>
      </c>
      <c r="AJ1205" t="s">
        <v>995</v>
      </c>
      <c r="AK1205" t="s">
        <v>995</v>
      </c>
      <c r="AL1205" t="s">
        <v>995</v>
      </c>
      <c r="AM1205" t="s">
        <v>995</v>
      </c>
      <c r="AN1205" t="s">
        <v>995</v>
      </c>
      <c r="AO1205" t="s">
        <v>995</v>
      </c>
      <c r="AP1205" t="s">
        <v>995</v>
      </c>
      <c r="AQ1205" s="286" t="s">
        <v>855</v>
      </c>
      <c r="AR1205" s="295"/>
      <c r="AS1205" s="235"/>
    </row>
    <row r="1206" spans="1:47" x14ac:dyDescent="0.3">
      <c r="A1206" s="285">
        <v>118649</v>
      </c>
      <c r="B1206" s="286" t="s">
        <v>540</v>
      </c>
      <c r="C1206" t="s">
        <v>995</v>
      </c>
      <c r="D1206" t="s">
        <v>995</v>
      </c>
      <c r="E1206" t="s">
        <v>995</v>
      </c>
      <c r="F1206" t="s">
        <v>995</v>
      </c>
      <c r="G1206" t="s">
        <v>995</v>
      </c>
      <c r="H1206" t="s">
        <v>995</v>
      </c>
      <c r="I1206" t="s">
        <v>995</v>
      </c>
      <c r="J1206" t="s">
        <v>995</v>
      </c>
      <c r="K1206" t="s">
        <v>995</v>
      </c>
      <c r="L1206" t="s">
        <v>995</v>
      </c>
      <c r="M1206" t="s">
        <v>995</v>
      </c>
      <c r="N1206" t="s">
        <v>995</v>
      </c>
      <c r="O1206" t="s">
        <v>995</v>
      </c>
      <c r="P1206" t="s">
        <v>995</v>
      </c>
      <c r="Q1206" t="s">
        <v>995</v>
      </c>
      <c r="R1206" t="s">
        <v>995</v>
      </c>
      <c r="S1206" t="s">
        <v>995</v>
      </c>
      <c r="T1206" t="s">
        <v>995</v>
      </c>
      <c r="U1206" t="s">
        <v>995</v>
      </c>
      <c r="V1206" t="s">
        <v>995</v>
      </c>
      <c r="W1206" t="s">
        <v>995</v>
      </c>
      <c r="X1206" t="s">
        <v>995</v>
      </c>
      <c r="Y1206" t="s">
        <v>995</v>
      </c>
      <c r="Z1206" t="s">
        <v>995</v>
      </c>
      <c r="AA1206" t="s">
        <v>995</v>
      </c>
      <c r="AB1206" t="s">
        <v>995</v>
      </c>
      <c r="AC1206" t="s">
        <v>995</v>
      </c>
      <c r="AD1206" t="s">
        <v>995</v>
      </c>
      <c r="AE1206" t="s">
        <v>995</v>
      </c>
      <c r="AF1206" t="s">
        <v>995</v>
      </c>
      <c r="AG1206" t="s">
        <v>995</v>
      </c>
      <c r="AH1206" t="s">
        <v>995</v>
      </c>
      <c r="AI1206" t="s">
        <v>995</v>
      </c>
      <c r="AJ1206" t="s">
        <v>995</v>
      </c>
      <c r="AK1206" t="s">
        <v>995</v>
      </c>
      <c r="AL1206" t="s">
        <v>995</v>
      </c>
      <c r="AM1206" t="s">
        <v>995</v>
      </c>
      <c r="AN1206" t="s">
        <v>995</v>
      </c>
      <c r="AO1206" t="s">
        <v>995</v>
      </c>
      <c r="AP1206" t="s">
        <v>995</v>
      </c>
      <c r="AQ1206" s="286" t="s">
        <v>855</v>
      </c>
      <c r="AR1206" s="306"/>
    </row>
    <row r="1207" spans="1:47" ht="21.6" x14ac:dyDescent="0.3">
      <c r="A1207" s="285">
        <v>118652</v>
      </c>
      <c r="B1207" s="286" t="s">
        <v>61</v>
      </c>
      <c r="C1207" t="s">
        <v>224</v>
      </c>
      <c r="D1207" t="s">
        <v>224</v>
      </c>
      <c r="E1207" t="s">
        <v>224</v>
      </c>
      <c r="F1207" t="s">
        <v>224</v>
      </c>
      <c r="G1207" t="s">
        <v>226</v>
      </c>
      <c r="H1207" t="s">
        <v>226</v>
      </c>
      <c r="I1207" t="s">
        <v>226</v>
      </c>
      <c r="J1207" t="s">
        <v>226</v>
      </c>
      <c r="K1207" t="s">
        <v>226</v>
      </c>
      <c r="L1207" t="s">
        <v>224</v>
      </c>
      <c r="M1207" t="s">
        <v>224</v>
      </c>
      <c r="N1207" t="s">
        <v>224</v>
      </c>
      <c r="O1207" t="s">
        <v>224</v>
      </c>
      <c r="P1207" t="s">
        <v>226</v>
      </c>
      <c r="Q1207" t="s">
        <v>226</v>
      </c>
      <c r="R1207" t="s">
        <v>226</v>
      </c>
      <c r="S1207" t="s">
        <v>226</v>
      </c>
      <c r="T1207" t="s">
        <v>226</v>
      </c>
      <c r="U1207" t="s">
        <v>226</v>
      </c>
      <c r="V1207" t="s">
        <v>224</v>
      </c>
      <c r="W1207" t="s">
        <v>224</v>
      </c>
      <c r="X1207" t="s">
        <v>226</v>
      </c>
      <c r="Y1207" t="s">
        <v>226</v>
      </c>
      <c r="Z1207" t="s">
        <v>224</v>
      </c>
      <c r="AA1207" t="s">
        <v>224</v>
      </c>
      <c r="AB1207" t="s">
        <v>226</v>
      </c>
      <c r="AC1207" t="s">
        <v>226</v>
      </c>
      <c r="AD1207" t="s">
        <v>226</v>
      </c>
      <c r="AE1207" t="s">
        <v>224</v>
      </c>
      <c r="AF1207" t="s">
        <v>224</v>
      </c>
      <c r="AG1207" t="s">
        <v>226</v>
      </c>
      <c r="AH1207" t="s">
        <v>226</v>
      </c>
      <c r="AI1207" t="s">
        <v>226</v>
      </c>
      <c r="AJ1207" t="s">
        <v>226</v>
      </c>
      <c r="AK1207" t="s">
        <v>224</v>
      </c>
      <c r="AL1207" t="s">
        <v>225</v>
      </c>
      <c r="AM1207" t="s">
        <v>225</v>
      </c>
      <c r="AN1207" t="s">
        <v>225</v>
      </c>
      <c r="AO1207" t="s">
        <v>225</v>
      </c>
      <c r="AP1207" t="s">
        <v>225</v>
      </c>
      <c r="AQ1207" s="286" t="s">
        <v>394</v>
      </c>
      <c r="AR1207" s="295"/>
      <c r="AS1207" s="235"/>
    </row>
    <row r="1208" spans="1:47" x14ac:dyDescent="0.3">
      <c r="A1208" s="285">
        <v>118653</v>
      </c>
      <c r="B1208" s="286" t="s">
        <v>540</v>
      </c>
      <c r="C1208" t="s">
        <v>995</v>
      </c>
      <c r="D1208" t="s">
        <v>995</v>
      </c>
      <c r="E1208" t="s">
        <v>995</v>
      </c>
      <c r="F1208" t="s">
        <v>995</v>
      </c>
      <c r="G1208" t="s">
        <v>995</v>
      </c>
      <c r="H1208" t="s">
        <v>995</v>
      </c>
      <c r="I1208" t="s">
        <v>995</v>
      </c>
      <c r="J1208" t="s">
        <v>995</v>
      </c>
      <c r="K1208" t="s">
        <v>995</v>
      </c>
      <c r="L1208" t="s">
        <v>995</v>
      </c>
      <c r="M1208" t="s">
        <v>995</v>
      </c>
      <c r="N1208" t="s">
        <v>995</v>
      </c>
      <c r="O1208" t="s">
        <v>995</v>
      </c>
      <c r="P1208" t="s">
        <v>995</v>
      </c>
      <c r="Q1208" t="s">
        <v>995</v>
      </c>
      <c r="R1208" t="s">
        <v>995</v>
      </c>
      <c r="S1208" t="s">
        <v>995</v>
      </c>
      <c r="T1208" t="s">
        <v>995</v>
      </c>
      <c r="U1208" t="s">
        <v>995</v>
      </c>
      <c r="V1208" t="s">
        <v>995</v>
      </c>
      <c r="W1208" t="s">
        <v>995</v>
      </c>
      <c r="X1208" t="s">
        <v>995</v>
      </c>
      <c r="Y1208" t="s">
        <v>995</v>
      </c>
      <c r="Z1208" t="s">
        <v>995</v>
      </c>
      <c r="AA1208" t="s">
        <v>995</v>
      </c>
      <c r="AB1208" t="s">
        <v>995</v>
      </c>
      <c r="AC1208" t="s">
        <v>995</v>
      </c>
      <c r="AD1208" t="s">
        <v>995</v>
      </c>
      <c r="AE1208" t="s">
        <v>995</v>
      </c>
      <c r="AF1208" t="s">
        <v>995</v>
      </c>
      <c r="AG1208" t="s">
        <v>995</v>
      </c>
      <c r="AH1208" t="s">
        <v>995</v>
      </c>
      <c r="AI1208" t="s">
        <v>995</v>
      </c>
      <c r="AJ1208" t="s">
        <v>995</v>
      </c>
      <c r="AK1208" t="s">
        <v>995</v>
      </c>
      <c r="AL1208" t="s">
        <v>995</v>
      </c>
      <c r="AM1208" t="s">
        <v>995</v>
      </c>
      <c r="AN1208" t="s">
        <v>995</v>
      </c>
      <c r="AO1208" t="s">
        <v>995</v>
      </c>
      <c r="AP1208" t="s">
        <v>995</v>
      </c>
      <c r="AQ1208" s="286" t="s">
        <v>855</v>
      </c>
      <c r="AR1208" s="306"/>
    </row>
    <row r="1209" spans="1:47" x14ac:dyDescent="0.3">
      <c r="A1209" s="285">
        <v>118656</v>
      </c>
      <c r="B1209" s="286" t="s">
        <v>540</v>
      </c>
      <c r="C1209" t="s">
        <v>995</v>
      </c>
      <c r="D1209" t="s">
        <v>995</v>
      </c>
      <c r="E1209" t="s">
        <v>995</v>
      </c>
      <c r="F1209" t="s">
        <v>995</v>
      </c>
      <c r="G1209" t="s">
        <v>995</v>
      </c>
      <c r="H1209" t="s">
        <v>995</v>
      </c>
      <c r="I1209" t="s">
        <v>995</v>
      </c>
      <c r="J1209" t="s">
        <v>995</v>
      </c>
      <c r="K1209" t="s">
        <v>995</v>
      </c>
      <c r="L1209" t="s">
        <v>995</v>
      </c>
      <c r="M1209" t="s">
        <v>995</v>
      </c>
      <c r="N1209" t="s">
        <v>995</v>
      </c>
      <c r="O1209" t="s">
        <v>995</v>
      </c>
      <c r="P1209" t="s">
        <v>995</v>
      </c>
      <c r="Q1209" t="s">
        <v>995</v>
      </c>
      <c r="R1209" t="s">
        <v>995</v>
      </c>
      <c r="S1209" t="s">
        <v>995</v>
      </c>
      <c r="T1209" t="s">
        <v>995</v>
      </c>
      <c r="U1209" t="s">
        <v>995</v>
      </c>
      <c r="V1209" t="s">
        <v>995</v>
      </c>
      <c r="W1209" t="s">
        <v>995</v>
      </c>
      <c r="X1209" t="s">
        <v>995</v>
      </c>
      <c r="Y1209" t="s">
        <v>995</v>
      </c>
      <c r="Z1209" t="s">
        <v>995</v>
      </c>
      <c r="AA1209" t="s">
        <v>995</v>
      </c>
      <c r="AB1209" t="s">
        <v>995</v>
      </c>
      <c r="AC1209" t="s">
        <v>995</v>
      </c>
      <c r="AD1209" t="s">
        <v>995</v>
      </c>
      <c r="AE1209" t="s">
        <v>995</v>
      </c>
      <c r="AF1209" t="s">
        <v>995</v>
      </c>
      <c r="AG1209" t="s">
        <v>995</v>
      </c>
      <c r="AH1209" t="s">
        <v>995</v>
      </c>
      <c r="AI1209" t="s">
        <v>995</v>
      </c>
      <c r="AJ1209" t="s">
        <v>995</v>
      </c>
      <c r="AK1209" t="s">
        <v>995</v>
      </c>
      <c r="AL1209" t="s">
        <v>995</v>
      </c>
      <c r="AM1209" t="s">
        <v>995</v>
      </c>
      <c r="AN1209" t="s">
        <v>995</v>
      </c>
      <c r="AO1209" t="s">
        <v>995</v>
      </c>
      <c r="AP1209" t="s">
        <v>995</v>
      </c>
      <c r="AQ1209" s="286" t="s">
        <v>855</v>
      </c>
      <c r="AR1209" s="306"/>
    </row>
    <row r="1210" spans="1:47" ht="21.6" x14ac:dyDescent="0.3">
      <c r="A1210" s="285">
        <v>118665</v>
      </c>
      <c r="B1210" s="286" t="s">
        <v>61</v>
      </c>
      <c r="C1210" t="s">
        <v>226</v>
      </c>
      <c r="D1210" t="s">
        <v>224</v>
      </c>
      <c r="E1210" t="s">
        <v>224</v>
      </c>
      <c r="F1210" t="s">
        <v>226</v>
      </c>
      <c r="G1210" t="s">
        <v>224</v>
      </c>
      <c r="H1210" t="s">
        <v>226</v>
      </c>
      <c r="I1210" t="s">
        <v>224</v>
      </c>
      <c r="J1210" t="s">
        <v>224</v>
      </c>
      <c r="K1210" t="s">
        <v>226</v>
      </c>
      <c r="L1210" t="s">
        <v>226</v>
      </c>
      <c r="M1210" t="s">
        <v>226</v>
      </c>
      <c r="N1210" t="s">
        <v>224</v>
      </c>
      <c r="O1210" t="s">
        <v>224</v>
      </c>
      <c r="P1210" t="s">
        <v>224</v>
      </c>
      <c r="Q1210" t="s">
        <v>226</v>
      </c>
      <c r="R1210" t="s">
        <v>226</v>
      </c>
      <c r="S1210" t="s">
        <v>226</v>
      </c>
      <c r="T1210" t="s">
        <v>226</v>
      </c>
      <c r="U1210" t="s">
        <v>224</v>
      </c>
      <c r="V1210" t="s">
        <v>226</v>
      </c>
      <c r="W1210" t="s">
        <v>226</v>
      </c>
      <c r="X1210" t="s">
        <v>224</v>
      </c>
      <c r="Y1210" t="s">
        <v>226</v>
      </c>
      <c r="Z1210" t="s">
        <v>226</v>
      </c>
      <c r="AA1210" t="s">
        <v>226</v>
      </c>
      <c r="AB1210" t="s">
        <v>224</v>
      </c>
      <c r="AC1210" t="s">
        <v>224</v>
      </c>
      <c r="AD1210" t="s">
        <v>226</v>
      </c>
      <c r="AE1210" t="s">
        <v>224</v>
      </c>
      <c r="AF1210" t="s">
        <v>224</v>
      </c>
      <c r="AG1210" t="s">
        <v>224</v>
      </c>
      <c r="AH1210" t="s">
        <v>224</v>
      </c>
      <c r="AI1210" t="s">
        <v>224</v>
      </c>
      <c r="AJ1210" t="s">
        <v>225</v>
      </c>
      <c r="AK1210" t="s">
        <v>224</v>
      </c>
      <c r="AL1210" t="s">
        <v>226</v>
      </c>
      <c r="AM1210" t="s">
        <v>225</v>
      </c>
      <c r="AN1210" t="s">
        <v>225</v>
      </c>
      <c r="AO1210" t="s">
        <v>224</v>
      </c>
      <c r="AP1210" t="s">
        <v>225</v>
      </c>
      <c r="AQ1210" s="286" t="s">
        <v>394</v>
      </c>
      <c r="AR1210" s="295"/>
      <c r="AS1210" s="235"/>
    </row>
    <row r="1211" spans="1:47" x14ac:dyDescent="0.3">
      <c r="A1211" s="285">
        <v>118668</v>
      </c>
      <c r="B1211" s="286" t="s">
        <v>539</v>
      </c>
      <c r="C1211" t="s">
        <v>995</v>
      </c>
      <c r="D1211" t="s">
        <v>995</v>
      </c>
      <c r="E1211" t="s">
        <v>995</v>
      </c>
      <c r="F1211" t="s">
        <v>995</v>
      </c>
      <c r="G1211" t="s">
        <v>995</v>
      </c>
      <c r="H1211" t="s">
        <v>995</v>
      </c>
      <c r="I1211" t="s">
        <v>995</v>
      </c>
      <c r="J1211" t="s">
        <v>995</v>
      </c>
      <c r="K1211" t="s">
        <v>995</v>
      </c>
      <c r="L1211" t="s">
        <v>995</v>
      </c>
      <c r="M1211" t="s">
        <v>995</v>
      </c>
      <c r="N1211" t="s">
        <v>995</v>
      </c>
      <c r="O1211" t="s">
        <v>995</v>
      </c>
      <c r="P1211" t="s">
        <v>995</v>
      </c>
      <c r="Q1211" t="s">
        <v>995</v>
      </c>
      <c r="R1211" t="s">
        <v>995</v>
      </c>
      <c r="S1211" t="s">
        <v>995</v>
      </c>
      <c r="T1211" t="s">
        <v>995</v>
      </c>
      <c r="U1211" t="s">
        <v>995</v>
      </c>
      <c r="V1211" t="s">
        <v>995</v>
      </c>
      <c r="W1211" t="s">
        <v>995</v>
      </c>
      <c r="X1211" t="s">
        <v>995</v>
      </c>
      <c r="Y1211" t="s">
        <v>995</v>
      </c>
      <c r="Z1211" t="s">
        <v>995</v>
      </c>
      <c r="AA1211" t="s">
        <v>995</v>
      </c>
      <c r="AB1211" t="s">
        <v>995</v>
      </c>
      <c r="AC1211" t="s">
        <v>995</v>
      </c>
      <c r="AD1211" t="s">
        <v>995</v>
      </c>
      <c r="AE1211" t="s">
        <v>995</v>
      </c>
      <c r="AF1211" t="s">
        <v>995</v>
      </c>
      <c r="AG1211" t="s">
        <v>995</v>
      </c>
      <c r="AH1211" t="s">
        <v>995</v>
      </c>
      <c r="AI1211" t="s">
        <v>995</v>
      </c>
      <c r="AJ1211" t="s">
        <v>995</v>
      </c>
      <c r="AK1211" t="s">
        <v>995</v>
      </c>
      <c r="AL1211" t="s">
        <v>995</v>
      </c>
      <c r="AM1211" t="s">
        <v>995</v>
      </c>
      <c r="AN1211" t="s">
        <v>995</v>
      </c>
      <c r="AO1211" t="s">
        <v>995</v>
      </c>
      <c r="AP1211" t="s">
        <v>995</v>
      </c>
      <c r="AQ1211" s="286" t="s">
        <v>855</v>
      </c>
      <c r="AR1211" s="306"/>
    </row>
    <row r="1212" spans="1:47" ht="21.6" x14ac:dyDescent="0.3">
      <c r="A1212" s="285">
        <v>118671</v>
      </c>
      <c r="B1212" s="286" t="s">
        <v>61</v>
      </c>
      <c r="C1212" t="s">
        <v>995</v>
      </c>
      <c r="D1212" t="s">
        <v>995</v>
      </c>
      <c r="E1212" t="s">
        <v>995</v>
      </c>
      <c r="F1212" t="s">
        <v>995</v>
      </c>
      <c r="G1212" t="s">
        <v>995</v>
      </c>
      <c r="H1212" t="s">
        <v>995</v>
      </c>
      <c r="I1212" t="s">
        <v>995</v>
      </c>
      <c r="J1212" t="s">
        <v>995</v>
      </c>
      <c r="K1212" t="s">
        <v>995</v>
      </c>
      <c r="L1212" t="s">
        <v>995</v>
      </c>
      <c r="M1212" t="s">
        <v>995</v>
      </c>
      <c r="N1212" t="s">
        <v>995</v>
      </c>
      <c r="O1212" t="s">
        <v>995</v>
      </c>
      <c r="P1212" t="s">
        <v>995</v>
      </c>
      <c r="Q1212" t="s">
        <v>995</v>
      </c>
      <c r="R1212" t="s">
        <v>995</v>
      </c>
      <c r="S1212" t="s">
        <v>995</v>
      </c>
      <c r="T1212" t="s">
        <v>995</v>
      </c>
      <c r="U1212" t="s">
        <v>995</v>
      </c>
      <c r="V1212" t="s">
        <v>995</v>
      </c>
      <c r="W1212" t="s">
        <v>995</v>
      </c>
      <c r="X1212" t="s">
        <v>995</v>
      </c>
      <c r="Y1212" t="s">
        <v>995</v>
      </c>
      <c r="Z1212" t="s">
        <v>995</v>
      </c>
      <c r="AA1212" t="s">
        <v>995</v>
      </c>
      <c r="AB1212" t="s">
        <v>995</v>
      </c>
      <c r="AC1212" t="s">
        <v>995</v>
      </c>
      <c r="AD1212" t="s">
        <v>995</v>
      </c>
      <c r="AE1212" t="s">
        <v>995</v>
      </c>
      <c r="AF1212" t="s">
        <v>995</v>
      </c>
      <c r="AG1212" t="s">
        <v>995</v>
      </c>
      <c r="AH1212" t="s">
        <v>995</v>
      </c>
      <c r="AI1212" t="s">
        <v>995</v>
      </c>
      <c r="AJ1212" t="s">
        <v>995</v>
      </c>
      <c r="AK1212" t="s">
        <v>995</v>
      </c>
      <c r="AL1212" t="s">
        <v>995</v>
      </c>
      <c r="AM1212" t="s">
        <v>995</v>
      </c>
      <c r="AN1212" t="s">
        <v>995</v>
      </c>
      <c r="AO1212" t="s">
        <v>995</v>
      </c>
      <c r="AP1212" t="s">
        <v>995</v>
      </c>
      <c r="AQ1212" s="286" t="s">
        <v>855</v>
      </c>
      <c r="AR1212" s="295"/>
      <c r="AS1212" s="235"/>
    </row>
    <row r="1213" spans="1:47" ht="21.6" x14ac:dyDescent="0.3">
      <c r="A1213" s="285">
        <v>118672</v>
      </c>
      <c r="B1213" s="286" t="s">
        <v>61</v>
      </c>
      <c r="C1213" t="s">
        <v>995</v>
      </c>
      <c r="D1213" t="s">
        <v>995</v>
      </c>
      <c r="E1213" t="s">
        <v>995</v>
      </c>
      <c r="F1213" t="s">
        <v>995</v>
      </c>
      <c r="G1213" t="s">
        <v>995</v>
      </c>
      <c r="H1213" t="s">
        <v>995</v>
      </c>
      <c r="I1213" t="s">
        <v>995</v>
      </c>
      <c r="J1213" t="s">
        <v>995</v>
      </c>
      <c r="K1213" t="s">
        <v>995</v>
      </c>
      <c r="L1213" t="s">
        <v>995</v>
      </c>
      <c r="M1213" t="s">
        <v>995</v>
      </c>
      <c r="N1213" t="s">
        <v>995</v>
      </c>
      <c r="O1213" t="s">
        <v>995</v>
      </c>
      <c r="P1213" t="s">
        <v>995</v>
      </c>
      <c r="Q1213" t="s">
        <v>995</v>
      </c>
      <c r="R1213" t="s">
        <v>995</v>
      </c>
      <c r="S1213" t="s">
        <v>995</v>
      </c>
      <c r="T1213" t="s">
        <v>995</v>
      </c>
      <c r="U1213" t="s">
        <v>995</v>
      </c>
      <c r="V1213" t="s">
        <v>995</v>
      </c>
      <c r="W1213" t="s">
        <v>995</v>
      </c>
      <c r="X1213" t="s">
        <v>995</v>
      </c>
      <c r="Y1213" t="s">
        <v>995</v>
      </c>
      <c r="Z1213" t="s">
        <v>995</v>
      </c>
      <c r="AA1213" t="s">
        <v>995</v>
      </c>
      <c r="AB1213" t="s">
        <v>995</v>
      </c>
      <c r="AC1213" t="s">
        <v>995</v>
      </c>
      <c r="AD1213" t="s">
        <v>995</v>
      </c>
      <c r="AE1213" t="s">
        <v>995</v>
      </c>
      <c r="AF1213" t="s">
        <v>995</v>
      </c>
      <c r="AG1213" t="s">
        <v>995</v>
      </c>
      <c r="AH1213" t="s">
        <v>995</v>
      </c>
      <c r="AI1213" t="s">
        <v>995</v>
      </c>
      <c r="AJ1213" t="s">
        <v>995</v>
      </c>
      <c r="AK1213" t="s">
        <v>995</v>
      </c>
      <c r="AL1213" t="s">
        <v>995</v>
      </c>
      <c r="AM1213" t="s">
        <v>995</v>
      </c>
      <c r="AN1213" t="s">
        <v>995</v>
      </c>
      <c r="AO1213" t="s">
        <v>995</v>
      </c>
      <c r="AP1213" t="s">
        <v>995</v>
      </c>
      <c r="AQ1213" s="286" t="s">
        <v>855</v>
      </c>
      <c r="AR1213" s="295"/>
      <c r="AS1213" s="235"/>
    </row>
    <row r="1214" spans="1:47" x14ac:dyDescent="0.3">
      <c r="A1214" s="285">
        <v>118673</v>
      </c>
      <c r="B1214" s="286" t="s">
        <v>538</v>
      </c>
      <c r="C1214" t="s">
        <v>995</v>
      </c>
      <c r="D1214" t="s">
        <v>995</v>
      </c>
      <c r="E1214" t="s">
        <v>995</v>
      </c>
      <c r="F1214" t="s">
        <v>995</v>
      </c>
      <c r="G1214" t="s">
        <v>995</v>
      </c>
      <c r="H1214" t="s">
        <v>995</v>
      </c>
      <c r="I1214" t="s">
        <v>995</v>
      </c>
      <c r="J1214" t="s">
        <v>995</v>
      </c>
      <c r="K1214" t="s">
        <v>995</v>
      </c>
      <c r="L1214" t="s">
        <v>995</v>
      </c>
      <c r="M1214" t="s">
        <v>995</v>
      </c>
      <c r="N1214" t="s">
        <v>995</v>
      </c>
      <c r="O1214" t="s">
        <v>995</v>
      </c>
      <c r="P1214" t="s">
        <v>995</v>
      </c>
      <c r="Q1214" t="s">
        <v>995</v>
      </c>
      <c r="R1214" t="s">
        <v>995</v>
      </c>
      <c r="S1214" t="s">
        <v>995</v>
      </c>
      <c r="T1214" t="s">
        <v>995</v>
      </c>
      <c r="U1214" t="s">
        <v>995</v>
      </c>
      <c r="V1214" t="s">
        <v>995</v>
      </c>
      <c r="W1214" t="s">
        <v>995</v>
      </c>
      <c r="X1214" t="s">
        <v>995</v>
      </c>
      <c r="Y1214" t="s">
        <v>995</v>
      </c>
      <c r="Z1214" t="s">
        <v>995</v>
      </c>
      <c r="AA1214" t="s">
        <v>995</v>
      </c>
      <c r="AB1214" t="s">
        <v>995</v>
      </c>
      <c r="AC1214" t="s">
        <v>995</v>
      </c>
      <c r="AD1214" t="s">
        <v>995</v>
      </c>
      <c r="AE1214" t="s">
        <v>995</v>
      </c>
      <c r="AF1214" t="s">
        <v>995</v>
      </c>
      <c r="AG1214" t="s">
        <v>995</v>
      </c>
      <c r="AH1214" t="s">
        <v>995</v>
      </c>
      <c r="AI1214" t="s">
        <v>995</v>
      </c>
      <c r="AJ1214" t="s">
        <v>995</v>
      </c>
      <c r="AK1214" t="s">
        <v>995</v>
      </c>
      <c r="AL1214" t="s">
        <v>995</v>
      </c>
      <c r="AM1214" t="s">
        <v>995</v>
      </c>
      <c r="AN1214" t="s">
        <v>995</v>
      </c>
      <c r="AO1214" t="s">
        <v>995</v>
      </c>
      <c r="AP1214" t="s">
        <v>995</v>
      </c>
      <c r="AQ1214" s="286" t="s">
        <v>855</v>
      </c>
      <c r="AR1214" s="306"/>
    </row>
    <row r="1215" spans="1:47" x14ac:dyDescent="0.3">
      <c r="A1215" s="285">
        <v>118676</v>
      </c>
      <c r="B1215" s="286" t="s">
        <v>539</v>
      </c>
      <c r="C1215" t="s">
        <v>995</v>
      </c>
      <c r="D1215" t="s">
        <v>995</v>
      </c>
      <c r="E1215" t="s">
        <v>995</v>
      </c>
      <c r="F1215" t="s">
        <v>995</v>
      </c>
      <c r="G1215" t="s">
        <v>995</v>
      </c>
      <c r="H1215" t="s">
        <v>995</v>
      </c>
      <c r="I1215" t="s">
        <v>995</v>
      </c>
      <c r="J1215" t="s">
        <v>995</v>
      </c>
      <c r="K1215" t="s">
        <v>995</v>
      </c>
      <c r="L1215" t="s">
        <v>995</v>
      </c>
      <c r="M1215" t="s">
        <v>995</v>
      </c>
      <c r="N1215" t="s">
        <v>995</v>
      </c>
      <c r="O1215" t="s">
        <v>995</v>
      </c>
      <c r="P1215" t="s">
        <v>995</v>
      </c>
      <c r="Q1215" t="s">
        <v>995</v>
      </c>
      <c r="R1215" t="s">
        <v>995</v>
      </c>
      <c r="S1215" t="s">
        <v>995</v>
      </c>
      <c r="T1215" t="s">
        <v>995</v>
      </c>
      <c r="U1215" t="s">
        <v>995</v>
      </c>
      <c r="V1215" t="s">
        <v>995</v>
      </c>
      <c r="W1215" t="s">
        <v>995</v>
      </c>
      <c r="X1215" t="s">
        <v>995</v>
      </c>
      <c r="Y1215" t="s">
        <v>995</v>
      </c>
      <c r="Z1215" t="s">
        <v>995</v>
      </c>
      <c r="AA1215" t="s">
        <v>995</v>
      </c>
      <c r="AB1215" t="s">
        <v>995</v>
      </c>
      <c r="AC1215" t="s">
        <v>995</v>
      </c>
      <c r="AD1215" t="s">
        <v>995</v>
      </c>
      <c r="AE1215" t="s">
        <v>995</v>
      </c>
      <c r="AF1215" t="s">
        <v>995</v>
      </c>
      <c r="AG1215" t="s">
        <v>995</v>
      </c>
      <c r="AH1215" t="s">
        <v>995</v>
      </c>
      <c r="AI1215" t="s">
        <v>995</v>
      </c>
      <c r="AJ1215" t="s">
        <v>995</v>
      </c>
      <c r="AK1215" t="s">
        <v>995</v>
      </c>
      <c r="AL1215" t="s">
        <v>995</v>
      </c>
      <c r="AM1215" t="s">
        <v>995</v>
      </c>
      <c r="AN1215" t="s">
        <v>995</v>
      </c>
      <c r="AO1215" t="s">
        <v>995</v>
      </c>
      <c r="AP1215" t="s">
        <v>995</v>
      </c>
      <c r="AQ1215" s="286" t="s">
        <v>855</v>
      </c>
      <c r="AR1215" s="306"/>
    </row>
    <row r="1216" spans="1:47" ht="21.6" x14ac:dyDescent="0.3">
      <c r="A1216" s="285">
        <v>118677</v>
      </c>
      <c r="B1216" s="286" t="s">
        <v>61</v>
      </c>
      <c r="C1216" t="s">
        <v>995</v>
      </c>
      <c r="D1216" t="s">
        <v>995</v>
      </c>
      <c r="E1216" t="s">
        <v>995</v>
      </c>
      <c r="F1216" t="s">
        <v>995</v>
      </c>
      <c r="G1216" t="s">
        <v>995</v>
      </c>
      <c r="H1216" t="s">
        <v>995</v>
      </c>
      <c r="I1216" t="s">
        <v>995</v>
      </c>
      <c r="J1216" t="s">
        <v>995</v>
      </c>
      <c r="K1216" t="s">
        <v>995</v>
      </c>
      <c r="L1216" t="s">
        <v>995</v>
      </c>
      <c r="M1216" t="s">
        <v>995</v>
      </c>
      <c r="N1216" t="s">
        <v>995</v>
      </c>
      <c r="O1216" t="s">
        <v>995</v>
      </c>
      <c r="P1216" t="s">
        <v>995</v>
      </c>
      <c r="Q1216" t="s">
        <v>995</v>
      </c>
      <c r="R1216" t="s">
        <v>995</v>
      </c>
      <c r="S1216" t="s">
        <v>995</v>
      </c>
      <c r="T1216" t="s">
        <v>995</v>
      </c>
      <c r="U1216" t="s">
        <v>995</v>
      </c>
      <c r="V1216" t="s">
        <v>995</v>
      </c>
      <c r="W1216" t="s">
        <v>995</v>
      </c>
      <c r="X1216" t="s">
        <v>995</v>
      </c>
      <c r="Y1216" t="s">
        <v>995</v>
      </c>
      <c r="Z1216" t="s">
        <v>995</v>
      </c>
      <c r="AA1216" t="s">
        <v>995</v>
      </c>
      <c r="AB1216" t="s">
        <v>995</v>
      </c>
      <c r="AC1216" t="s">
        <v>995</v>
      </c>
      <c r="AD1216" t="s">
        <v>995</v>
      </c>
      <c r="AE1216" t="s">
        <v>995</v>
      </c>
      <c r="AF1216" t="s">
        <v>995</v>
      </c>
      <c r="AG1216" t="s">
        <v>995</v>
      </c>
      <c r="AH1216" t="s">
        <v>995</v>
      </c>
      <c r="AI1216" t="s">
        <v>995</v>
      </c>
      <c r="AJ1216" t="s">
        <v>995</v>
      </c>
      <c r="AK1216" t="s">
        <v>995</v>
      </c>
      <c r="AL1216" t="s">
        <v>995</v>
      </c>
      <c r="AM1216" t="s">
        <v>995</v>
      </c>
      <c r="AN1216" t="s">
        <v>995</v>
      </c>
      <c r="AO1216" t="s">
        <v>995</v>
      </c>
      <c r="AP1216" t="s">
        <v>995</v>
      </c>
      <c r="AQ1216" s="286" t="s">
        <v>855</v>
      </c>
      <c r="AR1216" s="295"/>
      <c r="AS1216" s="235"/>
    </row>
    <row r="1217" spans="1:47" ht="21.6" x14ac:dyDescent="0.3">
      <c r="A1217" s="285">
        <v>118678</v>
      </c>
      <c r="B1217" s="286" t="s">
        <v>8485</v>
      </c>
      <c r="C1217" t="s">
        <v>224</v>
      </c>
      <c r="D1217" t="s">
        <v>224</v>
      </c>
      <c r="E1217" t="s">
        <v>224</v>
      </c>
      <c r="F1217" t="s">
        <v>226</v>
      </c>
      <c r="G1217" t="s">
        <v>224</v>
      </c>
      <c r="H1217" t="s">
        <v>224</v>
      </c>
      <c r="I1217" t="s">
        <v>224</v>
      </c>
      <c r="J1217" t="s">
        <v>224</v>
      </c>
      <c r="K1217" t="s">
        <v>226</v>
      </c>
      <c r="L1217" t="s">
        <v>224</v>
      </c>
      <c r="M1217" t="s">
        <v>226</v>
      </c>
      <c r="N1217" t="s">
        <v>224</v>
      </c>
      <c r="O1217" t="s">
        <v>226</v>
      </c>
      <c r="P1217" t="s">
        <v>226</v>
      </c>
      <c r="Q1217" t="s">
        <v>224</v>
      </c>
      <c r="R1217" t="s">
        <v>226</v>
      </c>
      <c r="S1217" t="s">
        <v>224</v>
      </c>
      <c r="T1217" t="s">
        <v>226</v>
      </c>
      <c r="U1217" t="s">
        <v>224</v>
      </c>
      <c r="V1217" t="s">
        <v>224</v>
      </c>
      <c r="W1217" t="s">
        <v>226</v>
      </c>
      <c r="X1217" t="s">
        <v>226</v>
      </c>
      <c r="Y1217" t="s">
        <v>224</v>
      </c>
      <c r="Z1217" t="s">
        <v>226</v>
      </c>
      <c r="AA1217" t="s">
        <v>224</v>
      </c>
      <c r="AB1217" t="s">
        <v>224</v>
      </c>
      <c r="AC1217" t="s">
        <v>224</v>
      </c>
      <c r="AD1217" t="s">
        <v>226</v>
      </c>
      <c r="AE1217" t="s">
        <v>224</v>
      </c>
      <c r="AF1217" t="s">
        <v>224</v>
      </c>
      <c r="AG1217" t="s">
        <v>226</v>
      </c>
      <c r="AH1217" t="s">
        <v>226</v>
      </c>
      <c r="AI1217" t="s">
        <v>226</v>
      </c>
      <c r="AJ1217" t="s">
        <v>226</v>
      </c>
      <c r="AK1217" t="s">
        <v>226</v>
      </c>
      <c r="AL1217" t="s">
        <v>225</v>
      </c>
      <c r="AM1217" t="s">
        <v>225</v>
      </c>
      <c r="AN1217" t="s">
        <v>225</v>
      </c>
      <c r="AO1217" t="s">
        <v>225</v>
      </c>
      <c r="AP1217" t="s">
        <v>225</v>
      </c>
      <c r="AQ1217" s="286" t="s">
        <v>394</v>
      </c>
      <c r="AR1217" s="295"/>
      <c r="AS1217" s="235"/>
    </row>
    <row r="1218" spans="1:47" x14ac:dyDescent="0.3">
      <c r="A1218" s="285">
        <v>118679</v>
      </c>
      <c r="B1218" s="286" t="s">
        <v>61</v>
      </c>
      <c r="C1218" t="s">
        <v>995</v>
      </c>
      <c r="D1218" t="s">
        <v>995</v>
      </c>
      <c r="E1218" t="s">
        <v>995</v>
      </c>
      <c r="F1218" t="s">
        <v>995</v>
      </c>
      <c r="G1218" t="s">
        <v>995</v>
      </c>
      <c r="H1218" t="s">
        <v>995</v>
      </c>
      <c r="I1218" t="s">
        <v>995</v>
      </c>
      <c r="J1218" t="s">
        <v>995</v>
      </c>
      <c r="K1218" t="s">
        <v>995</v>
      </c>
      <c r="L1218" t="s">
        <v>995</v>
      </c>
      <c r="M1218" t="s">
        <v>995</v>
      </c>
      <c r="N1218" t="s">
        <v>995</v>
      </c>
      <c r="O1218" t="s">
        <v>995</v>
      </c>
      <c r="P1218" t="s">
        <v>995</v>
      </c>
      <c r="Q1218" t="s">
        <v>995</v>
      </c>
      <c r="R1218" t="s">
        <v>995</v>
      </c>
      <c r="S1218" t="s">
        <v>995</v>
      </c>
      <c r="T1218" t="s">
        <v>995</v>
      </c>
      <c r="U1218" t="s">
        <v>995</v>
      </c>
      <c r="V1218" t="s">
        <v>995</v>
      </c>
      <c r="W1218" t="s">
        <v>995</v>
      </c>
      <c r="X1218" t="s">
        <v>995</v>
      </c>
      <c r="Y1218" t="s">
        <v>995</v>
      </c>
      <c r="Z1218" t="s">
        <v>995</v>
      </c>
      <c r="AA1218" t="s">
        <v>995</v>
      </c>
      <c r="AB1218" t="s">
        <v>995</v>
      </c>
      <c r="AC1218" t="s">
        <v>995</v>
      </c>
      <c r="AD1218" t="s">
        <v>995</v>
      </c>
      <c r="AE1218" t="s">
        <v>995</v>
      </c>
      <c r="AF1218" t="s">
        <v>995</v>
      </c>
      <c r="AG1218" t="s">
        <v>995</v>
      </c>
      <c r="AH1218" t="s">
        <v>995</v>
      </c>
      <c r="AI1218" t="s">
        <v>995</v>
      </c>
      <c r="AJ1218" t="s">
        <v>995</v>
      </c>
      <c r="AK1218" t="s">
        <v>995</v>
      </c>
      <c r="AL1218" t="s">
        <v>995</v>
      </c>
      <c r="AM1218" t="s">
        <v>995</v>
      </c>
      <c r="AN1218" t="s">
        <v>995</v>
      </c>
      <c r="AO1218" t="s">
        <v>995</v>
      </c>
      <c r="AP1218" t="s">
        <v>995</v>
      </c>
      <c r="AQ1218" s="286" t="s">
        <v>855</v>
      </c>
      <c r="AR1218" s="306"/>
    </row>
    <row r="1219" spans="1:47" x14ac:dyDescent="0.3">
      <c r="A1219" s="285">
        <v>118681</v>
      </c>
      <c r="B1219" s="286" t="s">
        <v>538</v>
      </c>
      <c r="C1219" t="s">
        <v>995</v>
      </c>
      <c r="D1219" t="s">
        <v>995</v>
      </c>
      <c r="E1219" t="s">
        <v>995</v>
      </c>
      <c r="F1219" t="s">
        <v>995</v>
      </c>
      <c r="G1219" t="s">
        <v>995</v>
      </c>
      <c r="H1219" t="s">
        <v>995</v>
      </c>
      <c r="I1219" t="s">
        <v>995</v>
      </c>
      <c r="J1219" t="s">
        <v>995</v>
      </c>
      <c r="K1219" t="s">
        <v>995</v>
      </c>
      <c r="L1219" t="s">
        <v>995</v>
      </c>
      <c r="M1219" t="s">
        <v>995</v>
      </c>
      <c r="N1219" t="s">
        <v>995</v>
      </c>
      <c r="O1219" t="s">
        <v>995</v>
      </c>
      <c r="P1219" t="s">
        <v>995</v>
      </c>
      <c r="Q1219" t="s">
        <v>995</v>
      </c>
      <c r="R1219" t="s">
        <v>995</v>
      </c>
      <c r="S1219" t="s">
        <v>995</v>
      </c>
      <c r="T1219" t="s">
        <v>995</v>
      </c>
      <c r="U1219" t="s">
        <v>995</v>
      </c>
      <c r="V1219" t="s">
        <v>995</v>
      </c>
      <c r="W1219" t="s">
        <v>995</v>
      </c>
      <c r="X1219" t="s">
        <v>995</v>
      </c>
      <c r="Y1219" t="s">
        <v>995</v>
      </c>
      <c r="Z1219" t="s">
        <v>995</v>
      </c>
      <c r="AA1219" t="s">
        <v>995</v>
      </c>
      <c r="AB1219" t="s">
        <v>995</v>
      </c>
      <c r="AC1219" t="s">
        <v>995</v>
      </c>
      <c r="AD1219" t="s">
        <v>995</v>
      </c>
      <c r="AE1219" t="s">
        <v>995</v>
      </c>
      <c r="AF1219" t="s">
        <v>995</v>
      </c>
      <c r="AG1219" t="s">
        <v>995</v>
      </c>
      <c r="AH1219" t="s">
        <v>995</v>
      </c>
      <c r="AI1219" t="s">
        <v>995</v>
      </c>
      <c r="AJ1219" t="s">
        <v>995</v>
      </c>
      <c r="AK1219" t="s">
        <v>995</v>
      </c>
      <c r="AL1219" t="s">
        <v>995</v>
      </c>
      <c r="AM1219" t="s">
        <v>995</v>
      </c>
      <c r="AN1219" t="s">
        <v>995</v>
      </c>
      <c r="AO1219" t="s">
        <v>995</v>
      </c>
      <c r="AP1219" t="s">
        <v>995</v>
      </c>
      <c r="AQ1219" s="286" t="s">
        <v>855</v>
      </c>
      <c r="AR1219" s="306"/>
    </row>
    <row r="1220" spans="1:47" x14ac:dyDescent="0.3">
      <c r="A1220" s="285">
        <v>118682</v>
      </c>
      <c r="B1220" s="286" t="s">
        <v>540</v>
      </c>
      <c r="C1220" t="s">
        <v>995</v>
      </c>
      <c r="D1220" t="s">
        <v>995</v>
      </c>
      <c r="E1220" t="s">
        <v>995</v>
      </c>
      <c r="F1220" t="s">
        <v>995</v>
      </c>
      <c r="G1220" t="s">
        <v>995</v>
      </c>
      <c r="H1220" t="s">
        <v>995</v>
      </c>
      <c r="I1220" t="s">
        <v>995</v>
      </c>
      <c r="J1220" t="s">
        <v>995</v>
      </c>
      <c r="K1220" t="s">
        <v>995</v>
      </c>
      <c r="L1220" t="s">
        <v>995</v>
      </c>
      <c r="M1220" t="s">
        <v>995</v>
      </c>
      <c r="N1220" t="s">
        <v>995</v>
      </c>
      <c r="O1220" t="s">
        <v>995</v>
      </c>
      <c r="P1220" t="s">
        <v>995</v>
      </c>
      <c r="Q1220" t="s">
        <v>995</v>
      </c>
      <c r="R1220" t="s">
        <v>995</v>
      </c>
      <c r="S1220" t="s">
        <v>995</v>
      </c>
      <c r="T1220" t="s">
        <v>995</v>
      </c>
      <c r="U1220" t="s">
        <v>995</v>
      </c>
      <c r="V1220" t="s">
        <v>995</v>
      </c>
      <c r="W1220" t="s">
        <v>995</v>
      </c>
      <c r="X1220" t="s">
        <v>995</v>
      </c>
      <c r="Y1220" t="s">
        <v>995</v>
      </c>
      <c r="Z1220" t="s">
        <v>995</v>
      </c>
      <c r="AA1220" t="s">
        <v>995</v>
      </c>
      <c r="AB1220" t="s">
        <v>995</v>
      </c>
      <c r="AC1220" t="s">
        <v>995</v>
      </c>
      <c r="AD1220" t="s">
        <v>995</v>
      </c>
      <c r="AE1220" t="s">
        <v>995</v>
      </c>
      <c r="AF1220" t="s">
        <v>995</v>
      </c>
      <c r="AG1220" t="s">
        <v>995</v>
      </c>
      <c r="AH1220" t="s">
        <v>995</v>
      </c>
      <c r="AI1220" t="s">
        <v>995</v>
      </c>
      <c r="AJ1220" t="s">
        <v>995</v>
      </c>
      <c r="AK1220" t="s">
        <v>995</v>
      </c>
      <c r="AL1220" t="s">
        <v>995</v>
      </c>
      <c r="AM1220" t="s">
        <v>995</v>
      </c>
      <c r="AN1220" t="s">
        <v>995</v>
      </c>
      <c r="AO1220" t="s">
        <v>995</v>
      </c>
      <c r="AP1220" t="s">
        <v>995</v>
      </c>
      <c r="AQ1220" s="286" t="s">
        <v>855</v>
      </c>
      <c r="AR1220" s="306"/>
    </row>
    <row r="1221" spans="1:47" x14ac:dyDescent="0.3">
      <c r="A1221" s="285">
        <v>118687</v>
      </c>
      <c r="B1221" s="286" t="s">
        <v>61</v>
      </c>
      <c r="C1221" t="s">
        <v>995</v>
      </c>
      <c r="D1221" t="s">
        <v>995</v>
      </c>
      <c r="E1221" t="s">
        <v>995</v>
      </c>
      <c r="F1221" t="s">
        <v>995</v>
      </c>
      <c r="G1221" t="s">
        <v>995</v>
      </c>
      <c r="H1221" t="s">
        <v>995</v>
      </c>
      <c r="I1221" t="s">
        <v>995</v>
      </c>
      <c r="J1221" t="s">
        <v>995</v>
      </c>
      <c r="K1221" t="s">
        <v>995</v>
      </c>
      <c r="L1221" t="s">
        <v>995</v>
      </c>
      <c r="M1221" t="s">
        <v>995</v>
      </c>
      <c r="N1221" t="s">
        <v>995</v>
      </c>
      <c r="O1221" t="s">
        <v>995</v>
      </c>
      <c r="P1221" t="s">
        <v>995</v>
      </c>
      <c r="Q1221" t="s">
        <v>995</v>
      </c>
      <c r="R1221" t="s">
        <v>995</v>
      </c>
      <c r="S1221" t="s">
        <v>995</v>
      </c>
      <c r="T1221" t="s">
        <v>995</v>
      </c>
      <c r="U1221" t="s">
        <v>995</v>
      </c>
      <c r="V1221" t="s">
        <v>995</v>
      </c>
      <c r="W1221" t="s">
        <v>995</v>
      </c>
      <c r="X1221" t="s">
        <v>995</v>
      </c>
      <c r="Y1221" t="s">
        <v>995</v>
      </c>
      <c r="Z1221" t="s">
        <v>995</v>
      </c>
      <c r="AA1221" t="s">
        <v>995</v>
      </c>
      <c r="AB1221" t="s">
        <v>995</v>
      </c>
      <c r="AC1221" t="s">
        <v>995</v>
      </c>
      <c r="AD1221" t="s">
        <v>995</v>
      </c>
      <c r="AE1221" t="s">
        <v>995</v>
      </c>
      <c r="AF1221" t="s">
        <v>995</v>
      </c>
      <c r="AG1221" t="s">
        <v>995</v>
      </c>
      <c r="AH1221" t="s">
        <v>995</v>
      </c>
      <c r="AI1221" t="s">
        <v>995</v>
      </c>
      <c r="AJ1221" t="s">
        <v>995</v>
      </c>
      <c r="AK1221" t="s">
        <v>995</v>
      </c>
      <c r="AL1221" t="s">
        <v>995</v>
      </c>
      <c r="AM1221" t="s">
        <v>995</v>
      </c>
      <c r="AN1221" t="s">
        <v>995</v>
      </c>
      <c r="AO1221" t="s">
        <v>995</v>
      </c>
      <c r="AP1221" t="s">
        <v>995</v>
      </c>
      <c r="AQ1221" s="286" t="s">
        <v>855</v>
      </c>
      <c r="AR1221" s="306"/>
    </row>
    <row r="1222" spans="1:47" ht="21.6" x14ac:dyDescent="0.3">
      <c r="A1222" s="285">
        <v>118688</v>
      </c>
      <c r="B1222" s="286" t="s">
        <v>61</v>
      </c>
      <c r="C1222" t="s">
        <v>224</v>
      </c>
      <c r="D1222" t="s">
        <v>225</v>
      </c>
      <c r="E1222" t="s">
        <v>224</v>
      </c>
      <c r="F1222" t="s">
        <v>226</v>
      </c>
      <c r="G1222" t="s">
        <v>224</v>
      </c>
      <c r="H1222" t="s">
        <v>226</v>
      </c>
      <c r="I1222" t="s">
        <v>226</v>
      </c>
      <c r="J1222" t="s">
        <v>224</v>
      </c>
      <c r="K1222" t="s">
        <v>226</v>
      </c>
      <c r="L1222" t="s">
        <v>224</v>
      </c>
      <c r="M1222" t="s">
        <v>226</v>
      </c>
      <c r="N1222" t="s">
        <v>224</v>
      </c>
      <c r="O1222" t="s">
        <v>226</v>
      </c>
      <c r="P1222" t="s">
        <v>224</v>
      </c>
      <c r="Q1222" t="s">
        <v>226</v>
      </c>
      <c r="R1222" t="s">
        <v>226</v>
      </c>
      <c r="S1222" t="s">
        <v>226</v>
      </c>
      <c r="T1222" t="s">
        <v>226</v>
      </c>
      <c r="U1222" t="s">
        <v>226</v>
      </c>
      <c r="V1222" t="s">
        <v>224</v>
      </c>
      <c r="W1222" t="s">
        <v>226</v>
      </c>
      <c r="X1222" t="s">
        <v>226</v>
      </c>
      <c r="Y1222" t="s">
        <v>226</v>
      </c>
      <c r="Z1222" t="s">
        <v>226</v>
      </c>
      <c r="AA1222" t="s">
        <v>224</v>
      </c>
      <c r="AB1222" t="s">
        <v>226</v>
      </c>
      <c r="AC1222" t="s">
        <v>226</v>
      </c>
      <c r="AD1222" t="s">
        <v>226</v>
      </c>
      <c r="AE1222" t="s">
        <v>226</v>
      </c>
      <c r="AF1222" t="s">
        <v>226</v>
      </c>
      <c r="AG1222" t="s">
        <v>225</v>
      </c>
      <c r="AH1222" t="s">
        <v>226</v>
      </c>
      <c r="AI1222" t="s">
        <v>225</v>
      </c>
      <c r="AJ1222" t="s">
        <v>225</v>
      </c>
      <c r="AK1222" t="s">
        <v>225</v>
      </c>
      <c r="AL1222" t="s">
        <v>225</v>
      </c>
      <c r="AM1222" t="s">
        <v>226</v>
      </c>
      <c r="AN1222" t="s">
        <v>225</v>
      </c>
      <c r="AO1222" t="s">
        <v>225</v>
      </c>
      <c r="AP1222" t="s">
        <v>225</v>
      </c>
      <c r="AQ1222" s="286" t="s">
        <v>394</v>
      </c>
      <c r="AR1222" s="295"/>
      <c r="AS1222" s="235"/>
    </row>
    <row r="1223" spans="1:47" x14ac:dyDescent="0.3">
      <c r="A1223" s="285">
        <v>118692</v>
      </c>
      <c r="B1223" s="286" t="s">
        <v>538</v>
      </c>
      <c r="C1223" t="s">
        <v>995</v>
      </c>
      <c r="D1223" t="s">
        <v>995</v>
      </c>
      <c r="E1223" t="s">
        <v>995</v>
      </c>
      <c r="F1223" t="s">
        <v>995</v>
      </c>
      <c r="G1223" t="s">
        <v>995</v>
      </c>
      <c r="H1223" t="s">
        <v>995</v>
      </c>
      <c r="I1223" t="s">
        <v>995</v>
      </c>
      <c r="J1223" t="s">
        <v>995</v>
      </c>
      <c r="K1223" t="s">
        <v>995</v>
      </c>
      <c r="L1223" t="s">
        <v>995</v>
      </c>
      <c r="M1223" t="s">
        <v>995</v>
      </c>
      <c r="N1223" t="s">
        <v>995</v>
      </c>
      <c r="O1223" t="s">
        <v>995</v>
      </c>
      <c r="P1223" t="s">
        <v>995</v>
      </c>
      <c r="Q1223" t="s">
        <v>995</v>
      </c>
      <c r="R1223" t="s">
        <v>995</v>
      </c>
      <c r="S1223" t="s">
        <v>995</v>
      </c>
      <c r="T1223" t="s">
        <v>995</v>
      </c>
      <c r="U1223" t="s">
        <v>995</v>
      </c>
      <c r="V1223" t="s">
        <v>995</v>
      </c>
      <c r="W1223" t="s">
        <v>995</v>
      </c>
      <c r="X1223" t="s">
        <v>995</v>
      </c>
      <c r="Y1223" t="s">
        <v>995</v>
      </c>
      <c r="Z1223" t="s">
        <v>995</v>
      </c>
      <c r="AA1223" t="s">
        <v>995</v>
      </c>
      <c r="AB1223" t="s">
        <v>995</v>
      </c>
      <c r="AC1223" t="s">
        <v>995</v>
      </c>
      <c r="AD1223" t="s">
        <v>995</v>
      </c>
      <c r="AE1223" t="s">
        <v>995</v>
      </c>
      <c r="AF1223" t="s">
        <v>995</v>
      </c>
      <c r="AG1223" t="s">
        <v>995</v>
      </c>
      <c r="AH1223" t="s">
        <v>995</v>
      </c>
      <c r="AI1223" t="s">
        <v>995</v>
      </c>
      <c r="AJ1223" t="s">
        <v>995</v>
      </c>
      <c r="AK1223" t="s">
        <v>995</v>
      </c>
      <c r="AL1223" t="s">
        <v>995</v>
      </c>
      <c r="AM1223" t="s">
        <v>995</v>
      </c>
      <c r="AN1223" t="s">
        <v>995</v>
      </c>
      <c r="AO1223" t="s">
        <v>995</v>
      </c>
      <c r="AP1223" t="s">
        <v>995</v>
      </c>
      <c r="AQ1223" s="286" t="s">
        <v>855</v>
      </c>
      <c r="AR1223" s="306"/>
    </row>
    <row r="1224" spans="1:47" ht="28.8" x14ac:dyDescent="0.3">
      <c r="A1224" s="285">
        <v>118693</v>
      </c>
      <c r="B1224" s="286" t="s">
        <v>67</v>
      </c>
      <c r="C1224" t="s">
        <v>224</v>
      </c>
      <c r="D1224" t="s">
        <v>224</v>
      </c>
      <c r="E1224" t="s">
        <v>224</v>
      </c>
      <c r="F1224" t="s">
        <v>226</v>
      </c>
      <c r="G1224" t="s">
        <v>224</v>
      </c>
      <c r="H1224" t="s">
        <v>224</v>
      </c>
      <c r="I1224" t="s">
        <v>226</v>
      </c>
      <c r="J1224" t="s">
        <v>224</v>
      </c>
      <c r="K1224" t="s">
        <v>226</v>
      </c>
      <c r="L1224" t="s">
        <v>224</v>
      </c>
      <c r="M1224" t="s">
        <v>224</v>
      </c>
      <c r="N1224" t="s">
        <v>224</v>
      </c>
      <c r="O1224" t="s">
        <v>224</v>
      </c>
      <c r="P1224" t="s">
        <v>224</v>
      </c>
      <c r="Q1224" t="s">
        <v>224</v>
      </c>
      <c r="R1224" t="s">
        <v>226</v>
      </c>
      <c r="S1224" t="s">
        <v>224</v>
      </c>
      <c r="T1224" t="s">
        <v>224</v>
      </c>
      <c r="U1224" t="s">
        <v>224</v>
      </c>
      <c r="V1224" t="s">
        <v>224</v>
      </c>
      <c r="W1224" t="s">
        <v>226</v>
      </c>
      <c r="X1224" t="s">
        <v>226</v>
      </c>
      <c r="Y1224" t="s">
        <v>224</v>
      </c>
      <c r="Z1224" t="s">
        <v>224</v>
      </c>
      <c r="AA1224" t="s">
        <v>224</v>
      </c>
      <c r="AB1224" t="s">
        <v>224</v>
      </c>
      <c r="AC1224" t="s">
        <v>224</v>
      </c>
      <c r="AD1224" t="s">
        <v>224</v>
      </c>
      <c r="AE1224" t="s">
        <v>224</v>
      </c>
      <c r="AF1224" t="s">
        <v>224</v>
      </c>
      <c r="AG1224" t="s">
        <v>225</v>
      </c>
      <c r="AH1224" t="s">
        <v>225</v>
      </c>
      <c r="AI1224" t="s">
        <v>225</v>
      </c>
      <c r="AJ1224" t="s">
        <v>225</v>
      </c>
      <c r="AK1224" t="s">
        <v>225</v>
      </c>
      <c r="AL1224" t="s">
        <v>394</v>
      </c>
      <c r="AM1224" t="s">
        <v>394</v>
      </c>
      <c r="AN1224" t="s">
        <v>394</v>
      </c>
      <c r="AO1224" t="s">
        <v>394</v>
      </c>
      <c r="AP1224" t="s">
        <v>394</v>
      </c>
      <c r="AQ1224" s="286" t="s">
        <v>394</v>
      </c>
      <c r="AR1224" s="295"/>
      <c r="AS1224" s="235"/>
    </row>
    <row r="1225" spans="1:47" ht="21.6" x14ac:dyDescent="0.3">
      <c r="A1225" s="285">
        <v>118696</v>
      </c>
      <c r="B1225" s="286" t="s">
        <v>538</v>
      </c>
      <c r="C1225" t="s">
        <v>995</v>
      </c>
      <c r="D1225" t="s">
        <v>995</v>
      </c>
      <c r="E1225" t="s">
        <v>995</v>
      </c>
      <c r="F1225" t="s">
        <v>995</v>
      </c>
      <c r="G1225" t="s">
        <v>995</v>
      </c>
      <c r="H1225" t="s">
        <v>995</v>
      </c>
      <c r="I1225" t="s">
        <v>995</v>
      </c>
      <c r="J1225" t="s">
        <v>995</v>
      </c>
      <c r="K1225" t="s">
        <v>995</v>
      </c>
      <c r="L1225" t="s">
        <v>995</v>
      </c>
      <c r="M1225" t="s">
        <v>995</v>
      </c>
      <c r="N1225" t="s">
        <v>995</v>
      </c>
      <c r="O1225" t="s">
        <v>995</v>
      </c>
      <c r="P1225" t="s">
        <v>995</v>
      </c>
      <c r="Q1225" t="s">
        <v>995</v>
      </c>
      <c r="R1225" t="s">
        <v>995</v>
      </c>
      <c r="S1225" t="s">
        <v>995</v>
      </c>
      <c r="T1225" t="s">
        <v>995</v>
      </c>
      <c r="U1225" t="s">
        <v>995</v>
      </c>
      <c r="V1225" t="s">
        <v>995</v>
      </c>
      <c r="W1225" t="s">
        <v>995</v>
      </c>
      <c r="X1225" t="s">
        <v>995</v>
      </c>
      <c r="Y1225" t="s">
        <v>995</v>
      </c>
      <c r="Z1225" t="s">
        <v>995</v>
      </c>
      <c r="AA1225" t="s">
        <v>995</v>
      </c>
      <c r="AB1225" t="s">
        <v>995</v>
      </c>
      <c r="AC1225" t="s">
        <v>995</v>
      </c>
      <c r="AD1225" t="s">
        <v>995</v>
      </c>
      <c r="AE1225" t="s">
        <v>995</v>
      </c>
      <c r="AF1225" t="s">
        <v>995</v>
      </c>
      <c r="AG1225" t="s">
        <v>995</v>
      </c>
      <c r="AH1225" t="s">
        <v>995</v>
      </c>
      <c r="AI1225" t="s">
        <v>995</v>
      </c>
      <c r="AJ1225" t="s">
        <v>995</v>
      </c>
      <c r="AK1225" t="s">
        <v>995</v>
      </c>
      <c r="AL1225" t="s">
        <v>995</v>
      </c>
      <c r="AM1225" t="s">
        <v>995</v>
      </c>
      <c r="AN1225" t="s">
        <v>995</v>
      </c>
      <c r="AO1225" t="s">
        <v>995</v>
      </c>
      <c r="AP1225" t="s">
        <v>995</v>
      </c>
      <c r="AQ1225" s="286" t="s">
        <v>855</v>
      </c>
      <c r="AR1225" s="295"/>
      <c r="AS1225" s="235"/>
    </row>
    <row r="1226" spans="1:47" ht="21.6" x14ac:dyDescent="0.3">
      <c r="A1226" s="285">
        <v>118698</v>
      </c>
      <c r="B1226" s="286" t="s">
        <v>61</v>
      </c>
      <c r="C1226" t="s">
        <v>224</v>
      </c>
      <c r="D1226" t="s">
        <v>226</v>
      </c>
      <c r="E1226" t="s">
        <v>226</v>
      </c>
      <c r="F1226" t="s">
        <v>225</v>
      </c>
      <c r="G1226" t="s">
        <v>224</v>
      </c>
      <c r="H1226" t="s">
        <v>225</v>
      </c>
      <c r="I1226" t="s">
        <v>226</v>
      </c>
      <c r="J1226" t="s">
        <v>226</v>
      </c>
      <c r="K1226" t="s">
        <v>226</v>
      </c>
      <c r="L1226" t="s">
        <v>224</v>
      </c>
      <c r="M1226" t="s">
        <v>226</v>
      </c>
      <c r="N1226" t="s">
        <v>224</v>
      </c>
      <c r="O1226" t="s">
        <v>224</v>
      </c>
      <c r="P1226" t="s">
        <v>226</v>
      </c>
      <c r="Q1226" t="s">
        <v>224</v>
      </c>
      <c r="R1226" t="s">
        <v>226</v>
      </c>
      <c r="S1226" t="s">
        <v>226</v>
      </c>
      <c r="T1226" t="s">
        <v>224</v>
      </c>
      <c r="U1226" t="s">
        <v>226</v>
      </c>
      <c r="V1226" t="s">
        <v>224</v>
      </c>
      <c r="W1226" t="s">
        <v>224</v>
      </c>
      <c r="X1226" t="s">
        <v>224</v>
      </c>
      <c r="Y1226" t="s">
        <v>224</v>
      </c>
      <c r="Z1226" t="s">
        <v>224</v>
      </c>
      <c r="AA1226" t="s">
        <v>224</v>
      </c>
      <c r="AB1226" t="s">
        <v>224</v>
      </c>
      <c r="AC1226" t="s">
        <v>224</v>
      </c>
      <c r="AD1226" t="s">
        <v>226</v>
      </c>
      <c r="AE1226" t="s">
        <v>224</v>
      </c>
      <c r="AF1226" t="s">
        <v>224</v>
      </c>
      <c r="AG1226" t="s">
        <v>224</v>
      </c>
      <c r="AH1226" t="s">
        <v>226</v>
      </c>
      <c r="AI1226" t="s">
        <v>224</v>
      </c>
      <c r="AJ1226" t="s">
        <v>226</v>
      </c>
      <c r="AK1226" t="s">
        <v>224</v>
      </c>
      <c r="AL1226" t="s">
        <v>224</v>
      </c>
      <c r="AM1226" t="s">
        <v>226</v>
      </c>
      <c r="AN1226" t="s">
        <v>224</v>
      </c>
      <c r="AO1226" t="s">
        <v>224</v>
      </c>
      <c r="AP1226" t="s">
        <v>224</v>
      </c>
      <c r="AQ1226" s="286" t="s">
        <v>394</v>
      </c>
      <c r="AR1226" s="295"/>
      <c r="AS1226" s="235"/>
    </row>
    <row r="1227" spans="1:47" ht="21.6" x14ac:dyDescent="0.3">
      <c r="A1227" s="285">
        <v>118700</v>
      </c>
      <c r="B1227" s="286" t="s">
        <v>61</v>
      </c>
      <c r="C1227" t="s">
        <v>995</v>
      </c>
      <c r="D1227" t="s">
        <v>995</v>
      </c>
      <c r="E1227" t="s">
        <v>995</v>
      </c>
      <c r="F1227" t="s">
        <v>995</v>
      </c>
      <c r="G1227" t="s">
        <v>995</v>
      </c>
      <c r="H1227" t="s">
        <v>995</v>
      </c>
      <c r="I1227" t="s">
        <v>995</v>
      </c>
      <c r="J1227" t="s">
        <v>995</v>
      </c>
      <c r="K1227" t="s">
        <v>995</v>
      </c>
      <c r="L1227" t="s">
        <v>995</v>
      </c>
      <c r="M1227" t="s">
        <v>995</v>
      </c>
      <c r="N1227" t="s">
        <v>995</v>
      </c>
      <c r="O1227" t="s">
        <v>995</v>
      </c>
      <c r="P1227" t="s">
        <v>995</v>
      </c>
      <c r="Q1227" t="s">
        <v>995</v>
      </c>
      <c r="R1227" t="s">
        <v>995</v>
      </c>
      <c r="S1227" t="s">
        <v>995</v>
      </c>
      <c r="T1227" t="s">
        <v>995</v>
      </c>
      <c r="U1227" t="s">
        <v>995</v>
      </c>
      <c r="V1227" t="s">
        <v>995</v>
      </c>
      <c r="W1227" t="s">
        <v>995</v>
      </c>
      <c r="X1227" t="s">
        <v>995</v>
      </c>
      <c r="Y1227" t="s">
        <v>995</v>
      </c>
      <c r="Z1227" t="s">
        <v>995</v>
      </c>
      <c r="AA1227" t="s">
        <v>995</v>
      </c>
      <c r="AB1227" t="s">
        <v>995</v>
      </c>
      <c r="AC1227" t="s">
        <v>995</v>
      </c>
      <c r="AD1227" t="s">
        <v>995</v>
      </c>
      <c r="AE1227" t="s">
        <v>995</v>
      </c>
      <c r="AF1227" t="s">
        <v>995</v>
      </c>
      <c r="AG1227" t="s">
        <v>995</v>
      </c>
      <c r="AH1227" t="s">
        <v>995</v>
      </c>
      <c r="AI1227" t="s">
        <v>995</v>
      </c>
      <c r="AJ1227" t="s">
        <v>995</v>
      </c>
      <c r="AK1227" t="s">
        <v>995</v>
      </c>
      <c r="AL1227" t="s">
        <v>995</v>
      </c>
      <c r="AM1227" t="s">
        <v>995</v>
      </c>
      <c r="AN1227" t="s">
        <v>995</v>
      </c>
      <c r="AO1227" t="s">
        <v>995</v>
      </c>
      <c r="AP1227" t="s">
        <v>995</v>
      </c>
      <c r="AQ1227" s="286" t="s">
        <v>855</v>
      </c>
      <c r="AR1227" s="295"/>
      <c r="AS1227" s="235"/>
    </row>
    <row r="1228" spans="1:47" ht="21.6" x14ac:dyDescent="0.3">
      <c r="A1228" s="285">
        <v>118701</v>
      </c>
      <c r="B1228" s="286" t="s">
        <v>61</v>
      </c>
      <c r="C1228" t="s">
        <v>224</v>
      </c>
      <c r="D1228" t="s">
        <v>224</v>
      </c>
      <c r="E1228" t="s">
        <v>226</v>
      </c>
      <c r="F1228" t="s">
        <v>224</v>
      </c>
      <c r="G1228" t="s">
        <v>224</v>
      </c>
      <c r="H1228" t="s">
        <v>224</v>
      </c>
      <c r="I1228" t="s">
        <v>224</v>
      </c>
      <c r="J1228" t="s">
        <v>224</v>
      </c>
      <c r="K1228" t="s">
        <v>224</v>
      </c>
      <c r="L1228" t="s">
        <v>226</v>
      </c>
      <c r="M1228" t="s">
        <v>224</v>
      </c>
      <c r="N1228" t="s">
        <v>224</v>
      </c>
      <c r="O1228" t="s">
        <v>226</v>
      </c>
      <c r="P1228" t="s">
        <v>224</v>
      </c>
      <c r="Q1228" t="s">
        <v>226</v>
      </c>
      <c r="R1228" t="s">
        <v>224</v>
      </c>
      <c r="S1228" t="s">
        <v>226</v>
      </c>
      <c r="T1228" t="s">
        <v>226</v>
      </c>
      <c r="U1228" t="s">
        <v>224</v>
      </c>
      <c r="V1228" t="s">
        <v>224</v>
      </c>
      <c r="W1228" t="s">
        <v>226</v>
      </c>
      <c r="X1228" t="s">
        <v>224</v>
      </c>
      <c r="Y1228" t="s">
        <v>226</v>
      </c>
      <c r="Z1228" t="s">
        <v>224</v>
      </c>
      <c r="AA1228" t="s">
        <v>226</v>
      </c>
      <c r="AB1228" t="s">
        <v>224</v>
      </c>
      <c r="AC1228" t="s">
        <v>224</v>
      </c>
      <c r="AD1228" t="s">
        <v>226</v>
      </c>
      <c r="AE1228" t="s">
        <v>224</v>
      </c>
      <c r="AF1228" t="s">
        <v>224</v>
      </c>
      <c r="AG1228" t="s">
        <v>224</v>
      </c>
      <c r="AH1228" t="s">
        <v>224</v>
      </c>
      <c r="AI1228" t="s">
        <v>224</v>
      </c>
      <c r="AJ1228" t="s">
        <v>226</v>
      </c>
      <c r="AK1228" t="s">
        <v>226</v>
      </c>
      <c r="AL1228" t="s">
        <v>225</v>
      </c>
      <c r="AM1228" t="s">
        <v>225</v>
      </c>
      <c r="AN1228" t="s">
        <v>225</v>
      </c>
      <c r="AO1228" t="s">
        <v>225</v>
      </c>
      <c r="AP1228" t="s">
        <v>225</v>
      </c>
      <c r="AQ1228" s="286" t="s">
        <v>394</v>
      </c>
      <c r="AR1228" s="295"/>
      <c r="AS1228" s="235"/>
    </row>
    <row r="1229" spans="1:47" ht="21.6" x14ac:dyDescent="0.3">
      <c r="A1229" s="285">
        <v>118703</v>
      </c>
      <c r="B1229" s="286" t="s">
        <v>61</v>
      </c>
      <c r="C1229" t="s">
        <v>224</v>
      </c>
      <c r="D1229" t="s">
        <v>225</v>
      </c>
      <c r="E1229" t="s">
        <v>226</v>
      </c>
      <c r="F1229" t="s">
        <v>226</v>
      </c>
      <c r="G1229" t="s">
        <v>226</v>
      </c>
      <c r="H1229" t="s">
        <v>226</v>
      </c>
      <c r="I1229" t="s">
        <v>226</v>
      </c>
      <c r="J1229" t="s">
        <v>224</v>
      </c>
      <c r="K1229" t="s">
        <v>226</v>
      </c>
      <c r="L1229" t="s">
        <v>225</v>
      </c>
      <c r="M1229" t="s">
        <v>224</v>
      </c>
      <c r="N1229" t="s">
        <v>224</v>
      </c>
      <c r="O1229" t="s">
        <v>224</v>
      </c>
      <c r="P1229" t="s">
        <v>224</v>
      </c>
      <c r="Q1229" t="s">
        <v>224</v>
      </c>
      <c r="R1229" t="s">
        <v>224</v>
      </c>
      <c r="S1229" t="s">
        <v>224</v>
      </c>
      <c r="T1229" t="s">
        <v>226</v>
      </c>
      <c r="U1229" t="s">
        <v>224</v>
      </c>
      <c r="V1229" t="s">
        <v>224</v>
      </c>
      <c r="W1229" t="s">
        <v>226</v>
      </c>
      <c r="X1229" t="s">
        <v>224</v>
      </c>
      <c r="Y1229" t="s">
        <v>226</v>
      </c>
      <c r="Z1229" t="s">
        <v>226</v>
      </c>
      <c r="AA1229" t="s">
        <v>226</v>
      </c>
      <c r="AB1229" t="s">
        <v>226</v>
      </c>
      <c r="AC1229" t="s">
        <v>226</v>
      </c>
      <c r="AD1229" t="s">
        <v>226</v>
      </c>
      <c r="AE1229" t="s">
        <v>226</v>
      </c>
      <c r="AF1229" t="s">
        <v>224</v>
      </c>
      <c r="AG1229" t="s">
        <v>226</v>
      </c>
      <c r="AH1229" t="s">
        <v>225</v>
      </c>
      <c r="AI1229" t="s">
        <v>226</v>
      </c>
      <c r="AJ1229" t="s">
        <v>226</v>
      </c>
      <c r="AK1229" t="s">
        <v>226</v>
      </c>
      <c r="AL1229" t="s">
        <v>226</v>
      </c>
      <c r="AM1229" t="s">
        <v>225</v>
      </c>
      <c r="AN1229" t="s">
        <v>225</v>
      </c>
      <c r="AO1229" t="s">
        <v>225</v>
      </c>
      <c r="AP1229" t="s">
        <v>226</v>
      </c>
      <c r="AQ1229" s="286" t="s">
        <v>394</v>
      </c>
      <c r="AR1229" s="295"/>
      <c r="AS1229" s="235"/>
    </row>
    <row r="1230" spans="1:47" ht="21.6" x14ac:dyDescent="0.65">
      <c r="A1230" s="285">
        <v>118704</v>
      </c>
      <c r="B1230" s="286" t="s">
        <v>61</v>
      </c>
      <c r="C1230" t="s">
        <v>995</v>
      </c>
      <c r="D1230" t="s">
        <v>995</v>
      </c>
      <c r="E1230" t="s">
        <v>995</v>
      </c>
      <c r="F1230" t="s">
        <v>995</v>
      </c>
      <c r="G1230" t="s">
        <v>995</v>
      </c>
      <c r="H1230" t="s">
        <v>995</v>
      </c>
      <c r="I1230" t="s">
        <v>995</v>
      </c>
      <c r="J1230" t="s">
        <v>995</v>
      </c>
      <c r="K1230" t="s">
        <v>995</v>
      </c>
      <c r="L1230" t="s">
        <v>995</v>
      </c>
      <c r="M1230" t="s">
        <v>995</v>
      </c>
      <c r="N1230" t="s">
        <v>995</v>
      </c>
      <c r="O1230" t="s">
        <v>995</v>
      </c>
      <c r="P1230" t="s">
        <v>995</v>
      </c>
      <c r="Q1230" t="s">
        <v>995</v>
      </c>
      <c r="R1230" t="s">
        <v>995</v>
      </c>
      <c r="S1230" t="s">
        <v>995</v>
      </c>
      <c r="T1230" t="s">
        <v>995</v>
      </c>
      <c r="U1230" t="s">
        <v>995</v>
      </c>
      <c r="V1230" t="s">
        <v>995</v>
      </c>
      <c r="W1230" t="s">
        <v>995</v>
      </c>
      <c r="X1230" t="s">
        <v>995</v>
      </c>
      <c r="Y1230" t="s">
        <v>995</v>
      </c>
      <c r="Z1230" t="s">
        <v>995</v>
      </c>
      <c r="AA1230" t="s">
        <v>995</v>
      </c>
      <c r="AB1230" t="s">
        <v>995</v>
      </c>
      <c r="AC1230" t="s">
        <v>995</v>
      </c>
      <c r="AD1230" t="s">
        <v>995</v>
      </c>
      <c r="AE1230" t="s">
        <v>995</v>
      </c>
      <c r="AF1230" t="s">
        <v>995</v>
      </c>
      <c r="AG1230" t="s">
        <v>995</v>
      </c>
      <c r="AH1230" t="s">
        <v>995</v>
      </c>
      <c r="AI1230" t="s">
        <v>995</v>
      </c>
      <c r="AJ1230" t="s">
        <v>995</v>
      </c>
      <c r="AK1230" t="s">
        <v>995</v>
      </c>
      <c r="AL1230" t="s">
        <v>995</v>
      </c>
      <c r="AM1230" t="s">
        <v>995</v>
      </c>
      <c r="AN1230" t="s">
        <v>995</v>
      </c>
      <c r="AO1230" t="s">
        <v>995</v>
      </c>
      <c r="AP1230" t="s">
        <v>995</v>
      </c>
      <c r="AQ1230" s="288"/>
      <c r="AR1230" s="302"/>
      <c r="AS1230" s="304"/>
      <c r="AU1230"/>
    </row>
    <row r="1231" spans="1:47" x14ac:dyDescent="0.3">
      <c r="A1231" s="285">
        <v>118705</v>
      </c>
      <c r="B1231" s="286" t="s">
        <v>540</v>
      </c>
      <c r="C1231" t="s">
        <v>995</v>
      </c>
      <c r="D1231" t="s">
        <v>995</v>
      </c>
      <c r="E1231" t="s">
        <v>995</v>
      </c>
      <c r="F1231" t="s">
        <v>995</v>
      </c>
      <c r="G1231" t="s">
        <v>995</v>
      </c>
      <c r="H1231" t="s">
        <v>995</v>
      </c>
      <c r="I1231" t="s">
        <v>995</v>
      </c>
      <c r="J1231" t="s">
        <v>995</v>
      </c>
      <c r="K1231" t="s">
        <v>995</v>
      </c>
      <c r="L1231" t="s">
        <v>995</v>
      </c>
      <c r="M1231" t="s">
        <v>995</v>
      </c>
      <c r="N1231" t="s">
        <v>995</v>
      </c>
      <c r="O1231" t="s">
        <v>995</v>
      </c>
      <c r="P1231" t="s">
        <v>995</v>
      </c>
      <c r="Q1231" t="s">
        <v>995</v>
      </c>
      <c r="R1231" t="s">
        <v>995</v>
      </c>
      <c r="S1231" t="s">
        <v>995</v>
      </c>
      <c r="T1231" t="s">
        <v>995</v>
      </c>
      <c r="U1231" t="s">
        <v>995</v>
      </c>
      <c r="V1231" t="s">
        <v>995</v>
      </c>
      <c r="W1231" t="s">
        <v>995</v>
      </c>
      <c r="X1231" t="s">
        <v>995</v>
      </c>
      <c r="Y1231" t="s">
        <v>995</v>
      </c>
      <c r="Z1231" t="s">
        <v>995</v>
      </c>
      <c r="AA1231" t="s">
        <v>995</v>
      </c>
      <c r="AB1231" t="s">
        <v>995</v>
      </c>
      <c r="AC1231" t="s">
        <v>995</v>
      </c>
      <c r="AD1231" t="s">
        <v>995</v>
      </c>
      <c r="AE1231" t="s">
        <v>995</v>
      </c>
      <c r="AF1231" t="s">
        <v>995</v>
      </c>
      <c r="AG1231" t="s">
        <v>995</v>
      </c>
      <c r="AH1231" t="s">
        <v>995</v>
      </c>
      <c r="AI1231" t="s">
        <v>995</v>
      </c>
      <c r="AJ1231" t="s">
        <v>995</v>
      </c>
      <c r="AK1231" t="s">
        <v>995</v>
      </c>
      <c r="AL1231" t="s">
        <v>995</v>
      </c>
      <c r="AM1231" t="s">
        <v>995</v>
      </c>
      <c r="AN1231" t="s">
        <v>995</v>
      </c>
      <c r="AO1231" t="s">
        <v>995</v>
      </c>
      <c r="AP1231" t="s">
        <v>995</v>
      </c>
      <c r="AQ1231" s="286" t="s">
        <v>855</v>
      </c>
      <c r="AR1231" s="306"/>
    </row>
    <row r="1232" spans="1:47" x14ac:dyDescent="0.3">
      <c r="A1232" s="285">
        <v>118706</v>
      </c>
      <c r="B1232" s="286" t="s">
        <v>61</v>
      </c>
      <c r="C1232" t="s">
        <v>995</v>
      </c>
      <c r="D1232" t="s">
        <v>995</v>
      </c>
      <c r="E1232" t="s">
        <v>995</v>
      </c>
      <c r="F1232" t="s">
        <v>995</v>
      </c>
      <c r="G1232" t="s">
        <v>995</v>
      </c>
      <c r="H1232" t="s">
        <v>995</v>
      </c>
      <c r="I1232" t="s">
        <v>995</v>
      </c>
      <c r="J1232" t="s">
        <v>995</v>
      </c>
      <c r="K1232" t="s">
        <v>995</v>
      </c>
      <c r="L1232" t="s">
        <v>995</v>
      </c>
      <c r="M1232" t="s">
        <v>995</v>
      </c>
      <c r="N1232" t="s">
        <v>995</v>
      </c>
      <c r="O1232" t="s">
        <v>995</v>
      </c>
      <c r="P1232" t="s">
        <v>995</v>
      </c>
      <c r="Q1232" t="s">
        <v>995</v>
      </c>
      <c r="R1232" t="s">
        <v>995</v>
      </c>
      <c r="S1232" t="s">
        <v>995</v>
      </c>
      <c r="T1232" t="s">
        <v>995</v>
      </c>
      <c r="U1232" t="s">
        <v>995</v>
      </c>
      <c r="V1232" t="s">
        <v>995</v>
      </c>
      <c r="W1232" t="s">
        <v>995</v>
      </c>
      <c r="X1232" t="s">
        <v>995</v>
      </c>
      <c r="Y1232" t="s">
        <v>995</v>
      </c>
      <c r="Z1232" t="s">
        <v>995</v>
      </c>
      <c r="AA1232" t="s">
        <v>995</v>
      </c>
      <c r="AB1232" t="s">
        <v>995</v>
      </c>
      <c r="AC1232" t="s">
        <v>995</v>
      </c>
      <c r="AD1232" t="s">
        <v>995</v>
      </c>
      <c r="AE1232" t="s">
        <v>995</v>
      </c>
      <c r="AF1232" t="s">
        <v>995</v>
      </c>
      <c r="AG1232" t="s">
        <v>995</v>
      </c>
      <c r="AH1232" t="s">
        <v>995</v>
      </c>
      <c r="AI1232" t="s">
        <v>995</v>
      </c>
      <c r="AJ1232" t="s">
        <v>995</v>
      </c>
      <c r="AK1232" t="s">
        <v>995</v>
      </c>
      <c r="AL1232" t="s">
        <v>995</v>
      </c>
      <c r="AM1232" t="s">
        <v>995</v>
      </c>
      <c r="AN1232" t="s">
        <v>995</v>
      </c>
      <c r="AO1232" t="s">
        <v>995</v>
      </c>
      <c r="AP1232" t="s">
        <v>995</v>
      </c>
      <c r="AQ1232" s="286" t="s">
        <v>855</v>
      </c>
      <c r="AR1232" s="306"/>
    </row>
    <row r="1233" spans="1:47" ht="21.6" x14ac:dyDescent="0.3">
      <c r="A1233" s="285">
        <v>118708</v>
      </c>
      <c r="B1233" s="286" t="s">
        <v>61</v>
      </c>
      <c r="C1233" t="s">
        <v>995</v>
      </c>
      <c r="D1233" t="s">
        <v>995</v>
      </c>
      <c r="E1233" t="s">
        <v>995</v>
      </c>
      <c r="F1233" t="s">
        <v>995</v>
      </c>
      <c r="G1233" t="s">
        <v>995</v>
      </c>
      <c r="H1233" t="s">
        <v>995</v>
      </c>
      <c r="I1233" t="s">
        <v>995</v>
      </c>
      <c r="J1233" t="s">
        <v>995</v>
      </c>
      <c r="K1233" t="s">
        <v>995</v>
      </c>
      <c r="L1233" t="s">
        <v>995</v>
      </c>
      <c r="M1233" t="s">
        <v>995</v>
      </c>
      <c r="N1233" t="s">
        <v>995</v>
      </c>
      <c r="O1233" t="s">
        <v>995</v>
      </c>
      <c r="P1233" t="s">
        <v>995</v>
      </c>
      <c r="Q1233" t="s">
        <v>995</v>
      </c>
      <c r="R1233" t="s">
        <v>995</v>
      </c>
      <c r="S1233" t="s">
        <v>995</v>
      </c>
      <c r="T1233" t="s">
        <v>995</v>
      </c>
      <c r="U1233" t="s">
        <v>995</v>
      </c>
      <c r="V1233" t="s">
        <v>995</v>
      </c>
      <c r="W1233" t="s">
        <v>995</v>
      </c>
      <c r="X1233" t="s">
        <v>995</v>
      </c>
      <c r="Y1233" t="s">
        <v>995</v>
      </c>
      <c r="Z1233" t="s">
        <v>995</v>
      </c>
      <c r="AA1233" t="s">
        <v>995</v>
      </c>
      <c r="AB1233" t="s">
        <v>995</v>
      </c>
      <c r="AC1233" t="s">
        <v>995</v>
      </c>
      <c r="AD1233" t="s">
        <v>995</v>
      </c>
      <c r="AE1233" t="s">
        <v>995</v>
      </c>
      <c r="AF1233" t="s">
        <v>995</v>
      </c>
      <c r="AG1233" t="s">
        <v>995</v>
      </c>
      <c r="AH1233" t="s">
        <v>995</v>
      </c>
      <c r="AI1233" t="s">
        <v>995</v>
      </c>
      <c r="AJ1233" t="s">
        <v>995</v>
      </c>
      <c r="AK1233" t="s">
        <v>995</v>
      </c>
      <c r="AL1233" t="s">
        <v>995</v>
      </c>
      <c r="AM1233" t="s">
        <v>995</v>
      </c>
      <c r="AN1233" t="s">
        <v>995</v>
      </c>
      <c r="AO1233" t="s">
        <v>995</v>
      </c>
      <c r="AP1233" t="s">
        <v>995</v>
      </c>
      <c r="AQ1233" s="286" t="s">
        <v>855</v>
      </c>
      <c r="AR1233" s="295"/>
      <c r="AS1233" s="235"/>
    </row>
    <row r="1234" spans="1:47" x14ac:dyDescent="0.3">
      <c r="A1234" s="285">
        <v>118709</v>
      </c>
      <c r="B1234" s="286" t="s">
        <v>540</v>
      </c>
      <c r="C1234" t="s">
        <v>995</v>
      </c>
      <c r="D1234" t="s">
        <v>995</v>
      </c>
      <c r="E1234" t="s">
        <v>995</v>
      </c>
      <c r="F1234" t="s">
        <v>995</v>
      </c>
      <c r="G1234" t="s">
        <v>995</v>
      </c>
      <c r="H1234" t="s">
        <v>995</v>
      </c>
      <c r="I1234" t="s">
        <v>995</v>
      </c>
      <c r="J1234" t="s">
        <v>995</v>
      </c>
      <c r="K1234" t="s">
        <v>995</v>
      </c>
      <c r="L1234" t="s">
        <v>995</v>
      </c>
      <c r="M1234" t="s">
        <v>995</v>
      </c>
      <c r="N1234" t="s">
        <v>995</v>
      </c>
      <c r="O1234" t="s">
        <v>995</v>
      </c>
      <c r="P1234" t="s">
        <v>995</v>
      </c>
      <c r="Q1234" t="s">
        <v>995</v>
      </c>
      <c r="R1234" t="s">
        <v>995</v>
      </c>
      <c r="S1234" t="s">
        <v>995</v>
      </c>
      <c r="T1234" t="s">
        <v>995</v>
      </c>
      <c r="U1234" t="s">
        <v>995</v>
      </c>
      <c r="V1234" t="s">
        <v>995</v>
      </c>
      <c r="W1234" t="s">
        <v>995</v>
      </c>
      <c r="X1234" t="s">
        <v>995</v>
      </c>
      <c r="Y1234" t="s">
        <v>995</v>
      </c>
      <c r="Z1234" t="s">
        <v>995</v>
      </c>
      <c r="AA1234" t="s">
        <v>995</v>
      </c>
      <c r="AB1234" t="s">
        <v>995</v>
      </c>
      <c r="AC1234" t="s">
        <v>995</v>
      </c>
      <c r="AD1234" t="s">
        <v>995</v>
      </c>
      <c r="AE1234" t="s">
        <v>995</v>
      </c>
      <c r="AF1234" t="s">
        <v>995</v>
      </c>
      <c r="AG1234" t="s">
        <v>995</v>
      </c>
      <c r="AH1234" t="s">
        <v>995</v>
      </c>
      <c r="AI1234" t="s">
        <v>995</v>
      </c>
      <c r="AJ1234" t="s">
        <v>995</v>
      </c>
      <c r="AK1234" t="s">
        <v>995</v>
      </c>
      <c r="AL1234" t="s">
        <v>995</v>
      </c>
      <c r="AM1234" t="s">
        <v>995</v>
      </c>
      <c r="AN1234" t="s">
        <v>995</v>
      </c>
      <c r="AO1234" t="s">
        <v>995</v>
      </c>
      <c r="AP1234" t="s">
        <v>995</v>
      </c>
      <c r="AQ1234" s="286" t="s">
        <v>855</v>
      </c>
      <c r="AR1234" s="306"/>
    </row>
    <row r="1235" spans="1:47" x14ac:dyDescent="0.3">
      <c r="A1235" s="285">
        <v>118713</v>
      </c>
      <c r="B1235" s="286" t="s">
        <v>61</v>
      </c>
      <c r="C1235" t="s">
        <v>995</v>
      </c>
      <c r="D1235" t="s">
        <v>995</v>
      </c>
      <c r="E1235" t="s">
        <v>995</v>
      </c>
      <c r="F1235" t="s">
        <v>995</v>
      </c>
      <c r="G1235" t="s">
        <v>995</v>
      </c>
      <c r="H1235" t="s">
        <v>995</v>
      </c>
      <c r="I1235" t="s">
        <v>995</v>
      </c>
      <c r="J1235" t="s">
        <v>995</v>
      </c>
      <c r="K1235" t="s">
        <v>995</v>
      </c>
      <c r="L1235" t="s">
        <v>995</v>
      </c>
      <c r="M1235" t="s">
        <v>995</v>
      </c>
      <c r="N1235" t="s">
        <v>995</v>
      </c>
      <c r="O1235" t="s">
        <v>995</v>
      </c>
      <c r="P1235" t="s">
        <v>995</v>
      </c>
      <c r="Q1235" t="s">
        <v>995</v>
      </c>
      <c r="R1235" t="s">
        <v>995</v>
      </c>
      <c r="S1235" t="s">
        <v>995</v>
      </c>
      <c r="T1235" t="s">
        <v>995</v>
      </c>
      <c r="U1235" t="s">
        <v>995</v>
      </c>
      <c r="V1235" t="s">
        <v>995</v>
      </c>
      <c r="W1235" t="s">
        <v>995</v>
      </c>
      <c r="X1235" t="s">
        <v>995</v>
      </c>
      <c r="Y1235" t="s">
        <v>995</v>
      </c>
      <c r="Z1235" t="s">
        <v>995</v>
      </c>
      <c r="AA1235" t="s">
        <v>995</v>
      </c>
      <c r="AB1235" t="s">
        <v>995</v>
      </c>
      <c r="AC1235" t="s">
        <v>995</v>
      </c>
      <c r="AD1235" t="s">
        <v>995</v>
      </c>
      <c r="AE1235" t="s">
        <v>995</v>
      </c>
      <c r="AF1235" t="s">
        <v>995</v>
      </c>
      <c r="AG1235" t="s">
        <v>995</v>
      </c>
      <c r="AH1235" t="s">
        <v>995</v>
      </c>
      <c r="AI1235" t="s">
        <v>995</v>
      </c>
      <c r="AJ1235" t="s">
        <v>995</v>
      </c>
      <c r="AK1235" t="s">
        <v>995</v>
      </c>
      <c r="AL1235" t="s">
        <v>995</v>
      </c>
      <c r="AM1235" t="s">
        <v>995</v>
      </c>
      <c r="AN1235" t="s">
        <v>995</v>
      </c>
      <c r="AO1235" t="s">
        <v>995</v>
      </c>
      <c r="AP1235" t="s">
        <v>995</v>
      </c>
      <c r="AQ1235" s="286" t="s">
        <v>855</v>
      </c>
      <c r="AR1235" s="306"/>
    </row>
    <row r="1236" spans="1:47" ht="28.8" x14ac:dyDescent="0.3">
      <c r="A1236" s="285">
        <v>118716</v>
      </c>
      <c r="B1236" s="286" t="s">
        <v>67</v>
      </c>
      <c r="C1236" t="s">
        <v>995</v>
      </c>
      <c r="D1236" t="s">
        <v>995</v>
      </c>
      <c r="E1236" t="s">
        <v>995</v>
      </c>
      <c r="F1236" t="s">
        <v>995</v>
      </c>
      <c r="G1236" t="s">
        <v>995</v>
      </c>
      <c r="H1236" t="s">
        <v>995</v>
      </c>
      <c r="I1236" t="s">
        <v>995</v>
      </c>
      <c r="J1236" t="s">
        <v>995</v>
      </c>
      <c r="K1236" t="s">
        <v>995</v>
      </c>
      <c r="L1236" t="s">
        <v>995</v>
      </c>
      <c r="M1236" t="s">
        <v>995</v>
      </c>
      <c r="N1236" t="s">
        <v>995</v>
      </c>
      <c r="O1236" t="s">
        <v>995</v>
      </c>
      <c r="P1236" t="s">
        <v>995</v>
      </c>
      <c r="Q1236" t="s">
        <v>995</v>
      </c>
      <c r="R1236" t="s">
        <v>995</v>
      </c>
      <c r="S1236" t="s">
        <v>995</v>
      </c>
      <c r="T1236" t="s">
        <v>995</v>
      </c>
      <c r="U1236" t="s">
        <v>995</v>
      </c>
      <c r="V1236" t="s">
        <v>995</v>
      </c>
      <c r="W1236" t="s">
        <v>995</v>
      </c>
      <c r="X1236" t="s">
        <v>995</v>
      </c>
      <c r="Y1236" t="s">
        <v>995</v>
      </c>
      <c r="Z1236" t="s">
        <v>995</v>
      </c>
      <c r="AA1236" t="s">
        <v>995</v>
      </c>
      <c r="AB1236" t="s">
        <v>995</v>
      </c>
      <c r="AC1236" t="s">
        <v>995</v>
      </c>
      <c r="AD1236" t="s">
        <v>995</v>
      </c>
      <c r="AE1236" t="s">
        <v>995</v>
      </c>
      <c r="AF1236" t="s">
        <v>995</v>
      </c>
      <c r="AG1236" t="s">
        <v>995</v>
      </c>
      <c r="AH1236" t="s">
        <v>995</v>
      </c>
      <c r="AI1236" t="s">
        <v>995</v>
      </c>
      <c r="AJ1236" t="s">
        <v>995</v>
      </c>
      <c r="AK1236" t="s">
        <v>995</v>
      </c>
      <c r="AL1236" t="s">
        <v>995</v>
      </c>
      <c r="AM1236" t="s">
        <v>995</v>
      </c>
      <c r="AN1236" t="s">
        <v>995</v>
      </c>
      <c r="AO1236" t="s">
        <v>995</v>
      </c>
      <c r="AP1236" t="s">
        <v>995</v>
      </c>
      <c r="AQ1236" s="286" t="s">
        <v>855</v>
      </c>
      <c r="AR1236" s="295"/>
      <c r="AS1236" s="235"/>
    </row>
    <row r="1237" spans="1:47" ht="21.6" x14ac:dyDescent="0.3">
      <c r="A1237" s="285">
        <v>118717</v>
      </c>
      <c r="B1237" s="286" t="s">
        <v>61</v>
      </c>
      <c r="C1237" t="s">
        <v>226</v>
      </c>
      <c r="D1237" t="s">
        <v>224</v>
      </c>
      <c r="E1237" t="s">
        <v>224</v>
      </c>
      <c r="F1237" t="s">
        <v>224</v>
      </c>
      <c r="G1237" t="s">
        <v>224</v>
      </c>
      <c r="H1237" t="s">
        <v>224</v>
      </c>
      <c r="I1237" t="s">
        <v>226</v>
      </c>
      <c r="J1237" t="s">
        <v>226</v>
      </c>
      <c r="K1237" t="s">
        <v>226</v>
      </c>
      <c r="L1237" t="s">
        <v>226</v>
      </c>
      <c r="M1237" t="s">
        <v>224</v>
      </c>
      <c r="N1237" t="s">
        <v>224</v>
      </c>
      <c r="O1237" t="s">
        <v>224</v>
      </c>
      <c r="P1237" t="s">
        <v>226</v>
      </c>
      <c r="Q1237" t="s">
        <v>224</v>
      </c>
      <c r="R1237" t="s">
        <v>226</v>
      </c>
      <c r="S1237" t="s">
        <v>226</v>
      </c>
      <c r="T1237" t="s">
        <v>224</v>
      </c>
      <c r="U1237" t="s">
        <v>226</v>
      </c>
      <c r="V1237" t="s">
        <v>226</v>
      </c>
      <c r="W1237" t="s">
        <v>226</v>
      </c>
      <c r="X1237" t="s">
        <v>226</v>
      </c>
      <c r="Y1237" t="s">
        <v>226</v>
      </c>
      <c r="Z1237" t="s">
        <v>224</v>
      </c>
      <c r="AA1237" t="s">
        <v>226</v>
      </c>
      <c r="AB1237" t="s">
        <v>226</v>
      </c>
      <c r="AC1237" t="s">
        <v>224</v>
      </c>
      <c r="AD1237" t="s">
        <v>224</v>
      </c>
      <c r="AE1237" t="s">
        <v>224</v>
      </c>
      <c r="AF1237" t="s">
        <v>224</v>
      </c>
      <c r="AG1237" t="s">
        <v>224</v>
      </c>
      <c r="AH1237" t="s">
        <v>224</v>
      </c>
      <c r="AI1237" t="s">
        <v>226</v>
      </c>
      <c r="AJ1237" t="s">
        <v>224</v>
      </c>
      <c r="AK1237" t="s">
        <v>226</v>
      </c>
      <c r="AL1237" t="s">
        <v>226</v>
      </c>
      <c r="AM1237" t="s">
        <v>226</v>
      </c>
      <c r="AN1237" t="s">
        <v>226</v>
      </c>
      <c r="AO1237" t="s">
        <v>226</v>
      </c>
      <c r="AP1237" t="s">
        <v>226</v>
      </c>
      <c r="AQ1237" s="286" t="s">
        <v>394</v>
      </c>
      <c r="AR1237" s="295"/>
      <c r="AS1237" s="235"/>
    </row>
    <row r="1238" spans="1:47" x14ac:dyDescent="0.3">
      <c r="A1238" s="285">
        <v>118721</v>
      </c>
      <c r="B1238" s="286" t="s">
        <v>540</v>
      </c>
      <c r="C1238" t="s">
        <v>995</v>
      </c>
      <c r="D1238" t="s">
        <v>995</v>
      </c>
      <c r="E1238" t="s">
        <v>995</v>
      </c>
      <c r="F1238" t="s">
        <v>995</v>
      </c>
      <c r="G1238" t="s">
        <v>995</v>
      </c>
      <c r="H1238" t="s">
        <v>995</v>
      </c>
      <c r="I1238" t="s">
        <v>995</v>
      </c>
      <c r="J1238" t="s">
        <v>995</v>
      </c>
      <c r="K1238" t="s">
        <v>995</v>
      </c>
      <c r="L1238" t="s">
        <v>995</v>
      </c>
      <c r="M1238" t="s">
        <v>995</v>
      </c>
      <c r="N1238" t="s">
        <v>995</v>
      </c>
      <c r="O1238" t="s">
        <v>995</v>
      </c>
      <c r="P1238" t="s">
        <v>995</v>
      </c>
      <c r="Q1238" t="s">
        <v>995</v>
      </c>
      <c r="R1238" t="s">
        <v>995</v>
      </c>
      <c r="S1238" t="s">
        <v>995</v>
      </c>
      <c r="T1238" t="s">
        <v>995</v>
      </c>
      <c r="U1238" t="s">
        <v>995</v>
      </c>
      <c r="V1238" t="s">
        <v>995</v>
      </c>
      <c r="W1238" t="s">
        <v>995</v>
      </c>
      <c r="X1238" t="s">
        <v>995</v>
      </c>
      <c r="Y1238" t="s">
        <v>995</v>
      </c>
      <c r="Z1238" t="s">
        <v>995</v>
      </c>
      <c r="AA1238" t="s">
        <v>995</v>
      </c>
      <c r="AB1238" t="s">
        <v>995</v>
      </c>
      <c r="AC1238" t="s">
        <v>995</v>
      </c>
      <c r="AD1238" t="s">
        <v>995</v>
      </c>
      <c r="AE1238" t="s">
        <v>995</v>
      </c>
      <c r="AF1238" t="s">
        <v>995</v>
      </c>
      <c r="AG1238" t="s">
        <v>995</v>
      </c>
      <c r="AH1238" t="s">
        <v>995</v>
      </c>
      <c r="AI1238" t="s">
        <v>995</v>
      </c>
      <c r="AJ1238" t="s">
        <v>995</v>
      </c>
      <c r="AK1238" t="s">
        <v>995</v>
      </c>
      <c r="AL1238" t="s">
        <v>995</v>
      </c>
      <c r="AM1238" t="s">
        <v>995</v>
      </c>
      <c r="AN1238" t="s">
        <v>995</v>
      </c>
      <c r="AO1238" t="s">
        <v>995</v>
      </c>
      <c r="AP1238" t="s">
        <v>995</v>
      </c>
      <c r="AQ1238" s="286" t="s">
        <v>855</v>
      </c>
      <c r="AR1238" s="306"/>
    </row>
    <row r="1239" spans="1:47" x14ac:dyDescent="0.3">
      <c r="A1239" s="285">
        <v>118723</v>
      </c>
      <c r="B1239" s="286" t="s">
        <v>540</v>
      </c>
      <c r="C1239" t="s">
        <v>995</v>
      </c>
      <c r="D1239" t="s">
        <v>995</v>
      </c>
      <c r="E1239" t="s">
        <v>995</v>
      </c>
      <c r="F1239" t="s">
        <v>995</v>
      </c>
      <c r="G1239" t="s">
        <v>995</v>
      </c>
      <c r="H1239" t="s">
        <v>995</v>
      </c>
      <c r="I1239" t="s">
        <v>995</v>
      </c>
      <c r="J1239" t="s">
        <v>995</v>
      </c>
      <c r="K1239" t="s">
        <v>995</v>
      </c>
      <c r="L1239" t="s">
        <v>995</v>
      </c>
      <c r="M1239" t="s">
        <v>995</v>
      </c>
      <c r="N1239" t="s">
        <v>995</v>
      </c>
      <c r="O1239" t="s">
        <v>995</v>
      </c>
      <c r="P1239" t="s">
        <v>995</v>
      </c>
      <c r="Q1239" t="s">
        <v>995</v>
      </c>
      <c r="R1239" t="s">
        <v>995</v>
      </c>
      <c r="S1239" t="s">
        <v>995</v>
      </c>
      <c r="T1239" t="s">
        <v>995</v>
      </c>
      <c r="U1239" t="s">
        <v>995</v>
      </c>
      <c r="V1239" t="s">
        <v>995</v>
      </c>
      <c r="W1239" t="s">
        <v>995</v>
      </c>
      <c r="X1239" t="s">
        <v>995</v>
      </c>
      <c r="Y1239" t="s">
        <v>995</v>
      </c>
      <c r="Z1239" t="s">
        <v>995</v>
      </c>
      <c r="AA1239" t="s">
        <v>995</v>
      </c>
      <c r="AB1239" t="s">
        <v>995</v>
      </c>
      <c r="AC1239" t="s">
        <v>995</v>
      </c>
      <c r="AD1239" t="s">
        <v>995</v>
      </c>
      <c r="AE1239" t="s">
        <v>995</v>
      </c>
      <c r="AF1239" t="s">
        <v>995</v>
      </c>
      <c r="AG1239" t="s">
        <v>995</v>
      </c>
      <c r="AH1239" t="s">
        <v>995</v>
      </c>
      <c r="AI1239" t="s">
        <v>995</v>
      </c>
      <c r="AJ1239" t="s">
        <v>995</v>
      </c>
      <c r="AK1239" t="s">
        <v>995</v>
      </c>
      <c r="AL1239" t="s">
        <v>995</v>
      </c>
      <c r="AM1239" t="s">
        <v>995</v>
      </c>
      <c r="AN1239" t="s">
        <v>995</v>
      </c>
      <c r="AO1239" t="s">
        <v>995</v>
      </c>
      <c r="AP1239" t="s">
        <v>995</v>
      </c>
      <c r="AQ1239" s="286" t="s">
        <v>855</v>
      </c>
      <c r="AR1239" s="306"/>
    </row>
    <row r="1240" spans="1:47" x14ac:dyDescent="0.3">
      <c r="A1240" s="285">
        <v>118725</v>
      </c>
      <c r="B1240" s="286" t="s">
        <v>61</v>
      </c>
      <c r="C1240" t="s">
        <v>995</v>
      </c>
      <c r="D1240" t="s">
        <v>995</v>
      </c>
      <c r="E1240" t="s">
        <v>995</v>
      </c>
      <c r="F1240" t="s">
        <v>995</v>
      </c>
      <c r="G1240" t="s">
        <v>995</v>
      </c>
      <c r="H1240" t="s">
        <v>995</v>
      </c>
      <c r="I1240" t="s">
        <v>995</v>
      </c>
      <c r="J1240" t="s">
        <v>995</v>
      </c>
      <c r="K1240" t="s">
        <v>995</v>
      </c>
      <c r="L1240" t="s">
        <v>995</v>
      </c>
      <c r="M1240" t="s">
        <v>995</v>
      </c>
      <c r="N1240" t="s">
        <v>995</v>
      </c>
      <c r="O1240" t="s">
        <v>995</v>
      </c>
      <c r="P1240" t="s">
        <v>995</v>
      </c>
      <c r="Q1240" t="s">
        <v>995</v>
      </c>
      <c r="R1240" t="s">
        <v>995</v>
      </c>
      <c r="S1240" t="s">
        <v>995</v>
      </c>
      <c r="T1240" t="s">
        <v>995</v>
      </c>
      <c r="U1240" t="s">
        <v>995</v>
      </c>
      <c r="V1240" t="s">
        <v>995</v>
      </c>
      <c r="W1240" t="s">
        <v>995</v>
      </c>
      <c r="X1240" t="s">
        <v>995</v>
      </c>
      <c r="Y1240" t="s">
        <v>995</v>
      </c>
      <c r="Z1240" t="s">
        <v>995</v>
      </c>
      <c r="AA1240" t="s">
        <v>995</v>
      </c>
      <c r="AB1240" t="s">
        <v>995</v>
      </c>
      <c r="AC1240" t="s">
        <v>995</v>
      </c>
      <c r="AD1240" t="s">
        <v>995</v>
      </c>
      <c r="AE1240" t="s">
        <v>995</v>
      </c>
      <c r="AF1240" t="s">
        <v>995</v>
      </c>
      <c r="AG1240" t="s">
        <v>995</v>
      </c>
      <c r="AH1240" t="s">
        <v>995</v>
      </c>
      <c r="AI1240" t="s">
        <v>995</v>
      </c>
      <c r="AJ1240" t="s">
        <v>995</v>
      </c>
      <c r="AK1240" t="s">
        <v>995</v>
      </c>
      <c r="AL1240" t="s">
        <v>995</v>
      </c>
      <c r="AM1240" t="s">
        <v>995</v>
      </c>
      <c r="AN1240" t="s">
        <v>995</v>
      </c>
      <c r="AO1240" t="s">
        <v>995</v>
      </c>
      <c r="AP1240" t="s">
        <v>995</v>
      </c>
      <c r="AQ1240" s="286" t="s">
        <v>855</v>
      </c>
      <c r="AR1240" s="306"/>
    </row>
    <row r="1241" spans="1:47" ht="33" x14ac:dyDescent="0.65">
      <c r="A1241" s="285">
        <v>118730</v>
      </c>
      <c r="B1241" s="286" t="s">
        <v>67</v>
      </c>
      <c r="C1241" t="s">
        <v>995</v>
      </c>
      <c r="D1241" t="s">
        <v>995</v>
      </c>
      <c r="E1241" t="s">
        <v>995</v>
      </c>
      <c r="F1241" t="s">
        <v>995</v>
      </c>
      <c r="G1241" t="s">
        <v>995</v>
      </c>
      <c r="H1241" t="s">
        <v>995</v>
      </c>
      <c r="I1241" t="s">
        <v>995</v>
      </c>
      <c r="J1241" t="s">
        <v>995</v>
      </c>
      <c r="K1241" t="s">
        <v>995</v>
      </c>
      <c r="L1241" t="s">
        <v>995</v>
      </c>
      <c r="M1241" t="s">
        <v>995</v>
      </c>
      <c r="N1241" t="s">
        <v>995</v>
      </c>
      <c r="O1241" t="s">
        <v>995</v>
      </c>
      <c r="P1241" t="s">
        <v>995</v>
      </c>
      <c r="Q1241" t="s">
        <v>995</v>
      </c>
      <c r="R1241" t="s">
        <v>995</v>
      </c>
      <c r="S1241" t="s">
        <v>995</v>
      </c>
      <c r="T1241" t="s">
        <v>995</v>
      </c>
      <c r="U1241" t="s">
        <v>995</v>
      </c>
      <c r="V1241" t="s">
        <v>995</v>
      </c>
      <c r="W1241" t="s">
        <v>995</v>
      </c>
      <c r="X1241" t="s">
        <v>995</v>
      </c>
      <c r="Y1241" t="s">
        <v>995</v>
      </c>
      <c r="Z1241" t="s">
        <v>995</v>
      </c>
      <c r="AA1241" t="s">
        <v>995</v>
      </c>
      <c r="AB1241" t="s">
        <v>995</v>
      </c>
      <c r="AC1241" t="s">
        <v>995</v>
      </c>
      <c r="AD1241" t="s">
        <v>995</v>
      </c>
      <c r="AE1241" t="s">
        <v>995</v>
      </c>
      <c r="AF1241" t="s">
        <v>995</v>
      </c>
      <c r="AG1241" t="s">
        <v>995</v>
      </c>
      <c r="AH1241" t="s">
        <v>995</v>
      </c>
      <c r="AI1241" t="s">
        <v>995</v>
      </c>
      <c r="AJ1241" t="s">
        <v>995</v>
      </c>
      <c r="AK1241" t="s">
        <v>995</v>
      </c>
      <c r="AL1241" t="s">
        <v>995</v>
      </c>
      <c r="AM1241" t="s">
        <v>995</v>
      </c>
      <c r="AN1241" t="s">
        <v>995</v>
      </c>
      <c r="AO1241" t="s">
        <v>995</v>
      </c>
      <c r="AP1241" t="s">
        <v>995</v>
      </c>
      <c r="AQ1241" s="288"/>
      <c r="AR1241" s="302"/>
      <c r="AS1241" s="304"/>
      <c r="AU1241"/>
    </row>
    <row r="1242" spans="1:47" x14ac:dyDescent="0.3">
      <c r="A1242" s="285">
        <v>118733</v>
      </c>
      <c r="B1242" s="286" t="s">
        <v>539</v>
      </c>
      <c r="C1242" t="s">
        <v>995</v>
      </c>
      <c r="D1242" t="s">
        <v>995</v>
      </c>
      <c r="E1242" t="s">
        <v>995</v>
      </c>
      <c r="F1242" t="s">
        <v>995</v>
      </c>
      <c r="G1242" t="s">
        <v>995</v>
      </c>
      <c r="H1242" t="s">
        <v>995</v>
      </c>
      <c r="I1242" t="s">
        <v>995</v>
      </c>
      <c r="J1242" t="s">
        <v>995</v>
      </c>
      <c r="K1242" t="s">
        <v>995</v>
      </c>
      <c r="L1242" t="s">
        <v>995</v>
      </c>
      <c r="M1242" t="s">
        <v>995</v>
      </c>
      <c r="N1242" t="s">
        <v>995</v>
      </c>
      <c r="O1242" t="s">
        <v>995</v>
      </c>
      <c r="P1242" t="s">
        <v>995</v>
      </c>
      <c r="Q1242" t="s">
        <v>995</v>
      </c>
      <c r="R1242" t="s">
        <v>995</v>
      </c>
      <c r="S1242" t="s">
        <v>995</v>
      </c>
      <c r="T1242" t="s">
        <v>995</v>
      </c>
      <c r="U1242" t="s">
        <v>995</v>
      </c>
      <c r="V1242" t="s">
        <v>995</v>
      </c>
      <c r="W1242" t="s">
        <v>995</v>
      </c>
      <c r="X1242" t="s">
        <v>995</v>
      </c>
      <c r="Y1242" t="s">
        <v>995</v>
      </c>
      <c r="Z1242" t="s">
        <v>995</v>
      </c>
      <c r="AA1242" t="s">
        <v>995</v>
      </c>
      <c r="AB1242" t="s">
        <v>995</v>
      </c>
      <c r="AC1242" t="s">
        <v>995</v>
      </c>
      <c r="AD1242" t="s">
        <v>995</v>
      </c>
      <c r="AE1242" t="s">
        <v>995</v>
      </c>
      <c r="AF1242" t="s">
        <v>995</v>
      </c>
      <c r="AG1242" t="s">
        <v>995</v>
      </c>
      <c r="AH1242" t="s">
        <v>995</v>
      </c>
      <c r="AI1242" t="s">
        <v>995</v>
      </c>
      <c r="AJ1242" t="s">
        <v>995</v>
      </c>
      <c r="AK1242" t="s">
        <v>995</v>
      </c>
      <c r="AL1242" t="s">
        <v>995</v>
      </c>
      <c r="AM1242" t="s">
        <v>995</v>
      </c>
      <c r="AN1242" t="s">
        <v>995</v>
      </c>
      <c r="AO1242" t="s">
        <v>995</v>
      </c>
      <c r="AP1242" t="s">
        <v>995</v>
      </c>
      <c r="AQ1242" s="286" t="s">
        <v>855</v>
      </c>
      <c r="AR1242" s="306"/>
    </row>
    <row r="1243" spans="1:47" x14ac:dyDescent="0.3">
      <c r="A1243" s="285">
        <v>118734</v>
      </c>
      <c r="B1243" s="286" t="s">
        <v>540</v>
      </c>
      <c r="C1243" t="s">
        <v>995</v>
      </c>
      <c r="D1243" t="s">
        <v>995</v>
      </c>
      <c r="E1243" t="s">
        <v>995</v>
      </c>
      <c r="F1243" t="s">
        <v>995</v>
      </c>
      <c r="G1243" t="s">
        <v>995</v>
      </c>
      <c r="H1243" t="s">
        <v>995</v>
      </c>
      <c r="I1243" t="s">
        <v>995</v>
      </c>
      <c r="J1243" t="s">
        <v>995</v>
      </c>
      <c r="K1243" t="s">
        <v>995</v>
      </c>
      <c r="L1243" t="s">
        <v>995</v>
      </c>
      <c r="M1243" t="s">
        <v>995</v>
      </c>
      <c r="N1243" t="s">
        <v>995</v>
      </c>
      <c r="O1243" t="s">
        <v>995</v>
      </c>
      <c r="P1243" t="s">
        <v>995</v>
      </c>
      <c r="Q1243" t="s">
        <v>995</v>
      </c>
      <c r="R1243" t="s">
        <v>995</v>
      </c>
      <c r="S1243" t="s">
        <v>995</v>
      </c>
      <c r="T1243" t="s">
        <v>995</v>
      </c>
      <c r="U1243" t="s">
        <v>995</v>
      </c>
      <c r="V1243" t="s">
        <v>995</v>
      </c>
      <c r="W1243" t="s">
        <v>995</v>
      </c>
      <c r="X1243" t="s">
        <v>995</v>
      </c>
      <c r="Y1243" t="s">
        <v>995</v>
      </c>
      <c r="Z1243" t="s">
        <v>995</v>
      </c>
      <c r="AA1243" t="s">
        <v>995</v>
      </c>
      <c r="AB1243" t="s">
        <v>995</v>
      </c>
      <c r="AC1243" t="s">
        <v>995</v>
      </c>
      <c r="AD1243" t="s">
        <v>995</v>
      </c>
      <c r="AE1243" t="s">
        <v>995</v>
      </c>
      <c r="AF1243" t="s">
        <v>995</v>
      </c>
      <c r="AG1243" t="s">
        <v>995</v>
      </c>
      <c r="AH1243" t="s">
        <v>995</v>
      </c>
      <c r="AI1243" t="s">
        <v>995</v>
      </c>
      <c r="AJ1243" t="s">
        <v>995</v>
      </c>
      <c r="AK1243" t="s">
        <v>995</v>
      </c>
      <c r="AL1243" t="s">
        <v>995</v>
      </c>
      <c r="AM1243" t="s">
        <v>995</v>
      </c>
      <c r="AN1243" t="s">
        <v>995</v>
      </c>
      <c r="AO1243" t="s">
        <v>995</v>
      </c>
      <c r="AP1243" t="s">
        <v>995</v>
      </c>
      <c r="AQ1243" s="286" t="s">
        <v>855</v>
      </c>
      <c r="AR1243" s="306"/>
    </row>
    <row r="1244" spans="1:47" ht="21.6" x14ac:dyDescent="0.3">
      <c r="A1244" s="285">
        <v>118735</v>
      </c>
      <c r="B1244" s="286" t="s">
        <v>61</v>
      </c>
      <c r="C1244" t="s">
        <v>226</v>
      </c>
      <c r="D1244" t="s">
        <v>224</v>
      </c>
      <c r="E1244" t="s">
        <v>224</v>
      </c>
      <c r="F1244" t="s">
        <v>226</v>
      </c>
      <c r="G1244" t="s">
        <v>224</v>
      </c>
      <c r="H1244" t="s">
        <v>224</v>
      </c>
      <c r="I1244" t="s">
        <v>226</v>
      </c>
      <c r="J1244" t="s">
        <v>224</v>
      </c>
      <c r="K1244" t="s">
        <v>226</v>
      </c>
      <c r="L1244" t="s">
        <v>226</v>
      </c>
      <c r="M1244" t="s">
        <v>226</v>
      </c>
      <c r="N1244" t="s">
        <v>226</v>
      </c>
      <c r="O1244" t="s">
        <v>226</v>
      </c>
      <c r="P1244" t="s">
        <v>224</v>
      </c>
      <c r="Q1244" t="s">
        <v>224</v>
      </c>
      <c r="R1244" t="s">
        <v>226</v>
      </c>
      <c r="S1244" t="s">
        <v>224</v>
      </c>
      <c r="T1244" t="s">
        <v>224</v>
      </c>
      <c r="U1244" t="s">
        <v>224</v>
      </c>
      <c r="V1244" t="s">
        <v>226</v>
      </c>
      <c r="W1244" t="s">
        <v>224</v>
      </c>
      <c r="X1244" t="s">
        <v>224</v>
      </c>
      <c r="Y1244" t="s">
        <v>226</v>
      </c>
      <c r="Z1244" t="s">
        <v>224</v>
      </c>
      <c r="AA1244" t="s">
        <v>224</v>
      </c>
      <c r="AB1244" t="s">
        <v>224</v>
      </c>
      <c r="AC1244" t="s">
        <v>226</v>
      </c>
      <c r="AD1244" t="s">
        <v>226</v>
      </c>
      <c r="AE1244" t="s">
        <v>225</v>
      </c>
      <c r="AF1244" t="s">
        <v>224</v>
      </c>
      <c r="AG1244" t="s">
        <v>224</v>
      </c>
      <c r="AH1244" t="s">
        <v>224</v>
      </c>
      <c r="AI1244" t="s">
        <v>226</v>
      </c>
      <c r="AJ1244" t="s">
        <v>226</v>
      </c>
      <c r="AK1244" t="s">
        <v>224</v>
      </c>
      <c r="AL1244" t="s">
        <v>226</v>
      </c>
      <c r="AM1244" t="s">
        <v>226</v>
      </c>
      <c r="AN1244" t="s">
        <v>226</v>
      </c>
      <c r="AO1244" t="s">
        <v>226</v>
      </c>
      <c r="AP1244" t="s">
        <v>226</v>
      </c>
      <c r="AQ1244" s="286" t="s">
        <v>394</v>
      </c>
      <c r="AR1244" s="295"/>
      <c r="AS1244" s="235"/>
    </row>
    <row r="1245" spans="1:47" ht="21.6" x14ac:dyDescent="0.3">
      <c r="A1245" s="285">
        <v>118738</v>
      </c>
      <c r="B1245" s="286" t="s">
        <v>61</v>
      </c>
      <c r="C1245" t="s">
        <v>224</v>
      </c>
      <c r="D1245" t="s">
        <v>226</v>
      </c>
      <c r="E1245" t="s">
        <v>224</v>
      </c>
      <c r="F1245" t="s">
        <v>226</v>
      </c>
      <c r="G1245" t="s">
        <v>224</v>
      </c>
      <c r="H1245" t="s">
        <v>224</v>
      </c>
      <c r="I1245" t="s">
        <v>224</v>
      </c>
      <c r="J1245" t="s">
        <v>224</v>
      </c>
      <c r="K1245" t="s">
        <v>226</v>
      </c>
      <c r="L1245" t="s">
        <v>226</v>
      </c>
      <c r="M1245" t="s">
        <v>224</v>
      </c>
      <c r="N1245" t="s">
        <v>226</v>
      </c>
      <c r="O1245" t="s">
        <v>224</v>
      </c>
      <c r="P1245" t="s">
        <v>224</v>
      </c>
      <c r="Q1245" t="s">
        <v>226</v>
      </c>
      <c r="R1245" t="s">
        <v>224</v>
      </c>
      <c r="S1245" t="s">
        <v>7215</v>
      </c>
      <c r="T1245" t="s">
        <v>225</v>
      </c>
      <c r="U1245" t="s">
        <v>225</v>
      </c>
      <c r="V1245" t="s">
        <v>226</v>
      </c>
      <c r="W1245" t="s">
        <v>225</v>
      </c>
      <c r="X1245" t="s">
        <v>225</v>
      </c>
      <c r="Y1245" t="s">
        <v>226</v>
      </c>
      <c r="Z1245" t="s">
        <v>224</v>
      </c>
      <c r="AA1245" t="s">
        <v>226</v>
      </c>
      <c r="AB1245" t="s">
        <v>224</v>
      </c>
      <c r="AC1245" t="s">
        <v>224</v>
      </c>
      <c r="AD1245" t="s">
        <v>226</v>
      </c>
      <c r="AE1245" t="s">
        <v>224</v>
      </c>
      <c r="AF1245" t="s">
        <v>226</v>
      </c>
      <c r="AG1245" t="s">
        <v>995</v>
      </c>
      <c r="AH1245" t="s">
        <v>224</v>
      </c>
      <c r="AI1245" t="s">
        <v>995</v>
      </c>
      <c r="AJ1245" t="s">
        <v>995</v>
      </c>
      <c r="AK1245" t="s">
        <v>224</v>
      </c>
      <c r="AL1245" t="s">
        <v>224</v>
      </c>
      <c r="AM1245" t="s">
        <v>224</v>
      </c>
      <c r="AN1245" t="s">
        <v>224</v>
      </c>
      <c r="AO1245" t="s">
        <v>224</v>
      </c>
      <c r="AP1245" t="s">
        <v>224</v>
      </c>
      <c r="AQ1245" s="286" t="s">
        <v>394</v>
      </c>
      <c r="AR1245" s="295"/>
      <c r="AS1245" s="235"/>
    </row>
    <row r="1246" spans="1:47" x14ac:dyDescent="0.3">
      <c r="A1246" s="285">
        <v>118741</v>
      </c>
      <c r="B1246" s="286" t="s">
        <v>61</v>
      </c>
      <c r="C1246" t="s">
        <v>995</v>
      </c>
      <c r="D1246" t="s">
        <v>995</v>
      </c>
      <c r="E1246" t="s">
        <v>995</v>
      </c>
      <c r="F1246" t="s">
        <v>995</v>
      </c>
      <c r="G1246" t="s">
        <v>995</v>
      </c>
      <c r="H1246" t="s">
        <v>995</v>
      </c>
      <c r="I1246" t="s">
        <v>995</v>
      </c>
      <c r="J1246" t="s">
        <v>995</v>
      </c>
      <c r="K1246" t="s">
        <v>995</v>
      </c>
      <c r="L1246" t="s">
        <v>995</v>
      </c>
      <c r="M1246" t="s">
        <v>995</v>
      </c>
      <c r="N1246" t="s">
        <v>995</v>
      </c>
      <c r="O1246" t="s">
        <v>995</v>
      </c>
      <c r="P1246" t="s">
        <v>995</v>
      </c>
      <c r="Q1246" t="s">
        <v>995</v>
      </c>
      <c r="R1246" t="s">
        <v>995</v>
      </c>
      <c r="S1246" t="s">
        <v>995</v>
      </c>
      <c r="T1246" t="s">
        <v>995</v>
      </c>
      <c r="U1246" t="s">
        <v>995</v>
      </c>
      <c r="V1246" t="s">
        <v>995</v>
      </c>
      <c r="W1246" t="s">
        <v>995</v>
      </c>
      <c r="X1246" t="s">
        <v>995</v>
      </c>
      <c r="Y1246" t="s">
        <v>995</v>
      </c>
      <c r="Z1246" t="s">
        <v>995</v>
      </c>
      <c r="AA1246" t="s">
        <v>995</v>
      </c>
      <c r="AB1246" t="s">
        <v>995</v>
      </c>
      <c r="AC1246" t="s">
        <v>995</v>
      </c>
      <c r="AD1246" t="s">
        <v>995</v>
      </c>
      <c r="AE1246" t="s">
        <v>995</v>
      </c>
      <c r="AF1246" t="s">
        <v>995</v>
      </c>
      <c r="AG1246" t="s">
        <v>995</v>
      </c>
      <c r="AH1246" t="s">
        <v>995</v>
      </c>
      <c r="AI1246" t="s">
        <v>995</v>
      </c>
      <c r="AJ1246" t="s">
        <v>995</v>
      </c>
      <c r="AK1246" t="s">
        <v>995</v>
      </c>
      <c r="AL1246" t="s">
        <v>995</v>
      </c>
      <c r="AM1246" t="s">
        <v>995</v>
      </c>
      <c r="AN1246" t="s">
        <v>995</v>
      </c>
      <c r="AO1246" t="s">
        <v>995</v>
      </c>
      <c r="AP1246" t="s">
        <v>995</v>
      </c>
      <c r="AQ1246" s="286" t="s">
        <v>855</v>
      </c>
      <c r="AR1246" s="306"/>
    </row>
    <row r="1247" spans="1:47" ht="28.8" x14ac:dyDescent="0.3">
      <c r="A1247" s="285">
        <v>118747</v>
      </c>
      <c r="B1247" s="286" t="s">
        <v>67</v>
      </c>
      <c r="C1247" t="s">
        <v>226</v>
      </c>
      <c r="D1247" t="s">
        <v>226</v>
      </c>
      <c r="E1247" t="s">
        <v>226</v>
      </c>
      <c r="F1247" t="s">
        <v>226</v>
      </c>
      <c r="G1247" t="s">
        <v>225</v>
      </c>
      <c r="H1247" t="s">
        <v>226</v>
      </c>
      <c r="I1247" t="s">
        <v>225</v>
      </c>
      <c r="J1247" t="s">
        <v>226</v>
      </c>
      <c r="K1247" t="s">
        <v>226</v>
      </c>
      <c r="L1247" t="s">
        <v>226</v>
      </c>
      <c r="M1247" t="s">
        <v>224</v>
      </c>
      <c r="N1247" t="s">
        <v>224</v>
      </c>
      <c r="O1247" t="s">
        <v>224</v>
      </c>
      <c r="P1247" t="s">
        <v>226</v>
      </c>
      <c r="Q1247" t="s">
        <v>226</v>
      </c>
      <c r="R1247" t="s">
        <v>226</v>
      </c>
      <c r="S1247" t="s">
        <v>226</v>
      </c>
      <c r="T1247" t="s">
        <v>225</v>
      </c>
      <c r="U1247" t="s">
        <v>226</v>
      </c>
      <c r="V1247" t="s">
        <v>226</v>
      </c>
      <c r="W1247" t="s">
        <v>226</v>
      </c>
      <c r="X1247" t="s">
        <v>224</v>
      </c>
      <c r="Y1247" t="s">
        <v>226</v>
      </c>
      <c r="Z1247" t="s">
        <v>226</v>
      </c>
      <c r="AA1247" t="s">
        <v>224</v>
      </c>
      <c r="AB1247" t="s">
        <v>225</v>
      </c>
      <c r="AC1247" t="s">
        <v>224</v>
      </c>
      <c r="AD1247" t="s">
        <v>225</v>
      </c>
      <c r="AE1247" t="s">
        <v>225</v>
      </c>
      <c r="AF1247" t="s">
        <v>226</v>
      </c>
      <c r="AG1247" t="s">
        <v>225</v>
      </c>
      <c r="AH1247" t="s">
        <v>225</v>
      </c>
      <c r="AI1247" t="s">
        <v>225</v>
      </c>
      <c r="AJ1247" t="s">
        <v>225</v>
      </c>
      <c r="AK1247" t="s">
        <v>225</v>
      </c>
      <c r="AL1247" t="s">
        <v>394</v>
      </c>
      <c r="AM1247" t="s">
        <v>394</v>
      </c>
      <c r="AN1247" t="s">
        <v>394</v>
      </c>
      <c r="AO1247" t="s">
        <v>394</v>
      </c>
      <c r="AP1247" t="s">
        <v>394</v>
      </c>
      <c r="AQ1247" s="286" t="s">
        <v>394</v>
      </c>
      <c r="AR1247" s="295"/>
      <c r="AS1247" s="235"/>
    </row>
    <row r="1248" spans="1:47" x14ac:dyDescent="0.3">
      <c r="A1248" s="285">
        <v>118749</v>
      </c>
      <c r="B1248" s="286" t="s">
        <v>539</v>
      </c>
      <c r="C1248" t="s">
        <v>995</v>
      </c>
      <c r="D1248" t="s">
        <v>995</v>
      </c>
      <c r="E1248" t="s">
        <v>995</v>
      </c>
      <c r="F1248" t="s">
        <v>995</v>
      </c>
      <c r="G1248" t="s">
        <v>995</v>
      </c>
      <c r="H1248" t="s">
        <v>995</v>
      </c>
      <c r="I1248" t="s">
        <v>995</v>
      </c>
      <c r="J1248" t="s">
        <v>995</v>
      </c>
      <c r="K1248" t="s">
        <v>995</v>
      </c>
      <c r="L1248" t="s">
        <v>995</v>
      </c>
      <c r="M1248" t="s">
        <v>995</v>
      </c>
      <c r="N1248" t="s">
        <v>995</v>
      </c>
      <c r="O1248" t="s">
        <v>995</v>
      </c>
      <c r="P1248" t="s">
        <v>995</v>
      </c>
      <c r="Q1248" t="s">
        <v>995</v>
      </c>
      <c r="R1248" t="s">
        <v>995</v>
      </c>
      <c r="S1248" t="s">
        <v>995</v>
      </c>
      <c r="T1248" t="s">
        <v>995</v>
      </c>
      <c r="U1248" t="s">
        <v>995</v>
      </c>
      <c r="V1248" t="s">
        <v>995</v>
      </c>
      <c r="W1248" t="s">
        <v>995</v>
      </c>
      <c r="X1248" t="s">
        <v>995</v>
      </c>
      <c r="Y1248" t="s">
        <v>995</v>
      </c>
      <c r="Z1248" t="s">
        <v>995</v>
      </c>
      <c r="AA1248" t="s">
        <v>995</v>
      </c>
      <c r="AB1248" t="s">
        <v>995</v>
      </c>
      <c r="AC1248" t="s">
        <v>995</v>
      </c>
      <c r="AD1248" t="s">
        <v>995</v>
      </c>
      <c r="AE1248" t="s">
        <v>995</v>
      </c>
      <c r="AF1248" t="s">
        <v>995</v>
      </c>
      <c r="AG1248" t="s">
        <v>995</v>
      </c>
      <c r="AH1248" t="s">
        <v>995</v>
      </c>
      <c r="AI1248" t="s">
        <v>995</v>
      </c>
      <c r="AJ1248" t="s">
        <v>995</v>
      </c>
      <c r="AK1248" t="s">
        <v>995</v>
      </c>
      <c r="AL1248" t="s">
        <v>995</v>
      </c>
      <c r="AM1248" t="s">
        <v>995</v>
      </c>
      <c r="AN1248" t="s">
        <v>995</v>
      </c>
      <c r="AO1248" t="s">
        <v>995</v>
      </c>
      <c r="AP1248" t="s">
        <v>995</v>
      </c>
      <c r="AQ1248" s="286" t="s">
        <v>855</v>
      </c>
      <c r="AR1248" s="306"/>
    </row>
    <row r="1249" spans="1:47" ht="21.6" x14ac:dyDescent="0.3">
      <c r="A1249" s="285">
        <v>118752</v>
      </c>
      <c r="B1249" s="286" t="s">
        <v>61</v>
      </c>
      <c r="C1249" t="s">
        <v>995</v>
      </c>
      <c r="D1249" t="s">
        <v>995</v>
      </c>
      <c r="E1249" t="s">
        <v>995</v>
      </c>
      <c r="F1249" t="s">
        <v>995</v>
      </c>
      <c r="G1249" t="s">
        <v>995</v>
      </c>
      <c r="H1249" t="s">
        <v>995</v>
      </c>
      <c r="I1249" t="s">
        <v>995</v>
      </c>
      <c r="J1249" t="s">
        <v>995</v>
      </c>
      <c r="K1249" t="s">
        <v>995</v>
      </c>
      <c r="L1249" t="s">
        <v>995</v>
      </c>
      <c r="M1249" t="s">
        <v>995</v>
      </c>
      <c r="N1249" t="s">
        <v>995</v>
      </c>
      <c r="O1249" t="s">
        <v>995</v>
      </c>
      <c r="P1249" t="s">
        <v>995</v>
      </c>
      <c r="Q1249" t="s">
        <v>995</v>
      </c>
      <c r="R1249" t="s">
        <v>995</v>
      </c>
      <c r="S1249" t="s">
        <v>995</v>
      </c>
      <c r="T1249" t="s">
        <v>995</v>
      </c>
      <c r="U1249" t="s">
        <v>995</v>
      </c>
      <c r="V1249" t="s">
        <v>995</v>
      </c>
      <c r="W1249" t="s">
        <v>995</v>
      </c>
      <c r="X1249" t="s">
        <v>995</v>
      </c>
      <c r="Y1249" t="s">
        <v>995</v>
      </c>
      <c r="Z1249" t="s">
        <v>995</v>
      </c>
      <c r="AA1249" t="s">
        <v>995</v>
      </c>
      <c r="AB1249" t="s">
        <v>995</v>
      </c>
      <c r="AC1249" t="s">
        <v>995</v>
      </c>
      <c r="AD1249" t="s">
        <v>995</v>
      </c>
      <c r="AE1249" t="s">
        <v>995</v>
      </c>
      <c r="AF1249" t="s">
        <v>995</v>
      </c>
      <c r="AG1249" t="s">
        <v>995</v>
      </c>
      <c r="AH1249" t="s">
        <v>995</v>
      </c>
      <c r="AI1249" t="s">
        <v>995</v>
      </c>
      <c r="AJ1249" t="s">
        <v>995</v>
      </c>
      <c r="AK1249" t="s">
        <v>995</v>
      </c>
      <c r="AL1249" t="s">
        <v>995</v>
      </c>
      <c r="AM1249" t="s">
        <v>995</v>
      </c>
      <c r="AN1249" t="s">
        <v>995</v>
      </c>
      <c r="AO1249" t="s">
        <v>995</v>
      </c>
      <c r="AP1249" t="s">
        <v>995</v>
      </c>
      <c r="AQ1249" s="286" t="s">
        <v>855</v>
      </c>
      <c r="AR1249" s="295"/>
      <c r="AS1249" s="235"/>
    </row>
    <row r="1250" spans="1:47" x14ac:dyDescent="0.3">
      <c r="A1250" s="285">
        <v>118754</v>
      </c>
      <c r="B1250" s="286" t="s">
        <v>538</v>
      </c>
      <c r="C1250" t="s">
        <v>995</v>
      </c>
      <c r="D1250" t="s">
        <v>995</v>
      </c>
      <c r="E1250" t="s">
        <v>995</v>
      </c>
      <c r="F1250" t="s">
        <v>995</v>
      </c>
      <c r="G1250" t="s">
        <v>995</v>
      </c>
      <c r="H1250" t="s">
        <v>995</v>
      </c>
      <c r="I1250" t="s">
        <v>995</v>
      </c>
      <c r="J1250" t="s">
        <v>995</v>
      </c>
      <c r="K1250" t="s">
        <v>995</v>
      </c>
      <c r="L1250" t="s">
        <v>995</v>
      </c>
      <c r="M1250" t="s">
        <v>995</v>
      </c>
      <c r="N1250" t="s">
        <v>995</v>
      </c>
      <c r="O1250" t="s">
        <v>995</v>
      </c>
      <c r="P1250" t="s">
        <v>995</v>
      </c>
      <c r="Q1250" t="s">
        <v>995</v>
      </c>
      <c r="R1250" t="s">
        <v>995</v>
      </c>
      <c r="S1250" t="s">
        <v>995</v>
      </c>
      <c r="T1250" t="s">
        <v>995</v>
      </c>
      <c r="U1250" t="s">
        <v>995</v>
      </c>
      <c r="V1250" t="s">
        <v>995</v>
      </c>
      <c r="W1250" t="s">
        <v>995</v>
      </c>
      <c r="X1250" t="s">
        <v>995</v>
      </c>
      <c r="Y1250" t="s">
        <v>995</v>
      </c>
      <c r="Z1250" t="s">
        <v>995</v>
      </c>
      <c r="AA1250" t="s">
        <v>995</v>
      </c>
      <c r="AB1250" t="s">
        <v>995</v>
      </c>
      <c r="AC1250" t="s">
        <v>995</v>
      </c>
      <c r="AD1250" t="s">
        <v>995</v>
      </c>
      <c r="AE1250" t="s">
        <v>995</v>
      </c>
      <c r="AF1250" t="s">
        <v>995</v>
      </c>
      <c r="AG1250" t="s">
        <v>995</v>
      </c>
      <c r="AH1250" t="s">
        <v>995</v>
      </c>
      <c r="AI1250" t="s">
        <v>995</v>
      </c>
      <c r="AJ1250" t="s">
        <v>995</v>
      </c>
      <c r="AK1250" t="s">
        <v>995</v>
      </c>
      <c r="AL1250" t="s">
        <v>995</v>
      </c>
      <c r="AM1250" t="s">
        <v>995</v>
      </c>
      <c r="AN1250" t="s">
        <v>995</v>
      </c>
      <c r="AO1250" t="s">
        <v>995</v>
      </c>
      <c r="AP1250" t="s">
        <v>995</v>
      </c>
      <c r="AQ1250" s="286" t="s">
        <v>855</v>
      </c>
      <c r="AR1250" s="306"/>
    </row>
    <row r="1251" spans="1:47" ht="21.6" x14ac:dyDescent="0.3">
      <c r="A1251" s="285">
        <v>118755</v>
      </c>
      <c r="B1251" s="286" t="s">
        <v>61</v>
      </c>
      <c r="C1251" t="s">
        <v>995</v>
      </c>
      <c r="D1251" t="s">
        <v>995</v>
      </c>
      <c r="E1251" t="s">
        <v>995</v>
      </c>
      <c r="F1251" t="s">
        <v>995</v>
      </c>
      <c r="G1251" t="s">
        <v>995</v>
      </c>
      <c r="H1251" t="s">
        <v>995</v>
      </c>
      <c r="I1251" t="s">
        <v>995</v>
      </c>
      <c r="J1251" t="s">
        <v>995</v>
      </c>
      <c r="K1251" t="s">
        <v>995</v>
      </c>
      <c r="L1251" t="s">
        <v>995</v>
      </c>
      <c r="M1251" t="s">
        <v>995</v>
      </c>
      <c r="N1251" t="s">
        <v>995</v>
      </c>
      <c r="O1251" t="s">
        <v>995</v>
      </c>
      <c r="P1251" t="s">
        <v>995</v>
      </c>
      <c r="Q1251" t="s">
        <v>995</v>
      </c>
      <c r="R1251" t="s">
        <v>995</v>
      </c>
      <c r="S1251" t="s">
        <v>995</v>
      </c>
      <c r="T1251" t="s">
        <v>995</v>
      </c>
      <c r="U1251" t="s">
        <v>995</v>
      </c>
      <c r="V1251" t="s">
        <v>995</v>
      </c>
      <c r="W1251" t="s">
        <v>995</v>
      </c>
      <c r="X1251" t="s">
        <v>995</v>
      </c>
      <c r="Y1251" t="s">
        <v>995</v>
      </c>
      <c r="Z1251" t="s">
        <v>995</v>
      </c>
      <c r="AA1251" t="s">
        <v>995</v>
      </c>
      <c r="AB1251" t="s">
        <v>995</v>
      </c>
      <c r="AC1251" t="s">
        <v>995</v>
      </c>
      <c r="AD1251" t="s">
        <v>995</v>
      </c>
      <c r="AE1251" t="s">
        <v>995</v>
      </c>
      <c r="AF1251" t="s">
        <v>995</v>
      </c>
      <c r="AG1251" t="s">
        <v>995</v>
      </c>
      <c r="AH1251" t="s">
        <v>995</v>
      </c>
      <c r="AI1251" t="s">
        <v>995</v>
      </c>
      <c r="AJ1251" t="s">
        <v>995</v>
      </c>
      <c r="AK1251" t="s">
        <v>995</v>
      </c>
      <c r="AL1251" t="s">
        <v>995</v>
      </c>
      <c r="AM1251" t="s">
        <v>995</v>
      </c>
      <c r="AN1251" t="s">
        <v>995</v>
      </c>
      <c r="AO1251" t="s">
        <v>995</v>
      </c>
      <c r="AP1251" t="s">
        <v>995</v>
      </c>
      <c r="AQ1251" s="286" t="s">
        <v>855</v>
      </c>
      <c r="AR1251" s="295"/>
      <c r="AS1251" s="235"/>
    </row>
    <row r="1252" spans="1:47" ht="21.6" x14ac:dyDescent="0.3">
      <c r="A1252" s="285">
        <v>118761</v>
      </c>
      <c r="B1252" s="286" t="s">
        <v>61</v>
      </c>
      <c r="C1252" t="s">
        <v>226</v>
      </c>
      <c r="D1252" t="s">
        <v>224</v>
      </c>
      <c r="E1252" t="s">
        <v>224</v>
      </c>
      <c r="F1252" t="s">
        <v>226</v>
      </c>
      <c r="G1252" t="s">
        <v>224</v>
      </c>
      <c r="H1252" t="s">
        <v>224</v>
      </c>
      <c r="I1252" t="s">
        <v>226</v>
      </c>
      <c r="J1252" t="s">
        <v>224</v>
      </c>
      <c r="K1252" t="s">
        <v>224</v>
      </c>
      <c r="L1252" t="s">
        <v>224</v>
      </c>
      <c r="M1252" t="s">
        <v>226</v>
      </c>
      <c r="N1252" t="s">
        <v>226</v>
      </c>
      <c r="O1252" t="s">
        <v>226</v>
      </c>
      <c r="P1252" t="s">
        <v>226</v>
      </c>
      <c r="Q1252" t="s">
        <v>226</v>
      </c>
      <c r="R1252" t="s">
        <v>224</v>
      </c>
      <c r="S1252" t="s">
        <v>226</v>
      </c>
      <c r="T1252" t="s">
        <v>226</v>
      </c>
      <c r="U1252" t="s">
        <v>224</v>
      </c>
      <c r="V1252" t="s">
        <v>226</v>
      </c>
      <c r="W1252" t="s">
        <v>226</v>
      </c>
      <c r="X1252" t="s">
        <v>226</v>
      </c>
      <c r="Y1252" t="s">
        <v>226</v>
      </c>
      <c r="Z1252" t="s">
        <v>226</v>
      </c>
      <c r="AA1252" t="s">
        <v>226</v>
      </c>
      <c r="AB1252" t="s">
        <v>226</v>
      </c>
      <c r="AC1252" t="s">
        <v>226</v>
      </c>
      <c r="AD1252" t="s">
        <v>226</v>
      </c>
      <c r="AE1252" t="s">
        <v>224</v>
      </c>
      <c r="AF1252" t="s">
        <v>226</v>
      </c>
      <c r="AG1252" t="s">
        <v>226</v>
      </c>
      <c r="AH1252" t="s">
        <v>224</v>
      </c>
      <c r="AI1252" t="s">
        <v>226</v>
      </c>
      <c r="AJ1252" t="s">
        <v>226</v>
      </c>
      <c r="AK1252" t="s">
        <v>226</v>
      </c>
      <c r="AL1252" t="s">
        <v>226</v>
      </c>
      <c r="AM1252" t="s">
        <v>224</v>
      </c>
      <c r="AN1252" t="s">
        <v>226</v>
      </c>
      <c r="AO1252" t="s">
        <v>225</v>
      </c>
      <c r="AP1252" t="s">
        <v>225</v>
      </c>
      <c r="AQ1252" s="286" t="s">
        <v>394</v>
      </c>
      <c r="AR1252" s="295"/>
      <c r="AS1252" s="235"/>
    </row>
    <row r="1253" spans="1:47" x14ac:dyDescent="0.3">
      <c r="A1253" s="285">
        <v>118763</v>
      </c>
      <c r="B1253" s="286" t="s">
        <v>540</v>
      </c>
      <c r="C1253" t="s">
        <v>995</v>
      </c>
      <c r="D1253" t="s">
        <v>995</v>
      </c>
      <c r="E1253" t="s">
        <v>995</v>
      </c>
      <c r="F1253" t="s">
        <v>995</v>
      </c>
      <c r="G1253" t="s">
        <v>995</v>
      </c>
      <c r="H1253" t="s">
        <v>995</v>
      </c>
      <c r="I1253" t="s">
        <v>995</v>
      </c>
      <c r="J1253" t="s">
        <v>995</v>
      </c>
      <c r="K1253" t="s">
        <v>995</v>
      </c>
      <c r="L1253" t="s">
        <v>995</v>
      </c>
      <c r="M1253" t="s">
        <v>995</v>
      </c>
      <c r="N1253" t="s">
        <v>995</v>
      </c>
      <c r="O1253" t="s">
        <v>995</v>
      </c>
      <c r="P1253" t="s">
        <v>995</v>
      </c>
      <c r="Q1253" t="s">
        <v>995</v>
      </c>
      <c r="R1253" t="s">
        <v>995</v>
      </c>
      <c r="S1253" t="s">
        <v>995</v>
      </c>
      <c r="T1253" t="s">
        <v>995</v>
      </c>
      <c r="U1253" t="s">
        <v>995</v>
      </c>
      <c r="V1253" t="s">
        <v>995</v>
      </c>
      <c r="W1253" t="s">
        <v>995</v>
      </c>
      <c r="X1253" t="s">
        <v>995</v>
      </c>
      <c r="Y1253" t="s">
        <v>995</v>
      </c>
      <c r="Z1253" t="s">
        <v>995</v>
      </c>
      <c r="AA1253" t="s">
        <v>995</v>
      </c>
      <c r="AB1253" t="s">
        <v>995</v>
      </c>
      <c r="AC1253" t="s">
        <v>995</v>
      </c>
      <c r="AD1253" t="s">
        <v>995</v>
      </c>
      <c r="AE1253" t="s">
        <v>995</v>
      </c>
      <c r="AF1253" t="s">
        <v>995</v>
      </c>
      <c r="AG1253" t="s">
        <v>995</v>
      </c>
      <c r="AH1253" t="s">
        <v>995</v>
      </c>
      <c r="AI1253" t="s">
        <v>995</v>
      </c>
      <c r="AJ1253" t="s">
        <v>995</v>
      </c>
      <c r="AK1253" t="s">
        <v>995</v>
      </c>
      <c r="AL1253" t="s">
        <v>995</v>
      </c>
      <c r="AM1253" t="s">
        <v>995</v>
      </c>
      <c r="AN1253" t="s">
        <v>995</v>
      </c>
      <c r="AO1253" t="s">
        <v>995</v>
      </c>
      <c r="AP1253" t="s">
        <v>995</v>
      </c>
      <c r="AQ1253" s="286" t="s">
        <v>855</v>
      </c>
      <c r="AR1253" s="306"/>
    </row>
    <row r="1254" spans="1:47" x14ac:dyDescent="0.3">
      <c r="A1254" s="285">
        <v>118764</v>
      </c>
      <c r="B1254" s="286" t="s">
        <v>61</v>
      </c>
      <c r="C1254" t="s">
        <v>995</v>
      </c>
      <c r="D1254" t="s">
        <v>995</v>
      </c>
      <c r="E1254" t="s">
        <v>995</v>
      </c>
      <c r="F1254" t="s">
        <v>995</v>
      </c>
      <c r="G1254" t="s">
        <v>995</v>
      </c>
      <c r="H1254" t="s">
        <v>995</v>
      </c>
      <c r="I1254" t="s">
        <v>995</v>
      </c>
      <c r="J1254" t="s">
        <v>995</v>
      </c>
      <c r="K1254" t="s">
        <v>995</v>
      </c>
      <c r="L1254" t="s">
        <v>995</v>
      </c>
      <c r="M1254" t="s">
        <v>995</v>
      </c>
      <c r="N1254" t="s">
        <v>995</v>
      </c>
      <c r="O1254" t="s">
        <v>995</v>
      </c>
      <c r="P1254" t="s">
        <v>995</v>
      </c>
      <c r="Q1254" t="s">
        <v>995</v>
      </c>
      <c r="R1254" t="s">
        <v>995</v>
      </c>
      <c r="S1254" t="s">
        <v>995</v>
      </c>
      <c r="T1254" t="s">
        <v>995</v>
      </c>
      <c r="U1254" t="s">
        <v>995</v>
      </c>
      <c r="V1254" t="s">
        <v>995</v>
      </c>
      <c r="W1254" t="s">
        <v>995</v>
      </c>
      <c r="X1254" t="s">
        <v>995</v>
      </c>
      <c r="Y1254" t="s">
        <v>995</v>
      </c>
      <c r="Z1254" t="s">
        <v>995</v>
      </c>
      <c r="AA1254" t="s">
        <v>995</v>
      </c>
      <c r="AB1254" t="s">
        <v>995</v>
      </c>
      <c r="AC1254" t="s">
        <v>995</v>
      </c>
      <c r="AD1254" t="s">
        <v>995</v>
      </c>
      <c r="AE1254" t="s">
        <v>995</v>
      </c>
      <c r="AF1254" t="s">
        <v>995</v>
      </c>
      <c r="AG1254" t="s">
        <v>995</v>
      </c>
      <c r="AH1254" t="s">
        <v>995</v>
      </c>
      <c r="AI1254" t="s">
        <v>995</v>
      </c>
      <c r="AJ1254" t="s">
        <v>995</v>
      </c>
      <c r="AK1254" t="s">
        <v>995</v>
      </c>
      <c r="AL1254" t="s">
        <v>995</v>
      </c>
      <c r="AM1254" t="s">
        <v>995</v>
      </c>
      <c r="AN1254" t="s">
        <v>995</v>
      </c>
      <c r="AO1254" t="s">
        <v>995</v>
      </c>
      <c r="AP1254" t="s">
        <v>995</v>
      </c>
      <c r="AQ1254" s="286" t="s">
        <v>855</v>
      </c>
      <c r="AR1254" s="306"/>
    </row>
    <row r="1255" spans="1:47" ht="21.6" x14ac:dyDescent="0.3">
      <c r="A1255" s="285">
        <v>118765</v>
      </c>
      <c r="B1255" s="286" t="s">
        <v>61</v>
      </c>
      <c r="C1255" t="s">
        <v>995</v>
      </c>
      <c r="D1255" t="s">
        <v>995</v>
      </c>
      <c r="E1255" t="s">
        <v>995</v>
      </c>
      <c r="F1255" t="s">
        <v>995</v>
      </c>
      <c r="G1255" t="s">
        <v>995</v>
      </c>
      <c r="H1255" t="s">
        <v>995</v>
      </c>
      <c r="I1255" t="s">
        <v>995</v>
      </c>
      <c r="J1255" t="s">
        <v>995</v>
      </c>
      <c r="K1255" t="s">
        <v>995</v>
      </c>
      <c r="L1255" t="s">
        <v>995</v>
      </c>
      <c r="M1255" t="s">
        <v>995</v>
      </c>
      <c r="N1255" t="s">
        <v>995</v>
      </c>
      <c r="O1255" t="s">
        <v>995</v>
      </c>
      <c r="P1255" t="s">
        <v>995</v>
      </c>
      <c r="Q1255" t="s">
        <v>995</v>
      </c>
      <c r="R1255" t="s">
        <v>995</v>
      </c>
      <c r="S1255" t="s">
        <v>995</v>
      </c>
      <c r="T1255" t="s">
        <v>995</v>
      </c>
      <c r="U1255" t="s">
        <v>995</v>
      </c>
      <c r="V1255" t="s">
        <v>995</v>
      </c>
      <c r="W1255" t="s">
        <v>995</v>
      </c>
      <c r="X1255" t="s">
        <v>995</v>
      </c>
      <c r="Y1255" t="s">
        <v>995</v>
      </c>
      <c r="Z1255" t="s">
        <v>995</v>
      </c>
      <c r="AA1255" t="s">
        <v>995</v>
      </c>
      <c r="AB1255" t="s">
        <v>995</v>
      </c>
      <c r="AC1255" t="s">
        <v>995</v>
      </c>
      <c r="AD1255" t="s">
        <v>995</v>
      </c>
      <c r="AE1255" t="s">
        <v>995</v>
      </c>
      <c r="AF1255" t="s">
        <v>995</v>
      </c>
      <c r="AG1255" t="s">
        <v>995</v>
      </c>
      <c r="AH1255" t="s">
        <v>995</v>
      </c>
      <c r="AI1255" t="s">
        <v>995</v>
      </c>
      <c r="AJ1255" t="s">
        <v>995</v>
      </c>
      <c r="AK1255" t="s">
        <v>995</v>
      </c>
      <c r="AL1255" t="s">
        <v>995</v>
      </c>
      <c r="AM1255" t="s">
        <v>995</v>
      </c>
      <c r="AN1255" t="s">
        <v>995</v>
      </c>
      <c r="AO1255" t="s">
        <v>995</v>
      </c>
      <c r="AP1255" t="s">
        <v>995</v>
      </c>
      <c r="AQ1255" s="286" t="s">
        <v>855</v>
      </c>
      <c r="AR1255" s="295"/>
      <c r="AS1255" s="235"/>
    </row>
    <row r="1256" spans="1:47" ht="21.6" x14ac:dyDescent="0.3">
      <c r="A1256" s="285">
        <v>118766</v>
      </c>
      <c r="B1256" s="286" t="s">
        <v>61</v>
      </c>
      <c r="C1256" t="s">
        <v>226</v>
      </c>
      <c r="D1256" t="s">
        <v>226</v>
      </c>
      <c r="E1256" t="s">
        <v>224</v>
      </c>
      <c r="F1256" t="s">
        <v>226</v>
      </c>
      <c r="G1256" t="s">
        <v>224</v>
      </c>
      <c r="H1256" t="s">
        <v>224</v>
      </c>
      <c r="I1256" t="s">
        <v>225</v>
      </c>
      <c r="J1256" t="s">
        <v>224</v>
      </c>
      <c r="K1256" t="s">
        <v>225</v>
      </c>
      <c r="L1256" t="s">
        <v>224</v>
      </c>
      <c r="M1256" t="s">
        <v>226</v>
      </c>
      <c r="N1256" t="s">
        <v>226</v>
      </c>
      <c r="O1256" t="s">
        <v>224</v>
      </c>
      <c r="P1256" t="s">
        <v>224</v>
      </c>
      <c r="Q1256" t="s">
        <v>224</v>
      </c>
      <c r="R1256" t="s">
        <v>226</v>
      </c>
      <c r="S1256" t="s">
        <v>226</v>
      </c>
      <c r="T1256" t="s">
        <v>226</v>
      </c>
      <c r="U1256" t="s">
        <v>224</v>
      </c>
      <c r="V1256" t="s">
        <v>226</v>
      </c>
      <c r="W1256" t="s">
        <v>224</v>
      </c>
      <c r="X1256" t="s">
        <v>224</v>
      </c>
      <c r="Y1256" t="s">
        <v>226</v>
      </c>
      <c r="Z1256" t="s">
        <v>226</v>
      </c>
      <c r="AA1256" t="s">
        <v>226</v>
      </c>
      <c r="AB1256" t="s">
        <v>224</v>
      </c>
      <c r="AC1256" t="s">
        <v>224</v>
      </c>
      <c r="AD1256" t="s">
        <v>224</v>
      </c>
      <c r="AE1256" t="s">
        <v>224</v>
      </c>
      <c r="AF1256" t="s">
        <v>224</v>
      </c>
      <c r="AG1256" t="s">
        <v>226</v>
      </c>
      <c r="AH1256" t="s">
        <v>224</v>
      </c>
      <c r="AI1256" t="s">
        <v>226</v>
      </c>
      <c r="AJ1256" t="s">
        <v>226</v>
      </c>
      <c r="AK1256" t="s">
        <v>226</v>
      </c>
      <c r="AL1256" t="s">
        <v>226</v>
      </c>
      <c r="AM1256" t="s">
        <v>224</v>
      </c>
      <c r="AN1256" t="s">
        <v>224</v>
      </c>
      <c r="AO1256" t="s">
        <v>226</v>
      </c>
      <c r="AP1256" t="s">
        <v>224</v>
      </c>
      <c r="AQ1256" s="286" t="s">
        <v>394</v>
      </c>
      <c r="AR1256" s="295"/>
      <c r="AS1256" s="235"/>
    </row>
    <row r="1257" spans="1:47" x14ac:dyDescent="0.3">
      <c r="A1257" s="285">
        <v>118767</v>
      </c>
      <c r="B1257" s="286" t="s">
        <v>540</v>
      </c>
      <c r="C1257" t="s">
        <v>995</v>
      </c>
      <c r="D1257" t="s">
        <v>995</v>
      </c>
      <c r="E1257" t="s">
        <v>995</v>
      </c>
      <c r="F1257" t="s">
        <v>995</v>
      </c>
      <c r="G1257" t="s">
        <v>995</v>
      </c>
      <c r="H1257" t="s">
        <v>995</v>
      </c>
      <c r="I1257" t="s">
        <v>995</v>
      </c>
      <c r="J1257" t="s">
        <v>995</v>
      </c>
      <c r="K1257" t="s">
        <v>995</v>
      </c>
      <c r="L1257" t="s">
        <v>995</v>
      </c>
      <c r="M1257" t="s">
        <v>995</v>
      </c>
      <c r="N1257" t="s">
        <v>995</v>
      </c>
      <c r="O1257" t="s">
        <v>995</v>
      </c>
      <c r="P1257" t="s">
        <v>995</v>
      </c>
      <c r="Q1257" t="s">
        <v>995</v>
      </c>
      <c r="R1257" t="s">
        <v>995</v>
      </c>
      <c r="S1257" t="s">
        <v>995</v>
      </c>
      <c r="T1257" t="s">
        <v>995</v>
      </c>
      <c r="U1257" t="s">
        <v>995</v>
      </c>
      <c r="V1257" t="s">
        <v>995</v>
      </c>
      <c r="W1257" t="s">
        <v>995</v>
      </c>
      <c r="X1257" t="s">
        <v>995</v>
      </c>
      <c r="Y1257" t="s">
        <v>995</v>
      </c>
      <c r="Z1257" t="s">
        <v>995</v>
      </c>
      <c r="AA1257" t="s">
        <v>995</v>
      </c>
      <c r="AB1257" t="s">
        <v>995</v>
      </c>
      <c r="AC1257" t="s">
        <v>995</v>
      </c>
      <c r="AD1257" t="s">
        <v>995</v>
      </c>
      <c r="AE1257" t="s">
        <v>995</v>
      </c>
      <c r="AF1257" t="s">
        <v>995</v>
      </c>
      <c r="AG1257" t="s">
        <v>995</v>
      </c>
      <c r="AH1257" t="s">
        <v>995</v>
      </c>
      <c r="AI1257" t="s">
        <v>995</v>
      </c>
      <c r="AJ1257" t="s">
        <v>995</v>
      </c>
      <c r="AK1257" t="s">
        <v>995</v>
      </c>
      <c r="AL1257" t="s">
        <v>995</v>
      </c>
      <c r="AM1257" t="s">
        <v>995</v>
      </c>
      <c r="AN1257" t="s">
        <v>995</v>
      </c>
      <c r="AO1257" t="s">
        <v>995</v>
      </c>
      <c r="AP1257" t="s">
        <v>995</v>
      </c>
      <c r="AQ1257" s="286" t="s">
        <v>855</v>
      </c>
      <c r="AR1257" s="306"/>
    </row>
    <row r="1258" spans="1:47" ht="21.6" x14ac:dyDescent="0.3">
      <c r="A1258" s="285">
        <v>118775</v>
      </c>
      <c r="B1258" s="286" t="s">
        <v>61</v>
      </c>
      <c r="C1258" t="s">
        <v>995</v>
      </c>
      <c r="D1258" t="s">
        <v>995</v>
      </c>
      <c r="E1258" t="s">
        <v>995</v>
      </c>
      <c r="F1258" t="s">
        <v>995</v>
      </c>
      <c r="G1258" t="s">
        <v>995</v>
      </c>
      <c r="H1258" t="s">
        <v>995</v>
      </c>
      <c r="I1258" t="s">
        <v>995</v>
      </c>
      <c r="J1258" t="s">
        <v>995</v>
      </c>
      <c r="K1258" t="s">
        <v>995</v>
      </c>
      <c r="L1258" t="s">
        <v>995</v>
      </c>
      <c r="M1258" t="s">
        <v>995</v>
      </c>
      <c r="N1258" t="s">
        <v>995</v>
      </c>
      <c r="O1258" t="s">
        <v>995</v>
      </c>
      <c r="P1258" t="s">
        <v>995</v>
      </c>
      <c r="Q1258" t="s">
        <v>995</v>
      </c>
      <c r="R1258" t="s">
        <v>995</v>
      </c>
      <c r="S1258" t="s">
        <v>995</v>
      </c>
      <c r="T1258" t="s">
        <v>995</v>
      </c>
      <c r="U1258" t="s">
        <v>995</v>
      </c>
      <c r="V1258" t="s">
        <v>995</v>
      </c>
      <c r="W1258" t="s">
        <v>995</v>
      </c>
      <c r="X1258" t="s">
        <v>995</v>
      </c>
      <c r="Y1258" t="s">
        <v>995</v>
      </c>
      <c r="Z1258" t="s">
        <v>995</v>
      </c>
      <c r="AA1258" t="s">
        <v>995</v>
      </c>
      <c r="AB1258" t="s">
        <v>995</v>
      </c>
      <c r="AC1258" t="s">
        <v>995</v>
      </c>
      <c r="AD1258" t="s">
        <v>995</v>
      </c>
      <c r="AE1258" t="s">
        <v>995</v>
      </c>
      <c r="AF1258" t="s">
        <v>995</v>
      </c>
      <c r="AG1258" t="s">
        <v>995</v>
      </c>
      <c r="AH1258" t="s">
        <v>995</v>
      </c>
      <c r="AI1258" t="s">
        <v>995</v>
      </c>
      <c r="AJ1258" t="s">
        <v>995</v>
      </c>
      <c r="AK1258" t="s">
        <v>995</v>
      </c>
      <c r="AL1258" t="s">
        <v>995</v>
      </c>
      <c r="AM1258" t="s">
        <v>995</v>
      </c>
      <c r="AN1258" t="s">
        <v>995</v>
      </c>
      <c r="AO1258" t="s">
        <v>995</v>
      </c>
      <c r="AP1258" t="s">
        <v>995</v>
      </c>
      <c r="AQ1258" s="286" t="s">
        <v>855</v>
      </c>
      <c r="AR1258" s="295"/>
      <c r="AS1258" s="235"/>
    </row>
    <row r="1259" spans="1:47" x14ac:dyDescent="0.3">
      <c r="A1259" s="285">
        <v>118777</v>
      </c>
      <c r="B1259" s="286" t="s">
        <v>539</v>
      </c>
      <c r="C1259" t="s">
        <v>995</v>
      </c>
      <c r="D1259" t="s">
        <v>995</v>
      </c>
      <c r="E1259" t="s">
        <v>995</v>
      </c>
      <c r="F1259" t="s">
        <v>995</v>
      </c>
      <c r="G1259" t="s">
        <v>995</v>
      </c>
      <c r="H1259" t="s">
        <v>995</v>
      </c>
      <c r="I1259" t="s">
        <v>995</v>
      </c>
      <c r="J1259" t="s">
        <v>995</v>
      </c>
      <c r="K1259" t="s">
        <v>995</v>
      </c>
      <c r="L1259" t="s">
        <v>995</v>
      </c>
      <c r="M1259" t="s">
        <v>995</v>
      </c>
      <c r="N1259" t="s">
        <v>995</v>
      </c>
      <c r="O1259" t="s">
        <v>995</v>
      </c>
      <c r="P1259" t="s">
        <v>995</v>
      </c>
      <c r="Q1259" t="s">
        <v>995</v>
      </c>
      <c r="R1259" t="s">
        <v>995</v>
      </c>
      <c r="S1259" t="s">
        <v>995</v>
      </c>
      <c r="T1259" t="s">
        <v>995</v>
      </c>
      <c r="U1259" t="s">
        <v>995</v>
      </c>
      <c r="V1259" t="s">
        <v>995</v>
      </c>
      <c r="W1259" t="s">
        <v>995</v>
      </c>
      <c r="X1259" t="s">
        <v>995</v>
      </c>
      <c r="Y1259" t="s">
        <v>995</v>
      </c>
      <c r="Z1259" t="s">
        <v>995</v>
      </c>
      <c r="AA1259" t="s">
        <v>995</v>
      </c>
      <c r="AB1259" t="s">
        <v>995</v>
      </c>
      <c r="AC1259" t="s">
        <v>995</v>
      </c>
      <c r="AD1259" t="s">
        <v>995</v>
      </c>
      <c r="AE1259" t="s">
        <v>995</v>
      </c>
      <c r="AF1259" t="s">
        <v>995</v>
      </c>
      <c r="AG1259" t="s">
        <v>995</v>
      </c>
      <c r="AH1259" t="s">
        <v>995</v>
      </c>
      <c r="AI1259" t="s">
        <v>995</v>
      </c>
      <c r="AJ1259" t="s">
        <v>995</v>
      </c>
      <c r="AK1259" t="s">
        <v>995</v>
      </c>
      <c r="AL1259" t="s">
        <v>995</v>
      </c>
      <c r="AM1259" t="s">
        <v>995</v>
      </c>
      <c r="AN1259" t="s">
        <v>995</v>
      </c>
      <c r="AO1259" t="s">
        <v>995</v>
      </c>
      <c r="AP1259" t="s">
        <v>995</v>
      </c>
      <c r="AQ1259" s="286" t="s">
        <v>855</v>
      </c>
      <c r="AR1259" s="306"/>
    </row>
    <row r="1260" spans="1:47" x14ac:dyDescent="0.3">
      <c r="A1260" s="285">
        <v>118778</v>
      </c>
      <c r="B1260" s="286" t="s">
        <v>539</v>
      </c>
      <c r="C1260" t="s">
        <v>995</v>
      </c>
      <c r="D1260" t="s">
        <v>995</v>
      </c>
      <c r="E1260" t="s">
        <v>995</v>
      </c>
      <c r="F1260" t="s">
        <v>995</v>
      </c>
      <c r="G1260" t="s">
        <v>995</v>
      </c>
      <c r="H1260" t="s">
        <v>995</v>
      </c>
      <c r="I1260" t="s">
        <v>995</v>
      </c>
      <c r="J1260" t="s">
        <v>995</v>
      </c>
      <c r="K1260" t="s">
        <v>995</v>
      </c>
      <c r="L1260" t="s">
        <v>995</v>
      </c>
      <c r="M1260" t="s">
        <v>995</v>
      </c>
      <c r="N1260" t="s">
        <v>995</v>
      </c>
      <c r="O1260" t="s">
        <v>995</v>
      </c>
      <c r="P1260" t="s">
        <v>995</v>
      </c>
      <c r="Q1260" t="s">
        <v>995</v>
      </c>
      <c r="R1260" t="s">
        <v>995</v>
      </c>
      <c r="S1260" t="s">
        <v>995</v>
      </c>
      <c r="T1260" t="s">
        <v>995</v>
      </c>
      <c r="U1260" t="s">
        <v>995</v>
      </c>
      <c r="V1260" t="s">
        <v>995</v>
      </c>
      <c r="W1260" t="s">
        <v>995</v>
      </c>
      <c r="X1260" t="s">
        <v>995</v>
      </c>
      <c r="Y1260" t="s">
        <v>995</v>
      </c>
      <c r="Z1260" t="s">
        <v>995</v>
      </c>
      <c r="AA1260" t="s">
        <v>995</v>
      </c>
      <c r="AB1260" t="s">
        <v>995</v>
      </c>
      <c r="AC1260" t="s">
        <v>995</v>
      </c>
      <c r="AD1260" t="s">
        <v>995</v>
      </c>
      <c r="AE1260" t="s">
        <v>995</v>
      </c>
      <c r="AF1260" t="s">
        <v>995</v>
      </c>
      <c r="AG1260" t="s">
        <v>995</v>
      </c>
      <c r="AH1260" t="s">
        <v>995</v>
      </c>
      <c r="AI1260" t="s">
        <v>995</v>
      </c>
      <c r="AJ1260" t="s">
        <v>995</v>
      </c>
      <c r="AK1260" t="s">
        <v>995</v>
      </c>
      <c r="AL1260" t="s">
        <v>995</v>
      </c>
      <c r="AM1260" t="s">
        <v>995</v>
      </c>
      <c r="AN1260" t="s">
        <v>995</v>
      </c>
      <c r="AO1260" t="s">
        <v>995</v>
      </c>
      <c r="AP1260" t="s">
        <v>995</v>
      </c>
      <c r="AQ1260" s="286" t="s">
        <v>855</v>
      </c>
      <c r="AR1260" s="306"/>
    </row>
    <row r="1261" spans="1:47" x14ac:dyDescent="0.3">
      <c r="A1261" s="285">
        <v>118783</v>
      </c>
      <c r="B1261" s="286" t="s">
        <v>540</v>
      </c>
      <c r="C1261" t="s">
        <v>995</v>
      </c>
      <c r="D1261" t="s">
        <v>995</v>
      </c>
      <c r="E1261" t="s">
        <v>995</v>
      </c>
      <c r="F1261" t="s">
        <v>995</v>
      </c>
      <c r="G1261" t="s">
        <v>995</v>
      </c>
      <c r="H1261" t="s">
        <v>995</v>
      </c>
      <c r="I1261" t="s">
        <v>995</v>
      </c>
      <c r="J1261" t="s">
        <v>995</v>
      </c>
      <c r="K1261" t="s">
        <v>995</v>
      </c>
      <c r="L1261" t="s">
        <v>995</v>
      </c>
      <c r="M1261" t="s">
        <v>995</v>
      </c>
      <c r="N1261" t="s">
        <v>995</v>
      </c>
      <c r="O1261" t="s">
        <v>995</v>
      </c>
      <c r="P1261" t="s">
        <v>995</v>
      </c>
      <c r="Q1261" t="s">
        <v>995</v>
      </c>
      <c r="R1261" t="s">
        <v>995</v>
      </c>
      <c r="S1261" t="s">
        <v>995</v>
      </c>
      <c r="T1261" t="s">
        <v>995</v>
      </c>
      <c r="U1261" t="s">
        <v>995</v>
      </c>
      <c r="V1261" t="s">
        <v>995</v>
      </c>
      <c r="W1261" t="s">
        <v>995</v>
      </c>
      <c r="X1261" t="s">
        <v>995</v>
      </c>
      <c r="Y1261" t="s">
        <v>995</v>
      </c>
      <c r="Z1261" t="s">
        <v>995</v>
      </c>
      <c r="AA1261" t="s">
        <v>995</v>
      </c>
      <c r="AB1261" t="s">
        <v>995</v>
      </c>
      <c r="AC1261" t="s">
        <v>995</v>
      </c>
      <c r="AD1261" t="s">
        <v>995</v>
      </c>
      <c r="AE1261" t="s">
        <v>995</v>
      </c>
      <c r="AF1261" t="s">
        <v>995</v>
      </c>
      <c r="AG1261" t="s">
        <v>995</v>
      </c>
      <c r="AH1261" t="s">
        <v>995</v>
      </c>
      <c r="AI1261" t="s">
        <v>995</v>
      </c>
      <c r="AJ1261" t="s">
        <v>995</v>
      </c>
      <c r="AK1261" t="s">
        <v>995</v>
      </c>
      <c r="AL1261" t="s">
        <v>995</v>
      </c>
      <c r="AM1261" t="s">
        <v>995</v>
      </c>
      <c r="AN1261" t="s">
        <v>995</v>
      </c>
      <c r="AO1261" t="s">
        <v>995</v>
      </c>
      <c r="AP1261" t="s">
        <v>995</v>
      </c>
      <c r="AQ1261" s="286" t="s">
        <v>855</v>
      </c>
      <c r="AR1261" s="306"/>
    </row>
    <row r="1262" spans="1:47" ht="21.6" x14ac:dyDescent="0.3">
      <c r="A1262" s="285">
        <v>118792</v>
      </c>
      <c r="B1262" s="286" t="s">
        <v>61</v>
      </c>
      <c r="C1262" t="s">
        <v>995</v>
      </c>
      <c r="D1262" t="s">
        <v>995</v>
      </c>
      <c r="E1262" t="s">
        <v>995</v>
      </c>
      <c r="F1262" t="s">
        <v>995</v>
      </c>
      <c r="G1262" t="s">
        <v>995</v>
      </c>
      <c r="H1262" t="s">
        <v>995</v>
      </c>
      <c r="I1262" t="s">
        <v>995</v>
      </c>
      <c r="J1262" t="s">
        <v>995</v>
      </c>
      <c r="K1262" t="s">
        <v>995</v>
      </c>
      <c r="L1262" t="s">
        <v>995</v>
      </c>
      <c r="M1262" t="s">
        <v>995</v>
      </c>
      <c r="N1262" t="s">
        <v>995</v>
      </c>
      <c r="O1262" t="s">
        <v>995</v>
      </c>
      <c r="P1262" t="s">
        <v>995</v>
      </c>
      <c r="Q1262" t="s">
        <v>995</v>
      </c>
      <c r="R1262" t="s">
        <v>995</v>
      </c>
      <c r="S1262" t="s">
        <v>995</v>
      </c>
      <c r="T1262" t="s">
        <v>995</v>
      </c>
      <c r="U1262" t="s">
        <v>995</v>
      </c>
      <c r="V1262" t="s">
        <v>995</v>
      </c>
      <c r="W1262" t="s">
        <v>995</v>
      </c>
      <c r="X1262" t="s">
        <v>995</v>
      </c>
      <c r="Y1262" t="s">
        <v>995</v>
      </c>
      <c r="Z1262" t="s">
        <v>995</v>
      </c>
      <c r="AA1262" t="s">
        <v>995</v>
      </c>
      <c r="AB1262" t="s">
        <v>995</v>
      </c>
      <c r="AC1262" t="s">
        <v>995</v>
      </c>
      <c r="AD1262" t="s">
        <v>995</v>
      </c>
      <c r="AE1262" t="s">
        <v>995</v>
      </c>
      <c r="AF1262" t="s">
        <v>995</v>
      </c>
      <c r="AG1262" t="s">
        <v>995</v>
      </c>
      <c r="AH1262" t="s">
        <v>995</v>
      </c>
      <c r="AI1262" t="s">
        <v>995</v>
      </c>
      <c r="AJ1262" t="s">
        <v>995</v>
      </c>
      <c r="AK1262" t="s">
        <v>995</v>
      </c>
      <c r="AL1262" t="s">
        <v>995</v>
      </c>
      <c r="AM1262" t="s">
        <v>995</v>
      </c>
      <c r="AN1262" t="s">
        <v>995</v>
      </c>
      <c r="AO1262" t="s">
        <v>995</v>
      </c>
      <c r="AP1262" t="s">
        <v>995</v>
      </c>
      <c r="AQ1262" s="286" t="s">
        <v>855</v>
      </c>
      <c r="AR1262" s="295"/>
      <c r="AS1262" s="235"/>
    </row>
    <row r="1263" spans="1:47" ht="21.6" x14ac:dyDescent="0.65">
      <c r="A1263" s="285">
        <v>118797</v>
      </c>
      <c r="B1263" s="286" t="s">
        <v>61</v>
      </c>
      <c r="C1263" t="s">
        <v>995</v>
      </c>
      <c r="D1263" t="s">
        <v>995</v>
      </c>
      <c r="E1263" t="s">
        <v>995</v>
      </c>
      <c r="F1263" t="s">
        <v>995</v>
      </c>
      <c r="G1263" t="s">
        <v>995</v>
      </c>
      <c r="H1263" t="s">
        <v>995</v>
      </c>
      <c r="I1263" t="s">
        <v>995</v>
      </c>
      <c r="J1263" t="s">
        <v>995</v>
      </c>
      <c r="K1263" t="s">
        <v>995</v>
      </c>
      <c r="L1263" t="s">
        <v>995</v>
      </c>
      <c r="M1263" t="s">
        <v>995</v>
      </c>
      <c r="N1263" t="s">
        <v>995</v>
      </c>
      <c r="O1263" t="s">
        <v>995</v>
      </c>
      <c r="P1263" t="s">
        <v>995</v>
      </c>
      <c r="Q1263" t="s">
        <v>995</v>
      </c>
      <c r="R1263" t="s">
        <v>995</v>
      </c>
      <c r="S1263" t="s">
        <v>995</v>
      </c>
      <c r="T1263" t="s">
        <v>995</v>
      </c>
      <c r="U1263" t="s">
        <v>995</v>
      </c>
      <c r="V1263" t="s">
        <v>995</v>
      </c>
      <c r="W1263" t="s">
        <v>995</v>
      </c>
      <c r="X1263" t="s">
        <v>995</v>
      </c>
      <c r="Y1263" t="s">
        <v>995</v>
      </c>
      <c r="Z1263" t="s">
        <v>995</v>
      </c>
      <c r="AA1263" t="s">
        <v>995</v>
      </c>
      <c r="AB1263" t="s">
        <v>995</v>
      </c>
      <c r="AC1263" t="s">
        <v>995</v>
      </c>
      <c r="AD1263" t="s">
        <v>995</v>
      </c>
      <c r="AE1263" t="s">
        <v>995</v>
      </c>
      <c r="AF1263" t="s">
        <v>995</v>
      </c>
      <c r="AG1263" t="s">
        <v>394</v>
      </c>
      <c r="AH1263" t="s">
        <v>394</v>
      </c>
      <c r="AI1263" t="s">
        <v>394</v>
      </c>
      <c r="AJ1263" t="s">
        <v>394</v>
      </c>
      <c r="AK1263" t="s">
        <v>394</v>
      </c>
      <c r="AL1263" t="s">
        <v>394</v>
      </c>
      <c r="AM1263" t="s">
        <v>394</v>
      </c>
      <c r="AN1263" t="s">
        <v>394</v>
      </c>
      <c r="AO1263" t="s">
        <v>394</v>
      </c>
      <c r="AP1263" t="s">
        <v>394</v>
      </c>
      <c r="AQ1263" s="288"/>
      <c r="AR1263" s="302"/>
      <c r="AS1263" s="304"/>
      <c r="AU1263"/>
    </row>
    <row r="1264" spans="1:47" ht="28.8" x14ac:dyDescent="0.3">
      <c r="A1264" s="285">
        <v>118799</v>
      </c>
      <c r="B1264" s="286" t="s">
        <v>67</v>
      </c>
      <c r="C1264" t="s">
        <v>224</v>
      </c>
      <c r="D1264" t="s">
        <v>224</v>
      </c>
      <c r="E1264" t="s">
        <v>224</v>
      </c>
      <c r="F1264" t="s">
        <v>224</v>
      </c>
      <c r="G1264" t="s">
        <v>224</v>
      </c>
      <c r="H1264" t="s">
        <v>224</v>
      </c>
      <c r="I1264" t="s">
        <v>224</v>
      </c>
      <c r="J1264" t="s">
        <v>224</v>
      </c>
      <c r="K1264" t="s">
        <v>226</v>
      </c>
      <c r="L1264" t="s">
        <v>224</v>
      </c>
      <c r="M1264" t="s">
        <v>224</v>
      </c>
      <c r="N1264" t="s">
        <v>224</v>
      </c>
      <c r="O1264" t="s">
        <v>224</v>
      </c>
      <c r="P1264" t="s">
        <v>224</v>
      </c>
      <c r="Q1264" t="s">
        <v>224</v>
      </c>
      <c r="R1264" t="s">
        <v>7215</v>
      </c>
      <c r="S1264" t="s">
        <v>7215</v>
      </c>
      <c r="T1264" t="s">
        <v>225</v>
      </c>
      <c r="U1264" t="s">
        <v>225</v>
      </c>
      <c r="V1264" t="s">
        <v>224</v>
      </c>
      <c r="W1264" t="s">
        <v>224</v>
      </c>
      <c r="X1264" t="s">
        <v>226</v>
      </c>
      <c r="Y1264" t="s">
        <v>226</v>
      </c>
      <c r="Z1264" t="s">
        <v>226</v>
      </c>
      <c r="AA1264" t="s">
        <v>226</v>
      </c>
      <c r="AB1264" t="s">
        <v>224</v>
      </c>
      <c r="AC1264" t="s">
        <v>226</v>
      </c>
      <c r="AD1264" t="s">
        <v>224</v>
      </c>
      <c r="AE1264" t="s">
        <v>226</v>
      </c>
      <c r="AF1264" t="s">
        <v>226</v>
      </c>
      <c r="AG1264" t="s">
        <v>225</v>
      </c>
      <c r="AH1264" t="s">
        <v>225</v>
      </c>
      <c r="AI1264" t="s">
        <v>225</v>
      </c>
      <c r="AJ1264" t="s">
        <v>225</v>
      </c>
      <c r="AK1264" t="s">
        <v>225</v>
      </c>
      <c r="AL1264" t="s">
        <v>394</v>
      </c>
      <c r="AM1264" t="s">
        <v>394</v>
      </c>
      <c r="AN1264" t="s">
        <v>394</v>
      </c>
      <c r="AO1264" t="s">
        <v>394</v>
      </c>
      <c r="AP1264" t="s">
        <v>394</v>
      </c>
      <c r="AQ1264" s="286" t="s">
        <v>394</v>
      </c>
      <c r="AR1264" s="295"/>
      <c r="AS1264" s="235"/>
    </row>
    <row r="1265" spans="1:47" x14ac:dyDescent="0.3">
      <c r="A1265" s="285">
        <v>118801</v>
      </c>
      <c r="B1265" s="286" t="s">
        <v>540</v>
      </c>
      <c r="C1265" t="s">
        <v>995</v>
      </c>
      <c r="D1265" t="s">
        <v>995</v>
      </c>
      <c r="E1265" t="s">
        <v>995</v>
      </c>
      <c r="F1265" t="s">
        <v>995</v>
      </c>
      <c r="G1265" t="s">
        <v>995</v>
      </c>
      <c r="H1265" t="s">
        <v>995</v>
      </c>
      <c r="I1265" t="s">
        <v>995</v>
      </c>
      <c r="J1265" t="s">
        <v>995</v>
      </c>
      <c r="K1265" t="s">
        <v>995</v>
      </c>
      <c r="L1265" t="s">
        <v>995</v>
      </c>
      <c r="M1265" t="s">
        <v>995</v>
      </c>
      <c r="N1265" t="s">
        <v>995</v>
      </c>
      <c r="O1265" t="s">
        <v>995</v>
      </c>
      <c r="P1265" t="s">
        <v>995</v>
      </c>
      <c r="Q1265" t="s">
        <v>995</v>
      </c>
      <c r="R1265" t="s">
        <v>995</v>
      </c>
      <c r="S1265" t="s">
        <v>995</v>
      </c>
      <c r="T1265" t="s">
        <v>995</v>
      </c>
      <c r="U1265" t="s">
        <v>995</v>
      </c>
      <c r="V1265" t="s">
        <v>995</v>
      </c>
      <c r="W1265" t="s">
        <v>995</v>
      </c>
      <c r="X1265" t="s">
        <v>995</v>
      </c>
      <c r="Y1265" t="s">
        <v>995</v>
      </c>
      <c r="Z1265" t="s">
        <v>995</v>
      </c>
      <c r="AA1265" t="s">
        <v>995</v>
      </c>
      <c r="AB1265" t="s">
        <v>995</v>
      </c>
      <c r="AC1265" t="s">
        <v>995</v>
      </c>
      <c r="AD1265" t="s">
        <v>995</v>
      </c>
      <c r="AE1265" t="s">
        <v>995</v>
      </c>
      <c r="AF1265" t="s">
        <v>995</v>
      </c>
      <c r="AG1265" t="s">
        <v>995</v>
      </c>
      <c r="AH1265" t="s">
        <v>995</v>
      </c>
      <c r="AI1265" t="s">
        <v>995</v>
      </c>
      <c r="AJ1265" t="s">
        <v>995</v>
      </c>
      <c r="AK1265" t="s">
        <v>995</v>
      </c>
      <c r="AL1265" t="s">
        <v>995</v>
      </c>
      <c r="AM1265" t="s">
        <v>995</v>
      </c>
      <c r="AN1265" t="s">
        <v>995</v>
      </c>
      <c r="AO1265" t="s">
        <v>995</v>
      </c>
      <c r="AP1265" t="s">
        <v>995</v>
      </c>
      <c r="AQ1265" s="286" t="s">
        <v>855</v>
      </c>
      <c r="AR1265" s="306"/>
    </row>
    <row r="1266" spans="1:47" ht="21.6" x14ac:dyDescent="0.3">
      <c r="A1266" s="285">
        <v>118802</v>
      </c>
      <c r="B1266" s="286" t="s">
        <v>538</v>
      </c>
      <c r="C1266" t="s">
        <v>995</v>
      </c>
      <c r="D1266" t="s">
        <v>995</v>
      </c>
      <c r="E1266" t="s">
        <v>995</v>
      </c>
      <c r="F1266" t="s">
        <v>995</v>
      </c>
      <c r="G1266" t="s">
        <v>995</v>
      </c>
      <c r="H1266" t="s">
        <v>995</v>
      </c>
      <c r="I1266" t="s">
        <v>995</v>
      </c>
      <c r="J1266" t="s">
        <v>995</v>
      </c>
      <c r="K1266" t="s">
        <v>995</v>
      </c>
      <c r="L1266" t="s">
        <v>995</v>
      </c>
      <c r="M1266" t="s">
        <v>995</v>
      </c>
      <c r="N1266" t="s">
        <v>995</v>
      </c>
      <c r="O1266" t="s">
        <v>995</v>
      </c>
      <c r="P1266" t="s">
        <v>995</v>
      </c>
      <c r="Q1266" t="s">
        <v>995</v>
      </c>
      <c r="R1266" t="s">
        <v>995</v>
      </c>
      <c r="S1266" t="s">
        <v>995</v>
      </c>
      <c r="T1266" t="s">
        <v>995</v>
      </c>
      <c r="U1266" t="s">
        <v>995</v>
      </c>
      <c r="V1266" t="s">
        <v>995</v>
      </c>
      <c r="W1266" t="s">
        <v>995</v>
      </c>
      <c r="X1266" t="s">
        <v>995</v>
      </c>
      <c r="Y1266" t="s">
        <v>995</v>
      </c>
      <c r="Z1266" t="s">
        <v>995</v>
      </c>
      <c r="AA1266" t="s">
        <v>995</v>
      </c>
      <c r="AB1266" t="s">
        <v>995</v>
      </c>
      <c r="AC1266" t="s">
        <v>995</v>
      </c>
      <c r="AD1266" t="s">
        <v>995</v>
      </c>
      <c r="AE1266" t="s">
        <v>995</v>
      </c>
      <c r="AF1266" t="s">
        <v>995</v>
      </c>
      <c r="AG1266" t="s">
        <v>995</v>
      </c>
      <c r="AH1266" t="s">
        <v>995</v>
      </c>
      <c r="AI1266" t="s">
        <v>995</v>
      </c>
      <c r="AJ1266" t="s">
        <v>995</v>
      </c>
      <c r="AK1266" t="s">
        <v>995</v>
      </c>
      <c r="AL1266" t="s">
        <v>995</v>
      </c>
      <c r="AM1266" t="s">
        <v>995</v>
      </c>
      <c r="AN1266" t="s">
        <v>995</v>
      </c>
      <c r="AO1266" t="s">
        <v>995</v>
      </c>
      <c r="AP1266" t="s">
        <v>995</v>
      </c>
      <c r="AQ1266" s="286" t="s">
        <v>855</v>
      </c>
      <c r="AR1266" s="295"/>
      <c r="AS1266" s="235"/>
    </row>
    <row r="1267" spans="1:47" x14ac:dyDescent="0.3">
      <c r="A1267" s="285">
        <v>118803</v>
      </c>
      <c r="B1267" s="286" t="s">
        <v>539</v>
      </c>
      <c r="C1267" t="s">
        <v>995</v>
      </c>
      <c r="D1267" t="s">
        <v>995</v>
      </c>
      <c r="E1267" t="s">
        <v>995</v>
      </c>
      <c r="F1267" t="s">
        <v>995</v>
      </c>
      <c r="G1267" t="s">
        <v>995</v>
      </c>
      <c r="H1267" t="s">
        <v>995</v>
      </c>
      <c r="I1267" t="s">
        <v>995</v>
      </c>
      <c r="J1267" t="s">
        <v>995</v>
      </c>
      <c r="K1267" t="s">
        <v>995</v>
      </c>
      <c r="L1267" t="s">
        <v>995</v>
      </c>
      <c r="M1267" t="s">
        <v>995</v>
      </c>
      <c r="N1267" t="s">
        <v>995</v>
      </c>
      <c r="O1267" t="s">
        <v>995</v>
      </c>
      <c r="P1267" t="s">
        <v>995</v>
      </c>
      <c r="Q1267" t="s">
        <v>995</v>
      </c>
      <c r="R1267" t="s">
        <v>995</v>
      </c>
      <c r="S1267" t="s">
        <v>995</v>
      </c>
      <c r="T1267" t="s">
        <v>995</v>
      </c>
      <c r="U1267" t="s">
        <v>995</v>
      </c>
      <c r="V1267" t="s">
        <v>995</v>
      </c>
      <c r="W1267" t="s">
        <v>995</v>
      </c>
      <c r="X1267" t="s">
        <v>995</v>
      </c>
      <c r="Y1267" t="s">
        <v>995</v>
      </c>
      <c r="Z1267" t="s">
        <v>995</v>
      </c>
      <c r="AA1267" t="s">
        <v>995</v>
      </c>
      <c r="AB1267" t="s">
        <v>995</v>
      </c>
      <c r="AC1267" t="s">
        <v>995</v>
      </c>
      <c r="AD1267" t="s">
        <v>995</v>
      </c>
      <c r="AE1267" t="s">
        <v>995</v>
      </c>
      <c r="AF1267" t="s">
        <v>995</v>
      </c>
      <c r="AG1267" t="s">
        <v>995</v>
      </c>
      <c r="AH1267" t="s">
        <v>995</v>
      </c>
      <c r="AI1267" t="s">
        <v>995</v>
      </c>
      <c r="AJ1267" t="s">
        <v>995</v>
      </c>
      <c r="AK1267" t="s">
        <v>995</v>
      </c>
      <c r="AL1267" t="s">
        <v>995</v>
      </c>
      <c r="AM1267" t="s">
        <v>995</v>
      </c>
      <c r="AN1267" t="s">
        <v>995</v>
      </c>
      <c r="AO1267" t="s">
        <v>995</v>
      </c>
      <c r="AP1267" t="s">
        <v>995</v>
      </c>
      <c r="AQ1267" s="286" t="s">
        <v>855</v>
      </c>
      <c r="AR1267" s="306"/>
    </row>
    <row r="1268" spans="1:47" x14ac:dyDescent="0.3">
      <c r="A1268" s="285">
        <v>118804</v>
      </c>
      <c r="B1268" s="286" t="s">
        <v>538</v>
      </c>
      <c r="C1268" t="s">
        <v>995</v>
      </c>
      <c r="D1268" t="s">
        <v>995</v>
      </c>
      <c r="E1268" t="s">
        <v>995</v>
      </c>
      <c r="F1268" t="s">
        <v>995</v>
      </c>
      <c r="G1268" t="s">
        <v>995</v>
      </c>
      <c r="H1268" t="s">
        <v>995</v>
      </c>
      <c r="I1268" t="s">
        <v>995</v>
      </c>
      <c r="J1268" t="s">
        <v>995</v>
      </c>
      <c r="K1268" t="s">
        <v>995</v>
      </c>
      <c r="L1268" t="s">
        <v>995</v>
      </c>
      <c r="M1268" t="s">
        <v>995</v>
      </c>
      <c r="N1268" t="s">
        <v>995</v>
      </c>
      <c r="O1268" t="s">
        <v>995</v>
      </c>
      <c r="P1268" t="s">
        <v>995</v>
      </c>
      <c r="Q1268" t="s">
        <v>995</v>
      </c>
      <c r="R1268" t="s">
        <v>995</v>
      </c>
      <c r="S1268" t="s">
        <v>995</v>
      </c>
      <c r="T1268" t="s">
        <v>995</v>
      </c>
      <c r="U1268" t="s">
        <v>995</v>
      </c>
      <c r="V1268" t="s">
        <v>995</v>
      </c>
      <c r="W1268" t="s">
        <v>995</v>
      </c>
      <c r="X1268" t="s">
        <v>995</v>
      </c>
      <c r="Y1268" t="s">
        <v>995</v>
      </c>
      <c r="Z1268" t="s">
        <v>995</v>
      </c>
      <c r="AA1268" t="s">
        <v>995</v>
      </c>
      <c r="AB1268" t="s">
        <v>995</v>
      </c>
      <c r="AC1268" t="s">
        <v>995</v>
      </c>
      <c r="AD1268" t="s">
        <v>995</v>
      </c>
      <c r="AE1268" t="s">
        <v>995</v>
      </c>
      <c r="AF1268" t="s">
        <v>995</v>
      </c>
      <c r="AG1268" t="s">
        <v>995</v>
      </c>
      <c r="AH1268" t="s">
        <v>995</v>
      </c>
      <c r="AI1268" t="s">
        <v>995</v>
      </c>
      <c r="AJ1268" t="s">
        <v>995</v>
      </c>
      <c r="AK1268" t="s">
        <v>995</v>
      </c>
      <c r="AL1268" t="s">
        <v>995</v>
      </c>
      <c r="AM1268" t="s">
        <v>995</v>
      </c>
      <c r="AN1268" t="s">
        <v>995</v>
      </c>
      <c r="AO1268" t="s">
        <v>995</v>
      </c>
      <c r="AP1268" t="s">
        <v>995</v>
      </c>
      <c r="AQ1268" s="286" t="s">
        <v>855</v>
      </c>
      <c r="AR1268" s="306"/>
    </row>
    <row r="1269" spans="1:47" x14ac:dyDescent="0.3">
      <c r="A1269" s="285">
        <v>118807</v>
      </c>
      <c r="B1269" s="286" t="s">
        <v>539</v>
      </c>
      <c r="C1269" t="s">
        <v>995</v>
      </c>
      <c r="D1269" t="s">
        <v>995</v>
      </c>
      <c r="E1269" t="s">
        <v>995</v>
      </c>
      <c r="F1269" t="s">
        <v>995</v>
      </c>
      <c r="G1269" t="s">
        <v>995</v>
      </c>
      <c r="H1269" t="s">
        <v>995</v>
      </c>
      <c r="I1269" t="s">
        <v>995</v>
      </c>
      <c r="J1269" t="s">
        <v>995</v>
      </c>
      <c r="K1269" t="s">
        <v>995</v>
      </c>
      <c r="L1269" t="s">
        <v>995</v>
      </c>
      <c r="M1269" t="s">
        <v>995</v>
      </c>
      <c r="N1269" t="s">
        <v>995</v>
      </c>
      <c r="O1269" t="s">
        <v>995</v>
      </c>
      <c r="P1269" t="s">
        <v>995</v>
      </c>
      <c r="Q1269" t="s">
        <v>995</v>
      </c>
      <c r="R1269" t="s">
        <v>995</v>
      </c>
      <c r="S1269" t="s">
        <v>995</v>
      </c>
      <c r="T1269" t="s">
        <v>995</v>
      </c>
      <c r="U1269" t="s">
        <v>995</v>
      </c>
      <c r="V1269" t="s">
        <v>995</v>
      </c>
      <c r="W1269" t="s">
        <v>995</v>
      </c>
      <c r="X1269" t="s">
        <v>995</v>
      </c>
      <c r="Y1269" t="s">
        <v>995</v>
      </c>
      <c r="Z1269" t="s">
        <v>995</v>
      </c>
      <c r="AA1269" t="s">
        <v>995</v>
      </c>
      <c r="AB1269" t="s">
        <v>995</v>
      </c>
      <c r="AC1269" t="s">
        <v>995</v>
      </c>
      <c r="AD1269" t="s">
        <v>995</v>
      </c>
      <c r="AE1269" t="s">
        <v>995</v>
      </c>
      <c r="AF1269" t="s">
        <v>995</v>
      </c>
      <c r="AG1269" t="s">
        <v>995</v>
      </c>
      <c r="AH1269" t="s">
        <v>995</v>
      </c>
      <c r="AI1269" t="s">
        <v>995</v>
      </c>
      <c r="AJ1269" t="s">
        <v>995</v>
      </c>
      <c r="AK1269" t="s">
        <v>995</v>
      </c>
      <c r="AL1269" t="s">
        <v>995</v>
      </c>
      <c r="AM1269" t="s">
        <v>995</v>
      </c>
      <c r="AN1269" t="s">
        <v>995</v>
      </c>
      <c r="AO1269" t="s">
        <v>995</v>
      </c>
      <c r="AP1269" t="s">
        <v>995</v>
      </c>
      <c r="AQ1269" s="286" t="s">
        <v>855</v>
      </c>
      <c r="AR1269" s="306"/>
    </row>
    <row r="1270" spans="1:47" x14ac:dyDescent="0.3">
      <c r="A1270" s="285">
        <v>118809</v>
      </c>
      <c r="B1270" s="286" t="s">
        <v>538</v>
      </c>
      <c r="C1270" t="s">
        <v>995</v>
      </c>
      <c r="D1270" t="s">
        <v>995</v>
      </c>
      <c r="E1270" t="s">
        <v>995</v>
      </c>
      <c r="F1270" t="s">
        <v>995</v>
      </c>
      <c r="G1270" t="s">
        <v>995</v>
      </c>
      <c r="H1270" t="s">
        <v>995</v>
      </c>
      <c r="I1270" t="s">
        <v>995</v>
      </c>
      <c r="J1270" t="s">
        <v>995</v>
      </c>
      <c r="K1270" t="s">
        <v>995</v>
      </c>
      <c r="L1270" t="s">
        <v>995</v>
      </c>
      <c r="M1270" t="s">
        <v>995</v>
      </c>
      <c r="N1270" t="s">
        <v>995</v>
      </c>
      <c r="O1270" t="s">
        <v>995</v>
      </c>
      <c r="P1270" t="s">
        <v>995</v>
      </c>
      <c r="Q1270" t="s">
        <v>995</v>
      </c>
      <c r="R1270" t="s">
        <v>995</v>
      </c>
      <c r="S1270" t="s">
        <v>995</v>
      </c>
      <c r="T1270" t="s">
        <v>995</v>
      </c>
      <c r="U1270" t="s">
        <v>995</v>
      </c>
      <c r="V1270" t="s">
        <v>995</v>
      </c>
      <c r="W1270" t="s">
        <v>995</v>
      </c>
      <c r="X1270" t="s">
        <v>995</v>
      </c>
      <c r="Y1270" t="s">
        <v>995</v>
      </c>
      <c r="Z1270" t="s">
        <v>995</v>
      </c>
      <c r="AA1270" t="s">
        <v>995</v>
      </c>
      <c r="AB1270" t="s">
        <v>995</v>
      </c>
      <c r="AC1270" t="s">
        <v>995</v>
      </c>
      <c r="AD1270" t="s">
        <v>995</v>
      </c>
      <c r="AE1270" t="s">
        <v>995</v>
      </c>
      <c r="AF1270" t="s">
        <v>995</v>
      </c>
      <c r="AG1270" t="s">
        <v>995</v>
      </c>
      <c r="AH1270" t="s">
        <v>995</v>
      </c>
      <c r="AI1270" t="s">
        <v>995</v>
      </c>
      <c r="AJ1270" t="s">
        <v>995</v>
      </c>
      <c r="AK1270" t="s">
        <v>995</v>
      </c>
      <c r="AL1270" t="s">
        <v>995</v>
      </c>
      <c r="AM1270" t="s">
        <v>995</v>
      </c>
      <c r="AN1270" t="s">
        <v>995</v>
      </c>
      <c r="AO1270" t="s">
        <v>995</v>
      </c>
      <c r="AP1270" t="s">
        <v>995</v>
      </c>
      <c r="AQ1270" s="286" t="s">
        <v>855</v>
      </c>
      <c r="AR1270" s="306"/>
    </row>
    <row r="1271" spans="1:47" ht="21.6" x14ac:dyDescent="0.3">
      <c r="A1271" s="285">
        <v>118817</v>
      </c>
      <c r="B1271" s="286" t="s">
        <v>61</v>
      </c>
      <c r="C1271" t="s">
        <v>394</v>
      </c>
      <c r="D1271" t="s">
        <v>394</v>
      </c>
      <c r="E1271" t="s">
        <v>225</v>
      </c>
      <c r="F1271" t="s">
        <v>225</v>
      </c>
      <c r="G1271" t="s">
        <v>225</v>
      </c>
      <c r="H1271" t="s">
        <v>225</v>
      </c>
      <c r="I1271" t="s">
        <v>225</v>
      </c>
      <c r="J1271" t="s">
        <v>225</v>
      </c>
      <c r="K1271" t="s">
        <v>225</v>
      </c>
      <c r="L1271" t="s">
        <v>225</v>
      </c>
      <c r="M1271" t="s">
        <v>224</v>
      </c>
      <c r="N1271" t="s">
        <v>225</v>
      </c>
      <c r="O1271" t="s">
        <v>226</v>
      </c>
      <c r="P1271" t="s">
        <v>225</v>
      </c>
      <c r="Q1271" t="s">
        <v>224</v>
      </c>
      <c r="R1271" t="s">
        <v>225</v>
      </c>
      <c r="S1271" t="s">
        <v>225</v>
      </c>
      <c r="T1271" t="s">
        <v>225</v>
      </c>
      <c r="U1271" t="s">
        <v>225</v>
      </c>
      <c r="V1271" t="s">
        <v>394</v>
      </c>
      <c r="W1271" t="s">
        <v>226</v>
      </c>
      <c r="X1271" t="s">
        <v>226</v>
      </c>
      <c r="Y1271" t="s">
        <v>224</v>
      </c>
      <c r="Z1271" t="s">
        <v>224</v>
      </c>
      <c r="AA1271" t="s">
        <v>226</v>
      </c>
      <c r="AB1271" t="s">
        <v>226</v>
      </c>
      <c r="AC1271" t="s">
        <v>226</v>
      </c>
      <c r="AD1271" t="s">
        <v>224</v>
      </c>
      <c r="AE1271" t="s">
        <v>224</v>
      </c>
      <c r="AF1271" t="s">
        <v>226</v>
      </c>
      <c r="AG1271" t="s">
        <v>226</v>
      </c>
      <c r="AH1271" t="s">
        <v>226</v>
      </c>
      <c r="AI1271" t="s">
        <v>224</v>
      </c>
      <c r="AJ1271" t="s">
        <v>226</v>
      </c>
      <c r="AK1271" t="s">
        <v>224</v>
      </c>
      <c r="AL1271" t="s">
        <v>226</v>
      </c>
      <c r="AM1271" t="s">
        <v>225</v>
      </c>
      <c r="AN1271" t="s">
        <v>225</v>
      </c>
      <c r="AO1271" t="s">
        <v>225</v>
      </c>
      <c r="AP1271" t="s">
        <v>225</v>
      </c>
      <c r="AQ1271" s="286" t="s">
        <v>394</v>
      </c>
      <c r="AR1271" s="295"/>
      <c r="AS1271" s="235"/>
    </row>
    <row r="1272" spans="1:47" ht="33" x14ac:dyDescent="0.65">
      <c r="A1272" s="285">
        <v>118818</v>
      </c>
      <c r="B1272" s="286" t="s">
        <v>541</v>
      </c>
      <c r="C1272" t="s">
        <v>995</v>
      </c>
      <c r="D1272" t="s">
        <v>995</v>
      </c>
      <c r="E1272" t="s">
        <v>995</v>
      </c>
      <c r="F1272" t="s">
        <v>995</v>
      </c>
      <c r="G1272" t="s">
        <v>995</v>
      </c>
      <c r="H1272" t="s">
        <v>995</v>
      </c>
      <c r="I1272" t="s">
        <v>995</v>
      </c>
      <c r="J1272" t="s">
        <v>995</v>
      </c>
      <c r="K1272" t="s">
        <v>995</v>
      </c>
      <c r="L1272" t="s">
        <v>995</v>
      </c>
      <c r="M1272" t="s">
        <v>995</v>
      </c>
      <c r="N1272" t="s">
        <v>995</v>
      </c>
      <c r="O1272" t="s">
        <v>995</v>
      </c>
      <c r="P1272" t="s">
        <v>995</v>
      </c>
      <c r="Q1272" t="s">
        <v>995</v>
      </c>
      <c r="R1272" t="s">
        <v>995</v>
      </c>
      <c r="S1272" t="s">
        <v>995</v>
      </c>
      <c r="T1272" t="s">
        <v>995</v>
      </c>
      <c r="U1272" t="s">
        <v>995</v>
      </c>
      <c r="V1272" t="s">
        <v>995</v>
      </c>
      <c r="W1272" t="s">
        <v>995</v>
      </c>
      <c r="X1272" t="s">
        <v>995</v>
      </c>
      <c r="Y1272" t="s">
        <v>995</v>
      </c>
      <c r="Z1272" t="s">
        <v>995</v>
      </c>
      <c r="AA1272" t="s">
        <v>995</v>
      </c>
      <c r="AB1272" t="s">
        <v>995</v>
      </c>
      <c r="AC1272" t="s">
        <v>995</v>
      </c>
      <c r="AD1272" t="s">
        <v>995</v>
      </c>
      <c r="AE1272" t="s">
        <v>995</v>
      </c>
      <c r="AF1272" t="s">
        <v>995</v>
      </c>
      <c r="AG1272" t="s">
        <v>995</v>
      </c>
      <c r="AH1272" t="s">
        <v>995</v>
      </c>
      <c r="AI1272" t="s">
        <v>995</v>
      </c>
      <c r="AJ1272" t="s">
        <v>995</v>
      </c>
      <c r="AK1272" t="s">
        <v>995</v>
      </c>
      <c r="AL1272" t="s">
        <v>995</v>
      </c>
      <c r="AM1272" t="s">
        <v>995</v>
      </c>
      <c r="AN1272" t="s">
        <v>995</v>
      </c>
      <c r="AO1272" t="s">
        <v>995</v>
      </c>
      <c r="AP1272" t="s">
        <v>995</v>
      </c>
      <c r="AQ1272" s="288"/>
      <c r="AR1272" s="302"/>
      <c r="AS1272" s="304"/>
      <c r="AU1272"/>
    </row>
    <row r="1273" spans="1:47" x14ac:dyDescent="0.3">
      <c r="A1273" s="285">
        <v>118820</v>
      </c>
      <c r="B1273" s="286" t="s">
        <v>538</v>
      </c>
      <c r="AQ1273" s="286" t="s">
        <v>394</v>
      </c>
      <c r="AR1273" s="306"/>
    </row>
    <row r="1274" spans="1:47" x14ac:dyDescent="0.3">
      <c r="A1274" s="285">
        <v>118821</v>
      </c>
      <c r="B1274" s="286" t="s">
        <v>61</v>
      </c>
      <c r="C1274" t="s">
        <v>995</v>
      </c>
      <c r="D1274" t="s">
        <v>995</v>
      </c>
      <c r="E1274" t="s">
        <v>995</v>
      </c>
      <c r="F1274" t="s">
        <v>995</v>
      </c>
      <c r="G1274" t="s">
        <v>995</v>
      </c>
      <c r="H1274" t="s">
        <v>995</v>
      </c>
      <c r="I1274" t="s">
        <v>995</v>
      </c>
      <c r="J1274" t="s">
        <v>995</v>
      </c>
      <c r="K1274" t="s">
        <v>995</v>
      </c>
      <c r="L1274" t="s">
        <v>995</v>
      </c>
      <c r="M1274" t="s">
        <v>995</v>
      </c>
      <c r="N1274" t="s">
        <v>995</v>
      </c>
      <c r="O1274" t="s">
        <v>995</v>
      </c>
      <c r="P1274" t="s">
        <v>995</v>
      </c>
      <c r="Q1274" t="s">
        <v>995</v>
      </c>
      <c r="R1274" t="s">
        <v>995</v>
      </c>
      <c r="S1274" t="s">
        <v>995</v>
      </c>
      <c r="T1274" t="s">
        <v>995</v>
      </c>
      <c r="U1274" t="s">
        <v>995</v>
      </c>
      <c r="V1274" t="s">
        <v>995</v>
      </c>
      <c r="W1274" t="s">
        <v>995</v>
      </c>
      <c r="X1274" t="s">
        <v>995</v>
      </c>
      <c r="Y1274" t="s">
        <v>995</v>
      </c>
      <c r="Z1274" t="s">
        <v>995</v>
      </c>
      <c r="AA1274" t="s">
        <v>995</v>
      </c>
      <c r="AB1274" t="s">
        <v>995</v>
      </c>
      <c r="AC1274" t="s">
        <v>995</v>
      </c>
      <c r="AD1274" t="s">
        <v>995</v>
      </c>
      <c r="AE1274" t="s">
        <v>995</v>
      </c>
      <c r="AF1274" t="s">
        <v>995</v>
      </c>
      <c r="AG1274" t="s">
        <v>995</v>
      </c>
      <c r="AH1274" t="s">
        <v>995</v>
      </c>
      <c r="AI1274" t="s">
        <v>995</v>
      </c>
      <c r="AJ1274" t="s">
        <v>995</v>
      </c>
      <c r="AK1274" t="s">
        <v>995</v>
      </c>
      <c r="AL1274" t="s">
        <v>995</v>
      </c>
      <c r="AM1274" t="s">
        <v>995</v>
      </c>
      <c r="AN1274" t="s">
        <v>995</v>
      </c>
      <c r="AO1274" t="s">
        <v>995</v>
      </c>
      <c r="AP1274" t="s">
        <v>995</v>
      </c>
      <c r="AQ1274" s="286" t="s">
        <v>855</v>
      </c>
      <c r="AR1274" s="306"/>
    </row>
    <row r="1275" spans="1:47" ht="28.8" x14ac:dyDescent="0.3">
      <c r="A1275" s="285">
        <v>118822</v>
      </c>
      <c r="B1275" s="286" t="s">
        <v>67</v>
      </c>
      <c r="C1275" t="s">
        <v>224</v>
      </c>
      <c r="D1275" t="s">
        <v>224</v>
      </c>
      <c r="E1275" t="s">
        <v>226</v>
      </c>
      <c r="F1275" t="s">
        <v>226</v>
      </c>
      <c r="G1275" t="s">
        <v>224</v>
      </c>
      <c r="H1275" t="s">
        <v>224</v>
      </c>
      <c r="I1275" t="s">
        <v>226</v>
      </c>
      <c r="J1275" t="s">
        <v>226</v>
      </c>
      <c r="K1275" t="s">
        <v>226</v>
      </c>
      <c r="L1275" t="s">
        <v>226</v>
      </c>
      <c r="M1275" t="s">
        <v>224</v>
      </c>
      <c r="N1275" t="s">
        <v>224</v>
      </c>
      <c r="O1275" t="s">
        <v>226</v>
      </c>
      <c r="P1275" t="s">
        <v>224</v>
      </c>
      <c r="Q1275" t="s">
        <v>226</v>
      </c>
      <c r="R1275" t="s">
        <v>224</v>
      </c>
      <c r="S1275" t="s">
        <v>224</v>
      </c>
      <c r="T1275" t="s">
        <v>224</v>
      </c>
      <c r="U1275" t="s">
        <v>224</v>
      </c>
      <c r="V1275" t="s">
        <v>226</v>
      </c>
      <c r="W1275" t="s">
        <v>226</v>
      </c>
      <c r="X1275" t="s">
        <v>226</v>
      </c>
      <c r="Y1275" t="s">
        <v>226</v>
      </c>
      <c r="Z1275" t="s">
        <v>226</v>
      </c>
      <c r="AA1275" t="s">
        <v>226</v>
      </c>
      <c r="AB1275" t="s">
        <v>225</v>
      </c>
      <c r="AC1275" t="s">
        <v>224</v>
      </c>
      <c r="AD1275" t="s">
        <v>226</v>
      </c>
      <c r="AE1275" t="s">
        <v>226</v>
      </c>
      <c r="AF1275" t="s">
        <v>224</v>
      </c>
      <c r="AG1275" t="s">
        <v>225</v>
      </c>
      <c r="AH1275" t="s">
        <v>225</v>
      </c>
      <c r="AI1275" t="s">
        <v>225</v>
      </c>
      <c r="AJ1275" t="s">
        <v>225</v>
      </c>
      <c r="AK1275" t="s">
        <v>225</v>
      </c>
      <c r="AL1275" t="s">
        <v>394</v>
      </c>
      <c r="AM1275" t="s">
        <v>394</v>
      </c>
      <c r="AN1275" t="s">
        <v>394</v>
      </c>
      <c r="AO1275" t="s">
        <v>394</v>
      </c>
      <c r="AP1275" t="s">
        <v>394</v>
      </c>
      <c r="AQ1275" s="286" t="s">
        <v>394</v>
      </c>
      <c r="AR1275" s="295"/>
      <c r="AS1275" s="235"/>
    </row>
    <row r="1276" spans="1:47" ht="21.6" x14ac:dyDescent="0.3">
      <c r="A1276" s="285">
        <v>118823</v>
      </c>
      <c r="B1276" s="286" t="s">
        <v>61</v>
      </c>
      <c r="C1276" t="s">
        <v>995</v>
      </c>
      <c r="D1276" t="s">
        <v>995</v>
      </c>
      <c r="E1276" t="s">
        <v>995</v>
      </c>
      <c r="F1276" t="s">
        <v>995</v>
      </c>
      <c r="G1276" t="s">
        <v>995</v>
      </c>
      <c r="H1276" t="s">
        <v>995</v>
      </c>
      <c r="I1276" t="s">
        <v>995</v>
      </c>
      <c r="J1276" t="s">
        <v>995</v>
      </c>
      <c r="K1276" t="s">
        <v>995</v>
      </c>
      <c r="L1276" t="s">
        <v>995</v>
      </c>
      <c r="M1276" t="s">
        <v>995</v>
      </c>
      <c r="N1276" t="s">
        <v>995</v>
      </c>
      <c r="O1276" t="s">
        <v>995</v>
      </c>
      <c r="P1276" t="s">
        <v>995</v>
      </c>
      <c r="Q1276" t="s">
        <v>995</v>
      </c>
      <c r="R1276" t="s">
        <v>995</v>
      </c>
      <c r="S1276" t="s">
        <v>995</v>
      </c>
      <c r="T1276" t="s">
        <v>995</v>
      </c>
      <c r="U1276" t="s">
        <v>995</v>
      </c>
      <c r="V1276" t="s">
        <v>995</v>
      </c>
      <c r="W1276" t="s">
        <v>995</v>
      </c>
      <c r="X1276" t="s">
        <v>995</v>
      </c>
      <c r="Y1276" t="s">
        <v>995</v>
      </c>
      <c r="Z1276" t="s">
        <v>995</v>
      </c>
      <c r="AA1276" t="s">
        <v>995</v>
      </c>
      <c r="AB1276" t="s">
        <v>995</v>
      </c>
      <c r="AC1276" t="s">
        <v>995</v>
      </c>
      <c r="AD1276" t="s">
        <v>995</v>
      </c>
      <c r="AE1276" t="s">
        <v>995</v>
      </c>
      <c r="AF1276" t="s">
        <v>995</v>
      </c>
      <c r="AG1276" t="s">
        <v>995</v>
      </c>
      <c r="AH1276" t="s">
        <v>995</v>
      </c>
      <c r="AI1276" t="s">
        <v>995</v>
      </c>
      <c r="AJ1276" t="s">
        <v>995</v>
      </c>
      <c r="AK1276" t="s">
        <v>995</v>
      </c>
      <c r="AL1276" t="s">
        <v>995</v>
      </c>
      <c r="AM1276" t="s">
        <v>995</v>
      </c>
      <c r="AN1276" t="s">
        <v>995</v>
      </c>
      <c r="AO1276" t="s">
        <v>995</v>
      </c>
      <c r="AP1276" t="s">
        <v>995</v>
      </c>
      <c r="AQ1276" s="286" t="s">
        <v>855</v>
      </c>
      <c r="AR1276" s="295"/>
      <c r="AS1276" s="235"/>
    </row>
    <row r="1277" spans="1:47" ht="21.6" x14ac:dyDescent="0.3">
      <c r="A1277" s="285">
        <v>118826</v>
      </c>
      <c r="B1277" s="286" t="s">
        <v>538</v>
      </c>
      <c r="C1277" t="s">
        <v>226</v>
      </c>
      <c r="D1277" t="s">
        <v>224</v>
      </c>
      <c r="E1277" t="s">
        <v>224</v>
      </c>
      <c r="F1277" t="s">
        <v>224</v>
      </c>
      <c r="G1277" t="s">
        <v>226</v>
      </c>
      <c r="H1277" t="s">
        <v>224</v>
      </c>
      <c r="I1277" t="s">
        <v>226</v>
      </c>
      <c r="J1277" t="s">
        <v>224</v>
      </c>
      <c r="K1277" t="s">
        <v>226</v>
      </c>
      <c r="L1277" t="s">
        <v>224</v>
      </c>
      <c r="M1277" t="s">
        <v>224</v>
      </c>
      <c r="N1277" t="s">
        <v>224</v>
      </c>
      <c r="O1277" t="s">
        <v>224</v>
      </c>
      <c r="P1277" t="s">
        <v>224</v>
      </c>
      <c r="Q1277" t="s">
        <v>224</v>
      </c>
      <c r="R1277" t="s">
        <v>226</v>
      </c>
      <c r="S1277" t="s">
        <v>226</v>
      </c>
      <c r="T1277" t="s">
        <v>224</v>
      </c>
      <c r="U1277" t="s">
        <v>224</v>
      </c>
      <c r="V1277" t="s">
        <v>226</v>
      </c>
      <c r="W1277" t="s">
        <v>226</v>
      </c>
      <c r="X1277" t="s">
        <v>226</v>
      </c>
      <c r="Y1277" t="s">
        <v>226</v>
      </c>
      <c r="Z1277" t="s">
        <v>226</v>
      </c>
      <c r="AA1277" t="s">
        <v>226</v>
      </c>
      <c r="AB1277" t="s">
        <v>226</v>
      </c>
      <c r="AC1277" t="s">
        <v>226</v>
      </c>
      <c r="AD1277" t="s">
        <v>225</v>
      </c>
      <c r="AE1277" t="s">
        <v>225</v>
      </c>
      <c r="AF1277" t="s">
        <v>226</v>
      </c>
      <c r="AG1277" t="s">
        <v>394</v>
      </c>
      <c r="AH1277" t="s">
        <v>394</v>
      </c>
      <c r="AI1277" t="s">
        <v>394</v>
      </c>
      <c r="AJ1277" t="s">
        <v>394</v>
      </c>
      <c r="AK1277" t="s">
        <v>394</v>
      </c>
      <c r="AL1277" t="s">
        <v>394</v>
      </c>
      <c r="AM1277" t="s">
        <v>394</v>
      </c>
      <c r="AN1277" t="s">
        <v>394</v>
      </c>
      <c r="AO1277" t="s">
        <v>394</v>
      </c>
      <c r="AP1277" t="s">
        <v>394</v>
      </c>
      <c r="AQ1277" s="286" t="s">
        <v>394</v>
      </c>
      <c r="AR1277" s="295"/>
      <c r="AS1277" s="235"/>
    </row>
    <row r="1278" spans="1:47" x14ac:dyDescent="0.3">
      <c r="A1278" s="285">
        <v>118827</v>
      </c>
      <c r="B1278" s="286" t="s">
        <v>539</v>
      </c>
      <c r="C1278" t="s">
        <v>995</v>
      </c>
      <c r="D1278" t="s">
        <v>995</v>
      </c>
      <c r="E1278" t="s">
        <v>995</v>
      </c>
      <c r="F1278" t="s">
        <v>995</v>
      </c>
      <c r="G1278" t="s">
        <v>995</v>
      </c>
      <c r="H1278" t="s">
        <v>995</v>
      </c>
      <c r="I1278" t="s">
        <v>995</v>
      </c>
      <c r="J1278" t="s">
        <v>995</v>
      </c>
      <c r="K1278" t="s">
        <v>995</v>
      </c>
      <c r="L1278" t="s">
        <v>995</v>
      </c>
      <c r="M1278" t="s">
        <v>995</v>
      </c>
      <c r="N1278" t="s">
        <v>995</v>
      </c>
      <c r="O1278" t="s">
        <v>995</v>
      </c>
      <c r="P1278" t="s">
        <v>995</v>
      </c>
      <c r="Q1278" t="s">
        <v>995</v>
      </c>
      <c r="R1278" t="s">
        <v>995</v>
      </c>
      <c r="S1278" t="s">
        <v>995</v>
      </c>
      <c r="T1278" t="s">
        <v>995</v>
      </c>
      <c r="U1278" t="s">
        <v>995</v>
      </c>
      <c r="V1278" t="s">
        <v>995</v>
      </c>
      <c r="W1278" t="s">
        <v>995</v>
      </c>
      <c r="X1278" t="s">
        <v>995</v>
      </c>
      <c r="Y1278" t="s">
        <v>995</v>
      </c>
      <c r="Z1278" t="s">
        <v>995</v>
      </c>
      <c r="AA1278" t="s">
        <v>995</v>
      </c>
      <c r="AB1278" t="s">
        <v>995</v>
      </c>
      <c r="AC1278" t="s">
        <v>995</v>
      </c>
      <c r="AD1278" t="s">
        <v>995</v>
      </c>
      <c r="AE1278" t="s">
        <v>995</v>
      </c>
      <c r="AF1278" t="s">
        <v>995</v>
      </c>
      <c r="AG1278" t="s">
        <v>995</v>
      </c>
      <c r="AH1278" t="s">
        <v>995</v>
      </c>
      <c r="AI1278" t="s">
        <v>995</v>
      </c>
      <c r="AJ1278" t="s">
        <v>995</v>
      </c>
      <c r="AK1278" t="s">
        <v>995</v>
      </c>
      <c r="AL1278" t="s">
        <v>995</v>
      </c>
      <c r="AM1278" t="s">
        <v>995</v>
      </c>
      <c r="AN1278" t="s">
        <v>995</v>
      </c>
      <c r="AO1278" t="s">
        <v>995</v>
      </c>
      <c r="AP1278" t="s">
        <v>995</v>
      </c>
      <c r="AQ1278" s="286" t="s">
        <v>855</v>
      </c>
      <c r="AR1278" s="306"/>
    </row>
    <row r="1279" spans="1:47" ht="21.6" x14ac:dyDescent="0.3">
      <c r="A1279" s="285">
        <v>118828</v>
      </c>
      <c r="B1279" s="286" t="s">
        <v>538</v>
      </c>
      <c r="C1279" t="s">
        <v>224</v>
      </c>
      <c r="D1279" t="s">
        <v>224</v>
      </c>
      <c r="E1279" t="s">
        <v>224</v>
      </c>
      <c r="F1279" t="s">
        <v>224</v>
      </c>
      <c r="G1279" t="s">
        <v>224</v>
      </c>
      <c r="H1279" t="s">
        <v>224</v>
      </c>
      <c r="I1279" t="s">
        <v>226</v>
      </c>
      <c r="J1279" t="s">
        <v>226</v>
      </c>
      <c r="K1279" t="s">
        <v>226</v>
      </c>
      <c r="L1279" t="s">
        <v>224</v>
      </c>
      <c r="M1279" t="s">
        <v>226</v>
      </c>
      <c r="N1279" t="s">
        <v>224</v>
      </c>
      <c r="O1279" t="s">
        <v>224</v>
      </c>
      <c r="P1279" t="s">
        <v>226</v>
      </c>
      <c r="Q1279" t="s">
        <v>224</v>
      </c>
      <c r="R1279" t="s">
        <v>224</v>
      </c>
      <c r="S1279" t="s">
        <v>226</v>
      </c>
      <c r="T1279" t="s">
        <v>224</v>
      </c>
      <c r="U1279" t="s">
        <v>226</v>
      </c>
      <c r="V1279" t="s">
        <v>224</v>
      </c>
      <c r="W1279" t="s">
        <v>226</v>
      </c>
      <c r="X1279" t="s">
        <v>226</v>
      </c>
      <c r="Y1279" t="s">
        <v>224</v>
      </c>
      <c r="Z1279" t="s">
        <v>226</v>
      </c>
      <c r="AA1279" t="s">
        <v>224</v>
      </c>
      <c r="AB1279" t="s">
        <v>226</v>
      </c>
      <c r="AC1279" t="s">
        <v>225</v>
      </c>
      <c r="AD1279" t="s">
        <v>224</v>
      </c>
      <c r="AE1279" t="s">
        <v>224</v>
      </c>
      <c r="AF1279" t="s">
        <v>224</v>
      </c>
      <c r="AG1279" t="s">
        <v>394</v>
      </c>
      <c r="AH1279" t="s">
        <v>394</v>
      </c>
      <c r="AI1279" t="s">
        <v>394</v>
      </c>
      <c r="AJ1279" t="s">
        <v>394</v>
      </c>
      <c r="AK1279" t="s">
        <v>394</v>
      </c>
      <c r="AL1279" t="s">
        <v>394</v>
      </c>
      <c r="AM1279" t="s">
        <v>394</v>
      </c>
      <c r="AN1279" t="s">
        <v>394</v>
      </c>
      <c r="AO1279" t="s">
        <v>394</v>
      </c>
      <c r="AP1279" t="s">
        <v>394</v>
      </c>
      <c r="AQ1279" s="286" t="s">
        <v>394</v>
      </c>
      <c r="AR1279" s="295"/>
      <c r="AS1279" s="235"/>
    </row>
    <row r="1280" spans="1:47" ht="28.8" x14ac:dyDescent="0.3">
      <c r="A1280" s="285">
        <v>118831</v>
      </c>
      <c r="B1280" s="286" t="s">
        <v>67</v>
      </c>
      <c r="C1280" t="s">
        <v>226</v>
      </c>
      <c r="D1280" t="s">
        <v>224</v>
      </c>
      <c r="E1280" t="s">
        <v>224</v>
      </c>
      <c r="F1280" t="s">
        <v>226</v>
      </c>
      <c r="G1280" t="s">
        <v>224</v>
      </c>
      <c r="H1280" t="s">
        <v>224</v>
      </c>
      <c r="I1280" t="s">
        <v>224</v>
      </c>
      <c r="J1280" t="s">
        <v>226</v>
      </c>
      <c r="K1280" t="s">
        <v>224</v>
      </c>
      <c r="L1280" t="s">
        <v>224</v>
      </c>
      <c r="M1280" t="s">
        <v>224</v>
      </c>
      <c r="N1280" t="s">
        <v>226</v>
      </c>
      <c r="O1280" t="s">
        <v>226</v>
      </c>
      <c r="P1280" t="s">
        <v>226</v>
      </c>
      <c r="Q1280" t="s">
        <v>226</v>
      </c>
      <c r="R1280" t="s">
        <v>7215</v>
      </c>
      <c r="S1280" t="s">
        <v>7215</v>
      </c>
      <c r="T1280" t="s">
        <v>995</v>
      </c>
      <c r="U1280" t="s">
        <v>225</v>
      </c>
      <c r="V1280" t="s">
        <v>224</v>
      </c>
      <c r="W1280" t="s">
        <v>224</v>
      </c>
      <c r="X1280" t="s">
        <v>224</v>
      </c>
      <c r="Y1280" t="s">
        <v>224</v>
      </c>
      <c r="Z1280" t="s">
        <v>226</v>
      </c>
      <c r="AA1280" t="s">
        <v>224</v>
      </c>
      <c r="AB1280" t="s">
        <v>226</v>
      </c>
      <c r="AC1280" t="s">
        <v>226</v>
      </c>
      <c r="AD1280" t="s">
        <v>226</v>
      </c>
      <c r="AE1280" t="s">
        <v>226</v>
      </c>
      <c r="AF1280" t="s">
        <v>226</v>
      </c>
      <c r="AG1280" t="s">
        <v>995</v>
      </c>
      <c r="AH1280" t="s">
        <v>995</v>
      </c>
      <c r="AI1280" t="s">
        <v>995</v>
      </c>
      <c r="AJ1280" t="s">
        <v>995</v>
      </c>
      <c r="AK1280" t="s">
        <v>995</v>
      </c>
      <c r="AL1280" t="s">
        <v>394</v>
      </c>
      <c r="AM1280" t="s">
        <v>394</v>
      </c>
      <c r="AN1280" t="s">
        <v>394</v>
      </c>
      <c r="AO1280" t="s">
        <v>394</v>
      </c>
      <c r="AP1280" t="s">
        <v>394</v>
      </c>
      <c r="AQ1280" s="286" t="s">
        <v>394</v>
      </c>
      <c r="AR1280" s="295"/>
      <c r="AS1280" s="235"/>
    </row>
    <row r="1281" spans="1:47" ht="21.6" x14ac:dyDescent="0.3">
      <c r="A1281" s="285">
        <v>118833</v>
      </c>
      <c r="B1281" s="286" t="s">
        <v>61</v>
      </c>
      <c r="C1281" t="s">
        <v>224</v>
      </c>
      <c r="D1281" t="s">
        <v>224</v>
      </c>
      <c r="E1281" t="s">
        <v>224</v>
      </c>
      <c r="F1281" t="s">
        <v>226</v>
      </c>
      <c r="G1281" t="s">
        <v>224</v>
      </c>
      <c r="H1281" t="s">
        <v>224</v>
      </c>
      <c r="I1281" t="s">
        <v>224</v>
      </c>
      <c r="J1281" t="s">
        <v>226</v>
      </c>
      <c r="K1281" t="s">
        <v>224</v>
      </c>
      <c r="L1281" t="s">
        <v>224</v>
      </c>
      <c r="M1281" t="s">
        <v>226</v>
      </c>
      <c r="N1281" t="s">
        <v>224</v>
      </c>
      <c r="O1281" t="s">
        <v>226</v>
      </c>
      <c r="P1281" t="s">
        <v>226</v>
      </c>
      <c r="Q1281" t="s">
        <v>226</v>
      </c>
      <c r="R1281" t="s">
        <v>226</v>
      </c>
      <c r="S1281" t="s">
        <v>224</v>
      </c>
      <c r="T1281" t="s">
        <v>224</v>
      </c>
      <c r="U1281" t="s">
        <v>224</v>
      </c>
      <c r="V1281" t="s">
        <v>226</v>
      </c>
      <c r="W1281" t="s">
        <v>226</v>
      </c>
      <c r="X1281" t="s">
        <v>225</v>
      </c>
      <c r="Y1281" t="s">
        <v>226</v>
      </c>
      <c r="Z1281" t="s">
        <v>226</v>
      </c>
      <c r="AA1281" t="s">
        <v>226</v>
      </c>
      <c r="AB1281" t="s">
        <v>224</v>
      </c>
      <c r="AC1281" t="s">
        <v>224</v>
      </c>
      <c r="AD1281" t="s">
        <v>226</v>
      </c>
      <c r="AE1281" t="s">
        <v>224</v>
      </c>
      <c r="AF1281" t="s">
        <v>226</v>
      </c>
      <c r="AG1281" t="s">
        <v>224</v>
      </c>
      <c r="AH1281" t="s">
        <v>225</v>
      </c>
      <c r="AI1281" t="s">
        <v>224</v>
      </c>
      <c r="AJ1281" t="s">
        <v>224</v>
      </c>
      <c r="AK1281" t="s">
        <v>225</v>
      </c>
      <c r="AL1281" t="s">
        <v>224</v>
      </c>
      <c r="AM1281" t="s">
        <v>225</v>
      </c>
      <c r="AN1281" t="s">
        <v>224</v>
      </c>
      <c r="AO1281" t="s">
        <v>226</v>
      </c>
      <c r="AP1281" t="s">
        <v>225</v>
      </c>
      <c r="AQ1281" s="286" t="s">
        <v>394</v>
      </c>
      <c r="AR1281" s="295"/>
      <c r="AS1281" s="235"/>
    </row>
    <row r="1282" spans="1:47" ht="28.8" x14ac:dyDescent="0.3">
      <c r="A1282" s="285">
        <v>118837</v>
      </c>
      <c r="B1282" s="286" t="s">
        <v>67</v>
      </c>
      <c r="C1282" t="s">
        <v>995</v>
      </c>
      <c r="D1282" t="s">
        <v>995</v>
      </c>
      <c r="E1282" t="s">
        <v>995</v>
      </c>
      <c r="F1282" t="s">
        <v>995</v>
      </c>
      <c r="G1282" t="s">
        <v>995</v>
      </c>
      <c r="H1282" t="s">
        <v>995</v>
      </c>
      <c r="I1282" t="s">
        <v>995</v>
      </c>
      <c r="J1282" t="s">
        <v>995</v>
      </c>
      <c r="K1282" t="s">
        <v>995</v>
      </c>
      <c r="L1282" t="s">
        <v>995</v>
      </c>
      <c r="M1282" t="s">
        <v>995</v>
      </c>
      <c r="N1282" t="s">
        <v>995</v>
      </c>
      <c r="O1282" t="s">
        <v>995</v>
      </c>
      <c r="P1282" t="s">
        <v>995</v>
      </c>
      <c r="Q1282" t="s">
        <v>995</v>
      </c>
      <c r="R1282" t="s">
        <v>995</v>
      </c>
      <c r="S1282" t="s">
        <v>995</v>
      </c>
      <c r="T1282" t="s">
        <v>995</v>
      </c>
      <c r="U1282" t="s">
        <v>995</v>
      </c>
      <c r="V1282" t="s">
        <v>995</v>
      </c>
      <c r="W1282" t="s">
        <v>995</v>
      </c>
      <c r="X1282" t="s">
        <v>995</v>
      </c>
      <c r="Y1282" t="s">
        <v>995</v>
      </c>
      <c r="Z1282" t="s">
        <v>995</v>
      </c>
      <c r="AA1282" t="s">
        <v>995</v>
      </c>
      <c r="AB1282" t="s">
        <v>995</v>
      </c>
      <c r="AC1282" t="s">
        <v>995</v>
      </c>
      <c r="AD1282" t="s">
        <v>995</v>
      </c>
      <c r="AE1282" t="s">
        <v>995</v>
      </c>
      <c r="AF1282" t="s">
        <v>995</v>
      </c>
      <c r="AG1282" t="s">
        <v>995</v>
      </c>
      <c r="AH1282" t="s">
        <v>995</v>
      </c>
      <c r="AI1282" t="s">
        <v>995</v>
      </c>
      <c r="AJ1282" t="s">
        <v>995</v>
      </c>
      <c r="AK1282" t="s">
        <v>995</v>
      </c>
      <c r="AL1282" t="s">
        <v>995</v>
      </c>
      <c r="AM1282" t="s">
        <v>995</v>
      </c>
      <c r="AN1282" t="s">
        <v>995</v>
      </c>
      <c r="AO1282" t="s">
        <v>995</v>
      </c>
      <c r="AP1282" t="s">
        <v>995</v>
      </c>
      <c r="AQ1282" s="286" t="s">
        <v>855</v>
      </c>
      <c r="AR1282" s="295"/>
      <c r="AS1282" s="235"/>
    </row>
    <row r="1283" spans="1:47" x14ac:dyDescent="0.3">
      <c r="A1283" s="285">
        <v>118838</v>
      </c>
      <c r="B1283" s="286" t="s">
        <v>61</v>
      </c>
      <c r="C1283" t="s">
        <v>995</v>
      </c>
      <c r="D1283" t="s">
        <v>995</v>
      </c>
      <c r="E1283" t="s">
        <v>995</v>
      </c>
      <c r="F1283" t="s">
        <v>995</v>
      </c>
      <c r="G1283" t="s">
        <v>995</v>
      </c>
      <c r="H1283" t="s">
        <v>995</v>
      </c>
      <c r="I1283" t="s">
        <v>995</v>
      </c>
      <c r="J1283" t="s">
        <v>995</v>
      </c>
      <c r="K1283" t="s">
        <v>995</v>
      </c>
      <c r="L1283" t="s">
        <v>995</v>
      </c>
      <c r="M1283" t="s">
        <v>995</v>
      </c>
      <c r="N1283" t="s">
        <v>995</v>
      </c>
      <c r="O1283" t="s">
        <v>995</v>
      </c>
      <c r="P1283" t="s">
        <v>995</v>
      </c>
      <c r="Q1283" t="s">
        <v>995</v>
      </c>
      <c r="R1283" t="s">
        <v>995</v>
      </c>
      <c r="S1283" t="s">
        <v>995</v>
      </c>
      <c r="T1283" t="s">
        <v>995</v>
      </c>
      <c r="U1283" t="s">
        <v>995</v>
      </c>
      <c r="V1283" t="s">
        <v>995</v>
      </c>
      <c r="W1283" t="s">
        <v>995</v>
      </c>
      <c r="X1283" t="s">
        <v>995</v>
      </c>
      <c r="Y1283" t="s">
        <v>995</v>
      </c>
      <c r="Z1283" t="s">
        <v>995</v>
      </c>
      <c r="AA1283" t="s">
        <v>995</v>
      </c>
      <c r="AB1283" t="s">
        <v>995</v>
      </c>
      <c r="AC1283" t="s">
        <v>995</v>
      </c>
      <c r="AD1283" t="s">
        <v>995</v>
      </c>
      <c r="AE1283" t="s">
        <v>995</v>
      </c>
      <c r="AF1283" t="s">
        <v>995</v>
      </c>
      <c r="AG1283" t="s">
        <v>995</v>
      </c>
      <c r="AH1283" t="s">
        <v>995</v>
      </c>
      <c r="AI1283" t="s">
        <v>995</v>
      </c>
      <c r="AJ1283" t="s">
        <v>995</v>
      </c>
      <c r="AK1283" t="s">
        <v>995</v>
      </c>
      <c r="AL1283" t="s">
        <v>995</v>
      </c>
      <c r="AM1283" t="s">
        <v>995</v>
      </c>
      <c r="AN1283" t="s">
        <v>995</v>
      </c>
      <c r="AO1283" t="s">
        <v>995</v>
      </c>
      <c r="AP1283" t="s">
        <v>995</v>
      </c>
      <c r="AQ1283" s="286" t="s">
        <v>855</v>
      </c>
      <c r="AR1283" s="306"/>
    </row>
    <row r="1284" spans="1:47" ht="21.6" x14ac:dyDescent="0.3">
      <c r="A1284" s="285">
        <v>118841</v>
      </c>
      <c r="B1284" s="286" t="s">
        <v>61</v>
      </c>
      <c r="C1284" t="s">
        <v>224</v>
      </c>
      <c r="D1284" t="s">
        <v>224</v>
      </c>
      <c r="E1284" t="s">
        <v>226</v>
      </c>
      <c r="F1284" t="s">
        <v>226</v>
      </c>
      <c r="G1284" t="s">
        <v>224</v>
      </c>
      <c r="H1284" t="s">
        <v>226</v>
      </c>
      <c r="I1284" t="s">
        <v>226</v>
      </c>
      <c r="J1284" t="s">
        <v>224</v>
      </c>
      <c r="K1284" t="s">
        <v>226</v>
      </c>
      <c r="L1284" t="s">
        <v>224</v>
      </c>
      <c r="M1284" t="s">
        <v>226</v>
      </c>
      <c r="N1284" t="s">
        <v>226</v>
      </c>
      <c r="O1284" t="s">
        <v>226</v>
      </c>
      <c r="P1284" t="s">
        <v>224</v>
      </c>
      <c r="Q1284" t="s">
        <v>224</v>
      </c>
      <c r="R1284" t="s">
        <v>224</v>
      </c>
      <c r="S1284" t="s">
        <v>226</v>
      </c>
      <c r="T1284" t="s">
        <v>224</v>
      </c>
      <c r="U1284" t="s">
        <v>224</v>
      </c>
      <c r="V1284" t="s">
        <v>226</v>
      </c>
      <c r="W1284" t="s">
        <v>226</v>
      </c>
      <c r="X1284" t="s">
        <v>226</v>
      </c>
      <c r="Y1284" t="s">
        <v>224</v>
      </c>
      <c r="Z1284" t="s">
        <v>226</v>
      </c>
      <c r="AA1284" t="s">
        <v>224</v>
      </c>
      <c r="AB1284" t="s">
        <v>224</v>
      </c>
      <c r="AC1284" t="s">
        <v>226</v>
      </c>
      <c r="AD1284" t="s">
        <v>226</v>
      </c>
      <c r="AE1284" t="s">
        <v>224</v>
      </c>
      <c r="AF1284" t="s">
        <v>224</v>
      </c>
      <c r="AG1284" t="s">
        <v>224</v>
      </c>
      <c r="AH1284" t="s">
        <v>224</v>
      </c>
      <c r="AI1284" t="s">
        <v>226</v>
      </c>
      <c r="AJ1284" t="s">
        <v>224</v>
      </c>
      <c r="AK1284" t="s">
        <v>224</v>
      </c>
      <c r="AL1284" t="s">
        <v>224</v>
      </c>
      <c r="AM1284" t="s">
        <v>226</v>
      </c>
      <c r="AN1284" t="s">
        <v>226</v>
      </c>
      <c r="AO1284" t="s">
        <v>224</v>
      </c>
      <c r="AP1284" t="s">
        <v>226</v>
      </c>
      <c r="AQ1284" s="286" t="s">
        <v>394</v>
      </c>
      <c r="AR1284" s="295"/>
      <c r="AS1284" s="235"/>
    </row>
    <row r="1285" spans="1:47" x14ac:dyDescent="0.3">
      <c r="A1285" s="285">
        <v>118845</v>
      </c>
      <c r="B1285" s="286" t="s">
        <v>8485</v>
      </c>
      <c r="C1285" t="s">
        <v>995</v>
      </c>
      <c r="D1285" t="s">
        <v>995</v>
      </c>
      <c r="E1285" t="s">
        <v>995</v>
      </c>
      <c r="F1285" t="s">
        <v>995</v>
      </c>
      <c r="G1285" t="s">
        <v>995</v>
      </c>
      <c r="H1285" t="s">
        <v>995</v>
      </c>
      <c r="I1285" t="s">
        <v>995</v>
      </c>
      <c r="J1285" t="s">
        <v>995</v>
      </c>
      <c r="K1285" t="s">
        <v>995</v>
      </c>
      <c r="L1285" t="s">
        <v>995</v>
      </c>
      <c r="M1285" t="s">
        <v>995</v>
      </c>
      <c r="N1285" t="s">
        <v>995</v>
      </c>
      <c r="O1285" t="s">
        <v>995</v>
      </c>
      <c r="P1285" t="s">
        <v>995</v>
      </c>
      <c r="Q1285" t="s">
        <v>995</v>
      </c>
      <c r="R1285" t="s">
        <v>995</v>
      </c>
      <c r="S1285" t="s">
        <v>995</v>
      </c>
      <c r="T1285" t="s">
        <v>995</v>
      </c>
      <c r="U1285" t="s">
        <v>995</v>
      </c>
      <c r="V1285" t="s">
        <v>995</v>
      </c>
      <c r="W1285" t="s">
        <v>394</v>
      </c>
      <c r="X1285" t="s">
        <v>394</v>
      </c>
      <c r="Y1285" t="s">
        <v>394</v>
      </c>
      <c r="Z1285" t="s">
        <v>394</v>
      </c>
      <c r="AA1285" t="s">
        <v>394</v>
      </c>
      <c r="AB1285" t="s">
        <v>394</v>
      </c>
      <c r="AC1285" t="s">
        <v>394</v>
      </c>
      <c r="AD1285" t="s">
        <v>394</v>
      </c>
      <c r="AE1285" t="s">
        <v>394</v>
      </c>
      <c r="AF1285" t="s">
        <v>394</v>
      </c>
      <c r="AG1285" t="s">
        <v>394</v>
      </c>
      <c r="AH1285" t="s">
        <v>394</v>
      </c>
      <c r="AI1285" t="s">
        <v>394</v>
      </c>
      <c r="AJ1285" t="s">
        <v>394</v>
      </c>
      <c r="AK1285" t="s">
        <v>394</v>
      </c>
      <c r="AL1285" t="s">
        <v>394</v>
      </c>
      <c r="AM1285" t="s">
        <v>394</v>
      </c>
      <c r="AN1285" t="s">
        <v>394</v>
      </c>
      <c r="AO1285" t="s">
        <v>394</v>
      </c>
      <c r="AP1285" t="s">
        <v>394</v>
      </c>
      <c r="AQ1285" s="289"/>
      <c r="AR1285" s="302"/>
      <c r="AS1285" s="304"/>
      <c r="AU1285"/>
    </row>
    <row r="1286" spans="1:47" x14ac:dyDescent="0.3">
      <c r="A1286" s="285">
        <v>118847</v>
      </c>
      <c r="B1286" s="286" t="s">
        <v>539</v>
      </c>
      <c r="C1286" t="s">
        <v>995</v>
      </c>
      <c r="D1286" t="s">
        <v>995</v>
      </c>
      <c r="E1286" t="s">
        <v>995</v>
      </c>
      <c r="F1286" t="s">
        <v>995</v>
      </c>
      <c r="G1286" t="s">
        <v>995</v>
      </c>
      <c r="H1286" t="s">
        <v>995</v>
      </c>
      <c r="I1286" t="s">
        <v>995</v>
      </c>
      <c r="J1286" t="s">
        <v>995</v>
      </c>
      <c r="K1286" t="s">
        <v>995</v>
      </c>
      <c r="L1286" t="s">
        <v>995</v>
      </c>
      <c r="M1286" t="s">
        <v>995</v>
      </c>
      <c r="N1286" t="s">
        <v>995</v>
      </c>
      <c r="O1286" t="s">
        <v>995</v>
      </c>
      <c r="P1286" t="s">
        <v>995</v>
      </c>
      <c r="Q1286" t="s">
        <v>995</v>
      </c>
      <c r="R1286" t="s">
        <v>995</v>
      </c>
      <c r="S1286" t="s">
        <v>995</v>
      </c>
      <c r="T1286" t="s">
        <v>995</v>
      </c>
      <c r="U1286" t="s">
        <v>995</v>
      </c>
      <c r="V1286" t="s">
        <v>995</v>
      </c>
      <c r="W1286" t="s">
        <v>995</v>
      </c>
      <c r="X1286" t="s">
        <v>995</v>
      </c>
      <c r="Y1286" t="s">
        <v>995</v>
      </c>
      <c r="Z1286" t="s">
        <v>995</v>
      </c>
      <c r="AA1286" t="s">
        <v>995</v>
      </c>
      <c r="AB1286" t="s">
        <v>995</v>
      </c>
      <c r="AC1286" t="s">
        <v>995</v>
      </c>
      <c r="AD1286" t="s">
        <v>995</v>
      </c>
      <c r="AE1286" t="s">
        <v>995</v>
      </c>
      <c r="AF1286" t="s">
        <v>995</v>
      </c>
      <c r="AG1286" t="s">
        <v>995</v>
      </c>
      <c r="AH1286" t="s">
        <v>995</v>
      </c>
      <c r="AI1286" t="s">
        <v>995</v>
      </c>
      <c r="AJ1286" t="s">
        <v>995</v>
      </c>
      <c r="AK1286" t="s">
        <v>995</v>
      </c>
      <c r="AL1286" t="s">
        <v>995</v>
      </c>
      <c r="AM1286" t="s">
        <v>995</v>
      </c>
      <c r="AN1286" t="s">
        <v>995</v>
      </c>
      <c r="AO1286" t="s">
        <v>995</v>
      </c>
      <c r="AP1286" t="s">
        <v>995</v>
      </c>
      <c r="AQ1286" s="286" t="s">
        <v>855</v>
      </c>
      <c r="AR1286" s="306"/>
    </row>
    <row r="1287" spans="1:47" x14ac:dyDescent="0.3">
      <c r="A1287" s="285">
        <v>118851</v>
      </c>
      <c r="B1287" s="286" t="s">
        <v>538</v>
      </c>
      <c r="AQ1287" s="286" t="s">
        <v>394</v>
      </c>
      <c r="AR1287" s="306"/>
    </row>
    <row r="1288" spans="1:47" x14ac:dyDescent="0.3">
      <c r="A1288" s="285">
        <v>118852</v>
      </c>
      <c r="B1288" s="286" t="s">
        <v>61</v>
      </c>
      <c r="AQ1288" s="286" t="s">
        <v>394</v>
      </c>
      <c r="AR1288" s="306"/>
    </row>
    <row r="1289" spans="1:47" ht="21.6" x14ac:dyDescent="0.3">
      <c r="A1289" s="285">
        <v>118869</v>
      </c>
      <c r="B1289" s="286" t="s">
        <v>61</v>
      </c>
      <c r="C1289" t="s">
        <v>226</v>
      </c>
      <c r="D1289" t="s">
        <v>226</v>
      </c>
      <c r="E1289" t="s">
        <v>226</v>
      </c>
      <c r="F1289" t="s">
        <v>224</v>
      </c>
      <c r="G1289" t="s">
        <v>224</v>
      </c>
      <c r="H1289" t="s">
        <v>225</v>
      </c>
      <c r="I1289" t="s">
        <v>226</v>
      </c>
      <c r="J1289" t="s">
        <v>224</v>
      </c>
      <c r="K1289" t="s">
        <v>225</v>
      </c>
      <c r="L1289" t="s">
        <v>226</v>
      </c>
      <c r="M1289" t="s">
        <v>226</v>
      </c>
      <c r="N1289" t="s">
        <v>226</v>
      </c>
      <c r="O1289" t="s">
        <v>226</v>
      </c>
      <c r="P1289" t="s">
        <v>226</v>
      </c>
      <c r="Q1289" t="s">
        <v>226</v>
      </c>
      <c r="R1289" t="s">
        <v>226</v>
      </c>
      <c r="S1289" t="s">
        <v>226</v>
      </c>
      <c r="T1289" t="s">
        <v>224</v>
      </c>
      <c r="U1289" t="s">
        <v>224</v>
      </c>
      <c r="V1289" t="s">
        <v>226</v>
      </c>
      <c r="W1289" t="s">
        <v>225</v>
      </c>
      <c r="X1289" t="s">
        <v>225</v>
      </c>
      <c r="Y1289" t="s">
        <v>226</v>
      </c>
      <c r="Z1289" t="s">
        <v>224</v>
      </c>
      <c r="AA1289" t="s">
        <v>226</v>
      </c>
      <c r="AB1289" t="s">
        <v>226</v>
      </c>
      <c r="AC1289" t="s">
        <v>226</v>
      </c>
      <c r="AD1289" t="s">
        <v>225</v>
      </c>
      <c r="AE1289" t="s">
        <v>224</v>
      </c>
      <c r="AF1289" t="s">
        <v>224</v>
      </c>
      <c r="AG1289" t="s">
        <v>224</v>
      </c>
      <c r="AH1289" t="s">
        <v>226</v>
      </c>
      <c r="AI1289" t="s">
        <v>226</v>
      </c>
      <c r="AJ1289" t="s">
        <v>226</v>
      </c>
      <c r="AK1289" t="s">
        <v>226</v>
      </c>
      <c r="AL1289" t="s">
        <v>226</v>
      </c>
      <c r="AM1289" t="s">
        <v>224</v>
      </c>
      <c r="AN1289" t="s">
        <v>224</v>
      </c>
      <c r="AO1289" t="s">
        <v>224</v>
      </c>
      <c r="AP1289" t="s">
        <v>226</v>
      </c>
      <c r="AQ1289" s="286" t="s">
        <v>394</v>
      </c>
      <c r="AR1289" s="295"/>
      <c r="AS1289" s="235"/>
    </row>
    <row r="1290" spans="1:47" ht="21.6" x14ac:dyDescent="0.3">
      <c r="A1290" s="285">
        <v>118872</v>
      </c>
      <c r="B1290" s="286" t="s">
        <v>61</v>
      </c>
      <c r="C1290" t="s">
        <v>995</v>
      </c>
      <c r="D1290" t="s">
        <v>995</v>
      </c>
      <c r="E1290" t="s">
        <v>995</v>
      </c>
      <c r="F1290" t="s">
        <v>995</v>
      </c>
      <c r="G1290" t="s">
        <v>995</v>
      </c>
      <c r="H1290" t="s">
        <v>995</v>
      </c>
      <c r="I1290" t="s">
        <v>995</v>
      </c>
      <c r="J1290" t="s">
        <v>995</v>
      </c>
      <c r="K1290" t="s">
        <v>995</v>
      </c>
      <c r="L1290" t="s">
        <v>995</v>
      </c>
      <c r="M1290" t="s">
        <v>995</v>
      </c>
      <c r="N1290" t="s">
        <v>995</v>
      </c>
      <c r="O1290" t="s">
        <v>995</v>
      </c>
      <c r="P1290" t="s">
        <v>995</v>
      </c>
      <c r="Q1290" t="s">
        <v>995</v>
      </c>
      <c r="R1290" t="s">
        <v>995</v>
      </c>
      <c r="S1290" t="s">
        <v>995</v>
      </c>
      <c r="T1290" t="s">
        <v>995</v>
      </c>
      <c r="U1290" t="s">
        <v>995</v>
      </c>
      <c r="V1290" t="s">
        <v>995</v>
      </c>
      <c r="W1290" t="s">
        <v>995</v>
      </c>
      <c r="X1290" t="s">
        <v>995</v>
      </c>
      <c r="Y1290" t="s">
        <v>995</v>
      </c>
      <c r="Z1290" t="s">
        <v>995</v>
      </c>
      <c r="AA1290" t="s">
        <v>995</v>
      </c>
      <c r="AB1290" t="s">
        <v>995</v>
      </c>
      <c r="AC1290" t="s">
        <v>995</v>
      </c>
      <c r="AD1290" t="s">
        <v>995</v>
      </c>
      <c r="AE1290" t="s">
        <v>995</v>
      </c>
      <c r="AF1290" t="s">
        <v>995</v>
      </c>
      <c r="AG1290" t="s">
        <v>995</v>
      </c>
      <c r="AH1290" t="s">
        <v>995</v>
      </c>
      <c r="AI1290" t="s">
        <v>995</v>
      </c>
      <c r="AJ1290" t="s">
        <v>995</v>
      </c>
      <c r="AK1290" t="s">
        <v>995</v>
      </c>
      <c r="AL1290" t="s">
        <v>995</v>
      </c>
      <c r="AM1290" t="s">
        <v>995</v>
      </c>
      <c r="AN1290" t="s">
        <v>995</v>
      </c>
      <c r="AO1290" t="s">
        <v>995</v>
      </c>
      <c r="AP1290" t="s">
        <v>995</v>
      </c>
      <c r="AQ1290" s="286" t="s">
        <v>855</v>
      </c>
      <c r="AR1290" s="295"/>
      <c r="AS1290" s="235"/>
    </row>
    <row r="1291" spans="1:47" x14ac:dyDescent="0.3">
      <c r="A1291" s="285">
        <v>118873</v>
      </c>
      <c r="B1291" s="286" t="s">
        <v>540</v>
      </c>
      <c r="C1291" t="s">
        <v>995</v>
      </c>
      <c r="D1291" t="s">
        <v>995</v>
      </c>
      <c r="E1291" t="s">
        <v>995</v>
      </c>
      <c r="F1291" t="s">
        <v>995</v>
      </c>
      <c r="G1291" t="s">
        <v>995</v>
      </c>
      <c r="H1291" t="s">
        <v>995</v>
      </c>
      <c r="I1291" t="s">
        <v>995</v>
      </c>
      <c r="J1291" t="s">
        <v>995</v>
      </c>
      <c r="K1291" t="s">
        <v>995</v>
      </c>
      <c r="L1291" t="s">
        <v>995</v>
      </c>
      <c r="M1291" t="s">
        <v>995</v>
      </c>
      <c r="N1291" t="s">
        <v>995</v>
      </c>
      <c r="O1291" t="s">
        <v>995</v>
      </c>
      <c r="P1291" t="s">
        <v>995</v>
      </c>
      <c r="Q1291" t="s">
        <v>995</v>
      </c>
      <c r="R1291" t="s">
        <v>995</v>
      </c>
      <c r="S1291" t="s">
        <v>995</v>
      </c>
      <c r="T1291" t="s">
        <v>995</v>
      </c>
      <c r="U1291" t="s">
        <v>995</v>
      </c>
      <c r="V1291" t="s">
        <v>995</v>
      </c>
      <c r="W1291" t="s">
        <v>995</v>
      </c>
      <c r="X1291" t="s">
        <v>995</v>
      </c>
      <c r="Y1291" t="s">
        <v>995</v>
      </c>
      <c r="Z1291" t="s">
        <v>995</v>
      </c>
      <c r="AA1291" t="s">
        <v>995</v>
      </c>
      <c r="AB1291" t="s">
        <v>995</v>
      </c>
      <c r="AC1291" t="s">
        <v>995</v>
      </c>
      <c r="AD1291" t="s">
        <v>995</v>
      </c>
      <c r="AE1291" t="s">
        <v>995</v>
      </c>
      <c r="AF1291" t="s">
        <v>995</v>
      </c>
      <c r="AG1291" t="s">
        <v>995</v>
      </c>
      <c r="AH1291" t="s">
        <v>995</v>
      </c>
      <c r="AI1291" t="s">
        <v>995</v>
      </c>
      <c r="AJ1291" t="s">
        <v>995</v>
      </c>
      <c r="AK1291" t="s">
        <v>995</v>
      </c>
      <c r="AL1291" t="s">
        <v>995</v>
      </c>
      <c r="AM1291" t="s">
        <v>995</v>
      </c>
      <c r="AN1291" t="s">
        <v>995</v>
      </c>
      <c r="AO1291" t="s">
        <v>995</v>
      </c>
      <c r="AP1291" t="s">
        <v>995</v>
      </c>
      <c r="AQ1291" s="286" t="s">
        <v>855</v>
      </c>
      <c r="AR1291" s="306"/>
    </row>
    <row r="1292" spans="1:47" ht="21.6" x14ac:dyDescent="0.3">
      <c r="A1292" s="285">
        <v>118874</v>
      </c>
      <c r="B1292" s="286" t="s">
        <v>61</v>
      </c>
      <c r="C1292" t="s">
        <v>226</v>
      </c>
      <c r="D1292" t="s">
        <v>224</v>
      </c>
      <c r="E1292" t="s">
        <v>224</v>
      </c>
      <c r="F1292" t="s">
        <v>226</v>
      </c>
      <c r="G1292" t="s">
        <v>226</v>
      </c>
      <c r="H1292" t="s">
        <v>226</v>
      </c>
      <c r="I1292" t="s">
        <v>224</v>
      </c>
      <c r="J1292" t="s">
        <v>226</v>
      </c>
      <c r="K1292" t="s">
        <v>226</v>
      </c>
      <c r="L1292" t="s">
        <v>224</v>
      </c>
      <c r="M1292" t="s">
        <v>226</v>
      </c>
      <c r="N1292" t="s">
        <v>224</v>
      </c>
      <c r="O1292" t="s">
        <v>226</v>
      </c>
      <c r="P1292" t="s">
        <v>224</v>
      </c>
      <c r="Q1292" t="s">
        <v>226</v>
      </c>
      <c r="R1292" t="s">
        <v>226</v>
      </c>
      <c r="S1292" t="s">
        <v>226</v>
      </c>
      <c r="T1292" t="s">
        <v>226</v>
      </c>
      <c r="U1292" t="s">
        <v>226</v>
      </c>
      <c r="V1292" t="s">
        <v>226</v>
      </c>
      <c r="W1292" t="s">
        <v>226</v>
      </c>
      <c r="X1292" t="s">
        <v>226</v>
      </c>
      <c r="Y1292" t="s">
        <v>226</v>
      </c>
      <c r="Z1292" t="s">
        <v>226</v>
      </c>
      <c r="AA1292" t="s">
        <v>226</v>
      </c>
      <c r="AB1292" t="s">
        <v>226</v>
      </c>
      <c r="AC1292" t="s">
        <v>224</v>
      </c>
      <c r="AD1292" t="s">
        <v>226</v>
      </c>
      <c r="AE1292" t="s">
        <v>224</v>
      </c>
      <c r="AF1292" t="s">
        <v>226</v>
      </c>
      <c r="AG1292" t="s">
        <v>225</v>
      </c>
      <c r="AH1292" t="s">
        <v>226</v>
      </c>
      <c r="AI1292" t="s">
        <v>226</v>
      </c>
      <c r="AJ1292" t="s">
        <v>225</v>
      </c>
      <c r="AK1292" t="s">
        <v>225</v>
      </c>
      <c r="AL1292" t="s">
        <v>224</v>
      </c>
      <c r="AM1292" t="s">
        <v>224</v>
      </c>
      <c r="AN1292" t="s">
        <v>226</v>
      </c>
      <c r="AO1292" t="s">
        <v>226</v>
      </c>
      <c r="AP1292" t="s">
        <v>224</v>
      </c>
      <c r="AQ1292" s="286" t="s">
        <v>394</v>
      </c>
      <c r="AR1292" s="295"/>
      <c r="AS1292" s="235"/>
    </row>
    <row r="1293" spans="1:47" ht="21.6" x14ac:dyDescent="0.3">
      <c r="A1293" s="285">
        <v>118875</v>
      </c>
      <c r="B1293" s="286" t="s">
        <v>61</v>
      </c>
      <c r="C1293" t="s">
        <v>226</v>
      </c>
      <c r="D1293" t="s">
        <v>224</v>
      </c>
      <c r="E1293" t="s">
        <v>224</v>
      </c>
      <c r="F1293" t="s">
        <v>226</v>
      </c>
      <c r="G1293" t="s">
        <v>226</v>
      </c>
      <c r="H1293" t="s">
        <v>226</v>
      </c>
      <c r="I1293" t="s">
        <v>224</v>
      </c>
      <c r="J1293" t="s">
        <v>226</v>
      </c>
      <c r="K1293" t="s">
        <v>226</v>
      </c>
      <c r="L1293" t="s">
        <v>224</v>
      </c>
      <c r="M1293" t="s">
        <v>226</v>
      </c>
      <c r="N1293" t="s">
        <v>224</v>
      </c>
      <c r="O1293" t="s">
        <v>226</v>
      </c>
      <c r="P1293" t="s">
        <v>224</v>
      </c>
      <c r="Q1293" t="s">
        <v>226</v>
      </c>
      <c r="R1293" t="s">
        <v>226</v>
      </c>
      <c r="S1293" t="s">
        <v>226</v>
      </c>
      <c r="T1293" t="s">
        <v>226</v>
      </c>
      <c r="U1293" t="s">
        <v>226</v>
      </c>
      <c r="V1293" t="s">
        <v>226</v>
      </c>
      <c r="W1293" t="s">
        <v>226</v>
      </c>
      <c r="X1293" t="s">
        <v>226</v>
      </c>
      <c r="Y1293" t="s">
        <v>226</v>
      </c>
      <c r="Z1293" t="s">
        <v>226</v>
      </c>
      <c r="AA1293" t="s">
        <v>226</v>
      </c>
      <c r="AB1293" t="s">
        <v>226</v>
      </c>
      <c r="AC1293" t="s">
        <v>224</v>
      </c>
      <c r="AD1293" t="s">
        <v>226</v>
      </c>
      <c r="AE1293" t="s">
        <v>224</v>
      </c>
      <c r="AF1293" t="s">
        <v>226</v>
      </c>
      <c r="AG1293" t="s">
        <v>225</v>
      </c>
      <c r="AH1293" t="s">
        <v>224</v>
      </c>
      <c r="AI1293" t="s">
        <v>226</v>
      </c>
      <c r="AJ1293" t="s">
        <v>225</v>
      </c>
      <c r="AK1293" t="s">
        <v>224</v>
      </c>
      <c r="AL1293" t="s">
        <v>224</v>
      </c>
      <c r="AM1293" t="s">
        <v>224</v>
      </c>
      <c r="AN1293" t="s">
        <v>226</v>
      </c>
      <c r="AO1293" t="s">
        <v>226</v>
      </c>
      <c r="AP1293" t="s">
        <v>224</v>
      </c>
      <c r="AQ1293" s="286" t="s">
        <v>394</v>
      </c>
      <c r="AR1293" s="295"/>
      <c r="AS1293" s="235"/>
    </row>
    <row r="1294" spans="1:47" x14ac:dyDescent="0.3">
      <c r="A1294" s="285">
        <v>118878</v>
      </c>
      <c r="B1294" s="286" t="s">
        <v>540</v>
      </c>
      <c r="C1294" t="s">
        <v>995</v>
      </c>
      <c r="D1294" t="s">
        <v>995</v>
      </c>
      <c r="E1294" t="s">
        <v>995</v>
      </c>
      <c r="F1294" t="s">
        <v>995</v>
      </c>
      <c r="G1294" t="s">
        <v>995</v>
      </c>
      <c r="H1294" t="s">
        <v>995</v>
      </c>
      <c r="I1294" t="s">
        <v>995</v>
      </c>
      <c r="J1294" t="s">
        <v>995</v>
      </c>
      <c r="K1294" t="s">
        <v>995</v>
      </c>
      <c r="L1294" t="s">
        <v>995</v>
      </c>
      <c r="M1294" t="s">
        <v>995</v>
      </c>
      <c r="N1294" t="s">
        <v>995</v>
      </c>
      <c r="O1294" t="s">
        <v>995</v>
      </c>
      <c r="P1294" t="s">
        <v>995</v>
      </c>
      <c r="Q1294" t="s">
        <v>995</v>
      </c>
      <c r="R1294" t="s">
        <v>995</v>
      </c>
      <c r="S1294" t="s">
        <v>995</v>
      </c>
      <c r="T1294" t="s">
        <v>995</v>
      </c>
      <c r="U1294" t="s">
        <v>995</v>
      </c>
      <c r="V1294" t="s">
        <v>995</v>
      </c>
      <c r="W1294" t="s">
        <v>995</v>
      </c>
      <c r="X1294" t="s">
        <v>995</v>
      </c>
      <c r="Y1294" t="s">
        <v>995</v>
      </c>
      <c r="Z1294" t="s">
        <v>995</v>
      </c>
      <c r="AA1294" t="s">
        <v>995</v>
      </c>
      <c r="AB1294" t="s">
        <v>995</v>
      </c>
      <c r="AC1294" t="s">
        <v>995</v>
      </c>
      <c r="AD1294" t="s">
        <v>995</v>
      </c>
      <c r="AE1294" t="s">
        <v>995</v>
      </c>
      <c r="AF1294" t="s">
        <v>995</v>
      </c>
      <c r="AG1294" t="s">
        <v>995</v>
      </c>
      <c r="AH1294" t="s">
        <v>995</v>
      </c>
      <c r="AI1294" t="s">
        <v>995</v>
      </c>
      <c r="AJ1294" t="s">
        <v>995</v>
      </c>
      <c r="AK1294" t="s">
        <v>995</v>
      </c>
      <c r="AL1294" t="s">
        <v>995</v>
      </c>
      <c r="AM1294" t="s">
        <v>995</v>
      </c>
      <c r="AN1294" t="s">
        <v>995</v>
      </c>
      <c r="AO1294" t="s">
        <v>995</v>
      </c>
      <c r="AP1294" t="s">
        <v>995</v>
      </c>
      <c r="AQ1294" s="286" t="s">
        <v>855</v>
      </c>
      <c r="AR1294" s="306"/>
    </row>
    <row r="1295" spans="1:47" x14ac:dyDescent="0.3">
      <c r="A1295" s="285">
        <v>118879</v>
      </c>
      <c r="B1295" s="286" t="s">
        <v>539</v>
      </c>
      <c r="C1295" t="s">
        <v>995</v>
      </c>
      <c r="D1295" t="s">
        <v>995</v>
      </c>
      <c r="E1295" t="s">
        <v>995</v>
      </c>
      <c r="F1295" t="s">
        <v>995</v>
      </c>
      <c r="G1295" t="s">
        <v>995</v>
      </c>
      <c r="H1295" t="s">
        <v>995</v>
      </c>
      <c r="I1295" t="s">
        <v>995</v>
      </c>
      <c r="J1295" t="s">
        <v>995</v>
      </c>
      <c r="K1295" t="s">
        <v>995</v>
      </c>
      <c r="L1295" t="s">
        <v>995</v>
      </c>
      <c r="M1295" t="s">
        <v>995</v>
      </c>
      <c r="N1295" t="s">
        <v>995</v>
      </c>
      <c r="O1295" t="s">
        <v>995</v>
      </c>
      <c r="P1295" t="s">
        <v>995</v>
      </c>
      <c r="Q1295" t="s">
        <v>995</v>
      </c>
      <c r="R1295" t="s">
        <v>995</v>
      </c>
      <c r="S1295" t="s">
        <v>995</v>
      </c>
      <c r="T1295" t="s">
        <v>995</v>
      </c>
      <c r="U1295" t="s">
        <v>995</v>
      </c>
      <c r="V1295" t="s">
        <v>995</v>
      </c>
      <c r="W1295" t="s">
        <v>995</v>
      </c>
      <c r="X1295" t="s">
        <v>995</v>
      </c>
      <c r="Y1295" t="s">
        <v>995</v>
      </c>
      <c r="Z1295" t="s">
        <v>995</v>
      </c>
      <c r="AA1295" t="s">
        <v>995</v>
      </c>
      <c r="AB1295" t="s">
        <v>995</v>
      </c>
      <c r="AC1295" t="s">
        <v>995</v>
      </c>
      <c r="AD1295" t="s">
        <v>995</v>
      </c>
      <c r="AE1295" t="s">
        <v>995</v>
      </c>
      <c r="AF1295" t="s">
        <v>995</v>
      </c>
      <c r="AG1295" t="s">
        <v>995</v>
      </c>
      <c r="AH1295" t="s">
        <v>995</v>
      </c>
      <c r="AI1295" t="s">
        <v>995</v>
      </c>
      <c r="AJ1295" t="s">
        <v>995</v>
      </c>
      <c r="AK1295" t="s">
        <v>995</v>
      </c>
      <c r="AL1295" t="s">
        <v>995</v>
      </c>
      <c r="AM1295" t="s">
        <v>995</v>
      </c>
      <c r="AN1295" t="s">
        <v>995</v>
      </c>
      <c r="AO1295" t="s">
        <v>995</v>
      </c>
      <c r="AP1295" t="s">
        <v>995</v>
      </c>
      <c r="AQ1295" s="286" t="s">
        <v>855</v>
      </c>
      <c r="AR1295" s="306"/>
    </row>
    <row r="1296" spans="1:47" x14ac:dyDescent="0.3">
      <c r="A1296" s="285">
        <v>118881</v>
      </c>
      <c r="B1296" s="286" t="s">
        <v>538</v>
      </c>
      <c r="C1296" t="s">
        <v>995</v>
      </c>
      <c r="D1296" t="s">
        <v>995</v>
      </c>
      <c r="E1296" t="s">
        <v>995</v>
      </c>
      <c r="F1296" t="s">
        <v>995</v>
      </c>
      <c r="G1296" t="s">
        <v>995</v>
      </c>
      <c r="H1296" t="s">
        <v>995</v>
      </c>
      <c r="I1296" t="s">
        <v>995</v>
      </c>
      <c r="J1296" t="s">
        <v>995</v>
      </c>
      <c r="K1296" t="s">
        <v>995</v>
      </c>
      <c r="L1296" t="s">
        <v>995</v>
      </c>
      <c r="M1296" t="s">
        <v>995</v>
      </c>
      <c r="N1296" t="s">
        <v>995</v>
      </c>
      <c r="O1296" t="s">
        <v>995</v>
      </c>
      <c r="P1296" t="s">
        <v>995</v>
      </c>
      <c r="Q1296" t="s">
        <v>995</v>
      </c>
      <c r="R1296" t="s">
        <v>995</v>
      </c>
      <c r="S1296" t="s">
        <v>995</v>
      </c>
      <c r="T1296" t="s">
        <v>995</v>
      </c>
      <c r="U1296" t="s">
        <v>995</v>
      </c>
      <c r="V1296" t="s">
        <v>995</v>
      </c>
      <c r="W1296" t="s">
        <v>995</v>
      </c>
      <c r="X1296" t="s">
        <v>995</v>
      </c>
      <c r="Y1296" t="s">
        <v>995</v>
      </c>
      <c r="Z1296" t="s">
        <v>995</v>
      </c>
      <c r="AA1296" t="s">
        <v>995</v>
      </c>
      <c r="AB1296" t="s">
        <v>995</v>
      </c>
      <c r="AC1296" t="s">
        <v>995</v>
      </c>
      <c r="AD1296" t="s">
        <v>995</v>
      </c>
      <c r="AE1296" t="s">
        <v>995</v>
      </c>
      <c r="AF1296" t="s">
        <v>995</v>
      </c>
      <c r="AG1296" t="s">
        <v>995</v>
      </c>
      <c r="AH1296" t="s">
        <v>995</v>
      </c>
      <c r="AI1296" t="s">
        <v>995</v>
      </c>
      <c r="AJ1296" t="s">
        <v>995</v>
      </c>
      <c r="AK1296" t="s">
        <v>995</v>
      </c>
      <c r="AL1296" t="s">
        <v>995</v>
      </c>
      <c r="AM1296" t="s">
        <v>995</v>
      </c>
      <c r="AN1296" t="s">
        <v>995</v>
      </c>
      <c r="AO1296" t="s">
        <v>995</v>
      </c>
      <c r="AP1296" t="s">
        <v>995</v>
      </c>
      <c r="AQ1296" s="286" t="s">
        <v>855</v>
      </c>
      <c r="AR1296" s="306"/>
    </row>
    <row r="1297" spans="1:47" ht="21.6" x14ac:dyDescent="0.3">
      <c r="A1297" s="285">
        <v>118882</v>
      </c>
      <c r="B1297" s="286" t="s">
        <v>538</v>
      </c>
      <c r="C1297" t="s">
        <v>995</v>
      </c>
      <c r="D1297" t="s">
        <v>995</v>
      </c>
      <c r="E1297" t="s">
        <v>995</v>
      </c>
      <c r="F1297" t="s">
        <v>995</v>
      </c>
      <c r="G1297" t="s">
        <v>995</v>
      </c>
      <c r="H1297" t="s">
        <v>995</v>
      </c>
      <c r="I1297" t="s">
        <v>995</v>
      </c>
      <c r="J1297" t="s">
        <v>995</v>
      </c>
      <c r="K1297" t="s">
        <v>995</v>
      </c>
      <c r="L1297" t="s">
        <v>995</v>
      </c>
      <c r="M1297" t="s">
        <v>995</v>
      </c>
      <c r="N1297" t="s">
        <v>995</v>
      </c>
      <c r="O1297" t="s">
        <v>995</v>
      </c>
      <c r="P1297" t="s">
        <v>995</v>
      </c>
      <c r="Q1297" t="s">
        <v>995</v>
      </c>
      <c r="R1297" t="s">
        <v>995</v>
      </c>
      <c r="S1297" t="s">
        <v>995</v>
      </c>
      <c r="T1297" t="s">
        <v>995</v>
      </c>
      <c r="U1297" t="s">
        <v>995</v>
      </c>
      <c r="V1297" t="s">
        <v>995</v>
      </c>
      <c r="W1297" t="s">
        <v>995</v>
      </c>
      <c r="X1297" t="s">
        <v>995</v>
      </c>
      <c r="Y1297" t="s">
        <v>995</v>
      </c>
      <c r="Z1297" t="s">
        <v>995</v>
      </c>
      <c r="AA1297" t="s">
        <v>995</v>
      </c>
      <c r="AB1297" t="s">
        <v>995</v>
      </c>
      <c r="AC1297" t="s">
        <v>995</v>
      </c>
      <c r="AD1297" t="s">
        <v>995</v>
      </c>
      <c r="AE1297" t="s">
        <v>995</v>
      </c>
      <c r="AF1297" t="s">
        <v>995</v>
      </c>
      <c r="AG1297" t="s">
        <v>995</v>
      </c>
      <c r="AH1297" t="s">
        <v>995</v>
      </c>
      <c r="AI1297" t="s">
        <v>995</v>
      </c>
      <c r="AJ1297" t="s">
        <v>995</v>
      </c>
      <c r="AK1297" t="s">
        <v>995</v>
      </c>
      <c r="AL1297" t="s">
        <v>995</v>
      </c>
      <c r="AM1297" t="s">
        <v>995</v>
      </c>
      <c r="AN1297" t="s">
        <v>995</v>
      </c>
      <c r="AO1297" t="s">
        <v>995</v>
      </c>
      <c r="AP1297" t="s">
        <v>995</v>
      </c>
      <c r="AQ1297" s="286" t="s">
        <v>855</v>
      </c>
      <c r="AR1297" s="295"/>
      <c r="AS1297" s="235"/>
    </row>
    <row r="1298" spans="1:47" ht="21.6" x14ac:dyDescent="0.3">
      <c r="A1298" s="285">
        <v>118886</v>
      </c>
      <c r="B1298" s="286" t="s">
        <v>61</v>
      </c>
      <c r="C1298" t="s">
        <v>226</v>
      </c>
      <c r="D1298" t="s">
        <v>224</v>
      </c>
      <c r="E1298" t="s">
        <v>226</v>
      </c>
      <c r="F1298" t="s">
        <v>224</v>
      </c>
      <c r="G1298" t="s">
        <v>224</v>
      </c>
      <c r="H1298" t="s">
        <v>226</v>
      </c>
      <c r="I1298" t="s">
        <v>226</v>
      </c>
      <c r="J1298" t="s">
        <v>224</v>
      </c>
      <c r="K1298" t="s">
        <v>226</v>
      </c>
      <c r="L1298" t="s">
        <v>224</v>
      </c>
      <c r="M1298" t="s">
        <v>226</v>
      </c>
      <c r="N1298" t="s">
        <v>224</v>
      </c>
      <c r="O1298" t="s">
        <v>226</v>
      </c>
      <c r="P1298" t="s">
        <v>226</v>
      </c>
      <c r="Q1298" t="s">
        <v>224</v>
      </c>
      <c r="R1298" t="s">
        <v>226</v>
      </c>
      <c r="S1298" t="s">
        <v>226</v>
      </c>
      <c r="T1298" t="s">
        <v>226</v>
      </c>
      <c r="U1298" t="s">
        <v>226</v>
      </c>
      <c r="V1298" t="s">
        <v>226</v>
      </c>
      <c r="W1298" t="s">
        <v>226</v>
      </c>
      <c r="X1298" t="s">
        <v>226</v>
      </c>
      <c r="Y1298" t="s">
        <v>224</v>
      </c>
      <c r="Z1298" t="s">
        <v>226</v>
      </c>
      <c r="AA1298" t="s">
        <v>226</v>
      </c>
      <c r="AB1298" t="s">
        <v>224</v>
      </c>
      <c r="AC1298" t="s">
        <v>226</v>
      </c>
      <c r="AD1298" t="s">
        <v>226</v>
      </c>
      <c r="AE1298" t="s">
        <v>224</v>
      </c>
      <c r="AF1298" t="s">
        <v>224</v>
      </c>
      <c r="AG1298" t="s">
        <v>226</v>
      </c>
      <c r="AH1298" t="s">
        <v>226</v>
      </c>
      <c r="AI1298" t="s">
        <v>226</v>
      </c>
      <c r="AJ1298" t="s">
        <v>224</v>
      </c>
      <c r="AK1298" t="s">
        <v>226</v>
      </c>
      <c r="AL1298" t="s">
        <v>224</v>
      </c>
      <c r="AM1298" t="s">
        <v>226</v>
      </c>
      <c r="AN1298" t="s">
        <v>226</v>
      </c>
      <c r="AO1298" t="s">
        <v>226</v>
      </c>
      <c r="AP1298" t="s">
        <v>224</v>
      </c>
      <c r="AQ1298" s="286" t="s">
        <v>394</v>
      </c>
      <c r="AR1298" s="295"/>
      <c r="AS1298" s="235"/>
    </row>
    <row r="1299" spans="1:47" ht="21.6" x14ac:dyDescent="0.3">
      <c r="A1299" s="285">
        <v>118891</v>
      </c>
      <c r="B1299" s="286" t="s">
        <v>538</v>
      </c>
      <c r="C1299" t="s">
        <v>225</v>
      </c>
      <c r="D1299" t="s">
        <v>226</v>
      </c>
      <c r="E1299" t="s">
        <v>224</v>
      </c>
      <c r="F1299" t="s">
        <v>226</v>
      </c>
      <c r="G1299" t="s">
        <v>224</v>
      </c>
      <c r="H1299" t="s">
        <v>224</v>
      </c>
      <c r="I1299" t="s">
        <v>226</v>
      </c>
      <c r="J1299" t="s">
        <v>224</v>
      </c>
      <c r="K1299" t="s">
        <v>224</v>
      </c>
      <c r="L1299" t="s">
        <v>226</v>
      </c>
      <c r="M1299" t="s">
        <v>224</v>
      </c>
      <c r="N1299" t="s">
        <v>224</v>
      </c>
      <c r="O1299" t="s">
        <v>226</v>
      </c>
      <c r="P1299" t="s">
        <v>226</v>
      </c>
      <c r="Q1299" t="s">
        <v>226</v>
      </c>
      <c r="R1299" t="s">
        <v>225</v>
      </c>
      <c r="S1299" t="s">
        <v>226</v>
      </c>
      <c r="T1299" t="s">
        <v>224</v>
      </c>
      <c r="U1299" t="s">
        <v>224</v>
      </c>
      <c r="V1299" t="s">
        <v>226</v>
      </c>
      <c r="W1299" t="s">
        <v>226</v>
      </c>
      <c r="X1299" t="s">
        <v>226</v>
      </c>
      <c r="Y1299" t="s">
        <v>224</v>
      </c>
      <c r="Z1299" t="s">
        <v>226</v>
      </c>
      <c r="AA1299" t="s">
        <v>224</v>
      </c>
      <c r="AB1299" t="s">
        <v>225</v>
      </c>
      <c r="AC1299" t="s">
        <v>224</v>
      </c>
      <c r="AD1299" t="s">
        <v>224</v>
      </c>
      <c r="AE1299" t="s">
        <v>226</v>
      </c>
      <c r="AF1299" t="s">
        <v>224</v>
      </c>
      <c r="AG1299" t="s">
        <v>394</v>
      </c>
      <c r="AH1299" t="s">
        <v>394</v>
      </c>
      <c r="AI1299" t="s">
        <v>394</v>
      </c>
      <c r="AJ1299" t="s">
        <v>394</v>
      </c>
      <c r="AK1299" t="s">
        <v>394</v>
      </c>
      <c r="AL1299" t="s">
        <v>394</v>
      </c>
      <c r="AM1299" t="s">
        <v>394</v>
      </c>
      <c r="AN1299" t="s">
        <v>394</v>
      </c>
      <c r="AO1299" t="s">
        <v>394</v>
      </c>
      <c r="AP1299" t="s">
        <v>394</v>
      </c>
      <c r="AQ1299" s="286" t="s">
        <v>394</v>
      </c>
      <c r="AR1299" s="295"/>
      <c r="AS1299" s="235"/>
    </row>
    <row r="1300" spans="1:47" ht="21.6" x14ac:dyDescent="0.3">
      <c r="A1300" s="285">
        <v>118892</v>
      </c>
      <c r="B1300" s="286" t="s">
        <v>538</v>
      </c>
      <c r="C1300" t="s">
        <v>226</v>
      </c>
      <c r="D1300" t="s">
        <v>226</v>
      </c>
      <c r="E1300" t="s">
        <v>224</v>
      </c>
      <c r="F1300" t="s">
        <v>226</v>
      </c>
      <c r="G1300" t="s">
        <v>226</v>
      </c>
      <c r="H1300" t="s">
        <v>226</v>
      </c>
      <c r="I1300" t="s">
        <v>226</v>
      </c>
      <c r="J1300" t="s">
        <v>226</v>
      </c>
      <c r="K1300" t="s">
        <v>226</v>
      </c>
      <c r="L1300" t="s">
        <v>226</v>
      </c>
      <c r="M1300" t="s">
        <v>226</v>
      </c>
      <c r="N1300" t="s">
        <v>224</v>
      </c>
      <c r="O1300" t="s">
        <v>226</v>
      </c>
      <c r="P1300" t="s">
        <v>226</v>
      </c>
      <c r="Q1300" t="s">
        <v>226</v>
      </c>
      <c r="R1300" t="s">
        <v>224</v>
      </c>
      <c r="S1300" t="s">
        <v>226</v>
      </c>
      <c r="T1300" t="s">
        <v>226</v>
      </c>
      <c r="U1300" t="s">
        <v>224</v>
      </c>
      <c r="V1300" t="s">
        <v>225</v>
      </c>
      <c r="W1300" t="s">
        <v>226</v>
      </c>
      <c r="X1300" t="s">
        <v>226</v>
      </c>
      <c r="Y1300" t="s">
        <v>224</v>
      </c>
      <c r="Z1300" t="s">
        <v>225</v>
      </c>
      <c r="AA1300" t="s">
        <v>226</v>
      </c>
      <c r="AB1300" t="s">
        <v>226</v>
      </c>
      <c r="AC1300" t="s">
        <v>226</v>
      </c>
      <c r="AD1300" t="s">
        <v>225</v>
      </c>
      <c r="AE1300" t="s">
        <v>224</v>
      </c>
      <c r="AF1300" t="s">
        <v>224</v>
      </c>
      <c r="AG1300" t="s">
        <v>394</v>
      </c>
      <c r="AH1300" t="s">
        <v>394</v>
      </c>
      <c r="AI1300" t="s">
        <v>394</v>
      </c>
      <c r="AJ1300" t="s">
        <v>394</v>
      </c>
      <c r="AK1300" t="s">
        <v>394</v>
      </c>
      <c r="AL1300" t="s">
        <v>394</v>
      </c>
      <c r="AM1300" t="s">
        <v>394</v>
      </c>
      <c r="AN1300" t="s">
        <v>394</v>
      </c>
      <c r="AO1300" t="s">
        <v>394</v>
      </c>
      <c r="AP1300" t="s">
        <v>394</v>
      </c>
      <c r="AQ1300" s="286" t="s">
        <v>394</v>
      </c>
      <c r="AR1300" s="295"/>
      <c r="AS1300" s="235"/>
    </row>
    <row r="1301" spans="1:47" ht="21.6" x14ac:dyDescent="0.3">
      <c r="A1301" s="285">
        <v>118893</v>
      </c>
      <c r="B1301" s="286" t="s">
        <v>61</v>
      </c>
      <c r="C1301" t="s">
        <v>995</v>
      </c>
      <c r="D1301" t="s">
        <v>995</v>
      </c>
      <c r="E1301" t="s">
        <v>995</v>
      </c>
      <c r="F1301" t="s">
        <v>995</v>
      </c>
      <c r="G1301" t="s">
        <v>995</v>
      </c>
      <c r="H1301" t="s">
        <v>995</v>
      </c>
      <c r="I1301" t="s">
        <v>995</v>
      </c>
      <c r="J1301" t="s">
        <v>995</v>
      </c>
      <c r="K1301" t="s">
        <v>995</v>
      </c>
      <c r="L1301" t="s">
        <v>995</v>
      </c>
      <c r="M1301" t="s">
        <v>995</v>
      </c>
      <c r="N1301" t="s">
        <v>995</v>
      </c>
      <c r="O1301" t="s">
        <v>995</v>
      </c>
      <c r="P1301" t="s">
        <v>995</v>
      </c>
      <c r="Q1301" t="s">
        <v>995</v>
      </c>
      <c r="R1301" t="s">
        <v>995</v>
      </c>
      <c r="S1301" t="s">
        <v>995</v>
      </c>
      <c r="T1301" t="s">
        <v>995</v>
      </c>
      <c r="U1301" t="s">
        <v>995</v>
      </c>
      <c r="V1301" t="s">
        <v>995</v>
      </c>
      <c r="W1301" t="s">
        <v>995</v>
      </c>
      <c r="X1301" t="s">
        <v>995</v>
      </c>
      <c r="Y1301" t="s">
        <v>995</v>
      </c>
      <c r="Z1301" t="s">
        <v>995</v>
      </c>
      <c r="AA1301" t="s">
        <v>995</v>
      </c>
      <c r="AB1301" t="s">
        <v>995</v>
      </c>
      <c r="AC1301" t="s">
        <v>995</v>
      </c>
      <c r="AD1301" t="s">
        <v>995</v>
      </c>
      <c r="AE1301" t="s">
        <v>995</v>
      </c>
      <c r="AF1301" t="s">
        <v>995</v>
      </c>
      <c r="AG1301" t="s">
        <v>995</v>
      </c>
      <c r="AH1301" t="s">
        <v>995</v>
      </c>
      <c r="AI1301" t="s">
        <v>995</v>
      </c>
      <c r="AJ1301" t="s">
        <v>995</v>
      </c>
      <c r="AK1301" t="s">
        <v>995</v>
      </c>
      <c r="AL1301" t="s">
        <v>995</v>
      </c>
      <c r="AM1301" t="s">
        <v>995</v>
      </c>
      <c r="AN1301" t="s">
        <v>995</v>
      </c>
      <c r="AO1301" t="s">
        <v>995</v>
      </c>
      <c r="AP1301" t="s">
        <v>995</v>
      </c>
      <c r="AQ1301" s="286" t="s">
        <v>855</v>
      </c>
      <c r="AR1301" s="295"/>
      <c r="AS1301" s="235"/>
    </row>
    <row r="1302" spans="1:47" x14ac:dyDescent="0.3">
      <c r="A1302" s="285">
        <v>118896</v>
      </c>
      <c r="B1302" s="286" t="s">
        <v>540</v>
      </c>
      <c r="C1302" t="s">
        <v>995</v>
      </c>
      <c r="D1302" t="s">
        <v>995</v>
      </c>
      <c r="E1302" t="s">
        <v>995</v>
      </c>
      <c r="F1302" t="s">
        <v>995</v>
      </c>
      <c r="G1302" t="s">
        <v>995</v>
      </c>
      <c r="H1302" t="s">
        <v>995</v>
      </c>
      <c r="I1302" t="s">
        <v>995</v>
      </c>
      <c r="J1302" t="s">
        <v>995</v>
      </c>
      <c r="K1302" t="s">
        <v>995</v>
      </c>
      <c r="L1302" t="s">
        <v>995</v>
      </c>
      <c r="M1302" t="s">
        <v>995</v>
      </c>
      <c r="N1302" t="s">
        <v>995</v>
      </c>
      <c r="O1302" t="s">
        <v>995</v>
      </c>
      <c r="P1302" t="s">
        <v>995</v>
      </c>
      <c r="Q1302" t="s">
        <v>995</v>
      </c>
      <c r="R1302" t="s">
        <v>995</v>
      </c>
      <c r="S1302" t="s">
        <v>995</v>
      </c>
      <c r="T1302" t="s">
        <v>995</v>
      </c>
      <c r="U1302" t="s">
        <v>995</v>
      </c>
      <c r="V1302" t="s">
        <v>995</v>
      </c>
      <c r="W1302" t="s">
        <v>995</v>
      </c>
      <c r="X1302" t="s">
        <v>995</v>
      </c>
      <c r="Y1302" t="s">
        <v>995</v>
      </c>
      <c r="Z1302" t="s">
        <v>995</v>
      </c>
      <c r="AA1302" t="s">
        <v>995</v>
      </c>
      <c r="AB1302" t="s">
        <v>995</v>
      </c>
      <c r="AC1302" t="s">
        <v>995</v>
      </c>
      <c r="AD1302" t="s">
        <v>995</v>
      </c>
      <c r="AE1302" t="s">
        <v>995</v>
      </c>
      <c r="AF1302" t="s">
        <v>995</v>
      </c>
      <c r="AG1302" t="s">
        <v>995</v>
      </c>
      <c r="AH1302" t="s">
        <v>995</v>
      </c>
      <c r="AI1302" t="s">
        <v>995</v>
      </c>
      <c r="AJ1302" t="s">
        <v>995</v>
      </c>
      <c r="AK1302" t="s">
        <v>995</v>
      </c>
      <c r="AL1302" t="s">
        <v>995</v>
      </c>
      <c r="AM1302" t="s">
        <v>995</v>
      </c>
      <c r="AN1302" t="s">
        <v>995</v>
      </c>
      <c r="AO1302" t="s">
        <v>995</v>
      </c>
      <c r="AP1302" t="s">
        <v>995</v>
      </c>
      <c r="AQ1302" s="286" t="s">
        <v>855</v>
      </c>
      <c r="AR1302" s="306"/>
    </row>
    <row r="1303" spans="1:47" x14ac:dyDescent="0.3">
      <c r="A1303" s="285">
        <v>118902</v>
      </c>
      <c r="B1303" s="286" t="s">
        <v>540</v>
      </c>
      <c r="C1303" t="s">
        <v>995</v>
      </c>
      <c r="D1303" t="s">
        <v>995</v>
      </c>
      <c r="E1303" t="s">
        <v>995</v>
      </c>
      <c r="F1303" t="s">
        <v>995</v>
      </c>
      <c r="G1303" t="s">
        <v>995</v>
      </c>
      <c r="H1303" t="s">
        <v>995</v>
      </c>
      <c r="I1303" t="s">
        <v>995</v>
      </c>
      <c r="J1303" t="s">
        <v>995</v>
      </c>
      <c r="K1303" t="s">
        <v>995</v>
      </c>
      <c r="L1303" t="s">
        <v>995</v>
      </c>
      <c r="M1303" t="s">
        <v>995</v>
      </c>
      <c r="N1303" t="s">
        <v>995</v>
      </c>
      <c r="O1303" t="s">
        <v>995</v>
      </c>
      <c r="P1303" t="s">
        <v>995</v>
      </c>
      <c r="Q1303" t="s">
        <v>995</v>
      </c>
      <c r="R1303" t="s">
        <v>995</v>
      </c>
      <c r="S1303" t="s">
        <v>995</v>
      </c>
      <c r="T1303" t="s">
        <v>995</v>
      </c>
      <c r="U1303" t="s">
        <v>995</v>
      </c>
      <c r="V1303" t="s">
        <v>995</v>
      </c>
      <c r="W1303" t="s">
        <v>995</v>
      </c>
      <c r="X1303" t="s">
        <v>995</v>
      </c>
      <c r="Y1303" t="s">
        <v>995</v>
      </c>
      <c r="Z1303" t="s">
        <v>995</v>
      </c>
      <c r="AA1303" t="s">
        <v>995</v>
      </c>
      <c r="AB1303" t="s">
        <v>995</v>
      </c>
      <c r="AC1303" t="s">
        <v>995</v>
      </c>
      <c r="AD1303" t="s">
        <v>995</v>
      </c>
      <c r="AE1303" t="s">
        <v>995</v>
      </c>
      <c r="AF1303" t="s">
        <v>995</v>
      </c>
      <c r="AG1303" t="s">
        <v>995</v>
      </c>
      <c r="AH1303" t="s">
        <v>995</v>
      </c>
      <c r="AI1303" t="s">
        <v>995</v>
      </c>
      <c r="AJ1303" t="s">
        <v>995</v>
      </c>
      <c r="AK1303" t="s">
        <v>995</v>
      </c>
      <c r="AL1303" t="s">
        <v>995</v>
      </c>
      <c r="AM1303" t="s">
        <v>995</v>
      </c>
      <c r="AN1303" t="s">
        <v>995</v>
      </c>
      <c r="AO1303" t="s">
        <v>995</v>
      </c>
      <c r="AP1303" t="s">
        <v>995</v>
      </c>
      <c r="AQ1303" s="286" t="s">
        <v>855</v>
      </c>
      <c r="AR1303" s="306"/>
    </row>
    <row r="1304" spans="1:47" ht="21.6" x14ac:dyDescent="0.3">
      <c r="A1304" s="285">
        <v>118903</v>
      </c>
      <c r="B1304" s="286" t="s">
        <v>538</v>
      </c>
      <c r="C1304" t="s">
        <v>226</v>
      </c>
      <c r="D1304" t="s">
        <v>226</v>
      </c>
      <c r="E1304" t="s">
        <v>226</v>
      </c>
      <c r="F1304" t="s">
        <v>226</v>
      </c>
      <c r="G1304" t="s">
        <v>224</v>
      </c>
      <c r="H1304" t="s">
        <v>226</v>
      </c>
      <c r="I1304" t="s">
        <v>226</v>
      </c>
      <c r="J1304" t="s">
        <v>226</v>
      </c>
      <c r="K1304" t="s">
        <v>224</v>
      </c>
      <c r="L1304" t="s">
        <v>226</v>
      </c>
      <c r="M1304" t="s">
        <v>226</v>
      </c>
      <c r="N1304" t="s">
        <v>226</v>
      </c>
      <c r="O1304" t="s">
        <v>226</v>
      </c>
      <c r="P1304" t="s">
        <v>224</v>
      </c>
      <c r="Q1304" t="s">
        <v>226</v>
      </c>
      <c r="R1304" t="s">
        <v>224</v>
      </c>
      <c r="S1304" t="s">
        <v>224</v>
      </c>
      <c r="T1304" t="s">
        <v>224</v>
      </c>
      <c r="U1304" t="s">
        <v>226</v>
      </c>
      <c r="V1304" t="s">
        <v>224</v>
      </c>
      <c r="W1304" t="s">
        <v>225</v>
      </c>
      <c r="X1304" t="s">
        <v>225</v>
      </c>
      <c r="Y1304" t="s">
        <v>225</v>
      </c>
      <c r="Z1304" t="s">
        <v>225</v>
      </c>
      <c r="AA1304" t="s">
        <v>225</v>
      </c>
      <c r="AB1304" t="s">
        <v>394</v>
      </c>
      <c r="AC1304" t="s">
        <v>394</v>
      </c>
      <c r="AD1304" t="s">
        <v>394</v>
      </c>
      <c r="AE1304" t="s">
        <v>394</v>
      </c>
      <c r="AF1304" t="s">
        <v>394</v>
      </c>
      <c r="AG1304" t="s">
        <v>394</v>
      </c>
      <c r="AH1304" t="s">
        <v>394</v>
      </c>
      <c r="AI1304" t="s">
        <v>394</v>
      </c>
      <c r="AJ1304" t="s">
        <v>394</v>
      </c>
      <c r="AK1304" t="s">
        <v>394</v>
      </c>
      <c r="AL1304" t="s">
        <v>394</v>
      </c>
      <c r="AM1304" t="s">
        <v>394</v>
      </c>
      <c r="AN1304" t="s">
        <v>394</v>
      </c>
      <c r="AO1304" t="s">
        <v>394</v>
      </c>
      <c r="AP1304" t="s">
        <v>394</v>
      </c>
      <c r="AQ1304" s="286" t="s">
        <v>394</v>
      </c>
      <c r="AR1304" s="295"/>
      <c r="AS1304" s="235"/>
    </row>
    <row r="1305" spans="1:47" ht="21.6" x14ac:dyDescent="0.3">
      <c r="A1305" s="285">
        <v>118905</v>
      </c>
      <c r="B1305" s="286" t="s">
        <v>61</v>
      </c>
      <c r="C1305" t="s">
        <v>995</v>
      </c>
      <c r="D1305" t="s">
        <v>995</v>
      </c>
      <c r="E1305" t="s">
        <v>995</v>
      </c>
      <c r="F1305" t="s">
        <v>995</v>
      </c>
      <c r="G1305" t="s">
        <v>995</v>
      </c>
      <c r="H1305" t="s">
        <v>995</v>
      </c>
      <c r="I1305" t="s">
        <v>995</v>
      </c>
      <c r="J1305" t="s">
        <v>995</v>
      </c>
      <c r="K1305" t="s">
        <v>995</v>
      </c>
      <c r="L1305" t="s">
        <v>995</v>
      </c>
      <c r="M1305" t="s">
        <v>995</v>
      </c>
      <c r="N1305" t="s">
        <v>995</v>
      </c>
      <c r="O1305" t="s">
        <v>995</v>
      </c>
      <c r="P1305" t="s">
        <v>995</v>
      </c>
      <c r="Q1305" t="s">
        <v>995</v>
      </c>
      <c r="R1305" t="s">
        <v>995</v>
      </c>
      <c r="S1305" t="s">
        <v>995</v>
      </c>
      <c r="T1305" t="s">
        <v>995</v>
      </c>
      <c r="U1305" t="s">
        <v>995</v>
      </c>
      <c r="V1305" t="s">
        <v>995</v>
      </c>
      <c r="W1305" t="s">
        <v>995</v>
      </c>
      <c r="X1305" t="s">
        <v>995</v>
      </c>
      <c r="Y1305" t="s">
        <v>995</v>
      </c>
      <c r="Z1305" t="s">
        <v>995</v>
      </c>
      <c r="AA1305" t="s">
        <v>995</v>
      </c>
      <c r="AB1305" t="s">
        <v>995</v>
      </c>
      <c r="AC1305" t="s">
        <v>995</v>
      </c>
      <c r="AD1305" t="s">
        <v>995</v>
      </c>
      <c r="AE1305" t="s">
        <v>995</v>
      </c>
      <c r="AF1305" t="s">
        <v>995</v>
      </c>
      <c r="AG1305" t="s">
        <v>995</v>
      </c>
      <c r="AH1305" t="s">
        <v>995</v>
      </c>
      <c r="AI1305" t="s">
        <v>995</v>
      </c>
      <c r="AJ1305" t="s">
        <v>995</v>
      </c>
      <c r="AK1305" t="s">
        <v>995</v>
      </c>
      <c r="AL1305" t="s">
        <v>995</v>
      </c>
      <c r="AM1305" t="s">
        <v>995</v>
      </c>
      <c r="AN1305" t="s">
        <v>995</v>
      </c>
      <c r="AO1305" t="s">
        <v>995</v>
      </c>
      <c r="AP1305" t="s">
        <v>995</v>
      </c>
      <c r="AQ1305" s="286" t="s">
        <v>855</v>
      </c>
      <c r="AR1305" s="295"/>
      <c r="AS1305" s="235"/>
    </row>
    <row r="1306" spans="1:47" ht="21.6" x14ac:dyDescent="0.65">
      <c r="A1306" s="285">
        <v>118906</v>
      </c>
      <c r="B1306" s="286" t="s">
        <v>540</v>
      </c>
      <c r="C1306" t="s">
        <v>995</v>
      </c>
      <c r="D1306" t="s">
        <v>995</v>
      </c>
      <c r="E1306" t="s">
        <v>995</v>
      </c>
      <c r="F1306" t="s">
        <v>995</v>
      </c>
      <c r="G1306" t="s">
        <v>995</v>
      </c>
      <c r="H1306" t="s">
        <v>995</v>
      </c>
      <c r="I1306" t="s">
        <v>995</v>
      </c>
      <c r="J1306" t="s">
        <v>995</v>
      </c>
      <c r="K1306" t="s">
        <v>995</v>
      </c>
      <c r="L1306" t="s">
        <v>995</v>
      </c>
      <c r="M1306" t="s">
        <v>995</v>
      </c>
      <c r="N1306" t="s">
        <v>995</v>
      </c>
      <c r="O1306" t="s">
        <v>995</v>
      </c>
      <c r="P1306" t="s">
        <v>995</v>
      </c>
      <c r="Q1306" t="s">
        <v>995</v>
      </c>
      <c r="R1306" t="s">
        <v>995</v>
      </c>
      <c r="S1306" t="s">
        <v>995</v>
      </c>
      <c r="T1306" t="s">
        <v>995</v>
      </c>
      <c r="U1306" t="s">
        <v>995</v>
      </c>
      <c r="V1306" t="s">
        <v>995</v>
      </c>
      <c r="W1306" t="s">
        <v>995</v>
      </c>
      <c r="X1306" t="s">
        <v>995</v>
      </c>
      <c r="Y1306" t="s">
        <v>995</v>
      </c>
      <c r="Z1306" t="s">
        <v>995</v>
      </c>
      <c r="AA1306" t="s">
        <v>995</v>
      </c>
      <c r="AB1306" t="s">
        <v>995</v>
      </c>
      <c r="AC1306" t="s">
        <v>995</v>
      </c>
      <c r="AD1306" t="s">
        <v>995</v>
      </c>
      <c r="AE1306" t="s">
        <v>995</v>
      </c>
      <c r="AF1306" t="s">
        <v>995</v>
      </c>
      <c r="AG1306" t="s">
        <v>394</v>
      </c>
      <c r="AH1306" t="s">
        <v>394</v>
      </c>
      <c r="AI1306" t="s">
        <v>394</v>
      </c>
      <c r="AJ1306" t="s">
        <v>394</v>
      </c>
      <c r="AK1306" t="s">
        <v>394</v>
      </c>
      <c r="AL1306" t="s">
        <v>394</v>
      </c>
      <c r="AM1306" t="s">
        <v>394</v>
      </c>
      <c r="AN1306" t="s">
        <v>394</v>
      </c>
      <c r="AO1306" t="s">
        <v>394</v>
      </c>
      <c r="AP1306" t="s">
        <v>394</v>
      </c>
      <c r="AQ1306" s="288"/>
      <c r="AR1306" s="302"/>
      <c r="AS1306" s="304"/>
      <c r="AU1306"/>
    </row>
    <row r="1307" spans="1:47" ht="21.6" x14ac:dyDescent="0.3">
      <c r="A1307" s="285">
        <v>118911</v>
      </c>
      <c r="B1307" s="286" t="s">
        <v>61</v>
      </c>
      <c r="C1307" t="s">
        <v>224</v>
      </c>
      <c r="D1307" t="s">
        <v>226</v>
      </c>
      <c r="E1307" t="s">
        <v>226</v>
      </c>
      <c r="F1307" t="s">
        <v>226</v>
      </c>
      <c r="G1307" t="s">
        <v>224</v>
      </c>
      <c r="H1307" t="s">
        <v>226</v>
      </c>
      <c r="I1307" t="s">
        <v>226</v>
      </c>
      <c r="J1307" t="s">
        <v>226</v>
      </c>
      <c r="K1307" t="s">
        <v>226</v>
      </c>
      <c r="L1307" t="s">
        <v>226</v>
      </c>
      <c r="M1307" t="s">
        <v>224</v>
      </c>
      <c r="N1307" t="s">
        <v>224</v>
      </c>
      <c r="O1307" t="s">
        <v>224</v>
      </c>
      <c r="P1307" t="s">
        <v>224</v>
      </c>
      <c r="Q1307" t="s">
        <v>224</v>
      </c>
      <c r="R1307" t="s">
        <v>226</v>
      </c>
      <c r="S1307" t="s">
        <v>226</v>
      </c>
      <c r="T1307" t="s">
        <v>224</v>
      </c>
      <c r="U1307" t="s">
        <v>224</v>
      </c>
      <c r="V1307" t="s">
        <v>224</v>
      </c>
      <c r="W1307" t="s">
        <v>226</v>
      </c>
      <c r="X1307" t="s">
        <v>224</v>
      </c>
      <c r="Y1307" t="s">
        <v>226</v>
      </c>
      <c r="Z1307" t="s">
        <v>226</v>
      </c>
      <c r="AA1307" t="s">
        <v>224</v>
      </c>
      <c r="AB1307" t="s">
        <v>226</v>
      </c>
      <c r="AC1307" t="s">
        <v>226</v>
      </c>
      <c r="AD1307" t="s">
        <v>226</v>
      </c>
      <c r="AE1307" t="s">
        <v>224</v>
      </c>
      <c r="AF1307" t="s">
        <v>224</v>
      </c>
      <c r="AG1307" t="s">
        <v>226</v>
      </c>
      <c r="AH1307" t="s">
        <v>226</v>
      </c>
      <c r="AI1307" t="s">
        <v>226</v>
      </c>
      <c r="AJ1307" t="s">
        <v>226</v>
      </c>
      <c r="AK1307" t="s">
        <v>226</v>
      </c>
      <c r="AL1307" t="s">
        <v>225</v>
      </c>
      <c r="AM1307" t="s">
        <v>226</v>
      </c>
      <c r="AN1307" t="s">
        <v>226</v>
      </c>
      <c r="AO1307" t="s">
        <v>226</v>
      </c>
      <c r="AP1307" t="s">
        <v>226</v>
      </c>
      <c r="AQ1307" s="286" t="s">
        <v>394</v>
      </c>
      <c r="AR1307" s="295"/>
      <c r="AS1307" s="235"/>
    </row>
    <row r="1308" spans="1:47" x14ac:dyDescent="0.3">
      <c r="A1308" s="285">
        <v>118912</v>
      </c>
      <c r="B1308" s="286" t="s">
        <v>539</v>
      </c>
      <c r="C1308" t="s">
        <v>995</v>
      </c>
      <c r="D1308" t="s">
        <v>995</v>
      </c>
      <c r="E1308" t="s">
        <v>995</v>
      </c>
      <c r="F1308" t="s">
        <v>995</v>
      </c>
      <c r="G1308" t="s">
        <v>995</v>
      </c>
      <c r="H1308" t="s">
        <v>995</v>
      </c>
      <c r="I1308" t="s">
        <v>995</v>
      </c>
      <c r="J1308" t="s">
        <v>995</v>
      </c>
      <c r="K1308" t="s">
        <v>995</v>
      </c>
      <c r="L1308" t="s">
        <v>995</v>
      </c>
      <c r="M1308" t="s">
        <v>995</v>
      </c>
      <c r="N1308" t="s">
        <v>995</v>
      </c>
      <c r="O1308" t="s">
        <v>995</v>
      </c>
      <c r="P1308" t="s">
        <v>995</v>
      </c>
      <c r="Q1308" t="s">
        <v>995</v>
      </c>
      <c r="R1308" t="s">
        <v>995</v>
      </c>
      <c r="S1308" t="s">
        <v>995</v>
      </c>
      <c r="T1308" t="s">
        <v>995</v>
      </c>
      <c r="U1308" t="s">
        <v>995</v>
      </c>
      <c r="V1308" t="s">
        <v>995</v>
      </c>
      <c r="W1308" t="s">
        <v>995</v>
      </c>
      <c r="X1308" t="s">
        <v>995</v>
      </c>
      <c r="Y1308" t="s">
        <v>995</v>
      </c>
      <c r="Z1308" t="s">
        <v>995</v>
      </c>
      <c r="AA1308" t="s">
        <v>995</v>
      </c>
      <c r="AB1308" t="s">
        <v>995</v>
      </c>
      <c r="AC1308" t="s">
        <v>995</v>
      </c>
      <c r="AD1308" t="s">
        <v>995</v>
      </c>
      <c r="AE1308" t="s">
        <v>995</v>
      </c>
      <c r="AF1308" t="s">
        <v>995</v>
      </c>
      <c r="AG1308" t="s">
        <v>995</v>
      </c>
      <c r="AH1308" t="s">
        <v>995</v>
      </c>
      <c r="AI1308" t="s">
        <v>995</v>
      </c>
      <c r="AJ1308" t="s">
        <v>995</v>
      </c>
      <c r="AK1308" t="s">
        <v>995</v>
      </c>
      <c r="AL1308" t="s">
        <v>995</v>
      </c>
      <c r="AM1308" t="s">
        <v>995</v>
      </c>
      <c r="AN1308" t="s">
        <v>995</v>
      </c>
      <c r="AO1308" t="s">
        <v>995</v>
      </c>
      <c r="AP1308" t="s">
        <v>995</v>
      </c>
      <c r="AQ1308" s="286" t="s">
        <v>855</v>
      </c>
      <c r="AR1308" s="306"/>
    </row>
    <row r="1309" spans="1:47" x14ac:dyDescent="0.3">
      <c r="A1309" s="285">
        <v>118915</v>
      </c>
      <c r="B1309" s="286" t="s">
        <v>539</v>
      </c>
      <c r="C1309" t="s">
        <v>995</v>
      </c>
      <c r="D1309" t="s">
        <v>995</v>
      </c>
      <c r="E1309" t="s">
        <v>995</v>
      </c>
      <c r="F1309" t="s">
        <v>995</v>
      </c>
      <c r="G1309" t="s">
        <v>995</v>
      </c>
      <c r="H1309" t="s">
        <v>995</v>
      </c>
      <c r="I1309" t="s">
        <v>995</v>
      </c>
      <c r="J1309" t="s">
        <v>995</v>
      </c>
      <c r="K1309" t="s">
        <v>995</v>
      </c>
      <c r="L1309" t="s">
        <v>995</v>
      </c>
      <c r="M1309" t="s">
        <v>995</v>
      </c>
      <c r="N1309" t="s">
        <v>995</v>
      </c>
      <c r="O1309" t="s">
        <v>995</v>
      </c>
      <c r="P1309" t="s">
        <v>995</v>
      </c>
      <c r="Q1309" t="s">
        <v>995</v>
      </c>
      <c r="R1309" t="s">
        <v>995</v>
      </c>
      <c r="S1309" t="s">
        <v>995</v>
      </c>
      <c r="T1309" t="s">
        <v>995</v>
      </c>
      <c r="U1309" t="s">
        <v>995</v>
      </c>
      <c r="V1309" t="s">
        <v>995</v>
      </c>
      <c r="W1309" t="s">
        <v>995</v>
      </c>
      <c r="X1309" t="s">
        <v>995</v>
      </c>
      <c r="Y1309" t="s">
        <v>995</v>
      </c>
      <c r="Z1309" t="s">
        <v>995</v>
      </c>
      <c r="AA1309" t="s">
        <v>995</v>
      </c>
      <c r="AB1309" t="s">
        <v>995</v>
      </c>
      <c r="AC1309" t="s">
        <v>995</v>
      </c>
      <c r="AD1309" t="s">
        <v>995</v>
      </c>
      <c r="AE1309" t="s">
        <v>995</v>
      </c>
      <c r="AF1309" t="s">
        <v>995</v>
      </c>
      <c r="AG1309" t="s">
        <v>995</v>
      </c>
      <c r="AH1309" t="s">
        <v>995</v>
      </c>
      <c r="AI1309" t="s">
        <v>995</v>
      </c>
      <c r="AJ1309" t="s">
        <v>995</v>
      </c>
      <c r="AK1309" t="s">
        <v>995</v>
      </c>
      <c r="AL1309" t="s">
        <v>995</v>
      </c>
      <c r="AM1309" t="s">
        <v>995</v>
      </c>
      <c r="AN1309" t="s">
        <v>995</v>
      </c>
      <c r="AO1309" t="s">
        <v>995</v>
      </c>
      <c r="AP1309" t="s">
        <v>995</v>
      </c>
      <c r="AQ1309" s="286" t="s">
        <v>855</v>
      </c>
      <c r="AR1309" s="306"/>
    </row>
    <row r="1310" spans="1:47" x14ac:dyDescent="0.3">
      <c r="A1310" s="285">
        <v>118916</v>
      </c>
      <c r="B1310" s="286" t="s">
        <v>538</v>
      </c>
      <c r="C1310" t="s">
        <v>995</v>
      </c>
      <c r="D1310" t="s">
        <v>995</v>
      </c>
      <c r="E1310" t="s">
        <v>995</v>
      </c>
      <c r="F1310" t="s">
        <v>995</v>
      </c>
      <c r="G1310" t="s">
        <v>995</v>
      </c>
      <c r="H1310" t="s">
        <v>995</v>
      </c>
      <c r="I1310" t="s">
        <v>995</v>
      </c>
      <c r="J1310" t="s">
        <v>995</v>
      </c>
      <c r="K1310" t="s">
        <v>995</v>
      </c>
      <c r="L1310" t="s">
        <v>995</v>
      </c>
      <c r="M1310" t="s">
        <v>995</v>
      </c>
      <c r="N1310" t="s">
        <v>995</v>
      </c>
      <c r="O1310" t="s">
        <v>995</v>
      </c>
      <c r="P1310" t="s">
        <v>995</v>
      </c>
      <c r="Q1310" t="s">
        <v>995</v>
      </c>
      <c r="R1310" t="s">
        <v>995</v>
      </c>
      <c r="S1310" t="s">
        <v>995</v>
      </c>
      <c r="T1310" t="s">
        <v>995</v>
      </c>
      <c r="U1310" t="s">
        <v>995</v>
      </c>
      <c r="V1310" t="s">
        <v>995</v>
      </c>
      <c r="W1310" t="s">
        <v>995</v>
      </c>
      <c r="X1310" t="s">
        <v>995</v>
      </c>
      <c r="Y1310" t="s">
        <v>995</v>
      </c>
      <c r="Z1310" t="s">
        <v>995</v>
      </c>
      <c r="AA1310" t="s">
        <v>995</v>
      </c>
      <c r="AB1310" t="s">
        <v>995</v>
      </c>
      <c r="AC1310" t="s">
        <v>995</v>
      </c>
      <c r="AD1310" t="s">
        <v>995</v>
      </c>
      <c r="AE1310" t="s">
        <v>995</v>
      </c>
      <c r="AF1310" t="s">
        <v>995</v>
      </c>
      <c r="AG1310" t="s">
        <v>995</v>
      </c>
      <c r="AH1310" t="s">
        <v>995</v>
      </c>
      <c r="AI1310" t="s">
        <v>995</v>
      </c>
      <c r="AJ1310" t="s">
        <v>995</v>
      </c>
      <c r="AK1310" t="s">
        <v>995</v>
      </c>
      <c r="AL1310" t="s">
        <v>995</v>
      </c>
      <c r="AM1310" t="s">
        <v>995</v>
      </c>
      <c r="AN1310" t="s">
        <v>995</v>
      </c>
      <c r="AO1310" t="s">
        <v>995</v>
      </c>
      <c r="AP1310" t="s">
        <v>995</v>
      </c>
      <c r="AQ1310" s="286" t="s">
        <v>855</v>
      </c>
      <c r="AR1310" s="306"/>
    </row>
    <row r="1311" spans="1:47" ht="28.8" x14ac:dyDescent="0.3">
      <c r="A1311" s="285">
        <v>118917</v>
      </c>
      <c r="B1311" s="286" t="s">
        <v>67</v>
      </c>
      <c r="C1311" t="s">
        <v>226</v>
      </c>
      <c r="D1311" t="s">
        <v>224</v>
      </c>
      <c r="E1311" t="s">
        <v>224</v>
      </c>
      <c r="F1311" t="s">
        <v>226</v>
      </c>
      <c r="G1311" t="s">
        <v>224</v>
      </c>
      <c r="H1311" t="s">
        <v>224</v>
      </c>
      <c r="I1311" t="s">
        <v>226</v>
      </c>
      <c r="J1311" t="s">
        <v>224</v>
      </c>
      <c r="K1311" t="s">
        <v>224</v>
      </c>
      <c r="L1311" t="s">
        <v>224</v>
      </c>
      <c r="M1311" t="s">
        <v>226</v>
      </c>
      <c r="N1311" t="s">
        <v>224</v>
      </c>
      <c r="O1311" t="s">
        <v>226</v>
      </c>
      <c r="P1311" t="s">
        <v>224</v>
      </c>
      <c r="Q1311" t="s">
        <v>224</v>
      </c>
      <c r="R1311" t="s">
        <v>226</v>
      </c>
      <c r="S1311" t="s">
        <v>226</v>
      </c>
      <c r="T1311" t="s">
        <v>226</v>
      </c>
      <c r="U1311" t="s">
        <v>226</v>
      </c>
      <c r="V1311" t="s">
        <v>226</v>
      </c>
      <c r="W1311" t="s">
        <v>224</v>
      </c>
      <c r="X1311" t="s">
        <v>226</v>
      </c>
      <c r="Y1311" t="s">
        <v>226</v>
      </c>
      <c r="Z1311" t="s">
        <v>226</v>
      </c>
      <c r="AA1311" t="s">
        <v>226</v>
      </c>
      <c r="AB1311" t="s">
        <v>226</v>
      </c>
      <c r="AC1311" t="s">
        <v>225</v>
      </c>
      <c r="AD1311" t="s">
        <v>226</v>
      </c>
      <c r="AE1311" t="s">
        <v>226</v>
      </c>
      <c r="AF1311" t="s">
        <v>225</v>
      </c>
      <c r="AG1311" t="s">
        <v>225</v>
      </c>
      <c r="AH1311" t="s">
        <v>225</v>
      </c>
      <c r="AI1311" t="s">
        <v>225</v>
      </c>
      <c r="AJ1311" t="s">
        <v>225</v>
      </c>
      <c r="AK1311" t="s">
        <v>225</v>
      </c>
      <c r="AL1311" t="s">
        <v>394</v>
      </c>
      <c r="AM1311" t="s">
        <v>394</v>
      </c>
      <c r="AN1311" t="s">
        <v>394</v>
      </c>
      <c r="AO1311" t="s">
        <v>394</v>
      </c>
      <c r="AP1311" t="s">
        <v>394</v>
      </c>
      <c r="AQ1311" s="286" t="s">
        <v>394</v>
      </c>
      <c r="AR1311" s="295"/>
      <c r="AS1311" s="235"/>
    </row>
    <row r="1312" spans="1:47" ht="21.6" x14ac:dyDescent="0.3">
      <c r="A1312" s="285">
        <v>118918</v>
      </c>
      <c r="B1312" s="286" t="s">
        <v>61</v>
      </c>
      <c r="C1312" t="s">
        <v>226</v>
      </c>
      <c r="D1312" t="s">
        <v>226</v>
      </c>
      <c r="E1312" t="s">
        <v>226</v>
      </c>
      <c r="F1312" t="s">
        <v>226</v>
      </c>
      <c r="G1312" t="s">
        <v>226</v>
      </c>
      <c r="H1312" t="s">
        <v>226</v>
      </c>
      <c r="I1312" t="s">
        <v>226</v>
      </c>
      <c r="J1312" t="s">
        <v>226</v>
      </c>
      <c r="K1312" t="s">
        <v>224</v>
      </c>
      <c r="L1312" t="s">
        <v>225</v>
      </c>
      <c r="M1312" t="s">
        <v>226</v>
      </c>
      <c r="N1312" t="s">
        <v>224</v>
      </c>
      <c r="O1312" t="s">
        <v>224</v>
      </c>
      <c r="P1312" t="s">
        <v>226</v>
      </c>
      <c r="Q1312" t="s">
        <v>226</v>
      </c>
      <c r="R1312" t="s">
        <v>226</v>
      </c>
      <c r="S1312" t="s">
        <v>224</v>
      </c>
      <c r="T1312" t="s">
        <v>226</v>
      </c>
      <c r="U1312" t="s">
        <v>226</v>
      </c>
      <c r="V1312" t="s">
        <v>226</v>
      </c>
      <c r="W1312" t="s">
        <v>226</v>
      </c>
      <c r="X1312" t="s">
        <v>224</v>
      </c>
      <c r="Y1312" t="s">
        <v>226</v>
      </c>
      <c r="Z1312" t="s">
        <v>226</v>
      </c>
      <c r="AA1312" t="s">
        <v>226</v>
      </c>
      <c r="AB1312" t="s">
        <v>226</v>
      </c>
      <c r="AC1312" t="s">
        <v>226</v>
      </c>
      <c r="AD1312" t="s">
        <v>226</v>
      </c>
      <c r="AE1312" t="s">
        <v>226</v>
      </c>
      <c r="AF1312" t="s">
        <v>224</v>
      </c>
      <c r="AG1312" t="s">
        <v>226</v>
      </c>
      <c r="AH1312" t="s">
        <v>226</v>
      </c>
      <c r="AI1312" t="s">
        <v>226</v>
      </c>
      <c r="AJ1312" t="s">
        <v>226</v>
      </c>
      <c r="AK1312" t="s">
        <v>225</v>
      </c>
      <c r="AL1312" t="s">
        <v>226</v>
      </c>
      <c r="AM1312" t="s">
        <v>225</v>
      </c>
      <c r="AN1312" t="s">
        <v>226</v>
      </c>
      <c r="AO1312" t="s">
        <v>224</v>
      </c>
      <c r="AP1312" t="s">
        <v>225</v>
      </c>
      <c r="AQ1312" s="286" t="s">
        <v>394</v>
      </c>
      <c r="AR1312" s="295"/>
      <c r="AS1312" s="235"/>
    </row>
    <row r="1313" spans="1:47" x14ac:dyDescent="0.3">
      <c r="A1313" s="285">
        <v>118922</v>
      </c>
      <c r="B1313" s="286" t="s">
        <v>61</v>
      </c>
      <c r="C1313" t="s">
        <v>995</v>
      </c>
      <c r="D1313" t="s">
        <v>995</v>
      </c>
      <c r="E1313" t="s">
        <v>995</v>
      </c>
      <c r="F1313" t="s">
        <v>995</v>
      </c>
      <c r="G1313" t="s">
        <v>995</v>
      </c>
      <c r="H1313" t="s">
        <v>995</v>
      </c>
      <c r="I1313" t="s">
        <v>995</v>
      </c>
      <c r="J1313" t="s">
        <v>995</v>
      </c>
      <c r="K1313" t="s">
        <v>995</v>
      </c>
      <c r="L1313" t="s">
        <v>995</v>
      </c>
      <c r="M1313" t="s">
        <v>995</v>
      </c>
      <c r="N1313" t="s">
        <v>995</v>
      </c>
      <c r="O1313" t="s">
        <v>995</v>
      </c>
      <c r="P1313" t="s">
        <v>995</v>
      </c>
      <c r="Q1313" t="s">
        <v>995</v>
      </c>
      <c r="R1313" t="s">
        <v>995</v>
      </c>
      <c r="S1313" t="s">
        <v>995</v>
      </c>
      <c r="T1313" t="s">
        <v>995</v>
      </c>
      <c r="U1313" t="s">
        <v>995</v>
      </c>
      <c r="V1313" t="s">
        <v>995</v>
      </c>
      <c r="W1313" t="s">
        <v>995</v>
      </c>
      <c r="X1313" t="s">
        <v>995</v>
      </c>
      <c r="Y1313" t="s">
        <v>995</v>
      </c>
      <c r="Z1313" t="s">
        <v>995</v>
      </c>
      <c r="AA1313" t="s">
        <v>995</v>
      </c>
      <c r="AB1313" t="s">
        <v>995</v>
      </c>
      <c r="AC1313" t="s">
        <v>995</v>
      </c>
      <c r="AD1313" t="s">
        <v>995</v>
      </c>
      <c r="AE1313" t="s">
        <v>995</v>
      </c>
      <c r="AF1313" t="s">
        <v>995</v>
      </c>
      <c r="AG1313" t="s">
        <v>995</v>
      </c>
      <c r="AH1313" t="s">
        <v>995</v>
      </c>
      <c r="AI1313" t="s">
        <v>995</v>
      </c>
      <c r="AJ1313" t="s">
        <v>995</v>
      </c>
      <c r="AK1313" t="s">
        <v>995</v>
      </c>
      <c r="AL1313" t="s">
        <v>995</v>
      </c>
      <c r="AM1313" t="s">
        <v>995</v>
      </c>
      <c r="AN1313" t="s">
        <v>995</v>
      </c>
      <c r="AO1313" t="s">
        <v>995</v>
      </c>
      <c r="AP1313" t="s">
        <v>995</v>
      </c>
      <c r="AQ1313" s="286" t="s">
        <v>855</v>
      </c>
      <c r="AR1313" s="306"/>
    </row>
    <row r="1314" spans="1:47" ht="21.6" x14ac:dyDescent="0.3">
      <c r="A1314" s="285">
        <v>118926</v>
      </c>
      <c r="B1314" s="286" t="s">
        <v>61</v>
      </c>
      <c r="C1314" t="s">
        <v>224</v>
      </c>
      <c r="D1314" t="s">
        <v>226</v>
      </c>
      <c r="E1314" t="s">
        <v>226</v>
      </c>
      <c r="F1314" t="s">
        <v>226</v>
      </c>
      <c r="G1314" t="s">
        <v>224</v>
      </c>
      <c r="H1314" t="s">
        <v>226</v>
      </c>
      <c r="I1314" t="s">
        <v>226</v>
      </c>
      <c r="J1314" t="s">
        <v>224</v>
      </c>
      <c r="K1314" t="s">
        <v>226</v>
      </c>
      <c r="L1314" t="s">
        <v>224</v>
      </c>
      <c r="M1314" t="s">
        <v>226</v>
      </c>
      <c r="N1314" t="s">
        <v>226</v>
      </c>
      <c r="O1314" t="s">
        <v>224</v>
      </c>
      <c r="P1314" t="s">
        <v>226</v>
      </c>
      <c r="Q1314" t="s">
        <v>226</v>
      </c>
      <c r="R1314" t="s">
        <v>224</v>
      </c>
      <c r="S1314" t="s">
        <v>224</v>
      </c>
      <c r="T1314" t="s">
        <v>226</v>
      </c>
      <c r="U1314" t="s">
        <v>224</v>
      </c>
      <c r="V1314" t="s">
        <v>226</v>
      </c>
      <c r="W1314" t="s">
        <v>226</v>
      </c>
      <c r="X1314" t="s">
        <v>224</v>
      </c>
      <c r="Y1314" t="s">
        <v>226</v>
      </c>
      <c r="Z1314" t="s">
        <v>226</v>
      </c>
      <c r="AA1314" t="s">
        <v>226</v>
      </c>
      <c r="AB1314" t="s">
        <v>226</v>
      </c>
      <c r="AC1314" t="s">
        <v>224</v>
      </c>
      <c r="AD1314" t="s">
        <v>226</v>
      </c>
      <c r="AE1314" t="s">
        <v>224</v>
      </c>
      <c r="AF1314" t="s">
        <v>224</v>
      </c>
      <c r="AG1314" t="s">
        <v>226</v>
      </c>
      <c r="AH1314" t="s">
        <v>224</v>
      </c>
      <c r="AI1314" t="s">
        <v>226</v>
      </c>
      <c r="AJ1314" t="s">
        <v>226</v>
      </c>
      <c r="AK1314" t="s">
        <v>224</v>
      </c>
      <c r="AL1314" t="s">
        <v>226</v>
      </c>
      <c r="AM1314" t="s">
        <v>224</v>
      </c>
      <c r="AN1314" t="s">
        <v>226</v>
      </c>
      <c r="AO1314" t="s">
        <v>224</v>
      </c>
      <c r="AP1314" t="s">
        <v>224</v>
      </c>
      <c r="AQ1314" s="286" t="s">
        <v>394</v>
      </c>
      <c r="AR1314" s="295"/>
      <c r="AS1314" s="235"/>
    </row>
    <row r="1315" spans="1:47" ht="21.6" x14ac:dyDescent="0.3">
      <c r="A1315" s="285">
        <v>118927</v>
      </c>
      <c r="B1315" s="286" t="s">
        <v>61</v>
      </c>
      <c r="C1315" t="s">
        <v>995</v>
      </c>
      <c r="D1315" t="s">
        <v>995</v>
      </c>
      <c r="E1315" t="s">
        <v>995</v>
      </c>
      <c r="F1315" t="s">
        <v>995</v>
      </c>
      <c r="G1315" t="s">
        <v>995</v>
      </c>
      <c r="H1315" t="s">
        <v>995</v>
      </c>
      <c r="I1315" t="s">
        <v>995</v>
      </c>
      <c r="J1315" t="s">
        <v>995</v>
      </c>
      <c r="K1315" t="s">
        <v>995</v>
      </c>
      <c r="L1315" t="s">
        <v>995</v>
      </c>
      <c r="M1315" t="s">
        <v>995</v>
      </c>
      <c r="N1315" t="s">
        <v>995</v>
      </c>
      <c r="O1315" t="s">
        <v>995</v>
      </c>
      <c r="P1315" t="s">
        <v>995</v>
      </c>
      <c r="Q1315" t="s">
        <v>995</v>
      </c>
      <c r="R1315" t="s">
        <v>995</v>
      </c>
      <c r="S1315" t="s">
        <v>995</v>
      </c>
      <c r="T1315" t="s">
        <v>995</v>
      </c>
      <c r="U1315" t="s">
        <v>995</v>
      </c>
      <c r="V1315" t="s">
        <v>995</v>
      </c>
      <c r="W1315" t="s">
        <v>995</v>
      </c>
      <c r="X1315" t="s">
        <v>995</v>
      </c>
      <c r="Y1315" t="s">
        <v>995</v>
      </c>
      <c r="Z1315" t="s">
        <v>995</v>
      </c>
      <c r="AA1315" t="s">
        <v>995</v>
      </c>
      <c r="AB1315" t="s">
        <v>995</v>
      </c>
      <c r="AC1315" t="s">
        <v>995</v>
      </c>
      <c r="AD1315" t="s">
        <v>995</v>
      </c>
      <c r="AE1315" t="s">
        <v>995</v>
      </c>
      <c r="AF1315" t="s">
        <v>995</v>
      </c>
      <c r="AG1315" t="s">
        <v>995</v>
      </c>
      <c r="AH1315" t="s">
        <v>995</v>
      </c>
      <c r="AI1315" t="s">
        <v>995</v>
      </c>
      <c r="AJ1315" t="s">
        <v>995</v>
      </c>
      <c r="AK1315" t="s">
        <v>995</v>
      </c>
      <c r="AL1315" t="s">
        <v>995</v>
      </c>
      <c r="AM1315" t="s">
        <v>995</v>
      </c>
      <c r="AN1315" t="s">
        <v>995</v>
      </c>
      <c r="AO1315" t="s">
        <v>995</v>
      </c>
      <c r="AP1315" t="s">
        <v>995</v>
      </c>
      <c r="AQ1315" s="286" t="s">
        <v>855</v>
      </c>
      <c r="AR1315" s="295"/>
      <c r="AS1315" s="235"/>
    </row>
    <row r="1316" spans="1:47" ht="21.6" x14ac:dyDescent="0.3">
      <c r="A1316" s="285">
        <v>118928</v>
      </c>
      <c r="B1316" s="286" t="s">
        <v>61</v>
      </c>
      <c r="C1316" t="s">
        <v>995</v>
      </c>
      <c r="D1316" t="s">
        <v>995</v>
      </c>
      <c r="E1316" t="s">
        <v>995</v>
      </c>
      <c r="F1316" t="s">
        <v>995</v>
      </c>
      <c r="G1316" t="s">
        <v>995</v>
      </c>
      <c r="H1316" t="s">
        <v>995</v>
      </c>
      <c r="I1316" t="s">
        <v>995</v>
      </c>
      <c r="J1316" t="s">
        <v>995</v>
      </c>
      <c r="K1316" t="s">
        <v>995</v>
      </c>
      <c r="L1316" t="s">
        <v>995</v>
      </c>
      <c r="M1316" t="s">
        <v>995</v>
      </c>
      <c r="N1316" t="s">
        <v>995</v>
      </c>
      <c r="O1316" t="s">
        <v>995</v>
      </c>
      <c r="P1316" t="s">
        <v>995</v>
      </c>
      <c r="Q1316" t="s">
        <v>995</v>
      </c>
      <c r="R1316" t="s">
        <v>995</v>
      </c>
      <c r="S1316" t="s">
        <v>995</v>
      </c>
      <c r="T1316" t="s">
        <v>995</v>
      </c>
      <c r="U1316" t="s">
        <v>995</v>
      </c>
      <c r="V1316" t="s">
        <v>995</v>
      </c>
      <c r="W1316" t="s">
        <v>995</v>
      </c>
      <c r="X1316" t="s">
        <v>995</v>
      </c>
      <c r="Y1316" t="s">
        <v>995</v>
      </c>
      <c r="Z1316" t="s">
        <v>995</v>
      </c>
      <c r="AA1316" t="s">
        <v>995</v>
      </c>
      <c r="AB1316" t="s">
        <v>995</v>
      </c>
      <c r="AC1316" t="s">
        <v>995</v>
      </c>
      <c r="AD1316" t="s">
        <v>995</v>
      </c>
      <c r="AE1316" t="s">
        <v>995</v>
      </c>
      <c r="AF1316" t="s">
        <v>995</v>
      </c>
      <c r="AG1316" t="s">
        <v>995</v>
      </c>
      <c r="AH1316" t="s">
        <v>995</v>
      </c>
      <c r="AI1316" t="s">
        <v>995</v>
      </c>
      <c r="AJ1316" t="s">
        <v>995</v>
      </c>
      <c r="AK1316" t="s">
        <v>995</v>
      </c>
      <c r="AL1316" t="s">
        <v>995</v>
      </c>
      <c r="AM1316" t="s">
        <v>995</v>
      </c>
      <c r="AN1316" t="s">
        <v>995</v>
      </c>
      <c r="AO1316" t="s">
        <v>995</v>
      </c>
      <c r="AP1316" t="s">
        <v>995</v>
      </c>
      <c r="AQ1316" s="286" t="s">
        <v>855</v>
      </c>
      <c r="AR1316" s="295"/>
      <c r="AS1316" s="235"/>
    </row>
    <row r="1317" spans="1:47" x14ac:dyDescent="0.3">
      <c r="A1317" s="285">
        <v>118930</v>
      </c>
      <c r="B1317" s="286" t="s">
        <v>61</v>
      </c>
      <c r="C1317" t="s">
        <v>995</v>
      </c>
      <c r="D1317" t="s">
        <v>995</v>
      </c>
      <c r="E1317" t="s">
        <v>995</v>
      </c>
      <c r="F1317" t="s">
        <v>995</v>
      </c>
      <c r="G1317" t="s">
        <v>995</v>
      </c>
      <c r="H1317" t="s">
        <v>995</v>
      </c>
      <c r="I1317" t="s">
        <v>995</v>
      </c>
      <c r="J1317" t="s">
        <v>995</v>
      </c>
      <c r="K1317" t="s">
        <v>995</v>
      </c>
      <c r="L1317" t="s">
        <v>995</v>
      </c>
      <c r="M1317" t="s">
        <v>995</v>
      </c>
      <c r="N1317" t="s">
        <v>995</v>
      </c>
      <c r="O1317" t="s">
        <v>995</v>
      </c>
      <c r="P1317" t="s">
        <v>995</v>
      </c>
      <c r="Q1317" t="s">
        <v>995</v>
      </c>
      <c r="R1317" t="s">
        <v>995</v>
      </c>
      <c r="S1317" t="s">
        <v>995</v>
      </c>
      <c r="T1317" t="s">
        <v>995</v>
      </c>
      <c r="U1317" t="s">
        <v>995</v>
      </c>
      <c r="V1317" t="s">
        <v>995</v>
      </c>
      <c r="W1317" t="s">
        <v>394</v>
      </c>
      <c r="X1317" t="s">
        <v>394</v>
      </c>
      <c r="Y1317" t="s">
        <v>394</v>
      </c>
      <c r="Z1317" t="s">
        <v>394</v>
      </c>
      <c r="AA1317" t="s">
        <v>394</v>
      </c>
      <c r="AB1317" t="s">
        <v>394</v>
      </c>
      <c r="AC1317" t="s">
        <v>394</v>
      </c>
      <c r="AD1317" t="s">
        <v>394</v>
      </c>
      <c r="AE1317" t="s">
        <v>394</v>
      </c>
      <c r="AF1317" t="s">
        <v>394</v>
      </c>
      <c r="AG1317" t="s">
        <v>394</v>
      </c>
      <c r="AH1317" t="s">
        <v>394</v>
      </c>
      <c r="AI1317" t="s">
        <v>394</v>
      </c>
      <c r="AJ1317" t="s">
        <v>394</v>
      </c>
      <c r="AK1317" t="s">
        <v>394</v>
      </c>
      <c r="AL1317" t="s">
        <v>394</v>
      </c>
      <c r="AM1317" t="s">
        <v>394</v>
      </c>
      <c r="AN1317" t="s">
        <v>394</v>
      </c>
      <c r="AO1317" t="s">
        <v>394</v>
      </c>
      <c r="AP1317" t="s">
        <v>394</v>
      </c>
      <c r="AQ1317" s="289"/>
      <c r="AR1317" s="302"/>
      <c r="AS1317" s="304"/>
      <c r="AU1317"/>
    </row>
    <row r="1318" spans="1:47" ht="28.8" x14ac:dyDescent="0.3">
      <c r="A1318" s="285">
        <v>118931</v>
      </c>
      <c r="B1318" s="286" t="s">
        <v>542</v>
      </c>
      <c r="C1318" t="s">
        <v>995</v>
      </c>
      <c r="D1318" t="s">
        <v>995</v>
      </c>
      <c r="E1318" t="s">
        <v>995</v>
      </c>
      <c r="F1318" t="s">
        <v>995</v>
      </c>
      <c r="G1318" t="s">
        <v>995</v>
      </c>
      <c r="H1318" t="s">
        <v>995</v>
      </c>
      <c r="I1318" t="s">
        <v>995</v>
      </c>
      <c r="J1318" t="s">
        <v>995</v>
      </c>
      <c r="K1318" t="s">
        <v>995</v>
      </c>
      <c r="L1318" t="s">
        <v>995</v>
      </c>
      <c r="M1318" t="s">
        <v>995</v>
      </c>
      <c r="N1318" t="s">
        <v>995</v>
      </c>
      <c r="O1318" t="s">
        <v>995</v>
      </c>
      <c r="P1318" t="s">
        <v>995</v>
      </c>
      <c r="Q1318" t="s">
        <v>995</v>
      </c>
      <c r="R1318" t="s">
        <v>995</v>
      </c>
      <c r="S1318" t="s">
        <v>995</v>
      </c>
      <c r="T1318" t="s">
        <v>995</v>
      </c>
      <c r="U1318" t="s">
        <v>995</v>
      </c>
      <c r="V1318" t="s">
        <v>995</v>
      </c>
      <c r="W1318" t="s">
        <v>995</v>
      </c>
      <c r="X1318" t="s">
        <v>995</v>
      </c>
      <c r="Y1318" t="s">
        <v>995</v>
      </c>
      <c r="Z1318" t="s">
        <v>995</v>
      </c>
      <c r="AA1318" t="s">
        <v>995</v>
      </c>
      <c r="AB1318" t="s">
        <v>995</v>
      </c>
      <c r="AC1318" t="s">
        <v>995</v>
      </c>
      <c r="AD1318" t="s">
        <v>995</v>
      </c>
      <c r="AE1318" t="s">
        <v>995</v>
      </c>
      <c r="AF1318" t="s">
        <v>995</v>
      </c>
      <c r="AG1318" t="s">
        <v>995</v>
      </c>
      <c r="AH1318" t="s">
        <v>995</v>
      </c>
      <c r="AI1318" t="s">
        <v>995</v>
      </c>
      <c r="AJ1318" t="s">
        <v>995</v>
      </c>
      <c r="AK1318" t="s">
        <v>995</v>
      </c>
      <c r="AL1318" t="s">
        <v>995</v>
      </c>
      <c r="AM1318" t="s">
        <v>995</v>
      </c>
      <c r="AN1318" t="s">
        <v>995</v>
      </c>
      <c r="AO1318" t="s">
        <v>995</v>
      </c>
      <c r="AP1318" t="s">
        <v>995</v>
      </c>
      <c r="AQ1318" s="286" t="s">
        <v>855</v>
      </c>
      <c r="AR1318" s="295"/>
      <c r="AS1318" s="235"/>
    </row>
    <row r="1319" spans="1:47" ht="28.8" x14ac:dyDescent="0.3">
      <c r="A1319" s="285">
        <v>118931</v>
      </c>
      <c r="B1319" s="286" t="s">
        <v>542</v>
      </c>
      <c r="C1319" t="s">
        <v>995</v>
      </c>
      <c r="D1319" t="s">
        <v>995</v>
      </c>
      <c r="E1319" t="s">
        <v>995</v>
      </c>
      <c r="F1319" t="s">
        <v>995</v>
      </c>
      <c r="G1319" t="s">
        <v>995</v>
      </c>
      <c r="H1319" t="s">
        <v>995</v>
      </c>
      <c r="I1319" t="s">
        <v>995</v>
      </c>
      <c r="J1319" t="s">
        <v>995</v>
      </c>
      <c r="K1319" t="s">
        <v>995</v>
      </c>
      <c r="L1319" t="s">
        <v>995</v>
      </c>
      <c r="M1319" t="s">
        <v>995</v>
      </c>
      <c r="N1319" t="s">
        <v>995</v>
      </c>
      <c r="O1319" t="s">
        <v>995</v>
      </c>
      <c r="P1319" t="s">
        <v>995</v>
      </c>
      <c r="Q1319" t="s">
        <v>995</v>
      </c>
      <c r="R1319" t="s">
        <v>995</v>
      </c>
      <c r="S1319" t="s">
        <v>995</v>
      </c>
      <c r="T1319" t="s">
        <v>995</v>
      </c>
      <c r="U1319" t="s">
        <v>995</v>
      </c>
      <c r="V1319" t="s">
        <v>995</v>
      </c>
      <c r="W1319" t="s">
        <v>995</v>
      </c>
      <c r="X1319" t="s">
        <v>995</v>
      </c>
      <c r="Y1319" t="s">
        <v>995</v>
      </c>
      <c r="Z1319" t="s">
        <v>995</v>
      </c>
      <c r="AA1319" t="s">
        <v>995</v>
      </c>
      <c r="AB1319" t="s">
        <v>995</v>
      </c>
      <c r="AC1319" t="s">
        <v>995</v>
      </c>
      <c r="AD1319" t="s">
        <v>995</v>
      </c>
      <c r="AE1319" t="s">
        <v>995</v>
      </c>
      <c r="AF1319" t="s">
        <v>995</v>
      </c>
      <c r="AG1319" t="s">
        <v>995</v>
      </c>
      <c r="AH1319" t="s">
        <v>995</v>
      </c>
      <c r="AI1319" t="s">
        <v>995</v>
      </c>
      <c r="AJ1319" t="s">
        <v>995</v>
      </c>
      <c r="AK1319" t="s">
        <v>995</v>
      </c>
      <c r="AL1319" t="s">
        <v>995</v>
      </c>
      <c r="AM1319" t="s">
        <v>995</v>
      </c>
      <c r="AN1319" t="s">
        <v>995</v>
      </c>
      <c r="AO1319" t="s">
        <v>995</v>
      </c>
      <c r="AP1319" t="s">
        <v>995</v>
      </c>
      <c r="AQ1319" s="286" t="s">
        <v>855</v>
      </c>
      <c r="AR1319" s="295"/>
      <c r="AS1319" s="235"/>
    </row>
    <row r="1320" spans="1:47" x14ac:dyDescent="0.3">
      <c r="A1320" s="285">
        <v>118934</v>
      </c>
      <c r="B1320" s="286" t="s">
        <v>61</v>
      </c>
      <c r="C1320" t="s">
        <v>995</v>
      </c>
      <c r="D1320" t="s">
        <v>995</v>
      </c>
      <c r="E1320" t="s">
        <v>995</v>
      </c>
      <c r="F1320" t="s">
        <v>995</v>
      </c>
      <c r="G1320" t="s">
        <v>995</v>
      </c>
      <c r="H1320" t="s">
        <v>995</v>
      </c>
      <c r="I1320" t="s">
        <v>995</v>
      </c>
      <c r="J1320" t="s">
        <v>995</v>
      </c>
      <c r="K1320" t="s">
        <v>995</v>
      </c>
      <c r="L1320" t="s">
        <v>995</v>
      </c>
      <c r="M1320" t="s">
        <v>995</v>
      </c>
      <c r="N1320" t="s">
        <v>995</v>
      </c>
      <c r="O1320" t="s">
        <v>995</v>
      </c>
      <c r="P1320" t="s">
        <v>995</v>
      </c>
      <c r="Q1320" t="s">
        <v>995</v>
      </c>
      <c r="R1320" t="s">
        <v>995</v>
      </c>
      <c r="S1320" t="s">
        <v>995</v>
      </c>
      <c r="T1320" t="s">
        <v>995</v>
      </c>
      <c r="U1320" t="s">
        <v>995</v>
      </c>
      <c r="V1320" t="s">
        <v>995</v>
      </c>
      <c r="W1320" t="s">
        <v>995</v>
      </c>
      <c r="X1320" t="s">
        <v>995</v>
      </c>
      <c r="Y1320" t="s">
        <v>995</v>
      </c>
      <c r="Z1320" t="s">
        <v>995</v>
      </c>
      <c r="AA1320" t="s">
        <v>995</v>
      </c>
      <c r="AB1320" t="s">
        <v>995</v>
      </c>
      <c r="AC1320" t="s">
        <v>995</v>
      </c>
      <c r="AD1320" t="s">
        <v>995</v>
      </c>
      <c r="AE1320" t="s">
        <v>995</v>
      </c>
      <c r="AF1320" t="s">
        <v>995</v>
      </c>
      <c r="AG1320" t="s">
        <v>995</v>
      </c>
      <c r="AH1320" t="s">
        <v>995</v>
      </c>
      <c r="AI1320" t="s">
        <v>995</v>
      </c>
      <c r="AJ1320" t="s">
        <v>995</v>
      </c>
      <c r="AK1320" t="s">
        <v>995</v>
      </c>
      <c r="AL1320" t="s">
        <v>995</v>
      </c>
      <c r="AM1320" t="s">
        <v>995</v>
      </c>
      <c r="AN1320" t="s">
        <v>995</v>
      </c>
      <c r="AO1320" t="s">
        <v>995</v>
      </c>
      <c r="AP1320" t="s">
        <v>995</v>
      </c>
      <c r="AQ1320" s="286" t="s">
        <v>855</v>
      </c>
      <c r="AR1320" s="306"/>
    </row>
    <row r="1321" spans="1:47" x14ac:dyDescent="0.3">
      <c r="A1321" s="285">
        <v>118936</v>
      </c>
      <c r="B1321" s="286" t="s">
        <v>539</v>
      </c>
      <c r="C1321" t="s">
        <v>995</v>
      </c>
      <c r="D1321" t="s">
        <v>995</v>
      </c>
      <c r="E1321" t="s">
        <v>995</v>
      </c>
      <c r="F1321" t="s">
        <v>995</v>
      </c>
      <c r="G1321" t="s">
        <v>995</v>
      </c>
      <c r="H1321" t="s">
        <v>995</v>
      </c>
      <c r="I1321" t="s">
        <v>995</v>
      </c>
      <c r="J1321" t="s">
        <v>995</v>
      </c>
      <c r="K1321" t="s">
        <v>995</v>
      </c>
      <c r="L1321" t="s">
        <v>995</v>
      </c>
      <c r="M1321" t="s">
        <v>995</v>
      </c>
      <c r="N1321" t="s">
        <v>995</v>
      </c>
      <c r="O1321" t="s">
        <v>995</v>
      </c>
      <c r="P1321" t="s">
        <v>995</v>
      </c>
      <c r="Q1321" t="s">
        <v>995</v>
      </c>
      <c r="R1321" t="s">
        <v>995</v>
      </c>
      <c r="S1321" t="s">
        <v>995</v>
      </c>
      <c r="T1321" t="s">
        <v>995</v>
      </c>
      <c r="U1321" t="s">
        <v>995</v>
      </c>
      <c r="V1321" t="s">
        <v>995</v>
      </c>
      <c r="W1321" t="s">
        <v>995</v>
      </c>
      <c r="X1321" t="s">
        <v>995</v>
      </c>
      <c r="Y1321" t="s">
        <v>995</v>
      </c>
      <c r="Z1321" t="s">
        <v>995</v>
      </c>
      <c r="AA1321" t="s">
        <v>995</v>
      </c>
      <c r="AB1321" t="s">
        <v>995</v>
      </c>
      <c r="AC1321" t="s">
        <v>995</v>
      </c>
      <c r="AD1321" t="s">
        <v>995</v>
      </c>
      <c r="AE1321" t="s">
        <v>995</v>
      </c>
      <c r="AF1321" t="s">
        <v>995</v>
      </c>
      <c r="AG1321" t="s">
        <v>995</v>
      </c>
      <c r="AH1321" t="s">
        <v>995</v>
      </c>
      <c r="AI1321" t="s">
        <v>995</v>
      </c>
      <c r="AJ1321" t="s">
        <v>995</v>
      </c>
      <c r="AK1321" t="s">
        <v>995</v>
      </c>
      <c r="AL1321" t="s">
        <v>995</v>
      </c>
      <c r="AM1321" t="s">
        <v>995</v>
      </c>
      <c r="AN1321" t="s">
        <v>995</v>
      </c>
      <c r="AO1321" t="s">
        <v>995</v>
      </c>
      <c r="AP1321" t="s">
        <v>995</v>
      </c>
      <c r="AQ1321" s="286" t="s">
        <v>855</v>
      </c>
      <c r="AR1321" s="306"/>
    </row>
    <row r="1322" spans="1:47" ht="21.6" x14ac:dyDescent="0.3">
      <c r="A1322" s="285">
        <v>118938</v>
      </c>
      <c r="B1322" s="286" t="s">
        <v>61</v>
      </c>
      <c r="C1322" t="s">
        <v>995</v>
      </c>
      <c r="D1322" t="s">
        <v>995</v>
      </c>
      <c r="E1322" t="s">
        <v>995</v>
      </c>
      <c r="F1322" t="s">
        <v>995</v>
      </c>
      <c r="G1322" t="s">
        <v>995</v>
      </c>
      <c r="H1322" t="s">
        <v>995</v>
      </c>
      <c r="I1322" t="s">
        <v>995</v>
      </c>
      <c r="J1322" t="s">
        <v>995</v>
      </c>
      <c r="K1322" t="s">
        <v>995</v>
      </c>
      <c r="L1322" t="s">
        <v>995</v>
      </c>
      <c r="M1322" t="s">
        <v>995</v>
      </c>
      <c r="N1322" t="s">
        <v>995</v>
      </c>
      <c r="O1322" t="s">
        <v>995</v>
      </c>
      <c r="P1322" t="s">
        <v>995</v>
      </c>
      <c r="Q1322" t="s">
        <v>995</v>
      </c>
      <c r="R1322" t="s">
        <v>995</v>
      </c>
      <c r="S1322" t="s">
        <v>995</v>
      </c>
      <c r="T1322" t="s">
        <v>995</v>
      </c>
      <c r="U1322" t="s">
        <v>995</v>
      </c>
      <c r="V1322" t="s">
        <v>995</v>
      </c>
      <c r="W1322" t="s">
        <v>995</v>
      </c>
      <c r="X1322" t="s">
        <v>995</v>
      </c>
      <c r="Y1322" t="s">
        <v>995</v>
      </c>
      <c r="Z1322" t="s">
        <v>995</v>
      </c>
      <c r="AA1322" t="s">
        <v>995</v>
      </c>
      <c r="AB1322" t="s">
        <v>995</v>
      </c>
      <c r="AC1322" t="s">
        <v>995</v>
      </c>
      <c r="AD1322" t="s">
        <v>995</v>
      </c>
      <c r="AE1322" t="s">
        <v>995</v>
      </c>
      <c r="AF1322" t="s">
        <v>995</v>
      </c>
      <c r="AG1322" t="s">
        <v>995</v>
      </c>
      <c r="AH1322" t="s">
        <v>995</v>
      </c>
      <c r="AI1322" t="s">
        <v>995</v>
      </c>
      <c r="AJ1322" t="s">
        <v>995</v>
      </c>
      <c r="AK1322" t="s">
        <v>995</v>
      </c>
      <c r="AL1322" t="s">
        <v>995</v>
      </c>
      <c r="AM1322" t="s">
        <v>995</v>
      </c>
      <c r="AN1322" t="s">
        <v>995</v>
      </c>
      <c r="AO1322" t="s">
        <v>995</v>
      </c>
      <c r="AP1322" t="s">
        <v>995</v>
      </c>
      <c r="AQ1322" s="286" t="s">
        <v>855</v>
      </c>
      <c r="AR1322" s="295"/>
      <c r="AS1322" s="235"/>
    </row>
    <row r="1323" spans="1:47" x14ac:dyDescent="0.3">
      <c r="A1323" s="285">
        <v>118940</v>
      </c>
      <c r="B1323" s="286" t="s">
        <v>539</v>
      </c>
      <c r="C1323" t="s">
        <v>995</v>
      </c>
      <c r="D1323" t="s">
        <v>995</v>
      </c>
      <c r="E1323" t="s">
        <v>995</v>
      </c>
      <c r="F1323" t="s">
        <v>995</v>
      </c>
      <c r="G1323" t="s">
        <v>995</v>
      </c>
      <c r="H1323" t="s">
        <v>995</v>
      </c>
      <c r="I1323" t="s">
        <v>995</v>
      </c>
      <c r="J1323" t="s">
        <v>995</v>
      </c>
      <c r="K1323" t="s">
        <v>995</v>
      </c>
      <c r="L1323" t="s">
        <v>995</v>
      </c>
      <c r="M1323" t="s">
        <v>995</v>
      </c>
      <c r="N1323" t="s">
        <v>995</v>
      </c>
      <c r="O1323" t="s">
        <v>995</v>
      </c>
      <c r="P1323" t="s">
        <v>995</v>
      </c>
      <c r="Q1323" t="s">
        <v>995</v>
      </c>
      <c r="R1323" t="s">
        <v>995</v>
      </c>
      <c r="S1323" t="s">
        <v>995</v>
      </c>
      <c r="T1323" t="s">
        <v>995</v>
      </c>
      <c r="U1323" t="s">
        <v>995</v>
      </c>
      <c r="V1323" t="s">
        <v>995</v>
      </c>
      <c r="W1323" t="s">
        <v>995</v>
      </c>
      <c r="X1323" t="s">
        <v>995</v>
      </c>
      <c r="Y1323" t="s">
        <v>995</v>
      </c>
      <c r="Z1323" t="s">
        <v>995</v>
      </c>
      <c r="AA1323" t="s">
        <v>995</v>
      </c>
      <c r="AB1323" t="s">
        <v>995</v>
      </c>
      <c r="AC1323" t="s">
        <v>995</v>
      </c>
      <c r="AD1323" t="s">
        <v>995</v>
      </c>
      <c r="AE1323" t="s">
        <v>995</v>
      </c>
      <c r="AF1323" t="s">
        <v>995</v>
      </c>
      <c r="AG1323" t="s">
        <v>995</v>
      </c>
      <c r="AH1323" t="s">
        <v>995</v>
      </c>
      <c r="AI1323" t="s">
        <v>995</v>
      </c>
      <c r="AJ1323" t="s">
        <v>995</v>
      </c>
      <c r="AK1323" t="s">
        <v>995</v>
      </c>
      <c r="AL1323" t="s">
        <v>995</v>
      </c>
      <c r="AM1323" t="s">
        <v>995</v>
      </c>
      <c r="AN1323" t="s">
        <v>995</v>
      </c>
      <c r="AO1323" t="s">
        <v>995</v>
      </c>
      <c r="AP1323" t="s">
        <v>995</v>
      </c>
      <c r="AQ1323" s="286" t="s">
        <v>855</v>
      </c>
      <c r="AR1323" s="306"/>
    </row>
    <row r="1324" spans="1:47" ht="21.6" x14ac:dyDescent="0.3">
      <c r="A1324" s="285">
        <v>118941</v>
      </c>
      <c r="B1324" s="286" t="s">
        <v>61</v>
      </c>
      <c r="C1324" t="s">
        <v>995</v>
      </c>
      <c r="D1324" t="s">
        <v>995</v>
      </c>
      <c r="E1324" t="s">
        <v>995</v>
      </c>
      <c r="F1324" t="s">
        <v>995</v>
      </c>
      <c r="G1324" t="s">
        <v>995</v>
      </c>
      <c r="H1324" t="s">
        <v>995</v>
      </c>
      <c r="I1324" t="s">
        <v>995</v>
      </c>
      <c r="J1324" t="s">
        <v>995</v>
      </c>
      <c r="K1324" t="s">
        <v>995</v>
      </c>
      <c r="L1324" t="s">
        <v>995</v>
      </c>
      <c r="M1324" t="s">
        <v>995</v>
      </c>
      <c r="N1324" t="s">
        <v>995</v>
      </c>
      <c r="O1324" t="s">
        <v>995</v>
      </c>
      <c r="P1324" t="s">
        <v>995</v>
      </c>
      <c r="Q1324" t="s">
        <v>995</v>
      </c>
      <c r="R1324" t="s">
        <v>995</v>
      </c>
      <c r="S1324" t="s">
        <v>995</v>
      </c>
      <c r="T1324" t="s">
        <v>995</v>
      </c>
      <c r="U1324" t="s">
        <v>995</v>
      </c>
      <c r="V1324" t="s">
        <v>995</v>
      </c>
      <c r="W1324" t="s">
        <v>995</v>
      </c>
      <c r="X1324" t="s">
        <v>995</v>
      </c>
      <c r="Y1324" t="s">
        <v>995</v>
      </c>
      <c r="Z1324" t="s">
        <v>995</v>
      </c>
      <c r="AA1324" t="s">
        <v>995</v>
      </c>
      <c r="AB1324" t="s">
        <v>995</v>
      </c>
      <c r="AC1324" t="s">
        <v>995</v>
      </c>
      <c r="AD1324" t="s">
        <v>995</v>
      </c>
      <c r="AE1324" t="s">
        <v>995</v>
      </c>
      <c r="AF1324" t="s">
        <v>995</v>
      </c>
      <c r="AG1324" t="s">
        <v>995</v>
      </c>
      <c r="AH1324" t="s">
        <v>995</v>
      </c>
      <c r="AI1324" t="s">
        <v>995</v>
      </c>
      <c r="AJ1324" t="s">
        <v>995</v>
      </c>
      <c r="AK1324" t="s">
        <v>995</v>
      </c>
      <c r="AL1324" t="s">
        <v>995</v>
      </c>
      <c r="AM1324" t="s">
        <v>995</v>
      </c>
      <c r="AN1324" t="s">
        <v>995</v>
      </c>
      <c r="AO1324" t="s">
        <v>995</v>
      </c>
      <c r="AP1324" t="s">
        <v>995</v>
      </c>
      <c r="AQ1324" s="286" t="s">
        <v>855</v>
      </c>
      <c r="AR1324" s="295"/>
      <c r="AS1324" s="235"/>
    </row>
    <row r="1325" spans="1:47" x14ac:dyDescent="0.3">
      <c r="A1325" s="285">
        <v>118942</v>
      </c>
      <c r="B1325" s="286" t="s">
        <v>540</v>
      </c>
      <c r="C1325" t="s">
        <v>995</v>
      </c>
      <c r="D1325" t="s">
        <v>995</v>
      </c>
      <c r="E1325" t="s">
        <v>995</v>
      </c>
      <c r="F1325" t="s">
        <v>995</v>
      </c>
      <c r="G1325" t="s">
        <v>995</v>
      </c>
      <c r="H1325" t="s">
        <v>995</v>
      </c>
      <c r="I1325" t="s">
        <v>995</v>
      </c>
      <c r="J1325" t="s">
        <v>995</v>
      </c>
      <c r="K1325" t="s">
        <v>995</v>
      </c>
      <c r="L1325" t="s">
        <v>995</v>
      </c>
      <c r="M1325" t="s">
        <v>995</v>
      </c>
      <c r="N1325" t="s">
        <v>995</v>
      </c>
      <c r="O1325" t="s">
        <v>995</v>
      </c>
      <c r="P1325" t="s">
        <v>995</v>
      </c>
      <c r="Q1325" t="s">
        <v>995</v>
      </c>
      <c r="R1325" t="s">
        <v>995</v>
      </c>
      <c r="S1325" t="s">
        <v>995</v>
      </c>
      <c r="T1325" t="s">
        <v>995</v>
      </c>
      <c r="U1325" t="s">
        <v>995</v>
      </c>
      <c r="V1325" t="s">
        <v>995</v>
      </c>
      <c r="W1325" t="s">
        <v>995</v>
      </c>
      <c r="X1325" t="s">
        <v>995</v>
      </c>
      <c r="Y1325" t="s">
        <v>995</v>
      </c>
      <c r="Z1325" t="s">
        <v>995</v>
      </c>
      <c r="AA1325" t="s">
        <v>995</v>
      </c>
      <c r="AB1325" t="s">
        <v>995</v>
      </c>
      <c r="AC1325" t="s">
        <v>995</v>
      </c>
      <c r="AD1325" t="s">
        <v>995</v>
      </c>
      <c r="AE1325" t="s">
        <v>995</v>
      </c>
      <c r="AF1325" t="s">
        <v>995</v>
      </c>
      <c r="AG1325" t="s">
        <v>995</v>
      </c>
      <c r="AH1325" t="s">
        <v>995</v>
      </c>
      <c r="AI1325" t="s">
        <v>995</v>
      </c>
      <c r="AJ1325" t="s">
        <v>995</v>
      </c>
      <c r="AK1325" t="s">
        <v>995</v>
      </c>
      <c r="AL1325" t="s">
        <v>995</v>
      </c>
      <c r="AM1325" t="s">
        <v>995</v>
      </c>
      <c r="AN1325" t="s">
        <v>995</v>
      </c>
      <c r="AO1325" t="s">
        <v>995</v>
      </c>
      <c r="AP1325" t="s">
        <v>995</v>
      </c>
      <c r="AQ1325" s="286" t="s">
        <v>855</v>
      </c>
      <c r="AR1325" s="306"/>
    </row>
    <row r="1326" spans="1:47" ht="28.8" x14ac:dyDescent="0.3">
      <c r="A1326" s="285">
        <v>118945</v>
      </c>
      <c r="B1326" s="286" t="s">
        <v>67</v>
      </c>
      <c r="C1326" t="s">
        <v>224</v>
      </c>
      <c r="D1326" t="s">
        <v>224</v>
      </c>
      <c r="E1326" t="s">
        <v>226</v>
      </c>
      <c r="F1326" t="s">
        <v>226</v>
      </c>
      <c r="G1326" t="s">
        <v>224</v>
      </c>
      <c r="H1326" t="s">
        <v>224</v>
      </c>
      <c r="I1326" t="s">
        <v>224</v>
      </c>
      <c r="J1326" t="s">
        <v>225</v>
      </c>
      <c r="K1326" t="s">
        <v>224</v>
      </c>
      <c r="L1326" t="s">
        <v>224</v>
      </c>
      <c r="M1326" t="s">
        <v>226</v>
      </c>
      <c r="N1326" t="s">
        <v>224</v>
      </c>
      <c r="O1326" t="s">
        <v>224</v>
      </c>
      <c r="P1326" t="s">
        <v>226</v>
      </c>
      <c r="Q1326" t="s">
        <v>226</v>
      </c>
      <c r="R1326" t="s">
        <v>224</v>
      </c>
      <c r="S1326" t="s">
        <v>224</v>
      </c>
      <c r="T1326" t="s">
        <v>224</v>
      </c>
      <c r="U1326" t="s">
        <v>224</v>
      </c>
      <c r="V1326" t="s">
        <v>226</v>
      </c>
      <c r="W1326" t="s">
        <v>224</v>
      </c>
      <c r="X1326" t="s">
        <v>226</v>
      </c>
      <c r="Y1326" t="s">
        <v>224</v>
      </c>
      <c r="Z1326" t="s">
        <v>226</v>
      </c>
      <c r="AA1326" t="s">
        <v>224</v>
      </c>
      <c r="AB1326" t="s">
        <v>226</v>
      </c>
      <c r="AC1326" t="s">
        <v>226</v>
      </c>
      <c r="AD1326" t="s">
        <v>226</v>
      </c>
      <c r="AE1326" t="s">
        <v>225</v>
      </c>
      <c r="AF1326" t="s">
        <v>226</v>
      </c>
      <c r="AG1326" t="s">
        <v>225</v>
      </c>
      <c r="AH1326" t="s">
        <v>225</v>
      </c>
      <c r="AI1326" t="s">
        <v>225</v>
      </c>
      <c r="AJ1326" t="s">
        <v>225</v>
      </c>
      <c r="AK1326" t="s">
        <v>225</v>
      </c>
      <c r="AL1326" t="s">
        <v>394</v>
      </c>
      <c r="AM1326" t="s">
        <v>394</v>
      </c>
      <c r="AN1326" t="s">
        <v>394</v>
      </c>
      <c r="AO1326" t="s">
        <v>394</v>
      </c>
      <c r="AP1326" t="s">
        <v>394</v>
      </c>
      <c r="AQ1326" s="286" t="s">
        <v>394</v>
      </c>
      <c r="AR1326" s="295"/>
      <c r="AS1326" s="235"/>
    </row>
    <row r="1327" spans="1:47" x14ac:dyDescent="0.3">
      <c r="A1327" s="285">
        <v>118946</v>
      </c>
      <c r="B1327" s="286" t="s">
        <v>538</v>
      </c>
      <c r="C1327" t="s">
        <v>995</v>
      </c>
      <c r="D1327" t="s">
        <v>995</v>
      </c>
      <c r="E1327" t="s">
        <v>995</v>
      </c>
      <c r="F1327" t="s">
        <v>995</v>
      </c>
      <c r="G1327" t="s">
        <v>995</v>
      </c>
      <c r="H1327" t="s">
        <v>995</v>
      </c>
      <c r="I1327" t="s">
        <v>995</v>
      </c>
      <c r="J1327" t="s">
        <v>995</v>
      </c>
      <c r="K1327" t="s">
        <v>995</v>
      </c>
      <c r="L1327" t="s">
        <v>995</v>
      </c>
      <c r="M1327" t="s">
        <v>995</v>
      </c>
      <c r="N1327" t="s">
        <v>995</v>
      </c>
      <c r="O1327" t="s">
        <v>995</v>
      </c>
      <c r="P1327" t="s">
        <v>995</v>
      </c>
      <c r="Q1327" t="s">
        <v>995</v>
      </c>
      <c r="R1327" t="s">
        <v>995</v>
      </c>
      <c r="S1327" t="s">
        <v>995</v>
      </c>
      <c r="T1327" t="s">
        <v>995</v>
      </c>
      <c r="U1327" t="s">
        <v>995</v>
      </c>
      <c r="V1327" t="s">
        <v>995</v>
      </c>
      <c r="W1327" t="s">
        <v>995</v>
      </c>
      <c r="X1327" t="s">
        <v>995</v>
      </c>
      <c r="Y1327" t="s">
        <v>995</v>
      </c>
      <c r="Z1327" t="s">
        <v>995</v>
      </c>
      <c r="AA1327" t="s">
        <v>995</v>
      </c>
      <c r="AB1327" t="s">
        <v>995</v>
      </c>
      <c r="AC1327" t="s">
        <v>995</v>
      </c>
      <c r="AD1327" t="s">
        <v>995</v>
      </c>
      <c r="AE1327" t="s">
        <v>995</v>
      </c>
      <c r="AF1327" t="s">
        <v>995</v>
      </c>
      <c r="AG1327" t="s">
        <v>995</v>
      </c>
      <c r="AH1327" t="s">
        <v>995</v>
      </c>
      <c r="AI1327" t="s">
        <v>995</v>
      </c>
      <c r="AJ1327" t="s">
        <v>995</v>
      </c>
      <c r="AK1327" t="s">
        <v>995</v>
      </c>
      <c r="AL1327" t="s">
        <v>995</v>
      </c>
      <c r="AM1327" t="s">
        <v>995</v>
      </c>
      <c r="AN1327" t="s">
        <v>995</v>
      </c>
      <c r="AO1327" t="s">
        <v>995</v>
      </c>
      <c r="AP1327" t="s">
        <v>995</v>
      </c>
      <c r="AQ1327" s="286" t="s">
        <v>855</v>
      </c>
      <c r="AR1327" s="306"/>
    </row>
    <row r="1328" spans="1:47" x14ac:dyDescent="0.3">
      <c r="A1328" s="285">
        <v>118947</v>
      </c>
      <c r="B1328" s="286" t="s">
        <v>538</v>
      </c>
      <c r="C1328" t="s">
        <v>995</v>
      </c>
      <c r="D1328" t="s">
        <v>995</v>
      </c>
      <c r="E1328" t="s">
        <v>995</v>
      </c>
      <c r="F1328" t="s">
        <v>995</v>
      </c>
      <c r="G1328" t="s">
        <v>995</v>
      </c>
      <c r="H1328" t="s">
        <v>995</v>
      </c>
      <c r="I1328" t="s">
        <v>995</v>
      </c>
      <c r="J1328" t="s">
        <v>995</v>
      </c>
      <c r="K1328" t="s">
        <v>995</v>
      </c>
      <c r="L1328" t="s">
        <v>995</v>
      </c>
      <c r="M1328" t="s">
        <v>995</v>
      </c>
      <c r="N1328" t="s">
        <v>995</v>
      </c>
      <c r="O1328" t="s">
        <v>995</v>
      </c>
      <c r="P1328" t="s">
        <v>995</v>
      </c>
      <c r="Q1328" t="s">
        <v>995</v>
      </c>
      <c r="R1328" t="s">
        <v>995</v>
      </c>
      <c r="S1328" t="s">
        <v>995</v>
      </c>
      <c r="T1328" t="s">
        <v>995</v>
      </c>
      <c r="U1328" t="s">
        <v>995</v>
      </c>
      <c r="V1328" t="s">
        <v>995</v>
      </c>
      <c r="W1328" t="s">
        <v>995</v>
      </c>
      <c r="X1328" t="s">
        <v>995</v>
      </c>
      <c r="Y1328" t="s">
        <v>995</v>
      </c>
      <c r="Z1328" t="s">
        <v>995</v>
      </c>
      <c r="AA1328" t="s">
        <v>995</v>
      </c>
      <c r="AB1328" t="s">
        <v>995</v>
      </c>
      <c r="AC1328" t="s">
        <v>995</v>
      </c>
      <c r="AD1328" t="s">
        <v>995</v>
      </c>
      <c r="AE1328" t="s">
        <v>995</v>
      </c>
      <c r="AF1328" t="s">
        <v>995</v>
      </c>
      <c r="AG1328" t="s">
        <v>995</v>
      </c>
      <c r="AH1328" t="s">
        <v>995</v>
      </c>
      <c r="AI1328" t="s">
        <v>995</v>
      </c>
      <c r="AJ1328" t="s">
        <v>995</v>
      </c>
      <c r="AK1328" t="s">
        <v>995</v>
      </c>
      <c r="AL1328" t="s">
        <v>995</v>
      </c>
      <c r="AM1328" t="s">
        <v>995</v>
      </c>
      <c r="AN1328" t="s">
        <v>995</v>
      </c>
      <c r="AO1328" t="s">
        <v>995</v>
      </c>
      <c r="AP1328" t="s">
        <v>995</v>
      </c>
      <c r="AQ1328" s="286" t="s">
        <v>855</v>
      </c>
      <c r="AR1328" s="306"/>
    </row>
    <row r="1329" spans="1:47" x14ac:dyDescent="0.3">
      <c r="A1329" s="285">
        <v>118949</v>
      </c>
      <c r="B1329" s="286" t="s">
        <v>539</v>
      </c>
      <c r="C1329" t="s">
        <v>995</v>
      </c>
      <c r="D1329" t="s">
        <v>995</v>
      </c>
      <c r="E1329" t="s">
        <v>995</v>
      </c>
      <c r="F1329" t="s">
        <v>995</v>
      </c>
      <c r="G1329" t="s">
        <v>995</v>
      </c>
      <c r="H1329" t="s">
        <v>995</v>
      </c>
      <c r="I1329" t="s">
        <v>995</v>
      </c>
      <c r="J1329" t="s">
        <v>995</v>
      </c>
      <c r="K1329" t="s">
        <v>995</v>
      </c>
      <c r="L1329" t="s">
        <v>995</v>
      </c>
      <c r="M1329" t="s">
        <v>995</v>
      </c>
      <c r="N1329" t="s">
        <v>995</v>
      </c>
      <c r="O1329" t="s">
        <v>995</v>
      </c>
      <c r="P1329" t="s">
        <v>995</v>
      </c>
      <c r="Q1329" t="s">
        <v>995</v>
      </c>
      <c r="R1329" t="s">
        <v>995</v>
      </c>
      <c r="S1329" t="s">
        <v>995</v>
      </c>
      <c r="T1329" t="s">
        <v>995</v>
      </c>
      <c r="U1329" t="s">
        <v>995</v>
      </c>
      <c r="V1329" t="s">
        <v>995</v>
      </c>
      <c r="W1329" t="s">
        <v>995</v>
      </c>
      <c r="X1329" t="s">
        <v>995</v>
      </c>
      <c r="Y1329" t="s">
        <v>995</v>
      </c>
      <c r="Z1329" t="s">
        <v>995</v>
      </c>
      <c r="AA1329" t="s">
        <v>995</v>
      </c>
      <c r="AB1329" t="s">
        <v>995</v>
      </c>
      <c r="AC1329" t="s">
        <v>995</v>
      </c>
      <c r="AD1329" t="s">
        <v>995</v>
      </c>
      <c r="AE1329" t="s">
        <v>995</v>
      </c>
      <c r="AF1329" t="s">
        <v>995</v>
      </c>
      <c r="AG1329" t="s">
        <v>995</v>
      </c>
      <c r="AH1329" t="s">
        <v>995</v>
      </c>
      <c r="AI1329" t="s">
        <v>995</v>
      </c>
      <c r="AJ1329" t="s">
        <v>995</v>
      </c>
      <c r="AK1329" t="s">
        <v>995</v>
      </c>
      <c r="AL1329" t="s">
        <v>995</v>
      </c>
      <c r="AM1329" t="s">
        <v>995</v>
      </c>
      <c r="AN1329" t="s">
        <v>995</v>
      </c>
      <c r="AO1329" t="s">
        <v>995</v>
      </c>
      <c r="AP1329" t="s">
        <v>995</v>
      </c>
      <c r="AQ1329" s="286" t="s">
        <v>855</v>
      </c>
      <c r="AR1329" s="306"/>
    </row>
    <row r="1330" spans="1:47" x14ac:dyDescent="0.3">
      <c r="A1330" s="285">
        <v>118951</v>
      </c>
      <c r="B1330" s="286" t="s">
        <v>61</v>
      </c>
      <c r="C1330" t="s">
        <v>995</v>
      </c>
      <c r="D1330" t="s">
        <v>995</v>
      </c>
      <c r="E1330" t="s">
        <v>995</v>
      </c>
      <c r="F1330" t="s">
        <v>995</v>
      </c>
      <c r="G1330" t="s">
        <v>995</v>
      </c>
      <c r="H1330" t="s">
        <v>995</v>
      </c>
      <c r="I1330" t="s">
        <v>995</v>
      </c>
      <c r="J1330" t="s">
        <v>995</v>
      </c>
      <c r="K1330" t="s">
        <v>995</v>
      </c>
      <c r="L1330" t="s">
        <v>995</v>
      </c>
      <c r="M1330" t="s">
        <v>995</v>
      </c>
      <c r="N1330" t="s">
        <v>995</v>
      </c>
      <c r="O1330" t="s">
        <v>995</v>
      </c>
      <c r="P1330" t="s">
        <v>995</v>
      </c>
      <c r="Q1330" t="s">
        <v>995</v>
      </c>
      <c r="R1330" t="s">
        <v>995</v>
      </c>
      <c r="S1330" t="s">
        <v>995</v>
      </c>
      <c r="T1330" t="s">
        <v>995</v>
      </c>
      <c r="U1330" t="s">
        <v>995</v>
      </c>
      <c r="V1330" t="s">
        <v>995</v>
      </c>
      <c r="W1330" t="s">
        <v>995</v>
      </c>
      <c r="X1330" t="s">
        <v>995</v>
      </c>
      <c r="Y1330" t="s">
        <v>995</v>
      </c>
      <c r="Z1330" t="s">
        <v>995</v>
      </c>
      <c r="AA1330" t="s">
        <v>995</v>
      </c>
      <c r="AB1330" t="s">
        <v>995</v>
      </c>
      <c r="AC1330" t="s">
        <v>995</v>
      </c>
      <c r="AD1330" t="s">
        <v>995</v>
      </c>
      <c r="AE1330" t="s">
        <v>995</v>
      </c>
      <c r="AF1330" t="s">
        <v>995</v>
      </c>
      <c r="AG1330" t="s">
        <v>995</v>
      </c>
      <c r="AH1330" t="s">
        <v>995</v>
      </c>
      <c r="AI1330" t="s">
        <v>995</v>
      </c>
      <c r="AJ1330" t="s">
        <v>995</v>
      </c>
      <c r="AK1330" t="s">
        <v>995</v>
      </c>
      <c r="AL1330" t="s">
        <v>995</v>
      </c>
      <c r="AM1330" t="s">
        <v>995</v>
      </c>
      <c r="AN1330" t="s">
        <v>995</v>
      </c>
      <c r="AO1330" t="s">
        <v>995</v>
      </c>
      <c r="AP1330" t="s">
        <v>995</v>
      </c>
      <c r="AQ1330" s="286" t="s">
        <v>855</v>
      </c>
      <c r="AR1330" s="306"/>
    </row>
    <row r="1331" spans="1:47" ht="33" x14ac:dyDescent="0.65">
      <c r="A1331" s="285">
        <v>118952</v>
      </c>
      <c r="B1331" s="286" t="s">
        <v>67</v>
      </c>
      <c r="C1331" t="s">
        <v>226</v>
      </c>
      <c r="D1331" t="s">
        <v>226</v>
      </c>
      <c r="E1331" t="s">
        <v>224</v>
      </c>
      <c r="F1331" t="s">
        <v>226</v>
      </c>
      <c r="G1331" t="s">
        <v>224</v>
      </c>
      <c r="H1331" t="s">
        <v>224</v>
      </c>
      <c r="I1331" t="s">
        <v>226</v>
      </c>
      <c r="J1331" t="s">
        <v>224</v>
      </c>
      <c r="K1331" t="s">
        <v>224</v>
      </c>
      <c r="L1331" t="s">
        <v>224</v>
      </c>
      <c r="M1331" t="s">
        <v>226</v>
      </c>
      <c r="N1331" t="s">
        <v>224</v>
      </c>
      <c r="O1331" t="s">
        <v>226</v>
      </c>
      <c r="P1331" t="s">
        <v>226</v>
      </c>
      <c r="Q1331" t="s">
        <v>224</v>
      </c>
      <c r="R1331" t="s">
        <v>226</v>
      </c>
      <c r="S1331" t="s">
        <v>226</v>
      </c>
      <c r="T1331" t="s">
        <v>226</v>
      </c>
      <c r="U1331" t="s">
        <v>224</v>
      </c>
      <c r="V1331" t="s">
        <v>226</v>
      </c>
      <c r="W1331" t="s">
        <v>225</v>
      </c>
      <c r="X1331" t="s">
        <v>226</v>
      </c>
      <c r="Y1331" t="s">
        <v>224</v>
      </c>
      <c r="Z1331" t="s">
        <v>226</v>
      </c>
      <c r="AA1331" t="s">
        <v>224</v>
      </c>
      <c r="AB1331" t="s">
        <v>226</v>
      </c>
      <c r="AC1331" t="s">
        <v>224</v>
      </c>
      <c r="AD1331" t="s">
        <v>226</v>
      </c>
      <c r="AE1331" t="s">
        <v>226</v>
      </c>
      <c r="AF1331" t="s">
        <v>224</v>
      </c>
      <c r="AG1331" t="s">
        <v>226</v>
      </c>
      <c r="AH1331" t="s">
        <v>226</v>
      </c>
      <c r="AI1331" t="s">
        <v>224</v>
      </c>
      <c r="AJ1331" t="s">
        <v>224</v>
      </c>
      <c r="AK1331" t="s">
        <v>224</v>
      </c>
      <c r="AL1331" t="s">
        <v>224</v>
      </c>
      <c r="AM1331" t="s">
        <v>224</v>
      </c>
      <c r="AN1331" t="s">
        <v>226</v>
      </c>
      <c r="AO1331" t="s">
        <v>224</v>
      </c>
      <c r="AP1331" t="s">
        <v>226</v>
      </c>
      <c r="AQ1331" s="288"/>
      <c r="AR1331" s="302"/>
      <c r="AS1331" s="304"/>
      <c r="AU1331"/>
    </row>
    <row r="1332" spans="1:47" ht="21.6" x14ac:dyDescent="0.3">
      <c r="A1332" s="285">
        <v>118955</v>
      </c>
      <c r="B1332" s="286" t="s">
        <v>540</v>
      </c>
      <c r="C1332" t="s">
        <v>995</v>
      </c>
      <c r="D1332" t="s">
        <v>995</v>
      </c>
      <c r="E1332" t="s">
        <v>995</v>
      </c>
      <c r="F1332" t="s">
        <v>995</v>
      </c>
      <c r="G1332" t="s">
        <v>995</v>
      </c>
      <c r="H1332" t="s">
        <v>995</v>
      </c>
      <c r="I1332" t="s">
        <v>995</v>
      </c>
      <c r="J1332" t="s">
        <v>995</v>
      </c>
      <c r="K1332" t="s">
        <v>995</v>
      </c>
      <c r="L1332" t="s">
        <v>995</v>
      </c>
      <c r="M1332" t="s">
        <v>995</v>
      </c>
      <c r="N1332" t="s">
        <v>995</v>
      </c>
      <c r="O1332" t="s">
        <v>995</v>
      </c>
      <c r="P1332" t="s">
        <v>995</v>
      </c>
      <c r="Q1332" t="s">
        <v>995</v>
      </c>
      <c r="R1332" t="s">
        <v>995</v>
      </c>
      <c r="S1332" t="s">
        <v>995</v>
      </c>
      <c r="T1332" t="s">
        <v>995</v>
      </c>
      <c r="U1332" t="s">
        <v>995</v>
      </c>
      <c r="V1332" t="s">
        <v>995</v>
      </c>
      <c r="W1332" t="s">
        <v>995</v>
      </c>
      <c r="X1332" t="s">
        <v>995</v>
      </c>
      <c r="Y1332" t="s">
        <v>995</v>
      </c>
      <c r="Z1332" t="s">
        <v>995</v>
      </c>
      <c r="AA1332" t="s">
        <v>995</v>
      </c>
      <c r="AB1332" t="s">
        <v>995</v>
      </c>
      <c r="AC1332" t="s">
        <v>995</v>
      </c>
      <c r="AD1332" t="s">
        <v>995</v>
      </c>
      <c r="AE1332" t="s">
        <v>995</v>
      </c>
      <c r="AF1332" t="s">
        <v>995</v>
      </c>
      <c r="AG1332" t="s">
        <v>995</v>
      </c>
      <c r="AH1332" t="s">
        <v>995</v>
      </c>
      <c r="AI1332" t="s">
        <v>995</v>
      </c>
      <c r="AJ1332" t="s">
        <v>995</v>
      </c>
      <c r="AK1332" t="s">
        <v>995</v>
      </c>
      <c r="AL1332" t="s">
        <v>995</v>
      </c>
      <c r="AM1332" t="s">
        <v>995</v>
      </c>
      <c r="AN1332" t="s">
        <v>995</v>
      </c>
      <c r="AO1332" t="s">
        <v>995</v>
      </c>
      <c r="AP1332" t="s">
        <v>995</v>
      </c>
      <c r="AQ1332" s="286" t="s">
        <v>855</v>
      </c>
      <c r="AR1332" s="295"/>
      <c r="AS1332" s="235"/>
    </row>
    <row r="1333" spans="1:47" ht="21.6" x14ac:dyDescent="0.3">
      <c r="A1333" s="285">
        <v>118957</v>
      </c>
      <c r="B1333" s="286" t="s">
        <v>61</v>
      </c>
      <c r="C1333" t="s">
        <v>226</v>
      </c>
      <c r="D1333" t="s">
        <v>224</v>
      </c>
      <c r="E1333" t="s">
        <v>226</v>
      </c>
      <c r="F1333" t="s">
        <v>226</v>
      </c>
      <c r="G1333" t="s">
        <v>224</v>
      </c>
      <c r="H1333" t="s">
        <v>224</v>
      </c>
      <c r="I1333" t="s">
        <v>226</v>
      </c>
      <c r="J1333" t="s">
        <v>224</v>
      </c>
      <c r="K1333" t="s">
        <v>226</v>
      </c>
      <c r="L1333" t="s">
        <v>226</v>
      </c>
      <c r="M1333" t="s">
        <v>226</v>
      </c>
      <c r="N1333" t="s">
        <v>224</v>
      </c>
      <c r="O1333" t="s">
        <v>224</v>
      </c>
      <c r="P1333" t="s">
        <v>226</v>
      </c>
      <c r="Q1333" t="s">
        <v>226</v>
      </c>
      <c r="R1333" t="s">
        <v>226</v>
      </c>
      <c r="S1333" t="s">
        <v>224</v>
      </c>
      <c r="T1333" t="s">
        <v>226</v>
      </c>
      <c r="U1333" t="s">
        <v>224</v>
      </c>
      <c r="V1333" t="s">
        <v>226</v>
      </c>
      <c r="W1333" t="s">
        <v>226</v>
      </c>
      <c r="X1333" t="s">
        <v>224</v>
      </c>
      <c r="Y1333" t="s">
        <v>226</v>
      </c>
      <c r="Z1333" t="s">
        <v>226</v>
      </c>
      <c r="AA1333" t="s">
        <v>224</v>
      </c>
      <c r="AB1333" t="s">
        <v>226</v>
      </c>
      <c r="AC1333" t="s">
        <v>226</v>
      </c>
      <c r="AD1333" t="s">
        <v>226</v>
      </c>
      <c r="AE1333" t="s">
        <v>224</v>
      </c>
      <c r="AF1333" t="s">
        <v>224</v>
      </c>
      <c r="AG1333" t="s">
        <v>226</v>
      </c>
      <c r="AH1333" t="s">
        <v>224</v>
      </c>
      <c r="AI1333" t="s">
        <v>224</v>
      </c>
      <c r="AJ1333" t="s">
        <v>226</v>
      </c>
      <c r="AK1333" t="s">
        <v>224</v>
      </c>
      <c r="AL1333" t="s">
        <v>226</v>
      </c>
      <c r="AM1333" t="s">
        <v>224</v>
      </c>
      <c r="AN1333" t="s">
        <v>226</v>
      </c>
      <c r="AO1333" t="s">
        <v>224</v>
      </c>
      <c r="AP1333" t="s">
        <v>224</v>
      </c>
      <c r="AQ1333" s="286" t="s">
        <v>394</v>
      </c>
      <c r="AR1333" s="295"/>
      <c r="AS1333" s="235"/>
    </row>
    <row r="1334" spans="1:47" x14ac:dyDescent="0.3">
      <c r="A1334" s="285">
        <v>118958</v>
      </c>
      <c r="B1334" s="286" t="s">
        <v>539</v>
      </c>
      <c r="C1334" t="s">
        <v>995</v>
      </c>
      <c r="D1334" t="s">
        <v>995</v>
      </c>
      <c r="E1334" t="s">
        <v>995</v>
      </c>
      <c r="F1334" t="s">
        <v>995</v>
      </c>
      <c r="G1334" t="s">
        <v>995</v>
      </c>
      <c r="H1334" t="s">
        <v>995</v>
      </c>
      <c r="I1334" t="s">
        <v>995</v>
      </c>
      <c r="J1334" t="s">
        <v>995</v>
      </c>
      <c r="K1334" t="s">
        <v>995</v>
      </c>
      <c r="L1334" t="s">
        <v>995</v>
      </c>
      <c r="M1334" t="s">
        <v>995</v>
      </c>
      <c r="N1334" t="s">
        <v>995</v>
      </c>
      <c r="O1334" t="s">
        <v>995</v>
      </c>
      <c r="P1334" t="s">
        <v>995</v>
      </c>
      <c r="Q1334" t="s">
        <v>995</v>
      </c>
      <c r="R1334" t="s">
        <v>995</v>
      </c>
      <c r="S1334" t="s">
        <v>995</v>
      </c>
      <c r="T1334" t="s">
        <v>995</v>
      </c>
      <c r="U1334" t="s">
        <v>995</v>
      </c>
      <c r="V1334" t="s">
        <v>995</v>
      </c>
      <c r="W1334" t="s">
        <v>995</v>
      </c>
      <c r="X1334" t="s">
        <v>995</v>
      </c>
      <c r="Y1334" t="s">
        <v>995</v>
      </c>
      <c r="Z1334" t="s">
        <v>995</v>
      </c>
      <c r="AA1334" t="s">
        <v>995</v>
      </c>
      <c r="AB1334" t="s">
        <v>995</v>
      </c>
      <c r="AC1334" t="s">
        <v>995</v>
      </c>
      <c r="AD1334" t="s">
        <v>995</v>
      </c>
      <c r="AE1334" t="s">
        <v>995</v>
      </c>
      <c r="AF1334" t="s">
        <v>995</v>
      </c>
      <c r="AG1334" t="s">
        <v>995</v>
      </c>
      <c r="AH1334" t="s">
        <v>995</v>
      </c>
      <c r="AI1334" t="s">
        <v>995</v>
      </c>
      <c r="AJ1334" t="s">
        <v>995</v>
      </c>
      <c r="AK1334" t="s">
        <v>995</v>
      </c>
      <c r="AL1334" t="s">
        <v>995</v>
      </c>
      <c r="AM1334" t="s">
        <v>995</v>
      </c>
      <c r="AN1334" t="s">
        <v>995</v>
      </c>
      <c r="AO1334" t="s">
        <v>995</v>
      </c>
      <c r="AP1334" t="s">
        <v>995</v>
      </c>
      <c r="AQ1334" s="286" t="s">
        <v>855</v>
      </c>
      <c r="AR1334" s="306"/>
    </row>
    <row r="1335" spans="1:47" x14ac:dyDescent="0.3">
      <c r="A1335" s="285">
        <v>118960</v>
      </c>
      <c r="B1335" s="286" t="s">
        <v>61</v>
      </c>
      <c r="C1335" t="s">
        <v>995</v>
      </c>
      <c r="D1335" t="s">
        <v>995</v>
      </c>
      <c r="E1335" t="s">
        <v>995</v>
      </c>
      <c r="F1335" t="s">
        <v>995</v>
      </c>
      <c r="G1335" t="s">
        <v>995</v>
      </c>
      <c r="H1335" t="s">
        <v>995</v>
      </c>
      <c r="I1335" t="s">
        <v>995</v>
      </c>
      <c r="J1335" t="s">
        <v>995</v>
      </c>
      <c r="K1335" t="s">
        <v>995</v>
      </c>
      <c r="L1335" t="s">
        <v>995</v>
      </c>
      <c r="M1335" t="s">
        <v>995</v>
      </c>
      <c r="N1335" t="s">
        <v>995</v>
      </c>
      <c r="O1335" t="s">
        <v>995</v>
      </c>
      <c r="P1335" t="s">
        <v>995</v>
      </c>
      <c r="Q1335" t="s">
        <v>995</v>
      </c>
      <c r="R1335" t="s">
        <v>995</v>
      </c>
      <c r="S1335" t="s">
        <v>995</v>
      </c>
      <c r="T1335" t="s">
        <v>995</v>
      </c>
      <c r="U1335" t="s">
        <v>995</v>
      </c>
      <c r="V1335" t="s">
        <v>995</v>
      </c>
      <c r="W1335" t="s">
        <v>995</v>
      </c>
      <c r="X1335" t="s">
        <v>995</v>
      </c>
      <c r="Y1335" t="s">
        <v>995</v>
      </c>
      <c r="Z1335" t="s">
        <v>995</v>
      </c>
      <c r="AA1335" t="s">
        <v>995</v>
      </c>
      <c r="AB1335" t="s">
        <v>995</v>
      </c>
      <c r="AC1335" t="s">
        <v>995</v>
      </c>
      <c r="AD1335" t="s">
        <v>995</v>
      </c>
      <c r="AE1335" t="s">
        <v>995</v>
      </c>
      <c r="AF1335" t="s">
        <v>995</v>
      </c>
      <c r="AG1335" t="s">
        <v>995</v>
      </c>
      <c r="AH1335" t="s">
        <v>995</v>
      </c>
      <c r="AI1335" t="s">
        <v>995</v>
      </c>
      <c r="AJ1335" t="s">
        <v>995</v>
      </c>
      <c r="AK1335" t="s">
        <v>995</v>
      </c>
      <c r="AL1335" t="s">
        <v>995</v>
      </c>
      <c r="AM1335" t="s">
        <v>995</v>
      </c>
      <c r="AN1335" t="s">
        <v>995</v>
      </c>
      <c r="AO1335" t="s">
        <v>995</v>
      </c>
      <c r="AP1335" t="s">
        <v>995</v>
      </c>
      <c r="AQ1335" s="286" t="s">
        <v>855</v>
      </c>
      <c r="AR1335" s="306"/>
    </row>
    <row r="1336" spans="1:47" x14ac:dyDescent="0.3">
      <c r="A1336" s="285">
        <v>118962</v>
      </c>
      <c r="B1336" s="286" t="s">
        <v>539</v>
      </c>
      <c r="C1336" t="s">
        <v>995</v>
      </c>
      <c r="D1336" t="s">
        <v>995</v>
      </c>
      <c r="E1336" t="s">
        <v>995</v>
      </c>
      <c r="F1336" t="s">
        <v>995</v>
      </c>
      <c r="G1336" t="s">
        <v>995</v>
      </c>
      <c r="H1336" t="s">
        <v>995</v>
      </c>
      <c r="I1336" t="s">
        <v>995</v>
      </c>
      <c r="J1336" t="s">
        <v>995</v>
      </c>
      <c r="K1336" t="s">
        <v>995</v>
      </c>
      <c r="L1336" t="s">
        <v>995</v>
      </c>
      <c r="M1336" t="s">
        <v>995</v>
      </c>
      <c r="N1336" t="s">
        <v>995</v>
      </c>
      <c r="O1336" t="s">
        <v>995</v>
      </c>
      <c r="P1336" t="s">
        <v>995</v>
      </c>
      <c r="Q1336" t="s">
        <v>995</v>
      </c>
      <c r="R1336" t="s">
        <v>995</v>
      </c>
      <c r="S1336" t="s">
        <v>995</v>
      </c>
      <c r="T1336" t="s">
        <v>995</v>
      </c>
      <c r="U1336" t="s">
        <v>995</v>
      </c>
      <c r="V1336" t="s">
        <v>995</v>
      </c>
      <c r="W1336" t="s">
        <v>995</v>
      </c>
      <c r="X1336" t="s">
        <v>995</v>
      </c>
      <c r="Y1336" t="s">
        <v>995</v>
      </c>
      <c r="Z1336" t="s">
        <v>995</v>
      </c>
      <c r="AA1336" t="s">
        <v>995</v>
      </c>
      <c r="AB1336" t="s">
        <v>995</v>
      </c>
      <c r="AC1336" t="s">
        <v>995</v>
      </c>
      <c r="AD1336" t="s">
        <v>995</v>
      </c>
      <c r="AE1336" t="s">
        <v>995</v>
      </c>
      <c r="AF1336" t="s">
        <v>995</v>
      </c>
      <c r="AG1336" t="s">
        <v>995</v>
      </c>
      <c r="AH1336" t="s">
        <v>995</v>
      </c>
      <c r="AI1336" t="s">
        <v>995</v>
      </c>
      <c r="AJ1336" t="s">
        <v>995</v>
      </c>
      <c r="AK1336" t="s">
        <v>995</v>
      </c>
      <c r="AL1336" t="s">
        <v>995</v>
      </c>
      <c r="AM1336" t="s">
        <v>995</v>
      </c>
      <c r="AN1336" t="s">
        <v>995</v>
      </c>
      <c r="AO1336" t="s">
        <v>995</v>
      </c>
      <c r="AP1336" t="s">
        <v>995</v>
      </c>
      <c r="AQ1336" s="286" t="s">
        <v>855</v>
      </c>
      <c r="AR1336" s="306"/>
    </row>
    <row r="1337" spans="1:47" x14ac:dyDescent="0.3">
      <c r="A1337" s="285">
        <v>118963</v>
      </c>
      <c r="B1337" s="286" t="s">
        <v>539</v>
      </c>
      <c r="C1337" t="s">
        <v>995</v>
      </c>
      <c r="D1337" t="s">
        <v>995</v>
      </c>
      <c r="E1337" t="s">
        <v>995</v>
      </c>
      <c r="F1337" t="s">
        <v>995</v>
      </c>
      <c r="G1337" t="s">
        <v>995</v>
      </c>
      <c r="H1337" t="s">
        <v>995</v>
      </c>
      <c r="I1337" t="s">
        <v>995</v>
      </c>
      <c r="J1337" t="s">
        <v>995</v>
      </c>
      <c r="K1337" t="s">
        <v>995</v>
      </c>
      <c r="L1337" t="s">
        <v>995</v>
      </c>
      <c r="M1337" t="s">
        <v>995</v>
      </c>
      <c r="N1337" t="s">
        <v>995</v>
      </c>
      <c r="O1337" t="s">
        <v>995</v>
      </c>
      <c r="P1337" t="s">
        <v>995</v>
      </c>
      <c r="Q1337" t="s">
        <v>995</v>
      </c>
      <c r="R1337" t="s">
        <v>995</v>
      </c>
      <c r="S1337" t="s">
        <v>995</v>
      </c>
      <c r="T1337" t="s">
        <v>995</v>
      </c>
      <c r="U1337" t="s">
        <v>995</v>
      </c>
      <c r="V1337" t="s">
        <v>995</v>
      </c>
      <c r="W1337" t="s">
        <v>995</v>
      </c>
      <c r="X1337" t="s">
        <v>995</v>
      </c>
      <c r="Y1337" t="s">
        <v>995</v>
      </c>
      <c r="Z1337" t="s">
        <v>995</v>
      </c>
      <c r="AA1337" t="s">
        <v>995</v>
      </c>
      <c r="AB1337" t="s">
        <v>995</v>
      </c>
      <c r="AC1337" t="s">
        <v>995</v>
      </c>
      <c r="AD1337" t="s">
        <v>995</v>
      </c>
      <c r="AE1337" t="s">
        <v>995</v>
      </c>
      <c r="AF1337" t="s">
        <v>995</v>
      </c>
      <c r="AG1337" t="s">
        <v>995</v>
      </c>
      <c r="AH1337" t="s">
        <v>995</v>
      </c>
      <c r="AI1337" t="s">
        <v>995</v>
      </c>
      <c r="AJ1337" t="s">
        <v>995</v>
      </c>
      <c r="AK1337" t="s">
        <v>995</v>
      </c>
      <c r="AL1337" t="s">
        <v>995</v>
      </c>
      <c r="AM1337" t="s">
        <v>995</v>
      </c>
      <c r="AN1337" t="s">
        <v>995</v>
      </c>
      <c r="AO1337" t="s">
        <v>995</v>
      </c>
      <c r="AP1337" t="s">
        <v>995</v>
      </c>
      <c r="AQ1337" s="286" t="s">
        <v>855</v>
      </c>
      <c r="AR1337" s="306"/>
    </row>
    <row r="1338" spans="1:47" x14ac:dyDescent="0.3">
      <c r="A1338" s="285">
        <v>118969</v>
      </c>
      <c r="B1338" s="286" t="s">
        <v>539</v>
      </c>
      <c r="C1338" t="s">
        <v>995</v>
      </c>
      <c r="D1338" t="s">
        <v>995</v>
      </c>
      <c r="E1338" t="s">
        <v>995</v>
      </c>
      <c r="F1338" t="s">
        <v>995</v>
      </c>
      <c r="G1338" t="s">
        <v>995</v>
      </c>
      <c r="H1338" t="s">
        <v>995</v>
      </c>
      <c r="I1338" t="s">
        <v>995</v>
      </c>
      <c r="J1338" t="s">
        <v>995</v>
      </c>
      <c r="K1338" t="s">
        <v>995</v>
      </c>
      <c r="L1338" t="s">
        <v>995</v>
      </c>
      <c r="M1338" t="s">
        <v>995</v>
      </c>
      <c r="N1338" t="s">
        <v>995</v>
      </c>
      <c r="O1338" t="s">
        <v>995</v>
      </c>
      <c r="P1338" t="s">
        <v>995</v>
      </c>
      <c r="Q1338" t="s">
        <v>995</v>
      </c>
      <c r="R1338" t="s">
        <v>995</v>
      </c>
      <c r="S1338" t="s">
        <v>995</v>
      </c>
      <c r="T1338" t="s">
        <v>995</v>
      </c>
      <c r="U1338" t="s">
        <v>995</v>
      </c>
      <c r="V1338" t="s">
        <v>995</v>
      </c>
      <c r="W1338" t="s">
        <v>995</v>
      </c>
      <c r="X1338" t="s">
        <v>995</v>
      </c>
      <c r="Y1338" t="s">
        <v>995</v>
      </c>
      <c r="Z1338" t="s">
        <v>995</v>
      </c>
      <c r="AA1338" t="s">
        <v>995</v>
      </c>
      <c r="AB1338" t="s">
        <v>995</v>
      </c>
      <c r="AC1338" t="s">
        <v>995</v>
      </c>
      <c r="AD1338" t="s">
        <v>995</v>
      </c>
      <c r="AE1338" t="s">
        <v>995</v>
      </c>
      <c r="AF1338" t="s">
        <v>995</v>
      </c>
      <c r="AG1338" t="s">
        <v>995</v>
      </c>
      <c r="AH1338" t="s">
        <v>995</v>
      </c>
      <c r="AI1338" t="s">
        <v>995</v>
      </c>
      <c r="AJ1338" t="s">
        <v>995</v>
      </c>
      <c r="AK1338" t="s">
        <v>995</v>
      </c>
      <c r="AL1338" t="s">
        <v>995</v>
      </c>
      <c r="AM1338" t="s">
        <v>995</v>
      </c>
      <c r="AN1338" t="s">
        <v>995</v>
      </c>
      <c r="AO1338" t="s">
        <v>995</v>
      </c>
      <c r="AP1338" t="s">
        <v>995</v>
      </c>
      <c r="AQ1338" s="286" t="s">
        <v>855</v>
      </c>
      <c r="AR1338" s="306"/>
    </row>
    <row r="1339" spans="1:47" x14ac:dyDescent="0.3">
      <c r="A1339" s="285">
        <v>118971</v>
      </c>
      <c r="B1339" s="286" t="s">
        <v>538</v>
      </c>
      <c r="C1339" t="s">
        <v>995</v>
      </c>
      <c r="D1339" t="s">
        <v>995</v>
      </c>
      <c r="E1339" t="s">
        <v>995</v>
      </c>
      <c r="F1339" t="s">
        <v>995</v>
      </c>
      <c r="G1339" t="s">
        <v>995</v>
      </c>
      <c r="H1339" t="s">
        <v>995</v>
      </c>
      <c r="I1339" t="s">
        <v>995</v>
      </c>
      <c r="J1339" t="s">
        <v>995</v>
      </c>
      <c r="K1339" t="s">
        <v>995</v>
      </c>
      <c r="L1339" t="s">
        <v>995</v>
      </c>
      <c r="M1339" t="s">
        <v>995</v>
      </c>
      <c r="N1339" t="s">
        <v>995</v>
      </c>
      <c r="O1339" t="s">
        <v>995</v>
      </c>
      <c r="P1339" t="s">
        <v>995</v>
      </c>
      <c r="Q1339" t="s">
        <v>995</v>
      </c>
      <c r="R1339" t="s">
        <v>995</v>
      </c>
      <c r="S1339" t="s">
        <v>995</v>
      </c>
      <c r="T1339" t="s">
        <v>995</v>
      </c>
      <c r="U1339" t="s">
        <v>995</v>
      </c>
      <c r="V1339" t="s">
        <v>995</v>
      </c>
      <c r="W1339" t="s">
        <v>995</v>
      </c>
      <c r="X1339" t="s">
        <v>995</v>
      </c>
      <c r="Y1339" t="s">
        <v>995</v>
      </c>
      <c r="Z1339" t="s">
        <v>995</v>
      </c>
      <c r="AA1339" t="s">
        <v>995</v>
      </c>
      <c r="AB1339" t="s">
        <v>995</v>
      </c>
      <c r="AC1339" t="s">
        <v>995</v>
      </c>
      <c r="AD1339" t="s">
        <v>995</v>
      </c>
      <c r="AE1339" t="s">
        <v>995</v>
      </c>
      <c r="AF1339" t="s">
        <v>995</v>
      </c>
      <c r="AG1339" t="s">
        <v>995</v>
      </c>
      <c r="AH1339" t="s">
        <v>995</v>
      </c>
      <c r="AI1339" t="s">
        <v>995</v>
      </c>
      <c r="AJ1339" t="s">
        <v>995</v>
      </c>
      <c r="AK1339" t="s">
        <v>995</v>
      </c>
      <c r="AL1339" t="s">
        <v>995</v>
      </c>
      <c r="AM1339" t="s">
        <v>995</v>
      </c>
      <c r="AN1339" t="s">
        <v>995</v>
      </c>
      <c r="AO1339" t="s">
        <v>995</v>
      </c>
      <c r="AP1339" t="s">
        <v>995</v>
      </c>
      <c r="AQ1339" s="286" t="s">
        <v>855</v>
      </c>
      <c r="AR1339" s="306"/>
    </row>
    <row r="1340" spans="1:47" ht="21.6" x14ac:dyDescent="0.3">
      <c r="A1340" s="285">
        <v>118974</v>
      </c>
      <c r="B1340" s="286" t="s">
        <v>8485</v>
      </c>
      <c r="C1340" t="s">
        <v>224</v>
      </c>
      <c r="D1340" t="s">
        <v>226</v>
      </c>
      <c r="E1340" t="s">
        <v>224</v>
      </c>
      <c r="F1340" t="s">
        <v>224</v>
      </c>
      <c r="G1340" t="s">
        <v>226</v>
      </c>
      <c r="H1340" t="s">
        <v>226</v>
      </c>
      <c r="I1340" t="s">
        <v>224</v>
      </c>
      <c r="J1340" t="s">
        <v>226</v>
      </c>
      <c r="K1340" t="s">
        <v>224</v>
      </c>
      <c r="L1340" t="s">
        <v>226</v>
      </c>
      <c r="M1340" t="s">
        <v>226</v>
      </c>
      <c r="N1340" t="s">
        <v>226</v>
      </c>
      <c r="O1340" t="s">
        <v>226</v>
      </c>
      <c r="P1340" t="s">
        <v>224</v>
      </c>
      <c r="Q1340" t="s">
        <v>226</v>
      </c>
      <c r="R1340" t="s">
        <v>226</v>
      </c>
      <c r="S1340" t="s">
        <v>226</v>
      </c>
      <c r="T1340" t="s">
        <v>226</v>
      </c>
      <c r="U1340" t="s">
        <v>224</v>
      </c>
      <c r="V1340" t="s">
        <v>226</v>
      </c>
      <c r="W1340" t="s">
        <v>226</v>
      </c>
      <c r="X1340" t="s">
        <v>225</v>
      </c>
      <c r="Y1340" t="s">
        <v>226</v>
      </c>
      <c r="Z1340" t="s">
        <v>226</v>
      </c>
      <c r="AA1340" t="s">
        <v>224</v>
      </c>
      <c r="AB1340" t="s">
        <v>226</v>
      </c>
      <c r="AC1340" t="s">
        <v>226</v>
      </c>
      <c r="AD1340" t="s">
        <v>226</v>
      </c>
      <c r="AE1340" t="s">
        <v>224</v>
      </c>
      <c r="AF1340" t="s">
        <v>224</v>
      </c>
      <c r="AG1340" t="s">
        <v>226</v>
      </c>
      <c r="AH1340" t="s">
        <v>225</v>
      </c>
      <c r="AI1340" t="s">
        <v>226</v>
      </c>
      <c r="AJ1340" t="s">
        <v>226</v>
      </c>
      <c r="AK1340" t="s">
        <v>226</v>
      </c>
      <c r="AL1340" t="s">
        <v>225</v>
      </c>
      <c r="AM1340" t="s">
        <v>225</v>
      </c>
      <c r="AN1340" t="s">
        <v>225</v>
      </c>
      <c r="AO1340" t="s">
        <v>225</v>
      </c>
      <c r="AP1340" t="s">
        <v>225</v>
      </c>
      <c r="AQ1340" s="286" t="s">
        <v>394</v>
      </c>
      <c r="AR1340" s="295"/>
      <c r="AS1340" s="235"/>
    </row>
    <row r="1341" spans="1:47" x14ac:dyDescent="0.3">
      <c r="A1341" s="285">
        <v>118975</v>
      </c>
      <c r="B1341" s="286" t="s">
        <v>540</v>
      </c>
      <c r="C1341" t="s">
        <v>995</v>
      </c>
      <c r="D1341" t="s">
        <v>995</v>
      </c>
      <c r="E1341" t="s">
        <v>995</v>
      </c>
      <c r="F1341" t="s">
        <v>995</v>
      </c>
      <c r="G1341" t="s">
        <v>995</v>
      </c>
      <c r="H1341" t="s">
        <v>995</v>
      </c>
      <c r="I1341" t="s">
        <v>995</v>
      </c>
      <c r="J1341" t="s">
        <v>995</v>
      </c>
      <c r="K1341" t="s">
        <v>995</v>
      </c>
      <c r="L1341" t="s">
        <v>995</v>
      </c>
      <c r="M1341" t="s">
        <v>995</v>
      </c>
      <c r="N1341" t="s">
        <v>995</v>
      </c>
      <c r="O1341" t="s">
        <v>995</v>
      </c>
      <c r="P1341" t="s">
        <v>995</v>
      </c>
      <c r="Q1341" t="s">
        <v>995</v>
      </c>
      <c r="R1341" t="s">
        <v>995</v>
      </c>
      <c r="S1341" t="s">
        <v>995</v>
      </c>
      <c r="T1341" t="s">
        <v>995</v>
      </c>
      <c r="U1341" t="s">
        <v>995</v>
      </c>
      <c r="V1341" t="s">
        <v>995</v>
      </c>
      <c r="W1341" t="s">
        <v>995</v>
      </c>
      <c r="X1341" t="s">
        <v>995</v>
      </c>
      <c r="Y1341" t="s">
        <v>995</v>
      </c>
      <c r="Z1341" t="s">
        <v>995</v>
      </c>
      <c r="AA1341" t="s">
        <v>995</v>
      </c>
      <c r="AB1341" t="s">
        <v>995</v>
      </c>
      <c r="AC1341" t="s">
        <v>995</v>
      </c>
      <c r="AD1341" t="s">
        <v>995</v>
      </c>
      <c r="AE1341" t="s">
        <v>995</v>
      </c>
      <c r="AF1341" t="s">
        <v>995</v>
      </c>
      <c r="AG1341" t="s">
        <v>995</v>
      </c>
      <c r="AH1341" t="s">
        <v>995</v>
      </c>
      <c r="AI1341" t="s">
        <v>995</v>
      </c>
      <c r="AJ1341" t="s">
        <v>995</v>
      </c>
      <c r="AK1341" t="s">
        <v>995</v>
      </c>
      <c r="AL1341" t="s">
        <v>995</v>
      </c>
      <c r="AM1341" t="s">
        <v>995</v>
      </c>
      <c r="AN1341" t="s">
        <v>995</v>
      </c>
      <c r="AO1341" t="s">
        <v>995</v>
      </c>
      <c r="AP1341" t="s">
        <v>995</v>
      </c>
      <c r="AQ1341" s="286" t="s">
        <v>855</v>
      </c>
      <c r="AR1341" s="306"/>
    </row>
    <row r="1342" spans="1:47" x14ac:dyDescent="0.3">
      <c r="A1342" s="285">
        <v>118976</v>
      </c>
      <c r="B1342" s="286" t="s">
        <v>540</v>
      </c>
      <c r="C1342" t="s">
        <v>995</v>
      </c>
      <c r="D1342" t="s">
        <v>995</v>
      </c>
      <c r="E1342" t="s">
        <v>995</v>
      </c>
      <c r="F1342" t="s">
        <v>995</v>
      </c>
      <c r="G1342" t="s">
        <v>995</v>
      </c>
      <c r="H1342" t="s">
        <v>995</v>
      </c>
      <c r="I1342" t="s">
        <v>995</v>
      </c>
      <c r="J1342" t="s">
        <v>995</v>
      </c>
      <c r="K1342" t="s">
        <v>995</v>
      </c>
      <c r="L1342" t="s">
        <v>995</v>
      </c>
      <c r="M1342" t="s">
        <v>995</v>
      </c>
      <c r="N1342" t="s">
        <v>995</v>
      </c>
      <c r="O1342" t="s">
        <v>995</v>
      </c>
      <c r="P1342" t="s">
        <v>995</v>
      </c>
      <c r="Q1342" t="s">
        <v>995</v>
      </c>
      <c r="R1342" t="s">
        <v>995</v>
      </c>
      <c r="S1342" t="s">
        <v>995</v>
      </c>
      <c r="T1342" t="s">
        <v>995</v>
      </c>
      <c r="U1342" t="s">
        <v>995</v>
      </c>
      <c r="V1342" t="s">
        <v>995</v>
      </c>
      <c r="W1342" t="s">
        <v>995</v>
      </c>
      <c r="X1342" t="s">
        <v>995</v>
      </c>
      <c r="Y1342" t="s">
        <v>995</v>
      </c>
      <c r="Z1342" t="s">
        <v>995</v>
      </c>
      <c r="AA1342" t="s">
        <v>995</v>
      </c>
      <c r="AB1342" t="s">
        <v>995</v>
      </c>
      <c r="AC1342" t="s">
        <v>995</v>
      </c>
      <c r="AD1342" t="s">
        <v>995</v>
      </c>
      <c r="AE1342" t="s">
        <v>995</v>
      </c>
      <c r="AF1342" t="s">
        <v>995</v>
      </c>
      <c r="AG1342" t="s">
        <v>995</v>
      </c>
      <c r="AH1342" t="s">
        <v>995</v>
      </c>
      <c r="AI1342" t="s">
        <v>995</v>
      </c>
      <c r="AJ1342" t="s">
        <v>995</v>
      </c>
      <c r="AK1342" t="s">
        <v>995</v>
      </c>
      <c r="AL1342" t="s">
        <v>995</v>
      </c>
      <c r="AM1342" t="s">
        <v>995</v>
      </c>
      <c r="AN1342" t="s">
        <v>995</v>
      </c>
      <c r="AO1342" t="s">
        <v>995</v>
      </c>
      <c r="AP1342" t="s">
        <v>995</v>
      </c>
      <c r="AQ1342" s="286" t="s">
        <v>855</v>
      </c>
      <c r="AR1342" s="306"/>
    </row>
    <row r="1343" spans="1:47" x14ac:dyDescent="0.3">
      <c r="A1343" s="285">
        <v>118980</v>
      </c>
      <c r="B1343" s="286" t="s">
        <v>538</v>
      </c>
      <c r="AQ1343" s="286" t="s">
        <v>394</v>
      </c>
      <c r="AR1343" s="306"/>
    </row>
    <row r="1344" spans="1:47" ht="21.6" x14ac:dyDescent="0.3">
      <c r="A1344" s="285">
        <v>118982</v>
      </c>
      <c r="B1344" s="286" t="s">
        <v>538</v>
      </c>
      <c r="C1344" t="s">
        <v>226</v>
      </c>
      <c r="D1344" t="s">
        <v>224</v>
      </c>
      <c r="E1344" t="s">
        <v>224</v>
      </c>
      <c r="F1344" t="s">
        <v>224</v>
      </c>
      <c r="G1344" t="s">
        <v>224</v>
      </c>
      <c r="H1344" t="s">
        <v>226</v>
      </c>
      <c r="I1344" t="s">
        <v>226</v>
      </c>
      <c r="J1344" t="s">
        <v>226</v>
      </c>
      <c r="K1344" t="s">
        <v>226</v>
      </c>
      <c r="L1344" t="s">
        <v>224</v>
      </c>
      <c r="M1344" t="s">
        <v>224</v>
      </c>
      <c r="N1344" t="s">
        <v>224</v>
      </c>
      <c r="O1344" t="s">
        <v>224</v>
      </c>
      <c r="P1344" t="s">
        <v>226</v>
      </c>
      <c r="Q1344" t="s">
        <v>226</v>
      </c>
      <c r="R1344" t="s">
        <v>224</v>
      </c>
      <c r="S1344" t="s">
        <v>224</v>
      </c>
      <c r="T1344" t="s">
        <v>224</v>
      </c>
      <c r="U1344" t="s">
        <v>224</v>
      </c>
      <c r="V1344" t="s">
        <v>226</v>
      </c>
      <c r="W1344" t="s">
        <v>226</v>
      </c>
      <c r="X1344" t="s">
        <v>226</v>
      </c>
      <c r="Y1344" t="s">
        <v>224</v>
      </c>
      <c r="Z1344" t="s">
        <v>226</v>
      </c>
      <c r="AA1344" t="s">
        <v>226</v>
      </c>
      <c r="AB1344" t="s">
        <v>225</v>
      </c>
      <c r="AC1344" t="s">
        <v>226</v>
      </c>
      <c r="AD1344" t="s">
        <v>225</v>
      </c>
      <c r="AE1344" t="s">
        <v>226</v>
      </c>
      <c r="AF1344" t="s">
        <v>226</v>
      </c>
      <c r="AG1344" t="s">
        <v>394</v>
      </c>
      <c r="AH1344" t="s">
        <v>394</v>
      </c>
      <c r="AI1344" t="s">
        <v>394</v>
      </c>
      <c r="AJ1344" t="s">
        <v>394</v>
      </c>
      <c r="AK1344" t="s">
        <v>394</v>
      </c>
      <c r="AL1344" t="s">
        <v>394</v>
      </c>
      <c r="AM1344" t="s">
        <v>394</v>
      </c>
      <c r="AN1344" t="s">
        <v>394</v>
      </c>
      <c r="AO1344" t="s">
        <v>394</v>
      </c>
      <c r="AP1344" t="s">
        <v>394</v>
      </c>
      <c r="AQ1344" s="286" t="s">
        <v>394</v>
      </c>
      <c r="AR1344" s="295"/>
      <c r="AS1344" s="235"/>
    </row>
    <row r="1345" spans="1:47" ht="21.6" x14ac:dyDescent="0.3">
      <c r="A1345" s="285">
        <v>118983</v>
      </c>
      <c r="B1345" s="286" t="s">
        <v>61</v>
      </c>
      <c r="C1345" t="s">
        <v>995</v>
      </c>
      <c r="D1345" t="s">
        <v>995</v>
      </c>
      <c r="E1345" t="s">
        <v>995</v>
      </c>
      <c r="F1345" t="s">
        <v>995</v>
      </c>
      <c r="G1345" t="s">
        <v>995</v>
      </c>
      <c r="H1345" t="s">
        <v>995</v>
      </c>
      <c r="I1345" t="s">
        <v>995</v>
      </c>
      <c r="J1345" t="s">
        <v>995</v>
      </c>
      <c r="K1345" t="s">
        <v>995</v>
      </c>
      <c r="L1345" t="s">
        <v>995</v>
      </c>
      <c r="M1345" t="s">
        <v>995</v>
      </c>
      <c r="N1345" t="s">
        <v>995</v>
      </c>
      <c r="O1345" t="s">
        <v>995</v>
      </c>
      <c r="P1345" t="s">
        <v>995</v>
      </c>
      <c r="Q1345" t="s">
        <v>995</v>
      </c>
      <c r="R1345" t="s">
        <v>995</v>
      </c>
      <c r="S1345" t="s">
        <v>995</v>
      </c>
      <c r="T1345" t="s">
        <v>995</v>
      </c>
      <c r="U1345" t="s">
        <v>995</v>
      </c>
      <c r="V1345" t="s">
        <v>995</v>
      </c>
      <c r="W1345" t="s">
        <v>995</v>
      </c>
      <c r="X1345" t="s">
        <v>995</v>
      </c>
      <c r="Y1345" t="s">
        <v>995</v>
      </c>
      <c r="Z1345" t="s">
        <v>995</v>
      </c>
      <c r="AA1345" t="s">
        <v>995</v>
      </c>
      <c r="AB1345" t="s">
        <v>995</v>
      </c>
      <c r="AC1345" t="s">
        <v>995</v>
      </c>
      <c r="AD1345" t="s">
        <v>995</v>
      </c>
      <c r="AE1345" t="s">
        <v>995</v>
      </c>
      <c r="AF1345" t="s">
        <v>995</v>
      </c>
      <c r="AG1345" t="s">
        <v>995</v>
      </c>
      <c r="AH1345" t="s">
        <v>995</v>
      </c>
      <c r="AI1345" t="s">
        <v>995</v>
      </c>
      <c r="AJ1345" t="s">
        <v>995</v>
      </c>
      <c r="AK1345" t="s">
        <v>995</v>
      </c>
      <c r="AL1345" t="s">
        <v>995</v>
      </c>
      <c r="AM1345" t="s">
        <v>995</v>
      </c>
      <c r="AN1345" t="s">
        <v>995</v>
      </c>
      <c r="AO1345" t="s">
        <v>995</v>
      </c>
      <c r="AP1345" t="s">
        <v>995</v>
      </c>
      <c r="AQ1345" s="286" t="s">
        <v>855</v>
      </c>
      <c r="AR1345" s="295"/>
      <c r="AS1345" s="235"/>
    </row>
    <row r="1346" spans="1:47" ht="21.6" x14ac:dyDescent="0.3">
      <c r="A1346" s="285">
        <v>118984</v>
      </c>
      <c r="B1346" s="286" t="s">
        <v>61</v>
      </c>
      <c r="C1346" t="s">
        <v>226</v>
      </c>
      <c r="D1346" t="s">
        <v>224</v>
      </c>
      <c r="E1346" t="s">
        <v>224</v>
      </c>
      <c r="F1346" t="s">
        <v>224</v>
      </c>
      <c r="G1346" t="s">
        <v>224</v>
      </c>
      <c r="H1346" t="s">
        <v>224</v>
      </c>
      <c r="I1346" t="s">
        <v>226</v>
      </c>
      <c r="J1346" t="s">
        <v>226</v>
      </c>
      <c r="K1346" t="s">
        <v>224</v>
      </c>
      <c r="L1346" t="s">
        <v>226</v>
      </c>
      <c r="M1346" t="s">
        <v>226</v>
      </c>
      <c r="N1346" t="s">
        <v>226</v>
      </c>
      <c r="O1346" t="s">
        <v>224</v>
      </c>
      <c r="P1346" t="s">
        <v>224</v>
      </c>
      <c r="Q1346" t="s">
        <v>226</v>
      </c>
      <c r="R1346" t="s">
        <v>226</v>
      </c>
      <c r="S1346" t="s">
        <v>226</v>
      </c>
      <c r="T1346" t="s">
        <v>224</v>
      </c>
      <c r="U1346" t="s">
        <v>224</v>
      </c>
      <c r="V1346" t="s">
        <v>226</v>
      </c>
      <c r="W1346" t="s">
        <v>226</v>
      </c>
      <c r="X1346" t="s">
        <v>226</v>
      </c>
      <c r="Y1346" t="s">
        <v>224</v>
      </c>
      <c r="Z1346" t="s">
        <v>226</v>
      </c>
      <c r="AA1346" t="s">
        <v>224</v>
      </c>
      <c r="AB1346" t="s">
        <v>224</v>
      </c>
      <c r="AC1346" t="s">
        <v>224</v>
      </c>
      <c r="AD1346" t="s">
        <v>226</v>
      </c>
      <c r="AE1346" t="s">
        <v>224</v>
      </c>
      <c r="AF1346" t="s">
        <v>224</v>
      </c>
      <c r="AG1346" t="s">
        <v>226</v>
      </c>
      <c r="AH1346" t="s">
        <v>224</v>
      </c>
      <c r="AI1346" t="s">
        <v>224</v>
      </c>
      <c r="AJ1346" t="s">
        <v>226</v>
      </c>
      <c r="AK1346" t="s">
        <v>226</v>
      </c>
      <c r="AL1346" t="s">
        <v>224</v>
      </c>
      <c r="AM1346" t="s">
        <v>224</v>
      </c>
      <c r="AN1346" t="s">
        <v>226</v>
      </c>
      <c r="AO1346" t="s">
        <v>226</v>
      </c>
      <c r="AP1346" t="s">
        <v>225</v>
      </c>
      <c r="AQ1346" s="286" t="s">
        <v>394</v>
      </c>
      <c r="AR1346" s="295"/>
      <c r="AS1346" s="235"/>
    </row>
    <row r="1347" spans="1:47" x14ac:dyDescent="0.3">
      <c r="A1347" s="285">
        <v>118985</v>
      </c>
      <c r="B1347" s="286" t="s">
        <v>540</v>
      </c>
      <c r="C1347" t="s">
        <v>995</v>
      </c>
      <c r="D1347" t="s">
        <v>995</v>
      </c>
      <c r="E1347" t="s">
        <v>995</v>
      </c>
      <c r="F1347" t="s">
        <v>995</v>
      </c>
      <c r="G1347" t="s">
        <v>995</v>
      </c>
      <c r="H1347" t="s">
        <v>995</v>
      </c>
      <c r="I1347" t="s">
        <v>995</v>
      </c>
      <c r="J1347" t="s">
        <v>995</v>
      </c>
      <c r="K1347" t="s">
        <v>995</v>
      </c>
      <c r="L1347" t="s">
        <v>995</v>
      </c>
      <c r="M1347" t="s">
        <v>995</v>
      </c>
      <c r="N1347" t="s">
        <v>995</v>
      </c>
      <c r="O1347" t="s">
        <v>995</v>
      </c>
      <c r="P1347" t="s">
        <v>995</v>
      </c>
      <c r="Q1347" t="s">
        <v>995</v>
      </c>
      <c r="R1347" t="s">
        <v>995</v>
      </c>
      <c r="S1347" t="s">
        <v>995</v>
      </c>
      <c r="T1347" t="s">
        <v>995</v>
      </c>
      <c r="U1347" t="s">
        <v>995</v>
      </c>
      <c r="V1347" t="s">
        <v>995</v>
      </c>
      <c r="W1347" t="s">
        <v>995</v>
      </c>
      <c r="X1347" t="s">
        <v>995</v>
      </c>
      <c r="Y1347" t="s">
        <v>995</v>
      </c>
      <c r="Z1347" t="s">
        <v>995</v>
      </c>
      <c r="AA1347" t="s">
        <v>995</v>
      </c>
      <c r="AB1347" t="s">
        <v>995</v>
      </c>
      <c r="AC1347" t="s">
        <v>995</v>
      </c>
      <c r="AD1347" t="s">
        <v>995</v>
      </c>
      <c r="AE1347" t="s">
        <v>995</v>
      </c>
      <c r="AF1347" t="s">
        <v>995</v>
      </c>
      <c r="AG1347" t="s">
        <v>995</v>
      </c>
      <c r="AH1347" t="s">
        <v>995</v>
      </c>
      <c r="AI1347" t="s">
        <v>995</v>
      </c>
      <c r="AJ1347" t="s">
        <v>995</v>
      </c>
      <c r="AK1347" t="s">
        <v>995</v>
      </c>
      <c r="AL1347" t="s">
        <v>995</v>
      </c>
      <c r="AM1347" t="s">
        <v>995</v>
      </c>
      <c r="AN1347" t="s">
        <v>995</v>
      </c>
      <c r="AO1347" t="s">
        <v>995</v>
      </c>
      <c r="AP1347" t="s">
        <v>995</v>
      </c>
      <c r="AQ1347" s="286" t="s">
        <v>855</v>
      </c>
      <c r="AR1347" s="306"/>
    </row>
    <row r="1348" spans="1:47" ht="21.6" x14ac:dyDescent="0.3">
      <c r="A1348" s="285">
        <v>118988</v>
      </c>
      <c r="B1348" s="286" t="s">
        <v>538</v>
      </c>
      <c r="C1348" t="s">
        <v>224</v>
      </c>
      <c r="D1348" t="s">
        <v>226</v>
      </c>
      <c r="E1348" t="s">
        <v>224</v>
      </c>
      <c r="F1348" t="s">
        <v>226</v>
      </c>
      <c r="G1348" t="s">
        <v>224</v>
      </c>
      <c r="H1348" t="s">
        <v>224</v>
      </c>
      <c r="I1348" t="s">
        <v>224</v>
      </c>
      <c r="J1348" t="s">
        <v>226</v>
      </c>
      <c r="K1348" t="s">
        <v>226</v>
      </c>
      <c r="L1348" t="s">
        <v>224</v>
      </c>
      <c r="M1348" t="s">
        <v>224</v>
      </c>
      <c r="N1348" t="s">
        <v>224</v>
      </c>
      <c r="O1348" t="s">
        <v>224</v>
      </c>
      <c r="P1348" t="s">
        <v>224</v>
      </c>
      <c r="Q1348" t="s">
        <v>224</v>
      </c>
      <c r="R1348" t="s">
        <v>224</v>
      </c>
      <c r="S1348" t="s">
        <v>226</v>
      </c>
      <c r="T1348" t="s">
        <v>224</v>
      </c>
      <c r="U1348" t="s">
        <v>224</v>
      </c>
      <c r="V1348" t="s">
        <v>226</v>
      </c>
      <c r="W1348" t="s">
        <v>224</v>
      </c>
      <c r="X1348" t="s">
        <v>224</v>
      </c>
      <c r="Y1348" t="s">
        <v>226</v>
      </c>
      <c r="Z1348" t="s">
        <v>226</v>
      </c>
      <c r="AA1348" t="s">
        <v>224</v>
      </c>
      <c r="AB1348" t="s">
        <v>226</v>
      </c>
      <c r="AC1348" t="s">
        <v>224</v>
      </c>
      <c r="AD1348" t="s">
        <v>224</v>
      </c>
      <c r="AE1348" t="s">
        <v>226</v>
      </c>
      <c r="AF1348" t="s">
        <v>224</v>
      </c>
      <c r="AG1348" t="s">
        <v>394</v>
      </c>
      <c r="AH1348" t="s">
        <v>394</v>
      </c>
      <c r="AI1348" t="s">
        <v>394</v>
      </c>
      <c r="AJ1348" t="s">
        <v>394</v>
      </c>
      <c r="AK1348" t="s">
        <v>394</v>
      </c>
      <c r="AL1348" t="s">
        <v>394</v>
      </c>
      <c r="AM1348" t="s">
        <v>394</v>
      </c>
      <c r="AN1348" t="s">
        <v>394</v>
      </c>
      <c r="AO1348" t="s">
        <v>394</v>
      </c>
      <c r="AP1348" t="s">
        <v>394</v>
      </c>
      <c r="AQ1348" s="286" t="s">
        <v>394</v>
      </c>
      <c r="AR1348" s="295"/>
      <c r="AS1348" s="235"/>
    </row>
    <row r="1349" spans="1:47" x14ac:dyDescent="0.3">
      <c r="A1349" s="285">
        <v>118994</v>
      </c>
      <c r="B1349" s="286" t="s">
        <v>61</v>
      </c>
      <c r="C1349" t="s">
        <v>995</v>
      </c>
      <c r="D1349" t="s">
        <v>995</v>
      </c>
      <c r="E1349" t="s">
        <v>995</v>
      </c>
      <c r="F1349" t="s">
        <v>995</v>
      </c>
      <c r="G1349" t="s">
        <v>995</v>
      </c>
      <c r="H1349" t="s">
        <v>995</v>
      </c>
      <c r="I1349" t="s">
        <v>995</v>
      </c>
      <c r="J1349" t="s">
        <v>995</v>
      </c>
      <c r="K1349" t="s">
        <v>995</v>
      </c>
      <c r="L1349" t="s">
        <v>995</v>
      </c>
      <c r="M1349" t="s">
        <v>995</v>
      </c>
      <c r="N1349" t="s">
        <v>995</v>
      </c>
      <c r="O1349" t="s">
        <v>995</v>
      </c>
      <c r="P1349" t="s">
        <v>995</v>
      </c>
      <c r="Q1349" t="s">
        <v>995</v>
      </c>
      <c r="R1349" t="s">
        <v>995</v>
      </c>
      <c r="S1349" t="s">
        <v>995</v>
      </c>
      <c r="T1349" t="s">
        <v>995</v>
      </c>
      <c r="U1349" t="s">
        <v>995</v>
      </c>
      <c r="V1349" t="s">
        <v>995</v>
      </c>
      <c r="W1349" t="s">
        <v>995</v>
      </c>
      <c r="X1349" t="s">
        <v>995</v>
      </c>
      <c r="Y1349" t="s">
        <v>995</v>
      </c>
      <c r="Z1349" t="s">
        <v>995</v>
      </c>
      <c r="AA1349" t="s">
        <v>995</v>
      </c>
      <c r="AB1349" t="s">
        <v>995</v>
      </c>
      <c r="AC1349" t="s">
        <v>995</v>
      </c>
      <c r="AD1349" t="s">
        <v>995</v>
      </c>
      <c r="AE1349" t="s">
        <v>995</v>
      </c>
      <c r="AF1349" t="s">
        <v>995</v>
      </c>
      <c r="AG1349" t="s">
        <v>995</v>
      </c>
      <c r="AH1349" t="s">
        <v>995</v>
      </c>
      <c r="AI1349" t="s">
        <v>995</v>
      </c>
      <c r="AJ1349" t="s">
        <v>995</v>
      </c>
      <c r="AK1349" t="s">
        <v>995</v>
      </c>
      <c r="AL1349" t="s">
        <v>995</v>
      </c>
      <c r="AM1349" t="s">
        <v>995</v>
      </c>
      <c r="AN1349" t="s">
        <v>995</v>
      </c>
      <c r="AO1349" t="s">
        <v>995</v>
      </c>
      <c r="AP1349" t="s">
        <v>995</v>
      </c>
      <c r="AQ1349" s="286" t="s">
        <v>855</v>
      </c>
      <c r="AR1349" s="306"/>
    </row>
    <row r="1350" spans="1:47" x14ac:dyDescent="0.3">
      <c r="A1350" s="285">
        <v>119002</v>
      </c>
      <c r="B1350" s="286" t="s">
        <v>538</v>
      </c>
      <c r="C1350" t="s">
        <v>995</v>
      </c>
      <c r="D1350" t="s">
        <v>995</v>
      </c>
      <c r="E1350" t="s">
        <v>995</v>
      </c>
      <c r="F1350" t="s">
        <v>995</v>
      </c>
      <c r="G1350" t="s">
        <v>995</v>
      </c>
      <c r="H1350" t="s">
        <v>995</v>
      </c>
      <c r="I1350" t="s">
        <v>995</v>
      </c>
      <c r="J1350" t="s">
        <v>995</v>
      </c>
      <c r="K1350" t="s">
        <v>995</v>
      </c>
      <c r="L1350" t="s">
        <v>995</v>
      </c>
      <c r="M1350" t="s">
        <v>995</v>
      </c>
      <c r="N1350" t="s">
        <v>995</v>
      </c>
      <c r="O1350" t="s">
        <v>995</v>
      </c>
      <c r="P1350" t="s">
        <v>995</v>
      </c>
      <c r="Q1350" t="s">
        <v>995</v>
      </c>
      <c r="R1350" t="s">
        <v>995</v>
      </c>
      <c r="S1350" t="s">
        <v>995</v>
      </c>
      <c r="T1350" t="s">
        <v>995</v>
      </c>
      <c r="U1350" t="s">
        <v>995</v>
      </c>
      <c r="V1350" t="s">
        <v>995</v>
      </c>
      <c r="W1350" t="s">
        <v>995</v>
      </c>
      <c r="X1350" t="s">
        <v>995</v>
      </c>
      <c r="Y1350" t="s">
        <v>995</v>
      </c>
      <c r="Z1350" t="s">
        <v>995</v>
      </c>
      <c r="AA1350" t="s">
        <v>995</v>
      </c>
      <c r="AB1350" t="s">
        <v>995</v>
      </c>
      <c r="AC1350" t="s">
        <v>995</v>
      </c>
      <c r="AD1350" t="s">
        <v>995</v>
      </c>
      <c r="AE1350" t="s">
        <v>995</v>
      </c>
      <c r="AF1350" t="s">
        <v>995</v>
      </c>
      <c r="AG1350" t="s">
        <v>995</v>
      </c>
      <c r="AH1350" t="s">
        <v>995</v>
      </c>
      <c r="AI1350" t="s">
        <v>995</v>
      </c>
      <c r="AJ1350" t="s">
        <v>995</v>
      </c>
      <c r="AK1350" t="s">
        <v>995</v>
      </c>
      <c r="AL1350" t="s">
        <v>995</v>
      </c>
      <c r="AM1350" t="s">
        <v>995</v>
      </c>
      <c r="AN1350" t="s">
        <v>995</v>
      </c>
      <c r="AO1350" t="s">
        <v>995</v>
      </c>
      <c r="AP1350" t="s">
        <v>995</v>
      </c>
      <c r="AQ1350" s="286" t="s">
        <v>855</v>
      </c>
      <c r="AR1350" s="306"/>
    </row>
    <row r="1351" spans="1:47" ht="21.6" x14ac:dyDescent="0.3">
      <c r="A1351" s="285">
        <v>119005</v>
      </c>
      <c r="B1351" s="286" t="s">
        <v>538</v>
      </c>
      <c r="C1351" t="s">
        <v>226</v>
      </c>
      <c r="D1351" t="s">
        <v>224</v>
      </c>
      <c r="E1351" t="s">
        <v>224</v>
      </c>
      <c r="F1351" t="s">
        <v>226</v>
      </c>
      <c r="G1351" t="s">
        <v>226</v>
      </c>
      <c r="H1351" t="s">
        <v>224</v>
      </c>
      <c r="I1351" t="s">
        <v>224</v>
      </c>
      <c r="J1351" t="s">
        <v>224</v>
      </c>
      <c r="K1351" t="s">
        <v>224</v>
      </c>
      <c r="L1351" t="s">
        <v>224</v>
      </c>
      <c r="M1351" t="s">
        <v>224</v>
      </c>
      <c r="N1351" t="s">
        <v>224</v>
      </c>
      <c r="O1351" t="s">
        <v>226</v>
      </c>
      <c r="P1351" t="s">
        <v>224</v>
      </c>
      <c r="Q1351" t="s">
        <v>226</v>
      </c>
      <c r="R1351" t="s">
        <v>224</v>
      </c>
      <c r="S1351" t="s">
        <v>224</v>
      </c>
      <c r="T1351" t="s">
        <v>226</v>
      </c>
      <c r="U1351" t="s">
        <v>226</v>
      </c>
      <c r="V1351" t="s">
        <v>224</v>
      </c>
      <c r="W1351" t="s">
        <v>224</v>
      </c>
      <c r="X1351" t="s">
        <v>224</v>
      </c>
      <c r="Y1351" t="s">
        <v>224</v>
      </c>
      <c r="Z1351" t="s">
        <v>226</v>
      </c>
      <c r="AA1351" t="s">
        <v>224</v>
      </c>
      <c r="AB1351" t="s">
        <v>226</v>
      </c>
      <c r="AC1351" t="s">
        <v>224</v>
      </c>
      <c r="AD1351" t="s">
        <v>224</v>
      </c>
      <c r="AE1351" t="s">
        <v>224</v>
      </c>
      <c r="AF1351" t="s">
        <v>224</v>
      </c>
      <c r="AG1351" t="s">
        <v>394</v>
      </c>
      <c r="AH1351" t="s">
        <v>394</v>
      </c>
      <c r="AI1351" t="s">
        <v>394</v>
      </c>
      <c r="AJ1351" t="s">
        <v>394</v>
      </c>
      <c r="AK1351" t="s">
        <v>394</v>
      </c>
      <c r="AL1351" t="s">
        <v>394</v>
      </c>
      <c r="AM1351" t="s">
        <v>394</v>
      </c>
      <c r="AN1351" t="s">
        <v>394</v>
      </c>
      <c r="AO1351" t="s">
        <v>394</v>
      </c>
      <c r="AP1351" t="s">
        <v>394</v>
      </c>
      <c r="AQ1351" s="286" t="s">
        <v>394</v>
      </c>
      <c r="AR1351" s="295"/>
      <c r="AS1351" s="235"/>
    </row>
    <row r="1352" spans="1:47" x14ac:dyDescent="0.3">
      <c r="A1352" s="285">
        <v>119011</v>
      </c>
      <c r="B1352" s="286" t="s">
        <v>61</v>
      </c>
      <c r="C1352" t="s">
        <v>226</v>
      </c>
      <c r="D1352" t="s">
        <v>224</v>
      </c>
      <c r="E1352" t="s">
        <v>226</v>
      </c>
      <c r="F1352" t="s">
        <v>224</v>
      </c>
      <c r="G1352" t="s">
        <v>226</v>
      </c>
      <c r="H1352" t="s">
        <v>224</v>
      </c>
      <c r="I1352" t="s">
        <v>226</v>
      </c>
      <c r="J1352" t="s">
        <v>226</v>
      </c>
      <c r="K1352" t="s">
        <v>226</v>
      </c>
      <c r="L1352" t="s">
        <v>224</v>
      </c>
      <c r="M1352" t="s">
        <v>995</v>
      </c>
      <c r="N1352" t="s">
        <v>226</v>
      </c>
      <c r="O1352" t="s">
        <v>226</v>
      </c>
      <c r="P1352" t="s">
        <v>224</v>
      </c>
      <c r="Q1352" t="s">
        <v>226</v>
      </c>
      <c r="R1352" t="s">
        <v>225</v>
      </c>
      <c r="S1352" t="s">
        <v>226</v>
      </c>
      <c r="T1352" t="s">
        <v>224</v>
      </c>
      <c r="U1352" t="s">
        <v>226</v>
      </c>
      <c r="V1352" t="s">
        <v>224</v>
      </c>
      <c r="W1352" t="s">
        <v>226</v>
      </c>
      <c r="X1352" t="s">
        <v>226</v>
      </c>
      <c r="Y1352" t="s">
        <v>226</v>
      </c>
      <c r="Z1352" t="s">
        <v>226</v>
      </c>
      <c r="AA1352" t="s">
        <v>226</v>
      </c>
      <c r="AB1352" t="s">
        <v>226</v>
      </c>
      <c r="AC1352" t="s">
        <v>226</v>
      </c>
      <c r="AD1352" t="s">
        <v>225</v>
      </c>
      <c r="AE1352" t="s">
        <v>226</v>
      </c>
      <c r="AF1352" t="s">
        <v>224</v>
      </c>
      <c r="AG1352" t="s">
        <v>394</v>
      </c>
      <c r="AH1352" t="s">
        <v>394</v>
      </c>
      <c r="AI1352" t="s">
        <v>394</v>
      </c>
      <c r="AJ1352" t="s">
        <v>394</v>
      </c>
      <c r="AK1352" t="s">
        <v>394</v>
      </c>
      <c r="AL1352" t="s">
        <v>394</v>
      </c>
      <c r="AM1352" t="s">
        <v>394</v>
      </c>
      <c r="AN1352" t="s">
        <v>394</v>
      </c>
      <c r="AO1352" t="s">
        <v>394</v>
      </c>
      <c r="AP1352" t="s">
        <v>394</v>
      </c>
      <c r="AQ1352" s="289"/>
      <c r="AR1352" s="302"/>
      <c r="AS1352" s="304"/>
      <c r="AU1352"/>
    </row>
    <row r="1353" spans="1:47" x14ac:dyDescent="0.3">
      <c r="A1353" s="285">
        <v>119015</v>
      </c>
      <c r="B1353" s="286" t="s">
        <v>540</v>
      </c>
      <c r="C1353" t="s">
        <v>995</v>
      </c>
      <c r="D1353" t="s">
        <v>995</v>
      </c>
      <c r="E1353" t="s">
        <v>995</v>
      </c>
      <c r="F1353" t="s">
        <v>995</v>
      </c>
      <c r="G1353" t="s">
        <v>995</v>
      </c>
      <c r="H1353" t="s">
        <v>995</v>
      </c>
      <c r="I1353" t="s">
        <v>995</v>
      </c>
      <c r="J1353" t="s">
        <v>995</v>
      </c>
      <c r="K1353" t="s">
        <v>995</v>
      </c>
      <c r="L1353" t="s">
        <v>995</v>
      </c>
      <c r="M1353" t="s">
        <v>995</v>
      </c>
      <c r="N1353" t="s">
        <v>995</v>
      </c>
      <c r="O1353" t="s">
        <v>995</v>
      </c>
      <c r="P1353" t="s">
        <v>995</v>
      </c>
      <c r="Q1353" t="s">
        <v>995</v>
      </c>
      <c r="R1353" t="s">
        <v>995</v>
      </c>
      <c r="S1353" t="s">
        <v>995</v>
      </c>
      <c r="T1353" t="s">
        <v>995</v>
      </c>
      <c r="U1353" t="s">
        <v>995</v>
      </c>
      <c r="V1353" t="s">
        <v>995</v>
      </c>
      <c r="W1353" t="s">
        <v>995</v>
      </c>
      <c r="X1353" t="s">
        <v>995</v>
      </c>
      <c r="Y1353" t="s">
        <v>995</v>
      </c>
      <c r="Z1353" t="s">
        <v>995</v>
      </c>
      <c r="AA1353" t="s">
        <v>995</v>
      </c>
      <c r="AB1353" t="s">
        <v>995</v>
      </c>
      <c r="AC1353" t="s">
        <v>995</v>
      </c>
      <c r="AD1353" t="s">
        <v>995</v>
      </c>
      <c r="AE1353" t="s">
        <v>995</v>
      </c>
      <c r="AF1353" t="s">
        <v>995</v>
      </c>
      <c r="AG1353" t="s">
        <v>995</v>
      </c>
      <c r="AH1353" t="s">
        <v>995</v>
      </c>
      <c r="AI1353" t="s">
        <v>995</v>
      </c>
      <c r="AJ1353" t="s">
        <v>995</v>
      </c>
      <c r="AK1353" t="s">
        <v>995</v>
      </c>
      <c r="AL1353" t="s">
        <v>995</v>
      </c>
      <c r="AM1353" t="s">
        <v>995</v>
      </c>
      <c r="AN1353" t="s">
        <v>995</v>
      </c>
      <c r="AO1353" t="s">
        <v>995</v>
      </c>
      <c r="AP1353" t="s">
        <v>995</v>
      </c>
      <c r="AQ1353" s="286" t="s">
        <v>855</v>
      </c>
      <c r="AR1353" s="306"/>
    </row>
    <row r="1354" spans="1:47" ht="28.8" x14ac:dyDescent="0.3">
      <c r="A1354" s="285">
        <v>119017</v>
      </c>
      <c r="B1354" s="286" t="s">
        <v>67</v>
      </c>
      <c r="C1354" t="s">
        <v>224</v>
      </c>
      <c r="D1354" t="s">
        <v>224</v>
      </c>
      <c r="E1354" t="s">
        <v>224</v>
      </c>
      <c r="F1354" t="s">
        <v>224</v>
      </c>
      <c r="G1354" t="s">
        <v>224</v>
      </c>
      <c r="H1354" t="s">
        <v>226</v>
      </c>
      <c r="I1354" t="s">
        <v>226</v>
      </c>
      <c r="J1354" t="s">
        <v>226</v>
      </c>
      <c r="K1354" t="s">
        <v>226</v>
      </c>
      <c r="L1354" t="s">
        <v>226</v>
      </c>
      <c r="M1354" t="s">
        <v>226</v>
      </c>
      <c r="N1354" t="s">
        <v>224</v>
      </c>
      <c r="O1354" t="s">
        <v>226</v>
      </c>
      <c r="P1354" t="s">
        <v>226</v>
      </c>
      <c r="Q1354" t="s">
        <v>226</v>
      </c>
      <c r="R1354" t="s">
        <v>224</v>
      </c>
      <c r="S1354" t="s">
        <v>226</v>
      </c>
      <c r="T1354" t="s">
        <v>226</v>
      </c>
      <c r="U1354" t="s">
        <v>226</v>
      </c>
      <c r="V1354" t="s">
        <v>226</v>
      </c>
      <c r="W1354" t="s">
        <v>226</v>
      </c>
      <c r="X1354" t="s">
        <v>226</v>
      </c>
      <c r="Y1354" t="s">
        <v>226</v>
      </c>
      <c r="Z1354" t="s">
        <v>226</v>
      </c>
      <c r="AA1354" t="s">
        <v>224</v>
      </c>
      <c r="AB1354" t="s">
        <v>226</v>
      </c>
      <c r="AC1354" t="s">
        <v>226</v>
      </c>
      <c r="AD1354" t="s">
        <v>226</v>
      </c>
      <c r="AE1354" t="s">
        <v>226</v>
      </c>
      <c r="AF1354" t="s">
        <v>224</v>
      </c>
      <c r="AG1354" t="s">
        <v>225</v>
      </c>
      <c r="AH1354" t="s">
        <v>225</v>
      </c>
      <c r="AI1354" t="s">
        <v>225</v>
      </c>
      <c r="AJ1354" t="s">
        <v>225</v>
      </c>
      <c r="AK1354" t="s">
        <v>225</v>
      </c>
      <c r="AL1354" t="s">
        <v>394</v>
      </c>
      <c r="AM1354" t="s">
        <v>394</v>
      </c>
      <c r="AN1354" t="s">
        <v>394</v>
      </c>
      <c r="AO1354" t="s">
        <v>394</v>
      </c>
      <c r="AP1354" t="s">
        <v>394</v>
      </c>
      <c r="AQ1354" s="286" t="s">
        <v>394</v>
      </c>
      <c r="AR1354" s="295"/>
      <c r="AS1354" s="235"/>
    </row>
    <row r="1355" spans="1:47" ht="21.6" x14ac:dyDescent="0.3">
      <c r="A1355" s="285">
        <v>119021</v>
      </c>
      <c r="B1355" s="286" t="s">
        <v>61</v>
      </c>
      <c r="C1355" t="s">
        <v>226</v>
      </c>
      <c r="D1355" t="s">
        <v>226</v>
      </c>
      <c r="E1355" t="s">
        <v>226</v>
      </c>
      <c r="F1355" t="s">
        <v>224</v>
      </c>
      <c r="G1355" t="s">
        <v>226</v>
      </c>
      <c r="H1355" t="s">
        <v>226</v>
      </c>
      <c r="I1355" t="s">
        <v>226</v>
      </c>
      <c r="J1355" t="s">
        <v>226</v>
      </c>
      <c r="K1355" t="s">
        <v>226</v>
      </c>
      <c r="L1355" t="s">
        <v>226</v>
      </c>
      <c r="M1355" t="s">
        <v>226</v>
      </c>
      <c r="N1355" t="s">
        <v>224</v>
      </c>
      <c r="O1355" t="s">
        <v>226</v>
      </c>
      <c r="P1355" t="s">
        <v>224</v>
      </c>
      <c r="Q1355" t="s">
        <v>226</v>
      </c>
      <c r="R1355" t="s">
        <v>226</v>
      </c>
      <c r="S1355" t="s">
        <v>226</v>
      </c>
      <c r="T1355" t="s">
        <v>226</v>
      </c>
      <c r="U1355" t="s">
        <v>224</v>
      </c>
      <c r="V1355" t="s">
        <v>226</v>
      </c>
      <c r="W1355" t="s">
        <v>226</v>
      </c>
      <c r="X1355" t="s">
        <v>226</v>
      </c>
      <c r="Y1355" t="s">
        <v>226</v>
      </c>
      <c r="Z1355" t="s">
        <v>224</v>
      </c>
      <c r="AA1355" t="s">
        <v>226</v>
      </c>
      <c r="AB1355" t="s">
        <v>226</v>
      </c>
      <c r="AC1355" t="s">
        <v>226</v>
      </c>
      <c r="AD1355" t="s">
        <v>226</v>
      </c>
      <c r="AE1355" t="s">
        <v>226</v>
      </c>
      <c r="AF1355" t="s">
        <v>226</v>
      </c>
      <c r="AG1355" t="s">
        <v>225</v>
      </c>
      <c r="AH1355" t="s">
        <v>225</v>
      </c>
      <c r="AI1355" t="s">
        <v>225</v>
      </c>
      <c r="AJ1355" t="s">
        <v>225</v>
      </c>
      <c r="AK1355" t="s">
        <v>225</v>
      </c>
      <c r="AL1355" t="s">
        <v>225</v>
      </c>
      <c r="AM1355" t="s">
        <v>225</v>
      </c>
      <c r="AN1355" t="s">
        <v>225</v>
      </c>
      <c r="AO1355" t="s">
        <v>225</v>
      </c>
      <c r="AP1355" t="s">
        <v>225</v>
      </c>
      <c r="AQ1355" s="286" t="s">
        <v>394</v>
      </c>
      <c r="AR1355" s="295"/>
      <c r="AS1355" s="235"/>
    </row>
    <row r="1356" spans="1:47" x14ac:dyDescent="0.3">
      <c r="A1356" s="285">
        <v>119024</v>
      </c>
      <c r="B1356" s="286" t="s">
        <v>61</v>
      </c>
      <c r="AQ1356" s="286" t="s">
        <v>394</v>
      </c>
      <c r="AR1356" s="306"/>
    </row>
    <row r="1357" spans="1:47" ht="21.6" x14ac:dyDescent="0.3">
      <c r="A1357" s="285">
        <v>119028</v>
      </c>
      <c r="B1357" s="286" t="s">
        <v>538</v>
      </c>
      <c r="C1357" t="s">
        <v>995</v>
      </c>
      <c r="D1357" t="s">
        <v>995</v>
      </c>
      <c r="E1357" t="s">
        <v>995</v>
      </c>
      <c r="F1357" t="s">
        <v>995</v>
      </c>
      <c r="G1357" t="s">
        <v>995</v>
      </c>
      <c r="H1357" t="s">
        <v>995</v>
      </c>
      <c r="I1357" t="s">
        <v>995</v>
      </c>
      <c r="J1357" t="s">
        <v>995</v>
      </c>
      <c r="K1357" t="s">
        <v>995</v>
      </c>
      <c r="L1357" t="s">
        <v>995</v>
      </c>
      <c r="M1357" t="s">
        <v>995</v>
      </c>
      <c r="N1357" t="s">
        <v>995</v>
      </c>
      <c r="O1357" t="s">
        <v>995</v>
      </c>
      <c r="P1357" t="s">
        <v>995</v>
      </c>
      <c r="Q1357" t="s">
        <v>995</v>
      </c>
      <c r="R1357" t="s">
        <v>995</v>
      </c>
      <c r="S1357" t="s">
        <v>995</v>
      </c>
      <c r="T1357" t="s">
        <v>995</v>
      </c>
      <c r="U1357" t="s">
        <v>995</v>
      </c>
      <c r="V1357" t="s">
        <v>995</v>
      </c>
      <c r="W1357" t="s">
        <v>995</v>
      </c>
      <c r="X1357" t="s">
        <v>995</v>
      </c>
      <c r="Y1357" t="s">
        <v>995</v>
      </c>
      <c r="Z1357" t="s">
        <v>995</v>
      </c>
      <c r="AA1357" t="s">
        <v>995</v>
      </c>
      <c r="AB1357" t="s">
        <v>995</v>
      </c>
      <c r="AC1357" t="s">
        <v>995</v>
      </c>
      <c r="AD1357" t="s">
        <v>995</v>
      </c>
      <c r="AE1357" t="s">
        <v>995</v>
      </c>
      <c r="AF1357" t="s">
        <v>995</v>
      </c>
      <c r="AG1357" t="s">
        <v>995</v>
      </c>
      <c r="AH1357" t="s">
        <v>995</v>
      </c>
      <c r="AI1357" t="s">
        <v>995</v>
      </c>
      <c r="AJ1357" t="s">
        <v>995</v>
      </c>
      <c r="AK1357" t="s">
        <v>995</v>
      </c>
      <c r="AL1357" t="s">
        <v>995</v>
      </c>
      <c r="AM1357" t="s">
        <v>995</v>
      </c>
      <c r="AN1357" t="s">
        <v>995</v>
      </c>
      <c r="AO1357" t="s">
        <v>995</v>
      </c>
      <c r="AP1357" t="s">
        <v>995</v>
      </c>
      <c r="AQ1357" s="286" t="s">
        <v>855</v>
      </c>
      <c r="AR1357" s="295"/>
      <c r="AS1357" s="235"/>
    </row>
    <row r="1358" spans="1:47" x14ac:dyDescent="0.3">
      <c r="A1358" s="285">
        <v>119029</v>
      </c>
      <c r="B1358" s="286" t="s">
        <v>540</v>
      </c>
      <c r="C1358" t="s">
        <v>995</v>
      </c>
      <c r="D1358" t="s">
        <v>995</v>
      </c>
      <c r="E1358" t="s">
        <v>995</v>
      </c>
      <c r="F1358" t="s">
        <v>995</v>
      </c>
      <c r="G1358" t="s">
        <v>995</v>
      </c>
      <c r="H1358" t="s">
        <v>995</v>
      </c>
      <c r="I1358" t="s">
        <v>995</v>
      </c>
      <c r="J1358" t="s">
        <v>995</v>
      </c>
      <c r="K1358" t="s">
        <v>995</v>
      </c>
      <c r="L1358" t="s">
        <v>995</v>
      </c>
      <c r="M1358" t="s">
        <v>995</v>
      </c>
      <c r="N1358" t="s">
        <v>995</v>
      </c>
      <c r="O1358" t="s">
        <v>995</v>
      </c>
      <c r="P1358" t="s">
        <v>995</v>
      </c>
      <c r="Q1358" t="s">
        <v>995</v>
      </c>
      <c r="R1358" t="s">
        <v>995</v>
      </c>
      <c r="S1358" t="s">
        <v>995</v>
      </c>
      <c r="T1358" t="s">
        <v>995</v>
      </c>
      <c r="U1358" t="s">
        <v>995</v>
      </c>
      <c r="V1358" t="s">
        <v>995</v>
      </c>
      <c r="W1358" t="s">
        <v>995</v>
      </c>
      <c r="X1358" t="s">
        <v>995</v>
      </c>
      <c r="Y1358" t="s">
        <v>995</v>
      </c>
      <c r="Z1358" t="s">
        <v>995</v>
      </c>
      <c r="AA1358" t="s">
        <v>995</v>
      </c>
      <c r="AB1358" t="s">
        <v>995</v>
      </c>
      <c r="AC1358" t="s">
        <v>995</v>
      </c>
      <c r="AD1358" t="s">
        <v>995</v>
      </c>
      <c r="AE1358" t="s">
        <v>995</v>
      </c>
      <c r="AF1358" t="s">
        <v>995</v>
      </c>
      <c r="AG1358" t="s">
        <v>995</v>
      </c>
      <c r="AH1358" t="s">
        <v>995</v>
      </c>
      <c r="AI1358" t="s">
        <v>995</v>
      </c>
      <c r="AJ1358" t="s">
        <v>995</v>
      </c>
      <c r="AK1358" t="s">
        <v>995</v>
      </c>
      <c r="AL1358" t="s">
        <v>995</v>
      </c>
      <c r="AM1358" t="s">
        <v>995</v>
      </c>
      <c r="AN1358" t="s">
        <v>995</v>
      </c>
      <c r="AO1358" t="s">
        <v>995</v>
      </c>
      <c r="AP1358" t="s">
        <v>995</v>
      </c>
      <c r="AQ1358" s="286" t="s">
        <v>855</v>
      </c>
      <c r="AR1358" s="306"/>
    </row>
    <row r="1359" spans="1:47" x14ac:dyDescent="0.3">
      <c r="A1359" s="285">
        <v>119031</v>
      </c>
      <c r="B1359" s="286" t="s">
        <v>540</v>
      </c>
      <c r="C1359" t="s">
        <v>995</v>
      </c>
      <c r="D1359" t="s">
        <v>995</v>
      </c>
      <c r="E1359" t="s">
        <v>995</v>
      </c>
      <c r="F1359" t="s">
        <v>995</v>
      </c>
      <c r="G1359" t="s">
        <v>995</v>
      </c>
      <c r="H1359" t="s">
        <v>995</v>
      </c>
      <c r="I1359" t="s">
        <v>995</v>
      </c>
      <c r="J1359" t="s">
        <v>995</v>
      </c>
      <c r="K1359" t="s">
        <v>995</v>
      </c>
      <c r="L1359" t="s">
        <v>995</v>
      </c>
      <c r="M1359" t="s">
        <v>995</v>
      </c>
      <c r="N1359" t="s">
        <v>995</v>
      </c>
      <c r="O1359" t="s">
        <v>995</v>
      </c>
      <c r="P1359" t="s">
        <v>995</v>
      </c>
      <c r="Q1359" t="s">
        <v>995</v>
      </c>
      <c r="R1359" t="s">
        <v>995</v>
      </c>
      <c r="S1359" t="s">
        <v>995</v>
      </c>
      <c r="T1359" t="s">
        <v>995</v>
      </c>
      <c r="U1359" t="s">
        <v>995</v>
      </c>
      <c r="V1359" t="s">
        <v>995</v>
      </c>
      <c r="W1359" t="s">
        <v>995</v>
      </c>
      <c r="X1359" t="s">
        <v>995</v>
      </c>
      <c r="Y1359" t="s">
        <v>995</v>
      </c>
      <c r="Z1359" t="s">
        <v>995</v>
      </c>
      <c r="AA1359" t="s">
        <v>995</v>
      </c>
      <c r="AB1359" t="s">
        <v>995</v>
      </c>
      <c r="AC1359" t="s">
        <v>995</v>
      </c>
      <c r="AD1359" t="s">
        <v>995</v>
      </c>
      <c r="AE1359" t="s">
        <v>995</v>
      </c>
      <c r="AF1359" t="s">
        <v>995</v>
      </c>
      <c r="AG1359" t="s">
        <v>995</v>
      </c>
      <c r="AH1359" t="s">
        <v>995</v>
      </c>
      <c r="AI1359" t="s">
        <v>995</v>
      </c>
      <c r="AJ1359" t="s">
        <v>995</v>
      </c>
      <c r="AK1359" t="s">
        <v>995</v>
      </c>
      <c r="AL1359" t="s">
        <v>995</v>
      </c>
      <c r="AM1359" t="s">
        <v>995</v>
      </c>
      <c r="AN1359" t="s">
        <v>995</v>
      </c>
      <c r="AO1359" t="s">
        <v>995</v>
      </c>
      <c r="AP1359" t="s">
        <v>995</v>
      </c>
      <c r="AQ1359" s="286" t="s">
        <v>855</v>
      </c>
      <c r="AR1359" s="306"/>
    </row>
    <row r="1360" spans="1:47" x14ac:dyDescent="0.3">
      <c r="A1360" s="285">
        <v>119033</v>
      </c>
      <c r="B1360" s="286" t="s">
        <v>540</v>
      </c>
      <c r="C1360" t="s">
        <v>995</v>
      </c>
      <c r="D1360" t="s">
        <v>995</v>
      </c>
      <c r="E1360" t="s">
        <v>995</v>
      </c>
      <c r="F1360" t="s">
        <v>995</v>
      </c>
      <c r="G1360" t="s">
        <v>995</v>
      </c>
      <c r="H1360" t="s">
        <v>995</v>
      </c>
      <c r="I1360" t="s">
        <v>995</v>
      </c>
      <c r="J1360" t="s">
        <v>995</v>
      </c>
      <c r="K1360" t="s">
        <v>995</v>
      </c>
      <c r="L1360" t="s">
        <v>995</v>
      </c>
      <c r="M1360" t="s">
        <v>995</v>
      </c>
      <c r="N1360" t="s">
        <v>995</v>
      </c>
      <c r="O1360" t="s">
        <v>995</v>
      </c>
      <c r="P1360" t="s">
        <v>995</v>
      </c>
      <c r="Q1360" t="s">
        <v>995</v>
      </c>
      <c r="R1360" t="s">
        <v>995</v>
      </c>
      <c r="S1360" t="s">
        <v>995</v>
      </c>
      <c r="T1360" t="s">
        <v>995</v>
      </c>
      <c r="U1360" t="s">
        <v>995</v>
      </c>
      <c r="V1360" t="s">
        <v>995</v>
      </c>
      <c r="W1360" t="s">
        <v>995</v>
      </c>
      <c r="X1360" t="s">
        <v>995</v>
      </c>
      <c r="Y1360" t="s">
        <v>995</v>
      </c>
      <c r="Z1360" t="s">
        <v>995</v>
      </c>
      <c r="AA1360" t="s">
        <v>995</v>
      </c>
      <c r="AB1360" t="s">
        <v>995</v>
      </c>
      <c r="AC1360" t="s">
        <v>995</v>
      </c>
      <c r="AD1360" t="s">
        <v>995</v>
      </c>
      <c r="AE1360" t="s">
        <v>995</v>
      </c>
      <c r="AF1360" t="s">
        <v>995</v>
      </c>
      <c r="AG1360" t="s">
        <v>995</v>
      </c>
      <c r="AH1360" t="s">
        <v>995</v>
      </c>
      <c r="AI1360" t="s">
        <v>995</v>
      </c>
      <c r="AJ1360" t="s">
        <v>995</v>
      </c>
      <c r="AK1360" t="s">
        <v>995</v>
      </c>
      <c r="AL1360" t="s">
        <v>995</v>
      </c>
      <c r="AM1360" t="s">
        <v>995</v>
      </c>
      <c r="AN1360" t="s">
        <v>995</v>
      </c>
      <c r="AO1360" t="s">
        <v>995</v>
      </c>
      <c r="AP1360" t="s">
        <v>995</v>
      </c>
      <c r="AQ1360" s="286" t="s">
        <v>855</v>
      </c>
      <c r="AR1360" s="306"/>
    </row>
    <row r="1361" spans="1:47" ht="28.8" x14ac:dyDescent="0.3">
      <c r="A1361" s="285">
        <v>119034</v>
      </c>
      <c r="B1361" s="286" t="s">
        <v>67</v>
      </c>
      <c r="C1361" t="s">
        <v>224</v>
      </c>
      <c r="D1361" t="s">
        <v>226</v>
      </c>
      <c r="E1361" t="s">
        <v>224</v>
      </c>
      <c r="F1361" t="s">
        <v>226</v>
      </c>
      <c r="G1361" t="s">
        <v>224</v>
      </c>
      <c r="H1361" t="s">
        <v>225</v>
      </c>
      <c r="I1361" t="s">
        <v>224</v>
      </c>
      <c r="J1361" t="s">
        <v>226</v>
      </c>
      <c r="K1361" t="s">
        <v>225</v>
      </c>
      <c r="L1361" t="s">
        <v>226</v>
      </c>
      <c r="M1361" t="s">
        <v>226</v>
      </c>
      <c r="N1361" t="s">
        <v>224</v>
      </c>
      <c r="O1361" t="s">
        <v>224</v>
      </c>
      <c r="P1361" t="s">
        <v>224</v>
      </c>
      <c r="Q1361" t="s">
        <v>224</v>
      </c>
      <c r="R1361" t="s">
        <v>226</v>
      </c>
      <c r="S1361" t="s">
        <v>226</v>
      </c>
      <c r="T1361" t="s">
        <v>224</v>
      </c>
      <c r="U1361" t="s">
        <v>224</v>
      </c>
      <c r="V1361" t="s">
        <v>224</v>
      </c>
      <c r="W1361" t="s">
        <v>224</v>
      </c>
      <c r="X1361" t="s">
        <v>224</v>
      </c>
      <c r="Y1361" t="s">
        <v>224</v>
      </c>
      <c r="Z1361" t="s">
        <v>224</v>
      </c>
      <c r="AA1361" t="s">
        <v>224</v>
      </c>
      <c r="AB1361" t="s">
        <v>224</v>
      </c>
      <c r="AC1361" t="s">
        <v>226</v>
      </c>
      <c r="AD1361" t="s">
        <v>224</v>
      </c>
      <c r="AE1361" t="s">
        <v>226</v>
      </c>
      <c r="AF1361" t="s">
        <v>224</v>
      </c>
      <c r="AG1361" t="s">
        <v>225</v>
      </c>
      <c r="AH1361" t="s">
        <v>225</v>
      </c>
      <c r="AI1361" t="s">
        <v>225</v>
      </c>
      <c r="AJ1361" t="s">
        <v>225</v>
      </c>
      <c r="AK1361" t="s">
        <v>225</v>
      </c>
      <c r="AL1361" t="s">
        <v>394</v>
      </c>
      <c r="AM1361" t="s">
        <v>394</v>
      </c>
      <c r="AN1361" t="s">
        <v>394</v>
      </c>
      <c r="AO1361" t="s">
        <v>394</v>
      </c>
      <c r="AP1361" t="s">
        <v>394</v>
      </c>
      <c r="AQ1361" s="286" t="s">
        <v>394</v>
      </c>
      <c r="AR1361" s="295"/>
      <c r="AS1361" s="235"/>
    </row>
    <row r="1362" spans="1:47" ht="21.6" x14ac:dyDescent="0.65">
      <c r="A1362" s="285">
        <v>119035</v>
      </c>
      <c r="B1362" s="286" t="s">
        <v>61</v>
      </c>
      <c r="C1362" t="s">
        <v>995</v>
      </c>
      <c r="D1362" t="s">
        <v>995</v>
      </c>
      <c r="E1362" t="s">
        <v>995</v>
      </c>
      <c r="F1362" t="s">
        <v>995</v>
      </c>
      <c r="G1362" t="s">
        <v>995</v>
      </c>
      <c r="H1362" t="s">
        <v>995</v>
      </c>
      <c r="I1362" t="s">
        <v>995</v>
      </c>
      <c r="J1362" t="s">
        <v>995</v>
      </c>
      <c r="K1362" t="s">
        <v>995</v>
      </c>
      <c r="L1362" t="s">
        <v>995</v>
      </c>
      <c r="M1362" t="s">
        <v>995</v>
      </c>
      <c r="N1362" t="s">
        <v>995</v>
      </c>
      <c r="O1362" t="s">
        <v>995</v>
      </c>
      <c r="P1362" t="s">
        <v>995</v>
      </c>
      <c r="Q1362" t="s">
        <v>995</v>
      </c>
      <c r="R1362" t="s">
        <v>995</v>
      </c>
      <c r="S1362" t="s">
        <v>995</v>
      </c>
      <c r="T1362" t="s">
        <v>995</v>
      </c>
      <c r="U1362" t="s">
        <v>995</v>
      </c>
      <c r="V1362" t="s">
        <v>995</v>
      </c>
      <c r="W1362" t="s">
        <v>995</v>
      </c>
      <c r="X1362" t="s">
        <v>995</v>
      </c>
      <c r="Y1362" t="s">
        <v>995</v>
      </c>
      <c r="Z1362" t="s">
        <v>995</v>
      </c>
      <c r="AA1362" t="s">
        <v>995</v>
      </c>
      <c r="AB1362" t="s">
        <v>995</v>
      </c>
      <c r="AC1362" t="s">
        <v>995</v>
      </c>
      <c r="AD1362" t="s">
        <v>995</v>
      </c>
      <c r="AE1362" t="s">
        <v>995</v>
      </c>
      <c r="AF1362" t="s">
        <v>995</v>
      </c>
      <c r="AG1362" t="s">
        <v>995</v>
      </c>
      <c r="AH1362" t="s">
        <v>995</v>
      </c>
      <c r="AI1362" t="s">
        <v>995</v>
      </c>
      <c r="AJ1362" t="s">
        <v>995</v>
      </c>
      <c r="AK1362" t="s">
        <v>995</v>
      </c>
      <c r="AL1362" t="s">
        <v>995</v>
      </c>
      <c r="AM1362" t="s">
        <v>995</v>
      </c>
      <c r="AN1362" t="s">
        <v>995</v>
      </c>
      <c r="AO1362" t="s">
        <v>995</v>
      </c>
      <c r="AP1362" t="s">
        <v>995</v>
      </c>
      <c r="AQ1362" s="288"/>
      <c r="AR1362" s="302"/>
      <c r="AS1362" s="304"/>
      <c r="AU1362"/>
    </row>
    <row r="1363" spans="1:47" ht="21.6" x14ac:dyDescent="0.3">
      <c r="A1363" s="285">
        <v>119037</v>
      </c>
      <c r="B1363" s="286" t="s">
        <v>61</v>
      </c>
      <c r="C1363" t="s">
        <v>995</v>
      </c>
      <c r="D1363" t="s">
        <v>995</v>
      </c>
      <c r="E1363" t="s">
        <v>995</v>
      </c>
      <c r="F1363" t="s">
        <v>995</v>
      </c>
      <c r="G1363" t="s">
        <v>995</v>
      </c>
      <c r="H1363" t="s">
        <v>995</v>
      </c>
      <c r="I1363" t="s">
        <v>995</v>
      </c>
      <c r="J1363" t="s">
        <v>995</v>
      </c>
      <c r="K1363" t="s">
        <v>995</v>
      </c>
      <c r="L1363" t="s">
        <v>995</v>
      </c>
      <c r="M1363" t="s">
        <v>995</v>
      </c>
      <c r="N1363" t="s">
        <v>995</v>
      </c>
      <c r="O1363" t="s">
        <v>995</v>
      </c>
      <c r="P1363" t="s">
        <v>995</v>
      </c>
      <c r="Q1363" t="s">
        <v>995</v>
      </c>
      <c r="R1363" t="s">
        <v>995</v>
      </c>
      <c r="S1363" t="s">
        <v>995</v>
      </c>
      <c r="T1363" t="s">
        <v>995</v>
      </c>
      <c r="U1363" t="s">
        <v>995</v>
      </c>
      <c r="V1363" t="s">
        <v>995</v>
      </c>
      <c r="W1363" t="s">
        <v>995</v>
      </c>
      <c r="X1363" t="s">
        <v>995</v>
      </c>
      <c r="Y1363" t="s">
        <v>995</v>
      </c>
      <c r="Z1363" t="s">
        <v>995</v>
      </c>
      <c r="AA1363" t="s">
        <v>995</v>
      </c>
      <c r="AB1363" t="s">
        <v>995</v>
      </c>
      <c r="AC1363" t="s">
        <v>995</v>
      </c>
      <c r="AD1363" t="s">
        <v>995</v>
      </c>
      <c r="AE1363" t="s">
        <v>995</v>
      </c>
      <c r="AF1363" t="s">
        <v>995</v>
      </c>
      <c r="AG1363" t="s">
        <v>995</v>
      </c>
      <c r="AH1363" t="s">
        <v>995</v>
      </c>
      <c r="AI1363" t="s">
        <v>995</v>
      </c>
      <c r="AJ1363" t="s">
        <v>995</v>
      </c>
      <c r="AK1363" t="s">
        <v>995</v>
      </c>
      <c r="AL1363" t="s">
        <v>995</v>
      </c>
      <c r="AM1363" t="s">
        <v>995</v>
      </c>
      <c r="AN1363" t="s">
        <v>995</v>
      </c>
      <c r="AO1363" t="s">
        <v>995</v>
      </c>
      <c r="AP1363" t="s">
        <v>995</v>
      </c>
      <c r="AQ1363" s="286" t="s">
        <v>855</v>
      </c>
      <c r="AR1363" s="295"/>
      <c r="AS1363" s="235"/>
    </row>
    <row r="1364" spans="1:47" ht="21.6" x14ac:dyDescent="0.3">
      <c r="A1364" s="285">
        <v>119038</v>
      </c>
      <c r="B1364" s="286" t="s">
        <v>61</v>
      </c>
      <c r="C1364" t="s">
        <v>224</v>
      </c>
      <c r="D1364" t="s">
        <v>226</v>
      </c>
      <c r="E1364" t="s">
        <v>226</v>
      </c>
      <c r="F1364" t="s">
        <v>226</v>
      </c>
      <c r="G1364" t="s">
        <v>224</v>
      </c>
      <c r="H1364" t="s">
        <v>226</v>
      </c>
      <c r="I1364" t="s">
        <v>226</v>
      </c>
      <c r="J1364" t="s">
        <v>226</v>
      </c>
      <c r="K1364" t="s">
        <v>224</v>
      </c>
      <c r="L1364" t="s">
        <v>226</v>
      </c>
      <c r="M1364" t="s">
        <v>226</v>
      </c>
      <c r="N1364" t="s">
        <v>224</v>
      </c>
      <c r="O1364" t="s">
        <v>226</v>
      </c>
      <c r="P1364" t="s">
        <v>226</v>
      </c>
      <c r="Q1364" t="s">
        <v>226</v>
      </c>
      <c r="R1364" t="s">
        <v>226</v>
      </c>
      <c r="S1364" t="s">
        <v>226</v>
      </c>
      <c r="T1364" t="s">
        <v>226</v>
      </c>
      <c r="U1364" t="s">
        <v>226</v>
      </c>
      <c r="V1364" t="s">
        <v>226</v>
      </c>
      <c r="W1364" t="s">
        <v>224</v>
      </c>
      <c r="X1364" t="s">
        <v>226</v>
      </c>
      <c r="Y1364" t="s">
        <v>226</v>
      </c>
      <c r="Z1364" t="s">
        <v>224</v>
      </c>
      <c r="AA1364" t="s">
        <v>226</v>
      </c>
      <c r="AB1364" t="s">
        <v>226</v>
      </c>
      <c r="AC1364" t="s">
        <v>226</v>
      </c>
      <c r="AD1364" t="s">
        <v>226</v>
      </c>
      <c r="AE1364" t="s">
        <v>225</v>
      </c>
      <c r="AF1364" t="s">
        <v>226</v>
      </c>
      <c r="AG1364" t="s">
        <v>225</v>
      </c>
      <c r="AH1364" t="s">
        <v>225</v>
      </c>
      <c r="AI1364" t="s">
        <v>224</v>
      </c>
      <c r="AJ1364" t="s">
        <v>224</v>
      </c>
      <c r="AK1364" t="s">
        <v>225</v>
      </c>
      <c r="AL1364" t="s">
        <v>225</v>
      </c>
      <c r="AM1364" t="s">
        <v>225</v>
      </c>
      <c r="AN1364" t="s">
        <v>225</v>
      </c>
      <c r="AO1364" t="s">
        <v>225</v>
      </c>
      <c r="AP1364" t="s">
        <v>225</v>
      </c>
      <c r="AQ1364" s="286" t="s">
        <v>394</v>
      </c>
      <c r="AR1364" s="295"/>
      <c r="AS1364" s="235"/>
    </row>
    <row r="1365" spans="1:47" ht="28.8" x14ac:dyDescent="0.3">
      <c r="A1365" s="285">
        <v>119043</v>
      </c>
      <c r="B1365" s="286" t="s">
        <v>67</v>
      </c>
      <c r="C1365" t="s">
        <v>995</v>
      </c>
      <c r="D1365" t="s">
        <v>995</v>
      </c>
      <c r="E1365" t="s">
        <v>995</v>
      </c>
      <c r="F1365" t="s">
        <v>995</v>
      </c>
      <c r="G1365" t="s">
        <v>995</v>
      </c>
      <c r="H1365" t="s">
        <v>995</v>
      </c>
      <c r="I1365" t="s">
        <v>995</v>
      </c>
      <c r="J1365" t="s">
        <v>995</v>
      </c>
      <c r="K1365" t="s">
        <v>995</v>
      </c>
      <c r="L1365" t="s">
        <v>995</v>
      </c>
      <c r="M1365" t="s">
        <v>995</v>
      </c>
      <c r="N1365" t="s">
        <v>995</v>
      </c>
      <c r="O1365" t="s">
        <v>995</v>
      </c>
      <c r="P1365" t="s">
        <v>995</v>
      </c>
      <c r="Q1365" t="s">
        <v>995</v>
      </c>
      <c r="R1365" t="s">
        <v>995</v>
      </c>
      <c r="S1365" t="s">
        <v>995</v>
      </c>
      <c r="T1365" t="s">
        <v>995</v>
      </c>
      <c r="U1365" t="s">
        <v>995</v>
      </c>
      <c r="V1365" t="s">
        <v>995</v>
      </c>
      <c r="W1365" t="s">
        <v>995</v>
      </c>
      <c r="X1365" t="s">
        <v>995</v>
      </c>
      <c r="Y1365" t="s">
        <v>995</v>
      </c>
      <c r="Z1365" t="s">
        <v>995</v>
      </c>
      <c r="AA1365" t="s">
        <v>995</v>
      </c>
      <c r="AB1365" t="s">
        <v>995</v>
      </c>
      <c r="AC1365" t="s">
        <v>995</v>
      </c>
      <c r="AD1365" t="s">
        <v>995</v>
      </c>
      <c r="AE1365" t="s">
        <v>995</v>
      </c>
      <c r="AF1365" t="s">
        <v>995</v>
      </c>
      <c r="AG1365" t="s">
        <v>995</v>
      </c>
      <c r="AH1365" t="s">
        <v>995</v>
      </c>
      <c r="AI1365" t="s">
        <v>995</v>
      </c>
      <c r="AJ1365" t="s">
        <v>995</v>
      </c>
      <c r="AK1365" t="s">
        <v>995</v>
      </c>
      <c r="AL1365" t="s">
        <v>995</v>
      </c>
      <c r="AM1365" t="s">
        <v>995</v>
      </c>
      <c r="AN1365" t="s">
        <v>995</v>
      </c>
      <c r="AO1365" t="s">
        <v>995</v>
      </c>
      <c r="AP1365" t="s">
        <v>995</v>
      </c>
      <c r="AQ1365" s="286" t="s">
        <v>855</v>
      </c>
      <c r="AR1365" s="295"/>
      <c r="AS1365" s="235"/>
    </row>
    <row r="1366" spans="1:47" x14ac:dyDescent="0.3">
      <c r="A1366" s="285">
        <v>119047</v>
      </c>
      <c r="B1366" s="286" t="s">
        <v>538</v>
      </c>
      <c r="C1366" t="s">
        <v>995</v>
      </c>
      <c r="D1366" t="s">
        <v>995</v>
      </c>
      <c r="E1366" t="s">
        <v>995</v>
      </c>
      <c r="F1366" t="s">
        <v>995</v>
      </c>
      <c r="G1366" t="s">
        <v>995</v>
      </c>
      <c r="H1366" t="s">
        <v>995</v>
      </c>
      <c r="I1366" t="s">
        <v>995</v>
      </c>
      <c r="J1366" t="s">
        <v>995</v>
      </c>
      <c r="K1366" t="s">
        <v>995</v>
      </c>
      <c r="L1366" t="s">
        <v>995</v>
      </c>
      <c r="M1366" t="s">
        <v>995</v>
      </c>
      <c r="N1366" t="s">
        <v>995</v>
      </c>
      <c r="O1366" t="s">
        <v>995</v>
      </c>
      <c r="P1366" t="s">
        <v>995</v>
      </c>
      <c r="Q1366" t="s">
        <v>995</v>
      </c>
      <c r="R1366" t="s">
        <v>995</v>
      </c>
      <c r="S1366" t="s">
        <v>995</v>
      </c>
      <c r="T1366" t="s">
        <v>995</v>
      </c>
      <c r="U1366" t="s">
        <v>995</v>
      </c>
      <c r="V1366" t="s">
        <v>995</v>
      </c>
      <c r="W1366" t="s">
        <v>995</v>
      </c>
      <c r="X1366" t="s">
        <v>995</v>
      </c>
      <c r="Y1366" t="s">
        <v>995</v>
      </c>
      <c r="Z1366" t="s">
        <v>995</v>
      </c>
      <c r="AA1366" t="s">
        <v>995</v>
      </c>
      <c r="AB1366" t="s">
        <v>995</v>
      </c>
      <c r="AC1366" t="s">
        <v>995</v>
      </c>
      <c r="AD1366" t="s">
        <v>995</v>
      </c>
      <c r="AE1366" t="s">
        <v>995</v>
      </c>
      <c r="AF1366" t="s">
        <v>995</v>
      </c>
      <c r="AG1366" t="s">
        <v>995</v>
      </c>
      <c r="AH1366" t="s">
        <v>995</v>
      </c>
      <c r="AI1366" t="s">
        <v>995</v>
      </c>
      <c r="AJ1366" t="s">
        <v>995</v>
      </c>
      <c r="AK1366" t="s">
        <v>995</v>
      </c>
      <c r="AL1366" t="s">
        <v>995</v>
      </c>
      <c r="AM1366" t="s">
        <v>995</v>
      </c>
      <c r="AN1366" t="s">
        <v>995</v>
      </c>
      <c r="AO1366" t="s">
        <v>995</v>
      </c>
      <c r="AP1366" t="s">
        <v>995</v>
      </c>
      <c r="AQ1366" s="286" t="s">
        <v>855</v>
      </c>
      <c r="AR1366" s="306"/>
    </row>
    <row r="1367" spans="1:47" x14ac:dyDescent="0.3">
      <c r="A1367" s="285">
        <v>119048</v>
      </c>
      <c r="B1367" s="286" t="s">
        <v>538</v>
      </c>
      <c r="C1367" t="s">
        <v>995</v>
      </c>
      <c r="D1367" t="s">
        <v>995</v>
      </c>
      <c r="E1367" t="s">
        <v>995</v>
      </c>
      <c r="F1367" t="s">
        <v>995</v>
      </c>
      <c r="G1367" t="s">
        <v>995</v>
      </c>
      <c r="H1367" t="s">
        <v>995</v>
      </c>
      <c r="I1367" t="s">
        <v>995</v>
      </c>
      <c r="J1367" t="s">
        <v>995</v>
      </c>
      <c r="K1367" t="s">
        <v>995</v>
      </c>
      <c r="L1367" t="s">
        <v>995</v>
      </c>
      <c r="M1367" t="s">
        <v>224</v>
      </c>
      <c r="N1367" t="s">
        <v>995</v>
      </c>
      <c r="O1367" t="s">
        <v>995</v>
      </c>
      <c r="P1367" t="s">
        <v>995</v>
      </c>
      <c r="Q1367" t="s">
        <v>995</v>
      </c>
      <c r="R1367" t="s">
        <v>995</v>
      </c>
      <c r="S1367" t="s">
        <v>995</v>
      </c>
      <c r="T1367" t="s">
        <v>995</v>
      </c>
      <c r="U1367" t="s">
        <v>995</v>
      </c>
      <c r="V1367" t="s">
        <v>995</v>
      </c>
      <c r="W1367" t="s">
        <v>995</v>
      </c>
      <c r="X1367" t="s">
        <v>995</v>
      </c>
      <c r="Y1367" t="s">
        <v>995</v>
      </c>
      <c r="Z1367" t="s">
        <v>995</v>
      </c>
      <c r="AA1367" t="s">
        <v>995</v>
      </c>
      <c r="AB1367" t="s">
        <v>995</v>
      </c>
      <c r="AC1367" t="s">
        <v>995</v>
      </c>
      <c r="AD1367" t="s">
        <v>995</v>
      </c>
      <c r="AE1367" t="s">
        <v>995</v>
      </c>
      <c r="AF1367" t="s">
        <v>995</v>
      </c>
      <c r="AG1367" t="s">
        <v>995</v>
      </c>
      <c r="AH1367" t="s">
        <v>995</v>
      </c>
      <c r="AI1367" t="s">
        <v>995</v>
      </c>
      <c r="AJ1367" t="s">
        <v>995</v>
      </c>
      <c r="AK1367" t="s">
        <v>995</v>
      </c>
      <c r="AL1367" t="s">
        <v>995</v>
      </c>
      <c r="AM1367" t="s">
        <v>995</v>
      </c>
      <c r="AN1367" t="s">
        <v>995</v>
      </c>
      <c r="AO1367" t="s">
        <v>995</v>
      </c>
      <c r="AP1367" t="s">
        <v>995</v>
      </c>
      <c r="AQ1367" s="289"/>
      <c r="AR1367" s="302"/>
      <c r="AS1367" s="304"/>
      <c r="AU1367"/>
    </row>
    <row r="1368" spans="1:47" ht="21.6" x14ac:dyDescent="0.3">
      <c r="A1368" s="285">
        <v>119049</v>
      </c>
      <c r="B1368" s="286" t="s">
        <v>61</v>
      </c>
      <c r="C1368" t="s">
        <v>226</v>
      </c>
      <c r="D1368" t="s">
        <v>224</v>
      </c>
      <c r="E1368" t="s">
        <v>224</v>
      </c>
      <c r="F1368" t="s">
        <v>226</v>
      </c>
      <c r="G1368" t="s">
        <v>224</v>
      </c>
      <c r="H1368" t="s">
        <v>224</v>
      </c>
      <c r="I1368" t="s">
        <v>226</v>
      </c>
      <c r="J1368" t="s">
        <v>226</v>
      </c>
      <c r="K1368" t="s">
        <v>224</v>
      </c>
      <c r="L1368" t="s">
        <v>224</v>
      </c>
      <c r="M1368" t="s">
        <v>226</v>
      </c>
      <c r="N1368" t="s">
        <v>224</v>
      </c>
      <c r="O1368" t="s">
        <v>226</v>
      </c>
      <c r="P1368" t="s">
        <v>226</v>
      </c>
      <c r="Q1368" t="s">
        <v>224</v>
      </c>
      <c r="R1368" t="s">
        <v>225</v>
      </c>
      <c r="S1368" t="s">
        <v>226</v>
      </c>
      <c r="T1368" t="s">
        <v>224</v>
      </c>
      <c r="U1368" t="s">
        <v>226</v>
      </c>
      <c r="V1368" t="s">
        <v>226</v>
      </c>
      <c r="W1368" t="s">
        <v>224</v>
      </c>
      <c r="X1368" t="s">
        <v>224</v>
      </c>
      <c r="Y1368" t="s">
        <v>226</v>
      </c>
      <c r="Z1368" t="s">
        <v>226</v>
      </c>
      <c r="AA1368" t="s">
        <v>224</v>
      </c>
      <c r="AB1368" t="s">
        <v>226</v>
      </c>
      <c r="AC1368" t="s">
        <v>226</v>
      </c>
      <c r="AD1368" t="s">
        <v>226</v>
      </c>
      <c r="AE1368" t="s">
        <v>224</v>
      </c>
      <c r="AF1368" t="s">
        <v>224</v>
      </c>
      <c r="AG1368" t="s">
        <v>226</v>
      </c>
      <c r="AH1368" t="s">
        <v>224</v>
      </c>
      <c r="AI1368" t="s">
        <v>224</v>
      </c>
      <c r="AJ1368" t="s">
        <v>224</v>
      </c>
      <c r="AK1368" t="s">
        <v>224</v>
      </c>
      <c r="AL1368" t="s">
        <v>226</v>
      </c>
      <c r="AM1368" t="s">
        <v>224</v>
      </c>
      <c r="AN1368" t="s">
        <v>224</v>
      </c>
      <c r="AO1368" t="s">
        <v>226</v>
      </c>
      <c r="AP1368" t="s">
        <v>224</v>
      </c>
      <c r="AQ1368" s="286" t="s">
        <v>394</v>
      </c>
      <c r="AR1368" s="295"/>
      <c r="AS1368" s="235"/>
    </row>
    <row r="1369" spans="1:47" ht="28.8" x14ac:dyDescent="0.3">
      <c r="A1369" s="285">
        <v>119051</v>
      </c>
      <c r="B1369" s="286" t="s">
        <v>67</v>
      </c>
      <c r="C1369" t="s">
        <v>226</v>
      </c>
      <c r="D1369" t="s">
        <v>226</v>
      </c>
      <c r="E1369" t="s">
        <v>226</v>
      </c>
      <c r="F1369" t="s">
        <v>226</v>
      </c>
      <c r="G1369" t="s">
        <v>225</v>
      </c>
      <c r="H1369" t="s">
        <v>226</v>
      </c>
      <c r="I1369" t="s">
        <v>224</v>
      </c>
      <c r="J1369" t="s">
        <v>226</v>
      </c>
      <c r="K1369" t="s">
        <v>226</v>
      </c>
      <c r="L1369" t="s">
        <v>226</v>
      </c>
      <c r="M1369" t="s">
        <v>226</v>
      </c>
      <c r="N1369" t="s">
        <v>226</v>
      </c>
      <c r="O1369" t="s">
        <v>226</v>
      </c>
      <c r="P1369" t="s">
        <v>226</v>
      </c>
      <c r="Q1369" t="s">
        <v>224</v>
      </c>
      <c r="R1369" t="s">
        <v>226</v>
      </c>
      <c r="S1369" t="s">
        <v>226</v>
      </c>
      <c r="T1369" t="s">
        <v>226</v>
      </c>
      <c r="U1369" t="s">
        <v>226</v>
      </c>
      <c r="V1369" t="s">
        <v>226</v>
      </c>
      <c r="W1369" t="s">
        <v>226</v>
      </c>
      <c r="X1369" t="s">
        <v>226</v>
      </c>
      <c r="Y1369" t="s">
        <v>224</v>
      </c>
      <c r="Z1369" t="s">
        <v>226</v>
      </c>
      <c r="AA1369" t="s">
        <v>224</v>
      </c>
      <c r="AB1369" t="s">
        <v>225</v>
      </c>
      <c r="AC1369" t="s">
        <v>226</v>
      </c>
      <c r="AD1369" t="s">
        <v>225</v>
      </c>
      <c r="AE1369" t="s">
        <v>226</v>
      </c>
      <c r="AF1369" t="s">
        <v>225</v>
      </c>
      <c r="AG1369" t="s">
        <v>225</v>
      </c>
      <c r="AH1369" t="s">
        <v>225</v>
      </c>
      <c r="AI1369" t="s">
        <v>225</v>
      </c>
      <c r="AJ1369" t="s">
        <v>225</v>
      </c>
      <c r="AK1369" t="s">
        <v>225</v>
      </c>
      <c r="AL1369" t="s">
        <v>394</v>
      </c>
      <c r="AM1369" t="s">
        <v>394</v>
      </c>
      <c r="AN1369" t="s">
        <v>394</v>
      </c>
      <c r="AO1369" t="s">
        <v>394</v>
      </c>
      <c r="AP1369" t="s">
        <v>394</v>
      </c>
      <c r="AQ1369" s="286" t="s">
        <v>394</v>
      </c>
      <c r="AR1369" s="295"/>
      <c r="AS1369" s="235"/>
    </row>
    <row r="1370" spans="1:47" x14ac:dyDescent="0.3">
      <c r="A1370" s="285">
        <v>119052</v>
      </c>
      <c r="B1370" s="286" t="s">
        <v>538</v>
      </c>
      <c r="C1370" t="s">
        <v>995</v>
      </c>
      <c r="D1370" t="s">
        <v>995</v>
      </c>
      <c r="E1370" t="s">
        <v>995</v>
      </c>
      <c r="F1370" t="s">
        <v>995</v>
      </c>
      <c r="G1370" t="s">
        <v>995</v>
      </c>
      <c r="H1370" t="s">
        <v>995</v>
      </c>
      <c r="I1370" t="s">
        <v>995</v>
      </c>
      <c r="J1370" t="s">
        <v>995</v>
      </c>
      <c r="K1370" t="s">
        <v>995</v>
      </c>
      <c r="L1370" t="s">
        <v>995</v>
      </c>
      <c r="M1370" t="s">
        <v>995</v>
      </c>
      <c r="N1370" t="s">
        <v>995</v>
      </c>
      <c r="O1370" t="s">
        <v>995</v>
      </c>
      <c r="P1370" t="s">
        <v>995</v>
      </c>
      <c r="Q1370" t="s">
        <v>995</v>
      </c>
      <c r="R1370" t="s">
        <v>995</v>
      </c>
      <c r="S1370" t="s">
        <v>995</v>
      </c>
      <c r="T1370" t="s">
        <v>995</v>
      </c>
      <c r="U1370" t="s">
        <v>995</v>
      </c>
      <c r="V1370" t="s">
        <v>995</v>
      </c>
      <c r="W1370" t="s">
        <v>995</v>
      </c>
      <c r="X1370" t="s">
        <v>995</v>
      </c>
      <c r="Y1370" t="s">
        <v>995</v>
      </c>
      <c r="Z1370" t="s">
        <v>995</v>
      </c>
      <c r="AA1370" t="s">
        <v>995</v>
      </c>
      <c r="AB1370" t="s">
        <v>995</v>
      </c>
      <c r="AC1370" t="s">
        <v>995</v>
      </c>
      <c r="AD1370" t="s">
        <v>995</v>
      </c>
      <c r="AE1370" t="s">
        <v>995</v>
      </c>
      <c r="AF1370" t="s">
        <v>995</v>
      </c>
      <c r="AG1370" t="s">
        <v>995</v>
      </c>
      <c r="AH1370" t="s">
        <v>995</v>
      </c>
      <c r="AI1370" t="s">
        <v>995</v>
      </c>
      <c r="AJ1370" t="s">
        <v>995</v>
      </c>
      <c r="AK1370" t="s">
        <v>995</v>
      </c>
      <c r="AL1370" t="s">
        <v>995</v>
      </c>
      <c r="AM1370" t="s">
        <v>995</v>
      </c>
      <c r="AN1370" t="s">
        <v>995</v>
      </c>
      <c r="AO1370" t="s">
        <v>995</v>
      </c>
      <c r="AP1370" t="s">
        <v>995</v>
      </c>
      <c r="AQ1370" s="286" t="s">
        <v>855</v>
      </c>
      <c r="AR1370" s="306"/>
    </row>
    <row r="1371" spans="1:47" ht="21.6" x14ac:dyDescent="0.3">
      <c r="A1371" s="285">
        <v>119057</v>
      </c>
      <c r="B1371" s="286" t="s">
        <v>61</v>
      </c>
      <c r="C1371" t="s">
        <v>226</v>
      </c>
      <c r="D1371" t="s">
        <v>224</v>
      </c>
      <c r="E1371" t="s">
        <v>224</v>
      </c>
      <c r="F1371" t="s">
        <v>226</v>
      </c>
      <c r="G1371" t="s">
        <v>224</v>
      </c>
      <c r="H1371" t="s">
        <v>224</v>
      </c>
      <c r="I1371" t="s">
        <v>226</v>
      </c>
      <c r="J1371" t="s">
        <v>226</v>
      </c>
      <c r="K1371" t="s">
        <v>224</v>
      </c>
      <c r="L1371" t="s">
        <v>224</v>
      </c>
      <c r="M1371" t="s">
        <v>224</v>
      </c>
      <c r="N1371" t="s">
        <v>224</v>
      </c>
      <c r="O1371" t="s">
        <v>224</v>
      </c>
      <c r="P1371" t="s">
        <v>224</v>
      </c>
      <c r="Q1371" t="s">
        <v>226</v>
      </c>
      <c r="R1371" t="s">
        <v>224</v>
      </c>
      <c r="S1371" t="s">
        <v>226</v>
      </c>
      <c r="T1371" t="s">
        <v>224</v>
      </c>
      <c r="U1371" t="s">
        <v>224</v>
      </c>
      <c r="V1371" t="s">
        <v>226</v>
      </c>
      <c r="W1371" t="s">
        <v>224</v>
      </c>
      <c r="X1371" t="s">
        <v>224</v>
      </c>
      <c r="Y1371" t="s">
        <v>226</v>
      </c>
      <c r="Z1371" t="s">
        <v>226</v>
      </c>
      <c r="AA1371" t="s">
        <v>224</v>
      </c>
      <c r="AB1371" t="s">
        <v>224</v>
      </c>
      <c r="AC1371" t="s">
        <v>224</v>
      </c>
      <c r="AD1371" t="s">
        <v>226</v>
      </c>
      <c r="AE1371" t="s">
        <v>224</v>
      </c>
      <c r="AF1371" t="s">
        <v>224</v>
      </c>
      <c r="AG1371" t="s">
        <v>225</v>
      </c>
      <c r="AH1371" t="s">
        <v>225</v>
      </c>
      <c r="AI1371" t="s">
        <v>226</v>
      </c>
      <c r="AJ1371" t="s">
        <v>226</v>
      </c>
      <c r="AK1371" t="s">
        <v>226</v>
      </c>
      <c r="AL1371" t="s">
        <v>226</v>
      </c>
      <c r="AM1371" t="s">
        <v>226</v>
      </c>
      <c r="AN1371" t="s">
        <v>226</v>
      </c>
      <c r="AO1371" t="s">
        <v>226</v>
      </c>
      <c r="AP1371" t="s">
        <v>226</v>
      </c>
      <c r="AQ1371" s="286" t="s">
        <v>394</v>
      </c>
      <c r="AR1371" s="295"/>
      <c r="AS1371" s="235"/>
    </row>
    <row r="1372" spans="1:47" x14ac:dyDescent="0.3">
      <c r="A1372" s="285">
        <v>119059</v>
      </c>
      <c r="B1372" s="286" t="s">
        <v>61</v>
      </c>
      <c r="AQ1372" s="286" t="s">
        <v>394</v>
      </c>
      <c r="AR1372" s="306"/>
    </row>
    <row r="1373" spans="1:47" ht="28.8" x14ac:dyDescent="0.3">
      <c r="A1373" s="285">
        <v>119071</v>
      </c>
      <c r="B1373" s="286" t="s">
        <v>67</v>
      </c>
      <c r="C1373" t="s">
        <v>995</v>
      </c>
      <c r="D1373" t="s">
        <v>995</v>
      </c>
      <c r="E1373" t="s">
        <v>995</v>
      </c>
      <c r="F1373" t="s">
        <v>995</v>
      </c>
      <c r="G1373" t="s">
        <v>995</v>
      </c>
      <c r="H1373" t="s">
        <v>995</v>
      </c>
      <c r="I1373" t="s">
        <v>995</v>
      </c>
      <c r="J1373" t="s">
        <v>995</v>
      </c>
      <c r="K1373" t="s">
        <v>995</v>
      </c>
      <c r="L1373" t="s">
        <v>995</v>
      </c>
      <c r="M1373" t="s">
        <v>995</v>
      </c>
      <c r="N1373" t="s">
        <v>995</v>
      </c>
      <c r="O1373" t="s">
        <v>995</v>
      </c>
      <c r="P1373" t="s">
        <v>995</v>
      </c>
      <c r="Q1373" t="s">
        <v>995</v>
      </c>
      <c r="R1373" t="s">
        <v>995</v>
      </c>
      <c r="S1373" t="s">
        <v>995</v>
      </c>
      <c r="T1373" t="s">
        <v>995</v>
      </c>
      <c r="U1373" t="s">
        <v>995</v>
      </c>
      <c r="V1373" t="s">
        <v>995</v>
      </c>
      <c r="W1373" t="s">
        <v>995</v>
      </c>
      <c r="X1373" t="s">
        <v>995</v>
      </c>
      <c r="Y1373" t="s">
        <v>995</v>
      </c>
      <c r="Z1373" t="s">
        <v>995</v>
      </c>
      <c r="AA1373" t="s">
        <v>995</v>
      </c>
      <c r="AB1373" t="s">
        <v>995</v>
      </c>
      <c r="AC1373" t="s">
        <v>995</v>
      </c>
      <c r="AD1373" t="s">
        <v>995</v>
      </c>
      <c r="AE1373" t="s">
        <v>995</v>
      </c>
      <c r="AF1373" t="s">
        <v>995</v>
      </c>
      <c r="AG1373" t="s">
        <v>995</v>
      </c>
      <c r="AH1373" t="s">
        <v>995</v>
      </c>
      <c r="AI1373" t="s">
        <v>995</v>
      </c>
      <c r="AJ1373" t="s">
        <v>995</v>
      </c>
      <c r="AK1373" t="s">
        <v>995</v>
      </c>
      <c r="AL1373" t="s">
        <v>995</v>
      </c>
      <c r="AM1373" t="s">
        <v>995</v>
      </c>
      <c r="AN1373" t="s">
        <v>995</v>
      </c>
      <c r="AO1373" t="s">
        <v>995</v>
      </c>
      <c r="AP1373" t="s">
        <v>995</v>
      </c>
      <c r="AQ1373" s="286" t="s">
        <v>855</v>
      </c>
      <c r="AR1373" s="295"/>
      <c r="AS1373" s="235"/>
    </row>
    <row r="1374" spans="1:47" ht="21.6" x14ac:dyDescent="0.3">
      <c r="A1374" s="285">
        <v>119072</v>
      </c>
      <c r="B1374" s="286" t="s">
        <v>61</v>
      </c>
      <c r="C1374" t="s">
        <v>226</v>
      </c>
      <c r="D1374" t="s">
        <v>226</v>
      </c>
      <c r="E1374" t="s">
        <v>226</v>
      </c>
      <c r="F1374" t="s">
        <v>226</v>
      </c>
      <c r="G1374" t="s">
        <v>224</v>
      </c>
      <c r="H1374" t="s">
        <v>224</v>
      </c>
      <c r="I1374" t="s">
        <v>226</v>
      </c>
      <c r="J1374" t="s">
        <v>226</v>
      </c>
      <c r="K1374" t="s">
        <v>226</v>
      </c>
      <c r="L1374" t="s">
        <v>226</v>
      </c>
      <c r="M1374" t="s">
        <v>224</v>
      </c>
      <c r="N1374" t="s">
        <v>226</v>
      </c>
      <c r="O1374" t="s">
        <v>226</v>
      </c>
      <c r="P1374" t="s">
        <v>226</v>
      </c>
      <c r="Q1374" t="s">
        <v>226</v>
      </c>
      <c r="R1374" t="s">
        <v>226</v>
      </c>
      <c r="S1374" t="s">
        <v>226</v>
      </c>
      <c r="T1374" t="s">
        <v>226</v>
      </c>
      <c r="U1374" t="s">
        <v>226</v>
      </c>
      <c r="V1374" t="s">
        <v>226</v>
      </c>
      <c r="W1374" t="s">
        <v>224</v>
      </c>
      <c r="X1374" t="s">
        <v>224</v>
      </c>
      <c r="Y1374" t="s">
        <v>226</v>
      </c>
      <c r="Z1374" t="s">
        <v>224</v>
      </c>
      <c r="AA1374" t="s">
        <v>226</v>
      </c>
      <c r="AB1374" t="s">
        <v>224</v>
      </c>
      <c r="AC1374" t="s">
        <v>226</v>
      </c>
      <c r="AD1374" t="s">
        <v>226</v>
      </c>
      <c r="AE1374" t="s">
        <v>224</v>
      </c>
      <c r="AF1374" t="s">
        <v>224</v>
      </c>
      <c r="AG1374" t="s">
        <v>225</v>
      </c>
      <c r="AH1374" t="s">
        <v>224</v>
      </c>
      <c r="AI1374" t="s">
        <v>224</v>
      </c>
      <c r="AJ1374" t="s">
        <v>225</v>
      </c>
      <c r="AK1374" t="s">
        <v>225</v>
      </c>
      <c r="AL1374" t="s">
        <v>224</v>
      </c>
      <c r="AM1374" t="s">
        <v>226</v>
      </c>
      <c r="AN1374" t="s">
        <v>224</v>
      </c>
      <c r="AO1374" t="s">
        <v>226</v>
      </c>
      <c r="AP1374" t="s">
        <v>226</v>
      </c>
      <c r="AQ1374" s="286" t="s">
        <v>394</v>
      </c>
      <c r="AR1374" s="295"/>
      <c r="AS1374" s="235"/>
    </row>
    <row r="1375" spans="1:47" x14ac:dyDescent="0.3">
      <c r="A1375" s="285">
        <v>119075</v>
      </c>
      <c r="B1375" s="286" t="s">
        <v>61</v>
      </c>
      <c r="C1375" t="s">
        <v>995</v>
      </c>
      <c r="D1375" t="s">
        <v>995</v>
      </c>
      <c r="E1375" t="s">
        <v>995</v>
      </c>
      <c r="F1375" t="s">
        <v>995</v>
      </c>
      <c r="G1375" t="s">
        <v>995</v>
      </c>
      <c r="H1375" t="s">
        <v>995</v>
      </c>
      <c r="I1375" t="s">
        <v>995</v>
      </c>
      <c r="J1375" t="s">
        <v>995</v>
      </c>
      <c r="K1375" t="s">
        <v>995</v>
      </c>
      <c r="L1375" t="s">
        <v>995</v>
      </c>
      <c r="M1375" t="s">
        <v>995</v>
      </c>
      <c r="N1375" t="s">
        <v>995</v>
      </c>
      <c r="O1375" t="s">
        <v>995</v>
      </c>
      <c r="P1375" t="s">
        <v>995</v>
      </c>
      <c r="Q1375" t="s">
        <v>995</v>
      </c>
      <c r="R1375" t="s">
        <v>995</v>
      </c>
      <c r="S1375" t="s">
        <v>995</v>
      </c>
      <c r="T1375" t="s">
        <v>995</v>
      </c>
      <c r="U1375" t="s">
        <v>995</v>
      </c>
      <c r="V1375" t="s">
        <v>995</v>
      </c>
      <c r="W1375" t="s">
        <v>995</v>
      </c>
      <c r="X1375" t="s">
        <v>995</v>
      </c>
      <c r="Y1375" t="s">
        <v>995</v>
      </c>
      <c r="Z1375" t="s">
        <v>995</v>
      </c>
      <c r="AA1375" t="s">
        <v>995</v>
      </c>
      <c r="AB1375" t="s">
        <v>995</v>
      </c>
      <c r="AC1375" t="s">
        <v>995</v>
      </c>
      <c r="AD1375" t="s">
        <v>995</v>
      </c>
      <c r="AE1375" t="s">
        <v>995</v>
      </c>
      <c r="AF1375" t="s">
        <v>995</v>
      </c>
      <c r="AG1375" t="s">
        <v>995</v>
      </c>
      <c r="AH1375" t="s">
        <v>995</v>
      </c>
      <c r="AI1375" t="s">
        <v>995</v>
      </c>
      <c r="AJ1375" t="s">
        <v>995</v>
      </c>
      <c r="AK1375" t="s">
        <v>995</v>
      </c>
      <c r="AL1375" t="s">
        <v>995</v>
      </c>
      <c r="AM1375" t="s">
        <v>995</v>
      </c>
      <c r="AN1375" t="s">
        <v>995</v>
      </c>
      <c r="AO1375" t="s">
        <v>995</v>
      </c>
      <c r="AP1375" t="s">
        <v>995</v>
      </c>
      <c r="AQ1375" s="286" t="s">
        <v>855</v>
      </c>
      <c r="AR1375" s="306"/>
    </row>
    <row r="1376" spans="1:47" ht="21.6" x14ac:dyDescent="0.3">
      <c r="A1376" s="285">
        <v>119076</v>
      </c>
      <c r="B1376" s="286" t="s">
        <v>540</v>
      </c>
      <c r="C1376" t="s">
        <v>226</v>
      </c>
      <c r="D1376" t="s">
        <v>224</v>
      </c>
      <c r="E1376" t="s">
        <v>224</v>
      </c>
      <c r="F1376" t="s">
        <v>226</v>
      </c>
      <c r="G1376" t="s">
        <v>224</v>
      </c>
      <c r="H1376" t="s">
        <v>224</v>
      </c>
      <c r="I1376" t="s">
        <v>224</v>
      </c>
      <c r="J1376" t="s">
        <v>224</v>
      </c>
      <c r="K1376" t="s">
        <v>224</v>
      </c>
      <c r="L1376" t="s">
        <v>224</v>
      </c>
      <c r="M1376" t="s">
        <v>226</v>
      </c>
      <c r="N1376" t="s">
        <v>226</v>
      </c>
      <c r="O1376" t="s">
        <v>226</v>
      </c>
      <c r="P1376" t="s">
        <v>224</v>
      </c>
      <c r="Q1376" t="s">
        <v>226</v>
      </c>
      <c r="R1376" t="s">
        <v>226</v>
      </c>
      <c r="S1376" t="s">
        <v>225</v>
      </c>
      <c r="T1376" t="s">
        <v>225</v>
      </c>
      <c r="U1376" t="s">
        <v>225</v>
      </c>
      <c r="V1376" t="s">
        <v>225</v>
      </c>
      <c r="W1376" t="s">
        <v>394</v>
      </c>
      <c r="X1376" t="s">
        <v>394</v>
      </c>
      <c r="Y1376" t="s">
        <v>394</v>
      </c>
      <c r="Z1376" t="s">
        <v>394</v>
      </c>
      <c r="AA1376" t="s">
        <v>394</v>
      </c>
      <c r="AB1376" t="s">
        <v>394</v>
      </c>
      <c r="AC1376" t="s">
        <v>394</v>
      </c>
      <c r="AD1376" t="s">
        <v>394</v>
      </c>
      <c r="AE1376" t="s">
        <v>394</v>
      </c>
      <c r="AF1376" t="s">
        <v>394</v>
      </c>
      <c r="AG1376" t="s">
        <v>394</v>
      </c>
      <c r="AH1376" t="s">
        <v>394</v>
      </c>
      <c r="AI1376" t="s">
        <v>394</v>
      </c>
      <c r="AJ1376" t="s">
        <v>394</v>
      </c>
      <c r="AK1376" t="s">
        <v>394</v>
      </c>
      <c r="AL1376" t="s">
        <v>394</v>
      </c>
      <c r="AM1376" t="s">
        <v>394</v>
      </c>
      <c r="AN1376" t="s">
        <v>394</v>
      </c>
      <c r="AO1376" t="s">
        <v>394</v>
      </c>
      <c r="AP1376" t="s">
        <v>394</v>
      </c>
      <c r="AQ1376" s="286" t="s">
        <v>394</v>
      </c>
      <c r="AR1376" s="295"/>
      <c r="AS1376" s="235"/>
    </row>
    <row r="1377" spans="1:47" x14ac:dyDescent="0.3">
      <c r="A1377" s="285">
        <v>119077</v>
      </c>
      <c r="B1377" s="286" t="s">
        <v>538</v>
      </c>
      <c r="C1377" t="s">
        <v>995</v>
      </c>
      <c r="D1377" t="s">
        <v>995</v>
      </c>
      <c r="E1377" t="s">
        <v>995</v>
      </c>
      <c r="F1377" t="s">
        <v>995</v>
      </c>
      <c r="G1377" t="s">
        <v>995</v>
      </c>
      <c r="H1377" t="s">
        <v>995</v>
      </c>
      <c r="I1377" t="s">
        <v>995</v>
      </c>
      <c r="J1377" t="s">
        <v>995</v>
      </c>
      <c r="K1377" t="s">
        <v>995</v>
      </c>
      <c r="L1377" t="s">
        <v>995</v>
      </c>
      <c r="M1377" t="s">
        <v>995</v>
      </c>
      <c r="N1377" t="s">
        <v>995</v>
      </c>
      <c r="O1377" t="s">
        <v>995</v>
      </c>
      <c r="P1377" t="s">
        <v>995</v>
      </c>
      <c r="Q1377" t="s">
        <v>995</v>
      </c>
      <c r="R1377" t="s">
        <v>995</v>
      </c>
      <c r="S1377" t="s">
        <v>995</v>
      </c>
      <c r="T1377" t="s">
        <v>995</v>
      </c>
      <c r="U1377" t="s">
        <v>995</v>
      </c>
      <c r="V1377" t="s">
        <v>995</v>
      </c>
      <c r="W1377" t="s">
        <v>995</v>
      </c>
      <c r="X1377" t="s">
        <v>995</v>
      </c>
      <c r="Y1377" t="s">
        <v>995</v>
      </c>
      <c r="Z1377" t="s">
        <v>995</v>
      </c>
      <c r="AA1377" t="s">
        <v>995</v>
      </c>
      <c r="AB1377" t="s">
        <v>995</v>
      </c>
      <c r="AC1377" t="s">
        <v>995</v>
      </c>
      <c r="AD1377" t="s">
        <v>995</v>
      </c>
      <c r="AE1377" t="s">
        <v>995</v>
      </c>
      <c r="AF1377" t="s">
        <v>995</v>
      </c>
      <c r="AG1377" t="s">
        <v>995</v>
      </c>
      <c r="AH1377" t="s">
        <v>995</v>
      </c>
      <c r="AI1377" t="s">
        <v>995</v>
      </c>
      <c r="AJ1377" t="s">
        <v>995</v>
      </c>
      <c r="AK1377" t="s">
        <v>995</v>
      </c>
      <c r="AL1377" t="s">
        <v>995</v>
      </c>
      <c r="AM1377" t="s">
        <v>995</v>
      </c>
      <c r="AN1377" t="s">
        <v>995</v>
      </c>
      <c r="AO1377" t="s">
        <v>995</v>
      </c>
      <c r="AP1377" t="s">
        <v>995</v>
      </c>
      <c r="AQ1377" s="286" t="s">
        <v>855</v>
      </c>
      <c r="AR1377" s="306"/>
    </row>
    <row r="1378" spans="1:47" x14ac:dyDescent="0.3">
      <c r="A1378" s="285">
        <v>119082</v>
      </c>
      <c r="B1378" s="286" t="s">
        <v>538</v>
      </c>
      <c r="C1378" t="s">
        <v>995</v>
      </c>
      <c r="D1378" t="s">
        <v>995</v>
      </c>
      <c r="E1378" t="s">
        <v>995</v>
      </c>
      <c r="F1378" t="s">
        <v>995</v>
      </c>
      <c r="G1378" t="s">
        <v>995</v>
      </c>
      <c r="H1378" t="s">
        <v>995</v>
      </c>
      <c r="I1378" t="s">
        <v>995</v>
      </c>
      <c r="J1378" t="s">
        <v>995</v>
      </c>
      <c r="K1378" t="s">
        <v>995</v>
      </c>
      <c r="L1378" t="s">
        <v>995</v>
      </c>
      <c r="M1378" t="s">
        <v>995</v>
      </c>
      <c r="N1378" t="s">
        <v>995</v>
      </c>
      <c r="O1378" t="s">
        <v>995</v>
      </c>
      <c r="P1378" t="s">
        <v>995</v>
      </c>
      <c r="Q1378" t="s">
        <v>995</v>
      </c>
      <c r="R1378" t="s">
        <v>995</v>
      </c>
      <c r="S1378" t="s">
        <v>995</v>
      </c>
      <c r="T1378" t="s">
        <v>995</v>
      </c>
      <c r="U1378" t="s">
        <v>995</v>
      </c>
      <c r="V1378" t="s">
        <v>995</v>
      </c>
      <c r="W1378" t="s">
        <v>995</v>
      </c>
      <c r="X1378" t="s">
        <v>995</v>
      </c>
      <c r="Y1378" t="s">
        <v>995</v>
      </c>
      <c r="Z1378" t="s">
        <v>995</v>
      </c>
      <c r="AA1378" t="s">
        <v>995</v>
      </c>
      <c r="AB1378" t="s">
        <v>995</v>
      </c>
      <c r="AC1378" t="s">
        <v>995</v>
      </c>
      <c r="AD1378" t="s">
        <v>995</v>
      </c>
      <c r="AE1378" t="s">
        <v>995</v>
      </c>
      <c r="AF1378" t="s">
        <v>995</v>
      </c>
      <c r="AG1378" t="s">
        <v>995</v>
      </c>
      <c r="AH1378" t="s">
        <v>995</v>
      </c>
      <c r="AI1378" t="s">
        <v>995</v>
      </c>
      <c r="AJ1378" t="s">
        <v>995</v>
      </c>
      <c r="AK1378" t="s">
        <v>995</v>
      </c>
      <c r="AL1378" t="s">
        <v>995</v>
      </c>
      <c r="AM1378" t="s">
        <v>995</v>
      </c>
      <c r="AN1378" t="s">
        <v>995</v>
      </c>
      <c r="AO1378" t="s">
        <v>995</v>
      </c>
      <c r="AP1378" t="s">
        <v>995</v>
      </c>
      <c r="AQ1378" s="286" t="s">
        <v>855</v>
      </c>
      <c r="AR1378" s="306"/>
    </row>
    <row r="1379" spans="1:47" x14ac:dyDescent="0.3">
      <c r="A1379" s="285">
        <v>119084</v>
      </c>
      <c r="B1379" s="286" t="s">
        <v>538</v>
      </c>
      <c r="C1379" t="s">
        <v>995</v>
      </c>
      <c r="D1379" t="s">
        <v>995</v>
      </c>
      <c r="E1379" t="s">
        <v>995</v>
      </c>
      <c r="F1379" t="s">
        <v>995</v>
      </c>
      <c r="G1379" t="s">
        <v>995</v>
      </c>
      <c r="H1379" t="s">
        <v>995</v>
      </c>
      <c r="I1379" t="s">
        <v>995</v>
      </c>
      <c r="J1379" t="s">
        <v>995</v>
      </c>
      <c r="K1379" t="s">
        <v>995</v>
      </c>
      <c r="L1379" t="s">
        <v>995</v>
      </c>
      <c r="M1379" t="s">
        <v>995</v>
      </c>
      <c r="N1379" t="s">
        <v>995</v>
      </c>
      <c r="O1379" t="s">
        <v>995</v>
      </c>
      <c r="P1379" t="s">
        <v>995</v>
      </c>
      <c r="Q1379" t="s">
        <v>995</v>
      </c>
      <c r="R1379" t="s">
        <v>995</v>
      </c>
      <c r="S1379" t="s">
        <v>995</v>
      </c>
      <c r="T1379" t="s">
        <v>995</v>
      </c>
      <c r="U1379" t="s">
        <v>995</v>
      </c>
      <c r="V1379" t="s">
        <v>995</v>
      </c>
      <c r="W1379" t="s">
        <v>995</v>
      </c>
      <c r="X1379" t="s">
        <v>995</v>
      </c>
      <c r="Y1379" t="s">
        <v>995</v>
      </c>
      <c r="Z1379" t="s">
        <v>995</v>
      </c>
      <c r="AA1379" t="s">
        <v>995</v>
      </c>
      <c r="AB1379" t="s">
        <v>995</v>
      </c>
      <c r="AC1379" t="s">
        <v>995</v>
      </c>
      <c r="AD1379" t="s">
        <v>995</v>
      </c>
      <c r="AE1379" t="s">
        <v>995</v>
      </c>
      <c r="AF1379" t="s">
        <v>995</v>
      </c>
      <c r="AG1379" t="s">
        <v>995</v>
      </c>
      <c r="AH1379" t="s">
        <v>995</v>
      </c>
      <c r="AI1379" t="s">
        <v>995</v>
      </c>
      <c r="AJ1379" t="s">
        <v>995</v>
      </c>
      <c r="AK1379" t="s">
        <v>995</v>
      </c>
      <c r="AL1379" t="s">
        <v>995</v>
      </c>
      <c r="AM1379" t="s">
        <v>995</v>
      </c>
      <c r="AN1379" t="s">
        <v>995</v>
      </c>
      <c r="AO1379" t="s">
        <v>995</v>
      </c>
      <c r="AP1379" t="s">
        <v>995</v>
      </c>
      <c r="AQ1379" s="286" t="s">
        <v>855</v>
      </c>
      <c r="AR1379" s="306"/>
    </row>
    <row r="1380" spans="1:47" x14ac:dyDescent="0.3">
      <c r="A1380" s="285">
        <v>119086</v>
      </c>
      <c r="B1380" s="286" t="s">
        <v>540</v>
      </c>
      <c r="C1380" t="s">
        <v>995</v>
      </c>
      <c r="D1380" t="s">
        <v>995</v>
      </c>
      <c r="E1380" t="s">
        <v>995</v>
      </c>
      <c r="F1380" t="s">
        <v>995</v>
      </c>
      <c r="G1380" t="s">
        <v>995</v>
      </c>
      <c r="H1380" t="s">
        <v>995</v>
      </c>
      <c r="I1380" t="s">
        <v>995</v>
      </c>
      <c r="J1380" t="s">
        <v>995</v>
      </c>
      <c r="K1380" t="s">
        <v>995</v>
      </c>
      <c r="L1380" t="s">
        <v>995</v>
      </c>
      <c r="M1380" t="s">
        <v>995</v>
      </c>
      <c r="N1380" t="s">
        <v>995</v>
      </c>
      <c r="O1380" t="s">
        <v>995</v>
      </c>
      <c r="P1380" t="s">
        <v>995</v>
      </c>
      <c r="Q1380" t="s">
        <v>995</v>
      </c>
      <c r="R1380" t="s">
        <v>995</v>
      </c>
      <c r="S1380" t="s">
        <v>995</v>
      </c>
      <c r="T1380" t="s">
        <v>995</v>
      </c>
      <c r="U1380" t="s">
        <v>995</v>
      </c>
      <c r="V1380" t="s">
        <v>995</v>
      </c>
      <c r="W1380" t="s">
        <v>995</v>
      </c>
      <c r="X1380" t="s">
        <v>995</v>
      </c>
      <c r="Y1380" t="s">
        <v>995</v>
      </c>
      <c r="Z1380" t="s">
        <v>995</v>
      </c>
      <c r="AA1380" t="s">
        <v>995</v>
      </c>
      <c r="AB1380" t="s">
        <v>995</v>
      </c>
      <c r="AC1380" t="s">
        <v>995</v>
      </c>
      <c r="AD1380" t="s">
        <v>995</v>
      </c>
      <c r="AE1380" t="s">
        <v>995</v>
      </c>
      <c r="AF1380" t="s">
        <v>995</v>
      </c>
      <c r="AG1380" t="s">
        <v>995</v>
      </c>
      <c r="AH1380" t="s">
        <v>995</v>
      </c>
      <c r="AI1380" t="s">
        <v>995</v>
      </c>
      <c r="AJ1380" t="s">
        <v>995</v>
      </c>
      <c r="AK1380" t="s">
        <v>995</v>
      </c>
      <c r="AL1380" t="s">
        <v>995</v>
      </c>
      <c r="AM1380" t="s">
        <v>995</v>
      </c>
      <c r="AN1380" t="s">
        <v>995</v>
      </c>
      <c r="AO1380" t="s">
        <v>995</v>
      </c>
      <c r="AP1380" t="s">
        <v>995</v>
      </c>
      <c r="AQ1380" s="286" t="s">
        <v>855</v>
      </c>
      <c r="AR1380" s="306"/>
    </row>
    <row r="1381" spans="1:47" x14ac:dyDescent="0.3">
      <c r="A1381" s="285">
        <v>119087</v>
      </c>
      <c r="B1381" s="286" t="s">
        <v>61</v>
      </c>
      <c r="AQ1381" s="286" t="s">
        <v>394</v>
      </c>
      <c r="AR1381" s="306"/>
    </row>
    <row r="1382" spans="1:47" x14ac:dyDescent="0.3">
      <c r="A1382" s="285">
        <v>119092</v>
      </c>
      <c r="B1382" s="286" t="s">
        <v>539</v>
      </c>
      <c r="C1382" t="s">
        <v>995</v>
      </c>
      <c r="D1382" t="s">
        <v>995</v>
      </c>
      <c r="E1382" t="s">
        <v>995</v>
      </c>
      <c r="F1382" t="s">
        <v>995</v>
      </c>
      <c r="G1382" t="s">
        <v>995</v>
      </c>
      <c r="H1382" t="s">
        <v>995</v>
      </c>
      <c r="I1382" t="s">
        <v>995</v>
      </c>
      <c r="J1382" t="s">
        <v>995</v>
      </c>
      <c r="K1382" t="s">
        <v>995</v>
      </c>
      <c r="L1382" t="s">
        <v>995</v>
      </c>
      <c r="M1382" t="s">
        <v>995</v>
      </c>
      <c r="N1382" t="s">
        <v>995</v>
      </c>
      <c r="O1382" t="s">
        <v>995</v>
      </c>
      <c r="P1382" t="s">
        <v>995</v>
      </c>
      <c r="Q1382" t="s">
        <v>995</v>
      </c>
      <c r="R1382" t="s">
        <v>995</v>
      </c>
      <c r="S1382" t="s">
        <v>995</v>
      </c>
      <c r="T1382" t="s">
        <v>995</v>
      </c>
      <c r="U1382" t="s">
        <v>995</v>
      </c>
      <c r="V1382" t="s">
        <v>995</v>
      </c>
      <c r="W1382" t="s">
        <v>995</v>
      </c>
      <c r="X1382" t="s">
        <v>995</v>
      </c>
      <c r="Y1382" t="s">
        <v>995</v>
      </c>
      <c r="Z1382" t="s">
        <v>995</v>
      </c>
      <c r="AA1382" t="s">
        <v>995</v>
      </c>
      <c r="AB1382" t="s">
        <v>995</v>
      </c>
      <c r="AC1382" t="s">
        <v>995</v>
      </c>
      <c r="AD1382" t="s">
        <v>995</v>
      </c>
      <c r="AE1382" t="s">
        <v>995</v>
      </c>
      <c r="AF1382" t="s">
        <v>995</v>
      </c>
      <c r="AG1382" t="s">
        <v>995</v>
      </c>
      <c r="AH1382" t="s">
        <v>995</v>
      </c>
      <c r="AI1382" t="s">
        <v>995</v>
      </c>
      <c r="AJ1382" t="s">
        <v>995</v>
      </c>
      <c r="AK1382" t="s">
        <v>995</v>
      </c>
      <c r="AL1382" t="s">
        <v>995</v>
      </c>
      <c r="AM1382" t="s">
        <v>995</v>
      </c>
      <c r="AN1382" t="s">
        <v>995</v>
      </c>
      <c r="AO1382" t="s">
        <v>995</v>
      </c>
      <c r="AP1382" t="s">
        <v>995</v>
      </c>
      <c r="AQ1382" s="286" t="s">
        <v>855</v>
      </c>
      <c r="AR1382" s="306"/>
    </row>
    <row r="1383" spans="1:47" x14ac:dyDescent="0.3">
      <c r="A1383" s="285">
        <v>119096</v>
      </c>
      <c r="B1383" s="286" t="s">
        <v>538</v>
      </c>
      <c r="C1383" t="s">
        <v>995</v>
      </c>
      <c r="D1383" t="s">
        <v>995</v>
      </c>
      <c r="E1383" t="s">
        <v>995</v>
      </c>
      <c r="F1383" t="s">
        <v>995</v>
      </c>
      <c r="G1383" t="s">
        <v>995</v>
      </c>
      <c r="H1383" t="s">
        <v>995</v>
      </c>
      <c r="I1383" t="s">
        <v>995</v>
      </c>
      <c r="J1383" t="s">
        <v>995</v>
      </c>
      <c r="K1383" t="s">
        <v>995</v>
      </c>
      <c r="L1383" t="s">
        <v>995</v>
      </c>
      <c r="M1383" t="s">
        <v>995</v>
      </c>
      <c r="N1383" t="s">
        <v>995</v>
      </c>
      <c r="O1383" t="s">
        <v>995</v>
      </c>
      <c r="P1383" t="s">
        <v>995</v>
      </c>
      <c r="Q1383" t="s">
        <v>995</v>
      </c>
      <c r="R1383" t="s">
        <v>995</v>
      </c>
      <c r="S1383" t="s">
        <v>995</v>
      </c>
      <c r="T1383" t="s">
        <v>995</v>
      </c>
      <c r="U1383" t="s">
        <v>995</v>
      </c>
      <c r="V1383" t="s">
        <v>995</v>
      </c>
      <c r="W1383" t="s">
        <v>995</v>
      </c>
      <c r="X1383" t="s">
        <v>995</v>
      </c>
      <c r="Y1383" t="s">
        <v>995</v>
      </c>
      <c r="Z1383" t="s">
        <v>995</v>
      </c>
      <c r="AA1383" t="s">
        <v>995</v>
      </c>
      <c r="AB1383" t="s">
        <v>995</v>
      </c>
      <c r="AC1383" t="s">
        <v>995</v>
      </c>
      <c r="AD1383" t="s">
        <v>995</v>
      </c>
      <c r="AE1383" t="s">
        <v>995</v>
      </c>
      <c r="AF1383" t="s">
        <v>995</v>
      </c>
      <c r="AG1383" t="s">
        <v>995</v>
      </c>
      <c r="AH1383" t="s">
        <v>995</v>
      </c>
      <c r="AI1383" t="s">
        <v>995</v>
      </c>
      <c r="AJ1383" t="s">
        <v>995</v>
      </c>
      <c r="AK1383" t="s">
        <v>995</v>
      </c>
      <c r="AL1383" t="s">
        <v>995</v>
      </c>
      <c r="AM1383" t="s">
        <v>995</v>
      </c>
      <c r="AN1383" t="s">
        <v>995</v>
      </c>
      <c r="AO1383" t="s">
        <v>995</v>
      </c>
      <c r="AP1383" t="s">
        <v>995</v>
      </c>
      <c r="AQ1383" s="286" t="s">
        <v>855</v>
      </c>
      <c r="AR1383" s="306"/>
    </row>
    <row r="1384" spans="1:47" ht="21.6" x14ac:dyDescent="0.65">
      <c r="A1384" s="285">
        <v>119097</v>
      </c>
      <c r="B1384" s="286" t="s">
        <v>61</v>
      </c>
      <c r="C1384" t="s">
        <v>226</v>
      </c>
      <c r="D1384" t="s">
        <v>224</v>
      </c>
      <c r="E1384" t="s">
        <v>226</v>
      </c>
      <c r="F1384" t="s">
        <v>224</v>
      </c>
      <c r="G1384" t="s">
        <v>226</v>
      </c>
      <c r="H1384" t="s">
        <v>226</v>
      </c>
      <c r="I1384" t="s">
        <v>224</v>
      </c>
      <c r="J1384" t="s">
        <v>224</v>
      </c>
      <c r="K1384" t="s">
        <v>226</v>
      </c>
      <c r="L1384" t="s">
        <v>226</v>
      </c>
      <c r="M1384" t="s">
        <v>226</v>
      </c>
      <c r="N1384" t="s">
        <v>224</v>
      </c>
      <c r="O1384" t="s">
        <v>225</v>
      </c>
      <c r="P1384" t="s">
        <v>224</v>
      </c>
      <c r="Q1384" t="s">
        <v>226</v>
      </c>
      <c r="R1384" t="s">
        <v>225</v>
      </c>
      <c r="S1384" t="s">
        <v>225</v>
      </c>
      <c r="T1384" t="s">
        <v>224</v>
      </c>
      <c r="U1384" t="s">
        <v>226</v>
      </c>
      <c r="V1384" t="s">
        <v>226</v>
      </c>
      <c r="W1384" t="s">
        <v>225</v>
      </c>
      <c r="X1384" t="s">
        <v>226</v>
      </c>
      <c r="Y1384" t="s">
        <v>226</v>
      </c>
      <c r="Z1384" t="s">
        <v>226</v>
      </c>
      <c r="AA1384" t="s">
        <v>226</v>
      </c>
      <c r="AB1384" t="s">
        <v>225</v>
      </c>
      <c r="AC1384" t="s">
        <v>225</v>
      </c>
      <c r="AD1384" t="s">
        <v>225</v>
      </c>
      <c r="AE1384" t="s">
        <v>225</v>
      </c>
      <c r="AF1384" t="s">
        <v>225</v>
      </c>
      <c r="AG1384" t="s">
        <v>394</v>
      </c>
      <c r="AH1384" t="s">
        <v>394</v>
      </c>
      <c r="AI1384" t="s">
        <v>394</v>
      </c>
      <c r="AJ1384" t="s">
        <v>394</v>
      </c>
      <c r="AK1384" t="s">
        <v>394</v>
      </c>
      <c r="AL1384" t="s">
        <v>394</v>
      </c>
      <c r="AM1384" t="s">
        <v>394</v>
      </c>
      <c r="AN1384" t="s">
        <v>394</v>
      </c>
      <c r="AO1384" t="s">
        <v>394</v>
      </c>
      <c r="AP1384" t="s">
        <v>394</v>
      </c>
      <c r="AQ1384" s="288"/>
      <c r="AR1384" s="302"/>
      <c r="AS1384" s="304"/>
      <c r="AU1384"/>
    </row>
    <row r="1385" spans="1:47" ht="28.8" x14ac:dyDescent="0.3">
      <c r="A1385" s="285">
        <v>119099</v>
      </c>
      <c r="B1385" s="286" t="s">
        <v>67</v>
      </c>
      <c r="C1385" t="s">
        <v>226</v>
      </c>
      <c r="D1385" t="s">
        <v>224</v>
      </c>
      <c r="E1385" t="s">
        <v>224</v>
      </c>
      <c r="F1385" t="s">
        <v>226</v>
      </c>
      <c r="G1385" t="s">
        <v>226</v>
      </c>
      <c r="H1385" t="s">
        <v>224</v>
      </c>
      <c r="I1385" t="s">
        <v>226</v>
      </c>
      <c r="J1385" t="s">
        <v>224</v>
      </c>
      <c r="K1385" t="s">
        <v>226</v>
      </c>
      <c r="L1385" t="s">
        <v>226</v>
      </c>
      <c r="M1385" t="s">
        <v>224</v>
      </c>
      <c r="N1385" t="s">
        <v>224</v>
      </c>
      <c r="O1385" t="s">
        <v>224</v>
      </c>
      <c r="P1385" t="s">
        <v>224</v>
      </c>
      <c r="Q1385" t="s">
        <v>224</v>
      </c>
      <c r="R1385" t="s">
        <v>226</v>
      </c>
      <c r="S1385" t="s">
        <v>224</v>
      </c>
      <c r="T1385" t="s">
        <v>226</v>
      </c>
      <c r="U1385" t="s">
        <v>224</v>
      </c>
      <c r="V1385" t="s">
        <v>226</v>
      </c>
      <c r="W1385" t="s">
        <v>224</v>
      </c>
      <c r="X1385" t="s">
        <v>224</v>
      </c>
      <c r="Y1385" t="s">
        <v>226</v>
      </c>
      <c r="Z1385" t="s">
        <v>226</v>
      </c>
      <c r="AA1385" t="s">
        <v>224</v>
      </c>
      <c r="AB1385" t="s">
        <v>226</v>
      </c>
      <c r="AC1385" t="s">
        <v>226</v>
      </c>
      <c r="AD1385" t="s">
        <v>226</v>
      </c>
      <c r="AE1385" t="s">
        <v>225</v>
      </c>
      <c r="AF1385" t="s">
        <v>225</v>
      </c>
      <c r="AG1385" t="s">
        <v>225</v>
      </c>
      <c r="AH1385" t="s">
        <v>225</v>
      </c>
      <c r="AI1385" t="s">
        <v>225</v>
      </c>
      <c r="AJ1385" t="s">
        <v>225</v>
      </c>
      <c r="AK1385" t="s">
        <v>225</v>
      </c>
      <c r="AL1385" t="s">
        <v>394</v>
      </c>
      <c r="AM1385" t="s">
        <v>394</v>
      </c>
      <c r="AN1385" t="s">
        <v>394</v>
      </c>
      <c r="AO1385" t="s">
        <v>394</v>
      </c>
      <c r="AP1385" t="s">
        <v>394</v>
      </c>
      <c r="AQ1385" s="286" t="s">
        <v>394</v>
      </c>
      <c r="AR1385" s="295"/>
      <c r="AS1385" s="235"/>
    </row>
    <row r="1386" spans="1:47" x14ac:dyDescent="0.3">
      <c r="A1386" s="285">
        <v>119106</v>
      </c>
      <c r="B1386" s="286" t="s">
        <v>539</v>
      </c>
      <c r="C1386" t="s">
        <v>995</v>
      </c>
      <c r="D1386" t="s">
        <v>995</v>
      </c>
      <c r="E1386" t="s">
        <v>995</v>
      </c>
      <c r="F1386" t="s">
        <v>995</v>
      </c>
      <c r="G1386" t="s">
        <v>995</v>
      </c>
      <c r="H1386" t="s">
        <v>995</v>
      </c>
      <c r="I1386" t="s">
        <v>995</v>
      </c>
      <c r="J1386" t="s">
        <v>995</v>
      </c>
      <c r="K1386" t="s">
        <v>995</v>
      </c>
      <c r="L1386" t="s">
        <v>995</v>
      </c>
      <c r="M1386" t="s">
        <v>995</v>
      </c>
      <c r="N1386" t="s">
        <v>995</v>
      </c>
      <c r="O1386" t="s">
        <v>995</v>
      </c>
      <c r="P1386" t="s">
        <v>995</v>
      </c>
      <c r="Q1386" t="s">
        <v>995</v>
      </c>
      <c r="R1386" t="s">
        <v>995</v>
      </c>
      <c r="S1386" t="s">
        <v>995</v>
      </c>
      <c r="T1386" t="s">
        <v>995</v>
      </c>
      <c r="U1386" t="s">
        <v>995</v>
      </c>
      <c r="V1386" t="s">
        <v>995</v>
      </c>
      <c r="W1386" t="s">
        <v>995</v>
      </c>
      <c r="X1386" t="s">
        <v>995</v>
      </c>
      <c r="Y1386" t="s">
        <v>995</v>
      </c>
      <c r="Z1386" t="s">
        <v>995</v>
      </c>
      <c r="AA1386" t="s">
        <v>995</v>
      </c>
      <c r="AB1386" t="s">
        <v>995</v>
      </c>
      <c r="AC1386" t="s">
        <v>995</v>
      </c>
      <c r="AD1386" t="s">
        <v>995</v>
      </c>
      <c r="AE1386" t="s">
        <v>995</v>
      </c>
      <c r="AF1386" t="s">
        <v>995</v>
      </c>
      <c r="AG1386" t="s">
        <v>995</v>
      </c>
      <c r="AH1386" t="s">
        <v>995</v>
      </c>
      <c r="AI1386" t="s">
        <v>995</v>
      </c>
      <c r="AJ1386" t="s">
        <v>995</v>
      </c>
      <c r="AK1386" t="s">
        <v>995</v>
      </c>
      <c r="AL1386" t="s">
        <v>995</v>
      </c>
      <c r="AM1386" t="s">
        <v>995</v>
      </c>
      <c r="AN1386" t="s">
        <v>995</v>
      </c>
      <c r="AO1386" t="s">
        <v>995</v>
      </c>
      <c r="AP1386" t="s">
        <v>995</v>
      </c>
      <c r="AQ1386" s="286" t="s">
        <v>855</v>
      </c>
      <c r="AR1386" s="306"/>
    </row>
    <row r="1387" spans="1:47" ht="21.6" x14ac:dyDescent="0.3">
      <c r="A1387" s="285">
        <v>119107</v>
      </c>
      <c r="B1387" s="286" t="s">
        <v>538</v>
      </c>
      <c r="C1387" t="s">
        <v>224</v>
      </c>
      <c r="D1387" t="s">
        <v>226</v>
      </c>
      <c r="E1387" t="s">
        <v>226</v>
      </c>
      <c r="F1387" t="s">
        <v>226</v>
      </c>
      <c r="G1387" t="s">
        <v>226</v>
      </c>
      <c r="H1387" t="s">
        <v>226</v>
      </c>
      <c r="I1387" t="s">
        <v>226</v>
      </c>
      <c r="J1387" t="s">
        <v>224</v>
      </c>
      <c r="K1387" t="s">
        <v>226</v>
      </c>
      <c r="L1387" t="s">
        <v>224</v>
      </c>
      <c r="M1387" t="s">
        <v>226</v>
      </c>
      <c r="N1387" t="s">
        <v>224</v>
      </c>
      <c r="O1387" t="s">
        <v>226</v>
      </c>
      <c r="P1387" t="s">
        <v>224</v>
      </c>
      <c r="Q1387" t="s">
        <v>226</v>
      </c>
      <c r="R1387" t="s">
        <v>226</v>
      </c>
      <c r="S1387" t="s">
        <v>224</v>
      </c>
      <c r="T1387" t="s">
        <v>225</v>
      </c>
      <c r="U1387" t="s">
        <v>224</v>
      </c>
      <c r="V1387" t="s">
        <v>226</v>
      </c>
      <c r="W1387" t="s">
        <v>224</v>
      </c>
      <c r="X1387" t="s">
        <v>225</v>
      </c>
      <c r="Y1387" t="s">
        <v>225</v>
      </c>
      <c r="Z1387" t="s">
        <v>225</v>
      </c>
      <c r="AA1387" t="s">
        <v>225</v>
      </c>
      <c r="AB1387" t="s">
        <v>226</v>
      </c>
      <c r="AC1387" t="s">
        <v>225</v>
      </c>
      <c r="AD1387" t="s">
        <v>226</v>
      </c>
      <c r="AE1387" t="s">
        <v>225</v>
      </c>
      <c r="AF1387" t="s">
        <v>225</v>
      </c>
      <c r="AG1387" t="s">
        <v>394</v>
      </c>
      <c r="AH1387" t="s">
        <v>394</v>
      </c>
      <c r="AI1387" t="s">
        <v>394</v>
      </c>
      <c r="AJ1387" t="s">
        <v>394</v>
      </c>
      <c r="AK1387" t="s">
        <v>394</v>
      </c>
      <c r="AL1387" t="s">
        <v>394</v>
      </c>
      <c r="AM1387" t="s">
        <v>394</v>
      </c>
      <c r="AN1387" t="s">
        <v>394</v>
      </c>
      <c r="AO1387" t="s">
        <v>394</v>
      </c>
      <c r="AP1387" t="s">
        <v>394</v>
      </c>
      <c r="AQ1387" s="286" t="s">
        <v>394</v>
      </c>
      <c r="AR1387" s="295"/>
      <c r="AS1387" s="235"/>
    </row>
    <row r="1388" spans="1:47" x14ac:dyDescent="0.3">
      <c r="A1388" s="285">
        <v>119108</v>
      </c>
      <c r="B1388" s="286" t="s">
        <v>539</v>
      </c>
      <c r="C1388" t="s">
        <v>995</v>
      </c>
      <c r="D1388" t="s">
        <v>995</v>
      </c>
      <c r="E1388" t="s">
        <v>995</v>
      </c>
      <c r="F1388" t="s">
        <v>995</v>
      </c>
      <c r="G1388" t="s">
        <v>995</v>
      </c>
      <c r="H1388" t="s">
        <v>995</v>
      </c>
      <c r="I1388" t="s">
        <v>995</v>
      </c>
      <c r="J1388" t="s">
        <v>995</v>
      </c>
      <c r="K1388" t="s">
        <v>995</v>
      </c>
      <c r="L1388" t="s">
        <v>995</v>
      </c>
      <c r="M1388" t="s">
        <v>995</v>
      </c>
      <c r="N1388" t="s">
        <v>995</v>
      </c>
      <c r="O1388" t="s">
        <v>995</v>
      </c>
      <c r="P1388" t="s">
        <v>995</v>
      </c>
      <c r="Q1388" t="s">
        <v>995</v>
      </c>
      <c r="R1388" t="s">
        <v>995</v>
      </c>
      <c r="S1388" t="s">
        <v>995</v>
      </c>
      <c r="T1388" t="s">
        <v>995</v>
      </c>
      <c r="U1388" t="s">
        <v>995</v>
      </c>
      <c r="V1388" t="s">
        <v>995</v>
      </c>
      <c r="W1388" t="s">
        <v>995</v>
      </c>
      <c r="X1388" t="s">
        <v>995</v>
      </c>
      <c r="Y1388" t="s">
        <v>995</v>
      </c>
      <c r="Z1388" t="s">
        <v>995</v>
      </c>
      <c r="AA1388" t="s">
        <v>995</v>
      </c>
      <c r="AB1388" t="s">
        <v>995</v>
      </c>
      <c r="AC1388" t="s">
        <v>995</v>
      </c>
      <c r="AD1388" t="s">
        <v>995</v>
      </c>
      <c r="AE1388" t="s">
        <v>995</v>
      </c>
      <c r="AF1388" t="s">
        <v>995</v>
      </c>
      <c r="AG1388" t="s">
        <v>995</v>
      </c>
      <c r="AH1388" t="s">
        <v>995</v>
      </c>
      <c r="AI1388" t="s">
        <v>995</v>
      </c>
      <c r="AJ1388" t="s">
        <v>995</v>
      </c>
      <c r="AK1388" t="s">
        <v>995</v>
      </c>
      <c r="AL1388" t="s">
        <v>995</v>
      </c>
      <c r="AM1388" t="s">
        <v>995</v>
      </c>
      <c r="AN1388" t="s">
        <v>995</v>
      </c>
      <c r="AO1388" t="s">
        <v>995</v>
      </c>
      <c r="AP1388" t="s">
        <v>995</v>
      </c>
      <c r="AQ1388" s="286" t="s">
        <v>855</v>
      </c>
      <c r="AR1388" s="306"/>
    </row>
    <row r="1389" spans="1:47" ht="28.8" x14ac:dyDescent="0.3">
      <c r="A1389" s="285">
        <v>119111</v>
      </c>
      <c r="B1389" s="286" t="s">
        <v>67</v>
      </c>
      <c r="C1389" t="s">
        <v>224</v>
      </c>
      <c r="D1389" t="s">
        <v>226</v>
      </c>
      <c r="E1389" t="s">
        <v>224</v>
      </c>
      <c r="F1389" t="s">
        <v>224</v>
      </c>
      <c r="G1389" t="s">
        <v>226</v>
      </c>
      <c r="H1389" t="s">
        <v>226</v>
      </c>
      <c r="I1389" t="s">
        <v>226</v>
      </c>
      <c r="J1389" t="s">
        <v>226</v>
      </c>
      <c r="K1389" t="s">
        <v>226</v>
      </c>
      <c r="L1389" t="s">
        <v>224</v>
      </c>
      <c r="M1389" t="s">
        <v>224</v>
      </c>
      <c r="N1389" t="s">
        <v>224</v>
      </c>
      <c r="O1389" t="s">
        <v>224</v>
      </c>
      <c r="P1389" t="s">
        <v>224</v>
      </c>
      <c r="Q1389" t="s">
        <v>226</v>
      </c>
      <c r="R1389" t="s">
        <v>225</v>
      </c>
      <c r="S1389" t="s">
        <v>224</v>
      </c>
      <c r="T1389" t="s">
        <v>224</v>
      </c>
      <c r="U1389" t="s">
        <v>224</v>
      </c>
      <c r="V1389" t="s">
        <v>224</v>
      </c>
      <c r="W1389" t="s">
        <v>226</v>
      </c>
      <c r="X1389" t="s">
        <v>226</v>
      </c>
      <c r="Y1389" t="s">
        <v>226</v>
      </c>
      <c r="Z1389" t="s">
        <v>224</v>
      </c>
      <c r="AA1389" t="s">
        <v>226</v>
      </c>
      <c r="AB1389" t="s">
        <v>225</v>
      </c>
      <c r="AC1389" t="s">
        <v>226</v>
      </c>
      <c r="AD1389" t="s">
        <v>224</v>
      </c>
      <c r="AE1389" t="s">
        <v>226</v>
      </c>
      <c r="AF1389" t="s">
        <v>224</v>
      </c>
      <c r="AG1389" t="s">
        <v>225</v>
      </c>
      <c r="AH1389" t="s">
        <v>225</v>
      </c>
      <c r="AI1389" t="s">
        <v>225</v>
      </c>
      <c r="AJ1389" t="s">
        <v>225</v>
      </c>
      <c r="AK1389" t="s">
        <v>225</v>
      </c>
      <c r="AL1389" t="s">
        <v>394</v>
      </c>
      <c r="AM1389" t="s">
        <v>394</v>
      </c>
      <c r="AN1389" t="s">
        <v>394</v>
      </c>
      <c r="AO1389" t="s">
        <v>394</v>
      </c>
      <c r="AP1389" t="s">
        <v>394</v>
      </c>
      <c r="AQ1389" s="286" t="s">
        <v>394</v>
      </c>
      <c r="AR1389" s="295"/>
      <c r="AS1389" s="235"/>
    </row>
    <row r="1390" spans="1:47" x14ac:dyDescent="0.3">
      <c r="A1390" s="285">
        <v>119114</v>
      </c>
      <c r="B1390" s="286" t="s">
        <v>540</v>
      </c>
      <c r="C1390" t="s">
        <v>995</v>
      </c>
      <c r="D1390" t="s">
        <v>995</v>
      </c>
      <c r="E1390" t="s">
        <v>995</v>
      </c>
      <c r="F1390" t="s">
        <v>995</v>
      </c>
      <c r="G1390" t="s">
        <v>995</v>
      </c>
      <c r="H1390" t="s">
        <v>995</v>
      </c>
      <c r="I1390" t="s">
        <v>995</v>
      </c>
      <c r="J1390" t="s">
        <v>995</v>
      </c>
      <c r="K1390" t="s">
        <v>995</v>
      </c>
      <c r="L1390" t="s">
        <v>995</v>
      </c>
      <c r="M1390" t="s">
        <v>995</v>
      </c>
      <c r="N1390" t="s">
        <v>995</v>
      </c>
      <c r="O1390" t="s">
        <v>995</v>
      </c>
      <c r="P1390" t="s">
        <v>995</v>
      </c>
      <c r="Q1390" t="s">
        <v>995</v>
      </c>
      <c r="R1390" t="s">
        <v>995</v>
      </c>
      <c r="S1390" t="s">
        <v>995</v>
      </c>
      <c r="T1390" t="s">
        <v>995</v>
      </c>
      <c r="U1390" t="s">
        <v>995</v>
      </c>
      <c r="V1390" t="s">
        <v>995</v>
      </c>
      <c r="W1390" t="s">
        <v>995</v>
      </c>
      <c r="X1390" t="s">
        <v>995</v>
      </c>
      <c r="Y1390" t="s">
        <v>995</v>
      </c>
      <c r="Z1390" t="s">
        <v>995</v>
      </c>
      <c r="AA1390" t="s">
        <v>995</v>
      </c>
      <c r="AB1390" t="s">
        <v>995</v>
      </c>
      <c r="AC1390" t="s">
        <v>995</v>
      </c>
      <c r="AD1390" t="s">
        <v>995</v>
      </c>
      <c r="AE1390" t="s">
        <v>995</v>
      </c>
      <c r="AF1390" t="s">
        <v>995</v>
      </c>
      <c r="AG1390" t="s">
        <v>995</v>
      </c>
      <c r="AH1390" t="s">
        <v>995</v>
      </c>
      <c r="AI1390" t="s">
        <v>995</v>
      </c>
      <c r="AJ1390" t="s">
        <v>995</v>
      </c>
      <c r="AK1390" t="s">
        <v>995</v>
      </c>
      <c r="AL1390" t="s">
        <v>995</v>
      </c>
      <c r="AM1390" t="s">
        <v>995</v>
      </c>
      <c r="AN1390" t="s">
        <v>995</v>
      </c>
      <c r="AO1390" t="s">
        <v>995</v>
      </c>
      <c r="AP1390" t="s">
        <v>995</v>
      </c>
      <c r="AQ1390" s="286" t="s">
        <v>855</v>
      </c>
      <c r="AR1390" s="306"/>
    </row>
    <row r="1391" spans="1:47" ht="21.6" x14ac:dyDescent="0.3">
      <c r="A1391" s="285">
        <v>119117</v>
      </c>
      <c r="B1391" s="286" t="s">
        <v>61</v>
      </c>
      <c r="C1391" t="s">
        <v>226</v>
      </c>
      <c r="D1391" t="s">
        <v>224</v>
      </c>
      <c r="E1391" t="s">
        <v>224</v>
      </c>
      <c r="F1391" t="s">
        <v>224</v>
      </c>
      <c r="G1391" t="s">
        <v>224</v>
      </c>
      <c r="H1391" t="s">
        <v>224</v>
      </c>
      <c r="I1391" t="s">
        <v>226</v>
      </c>
      <c r="J1391" t="s">
        <v>226</v>
      </c>
      <c r="K1391" t="s">
        <v>226</v>
      </c>
      <c r="L1391" t="s">
        <v>226</v>
      </c>
      <c r="M1391" t="s">
        <v>224</v>
      </c>
      <c r="N1391" t="s">
        <v>224</v>
      </c>
      <c r="O1391" t="s">
        <v>224</v>
      </c>
      <c r="P1391" t="s">
        <v>226</v>
      </c>
      <c r="Q1391" t="s">
        <v>224</v>
      </c>
      <c r="R1391" t="s">
        <v>224</v>
      </c>
      <c r="S1391" t="s">
        <v>226</v>
      </c>
      <c r="T1391" t="s">
        <v>224</v>
      </c>
      <c r="U1391" t="s">
        <v>224</v>
      </c>
      <c r="V1391" t="s">
        <v>226</v>
      </c>
      <c r="W1391" t="s">
        <v>224</v>
      </c>
      <c r="X1391" t="s">
        <v>224</v>
      </c>
      <c r="Y1391" t="s">
        <v>224</v>
      </c>
      <c r="Z1391" t="s">
        <v>224</v>
      </c>
      <c r="AA1391" t="s">
        <v>226</v>
      </c>
      <c r="AB1391" t="s">
        <v>226</v>
      </c>
      <c r="AC1391" t="s">
        <v>224</v>
      </c>
      <c r="AD1391" t="s">
        <v>224</v>
      </c>
      <c r="AE1391" t="s">
        <v>224</v>
      </c>
      <c r="AF1391" t="s">
        <v>226</v>
      </c>
      <c r="AG1391" t="s">
        <v>225</v>
      </c>
      <c r="AH1391" t="s">
        <v>226</v>
      </c>
      <c r="AI1391" t="s">
        <v>224</v>
      </c>
      <c r="AJ1391" t="s">
        <v>224</v>
      </c>
      <c r="AK1391" t="s">
        <v>226</v>
      </c>
      <c r="AL1391" t="s">
        <v>225</v>
      </c>
      <c r="AM1391" t="s">
        <v>226</v>
      </c>
      <c r="AN1391" t="s">
        <v>226</v>
      </c>
      <c r="AO1391" t="s">
        <v>226</v>
      </c>
      <c r="AP1391" t="s">
        <v>226</v>
      </c>
      <c r="AQ1391" s="286" t="s">
        <v>394</v>
      </c>
      <c r="AR1391" s="295"/>
      <c r="AS1391" s="235"/>
    </row>
    <row r="1392" spans="1:47" x14ac:dyDescent="0.3">
      <c r="A1392" s="285">
        <v>119118</v>
      </c>
      <c r="B1392" s="286" t="s">
        <v>539</v>
      </c>
      <c r="AQ1392" s="286" t="s">
        <v>394</v>
      </c>
      <c r="AR1392" s="306"/>
    </row>
    <row r="1393" spans="1:47" x14ac:dyDescent="0.3">
      <c r="A1393" s="285">
        <v>119123</v>
      </c>
      <c r="B1393" s="286" t="s">
        <v>538</v>
      </c>
      <c r="C1393" t="s">
        <v>995</v>
      </c>
      <c r="D1393" t="s">
        <v>995</v>
      </c>
      <c r="E1393" t="s">
        <v>995</v>
      </c>
      <c r="F1393" t="s">
        <v>995</v>
      </c>
      <c r="G1393" t="s">
        <v>995</v>
      </c>
      <c r="H1393" t="s">
        <v>995</v>
      </c>
      <c r="I1393" t="s">
        <v>995</v>
      </c>
      <c r="J1393" t="s">
        <v>995</v>
      </c>
      <c r="K1393" t="s">
        <v>995</v>
      </c>
      <c r="L1393" t="s">
        <v>995</v>
      </c>
      <c r="M1393" t="s">
        <v>995</v>
      </c>
      <c r="N1393" t="s">
        <v>995</v>
      </c>
      <c r="O1393" t="s">
        <v>995</v>
      </c>
      <c r="P1393" t="s">
        <v>995</v>
      </c>
      <c r="Q1393" t="s">
        <v>995</v>
      </c>
      <c r="R1393" t="s">
        <v>995</v>
      </c>
      <c r="S1393" t="s">
        <v>995</v>
      </c>
      <c r="T1393" t="s">
        <v>995</v>
      </c>
      <c r="U1393" t="s">
        <v>995</v>
      </c>
      <c r="V1393" t="s">
        <v>995</v>
      </c>
      <c r="W1393" t="s">
        <v>995</v>
      </c>
      <c r="X1393" t="s">
        <v>995</v>
      </c>
      <c r="Y1393" t="s">
        <v>995</v>
      </c>
      <c r="Z1393" t="s">
        <v>995</v>
      </c>
      <c r="AA1393" t="s">
        <v>995</v>
      </c>
      <c r="AB1393" t="s">
        <v>995</v>
      </c>
      <c r="AC1393" t="s">
        <v>995</v>
      </c>
      <c r="AD1393" t="s">
        <v>995</v>
      </c>
      <c r="AE1393" t="s">
        <v>995</v>
      </c>
      <c r="AF1393" t="s">
        <v>995</v>
      </c>
      <c r="AG1393" t="s">
        <v>995</v>
      </c>
      <c r="AH1393" t="s">
        <v>995</v>
      </c>
      <c r="AI1393" t="s">
        <v>995</v>
      </c>
      <c r="AJ1393" t="s">
        <v>995</v>
      </c>
      <c r="AK1393" t="s">
        <v>995</v>
      </c>
      <c r="AL1393" t="s">
        <v>995</v>
      </c>
      <c r="AM1393" t="s">
        <v>995</v>
      </c>
      <c r="AN1393" t="s">
        <v>995</v>
      </c>
      <c r="AO1393" t="s">
        <v>995</v>
      </c>
      <c r="AP1393" t="s">
        <v>995</v>
      </c>
      <c r="AQ1393" s="286" t="s">
        <v>855</v>
      </c>
      <c r="AR1393" s="306"/>
    </row>
    <row r="1394" spans="1:47" x14ac:dyDescent="0.3">
      <c r="A1394" s="285">
        <v>119126</v>
      </c>
      <c r="B1394" s="286" t="s">
        <v>540</v>
      </c>
      <c r="C1394" t="s">
        <v>995</v>
      </c>
      <c r="D1394" t="s">
        <v>995</v>
      </c>
      <c r="E1394" t="s">
        <v>995</v>
      </c>
      <c r="F1394" t="s">
        <v>995</v>
      </c>
      <c r="G1394" t="s">
        <v>995</v>
      </c>
      <c r="H1394" t="s">
        <v>995</v>
      </c>
      <c r="I1394" t="s">
        <v>995</v>
      </c>
      <c r="J1394" t="s">
        <v>995</v>
      </c>
      <c r="K1394" t="s">
        <v>995</v>
      </c>
      <c r="L1394" t="s">
        <v>995</v>
      </c>
      <c r="M1394" t="s">
        <v>995</v>
      </c>
      <c r="N1394" t="s">
        <v>995</v>
      </c>
      <c r="O1394" t="s">
        <v>995</v>
      </c>
      <c r="P1394" t="s">
        <v>995</v>
      </c>
      <c r="Q1394" t="s">
        <v>995</v>
      </c>
      <c r="R1394" t="s">
        <v>995</v>
      </c>
      <c r="S1394" t="s">
        <v>995</v>
      </c>
      <c r="T1394" t="s">
        <v>995</v>
      </c>
      <c r="U1394" t="s">
        <v>995</v>
      </c>
      <c r="V1394" t="s">
        <v>995</v>
      </c>
      <c r="W1394" t="s">
        <v>995</v>
      </c>
      <c r="X1394" t="s">
        <v>995</v>
      </c>
      <c r="Y1394" t="s">
        <v>995</v>
      </c>
      <c r="Z1394" t="s">
        <v>995</v>
      </c>
      <c r="AA1394" t="s">
        <v>995</v>
      </c>
      <c r="AB1394" t="s">
        <v>995</v>
      </c>
      <c r="AC1394" t="s">
        <v>995</v>
      </c>
      <c r="AD1394" t="s">
        <v>995</v>
      </c>
      <c r="AE1394" t="s">
        <v>995</v>
      </c>
      <c r="AF1394" t="s">
        <v>995</v>
      </c>
      <c r="AG1394" t="s">
        <v>995</v>
      </c>
      <c r="AH1394" t="s">
        <v>995</v>
      </c>
      <c r="AI1394" t="s">
        <v>995</v>
      </c>
      <c r="AJ1394" t="s">
        <v>995</v>
      </c>
      <c r="AK1394" t="s">
        <v>995</v>
      </c>
      <c r="AL1394" t="s">
        <v>995</v>
      </c>
      <c r="AM1394" t="s">
        <v>995</v>
      </c>
      <c r="AN1394" t="s">
        <v>995</v>
      </c>
      <c r="AO1394" t="s">
        <v>995</v>
      </c>
      <c r="AP1394" t="s">
        <v>995</v>
      </c>
      <c r="AQ1394" s="286" t="s">
        <v>855</v>
      </c>
      <c r="AR1394" s="306"/>
    </row>
    <row r="1395" spans="1:47" ht="21.6" x14ac:dyDescent="0.3">
      <c r="A1395" s="285">
        <v>119127</v>
      </c>
      <c r="B1395" s="286" t="s">
        <v>61</v>
      </c>
      <c r="C1395" t="s">
        <v>995</v>
      </c>
      <c r="D1395" t="s">
        <v>995</v>
      </c>
      <c r="E1395" t="s">
        <v>995</v>
      </c>
      <c r="F1395" t="s">
        <v>995</v>
      </c>
      <c r="G1395" t="s">
        <v>995</v>
      </c>
      <c r="H1395" t="s">
        <v>995</v>
      </c>
      <c r="I1395" t="s">
        <v>995</v>
      </c>
      <c r="J1395" t="s">
        <v>995</v>
      </c>
      <c r="K1395" t="s">
        <v>995</v>
      </c>
      <c r="L1395" t="s">
        <v>995</v>
      </c>
      <c r="M1395" t="s">
        <v>995</v>
      </c>
      <c r="N1395" t="s">
        <v>995</v>
      </c>
      <c r="O1395" t="s">
        <v>995</v>
      </c>
      <c r="P1395" t="s">
        <v>995</v>
      </c>
      <c r="Q1395" t="s">
        <v>995</v>
      </c>
      <c r="R1395" t="s">
        <v>995</v>
      </c>
      <c r="S1395" t="s">
        <v>995</v>
      </c>
      <c r="T1395" t="s">
        <v>995</v>
      </c>
      <c r="U1395" t="s">
        <v>995</v>
      </c>
      <c r="V1395" t="s">
        <v>995</v>
      </c>
      <c r="W1395" t="s">
        <v>995</v>
      </c>
      <c r="X1395" t="s">
        <v>995</v>
      </c>
      <c r="Y1395" t="s">
        <v>995</v>
      </c>
      <c r="Z1395" t="s">
        <v>995</v>
      </c>
      <c r="AA1395" t="s">
        <v>995</v>
      </c>
      <c r="AB1395" t="s">
        <v>995</v>
      </c>
      <c r="AC1395" t="s">
        <v>995</v>
      </c>
      <c r="AD1395" t="s">
        <v>995</v>
      </c>
      <c r="AE1395" t="s">
        <v>995</v>
      </c>
      <c r="AF1395" t="s">
        <v>995</v>
      </c>
      <c r="AG1395" t="s">
        <v>995</v>
      </c>
      <c r="AH1395" t="s">
        <v>995</v>
      </c>
      <c r="AI1395" t="s">
        <v>995</v>
      </c>
      <c r="AJ1395" t="s">
        <v>995</v>
      </c>
      <c r="AK1395" t="s">
        <v>995</v>
      </c>
      <c r="AL1395" t="s">
        <v>995</v>
      </c>
      <c r="AM1395" t="s">
        <v>995</v>
      </c>
      <c r="AN1395" t="s">
        <v>995</v>
      </c>
      <c r="AO1395" t="s">
        <v>995</v>
      </c>
      <c r="AP1395" t="s">
        <v>995</v>
      </c>
      <c r="AQ1395" s="286" t="s">
        <v>855</v>
      </c>
      <c r="AR1395" s="295"/>
      <c r="AS1395" s="235"/>
    </row>
    <row r="1396" spans="1:47" ht="28.8" x14ac:dyDescent="0.3">
      <c r="A1396" s="285">
        <v>119129</v>
      </c>
      <c r="B1396" s="286" t="s">
        <v>67</v>
      </c>
      <c r="C1396" t="s">
        <v>995</v>
      </c>
      <c r="D1396" t="s">
        <v>995</v>
      </c>
      <c r="E1396" t="s">
        <v>995</v>
      </c>
      <c r="F1396" t="s">
        <v>995</v>
      </c>
      <c r="G1396" t="s">
        <v>995</v>
      </c>
      <c r="H1396" t="s">
        <v>995</v>
      </c>
      <c r="I1396" t="s">
        <v>995</v>
      </c>
      <c r="J1396" t="s">
        <v>995</v>
      </c>
      <c r="K1396" t="s">
        <v>995</v>
      </c>
      <c r="L1396" t="s">
        <v>995</v>
      </c>
      <c r="M1396" t="s">
        <v>995</v>
      </c>
      <c r="N1396" t="s">
        <v>995</v>
      </c>
      <c r="O1396" t="s">
        <v>995</v>
      </c>
      <c r="P1396" t="s">
        <v>995</v>
      </c>
      <c r="Q1396" t="s">
        <v>995</v>
      </c>
      <c r="R1396" t="s">
        <v>995</v>
      </c>
      <c r="S1396" t="s">
        <v>995</v>
      </c>
      <c r="T1396" t="s">
        <v>995</v>
      </c>
      <c r="U1396" t="s">
        <v>995</v>
      </c>
      <c r="V1396" t="s">
        <v>995</v>
      </c>
      <c r="W1396" t="s">
        <v>995</v>
      </c>
      <c r="X1396" t="s">
        <v>995</v>
      </c>
      <c r="Y1396" t="s">
        <v>995</v>
      </c>
      <c r="Z1396" t="s">
        <v>995</v>
      </c>
      <c r="AA1396" t="s">
        <v>995</v>
      </c>
      <c r="AB1396" t="s">
        <v>995</v>
      </c>
      <c r="AC1396" t="s">
        <v>995</v>
      </c>
      <c r="AD1396" t="s">
        <v>995</v>
      </c>
      <c r="AE1396" t="s">
        <v>995</v>
      </c>
      <c r="AF1396" t="s">
        <v>995</v>
      </c>
      <c r="AG1396" t="s">
        <v>995</v>
      </c>
      <c r="AH1396" t="s">
        <v>995</v>
      </c>
      <c r="AI1396" t="s">
        <v>995</v>
      </c>
      <c r="AJ1396" t="s">
        <v>995</v>
      </c>
      <c r="AK1396" t="s">
        <v>995</v>
      </c>
      <c r="AL1396" t="s">
        <v>995</v>
      </c>
      <c r="AM1396" t="s">
        <v>995</v>
      </c>
      <c r="AN1396" t="s">
        <v>995</v>
      </c>
      <c r="AO1396" t="s">
        <v>995</v>
      </c>
      <c r="AP1396" t="s">
        <v>995</v>
      </c>
      <c r="AQ1396" s="286" t="s">
        <v>855</v>
      </c>
      <c r="AR1396" s="295"/>
      <c r="AS1396" s="235"/>
    </row>
    <row r="1397" spans="1:47" x14ac:dyDescent="0.3">
      <c r="A1397" s="285">
        <v>119133</v>
      </c>
      <c r="B1397" s="286" t="s">
        <v>61</v>
      </c>
      <c r="C1397" t="s">
        <v>995</v>
      </c>
      <c r="D1397" t="s">
        <v>995</v>
      </c>
      <c r="E1397" t="s">
        <v>995</v>
      </c>
      <c r="F1397" t="s">
        <v>995</v>
      </c>
      <c r="G1397" t="s">
        <v>995</v>
      </c>
      <c r="H1397" t="s">
        <v>995</v>
      </c>
      <c r="I1397" t="s">
        <v>995</v>
      </c>
      <c r="J1397" t="s">
        <v>995</v>
      </c>
      <c r="K1397" t="s">
        <v>995</v>
      </c>
      <c r="L1397" t="s">
        <v>995</v>
      </c>
      <c r="M1397" t="s">
        <v>995</v>
      </c>
      <c r="N1397" t="s">
        <v>995</v>
      </c>
      <c r="O1397" t="s">
        <v>995</v>
      </c>
      <c r="P1397" t="s">
        <v>995</v>
      </c>
      <c r="Q1397" t="s">
        <v>995</v>
      </c>
      <c r="R1397" t="s">
        <v>995</v>
      </c>
      <c r="S1397" t="s">
        <v>995</v>
      </c>
      <c r="T1397" t="s">
        <v>995</v>
      </c>
      <c r="U1397" t="s">
        <v>995</v>
      </c>
      <c r="V1397" t="s">
        <v>995</v>
      </c>
      <c r="W1397" t="s">
        <v>995</v>
      </c>
      <c r="X1397" t="s">
        <v>995</v>
      </c>
      <c r="Y1397" t="s">
        <v>995</v>
      </c>
      <c r="Z1397" t="s">
        <v>995</v>
      </c>
      <c r="AA1397" t="s">
        <v>995</v>
      </c>
      <c r="AB1397" t="s">
        <v>995</v>
      </c>
      <c r="AC1397" t="s">
        <v>995</v>
      </c>
      <c r="AD1397" t="s">
        <v>995</v>
      </c>
      <c r="AE1397" t="s">
        <v>995</v>
      </c>
      <c r="AF1397" t="s">
        <v>995</v>
      </c>
      <c r="AG1397" t="s">
        <v>995</v>
      </c>
      <c r="AH1397" t="s">
        <v>995</v>
      </c>
      <c r="AI1397" t="s">
        <v>995</v>
      </c>
      <c r="AJ1397" t="s">
        <v>995</v>
      </c>
      <c r="AK1397" t="s">
        <v>995</v>
      </c>
      <c r="AL1397" t="s">
        <v>995</v>
      </c>
      <c r="AM1397" t="s">
        <v>995</v>
      </c>
      <c r="AN1397" t="s">
        <v>995</v>
      </c>
      <c r="AO1397" t="s">
        <v>995</v>
      </c>
      <c r="AP1397" t="s">
        <v>995</v>
      </c>
      <c r="AQ1397" s="286" t="s">
        <v>855</v>
      </c>
      <c r="AR1397" s="306"/>
    </row>
    <row r="1398" spans="1:47" x14ac:dyDescent="0.3">
      <c r="A1398" s="285">
        <v>119143</v>
      </c>
      <c r="B1398" s="286" t="s">
        <v>539</v>
      </c>
      <c r="C1398" t="s">
        <v>995</v>
      </c>
      <c r="D1398" t="s">
        <v>995</v>
      </c>
      <c r="E1398" t="s">
        <v>995</v>
      </c>
      <c r="F1398" t="s">
        <v>995</v>
      </c>
      <c r="G1398" t="s">
        <v>995</v>
      </c>
      <c r="H1398" t="s">
        <v>995</v>
      </c>
      <c r="I1398" t="s">
        <v>995</v>
      </c>
      <c r="J1398" t="s">
        <v>995</v>
      </c>
      <c r="K1398" t="s">
        <v>995</v>
      </c>
      <c r="L1398" t="s">
        <v>995</v>
      </c>
      <c r="M1398" t="s">
        <v>995</v>
      </c>
      <c r="N1398" t="s">
        <v>995</v>
      </c>
      <c r="O1398" t="s">
        <v>995</v>
      </c>
      <c r="P1398" t="s">
        <v>995</v>
      </c>
      <c r="Q1398" t="s">
        <v>995</v>
      </c>
      <c r="R1398" t="s">
        <v>995</v>
      </c>
      <c r="S1398" t="s">
        <v>995</v>
      </c>
      <c r="T1398" t="s">
        <v>995</v>
      </c>
      <c r="U1398" t="s">
        <v>995</v>
      </c>
      <c r="V1398" t="s">
        <v>995</v>
      </c>
      <c r="W1398" t="s">
        <v>995</v>
      </c>
      <c r="X1398" t="s">
        <v>995</v>
      </c>
      <c r="Y1398" t="s">
        <v>995</v>
      </c>
      <c r="Z1398" t="s">
        <v>995</v>
      </c>
      <c r="AA1398" t="s">
        <v>995</v>
      </c>
      <c r="AB1398" t="s">
        <v>995</v>
      </c>
      <c r="AC1398" t="s">
        <v>995</v>
      </c>
      <c r="AD1398" t="s">
        <v>995</v>
      </c>
      <c r="AE1398" t="s">
        <v>995</v>
      </c>
      <c r="AF1398" t="s">
        <v>995</v>
      </c>
      <c r="AG1398" t="s">
        <v>995</v>
      </c>
      <c r="AH1398" t="s">
        <v>995</v>
      </c>
      <c r="AI1398" t="s">
        <v>995</v>
      </c>
      <c r="AJ1398" t="s">
        <v>995</v>
      </c>
      <c r="AK1398" t="s">
        <v>995</v>
      </c>
      <c r="AL1398" t="s">
        <v>995</v>
      </c>
      <c r="AM1398" t="s">
        <v>995</v>
      </c>
      <c r="AN1398" t="s">
        <v>995</v>
      </c>
      <c r="AO1398" t="s">
        <v>995</v>
      </c>
      <c r="AP1398" t="s">
        <v>995</v>
      </c>
      <c r="AQ1398" s="286" t="s">
        <v>855</v>
      </c>
      <c r="AR1398" s="306"/>
    </row>
    <row r="1399" spans="1:47" x14ac:dyDescent="0.3">
      <c r="A1399" s="285">
        <v>119147</v>
      </c>
      <c r="B1399" s="286" t="s">
        <v>61</v>
      </c>
      <c r="C1399" t="s">
        <v>224</v>
      </c>
      <c r="D1399" t="s">
        <v>226</v>
      </c>
      <c r="E1399" t="s">
        <v>226</v>
      </c>
      <c r="F1399" t="s">
        <v>226</v>
      </c>
      <c r="G1399" t="s">
        <v>224</v>
      </c>
      <c r="H1399" t="s">
        <v>226</v>
      </c>
      <c r="I1399" t="s">
        <v>226</v>
      </c>
      <c r="J1399" t="s">
        <v>224</v>
      </c>
      <c r="K1399" t="s">
        <v>226</v>
      </c>
      <c r="L1399" t="s">
        <v>224</v>
      </c>
      <c r="M1399" t="s">
        <v>226</v>
      </c>
      <c r="N1399" t="s">
        <v>224</v>
      </c>
      <c r="O1399" t="s">
        <v>224</v>
      </c>
      <c r="P1399" t="s">
        <v>224</v>
      </c>
      <c r="Q1399" t="s">
        <v>226</v>
      </c>
      <c r="R1399" t="s">
        <v>226</v>
      </c>
      <c r="S1399" t="s">
        <v>226</v>
      </c>
      <c r="T1399" t="s">
        <v>226</v>
      </c>
      <c r="U1399" t="s">
        <v>226</v>
      </c>
      <c r="V1399" t="s">
        <v>226</v>
      </c>
      <c r="W1399" t="s">
        <v>226</v>
      </c>
      <c r="X1399" t="s">
        <v>224</v>
      </c>
      <c r="Y1399" t="s">
        <v>226</v>
      </c>
      <c r="Z1399" t="s">
        <v>224</v>
      </c>
      <c r="AA1399" t="s">
        <v>224</v>
      </c>
      <c r="AB1399" t="s">
        <v>226</v>
      </c>
      <c r="AC1399" t="s">
        <v>224</v>
      </c>
      <c r="AD1399" t="s">
        <v>226</v>
      </c>
      <c r="AE1399" t="s">
        <v>224</v>
      </c>
      <c r="AF1399" t="s">
        <v>224</v>
      </c>
      <c r="AG1399" t="s">
        <v>226</v>
      </c>
      <c r="AH1399" t="s">
        <v>226</v>
      </c>
      <c r="AI1399" t="s">
        <v>225</v>
      </c>
      <c r="AJ1399" t="s">
        <v>225</v>
      </c>
      <c r="AK1399" t="s">
        <v>225</v>
      </c>
      <c r="AL1399" t="s">
        <v>225</v>
      </c>
      <c r="AM1399" t="s">
        <v>225</v>
      </c>
      <c r="AN1399" t="s">
        <v>225</v>
      </c>
      <c r="AO1399" t="s">
        <v>225</v>
      </c>
      <c r="AP1399" t="s">
        <v>225</v>
      </c>
      <c r="AQ1399" s="289"/>
      <c r="AR1399" s="302"/>
      <c r="AS1399" s="304"/>
      <c r="AU1399"/>
    </row>
    <row r="1400" spans="1:47" ht="21.6" x14ac:dyDescent="0.3">
      <c r="A1400" s="285">
        <v>119148</v>
      </c>
      <c r="B1400" s="286" t="s">
        <v>538</v>
      </c>
      <c r="C1400" t="s">
        <v>995</v>
      </c>
      <c r="D1400" t="s">
        <v>995</v>
      </c>
      <c r="E1400" t="s">
        <v>995</v>
      </c>
      <c r="F1400" t="s">
        <v>995</v>
      </c>
      <c r="G1400" t="s">
        <v>995</v>
      </c>
      <c r="H1400" t="s">
        <v>995</v>
      </c>
      <c r="I1400" t="s">
        <v>995</v>
      </c>
      <c r="J1400" t="s">
        <v>995</v>
      </c>
      <c r="K1400" t="s">
        <v>995</v>
      </c>
      <c r="L1400" t="s">
        <v>995</v>
      </c>
      <c r="M1400" t="s">
        <v>995</v>
      </c>
      <c r="N1400" t="s">
        <v>995</v>
      </c>
      <c r="O1400" t="s">
        <v>995</v>
      </c>
      <c r="P1400" t="s">
        <v>995</v>
      </c>
      <c r="Q1400" t="s">
        <v>995</v>
      </c>
      <c r="R1400" t="s">
        <v>995</v>
      </c>
      <c r="S1400" t="s">
        <v>995</v>
      </c>
      <c r="T1400" t="s">
        <v>995</v>
      </c>
      <c r="U1400" t="s">
        <v>995</v>
      </c>
      <c r="V1400" t="s">
        <v>995</v>
      </c>
      <c r="W1400" t="s">
        <v>995</v>
      </c>
      <c r="X1400" t="s">
        <v>995</v>
      </c>
      <c r="Y1400" t="s">
        <v>995</v>
      </c>
      <c r="Z1400" t="s">
        <v>995</v>
      </c>
      <c r="AA1400" t="s">
        <v>995</v>
      </c>
      <c r="AB1400" t="s">
        <v>995</v>
      </c>
      <c r="AC1400" t="s">
        <v>995</v>
      </c>
      <c r="AD1400" t="s">
        <v>995</v>
      </c>
      <c r="AE1400" t="s">
        <v>995</v>
      </c>
      <c r="AF1400" t="s">
        <v>995</v>
      </c>
      <c r="AG1400" t="s">
        <v>995</v>
      </c>
      <c r="AH1400" t="s">
        <v>995</v>
      </c>
      <c r="AI1400" t="s">
        <v>995</v>
      </c>
      <c r="AJ1400" t="s">
        <v>995</v>
      </c>
      <c r="AK1400" t="s">
        <v>995</v>
      </c>
      <c r="AL1400" t="s">
        <v>995</v>
      </c>
      <c r="AM1400" t="s">
        <v>995</v>
      </c>
      <c r="AN1400" t="s">
        <v>995</v>
      </c>
      <c r="AO1400" t="s">
        <v>995</v>
      </c>
      <c r="AP1400" t="s">
        <v>995</v>
      </c>
      <c r="AQ1400" s="286" t="s">
        <v>855</v>
      </c>
      <c r="AR1400" s="295"/>
      <c r="AS1400" s="235"/>
    </row>
    <row r="1401" spans="1:47" ht="21.6" x14ac:dyDescent="0.3">
      <c r="A1401" s="285">
        <v>119152</v>
      </c>
      <c r="B1401" s="286" t="s">
        <v>61</v>
      </c>
      <c r="C1401" t="s">
        <v>995</v>
      </c>
      <c r="D1401" t="s">
        <v>995</v>
      </c>
      <c r="E1401" t="s">
        <v>995</v>
      </c>
      <c r="F1401" t="s">
        <v>995</v>
      </c>
      <c r="G1401" t="s">
        <v>995</v>
      </c>
      <c r="H1401" t="s">
        <v>995</v>
      </c>
      <c r="I1401" t="s">
        <v>995</v>
      </c>
      <c r="J1401" t="s">
        <v>995</v>
      </c>
      <c r="K1401" t="s">
        <v>995</v>
      </c>
      <c r="L1401" t="s">
        <v>995</v>
      </c>
      <c r="M1401" t="s">
        <v>995</v>
      </c>
      <c r="N1401" t="s">
        <v>995</v>
      </c>
      <c r="O1401" t="s">
        <v>995</v>
      </c>
      <c r="P1401" t="s">
        <v>995</v>
      </c>
      <c r="Q1401" t="s">
        <v>995</v>
      </c>
      <c r="R1401" t="s">
        <v>995</v>
      </c>
      <c r="S1401" t="s">
        <v>995</v>
      </c>
      <c r="T1401" t="s">
        <v>995</v>
      </c>
      <c r="U1401" t="s">
        <v>995</v>
      </c>
      <c r="V1401" t="s">
        <v>995</v>
      </c>
      <c r="W1401" t="s">
        <v>995</v>
      </c>
      <c r="X1401" t="s">
        <v>995</v>
      </c>
      <c r="Y1401" t="s">
        <v>995</v>
      </c>
      <c r="Z1401" t="s">
        <v>995</v>
      </c>
      <c r="AA1401" t="s">
        <v>995</v>
      </c>
      <c r="AB1401" t="s">
        <v>995</v>
      </c>
      <c r="AC1401" t="s">
        <v>995</v>
      </c>
      <c r="AD1401" t="s">
        <v>995</v>
      </c>
      <c r="AE1401" t="s">
        <v>995</v>
      </c>
      <c r="AF1401" t="s">
        <v>995</v>
      </c>
      <c r="AG1401" t="s">
        <v>995</v>
      </c>
      <c r="AH1401" t="s">
        <v>995</v>
      </c>
      <c r="AI1401" t="s">
        <v>995</v>
      </c>
      <c r="AJ1401" t="s">
        <v>995</v>
      </c>
      <c r="AK1401" t="s">
        <v>995</v>
      </c>
      <c r="AL1401" t="s">
        <v>995</v>
      </c>
      <c r="AM1401" t="s">
        <v>995</v>
      </c>
      <c r="AN1401" t="s">
        <v>995</v>
      </c>
      <c r="AO1401" t="s">
        <v>995</v>
      </c>
      <c r="AP1401" t="s">
        <v>995</v>
      </c>
      <c r="AQ1401" s="286" t="s">
        <v>855</v>
      </c>
      <c r="AR1401" s="295"/>
      <c r="AS1401" s="235"/>
    </row>
    <row r="1402" spans="1:47" x14ac:dyDescent="0.3">
      <c r="A1402" s="285">
        <v>119153</v>
      </c>
      <c r="B1402" s="286" t="s">
        <v>539</v>
      </c>
      <c r="C1402" t="s">
        <v>995</v>
      </c>
      <c r="D1402" t="s">
        <v>995</v>
      </c>
      <c r="E1402" t="s">
        <v>995</v>
      </c>
      <c r="F1402" t="s">
        <v>995</v>
      </c>
      <c r="G1402" t="s">
        <v>995</v>
      </c>
      <c r="H1402" t="s">
        <v>995</v>
      </c>
      <c r="I1402" t="s">
        <v>995</v>
      </c>
      <c r="J1402" t="s">
        <v>995</v>
      </c>
      <c r="K1402" t="s">
        <v>995</v>
      </c>
      <c r="L1402" t="s">
        <v>995</v>
      </c>
      <c r="M1402" t="s">
        <v>995</v>
      </c>
      <c r="N1402" t="s">
        <v>995</v>
      </c>
      <c r="O1402" t="s">
        <v>995</v>
      </c>
      <c r="P1402" t="s">
        <v>995</v>
      </c>
      <c r="Q1402" t="s">
        <v>995</v>
      </c>
      <c r="R1402" t="s">
        <v>995</v>
      </c>
      <c r="S1402" t="s">
        <v>995</v>
      </c>
      <c r="T1402" t="s">
        <v>995</v>
      </c>
      <c r="U1402" t="s">
        <v>995</v>
      </c>
      <c r="V1402" t="s">
        <v>995</v>
      </c>
      <c r="W1402" t="s">
        <v>995</v>
      </c>
      <c r="X1402" t="s">
        <v>995</v>
      </c>
      <c r="Y1402" t="s">
        <v>995</v>
      </c>
      <c r="Z1402" t="s">
        <v>995</v>
      </c>
      <c r="AA1402" t="s">
        <v>995</v>
      </c>
      <c r="AB1402" t="s">
        <v>995</v>
      </c>
      <c r="AC1402" t="s">
        <v>995</v>
      </c>
      <c r="AD1402" t="s">
        <v>995</v>
      </c>
      <c r="AE1402" t="s">
        <v>995</v>
      </c>
      <c r="AF1402" t="s">
        <v>995</v>
      </c>
      <c r="AG1402" t="s">
        <v>995</v>
      </c>
      <c r="AH1402" t="s">
        <v>995</v>
      </c>
      <c r="AI1402" t="s">
        <v>995</v>
      </c>
      <c r="AJ1402" t="s">
        <v>995</v>
      </c>
      <c r="AK1402" t="s">
        <v>995</v>
      </c>
      <c r="AL1402" t="s">
        <v>995</v>
      </c>
      <c r="AM1402" t="s">
        <v>995</v>
      </c>
      <c r="AN1402" t="s">
        <v>995</v>
      </c>
      <c r="AO1402" t="s">
        <v>995</v>
      </c>
      <c r="AP1402" t="s">
        <v>995</v>
      </c>
      <c r="AQ1402" s="286" t="s">
        <v>855</v>
      </c>
      <c r="AR1402" s="306"/>
    </row>
    <row r="1403" spans="1:47" x14ac:dyDescent="0.3">
      <c r="A1403" s="285">
        <v>119154</v>
      </c>
      <c r="B1403" s="286" t="s">
        <v>540</v>
      </c>
      <c r="C1403" t="s">
        <v>995</v>
      </c>
      <c r="D1403" t="s">
        <v>995</v>
      </c>
      <c r="E1403" t="s">
        <v>995</v>
      </c>
      <c r="F1403" t="s">
        <v>995</v>
      </c>
      <c r="G1403" t="s">
        <v>995</v>
      </c>
      <c r="H1403" t="s">
        <v>995</v>
      </c>
      <c r="I1403" t="s">
        <v>995</v>
      </c>
      <c r="J1403" t="s">
        <v>995</v>
      </c>
      <c r="K1403" t="s">
        <v>995</v>
      </c>
      <c r="L1403" t="s">
        <v>995</v>
      </c>
      <c r="M1403" t="s">
        <v>995</v>
      </c>
      <c r="N1403" t="s">
        <v>995</v>
      </c>
      <c r="O1403" t="s">
        <v>995</v>
      </c>
      <c r="P1403" t="s">
        <v>995</v>
      </c>
      <c r="Q1403" t="s">
        <v>995</v>
      </c>
      <c r="R1403" t="s">
        <v>995</v>
      </c>
      <c r="S1403" t="s">
        <v>995</v>
      </c>
      <c r="T1403" t="s">
        <v>995</v>
      </c>
      <c r="U1403" t="s">
        <v>995</v>
      </c>
      <c r="V1403" t="s">
        <v>995</v>
      </c>
      <c r="W1403" t="s">
        <v>995</v>
      </c>
      <c r="X1403" t="s">
        <v>995</v>
      </c>
      <c r="Y1403" t="s">
        <v>995</v>
      </c>
      <c r="Z1403" t="s">
        <v>995</v>
      </c>
      <c r="AA1403" t="s">
        <v>995</v>
      </c>
      <c r="AB1403" t="s">
        <v>995</v>
      </c>
      <c r="AC1403" t="s">
        <v>995</v>
      </c>
      <c r="AD1403" t="s">
        <v>995</v>
      </c>
      <c r="AE1403" t="s">
        <v>995</v>
      </c>
      <c r="AF1403" t="s">
        <v>995</v>
      </c>
      <c r="AG1403" t="s">
        <v>995</v>
      </c>
      <c r="AH1403" t="s">
        <v>995</v>
      </c>
      <c r="AI1403" t="s">
        <v>995</v>
      </c>
      <c r="AJ1403" t="s">
        <v>995</v>
      </c>
      <c r="AK1403" t="s">
        <v>995</v>
      </c>
      <c r="AL1403" t="s">
        <v>995</v>
      </c>
      <c r="AM1403" t="s">
        <v>995</v>
      </c>
      <c r="AN1403" t="s">
        <v>995</v>
      </c>
      <c r="AO1403" t="s">
        <v>995</v>
      </c>
      <c r="AP1403" t="s">
        <v>995</v>
      </c>
      <c r="AQ1403" s="286" t="s">
        <v>855</v>
      </c>
      <c r="AR1403" s="306"/>
    </row>
    <row r="1404" spans="1:47" x14ac:dyDescent="0.3">
      <c r="A1404" s="285">
        <v>119155</v>
      </c>
      <c r="B1404" s="286" t="s">
        <v>538</v>
      </c>
      <c r="C1404" t="s">
        <v>995</v>
      </c>
      <c r="D1404" t="s">
        <v>995</v>
      </c>
      <c r="E1404" t="s">
        <v>995</v>
      </c>
      <c r="F1404" t="s">
        <v>995</v>
      </c>
      <c r="G1404" t="s">
        <v>995</v>
      </c>
      <c r="H1404" t="s">
        <v>995</v>
      </c>
      <c r="I1404" t="s">
        <v>995</v>
      </c>
      <c r="J1404" t="s">
        <v>995</v>
      </c>
      <c r="K1404" t="s">
        <v>995</v>
      </c>
      <c r="L1404" t="s">
        <v>995</v>
      </c>
      <c r="M1404" t="s">
        <v>995</v>
      </c>
      <c r="N1404" t="s">
        <v>995</v>
      </c>
      <c r="O1404" t="s">
        <v>995</v>
      </c>
      <c r="P1404" t="s">
        <v>995</v>
      </c>
      <c r="Q1404" t="s">
        <v>995</v>
      </c>
      <c r="R1404" t="s">
        <v>995</v>
      </c>
      <c r="S1404" t="s">
        <v>995</v>
      </c>
      <c r="T1404" t="s">
        <v>995</v>
      </c>
      <c r="U1404" t="s">
        <v>995</v>
      </c>
      <c r="V1404" t="s">
        <v>995</v>
      </c>
      <c r="W1404" t="s">
        <v>995</v>
      </c>
      <c r="X1404" t="s">
        <v>995</v>
      </c>
      <c r="Y1404" t="s">
        <v>995</v>
      </c>
      <c r="Z1404" t="s">
        <v>995</v>
      </c>
      <c r="AA1404" t="s">
        <v>995</v>
      </c>
      <c r="AB1404" t="s">
        <v>995</v>
      </c>
      <c r="AC1404" t="s">
        <v>995</v>
      </c>
      <c r="AD1404" t="s">
        <v>995</v>
      </c>
      <c r="AE1404" t="s">
        <v>995</v>
      </c>
      <c r="AF1404" t="s">
        <v>995</v>
      </c>
      <c r="AG1404" t="s">
        <v>995</v>
      </c>
      <c r="AH1404" t="s">
        <v>995</v>
      </c>
      <c r="AI1404" t="s">
        <v>995</v>
      </c>
      <c r="AJ1404" t="s">
        <v>995</v>
      </c>
      <c r="AK1404" t="s">
        <v>995</v>
      </c>
      <c r="AL1404" t="s">
        <v>995</v>
      </c>
      <c r="AM1404" t="s">
        <v>995</v>
      </c>
      <c r="AN1404" t="s">
        <v>995</v>
      </c>
      <c r="AO1404" t="s">
        <v>995</v>
      </c>
      <c r="AP1404" t="s">
        <v>995</v>
      </c>
      <c r="AQ1404" s="286" t="s">
        <v>855</v>
      </c>
      <c r="AR1404" s="306"/>
    </row>
    <row r="1405" spans="1:47" x14ac:dyDescent="0.3">
      <c r="A1405" s="285">
        <v>119158</v>
      </c>
      <c r="B1405" s="286" t="s">
        <v>539</v>
      </c>
      <c r="C1405" t="s">
        <v>995</v>
      </c>
      <c r="D1405" t="s">
        <v>995</v>
      </c>
      <c r="E1405" t="s">
        <v>995</v>
      </c>
      <c r="F1405" t="s">
        <v>995</v>
      </c>
      <c r="G1405" t="s">
        <v>995</v>
      </c>
      <c r="H1405" t="s">
        <v>995</v>
      </c>
      <c r="I1405" t="s">
        <v>995</v>
      </c>
      <c r="J1405" t="s">
        <v>995</v>
      </c>
      <c r="K1405" t="s">
        <v>995</v>
      </c>
      <c r="L1405" t="s">
        <v>995</v>
      </c>
      <c r="M1405" t="s">
        <v>995</v>
      </c>
      <c r="N1405" t="s">
        <v>995</v>
      </c>
      <c r="O1405" t="s">
        <v>995</v>
      </c>
      <c r="P1405" t="s">
        <v>995</v>
      </c>
      <c r="Q1405" t="s">
        <v>995</v>
      </c>
      <c r="R1405" t="s">
        <v>995</v>
      </c>
      <c r="S1405" t="s">
        <v>995</v>
      </c>
      <c r="T1405" t="s">
        <v>995</v>
      </c>
      <c r="U1405" t="s">
        <v>995</v>
      </c>
      <c r="V1405" t="s">
        <v>995</v>
      </c>
      <c r="W1405" t="s">
        <v>995</v>
      </c>
      <c r="X1405" t="s">
        <v>995</v>
      </c>
      <c r="Y1405" t="s">
        <v>995</v>
      </c>
      <c r="Z1405" t="s">
        <v>995</v>
      </c>
      <c r="AA1405" t="s">
        <v>995</v>
      </c>
      <c r="AB1405" t="s">
        <v>995</v>
      </c>
      <c r="AC1405" t="s">
        <v>995</v>
      </c>
      <c r="AD1405" t="s">
        <v>995</v>
      </c>
      <c r="AE1405" t="s">
        <v>995</v>
      </c>
      <c r="AF1405" t="s">
        <v>995</v>
      </c>
      <c r="AG1405" t="s">
        <v>995</v>
      </c>
      <c r="AH1405" t="s">
        <v>995</v>
      </c>
      <c r="AI1405" t="s">
        <v>995</v>
      </c>
      <c r="AJ1405" t="s">
        <v>995</v>
      </c>
      <c r="AK1405" t="s">
        <v>995</v>
      </c>
      <c r="AL1405" t="s">
        <v>995</v>
      </c>
      <c r="AM1405" t="s">
        <v>995</v>
      </c>
      <c r="AN1405" t="s">
        <v>995</v>
      </c>
      <c r="AO1405" t="s">
        <v>995</v>
      </c>
      <c r="AP1405" t="s">
        <v>995</v>
      </c>
      <c r="AQ1405" s="286" t="s">
        <v>855</v>
      </c>
      <c r="AR1405" s="306"/>
    </row>
    <row r="1406" spans="1:47" ht="21.6" x14ac:dyDescent="0.3">
      <c r="A1406" s="285">
        <v>119159</v>
      </c>
      <c r="B1406" s="286" t="s">
        <v>61</v>
      </c>
      <c r="C1406" t="s">
        <v>226</v>
      </c>
      <c r="D1406" t="s">
        <v>226</v>
      </c>
      <c r="E1406" t="s">
        <v>224</v>
      </c>
      <c r="F1406" t="s">
        <v>226</v>
      </c>
      <c r="G1406" t="s">
        <v>224</v>
      </c>
      <c r="H1406" t="s">
        <v>226</v>
      </c>
      <c r="I1406" t="s">
        <v>224</v>
      </c>
      <c r="J1406" t="s">
        <v>226</v>
      </c>
      <c r="K1406" t="s">
        <v>224</v>
      </c>
      <c r="L1406" t="s">
        <v>226</v>
      </c>
      <c r="M1406" t="s">
        <v>226</v>
      </c>
      <c r="N1406" t="s">
        <v>226</v>
      </c>
      <c r="O1406" t="s">
        <v>226</v>
      </c>
      <c r="P1406" t="s">
        <v>226</v>
      </c>
      <c r="Q1406" t="s">
        <v>226</v>
      </c>
      <c r="R1406" t="s">
        <v>224</v>
      </c>
      <c r="S1406" t="s">
        <v>224</v>
      </c>
      <c r="T1406" t="s">
        <v>226</v>
      </c>
      <c r="U1406" t="s">
        <v>226</v>
      </c>
      <c r="V1406" t="s">
        <v>226</v>
      </c>
      <c r="W1406" t="s">
        <v>225</v>
      </c>
      <c r="X1406" t="s">
        <v>226</v>
      </c>
      <c r="Y1406" t="s">
        <v>226</v>
      </c>
      <c r="Z1406" t="s">
        <v>226</v>
      </c>
      <c r="AA1406" t="s">
        <v>224</v>
      </c>
      <c r="AB1406" t="s">
        <v>226</v>
      </c>
      <c r="AC1406" t="s">
        <v>226</v>
      </c>
      <c r="AD1406" t="s">
        <v>226</v>
      </c>
      <c r="AE1406" t="s">
        <v>224</v>
      </c>
      <c r="AF1406" t="s">
        <v>225</v>
      </c>
      <c r="AG1406" t="s">
        <v>226</v>
      </c>
      <c r="AH1406" t="s">
        <v>226</v>
      </c>
      <c r="AI1406" t="s">
        <v>226</v>
      </c>
      <c r="AJ1406" t="s">
        <v>226</v>
      </c>
      <c r="AK1406" t="s">
        <v>224</v>
      </c>
      <c r="AL1406" t="s">
        <v>226</v>
      </c>
      <c r="AM1406" t="s">
        <v>225</v>
      </c>
      <c r="AN1406" t="s">
        <v>226</v>
      </c>
      <c r="AO1406" t="s">
        <v>225</v>
      </c>
      <c r="AP1406" t="s">
        <v>225</v>
      </c>
      <c r="AQ1406" s="286" t="s">
        <v>394</v>
      </c>
      <c r="AR1406" s="295"/>
      <c r="AS1406" s="235"/>
    </row>
    <row r="1407" spans="1:47" ht="33" x14ac:dyDescent="0.65">
      <c r="A1407" s="285">
        <v>119162</v>
      </c>
      <c r="B1407" s="286" t="s">
        <v>67</v>
      </c>
      <c r="C1407" t="s">
        <v>226</v>
      </c>
      <c r="D1407" t="s">
        <v>226</v>
      </c>
      <c r="E1407" t="s">
        <v>226</v>
      </c>
      <c r="F1407" t="s">
        <v>224</v>
      </c>
      <c r="G1407" t="s">
        <v>224</v>
      </c>
      <c r="H1407" t="s">
        <v>225</v>
      </c>
      <c r="I1407" t="s">
        <v>226</v>
      </c>
      <c r="J1407" t="s">
        <v>226</v>
      </c>
      <c r="K1407" t="s">
        <v>224</v>
      </c>
      <c r="L1407" t="s">
        <v>225</v>
      </c>
      <c r="M1407" t="s">
        <v>995</v>
      </c>
      <c r="N1407" t="s">
        <v>226</v>
      </c>
      <c r="O1407" t="s">
        <v>224</v>
      </c>
      <c r="P1407" t="s">
        <v>226</v>
      </c>
      <c r="Q1407" t="s">
        <v>224</v>
      </c>
      <c r="R1407" t="s">
        <v>226</v>
      </c>
      <c r="S1407" t="s">
        <v>226</v>
      </c>
      <c r="T1407" t="s">
        <v>226</v>
      </c>
      <c r="U1407" t="s">
        <v>224</v>
      </c>
      <c r="V1407" t="s">
        <v>226</v>
      </c>
      <c r="W1407" t="s">
        <v>226</v>
      </c>
      <c r="X1407" t="s">
        <v>226</v>
      </c>
      <c r="Y1407" t="s">
        <v>226</v>
      </c>
      <c r="Z1407" t="s">
        <v>226</v>
      </c>
      <c r="AA1407" t="s">
        <v>226</v>
      </c>
      <c r="AB1407" t="s">
        <v>226</v>
      </c>
      <c r="AC1407" t="s">
        <v>226</v>
      </c>
      <c r="AD1407" t="s">
        <v>226</v>
      </c>
      <c r="AE1407" t="s">
        <v>226</v>
      </c>
      <c r="AF1407" t="s">
        <v>226</v>
      </c>
      <c r="AG1407" t="s">
        <v>226</v>
      </c>
      <c r="AH1407" t="s">
        <v>226</v>
      </c>
      <c r="AI1407" t="s">
        <v>226</v>
      </c>
      <c r="AJ1407" t="s">
        <v>226</v>
      </c>
      <c r="AK1407" t="s">
        <v>226</v>
      </c>
      <c r="AL1407" t="s">
        <v>226</v>
      </c>
      <c r="AM1407" t="s">
        <v>226</v>
      </c>
      <c r="AN1407" t="s">
        <v>226</v>
      </c>
      <c r="AO1407" t="s">
        <v>226</v>
      </c>
      <c r="AP1407" t="s">
        <v>225</v>
      </c>
      <c r="AQ1407" s="288"/>
      <c r="AR1407" s="302"/>
      <c r="AS1407" s="304"/>
      <c r="AU1407"/>
    </row>
    <row r="1408" spans="1:47" x14ac:dyDescent="0.3">
      <c r="A1408" s="285">
        <v>119163</v>
      </c>
      <c r="B1408" s="286" t="s">
        <v>540</v>
      </c>
      <c r="C1408" t="s">
        <v>995</v>
      </c>
      <c r="D1408" t="s">
        <v>995</v>
      </c>
      <c r="E1408" t="s">
        <v>995</v>
      </c>
      <c r="F1408" t="s">
        <v>995</v>
      </c>
      <c r="G1408" t="s">
        <v>995</v>
      </c>
      <c r="H1408" t="s">
        <v>995</v>
      </c>
      <c r="I1408" t="s">
        <v>995</v>
      </c>
      <c r="J1408" t="s">
        <v>995</v>
      </c>
      <c r="K1408" t="s">
        <v>995</v>
      </c>
      <c r="L1408" t="s">
        <v>995</v>
      </c>
      <c r="M1408" t="s">
        <v>995</v>
      </c>
      <c r="N1408" t="s">
        <v>995</v>
      </c>
      <c r="O1408" t="s">
        <v>995</v>
      </c>
      <c r="P1408" t="s">
        <v>995</v>
      </c>
      <c r="Q1408" t="s">
        <v>995</v>
      </c>
      <c r="R1408" t="s">
        <v>995</v>
      </c>
      <c r="S1408" t="s">
        <v>995</v>
      </c>
      <c r="T1408" t="s">
        <v>995</v>
      </c>
      <c r="U1408" t="s">
        <v>995</v>
      </c>
      <c r="V1408" t="s">
        <v>995</v>
      </c>
      <c r="W1408" t="s">
        <v>995</v>
      </c>
      <c r="X1408" t="s">
        <v>995</v>
      </c>
      <c r="Y1408" t="s">
        <v>995</v>
      </c>
      <c r="Z1408" t="s">
        <v>995</v>
      </c>
      <c r="AA1408" t="s">
        <v>995</v>
      </c>
      <c r="AB1408" t="s">
        <v>995</v>
      </c>
      <c r="AC1408" t="s">
        <v>995</v>
      </c>
      <c r="AD1408" t="s">
        <v>995</v>
      </c>
      <c r="AE1408" t="s">
        <v>995</v>
      </c>
      <c r="AF1408" t="s">
        <v>995</v>
      </c>
      <c r="AG1408" t="s">
        <v>995</v>
      </c>
      <c r="AH1408" t="s">
        <v>995</v>
      </c>
      <c r="AI1408" t="s">
        <v>995</v>
      </c>
      <c r="AJ1408" t="s">
        <v>995</v>
      </c>
      <c r="AK1408" t="s">
        <v>995</v>
      </c>
      <c r="AL1408" t="s">
        <v>995</v>
      </c>
      <c r="AM1408" t="s">
        <v>995</v>
      </c>
      <c r="AN1408" t="s">
        <v>995</v>
      </c>
      <c r="AO1408" t="s">
        <v>995</v>
      </c>
      <c r="AP1408" t="s">
        <v>995</v>
      </c>
      <c r="AQ1408" s="286" t="s">
        <v>855</v>
      </c>
      <c r="AR1408" s="306"/>
    </row>
    <row r="1409" spans="1:47" x14ac:dyDescent="0.3">
      <c r="A1409" s="285">
        <v>119166</v>
      </c>
      <c r="B1409" s="286" t="s">
        <v>540</v>
      </c>
      <c r="C1409" t="s">
        <v>995</v>
      </c>
      <c r="D1409" t="s">
        <v>995</v>
      </c>
      <c r="E1409" t="s">
        <v>995</v>
      </c>
      <c r="F1409" t="s">
        <v>995</v>
      </c>
      <c r="G1409" t="s">
        <v>995</v>
      </c>
      <c r="H1409" t="s">
        <v>995</v>
      </c>
      <c r="I1409" t="s">
        <v>995</v>
      </c>
      <c r="J1409" t="s">
        <v>995</v>
      </c>
      <c r="K1409" t="s">
        <v>995</v>
      </c>
      <c r="L1409" t="s">
        <v>995</v>
      </c>
      <c r="M1409" t="s">
        <v>995</v>
      </c>
      <c r="N1409" t="s">
        <v>995</v>
      </c>
      <c r="O1409" t="s">
        <v>995</v>
      </c>
      <c r="P1409" t="s">
        <v>995</v>
      </c>
      <c r="Q1409" t="s">
        <v>995</v>
      </c>
      <c r="R1409" t="s">
        <v>995</v>
      </c>
      <c r="S1409" t="s">
        <v>995</v>
      </c>
      <c r="T1409" t="s">
        <v>995</v>
      </c>
      <c r="U1409" t="s">
        <v>995</v>
      </c>
      <c r="V1409" t="s">
        <v>995</v>
      </c>
      <c r="W1409" t="s">
        <v>995</v>
      </c>
      <c r="X1409" t="s">
        <v>995</v>
      </c>
      <c r="Y1409" t="s">
        <v>995</v>
      </c>
      <c r="Z1409" t="s">
        <v>995</v>
      </c>
      <c r="AA1409" t="s">
        <v>995</v>
      </c>
      <c r="AB1409" t="s">
        <v>995</v>
      </c>
      <c r="AC1409" t="s">
        <v>995</v>
      </c>
      <c r="AD1409" t="s">
        <v>995</v>
      </c>
      <c r="AE1409" t="s">
        <v>995</v>
      </c>
      <c r="AF1409" t="s">
        <v>995</v>
      </c>
      <c r="AG1409" t="s">
        <v>995</v>
      </c>
      <c r="AH1409" t="s">
        <v>995</v>
      </c>
      <c r="AI1409" t="s">
        <v>995</v>
      </c>
      <c r="AJ1409" t="s">
        <v>995</v>
      </c>
      <c r="AK1409" t="s">
        <v>995</v>
      </c>
      <c r="AL1409" t="s">
        <v>995</v>
      </c>
      <c r="AM1409" t="s">
        <v>995</v>
      </c>
      <c r="AN1409" t="s">
        <v>995</v>
      </c>
      <c r="AO1409" t="s">
        <v>995</v>
      </c>
      <c r="AP1409" t="s">
        <v>995</v>
      </c>
      <c r="AQ1409" s="286" t="s">
        <v>855</v>
      </c>
      <c r="AR1409" s="306"/>
    </row>
    <row r="1410" spans="1:47" x14ac:dyDescent="0.3">
      <c r="A1410" s="285">
        <v>119168</v>
      </c>
      <c r="B1410" s="286" t="s">
        <v>540</v>
      </c>
      <c r="C1410" t="s">
        <v>995</v>
      </c>
      <c r="D1410" t="s">
        <v>995</v>
      </c>
      <c r="E1410" t="s">
        <v>995</v>
      </c>
      <c r="F1410" t="s">
        <v>995</v>
      </c>
      <c r="G1410" t="s">
        <v>995</v>
      </c>
      <c r="H1410" t="s">
        <v>995</v>
      </c>
      <c r="I1410" t="s">
        <v>995</v>
      </c>
      <c r="J1410" t="s">
        <v>995</v>
      </c>
      <c r="K1410" t="s">
        <v>995</v>
      </c>
      <c r="L1410" t="s">
        <v>995</v>
      </c>
      <c r="M1410" t="s">
        <v>995</v>
      </c>
      <c r="N1410" t="s">
        <v>995</v>
      </c>
      <c r="O1410" t="s">
        <v>995</v>
      </c>
      <c r="P1410" t="s">
        <v>995</v>
      </c>
      <c r="Q1410" t="s">
        <v>995</v>
      </c>
      <c r="R1410" t="s">
        <v>995</v>
      </c>
      <c r="S1410" t="s">
        <v>995</v>
      </c>
      <c r="T1410" t="s">
        <v>995</v>
      </c>
      <c r="U1410" t="s">
        <v>995</v>
      </c>
      <c r="V1410" t="s">
        <v>995</v>
      </c>
      <c r="W1410" t="s">
        <v>995</v>
      </c>
      <c r="X1410" t="s">
        <v>995</v>
      </c>
      <c r="Y1410" t="s">
        <v>995</v>
      </c>
      <c r="Z1410" t="s">
        <v>995</v>
      </c>
      <c r="AA1410" t="s">
        <v>995</v>
      </c>
      <c r="AB1410" t="s">
        <v>995</v>
      </c>
      <c r="AC1410" t="s">
        <v>995</v>
      </c>
      <c r="AD1410" t="s">
        <v>995</v>
      </c>
      <c r="AE1410" t="s">
        <v>995</v>
      </c>
      <c r="AF1410" t="s">
        <v>995</v>
      </c>
      <c r="AG1410" t="s">
        <v>995</v>
      </c>
      <c r="AH1410" t="s">
        <v>995</v>
      </c>
      <c r="AI1410" t="s">
        <v>995</v>
      </c>
      <c r="AJ1410" t="s">
        <v>995</v>
      </c>
      <c r="AK1410" t="s">
        <v>995</v>
      </c>
      <c r="AL1410" t="s">
        <v>995</v>
      </c>
      <c r="AM1410" t="s">
        <v>995</v>
      </c>
      <c r="AN1410" t="s">
        <v>995</v>
      </c>
      <c r="AO1410" t="s">
        <v>995</v>
      </c>
      <c r="AP1410" t="s">
        <v>995</v>
      </c>
      <c r="AQ1410" s="286" t="s">
        <v>855</v>
      </c>
      <c r="AR1410" s="306"/>
    </row>
    <row r="1411" spans="1:47" x14ac:dyDescent="0.3">
      <c r="A1411" s="285">
        <v>119170</v>
      </c>
      <c r="B1411" s="286" t="s">
        <v>540</v>
      </c>
      <c r="C1411" t="s">
        <v>995</v>
      </c>
      <c r="D1411" t="s">
        <v>995</v>
      </c>
      <c r="E1411" t="s">
        <v>995</v>
      </c>
      <c r="F1411" t="s">
        <v>995</v>
      </c>
      <c r="G1411" t="s">
        <v>995</v>
      </c>
      <c r="H1411" t="s">
        <v>995</v>
      </c>
      <c r="I1411" t="s">
        <v>995</v>
      </c>
      <c r="J1411" t="s">
        <v>995</v>
      </c>
      <c r="K1411" t="s">
        <v>995</v>
      </c>
      <c r="L1411" t="s">
        <v>995</v>
      </c>
      <c r="M1411" t="s">
        <v>995</v>
      </c>
      <c r="N1411" t="s">
        <v>995</v>
      </c>
      <c r="O1411" t="s">
        <v>995</v>
      </c>
      <c r="P1411" t="s">
        <v>995</v>
      </c>
      <c r="Q1411" t="s">
        <v>995</v>
      </c>
      <c r="R1411" t="s">
        <v>995</v>
      </c>
      <c r="S1411" t="s">
        <v>995</v>
      </c>
      <c r="T1411" t="s">
        <v>995</v>
      </c>
      <c r="U1411" t="s">
        <v>995</v>
      </c>
      <c r="V1411" t="s">
        <v>995</v>
      </c>
      <c r="W1411" t="s">
        <v>995</v>
      </c>
      <c r="X1411" t="s">
        <v>995</v>
      </c>
      <c r="Y1411" t="s">
        <v>995</v>
      </c>
      <c r="Z1411" t="s">
        <v>995</v>
      </c>
      <c r="AA1411" t="s">
        <v>995</v>
      </c>
      <c r="AB1411" t="s">
        <v>995</v>
      </c>
      <c r="AC1411" t="s">
        <v>995</v>
      </c>
      <c r="AD1411" t="s">
        <v>995</v>
      </c>
      <c r="AE1411" t="s">
        <v>995</v>
      </c>
      <c r="AF1411" t="s">
        <v>995</v>
      </c>
      <c r="AG1411" t="s">
        <v>995</v>
      </c>
      <c r="AH1411" t="s">
        <v>995</v>
      </c>
      <c r="AI1411" t="s">
        <v>995</v>
      </c>
      <c r="AJ1411" t="s">
        <v>995</v>
      </c>
      <c r="AK1411" t="s">
        <v>995</v>
      </c>
      <c r="AL1411" t="s">
        <v>995</v>
      </c>
      <c r="AM1411" t="s">
        <v>995</v>
      </c>
      <c r="AN1411" t="s">
        <v>995</v>
      </c>
      <c r="AO1411" t="s">
        <v>995</v>
      </c>
      <c r="AP1411" t="s">
        <v>995</v>
      </c>
      <c r="AQ1411" s="286" t="s">
        <v>855</v>
      </c>
      <c r="AR1411" s="306"/>
    </row>
    <row r="1412" spans="1:47" ht="21.6" x14ac:dyDescent="0.3">
      <c r="A1412" s="285">
        <v>119171</v>
      </c>
      <c r="B1412" s="286" t="s">
        <v>61</v>
      </c>
      <c r="C1412" t="s">
        <v>995</v>
      </c>
      <c r="D1412" t="s">
        <v>995</v>
      </c>
      <c r="E1412" t="s">
        <v>995</v>
      </c>
      <c r="F1412" t="s">
        <v>995</v>
      </c>
      <c r="G1412" t="s">
        <v>995</v>
      </c>
      <c r="H1412" t="s">
        <v>995</v>
      </c>
      <c r="I1412" t="s">
        <v>995</v>
      </c>
      <c r="J1412" t="s">
        <v>995</v>
      </c>
      <c r="K1412" t="s">
        <v>995</v>
      </c>
      <c r="L1412" t="s">
        <v>995</v>
      </c>
      <c r="M1412" t="s">
        <v>995</v>
      </c>
      <c r="N1412" t="s">
        <v>995</v>
      </c>
      <c r="O1412" t="s">
        <v>995</v>
      </c>
      <c r="P1412" t="s">
        <v>995</v>
      </c>
      <c r="Q1412" t="s">
        <v>995</v>
      </c>
      <c r="R1412" t="s">
        <v>995</v>
      </c>
      <c r="S1412" t="s">
        <v>995</v>
      </c>
      <c r="T1412" t="s">
        <v>995</v>
      </c>
      <c r="U1412" t="s">
        <v>995</v>
      </c>
      <c r="V1412" t="s">
        <v>995</v>
      </c>
      <c r="W1412" t="s">
        <v>995</v>
      </c>
      <c r="X1412" t="s">
        <v>995</v>
      </c>
      <c r="Y1412" t="s">
        <v>995</v>
      </c>
      <c r="Z1412" t="s">
        <v>995</v>
      </c>
      <c r="AA1412" t="s">
        <v>995</v>
      </c>
      <c r="AB1412" t="s">
        <v>995</v>
      </c>
      <c r="AC1412" t="s">
        <v>995</v>
      </c>
      <c r="AD1412" t="s">
        <v>995</v>
      </c>
      <c r="AE1412" t="s">
        <v>995</v>
      </c>
      <c r="AF1412" t="s">
        <v>995</v>
      </c>
      <c r="AG1412" t="s">
        <v>995</v>
      </c>
      <c r="AH1412" t="s">
        <v>995</v>
      </c>
      <c r="AI1412" t="s">
        <v>995</v>
      </c>
      <c r="AJ1412" t="s">
        <v>995</v>
      </c>
      <c r="AK1412" t="s">
        <v>995</v>
      </c>
      <c r="AL1412" t="s">
        <v>995</v>
      </c>
      <c r="AM1412" t="s">
        <v>995</v>
      </c>
      <c r="AN1412" t="s">
        <v>995</v>
      </c>
      <c r="AO1412" t="s">
        <v>995</v>
      </c>
      <c r="AP1412" t="s">
        <v>995</v>
      </c>
      <c r="AQ1412" s="286" t="s">
        <v>855</v>
      </c>
      <c r="AR1412" s="295"/>
      <c r="AS1412" s="235"/>
    </row>
    <row r="1413" spans="1:47" x14ac:dyDescent="0.3">
      <c r="A1413" s="285">
        <v>119177</v>
      </c>
      <c r="B1413" s="286" t="s">
        <v>540</v>
      </c>
      <c r="C1413" t="s">
        <v>995</v>
      </c>
      <c r="D1413" t="s">
        <v>995</v>
      </c>
      <c r="E1413" t="s">
        <v>995</v>
      </c>
      <c r="F1413" t="s">
        <v>995</v>
      </c>
      <c r="G1413" t="s">
        <v>995</v>
      </c>
      <c r="H1413" t="s">
        <v>995</v>
      </c>
      <c r="I1413" t="s">
        <v>995</v>
      </c>
      <c r="J1413" t="s">
        <v>995</v>
      </c>
      <c r="K1413" t="s">
        <v>995</v>
      </c>
      <c r="L1413" t="s">
        <v>995</v>
      </c>
      <c r="M1413" t="s">
        <v>995</v>
      </c>
      <c r="N1413" t="s">
        <v>995</v>
      </c>
      <c r="O1413" t="s">
        <v>995</v>
      </c>
      <c r="P1413" t="s">
        <v>995</v>
      </c>
      <c r="Q1413" t="s">
        <v>995</v>
      </c>
      <c r="R1413" t="s">
        <v>995</v>
      </c>
      <c r="S1413" t="s">
        <v>995</v>
      </c>
      <c r="T1413" t="s">
        <v>995</v>
      </c>
      <c r="U1413" t="s">
        <v>995</v>
      </c>
      <c r="V1413" t="s">
        <v>995</v>
      </c>
      <c r="W1413" t="s">
        <v>995</v>
      </c>
      <c r="X1413" t="s">
        <v>995</v>
      </c>
      <c r="Y1413" t="s">
        <v>995</v>
      </c>
      <c r="Z1413" t="s">
        <v>995</v>
      </c>
      <c r="AA1413" t="s">
        <v>995</v>
      </c>
      <c r="AB1413" t="s">
        <v>995</v>
      </c>
      <c r="AC1413" t="s">
        <v>995</v>
      </c>
      <c r="AD1413" t="s">
        <v>995</v>
      </c>
      <c r="AE1413" t="s">
        <v>995</v>
      </c>
      <c r="AF1413" t="s">
        <v>995</v>
      </c>
      <c r="AG1413" t="s">
        <v>995</v>
      </c>
      <c r="AH1413" t="s">
        <v>995</v>
      </c>
      <c r="AI1413" t="s">
        <v>995</v>
      </c>
      <c r="AJ1413" t="s">
        <v>995</v>
      </c>
      <c r="AK1413" t="s">
        <v>995</v>
      </c>
      <c r="AL1413" t="s">
        <v>995</v>
      </c>
      <c r="AM1413" t="s">
        <v>995</v>
      </c>
      <c r="AN1413" t="s">
        <v>995</v>
      </c>
      <c r="AO1413" t="s">
        <v>995</v>
      </c>
      <c r="AP1413" t="s">
        <v>995</v>
      </c>
      <c r="AQ1413" s="286" t="s">
        <v>855</v>
      </c>
      <c r="AR1413" s="306"/>
    </row>
    <row r="1414" spans="1:47" ht="21.6" x14ac:dyDescent="0.3">
      <c r="A1414" s="285">
        <v>119179</v>
      </c>
      <c r="B1414" s="286" t="s">
        <v>61</v>
      </c>
      <c r="C1414" t="s">
        <v>995</v>
      </c>
      <c r="D1414" t="s">
        <v>995</v>
      </c>
      <c r="E1414" t="s">
        <v>995</v>
      </c>
      <c r="F1414" t="s">
        <v>995</v>
      </c>
      <c r="G1414" t="s">
        <v>995</v>
      </c>
      <c r="H1414" t="s">
        <v>995</v>
      </c>
      <c r="I1414" t="s">
        <v>995</v>
      </c>
      <c r="J1414" t="s">
        <v>995</v>
      </c>
      <c r="K1414" t="s">
        <v>995</v>
      </c>
      <c r="L1414" t="s">
        <v>995</v>
      </c>
      <c r="M1414" t="s">
        <v>995</v>
      </c>
      <c r="N1414" t="s">
        <v>995</v>
      </c>
      <c r="O1414" t="s">
        <v>995</v>
      </c>
      <c r="P1414" t="s">
        <v>995</v>
      </c>
      <c r="Q1414" t="s">
        <v>995</v>
      </c>
      <c r="R1414" t="s">
        <v>995</v>
      </c>
      <c r="S1414" t="s">
        <v>995</v>
      </c>
      <c r="T1414" t="s">
        <v>995</v>
      </c>
      <c r="U1414" t="s">
        <v>995</v>
      </c>
      <c r="V1414" t="s">
        <v>995</v>
      </c>
      <c r="W1414" t="s">
        <v>995</v>
      </c>
      <c r="X1414" t="s">
        <v>995</v>
      </c>
      <c r="Y1414" t="s">
        <v>995</v>
      </c>
      <c r="Z1414" t="s">
        <v>995</v>
      </c>
      <c r="AA1414" t="s">
        <v>995</v>
      </c>
      <c r="AB1414" t="s">
        <v>995</v>
      </c>
      <c r="AC1414" t="s">
        <v>995</v>
      </c>
      <c r="AD1414" t="s">
        <v>995</v>
      </c>
      <c r="AE1414" t="s">
        <v>995</v>
      </c>
      <c r="AF1414" t="s">
        <v>995</v>
      </c>
      <c r="AG1414" t="s">
        <v>995</v>
      </c>
      <c r="AH1414" t="s">
        <v>995</v>
      </c>
      <c r="AI1414" t="s">
        <v>995</v>
      </c>
      <c r="AJ1414" t="s">
        <v>995</v>
      </c>
      <c r="AK1414" t="s">
        <v>995</v>
      </c>
      <c r="AL1414" t="s">
        <v>995</v>
      </c>
      <c r="AM1414" t="s">
        <v>995</v>
      </c>
      <c r="AN1414" t="s">
        <v>995</v>
      </c>
      <c r="AO1414" t="s">
        <v>995</v>
      </c>
      <c r="AP1414" t="s">
        <v>995</v>
      </c>
      <c r="AQ1414" s="286" t="s">
        <v>855</v>
      </c>
      <c r="AR1414" s="295"/>
      <c r="AS1414" s="235"/>
    </row>
    <row r="1415" spans="1:47" x14ac:dyDescent="0.3">
      <c r="A1415" s="285">
        <v>119181</v>
      </c>
      <c r="B1415" s="286" t="s">
        <v>539</v>
      </c>
      <c r="C1415" t="s">
        <v>995</v>
      </c>
      <c r="D1415" t="s">
        <v>995</v>
      </c>
      <c r="E1415" t="s">
        <v>995</v>
      </c>
      <c r="F1415" t="s">
        <v>995</v>
      </c>
      <c r="G1415" t="s">
        <v>995</v>
      </c>
      <c r="H1415" t="s">
        <v>995</v>
      </c>
      <c r="I1415" t="s">
        <v>995</v>
      </c>
      <c r="J1415" t="s">
        <v>995</v>
      </c>
      <c r="K1415" t="s">
        <v>995</v>
      </c>
      <c r="L1415" t="s">
        <v>995</v>
      </c>
      <c r="M1415" t="s">
        <v>995</v>
      </c>
      <c r="N1415" t="s">
        <v>995</v>
      </c>
      <c r="O1415" t="s">
        <v>995</v>
      </c>
      <c r="P1415" t="s">
        <v>995</v>
      </c>
      <c r="Q1415" t="s">
        <v>995</v>
      </c>
      <c r="R1415" t="s">
        <v>995</v>
      </c>
      <c r="S1415" t="s">
        <v>995</v>
      </c>
      <c r="T1415" t="s">
        <v>995</v>
      </c>
      <c r="U1415" t="s">
        <v>995</v>
      </c>
      <c r="V1415" t="s">
        <v>995</v>
      </c>
      <c r="W1415" t="s">
        <v>995</v>
      </c>
      <c r="X1415" t="s">
        <v>995</v>
      </c>
      <c r="Y1415" t="s">
        <v>995</v>
      </c>
      <c r="Z1415" t="s">
        <v>995</v>
      </c>
      <c r="AA1415" t="s">
        <v>995</v>
      </c>
      <c r="AB1415" t="s">
        <v>995</v>
      </c>
      <c r="AC1415" t="s">
        <v>995</v>
      </c>
      <c r="AD1415" t="s">
        <v>995</v>
      </c>
      <c r="AE1415" t="s">
        <v>995</v>
      </c>
      <c r="AF1415" t="s">
        <v>995</v>
      </c>
      <c r="AG1415" t="s">
        <v>995</v>
      </c>
      <c r="AH1415" t="s">
        <v>995</v>
      </c>
      <c r="AI1415" t="s">
        <v>995</v>
      </c>
      <c r="AJ1415" t="s">
        <v>995</v>
      </c>
      <c r="AK1415" t="s">
        <v>995</v>
      </c>
      <c r="AL1415" t="s">
        <v>995</v>
      </c>
      <c r="AM1415" t="s">
        <v>995</v>
      </c>
      <c r="AN1415" t="s">
        <v>995</v>
      </c>
      <c r="AO1415" t="s">
        <v>995</v>
      </c>
      <c r="AP1415" t="s">
        <v>995</v>
      </c>
      <c r="AQ1415" s="286" t="s">
        <v>855</v>
      </c>
      <c r="AR1415" s="306"/>
    </row>
    <row r="1416" spans="1:47" ht="21.6" x14ac:dyDescent="0.3">
      <c r="A1416" s="285">
        <v>119188</v>
      </c>
      <c r="B1416" s="286" t="s">
        <v>538</v>
      </c>
      <c r="C1416" t="s">
        <v>995</v>
      </c>
      <c r="D1416" t="s">
        <v>995</v>
      </c>
      <c r="E1416" t="s">
        <v>995</v>
      </c>
      <c r="F1416" t="s">
        <v>995</v>
      </c>
      <c r="G1416" t="s">
        <v>995</v>
      </c>
      <c r="H1416" t="s">
        <v>995</v>
      </c>
      <c r="I1416" t="s">
        <v>995</v>
      </c>
      <c r="J1416" t="s">
        <v>995</v>
      </c>
      <c r="K1416" t="s">
        <v>995</v>
      </c>
      <c r="L1416" t="s">
        <v>995</v>
      </c>
      <c r="M1416" t="s">
        <v>995</v>
      </c>
      <c r="N1416" t="s">
        <v>995</v>
      </c>
      <c r="O1416" t="s">
        <v>995</v>
      </c>
      <c r="P1416" t="s">
        <v>995</v>
      </c>
      <c r="Q1416" t="s">
        <v>995</v>
      </c>
      <c r="R1416" t="s">
        <v>995</v>
      </c>
      <c r="S1416" t="s">
        <v>995</v>
      </c>
      <c r="T1416" t="s">
        <v>995</v>
      </c>
      <c r="U1416" t="s">
        <v>995</v>
      </c>
      <c r="V1416" t="s">
        <v>995</v>
      </c>
      <c r="W1416" t="s">
        <v>995</v>
      </c>
      <c r="X1416" t="s">
        <v>995</v>
      </c>
      <c r="Y1416" t="s">
        <v>995</v>
      </c>
      <c r="Z1416" t="s">
        <v>995</v>
      </c>
      <c r="AA1416" t="s">
        <v>995</v>
      </c>
      <c r="AB1416" t="s">
        <v>995</v>
      </c>
      <c r="AC1416" t="s">
        <v>995</v>
      </c>
      <c r="AD1416" t="s">
        <v>995</v>
      </c>
      <c r="AE1416" t="s">
        <v>995</v>
      </c>
      <c r="AF1416" t="s">
        <v>995</v>
      </c>
      <c r="AG1416" t="s">
        <v>995</v>
      </c>
      <c r="AH1416" t="s">
        <v>995</v>
      </c>
      <c r="AI1416" t="s">
        <v>995</v>
      </c>
      <c r="AJ1416" t="s">
        <v>995</v>
      </c>
      <c r="AK1416" t="s">
        <v>995</v>
      </c>
      <c r="AL1416" t="s">
        <v>995</v>
      </c>
      <c r="AM1416" t="s">
        <v>995</v>
      </c>
      <c r="AN1416" t="s">
        <v>995</v>
      </c>
      <c r="AO1416" t="s">
        <v>995</v>
      </c>
      <c r="AP1416" t="s">
        <v>995</v>
      </c>
      <c r="AQ1416" s="286" t="s">
        <v>855</v>
      </c>
      <c r="AR1416" s="295"/>
      <c r="AS1416" s="235"/>
    </row>
    <row r="1417" spans="1:47" x14ac:dyDescent="0.3">
      <c r="A1417" s="285">
        <v>119191</v>
      </c>
      <c r="B1417" s="286" t="s">
        <v>538</v>
      </c>
      <c r="C1417" t="s">
        <v>995</v>
      </c>
      <c r="D1417" t="s">
        <v>995</v>
      </c>
      <c r="E1417" t="s">
        <v>995</v>
      </c>
      <c r="F1417" t="s">
        <v>995</v>
      </c>
      <c r="G1417" t="s">
        <v>995</v>
      </c>
      <c r="H1417" t="s">
        <v>995</v>
      </c>
      <c r="I1417" t="s">
        <v>995</v>
      </c>
      <c r="J1417" t="s">
        <v>995</v>
      </c>
      <c r="K1417" t="s">
        <v>995</v>
      </c>
      <c r="L1417" t="s">
        <v>995</v>
      </c>
      <c r="M1417" t="s">
        <v>995</v>
      </c>
      <c r="N1417" t="s">
        <v>995</v>
      </c>
      <c r="O1417" t="s">
        <v>995</v>
      </c>
      <c r="P1417" t="s">
        <v>995</v>
      </c>
      <c r="Q1417" t="s">
        <v>995</v>
      </c>
      <c r="R1417" t="s">
        <v>995</v>
      </c>
      <c r="S1417" t="s">
        <v>995</v>
      </c>
      <c r="T1417" t="s">
        <v>995</v>
      </c>
      <c r="U1417" t="s">
        <v>995</v>
      </c>
      <c r="V1417" t="s">
        <v>995</v>
      </c>
      <c r="W1417" t="s">
        <v>995</v>
      </c>
      <c r="X1417" t="s">
        <v>995</v>
      </c>
      <c r="Y1417" t="s">
        <v>995</v>
      </c>
      <c r="Z1417" t="s">
        <v>995</v>
      </c>
      <c r="AA1417" t="s">
        <v>995</v>
      </c>
      <c r="AB1417" t="s">
        <v>995</v>
      </c>
      <c r="AC1417" t="s">
        <v>995</v>
      </c>
      <c r="AD1417" t="s">
        <v>995</v>
      </c>
      <c r="AE1417" t="s">
        <v>995</v>
      </c>
      <c r="AF1417" t="s">
        <v>995</v>
      </c>
      <c r="AG1417" t="s">
        <v>394</v>
      </c>
      <c r="AH1417" t="s">
        <v>394</v>
      </c>
      <c r="AI1417" t="s">
        <v>394</v>
      </c>
      <c r="AJ1417" t="s">
        <v>394</v>
      </c>
      <c r="AK1417" t="s">
        <v>394</v>
      </c>
      <c r="AL1417" t="s">
        <v>394</v>
      </c>
      <c r="AM1417" t="s">
        <v>394</v>
      </c>
      <c r="AN1417" t="s">
        <v>394</v>
      </c>
      <c r="AO1417" t="s">
        <v>394</v>
      </c>
      <c r="AP1417" t="s">
        <v>394</v>
      </c>
      <c r="AQ1417" s="289"/>
      <c r="AR1417" s="302"/>
      <c r="AS1417" s="304"/>
      <c r="AU1417"/>
    </row>
    <row r="1418" spans="1:47" ht="21.6" x14ac:dyDescent="0.3">
      <c r="A1418" s="285">
        <v>119192</v>
      </c>
      <c r="B1418" s="286" t="s">
        <v>61</v>
      </c>
      <c r="C1418" t="s">
        <v>226</v>
      </c>
      <c r="D1418" t="s">
        <v>226</v>
      </c>
      <c r="E1418" t="s">
        <v>226</v>
      </c>
      <c r="F1418" t="s">
        <v>226</v>
      </c>
      <c r="G1418" t="s">
        <v>226</v>
      </c>
      <c r="H1418" t="s">
        <v>226</v>
      </c>
      <c r="I1418" t="s">
        <v>226</v>
      </c>
      <c r="J1418" t="s">
        <v>226</v>
      </c>
      <c r="K1418" t="s">
        <v>226</v>
      </c>
      <c r="L1418" t="s">
        <v>226</v>
      </c>
      <c r="M1418" t="s">
        <v>226</v>
      </c>
      <c r="N1418" t="s">
        <v>226</v>
      </c>
      <c r="O1418" t="s">
        <v>226</v>
      </c>
      <c r="P1418" t="s">
        <v>226</v>
      </c>
      <c r="Q1418" t="s">
        <v>226</v>
      </c>
      <c r="R1418" t="s">
        <v>226</v>
      </c>
      <c r="S1418" t="s">
        <v>226</v>
      </c>
      <c r="T1418" t="s">
        <v>226</v>
      </c>
      <c r="U1418" t="s">
        <v>224</v>
      </c>
      <c r="V1418" t="s">
        <v>226</v>
      </c>
      <c r="W1418" t="s">
        <v>226</v>
      </c>
      <c r="X1418" t="s">
        <v>226</v>
      </c>
      <c r="Y1418" t="s">
        <v>226</v>
      </c>
      <c r="Z1418" t="s">
        <v>226</v>
      </c>
      <c r="AA1418" t="s">
        <v>226</v>
      </c>
      <c r="AB1418" t="s">
        <v>226</v>
      </c>
      <c r="AC1418" t="s">
        <v>226</v>
      </c>
      <c r="AD1418" t="s">
        <v>226</v>
      </c>
      <c r="AE1418" t="s">
        <v>226</v>
      </c>
      <c r="AF1418" t="s">
        <v>226</v>
      </c>
      <c r="AG1418" t="s">
        <v>226</v>
      </c>
      <c r="AH1418" t="s">
        <v>226</v>
      </c>
      <c r="AI1418" t="s">
        <v>226</v>
      </c>
      <c r="AJ1418" t="s">
        <v>226</v>
      </c>
      <c r="AK1418" t="s">
        <v>226</v>
      </c>
      <c r="AL1418" t="s">
        <v>226</v>
      </c>
      <c r="AM1418" t="s">
        <v>225</v>
      </c>
      <c r="AN1418" t="s">
        <v>226</v>
      </c>
      <c r="AO1418" t="s">
        <v>226</v>
      </c>
      <c r="AP1418" t="s">
        <v>225</v>
      </c>
      <c r="AQ1418" s="286" t="s">
        <v>394</v>
      </c>
      <c r="AR1418" s="295"/>
      <c r="AS1418" s="235"/>
    </row>
    <row r="1419" spans="1:47" x14ac:dyDescent="0.3">
      <c r="A1419" s="285">
        <v>119193</v>
      </c>
      <c r="B1419" s="286" t="s">
        <v>540</v>
      </c>
      <c r="C1419" t="s">
        <v>995</v>
      </c>
      <c r="D1419" t="s">
        <v>995</v>
      </c>
      <c r="E1419" t="s">
        <v>995</v>
      </c>
      <c r="F1419" t="s">
        <v>995</v>
      </c>
      <c r="G1419" t="s">
        <v>995</v>
      </c>
      <c r="H1419" t="s">
        <v>995</v>
      </c>
      <c r="I1419" t="s">
        <v>995</v>
      </c>
      <c r="J1419" t="s">
        <v>995</v>
      </c>
      <c r="K1419" t="s">
        <v>995</v>
      </c>
      <c r="L1419" t="s">
        <v>995</v>
      </c>
      <c r="M1419" t="s">
        <v>995</v>
      </c>
      <c r="N1419" t="s">
        <v>995</v>
      </c>
      <c r="O1419" t="s">
        <v>995</v>
      </c>
      <c r="P1419" t="s">
        <v>995</v>
      </c>
      <c r="Q1419" t="s">
        <v>995</v>
      </c>
      <c r="R1419" t="s">
        <v>995</v>
      </c>
      <c r="S1419" t="s">
        <v>995</v>
      </c>
      <c r="T1419" t="s">
        <v>995</v>
      </c>
      <c r="U1419" t="s">
        <v>995</v>
      </c>
      <c r="V1419" t="s">
        <v>995</v>
      </c>
      <c r="W1419" t="s">
        <v>995</v>
      </c>
      <c r="X1419" t="s">
        <v>995</v>
      </c>
      <c r="Y1419" t="s">
        <v>995</v>
      </c>
      <c r="Z1419" t="s">
        <v>995</v>
      </c>
      <c r="AA1419" t="s">
        <v>995</v>
      </c>
      <c r="AB1419" t="s">
        <v>995</v>
      </c>
      <c r="AC1419" t="s">
        <v>995</v>
      </c>
      <c r="AD1419" t="s">
        <v>995</v>
      </c>
      <c r="AE1419" t="s">
        <v>995</v>
      </c>
      <c r="AF1419" t="s">
        <v>995</v>
      </c>
      <c r="AG1419" t="s">
        <v>995</v>
      </c>
      <c r="AH1419" t="s">
        <v>995</v>
      </c>
      <c r="AI1419" t="s">
        <v>995</v>
      </c>
      <c r="AJ1419" t="s">
        <v>995</v>
      </c>
      <c r="AK1419" t="s">
        <v>995</v>
      </c>
      <c r="AL1419" t="s">
        <v>995</v>
      </c>
      <c r="AM1419" t="s">
        <v>995</v>
      </c>
      <c r="AN1419" t="s">
        <v>995</v>
      </c>
      <c r="AO1419" t="s">
        <v>995</v>
      </c>
      <c r="AP1419" t="s">
        <v>995</v>
      </c>
      <c r="AQ1419" s="286" t="s">
        <v>855</v>
      </c>
      <c r="AR1419" s="306"/>
    </row>
    <row r="1420" spans="1:47" x14ac:dyDescent="0.3">
      <c r="A1420" s="285">
        <v>119194</v>
      </c>
      <c r="B1420" s="286" t="s">
        <v>539</v>
      </c>
      <c r="C1420" t="s">
        <v>995</v>
      </c>
      <c r="D1420" t="s">
        <v>995</v>
      </c>
      <c r="E1420" t="s">
        <v>995</v>
      </c>
      <c r="F1420" t="s">
        <v>995</v>
      </c>
      <c r="G1420" t="s">
        <v>995</v>
      </c>
      <c r="H1420" t="s">
        <v>995</v>
      </c>
      <c r="I1420" t="s">
        <v>995</v>
      </c>
      <c r="J1420" t="s">
        <v>995</v>
      </c>
      <c r="K1420" t="s">
        <v>995</v>
      </c>
      <c r="L1420" t="s">
        <v>995</v>
      </c>
      <c r="M1420" t="s">
        <v>995</v>
      </c>
      <c r="N1420" t="s">
        <v>995</v>
      </c>
      <c r="O1420" t="s">
        <v>995</v>
      </c>
      <c r="P1420" t="s">
        <v>995</v>
      </c>
      <c r="Q1420" t="s">
        <v>995</v>
      </c>
      <c r="R1420" t="s">
        <v>995</v>
      </c>
      <c r="S1420" t="s">
        <v>995</v>
      </c>
      <c r="T1420" t="s">
        <v>995</v>
      </c>
      <c r="U1420" t="s">
        <v>995</v>
      </c>
      <c r="V1420" t="s">
        <v>995</v>
      </c>
      <c r="W1420" t="s">
        <v>995</v>
      </c>
      <c r="X1420" t="s">
        <v>995</v>
      </c>
      <c r="Y1420" t="s">
        <v>995</v>
      </c>
      <c r="Z1420" t="s">
        <v>995</v>
      </c>
      <c r="AA1420" t="s">
        <v>995</v>
      </c>
      <c r="AB1420" t="s">
        <v>995</v>
      </c>
      <c r="AC1420" t="s">
        <v>995</v>
      </c>
      <c r="AD1420" t="s">
        <v>995</v>
      </c>
      <c r="AE1420" t="s">
        <v>995</v>
      </c>
      <c r="AF1420" t="s">
        <v>995</v>
      </c>
      <c r="AG1420" t="s">
        <v>995</v>
      </c>
      <c r="AH1420" t="s">
        <v>995</v>
      </c>
      <c r="AI1420" t="s">
        <v>995</v>
      </c>
      <c r="AJ1420" t="s">
        <v>995</v>
      </c>
      <c r="AK1420" t="s">
        <v>995</v>
      </c>
      <c r="AL1420" t="s">
        <v>995</v>
      </c>
      <c r="AM1420" t="s">
        <v>995</v>
      </c>
      <c r="AN1420" t="s">
        <v>995</v>
      </c>
      <c r="AO1420" t="s">
        <v>995</v>
      </c>
      <c r="AP1420" t="s">
        <v>995</v>
      </c>
      <c r="AQ1420" s="286" t="s">
        <v>855</v>
      </c>
      <c r="AR1420" s="306"/>
    </row>
    <row r="1421" spans="1:47" ht="21.6" x14ac:dyDescent="0.3">
      <c r="A1421" s="285">
        <v>119196</v>
      </c>
      <c r="B1421" s="286" t="s">
        <v>61</v>
      </c>
      <c r="C1421" t="s">
        <v>224</v>
      </c>
      <c r="D1421" t="s">
        <v>226</v>
      </c>
      <c r="E1421" t="s">
        <v>224</v>
      </c>
      <c r="F1421" t="s">
        <v>224</v>
      </c>
      <c r="G1421" t="s">
        <v>224</v>
      </c>
      <c r="H1421" t="s">
        <v>226</v>
      </c>
      <c r="I1421" t="s">
        <v>226</v>
      </c>
      <c r="J1421" t="s">
        <v>224</v>
      </c>
      <c r="K1421" t="s">
        <v>224</v>
      </c>
      <c r="L1421" t="s">
        <v>226</v>
      </c>
      <c r="M1421" t="s">
        <v>226</v>
      </c>
      <c r="N1421" t="s">
        <v>224</v>
      </c>
      <c r="O1421" t="s">
        <v>226</v>
      </c>
      <c r="P1421" t="s">
        <v>226</v>
      </c>
      <c r="Q1421" t="s">
        <v>226</v>
      </c>
      <c r="R1421" t="s">
        <v>226</v>
      </c>
      <c r="S1421" t="s">
        <v>226</v>
      </c>
      <c r="T1421" t="s">
        <v>226</v>
      </c>
      <c r="U1421" t="s">
        <v>224</v>
      </c>
      <c r="V1421" t="s">
        <v>226</v>
      </c>
      <c r="W1421" t="s">
        <v>226</v>
      </c>
      <c r="X1421" t="s">
        <v>224</v>
      </c>
      <c r="Y1421" t="s">
        <v>226</v>
      </c>
      <c r="Z1421" t="s">
        <v>224</v>
      </c>
      <c r="AA1421" t="s">
        <v>226</v>
      </c>
      <c r="AB1421" t="s">
        <v>226</v>
      </c>
      <c r="AC1421" t="s">
        <v>226</v>
      </c>
      <c r="AD1421" t="s">
        <v>226</v>
      </c>
      <c r="AE1421" t="s">
        <v>226</v>
      </c>
      <c r="AF1421" t="s">
        <v>224</v>
      </c>
      <c r="AG1421" t="s">
        <v>226</v>
      </c>
      <c r="AH1421" t="s">
        <v>226</v>
      </c>
      <c r="AI1421" t="s">
        <v>224</v>
      </c>
      <c r="AJ1421" t="s">
        <v>225</v>
      </c>
      <c r="AK1421" t="s">
        <v>226</v>
      </c>
      <c r="AL1421" t="s">
        <v>224</v>
      </c>
      <c r="AM1421" t="s">
        <v>224</v>
      </c>
      <c r="AN1421" t="s">
        <v>224</v>
      </c>
      <c r="AO1421" t="s">
        <v>224</v>
      </c>
      <c r="AP1421" t="s">
        <v>224</v>
      </c>
      <c r="AQ1421" s="286" t="s">
        <v>394</v>
      </c>
      <c r="AR1421" s="295"/>
      <c r="AS1421" s="235"/>
    </row>
    <row r="1422" spans="1:47" x14ac:dyDescent="0.3">
      <c r="A1422" s="285">
        <v>119199</v>
      </c>
      <c r="B1422" s="286" t="s">
        <v>540</v>
      </c>
      <c r="C1422" t="s">
        <v>995</v>
      </c>
      <c r="D1422" t="s">
        <v>995</v>
      </c>
      <c r="E1422" t="s">
        <v>995</v>
      </c>
      <c r="F1422" t="s">
        <v>995</v>
      </c>
      <c r="G1422" t="s">
        <v>995</v>
      </c>
      <c r="H1422" t="s">
        <v>995</v>
      </c>
      <c r="I1422" t="s">
        <v>995</v>
      </c>
      <c r="J1422" t="s">
        <v>995</v>
      </c>
      <c r="K1422" t="s">
        <v>995</v>
      </c>
      <c r="L1422" t="s">
        <v>995</v>
      </c>
      <c r="M1422" t="s">
        <v>995</v>
      </c>
      <c r="N1422" t="s">
        <v>995</v>
      </c>
      <c r="O1422" t="s">
        <v>995</v>
      </c>
      <c r="P1422" t="s">
        <v>995</v>
      </c>
      <c r="Q1422" t="s">
        <v>995</v>
      </c>
      <c r="R1422" t="s">
        <v>995</v>
      </c>
      <c r="S1422" t="s">
        <v>995</v>
      </c>
      <c r="T1422" t="s">
        <v>995</v>
      </c>
      <c r="U1422" t="s">
        <v>995</v>
      </c>
      <c r="V1422" t="s">
        <v>995</v>
      </c>
      <c r="W1422" t="s">
        <v>995</v>
      </c>
      <c r="X1422" t="s">
        <v>995</v>
      </c>
      <c r="Y1422" t="s">
        <v>995</v>
      </c>
      <c r="Z1422" t="s">
        <v>995</v>
      </c>
      <c r="AA1422" t="s">
        <v>995</v>
      </c>
      <c r="AB1422" t="s">
        <v>995</v>
      </c>
      <c r="AC1422" t="s">
        <v>995</v>
      </c>
      <c r="AD1422" t="s">
        <v>995</v>
      </c>
      <c r="AE1422" t="s">
        <v>995</v>
      </c>
      <c r="AF1422" t="s">
        <v>995</v>
      </c>
      <c r="AG1422" t="s">
        <v>995</v>
      </c>
      <c r="AH1422" t="s">
        <v>995</v>
      </c>
      <c r="AI1422" t="s">
        <v>995</v>
      </c>
      <c r="AJ1422" t="s">
        <v>995</v>
      </c>
      <c r="AK1422" t="s">
        <v>995</v>
      </c>
      <c r="AL1422" t="s">
        <v>995</v>
      </c>
      <c r="AM1422" t="s">
        <v>995</v>
      </c>
      <c r="AN1422" t="s">
        <v>995</v>
      </c>
      <c r="AO1422" t="s">
        <v>995</v>
      </c>
      <c r="AP1422" t="s">
        <v>995</v>
      </c>
      <c r="AQ1422" s="286" t="s">
        <v>855</v>
      </c>
      <c r="AR1422" s="306"/>
    </row>
    <row r="1423" spans="1:47" x14ac:dyDescent="0.3">
      <c r="A1423" s="285">
        <v>119201</v>
      </c>
      <c r="B1423" s="286" t="s">
        <v>540</v>
      </c>
      <c r="C1423" t="s">
        <v>995</v>
      </c>
      <c r="D1423" t="s">
        <v>995</v>
      </c>
      <c r="E1423" t="s">
        <v>995</v>
      </c>
      <c r="F1423" t="s">
        <v>995</v>
      </c>
      <c r="G1423" t="s">
        <v>995</v>
      </c>
      <c r="H1423" t="s">
        <v>995</v>
      </c>
      <c r="I1423" t="s">
        <v>995</v>
      </c>
      <c r="J1423" t="s">
        <v>995</v>
      </c>
      <c r="K1423" t="s">
        <v>995</v>
      </c>
      <c r="L1423" t="s">
        <v>995</v>
      </c>
      <c r="M1423" t="s">
        <v>995</v>
      </c>
      <c r="N1423" t="s">
        <v>995</v>
      </c>
      <c r="O1423" t="s">
        <v>995</v>
      </c>
      <c r="P1423" t="s">
        <v>995</v>
      </c>
      <c r="Q1423" t="s">
        <v>995</v>
      </c>
      <c r="R1423" t="s">
        <v>995</v>
      </c>
      <c r="S1423" t="s">
        <v>995</v>
      </c>
      <c r="T1423" t="s">
        <v>995</v>
      </c>
      <c r="U1423" t="s">
        <v>995</v>
      </c>
      <c r="V1423" t="s">
        <v>995</v>
      </c>
      <c r="W1423" t="s">
        <v>995</v>
      </c>
      <c r="X1423" t="s">
        <v>995</v>
      </c>
      <c r="Y1423" t="s">
        <v>995</v>
      </c>
      <c r="Z1423" t="s">
        <v>995</v>
      </c>
      <c r="AA1423" t="s">
        <v>995</v>
      </c>
      <c r="AB1423" t="s">
        <v>995</v>
      </c>
      <c r="AC1423" t="s">
        <v>995</v>
      </c>
      <c r="AD1423" t="s">
        <v>995</v>
      </c>
      <c r="AE1423" t="s">
        <v>995</v>
      </c>
      <c r="AF1423" t="s">
        <v>995</v>
      </c>
      <c r="AG1423" t="s">
        <v>995</v>
      </c>
      <c r="AH1423" t="s">
        <v>995</v>
      </c>
      <c r="AI1423" t="s">
        <v>995</v>
      </c>
      <c r="AJ1423" t="s">
        <v>995</v>
      </c>
      <c r="AK1423" t="s">
        <v>995</v>
      </c>
      <c r="AL1423" t="s">
        <v>995</v>
      </c>
      <c r="AM1423" t="s">
        <v>995</v>
      </c>
      <c r="AN1423" t="s">
        <v>995</v>
      </c>
      <c r="AO1423" t="s">
        <v>995</v>
      </c>
      <c r="AP1423" t="s">
        <v>995</v>
      </c>
      <c r="AQ1423" s="286" t="s">
        <v>855</v>
      </c>
      <c r="AR1423" s="306"/>
    </row>
    <row r="1424" spans="1:47" ht="21.6" x14ac:dyDescent="0.3">
      <c r="A1424" s="285">
        <v>119205</v>
      </c>
      <c r="B1424" s="286" t="s">
        <v>61</v>
      </c>
      <c r="C1424" t="s">
        <v>995</v>
      </c>
      <c r="D1424" t="s">
        <v>995</v>
      </c>
      <c r="E1424" t="s">
        <v>995</v>
      </c>
      <c r="F1424" t="s">
        <v>995</v>
      </c>
      <c r="G1424" t="s">
        <v>995</v>
      </c>
      <c r="H1424" t="s">
        <v>995</v>
      </c>
      <c r="I1424" t="s">
        <v>995</v>
      </c>
      <c r="J1424" t="s">
        <v>995</v>
      </c>
      <c r="K1424" t="s">
        <v>995</v>
      </c>
      <c r="L1424" t="s">
        <v>995</v>
      </c>
      <c r="M1424" t="s">
        <v>995</v>
      </c>
      <c r="N1424" t="s">
        <v>995</v>
      </c>
      <c r="O1424" t="s">
        <v>995</v>
      </c>
      <c r="P1424" t="s">
        <v>995</v>
      </c>
      <c r="Q1424" t="s">
        <v>995</v>
      </c>
      <c r="R1424" t="s">
        <v>995</v>
      </c>
      <c r="S1424" t="s">
        <v>995</v>
      </c>
      <c r="T1424" t="s">
        <v>995</v>
      </c>
      <c r="U1424" t="s">
        <v>995</v>
      </c>
      <c r="V1424" t="s">
        <v>995</v>
      </c>
      <c r="W1424" t="s">
        <v>995</v>
      </c>
      <c r="X1424" t="s">
        <v>995</v>
      </c>
      <c r="Y1424" t="s">
        <v>995</v>
      </c>
      <c r="Z1424" t="s">
        <v>995</v>
      </c>
      <c r="AA1424" t="s">
        <v>995</v>
      </c>
      <c r="AB1424" t="s">
        <v>995</v>
      </c>
      <c r="AC1424" t="s">
        <v>995</v>
      </c>
      <c r="AD1424" t="s">
        <v>995</v>
      </c>
      <c r="AE1424" t="s">
        <v>995</v>
      </c>
      <c r="AF1424" t="s">
        <v>995</v>
      </c>
      <c r="AG1424" t="s">
        <v>995</v>
      </c>
      <c r="AH1424" t="s">
        <v>995</v>
      </c>
      <c r="AI1424" t="s">
        <v>995</v>
      </c>
      <c r="AJ1424" t="s">
        <v>995</v>
      </c>
      <c r="AK1424" t="s">
        <v>995</v>
      </c>
      <c r="AL1424" t="s">
        <v>995</v>
      </c>
      <c r="AM1424" t="s">
        <v>995</v>
      </c>
      <c r="AN1424" t="s">
        <v>995</v>
      </c>
      <c r="AO1424" t="s">
        <v>995</v>
      </c>
      <c r="AP1424" t="s">
        <v>995</v>
      </c>
      <c r="AQ1424" s="286" t="s">
        <v>855</v>
      </c>
      <c r="AR1424" s="295"/>
      <c r="AS1424" s="235"/>
    </row>
    <row r="1425" spans="1:47" x14ac:dyDescent="0.3">
      <c r="A1425" s="285">
        <v>119209</v>
      </c>
      <c r="B1425" s="286" t="s">
        <v>538</v>
      </c>
      <c r="C1425" t="s">
        <v>995</v>
      </c>
      <c r="D1425" t="s">
        <v>995</v>
      </c>
      <c r="E1425" t="s">
        <v>995</v>
      </c>
      <c r="F1425" t="s">
        <v>995</v>
      </c>
      <c r="G1425" t="s">
        <v>995</v>
      </c>
      <c r="H1425" t="s">
        <v>995</v>
      </c>
      <c r="I1425" t="s">
        <v>995</v>
      </c>
      <c r="J1425" t="s">
        <v>995</v>
      </c>
      <c r="K1425" t="s">
        <v>995</v>
      </c>
      <c r="L1425" t="s">
        <v>995</v>
      </c>
      <c r="M1425" t="s">
        <v>995</v>
      </c>
      <c r="N1425" t="s">
        <v>995</v>
      </c>
      <c r="O1425" t="s">
        <v>995</v>
      </c>
      <c r="P1425" t="s">
        <v>995</v>
      </c>
      <c r="Q1425" t="s">
        <v>995</v>
      </c>
      <c r="R1425" t="s">
        <v>995</v>
      </c>
      <c r="S1425" t="s">
        <v>995</v>
      </c>
      <c r="T1425" t="s">
        <v>995</v>
      </c>
      <c r="U1425" t="s">
        <v>995</v>
      </c>
      <c r="V1425" t="s">
        <v>995</v>
      </c>
      <c r="W1425" t="s">
        <v>995</v>
      </c>
      <c r="X1425" t="s">
        <v>995</v>
      </c>
      <c r="Y1425" t="s">
        <v>995</v>
      </c>
      <c r="Z1425" t="s">
        <v>995</v>
      </c>
      <c r="AA1425" t="s">
        <v>995</v>
      </c>
      <c r="AB1425" t="s">
        <v>995</v>
      </c>
      <c r="AC1425" t="s">
        <v>995</v>
      </c>
      <c r="AD1425" t="s">
        <v>995</v>
      </c>
      <c r="AE1425" t="s">
        <v>995</v>
      </c>
      <c r="AF1425" t="s">
        <v>995</v>
      </c>
      <c r="AG1425" t="s">
        <v>995</v>
      </c>
      <c r="AH1425" t="s">
        <v>995</v>
      </c>
      <c r="AI1425" t="s">
        <v>995</v>
      </c>
      <c r="AJ1425" t="s">
        <v>995</v>
      </c>
      <c r="AK1425" t="s">
        <v>995</v>
      </c>
      <c r="AL1425" t="s">
        <v>995</v>
      </c>
      <c r="AM1425" t="s">
        <v>995</v>
      </c>
      <c r="AN1425" t="s">
        <v>995</v>
      </c>
      <c r="AO1425" t="s">
        <v>995</v>
      </c>
      <c r="AP1425" t="s">
        <v>995</v>
      </c>
      <c r="AQ1425" s="286" t="s">
        <v>855</v>
      </c>
      <c r="AR1425" s="306"/>
    </row>
    <row r="1426" spans="1:47" x14ac:dyDescent="0.3">
      <c r="A1426" s="285">
        <v>119210</v>
      </c>
      <c r="B1426" s="286" t="s">
        <v>61</v>
      </c>
      <c r="C1426" t="s">
        <v>995</v>
      </c>
      <c r="D1426" t="s">
        <v>995</v>
      </c>
      <c r="E1426" t="s">
        <v>995</v>
      </c>
      <c r="F1426" t="s">
        <v>995</v>
      </c>
      <c r="G1426" t="s">
        <v>995</v>
      </c>
      <c r="H1426" t="s">
        <v>995</v>
      </c>
      <c r="I1426" t="s">
        <v>995</v>
      </c>
      <c r="J1426" t="s">
        <v>995</v>
      </c>
      <c r="K1426" t="s">
        <v>995</v>
      </c>
      <c r="L1426" t="s">
        <v>995</v>
      </c>
      <c r="M1426" t="s">
        <v>995</v>
      </c>
      <c r="N1426" t="s">
        <v>995</v>
      </c>
      <c r="O1426" t="s">
        <v>995</v>
      </c>
      <c r="P1426" t="s">
        <v>995</v>
      </c>
      <c r="Q1426" t="s">
        <v>995</v>
      </c>
      <c r="R1426" t="s">
        <v>995</v>
      </c>
      <c r="S1426" t="s">
        <v>995</v>
      </c>
      <c r="T1426" t="s">
        <v>995</v>
      </c>
      <c r="U1426" t="s">
        <v>995</v>
      </c>
      <c r="V1426" t="s">
        <v>995</v>
      </c>
      <c r="W1426" t="s">
        <v>995</v>
      </c>
      <c r="X1426" t="s">
        <v>995</v>
      </c>
      <c r="Y1426" t="s">
        <v>995</v>
      </c>
      <c r="Z1426" t="s">
        <v>995</v>
      </c>
      <c r="AA1426" t="s">
        <v>995</v>
      </c>
      <c r="AB1426" t="s">
        <v>995</v>
      </c>
      <c r="AC1426" t="s">
        <v>995</v>
      </c>
      <c r="AD1426" t="s">
        <v>995</v>
      </c>
      <c r="AE1426" t="s">
        <v>995</v>
      </c>
      <c r="AF1426" t="s">
        <v>995</v>
      </c>
      <c r="AG1426" t="s">
        <v>995</v>
      </c>
      <c r="AH1426" t="s">
        <v>995</v>
      </c>
      <c r="AI1426" t="s">
        <v>995</v>
      </c>
      <c r="AJ1426" t="s">
        <v>995</v>
      </c>
      <c r="AK1426" t="s">
        <v>995</v>
      </c>
      <c r="AL1426" t="s">
        <v>995</v>
      </c>
      <c r="AM1426" t="s">
        <v>995</v>
      </c>
      <c r="AN1426" t="s">
        <v>995</v>
      </c>
      <c r="AO1426" t="s">
        <v>995</v>
      </c>
      <c r="AP1426" t="s">
        <v>995</v>
      </c>
      <c r="AQ1426" s="286" t="s">
        <v>855</v>
      </c>
      <c r="AR1426" s="306"/>
    </row>
    <row r="1427" spans="1:47" x14ac:dyDescent="0.3">
      <c r="A1427" s="285">
        <v>119211</v>
      </c>
      <c r="B1427" s="286" t="s">
        <v>539</v>
      </c>
      <c r="C1427" t="s">
        <v>995</v>
      </c>
      <c r="D1427" t="s">
        <v>995</v>
      </c>
      <c r="E1427" t="s">
        <v>995</v>
      </c>
      <c r="F1427" t="s">
        <v>995</v>
      </c>
      <c r="G1427" t="s">
        <v>995</v>
      </c>
      <c r="H1427" t="s">
        <v>995</v>
      </c>
      <c r="I1427" t="s">
        <v>995</v>
      </c>
      <c r="J1427" t="s">
        <v>995</v>
      </c>
      <c r="K1427" t="s">
        <v>995</v>
      </c>
      <c r="L1427" t="s">
        <v>995</v>
      </c>
      <c r="M1427" t="s">
        <v>995</v>
      </c>
      <c r="N1427" t="s">
        <v>995</v>
      </c>
      <c r="O1427" t="s">
        <v>995</v>
      </c>
      <c r="P1427" t="s">
        <v>995</v>
      </c>
      <c r="Q1427" t="s">
        <v>995</v>
      </c>
      <c r="R1427" t="s">
        <v>995</v>
      </c>
      <c r="S1427" t="s">
        <v>995</v>
      </c>
      <c r="T1427" t="s">
        <v>995</v>
      </c>
      <c r="U1427" t="s">
        <v>995</v>
      </c>
      <c r="V1427" t="s">
        <v>995</v>
      </c>
      <c r="W1427" t="s">
        <v>995</v>
      </c>
      <c r="X1427" t="s">
        <v>995</v>
      </c>
      <c r="Y1427" t="s">
        <v>995</v>
      </c>
      <c r="Z1427" t="s">
        <v>995</v>
      </c>
      <c r="AA1427" t="s">
        <v>995</v>
      </c>
      <c r="AB1427" t="s">
        <v>995</v>
      </c>
      <c r="AC1427" t="s">
        <v>995</v>
      </c>
      <c r="AD1427" t="s">
        <v>995</v>
      </c>
      <c r="AE1427" t="s">
        <v>995</v>
      </c>
      <c r="AF1427" t="s">
        <v>995</v>
      </c>
      <c r="AG1427" t="s">
        <v>995</v>
      </c>
      <c r="AH1427" t="s">
        <v>995</v>
      </c>
      <c r="AI1427" t="s">
        <v>995</v>
      </c>
      <c r="AJ1427" t="s">
        <v>995</v>
      </c>
      <c r="AK1427" t="s">
        <v>995</v>
      </c>
      <c r="AL1427" t="s">
        <v>995</v>
      </c>
      <c r="AM1427" t="s">
        <v>995</v>
      </c>
      <c r="AN1427" t="s">
        <v>995</v>
      </c>
      <c r="AO1427" t="s">
        <v>995</v>
      </c>
      <c r="AP1427" t="s">
        <v>995</v>
      </c>
      <c r="AQ1427" s="286" t="s">
        <v>855</v>
      </c>
      <c r="AR1427" s="306"/>
    </row>
    <row r="1428" spans="1:47" x14ac:dyDescent="0.3">
      <c r="A1428" s="285">
        <v>119212</v>
      </c>
      <c r="B1428" s="286" t="s">
        <v>61</v>
      </c>
      <c r="C1428" t="s">
        <v>995</v>
      </c>
      <c r="D1428" t="s">
        <v>995</v>
      </c>
      <c r="E1428" t="s">
        <v>995</v>
      </c>
      <c r="F1428" t="s">
        <v>995</v>
      </c>
      <c r="G1428" t="s">
        <v>995</v>
      </c>
      <c r="H1428" t="s">
        <v>995</v>
      </c>
      <c r="I1428" t="s">
        <v>995</v>
      </c>
      <c r="J1428" t="s">
        <v>995</v>
      </c>
      <c r="K1428" t="s">
        <v>995</v>
      </c>
      <c r="L1428" t="s">
        <v>995</v>
      </c>
      <c r="M1428" t="s">
        <v>995</v>
      </c>
      <c r="N1428" t="s">
        <v>995</v>
      </c>
      <c r="O1428" t="s">
        <v>995</v>
      </c>
      <c r="P1428" t="s">
        <v>995</v>
      </c>
      <c r="Q1428" t="s">
        <v>995</v>
      </c>
      <c r="R1428" t="s">
        <v>995</v>
      </c>
      <c r="S1428" t="s">
        <v>995</v>
      </c>
      <c r="T1428" t="s">
        <v>995</v>
      </c>
      <c r="U1428" t="s">
        <v>995</v>
      </c>
      <c r="V1428" t="s">
        <v>995</v>
      </c>
      <c r="W1428" t="s">
        <v>995</v>
      </c>
      <c r="X1428" t="s">
        <v>995</v>
      </c>
      <c r="Y1428" t="s">
        <v>995</v>
      </c>
      <c r="Z1428" t="s">
        <v>995</v>
      </c>
      <c r="AA1428" t="s">
        <v>995</v>
      </c>
      <c r="AB1428" t="s">
        <v>995</v>
      </c>
      <c r="AC1428" t="s">
        <v>995</v>
      </c>
      <c r="AD1428" t="s">
        <v>995</v>
      </c>
      <c r="AE1428" t="s">
        <v>995</v>
      </c>
      <c r="AF1428" t="s">
        <v>995</v>
      </c>
      <c r="AG1428" t="s">
        <v>995</v>
      </c>
      <c r="AH1428" t="s">
        <v>995</v>
      </c>
      <c r="AI1428" t="s">
        <v>995</v>
      </c>
      <c r="AJ1428" t="s">
        <v>995</v>
      </c>
      <c r="AK1428" t="s">
        <v>995</v>
      </c>
      <c r="AL1428" t="s">
        <v>995</v>
      </c>
      <c r="AM1428" t="s">
        <v>995</v>
      </c>
      <c r="AN1428" t="s">
        <v>995</v>
      </c>
      <c r="AO1428" t="s">
        <v>995</v>
      </c>
      <c r="AP1428" t="s">
        <v>995</v>
      </c>
      <c r="AQ1428" s="286" t="s">
        <v>855</v>
      </c>
      <c r="AR1428" s="306"/>
    </row>
    <row r="1429" spans="1:47" x14ac:dyDescent="0.3">
      <c r="A1429" s="285">
        <v>119214</v>
      </c>
      <c r="B1429" s="286" t="s">
        <v>539</v>
      </c>
      <c r="C1429" t="s">
        <v>995</v>
      </c>
      <c r="D1429" t="s">
        <v>995</v>
      </c>
      <c r="E1429" t="s">
        <v>995</v>
      </c>
      <c r="F1429" t="s">
        <v>995</v>
      </c>
      <c r="G1429" t="s">
        <v>995</v>
      </c>
      <c r="H1429" t="s">
        <v>995</v>
      </c>
      <c r="I1429" t="s">
        <v>995</v>
      </c>
      <c r="J1429" t="s">
        <v>995</v>
      </c>
      <c r="K1429" t="s">
        <v>995</v>
      </c>
      <c r="L1429" t="s">
        <v>995</v>
      </c>
      <c r="M1429" t="s">
        <v>995</v>
      </c>
      <c r="N1429" t="s">
        <v>995</v>
      </c>
      <c r="O1429" t="s">
        <v>995</v>
      </c>
      <c r="P1429" t="s">
        <v>995</v>
      </c>
      <c r="Q1429" t="s">
        <v>995</v>
      </c>
      <c r="R1429" t="s">
        <v>995</v>
      </c>
      <c r="S1429" t="s">
        <v>995</v>
      </c>
      <c r="T1429" t="s">
        <v>995</v>
      </c>
      <c r="U1429" t="s">
        <v>995</v>
      </c>
      <c r="V1429" t="s">
        <v>995</v>
      </c>
      <c r="W1429" t="s">
        <v>995</v>
      </c>
      <c r="X1429" t="s">
        <v>995</v>
      </c>
      <c r="Y1429" t="s">
        <v>995</v>
      </c>
      <c r="Z1429" t="s">
        <v>995</v>
      </c>
      <c r="AA1429" t="s">
        <v>995</v>
      </c>
      <c r="AB1429" t="s">
        <v>995</v>
      </c>
      <c r="AC1429" t="s">
        <v>995</v>
      </c>
      <c r="AD1429" t="s">
        <v>995</v>
      </c>
      <c r="AE1429" t="s">
        <v>995</v>
      </c>
      <c r="AF1429" t="s">
        <v>995</v>
      </c>
      <c r="AG1429" t="s">
        <v>995</v>
      </c>
      <c r="AH1429" t="s">
        <v>995</v>
      </c>
      <c r="AI1429" t="s">
        <v>995</v>
      </c>
      <c r="AJ1429" t="s">
        <v>995</v>
      </c>
      <c r="AK1429" t="s">
        <v>995</v>
      </c>
      <c r="AL1429" t="s">
        <v>995</v>
      </c>
      <c r="AM1429" t="s">
        <v>995</v>
      </c>
      <c r="AN1429" t="s">
        <v>995</v>
      </c>
      <c r="AO1429" t="s">
        <v>995</v>
      </c>
      <c r="AP1429" t="s">
        <v>995</v>
      </c>
      <c r="AQ1429" s="286" t="s">
        <v>855</v>
      </c>
      <c r="AR1429" s="306"/>
    </row>
    <row r="1430" spans="1:47" x14ac:dyDescent="0.3">
      <c r="A1430" s="285">
        <v>119215</v>
      </c>
      <c r="B1430" s="286" t="s">
        <v>540</v>
      </c>
      <c r="C1430" t="s">
        <v>995</v>
      </c>
      <c r="D1430" t="s">
        <v>995</v>
      </c>
      <c r="E1430" t="s">
        <v>995</v>
      </c>
      <c r="F1430" t="s">
        <v>995</v>
      </c>
      <c r="G1430" t="s">
        <v>995</v>
      </c>
      <c r="H1430" t="s">
        <v>995</v>
      </c>
      <c r="I1430" t="s">
        <v>995</v>
      </c>
      <c r="J1430" t="s">
        <v>995</v>
      </c>
      <c r="K1430" t="s">
        <v>995</v>
      </c>
      <c r="L1430" t="s">
        <v>995</v>
      </c>
      <c r="M1430" t="s">
        <v>995</v>
      </c>
      <c r="N1430" t="s">
        <v>995</v>
      </c>
      <c r="O1430" t="s">
        <v>995</v>
      </c>
      <c r="P1430" t="s">
        <v>995</v>
      </c>
      <c r="Q1430" t="s">
        <v>995</v>
      </c>
      <c r="R1430" t="s">
        <v>995</v>
      </c>
      <c r="S1430" t="s">
        <v>995</v>
      </c>
      <c r="T1430" t="s">
        <v>995</v>
      </c>
      <c r="U1430" t="s">
        <v>995</v>
      </c>
      <c r="V1430" t="s">
        <v>995</v>
      </c>
      <c r="W1430" t="s">
        <v>995</v>
      </c>
      <c r="X1430" t="s">
        <v>995</v>
      </c>
      <c r="Y1430" t="s">
        <v>995</v>
      </c>
      <c r="Z1430" t="s">
        <v>995</v>
      </c>
      <c r="AA1430" t="s">
        <v>995</v>
      </c>
      <c r="AB1430" t="s">
        <v>995</v>
      </c>
      <c r="AC1430" t="s">
        <v>995</v>
      </c>
      <c r="AD1430" t="s">
        <v>995</v>
      </c>
      <c r="AE1430" t="s">
        <v>995</v>
      </c>
      <c r="AF1430" t="s">
        <v>995</v>
      </c>
      <c r="AG1430" t="s">
        <v>995</v>
      </c>
      <c r="AH1430" t="s">
        <v>995</v>
      </c>
      <c r="AI1430" t="s">
        <v>995</v>
      </c>
      <c r="AJ1430" t="s">
        <v>995</v>
      </c>
      <c r="AK1430" t="s">
        <v>995</v>
      </c>
      <c r="AL1430" t="s">
        <v>995</v>
      </c>
      <c r="AM1430" t="s">
        <v>995</v>
      </c>
      <c r="AN1430" t="s">
        <v>995</v>
      </c>
      <c r="AO1430" t="s">
        <v>995</v>
      </c>
      <c r="AP1430" t="s">
        <v>995</v>
      </c>
      <c r="AQ1430" s="286" t="s">
        <v>855</v>
      </c>
      <c r="AR1430" s="306"/>
    </row>
    <row r="1431" spans="1:47" x14ac:dyDescent="0.3">
      <c r="A1431" s="285">
        <v>119216</v>
      </c>
      <c r="B1431" s="286" t="s">
        <v>61</v>
      </c>
      <c r="C1431" t="s">
        <v>995</v>
      </c>
      <c r="D1431" t="s">
        <v>995</v>
      </c>
      <c r="E1431" t="s">
        <v>995</v>
      </c>
      <c r="F1431" t="s">
        <v>995</v>
      </c>
      <c r="G1431" t="s">
        <v>995</v>
      </c>
      <c r="H1431" t="s">
        <v>995</v>
      </c>
      <c r="I1431" t="s">
        <v>995</v>
      </c>
      <c r="J1431" t="s">
        <v>995</v>
      </c>
      <c r="K1431" t="s">
        <v>995</v>
      </c>
      <c r="L1431" t="s">
        <v>995</v>
      </c>
      <c r="M1431" t="s">
        <v>226</v>
      </c>
      <c r="N1431" t="s">
        <v>995</v>
      </c>
      <c r="O1431" t="s">
        <v>995</v>
      </c>
      <c r="P1431" t="s">
        <v>995</v>
      </c>
      <c r="Q1431" t="s">
        <v>995</v>
      </c>
      <c r="R1431" t="s">
        <v>995</v>
      </c>
      <c r="S1431" t="s">
        <v>995</v>
      </c>
      <c r="T1431" t="s">
        <v>995</v>
      </c>
      <c r="U1431" t="s">
        <v>995</v>
      </c>
      <c r="V1431" t="s">
        <v>995</v>
      </c>
      <c r="W1431" t="s">
        <v>995</v>
      </c>
      <c r="X1431" t="s">
        <v>995</v>
      </c>
      <c r="Y1431" t="s">
        <v>995</v>
      </c>
      <c r="Z1431" t="s">
        <v>995</v>
      </c>
      <c r="AA1431" t="s">
        <v>995</v>
      </c>
      <c r="AB1431" t="s">
        <v>995</v>
      </c>
      <c r="AC1431" t="s">
        <v>995</v>
      </c>
      <c r="AD1431" t="s">
        <v>995</v>
      </c>
      <c r="AE1431" t="s">
        <v>995</v>
      </c>
      <c r="AF1431" t="s">
        <v>995</v>
      </c>
      <c r="AG1431" t="s">
        <v>394</v>
      </c>
      <c r="AH1431" t="s">
        <v>394</v>
      </c>
      <c r="AI1431" t="s">
        <v>394</v>
      </c>
      <c r="AJ1431" t="s">
        <v>394</v>
      </c>
      <c r="AK1431" t="s">
        <v>394</v>
      </c>
      <c r="AL1431" t="s">
        <v>394</v>
      </c>
      <c r="AM1431" t="s">
        <v>394</v>
      </c>
      <c r="AN1431" t="s">
        <v>394</v>
      </c>
      <c r="AO1431" t="s">
        <v>394</v>
      </c>
      <c r="AP1431" t="s">
        <v>394</v>
      </c>
      <c r="AQ1431" s="289"/>
      <c r="AR1431" s="302"/>
      <c r="AS1431" s="304"/>
      <c r="AU1431"/>
    </row>
    <row r="1432" spans="1:47" x14ac:dyDescent="0.3">
      <c r="A1432" s="285">
        <v>119217</v>
      </c>
      <c r="B1432" s="286" t="s">
        <v>538</v>
      </c>
      <c r="C1432" t="s">
        <v>995</v>
      </c>
      <c r="D1432" t="s">
        <v>995</v>
      </c>
      <c r="E1432" t="s">
        <v>995</v>
      </c>
      <c r="F1432" t="s">
        <v>995</v>
      </c>
      <c r="G1432" t="s">
        <v>995</v>
      </c>
      <c r="H1432" t="s">
        <v>995</v>
      </c>
      <c r="I1432" t="s">
        <v>995</v>
      </c>
      <c r="J1432" t="s">
        <v>995</v>
      </c>
      <c r="K1432" t="s">
        <v>995</v>
      </c>
      <c r="L1432" t="s">
        <v>995</v>
      </c>
      <c r="M1432" t="s">
        <v>995</v>
      </c>
      <c r="N1432" t="s">
        <v>995</v>
      </c>
      <c r="O1432" t="s">
        <v>995</v>
      </c>
      <c r="P1432" t="s">
        <v>995</v>
      </c>
      <c r="Q1432" t="s">
        <v>995</v>
      </c>
      <c r="R1432" t="s">
        <v>995</v>
      </c>
      <c r="S1432" t="s">
        <v>995</v>
      </c>
      <c r="T1432" t="s">
        <v>995</v>
      </c>
      <c r="U1432" t="s">
        <v>995</v>
      </c>
      <c r="V1432" t="s">
        <v>995</v>
      </c>
      <c r="W1432" t="s">
        <v>995</v>
      </c>
      <c r="X1432" t="s">
        <v>995</v>
      </c>
      <c r="Y1432" t="s">
        <v>995</v>
      </c>
      <c r="Z1432" t="s">
        <v>995</v>
      </c>
      <c r="AA1432" t="s">
        <v>995</v>
      </c>
      <c r="AB1432" t="s">
        <v>995</v>
      </c>
      <c r="AC1432" t="s">
        <v>995</v>
      </c>
      <c r="AD1432" t="s">
        <v>995</v>
      </c>
      <c r="AE1432" t="s">
        <v>995</v>
      </c>
      <c r="AF1432" t="s">
        <v>995</v>
      </c>
      <c r="AG1432" t="s">
        <v>995</v>
      </c>
      <c r="AH1432" t="s">
        <v>995</v>
      </c>
      <c r="AI1432" t="s">
        <v>995</v>
      </c>
      <c r="AJ1432" t="s">
        <v>995</v>
      </c>
      <c r="AK1432" t="s">
        <v>995</v>
      </c>
      <c r="AL1432" t="s">
        <v>995</v>
      </c>
      <c r="AM1432" t="s">
        <v>995</v>
      </c>
      <c r="AN1432" t="s">
        <v>995</v>
      </c>
      <c r="AO1432" t="s">
        <v>995</v>
      </c>
      <c r="AP1432" t="s">
        <v>995</v>
      </c>
      <c r="AQ1432" s="286" t="s">
        <v>855</v>
      </c>
      <c r="AR1432" s="306"/>
    </row>
    <row r="1433" spans="1:47" ht="21.6" x14ac:dyDescent="0.3">
      <c r="A1433" s="285">
        <v>119219</v>
      </c>
      <c r="B1433" s="286" t="s">
        <v>61</v>
      </c>
      <c r="C1433" t="s">
        <v>226</v>
      </c>
      <c r="D1433" t="s">
        <v>224</v>
      </c>
      <c r="E1433" t="s">
        <v>224</v>
      </c>
      <c r="F1433" t="s">
        <v>224</v>
      </c>
      <c r="G1433" t="s">
        <v>226</v>
      </c>
      <c r="H1433" t="s">
        <v>226</v>
      </c>
      <c r="I1433" t="s">
        <v>226</v>
      </c>
      <c r="J1433" t="s">
        <v>226</v>
      </c>
      <c r="K1433" t="s">
        <v>226</v>
      </c>
      <c r="L1433" t="s">
        <v>226</v>
      </c>
      <c r="M1433" t="s">
        <v>226</v>
      </c>
      <c r="N1433" t="s">
        <v>226</v>
      </c>
      <c r="O1433" t="s">
        <v>226</v>
      </c>
      <c r="P1433" t="s">
        <v>224</v>
      </c>
      <c r="Q1433" t="s">
        <v>224</v>
      </c>
      <c r="R1433" t="s">
        <v>226</v>
      </c>
      <c r="S1433" t="s">
        <v>226</v>
      </c>
      <c r="T1433" t="s">
        <v>224</v>
      </c>
      <c r="U1433" t="s">
        <v>224</v>
      </c>
      <c r="V1433" t="s">
        <v>226</v>
      </c>
      <c r="W1433" t="s">
        <v>226</v>
      </c>
      <c r="X1433" t="s">
        <v>224</v>
      </c>
      <c r="Y1433" t="s">
        <v>226</v>
      </c>
      <c r="Z1433" t="s">
        <v>224</v>
      </c>
      <c r="AA1433" t="s">
        <v>226</v>
      </c>
      <c r="AB1433" t="s">
        <v>226</v>
      </c>
      <c r="AC1433" t="s">
        <v>226</v>
      </c>
      <c r="AD1433" t="s">
        <v>226</v>
      </c>
      <c r="AE1433" t="s">
        <v>224</v>
      </c>
      <c r="AF1433" t="s">
        <v>224</v>
      </c>
      <c r="AG1433" t="s">
        <v>226</v>
      </c>
      <c r="AH1433" t="s">
        <v>224</v>
      </c>
      <c r="AI1433" t="s">
        <v>226</v>
      </c>
      <c r="AJ1433" t="s">
        <v>225</v>
      </c>
      <c r="AK1433" t="s">
        <v>224</v>
      </c>
      <c r="AL1433" t="s">
        <v>226</v>
      </c>
      <c r="AM1433" t="s">
        <v>224</v>
      </c>
      <c r="AN1433" t="s">
        <v>224</v>
      </c>
      <c r="AO1433" t="s">
        <v>224</v>
      </c>
      <c r="AP1433" t="s">
        <v>224</v>
      </c>
      <c r="AQ1433" s="286" t="s">
        <v>394</v>
      </c>
      <c r="AR1433" s="295"/>
      <c r="AS1433" s="235"/>
    </row>
    <row r="1434" spans="1:47" x14ac:dyDescent="0.3">
      <c r="A1434" s="285">
        <v>119220</v>
      </c>
      <c r="B1434" s="286" t="s">
        <v>540</v>
      </c>
      <c r="C1434" t="s">
        <v>995</v>
      </c>
      <c r="D1434" t="s">
        <v>995</v>
      </c>
      <c r="E1434" t="s">
        <v>995</v>
      </c>
      <c r="F1434" t="s">
        <v>995</v>
      </c>
      <c r="G1434" t="s">
        <v>995</v>
      </c>
      <c r="H1434" t="s">
        <v>995</v>
      </c>
      <c r="I1434" t="s">
        <v>995</v>
      </c>
      <c r="J1434" t="s">
        <v>995</v>
      </c>
      <c r="K1434" t="s">
        <v>995</v>
      </c>
      <c r="L1434" t="s">
        <v>995</v>
      </c>
      <c r="M1434" t="s">
        <v>995</v>
      </c>
      <c r="N1434" t="s">
        <v>995</v>
      </c>
      <c r="O1434" t="s">
        <v>995</v>
      </c>
      <c r="P1434" t="s">
        <v>995</v>
      </c>
      <c r="Q1434" t="s">
        <v>995</v>
      </c>
      <c r="R1434" t="s">
        <v>995</v>
      </c>
      <c r="S1434" t="s">
        <v>995</v>
      </c>
      <c r="T1434" t="s">
        <v>995</v>
      </c>
      <c r="U1434" t="s">
        <v>995</v>
      </c>
      <c r="V1434" t="s">
        <v>995</v>
      </c>
      <c r="W1434" t="s">
        <v>995</v>
      </c>
      <c r="X1434" t="s">
        <v>995</v>
      </c>
      <c r="Y1434" t="s">
        <v>995</v>
      </c>
      <c r="Z1434" t="s">
        <v>995</v>
      </c>
      <c r="AA1434" t="s">
        <v>995</v>
      </c>
      <c r="AB1434" t="s">
        <v>995</v>
      </c>
      <c r="AC1434" t="s">
        <v>995</v>
      </c>
      <c r="AD1434" t="s">
        <v>995</v>
      </c>
      <c r="AE1434" t="s">
        <v>995</v>
      </c>
      <c r="AF1434" t="s">
        <v>995</v>
      </c>
      <c r="AG1434" t="s">
        <v>995</v>
      </c>
      <c r="AH1434" t="s">
        <v>995</v>
      </c>
      <c r="AI1434" t="s">
        <v>995</v>
      </c>
      <c r="AJ1434" t="s">
        <v>995</v>
      </c>
      <c r="AK1434" t="s">
        <v>995</v>
      </c>
      <c r="AL1434" t="s">
        <v>995</v>
      </c>
      <c r="AM1434" t="s">
        <v>995</v>
      </c>
      <c r="AN1434" t="s">
        <v>995</v>
      </c>
      <c r="AO1434" t="s">
        <v>995</v>
      </c>
      <c r="AP1434" t="s">
        <v>995</v>
      </c>
      <c r="AQ1434" s="286" t="s">
        <v>855</v>
      </c>
      <c r="AR1434" s="306"/>
    </row>
    <row r="1435" spans="1:47" ht="21.6" x14ac:dyDescent="0.3">
      <c r="A1435" s="285">
        <v>119221</v>
      </c>
      <c r="B1435" s="286" t="s">
        <v>61</v>
      </c>
      <c r="C1435" t="s">
        <v>995</v>
      </c>
      <c r="D1435" t="s">
        <v>995</v>
      </c>
      <c r="E1435" t="s">
        <v>995</v>
      </c>
      <c r="F1435" t="s">
        <v>995</v>
      </c>
      <c r="G1435" t="s">
        <v>995</v>
      </c>
      <c r="H1435" t="s">
        <v>995</v>
      </c>
      <c r="I1435" t="s">
        <v>995</v>
      </c>
      <c r="J1435" t="s">
        <v>995</v>
      </c>
      <c r="K1435" t="s">
        <v>995</v>
      </c>
      <c r="L1435" t="s">
        <v>995</v>
      </c>
      <c r="M1435" t="s">
        <v>995</v>
      </c>
      <c r="N1435" t="s">
        <v>995</v>
      </c>
      <c r="O1435" t="s">
        <v>995</v>
      </c>
      <c r="P1435" t="s">
        <v>995</v>
      </c>
      <c r="Q1435" t="s">
        <v>995</v>
      </c>
      <c r="R1435" t="s">
        <v>995</v>
      </c>
      <c r="S1435" t="s">
        <v>995</v>
      </c>
      <c r="T1435" t="s">
        <v>995</v>
      </c>
      <c r="U1435" t="s">
        <v>995</v>
      </c>
      <c r="V1435" t="s">
        <v>995</v>
      </c>
      <c r="W1435" t="s">
        <v>995</v>
      </c>
      <c r="X1435" t="s">
        <v>995</v>
      </c>
      <c r="Y1435" t="s">
        <v>995</v>
      </c>
      <c r="Z1435" t="s">
        <v>995</v>
      </c>
      <c r="AA1435" t="s">
        <v>995</v>
      </c>
      <c r="AB1435" t="s">
        <v>995</v>
      </c>
      <c r="AC1435" t="s">
        <v>995</v>
      </c>
      <c r="AD1435" t="s">
        <v>995</v>
      </c>
      <c r="AE1435" t="s">
        <v>995</v>
      </c>
      <c r="AF1435" t="s">
        <v>995</v>
      </c>
      <c r="AG1435" t="s">
        <v>995</v>
      </c>
      <c r="AH1435" t="s">
        <v>995</v>
      </c>
      <c r="AI1435" t="s">
        <v>995</v>
      </c>
      <c r="AJ1435" t="s">
        <v>995</v>
      </c>
      <c r="AK1435" t="s">
        <v>995</v>
      </c>
      <c r="AL1435" t="s">
        <v>995</v>
      </c>
      <c r="AM1435" t="s">
        <v>995</v>
      </c>
      <c r="AN1435" t="s">
        <v>995</v>
      </c>
      <c r="AO1435" t="s">
        <v>995</v>
      </c>
      <c r="AP1435" t="s">
        <v>995</v>
      </c>
      <c r="AQ1435" s="286" t="s">
        <v>855</v>
      </c>
      <c r="AR1435" s="295"/>
      <c r="AS1435" s="235"/>
    </row>
    <row r="1436" spans="1:47" x14ac:dyDescent="0.3">
      <c r="A1436" s="285">
        <v>119229</v>
      </c>
      <c r="B1436" s="286" t="s">
        <v>61</v>
      </c>
      <c r="C1436" t="s">
        <v>995</v>
      </c>
      <c r="D1436" t="s">
        <v>995</v>
      </c>
      <c r="E1436" t="s">
        <v>995</v>
      </c>
      <c r="F1436" t="s">
        <v>995</v>
      </c>
      <c r="G1436" t="s">
        <v>995</v>
      </c>
      <c r="H1436" t="s">
        <v>995</v>
      </c>
      <c r="I1436" t="s">
        <v>995</v>
      </c>
      <c r="J1436" t="s">
        <v>995</v>
      </c>
      <c r="K1436" t="s">
        <v>995</v>
      </c>
      <c r="L1436" t="s">
        <v>995</v>
      </c>
      <c r="M1436" t="s">
        <v>995</v>
      </c>
      <c r="N1436" t="s">
        <v>995</v>
      </c>
      <c r="O1436" t="s">
        <v>995</v>
      </c>
      <c r="P1436" t="s">
        <v>995</v>
      </c>
      <c r="Q1436" t="s">
        <v>995</v>
      </c>
      <c r="R1436" t="s">
        <v>995</v>
      </c>
      <c r="S1436" t="s">
        <v>995</v>
      </c>
      <c r="T1436" t="s">
        <v>995</v>
      </c>
      <c r="U1436" t="s">
        <v>995</v>
      </c>
      <c r="V1436" t="s">
        <v>995</v>
      </c>
      <c r="W1436" t="s">
        <v>995</v>
      </c>
      <c r="X1436" t="s">
        <v>995</v>
      </c>
      <c r="Y1436" t="s">
        <v>995</v>
      </c>
      <c r="Z1436" t="s">
        <v>995</v>
      </c>
      <c r="AA1436" t="s">
        <v>995</v>
      </c>
      <c r="AB1436" t="s">
        <v>995</v>
      </c>
      <c r="AC1436" t="s">
        <v>995</v>
      </c>
      <c r="AD1436" t="s">
        <v>995</v>
      </c>
      <c r="AE1436" t="s">
        <v>995</v>
      </c>
      <c r="AF1436" t="s">
        <v>995</v>
      </c>
      <c r="AG1436" t="s">
        <v>995</v>
      </c>
      <c r="AH1436" t="s">
        <v>995</v>
      </c>
      <c r="AI1436" t="s">
        <v>995</v>
      </c>
      <c r="AJ1436" t="s">
        <v>995</v>
      </c>
      <c r="AK1436" t="s">
        <v>995</v>
      </c>
      <c r="AL1436" t="s">
        <v>995</v>
      </c>
      <c r="AM1436" t="s">
        <v>995</v>
      </c>
      <c r="AN1436" t="s">
        <v>995</v>
      </c>
      <c r="AO1436" t="s">
        <v>995</v>
      </c>
      <c r="AP1436" t="s">
        <v>995</v>
      </c>
      <c r="AQ1436" s="286" t="s">
        <v>855</v>
      </c>
      <c r="AR1436" s="306"/>
    </row>
    <row r="1437" spans="1:47" x14ac:dyDescent="0.3">
      <c r="A1437" s="285">
        <v>119230</v>
      </c>
      <c r="B1437" s="286" t="s">
        <v>539</v>
      </c>
      <c r="C1437" t="s">
        <v>995</v>
      </c>
      <c r="D1437" t="s">
        <v>995</v>
      </c>
      <c r="E1437" t="s">
        <v>995</v>
      </c>
      <c r="F1437" t="s">
        <v>995</v>
      </c>
      <c r="G1437" t="s">
        <v>995</v>
      </c>
      <c r="H1437" t="s">
        <v>995</v>
      </c>
      <c r="I1437" t="s">
        <v>995</v>
      </c>
      <c r="J1437" t="s">
        <v>995</v>
      </c>
      <c r="K1437" t="s">
        <v>995</v>
      </c>
      <c r="L1437" t="s">
        <v>995</v>
      </c>
      <c r="M1437" t="s">
        <v>995</v>
      </c>
      <c r="N1437" t="s">
        <v>995</v>
      </c>
      <c r="O1437" t="s">
        <v>995</v>
      </c>
      <c r="P1437" t="s">
        <v>995</v>
      </c>
      <c r="Q1437" t="s">
        <v>995</v>
      </c>
      <c r="R1437" t="s">
        <v>995</v>
      </c>
      <c r="S1437" t="s">
        <v>995</v>
      </c>
      <c r="T1437" t="s">
        <v>995</v>
      </c>
      <c r="U1437" t="s">
        <v>995</v>
      </c>
      <c r="V1437" t="s">
        <v>995</v>
      </c>
      <c r="W1437" t="s">
        <v>995</v>
      </c>
      <c r="X1437" t="s">
        <v>995</v>
      </c>
      <c r="Y1437" t="s">
        <v>995</v>
      </c>
      <c r="Z1437" t="s">
        <v>995</v>
      </c>
      <c r="AA1437" t="s">
        <v>995</v>
      </c>
      <c r="AB1437" t="s">
        <v>995</v>
      </c>
      <c r="AC1437" t="s">
        <v>995</v>
      </c>
      <c r="AD1437" t="s">
        <v>995</v>
      </c>
      <c r="AE1437" t="s">
        <v>995</v>
      </c>
      <c r="AF1437" t="s">
        <v>995</v>
      </c>
      <c r="AG1437" t="s">
        <v>995</v>
      </c>
      <c r="AH1437" t="s">
        <v>995</v>
      </c>
      <c r="AI1437" t="s">
        <v>995</v>
      </c>
      <c r="AJ1437" t="s">
        <v>995</v>
      </c>
      <c r="AK1437" t="s">
        <v>995</v>
      </c>
      <c r="AL1437" t="s">
        <v>995</v>
      </c>
      <c r="AM1437" t="s">
        <v>995</v>
      </c>
      <c r="AN1437" t="s">
        <v>995</v>
      </c>
      <c r="AO1437" t="s">
        <v>995</v>
      </c>
      <c r="AP1437" t="s">
        <v>995</v>
      </c>
      <c r="AQ1437" s="286" t="s">
        <v>855</v>
      </c>
      <c r="AR1437" s="306"/>
    </row>
    <row r="1438" spans="1:47" x14ac:dyDescent="0.3">
      <c r="A1438" s="285">
        <v>119233</v>
      </c>
      <c r="B1438" s="286" t="s">
        <v>540</v>
      </c>
      <c r="AQ1438" s="286" t="s">
        <v>394</v>
      </c>
      <c r="AR1438" s="306"/>
    </row>
    <row r="1439" spans="1:47" ht="21.6" x14ac:dyDescent="0.3">
      <c r="A1439" s="285">
        <v>119234</v>
      </c>
      <c r="B1439" s="286" t="s">
        <v>540</v>
      </c>
      <c r="C1439" t="s">
        <v>226</v>
      </c>
      <c r="D1439" t="s">
        <v>224</v>
      </c>
      <c r="E1439" t="s">
        <v>224</v>
      </c>
      <c r="F1439" t="s">
        <v>224</v>
      </c>
      <c r="G1439" t="s">
        <v>224</v>
      </c>
      <c r="H1439" t="s">
        <v>226</v>
      </c>
      <c r="I1439" t="s">
        <v>226</v>
      </c>
      <c r="J1439" t="s">
        <v>226</v>
      </c>
      <c r="K1439" t="s">
        <v>225</v>
      </c>
      <c r="L1439" t="s">
        <v>224</v>
      </c>
      <c r="M1439" t="s">
        <v>226</v>
      </c>
      <c r="N1439" t="s">
        <v>226</v>
      </c>
      <c r="O1439" t="s">
        <v>226</v>
      </c>
      <c r="P1439" t="s">
        <v>226</v>
      </c>
      <c r="Q1439" t="s">
        <v>226</v>
      </c>
      <c r="R1439" t="s">
        <v>225</v>
      </c>
      <c r="S1439" t="s">
        <v>225</v>
      </c>
      <c r="T1439" t="s">
        <v>225</v>
      </c>
      <c r="U1439" t="s">
        <v>226</v>
      </c>
      <c r="V1439" t="s">
        <v>225</v>
      </c>
      <c r="W1439" t="s">
        <v>394</v>
      </c>
      <c r="X1439" t="s">
        <v>394</v>
      </c>
      <c r="Y1439" t="s">
        <v>394</v>
      </c>
      <c r="Z1439" t="s">
        <v>394</v>
      </c>
      <c r="AA1439" t="s">
        <v>394</v>
      </c>
      <c r="AB1439" t="s">
        <v>394</v>
      </c>
      <c r="AC1439" t="s">
        <v>394</v>
      </c>
      <c r="AD1439" t="s">
        <v>394</v>
      </c>
      <c r="AE1439" t="s">
        <v>394</v>
      </c>
      <c r="AF1439" t="s">
        <v>394</v>
      </c>
      <c r="AG1439" t="s">
        <v>394</v>
      </c>
      <c r="AH1439" t="s">
        <v>394</v>
      </c>
      <c r="AI1439" t="s">
        <v>394</v>
      </c>
      <c r="AJ1439" t="s">
        <v>394</v>
      </c>
      <c r="AK1439" t="s">
        <v>394</v>
      </c>
      <c r="AL1439" t="s">
        <v>394</v>
      </c>
      <c r="AM1439" t="s">
        <v>394</v>
      </c>
      <c r="AN1439" t="s">
        <v>394</v>
      </c>
      <c r="AO1439" t="s">
        <v>394</v>
      </c>
      <c r="AP1439" t="s">
        <v>394</v>
      </c>
      <c r="AQ1439" s="286" t="s">
        <v>394</v>
      </c>
      <c r="AR1439" s="295"/>
      <c r="AS1439" s="235"/>
    </row>
    <row r="1440" spans="1:47" ht="21.6" x14ac:dyDescent="0.65">
      <c r="A1440" s="285">
        <v>119235</v>
      </c>
      <c r="B1440" s="286" t="s">
        <v>538</v>
      </c>
      <c r="C1440" t="s">
        <v>224</v>
      </c>
      <c r="D1440" t="s">
        <v>224</v>
      </c>
      <c r="E1440" t="s">
        <v>226</v>
      </c>
      <c r="F1440" t="s">
        <v>226</v>
      </c>
      <c r="G1440" t="s">
        <v>224</v>
      </c>
      <c r="H1440" t="s">
        <v>224</v>
      </c>
      <c r="I1440" t="s">
        <v>224</v>
      </c>
      <c r="J1440" t="s">
        <v>226</v>
      </c>
      <c r="K1440" t="s">
        <v>226</v>
      </c>
      <c r="L1440" t="s">
        <v>224</v>
      </c>
      <c r="M1440" t="s">
        <v>224</v>
      </c>
      <c r="N1440" t="s">
        <v>224</v>
      </c>
      <c r="O1440" t="s">
        <v>224</v>
      </c>
      <c r="P1440" t="s">
        <v>224</v>
      </c>
      <c r="Q1440" t="s">
        <v>224</v>
      </c>
      <c r="R1440" t="s">
        <v>226</v>
      </c>
      <c r="S1440" t="s">
        <v>226</v>
      </c>
      <c r="T1440" t="s">
        <v>224</v>
      </c>
      <c r="U1440" t="s">
        <v>226</v>
      </c>
      <c r="V1440" t="s">
        <v>224</v>
      </c>
      <c r="W1440" t="s">
        <v>224</v>
      </c>
      <c r="X1440" t="s">
        <v>224</v>
      </c>
      <c r="Y1440" t="s">
        <v>226</v>
      </c>
      <c r="Z1440" t="s">
        <v>226</v>
      </c>
      <c r="AA1440" t="s">
        <v>226</v>
      </c>
      <c r="AB1440" t="s">
        <v>224</v>
      </c>
      <c r="AC1440" t="s">
        <v>226</v>
      </c>
      <c r="AD1440" t="s">
        <v>226</v>
      </c>
      <c r="AE1440" t="s">
        <v>224</v>
      </c>
      <c r="AF1440" t="s">
        <v>226</v>
      </c>
      <c r="AG1440" t="s">
        <v>224</v>
      </c>
      <c r="AH1440" t="s">
        <v>224</v>
      </c>
      <c r="AI1440" t="s">
        <v>224</v>
      </c>
      <c r="AJ1440" t="s">
        <v>224</v>
      </c>
      <c r="AK1440" t="s">
        <v>224</v>
      </c>
      <c r="AL1440" t="s">
        <v>224</v>
      </c>
      <c r="AM1440" t="s">
        <v>224</v>
      </c>
      <c r="AN1440" t="s">
        <v>224</v>
      </c>
      <c r="AO1440" t="s">
        <v>224</v>
      </c>
      <c r="AP1440" t="s">
        <v>224</v>
      </c>
      <c r="AQ1440" s="288"/>
      <c r="AR1440" s="302"/>
      <c r="AS1440" s="304"/>
      <c r="AU1440"/>
    </row>
    <row r="1441" spans="1:45" x14ac:dyDescent="0.3">
      <c r="A1441" s="285">
        <v>119239</v>
      </c>
      <c r="B1441" s="286" t="s">
        <v>61</v>
      </c>
      <c r="C1441" t="s">
        <v>995</v>
      </c>
      <c r="D1441" t="s">
        <v>995</v>
      </c>
      <c r="E1441" t="s">
        <v>995</v>
      </c>
      <c r="F1441" t="s">
        <v>995</v>
      </c>
      <c r="G1441" t="s">
        <v>995</v>
      </c>
      <c r="H1441" t="s">
        <v>995</v>
      </c>
      <c r="I1441" t="s">
        <v>995</v>
      </c>
      <c r="J1441" t="s">
        <v>995</v>
      </c>
      <c r="K1441" t="s">
        <v>995</v>
      </c>
      <c r="L1441" t="s">
        <v>995</v>
      </c>
      <c r="M1441" t="s">
        <v>995</v>
      </c>
      <c r="N1441" t="s">
        <v>995</v>
      </c>
      <c r="O1441" t="s">
        <v>995</v>
      </c>
      <c r="P1441" t="s">
        <v>995</v>
      </c>
      <c r="Q1441" t="s">
        <v>995</v>
      </c>
      <c r="R1441" t="s">
        <v>995</v>
      </c>
      <c r="S1441" t="s">
        <v>995</v>
      </c>
      <c r="T1441" t="s">
        <v>995</v>
      </c>
      <c r="U1441" t="s">
        <v>995</v>
      </c>
      <c r="V1441" t="s">
        <v>995</v>
      </c>
      <c r="W1441" t="s">
        <v>995</v>
      </c>
      <c r="X1441" t="s">
        <v>995</v>
      </c>
      <c r="Y1441" t="s">
        <v>995</v>
      </c>
      <c r="Z1441" t="s">
        <v>995</v>
      </c>
      <c r="AA1441" t="s">
        <v>995</v>
      </c>
      <c r="AB1441" t="s">
        <v>995</v>
      </c>
      <c r="AC1441" t="s">
        <v>995</v>
      </c>
      <c r="AD1441" t="s">
        <v>995</v>
      </c>
      <c r="AE1441" t="s">
        <v>995</v>
      </c>
      <c r="AF1441" t="s">
        <v>995</v>
      </c>
      <c r="AG1441" t="s">
        <v>995</v>
      </c>
      <c r="AH1441" t="s">
        <v>995</v>
      </c>
      <c r="AI1441" t="s">
        <v>995</v>
      </c>
      <c r="AJ1441" t="s">
        <v>995</v>
      </c>
      <c r="AK1441" t="s">
        <v>995</v>
      </c>
      <c r="AL1441" t="s">
        <v>995</v>
      </c>
      <c r="AM1441" t="s">
        <v>995</v>
      </c>
      <c r="AN1441" t="s">
        <v>995</v>
      </c>
      <c r="AO1441" t="s">
        <v>995</v>
      </c>
      <c r="AP1441" t="s">
        <v>995</v>
      </c>
      <c r="AQ1441" s="286" t="s">
        <v>855</v>
      </c>
      <c r="AR1441" s="306"/>
    </row>
    <row r="1442" spans="1:45" x14ac:dyDescent="0.3">
      <c r="A1442" s="285">
        <v>119244</v>
      </c>
      <c r="B1442" s="286" t="s">
        <v>540</v>
      </c>
      <c r="C1442" t="s">
        <v>995</v>
      </c>
      <c r="D1442" t="s">
        <v>995</v>
      </c>
      <c r="E1442" t="s">
        <v>995</v>
      </c>
      <c r="F1442" t="s">
        <v>995</v>
      </c>
      <c r="G1442" t="s">
        <v>995</v>
      </c>
      <c r="H1442" t="s">
        <v>995</v>
      </c>
      <c r="I1442" t="s">
        <v>995</v>
      </c>
      <c r="J1442" t="s">
        <v>995</v>
      </c>
      <c r="K1442" t="s">
        <v>995</v>
      </c>
      <c r="L1442" t="s">
        <v>995</v>
      </c>
      <c r="M1442" t="s">
        <v>995</v>
      </c>
      <c r="N1442" t="s">
        <v>995</v>
      </c>
      <c r="O1442" t="s">
        <v>995</v>
      </c>
      <c r="P1442" t="s">
        <v>995</v>
      </c>
      <c r="Q1442" t="s">
        <v>995</v>
      </c>
      <c r="R1442" t="s">
        <v>995</v>
      </c>
      <c r="S1442" t="s">
        <v>995</v>
      </c>
      <c r="T1442" t="s">
        <v>995</v>
      </c>
      <c r="U1442" t="s">
        <v>995</v>
      </c>
      <c r="V1442" t="s">
        <v>995</v>
      </c>
      <c r="W1442" t="s">
        <v>995</v>
      </c>
      <c r="X1442" t="s">
        <v>995</v>
      </c>
      <c r="Y1442" t="s">
        <v>995</v>
      </c>
      <c r="Z1442" t="s">
        <v>995</v>
      </c>
      <c r="AA1442" t="s">
        <v>995</v>
      </c>
      <c r="AB1442" t="s">
        <v>995</v>
      </c>
      <c r="AC1442" t="s">
        <v>995</v>
      </c>
      <c r="AD1442" t="s">
        <v>995</v>
      </c>
      <c r="AE1442" t="s">
        <v>995</v>
      </c>
      <c r="AF1442" t="s">
        <v>995</v>
      </c>
      <c r="AG1442" t="s">
        <v>995</v>
      </c>
      <c r="AH1442" t="s">
        <v>995</v>
      </c>
      <c r="AI1442" t="s">
        <v>995</v>
      </c>
      <c r="AJ1442" t="s">
        <v>995</v>
      </c>
      <c r="AK1442" t="s">
        <v>995</v>
      </c>
      <c r="AL1442" t="s">
        <v>995</v>
      </c>
      <c r="AM1442" t="s">
        <v>995</v>
      </c>
      <c r="AN1442" t="s">
        <v>995</v>
      </c>
      <c r="AO1442" t="s">
        <v>995</v>
      </c>
      <c r="AP1442" t="s">
        <v>995</v>
      </c>
      <c r="AQ1442" s="286" t="s">
        <v>855</v>
      </c>
      <c r="AR1442" s="306"/>
    </row>
    <row r="1443" spans="1:45" x14ac:dyDescent="0.3">
      <c r="A1443" s="285">
        <v>119247</v>
      </c>
      <c r="B1443" s="286" t="s">
        <v>539</v>
      </c>
      <c r="C1443" t="s">
        <v>995</v>
      </c>
      <c r="D1443" t="s">
        <v>995</v>
      </c>
      <c r="E1443" t="s">
        <v>995</v>
      </c>
      <c r="F1443" t="s">
        <v>995</v>
      </c>
      <c r="G1443" t="s">
        <v>995</v>
      </c>
      <c r="H1443" t="s">
        <v>995</v>
      </c>
      <c r="I1443" t="s">
        <v>995</v>
      </c>
      <c r="J1443" t="s">
        <v>995</v>
      </c>
      <c r="K1443" t="s">
        <v>995</v>
      </c>
      <c r="L1443" t="s">
        <v>995</v>
      </c>
      <c r="M1443" t="s">
        <v>995</v>
      </c>
      <c r="N1443" t="s">
        <v>995</v>
      </c>
      <c r="O1443" t="s">
        <v>995</v>
      </c>
      <c r="P1443" t="s">
        <v>995</v>
      </c>
      <c r="Q1443" t="s">
        <v>995</v>
      </c>
      <c r="R1443" t="s">
        <v>995</v>
      </c>
      <c r="S1443" t="s">
        <v>995</v>
      </c>
      <c r="T1443" t="s">
        <v>995</v>
      </c>
      <c r="U1443" t="s">
        <v>995</v>
      </c>
      <c r="V1443" t="s">
        <v>995</v>
      </c>
      <c r="W1443" t="s">
        <v>995</v>
      </c>
      <c r="X1443" t="s">
        <v>995</v>
      </c>
      <c r="Y1443" t="s">
        <v>995</v>
      </c>
      <c r="Z1443" t="s">
        <v>995</v>
      </c>
      <c r="AA1443" t="s">
        <v>995</v>
      </c>
      <c r="AB1443" t="s">
        <v>995</v>
      </c>
      <c r="AC1443" t="s">
        <v>995</v>
      </c>
      <c r="AD1443" t="s">
        <v>995</v>
      </c>
      <c r="AE1443" t="s">
        <v>995</v>
      </c>
      <c r="AF1443" t="s">
        <v>995</v>
      </c>
      <c r="AG1443" t="s">
        <v>995</v>
      </c>
      <c r="AH1443" t="s">
        <v>995</v>
      </c>
      <c r="AI1443" t="s">
        <v>995</v>
      </c>
      <c r="AJ1443" t="s">
        <v>995</v>
      </c>
      <c r="AK1443" t="s">
        <v>995</v>
      </c>
      <c r="AL1443" t="s">
        <v>995</v>
      </c>
      <c r="AM1443" t="s">
        <v>995</v>
      </c>
      <c r="AN1443" t="s">
        <v>995</v>
      </c>
      <c r="AO1443" t="s">
        <v>995</v>
      </c>
      <c r="AP1443" t="s">
        <v>995</v>
      </c>
      <c r="AQ1443" s="286" t="s">
        <v>855</v>
      </c>
      <c r="AR1443" s="306"/>
    </row>
    <row r="1444" spans="1:45" x14ac:dyDescent="0.3">
      <c r="A1444" s="285">
        <v>119249</v>
      </c>
      <c r="B1444" s="286" t="s">
        <v>539</v>
      </c>
      <c r="C1444" t="s">
        <v>995</v>
      </c>
      <c r="D1444" t="s">
        <v>995</v>
      </c>
      <c r="E1444" t="s">
        <v>995</v>
      </c>
      <c r="F1444" t="s">
        <v>995</v>
      </c>
      <c r="G1444" t="s">
        <v>995</v>
      </c>
      <c r="H1444" t="s">
        <v>995</v>
      </c>
      <c r="I1444" t="s">
        <v>995</v>
      </c>
      <c r="J1444" t="s">
        <v>995</v>
      </c>
      <c r="K1444" t="s">
        <v>995</v>
      </c>
      <c r="L1444" t="s">
        <v>995</v>
      </c>
      <c r="M1444" t="s">
        <v>995</v>
      </c>
      <c r="N1444" t="s">
        <v>995</v>
      </c>
      <c r="O1444" t="s">
        <v>995</v>
      </c>
      <c r="P1444" t="s">
        <v>995</v>
      </c>
      <c r="Q1444" t="s">
        <v>995</v>
      </c>
      <c r="R1444" t="s">
        <v>995</v>
      </c>
      <c r="S1444" t="s">
        <v>995</v>
      </c>
      <c r="T1444" t="s">
        <v>995</v>
      </c>
      <c r="U1444" t="s">
        <v>995</v>
      </c>
      <c r="V1444" t="s">
        <v>995</v>
      </c>
      <c r="W1444" t="s">
        <v>995</v>
      </c>
      <c r="X1444" t="s">
        <v>995</v>
      </c>
      <c r="Y1444" t="s">
        <v>995</v>
      </c>
      <c r="Z1444" t="s">
        <v>995</v>
      </c>
      <c r="AA1444" t="s">
        <v>995</v>
      </c>
      <c r="AB1444" t="s">
        <v>995</v>
      </c>
      <c r="AC1444" t="s">
        <v>995</v>
      </c>
      <c r="AD1444" t="s">
        <v>995</v>
      </c>
      <c r="AE1444" t="s">
        <v>995</v>
      </c>
      <c r="AF1444" t="s">
        <v>995</v>
      </c>
      <c r="AG1444" t="s">
        <v>995</v>
      </c>
      <c r="AH1444" t="s">
        <v>995</v>
      </c>
      <c r="AI1444" t="s">
        <v>995</v>
      </c>
      <c r="AJ1444" t="s">
        <v>995</v>
      </c>
      <c r="AK1444" t="s">
        <v>995</v>
      </c>
      <c r="AL1444" t="s">
        <v>995</v>
      </c>
      <c r="AM1444" t="s">
        <v>995</v>
      </c>
      <c r="AN1444" t="s">
        <v>995</v>
      </c>
      <c r="AO1444" t="s">
        <v>995</v>
      </c>
      <c r="AP1444" t="s">
        <v>995</v>
      </c>
      <c r="AQ1444" s="286" t="s">
        <v>855</v>
      </c>
      <c r="AR1444" s="306"/>
    </row>
    <row r="1445" spans="1:45" ht="21.6" x14ac:dyDescent="0.3">
      <c r="A1445" s="285">
        <v>119250</v>
      </c>
      <c r="B1445" s="286" t="s">
        <v>540</v>
      </c>
      <c r="C1445" t="s">
        <v>995</v>
      </c>
      <c r="D1445" t="s">
        <v>995</v>
      </c>
      <c r="E1445" t="s">
        <v>995</v>
      </c>
      <c r="F1445" t="s">
        <v>995</v>
      </c>
      <c r="G1445" t="s">
        <v>995</v>
      </c>
      <c r="H1445" t="s">
        <v>995</v>
      </c>
      <c r="I1445" t="s">
        <v>995</v>
      </c>
      <c r="J1445" t="s">
        <v>995</v>
      </c>
      <c r="K1445" t="s">
        <v>995</v>
      </c>
      <c r="L1445" t="s">
        <v>995</v>
      </c>
      <c r="M1445" t="s">
        <v>995</v>
      </c>
      <c r="N1445" t="s">
        <v>995</v>
      </c>
      <c r="O1445" t="s">
        <v>995</v>
      </c>
      <c r="P1445" t="s">
        <v>995</v>
      </c>
      <c r="Q1445" t="s">
        <v>995</v>
      </c>
      <c r="R1445" t="s">
        <v>995</v>
      </c>
      <c r="S1445" t="s">
        <v>995</v>
      </c>
      <c r="T1445" t="s">
        <v>995</v>
      </c>
      <c r="U1445" t="s">
        <v>995</v>
      </c>
      <c r="V1445" t="s">
        <v>995</v>
      </c>
      <c r="W1445" t="s">
        <v>995</v>
      </c>
      <c r="X1445" t="s">
        <v>995</v>
      </c>
      <c r="Y1445" t="s">
        <v>995</v>
      </c>
      <c r="Z1445" t="s">
        <v>995</v>
      </c>
      <c r="AA1445" t="s">
        <v>995</v>
      </c>
      <c r="AB1445" t="s">
        <v>995</v>
      </c>
      <c r="AC1445" t="s">
        <v>995</v>
      </c>
      <c r="AD1445" t="s">
        <v>995</v>
      </c>
      <c r="AE1445" t="s">
        <v>995</v>
      </c>
      <c r="AF1445" t="s">
        <v>995</v>
      </c>
      <c r="AG1445" t="s">
        <v>995</v>
      </c>
      <c r="AH1445" t="s">
        <v>995</v>
      </c>
      <c r="AI1445" t="s">
        <v>995</v>
      </c>
      <c r="AJ1445" t="s">
        <v>995</v>
      </c>
      <c r="AK1445" t="s">
        <v>995</v>
      </c>
      <c r="AL1445" t="s">
        <v>995</v>
      </c>
      <c r="AM1445" t="s">
        <v>995</v>
      </c>
      <c r="AN1445" t="s">
        <v>995</v>
      </c>
      <c r="AO1445" t="s">
        <v>995</v>
      </c>
      <c r="AP1445" t="s">
        <v>995</v>
      </c>
      <c r="AQ1445" s="286" t="s">
        <v>855</v>
      </c>
      <c r="AR1445" s="295"/>
      <c r="AS1445" s="235"/>
    </row>
    <row r="1446" spans="1:45" ht="21.6" x14ac:dyDescent="0.3">
      <c r="A1446" s="285">
        <v>119251</v>
      </c>
      <c r="B1446" s="286" t="s">
        <v>61</v>
      </c>
      <c r="C1446" t="s">
        <v>226</v>
      </c>
      <c r="D1446" t="s">
        <v>224</v>
      </c>
      <c r="E1446" t="s">
        <v>224</v>
      </c>
      <c r="F1446" t="s">
        <v>226</v>
      </c>
      <c r="G1446" t="s">
        <v>226</v>
      </c>
      <c r="H1446" t="s">
        <v>226</v>
      </c>
      <c r="I1446" t="s">
        <v>224</v>
      </c>
      <c r="J1446" t="s">
        <v>226</v>
      </c>
      <c r="K1446" t="s">
        <v>225</v>
      </c>
      <c r="L1446" t="s">
        <v>226</v>
      </c>
      <c r="M1446" t="s">
        <v>226</v>
      </c>
      <c r="N1446" t="s">
        <v>226</v>
      </c>
      <c r="O1446" t="s">
        <v>226</v>
      </c>
      <c r="P1446" t="s">
        <v>226</v>
      </c>
      <c r="Q1446" t="s">
        <v>224</v>
      </c>
      <c r="R1446" t="s">
        <v>226</v>
      </c>
      <c r="S1446" t="s">
        <v>226</v>
      </c>
      <c r="T1446" t="s">
        <v>224</v>
      </c>
      <c r="U1446" t="s">
        <v>226</v>
      </c>
      <c r="V1446" t="s">
        <v>226</v>
      </c>
      <c r="W1446" t="s">
        <v>224</v>
      </c>
      <c r="X1446" t="s">
        <v>226</v>
      </c>
      <c r="Y1446" t="s">
        <v>224</v>
      </c>
      <c r="Z1446" t="s">
        <v>226</v>
      </c>
      <c r="AA1446" t="s">
        <v>224</v>
      </c>
      <c r="AB1446" t="s">
        <v>224</v>
      </c>
      <c r="AC1446" t="s">
        <v>224</v>
      </c>
      <c r="AD1446" t="s">
        <v>226</v>
      </c>
      <c r="AE1446" t="s">
        <v>224</v>
      </c>
      <c r="AF1446" t="s">
        <v>226</v>
      </c>
      <c r="AG1446" t="s">
        <v>226</v>
      </c>
      <c r="AH1446" t="s">
        <v>224</v>
      </c>
      <c r="AI1446" t="s">
        <v>224</v>
      </c>
      <c r="AJ1446" t="s">
        <v>224</v>
      </c>
      <c r="AK1446" t="s">
        <v>226</v>
      </c>
      <c r="AL1446" t="s">
        <v>226</v>
      </c>
      <c r="AM1446" t="s">
        <v>225</v>
      </c>
      <c r="AN1446" t="s">
        <v>226</v>
      </c>
      <c r="AO1446" t="s">
        <v>225</v>
      </c>
      <c r="AP1446" t="s">
        <v>225</v>
      </c>
      <c r="AQ1446" s="286" t="s">
        <v>394</v>
      </c>
      <c r="AR1446" s="295"/>
      <c r="AS1446" s="235"/>
    </row>
    <row r="1447" spans="1:45" x14ac:dyDescent="0.3">
      <c r="A1447" s="285">
        <v>119253</v>
      </c>
      <c r="B1447" s="286" t="s">
        <v>539</v>
      </c>
      <c r="C1447" t="s">
        <v>995</v>
      </c>
      <c r="D1447" t="s">
        <v>995</v>
      </c>
      <c r="E1447" t="s">
        <v>995</v>
      </c>
      <c r="F1447" t="s">
        <v>995</v>
      </c>
      <c r="G1447" t="s">
        <v>995</v>
      </c>
      <c r="H1447" t="s">
        <v>995</v>
      </c>
      <c r="I1447" t="s">
        <v>995</v>
      </c>
      <c r="J1447" t="s">
        <v>995</v>
      </c>
      <c r="K1447" t="s">
        <v>995</v>
      </c>
      <c r="L1447" t="s">
        <v>995</v>
      </c>
      <c r="M1447" t="s">
        <v>995</v>
      </c>
      <c r="N1447" t="s">
        <v>995</v>
      </c>
      <c r="O1447" t="s">
        <v>995</v>
      </c>
      <c r="P1447" t="s">
        <v>995</v>
      </c>
      <c r="Q1447" t="s">
        <v>995</v>
      </c>
      <c r="R1447" t="s">
        <v>995</v>
      </c>
      <c r="S1447" t="s">
        <v>995</v>
      </c>
      <c r="T1447" t="s">
        <v>995</v>
      </c>
      <c r="U1447" t="s">
        <v>995</v>
      </c>
      <c r="V1447" t="s">
        <v>995</v>
      </c>
      <c r="W1447" t="s">
        <v>995</v>
      </c>
      <c r="X1447" t="s">
        <v>995</v>
      </c>
      <c r="Y1447" t="s">
        <v>995</v>
      </c>
      <c r="Z1447" t="s">
        <v>995</v>
      </c>
      <c r="AA1447" t="s">
        <v>995</v>
      </c>
      <c r="AB1447" t="s">
        <v>995</v>
      </c>
      <c r="AC1447" t="s">
        <v>995</v>
      </c>
      <c r="AD1447" t="s">
        <v>995</v>
      </c>
      <c r="AE1447" t="s">
        <v>995</v>
      </c>
      <c r="AF1447" t="s">
        <v>995</v>
      </c>
      <c r="AG1447" t="s">
        <v>995</v>
      </c>
      <c r="AH1447" t="s">
        <v>995</v>
      </c>
      <c r="AI1447" t="s">
        <v>995</v>
      </c>
      <c r="AJ1447" t="s">
        <v>995</v>
      </c>
      <c r="AK1447" t="s">
        <v>995</v>
      </c>
      <c r="AL1447" t="s">
        <v>995</v>
      </c>
      <c r="AM1447" t="s">
        <v>995</v>
      </c>
      <c r="AN1447" t="s">
        <v>995</v>
      </c>
      <c r="AO1447" t="s">
        <v>995</v>
      </c>
      <c r="AP1447" t="s">
        <v>995</v>
      </c>
      <c r="AQ1447" s="286" t="s">
        <v>855</v>
      </c>
      <c r="AR1447" s="306"/>
    </row>
    <row r="1448" spans="1:45" x14ac:dyDescent="0.3">
      <c r="A1448" s="285">
        <v>119257</v>
      </c>
      <c r="B1448" s="286" t="s">
        <v>539</v>
      </c>
      <c r="C1448" t="s">
        <v>995</v>
      </c>
      <c r="D1448" t="s">
        <v>995</v>
      </c>
      <c r="E1448" t="s">
        <v>995</v>
      </c>
      <c r="F1448" t="s">
        <v>995</v>
      </c>
      <c r="G1448" t="s">
        <v>995</v>
      </c>
      <c r="H1448" t="s">
        <v>995</v>
      </c>
      <c r="I1448" t="s">
        <v>995</v>
      </c>
      <c r="J1448" t="s">
        <v>995</v>
      </c>
      <c r="K1448" t="s">
        <v>995</v>
      </c>
      <c r="L1448" t="s">
        <v>995</v>
      </c>
      <c r="M1448" t="s">
        <v>995</v>
      </c>
      <c r="N1448" t="s">
        <v>995</v>
      </c>
      <c r="O1448" t="s">
        <v>995</v>
      </c>
      <c r="P1448" t="s">
        <v>995</v>
      </c>
      <c r="Q1448" t="s">
        <v>995</v>
      </c>
      <c r="R1448" t="s">
        <v>995</v>
      </c>
      <c r="S1448" t="s">
        <v>995</v>
      </c>
      <c r="T1448" t="s">
        <v>995</v>
      </c>
      <c r="U1448" t="s">
        <v>995</v>
      </c>
      <c r="V1448" t="s">
        <v>995</v>
      </c>
      <c r="W1448" t="s">
        <v>995</v>
      </c>
      <c r="X1448" t="s">
        <v>995</v>
      </c>
      <c r="Y1448" t="s">
        <v>995</v>
      </c>
      <c r="Z1448" t="s">
        <v>995</v>
      </c>
      <c r="AA1448" t="s">
        <v>995</v>
      </c>
      <c r="AB1448" t="s">
        <v>995</v>
      </c>
      <c r="AC1448" t="s">
        <v>995</v>
      </c>
      <c r="AD1448" t="s">
        <v>995</v>
      </c>
      <c r="AE1448" t="s">
        <v>995</v>
      </c>
      <c r="AF1448" t="s">
        <v>995</v>
      </c>
      <c r="AG1448" t="s">
        <v>995</v>
      </c>
      <c r="AH1448" t="s">
        <v>995</v>
      </c>
      <c r="AI1448" t="s">
        <v>995</v>
      </c>
      <c r="AJ1448" t="s">
        <v>995</v>
      </c>
      <c r="AK1448" t="s">
        <v>995</v>
      </c>
      <c r="AL1448" t="s">
        <v>995</v>
      </c>
      <c r="AM1448" t="s">
        <v>995</v>
      </c>
      <c r="AN1448" t="s">
        <v>995</v>
      </c>
      <c r="AO1448" t="s">
        <v>995</v>
      </c>
      <c r="AP1448" t="s">
        <v>995</v>
      </c>
      <c r="AQ1448" s="286" t="s">
        <v>855</v>
      </c>
      <c r="AR1448" s="306"/>
    </row>
    <row r="1449" spans="1:45" ht="21.6" x14ac:dyDescent="0.3">
      <c r="A1449" s="285">
        <v>119259</v>
      </c>
      <c r="B1449" s="286" t="s">
        <v>61</v>
      </c>
      <c r="C1449" t="s">
        <v>995</v>
      </c>
      <c r="D1449" t="s">
        <v>995</v>
      </c>
      <c r="E1449" t="s">
        <v>995</v>
      </c>
      <c r="F1449" t="s">
        <v>995</v>
      </c>
      <c r="G1449" t="s">
        <v>995</v>
      </c>
      <c r="H1449" t="s">
        <v>995</v>
      </c>
      <c r="I1449" t="s">
        <v>995</v>
      </c>
      <c r="J1449" t="s">
        <v>995</v>
      </c>
      <c r="K1449" t="s">
        <v>995</v>
      </c>
      <c r="L1449" t="s">
        <v>995</v>
      </c>
      <c r="M1449" t="s">
        <v>995</v>
      </c>
      <c r="N1449" t="s">
        <v>995</v>
      </c>
      <c r="O1449" t="s">
        <v>995</v>
      </c>
      <c r="P1449" t="s">
        <v>995</v>
      </c>
      <c r="Q1449" t="s">
        <v>995</v>
      </c>
      <c r="R1449" t="s">
        <v>995</v>
      </c>
      <c r="S1449" t="s">
        <v>995</v>
      </c>
      <c r="T1449" t="s">
        <v>995</v>
      </c>
      <c r="U1449" t="s">
        <v>995</v>
      </c>
      <c r="V1449" t="s">
        <v>995</v>
      </c>
      <c r="W1449" t="s">
        <v>995</v>
      </c>
      <c r="X1449" t="s">
        <v>995</v>
      </c>
      <c r="Y1449" t="s">
        <v>995</v>
      </c>
      <c r="Z1449" t="s">
        <v>995</v>
      </c>
      <c r="AA1449" t="s">
        <v>995</v>
      </c>
      <c r="AB1449" t="s">
        <v>995</v>
      </c>
      <c r="AC1449" t="s">
        <v>995</v>
      </c>
      <c r="AD1449" t="s">
        <v>995</v>
      </c>
      <c r="AE1449" t="s">
        <v>995</v>
      </c>
      <c r="AF1449" t="s">
        <v>995</v>
      </c>
      <c r="AG1449" t="s">
        <v>995</v>
      </c>
      <c r="AH1449" t="s">
        <v>995</v>
      </c>
      <c r="AI1449" t="s">
        <v>995</v>
      </c>
      <c r="AJ1449" t="s">
        <v>995</v>
      </c>
      <c r="AK1449" t="s">
        <v>995</v>
      </c>
      <c r="AL1449" t="s">
        <v>995</v>
      </c>
      <c r="AM1449" t="s">
        <v>995</v>
      </c>
      <c r="AN1449" t="s">
        <v>995</v>
      </c>
      <c r="AO1449" t="s">
        <v>995</v>
      </c>
      <c r="AP1449" t="s">
        <v>995</v>
      </c>
      <c r="AQ1449" s="286" t="s">
        <v>855</v>
      </c>
      <c r="AR1449" s="295"/>
      <c r="AS1449" s="235"/>
    </row>
    <row r="1450" spans="1:45" ht="21.6" x14ac:dyDescent="0.3">
      <c r="A1450" s="285">
        <v>119261</v>
      </c>
      <c r="B1450" s="286" t="s">
        <v>61</v>
      </c>
      <c r="C1450" t="s">
        <v>224</v>
      </c>
      <c r="D1450" t="s">
        <v>226</v>
      </c>
      <c r="E1450" t="s">
        <v>224</v>
      </c>
      <c r="F1450" t="s">
        <v>226</v>
      </c>
      <c r="G1450" t="s">
        <v>225</v>
      </c>
      <c r="H1450" t="s">
        <v>224</v>
      </c>
      <c r="I1450" t="s">
        <v>226</v>
      </c>
      <c r="J1450" t="s">
        <v>224</v>
      </c>
      <c r="K1450" t="s">
        <v>226</v>
      </c>
      <c r="L1450" t="s">
        <v>226</v>
      </c>
      <c r="M1450" t="s">
        <v>226</v>
      </c>
      <c r="N1450" t="s">
        <v>226</v>
      </c>
      <c r="O1450" t="s">
        <v>226</v>
      </c>
      <c r="P1450" t="s">
        <v>226</v>
      </c>
      <c r="Q1450" t="s">
        <v>226</v>
      </c>
      <c r="R1450" t="s">
        <v>226</v>
      </c>
      <c r="S1450" t="s">
        <v>226</v>
      </c>
      <c r="T1450" t="s">
        <v>224</v>
      </c>
      <c r="U1450" t="s">
        <v>226</v>
      </c>
      <c r="V1450" t="s">
        <v>226</v>
      </c>
      <c r="W1450" t="s">
        <v>224</v>
      </c>
      <c r="X1450" t="s">
        <v>226</v>
      </c>
      <c r="Y1450" t="s">
        <v>226</v>
      </c>
      <c r="Z1450" t="s">
        <v>224</v>
      </c>
      <c r="AA1450" t="s">
        <v>226</v>
      </c>
      <c r="AB1450" t="s">
        <v>226</v>
      </c>
      <c r="AC1450" t="s">
        <v>224</v>
      </c>
      <c r="AD1450" t="s">
        <v>226</v>
      </c>
      <c r="AE1450" t="s">
        <v>224</v>
      </c>
      <c r="AF1450" t="s">
        <v>226</v>
      </c>
      <c r="AG1450" t="s">
        <v>226</v>
      </c>
      <c r="AH1450" t="s">
        <v>224</v>
      </c>
      <c r="AI1450" t="s">
        <v>224</v>
      </c>
      <c r="AJ1450" t="s">
        <v>226</v>
      </c>
      <c r="AK1450" t="s">
        <v>224</v>
      </c>
      <c r="AL1450" t="s">
        <v>225</v>
      </c>
      <c r="AM1450" t="s">
        <v>225</v>
      </c>
      <c r="AN1450" t="s">
        <v>225</v>
      </c>
      <c r="AO1450" t="s">
        <v>226</v>
      </c>
      <c r="AP1450" t="s">
        <v>225</v>
      </c>
      <c r="AQ1450" s="286" t="s">
        <v>394</v>
      </c>
      <c r="AR1450" s="295"/>
      <c r="AS1450" s="235"/>
    </row>
    <row r="1451" spans="1:45" x14ac:dyDescent="0.3">
      <c r="A1451" s="285">
        <v>119266</v>
      </c>
      <c r="B1451" s="286" t="s">
        <v>538</v>
      </c>
      <c r="C1451" t="s">
        <v>995</v>
      </c>
      <c r="D1451" t="s">
        <v>995</v>
      </c>
      <c r="E1451" t="s">
        <v>995</v>
      </c>
      <c r="F1451" t="s">
        <v>995</v>
      </c>
      <c r="G1451" t="s">
        <v>995</v>
      </c>
      <c r="H1451" t="s">
        <v>995</v>
      </c>
      <c r="I1451" t="s">
        <v>995</v>
      </c>
      <c r="J1451" t="s">
        <v>995</v>
      </c>
      <c r="K1451" t="s">
        <v>995</v>
      </c>
      <c r="L1451" t="s">
        <v>995</v>
      </c>
      <c r="M1451" t="s">
        <v>995</v>
      </c>
      <c r="N1451" t="s">
        <v>995</v>
      </c>
      <c r="O1451" t="s">
        <v>995</v>
      </c>
      <c r="P1451" t="s">
        <v>995</v>
      </c>
      <c r="Q1451" t="s">
        <v>995</v>
      </c>
      <c r="R1451" t="s">
        <v>995</v>
      </c>
      <c r="S1451" t="s">
        <v>995</v>
      </c>
      <c r="T1451" t="s">
        <v>995</v>
      </c>
      <c r="U1451" t="s">
        <v>995</v>
      </c>
      <c r="V1451" t="s">
        <v>995</v>
      </c>
      <c r="W1451" t="s">
        <v>995</v>
      </c>
      <c r="X1451" t="s">
        <v>995</v>
      </c>
      <c r="Y1451" t="s">
        <v>995</v>
      </c>
      <c r="Z1451" t="s">
        <v>995</v>
      </c>
      <c r="AA1451" t="s">
        <v>995</v>
      </c>
      <c r="AB1451" t="s">
        <v>995</v>
      </c>
      <c r="AC1451" t="s">
        <v>995</v>
      </c>
      <c r="AD1451" t="s">
        <v>995</v>
      </c>
      <c r="AE1451" t="s">
        <v>995</v>
      </c>
      <c r="AF1451" t="s">
        <v>995</v>
      </c>
      <c r="AG1451" t="s">
        <v>995</v>
      </c>
      <c r="AH1451" t="s">
        <v>995</v>
      </c>
      <c r="AI1451" t="s">
        <v>995</v>
      </c>
      <c r="AJ1451" t="s">
        <v>995</v>
      </c>
      <c r="AK1451" t="s">
        <v>995</v>
      </c>
      <c r="AL1451" t="s">
        <v>995</v>
      </c>
      <c r="AM1451" t="s">
        <v>995</v>
      </c>
      <c r="AN1451" t="s">
        <v>995</v>
      </c>
      <c r="AO1451" t="s">
        <v>995</v>
      </c>
      <c r="AP1451" t="s">
        <v>995</v>
      </c>
      <c r="AQ1451" s="286" t="s">
        <v>855</v>
      </c>
      <c r="AR1451" s="306"/>
    </row>
    <row r="1452" spans="1:45" ht="21.6" x14ac:dyDescent="0.3">
      <c r="A1452" s="285">
        <v>119271</v>
      </c>
      <c r="B1452" s="286" t="s">
        <v>538</v>
      </c>
      <c r="C1452" t="s">
        <v>995</v>
      </c>
      <c r="D1452" t="s">
        <v>995</v>
      </c>
      <c r="E1452" t="s">
        <v>995</v>
      </c>
      <c r="F1452" t="s">
        <v>995</v>
      </c>
      <c r="G1452" t="s">
        <v>995</v>
      </c>
      <c r="H1452" t="s">
        <v>995</v>
      </c>
      <c r="I1452" t="s">
        <v>995</v>
      </c>
      <c r="J1452" t="s">
        <v>995</v>
      </c>
      <c r="K1452" t="s">
        <v>995</v>
      </c>
      <c r="L1452" t="s">
        <v>995</v>
      </c>
      <c r="M1452" t="s">
        <v>995</v>
      </c>
      <c r="N1452" t="s">
        <v>995</v>
      </c>
      <c r="O1452" t="s">
        <v>995</v>
      </c>
      <c r="P1452" t="s">
        <v>995</v>
      </c>
      <c r="Q1452" t="s">
        <v>995</v>
      </c>
      <c r="R1452" t="s">
        <v>995</v>
      </c>
      <c r="S1452" t="s">
        <v>995</v>
      </c>
      <c r="T1452" t="s">
        <v>995</v>
      </c>
      <c r="U1452" t="s">
        <v>995</v>
      </c>
      <c r="V1452" t="s">
        <v>995</v>
      </c>
      <c r="W1452" t="s">
        <v>995</v>
      </c>
      <c r="X1452" t="s">
        <v>995</v>
      </c>
      <c r="Y1452" t="s">
        <v>995</v>
      </c>
      <c r="Z1452" t="s">
        <v>995</v>
      </c>
      <c r="AA1452" t="s">
        <v>995</v>
      </c>
      <c r="AB1452" t="s">
        <v>995</v>
      </c>
      <c r="AC1452" t="s">
        <v>995</v>
      </c>
      <c r="AD1452" t="s">
        <v>995</v>
      </c>
      <c r="AE1452" t="s">
        <v>995</v>
      </c>
      <c r="AF1452" t="s">
        <v>995</v>
      </c>
      <c r="AG1452" t="s">
        <v>995</v>
      </c>
      <c r="AH1452" t="s">
        <v>995</v>
      </c>
      <c r="AI1452" t="s">
        <v>995</v>
      </c>
      <c r="AJ1452" t="s">
        <v>995</v>
      </c>
      <c r="AK1452" t="s">
        <v>995</v>
      </c>
      <c r="AL1452" t="s">
        <v>995</v>
      </c>
      <c r="AM1452" t="s">
        <v>995</v>
      </c>
      <c r="AN1452" t="s">
        <v>995</v>
      </c>
      <c r="AO1452" t="s">
        <v>995</v>
      </c>
      <c r="AP1452" t="s">
        <v>995</v>
      </c>
      <c r="AQ1452" s="286" t="s">
        <v>855</v>
      </c>
      <c r="AR1452" s="295"/>
      <c r="AS1452" s="235"/>
    </row>
    <row r="1453" spans="1:45" x14ac:dyDescent="0.3">
      <c r="A1453" s="285">
        <v>119273</v>
      </c>
      <c r="B1453" s="286" t="s">
        <v>61</v>
      </c>
      <c r="C1453" t="s">
        <v>995</v>
      </c>
      <c r="D1453" t="s">
        <v>995</v>
      </c>
      <c r="E1453" t="s">
        <v>995</v>
      </c>
      <c r="F1453" t="s">
        <v>995</v>
      </c>
      <c r="G1453" t="s">
        <v>995</v>
      </c>
      <c r="H1453" t="s">
        <v>995</v>
      </c>
      <c r="I1453" t="s">
        <v>995</v>
      </c>
      <c r="J1453" t="s">
        <v>995</v>
      </c>
      <c r="K1453" t="s">
        <v>995</v>
      </c>
      <c r="L1453" t="s">
        <v>995</v>
      </c>
      <c r="M1453" t="s">
        <v>995</v>
      </c>
      <c r="N1453" t="s">
        <v>995</v>
      </c>
      <c r="O1453" t="s">
        <v>995</v>
      </c>
      <c r="P1453" t="s">
        <v>995</v>
      </c>
      <c r="Q1453" t="s">
        <v>995</v>
      </c>
      <c r="R1453" t="s">
        <v>995</v>
      </c>
      <c r="S1453" t="s">
        <v>995</v>
      </c>
      <c r="T1453" t="s">
        <v>995</v>
      </c>
      <c r="U1453" t="s">
        <v>995</v>
      </c>
      <c r="V1453" t="s">
        <v>995</v>
      </c>
      <c r="W1453" t="s">
        <v>995</v>
      </c>
      <c r="X1453" t="s">
        <v>995</v>
      </c>
      <c r="Y1453" t="s">
        <v>995</v>
      </c>
      <c r="Z1453" t="s">
        <v>995</v>
      </c>
      <c r="AA1453" t="s">
        <v>995</v>
      </c>
      <c r="AB1453" t="s">
        <v>995</v>
      </c>
      <c r="AC1453" t="s">
        <v>995</v>
      </c>
      <c r="AD1453" t="s">
        <v>995</v>
      </c>
      <c r="AE1453" t="s">
        <v>995</v>
      </c>
      <c r="AF1453" t="s">
        <v>995</v>
      </c>
      <c r="AG1453" t="s">
        <v>995</v>
      </c>
      <c r="AH1453" t="s">
        <v>995</v>
      </c>
      <c r="AI1453" t="s">
        <v>995</v>
      </c>
      <c r="AJ1453" t="s">
        <v>995</v>
      </c>
      <c r="AK1453" t="s">
        <v>995</v>
      </c>
      <c r="AL1453" t="s">
        <v>995</v>
      </c>
      <c r="AM1453" t="s">
        <v>995</v>
      </c>
      <c r="AN1453" t="s">
        <v>995</v>
      </c>
      <c r="AO1453" t="s">
        <v>995</v>
      </c>
      <c r="AP1453" t="s">
        <v>995</v>
      </c>
      <c r="AQ1453" s="286" t="s">
        <v>855</v>
      </c>
      <c r="AR1453" s="306"/>
    </row>
    <row r="1454" spans="1:45" x14ac:dyDescent="0.3">
      <c r="A1454" s="285">
        <v>119278</v>
      </c>
      <c r="B1454" s="286" t="s">
        <v>61</v>
      </c>
      <c r="C1454" t="s">
        <v>995</v>
      </c>
      <c r="D1454" t="s">
        <v>995</v>
      </c>
      <c r="E1454" t="s">
        <v>995</v>
      </c>
      <c r="F1454" t="s">
        <v>995</v>
      </c>
      <c r="G1454" t="s">
        <v>995</v>
      </c>
      <c r="H1454" t="s">
        <v>995</v>
      </c>
      <c r="I1454" t="s">
        <v>995</v>
      </c>
      <c r="J1454" t="s">
        <v>995</v>
      </c>
      <c r="K1454" t="s">
        <v>995</v>
      </c>
      <c r="L1454" t="s">
        <v>995</v>
      </c>
      <c r="M1454" t="s">
        <v>995</v>
      </c>
      <c r="N1454" t="s">
        <v>995</v>
      </c>
      <c r="O1454" t="s">
        <v>995</v>
      </c>
      <c r="P1454" t="s">
        <v>995</v>
      </c>
      <c r="Q1454" t="s">
        <v>995</v>
      </c>
      <c r="R1454" t="s">
        <v>995</v>
      </c>
      <c r="S1454" t="s">
        <v>995</v>
      </c>
      <c r="T1454" t="s">
        <v>995</v>
      </c>
      <c r="U1454" t="s">
        <v>995</v>
      </c>
      <c r="V1454" t="s">
        <v>995</v>
      </c>
      <c r="W1454" t="s">
        <v>995</v>
      </c>
      <c r="X1454" t="s">
        <v>995</v>
      </c>
      <c r="Y1454" t="s">
        <v>995</v>
      </c>
      <c r="Z1454" t="s">
        <v>995</v>
      </c>
      <c r="AA1454" t="s">
        <v>995</v>
      </c>
      <c r="AB1454" t="s">
        <v>995</v>
      </c>
      <c r="AC1454" t="s">
        <v>995</v>
      </c>
      <c r="AD1454" t="s">
        <v>995</v>
      </c>
      <c r="AE1454" t="s">
        <v>995</v>
      </c>
      <c r="AF1454" t="s">
        <v>995</v>
      </c>
      <c r="AG1454" t="s">
        <v>995</v>
      </c>
      <c r="AH1454" t="s">
        <v>995</v>
      </c>
      <c r="AI1454" t="s">
        <v>995</v>
      </c>
      <c r="AJ1454" t="s">
        <v>995</v>
      </c>
      <c r="AK1454" t="s">
        <v>995</v>
      </c>
      <c r="AL1454" t="s">
        <v>995</v>
      </c>
      <c r="AM1454" t="s">
        <v>995</v>
      </c>
      <c r="AN1454" t="s">
        <v>995</v>
      </c>
      <c r="AO1454" t="s">
        <v>995</v>
      </c>
      <c r="AP1454" t="s">
        <v>995</v>
      </c>
      <c r="AQ1454" s="286" t="s">
        <v>855</v>
      </c>
      <c r="AR1454" s="306"/>
    </row>
    <row r="1455" spans="1:45" x14ac:dyDescent="0.3">
      <c r="A1455" s="285">
        <v>119282</v>
      </c>
      <c r="B1455" s="286" t="s">
        <v>538</v>
      </c>
      <c r="C1455" t="s">
        <v>995</v>
      </c>
      <c r="D1455" t="s">
        <v>995</v>
      </c>
      <c r="E1455" t="s">
        <v>995</v>
      </c>
      <c r="F1455" t="s">
        <v>995</v>
      </c>
      <c r="G1455" t="s">
        <v>995</v>
      </c>
      <c r="H1455" t="s">
        <v>995</v>
      </c>
      <c r="I1455" t="s">
        <v>995</v>
      </c>
      <c r="J1455" t="s">
        <v>995</v>
      </c>
      <c r="K1455" t="s">
        <v>995</v>
      </c>
      <c r="L1455" t="s">
        <v>995</v>
      </c>
      <c r="M1455" t="s">
        <v>995</v>
      </c>
      <c r="N1455" t="s">
        <v>995</v>
      </c>
      <c r="O1455" t="s">
        <v>995</v>
      </c>
      <c r="P1455" t="s">
        <v>995</v>
      </c>
      <c r="Q1455" t="s">
        <v>995</v>
      </c>
      <c r="R1455" t="s">
        <v>995</v>
      </c>
      <c r="S1455" t="s">
        <v>995</v>
      </c>
      <c r="T1455" t="s">
        <v>995</v>
      </c>
      <c r="U1455" t="s">
        <v>995</v>
      </c>
      <c r="V1455" t="s">
        <v>995</v>
      </c>
      <c r="W1455" t="s">
        <v>995</v>
      </c>
      <c r="X1455" t="s">
        <v>995</v>
      </c>
      <c r="Y1455" t="s">
        <v>995</v>
      </c>
      <c r="Z1455" t="s">
        <v>995</v>
      </c>
      <c r="AA1455" t="s">
        <v>995</v>
      </c>
      <c r="AB1455" t="s">
        <v>995</v>
      </c>
      <c r="AC1455" t="s">
        <v>995</v>
      </c>
      <c r="AD1455" t="s">
        <v>995</v>
      </c>
      <c r="AE1455" t="s">
        <v>995</v>
      </c>
      <c r="AF1455" t="s">
        <v>995</v>
      </c>
      <c r="AG1455" t="s">
        <v>995</v>
      </c>
      <c r="AH1455" t="s">
        <v>995</v>
      </c>
      <c r="AI1455" t="s">
        <v>995</v>
      </c>
      <c r="AJ1455" t="s">
        <v>995</v>
      </c>
      <c r="AK1455" t="s">
        <v>995</v>
      </c>
      <c r="AL1455" t="s">
        <v>995</v>
      </c>
      <c r="AM1455" t="s">
        <v>995</v>
      </c>
      <c r="AN1455" t="s">
        <v>995</v>
      </c>
      <c r="AO1455" t="s">
        <v>995</v>
      </c>
      <c r="AP1455" t="s">
        <v>995</v>
      </c>
      <c r="AQ1455" s="286" t="s">
        <v>855</v>
      </c>
      <c r="AR1455" s="306"/>
    </row>
    <row r="1456" spans="1:45" x14ac:dyDescent="0.3">
      <c r="A1456" s="285">
        <v>119283</v>
      </c>
      <c r="B1456" s="286" t="s">
        <v>540</v>
      </c>
      <c r="C1456" t="s">
        <v>995</v>
      </c>
      <c r="D1456" t="s">
        <v>995</v>
      </c>
      <c r="E1456" t="s">
        <v>995</v>
      </c>
      <c r="F1456" t="s">
        <v>995</v>
      </c>
      <c r="G1456" t="s">
        <v>995</v>
      </c>
      <c r="H1456" t="s">
        <v>995</v>
      </c>
      <c r="I1456" t="s">
        <v>995</v>
      </c>
      <c r="J1456" t="s">
        <v>995</v>
      </c>
      <c r="K1456" t="s">
        <v>995</v>
      </c>
      <c r="L1456" t="s">
        <v>995</v>
      </c>
      <c r="M1456" t="s">
        <v>995</v>
      </c>
      <c r="N1456" t="s">
        <v>995</v>
      </c>
      <c r="O1456" t="s">
        <v>995</v>
      </c>
      <c r="P1456" t="s">
        <v>995</v>
      </c>
      <c r="Q1456" t="s">
        <v>995</v>
      </c>
      <c r="R1456" t="s">
        <v>995</v>
      </c>
      <c r="S1456" t="s">
        <v>995</v>
      </c>
      <c r="T1456" t="s">
        <v>995</v>
      </c>
      <c r="U1456" t="s">
        <v>995</v>
      </c>
      <c r="V1456" t="s">
        <v>995</v>
      </c>
      <c r="W1456" t="s">
        <v>995</v>
      </c>
      <c r="X1456" t="s">
        <v>995</v>
      </c>
      <c r="Y1456" t="s">
        <v>995</v>
      </c>
      <c r="Z1456" t="s">
        <v>995</v>
      </c>
      <c r="AA1456" t="s">
        <v>995</v>
      </c>
      <c r="AB1456" t="s">
        <v>995</v>
      </c>
      <c r="AC1456" t="s">
        <v>995</v>
      </c>
      <c r="AD1456" t="s">
        <v>995</v>
      </c>
      <c r="AE1456" t="s">
        <v>995</v>
      </c>
      <c r="AF1456" t="s">
        <v>995</v>
      </c>
      <c r="AG1456" t="s">
        <v>995</v>
      </c>
      <c r="AH1456" t="s">
        <v>995</v>
      </c>
      <c r="AI1456" t="s">
        <v>995</v>
      </c>
      <c r="AJ1456" t="s">
        <v>995</v>
      </c>
      <c r="AK1456" t="s">
        <v>995</v>
      </c>
      <c r="AL1456" t="s">
        <v>995</v>
      </c>
      <c r="AM1456" t="s">
        <v>995</v>
      </c>
      <c r="AN1456" t="s">
        <v>995</v>
      </c>
      <c r="AO1456" t="s">
        <v>995</v>
      </c>
      <c r="AP1456" t="s">
        <v>995</v>
      </c>
      <c r="AQ1456" s="286" t="s">
        <v>855</v>
      </c>
      <c r="AR1456" s="306"/>
    </row>
    <row r="1457" spans="1:45" ht="21.6" x14ac:dyDescent="0.3">
      <c r="A1457" s="285">
        <v>119285</v>
      </c>
      <c r="B1457" s="286" t="s">
        <v>61</v>
      </c>
      <c r="C1457" t="s">
        <v>226</v>
      </c>
      <c r="D1457" t="s">
        <v>225</v>
      </c>
      <c r="E1457" t="s">
        <v>225</v>
      </c>
      <c r="F1457" t="s">
        <v>225</v>
      </c>
      <c r="G1457" t="s">
        <v>225</v>
      </c>
      <c r="H1457" t="s">
        <v>225</v>
      </c>
      <c r="I1457" t="s">
        <v>224</v>
      </c>
      <c r="J1457" t="s">
        <v>226</v>
      </c>
      <c r="K1457" t="s">
        <v>225</v>
      </c>
      <c r="L1457" t="s">
        <v>224</v>
      </c>
      <c r="M1457" t="s">
        <v>224</v>
      </c>
      <c r="N1457" t="s">
        <v>224</v>
      </c>
      <c r="O1457" t="s">
        <v>224</v>
      </c>
      <c r="P1457" t="s">
        <v>224</v>
      </c>
      <c r="Q1457" t="s">
        <v>224</v>
      </c>
      <c r="R1457" t="s">
        <v>226</v>
      </c>
      <c r="S1457" t="s">
        <v>226</v>
      </c>
      <c r="T1457" t="s">
        <v>224</v>
      </c>
      <c r="U1457" t="s">
        <v>224</v>
      </c>
      <c r="V1457" t="s">
        <v>226</v>
      </c>
      <c r="W1457" t="s">
        <v>226</v>
      </c>
      <c r="X1457" t="s">
        <v>226</v>
      </c>
      <c r="Y1457" t="s">
        <v>226</v>
      </c>
      <c r="Z1457" t="s">
        <v>224</v>
      </c>
      <c r="AA1457" t="s">
        <v>224</v>
      </c>
      <c r="AB1457" t="s">
        <v>226</v>
      </c>
      <c r="AC1457" t="s">
        <v>226</v>
      </c>
      <c r="AD1457" t="s">
        <v>224</v>
      </c>
      <c r="AE1457" t="s">
        <v>224</v>
      </c>
      <c r="AF1457" t="s">
        <v>224</v>
      </c>
      <c r="AG1457" t="s">
        <v>226</v>
      </c>
      <c r="AH1457" t="s">
        <v>226</v>
      </c>
      <c r="AI1457" t="s">
        <v>224</v>
      </c>
      <c r="AJ1457" t="s">
        <v>226</v>
      </c>
      <c r="AK1457" t="s">
        <v>226</v>
      </c>
      <c r="AL1457" t="s">
        <v>225</v>
      </c>
      <c r="AM1457" t="s">
        <v>225</v>
      </c>
      <c r="AN1457" t="s">
        <v>225</v>
      </c>
      <c r="AO1457" t="s">
        <v>225</v>
      </c>
      <c r="AP1457" t="s">
        <v>225</v>
      </c>
      <c r="AQ1457" s="286" t="s">
        <v>394</v>
      </c>
      <c r="AR1457" s="295"/>
      <c r="AS1457" s="235"/>
    </row>
    <row r="1458" spans="1:45" ht="21.6" x14ac:dyDescent="0.3">
      <c r="A1458" s="285">
        <v>119287</v>
      </c>
      <c r="B1458" s="286" t="s">
        <v>61</v>
      </c>
      <c r="C1458" t="s">
        <v>225</v>
      </c>
      <c r="D1458" t="s">
        <v>224</v>
      </c>
      <c r="E1458" t="s">
        <v>225</v>
      </c>
      <c r="F1458" t="s">
        <v>225</v>
      </c>
      <c r="G1458" t="s">
        <v>225</v>
      </c>
      <c r="H1458" t="s">
        <v>226</v>
      </c>
      <c r="I1458" t="s">
        <v>225</v>
      </c>
      <c r="J1458" t="s">
        <v>226</v>
      </c>
      <c r="K1458" t="s">
        <v>225</v>
      </c>
      <c r="L1458" t="s">
        <v>226</v>
      </c>
      <c r="M1458" t="s">
        <v>226</v>
      </c>
      <c r="N1458" t="s">
        <v>224</v>
      </c>
      <c r="O1458" t="s">
        <v>224</v>
      </c>
      <c r="P1458" t="s">
        <v>226</v>
      </c>
      <c r="Q1458" t="s">
        <v>226</v>
      </c>
      <c r="R1458" t="s">
        <v>226</v>
      </c>
      <c r="S1458" t="s">
        <v>226</v>
      </c>
      <c r="T1458" t="s">
        <v>224</v>
      </c>
      <c r="U1458" t="s">
        <v>224</v>
      </c>
      <c r="V1458" t="s">
        <v>224</v>
      </c>
      <c r="W1458" t="s">
        <v>226</v>
      </c>
      <c r="X1458" t="s">
        <v>226</v>
      </c>
      <c r="Y1458" t="s">
        <v>224</v>
      </c>
      <c r="Z1458" t="s">
        <v>226</v>
      </c>
      <c r="AA1458" t="s">
        <v>224</v>
      </c>
      <c r="AB1458" t="s">
        <v>226</v>
      </c>
      <c r="AC1458" t="s">
        <v>226</v>
      </c>
      <c r="AD1458" t="s">
        <v>224</v>
      </c>
      <c r="AE1458" t="s">
        <v>226</v>
      </c>
      <c r="AF1458" t="s">
        <v>224</v>
      </c>
      <c r="AG1458" t="s">
        <v>226</v>
      </c>
      <c r="AH1458" t="s">
        <v>226</v>
      </c>
      <c r="AI1458" t="s">
        <v>224</v>
      </c>
      <c r="AJ1458" t="s">
        <v>224</v>
      </c>
      <c r="AK1458" t="s">
        <v>224</v>
      </c>
      <c r="AL1458" t="s">
        <v>224</v>
      </c>
      <c r="AM1458" t="s">
        <v>224</v>
      </c>
      <c r="AN1458" t="s">
        <v>224</v>
      </c>
      <c r="AO1458" t="s">
        <v>224</v>
      </c>
      <c r="AP1458" t="s">
        <v>224</v>
      </c>
      <c r="AQ1458" s="286" t="s">
        <v>394</v>
      </c>
      <c r="AR1458" s="295"/>
      <c r="AS1458" s="235"/>
    </row>
    <row r="1459" spans="1:45" x14ac:dyDescent="0.3">
      <c r="A1459" s="285">
        <v>119288</v>
      </c>
      <c r="B1459" s="286" t="s">
        <v>538</v>
      </c>
      <c r="C1459" t="s">
        <v>995</v>
      </c>
      <c r="D1459" t="s">
        <v>995</v>
      </c>
      <c r="E1459" t="s">
        <v>995</v>
      </c>
      <c r="F1459" t="s">
        <v>995</v>
      </c>
      <c r="G1459" t="s">
        <v>995</v>
      </c>
      <c r="H1459" t="s">
        <v>995</v>
      </c>
      <c r="I1459" t="s">
        <v>995</v>
      </c>
      <c r="J1459" t="s">
        <v>995</v>
      </c>
      <c r="K1459" t="s">
        <v>995</v>
      </c>
      <c r="L1459" t="s">
        <v>995</v>
      </c>
      <c r="M1459" t="s">
        <v>995</v>
      </c>
      <c r="N1459" t="s">
        <v>995</v>
      </c>
      <c r="O1459" t="s">
        <v>995</v>
      </c>
      <c r="P1459" t="s">
        <v>995</v>
      </c>
      <c r="Q1459" t="s">
        <v>995</v>
      </c>
      <c r="R1459" t="s">
        <v>995</v>
      </c>
      <c r="S1459" t="s">
        <v>995</v>
      </c>
      <c r="T1459" t="s">
        <v>995</v>
      </c>
      <c r="U1459" t="s">
        <v>995</v>
      </c>
      <c r="V1459" t="s">
        <v>995</v>
      </c>
      <c r="W1459" t="s">
        <v>995</v>
      </c>
      <c r="X1459" t="s">
        <v>995</v>
      </c>
      <c r="Y1459" t="s">
        <v>995</v>
      </c>
      <c r="Z1459" t="s">
        <v>995</v>
      </c>
      <c r="AA1459" t="s">
        <v>995</v>
      </c>
      <c r="AB1459" t="s">
        <v>995</v>
      </c>
      <c r="AC1459" t="s">
        <v>995</v>
      </c>
      <c r="AD1459" t="s">
        <v>995</v>
      </c>
      <c r="AE1459" t="s">
        <v>995</v>
      </c>
      <c r="AF1459" t="s">
        <v>995</v>
      </c>
      <c r="AG1459" t="s">
        <v>995</v>
      </c>
      <c r="AH1459" t="s">
        <v>995</v>
      </c>
      <c r="AI1459" t="s">
        <v>995</v>
      </c>
      <c r="AJ1459" t="s">
        <v>995</v>
      </c>
      <c r="AK1459" t="s">
        <v>995</v>
      </c>
      <c r="AL1459" t="s">
        <v>995</v>
      </c>
      <c r="AM1459" t="s">
        <v>995</v>
      </c>
      <c r="AN1459" t="s">
        <v>995</v>
      </c>
      <c r="AO1459" t="s">
        <v>995</v>
      </c>
      <c r="AP1459" t="s">
        <v>995</v>
      </c>
      <c r="AQ1459" s="286" t="s">
        <v>855</v>
      </c>
      <c r="AR1459" s="306"/>
    </row>
    <row r="1460" spans="1:45" x14ac:dyDescent="0.3">
      <c r="A1460" s="285">
        <v>119289</v>
      </c>
      <c r="B1460" s="286" t="s">
        <v>540</v>
      </c>
      <c r="C1460" t="s">
        <v>995</v>
      </c>
      <c r="D1460" t="s">
        <v>995</v>
      </c>
      <c r="E1460" t="s">
        <v>995</v>
      </c>
      <c r="F1460" t="s">
        <v>995</v>
      </c>
      <c r="G1460" t="s">
        <v>995</v>
      </c>
      <c r="H1460" t="s">
        <v>995</v>
      </c>
      <c r="I1460" t="s">
        <v>995</v>
      </c>
      <c r="J1460" t="s">
        <v>995</v>
      </c>
      <c r="K1460" t="s">
        <v>995</v>
      </c>
      <c r="L1460" t="s">
        <v>995</v>
      </c>
      <c r="M1460" t="s">
        <v>995</v>
      </c>
      <c r="N1460" t="s">
        <v>995</v>
      </c>
      <c r="O1460" t="s">
        <v>995</v>
      </c>
      <c r="P1460" t="s">
        <v>995</v>
      </c>
      <c r="Q1460" t="s">
        <v>995</v>
      </c>
      <c r="R1460" t="s">
        <v>995</v>
      </c>
      <c r="S1460" t="s">
        <v>995</v>
      </c>
      <c r="T1460" t="s">
        <v>995</v>
      </c>
      <c r="U1460" t="s">
        <v>995</v>
      </c>
      <c r="V1460" t="s">
        <v>995</v>
      </c>
      <c r="W1460" t="s">
        <v>995</v>
      </c>
      <c r="X1460" t="s">
        <v>995</v>
      </c>
      <c r="Y1460" t="s">
        <v>995</v>
      </c>
      <c r="Z1460" t="s">
        <v>995</v>
      </c>
      <c r="AA1460" t="s">
        <v>995</v>
      </c>
      <c r="AB1460" t="s">
        <v>995</v>
      </c>
      <c r="AC1460" t="s">
        <v>995</v>
      </c>
      <c r="AD1460" t="s">
        <v>995</v>
      </c>
      <c r="AE1460" t="s">
        <v>995</v>
      </c>
      <c r="AF1460" t="s">
        <v>995</v>
      </c>
      <c r="AG1460" t="s">
        <v>995</v>
      </c>
      <c r="AH1460" t="s">
        <v>995</v>
      </c>
      <c r="AI1460" t="s">
        <v>995</v>
      </c>
      <c r="AJ1460" t="s">
        <v>995</v>
      </c>
      <c r="AK1460" t="s">
        <v>995</v>
      </c>
      <c r="AL1460" t="s">
        <v>995</v>
      </c>
      <c r="AM1460" t="s">
        <v>995</v>
      </c>
      <c r="AN1460" t="s">
        <v>995</v>
      </c>
      <c r="AO1460" t="s">
        <v>995</v>
      </c>
      <c r="AP1460" t="s">
        <v>995</v>
      </c>
      <c r="AQ1460" s="286" t="s">
        <v>855</v>
      </c>
      <c r="AR1460" s="306"/>
    </row>
    <row r="1461" spans="1:45" ht="28.8" x14ac:dyDescent="0.3">
      <c r="A1461" s="285">
        <v>119291</v>
      </c>
      <c r="B1461" s="286" t="s">
        <v>67</v>
      </c>
      <c r="C1461" t="s">
        <v>995</v>
      </c>
      <c r="D1461" t="s">
        <v>995</v>
      </c>
      <c r="E1461" t="s">
        <v>995</v>
      </c>
      <c r="F1461" t="s">
        <v>995</v>
      </c>
      <c r="G1461" t="s">
        <v>995</v>
      </c>
      <c r="H1461" t="s">
        <v>995</v>
      </c>
      <c r="I1461" t="s">
        <v>995</v>
      </c>
      <c r="J1461" t="s">
        <v>995</v>
      </c>
      <c r="K1461" t="s">
        <v>995</v>
      </c>
      <c r="L1461" t="s">
        <v>995</v>
      </c>
      <c r="M1461" t="s">
        <v>995</v>
      </c>
      <c r="N1461" t="s">
        <v>995</v>
      </c>
      <c r="O1461" t="s">
        <v>995</v>
      </c>
      <c r="P1461" t="s">
        <v>995</v>
      </c>
      <c r="Q1461" t="s">
        <v>995</v>
      </c>
      <c r="R1461" t="s">
        <v>995</v>
      </c>
      <c r="S1461" t="s">
        <v>995</v>
      </c>
      <c r="T1461" t="s">
        <v>995</v>
      </c>
      <c r="U1461" t="s">
        <v>995</v>
      </c>
      <c r="V1461" t="s">
        <v>995</v>
      </c>
      <c r="W1461" t="s">
        <v>995</v>
      </c>
      <c r="X1461" t="s">
        <v>995</v>
      </c>
      <c r="Y1461" t="s">
        <v>995</v>
      </c>
      <c r="Z1461" t="s">
        <v>995</v>
      </c>
      <c r="AA1461" t="s">
        <v>995</v>
      </c>
      <c r="AB1461" t="s">
        <v>995</v>
      </c>
      <c r="AC1461" t="s">
        <v>995</v>
      </c>
      <c r="AD1461" t="s">
        <v>995</v>
      </c>
      <c r="AE1461" t="s">
        <v>995</v>
      </c>
      <c r="AF1461" t="s">
        <v>995</v>
      </c>
      <c r="AG1461" t="s">
        <v>995</v>
      </c>
      <c r="AH1461" t="s">
        <v>995</v>
      </c>
      <c r="AI1461" t="s">
        <v>995</v>
      </c>
      <c r="AJ1461" t="s">
        <v>995</v>
      </c>
      <c r="AK1461" t="s">
        <v>995</v>
      </c>
      <c r="AL1461" t="s">
        <v>995</v>
      </c>
      <c r="AM1461" t="s">
        <v>995</v>
      </c>
      <c r="AN1461" t="s">
        <v>995</v>
      </c>
      <c r="AO1461" t="s">
        <v>995</v>
      </c>
      <c r="AP1461" t="s">
        <v>995</v>
      </c>
      <c r="AQ1461" s="286" t="s">
        <v>855</v>
      </c>
      <c r="AR1461" s="295"/>
      <c r="AS1461" s="235"/>
    </row>
    <row r="1462" spans="1:45" ht="21.6" x14ac:dyDescent="0.3">
      <c r="A1462" s="285">
        <v>119296</v>
      </c>
      <c r="B1462" s="286" t="s">
        <v>61</v>
      </c>
      <c r="C1462" t="s">
        <v>225</v>
      </c>
      <c r="D1462" t="s">
        <v>224</v>
      </c>
      <c r="E1462" t="s">
        <v>225</v>
      </c>
      <c r="F1462" t="s">
        <v>225</v>
      </c>
      <c r="G1462" t="s">
        <v>226</v>
      </c>
      <c r="H1462" t="s">
        <v>225</v>
      </c>
      <c r="I1462" t="s">
        <v>224</v>
      </c>
      <c r="J1462" t="s">
        <v>226</v>
      </c>
      <c r="K1462" t="s">
        <v>224</v>
      </c>
      <c r="L1462" t="s">
        <v>224</v>
      </c>
      <c r="M1462" t="s">
        <v>224</v>
      </c>
      <c r="N1462" t="s">
        <v>224</v>
      </c>
      <c r="O1462" t="s">
        <v>226</v>
      </c>
      <c r="P1462" t="s">
        <v>224</v>
      </c>
      <c r="Q1462" t="s">
        <v>224</v>
      </c>
      <c r="R1462" t="s">
        <v>226</v>
      </c>
      <c r="S1462" t="s">
        <v>226</v>
      </c>
      <c r="T1462" t="s">
        <v>226</v>
      </c>
      <c r="U1462" t="s">
        <v>224</v>
      </c>
      <c r="V1462" t="s">
        <v>226</v>
      </c>
      <c r="W1462" t="s">
        <v>224</v>
      </c>
      <c r="X1462" t="s">
        <v>226</v>
      </c>
      <c r="Y1462" t="s">
        <v>224</v>
      </c>
      <c r="Z1462" t="s">
        <v>224</v>
      </c>
      <c r="AA1462" t="s">
        <v>226</v>
      </c>
      <c r="AB1462" t="s">
        <v>224</v>
      </c>
      <c r="AC1462" t="s">
        <v>226</v>
      </c>
      <c r="AD1462" t="s">
        <v>226</v>
      </c>
      <c r="AE1462" t="s">
        <v>226</v>
      </c>
      <c r="AF1462" t="s">
        <v>226</v>
      </c>
      <c r="AG1462" t="s">
        <v>226</v>
      </c>
      <c r="AH1462" t="s">
        <v>224</v>
      </c>
      <c r="AI1462" t="s">
        <v>226</v>
      </c>
      <c r="AJ1462" t="s">
        <v>226</v>
      </c>
      <c r="AK1462" t="s">
        <v>224</v>
      </c>
      <c r="AL1462" t="s">
        <v>226</v>
      </c>
      <c r="AM1462" t="s">
        <v>225</v>
      </c>
      <c r="AN1462" t="s">
        <v>226</v>
      </c>
      <c r="AO1462" t="s">
        <v>226</v>
      </c>
      <c r="AP1462" t="s">
        <v>226</v>
      </c>
      <c r="AQ1462" s="286" t="s">
        <v>394</v>
      </c>
      <c r="AR1462" s="295"/>
      <c r="AS1462" s="235"/>
    </row>
    <row r="1463" spans="1:45" x14ac:dyDescent="0.3">
      <c r="A1463" s="285">
        <v>119300</v>
      </c>
      <c r="B1463" s="286" t="s">
        <v>61</v>
      </c>
      <c r="C1463" t="s">
        <v>995</v>
      </c>
      <c r="D1463" t="s">
        <v>995</v>
      </c>
      <c r="E1463" t="s">
        <v>995</v>
      </c>
      <c r="F1463" t="s">
        <v>995</v>
      </c>
      <c r="G1463" t="s">
        <v>995</v>
      </c>
      <c r="H1463" t="s">
        <v>995</v>
      </c>
      <c r="I1463" t="s">
        <v>995</v>
      </c>
      <c r="J1463" t="s">
        <v>995</v>
      </c>
      <c r="K1463" t="s">
        <v>995</v>
      </c>
      <c r="L1463" t="s">
        <v>995</v>
      </c>
      <c r="M1463" t="s">
        <v>995</v>
      </c>
      <c r="N1463" t="s">
        <v>995</v>
      </c>
      <c r="O1463" t="s">
        <v>995</v>
      </c>
      <c r="P1463" t="s">
        <v>995</v>
      </c>
      <c r="Q1463" t="s">
        <v>995</v>
      </c>
      <c r="R1463" t="s">
        <v>995</v>
      </c>
      <c r="S1463" t="s">
        <v>995</v>
      </c>
      <c r="T1463" t="s">
        <v>995</v>
      </c>
      <c r="U1463" t="s">
        <v>995</v>
      </c>
      <c r="V1463" t="s">
        <v>995</v>
      </c>
      <c r="W1463" t="s">
        <v>995</v>
      </c>
      <c r="X1463" t="s">
        <v>995</v>
      </c>
      <c r="Y1463" t="s">
        <v>995</v>
      </c>
      <c r="Z1463" t="s">
        <v>995</v>
      </c>
      <c r="AA1463" t="s">
        <v>995</v>
      </c>
      <c r="AB1463" t="s">
        <v>995</v>
      </c>
      <c r="AC1463" t="s">
        <v>995</v>
      </c>
      <c r="AD1463" t="s">
        <v>995</v>
      </c>
      <c r="AE1463" t="s">
        <v>995</v>
      </c>
      <c r="AF1463" t="s">
        <v>995</v>
      </c>
      <c r="AG1463" t="s">
        <v>995</v>
      </c>
      <c r="AH1463" t="s">
        <v>995</v>
      </c>
      <c r="AI1463" t="s">
        <v>995</v>
      </c>
      <c r="AJ1463" t="s">
        <v>995</v>
      </c>
      <c r="AK1463" t="s">
        <v>995</v>
      </c>
      <c r="AL1463" t="s">
        <v>995</v>
      </c>
      <c r="AM1463" t="s">
        <v>995</v>
      </c>
      <c r="AN1463" t="s">
        <v>995</v>
      </c>
      <c r="AO1463" t="s">
        <v>995</v>
      </c>
      <c r="AP1463" t="s">
        <v>995</v>
      </c>
      <c r="AQ1463" s="286" t="s">
        <v>855</v>
      </c>
      <c r="AR1463" s="306"/>
    </row>
    <row r="1464" spans="1:45" x14ac:dyDescent="0.3">
      <c r="A1464" s="285">
        <v>119307</v>
      </c>
      <c r="B1464" s="286" t="s">
        <v>61</v>
      </c>
      <c r="C1464" t="s">
        <v>995</v>
      </c>
      <c r="D1464" t="s">
        <v>995</v>
      </c>
      <c r="E1464" t="s">
        <v>995</v>
      </c>
      <c r="F1464" t="s">
        <v>995</v>
      </c>
      <c r="G1464" t="s">
        <v>995</v>
      </c>
      <c r="H1464" t="s">
        <v>995</v>
      </c>
      <c r="I1464" t="s">
        <v>995</v>
      </c>
      <c r="J1464" t="s">
        <v>995</v>
      </c>
      <c r="K1464" t="s">
        <v>995</v>
      </c>
      <c r="L1464" t="s">
        <v>995</v>
      </c>
      <c r="M1464" t="s">
        <v>995</v>
      </c>
      <c r="N1464" t="s">
        <v>995</v>
      </c>
      <c r="O1464" t="s">
        <v>995</v>
      </c>
      <c r="P1464" t="s">
        <v>995</v>
      </c>
      <c r="Q1464" t="s">
        <v>995</v>
      </c>
      <c r="R1464" t="s">
        <v>995</v>
      </c>
      <c r="S1464" t="s">
        <v>995</v>
      </c>
      <c r="T1464" t="s">
        <v>995</v>
      </c>
      <c r="U1464" t="s">
        <v>995</v>
      </c>
      <c r="V1464" t="s">
        <v>995</v>
      </c>
      <c r="W1464" t="s">
        <v>995</v>
      </c>
      <c r="X1464" t="s">
        <v>995</v>
      </c>
      <c r="Y1464" t="s">
        <v>995</v>
      </c>
      <c r="Z1464" t="s">
        <v>995</v>
      </c>
      <c r="AA1464" t="s">
        <v>995</v>
      </c>
      <c r="AB1464" t="s">
        <v>995</v>
      </c>
      <c r="AC1464" t="s">
        <v>995</v>
      </c>
      <c r="AD1464" t="s">
        <v>995</v>
      </c>
      <c r="AE1464" t="s">
        <v>995</v>
      </c>
      <c r="AF1464" t="s">
        <v>995</v>
      </c>
      <c r="AG1464" t="s">
        <v>995</v>
      </c>
      <c r="AH1464" t="s">
        <v>995</v>
      </c>
      <c r="AI1464" t="s">
        <v>995</v>
      </c>
      <c r="AJ1464" t="s">
        <v>995</v>
      </c>
      <c r="AK1464" t="s">
        <v>995</v>
      </c>
      <c r="AL1464" t="s">
        <v>995</v>
      </c>
      <c r="AM1464" t="s">
        <v>995</v>
      </c>
      <c r="AN1464" t="s">
        <v>995</v>
      </c>
      <c r="AO1464" t="s">
        <v>995</v>
      </c>
      <c r="AP1464" t="s">
        <v>995</v>
      </c>
      <c r="AQ1464" s="286" t="s">
        <v>855</v>
      </c>
      <c r="AR1464" s="306"/>
    </row>
    <row r="1465" spans="1:45" x14ac:dyDescent="0.3">
      <c r="A1465" s="285">
        <v>119309</v>
      </c>
      <c r="B1465" s="286" t="s">
        <v>538</v>
      </c>
      <c r="C1465" t="s">
        <v>995</v>
      </c>
      <c r="D1465" t="s">
        <v>995</v>
      </c>
      <c r="E1465" t="s">
        <v>995</v>
      </c>
      <c r="F1465" t="s">
        <v>995</v>
      </c>
      <c r="G1465" t="s">
        <v>995</v>
      </c>
      <c r="H1465" t="s">
        <v>995</v>
      </c>
      <c r="I1465" t="s">
        <v>995</v>
      </c>
      <c r="J1465" t="s">
        <v>995</v>
      </c>
      <c r="K1465" t="s">
        <v>995</v>
      </c>
      <c r="L1465" t="s">
        <v>995</v>
      </c>
      <c r="M1465" t="s">
        <v>995</v>
      </c>
      <c r="N1465" t="s">
        <v>995</v>
      </c>
      <c r="O1465" t="s">
        <v>995</v>
      </c>
      <c r="P1465" t="s">
        <v>995</v>
      </c>
      <c r="Q1465" t="s">
        <v>995</v>
      </c>
      <c r="R1465" t="s">
        <v>995</v>
      </c>
      <c r="S1465" t="s">
        <v>995</v>
      </c>
      <c r="T1465" t="s">
        <v>995</v>
      </c>
      <c r="U1465" t="s">
        <v>995</v>
      </c>
      <c r="V1465" t="s">
        <v>995</v>
      </c>
      <c r="W1465" t="s">
        <v>995</v>
      </c>
      <c r="X1465" t="s">
        <v>995</v>
      </c>
      <c r="Y1465" t="s">
        <v>995</v>
      </c>
      <c r="Z1465" t="s">
        <v>995</v>
      </c>
      <c r="AA1465" t="s">
        <v>995</v>
      </c>
      <c r="AB1465" t="s">
        <v>995</v>
      </c>
      <c r="AC1465" t="s">
        <v>995</v>
      </c>
      <c r="AD1465" t="s">
        <v>995</v>
      </c>
      <c r="AE1465" t="s">
        <v>995</v>
      </c>
      <c r="AF1465" t="s">
        <v>995</v>
      </c>
      <c r="AG1465" t="s">
        <v>995</v>
      </c>
      <c r="AH1465" t="s">
        <v>995</v>
      </c>
      <c r="AI1465" t="s">
        <v>995</v>
      </c>
      <c r="AJ1465" t="s">
        <v>995</v>
      </c>
      <c r="AK1465" t="s">
        <v>995</v>
      </c>
      <c r="AL1465" t="s">
        <v>995</v>
      </c>
      <c r="AM1465" t="s">
        <v>995</v>
      </c>
      <c r="AN1465" t="s">
        <v>995</v>
      </c>
      <c r="AO1465" t="s">
        <v>995</v>
      </c>
      <c r="AP1465" t="s">
        <v>995</v>
      </c>
      <c r="AQ1465" s="286" t="s">
        <v>855</v>
      </c>
      <c r="AR1465" s="306"/>
    </row>
    <row r="1466" spans="1:45" x14ac:dyDescent="0.3">
      <c r="A1466" s="285">
        <v>119311</v>
      </c>
      <c r="B1466" s="286" t="s">
        <v>540</v>
      </c>
      <c r="C1466" t="s">
        <v>995</v>
      </c>
      <c r="D1466" t="s">
        <v>995</v>
      </c>
      <c r="E1466" t="s">
        <v>995</v>
      </c>
      <c r="F1466" t="s">
        <v>995</v>
      </c>
      <c r="G1466" t="s">
        <v>995</v>
      </c>
      <c r="H1466" t="s">
        <v>995</v>
      </c>
      <c r="I1466" t="s">
        <v>995</v>
      </c>
      <c r="J1466" t="s">
        <v>995</v>
      </c>
      <c r="K1466" t="s">
        <v>995</v>
      </c>
      <c r="L1466" t="s">
        <v>995</v>
      </c>
      <c r="M1466" t="s">
        <v>995</v>
      </c>
      <c r="N1466" t="s">
        <v>995</v>
      </c>
      <c r="O1466" t="s">
        <v>995</v>
      </c>
      <c r="P1466" t="s">
        <v>995</v>
      </c>
      <c r="Q1466" t="s">
        <v>995</v>
      </c>
      <c r="R1466" t="s">
        <v>995</v>
      </c>
      <c r="S1466" t="s">
        <v>995</v>
      </c>
      <c r="T1466" t="s">
        <v>995</v>
      </c>
      <c r="U1466" t="s">
        <v>995</v>
      </c>
      <c r="V1466" t="s">
        <v>995</v>
      </c>
      <c r="W1466" t="s">
        <v>995</v>
      </c>
      <c r="X1466" t="s">
        <v>995</v>
      </c>
      <c r="Y1466" t="s">
        <v>995</v>
      </c>
      <c r="Z1466" t="s">
        <v>995</v>
      </c>
      <c r="AA1466" t="s">
        <v>995</v>
      </c>
      <c r="AB1466" t="s">
        <v>995</v>
      </c>
      <c r="AC1466" t="s">
        <v>995</v>
      </c>
      <c r="AD1466" t="s">
        <v>995</v>
      </c>
      <c r="AE1466" t="s">
        <v>995</v>
      </c>
      <c r="AF1466" t="s">
        <v>995</v>
      </c>
      <c r="AG1466" t="s">
        <v>995</v>
      </c>
      <c r="AH1466" t="s">
        <v>995</v>
      </c>
      <c r="AI1466" t="s">
        <v>995</v>
      </c>
      <c r="AJ1466" t="s">
        <v>995</v>
      </c>
      <c r="AK1466" t="s">
        <v>995</v>
      </c>
      <c r="AL1466" t="s">
        <v>995</v>
      </c>
      <c r="AM1466" t="s">
        <v>995</v>
      </c>
      <c r="AN1466" t="s">
        <v>995</v>
      </c>
      <c r="AO1466" t="s">
        <v>995</v>
      </c>
      <c r="AP1466" t="s">
        <v>995</v>
      </c>
      <c r="AQ1466" s="286" t="s">
        <v>855</v>
      </c>
      <c r="AR1466" s="306"/>
    </row>
    <row r="1467" spans="1:45" x14ac:dyDescent="0.3">
      <c r="A1467" s="285">
        <v>119312</v>
      </c>
      <c r="B1467" s="286" t="s">
        <v>540</v>
      </c>
      <c r="C1467" t="s">
        <v>995</v>
      </c>
      <c r="D1467" t="s">
        <v>995</v>
      </c>
      <c r="E1467" t="s">
        <v>995</v>
      </c>
      <c r="F1467" t="s">
        <v>995</v>
      </c>
      <c r="G1467" t="s">
        <v>995</v>
      </c>
      <c r="H1467" t="s">
        <v>995</v>
      </c>
      <c r="I1467" t="s">
        <v>995</v>
      </c>
      <c r="J1467" t="s">
        <v>995</v>
      </c>
      <c r="K1467" t="s">
        <v>995</v>
      </c>
      <c r="L1467" t="s">
        <v>995</v>
      </c>
      <c r="M1467" t="s">
        <v>995</v>
      </c>
      <c r="N1467" t="s">
        <v>995</v>
      </c>
      <c r="O1467" t="s">
        <v>995</v>
      </c>
      <c r="P1467" t="s">
        <v>995</v>
      </c>
      <c r="Q1467" t="s">
        <v>995</v>
      </c>
      <c r="R1467" t="s">
        <v>995</v>
      </c>
      <c r="S1467" t="s">
        <v>995</v>
      </c>
      <c r="T1467" t="s">
        <v>995</v>
      </c>
      <c r="U1467" t="s">
        <v>995</v>
      </c>
      <c r="V1467" t="s">
        <v>995</v>
      </c>
      <c r="W1467" t="s">
        <v>995</v>
      </c>
      <c r="X1467" t="s">
        <v>995</v>
      </c>
      <c r="Y1467" t="s">
        <v>995</v>
      </c>
      <c r="Z1467" t="s">
        <v>995</v>
      </c>
      <c r="AA1467" t="s">
        <v>995</v>
      </c>
      <c r="AB1467" t="s">
        <v>995</v>
      </c>
      <c r="AC1467" t="s">
        <v>995</v>
      </c>
      <c r="AD1467" t="s">
        <v>995</v>
      </c>
      <c r="AE1467" t="s">
        <v>995</v>
      </c>
      <c r="AF1467" t="s">
        <v>995</v>
      </c>
      <c r="AG1467" t="s">
        <v>995</v>
      </c>
      <c r="AH1467" t="s">
        <v>995</v>
      </c>
      <c r="AI1467" t="s">
        <v>995</v>
      </c>
      <c r="AJ1467" t="s">
        <v>995</v>
      </c>
      <c r="AK1467" t="s">
        <v>995</v>
      </c>
      <c r="AL1467" t="s">
        <v>995</v>
      </c>
      <c r="AM1467" t="s">
        <v>995</v>
      </c>
      <c r="AN1467" t="s">
        <v>995</v>
      </c>
      <c r="AO1467" t="s">
        <v>995</v>
      </c>
      <c r="AP1467" t="s">
        <v>995</v>
      </c>
      <c r="AQ1467" s="286" t="s">
        <v>855</v>
      </c>
      <c r="AR1467" s="306"/>
    </row>
    <row r="1468" spans="1:45" x14ac:dyDescent="0.3">
      <c r="A1468" s="285">
        <v>119313</v>
      </c>
      <c r="B1468" s="286" t="s">
        <v>538</v>
      </c>
      <c r="C1468" t="s">
        <v>995</v>
      </c>
      <c r="D1468" t="s">
        <v>995</v>
      </c>
      <c r="E1468" t="s">
        <v>995</v>
      </c>
      <c r="F1468" t="s">
        <v>995</v>
      </c>
      <c r="G1468" t="s">
        <v>995</v>
      </c>
      <c r="H1468" t="s">
        <v>995</v>
      </c>
      <c r="I1468" t="s">
        <v>995</v>
      </c>
      <c r="J1468" t="s">
        <v>995</v>
      </c>
      <c r="K1468" t="s">
        <v>995</v>
      </c>
      <c r="L1468" t="s">
        <v>995</v>
      </c>
      <c r="M1468" t="s">
        <v>995</v>
      </c>
      <c r="N1468" t="s">
        <v>995</v>
      </c>
      <c r="O1468" t="s">
        <v>995</v>
      </c>
      <c r="P1468" t="s">
        <v>995</v>
      </c>
      <c r="Q1468" t="s">
        <v>995</v>
      </c>
      <c r="R1468" t="s">
        <v>995</v>
      </c>
      <c r="S1468" t="s">
        <v>995</v>
      </c>
      <c r="T1468" t="s">
        <v>995</v>
      </c>
      <c r="U1468" t="s">
        <v>995</v>
      </c>
      <c r="V1468" t="s">
        <v>995</v>
      </c>
      <c r="W1468" t="s">
        <v>995</v>
      </c>
      <c r="X1468" t="s">
        <v>995</v>
      </c>
      <c r="Y1468" t="s">
        <v>995</v>
      </c>
      <c r="Z1468" t="s">
        <v>995</v>
      </c>
      <c r="AA1468" t="s">
        <v>995</v>
      </c>
      <c r="AB1468" t="s">
        <v>995</v>
      </c>
      <c r="AC1468" t="s">
        <v>995</v>
      </c>
      <c r="AD1468" t="s">
        <v>995</v>
      </c>
      <c r="AE1468" t="s">
        <v>995</v>
      </c>
      <c r="AF1468" t="s">
        <v>995</v>
      </c>
      <c r="AG1468" t="s">
        <v>995</v>
      </c>
      <c r="AH1468" t="s">
        <v>995</v>
      </c>
      <c r="AI1468" t="s">
        <v>995</v>
      </c>
      <c r="AJ1468" t="s">
        <v>995</v>
      </c>
      <c r="AK1468" t="s">
        <v>995</v>
      </c>
      <c r="AL1468" t="s">
        <v>995</v>
      </c>
      <c r="AM1468" t="s">
        <v>995</v>
      </c>
      <c r="AN1468" t="s">
        <v>995</v>
      </c>
      <c r="AO1468" t="s">
        <v>995</v>
      </c>
      <c r="AP1468" t="s">
        <v>995</v>
      </c>
      <c r="AQ1468" s="286" t="s">
        <v>855</v>
      </c>
      <c r="AR1468" s="306"/>
    </row>
    <row r="1469" spans="1:45" x14ac:dyDescent="0.3">
      <c r="A1469" s="285">
        <v>119315</v>
      </c>
      <c r="B1469" s="286" t="s">
        <v>538</v>
      </c>
      <c r="AQ1469" s="286" t="s">
        <v>394</v>
      </c>
      <c r="AR1469" s="306"/>
    </row>
    <row r="1470" spans="1:45" x14ac:dyDescent="0.3">
      <c r="A1470" s="285">
        <v>119318</v>
      </c>
      <c r="B1470" s="286" t="s">
        <v>540</v>
      </c>
      <c r="C1470" t="s">
        <v>995</v>
      </c>
      <c r="D1470" t="s">
        <v>995</v>
      </c>
      <c r="E1470" t="s">
        <v>995</v>
      </c>
      <c r="F1470" t="s">
        <v>995</v>
      </c>
      <c r="G1470" t="s">
        <v>995</v>
      </c>
      <c r="H1470" t="s">
        <v>995</v>
      </c>
      <c r="I1470" t="s">
        <v>995</v>
      </c>
      <c r="J1470" t="s">
        <v>995</v>
      </c>
      <c r="K1470" t="s">
        <v>995</v>
      </c>
      <c r="L1470" t="s">
        <v>995</v>
      </c>
      <c r="M1470" t="s">
        <v>995</v>
      </c>
      <c r="N1470" t="s">
        <v>995</v>
      </c>
      <c r="O1470" t="s">
        <v>995</v>
      </c>
      <c r="P1470" t="s">
        <v>995</v>
      </c>
      <c r="Q1470" t="s">
        <v>995</v>
      </c>
      <c r="R1470" t="s">
        <v>995</v>
      </c>
      <c r="S1470" t="s">
        <v>995</v>
      </c>
      <c r="T1470" t="s">
        <v>995</v>
      </c>
      <c r="U1470" t="s">
        <v>995</v>
      </c>
      <c r="V1470" t="s">
        <v>995</v>
      </c>
      <c r="W1470" t="s">
        <v>995</v>
      </c>
      <c r="X1470" t="s">
        <v>995</v>
      </c>
      <c r="Y1470" t="s">
        <v>995</v>
      </c>
      <c r="Z1470" t="s">
        <v>995</v>
      </c>
      <c r="AA1470" t="s">
        <v>995</v>
      </c>
      <c r="AB1470" t="s">
        <v>995</v>
      </c>
      <c r="AC1470" t="s">
        <v>995</v>
      </c>
      <c r="AD1470" t="s">
        <v>995</v>
      </c>
      <c r="AE1470" t="s">
        <v>995</v>
      </c>
      <c r="AF1470" t="s">
        <v>995</v>
      </c>
      <c r="AG1470" t="s">
        <v>995</v>
      </c>
      <c r="AH1470" t="s">
        <v>995</v>
      </c>
      <c r="AI1470" t="s">
        <v>995</v>
      </c>
      <c r="AJ1470" t="s">
        <v>995</v>
      </c>
      <c r="AK1470" t="s">
        <v>995</v>
      </c>
      <c r="AL1470" t="s">
        <v>995</v>
      </c>
      <c r="AM1470" t="s">
        <v>995</v>
      </c>
      <c r="AN1470" t="s">
        <v>995</v>
      </c>
      <c r="AO1470" t="s">
        <v>995</v>
      </c>
      <c r="AP1470" t="s">
        <v>995</v>
      </c>
      <c r="AQ1470" s="286" t="s">
        <v>855</v>
      </c>
      <c r="AR1470" s="306"/>
    </row>
    <row r="1471" spans="1:45" ht="21.6" x14ac:dyDescent="0.3">
      <c r="A1471" s="285">
        <v>119319</v>
      </c>
      <c r="B1471" s="286" t="s">
        <v>61</v>
      </c>
      <c r="C1471" t="s">
        <v>224</v>
      </c>
      <c r="D1471" t="s">
        <v>224</v>
      </c>
      <c r="E1471" t="s">
        <v>224</v>
      </c>
      <c r="F1471" t="s">
        <v>224</v>
      </c>
      <c r="G1471" t="s">
        <v>224</v>
      </c>
      <c r="H1471" t="s">
        <v>224</v>
      </c>
      <c r="I1471" t="s">
        <v>224</v>
      </c>
      <c r="J1471" t="s">
        <v>224</v>
      </c>
      <c r="K1471" t="s">
        <v>225</v>
      </c>
      <c r="L1471" t="s">
        <v>224</v>
      </c>
      <c r="M1471" t="s">
        <v>224</v>
      </c>
      <c r="N1471" t="s">
        <v>226</v>
      </c>
      <c r="O1471" t="s">
        <v>226</v>
      </c>
      <c r="P1471" t="s">
        <v>224</v>
      </c>
      <c r="Q1471" t="s">
        <v>224</v>
      </c>
      <c r="R1471" t="s">
        <v>226</v>
      </c>
      <c r="S1471" t="s">
        <v>226</v>
      </c>
      <c r="T1471" t="s">
        <v>224</v>
      </c>
      <c r="U1471" t="s">
        <v>226</v>
      </c>
      <c r="V1471" t="s">
        <v>226</v>
      </c>
      <c r="W1471" t="s">
        <v>225</v>
      </c>
      <c r="X1471" t="s">
        <v>224</v>
      </c>
      <c r="Y1471" t="s">
        <v>226</v>
      </c>
      <c r="Z1471" t="s">
        <v>224</v>
      </c>
      <c r="AA1471" t="s">
        <v>226</v>
      </c>
      <c r="AB1471" t="s">
        <v>224</v>
      </c>
      <c r="AC1471" t="s">
        <v>226</v>
      </c>
      <c r="AD1471" t="s">
        <v>226</v>
      </c>
      <c r="AE1471" t="s">
        <v>224</v>
      </c>
      <c r="AF1471" t="s">
        <v>225</v>
      </c>
      <c r="AG1471" t="s">
        <v>224</v>
      </c>
      <c r="AH1471" t="s">
        <v>225</v>
      </c>
      <c r="AI1471" t="s">
        <v>224</v>
      </c>
      <c r="AJ1471" t="s">
        <v>226</v>
      </c>
      <c r="AK1471" t="s">
        <v>225</v>
      </c>
      <c r="AL1471" t="s">
        <v>226</v>
      </c>
      <c r="AM1471" t="s">
        <v>225</v>
      </c>
      <c r="AN1471" t="s">
        <v>225</v>
      </c>
      <c r="AO1471" t="s">
        <v>225</v>
      </c>
      <c r="AP1471" t="s">
        <v>225</v>
      </c>
      <c r="AQ1471" s="286" t="s">
        <v>394</v>
      </c>
      <c r="AR1471" s="295"/>
      <c r="AS1471" s="235"/>
    </row>
    <row r="1472" spans="1:45" x14ac:dyDescent="0.3">
      <c r="A1472" s="285">
        <v>119322</v>
      </c>
      <c r="B1472" s="286" t="s">
        <v>540</v>
      </c>
      <c r="C1472" t="s">
        <v>995</v>
      </c>
      <c r="D1472" t="s">
        <v>995</v>
      </c>
      <c r="E1472" t="s">
        <v>995</v>
      </c>
      <c r="F1472" t="s">
        <v>995</v>
      </c>
      <c r="G1472" t="s">
        <v>995</v>
      </c>
      <c r="H1472" t="s">
        <v>995</v>
      </c>
      <c r="I1472" t="s">
        <v>995</v>
      </c>
      <c r="J1472" t="s">
        <v>995</v>
      </c>
      <c r="K1472" t="s">
        <v>995</v>
      </c>
      <c r="L1472" t="s">
        <v>995</v>
      </c>
      <c r="M1472" t="s">
        <v>995</v>
      </c>
      <c r="N1472" t="s">
        <v>995</v>
      </c>
      <c r="O1472" t="s">
        <v>995</v>
      </c>
      <c r="P1472" t="s">
        <v>995</v>
      </c>
      <c r="Q1472" t="s">
        <v>995</v>
      </c>
      <c r="R1472" t="s">
        <v>995</v>
      </c>
      <c r="S1472" t="s">
        <v>995</v>
      </c>
      <c r="T1472" t="s">
        <v>995</v>
      </c>
      <c r="U1472" t="s">
        <v>995</v>
      </c>
      <c r="V1472" t="s">
        <v>995</v>
      </c>
      <c r="W1472" t="s">
        <v>995</v>
      </c>
      <c r="X1472" t="s">
        <v>995</v>
      </c>
      <c r="Y1472" t="s">
        <v>995</v>
      </c>
      <c r="Z1472" t="s">
        <v>995</v>
      </c>
      <c r="AA1472" t="s">
        <v>995</v>
      </c>
      <c r="AB1472" t="s">
        <v>995</v>
      </c>
      <c r="AC1472" t="s">
        <v>995</v>
      </c>
      <c r="AD1472" t="s">
        <v>995</v>
      </c>
      <c r="AE1472" t="s">
        <v>995</v>
      </c>
      <c r="AF1472" t="s">
        <v>995</v>
      </c>
      <c r="AG1472" t="s">
        <v>995</v>
      </c>
      <c r="AH1472" t="s">
        <v>995</v>
      </c>
      <c r="AI1472" t="s">
        <v>995</v>
      </c>
      <c r="AJ1472" t="s">
        <v>995</v>
      </c>
      <c r="AK1472" t="s">
        <v>995</v>
      </c>
      <c r="AL1472" t="s">
        <v>995</v>
      </c>
      <c r="AM1472" t="s">
        <v>995</v>
      </c>
      <c r="AN1472" t="s">
        <v>995</v>
      </c>
      <c r="AO1472" t="s">
        <v>995</v>
      </c>
      <c r="AP1472" t="s">
        <v>995</v>
      </c>
      <c r="AQ1472" s="286" t="s">
        <v>855</v>
      </c>
      <c r="AR1472" s="306"/>
    </row>
    <row r="1473" spans="1:47" x14ac:dyDescent="0.3">
      <c r="A1473" s="285">
        <v>119326</v>
      </c>
      <c r="B1473" s="286" t="s">
        <v>539</v>
      </c>
      <c r="C1473" t="s">
        <v>995</v>
      </c>
      <c r="D1473" t="s">
        <v>995</v>
      </c>
      <c r="E1473" t="s">
        <v>995</v>
      </c>
      <c r="F1473" t="s">
        <v>995</v>
      </c>
      <c r="G1473" t="s">
        <v>995</v>
      </c>
      <c r="H1473" t="s">
        <v>995</v>
      </c>
      <c r="I1473" t="s">
        <v>995</v>
      </c>
      <c r="J1473" t="s">
        <v>995</v>
      </c>
      <c r="K1473" t="s">
        <v>995</v>
      </c>
      <c r="L1473" t="s">
        <v>995</v>
      </c>
      <c r="M1473" t="s">
        <v>995</v>
      </c>
      <c r="N1473" t="s">
        <v>995</v>
      </c>
      <c r="O1473" t="s">
        <v>995</v>
      </c>
      <c r="P1473" t="s">
        <v>995</v>
      </c>
      <c r="Q1473" t="s">
        <v>995</v>
      </c>
      <c r="R1473" t="s">
        <v>995</v>
      </c>
      <c r="S1473" t="s">
        <v>995</v>
      </c>
      <c r="T1473" t="s">
        <v>995</v>
      </c>
      <c r="U1473" t="s">
        <v>995</v>
      </c>
      <c r="V1473" t="s">
        <v>995</v>
      </c>
      <c r="W1473" t="s">
        <v>995</v>
      </c>
      <c r="X1473" t="s">
        <v>995</v>
      </c>
      <c r="Y1473" t="s">
        <v>995</v>
      </c>
      <c r="Z1473" t="s">
        <v>995</v>
      </c>
      <c r="AA1473" t="s">
        <v>995</v>
      </c>
      <c r="AB1473" t="s">
        <v>995</v>
      </c>
      <c r="AC1473" t="s">
        <v>995</v>
      </c>
      <c r="AD1473" t="s">
        <v>995</v>
      </c>
      <c r="AE1473" t="s">
        <v>995</v>
      </c>
      <c r="AF1473" t="s">
        <v>995</v>
      </c>
      <c r="AG1473" t="s">
        <v>995</v>
      </c>
      <c r="AH1473" t="s">
        <v>995</v>
      </c>
      <c r="AI1473" t="s">
        <v>995</v>
      </c>
      <c r="AJ1473" t="s">
        <v>995</v>
      </c>
      <c r="AK1473" t="s">
        <v>995</v>
      </c>
      <c r="AL1473" t="s">
        <v>995</v>
      </c>
      <c r="AM1473" t="s">
        <v>995</v>
      </c>
      <c r="AN1473" t="s">
        <v>995</v>
      </c>
      <c r="AO1473" t="s">
        <v>995</v>
      </c>
      <c r="AP1473" t="s">
        <v>995</v>
      </c>
      <c r="AQ1473" s="286" t="s">
        <v>855</v>
      </c>
      <c r="AR1473" s="306"/>
    </row>
    <row r="1474" spans="1:47" x14ac:dyDescent="0.3">
      <c r="A1474" s="285">
        <v>119327</v>
      </c>
      <c r="B1474" s="286" t="s">
        <v>61</v>
      </c>
      <c r="C1474" t="s">
        <v>995</v>
      </c>
      <c r="D1474" t="s">
        <v>995</v>
      </c>
      <c r="E1474" t="s">
        <v>995</v>
      </c>
      <c r="F1474" t="s">
        <v>995</v>
      </c>
      <c r="G1474" t="s">
        <v>995</v>
      </c>
      <c r="H1474" t="s">
        <v>995</v>
      </c>
      <c r="I1474" t="s">
        <v>995</v>
      </c>
      <c r="J1474" t="s">
        <v>995</v>
      </c>
      <c r="K1474" t="s">
        <v>995</v>
      </c>
      <c r="L1474" t="s">
        <v>995</v>
      </c>
      <c r="M1474" t="s">
        <v>995</v>
      </c>
      <c r="N1474" t="s">
        <v>995</v>
      </c>
      <c r="O1474" t="s">
        <v>995</v>
      </c>
      <c r="P1474" t="s">
        <v>995</v>
      </c>
      <c r="Q1474" t="s">
        <v>995</v>
      </c>
      <c r="R1474" t="s">
        <v>995</v>
      </c>
      <c r="S1474" t="s">
        <v>995</v>
      </c>
      <c r="T1474" t="s">
        <v>995</v>
      </c>
      <c r="U1474" t="s">
        <v>995</v>
      </c>
      <c r="V1474" t="s">
        <v>995</v>
      </c>
      <c r="W1474" t="s">
        <v>995</v>
      </c>
      <c r="X1474" t="s">
        <v>995</v>
      </c>
      <c r="Y1474" t="s">
        <v>995</v>
      </c>
      <c r="Z1474" t="s">
        <v>995</v>
      </c>
      <c r="AA1474" t="s">
        <v>995</v>
      </c>
      <c r="AB1474" t="s">
        <v>995</v>
      </c>
      <c r="AC1474" t="s">
        <v>995</v>
      </c>
      <c r="AD1474" t="s">
        <v>995</v>
      </c>
      <c r="AE1474" t="s">
        <v>995</v>
      </c>
      <c r="AF1474" t="s">
        <v>995</v>
      </c>
      <c r="AG1474" t="s">
        <v>995</v>
      </c>
      <c r="AH1474" t="s">
        <v>995</v>
      </c>
      <c r="AI1474" t="s">
        <v>995</v>
      </c>
      <c r="AJ1474" t="s">
        <v>995</v>
      </c>
      <c r="AK1474" t="s">
        <v>995</v>
      </c>
      <c r="AL1474" t="s">
        <v>995</v>
      </c>
      <c r="AM1474" t="s">
        <v>995</v>
      </c>
      <c r="AN1474" t="s">
        <v>995</v>
      </c>
      <c r="AO1474" t="s">
        <v>995</v>
      </c>
      <c r="AP1474" t="s">
        <v>995</v>
      </c>
      <c r="AQ1474" s="286" t="s">
        <v>855</v>
      </c>
      <c r="AR1474" s="306"/>
    </row>
    <row r="1475" spans="1:47" x14ac:dyDescent="0.3">
      <c r="A1475" s="285">
        <v>119331</v>
      </c>
      <c r="B1475" s="286" t="s">
        <v>540</v>
      </c>
      <c r="C1475" t="s">
        <v>995</v>
      </c>
      <c r="D1475" t="s">
        <v>995</v>
      </c>
      <c r="E1475" t="s">
        <v>995</v>
      </c>
      <c r="F1475" t="s">
        <v>995</v>
      </c>
      <c r="G1475" t="s">
        <v>995</v>
      </c>
      <c r="H1475" t="s">
        <v>995</v>
      </c>
      <c r="I1475" t="s">
        <v>995</v>
      </c>
      <c r="J1475" t="s">
        <v>995</v>
      </c>
      <c r="K1475" t="s">
        <v>995</v>
      </c>
      <c r="L1475" t="s">
        <v>995</v>
      </c>
      <c r="M1475" t="s">
        <v>995</v>
      </c>
      <c r="N1475" t="s">
        <v>995</v>
      </c>
      <c r="O1475" t="s">
        <v>995</v>
      </c>
      <c r="P1475" t="s">
        <v>995</v>
      </c>
      <c r="Q1475" t="s">
        <v>995</v>
      </c>
      <c r="R1475" t="s">
        <v>995</v>
      </c>
      <c r="S1475" t="s">
        <v>995</v>
      </c>
      <c r="T1475" t="s">
        <v>995</v>
      </c>
      <c r="U1475" t="s">
        <v>995</v>
      </c>
      <c r="V1475" t="s">
        <v>995</v>
      </c>
      <c r="W1475" t="s">
        <v>995</v>
      </c>
      <c r="X1475" t="s">
        <v>995</v>
      </c>
      <c r="Y1475" t="s">
        <v>995</v>
      </c>
      <c r="Z1475" t="s">
        <v>995</v>
      </c>
      <c r="AA1475" t="s">
        <v>995</v>
      </c>
      <c r="AB1475" t="s">
        <v>995</v>
      </c>
      <c r="AC1475" t="s">
        <v>995</v>
      </c>
      <c r="AD1475" t="s">
        <v>995</v>
      </c>
      <c r="AE1475" t="s">
        <v>995</v>
      </c>
      <c r="AF1475" t="s">
        <v>995</v>
      </c>
      <c r="AG1475" t="s">
        <v>995</v>
      </c>
      <c r="AH1475" t="s">
        <v>995</v>
      </c>
      <c r="AI1475" t="s">
        <v>995</v>
      </c>
      <c r="AJ1475" t="s">
        <v>995</v>
      </c>
      <c r="AK1475" t="s">
        <v>995</v>
      </c>
      <c r="AL1475" t="s">
        <v>995</v>
      </c>
      <c r="AM1475" t="s">
        <v>995</v>
      </c>
      <c r="AN1475" t="s">
        <v>995</v>
      </c>
      <c r="AO1475" t="s">
        <v>995</v>
      </c>
      <c r="AP1475" t="s">
        <v>995</v>
      </c>
      <c r="AQ1475" s="286" t="s">
        <v>855</v>
      </c>
      <c r="AR1475" s="306"/>
    </row>
    <row r="1476" spans="1:47" ht="21.6" x14ac:dyDescent="0.3">
      <c r="A1476" s="285">
        <v>119333</v>
      </c>
      <c r="B1476" s="286" t="s">
        <v>61</v>
      </c>
      <c r="C1476" t="s">
        <v>995</v>
      </c>
      <c r="D1476" t="s">
        <v>995</v>
      </c>
      <c r="E1476" t="s">
        <v>995</v>
      </c>
      <c r="F1476" t="s">
        <v>995</v>
      </c>
      <c r="G1476" t="s">
        <v>995</v>
      </c>
      <c r="H1476" t="s">
        <v>995</v>
      </c>
      <c r="I1476" t="s">
        <v>995</v>
      </c>
      <c r="J1476" t="s">
        <v>995</v>
      </c>
      <c r="K1476" t="s">
        <v>995</v>
      </c>
      <c r="L1476" t="s">
        <v>995</v>
      </c>
      <c r="M1476" t="s">
        <v>995</v>
      </c>
      <c r="N1476" t="s">
        <v>995</v>
      </c>
      <c r="O1476" t="s">
        <v>995</v>
      </c>
      <c r="P1476" t="s">
        <v>995</v>
      </c>
      <c r="Q1476" t="s">
        <v>995</v>
      </c>
      <c r="R1476" t="s">
        <v>995</v>
      </c>
      <c r="S1476" t="s">
        <v>995</v>
      </c>
      <c r="T1476" t="s">
        <v>995</v>
      </c>
      <c r="U1476" t="s">
        <v>995</v>
      </c>
      <c r="V1476" t="s">
        <v>995</v>
      </c>
      <c r="W1476" t="s">
        <v>995</v>
      </c>
      <c r="X1476" t="s">
        <v>995</v>
      </c>
      <c r="Y1476" t="s">
        <v>995</v>
      </c>
      <c r="Z1476" t="s">
        <v>995</v>
      </c>
      <c r="AA1476" t="s">
        <v>995</v>
      </c>
      <c r="AB1476" t="s">
        <v>995</v>
      </c>
      <c r="AC1476" t="s">
        <v>995</v>
      </c>
      <c r="AD1476" t="s">
        <v>995</v>
      </c>
      <c r="AE1476" t="s">
        <v>995</v>
      </c>
      <c r="AF1476" t="s">
        <v>995</v>
      </c>
      <c r="AG1476" t="s">
        <v>995</v>
      </c>
      <c r="AH1476" t="s">
        <v>995</v>
      </c>
      <c r="AI1476" t="s">
        <v>995</v>
      </c>
      <c r="AJ1476" t="s">
        <v>995</v>
      </c>
      <c r="AK1476" t="s">
        <v>995</v>
      </c>
      <c r="AL1476" t="s">
        <v>995</v>
      </c>
      <c r="AM1476" t="s">
        <v>995</v>
      </c>
      <c r="AN1476" t="s">
        <v>995</v>
      </c>
      <c r="AO1476" t="s">
        <v>995</v>
      </c>
      <c r="AP1476" t="s">
        <v>995</v>
      </c>
      <c r="AQ1476" s="286" t="s">
        <v>855</v>
      </c>
      <c r="AR1476" s="295"/>
      <c r="AS1476" s="235"/>
    </row>
    <row r="1477" spans="1:47" x14ac:dyDescent="0.3">
      <c r="A1477" s="285">
        <v>119334</v>
      </c>
      <c r="B1477" s="286" t="s">
        <v>61</v>
      </c>
      <c r="C1477" t="s">
        <v>995</v>
      </c>
      <c r="D1477" t="s">
        <v>995</v>
      </c>
      <c r="E1477" t="s">
        <v>995</v>
      </c>
      <c r="F1477" t="s">
        <v>995</v>
      </c>
      <c r="G1477" t="s">
        <v>995</v>
      </c>
      <c r="H1477" t="s">
        <v>995</v>
      </c>
      <c r="I1477" t="s">
        <v>995</v>
      </c>
      <c r="J1477" t="s">
        <v>995</v>
      </c>
      <c r="K1477" t="s">
        <v>995</v>
      </c>
      <c r="L1477" t="s">
        <v>995</v>
      </c>
      <c r="M1477" t="s">
        <v>995</v>
      </c>
      <c r="N1477" t="s">
        <v>995</v>
      </c>
      <c r="O1477" t="s">
        <v>995</v>
      </c>
      <c r="P1477" t="s">
        <v>995</v>
      </c>
      <c r="Q1477" t="s">
        <v>995</v>
      </c>
      <c r="R1477" t="s">
        <v>995</v>
      </c>
      <c r="S1477" t="s">
        <v>995</v>
      </c>
      <c r="T1477" t="s">
        <v>995</v>
      </c>
      <c r="U1477" t="s">
        <v>995</v>
      </c>
      <c r="V1477" t="s">
        <v>995</v>
      </c>
      <c r="W1477" t="s">
        <v>995</v>
      </c>
      <c r="X1477" t="s">
        <v>995</v>
      </c>
      <c r="Y1477" t="s">
        <v>995</v>
      </c>
      <c r="Z1477" t="s">
        <v>995</v>
      </c>
      <c r="AA1477" t="s">
        <v>995</v>
      </c>
      <c r="AB1477" t="s">
        <v>995</v>
      </c>
      <c r="AC1477" t="s">
        <v>995</v>
      </c>
      <c r="AD1477" t="s">
        <v>995</v>
      </c>
      <c r="AE1477" t="s">
        <v>995</v>
      </c>
      <c r="AF1477" t="s">
        <v>995</v>
      </c>
      <c r="AG1477" t="s">
        <v>995</v>
      </c>
      <c r="AH1477" t="s">
        <v>995</v>
      </c>
      <c r="AI1477" t="s">
        <v>995</v>
      </c>
      <c r="AJ1477" t="s">
        <v>995</v>
      </c>
      <c r="AK1477" t="s">
        <v>995</v>
      </c>
      <c r="AL1477" t="s">
        <v>995</v>
      </c>
      <c r="AM1477" t="s">
        <v>995</v>
      </c>
      <c r="AN1477" t="s">
        <v>995</v>
      </c>
      <c r="AO1477" t="s">
        <v>995</v>
      </c>
      <c r="AP1477" t="s">
        <v>995</v>
      </c>
      <c r="AQ1477" s="286" t="s">
        <v>855</v>
      </c>
      <c r="AR1477" s="306"/>
    </row>
    <row r="1478" spans="1:47" x14ac:dyDescent="0.3">
      <c r="A1478" s="285">
        <v>119338</v>
      </c>
      <c r="B1478" s="286" t="s">
        <v>61</v>
      </c>
      <c r="C1478" t="s">
        <v>995</v>
      </c>
      <c r="D1478" t="s">
        <v>995</v>
      </c>
      <c r="E1478" t="s">
        <v>995</v>
      </c>
      <c r="F1478" t="s">
        <v>995</v>
      </c>
      <c r="G1478" t="s">
        <v>995</v>
      </c>
      <c r="H1478" t="s">
        <v>995</v>
      </c>
      <c r="I1478" t="s">
        <v>995</v>
      </c>
      <c r="J1478" t="s">
        <v>995</v>
      </c>
      <c r="K1478" t="s">
        <v>995</v>
      </c>
      <c r="L1478" t="s">
        <v>995</v>
      </c>
      <c r="M1478" t="s">
        <v>995</v>
      </c>
      <c r="N1478" t="s">
        <v>995</v>
      </c>
      <c r="O1478" t="s">
        <v>995</v>
      </c>
      <c r="P1478" t="s">
        <v>995</v>
      </c>
      <c r="Q1478" t="s">
        <v>995</v>
      </c>
      <c r="R1478" t="s">
        <v>995</v>
      </c>
      <c r="S1478" t="s">
        <v>995</v>
      </c>
      <c r="T1478" t="s">
        <v>995</v>
      </c>
      <c r="U1478" t="s">
        <v>995</v>
      </c>
      <c r="V1478" t="s">
        <v>995</v>
      </c>
      <c r="W1478" t="s">
        <v>995</v>
      </c>
      <c r="X1478" t="s">
        <v>995</v>
      </c>
      <c r="Y1478" t="s">
        <v>995</v>
      </c>
      <c r="Z1478" t="s">
        <v>995</v>
      </c>
      <c r="AA1478" t="s">
        <v>995</v>
      </c>
      <c r="AB1478" t="s">
        <v>995</v>
      </c>
      <c r="AC1478" t="s">
        <v>995</v>
      </c>
      <c r="AD1478" t="s">
        <v>995</v>
      </c>
      <c r="AE1478" t="s">
        <v>995</v>
      </c>
      <c r="AF1478" t="s">
        <v>995</v>
      </c>
      <c r="AG1478" t="s">
        <v>995</v>
      </c>
      <c r="AH1478" t="s">
        <v>995</v>
      </c>
      <c r="AI1478" t="s">
        <v>995</v>
      </c>
      <c r="AJ1478" t="s">
        <v>995</v>
      </c>
      <c r="AK1478" t="s">
        <v>995</v>
      </c>
      <c r="AL1478" t="s">
        <v>995</v>
      </c>
      <c r="AM1478" t="s">
        <v>995</v>
      </c>
      <c r="AN1478" t="s">
        <v>995</v>
      </c>
      <c r="AO1478" t="s">
        <v>995</v>
      </c>
      <c r="AP1478" t="s">
        <v>995</v>
      </c>
      <c r="AQ1478" s="286" t="s">
        <v>855</v>
      </c>
      <c r="AR1478" s="306"/>
    </row>
    <row r="1479" spans="1:47" x14ac:dyDescent="0.3">
      <c r="A1479" s="285">
        <v>119339</v>
      </c>
      <c r="B1479" s="286" t="s">
        <v>540</v>
      </c>
      <c r="C1479" t="s">
        <v>995</v>
      </c>
      <c r="D1479" t="s">
        <v>995</v>
      </c>
      <c r="E1479" t="s">
        <v>995</v>
      </c>
      <c r="F1479" t="s">
        <v>995</v>
      </c>
      <c r="G1479" t="s">
        <v>995</v>
      </c>
      <c r="H1479" t="s">
        <v>995</v>
      </c>
      <c r="I1479" t="s">
        <v>995</v>
      </c>
      <c r="J1479" t="s">
        <v>995</v>
      </c>
      <c r="K1479" t="s">
        <v>995</v>
      </c>
      <c r="L1479" t="s">
        <v>995</v>
      </c>
      <c r="M1479" t="s">
        <v>995</v>
      </c>
      <c r="N1479" t="s">
        <v>995</v>
      </c>
      <c r="O1479" t="s">
        <v>995</v>
      </c>
      <c r="P1479" t="s">
        <v>995</v>
      </c>
      <c r="Q1479" t="s">
        <v>995</v>
      </c>
      <c r="R1479" t="s">
        <v>995</v>
      </c>
      <c r="S1479" t="s">
        <v>995</v>
      </c>
      <c r="T1479" t="s">
        <v>995</v>
      </c>
      <c r="U1479" t="s">
        <v>995</v>
      </c>
      <c r="V1479" t="s">
        <v>995</v>
      </c>
      <c r="W1479" t="s">
        <v>995</v>
      </c>
      <c r="X1479" t="s">
        <v>995</v>
      </c>
      <c r="Y1479" t="s">
        <v>995</v>
      </c>
      <c r="Z1479" t="s">
        <v>995</v>
      </c>
      <c r="AA1479" t="s">
        <v>995</v>
      </c>
      <c r="AB1479" t="s">
        <v>995</v>
      </c>
      <c r="AC1479" t="s">
        <v>995</v>
      </c>
      <c r="AD1479" t="s">
        <v>995</v>
      </c>
      <c r="AE1479" t="s">
        <v>995</v>
      </c>
      <c r="AF1479" t="s">
        <v>995</v>
      </c>
      <c r="AG1479" t="s">
        <v>995</v>
      </c>
      <c r="AH1479" t="s">
        <v>995</v>
      </c>
      <c r="AI1479" t="s">
        <v>995</v>
      </c>
      <c r="AJ1479" t="s">
        <v>995</v>
      </c>
      <c r="AK1479" t="s">
        <v>995</v>
      </c>
      <c r="AL1479" t="s">
        <v>995</v>
      </c>
      <c r="AM1479" t="s">
        <v>995</v>
      </c>
      <c r="AN1479" t="s">
        <v>995</v>
      </c>
      <c r="AO1479" t="s">
        <v>995</v>
      </c>
      <c r="AP1479" t="s">
        <v>995</v>
      </c>
      <c r="AQ1479" s="286" t="s">
        <v>855</v>
      </c>
      <c r="AR1479" s="306"/>
    </row>
    <row r="1480" spans="1:47" x14ac:dyDescent="0.3">
      <c r="A1480" s="285">
        <v>119341</v>
      </c>
      <c r="B1480" s="286" t="s">
        <v>539</v>
      </c>
      <c r="C1480" t="s">
        <v>995</v>
      </c>
      <c r="D1480" t="s">
        <v>995</v>
      </c>
      <c r="E1480" t="s">
        <v>995</v>
      </c>
      <c r="F1480" t="s">
        <v>995</v>
      </c>
      <c r="G1480" t="s">
        <v>995</v>
      </c>
      <c r="H1480" t="s">
        <v>995</v>
      </c>
      <c r="I1480" t="s">
        <v>995</v>
      </c>
      <c r="J1480" t="s">
        <v>995</v>
      </c>
      <c r="K1480" t="s">
        <v>995</v>
      </c>
      <c r="L1480" t="s">
        <v>995</v>
      </c>
      <c r="M1480" t="s">
        <v>995</v>
      </c>
      <c r="N1480" t="s">
        <v>995</v>
      </c>
      <c r="O1480" t="s">
        <v>995</v>
      </c>
      <c r="P1480" t="s">
        <v>995</v>
      </c>
      <c r="Q1480" t="s">
        <v>995</v>
      </c>
      <c r="R1480" t="s">
        <v>995</v>
      </c>
      <c r="S1480" t="s">
        <v>995</v>
      </c>
      <c r="T1480" t="s">
        <v>995</v>
      </c>
      <c r="U1480" t="s">
        <v>995</v>
      </c>
      <c r="V1480" t="s">
        <v>995</v>
      </c>
      <c r="W1480" t="s">
        <v>995</v>
      </c>
      <c r="X1480" t="s">
        <v>995</v>
      </c>
      <c r="Y1480" t="s">
        <v>995</v>
      </c>
      <c r="Z1480" t="s">
        <v>995</v>
      </c>
      <c r="AA1480" t="s">
        <v>995</v>
      </c>
      <c r="AB1480" t="s">
        <v>995</v>
      </c>
      <c r="AC1480" t="s">
        <v>995</v>
      </c>
      <c r="AD1480" t="s">
        <v>995</v>
      </c>
      <c r="AE1480" t="s">
        <v>995</v>
      </c>
      <c r="AF1480" t="s">
        <v>995</v>
      </c>
      <c r="AG1480" t="s">
        <v>995</v>
      </c>
      <c r="AH1480" t="s">
        <v>995</v>
      </c>
      <c r="AI1480" t="s">
        <v>995</v>
      </c>
      <c r="AJ1480" t="s">
        <v>995</v>
      </c>
      <c r="AK1480" t="s">
        <v>995</v>
      </c>
      <c r="AL1480" t="s">
        <v>995</v>
      </c>
      <c r="AM1480" t="s">
        <v>995</v>
      </c>
      <c r="AN1480" t="s">
        <v>995</v>
      </c>
      <c r="AO1480" t="s">
        <v>995</v>
      </c>
      <c r="AP1480" t="s">
        <v>995</v>
      </c>
      <c r="AQ1480" s="286" t="s">
        <v>855</v>
      </c>
      <c r="AR1480" s="306"/>
    </row>
    <row r="1481" spans="1:47" ht="21.6" x14ac:dyDescent="0.3">
      <c r="A1481" s="285">
        <v>119346</v>
      </c>
      <c r="B1481" s="286" t="s">
        <v>61</v>
      </c>
      <c r="C1481" t="s">
        <v>226</v>
      </c>
      <c r="D1481" t="s">
        <v>226</v>
      </c>
      <c r="E1481" t="s">
        <v>226</v>
      </c>
      <c r="F1481" t="s">
        <v>226</v>
      </c>
      <c r="G1481" t="s">
        <v>226</v>
      </c>
      <c r="H1481" t="s">
        <v>226</v>
      </c>
      <c r="I1481" t="s">
        <v>226</v>
      </c>
      <c r="J1481" t="s">
        <v>226</v>
      </c>
      <c r="K1481" t="s">
        <v>226</v>
      </c>
      <c r="L1481" t="s">
        <v>226</v>
      </c>
      <c r="M1481" t="s">
        <v>226</v>
      </c>
      <c r="N1481" t="s">
        <v>226</v>
      </c>
      <c r="O1481" t="s">
        <v>225</v>
      </c>
      <c r="P1481" t="s">
        <v>226</v>
      </c>
      <c r="Q1481" t="s">
        <v>226</v>
      </c>
      <c r="R1481" t="s">
        <v>226</v>
      </c>
      <c r="S1481" t="s">
        <v>226</v>
      </c>
      <c r="T1481" t="s">
        <v>226</v>
      </c>
      <c r="U1481" t="s">
        <v>226</v>
      </c>
      <c r="V1481" t="s">
        <v>226</v>
      </c>
      <c r="W1481" t="s">
        <v>226</v>
      </c>
      <c r="X1481" t="s">
        <v>224</v>
      </c>
      <c r="Y1481" t="s">
        <v>226</v>
      </c>
      <c r="Z1481" t="s">
        <v>226</v>
      </c>
      <c r="AA1481" t="s">
        <v>226</v>
      </c>
      <c r="AB1481" t="s">
        <v>226</v>
      </c>
      <c r="AC1481" t="s">
        <v>224</v>
      </c>
      <c r="AD1481" t="s">
        <v>226</v>
      </c>
      <c r="AE1481" t="s">
        <v>226</v>
      </c>
      <c r="AF1481" t="s">
        <v>224</v>
      </c>
      <c r="AG1481" t="s">
        <v>226</v>
      </c>
      <c r="AH1481" t="s">
        <v>226</v>
      </c>
      <c r="AI1481" t="s">
        <v>226</v>
      </c>
      <c r="AJ1481" t="s">
        <v>224</v>
      </c>
      <c r="AK1481" t="s">
        <v>224</v>
      </c>
      <c r="AL1481" t="s">
        <v>224</v>
      </c>
      <c r="AM1481" t="s">
        <v>226</v>
      </c>
      <c r="AN1481" t="s">
        <v>224</v>
      </c>
      <c r="AO1481" t="s">
        <v>226</v>
      </c>
      <c r="AP1481" t="s">
        <v>224</v>
      </c>
      <c r="AQ1481" s="286" t="s">
        <v>394</v>
      </c>
      <c r="AR1481" s="295"/>
      <c r="AS1481" s="235"/>
    </row>
    <row r="1482" spans="1:47" ht="21.6" x14ac:dyDescent="0.3">
      <c r="A1482" s="285">
        <v>119354</v>
      </c>
      <c r="B1482" s="286" t="s">
        <v>538</v>
      </c>
      <c r="C1482" t="s">
        <v>394</v>
      </c>
      <c r="D1482" t="s">
        <v>394</v>
      </c>
      <c r="E1482" t="s">
        <v>224</v>
      </c>
      <c r="F1482" t="s">
        <v>394</v>
      </c>
      <c r="G1482" t="s">
        <v>394</v>
      </c>
      <c r="H1482" t="s">
        <v>394</v>
      </c>
      <c r="I1482" t="s">
        <v>394</v>
      </c>
      <c r="J1482" t="s">
        <v>394</v>
      </c>
      <c r="K1482" t="s">
        <v>394</v>
      </c>
      <c r="L1482" t="s">
        <v>394</v>
      </c>
      <c r="M1482" t="s">
        <v>394</v>
      </c>
      <c r="N1482" t="s">
        <v>224</v>
      </c>
      <c r="O1482" t="s">
        <v>394</v>
      </c>
      <c r="P1482" t="s">
        <v>394</v>
      </c>
      <c r="Q1482" t="s">
        <v>394</v>
      </c>
      <c r="R1482" t="s">
        <v>7215</v>
      </c>
      <c r="S1482" t="s">
        <v>7215</v>
      </c>
      <c r="T1482" t="s">
        <v>225</v>
      </c>
      <c r="U1482" t="s">
        <v>224</v>
      </c>
      <c r="V1482" t="s">
        <v>394</v>
      </c>
      <c r="W1482" t="s">
        <v>224</v>
      </c>
      <c r="X1482" t="s">
        <v>226</v>
      </c>
      <c r="Y1482" t="s">
        <v>226</v>
      </c>
      <c r="Z1482" t="s">
        <v>225</v>
      </c>
      <c r="AA1482" t="s">
        <v>226</v>
      </c>
      <c r="AB1482" t="s">
        <v>225</v>
      </c>
      <c r="AC1482" t="s">
        <v>226</v>
      </c>
      <c r="AD1482" t="s">
        <v>226</v>
      </c>
      <c r="AE1482" t="s">
        <v>225</v>
      </c>
      <c r="AF1482" t="s">
        <v>225</v>
      </c>
      <c r="AG1482" t="s">
        <v>995</v>
      </c>
      <c r="AH1482" t="s">
        <v>995</v>
      </c>
      <c r="AI1482" t="s">
        <v>995</v>
      </c>
      <c r="AJ1482" t="s">
        <v>995</v>
      </c>
      <c r="AK1482" t="s">
        <v>995</v>
      </c>
      <c r="AL1482" t="s">
        <v>394</v>
      </c>
      <c r="AM1482" t="s">
        <v>394</v>
      </c>
      <c r="AN1482" t="s">
        <v>394</v>
      </c>
      <c r="AO1482" t="s">
        <v>394</v>
      </c>
      <c r="AP1482" t="s">
        <v>394</v>
      </c>
      <c r="AQ1482" s="286" t="s">
        <v>394</v>
      </c>
      <c r="AR1482" s="295"/>
      <c r="AS1482" s="235"/>
    </row>
    <row r="1483" spans="1:47" ht="28.8" x14ac:dyDescent="0.3">
      <c r="A1483" s="285">
        <v>119355</v>
      </c>
      <c r="B1483" s="286" t="s">
        <v>67</v>
      </c>
      <c r="C1483" t="s">
        <v>226</v>
      </c>
      <c r="D1483" t="s">
        <v>226</v>
      </c>
      <c r="E1483" t="s">
        <v>225</v>
      </c>
      <c r="F1483" t="s">
        <v>226</v>
      </c>
      <c r="G1483" t="s">
        <v>226</v>
      </c>
      <c r="H1483" t="s">
        <v>226</v>
      </c>
      <c r="I1483" t="s">
        <v>224</v>
      </c>
      <c r="J1483" t="s">
        <v>224</v>
      </c>
      <c r="K1483" t="s">
        <v>224</v>
      </c>
      <c r="L1483" t="s">
        <v>226</v>
      </c>
      <c r="M1483" t="s">
        <v>224</v>
      </c>
      <c r="N1483" t="s">
        <v>226</v>
      </c>
      <c r="O1483" t="s">
        <v>226</v>
      </c>
      <c r="P1483" t="s">
        <v>224</v>
      </c>
      <c r="Q1483" t="s">
        <v>226</v>
      </c>
      <c r="R1483" t="s">
        <v>225</v>
      </c>
      <c r="S1483" t="s">
        <v>226</v>
      </c>
      <c r="T1483" t="s">
        <v>226</v>
      </c>
      <c r="U1483" t="s">
        <v>226</v>
      </c>
      <c r="V1483" t="s">
        <v>226</v>
      </c>
      <c r="W1483" t="s">
        <v>226</v>
      </c>
      <c r="X1483" t="s">
        <v>226</v>
      </c>
      <c r="Y1483" t="s">
        <v>226</v>
      </c>
      <c r="Z1483" t="s">
        <v>225</v>
      </c>
      <c r="AA1483" t="s">
        <v>224</v>
      </c>
      <c r="AB1483" t="s">
        <v>225</v>
      </c>
      <c r="AC1483" t="s">
        <v>226</v>
      </c>
      <c r="AD1483" t="s">
        <v>225</v>
      </c>
      <c r="AE1483" t="s">
        <v>226</v>
      </c>
      <c r="AF1483" t="s">
        <v>225</v>
      </c>
      <c r="AG1483" t="s">
        <v>225</v>
      </c>
      <c r="AH1483" t="s">
        <v>225</v>
      </c>
      <c r="AI1483" t="s">
        <v>225</v>
      </c>
      <c r="AJ1483" t="s">
        <v>225</v>
      </c>
      <c r="AK1483" t="s">
        <v>225</v>
      </c>
      <c r="AL1483" t="s">
        <v>394</v>
      </c>
      <c r="AM1483" t="s">
        <v>394</v>
      </c>
      <c r="AN1483" t="s">
        <v>394</v>
      </c>
      <c r="AO1483" t="s">
        <v>394</v>
      </c>
      <c r="AP1483" t="s">
        <v>394</v>
      </c>
      <c r="AQ1483" s="286" t="s">
        <v>394</v>
      </c>
      <c r="AR1483" s="295"/>
      <c r="AS1483" s="235"/>
    </row>
    <row r="1484" spans="1:47" ht="21.6" x14ac:dyDescent="0.3">
      <c r="A1484" s="285">
        <v>119362</v>
      </c>
      <c r="B1484" s="286" t="s">
        <v>61</v>
      </c>
      <c r="C1484" t="s">
        <v>226</v>
      </c>
      <c r="D1484" t="s">
        <v>226</v>
      </c>
      <c r="E1484" t="s">
        <v>226</v>
      </c>
      <c r="F1484" t="s">
        <v>226</v>
      </c>
      <c r="G1484" t="s">
        <v>224</v>
      </c>
      <c r="H1484" t="s">
        <v>226</v>
      </c>
      <c r="I1484" t="s">
        <v>226</v>
      </c>
      <c r="J1484" t="s">
        <v>226</v>
      </c>
      <c r="K1484" t="s">
        <v>226</v>
      </c>
      <c r="L1484" t="s">
        <v>226</v>
      </c>
      <c r="M1484" t="s">
        <v>226</v>
      </c>
      <c r="N1484" t="s">
        <v>226</v>
      </c>
      <c r="O1484" t="s">
        <v>226</v>
      </c>
      <c r="P1484" t="s">
        <v>224</v>
      </c>
      <c r="Q1484" t="s">
        <v>224</v>
      </c>
      <c r="R1484" t="s">
        <v>226</v>
      </c>
      <c r="S1484" t="s">
        <v>226</v>
      </c>
      <c r="T1484" t="s">
        <v>224</v>
      </c>
      <c r="U1484" t="s">
        <v>226</v>
      </c>
      <c r="V1484" t="s">
        <v>226</v>
      </c>
      <c r="W1484" t="s">
        <v>226</v>
      </c>
      <c r="X1484" t="s">
        <v>226</v>
      </c>
      <c r="Y1484" t="s">
        <v>226</v>
      </c>
      <c r="Z1484" t="s">
        <v>224</v>
      </c>
      <c r="AA1484" t="s">
        <v>226</v>
      </c>
      <c r="AB1484" t="s">
        <v>226</v>
      </c>
      <c r="AC1484" t="s">
        <v>226</v>
      </c>
      <c r="AD1484" t="s">
        <v>226</v>
      </c>
      <c r="AE1484" t="s">
        <v>224</v>
      </c>
      <c r="AF1484" t="s">
        <v>226</v>
      </c>
      <c r="AG1484" t="s">
        <v>226</v>
      </c>
      <c r="AH1484" t="s">
        <v>224</v>
      </c>
      <c r="AI1484" t="s">
        <v>226</v>
      </c>
      <c r="AJ1484" t="s">
        <v>226</v>
      </c>
      <c r="AK1484" t="s">
        <v>226</v>
      </c>
      <c r="AL1484" t="s">
        <v>226</v>
      </c>
      <c r="AM1484" t="s">
        <v>226</v>
      </c>
      <c r="AN1484" t="s">
        <v>226</v>
      </c>
      <c r="AO1484" t="s">
        <v>226</v>
      </c>
      <c r="AP1484" t="s">
        <v>225</v>
      </c>
      <c r="AQ1484" s="286" t="s">
        <v>394</v>
      </c>
      <c r="AR1484" s="295"/>
      <c r="AS1484" s="235"/>
    </row>
    <row r="1485" spans="1:47" ht="21.6" x14ac:dyDescent="0.3">
      <c r="A1485" s="285">
        <v>119365</v>
      </c>
      <c r="B1485" s="286" t="s">
        <v>61</v>
      </c>
      <c r="C1485" t="s">
        <v>995</v>
      </c>
      <c r="D1485" t="s">
        <v>995</v>
      </c>
      <c r="E1485" t="s">
        <v>995</v>
      </c>
      <c r="F1485" t="s">
        <v>995</v>
      </c>
      <c r="G1485" t="s">
        <v>995</v>
      </c>
      <c r="H1485" t="s">
        <v>995</v>
      </c>
      <c r="I1485" t="s">
        <v>995</v>
      </c>
      <c r="J1485" t="s">
        <v>995</v>
      </c>
      <c r="K1485" t="s">
        <v>995</v>
      </c>
      <c r="L1485" t="s">
        <v>995</v>
      </c>
      <c r="M1485" t="s">
        <v>995</v>
      </c>
      <c r="N1485" t="s">
        <v>995</v>
      </c>
      <c r="O1485" t="s">
        <v>995</v>
      </c>
      <c r="P1485" t="s">
        <v>995</v>
      </c>
      <c r="Q1485" t="s">
        <v>995</v>
      </c>
      <c r="R1485" t="s">
        <v>995</v>
      </c>
      <c r="S1485" t="s">
        <v>995</v>
      </c>
      <c r="T1485" t="s">
        <v>995</v>
      </c>
      <c r="U1485" t="s">
        <v>995</v>
      </c>
      <c r="V1485" t="s">
        <v>995</v>
      </c>
      <c r="W1485" t="s">
        <v>995</v>
      </c>
      <c r="X1485" t="s">
        <v>995</v>
      </c>
      <c r="Y1485" t="s">
        <v>995</v>
      </c>
      <c r="Z1485" t="s">
        <v>995</v>
      </c>
      <c r="AA1485" t="s">
        <v>995</v>
      </c>
      <c r="AB1485" t="s">
        <v>995</v>
      </c>
      <c r="AC1485" t="s">
        <v>995</v>
      </c>
      <c r="AD1485" t="s">
        <v>995</v>
      </c>
      <c r="AE1485" t="s">
        <v>995</v>
      </c>
      <c r="AF1485" t="s">
        <v>995</v>
      </c>
      <c r="AG1485" t="s">
        <v>995</v>
      </c>
      <c r="AH1485" t="s">
        <v>995</v>
      </c>
      <c r="AI1485" t="s">
        <v>995</v>
      </c>
      <c r="AJ1485" t="s">
        <v>995</v>
      </c>
      <c r="AK1485" t="s">
        <v>995</v>
      </c>
      <c r="AL1485" t="s">
        <v>995</v>
      </c>
      <c r="AM1485" t="s">
        <v>995</v>
      </c>
      <c r="AN1485" t="s">
        <v>995</v>
      </c>
      <c r="AO1485" t="s">
        <v>995</v>
      </c>
      <c r="AP1485" t="s">
        <v>995</v>
      </c>
      <c r="AQ1485" s="286" t="s">
        <v>855</v>
      </c>
      <c r="AR1485" s="295"/>
      <c r="AS1485" s="235"/>
    </row>
    <row r="1486" spans="1:47" x14ac:dyDescent="0.3">
      <c r="A1486" s="285">
        <v>119367</v>
      </c>
      <c r="B1486" s="286" t="s">
        <v>540</v>
      </c>
      <c r="C1486" t="s">
        <v>995</v>
      </c>
      <c r="D1486" t="s">
        <v>995</v>
      </c>
      <c r="E1486" t="s">
        <v>995</v>
      </c>
      <c r="F1486" t="s">
        <v>995</v>
      </c>
      <c r="G1486" t="s">
        <v>995</v>
      </c>
      <c r="H1486" t="s">
        <v>995</v>
      </c>
      <c r="I1486" t="s">
        <v>995</v>
      </c>
      <c r="J1486" t="s">
        <v>995</v>
      </c>
      <c r="K1486" t="s">
        <v>995</v>
      </c>
      <c r="L1486" t="s">
        <v>995</v>
      </c>
      <c r="M1486" t="s">
        <v>995</v>
      </c>
      <c r="N1486" t="s">
        <v>995</v>
      </c>
      <c r="O1486" t="s">
        <v>995</v>
      </c>
      <c r="P1486" t="s">
        <v>995</v>
      </c>
      <c r="Q1486" t="s">
        <v>995</v>
      </c>
      <c r="R1486" t="s">
        <v>995</v>
      </c>
      <c r="S1486" t="s">
        <v>995</v>
      </c>
      <c r="T1486" t="s">
        <v>995</v>
      </c>
      <c r="U1486" t="s">
        <v>995</v>
      </c>
      <c r="V1486" t="s">
        <v>995</v>
      </c>
      <c r="W1486" t="s">
        <v>995</v>
      </c>
      <c r="X1486" t="s">
        <v>995</v>
      </c>
      <c r="Y1486" t="s">
        <v>995</v>
      </c>
      <c r="Z1486" t="s">
        <v>995</v>
      </c>
      <c r="AA1486" t="s">
        <v>995</v>
      </c>
      <c r="AB1486" t="s">
        <v>995</v>
      </c>
      <c r="AC1486" t="s">
        <v>995</v>
      </c>
      <c r="AD1486" t="s">
        <v>995</v>
      </c>
      <c r="AE1486" t="s">
        <v>995</v>
      </c>
      <c r="AF1486" t="s">
        <v>995</v>
      </c>
      <c r="AG1486" t="s">
        <v>995</v>
      </c>
      <c r="AH1486" t="s">
        <v>995</v>
      </c>
      <c r="AI1486" t="s">
        <v>995</v>
      </c>
      <c r="AJ1486" t="s">
        <v>995</v>
      </c>
      <c r="AK1486" t="s">
        <v>995</v>
      </c>
      <c r="AL1486" t="s">
        <v>995</v>
      </c>
      <c r="AM1486" t="s">
        <v>995</v>
      </c>
      <c r="AN1486" t="s">
        <v>995</v>
      </c>
      <c r="AO1486" t="s">
        <v>995</v>
      </c>
      <c r="AP1486" t="s">
        <v>995</v>
      </c>
      <c r="AQ1486" s="286" t="s">
        <v>855</v>
      </c>
      <c r="AR1486" s="306"/>
    </row>
    <row r="1487" spans="1:47" x14ac:dyDescent="0.3">
      <c r="A1487" s="285">
        <v>119369</v>
      </c>
      <c r="B1487" s="286" t="s">
        <v>61</v>
      </c>
      <c r="C1487" t="s">
        <v>995</v>
      </c>
      <c r="D1487" t="s">
        <v>995</v>
      </c>
      <c r="E1487" t="s">
        <v>995</v>
      </c>
      <c r="F1487" t="s">
        <v>995</v>
      </c>
      <c r="G1487" t="s">
        <v>995</v>
      </c>
      <c r="H1487" t="s">
        <v>995</v>
      </c>
      <c r="I1487" t="s">
        <v>995</v>
      </c>
      <c r="J1487" t="s">
        <v>995</v>
      </c>
      <c r="K1487" t="s">
        <v>995</v>
      </c>
      <c r="L1487" t="s">
        <v>995</v>
      </c>
      <c r="M1487" t="s">
        <v>995</v>
      </c>
      <c r="N1487" t="s">
        <v>995</v>
      </c>
      <c r="O1487" t="s">
        <v>995</v>
      </c>
      <c r="P1487" t="s">
        <v>995</v>
      </c>
      <c r="Q1487" t="s">
        <v>995</v>
      </c>
      <c r="R1487" t="s">
        <v>995</v>
      </c>
      <c r="S1487" t="s">
        <v>995</v>
      </c>
      <c r="T1487" t="s">
        <v>995</v>
      </c>
      <c r="U1487" t="s">
        <v>995</v>
      </c>
      <c r="V1487" t="s">
        <v>995</v>
      </c>
      <c r="W1487" t="s">
        <v>995</v>
      </c>
      <c r="X1487" t="s">
        <v>995</v>
      </c>
      <c r="Y1487" t="s">
        <v>995</v>
      </c>
      <c r="Z1487" t="s">
        <v>995</v>
      </c>
      <c r="AA1487" t="s">
        <v>995</v>
      </c>
      <c r="AB1487" t="s">
        <v>995</v>
      </c>
      <c r="AC1487" t="s">
        <v>995</v>
      </c>
      <c r="AD1487" t="s">
        <v>995</v>
      </c>
      <c r="AE1487" t="s">
        <v>995</v>
      </c>
      <c r="AF1487" t="s">
        <v>995</v>
      </c>
      <c r="AG1487" t="s">
        <v>995</v>
      </c>
      <c r="AH1487" t="s">
        <v>995</v>
      </c>
      <c r="AI1487" t="s">
        <v>995</v>
      </c>
      <c r="AJ1487" t="s">
        <v>995</v>
      </c>
      <c r="AK1487" t="s">
        <v>995</v>
      </c>
      <c r="AL1487" t="s">
        <v>995</v>
      </c>
      <c r="AM1487" t="s">
        <v>995</v>
      </c>
      <c r="AN1487" t="s">
        <v>995</v>
      </c>
      <c r="AO1487" t="s">
        <v>995</v>
      </c>
      <c r="AP1487" t="s">
        <v>995</v>
      </c>
      <c r="AQ1487" s="286" t="s">
        <v>855</v>
      </c>
      <c r="AR1487" s="306"/>
    </row>
    <row r="1488" spans="1:47" x14ac:dyDescent="0.3">
      <c r="A1488" s="285">
        <v>119372</v>
      </c>
      <c r="B1488" s="286" t="s">
        <v>61</v>
      </c>
      <c r="C1488" t="s">
        <v>224</v>
      </c>
      <c r="D1488" t="s">
        <v>224</v>
      </c>
      <c r="E1488" t="s">
        <v>224</v>
      </c>
      <c r="F1488" t="s">
        <v>224</v>
      </c>
      <c r="G1488" t="s">
        <v>224</v>
      </c>
      <c r="H1488" t="s">
        <v>224</v>
      </c>
      <c r="I1488" t="s">
        <v>226</v>
      </c>
      <c r="J1488" t="s">
        <v>226</v>
      </c>
      <c r="K1488" t="s">
        <v>226</v>
      </c>
      <c r="L1488" t="s">
        <v>226</v>
      </c>
      <c r="M1488" t="s">
        <v>226</v>
      </c>
      <c r="N1488" t="s">
        <v>224</v>
      </c>
      <c r="O1488" t="s">
        <v>224</v>
      </c>
      <c r="P1488" t="s">
        <v>226</v>
      </c>
      <c r="Q1488" t="s">
        <v>226</v>
      </c>
      <c r="R1488" t="s">
        <v>224</v>
      </c>
      <c r="S1488" t="s">
        <v>224</v>
      </c>
      <c r="T1488" t="s">
        <v>224</v>
      </c>
      <c r="U1488" t="s">
        <v>224</v>
      </c>
      <c r="V1488" t="s">
        <v>224</v>
      </c>
      <c r="W1488" t="s">
        <v>224</v>
      </c>
      <c r="X1488" t="s">
        <v>226</v>
      </c>
      <c r="Y1488" t="s">
        <v>224</v>
      </c>
      <c r="Z1488" t="s">
        <v>226</v>
      </c>
      <c r="AA1488" t="s">
        <v>224</v>
      </c>
      <c r="AB1488" t="s">
        <v>225</v>
      </c>
      <c r="AC1488" t="s">
        <v>225</v>
      </c>
      <c r="AD1488" t="s">
        <v>225</v>
      </c>
      <c r="AE1488" t="s">
        <v>225</v>
      </c>
      <c r="AF1488" t="s">
        <v>225</v>
      </c>
      <c r="AG1488" t="s">
        <v>394</v>
      </c>
      <c r="AH1488" t="s">
        <v>394</v>
      </c>
      <c r="AI1488" t="s">
        <v>394</v>
      </c>
      <c r="AJ1488" t="s">
        <v>394</v>
      </c>
      <c r="AK1488" t="s">
        <v>394</v>
      </c>
      <c r="AL1488" t="s">
        <v>394</v>
      </c>
      <c r="AM1488" t="s">
        <v>394</v>
      </c>
      <c r="AN1488" t="s">
        <v>394</v>
      </c>
      <c r="AO1488" t="s">
        <v>394</v>
      </c>
      <c r="AP1488" t="s">
        <v>394</v>
      </c>
      <c r="AQ1488" s="289"/>
      <c r="AR1488" s="302"/>
      <c r="AS1488" s="304"/>
      <c r="AU1488"/>
    </row>
    <row r="1489" spans="1:47" ht="21.6" x14ac:dyDescent="0.3">
      <c r="A1489" s="285">
        <v>119373</v>
      </c>
      <c r="B1489" s="286" t="s">
        <v>61</v>
      </c>
      <c r="C1489" t="s">
        <v>995</v>
      </c>
      <c r="D1489" t="s">
        <v>995</v>
      </c>
      <c r="E1489" t="s">
        <v>995</v>
      </c>
      <c r="F1489" t="s">
        <v>995</v>
      </c>
      <c r="G1489" t="s">
        <v>995</v>
      </c>
      <c r="H1489" t="s">
        <v>995</v>
      </c>
      <c r="I1489" t="s">
        <v>995</v>
      </c>
      <c r="J1489" t="s">
        <v>995</v>
      </c>
      <c r="K1489" t="s">
        <v>995</v>
      </c>
      <c r="L1489" t="s">
        <v>995</v>
      </c>
      <c r="M1489" t="s">
        <v>995</v>
      </c>
      <c r="N1489" t="s">
        <v>995</v>
      </c>
      <c r="O1489" t="s">
        <v>995</v>
      </c>
      <c r="P1489" t="s">
        <v>995</v>
      </c>
      <c r="Q1489" t="s">
        <v>995</v>
      </c>
      <c r="R1489" t="s">
        <v>995</v>
      </c>
      <c r="S1489" t="s">
        <v>995</v>
      </c>
      <c r="T1489" t="s">
        <v>995</v>
      </c>
      <c r="U1489" t="s">
        <v>995</v>
      </c>
      <c r="V1489" t="s">
        <v>995</v>
      </c>
      <c r="W1489" t="s">
        <v>995</v>
      </c>
      <c r="X1489" t="s">
        <v>995</v>
      </c>
      <c r="Y1489" t="s">
        <v>995</v>
      </c>
      <c r="Z1489" t="s">
        <v>995</v>
      </c>
      <c r="AA1489" t="s">
        <v>995</v>
      </c>
      <c r="AB1489" t="s">
        <v>995</v>
      </c>
      <c r="AC1489" t="s">
        <v>995</v>
      </c>
      <c r="AD1489" t="s">
        <v>995</v>
      </c>
      <c r="AE1489" t="s">
        <v>995</v>
      </c>
      <c r="AF1489" t="s">
        <v>995</v>
      </c>
      <c r="AG1489" t="s">
        <v>995</v>
      </c>
      <c r="AH1489" t="s">
        <v>995</v>
      </c>
      <c r="AI1489" t="s">
        <v>995</v>
      </c>
      <c r="AJ1489" t="s">
        <v>995</v>
      </c>
      <c r="AK1489" t="s">
        <v>995</v>
      </c>
      <c r="AL1489" t="s">
        <v>995</v>
      </c>
      <c r="AM1489" t="s">
        <v>995</v>
      </c>
      <c r="AN1489" t="s">
        <v>995</v>
      </c>
      <c r="AO1489" t="s">
        <v>995</v>
      </c>
      <c r="AP1489" t="s">
        <v>995</v>
      </c>
      <c r="AQ1489" s="286" t="s">
        <v>855</v>
      </c>
      <c r="AR1489" s="295"/>
      <c r="AS1489" s="235"/>
    </row>
    <row r="1490" spans="1:47" x14ac:dyDescent="0.3">
      <c r="A1490" s="285">
        <v>119376</v>
      </c>
      <c r="B1490" s="286" t="s">
        <v>538</v>
      </c>
      <c r="C1490" t="s">
        <v>995</v>
      </c>
      <c r="D1490" t="s">
        <v>995</v>
      </c>
      <c r="E1490" t="s">
        <v>995</v>
      </c>
      <c r="F1490" t="s">
        <v>995</v>
      </c>
      <c r="G1490" t="s">
        <v>995</v>
      </c>
      <c r="H1490" t="s">
        <v>995</v>
      </c>
      <c r="I1490" t="s">
        <v>995</v>
      </c>
      <c r="J1490" t="s">
        <v>995</v>
      </c>
      <c r="K1490" t="s">
        <v>995</v>
      </c>
      <c r="L1490" t="s">
        <v>995</v>
      </c>
      <c r="M1490" t="s">
        <v>995</v>
      </c>
      <c r="N1490" t="s">
        <v>995</v>
      </c>
      <c r="O1490" t="s">
        <v>995</v>
      </c>
      <c r="P1490" t="s">
        <v>995</v>
      </c>
      <c r="Q1490" t="s">
        <v>995</v>
      </c>
      <c r="R1490" t="s">
        <v>995</v>
      </c>
      <c r="S1490" t="s">
        <v>995</v>
      </c>
      <c r="T1490" t="s">
        <v>995</v>
      </c>
      <c r="U1490" t="s">
        <v>995</v>
      </c>
      <c r="V1490" t="s">
        <v>995</v>
      </c>
      <c r="W1490" t="s">
        <v>995</v>
      </c>
      <c r="X1490" t="s">
        <v>995</v>
      </c>
      <c r="Y1490" t="s">
        <v>995</v>
      </c>
      <c r="Z1490" t="s">
        <v>995</v>
      </c>
      <c r="AA1490" t="s">
        <v>995</v>
      </c>
      <c r="AB1490" t="s">
        <v>995</v>
      </c>
      <c r="AC1490" t="s">
        <v>995</v>
      </c>
      <c r="AD1490" t="s">
        <v>995</v>
      </c>
      <c r="AE1490" t="s">
        <v>995</v>
      </c>
      <c r="AF1490" t="s">
        <v>995</v>
      </c>
      <c r="AG1490" t="s">
        <v>995</v>
      </c>
      <c r="AH1490" t="s">
        <v>995</v>
      </c>
      <c r="AI1490" t="s">
        <v>995</v>
      </c>
      <c r="AJ1490" t="s">
        <v>995</v>
      </c>
      <c r="AK1490" t="s">
        <v>995</v>
      </c>
      <c r="AL1490" t="s">
        <v>995</v>
      </c>
      <c r="AM1490" t="s">
        <v>995</v>
      </c>
      <c r="AN1490" t="s">
        <v>995</v>
      </c>
      <c r="AO1490" t="s">
        <v>995</v>
      </c>
      <c r="AP1490" t="s">
        <v>995</v>
      </c>
      <c r="AQ1490" s="286" t="s">
        <v>855</v>
      </c>
      <c r="AR1490" s="306"/>
    </row>
    <row r="1491" spans="1:47" ht="21.6" x14ac:dyDescent="0.3">
      <c r="A1491" s="285">
        <v>119378</v>
      </c>
      <c r="B1491" s="286" t="s">
        <v>61</v>
      </c>
      <c r="C1491" t="s">
        <v>224</v>
      </c>
      <c r="D1491" t="s">
        <v>226</v>
      </c>
      <c r="E1491" t="s">
        <v>226</v>
      </c>
      <c r="F1491" t="s">
        <v>226</v>
      </c>
      <c r="G1491" t="s">
        <v>224</v>
      </c>
      <c r="H1491" t="s">
        <v>226</v>
      </c>
      <c r="I1491" t="s">
        <v>226</v>
      </c>
      <c r="J1491" t="s">
        <v>226</v>
      </c>
      <c r="K1491" t="s">
        <v>226</v>
      </c>
      <c r="L1491" t="s">
        <v>226</v>
      </c>
      <c r="M1491" t="s">
        <v>226</v>
      </c>
      <c r="N1491" t="s">
        <v>224</v>
      </c>
      <c r="O1491" t="s">
        <v>226</v>
      </c>
      <c r="P1491" t="s">
        <v>226</v>
      </c>
      <c r="Q1491" t="s">
        <v>224</v>
      </c>
      <c r="R1491" t="s">
        <v>7215</v>
      </c>
      <c r="S1491" t="s">
        <v>7215</v>
      </c>
      <c r="T1491" t="s">
        <v>225</v>
      </c>
      <c r="U1491" t="s">
        <v>225</v>
      </c>
      <c r="V1491" t="s">
        <v>226</v>
      </c>
      <c r="W1491" t="s">
        <v>226</v>
      </c>
      <c r="X1491" t="s">
        <v>224</v>
      </c>
      <c r="Y1491" t="s">
        <v>224</v>
      </c>
      <c r="Z1491" t="s">
        <v>226</v>
      </c>
      <c r="AA1491" t="s">
        <v>226</v>
      </c>
      <c r="AB1491" t="s">
        <v>224</v>
      </c>
      <c r="AC1491" t="s">
        <v>224</v>
      </c>
      <c r="AD1491" t="s">
        <v>226</v>
      </c>
      <c r="AE1491" t="s">
        <v>224</v>
      </c>
      <c r="AF1491" t="s">
        <v>224</v>
      </c>
      <c r="AG1491" t="s">
        <v>995</v>
      </c>
      <c r="AH1491" t="s">
        <v>995</v>
      </c>
      <c r="AI1491" t="s">
        <v>995</v>
      </c>
      <c r="AJ1491" t="s">
        <v>995</v>
      </c>
      <c r="AK1491" t="s">
        <v>995</v>
      </c>
      <c r="AL1491" t="s">
        <v>224</v>
      </c>
      <c r="AM1491" t="s">
        <v>226</v>
      </c>
      <c r="AN1491" t="s">
        <v>226</v>
      </c>
      <c r="AO1491" t="s">
        <v>224</v>
      </c>
      <c r="AP1491" t="s">
        <v>224</v>
      </c>
      <c r="AQ1491" s="286" t="s">
        <v>394</v>
      </c>
      <c r="AR1491" s="295"/>
      <c r="AS1491" s="235"/>
    </row>
    <row r="1492" spans="1:47" ht="21.6" x14ac:dyDescent="0.3">
      <c r="A1492" s="285">
        <v>119379</v>
      </c>
      <c r="B1492" s="286" t="s">
        <v>61</v>
      </c>
      <c r="C1492" t="s">
        <v>226</v>
      </c>
      <c r="D1492" t="s">
        <v>224</v>
      </c>
      <c r="E1492" t="s">
        <v>224</v>
      </c>
      <c r="F1492" t="s">
        <v>224</v>
      </c>
      <c r="G1492" t="s">
        <v>224</v>
      </c>
      <c r="H1492" t="s">
        <v>224</v>
      </c>
      <c r="I1492" t="s">
        <v>226</v>
      </c>
      <c r="J1492" t="s">
        <v>224</v>
      </c>
      <c r="K1492" t="s">
        <v>224</v>
      </c>
      <c r="L1492" t="s">
        <v>226</v>
      </c>
      <c r="M1492" t="s">
        <v>226</v>
      </c>
      <c r="N1492" t="s">
        <v>224</v>
      </c>
      <c r="O1492" t="s">
        <v>224</v>
      </c>
      <c r="P1492" t="s">
        <v>224</v>
      </c>
      <c r="Q1492" t="s">
        <v>224</v>
      </c>
      <c r="R1492" t="s">
        <v>226</v>
      </c>
      <c r="S1492" t="s">
        <v>226</v>
      </c>
      <c r="T1492" t="s">
        <v>226</v>
      </c>
      <c r="U1492" t="s">
        <v>224</v>
      </c>
      <c r="V1492" t="s">
        <v>224</v>
      </c>
      <c r="W1492" t="s">
        <v>224</v>
      </c>
      <c r="X1492" t="s">
        <v>224</v>
      </c>
      <c r="Y1492" t="s">
        <v>226</v>
      </c>
      <c r="Z1492" t="s">
        <v>224</v>
      </c>
      <c r="AA1492" t="s">
        <v>226</v>
      </c>
      <c r="AB1492" t="s">
        <v>224</v>
      </c>
      <c r="AC1492" t="s">
        <v>226</v>
      </c>
      <c r="AD1492" t="s">
        <v>226</v>
      </c>
      <c r="AE1492" t="s">
        <v>224</v>
      </c>
      <c r="AF1492" t="s">
        <v>224</v>
      </c>
      <c r="AG1492" t="s">
        <v>226</v>
      </c>
      <c r="AH1492" t="s">
        <v>224</v>
      </c>
      <c r="AI1492" t="s">
        <v>224</v>
      </c>
      <c r="AJ1492" t="s">
        <v>226</v>
      </c>
      <c r="AK1492" t="s">
        <v>224</v>
      </c>
      <c r="AL1492" t="s">
        <v>224</v>
      </c>
      <c r="AM1492" t="s">
        <v>226</v>
      </c>
      <c r="AN1492" t="s">
        <v>224</v>
      </c>
      <c r="AO1492" t="s">
        <v>224</v>
      </c>
      <c r="AP1492" t="s">
        <v>226</v>
      </c>
      <c r="AQ1492" s="286" t="s">
        <v>394</v>
      </c>
      <c r="AR1492" s="295"/>
      <c r="AS1492" s="235"/>
    </row>
    <row r="1493" spans="1:47" ht="21.6" x14ac:dyDescent="0.3">
      <c r="A1493" s="285">
        <v>119381</v>
      </c>
      <c r="B1493" s="286" t="s">
        <v>61</v>
      </c>
      <c r="C1493" t="s">
        <v>226</v>
      </c>
      <c r="D1493" t="s">
        <v>226</v>
      </c>
      <c r="E1493" t="s">
        <v>224</v>
      </c>
      <c r="F1493" t="s">
        <v>226</v>
      </c>
      <c r="G1493" t="s">
        <v>226</v>
      </c>
      <c r="H1493" t="s">
        <v>226</v>
      </c>
      <c r="I1493" t="s">
        <v>226</v>
      </c>
      <c r="J1493" t="s">
        <v>226</v>
      </c>
      <c r="K1493" t="s">
        <v>224</v>
      </c>
      <c r="L1493" t="s">
        <v>226</v>
      </c>
      <c r="M1493" t="s">
        <v>224</v>
      </c>
      <c r="N1493" t="s">
        <v>226</v>
      </c>
      <c r="O1493" t="s">
        <v>224</v>
      </c>
      <c r="P1493" t="s">
        <v>224</v>
      </c>
      <c r="Q1493" t="s">
        <v>226</v>
      </c>
      <c r="R1493" t="s">
        <v>226</v>
      </c>
      <c r="S1493" t="s">
        <v>226</v>
      </c>
      <c r="T1493" t="s">
        <v>226</v>
      </c>
      <c r="U1493" t="s">
        <v>226</v>
      </c>
      <c r="V1493" t="s">
        <v>226</v>
      </c>
      <c r="W1493" t="s">
        <v>226</v>
      </c>
      <c r="X1493" t="s">
        <v>226</v>
      </c>
      <c r="Y1493" t="s">
        <v>226</v>
      </c>
      <c r="Z1493" t="s">
        <v>226</v>
      </c>
      <c r="AA1493" t="s">
        <v>226</v>
      </c>
      <c r="AB1493" t="s">
        <v>226</v>
      </c>
      <c r="AC1493" t="s">
        <v>226</v>
      </c>
      <c r="AD1493" t="s">
        <v>226</v>
      </c>
      <c r="AE1493" t="s">
        <v>224</v>
      </c>
      <c r="AF1493" t="s">
        <v>224</v>
      </c>
      <c r="AG1493" t="s">
        <v>226</v>
      </c>
      <c r="AH1493" t="s">
        <v>226</v>
      </c>
      <c r="AI1493" t="s">
        <v>224</v>
      </c>
      <c r="AJ1493" t="s">
        <v>226</v>
      </c>
      <c r="AK1493" t="s">
        <v>226</v>
      </c>
      <c r="AL1493" t="s">
        <v>226</v>
      </c>
      <c r="AM1493" t="s">
        <v>224</v>
      </c>
      <c r="AN1493" t="s">
        <v>226</v>
      </c>
      <c r="AO1493" t="s">
        <v>224</v>
      </c>
      <c r="AP1493" t="s">
        <v>226</v>
      </c>
      <c r="AQ1493" s="286" t="s">
        <v>394</v>
      </c>
      <c r="AR1493" s="295"/>
      <c r="AS1493" s="235"/>
    </row>
    <row r="1494" spans="1:47" x14ac:dyDescent="0.3">
      <c r="A1494" s="285">
        <v>119382</v>
      </c>
      <c r="B1494" s="286" t="s">
        <v>540</v>
      </c>
      <c r="C1494" t="s">
        <v>995</v>
      </c>
      <c r="D1494" t="s">
        <v>995</v>
      </c>
      <c r="E1494" t="s">
        <v>995</v>
      </c>
      <c r="F1494" t="s">
        <v>995</v>
      </c>
      <c r="G1494" t="s">
        <v>995</v>
      </c>
      <c r="H1494" t="s">
        <v>995</v>
      </c>
      <c r="I1494" t="s">
        <v>995</v>
      </c>
      <c r="J1494" t="s">
        <v>995</v>
      </c>
      <c r="K1494" t="s">
        <v>995</v>
      </c>
      <c r="L1494" t="s">
        <v>995</v>
      </c>
      <c r="M1494" t="s">
        <v>995</v>
      </c>
      <c r="N1494" t="s">
        <v>995</v>
      </c>
      <c r="O1494" t="s">
        <v>995</v>
      </c>
      <c r="P1494" t="s">
        <v>995</v>
      </c>
      <c r="Q1494" t="s">
        <v>995</v>
      </c>
      <c r="R1494" t="s">
        <v>995</v>
      </c>
      <c r="S1494" t="s">
        <v>995</v>
      </c>
      <c r="T1494" t="s">
        <v>995</v>
      </c>
      <c r="U1494" t="s">
        <v>995</v>
      </c>
      <c r="V1494" t="s">
        <v>995</v>
      </c>
      <c r="W1494" t="s">
        <v>995</v>
      </c>
      <c r="X1494" t="s">
        <v>995</v>
      </c>
      <c r="Y1494" t="s">
        <v>995</v>
      </c>
      <c r="Z1494" t="s">
        <v>995</v>
      </c>
      <c r="AA1494" t="s">
        <v>995</v>
      </c>
      <c r="AB1494" t="s">
        <v>995</v>
      </c>
      <c r="AC1494" t="s">
        <v>995</v>
      </c>
      <c r="AD1494" t="s">
        <v>995</v>
      </c>
      <c r="AE1494" t="s">
        <v>995</v>
      </c>
      <c r="AF1494" t="s">
        <v>995</v>
      </c>
      <c r="AG1494" t="s">
        <v>995</v>
      </c>
      <c r="AH1494" t="s">
        <v>995</v>
      </c>
      <c r="AI1494" t="s">
        <v>995</v>
      </c>
      <c r="AJ1494" t="s">
        <v>995</v>
      </c>
      <c r="AK1494" t="s">
        <v>995</v>
      </c>
      <c r="AL1494" t="s">
        <v>995</v>
      </c>
      <c r="AM1494" t="s">
        <v>995</v>
      </c>
      <c r="AN1494" t="s">
        <v>995</v>
      </c>
      <c r="AO1494" t="s">
        <v>995</v>
      </c>
      <c r="AP1494" t="s">
        <v>995</v>
      </c>
      <c r="AQ1494" s="286" t="s">
        <v>855</v>
      </c>
      <c r="AR1494" s="306"/>
    </row>
    <row r="1495" spans="1:47" ht="21.6" x14ac:dyDescent="0.3">
      <c r="A1495" s="285">
        <v>119383</v>
      </c>
      <c r="B1495" s="286" t="s">
        <v>61</v>
      </c>
      <c r="C1495" t="s">
        <v>226</v>
      </c>
      <c r="D1495" t="s">
        <v>226</v>
      </c>
      <c r="E1495" t="s">
        <v>226</v>
      </c>
      <c r="F1495" t="s">
        <v>224</v>
      </c>
      <c r="G1495" t="s">
        <v>224</v>
      </c>
      <c r="H1495" t="s">
        <v>224</v>
      </c>
      <c r="I1495" t="s">
        <v>226</v>
      </c>
      <c r="J1495" t="s">
        <v>226</v>
      </c>
      <c r="K1495" t="s">
        <v>224</v>
      </c>
      <c r="L1495" t="s">
        <v>226</v>
      </c>
      <c r="M1495" t="s">
        <v>225</v>
      </c>
      <c r="N1495" t="s">
        <v>226</v>
      </c>
      <c r="O1495" t="s">
        <v>226</v>
      </c>
      <c r="P1495" t="s">
        <v>226</v>
      </c>
      <c r="Q1495" t="s">
        <v>226</v>
      </c>
      <c r="R1495" t="s">
        <v>226</v>
      </c>
      <c r="S1495" t="s">
        <v>226</v>
      </c>
      <c r="T1495" t="s">
        <v>226</v>
      </c>
      <c r="U1495" t="s">
        <v>226</v>
      </c>
      <c r="V1495" t="s">
        <v>226</v>
      </c>
      <c r="W1495" t="s">
        <v>226</v>
      </c>
      <c r="X1495" t="s">
        <v>226</v>
      </c>
      <c r="Y1495" t="s">
        <v>226</v>
      </c>
      <c r="Z1495" t="s">
        <v>226</v>
      </c>
      <c r="AA1495" t="s">
        <v>226</v>
      </c>
      <c r="AB1495" t="s">
        <v>225</v>
      </c>
      <c r="AC1495" t="s">
        <v>224</v>
      </c>
      <c r="AD1495" t="s">
        <v>226</v>
      </c>
      <c r="AE1495" t="s">
        <v>224</v>
      </c>
      <c r="AF1495" t="s">
        <v>224</v>
      </c>
      <c r="AG1495" t="s">
        <v>225</v>
      </c>
      <c r="AH1495" t="s">
        <v>225</v>
      </c>
      <c r="AI1495" t="s">
        <v>226</v>
      </c>
      <c r="AJ1495" t="s">
        <v>226</v>
      </c>
      <c r="AK1495" t="s">
        <v>226</v>
      </c>
      <c r="AL1495" t="s">
        <v>226</v>
      </c>
      <c r="AM1495" t="s">
        <v>225</v>
      </c>
      <c r="AN1495" t="s">
        <v>226</v>
      </c>
      <c r="AO1495" t="s">
        <v>225</v>
      </c>
      <c r="AP1495" t="s">
        <v>225</v>
      </c>
      <c r="AQ1495" s="286" t="s">
        <v>394</v>
      </c>
      <c r="AR1495" s="295"/>
      <c r="AS1495" s="235"/>
    </row>
    <row r="1496" spans="1:47" x14ac:dyDescent="0.3">
      <c r="A1496" s="285">
        <v>119384</v>
      </c>
      <c r="B1496" s="286" t="s">
        <v>61</v>
      </c>
      <c r="C1496" t="s">
        <v>995</v>
      </c>
      <c r="D1496" t="s">
        <v>995</v>
      </c>
      <c r="E1496" t="s">
        <v>995</v>
      </c>
      <c r="F1496" t="s">
        <v>995</v>
      </c>
      <c r="G1496" t="s">
        <v>995</v>
      </c>
      <c r="H1496" t="s">
        <v>995</v>
      </c>
      <c r="I1496" t="s">
        <v>995</v>
      </c>
      <c r="J1496" t="s">
        <v>995</v>
      </c>
      <c r="K1496" t="s">
        <v>995</v>
      </c>
      <c r="L1496" t="s">
        <v>995</v>
      </c>
      <c r="M1496" t="s">
        <v>995</v>
      </c>
      <c r="N1496" t="s">
        <v>995</v>
      </c>
      <c r="O1496" t="s">
        <v>995</v>
      </c>
      <c r="P1496" t="s">
        <v>995</v>
      </c>
      <c r="Q1496" t="s">
        <v>995</v>
      </c>
      <c r="R1496" t="s">
        <v>995</v>
      </c>
      <c r="S1496" t="s">
        <v>995</v>
      </c>
      <c r="T1496" t="s">
        <v>995</v>
      </c>
      <c r="U1496" t="s">
        <v>995</v>
      </c>
      <c r="V1496" t="s">
        <v>995</v>
      </c>
      <c r="W1496" t="s">
        <v>995</v>
      </c>
      <c r="X1496" t="s">
        <v>995</v>
      </c>
      <c r="Y1496" t="s">
        <v>995</v>
      </c>
      <c r="Z1496" t="s">
        <v>995</v>
      </c>
      <c r="AA1496" t="s">
        <v>995</v>
      </c>
      <c r="AB1496" t="s">
        <v>995</v>
      </c>
      <c r="AC1496" t="s">
        <v>995</v>
      </c>
      <c r="AD1496" t="s">
        <v>995</v>
      </c>
      <c r="AE1496" t="s">
        <v>995</v>
      </c>
      <c r="AF1496" t="s">
        <v>995</v>
      </c>
      <c r="AG1496" t="s">
        <v>995</v>
      </c>
      <c r="AH1496" t="s">
        <v>995</v>
      </c>
      <c r="AI1496" t="s">
        <v>995</v>
      </c>
      <c r="AJ1496" t="s">
        <v>995</v>
      </c>
      <c r="AK1496" t="s">
        <v>995</v>
      </c>
      <c r="AL1496" t="s">
        <v>995</v>
      </c>
      <c r="AM1496" t="s">
        <v>995</v>
      </c>
      <c r="AN1496" t="s">
        <v>995</v>
      </c>
      <c r="AO1496" t="s">
        <v>995</v>
      </c>
      <c r="AP1496" t="s">
        <v>995</v>
      </c>
      <c r="AQ1496" s="286" t="s">
        <v>855</v>
      </c>
      <c r="AR1496" s="306"/>
    </row>
    <row r="1497" spans="1:47" ht="21.6" x14ac:dyDescent="0.3">
      <c r="A1497" s="285">
        <v>119385</v>
      </c>
      <c r="B1497" s="286" t="s">
        <v>8485</v>
      </c>
      <c r="C1497" t="s">
        <v>226</v>
      </c>
      <c r="D1497" t="s">
        <v>226</v>
      </c>
      <c r="E1497" t="s">
        <v>226</v>
      </c>
      <c r="F1497" t="s">
        <v>224</v>
      </c>
      <c r="G1497" t="s">
        <v>226</v>
      </c>
      <c r="H1497" t="s">
        <v>226</v>
      </c>
      <c r="I1497" t="s">
        <v>226</v>
      </c>
      <c r="J1497" t="s">
        <v>226</v>
      </c>
      <c r="K1497" t="s">
        <v>226</v>
      </c>
      <c r="L1497" t="s">
        <v>226</v>
      </c>
      <c r="M1497" t="s">
        <v>226</v>
      </c>
      <c r="N1497" t="s">
        <v>224</v>
      </c>
      <c r="O1497" t="s">
        <v>226</v>
      </c>
      <c r="P1497" t="s">
        <v>226</v>
      </c>
      <c r="Q1497" t="s">
        <v>226</v>
      </c>
      <c r="R1497" t="s">
        <v>224</v>
      </c>
      <c r="S1497" t="s">
        <v>226</v>
      </c>
      <c r="T1497" t="s">
        <v>226</v>
      </c>
      <c r="U1497" t="s">
        <v>226</v>
      </c>
      <c r="V1497" t="s">
        <v>226</v>
      </c>
      <c r="W1497" t="s">
        <v>224</v>
      </c>
      <c r="X1497" t="s">
        <v>226</v>
      </c>
      <c r="Y1497" t="s">
        <v>226</v>
      </c>
      <c r="Z1497" t="s">
        <v>226</v>
      </c>
      <c r="AA1497" t="s">
        <v>226</v>
      </c>
      <c r="AB1497" t="s">
        <v>226</v>
      </c>
      <c r="AC1497" t="s">
        <v>226</v>
      </c>
      <c r="AD1497" t="s">
        <v>226</v>
      </c>
      <c r="AE1497" t="s">
        <v>226</v>
      </c>
      <c r="AF1497" t="s">
        <v>224</v>
      </c>
      <c r="AG1497" t="s">
        <v>226</v>
      </c>
      <c r="AH1497" t="s">
        <v>226</v>
      </c>
      <c r="AI1497" t="s">
        <v>226</v>
      </c>
      <c r="AJ1497" t="s">
        <v>226</v>
      </c>
      <c r="AK1497" t="s">
        <v>225</v>
      </c>
      <c r="AL1497" t="s">
        <v>225</v>
      </c>
      <c r="AM1497" t="s">
        <v>225</v>
      </c>
      <c r="AN1497" t="s">
        <v>225</v>
      </c>
      <c r="AO1497" t="s">
        <v>225</v>
      </c>
      <c r="AP1497" t="s">
        <v>225</v>
      </c>
      <c r="AQ1497" s="286" t="s">
        <v>394</v>
      </c>
      <c r="AR1497" s="295"/>
      <c r="AS1497" s="235"/>
    </row>
    <row r="1498" spans="1:47" ht="21.6" x14ac:dyDescent="0.65">
      <c r="A1498" s="285">
        <v>119387</v>
      </c>
      <c r="B1498" s="286" t="s">
        <v>61</v>
      </c>
      <c r="C1498" t="s">
        <v>226</v>
      </c>
      <c r="D1498" t="s">
        <v>226</v>
      </c>
      <c r="E1498" t="s">
        <v>226</v>
      </c>
      <c r="F1498" t="s">
        <v>224</v>
      </c>
      <c r="G1498" t="s">
        <v>224</v>
      </c>
      <c r="H1498" t="s">
        <v>226</v>
      </c>
      <c r="I1498" t="s">
        <v>226</v>
      </c>
      <c r="J1498" t="s">
        <v>224</v>
      </c>
      <c r="K1498" t="s">
        <v>226</v>
      </c>
      <c r="L1498" t="s">
        <v>224</v>
      </c>
      <c r="M1498" t="s">
        <v>224</v>
      </c>
      <c r="N1498" t="s">
        <v>224</v>
      </c>
      <c r="O1498" t="s">
        <v>224</v>
      </c>
      <c r="P1498" t="s">
        <v>224</v>
      </c>
      <c r="Q1498" t="s">
        <v>226</v>
      </c>
      <c r="R1498" t="s">
        <v>226</v>
      </c>
      <c r="S1498" t="s">
        <v>226</v>
      </c>
      <c r="T1498" t="s">
        <v>226</v>
      </c>
      <c r="U1498" t="s">
        <v>224</v>
      </c>
      <c r="V1498" t="s">
        <v>226</v>
      </c>
      <c r="W1498" t="s">
        <v>226</v>
      </c>
      <c r="X1498" t="s">
        <v>224</v>
      </c>
      <c r="Y1498" t="s">
        <v>226</v>
      </c>
      <c r="Z1498" t="s">
        <v>224</v>
      </c>
      <c r="AA1498" t="s">
        <v>224</v>
      </c>
      <c r="AB1498" t="s">
        <v>224</v>
      </c>
      <c r="AC1498" t="s">
        <v>224</v>
      </c>
      <c r="AD1498" t="s">
        <v>224</v>
      </c>
      <c r="AE1498" t="s">
        <v>225</v>
      </c>
      <c r="AF1498" t="s">
        <v>226</v>
      </c>
      <c r="AG1498" t="s">
        <v>226</v>
      </c>
      <c r="AH1498" t="s">
        <v>224</v>
      </c>
      <c r="AI1498" t="s">
        <v>226</v>
      </c>
      <c r="AJ1498" t="s">
        <v>226</v>
      </c>
      <c r="AK1498" t="s">
        <v>224</v>
      </c>
      <c r="AL1498" t="s">
        <v>226</v>
      </c>
      <c r="AM1498" t="s">
        <v>226</v>
      </c>
      <c r="AN1498" t="s">
        <v>226</v>
      </c>
      <c r="AO1498" t="s">
        <v>226</v>
      </c>
      <c r="AP1498" t="s">
        <v>224</v>
      </c>
      <c r="AQ1498" s="288"/>
      <c r="AR1498" s="302"/>
      <c r="AS1498" s="304"/>
      <c r="AU1498"/>
    </row>
    <row r="1499" spans="1:47" x14ac:dyDescent="0.3">
      <c r="A1499" s="285">
        <v>119388</v>
      </c>
      <c r="B1499" s="286" t="s">
        <v>539</v>
      </c>
      <c r="C1499" t="s">
        <v>995</v>
      </c>
      <c r="D1499" t="s">
        <v>995</v>
      </c>
      <c r="E1499" t="s">
        <v>995</v>
      </c>
      <c r="F1499" t="s">
        <v>995</v>
      </c>
      <c r="G1499" t="s">
        <v>995</v>
      </c>
      <c r="H1499" t="s">
        <v>995</v>
      </c>
      <c r="I1499" t="s">
        <v>995</v>
      </c>
      <c r="J1499" t="s">
        <v>995</v>
      </c>
      <c r="K1499" t="s">
        <v>995</v>
      </c>
      <c r="L1499" t="s">
        <v>995</v>
      </c>
      <c r="M1499" t="s">
        <v>995</v>
      </c>
      <c r="N1499" t="s">
        <v>995</v>
      </c>
      <c r="O1499" t="s">
        <v>995</v>
      </c>
      <c r="P1499" t="s">
        <v>995</v>
      </c>
      <c r="Q1499" t="s">
        <v>995</v>
      </c>
      <c r="R1499" t="s">
        <v>995</v>
      </c>
      <c r="S1499" t="s">
        <v>995</v>
      </c>
      <c r="T1499" t="s">
        <v>995</v>
      </c>
      <c r="U1499" t="s">
        <v>995</v>
      </c>
      <c r="V1499" t="s">
        <v>995</v>
      </c>
      <c r="W1499" t="s">
        <v>995</v>
      </c>
      <c r="X1499" t="s">
        <v>995</v>
      </c>
      <c r="Y1499" t="s">
        <v>995</v>
      </c>
      <c r="Z1499" t="s">
        <v>995</v>
      </c>
      <c r="AA1499" t="s">
        <v>995</v>
      </c>
      <c r="AB1499" t="s">
        <v>995</v>
      </c>
      <c r="AC1499" t="s">
        <v>995</v>
      </c>
      <c r="AD1499" t="s">
        <v>995</v>
      </c>
      <c r="AE1499" t="s">
        <v>995</v>
      </c>
      <c r="AF1499" t="s">
        <v>995</v>
      </c>
      <c r="AG1499" t="s">
        <v>995</v>
      </c>
      <c r="AH1499" t="s">
        <v>995</v>
      </c>
      <c r="AI1499" t="s">
        <v>995</v>
      </c>
      <c r="AJ1499" t="s">
        <v>995</v>
      </c>
      <c r="AK1499" t="s">
        <v>995</v>
      </c>
      <c r="AL1499" t="s">
        <v>995</v>
      </c>
      <c r="AM1499" t="s">
        <v>995</v>
      </c>
      <c r="AN1499" t="s">
        <v>995</v>
      </c>
      <c r="AO1499" t="s">
        <v>995</v>
      </c>
      <c r="AP1499" t="s">
        <v>995</v>
      </c>
      <c r="AQ1499" s="286" t="s">
        <v>855</v>
      </c>
      <c r="AR1499" s="306"/>
    </row>
    <row r="1500" spans="1:47" x14ac:dyDescent="0.3">
      <c r="A1500" s="285">
        <v>119390</v>
      </c>
      <c r="B1500" s="286" t="s">
        <v>540</v>
      </c>
      <c r="C1500" t="s">
        <v>995</v>
      </c>
      <c r="D1500" t="s">
        <v>995</v>
      </c>
      <c r="E1500" t="s">
        <v>995</v>
      </c>
      <c r="F1500" t="s">
        <v>995</v>
      </c>
      <c r="G1500" t="s">
        <v>995</v>
      </c>
      <c r="H1500" t="s">
        <v>995</v>
      </c>
      <c r="I1500" t="s">
        <v>995</v>
      </c>
      <c r="J1500" t="s">
        <v>995</v>
      </c>
      <c r="K1500" t="s">
        <v>995</v>
      </c>
      <c r="L1500" t="s">
        <v>995</v>
      </c>
      <c r="M1500" t="s">
        <v>995</v>
      </c>
      <c r="N1500" t="s">
        <v>995</v>
      </c>
      <c r="O1500" t="s">
        <v>995</v>
      </c>
      <c r="P1500" t="s">
        <v>995</v>
      </c>
      <c r="Q1500" t="s">
        <v>995</v>
      </c>
      <c r="R1500" t="s">
        <v>995</v>
      </c>
      <c r="S1500" t="s">
        <v>995</v>
      </c>
      <c r="T1500" t="s">
        <v>995</v>
      </c>
      <c r="U1500" t="s">
        <v>995</v>
      </c>
      <c r="V1500" t="s">
        <v>995</v>
      </c>
      <c r="W1500" t="s">
        <v>995</v>
      </c>
      <c r="X1500" t="s">
        <v>995</v>
      </c>
      <c r="Y1500" t="s">
        <v>995</v>
      </c>
      <c r="Z1500" t="s">
        <v>995</v>
      </c>
      <c r="AA1500" t="s">
        <v>995</v>
      </c>
      <c r="AB1500" t="s">
        <v>995</v>
      </c>
      <c r="AC1500" t="s">
        <v>995</v>
      </c>
      <c r="AD1500" t="s">
        <v>995</v>
      </c>
      <c r="AE1500" t="s">
        <v>995</v>
      </c>
      <c r="AF1500" t="s">
        <v>995</v>
      </c>
      <c r="AG1500" t="s">
        <v>995</v>
      </c>
      <c r="AH1500" t="s">
        <v>995</v>
      </c>
      <c r="AI1500" t="s">
        <v>995</v>
      </c>
      <c r="AJ1500" t="s">
        <v>995</v>
      </c>
      <c r="AK1500" t="s">
        <v>995</v>
      </c>
      <c r="AL1500" t="s">
        <v>995</v>
      </c>
      <c r="AM1500" t="s">
        <v>995</v>
      </c>
      <c r="AN1500" t="s">
        <v>995</v>
      </c>
      <c r="AO1500" t="s">
        <v>995</v>
      </c>
      <c r="AP1500" t="s">
        <v>995</v>
      </c>
      <c r="AQ1500" s="286" t="s">
        <v>855</v>
      </c>
      <c r="AR1500" s="306"/>
    </row>
    <row r="1501" spans="1:47" x14ac:dyDescent="0.3">
      <c r="A1501" s="285">
        <v>119395</v>
      </c>
      <c r="B1501" s="286" t="s">
        <v>539</v>
      </c>
      <c r="C1501" t="s">
        <v>995</v>
      </c>
      <c r="D1501" t="s">
        <v>995</v>
      </c>
      <c r="E1501" t="s">
        <v>995</v>
      </c>
      <c r="F1501" t="s">
        <v>995</v>
      </c>
      <c r="G1501" t="s">
        <v>995</v>
      </c>
      <c r="H1501" t="s">
        <v>995</v>
      </c>
      <c r="I1501" t="s">
        <v>995</v>
      </c>
      <c r="J1501" t="s">
        <v>995</v>
      </c>
      <c r="K1501" t="s">
        <v>995</v>
      </c>
      <c r="L1501" t="s">
        <v>995</v>
      </c>
      <c r="M1501" t="s">
        <v>995</v>
      </c>
      <c r="N1501" t="s">
        <v>995</v>
      </c>
      <c r="O1501" t="s">
        <v>995</v>
      </c>
      <c r="P1501" t="s">
        <v>995</v>
      </c>
      <c r="Q1501" t="s">
        <v>995</v>
      </c>
      <c r="R1501" t="s">
        <v>995</v>
      </c>
      <c r="S1501" t="s">
        <v>995</v>
      </c>
      <c r="T1501" t="s">
        <v>995</v>
      </c>
      <c r="U1501" t="s">
        <v>995</v>
      </c>
      <c r="V1501" t="s">
        <v>995</v>
      </c>
      <c r="W1501" t="s">
        <v>995</v>
      </c>
      <c r="X1501" t="s">
        <v>995</v>
      </c>
      <c r="Y1501" t="s">
        <v>995</v>
      </c>
      <c r="Z1501" t="s">
        <v>995</v>
      </c>
      <c r="AA1501" t="s">
        <v>995</v>
      </c>
      <c r="AB1501" t="s">
        <v>995</v>
      </c>
      <c r="AC1501" t="s">
        <v>995</v>
      </c>
      <c r="AD1501" t="s">
        <v>995</v>
      </c>
      <c r="AE1501" t="s">
        <v>995</v>
      </c>
      <c r="AF1501" t="s">
        <v>995</v>
      </c>
      <c r="AG1501" t="s">
        <v>995</v>
      </c>
      <c r="AH1501" t="s">
        <v>995</v>
      </c>
      <c r="AI1501" t="s">
        <v>995</v>
      </c>
      <c r="AJ1501" t="s">
        <v>995</v>
      </c>
      <c r="AK1501" t="s">
        <v>995</v>
      </c>
      <c r="AL1501" t="s">
        <v>995</v>
      </c>
      <c r="AM1501" t="s">
        <v>995</v>
      </c>
      <c r="AN1501" t="s">
        <v>995</v>
      </c>
      <c r="AO1501" t="s">
        <v>995</v>
      </c>
      <c r="AP1501" t="s">
        <v>995</v>
      </c>
      <c r="AQ1501" s="286" t="s">
        <v>855</v>
      </c>
      <c r="AR1501" s="306"/>
    </row>
    <row r="1502" spans="1:47" x14ac:dyDescent="0.3">
      <c r="A1502" s="285">
        <v>119396</v>
      </c>
      <c r="B1502" s="286" t="s">
        <v>539</v>
      </c>
      <c r="C1502" t="s">
        <v>995</v>
      </c>
      <c r="D1502" t="s">
        <v>995</v>
      </c>
      <c r="E1502" t="s">
        <v>995</v>
      </c>
      <c r="F1502" t="s">
        <v>995</v>
      </c>
      <c r="G1502" t="s">
        <v>995</v>
      </c>
      <c r="H1502" t="s">
        <v>995</v>
      </c>
      <c r="I1502" t="s">
        <v>995</v>
      </c>
      <c r="J1502" t="s">
        <v>995</v>
      </c>
      <c r="K1502" t="s">
        <v>995</v>
      </c>
      <c r="L1502" t="s">
        <v>995</v>
      </c>
      <c r="M1502" t="s">
        <v>995</v>
      </c>
      <c r="N1502" t="s">
        <v>995</v>
      </c>
      <c r="O1502" t="s">
        <v>995</v>
      </c>
      <c r="P1502" t="s">
        <v>995</v>
      </c>
      <c r="Q1502" t="s">
        <v>995</v>
      </c>
      <c r="R1502" t="s">
        <v>995</v>
      </c>
      <c r="S1502" t="s">
        <v>995</v>
      </c>
      <c r="T1502" t="s">
        <v>995</v>
      </c>
      <c r="U1502" t="s">
        <v>995</v>
      </c>
      <c r="V1502" t="s">
        <v>995</v>
      </c>
      <c r="W1502" t="s">
        <v>995</v>
      </c>
      <c r="X1502" t="s">
        <v>995</v>
      </c>
      <c r="Y1502" t="s">
        <v>995</v>
      </c>
      <c r="Z1502" t="s">
        <v>995</v>
      </c>
      <c r="AA1502" t="s">
        <v>995</v>
      </c>
      <c r="AB1502" t="s">
        <v>995</v>
      </c>
      <c r="AC1502" t="s">
        <v>995</v>
      </c>
      <c r="AD1502" t="s">
        <v>995</v>
      </c>
      <c r="AE1502" t="s">
        <v>995</v>
      </c>
      <c r="AF1502" t="s">
        <v>995</v>
      </c>
      <c r="AG1502" t="s">
        <v>995</v>
      </c>
      <c r="AH1502" t="s">
        <v>995</v>
      </c>
      <c r="AI1502" t="s">
        <v>995</v>
      </c>
      <c r="AJ1502" t="s">
        <v>995</v>
      </c>
      <c r="AK1502" t="s">
        <v>995</v>
      </c>
      <c r="AL1502" t="s">
        <v>995</v>
      </c>
      <c r="AM1502" t="s">
        <v>995</v>
      </c>
      <c r="AN1502" t="s">
        <v>995</v>
      </c>
      <c r="AO1502" t="s">
        <v>995</v>
      </c>
      <c r="AP1502" t="s">
        <v>995</v>
      </c>
      <c r="AQ1502" s="286" t="s">
        <v>855</v>
      </c>
      <c r="AR1502" s="306"/>
    </row>
    <row r="1503" spans="1:47" x14ac:dyDescent="0.3">
      <c r="A1503" s="285">
        <v>119398</v>
      </c>
      <c r="B1503" s="286" t="s">
        <v>540</v>
      </c>
      <c r="C1503" t="s">
        <v>995</v>
      </c>
      <c r="D1503" t="s">
        <v>995</v>
      </c>
      <c r="E1503" t="s">
        <v>995</v>
      </c>
      <c r="F1503" t="s">
        <v>995</v>
      </c>
      <c r="G1503" t="s">
        <v>995</v>
      </c>
      <c r="H1503" t="s">
        <v>995</v>
      </c>
      <c r="I1503" t="s">
        <v>995</v>
      </c>
      <c r="J1503" t="s">
        <v>995</v>
      </c>
      <c r="K1503" t="s">
        <v>995</v>
      </c>
      <c r="L1503" t="s">
        <v>995</v>
      </c>
      <c r="M1503" t="s">
        <v>995</v>
      </c>
      <c r="N1503" t="s">
        <v>995</v>
      </c>
      <c r="O1503" t="s">
        <v>995</v>
      </c>
      <c r="P1503" t="s">
        <v>995</v>
      </c>
      <c r="Q1503" t="s">
        <v>995</v>
      </c>
      <c r="R1503" t="s">
        <v>995</v>
      </c>
      <c r="S1503" t="s">
        <v>995</v>
      </c>
      <c r="T1503" t="s">
        <v>995</v>
      </c>
      <c r="U1503" t="s">
        <v>995</v>
      </c>
      <c r="V1503" t="s">
        <v>995</v>
      </c>
      <c r="W1503" t="s">
        <v>995</v>
      </c>
      <c r="X1503" t="s">
        <v>995</v>
      </c>
      <c r="Y1503" t="s">
        <v>995</v>
      </c>
      <c r="Z1503" t="s">
        <v>995</v>
      </c>
      <c r="AA1503" t="s">
        <v>995</v>
      </c>
      <c r="AB1503" t="s">
        <v>995</v>
      </c>
      <c r="AC1503" t="s">
        <v>995</v>
      </c>
      <c r="AD1503" t="s">
        <v>995</v>
      </c>
      <c r="AE1503" t="s">
        <v>995</v>
      </c>
      <c r="AF1503" t="s">
        <v>995</v>
      </c>
      <c r="AG1503" t="s">
        <v>995</v>
      </c>
      <c r="AH1503" t="s">
        <v>995</v>
      </c>
      <c r="AI1503" t="s">
        <v>995</v>
      </c>
      <c r="AJ1503" t="s">
        <v>995</v>
      </c>
      <c r="AK1503" t="s">
        <v>995</v>
      </c>
      <c r="AL1503" t="s">
        <v>995</v>
      </c>
      <c r="AM1503" t="s">
        <v>995</v>
      </c>
      <c r="AN1503" t="s">
        <v>995</v>
      </c>
      <c r="AO1503" t="s">
        <v>995</v>
      </c>
      <c r="AP1503" t="s">
        <v>995</v>
      </c>
      <c r="AQ1503" s="286" t="s">
        <v>855</v>
      </c>
      <c r="AR1503" s="306"/>
    </row>
    <row r="1504" spans="1:47" ht="21.6" x14ac:dyDescent="0.3">
      <c r="A1504" s="285">
        <v>119399</v>
      </c>
      <c r="B1504" s="286" t="s">
        <v>61</v>
      </c>
      <c r="C1504" t="s">
        <v>226</v>
      </c>
      <c r="D1504" t="s">
        <v>224</v>
      </c>
      <c r="E1504" t="s">
        <v>224</v>
      </c>
      <c r="F1504" t="s">
        <v>224</v>
      </c>
      <c r="G1504" t="s">
        <v>224</v>
      </c>
      <c r="H1504" t="s">
        <v>224</v>
      </c>
      <c r="I1504" t="s">
        <v>226</v>
      </c>
      <c r="J1504" t="s">
        <v>224</v>
      </c>
      <c r="K1504" t="s">
        <v>224</v>
      </c>
      <c r="L1504" t="s">
        <v>224</v>
      </c>
      <c r="M1504" t="s">
        <v>226</v>
      </c>
      <c r="N1504" t="s">
        <v>224</v>
      </c>
      <c r="O1504" t="s">
        <v>224</v>
      </c>
      <c r="P1504" t="s">
        <v>224</v>
      </c>
      <c r="Q1504" t="s">
        <v>224</v>
      </c>
      <c r="R1504" t="s">
        <v>226</v>
      </c>
      <c r="S1504" t="s">
        <v>226</v>
      </c>
      <c r="T1504" t="s">
        <v>224</v>
      </c>
      <c r="U1504" t="s">
        <v>226</v>
      </c>
      <c r="V1504" t="s">
        <v>226</v>
      </c>
      <c r="W1504" t="s">
        <v>224</v>
      </c>
      <c r="X1504" t="s">
        <v>224</v>
      </c>
      <c r="Y1504" t="s">
        <v>224</v>
      </c>
      <c r="Z1504" t="s">
        <v>226</v>
      </c>
      <c r="AA1504" t="s">
        <v>224</v>
      </c>
      <c r="AB1504" t="s">
        <v>226</v>
      </c>
      <c r="AC1504" t="s">
        <v>224</v>
      </c>
      <c r="AD1504" t="s">
        <v>226</v>
      </c>
      <c r="AE1504" t="s">
        <v>226</v>
      </c>
      <c r="AF1504" t="s">
        <v>224</v>
      </c>
      <c r="AG1504" t="s">
        <v>226</v>
      </c>
      <c r="AH1504" t="s">
        <v>226</v>
      </c>
      <c r="AI1504" t="s">
        <v>226</v>
      </c>
      <c r="AJ1504" t="s">
        <v>226</v>
      </c>
      <c r="AK1504" t="s">
        <v>224</v>
      </c>
      <c r="AL1504" t="s">
        <v>225</v>
      </c>
      <c r="AM1504" t="s">
        <v>225</v>
      </c>
      <c r="AN1504" t="s">
        <v>225</v>
      </c>
      <c r="AO1504" t="s">
        <v>226</v>
      </c>
      <c r="AP1504" t="s">
        <v>226</v>
      </c>
      <c r="AQ1504" s="286" t="s">
        <v>394</v>
      </c>
      <c r="AR1504" s="295"/>
      <c r="AS1504" s="235"/>
    </row>
    <row r="1505" spans="1:47" ht="21.6" x14ac:dyDescent="0.3">
      <c r="A1505" s="285">
        <v>119400</v>
      </c>
      <c r="B1505" s="286" t="s">
        <v>61</v>
      </c>
      <c r="C1505" t="s">
        <v>995</v>
      </c>
      <c r="D1505" t="s">
        <v>995</v>
      </c>
      <c r="E1505" t="s">
        <v>995</v>
      </c>
      <c r="F1505" t="s">
        <v>995</v>
      </c>
      <c r="G1505" t="s">
        <v>995</v>
      </c>
      <c r="H1505" t="s">
        <v>995</v>
      </c>
      <c r="I1505" t="s">
        <v>995</v>
      </c>
      <c r="J1505" t="s">
        <v>995</v>
      </c>
      <c r="K1505" t="s">
        <v>995</v>
      </c>
      <c r="L1505" t="s">
        <v>995</v>
      </c>
      <c r="M1505" t="s">
        <v>995</v>
      </c>
      <c r="N1505" t="s">
        <v>995</v>
      </c>
      <c r="O1505" t="s">
        <v>995</v>
      </c>
      <c r="P1505" t="s">
        <v>995</v>
      </c>
      <c r="Q1505" t="s">
        <v>995</v>
      </c>
      <c r="R1505" t="s">
        <v>995</v>
      </c>
      <c r="S1505" t="s">
        <v>995</v>
      </c>
      <c r="T1505" t="s">
        <v>995</v>
      </c>
      <c r="U1505" t="s">
        <v>995</v>
      </c>
      <c r="V1505" t="s">
        <v>995</v>
      </c>
      <c r="W1505" t="s">
        <v>995</v>
      </c>
      <c r="X1505" t="s">
        <v>995</v>
      </c>
      <c r="Y1505" t="s">
        <v>995</v>
      </c>
      <c r="Z1505" t="s">
        <v>995</v>
      </c>
      <c r="AA1505" t="s">
        <v>995</v>
      </c>
      <c r="AB1505" t="s">
        <v>995</v>
      </c>
      <c r="AC1505" t="s">
        <v>995</v>
      </c>
      <c r="AD1505" t="s">
        <v>995</v>
      </c>
      <c r="AE1505" t="s">
        <v>995</v>
      </c>
      <c r="AF1505" t="s">
        <v>995</v>
      </c>
      <c r="AG1505" t="s">
        <v>995</v>
      </c>
      <c r="AH1505" t="s">
        <v>995</v>
      </c>
      <c r="AI1505" t="s">
        <v>995</v>
      </c>
      <c r="AJ1505" t="s">
        <v>995</v>
      </c>
      <c r="AK1505" t="s">
        <v>995</v>
      </c>
      <c r="AL1505" t="s">
        <v>995</v>
      </c>
      <c r="AM1505" t="s">
        <v>995</v>
      </c>
      <c r="AN1505" t="s">
        <v>995</v>
      </c>
      <c r="AO1505" t="s">
        <v>995</v>
      </c>
      <c r="AP1505" t="s">
        <v>995</v>
      </c>
      <c r="AQ1505" s="286" t="s">
        <v>855</v>
      </c>
      <c r="AR1505" s="295"/>
      <c r="AS1505" s="235"/>
    </row>
    <row r="1506" spans="1:47" x14ac:dyDescent="0.3">
      <c r="A1506" s="285">
        <v>119402</v>
      </c>
      <c r="B1506" s="286" t="s">
        <v>539</v>
      </c>
      <c r="C1506" t="s">
        <v>995</v>
      </c>
      <c r="D1506" t="s">
        <v>995</v>
      </c>
      <c r="E1506" t="s">
        <v>995</v>
      </c>
      <c r="F1506" t="s">
        <v>995</v>
      </c>
      <c r="G1506" t="s">
        <v>995</v>
      </c>
      <c r="H1506" t="s">
        <v>995</v>
      </c>
      <c r="I1506" t="s">
        <v>995</v>
      </c>
      <c r="J1506" t="s">
        <v>995</v>
      </c>
      <c r="K1506" t="s">
        <v>995</v>
      </c>
      <c r="L1506" t="s">
        <v>995</v>
      </c>
      <c r="M1506" t="s">
        <v>995</v>
      </c>
      <c r="N1506" t="s">
        <v>995</v>
      </c>
      <c r="O1506" t="s">
        <v>995</v>
      </c>
      <c r="P1506" t="s">
        <v>995</v>
      </c>
      <c r="Q1506" t="s">
        <v>995</v>
      </c>
      <c r="R1506" t="s">
        <v>995</v>
      </c>
      <c r="S1506" t="s">
        <v>995</v>
      </c>
      <c r="T1506" t="s">
        <v>995</v>
      </c>
      <c r="U1506" t="s">
        <v>995</v>
      </c>
      <c r="V1506" t="s">
        <v>995</v>
      </c>
      <c r="W1506" t="s">
        <v>995</v>
      </c>
      <c r="X1506" t="s">
        <v>995</v>
      </c>
      <c r="Y1506" t="s">
        <v>995</v>
      </c>
      <c r="Z1506" t="s">
        <v>995</v>
      </c>
      <c r="AA1506" t="s">
        <v>995</v>
      </c>
      <c r="AB1506" t="s">
        <v>995</v>
      </c>
      <c r="AC1506" t="s">
        <v>995</v>
      </c>
      <c r="AD1506" t="s">
        <v>995</v>
      </c>
      <c r="AE1506" t="s">
        <v>995</v>
      </c>
      <c r="AF1506" t="s">
        <v>995</v>
      </c>
      <c r="AG1506" t="s">
        <v>995</v>
      </c>
      <c r="AH1506" t="s">
        <v>995</v>
      </c>
      <c r="AI1506" t="s">
        <v>995</v>
      </c>
      <c r="AJ1506" t="s">
        <v>995</v>
      </c>
      <c r="AK1506" t="s">
        <v>995</v>
      </c>
      <c r="AL1506" t="s">
        <v>995</v>
      </c>
      <c r="AM1506" t="s">
        <v>995</v>
      </c>
      <c r="AN1506" t="s">
        <v>995</v>
      </c>
      <c r="AO1506" t="s">
        <v>995</v>
      </c>
      <c r="AP1506" t="s">
        <v>995</v>
      </c>
      <c r="AQ1506" s="286" t="s">
        <v>855</v>
      </c>
      <c r="AR1506" s="306"/>
    </row>
    <row r="1507" spans="1:47" ht="21.6" x14ac:dyDescent="0.3">
      <c r="A1507" s="285">
        <v>119403</v>
      </c>
      <c r="B1507" s="286" t="s">
        <v>61</v>
      </c>
      <c r="C1507" t="s">
        <v>995</v>
      </c>
      <c r="D1507" t="s">
        <v>995</v>
      </c>
      <c r="E1507" t="s">
        <v>995</v>
      </c>
      <c r="F1507" t="s">
        <v>995</v>
      </c>
      <c r="G1507" t="s">
        <v>995</v>
      </c>
      <c r="H1507" t="s">
        <v>995</v>
      </c>
      <c r="I1507" t="s">
        <v>995</v>
      </c>
      <c r="J1507" t="s">
        <v>995</v>
      </c>
      <c r="K1507" t="s">
        <v>995</v>
      </c>
      <c r="L1507" t="s">
        <v>995</v>
      </c>
      <c r="M1507" t="s">
        <v>995</v>
      </c>
      <c r="N1507" t="s">
        <v>995</v>
      </c>
      <c r="O1507" t="s">
        <v>995</v>
      </c>
      <c r="P1507" t="s">
        <v>995</v>
      </c>
      <c r="Q1507" t="s">
        <v>995</v>
      </c>
      <c r="R1507" t="s">
        <v>995</v>
      </c>
      <c r="S1507" t="s">
        <v>995</v>
      </c>
      <c r="T1507" t="s">
        <v>995</v>
      </c>
      <c r="U1507" t="s">
        <v>995</v>
      </c>
      <c r="V1507" t="s">
        <v>995</v>
      </c>
      <c r="W1507" t="s">
        <v>995</v>
      </c>
      <c r="X1507" t="s">
        <v>995</v>
      </c>
      <c r="Y1507" t="s">
        <v>995</v>
      </c>
      <c r="Z1507" t="s">
        <v>995</v>
      </c>
      <c r="AA1507" t="s">
        <v>995</v>
      </c>
      <c r="AB1507" t="s">
        <v>995</v>
      </c>
      <c r="AC1507" t="s">
        <v>995</v>
      </c>
      <c r="AD1507" t="s">
        <v>995</v>
      </c>
      <c r="AE1507" t="s">
        <v>995</v>
      </c>
      <c r="AF1507" t="s">
        <v>995</v>
      </c>
      <c r="AG1507" t="s">
        <v>995</v>
      </c>
      <c r="AH1507" t="s">
        <v>995</v>
      </c>
      <c r="AI1507" t="s">
        <v>995</v>
      </c>
      <c r="AJ1507" t="s">
        <v>995</v>
      </c>
      <c r="AK1507" t="s">
        <v>995</v>
      </c>
      <c r="AL1507" t="s">
        <v>995</v>
      </c>
      <c r="AM1507" t="s">
        <v>995</v>
      </c>
      <c r="AN1507" t="s">
        <v>995</v>
      </c>
      <c r="AO1507" t="s">
        <v>995</v>
      </c>
      <c r="AP1507" t="s">
        <v>995</v>
      </c>
      <c r="AQ1507" s="286" t="s">
        <v>394</v>
      </c>
      <c r="AR1507" s="295"/>
      <c r="AS1507" s="235"/>
    </row>
    <row r="1508" spans="1:47" x14ac:dyDescent="0.3">
      <c r="A1508" s="285">
        <v>119404</v>
      </c>
      <c r="B1508" s="286" t="s">
        <v>538</v>
      </c>
      <c r="C1508" t="s">
        <v>995</v>
      </c>
      <c r="D1508" t="s">
        <v>995</v>
      </c>
      <c r="E1508" t="s">
        <v>995</v>
      </c>
      <c r="F1508" t="s">
        <v>995</v>
      </c>
      <c r="G1508" t="s">
        <v>995</v>
      </c>
      <c r="H1508" t="s">
        <v>995</v>
      </c>
      <c r="I1508" t="s">
        <v>995</v>
      </c>
      <c r="J1508" t="s">
        <v>995</v>
      </c>
      <c r="K1508" t="s">
        <v>995</v>
      </c>
      <c r="L1508" t="s">
        <v>995</v>
      </c>
      <c r="M1508" t="s">
        <v>995</v>
      </c>
      <c r="N1508" t="s">
        <v>995</v>
      </c>
      <c r="O1508" t="s">
        <v>995</v>
      </c>
      <c r="P1508" t="s">
        <v>995</v>
      </c>
      <c r="Q1508" t="s">
        <v>995</v>
      </c>
      <c r="R1508" t="s">
        <v>995</v>
      </c>
      <c r="S1508" t="s">
        <v>995</v>
      </c>
      <c r="T1508" t="s">
        <v>995</v>
      </c>
      <c r="U1508" t="s">
        <v>995</v>
      </c>
      <c r="V1508" t="s">
        <v>995</v>
      </c>
      <c r="W1508" t="s">
        <v>995</v>
      </c>
      <c r="X1508" t="s">
        <v>995</v>
      </c>
      <c r="Y1508" t="s">
        <v>995</v>
      </c>
      <c r="Z1508" t="s">
        <v>995</v>
      </c>
      <c r="AA1508" t="s">
        <v>995</v>
      </c>
      <c r="AB1508" t="s">
        <v>995</v>
      </c>
      <c r="AC1508" t="s">
        <v>995</v>
      </c>
      <c r="AD1508" t="s">
        <v>995</v>
      </c>
      <c r="AE1508" t="s">
        <v>995</v>
      </c>
      <c r="AF1508" t="s">
        <v>995</v>
      </c>
      <c r="AG1508" t="s">
        <v>995</v>
      </c>
      <c r="AH1508" t="s">
        <v>995</v>
      </c>
      <c r="AI1508" t="s">
        <v>995</v>
      </c>
      <c r="AJ1508" t="s">
        <v>995</v>
      </c>
      <c r="AK1508" t="s">
        <v>995</v>
      </c>
      <c r="AL1508" t="s">
        <v>995</v>
      </c>
      <c r="AM1508" t="s">
        <v>995</v>
      </c>
      <c r="AN1508" t="s">
        <v>995</v>
      </c>
      <c r="AO1508" t="s">
        <v>995</v>
      </c>
      <c r="AP1508" t="s">
        <v>995</v>
      </c>
      <c r="AQ1508" s="286" t="s">
        <v>855</v>
      </c>
      <c r="AR1508" s="306"/>
    </row>
    <row r="1509" spans="1:47" x14ac:dyDescent="0.3">
      <c r="A1509" s="285">
        <v>119408</v>
      </c>
      <c r="B1509" s="286" t="s">
        <v>61</v>
      </c>
      <c r="C1509" t="s">
        <v>995</v>
      </c>
      <c r="D1509" t="s">
        <v>995</v>
      </c>
      <c r="E1509" t="s">
        <v>995</v>
      </c>
      <c r="F1509" t="s">
        <v>995</v>
      </c>
      <c r="G1509" t="s">
        <v>995</v>
      </c>
      <c r="H1509" t="s">
        <v>995</v>
      </c>
      <c r="I1509" t="s">
        <v>995</v>
      </c>
      <c r="J1509" t="s">
        <v>995</v>
      </c>
      <c r="K1509" t="s">
        <v>995</v>
      </c>
      <c r="L1509" t="s">
        <v>995</v>
      </c>
      <c r="M1509" t="s">
        <v>995</v>
      </c>
      <c r="N1509" t="s">
        <v>995</v>
      </c>
      <c r="O1509" t="s">
        <v>995</v>
      </c>
      <c r="P1509" t="s">
        <v>995</v>
      </c>
      <c r="Q1509" t="s">
        <v>995</v>
      </c>
      <c r="R1509" t="s">
        <v>995</v>
      </c>
      <c r="S1509" t="s">
        <v>995</v>
      </c>
      <c r="T1509" t="s">
        <v>995</v>
      </c>
      <c r="U1509" t="s">
        <v>995</v>
      </c>
      <c r="V1509" t="s">
        <v>995</v>
      </c>
      <c r="W1509" t="s">
        <v>995</v>
      </c>
      <c r="X1509" t="s">
        <v>995</v>
      </c>
      <c r="Y1509" t="s">
        <v>995</v>
      </c>
      <c r="Z1509" t="s">
        <v>995</v>
      </c>
      <c r="AA1509" t="s">
        <v>995</v>
      </c>
      <c r="AB1509" t="s">
        <v>995</v>
      </c>
      <c r="AC1509" t="s">
        <v>995</v>
      </c>
      <c r="AD1509" t="s">
        <v>995</v>
      </c>
      <c r="AE1509" t="s">
        <v>995</v>
      </c>
      <c r="AF1509" t="s">
        <v>995</v>
      </c>
      <c r="AG1509" t="s">
        <v>995</v>
      </c>
      <c r="AH1509" t="s">
        <v>995</v>
      </c>
      <c r="AI1509" t="s">
        <v>995</v>
      </c>
      <c r="AJ1509" t="s">
        <v>995</v>
      </c>
      <c r="AK1509" t="s">
        <v>995</v>
      </c>
      <c r="AL1509" t="s">
        <v>995</v>
      </c>
      <c r="AM1509" t="s">
        <v>995</v>
      </c>
      <c r="AN1509" t="s">
        <v>995</v>
      </c>
      <c r="AO1509" t="s">
        <v>995</v>
      </c>
      <c r="AP1509" t="s">
        <v>995</v>
      </c>
      <c r="AQ1509" s="286" t="s">
        <v>855</v>
      </c>
      <c r="AR1509" s="306"/>
    </row>
    <row r="1510" spans="1:47" x14ac:dyDescent="0.3">
      <c r="A1510" s="285">
        <v>119409</v>
      </c>
      <c r="B1510" s="286" t="s">
        <v>538</v>
      </c>
      <c r="C1510" t="s">
        <v>224</v>
      </c>
      <c r="D1510" t="s">
        <v>226</v>
      </c>
      <c r="E1510" t="s">
        <v>226</v>
      </c>
      <c r="F1510" t="s">
        <v>226</v>
      </c>
      <c r="G1510" t="s">
        <v>226</v>
      </c>
      <c r="H1510" t="s">
        <v>224</v>
      </c>
      <c r="I1510" t="s">
        <v>226</v>
      </c>
      <c r="J1510" t="s">
        <v>224</v>
      </c>
      <c r="K1510" t="s">
        <v>226</v>
      </c>
      <c r="L1510" t="s">
        <v>226</v>
      </c>
      <c r="M1510" t="s">
        <v>226</v>
      </c>
      <c r="N1510" t="s">
        <v>224</v>
      </c>
      <c r="O1510" t="s">
        <v>224</v>
      </c>
      <c r="P1510" t="s">
        <v>224</v>
      </c>
      <c r="Q1510" t="s">
        <v>226</v>
      </c>
      <c r="R1510" t="s">
        <v>224</v>
      </c>
      <c r="S1510" t="s">
        <v>224</v>
      </c>
      <c r="T1510" t="s">
        <v>224</v>
      </c>
      <c r="U1510" t="s">
        <v>224</v>
      </c>
      <c r="V1510" t="s">
        <v>226</v>
      </c>
      <c r="W1510" t="s">
        <v>224</v>
      </c>
      <c r="X1510" t="s">
        <v>224</v>
      </c>
      <c r="Y1510" t="s">
        <v>224</v>
      </c>
      <c r="Z1510" t="s">
        <v>224</v>
      </c>
      <c r="AA1510" t="s">
        <v>224</v>
      </c>
      <c r="AB1510" t="s">
        <v>224</v>
      </c>
      <c r="AC1510" t="s">
        <v>224</v>
      </c>
      <c r="AD1510" t="s">
        <v>224</v>
      </c>
      <c r="AE1510" t="s">
        <v>224</v>
      </c>
      <c r="AF1510" t="s">
        <v>224</v>
      </c>
      <c r="AG1510" t="s">
        <v>394</v>
      </c>
      <c r="AH1510" t="s">
        <v>394</v>
      </c>
      <c r="AI1510" t="s">
        <v>394</v>
      </c>
      <c r="AJ1510" t="s">
        <v>394</v>
      </c>
      <c r="AK1510" t="s">
        <v>394</v>
      </c>
      <c r="AL1510" t="s">
        <v>394</v>
      </c>
      <c r="AM1510" t="s">
        <v>394</v>
      </c>
      <c r="AN1510" t="s">
        <v>394</v>
      </c>
      <c r="AO1510" t="s">
        <v>394</v>
      </c>
      <c r="AP1510" t="s">
        <v>394</v>
      </c>
      <c r="AQ1510" s="289"/>
      <c r="AR1510" s="302"/>
      <c r="AS1510" s="304"/>
      <c r="AU1510"/>
    </row>
    <row r="1511" spans="1:47" ht="21.6" x14ac:dyDescent="0.3">
      <c r="A1511" s="285">
        <v>119414</v>
      </c>
      <c r="B1511" s="286" t="s">
        <v>61</v>
      </c>
      <c r="C1511" t="s">
        <v>224</v>
      </c>
      <c r="D1511" t="s">
        <v>394</v>
      </c>
      <c r="E1511" t="s">
        <v>394</v>
      </c>
      <c r="F1511" t="s">
        <v>394</v>
      </c>
      <c r="G1511" t="s">
        <v>394</v>
      </c>
      <c r="H1511" t="s">
        <v>394</v>
      </c>
      <c r="I1511" t="s">
        <v>394</v>
      </c>
      <c r="J1511" t="s">
        <v>394</v>
      </c>
      <c r="K1511" t="s">
        <v>394</v>
      </c>
      <c r="L1511" t="s">
        <v>394</v>
      </c>
      <c r="M1511" t="s">
        <v>224</v>
      </c>
      <c r="N1511" t="s">
        <v>394</v>
      </c>
      <c r="O1511" t="s">
        <v>394</v>
      </c>
      <c r="P1511" t="s">
        <v>394</v>
      </c>
      <c r="Q1511" t="s">
        <v>394</v>
      </c>
      <c r="R1511" t="s">
        <v>7215</v>
      </c>
      <c r="S1511" t="s">
        <v>7215</v>
      </c>
      <c r="T1511" t="s">
        <v>225</v>
      </c>
      <c r="U1511" t="s">
        <v>225</v>
      </c>
      <c r="V1511" t="s">
        <v>394</v>
      </c>
      <c r="W1511" t="s">
        <v>224</v>
      </c>
      <c r="X1511" t="s">
        <v>394</v>
      </c>
      <c r="Y1511" t="s">
        <v>394</v>
      </c>
      <c r="Z1511" t="s">
        <v>394</v>
      </c>
      <c r="AA1511" t="s">
        <v>394</v>
      </c>
      <c r="AB1511" t="s">
        <v>224</v>
      </c>
      <c r="AC1511" t="s">
        <v>394</v>
      </c>
      <c r="AD1511" t="s">
        <v>394</v>
      </c>
      <c r="AE1511" t="s">
        <v>394</v>
      </c>
      <c r="AF1511" t="s">
        <v>394</v>
      </c>
      <c r="AG1511" t="s">
        <v>224</v>
      </c>
      <c r="AH1511" t="s">
        <v>995</v>
      </c>
      <c r="AI1511" t="s">
        <v>995</v>
      </c>
      <c r="AJ1511" t="s">
        <v>995</v>
      </c>
      <c r="AK1511" t="s">
        <v>995</v>
      </c>
      <c r="AL1511" t="s">
        <v>225</v>
      </c>
      <c r="AM1511" t="s">
        <v>226</v>
      </c>
      <c r="AN1511" t="s">
        <v>226</v>
      </c>
      <c r="AO1511" t="s">
        <v>226</v>
      </c>
      <c r="AP1511" t="s">
        <v>226</v>
      </c>
      <c r="AQ1511" s="286" t="s">
        <v>394</v>
      </c>
      <c r="AR1511" s="295"/>
      <c r="AS1511" s="235"/>
    </row>
    <row r="1512" spans="1:47" x14ac:dyDescent="0.3">
      <c r="A1512" s="285">
        <v>119418</v>
      </c>
      <c r="B1512" s="286" t="s">
        <v>539</v>
      </c>
      <c r="C1512" t="s">
        <v>995</v>
      </c>
      <c r="D1512" t="s">
        <v>995</v>
      </c>
      <c r="E1512" t="s">
        <v>995</v>
      </c>
      <c r="F1512" t="s">
        <v>995</v>
      </c>
      <c r="G1512" t="s">
        <v>995</v>
      </c>
      <c r="H1512" t="s">
        <v>995</v>
      </c>
      <c r="I1512" t="s">
        <v>995</v>
      </c>
      <c r="J1512" t="s">
        <v>995</v>
      </c>
      <c r="K1512" t="s">
        <v>995</v>
      </c>
      <c r="L1512" t="s">
        <v>995</v>
      </c>
      <c r="M1512" t="s">
        <v>995</v>
      </c>
      <c r="N1512" t="s">
        <v>995</v>
      </c>
      <c r="O1512" t="s">
        <v>995</v>
      </c>
      <c r="P1512" t="s">
        <v>995</v>
      </c>
      <c r="Q1512" t="s">
        <v>995</v>
      </c>
      <c r="R1512" t="s">
        <v>995</v>
      </c>
      <c r="S1512" t="s">
        <v>995</v>
      </c>
      <c r="T1512" t="s">
        <v>995</v>
      </c>
      <c r="U1512" t="s">
        <v>995</v>
      </c>
      <c r="V1512" t="s">
        <v>995</v>
      </c>
      <c r="W1512" t="s">
        <v>995</v>
      </c>
      <c r="X1512" t="s">
        <v>995</v>
      </c>
      <c r="Y1512" t="s">
        <v>995</v>
      </c>
      <c r="Z1512" t="s">
        <v>995</v>
      </c>
      <c r="AA1512" t="s">
        <v>995</v>
      </c>
      <c r="AB1512" t="s">
        <v>995</v>
      </c>
      <c r="AC1512" t="s">
        <v>995</v>
      </c>
      <c r="AD1512" t="s">
        <v>995</v>
      </c>
      <c r="AE1512" t="s">
        <v>995</v>
      </c>
      <c r="AF1512" t="s">
        <v>995</v>
      </c>
      <c r="AG1512" t="s">
        <v>995</v>
      </c>
      <c r="AH1512" t="s">
        <v>995</v>
      </c>
      <c r="AI1512" t="s">
        <v>995</v>
      </c>
      <c r="AJ1512" t="s">
        <v>995</v>
      </c>
      <c r="AK1512" t="s">
        <v>995</v>
      </c>
      <c r="AL1512" t="s">
        <v>995</v>
      </c>
      <c r="AM1512" t="s">
        <v>995</v>
      </c>
      <c r="AN1512" t="s">
        <v>995</v>
      </c>
      <c r="AO1512" t="s">
        <v>995</v>
      </c>
      <c r="AP1512" t="s">
        <v>995</v>
      </c>
      <c r="AQ1512" s="286" t="s">
        <v>855</v>
      </c>
      <c r="AR1512" s="306"/>
    </row>
    <row r="1513" spans="1:47" x14ac:dyDescent="0.3">
      <c r="A1513" s="285">
        <v>119420</v>
      </c>
      <c r="B1513" s="286" t="s">
        <v>538</v>
      </c>
      <c r="AQ1513" s="286" t="s">
        <v>394</v>
      </c>
      <c r="AR1513" s="306"/>
    </row>
    <row r="1514" spans="1:47" x14ac:dyDescent="0.3">
      <c r="A1514" s="285">
        <v>119423</v>
      </c>
      <c r="B1514" s="286" t="s">
        <v>538</v>
      </c>
      <c r="C1514" t="s">
        <v>995</v>
      </c>
      <c r="D1514" t="s">
        <v>995</v>
      </c>
      <c r="E1514" t="s">
        <v>995</v>
      </c>
      <c r="F1514" t="s">
        <v>995</v>
      </c>
      <c r="G1514" t="s">
        <v>995</v>
      </c>
      <c r="H1514" t="s">
        <v>995</v>
      </c>
      <c r="I1514" t="s">
        <v>995</v>
      </c>
      <c r="J1514" t="s">
        <v>995</v>
      </c>
      <c r="K1514" t="s">
        <v>995</v>
      </c>
      <c r="L1514" t="s">
        <v>995</v>
      </c>
      <c r="M1514" t="s">
        <v>995</v>
      </c>
      <c r="N1514" t="s">
        <v>995</v>
      </c>
      <c r="O1514" t="s">
        <v>995</v>
      </c>
      <c r="P1514" t="s">
        <v>995</v>
      </c>
      <c r="Q1514" t="s">
        <v>995</v>
      </c>
      <c r="R1514" t="s">
        <v>995</v>
      </c>
      <c r="S1514" t="s">
        <v>995</v>
      </c>
      <c r="T1514" t="s">
        <v>995</v>
      </c>
      <c r="U1514" t="s">
        <v>995</v>
      </c>
      <c r="V1514" t="s">
        <v>995</v>
      </c>
      <c r="W1514" t="s">
        <v>995</v>
      </c>
      <c r="X1514" t="s">
        <v>995</v>
      </c>
      <c r="Y1514" t="s">
        <v>995</v>
      </c>
      <c r="Z1514" t="s">
        <v>995</v>
      </c>
      <c r="AA1514" t="s">
        <v>995</v>
      </c>
      <c r="AB1514" t="s">
        <v>995</v>
      </c>
      <c r="AC1514" t="s">
        <v>995</v>
      </c>
      <c r="AD1514" t="s">
        <v>995</v>
      </c>
      <c r="AE1514" t="s">
        <v>995</v>
      </c>
      <c r="AF1514" t="s">
        <v>995</v>
      </c>
      <c r="AG1514" t="s">
        <v>995</v>
      </c>
      <c r="AH1514" t="s">
        <v>995</v>
      </c>
      <c r="AI1514" t="s">
        <v>995</v>
      </c>
      <c r="AJ1514" t="s">
        <v>995</v>
      </c>
      <c r="AK1514" t="s">
        <v>995</v>
      </c>
      <c r="AL1514" t="s">
        <v>995</v>
      </c>
      <c r="AM1514" t="s">
        <v>995</v>
      </c>
      <c r="AN1514" t="s">
        <v>995</v>
      </c>
      <c r="AO1514" t="s">
        <v>995</v>
      </c>
      <c r="AP1514" t="s">
        <v>995</v>
      </c>
      <c r="AQ1514" s="286" t="s">
        <v>855</v>
      </c>
      <c r="AR1514" s="306"/>
    </row>
    <row r="1515" spans="1:47" x14ac:dyDescent="0.3">
      <c r="A1515" s="285">
        <v>119425</v>
      </c>
      <c r="B1515" s="286" t="s">
        <v>540</v>
      </c>
      <c r="C1515" t="s">
        <v>995</v>
      </c>
      <c r="D1515" t="s">
        <v>995</v>
      </c>
      <c r="E1515" t="s">
        <v>995</v>
      </c>
      <c r="F1515" t="s">
        <v>995</v>
      </c>
      <c r="G1515" t="s">
        <v>995</v>
      </c>
      <c r="H1515" t="s">
        <v>995</v>
      </c>
      <c r="I1515" t="s">
        <v>995</v>
      </c>
      <c r="J1515" t="s">
        <v>995</v>
      </c>
      <c r="K1515" t="s">
        <v>995</v>
      </c>
      <c r="L1515" t="s">
        <v>995</v>
      </c>
      <c r="M1515" t="s">
        <v>995</v>
      </c>
      <c r="N1515" t="s">
        <v>995</v>
      </c>
      <c r="O1515" t="s">
        <v>995</v>
      </c>
      <c r="P1515" t="s">
        <v>995</v>
      </c>
      <c r="Q1515" t="s">
        <v>995</v>
      </c>
      <c r="R1515" t="s">
        <v>995</v>
      </c>
      <c r="S1515" t="s">
        <v>995</v>
      </c>
      <c r="T1515" t="s">
        <v>995</v>
      </c>
      <c r="U1515" t="s">
        <v>995</v>
      </c>
      <c r="V1515" t="s">
        <v>995</v>
      </c>
      <c r="W1515" t="s">
        <v>995</v>
      </c>
      <c r="X1515" t="s">
        <v>995</v>
      </c>
      <c r="Y1515" t="s">
        <v>995</v>
      </c>
      <c r="Z1515" t="s">
        <v>995</v>
      </c>
      <c r="AA1515" t="s">
        <v>995</v>
      </c>
      <c r="AB1515" t="s">
        <v>995</v>
      </c>
      <c r="AC1515" t="s">
        <v>995</v>
      </c>
      <c r="AD1515" t="s">
        <v>995</v>
      </c>
      <c r="AE1515" t="s">
        <v>995</v>
      </c>
      <c r="AF1515" t="s">
        <v>995</v>
      </c>
      <c r="AG1515" t="s">
        <v>995</v>
      </c>
      <c r="AH1515" t="s">
        <v>995</v>
      </c>
      <c r="AI1515" t="s">
        <v>995</v>
      </c>
      <c r="AJ1515" t="s">
        <v>995</v>
      </c>
      <c r="AK1515" t="s">
        <v>995</v>
      </c>
      <c r="AL1515" t="s">
        <v>995</v>
      </c>
      <c r="AM1515" t="s">
        <v>995</v>
      </c>
      <c r="AN1515" t="s">
        <v>995</v>
      </c>
      <c r="AO1515" t="s">
        <v>995</v>
      </c>
      <c r="AP1515" t="s">
        <v>995</v>
      </c>
      <c r="AQ1515" s="286" t="s">
        <v>855</v>
      </c>
      <c r="AR1515" s="306"/>
    </row>
    <row r="1516" spans="1:47" ht="21.6" x14ac:dyDescent="0.3">
      <c r="A1516" s="285">
        <v>119429</v>
      </c>
      <c r="B1516" s="286" t="s">
        <v>538</v>
      </c>
      <c r="C1516" t="s">
        <v>995</v>
      </c>
      <c r="D1516" t="s">
        <v>995</v>
      </c>
      <c r="E1516" t="s">
        <v>995</v>
      </c>
      <c r="F1516" t="s">
        <v>995</v>
      </c>
      <c r="G1516" t="s">
        <v>995</v>
      </c>
      <c r="H1516" t="s">
        <v>995</v>
      </c>
      <c r="I1516" t="s">
        <v>995</v>
      </c>
      <c r="J1516" t="s">
        <v>995</v>
      </c>
      <c r="K1516" t="s">
        <v>995</v>
      </c>
      <c r="L1516" t="s">
        <v>995</v>
      </c>
      <c r="M1516" t="s">
        <v>995</v>
      </c>
      <c r="N1516" t="s">
        <v>995</v>
      </c>
      <c r="O1516" t="s">
        <v>995</v>
      </c>
      <c r="P1516" t="s">
        <v>995</v>
      </c>
      <c r="Q1516" t="s">
        <v>995</v>
      </c>
      <c r="R1516" t="s">
        <v>995</v>
      </c>
      <c r="S1516" t="s">
        <v>995</v>
      </c>
      <c r="T1516" t="s">
        <v>995</v>
      </c>
      <c r="U1516" t="s">
        <v>995</v>
      </c>
      <c r="V1516" t="s">
        <v>995</v>
      </c>
      <c r="W1516" t="s">
        <v>995</v>
      </c>
      <c r="X1516" t="s">
        <v>995</v>
      </c>
      <c r="Y1516" t="s">
        <v>995</v>
      </c>
      <c r="Z1516" t="s">
        <v>995</v>
      </c>
      <c r="AA1516" t="s">
        <v>995</v>
      </c>
      <c r="AB1516" t="s">
        <v>995</v>
      </c>
      <c r="AC1516" t="s">
        <v>995</v>
      </c>
      <c r="AD1516" t="s">
        <v>995</v>
      </c>
      <c r="AE1516" t="s">
        <v>995</v>
      </c>
      <c r="AF1516" t="s">
        <v>995</v>
      </c>
      <c r="AG1516" t="s">
        <v>995</v>
      </c>
      <c r="AH1516" t="s">
        <v>995</v>
      </c>
      <c r="AI1516" t="s">
        <v>995</v>
      </c>
      <c r="AJ1516" t="s">
        <v>995</v>
      </c>
      <c r="AK1516" t="s">
        <v>995</v>
      </c>
      <c r="AL1516" t="s">
        <v>995</v>
      </c>
      <c r="AM1516" t="s">
        <v>995</v>
      </c>
      <c r="AN1516" t="s">
        <v>995</v>
      </c>
      <c r="AO1516" t="s">
        <v>995</v>
      </c>
      <c r="AP1516" t="s">
        <v>995</v>
      </c>
      <c r="AQ1516" s="286" t="s">
        <v>855</v>
      </c>
      <c r="AR1516" s="295"/>
      <c r="AS1516" s="235"/>
    </row>
    <row r="1517" spans="1:47" x14ac:dyDescent="0.3">
      <c r="A1517" s="285">
        <v>119436</v>
      </c>
      <c r="B1517" s="286" t="s">
        <v>540</v>
      </c>
      <c r="C1517" t="s">
        <v>995</v>
      </c>
      <c r="D1517" t="s">
        <v>995</v>
      </c>
      <c r="E1517" t="s">
        <v>995</v>
      </c>
      <c r="F1517" t="s">
        <v>995</v>
      </c>
      <c r="G1517" t="s">
        <v>995</v>
      </c>
      <c r="H1517" t="s">
        <v>995</v>
      </c>
      <c r="I1517" t="s">
        <v>995</v>
      </c>
      <c r="J1517" t="s">
        <v>995</v>
      </c>
      <c r="K1517" t="s">
        <v>995</v>
      </c>
      <c r="L1517" t="s">
        <v>995</v>
      </c>
      <c r="M1517" t="s">
        <v>995</v>
      </c>
      <c r="N1517" t="s">
        <v>995</v>
      </c>
      <c r="O1517" t="s">
        <v>995</v>
      </c>
      <c r="P1517" t="s">
        <v>995</v>
      </c>
      <c r="Q1517" t="s">
        <v>995</v>
      </c>
      <c r="R1517" t="s">
        <v>995</v>
      </c>
      <c r="S1517" t="s">
        <v>995</v>
      </c>
      <c r="T1517" t="s">
        <v>995</v>
      </c>
      <c r="U1517" t="s">
        <v>995</v>
      </c>
      <c r="V1517" t="s">
        <v>995</v>
      </c>
      <c r="W1517" t="s">
        <v>995</v>
      </c>
      <c r="X1517" t="s">
        <v>995</v>
      </c>
      <c r="Y1517" t="s">
        <v>995</v>
      </c>
      <c r="Z1517" t="s">
        <v>995</v>
      </c>
      <c r="AA1517" t="s">
        <v>995</v>
      </c>
      <c r="AB1517" t="s">
        <v>995</v>
      </c>
      <c r="AC1517" t="s">
        <v>995</v>
      </c>
      <c r="AD1517" t="s">
        <v>995</v>
      </c>
      <c r="AE1517" t="s">
        <v>995</v>
      </c>
      <c r="AF1517" t="s">
        <v>995</v>
      </c>
      <c r="AG1517" t="s">
        <v>995</v>
      </c>
      <c r="AH1517" t="s">
        <v>995</v>
      </c>
      <c r="AI1517" t="s">
        <v>995</v>
      </c>
      <c r="AJ1517" t="s">
        <v>995</v>
      </c>
      <c r="AK1517" t="s">
        <v>995</v>
      </c>
      <c r="AL1517" t="s">
        <v>995</v>
      </c>
      <c r="AM1517" t="s">
        <v>995</v>
      </c>
      <c r="AN1517" t="s">
        <v>995</v>
      </c>
      <c r="AO1517" t="s">
        <v>995</v>
      </c>
      <c r="AP1517" t="s">
        <v>995</v>
      </c>
      <c r="AQ1517" s="286" t="s">
        <v>855</v>
      </c>
      <c r="AR1517" s="306"/>
    </row>
    <row r="1518" spans="1:47" x14ac:dyDescent="0.3">
      <c r="A1518" s="285">
        <v>119437</v>
      </c>
      <c r="B1518" s="286" t="s">
        <v>540</v>
      </c>
      <c r="C1518" t="s">
        <v>995</v>
      </c>
      <c r="D1518" t="s">
        <v>995</v>
      </c>
      <c r="E1518" t="s">
        <v>995</v>
      </c>
      <c r="F1518" t="s">
        <v>995</v>
      </c>
      <c r="G1518" t="s">
        <v>995</v>
      </c>
      <c r="H1518" t="s">
        <v>995</v>
      </c>
      <c r="I1518" t="s">
        <v>995</v>
      </c>
      <c r="J1518" t="s">
        <v>995</v>
      </c>
      <c r="K1518" t="s">
        <v>995</v>
      </c>
      <c r="L1518" t="s">
        <v>995</v>
      </c>
      <c r="M1518" t="s">
        <v>995</v>
      </c>
      <c r="N1518" t="s">
        <v>995</v>
      </c>
      <c r="O1518" t="s">
        <v>995</v>
      </c>
      <c r="P1518" t="s">
        <v>995</v>
      </c>
      <c r="Q1518" t="s">
        <v>995</v>
      </c>
      <c r="R1518" t="s">
        <v>995</v>
      </c>
      <c r="S1518" t="s">
        <v>995</v>
      </c>
      <c r="T1518" t="s">
        <v>995</v>
      </c>
      <c r="U1518" t="s">
        <v>995</v>
      </c>
      <c r="V1518" t="s">
        <v>995</v>
      </c>
      <c r="W1518" t="s">
        <v>995</v>
      </c>
      <c r="X1518" t="s">
        <v>995</v>
      </c>
      <c r="Y1518" t="s">
        <v>995</v>
      </c>
      <c r="Z1518" t="s">
        <v>995</v>
      </c>
      <c r="AA1518" t="s">
        <v>995</v>
      </c>
      <c r="AB1518" t="s">
        <v>995</v>
      </c>
      <c r="AC1518" t="s">
        <v>995</v>
      </c>
      <c r="AD1518" t="s">
        <v>995</v>
      </c>
      <c r="AE1518" t="s">
        <v>995</v>
      </c>
      <c r="AF1518" t="s">
        <v>995</v>
      </c>
      <c r="AG1518" t="s">
        <v>995</v>
      </c>
      <c r="AH1518" t="s">
        <v>995</v>
      </c>
      <c r="AI1518" t="s">
        <v>995</v>
      </c>
      <c r="AJ1518" t="s">
        <v>995</v>
      </c>
      <c r="AK1518" t="s">
        <v>995</v>
      </c>
      <c r="AL1518" t="s">
        <v>995</v>
      </c>
      <c r="AM1518" t="s">
        <v>995</v>
      </c>
      <c r="AN1518" t="s">
        <v>995</v>
      </c>
      <c r="AO1518" t="s">
        <v>995</v>
      </c>
      <c r="AP1518" t="s">
        <v>995</v>
      </c>
      <c r="AQ1518" s="286" t="s">
        <v>855</v>
      </c>
      <c r="AR1518" s="306"/>
    </row>
    <row r="1519" spans="1:47" x14ac:dyDescent="0.3">
      <c r="A1519" s="285">
        <v>119441</v>
      </c>
      <c r="B1519" s="286" t="s">
        <v>540</v>
      </c>
      <c r="C1519" t="s">
        <v>995</v>
      </c>
      <c r="D1519" t="s">
        <v>995</v>
      </c>
      <c r="E1519" t="s">
        <v>995</v>
      </c>
      <c r="F1519" t="s">
        <v>995</v>
      </c>
      <c r="G1519" t="s">
        <v>995</v>
      </c>
      <c r="H1519" t="s">
        <v>995</v>
      </c>
      <c r="I1519" t="s">
        <v>995</v>
      </c>
      <c r="J1519" t="s">
        <v>995</v>
      </c>
      <c r="K1519" t="s">
        <v>995</v>
      </c>
      <c r="L1519" t="s">
        <v>995</v>
      </c>
      <c r="M1519" t="s">
        <v>995</v>
      </c>
      <c r="N1519" t="s">
        <v>995</v>
      </c>
      <c r="O1519" t="s">
        <v>995</v>
      </c>
      <c r="P1519" t="s">
        <v>995</v>
      </c>
      <c r="Q1519" t="s">
        <v>995</v>
      </c>
      <c r="R1519" t="s">
        <v>995</v>
      </c>
      <c r="S1519" t="s">
        <v>995</v>
      </c>
      <c r="T1519" t="s">
        <v>995</v>
      </c>
      <c r="U1519" t="s">
        <v>995</v>
      </c>
      <c r="V1519" t="s">
        <v>995</v>
      </c>
      <c r="W1519" t="s">
        <v>995</v>
      </c>
      <c r="X1519" t="s">
        <v>995</v>
      </c>
      <c r="Y1519" t="s">
        <v>995</v>
      </c>
      <c r="Z1519" t="s">
        <v>995</v>
      </c>
      <c r="AA1519" t="s">
        <v>995</v>
      </c>
      <c r="AB1519" t="s">
        <v>995</v>
      </c>
      <c r="AC1519" t="s">
        <v>995</v>
      </c>
      <c r="AD1519" t="s">
        <v>995</v>
      </c>
      <c r="AE1519" t="s">
        <v>995</v>
      </c>
      <c r="AF1519" t="s">
        <v>995</v>
      </c>
      <c r="AG1519" t="s">
        <v>995</v>
      </c>
      <c r="AH1519" t="s">
        <v>995</v>
      </c>
      <c r="AI1519" t="s">
        <v>995</v>
      </c>
      <c r="AJ1519" t="s">
        <v>995</v>
      </c>
      <c r="AK1519" t="s">
        <v>995</v>
      </c>
      <c r="AL1519" t="s">
        <v>995</v>
      </c>
      <c r="AM1519" t="s">
        <v>995</v>
      </c>
      <c r="AN1519" t="s">
        <v>995</v>
      </c>
      <c r="AO1519" t="s">
        <v>995</v>
      </c>
      <c r="AP1519" t="s">
        <v>995</v>
      </c>
      <c r="AQ1519" s="286" t="s">
        <v>855</v>
      </c>
      <c r="AR1519" s="306"/>
    </row>
    <row r="1520" spans="1:47" ht="21.6" x14ac:dyDescent="0.3">
      <c r="A1520" s="285">
        <v>119444</v>
      </c>
      <c r="B1520" s="286" t="s">
        <v>540</v>
      </c>
      <c r="C1520" t="s">
        <v>224</v>
      </c>
      <c r="D1520" t="s">
        <v>225</v>
      </c>
      <c r="E1520" t="s">
        <v>224</v>
      </c>
      <c r="F1520" t="s">
        <v>225</v>
      </c>
      <c r="G1520" t="s">
        <v>226</v>
      </c>
      <c r="H1520" t="s">
        <v>224</v>
      </c>
      <c r="I1520" t="s">
        <v>226</v>
      </c>
      <c r="J1520" t="s">
        <v>226</v>
      </c>
      <c r="K1520" t="s">
        <v>226</v>
      </c>
      <c r="L1520" t="s">
        <v>226</v>
      </c>
      <c r="M1520" t="s">
        <v>226</v>
      </c>
      <c r="N1520" t="s">
        <v>226</v>
      </c>
      <c r="O1520" t="s">
        <v>224</v>
      </c>
      <c r="P1520" t="s">
        <v>226</v>
      </c>
      <c r="Q1520" t="s">
        <v>226</v>
      </c>
      <c r="R1520" t="s">
        <v>226</v>
      </c>
      <c r="S1520" t="s">
        <v>226</v>
      </c>
      <c r="T1520" t="s">
        <v>224</v>
      </c>
      <c r="U1520" t="s">
        <v>226</v>
      </c>
      <c r="V1520" t="s">
        <v>226</v>
      </c>
      <c r="W1520" t="s">
        <v>394</v>
      </c>
      <c r="X1520" t="s">
        <v>394</v>
      </c>
      <c r="Y1520" t="s">
        <v>394</v>
      </c>
      <c r="Z1520" t="s">
        <v>394</v>
      </c>
      <c r="AA1520" t="s">
        <v>394</v>
      </c>
      <c r="AB1520" t="s">
        <v>394</v>
      </c>
      <c r="AC1520" t="s">
        <v>394</v>
      </c>
      <c r="AD1520" t="s">
        <v>394</v>
      </c>
      <c r="AE1520" t="s">
        <v>394</v>
      </c>
      <c r="AF1520" t="s">
        <v>394</v>
      </c>
      <c r="AG1520" t="s">
        <v>394</v>
      </c>
      <c r="AH1520" t="s">
        <v>394</v>
      </c>
      <c r="AI1520" t="s">
        <v>394</v>
      </c>
      <c r="AJ1520" t="s">
        <v>394</v>
      </c>
      <c r="AK1520" t="s">
        <v>394</v>
      </c>
      <c r="AL1520" t="s">
        <v>394</v>
      </c>
      <c r="AM1520" t="s">
        <v>394</v>
      </c>
      <c r="AN1520" t="s">
        <v>394</v>
      </c>
      <c r="AO1520" t="s">
        <v>394</v>
      </c>
      <c r="AP1520" t="s">
        <v>394</v>
      </c>
      <c r="AQ1520" s="286" t="s">
        <v>394</v>
      </c>
      <c r="AR1520" s="295"/>
      <c r="AS1520" s="235"/>
    </row>
    <row r="1521" spans="1:45" x14ac:dyDescent="0.3">
      <c r="A1521" s="285">
        <v>119448</v>
      </c>
      <c r="B1521" s="286" t="s">
        <v>539</v>
      </c>
      <c r="C1521" t="s">
        <v>995</v>
      </c>
      <c r="D1521" t="s">
        <v>995</v>
      </c>
      <c r="E1521" t="s">
        <v>995</v>
      </c>
      <c r="F1521" t="s">
        <v>995</v>
      </c>
      <c r="G1521" t="s">
        <v>995</v>
      </c>
      <c r="H1521" t="s">
        <v>995</v>
      </c>
      <c r="I1521" t="s">
        <v>995</v>
      </c>
      <c r="J1521" t="s">
        <v>995</v>
      </c>
      <c r="K1521" t="s">
        <v>995</v>
      </c>
      <c r="L1521" t="s">
        <v>995</v>
      </c>
      <c r="M1521" t="s">
        <v>995</v>
      </c>
      <c r="N1521" t="s">
        <v>995</v>
      </c>
      <c r="O1521" t="s">
        <v>995</v>
      </c>
      <c r="P1521" t="s">
        <v>995</v>
      </c>
      <c r="Q1521" t="s">
        <v>995</v>
      </c>
      <c r="R1521" t="s">
        <v>995</v>
      </c>
      <c r="S1521" t="s">
        <v>995</v>
      </c>
      <c r="T1521" t="s">
        <v>995</v>
      </c>
      <c r="U1521" t="s">
        <v>995</v>
      </c>
      <c r="V1521" t="s">
        <v>995</v>
      </c>
      <c r="W1521" t="s">
        <v>995</v>
      </c>
      <c r="X1521" t="s">
        <v>995</v>
      </c>
      <c r="Y1521" t="s">
        <v>995</v>
      </c>
      <c r="Z1521" t="s">
        <v>995</v>
      </c>
      <c r="AA1521" t="s">
        <v>995</v>
      </c>
      <c r="AB1521" t="s">
        <v>995</v>
      </c>
      <c r="AC1521" t="s">
        <v>995</v>
      </c>
      <c r="AD1521" t="s">
        <v>995</v>
      </c>
      <c r="AE1521" t="s">
        <v>995</v>
      </c>
      <c r="AF1521" t="s">
        <v>995</v>
      </c>
      <c r="AG1521" t="s">
        <v>995</v>
      </c>
      <c r="AH1521" t="s">
        <v>995</v>
      </c>
      <c r="AI1521" t="s">
        <v>995</v>
      </c>
      <c r="AJ1521" t="s">
        <v>995</v>
      </c>
      <c r="AK1521" t="s">
        <v>995</v>
      </c>
      <c r="AL1521" t="s">
        <v>995</v>
      </c>
      <c r="AM1521" t="s">
        <v>995</v>
      </c>
      <c r="AN1521" t="s">
        <v>995</v>
      </c>
      <c r="AO1521" t="s">
        <v>995</v>
      </c>
      <c r="AP1521" t="s">
        <v>995</v>
      </c>
      <c r="AQ1521" s="286" t="s">
        <v>855</v>
      </c>
      <c r="AR1521" s="306"/>
    </row>
    <row r="1522" spans="1:45" ht="21.6" x14ac:dyDescent="0.3">
      <c r="A1522" s="285">
        <v>119449</v>
      </c>
      <c r="B1522" s="286" t="s">
        <v>61</v>
      </c>
      <c r="C1522" t="s">
        <v>226</v>
      </c>
      <c r="D1522" t="s">
        <v>226</v>
      </c>
      <c r="E1522" t="s">
        <v>224</v>
      </c>
      <c r="F1522" t="s">
        <v>226</v>
      </c>
      <c r="G1522" t="s">
        <v>224</v>
      </c>
      <c r="H1522" t="s">
        <v>226</v>
      </c>
      <c r="I1522" t="s">
        <v>226</v>
      </c>
      <c r="J1522" t="s">
        <v>226</v>
      </c>
      <c r="K1522" t="s">
        <v>226</v>
      </c>
      <c r="L1522" t="s">
        <v>224</v>
      </c>
      <c r="M1522" t="s">
        <v>226</v>
      </c>
      <c r="N1522" t="s">
        <v>226</v>
      </c>
      <c r="O1522" t="s">
        <v>224</v>
      </c>
      <c r="P1522" t="s">
        <v>226</v>
      </c>
      <c r="Q1522" t="s">
        <v>224</v>
      </c>
      <c r="R1522" t="s">
        <v>226</v>
      </c>
      <c r="S1522" t="s">
        <v>224</v>
      </c>
      <c r="T1522" t="s">
        <v>226</v>
      </c>
      <c r="U1522" t="s">
        <v>226</v>
      </c>
      <c r="V1522" t="s">
        <v>224</v>
      </c>
      <c r="W1522" t="s">
        <v>224</v>
      </c>
      <c r="X1522" t="s">
        <v>224</v>
      </c>
      <c r="Y1522" t="s">
        <v>226</v>
      </c>
      <c r="Z1522" t="s">
        <v>224</v>
      </c>
      <c r="AA1522" t="s">
        <v>226</v>
      </c>
      <c r="AB1522" t="s">
        <v>226</v>
      </c>
      <c r="AC1522" t="s">
        <v>226</v>
      </c>
      <c r="AD1522" t="s">
        <v>226</v>
      </c>
      <c r="AE1522" t="s">
        <v>226</v>
      </c>
      <c r="AF1522" t="s">
        <v>224</v>
      </c>
      <c r="AG1522" t="s">
        <v>224</v>
      </c>
      <c r="AH1522" t="s">
        <v>226</v>
      </c>
      <c r="AI1522" t="s">
        <v>226</v>
      </c>
      <c r="AJ1522" t="s">
        <v>225</v>
      </c>
      <c r="AK1522" t="s">
        <v>224</v>
      </c>
      <c r="AL1522" t="s">
        <v>224</v>
      </c>
      <c r="AM1522" t="s">
        <v>224</v>
      </c>
      <c r="AN1522" t="s">
        <v>224</v>
      </c>
      <c r="AO1522" t="s">
        <v>226</v>
      </c>
      <c r="AP1522" t="s">
        <v>224</v>
      </c>
      <c r="AQ1522" s="286" t="s">
        <v>394</v>
      </c>
      <c r="AR1522" s="295"/>
      <c r="AS1522" s="235"/>
    </row>
    <row r="1523" spans="1:45" x14ac:dyDescent="0.3">
      <c r="A1523" s="285">
        <v>119451</v>
      </c>
      <c r="B1523" s="286" t="s">
        <v>538</v>
      </c>
      <c r="AQ1523" s="286" t="s">
        <v>394</v>
      </c>
      <c r="AR1523" s="306"/>
    </row>
    <row r="1524" spans="1:45" x14ac:dyDescent="0.3">
      <c r="A1524" s="285">
        <v>119452</v>
      </c>
      <c r="B1524" s="286" t="s">
        <v>61</v>
      </c>
      <c r="C1524" t="s">
        <v>995</v>
      </c>
      <c r="D1524" t="s">
        <v>995</v>
      </c>
      <c r="E1524" t="s">
        <v>995</v>
      </c>
      <c r="F1524" t="s">
        <v>995</v>
      </c>
      <c r="G1524" t="s">
        <v>995</v>
      </c>
      <c r="H1524" t="s">
        <v>995</v>
      </c>
      <c r="I1524" t="s">
        <v>995</v>
      </c>
      <c r="J1524" t="s">
        <v>995</v>
      </c>
      <c r="K1524" t="s">
        <v>995</v>
      </c>
      <c r="L1524" t="s">
        <v>995</v>
      </c>
      <c r="M1524" t="s">
        <v>995</v>
      </c>
      <c r="N1524" t="s">
        <v>995</v>
      </c>
      <c r="O1524" t="s">
        <v>995</v>
      </c>
      <c r="P1524" t="s">
        <v>995</v>
      </c>
      <c r="Q1524" t="s">
        <v>995</v>
      </c>
      <c r="R1524" t="s">
        <v>995</v>
      </c>
      <c r="S1524" t="s">
        <v>995</v>
      </c>
      <c r="T1524" t="s">
        <v>995</v>
      </c>
      <c r="U1524" t="s">
        <v>995</v>
      </c>
      <c r="V1524" t="s">
        <v>995</v>
      </c>
      <c r="W1524" t="s">
        <v>995</v>
      </c>
      <c r="X1524" t="s">
        <v>995</v>
      </c>
      <c r="Y1524" t="s">
        <v>995</v>
      </c>
      <c r="Z1524" t="s">
        <v>995</v>
      </c>
      <c r="AA1524" t="s">
        <v>995</v>
      </c>
      <c r="AB1524" t="s">
        <v>995</v>
      </c>
      <c r="AC1524" t="s">
        <v>995</v>
      </c>
      <c r="AD1524" t="s">
        <v>995</v>
      </c>
      <c r="AE1524" t="s">
        <v>995</v>
      </c>
      <c r="AF1524" t="s">
        <v>995</v>
      </c>
      <c r="AG1524" t="s">
        <v>995</v>
      </c>
      <c r="AH1524" t="s">
        <v>995</v>
      </c>
      <c r="AI1524" t="s">
        <v>995</v>
      </c>
      <c r="AJ1524" t="s">
        <v>995</v>
      </c>
      <c r="AK1524" t="s">
        <v>995</v>
      </c>
      <c r="AL1524" t="s">
        <v>995</v>
      </c>
      <c r="AM1524" t="s">
        <v>995</v>
      </c>
      <c r="AN1524" t="s">
        <v>995</v>
      </c>
      <c r="AO1524" t="s">
        <v>995</v>
      </c>
      <c r="AP1524" t="s">
        <v>995</v>
      </c>
      <c r="AQ1524" s="286" t="s">
        <v>855</v>
      </c>
      <c r="AR1524" s="306"/>
    </row>
    <row r="1525" spans="1:45" x14ac:dyDescent="0.3">
      <c r="A1525" s="285">
        <v>119454</v>
      </c>
      <c r="B1525" s="286" t="s">
        <v>540</v>
      </c>
      <c r="C1525" t="s">
        <v>995</v>
      </c>
      <c r="D1525" t="s">
        <v>995</v>
      </c>
      <c r="E1525" t="s">
        <v>995</v>
      </c>
      <c r="F1525" t="s">
        <v>995</v>
      </c>
      <c r="G1525" t="s">
        <v>995</v>
      </c>
      <c r="H1525" t="s">
        <v>995</v>
      </c>
      <c r="I1525" t="s">
        <v>995</v>
      </c>
      <c r="J1525" t="s">
        <v>995</v>
      </c>
      <c r="K1525" t="s">
        <v>995</v>
      </c>
      <c r="L1525" t="s">
        <v>995</v>
      </c>
      <c r="M1525" t="s">
        <v>995</v>
      </c>
      <c r="N1525" t="s">
        <v>995</v>
      </c>
      <c r="O1525" t="s">
        <v>995</v>
      </c>
      <c r="P1525" t="s">
        <v>995</v>
      </c>
      <c r="Q1525" t="s">
        <v>995</v>
      </c>
      <c r="R1525" t="s">
        <v>995</v>
      </c>
      <c r="S1525" t="s">
        <v>995</v>
      </c>
      <c r="T1525" t="s">
        <v>995</v>
      </c>
      <c r="U1525" t="s">
        <v>995</v>
      </c>
      <c r="V1525" t="s">
        <v>995</v>
      </c>
      <c r="W1525" t="s">
        <v>995</v>
      </c>
      <c r="X1525" t="s">
        <v>995</v>
      </c>
      <c r="Y1525" t="s">
        <v>995</v>
      </c>
      <c r="Z1525" t="s">
        <v>995</v>
      </c>
      <c r="AA1525" t="s">
        <v>995</v>
      </c>
      <c r="AB1525" t="s">
        <v>995</v>
      </c>
      <c r="AC1525" t="s">
        <v>995</v>
      </c>
      <c r="AD1525" t="s">
        <v>995</v>
      </c>
      <c r="AE1525" t="s">
        <v>995</v>
      </c>
      <c r="AF1525" t="s">
        <v>995</v>
      </c>
      <c r="AG1525" t="s">
        <v>995</v>
      </c>
      <c r="AH1525" t="s">
        <v>995</v>
      </c>
      <c r="AI1525" t="s">
        <v>995</v>
      </c>
      <c r="AJ1525" t="s">
        <v>995</v>
      </c>
      <c r="AK1525" t="s">
        <v>995</v>
      </c>
      <c r="AL1525" t="s">
        <v>995</v>
      </c>
      <c r="AM1525" t="s">
        <v>995</v>
      </c>
      <c r="AN1525" t="s">
        <v>995</v>
      </c>
      <c r="AO1525" t="s">
        <v>995</v>
      </c>
      <c r="AP1525" t="s">
        <v>995</v>
      </c>
      <c r="AQ1525" s="286" t="s">
        <v>855</v>
      </c>
      <c r="AR1525" s="306"/>
    </row>
    <row r="1526" spans="1:45" ht="21.6" x14ac:dyDescent="0.3">
      <c r="A1526" s="285">
        <v>119458</v>
      </c>
      <c r="B1526" s="286" t="s">
        <v>61</v>
      </c>
      <c r="C1526" t="s">
        <v>995</v>
      </c>
      <c r="D1526" t="s">
        <v>995</v>
      </c>
      <c r="E1526" t="s">
        <v>995</v>
      </c>
      <c r="F1526" t="s">
        <v>995</v>
      </c>
      <c r="G1526" t="s">
        <v>995</v>
      </c>
      <c r="H1526" t="s">
        <v>995</v>
      </c>
      <c r="I1526" t="s">
        <v>995</v>
      </c>
      <c r="J1526" t="s">
        <v>995</v>
      </c>
      <c r="K1526" t="s">
        <v>995</v>
      </c>
      <c r="L1526" t="s">
        <v>995</v>
      </c>
      <c r="M1526" t="s">
        <v>995</v>
      </c>
      <c r="N1526" t="s">
        <v>995</v>
      </c>
      <c r="O1526" t="s">
        <v>995</v>
      </c>
      <c r="P1526" t="s">
        <v>995</v>
      </c>
      <c r="Q1526" t="s">
        <v>995</v>
      </c>
      <c r="R1526" t="s">
        <v>995</v>
      </c>
      <c r="S1526" t="s">
        <v>995</v>
      </c>
      <c r="T1526" t="s">
        <v>995</v>
      </c>
      <c r="U1526" t="s">
        <v>995</v>
      </c>
      <c r="V1526" t="s">
        <v>995</v>
      </c>
      <c r="W1526" t="s">
        <v>995</v>
      </c>
      <c r="X1526" t="s">
        <v>995</v>
      </c>
      <c r="Y1526" t="s">
        <v>995</v>
      </c>
      <c r="Z1526" t="s">
        <v>995</v>
      </c>
      <c r="AA1526" t="s">
        <v>995</v>
      </c>
      <c r="AB1526" t="s">
        <v>995</v>
      </c>
      <c r="AC1526" t="s">
        <v>995</v>
      </c>
      <c r="AD1526" t="s">
        <v>995</v>
      </c>
      <c r="AE1526" t="s">
        <v>995</v>
      </c>
      <c r="AF1526" t="s">
        <v>995</v>
      </c>
      <c r="AG1526" t="s">
        <v>995</v>
      </c>
      <c r="AH1526" t="s">
        <v>995</v>
      </c>
      <c r="AI1526" t="s">
        <v>995</v>
      </c>
      <c r="AJ1526" t="s">
        <v>995</v>
      </c>
      <c r="AK1526" t="s">
        <v>995</v>
      </c>
      <c r="AL1526" t="s">
        <v>995</v>
      </c>
      <c r="AM1526" t="s">
        <v>995</v>
      </c>
      <c r="AN1526" t="s">
        <v>995</v>
      </c>
      <c r="AO1526" t="s">
        <v>995</v>
      </c>
      <c r="AP1526" t="s">
        <v>995</v>
      </c>
      <c r="AQ1526" s="286" t="s">
        <v>855</v>
      </c>
      <c r="AR1526" s="295"/>
      <c r="AS1526" s="235"/>
    </row>
    <row r="1527" spans="1:45" x14ac:dyDescent="0.3">
      <c r="A1527" s="285">
        <v>119463</v>
      </c>
      <c r="B1527" s="286" t="s">
        <v>61</v>
      </c>
      <c r="C1527" t="s">
        <v>995</v>
      </c>
      <c r="D1527" t="s">
        <v>995</v>
      </c>
      <c r="E1527" t="s">
        <v>995</v>
      </c>
      <c r="F1527" t="s">
        <v>995</v>
      </c>
      <c r="G1527" t="s">
        <v>995</v>
      </c>
      <c r="H1527" t="s">
        <v>995</v>
      </c>
      <c r="I1527" t="s">
        <v>995</v>
      </c>
      <c r="J1527" t="s">
        <v>995</v>
      </c>
      <c r="K1527" t="s">
        <v>995</v>
      </c>
      <c r="L1527" t="s">
        <v>995</v>
      </c>
      <c r="M1527" t="s">
        <v>995</v>
      </c>
      <c r="N1527" t="s">
        <v>995</v>
      </c>
      <c r="O1527" t="s">
        <v>995</v>
      </c>
      <c r="P1527" t="s">
        <v>995</v>
      </c>
      <c r="Q1527" t="s">
        <v>995</v>
      </c>
      <c r="R1527" t="s">
        <v>995</v>
      </c>
      <c r="S1527" t="s">
        <v>995</v>
      </c>
      <c r="T1527" t="s">
        <v>995</v>
      </c>
      <c r="U1527" t="s">
        <v>995</v>
      </c>
      <c r="V1527" t="s">
        <v>995</v>
      </c>
      <c r="W1527" t="s">
        <v>995</v>
      </c>
      <c r="X1527" t="s">
        <v>995</v>
      </c>
      <c r="Y1527" t="s">
        <v>995</v>
      </c>
      <c r="Z1527" t="s">
        <v>995</v>
      </c>
      <c r="AA1527" t="s">
        <v>995</v>
      </c>
      <c r="AB1527" t="s">
        <v>995</v>
      </c>
      <c r="AC1527" t="s">
        <v>995</v>
      </c>
      <c r="AD1527" t="s">
        <v>995</v>
      </c>
      <c r="AE1527" t="s">
        <v>995</v>
      </c>
      <c r="AF1527" t="s">
        <v>995</v>
      </c>
      <c r="AG1527" t="s">
        <v>995</v>
      </c>
      <c r="AH1527" t="s">
        <v>995</v>
      </c>
      <c r="AI1527" t="s">
        <v>995</v>
      </c>
      <c r="AJ1527" t="s">
        <v>995</v>
      </c>
      <c r="AK1527" t="s">
        <v>995</v>
      </c>
      <c r="AL1527" t="s">
        <v>995</v>
      </c>
      <c r="AM1527" t="s">
        <v>995</v>
      </c>
      <c r="AN1527" t="s">
        <v>995</v>
      </c>
      <c r="AO1527" t="s">
        <v>995</v>
      </c>
      <c r="AP1527" t="s">
        <v>995</v>
      </c>
      <c r="AQ1527" s="286" t="s">
        <v>855</v>
      </c>
      <c r="AR1527" s="306"/>
    </row>
    <row r="1528" spans="1:45" x14ac:dyDescent="0.3">
      <c r="A1528" s="285">
        <v>119464</v>
      </c>
      <c r="B1528" s="286" t="s">
        <v>539</v>
      </c>
      <c r="C1528" t="s">
        <v>995</v>
      </c>
      <c r="D1528" t="s">
        <v>995</v>
      </c>
      <c r="E1528" t="s">
        <v>995</v>
      </c>
      <c r="F1528" t="s">
        <v>995</v>
      </c>
      <c r="G1528" t="s">
        <v>995</v>
      </c>
      <c r="H1528" t="s">
        <v>995</v>
      </c>
      <c r="I1528" t="s">
        <v>995</v>
      </c>
      <c r="J1528" t="s">
        <v>995</v>
      </c>
      <c r="K1528" t="s">
        <v>995</v>
      </c>
      <c r="L1528" t="s">
        <v>995</v>
      </c>
      <c r="M1528" t="s">
        <v>995</v>
      </c>
      <c r="N1528" t="s">
        <v>995</v>
      </c>
      <c r="O1528" t="s">
        <v>995</v>
      </c>
      <c r="P1528" t="s">
        <v>995</v>
      </c>
      <c r="Q1528" t="s">
        <v>995</v>
      </c>
      <c r="R1528" t="s">
        <v>995</v>
      </c>
      <c r="S1528" t="s">
        <v>995</v>
      </c>
      <c r="T1528" t="s">
        <v>995</v>
      </c>
      <c r="U1528" t="s">
        <v>995</v>
      </c>
      <c r="V1528" t="s">
        <v>995</v>
      </c>
      <c r="W1528" t="s">
        <v>995</v>
      </c>
      <c r="X1528" t="s">
        <v>995</v>
      </c>
      <c r="Y1528" t="s">
        <v>995</v>
      </c>
      <c r="Z1528" t="s">
        <v>995</v>
      </c>
      <c r="AA1528" t="s">
        <v>995</v>
      </c>
      <c r="AB1528" t="s">
        <v>995</v>
      </c>
      <c r="AC1528" t="s">
        <v>995</v>
      </c>
      <c r="AD1528" t="s">
        <v>995</v>
      </c>
      <c r="AE1528" t="s">
        <v>995</v>
      </c>
      <c r="AF1528" t="s">
        <v>995</v>
      </c>
      <c r="AG1528" t="s">
        <v>995</v>
      </c>
      <c r="AH1528" t="s">
        <v>995</v>
      </c>
      <c r="AI1528" t="s">
        <v>995</v>
      </c>
      <c r="AJ1528" t="s">
        <v>995</v>
      </c>
      <c r="AK1528" t="s">
        <v>995</v>
      </c>
      <c r="AL1528" t="s">
        <v>995</v>
      </c>
      <c r="AM1528" t="s">
        <v>995</v>
      </c>
      <c r="AN1528" t="s">
        <v>995</v>
      </c>
      <c r="AO1528" t="s">
        <v>995</v>
      </c>
      <c r="AP1528" t="s">
        <v>995</v>
      </c>
      <c r="AQ1528" s="286" t="s">
        <v>855</v>
      </c>
      <c r="AR1528" s="306"/>
    </row>
    <row r="1529" spans="1:45" ht="21.6" x14ac:dyDescent="0.3">
      <c r="A1529" s="285">
        <v>119465</v>
      </c>
      <c r="B1529" s="286" t="s">
        <v>61</v>
      </c>
      <c r="C1529" t="s">
        <v>226</v>
      </c>
      <c r="D1529" t="s">
        <v>226</v>
      </c>
      <c r="E1529" t="s">
        <v>226</v>
      </c>
      <c r="F1529" t="s">
        <v>224</v>
      </c>
      <c r="G1529" t="s">
        <v>226</v>
      </c>
      <c r="H1529" t="s">
        <v>225</v>
      </c>
      <c r="I1529" t="s">
        <v>225</v>
      </c>
      <c r="J1529" t="s">
        <v>225</v>
      </c>
      <c r="K1529" t="s">
        <v>225</v>
      </c>
      <c r="L1529" t="s">
        <v>225</v>
      </c>
      <c r="M1529" t="s">
        <v>226</v>
      </c>
      <c r="N1529" t="s">
        <v>226</v>
      </c>
      <c r="O1529" t="s">
        <v>224</v>
      </c>
      <c r="P1529" t="s">
        <v>224</v>
      </c>
      <c r="Q1529" t="s">
        <v>226</v>
      </c>
      <c r="R1529" t="s">
        <v>226</v>
      </c>
      <c r="S1529" t="s">
        <v>224</v>
      </c>
      <c r="T1529" t="s">
        <v>226</v>
      </c>
      <c r="U1529" t="s">
        <v>226</v>
      </c>
      <c r="V1529" t="s">
        <v>226</v>
      </c>
      <c r="W1529" t="s">
        <v>225</v>
      </c>
      <c r="X1529" t="s">
        <v>226</v>
      </c>
      <c r="Y1529" t="s">
        <v>225</v>
      </c>
      <c r="Z1529" t="s">
        <v>225</v>
      </c>
      <c r="AA1529" t="s">
        <v>226</v>
      </c>
      <c r="AB1529" t="s">
        <v>226</v>
      </c>
      <c r="AC1529" t="s">
        <v>226</v>
      </c>
      <c r="AD1529" t="s">
        <v>226</v>
      </c>
      <c r="AE1529" t="s">
        <v>225</v>
      </c>
      <c r="AF1529" t="s">
        <v>226</v>
      </c>
      <c r="AG1529" t="s">
        <v>224</v>
      </c>
      <c r="AH1529" t="s">
        <v>224</v>
      </c>
      <c r="AI1529" t="s">
        <v>226</v>
      </c>
      <c r="AJ1529" t="s">
        <v>226</v>
      </c>
      <c r="AK1529" t="s">
        <v>226</v>
      </c>
      <c r="AL1529" t="s">
        <v>225</v>
      </c>
      <c r="AM1529" t="s">
        <v>225</v>
      </c>
      <c r="AN1529" t="s">
        <v>225</v>
      </c>
      <c r="AO1529" t="s">
        <v>225</v>
      </c>
      <c r="AP1529" t="s">
        <v>225</v>
      </c>
      <c r="AQ1529" s="286" t="s">
        <v>394</v>
      </c>
      <c r="AR1529" s="295"/>
      <c r="AS1529" s="235"/>
    </row>
    <row r="1530" spans="1:45" x14ac:dyDescent="0.3">
      <c r="A1530" s="285">
        <v>119466</v>
      </c>
      <c r="B1530" s="286" t="s">
        <v>540</v>
      </c>
      <c r="AQ1530" s="286" t="s">
        <v>394</v>
      </c>
      <c r="AR1530" s="306"/>
    </row>
    <row r="1531" spans="1:45" x14ac:dyDescent="0.3">
      <c r="A1531" s="285">
        <v>119467</v>
      </c>
      <c r="B1531" s="286" t="s">
        <v>540</v>
      </c>
      <c r="C1531" t="s">
        <v>995</v>
      </c>
      <c r="D1531" t="s">
        <v>995</v>
      </c>
      <c r="E1531" t="s">
        <v>995</v>
      </c>
      <c r="F1531" t="s">
        <v>995</v>
      </c>
      <c r="G1531" t="s">
        <v>995</v>
      </c>
      <c r="H1531" t="s">
        <v>995</v>
      </c>
      <c r="I1531" t="s">
        <v>995</v>
      </c>
      <c r="J1531" t="s">
        <v>995</v>
      </c>
      <c r="K1531" t="s">
        <v>995</v>
      </c>
      <c r="L1531" t="s">
        <v>995</v>
      </c>
      <c r="M1531" t="s">
        <v>995</v>
      </c>
      <c r="N1531" t="s">
        <v>995</v>
      </c>
      <c r="O1531" t="s">
        <v>995</v>
      </c>
      <c r="P1531" t="s">
        <v>995</v>
      </c>
      <c r="Q1531" t="s">
        <v>995</v>
      </c>
      <c r="R1531" t="s">
        <v>995</v>
      </c>
      <c r="S1531" t="s">
        <v>995</v>
      </c>
      <c r="T1531" t="s">
        <v>995</v>
      </c>
      <c r="U1531" t="s">
        <v>995</v>
      </c>
      <c r="V1531" t="s">
        <v>995</v>
      </c>
      <c r="W1531" t="s">
        <v>995</v>
      </c>
      <c r="X1531" t="s">
        <v>995</v>
      </c>
      <c r="Y1531" t="s">
        <v>995</v>
      </c>
      <c r="Z1531" t="s">
        <v>995</v>
      </c>
      <c r="AA1531" t="s">
        <v>995</v>
      </c>
      <c r="AB1531" t="s">
        <v>995</v>
      </c>
      <c r="AC1531" t="s">
        <v>995</v>
      </c>
      <c r="AD1531" t="s">
        <v>995</v>
      </c>
      <c r="AE1531" t="s">
        <v>995</v>
      </c>
      <c r="AF1531" t="s">
        <v>995</v>
      </c>
      <c r="AG1531" t="s">
        <v>995</v>
      </c>
      <c r="AH1531" t="s">
        <v>995</v>
      </c>
      <c r="AI1531" t="s">
        <v>995</v>
      </c>
      <c r="AJ1531" t="s">
        <v>995</v>
      </c>
      <c r="AK1531" t="s">
        <v>995</v>
      </c>
      <c r="AL1531" t="s">
        <v>995</v>
      </c>
      <c r="AM1531" t="s">
        <v>995</v>
      </c>
      <c r="AN1531" t="s">
        <v>995</v>
      </c>
      <c r="AO1531" t="s">
        <v>995</v>
      </c>
      <c r="AP1531" t="s">
        <v>995</v>
      </c>
      <c r="AQ1531" s="286" t="s">
        <v>855</v>
      </c>
      <c r="AR1531" s="306"/>
    </row>
    <row r="1532" spans="1:45" x14ac:dyDescent="0.3">
      <c r="A1532" s="285">
        <v>119468</v>
      </c>
      <c r="B1532" s="286" t="s">
        <v>539</v>
      </c>
      <c r="C1532" t="s">
        <v>995</v>
      </c>
      <c r="D1532" t="s">
        <v>995</v>
      </c>
      <c r="E1532" t="s">
        <v>995</v>
      </c>
      <c r="F1532" t="s">
        <v>995</v>
      </c>
      <c r="G1532" t="s">
        <v>995</v>
      </c>
      <c r="H1532" t="s">
        <v>995</v>
      </c>
      <c r="I1532" t="s">
        <v>995</v>
      </c>
      <c r="J1532" t="s">
        <v>995</v>
      </c>
      <c r="K1532" t="s">
        <v>995</v>
      </c>
      <c r="L1532" t="s">
        <v>995</v>
      </c>
      <c r="M1532" t="s">
        <v>995</v>
      </c>
      <c r="N1532" t="s">
        <v>995</v>
      </c>
      <c r="O1532" t="s">
        <v>995</v>
      </c>
      <c r="P1532" t="s">
        <v>995</v>
      </c>
      <c r="Q1532" t="s">
        <v>995</v>
      </c>
      <c r="R1532" t="s">
        <v>995</v>
      </c>
      <c r="S1532" t="s">
        <v>995</v>
      </c>
      <c r="T1532" t="s">
        <v>995</v>
      </c>
      <c r="U1532" t="s">
        <v>995</v>
      </c>
      <c r="V1532" t="s">
        <v>995</v>
      </c>
      <c r="W1532" t="s">
        <v>995</v>
      </c>
      <c r="X1532" t="s">
        <v>995</v>
      </c>
      <c r="Y1532" t="s">
        <v>995</v>
      </c>
      <c r="Z1532" t="s">
        <v>995</v>
      </c>
      <c r="AA1532" t="s">
        <v>995</v>
      </c>
      <c r="AB1532" t="s">
        <v>995</v>
      </c>
      <c r="AC1532" t="s">
        <v>995</v>
      </c>
      <c r="AD1532" t="s">
        <v>995</v>
      </c>
      <c r="AE1532" t="s">
        <v>995</v>
      </c>
      <c r="AF1532" t="s">
        <v>995</v>
      </c>
      <c r="AG1532" t="s">
        <v>995</v>
      </c>
      <c r="AH1532" t="s">
        <v>995</v>
      </c>
      <c r="AI1532" t="s">
        <v>995</v>
      </c>
      <c r="AJ1532" t="s">
        <v>995</v>
      </c>
      <c r="AK1532" t="s">
        <v>995</v>
      </c>
      <c r="AL1532" t="s">
        <v>995</v>
      </c>
      <c r="AM1532" t="s">
        <v>995</v>
      </c>
      <c r="AN1532" t="s">
        <v>995</v>
      </c>
      <c r="AO1532" t="s">
        <v>995</v>
      </c>
      <c r="AP1532" t="s">
        <v>995</v>
      </c>
      <c r="AQ1532" s="286" t="s">
        <v>855</v>
      </c>
      <c r="AR1532" s="306"/>
    </row>
    <row r="1533" spans="1:45" x14ac:dyDescent="0.3">
      <c r="A1533" s="285">
        <v>119469</v>
      </c>
      <c r="B1533" s="286" t="s">
        <v>540</v>
      </c>
      <c r="C1533" t="s">
        <v>995</v>
      </c>
      <c r="D1533" t="s">
        <v>995</v>
      </c>
      <c r="E1533" t="s">
        <v>995</v>
      </c>
      <c r="F1533" t="s">
        <v>995</v>
      </c>
      <c r="G1533" t="s">
        <v>995</v>
      </c>
      <c r="H1533" t="s">
        <v>995</v>
      </c>
      <c r="I1533" t="s">
        <v>995</v>
      </c>
      <c r="J1533" t="s">
        <v>995</v>
      </c>
      <c r="K1533" t="s">
        <v>995</v>
      </c>
      <c r="L1533" t="s">
        <v>995</v>
      </c>
      <c r="M1533" t="s">
        <v>995</v>
      </c>
      <c r="N1533" t="s">
        <v>995</v>
      </c>
      <c r="O1533" t="s">
        <v>995</v>
      </c>
      <c r="P1533" t="s">
        <v>995</v>
      </c>
      <c r="Q1533" t="s">
        <v>995</v>
      </c>
      <c r="R1533" t="s">
        <v>995</v>
      </c>
      <c r="S1533" t="s">
        <v>995</v>
      </c>
      <c r="T1533" t="s">
        <v>995</v>
      </c>
      <c r="U1533" t="s">
        <v>995</v>
      </c>
      <c r="V1533" t="s">
        <v>995</v>
      </c>
      <c r="W1533" t="s">
        <v>995</v>
      </c>
      <c r="X1533" t="s">
        <v>995</v>
      </c>
      <c r="Y1533" t="s">
        <v>995</v>
      </c>
      <c r="Z1533" t="s">
        <v>995</v>
      </c>
      <c r="AA1533" t="s">
        <v>995</v>
      </c>
      <c r="AB1533" t="s">
        <v>995</v>
      </c>
      <c r="AC1533" t="s">
        <v>995</v>
      </c>
      <c r="AD1533" t="s">
        <v>995</v>
      </c>
      <c r="AE1533" t="s">
        <v>995</v>
      </c>
      <c r="AF1533" t="s">
        <v>995</v>
      </c>
      <c r="AG1533" t="s">
        <v>995</v>
      </c>
      <c r="AH1533" t="s">
        <v>995</v>
      </c>
      <c r="AI1533" t="s">
        <v>995</v>
      </c>
      <c r="AJ1533" t="s">
        <v>995</v>
      </c>
      <c r="AK1533" t="s">
        <v>995</v>
      </c>
      <c r="AL1533" t="s">
        <v>995</v>
      </c>
      <c r="AM1533" t="s">
        <v>995</v>
      </c>
      <c r="AN1533" t="s">
        <v>995</v>
      </c>
      <c r="AO1533" t="s">
        <v>995</v>
      </c>
      <c r="AP1533" t="s">
        <v>995</v>
      </c>
      <c r="AQ1533" s="286" t="s">
        <v>855</v>
      </c>
      <c r="AR1533" s="306"/>
    </row>
    <row r="1534" spans="1:45" x14ac:dyDescent="0.3">
      <c r="A1534" s="285">
        <v>119470</v>
      </c>
      <c r="B1534" s="286" t="s">
        <v>61</v>
      </c>
      <c r="C1534" t="s">
        <v>995</v>
      </c>
      <c r="D1534" t="s">
        <v>995</v>
      </c>
      <c r="E1534" t="s">
        <v>995</v>
      </c>
      <c r="F1534" t="s">
        <v>995</v>
      </c>
      <c r="G1534" t="s">
        <v>995</v>
      </c>
      <c r="H1534" t="s">
        <v>995</v>
      </c>
      <c r="I1534" t="s">
        <v>995</v>
      </c>
      <c r="J1534" t="s">
        <v>995</v>
      </c>
      <c r="K1534" t="s">
        <v>995</v>
      </c>
      <c r="L1534" t="s">
        <v>995</v>
      </c>
      <c r="M1534" t="s">
        <v>995</v>
      </c>
      <c r="N1534" t="s">
        <v>995</v>
      </c>
      <c r="O1534" t="s">
        <v>995</v>
      </c>
      <c r="P1534" t="s">
        <v>995</v>
      </c>
      <c r="Q1534" t="s">
        <v>995</v>
      </c>
      <c r="R1534" t="s">
        <v>995</v>
      </c>
      <c r="S1534" t="s">
        <v>995</v>
      </c>
      <c r="T1534" t="s">
        <v>995</v>
      </c>
      <c r="U1534" t="s">
        <v>995</v>
      </c>
      <c r="V1534" t="s">
        <v>995</v>
      </c>
      <c r="W1534" t="s">
        <v>995</v>
      </c>
      <c r="X1534" t="s">
        <v>995</v>
      </c>
      <c r="Y1534" t="s">
        <v>995</v>
      </c>
      <c r="Z1534" t="s">
        <v>995</v>
      </c>
      <c r="AA1534" t="s">
        <v>995</v>
      </c>
      <c r="AB1534" t="s">
        <v>995</v>
      </c>
      <c r="AC1534" t="s">
        <v>995</v>
      </c>
      <c r="AD1534" t="s">
        <v>995</v>
      </c>
      <c r="AE1534" t="s">
        <v>995</v>
      </c>
      <c r="AF1534" t="s">
        <v>995</v>
      </c>
      <c r="AG1534" t="s">
        <v>995</v>
      </c>
      <c r="AH1534" t="s">
        <v>995</v>
      </c>
      <c r="AI1534" t="s">
        <v>995</v>
      </c>
      <c r="AJ1534" t="s">
        <v>995</v>
      </c>
      <c r="AK1534" t="s">
        <v>995</v>
      </c>
      <c r="AL1534" t="s">
        <v>995</v>
      </c>
      <c r="AM1534" t="s">
        <v>995</v>
      </c>
      <c r="AN1534" t="s">
        <v>995</v>
      </c>
      <c r="AO1534" t="s">
        <v>995</v>
      </c>
      <c r="AP1534" t="s">
        <v>995</v>
      </c>
      <c r="AQ1534" s="286" t="s">
        <v>855</v>
      </c>
      <c r="AR1534" s="306"/>
    </row>
    <row r="1535" spans="1:45" x14ac:dyDescent="0.3">
      <c r="A1535" s="285">
        <v>119471</v>
      </c>
      <c r="B1535" s="286" t="s">
        <v>538</v>
      </c>
      <c r="C1535" t="s">
        <v>995</v>
      </c>
      <c r="D1535" t="s">
        <v>995</v>
      </c>
      <c r="E1535" t="s">
        <v>995</v>
      </c>
      <c r="F1535" t="s">
        <v>995</v>
      </c>
      <c r="G1535" t="s">
        <v>995</v>
      </c>
      <c r="H1535" t="s">
        <v>995</v>
      </c>
      <c r="I1535" t="s">
        <v>995</v>
      </c>
      <c r="J1535" t="s">
        <v>995</v>
      </c>
      <c r="K1535" t="s">
        <v>995</v>
      </c>
      <c r="L1535" t="s">
        <v>995</v>
      </c>
      <c r="M1535" t="s">
        <v>995</v>
      </c>
      <c r="N1535" t="s">
        <v>995</v>
      </c>
      <c r="O1535" t="s">
        <v>995</v>
      </c>
      <c r="P1535" t="s">
        <v>995</v>
      </c>
      <c r="Q1535" t="s">
        <v>995</v>
      </c>
      <c r="R1535" t="s">
        <v>995</v>
      </c>
      <c r="S1535" t="s">
        <v>995</v>
      </c>
      <c r="T1535" t="s">
        <v>995</v>
      </c>
      <c r="U1535" t="s">
        <v>995</v>
      </c>
      <c r="V1535" t="s">
        <v>995</v>
      </c>
      <c r="W1535" t="s">
        <v>995</v>
      </c>
      <c r="X1535" t="s">
        <v>995</v>
      </c>
      <c r="Y1535" t="s">
        <v>995</v>
      </c>
      <c r="Z1535" t="s">
        <v>995</v>
      </c>
      <c r="AA1535" t="s">
        <v>995</v>
      </c>
      <c r="AB1535" t="s">
        <v>995</v>
      </c>
      <c r="AC1535" t="s">
        <v>995</v>
      </c>
      <c r="AD1535" t="s">
        <v>995</v>
      </c>
      <c r="AE1535" t="s">
        <v>995</v>
      </c>
      <c r="AF1535" t="s">
        <v>995</v>
      </c>
      <c r="AG1535" t="s">
        <v>995</v>
      </c>
      <c r="AH1535" t="s">
        <v>995</v>
      </c>
      <c r="AI1535" t="s">
        <v>995</v>
      </c>
      <c r="AJ1535" t="s">
        <v>995</v>
      </c>
      <c r="AK1535" t="s">
        <v>995</v>
      </c>
      <c r="AL1535" t="s">
        <v>995</v>
      </c>
      <c r="AM1535" t="s">
        <v>995</v>
      </c>
      <c r="AN1535" t="s">
        <v>995</v>
      </c>
      <c r="AO1535" t="s">
        <v>995</v>
      </c>
      <c r="AP1535" t="s">
        <v>995</v>
      </c>
      <c r="AQ1535" s="286" t="s">
        <v>855</v>
      </c>
      <c r="AR1535" s="306"/>
    </row>
    <row r="1536" spans="1:45" x14ac:dyDescent="0.3">
      <c r="A1536" s="285">
        <v>119472</v>
      </c>
      <c r="B1536" s="286" t="s">
        <v>539</v>
      </c>
      <c r="C1536" t="s">
        <v>995</v>
      </c>
      <c r="D1536" t="s">
        <v>995</v>
      </c>
      <c r="E1536" t="s">
        <v>995</v>
      </c>
      <c r="F1536" t="s">
        <v>995</v>
      </c>
      <c r="G1536" t="s">
        <v>995</v>
      </c>
      <c r="H1536" t="s">
        <v>995</v>
      </c>
      <c r="I1536" t="s">
        <v>995</v>
      </c>
      <c r="J1536" t="s">
        <v>995</v>
      </c>
      <c r="K1536" t="s">
        <v>995</v>
      </c>
      <c r="L1536" t="s">
        <v>995</v>
      </c>
      <c r="M1536" t="s">
        <v>995</v>
      </c>
      <c r="N1536" t="s">
        <v>995</v>
      </c>
      <c r="O1536" t="s">
        <v>995</v>
      </c>
      <c r="P1536" t="s">
        <v>995</v>
      </c>
      <c r="Q1536" t="s">
        <v>995</v>
      </c>
      <c r="R1536" t="s">
        <v>995</v>
      </c>
      <c r="S1536" t="s">
        <v>995</v>
      </c>
      <c r="T1536" t="s">
        <v>995</v>
      </c>
      <c r="U1536" t="s">
        <v>995</v>
      </c>
      <c r="V1536" t="s">
        <v>995</v>
      </c>
      <c r="W1536" t="s">
        <v>995</v>
      </c>
      <c r="X1536" t="s">
        <v>995</v>
      </c>
      <c r="Y1536" t="s">
        <v>995</v>
      </c>
      <c r="Z1536" t="s">
        <v>995</v>
      </c>
      <c r="AA1536" t="s">
        <v>995</v>
      </c>
      <c r="AB1536" t="s">
        <v>995</v>
      </c>
      <c r="AC1536" t="s">
        <v>995</v>
      </c>
      <c r="AD1536" t="s">
        <v>995</v>
      </c>
      <c r="AE1536" t="s">
        <v>995</v>
      </c>
      <c r="AF1536" t="s">
        <v>995</v>
      </c>
      <c r="AG1536" t="s">
        <v>995</v>
      </c>
      <c r="AH1536" t="s">
        <v>995</v>
      </c>
      <c r="AI1536" t="s">
        <v>995</v>
      </c>
      <c r="AJ1536" t="s">
        <v>995</v>
      </c>
      <c r="AK1536" t="s">
        <v>995</v>
      </c>
      <c r="AL1536" t="s">
        <v>995</v>
      </c>
      <c r="AM1536" t="s">
        <v>995</v>
      </c>
      <c r="AN1536" t="s">
        <v>995</v>
      </c>
      <c r="AO1536" t="s">
        <v>995</v>
      </c>
      <c r="AP1536" t="s">
        <v>995</v>
      </c>
      <c r="AQ1536" s="286" t="s">
        <v>855</v>
      </c>
      <c r="AR1536" s="306"/>
    </row>
    <row r="1537" spans="1:47" ht="21.6" x14ac:dyDescent="0.3">
      <c r="A1537" s="285">
        <v>119475</v>
      </c>
      <c r="B1537" s="286" t="s">
        <v>538</v>
      </c>
      <c r="C1537" t="s">
        <v>995</v>
      </c>
      <c r="D1537" t="s">
        <v>995</v>
      </c>
      <c r="E1537" t="s">
        <v>995</v>
      </c>
      <c r="F1537" t="s">
        <v>995</v>
      </c>
      <c r="G1537" t="s">
        <v>995</v>
      </c>
      <c r="H1537" t="s">
        <v>995</v>
      </c>
      <c r="I1537" t="s">
        <v>995</v>
      </c>
      <c r="J1537" t="s">
        <v>995</v>
      </c>
      <c r="K1537" t="s">
        <v>995</v>
      </c>
      <c r="L1537" t="s">
        <v>995</v>
      </c>
      <c r="M1537" t="s">
        <v>995</v>
      </c>
      <c r="N1537" t="s">
        <v>995</v>
      </c>
      <c r="O1537" t="s">
        <v>995</v>
      </c>
      <c r="P1537" t="s">
        <v>995</v>
      </c>
      <c r="Q1537" t="s">
        <v>995</v>
      </c>
      <c r="R1537" t="s">
        <v>995</v>
      </c>
      <c r="S1537" t="s">
        <v>995</v>
      </c>
      <c r="T1537" t="s">
        <v>995</v>
      </c>
      <c r="U1537" t="s">
        <v>995</v>
      </c>
      <c r="V1537" t="s">
        <v>995</v>
      </c>
      <c r="W1537" t="s">
        <v>995</v>
      </c>
      <c r="X1537" t="s">
        <v>995</v>
      </c>
      <c r="Y1537" t="s">
        <v>995</v>
      </c>
      <c r="Z1537" t="s">
        <v>995</v>
      </c>
      <c r="AA1537" t="s">
        <v>995</v>
      </c>
      <c r="AB1537" t="s">
        <v>995</v>
      </c>
      <c r="AC1537" t="s">
        <v>995</v>
      </c>
      <c r="AD1537" t="s">
        <v>995</v>
      </c>
      <c r="AE1537" t="s">
        <v>995</v>
      </c>
      <c r="AF1537" t="s">
        <v>995</v>
      </c>
      <c r="AG1537" t="s">
        <v>995</v>
      </c>
      <c r="AH1537" t="s">
        <v>995</v>
      </c>
      <c r="AI1537" t="s">
        <v>995</v>
      </c>
      <c r="AJ1537" t="s">
        <v>995</v>
      </c>
      <c r="AK1537" t="s">
        <v>995</v>
      </c>
      <c r="AL1537" t="s">
        <v>995</v>
      </c>
      <c r="AM1537" t="s">
        <v>995</v>
      </c>
      <c r="AN1537" t="s">
        <v>995</v>
      </c>
      <c r="AO1537" t="s">
        <v>995</v>
      </c>
      <c r="AP1537" t="s">
        <v>995</v>
      </c>
      <c r="AQ1537" s="286" t="s">
        <v>855</v>
      </c>
      <c r="AR1537" s="295"/>
      <c r="AS1537" s="235"/>
    </row>
    <row r="1538" spans="1:47" ht="33" x14ac:dyDescent="0.65">
      <c r="A1538" s="285">
        <v>119478</v>
      </c>
      <c r="B1538" s="286" t="s">
        <v>67</v>
      </c>
      <c r="C1538" t="s">
        <v>226</v>
      </c>
      <c r="D1538" t="s">
        <v>226</v>
      </c>
      <c r="E1538" t="s">
        <v>226</v>
      </c>
      <c r="F1538" t="s">
        <v>226</v>
      </c>
      <c r="G1538" t="s">
        <v>226</v>
      </c>
      <c r="H1538" t="s">
        <v>226</v>
      </c>
      <c r="I1538" t="s">
        <v>226</v>
      </c>
      <c r="J1538" t="s">
        <v>226</v>
      </c>
      <c r="K1538" t="s">
        <v>226</v>
      </c>
      <c r="L1538" t="s">
        <v>224</v>
      </c>
      <c r="M1538" t="s">
        <v>224</v>
      </c>
      <c r="N1538" t="s">
        <v>226</v>
      </c>
      <c r="O1538" t="s">
        <v>224</v>
      </c>
      <c r="P1538" t="s">
        <v>226</v>
      </c>
      <c r="Q1538" t="s">
        <v>226</v>
      </c>
      <c r="R1538" t="s">
        <v>226</v>
      </c>
      <c r="S1538" t="s">
        <v>226</v>
      </c>
      <c r="T1538" t="s">
        <v>226</v>
      </c>
      <c r="U1538" t="s">
        <v>226</v>
      </c>
      <c r="V1538" t="s">
        <v>226</v>
      </c>
      <c r="W1538" t="s">
        <v>226</v>
      </c>
      <c r="X1538" t="s">
        <v>225</v>
      </c>
      <c r="Y1538" t="s">
        <v>225</v>
      </c>
      <c r="Z1538" t="s">
        <v>225</v>
      </c>
      <c r="AA1538" t="s">
        <v>225</v>
      </c>
      <c r="AB1538" t="s">
        <v>225</v>
      </c>
      <c r="AC1538" t="s">
        <v>225</v>
      </c>
      <c r="AD1538" t="s">
        <v>225</v>
      </c>
      <c r="AE1538" t="s">
        <v>225</v>
      </c>
      <c r="AF1538" t="s">
        <v>225</v>
      </c>
      <c r="AG1538" t="s">
        <v>225</v>
      </c>
      <c r="AH1538" t="s">
        <v>225</v>
      </c>
      <c r="AI1538" t="s">
        <v>225</v>
      </c>
      <c r="AJ1538" t="s">
        <v>225</v>
      </c>
      <c r="AK1538" t="s">
        <v>225</v>
      </c>
      <c r="AL1538" t="s">
        <v>394</v>
      </c>
      <c r="AM1538" t="s">
        <v>394</v>
      </c>
      <c r="AN1538" t="s">
        <v>394</v>
      </c>
      <c r="AO1538" t="s">
        <v>394</v>
      </c>
      <c r="AP1538" t="s">
        <v>394</v>
      </c>
      <c r="AQ1538" s="288"/>
      <c r="AR1538" s="302"/>
      <c r="AS1538" s="304"/>
      <c r="AU1538"/>
    </row>
    <row r="1539" spans="1:47" ht="33" x14ac:dyDescent="0.65">
      <c r="A1539" s="285">
        <v>119480</v>
      </c>
      <c r="B1539" s="286" t="s">
        <v>542</v>
      </c>
      <c r="C1539" t="s">
        <v>226</v>
      </c>
      <c r="D1539" t="s">
        <v>226</v>
      </c>
      <c r="E1539" t="s">
        <v>226</v>
      </c>
      <c r="F1539" t="s">
        <v>226</v>
      </c>
      <c r="G1539" t="s">
        <v>226</v>
      </c>
      <c r="H1539" t="s">
        <v>226</v>
      </c>
      <c r="I1539" t="s">
        <v>226</v>
      </c>
      <c r="J1539" t="s">
        <v>226</v>
      </c>
      <c r="K1539" t="s">
        <v>226</v>
      </c>
      <c r="L1539" t="s">
        <v>226</v>
      </c>
      <c r="M1539" t="s">
        <v>394</v>
      </c>
      <c r="N1539" t="s">
        <v>226</v>
      </c>
      <c r="O1539" t="s">
        <v>226</v>
      </c>
      <c r="P1539" t="s">
        <v>226</v>
      </c>
      <c r="Q1539" t="s">
        <v>224</v>
      </c>
      <c r="R1539" t="s">
        <v>226</v>
      </c>
      <c r="S1539" t="s">
        <v>226</v>
      </c>
      <c r="T1539" t="s">
        <v>226</v>
      </c>
      <c r="U1539" t="s">
        <v>226</v>
      </c>
      <c r="V1539" t="s">
        <v>226</v>
      </c>
      <c r="W1539" t="s">
        <v>226</v>
      </c>
      <c r="X1539" t="s">
        <v>226</v>
      </c>
      <c r="Y1539" t="s">
        <v>224</v>
      </c>
      <c r="Z1539" t="s">
        <v>226</v>
      </c>
      <c r="AA1539" t="s">
        <v>226</v>
      </c>
      <c r="AB1539" t="s">
        <v>224</v>
      </c>
      <c r="AC1539" t="s">
        <v>226</v>
      </c>
      <c r="AD1539" t="s">
        <v>226</v>
      </c>
      <c r="AE1539" t="s">
        <v>226</v>
      </c>
      <c r="AF1539" t="s">
        <v>226</v>
      </c>
      <c r="AG1539" t="s">
        <v>394</v>
      </c>
      <c r="AH1539" t="s">
        <v>394</v>
      </c>
      <c r="AI1539" t="s">
        <v>394</v>
      </c>
      <c r="AJ1539" t="s">
        <v>394</v>
      </c>
      <c r="AK1539" t="s">
        <v>394</v>
      </c>
      <c r="AL1539" t="s">
        <v>394</v>
      </c>
      <c r="AM1539" t="s">
        <v>394</v>
      </c>
      <c r="AN1539" t="s">
        <v>394</v>
      </c>
      <c r="AO1539" t="s">
        <v>394</v>
      </c>
      <c r="AP1539" t="s">
        <v>394</v>
      </c>
      <c r="AQ1539" s="288"/>
      <c r="AR1539" s="302"/>
      <c r="AS1539" s="304"/>
      <c r="AU1539"/>
    </row>
    <row r="1540" spans="1:47" x14ac:dyDescent="0.3">
      <c r="A1540" s="285">
        <v>119485</v>
      </c>
      <c r="B1540" s="286" t="s">
        <v>540</v>
      </c>
      <c r="C1540" t="s">
        <v>995</v>
      </c>
      <c r="D1540" t="s">
        <v>995</v>
      </c>
      <c r="E1540" t="s">
        <v>995</v>
      </c>
      <c r="F1540" t="s">
        <v>995</v>
      </c>
      <c r="G1540" t="s">
        <v>995</v>
      </c>
      <c r="H1540" t="s">
        <v>995</v>
      </c>
      <c r="I1540" t="s">
        <v>995</v>
      </c>
      <c r="J1540" t="s">
        <v>995</v>
      </c>
      <c r="K1540" t="s">
        <v>995</v>
      </c>
      <c r="L1540" t="s">
        <v>995</v>
      </c>
      <c r="M1540" t="s">
        <v>995</v>
      </c>
      <c r="N1540" t="s">
        <v>995</v>
      </c>
      <c r="O1540" t="s">
        <v>995</v>
      </c>
      <c r="P1540" t="s">
        <v>995</v>
      </c>
      <c r="Q1540" t="s">
        <v>995</v>
      </c>
      <c r="R1540" t="s">
        <v>995</v>
      </c>
      <c r="S1540" t="s">
        <v>995</v>
      </c>
      <c r="T1540" t="s">
        <v>995</v>
      </c>
      <c r="U1540" t="s">
        <v>995</v>
      </c>
      <c r="V1540" t="s">
        <v>995</v>
      </c>
      <c r="W1540" t="s">
        <v>995</v>
      </c>
      <c r="X1540" t="s">
        <v>995</v>
      </c>
      <c r="Y1540" t="s">
        <v>995</v>
      </c>
      <c r="Z1540" t="s">
        <v>995</v>
      </c>
      <c r="AA1540" t="s">
        <v>995</v>
      </c>
      <c r="AB1540" t="s">
        <v>995</v>
      </c>
      <c r="AC1540" t="s">
        <v>995</v>
      </c>
      <c r="AD1540" t="s">
        <v>995</v>
      </c>
      <c r="AE1540" t="s">
        <v>995</v>
      </c>
      <c r="AF1540" t="s">
        <v>995</v>
      </c>
      <c r="AG1540" t="s">
        <v>995</v>
      </c>
      <c r="AH1540" t="s">
        <v>995</v>
      </c>
      <c r="AI1540" t="s">
        <v>995</v>
      </c>
      <c r="AJ1540" t="s">
        <v>995</v>
      </c>
      <c r="AK1540" t="s">
        <v>995</v>
      </c>
      <c r="AL1540" t="s">
        <v>995</v>
      </c>
      <c r="AM1540" t="s">
        <v>995</v>
      </c>
      <c r="AN1540" t="s">
        <v>995</v>
      </c>
      <c r="AO1540" t="s">
        <v>995</v>
      </c>
      <c r="AP1540" t="s">
        <v>995</v>
      </c>
      <c r="AQ1540" s="286" t="s">
        <v>855</v>
      </c>
      <c r="AR1540" s="306"/>
    </row>
    <row r="1541" spans="1:47" x14ac:dyDescent="0.3">
      <c r="A1541" s="285">
        <v>119495</v>
      </c>
      <c r="B1541" s="286" t="s">
        <v>540</v>
      </c>
      <c r="C1541" t="s">
        <v>995</v>
      </c>
      <c r="D1541" t="s">
        <v>995</v>
      </c>
      <c r="E1541" t="s">
        <v>995</v>
      </c>
      <c r="F1541" t="s">
        <v>995</v>
      </c>
      <c r="G1541" t="s">
        <v>995</v>
      </c>
      <c r="H1541" t="s">
        <v>995</v>
      </c>
      <c r="I1541" t="s">
        <v>995</v>
      </c>
      <c r="J1541" t="s">
        <v>995</v>
      </c>
      <c r="K1541" t="s">
        <v>995</v>
      </c>
      <c r="L1541" t="s">
        <v>995</v>
      </c>
      <c r="M1541" t="s">
        <v>995</v>
      </c>
      <c r="N1541" t="s">
        <v>995</v>
      </c>
      <c r="O1541" t="s">
        <v>995</v>
      </c>
      <c r="P1541" t="s">
        <v>995</v>
      </c>
      <c r="Q1541" t="s">
        <v>995</v>
      </c>
      <c r="R1541" t="s">
        <v>995</v>
      </c>
      <c r="S1541" t="s">
        <v>995</v>
      </c>
      <c r="T1541" t="s">
        <v>995</v>
      </c>
      <c r="U1541" t="s">
        <v>995</v>
      </c>
      <c r="V1541" t="s">
        <v>995</v>
      </c>
      <c r="W1541" t="s">
        <v>995</v>
      </c>
      <c r="X1541" t="s">
        <v>995</v>
      </c>
      <c r="Y1541" t="s">
        <v>995</v>
      </c>
      <c r="Z1541" t="s">
        <v>995</v>
      </c>
      <c r="AA1541" t="s">
        <v>995</v>
      </c>
      <c r="AB1541" t="s">
        <v>995</v>
      </c>
      <c r="AC1541" t="s">
        <v>995</v>
      </c>
      <c r="AD1541" t="s">
        <v>995</v>
      </c>
      <c r="AE1541" t="s">
        <v>995</v>
      </c>
      <c r="AF1541" t="s">
        <v>995</v>
      </c>
      <c r="AG1541" t="s">
        <v>995</v>
      </c>
      <c r="AH1541" t="s">
        <v>995</v>
      </c>
      <c r="AI1541" t="s">
        <v>995</v>
      </c>
      <c r="AJ1541" t="s">
        <v>995</v>
      </c>
      <c r="AK1541" t="s">
        <v>995</v>
      </c>
      <c r="AL1541" t="s">
        <v>995</v>
      </c>
      <c r="AM1541" t="s">
        <v>995</v>
      </c>
      <c r="AN1541" t="s">
        <v>995</v>
      </c>
      <c r="AO1541" t="s">
        <v>995</v>
      </c>
      <c r="AP1541" t="s">
        <v>995</v>
      </c>
      <c r="AQ1541" s="286" t="s">
        <v>855</v>
      </c>
      <c r="AR1541" s="306"/>
    </row>
    <row r="1542" spans="1:47" x14ac:dyDescent="0.3">
      <c r="A1542" s="285">
        <v>119507</v>
      </c>
      <c r="B1542" s="286" t="s">
        <v>540</v>
      </c>
      <c r="C1542" t="s">
        <v>995</v>
      </c>
      <c r="D1542" t="s">
        <v>995</v>
      </c>
      <c r="E1542" t="s">
        <v>995</v>
      </c>
      <c r="F1542" t="s">
        <v>995</v>
      </c>
      <c r="G1542" t="s">
        <v>995</v>
      </c>
      <c r="H1542" t="s">
        <v>995</v>
      </c>
      <c r="I1542" t="s">
        <v>995</v>
      </c>
      <c r="J1542" t="s">
        <v>995</v>
      </c>
      <c r="K1542" t="s">
        <v>995</v>
      </c>
      <c r="L1542" t="s">
        <v>995</v>
      </c>
      <c r="M1542" t="s">
        <v>995</v>
      </c>
      <c r="N1542" t="s">
        <v>995</v>
      </c>
      <c r="O1542" t="s">
        <v>995</v>
      </c>
      <c r="P1542" t="s">
        <v>995</v>
      </c>
      <c r="Q1542" t="s">
        <v>995</v>
      </c>
      <c r="R1542" t="s">
        <v>995</v>
      </c>
      <c r="S1542" t="s">
        <v>995</v>
      </c>
      <c r="T1542" t="s">
        <v>995</v>
      </c>
      <c r="U1542" t="s">
        <v>995</v>
      </c>
      <c r="V1542" t="s">
        <v>995</v>
      </c>
      <c r="W1542" t="s">
        <v>995</v>
      </c>
      <c r="X1542" t="s">
        <v>995</v>
      </c>
      <c r="Y1542" t="s">
        <v>995</v>
      </c>
      <c r="Z1542" t="s">
        <v>995</v>
      </c>
      <c r="AA1542" t="s">
        <v>995</v>
      </c>
      <c r="AB1542" t="s">
        <v>995</v>
      </c>
      <c r="AC1542" t="s">
        <v>995</v>
      </c>
      <c r="AD1542" t="s">
        <v>995</v>
      </c>
      <c r="AE1542" t="s">
        <v>995</v>
      </c>
      <c r="AF1542" t="s">
        <v>995</v>
      </c>
      <c r="AG1542" t="s">
        <v>995</v>
      </c>
      <c r="AH1542" t="s">
        <v>995</v>
      </c>
      <c r="AI1542" t="s">
        <v>995</v>
      </c>
      <c r="AJ1542" t="s">
        <v>995</v>
      </c>
      <c r="AK1542" t="s">
        <v>995</v>
      </c>
      <c r="AL1542" t="s">
        <v>995</v>
      </c>
      <c r="AM1542" t="s">
        <v>995</v>
      </c>
      <c r="AN1542" t="s">
        <v>995</v>
      </c>
      <c r="AO1542" t="s">
        <v>995</v>
      </c>
      <c r="AP1542" t="s">
        <v>995</v>
      </c>
      <c r="AQ1542" s="286" t="s">
        <v>855</v>
      </c>
      <c r="AR1542" s="306"/>
    </row>
    <row r="1543" spans="1:47" ht="28.8" x14ac:dyDescent="0.3">
      <c r="A1543" s="285">
        <v>119509</v>
      </c>
      <c r="B1543" s="286" t="s">
        <v>67</v>
      </c>
      <c r="C1543" t="s">
        <v>224</v>
      </c>
      <c r="D1543" t="s">
        <v>224</v>
      </c>
      <c r="E1543" t="s">
        <v>224</v>
      </c>
      <c r="F1543" t="s">
        <v>224</v>
      </c>
      <c r="G1543" t="s">
        <v>224</v>
      </c>
      <c r="H1543" t="s">
        <v>224</v>
      </c>
      <c r="I1543" t="s">
        <v>226</v>
      </c>
      <c r="J1543" t="s">
        <v>226</v>
      </c>
      <c r="K1543" t="s">
        <v>226</v>
      </c>
      <c r="L1543" t="s">
        <v>226</v>
      </c>
      <c r="M1543" t="s">
        <v>226</v>
      </c>
      <c r="N1543" t="s">
        <v>226</v>
      </c>
      <c r="O1543" t="s">
        <v>224</v>
      </c>
      <c r="P1543" t="s">
        <v>224</v>
      </c>
      <c r="Q1543" t="s">
        <v>224</v>
      </c>
      <c r="R1543" t="s">
        <v>225</v>
      </c>
      <c r="S1543" t="s">
        <v>224</v>
      </c>
      <c r="T1543" t="s">
        <v>226</v>
      </c>
      <c r="U1543" t="s">
        <v>226</v>
      </c>
      <c r="V1543" t="s">
        <v>226</v>
      </c>
      <c r="W1543" t="s">
        <v>225</v>
      </c>
      <c r="X1543" t="s">
        <v>226</v>
      </c>
      <c r="Y1543" t="s">
        <v>226</v>
      </c>
      <c r="Z1543" t="s">
        <v>226</v>
      </c>
      <c r="AA1543" t="s">
        <v>224</v>
      </c>
      <c r="AB1543" t="s">
        <v>225</v>
      </c>
      <c r="AC1543" t="s">
        <v>224</v>
      </c>
      <c r="AD1543" t="s">
        <v>226</v>
      </c>
      <c r="AE1543" t="s">
        <v>226</v>
      </c>
      <c r="AF1543" t="s">
        <v>224</v>
      </c>
      <c r="AG1543" t="s">
        <v>225</v>
      </c>
      <c r="AH1543" t="s">
        <v>225</v>
      </c>
      <c r="AI1543" t="s">
        <v>225</v>
      </c>
      <c r="AJ1543" t="s">
        <v>225</v>
      </c>
      <c r="AK1543" t="s">
        <v>225</v>
      </c>
      <c r="AL1543" t="s">
        <v>394</v>
      </c>
      <c r="AM1543" t="s">
        <v>394</v>
      </c>
      <c r="AN1543" t="s">
        <v>394</v>
      </c>
      <c r="AO1543" t="s">
        <v>394</v>
      </c>
      <c r="AP1543" t="s">
        <v>394</v>
      </c>
      <c r="AQ1543" s="286" t="s">
        <v>394</v>
      </c>
      <c r="AR1543" s="295"/>
      <c r="AS1543" s="235"/>
    </row>
    <row r="1544" spans="1:47" x14ac:dyDescent="0.3">
      <c r="A1544" s="285">
        <v>119513</v>
      </c>
      <c r="B1544" s="286" t="s">
        <v>540</v>
      </c>
      <c r="C1544" t="s">
        <v>995</v>
      </c>
      <c r="D1544" t="s">
        <v>995</v>
      </c>
      <c r="E1544" t="s">
        <v>995</v>
      </c>
      <c r="F1544" t="s">
        <v>995</v>
      </c>
      <c r="G1544" t="s">
        <v>995</v>
      </c>
      <c r="H1544" t="s">
        <v>995</v>
      </c>
      <c r="I1544" t="s">
        <v>995</v>
      </c>
      <c r="J1544" t="s">
        <v>995</v>
      </c>
      <c r="K1544" t="s">
        <v>995</v>
      </c>
      <c r="L1544" t="s">
        <v>995</v>
      </c>
      <c r="M1544" t="s">
        <v>995</v>
      </c>
      <c r="N1544" t="s">
        <v>995</v>
      </c>
      <c r="O1544" t="s">
        <v>995</v>
      </c>
      <c r="P1544" t="s">
        <v>995</v>
      </c>
      <c r="Q1544" t="s">
        <v>995</v>
      </c>
      <c r="R1544" t="s">
        <v>995</v>
      </c>
      <c r="S1544" t="s">
        <v>995</v>
      </c>
      <c r="T1544" t="s">
        <v>995</v>
      </c>
      <c r="U1544" t="s">
        <v>995</v>
      </c>
      <c r="V1544" t="s">
        <v>995</v>
      </c>
      <c r="W1544" t="s">
        <v>995</v>
      </c>
      <c r="X1544" t="s">
        <v>995</v>
      </c>
      <c r="Y1544" t="s">
        <v>995</v>
      </c>
      <c r="Z1544" t="s">
        <v>995</v>
      </c>
      <c r="AA1544" t="s">
        <v>995</v>
      </c>
      <c r="AB1544" t="s">
        <v>995</v>
      </c>
      <c r="AC1544" t="s">
        <v>995</v>
      </c>
      <c r="AD1544" t="s">
        <v>995</v>
      </c>
      <c r="AE1544" t="s">
        <v>995</v>
      </c>
      <c r="AF1544" t="s">
        <v>995</v>
      </c>
      <c r="AG1544" t="s">
        <v>995</v>
      </c>
      <c r="AH1544" t="s">
        <v>995</v>
      </c>
      <c r="AI1544" t="s">
        <v>995</v>
      </c>
      <c r="AJ1544" t="s">
        <v>995</v>
      </c>
      <c r="AK1544" t="s">
        <v>995</v>
      </c>
      <c r="AL1544" t="s">
        <v>995</v>
      </c>
      <c r="AM1544" t="s">
        <v>995</v>
      </c>
      <c r="AN1544" t="s">
        <v>995</v>
      </c>
      <c r="AO1544" t="s">
        <v>995</v>
      </c>
      <c r="AP1544" t="s">
        <v>995</v>
      </c>
      <c r="AQ1544" s="286" t="s">
        <v>855</v>
      </c>
      <c r="AR1544" s="306"/>
    </row>
    <row r="1545" spans="1:47" ht="21.6" x14ac:dyDescent="0.3">
      <c r="A1545" s="285">
        <v>119514</v>
      </c>
      <c r="B1545" s="286" t="s">
        <v>61</v>
      </c>
      <c r="C1545" t="s">
        <v>226</v>
      </c>
      <c r="D1545" t="s">
        <v>226</v>
      </c>
      <c r="E1545" t="s">
        <v>226</v>
      </c>
      <c r="F1545" t="s">
        <v>224</v>
      </c>
      <c r="G1545" t="s">
        <v>226</v>
      </c>
      <c r="H1545" t="s">
        <v>226</v>
      </c>
      <c r="I1545" t="s">
        <v>226</v>
      </c>
      <c r="J1545" t="s">
        <v>226</v>
      </c>
      <c r="K1545" t="s">
        <v>226</v>
      </c>
      <c r="L1545" t="s">
        <v>226</v>
      </c>
      <c r="M1545" t="s">
        <v>226</v>
      </c>
      <c r="N1545" t="s">
        <v>226</v>
      </c>
      <c r="O1545" t="s">
        <v>226</v>
      </c>
      <c r="P1545" t="s">
        <v>224</v>
      </c>
      <c r="Q1545" t="s">
        <v>226</v>
      </c>
      <c r="R1545" t="s">
        <v>226</v>
      </c>
      <c r="S1545" t="s">
        <v>226</v>
      </c>
      <c r="T1545" t="s">
        <v>226</v>
      </c>
      <c r="U1545" t="s">
        <v>226</v>
      </c>
      <c r="V1545" t="s">
        <v>226</v>
      </c>
      <c r="W1545" t="s">
        <v>226</v>
      </c>
      <c r="X1545" t="s">
        <v>224</v>
      </c>
      <c r="Y1545" t="s">
        <v>226</v>
      </c>
      <c r="Z1545" t="s">
        <v>226</v>
      </c>
      <c r="AA1545" t="s">
        <v>224</v>
      </c>
      <c r="AB1545" t="s">
        <v>224</v>
      </c>
      <c r="AC1545" t="s">
        <v>224</v>
      </c>
      <c r="AD1545" t="s">
        <v>226</v>
      </c>
      <c r="AE1545" t="s">
        <v>224</v>
      </c>
      <c r="AF1545" t="s">
        <v>224</v>
      </c>
      <c r="AG1545" t="s">
        <v>224</v>
      </c>
      <c r="AH1545" t="s">
        <v>225</v>
      </c>
      <c r="AI1545" t="s">
        <v>224</v>
      </c>
      <c r="AJ1545" t="s">
        <v>226</v>
      </c>
      <c r="AK1545" t="s">
        <v>225</v>
      </c>
      <c r="AL1545" t="s">
        <v>224</v>
      </c>
      <c r="AM1545" t="s">
        <v>225</v>
      </c>
      <c r="AN1545" t="s">
        <v>224</v>
      </c>
      <c r="AO1545" t="s">
        <v>225</v>
      </c>
      <c r="AP1545" t="s">
        <v>225</v>
      </c>
      <c r="AQ1545" s="286" t="s">
        <v>394</v>
      </c>
      <c r="AR1545" s="295"/>
      <c r="AS1545" s="235"/>
    </row>
    <row r="1546" spans="1:47" x14ac:dyDescent="0.3">
      <c r="A1546" s="285">
        <v>119515</v>
      </c>
      <c r="B1546" s="286" t="s">
        <v>540</v>
      </c>
      <c r="C1546" t="s">
        <v>995</v>
      </c>
      <c r="D1546" t="s">
        <v>995</v>
      </c>
      <c r="E1546" t="s">
        <v>995</v>
      </c>
      <c r="F1546" t="s">
        <v>995</v>
      </c>
      <c r="G1546" t="s">
        <v>995</v>
      </c>
      <c r="H1546" t="s">
        <v>995</v>
      </c>
      <c r="I1546" t="s">
        <v>995</v>
      </c>
      <c r="J1546" t="s">
        <v>995</v>
      </c>
      <c r="K1546" t="s">
        <v>995</v>
      </c>
      <c r="L1546" t="s">
        <v>995</v>
      </c>
      <c r="M1546" t="s">
        <v>995</v>
      </c>
      <c r="N1546" t="s">
        <v>995</v>
      </c>
      <c r="O1546" t="s">
        <v>995</v>
      </c>
      <c r="P1546" t="s">
        <v>995</v>
      </c>
      <c r="Q1546" t="s">
        <v>995</v>
      </c>
      <c r="R1546" t="s">
        <v>995</v>
      </c>
      <c r="S1546" t="s">
        <v>995</v>
      </c>
      <c r="T1546" t="s">
        <v>995</v>
      </c>
      <c r="U1546" t="s">
        <v>995</v>
      </c>
      <c r="V1546" t="s">
        <v>995</v>
      </c>
      <c r="W1546" t="s">
        <v>995</v>
      </c>
      <c r="X1546" t="s">
        <v>995</v>
      </c>
      <c r="Y1546" t="s">
        <v>995</v>
      </c>
      <c r="Z1546" t="s">
        <v>995</v>
      </c>
      <c r="AA1546" t="s">
        <v>995</v>
      </c>
      <c r="AB1546" t="s">
        <v>995</v>
      </c>
      <c r="AC1546" t="s">
        <v>995</v>
      </c>
      <c r="AD1546" t="s">
        <v>995</v>
      </c>
      <c r="AE1546" t="s">
        <v>995</v>
      </c>
      <c r="AF1546" t="s">
        <v>995</v>
      </c>
      <c r="AG1546" t="s">
        <v>995</v>
      </c>
      <c r="AH1546" t="s">
        <v>995</v>
      </c>
      <c r="AI1546" t="s">
        <v>995</v>
      </c>
      <c r="AJ1546" t="s">
        <v>995</v>
      </c>
      <c r="AK1546" t="s">
        <v>995</v>
      </c>
      <c r="AL1546" t="s">
        <v>995</v>
      </c>
      <c r="AM1546" t="s">
        <v>995</v>
      </c>
      <c r="AN1546" t="s">
        <v>995</v>
      </c>
      <c r="AO1546" t="s">
        <v>995</v>
      </c>
      <c r="AP1546" t="s">
        <v>995</v>
      </c>
      <c r="AQ1546" s="286" t="s">
        <v>855</v>
      </c>
      <c r="AR1546" s="306"/>
    </row>
    <row r="1547" spans="1:47" x14ac:dyDescent="0.3">
      <c r="A1547" s="285">
        <v>119517</v>
      </c>
      <c r="B1547" s="286" t="s">
        <v>539</v>
      </c>
      <c r="C1547" t="s">
        <v>995</v>
      </c>
      <c r="D1547" t="s">
        <v>995</v>
      </c>
      <c r="E1547" t="s">
        <v>995</v>
      </c>
      <c r="F1547" t="s">
        <v>995</v>
      </c>
      <c r="G1547" t="s">
        <v>995</v>
      </c>
      <c r="H1547" t="s">
        <v>995</v>
      </c>
      <c r="I1547" t="s">
        <v>995</v>
      </c>
      <c r="J1547" t="s">
        <v>995</v>
      </c>
      <c r="K1547" t="s">
        <v>995</v>
      </c>
      <c r="L1547" t="s">
        <v>995</v>
      </c>
      <c r="M1547" t="s">
        <v>995</v>
      </c>
      <c r="N1547" t="s">
        <v>995</v>
      </c>
      <c r="O1547" t="s">
        <v>995</v>
      </c>
      <c r="P1547" t="s">
        <v>995</v>
      </c>
      <c r="Q1547" t="s">
        <v>995</v>
      </c>
      <c r="R1547" t="s">
        <v>995</v>
      </c>
      <c r="S1547" t="s">
        <v>995</v>
      </c>
      <c r="T1547" t="s">
        <v>995</v>
      </c>
      <c r="U1547" t="s">
        <v>995</v>
      </c>
      <c r="V1547" t="s">
        <v>995</v>
      </c>
      <c r="W1547" t="s">
        <v>995</v>
      </c>
      <c r="X1547" t="s">
        <v>995</v>
      </c>
      <c r="Y1547" t="s">
        <v>995</v>
      </c>
      <c r="Z1547" t="s">
        <v>995</v>
      </c>
      <c r="AA1547" t="s">
        <v>995</v>
      </c>
      <c r="AB1547" t="s">
        <v>995</v>
      </c>
      <c r="AC1547" t="s">
        <v>995</v>
      </c>
      <c r="AD1547" t="s">
        <v>995</v>
      </c>
      <c r="AE1547" t="s">
        <v>995</v>
      </c>
      <c r="AF1547" t="s">
        <v>995</v>
      </c>
      <c r="AG1547" t="s">
        <v>995</v>
      </c>
      <c r="AH1547" t="s">
        <v>995</v>
      </c>
      <c r="AI1547" t="s">
        <v>995</v>
      </c>
      <c r="AJ1547" t="s">
        <v>995</v>
      </c>
      <c r="AK1547" t="s">
        <v>995</v>
      </c>
      <c r="AL1547" t="s">
        <v>995</v>
      </c>
      <c r="AM1547" t="s">
        <v>995</v>
      </c>
      <c r="AN1547" t="s">
        <v>995</v>
      </c>
      <c r="AO1547" t="s">
        <v>995</v>
      </c>
      <c r="AP1547" t="s">
        <v>995</v>
      </c>
      <c r="AQ1547" s="286" t="s">
        <v>855</v>
      </c>
      <c r="AR1547" s="306"/>
    </row>
    <row r="1548" spans="1:47" x14ac:dyDescent="0.3">
      <c r="A1548" s="285">
        <v>119524</v>
      </c>
      <c r="B1548" s="286" t="s">
        <v>540</v>
      </c>
      <c r="C1548" t="s">
        <v>995</v>
      </c>
      <c r="D1548" t="s">
        <v>995</v>
      </c>
      <c r="E1548" t="s">
        <v>995</v>
      </c>
      <c r="F1548" t="s">
        <v>995</v>
      </c>
      <c r="G1548" t="s">
        <v>995</v>
      </c>
      <c r="H1548" t="s">
        <v>995</v>
      </c>
      <c r="I1548" t="s">
        <v>995</v>
      </c>
      <c r="J1548" t="s">
        <v>995</v>
      </c>
      <c r="K1548" t="s">
        <v>995</v>
      </c>
      <c r="L1548" t="s">
        <v>995</v>
      </c>
      <c r="M1548" t="s">
        <v>995</v>
      </c>
      <c r="N1548" t="s">
        <v>394</v>
      </c>
      <c r="O1548" t="s">
        <v>394</v>
      </c>
      <c r="P1548" t="s">
        <v>394</v>
      </c>
      <c r="Q1548" t="s">
        <v>394</v>
      </c>
      <c r="R1548" t="s">
        <v>394</v>
      </c>
      <c r="S1548" t="s">
        <v>394</v>
      </c>
      <c r="T1548" t="s">
        <v>394</v>
      </c>
      <c r="U1548" t="s">
        <v>394</v>
      </c>
      <c r="V1548" t="s">
        <v>394</v>
      </c>
      <c r="W1548" t="s">
        <v>394</v>
      </c>
      <c r="X1548" t="s">
        <v>394</v>
      </c>
      <c r="Y1548" t="s">
        <v>394</v>
      </c>
      <c r="Z1548" t="s">
        <v>394</v>
      </c>
      <c r="AA1548" t="s">
        <v>394</v>
      </c>
      <c r="AB1548" t="s">
        <v>394</v>
      </c>
      <c r="AC1548" t="s">
        <v>394</v>
      </c>
      <c r="AD1548" t="s">
        <v>394</v>
      </c>
      <c r="AE1548" t="s">
        <v>394</v>
      </c>
      <c r="AF1548" t="s">
        <v>394</v>
      </c>
      <c r="AG1548" t="s">
        <v>394</v>
      </c>
      <c r="AH1548" t="s">
        <v>394</v>
      </c>
      <c r="AI1548" t="s">
        <v>394</v>
      </c>
      <c r="AJ1548" t="s">
        <v>394</v>
      </c>
      <c r="AK1548" t="s">
        <v>394</v>
      </c>
      <c r="AL1548" t="s">
        <v>394</v>
      </c>
      <c r="AM1548" t="s">
        <v>394</v>
      </c>
      <c r="AN1548" t="s">
        <v>394</v>
      </c>
      <c r="AO1548" t="s">
        <v>394</v>
      </c>
      <c r="AP1548" t="s">
        <v>394</v>
      </c>
      <c r="AQ1548" s="289"/>
      <c r="AR1548" s="302"/>
      <c r="AS1548" s="304"/>
      <c r="AU1548"/>
    </row>
    <row r="1549" spans="1:47" x14ac:dyDescent="0.3">
      <c r="A1549" s="285">
        <v>119526</v>
      </c>
      <c r="B1549" s="286" t="s">
        <v>540</v>
      </c>
      <c r="C1549" t="s">
        <v>995</v>
      </c>
      <c r="D1549" t="s">
        <v>995</v>
      </c>
      <c r="E1549" t="s">
        <v>995</v>
      </c>
      <c r="F1549" t="s">
        <v>995</v>
      </c>
      <c r="G1549" t="s">
        <v>995</v>
      </c>
      <c r="H1549" t="s">
        <v>995</v>
      </c>
      <c r="I1549" t="s">
        <v>995</v>
      </c>
      <c r="J1549" t="s">
        <v>995</v>
      </c>
      <c r="K1549" t="s">
        <v>995</v>
      </c>
      <c r="L1549" t="s">
        <v>995</v>
      </c>
      <c r="M1549" t="s">
        <v>995</v>
      </c>
      <c r="N1549" t="s">
        <v>995</v>
      </c>
      <c r="O1549" t="s">
        <v>995</v>
      </c>
      <c r="P1549" t="s">
        <v>995</v>
      </c>
      <c r="Q1549" t="s">
        <v>995</v>
      </c>
      <c r="R1549" t="s">
        <v>995</v>
      </c>
      <c r="S1549" t="s">
        <v>995</v>
      </c>
      <c r="T1549" t="s">
        <v>995</v>
      </c>
      <c r="U1549" t="s">
        <v>995</v>
      </c>
      <c r="V1549" t="s">
        <v>995</v>
      </c>
      <c r="W1549" t="s">
        <v>995</v>
      </c>
      <c r="X1549" t="s">
        <v>995</v>
      </c>
      <c r="Y1549" t="s">
        <v>995</v>
      </c>
      <c r="Z1549" t="s">
        <v>995</v>
      </c>
      <c r="AA1549" t="s">
        <v>995</v>
      </c>
      <c r="AB1549" t="s">
        <v>995</v>
      </c>
      <c r="AC1549" t="s">
        <v>995</v>
      </c>
      <c r="AD1549" t="s">
        <v>995</v>
      </c>
      <c r="AE1549" t="s">
        <v>995</v>
      </c>
      <c r="AF1549" t="s">
        <v>995</v>
      </c>
      <c r="AG1549" t="s">
        <v>995</v>
      </c>
      <c r="AH1549" t="s">
        <v>995</v>
      </c>
      <c r="AI1549" t="s">
        <v>995</v>
      </c>
      <c r="AJ1549" t="s">
        <v>995</v>
      </c>
      <c r="AK1549" t="s">
        <v>995</v>
      </c>
      <c r="AL1549" t="s">
        <v>995</v>
      </c>
      <c r="AM1549" t="s">
        <v>995</v>
      </c>
      <c r="AN1549" t="s">
        <v>995</v>
      </c>
      <c r="AO1549" t="s">
        <v>995</v>
      </c>
      <c r="AP1549" t="s">
        <v>995</v>
      </c>
      <c r="AQ1549" s="286" t="s">
        <v>855</v>
      </c>
      <c r="AR1549" s="306"/>
    </row>
    <row r="1550" spans="1:47" ht="21.6" x14ac:dyDescent="0.3">
      <c r="A1550" s="285">
        <v>119530</v>
      </c>
      <c r="B1550" s="286" t="s">
        <v>538</v>
      </c>
      <c r="C1550" t="s">
        <v>995</v>
      </c>
      <c r="D1550" t="s">
        <v>995</v>
      </c>
      <c r="E1550" t="s">
        <v>995</v>
      </c>
      <c r="F1550" t="s">
        <v>995</v>
      </c>
      <c r="G1550" t="s">
        <v>995</v>
      </c>
      <c r="H1550" t="s">
        <v>995</v>
      </c>
      <c r="I1550" t="s">
        <v>995</v>
      </c>
      <c r="J1550" t="s">
        <v>995</v>
      </c>
      <c r="K1550" t="s">
        <v>995</v>
      </c>
      <c r="L1550" t="s">
        <v>995</v>
      </c>
      <c r="M1550" t="s">
        <v>995</v>
      </c>
      <c r="N1550" t="s">
        <v>995</v>
      </c>
      <c r="O1550" t="s">
        <v>995</v>
      </c>
      <c r="P1550" t="s">
        <v>995</v>
      </c>
      <c r="Q1550" t="s">
        <v>995</v>
      </c>
      <c r="R1550" t="s">
        <v>995</v>
      </c>
      <c r="S1550" t="s">
        <v>995</v>
      </c>
      <c r="T1550" t="s">
        <v>995</v>
      </c>
      <c r="U1550" t="s">
        <v>995</v>
      </c>
      <c r="V1550" t="s">
        <v>995</v>
      </c>
      <c r="W1550" t="s">
        <v>995</v>
      </c>
      <c r="X1550" t="s">
        <v>995</v>
      </c>
      <c r="Y1550" t="s">
        <v>995</v>
      </c>
      <c r="Z1550" t="s">
        <v>995</v>
      </c>
      <c r="AA1550" t="s">
        <v>995</v>
      </c>
      <c r="AB1550" t="s">
        <v>995</v>
      </c>
      <c r="AC1550" t="s">
        <v>995</v>
      </c>
      <c r="AD1550" t="s">
        <v>995</v>
      </c>
      <c r="AE1550" t="s">
        <v>995</v>
      </c>
      <c r="AF1550" t="s">
        <v>995</v>
      </c>
      <c r="AG1550" t="s">
        <v>995</v>
      </c>
      <c r="AH1550" t="s">
        <v>995</v>
      </c>
      <c r="AI1550" t="s">
        <v>995</v>
      </c>
      <c r="AJ1550" t="s">
        <v>995</v>
      </c>
      <c r="AK1550" t="s">
        <v>995</v>
      </c>
      <c r="AL1550" t="s">
        <v>995</v>
      </c>
      <c r="AM1550" t="s">
        <v>995</v>
      </c>
      <c r="AN1550" t="s">
        <v>995</v>
      </c>
      <c r="AO1550" t="s">
        <v>995</v>
      </c>
      <c r="AP1550" t="s">
        <v>995</v>
      </c>
      <c r="AQ1550" s="286" t="s">
        <v>855</v>
      </c>
      <c r="AR1550" s="295"/>
      <c r="AS1550" s="235"/>
    </row>
    <row r="1551" spans="1:47" ht="21.6" x14ac:dyDescent="0.3">
      <c r="A1551" s="285">
        <v>119531</v>
      </c>
      <c r="B1551" s="286" t="s">
        <v>8485</v>
      </c>
      <c r="C1551" t="s">
        <v>226</v>
      </c>
      <c r="D1551" t="s">
        <v>224</v>
      </c>
      <c r="E1551" t="s">
        <v>224</v>
      </c>
      <c r="F1551" t="s">
        <v>224</v>
      </c>
      <c r="G1551" t="s">
        <v>226</v>
      </c>
      <c r="H1551" t="s">
        <v>226</v>
      </c>
      <c r="I1551" t="s">
        <v>226</v>
      </c>
      <c r="J1551" t="s">
        <v>224</v>
      </c>
      <c r="K1551" t="s">
        <v>224</v>
      </c>
      <c r="L1551" t="s">
        <v>225</v>
      </c>
      <c r="M1551" t="s">
        <v>224</v>
      </c>
      <c r="N1551" t="s">
        <v>226</v>
      </c>
      <c r="O1551" t="s">
        <v>224</v>
      </c>
      <c r="P1551" t="s">
        <v>224</v>
      </c>
      <c r="Q1551" t="s">
        <v>226</v>
      </c>
      <c r="R1551" t="s">
        <v>226</v>
      </c>
      <c r="S1551" t="s">
        <v>224</v>
      </c>
      <c r="T1551" t="s">
        <v>224</v>
      </c>
      <c r="U1551" t="s">
        <v>224</v>
      </c>
      <c r="V1551" t="s">
        <v>224</v>
      </c>
      <c r="W1551" t="s">
        <v>224</v>
      </c>
      <c r="X1551" t="s">
        <v>226</v>
      </c>
      <c r="Y1551" t="s">
        <v>226</v>
      </c>
      <c r="Z1551" t="s">
        <v>226</v>
      </c>
      <c r="AA1551" t="s">
        <v>224</v>
      </c>
      <c r="AB1551" t="s">
        <v>224</v>
      </c>
      <c r="AC1551" t="s">
        <v>224</v>
      </c>
      <c r="AD1551" t="s">
        <v>224</v>
      </c>
      <c r="AE1551" t="s">
        <v>224</v>
      </c>
      <c r="AF1551" t="s">
        <v>224</v>
      </c>
      <c r="AG1551" t="s">
        <v>226</v>
      </c>
      <c r="AH1551" t="s">
        <v>226</v>
      </c>
      <c r="AI1551" t="s">
        <v>226</v>
      </c>
      <c r="AJ1551" t="s">
        <v>226</v>
      </c>
      <c r="AK1551" t="s">
        <v>226</v>
      </c>
      <c r="AL1551" t="s">
        <v>225</v>
      </c>
      <c r="AM1551" t="s">
        <v>225</v>
      </c>
      <c r="AN1551" t="s">
        <v>225</v>
      </c>
      <c r="AO1551" t="s">
        <v>225</v>
      </c>
      <c r="AP1551" t="s">
        <v>225</v>
      </c>
      <c r="AQ1551" s="286" t="s">
        <v>394</v>
      </c>
      <c r="AR1551" s="295"/>
      <c r="AS1551" s="235"/>
    </row>
    <row r="1552" spans="1:47" ht="21.6" x14ac:dyDescent="0.3">
      <c r="A1552" s="285">
        <v>119534</v>
      </c>
      <c r="B1552" s="286" t="s">
        <v>61</v>
      </c>
      <c r="C1552" t="s">
        <v>226</v>
      </c>
      <c r="D1552" t="s">
        <v>226</v>
      </c>
      <c r="E1552" t="s">
        <v>224</v>
      </c>
      <c r="F1552" t="s">
        <v>224</v>
      </c>
      <c r="G1552" t="s">
        <v>224</v>
      </c>
      <c r="H1552" t="s">
        <v>226</v>
      </c>
      <c r="I1552" t="s">
        <v>226</v>
      </c>
      <c r="J1552" t="s">
        <v>226</v>
      </c>
      <c r="K1552" t="s">
        <v>226</v>
      </c>
      <c r="L1552" t="s">
        <v>226</v>
      </c>
      <c r="M1552" t="s">
        <v>224</v>
      </c>
      <c r="N1552" t="s">
        <v>226</v>
      </c>
      <c r="O1552" t="s">
        <v>226</v>
      </c>
      <c r="P1552" t="s">
        <v>224</v>
      </c>
      <c r="Q1552" t="s">
        <v>226</v>
      </c>
      <c r="R1552" t="s">
        <v>224</v>
      </c>
      <c r="S1552" t="s">
        <v>226</v>
      </c>
      <c r="T1552" t="s">
        <v>226</v>
      </c>
      <c r="U1552" t="s">
        <v>226</v>
      </c>
      <c r="V1552" t="s">
        <v>226</v>
      </c>
      <c r="W1552" t="s">
        <v>226</v>
      </c>
      <c r="X1552" t="s">
        <v>226</v>
      </c>
      <c r="Y1552" t="s">
        <v>226</v>
      </c>
      <c r="Z1552" t="s">
        <v>224</v>
      </c>
      <c r="AA1552" t="s">
        <v>226</v>
      </c>
      <c r="AB1552" t="s">
        <v>226</v>
      </c>
      <c r="AC1552" t="s">
        <v>224</v>
      </c>
      <c r="AD1552" t="s">
        <v>224</v>
      </c>
      <c r="AE1552" t="s">
        <v>224</v>
      </c>
      <c r="AF1552" t="s">
        <v>226</v>
      </c>
      <c r="AG1552" t="s">
        <v>226</v>
      </c>
      <c r="AH1552" t="s">
        <v>224</v>
      </c>
      <c r="AI1552" t="s">
        <v>224</v>
      </c>
      <c r="AJ1552" t="s">
        <v>225</v>
      </c>
      <c r="AK1552" t="s">
        <v>224</v>
      </c>
      <c r="AL1552" t="s">
        <v>226</v>
      </c>
      <c r="AM1552" t="s">
        <v>226</v>
      </c>
      <c r="AN1552" t="s">
        <v>224</v>
      </c>
      <c r="AO1552" t="s">
        <v>224</v>
      </c>
      <c r="AP1552" t="s">
        <v>226</v>
      </c>
      <c r="AQ1552" s="286" t="s">
        <v>394</v>
      </c>
      <c r="AR1552" s="295"/>
      <c r="AS1552" s="235"/>
    </row>
    <row r="1553" spans="1:45" ht="21.6" x14ac:dyDescent="0.3">
      <c r="A1553" s="285">
        <v>119535</v>
      </c>
      <c r="B1553" s="286" t="s">
        <v>61</v>
      </c>
      <c r="C1553" t="s">
        <v>226</v>
      </c>
      <c r="D1553" t="s">
        <v>224</v>
      </c>
      <c r="E1553" t="s">
        <v>226</v>
      </c>
      <c r="F1553" t="s">
        <v>224</v>
      </c>
      <c r="G1553" t="s">
        <v>224</v>
      </c>
      <c r="H1553" t="s">
        <v>224</v>
      </c>
      <c r="I1553" t="s">
        <v>226</v>
      </c>
      <c r="J1553" t="s">
        <v>224</v>
      </c>
      <c r="K1553" t="s">
        <v>224</v>
      </c>
      <c r="L1553" t="s">
        <v>226</v>
      </c>
      <c r="M1553" t="s">
        <v>224</v>
      </c>
      <c r="N1553" t="s">
        <v>224</v>
      </c>
      <c r="O1553" t="s">
        <v>224</v>
      </c>
      <c r="P1553" t="s">
        <v>224</v>
      </c>
      <c r="Q1553" t="s">
        <v>226</v>
      </c>
      <c r="R1553" t="s">
        <v>226</v>
      </c>
      <c r="S1553" t="s">
        <v>224</v>
      </c>
      <c r="T1553" t="s">
        <v>226</v>
      </c>
      <c r="U1553" t="s">
        <v>224</v>
      </c>
      <c r="V1553" t="s">
        <v>226</v>
      </c>
      <c r="W1553" t="s">
        <v>226</v>
      </c>
      <c r="X1553" t="s">
        <v>226</v>
      </c>
      <c r="Y1553" t="s">
        <v>226</v>
      </c>
      <c r="Z1553" t="s">
        <v>225</v>
      </c>
      <c r="AA1553" t="s">
        <v>226</v>
      </c>
      <c r="AB1553" t="s">
        <v>226</v>
      </c>
      <c r="AC1553" t="s">
        <v>226</v>
      </c>
      <c r="AD1553" t="s">
        <v>226</v>
      </c>
      <c r="AE1553" t="s">
        <v>226</v>
      </c>
      <c r="AF1553" t="s">
        <v>226</v>
      </c>
      <c r="AG1553" t="s">
        <v>226</v>
      </c>
      <c r="AH1553" t="s">
        <v>226</v>
      </c>
      <c r="AI1553" t="s">
        <v>226</v>
      </c>
      <c r="AJ1553" t="s">
        <v>226</v>
      </c>
      <c r="AK1553" t="s">
        <v>224</v>
      </c>
      <c r="AL1553" t="s">
        <v>225</v>
      </c>
      <c r="AM1553" t="s">
        <v>226</v>
      </c>
      <c r="AN1553" t="s">
        <v>225</v>
      </c>
      <c r="AO1553" t="s">
        <v>226</v>
      </c>
      <c r="AP1553" t="s">
        <v>226</v>
      </c>
      <c r="AQ1553" s="286" t="s">
        <v>394</v>
      </c>
      <c r="AR1553" s="295"/>
      <c r="AS1553" s="235"/>
    </row>
    <row r="1554" spans="1:45" x14ac:dyDescent="0.3">
      <c r="A1554" s="285">
        <v>119538</v>
      </c>
      <c r="B1554" s="286" t="s">
        <v>539</v>
      </c>
      <c r="C1554" t="s">
        <v>995</v>
      </c>
      <c r="D1554" t="s">
        <v>995</v>
      </c>
      <c r="E1554" t="s">
        <v>995</v>
      </c>
      <c r="F1554" t="s">
        <v>995</v>
      </c>
      <c r="G1554" t="s">
        <v>995</v>
      </c>
      <c r="H1554" t="s">
        <v>995</v>
      </c>
      <c r="I1554" t="s">
        <v>995</v>
      </c>
      <c r="J1554" t="s">
        <v>995</v>
      </c>
      <c r="K1554" t="s">
        <v>995</v>
      </c>
      <c r="L1554" t="s">
        <v>995</v>
      </c>
      <c r="M1554" t="s">
        <v>995</v>
      </c>
      <c r="N1554" t="s">
        <v>995</v>
      </c>
      <c r="O1554" t="s">
        <v>995</v>
      </c>
      <c r="P1554" t="s">
        <v>995</v>
      </c>
      <c r="Q1554" t="s">
        <v>995</v>
      </c>
      <c r="R1554" t="s">
        <v>995</v>
      </c>
      <c r="S1554" t="s">
        <v>995</v>
      </c>
      <c r="T1554" t="s">
        <v>995</v>
      </c>
      <c r="U1554" t="s">
        <v>995</v>
      </c>
      <c r="V1554" t="s">
        <v>995</v>
      </c>
      <c r="W1554" t="s">
        <v>995</v>
      </c>
      <c r="X1554" t="s">
        <v>995</v>
      </c>
      <c r="Y1554" t="s">
        <v>995</v>
      </c>
      <c r="Z1554" t="s">
        <v>995</v>
      </c>
      <c r="AA1554" t="s">
        <v>995</v>
      </c>
      <c r="AB1554" t="s">
        <v>995</v>
      </c>
      <c r="AC1554" t="s">
        <v>995</v>
      </c>
      <c r="AD1554" t="s">
        <v>995</v>
      </c>
      <c r="AE1554" t="s">
        <v>995</v>
      </c>
      <c r="AF1554" t="s">
        <v>995</v>
      </c>
      <c r="AG1554" t="s">
        <v>995</v>
      </c>
      <c r="AH1554" t="s">
        <v>995</v>
      </c>
      <c r="AI1554" t="s">
        <v>995</v>
      </c>
      <c r="AJ1554" t="s">
        <v>995</v>
      </c>
      <c r="AK1554" t="s">
        <v>995</v>
      </c>
      <c r="AL1554" t="s">
        <v>995</v>
      </c>
      <c r="AM1554" t="s">
        <v>995</v>
      </c>
      <c r="AN1554" t="s">
        <v>995</v>
      </c>
      <c r="AO1554" t="s">
        <v>995</v>
      </c>
      <c r="AP1554" t="s">
        <v>995</v>
      </c>
      <c r="AQ1554" s="286" t="s">
        <v>855</v>
      </c>
      <c r="AR1554" s="306"/>
    </row>
    <row r="1555" spans="1:45" x14ac:dyDescent="0.3">
      <c r="A1555" s="285">
        <v>119539</v>
      </c>
      <c r="B1555" s="286" t="s">
        <v>539</v>
      </c>
      <c r="C1555" t="s">
        <v>995</v>
      </c>
      <c r="D1555" t="s">
        <v>995</v>
      </c>
      <c r="E1555" t="s">
        <v>995</v>
      </c>
      <c r="F1555" t="s">
        <v>995</v>
      </c>
      <c r="G1555" t="s">
        <v>995</v>
      </c>
      <c r="H1555" t="s">
        <v>995</v>
      </c>
      <c r="I1555" t="s">
        <v>995</v>
      </c>
      <c r="J1555" t="s">
        <v>995</v>
      </c>
      <c r="K1555" t="s">
        <v>995</v>
      </c>
      <c r="L1555" t="s">
        <v>995</v>
      </c>
      <c r="M1555" t="s">
        <v>995</v>
      </c>
      <c r="N1555" t="s">
        <v>995</v>
      </c>
      <c r="O1555" t="s">
        <v>995</v>
      </c>
      <c r="P1555" t="s">
        <v>995</v>
      </c>
      <c r="Q1555" t="s">
        <v>995</v>
      </c>
      <c r="R1555" t="s">
        <v>995</v>
      </c>
      <c r="S1555" t="s">
        <v>995</v>
      </c>
      <c r="T1555" t="s">
        <v>995</v>
      </c>
      <c r="U1555" t="s">
        <v>995</v>
      </c>
      <c r="V1555" t="s">
        <v>995</v>
      </c>
      <c r="W1555" t="s">
        <v>995</v>
      </c>
      <c r="X1555" t="s">
        <v>995</v>
      </c>
      <c r="Y1555" t="s">
        <v>995</v>
      </c>
      <c r="Z1555" t="s">
        <v>995</v>
      </c>
      <c r="AA1555" t="s">
        <v>995</v>
      </c>
      <c r="AB1555" t="s">
        <v>995</v>
      </c>
      <c r="AC1555" t="s">
        <v>995</v>
      </c>
      <c r="AD1555" t="s">
        <v>995</v>
      </c>
      <c r="AE1555" t="s">
        <v>995</v>
      </c>
      <c r="AF1555" t="s">
        <v>995</v>
      </c>
      <c r="AG1555" t="s">
        <v>995</v>
      </c>
      <c r="AH1555" t="s">
        <v>995</v>
      </c>
      <c r="AI1555" t="s">
        <v>995</v>
      </c>
      <c r="AJ1555" t="s">
        <v>995</v>
      </c>
      <c r="AK1555" t="s">
        <v>995</v>
      </c>
      <c r="AL1555" t="s">
        <v>995</v>
      </c>
      <c r="AM1555" t="s">
        <v>995</v>
      </c>
      <c r="AN1555" t="s">
        <v>995</v>
      </c>
      <c r="AO1555" t="s">
        <v>995</v>
      </c>
      <c r="AP1555" t="s">
        <v>995</v>
      </c>
      <c r="AQ1555" s="286" t="s">
        <v>855</v>
      </c>
      <c r="AR1555" s="306"/>
    </row>
    <row r="1556" spans="1:45" ht="21.6" x14ac:dyDescent="0.3">
      <c r="A1556" s="285">
        <v>119542</v>
      </c>
      <c r="B1556" s="286" t="s">
        <v>61</v>
      </c>
      <c r="C1556" t="s">
        <v>226</v>
      </c>
      <c r="D1556" t="s">
        <v>226</v>
      </c>
      <c r="E1556" t="s">
        <v>224</v>
      </c>
      <c r="F1556" t="s">
        <v>226</v>
      </c>
      <c r="G1556" t="s">
        <v>224</v>
      </c>
      <c r="H1556" t="s">
        <v>226</v>
      </c>
      <c r="I1556" t="s">
        <v>224</v>
      </c>
      <c r="J1556" t="s">
        <v>226</v>
      </c>
      <c r="K1556" t="s">
        <v>226</v>
      </c>
      <c r="L1556" t="s">
        <v>224</v>
      </c>
      <c r="M1556" t="s">
        <v>226</v>
      </c>
      <c r="N1556" t="s">
        <v>224</v>
      </c>
      <c r="O1556" t="s">
        <v>226</v>
      </c>
      <c r="P1556" t="s">
        <v>224</v>
      </c>
      <c r="Q1556" t="s">
        <v>226</v>
      </c>
      <c r="R1556" t="s">
        <v>226</v>
      </c>
      <c r="S1556" t="s">
        <v>224</v>
      </c>
      <c r="T1556" t="s">
        <v>224</v>
      </c>
      <c r="U1556" t="s">
        <v>226</v>
      </c>
      <c r="V1556" t="s">
        <v>224</v>
      </c>
      <c r="W1556" t="s">
        <v>224</v>
      </c>
      <c r="X1556" t="s">
        <v>226</v>
      </c>
      <c r="Y1556" t="s">
        <v>224</v>
      </c>
      <c r="Z1556" t="s">
        <v>226</v>
      </c>
      <c r="AA1556" t="s">
        <v>224</v>
      </c>
      <c r="AB1556" t="s">
        <v>224</v>
      </c>
      <c r="AC1556" t="s">
        <v>224</v>
      </c>
      <c r="AD1556" t="s">
        <v>224</v>
      </c>
      <c r="AE1556" t="s">
        <v>224</v>
      </c>
      <c r="AF1556" t="s">
        <v>224</v>
      </c>
      <c r="AG1556" t="s">
        <v>224</v>
      </c>
      <c r="AH1556" t="s">
        <v>226</v>
      </c>
      <c r="AI1556" t="s">
        <v>224</v>
      </c>
      <c r="AJ1556" t="s">
        <v>226</v>
      </c>
      <c r="AK1556" t="s">
        <v>224</v>
      </c>
      <c r="AL1556" t="s">
        <v>224</v>
      </c>
      <c r="AM1556" t="s">
        <v>226</v>
      </c>
      <c r="AN1556" t="s">
        <v>226</v>
      </c>
      <c r="AO1556" t="s">
        <v>226</v>
      </c>
      <c r="AP1556" t="s">
        <v>224</v>
      </c>
      <c r="AQ1556" s="286" t="s">
        <v>394</v>
      </c>
      <c r="AR1556" s="295"/>
      <c r="AS1556" s="235"/>
    </row>
    <row r="1557" spans="1:45" x14ac:dyDescent="0.3">
      <c r="A1557" s="285">
        <v>119543</v>
      </c>
      <c r="B1557" s="286" t="s">
        <v>540</v>
      </c>
      <c r="C1557" t="s">
        <v>995</v>
      </c>
      <c r="D1557" t="s">
        <v>995</v>
      </c>
      <c r="E1557" t="s">
        <v>995</v>
      </c>
      <c r="F1557" t="s">
        <v>995</v>
      </c>
      <c r="G1557" t="s">
        <v>995</v>
      </c>
      <c r="H1557" t="s">
        <v>995</v>
      </c>
      <c r="I1557" t="s">
        <v>995</v>
      </c>
      <c r="J1557" t="s">
        <v>995</v>
      </c>
      <c r="K1557" t="s">
        <v>995</v>
      </c>
      <c r="L1557" t="s">
        <v>995</v>
      </c>
      <c r="M1557" t="s">
        <v>995</v>
      </c>
      <c r="N1557" t="s">
        <v>995</v>
      </c>
      <c r="O1557" t="s">
        <v>995</v>
      </c>
      <c r="P1557" t="s">
        <v>995</v>
      </c>
      <c r="Q1557" t="s">
        <v>995</v>
      </c>
      <c r="R1557" t="s">
        <v>995</v>
      </c>
      <c r="S1557" t="s">
        <v>995</v>
      </c>
      <c r="T1557" t="s">
        <v>995</v>
      </c>
      <c r="U1557" t="s">
        <v>995</v>
      </c>
      <c r="V1557" t="s">
        <v>995</v>
      </c>
      <c r="W1557" t="s">
        <v>995</v>
      </c>
      <c r="X1557" t="s">
        <v>995</v>
      </c>
      <c r="Y1557" t="s">
        <v>995</v>
      </c>
      <c r="Z1557" t="s">
        <v>995</v>
      </c>
      <c r="AA1557" t="s">
        <v>995</v>
      </c>
      <c r="AB1557" t="s">
        <v>995</v>
      </c>
      <c r="AC1557" t="s">
        <v>995</v>
      </c>
      <c r="AD1557" t="s">
        <v>995</v>
      </c>
      <c r="AE1557" t="s">
        <v>995</v>
      </c>
      <c r="AF1557" t="s">
        <v>995</v>
      </c>
      <c r="AG1557" t="s">
        <v>995</v>
      </c>
      <c r="AH1557" t="s">
        <v>995</v>
      </c>
      <c r="AI1557" t="s">
        <v>995</v>
      </c>
      <c r="AJ1557" t="s">
        <v>995</v>
      </c>
      <c r="AK1557" t="s">
        <v>995</v>
      </c>
      <c r="AL1557" t="s">
        <v>995</v>
      </c>
      <c r="AM1557" t="s">
        <v>995</v>
      </c>
      <c r="AN1557" t="s">
        <v>995</v>
      </c>
      <c r="AO1557" t="s">
        <v>995</v>
      </c>
      <c r="AP1557" t="s">
        <v>995</v>
      </c>
      <c r="AQ1557" s="286" t="s">
        <v>855</v>
      </c>
      <c r="AR1557" s="306"/>
    </row>
    <row r="1558" spans="1:45" ht="21.6" x14ac:dyDescent="0.3">
      <c r="A1558" s="285">
        <v>119544</v>
      </c>
      <c r="B1558" s="286" t="s">
        <v>61</v>
      </c>
      <c r="C1558" t="s">
        <v>995</v>
      </c>
      <c r="D1558" t="s">
        <v>995</v>
      </c>
      <c r="E1558" t="s">
        <v>995</v>
      </c>
      <c r="F1558" t="s">
        <v>995</v>
      </c>
      <c r="G1558" t="s">
        <v>995</v>
      </c>
      <c r="H1558" t="s">
        <v>995</v>
      </c>
      <c r="I1558" t="s">
        <v>995</v>
      </c>
      <c r="J1558" t="s">
        <v>995</v>
      </c>
      <c r="K1558" t="s">
        <v>995</v>
      </c>
      <c r="L1558" t="s">
        <v>995</v>
      </c>
      <c r="M1558" t="s">
        <v>995</v>
      </c>
      <c r="N1558" t="s">
        <v>995</v>
      </c>
      <c r="O1558" t="s">
        <v>995</v>
      </c>
      <c r="P1558" t="s">
        <v>995</v>
      </c>
      <c r="Q1558" t="s">
        <v>995</v>
      </c>
      <c r="R1558" t="s">
        <v>995</v>
      </c>
      <c r="S1558" t="s">
        <v>995</v>
      </c>
      <c r="T1558" t="s">
        <v>995</v>
      </c>
      <c r="U1558" t="s">
        <v>995</v>
      </c>
      <c r="V1558" t="s">
        <v>995</v>
      </c>
      <c r="W1558" t="s">
        <v>995</v>
      </c>
      <c r="X1558" t="s">
        <v>995</v>
      </c>
      <c r="Y1558" t="s">
        <v>995</v>
      </c>
      <c r="Z1558" t="s">
        <v>995</v>
      </c>
      <c r="AA1558" t="s">
        <v>995</v>
      </c>
      <c r="AB1558" t="s">
        <v>995</v>
      </c>
      <c r="AC1558" t="s">
        <v>995</v>
      </c>
      <c r="AD1558" t="s">
        <v>995</v>
      </c>
      <c r="AE1558" t="s">
        <v>995</v>
      </c>
      <c r="AF1558" t="s">
        <v>995</v>
      </c>
      <c r="AG1558" t="s">
        <v>995</v>
      </c>
      <c r="AH1558" t="s">
        <v>995</v>
      </c>
      <c r="AI1558" t="s">
        <v>995</v>
      </c>
      <c r="AJ1558" t="s">
        <v>995</v>
      </c>
      <c r="AK1558" t="s">
        <v>995</v>
      </c>
      <c r="AL1558" t="s">
        <v>995</v>
      </c>
      <c r="AM1558" t="s">
        <v>995</v>
      </c>
      <c r="AN1558" t="s">
        <v>995</v>
      </c>
      <c r="AO1558" t="s">
        <v>995</v>
      </c>
      <c r="AP1558" t="s">
        <v>995</v>
      </c>
      <c r="AQ1558" s="286" t="s">
        <v>855</v>
      </c>
      <c r="AR1558" s="295"/>
      <c r="AS1558" s="235"/>
    </row>
    <row r="1559" spans="1:45" x14ac:dyDescent="0.3">
      <c r="A1559" s="285">
        <v>119546</v>
      </c>
      <c r="B1559" s="286" t="s">
        <v>538</v>
      </c>
      <c r="AQ1559" s="286" t="s">
        <v>394</v>
      </c>
      <c r="AR1559" s="306"/>
    </row>
    <row r="1560" spans="1:45" x14ac:dyDescent="0.3">
      <c r="A1560" s="285">
        <v>119547</v>
      </c>
      <c r="B1560" s="286" t="s">
        <v>539</v>
      </c>
      <c r="C1560" t="s">
        <v>995</v>
      </c>
      <c r="D1560" t="s">
        <v>995</v>
      </c>
      <c r="E1560" t="s">
        <v>995</v>
      </c>
      <c r="F1560" t="s">
        <v>995</v>
      </c>
      <c r="G1560" t="s">
        <v>995</v>
      </c>
      <c r="H1560" t="s">
        <v>995</v>
      </c>
      <c r="I1560" t="s">
        <v>995</v>
      </c>
      <c r="J1560" t="s">
        <v>995</v>
      </c>
      <c r="K1560" t="s">
        <v>995</v>
      </c>
      <c r="L1560" t="s">
        <v>995</v>
      </c>
      <c r="M1560" t="s">
        <v>995</v>
      </c>
      <c r="N1560" t="s">
        <v>995</v>
      </c>
      <c r="O1560" t="s">
        <v>995</v>
      </c>
      <c r="P1560" t="s">
        <v>995</v>
      </c>
      <c r="Q1560" t="s">
        <v>995</v>
      </c>
      <c r="R1560" t="s">
        <v>995</v>
      </c>
      <c r="S1560" t="s">
        <v>995</v>
      </c>
      <c r="T1560" t="s">
        <v>995</v>
      </c>
      <c r="U1560" t="s">
        <v>995</v>
      </c>
      <c r="V1560" t="s">
        <v>995</v>
      </c>
      <c r="W1560" t="s">
        <v>995</v>
      </c>
      <c r="X1560" t="s">
        <v>995</v>
      </c>
      <c r="Y1560" t="s">
        <v>995</v>
      </c>
      <c r="Z1560" t="s">
        <v>995</v>
      </c>
      <c r="AA1560" t="s">
        <v>995</v>
      </c>
      <c r="AB1560" t="s">
        <v>995</v>
      </c>
      <c r="AC1560" t="s">
        <v>995</v>
      </c>
      <c r="AD1560" t="s">
        <v>995</v>
      </c>
      <c r="AE1560" t="s">
        <v>995</v>
      </c>
      <c r="AF1560" t="s">
        <v>995</v>
      </c>
      <c r="AG1560" t="s">
        <v>995</v>
      </c>
      <c r="AH1560" t="s">
        <v>995</v>
      </c>
      <c r="AI1560" t="s">
        <v>995</v>
      </c>
      <c r="AJ1560" t="s">
        <v>995</v>
      </c>
      <c r="AK1560" t="s">
        <v>995</v>
      </c>
      <c r="AL1560" t="s">
        <v>995</v>
      </c>
      <c r="AM1560" t="s">
        <v>995</v>
      </c>
      <c r="AN1560" t="s">
        <v>995</v>
      </c>
      <c r="AO1560" t="s">
        <v>995</v>
      </c>
      <c r="AP1560" t="s">
        <v>995</v>
      </c>
      <c r="AQ1560" s="286" t="s">
        <v>855</v>
      </c>
      <c r="AR1560" s="306"/>
    </row>
    <row r="1561" spans="1:45" x14ac:dyDescent="0.3">
      <c r="A1561" s="285">
        <v>119550</v>
      </c>
      <c r="B1561" s="286" t="s">
        <v>539</v>
      </c>
      <c r="C1561" t="s">
        <v>995</v>
      </c>
      <c r="D1561" t="s">
        <v>995</v>
      </c>
      <c r="E1561" t="s">
        <v>995</v>
      </c>
      <c r="F1561" t="s">
        <v>995</v>
      </c>
      <c r="G1561" t="s">
        <v>995</v>
      </c>
      <c r="H1561" t="s">
        <v>995</v>
      </c>
      <c r="I1561" t="s">
        <v>995</v>
      </c>
      <c r="J1561" t="s">
        <v>995</v>
      </c>
      <c r="K1561" t="s">
        <v>995</v>
      </c>
      <c r="L1561" t="s">
        <v>995</v>
      </c>
      <c r="M1561" t="s">
        <v>995</v>
      </c>
      <c r="N1561" t="s">
        <v>995</v>
      </c>
      <c r="O1561" t="s">
        <v>995</v>
      </c>
      <c r="P1561" t="s">
        <v>995</v>
      </c>
      <c r="Q1561" t="s">
        <v>995</v>
      </c>
      <c r="R1561" t="s">
        <v>995</v>
      </c>
      <c r="S1561" t="s">
        <v>995</v>
      </c>
      <c r="T1561" t="s">
        <v>995</v>
      </c>
      <c r="U1561" t="s">
        <v>995</v>
      </c>
      <c r="V1561" t="s">
        <v>995</v>
      </c>
      <c r="W1561" t="s">
        <v>995</v>
      </c>
      <c r="X1561" t="s">
        <v>995</v>
      </c>
      <c r="Y1561" t="s">
        <v>995</v>
      </c>
      <c r="Z1561" t="s">
        <v>995</v>
      </c>
      <c r="AA1561" t="s">
        <v>995</v>
      </c>
      <c r="AB1561" t="s">
        <v>995</v>
      </c>
      <c r="AC1561" t="s">
        <v>995</v>
      </c>
      <c r="AD1561" t="s">
        <v>995</v>
      </c>
      <c r="AE1561" t="s">
        <v>995</v>
      </c>
      <c r="AF1561" t="s">
        <v>995</v>
      </c>
      <c r="AG1561" t="s">
        <v>995</v>
      </c>
      <c r="AH1561" t="s">
        <v>995</v>
      </c>
      <c r="AI1561" t="s">
        <v>995</v>
      </c>
      <c r="AJ1561" t="s">
        <v>995</v>
      </c>
      <c r="AK1561" t="s">
        <v>995</v>
      </c>
      <c r="AL1561" t="s">
        <v>995</v>
      </c>
      <c r="AM1561" t="s">
        <v>995</v>
      </c>
      <c r="AN1561" t="s">
        <v>995</v>
      </c>
      <c r="AO1561" t="s">
        <v>995</v>
      </c>
      <c r="AP1561" t="s">
        <v>995</v>
      </c>
      <c r="AQ1561" s="286" t="s">
        <v>855</v>
      </c>
      <c r="AR1561" s="306"/>
    </row>
    <row r="1562" spans="1:45" x14ac:dyDescent="0.3">
      <c r="A1562" s="285">
        <v>119551</v>
      </c>
      <c r="B1562" s="286" t="s">
        <v>540</v>
      </c>
      <c r="C1562" t="s">
        <v>995</v>
      </c>
      <c r="D1562" t="s">
        <v>995</v>
      </c>
      <c r="E1562" t="s">
        <v>995</v>
      </c>
      <c r="F1562" t="s">
        <v>995</v>
      </c>
      <c r="G1562" t="s">
        <v>995</v>
      </c>
      <c r="H1562" t="s">
        <v>995</v>
      </c>
      <c r="I1562" t="s">
        <v>995</v>
      </c>
      <c r="J1562" t="s">
        <v>995</v>
      </c>
      <c r="K1562" t="s">
        <v>995</v>
      </c>
      <c r="L1562" t="s">
        <v>995</v>
      </c>
      <c r="M1562" t="s">
        <v>995</v>
      </c>
      <c r="N1562" t="s">
        <v>995</v>
      </c>
      <c r="O1562" t="s">
        <v>995</v>
      </c>
      <c r="P1562" t="s">
        <v>995</v>
      </c>
      <c r="Q1562" t="s">
        <v>995</v>
      </c>
      <c r="R1562" t="s">
        <v>995</v>
      </c>
      <c r="S1562" t="s">
        <v>995</v>
      </c>
      <c r="T1562" t="s">
        <v>995</v>
      </c>
      <c r="U1562" t="s">
        <v>995</v>
      </c>
      <c r="V1562" t="s">
        <v>995</v>
      </c>
      <c r="W1562" t="s">
        <v>995</v>
      </c>
      <c r="X1562" t="s">
        <v>995</v>
      </c>
      <c r="Y1562" t="s">
        <v>995</v>
      </c>
      <c r="Z1562" t="s">
        <v>995</v>
      </c>
      <c r="AA1562" t="s">
        <v>995</v>
      </c>
      <c r="AB1562" t="s">
        <v>995</v>
      </c>
      <c r="AC1562" t="s">
        <v>995</v>
      </c>
      <c r="AD1562" t="s">
        <v>995</v>
      </c>
      <c r="AE1562" t="s">
        <v>995</v>
      </c>
      <c r="AF1562" t="s">
        <v>995</v>
      </c>
      <c r="AG1562" t="s">
        <v>995</v>
      </c>
      <c r="AH1562" t="s">
        <v>995</v>
      </c>
      <c r="AI1562" t="s">
        <v>995</v>
      </c>
      <c r="AJ1562" t="s">
        <v>995</v>
      </c>
      <c r="AK1562" t="s">
        <v>995</v>
      </c>
      <c r="AL1562" t="s">
        <v>995</v>
      </c>
      <c r="AM1562" t="s">
        <v>995</v>
      </c>
      <c r="AN1562" t="s">
        <v>995</v>
      </c>
      <c r="AO1562" t="s">
        <v>995</v>
      </c>
      <c r="AP1562" t="s">
        <v>995</v>
      </c>
      <c r="AQ1562" s="286" t="s">
        <v>855</v>
      </c>
      <c r="AR1562" s="306"/>
    </row>
    <row r="1563" spans="1:45" x14ac:dyDescent="0.3">
      <c r="A1563" s="285">
        <v>119555</v>
      </c>
      <c r="B1563" s="286" t="s">
        <v>539</v>
      </c>
      <c r="C1563" t="s">
        <v>995</v>
      </c>
      <c r="D1563" t="s">
        <v>995</v>
      </c>
      <c r="E1563" t="s">
        <v>995</v>
      </c>
      <c r="F1563" t="s">
        <v>995</v>
      </c>
      <c r="G1563" t="s">
        <v>995</v>
      </c>
      <c r="H1563" t="s">
        <v>995</v>
      </c>
      <c r="I1563" t="s">
        <v>995</v>
      </c>
      <c r="J1563" t="s">
        <v>995</v>
      </c>
      <c r="K1563" t="s">
        <v>995</v>
      </c>
      <c r="L1563" t="s">
        <v>995</v>
      </c>
      <c r="M1563" t="s">
        <v>995</v>
      </c>
      <c r="N1563" t="s">
        <v>995</v>
      </c>
      <c r="O1563" t="s">
        <v>995</v>
      </c>
      <c r="P1563" t="s">
        <v>995</v>
      </c>
      <c r="Q1563" t="s">
        <v>995</v>
      </c>
      <c r="R1563" t="s">
        <v>995</v>
      </c>
      <c r="S1563" t="s">
        <v>995</v>
      </c>
      <c r="T1563" t="s">
        <v>995</v>
      </c>
      <c r="U1563" t="s">
        <v>995</v>
      </c>
      <c r="V1563" t="s">
        <v>995</v>
      </c>
      <c r="W1563" t="s">
        <v>995</v>
      </c>
      <c r="X1563" t="s">
        <v>995</v>
      </c>
      <c r="Y1563" t="s">
        <v>995</v>
      </c>
      <c r="Z1563" t="s">
        <v>995</v>
      </c>
      <c r="AA1563" t="s">
        <v>995</v>
      </c>
      <c r="AB1563" t="s">
        <v>995</v>
      </c>
      <c r="AC1563" t="s">
        <v>995</v>
      </c>
      <c r="AD1563" t="s">
        <v>995</v>
      </c>
      <c r="AE1563" t="s">
        <v>995</v>
      </c>
      <c r="AF1563" t="s">
        <v>995</v>
      </c>
      <c r="AG1563" t="s">
        <v>995</v>
      </c>
      <c r="AH1563" t="s">
        <v>995</v>
      </c>
      <c r="AI1563" t="s">
        <v>995</v>
      </c>
      <c r="AJ1563" t="s">
        <v>995</v>
      </c>
      <c r="AK1563" t="s">
        <v>995</v>
      </c>
      <c r="AL1563" t="s">
        <v>995</v>
      </c>
      <c r="AM1563" t="s">
        <v>995</v>
      </c>
      <c r="AN1563" t="s">
        <v>995</v>
      </c>
      <c r="AO1563" t="s">
        <v>995</v>
      </c>
      <c r="AP1563" t="s">
        <v>995</v>
      </c>
      <c r="AQ1563" s="286" t="s">
        <v>855</v>
      </c>
      <c r="AR1563" s="306"/>
    </row>
    <row r="1564" spans="1:45" x14ac:dyDescent="0.3">
      <c r="A1564" s="285">
        <v>119556</v>
      </c>
      <c r="B1564" s="286" t="s">
        <v>539</v>
      </c>
      <c r="C1564" t="s">
        <v>995</v>
      </c>
      <c r="D1564" t="s">
        <v>995</v>
      </c>
      <c r="E1564" t="s">
        <v>995</v>
      </c>
      <c r="F1564" t="s">
        <v>995</v>
      </c>
      <c r="G1564" t="s">
        <v>995</v>
      </c>
      <c r="H1564" t="s">
        <v>995</v>
      </c>
      <c r="I1564" t="s">
        <v>995</v>
      </c>
      <c r="J1564" t="s">
        <v>995</v>
      </c>
      <c r="K1564" t="s">
        <v>995</v>
      </c>
      <c r="L1564" t="s">
        <v>995</v>
      </c>
      <c r="M1564" t="s">
        <v>995</v>
      </c>
      <c r="N1564" t="s">
        <v>995</v>
      </c>
      <c r="O1564" t="s">
        <v>995</v>
      </c>
      <c r="P1564" t="s">
        <v>995</v>
      </c>
      <c r="Q1564" t="s">
        <v>995</v>
      </c>
      <c r="R1564" t="s">
        <v>995</v>
      </c>
      <c r="S1564" t="s">
        <v>995</v>
      </c>
      <c r="T1564" t="s">
        <v>995</v>
      </c>
      <c r="U1564" t="s">
        <v>995</v>
      </c>
      <c r="V1564" t="s">
        <v>995</v>
      </c>
      <c r="W1564" t="s">
        <v>995</v>
      </c>
      <c r="X1564" t="s">
        <v>995</v>
      </c>
      <c r="Y1564" t="s">
        <v>995</v>
      </c>
      <c r="Z1564" t="s">
        <v>995</v>
      </c>
      <c r="AA1564" t="s">
        <v>995</v>
      </c>
      <c r="AB1564" t="s">
        <v>995</v>
      </c>
      <c r="AC1564" t="s">
        <v>995</v>
      </c>
      <c r="AD1564" t="s">
        <v>995</v>
      </c>
      <c r="AE1564" t="s">
        <v>995</v>
      </c>
      <c r="AF1564" t="s">
        <v>995</v>
      </c>
      <c r="AG1564" t="s">
        <v>995</v>
      </c>
      <c r="AH1564" t="s">
        <v>995</v>
      </c>
      <c r="AI1564" t="s">
        <v>995</v>
      </c>
      <c r="AJ1564" t="s">
        <v>995</v>
      </c>
      <c r="AK1564" t="s">
        <v>995</v>
      </c>
      <c r="AL1564" t="s">
        <v>995</v>
      </c>
      <c r="AM1564" t="s">
        <v>995</v>
      </c>
      <c r="AN1564" t="s">
        <v>995</v>
      </c>
      <c r="AO1564" t="s">
        <v>995</v>
      </c>
      <c r="AP1564" t="s">
        <v>995</v>
      </c>
      <c r="AQ1564" s="286" t="s">
        <v>855</v>
      </c>
      <c r="AR1564" s="306"/>
    </row>
    <row r="1565" spans="1:45" ht="21.6" x14ac:dyDescent="0.3">
      <c r="A1565" s="285">
        <v>119560</v>
      </c>
      <c r="B1565" s="286" t="s">
        <v>61</v>
      </c>
      <c r="C1565" t="s">
        <v>226</v>
      </c>
      <c r="D1565" t="s">
        <v>226</v>
      </c>
      <c r="E1565" t="s">
        <v>224</v>
      </c>
      <c r="F1565" t="s">
        <v>224</v>
      </c>
      <c r="G1565" t="s">
        <v>224</v>
      </c>
      <c r="H1565" t="s">
        <v>224</v>
      </c>
      <c r="I1565" t="s">
        <v>226</v>
      </c>
      <c r="J1565" t="s">
        <v>226</v>
      </c>
      <c r="K1565" t="s">
        <v>226</v>
      </c>
      <c r="L1565" t="s">
        <v>226</v>
      </c>
      <c r="M1565" t="s">
        <v>224</v>
      </c>
      <c r="N1565" t="s">
        <v>224</v>
      </c>
      <c r="O1565" t="s">
        <v>226</v>
      </c>
      <c r="P1565" t="s">
        <v>224</v>
      </c>
      <c r="Q1565" t="s">
        <v>226</v>
      </c>
      <c r="R1565" t="s">
        <v>224</v>
      </c>
      <c r="S1565" t="s">
        <v>226</v>
      </c>
      <c r="T1565" t="s">
        <v>226</v>
      </c>
      <c r="U1565" t="s">
        <v>226</v>
      </c>
      <c r="V1565" t="s">
        <v>226</v>
      </c>
      <c r="W1565" t="s">
        <v>226</v>
      </c>
      <c r="X1565" t="s">
        <v>226</v>
      </c>
      <c r="Y1565" t="s">
        <v>224</v>
      </c>
      <c r="Z1565" t="s">
        <v>224</v>
      </c>
      <c r="AA1565" t="s">
        <v>224</v>
      </c>
      <c r="AB1565" t="s">
        <v>226</v>
      </c>
      <c r="AC1565" t="s">
        <v>226</v>
      </c>
      <c r="AD1565" t="s">
        <v>226</v>
      </c>
      <c r="AE1565" t="s">
        <v>226</v>
      </c>
      <c r="AF1565" t="s">
        <v>224</v>
      </c>
      <c r="AG1565" t="s">
        <v>224</v>
      </c>
      <c r="AH1565" t="s">
        <v>226</v>
      </c>
      <c r="AI1565" t="s">
        <v>224</v>
      </c>
      <c r="AJ1565" t="s">
        <v>226</v>
      </c>
      <c r="AK1565" t="s">
        <v>226</v>
      </c>
      <c r="AL1565" t="s">
        <v>226</v>
      </c>
      <c r="AM1565" t="s">
        <v>226</v>
      </c>
      <c r="AN1565" t="s">
        <v>226</v>
      </c>
      <c r="AO1565" t="s">
        <v>225</v>
      </c>
      <c r="AP1565" t="s">
        <v>226</v>
      </c>
      <c r="AQ1565" s="286" t="s">
        <v>394</v>
      </c>
      <c r="AR1565" s="295"/>
      <c r="AS1565" s="235"/>
    </row>
    <row r="1566" spans="1:45" ht="28.8" x14ac:dyDescent="0.3">
      <c r="A1566" s="285">
        <v>119563</v>
      </c>
      <c r="B1566" s="286" t="s">
        <v>541</v>
      </c>
      <c r="C1566" t="s">
        <v>226</v>
      </c>
      <c r="D1566" t="s">
        <v>224</v>
      </c>
      <c r="E1566" t="s">
        <v>224</v>
      </c>
      <c r="F1566" t="s">
        <v>224</v>
      </c>
      <c r="G1566" t="s">
        <v>224</v>
      </c>
      <c r="H1566" t="s">
        <v>226</v>
      </c>
      <c r="I1566" t="s">
        <v>226</v>
      </c>
      <c r="J1566" t="s">
        <v>224</v>
      </c>
      <c r="K1566" t="s">
        <v>224</v>
      </c>
      <c r="L1566" t="s">
        <v>224</v>
      </c>
      <c r="M1566" t="s">
        <v>225</v>
      </c>
      <c r="N1566" t="s">
        <v>226</v>
      </c>
      <c r="O1566" t="s">
        <v>226</v>
      </c>
      <c r="P1566" t="s">
        <v>224</v>
      </c>
      <c r="Q1566" t="s">
        <v>226</v>
      </c>
      <c r="R1566" t="s">
        <v>226</v>
      </c>
      <c r="S1566" t="s">
        <v>226</v>
      </c>
      <c r="T1566" t="s">
        <v>224</v>
      </c>
      <c r="U1566" t="s">
        <v>224</v>
      </c>
      <c r="V1566" t="s">
        <v>226</v>
      </c>
      <c r="W1566" t="s">
        <v>225</v>
      </c>
      <c r="X1566" t="s">
        <v>225</v>
      </c>
      <c r="Y1566" t="s">
        <v>225</v>
      </c>
      <c r="Z1566" t="s">
        <v>225</v>
      </c>
      <c r="AA1566" t="s">
        <v>225</v>
      </c>
      <c r="AB1566" t="s">
        <v>394</v>
      </c>
      <c r="AC1566" t="s">
        <v>394</v>
      </c>
      <c r="AD1566" t="s">
        <v>394</v>
      </c>
      <c r="AE1566" t="s">
        <v>394</v>
      </c>
      <c r="AF1566" t="s">
        <v>394</v>
      </c>
      <c r="AG1566" t="s">
        <v>394</v>
      </c>
      <c r="AH1566" t="s">
        <v>394</v>
      </c>
      <c r="AI1566" t="s">
        <v>394</v>
      </c>
      <c r="AJ1566" t="s">
        <v>394</v>
      </c>
      <c r="AK1566" t="s">
        <v>394</v>
      </c>
      <c r="AL1566" t="s">
        <v>394</v>
      </c>
      <c r="AM1566" t="s">
        <v>394</v>
      </c>
      <c r="AN1566" t="s">
        <v>394</v>
      </c>
      <c r="AO1566" t="s">
        <v>394</v>
      </c>
      <c r="AP1566" t="s">
        <v>394</v>
      </c>
      <c r="AQ1566" s="286" t="s">
        <v>394</v>
      </c>
      <c r="AR1566" s="295"/>
      <c r="AS1566" s="235"/>
    </row>
    <row r="1567" spans="1:45" x14ac:dyDescent="0.3">
      <c r="A1567" s="285">
        <v>119564</v>
      </c>
      <c r="B1567" s="286" t="s">
        <v>61</v>
      </c>
      <c r="C1567" t="s">
        <v>995</v>
      </c>
      <c r="D1567" t="s">
        <v>995</v>
      </c>
      <c r="E1567" t="s">
        <v>995</v>
      </c>
      <c r="F1567" t="s">
        <v>995</v>
      </c>
      <c r="G1567" t="s">
        <v>995</v>
      </c>
      <c r="H1567" t="s">
        <v>995</v>
      </c>
      <c r="I1567" t="s">
        <v>995</v>
      </c>
      <c r="J1567" t="s">
        <v>995</v>
      </c>
      <c r="K1567" t="s">
        <v>995</v>
      </c>
      <c r="L1567" t="s">
        <v>995</v>
      </c>
      <c r="M1567" t="s">
        <v>995</v>
      </c>
      <c r="N1567" t="s">
        <v>995</v>
      </c>
      <c r="O1567" t="s">
        <v>995</v>
      </c>
      <c r="P1567" t="s">
        <v>995</v>
      </c>
      <c r="Q1567" t="s">
        <v>995</v>
      </c>
      <c r="R1567" t="s">
        <v>995</v>
      </c>
      <c r="S1567" t="s">
        <v>995</v>
      </c>
      <c r="T1567" t="s">
        <v>995</v>
      </c>
      <c r="U1567" t="s">
        <v>995</v>
      </c>
      <c r="V1567" t="s">
        <v>995</v>
      </c>
      <c r="W1567" t="s">
        <v>995</v>
      </c>
      <c r="X1567" t="s">
        <v>995</v>
      </c>
      <c r="Y1567" t="s">
        <v>995</v>
      </c>
      <c r="Z1567" t="s">
        <v>995</v>
      </c>
      <c r="AA1567" t="s">
        <v>995</v>
      </c>
      <c r="AB1567" t="s">
        <v>995</v>
      </c>
      <c r="AC1567" t="s">
        <v>995</v>
      </c>
      <c r="AD1567" t="s">
        <v>995</v>
      </c>
      <c r="AE1567" t="s">
        <v>995</v>
      </c>
      <c r="AF1567" t="s">
        <v>995</v>
      </c>
      <c r="AG1567" t="s">
        <v>995</v>
      </c>
      <c r="AH1567" t="s">
        <v>995</v>
      </c>
      <c r="AI1567" t="s">
        <v>995</v>
      </c>
      <c r="AJ1567" t="s">
        <v>995</v>
      </c>
      <c r="AK1567" t="s">
        <v>995</v>
      </c>
      <c r="AL1567" t="s">
        <v>995</v>
      </c>
      <c r="AM1567" t="s">
        <v>995</v>
      </c>
      <c r="AN1567" t="s">
        <v>995</v>
      </c>
      <c r="AO1567" t="s">
        <v>995</v>
      </c>
      <c r="AP1567" t="s">
        <v>995</v>
      </c>
      <c r="AQ1567" s="286" t="s">
        <v>855</v>
      </c>
      <c r="AR1567" s="306"/>
    </row>
    <row r="1568" spans="1:45" x14ac:dyDescent="0.3">
      <c r="A1568" s="285">
        <v>119571</v>
      </c>
      <c r="B1568" s="286" t="s">
        <v>539</v>
      </c>
      <c r="C1568" t="s">
        <v>995</v>
      </c>
      <c r="D1568" t="s">
        <v>995</v>
      </c>
      <c r="E1568" t="s">
        <v>995</v>
      </c>
      <c r="F1568" t="s">
        <v>995</v>
      </c>
      <c r="G1568" t="s">
        <v>995</v>
      </c>
      <c r="H1568" t="s">
        <v>995</v>
      </c>
      <c r="I1568" t="s">
        <v>995</v>
      </c>
      <c r="J1568" t="s">
        <v>995</v>
      </c>
      <c r="K1568" t="s">
        <v>995</v>
      </c>
      <c r="L1568" t="s">
        <v>995</v>
      </c>
      <c r="M1568" t="s">
        <v>995</v>
      </c>
      <c r="N1568" t="s">
        <v>995</v>
      </c>
      <c r="O1568" t="s">
        <v>995</v>
      </c>
      <c r="P1568" t="s">
        <v>995</v>
      </c>
      <c r="Q1568" t="s">
        <v>995</v>
      </c>
      <c r="R1568" t="s">
        <v>995</v>
      </c>
      <c r="S1568" t="s">
        <v>995</v>
      </c>
      <c r="T1568" t="s">
        <v>995</v>
      </c>
      <c r="U1568" t="s">
        <v>995</v>
      </c>
      <c r="V1568" t="s">
        <v>995</v>
      </c>
      <c r="W1568" t="s">
        <v>995</v>
      </c>
      <c r="X1568" t="s">
        <v>995</v>
      </c>
      <c r="Y1568" t="s">
        <v>995</v>
      </c>
      <c r="Z1568" t="s">
        <v>995</v>
      </c>
      <c r="AA1568" t="s">
        <v>995</v>
      </c>
      <c r="AB1568" t="s">
        <v>995</v>
      </c>
      <c r="AC1568" t="s">
        <v>995</v>
      </c>
      <c r="AD1568" t="s">
        <v>995</v>
      </c>
      <c r="AE1568" t="s">
        <v>995</v>
      </c>
      <c r="AF1568" t="s">
        <v>995</v>
      </c>
      <c r="AG1568" t="s">
        <v>995</v>
      </c>
      <c r="AH1568" t="s">
        <v>995</v>
      </c>
      <c r="AI1568" t="s">
        <v>995</v>
      </c>
      <c r="AJ1568" t="s">
        <v>995</v>
      </c>
      <c r="AK1568" t="s">
        <v>995</v>
      </c>
      <c r="AL1568" t="s">
        <v>995</v>
      </c>
      <c r="AM1568" t="s">
        <v>995</v>
      </c>
      <c r="AN1568" t="s">
        <v>995</v>
      </c>
      <c r="AO1568" t="s">
        <v>995</v>
      </c>
      <c r="AP1568" t="s">
        <v>995</v>
      </c>
      <c r="AQ1568" s="286" t="s">
        <v>855</v>
      </c>
      <c r="AR1568" s="306"/>
    </row>
    <row r="1569" spans="1:47" ht="21.6" x14ac:dyDescent="0.65">
      <c r="A1569" s="285">
        <v>119572</v>
      </c>
      <c r="B1569" s="286" t="s">
        <v>540</v>
      </c>
      <c r="C1569" t="s">
        <v>995</v>
      </c>
      <c r="D1569" t="s">
        <v>995</v>
      </c>
      <c r="E1569" t="s">
        <v>995</v>
      </c>
      <c r="F1569" t="s">
        <v>995</v>
      </c>
      <c r="G1569" t="s">
        <v>995</v>
      </c>
      <c r="H1569" t="s">
        <v>995</v>
      </c>
      <c r="I1569" t="s">
        <v>995</v>
      </c>
      <c r="J1569" t="s">
        <v>995</v>
      </c>
      <c r="K1569" t="s">
        <v>995</v>
      </c>
      <c r="L1569" t="s">
        <v>995</v>
      </c>
      <c r="M1569" t="s">
        <v>224</v>
      </c>
      <c r="N1569" t="s">
        <v>995</v>
      </c>
      <c r="O1569" t="s">
        <v>995</v>
      </c>
      <c r="P1569" t="s">
        <v>995</v>
      </c>
      <c r="Q1569" t="s">
        <v>995</v>
      </c>
      <c r="R1569" t="s">
        <v>995</v>
      </c>
      <c r="S1569" t="s">
        <v>995</v>
      </c>
      <c r="T1569" t="s">
        <v>995</v>
      </c>
      <c r="U1569" t="s">
        <v>995</v>
      </c>
      <c r="V1569" t="s">
        <v>995</v>
      </c>
      <c r="W1569" t="s">
        <v>394</v>
      </c>
      <c r="X1569" t="s">
        <v>394</v>
      </c>
      <c r="Y1569" t="s">
        <v>394</v>
      </c>
      <c r="Z1569" t="s">
        <v>394</v>
      </c>
      <c r="AA1569" t="s">
        <v>394</v>
      </c>
      <c r="AB1569" t="s">
        <v>394</v>
      </c>
      <c r="AC1569" t="s">
        <v>394</v>
      </c>
      <c r="AD1569" t="s">
        <v>394</v>
      </c>
      <c r="AE1569" t="s">
        <v>394</v>
      </c>
      <c r="AF1569" t="s">
        <v>394</v>
      </c>
      <c r="AG1569" t="s">
        <v>394</v>
      </c>
      <c r="AH1569" t="s">
        <v>394</v>
      </c>
      <c r="AI1569" t="s">
        <v>394</v>
      </c>
      <c r="AJ1569" t="s">
        <v>394</v>
      </c>
      <c r="AK1569" t="s">
        <v>394</v>
      </c>
      <c r="AL1569" t="s">
        <v>394</v>
      </c>
      <c r="AM1569" t="s">
        <v>394</v>
      </c>
      <c r="AN1569" t="s">
        <v>394</v>
      </c>
      <c r="AO1569" t="s">
        <v>394</v>
      </c>
      <c r="AP1569" t="s">
        <v>394</v>
      </c>
      <c r="AQ1569" s="288"/>
      <c r="AR1569" s="302"/>
      <c r="AS1569" s="304"/>
      <c r="AU1569"/>
    </row>
    <row r="1570" spans="1:47" x14ac:dyDescent="0.3">
      <c r="A1570" s="285">
        <v>119574</v>
      </c>
      <c r="B1570" s="286" t="s">
        <v>538</v>
      </c>
      <c r="C1570" t="s">
        <v>995</v>
      </c>
      <c r="D1570" t="s">
        <v>995</v>
      </c>
      <c r="E1570" t="s">
        <v>995</v>
      </c>
      <c r="F1570" t="s">
        <v>995</v>
      </c>
      <c r="G1570" t="s">
        <v>995</v>
      </c>
      <c r="H1570" t="s">
        <v>995</v>
      </c>
      <c r="I1570" t="s">
        <v>995</v>
      </c>
      <c r="J1570" t="s">
        <v>995</v>
      </c>
      <c r="K1570" t="s">
        <v>995</v>
      </c>
      <c r="L1570" t="s">
        <v>995</v>
      </c>
      <c r="M1570" t="s">
        <v>995</v>
      </c>
      <c r="N1570" t="s">
        <v>995</v>
      </c>
      <c r="O1570" t="s">
        <v>995</v>
      </c>
      <c r="P1570" t="s">
        <v>995</v>
      </c>
      <c r="Q1570" t="s">
        <v>995</v>
      </c>
      <c r="R1570" t="s">
        <v>995</v>
      </c>
      <c r="S1570" t="s">
        <v>995</v>
      </c>
      <c r="T1570" t="s">
        <v>995</v>
      </c>
      <c r="U1570" t="s">
        <v>995</v>
      </c>
      <c r="V1570" t="s">
        <v>995</v>
      </c>
      <c r="W1570" t="s">
        <v>995</v>
      </c>
      <c r="X1570" t="s">
        <v>995</v>
      </c>
      <c r="Y1570" t="s">
        <v>995</v>
      </c>
      <c r="Z1570" t="s">
        <v>995</v>
      </c>
      <c r="AA1570" t="s">
        <v>995</v>
      </c>
      <c r="AB1570" t="s">
        <v>995</v>
      </c>
      <c r="AC1570" t="s">
        <v>995</v>
      </c>
      <c r="AD1570" t="s">
        <v>995</v>
      </c>
      <c r="AE1570" t="s">
        <v>995</v>
      </c>
      <c r="AF1570" t="s">
        <v>995</v>
      </c>
      <c r="AG1570" t="s">
        <v>995</v>
      </c>
      <c r="AH1570" t="s">
        <v>995</v>
      </c>
      <c r="AI1570" t="s">
        <v>995</v>
      </c>
      <c r="AJ1570" t="s">
        <v>995</v>
      </c>
      <c r="AK1570" t="s">
        <v>995</v>
      </c>
      <c r="AL1570" t="s">
        <v>995</v>
      </c>
      <c r="AM1570" t="s">
        <v>995</v>
      </c>
      <c r="AN1570" t="s">
        <v>995</v>
      </c>
      <c r="AO1570" t="s">
        <v>995</v>
      </c>
      <c r="AP1570" t="s">
        <v>995</v>
      </c>
      <c r="AQ1570" s="286" t="s">
        <v>855</v>
      </c>
      <c r="AR1570" s="306"/>
    </row>
    <row r="1571" spans="1:47" x14ac:dyDescent="0.3">
      <c r="A1571" s="285">
        <v>119579</v>
      </c>
      <c r="B1571" s="286" t="s">
        <v>539</v>
      </c>
      <c r="C1571" t="s">
        <v>995</v>
      </c>
      <c r="D1571" t="s">
        <v>995</v>
      </c>
      <c r="E1571" t="s">
        <v>995</v>
      </c>
      <c r="F1571" t="s">
        <v>995</v>
      </c>
      <c r="G1571" t="s">
        <v>995</v>
      </c>
      <c r="H1571" t="s">
        <v>995</v>
      </c>
      <c r="I1571" t="s">
        <v>995</v>
      </c>
      <c r="J1571" t="s">
        <v>995</v>
      </c>
      <c r="K1571" t="s">
        <v>995</v>
      </c>
      <c r="L1571" t="s">
        <v>995</v>
      </c>
      <c r="M1571" t="s">
        <v>995</v>
      </c>
      <c r="N1571" t="s">
        <v>995</v>
      </c>
      <c r="O1571" t="s">
        <v>995</v>
      </c>
      <c r="P1571" t="s">
        <v>995</v>
      </c>
      <c r="Q1571" t="s">
        <v>995</v>
      </c>
      <c r="R1571" t="s">
        <v>995</v>
      </c>
      <c r="S1571" t="s">
        <v>995</v>
      </c>
      <c r="T1571" t="s">
        <v>995</v>
      </c>
      <c r="U1571" t="s">
        <v>995</v>
      </c>
      <c r="V1571" t="s">
        <v>995</v>
      </c>
      <c r="W1571" t="s">
        <v>995</v>
      </c>
      <c r="X1571" t="s">
        <v>995</v>
      </c>
      <c r="Y1571" t="s">
        <v>995</v>
      </c>
      <c r="Z1571" t="s">
        <v>995</v>
      </c>
      <c r="AA1571" t="s">
        <v>995</v>
      </c>
      <c r="AB1571" t="s">
        <v>995</v>
      </c>
      <c r="AC1571" t="s">
        <v>995</v>
      </c>
      <c r="AD1571" t="s">
        <v>995</v>
      </c>
      <c r="AE1571" t="s">
        <v>995</v>
      </c>
      <c r="AF1571" t="s">
        <v>995</v>
      </c>
      <c r="AG1571" t="s">
        <v>995</v>
      </c>
      <c r="AH1571" t="s">
        <v>995</v>
      </c>
      <c r="AI1571" t="s">
        <v>995</v>
      </c>
      <c r="AJ1571" t="s">
        <v>995</v>
      </c>
      <c r="AK1571" t="s">
        <v>995</v>
      </c>
      <c r="AL1571" t="s">
        <v>995</v>
      </c>
      <c r="AM1571" t="s">
        <v>995</v>
      </c>
      <c r="AN1571" t="s">
        <v>995</v>
      </c>
      <c r="AO1571" t="s">
        <v>995</v>
      </c>
      <c r="AP1571" t="s">
        <v>995</v>
      </c>
      <c r="AQ1571" s="286" t="s">
        <v>855</v>
      </c>
      <c r="AR1571" s="306"/>
    </row>
    <row r="1572" spans="1:47" ht="21.6" x14ac:dyDescent="0.3">
      <c r="A1572" s="285">
        <v>119581</v>
      </c>
      <c r="B1572" s="286" t="s">
        <v>61</v>
      </c>
      <c r="C1572" t="s">
        <v>226</v>
      </c>
      <c r="D1572" t="s">
        <v>226</v>
      </c>
      <c r="E1572" t="s">
        <v>226</v>
      </c>
      <c r="F1572" t="s">
        <v>224</v>
      </c>
      <c r="G1572" t="s">
        <v>226</v>
      </c>
      <c r="H1572" t="s">
        <v>226</v>
      </c>
      <c r="I1572" t="s">
        <v>226</v>
      </c>
      <c r="J1572" t="s">
        <v>226</v>
      </c>
      <c r="K1572" t="s">
        <v>226</v>
      </c>
      <c r="L1572" t="s">
        <v>224</v>
      </c>
      <c r="M1572" t="s">
        <v>226</v>
      </c>
      <c r="N1572" t="s">
        <v>224</v>
      </c>
      <c r="O1572" t="s">
        <v>226</v>
      </c>
      <c r="P1572" t="s">
        <v>224</v>
      </c>
      <c r="Q1572" t="s">
        <v>226</v>
      </c>
      <c r="R1572" t="s">
        <v>226</v>
      </c>
      <c r="S1572" t="s">
        <v>226</v>
      </c>
      <c r="T1572" t="s">
        <v>226</v>
      </c>
      <c r="U1572" t="s">
        <v>224</v>
      </c>
      <c r="V1572" t="s">
        <v>226</v>
      </c>
      <c r="W1572" t="s">
        <v>224</v>
      </c>
      <c r="X1572" t="s">
        <v>226</v>
      </c>
      <c r="Y1572" t="s">
        <v>226</v>
      </c>
      <c r="Z1572" t="s">
        <v>226</v>
      </c>
      <c r="AA1572" t="s">
        <v>226</v>
      </c>
      <c r="AB1572" t="s">
        <v>226</v>
      </c>
      <c r="AC1572" t="s">
        <v>226</v>
      </c>
      <c r="AD1572" t="s">
        <v>226</v>
      </c>
      <c r="AE1572" t="s">
        <v>224</v>
      </c>
      <c r="AF1572" t="s">
        <v>224</v>
      </c>
      <c r="AG1572" t="s">
        <v>224</v>
      </c>
      <c r="AH1572" t="s">
        <v>226</v>
      </c>
      <c r="AI1572" t="s">
        <v>226</v>
      </c>
      <c r="AJ1572" t="s">
        <v>224</v>
      </c>
      <c r="AK1572" t="s">
        <v>225</v>
      </c>
      <c r="AL1572" t="s">
        <v>226</v>
      </c>
      <c r="AM1572" t="s">
        <v>226</v>
      </c>
      <c r="AN1572" t="s">
        <v>226</v>
      </c>
      <c r="AO1572" t="s">
        <v>224</v>
      </c>
      <c r="AP1572" t="s">
        <v>224</v>
      </c>
      <c r="AQ1572" s="286" t="s">
        <v>394</v>
      </c>
      <c r="AR1572" s="295"/>
      <c r="AS1572" s="235"/>
    </row>
    <row r="1573" spans="1:47" ht="21.6" x14ac:dyDescent="0.3">
      <c r="A1573" s="285">
        <v>119582</v>
      </c>
      <c r="B1573" s="286" t="s">
        <v>540</v>
      </c>
      <c r="C1573" t="s">
        <v>224</v>
      </c>
      <c r="D1573" t="s">
        <v>224</v>
      </c>
      <c r="E1573" t="s">
        <v>224</v>
      </c>
      <c r="F1573" t="s">
        <v>224</v>
      </c>
      <c r="G1573" t="s">
        <v>226</v>
      </c>
      <c r="H1573" t="s">
        <v>224</v>
      </c>
      <c r="I1573" t="s">
        <v>225</v>
      </c>
      <c r="J1573" t="s">
        <v>226</v>
      </c>
      <c r="K1573" t="s">
        <v>226</v>
      </c>
      <c r="L1573" t="s">
        <v>224</v>
      </c>
      <c r="M1573" t="s">
        <v>226</v>
      </c>
      <c r="N1573" t="s">
        <v>224</v>
      </c>
      <c r="O1573" t="s">
        <v>224</v>
      </c>
      <c r="P1573" t="s">
        <v>224</v>
      </c>
      <c r="Q1573" t="s">
        <v>224</v>
      </c>
      <c r="R1573" t="s">
        <v>224</v>
      </c>
      <c r="S1573" t="s">
        <v>224</v>
      </c>
      <c r="T1573" t="s">
        <v>226</v>
      </c>
      <c r="U1573" t="s">
        <v>226</v>
      </c>
      <c r="V1573" t="s">
        <v>225</v>
      </c>
      <c r="W1573" t="s">
        <v>394</v>
      </c>
      <c r="X1573" t="s">
        <v>394</v>
      </c>
      <c r="Y1573" t="s">
        <v>394</v>
      </c>
      <c r="Z1573" t="s">
        <v>394</v>
      </c>
      <c r="AA1573" t="s">
        <v>394</v>
      </c>
      <c r="AB1573" t="s">
        <v>394</v>
      </c>
      <c r="AC1573" t="s">
        <v>394</v>
      </c>
      <c r="AD1573" t="s">
        <v>394</v>
      </c>
      <c r="AE1573" t="s">
        <v>394</v>
      </c>
      <c r="AF1573" t="s">
        <v>394</v>
      </c>
      <c r="AG1573" t="s">
        <v>394</v>
      </c>
      <c r="AH1573" t="s">
        <v>394</v>
      </c>
      <c r="AI1573" t="s">
        <v>394</v>
      </c>
      <c r="AJ1573" t="s">
        <v>394</v>
      </c>
      <c r="AK1573" t="s">
        <v>394</v>
      </c>
      <c r="AL1573" t="s">
        <v>394</v>
      </c>
      <c r="AM1573" t="s">
        <v>394</v>
      </c>
      <c r="AN1573" t="s">
        <v>394</v>
      </c>
      <c r="AO1573" t="s">
        <v>394</v>
      </c>
      <c r="AP1573" t="s">
        <v>394</v>
      </c>
      <c r="AQ1573" s="286" t="s">
        <v>394</v>
      </c>
      <c r="AR1573" s="295"/>
      <c r="AS1573" s="235"/>
    </row>
    <row r="1574" spans="1:47" x14ac:dyDescent="0.3">
      <c r="A1574" s="285">
        <v>119583</v>
      </c>
      <c r="B1574" s="286" t="s">
        <v>540</v>
      </c>
      <c r="C1574" t="s">
        <v>995</v>
      </c>
      <c r="D1574" t="s">
        <v>995</v>
      </c>
      <c r="E1574" t="s">
        <v>995</v>
      </c>
      <c r="F1574" t="s">
        <v>995</v>
      </c>
      <c r="G1574" t="s">
        <v>995</v>
      </c>
      <c r="H1574" t="s">
        <v>995</v>
      </c>
      <c r="I1574" t="s">
        <v>995</v>
      </c>
      <c r="J1574" t="s">
        <v>995</v>
      </c>
      <c r="K1574" t="s">
        <v>995</v>
      </c>
      <c r="L1574" t="s">
        <v>995</v>
      </c>
      <c r="M1574" t="s">
        <v>995</v>
      </c>
      <c r="N1574" t="s">
        <v>995</v>
      </c>
      <c r="O1574" t="s">
        <v>995</v>
      </c>
      <c r="P1574" t="s">
        <v>995</v>
      </c>
      <c r="Q1574" t="s">
        <v>995</v>
      </c>
      <c r="R1574" t="s">
        <v>995</v>
      </c>
      <c r="S1574" t="s">
        <v>995</v>
      </c>
      <c r="T1574" t="s">
        <v>995</v>
      </c>
      <c r="U1574" t="s">
        <v>995</v>
      </c>
      <c r="V1574" t="s">
        <v>995</v>
      </c>
      <c r="W1574" t="s">
        <v>995</v>
      </c>
      <c r="X1574" t="s">
        <v>995</v>
      </c>
      <c r="Y1574" t="s">
        <v>995</v>
      </c>
      <c r="Z1574" t="s">
        <v>995</v>
      </c>
      <c r="AA1574" t="s">
        <v>995</v>
      </c>
      <c r="AB1574" t="s">
        <v>995</v>
      </c>
      <c r="AC1574" t="s">
        <v>995</v>
      </c>
      <c r="AD1574" t="s">
        <v>995</v>
      </c>
      <c r="AE1574" t="s">
        <v>995</v>
      </c>
      <c r="AF1574" t="s">
        <v>995</v>
      </c>
      <c r="AG1574" t="s">
        <v>995</v>
      </c>
      <c r="AH1574" t="s">
        <v>995</v>
      </c>
      <c r="AI1574" t="s">
        <v>995</v>
      </c>
      <c r="AJ1574" t="s">
        <v>995</v>
      </c>
      <c r="AK1574" t="s">
        <v>995</v>
      </c>
      <c r="AL1574" t="s">
        <v>995</v>
      </c>
      <c r="AM1574" t="s">
        <v>995</v>
      </c>
      <c r="AN1574" t="s">
        <v>995</v>
      </c>
      <c r="AO1574" t="s">
        <v>995</v>
      </c>
      <c r="AP1574" t="s">
        <v>995</v>
      </c>
      <c r="AQ1574" s="286" t="s">
        <v>855</v>
      </c>
      <c r="AR1574" s="306"/>
    </row>
    <row r="1575" spans="1:47" x14ac:dyDescent="0.3">
      <c r="A1575" s="285">
        <v>119588</v>
      </c>
      <c r="B1575" s="286" t="s">
        <v>539</v>
      </c>
      <c r="C1575" t="s">
        <v>995</v>
      </c>
      <c r="D1575" t="s">
        <v>995</v>
      </c>
      <c r="E1575" t="s">
        <v>995</v>
      </c>
      <c r="F1575" t="s">
        <v>995</v>
      </c>
      <c r="G1575" t="s">
        <v>995</v>
      </c>
      <c r="H1575" t="s">
        <v>995</v>
      </c>
      <c r="I1575" t="s">
        <v>995</v>
      </c>
      <c r="J1575" t="s">
        <v>995</v>
      </c>
      <c r="K1575" t="s">
        <v>995</v>
      </c>
      <c r="L1575" t="s">
        <v>995</v>
      </c>
      <c r="M1575" t="s">
        <v>995</v>
      </c>
      <c r="N1575" t="s">
        <v>995</v>
      </c>
      <c r="O1575" t="s">
        <v>995</v>
      </c>
      <c r="P1575" t="s">
        <v>995</v>
      </c>
      <c r="Q1575" t="s">
        <v>995</v>
      </c>
      <c r="R1575" t="s">
        <v>995</v>
      </c>
      <c r="S1575" t="s">
        <v>995</v>
      </c>
      <c r="T1575" t="s">
        <v>995</v>
      </c>
      <c r="U1575" t="s">
        <v>995</v>
      </c>
      <c r="V1575" t="s">
        <v>995</v>
      </c>
      <c r="W1575" t="s">
        <v>995</v>
      </c>
      <c r="X1575" t="s">
        <v>995</v>
      </c>
      <c r="Y1575" t="s">
        <v>995</v>
      </c>
      <c r="Z1575" t="s">
        <v>995</v>
      </c>
      <c r="AA1575" t="s">
        <v>995</v>
      </c>
      <c r="AB1575" t="s">
        <v>995</v>
      </c>
      <c r="AC1575" t="s">
        <v>995</v>
      </c>
      <c r="AD1575" t="s">
        <v>995</v>
      </c>
      <c r="AE1575" t="s">
        <v>995</v>
      </c>
      <c r="AF1575" t="s">
        <v>995</v>
      </c>
      <c r="AG1575" t="s">
        <v>995</v>
      </c>
      <c r="AH1575" t="s">
        <v>995</v>
      </c>
      <c r="AI1575" t="s">
        <v>995</v>
      </c>
      <c r="AJ1575" t="s">
        <v>995</v>
      </c>
      <c r="AK1575" t="s">
        <v>995</v>
      </c>
      <c r="AL1575" t="s">
        <v>995</v>
      </c>
      <c r="AM1575" t="s">
        <v>995</v>
      </c>
      <c r="AN1575" t="s">
        <v>995</v>
      </c>
      <c r="AO1575" t="s">
        <v>995</v>
      </c>
      <c r="AP1575" t="s">
        <v>995</v>
      </c>
      <c r="AQ1575" s="286" t="s">
        <v>855</v>
      </c>
      <c r="AR1575" s="306"/>
    </row>
    <row r="1576" spans="1:47" x14ac:dyDescent="0.3">
      <c r="A1576" s="285">
        <v>119591</v>
      </c>
      <c r="B1576" s="286" t="s">
        <v>540</v>
      </c>
      <c r="C1576" t="s">
        <v>995</v>
      </c>
      <c r="D1576" t="s">
        <v>995</v>
      </c>
      <c r="E1576" t="s">
        <v>995</v>
      </c>
      <c r="F1576" t="s">
        <v>995</v>
      </c>
      <c r="G1576" t="s">
        <v>995</v>
      </c>
      <c r="H1576" t="s">
        <v>995</v>
      </c>
      <c r="I1576" t="s">
        <v>995</v>
      </c>
      <c r="J1576" t="s">
        <v>995</v>
      </c>
      <c r="K1576" t="s">
        <v>995</v>
      </c>
      <c r="L1576" t="s">
        <v>995</v>
      </c>
      <c r="M1576" t="s">
        <v>995</v>
      </c>
      <c r="N1576" t="s">
        <v>995</v>
      </c>
      <c r="O1576" t="s">
        <v>995</v>
      </c>
      <c r="P1576" t="s">
        <v>995</v>
      </c>
      <c r="Q1576" t="s">
        <v>995</v>
      </c>
      <c r="R1576" t="s">
        <v>995</v>
      </c>
      <c r="S1576" t="s">
        <v>995</v>
      </c>
      <c r="T1576" t="s">
        <v>995</v>
      </c>
      <c r="U1576" t="s">
        <v>995</v>
      </c>
      <c r="V1576" t="s">
        <v>995</v>
      </c>
      <c r="W1576" t="s">
        <v>995</v>
      </c>
      <c r="X1576" t="s">
        <v>995</v>
      </c>
      <c r="Y1576" t="s">
        <v>995</v>
      </c>
      <c r="Z1576" t="s">
        <v>995</v>
      </c>
      <c r="AA1576" t="s">
        <v>995</v>
      </c>
      <c r="AB1576" t="s">
        <v>995</v>
      </c>
      <c r="AC1576" t="s">
        <v>995</v>
      </c>
      <c r="AD1576" t="s">
        <v>995</v>
      </c>
      <c r="AE1576" t="s">
        <v>995</v>
      </c>
      <c r="AF1576" t="s">
        <v>995</v>
      </c>
      <c r="AG1576" t="s">
        <v>995</v>
      </c>
      <c r="AH1576" t="s">
        <v>995</v>
      </c>
      <c r="AI1576" t="s">
        <v>995</v>
      </c>
      <c r="AJ1576" t="s">
        <v>995</v>
      </c>
      <c r="AK1576" t="s">
        <v>995</v>
      </c>
      <c r="AL1576" t="s">
        <v>995</v>
      </c>
      <c r="AM1576" t="s">
        <v>995</v>
      </c>
      <c r="AN1576" t="s">
        <v>995</v>
      </c>
      <c r="AO1576" t="s">
        <v>995</v>
      </c>
      <c r="AP1576" t="s">
        <v>995</v>
      </c>
      <c r="AQ1576" s="286" t="s">
        <v>855</v>
      </c>
      <c r="AR1576" s="306"/>
    </row>
    <row r="1577" spans="1:47" x14ac:dyDescent="0.3">
      <c r="A1577" s="285">
        <v>119597</v>
      </c>
      <c r="B1577" s="286" t="s">
        <v>540</v>
      </c>
      <c r="C1577" t="s">
        <v>995</v>
      </c>
      <c r="D1577" t="s">
        <v>995</v>
      </c>
      <c r="E1577" t="s">
        <v>995</v>
      </c>
      <c r="F1577" t="s">
        <v>995</v>
      </c>
      <c r="G1577" t="s">
        <v>995</v>
      </c>
      <c r="H1577" t="s">
        <v>995</v>
      </c>
      <c r="I1577" t="s">
        <v>995</v>
      </c>
      <c r="J1577" t="s">
        <v>995</v>
      </c>
      <c r="K1577" t="s">
        <v>995</v>
      </c>
      <c r="L1577" t="s">
        <v>995</v>
      </c>
      <c r="M1577" t="s">
        <v>995</v>
      </c>
      <c r="N1577" t="s">
        <v>995</v>
      </c>
      <c r="O1577" t="s">
        <v>995</v>
      </c>
      <c r="P1577" t="s">
        <v>995</v>
      </c>
      <c r="Q1577" t="s">
        <v>995</v>
      </c>
      <c r="R1577" t="s">
        <v>995</v>
      </c>
      <c r="S1577" t="s">
        <v>995</v>
      </c>
      <c r="T1577" t="s">
        <v>995</v>
      </c>
      <c r="U1577" t="s">
        <v>995</v>
      </c>
      <c r="V1577" t="s">
        <v>995</v>
      </c>
      <c r="W1577" t="s">
        <v>995</v>
      </c>
      <c r="X1577" t="s">
        <v>995</v>
      </c>
      <c r="Y1577" t="s">
        <v>995</v>
      </c>
      <c r="Z1577" t="s">
        <v>995</v>
      </c>
      <c r="AA1577" t="s">
        <v>995</v>
      </c>
      <c r="AB1577" t="s">
        <v>995</v>
      </c>
      <c r="AC1577" t="s">
        <v>995</v>
      </c>
      <c r="AD1577" t="s">
        <v>995</v>
      </c>
      <c r="AE1577" t="s">
        <v>995</v>
      </c>
      <c r="AF1577" t="s">
        <v>995</v>
      </c>
      <c r="AG1577" t="s">
        <v>995</v>
      </c>
      <c r="AH1577" t="s">
        <v>995</v>
      </c>
      <c r="AI1577" t="s">
        <v>995</v>
      </c>
      <c r="AJ1577" t="s">
        <v>995</v>
      </c>
      <c r="AK1577" t="s">
        <v>995</v>
      </c>
      <c r="AL1577" t="s">
        <v>995</v>
      </c>
      <c r="AM1577" t="s">
        <v>995</v>
      </c>
      <c r="AN1577" t="s">
        <v>995</v>
      </c>
      <c r="AO1577" t="s">
        <v>995</v>
      </c>
      <c r="AP1577" t="s">
        <v>995</v>
      </c>
      <c r="AQ1577" s="286" t="s">
        <v>855</v>
      </c>
      <c r="AR1577" s="306"/>
    </row>
    <row r="1578" spans="1:47" x14ac:dyDescent="0.3">
      <c r="A1578" s="285">
        <v>119599</v>
      </c>
      <c r="B1578" s="286" t="s">
        <v>538</v>
      </c>
      <c r="C1578" t="s">
        <v>995</v>
      </c>
      <c r="D1578" t="s">
        <v>995</v>
      </c>
      <c r="E1578" t="s">
        <v>995</v>
      </c>
      <c r="F1578" t="s">
        <v>995</v>
      </c>
      <c r="G1578" t="s">
        <v>995</v>
      </c>
      <c r="H1578" t="s">
        <v>995</v>
      </c>
      <c r="I1578" t="s">
        <v>995</v>
      </c>
      <c r="J1578" t="s">
        <v>995</v>
      </c>
      <c r="K1578" t="s">
        <v>995</v>
      </c>
      <c r="L1578" t="s">
        <v>995</v>
      </c>
      <c r="M1578" t="s">
        <v>995</v>
      </c>
      <c r="N1578" t="s">
        <v>995</v>
      </c>
      <c r="O1578" t="s">
        <v>995</v>
      </c>
      <c r="P1578" t="s">
        <v>995</v>
      </c>
      <c r="Q1578" t="s">
        <v>995</v>
      </c>
      <c r="R1578" t="s">
        <v>995</v>
      </c>
      <c r="S1578" t="s">
        <v>995</v>
      </c>
      <c r="T1578" t="s">
        <v>995</v>
      </c>
      <c r="U1578" t="s">
        <v>995</v>
      </c>
      <c r="V1578" t="s">
        <v>995</v>
      </c>
      <c r="W1578" t="s">
        <v>995</v>
      </c>
      <c r="X1578" t="s">
        <v>995</v>
      </c>
      <c r="Y1578" t="s">
        <v>995</v>
      </c>
      <c r="Z1578" t="s">
        <v>995</v>
      </c>
      <c r="AA1578" t="s">
        <v>995</v>
      </c>
      <c r="AB1578" t="s">
        <v>995</v>
      </c>
      <c r="AC1578" t="s">
        <v>995</v>
      </c>
      <c r="AD1578" t="s">
        <v>995</v>
      </c>
      <c r="AE1578" t="s">
        <v>995</v>
      </c>
      <c r="AF1578" t="s">
        <v>995</v>
      </c>
      <c r="AG1578" t="s">
        <v>995</v>
      </c>
      <c r="AH1578" t="s">
        <v>995</v>
      </c>
      <c r="AI1578" t="s">
        <v>995</v>
      </c>
      <c r="AJ1578" t="s">
        <v>995</v>
      </c>
      <c r="AK1578" t="s">
        <v>995</v>
      </c>
      <c r="AL1578" t="s">
        <v>995</v>
      </c>
      <c r="AM1578" t="s">
        <v>995</v>
      </c>
      <c r="AN1578" t="s">
        <v>995</v>
      </c>
      <c r="AO1578" t="s">
        <v>995</v>
      </c>
      <c r="AP1578" t="s">
        <v>995</v>
      </c>
      <c r="AQ1578" s="286" t="s">
        <v>855</v>
      </c>
      <c r="AR1578" s="306"/>
    </row>
    <row r="1579" spans="1:47" ht="21.6" x14ac:dyDescent="0.3">
      <c r="A1579" s="285">
        <v>119601</v>
      </c>
      <c r="B1579" s="286" t="s">
        <v>61</v>
      </c>
      <c r="C1579" t="s">
        <v>226</v>
      </c>
      <c r="D1579" t="s">
        <v>226</v>
      </c>
      <c r="E1579" t="s">
        <v>226</v>
      </c>
      <c r="F1579" t="s">
        <v>226</v>
      </c>
      <c r="G1579" t="s">
        <v>224</v>
      </c>
      <c r="H1579" t="s">
        <v>226</v>
      </c>
      <c r="I1579" t="s">
        <v>226</v>
      </c>
      <c r="J1579" t="s">
        <v>226</v>
      </c>
      <c r="K1579" t="s">
        <v>226</v>
      </c>
      <c r="L1579" t="s">
        <v>226</v>
      </c>
      <c r="M1579" t="s">
        <v>226</v>
      </c>
      <c r="N1579" t="s">
        <v>224</v>
      </c>
      <c r="O1579" t="s">
        <v>226</v>
      </c>
      <c r="P1579" t="s">
        <v>226</v>
      </c>
      <c r="Q1579" t="s">
        <v>226</v>
      </c>
      <c r="R1579" t="s">
        <v>226</v>
      </c>
      <c r="S1579" t="s">
        <v>226</v>
      </c>
      <c r="T1579" t="s">
        <v>224</v>
      </c>
      <c r="U1579" t="s">
        <v>226</v>
      </c>
      <c r="V1579" t="s">
        <v>226</v>
      </c>
      <c r="W1579" t="s">
        <v>226</v>
      </c>
      <c r="X1579" t="s">
        <v>226</v>
      </c>
      <c r="Y1579" t="s">
        <v>226</v>
      </c>
      <c r="Z1579" t="s">
        <v>226</v>
      </c>
      <c r="AA1579" t="s">
        <v>226</v>
      </c>
      <c r="AB1579" t="s">
        <v>226</v>
      </c>
      <c r="AC1579" t="s">
        <v>226</v>
      </c>
      <c r="AD1579" t="s">
        <v>226</v>
      </c>
      <c r="AE1579" t="s">
        <v>225</v>
      </c>
      <c r="AF1579" t="s">
        <v>225</v>
      </c>
      <c r="AG1579" t="s">
        <v>224</v>
      </c>
      <c r="AH1579" t="s">
        <v>224</v>
      </c>
      <c r="AI1579" t="s">
        <v>226</v>
      </c>
      <c r="AJ1579" t="s">
        <v>226</v>
      </c>
      <c r="AK1579" t="s">
        <v>224</v>
      </c>
      <c r="AL1579" t="s">
        <v>226</v>
      </c>
      <c r="AM1579" t="s">
        <v>226</v>
      </c>
      <c r="AN1579" t="s">
        <v>226</v>
      </c>
      <c r="AO1579" t="s">
        <v>225</v>
      </c>
      <c r="AP1579" t="s">
        <v>226</v>
      </c>
      <c r="AQ1579" s="286" t="s">
        <v>394</v>
      </c>
      <c r="AR1579" s="295"/>
      <c r="AS1579" s="235"/>
    </row>
    <row r="1580" spans="1:47" x14ac:dyDescent="0.3">
      <c r="A1580" s="285">
        <v>119603</v>
      </c>
      <c r="B1580" s="286" t="s">
        <v>540</v>
      </c>
      <c r="C1580" t="s">
        <v>995</v>
      </c>
      <c r="D1580" t="s">
        <v>995</v>
      </c>
      <c r="E1580" t="s">
        <v>995</v>
      </c>
      <c r="F1580" t="s">
        <v>995</v>
      </c>
      <c r="G1580" t="s">
        <v>995</v>
      </c>
      <c r="H1580" t="s">
        <v>995</v>
      </c>
      <c r="I1580" t="s">
        <v>995</v>
      </c>
      <c r="J1580" t="s">
        <v>995</v>
      </c>
      <c r="K1580" t="s">
        <v>995</v>
      </c>
      <c r="L1580" t="s">
        <v>995</v>
      </c>
      <c r="M1580" t="s">
        <v>995</v>
      </c>
      <c r="N1580" t="s">
        <v>995</v>
      </c>
      <c r="O1580" t="s">
        <v>995</v>
      </c>
      <c r="P1580" t="s">
        <v>995</v>
      </c>
      <c r="Q1580" t="s">
        <v>995</v>
      </c>
      <c r="R1580" t="s">
        <v>995</v>
      </c>
      <c r="S1580" t="s">
        <v>995</v>
      </c>
      <c r="T1580" t="s">
        <v>995</v>
      </c>
      <c r="U1580" t="s">
        <v>995</v>
      </c>
      <c r="V1580" t="s">
        <v>995</v>
      </c>
      <c r="W1580" t="s">
        <v>995</v>
      </c>
      <c r="X1580" t="s">
        <v>995</v>
      </c>
      <c r="Y1580" t="s">
        <v>995</v>
      </c>
      <c r="Z1580" t="s">
        <v>995</v>
      </c>
      <c r="AA1580" t="s">
        <v>995</v>
      </c>
      <c r="AB1580" t="s">
        <v>995</v>
      </c>
      <c r="AC1580" t="s">
        <v>995</v>
      </c>
      <c r="AD1580" t="s">
        <v>995</v>
      </c>
      <c r="AE1580" t="s">
        <v>995</v>
      </c>
      <c r="AF1580" t="s">
        <v>995</v>
      </c>
      <c r="AG1580" t="s">
        <v>995</v>
      </c>
      <c r="AH1580" t="s">
        <v>995</v>
      </c>
      <c r="AI1580" t="s">
        <v>995</v>
      </c>
      <c r="AJ1580" t="s">
        <v>995</v>
      </c>
      <c r="AK1580" t="s">
        <v>995</v>
      </c>
      <c r="AL1580" t="s">
        <v>995</v>
      </c>
      <c r="AM1580" t="s">
        <v>995</v>
      </c>
      <c r="AN1580" t="s">
        <v>995</v>
      </c>
      <c r="AO1580" t="s">
        <v>995</v>
      </c>
      <c r="AP1580" t="s">
        <v>995</v>
      </c>
      <c r="AQ1580" s="286" t="s">
        <v>855</v>
      </c>
      <c r="AR1580" s="306"/>
    </row>
    <row r="1581" spans="1:47" x14ac:dyDescent="0.3">
      <c r="A1581" s="285">
        <v>119607</v>
      </c>
      <c r="B1581" s="286" t="s">
        <v>539</v>
      </c>
      <c r="C1581" t="s">
        <v>995</v>
      </c>
      <c r="D1581" t="s">
        <v>995</v>
      </c>
      <c r="E1581" t="s">
        <v>995</v>
      </c>
      <c r="F1581" t="s">
        <v>995</v>
      </c>
      <c r="G1581" t="s">
        <v>995</v>
      </c>
      <c r="H1581" t="s">
        <v>995</v>
      </c>
      <c r="I1581" t="s">
        <v>995</v>
      </c>
      <c r="J1581" t="s">
        <v>995</v>
      </c>
      <c r="K1581" t="s">
        <v>995</v>
      </c>
      <c r="L1581" t="s">
        <v>995</v>
      </c>
      <c r="M1581" t="s">
        <v>995</v>
      </c>
      <c r="N1581" t="s">
        <v>995</v>
      </c>
      <c r="O1581" t="s">
        <v>995</v>
      </c>
      <c r="P1581" t="s">
        <v>995</v>
      </c>
      <c r="Q1581" t="s">
        <v>995</v>
      </c>
      <c r="R1581" t="s">
        <v>995</v>
      </c>
      <c r="S1581" t="s">
        <v>995</v>
      </c>
      <c r="T1581" t="s">
        <v>995</v>
      </c>
      <c r="U1581" t="s">
        <v>995</v>
      </c>
      <c r="V1581" t="s">
        <v>995</v>
      </c>
      <c r="W1581" t="s">
        <v>995</v>
      </c>
      <c r="X1581" t="s">
        <v>995</v>
      </c>
      <c r="Y1581" t="s">
        <v>995</v>
      </c>
      <c r="Z1581" t="s">
        <v>995</v>
      </c>
      <c r="AA1581" t="s">
        <v>995</v>
      </c>
      <c r="AB1581" t="s">
        <v>995</v>
      </c>
      <c r="AC1581" t="s">
        <v>995</v>
      </c>
      <c r="AD1581" t="s">
        <v>995</v>
      </c>
      <c r="AE1581" t="s">
        <v>995</v>
      </c>
      <c r="AF1581" t="s">
        <v>995</v>
      </c>
      <c r="AG1581" t="s">
        <v>995</v>
      </c>
      <c r="AH1581" t="s">
        <v>995</v>
      </c>
      <c r="AI1581" t="s">
        <v>995</v>
      </c>
      <c r="AJ1581" t="s">
        <v>995</v>
      </c>
      <c r="AK1581" t="s">
        <v>995</v>
      </c>
      <c r="AL1581" t="s">
        <v>995</v>
      </c>
      <c r="AM1581" t="s">
        <v>995</v>
      </c>
      <c r="AN1581" t="s">
        <v>995</v>
      </c>
      <c r="AO1581" t="s">
        <v>995</v>
      </c>
      <c r="AP1581" t="s">
        <v>995</v>
      </c>
      <c r="AQ1581" s="286" t="s">
        <v>855</v>
      </c>
      <c r="AR1581" s="306"/>
    </row>
    <row r="1582" spans="1:47" x14ac:dyDescent="0.3">
      <c r="A1582" s="285">
        <v>119608</v>
      </c>
      <c r="B1582" s="286" t="s">
        <v>538</v>
      </c>
      <c r="C1582" t="s">
        <v>995</v>
      </c>
      <c r="D1582" t="s">
        <v>995</v>
      </c>
      <c r="E1582" t="s">
        <v>995</v>
      </c>
      <c r="F1582" t="s">
        <v>995</v>
      </c>
      <c r="G1582" t="s">
        <v>995</v>
      </c>
      <c r="H1582" t="s">
        <v>995</v>
      </c>
      <c r="I1582" t="s">
        <v>995</v>
      </c>
      <c r="J1582" t="s">
        <v>995</v>
      </c>
      <c r="K1582" t="s">
        <v>995</v>
      </c>
      <c r="L1582" t="s">
        <v>995</v>
      </c>
      <c r="M1582" t="s">
        <v>995</v>
      </c>
      <c r="N1582" t="s">
        <v>995</v>
      </c>
      <c r="O1582" t="s">
        <v>995</v>
      </c>
      <c r="P1582" t="s">
        <v>995</v>
      </c>
      <c r="Q1582" t="s">
        <v>995</v>
      </c>
      <c r="R1582" t="s">
        <v>995</v>
      </c>
      <c r="S1582" t="s">
        <v>995</v>
      </c>
      <c r="T1582" t="s">
        <v>995</v>
      </c>
      <c r="U1582" t="s">
        <v>995</v>
      </c>
      <c r="V1582" t="s">
        <v>995</v>
      </c>
      <c r="W1582" t="s">
        <v>995</v>
      </c>
      <c r="X1582" t="s">
        <v>995</v>
      </c>
      <c r="Y1582" t="s">
        <v>995</v>
      </c>
      <c r="Z1582" t="s">
        <v>995</v>
      </c>
      <c r="AA1582" t="s">
        <v>995</v>
      </c>
      <c r="AB1582" t="s">
        <v>995</v>
      </c>
      <c r="AC1582" t="s">
        <v>995</v>
      </c>
      <c r="AD1582" t="s">
        <v>995</v>
      </c>
      <c r="AE1582" t="s">
        <v>995</v>
      </c>
      <c r="AF1582" t="s">
        <v>995</v>
      </c>
      <c r="AG1582" t="s">
        <v>995</v>
      </c>
      <c r="AH1582" t="s">
        <v>995</v>
      </c>
      <c r="AI1582" t="s">
        <v>995</v>
      </c>
      <c r="AJ1582" t="s">
        <v>995</v>
      </c>
      <c r="AK1582" t="s">
        <v>995</v>
      </c>
      <c r="AL1582" t="s">
        <v>995</v>
      </c>
      <c r="AM1582" t="s">
        <v>995</v>
      </c>
      <c r="AN1582" t="s">
        <v>995</v>
      </c>
      <c r="AO1582" t="s">
        <v>995</v>
      </c>
      <c r="AP1582" t="s">
        <v>995</v>
      </c>
      <c r="AQ1582" s="286" t="s">
        <v>855</v>
      </c>
      <c r="AR1582" s="306"/>
    </row>
    <row r="1583" spans="1:47" x14ac:dyDescent="0.3">
      <c r="A1583" s="285">
        <v>119609</v>
      </c>
      <c r="B1583" s="286" t="s">
        <v>61</v>
      </c>
      <c r="C1583" t="s">
        <v>995</v>
      </c>
      <c r="D1583" t="s">
        <v>995</v>
      </c>
      <c r="E1583" t="s">
        <v>995</v>
      </c>
      <c r="F1583" t="s">
        <v>995</v>
      </c>
      <c r="G1583" t="s">
        <v>995</v>
      </c>
      <c r="H1583" t="s">
        <v>995</v>
      </c>
      <c r="I1583" t="s">
        <v>995</v>
      </c>
      <c r="J1583" t="s">
        <v>995</v>
      </c>
      <c r="K1583" t="s">
        <v>995</v>
      </c>
      <c r="L1583" t="s">
        <v>995</v>
      </c>
      <c r="M1583" t="s">
        <v>995</v>
      </c>
      <c r="N1583" t="s">
        <v>995</v>
      </c>
      <c r="O1583" t="s">
        <v>995</v>
      </c>
      <c r="P1583" t="s">
        <v>995</v>
      </c>
      <c r="Q1583" t="s">
        <v>995</v>
      </c>
      <c r="R1583" t="s">
        <v>995</v>
      </c>
      <c r="S1583" t="s">
        <v>995</v>
      </c>
      <c r="T1583" t="s">
        <v>995</v>
      </c>
      <c r="U1583" t="s">
        <v>995</v>
      </c>
      <c r="V1583" t="s">
        <v>995</v>
      </c>
      <c r="W1583" t="s">
        <v>995</v>
      </c>
      <c r="X1583" t="s">
        <v>995</v>
      </c>
      <c r="Y1583" t="s">
        <v>995</v>
      </c>
      <c r="Z1583" t="s">
        <v>995</v>
      </c>
      <c r="AA1583" t="s">
        <v>995</v>
      </c>
      <c r="AB1583" t="s">
        <v>995</v>
      </c>
      <c r="AC1583" t="s">
        <v>995</v>
      </c>
      <c r="AD1583" t="s">
        <v>995</v>
      </c>
      <c r="AE1583" t="s">
        <v>995</v>
      </c>
      <c r="AF1583" t="s">
        <v>995</v>
      </c>
      <c r="AG1583" t="s">
        <v>995</v>
      </c>
      <c r="AH1583" t="s">
        <v>995</v>
      </c>
      <c r="AI1583" t="s">
        <v>995</v>
      </c>
      <c r="AJ1583" t="s">
        <v>995</v>
      </c>
      <c r="AK1583" t="s">
        <v>995</v>
      </c>
      <c r="AL1583" t="s">
        <v>995</v>
      </c>
      <c r="AM1583" t="s">
        <v>995</v>
      </c>
      <c r="AN1583" t="s">
        <v>995</v>
      </c>
      <c r="AO1583" t="s">
        <v>995</v>
      </c>
      <c r="AP1583" t="s">
        <v>995</v>
      </c>
      <c r="AQ1583" s="286" t="s">
        <v>855</v>
      </c>
      <c r="AR1583" s="306"/>
    </row>
    <row r="1584" spans="1:47" x14ac:dyDescent="0.3">
      <c r="A1584" s="285">
        <v>119610</v>
      </c>
      <c r="B1584" s="286" t="s">
        <v>539</v>
      </c>
      <c r="C1584" t="s">
        <v>995</v>
      </c>
      <c r="D1584" t="s">
        <v>995</v>
      </c>
      <c r="E1584" t="s">
        <v>995</v>
      </c>
      <c r="F1584" t="s">
        <v>995</v>
      </c>
      <c r="G1584" t="s">
        <v>995</v>
      </c>
      <c r="H1584" t="s">
        <v>995</v>
      </c>
      <c r="I1584" t="s">
        <v>995</v>
      </c>
      <c r="J1584" t="s">
        <v>995</v>
      </c>
      <c r="K1584" t="s">
        <v>995</v>
      </c>
      <c r="L1584" t="s">
        <v>995</v>
      </c>
      <c r="M1584" t="s">
        <v>995</v>
      </c>
      <c r="N1584" t="s">
        <v>995</v>
      </c>
      <c r="O1584" t="s">
        <v>995</v>
      </c>
      <c r="P1584" t="s">
        <v>995</v>
      </c>
      <c r="Q1584" t="s">
        <v>995</v>
      </c>
      <c r="R1584" t="s">
        <v>995</v>
      </c>
      <c r="S1584" t="s">
        <v>995</v>
      </c>
      <c r="T1584" t="s">
        <v>995</v>
      </c>
      <c r="U1584" t="s">
        <v>995</v>
      </c>
      <c r="V1584" t="s">
        <v>995</v>
      </c>
      <c r="W1584" t="s">
        <v>995</v>
      </c>
      <c r="X1584" t="s">
        <v>995</v>
      </c>
      <c r="Y1584" t="s">
        <v>995</v>
      </c>
      <c r="Z1584" t="s">
        <v>995</v>
      </c>
      <c r="AA1584" t="s">
        <v>995</v>
      </c>
      <c r="AB1584" t="s">
        <v>995</v>
      </c>
      <c r="AC1584" t="s">
        <v>995</v>
      </c>
      <c r="AD1584" t="s">
        <v>995</v>
      </c>
      <c r="AE1584" t="s">
        <v>995</v>
      </c>
      <c r="AF1584" t="s">
        <v>995</v>
      </c>
      <c r="AG1584" t="s">
        <v>995</v>
      </c>
      <c r="AH1584" t="s">
        <v>995</v>
      </c>
      <c r="AI1584" t="s">
        <v>995</v>
      </c>
      <c r="AJ1584" t="s">
        <v>995</v>
      </c>
      <c r="AK1584" t="s">
        <v>995</v>
      </c>
      <c r="AL1584" t="s">
        <v>995</v>
      </c>
      <c r="AM1584" t="s">
        <v>995</v>
      </c>
      <c r="AN1584" t="s">
        <v>995</v>
      </c>
      <c r="AO1584" t="s">
        <v>995</v>
      </c>
      <c r="AP1584" t="s">
        <v>995</v>
      </c>
      <c r="AQ1584" s="286" t="s">
        <v>855</v>
      </c>
      <c r="AR1584" s="306"/>
    </row>
    <row r="1585" spans="1:45" x14ac:dyDescent="0.3">
      <c r="A1585" s="285">
        <v>119612</v>
      </c>
      <c r="B1585" s="286" t="s">
        <v>539</v>
      </c>
      <c r="C1585" t="s">
        <v>995</v>
      </c>
      <c r="D1585" t="s">
        <v>995</v>
      </c>
      <c r="E1585" t="s">
        <v>995</v>
      </c>
      <c r="F1585" t="s">
        <v>995</v>
      </c>
      <c r="G1585" t="s">
        <v>995</v>
      </c>
      <c r="H1585" t="s">
        <v>995</v>
      </c>
      <c r="I1585" t="s">
        <v>995</v>
      </c>
      <c r="J1585" t="s">
        <v>995</v>
      </c>
      <c r="K1585" t="s">
        <v>995</v>
      </c>
      <c r="L1585" t="s">
        <v>995</v>
      </c>
      <c r="M1585" t="s">
        <v>995</v>
      </c>
      <c r="N1585" t="s">
        <v>995</v>
      </c>
      <c r="O1585" t="s">
        <v>995</v>
      </c>
      <c r="P1585" t="s">
        <v>995</v>
      </c>
      <c r="Q1585" t="s">
        <v>995</v>
      </c>
      <c r="R1585" t="s">
        <v>995</v>
      </c>
      <c r="S1585" t="s">
        <v>995</v>
      </c>
      <c r="T1585" t="s">
        <v>995</v>
      </c>
      <c r="U1585" t="s">
        <v>995</v>
      </c>
      <c r="V1585" t="s">
        <v>995</v>
      </c>
      <c r="W1585" t="s">
        <v>995</v>
      </c>
      <c r="X1585" t="s">
        <v>995</v>
      </c>
      <c r="Y1585" t="s">
        <v>995</v>
      </c>
      <c r="Z1585" t="s">
        <v>995</v>
      </c>
      <c r="AA1585" t="s">
        <v>995</v>
      </c>
      <c r="AB1585" t="s">
        <v>995</v>
      </c>
      <c r="AC1585" t="s">
        <v>995</v>
      </c>
      <c r="AD1585" t="s">
        <v>995</v>
      </c>
      <c r="AE1585" t="s">
        <v>995</v>
      </c>
      <c r="AF1585" t="s">
        <v>995</v>
      </c>
      <c r="AG1585" t="s">
        <v>995</v>
      </c>
      <c r="AH1585" t="s">
        <v>995</v>
      </c>
      <c r="AI1585" t="s">
        <v>995</v>
      </c>
      <c r="AJ1585" t="s">
        <v>995</v>
      </c>
      <c r="AK1585" t="s">
        <v>995</v>
      </c>
      <c r="AL1585" t="s">
        <v>995</v>
      </c>
      <c r="AM1585" t="s">
        <v>995</v>
      </c>
      <c r="AN1585" t="s">
        <v>995</v>
      </c>
      <c r="AO1585" t="s">
        <v>995</v>
      </c>
      <c r="AP1585" t="s">
        <v>995</v>
      </c>
      <c r="AQ1585" s="286" t="s">
        <v>855</v>
      </c>
      <c r="AR1585" s="306"/>
    </row>
    <row r="1586" spans="1:45" ht="21.6" x14ac:dyDescent="0.3">
      <c r="A1586" s="285">
        <v>119615</v>
      </c>
      <c r="B1586" s="286" t="s">
        <v>61</v>
      </c>
      <c r="C1586" t="s">
        <v>995</v>
      </c>
      <c r="D1586" t="s">
        <v>995</v>
      </c>
      <c r="E1586" t="s">
        <v>995</v>
      </c>
      <c r="F1586" t="s">
        <v>995</v>
      </c>
      <c r="G1586" t="s">
        <v>995</v>
      </c>
      <c r="H1586" t="s">
        <v>995</v>
      </c>
      <c r="I1586" t="s">
        <v>995</v>
      </c>
      <c r="J1586" t="s">
        <v>995</v>
      </c>
      <c r="K1586" t="s">
        <v>995</v>
      </c>
      <c r="L1586" t="s">
        <v>995</v>
      </c>
      <c r="M1586" t="s">
        <v>995</v>
      </c>
      <c r="N1586" t="s">
        <v>995</v>
      </c>
      <c r="O1586" t="s">
        <v>995</v>
      </c>
      <c r="P1586" t="s">
        <v>995</v>
      </c>
      <c r="Q1586" t="s">
        <v>995</v>
      </c>
      <c r="R1586" t="s">
        <v>995</v>
      </c>
      <c r="S1586" t="s">
        <v>995</v>
      </c>
      <c r="T1586" t="s">
        <v>995</v>
      </c>
      <c r="U1586" t="s">
        <v>995</v>
      </c>
      <c r="V1586" t="s">
        <v>995</v>
      </c>
      <c r="W1586" t="s">
        <v>995</v>
      </c>
      <c r="X1586" t="s">
        <v>995</v>
      </c>
      <c r="Y1586" t="s">
        <v>995</v>
      </c>
      <c r="Z1586" t="s">
        <v>995</v>
      </c>
      <c r="AA1586" t="s">
        <v>995</v>
      </c>
      <c r="AB1586" t="s">
        <v>995</v>
      </c>
      <c r="AC1586" t="s">
        <v>995</v>
      </c>
      <c r="AD1586" t="s">
        <v>995</v>
      </c>
      <c r="AE1586" t="s">
        <v>995</v>
      </c>
      <c r="AF1586" t="s">
        <v>995</v>
      </c>
      <c r="AG1586" t="s">
        <v>995</v>
      </c>
      <c r="AH1586" t="s">
        <v>995</v>
      </c>
      <c r="AI1586" t="s">
        <v>995</v>
      </c>
      <c r="AJ1586" t="s">
        <v>995</v>
      </c>
      <c r="AK1586" t="s">
        <v>995</v>
      </c>
      <c r="AL1586" t="s">
        <v>995</v>
      </c>
      <c r="AM1586" t="s">
        <v>995</v>
      </c>
      <c r="AN1586" t="s">
        <v>995</v>
      </c>
      <c r="AO1586" t="s">
        <v>995</v>
      </c>
      <c r="AP1586" t="s">
        <v>995</v>
      </c>
      <c r="AQ1586" s="286" t="s">
        <v>855</v>
      </c>
      <c r="AR1586" s="295"/>
      <c r="AS1586" s="235"/>
    </row>
    <row r="1587" spans="1:45" x14ac:dyDescent="0.3">
      <c r="A1587" s="285">
        <v>119617</v>
      </c>
      <c r="B1587" s="286" t="s">
        <v>539</v>
      </c>
      <c r="C1587" t="s">
        <v>995</v>
      </c>
      <c r="D1587" t="s">
        <v>995</v>
      </c>
      <c r="E1587" t="s">
        <v>995</v>
      </c>
      <c r="F1587" t="s">
        <v>995</v>
      </c>
      <c r="G1587" t="s">
        <v>995</v>
      </c>
      <c r="H1587" t="s">
        <v>995</v>
      </c>
      <c r="I1587" t="s">
        <v>995</v>
      </c>
      <c r="J1587" t="s">
        <v>995</v>
      </c>
      <c r="K1587" t="s">
        <v>995</v>
      </c>
      <c r="L1587" t="s">
        <v>995</v>
      </c>
      <c r="M1587" t="s">
        <v>995</v>
      </c>
      <c r="N1587" t="s">
        <v>995</v>
      </c>
      <c r="O1587" t="s">
        <v>995</v>
      </c>
      <c r="P1587" t="s">
        <v>995</v>
      </c>
      <c r="Q1587" t="s">
        <v>995</v>
      </c>
      <c r="R1587" t="s">
        <v>995</v>
      </c>
      <c r="S1587" t="s">
        <v>995</v>
      </c>
      <c r="T1587" t="s">
        <v>995</v>
      </c>
      <c r="U1587" t="s">
        <v>995</v>
      </c>
      <c r="V1587" t="s">
        <v>995</v>
      </c>
      <c r="W1587" t="s">
        <v>995</v>
      </c>
      <c r="X1587" t="s">
        <v>995</v>
      </c>
      <c r="Y1587" t="s">
        <v>995</v>
      </c>
      <c r="Z1587" t="s">
        <v>995</v>
      </c>
      <c r="AA1587" t="s">
        <v>995</v>
      </c>
      <c r="AB1587" t="s">
        <v>995</v>
      </c>
      <c r="AC1587" t="s">
        <v>995</v>
      </c>
      <c r="AD1587" t="s">
        <v>995</v>
      </c>
      <c r="AE1587" t="s">
        <v>995</v>
      </c>
      <c r="AF1587" t="s">
        <v>995</v>
      </c>
      <c r="AG1587" t="s">
        <v>995</v>
      </c>
      <c r="AH1587" t="s">
        <v>995</v>
      </c>
      <c r="AI1587" t="s">
        <v>995</v>
      </c>
      <c r="AJ1587" t="s">
        <v>995</v>
      </c>
      <c r="AK1587" t="s">
        <v>995</v>
      </c>
      <c r="AL1587" t="s">
        <v>995</v>
      </c>
      <c r="AM1587" t="s">
        <v>995</v>
      </c>
      <c r="AN1587" t="s">
        <v>995</v>
      </c>
      <c r="AO1587" t="s">
        <v>995</v>
      </c>
      <c r="AP1587" t="s">
        <v>995</v>
      </c>
      <c r="AQ1587" s="286" t="s">
        <v>855</v>
      </c>
      <c r="AR1587" s="306"/>
    </row>
    <row r="1588" spans="1:45" x14ac:dyDescent="0.3">
      <c r="A1588" s="285">
        <v>119618</v>
      </c>
      <c r="B1588" s="286" t="s">
        <v>61</v>
      </c>
      <c r="AQ1588" s="286" t="s">
        <v>394</v>
      </c>
      <c r="AR1588" s="306"/>
    </row>
    <row r="1589" spans="1:45" ht="21.6" x14ac:dyDescent="0.3">
      <c r="A1589" s="285">
        <v>119621</v>
      </c>
      <c r="B1589" s="286" t="s">
        <v>61</v>
      </c>
      <c r="C1589" t="s">
        <v>226</v>
      </c>
      <c r="D1589" t="s">
        <v>224</v>
      </c>
      <c r="E1589" t="s">
        <v>224</v>
      </c>
      <c r="F1589" t="s">
        <v>224</v>
      </c>
      <c r="G1589" t="s">
        <v>226</v>
      </c>
      <c r="H1589" t="s">
        <v>226</v>
      </c>
      <c r="I1589" t="s">
        <v>226</v>
      </c>
      <c r="J1589" t="s">
        <v>226</v>
      </c>
      <c r="K1589" t="s">
        <v>226</v>
      </c>
      <c r="L1589" t="s">
        <v>226</v>
      </c>
      <c r="M1589" t="s">
        <v>226</v>
      </c>
      <c r="N1589" t="s">
        <v>226</v>
      </c>
      <c r="O1589" t="s">
        <v>224</v>
      </c>
      <c r="P1589" t="s">
        <v>226</v>
      </c>
      <c r="Q1589" t="s">
        <v>226</v>
      </c>
      <c r="R1589" t="s">
        <v>226</v>
      </c>
      <c r="S1589" t="s">
        <v>226</v>
      </c>
      <c r="T1589" t="s">
        <v>224</v>
      </c>
      <c r="U1589" t="s">
        <v>226</v>
      </c>
      <c r="V1589" t="s">
        <v>226</v>
      </c>
      <c r="W1589" t="s">
        <v>226</v>
      </c>
      <c r="X1589" t="s">
        <v>226</v>
      </c>
      <c r="Y1589" t="s">
        <v>226</v>
      </c>
      <c r="Z1589" t="s">
        <v>226</v>
      </c>
      <c r="AA1589" t="s">
        <v>226</v>
      </c>
      <c r="AB1589" t="s">
        <v>226</v>
      </c>
      <c r="AC1589" t="s">
        <v>226</v>
      </c>
      <c r="AD1589" t="s">
        <v>226</v>
      </c>
      <c r="AE1589" t="s">
        <v>224</v>
      </c>
      <c r="AF1589" t="s">
        <v>224</v>
      </c>
      <c r="AG1589" t="s">
        <v>226</v>
      </c>
      <c r="AH1589" t="s">
        <v>226</v>
      </c>
      <c r="AI1589" t="s">
        <v>226</v>
      </c>
      <c r="AJ1589" t="s">
        <v>226</v>
      </c>
      <c r="AK1589" t="s">
        <v>225</v>
      </c>
      <c r="AL1589" t="s">
        <v>226</v>
      </c>
      <c r="AM1589" t="s">
        <v>226</v>
      </c>
      <c r="AN1589" t="s">
        <v>226</v>
      </c>
      <c r="AO1589" t="s">
        <v>226</v>
      </c>
      <c r="AP1589" t="s">
        <v>226</v>
      </c>
      <c r="AQ1589" s="286" t="s">
        <v>394</v>
      </c>
      <c r="AR1589" s="295"/>
      <c r="AS1589" s="235"/>
    </row>
    <row r="1590" spans="1:45" ht="28.8" x14ac:dyDescent="0.3">
      <c r="A1590" s="285">
        <v>119625</v>
      </c>
      <c r="B1590" s="286" t="s">
        <v>67</v>
      </c>
      <c r="C1590" t="s">
        <v>225</v>
      </c>
      <c r="D1590" t="s">
        <v>225</v>
      </c>
      <c r="E1590" t="s">
        <v>225</v>
      </c>
      <c r="F1590" t="s">
        <v>225</v>
      </c>
      <c r="G1590" t="s">
        <v>225</v>
      </c>
      <c r="H1590" t="s">
        <v>225</v>
      </c>
      <c r="I1590" t="s">
        <v>225</v>
      </c>
      <c r="J1590" t="s">
        <v>225</v>
      </c>
      <c r="K1590" t="s">
        <v>225</v>
      </c>
      <c r="L1590" t="s">
        <v>225</v>
      </c>
      <c r="M1590" t="s">
        <v>225</v>
      </c>
      <c r="N1590" t="s">
        <v>225</v>
      </c>
      <c r="O1590" t="s">
        <v>225</v>
      </c>
      <c r="P1590" t="s">
        <v>225</v>
      </c>
      <c r="Q1590" t="s">
        <v>225</v>
      </c>
      <c r="R1590" t="s">
        <v>224</v>
      </c>
      <c r="S1590" t="s">
        <v>225</v>
      </c>
      <c r="T1590" t="s">
        <v>224</v>
      </c>
      <c r="U1590" t="s">
        <v>225</v>
      </c>
      <c r="V1590" t="s">
        <v>225</v>
      </c>
      <c r="W1590" t="s">
        <v>226</v>
      </c>
      <c r="X1590" t="s">
        <v>224</v>
      </c>
      <c r="Y1590" t="s">
        <v>226</v>
      </c>
      <c r="Z1590" t="s">
        <v>226</v>
      </c>
      <c r="AA1590" t="s">
        <v>224</v>
      </c>
      <c r="AB1590" t="s">
        <v>226</v>
      </c>
      <c r="AC1590" t="s">
        <v>226</v>
      </c>
      <c r="AD1590" t="s">
        <v>226</v>
      </c>
      <c r="AE1590" t="s">
        <v>226</v>
      </c>
      <c r="AF1590" t="s">
        <v>225</v>
      </c>
      <c r="AG1590" t="s">
        <v>225</v>
      </c>
      <c r="AH1590" t="s">
        <v>225</v>
      </c>
      <c r="AI1590" t="s">
        <v>225</v>
      </c>
      <c r="AJ1590" t="s">
        <v>225</v>
      </c>
      <c r="AK1590" t="s">
        <v>225</v>
      </c>
      <c r="AL1590" t="s">
        <v>394</v>
      </c>
      <c r="AM1590" t="s">
        <v>394</v>
      </c>
      <c r="AN1590" t="s">
        <v>394</v>
      </c>
      <c r="AO1590" t="s">
        <v>394</v>
      </c>
      <c r="AP1590" t="s">
        <v>394</v>
      </c>
      <c r="AQ1590" s="286" t="s">
        <v>394</v>
      </c>
      <c r="AR1590" s="295"/>
      <c r="AS1590" s="235"/>
    </row>
    <row r="1591" spans="1:45" x14ac:dyDescent="0.3">
      <c r="A1591" s="285">
        <v>119630</v>
      </c>
      <c r="B1591" s="286" t="s">
        <v>540</v>
      </c>
      <c r="C1591" t="s">
        <v>995</v>
      </c>
      <c r="D1591" t="s">
        <v>995</v>
      </c>
      <c r="E1591" t="s">
        <v>995</v>
      </c>
      <c r="F1591" t="s">
        <v>995</v>
      </c>
      <c r="G1591" t="s">
        <v>995</v>
      </c>
      <c r="H1591" t="s">
        <v>995</v>
      </c>
      <c r="I1591" t="s">
        <v>995</v>
      </c>
      <c r="J1591" t="s">
        <v>995</v>
      </c>
      <c r="K1591" t="s">
        <v>995</v>
      </c>
      <c r="L1591" t="s">
        <v>995</v>
      </c>
      <c r="M1591" t="s">
        <v>995</v>
      </c>
      <c r="N1591" t="s">
        <v>995</v>
      </c>
      <c r="O1591" t="s">
        <v>995</v>
      </c>
      <c r="P1591" t="s">
        <v>995</v>
      </c>
      <c r="Q1591" t="s">
        <v>995</v>
      </c>
      <c r="R1591" t="s">
        <v>995</v>
      </c>
      <c r="S1591" t="s">
        <v>995</v>
      </c>
      <c r="T1591" t="s">
        <v>995</v>
      </c>
      <c r="U1591" t="s">
        <v>995</v>
      </c>
      <c r="V1591" t="s">
        <v>995</v>
      </c>
      <c r="W1591" t="s">
        <v>995</v>
      </c>
      <c r="X1591" t="s">
        <v>995</v>
      </c>
      <c r="Y1591" t="s">
        <v>995</v>
      </c>
      <c r="Z1591" t="s">
        <v>995</v>
      </c>
      <c r="AA1591" t="s">
        <v>995</v>
      </c>
      <c r="AB1591" t="s">
        <v>995</v>
      </c>
      <c r="AC1591" t="s">
        <v>995</v>
      </c>
      <c r="AD1591" t="s">
        <v>995</v>
      </c>
      <c r="AE1591" t="s">
        <v>995</v>
      </c>
      <c r="AF1591" t="s">
        <v>995</v>
      </c>
      <c r="AG1591" t="s">
        <v>995</v>
      </c>
      <c r="AH1591" t="s">
        <v>995</v>
      </c>
      <c r="AI1591" t="s">
        <v>995</v>
      </c>
      <c r="AJ1591" t="s">
        <v>995</v>
      </c>
      <c r="AK1591" t="s">
        <v>995</v>
      </c>
      <c r="AL1591" t="s">
        <v>995</v>
      </c>
      <c r="AM1591" t="s">
        <v>995</v>
      </c>
      <c r="AN1591" t="s">
        <v>995</v>
      </c>
      <c r="AO1591" t="s">
        <v>995</v>
      </c>
      <c r="AP1591" t="s">
        <v>995</v>
      </c>
      <c r="AQ1591" s="286" t="s">
        <v>855</v>
      </c>
      <c r="AR1591" s="306"/>
    </row>
    <row r="1592" spans="1:45" ht="21.6" x14ac:dyDescent="0.3">
      <c r="A1592" s="285">
        <v>119635</v>
      </c>
      <c r="B1592" s="286" t="s">
        <v>538</v>
      </c>
      <c r="C1592" t="s">
        <v>995</v>
      </c>
      <c r="D1592" t="s">
        <v>995</v>
      </c>
      <c r="E1592" t="s">
        <v>995</v>
      </c>
      <c r="F1592" t="s">
        <v>995</v>
      </c>
      <c r="G1592" t="s">
        <v>995</v>
      </c>
      <c r="H1592" t="s">
        <v>995</v>
      </c>
      <c r="I1592" t="s">
        <v>995</v>
      </c>
      <c r="J1592" t="s">
        <v>995</v>
      </c>
      <c r="K1592" t="s">
        <v>995</v>
      </c>
      <c r="L1592" t="s">
        <v>995</v>
      </c>
      <c r="M1592" t="s">
        <v>995</v>
      </c>
      <c r="N1592" t="s">
        <v>995</v>
      </c>
      <c r="O1592" t="s">
        <v>995</v>
      </c>
      <c r="P1592" t="s">
        <v>995</v>
      </c>
      <c r="Q1592" t="s">
        <v>995</v>
      </c>
      <c r="R1592" t="s">
        <v>995</v>
      </c>
      <c r="S1592" t="s">
        <v>995</v>
      </c>
      <c r="T1592" t="s">
        <v>995</v>
      </c>
      <c r="U1592" t="s">
        <v>995</v>
      </c>
      <c r="V1592" t="s">
        <v>995</v>
      </c>
      <c r="W1592" t="s">
        <v>995</v>
      </c>
      <c r="X1592" t="s">
        <v>995</v>
      </c>
      <c r="Y1592" t="s">
        <v>995</v>
      </c>
      <c r="Z1592" t="s">
        <v>995</v>
      </c>
      <c r="AA1592" t="s">
        <v>995</v>
      </c>
      <c r="AB1592" t="s">
        <v>995</v>
      </c>
      <c r="AC1592" t="s">
        <v>995</v>
      </c>
      <c r="AD1592" t="s">
        <v>995</v>
      </c>
      <c r="AE1592" t="s">
        <v>995</v>
      </c>
      <c r="AF1592" t="s">
        <v>995</v>
      </c>
      <c r="AG1592" t="s">
        <v>995</v>
      </c>
      <c r="AH1592" t="s">
        <v>995</v>
      </c>
      <c r="AI1592" t="s">
        <v>995</v>
      </c>
      <c r="AJ1592" t="s">
        <v>995</v>
      </c>
      <c r="AK1592" t="s">
        <v>995</v>
      </c>
      <c r="AL1592" t="s">
        <v>995</v>
      </c>
      <c r="AM1592" t="s">
        <v>995</v>
      </c>
      <c r="AN1592" t="s">
        <v>995</v>
      </c>
      <c r="AO1592" t="s">
        <v>995</v>
      </c>
      <c r="AP1592" t="s">
        <v>995</v>
      </c>
      <c r="AQ1592" s="286" t="s">
        <v>855</v>
      </c>
      <c r="AR1592" s="295"/>
      <c r="AS1592" s="235"/>
    </row>
    <row r="1593" spans="1:45" ht="21.6" x14ac:dyDescent="0.3">
      <c r="A1593" s="285">
        <v>119637</v>
      </c>
      <c r="B1593" s="286" t="s">
        <v>61</v>
      </c>
      <c r="C1593" t="s">
        <v>226</v>
      </c>
      <c r="D1593" t="s">
        <v>224</v>
      </c>
      <c r="E1593" t="s">
        <v>224</v>
      </c>
      <c r="F1593" t="s">
        <v>224</v>
      </c>
      <c r="G1593" t="s">
        <v>224</v>
      </c>
      <c r="H1593" t="s">
        <v>226</v>
      </c>
      <c r="I1593" t="s">
        <v>224</v>
      </c>
      <c r="J1593" t="s">
        <v>226</v>
      </c>
      <c r="K1593" t="s">
        <v>226</v>
      </c>
      <c r="L1593" t="s">
        <v>226</v>
      </c>
      <c r="M1593" t="s">
        <v>226</v>
      </c>
      <c r="N1593" t="s">
        <v>224</v>
      </c>
      <c r="O1593" t="s">
        <v>224</v>
      </c>
      <c r="P1593" t="s">
        <v>224</v>
      </c>
      <c r="Q1593" t="s">
        <v>226</v>
      </c>
      <c r="R1593" t="s">
        <v>226</v>
      </c>
      <c r="S1593" t="s">
        <v>226</v>
      </c>
      <c r="T1593" t="s">
        <v>224</v>
      </c>
      <c r="U1593" t="s">
        <v>226</v>
      </c>
      <c r="V1593" t="s">
        <v>226</v>
      </c>
      <c r="W1593" t="s">
        <v>226</v>
      </c>
      <c r="X1593" t="s">
        <v>226</v>
      </c>
      <c r="Y1593" t="s">
        <v>226</v>
      </c>
      <c r="Z1593" t="s">
        <v>226</v>
      </c>
      <c r="AA1593" t="s">
        <v>226</v>
      </c>
      <c r="AB1593" t="s">
        <v>226</v>
      </c>
      <c r="AC1593" t="s">
        <v>225</v>
      </c>
      <c r="AD1593" t="s">
        <v>226</v>
      </c>
      <c r="AE1593" t="s">
        <v>226</v>
      </c>
      <c r="AF1593" t="s">
        <v>226</v>
      </c>
      <c r="AG1593" t="s">
        <v>226</v>
      </c>
      <c r="AH1593" t="s">
        <v>225</v>
      </c>
      <c r="AI1593" t="s">
        <v>226</v>
      </c>
      <c r="AJ1593" t="s">
        <v>226</v>
      </c>
      <c r="AK1593" t="s">
        <v>225</v>
      </c>
      <c r="AL1593" t="s">
        <v>225</v>
      </c>
      <c r="AM1593" t="s">
        <v>225</v>
      </c>
      <c r="AN1593" t="s">
        <v>225</v>
      </c>
      <c r="AO1593" t="s">
        <v>225</v>
      </c>
      <c r="AP1593" t="s">
        <v>225</v>
      </c>
      <c r="AQ1593" s="286" t="s">
        <v>394</v>
      </c>
      <c r="AR1593" s="295"/>
      <c r="AS1593" s="235"/>
    </row>
    <row r="1594" spans="1:45" x14ac:dyDescent="0.3">
      <c r="A1594" s="285">
        <v>119639</v>
      </c>
      <c r="B1594" s="286" t="s">
        <v>540</v>
      </c>
      <c r="C1594" t="s">
        <v>995</v>
      </c>
      <c r="D1594" t="s">
        <v>995</v>
      </c>
      <c r="E1594" t="s">
        <v>995</v>
      </c>
      <c r="F1594" t="s">
        <v>995</v>
      </c>
      <c r="G1594" t="s">
        <v>995</v>
      </c>
      <c r="H1594" t="s">
        <v>995</v>
      </c>
      <c r="I1594" t="s">
        <v>995</v>
      </c>
      <c r="J1594" t="s">
        <v>995</v>
      </c>
      <c r="K1594" t="s">
        <v>995</v>
      </c>
      <c r="L1594" t="s">
        <v>995</v>
      </c>
      <c r="M1594" t="s">
        <v>995</v>
      </c>
      <c r="N1594" t="s">
        <v>995</v>
      </c>
      <c r="O1594" t="s">
        <v>995</v>
      </c>
      <c r="P1594" t="s">
        <v>995</v>
      </c>
      <c r="Q1594" t="s">
        <v>995</v>
      </c>
      <c r="R1594" t="s">
        <v>995</v>
      </c>
      <c r="S1594" t="s">
        <v>995</v>
      </c>
      <c r="T1594" t="s">
        <v>995</v>
      </c>
      <c r="U1594" t="s">
        <v>995</v>
      </c>
      <c r="V1594" t="s">
        <v>995</v>
      </c>
      <c r="W1594" t="s">
        <v>995</v>
      </c>
      <c r="X1594" t="s">
        <v>995</v>
      </c>
      <c r="Y1594" t="s">
        <v>995</v>
      </c>
      <c r="Z1594" t="s">
        <v>995</v>
      </c>
      <c r="AA1594" t="s">
        <v>995</v>
      </c>
      <c r="AB1594" t="s">
        <v>995</v>
      </c>
      <c r="AC1594" t="s">
        <v>995</v>
      </c>
      <c r="AD1594" t="s">
        <v>995</v>
      </c>
      <c r="AE1594" t="s">
        <v>995</v>
      </c>
      <c r="AF1594" t="s">
        <v>995</v>
      </c>
      <c r="AG1594" t="s">
        <v>995</v>
      </c>
      <c r="AH1594" t="s">
        <v>995</v>
      </c>
      <c r="AI1594" t="s">
        <v>995</v>
      </c>
      <c r="AJ1594" t="s">
        <v>995</v>
      </c>
      <c r="AK1594" t="s">
        <v>995</v>
      </c>
      <c r="AL1594" t="s">
        <v>995</v>
      </c>
      <c r="AM1594" t="s">
        <v>995</v>
      </c>
      <c r="AN1594" t="s">
        <v>995</v>
      </c>
      <c r="AO1594" t="s">
        <v>995</v>
      </c>
      <c r="AP1594" t="s">
        <v>995</v>
      </c>
      <c r="AQ1594" s="286" t="s">
        <v>855</v>
      </c>
      <c r="AR1594" s="306"/>
    </row>
    <row r="1595" spans="1:45" x14ac:dyDescent="0.3">
      <c r="A1595" s="285">
        <v>119644</v>
      </c>
      <c r="B1595" s="286" t="s">
        <v>61</v>
      </c>
      <c r="C1595" t="s">
        <v>995</v>
      </c>
      <c r="D1595" t="s">
        <v>995</v>
      </c>
      <c r="E1595" t="s">
        <v>995</v>
      </c>
      <c r="F1595" t="s">
        <v>995</v>
      </c>
      <c r="G1595" t="s">
        <v>995</v>
      </c>
      <c r="H1595" t="s">
        <v>995</v>
      </c>
      <c r="I1595" t="s">
        <v>995</v>
      </c>
      <c r="J1595" t="s">
        <v>995</v>
      </c>
      <c r="K1595" t="s">
        <v>995</v>
      </c>
      <c r="L1595" t="s">
        <v>995</v>
      </c>
      <c r="M1595" t="s">
        <v>995</v>
      </c>
      <c r="N1595" t="s">
        <v>995</v>
      </c>
      <c r="O1595" t="s">
        <v>995</v>
      </c>
      <c r="P1595" t="s">
        <v>995</v>
      </c>
      <c r="Q1595" t="s">
        <v>995</v>
      </c>
      <c r="R1595" t="s">
        <v>995</v>
      </c>
      <c r="S1595" t="s">
        <v>995</v>
      </c>
      <c r="T1595" t="s">
        <v>995</v>
      </c>
      <c r="U1595" t="s">
        <v>995</v>
      </c>
      <c r="V1595" t="s">
        <v>995</v>
      </c>
      <c r="W1595" t="s">
        <v>995</v>
      </c>
      <c r="X1595" t="s">
        <v>995</v>
      </c>
      <c r="Y1595" t="s">
        <v>995</v>
      </c>
      <c r="Z1595" t="s">
        <v>995</v>
      </c>
      <c r="AA1595" t="s">
        <v>995</v>
      </c>
      <c r="AB1595" t="s">
        <v>995</v>
      </c>
      <c r="AC1595" t="s">
        <v>995</v>
      </c>
      <c r="AD1595" t="s">
        <v>995</v>
      </c>
      <c r="AE1595" t="s">
        <v>995</v>
      </c>
      <c r="AF1595" t="s">
        <v>995</v>
      </c>
      <c r="AG1595" t="s">
        <v>995</v>
      </c>
      <c r="AH1595" t="s">
        <v>995</v>
      </c>
      <c r="AI1595" t="s">
        <v>995</v>
      </c>
      <c r="AJ1595" t="s">
        <v>995</v>
      </c>
      <c r="AK1595" t="s">
        <v>995</v>
      </c>
      <c r="AL1595" t="s">
        <v>995</v>
      </c>
      <c r="AM1595" t="s">
        <v>995</v>
      </c>
      <c r="AN1595" t="s">
        <v>995</v>
      </c>
      <c r="AO1595" t="s">
        <v>995</v>
      </c>
      <c r="AP1595" t="s">
        <v>995</v>
      </c>
      <c r="AQ1595" s="286" t="s">
        <v>855</v>
      </c>
      <c r="AR1595" s="306"/>
    </row>
    <row r="1596" spans="1:45" ht="21.6" x14ac:dyDescent="0.3">
      <c r="A1596" s="285">
        <v>119645</v>
      </c>
      <c r="B1596" s="286" t="s">
        <v>61</v>
      </c>
      <c r="C1596" t="s">
        <v>226</v>
      </c>
      <c r="D1596" t="s">
        <v>226</v>
      </c>
      <c r="E1596" t="s">
        <v>224</v>
      </c>
      <c r="F1596" t="s">
        <v>226</v>
      </c>
      <c r="G1596" t="s">
        <v>226</v>
      </c>
      <c r="H1596" t="s">
        <v>226</v>
      </c>
      <c r="I1596" t="s">
        <v>224</v>
      </c>
      <c r="J1596" t="s">
        <v>226</v>
      </c>
      <c r="K1596" t="s">
        <v>226</v>
      </c>
      <c r="L1596" t="s">
        <v>226</v>
      </c>
      <c r="M1596" t="s">
        <v>224</v>
      </c>
      <c r="N1596" t="s">
        <v>224</v>
      </c>
      <c r="O1596" t="s">
        <v>224</v>
      </c>
      <c r="P1596" t="s">
        <v>226</v>
      </c>
      <c r="Q1596" t="s">
        <v>224</v>
      </c>
      <c r="R1596" t="s">
        <v>226</v>
      </c>
      <c r="S1596" t="s">
        <v>224</v>
      </c>
      <c r="T1596" t="s">
        <v>224</v>
      </c>
      <c r="U1596" t="s">
        <v>226</v>
      </c>
      <c r="V1596" t="s">
        <v>226</v>
      </c>
      <c r="W1596" t="s">
        <v>226</v>
      </c>
      <c r="X1596" t="s">
        <v>226</v>
      </c>
      <c r="Y1596" t="s">
        <v>224</v>
      </c>
      <c r="Z1596" t="s">
        <v>224</v>
      </c>
      <c r="AA1596" t="s">
        <v>226</v>
      </c>
      <c r="AB1596" t="s">
        <v>226</v>
      </c>
      <c r="AC1596" t="s">
        <v>226</v>
      </c>
      <c r="AD1596" t="s">
        <v>226</v>
      </c>
      <c r="AE1596" t="s">
        <v>225</v>
      </c>
      <c r="AF1596" t="s">
        <v>225</v>
      </c>
      <c r="AG1596" t="s">
        <v>226</v>
      </c>
      <c r="AH1596" t="s">
        <v>226</v>
      </c>
      <c r="AI1596" t="s">
        <v>224</v>
      </c>
      <c r="AJ1596" t="s">
        <v>226</v>
      </c>
      <c r="AK1596" t="s">
        <v>225</v>
      </c>
      <c r="AL1596" t="s">
        <v>224</v>
      </c>
      <c r="AM1596" t="s">
        <v>225</v>
      </c>
      <c r="AN1596" t="s">
        <v>224</v>
      </c>
      <c r="AO1596" t="s">
        <v>224</v>
      </c>
      <c r="AP1596" t="s">
        <v>225</v>
      </c>
      <c r="AQ1596" s="286" t="s">
        <v>394</v>
      </c>
      <c r="AR1596" s="295"/>
      <c r="AS1596" s="235"/>
    </row>
    <row r="1597" spans="1:45" ht="21.6" x14ac:dyDescent="0.3">
      <c r="A1597" s="285">
        <v>119647</v>
      </c>
      <c r="B1597" s="286" t="s">
        <v>61</v>
      </c>
      <c r="C1597" t="s">
        <v>226</v>
      </c>
      <c r="D1597" t="s">
        <v>224</v>
      </c>
      <c r="E1597" t="s">
        <v>224</v>
      </c>
      <c r="F1597" t="s">
        <v>224</v>
      </c>
      <c r="G1597" t="s">
        <v>226</v>
      </c>
      <c r="H1597" t="s">
        <v>224</v>
      </c>
      <c r="I1597" t="s">
        <v>226</v>
      </c>
      <c r="J1597" t="s">
        <v>224</v>
      </c>
      <c r="K1597" t="s">
        <v>224</v>
      </c>
      <c r="L1597" t="s">
        <v>226</v>
      </c>
      <c r="M1597" t="s">
        <v>226</v>
      </c>
      <c r="N1597" t="s">
        <v>226</v>
      </c>
      <c r="O1597" t="s">
        <v>226</v>
      </c>
      <c r="P1597" t="s">
        <v>224</v>
      </c>
      <c r="Q1597" t="s">
        <v>226</v>
      </c>
      <c r="R1597" t="s">
        <v>226</v>
      </c>
      <c r="S1597" t="s">
        <v>226</v>
      </c>
      <c r="T1597" t="s">
        <v>226</v>
      </c>
      <c r="U1597" t="s">
        <v>224</v>
      </c>
      <c r="V1597" t="s">
        <v>226</v>
      </c>
      <c r="W1597" t="s">
        <v>226</v>
      </c>
      <c r="X1597" t="s">
        <v>224</v>
      </c>
      <c r="Y1597" t="s">
        <v>226</v>
      </c>
      <c r="Z1597" t="s">
        <v>224</v>
      </c>
      <c r="AA1597" t="s">
        <v>224</v>
      </c>
      <c r="AB1597" t="s">
        <v>226</v>
      </c>
      <c r="AC1597" t="s">
        <v>226</v>
      </c>
      <c r="AD1597" t="s">
        <v>226</v>
      </c>
      <c r="AE1597" t="s">
        <v>226</v>
      </c>
      <c r="AF1597" t="s">
        <v>225</v>
      </c>
      <c r="AG1597" t="s">
        <v>224</v>
      </c>
      <c r="AH1597" t="s">
        <v>224</v>
      </c>
      <c r="AI1597" t="s">
        <v>226</v>
      </c>
      <c r="AJ1597" t="s">
        <v>226</v>
      </c>
      <c r="AK1597" t="s">
        <v>224</v>
      </c>
      <c r="AL1597" t="s">
        <v>225</v>
      </c>
      <c r="AM1597" t="s">
        <v>226</v>
      </c>
      <c r="AN1597" t="s">
        <v>226</v>
      </c>
      <c r="AO1597" t="s">
        <v>226</v>
      </c>
      <c r="AP1597" t="s">
        <v>224</v>
      </c>
      <c r="AQ1597" s="286" t="s">
        <v>394</v>
      </c>
      <c r="AR1597" s="295"/>
      <c r="AS1597" s="235"/>
    </row>
    <row r="1598" spans="1:45" x14ac:dyDescent="0.3">
      <c r="A1598" s="285">
        <v>119649</v>
      </c>
      <c r="B1598" s="286" t="s">
        <v>540</v>
      </c>
      <c r="C1598" t="s">
        <v>995</v>
      </c>
      <c r="D1598" t="s">
        <v>995</v>
      </c>
      <c r="E1598" t="s">
        <v>995</v>
      </c>
      <c r="F1598" t="s">
        <v>995</v>
      </c>
      <c r="G1598" t="s">
        <v>995</v>
      </c>
      <c r="H1598" t="s">
        <v>995</v>
      </c>
      <c r="I1598" t="s">
        <v>995</v>
      </c>
      <c r="J1598" t="s">
        <v>995</v>
      </c>
      <c r="K1598" t="s">
        <v>995</v>
      </c>
      <c r="L1598" t="s">
        <v>995</v>
      </c>
      <c r="M1598" t="s">
        <v>995</v>
      </c>
      <c r="N1598" t="s">
        <v>995</v>
      </c>
      <c r="O1598" t="s">
        <v>995</v>
      </c>
      <c r="P1598" t="s">
        <v>995</v>
      </c>
      <c r="Q1598" t="s">
        <v>995</v>
      </c>
      <c r="R1598" t="s">
        <v>995</v>
      </c>
      <c r="S1598" t="s">
        <v>995</v>
      </c>
      <c r="T1598" t="s">
        <v>995</v>
      </c>
      <c r="U1598" t="s">
        <v>995</v>
      </c>
      <c r="V1598" t="s">
        <v>995</v>
      </c>
      <c r="W1598" t="s">
        <v>995</v>
      </c>
      <c r="X1598" t="s">
        <v>995</v>
      </c>
      <c r="Y1598" t="s">
        <v>995</v>
      </c>
      <c r="Z1598" t="s">
        <v>995</v>
      </c>
      <c r="AA1598" t="s">
        <v>995</v>
      </c>
      <c r="AB1598" t="s">
        <v>995</v>
      </c>
      <c r="AC1598" t="s">
        <v>995</v>
      </c>
      <c r="AD1598" t="s">
        <v>995</v>
      </c>
      <c r="AE1598" t="s">
        <v>995</v>
      </c>
      <c r="AF1598" t="s">
        <v>995</v>
      </c>
      <c r="AG1598" t="s">
        <v>995</v>
      </c>
      <c r="AH1598" t="s">
        <v>995</v>
      </c>
      <c r="AI1598" t="s">
        <v>995</v>
      </c>
      <c r="AJ1598" t="s">
        <v>995</v>
      </c>
      <c r="AK1598" t="s">
        <v>995</v>
      </c>
      <c r="AL1598" t="s">
        <v>995</v>
      </c>
      <c r="AM1598" t="s">
        <v>995</v>
      </c>
      <c r="AN1598" t="s">
        <v>995</v>
      </c>
      <c r="AO1598" t="s">
        <v>995</v>
      </c>
      <c r="AP1598" t="s">
        <v>995</v>
      </c>
      <c r="AQ1598" s="286" t="s">
        <v>855</v>
      </c>
      <c r="AR1598" s="306"/>
    </row>
    <row r="1599" spans="1:45" ht="21.6" x14ac:dyDescent="0.3">
      <c r="A1599" s="285">
        <v>119652</v>
      </c>
      <c r="B1599" s="286" t="s">
        <v>61</v>
      </c>
      <c r="C1599" t="s">
        <v>226</v>
      </c>
      <c r="D1599" t="s">
        <v>226</v>
      </c>
      <c r="E1599" t="s">
        <v>226</v>
      </c>
      <c r="F1599" t="s">
        <v>226</v>
      </c>
      <c r="G1599" t="s">
        <v>226</v>
      </c>
      <c r="H1599" t="s">
        <v>226</v>
      </c>
      <c r="I1599" t="s">
        <v>226</v>
      </c>
      <c r="J1599" t="s">
        <v>226</v>
      </c>
      <c r="K1599" t="s">
        <v>226</v>
      </c>
      <c r="L1599" t="s">
        <v>226</v>
      </c>
      <c r="M1599" t="s">
        <v>226</v>
      </c>
      <c r="N1599" t="s">
        <v>224</v>
      </c>
      <c r="O1599" t="s">
        <v>226</v>
      </c>
      <c r="P1599" t="s">
        <v>226</v>
      </c>
      <c r="Q1599" t="s">
        <v>226</v>
      </c>
      <c r="R1599" t="s">
        <v>226</v>
      </c>
      <c r="S1599" t="s">
        <v>224</v>
      </c>
      <c r="T1599" t="s">
        <v>225</v>
      </c>
      <c r="U1599" t="s">
        <v>224</v>
      </c>
      <c r="V1599" t="s">
        <v>226</v>
      </c>
      <c r="W1599" t="s">
        <v>226</v>
      </c>
      <c r="X1599" t="s">
        <v>224</v>
      </c>
      <c r="Y1599" t="s">
        <v>226</v>
      </c>
      <c r="Z1599" t="s">
        <v>226</v>
      </c>
      <c r="AA1599" t="s">
        <v>226</v>
      </c>
      <c r="AB1599" t="s">
        <v>226</v>
      </c>
      <c r="AC1599" t="s">
        <v>224</v>
      </c>
      <c r="AD1599" t="s">
        <v>226</v>
      </c>
      <c r="AE1599" t="s">
        <v>224</v>
      </c>
      <c r="AF1599" t="s">
        <v>226</v>
      </c>
      <c r="AG1599" t="s">
        <v>226</v>
      </c>
      <c r="AH1599" t="s">
        <v>224</v>
      </c>
      <c r="AI1599" t="s">
        <v>226</v>
      </c>
      <c r="AJ1599" t="s">
        <v>226</v>
      </c>
      <c r="AK1599" t="s">
        <v>224</v>
      </c>
      <c r="AL1599" t="s">
        <v>226</v>
      </c>
      <c r="AM1599" t="s">
        <v>226</v>
      </c>
      <c r="AN1599" t="s">
        <v>226</v>
      </c>
      <c r="AO1599" t="s">
        <v>226</v>
      </c>
      <c r="AP1599" t="s">
        <v>224</v>
      </c>
      <c r="AQ1599" s="286" t="s">
        <v>394</v>
      </c>
      <c r="AR1599" s="295"/>
      <c r="AS1599" s="235"/>
    </row>
    <row r="1600" spans="1:45" x14ac:dyDescent="0.3">
      <c r="A1600" s="285">
        <v>119659</v>
      </c>
      <c r="B1600" s="286" t="s">
        <v>61</v>
      </c>
      <c r="C1600" t="s">
        <v>995</v>
      </c>
      <c r="D1600" t="s">
        <v>995</v>
      </c>
      <c r="E1600" t="s">
        <v>995</v>
      </c>
      <c r="F1600" t="s">
        <v>995</v>
      </c>
      <c r="G1600" t="s">
        <v>995</v>
      </c>
      <c r="H1600" t="s">
        <v>995</v>
      </c>
      <c r="I1600" t="s">
        <v>995</v>
      </c>
      <c r="J1600" t="s">
        <v>995</v>
      </c>
      <c r="K1600" t="s">
        <v>995</v>
      </c>
      <c r="L1600" t="s">
        <v>995</v>
      </c>
      <c r="M1600" t="s">
        <v>995</v>
      </c>
      <c r="N1600" t="s">
        <v>995</v>
      </c>
      <c r="O1600" t="s">
        <v>995</v>
      </c>
      <c r="P1600" t="s">
        <v>995</v>
      </c>
      <c r="Q1600" t="s">
        <v>995</v>
      </c>
      <c r="R1600" t="s">
        <v>995</v>
      </c>
      <c r="S1600" t="s">
        <v>995</v>
      </c>
      <c r="T1600" t="s">
        <v>995</v>
      </c>
      <c r="U1600" t="s">
        <v>995</v>
      </c>
      <c r="V1600" t="s">
        <v>995</v>
      </c>
      <c r="W1600" t="s">
        <v>995</v>
      </c>
      <c r="X1600" t="s">
        <v>995</v>
      </c>
      <c r="Y1600" t="s">
        <v>995</v>
      </c>
      <c r="Z1600" t="s">
        <v>995</v>
      </c>
      <c r="AA1600" t="s">
        <v>995</v>
      </c>
      <c r="AB1600" t="s">
        <v>995</v>
      </c>
      <c r="AC1600" t="s">
        <v>995</v>
      </c>
      <c r="AD1600" t="s">
        <v>995</v>
      </c>
      <c r="AE1600" t="s">
        <v>995</v>
      </c>
      <c r="AF1600" t="s">
        <v>995</v>
      </c>
      <c r="AG1600" t="s">
        <v>995</v>
      </c>
      <c r="AH1600" t="s">
        <v>995</v>
      </c>
      <c r="AI1600" t="s">
        <v>995</v>
      </c>
      <c r="AJ1600" t="s">
        <v>995</v>
      </c>
      <c r="AK1600" t="s">
        <v>995</v>
      </c>
      <c r="AL1600" t="s">
        <v>995</v>
      </c>
      <c r="AM1600" t="s">
        <v>995</v>
      </c>
      <c r="AN1600" t="s">
        <v>995</v>
      </c>
      <c r="AO1600" t="s">
        <v>995</v>
      </c>
      <c r="AP1600" t="s">
        <v>995</v>
      </c>
      <c r="AQ1600" s="286" t="s">
        <v>855</v>
      </c>
      <c r="AR1600" s="306"/>
    </row>
    <row r="1601" spans="1:47" x14ac:dyDescent="0.3">
      <c r="A1601" s="285">
        <v>119661</v>
      </c>
      <c r="B1601" s="286" t="s">
        <v>538</v>
      </c>
      <c r="C1601" t="s">
        <v>995</v>
      </c>
      <c r="D1601" t="s">
        <v>995</v>
      </c>
      <c r="E1601" t="s">
        <v>995</v>
      </c>
      <c r="F1601" t="s">
        <v>995</v>
      </c>
      <c r="G1601" t="s">
        <v>995</v>
      </c>
      <c r="H1601" t="s">
        <v>995</v>
      </c>
      <c r="I1601" t="s">
        <v>995</v>
      </c>
      <c r="J1601" t="s">
        <v>995</v>
      </c>
      <c r="K1601" t="s">
        <v>995</v>
      </c>
      <c r="L1601" t="s">
        <v>995</v>
      </c>
      <c r="M1601" t="s">
        <v>995</v>
      </c>
      <c r="N1601" t="s">
        <v>995</v>
      </c>
      <c r="O1601" t="s">
        <v>995</v>
      </c>
      <c r="P1601" t="s">
        <v>995</v>
      </c>
      <c r="Q1601" t="s">
        <v>995</v>
      </c>
      <c r="R1601" t="s">
        <v>995</v>
      </c>
      <c r="S1601" t="s">
        <v>995</v>
      </c>
      <c r="T1601" t="s">
        <v>995</v>
      </c>
      <c r="U1601" t="s">
        <v>995</v>
      </c>
      <c r="V1601" t="s">
        <v>995</v>
      </c>
      <c r="W1601" t="s">
        <v>995</v>
      </c>
      <c r="X1601" t="s">
        <v>995</v>
      </c>
      <c r="Y1601" t="s">
        <v>995</v>
      </c>
      <c r="Z1601" t="s">
        <v>995</v>
      </c>
      <c r="AA1601" t="s">
        <v>995</v>
      </c>
      <c r="AB1601" t="s">
        <v>995</v>
      </c>
      <c r="AC1601" t="s">
        <v>995</v>
      </c>
      <c r="AD1601" t="s">
        <v>995</v>
      </c>
      <c r="AE1601" t="s">
        <v>995</v>
      </c>
      <c r="AF1601" t="s">
        <v>995</v>
      </c>
      <c r="AG1601" t="s">
        <v>995</v>
      </c>
      <c r="AH1601" t="s">
        <v>995</v>
      </c>
      <c r="AI1601" t="s">
        <v>995</v>
      </c>
      <c r="AJ1601" t="s">
        <v>995</v>
      </c>
      <c r="AK1601" t="s">
        <v>995</v>
      </c>
      <c r="AL1601" t="s">
        <v>995</v>
      </c>
      <c r="AM1601" t="s">
        <v>995</v>
      </c>
      <c r="AN1601" t="s">
        <v>995</v>
      </c>
      <c r="AO1601" t="s">
        <v>995</v>
      </c>
      <c r="AP1601" t="s">
        <v>995</v>
      </c>
      <c r="AQ1601" s="286" t="s">
        <v>855</v>
      </c>
      <c r="AR1601" s="306"/>
    </row>
    <row r="1602" spans="1:47" x14ac:dyDescent="0.3">
      <c r="A1602" s="285">
        <v>119662</v>
      </c>
      <c r="B1602" s="286" t="s">
        <v>539</v>
      </c>
      <c r="C1602" t="s">
        <v>995</v>
      </c>
      <c r="D1602" t="s">
        <v>995</v>
      </c>
      <c r="E1602" t="s">
        <v>995</v>
      </c>
      <c r="F1602" t="s">
        <v>995</v>
      </c>
      <c r="G1602" t="s">
        <v>995</v>
      </c>
      <c r="H1602" t="s">
        <v>995</v>
      </c>
      <c r="I1602" t="s">
        <v>995</v>
      </c>
      <c r="J1602" t="s">
        <v>995</v>
      </c>
      <c r="K1602" t="s">
        <v>995</v>
      </c>
      <c r="L1602" t="s">
        <v>995</v>
      </c>
      <c r="M1602" t="s">
        <v>995</v>
      </c>
      <c r="N1602" t="s">
        <v>995</v>
      </c>
      <c r="O1602" t="s">
        <v>995</v>
      </c>
      <c r="P1602" t="s">
        <v>995</v>
      </c>
      <c r="Q1602" t="s">
        <v>995</v>
      </c>
      <c r="R1602" t="s">
        <v>995</v>
      </c>
      <c r="S1602" t="s">
        <v>995</v>
      </c>
      <c r="T1602" t="s">
        <v>995</v>
      </c>
      <c r="U1602" t="s">
        <v>995</v>
      </c>
      <c r="V1602" t="s">
        <v>995</v>
      </c>
      <c r="W1602" t="s">
        <v>995</v>
      </c>
      <c r="X1602" t="s">
        <v>995</v>
      </c>
      <c r="Y1602" t="s">
        <v>995</v>
      </c>
      <c r="Z1602" t="s">
        <v>995</v>
      </c>
      <c r="AA1602" t="s">
        <v>995</v>
      </c>
      <c r="AB1602" t="s">
        <v>995</v>
      </c>
      <c r="AC1602" t="s">
        <v>995</v>
      </c>
      <c r="AD1602" t="s">
        <v>995</v>
      </c>
      <c r="AE1602" t="s">
        <v>995</v>
      </c>
      <c r="AF1602" t="s">
        <v>995</v>
      </c>
      <c r="AG1602" t="s">
        <v>995</v>
      </c>
      <c r="AH1602" t="s">
        <v>995</v>
      </c>
      <c r="AI1602" t="s">
        <v>995</v>
      </c>
      <c r="AJ1602" t="s">
        <v>995</v>
      </c>
      <c r="AK1602" t="s">
        <v>995</v>
      </c>
      <c r="AL1602" t="s">
        <v>995</v>
      </c>
      <c r="AM1602" t="s">
        <v>995</v>
      </c>
      <c r="AN1602" t="s">
        <v>995</v>
      </c>
      <c r="AO1602" t="s">
        <v>995</v>
      </c>
      <c r="AP1602" t="s">
        <v>995</v>
      </c>
      <c r="AQ1602" s="286" t="s">
        <v>855</v>
      </c>
      <c r="AR1602" s="306"/>
    </row>
    <row r="1603" spans="1:47" x14ac:dyDescent="0.3">
      <c r="A1603" s="285">
        <v>119665</v>
      </c>
      <c r="B1603" s="286" t="s">
        <v>539</v>
      </c>
      <c r="C1603" t="s">
        <v>995</v>
      </c>
      <c r="D1603" t="s">
        <v>995</v>
      </c>
      <c r="E1603" t="s">
        <v>995</v>
      </c>
      <c r="F1603" t="s">
        <v>995</v>
      </c>
      <c r="G1603" t="s">
        <v>995</v>
      </c>
      <c r="H1603" t="s">
        <v>995</v>
      </c>
      <c r="I1603" t="s">
        <v>995</v>
      </c>
      <c r="J1603" t="s">
        <v>995</v>
      </c>
      <c r="K1603" t="s">
        <v>995</v>
      </c>
      <c r="L1603" t="s">
        <v>995</v>
      </c>
      <c r="M1603" t="s">
        <v>995</v>
      </c>
      <c r="N1603" t="s">
        <v>995</v>
      </c>
      <c r="O1603" t="s">
        <v>995</v>
      </c>
      <c r="P1603" t="s">
        <v>995</v>
      </c>
      <c r="Q1603" t="s">
        <v>995</v>
      </c>
      <c r="R1603" t="s">
        <v>995</v>
      </c>
      <c r="S1603" t="s">
        <v>995</v>
      </c>
      <c r="T1603" t="s">
        <v>995</v>
      </c>
      <c r="U1603" t="s">
        <v>995</v>
      </c>
      <c r="V1603" t="s">
        <v>995</v>
      </c>
      <c r="W1603" t="s">
        <v>995</v>
      </c>
      <c r="X1603" t="s">
        <v>995</v>
      </c>
      <c r="Y1603" t="s">
        <v>995</v>
      </c>
      <c r="Z1603" t="s">
        <v>995</v>
      </c>
      <c r="AA1603" t="s">
        <v>995</v>
      </c>
      <c r="AB1603" t="s">
        <v>995</v>
      </c>
      <c r="AC1603" t="s">
        <v>995</v>
      </c>
      <c r="AD1603" t="s">
        <v>995</v>
      </c>
      <c r="AE1603" t="s">
        <v>995</v>
      </c>
      <c r="AF1603" t="s">
        <v>995</v>
      </c>
      <c r="AG1603" t="s">
        <v>995</v>
      </c>
      <c r="AH1603" t="s">
        <v>995</v>
      </c>
      <c r="AI1603" t="s">
        <v>995</v>
      </c>
      <c r="AJ1603" t="s">
        <v>995</v>
      </c>
      <c r="AK1603" t="s">
        <v>995</v>
      </c>
      <c r="AL1603" t="s">
        <v>995</v>
      </c>
      <c r="AM1603" t="s">
        <v>995</v>
      </c>
      <c r="AN1603" t="s">
        <v>995</v>
      </c>
      <c r="AO1603" t="s">
        <v>995</v>
      </c>
      <c r="AP1603" t="s">
        <v>995</v>
      </c>
      <c r="AQ1603" s="286" t="s">
        <v>855</v>
      </c>
      <c r="AR1603" s="306"/>
    </row>
    <row r="1604" spans="1:47" x14ac:dyDescent="0.3">
      <c r="A1604" s="285">
        <v>119666</v>
      </c>
      <c r="B1604" s="286" t="s">
        <v>540</v>
      </c>
      <c r="C1604" t="s">
        <v>995</v>
      </c>
      <c r="D1604" t="s">
        <v>995</v>
      </c>
      <c r="E1604" t="s">
        <v>995</v>
      </c>
      <c r="F1604" t="s">
        <v>995</v>
      </c>
      <c r="G1604" t="s">
        <v>995</v>
      </c>
      <c r="H1604" t="s">
        <v>995</v>
      </c>
      <c r="I1604" t="s">
        <v>995</v>
      </c>
      <c r="J1604" t="s">
        <v>995</v>
      </c>
      <c r="K1604" t="s">
        <v>995</v>
      </c>
      <c r="L1604" t="s">
        <v>995</v>
      </c>
      <c r="M1604" t="s">
        <v>995</v>
      </c>
      <c r="N1604" t="s">
        <v>995</v>
      </c>
      <c r="O1604" t="s">
        <v>995</v>
      </c>
      <c r="P1604" t="s">
        <v>995</v>
      </c>
      <c r="Q1604" t="s">
        <v>995</v>
      </c>
      <c r="R1604" t="s">
        <v>995</v>
      </c>
      <c r="S1604" t="s">
        <v>995</v>
      </c>
      <c r="T1604" t="s">
        <v>995</v>
      </c>
      <c r="U1604" t="s">
        <v>995</v>
      </c>
      <c r="V1604" t="s">
        <v>995</v>
      </c>
      <c r="W1604" t="s">
        <v>995</v>
      </c>
      <c r="X1604" t="s">
        <v>995</v>
      </c>
      <c r="Y1604" t="s">
        <v>995</v>
      </c>
      <c r="Z1604" t="s">
        <v>995</v>
      </c>
      <c r="AA1604" t="s">
        <v>995</v>
      </c>
      <c r="AB1604" t="s">
        <v>995</v>
      </c>
      <c r="AC1604" t="s">
        <v>995</v>
      </c>
      <c r="AD1604" t="s">
        <v>995</v>
      </c>
      <c r="AE1604" t="s">
        <v>995</v>
      </c>
      <c r="AF1604" t="s">
        <v>995</v>
      </c>
      <c r="AG1604" t="s">
        <v>995</v>
      </c>
      <c r="AH1604" t="s">
        <v>995</v>
      </c>
      <c r="AI1604" t="s">
        <v>995</v>
      </c>
      <c r="AJ1604" t="s">
        <v>995</v>
      </c>
      <c r="AK1604" t="s">
        <v>995</v>
      </c>
      <c r="AL1604" t="s">
        <v>995</v>
      </c>
      <c r="AM1604" t="s">
        <v>995</v>
      </c>
      <c r="AN1604" t="s">
        <v>995</v>
      </c>
      <c r="AO1604" t="s">
        <v>995</v>
      </c>
      <c r="AP1604" t="s">
        <v>995</v>
      </c>
      <c r="AQ1604" s="286" t="s">
        <v>855</v>
      </c>
      <c r="AR1604" s="306"/>
    </row>
    <row r="1605" spans="1:47" x14ac:dyDescent="0.3">
      <c r="A1605" s="285">
        <v>119670</v>
      </c>
      <c r="B1605" s="286" t="s">
        <v>539</v>
      </c>
      <c r="C1605" t="s">
        <v>995</v>
      </c>
      <c r="D1605" t="s">
        <v>995</v>
      </c>
      <c r="E1605" t="s">
        <v>995</v>
      </c>
      <c r="F1605" t="s">
        <v>995</v>
      </c>
      <c r="G1605" t="s">
        <v>995</v>
      </c>
      <c r="H1605" t="s">
        <v>995</v>
      </c>
      <c r="I1605" t="s">
        <v>995</v>
      </c>
      <c r="J1605" t="s">
        <v>995</v>
      </c>
      <c r="K1605" t="s">
        <v>995</v>
      </c>
      <c r="L1605" t="s">
        <v>995</v>
      </c>
      <c r="M1605" t="s">
        <v>995</v>
      </c>
      <c r="N1605" t="s">
        <v>995</v>
      </c>
      <c r="O1605" t="s">
        <v>995</v>
      </c>
      <c r="P1605" t="s">
        <v>995</v>
      </c>
      <c r="Q1605" t="s">
        <v>995</v>
      </c>
      <c r="R1605" t="s">
        <v>995</v>
      </c>
      <c r="S1605" t="s">
        <v>995</v>
      </c>
      <c r="T1605" t="s">
        <v>995</v>
      </c>
      <c r="U1605" t="s">
        <v>995</v>
      </c>
      <c r="V1605" t="s">
        <v>995</v>
      </c>
      <c r="W1605" t="s">
        <v>995</v>
      </c>
      <c r="X1605" t="s">
        <v>995</v>
      </c>
      <c r="Y1605" t="s">
        <v>995</v>
      </c>
      <c r="Z1605" t="s">
        <v>995</v>
      </c>
      <c r="AA1605" t="s">
        <v>995</v>
      </c>
      <c r="AB1605" t="s">
        <v>995</v>
      </c>
      <c r="AC1605" t="s">
        <v>995</v>
      </c>
      <c r="AD1605" t="s">
        <v>995</v>
      </c>
      <c r="AE1605" t="s">
        <v>995</v>
      </c>
      <c r="AF1605" t="s">
        <v>995</v>
      </c>
      <c r="AG1605" t="s">
        <v>995</v>
      </c>
      <c r="AH1605" t="s">
        <v>995</v>
      </c>
      <c r="AI1605" t="s">
        <v>995</v>
      </c>
      <c r="AJ1605" t="s">
        <v>995</v>
      </c>
      <c r="AK1605" t="s">
        <v>995</v>
      </c>
      <c r="AL1605" t="s">
        <v>995</v>
      </c>
      <c r="AM1605" t="s">
        <v>995</v>
      </c>
      <c r="AN1605" t="s">
        <v>995</v>
      </c>
      <c r="AO1605" t="s">
        <v>995</v>
      </c>
      <c r="AP1605" t="s">
        <v>995</v>
      </c>
      <c r="AQ1605" s="286" t="s">
        <v>855</v>
      </c>
      <c r="AR1605" s="306"/>
    </row>
    <row r="1606" spans="1:47" x14ac:dyDescent="0.3">
      <c r="A1606" s="285">
        <v>119673</v>
      </c>
      <c r="B1606" s="286" t="s">
        <v>538</v>
      </c>
      <c r="C1606" t="s">
        <v>995</v>
      </c>
      <c r="D1606" t="s">
        <v>995</v>
      </c>
      <c r="E1606" t="s">
        <v>995</v>
      </c>
      <c r="F1606" t="s">
        <v>995</v>
      </c>
      <c r="G1606" t="s">
        <v>995</v>
      </c>
      <c r="H1606" t="s">
        <v>995</v>
      </c>
      <c r="I1606" t="s">
        <v>995</v>
      </c>
      <c r="J1606" t="s">
        <v>995</v>
      </c>
      <c r="K1606" t="s">
        <v>995</v>
      </c>
      <c r="L1606" t="s">
        <v>995</v>
      </c>
      <c r="M1606" t="s">
        <v>995</v>
      </c>
      <c r="N1606" t="s">
        <v>995</v>
      </c>
      <c r="O1606" t="s">
        <v>995</v>
      </c>
      <c r="P1606" t="s">
        <v>995</v>
      </c>
      <c r="Q1606" t="s">
        <v>995</v>
      </c>
      <c r="R1606" t="s">
        <v>995</v>
      </c>
      <c r="S1606" t="s">
        <v>995</v>
      </c>
      <c r="T1606" t="s">
        <v>995</v>
      </c>
      <c r="U1606" t="s">
        <v>995</v>
      </c>
      <c r="V1606" t="s">
        <v>995</v>
      </c>
      <c r="W1606" t="s">
        <v>995</v>
      </c>
      <c r="X1606" t="s">
        <v>995</v>
      </c>
      <c r="Y1606" t="s">
        <v>995</v>
      </c>
      <c r="Z1606" t="s">
        <v>995</v>
      </c>
      <c r="AA1606" t="s">
        <v>995</v>
      </c>
      <c r="AB1606" t="s">
        <v>995</v>
      </c>
      <c r="AC1606" t="s">
        <v>995</v>
      </c>
      <c r="AD1606" t="s">
        <v>995</v>
      </c>
      <c r="AE1606" t="s">
        <v>995</v>
      </c>
      <c r="AF1606" t="s">
        <v>995</v>
      </c>
      <c r="AG1606" t="s">
        <v>995</v>
      </c>
      <c r="AH1606" t="s">
        <v>995</v>
      </c>
      <c r="AI1606" t="s">
        <v>995</v>
      </c>
      <c r="AJ1606" t="s">
        <v>995</v>
      </c>
      <c r="AK1606" t="s">
        <v>995</v>
      </c>
      <c r="AL1606" t="s">
        <v>995</v>
      </c>
      <c r="AM1606" t="s">
        <v>995</v>
      </c>
      <c r="AN1606" t="s">
        <v>995</v>
      </c>
      <c r="AO1606" t="s">
        <v>995</v>
      </c>
      <c r="AP1606" t="s">
        <v>995</v>
      </c>
      <c r="AQ1606" s="286" t="s">
        <v>855</v>
      </c>
      <c r="AR1606" s="306"/>
    </row>
    <row r="1607" spans="1:47" ht="21.6" x14ac:dyDescent="0.3">
      <c r="A1607" s="285">
        <v>119674</v>
      </c>
      <c r="B1607" s="286" t="s">
        <v>61</v>
      </c>
      <c r="C1607" t="s">
        <v>224</v>
      </c>
      <c r="D1607" t="s">
        <v>226</v>
      </c>
      <c r="E1607" t="s">
        <v>224</v>
      </c>
      <c r="F1607" t="s">
        <v>226</v>
      </c>
      <c r="G1607" t="s">
        <v>225</v>
      </c>
      <c r="H1607" t="s">
        <v>224</v>
      </c>
      <c r="I1607" t="s">
        <v>226</v>
      </c>
      <c r="J1607" t="s">
        <v>226</v>
      </c>
      <c r="K1607" t="s">
        <v>226</v>
      </c>
      <c r="L1607" t="s">
        <v>226</v>
      </c>
      <c r="M1607" t="s">
        <v>226</v>
      </c>
      <c r="N1607" t="s">
        <v>226</v>
      </c>
      <c r="O1607" t="s">
        <v>226</v>
      </c>
      <c r="P1607" t="s">
        <v>226</v>
      </c>
      <c r="Q1607" t="s">
        <v>226</v>
      </c>
      <c r="R1607" t="s">
        <v>226</v>
      </c>
      <c r="S1607" t="s">
        <v>226</v>
      </c>
      <c r="T1607" t="s">
        <v>226</v>
      </c>
      <c r="U1607" t="s">
        <v>226</v>
      </c>
      <c r="V1607" t="s">
        <v>225</v>
      </c>
      <c r="W1607" t="s">
        <v>226</v>
      </c>
      <c r="X1607" t="s">
        <v>226</v>
      </c>
      <c r="Y1607" t="s">
        <v>224</v>
      </c>
      <c r="Z1607" t="s">
        <v>226</v>
      </c>
      <c r="AA1607" t="s">
        <v>224</v>
      </c>
      <c r="AB1607" t="s">
        <v>224</v>
      </c>
      <c r="AC1607" t="s">
        <v>226</v>
      </c>
      <c r="AD1607" t="s">
        <v>226</v>
      </c>
      <c r="AE1607" t="s">
        <v>226</v>
      </c>
      <c r="AF1607" t="s">
        <v>226</v>
      </c>
      <c r="AG1607" t="s">
        <v>226</v>
      </c>
      <c r="AH1607" t="s">
        <v>225</v>
      </c>
      <c r="AI1607" t="s">
        <v>226</v>
      </c>
      <c r="AJ1607" t="s">
        <v>225</v>
      </c>
      <c r="AK1607" t="s">
        <v>226</v>
      </c>
      <c r="AL1607" t="s">
        <v>226</v>
      </c>
      <c r="AM1607" t="s">
        <v>225</v>
      </c>
      <c r="AN1607" t="s">
        <v>225</v>
      </c>
      <c r="AO1607" t="s">
        <v>225</v>
      </c>
      <c r="AP1607" t="s">
        <v>226</v>
      </c>
      <c r="AQ1607" s="286" t="s">
        <v>394</v>
      </c>
      <c r="AR1607" s="295"/>
      <c r="AS1607" s="235"/>
    </row>
    <row r="1608" spans="1:47" x14ac:dyDescent="0.3">
      <c r="A1608" s="285">
        <v>119675</v>
      </c>
      <c r="B1608" s="286" t="s">
        <v>540</v>
      </c>
      <c r="AQ1608" s="286" t="s">
        <v>394</v>
      </c>
      <c r="AR1608" s="306"/>
    </row>
    <row r="1609" spans="1:47" ht="21.6" x14ac:dyDescent="0.3">
      <c r="A1609" s="285">
        <v>119683</v>
      </c>
      <c r="B1609" s="286" t="s">
        <v>538</v>
      </c>
      <c r="C1609" t="s">
        <v>226</v>
      </c>
      <c r="D1609" t="s">
        <v>224</v>
      </c>
      <c r="E1609" t="s">
        <v>224</v>
      </c>
      <c r="F1609" t="s">
        <v>226</v>
      </c>
      <c r="G1609" t="s">
        <v>224</v>
      </c>
      <c r="H1609" t="s">
        <v>226</v>
      </c>
      <c r="I1609" t="s">
        <v>224</v>
      </c>
      <c r="J1609" t="s">
        <v>226</v>
      </c>
      <c r="K1609" t="s">
        <v>226</v>
      </c>
      <c r="L1609" t="s">
        <v>226</v>
      </c>
      <c r="M1609" t="s">
        <v>226</v>
      </c>
      <c r="N1609" t="s">
        <v>224</v>
      </c>
      <c r="O1609" t="s">
        <v>224</v>
      </c>
      <c r="P1609" t="s">
        <v>224</v>
      </c>
      <c r="Q1609" t="s">
        <v>226</v>
      </c>
      <c r="R1609" t="s">
        <v>226</v>
      </c>
      <c r="S1609" t="s">
        <v>226</v>
      </c>
      <c r="T1609" t="s">
        <v>224</v>
      </c>
      <c r="U1609" t="s">
        <v>226</v>
      </c>
      <c r="V1609" t="s">
        <v>226</v>
      </c>
      <c r="W1609" t="s">
        <v>224</v>
      </c>
      <c r="X1609" t="s">
        <v>224</v>
      </c>
      <c r="Y1609" t="s">
        <v>226</v>
      </c>
      <c r="Z1609" t="s">
        <v>226</v>
      </c>
      <c r="AA1609" t="s">
        <v>224</v>
      </c>
      <c r="AB1609" t="s">
        <v>224</v>
      </c>
      <c r="AC1609" t="s">
        <v>225</v>
      </c>
      <c r="AD1609" t="s">
        <v>225</v>
      </c>
      <c r="AE1609" t="s">
        <v>225</v>
      </c>
      <c r="AF1609" t="s">
        <v>225</v>
      </c>
      <c r="AG1609" t="s">
        <v>394</v>
      </c>
      <c r="AH1609" t="s">
        <v>394</v>
      </c>
      <c r="AI1609" t="s">
        <v>394</v>
      </c>
      <c r="AJ1609" t="s">
        <v>394</v>
      </c>
      <c r="AK1609" t="s">
        <v>394</v>
      </c>
      <c r="AL1609" t="s">
        <v>394</v>
      </c>
      <c r="AM1609" t="s">
        <v>394</v>
      </c>
      <c r="AN1609" t="s">
        <v>394</v>
      </c>
      <c r="AO1609" t="s">
        <v>394</v>
      </c>
      <c r="AP1609" t="s">
        <v>394</v>
      </c>
      <c r="AQ1609" s="286" t="s">
        <v>394</v>
      </c>
      <c r="AR1609" s="295"/>
      <c r="AS1609" s="235"/>
    </row>
    <row r="1610" spans="1:47" x14ac:dyDescent="0.3">
      <c r="A1610" s="285">
        <v>119684</v>
      </c>
      <c r="B1610" s="286" t="s">
        <v>61</v>
      </c>
      <c r="C1610" t="s">
        <v>224</v>
      </c>
      <c r="D1610" t="s">
        <v>224</v>
      </c>
      <c r="E1610" t="s">
        <v>224</v>
      </c>
      <c r="F1610" t="s">
        <v>224</v>
      </c>
      <c r="G1610" t="s">
        <v>224</v>
      </c>
      <c r="H1610" t="s">
        <v>226</v>
      </c>
      <c r="I1610" t="s">
        <v>226</v>
      </c>
      <c r="J1610" t="s">
        <v>226</v>
      </c>
      <c r="K1610" t="s">
        <v>224</v>
      </c>
      <c r="L1610" t="s">
        <v>224</v>
      </c>
      <c r="M1610" t="s">
        <v>224</v>
      </c>
      <c r="N1610" t="s">
        <v>224</v>
      </c>
      <c r="O1610" t="s">
        <v>226</v>
      </c>
      <c r="P1610" t="s">
        <v>226</v>
      </c>
      <c r="Q1610" t="s">
        <v>226</v>
      </c>
      <c r="R1610" t="s">
        <v>225</v>
      </c>
      <c r="S1610" t="s">
        <v>225</v>
      </c>
      <c r="T1610" t="s">
        <v>225</v>
      </c>
      <c r="U1610" t="s">
        <v>225</v>
      </c>
      <c r="V1610" t="s">
        <v>225</v>
      </c>
      <c r="W1610" t="s">
        <v>394</v>
      </c>
      <c r="X1610" t="s">
        <v>394</v>
      </c>
      <c r="Y1610" t="s">
        <v>394</v>
      </c>
      <c r="Z1610" t="s">
        <v>394</v>
      </c>
      <c r="AA1610" t="s">
        <v>394</v>
      </c>
      <c r="AB1610" t="s">
        <v>394</v>
      </c>
      <c r="AC1610" t="s">
        <v>394</v>
      </c>
      <c r="AD1610" t="s">
        <v>394</v>
      </c>
      <c r="AE1610" t="s">
        <v>394</v>
      </c>
      <c r="AF1610" t="s">
        <v>394</v>
      </c>
      <c r="AG1610" t="s">
        <v>394</v>
      </c>
      <c r="AH1610" t="s">
        <v>394</v>
      </c>
      <c r="AI1610" t="s">
        <v>394</v>
      </c>
      <c r="AJ1610" t="s">
        <v>394</v>
      </c>
      <c r="AK1610" t="s">
        <v>394</v>
      </c>
      <c r="AL1610" t="s">
        <v>394</v>
      </c>
      <c r="AM1610" t="s">
        <v>394</v>
      </c>
      <c r="AN1610" t="s">
        <v>394</v>
      </c>
      <c r="AO1610" t="s">
        <v>394</v>
      </c>
      <c r="AP1610" t="s">
        <v>394</v>
      </c>
      <c r="AQ1610" s="289"/>
      <c r="AR1610" s="302"/>
      <c r="AS1610" s="304"/>
      <c r="AU1610"/>
    </row>
    <row r="1611" spans="1:47" x14ac:dyDescent="0.3">
      <c r="A1611" s="285">
        <v>119685</v>
      </c>
      <c r="B1611" s="286" t="s">
        <v>540</v>
      </c>
      <c r="C1611" t="s">
        <v>995</v>
      </c>
      <c r="D1611" t="s">
        <v>995</v>
      </c>
      <c r="E1611" t="s">
        <v>995</v>
      </c>
      <c r="F1611" t="s">
        <v>995</v>
      </c>
      <c r="G1611" t="s">
        <v>995</v>
      </c>
      <c r="H1611" t="s">
        <v>995</v>
      </c>
      <c r="I1611" t="s">
        <v>995</v>
      </c>
      <c r="J1611" t="s">
        <v>995</v>
      </c>
      <c r="K1611" t="s">
        <v>995</v>
      </c>
      <c r="L1611" t="s">
        <v>995</v>
      </c>
      <c r="M1611" t="s">
        <v>995</v>
      </c>
      <c r="N1611" t="s">
        <v>995</v>
      </c>
      <c r="O1611" t="s">
        <v>995</v>
      </c>
      <c r="P1611" t="s">
        <v>995</v>
      </c>
      <c r="Q1611" t="s">
        <v>995</v>
      </c>
      <c r="R1611" t="s">
        <v>995</v>
      </c>
      <c r="S1611" t="s">
        <v>995</v>
      </c>
      <c r="T1611" t="s">
        <v>995</v>
      </c>
      <c r="U1611" t="s">
        <v>995</v>
      </c>
      <c r="V1611" t="s">
        <v>995</v>
      </c>
      <c r="W1611" t="s">
        <v>995</v>
      </c>
      <c r="X1611" t="s">
        <v>995</v>
      </c>
      <c r="Y1611" t="s">
        <v>995</v>
      </c>
      <c r="Z1611" t="s">
        <v>995</v>
      </c>
      <c r="AA1611" t="s">
        <v>995</v>
      </c>
      <c r="AB1611" t="s">
        <v>995</v>
      </c>
      <c r="AC1611" t="s">
        <v>995</v>
      </c>
      <c r="AD1611" t="s">
        <v>995</v>
      </c>
      <c r="AE1611" t="s">
        <v>995</v>
      </c>
      <c r="AF1611" t="s">
        <v>995</v>
      </c>
      <c r="AG1611" t="s">
        <v>995</v>
      </c>
      <c r="AH1611" t="s">
        <v>995</v>
      </c>
      <c r="AI1611" t="s">
        <v>995</v>
      </c>
      <c r="AJ1611" t="s">
        <v>995</v>
      </c>
      <c r="AK1611" t="s">
        <v>995</v>
      </c>
      <c r="AL1611" t="s">
        <v>995</v>
      </c>
      <c r="AM1611" t="s">
        <v>995</v>
      </c>
      <c r="AN1611" t="s">
        <v>995</v>
      </c>
      <c r="AO1611" t="s">
        <v>995</v>
      </c>
      <c r="AP1611" t="s">
        <v>995</v>
      </c>
      <c r="AQ1611" s="286" t="s">
        <v>855</v>
      </c>
      <c r="AR1611" s="306"/>
    </row>
    <row r="1612" spans="1:47" ht="21.6" x14ac:dyDescent="0.3">
      <c r="A1612" s="285">
        <v>119689</v>
      </c>
      <c r="B1612" s="286" t="s">
        <v>61</v>
      </c>
      <c r="C1612" t="s">
        <v>226</v>
      </c>
      <c r="D1612" t="s">
        <v>226</v>
      </c>
      <c r="E1612" t="s">
        <v>224</v>
      </c>
      <c r="F1612" t="s">
        <v>224</v>
      </c>
      <c r="G1612" t="s">
        <v>226</v>
      </c>
      <c r="H1612" t="s">
        <v>224</v>
      </c>
      <c r="I1612" t="s">
        <v>224</v>
      </c>
      <c r="J1612" t="s">
        <v>226</v>
      </c>
      <c r="K1612" t="s">
        <v>224</v>
      </c>
      <c r="L1612" t="s">
        <v>224</v>
      </c>
      <c r="M1612" t="s">
        <v>226</v>
      </c>
      <c r="N1612" t="s">
        <v>224</v>
      </c>
      <c r="O1612" t="s">
        <v>224</v>
      </c>
      <c r="P1612" t="s">
        <v>224</v>
      </c>
      <c r="Q1612" t="s">
        <v>224</v>
      </c>
      <c r="R1612" t="s">
        <v>224</v>
      </c>
      <c r="S1612" t="s">
        <v>224</v>
      </c>
      <c r="T1612" t="s">
        <v>224</v>
      </c>
      <c r="U1612" t="s">
        <v>224</v>
      </c>
      <c r="V1612" t="s">
        <v>224</v>
      </c>
      <c r="W1612" t="s">
        <v>224</v>
      </c>
      <c r="X1612" t="s">
        <v>226</v>
      </c>
      <c r="Y1612" t="s">
        <v>226</v>
      </c>
      <c r="Z1612" t="s">
        <v>224</v>
      </c>
      <c r="AA1612" t="s">
        <v>224</v>
      </c>
      <c r="AB1612" t="s">
        <v>226</v>
      </c>
      <c r="AC1612" t="s">
        <v>226</v>
      </c>
      <c r="AD1612" t="s">
        <v>224</v>
      </c>
      <c r="AE1612" t="s">
        <v>224</v>
      </c>
      <c r="AF1612" t="s">
        <v>224</v>
      </c>
      <c r="AG1612" t="s">
        <v>224</v>
      </c>
      <c r="AH1612" t="s">
        <v>225</v>
      </c>
      <c r="AI1612" t="s">
        <v>226</v>
      </c>
      <c r="AJ1612" t="s">
        <v>225</v>
      </c>
      <c r="AK1612" t="s">
        <v>225</v>
      </c>
      <c r="AL1612" t="s">
        <v>226</v>
      </c>
      <c r="AM1612" t="s">
        <v>226</v>
      </c>
      <c r="AN1612" t="s">
        <v>226</v>
      </c>
      <c r="AO1612" t="s">
        <v>225</v>
      </c>
      <c r="AP1612" t="s">
        <v>225</v>
      </c>
      <c r="AQ1612" s="286" t="s">
        <v>394</v>
      </c>
      <c r="AR1612" s="295"/>
      <c r="AS1612" s="235"/>
    </row>
    <row r="1613" spans="1:47" ht="21.6" x14ac:dyDescent="0.3">
      <c r="A1613" s="285">
        <v>119691</v>
      </c>
      <c r="B1613" s="286" t="s">
        <v>540</v>
      </c>
      <c r="C1613" t="s">
        <v>995</v>
      </c>
      <c r="D1613" t="s">
        <v>995</v>
      </c>
      <c r="E1613" t="s">
        <v>995</v>
      </c>
      <c r="F1613" t="s">
        <v>995</v>
      </c>
      <c r="G1613" t="s">
        <v>995</v>
      </c>
      <c r="H1613" t="s">
        <v>995</v>
      </c>
      <c r="I1613" t="s">
        <v>995</v>
      </c>
      <c r="J1613" t="s">
        <v>995</v>
      </c>
      <c r="K1613" t="s">
        <v>995</v>
      </c>
      <c r="L1613" t="s">
        <v>995</v>
      </c>
      <c r="M1613" t="s">
        <v>995</v>
      </c>
      <c r="N1613" t="s">
        <v>995</v>
      </c>
      <c r="O1613" t="s">
        <v>995</v>
      </c>
      <c r="P1613" t="s">
        <v>995</v>
      </c>
      <c r="Q1613" t="s">
        <v>995</v>
      </c>
      <c r="R1613" t="s">
        <v>995</v>
      </c>
      <c r="S1613" t="s">
        <v>995</v>
      </c>
      <c r="T1613" t="s">
        <v>995</v>
      </c>
      <c r="U1613" t="s">
        <v>995</v>
      </c>
      <c r="V1613" t="s">
        <v>995</v>
      </c>
      <c r="W1613" t="s">
        <v>995</v>
      </c>
      <c r="X1613" t="s">
        <v>995</v>
      </c>
      <c r="Y1613" t="s">
        <v>995</v>
      </c>
      <c r="Z1613" t="s">
        <v>995</v>
      </c>
      <c r="AA1613" t="s">
        <v>995</v>
      </c>
      <c r="AB1613" t="s">
        <v>995</v>
      </c>
      <c r="AC1613" t="s">
        <v>995</v>
      </c>
      <c r="AD1613" t="s">
        <v>995</v>
      </c>
      <c r="AE1613" t="s">
        <v>995</v>
      </c>
      <c r="AF1613" t="s">
        <v>995</v>
      </c>
      <c r="AG1613" t="s">
        <v>995</v>
      </c>
      <c r="AH1613" t="s">
        <v>995</v>
      </c>
      <c r="AI1613" t="s">
        <v>995</v>
      </c>
      <c r="AJ1613" t="s">
        <v>995</v>
      </c>
      <c r="AK1613" t="s">
        <v>995</v>
      </c>
      <c r="AL1613" t="s">
        <v>995</v>
      </c>
      <c r="AM1613" t="s">
        <v>995</v>
      </c>
      <c r="AN1613" t="s">
        <v>995</v>
      </c>
      <c r="AO1613" t="s">
        <v>995</v>
      </c>
      <c r="AP1613" t="s">
        <v>995</v>
      </c>
      <c r="AQ1613" s="286" t="s">
        <v>855</v>
      </c>
      <c r="AR1613" s="295"/>
      <c r="AS1613" s="235"/>
    </row>
    <row r="1614" spans="1:47" ht="21.6" x14ac:dyDescent="0.3">
      <c r="A1614" s="285">
        <v>119693</v>
      </c>
      <c r="B1614" s="286" t="s">
        <v>61</v>
      </c>
      <c r="C1614" t="s">
        <v>226</v>
      </c>
      <c r="D1614" t="s">
        <v>226</v>
      </c>
      <c r="E1614" t="s">
        <v>224</v>
      </c>
      <c r="F1614" t="s">
        <v>224</v>
      </c>
      <c r="G1614" t="s">
        <v>226</v>
      </c>
      <c r="H1614" t="s">
        <v>226</v>
      </c>
      <c r="I1614" t="s">
        <v>226</v>
      </c>
      <c r="J1614" t="s">
        <v>224</v>
      </c>
      <c r="K1614" t="s">
        <v>224</v>
      </c>
      <c r="L1614" t="s">
        <v>226</v>
      </c>
      <c r="M1614" t="s">
        <v>226</v>
      </c>
      <c r="N1614" t="s">
        <v>224</v>
      </c>
      <c r="O1614" t="s">
        <v>224</v>
      </c>
      <c r="P1614" t="s">
        <v>224</v>
      </c>
      <c r="Q1614" t="s">
        <v>226</v>
      </c>
      <c r="R1614" t="s">
        <v>226</v>
      </c>
      <c r="S1614" t="s">
        <v>226</v>
      </c>
      <c r="T1614" t="s">
        <v>224</v>
      </c>
      <c r="U1614" t="s">
        <v>224</v>
      </c>
      <c r="V1614" t="s">
        <v>226</v>
      </c>
      <c r="W1614" t="s">
        <v>226</v>
      </c>
      <c r="X1614" t="s">
        <v>226</v>
      </c>
      <c r="Y1614" t="s">
        <v>226</v>
      </c>
      <c r="Z1614" t="s">
        <v>226</v>
      </c>
      <c r="AA1614" t="s">
        <v>226</v>
      </c>
      <c r="AB1614" t="s">
        <v>224</v>
      </c>
      <c r="AC1614" t="s">
        <v>226</v>
      </c>
      <c r="AD1614" t="s">
        <v>226</v>
      </c>
      <c r="AE1614" t="s">
        <v>225</v>
      </c>
      <c r="AF1614" t="s">
        <v>225</v>
      </c>
      <c r="AG1614" t="s">
        <v>226</v>
      </c>
      <c r="AH1614" t="s">
        <v>226</v>
      </c>
      <c r="AI1614" t="s">
        <v>226</v>
      </c>
      <c r="AJ1614" t="s">
        <v>226</v>
      </c>
      <c r="AK1614" t="s">
        <v>226</v>
      </c>
      <c r="AL1614" t="s">
        <v>226</v>
      </c>
      <c r="AM1614" t="s">
        <v>226</v>
      </c>
      <c r="AN1614" t="s">
        <v>226</v>
      </c>
      <c r="AO1614" t="s">
        <v>226</v>
      </c>
      <c r="AP1614" t="s">
        <v>225</v>
      </c>
      <c r="AQ1614" s="286" t="s">
        <v>394</v>
      </c>
      <c r="AR1614" s="295"/>
      <c r="AS1614" s="235"/>
    </row>
    <row r="1615" spans="1:47" x14ac:dyDescent="0.3">
      <c r="A1615" s="285">
        <v>119696</v>
      </c>
      <c r="B1615" s="286" t="s">
        <v>539</v>
      </c>
      <c r="C1615" t="s">
        <v>995</v>
      </c>
      <c r="D1615" t="s">
        <v>995</v>
      </c>
      <c r="E1615" t="s">
        <v>995</v>
      </c>
      <c r="F1615" t="s">
        <v>995</v>
      </c>
      <c r="G1615" t="s">
        <v>995</v>
      </c>
      <c r="H1615" t="s">
        <v>995</v>
      </c>
      <c r="I1615" t="s">
        <v>995</v>
      </c>
      <c r="J1615" t="s">
        <v>995</v>
      </c>
      <c r="K1615" t="s">
        <v>995</v>
      </c>
      <c r="L1615" t="s">
        <v>995</v>
      </c>
      <c r="M1615" t="s">
        <v>995</v>
      </c>
      <c r="N1615" t="s">
        <v>995</v>
      </c>
      <c r="O1615" t="s">
        <v>995</v>
      </c>
      <c r="P1615" t="s">
        <v>995</v>
      </c>
      <c r="Q1615" t="s">
        <v>995</v>
      </c>
      <c r="R1615" t="s">
        <v>995</v>
      </c>
      <c r="S1615" t="s">
        <v>995</v>
      </c>
      <c r="T1615" t="s">
        <v>995</v>
      </c>
      <c r="U1615" t="s">
        <v>995</v>
      </c>
      <c r="V1615" t="s">
        <v>995</v>
      </c>
      <c r="W1615" t="s">
        <v>995</v>
      </c>
      <c r="X1615" t="s">
        <v>995</v>
      </c>
      <c r="Y1615" t="s">
        <v>995</v>
      </c>
      <c r="Z1615" t="s">
        <v>995</v>
      </c>
      <c r="AA1615" t="s">
        <v>995</v>
      </c>
      <c r="AB1615" t="s">
        <v>995</v>
      </c>
      <c r="AC1615" t="s">
        <v>995</v>
      </c>
      <c r="AD1615" t="s">
        <v>995</v>
      </c>
      <c r="AE1615" t="s">
        <v>995</v>
      </c>
      <c r="AF1615" t="s">
        <v>995</v>
      </c>
      <c r="AG1615" t="s">
        <v>995</v>
      </c>
      <c r="AH1615" t="s">
        <v>995</v>
      </c>
      <c r="AI1615" t="s">
        <v>995</v>
      </c>
      <c r="AJ1615" t="s">
        <v>995</v>
      </c>
      <c r="AK1615" t="s">
        <v>995</v>
      </c>
      <c r="AL1615" t="s">
        <v>995</v>
      </c>
      <c r="AM1615" t="s">
        <v>995</v>
      </c>
      <c r="AN1615" t="s">
        <v>995</v>
      </c>
      <c r="AO1615" t="s">
        <v>995</v>
      </c>
      <c r="AP1615" t="s">
        <v>995</v>
      </c>
      <c r="AQ1615" s="286" t="s">
        <v>855</v>
      </c>
      <c r="AR1615" s="306"/>
    </row>
    <row r="1616" spans="1:47" ht="21.6" x14ac:dyDescent="0.3">
      <c r="A1616" s="285">
        <v>119697</v>
      </c>
      <c r="B1616" s="286" t="s">
        <v>61</v>
      </c>
      <c r="C1616" t="s">
        <v>226</v>
      </c>
      <c r="D1616" t="s">
        <v>224</v>
      </c>
      <c r="E1616" t="s">
        <v>226</v>
      </c>
      <c r="F1616" t="s">
        <v>226</v>
      </c>
      <c r="G1616" t="s">
        <v>224</v>
      </c>
      <c r="H1616" t="s">
        <v>226</v>
      </c>
      <c r="I1616" t="s">
        <v>226</v>
      </c>
      <c r="J1616" t="s">
        <v>224</v>
      </c>
      <c r="K1616" t="s">
        <v>226</v>
      </c>
      <c r="L1616" t="s">
        <v>226</v>
      </c>
      <c r="M1616" t="s">
        <v>225</v>
      </c>
      <c r="N1616" t="s">
        <v>226</v>
      </c>
      <c r="O1616" t="s">
        <v>225</v>
      </c>
      <c r="P1616" t="s">
        <v>225</v>
      </c>
      <c r="Q1616" t="s">
        <v>225</v>
      </c>
      <c r="R1616" t="s">
        <v>226</v>
      </c>
      <c r="S1616" t="s">
        <v>226</v>
      </c>
      <c r="T1616" t="s">
        <v>224</v>
      </c>
      <c r="U1616" t="s">
        <v>226</v>
      </c>
      <c r="V1616" t="s">
        <v>224</v>
      </c>
      <c r="W1616" t="s">
        <v>226</v>
      </c>
      <c r="X1616" t="s">
        <v>224</v>
      </c>
      <c r="Y1616" t="s">
        <v>226</v>
      </c>
      <c r="Z1616" t="s">
        <v>225</v>
      </c>
      <c r="AA1616" t="s">
        <v>224</v>
      </c>
      <c r="AB1616" t="s">
        <v>224</v>
      </c>
      <c r="AC1616" t="s">
        <v>224</v>
      </c>
      <c r="AD1616" t="s">
        <v>224</v>
      </c>
      <c r="AE1616" t="s">
        <v>225</v>
      </c>
      <c r="AF1616" t="s">
        <v>224</v>
      </c>
      <c r="AG1616" t="s">
        <v>226</v>
      </c>
      <c r="AH1616" t="s">
        <v>226</v>
      </c>
      <c r="AI1616" t="s">
        <v>224</v>
      </c>
      <c r="AJ1616" t="s">
        <v>226</v>
      </c>
      <c r="AK1616" t="s">
        <v>226</v>
      </c>
      <c r="AL1616" t="s">
        <v>226</v>
      </c>
      <c r="AM1616" t="s">
        <v>226</v>
      </c>
      <c r="AN1616" t="s">
        <v>226</v>
      </c>
      <c r="AO1616" t="s">
        <v>226</v>
      </c>
      <c r="AP1616" t="s">
        <v>226</v>
      </c>
      <c r="AQ1616" s="286" t="s">
        <v>394</v>
      </c>
      <c r="AR1616" s="295"/>
      <c r="AS1616" s="235"/>
    </row>
    <row r="1617" spans="1:47" x14ac:dyDescent="0.3">
      <c r="A1617" s="285">
        <v>119706</v>
      </c>
      <c r="B1617" s="286" t="s">
        <v>540</v>
      </c>
      <c r="C1617" t="s">
        <v>995</v>
      </c>
      <c r="D1617" t="s">
        <v>995</v>
      </c>
      <c r="E1617" t="s">
        <v>995</v>
      </c>
      <c r="F1617" t="s">
        <v>995</v>
      </c>
      <c r="G1617" t="s">
        <v>995</v>
      </c>
      <c r="H1617" t="s">
        <v>995</v>
      </c>
      <c r="I1617" t="s">
        <v>995</v>
      </c>
      <c r="J1617" t="s">
        <v>995</v>
      </c>
      <c r="K1617" t="s">
        <v>995</v>
      </c>
      <c r="L1617" t="s">
        <v>995</v>
      </c>
      <c r="M1617" t="s">
        <v>995</v>
      </c>
      <c r="N1617" t="s">
        <v>995</v>
      </c>
      <c r="O1617" t="s">
        <v>995</v>
      </c>
      <c r="P1617" t="s">
        <v>995</v>
      </c>
      <c r="Q1617" t="s">
        <v>995</v>
      </c>
      <c r="R1617" t="s">
        <v>995</v>
      </c>
      <c r="S1617" t="s">
        <v>995</v>
      </c>
      <c r="T1617" t="s">
        <v>995</v>
      </c>
      <c r="U1617" t="s">
        <v>995</v>
      </c>
      <c r="V1617" t="s">
        <v>995</v>
      </c>
      <c r="W1617" t="s">
        <v>995</v>
      </c>
      <c r="X1617" t="s">
        <v>995</v>
      </c>
      <c r="Y1617" t="s">
        <v>995</v>
      </c>
      <c r="Z1617" t="s">
        <v>995</v>
      </c>
      <c r="AA1617" t="s">
        <v>995</v>
      </c>
      <c r="AB1617" t="s">
        <v>995</v>
      </c>
      <c r="AC1617" t="s">
        <v>995</v>
      </c>
      <c r="AD1617" t="s">
        <v>995</v>
      </c>
      <c r="AE1617" t="s">
        <v>995</v>
      </c>
      <c r="AF1617" t="s">
        <v>995</v>
      </c>
      <c r="AG1617" t="s">
        <v>995</v>
      </c>
      <c r="AH1617" t="s">
        <v>995</v>
      </c>
      <c r="AI1617" t="s">
        <v>995</v>
      </c>
      <c r="AJ1617" t="s">
        <v>995</v>
      </c>
      <c r="AK1617" t="s">
        <v>995</v>
      </c>
      <c r="AL1617" t="s">
        <v>995</v>
      </c>
      <c r="AM1617" t="s">
        <v>995</v>
      </c>
      <c r="AN1617" t="s">
        <v>995</v>
      </c>
      <c r="AO1617" t="s">
        <v>995</v>
      </c>
      <c r="AP1617" t="s">
        <v>995</v>
      </c>
      <c r="AQ1617" s="286" t="s">
        <v>855</v>
      </c>
      <c r="AR1617" s="306"/>
    </row>
    <row r="1618" spans="1:47" x14ac:dyDescent="0.3">
      <c r="A1618" s="285">
        <v>119707</v>
      </c>
      <c r="B1618" s="286" t="s">
        <v>540</v>
      </c>
      <c r="C1618" t="s">
        <v>995</v>
      </c>
      <c r="D1618" t="s">
        <v>995</v>
      </c>
      <c r="E1618" t="s">
        <v>995</v>
      </c>
      <c r="F1618" t="s">
        <v>995</v>
      </c>
      <c r="G1618" t="s">
        <v>995</v>
      </c>
      <c r="H1618" t="s">
        <v>995</v>
      </c>
      <c r="I1618" t="s">
        <v>995</v>
      </c>
      <c r="J1618" t="s">
        <v>995</v>
      </c>
      <c r="K1618" t="s">
        <v>995</v>
      </c>
      <c r="L1618" t="s">
        <v>995</v>
      </c>
      <c r="M1618" t="s">
        <v>995</v>
      </c>
      <c r="N1618" t="s">
        <v>995</v>
      </c>
      <c r="O1618" t="s">
        <v>995</v>
      </c>
      <c r="P1618" t="s">
        <v>995</v>
      </c>
      <c r="Q1618" t="s">
        <v>995</v>
      </c>
      <c r="R1618" t="s">
        <v>995</v>
      </c>
      <c r="S1618" t="s">
        <v>995</v>
      </c>
      <c r="T1618" t="s">
        <v>995</v>
      </c>
      <c r="U1618" t="s">
        <v>995</v>
      </c>
      <c r="V1618" t="s">
        <v>995</v>
      </c>
      <c r="W1618" t="s">
        <v>995</v>
      </c>
      <c r="X1618" t="s">
        <v>995</v>
      </c>
      <c r="Y1618" t="s">
        <v>995</v>
      </c>
      <c r="Z1618" t="s">
        <v>995</v>
      </c>
      <c r="AA1618" t="s">
        <v>995</v>
      </c>
      <c r="AB1618" t="s">
        <v>995</v>
      </c>
      <c r="AC1618" t="s">
        <v>995</v>
      </c>
      <c r="AD1618" t="s">
        <v>995</v>
      </c>
      <c r="AE1618" t="s">
        <v>995</v>
      </c>
      <c r="AF1618" t="s">
        <v>995</v>
      </c>
      <c r="AG1618" t="s">
        <v>995</v>
      </c>
      <c r="AH1618" t="s">
        <v>995</v>
      </c>
      <c r="AI1618" t="s">
        <v>995</v>
      </c>
      <c r="AJ1618" t="s">
        <v>995</v>
      </c>
      <c r="AK1618" t="s">
        <v>995</v>
      </c>
      <c r="AL1618" t="s">
        <v>995</v>
      </c>
      <c r="AM1618" t="s">
        <v>995</v>
      </c>
      <c r="AN1618" t="s">
        <v>995</v>
      </c>
      <c r="AO1618" t="s">
        <v>995</v>
      </c>
      <c r="AP1618" t="s">
        <v>995</v>
      </c>
      <c r="AQ1618" s="286" t="s">
        <v>855</v>
      </c>
      <c r="AR1618" s="306"/>
    </row>
    <row r="1619" spans="1:47" ht="21.6" x14ac:dyDescent="0.65">
      <c r="A1619" s="285">
        <v>119708</v>
      </c>
      <c r="B1619" s="286" t="s">
        <v>61</v>
      </c>
      <c r="C1619" t="s">
        <v>226</v>
      </c>
      <c r="D1619" t="s">
        <v>224</v>
      </c>
      <c r="E1619" t="s">
        <v>224</v>
      </c>
      <c r="F1619" t="s">
        <v>226</v>
      </c>
      <c r="G1619" t="s">
        <v>224</v>
      </c>
      <c r="H1619" t="s">
        <v>226</v>
      </c>
      <c r="I1619" t="s">
        <v>226</v>
      </c>
      <c r="J1619" t="s">
        <v>224</v>
      </c>
      <c r="K1619" t="s">
        <v>224</v>
      </c>
      <c r="L1619" t="s">
        <v>226</v>
      </c>
      <c r="M1619" t="s">
        <v>226</v>
      </c>
      <c r="N1619" t="s">
        <v>226</v>
      </c>
      <c r="O1619" t="s">
        <v>224</v>
      </c>
      <c r="P1619" t="s">
        <v>226</v>
      </c>
      <c r="Q1619" t="s">
        <v>226</v>
      </c>
      <c r="R1619" t="s">
        <v>224</v>
      </c>
      <c r="S1619" t="s">
        <v>226</v>
      </c>
      <c r="T1619" t="s">
        <v>226</v>
      </c>
      <c r="U1619" t="s">
        <v>224</v>
      </c>
      <c r="V1619" t="s">
        <v>226</v>
      </c>
      <c r="W1619" t="s">
        <v>226</v>
      </c>
      <c r="X1619" t="s">
        <v>224</v>
      </c>
      <c r="Y1619" t="s">
        <v>226</v>
      </c>
      <c r="Z1619" t="s">
        <v>224</v>
      </c>
      <c r="AA1619" t="s">
        <v>226</v>
      </c>
      <c r="AB1619" t="s">
        <v>225</v>
      </c>
      <c r="AC1619" t="s">
        <v>226</v>
      </c>
      <c r="AD1619" t="s">
        <v>226</v>
      </c>
      <c r="AE1619" t="s">
        <v>224</v>
      </c>
      <c r="AF1619" t="s">
        <v>224</v>
      </c>
      <c r="AG1619" t="s">
        <v>225</v>
      </c>
      <c r="AH1619" t="s">
        <v>226</v>
      </c>
      <c r="AI1619" t="s">
        <v>226</v>
      </c>
      <c r="AJ1619" t="s">
        <v>226</v>
      </c>
      <c r="AK1619" t="s">
        <v>225</v>
      </c>
      <c r="AL1619" t="s">
        <v>225</v>
      </c>
      <c r="AM1619" t="s">
        <v>225</v>
      </c>
      <c r="AN1619" t="s">
        <v>225</v>
      </c>
      <c r="AO1619" t="s">
        <v>225</v>
      </c>
      <c r="AP1619" t="s">
        <v>225</v>
      </c>
      <c r="AQ1619" s="288"/>
      <c r="AR1619" s="302"/>
      <c r="AS1619" s="304"/>
      <c r="AU1619"/>
    </row>
    <row r="1620" spans="1:47" ht="21.6" x14ac:dyDescent="0.3">
      <c r="A1620" s="285">
        <v>119709</v>
      </c>
      <c r="B1620" s="286" t="s">
        <v>61</v>
      </c>
      <c r="C1620" t="s">
        <v>224</v>
      </c>
      <c r="D1620" t="s">
        <v>226</v>
      </c>
      <c r="E1620" t="s">
        <v>224</v>
      </c>
      <c r="F1620" t="s">
        <v>226</v>
      </c>
      <c r="G1620" t="s">
        <v>226</v>
      </c>
      <c r="H1620" t="s">
        <v>224</v>
      </c>
      <c r="I1620" t="s">
        <v>226</v>
      </c>
      <c r="J1620" t="s">
        <v>226</v>
      </c>
      <c r="K1620" t="s">
        <v>226</v>
      </c>
      <c r="L1620" t="s">
        <v>226</v>
      </c>
      <c r="M1620" t="s">
        <v>224</v>
      </c>
      <c r="N1620" t="s">
        <v>226</v>
      </c>
      <c r="O1620" t="s">
        <v>224</v>
      </c>
      <c r="P1620" t="s">
        <v>224</v>
      </c>
      <c r="Q1620" t="s">
        <v>226</v>
      </c>
      <c r="R1620" t="s">
        <v>224</v>
      </c>
      <c r="S1620" t="s">
        <v>226</v>
      </c>
      <c r="T1620" t="s">
        <v>226</v>
      </c>
      <c r="U1620" t="s">
        <v>224</v>
      </c>
      <c r="V1620" t="s">
        <v>226</v>
      </c>
      <c r="W1620" t="s">
        <v>226</v>
      </c>
      <c r="X1620" t="s">
        <v>224</v>
      </c>
      <c r="Y1620" t="s">
        <v>224</v>
      </c>
      <c r="Z1620" t="s">
        <v>224</v>
      </c>
      <c r="AA1620" t="s">
        <v>224</v>
      </c>
      <c r="AB1620" t="s">
        <v>224</v>
      </c>
      <c r="AC1620" t="s">
        <v>226</v>
      </c>
      <c r="AD1620" t="s">
        <v>224</v>
      </c>
      <c r="AE1620" t="s">
        <v>224</v>
      </c>
      <c r="AF1620" t="s">
        <v>224</v>
      </c>
      <c r="AG1620" t="s">
        <v>226</v>
      </c>
      <c r="AH1620" t="s">
        <v>226</v>
      </c>
      <c r="AI1620" t="s">
        <v>226</v>
      </c>
      <c r="AJ1620" t="s">
        <v>226</v>
      </c>
      <c r="AK1620" t="s">
        <v>226</v>
      </c>
      <c r="AL1620" t="s">
        <v>225</v>
      </c>
      <c r="AM1620" t="s">
        <v>225</v>
      </c>
      <c r="AN1620" t="s">
        <v>226</v>
      </c>
      <c r="AO1620" t="s">
        <v>225</v>
      </c>
      <c r="AP1620" t="s">
        <v>225</v>
      </c>
      <c r="AQ1620" s="286" t="s">
        <v>394</v>
      </c>
      <c r="AR1620" s="295"/>
      <c r="AS1620" s="235"/>
    </row>
    <row r="1621" spans="1:47" x14ac:dyDescent="0.3">
      <c r="A1621" s="285">
        <v>119711</v>
      </c>
      <c r="B1621" s="286" t="s">
        <v>540</v>
      </c>
      <c r="C1621" t="s">
        <v>995</v>
      </c>
      <c r="D1621" t="s">
        <v>995</v>
      </c>
      <c r="E1621" t="s">
        <v>995</v>
      </c>
      <c r="F1621" t="s">
        <v>995</v>
      </c>
      <c r="G1621" t="s">
        <v>995</v>
      </c>
      <c r="H1621" t="s">
        <v>995</v>
      </c>
      <c r="I1621" t="s">
        <v>995</v>
      </c>
      <c r="J1621" t="s">
        <v>995</v>
      </c>
      <c r="K1621" t="s">
        <v>995</v>
      </c>
      <c r="L1621" t="s">
        <v>995</v>
      </c>
      <c r="M1621" t="s">
        <v>995</v>
      </c>
      <c r="N1621" t="s">
        <v>995</v>
      </c>
      <c r="O1621" t="s">
        <v>995</v>
      </c>
      <c r="P1621" t="s">
        <v>995</v>
      </c>
      <c r="Q1621" t="s">
        <v>995</v>
      </c>
      <c r="R1621" t="s">
        <v>995</v>
      </c>
      <c r="S1621" t="s">
        <v>995</v>
      </c>
      <c r="T1621" t="s">
        <v>995</v>
      </c>
      <c r="U1621" t="s">
        <v>995</v>
      </c>
      <c r="V1621" t="s">
        <v>995</v>
      </c>
      <c r="W1621" t="s">
        <v>995</v>
      </c>
      <c r="X1621" t="s">
        <v>995</v>
      </c>
      <c r="Y1621" t="s">
        <v>995</v>
      </c>
      <c r="Z1621" t="s">
        <v>995</v>
      </c>
      <c r="AA1621" t="s">
        <v>995</v>
      </c>
      <c r="AB1621" t="s">
        <v>995</v>
      </c>
      <c r="AC1621" t="s">
        <v>995</v>
      </c>
      <c r="AD1621" t="s">
        <v>995</v>
      </c>
      <c r="AE1621" t="s">
        <v>995</v>
      </c>
      <c r="AF1621" t="s">
        <v>995</v>
      </c>
      <c r="AG1621" t="s">
        <v>995</v>
      </c>
      <c r="AH1621" t="s">
        <v>995</v>
      </c>
      <c r="AI1621" t="s">
        <v>995</v>
      </c>
      <c r="AJ1621" t="s">
        <v>995</v>
      </c>
      <c r="AK1621" t="s">
        <v>995</v>
      </c>
      <c r="AL1621" t="s">
        <v>995</v>
      </c>
      <c r="AM1621" t="s">
        <v>995</v>
      </c>
      <c r="AN1621" t="s">
        <v>995</v>
      </c>
      <c r="AO1621" t="s">
        <v>995</v>
      </c>
      <c r="AP1621" t="s">
        <v>995</v>
      </c>
      <c r="AQ1621" s="286" t="s">
        <v>855</v>
      </c>
      <c r="AR1621" s="306"/>
    </row>
    <row r="1622" spans="1:47" ht="21.6" x14ac:dyDescent="0.3">
      <c r="A1622" s="285">
        <v>119716</v>
      </c>
      <c r="B1622" s="286" t="s">
        <v>61</v>
      </c>
      <c r="C1622" t="s">
        <v>226</v>
      </c>
      <c r="D1622" t="s">
        <v>224</v>
      </c>
      <c r="E1622" t="s">
        <v>224</v>
      </c>
      <c r="F1622" t="s">
        <v>224</v>
      </c>
      <c r="G1622" t="s">
        <v>226</v>
      </c>
      <c r="H1622" t="s">
        <v>226</v>
      </c>
      <c r="I1622" t="s">
        <v>226</v>
      </c>
      <c r="J1622" t="s">
        <v>226</v>
      </c>
      <c r="K1622" t="s">
        <v>224</v>
      </c>
      <c r="L1622" t="s">
        <v>226</v>
      </c>
      <c r="M1622" t="s">
        <v>226</v>
      </c>
      <c r="N1622" t="s">
        <v>224</v>
      </c>
      <c r="O1622" t="s">
        <v>226</v>
      </c>
      <c r="P1622" t="s">
        <v>224</v>
      </c>
      <c r="Q1622" t="s">
        <v>224</v>
      </c>
      <c r="R1622" t="s">
        <v>226</v>
      </c>
      <c r="S1622" t="s">
        <v>226</v>
      </c>
      <c r="T1622" t="s">
        <v>224</v>
      </c>
      <c r="U1622" t="s">
        <v>226</v>
      </c>
      <c r="V1622" t="s">
        <v>226</v>
      </c>
      <c r="W1622" t="s">
        <v>226</v>
      </c>
      <c r="X1622" t="s">
        <v>224</v>
      </c>
      <c r="Y1622" t="s">
        <v>226</v>
      </c>
      <c r="Z1622" t="s">
        <v>224</v>
      </c>
      <c r="AA1622" t="s">
        <v>226</v>
      </c>
      <c r="AB1622" t="s">
        <v>224</v>
      </c>
      <c r="AC1622" t="s">
        <v>224</v>
      </c>
      <c r="AD1622" t="s">
        <v>226</v>
      </c>
      <c r="AE1622" t="s">
        <v>224</v>
      </c>
      <c r="AF1622" t="s">
        <v>224</v>
      </c>
      <c r="AG1622" t="s">
        <v>226</v>
      </c>
      <c r="AH1622" t="s">
        <v>224</v>
      </c>
      <c r="AI1622" t="s">
        <v>226</v>
      </c>
      <c r="AJ1622" t="s">
        <v>226</v>
      </c>
      <c r="AK1622" t="s">
        <v>224</v>
      </c>
      <c r="AL1622" t="s">
        <v>226</v>
      </c>
      <c r="AM1622" t="s">
        <v>226</v>
      </c>
      <c r="AN1622" t="s">
        <v>224</v>
      </c>
      <c r="AO1622" t="s">
        <v>224</v>
      </c>
      <c r="AP1622" t="s">
        <v>224</v>
      </c>
      <c r="AQ1622" s="286" t="s">
        <v>394</v>
      </c>
      <c r="AR1622" s="295"/>
      <c r="AS1622" s="235"/>
    </row>
    <row r="1623" spans="1:47" ht="28.8" x14ac:dyDescent="0.3">
      <c r="A1623" s="285">
        <v>119719</v>
      </c>
      <c r="B1623" s="286" t="s">
        <v>67</v>
      </c>
      <c r="C1623" t="s">
        <v>224</v>
      </c>
      <c r="D1623" t="s">
        <v>224</v>
      </c>
      <c r="E1623" t="s">
        <v>226</v>
      </c>
      <c r="F1623" t="s">
        <v>224</v>
      </c>
      <c r="G1623" t="s">
        <v>224</v>
      </c>
      <c r="H1623" t="s">
        <v>224</v>
      </c>
      <c r="I1623" t="s">
        <v>226</v>
      </c>
      <c r="J1623" t="s">
        <v>226</v>
      </c>
      <c r="K1623" t="s">
        <v>226</v>
      </c>
      <c r="L1623" t="s">
        <v>226</v>
      </c>
      <c r="M1623" t="s">
        <v>224</v>
      </c>
      <c r="N1623" t="s">
        <v>224</v>
      </c>
      <c r="O1623" t="s">
        <v>224</v>
      </c>
      <c r="P1623" t="s">
        <v>224</v>
      </c>
      <c r="Q1623" t="s">
        <v>224</v>
      </c>
      <c r="R1623" t="s">
        <v>224</v>
      </c>
      <c r="S1623" t="s">
        <v>226</v>
      </c>
      <c r="T1623" t="s">
        <v>224</v>
      </c>
      <c r="U1623" t="s">
        <v>226</v>
      </c>
      <c r="V1623" t="s">
        <v>226</v>
      </c>
      <c r="W1623" t="s">
        <v>224</v>
      </c>
      <c r="X1623" t="s">
        <v>226</v>
      </c>
      <c r="Y1623" t="s">
        <v>226</v>
      </c>
      <c r="Z1623" t="s">
        <v>226</v>
      </c>
      <c r="AA1623" t="s">
        <v>226</v>
      </c>
      <c r="AB1623" t="s">
        <v>226</v>
      </c>
      <c r="AC1623" t="s">
        <v>226</v>
      </c>
      <c r="AD1623" t="s">
        <v>226</v>
      </c>
      <c r="AE1623" t="s">
        <v>226</v>
      </c>
      <c r="AF1623" t="s">
        <v>224</v>
      </c>
      <c r="AG1623" t="s">
        <v>225</v>
      </c>
      <c r="AH1623" t="s">
        <v>225</v>
      </c>
      <c r="AI1623" t="s">
        <v>225</v>
      </c>
      <c r="AJ1623" t="s">
        <v>225</v>
      </c>
      <c r="AK1623" t="s">
        <v>225</v>
      </c>
      <c r="AL1623" t="s">
        <v>394</v>
      </c>
      <c r="AM1623" t="s">
        <v>394</v>
      </c>
      <c r="AN1623" t="s">
        <v>394</v>
      </c>
      <c r="AO1623" t="s">
        <v>394</v>
      </c>
      <c r="AP1623" t="s">
        <v>394</v>
      </c>
      <c r="AQ1623" s="286" t="s">
        <v>394</v>
      </c>
      <c r="AR1623" s="295"/>
      <c r="AS1623" s="235"/>
    </row>
    <row r="1624" spans="1:47" ht="21.6" x14ac:dyDescent="0.3">
      <c r="A1624" s="285">
        <v>119720</v>
      </c>
      <c r="B1624" s="286" t="s">
        <v>61</v>
      </c>
      <c r="C1624" t="s">
        <v>995</v>
      </c>
      <c r="D1624" t="s">
        <v>995</v>
      </c>
      <c r="E1624" t="s">
        <v>995</v>
      </c>
      <c r="F1624" t="s">
        <v>995</v>
      </c>
      <c r="G1624" t="s">
        <v>995</v>
      </c>
      <c r="H1624" t="s">
        <v>995</v>
      </c>
      <c r="I1624" t="s">
        <v>995</v>
      </c>
      <c r="J1624" t="s">
        <v>995</v>
      </c>
      <c r="K1624" t="s">
        <v>995</v>
      </c>
      <c r="L1624" t="s">
        <v>995</v>
      </c>
      <c r="M1624" t="s">
        <v>995</v>
      </c>
      <c r="N1624" t="s">
        <v>995</v>
      </c>
      <c r="O1624" t="s">
        <v>995</v>
      </c>
      <c r="P1624" t="s">
        <v>995</v>
      </c>
      <c r="Q1624" t="s">
        <v>995</v>
      </c>
      <c r="R1624" t="s">
        <v>995</v>
      </c>
      <c r="S1624" t="s">
        <v>995</v>
      </c>
      <c r="T1624" t="s">
        <v>995</v>
      </c>
      <c r="U1624" t="s">
        <v>995</v>
      </c>
      <c r="V1624" t="s">
        <v>995</v>
      </c>
      <c r="W1624" t="s">
        <v>995</v>
      </c>
      <c r="X1624" t="s">
        <v>995</v>
      </c>
      <c r="Y1624" t="s">
        <v>995</v>
      </c>
      <c r="Z1624" t="s">
        <v>995</v>
      </c>
      <c r="AA1624" t="s">
        <v>995</v>
      </c>
      <c r="AB1624" t="s">
        <v>995</v>
      </c>
      <c r="AC1624" t="s">
        <v>995</v>
      </c>
      <c r="AD1624" t="s">
        <v>995</v>
      </c>
      <c r="AE1624" t="s">
        <v>995</v>
      </c>
      <c r="AF1624" t="s">
        <v>995</v>
      </c>
      <c r="AG1624" t="s">
        <v>995</v>
      </c>
      <c r="AH1624" t="s">
        <v>995</v>
      </c>
      <c r="AI1624" t="s">
        <v>995</v>
      </c>
      <c r="AJ1624" t="s">
        <v>995</v>
      </c>
      <c r="AK1624" t="s">
        <v>995</v>
      </c>
      <c r="AL1624" t="s">
        <v>995</v>
      </c>
      <c r="AM1624" t="s">
        <v>995</v>
      </c>
      <c r="AN1624" t="s">
        <v>995</v>
      </c>
      <c r="AO1624" t="s">
        <v>995</v>
      </c>
      <c r="AP1624" t="s">
        <v>995</v>
      </c>
      <c r="AQ1624" s="286" t="s">
        <v>855</v>
      </c>
      <c r="AR1624" s="295"/>
      <c r="AS1624" s="235"/>
    </row>
    <row r="1625" spans="1:47" x14ac:dyDescent="0.3">
      <c r="A1625" s="285">
        <v>119724</v>
      </c>
      <c r="B1625" s="286" t="s">
        <v>539</v>
      </c>
      <c r="C1625" t="s">
        <v>995</v>
      </c>
      <c r="D1625" t="s">
        <v>995</v>
      </c>
      <c r="E1625" t="s">
        <v>995</v>
      </c>
      <c r="F1625" t="s">
        <v>995</v>
      </c>
      <c r="G1625" t="s">
        <v>995</v>
      </c>
      <c r="H1625" t="s">
        <v>995</v>
      </c>
      <c r="I1625" t="s">
        <v>995</v>
      </c>
      <c r="J1625" t="s">
        <v>995</v>
      </c>
      <c r="K1625" t="s">
        <v>995</v>
      </c>
      <c r="L1625" t="s">
        <v>995</v>
      </c>
      <c r="M1625" t="s">
        <v>995</v>
      </c>
      <c r="N1625" t="s">
        <v>995</v>
      </c>
      <c r="O1625" t="s">
        <v>995</v>
      </c>
      <c r="P1625" t="s">
        <v>995</v>
      </c>
      <c r="Q1625" t="s">
        <v>995</v>
      </c>
      <c r="R1625" t="s">
        <v>995</v>
      </c>
      <c r="S1625" t="s">
        <v>995</v>
      </c>
      <c r="T1625" t="s">
        <v>995</v>
      </c>
      <c r="U1625" t="s">
        <v>995</v>
      </c>
      <c r="V1625" t="s">
        <v>995</v>
      </c>
      <c r="W1625" t="s">
        <v>995</v>
      </c>
      <c r="X1625" t="s">
        <v>995</v>
      </c>
      <c r="Y1625" t="s">
        <v>995</v>
      </c>
      <c r="Z1625" t="s">
        <v>995</v>
      </c>
      <c r="AA1625" t="s">
        <v>995</v>
      </c>
      <c r="AB1625" t="s">
        <v>995</v>
      </c>
      <c r="AC1625" t="s">
        <v>995</v>
      </c>
      <c r="AD1625" t="s">
        <v>995</v>
      </c>
      <c r="AE1625" t="s">
        <v>995</v>
      </c>
      <c r="AF1625" t="s">
        <v>995</v>
      </c>
      <c r="AG1625" t="s">
        <v>995</v>
      </c>
      <c r="AH1625" t="s">
        <v>995</v>
      </c>
      <c r="AI1625" t="s">
        <v>995</v>
      </c>
      <c r="AJ1625" t="s">
        <v>995</v>
      </c>
      <c r="AK1625" t="s">
        <v>995</v>
      </c>
      <c r="AL1625" t="s">
        <v>995</v>
      </c>
      <c r="AM1625" t="s">
        <v>995</v>
      </c>
      <c r="AN1625" t="s">
        <v>995</v>
      </c>
      <c r="AO1625" t="s">
        <v>995</v>
      </c>
      <c r="AP1625" t="s">
        <v>995</v>
      </c>
      <c r="AQ1625" s="286" t="s">
        <v>855</v>
      </c>
      <c r="AR1625" s="306"/>
    </row>
    <row r="1626" spans="1:47" ht="21.6" x14ac:dyDescent="0.3">
      <c r="A1626" s="285">
        <v>119726</v>
      </c>
      <c r="B1626" s="286" t="s">
        <v>61</v>
      </c>
      <c r="C1626" t="s">
        <v>995</v>
      </c>
      <c r="D1626" t="s">
        <v>995</v>
      </c>
      <c r="E1626" t="s">
        <v>995</v>
      </c>
      <c r="F1626" t="s">
        <v>995</v>
      </c>
      <c r="G1626" t="s">
        <v>995</v>
      </c>
      <c r="H1626" t="s">
        <v>995</v>
      </c>
      <c r="I1626" t="s">
        <v>995</v>
      </c>
      <c r="J1626" t="s">
        <v>995</v>
      </c>
      <c r="K1626" t="s">
        <v>995</v>
      </c>
      <c r="L1626" t="s">
        <v>995</v>
      </c>
      <c r="M1626" t="s">
        <v>995</v>
      </c>
      <c r="N1626" t="s">
        <v>995</v>
      </c>
      <c r="O1626" t="s">
        <v>995</v>
      </c>
      <c r="P1626" t="s">
        <v>995</v>
      </c>
      <c r="Q1626" t="s">
        <v>995</v>
      </c>
      <c r="R1626" t="s">
        <v>995</v>
      </c>
      <c r="S1626" t="s">
        <v>995</v>
      </c>
      <c r="T1626" t="s">
        <v>995</v>
      </c>
      <c r="U1626" t="s">
        <v>995</v>
      </c>
      <c r="V1626" t="s">
        <v>995</v>
      </c>
      <c r="W1626" t="s">
        <v>995</v>
      </c>
      <c r="X1626" t="s">
        <v>995</v>
      </c>
      <c r="Y1626" t="s">
        <v>995</v>
      </c>
      <c r="Z1626" t="s">
        <v>995</v>
      </c>
      <c r="AA1626" t="s">
        <v>995</v>
      </c>
      <c r="AB1626" t="s">
        <v>995</v>
      </c>
      <c r="AC1626" t="s">
        <v>995</v>
      </c>
      <c r="AD1626" t="s">
        <v>995</v>
      </c>
      <c r="AE1626" t="s">
        <v>995</v>
      </c>
      <c r="AF1626" t="s">
        <v>995</v>
      </c>
      <c r="AG1626" t="s">
        <v>995</v>
      </c>
      <c r="AH1626" t="s">
        <v>995</v>
      </c>
      <c r="AI1626" t="s">
        <v>995</v>
      </c>
      <c r="AJ1626" t="s">
        <v>995</v>
      </c>
      <c r="AK1626" t="s">
        <v>995</v>
      </c>
      <c r="AL1626" t="s">
        <v>995</v>
      </c>
      <c r="AM1626" t="s">
        <v>995</v>
      </c>
      <c r="AN1626" t="s">
        <v>995</v>
      </c>
      <c r="AO1626" t="s">
        <v>995</v>
      </c>
      <c r="AP1626" t="s">
        <v>995</v>
      </c>
      <c r="AQ1626" s="286" t="s">
        <v>855</v>
      </c>
      <c r="AR1626" s="295"/>
      <c r="AS1626" s="235"/>
    </row>
    <row r="1627" spans="1:47" x14ac:dyDescent="0.3">
      <c r="A1627" s="285">
        <v>119727</v>
      </c>
      <c r="B1627" s="286" t="s">
        <v>538</v>
      </c>
      <c r="C1627" t="s">
        <v>995</v>
      </c>
      <c r="D1627" t="s">
        <v>995</v>
      </c>
      <c r="E1627" t="s">
        <v>995</v>
      </c>
      <c r="F1627" t="s">
        <v>995</v>
      </c>
      <c r="G1627" t="s">
        <v>995</v>
      </c>
      <c r="H1627" t="s">
        <v>995</v>
      </c>
      <c r="I1627" t="s">
        <v>995</v>
      </c>
      <c r="J1627" t="s">
        <v>995</v>
      </c>
      <c r="K1627" t="s">
        <v>995</v>
      </c>
      <c r="L1627" t="s">
        <v>995</v>
      </c>
      <c r="M1627" t="s">
        <v>995</v>
      </c>
      <c r="N1627" t="s">
        <v>995</v>
      </c>
      <c r="O1627" t="s">
        <v>995</v>
      </c>
      <c r="P1627" t="s">
        <v>995</v>
      </c>
      <c r="Q1627" t="s">
        <v>995</v>
      </c>
      <c r="R1627" t="s">
        <v>995</v>
      </c>
      <c r="S1627" t="s">
        <v>995</v>
      </c>
      <c r="T1627" t="s">
        <v>995</v>
      </c>
      <c r="U1627" t="s">
        <v>995</v>
      </c>
      <c r="V1627" t="s">
        <v>995</v>
      </c>
      <c r="W1627" t="s">
        <v>995</v>
      </c>
      <c r="X1627" t="s">
        <v>995</v>
      </c>
      <c r="Y1627" t="s">
        <v>995</v>
      </c>
      <c r="Z1627" t="s">
        <v>995</v>
      </c>
      <c r="AA1627" t="s">
        <v>995</v>
      </c>
      <c r="AB1627" t="s">
        <v>995</v>
      </c>
      <c r="AC1627" t="s">
        <v>995</v>
      </c>
      <c r="AD1627" t="s">
        <v>995</v>
      </c>
      <c r="AE1627" t="s">
        <v>995</v>
      </c>
      <c r="AF1627" t="s">
        <v>995</v>
      </c>
      <c r="AG1627" t="s">
        <v>995</v>
      </c>
      <c r="AH1627" t="s">
        <v>995</v>
      </c>
      <c r="AI1627" t="s">
        <v>995</v>
      </c>
      <c r="AJ1627" t="s">
        <v>995</v>
      </c>
      <c r="AK1627" t="s">
        <v>995</v>
      </c>
      <c r="AL1627" t="s">
        <v>995</v>
      </c>
      <c r="AM1627" t="s">
        <v>995</v>
      </c>
      <c r="AN1627" t="s">
        <v>995</v>
      </c>
      <c r="AO1627" t="s">
        <v>995</v>
      </c>
      <c r="AP1627" t="s">
        <v>995</v>
      </c>
      <c r="AQ1627" s="286" t="s">
        <v>855</v>
      </c>
      <c r="AR1627" s="306"/>
    </row>
    <row r="1628" spans="1:47" x14ac:dyDescent="0.3">
      <c r="A1628" s="285">
        <v>119728</v>
      </c>
      <c r="B1628" s="286" t="s">
        <v>540</v>
      </c>
      <c r="C1628" t="s">
        <v>995</v>
      </c>
      <c r="D1628" t="s">
        <v>995</v>
      </c>
      <c r="E1628" t="s">
        <v>995</v>
      </c>
      <c r="F1628" t="s">
        <v>995</v>
      </c>
      <c r="G1628" t="s">
        <v>995</v>
      </c>
      <c r="H1628" t="s">
        <v>995</v>
      </c>
      <c r="I1628" t="s">
        <v>995</v>
      </c>
      <c r="J1628" t="s">
        <v>995</v>
      </c>
      <c r="K1628" t="s">
        <v>995</v>
      </c>
      <c r="L1628" t="s">
        <v>995</v>
      </c>
      <c r="M1628" t="s">
        <v>995</v>
      </c>
      <c r="N1628" t="s">
        <v>995</v>
      </c>
      <c r="O1628" t="s">
        <v>995</v>
      </c>
      <c r="P1628" t="s">
        <v>995</v>
      </c>
      <c r="Q1628" t="s">
        <v>995</v>
      </c>
      <c r="R1628" t="s">
        <v>995</v>
      </c>
      <c r="S1628" t="s">
        <v>995</v>
      </c>
      <c r="T1628" t="s">
        <v>995</v>
      </c>
      <c r="U1628" t="s">
        <v>995</v>
      </c>
      <c r="V1628" t="s">
        <v>995</v>
      </c>
      <c r="W1628" t="s">
        <v>995</v>
      </c>
      <c r="X1628" t="s">
        <v>995</v>
      </c>
      <c r="Y1628" t="s">
        <v>995</v>
      </c>
      <c r="Z1628" t="s">
        <v>995</v>
      </c>
      <c r="AA1628" t="s">
        <v>995</v>
      </c>
      <c r="AB1628" t="s">
        <v>995</v>
      </c>
      <c r="AC1628" t="s">
        <v>995</v>
      </c>
      <c r="AD1628" t="s">
        <v>995</v>
      </c>
      <c r="AE1628" t="s">
        <v>995</v>
      </c>
      <c r="AF1628" t="s">
        <v>995</v>
      </c>
      <c r="AG1628" t="s">
        <v>995</v>
      </c>
      <c r="AH1628" t="s">
        <v>995</v>
      </c>
      <c r="AI1628" t="s">
        <v>995</v>
      </c>
      <c r="AJ1628" t="s">
        <v>995</v>
      </c>
      <c r="AK1628" t="s">
        <v>995</v>
      </c>
      <c r="AL1628" t="s">
        <v>995</v>
      </c>
      <c r="AM1628" t="s">
        <v>995</v>
      </c>
      <c r="AN1628" t="s">
        <v>995</v>
      </c>
      <c r="AO1628" t="s">
        <v>995</v>
      </c>
      <c r="AP1628" t="s">
        <v>995</v>
      </c>
      <c r="AQ1628" s="286" t="s">
        <v>855</v>
      </c>
      <c r="AR1628" s="306"/>
    </row>
    <row r="1629" spans="1:47" x14ac:dyDescent="0.3">
      <c r="A1629" s="285">
        <v>119734</v>
      </c>
      <c r="B1629" s="286" t="s">
        <v>61</v>
      </c>
      <c r="C1629" t="s">
        <v>995</v>
      </c>
      <c r="D1629" t="s">
        <v>995</v>
      </c>
      <c r="E1629" t="s">
        <v>995</v>
      </c>
      <c r="F1629" t="s">
        <v>995</v>
      </c>
      <c r="G1629" t="s">
        <v>995</v>
      </c>
      <c r="H1629" t="s">
        <v>995</v>
      </c>
      <c r="I1629" t="s">
        <v>995</v>
      </c>
      <c r="J1629" t="s">
        <v>995</v>
      </c>
      <c r="K1629" t="s">
        <v>995</v>
      </c>
      <c r="L1629" t="s">
        <v>995</v>
      </c>
      <c r="M1629" t="s">
        <v>995</v>
      </c>
      <c r="N1629" t="s">
        <v>995</v>
      </c>
      <c r="O1629" t="s">
        <v>995</v>
      </c>
      <c r="P1629" t="s">
        <v>995</v>
      </c>
      <c r="Q1629" t="s">
        <v>995</v>
      </c>
      <c r="R1629" t="s">
        <v>995</v>
      </c>
      <c r="S1629" t="s">
        <v>995</v>
      </c>
      <c r="T1629" t="s">
        <v>995</v>
      </c>
      <c r="U1629" t="s">
        <v>995</v>
      </c>
      <c r="V1629" t="s">
        <v>995</v>
      </c>
      <c r="W1629" t="s">
        <v>995</v>
      </c>
      <c r="X1629" t="s">
        <v>995</v>
      </c>
      <c r="Y1629" t="s">
        <v>995</v>
      </c>
      <c r="Z1629" t="s">
        <v>995</v>
      </c>
      <c r="AA1629" t="s">
        <v>995</v>
      </c>
      <c r="AB1629" t="s">
        <v>995</v>
      </c>
      <c r="AC1629" t="s">
        <v>995</v>
      </c>
      <c r="AD1629" t="s">
        <v>995</v>
      </c>
      <c r="AE1629" t="s">
        <v>995</v>
      </c>
      <c r="AF1629" t="s">
        <v>995</v>
      </c>
      <c r="AG1629" t="s">
        <v>995</v>
      </c>
      <c r="AH1629" t="s">
        <v>995</v>
      </c>
      <c r="AI1629" t="s">
        <v>995</v>
      </c>
      <c r="AJ1629" t="s">
        <v>995</v>
      </c>
      <c r="AK1629" t="s">
        <v>995</v>
      </c>
      <c r="AL1629" t="s">
        <v>995</v>
      </c>
      <c r="AM1629" t="s">
        <v>995</v>
      </c>
      <c r="AN1629" t="s">
        <v>995</v>
      </c>
      <c r="AO1629" t="s">
        <v>995</v>
      </c>
      <c r="AP1629" t="s">
        <v>995</v>
      </c>
      <c r="AQ1629" s="286" t="s">
        <v>855</v>
      </c>
      <c r="AR1629" s="306"/>
    </row>
    <row r="1630" spans="1:47" ht="21.6" x14ac:dyDescent="0.3">
      <c r="A1630" s="285">
        <v>119741</v>
      </c>
      <c r="B1630" s="286" t="s">
        <v>8485</v>
      </c>
      <c r="C1630" t="s">
        <v>995</v>
      </c>
      <c r="D1630" t="s">
        <v>995</v>
      </c>
      <c r="E1630" t="s">
        <v>995</v>
      </c>
      <c r="F1630" t="s">
        <v>995</v>
      </c>
      <c r="G1630" t="s">
        <v>995</v>
      </c>
      <c r="H1630" t="s">
        <v>995</v>
      </c>
      <c r="I1630" t="s">
        <v>995</v>
      </c>
      <c r="J1630" t="s">
        <v>995</v>
      </c>
      <c r="K1630" t="s">
        <v>995</v>
      </c>
      <c r="L1630" t="s">
        <v>995</v>
      </c>
      <c r="M1630" t="s">
        <v>995</v>
      </c>
      <c r="N1630" t="s">
        <v>995</v>
      </c>
      <c r="O1630" t="s">
        <v>995</v>
      </c>
      <c r="P1630" t="s">
        <v>995</v>
      </c>
      <c r="Q1630" t="s">
        <v>995</v>
      </c>
      <c r="R1630" t="s">
        <v>995</v>
      </c>
      <c r="S1630" t="s">
        <v>995</v>
      </c>
      <c r="T1630" t="s">
        <v>995</v>
      </c>
      <c r="U1630" t="s">
        <v>995</v>
      </c>
      <c r="V1630" t="s">
        <v>995</v>
      </c>
      <c r="W1630" t="s">
        <v>995</v>
      </c>
      <c r="X1630" t="s">
        <v>995</v>
      </c>
      <c r="Y1630" t="s">
        <v>995</v>
      </c>
      <c r="Z1630" t="s">
        <v>995</v>
      </c>
      <c r="AA1630" t="s">
        <v>995</v>
      </c>
      <c r="AB1630" t="s">
        <v>995</v>
      </c>
      <c r="AC1630" t="s">
        <v>995</v>
      </c>
      <c r="AD1630" t="s">
        <v>995</v>
      </c>
      <c r="AE1630" t="s">
        <v>995</v>
      </c>
      <c r="AF1630" t="s">
        <v>995</v>
      </c>
      <c r="AG1630" t="s">
        <v>995</v>
      </c>
      <c r="AH1630" t="s">
        <v>995</v>
      </c>
      <c r="AI1630" t="s">
        <v>995</v>
      </c>
      <c r="AJ1630" t="s">
        <v>995</v>
      </c>
      <c r="AK1630" t="s">
        <v>995</v>
      </c>
      <c r="AL1630" t="s">
        <v>995</v>
      </c>
      <c r="AM1630" t="s">
        <v>995</v>
      </c>
      <c r="AN1630" t="s">
        <v>995</v>
      </c>
      <c r="AO1630" t="s">
        <v>995</v>
      </c>
      <c r="AP1630" t="s">
        <v>995</v>
      </c>
      <c r="AQ1630" s="286" t="s">
        <v>855</v>
      </c>
      <c r="AR1630" s="295"/>
      <c r="AS1630" s="235"/>
    </row>
    <row r="1631" spans="1:47" ht="21.6" x14ac:dyDescent="0.3">
      <c r="A1631" s="285">
        <v>119742</v>
      </c>
      <c r="B1631" s="286" t="s">
        <v>61</v>
      </c>
      <c r="C1631" t="s">
        <v>224</v>
      </c>
      <c r="D1631" t="s">
        <v>226</v>
      </c>
      <c r="E1631" t="s">
        <v>224</v>
      </c>
      <c r="F1631" t="s">
        <v>224</v>
      </c>
      <c r="G1631" t="s">
        <v>224</v>
      </c>
      <c r="H1631" t="s">
        <v>226</v>
      </c>
      <c r="I1631" t="s">
        <v>226</v>
      </c>
      <c r="J1631" t="s">
        <v>224</v>
      </c>
      <c r="K1631" t="s">
        <v>226</v>
      </c>
      <c r="L1631" t="s">
        <v>224</v>
      </c>
      <c r="M1631" t="s">
        <v>226</v>
      </c>
      <c r="N1631" t="s">
        <v>224</v>
      </c>
      <c r="O1631" t="s">
        <v>226</v>
      </c>
      <c r="P1631" t="s">
        <v>226</v>
      </c>
      <c r="Q1631" t="s">
        <v>226</v>
      </c>
      <c r="R1631" t="s">
        <v>226</v>
      </c>
      <c r="S1631" t="s">
        <v>226</v>
      </c>
      <c r="T1631" t="s">
        <v>226</v>
      </c>
      <c r="U1631" t="s">
        <v>224</v>
      </c>
      <c r="V1631" t="s">
        <v>226</v>
      </c>
      <c r="W1631" t="s">
        <v>226</v>
      </c>
      <c r="X1631" t="s">
        <v>226</v>
      </c>
      <c r="Y1631" t="s">
        <v>226</v>
      </c>
      <c r="Z1631" t="s">
        <v>224</v>
      </c>
      <c r="AA1631" t="s">
        <v>226</v>
      </c>
      <c r="AB1631" t="s">
        <v>224</v>
      </c>
      <c r="AC1631" t="s">
        <v>226</v>
      </c>
      <c r="AD1631" t="s">
        <v>226</v>
      </c>
      <c r="AE1631" t="s">
        <v>226</v>
      </c>
      <c r="AF1631" t="s">
        <v>224</v>
      </c>
      <c r="AG1631" t="s">
        <v>224</v>
      </c>
      <c r="AH1631" t="s">
        <v>224</v>
      </c>
      <c r="AI1631" t="s">
        <v>226</v>
      </c>
      <c r="AJ1631" t="s">
        <v>224</v>
      </c>
      <c r="AK1631" t="s">
        <v>224</v>
      </c>
      <c r="AL1631" t="s">
        <v>226</v>
      </c>
      <c r="AM1631" t="s">
        <v>225</v>
      </c>
      <c r="AN1631" t="s">
        <v>226</v>
      </c>
      <c r="AO1631" t="s">
        <v>226</v>
      </c>
      <c r="AP1631" t="s">
        <v>226</v>
      </c>
      <c r="AQ1631" s="286" t="s">
        <v>394</v>
      </c>
      <c r="AR1631" s="295"/>
      <c r="AS1631" s="235"/>
    </row>
    <row r="1632" spans="1:47" x14ac:dyDescent="0.3">
      <c r="A1632" s="285">
        <v>119745</v>
      </c>
      <c r="B1632" s="286" t="s">
        <v>540</v>
      </c>
      <c r="C1632" t="s">
        <v>995</v>
      </c>
      <c r="D1632" t="s">
        <v>995</v>
      </c>
      <c r="E1632" t="s">
        <v>995</v>
      </c>
      <c r="F1632" t="s">
        <v>995</v>
      </c>
      <c r="G1632" t="s">
        <v>995</v>
      </c>
      <c r="H1632" t="s">
        <v>995</v>
      </c>
      <c r="I1632" t="s">
        <v>995</v>
      </c>
      <c r="J1632" t="s">
        <v>995</v>
      </c>
      <c r="K1632" t="s">
        <v>995</v>
      </c>
      <c r="L1632" t="s">
        <v>995</v>
      </c>
      <c r="M1632" t="s">
        <v>995</v>
      </c>
      <c r="N1632" t="s">
        <v>995</v>
      </c>
      <c r="O1632" t="s">
        <v>995</v>
      </c>
      <c r="P1632" t="s">
        <v>995</v>
      </c>
      <c r="Q1632" t="s">
        <v>995</v>
      </c>
      <c r="R1632" t="s">
        <v>995</v>
      </c>
      <c r="S1632" t="s">
        <v>995</v>
      </c>
      <c r="T1632" t="s">
        <v>995</v>
      </c>
      <c r="U1632" t="s">
        <v>995</v>
      </c>
      <c r="V1632" t="s">
        <v>995</v>
      </c>
      <c r="W1632" t="s">
        <v>995</v>
      </c>
      <c r="X1632" t="s">
        <v>995</v>
      </c>
      <c r="Y1632" t="s">
        <v>995</v>
      </c>
      <c r="Z1632" t="s">
        <v>995</v>
      </c>
      <c r="AA1632" t="s">
        <v>995</v>
      </c>
      <c r="AB1632" t="s">
        <v>995</v>
      </c>
      <c r="AC1632" t="s">
        <v>995</v>
      </c>
      <c r="AD1632" t="s">
        <v>995</v>
      </c>
      <c r="AE1632" t="s">
        <v>995</v>
      </c>
      <c r="AF1632" t="s">
        <v>995</v>
      </c>
      <c r="AG1632" t="s">
        <v>995</v>
      </c>
      <c r="AH1632" t="s">
        <v>995</v>
      </c>
      <c r="AI1632" t="s">
        <v>995</v>
      </c>
      <c r="AJ1632" t="s">
        <v>995</v>
      </c>
      <c r="AK1632" t="s">
        <v>995</v>
      </c>
      <c r="AL1632" t="s">
        <v>995</v>
      </c>
      <c r="AM1632" t="s">
        <v>995</v>
      </c>
      <c r="AN1632" t="s">
        <v>995</v>
      </c>
      <c r="AO1632" t="s">
        <v>995</v>
      </c>
      <c r="AP1632" t="s">
        <v>995</v>
      </c>
      <c r="AQ1632" s="286" t="s">
        <v>855</v>
      </c>
      <c r="AR1632" s="306"/>
    </row>
    <row r="1633" spans="1:47" x14ac:dyDescent="0.3">
      <c r="A1633" s="285">
        <v>119746</v>
      </c>
      <c r="B1633" s="286" t="s">
        <v>540</v>
      </c>
      <c r="C1633" t="s">
        <v>995</v>
      </c>
      <c r="D1633" t="s">
        <v>995</v>
      </c>
      <c r="E1633" t="s">
        <v>995</v>
      </c>
      <c r="F1633" t="s">
        <v>995</v>
      </c>
      <c r="G1633" t="s">
        <v>995</v>
      </c>
      <c r="H1633" t="s">
        <v>995</v>
      </c>
      <c r="I1633" t="s">
        <v>995</v>
      </c>
      <c r="J1633" t="s">
        <v>995</v>
      </c>
      <c r="K1633" t="s">
        <v>995</v>
      </c>
      <c r="L1633" t="s">
        <v>995</v>
      </c>
      <c r="M1633" t="s">
        <v>995</v>
      </c>
      <c r="N1633" t="s">
        <v>995</v>
      </c>
      <c r="O1633" t="s">
        <v>995</v>
      </c>
      <c r="P1633" t="s">
        <v>995</v>
      </c>
      <c r="Q1633" t="s">
        <v>995</v>
      </c>
      <c r="R1633" t="s">
        <v>995</v>
      </c>
      <c r="S1633" t="s">
        <v>995</v>
      </c>
      <c r="T1633" t="s">
        <v>995</v>
      </c>
      <c r="U1633" t="s">
        <v>995</v>
      </c>
      <c r="V1633" t="s">
        <v>995</v>
      </c>
      <c r="W1633" t="s">
        <v>995</v>
      </c>
      <c r="X1633" t="s">
        <v>995</v>
      </c>
      <c r="Y1633" t="s">
        <v>995</v>
      </c>
      <c r="Z1633" t="s">
        <v>995</v>
      </c>
      <c r="AA1633" t="s">
        <v>995</v>
      </c>
      <c r="AB1633" t="s">
        <v>995</v>
      </c>
      <c r="AC1633" t="s">
        <v>995</v>
      </c>
      <c r="AD1633" t="s">
        <v>995</v>
      </c>
      <c r="AE1633" t="s">
        <v>995</v>
      </c>
      <c r="AF1633" t="s">
        <v>995</v>
      </c>
      <c r="AG1633" t="s">
        <v>995</v>
      </c>
      <c r="AH1633" t="s">
        <v>995</v>
      </c>
      <c r="AI1633" t="s">
        <v>995</v>
      </c>
      <c r="AJ1633" t="s">
        <v>995</v>
      </c>
      <c r="AK1633" t="s">
        <v>995</v>
      </c>
      <c r="AL1633" t="s">
        <v>995</v>
      </c>
      <c r="AM1633" t="s">
        <v>995</v>
      </c>
      <c r="AN1633" t="s">
        <v>995</v>
      </c>
      <c r="AO1633" t="s">
        <v>995</v>
      </c>
      <c r="AP1633" t="s">
        <v>995</v>
      </c>
      <c r="AQ1633" s="286" t="s">
        <v>855</v>
      </c>
      <c r="AR1633" s="306"/>
    </row>
    <row r="1634" spans="1:47" ht="28.8" x14ac:dyDescent="0.3">
      <c r="A1634" s="285">
        <v>119749</v>
      </c>
      <c r="B1634" s="286" t="s">
        <v>67</v>
      </c>
      <c r="C1634" t="s">
        <v>226</v>
      </c>
      <c r="D1634" t="s">
        <v>226</v>
      </c>
      <c r="E1634" t="s">
        <v>226</v>
      </c>
      <c r="F1634" t="s">
        <v>226</v>
      </c>
      <c r="G1634" t="s">
        <v>226</v>
      </c>
      <c r="H1634" t="s">
        <v>226</v>
      </c>
      <c r="I1634" t="s">
        <v>226</v>
      </c>
      <c r="J1634" t="s">
        <v>224</v>
      </c>
      <c r="K1634" t="s">
        <v>226</v>
      </c>
      <c r="L1634" t="s">
        <v>226</v>
      </c>
      <c r="M1634" t="s">
        <v>224</v>
      </c>
      <c r="N1634" t="s">
        <v>226</v>
      </c>
      <c r="O1634" t="s">
        <v>226</v>
      </c>
      <c r="P1634" t="s">
        <v>226</v>
      </c>
      <c r="Q1634" t="s">
        <v>226</v>
      </c>
      <c r="R1634" t="s">
        <v>226</v>
      </c>
      <c r="S1634" t="s">
        <v>226</v>
      </c>
      <c r="T1634" t="s">
        <v>226</v>
      </c>
      <c r="U1634" t="s">
        <v>224</v>
      </c>
      <c r="V1634" t="s">
        <v>226</v>
      </c>
      <c r="W1634" t="s">
        <v>226</v>
      </c>
      <c r="X1634" t="s">
        <v>226</v>
      </c>
      <c r="Y1634" t="s">
        <v>226</v>
      </c>
      <c r="Z1634" t="s">
        <v>226</v>
      </c>
      <c r="AA1634" t="s">
        <v>226</v>
      </c>
      <c r="AB1634" t="s">
        <v>226</v>
      </c>
      <c r="AC1634" t="s">
        <v>226</v>
      </c>
      <c r="AD1634" t="s">
        <v>226</v>
      </c>
      <c r="AE1634" t="s">
        <v>225</v>
      </c>
      <c r="AF1634" t="s">
        <v>224</v>
      </c>
      <c r="AG1634" t="s">
        <v>225</v>
      </c>
      <c r="AH1634" t="s">
        <v>225</v>
      </c>
      <c r="AI1634" t="s">
        <v>225</v>
      </c>
      <c r="AJ1634" t="s">
        <v>225</v>
      </c>
      <c r="AK1634" t="s">
        <v>225</v>
      </c>
      <c r="AQ1634" s="289"/>
      <c r="AR1634" s="302"/>
      <c r="AS1634" s="304"/>
      <c r="AU1634"/>
    </row>
    <row r="1635" spans="1:47" ht="21.6" x14ac:dyDescent="0.3">
      <c r="A1635" s="285">
        <v>119750</v>
      </c>
      <c r="B1635" s="286" t="s">
        <v>61</v>
      </c>
      <c r="C1635" t="s">
        <v>226</v>
      </c>
      <c r="D1635" t="s">
        <v>226</v>
      </c>
      <c r="E1635" t="s">
        <v>226</v>
      </c>
      <c r="F1635" t="s">
        <v>224</v>
      </c>
      <c r="G1635" t="s">
        <v>224</v>
      </c>
      <c r="H1635" t="s">
        <v>226</v>
      </c>
      <c r="I1635" t="s">
        <v>226</v>
      </c>
      <c r="J1635" t="s">
        <v>226</v>
      </c>
      <c r="K1635" t="s">
        <v>224</v>
      </c>
      <c r="L1635" t="s">
        <v>224</v>
      </c>
      <c r="M1635" t="s">
        <v>224</v>
      </c>
      <c r="N1635" t="s">
        <v>224</v>
      </c>
      <c r="O1635" t="s">
        <v>226</v>
      </c>
      <c r="P1635" t="s">
        <v>224</v>
      </c>
      <c r="Q1635" t="s">
        <v>226</v>
      </c>
      <c r="R1635" t="s">
        <v>226</v>
      </c>
      <c r="S1635" t="s">
        <v>226</v>
      </c>
      <c r="T1635" t="s">
        <v>224</v>
      </c>
      <c r="U1635" t="s">
        <v>226</v>
      </c>
      <c r="V1635" t="s">
        <v>224</v>
      </c>
      <c r="W1635" t="s">
        <v>226</v>
      </c>
      <c r="X1635" t="s">
        <v>226</v>
      </c>
      <c r="Y1635" t="s">
        <v>226</v>
      </c>
      <c r="Z1635" t="s">
        <v>226</v>
      </c>
      <c r="AA1635" t="s">
        <v>226</v>
      </c>
      <c r="AB1635" t="s">
        <v>224</v>
      </c>
      <c r="AC1635" t="s">
        <v>226</v>
      </c>
      <c r="AD1635" t="s">
        <v>224</v>
      </c>
      <c r="AE1635" t="s">
        <v>224</v>
      </c>
      <c r="AF1635" t="s">
        <v>225</v>
      </c>
      <c r="AG1635" t="s">
        <v>226</v>
      </c>
      <c r="AH1635" t="s">
        <v>226</v>
      </c>
      <c r="AI1635" t="s">
        <v>226</v>
      </c>
      <c r="AJ1635" t="s">
        <v>226</v>
      </c>
      <c r="AK1635" t="s">
        <v>224</v>
      </c>
      <c r="AL1635" t="s">
        <v>225</v>
      </c>
      <c r="AM1635" t="s">
        <v>226</v>
      </c>
      <c r="AN1635" t="s">
        <v>226</v>
      </c>
      <c r="AO1635" t="s">
        <v>226</v>
      </c>
      <c r="AP1635" t="s">
        <v>225</v>
      </c>
      <c r="AQ1635" s="286" t="s">
        <v>394</v>
      </c>
      <c r="AR1635" s="295"/>
      <c r="AS1635" s="235"/>
    </row>
    <row r="1636" spans="1:47" x14ac:dyDescent="0.3">
      <c r="A1636" s="285">
        <v>119752</v>
      </c>
      <c r="B1636" s="286" t="s">
        <v>540</v>
      </c>
      <c r="C1636" t="s">
        <v>995</v>
      </c>
      <c r="D1636" t="s">
        <v>995</v>
      </c>
      <c r="E1636" t="s">
        <v>995</v>
      </c>
      <c r="F1636" t="s">
        <v>995</v>
      </c>
      <c r="G1636" t="s">
        <v>995</v>
      </c>
      <c r="H1636" t="s">
        <v>995</v>
      </c>
      <c r="I1636" t="s">
        <v>995</v>
      </c>
      <c r="J1636" t="s">
        <v>995</v>
      </c>
      <c r="K1636" t="s">
        <v>995</v>
      </c>
      <c r="L1636" t="s">
        <v>995</v>
      </c>
      <c r="M1636" t="s">
        <v>995</v>
      </c>
      <c r="N1636" t="s">
        <v>995</v>
      </c>
      <c r="O1636" t="s">
        <v>995</v>
      </c>
      <c r="P1636" t="s">
        <v>995</v>
      </c>
      <c r="Q1636" t="s">
        <v>995</v>
      </c>
      <c r="R1636" t="s">
        <v>995</v>
      </c>
      <c r="S1636" t="s">
        <v>995</v>
      </c>
      <c r="T1636" t="s">
        <v>995</v>
      </c>
      <c r="U1636" t="s">
        <v>995</v>
      </c>
      <c r="V1636" t="s">
        <v>995</v>
      </c>
      <c r="W1636" t="s">
        <v>995</v>
      </c>
      <c r="X1636" t="s">
        <v>995</v>
      </c>
      <c r="Y1636" t="s">
        <v>995</v>
      </c>
      <c r="Z1636" t="s">
        <v>995</v>
      </c>
      <c r="AA1636" t="s">
        <v>995</v>
      </c>
      <c r="AB1636" t="s">
        <v>995</v>
      </c>
      <c r="AC1636" t="s">
        <v>995</v>
      </c>
      <c r="AD1636" t="s">
        <v>995</v>
      </c>
      <c r="AE1636" t="s">
        <v>995</v>
      </c>
      <c r="AF1636" t="s">
        <v>995</v>
      </c>
      <c r="AG1636" t="s">
        <v>995</v>
      </c>
      <c r="AH1636" t="s">
        <v>995</v>
      </c>
      <c r="AI1636" t="s">
        <v>995</v>
      </c>
      <c r="AJ1636" t="s">
        <v>995</v>
      </c>
      <c r="AK1636" t="s">
        <v>995</v>
      </c>
      <c r="AL1636" t="s">
        <v>995</v>
      </c>
      <c r="AM1636" t="s">
        <v>995</v>
      </c>
      <c r="AN1636" t="s">
        <v>995</v>
      </c>
      <c r="AO1636" t="s">
        <v>995</v>
      </c>
      <c r="AP1636" t="s">
        <v>995</v>
      </c>
      <c r="AQ1636" s="286" t="s">
        <v>855</v>
      </c>
      <c r="AR1636" s="306"/>
    </row>
    <row r="1637" spans="1:47" x14ac:dyDescent="0.3">
      <c r="A1637" s="285">
        <v>119754</v>
      </c>
      <c r="B1637" s="286" t="s">
        <v>61</v>
      </c>
      <c r="C1637" t="s">
        <v>995</v>
      </c>
      <c r="D1637" t="s">
        <v>995</v>
      </c>
      <c r="E1637" t="s">
        <v>995</v>
      </c>
      <c r="F1637" t="s">
        <v>995</v>
      </c>
      <c r="G1637" t="s">
        <v>995</v>
      </c>
      <c r="H1637" t="s">
        <v>995</v>
      </c>
      <c r="I1637" t="s">
        <v>995</v>
      </c>
      <c r="J1637" t="s">
        <v>995</v>
      </c>
      <c r="K1637" t="s">
        <v>995</v>
      </c>
      <c r="L1637" t="s">
        <v>995</v>
      </c>
      <c r="M1637" t="s">
        <v>995</v>
      </c>
      <c r="N1637" t="s">
        <v>995</v>
      </c>
      <c r="O1637" t="s">
        <v>995</v>
      </c>
      <c r="P1637" t="s">
        <v>995</v>
      </c>
      <c r="Q1637" t="s">
        <v>995</v>
      </c>
      <c r="R1637" t="s">
        <v>995</v>
      </c>
      <c r="S1637" t="s">
        <v>995</v>
      </c>
      <c r="T1637" t="s">
        <v>995</v>
      </c>
      <c r="U1637" t="s">
        <v>995</v>
      </c>
      <c r="V1637" t="s">
        <v>995</v>
      </c>
      <c r="W1637" t="s">
        <v>995</v>
      </c>
      <c r="X1637" t="s">
        <v>995</v>
      </c>
      <c r="Y1637" t="s">
        <v>995</v>
      </c>
      <c r="Z1637" t="s">
        <v>995</v>
      </c>
      <c r="AA1637" t="s">
        <v>995</v>
      </c>
      <c r="AB1637" t="s">
        <v>995</v>
      </c>
      <c r="AC1637" t="s">
        <v>995</v>
      </c>
      <c r="AD1637" t="s">
        <v>995</v>
      </c>
      <c r="AE1637" t="s">
        <v>995</v>
      </c>
      <c r="AF1637" t="s">
        <v>995</v>
      </c>
      <c r="AG1637" t="s">
        <v>995</v>
      </c>
      <c r="AH1637" t="s">
        <v>995</v>
      </c>
      <c r="AI1637" t="s">
        <v>995</v>
      </c>
      <c r="AJ1637" t="s">
        <v>995</v>
      </c>
      <c r="AK1637" t="s">
        <v>995</v>
      </c>
      <c r="AL1637" t="s">
        <v>995</v>
      </c>
      <c r="AM1637" t="s">
        <v>995</v>
      </c>
      <c r="AN1637" t="s">
        <v>995</v>
      </c>
      <c r="AO1637" t="s">
        <v>995</v>
      </c>
      <c r="AP1637" t="s">
        <v>995</v>
      </c>
      <c r="AQ1637" s="286" t="s">
        <v>855</v>
      </c>
      <c r="AR1637" s="306"/>
    </row>
    <row r="1638" spans="1:47" x14ac:dyDescent="0.3">
      <c r="A1638" s="285">
        <v>119756</v>
      </c>
      <c r="B1638" s="286" t="s">
        <v>540</v>
      </c>
      <c r="C1638" t="s">
        <v>995</v>
      </c>
      <c r="D1638" t="s">
        <v>995</v>
      </c>
      <c r="E1638" t="s">
        <v>995</v>
      </c>
      <c r="F1638" t="s">
        <v>995</v>
      </c>
      <c r="G1638" t="s">
        <v>995</v>
      </c>
      <c r="H1638" t="s">
        <v>995</v>
      </c>
      <c r="I1638" t="s">
        <v>995</v>
      </c>
      <c r="J1638" t="s">
        <v>995</v>
      </c>
      <c r="K1638" t="s">
        <v>995</v>
      </c>
      <c r="L1638" t="s">
        <v>995</v>
      </c>
      <c r="M1638" t="s">
        <v>995</v>
      </c>
      <c r="N1638" t="s">
        <v>995</v>
      </c>
      <c r="O1638" t="s">
        <v>995</v>
      </c>
      <c r="P1638" t="s">
        <v>995</v>
      </c>
      <c r="Q1638" t="s">
        <v>995</v>
      </c>
      <c r="R1638" t="s">
        <v>995</v>
      </c>
      <c r="S1638" t="s">
        <v>995</v>
      </c>
      <c r="T1638" t="s">
        <v>995</v>
      </c>
      <c r="U1638" t="s">
        <v>995</v>
      </c>
      <c r="V1638" t="s">
        <v>995</v>
      </c>
      <c r="W1638" t="s">
        <v>995</v>
      </c>
      <c r="X1638" t="s">
        <v>995</v>
      </c>
      <c r="Y1638" t="s">
        <v>995</v>
      </c>
      <c r="Z1638" t="s">
        <v>995</v>
      </c>
      <c r="AA1638" t="s">
        <v>995</v>
      </c>
      <c r="AB1638" t="s">
        <v>995</v>
      </c>
      <c r="AC1638" t="s">
        <v>995</v>
      </c>
      <c r="AD1638" t="s">
        <v>995</v>
      </c>
      <c r="AE1638" t="s">
        <v>995</v>
      </c>
      <c r="AF1638" t="s">
        <v>995</v>
      </c>
      <c r="AG1638" t="s">
        <v>995</v>
      </c>
      <c r="AH1638" t="s">
        <v>995</v>
      </c>
      <c r="AI1638" t="s">
        <v>995</v>
      </c>
      <c r="AJ1638" t="s">
        <v>995</v>
      </c>
      <c r="AK1638" t="s">
        <v>995</v>
      </c>
      <c r="AL1638" t="s">
        <v>995</v>
      </c>
      <c r="AM1638" t="s">
        <v>995</v>
      </c>
      <c r="AN1638" t="s">
        <v>995</v>
      </c>
      <c r="AO1638" t="s">
        <v>995</v>
      </c>
      <c r="AP1638" t="s">
        <v>995</v>
      </c>
      <c r="AQ1638" s="286" t="s">
        <v>855</v>
      </c>
      <c r="AR1638" s="306"/>
    </row>
    <row r="1639" spans="1:47" ht="28.8" x14ac:dyDescent="0.3">
      <c r="A1639" s="285">
        <v>119758</v>
      </c>
      <c r="B1639" s="286" t="s">
        <v>67</v>
      </c>
      <c r="C1639" t="s">
        <v>995</v>
      </c>
      <c r="D1639" t="s">
        <v>995</v>
      </c>
      <c r="E1639" t="s">
        <v>995</v>
      </c>
      <c r="F1639" t="s">
        <v>995</v>
      </c>
      <c r="G1639" t="s">
        <v>995</v>
      </c>
      <c r="H1639" t="s">
        <v>995</v>
      </c>
      <c r="I1639" t="s">
        <v>995</v>
      </c>
      <c r="J1639" t="s">
        <v>995</v>
      </c>
      <c r="K1639" t="s">
        <v>995</v>
      </c>
      <c r="L1639" t="s">
        <v>995</v>
      </c>
      <c r="M1639" t="s">
        <v>995</v>
      </c>
      <c r="N1639" t="s">
        <v>995</v>
      </c>
      <c r="O1639" t="s">
        <v>995</v>
      </c>
      <c r="P1639" t="s">
        <v>995</v>
      </c>
      <c r="Q1639" t="s">
        <v>995</v>
      </c>
      <c r="R1639" t="s">
        <v>995</v>
      </c>
      <c r="S1639" t="s">
        <v>995</v>
      </c>
      <c r="T1639" t="s">
        <v>995</v>
      </c>
      <c r="U1639" t="s">
        <v>995</v>
      </c>
      <c r="V1639" t="s">
        <v>995</v>
      </c>
      <c r="W1639" t="s">
        <v>995</v>
      </c>
      <c r="X1639" t="s">
        <v>995</v>
      </c>
      <c r="Y1639" t="s">
        <v>995</v>
      </c>
      <c r="Z1639" t="s">
        <v>995</v>
      </c>
      <c r="AA1639" t="s">
        <v>995</v>
      </c>
      <c r="AB1639" t="s">
        <v>995</v>
      </c>
      <c r="AC1639" t="s">
        <v>995</v>
      </c>
      <c r="AD1639" t="s">
        <v>995</v>
      </c>
      <c r="AE1639" t="s">
        <v>995</v>
      </c>
      <c r="AF1639" t="s">
        <v>995</v>
      </c>
      <c r="AG1639" t="s">
        <v>995</v>
      </c>
      <c r="AH1639" t="s">
        <v>995</v>
      </c>
      <c r="AI1639" t="s">
        <v>995</v>
      </c>
      <c r="AJ1639" t="s">
        <v>995</v>
      </c>
      <c r="AK1639" t="s">
        <v>995</v>
      </c>
      <c r="AL1639" t="s">
        <v>995</v>
      </c>
      <c r="AM1639" t="s">
        <v>995</v>
      </c>
      <c r="AN1639" t="s">
        <v>995</v>
      </c>
      <c r="AO1639" t="s">
        <v>995</v>
      </c>
      <c r="AP1639" t="s">
        <v>995</v>
      </c>
      <c r="AQ1639" s="286" t="s">
        <v>855</v>
      </c>
      <c r="AR1639" s="295"/>
      <c r="AS1639" s="235"/>
    </row>
    <row r="1640" spans="1:47" ht="21.6" x14ac:dyDescent="0.3">
      <c r="A1640" s="285">
        <v>119763</v>
      </c>
      <c r="B1640" s="286" t="s">
        <v>538</v>
      </c>
      <c r="C1640" t="s">
        <v>224</v>
      </c>
      <c r="D1640" t="s">
        <v>224</v>
      </c>
      <c r="E1640" t="s">
        <v>224</v>
      </c>
      <c r="F1640" t="s">
        <v>226</v>
      </c>
      <c r="G1640" t="s">
        <v>224</v>
      </c>
      <c r="H1640" t="s">
        <v>224</v>
      </c>
      <c r="I1640" t="s">
        <v>224</v>
      </c>
      <c r="J1640" t="s">
        <v>226</v>
      </c>
      <c r="K1640" t="s">
        <v>226</v>
      </c>
      <c r="L1640" t="s">
        <v>224</v>
      </c>
      <c r="M1640" t="s">
        <v>224</v>
      </c>
      <c r="N1640" t="s">
        <v>225</v>
      </c>
      <c r="O1640" t="s">
        <v>224</v>
      </c>
      <c r="P1640" t="s">
        <v>226</v>
      </c>
      <c r="Q1640" t="s">
        <v>226</v>
      </c>
      <c r="R1640" t="s">
        <v>225</v>
      </c>
      <c r="S1640" t="s">
        <v>224</v>
      </c>
      <c r="T1640" t="s">
        <v>226</v>
      </c>
      <c r="U1640" t="s">
        <v>226</v>
      </c>
      <c r="V1640" t="s">
        <v>226</v>
      </c>
      <c r="W1640" t="s">
        <v>226</v>
      </c>
      <c r="X1640" t="s">
        <v>226</v>
      </c>
      <c r="Y1640" t="s">
        <v>226</v>
      </c>
      <c r="Z1640" t="s">
        <v>226</v>
      </c>
      <c r="AA1640" t="s">
        <v>226</v>
      </c>
      <c r="AB1640" t="s">
        <v>394</v>
      </c>
      <c r="AC1640" t="s">
        <v>394</v>
      </c>
      <c r="AD1640" t="s">
        <v>394</v>
      </c>
      <c r="AE1640" t="s">
        <v>394</v>
      </c>
      <c r="AF1640" t="s">
        <v>394</v>
      </c>
      <c r="AG1640" t="s">
        <v>394</v>
      </c>
      <c r="AH1640" t="s">
        <v>394</v>
      </c>
      <c r="AI1640" t="s">
        <v>394</v>
      </c>
      <c r="AJ1640" t="s">
        <v>394</v>
      </c>
      <c r="AK1640" t="s">
        <v>394</v>
      </c>
      <c r="AL1640" t="s">
        <v>394</v>
      </c>
      <c r="AM1640" t="s">
        <v>394</v>
      </c>
      <c r="AN1640" t="s">
        <v>394</v>
      </c>
      <c r="AO1640" t="s">
        <v>394</v>
      </c>
      <c r="AP1640" t="s">
        <v>394</v>
      </c>
      <c r="AQ1640" s="286" t="s">
        <v>394</v>
      </c>
      <c r="AR1640" s="295"/>
      <c r="AS1640" s="235"/>
    </row>
    <row r="1641" spans="1:47" x14ac:dyDescent="0.3">
      <c r="A1641" s="285">
        <v>119764</v>
      </c>
      <c r="B1641" s="286" t="s">
        <v>539</v>
      </c>
      <c r="C1641" t="s">
        <v>995</v>
      </c>
      <c r="D1641" t="s">
        <v>995</v>
      </c>
      <c r="E1641" t="s">
        <v>995</v>
      </c>
      <c r="F1641" t="s">
        <v>995</v>
      </c>
      <c r="G1641" t="s">
        <v>995</v>
      </c>
      <c r="H1641" t="s">
        <v>995</v>
      </c>
      <c r="I1641" t="s">
        <v>995</v>
      </c>
      <c r="J1641" t="s">
        <v>995</v>
      </c>
      <c r="K1641" t="s">
        <v>995</v>
      </c>
      <c r="L1641" t="s">
        <v>995</v>
      </c>
      <c r="M1641" t="s">
        <v>995</v>
      </c>
      <c r="N1641" t="s">
        <v>995</v>
      </c>
      <c r="O1641" t="s">
        <v>995</v>
      </c>
      <c r="P1641" t="s">
        <v>995</v>
      </c>
      <c r="Q1641" t="s">
        <v>995</v>
      </c>
      <c r="R1641" t="s">
        <v>995</v>
      </c>
      <c r="S1641" t="s">
        <v>995</v>
      </c>
      <c r="T1641" t="s">
        <v>995</v>
      </c>
      <c r="U1641" t="s">
        <v>995</v>
      </c>
      <c r="V1641" t="s">
        <v>995</v>
      </c>
      <c r="W1641" t="s">
        <v>995</v>
      </c>
      <c r="X1641" t="s">
        <v>995</v>
      </c>
      <c r="Y1641" t="s">
        <v>995</v>
      </c>
      <c r="Z1641" t="s">
        <v>995</v>
      </c>
      <c r="AA1641" t="s">
        <v>995</v>
      </c>
      <c r="AB1641" t="s">
        <v>995</v>
      </c>
      <c r="AC1641" t="s">
        <v>995</v>
      </c>
      <c r="AD1641" t="s">
        <v>995</v>
      </c>
      <c r="AE1641" t="s">
        <v>995</v>
      </c>
      <c r="AF1641" t="s">
        <v>995</v>
      </c>
      <c r="AG1641" t="s">
        <v>995</v>
      </c>
      <c r="AH1641" t="s">
        <v>995</v>
      </c>
      <c r="AI1641" t="s">
        <v>995</v>
      </c>
      <c r="AJ1641" t="s">
        <v>995</v>
      </c>
      <c r="AK1641" t="s">
        <v>995</v>
      </c>
      <c r="AL1641" t="s">
        <v>995</v>
      </c>
      <c r="AM1641" t="s">
        <v>995</v>
      </c>
      <c r="AN1641" t="s">
        <v>995</v>
      </c>
      <c r="AO1641" t="s">
        <v>995</v>
      </c>
      <c r="AP1641" t="s">
        <v>995</v>
      </c>
      <c r="AQ1641" s="286" t="s">
        <v>855</v>
      </c>
      <c r="AR1641" s="306"/>
    </row>
    <row r="1642" spans="1:47" x14ac:dyDescent="0.3">
      <c r="A1642" s="285">
        <v>119768</v>
      </c>
      <c r="B1642" s="286" t="s">
        <v>540</v>
      </c>
      <c r="C1642" t="s">
        <v>995</v>
      </c>
      <c r="D1642" t="s">
        <v>995</v>
      </c>
      <c r="E1642" t="s">
        <v>995</v>
      </c>
      <c r="F1642" t="s">
        <v>995</v>
      </c>
      <c r="G1642" t="s">
        <v>995</v>
      </c>
      <c r="H1642" t="s">
        <v>995</v>
      </c>
      <c r="I1642" t="s">
        <v>995</v>
      </c>
      <c r="J1642" t="s">
        <v>995</v>
      </c>
      <c r="K1642" t="s">
        <v>995</v>
      </c>
      <c r="L1642" t="s">
        <v>995</v>
      </c>
      <c r="M1642" t="s">
        <v>995</v>
      </c>
      <c r="N1642" t="s">
        <v>995</v>
      </c>
      <c r="O1642" t="s">
        <v>995</v>
      </c>
      <c r="P1642" t="s">
        <v>995</v>
      </c>
      <c r="Q1642" t="s">
        <v>995</v>
      </c>
      <c r="R1642" t="s">
        <v>995</v>
      </c>
      <c r="S1642" t="s">
        <v>995</v>
      </c>
      <c r="T1642" t="s">
        <v>995</v>
      </c>
      <c r="U1642" t="s">
        <v>995</v>
      </c>
      <c r="V1642" t="s">
        <v>995</v>
      </c>
      <c r="W1642" t="s">
        <v>995</v>
      </c>
      <c r="X1642" t="s">
        <v>995</v>
      </c>
      <c r="Y1642" t="s">
        <v>995</v>
      </c>
      <c r="Z1642" t="s">
        <v>995</v>
      </c>
      <c r="AA1642" t="s">
        <v>995</v>
      </c>
      <c r="AB1642" t="s">
        <v>995</v>
      </c>
      <c r="AC1642" t="s">
        <v>995</v>
      </c>
      <c r="AD1642" t="s">
        <v>995</v>
      </c>
      <c r="AE1642" t="s">
        <v>995</v>
      </c>
      <c r="AF1642" t="s">
        <v>995</v>
      </c>
      <c r="AG1642" t="s">
        <v>995</v>
      </c>
      <c r="AH1642" t="s">
        <v>995</v>
      </c>
      <c r="AI1642" t="s">
        <v>995</v>
      </c>
      <c r="AJ1642" t="s">
        <v>995</v>
      </c>
      <c r="AK1642" t="s">
        <v>995</v>
      </c>
      <c r="AL1642" t="s">
        <v>995</v>
      </c>
      <c r="AM1642" t="s">
        <v>995</v>
      </c>
      <c r="AN1642" t="s">
        <v>995</v>
      </c>
      <c r="AO1642" t="s">
        <v>995</v>
      </c>
      <c r="AP1642" t="s">
        <v>995</v>
      </c>
      <c r="AQ1642" s="286" t="s">
        <v>855</v>
      </c>
      <c r="AR1642" s="306"/>
    </row>
    <row r="1643" spans="1:47" ht="21.6" x14ac:dyDescent="0.65">
      <c r="A1643" s="285">
        <v>119769</v>
      </c>
      <c r="B1643" s="286" t="s">
        <v>538</v>
      </c>
      <c r="C1643" t="s">
        <v>226</v>
      </c>
      <c r="D1643" t="s">
        <v>224</v>
      </c>
      <c r="E1643" t="s">
        <v>224</v>
      </c>
      <c r="F1643" t="s">
        <v>224</v>
      </c>
      <c r="G1643" t="s">
        <v>224</v>
      </c>
      <c r="H1643" t="s">
        <v>226</v>
      </c>
      <c r="I1643" t="s">
        <v>226</v>
      </c>
      <c r="J1643" t="s">
        <v>224</v>
      </c>
      <c r="K1643" t="s">
        <v>226</v>
      </c>
      <c r="L1643" t="s">
        <v>226</v>
      </c>
      <c r="M1643" t="s">
        <v>226</v>
      </c>
      <c r="N1643" t="s">
        <v>224</v>
      </c>
      <c r="O1643" t="s">
        <v>224</v>
      </c>
      <c r="P1643" t="s">
        <v>224</v>
      </c>
      <c r="Q1643" t="s">
        <v>224</v>
      </c>
      <c r="R1643" t="s">
        <v>226</v>
      </c>
      <c r="S1643" t="s">
        <v>226</v>
      </c>
      <c r="T1643" t="s">
        <v>226</v>
      </c>
      <c r="U1643" t="s">
        <v>226</v>
      </c>
      <c r="V1643" t="s">
        <v>224</v>
      </c>
      <c r="W1643" t="s">
        <v>226</v>
      </c>
      <c r="X1643" t="s">
        <v>226</v>
      </c>
      <c r="Y1643" t="s">
        <v>226</v>
      </c>
      <c r="Z1643" t="s">
        <v>226</v>
      </c>
      <c r="AA1643" t="s">
        <v>226</v>
      </c>
      <c r="AB1643" t="s">
        <v>226</v>
      </c>
      <c r="AC1643" t="s">
        <v>224</v>
      </c>
      <c r="AD1643" t="s">
        <v>226</v>
      </c>
      <c r="AE1643" t="s">
        <v>226</v>
      </c>
      <c r="AF1643" t="s">
        <v>224</v>
      </c>
      <c r="AG1643" t="s">
        <v>394</v>
      </c>
      <c r="AH1643" t="s">
        <v>394</v>
      </c>
      <c r="AI1643" t="s">
        <v>394</v>
      </c>
      <c r="AJ1643" t="s">
        <v>394</v>
      </c>
      <c r="AK1643" t="s">
        <v>394</v>
      </c>
      <c r="AL1643" t="s">
        <v>394</v>
      </c>
      <c r="AM1643" t="s">
        <v>394</v>
      </c>
      <c r="AN1643" t="s">
        <v>394</v>
      </c>
      <c r="AO1643" t="s">
        <v>394</v>
      </c>
      <c r="AP1643" t="s">
        <v>394</v>
      </c>
      <c r="AQ1643" s="288"/>
      <c r="AR1643" s="302"/>
      <c r="AS1643" s="304"/>
      <c r="AU1643"/>
    </row>
    <row r="1644" spans="1:47" x14ac:dyDescent="0.3">
      <c r="A1644" s="285">
        <v>119774</v>
      </c>
      <c r="B1644" s="286" t="s">
        <v>538</v>
      </c>
      <c r="C1644" t="s">
        <v>995</v>
      </c>
      <c r="D1644" t="s">
        <v>995</v>
      </c>
      <c r="E1644" t="s">
        <v>995</v>
      </c>
      <c r="F1644" t="s">
        <v>995</v>
      </c>
      <c r="G1644" t="s">
        <v>995</v>
      </c>
      <c r="H1644" t="s">
        <v>995</v>
      </c>
      <c r="I1644" t="s">
        <v>995</v>
      </c>
      <c r="J1644" t="s">
        <v>995</v>
      </c>
      <c r="K1644" t="s">
        <v>995</v>
      </c>
      <c r="L1644" t="s">
        <v>995</v>
      </c>
      <c r="M1644" t="s">
        <v>995</v>
      </c>
      <c r="N1644" t="s">
        <v>995</v>
      </c>
      <c r="O1644" t="s">
        <v>995</v>
      </c>
      <c r="P1644" t="s">
        <v>995</v>
      </c>
      <c r="Q1644" t="s">
        <v>995</v>
      </c>
      <c r="R1644" t="s">
        <v>995</v>
      </c>
      <c r="S1644" t="s">
        <v>995</v>
      </c>
      <c r="T1644" t="s">
        <v>995</v>
      </c>
      <c r="U1644" t="s">
        <v>995</v>
      </c>
      <c r="V1644" t="s">
        <v>995</v>
      </c>
      <c r="W1644" t="s">
        <v>995</v>
      </c>
      <c r="X1644" t="s">
        <v>995</v>
      </c>
      <c r="Y1644" t="s">
        <v>995</v>
      </c>
      <c r="Z1644" t="s">
        <v>995</v>
      </c>
      <c r="AA1644" t="s">
        <v>995</v>
      </c>
      <c r="AB1644" t="s">
        <v>995</v>
      </c>
      <c r="AC1644" t="s">
        <v>995</v>
      </c>
      <c r="AD1644" t="s">
        <v>995</v>
      </c>
      <c r="AE1644" t="s">
        <v>995</v>
      </c>
      <c r="AF1644" t="s">
        <v>995</v>
      </c>
      <c r="AG1644" t="s">
        <v>995</v>
      </c>
      <c r="AH1644" t="s">
        <v>995</v>
      </c>
      <c r="AI1644" t="s">
        <v>995</v>
      </c>
      <c r="AJ1644" t="s">
        <v>995</v>
      </c>
      <c r="AK1644" t="s">
        <v>995</v>
      </c>
      <c r="AL1644" t="s">
        <v>995</v>
      </c>
      <c r="AM1644" t="s">
        <v>995</v>
      </c>
      <c r="AN1644" t="s">
        <v>995</v>
      </c>
      <c r="AO1644" t="s">
        <v>995</v>
      </c>
      <c r="AP1644" t="s">
        <v>995</v>
      </c>
      <c r="AQ1644" s="286" t="s">
        <v>855</v>
      </c>
      <c r="AR1644" s="306"/>
    </row>
    <row r="1645" spans="1:47" ht="21.6" x14ac:dyDescent="0.3">
      <c r="A1645" s="285">
        <v>119781</v>
      </c>
      <c r="B1645" s="286" t="s">
        <v>538</v>
      </c>
      <c r="C1645" t="s">
        <v>226</v>
      </c>
      <c r="D1645" t="s">
        <v>224</v>
      </c>
      <c r="E1645" t="s">
        <v>224</v>
      </c>
      <c r="F1645" t="s">
        <v>224</v>
      </c>
      <c r="G1645" t="s">
        <v>224</v>
      </c>
      <c r="H1645" t="s">
        <v>226</v>
      </c>
      <c r="I1645" t="s">
        <v>224</v>
      </c>
      <c r="J1645" t="s">
        <v>224</v>
      </c>
      <c r="K1645" t="s">
        <v>224</v>
      </c>
      <c r="L1645" t="s">
        <v>224</v>
      </c>
      <c r="M1645" t="s">
        <v>226</v>
      </c>
      <c r="N1645" t="s">
        <v>225</v>
      </c>
      <c r="O1645" t="s">
        <v>226</v>
      </c>
      <c r="P1645" t="s">
        <v>226</v>
      </c>
      <c r="Q1645" t="s">
        <v>225</v>
      </c>
      <c r="R1645" t="s">
        <v>226</v>
      </c>
      <c r="S1645" t="s">
        <v>226</v>
      </c>
      <c r="T1645" t="s">
        <v>226</v>
      </c>
      <c r="U1645" t="s">
        <v>226</v>
      </c>
      <c r="V1645" t="s">
        <v>226</v>
      </c>
      <c r="W1645" t="s">
        <v>224</v>
      </c>
      <c r="X1645" t="s">
        <v>226</v>
      </c>
      <c r="Y1645" t="s">
        <v>224</v>
      </c>
      <c r="Z1645" t="s">
        <v>226</v>
      </c>
      <c r="AA1645" t="s">
        <v>226</v>
      </c>
      <c r="AB1645" t="s">
        <v>226</v>
      </c>
      <c r="AC1645" t="s">
        <v>226</v>
      </c>
      <c r="AD1645" t="s">
        <v>226</v>
      </c>
      <c r="AE1645" t="s">
        <v>226</v>
      </c>
      <c r="AF1645" t="s">
        <v>226</v>
      </c>
      <c r="AG1645" t="s">
        <v>394</v>
      </c>
      <c r="AH1645" t="s">
        <v>394</v>
      </c>
      <c r="AI1645" t="s">
        <v>394</v>
      </c>
      <c r="AJ1645" t="s">
        <v>394</v>
      </c>
      <c r="AK1645" t="s">
        <v>394</v>
      </c>
      <c r="AL1645" t="s">
        <v>394</v>
      </c>
      <c r="AM1645" t="s">
        <v>394</v>
      </c>
      <c r="AN1645" t="s">
        <v>394</v>
      </c>
      <c r="AO1645" t="s">
        <v>394</v>
      </c>
      <c r="AP1645" t="s">
        <v>394</v>
      </c>
      <c r="AQ1645" s="286" t="s">
        <v>394</v>
      </c>
      <c r="AR1645" s="295"/>
      <c r="AS1645" s="235"/>
    </row>
    <row r="1646" spans="1:47" x14ac:dyDescent="0.3">
      <c r="A1646" s="285">
        <v>119782</v>
      </c>
      <c r="B1646" s="286" t="s">
        <v>539</v>
      </c>
      <c r="C1646" t="s">
        <v>995</v>
      </c>
      <c r="D1646" t="s">
        <v>995</v>
      </c>
      <c r="E1646" t="s">
        <v>995</v>
      </c>
      <c r="F1646" t="s">
        <v>995</v>
      </c>
      <c r="G1646" t="s">
        <v>995</v>
      </c>
      <c r="H1646" t="s">
        <v>995</v>
      </c>
      <c r="I1646" t="s">
        <v>995</v>
      </c>
      <c r="J1646" t="s">
        <v>995</v>
      </c>
      <c r="K1646" t="s">
        <v>995</v>
      </c>
      <c r="L1646" t="s">
        <v>995</v>
      </c>
      <c r="M1646" t="s">
        <v>995</v>
      </c>
      <c r="N1646" t="s">
        <v>995</v>
      </c>
      <c r="O1646" t="s">
        <v>995</v>
      </c>
      <c r="P1646" t="s">
        <v>995</v>
      </c>
      <c r="Q1646" t="s">
        <v>995</v>
      </c>
      <c r="R1646" t="s">
        <v>995</v>
      </c>
      <c r="S1646" t="s">
        <v>995</v>
      </c>
      <c r="T1646" t="s">
        <v>995</v>
      </c>
      <c r="U1646" t="s">
        <v>995</v>
      </c>
      <c r="V1646" t="s">
        <v>995</v>
      </c>
      <c r="W1646" t="s">
        <v>995</v>
      </c>
      <c r="X1646" t="s">
        <v>995</v>
      </c>
      <c r="Y1646" t="s">
        <v>995</v>
      </c>
      <c r="Z1646" t="s">
        <v>995</v>
      </c>
      <c r="AA1646" t="s">
        <v>995</v>
      </c>
      <c r="AB1646" t="s">
        <v>995</v>
      </c>
      <c r="AC1646" t="s">
        <v>995</v>
      </c>
      <c r="AD1646" t="s">
        <v>995</v>
      </c>
      <c r="AE1646" t="s">
        <v>995</v>
      </c>
      <c r="AF1646" t="s">
        <v>995</v>
      </c>
      <c r="AG1646" t="s">
        <v>995</v>
      </c>
      <c r="AH1646" t="s">
        <v>995</v>
      </c>
      <c r="AI1646" t="s">
        <v>995</v>
      </c>
      <c r="AJ1646" t="s">
        <v>995</v>
      </c>
      <c r="AK1646" t="s">
        <v>995</v>
      </c>
      <c r="AL1646" t="s">
        <v>995</v>
      </c>
      <c r="AM1646" t="s">
        <v>995</v>
      </c>
      <c r="AN1646" t="s">
        <v>995</v>
      </c>
      <c r="AO1646" t="s">
        <v>995</v>
      </c>
      <c r="AP1646" t="s">
        <v>995</v>
      </c>
      <c r="AQ1646" s="286" t="s">
        <v>855</v>
      </c>
      <c r="AR1646" s="306"/>
    </row>
    <row r="1647" spans="1:47" x14ac:dyDescent="0.3">
      <c r="A1647" s="285">
        <v>119784</v>
      </c>
      <c r="B1647" s="286" t="s">
        <v>539</v>
      </c>
      <c r="C1647" t="s">
        <v>995</v>
      </c>
      <c r="D1647" t="s">
        <v>995</v>
      </c>
      <c r="E1647" t="s">
        <v>995</v>
      </c>
      <c r="F1647" t="s">
        <v>995</v>
      </c>
      <c r="G1647" t="s">
        <v>995</v>
      </c>
      <c r="H1647" t="s">
        <v>995</v>
      </c>
      <c r="I1647" t="s">
        <v>995</v>
      </c>
      <c r="J1647" t="s">
        <v>995</v>
      </c>
      <c r="K1647" t="s">
        <v>995</v>
      </c>
      <c r="L1647" t="s">
        <v>995</v>
      </c>
      <c r="M1647" t="s">
        <v>995</v>
      </c>
      <c r="N1647" t="s">
        <v>995</v>
      </c>
      <c r="O1647" t="s">
        <v>995</v>
      </c>
      <c r="P1647" t="s">
        <v>995</v>
      </c>
      <c r="Q1647" t="s">
        <v>995</v>
      </c>
      <c r="R1647" t="s">
        <v>995</v>
      </c>
      <c r="S1647" t="s">
        <v>995</v>
      </c>
      <c r="T1647" t="s">
        <v>995</v>
      </c>
      <c r="U1647" t="s">
        <v>995</v>
      </c>
      <c r="V1647" t="s">
        <v>995</v>
      </c>
      <c r="W1647" t="s">
        <v>995</v>
      </c>
      <c r="X1647" t="s">
        <v>995</v>
      </c>
      <c r="Y1647" t="s">
        <v>995</v>
      </c>
      <c r="Z1647" t="s">
        <v>995</v>
      </c>
      <c r="AA1647" t="s">
        <v>995</v>
      </c>
      <c r="AB1647" t="s">
        <v>995</v>
      </c>
      <c r="AC1647" t="s">
        <v>995</v>
      </c>
      <c r="AD1647" t="s">
        <v>995</v>
      </c>
      <c r="AE1647" t="s">
        <v>995</v>
      </c>
      <c r="AF1647" t="s">
        <v>995</v>
      </c>
      <c r="AG1647" t="s">
        <v>995</v>
      </c>
      <c r="AH1647" t="s">
        <v>995</v>
      </c>
      <c r="AI1647" t="s">
        <v>995</v>
      </c>
      <c r="AJ1647" t="s">
        <v>995</v>
      </c>
      <c r="AK1647" t="s">
        <v>995</v>
      </c>
      <c r="AL1647" t="s">
        <v>995</v>
      </c>
      <c r="AM1647" t="s">
        <v>995</v>
      </c>
      <c r="AN1647" t="s">
        <v>995</v>
      </c>
      <c r="AO1647" t="s">
        <v>995</v>
      </c>
      <c r="AP1647" t="s">
        <v>995</v>
      </c>
      <c r="AQ1647" s="286" t="s">
        <v>855</v>
      </c>
      <c r="AR1647" s="306"/>
    </row>
    <row r="1648" spans="1:47" ht="21.6" x14ac:dyDescent="0.3">
      <c r="A1648" s="285">
        <v>119785</v>
      </c>
      <c r="B1648" s="286" t="s">
        <v>61</v>
      </c>
      <c r="C1648" t="s">
        <v>226</v>
      </c>
      <c r="D1648" t="s">
        <v>226</v>
      </c>
      <c r="E1648" t="s">
        <v>226</v>
      </c>
      <c r="F1648" t="s">
        <v>226</v>
      </c>
      <c r="G1648" t="s">
        <v>226</v>
      </c>
      <c r="H1648" t="s">
        <v>226</v>
      </c>
      <c r="I1648" t="s">
        <v>226</v>
      </c>
      <c r="J1648" t="s">
        <v>226</v>
      </c>
      <c r="K1648" t="s">
        <v>224</v>
      </c>
      <c r="L1648" t="s">
        <v>226</v>
      </c>
      <c r="M1648" t="s">
        <v>224</v>
      </c>
      <c r="N1648" t="s">
        <v>224</v>
      </c>
      <c r="O1648" t="s">
        <v>224</v>
      </c>
      <c r="P1648" t="s">
        <v>224</v>
      </c>
      <c r="Q1648" t="s">
        <v>224</v>
      </c>
      <c r="R1648" t="s">
        <v>226</v>
      </c>
      <c r="S1648" t="s">
        <v>226</v>
      </c>
      <c r="T1648" t="s">
        <v>224</v>
      </c>
      <c r="U1648" t="s">
        <v>224</v>
      </c>
      <c r="V1648" t="s">
        <v>226</v>
      </c>
      <c r="W1648" t="s">
        <v>226</v>
      </c>
      <c r="X1648" t="s">
        <v>226</v>
      </c>
      <c r="Y1648" t="s">
        <v>226</v>
      </c>
      <c r="Z1648" t="s">
        <v>224</v>
      </c>
      <c r="AA1648" t="s">
        <v>226</v>
      </c>
      <c r="AB1648" t="s">
        <v>226</v>
      </c>
      <c r="AC1648" t="s">
        <v>226</v>
      </c>
      <c r="AD1648" t="s">
        <v>226</v>
      </c>
      <c r="AE1648" t="s">
        <v>226</v>
      </c>
      <c r="AF1648" t="s">
        <v>226</v>
      </c>
      <c r="AG1648" t="s">
        <v>226</v>
      </c>
      <c r="AH1648" t="s">
        <v>225</v>
      </c>
      <c r="AI1648" t="s">
        <v>226</v>
      </c>
      <c r="AJ1648" t="s">
        <v>225</v>
      </c>
      <c r="AK1648" t="s">
        <v>225</v>
      </c>
      <c r="AL1648" t="s">
        <v>226</v>
      </c>
      <c r="AM1648" t="s">
        <v>225</v>
      </c>
      <c r="AN1648" t="s">
        <v>226</v>
      </c>
      <c r="AO1648" t="s">
        <v>225</v>
      </c>
      <c r="AP1648" t="s">
        <v>225</v>
      </c>
      <c r="AQ1648" s="286" t="s">
        <v>394</v>
      </c>
      <c r="AR1648" s="295"/>
      <c r="AS1648" s="235"/>
    </row>
    <row r="1649" spans="1:45" ht="21.6" x14ac:dyDescent="0.3">
      <c r="A1649" s="285">
        <v>119786</v>
      </c>
      <c r="B1649" s="286" t="s">
        <v>61</v>
      </c>
      <c r="C1649" t="s">
        <v>226</v>
      </c>
      <c r="D1649" t="s">
        <v>224</v>
      </c>
      <c r="E1649" t="s">
        <v>226</v>
      </c>
      <c r="F1649" t="s">
        <v>226</v>
      </c>
      <c r="G1649" t="s">
        <v>226</v>
      </c>
      <c r="H1649" t="s">
        <v>226</v>
      </c>
      <c r="I1649" t="s">
        <v>226</v>
      </c>
      <c r="J1649" t="s">
        <v>224</v>
      </c>
      <c r="K1649" t="s">
        <v>226</v>
      </c>
      <c r="L1649" t="s">
        <v>226</v>
      </c>
      <c r="M1649" t="s">
        <v>224</v>
      </c>
      <c r="N1649" t="s">
        <v>224</v>
      </c>
      <c r="O1649" t="s">
        <v>224</v>
      </c>
      <c r="P1649" t="s">
        <v>224</v>
      </c>
      <c r="Q1649" t="s">
        <v>226</v>
      </c>
      <c r="R1649" t="s">
        <v>224</v>
      </c>
      <c r="S1649" t="s">
        <v>224</v>
      </c>
      <c r="T1649" t="s">
        <v>226</v>
      </c>
      <c r="U1649" t="s">
        <v>226</v>
      </c>
      <c r="V1649" t="s">
        <v>226</v>
      </c>
      <c r="W1649" t="s">
        <v>226</v>
      </c>
      <c r="X1649" t="s">
        <v>226</v>
      </c>
      <c r="Y1649" t="s">
        <v>226</v>
      </c>
      <c r="Z1649" t="s">
        <v>224</v>
      </c>
      <c r="AA1649" t="s">
        <v>224</v>
      </c>
      <c r="AB1649" t="s">
        <v>226</v>
      </c>
      <c r="AC1649" t="s">
        <v>224</v>
      </c>
      <c r="AD1649" t="s">
        <v>226</v>
      </c>
      <c r="AE1649" t="s">
        <v>226</v>
      </c>
      <c r="AF1649" t="s">
        <v>224</v>
      </c>
      <c r="AG1649" t="s">
        <v>226</v>
      </c>
      <c r="AH1649" t="s">
        <v>224</v>
      </c>
      <c r="AI1649" t="s">
        <v>226</v>
      </c>
      <c r="AJ1649" t="s">
        <v>226</v>
      </c>
      <c r="AK1649" t="s">
        <v>224</v>
      </c>
      <c r="AL1649" t="s">
        <v>226</v>
      </c>
      <c r="AM1649" t="s">
        <v>224</v>
      </c>
      <c r="AN1649" t="s">
        <v>224</v>
      </c>
      <c r="AO1649" t="s">
        <v>224</v>
      </c>
      <c r="AP1649" t="s">
        <v>224</v>
      </c>
      <c r="AQ1649" s="286" t="s">
        <v>394</v>
      </c>
      <c r="AR1649" s="295"/>
      <c r="AS1649" s="235"/>
    </row>
    <row r="1650" spans="1:45" x14ac:dyDescent="0.3">
      <c r="A1650" s="285">
        <v>119790</v>
      </c>
      <c r="B1650" s="286" t="s">
        <v>539</v>
      </c>
      <c r="C1650" t="s">
        <v>995</v>
      </c>
      <c r="D1650" t="s">
        <v>995</v>
      </c>
      <c r="E1650" t="s">
        <v>995</v>
      </c>
      <c r="F1650" t="s">
        <v>995</v>
      </c>
      <c r="G1650" t="s">
        <v>995</v>
      </c>
      <c r="H1650" t="s">
        <v>995</v>
      </c>
      <c r="I1650" t="s">
        <v>995</v>
      </c>
      <c r="J1650" t="s">
        <v>995</v>
      </c>
      <c r="K1650" t="s">
        <v>995</v>
      </c>
      <c r="L1650" t="s">
        <v>995</v>
      </c>
      <c r="M1650" t="s">
        <v>995</v>
      </c>
      <c r="N1650" t="s">
        <v>995</v>
      </c>
      <c r="O1650" t="s">
        <v>995</v>
      </c>
      <c r="P1650" t="s">
        <v>995</v>
      </c>
      <c r="Q1650" t="s">
        <v>995</v>
      </c>
      <c r="R1650" t="s">
        <v>995</v>
      </c>
      <c r="S1650" t="s">
        <v>995</v>
      </c>
      <c r="T1650" t="s">
        <v>995</v>
      </c>
      <c r="U1650" t="s">
        <v>995</v>
      </c>
      <c r="V1650" t="s">
        <v>995</v>
      </c>
      <c r="W1650" t="s">
        <v>995</v>
      </c>
      <c r="X1650" t="s">
        <v>995</v>
      </c>
      <c r="Y1650" t="s">
        <v>995</v>
      </c>
      <c r="Z1650" t="s">
        <v>995</v>
      </c>
      <c r="AA1650" t="s">
        <v>995</v>
      </c>
      <c r="AB1650" t="s">
        <v>995</v>
      </c>
      <c r="AC1650" t="s">
        <v>995</v>
      </c>
      <c r="AD1650" t="s">
        <v>995</v>
      </c>
      <c r="AE1650" t="s">
        <v>995</v>
      </c>
      <c r="AF1650" t="s">
        <v>995</v>
      </c>
      <c r="AG1650" t="s">
        <v>995</v>
      </c>
      <c r="AH1650" t="s">
        <v>995</v>
      </c>
      <c r="AI1650" t="s">
        <v>995</v>
      </c>
      <c r="AJ1650" t="s">
        <v>995</v>
      </c>
      <c r="AK1650" t="s">
        <v>995</v>
      </c>
      <c r="AL1650" t="s">
        <v>995</v>
      </c>
      <c r="AM1650" t="s">
        <v>995</v>
      </c>
      <c r="AN1650" t="s">
        <v>995</v>
      </c>
      <c r="AO1650" t="s">
        <v>995</v>
      </c>
      <c r="AP1650" t="s">
        <v>995</v>
      </c>
      <c r="AQ1650" s="286" t="s">
        <v>855</v>
      </c>
      <c r="AR1650" s="306"/>
    </row>
    <row r="1651" spans="1:45" ht="21.6" x14ac:dyDescent="0.3">
      <c r="A1651" s="285">
        <v>119797</v>
      </c>
      <c r="B1651" s="286" t="s">
        <v>61</v>
      </c>
      <c r="C1651" t="s">
        <v>226</v>
      </c>
      <c r="D1651" t="s">
        <v>226</v>
      </c>
      <c r="E1651" t="s">
        <v>226</v>
      </c>
      <c r="F1651" t="s">
        <v>226</v>
      </c>
      <c r="G1651" t="s">
        <v>226</v>
      </c>
      <c r="H1651" t="s">
        <v>226</v>
      </c>
      <c r="I1651" t="s">
        <v>226</v>
      </c>
      <c r="J1651" t="s">
        <v>226</v>
      </c>
      <c r="K1651" t="s">
        <v>226</v>
      </c>
      <c r="L1651" t="s">
        <v>226</v>
      </c>
      <c r="M1651" t="s">
        <v>226</v>
      </c>
      <c r="N1651" t="s">
        <v>226</v>
      </c>
      <c r="O1651" t="s">
        <v>226</v>
      </c>
      <c r="P1651" t="s">
        <v>224</v>
      </c>
      <c r="Q1651" t="s">
        <v>225</v>
      </c>
      <c r="R1651" t="s">
        <v>226</v>
      </c>
      <c r="S1651" t="s">
        <v>226</v>
      </c>
      <c r="T1651" t="s">
        <v>226</v>
      </c>
      <c r="U1651" t="s">
        <v>226</v>
      </c>
      <c r="V1651" t="s">
        <v>226</v>
      </c>
      <c r="W1651" t="s">
        <v>226</v>
      </c>
      <c r="X1651" t="s">
        <v>226</v>
      </c>
      <c r="Y1651" t="s">
        <v>226</v>
      </c>
      <c r="Z1651" t="s">
        <v>224</v>
      </c>
      <c r="AA1651" t="s">
        <v>226</v>
      </c>
      <c r="AB1651" t="s">
        <v>226</v>
      </c>
      <c r="AC1651" t="s">
        <v>226</v>
      </c>
      <c r="AD1651" t="s">
        <v>226</v>
      </c>
      <c r="AE1651" t="s">
        <v>224</v>
      </c>
      <c r="AF1651" t="s">
        <v>224</v>
      </c>
      <c r="AG1651" t="s">
        <v>226</v>
      </c>
      <c r="AH1651" t="s">
        <v>225</v>
      </c>
      <c r="AI1651" t="s">
        <v>226</v>
      </c>
      <c r="AJ1651" t="s">
        <v>226</v>
      </c>
      <c r="AK1651" t="s">
        <v>225</v>
      </c>
      <c r="AL1651" t="s">
        <v>226</v>
      </c>
      <c r="AM1651" t="s">
        <v>225</v>
      </c>
      <c r="AN1651" t="s">
        <v>225</v>
      </c>
      <c r="AO1651" t="s">
        <v>225</v>
      </c>
      <c r="AP1651" t="s">
        <v>225</v>
      </c>
      <c r="AQ1651" s="286" t="s">
        <v>394</v>
      </c>
      <c r="AR1651" s="295"/>
      <c r="AS1651" s="235"/>
    </row>
    <row r="1652" spans="1:45" ht="21.6" x14ac:dyDescent="0.3">
      <c r="A1652" s="285">
        <v>119798</v>
      </c>
      <c r="B1652" s="286" t="s">
        <v>540</v>
      </c>
      <c r="C1652" t="s">
        <v>995</v>
      </c>
      <c r="D1652" t="s">
        <v>995</v>
      </c>
      <c r="E1652" t="s">
        <v>995</v>
      </c>
      <c r="F1652" t="s">
        <v>995</v>
      </c>
      <c r="G1652" t="s">
        <v>995</v>
      </c>
      <c r="H1652" t="s">
        <v>995</v>
      </c>
      <c r="I1652" t="s">
        <v>995</v>
      </c>
      <c r="J1652" t="s">
        <v>995</v>
      </c>
      <c r="K1652" t="s">
        <v>995</v>
      </c>
      <c r="L1652" t="s">
        <v>995</v>
      </c>
      <c r="M1652" t="s">
        <v>995</v>
      </c>
      <c r="N1652" t="s">
        <v>995</v>
      </c>
      <c r="O1652" t="s">
        <v>995</v>
      </c>
      <c r="P1652" t="s">
        <v>995</v>
      </c>
      <c r="Q1652" t="s">
        <v>995</v>
      </c>
      <c r="R1652" t="s">
        <v>995</v>
      </c>
      <c r="S1652" t="s">
        <v>995</v>
      </c>
      <c r="T1652" t="s">
        <v>995</v>
      </c>
      <c r="U1652" t="s">
        <v>995</v>
      </c>
      <c r="V1652" t="s">
        <v>995</v>
      </c>
      <c r="W1652" t="s">
        <v>995</v>
      </c>
      <c r="X1652" t="s">
        <v>995</v>
      </c>
      <c r="Y1652" t="s">
        <v>995</v>
      </c>
      <c r="Z1652" t="s">
        <v>995</v>
      </c>
      <c r="AA1652" t="s">
        <v>995</v>
      </c>
      <c r="AB1652" t="s">
        <v>995</v>
      </c>
      <c r="AC1652" t="s">
        <v>995</v>
      </c>
      <c r="AD1652" t="s">
        <v>995</v>
      </c>
      <c r="AE1652" t="s">
        <v>995</v>
      </c>
      <c r="AF1652" t="s">
        <v>995</v>
      </c>
      <c r="AG1652" t="s">
        <v>995</v>
      </c>
      <c r="AH1652" t="s">
        <v>995</v>
      </c>
      <c r="AI1652" t="s">
        <v>995</v>
      </c>
      <c r="AJ1652" t="s">
        <v>995</v>
      </c>
      <c r="AK1652" t="s">
        <v>995</v>
      </c>
      <c r="AL1652" t="s">
        <v>995</v>
      </c>
      <c r="AM1652" t="s">
        <v>995</v>
      </c>
      <c r="AN1652" t="s">
        <v>995</v>
      </c>
      <c r="AO1652" t="s">
        <v>995</v>
      </c>
      <c r="AP1652" t="s">
        <v>995</v>
      </c>
      <c r="AQ1652" s="286" t="s">
        <v>855</v>
      </c>
      <c r="AR1652" s="295"/>
      <c r="AS1652" s="235"/>
    </row>
    <row r="1653" spans="1:45" x14ac:dyDescent="0.3">
      <c r="A1653" s="285">
        <v>119801</v>
      </c>
      <c r="B1653" s="286" t="s">
        <v>540</v>
      </c>
      <c r="AQ1653" s="286" t="s">
        <v>394</v>
      </c>
      <c r="AR1653" s="306"/>
    </row>
    <row r="1654" spans="1:45" ht="21.6" x14ac:dyDescent="0.3">
      <c r="A1654" s="285">
        <v>119803</v>
      </c>
      <c r="B1654" s="286" t="s">
        <v>61</v>
      </c>
      <c r="C1654" t="s">
        <v>225</v>
      </c>
      <c r="D1654" t="s">
        <v>225</v>
      </c>
      <c r="E1654" t="s">
        <v>225</v>
      </c>
      <c r="F1654" t="s">
        <v>225</v>
      </c>
      <c r="G1654" t="s">
        <v>225</v>
      </c>
      <c r="H1654" t="s">
        <v>225</v>
      </c>
      <c r="I1654" t="s">
        <v>225</v>
      </c>
      <c r="J1654" t="s">
        <v>225</v>
      </c>
      <c r="K1654" t="s">
        <v>225</v>
      </c>
      <c r="L1654" t="s">
        <v>225</v>
      </c>
      <c r="M1654" t="s">
        <v>225</v>
      </c>
      <c r="N1654" t="s">
        <v>225</v>
      </c>
      <c r="O1654" t="s">
        <v>226</v>
      </c>
      <c r="P1654" t="s">
        <v>225</v>
      </c>
      <c r="Q1654" t="s">
        <v>225</v>
      </c>
      <c r="R1654" t="s">
        <v>225</v>
      </c>
      <c r="S1654" t="s">
        <v>225</v>
      </c>
      <c r="T1654" t="s">
        <v>225</v>
      </c>
      <c r="U1654" t="s">
        <v>225</v>
      </c>
      <c r="V1654" t="s">
        <v>225</v>
      </c>
      <c r="W1654" t="s">
        <v>225</v>
      </c>
      <c r="X1654" t="s">
        <v>225</v>
      </c>
      <c r="Y1654" t="s">
        <v>225</v>
      </c>
      <c r="Z1654" t="s">
        <v>225</v>
      </c>
      <c r="AA1654" t="s">
        <v>225</v>
      </c>
      <c r="AB1654" t="s">
        <v>225</v>
      </c>
      <c r="AC1654" t="s">
        <v>225</v>
      </c>
      <c r="AD1654" t="s">
        <v>224</v>
      </c>
      <c r="AE1654" t="s">
        <v>225</v>
      </c>
      <c r="AF1654" t="s">
        <v>224</v>
      </c>
      <c r="AG1654" t="s">
        <v>225</v>
      </c>
      <c r="AH1654" t="s">
        <v>224</v>
      </c>
      <c r="AI1654" t="s">
        <v>225</v>
      </c>
      <c r="AJ1654" t="s">
        <v>225</v>
      </c>
      <c r="AK1654" t="s">
        <v>224</v>
      </c>
      <c r="AL1654" t="s">
        <v>225</v>
      </c>
      <c r="AM1654" t="s">
        <v>225</v>
      </c>
      <c r="AN1654" t="s">
        <v>225</v>
      </c>
      <c r="AO1654" t="s">
        <v>225</v>
      </c>
      <c r="AP1654" t="s">
        <v>225</v>
      </c>
      <c r="AQ1654" s="286" t="s">
        <v>394</v>
      </c>
      <c r="AR1654" s="295"/>
      <c r="AS1654" s="235"/>
    </row>
    <row r="1655" spans="1:45" ht="21.6" x14ac:dyDescent="0.3">
      <c r="A1655" s="285">
        <v>119804</v>
      </c>
      <c r="B1655" s="286" t="s">
        <v>538</v>
      </c>
      <c r="C1655" t="s">
        <v>226</v>
      </c>
      <c r="D1655" t="s">
        <v>224</v>
      </c>
      <c r="E1655" t="s">
        <v>224</v>
      </c>
      <c r="F1655" t="s">
        <v>226</v>
      </c>
      <c r="G1655" t="s">
        <v>226</v>
      </c>
      <c r="H1655" t="s">
        <v>224</v>
      </c>
      <c r="I1655" t="s">
        <v>224</v>
      </c>
      <c r="J1655" t="s">
        <v>226</v>
      </c>
      <c r="K1655" t="s">
        <v>224</v>
      </c>
      <c r="L1655" t="s">
        <v>224</v>
      </c>
      <c r="M1655" t="s">
        <v>224</v>
      </c>
      <c r="N1655" t="s">
        <v>226</v>
      </c>
      <c r="O1655" t="s">
        <v>224</v>
      </c>
      <c r="P1655" t="s">
        <v>224</v>
      </c>
      <c r="Q1655" t="s">
        <v>226</v>
      </c>
      <c r="R1655" t="s">
        <v>226</v>
      </c>
      <c r="S1655" t="s">
        <v>226</v>
      </c>
      <c r="T1655" t="s">
        <v>224</v>
      </c>
      <c r="U1655" t="s">
        <v>226</v>
      </c>
      <c r="V1655" t="s">
        <v>224</v>
      </c>
      <c r="W1655" t="s">
        <v>226</v>
      </c>
      <c r="X1655" t="s">
        <v>226</v>
      </c>
      <c r="Y1655" t="s">
        <v>226</v>
      </c>
      <c r="Z1655" t="s">
        <v>226</v>
      </c>
      <c r="AA1655" t="s">
        <v>226</v>
      </c>
      <c r="AB1655" t="s">
        <v>394</v>
      </c>
      <c r="AC1655" t="s">
        <v>394</v>
      </c>
      <c r="AD1655" t="s">
        <v>394</v>
      </c>
      <c r="AE1655" t="s">
        <v>394</v>
      </c>
      <c r="AF1655" t="s">
        <v>394</v>
      </c>
      <c r="AG1655" t="s">
        <v>394</v>
      </c>
      <c r="AH1655" t="s">
        <v>394</v>
      </c>
      <c r="AI1655" t="s">
        <v>394</v>
      </c>
      <c r="AJ1655" t="s">
        <v>394</v>
      </c>
      <c r="AK1655" t="s">
        <v>394</v>
      </c>
      <c r="AL1655" t="s">
        <v>394</v>
      </c>
      <c r="AM1655" t="s">
        <v>394</v>
      </c>
      <c r="AN1655" t="s">
        <v>394</v>
      </c>
      <c r="AO1655" t="s">
        <v>394</v>
      </c>
      <c r="AP1655" t="s">
        <v>394</v>
      </c>
      <c r="AQ1655" s="286" t="s">
        <v>394</v>
      </c>
      <c r="AR1655" s="295"/>
      <c r="AS1655" s="235"/>
    </row>
    <row r="1656" spans="1:45" x14ac:dyDescent="0.3">
      <c r="A1656" s="285">
        <v>119807</v>
      </c>
      <c r="B1656" s="286" t="s">
        <v>539</v>
      </c>
      <c r="C1656" t="s">
        <v>995</v>
      </c>
      <c r="D1656" t="s">
        <v>995</v>
      </c>
      <c r="E1656" t="s">
        <v>995</v>
      </c>
      <c r="F1656" t="s">
        <v>995</v>
      </c>
      <c r="G1656" t="s">
        <v>995</v>
      </c>
      <c r="H1656" t="s">
        <v>995</v>
      </c>
      <c r="I1656" t="s">
        <v>995</v>
      </c>
      <c r="J1656" t="s">
        <v>995</v>
      </c>
      <c r="K1656" t="s">
        <v>995</v>
      </c>
      <c r="L1656" t="s">
        <v>995</v>
      </c>
      <c r="M1656" t="s">
        <v>995</v>
      </c>
      <c r="N1656" t="s">
        <v>995</v>
      </c>
      <c r="O1656" t="s">
        <v>995</v>
      </c>
      <c r="P1656" t="s">
        <v>995</v>
      </c>
      <c r="Q1656" t="s">
        <v>995</v>
      </c>
      <c r="R1656" t="s">
        <v>995</v>
      </c>
      <c r="S1656" t="s">
        <v>995</v>
      </c>
      <c r="T1656" t="s">
        <v>995</v>
      </c>
      <c r="U1656" t="s">
        <v>995</v>
      </c>
      <c r="V1656" t="s">
        <v>995</v>
      </c>
      <c r="W1656" t="s">
        <v>995</v>
      </c>
      <c r="X1656" t="s">
        <v>995</v>
      </c>
      <c r="Y1656" t="s">
        <v>995</v>
      </c>
      <c r="Z1656" t="s">
        <v>995</v>
      </c>
      <c r="AA1656" t="s">
        <v>995</v>
      </c>
      <c r="AB1656" t="s">
        <v>995</v>
      </c>
      <c r="AC1656" t="s">
        <v>995</v>
      </c>
      <c r="AD1656" t="s">
        <v>995</v>
      </c>
      <c r="AE1656" t="s">
        <v>995</v>
      </c>
      <c r="AF1656" t="s">
        <v>995</v>
      </c>
      <c r="AG1656" t="s">
        <v>995</v>
      </c>
      <c r="AH1656" t="s">
        <v>995</v>
      </c>
      <c r="AI1656" t="s">
        <v>995</v>
      </c>
      <c r="AJ1656" t="s">
        <v>995</v>
      </c>
      <c r="AK1656" t="s">
        <v>995</v>
      </c>
      <c r="AL1656" t="s">
        <v>995</v>
      </c>
      <c r="AM1656" t="s">
        <v>995</v>
      </c>
      <c r="AN1656" t="s">
        <v>995</v>
      </c>
      <c r="AO1656" t="s">
        <v>995</v>
      </c>
      <c r="AP1656" t="s">
        <v>995</v>
      </c>
      <c r="AQ1656" s="286" t="s">
        <v>855</v>
      </c>
      <c r="AR1656" s="306"/>
    </row>
    <row r="1657" spans="1:45" x14ac:dyDescent="0.3">
      <c r="A1657" s="285">
        <v>119810</v>
      </c>
      <c r="B1657" s="286" t="s">
        <v>540</v>
      </c>
      <c r="C1657" t="s">
        <v>995</v>
      </c>
      <c r="D1657" t="s">
        <v>995</v>
      </c>
      <c r="E1657" t="s">
        <v>995</v>
      </c>
      <c r="F1657" t="s">
        <v>995</v>
      </c>
      <c r="G1657" t="s">
        <v>995</v>
      </c>
      <c r="H1657" t="s">
        <v>995</v>
      </c>
      <c r="I1657" t="s">
        <v>995</v>
      </c>
      <c r="J1657" t="s">
        <v>995</v>
      </c>
      <c r="K1657" t="s">
        <v>995</v>
      </c>
      <c r="L1657" t="s">
        <v>995</v>
      </c>
      <c r="M1657" t="s">
        <v>995</v>
      </c>
      <c r="N1657" t="s">
        <v>995</v>
      </c>
      <c r="O1657" t="s">
        <v>995</v>
      </c>
      <c r="P1657" t="s">
        <v>995</v>
      </c>
      <c r="Q1657" t="s">
        <v>995</v>
      </c>
      <c r="R1657" t="s">
        <v>995</v>
      </c>
      <c r="S1657" t="s">
        <v>995</v>
      </c>
      <c r="T1657" t="s">
        <v>995</v>
      </c>
      <c r="U1657" t="s">
        <v>995</v>
      </c>
      <c r="V1657" t="s">
        <v>995</v>
      </c>
      <c r="W1657" t="s">
        <v>995</v>
      </c>
      <c r="X1657" t="s">
        <v>995</v>
      </c>
      <c r="Y1657" t="s">
        <v>995</v>
      </c>
      <c r="Z1657" t="s">
        <v>995</v>
      </c>
      <c r="AA1657" t="s">
        <v>995</v>
      </c>
      <c r="AB1657" t="s">
        <v>995</v>
      </c>
      <c r="AC1657" t="s">
        <v>995</v>
      </c>
      <c r="AD1657" t="s">
        <v>995</v>
      </c>
      <c r="AE1657" t="s">
        <v>995</v>
      </c>
      <c r="AF1657" t="s">
        <v>995</v>
      </c>
      <c r="AG1657" t="s">
        <v>995</v>
      </c>
      <c r="AH1657" t="s">
        <v>995</v>
      </c>
      <c r="AI1657" t="s">
        <v>995</v>
      </c>
      <c r="AJ1657" t="s">
        <v>995</v>
      </c>
      <c r="AK1657" t="s">
        <v>995</v>
      </c>
      <c r="AL1657" t="s">
        <v>995</v>
      </c>
      <c r="AM1657" t="s">
        <v>995</v>
      </c>
      <c r="AN1657" t="s">
        <v>995</v>
      </c>
      <c r="AO1657" t="s">
        <v>995</v>
      </c>
      <c r="AP1657" t="s">
        <v>995</v>
      </c>
      <c r="AQ1657" s="286" t="s">
        <v>855</v>
      </c>
      <c r="AR1657" s="306"/>
    </row>
    <row r="1658" spans="1:45" x14ac:dyDescent="0.3">
      <c r="A1658" s="285">
        <v>119811</v>
      </c>
      <c r="B1658" s="286" t="s">
        <v>539</v>
      </c>
      <c r="C1658" t="s">
        <v>995</v>
      </c>
      <c r="D1658" t="s">
        <v>995</v>
      </c>
      <c r="E1658" t="s">
        <v>995</v>
      </c>
      <c r="F1658" t="s">
        <v>995</v>
      </c>
      <c r="G1658" t="s">
        <v>995</v>
      </c>
      <c r="H1658" t="s">
        <v>995</v>
      </c>
      <c r="I1658" t="s">
        <v>995</v>
      </c>
      <c r="J1658" t="s">
        <v>995</v>
      </c>
      <c r="K1658" t="s">
        <v>995</v>
      </c>
      <c r="L1658" t="s">
        <v>995</v>
      </c>
      <c r="M1658" t="s">
        <v>995</v>
      </c>
      <c r="N1658" t="s">
        <v>995</v>
      </c>
      <c r="O1658" t="s">
        <v>995</v>
      </c>
      <c r="P1658" t="s">
        <v>995</v>
      </c>
      <c r="Q1658" t="s">
        <v>995</v>
      </c>
      <c r="R1658" t="s">
        <v>995</v>
      </c>
      <c r="S1658" t="s">
        <v>995</v>
      </c>
      <c r="T1658" t="s">
        <v>995</v>
      </c>
      <c r="U1658" t="s">
        <v>995</v>
      </c>
      <c r="V1658" t="s">
        <v>995</v>
      </c>
      <c r="W1658" t="s">
        <v>995</v>
      </c>
      <c r="X1658" t="s">
        <v>995</v>
      </c>
      <c r="Y1658" t="s">
        <v>995</v>
      </c>
      <c r="Z1658" t="s">
        <v>995</v>
      </c>
      <c r="AA1658" t="s">
        <v>995</v>
      </c>
      <c r="AB1658" t="s">
        <v>995</v>
      </c>
      <c r="AC1658" t="s">
        <v>995</v>
      </c>
      <c r="AD1658" t="s">
        <v>995</v>
      </c>
      <c r="AE1658" t="s">
        <v>995</v>
      </c>
      <c r="AF1658" t="s">
        <v>995</v>
      </c>
      <c r="AG1658" t="s">
        <v>995</v>
      </c>
      <c r="AH1658" t="s">
        <v>995</v>
      </c>
      <c r="AI1658" t="s">
        <v>995</v>
      </c>
      <c r="AJ1658" t="s">
        <v>995</v>
      </c>
      <c r="AK1658" t="s">
        <v>995</v>
      </c>
      <c r="AL1658" t="s">
        <v>995</v>
      </c>
      <c r="AM1658" t="s">
        <v>995</v>
      </c>
      <c r="AN1658" t="s">
        <v>995</v>
      </c>
      <c r="AO1658" t="s">
        <v>995</v>
      </c>
      <c r="AP1658" t="s">
        <v>995</v>
      </c>
      <c r="AQ1658" s="286" t="s">
        <v>855</v>
      </c>
      <c r="AR1658" s="306"/>
    </row>
    <row r="1659" spans="1:45" ht="28.8" x14ac:dyDescent="0.3">
      <c r="A1659" s="285">
        <v>119812</v>
      </c>
      <c r="B1659" s="286" t="s">
        <v>67</v>
      </c>
      <c r="C1659" t="s">
        <v>995</v>
      </c>
      <c r="D1659" t="s">
        <v>995</v>
      </c>
      <c r="E1659" t="s">
        <v>995</v>
      </c>
      <c r="F1659" t="s">
        <v>995</v>
      </c>
      <c r="G1659" t="s">
        <v>995</v>
      </c>
      <c r="H1659" t="s">
        <v>995</v>
      </c>
      <c r="I1659" t="s">
        <v>995</v>
      </c>
      <c r="J1659" t="s">
        <v>995</v>
      </c>
      <c r="K1659" t="s">
        <v>995</v>
      </c>
      <c r="L1659" t="s">
        <v>995</v>
      </c>
      <c r="M1659" t="s">
        <v>995</v>
      </c>
      <c r="N1659" t="s">
        <v>995</v>
      </c>
      <c r="O1659" t="s">
        <v>995</v>
      </c>
      <c r="P1659" t="s">
        <v>995</v>
      </c>
      <c r="Q1659" t="s">
        <v>995</v>
      </c>
      <c r="R1659" t="s">
        <v>7215</v>
      </c>
      <c r="S1659" t="s">
        <v>7215</v>
      </c>
      <c r="T1659" t="s">
        <v>995</v>
      </c>
      <c r="U1659" t="s">
        <v>995</v>
      </c>
      <c r="V1659" t="s">
        <v>995</v>
      </c>
      <c r="W1659" t="s">
        <v>995</v>
      </c>
      <c r="X1659" t="s">
        <v>995</v>
      </c>
      <c r="Y1659" t="s">
        <v>995</v>
      </c>
      <c r="Z1659" t="s">
        <v>995</v>
      </c>
      <c r="AA1659" t="s">
        <v>995</v>
      </c>
      <c r="AB1659" t="s">
        <v>995</v>
      </c>
      <c r="AC1659" t="s">
        <v>995</v>
      </c>
      <c r="AD1659" t="s">
        <v>995</v>
      </c>
      <c r="AE1659" t="s">
        <v>995</v>
      </c>
      <c r="AF1659" t="s">
        <v>995</v>
      </c>
      <c r="AG1659" t="s">
        <v>995</v>
      </c>
      <c r="AH1659" t="s">
        <v>995</v>
      </c>
      <c r="AI1659" t="s">
        <v>995</v>
      </c>
      <c r="AJ1659" t="s">
        <v>995</v>
      </c>
      <c r="AK1659" t="s">
        <v>995</v>
      </c>
      <c r="AL1659" t="s">
        <v>394</v>
      </c>
      <c r="AM1659" t="s">
        <v>394</v>
      </c>
      <c r="AN1659" t="s">
        <v>394</v>
      </c>
      <c r="AO1659" t="s">
        <v>394</v>
      </c>
      <c r="AP1659" t="s">
        <v>394</v>
      </c>
      <c r="AQ1659" s="286" t="s">
        <v>394</v>
      </c>
      <c r="AR1659" s="295"/>
      <c r="AS1659" s="235"/>
    </row>
    <row r="1660" spans="1:45" x14ac:dyDescent="0.3">
      <c r="A1660" s="285">
        <v>119816</v>
      </c>
      <c r="B1660" s="286" t="s">
        <v>539</v>
      </c>
      <c r="C1660" t="s">
        <v>995</v>
      </c>
      <c r="D1660" t="s">
        <v>995</v>
      </c>
      <c r="E1660" t="s">
        <v>995</v>
      </c>
      <c r="F1660" t="s">
        <v>995</v>
      </c>
      <c r="G1660" t="s">
        <v>995</v>
      </c>
      <c r="H1660" t="s">
        <v>995</v>
      </c>
      <c r="I1660" t="s">
        <v>995</v>
      </c>
      <c r="J1660" t="s">
        <v>995</v>
      </c>
      <c r="K1660" t="s">
        <v>995</v>
      </c>
      <c r="L1660" t="s">
        <v>995</v>
      </c>
      <c r="M1660" t="s">
        <v>995</v>
      </c>
      <c r="N1660" t="s">
        <v>995</v>
      </c>
      <c r="O1660" t="s">
        <v>995</v>
      </c>
      <c r="P1660" t="s">
        <v>995</v>
      </c>
      <c r="Q1660" t="s">
        <v>995</v>
      </c>
      <c r="R1660" t="s">
        <v>995</v>
      </c>
      <c r="S1660" t="s">
        <v>995</v>
      </c>
      <c r="T1660" t="s">
        <v>995</v>
      </c>
      <c r="U1660" t="s">
        <v>995</v>
      </c>
      <c r="V1660" t="s">
        <v>995</v>
      </c>
      <c r="W1660" t="s">
        <v>995</v>
      </c>
      <c r="X1660" t="s">
        <v>995</v>
      </c>
      <c r="Y1660" t="s">
        <v>995</v>
      </c>
      <c r="Z1660" t="s">
        <v>995</v>
      </c>
      <c r="AA1660" t="s">
        <v>995</v>
      </c>
      <c r="AB1660" t="s">
        <v>995</v>
      </c>
      <c r="AC1660" t="s">
        <v>995</v>
      </c>
      <c r="AD1660" t="s">
        <v>995</v>
      </c>
      <c r="AE1660" t="s">
        <v>995</v>
      </c>
      <c r="AF1660" t="s">
        <v>995</v>
      </c>
      <c r="AG1660" t="s">
        <v>995</v>
      </c>
      <c r="AH1660" t="s">
        <v>995</v>
      </c>
      <c r="AI1660" t="s">
        <v>995</v>
      </c>
      <c r="AJ1660" t="s">
        <v>995</v>
      </c>
      <c r="AK1660" t="s">
        <v>995</v>
      </c>
      <c r="AL1660" t="s">
        <v>995</v>
      </c>
      <c r="AM1660" t="s">
        <v>995</v>
      </c>
      <c r="AN1660" t="s">
        <v>995</v>
      </c>
      <c r="AO1660" t="s">
        <v>995</v>
      </c>
      <c r="AP1660" t="s">
        <v>995</v>
      </c>
      <c r="AQ1660" s="286" t="s">
        <v>855</v>
      </c>
      <c r="AR1660" s="306"/>
    </row>
    <row r="1661" spans="1:45" x14ac:dyDescent="0.3">
      <c r="A1661" s="285">
        <v>119820</v>
      </c>
      <c r="B1661" s="286" t="s">
        <v>540</v>
      </c>
      <c r="C1661" t="s">
        <v>995</v>
      </c>
      <c r="D1661" t="s">
        <v>995</v>
      </c>
      <c r="E1661" t="s">
        <v>995</v>
      </c>
      <c r="F1661" t="s">
        <v>995</v>
      </c>
      <c r="G1661" t="s">
        <v>995</v>
      </c>
      <c r="H1661" t="s">
        <v>995</v>
      </c>
      <c r="I1661" t="s">
        <v>995</v>
      </c>
      <c r="J1661" t="s">
        <v>995</v>
      </c>
      <c r="K1661" t="s">
        <v>995</v>
      </c>
      <c r="L1661" t="s">
        <v>995</v>
      </c>
      <c r="M1661" t="s">
        <v>995</v>
      </c>
      <c r="N1661" t="s">
        <v>995</v>
      </c>
      <c r="O1661" t="s">
        <v>995</v>
      </c>
      <c r="P1661" t="s">
        <v>995</v>
      </c>
      <c r="Q1661" t="s">
        <v>995</v>
      </c>
      <c r="R1661" t="s">
        <v>995</v>
      </c>
      <c r="S1661" t="s">
        <v>995</v>
      </c>
      <c r="T1661" t="s">
        <v>995</v>
      </c>
      <c r="U1661" t="s">
        <v>995</v>
      </c>
      <c r="V1661" t="s">
        <v>995</v>
      </c>
      <c r="W1661" t="s">
        <v>995</v>
      </c>
      <c r="X1661" t="s">
        <v>995</v>
      </c>
      <c r="Y1661" t="s">
        <v>995</v>
      </c>
      <c r="Z1661" t="s">
        <v>995</v>
      </c>
      <c r="AA1661" t="s">
        <v>995</v>
      </c>
      <c r="AB1661" t="s">
        <v>995</v>
      </c>
      <c r="AC1661" t="s">
        <v>995</v>
      </c>
      <c r="AD1661" t="s">
        <v>995</v>
      </c>
      <c r="AE1661" t="s">
        <v>995</v>
      </c>
      <c r="AF1661" t="s">
        <v>995</v>
      </c>
      <c r="AG1661" t="s">
        <v>995</v>
      </c>
      <c r="AH1661" t="s">
        <v>995</v>
      </c>
      <c r="AI1661" t="s">
        <v>995</v>
      </c>
      <c r="AJ1661" t="s">
        <v>995</v>
      </c>
      <c r="AK1661" t="s">
        <v>995</v>
      </c>
      <c r="AL1661" t="s">
        <v>995</v>
      </c>
      <c r="AM1661" t="s">
        <v>995</v>
      </c>
      <c r="AN1661" t="s">
        <v>995</v>
      </c>
      <c r="AO1661" t="s">
        <v>995</v>
      </c>
      <c r="AP1661" t="s">
        <v>995</v>
      </c>
      <c r="AQ1661" s="286" t="s">
        <v>855</v>
      </c>
      <c r="AR1661" s="306"/>
    </row>
    <row r="1662" spans="1:45" x14ac:dyDescent="0.3">
      <c r="A1662" s="285">
        <v>119822</v>
      </c>
      <c r="B1662" s="286" t="s">
        <v>538</v>
      </c>
      <c r="C1662" t="s">
        <v>995</v>
      </c>
      <c r="D1662" t="s">
        <v>995</v>
      </c>
      <c r="E1662" t="s">
        <v>995</v>
      </c>
      <c r="F1662" t="s">
        <v>995</v>
      </c>
      <c r="G1662" t="s">
        <v>995</v>
      </c>
      <c r="H1662" t="s">
        <v>995</v>
      </c>
      <c r="I1662" t="s">
        <v>995</v>
      </c>
      <c r="J1662" t="s">
        <v>995</v>
      </c>
      <c r="K1662" t="s">
        <v>995</v>
      </c>
      <c r="L1662" t="s">
        <v>995</v>
      </c>
      <c r="M1662" t="s">
        <v>995</v>
      </c>
      <c r="N1662" t="s">
        <v>995</v>
      </c>
      <c r="O1662" t="s">
        <v>995</v>
      </c>
      <c r="P1662" t="s">
        <v>995</v>
      </c>
      <c r="Q1662" t="s">
        <v>995</v>
      </c>
      <c r="R1662" t="s">
        <v>995</v>
      </c>
      <c r="S1662" t="s">
        <v>995</v>
      </c>
      <c r="T1662" t="s">
        <v>995</v>
      </c>
      <c r="U1662" t="s">
        <v>995</v>
      </c>
      <c r="V1662" t="s">
        <v>995</v>
      </c>
      <c r="W1662" t="s">
        <v>995</v>
      </c>
      <c r="X1662" t="s">
        <v>995</v>
      </c>
      <c r="Y1662" t="s">
        <v>995</v>
      </c>
      <c r="Z1662" t="s">
        <v>995</v>
      </c>
      <c r="AA1662" t="s">
        <v>995</v>
      </c>
      <c r="AB1662" t="s">
        <v>995</v>
      </c>
      <c r="AC1662" t="s">
        <v>995</v>
      </c>
      <c r="AD1662" t="s">
        <v>995</v>
      </c>
      <c r="AE1662" t="s">
        <v>995</v>
      </c>
      <c r="AF1662" t="s">
        <v>995</v>
      </c>
      <c r="AG1662" t="s">
        <v>995</v>
      </c>
      <c r="AH1662" t="s">
        <v>995</v>
      </c>
      <c r="AI1662" t="s">
        <v>995</v>
      </c>
      <c r="AJ1662" t="s">
        <v>995</v>
      </c>
      <c r="AK1662" t="s">
        <v>995</v>
      </c>
      <c r="AL1662" t="s">
        <v>995</v>
      </c>
      <c r="AM1662" t="s">
        <v>995</v>
      </c>
      <c r="AN1662" t="s">
        <v>995</v>
      </c>
      <c r="AO1662" t="s">
        <v>995</v>
      </c>
      <c r="AP1662" t="s">
        <v>995</v>
      </c>
      <c r="AQ1662" s="286" t="s">
        <v>855</v>
      </c>
      <c r="AR1662" s="306"/>
    </row>
    <row r="1663" spans="1:45" x14ac:dyDescent="0.3">
      <c r="A1663" s="285">
        <v>119823</v>
      </c>
      <c r="B1663" s="286" t="s">
        <v>538</v>
      </c>
      <c r="AQ1663" s="286" t="s">
        <v>394</v>
      </c>
      <c r="AR1663" s="306"/>
    </row>
    <row r="1664" spans="1:45" ht="21.6" x14ac:dyDescent="0.3">
      <c r="A1664" s="285">
        <v>119826</v>
      </c>
      <c r="B1664" s="286" t="s">
        <v>61</v>
      </c>
      <c r="C1664" t="s">
        <v>226</v>
      </c>
      <c r="D1664" t="s">
        <v>226</v>
      </c>
      <c r="E1664" t="s">
        <v>224</v>
      </c>
      <c r="F1664" t="s">
        <v>226</v>
      </c>
      <c r="G1664" t="s">
        <v>226</v>
      </c>
      <c r="H1664" t="s">
        <v>226</v>
      </c>
      <c r="I1664" t="s">
        <v>226</v>
      </c>
      <c r="J1664" t="s">
        <v>226</v>
      </c>
      <c r="K1664" t="s">
        <v>226</v>
      </c>
      <c r="L1664" t="s">
        <v>226</v>
      </c>
      <c r="M1664" t="s">
        <v>226</v>
      </c>
      <c r="N1664" t="s">
        <v>226</v>
      </c>
      <c r="O1664" t="s">
        <v>226</v>
      </c>
      <c r="P1664" t="s">
        <v>224</v>
      </c>
      <c r="Q1664" t="s">
        <v>226</v>
      </c>
      <c r="R1664" t="s">
        <v>226</v>
      </c>
      <c r="S1664" t="s">
        <v>226</v>
      </c>
      <c r="T1664" t="s">
        <v>226</v>
      </c>
      <c r="U1664" t="s">
        <v>224</v>
      </c>
      <c r="V1664" t="s">
        <v>226</v>
      </c>
      <c r="W1664" t="s">
        <v>226</v>
      </c>
      <c r="X1664" t="s">
        <v>226</v>
      </c>
      <c r="Y1664" t="s">
        <v>226</v>
      </c>
      <c r="Z1664" t="s">
        <v>226</v>
      </c>
      <c r="AA1664" t="s">
        <v>226</v>
      </c>
      <c r="AB1664" t="s">
        <v>224</v>
      </c>
      <c r="AC1664" t="s">
        <v>226</v>
      </c>
      <c r="AD1664" t="s">
        <v>224</v>
      </c>
      <c r="AE1664" t="s">
        <v>224</v>
      </c>
      <c r="AF1664" t="s">
        <v>226</v>
      </c>
      <c r="AG1664" t="s">
        <v>226</v>
      </c>
      <c r="AH1664" t="s">
        <v>226</v>
      </c>
      <c r="AI1664" t="s">
        <v>226</v>
      </c>
      <c r="AJ1664" t="s">
        <v>225</v>
      </c>
      <c r="AK1664" t="s">
        <v>225</v>
      </c>
      <c r="AL1664" t="s">
        <v>226</v>
      </c>
      <c r="AM1664" t="s">
        <v>225</v>
      </c>
      <c r="AN1664" t="s">
        <v>225</v>
      </c>
      <c r="AO1664" t="s">
        <v>225</v>
      </c>
      <c r="AP1664" t="s">
        <v>225</v>
      </c>
      <c r="AQ1664" s="286" t="s">
        <v>394</v>
      </c>
      <c r="AR1664" s="295"/>
      <c r="AS1664" s="235"/>
    </row>
    <row r="1665" spans="1:47" ht="21.6" x14ac:dyDescent="0.3">
      <c r="A1665" s="285">
        <v>119829</v>
      </c>
      <c r="B1665" s="286" t="s">
        <v>540</v>
      </c>
      <c r="C1665" t="s">
        <v>995</v>
      </c>
      <c r="D1665" t="s">
        <v>995</v>
      </c>
      <c r="E1665" t="s">
        <v>995</v>
      </c>
      <c r="F1665" t="s">
        <v>995</v>
      </c>
      <c r="G1665" t="s">
        <v>995</v>
      </c>
      <c r="H1665" t="s">
        <v>995</v>
      </c>
      <c r="I1665" t="s">
        <v>995</v>
      </c>
      <c r="J1665" t="s">
        <v>995</v>
      </c>
      <c r="K1665" t="s">
        <v>995</v>
      </c>
      <c r="L1665" t="s">
        <v>995</v>
      </c>
      <c r="M1665" t="s">
        <v>995</v>
      </c>
      <c r="N1665" t="s">
        <v>995</v>
      </c>
      <c r="O1665" t="s">
        <v>995</v>
      </c>
      <c r="P1665" t="s">
        <v>995</v>
      </c>
      <c r="Q1665" t="s">
        <v>995</v>
      </c>
      <c r="R1665" t="s">
        <v>995</v>
      </c>
      <c r="S1665" t="s">
        <v>995</v>
      </c>
      <c r="T1665" t="s">
        <v>995</v>
      </c>
      <c r="U1665" t="s">
        <v>995</v>
      </c>
      <c r="V1665" t="s">
        <v>995</v>
      </c>
      <c r="W1665" t="s">
        <v>995</v>
      </c>
      <c r="X1665" t="s">
        <v>995</v>
      </c>
      <c r="Y1665" t="s">
        <v>995</v>
      </c>
      <c r="Z1665" t="s">
        <v>995</v>
      </c>
      <c r="AA1665" t="s">
        <v>995</v>
      </c>
      <c r="AB1665" t="s">
        <v>995</v>
      </c>
      <c r="AC1665" t="s">
        <v>995</v>
      </c>
      <c r="AD1665" t="s">
        <v>995</v>
      </c>
      <c r="AE1665" t="s">
        <v>995</v>
      </c>
      <c r="AF1665" t="s">
        <v>995</v>
      </c>
      <c r="AG1665" t="s">
        <v>995</v>
      </c>
      <c r="AH1665" t="s">
        <v>995</v>
      </c>
      <c r="AI1665" t="s">
        <v>995</v>
      </c>
      <c r="AJ1665" t="s">
        <v>995</v>
      </c>
      <c r="AK1665" t="s">
        <v>995</v>
      </c>
      <c r="AL1665" t="s">
        <v>995</v>
      </c>
      <c r="AM1665" t="s">
        <v>995</v>
      </c>
      <c r="AN1665" t="s">
        <v>995</v>
      </c>
      <c r="AO1665" t="s">
        <v>995</v>
      </c>
      <c r="AP1665" t="s">
        <v>995</v>
      </c>
      <c r="AQ1665" s="286" t="s">
        <v>855</v>
      </c>
      <c r="AR1665" s="295"/>
      <c r="AS1665" s="235"/>
    </row>
    <row r="1666" spans="1:47" ht="21.6" x14ac:dyDescent="0.3">
      <c r="A1666" s="285">
        <v>119838</v>
      </c>
      <c r="B1666" s="286" t="s">
        <v>61</v>
      </c>
      <c r="C1666" t="s">
        <v>226</v>
      </c>
      <c r="D1666" t="s">
        <v>224</v>
      </c>
      <c r="E1666" t="s">
        <v>226</v>
      </c>
      <c r="F1666" t="s">
        <v>224</v>
      </c>
      <c r="G1666" t="s">
        <v>224</v>
      </c>
      <c r="H1666" t="s">
        <v>226</v>
      </c>
      <c r="I1666" t="s">
        <v>224</v>
      </c>
      <c r="J1666" t="s">
        <v>224</v>
      </c>
      <c r="K1666" t="s">
        <v>226</v>
      </c>
      <c r="L1666" t="s">
        <v>226</v>
      </c>
      <c r="M1666" t="s">
        <v>226</v>
      </c>
      <c r="N1666" t="s">
        <v>226</v>
      </c>
      <c r="O1666" t="s">
        <v>226</v>
      </c>
      <c r="P1666" t="s">
        <v>226</v>
      </c>
      <c r="Q1666" t="s">
        <v>226</v>
      </c>
      <c r="R1666" t="s">
        <v>226</v>
      </c>
      <c r="S1666" t="s">
        <v>226</v>
      </c>
      <c r="T1666" t="s">
        <v>226</v>
      </c>
      <c r="U1666" t="s">
        <v>226</v>
      </c>
      <c r="V1666" t="s">
        <v>226</v>
      </c>
      <c r="W1666" t="s">
        <v>226</v>
      </c>
      <c r="X1666" t="s">
        <v>226</v>
      </c>
      <c r="Y1666" t="s">
        <v>224</v>
      </c>
      <c r="Z1666" t="s">
        <v>226</v>
      </c>
      <c r="AA1666" t="s">
        <v>226</v>
      </c>
      <c r="AB1666" t="s">
        <v>226</v>
      </c>
      <c r="AC1666" t="s">
        <v>226</v>
      </c>
      <c r="AD1666" t="s">
        <v>224</v>
      </c>
      <c r="AE1666" t="s">
        <v>226</v>
      </c>
      <c r="AF1666" t="s">
        <v>226</v>
      </c>
      <c r="AG1666" t="s">
        <v>226</v>
      </c>
      <c r="AH1666" t="s">
        <v>226</v>
      </c>
      <c r="AI1666" t="s">
        <v>224</v>
      </c>
      <c r="AJ1666" t="s">
        <v>224</v>
      </c>
      <c r="AK1666" t="s">
        <v>224</v>
      </c>
      <c r="AL1666" t="s">
        <v>226</v>
      </c>
      <c r="AM1666" t="s">
        <v>225</v>
      </c>
      <c r="AN1666" t="s">
        <v>224</v>
      </c>
      <c r="AO1666" t="s">
        <v>226</v>
      </c>
      <c r="AP1666" t="s">
        <v>226</v>
      </c>
      <c r="AQ1666" s="286" t="s">
        <v>394</v>
      </c>
      <c r="AR1666" s="295"/>
      <c r="AS1666" s="235"/>
    </row>
    <row r="1667" spans="1:47" x14ac:dyDescent="0.3">
      <c r="A1667" s="285">
        <v>119849</v>
      </c>
      <c r="B1667" s="286" t="s">
        <v>540</v>
      </c>
      <c r="C1667" t="s">
        <v>995</v>
      </c>
      <c r="D1667" t="s">
        <v>995</v>
      </c>
      <c r="E1667" t="s">
        <v>995</v>
      </c>
      <c r="F1667" t="s">
        <v>995</v>
      </c>
      <c r="G1667" t="s">
        <v>995</v>
      </c>
      <c r="H1667" t="s">
        <v>995</v>
      </c>
      <c r="I1667" t="s">
        <v>995</v>
      </c>
      <c r="J1667" t="s">
        <v>995</v>
      </c>
      <c r="K1667" t="s">
        <v>995</v>
      </c>
      <c r="L1667" t="s">
        <v>995</v>
      </c>
      <c r="M1667" t="s">
        <v>995</v>
      </c>
      <c r="N1667" t="s">
        <v>995</v>
      </c>
      <c r="O1667" t="s">
        <v>995</v>
      </c>
      <c r="P1667" t="s">
        <v>995</v>
      </c>
      <c r="Q1667" t="s">
        <v>995</v>
      </c>
      <c r="R1667" t="s">
        <v>995</v>
      </c>
      <c r="S1667" t="s">
        <v>995</v>
      </c>
      <c r="T1667" t="s">
        <v>995</v>
      </c>
      <c r="U1667" t="s">
        <v>995</v>
      </c>
      <c r="V1667" t="s">
        <v>995</v>
      </c>
      <c r="W1667" t="s">
        <v>995</v>
      </c>
      <c r="X1667" t="s">
        <v>995</v>
      </c>
      <c r="Y1667" t="s">
        <v>995</v>
      </c>
      <c r="Z1667" t="s">
        <v>995</v>
      </c>
      <c r="AA1667" t="s">
        <v>995</v>
      </c>
      <c r="AB1667" t="s">
        <v>995</v>
      </c>
      <c r="AC1667" t="s">
        <v>995</v>
      </c>
      <c r="AD1667" t="s">
        <v>995</v>
      </c>
      <c r="AE1667" t="s">
        <v>995</v>
      </c>
      <c r="AF1667" t="s">
        <v>995</v>
      </c>
      <c r="AG1667" t="s">
        <v>995</v>
      </c>
      <c r="AH1667" t="s">
        <v>995</v>
      </c>
      <c r="AI1667" t="s">
        <v>995</v>
      </c>
      <c r="AJ1667" t="s">
        <v>995</v>
      </c>
      <c r="AK1667" t="s">
        <v>995</v>
      </c>
      <c r="AL1667" t="s">
        <v>995</v>
      </c>
      <c r="AM1667" t="s">
        <v>995</v>
      </c>
      <c r="AN1667" t="s">
        <v>995</v>
      </c>
      <c r="AO1667" t="s">
        <v>995</v>
      </c>
      <c r="AP1667" t="s">
        <v>995</v>
      </c>
      <c r="AQ1667" s="286" t="s">
        <v>855</v>
      </c>
      <c r="AR1667" s="306"/>
    </row>
    <row r="1668" spans="1:47" ht="21.6" x14ac:dyDescent="0.3">
      <c r="A1668" s="285">
        <v>119850</v>
      </c>
      <c r="B1668" s="286" t="s">
        <v>61</v>
      </c>
      <c r="C1668" t="s">
        <v>226</v>
      </c>
      <c r="D1668" t="s">
        <v>224</v>
      </c>
      <c r="E1668" t="s">
        <v>224</v>
      </c>
      <c r="F1668" t="s">
        <v>224</v>
      </c>
      <c r="G1668" t="s">
        <v>224</v>
      </c>
      <c r="H1668" t="s">
        <v>226</v>
      </c>
      <c r="I1668" t="s">
        <v>226</v>
      </c>
      <c r="J1668" t="s">
        <v>224</v>
      </c>
      <c r="K1668" t="s">
        <v>224</v>
      </c>
      <c r="L1668" t="s">
        <v>224</v>
      </c>
      <c r="M1668" t="s">
        <v>226</v>
      </c>
      <c r="N1668" t="s">
        <v>226</v>
      </c>
      <c r="O1668" t="s">
        <v>226</v>
      </c>
      <c r="P1668" t="s">
        <v>226</v>
      </c>
      <c r="Q1668" t="s">
        <v>224</v>
      </c>
      <c r="R1668" t="s">
        <v>226</v>
      </c>
      <c r="S1668" t="s">
        <v>224</v>
      </c>
      <c r="T1668" t="s">
        <v>226</v>
      </c>
      <c r="U1668" t="s">
        <v>226</v>
      </c>
      <c r="V1668" t="s">
        <v>224</v>
      </c>
      <c r="W1668" t="s">
        <v>226</v>
      </c>
      <c r="X1668" t="s">
        <v>226</v>
      </c>
      <c r="Y1668" t="s">
        <v>225</v>
      </c>
      <c r="Z1668" t="s">
        <v>224</v>
      </c>
      <c r="AA1668" t="s">
        <v>226</v>
      </c>
      <c r="AB1668" t="s">
        <v>226</v>
      </c>
      <c r="AC1668" t="s">
        <v>224</v>
      </c>
      <c r="AD1668" t="s">
        <v>224</v>
      </c>
      <c r="AE1668" t="s">
        <v>226</v>
      </c>
      <c r="AF1668" t="s">
        <v>224</v>
      </c>
      <c r="AG1668" t="s">
        <v>226</v>
      </c>
      <c r="AH1668" t="s">
        <v>225</v>
      </c>
      <c r="AI1668" t="s">
        <v>226</v>
      </c>
      <c r="AJ1668" t="s">
        <v>226</v>
      </c>
      <c r="AK1668" t="s">
        <v>226</v>
      </c>
      <c r="AL1668" t="s">
        <v>226</v>
      </c>
      <c r="AM1668" t="s">
        <v>226</v>
      </c>
      <c r="AN1668" t="s">
        <v>225</v>
      </c>
      <c r="AO1668" t="s">
        <v>225</v>
      </c>
      <c r="AP1668" t="s">
        <v>225</v>
      </c>
      <c r="AQ1668" s="286" t="s">
        <v>394</v>
      </c>
      <c r="AR1668" s="295"/>
      <c r="AS1668" s="235"/>
    </row>
    <row r="1669" spans="1:47" x14ac:dyDescent="0.3">
      <c r="A1669" s="285">
        <v>119852</v>
      </c>
      <c r="B1669" s="286" t="s">
        <v>539</v>
      </c>
      <c r="C1669" t="s">
        <v>995</v>
      </c>
      <c r="D1669" t="s">
        <v>995</v>
      </c>
      <c r="E1669" t="s">
        <v>995</v>
      </c>
      <c r="F1669" t="s">
        <v>995</v>
      </c>
      <c r="G1669" t="s">
        <v>995</v>
      </c>
      <c r="H1669" t="s">
        <v>995</v>
      </c>
      <c r="I1669" t="s">
        <v>995</v>
      </c>
      <c r="J1669" t="s">
        <v>995</v>
      </c>
      <c r="K1669" t="s">
        <v>995</v>
      </c>
      <c r="L1669" t="s">
        <v>995</v>
      </c>
      <c r="M1669" t="s">
        <v>995</v>
      </c>
      <c r="N1669" t="s">
        <v>995</v>
      </c>
      <c r="O1669" t="s">
        <v>995</v>
      </c>
      <c r="P1669" t="s">
        <v>995</v>
      </c>
      <c r="Q1669" t="s">
        <v>995</v>
      </c>
      <c r="R1669" t="s">
        <v>995</v>
      </c>
      <c r="S1669" t="s">
        <v>995</v>
      </c>
      <c r="T1669" t="s">
        <v>995</v>
      </c>
      <c r="U1669" t="s">
        <v>995</v>
      </c>
      <c r="V1669" t="s">
        <v>995</v>
      </c>
      <c r="W1669" t="s">
        <v>995</v>
      </c>
      <c r="X1669" t="s">
        <v>995</v>
      </c>
      <c r="Y1669" t="s">
        <v>995</v>
      </c>
      <c r="Z1669" t="s">
        <v>995</v>
      </c>
      <c r="AA1669" t="s">
        <v>995</v>
      </c>
      <c r="AB1669" t="s">
        <v>995</v>
      </c>
      <c r="AC1669" t="s">
        <v>995</v>
      </c>
      <c r="AD1669" t="s">
        <v>995</v>
      </c>
      <c r="AE1669" t="s">
        <v>995</v>
      </c>
      <c r="AF1669" t="s">
        <v>995</v>
      </c>
      <c r="AG1669" t="s">
        <v>995</v>
      </c>
      <c r="AH1669" t="s">
        <v>995</v>
      </c>
      <c r="AI1669" t="s">
        <v>995</v>
      </c>
      <c r="AJ1669" t="s">
        <v>995</v>
      </c>
      <c r="AK1669" t="s">
        <v>995</v>
      </c>
      <c r="AL1669" t="s">
        <v>995</v>
      </c>
      <c r="AM1669" t="s">
        <v>995</v>
      </c>
      <c r="AN1669" t="s">
        <v>995</v>
      </c>
      <c r="AO1669" t="s">
        <v>995</v>
      </c>
      <c r="AP1669" t="s">
        <v>995</v>
      </c>
      <c r="AQ1669" s="286" t="s">
        <v>855</v>
      </c>
      <c r="AR1669" s="306"/>
    </row>
    <row r="1670" spans="1:47" ht="21.6" x14ac:dyDescent="0.3">
      <c r="A1670" s="285">
        <v>119855</v>
      </c>
      <c r="B1670" s="286" t="s">
        <v>61</v>
      </c>
      <c r="C1670" t="s">
        <v>224</v>
      </c>
      <c r="D1670" t="s">
        <v>224</v>
      </c>
      <c r="E1670" t="s">
        <v>226</v>
      </c>
      <c r="F1670" t="s">
        <v>224</v>
      </c>
      <c r="G1670" t="s">
        <v>224</v>
      </c>
      <c r="H1670" t="s">
        <v>226</v>
      </c>
      <c r="I1670" t="s">
        <v>226</v>
      </c>
      <c r="J1670" t="s">
        <v>226</v>
      </c>
      <c r="K1670" t="s">
        <v>226</v>
      </c>
      <c r="L1670" t="s">
        <v>224</v>
      </c>
      <c r="M1670" t="s">
        <v>226</v>
      </c>
      <c r="N1670" t="s">
        <v>224</v>
      </c>
      <c r="O1670" t="s">
        <v>226</v>
      </c>
      <c r="P1670" t="s">
        <v>226</v>
      </c>
      <c r="Q1670" t="s">
        <v>226</v>
      </c>
      <c r="R1670" t="s">
        <v>224</v>
      </c>
      <c r="S1670" t="s">
        <v>224</v>
      </c>
      <c r="T1670" t="s">
        <v>226</v>
      </c>
      <c r="U1670" t="s">
        <v>224</v>
      </c>
      <c r="V1670" t="s">
        <v>226</v>
      </c>
      <c r="W1670" t="s">
        <v>226</v>
      </c>
      <c r="X1670" t="s">
        <v>226</v>
      </c>
      <c r="Y1670" t="s">
        <v>226</v>
      </c>
      <c r="Z1670" t="s">
        <v>224</v>
      </c>
      <c r="AA1670" t="s">
        <v>226</v>
      </c>
      <c r="AB1670" t="s">
        <v>226</v>
      </c>
      <c r="AC1670" t="s">
        <v>226</v>
      </c>
      <c r="AD1670" t="s">
        <v>226</v>
      </c>
      <c r="AE1670" t="s">
        <v>224</v>
      </c>
      <c r="AF1670" t="s">
        <v>224</v>
      </c>
      <c r="AG1670" t="s">
        <v>226</v>
      </c>
      <c r="AH1670" t="s">
        <v>226</v>
      </c>
      <c r="AI1670" t="s">
        <v>226</v>
      </c>
      <c r="AJ1670" t="s">
        <v>226</v>
      </c>
      <c r="AK1670" t="s">
        <v>224</v>
      </c>
      <c r="AL1670" t="s">
        <v>225</v>
      </c>
      <c r="AM1670" t="s">
        <v>225</v>
      </c>
      <c r="AN1670" t="s">
        <v>226</v>
      </c>
      <c r="AO1670" t="s">
        <v>226</v>
      </c>
      <c r="AP1670" t="s">
        <v>226</v>
      </c>
      <c r="AQ1670" s="286" t="s">
        <v>394</v>
      </c>
      <c r="AR1670" s="295"/>
      <c r="AS1670" s="235"/>
    </row>
    <row r="1671" spans="1:47" x14ac:dyDescent="0.3">
      <c r="A1671" s="285">
        <v>119858</v>
      </c>
      <c r="B1671" s="286" t="s">
        <v>61</v>
      </c>
      <c r="C1671" t="s">
        <v>995</v>
      </c>
      <c r="D1671" t="s">
        <v>995</v>
      </c>
      <c r="E1671" t="s">
        <v>995</v>
      </c>
      <c r="F1671" t="s">
        <v>995</v>
      </c>
      <c r="G1671" t="s">
        <v>995</v>
      </c>
      <c r="H1671" t="s">
        <v>995</v>
      </c>
      <c r="I1671" t="s">
        <v>995</v>
      </c>
      <c r="J1671" t="s">
        <v>995</v>
      </c>
      <c r="K1671" t="s">
        <v>995</v>
      </c>
      <c r="L1671" t="s">
        <v>995</v>
      </c>
      <c r="M1671" t="s">
        <v>995</v>
      </c>
      <c r="N1671" t="s">
        <v>995</v>
      </c>
      <c r="O1671" t="s">
        <v>995</v>
      </c>
      <c r="P1671" t="s">
        <v>995</v>
      </c>
      <c r="Q1671" t="s">
        <v>995</v>
      </c>
      <c r="R1671" t="s">
        <v>995</v>
      </c>
      <c r="S1671" t="s">
        <v>995</v>
      </c>
      <c r="T1671" t="s">
        <v>995</v>
      </c>
      <c r="U1671" t="s">
        <v>995</v>
      </c>
      <c r="V1671" t="s">
        <v>995</v>
      </c>
      <c r="W1671" t="s">
        <v>995</v>
      </c>
      <c r="X1671" t="s">
        <v>995</v>
      </c>
      <c r="Y1671" t="s">
        <v>995</v>
      </c>
      <c r="Z1671" t="s">
        <v>995</v>
      </c>
      <c r="AA1671" t="s">
        <v>995</v>
      </c>
      <c r="AB1671" t="s">
        <v>995</v>
      </c>
      <c r="AC1671" t="s">
        <v>995</v>
      </c>
      <c r="AD1671" t="s">
        <v>995</v>
      </c>
      <c r="AE1671" t="s">
        <v>995</v>
      </c>
      <c r="AF1671" t="s">
        <v>995</v>
      </c>
      <c r="AG1671" t="s">
        <v>995</v>
      </c>
      <c r="AH1671" t="s">
        <v>995</v>
      </c>
      <c r="AI1671" t="s">
        <v>995</v>
      </c>
      <c r="AJ1671" t="s">
        <v>995</v>
      </c>
      <c r="AK1671" t="s">
        <v>995</v>
      </c>
      <c r="AL1671" t="s">
        <v>995</v>
      </c>
      <c r="AM1671" t="s">
        <v>995</v>
      </c>
      <c r="AN1671" t="s">
        <v>995</v>
      </c>
      <c r="AO1671" t="s">
        <v>995</v>
      </c>
      <c r="AP1671" t="s">
        <v>995</v>
      </c>
      <c r="AQ1671" s="286" t="s">
        <v>855</v>
      </c>
      <c r="AR1671" s="306"/>
    </row>
    <row r="1672" spans="1:47" x14ac:dyDescent="0.3">
      <c r="A1672" s="285">
        <v>119864</v>
      </c>
      <c r="B1672" s="286" t="s">
        <v>539</v>
      </c>
      <c r="C1672" t="s">
        <v>995</v>
      </c>
      <c r="D1672" t="s">
        <v>995</v>
      </c>
      <c r="E1672" t="s">
        <v>995</v>
      </c>
      <c r="F1672" t="s">
        <v>995</v>
      </c>
      <c r="G1672" t="s">
        <v>995</v>
      </c>
      <c r="H1672" t="s">
        <v>995</v>
      </c>
      <c r="I1672" t="s">
        <v>995</v>
      </c>
      <c r="J1672" t="s">
        <v>995</v>
      </c>
      <c r="K1672" t="s">
        <v>995</v>
      </c>
      <c r="L1672" t="s">
        <v>995</v>
      </c>
      <c r="M1672" t="s">
        <v>995</v>
      </c>
      <c r="N1672" t="s">
        <v>995</v>
      </c>
      <c r="O1672" t="s">
        <v>995</v>
      </c>
      <c r="P1672" t="s">
        <v>995</v>
      </c>
      <c r="Q1672" t="s">
        <v>995</v>
      </c>
      <c r="R1672" t="s">
        <v>995</v>
      </c>
      <c r="S1672" t="s">
        <v>995</v>
      </c>
      <c r="T1672" t="s">
        <v>995</v>
      </c>
      <c r="U1672" t="s">
        <v>995</v>
      </c>
      <c r="V1672" t="s">
        <v>995</v>
      </c>
      <c r="W1672" t="s">
        <v>995</v>
      </c>
      <c r="X1672" t="s">
        <v>995</v>
      </c>
      <c r="Y1672" t="s">
        <v>995</v>
      </c>
      <c r="Z1672" t="s">
        <v>995</v>
      </c>
      <c r="AA1672" t="s">
        <v>995</v>
      </c>
      <c r="AB1672" t="s">
        <v>995</v>
      </c>
      <c r="AC1672" t="s">
        <v>995</v>
      </c>
      <c r="AD1672" t="s">
        <v>995</v>
      </c>
      <c r="AE1672" t="s">
        <v>995</v>
      </c>
      <c r="AF1672" t="s">
        <v>995</v>
      </c>
      <c r="AG1672" t="s">
        <v>995</v>
      </c>
      <c r="AH1672" t="s">
        <v>995</v>
      </c>
      <c r="AI1672" t="s">
        <v>995</v>
      </c>
      <c r="AJ1672" t="s">
        <v>995</v>
      </c>
      <c r="AK1672" t="s">
        <v>995</v>
      </c>
      <c r="AL1672" t="s">
        <v>995</v>
      </c>
      <c r="AM1672" t="s">
        <v>995</v>
      </c>
      <c r="AN1672" t="s">
        <v>995</v>
      </c>
      <c r="AO1672" t="s">
        <v>995</v>
      </c>
      <c r="AP1672" t="s">
        <v>995</v>
      </c>
      <c r="AQ1672" s="286" t="s">
        <v>855</v>
      </c>
      <c r="AR1672" s="306"/>
    </row>
    <row r="1673" spans="1:47" x14ac:dyDescent="0.3">
      <c r="A1673" s="285">
        <v>119865</v>
      </c>
      <c r="B1673" s="286" t="s">
        <v>540</v>
      </c>
      <c r="C1673" t="s">
        <v>995</v>
      </c>
      <c r="D1673" t="s">
        <v>995</v>
      </c>
      <c r="E1673" t="s">
        <v>995</v>
      </c>
      <c r="F1673" t="s">
        <v>995</v>
      </c>
      <c r="G1673" t="s">
        <v>995</v>
      </c>
      <c r="H1673" t="s">
        <v>995</v>
      </c>
      <c r="I1673" t="s">
        <v>995</v>
      </c>
      <c r="J1673" t="s">
        <v>995</v>
      </c>
      <c r="K1673" t="s">
        <v>995</v>
      </c>
      <c r="L1673" t="s">
        <v>995</v>
      </c>
      <c r="M1673" t="s">
        <v>995</v>
      </c>
      <c r="N1673" t="s">
        <v>995</v>
      </c>
      <c r="O1673" t="s">
        <v>995</v>
      </c>
      <c r="P1673" t="s">
        <v>995</v>
      </c>
      <c r="Q1673" t="s">
        <v>995</v>
      </c>
      <c r="R1673" t="s">
        <v>995</v>
      </c>
      <c r="S1673" t="s">
        <v>995</v>
      </c>
      <c r="T1673" t="s">
        <v>995</v>
      </c>
      <c r="U1673" t="s">
        <v>995</v>
      </c>
      <c r="V1673" t="s">
        <v>995</v>
      </c>
      <c r="W1673" t="s">
        <v>995</v>
      </c>
      <c r="X1673" t="s">
        <v>995</v>
      </c>
      <c r="Y1673" t="s">
        <v>995</v>
      </c>
      <c r="Z1673" t="s">
        <v>995</v>
      </c>
      <c r="AA1673" t="s">
        <v>995</v>
      </c>
      <c r="AB1673" t="s">
        <v>995</v>
      </c>
      <c r="AC1673" t="s">
        <v>995</v>
      </c>
      <c r="AD1673" t="s">
        <v>995</v>
      </c>
      <c r="AE1673" t="s">
        <v>995</v>
      </c>
      <c r="AF1673" t="s">
        <v>995</v>
      </c>
      <c r="AG1673" t="s">
        <v>995</v>
      </c>
      <c r="AH1673" t="s">
        <v>995</v>
      </c>
      <c r="AI1673" t="s">
        <v>995</v>
      </c>
      <c r="AJ1673" t="s">
        <v>995</v>
      </c>
      <c r="AK1673" t="s">
        <v>995</v>
      </c>
      <c r="AL1673" t="s">
        <v>995</v>
      </c>
      <c r="AM1673" t="s">
        <v>995</v>
      </c>
      <c r="AN1673" t="s">
        <v>995</v>
      </c>
      <c r="AO1673" t="s">
        <v>995</v>
      </c>
      <c r="AP1673" t="s">
        <v>995</v>
      </c>
      <c r="AQ1673" s="286" t="s">
        <v>855</v>
      </c>
      <c r="AR1673" s="306"/>
    </row>
    <row r="1674" spans="1:47" x14ac:dyDescent="0.3">
      <c r="A1674" s="285">
        <v>119867</v>
      </c>
      <c r="B1674" s="286" t="s">
        <v>540</v>
      </c>
      <c r="C1674" t="s">
        <v>226</v>
      </c>
      <c r="D1674" t="s">
        <v>226</v>
      </c>
      <c r="E1674" t="s">
        <v>226</v>
      </c>
      <c r="F1674" t="s">
        <v>226</v>
      </c>
      <c r="G1674" t="s">
        <v>226</v>
      </c>
      <c r="H1674" t="s">
        <v>226</v>
      </c>
      <c r="I1674" t="s">
        <v>226</v>
      </c>
      <c r="J1674" t="s">
        <v>226</v>
      </c>
      <c r="K1674" t="s">
        <v>226</v>
      </c>
      <c r="L1674" t="s">
        <v>226</v>
      </c>
      <c r="M1674" t="s">
        <v>995</v>
      </c>
      <c r="N1674" t="s">
        <v>226</v>
      </c>
      <c r="O1674" t="s">
        <v>226</v>
      </c>
      <c r="P1674" t="s">
        <v>226</v>
      </c>
      <c r="Q1674" t="s">
        <v>226</v>
      </c>
      <c r="R1674" t="s">
        <v>224</v>
      </c>
      <c r="S1674" t="s">
        <v>226</v>
      </c>
      <c r="T1674" t="s">
        <v>226</v>
      </c>
      <c r="U1674" t="s">
        <v>226</v>
      </c>
      <c r="V1674" t="s">
        <v>226</v>
      </c>
      <c r="W1674" t="s">
        <v>226</v>
      </c>
      <c r="X1674" t="s">
        <v>225</v>
      </c>
      <c r="Y1674" t="s">
        <v>224</v>
      </c>
      <c r="Z1674" t="s">
        <v>225</v>
      </c>
      <c r="AA1674" t="s">
        <v>226</v>
      </c>
      <c r="AB1674" t="s">
        <v>224</v>
      </c>
      <c r="AC1674" t="s">
        <v>224</v>
      </c>
      <c r="AD1674" t="s">
        <v>224</v>
      </c>
      <c r="AE1674" t="s">
        <v>224</v>
      </c>
      <c r="AF1674" t="s">
        <v>226</v>
      </c>
      <c r="AG1674" t="s">
        <v>394</v>
      </c>
      <c r="AH1674" t="s">
        <v>394</v>
      </c>
      <c r="AI1674" t="s">
        <v>394</v>
      </c>
      <c r="AJ1674" t="s">
        <v>394</v>
      </c>
      <c r="AK1674" t="s">
        <v>394</v>
      </c>
      <c r="AL1674" t="s">
        <v>394</v>
      </c>
      <c r="AM1674" t="s">
        <v>394</v>
      </c>
      <c r="AN1674" t="s">
        <v>394</v>
      </c>
      <c r="AO1674" t="s">
        <v>394</v>
      </c>
      <c r="AP1674" t="s">
        <v>394</v>
      </c>
      <c r="AQ1674" s="289"/>
      <c r="AR1674" s="302"/>
      <c r="AS1674" s="304"/>
      <c r="AU1674"/>
    </row>
    <row r="1675" spans="1:47" x14ac:dyDescent="0.3">
      <c r="A1675" s="285">
        <v>119868</v>
      </c>
      <c r="B1675" s="286" t="s">
        <v>538</v>
      </c>
      <c r="C1675" t="s">
        <v>995</v>
      </c>
      <c r="D1675" t="s">
        <v>995</v>
      </c>
      <c r="E1675" t="s">
        <v>995</v>
      </c>
      <c r="F1675" t="s">
        <v>995</v>
      </c>
      <c r="G1675" t="s">
        <v>995</v>
      </c>
      <c r="H1675" t="s">
        <v>995</v>
      </c>
      <c r="I1675" t="s">
        <v>995</v>
      </c>
      <c r="J1675" t="s">
        <v>995</v>
      </c>
      <c r="K1675" t="s">
        <v>995</v>
      </c>
      <c r="L1675" t="s">
        <v>995</v>
      </c>
      <c r="M1675" t="s">
        <v>995</v>
      </c>
      <c r="N1675" t="s">
        <v>995</v>
      </c>
      <c r="O1675" t="s">
        <v>995</v>
      </c>
      <c r="P1675" t="s">
        <v>995</v>
      </c>
      <c r="Q1675" t="s">
        <v>995</v>
      </c>
      <c r="R1675" t="s">
        <v>995</v>
      </c>
      <c r="S1675" t="s">
        <v>995</v>
      </c>
      <c r="T1675" t="s">
        <v>995</v>
      </c>
      <c r="U1675" t="s">
        <v>995</v>
      </c>
      <c r="V1675" t="s">
        <v>995</v>
      </c>
      <c r="W1675" t="s">
        <v>995</v>
      </c>
      <c r="X1675" t="s">
        <v>995</v>
      </c>
      <c r="Y1675" t="s">
        <v>995</v>
      </c>
      <c r="Z1675" t="s">
        <v>995</v>
      </c>
      <c r="AA1675" t="s">
        <v>995</v>
      </c>
      <c r="AB1675" t="s">
        <v>995</v>
      </c>
      <c r="AC1675" t="s">
        <v>995</v>
      </c>
      <c r="AD1675" t="s">
        <v>995</v>
      </c>
      <c r="AE1675" t="s">
        <v>995</v>
      </c>
      <c r="AF1675" t="s">
        <v>995</v>
      </c>
      <c r="AG1675" t="s">
        <v>995</v>
      </c>
      <c r="AH1675" t="s">
        <v>995</v>
      </c>
      <c r="AI1675" t="s">
        <v>995</v>
      </c>
      <c r="AJ1675" t="s">
        <v>995</v>
      </c>
      <c r="AK1675" t="s">
        <v>995</v>
      </c>
      <c r="AL1675" t="s">
        <v>995</v>
      </c>
      <c r="AM1675" t="s">
        <v>995</v>
      </c>
      <c r="AN1675" t="s">
        <v>995</v>
      </c>
      <c r="AO1675" t="s">
        <v>995</v>
      </c>
      <c r="AP1675" t="s">
        <v>995</v>
      </c>
      <c r="AQ1675" s="286" t="s">
        <v>855</v>
      </c>
      <c r="AR1675" s="306"/>
    </row>
    <row r="1676" spans="1:47" x14ac:dyDescent="0.3">
      <c r="A1676" s="285">
        <v>119870</v>
      </c>
      <c r="B1676" s="286" t="s">
        <v>539</v>
      </c>
      <c r="C1676" t="s">
        <v>995</v>
      </c>
      <c r="D1676" t="s">
        <v>995</v>
      </c>
      <c r="E1676" t="s">
        <v>995</v>
      </c>
      <c r="F1676" t="s">
        <v>995</v>
      </c>
      <c r="G1676" t="s">
        <v>995</v>
      </c>
      <c r="H1676" t="s">
        <v>995</v>
      </c>
      <c r="I1676" t="s">
        <v>995</v>
      </c>
      <c r="J1676" t="s">
        <v>995</v>
      </c>
      <c r="K1676" t="s">
        <v>995</v>
      </c>
      <c r="L1676" t="s">
        <v>995</v>
      </c>
      <c r="M1676" t="s">
        <v>995</v>
      </c>
      <c r="N1676" t="s">
        <v>995</v>
      </c>
      <c r="O1676" t="s">
        <v>995</v>
      </c>
      <c r="P1676" t="s">
        <v>995</v>
      </c>
      <c r="Q1676" t="s">
        <v>995</v>
      </c>
      <c r="R1676" t="s">
        <v>995</v>
      </c>
      <c r="S1676" t="s">
        <v>995</v>
      </c>
      <c r="T1676" t="s">
        <v>995</v>
      </c>
      <c r="U1676" t="s">
        <v>995</v>
      </c>
      <c r="V1676" t="s">
        <v>995</v>
      </c>
      <c r="W1676" t="s">
        <v>995</v>
      </c>
      <c r="X1676" t="s">
        <v>995</v>
      </c>
      <c r="Y1676" t="s">
        <v>995</v>
      </c>
      <c r="Z1676" t="s">
        <v>995</v>
      </c>
      <c r="AA1676" t="s">
        <v>995</v>
      </c>
      <c r="AB1676" t="s">
        <v>995</v>
      </c>
      <c r="AC1676" t="s">
        <v>995</v>
      </c>
      <c r="AD1676" t="s">
        <v>995</v>
      </c>
      <c r="AE1676" t="s">
        <v>995</v>
      </c>
      <c r="AF1676" t="s">
        <v>995</v>
      </c>
      <c r="AG1676" t="s">
        <v>995</v>
      </c>
      <c r="AH1676" t="s">
        <v>995</v>
      </c>
      <c r="AI1676" t="s">
        <v>995</v>
      </c>
      <c r="AJ1676" t="s">
        <v>995</v>
      </c>
      <c r="AK1676" t="s">
        <v>995</v>
      </c>
      <c r="AL1676" t="s">
        <v>995</v>
      </c>
      <c r="AM1676" t="s">
        <v>995</v>
      </c>
      <c r="AN1676" t="s">
        <v>995</v>
      </c>
      <c r="AO1676" t="s">
        <v>995</v>
      </c>
      <c r="AP1676" t="s">
        <v>995</v>
      </c>
      <c r="AQ1676" s="286" t="s">
        <v>855</v>
      </c>
      <c r="AR1676" s="306"/>
    </row>
    <row r="1677" spans="1:47" ht="21.6" x14ac:dyDescent="0.3">
      <c r="A1677" s="285">
        <v>119871</v>
      </c>
      <c r="B1677" s="286" t="s">
        <v>61</v>
      </c>
      <c r="C1677" t="s">
        <v>995</v>
      </c>
      <c r="D1677" t="s">
        <v>995</v>
      </c>
      <c r="E1677" t="s">
        <v>995</v>
      </c>
      <c r="F1677" t="s">
        <v>995</v>
      </c>
      <c r="G1677" t="s">
        <v>995</v>
      </c>
      <c r="H1677" t="s">
        <v>995</v>
      </c>
      <c r="I1677" t="s">
        <v>995</v>
      </c>
      <c r="J1677" t="s">
        <v>995</v>
      </c>
      <c r="K1677" t="s">
        <v>995</v>
      </c>
      <c r="L1677" t="s">
        <v>995</v>
      </c>
      <c r="M1677" t="s">
        <v>995</v>
      </c>
      <c r="N1677" t="s">
        <v>995</v>
      </c>
      <c r="O1677" t="s">
        <v>995</v>
      </c>
      <c r="P1677" t="s">
        <v>995</v>
      </c>
      <c r="Q1677" t="s">
        <v>995</v>
      </c>
      <c r="R1677" t="s">
        <v>995</v>
      </c>
      <c r="S1677" t="s">
        <v>995</v>
      </c>
      <c r="T1677" t="s">
        <v>995</v>
      </c>
      <c r="U1677" t="s">
        <v>995</v>
      </c>
      <c r="V1677" t="s">
        <v>995</v>
      </c>
      <c r="W1677" t="s">
        <v>995</v>
      </c>
      <c r="X1677" t="s">
        <v>995</v>
      </c>
      <c r="Y1677" t="s">
        <v>995</v>
      </c>
      <c r="Z1677" t="s">
        <v>995</v>
      </c>
      <c r="AA1677" t="s">
        <v>995</v>
      </c>
      <c r="AB1677" t="s">
        <v>995</v>
      </c>
      <c r="AC1677" t="s">
        <v>995</v>
      </c>
      <c r="AD1677" t="s">
        <v>995</v>
      </c>
      <c r="AE1677" t="s">
        <v>995</v>
      </c>
      <c r="AF1677" t="s">
        <v>995</v>
      </c>
      <c r="AG1677" t="s">
        <v>995</v>
      </c>
      <c r="AH1677" t="s">
        <v>995</v>
      </c>
      <c r="AI1677" t="s">
        <v>995</v>
      </c>
      <c r="AJ1677" t="s">
        <v>995</v>
      </c>
      <c r="AK1677" t="s">
        <v>995</v>
      </c>
      <c r="AL1677" t="s">
        <v>995</v>
      </c>
      <c r="AM1677" t="s">
        <v>995</v>
      </c>
      <c r="AN1677" t="s">
        <v>995</v>
      </c>
      <c r="AO1677" t="s">
        <v>995</v>
      </c>
      <c r="AP1677" t="s">
        <v>995</v>
      </c>
      <c r="AQ1677" s="286" t="s">
        <v>855</v>
      </c>
      <c r="AR1677" s="295"/>
      <c r="AS1677" s="235"/>
    </row>
    <row r="1678" spans="1:47" x14ac:dyDescent="0.3">
      <c r="A1678" s="285">
        <v>119872</v>
      </c>
      <c r="B1678" s="286" t="s">
        <v>539</v>
      </c>
      <c r="C1678" t="s">
        <v>995</v>
      </c>
      <c r="D1678" t="s">
        <v>995</v>
      </c>
      <c r="E1678" t="s">
        <v>995</v>
      </c>
      <c r="F1678" t="s">
        <v>995</v>
      </c>
      <c r="G1678" t="s">
        <v>995</v>
      </c>
      <c r="H1678" t="s">
        <v>995</v>
      </c>
      <c r="I1678" t="s">
        <v>995</v>
      </c>
      <c r="J1678" t="s">
        <v>995</v>
      </c>
      <c r="K1678" t="s">
        <v>995</v>
      </c>
      <c r="L1678" t="s">
        <v>995</v>
      </c>
      <c r="M1678" t="s">
        <v>995</v>
      </c>
      <c r="N1678" t="s">
        <v>995</v>
      </c>
      <c r="O1678" t="s">
        <v>995</v>
      </c>
      <c r="P1678" t="s">
        <v>995</v>
      </c>
      <c r="Q1678" t="s">
        <v>995</v>
      </c>
      <c r="R1678" t="s">
        <v>995</v>
      </c>
      <c r="S1678" t="s">
        <v>995</v>
      </c>
      <c r="T1678" t="s">
        <v>995</v>
      </c>
      <c r="U1678" t="s">
        <v>995</v>
      </c>
      <c r="V1678" t="s">
        <v>995</v>
      </c>
      <c r="W1678" t="s">
        <v>995</v>
      </c>
      <c r="X1678" t="s">
        <v>995</v>
      </c>
      <c r="Y1678" t="s">
        <v>995</v>
      </c>
      <c r="Z1678" t="s">
        <v>995</v>
      </c>
      <c r="AA1678" t="s">
        <v>995</v>
      </c>
      <c r="AB1678" t="s">
        <v>995</v>
      </c>
      <c r="AC1678" t="s">
        <v>995</v>
      </c>
      <c r="AD1678" t="s">
        <v>995</v>
      </c>
      <c r="AE1678" t="s">
        <v>995</v>
      </c>
      <c r="AF1678" t="s">
        <v>995</v>
      </c>
      <c r="AG1678" t="s">
        <v>995</v>
      </c>
      <c r="AH1678" t="s">
        <v>995</v>
      </c>
      <c r="AI1678" t="s">
        <v>995</v>
      </c>
      <c r="AJ1678" t="s">
        <v>995</v>
      </c>
      <c r="AK1678" t="s">
        <v>995</v>
      </c>
      <c r="AL1678" t="s">
        <v>995</v>
      </c>
      <c r="AM1678" t="s">
        <v>995</v>
      </c>
      <c r="AN1678" t="s">
        <v>995</v>
      </c>
      <c r="AO1678" t="s">
        <v>995</v>
      </c>
      <c r="AP1678" t="s">
        <v>995</v>
      </c>
      <c r="AQ1678" s="286" t="s">
        <v>855</v>
      </c>
      <c r="AR1678" s="306"/>
    </row>
    <row r="1679" spans="1:47" x14ac:dyDescent="0.3">
      <c r="A1679" s="285">
        <v>119876</v>
      </c>
      <c r="B1679" s="286" t="s">
        <v>539</v>
      </c>
      <c r="C1679" t="s">
        <v>995</v>
      </c>
      <c r="D1679" t="s">
        <v>995</v>
      </c>
      <c r="E1679" t="s">
        <v>995</v>
      </c>
      <c r="F1679" t="s">
        <v>995</v>
      </c>
      <c r="G1679" t="s">
        <v>995</v>
      </c>
      <c r="H1679" t="s">
        <v>995</v>
      </c>
      <c r="I1679" t="s">
        <v>995</v>
      </c>
      <c r="J1679" t="s">
        <v>995</v>
      </c>
      <c r="K1679" t="s">
        <v>995</v>
      </c>
      <c r="L1679" t="s">
        <v>995</v>
      </c>
      <c r="M1679" t="s">
        <v>995</v>
      </c>
      <c r="N1679" t="s">
        <v>995</v>
      </c>
      <c r="O1679" t="s">
        <v>995</v>
      </c>
      <c r="P1679" t="s">
        <v>995</v>
      </c>
      <c r="Q1679" t="s">
        <v>995</v>
      </c>
      <c r="R1679" t="s">
        <v>995</v>
      </c>
      <c r="S1679" t="s">
        <v>995</v>
      </c>
      <c r="T1679" t="s">
        <v>995</v>
      </c>
      <c r="U1679" t="s">
        <v>995</v>
      </c>
      <c r="V1679" t="s">
        <v>995</v>
      </c>
      <c r="W1679" t="s">
        <v>995</v>
      </c>
      <c r="X1679" t="s">
        <v>995</v>
      </c>
      <c r="Y1679" t="s">
        <v>995</v>
      </c>
      <c r="Z1679" t="s">
        <v>995</v>
      </c>
      <c r="AA1679" t="s">
        <v>995</v>
      </c>
      <c r="AB1679" t="s">
        <v>995</v>
      </c>
      <c r="AC1679" t="s">
        <v>995</v>
      </c>
      <c r="AD1679" t="s">
        <v>995</v>
      </c>
      <c r="AE1679" t="s">
        <v>995</v>
      </c>
      <c r="AF1679" t="s">
        <v>995</v>
      </c>
      <c r="AG1679" t="s">
        <v>995</v>
      </c>
      <c r="AH1679" t="s">
        <v>995</v>
      </c>
      <c r="AI1679" t="s">
        <v>995</v>
      </c>
      <c r="AJ1679" t="s">
        <v>995</v>
      </c>
      <c r="AK1679" t="s">
        <v>995</v>
      </c>
      <c r="AL1679" t="s">
        <v>995</v>
      </c>
      <c r="AM1679" t="s">
        <v>995</v>
      </c>
      <c r="AN1679" t="s">
        <v>995</v>
      </c>
      <c r="AO1679" t="s">
        <v>995</v>
      </c>
      <c r="AP1679" t="s">
        <v>995</v>
      </c>
      <c r="AQ1679" s="286" t="s">
        <v>855</v>
      </c>
      <c r="AR1679" s="306"/>
    </row>
    <row r="1680" spans="1:47" x14ac:dyDescent="0.3">
      <c r="A1680" s="285">
        <v>119878</v>
      </c>
      <c r="B1680" s="286" t="s">
        <v>538</v>
      </c>
      <c r="C1680" t="s">
        <v>995</v>
      </c>
      <c r="D1680" t="s">
        <v>995</v>
      </c>
      <c r="E1680" t="s">
        <v>995</v>
      </c>
      <c r="F1680" t="s">
        <v>995</v>
      </c>
      <c r="G1680" t="s">
        <v>995</v>
      </c>
      <c r="H1680" t="s">
        <v>995</v>
      </c>
      <c r="I1680" t="s">
        <v>995</v>
      </c>
      <c r="J1680" t="s">
        <v>995</v>
      </c>
      <c r="K1680" t="s">
        <v>995</v>
      </c>
      <c r="L1680" t="s">
        <v>995</v>
      </c>
      <c r="M1680" t="s">
        <v>995</v>
      </c>
      <c r="N1680" t="s">
        <v>995</v>
      </c>
      <c r="O1680" t="s">
        <v>995</v>
      </c>
      <c r="P1680" t="s">
        <v>995</v>
      </c>
      <c r="Q1680" t="s">
        <v>995</v>
      </c>
      <c r="R1680" t="s">
        <v>995</v>
      </c>
      <c r="S1680" t="s">
        <v>995</v>
      </c>
      <c r="T1680" t="s">
        <v>995</v>
      </c>
      <c r="U1680" t="s">
        <v>995</v>
      </c>
      <c r="V1680" t="s">
        <v>995</v>
      </c>
      <c r="W1680" t="s">
        <v>995</v>
      </c>
      <c r="X1680" t="s">
        <v>995</v>
      </c>
      <c r="Y1680" t="s">
        <v>995</v>
      </c>
      <c r="Z1680" t="s">
        <v>995</v>
      </c>
      <c r="AA1680" t="s">
        <v>995</v>
      </c>
      <c r="AB1680" t="s">
        <v>995</v>
      </c>
      <c r="AC1680" t="s">
        <v>995</v>
      </c>
      <c r="AD1680" t="s">
        <v>995</v>
      </c>
      <c r="AE1680" t="s">
        <v>995</v>
      </c>
      <c r="AF1680" t="s">
        <v>995</v>
      </c>
      <c r="AG1680" t="s">
        <v>995</v>
      </c>
      <c r="AH1680" t="s">
        <v>995</v>
      </c>
      <c r="AI1680" t="s">
        <v>995</v>
      </c>
      <c r="AJ1680" t="s">
        <v>995</v>
      </c>
      <c r="AK1680" t="s">
        <v>995</v>
      </c>
      <c r="AL1680" t="s">
        <v>995</v>
      </c>
      <c r="AM1680" t="s">
        <v>995</v>
      </c>
      <c r="AN1680" t="s">
        <v>995</v>
      </c>
      <c r="AO1680" t="s">
        <v>995</v>
      </c>
      <c r="AP1680" t="s">
        <v>995</v>
      </c>
      <c r="AQ1680" s="286" t="s">
        <v>855</v>
      </c>
      <c r="AR1680" s="306"/>
    </row>
    <row r="1681" spans="1:47" x14ac:dyDescent="0.3">
      <c r="A1681" s="285">
        <v>119879</v>
      </c>
      <c r="B1681" s="286" t="s">
        <v>540</v>
      </c>
      <c r="C1681" t="s">
        <v>995</v>
      </c>
      <c r="D1681" t="s">
        <v>995</v>
      </c>
      <c r="E1681" t="s">
        <v>995</v>
      </c>
      <c r="F1681" t="s">
        <v>995</v>
      </c>
      <c r="G1681" t="s">
        <v>995</v>
      </c>
      <c r="H1681" t="s">
        <v>995</v>
      </c>
      <c r="I1681" t="s">
        <v>995</v>
      </c>
      <c r="J1681" t="s">
        <v>995</v>
      </c>
      <c r="K1681" t="s">
        <v>995</v>
      </c>
      <c r="L1681" t="s">
        <v>995</v>
      </c>
      <c r="M1681" t="s">
        <v>995</v>
      </c>
      <c r="N1681" t="s">
        <v>995</v>
      </c>
      <c r="O1681" t="s">
        <v>995</v>
      </c>
      <c r="P1681" t="s">
        <v>995</v>
      </c>
      <c r="Q1681" t="s">
        <v>995</v>
      </c>
      <c r="R1681" t="s">
        <v>995</v>
      </c>
      <c r="S1681" t="s">
        <v>995</v>
      </c>
      <c r="T1681" t="s">
        <v>995</v>
      </c>
      <c r="U1681" t="s">
        <v>995</v>
      </c>
      <c r="V1681" t="s">
        <v>995</v>
      </c>
      <c r="W1681" t="s">
        <v>995</v>
      </c>
      <c r="X1681" t="s">
        <v>995</v>
      </c>
      <c r="Y1681" t="s">
        <v>995</v>
      </c>
      <c r="Z1681" t="s">
        <v>995</v>
      </c>
      <c r="AA1681" t="s">
        <v>995</v>
      </c>
      <c r="AB1681" t="s">
        <v>995</v>
      </c>
      <c r="AC1681" t="s">
        <v>995</v>
      </c>
      <c r="AD1681" t="s">
        <v>995</v>
      </c>
      <c r="AE1681" t="s">
        <v>995</v>
      </c>
      <c r="AF1681" t="s">
        <v>995</v>
      </c>
      <c r="AG1681" t="s">
        <v>995</v>
      </c>
      <c r="AH1681" t="s">
        <v>995</v>
      </c>
      <c r="AI1681" t="s">
        <v>995</v>
      </c>
      <c r="AJ1681" t="s">
        <v>995</v>
      </c>
      <c r="AK1681" t="s">
        <v>995</v>
      </c>
      <c r="AL1681" t="s">
        <v>995</v>
      </c>
      <c r="AM1681" t="s">
        <v>995</v>
      </c>
      <c r="AN1681" t="s">
        <v>995</v>
      </c>
      <c r="AO1681" t="s">
        <v>995</v>
      </c>
      <c r="AP1681" t="s">
        <v>995</v>
      </c>
      <c r="AQ1681" s="286" t="s">
        <v>855</v>
      </c>
      <c r="AR1681" s="306"/>
    </row>
    <row r="1682" spans="1:47" x14ac:dyDescent="0.3">
      <c r="A1682" s="285">
        <v>119881</v>
      </c>
      <c r="B1682" s="286" t="s">
        <v>540</v>
      </c>
      <c r="C1682" t="s">
        <v>995</v>
      </c>
      <c r="D1682" t="s">
        <v>995</v>
      </c>
      <c r="E1682" t="s">
        <v>995</v>
      </c>
      <c r="F1682" t="s">
        <v>995</v>
      </c>
      <c r="G1682" t="s">
        <v>995</v>
      </c>
      <c r="H1682" t="s">
        <v>995</v>
      </c>
      <c r="I1682" t="s">
        <v>995</v>
      </c>
      <c r="J1682" t="s">
        <v>995</v>
      </c>
      <c r="K1682" t="s">
        <v>995</v>
      </c>
      <c r="L1682" t="s">
        <v>995</v>
      </c>
      <c r="M1682" t="s">
        <v>995</v>
      </c>
      <c r="N1682" t="s">
        <v>995</v>
      </c>
      <c r="O1682" t="s">
        <v>995</v>
      </c>
      <c r="P1682" t="s">
        <v>995</v>
      </c>
      <c r="Q1682" t="s">
        <v>995</v>
      </c>
      <c r="R1682" t="s">
        <v>995</v>
      </c>
      <c r="S1682" t="s">
        <v>995</v>
      </c>
      <c r="T1682" t="s">
        <v>995</v>
      </c>
      <c r="U1682" t="s">
        <v>995</v>
      </c>
      <c r="V1682" t="s">
        <v>995</v>
      </c>
      <c r="W1682" t="s">
        <v>995</v>
      </c>
      <c r="X1682" t="s">
        <v>995</v>
      </c>
      <c r="Y1682" t="s">
        <v>995</v>
      </c>
      <c r="Z1682" t="s">
        <v>995</v>
      </c>
      <c r="AA1682" t="s">
        <v>995</v>
      </c>
      <c r="AB1682" t="s">
        <v>995</v>
      </c>
      <c r="AC1682" t="s">
        <v>995</v>
      </c>
      <c r="AD1682" t="s">
        <v>995</v>
      </c>
      <c r="AE1682" t="s">
        <v>995</v>
      </c>
      <c r="AF1682" t="s">
        <v>995</v>
      </c>
      <c r="AG1682" t="s">
        <v>995</v>
      </c>
      <c r="AH1682" t="s">
        <v>995</v>
      </c>
      <c r="AI1682" t="s">
        <v>995</v>
      </c>
      <c r="AJ1682" t="s">
        <v>995</v>
      </c>
      <c r="AK1682" t="s">
        <v>995</v>
      </c>
      <c r="AL1682" t="s">
        <v>995</v>
      </c>
      <c r="AM1682" t="s">
        <v>995</v>
      </c>
      <c r="AN1682" t="s">
        <v>995</v>
      </c>
      <c r="AO1682" t="s">
        <v>995</v>
      </c>
      <c r="AP1682" t="s">
        <v>995</v>
      </c>
      <c r="AQ1682" s="286" t="s">
        <v>855</v>
      </c>
      <c r="AR1682" s="306"/>
    </row>
    <row r="1683" spans="1:47" x14ac:dyDescent="0.3">
      <c r="A1683" s="285">
        <v>119882</v>
      </c>
      <c r="B1683" s="286" t="s">
        <v>540</v>
      </c>
      <c r="C1683" t="s">
        <v>995</v>
      </c>
      <c r="D1683" t="s">
        <v>995</v>
      </c>
      <c r="E1683" t="s">
        <v>995</v>
      </c>
      <c r="F1683" t="s">
        <v>995</v>
      </c>
      <c r="G1683" t="s">
        <v>995</v>
      </c>
      <c r="H1683" t="s">
        <v>995</v>
      </c>
      <c r="I1683" t="s">
        <v>995</v>
      </c>
      <c r="J1683" t="s">
        <v>995</v>
      </c>
      <c r="K1683" t="s">
        <v>995</v>
      </c>
      <c r="L1683" t="s">
        <v>995</v>
      </c>
      <c r="M1683" t="s">
        <v>995</v>
      </c>
      <c r="N1683" t="s">
        <v>995</v>
      </c>
      <c r="O1683" t="s">
        <v>995</v>
      </c>
      <c r="P1683" t="s">
        <v>995</v>
      </c>
      <c r="Q1683" t="s">
        <v>995</v>
      </c>
      <c r="R1683" t="s">
        <v>995</v>
      </c>
      <c r="S1683" t="s">
        <v>995</v>
      </c>
      <c r="T1683" t="s">
        <v>995</v>
      </c>
      <c r="U1683" t="s">
        <v>995</v>
      </c>
      <c r="V1683" t="s">
        <v>995</v>
      </c>
      <c r="W1683" t="s">
        <v>995</v>
      </c>
      <c r="X1683" t="s">
        <v>995</v>
      </c>
      <c r="Y1683" t="s">
        <v>995</v>
      </c>
      <c r="Z1683" t="s">
        <v>995</v>
      </c>
      <c r="AA1683" t="s">
        <v>995</v>
      </c>
      <c r="AB1683" t="s">
        <v>995</v>
      </c>
      <c r="AC1683" t="s">
        <v>995</v>
      </c>
      <c r="AD1683" t="s">
        <v>995</v>
      </c>
      <c r="AE1683" t="s">
        <v>995</v>
      </c>
      <c r="AF1683" t="s">
        <v>995</v>
      </c>
      <c r="AG1683" t="s">
        <v>995</v>
      </c>
      <c r="AH1683" t="s">
        <v>995</v>
      </c>
      <c r="AI1683" t="s">
        <v>995</v>
      </c>
      <c r="AJ1683" t="s">
        <v>995</v>
      </c>
      <c r="AK1683" t="s">
        <v>995</v>
      </c>
      <c r="AL1683" t="s">
        <v>995</v>
      </c>
      <c r="AM1683" t="s">
        <v>995</v>
      </c>
      <c r="AN1683" t="s">
        <v>995</v>
      </c>
      <c r="AO1683" t="s">
        <v>995</v>
      </c>
      <c r="AP1683" t="s">
        <v>995</v>
      </c>
      <c r="AQ1683" s="286" t="s">
        <v>855</v>
      </c>
      <c r="AR1683" s="306"/>
    </row>
    <row r="1684" spans="1:47" ht="21.6" x14ac:dyDescent="0.3">
      <c r="A1684" s="285">
        <v>119885</v>
      </c>
      <c r="B1684" s="286" t="s">
        <v>540</v>
      </c>
      <c r="C1684" t="s">
        <v>224</v>
      </c>
      <c r="D1684" t="s">
        <v>224</v>
      </c>
      <c r="E1684" t="s">
        <v>224</v>
      </c>
      <c r="F1684" t="s">
        <v>224</v>
      </c>
      <c r="G1684" t="s">
        <v>226</v>
      </c>
      <c r="H1684" t="s">
        <v>224</v>
      </c>
      <c r="I1684" t="s">
        <v>224</v>
      </c>
      <c r="J1684" t="s">
        <v>224</v>
      </c>
      <c r="K1684" t="s">
        <v>224</v>
      </c>
      <c r="L1684" t="s">
        <v>224</v>
      </c>
      <c r="M1684" t="s">
        <v>224</v>
      </c>
      <c r="N1684" t="s">
        <v>224</v>
      </c>
      <c r="O1684" t="s">
        <v>226</v>
      </c>
      <c r="P1684" t="s">
        <v>224</v>
      </c>
      <c r="Q1684" t="s">
        <v>224</v>
      </c>
      <c r="R1684" t="s">
        <v>226</v>
      </c>
      <c r="S1684" t="s">
        <v>224</v>
      </c>
      <c r="T1684" t="s">
        <v>224</v>
      </c>
      <c r="U1684" t="s">
        <v>224</v>
      </c>
      <c r="V1684" t="s">
        <v>224</v>
      </c>
      <c r="W1684" t="s">
        <v>394</v>
      </c>
      <c r="X1684" t="s">
        <v>394</v>
      </c>
      <c r="Y1684" t="s">
        <v>394</v>
      </c>
      <c r="Z1684" t="s">
        <v>394</v>
      </c>
      <c r="AA1684" t="s">
        <v>394</v>
      </c>
      <c r="AB1684" t="s">
        <v>394</v>
      </c>
      <c r="AC1684" t="s">
        <v>394</v>
      </c>
      <c r="AD1684" t="s">
        <v>394</v>
      </c>
      <c r="AE1684" t="s">
        <v>394</v>
      </c>
      <c r="AF1684" t="s">
        <v>394</v>
      </c>
      <c r="AG1684" t="s">
        <v>394</v>
      </c>
      <c r="AH1684" t="s">
        <v>394</v>
      </c>
      <c r="AI1684" t="s">
        <v>394</v>
      </c>
      <c r="AJ1684" t="s">
        <v>394</v>
      </c>
      <c r="AK1684" t="s">
        <v>394</v>
      </c>
      <c r="AL1684" t="s">
        <v>394</v>
      </c>
      <c r="AM1684" t="s">
        <v>394</v>
      </c>
      <c r="AN1684" t="s">
        <v>394</v>
      </c>
      <c r="AO1684" t="s">
        <v>394</v>
      </c>
      <c r="AP1684" t="s">
        <v>394</v>
      </c>
      <c r="AQ1684" s="286" t="s">
        <v>394</v>
      </c>
      <c r="AR1684" s="295"/>
      <c r="AS1684" s="235"/>
    </row>
    <row r="1685" spans="1:47" x14ac:dyDescent="0.3">
      <c r="A1685" s="285">
        <v>119895</v>
      </c>
      <c r="B1685" s="286" t="s">
        <v>540</v>
      </c>
      <c r="C1685" t="s">
        <v>995</v>
      </c>
      <c r="D1685" t="s">
        <v>995</v>
      </c>
      <c r="E1685" t="s">
        <v>995</v>
      </c>
      <c r="F1685" t="s">
        <v>995</v>
      </c>
      <c r="G1685" t="s">
        <v>995</v>
      </c>
      <c r="H1685" t="s">
        <v>995</v>
      </c>
      <c r="I1685" t="s">
        <v>995</v>
      </c>
      <c r="J1685" t="s">
        <v>995</v>
      </c>
      <c r="K1685" t="s">
        <v>995</v>
      </c>
      <c r="L1685" t="s">
        <v>995</v>
      </c>
      <c r="M1685" t="s">
        <v>995</v>
      </c>
      <c r="N1685" t="s">
        <v>995</v>
      </c>
      <c r="O1685" t="s">
        <v>995</v>
      </c>
      <c r="P1685" t="s">
        <v>995</v>
      </c>
      <c r="Q1685" t="s">
        <v>995</v>
      </c>
      <c r="R1685" t="s">
        <v>995</v>
      </c>
      <c r="S1685" t="s">
        <v>995</v>
      </c>
      <c r="T1685" t="s">
        <v>995</v>
      </c>
      <c r="U1685" t="s">
        <v>995</v>
      </c>
      <c r="V1685" t="s">
        <v>995</v>
      </c>
      <c r="W1685" t="s">
        <v>995</v>
      </c>
      <c r="X1685" t="s">
        <v>995</v>
      </c>
      <c r="Y1685" t="s">
        <v>995</v>
      </c>
      <c r="Z1685" t="s">
        <v>995</v>
      </c>
      <c r="AA1685" t="s">
        <v>995</v>
      </c>
      <c r="AB1685" t="s">
        <v>995</v>
      </c>
      <c r="AC1685" t="s">
        <v>995</v>
      </c>
      <c r="AD1685" t="s">
        <v>995</v>
      </c>
      <c r="AE1685" t="s">
        <v>995</v>
      </c>
      <c r="AF1685" t="s">
        <v>995</v>
      </c>
      <c r="AG1685" t="s">
        <v>995</v>
      </c>
      <c r="AH1685" t="s">
        <v>995</v>
      </c>
      <c r="AI1685" t="s">
        <v>995</v>
      </c>
      <c r="AJ1685" t="s">
        <v>995</v>
      </c>
      <c r="AK1685" t="s">
        <v>995</v>
      </c>
      <c r="AL1685" t="s">
        <v>995</v>
      </c>
      <c r="AM1685" t="s">
        <v>995</v>
      </c>
      <c r="AN1685" t="s">
        <v>995</v>
      </c>
      <c r="AO1685" t="s">
        <v>995</v>
      </c>
      <c r="AP1685" t="s">
        <v>995</v>
      </c>
      <c r="AQ1685" s="286" t="s">
        <v>855</v>
      </c>
      <c r="AR1685" s="306"/>
    </row>
    <row r="1686" spans="1:47" ht="21.6" x14ac:dyDescent="0.3">
      <c r="A1686" s="285">
        <v>119896</v>
      </c>
      <c r="B1686" s="286" t="s">
        <v>61</v>
      </c>
      <c r="C1686" t="s">
        <v>995</v>
      </c>
      <c r="D1686" t="s">
        <v>995</v>
      </c>
      <c r="E1686" t="s">
        <v>995</v>
      </c>
      <c r="F1686" t="s">
        <v>995</v>
      </c>
      <c r="G1686" t="s">
        <v>995</v>
      </c>
      <c r="H1686" t="s">
        <v>995</v>
      </c>
      <c r="I1686" t="s">
        <v>995</v>
      </c>
      <c r="J1686" t="s">
        <v>995</v>
      </c>
      <c r="K1686" t="s">
        <v>995</v>
      </c>
      <c r="L1686" t="s">
        <v>995</v>
      </c>
      <c r="M1686" t="s">
        <v>995</v>
      </c>
      <c r="N1686" t="s">
        <v>995</v>
      </c>
      <c r="O1686" t="s">
        <v>995</v>
      </c>
      <c r="P1686" t="s">
        <v>995</v>
      </c>
      <c r="Q1686" t="s">
        <v>995</v>
      </c>
      <c r="R1686" t="s">
        <v>995</v>
      </c>
      <c r="S1686" t="s">
        <v>995</v>
      </c>
      <c r="T1686" t="s">
        <v>995</v>
      </c>
      <c r="U1686" t="s">
        <v>995</v>
      </c>
      <c r="V1686" t="s">
        <v>995</v>
      </c>
      <c r="W1686" t="s">
        <v>995</v>
      </c>
      <c r="X1686" t="s">
        <v>995</v>
      </c>
      <c r="Y1686" t="s">
        <v>995</v>
      </c>
      <c r="Z1686" t="s">
        <v>995</v>
      </c>
      <c r="AA1686" t="s">
        <v>995</v>
      </c>
      <c r="AB1686" t="s">
        <v>995</v>
      </c>
      <c r="AC1686" t="s">
        <v>995</v>
      </c>
      <c r="AD1686" t="s">
        <v>995</v>
      </c>
      <c r="AE1686" t="s">
        <v>995</v>
      </c>
      <c r="AF1686" t="s">
        <v>995</v>
      </c>
      <c r="AG1686" t="s">
        <v>995</v>
      </c>
      <c r="AH1686" t="s">
        <v>995</v>
      </c>
      <c r="AI1686" t="s">
        <v>995</v>
      </c>
      <c r="AJ1686" t="s">
        <v>995</v>
      </c>
      <c r="AK1686" t="s">
        <v>995</v>
      </c>
      <c r="AL1686" t="s">
        <v>995</v>
      </c>
      <c r="AM1686" t="s">
        <v>995</v>
      </c>
      <c r="AN1686" t="s">
        <v>995</v>
      </c>
      <c r="AO1686" t="s">
        <v>995</v>
      </c>
      <c r="AP1686" t="s">
        <v>995</v>
      </c>
      <c r="AQ1686" s="286" t="s">
        <v>855</v>
      </c>
      <c r="AR1686" s="295"/>
      <c r="AS1686" s="235"/>
    </row>
    <row r="1687" spans="1:47" ht="28.8" x14ac:dyDescent="0.3">
      <c r="A1687" s="285">
        <v>119900</v>
      </c>
      <c r="B1687" s="286" t="s">
        <v>67</v>
      </c>
      <c r="C1687" t="s">
        <v>394</v>
      </c>
      <c r="D1687" t="s">
        <v>394</v>
      </c>
      <c r="E1687" t="s">
        <v>394</v>
      </c>
      <c r="F1687" t="s">
        <v>394</v>
      </c>
      <c r="G1687" t="s">
        <v>394</v>
      </c>
      <c r="H1687" t="s">
        <v>394</v>
      </c>
      <c r="I1687" t="s">
        <v>394</v>
      </c>
      <c r="J1687" t="s">
        <v>394</v>
      </c>
      <c r="K1687" t="s">
        <v>394</v>
      </c>
      <c r="L1687" t="s">
        <v>394</v>
      </c>
      <c r="M1687" t="s">
        <v>394</v>
      </c>
      <c r="N1687" t="s">
        <v>394</v>
      </c>
      <c r="O1687" t="s">
        <v>394</v>
      </c>
      <c r="P1687" t="s">
        <v>394</v>
      </c>
      <c r="Q1687" t="s">
        <v>394</v>
      </c>
      <c r="R1687" t="s">
        <v>7215</v>
      </c>
      <c r="S1687" t="s">
        <v>7215</v>
      </c>
      <c r="T1687" t="s">
        <v>225</v>
      </c>
      <c r="U1687" t="s">
        <v>225</v>
      </c>
      <c r="V1687" t="s">
        <v>394</v>
      </c>
      <c r="W1687" t="s">
        <v>394</v>
      </c>
      <c r="X1687" t="s">
        <v>394</v>
      </c>
      <c r="Y1687" t="s">
        <v>394</v>
      </c>
      <c r="Z1687" t="s">
        <v>226</v>
      </c>
      <c r="AA1687" t="s">
        <v>394</v>
      </c>
      <c r="AB1687" t="s">
        <v>224</v>
      </c>
      <c r="AC1687" t="s">
        <v>224</v>
      </c>
      <c r="AD1687" t="s">
        <v>224</v>
      </c>
      <c r="AE1687" t="s">
        <v>224</v>
      </c>
      <c r="AF1687" t="s">
        <v>224</v>
      </c>
      <c r="AG1687" t="s">
        <v>995</v>
      </c>
      <c r="AH1687" t="s">
        <v>995</v>
      </c>
      <c r="AI1687" t="s">
        <v>995</v>
      </c>
      <c r="AJ1687" t="s">
        <v>995</v>
      </c>
      <c r="AK1687" t="s">
        <v>995</v>
      </c>
      <c r="AL1687" t="s">
        <v>394</v>
      </c>
      <c r="AM1687" t="s">
        <v>394</v>
      </c>
      <c r="AN1687" t="s">
        <v>394</v>
      </c>
      <c r="AO1687" t="s">
        <v>394</v>
      </c>
      <c r="AP1687" t="s">
        <v>394</v>
      </c>
      <c r="AQ1687" s="286" t="s">
        <v>394</v>
      </c>
      <c r="AR1687" s="295"/>
      <c r="AS1687" s="235"/>
    </row>
    <row r="1688" spans="1:47" ht="21.6" x14ac:dyDescent="0.3">
      <c r="A1688" s="285">
        <v>119902</v>
      </c>
      <c r="B1688" s="286" t="s">
        <v>61</v>
      </c>
      <c r="C1688" t="s">
        <v>995</v>
      </c>
      <c r="D1688" t="s">
        <v>995</v>
      </c>
      <c r="E1688" t="s">
        <v>995</v>
      </c>
      <c r="F1688" t="s">
        <v>995</v>
      </c>
      <c r="G1688" t="s">
        <v>995</v>
      </c>
      <c r="H1688" t="s">
        <v>995</v>
      </c>
      <c r="I1688" t="s">
        <v>995</v>
      </c>
      <c r="J1688" t="s">
        <v>995</v>
      </c>
      <c r="K1688" t="s">
        <v>995</v>
      </c>
      <c r="L1688" t="s">
        <v>995</v>
      </c>
      <c r="M1688" t="s">
        <v>995</v>
      </c>
      <c r="N1688" t="s">
        <v>995</v>
      </c>
      <c r="O1688" t="s">
        <v>995</v>
      </c>
      <c r="P1688" t="s">
        <v>995</v>
      </c>
      <c r="Q1688" t="s">
        <v>995</v>
      </c>
      <c r="R1688" t="s">
        <v>995</v>
      </c>
      <c r="S1688" t="s">
        <v>995</v>
      </c>
      <c r="T1688" t="s">
        <v>995</v>
      </c>
      <c r="U1688" t="s">
        <v>995</v>
      </c>
      <c r="V1688" t="s">
        <v>995</v>
      </c>
      <c r="W1688" t="s">
        <v>995</v>
      </c>
      <c r="X1688" t="s">
        <v>995</v>
      </c>
      <c r="Y1688" t="s">
        <v>995</v>
      </c>
      <c r="Z1688" t="s">
        <v>995</v>
      </c>
      <c r="AA1688" t="s">
        <v>995</v>
      </c>
      <c r="AB1688" t="s">
        <v>995</v>
      </c>
      <c r="AC1688" t="s">
        <v>995</v>
      </c>
      <c r="AD1688" t="s">
        <v>995</v>
      </c>
      <c r="AE1688" t="s">
        <v>995</v>
      </c>
      <c r="AF1688" t="s">
        <v>995</v>
      </c>
      <c r="AG1688" t="s">
        <v>995</v>
      </c>
      <c r="AH1688" t="s">
        <v>995</v>
      </c>
      <c r="AI1688" t="s">
        <v>995</v>
      </c>
      <c r="AJ1688" t="s">
        <v>995</v>
      </c>
      <c r="AK1688" t="s">
        <v>995</v>
      </c>
      <c r="AL1688" t="s">
        <v>995</v>
      </c>
      <c r="AM1688" t="s">
        <v>995</v>
      </c>
      <c r="AN1688" t="s">
        <v>995</v>
      </c>
      <c r="AO1688" t="s">
        <v>995</v>
      </c>
      <c r="AP1688" t="s">
        <v>995</v>
      </c>
      <c r="AQ1688" s="286" t="s">
        <v>855</v>
      </c>
      <c r="AR1688" s="295"/>
      <c r="AS1688" s="235"/>
    </row>
    <row r="1689" spans="1:47" ht="21.6" x14ac:dyDescent="0.65">
      <c r="A1689" s="285">
        <v>119903</v>
      </c>
      <c r="B1689" s="286" t="s">
        <v>538</v>
      </c>
      <c r="C1689" t="s">
        <v>995</v>
      </c>
      <c r="D1689" t="s">
        <v>995</v>
      </c>
      <c r="E1689" t="s">
        <v>995</v>
      </c>
      <c r="F1689" t="s">
        <v>995</v>
      </c>
      <c r="G1689" t="s">
        <v>995</v>
      </c>
      <c r="H1689" t="s">
        <v>995</v>
      </c>
      <c r="I1689" t="s">
        <v>995</v>
      </c>
      <c r="J1689" t="s">
        <v>995</v>
      </c>
      <c r="K1689" t="s">
        <v>995</v>
      </c>
      <c r="L1689" t="s">
        <v>995</v>
      </c>
      <c r="M1689" t="s">
        <v>226</v>
      </c>
      <c r="N1689" t="s">
        <v>995</v>
      </c>
      <c r="O1689" t="s">
        <v>995</v>
      </c>
      <c r="P1689" t="s">
        <v>995</v>
      </c>
      <c r="Q1689" t="s">
        <v>995</v>
      </c>
      <c r="R1689" t="s">
        <v>995</v>
      </c>
      <c r="S1689" t="s">
        <v>995</v>
      </c>
      <c r="T1689" t="s">
        <v>995</v>
      </c>
      <c r="U1689" t="s">
        <v>995</v>
      </c>
      <c r="V1689" t="s">
        <v>995</v>
      </c>
      <c r="W1689" t="s">
        <v>394</v>
      </c>
      <c r="X1689" t="s">
        <v>394</v>
      </c>
      <c r="Y1689" t="s">
        <v>394</v>
      </c>
      <c r="Z1689" t="s">
        <v>394</v>
      </c>
      <c r="AA1689" t="s">
        <v>394</v>
      </c>
      <c r="AB1689" t="s">
        <v>394</v>
      </c>
      <c r="AC1689" t="s">
        <v>394</v>
      </c>
      <c r="AD1689" t="s">
        <v>394</v>
      </c>
      <c r="AE1689" t="s">
        <v>394</v>
      </c>
      <c r="AF1689" t="s">
        <v>394</v>
      </c>
      <c r="AG1689" t="s">
        <v>394</v>
      </c>
      <c r="AH1689" t="s">
        <v>394</v>
      </c>
      <c r="AI1689" t="s">
        <v>394</v>
      </c>
      <c r="AJ1689" t="s">
        <v>394</v>
      </c>
      <c r="AK1689" t="s">
        <v>394</v>
      </c>
      <c r="AL1689" t="s">
        <v>394</v>
      </c>
      <c r="AM1689" t="s">
        <v>394</v>
      </c>
      <c r="AN1689" t="s">
        <v>394</v>
      </c>
      <c r="AO1689" t="s">
        <v>394</v>
      </c>
      <c r="AP1689" t="s">
        <v>394</v>
      </c>
      <c r="AQ1689" s="288"/>
      <c r="AR1689" s="309"/>
      <c r="AS1689" s="309"/>
      <c r="AU1689"/>
    </row>
    <row r="1690" spans="1:47" ht="21.6" x14ac:dyDescent="0.3">
      <c r="A1690" s="285">
        <v>119904</v>
      </c>
      <c r="B1690" s="286" t="s">
        <v>61</v>
      </c>
      <c r="C1690" t="s">
        <v>995</v>
      </c>
      <c r="D1690" t="s">
        <v>995</v>
      </c>
      <c r="E1690" t="s">
        <v>995</v>
      </c>
      <c r="F1690" t="s">
        <v>995</v>
      </c>
      <c r="G1690" t="s">
        <v>995</v>
      </c>
      <c r="H1690" t="s">
        <v>995</v>
      </c>
      <c r="I1690" t="s">
        <v>995</v>
      </c>
      <c r="J1690" t="s">
        <v>995</v>
      </c>
      <c r="K1690" t="s">
        <v>995</v>
      </c>
      <c r="L1690" t="s">
        <v>995</v>
      </c>
      <c r="M1690" t="s">
        <v>995</v>
      </c>
      <c r="N1690" t="s">
        <v>995</v>
      </c>
      <c r="O1690" t="s">
        <v>995</v>
      </c>
      <c r="P1690" t="s">
        <v>995</v>
      </c>
      <c r="Q1690" t="s">
        <v>995</v>
      </c>
      <c r="R1690" t="s">
        <v>995</v>
      </c>
      <c r="S1690" t="s">
        <v>995</v>
      </c>
      <c r="T1690" t="s">
        <v>995</v>
      </c>
      <c r="U1690" t="s">
        <v>995</v>
      </c>
      <c r="V1690" t="s">
        <v>995</v>
      </c>
      <c r="W1690" t="s">
        <v>995</v>
      </c>
      <c r="X1690" t="s">
        <v>995</v>
      </c>
      <c r="Y1690" t="s">
        <v>995</v>
      </c>
      <c r="Z1690" t="s">
        <v>995</v>
      </c>
      <c r="AA1690" t="s">
        <v>995</v>
      </c>
      <c r="AB1690" t="s">
        <v>995</v>
      </c>
      <c r="AC1690" t="s">
        <v>995</v>
      </c>
      <c r="AD1690" t="s">
        <v>995</v>
      </c>
      <c r="AE1690" t="s">
        <v>995</v>
      </c>
      <c r="AF1690" t="s">
        <v>995</v>
      </c>
      <c r="AG1690" t="s">
        <v>995</v>
      </c>
      <c r="AH1690" t="s">
        <v>995</v>
      </c>
      <c r="AI1690" t="s">
        <v>995</v>
      </c>
      <c r="AJ1690" t="s">
        <v>995</v>
      </c>
      <c r="AK1690" t="s">
        <v>995</v>
      </c>
      <c r="AL1690" t="s">
        <v>995</v>
      </c>
      <c r="AM1690" t="s">
        <v>995</v>
      </c>
      <c r="AN1690" t="s">
        <v>995</v>
      </c>
      <c r="AO1690" t="s">
        <v>995</v>
      </c>
      <c r="AP1690" t="s">
        <v>995</v>
      </c>
      <c r="AQ1690" s="286" t="s">
        <v>855</v>
      </c>
      <c r="AR1690" s="307"/>
      <c r="AS1690" s="310"/>
    </row>
    <row r="1691" spans="1:47" ht="21.6" x14ac:dyDescent="0.3">
      <c r="A1691" s="285">
        <v>119905</v>
      </c>
      <c r="B1691" s="286" t="s">
        <v>61</v>
      </c>
      <c r="C1691" t="s">
        <v>226</v>
      </c>
      <c r="D1691" t="s">
        <v>224</v>
      </c>
      <c r="E1691" t="s">
        <v>224</v>
      </c>
      <c r="F1691" t="s">
        <v>224</v>
      </c>
      <c r="G1691" t="s">
        <v>226</v>
      </c>
      <c r="H1691" t="s">
        <v>226</v>
      </c>
      <c r="I1691" t="s">
        <v>224</v>
      </c>
      <c r="J1691" t="s">
        <v>226</v>
      </c>
      <c r="K1691" t="s">
        <v>224</v>
      </c>
      <c r="L1691" t="s">
        <v>226</v>
      </c>
      <c r="M1691" t="s">
        <v>226</v>
      </c>
      <c r="N1691" t="s">
        <v>226</v>
      </c>
      <c r="O1691" t="s">
        <v>226</v>
      </c>
      <c r="P1691" t="s">
        <v>226</v>
      </c>
      <c r="Q1691" t="s">
        <v>226</v>
      </c>
      <c r="R1691" t="s">
        <v>226</v>
      </c>
      <c r="S1691" t="s">
        <v>226</v>
      </c>
      <c r="T1691" t="s">
        <v>224</v>
      </c>
      <c r="U1691" t="s">
        <v>225</v>
      </c>
      <c r="V1691" t="s">
        <v>226</v>
      </c>
      <c r="W1691" t="s">
        <v>224</v>
      </c>
      <c r="X1691" t="s">
        <v>224</v>
      </c>
      <c r="Y1691" t="s">
        <v>224</v>
      </c>
      <c r="Z1691" t="s">
        <v>226</v>
      </c>
      <c r="AA1691" t="s">
        <v>224</v>
      </c>
      <c r="AB1691" t="s">
        <v>226</v>
      </c>
      <c r="AC1691" t="s">
        <v>226</v>
      </c>
      <c r="AD1691" t="s">
        <v>226</v>
      </c>
      <c r="AE1691" t="s">
        <v>224</v>
      </c>
      <c r="AF1691" t="s">
        <v>224</v>
      </c>
      <c r="AG1691" t="s">
        <v>226</v>
      </c>
      <c r="AH1691" t="s">
        <v>226</v>
      </c>
      <c r="AI1691" t="s">
        <v>226</v>
      </c>
      <c r="AJ1691" t="s">
        <v>226</v>
      </c>
      <c r="AK1691" t="s">
        <v>226</v>
      </c>
      <c r="AL1691" t="s">
        <v>225</v>
      </c>
      <c r="AM1691" t="s">
        <v>225</v>
      </c>
      <c r="AN1691" t="s">
        <v>225</v>
      </c>
      <c r="AO1691" t="s">
        <v>225</v>
      </c>
      <c r="AP1691" t="s">
        <v>225</v>
      </c>
      <c r="AQ1691" s="286" t="s">
        <v>394</v>
      </c>
      <c r="AR1691" s="307"/>
      <c r="AS1691" s="310"/>
    </row>
    <row r="1692" spans="1:47" x14ac:dyDescent="0.3">
      <c r="A1692" s="285">
        <v>119906</v>
      </c>
      <c r="B1692" s="286" t="s">
        <v>8485</v>
      </c>
      <c r="C1692" t="s">
        <v>995</v>
      </c>
      <c r="D1692" t="s">
        <v>995</v>
      </c>
      <c r="E1692" t="s">
        <v>995</v>
      </c>
      <c r="F1692" t="s">
        <v>995</v>
      </c>
      <c r="G1692" t="s">
        <v>995</v>
      </c>
      <c r="H1692" t="s">
        <v>995</v>
      </c>
      <c r="I1692" t="s">
        <v>995</v>
      </c>
      <c r="J1692" t="s">
        <v>995</v>
      </c>
      <c r="K1692" t="s">
        <v>995</v>
      </c>
      <c r="L1692" t="s">
        <v>995</v>
      </c>
      <c r="M1692" t="s">
        <v>995</v>
      </c>
      <c r="N1692" t="s">
        <v>995</v>
      </c>
      <c r="O1692" t="s">
        <v>995</v>
      </c>
      <c r="P1692" t="s">
        <v>995</v>
      </c>
      <c r="Q1692" t="s">
        <v>995</v>
      </c>
      <c r="R1692" t="s">
        <v>995</v>
      </c>
      <c r="S1692" t="s">
        <v>995</v>
      </c>
      <c r="T1692" t="s">
        <v>995</v>
      </c>
      <c r="U1692" t="s">
        <v>995</v>
      </c>
      <c r="V1692" t="s">
        <v>995</v>
      </c>
      <c r="W1692" t="s">
        <v>995</v>
      </c>
      <c r="X1692" t="s">
        <v>995</v>
      </c>
      <c r="Y1692" t="s">
        <v>995</v>
      </c>
      <c r="Z1692" t="s">
        <v>995</v>
      </c>
      <c r="AA1692" t="s">
        <v>995</v>
      </c>
      <c r="AB1692" t="s">
        <v>995</v>
      </c>
      <c r="AC1692" t="s">
        <v>995</v>
      </c>
      <c r="AD1692" t="s">
        <v>995</v>
      </c>
      <c r="AE1692" t="s">
        <v>995</v>
      </c>
      <c r="AF1692" t="s">
        <v>995</v>
      </c>
      <c r="AG1692" t="s">
        <v>995</v>
      </c>
      <c r="AH1692" t="s">
        <v>995</v>
      </c>
      <c r="AI1692" t="s">
        <v>995</v>
      </c>
      <c r="AJ1692" t="s">
        <v>995</v>
      </c>
      <c r="AK1692" t="s">
        <v>995</v>
      </c>
      <c r="AL1692" t="s">
        <v>995</v>
      </c>
      <c r="AM1692" t="s">
        <v>995</v>
      </c>
      <c r="AN1692" t="s">
        <v>995</v>
      </c>
      <c r="AO1692" t="s">
        <v>995</v>
      </c>
      <c r="AP1692" t="s">
        <v>995</v>
      </c>
      <c r="AQ1692" s="286" t="s">
        <v>855</v>
      </c>
      <c r="AR1692" s="303"/>
      <c r="AS1692" s="303"/>
    </row>
    <row r="1693" spans="1:47" x14ac:dyDescent="0.3">
      <c r="A1693" s="285">
        <v>119907</v>
      </c>
      <c r="B1693" s="286" t="s">
        <v>539</v>
      </c>
      <c r="C1693" t="s">
        <v>995</v>
      </c>
      <c r="D1693" t="s">
        <v>995</v>
      </c>
      <c r="E1693" t="s">
        <v>995</v>
      </c>
      <c r="F1693" t="s">
        <v>995</v>
      </c>
      <c r="G1693" t="s">
        <v>995</v>
      </c>
      <c r="H1693" t="s">
        <v>995</v>
      </c>
      <c r="I1693" t="s">
        <v>995</v>
      </c>
      <c r="J1693" t="s">
        <v>995</v>
      </c>
      <c r="K1693" t="s">
        <v>995</v>
      </c>
      <c r="L1693" t="s">
        <v>995</v>
      </c>
      <c r="M1693" t="s">
        <v>995</v>
      </c>
      <c r="N1693" t="s">
        <v>995</v>
      </c>
      <c r="O1693" t="s">
        <v>995</v>
      </c>
      <c r="P1693" t="s">
        <v>995</v>
      </c>
      <c r="Q1693" t="s">
        <v>995</v>
      </c>
      <c r="R1693" t="s">
        <v>995</v>
      </c>
      <c r="S1693" t="s">
        <v>995</v>
      </c>
      <c r="T1693" t="s">
        <v>995</v>
      </c>
      <c r="U1693" t="s">
        <v>995</v>
      </c>
      <c r="V1693" t="s">
        <v>995</v>
      </c>
      <c r="W1693" t="s">
        <v>995</v>
      </c>
      <c r="X1693" t="s">
        <v>995</v>
      </c>
      <c r="Y1693" t="s">
        <v>995</v>
      </c>
      <c r="Z1693" t="s">
        <v>995</v>
      </c>
      <c r="AA1693" t="s">
        <v>995</v>
      </c>
      <c r="AB1693" t="s">
        <v>995</v>
      </c>
      <c r="AC1693" t="s">
        <v>995</v>
      </c>
      <c r="AD1693" t="s">
        <v>995</v>
      </c>
      <c r="AE1693" t="s">
        <v>995</v>
      </c>
      <c r="AF1693" t="s">
        <v>995</v>
      </c>
      <c r="AG1693" t="s">
        <v>995</v>
      </c>
      <c r="AH1693" t="s">
        <v>995</v>
      </c>
      <c r="AI1693" t="s">
        <v>995</v>
      </c>
      <c r="AJ1693" t="s">
        <v>995</v>
      </c>
      <c r="AK1693" t="s">
        <v>995</v>
      </c>
      <c r="AL1693" t="s">
        <v>995</v>
      </c>
      <c r="AM1693" t="s">
        <v>995</v>
      </c>
      <c r="AN1693" t="s">
        <v>995</v>
      </c>
      <c r="AO1693" t="s">
        <v>995</v>
      </c>
      <c r="AP1693" t="s">
        <v>995</v>
      </c>
      <c r="AQ1693" s="286" t="s">
        <v>855</v>
      </c>
      <c r="AR1693" s="303"/>
      <c r="AS1693" s="303"/>
    </row>
    <row r="1694" spans="1:47" x14ac:dyDescent="0.3">
      <c r="A1694" s="285">
        <v>119909</v>
      </c>
      <c r="B1694" s="286" t="s">
        <v>540</v>
      </c>
      <c r="C1694" t="s">
        <v>995</v>
      </c>
      <c r="D1694" t="s">
        <v>995</v>
      </c>
      <c r="E1694" t="s">
        <v>995</v>
      </c>
      <c r="F1694" t="s">
        <v>995</v>
      </c>
      <c r="G1694" t="s">
        <v>995</v>
      </c>
      <c r="H1694" t="s">
        <v>995</v>
      </c>
      <c r="I1694" t="s">
        <v>995</v>
      </c>
      <c r="J1694" t="s">
        <v>995</v>
      </c>
      <c r="K1694" t="s">
        <v>995</v>
      </c>
      <c r="L1694" t="s">
        <v>995</v>
      </c>
      <c r="M1694" t="s">
        <v>995</v>
      </c>
      <c r="N1694" t="s">
        <v>995</v>
      </c>
      <c r="O1694" t="s">
        <v>995</v>
      </c>
      <c r="P1694" t="s">
        <v>995</v>
      </c>
      <c r="Q1694" t="s">
        <v>995</v>
      </c>
      <c r="R1694" t="s">
        <v>995</v>
      </c>
      <c r="S1694" t="s">
        <v>995</v>
      </c>
      <c r="T1694" t="s">
        <v>995</v>
      </c>
      <c r="U1694" t="s">
        <v>995</v>
      </c>
      <c r="V1694" t="s">
        <v>995</v>
      </c>
      <c r="W1694" t="s">
        <v>995</v>
      </c>
      <c r="X1694" t="s">
        <v>995</v>
      </c>
      <c r="Y1694" t="s">
        <v>995</v>
      </c>
      <c r="Z1694" t="s">
        <v>995</v>
      </c>
      <c r="AA1694" t="s">
        <v>995</v>
      </c>
      <c r="AB1694" t="s">
        <v>995</v>
      </c>
      <c r="AC1694" t="s">
        <v>995</v>
      </c>
      <c r="AD1694" t="s">
        <v>995</v>
      </c>
      <c r="AE1694" t="s">
        <v>995</v>
      </c>
      <c r="AF1694" t="s">
        <v>995</v>
      </c>
      <c r="AG1694" t="s">
        <v>995</v>
      </c>
      <c r="AH1694" t="s">
        <v>995</v>
      </c>
      <c r="AI1694" t="s">
        <v>995</v>
      </c>
      <c r="AJ1694" t="s">
        <v>995</v>
      </c>
      <c r="AK1694" t="s">
        <v>995</v>
      </c>
      <c r="AL1694" t="s">
        <v>995</v>
      </c>
      <c r="AM1694" t="s">
        <v>995</v>
      </c>
      <c r="AN1694" t="s">
        <v>995</v>
      </c>
      <c r="AO1694" t="s">
        <v>995</v>
      </c>
      <c r="AP1694" t="s">
        <v>995</v>
      </c>
      <c r="AQ1694" s="286" t="s">
        <v>855</v>
      </c>
      <c r="AR1694" s="303"/>
      <c r="AS1694" s="303"/>
    </row>
    <row r="1695" spans="1:47" x14ac:dyDescent="0.3">
      <c r="A1695" s="285">
        <v>119914</v>
      </c>
      <c r="B1695" s="286" t="s">
        <v>61</v>
      </c>
      <c r="C1695" t="s">
        <v>995</v>
      </c>
      <c r="D1695" t="s">
        <v>995</v>
      </c>
      <c r="E1695" t="s">
        <v>995</v>
      </c>
      <c r="F1695" t="s">
        <v>995</v>
      </c>
      <c r="G1695" t="s">
        <v>995</v>
      </c>
      <c r="H1695" t="s">
        <v>995</v>
      </c>
      <c r="I1695" t="s">
        <v>995</v>
      </c>
      <c r="J1695" t="s">
        <v>995</v>
      </c>
      <c r="K1695" t="s">
        <v>995</v>
      </c>
      <c r="L1695" t="s">
        <v>995</v>
      </c>
      <c r="M1695" t="s">
        <v>995</v>
      </c>
      <c r="N1695" t="s">
        <v>995</v>
      </c>
      <c r="O1695" t="s">
        <v>995</v>
      </c>
      <c r="P1695" t="s">
        <v>995</v>
      </c>
      <c r="Q1695" t="s">
        <v>995</v>
      </c>
      <c r="R1695" t="s">
        <v>995</v>
      </c>
      <c r="S1695" t="s">
        <v>995</v>
      </c>
      <c r="T1695" t="s">
        <v>995</v>
      </c>
      <c r="U1695" t="s">
        <v>995</v>
      </c>
      <c r="V1695" t="s">
        <v>995</v>
      </c>
      <c r="W1695" t="s">
        <v>995</v>
      </c>
      <c r="X1695" t="s">
        <v>995</v>
      </c>
      <c r="Y1695" t="s">
        <v>995</v>
      </c>
      <c r="Z1695" t="s">
        <v>995</v>
      </c>
      <c r="AA1695" t="s">
        <v>995</v>
      </c>
      <c r="AB1695" t="s">
        <v>995</v>
      </c>
      <c r="AC1695" t="s">
        <v>995</v>
      </c>
      <c r="AD1695" t="s">
        <v>995</v>
      </c>
      <c r="AE1695" t="s">
        <v>995</v>
      </c>
      <c r="AF1695" t="s">
        <v>995</v>
      </c>
      <c r="AG1695" t="s">
        <v>995</v>
      </c>
      <c r="AH1695" t="s">
        <v>995</v>
      </c>
      <c r="AI1695" t="s">
        <v>995</v>
      </c>
      <c r="AJ1695" t="s">
        <v>995</v>
      </c>
      <c r="AK1695" t="s">
        <v>995</v>
      </c>
      <c r="AL1695" t="s">
        <v>995</v>
      </c>
      <c r="AM1695" t="s">
        <v>995</v>
      </c>
      <c r="AN1695" t="s">
        <v>995</v>
      </c>
      <c r="AO1695" t="s">
        <v>995</v>
      </c>
      <c r="AP1695" t="s">
        <v>995</v>
      </c>
      <c r="AQ1695" s="286" t="s">
        <v>855</v>
      </c>
      <c r="AR1695" s="303"/>
      <c r="AS1695" s="303"/>
    </row>
    <row r="1696" spans="1:47" ht="21.6" x14ac:dyDescent="0.3">
      <c r="A1696" s="285">
        <v>119915</v>
      </c>
      <c r="B1696" s="286" t="s">
        <v>61</v>
      </c>
      <c r="C1696" t="s">
        <v>226</v>
      </c>
      <c r="D1696" t="s">
        <v>224</v>
      </c>
      <c r="E1696" t="s">
        <v>224</v>
      </c>
      <c r="F1696" t="s">
        <v>224</v>
      </c>
      <c r="G1696" t="s">
        <v>226</v>
      </c>
      <c r="H1696" t="s">
        <v>226</v>
      </c>
      <c r="I1696" t="s">
        <v>224</v>
      </c>
      <c r="J1696" t="s">
        <v>226</v>
      </c>
      <c r="K1696" t="s">
        <v>224</v>
      </c>
      <c r="L1696" t="s">
        <v>226</v>
      </c>
      <c r="M1696" t="s">
        <v>226</v>
      </c>
      <c r="N1696" t="s">
        <v>226</v>
      </c>
      <c r="O1696" t="s">
        <v>226</v>
      </c>
      <c r="P1696" t="s">
        <v>226</v>
      </c>
      <c r="Q1696" t="s">
        <v>226</v>
      </c>
      <c r="R1696" t="s">
        <v>226</v>
      </c>
      <c r="S1696" t="s">
        <v>226</v>
      </c>
      <c r="T1696" t="s">
        <v>224</v>
      </c>
      <c r="U1696" t="s">
        <v>225</v>
      </c>
      <c r="V1696" t="s">
        <v>226</v>
      </c>
      <c r="W1696" t="s">
        <v>224</v>
      </c>
      <c r="X1696" t="s">
        <v>224</v>
      </c>
      <c r="Y1696" t="s">
        <v>224</v>
      </c>
      <c r="Z1696" t="s">
        <v>226</v>
      </c>
      <c r="AA1696" t="s">
        <v>224</v>
      </c>
      <c r="AB1696" t="s">
        <v>226</v>
      </c>
      <c r="AC1696" t="s">
        <v>226</v>
      </c>
      <c r="AD1696" t="s">
        <v>226</v>
      </c>
      <c r="AE1696" t="s">
        <v>224</v>
      </c>
      <c r="AF1696" t="s">
        <v>224</v>
      </c>
      <c r="AG1696" t="s">
        <v>226</v>
      </c>
      <c r="AH1696" t="s">
        <v>226</v>
      </c>
      <c r="AI1696" t="s">
        <v>226</v>
      </c>
      <c r="AJ1696" t="s">
        <v>226</v>
      </c>
      <c r="AK1696" t="s">
        <v>226</v>
      </c>
      <c r="AL1696" t="s">
        <v>225</v>
      </c>
      <c r="AM1696" t="s">
        <v>225</v>
      </c>
      <c r="AN1696" t="s">
        <v>225</v>
      </c>
      <c r="AO1696" t="s">
        <v>225</v>
      </c>
      <c r="AP1696" t="s">
        <v>225</v>
      </c>
      <c r="AQ1696" s="286" t="s">
        <v>394</v>
      </c>
      <c r="AR1696" s="307"/>
      <c r="AS1696" s="310"/>
    </row>
    <row r="1697" spans="1:47" x14ac:dyDescent="0.3">
      <c r="A1697" s="285">
        <v>119916</v>
      </c>
      <c r="B1697" s="286" t="s">
        <v>61</v>
      </c>
      <c r="C1697" t="s">
        <v>995</v>
      </c>
      <c r="D1697" t="s">
        <v>995</v>
      </c>
      <c r="E1697" t="s">
        <v>995</v>
      </c>
      <c r="F1697" t="s">
        <v>995</v>
      </c>
      <c r="G1697" t="s">
        <v>995</v>
      </c>
      <c r="H1697" t="s">
        <v>995</v>
      </c>
      <c r="I1697" t="s">
        <v>995</v>
      </c>
      <c r="J1697" t="s">
        <v>995</v>
      </c>
      <c r="K1697" t="s">
        <v>995</v>
      </c>
      <c r="L1697" t="s">
        <v>995</v>
      </c>
      <c r="M1697" t="s">
        <v>995</v>
      </c>
      <c r="N1697" t="s">
        <v>995</v>
      </c>
      <c r="O1697" t="s">
        <v>995</v>
      </c>
      <c r="P1697" t="s">
        <v>995</v>
      </c>
      <c r="Q1697" t="s">
        <v>995</v>
      </c>
      <c r="R1697" t="s">
        <v>995</v>
      </c>
      <c r="S1697" t="s">
        <v>995</v>
      </c>
      <c r="T1697" t="s">
        <v>995</v>
      </c>
      <c r="U1697" t="s">
        <v>995</v>
      </c>
      <c r="V1697" t="s">
        <v>995</v>
      </c>
      <c r="W1697" t="s">
        <v>995</v>
      </c>
      <c r="X1697" t="s">
        <v>995</v>
      </c>
      <c r="Y1697" t="s">
        <v>995</v>
      </c>
      <c r="Z1697" t="s">
        <v>995</v>
      </c>
      <c r="AA1697" t="s">
        <v>995</v>
      </c>
      <c r="AB1697" t="s">
        <v>995</v>
      </c>
      <c r="AC1697" t="s">
        <v>995</v>
      </c>
      <c r="AD1697" t="s">
        <v>995</v>
      </c>
      <c r="AE1697" t="s">
        <v>995</v>
      </c>
      <c r="AF1697" t="s">
        <v>995</v>
      </c>
      <c r="AG1697" t="s">
        <v>995</v>
      </c>
      <c r="AH1697" t="s">
        <v>995</v>
      </c>
      <c r="AI1697" t="s">
        <v>995</v>
      </c>
      <c r="AJ1697" t="s">
        <v>995</v>
      </c>
      <c r="AK1697" t="s">
        <v>995</v>
      </c>
      <c r="AL1697" t="s">
        <v>995</v>
      </c>
      <c r="AM1697" t="s">
        <v>995</v>
      </c>
      <c r="AN1697" t="s">
        <v>995</v>
      </c>
      <c r="AO1697" t="s">
        <v>995</v>
      </c>
      <c r="AP1697" t="s">
        <v>995</v>
      </c>
      <c r="AQ1697" s="286" t="s">
        <v>855</v>
      </c>
      <c r="AR1697" s="303"/>
      <c r="AS1697" s="303"/>
    </row>
    <row r="1698" spans="1:47" x14ac:dyDescent="0.3">
      <c r="A1698" s="285">
        <v>119917</v>
      </c>
      <c r="B1698" s="286" t="s">
        <v>538</v>
      </c>
      <c r="AQ1698" s="286" t="s">
        <v>394</v>
      </c>
      <c r="AR1698" s="303"/>
      <c r="AS1698" s="303"/>
    </row>
    <row r="1699" spans="1:47" x14ac:dyDescent="0.3">
      <c r="A1699" s="285">
        <v>119918</v>
      </c>
      <c r="B1699" s="286" t="s">
        <v>540</v>
      </c>
      <c r="C1699" t="s">
        <v>995</v>
      </c>
      <c r="D1699" t="s">
        <v>995</v>
      </c>
      <c r="E1699" t="s">
        <v>995</v>
      </c>
      <c r="F1699" t="s">
        <v>995</v>
      </c>
      <c r="G1699" t="s">
        <v>995</v>
      </c>
      <c r="H1699" t="s">
        <v>995</v>
      </c>
      <c r="I1699" t="s">
        <v>995</v>
      </c>
      <c r="J1699" t="s">
        <v>995</v>
      </c>
      <c r="K1699" t="s">
        <v>995</v>
      </c>
      <c r="L1699" t="s">
        <v>995</v>
      </c>
      <c r="M1699" t="s">
        <v>995</v>
      </c>
      <c r="N1699" t="s">
        <v>995</v>
      </c>
      <c r="O1699" t="s">
        <v>995</v>
      </c>
      <c r="P1699" t="s">
        <v>995</v>
      </c>
      <c r="Q1699" t="s">
        <v>995</v>
      </c>
      <c r="R1699" t="s">
        <v>995</v>
      </c>
      <c r="S1699" t="s">
        <v>995</v>
      </c>
      <c r="T1699" t="s">
        <v>995</v>
      </c>
      <c r="U1699" t="s">
        <v>995</v>
      </c>
      <c r="V1699" t="s">
        <v>995</v>
      </c>
      <c r="W1699" t="s">
        <v>995</v>
      </c>
      <c r="X1699" t="s">
        <v>995</v>
      </c>
      <c r="Y1699" t="s">
        <v>995</v>
      </c>
      <c r="Z1699" t="s">
        <v>995</v>
      </c>
      <c r="AA1699" t="s">
        <v>995</v>
      </c>
      <c r="AB1699" t="s">
        <v>995</v>
      </c>
      <c r="AC1699" t="s">
        <v>995</v>
      </c>
      <c r="AD1699" t="s">
        <v>995</v>
      </c>
      <c r="AE1699" t="s">
        <v>995</v>
      </c>
      <c r="AF1699" t="s">
        <v>995</v>
      </c>
      <c r="AG1699" t="s">
        <v>995</v>
      </c>
      <c r="AH1699" t="s">
        <v>995</v>
      </c>
      <c r="AI1699" t="s">
        <v>995</v>
      </c>
      <c r="AJ1699" t="s">
        <v>995</v>
      </c>
      <c r="AK1699" t="s">
        <v>995</v>
      </c>
      <c r="AL1699" t="s">
        <v>995</v>
      </c>
      <c r="AM1699" t="s">
        <v>995</v>
      </c>
      <c r="AN1699" t="s">
        <v>995</v>
      </c>
      <c r="AO1699" t="s">
        <v>995</v>
      </c>
      <c r="AP1699" t="s">
        <v>995</v>
      </c>
      <c r="AQ1699" s="286" t="s">
        <v>855</v>
      </c>
      <c r="AR1699" s="303"/>
      <c r="AS1699" s="303"/>
    </row>
    <row r="1700" spans="1:47" x14ac:dyDescent="0.3">
      <c r="A1700" s="285">
        <v>119919</v>
      </c>
      <c r="B1700" s="286" t="s">
        <v>540</v>
      </c>
      <c r="C1700" t="s">
        <v>995</v>
      </c>
      <c r="D1700" t="s">
        <v>995</v>
      </c>
      <c r="E1700" t="s">
        <v>995</v>
      </c>
      <c r="F1700" t="s">
        <v>995</v>
      </c>
      <c r="G1700" t="s">
        <v>995</v>
      </c>
      <c r="H1700" t="s">
        <v>995</v>
      </c>
      <c r="I1700" t="s">
        <v>995</v>
      </c>
      <c r="J1700" t="s">
        <v>995</v>
      </c>
      <c r="K1700" t="s">
        <v>995</v>
      </c>
      <c r="L1700" t="s">
        <v>995</v>
      </c>
      <c r="M1700" t="s">
        <v>995</v>
      </c>
      <c r="N1700" t="s">
        <v>995</v>
      </c>
      <c r="O1700" t="s">
        <v>995</v>
      </c>
      <c r="P1700" t="s">
        <v>995</v>
      </c>
      <c r="Q1700" t="s">
        <v>995</v>
      </c>
      <c r="R1700" t="s">
        <v>995</v>
      </c>
      <c r="S1700" t="s">
        <v>995</v>
      </c>
      <c r="T1700" t="s">
        <v>995</v>
      </c>
      <c r="U1700" t="s">
        <v>995</v>
      </c>
      <c r="V1700" t="s">
        <v>995</v>
      </c>
      <c r="W1700" t="s">
        <v>995</v>
      </c>
      <c r="X1700" t="s">
        <v>995</v>
      </c>
      <c r="Y1700" t="s">
        <v>995</v>
      </c>
      <c r="Z1700" t="s">
        <v>995</v>
      </c>
      <c r="AA1700" t="s">
        <v>995</v>
      </c>
      <c r="AB1700" t="s">
        <v>995</v>
      </c>
      <c r="AC1700" t="s">
        <v>995</v>
      </c>
      <c r="AD1700" t="s">
        <v>995</v>
      </c>
      <c r="AE1700" t="s">
        <v>995</v>
      </c>
      <c r="AF1700" t="s">
        <v>995</v>
      </c>
      <c r="AG1700" t="s">
        <v>995</v>
      </c>
      <c r="AH1700" t="s">
        <v>995</v>
      </c>
      <c r="AI1700" t="s">
        <v>995</v>
      </c>
      <c r="AJ1700" t="s">
        <v>995</v>
      </c>
      <c r="AK1700" t="s">
        <v>995</v>
      </c>
      <c r="AL1700" t="s">
        <v>995</v>
      </c>
      <c r="AM1700" t="s">
        <v>995</v>
      </c>
      <c r="AN1700" t="s">
        <v>995</v>
      </c>
      <c r="AO1700" t="s">
        <v>995</v>
      </c>
      <c r="AP1700" t="s">
        <v>995</v>
      </c>
      <c r="AQ1700" s="286" t="s">
        <v>855</v>
      </c>
      <c r="AR1700" s="303"/>
      <c r="AS1700" s="303"/>
    </row>
    <row r="1701" spans="1:47" x14ac:dyDescent="0.3">
      <c r="A1701" s="285">
        <v>119923</v>
      </c>
      <c r="B1701" s="286" t="s">
        <v>540</v>
      </c>
      <c r="C1701" t="s">
        <v>995</v>
      </c>
      <c r="D1701" t="s">
        <v>995</v>
      </c>
      <c r="E1701" t="s">
        <v>995</v>
      </c>
      <c r="F1701" t="s">
        <v>995</v>
      </c>
      <c r="G1701" t="s">
        <v>995</v>
      </c>
      <c r="H1701" t="s">
        <v>995</v>
      </c>
      <c r="I1701" t="s">
        <v>995</v>
      </c>
      <c r="J1701" t="s">
        <v>995</v>
      </c>
      <c r="K1701" t="s">
        <v>995</v>
      </c>
      <c r="L1701" t="s">
        <v>995</v>
      </c>
      <c r="M1701" t="s">
        <v>995</v>
      </c>
      <c r="N1701" t="s">
        <v>995</v>
      </c>
      <c r="O1701" t="s">
        <v>995</v>
      </c>
      <c r="P1701" t="s">
        <v>995</v>
      </c>
      <c r="Q1701" t="s">
        <v>995</v>
      </c>
      <c r="R1701" t="s">
        <v>995</v>
      </c>
      <c r="S1701" t="s">
        <v>995</v>
      </c>
      <c r="T1701" t="s">
        <v>995</v>
      </c>
      <c r="U1701" t="s">
        <v>995</v>
      </c>
      <c r="V1701" t="s">
        <v>995</v>
      </c>
      <c r="W1701" t="s">
        <v>995</v>
      </c>
      <c r="X1701" t="s">
        <v>995</v>
      </c>
      <c r="Y1701" t="s">
        <v>995</v>
      </c>
      <c r="Z1701" t="s">
        <v>995</v>
      </c>
      <c r="AA1701" t="s">
        <v>995</v>
      </c>
      <c r="AB1701" t="s">
        <v>995</v>
      </c>
      <c r="AC1701" t="s">
        <v>995</v>
      </c>
      <c r="AD1701" t="s">
        <v>995</v>
      </c>
      <c r="AE1701" t="s">
        <v>995</v>
      </c>
      <c r="AF1701" t="s">
        <v>995</v>
      </c>
      <c r="AG1701" t="s">
        <v>995</v>
      </c>
      <c r="AH1701" t="s">
        <v>995</v>
      </c>
      <c r="AI1701" t="s">
        <v>995</v>
      </c>
      <c r="AJ1701" t="s">
        <v>995</v>
      </c>
      <c r="AK1701" t="s">
        <v>995</v>
      </c>
      <c r="AL1701" t="s">
        <v>995</v>
      </c>
      <c r="AM1701" t="s">
        <v>995</v>
      </c>
      <c r="AN1701" t="s">
        <v>995</v>
      </c>
      <c r="AO1701" t="s">
        <v>995</v>
      </c>
      <c r="AP1701" t="s">
        <v>995</v>
      </c>
      <c r="AQ1701" s="286" t="s">
        <v>855</v>
      </c>
      <c r="AR1701" s="303"/>
      <c r="AS1701" s="303"/>
    </row>
    <row r="1702" spans="1:47" x14ac:dyDescent="0.3">
      <c r="A1702" s="285">
        <v>119925</v>
      </c>
      <c r="B1702" s="286" t="s">
        <v>540</v>
      </c>
      <c r="C1702" t="s">
        <v>995</v>
      </c>
      <c r="D1702" t="s">
        <v>995</v>
      </c>
      <c r="E1702" t="s">
        <v>995</v>
      </c>
      <c r="F1702" t="s">
        <v>995</v>
      </c>
      <c r="G1702" t="s">
        <v>995</v>
      </c>
      <c r="H1702" t="s">
        <v>995</v>
      </c>
      <c r="I1702" t="s">
        <v>995</v>
      </c>
      <c r="J1702" t="s">
        <v>995</v>
      </c>
      <c r="K1702" t="s">
        <v>995</v>
      </c>
      <c r="L1702" t="s">
        <v>995</v>
      </c>
      <c r="M1702" t="s">
        <v>995</v>
      </c>
      <c r="N1702" t="s">
        <v>995</v>
      </c>
      <c r="O1702" t="s">
        <v>995</v>
      </c>
      <c r="P1702" t="s">
        <v>995</v>
      </c>
      <c r="Q1702" t="s">
        <v>995</v>
      </c>
      <c r="R1702" t="s">
        <v>995</v>
      </c>
      <c r="S1702" t="s">
        <v>995</v>
      </c>
      <c r="T1702" t="s">
        <v>995</v>
      </c>
      <c r="U1702" t="s">
        <v>995</v>
      </c>
      <c r="V1702" t="s">
        <v>995</v>
      </c>
      <c r="W1702" t="s">
        <v>995</v>
      </c>
      <c r="X1702" t="s">
        <v>995</v>
      </c>
      <c r="Y1702" t="s">
        <v>995</v>
      </c>
      <c r="Z1702" t="s">
        <v>995</v>
      </c>
      <c r="AA1702" t="s">
        <v>995</v>
      </c>
      <c r="AB1702" t="s">
        <v>995</v>
      </c>
      <c r="AC1702" t="s">
        <v>995</v>
      </c>
      <c r="AD1702" t="s">
        <v>995</v>
      </c>
      <c r="AE1702" t="s">
        <v>995</v>
      </c>
      <c r="AF1702" t="s">
        <v>995</v>
      </c>
      <c r="AG1702" t="s">
        <v>995</v>
      </c>
      <c r="AH1702" t="s">
        <v>995</v>
      </c>
      <c r="AI1702" t="s">
        <v>995</v>
      </c>
      <c r="AJ1702" t="s">
        <v>995</v>
      </c>
      <c r="AK1702" t="s">
        <v>995</v>
      </c>
      <c r="AL1702" t="s">
        <v>995</v>
      </c>
      <c r="AM1702" t="s">
        <v>995</v>
      </c>
      <c r="AN1702" t="s">
        <v>995</v>
      </c>
      <c r="AO1702" t="s">
        <v>995</v>
      </c>
      <c r="AP1702" t="s">
        <v>995</v>
      </c>
      <c r="AQ1702" s="286" t="s">
        <v>855</v>
      </c>
      <c r="AR1702" s="303"/>
      <c r="AS1702" s="303"/>
    </row>
    <row r="1703" spans="1:47" ht="28.8" x14ac:dyDescent="0.3">
      <c r="A1703" s="285">
        <v>119933</v>
      </c>
      <c r="B1703" s="286" t="s">
        <v>67</v>
      </c>
      <c r="C1703" t="s">
        <v>224</v>
      </c>
      <c r="D1703" t="s">
        <v>224</v>
      </c>
      <c r="E1703" t="s">
        <v>224</v>
      </c>
      <c r="F1703" t="s">
        <v>226</v>
      </c>
      <c r="G1703" t="s">
        <v>226</v>
      </c>
      <c r="H1703" t="s">
        <v>226</v>
      </c>
      <c r="I1703" t="s">
        <v>226</v>
      </c>
      <c r="J1703" t="s">
        <v>224</v>
      </c>
      <c r="K1703" t="s">
        <v>224</v>
      </c>
      <c r="L1703" t="s">
        <v>226</v>
      </c>
      <c r="M1703" t="s">
        <v>224</v>
      </c>
      <c r="N1703" t="s">
        <v>224</v>
      </c>
      <c r="O1703" t="s">
        <v>224</v>
      </c>
      <c r="P1703" t="s">
        <v>224</v>
      </c>
      <c r="Q1703" t="s">
        <v>226</v>
      </c>
      <c r="R1703" t="s">
        <v>226</v>
      </c>
      <c r="S1703" t="s">
        <v>226</v>
      </c>
      <c r="T1703" t="s">
        <v>226</v>
      </c>
      <c r="U1703" t="s">
        <v>226</v>
      </c>
      <c r="V1703" t="s">
        <v>226</v>
      </c>
      <c r="W1703" t="s">
        <v>226</v>
      </c>
      <c r="X1703" t="s">
        <v>226</v>
      </c>
      <c r="Y1703" t="s">
        <v>224</v>
      </c>
      <c r="Z1703" t="s">
        <v>226</v>
      </c>
      <c r="AA1703" t="s">
        <v>224</v>
      </c>
      <c r="AB1703" t="s">
        <v>226</v>
      </c>
      <c r="AC1703" t="s">
        <v>226</v>
      </c>
      <c r="AD1703" t="s">
        <v>226</v>
      </c>
      <c r="AE1703" t="s">
        <v>226</v>
      </c>
      <c r="AF1703" t="s">
        <v>225</v>
      </c>
      <c r="AG1703" t="s">
        <v>225</v>
      </c>
      <c r="AH1703" t="s">
        <v>225</v>
      </c>
      <c r="AI1703" t="s">
        <v>225</v>
      </c>
      <c r="AJ1703" t="s">
        <v>225</v>
      </c>
      <c r="AK1703" t="s">
        <v>225</v>
      </c>
      <c r="AL1703" t="s">
        <v>394</v>
      </c>
      <c r="AM1703" t="s">
        <v>394</v>
      </c>
      <c r="AN1703" t="s">
        <v>394</v>
      </c>
      <c r="AO1703" t="s">
        <v>394</v>
      </c>
      <c r="AP1703" t="s">
        <v>394</v>
      </c>
      <c r="AQ1703" s="286" t="s">
        <v>394</v>
      </c>
      <c r="AR1703" s="307"/>
      <c r="AS1703" s="310"/>
    </row>
    <row r="1704" spans="1:47" x14ac:dyDescent="0.3">
      <c r="A1704" s="285">
        <v>119938</v>
      </c>
      <c r="B1704" s="286" t="s">
        <v>61</v>
      </c>
      <c r="C1704" t="s">
        <v>226</v>
      </c>
      <c r="D1704" t="s">
        <v>224</v>
      </c>
      <c r="E1704" t="s">
        <v>224</v>
      </c>
      <c r="F1704" t="s">
        <v>224</v>
      </c>
      <c r="G1704" t="s">
        <v>224</v>
      </c>
      <c r="H1704" t="s">
        <v>226</v>
      </c>
      <c r="I1704" t="s">
        <v>225</v>
      </c>
      <c r="J1704" t="s">
        <v>226</v>
      </c>
      <c r="K1704" t="s">
        <v>226</v>
      </c>
      <c r="L1704" t="s">
        <v>226</v>
      </c>
      <c r="M1704" t="s">
        <v>226</v>
      </c>
      <c r="N1704" t="s">
        <v>225</v>
      </c>
      <c r="O1704" t="s">
        <v>226</v>
      </c>
      <c r="P1704" t="s">
        <v>225</v>
      </c>
      <c r="Q1704" t="s">
        <v>226</v>
      </c>
      <c r="R1704" t="s">
        <v>226</v>
      </c>
      <c r="S1704" t="s">
        <v>226</v>
      </c>
      <c r="T1704" t="s">
        <v>226</v>
      </c>
      <c r="U1704" t="s">
        <v>225</v>
      </c>
      <c r="V1704" t="s">
        <v>226</v>
      </c>
      <c r="W1704" t="s">
        <v>226</v>
      </c>
      <c r="X1704" t="s">
        <v>225</v>
      </c>
      <c r="Y1704" t="s">
        <v>226</v>
      </c>
      <c r="Z1704" t="s">
        <v>225</v>
      </c>
      <c r="AA1704" t="s">
        <v>225</v>
      </c>
      <c r="AB1704" t="s">
        <v>225</v>
      </c>
      <c r="AC1704" t="s">
        <v>225</v>
      </c>
      <c r="AD1704" t="s">
        <v>225</v>
      </c>
      <c r="AE1704" t="s">
        <v>225</v>
      </c>
      <c r="AF1704" t="s">
        <v>225</v>
      </c>
      <c r="AG1704" t="s">
        <v>394</v>
      </c>
      <c r="AH1704" t="s">
        <v>394</v>
      </c>
      <c r="AI1704" t="s">
        <v>394</v>
      </c>
      <c r="AJ1704" t="s">
        <v>394</v>
      </c>
      <c r="AK1704" t="s">
        <v>394</v>
      </c>
      <c r="AL1704" t="s">
        <v>394</v>
      </c>
      <c r="AM1704" t="s">
        <v>394</v>
      </c>
      <c r="AN1704" t="s">
        <v>394</v>
      </c>
      <c r="AO1704" t="s">
        <v>394</v>
      </c>
      <c r="AP1704" t="s">
        <v>394</v>
      </c>
      <c r="AQ1704" s="289"/>
      <c r="AR1704" s="296"/>
      <c r="AS1704" s="296"/>
      <c r="AU1704"/>
    </row>
    <row r="1705" spans="1:47" x14ac:dyDescent="0.3">
      <c r="A1705" s="285">
        <v>119939</v>
      </c>
      <c r="B1705" s="286" t="s">
        <v>539</v>
      </c>
      <c r="C1705" t="s">
        <v>995</v>
      </c>
      <c r="D1705" t="s">
        <v>995</v>
      </c>
      <c r="E1705" t="s">
        <v>995</v>
      </c>
      <c r="F1705" t="s">
        <v>995</v>
      </c>
      <c r="G1705" t="s">
        <v>995</v>
      </c>
      <c r="H1705" t="s">
        <v>995</v>
      </c>
      <c r="I1705" t="s">
        <v>995</v>
      </c>
      <c r="J1705" t="s">
        <v>995</v>
      </c>
      <c r="K1705" t="s">
        <v>995</v>
      </c>
      <c r="L1705" t="s">
        <v>995</v>
      </c>
      <c r="M1705" t="s">
        <v>995</v>
      </c>
      <c r="N1705" t="s">
        <v>995</v>
      </c>
      <c r="O1705" t="s">
        <v>995</v>
      </c>
      <c r="P1705" t="s">
        <v>995</v>
      </c>
      <c r="Q1705" t="s">
        <v>995</v>
      </c>
      <c r="R1705" t="s">
        <v>995</v>
      </c>
      <c r="S1705" t="s">
        <v>995</v>
      </c>
      <c r="T1705" t="s">
        <v>995</v>
      </c>
      <c r="U1705" t="s">
        <v>995</v>
      </c>
      <c r="V1705" t="s">
        <v>995</v>
      </c>
      <c r="W1705" t="s">
        <v>995</v>
      </c>
      <c r="X1705" t="s">
        <v>995</v>
      </c>
      <c r="Y1705" t="s">
        <v>995</v>
      </c>
      <c r="Z1705" t="s">
        <v>995</v>
      </c>
      <c r="AA1705" t="s">
        <v>995</v>
      </c>
      <c r="AB1705" t="s">
        <v>995</v>
      </c>
      <c r="AC1705" t="s">
        <v>995</v>
      </c>
      <c r="AD1705" t="s">
        <v>995</v>
      </c>
      <c r="AE1705" t="s">
        <v>995</v>
      </c>
      <c r="AF1705" t="s">
        <v>995</v>
      </c>
      <c r="AG1705" t="s">
        <v>995</v>
      </c>
      <c r="AH1705" t="s">
        <v>995</v>
      </c>
      <c r="AI1705" t="s">
        <v>995</v>
      </c>
      <c r="AJ1705" t="s">
        <v>995</v>
      </c>
      <c r="AK1705" t="s">
        <v>995</v>
      </c>
      <c r="AL1705" t="s">
        <v>995</v>
      </c>
      <c r="AM1705" t="s">
        <v>995</v>
      </c>
      <c r="AN1705" t="s">
        <v>995</v>
      </c>
      <c r="AO1705" t="s">
        <v>995</v>
      </c>
      <c r="AP1705" t="s">
        <v>995</v>
      </c>
      <c r="AQ1705" s="286" t="s">
        <v>855</v>
      </c>
      <c r="AR1705" s="303"/>
      <c r="AS1705" s="303"/>
    </row>
    <row r="1706" spans="1:47" ht="21.6" x14ac:dyDescent="0.3">
      <c r="A1706" s="285">
        <v>119940</v>
      </c>
      <c r="B1706" s="286" t="s">
        <v>538</v>
      </c>
      <c r="C1706" t="s">
        <v>226</v>
      </c>
      <c r="D1706" t="s">
        <v>224</v>
      </c>
      <c r="E1706" t="s">
        <v>226</v>
      </c>
      <c r="F1706" t="s">
        <v>224</v>
      </c>
      <c r="G1706" t="s">
        <v>224</v>
      </c>
      <c r="H1706" t="s">
        <v>226</v>
      </c>
      <c r="I1706" t="s">
        <v>224</v>
      </c>
      <c r="J1706" t="s">
        <v>224</v>
      </c>
      <c r="K1706" t="s">
        <v>226</v>
      </c>
      <c r="L1706" t="s">
        <v>224</v>
      </c>
      <c r="M1706" t="s">
        <v>226</v>
      </c>
      <c r="N1706" t="s">
        <v>224</v>
      </c>
      <c r="O1706" t="s">
        <v>226</v>
      </c>
      <c r="P1706" t="s">
        <v>226</v>
      </c>
      <c r="Q1706" t="s">
        <v>224</v>
      </c>
      <c r="R1706" t="s">
        <v>226</v>
      </c>
      <c r="S1706" t="s">
        <v>224</v>
      </c>
      <c r="T1706" t="s">
        <v>224</v>
      </c>
      <c r="U1706" t="s">
        <v>224</v>
      </c>
      <c r="V1706" t="s">
        <v>224</v>
      </c>
      <c r="W1706" t="s">
        <v>226</v>
      </c>
      <c r="X1706" t="s">
        <v>225</v>
      </c>
      <c r="Y1706" t="s">
        <v>225</v>
      </c>
      <c r="Z1706" t="s">
        <v>225</v>
      </c>
      <c r="AA1706" t="s">
        <v>225</v>
      </c>
      <c r="AB1706" t="s">
        <v>394</v>
      </c>
      <c r="AC1706" t="s">
        <v>394</v>
      </c>
      <c r="AD1706" t="s">
        <v>394</v>
      </c>
      <c r="AE1706" t="s">
        <v>394</v>
      </c>
      <c r="AF1706" t="s">
        <v>394</v>
      </c>
      <c r="AG1706" t="s">
        <v>394</v>
      </c>
      <c r="AH1706" t="s">
        <v>394</v>
      </c>
      <c r="AI1706" t="s">
        <v>394</v>
      </c>
      <c r="AJ1706" t="s">
        <v>394</v>
      </c>
      <c r="AK1706" t="s">
        <v>394</v>
      </c>
      <c r="AL1706" t="s">
        <v>394</v>
      </c>
      <c r="AM1706" t="s">
        <v>394</v>
      </c>
      <c r="AN1706" t="s">
        <v>394</v>
      </c>
      <c r="AO1706" t="s">
        <v>394</v>
      </c>
      <c r="AP1706" t="s">
        <v>394</v>
      </c>
      <c r="AQ1706" s="286" t="s">
        <v>394</v>
      </c>
      <c r="AR1706" s="307"/>
      <c r="AS1706" s="310"/>
    </row>
    <row r="1707" spans="1:47" ht="21.6" x14ac:dyDescent="0.3">
      <c r="A1707" s="285">
        <v>119941</v>
      </c>
      <c r="B1707" s="286" t="s">
        <v>61</v>
      </c>
      <c r="C1707" t="s">
        <v>226</v>
      </c>
      <c r="D1707" t="s">
        <v>226</v>
      </c>
      <c r="E1707" t="s">
        <v>224</v>
      </c>
      <c r="F1707" t="s">
        <v>226</v>
      </c>
      <c r="G1707" t="s">
        <v>224</v>
      </c>
      <c r="H1707" t="s">
        <v>226</v>
      </c>
      <c r="I1707" t="s">
        <v>226</v>
      </c>
      <c r="J1707" t="s">
        <v>226</v>
      </c>
      <c r="K1707" t="s">
        <v>226</v>
      </c>
      <c r="L1707" t="s">
        <v>226</v>
      </c>
      <c r="M1707" t="s">
        <v>226</v>
      </c>
      <c r="N1707" t="s">
        <v>226</v>
      </c>
      <c r="O1707" t="s">
        <v>226</v>
      </c>
      <c r="P1707" t="s">
        <v>226</v>
      </c>
      <c r="Q1707" t="s">
        <v>226</v>
      </c>
      <c r="R1707" t="s">
        <v>226</v>
      </c>
      <c r="S1707" t="s">
        <v>226</v>
      </c>
      <c r="T1707" t="s">
        <v>226</v>
      </c>
      <c r="U1707" t="s">
        <v>224</v>
      </c>
      <c r="V1707" t="s">
        <v>226</v>
      </c>
      <c r="W1707" t="s">
        <v>226</v>
      </c>
      <c r="X1707" t="s">
        <v>226</v>
      </c>
      <c r="Y1707" t="s">
        <v>226</v>
      </c>
      <c r="Z1707" t="s">
        <v>224</v>
      </c>
      <c r="AA1707" t="s">
        <v>226</v>
      </c>
      <c r="AB1707" t="s">
        <v>226</v>
      </c>
      <c r="AC1707" t="s">
        <v>226</v>
      </c>
      <c r="AD1707" t="s">
        <v>226</v>
      </c>
      <c r="AE1707" t="s">
        <v>224</v>
      </c>
      <c r="AF1707" t="s">
        <v>226</v>
      </c>
      <c r="AG1707" t="s">
        <v>226</v>
      </c>
      <c r="AH1707" t="s">
        <v>226</v>
      </c>
      <c r="AI1707" t="s">
        <v>226</v>
      </c>
      <c r="AJ1707" t="s">
        <v>224</v>
      </c>
      <c r="AK1707" t="s">
        <v>224</v>
      </c>
      <c r="AL1707" t="s">
        <v>226</v>
      </c>
      <c r="AM1707" t="s">
        <v>226</v>
      </c>
      <c r="AN1707" t="s">
        <v>226</v>
      </c>
      <c r="AO1707" t="s">
        <v>226</v>
      </c>
      <c r="AP1707" t="s">
        <v>226</v>
      </c>
      <c r="AQ1707" s="286" t="s">
        <v>394</v>
      </c>
      <c r="AR1707" s="307"/>
      <c r="AS1707" s="310"/>
    </row>
    <row r="1708" spans="1:47" ht="28.8" x14ac:dyDescent="0.3">
      <c r="A1708" s="285">
        <v>119942</v>
      </c>
      <c r="B1708" s="286" t="s">
        <v>67</v>
      </c>
      <c r="C1708" t="s">
        <v>995</v>
      </c>
      <c r="D1708" t="s">
        <v>995</v>
      </c>
      <c r="E1708" t="s">
        <v>995</v>
      </c>
      <c r="F1708" t="s">
        <v>995</v>
      </c>
      <c r="G1708" t="s">
        <v>224</v>
      </c>
      <c r="H1708" t="s">
        <v>995</v>
      </c>
      <c r="I1708" t="s">
        <v>995</v>
      </c>
      <c r="J1708" t="s">
        <v>995</v>
      </c>
      <c r="K1708" t="s">
        <v>995</v>
      </c>
      <c r="L1708" t="s">
        <v>995</v>
      </c>
      <c r="M1708" t="s">
        <v>995</v>
      </c>
      <c r="N1708" t="s">
        <v>995</v>
      </c>
      <c r="O1708" t="s">
        <v>995</v>
      </c>
      <c r="P1708" t="s">
        <v>995</v>
      </c>
      <c r="Q1708" t="s">
        <v>995</v>
      </c>
      <c r="R1708" t="s">
        <v>7215</v>
      </c>
      <c r="S1708" t="s">
        <v>7215</v>
      </c>
      <c r="T1708" t="s">
        <v>225</v>
      </c>
      <c r="U1708" t="s">
        <v>225</v>
      </c>
      <c r="V1708" t="s">
        <v>995</v>
      </c>
      <c r="W1708" t="s">
        <v>224</v>
      </c>
      <c r="X1708" t="s">
        <v>224</v>
      </c>
      <c r="Y1708" t="s">
        <v>224</v>
      </c>
      <c r="Z1708" t="s">
        <v>224</v>
      </c>
      <c r="AA1708" t="s">
        <v>224</v>
      </c>
      <c r="AB1708" t="s">
        <v>224</v>
      </c>
      <c r="AC1708" t="s">
        <v>224</v>
      </c>
      <c r="AD1708" t="s">
        <v>224</v>
      </c>
      <c r="AE1708" t="s">
        <v>224</v>
      </c>
      <c r="AF1708" t="s">
        <v>224</v>
      </c>
      <c r="AG1708" t="s">
        <v>225</v>
      </c>
      <c r="AH1708" t="s">
        <v>225</v>
      </c>
      <c r="AI1708" t="s">
        <v>225</v>
      </c>
      <c r="AJ1708" t="s">
        <v>225</v>
      </c>
      <c r="AK1708" t="s">
        <v>225</v>
      </c>
      <c r="AL1708" t="s">
        <v>394</v>
      </c>
      <c r="AM1708" t="s">
        <v>394</v>
      </c>
      <c r="AN1708" t="s">
        <v>394</v>
      </c>
      <c r="AO1708" t="s">
        <v>394</v>
      </c>
      <c r="AP1708" t="s">
        <v>394</v>
      </c>
      <c r="AQ1708" s="286" t="s">
        <v>394</v>
      </c>
      <c r="AR1708" s="307"/>
      <c r="AS1708" s="310"/>
    </row>
    <row r="1709" spans="1:47" x14ac:dyDescent="0.3">
      <c r="A1709" s="285">
        <v>119943</v>
      </c>
      <c r="B1709" s="286" t="s">
        <v>540</v>
      </c>
      <c r="C1709" t="s">
        <v>995</v>
      </c>
      <c r="D1709" t="s">
        <v>995</v>
      </c>
      <c r="E1709" t="s">
        <v>995</v>
      </c>
      <c r="F1709" t="s">
        <v>995</v>
      </c>
      <c r="G1709" t="s">
        <v>995</v>
      </c>
      <c r="H1709" t="s">
        <v>995</v>
      </c>
      <c r="I1709" t="s">
        <v>995</v>
      </c>
      <c r="J1709" t="s">
        <v>995</v>
      </c>
      <c r="K1709" t="s">
        <v>995</v>
      </c>
      <c r="L1709" t="s">
        <v>995</v>
      </c>
      <c r="M1709" t="s">
        <v>995</v>
      </c>
      <c r="N1709" t="s">
        <v>995</v>
      </c>
      <c r="O1709" t="s">
        <v>995</v>
      </c>
      <c r="P1709" t="s">
        <v>995</v>
      </c>
      <c r="Q1709" t="s">
        <v>995</v>
      </c>
      <c r="R1709" t="s">
        <v>995</v>
      </c>
      <c r="S1709" t="s">
        <v>995</v>
      </c>
      <c r="T1709" t="s">
        <v>995</v>
      </c>
      <c r="U1709" t="s">
        <v>995</v>
      </c>
      <c r="V1709" t="s">
        <v>995</v>
      </c>
      <c r="W1709" t="s">
        <v>995</v>
      </c>
      <c r="X1709" t="s">
        <v>995</v>
      </c>
      <c r="Y1709" t="s">
        <v>995</v>
      </c>
      <c r="Z1709" t="s">
        <v>995</v>
      </c>
      <c r="AA1709" t="s">
        <v>995</v>
      </c>
      <c r="AB1709" t="s">
        <v>995</v>
      </c>
      <c r="AC1709" t="s">
        <v>995</v>
      </c>
      <c r="AD1709" t="s">
        <v>995</v>
      </c>
      <c r="AE1709" t="s">
        <v>995</v>
      </c>
      <c r="AF1709" t="s">
        <v>995</v>
      </c>
      <c r="AG1709" t="s">
        <v>995</v>
      </c>
      <c r="AH1709" t="s">
        <v>995</v>
      </c>
      <c r="AI1709" t="s">
        <v>995</v>
      </c>
      <c r="AJ1709" t="s">
        <v>995</v>
      </c>
      <c r="AK1709" t="s">
        <v>995</v>
      </c>
      <c r="AL1709" t="s">
        <v>995</v>
      </c>
      <c r="AM1709" t="s">
        <v>995</v>
      </c>
      <c r="AN1709" t="s">
        <v>995</v>
      </c>
      <c r="AO1709" t="s">
        <v>995</v>
      </c>
      <c r="AP1709" t="s">
        <v>995</v>
      </c>
      <c r="AQ1709" s="286" t="s">
        <v>855</v>
      </c>
      <c r="AR1709" s="303"/>
      <c r="AS1709" s="303"/>
    </row>
    <row r="1710" spans="1:47" x14ac:dyDescent="0.3">
      <c r="A1710" s="285">
        <v>119946</v>
      </c>
      <c r="B1710" s="286" t="s">
        <v>538</v>
      </c>
      <c r="AQ1710" s="286" t="s">
        <v>394</v>
      </c>
      <c r="AR1710" s="303"/>
      <c r="AS1710" s="303"/>
    </row>
    <row r="1711" spans="1:47" x14ac:dyDescent="0.3">
      <c r="A1711" s="285">
        <v>119947</v>
      </c>
      <c r="B1711" s="286" t="s">
        <v>540</v>
      </c>
      <c r="C1711" t="s">
        <v>995</v>
      </c>
      <c r="D1711" t="s">
        <v>995</v>
      </c>
      <c r="E1711" t="s">
        <v>995</v>
      </c>
      <c r="F1711" t="s">
        <v>995</v>
      </c>
      <c r="G1711" t="s">
        <v>995</v>
      </c>
      <c r="H1711" t="s">
        <v>995</v>
      </c>
      <c r="I1711" t="s">
        <v>995</v>
      </c>
      <c r="J1711" t="s">
        <v>995</v>
      </c>
      <c r="K1711" t="s">
        <v>995</v>
      </c>
      <c r="L1711" t="s">
        <v>995</v>
      </c>
      <c r="M1711" t="s">
        <v>995</v>
      </c>
      <c r="N1711" t="s">
        <v>995</v>
      </c>
      <c r="O1711" t="s">
        <v>995</v>
      </c>
      <c r="P1711" t="s">
        <v>995</v>
      </c>
      <c r="Q1711" t="s">
        <v>995</v>
      </c>
      <c r="R1711" t="s">
        <v>995</v>
      </c>
      <c r="S1711" t="s">
        <v>995</v>
      </c>
      <c r="T1711" t="s">
        <v>995</v>
      </c>
      <c r="U1711" t="s">
        <v>995</v>
      </c>
      <c r="V1711" t="s">
        <v>995</v>
      </c>
      <c r="W1711" t="s">
        <v>995</v>
      </c>
      <c r="X1711" t="s">
        <v>995</v>
      </c>
      <c r="Y1711" t="s">
        <v>995</v>
      </c>
      <c r="Z1711" t="s">
        <v>995</v>
      </c>
      <c r="AA1711" t="s">
        <v>995</v>
      </c>
      <c r="AB1711" t="s">
        <v>995</v>
      </c>
      <c r="AC1711" t="s">
        <v>995</v>
      </c>
      <c r="AD1711" t="s">
        <v>995</v>
      </c>
      <c r="AE1711" t="s">
        <v>995</v>
      </c>
      <c r="AF1711" t="s">
        <v>995</v>
      </c>
      <c r="AG1711" t="s">
        <v>995</v>
      </c>
      <c r="AH1711" t="s">
        <v>995</v>
      </c>
      <c r="AI1711" t="s">
        <v>995</v>
      </c>
      <c r="AJ1711" t="s">
        <v>995</v>
      </c>
      <c r="AK1711" t="s">
        <v>995</v>
      </c>
      <c r="AL1711" t="s">
        <v>995</v>
      </c>
      <c r="AM1711" t="s">
        <v>995</v>
      </c>
      <c r="AN1711" t="s">
        <v>995</v>
      </c>
      <c r="AO1711" t="s">
        <v>995</v>
      </c>
      <c r="AP1711" t="s">
        <v>995</v>
      </c>
      <c r="AQ1711" s="286" t="s">
        <v>855</v>
      </c>
      <c r="AR1711" s="303"/>
      <c r="AS1711" s="303"/>
    </row>
    <row r="1712" spans="1:47" x14ac:dyDescent="0.3">
      <c r="A1712" s="285">
        <v>119950</v>
      </c>
      <c r="B1712" s="286" t="s">
        <v>61</v>
      </c>
      <c r="C1712" t="s">
        <v>995</v>
      </c>
      <c r="D1712" t="s">
        <v>995</v>
      </c>
      <c r="E1712" t="s">
        <v>995</v>
      </c>
      <c r="F1712" t="s">
        <v>995</v>
      </c>
      <c r="G1712" t="s">
        <v>995</v>
      </c>
      <c r="H1712" t="s">
        <v>995</v>
      </c>
      <c r="I1712" t="s">
        <v>995</v>
      </c>
      <c r="J1712" t="s">
        <v>995</v>
      </c>
      <c r="K1712" t="s">
        <v>995</v>
      </c>
      <c r="L1712" t="s">
        <v>995</v>
      </c>
      <c r="M1712" t="s">
        <v>995</v>
      </c>
      <c r="N1712" t="s">
        <v>995</v>
      </c>
      <c r="O1712" t="s">
        <v>995</v>
      </c>
      <c r="P1712" t="s">
        <v>995</v>
      </c>
      <c r="Q1712" t="s">
        <v>995</v>
      </c>
      <c r="R1712" t="s">
        <v>995</v>
      </c>
      <c r="S1712" t="s">
        <v>995</v>
      </c>
      <c r="T1712" t="s">
        <v>995</v>
      </c>
      <c r="U1712" t="s">
        <v>995</v>
      </c>
      <c r="V1712" t="s">
        <v>995</v>
      </c>
      <c r="W1712" t="s">
        <v>995</v>
      </c>
      <c r="X1712" t="s">
        <v>995</v>
      </c>
      <c r="Y1712" t="s">
        <v>995</v>
      </c>
      <c r="Z1712" t="s">
        <v>995</v>
      </c>
      <c r="AA1712" t="s">
        <v>995</v>
      </c>
      <c r="AB1712" t="s">
        <v>995</v>
      </c>
      <c r="AC1712" t="s">
        <v>995</v>
      </c>
      <c r="AD1712" t="s">
        <v>995</v>
      </c>
      <c r="AE1712" t="s">
        <v>995</v>
      </c>
      <c r="AF1712" t="s">
        <v>995</v>
      </c>
      <c r="AG1712" t="s">
        <v>995</v>
      </c>
      <c r="AH1712" t="s">
        <v>995</v>
      </c>
      <c r="AI1712" t="s">
        <v>995</v>
      </c>
      <c r="AJ1712" t="s">
        <v>995</v>
      </c>
      <c r="AK1712" t="s">
        <v>995</v>
      </c>
      <c r="AL1712" t="s">
        <v>995</v>
      </c>
      <c r="AM1712" t="s">
        <v>995</v>
      </c>
      <c r="AN1712" t="s">
        <v>995</v>
      </c>
      <c r="AO1712" t="s">
        <v>995</v>
      </c>
      <c r="AP1712" t="s">
        <v>995</v>
      </c>
      <c r="AQ1712" s="286" t="s">
        <v>855</v>
      </c>
      <c r="AR1712" s="303"/>
      <c r="AS1712" s="303"/>
    </row>
    <row r="1713" spans="1:47" x14ac:dyDescent="0.3">
      <c r="A1713" s="285">
        <v>119957</v>
      </c>
      <c r="B1713" s="286" t="s">
        <v>540</v>
      </c>
      <c r="C1713" t="s">
        <v>995</v>
      </c>
      <c r="D1713" t="s">
        <v>995</v>
      </c>
      <c r="E1713" t="s">
        <v>995</v>
      </c>
      <c r="F1713" t="s">
        <v>995</v>
      </c>
      <c r="G1713" t="s">
        <v>995</v>
      </c>
      <c r="H1713" t="s">
        <v>995</v>
      </c>
      <c r="I1713" t="s">
        <v>995</v>
      </c>
      <c r="J1713" t="s">
        <v>995</v>
      </c>
      <c r="K1713" t="s">
        <v>995</v>
      </c>
      <c r="L1713" t="s">
        <v>995</v>
      </c>
      <c r="M1713" t="s">
        <v>995</v>
      </c>
      <c r="N1713" t="s">
        <v>995</v>
      </c>
      <c r="O1713" t="s">
        <v>995</v>
      </c>
      <c r="P1713" t="s">
        <v>995</v>
      </c>
      <c r="Q1713" t="s">
        <v>995</v>
      </c>
      <c r="R1713" t="s">
        <v>995</v>
      </c>
      <c r="S1713" t="s">
        <v>995</v>
      </c>
      <c r="T1713" t="s">
        <v>995</v>
      </c>
      <c r="U1713" t="s">
        <v>995</v>
      </c>
      <c r="V1713" t="s">
        <v>995</v>
      </c>
      <c r="W1713" t="s">
        <v>995</v>
      </c>
      <c r="X1713" t="s">
        <v>995</v>
      </c>
      <c r="Y1713" t="s">
        <v>995</v>
      </c>
      <c r="Z1713" t="s">
        <v>995</v>
      </c>
      <c r="AA1713" t="s">
        <v>995</v>
      </c>
      <c r="AB1713" t="s">
        <v>995</v>
      </c>
      <c r="AC1713" t="s">
        <v>995</v>
      </c>
      <c r="AD1713" t="s">
        <v>995</v>
      </c>
      <c r="AE1713" t="s">
        <v>995</v>
      </c>
      <c r="AF1713" t="s">
        <v>995</v>
      </c>
      <c r="AG1713" t="s">
        <v>995</v>
      </c>
      <c r="AH1713" t="s">
        <v>995</v>
      </c>
      <c r="AI1713" t="s">
        <v>995</v>
      </c>
      <c r="AJ1713" t="s">
        <v>995</v>
      </c>
      <c r="AK1713" t="s">
        <v>995</v>
      </c>
      <c r="AL1713" t="s">
        <v>995</v>
      </c>
      <c r="AM1713" t="s">
        <v>995</v>
      </c>
      <c r="AN1713" t="s">
        <v>995</v>
      </c>
      <c r="AO1713" t="s">
        <v>995</v>
      </c>
      <c r="AP1713" t="s">
        <v>995</v>
      </c>
      <c r="AQ1713" s="286" t="s">
        <v>855</v>
      </c>
      <c r="AR1713" s="303"/>
      <c r="AS1713" s="303"/>
    </row>
    <row r="1714" spans="1:47" x14ac:dyDescent="0.3">
      <c r="A1714" s="285">
        <v>119960</v>
      </c>
      <c r="B1714" s="286" t="s">
        <v>539</v>
      </c>
      <c r="C1714" t="s">
        <v>995</v>
      </c>
      <c r="D1714" t="s">
        <v>995</v>
      </c>
      <c r="E1714" t="s">
        <v>995</v>
      </c>
      <c r="F1714" t="s">
        <v>995</v>
      </c>
      <c r="G1714" t="s">
        <v>995</v>
      </c>
      <c r="H1714" t="s">
        <v>995</v>
      </c>
      <c r="I1714" t="s">
        <v>995</v>
      </c>
      <c r="J1714" t="s">
        <v>995</v>
      </c>
      <c r="K1714" t="s">
        <v>995</v>
      </c>
      <c r="L1714" t="s">
        <v>995</v>
      </c>
      <c r="M1714" t="s">
        <v>995</v>
      </c>
      <c r="N1714" t="s">
        <v>995</v>
      </c>
      <c r="O1714" t="s">
        <v>995</v>
      </c>
      <c r="P1714" t="s">
        <v>995</v>
      </c>
      <c r="Q1714" t="s">
        <v>995</v>
      </c>
      <c r="R1714" t="s">
        <v>995</v>
      </c>
      <c r="S1714" t="s">
        <v>995</v>
      </c>
      <c r="T1714" t="s">
        <v>995</v>
      </c>
      <c r="U1714" t="s">
        <v>995</v>
      </c>
      <c r="V1714" t="s">
        <v>995</v>
      </c>
      <c r="W1714" t="s">
        <v>995</v>
      </c>
      <c r="X1714" t="s">
        <v>995</v>
      </c>
      <c r="Y1714" t="s">
        <v>995</v>
      </c>
      <c r="Z1714" t="s">
        <v>995</v>
      </c>
      <c r="AA1714" t="s">
        <v>995</v>
      </c>
      <c r="AB1714" t="s">
        <v>995</v>
      </c>
      <c r="AC1714" t="s">
        <v>995</v>
      </c>
      <c r="AD1714" t="s">
        <v>995</v>
      </c>
      <c r="AE1714" t="s">
        <v>995</v>
      </c>
      <c r="AF1714" t="s">
        <v>995</v>
      </c>
      <c r="AG1714" t="s">
        <v>995</v>
      </c>
      <c r="AH1714" t="s">
        <v>995</v>
      </c>
      <c r="AI1714" t="s">
        <v>995</v>
      </c>
      <c r="AJ1714" t="s">
        <v>995</v>
      </c>
      <c r="AK1714" t="s">
        <v>995</v>
      </c>
      <c r="AL1714" t="s">
        <v>995</v>
      </c>
      <c r="AM1714" t="s">
        <v>995</v>
      </c>
      <c r="AN1714" t="s">
        <v>995</v>
      </c>
      <c r="AO1714" t="s">
        <v>995</v>
      </c>
      <c r="AP1714" t="s">
        <v>995</v>
      </c>
      <c r="AQ1714" s="286" t="s">
        <v>855</v>
      </c>
      <c r="AR1714" s="303"/>
      <c r="AS1714" s="303"/>
    </row>
    <row r="1715" spans="1:47" x14ac:dyDescent="0.3">
      <c r="A1715" s="285">
        <v>119961</v>
      </c>
      <c r="B1715" s="286" t="s">
        <v>540</v>
      </c>
      <c r="C1715" t="s">
        <v>995</v>
      </c>
      <c r="D1715" t="s">
        <v>995</v>
      </c>
      <c r="E1715" t="s">
        <v>995</v>
      </c>
      <c r="F1715" t="s">
        <v>995</v>
      </c>
      <c r="G1715" t="s">
        <v>995</v>
      </c>
      <c r="H1715" t="s">
        <v>995</v>
      </c>
      <c r="I1715" t="s">
        <v>995</v>
      </c>
      <c r="J1715" t="s">
        <v>995</v>
      </c>
      <c r="K1715" t="s">
        <v>995</v>
      </c>
      <c r="L1715" t="s">
        <v>995</v>
      </c>
      <c r="M1715" t="s">
        <v>995</v>
      </c>
      <c r="N1715" t="s">
        <v>995</v>
      </c>
      <c r="O1715" t="s">
        <v>995</v>
      </c>
      <c r="P1715" t="s">
        <v>995</v>
      </c>
      <c r="Q1715" t="s">
        <v>995</v>
      </c>
      <c r="R1715" t="s">
        <v>995</v>
      </c>
      <c r="S1715" t="s">
        <v>995</v>
      </c>
      <c r="T1715" t="s">
        <v>995</v>
      </c>
      <c r="U1715" t="s">
        <v>995</v>
      </c>
      <c r="V1715" t="s">
        <v>995</v>
      </c>
      <c r="W1715" t="s">
        <v>995</v>
      </c>
      <c r="X1715" t="s">
        <v>995</v>
      </c>
      <c r="Y1715" t="s">
        <v>995</v>
      </c>
      <c r="Z1715" t="s">
        <v>995</v>
      </c>
      <c r="AA1715" t="s">
        <v>995</v>
      </c>
      <c r="AB1715" t="s">
        <v>995</v>
      </c>
      <c r="AC1715" t="s">
        <v>995</v>
      </c>
      <c r="AD1715" t="s">
        <v>995</v>
      </c>
      <c r="AE1715" t="s">
        <v>995</v>
      </c>
      <c r="AF1715" t="s">
        <v>995</v>
      </c>
      <c r="AG1715" t="s">
        <v>995</v>
      </c>
      <c r="AH1715" t="s">
        <v>995</v>
      </c>
      <c r="AI1715" t="s">
        <v>995</v>
      </c>
      <c r="AJ1715" t="s">
        <v>995</v>
      </c>
      <c r="AK1715" t="s">
        <v>995</v>
      </c>
      <c r="AL1715" t="s">
        <v>995</v>
      </c>
      <c r="AM1715" t="s">
        <v>995</v>
      </c>
      <c r="AN1715" t="s">
        <v>995</v>
      </c>
      <c r="AO1715" t="s">
        <v>995</v>
      </c>
      <c r="AP1715" t="s">
        <v>995</v>
      </c>
      <c r="AQ1715" s="286" t="s">
        <v>855</v>
      </c>
      <c r="AR1715" s="303"/>
      <c r="AS1715" s="303"/>
    </row>
    <row r="1716" spans="1:47" x14ac:dyDescent="0.3">
      <c r="A1716" s="285">
        <v>119963</v>
      </c>
      <c r="B1716" s="286" t="s">
        <v>540</v>
      </c>
      <c r="C1716" t="s">
        <v>995</v>
      </c>
      <c r="D1716" t="s">
        <v>995</v>
      </c>
      <c r="E1716" t="s">
        <v>995</v>
      </c>
      <c r="F1716" t="s">
        <v>995</v>
      </c>
      <c r="G1716" t="s">
        <v>995</v>
      </c>
      <c r="H1716" t="s">
        <v>995</v>
      </c>
      <c r="I1716" t="s">
        <v>995</v>
      </c>
      <c r="J1716" t="s">
        <v>995</v>
      </c>
      <c r="K1716" t="s">
        <v>995</v>
      </c>
      <c r="L1716" t="s">
        <v>995</v>
      </c>
      <c r="M1716" t="s">
        <v>995</v>
      </c>
      <c r="N1716" t="s">
        <v>995</v>
      </c>
      <c r="O1716" t="s">
        <v>995</v>
      </c>
      <c r="P1716" t="s">
        <v>995</v>
      </c>
      <c r="Q1716" t="s">
        <v>995</v>
      </c>
      <c r="R1716" t="s">
        <v>995</v>
      </c>
      <c r="S1716" t="s">
        <v>995</v>
      </c>
      <c r="T1716" t="s">
        <v>995</v>
      </c>
      <c r="U1716" t="s">
        <v>995</v>
      </c>
      <c r="V1716" t="s">
        <v>995</v>
      </c>
      <c r="W1716" t="s">
        <v>995</v>
      </c>
      <c r="X1716" t="s">
        <v>995</v>
      </c>
      <c r="Y1716" t="s">
        <v>995</v>
      </c>
      <c r="Z1716" t="s">
        <v>995</v>
      </c>
      <c r="AA1716" t="s">
        <v>995</v>
      </c>
      <c r="AB1716" t="s">
        <v>995</v>
      </c>
      <c r="AC1716" t="s">
        <v>995</v>
      </c>
      <c r="AD1716" t="s">
        <v>995</v>
      </c>
      <c r="AE1716" t="s">
        <v>995</v>
      </c>
      <c r="AF1716" t="s">
        <v>995</v>
      </c>
      <c r="AG1716" t="s">
        <v>995</v>
      </c>
      <c r="AH1716" t="s">
        <v>995</v>
      </c>
      <c r="AI1716" t="s">
        <v>995</v>
      </c>
      <c r="AJ1716" t="s">
        <v>995</v>
      </c>
      <c r="AK1716" t="s">
        <v>995</v>
      </c>
      <c r="AL1716" t="s">
        <v>995</v>
      </c>
      <c r="AM1716" t="s">
        <v>995</v>
      </c>
      <c r="AN1716" t="s">
        <v>995</v>
      </c>
      <c r="AO1716" t="s">
        <v>995</v>
      </c>
      <c r="AP1716" t="s">
        <v>995</v>
      </c>
      <c r="AQ1716" s="286" t="s">
        <v>855</v>
      </c>
      <c r="AR1716" s="303"/>
      <c r="AS1716" s="303"/>
    </row>
    <row r="1717" spans="1:47" x14ac:dyDescent="0.3">
      <c r="A1717" s="285">
        <v>119964</v>
      </c>
      <c r="B1717" s="286" t="s">
        <v>539</v>
      </c>
      <c r="C1717" t="s">
        <v>995</v>
      </c>
      <c r="D1717" t="s">
        <v>995</v>
      </c>
      <c r="E1717" t="s">
        <v>995</v>
      </c>
      <c r="F1717" t="s">
        <v>995</v>
      </c>
      <c r="G1717" t="s">
        <v>995</v>
      </c>
      <c r="H1717" t="s">
        <v>995</v>
      </c>
      <c r="I1717" t="s">
        <v>995</v>
      </c>
      <c r="J1717" t="s">
        <v>995</v>
      </c>
      <c r="K1717" t="s">
        <v>995</v>
      </c>
      <c r="L1717" t="s">
        <v>995</v>
      </c>
      <c r="M1717" t="s">
        <v>995</v>
      </c>
      <c r="N1717" t="s">
        <v>995</v>
      </c>
      <c r="O1717" t="s">
        <v>995</v>
      </c>
      <c r="P1717" t="s">
        <v>995</v>
      </c>
      <c r="Q1717" t="s">
        <v>995</v>
      </c>
      <c r="R1717" t="s">
        <v>995</v>
      </c>
      <c r="S1717" t="s">
        <v>995</v>
      </c>
      <c r="T1717" t="s">
        <v>995</v>
      </c>
      <c r="U1717" t="s">
        <v>995</v>
      </c>
      <c r="V1717" t="s">
        <v>995</v>
      </c>
      <c r="W1717" t="s">
        <v>995</v>
      </c>
      <c r="X1717" t="s">
        <v>995</v>
      </c>
      <c r="Y1717" t="s">
        <v>995</v>
      </c>
      <c r="Z1717" t="s">
        <v>995</v>
      </c>
      <c r="AA1717" t="s">
        <v>995</v>
      </c>
      <c r="AB1717" t="s">
        <v>995</v>
      </c>
      <c r="AC1717" t="s">
        <v>995</v>
      </c>
      <c r="AD1717" t="s">
        <v>995</v>
      </c>
      <c r="AE1717" t="s">
        <v>995</v>
      </c>
      <c r="AF1717" t="s">
        <v>995</v>
      </c>
      <c r="AG1717" t="s">
        <v>995</v>
      </c>
      <c r="AH1717" t="s">
        <v>995</v>
      </c>
      <c r="AI1717" t="s">
        <v>995</v>
      </c>
      <c r="AJ1717" t="s">
        <v>995</v>
      </c>
      <c r="AK1717" t="s">
        <v>995</v>
      </c>
      <c r="AL1717" t="s">
        <v>995</v>
      </c>
      <c r="AM1717" t="s">
        <v>995</v>
      </c>
      <c r="AN1717" t="s">
        <v>995</v>
      </c>
      <c r="AO1717" t="s">
        <v>995</v>
      </c>
      <c r="AP1717" t="s">
        <v>995</v>
      </c>
      <c r="AQ1717" s="286" t="s">
        <v>855</v>
      </c>
      <c r="AR1717" s="303"/>
      <c r="AS1717" s="303"/>
    </row>
    <row r="1718" spans="1:47" x14ac:dyDescent="0.3">
      <c r="A1718" s="285">
        <v>119967</v>
      </c>
      <c r="B1718" s="286" t="s">
        <v>538</v>
      </c>
      <c r="C1718" t="s">
        <v>995</v>
      </c>
      <c r="D1718" t="s">
        <v>995</v>
      </c>
      <c r="E1718" t="s">
        <v>995</v>
      </c>
      <c r="F1718" t="s">
        <v>995</v>
      </c>
      <c r="G1718" t="s">
        <v>995</v>
      </c>
      <c r="H1718" t="s">
        <v>995</v>
      </c>
      <c r="I1718" t="s">
        <v>995</v>
      </c>
      <c r="J1718" t="s">
        <v>995</v>
      </c>
      <c r="K1718" t="s">
        <v>995</v>
      </c>
      <c r="L1718" t="s">
        <v>995</v>
      </c>
      <c r="M1718" t="s">
        <v>995</v>
      </c>
      <c r="N1718" t="s">
        <v>995</v>
      </c>
      <c r="O1718" t="s">
        <v>995</v>
      </c>
      <c r="P1718" t="s">
        <v>995</v>
      </c>
      <c r="Q1718" t="s">
        <v>995</v>
      </c>
      <c r="R1718" t="s">
        <v>995</v>
      </c>
      <c r="S1718" t="s">
        <v>995</v>
      </c>
      <c r="T1718" t="s">
        <v>995</v>
      </c>
      <c r="U1718" t="s">
        <v>995</v>
      </c>
      <c r="V1718" t="s">
        <v>995</v>
      </c>
      <c r="W1718" t="s">
        <v>995</v>
      </c>
      <c r="X1718" t="s">
        <v>995</v>
      </c>
      <c r="Y1718" t="s">
        <v>995</v>
      </c>
      <c r="Z1718" t="s">
        <v>995</v>
      </c>
      <c r="AA1718" t="s">
        <v>995</v>
      </c>
      <c r="AB1718" t="s">
        <v>995</v>
      </c>
      <c r="AC1718" t="s">
        <v>995</v>
      </c>
      <c r="AD1718" t="s">
        <v>995</v>
      </c>
      <c r="AE1718" t="s">
        <v>995</v>
      </c>
      <c r="AF1718" t="s">
        <v>995</v>
      </c>
      <c r="AG1718" t="s">
        <v>995</v>
      </c>
      <c r="AH1718" t="s">
        <v>995</v>
      </c>
      <c r="AI1718" t="s">
        <v>995</v>
      </c>
      <c r="AJ1718" t="s">
        <v>995</v>
      </c>
      <c r="AK1718" t="s">
        <v>995</v>
      </c>
      <c r="AL1718" t="s">
        <v>995</v>
      </c>
      <c r="AM1718" t="s">
        <v>995</v>
      </c>
      <c r="AN1718" t="s">
        <v>995</v>
      </c>
      <c r="AO1718" t="s">
        <v>995</v>
      </c>
      <c r="AP1718" t="s">
        <v>995</v>
      </c>
      <c r="AQ1718" s="286" t="s">
        <v>855</v>
      </c>
      <c r="AR1718" s="303"/>
      <c r="AS1718" s="303"/>
    </row>
    <row r="1719" spans="1:47" x14ac:dyDescent="0.3">
      <c r="A1719" s="285">
        <v>119969</v>
      </c>
      <c r="B1719" s="286" t="s">
        <v>540</v>
      </c>
      <c r="C1719" t="s">
        <v>995</v>
      </c>
      <c r="D1719" t="s">
        <v>995</v>
      </c>
      <c r="E1719" t="s">
        <v>995</v>
      </c>
      <c r="F1719" t="s">
        <v>995</v>
      </c>
      <c r="G1719" t="s">
        <v>995</v>
      </c>
      <c r="H1719" t="s">
        <v>995</v>
      </c>
      <c r="I1719" t="s">
        <v>995</v>
      </c>
      <c r="J1719" t="s">
        <v>995</v>
      </c>
      <c r="K1719" t="s">
        <v>995</v>
      </c>
      <c r="L1719" t="s">
        <v>995</v>
      </c>
      <c r="M1719" t="s">
        <v>995</v>
      </c>
      <c r="N1719" t="s">
        <v>995</v>
      </c>
      <c r="O1719" t="s">
        <v>995</v>
      </c>
      <c r="P1719" t="s">
        <v>995</v>
      </c>
      <c r="Q1719" t="s">
        <v>995</v>
      </c>
      <c r="R1719" t="s">
        <v>995</v>
      </c>
      <c r="S1719" t="s">
        <v>995</v>
      </c>
      <c r="T1719" t="s">
        <v>995</v>
      </c>
      <c r="U1719" t="s">
        <v>995</v>
      </c>
      <c r="V1719" t="s">
        <v>995</v>
      </c>
      <c r="W1719" t="s">
        <v>995</v>
      </c>
      <c r="X1719" t="s">
        <v>995</v>
      </c>
      <c r="Y1719" t="s">
        <v>995</v>
      </c>
      <c r="Z1719" t="s">
        <v>995</v>
      </c>
      <c r="AA1719" t="s">
        <v>995</v>
      </c>
      <c r="AB1719" t="s">
        <v>995</v>
      </c>
      <c r="AC1719" t="s">
        <v>995</v>
      </c>
      <c r="AD1719" t="s">
        <v>995</v>
      </c>
      <c r="AE1719" t="s">
        <v>995</v>
      </c>
      <c r="AF1719" t="s">
        <v>995</v>
      </c>
      <c r="AG1719" t="s">
        <v>995</v>
      </c>
      <c r="AH1719" t="s">
        <v>995</v>
      </c>
      <c r="AI1719" t="s">
        <v>995</v>
      </c>
      <c r="AJ1719" t="s">
        <v>995</v>
      </c>
      <c r="AK1719" t="s">
        <v>995</v>
      </c>
      <c r="AL1719" t="s">
        <v>995</v>
      </c>
      <c r="AM1719" t="s">
        <v>995</v>
      </c>
      <c r="AN1719" t="s">
        <v>995</v>
      </c>
      <c r="AO1719" t="s">
        <v>995</v>
      </c>
      <c r="AP1719" t="s">
        <v>995</v>
      </c>
      <c r="AQ1719" s="286" t="s">
        <v>855</v>
      </c>
      <c r="AR1719" s="303"/>
      <c r="AS1719" s="303"/>
    </row>
    <row r="1720" spans="1:47" x14ac:dyDescent="0.3">
      <c r="A1720" s="285">
        <v>119972</v>
      </c>
      <c r="B1720" s="286" t="s">
        <v>539</v>
      </c>
      <c r="C1720" t="s">
        <v>995</v>
      </c>
      <c r="D1720" t="s">
        <v>995</v>
      </c>
      <c r="E1720" t="s">
        <v>995</v>
      </c>
      <c r="F1720" t="s">
        <v>995</v>
      </c>
      <c r="G1720" t="s">
        <v>995</v>
      </c>
      <c r="H1720" t="s">
        <v>995</v>
      </c>
      <c r="I1720" t="s">
        <v>995</v>
      </c>
      <c r="J1720" t="s">
        <v>995</v>
      </c>
      <c r="K1720" t="s">
        <v>995</v>
      </c>
      <c r="L1720" t="s">
        <v>995</v>
      </c>
      <c r="M1720" t="s">
        <v>995</v>
      </c>
      <c r="N1720" t="s">
        <v>995</v>
      </c>
      <c r="O1720" t="s">
        <v>995</v>
      </c>
      <c r="P1720" t="s">
        <v>995</v>
      </c>
      <c r="Q1720" t="s">
        <v>995</v>
      </c>
      <c r="R1720" t="s">
        <v>995</v>
      </c>
      <c r="S1720" t="s">
        <v>995</v>
      </c>
      <c r="T1720" t="s">
        <v>995</v>
      </c>
      <c r="U1720" t="s">
        <v>995</v>
      </c>
      <c r="V1720" t="s">
        <v>995</v>
      </c>
      <c r="W1720" t="s">
        <v>995</v>
      </c>
      <c r="X1720" t="s">
        <v>995</v>
      </c>
      <c r="Y1720" t="s">
        <v>995</v>
      </c>
      <c r="Z1720" t="s">
        <v>995</v>
      </c>
      <c r="AA1720" t="s">
        <v>995</v>
      </c>
      <c r="AB1720" t="s">
        <v>995</v>
      </c>
      <c r="AC1720" t="s">
        <v>995</v>
      </c>
      <c r="AD1720" t="s">
        <v>995</v>
      </c>
      <c r="AE1720" t="s">
        <v>995</v>
      </c>
      <c r="AF1720" t="s">
        <v>995</v>
      </c>
      <c r="AG1720" t="s">
        <v>995</v>
      </c>
      <c r="AH1720" t="s">
        <v>995</v>
      </c>
      <c r="AI1720" t="s">
        <v>995</v>
      </c>
      <c r="AJ1720" t="s">
        <v>995</v>
      </c>
      <c r="AK1720" t="s">
        <v>995</v>
      </c>
      <c r="AL1720" t="s">
        <v>995</v>
      </c>
      <c r="AM1720" t="s">
        <v>995</v>
      </c>
      <c r="AN1720" t="s">
        <v>995</v>
      </c>
      <c r="AO1720" t="s">
        <v>995</v>
      </c>
      <c r="AP1720" t="s">
        <v>995</v>
      </c>
      <c r="AQ1720" s="286" t="s">
        <v>855</v>
      </c>
      <c r="AR1720" s="303"/>
      <c r="AS1720" s="303"/>
    </row>
    <row r="1721" spans="1:47" x14ac:dyDescent="0.3">
      <c r="A1721" s="285">
        <v>119973</v>
      </c>
      <c r="B1721" s="286" t="s">
        <v>538</v>
      </c>
      <c r="C1721" t="s">
        <v>995</v>
      </c>
      <c r="D1721" t="s">
        <v>995</v>
      </c>
      <c r="E1721" t="s">
        <v>995</v>
      </c>
      <c r="F1721" t="s">
        <v>995</v>
      </c>
      <c r="G1721" t="s">
        <v>995</v>
      </c>
      <c r="H1721" t="s">
        <v>995</v>
      </c>
      <c r="I1721" t="s">
        <v>995</v>
      </c>
      <c r="J1721" t="s">
        <v>995</v>
      </c>
      <c r="K1721" t="s">
        <v>995</v>
      </c>
      <c r="L1721" t="s">
        <v>995</v>
      </c>
      <c r="M1721" t="s">
        <v>995</v>
      </c>
      <c r="N1721" t="s">
        <v>995</v>
      </c>
      <c r="O1721" t="s">
        <v>995</v>
      </c>
      <c r="P1721" t="s">
        <v>995</v>
      </c>
      <c r="Q1721" t="s">
        <v>995</v>
      </c>
      <c r="R1721" t="s">
        <v>995</v>
      </c>
      <c r="S1721" t="s">
        <v>995</v>
      </c>
      <c r="T1721" t="s">
        <v>995</v>
      </c>
      <c r="U1721" t="s">
        <v>995</v>
      </c>
      <c r="V1721" t="s">
        <v>995</v>
      </c>
      <c r="W1721" t="s">
        <v>995</v>
      </c>
      <c r="X1721" t="s">
        <v>995</v>
      </c>
      <c r="Y1721" t="s">
        <v>995</v>
      </c>
      <c r="Z1721" t="s">
        <v>995</v>
      </c>
      <c r="AA1721" t="s">
        <v>995</v>
      </c>
      <c r="AB1721" t="s">
        <v>995</v>
      </c>
      <c r="AC1721" t="s">
        <v>995</v>
      </c>
      <c r="AD1721" t="s">
        <v>995</v>
      </c>
      <c r="AE1721" t="s">
        <v>995</v>
      </c>
      <c r="AF1721" t="s">
        <v>995</v>
      </c>
      <c r="AG1721" t="s">
        <v>995</v>
      </c>
      <c r="AH1721" t="s">
        <v>995</v>
      </c>
      <c r="AI1721" t="s">
        <v>995</v>
      </c>
      <c r="AJ1721" t="s">
        <v>995</v>
      </c>
      <c r="AK1721" t="s">
        <v>995</v>
      </c>
      <c r="AL1721" t="s">
        <v>995</v>
      </c>
      <c r="AM1721" t="s">
        <v>995</v>
      </c>
      <c r="AN1721" t="s">
        <v>995</v>
      </c>
      <c r="AO1721" t="s">
        <v>995</v>
      </c>
      <c r="AP1721" t="s">
        <v>995</v>
      </c>
      <c r="AQ1721" s="286" t="s">
        <v>855</v>
      </c>
      <c r="AR1721" s="303"/>
      <c r="AS1721" s="303"/>
    </row>
    <row r="1722" spans="1:47" ht="21.6" x14ac:dyDescent="0.3">
      <c r="A1722" s="285">
        <v>119981</v>
      </c>
      <c r="B1722" s="286" t="s">
        <v>61</v>
      </c>
      <c r="C1722" t="s">
        <v>995</v>
      </c>
      <c r="D1722" t="s">
        <v>995</v>
      </c>
      <c r="E1722" t="s">
        <v>995</v>
      </c>
      <c r="F1722" t="s">
        <v>995</v>
      </c>
      <c r="G1722" t="s">
        <v>995</v>
      </c>
      <c r="H1722" t="s">
        <v>995</v>
      </c>
      <c r="I1722" t="s">
        <v>995</v>
      </c>
      <c r="J1722" t="s">
        <v>995</v>
      </c>
      <c r="K1722" t="s">
        <v>995</v>
      </c>
      <c r="L1722" t="s">
        <v>995</v>
      </c>
      <c r="M1722" t="s">
        <v>995</v>
      </c>
      <c r="N1722" t="s">
        <v>995</v>
      </c>
      <c r="O1722" t="s">
        <v>995</v>
      </c>
      <c r="P1722" t="s">
        <v>995</v>
      </c>
      <c r="Q1722" t="s">
        <v>995</v>
      </c>
      <c r="R1722" t="s">
        <v>995</v>
      </c>
      <c r="S1722" t="s">
        <v>995</v>
      </c>
      <c r="T1722" t="s">
        <v>995</v>
      </c>
      <c r="U1722" t="s">
        <v>995</v>
      </c>
      <c r="V1722" t="s">
        <v>995</v>
      </c>
      <c r="W1722" t="s">
        <v>995</v>
      </c>
      <c r="X1722" t="s">
        <v>995</v>
      </c>
      <c r="Y1722" t="s">
        <v>995</v>
      </c>
      <c r="Z1722" t="s">
        <v>995</v>
      </c>
      <c r="AA1722" t="s">
        <v>995</v>
      </c>
      <c r="AB1722" t="s">
        <v>995</v>
      </c>
      <c r="AC1722" t="s">
        <v>995</v>
      </c>
      <c r="AD1722" t="s">
        <v>995</v>
      </c>
      <c r="AE1722" t="s">
        <v>995</v>
      </c>
      <c r="AF1722" t="s">
        <v>995</v>
      </c>
      <c r="AG1722" t="s">
        <v>226</v>
      </c>
      <c r="AH1722" t="s">
        <v>226</v>
      </c>
      <c r="AI1722" t="s">
        <v>226</v>
      </c>
      <c r="AJ1722" t="s">
        <v>226</v>
      </c>
      <c r="AK1722" t="s">
        <v>226</v>
      </c>
      <c r="AL1722" t="s">
        <v>225</v>
      </c>
      <c r="AM1722" t="s">
        <v>225</v>
      </c>
      <c r="AN1722" t="s">
        <v>225</v>
      </c>
      <c r="AO1722" t="s">
        <v>225</v>
      </c>
      <c r="AP1722" t="s">
        <v>225</v>
      </c>
      <c r="AQ1722" s="286" t="s">
        <v>394</v>
      </c>
      <c r="AR1722" s="307"/>
      <c r="AS1722" s="310"/>
    </row>
    <row r="1723" spans="1:47" x14ac:dyDescent="0.3">
      <c r="A1723" s="285">
        <v>119984</v>
      </c>
      <c r="B1723" s="286" t="s">
        <v>539</v>
      </c>
      <c r="C1723" t="s">
        <v>995</v>
      </c>
      <c r="D1723" t="s">
        <v>995</v>
      </c>
      <c r="E1723" t="s">
        <v>995</v>
      </c>
      <c r="F1723" t="s">
        <v>995</v>
      </c>
      <c r="G1723" t="s">
        <v>995</v>
      </c>
      <c r="H1723" t="s">
        <v>995</v>
      </c>
      <c r="I1723" t="s">
        <v>995</v>
      </c>
      <c r="J1723" t="s">
        <v>995</v>
      </c>
      <c r="K1723" t="s">
        <v>995</v>
      </c>
      <c r="L1723" t="s">
        <v>995</v>
      </c>
      <c r="M1723" t="s">
        <v>995</v>
      </c>
      <c r="N1723" t="s">
        <v>995</v>
      </c>
      <c r="O1723" t="s">
        <v>995</v>
      </c>
      <c r="P1723" t="s">
        <v>995</v>
      </c>
      <c r="Q1723" t="s">
        <v>995</v>
      </c>
      <c r="R1723" t="s">
        <v>995</v>
      </c>
      <c r="S1723" t="s">
        <v>995</v>
      </c>
      <c r="T1723" t="s">
        <v>995</v>
      </c>
      <c r="U1723" t="s">
        <v>995</v>
      </c>
      <c r="V1723" t="s">
        <v>995</v>
      </c>
      <c r="W1723" t="s">
        <v>995</v>
      </c>
      <c r="X1723" t="s">
        <v>995</v>
      </c>
      <c r="Y1723" t="s">
        <v>995</v>
      </c>
      <c r="Z1723" t="s">
        <v>995</v>
      </c>
      <c r="AA1723" t="s">
        <v>995</v>
      </c>
      <c r="AB1723" t="s">
        <v>995</v>
      </c>
      <c r="AC1723" t="s">
        <v>995</v>
      </c>
      <c r="AD1723" t="s">
        <v>995</v>
      </c>
      <c r="AE1723" t="s">
        <v>995</v>
      </c>
      <c r="AF1723" t="s">
        <v>995</v>
      </c>
      <c r="AG1723" t="s">
        <v>995</v>
      </c>
      <c r="AH1723" t="s">
        <v>995</v>
      </c>
      <c r="AI1723" t="s">
        <v>995</v>
      </c>
      <c r="AJ1723" t="s">
        <v>995</v>
      </c>
      <c r="AK1723" t="s">
        <v>995</v>
      </c>
      <c r="AL1723" t="s">
        <v>995</v>
      </c>
      <c r="AM1723" t="s">
        <v>995</v>
      </c>
      <c r="AN1723" t="s">
        <v>995</v>
      </c>
      <c r="AO1723" t="s">
        <v>995</v>
      </c>
      <c r="AP1723" t="s">
        <v>995</v>
      </c>
      <c r="AQ1723" s="286" t="s">
        <v>855</v>
      </c>
      <c r="AR1723" s="303"/>
      <c r="AS1723" s="303"/>
    </row>
    <row r="1724" spans="1:47" x14ac:dyDescent="0.3">
      <c r="A1724" s="285">
        <v>119987</v>
      </c>
      <c r="B1724" s="286" t="s">
        <v>61</v>
      </c>
      <c r="C1724" t="s">
        <v>995</v>
      </c>
      <c r="D1724" t="s">
        <v>995</v>
      </c>
      <c r="E1724" t="s">
        <v>995</v>
      </c>
      <c r="F1724" t="s">
        <v>995</v>
      </c>
      <c r="G1724" t="s">
        <v>995</v>
      </c>
      <c r="H1724" t="s">
        <v>995</v>
      </c>
      <c r="I1724" t="s">
        <v>995</v>
      </c>
      <c r="J1724" t="s">
        <v>995</v>
      </c>
      <c r="K1724" t="s">
        <v>995</v>
      </c>
      <c r="L1724" t="s">
        <v>995</v>
      </c>
      <c r="M1724" t="s">
        <v>995</v>
      </c>
      <c r="N1724" t="s">
        <v>995</v>
      </c>
      <c r="O1724" t="s">
        <v>995</v>
      </c>
      <c r="P1724" t="s">
        <v>995</v>
      </c>
      <c r="Q1724" t="s">
        <v>995</v>
      </c>
      <c r="R1724" t="s">
        <v>995</v>
      </c>
      <c r="S1724" t="s">
        <v>995</v>
      </c>
      <c r="T1724" t="s">
        <v>995</v>
      </c>
      <c r="U1724" t="s">
        <v>995</v>
      </c>
      <c r="V1724" t="s">
        <v>995</v>
      </c>
      <c r="W1724" t="s">
        <v>995</v>
      </c>
      <c r="X1724" t="s">
        <v>995</v>
      </c>
      <c r="Y1724" t="s">
        <v>995</v>
      </c>
      <c r="Z1724" t="s">
        <v>995</v>
      </c>
      <c r="AA1724" t="s">
        <v>995</v>
      </c>
      <c r="AB1724" t="s">
        <v>995</v>
      </c>
      <c r="AC1724" t="s">
        <v>995</v>
      </c>
      <c r="AD1724" t="s">
        <v>995</v>
      </c>
      <c r="AE1724" t="s">
        <v>995</v>
      </c>
      <c r="AF1724" t="s">
        <v>995</v>
      </c>
      <c r="AG1724" t="s">
        <v>995</v>
      </c>
      <c r="AH1724" t="s">
        <v>995</v>
      </c>
      <c r="AI1724" t="s">
        <v>995</v>
      </c>
      <c r="AJ1724" t="s">
        <v>995</v>
      </c>
      <c r="AK1724" t="s">
        <v>995</v>
      </c>
      <c r="AL1724" t="s">
        <v>995</v>
      </c>
      <c r="AM1724" t="s">
        <v>995</v>
      </c>
      <c r="AN1724" t="s">
        <v>995</v>
      </c>
      <c r="AO1724" t="s">
        <v>995</v>
      </c>
      <c r="AP1724" t="s">
        <v>995</v>
      </c>
      <c r="AQ1724" s="286" t="s">
        <v>855</v>
      </c>
      <c r="AR1724" s="303"/>
      <c r="AS1724" s="303"/>
    </row>
    <row r="1725" spans="1:47" x14ac:dyDescent="0.3">
      <c r="A1725" s="285">
        <v>119989</v>
      </c>
      <c r="B1725" s="286" t="s">
        <v>540</v>
      </c>
      <c r="C1725" t="s">
        <v>995</v>
      </c>
      <c r="D1725" t="s">
        <v>995</v>
      </c>
      <c r="E1725" t="s">
        <v>995</v>
      </c>
      <c r="F1725" t="s">
        <v>995</v>
      </c>
      <c r="G1725" t="s">
        <v>995</v>
      </c>
      <c r="H1725" t="s">
        <v>995</v>
      </c>
      <c r="I1725" t="s">
        <v>995</v>
      </c>
      <c r="J1725" t="s">
        <v>995</v>
      </c>
      <c r="K1725" t="s">
        <v>995</v>
      </c>
      <c r="L1725" t="s">
        <v>995</v>
      </c>
      <c r="M1725" t="s">
        <v>995</v>
      </c>
      <c r="N1725" t="s">
        <v>995</v>
      </c>
      <c r="O1725" t="s">
        <v>995</v>
      </c>
      <c r="P1725" t="s">
        <v>995</v>
      </c>
      <c r="Q1725" t="s">
        <v>995</v>
      </c>
      <c r="R1725" t="s">
        <v>995</v>
      </c>
      <c r="S1725" t="s">
        <v>995</v>
      </c>
      <c r="T1725" t="s">
        <v>995</v>
      </c>
      <c r="U1725" t="s">
        <v>995</v>
      </c>
      <c r="V1725" t="s">
        <v>995</v>
      </c>
      <c r="W1725" t="s">
        <v>995</v>
      </c>
      <c r="X1725" t="s">
        <v>995</v>
      </c>
      <c r="Y1725" t="s">
        <v>995</v>
      </c>
      <c r="Z1725" t="s">
        <v>995</v>
      </c>
      <c r="AA1725" t="s">
        <v>995</v>
      </c>
      <c r="AB1725" t="s">
        <v>995</v>
      </c>
      <c r="AC1725" t="s">
        <v>995</v>
      </c>
      <c r="AD1725" t="s">
        <v>995</v>
      </c>
      <c r="AE1725" t="s">
        <v>995</v>
      </c>
      <c r="AF1725" t="s">
        <v>995</v>
      </c>
      <c r="AG1725" t="s">
        <v>995</v>
      </c>
      <c r="AH1725" t="s">
        <v>995</v>
      </c>
      <c r="AI1725" t="s">
        <v>995</v>
      </c>
      <c r="AJ1725" t="s">
        <v>995</v>
      </c>
      <c r="AK1725" t="s">
        <v>995</v>
      </c>
      <c r="AL1725" t="s">
        <v>995</v>
      </c>
      <c r="AM1725" t="s">
        <v>995</v>
      </c>
      <c r="AN1725" t="s">
        <v>995</v>
      </c>
      <c r="AO1725" t="s">
        <v>995</v>
      </c>
      <c r="AP1725" t="s">
        <v>995</v>
      </c>
      <c r="AQ1725" s="286" t="s">
        <v>855</v>
      </c>
      <c r="AR1725" s="303"/>
      <c r="AS1725" s="303"/>
    </row>
    <row r="1726" spans="1:47" ht="21.6" x14ac:dyDescent="0.65">
      <c r="A1726" s="285">
        <v>119990</v>
      </c>
      <c r="B1726" s="286" t="s">
        <v>61</v>
      </c>
      <c r="C1726" t="s">
        <v>226</v>
      </c>
      <c r="D1726" t="s">
        <v>226</v>
      </c>
      <c r="E1726" t="s">
        <v>224</v>
      </c>
      <c r="F1726" t="s">
        <v>224</v>
      </c>
      <c r="G1726" t="s">
        <v>224</v>
      </c>
      <c r="H1726" t="s">
        <v>226</v>
      </c>
      <c r="I1726" t="s">
        <v>226</v>
      </c>
      <c r="J1726" t="s">
        <v>226</v>
      </c>
      <c r="K1726" t="s">
        <v>226</v>
      </c>
      <c r="L1726" t="s">
        <v>225</v>
      </c>
      <c r="M1726" t="s">
        <v>226</v>
      </c>
      <c r="N1726" t="s">
        <v>226</v>
      </c>
      <c r="O1726" t="s">
        <v>226</v>
      </c>
      <c r="P1726" t="s">
        <v>226</v>
      </c>
      <c r="Q1726" t="s">
        <v>226</v>
      </c>
      <c r="R1726" t="s">
        <v>226</v>
      </c>
      <c r="S1726" t="s">
        <v>226</v>
      </c>
      <c r="T1726" t="s">
        <v>226</v>
      </c>
      <c r="U1726" t="s">
        <v>226</v>
      </c>
      <c r="V1726" t="s">
        <v>226</v>
      </c>
      <c r="W1726" t="s">
        <v>226</v>
      </c>
      <c r="X1726" t="s">
        <v>226</v>
      </c>
      <c r="Y1726" t="s">
        <v>226</v>
      </c>
      <c r="Z1726" t="s">
        <v>226</v>
      </c>
      <c r="AA1726" t="s">
        <v>226</v>
      </c>
      <c r="AB1726" t="s">
        <v>226</v>
      </c>
      <c r="AC1726" t="s">
        <v>226</v>
      </c>
      <c r="AD1726" t="s">
        <v>226</v>
      </c>
      <c r="AE1726" t="s">
        <v>226</v>
      </c>
      <c r="AF1726" t="s">
        <v>226</v>
      </c>
      <c r="AG1726" t="s">
        <v>226</v>
      </c>
      <c r="AH1726" t="s">
        <v>226</v>
      </c>
      <c r="AI1726" t="s">
        <v>226</v>
      </c>
      <c r="AJ1726" t="s">
        <v>226</v>
      </c>
      <c r="AK1726" t="s">
        <v>226</v>
      </c>
      <c r="AL1726" t="s">
        <v>225</v>
      </c>
      <c r="AM1726" t="s">
        <v>225</v>
      </c>
      <c r="AN1726" t="s">
        <v>225</v>
      </c>
      <c r="AO1726" t="s">
        <v>225</v>
      </c>
      <c r="AP1726" t="s">
        <v>225</v>
      </c>
      <c r="AQ1726" s="288"/>
      <c r="AR1726" s="296"/>
      <c r="AS1726" s="296"/>
      <c r="AU1726"/>
    </row>
    <row r="1727" spans="1:47" ht="21.6" x14ac:dyDescent="0.3">
      <c r="A1727" s="285">
        <v>119994</v>
      </c>
      <c r="B1727" s="286" t="s">
        <v>61</v>
      </c>
      <c r="C1727" t="s">
        <v>995</v>
      </c>
      <c r="D1727" t="s">
        <v>995</v>
      </c>
      <c r="E1727" t="s">
        <v>995</v>
      </c>
      <c r="F1727" t="s">
        <v>995</v>
      </c>
      <c r="G1727" t="s">
        <v>995</v>
      </c>
      <c r="H1727" t="s">
        <v>995</v>
      </c>
      <c r="I1727" t="s">
        <v>995</v>
      </c>
      <c r="J1727" t="s">
        <v>995</v>
      </c>
      <c r="K1727" t="s">
        <v>995</v>
      </c>
      <c r="L1727" t="s">
        <v>995</v>
      </c>
      <c r="M1727" t="s">
        <v>995</v>
      </c>
      <c r="N1727" t="s">
        <v>995</v>
      </c>
      <c r="O1727" t="s">
        <v>995</v>
      </c>
      <c r="P1727" t="s">
        <v>995</v>
      </c>
      <c r="Q1727" t="s">
        <v>995</v>
      </c>
      <c r="R1727" t="s">
        <v>995</v>
      </c>
      <c r="S1727" t="s">
        <v>995</v>
      </c>
      <c r="T1727" t="s">
        <v>995</v>
      </c>
      <c r="U1727" t="s">
        <v>995</v>
      </c>
      <c r="V1727" t="s">
        <v>995</v>
      </c>
      <c r="W1727" t="s">
        <v>995</v>
      </c>
      <c r="X1727" t="s">
        <v>995</v>
      </c>
      <c r="Y1727" t="s">
        <v>995</v>
      </c>
      <c r="Z1727" t="s">
        <v>995</v>
      </c>
      <c r="AA1727" t="s">
        <v>995</v>
      </c>
      <c r="AB1727" t="s">
        <v>995</v>
      </c>
      <c r="AC1727" t="s">
        <v>995</v>
      </c>
      <c r="AD1727" t="s">
        <v>995</v>
      </c>
      <c r="AE1727" t="s">
        <v>995</v>
      </c>
      <c r="AF1727" t="s">
        <v>995</v>
      </c>
      <c r="AG1727" t="s">
        <v>995</v>
      </c>
      <c r="AH1727" t="s">
        <v>995</v>
      </c>
      <c r="AI1727" t="s">
        <v>995</v>
      </c>
      <c r="AJ1727" t="s">
        <v>995</v>
      </c>
      <c r="AK1727" t="s">
        <v>995</v>
      </c>
      <c r="AL1727" t="s">
        <v>995</v>
      </c>
      <c r="AM1727" t="s">
        <v>995</v>
      </c>
      <c r="AN1727" t="s">
        <v>995</v>
      </c>
      <c r="AO1727" t="s">
        <v>995</v>
      </c>
      <c r="AP1727" t="s">
        <v>995</v>
      </c>
      <c r="AQ1727" s="286" t="s">
        <v>855</v>
      </c>
      <c r="AR1727" s="307"/>
      <c r="AS1727" s="310"/>
    </row>
    <row r="1728" spans="1:47" x14ac:dyDescent="0.3">
      <c r="A1728" s="285">
        <v>119995</v>
      </c>
      <c r="B1728" s="286" t="s">
        <v>540</v>
      </c>
      <c r="C1728" t="s">
        <v>995</v>
      </c>
      <c r="D1728" t="s">
        <v>995</v>
      </c>
      <c r="E1728" t="s">
        <v>995</v>
      </c>
      <c r="F1728" t="s">
        <v>995</v>
      </c>
      <c r="G1728" t="s">
        <v>995</v>
      </c>
      <c r="H1728" t="s">
        <v>995</v>
      </c>
      <c r="I1728" t="s">
        <v>995</v>
      </c>
      <c r="J1728" t="s">
        <v>995</v>
      </c>
      <c r="K1728" t="s">
        <v>995</v>
      </c>
      <c r="L1728" t="s">
        <v>995</v>
      </c>
      <c r="M1728" t="s">
        <v>995</v>
      </c>
      <c r="N1728" t="s">
        <v>995</v>
      </c>
      <c r="O1728" t="s">
        <v>995</v>
      </c>
      <c r="P1728" t="s">
        <v>995</v>
      </c>
      <c r="Q1728" t="s">
        <v>995</v>
      </c>
      <c r="R1728" t="s">
        <v>995</v>
      </c>
      <c r="S1728" t="s">
        <v>995</v>
      </c>
      <c r="T1728" t="s">
        <v>995</v>
      </c>
      <c r="U1728" t="s">
        <v>995</v>
      </c>
      <c r="V1728" t="s">
        <v>995</v>
      </c>
      <c r="W1728" t="s">
        <v>995</v>
      </c>
      <c r="X1728" t="s">
        <v>995</v>
      </c>
      <c r="Y1728" t="s">
        <v>995</v>
      </c>
      <c r="Z1728" t="s">
        <v>995</v>
      </c>
      <c r="AA1728" t="s">
        <v>995</v>
      </c>
      <c r="AB1728" t="s">
        <v>995</v>
      </c>
      <c r="AC1728" t="s">
        <v>995</v>
      </c>
      <c r="AD1728" t="s">
        <v>995</v>
      </c>
      <c r="AE1728" t="s">
        <v>995</v>
      </c>
      <c r="AF1728" t="s">
        <v>995</v>
      </c>
      <c r="AG1728" t="s">
        <v>995</v>
      </c>
      <c r="AH1728" t="s">
        <v>995</v>
      </c>
      <c r="AI1728" t="s">
        <v>995</v>
      </c>
      <c r="AJ1728" t="s">
        <v>995</v>
      </c>
      <c r="AK1728" t="s">
        <v>995</v>
      </c>
      <c r="AL1728" t="s">
        <v>995</v>
      </c>
      <c r="AM1728" t="s">
        <v>995</v>
      </c>
      <c r="AN1728" t="s">
        <v>995</v>
      </c>
      <c r="AO1728" t="s">
        <v>995</v>
      </c>
      <c r="AP1728" t="s">
        <v>995</v>
      </c>
      <c r="AQ1728" s="286" t="s">
        <v>855</v>
      </c>
      <c r="AR1728" s="303"/>
      <c r="AS1728" s="303"/>
    </row>
    <row r="1729" spans="1:47" x14ac:dyDescent="0.3">
      <c r="A1729" s="285">
        <v>119999</v>
      </c>
      <c r="B1729" s="286" t="s">
        <v>540</v>
      </c>
      <c r="AQ1729" s="286" t="s">
        <v>394</v>
      </c>
      <c r="AR1729" s="303"/>
      <c r="AS1729" s="303"/>
    </row>
    <row r="1730" spans="1:47" ht="21.6" x14ac:dyDescent="0.3">
      <c r="A1730" s="285">
        <v>120001</v>
      </c>
      <c r="B1730" s="286" t="s">
        <v>61</v>
      </c>
      <c r="C1730" t="s">
        <v>995</v>
      </c>
      <c r="D1730" t="s">
        <v>995</v>
      </c>
      <c r="E1730" t="s">
        <v>995</v>
      </c>
      <c r="F1730" t="s">
        <v>995</v>
      </c>
      <c r="G1730" t="s">
        <v>995</v>
      </c>
      <c r="H1730" t="s">
        <v>995</v>
      </c>
      <c r="I1730" t="s">
        <v>995</v>
      </c>
      <c r="J1730" t="s">
        <v>995</v>
      </c>
      <c r="K1730" t="s">
        <v>995</v>
      </c>
      <c r="L1730" t="s">
        <v>995</v>
      </c>
      <c r="M1730" t="s">
        <v>995</v>
      </c>
      <c r="N1730" t="s">
        <v>995</v>
      </c>
      <c r="O1730" t="s">
        <v>995</v>
      </c>
      <c r="P1730" t="s">
        <v>995</v>
      </c>
      <c r="Q1730" t="s">
        <v>995</v>
      </c>
      <c r="R1730" t="s">
        <v>995</v>
      </c>
      <c r="S1730" t="s">
        <v>995</v>
      </c>
      <c r="T1730" t="s">
        <v>995</v>
      </c>
      <c r="U1730" t="s">
        <v>995</v>
      </c>
      <c r="V1730" t="s">
        <v>995</v>
      </c>
      <c r="W1730" t="s">
        <v>995</v>
      </c>
      <c r="X1730" t="s">
        <v>995</v>
      </c>
      <c r="Y1730" t="s">
        <v>995</v>
      </c>
      <c r="Z1730" t="s">
        <v>995</v>
      </c>
      <c r="AA1730" t="s">
        <v>995</v>
      </c>
      <c r="AB1730" t="s">
        <v>995</v>
      </c>
      <c r="AC1730" t="s">
        <v>995</v>
      </c>
      <c r="AD1730" t="s">
        <v>995</v>
      </c>
      <c r="AE1730" t="s">
        <v>995</v>
      </c>
      <c r="AF1730" t="s">
        <v>995</v>
      </c>
      <c r="AG1730" t="s">
        <v>995</v>
      </c>
      <c r="AH1730" t="s">
        <v>995</v>
      </c>
      <c r="AI1730" t="s">
        <v>995</v>
      </c>
      <c r="AJ1730" t="s">
        <v>995</v>
      </c>
      <c r="AK1730" t="s">
        <v>995</v>
      </c>
      <c r="AL1730" t="s">
        <v>995</v>
      </c>
      <c r="AM1730" t="s">
        <v>995</v>
      </c>
      <c r="AN1730" t="s">
        <v>995</v>
      </c>
      <c r="AO1730" t="s">
        <v>995</v>
      </c>
      <c r="AP1730" t="s">
        <v>995</v>
      </c>
      <c r="AQ1730" s="286" t="s">
        <v>855</v>
      </c>
      <c r="AR1730" s="307"/>
      <c r="AS1730" s="310"/>
    </row>
    <row r="1731" spans="1:47" x14ac:dyDescent="0.3">
      <c r="A1731" s="285">
        <v>120004</v>
      </c>
      <c r="B1731" s="286" t="s">
        <v>540</v>
      </c>
      <c r="C1731" t="s">
        <v>995</v>
      </c>
      <c r="D1731" t="s">
        <v>995</v>
      </c>
      <c r="E1731" t="s">
        <v>995</v>
      </c>
      <c r="F1731" t="s">
        <v>995</v>
      </c>
      <c r="G1731" t="s">
        <v>995</v>
      </c>
      <c r="H1731" t="s">
        <v>995</v>
      </c>
      <c r="I1731" t="s">
        <v>995</v>
      </c>
      <c r="J1731" t="s">
        <v>995</v>
      </c>
      <c r="K1731" t="s">
        <v>995</v>
      </c>
      <c r="L1731" t="s">
        <v>995</v>
      </c>
      <c r="M1731" t="s">
        <v>995</v>
      </c>
      <c r="N1731" t="s">
        <v>995</v>
      </c>
      <c r="O1731" t="s">
        <v>995</v>
      </c>
      <c r="P1731" t="s">
        <v>995</v>
      </c>
      <c r="Q1731" t="s">
        <v>995</v>
      </c>
      <c r="R1731" t="s">
        <v>995</v>
      </c>
      <c r="S1731" t="s">
        <v>995</v>
      </c>
      <c r="T1731" t="s">
        <v>995</v>
      </c>
      <c r="U1731" t="s">
        <v>995</v>
      </c>
      <c r="V1731" t="s">
        <v>995</v>
      </c>
      <c r="W1731" t="s">
        <v>995</v>
      </c>
      <c r="X1731" t="s">
        <v>995</v>
      </c>
      <c r="Y1731" t="s">
        <v>995</v>
      </c>
      <c r="Z1731" t="s">
        <v>995</v>
      </c>
      <c r="AA1731" t="s">
        <v>995</v>
      </c>
      <c r="AB1731" t="s">
        <v>995</v>
      </c>
      <c r="AC1731" t="s">
        <v>995</v>
      </c>
      <c r="AD1731" t="s">
        <v>995</v>
      </c>
      <c r="AE1731" t="s">
        <v>995</v>
      </c>
      <c r="AF1731" t="s">
        <v>995</v>
      </c>
      <c r="AG1731" t="s">
        <v>995</v>
      </c>
      <c r="AH1731" t="s">
        <v>995</v>
      </c>
      <c r="AI1731" t="s">
        <v>995</v>
      </c>
      <c r="AJ1731" t="s">
        <v>995</v>
      </c>
      <c r="AK1731" t="s">
        <v>995</v>
      </c>
      <c r="AL1731" t="s">
        <v>995</v>
      </c>
      <c r="AM1731" t="s">
        <v>995</v>
      </c>
      <c r="AN1731" t="s">
        <v>995</v>
      </c>
      <c r="AO1731" t="s">
        <v>995</v>
      </c>
      <c r="AP1731" t="s">
        <v>995</v>
      </c>
      <c r="AQ1731" s="286" t="s">
        <v>855</v>
      </c>
      <c r="AR1731" s="303"/>
      <c r="AS1731" s="303"/>
    </row>
    <row r="1732" spans="1:47" ht="21.6" x14ac:dyDescent="0.3">
      <c r="A1732" s="285">
        <v>120005</v>
      </c>
      <c r="B1732" s="286" t="s">
        <v>61</v>
      </c>
      <c r="C1732" t="s">
        <v>224</v>
      </c>
      <c r="D1732" t="s">
        <v>224</v>
      </c>
      <c r="E1732" t="s">
        <v>224</v>
      </c>
      <c r="F1732" t="s">
        <v>224</v>
      </c>
      <c r="G1732" t="s">
        <v>226</v>
      </c>
      <c r="H1732" t="s">
        <v>224</v>
      </c>
      <c r="I1732" t="s">
        <v>226</v>
      </c>
      <c r="J1732" t="s">
        <v>226</v>
      </c>
      <c r="K1732" t="s">
        <v>226</v>
      </c>
      <c r="L1732" t="s">
        <v>226</v>
      </c>
      <c r="M1732" t="s">
        <v>224</v>
      </c>
      <c r="N1732" t="s">
        <v>224</v>
      </c>
      <c r="O1732" t="s">
        <v>224</v>
      </c>
      <c r="P1732" t="s">
        <v>226</v>
      </c>
      <c r="Q1732" t="s">
        <v>224</v>
      </c>
      <c r="R1732" t="s">
        <v>224</v>
      </c>
      <c r="S1732" t="s">
        <v>226</v>
      </c>
      <c r="T1732" t="s">
        <v>224</v>
      </c>
      <c r="U1732" t="s">
        <v>224</v>
      </c>
      <c r="V1732" t="s">
        <v>224</v>
      </c>
      <c r="W1732" t="s">
        <v>224</v>
      </c>
      <c r="X1732" t="s">
        <v>224</v>
      </c>
      <c r="Y1732" t="s">
        <v>224</v>
      </c>
      <c r="Z1732" t="s">
        <v>224</v>
      </c>
      <c r="AA1732" t="s">
        <v>224</v>
      </c>
      <c r="AB1732" t="s">
        <v>224</v>
      </c>
      <c r="AC1732" t="s">
        <v>225</v>
      </c>
      <c r="AD1732" t="s">
        <v>226</v>
      </c>
      <c r="AE1732" t="s">
        <v>225</v>
      </c>
      <c r="AF1732" t="s">
        <v>226</v>
      </c>
      <c r="AG1732" t="s">
        <v>226</v>
      </c>
      <c r="AH1732" t="s">
        <v>226</v>
      </c>
      <c r="AI1732" t="s">
        <v>226</v>
      </c>
      <c r="AJ1732" t="s">
        <v>226</v>
      </c>
      <c r="AK1732" t="s">
        <v>224</v>
      </c>
      <c r="AL1732" t="s">
        <v>224</v>
      </c>
      <c r="AM1732" t="s">
        <v>226</v>
      </c>
      <c r="AN1732" t="s">
        <v>226</v>
      </c>
      <c r="AO1732" t="s">
        <v>224</v>
      </c>
      <c r="AP1732" t="s">
        <v>224</v>
      </c>
      <c r="AQ1732" s="286" t="s">
        <v>394</v>
      </c>
      <c r="AR1732" s="307"/>
      <c r="AS1732" s="310"/>
    </row>
    <row r="1733" spans="1:47" x14ac:dyDescent="0.3">
      <c r="A1733" s="285">
        <v>120006</v>
      </c>
      <c r="B1733" s="286" t="s">
        <v>61</v>
      </c>
      <c r="C1733" t="s">
        <v>995</v>
      </c>
      <c r="D1733" t="s">
        <v>995</v>
      </c>
      <c r="E1733" t="s">
        <v>995</v>
      </c>
      <c r="F1733" t="s">
        <v>995</v>
      </c>
      <c r="G1733" t="s">
        <v>995</v>
      </c>
      <c r="H1733" t="s">
        <v>995</v>
      </c>
      <c r="I1733" t="s">
        <v>995</v>
      </c>
      <c r="J1733" t="s">
        <v>995</v>
      </c>
      <c r="K1733" t="s">
        <v>995</v>
      </c>
      <c r="L1733" t="s">
        <v>995</v>
      </c>
      <c r="M1733" t="s">
        <v>995</v>
      </c>
      <c r="N1733" t="s">
        <v>995</v>
      </c>
      <c r="O1733" t="s">
        <v>995</v>
      </c>
      <c r="P1733" t="s">
        <v>995</v>
      </c>
      <c r="Q1733" t="s">
        <v>995</v>
      </c>
      <c r="R1733" t="s">
        <v>995</v>
      </c>
      <c r="S1733" t="s">
        <v>995</v>
      </c>
      <c r="T1733" t="s">
        <v>995</v>
      </c>
      <c r="U1733" t="s">
        <v>995</v>
      </c>
      <c r="V1733" t="s">
        <v>995</v>
      </c>
      <c r="W1733" t="s">
        <v>995</v>
      </c>
      <c r="X1733" t="s">
        <v>995</v>
      </c>
      <c r="Y1733" t="s">
        <v>995</v>
      </c>
      <c r="Z1733" t="s">
        <v>995</v>
      </c>
      <c r="AA1733" t="s">
        <v>995</v>
      </c>
      <c r="AB1733" t="s">
        <v>995</v>
      </c>
      <c r="AC1733" t="s">
        <v>995</v>
      </c>
      <c r="AD1733" t="s">
        <v>995</v>
      </c>
      <c r="AE1733" t="s">
        <v>995</v>
      </c>
      <c r="AF1733" t="s">
        <v>995</v>
      </c>
      <c r="AG1733" t="s">
        <v>995</v>
      </c>
      <c r="AH1733" t="s">
        <v>995</v>
      </c>
      <c r="AI1733" t="s">
        <v>995</v>
      </c>
      <c r="AJ1733" t="s">
        <v>995</v>
      </c>
      <c r="AK1733" t="s">
        <v>995</v>
      </c>
      <c r="AL1733" t="s">
        <v>995</v>
      </c>
      <c r="AM1733" t="s">
        <v>995</v>
      </c>
      <c r="AN1733" t="s">
        <v>995</v>
      </c>
      <c r="AO1733" t="s">
        <v>995</v>
      </c>
      <c r="AP1733" t="s">
        <v>995</v>
      </c>
      <c r="AQ1733" s="286" t="s">
        <v>855</v>
      </c>
      <c r="AR1733" s="303"/>
      <c r="AS1733" s="303"/>
    </row>
    <row r="1734" spans="1:47" x14ac:dyDescent="0.3">
      <c r="A1734" s="285">
        <v>120009</v>
      </c>
      <c r="B1734" s="286" t="s">
        <v>539</v>
      </c>
      <c r="C1734" t="s">
        <v>995</v>
      </c>
      <c r="D1734" t="s">
        <v>995</v>
      </c>
      <c r="E1734" t="s">
        <v>995</v>
      </c>
      <c r="F1734" t="s">
        <v>995</v>
      </c>
      <c r="G1734" t="s">
        <v>995</v>
      </c>
      <c r="H1734" t="s">
        <v>995</v>
      </c>
      <c r="I1734" t="s">
        <v>995</v>
      </c>
      <c r="J1734" t="s">
        <v>995</v>
      </c>
      <c r="K1734" t="s">
        <v>995</v>
      </c>
      <c r="L1734" t="s">
        <v>995</v>
      </c>
      <c r="M1734" t="s">
        <v>995</v>
      </c>
      <c r="N1734" t="s">
        <v>995</v>
      </c>
      <c r="O1734" t="s">
        <v>995</v>
      </c>
      <c r="P1734" t="s">
        <v>995</v>
      </c>
      <c r="Q1734" t="s">
        <v>995</v>
      </c>
      <c r="R1734" t="s">
        <v>995</v>
      </c>
      <c r="S1734" t="s">
        <v>995</v>
      </c>
      <c r="T1734" t="s">
        <v>995</v>
      </c>
      <c r="U1734" t="s">
        <v>995</v>
      </c>
      <c r="V1734" t="s">
        <v>995</v>
      </c>
      <c r="W1734" t="s">
        <v>995</v>
      </c>
      <c r="X1734" t="s">
        <v>995</v>
      </c>
      <c r="Y1734" t="s">
        <v>995</v>
      </c>
      <c r="Z1734" t="s">
        <v>995</v>
      </c>
      <c r="AA1734" t="s">
        <v>995</v>
      </c>
      <c r="AB1734" t="s">
        <v>995</v>
      </c>
      <c r="AC1734" t="s">
        <v>995</v>
      </c>
      <c r="AD1734" t="s">
        <v>995</v>
      </c>
      <c r="AE1734" t="s">
        <v>995</v>
      </c>
      <c r="AF1734" t="s">
        <v>995</v>
      </c>
      <c r="AG1734" t="s">
        <v>995</v>
      </c>
      <c r="AH1734" t="s">
        <v>995</v>
      </c>
      <c r="AI1734" t="s">
        <v>995</v>
      </c>
      <c r="AJ1734" t="s">
        <v>995</v>
      </c>
      <c r="AK1734" t="s">
        <v>995</v>
      </c>
      <c r="AL1734" t="s">
        <v>995</v>
      </c>
      <c r="AM1734" t="s">
        <v>995</v>
      </c>
      <c r="AN1734" t="s">
        <v>995</v>
      </c>
      <c r="AO1734" t="s">
        <v>995</v>
      </c>
      <c r="AP1734" t="s">
        <v>995</v>
      </c>
      <c r="AQ1734" s="286" t="s">
        <v>855</v>
      </c>
      <c r="AR1734" s="303"/>
      <c r="AS1734" s="303"/>
    </row>
    <row r="1735" spans="1:47" x14ac:dyDescent="0.3">
      <c r="A1735" s="285">
        <v>120015</v>
      </c>
      <c r="B1735" s="286" t="s">
        <v>538</v>
      </c>
      <c r="C1735" t="s">
        <v>226</v>
      </c>
      <c r="D1735" t="s">
        <v>226</v>
      </c>
      <c r="E1735" t="s">
        <v>224</v>
      </c>
      <c r="F1735" t="s">
        <v>226</v>
      </c>
      <c r="G1735" t="s">
        <v>226</v>
      </c>
      <c r="H1735" t="s">
        <v>224</v>
      </c>
      <c r="I1735" t="s">
        <v>226</v>
      </c>
      <c r="J1735" t="s">
        <v>226</v>
      </c>
      <c r="K1735" t="s">
        <v>226</v>
      </c>
      <c r="L1735" t="s">
        <v>226</v>
      </c>
      <c r="M1735" t="s">
        <v>226</v>
      </c>
      <c r="N1735" t="s">
        <v>224</v>
      </c>
      <c r="O1735" t="s">
        <v>224</v>
      </c>
      <c r="P1735" t="s">
        <v>226</v>
      </c>
      <c r="Q1735" t="s">
        <v>226</v>
      </c>
      <c r="R1735" t="s">
        <v>226</v>
      </c>
      <c r="S1735" t="s">
        <v>226</v>
      </c>
      <c r="T1735" t="s">
        <v>226</v>
      </c>
      <c r="U1735" t="s">
        <v>226</v>
      </c>
      <c r="V1735" t="s">
        <v>226</v>
      </c>
      <c r="W1735" t="s">
        <v>224</v>
      </c>
      <c r="X1735" t="s">
        <v>226</v>
      </c>
      <c r="Y1735" t="s">
        <v>226</v>
      </c>
      <c r="Z1735" t="s">
        <v>226</v>
      </c>
      <c r="AA1735" t="s">
        <v>226</v>
      </c>
      <c r="AB1735" t="s">
        <v>224</v>
      </c>
      <c r="AC1735" t="s">
        <v>224</v>
      </c>
      <c r="AD1735" t="s">
        <v>226</v>
      </c>
      <c r="AE1735" t="s">
        <v>224</v>
      </c>
      <c r="AF1735" t="s">
        <v>224</v>
      </c>
      <c r="AG1735" t="s">
        <v>226</v>
      </c>
      <c r="AH1735" t="s">
        <v>224</v>
      </c>
      <c r="AI1735" t="s">
        <v>226</v>
      </c>
      <c r="AJ1735" t="s">
        <v>226</v>
      </c>
      <c r="AK1735" t="s">
        <v>224</v>
      </c>
      <c r="AL1735" t="s">
        <v>226</v>
      </c>
      <c r="AM1735" t="s">
        <v>226</v>
      </c>
      <c r="AN1735" t="s">
        <v>226</v>
      </c>
      <c r="AO1735" t="s">
        <v>226</v>
      </c>
      <c r="AP1735" t="s">
        <v>225</v>
      </c>
      <c r="AQ1735" s="289"/>
      <c r="AR1735" s="296"/>
      <c r="AS1735" s="296"/>
      <c r="AU1735"/>
    </row>
    <row r="1736" spans="1:47" x14ac:dyDescent="0.3">
      <c r="A1736" s="285">
        <v>120017</v>
      </c>
      <c r="B1736" s="286" t="s">
        <v>540</v>
      </c>
      <c r="C1736" t="s">
        <v>995</v>
      </c>
      <c r="D1736" t="s">
        <v>995</v>
      </c>
      <c r="E1736" t="s">
        <v>995</v>
      </c>
      <c r="F1736" t="s">
        <v>995</v>
      </c>
      <c r="G1736" t="s">
        <v>995</v>
      </c>
      <c r="H1736" t="s">
        <v>995</v>
      </c>
      <c r="I1736" t="s">
        <v>995</v>
      </c>
      <c r="J1736" t="s">
        <v>995</v>
      </c>
      <c r="K1736" t="s">
        <v>995</v>
      </c>
      <c r="L1736" t="s">
        <v>995</v>
      </c>
      <c r="M1736" t="s">
        <v>995</v>
      </c>
      <c r="N1736" t="s">
        <v>995</v>
      </c>
      <c r="O1736" t="s">
        <v>995</v>
      </c>
      <c r="P1736" t="s">
        <v>995</v>
      </c>
      <c r="Q1736" t="s">
        <v>995</v>
      </c>
      <c r="R1736" t="s">
        <v>995</v>
      </c>
      <c r="S1736" t="s">
        <v>995</v>
      </c>
      <c r="T1736" t="s">
        <v>995</v>
      </c>
      <c r="U1736" t="s">
        <v>995</v>
      </c>
      <c r="V1736" t="s">
        <v>995</v>
      </c>
      <c r="W1736" t="s">
        <v>995</v>
      </c>
      <c r="X1736" t="s">
        <v>995</v>
      </c>
      <c r="Y1736" t="s">
        <v>995</v>
      </c>
      <c r="Z1736" t="s">
        <v>995</v>
      </c>
      <c r="AA1736" t="s">
        <v>995</v>
      </c>
      <c r="AB1736" t="s">
        <v>995</v>
      </c>
      <c r="AC1736" t="s">
        <v>995</v>
      </c>
      <c r="AD1736" t="s">
        <v>995</v>
      </c>
      <c r="AE1736" t="s">
        <v>995</v>
      </c>
      <c r="AF1736" t="s">
        <v>995</v>
      </c>
      <c r="AG1736" t="s">
        <v>995</v>
      </c>
      <c r="AH1736" t="s">
        <v>995</v>
      </c>
      <c r="AI1736" t="s">
        <v>995</v>
      </c>
      <c r="AJ1736" t="s">
        <v>995</v>
      </c>
      <c r="AK1736" t="s">
        <v>995</v>
      </c>
      <c r="AL1736" t="s">
        <v>995</v>
      </c>
      <c r="AM1736" t="s">
        <v>995</v>
      </c>
      <c r="AN1736" t="s">
        <v>995</v>
      </c>
      <c r="AO1736" t="s">
        <v>995</v>
      </c>
      <c r="AP1736" t="s">
        <v>995</v>
      </c>
      <c r="AQ1736" s="286" t="s">
        <v>855</v>
      </c>
      <c r="AR1736" s="303"/>
      <c r="AS1736" s="303"/>
    </row>
    <row r="1737" spans="1:47" x14ac:dyDescent="0.3">
      <c r="A1737" s="285">
        <v>120019</v>
      </c>
      <c r="B1737" s="286" t="s">
        <v>539</v>
      </c>
      <c r="C1737" t="s">
        <v>995</v>
      </c>
      <c r="D1737" t="s">
        <v>995</v>
      </c>
      <c r="E1737" t="s">
        <v>995</v>
      </c>
      <c r="F1737" t="s">
        <v>995</v>
      </c>
      <c r="G1737" t="s">
        <v>995</v>
      </c>
      <c r="H1737" t="s">
        <v>995</v>
      </c>
      <c r="I1737" t="s">
        <v>995</v>
      </c>
      <c r="J1737" t="s">
        <v>995</v>
      </c>
      <c r="K1737" t="s">
        <v>995</v>
      </c>
      <c r="L1737" t="s">
        <v>995</v>
      </c>
      <c r="M1737" t="s">
        <v>995</v>
      </c>
      <c r="N1737" t="s">
        <v>995</v>
      </c>
      <c r="O1737" t="s">
        <v>995</v>
      </c>
      <c r="P1737" t="s">
        <v>995</v>
      </c>
      <c r="Q1737" t="s">
        <v>995</v>
      </c>
      <c r="R1737" t="s">
        <v>995</v>
      </c>
      <c r="S1737" t="s">
        <v>995</v>
      </c>
      <c r="T1737" t="s">
        <v>995</v>
      </c>
      <c r="U1737" t="s">
        <v>995</v>
      </c>
      <c r="V1737" t="s">
        <v>995</v>
      </c>
      <c r="W1737" t="s">
        <v>995</v>
      </c>
      <c r="X1737" t="s">
        <v>995</v>
      </c>
      <c r="Y1737" t="s">
        <v>995</v>
      </c>
      <c r="Z1737" t="s">
        <v>995</v>
      </c>
      <c r="AA1737" t="s">
        <v>995</v>
      </c>
      <c r="AB1737" t="s">
        <v>995</v>
      </c>
      <c r="AC1737" t="s">
        <v>995</v>
      </c>
      <c r="AD1737" t="s">
        <v>995</v>
      </c>
      <c r="AE1737" t="s">
        <v>995</v>
      </c>
      <c r="AF1737" t="s">
        <v>995</v>
      </c>
      <c r="AG1737" t="s">
        <v>995</v>
      </c>
      <c r="AH1737" t="s">
        <v>995</v>
      </c>
      <c r="AI1737" t="s">
        <v>995</v>
      </c>
      <c r="AJ1737" t="s">
        <v>995</v>
      </c>
      <c r="AK1737" t="s">
        <v>995</v>
      </c>
      <c r="AL1737" t="s">
        <v>995</v>
      </c>
      <c r="AM1737" t="s">
        <v>995</v>
      </c>
      <c r="AN1737" t="s">
        <v>995</v>
      </c>
      <c r="AO1737" t="s">
        <v>995</v>
      </c>
      <c r="AP1737" t="s">
        <v>995</v>
      </c>
      <c r="AQ1737" s="286" t="s">
        <v>855</v>
      </c>
      <c r="AR1737" s="303"/>
      <c r="AS1737" s="303"/>
    </row>
    <row r="1738" spans="1:47" ht="21.6" x14ac:dyDescent="0.3">
      <c r="A1738" s="285">
        <v>120021</v>
      </c>
      <c r="B1738" s="286" t="s">
        <v>61</v>
      </c>
      <c r="C1738" t="s">
        <v>226</v>
      </c>
      <c r="D1738" t="s">
        <v>226</v>
      </c>
      <c r="E1738" t="s">
        <v>226</v>
      </c>
      <c r="F1738" t="s">
        <v>226</v>
      </c>
      <c r="G1738" t="s">
        <v>226</v>
      </c>
      <c r="H1738" t="s">
        <v>226</v>
      </c>
      <c r="I1738" t="s">
        <v>226</v>
      </c>
      <c r="J1738" t="s">
        <v>226</v>
      </c>
      <c r="K1738" t="s">
        <v>226</v>
      </c>
      <c r="L1738" t="s">
        <v>226</v>
      </c>
      <c r="M1738" t="s">
        <v>226</v>
      </c>
      <c r="N1738" t="s">
        <v>224</v>
      </c>
      <c r="O1738" t="s">
        <v>226</v>
      </c>
      <c r="P1738" t="s">
        <v>226</v>
      </c>
      <c r="Q1738" t="s">
        <v>226</v>
      </c>
      <c r="R1738" t="s">
        <v>226</v>
      </c>
      <c r="S1738" t="s">
        <v>226</v>
      </c>
      <c r="T1738" t="s">
        <v>226</v>
      </c>
      <c r="U1738" t="s">
        <v>226</v>
      </c>
      <c r="V1738" t="s">
        <v>224</v>
      </c>
      <c r="W1738" t="s">
        <v>226</v>
      </c>
      <c r="X1738" t="s">
        <v>226</v>
      </c>
      <c r="Y1738" t="s">
        <v>226</v>
      </c>
      <c r="Z1738" t="s">
        <v>226</v>
      </c>
      <c r="AA1738" t="s">
        <v>226</v>
      </c>
      <c r="AB1738" t="s">
        <v>226</v>
      </c>
      <c r="AC1738" t="s">
        <v>224</v>
      </c>
      <c r="AD1738" t="s">
        <v>226</v>
      </c>
      <c r="AE1738" t="s">
        <v>226</v>
      </c>
      <c r="AF1738" t="s">
        <v>226</v>
      </c>
      <c r="AG1738" t="s">
        <v>226</v>
      </c>
      <c r="AH1738" t="s">
        <v>224</v>
      </c>
      <c r="AI1738" t="s">
        <v>226</v>
      </c>
      <c r="AJ1738" t="s">
        <v>224</v>
      </c>
      <c r="AK1738" t="s">
        <v>224</v>
      </c>
      <c r="AL1738" t="s">
        <v>226</v>
      </c>
      <c r="AM1738" t="s">
        <v>226</v>
      </c>
      <c r="AN1738" t="s">
        <v>226</v>
      </c>
      <c r="AO1738" t="s">
        <v>226</v>
      </c>
      <c r="AP1738" t="s">
        <v>226</v>
      </c>
      <c r="AQ1738" s="286" t="s">
        <v>394</v>
      </c>
      <c r="AR1738" s="307"/>
      <c r="AS1738" s="310"/>
    </row>
    <row r="1739" spans="1:47" ht="21.6" x14ac:dyDescent="0.3">
      <c r="A1739" s="285">
        <v>120022</v>
      </c>
      <c r="B1739" s="286" t="s">
        <v>61</v>
      </c>
      <c r="C1739" t="s">
        <v>995</v>
      </c>
      <c r="D1739" t="s">
        <v>995</v>
      </c>
      <c r="E1739" t="s">
        <v>995</v>
      </c>
      <c r="F1739" t="s">
        <v>995</v>
      </c>
      <c r="G1739" t="s">
        <v>995</v>
      </c>
      <c r="H1739" t="s">
        <v>995</v>
      </c>
      <c r="I1739" t="s">
        <v>995</v>
      </c>
      <c r="J1739" t="s">
        <v>995</v>
      </c>
      <c r="K1739" t="s">
        <v>995</v>
      </c>
      <c r="L1739" t="s">
        <v>995</v>
      </c>
      <c r="M1739" t="s">
        <v>995</v>
      </c>
      <c r="N1739" t="s">
        <v>995</v>
      </c>
      <c r="O1739" t="s">
        <v>995</v>
      </c>
      <c r="P1739" t="s">
        <v>995</v>
      </c>
      <c r="Q1739" t="s">
        <v>995</v>
      </c>
      <c r="R1739" t="s">
        <v>995</v>
      </c>
      <c r="S1739" t="s">
        <v>995</v>
      </c>
      <c r="T1739" t="s">
        <v>995</v>
      </c>
      <c r="U1739" t="s">
        <v>995</v>
      </c>
      <c r="V1739" t="s">
        <v>995</v>
      </c>
      <c r="W1739" t="s">
        <v>995</v>
      </c>
      <c r="X1739" t="s">
        <v>995</v>
      </c>
      <c r="Y1739" t="s">
        <v>995</v>
      </c>
      <c r="Z1739" t="s">
        <v>995</v>
      </c>
      <c r="AA1739" t="s">
        <v>995</v>
      </c>
      <c r="AB1739" t="s">
        <v>995</v>
      </c>
      <c r="AC1739" t="s">
        <v>995</v>
      </c>
      <c r="AD1739" t="s">
        <v>995</v>
      </c>
      <c r="AE1739" t="s">
        <v>995</v>
      </c>
      <c r="AF1739" t="s">
        <v>995</v>
      </c>
      <c r="AG1739" t="s">
        <v>995</v>
      </c>
      <c r="AH1739" t="s">
        <v>995</v>
      </c>
      <c r="AI1739" t="s">
        <v>995</v>
      </c>
      <c r="AJ1739" t="s">
        <v>995</v>
      </c>
      <c r="AK1739" t="s">
        <v>995</v>
      </c>
      <c r="AL1739" t="s">
        <v>995</v>
      </c>
      <c r="AM1739" t="s">
        <v>995</v>
      </c>
      <c r="AN1739" t="s">
        <v>995</v>
      </c>
      <c r="AO1739" t="s">
        <v>995</v>
      </c>
      <c r="AP1739" t="s">
        <v>995</v>
      </c>
      <c r="AQ1739" s="286" t="s">
        <v>855</v>
      </c>
      <c r="AR1739" s="307"/>
      <c r="AS1739" s="310"/>
    </row>
    <row r="1740" spans="1:47" ht="28.8" x14ac:dyDescent="0.3">
      <c r="A1740" s="285">
        <v>120023</v>
      </c>
      <c r="B1740" s="286" t="s">
        <v>67</v>
      </c>
      <c r="C1740" t="s">
        <v>224</v>
      </c>
      <c r="D1740" t="s">
        <v>224</v>
      </c>
      <c r="E1740" t="s">
        <v>224</v>
      </c>
      <c r="F1740" t="s">
        <v>224</v>
      </c>
      <c r="G1740" t="s">
        <v>224</v>
      </c>
      <c r="H1740" t="s">
        <v>226</v>
      </c>
      <c r="I1740" t="s">
        <v>226</v>
      </c>
      <c r="J1740" t="s">
        <v>226</v>
      </c>
      <c r="K1740" t="s">
        <v>226</v>
      </c>
      <c r="L1740" t="s">
        <v>226</v>
      </c>
      <c r="M1740" t="s">
        <v>226</v>
      </c>
      <c r="N1740" t="s">
        <v>226</v>
      </c>
      <c r="O1740" t="s">
        <v>224</v>
      </c>
      <c r="P1740" t="s">
        <v>226</v>
      </c>
      <c r="Q1740" t="s">
        <v>224</v>
      </c>
      <c r="R1740" t="s">
        <v>226</v>
      </c>
      <c r="S1740" t="s">
        <v>224</v>
      </c>
      <c r="T1740" t="s">
        <v>224</v>
      </c>
      <c r="U1740" t="s">
        <v>224</v>
      </c>
      <c r="V1740" t="s">
        <v>226</v>
      </c>
      <c r="W1740" t="s">
        <v>224</v>
      </c>
      <c r="X1740" t="s">
        <v>226</v>
      </c>
      <c r="Y1740" t="s">
        <v>226</v>
      </c>
      <c r="Z1740" t="s">
        <v>226</v>
      </c>
      <c r="AA1740" t="s">
        <v>224</v>
      </c>
      <c r="AB1740" t="s">
        <v>225</v>
      </c>
      <c r="AC1740" t="s">
        <v>224</v>
      </c>
      <c r="AD1740" t="s">
        <v>225</v>
      </c>
      <c r="AE1740" t="s">
        <v>225</v>
      </c>
      <c r="AF1740" t="s">
        <v>226</v>
      </c>
      <c r="AG1740" t="s">
        <v>225</v>
      </c>
      <c r="AH1740" t="s">
        <v>225</v>
      </c>
      <c r="AI1740" t="s">
        <v>225</v>
      </c>
      <c r="AJ1740" t="s">
        <v>225</v>
      </c>
      <c r="AK1740" t="s">
        <v>225</v>
      </c>
      <c r="AL1740" t="s">
        <v>394</v>
      </c>
      <c r="AM1740" t="s">
        <v>394</v>
      </c>
      <c r="AN1740" t="s">
        <v>394</v>
      </c>
      <c r="AO1740" t="s">
        <v>394</v>
      </c>
      <c r="AP1740" t="s">
        <v>394</v>
      </c>
      <c r="AQ1740" s="286" t="s">
        <v>394</v>
      </c>
      <c r="AR1740" s="307"/>
      <c r="AS1740" s="310"/>
    </row>
    <row r="1741" spans="1:47" x14ac:dyDescent="0.3">
      <c r="A1741" s="285">
        <v>120024</v>
      </c>
      <c r="B1741" s="286" t="s">
        <v>539</v>
      </c>
      <c r="C1741" t="s">
        <v>995</v>
      </c>
      <c r="D1741" t="s">
        <v>995</v>
      </c>
      <c r="E1741" t="s">
        <v>995</v>
      </c>
      <c r="F1741" t="s">
        <v>995</v>
      </c>
      <c r="G1741" t="s">
        <v>995</v>
      </c>
      <c r="H1741" t="s">
        <v>995</v>
      </c>
      <c r="I1741" t="s">
        <v>995</v>
      </c>
      <c r="J1741" t="s">
        <v>995</v>
      </c>
      <c r="K1741" t="s">
        <v>995</v>
      </c>
      <c r="L1741" t="s">
        <v>995</v>
      </c>
      <c r="M1741" t="s">
        <v>995</v>
      </c>
      <c r="N1741" t="s">
        <v>995</v>
      </c>
      <c r="O1741" t="s">
        <v>995</v>
      </c>
      <c r="P1741" t="s">
        <v>995</v>
      </c>
      <c r="Q1741" t="s">
        <v>995</v>
      </c>
      <c r="R1741" t="s">
        <v>995</v>
      </c>
      <c r="S1741" t="s">
        <v>995</v>
      </c>
      <c r="T1741" t="s">
        <v>995</v>
      </c>
      <c r="U1741" t="s">
        <v>995</v>
      </c>
      <c r="V1741" t="s">
        <v>995</v>
      </c>
      <c r="W1741" t="s">
        <v>995</v>
      </c>
      <c r="X1741" t="s">
        <v>995</v>
      </c>
      <c r="Y1741" t="s">
        <v>995</v>
      </c>
      <c r="Z1741" t="s">
        <v>995</v>
      </c>
      <c r="AA1741" t="s">
        <v>995</v>
      </c>
      <c r="AB1741" t="s">
        <v>995</v>
      </c>
      <c r="AC1741" t="s">
        <v>995</v>
      </c>
      <c r="AD1741" t="s">
        <v>995</v>
      </c>
      <c r="AE1741" t="s">
        <v>995</v>
      </c>
      <c r="AF1741" t="s">
        <v>995</v>
      </c>
      <c r="AG1741" t="s">
        <v>995</v>
      </c>
      <c r="AH1741" t="s">
        <v>995</v>
      </c>
      <c r="AI1741" t="s">
        <v>995</v>
      </c>
      <c r="AJ1741" t="s">
        <v>995</v>
      </c>
      <c r="AK1741" t="s">
        <v>995</v>
      </c>
      <c r="AL1741" t="s">
        <v>995</v>
      </c>
      <c r="AM1741" t="s">
        <v>995</v>
      </c>
      <c r="AN1741" t="s">
        <v>995</v>
      </c>
      <c r="AO1741" t="s">
        <v>995</v>
      </c>
      <c r="AP1741" t="s">
        <v>995</v>
      </c>
      <c r="AQ1741" s="286" t="s">
        <v>855</v>
      </c>
      <c r="AR1741" s="303"/>
      <c r="AS1741" s="303"/>
    </row>
    <row r="1742" spans="1:47" ht="21.6" x14ac:dyDescent="0.3">
      <c r="A1742" s="285">
        <v>120025</v>
      </c>
      <c r="B1742" s="286" t="s">
        <v>61</v>
      </c>
      <c r="C1742" t="s">
        <v>226</v>
      </c>
      <c r="D1742" t="s">
        <v>226</v>
      </c>
      <c r="E1742" t="s">
        <v>224</v>
      </c>
      <c r="F1742" t="s">
        <v>224</v>
      </c>
      <c r="G1742" t="s">
        <v>226</v>
      </c>
      <c r="H1742" t="s">
        <v>226</v>
      </c>
      <c r="I1742" t="s">
        <v>226</v>
      </c>
      <c r="J1742" t="s">
        <v>226</v>
      </c>
      <c r="K1742" t="s">
        <v>226</v>
      </c>
      <c r="L1742" t="s">
        <v>226</v>
      </c>
      <c r="M1742" t="s">
        <v>226</v>
      </c>
      <c r="N1742" t="s">
        <v>226</v>
      </c>
      <c r="O1742" t="s">
        <v>224</v>
      </c>
      <c r="P1742" t="s">
        <v>224</v>
      </c>
      <c r="Q1742" t="s">
        <v>224</v>
      </c>
      <c r="R1742" t="s">
        <v>226</v>
      </c>
      <c r="S1742" t="s">
        <v>226</v>
      </c>
      <c r="T1742" t="s">
        <v>226</v>
      </c>
      <c r="U1742" t="s">
        <v>226</v>
      </c>
      <c r="V1742" t="s">
        <v>224</v>
      </c>
      <c r="W1742" t="s">
        <v>226</v>
      </c>
      <c r="X1742" t="s">
        <v>226</v>
      </c>
      <c r="Y1742" t="s">
        <v>224</v>
      </c>
      <c r="Z1742" t="s">
        <v>224</v>
      </c>
      <c r="AA1742" t="s">
        <v>226</v>
      </c>
      <c r="AB1742" t="s">
        <v>226</v>
      </c>
      <c r="AC1742" t="s">
        <v>226</v>
      </c>
      <c r="AD1742" t="s">
        <v>226</v>
      </c>
      <c r="AE1742" t="s">
        <v>224</v>
      </c>
      <c r="AF1742" t="s">
        <v>224</v>
      </c>
      <c r="AG1742" t="s">
        <v>226</v>
      </c>
      <c r="AH1742" t="s">
        <v>226</v>
      </c>
      <c r="AI1742" t="s">
        <v>224</v>
      </c>
      <c r="AJ1742" t="s">
        <v>226</v>
      </c>
      <c r="AK1742" t="s">
        <v>224</v>
      </c>
      <c r="AL1742" t="s">
        <v>226</v>
      </c>
      <c r="AM1742" t="s">
        <v>226</v>
      </c>
      <c r="AN1742" t="s">
        <v>224</v>
      </c>
      <c r="AO1742" t="s">
        <v>224</v>
      </c>
      <c r="AP1742" t="s">
        <v>224</v>
      </c>
      <c r="AQ1742" s="286" t="s">
        <v>394</v>
      </c>
      <c r="AR1742" s="307"/>
      <c r="AS1742" s="310"/>
    </row>
    <row r="1743" spans="1:47" x14ac:dyDescent="0.3">
      <c r="A1743" s="285">
        <v>120027</v>
      </c>
      <c r="B1743" s="286" t="s">
        <v>539</v>
      </c>
      <c r="C1743" t="s">
        <v>995</v>
      </c>
      <c r="D1743" t="s">
        <v>995</v>
      </c>
      <c r="E1743" t="s">
        <v>995</v>
      </c>
      <c r="F1743" t="s">
        <v>995</v>
      </c>
      <c r="G1743" t="s">
        <v>995</v>
      </c>
      <c r="H1743" t="s">
        <v>995</v>
      </c>
      <c r="I1743" t="s">
        <v>995</v>
      </c>
      <c r="J1743" t="s">
        <v>995</v>
      </c>
      <c r="K1743" t="s">
        <v>995</v>
      </c>
      <c r="L1743" t="s">
        <v>995</v>
      </c>
      <c r="M1743" t="s">
        <v>995</v>
      </c>
      <c r="N1743" t="s">
        <v>995</v>
      </c>
      <c r="O1743" t="s">
        <v>995</v>
      </c>
      <c r="P1743" t="s">
        <v>995</v>
      </c>
      <c r="Q1743" t="s">
        <v>995</v>
      </c>
      <c r="R1743" t="s">
        <v>995</v>
      </c>
      <c r="S1743" t="s">
        <v>995</v>
      </c>
      <c r="T1743" t="s">
        <v>995</v>
      </c>
      <c r="U1743" t="s">
        <v>995</v>
      </c>
      <c r="V1743" t="s">
        <v>995</v>
      </c>
      <c r="W1743" t="s">
        <v>995</v>
      </c>
      <c r="X1743" t="s">
        <v>995</v>
      </c>
      <c r="Y1743" t="s">
        <v>995</v>
      </c>
      <c r="Z1743" t="s">
        <v>995</v>
      </c>
      <c r="AA1743" t="s">
        <v>995</v>
      </c>
      <c r="AB1743" t="s">
        <v>995</v>
      </c>
      <c r="AC1743" t="s">
        <v>995</v>
      </c>
      <c r="AD1743" t="s">
        <v>995</v>
      </c>
      <c r="AE1743" t="s">
        <v>995</v>
      </c>
      <c r="AF1743" t="s">
        <v>995</v>
      </c>
      <c r="AG1743" t="s">
        <v>995</v>
      </c>
      <c r="AH1743" t="s">
        <v>995</v>
      </c>
      <c r="AI1743" t="s">
        <v>995</v>
      </c>
      <c r="AJ1743" t="s">
        <v>995</v>
      </c>
      <c r="AK1743" t="s">
        <v>995</v>
      </c>
      <c r="AL1743" t="s">
        <v>995</v>
      </c>
      <c r="AM1743" t="s">
        <v>995</v>
      </c>
      <c r="AN1743" t="s">
        <v>995</v>
      </c>
      <c r="AO1743" t="s">
        <v>995</v>
      </c>
      <c r="AP1743" t="s">
        <v>995</v>
      </c>
      <c r="AQ1743" s="286" t="s">
        <v>855</v>
      </c>
      <c r="AR1743" s="303"/>
      <c r="AS1743" s="303"/>
    </row>
    <row r="1744" spans="1:47" x14ac:dyDescent="0.3">
      <c r="A1744" s="285">
        <v>120030</v>
      </c>
      <c r="B1744" s="286" t="s">
        <v>61</v>
      </c>
      <c r="AQ1744" s="286" t="s">
        <v>394</v>
      </c>
      <c r="AR1744" s="303"/>
      <c r="AS1744" s="303"/>
    </row>
    <row r="1745" spans="1:45" ht="21.6" x14ac:dyDescent="0.3">
      <c r="A1745" s="285">
        <v>120031</v>
      </c>
      <c r="B1745" s="286" t="s">
        <v>61</v>
      </c>
      <c r="C1745" t="s">
        <v>995</v>
      </c>
      <c r="D1745" t="s">
        <v>995</v>
      </c>
      <c r="E1745" t="s">
        <v>995</v>
      </c>
      <c r="F1745" t="s">
        <v>995</v>
      </c>
      <c r="G1745" t="s">
        <v>995</v>
      </c>
      <c r="H1745" t="s">
        <v>995</v>
      </c>
      <c r="I1745" t="s">
        <v>995</v>
      </c>
      <c r="J1745" t="s">
        <v>995</v>
      </c>
      <c r="K1745" t="s">
        <v>995</v>
      </c>
      <c r="L1745" t="s">
        <v>995</v>
      </c>
      <c r="M1745" t="s">
        <v>995</v>
      </c>
      <c r="N1745" t="s">
        <v>995</v>
      </c>
      <c r="O1745" t="s">
        <v>995</v>
      </c>
      <c r="P1745" t="s">
        <v>995</v>
      </c>
      <c r="Q1745" t="s">
        <v>995</v>
      </c>
      <c r="R1745" t="s">
        <v>995</v>
      </c>
      <c r="S1745" t="s">
        <v>995</v>
      </c>
      <c r="T1745" t="s">
        <v>995</v>
      </c>
      <c r="U1745" t="s">
        <v>995</v>
      </c>
      <c r="V1745" t="s">
        <v>995</v>
      </c>
      <c r="W1745" t="s">
        <v>995</v>
      </c>
      <c r="X1745" t="s">
        <v>995</v>
      </c>
      <c r="Y1745" t="s">
        <v>995</v>
      </c>
      <c r="Z1745" t="s">
        <v>995</v>
      </c>
      <c r="AA1745" t="s">
        <v>995</v>
      </c>
      <c r="AB1745" t="s">
        <v>995</v>
      </c>
      <c r="AC1745" t="s">
        <v>995</v>
      </c>
      <c r="AD1745" t="s">
        <v>995</v>
      </c>
      <c r="AE1745" t="s">
        <v>995</v>
      </c>
      <c r="AF1745" t="s">
        <v>995</v>
      </c>
      <c r="AG1745" t="s">
        <v>995</v>
      </c>
      <c r="AH1745" t="s">
        <v>995</v>
      </c>
      <c r="AI1745" t="s">
        <v>995</v>
      </c>
      <c r="AJ1745" t="s">
        <v>995</v>
      </c>
      <c r="AK1745" t="s">
        <v>995</v>
      </c>
      <c r="AL1745" t="s">
        <v>995</v>
      </c>
      <c r="AM1745" t="s">
        <v>995</v>
      </c>
      <c r="AN1745" t="s">
        <v>995</v>
      </c>
      <c r="AO1745" t="s">
        <v>995</v>
      </c>
      <c r="AP1745" t="s">
        <v>995</v>
      </c>
      <c r="AQ1745" s="286" t="s">
        <v>855</v>
      </c>
      <c r="AR1745" s="307"/>
      <c r="AS1745" s="310"/>
    </row>
    <row r="1746" spans="1:45" x14ac:dyDescent="0.3">
      <c r="A1746" s="285">
        <v>120034</v>
      </c>
      <c r="B1746" s="286" t="s">
        <v>540</v>
      </c>
      <c r="C1746" t="s">
        <v>995</v>
      </c>
      <c r="D1746" t="s">
        <v>995</v>
      </c>
      <c r="E1746" t="s">
        <v>995</v>
      </c>
      <c r="F1746" t="s">
        <v>995</v>
      </c>
      <c r="G1746" t="s">
        <v>995</v>
      </c>
      <c r="H1746" t="s">
        <v>995</v>
      </c>
      <c r="I1746" t="s">
        <v>995</v>
      </c>
      <c r="J1746" t="s">
        <v>995</v>
      </c>
      <c r="K1746" t="s">
        <v>995</v>
      </c>
      <c r="L1746" t="s">
        <v>995</v>
      </c>
      <c r="M1746" t="s">
        <v>995</v>
      </c>
      <c r="N1746" t="s">
        <v>995</v>
      </c>
      <c r="O1746" t="s">
        <v>995</v>
      </c>
      <c r="P1746" t="s">
        <v>995</v>
      </c>
      <c r="Q1746" t="s">
        <v>995</v>
      </c>
      <c r="R1746" t="s">
        <v>995</v>
      </c>
      <c r="S1746" t="s">
        <v>995</v>
      </c>
      <c r="T1746" t="s">
        <v>995</v>
      </c>
      <c r="U1746" t="s">
        <v>995</v>
      </c>
      <c r="V1746" t="s">
        <v>995</v>
      </c>
      <c r="W1746" t="s">
        <v>995</v>
      </c>
      <c r="X1746" t="s">
        <v>995</v>
      </c>
      <c r="Y1746" t="s">
        <v>995</v>
      </c>
      <c r="Z1746" t="s">
        <v>995</v>
      </c>
      <c r="AA1746" t="s">
        <v>995</v>
      </c>
      <c r="AB1746" t="s">
        <v>995</v>
      </c>
      <c r="AC1746" t="s">
        <v>995</v>
      </c>
      <c r="AD1746" t="s">
        <v>995</v>
      </c>
      <c r="AE1746" t="s">
        <v>995</v>
      </c>
      <c r="AF1746" t="s">
        <v>995</v>
      </c>
      <c r="AG1746" t="s">
        <v>995</v>
      </c>
      <c r="AH1746" t="s">
        <v>995</v>
      </c>
      <c r="AI1746" t="s">
        <v>995</v>
      </c>
      <c r="AJ1746" t="s">
        <v>995</v>
      </c>
      <c r="AK1746" t="s">
        <v>995</v>
      </c>
      <c r="AL1746" t="s">
        <v>995</v>
      </c>
      <c r="AM1746" t="s">
        <v>995</v>
      </c>
      <c r="AN1746" t="s">
        <v>995</v>
      </c>
      <c r="AO1746" t="s">
        <v>995</v>
      </c>
      <c r="AP1746" t="s">
        <v>995</v>
      </c>
      <c r="AQ1746" s="286" t="s">
        <v>855</v>
      </c>
      <c r="AR1746" s="303"/>
      <c r="AS1746" s="303"/>
    </row>
    <row r="1747" spans="1:45" x14ac:dyDescent="0.3">
      <c r="A1747" s="285">
        <v>120037</v>
      </c>
      <c r="B1747" s="286" t="s">
        <v>61</v>
      </c>
      <c r="C1747" t="s">
        <v>995</v>
      </c>
      <c r="D1747" t="s">
        <v>995</v>
      </c>
      <c r="E1747" t="s">
        <v>995</v>
      </c>
      <c r="F1747" t="s">
        <v>995</v>
      </c>
      <c r="G1747" t="s">
        <v>995</v>
      </c>
      <c r="H1747" t="s">
        <v>995</v>
      </c>
      <c r="I1747" t="s">
        <v>995</v>
      </c>
      <c r="J1747" t="s">
        <v>995</v>
      </c>
      <c r="K1747" t="s">
        <v>995</v>
      </c>
      <c r="L1747" t="s">
        <v>995</v>
      </c>
      <c r="M1747" t="s">
        <v>995</v>
      </c>
      <c r="N1747" t="s">
        <v>995</v>
      </c>
      <c r="O1747" t="s">
        <v>995</v>
      </c>
      <c r="P1747" t="s">
        <v>995</v>
      </c>
      <c r="Q1747" t="s">
        <v>995</v>
      </c>
      <c r="R1747" t="s">
        <v>995</v>
      </c>
      <c r="S1747" t="s">
        <v>995</v>
      </c>
      <c r="T1747" t="s">
        <v>995</v>
      </c>
      <c r="U1747" t="s">
        <v>995</v>
      </c>
      <c r="V1747" t="s">
        <v>995</v>
      </c>
      <c r="W1747" t="s">
        <v>995</v>
      </c>
      <c r="X1747" t="s">
        <v>995</v>
      </c>
      <c r="Y1747" t="s">
        <v>995</v>
      </c>
      <c r="Z1747" t="s">
        <v>995</v>
      </c>
      <c r="AA1747" t="s">
        <v>995</v>
      </c>
      <c r="AB1747" t="s">
        <v>995</v>
      </c>
      <c r="AC1747" t="s">
        <v>995</v>
      </c>
      <c r="AD1747" t="s">
        <v>995</v>
      </c>
      <c r="AE1747" t="s">
        <v>995</v>
      </c>
      <c r="AF1747" t="s">
        <v>995</v>
      </c>
      <c r="AG1747" t="s">
        <v>995</v>
      </c>
      <c r="AH1747" t="s">
        <v>995</v>
      </c>
      <c r="AI1747" t="s">
        <v>995</v>
      </c>
      <c r="AJ1747" t="s">
        <v>995</v>
      </c>
      <c r="AK1747" t="s">
        <v>995</v>
      </c>
      <c r="AL1747" t="s">
        <v>995</v>
      </c>
      <c r="AM1747" t="s">
        <v>995</v>
      </c>
      <c r="AN1747" t="s">
        <v>995</v>
      </c>
      <c r="AO1747" t="s">
        <v>995</v>
      </c>
      <c r="AP1747" t="s">
        <v>995</v>
      </c>
      <c r="AQ1747" s="286" t="s">
        <v>855</v>
      </c>
      <c r="AR1747" s="303"/>
      <c r="AS1747" s="303"/>
    </row>
    <row r="1748" spans="1:45" ht="28.8" x14ac:dyDescent="0.3">
      <c r="A1748" s="285">
        <v>120041</v>
      </c>
      <c r="B1748" s="286" t="s">
        <v>67</v>
      </c>
      <c r="C1748" t="s">
        <v>995</v>
      </c>
      <c r="D1748" t="s">
        <v>995</v>
      </c>
      <c r="E1748" t="s">
        <v>995</v>
      </c>
      <c r="F1748" t="s">
        <v>995</v>
      </c>
      <c r="G1748" t="s">
        <v>995</v>
      </c>
      <c r="H1748" t="s">
        <v>995</v>
      </c>
      <c r="I1748" t="s">
        <v>995</v>
      </c>
      <c r="J1748" t="s">
        <v>995</v>
      </c>
      <c r="K1748" t="s">
        <v>995</v>
      </c>
      <c r="L1748" t="s">
        <v>995</v>
      </c>
      <c r="M1748" t="s">
        <v>995</v>
      </c>
      <c r="N1748" t="s">
        <v>995</v>
      </c>
      <c r="O1748" t="s">
        <v>995</v>
      </c>
      <c r="P1748" t="s">
        <v>995</v>
      </c>
      <c r="Q1748" t="s">
        <v>995</v>
      </c>
      <c r="R1748" t="s">
        <v>995</v>
      </c>
      <c r="S1748" t="s">
        <v>995</v>
      </c>
      <c r="T1748" t="s">
        <v>995</v>
      </c>
      <c r="U1748" t="s">
        <v>995</v>
      </c>
      <c r="V1748" t="s">
        <v>995</v>
      </c>
      <c r="W1748" t="s">
        <v>995</v>
      </c>
      <c r="X1748" t="s">
        <v>995</v>
      </c>
      <c r="Y1748" t="s">
        <v>995</v>
      </c>
      <c r="Z1748" t="s">
        <v>995</v>
      </c>
      <c r="AA1748" t="s">
        <v>995</v>
      </c>
      <c r="AB1748" t="s">
        <v>995</v>
      </c>
      <c r="AC1748" t="s">
        <v>995</v>
      </c>
      <c r="AD1748" t="s">
        <v>995</v>
      </c>
      <c r="AE1748" t="s">
        <v>995</v>
      </c>
      <c r="AF1748" t="s">
        <v>995</v>
      </c>
      <c r="AG1748" t="s">
        <v>995</v>
      </c>
      <c r="AH1748" t="s">
        <v>995</v>
      </c>
      <c r="AI1748" t="s">
        <v>995</v>
      </c>
      <c r="AJ1748" t="s">
        <v>995</v>
      </c>
      <c r="AK1748" t="s">
        <v>995</v>
      </c>
      <c r="AL1748" t="s">
        <v>995</v>
      </c>
      <c r="AM1748" t="s">
        <v>995</v>
      </c>
      <c r="AN1748" t="s">
        <v>995</v>
      </c>
      <c r="AO1748" t="s">
        <v>995</v>
      </c>
      <c r="AP1748" t="s">
        <v>995</v>
      </c>
      <c r="AQ1748" s="286" t="s">
        <v>855</v>
      </c>
      <c r="AR1748" s="307"/>
      <c r="AS1748" s="310"/>
    </row>
    <row r="1749" spans="1:45" ht="28.8" x14ac:dyDescent="0.3">
      <c r="A1749" s="285">
        <v>120042</v>
      </c>
      <c r="B1749" s="286" t="s">
        <v>541</v>
      </c>
      <c r="C1749" t="s">
        <v>226</v>
      </c>
      <c r="D1749" t="s">
        <v>224</v>
      </c>
      <c r="E1749" t="s">
        <v>224</v>
      </c>
      <c r="F1749" t="s">
        <v>224</v>
      </c>
      <c r="G1749" t="s">
        <v>224</v>
      </c>
      <c r="H1749" t="s">
        <v>226</v>
      </c>
      <c r="I1749" t="s">
        <v>224</v>
      </c>
      <c r="J1749" t="s">
        <v>224</v>
      </c>
      <c r="K1749" t="s">
        <v>226</v>
      </c>
      <c r="L1749" t="s">
        <v>224</v>
      </c>
      <c r="M1749" t="s">
        <v>226</v>
      </c>
      <c r="N1749" t="s">
        <v>224</v>
      </c>
      <c r="O1749" t="s">
        <v>224</v>
      </c>
      <c r="P1749" t="s">
        <v>224</v>
      </c>
      <c r="Q1749" t="s">
        <v>226</v>
      </c>
      <c r="R1749" t="s">
        <v>226</v>
      </c>
      <c r="S1749" t="s">
        <v>224</v>
      </c>
      <c r="T1749" t="s">
        <v>224</v>
      </c>
      <c r="U1749" t="s">
        <v>224</v>
      </c>
      <c r="V1749" t="s">
        <v>224</v>
      </c>
      <c r="W1749" t="s">
        <v>225</v>
      </c>
      <c r="X1749" t="s">
        <v>225</v>
      </c>
      <c r="Y1749" t="s">
        <v>225</v>
      </c>
      <c r="Z1749" t="s">
        <v>225</v>
      </c>
      <c r="AA1749" t="s">
        <v>225</v>
      </c>
      <c r="AB1749" t="s">
        <v>394</v>
      </c>
      <c r="AC1749" t="s">
        <v>394</v>
      </c>
      <c r="AD1749" t="s">
        <v>394</v>
      </c>
      <c r="AE1749" t="s">
        <v>394</v>
      </c>
      <c r="AF1749" t="s">
        <v>394</v>
      </c>
      <c r="AG1749" t="s">
        <v>394</v>
      </c>
      <c r="AH1749" t="s">
        <v>394</v>
      </c>
      <c r="AI1749" t="s">
        <v>394</v>
      </c>
      <c r="AJ1749" t="s">
        <v>394</v>
      </c>
      <c r="AK1749" t="s">
        <v>394</v>
      </c>
      <c r="AL1749" t="s">
        <v>394</v>
      </c>
      <c r="AM1749" t="s">
        <v>394</v>
      </c>
      <c r="AN1749" t="s">
        <v>394</v>
      </c>
      <c r="AO1749" t="s">
        <v>394</v>
      </c>
      <c r="AP1749" t="s">
        <v>394</v>
      </c>
      <c r="AQ1749" s="286" t="s">
        <v>394</v>
      </c>
      <c r="AR1749" s="307"/>
      <c r="AS1749" s="310"/>
    </row>
    <row r="1750" spans="1:45" x14ac:dyDescent="0.3">
      <c r="A1750" s="285">
        <v>120043</v>
      </c>
      <c r="B1750" s="286" t="s">
        <v>539</v>
      </c>
      <c r="C1750" t="s">
        <v>995</v>
      </c>
      <c r="D1750" t="s">
        <v>995</v>
      </c>
      <c r="E1750" t="s">
        <v>995</v>
      </c>
      <c r="F1750" t="s">
        <v>995</v>
      </c>
      <c r="G1750" t="s">
        <v>995</v>
      </c>
      <c r="H1750" t="s">
        <v>995</v>
      </c>
      <c r="I1750" t="s">
        <v>995</v>
      </c>
      <c r="J1750" t="s">
        <v>995</v>
      </c>
      <c r="K1750" t="s">
        <v>995</v>
      </c>
      <c r="L1750" t="s">
        <v>995</v>
      </c>
      <c r="M1750" t="s">
        <v>995</v>
      </c>
      <c r="N1750" t="s">
        <v>995</v>
      </c>
      <c r="O1750" t="s">
        <v>995</v>
      </c>
      <c r="P1750" t="s">
        <v>995</v>
      </c>
      <c r="Q1750" t="s">
        <v>995</v>
      </c>
      <c r="R1750" t="s">
        <v>995</v>
      </c>
      <c r="S1750" t="s">
        <v>995</v>
      </c>
      <c r="T1750" t="s">
        <v>995</v>
      </c>
      <c r="U1750" t="s">
        <v>995</v>
      </c>
      <c r="V1750" t="s">
        <v>995</v>
      </c>
      <c r="W1750" t="s">
        <v>995</v>
      </c>
      <c r="X1750" t="s">
        <v>995</v>
      </c>
      <c r="Y1750" t="s">
        <v>995</v>
      </c>
      <c r="Z1750" t="s">
        <v>995</v>
      </c>
      <c r="AA1750" t="s">
        <v>995</v>
      </c>
      <c r="AB1750" t="s">
        <v>995</v>
      </c>
      <c r="AC1750" t="s">
        <v>995</v>
      </c>
      <c r="AD1750" t="s">
        <v>995</v>
      </c>
      <c r="AE1750" t="s">
        <v>995</v>
      </c>
      <c r="AF1750" t="s">
        <v>995</v>
      </c>
      <c r="AG1750" t="s">
        <v>995</v>
      </c>
      <c r="AH1750" t="s">
        <v>995</v>
      </c>
      <c r="AI1750" t="s">
        <v>995</v>
      </c>
      <c r="AJ1750" t="s">
        <v>995</v>
      </c>
      <c r="AK1750" t="s">
        <v>995</v>
      </c>
      <c r="AL1750" t="s">
        <v>995</v>
      </c>
      <c r="AM1750" t="s">
        <v>995</v>
      </c>
      <c r="AN1750" t="s">
        <v>995</v>
      </c>
      <c r="AO1750" t="s">
        <v>995</v>
      </c>
      <c r="AP1750" t="s">
        <v>995</v>
      </c>
      <c r="AQ1750" s="286" t="s">
        <v>855</v>
      </c>
      <c r="AR1750" s="303"/>
      <c r="AS1750" s="303"/>
    </row>
    <row r="1751" spans="1:45" ht="21.6" x14ac:dyDescent="0.3">
      <c r="A1751" s="285">
        <v>120051</v>
      </c>
      <c r="B1751" s="286" t="s">
        <v>538</v>
      </c>
      <c r="C1751" t="s">
        <v>226</v>
      </c>
      <c r="D1751" t="s">
        <v>226</v>
      </c>
      <c r="E1751" t="s">
        <v>224</v>
      </c>
      <c r="F1751" t="s">
        <v>224</v>
      </c>
      <c r="G1751" t="s">
        <v>224</v>
      </c>
      <c r="H1751" t="s">
        <v>226</v>
      </c>
      <c r="I1751" t="s">
        <v>226</v>
      </c>
      <c r="J1751" t="s">
        <v>226</v>
      </c>
      <c r="K1751" t="s">
        <v>224</v>
      </c>
      <c r="L1751" t="s">
        <v>224</v>
      </c>
      <c r="M1751" t="s">
        <v>226</v>
      </c>
      <c r="N1751" t="s">
        <v>226</v>
      </c>
      <c r="O1751" t="s">
        <v>224</v>
      </c>
      <c r="P1751" t="s">
        <v>225</v>
      </c>
      <c r="Q1751" t="s">
        <v>226</v>
      </c>
      <c r="R1751" t="s">
        <v>226</v>
      </c>
      <c r="S1751" t="s">
        <v>226</v>
      </c>
      <c r="T1751" t="s">
        <v>226</v>
      </c>
      <c r="U1751" t="s">
        <v>224</v>
      </c>
      <c r="V1751" t="s">
        <v>226</v>
      </c>
      <c r="W1751" t="s">
        <v>226</v>
      </c>
      <c r="X1751" t="s">
        <v>226</v>
      </c>
      <c r="Y1751" t="s">
        <v>226</v>
      </c>
      <c r="Z1751" t="s">
        <v>226</v>
      </c>
      <c r="AA1751" t="s">
        <v>225</v>
      </c>
      <c r="AB1751" t="s">
        <v>224</v>
      </c>
      <c r="AC1751" t="s">
        <v>225</v>
      </c>
      <c r="AD1751" t="s">
        <v>226</v>
      </c>
      <c r="AE1751" t="s">
        <v>225</v>
      </c>
      <c r="AF1751" t="s">
        <v>226</v>
      </c>
      <c r="AG1751" t="s">
        <v>394</v>
      </c>
      <c r="AH1751" t="s">
        <v>394</v>
      </c>
      <c r="AI1751" t="s">
        <v>394</v>
      </c>
      <c r="AJ1751" t="s">
        <v>394</v>
      </c>
      <c r="AK1751" t="s">
        <v>394</v>
      </c>
      <c r="AL1751" t="s">
        <v>394</v>
      </c>
      <c r="AM1751" t="s">
        <v>394</v>
      </c>
      <c r="AN1751" t="s">
        <v>394</v>
      </c>
      <c r="AO1751" t="s">
        <v>394</v>
      </c>
      <c r="AP1751" t="s">
        <v>394</v>
      </c>
      <c r="AQ1751" s="286" t="s">
        <v>394</v>
      </c>
      <c r="AR1751" s="307"/>
      <c r="AS1751" s="310"/>
    </row>
    <row r="1752" spans="1:45" x14ac:dyDescent="0.3">
      <c r="A1752" s="285">
        <v>120052</v>
      </c>
      <c r="B1752" s="286" t="s">
        <v>538</v>
      </c>
      <c r="C1752" t="s">
        <v>995</v>
      </c>
      <c r="D1752" t="s">
        <v>995</v>
      </c>
      <c r="E1752" t="s">
        <v>995</v>
      </c>
      <c r="F1752" t="s">
        <v>995</v>
      </c>
      <c r="G1752" t="s">
        <v>995</v>
      </c>
      <c r="H1752" t="s">
        <v>995</v>
      </c>
      <c r="I1752" t="s">
        <v>995</v>
      </c>
      <c r="J1752" t="s">
        <v>995</v>
      </c>
      <c r="K1752" t="s">
        <v>995</v>
      </c>
      <c r="L1752" t="s">
        <v>995</v>
      </c>
      <c r="M1752" t="s">
        <v>995</v>
      </c>
      <c r="N1752" t="s">
        <v>995</v>
      </c>
      <c r="O1752" t="s">
        <v>995</v>
      </c>
      <c r="P1752" t="s">
        <v>995</v>
      </c>
      <c r="Q1752" t="s">
        <v>995</v>
      </c>
      <c r="R1752" t="s">
        <v>995</v>
      </c>
      <c r="S1752" t="s">
        <v>995</v>
      </c>
      <c r="T1752" t="s">
        <v>995</v>
      </c>
      <c r="U1752" t="s">
        <v>995</v>
      </c>
      <c r="V1752" t="s">
        <v>995</v>
      </c>
      <c r="W1752" t="s">
        <v>995</v>
      </c>
      <c r="X1752" t="s">
        <v>995</v>
      </c>
      <c r="Y1752" t="s">
        <v>995</v>
      </c>
      <c r="Z1752" t="s">
        <v>995</v>
      </c>
      <c r="AA1752" t="s">
        <v>995</v>
      </c>
      <c r="AB1752" t="s">
        <v>995</v>
      </c>
      <c r="AC1752" t="s">
        <v>995</v>
      </c>
      <c r="AD1752" t="s">
        <v>995</v>
      </c>
      <c r="AE1752" t="s">
        <v>995</v>
      </c>
      <c r="AF1752" t="s">
        <v>995</v>
      </c>
      <c r="AG1752" t="s">
        <v>995</v>
      </c>
      <c r="AH1752" t="s">
        <v>995</v>
      </c>
      <c r="AI1752" t="s">
        <v>995</v>
      </c>
      <c r="AJ1752" t="s">
        <v>995</v>
      </c>
      <c r="AK1752" t="s">
        <v>995</v>
      </c>
      <c r="AL1752" t="s">
        <v>995</v>
      </c>
      <c r="AM1752" t="s">
        <v>995</v>
      </c>
      <c r="AN1752" t="s">
        <v>995</v>
      </c>
      <c r="AO1752" t="s">
        <v>995</v>
      </c>
      <c r="AP1752" t="s">
        <v>995</v>
      </c>
      <c r="AQ1752" s="286" t="s">
        <v>855</v>
      </c>
      <c r="AR1752" s="303"/>
      <c r="AS1752" s="303"/>
    </row>
    <row r="1753" spans="1:45" ht="28.8" x14ac:dyDescent="0.3">
      <c r="A1753" s="285">
        <v>120056</v>
      </c>
      <c r="B1753" s="286" t="s">
        <v>67</v>
      </c>
      <c r="C1753" t="s">
        <v>224</v>
      </c>
      <c r="D1753" t="s">
        <v>226</v>
      </c>
      <c r="E1753" t="s">
        <v>224</v>
      </c>
      <c r="F1753" t="s">
        <v>224</v>
      </c>
      <c r="G1753" t="s">
        <v>224</v>
      </c>
      <c r="H1753" t="s">
        <v>224</v>
      </c>
      <c r="I1753" t="s">
        <v>224</v>
      </c>
      <c r="J1753" t="s">
        <v>226</v>
      </c>
      <c r="K1753" t="s">
        <v>224</v>
      </c>
      <c r="L1753" t="s">
        <v>224</v>
      </c>
      <c r="M1753" t="s">
        <v>224</v>
      </c>
      <c r="N1753" t="s">
        <v>226</v>
      </c>
      <c r="O1753" t="s">
        <v>224</v>
      </c>
      <c r="P1753" t="s">
        <v>226</v>
      </c>
      <c r="Q1753" t="s">
        <v>226</v>
      </c>
      <c r="R1753" t="s">
        <v>226</v>
      </c>
      <c r="S1753" t="s">
        <v>226</v>
      </c>
      <c r="T1753" t="s">
        <v>226</v>
      </c>
      <c r="U1753" t="s">
        <v>224</v>
      </c>
      <c r="V1753" t="s">
        <v>226</v>
      </c>
      <c r="W1753" t="s">
        <v>226</v>
      </c>
      <c r="X1753" t="s">
        <v>226</v>
      </c>
      <c r="Y1753" t="s">
        <v>226</v>
      </c>
      <c r="Z1753" t="s">
        <v>226</v>
      </c>
      <c r="AA1753" t="s">
        <v>226</v>
      </c>
      <c r="AB1753" t="s">
        <v>226</v>
      </c>
      <c r="AC1753" t="s">
        <v>226</v>
      </c>
      <c r="AD1753" t="s">
        <v>226</v>
      </c>
      <c r="AE1753" t="s">
        <v>226</v>
      </c>
      <c r="AF1753" t="s">
        <v>226</v>
      </c>
      <c r="AG1753" t="s">
        <v>225</v>
      </c>
      <c r="AH1753" t="s">
        <v>225</v>
      </c>
      <c r="AI1753" t="s">
        <v>225</v>
      </c>
      <c r="AJ1753" t="s">
        <v>225</v>
      </c>
      <c r="AK1753" t="s">
        <v>225</v>
      </c>
      <c r="AL1753" t="s">
        <v>394</v>
      </c>
      <c r="AM1753" t="s">
        <v>394</v>
      </c>
      <c r="AN1753" t="s">
        <v>394</v>
      </c>
      <c r="AO1753" t="s">
        <v>394</v>
      </c>
      <c r="AP1753" t="s">
        <v>394</v>
      </c>
      <c r="AQ1753" s="286" t="s">
        <v>394</v>
      </c>
      <c r="AR1753" s="307"/>
      <c r="AS1753" s="310"/>
    </row>
    <row r="1754" spans="1:45" ht="21.6" x14ac:dyDescent="0.3">
      <c r="A1754" s="285">
        <v>120057</v>
      </c>
      <c r="B1754" s="286" t="s">
        <v>538</v>
      </c>
      <c r="C1754" t="s">
        <v>226</v>
      </c>
      <c r="D1754" t="s">
        <v>226</v>
      </c>
      <c r="E1754" t="s">
        <v>224</v>
      </c>
      <c r="F1754" t="s">
        <v>224</v>
      </c>
      <c r="G1754" t="s">
        <v>224</v>
      </c>
      <c r="H1754" t="s">
        <v>224</v>
      </c>
      <c r="I1754" t="s">
        <v>226</v>
      </c>
      <c r="J1754" t="s">
        <v>224</v>
      </c>
      <c r="K1754" t="s">
        <v>224</v>
      </c>
      <c r="L1754" t="s">
        <v>224</v>
      </c>
      <c r="M1754" t="s">
        <v>225</v>
      </c>
      <c r="N1754" t="s">
        <v>224</v>
      </c>
      <c r="O1754" t="s">
        <v>224</v>
      </c>
      <c r="P1754" t="s">
        <v>224</v>
      </c>
      <c r="Q1754" t="s">
        <v>224</v>
      </c>
      <c r="R1754" t="s">
        <v>226</v>
      </c>
      <c r="S1754" t="s">
        <v>224</v>
      </c>
      <c r="T1754" t="s">
        <v>224</v>
      </c>
      <c r="U1754" t="s">
        <v>224</v>
      </c>
      <c r="V1754" t="s">
        <v>224</v>
      </c>
      <c r="W1754" t="s">
        <v>224</v>
      </c>
      <c r="X1754" t="s">
        <v>224</v>
      </c>
      <c r="Y1754" t="s">
        <v>224</v>
      </c>
      <c r="Z1754" t="s">
        <v>226</v>
      </c>
      <c r="AA1754" t="s">
        <v>226</v>
      </c>
      <c r="AB1754" t="s">
        <v>225</v>
      </c>
      <c r="AC1754" t="s">
        <v>225</v>
      </c>
      <c r="AD1754" t="s">
        <v>225</v>
      </c>
      <c r="AE1754" t="s">
        <v>225</v>
      </c>
      <c r="AF1754" t="s">
        <v>225</v>
      </c>
      <c r="AG1754" t="s">
        <v>394</v>
      </c>
      <c r="AH1754" t="s">
        <v>394</v>
      </c>
      <c r="AI1754" t="s">
        <v>394</v>
      </c>
      <c r="AJ1754" t="s">
        <v>394</v>
      </c>
      <c r="AK1754" t="s">
        <v>394</v>
      </c>
      <c r="AL1754" t="s">
        <v>394</v>
      </c>
      <c r="AM1754" t="s">
        <v>394</v>
      </c>
      <c r="AN1754" t="s">
        <v>394</v>
      </c>
      <c r="AO1754" t="s">
        <v>394</v>
      </c>
      <c r="AP1754" t="s">
        <v>394</v>
      </c>
      <c r="AQ1754" s="286" t="s">
        <v>394</v>
      </c>
      <c r="AR1754" s="307"/>
      <c r="AS1754" s="310"/>
    </row>
    <row r="1755" spans="1:45" ht="21.6" x14ac:dyDescent="0.3">
      <c r="A1755" s="285">
        <v>120059</v>
      </c>
      <c r="B1755" s="286" t="s">
        <v>61</v>
      </c>
      <c r="C1755" t="s">
        <v>226</v>
      </c>
      <c r="D1755" t="s">
        <v>224</v>
      </c>
      <c r="E1755" t="s">
        <v>226</v>
      </c>
      <c r="F1755" t="s">
        <v>224</v>
      </c>
      <c r="G1755" t="s">
        <v>226</v>
      </c>
      <c r="H1755" t="s">
        <v>226</v>
      </c>
      <c r="I1755" t="s">
        <v>226</v>
      </c>
      <c r="J1755" t="s">
        <v>224</v>
      </c>
      <c r="K1755" t="s">
        <v>226</v>
      </c>
      <c r="L1755" t="s">
        <v>224</v>
      </c>
      <c r="M1755" t="s">
        <v>224</v>
      </c>
      <c r="N1755" t="s">
        <v>226</v>
      </c>
      <c r="O1755" t="s">
        <v>226</v>
      </c>
      <c r="P1755" t="s">
        <v>226</v>
      </c>
      <c r="Q1755" t="s">
        <v>226</v>
      </c>
      <c r="R1755" t="s">
        <v>226</v>
      </c>
      <c r="S1755" t="s">
        <v>226</v>
      </c>
      <c r="T1755" t="s">
        <v>224</v>
      </c>
      <c r="U1755" t="s">
        <v>226</v>
      </c>
      <c r="V1755" t="s">
        <v>226</v>
      </c>
      <c r="W1755" t="s">
        <v>224</v>
      </c>
      <c r="X1755" t="s">
        <v>226</v>
      </c>
      <c r="Y1755" t="s">
        <v>226</v>
      </c>
      <c r="Z1755" t="s">
        <v>226</v>
      </c>
      <c r="AA1755" t="s">
        <v>224</v>
      </c>
      <c r="AB1755" t="s">
        <v>226</v>
      </c>
      <c r="AC1755" t="s">
        <v>226</v>
      </c>
      <c r="AD1755" t="s">
        <v>226</v>
      </c>
      <c r="AE1755" t="s">
        <v>226</v>
      </c>
      <c r="AF1755" t="s">
        <v>224</v>
      </c>
      <c r="AG1755" t="s">
        <v>224</v>
      </c>
      <c r="AH1755" t="s">
        <v>225</v>
      </c>
      <c r="AI1755" t="s">
        <v>226</v>
      </c>
      <c r="AJ1755" t="s">
        <v>226</v>
      </c>
      <c r="AK1755" t="s">
        <v>225</v>
      </c>
      <c r="AL1755" t="s">
        <v>224</v>
      </c>
      <c r="AM1755" t="s">
        <v>225</v>
      </c>
      <c r="AN1755" t="s">
        <v>226</v>
      </c>
      <c r="AO1755" t="s">
        <v>225</v>
      </c>
      <c r="AP1755" t="s">
        <v>225</v>
      </c>
      <c r="AQ1755" s="286" t="s">
        <v>394</v>
      </c>
      <c r="AR1755" s="307"/>
      <c r="AS1755" s="310"/>
    </row>
    <row r="1756" spans="1:45" x14ac:dyDescent="0.3">
      <c r="A1756" s="285">
        <v>120060</v>
      </c>
      <c r="B1756" s="286" t="s">
        <v>539</v>
      </c>
      <c r="C1756" t="s">
        <v>995</v>
      </c>
      <c r="D1756" t="s">
        <v>995</v>
      </c>
      <c r="E1756" t="s">
        <v>995</v>
      </c>
      <c r="F1756" t="s">
        <v>995</v>
      </c>
      <c r="G1756" t="s">
        <v>995</v>
      </c>
      <c r="H1756" t="s">
        <v>995</v>
      </c>
      <c r="I1756" t="s">
        <v>995</v>
      </c>
      <c r="J1756" t="s">
        <v>995</v>
      </c>
      <c r="K1756" t="s">
        <v>995</v>
      </c>
      <c r="L1756" t="s">
        <v>995</v>
      </c>
      <c r="M1756" t="s">
        <v>995</v>
      </c>
      <c r="N1756" t="s">
        <v>995</v>
      </c>
      <c r="O1756" t="s">
        <v>995</v>
      </c>
      <c r="P1756" t="s">
        <v>995</v>
      </c>
      <c r="Q1756" t="s">
        <v>995</v>
      </c>
      <c r="R1756" t="s">
        <v>995</v>
      </c>
      <c r="S1756" t="s">
        <v>995</v>
      </c>
      <c r="T1756" t="s">
        <v>995</v>
      </c>
      <c r="U1756" t="s">
        <v>995</v>
      </c>
      <c r="V1756" t="s">
        <v>995</v>
      </c>
      <c r="W1756" t="s">
        <v>995</v>
      </c>
      <c r="X1756" t="s">
        <v>995</v>
      </c>
      <c r="Y1756" t="s">
        <v>995</v>
      </c>
      <c r="Z1756" t="s">
        <v>995</v>
      </c>
      <c r="AA1756" t="s">
        <v>995</v>
      </c>
      <c r="AB1756" t="s">
        <v>995</v>
      </c>
      <c r="AC1756" t="s">
        <v>995</v>
      </c>
      <c r="AD1756" t="s">
        <v>995</v>
      </c>
      <c r="AE1756" t="s">
        <v>995</v>
      </c>
      <c r="AF1756" t="s">
        <v>995</v>
      </c>
      <c r="AG1756" t="s">
        <v>995</v>
      </c>
      <c r="AH1756" t="s">
        <v>995</v>
      </c>
      <c r="AI1756" t="s">
        <v>995</v>
      </c>
      <c r="AJ1756" t="s">
        <v>995</v>
      </c>
      <c r="AK1756" t="s">
        <v>995</v>
      </c>
      <c r="AL1756" t="s">
        <v>995</v>
      </c>
      <c r="AM1756" t="s">
        <v>995</v>
      </c>
      <c r="AN1756" t="s">
        <v>995</v>
      </c>
      <c r="AO1756" t="s">
        <v>995</v>
      </c>
      <c r="AP1756" t="s">
        <v>995</v>
      </c>
      <c r="AQ1756" s="286" t="s">
        <v>855</v>
      </c>
      <c r="AR1756" s="303"/>
      <c r="AS1756" s="303"/>
    </row>
    <row r="1757" spans="1:45" x14ac:dyDescent="0.3">
      <c r="A1757" s="285">
        <v>120063</v>
      </c>
      <c r="B1757" s="286" t="s">
        <v>540</v>
      </c>
      <c r="C1757" t="s">
        <v>995</v>
      </c>
      <c r="D1757" t="s">
        <v>995</v>
      </c>
      <c r="E1757" t="s">
        <v>995</v>
      </c>
      <c r="F1757" t="s">
        <v>995</v>
      </c>
      <c r="G1757" t="s">
        <v>995</v>
      </c>
      <c r="H1757" t="s">
        <v>995</v>
      </c>
      <c r="I1757" t="s">
        <v>995</v>
      </c>
      <c r="J1757" t="s">
        <v>995</v>
      </c>
      <c r="K1757" t="s">
        <v>995</v>
      </c>
      <c r="L1757" t="s">
        <v>995</v>
      </c>
      <c r="M1757" t="s">
        <v>995</v>
      </c>
      <c r="N1757" t="s">
        <v>995</v>
      </c>
      <c r="O1757" t="s">
        <v>995</v>
      </c>
      <c r="P1757" t="s">
        <v>995</v>
      </c>
      <c r="Q1757" t="s">
        <v>995</v>
      </c>
      <c r="R1757" t="s">
        <v>995</v>
      </c>
      <c r="S1757" t="s">
        <v>995</v>
      </c>
      <c r="T1757" t="s">
        <v>995</v>
      </c>
      <c r="U1757" t="s">
        <v>995</v>
      </c>
      <c r="V1757" t="s">
        <v>995</v>
      </c>
      <c r="W1757" t="s">
        <v>995</v>
      </c>
      <c r="X1757" t="s">
        <v>995</v>
      </c>
      <c r="Y1757" t="s">
        <v>995</v>
      </c>
      <c r="Z1757" t="s">
        <v>995</v>
      </c>
      <c r="AA1757" t="s">
        <v>995</v>
      </c>
      <c r="AB1757" t="s">
        <v>995</v>
      </c>
      <c r="AC1757" t="s">
        <v>995</v>
      </c>
      <c r="AD1757" t="s">
        <v>995</v>
      </c>
      <c r="AE1757" t="s">
        <v>995</v>
      </c>
      <c r="AF1757" t="s">
        <v>995</v>
      </c>
      <c r="AG1757" t="s">
        <v>995</v>
      </c>
      <c r="AH1757" t="s">
        <v>995</v>
      </c>
      <c r="AI1757" t="s">
        <v>995</v>
      </c>
      <c r="AJ1757" t="s">
        <v>995</v>
      </c>
      <c r="AK1757" t="s">
        <v>995</v>
      </c>
      <c r="AL1757" t="s">
        <v>995</v>
      </c>
      <c r="AM1757" t="s">
        <v>995</v>
      </c>
      <c r="AN1757" t="s">
        <v>995</v>
      </c>
      <c r="AO1757" t="s">
        <v>995</v>
      </c>
      <c r="AP1757" t="s">
        <v>995</v>
      </c>
      <c r="AQ1757" s="286" t="s">
        <v>855</v>
      </c>
      <c r="AR1757" s="303"/>
      <c r="AS1757" s="303"/>
    </row>
    <row r="1758" spans="1:45" ht="21.6" x14ac:dyDescent="0.3">
      <c r="A1758" s="285">
        <v>120066</v>
      </c>
      <c r="B1758" s="286" t="s">
        <v>540</v>
      </c>
      <c r="C1758" t="s">
        <v>995</v>
      </c>
      <c r="D1758" t="s">
        <v>995</v>
      </c>
      <c r="E1758" t="s">
        <v>995</v>
      </c>
      <c r="F1758" t="s">
        <v>995</v>
      </c>
      <c r="G1758" t="s">
        <v>995</v>
      </c>
      <c r="H1758" t="s">
        <v>995</v>
      </c>
      <c r="I1758" t="s">
        <v>995</v>
      </c>
      <c r="J1758" t="s">
        <v>995</v>
      </c>
      <c r="K1758" t="s">
        <v>995</v>
      </c>
      <c r="L1758" t="s">
        <v>995</v>
      </c>
      <c r="M1758" t="s">
        <v>995</v>
      </c>
      <c r="N1758" t="s">
        <v>995</v>
      </c>
      <c r="O1758" t="s">
        <v>995</v>
      </c>
      <c r="P1758" t="s">
        <v>995</v>
      </c>
      <c r="Q1758" t="s">
        <v>995</v>
      </c>
      <c r="R1758" t="s">
        <v>995</v>
      </c>
      <c r="S1758" t="s">
        <v>995</v>
      </c>
      <c r="T1758" t="s">
        <v>995</v>
      </c>
      <c r="U1758" t="s">
        <v>995</v>
      </c>
      <c r="V1758" t="s">
        <v>995</v>
      </c>
      <c r="W1758" t="s">
        <v>995</v>
      </c>
      <c r="X1758" t="s">
        <v>995</v>
      </c>
      <c r="Y1758" t="s">
        <v>995</v>
      </c>
      <c r="Z1758" t="s">
        <v>995</v>
      </c>
      <c r="AA1758" t="s">
        <v>995</v>
      </c>
      <c r="AB1758" t="s">
        <v>995</v>
      </c>
      <c r="AC1758" t="s">
        <v>995</v>
      </c>
      <c r="AD1758" t="s">
        <v>995</v>
      </c>
      <c r="AE1758" t="s">
        <v>995</v>
      </c>
      <c r="AF1758" t="s">
        <v>995</v>
      </c>
      <c r="AG1758" t="s">
        <v>995</v>
      </c>
      <c r="AH1758" t="s">
        <v>995</v>
      </c>
      <c r="AI1758" t="s">
        <v>995</v>
      </c>
      <c r="AJ1758" t="s">
        <v>995</v>
      </c>
      <c r="AK1758" t="s">
        <v>995</v>
      </c>
      <c r="AL1758" t="s">
        <v>995</v>
      </c>
      <c r="AM1758" t="s">
        <v>995</v>
      </c>
      <c r="AN1758" t="s">
        <v>995</v>
      </c>
      <c r="AO1758" t="s">
        <v>995</v>
      </c>
      <c r="AP1758" t="s">
        <v>995</v>
      </c>
      <c r="AQ1758" s="286" t="s">
        <v>855</v>
      </c>
      <c r="AR1758" s="307"/>
      <c r="AS1758" s="310"/>
    </row>
    <row r="1759" spans="1:45" x14ac:dyDescent="0.3">
      <c r="A1759" s="285">
        <v>120067</v>
      </c>
      <c r="B1759" s="286" t="s">
        <v>61</v>
      </c>
      <c r="AQ1759" s="286" t="s">
        <v>394</v>
      </c>
      <c r="AR1759" s="303"/>
      <c r="AS1759" s="303"/>
    </row>
    <row r="1760" spans="1:45" x14ac:dyDescent="0.3">
      <c r="A1760" s="285">
        <v>120073</v>
      </c>
      <c r="B1760" s="286" t="s">
        <v>540</v>
      </c>
      <c r="C1760" t="s">
        <v>995</v>
      </c>
      <c r="D1760" t="s">
        <v>995</v>
      </c>
      <c r="E1760" t="s">
        <v>995</v>
      </c>
      <c r="F1760" t="s">
        <v>995</v>
      </c>
      <c r="G1760" t="s">
        <v>995</v>
      </c>
      <c r="H1760" t="s">
        <v>995</v>
      </c>
      <c r="I1760" t="s">
        <v>995</v>
      </c>
      <c r="J1760" t="s">
        <v>995</v>
      </c>
      <c r="K1760" t="s">
        <v>995</v>
      </c>
      <c r="L1760" t="s">
        <v>995</v>
      </c>
      <c r="M1760" t="s">
        <v>995</v>
      </c>
      <c r="N1760" t="s">
        <v>995</v>
      </c>
      <c r="O1760" t="s">
        <v>995</v>
      </c>
      <c r="P1760" t="s">
        <v>995</v>
      </c>
      <c r="Q1760" t="s">
        <v>995</v>
      </c>
      <c r="R1760" t="s">
        <v>995</v>
      </c>
      <c r="S1760" t="s">
        <v>995</v>
      </c>
      <c r="T1760" t="s">
        <v>995</v>
      </c>
      <c r="U1760" t="s">
        <v>995</v>
      </c>
      <c r="V1760" t="s">
        <v>995</v>
      </c>
      <c r="W1760" t="s">
        <v>995</v>
      </c>
      <c r="X1760" t="s">
        <v>995</v>
      </c>
      <c r="Y1760" t="s">
        <v>995</v>
      </c>
      <c r="Z1760" t="s">
        <v>995</v>
      </c>
      <c r="AA1760" t="s">
        <v>995</v>
      </c>
      <c r="AB1760" t="s">
        <v>995</v>
      </c>
      <c r="AC1760" t="s">
        <v>995</v>
      </c>
      <c r="AD1760" t="s">
        <v>995</v>
      </c>
      <c r="AE1760" t="s">
        <v>995</v>
      </c>
      <c r="AF1760" t="s">
        <v>995</v>
      </c>
      <c r="AG1760" t="s">
        <v>995</v>
      </c>
      <c r="AH1760" t="s">
        <v>995</v>
      </c>
      <c r="AI1760" t="s">
        <v>995</v>
      </c>
      <c r="AJ1760" t="s">
        <v>995</v>
      </c>
      <c r="AK1760" t="s">
        <v>995</v>
      </c>
      <c r="AL1760" t="s">
        <v>995</v>
      </c>
      <c r="AM1760" t="s">
        <v>995</v>
      </c>
      <c r="AN1760" t="s">
        <v>995</v>
      </c>
      <c r="AO1760" t="s">
        <v>995</v>
      </c>
      <c r="AP1760" t="s">
        <v>995</v>
      </c>
      <c r="AQ1760" s="286" t="s">
        <v>855</v>
      </c>
      <c r="AR1760" s="303"/>
      <c r="AS1760" s="303"/>
    </row>
    <row r="1761" spans="1:47" ht="21.6" x14ac:dyDescent="0.3">
      <c r="A1761" s="285">
        <v>120075</v>
      </c>
      <c r="B1761" s="286" t="s">
        <v>61</v>
      </c>
      <c r="C1761" t="s">
        <v>995</v>
      </c>
      <c r="D1761" t="s">
        <v>995</v>
      </c>
      <c r="E1761" t="s">
        <v>995</v>
      </c>
      <c r="F1761" t="s">
        <v>995</v>
      </c>
      <c r="G1761" t="s">
        <v>995</v>
      </c>
      <c r="H1761" t="s">
        <v>995</v>
      </c>
      <c r="I1761" t="s">
        <v>995</v>
      </c>
      <c r="J1761" t="s">
        <v>995</v>
      </c>
      <c r="K1761" t="s">
        <v>995</v>
      </c>
      <c r="L1761" t="s">
        <v>995</v>
      </c>
      <c r="M1761" t="s">
        <v>995</v>
      </c>
      <c r="N1761" t="s">
        <v>995</v>
      </c>
      <c r="O1761" t="s">
        <v>995</v>
      </c>
      <c r="P1761" t="s">
        <v>995</v>
      </c>
      <c r="Q1761" t="s">
        <v>995</v>
      </c>
      <c r="R1761" t="s">
        <v>995</v>
      </c>
      <c r="S1761" t="s">
        <v>995</v>
      </c>
      <c r="T1761" t="s">
        <v>995</v>
      </c>
      <c r="U1761" t="s">
        <v>995</v>
      </c>
      <c r="V1761" t="s">
        <v>995</v>
      </c>
      <c r="W1761" t="s">
        <v>995</v>
      </c>
      <c r="X1761" t="s">
        <v>995</v>
      </c>
      <c r="Y1761" t="s">
        <v>995</v>
      </c>
      <c r="Z1761" t="s">
        <v>995</v>
      </c>
      <c r="AA1761" t="s">
        <v>995</v>
      </c>
      <c r="AB1761" t="s">
        <v>995</v>
      </c>
      <c r="AC1761" t="s">
        <v>995</v>
      </c>
      <c r="AD1761" t="s">
        <v>995</v>
      </c>
      <c r="AE1761" t="s">
        <v>995</v>
      </c>
      <c r="AF1761" t="s">
        <v>995</v>
      </c>
      <c r="AG1761" t="s">
        <v>995</v>
      </c>
      <c r="AH1761" t="s">
        <v>995</v>
      </c>
      <c r="AI1761" t="s">
        <v>995</v>
      </c>
      <c r="AJ1761" t="s">
        <v>995</v>
      </c>
      <c r="AK1761" t="s">
        <v>995</v>
      </c>
      <c r="AL1761" t="s">
        <v>995</v>
      </c>
      <c r="AM1761" t="s">
        <v>995</v>
      </c>
      <c r="AN1761" t="s">
        <v>995</v>
      </c>
      <c r="AO1761" t="s">
        <v>995</v>
      </c>
      <c r="AP1761" t="s">
        <v>995</v>
      </c>
      <c r="AQ1761" s="286" t="s">
        <v>855</v>
      </c>
      <c r="AR1761" s="307"/>
      <c r="AS1761" s="310"/>
    </row>
    <row r="1762" spans="1:47" ht="21.6" x14ac:dyDescent="0.3">
      <c r="A1762" s="285">
        <v>120078</v>
      </c>
      <c r="B1762" s="286" t="s">
        <v>8485</v>
      </c>
      <c r="C1762" t="s">
        <v>226</v>
      </c>
      <c r="D1762" t="s">
        <v>225</v>
      </c>
      <c r="E1762" t="s">
        <v>224</v>
      </c>
      <c r="F1762" t="s">
        <v>226</v>
      </c>
      <c r="G1762" t="s">
        <v>224</v>
      </c>
      <c r="H1762" t="s">
        <v>226</v>
      </c>
      <c r="I1762" t="s">
        <v>226</v>
      </c>
      <c r="J1762" t="s">
        <v>226</v>
      </c>
      <c r="K1762" t="s">
        <v>226</v>
      </c>
      <c r="L1762" t="s">
        <v>224</v>
      </c>
      <c r="M1762" t="s">
        <v>225</v>
      </c>
      <c r="N1762" t="s">
        <v>225</v>
      </c>
      <c r="O1762" t="s">
        <v>224</v>
      </c>
      <c r="P1762" t="s">
        <v>226</v>
      </c>
      <c r="Q1762" t="s">
        <v>224</v>
      </c>
      <c r="R1762" t="s">
        <v>224</v>
      </c>
      <c r="S1762" t="s">
        <v>224</v>
      </c>
      <c r="T1762" t="s">
        <v>224</v>
      </c>
      <c r="U1762" t="s">
        <v>226</v>
      </c>
      <c r="V1762" t="s">
        <v>224</v>
      </c>
      <c r="W1762" t="s">
        <v>226</v>
      </c>
      <c r="X1762" t="s">
        <v>226</v>
      </c>
      <c r="Y1762" t="s">
        <v>226</v>
      </c>
      <c r="Z1762" t="s">
        <v>226</v>
      </c>
      <c r="AA1762" t="s">
        <v>226</v>
      </c>
      <c r="AB1762" t="s">
        <v>226</v>
      </c>
      <c r="AC1762" t="s">
        <v>226</v>
      </c>
      <c r="AD1762" t="s">
        <v>226</v>
      </c>
      <c r="AE1762" t="s">
        <v>226</v>
      </c>
      <c r="AF1762" t="s">
        <v>224</v>
      </c>
      <c r="AG1762" t="s">
        <v>226</v>
      </c>
      <c r="AH1762" t="s">
        <v>226</v>
      </c>
      <c r="AI1762" t="s">
        <v>226</v>
      </c>
      <c r="AJ1762" t="s">
        <v>226</v>
      </c>
      <c r="AK1762" t="s">
        <v>226</v>
      </c>
      <c r="AL1762" t="s">
        <v>225</v>
      </c>
      <c r="AM1762" t="s">
        <v>225</v>
      </c>
      <c r="AN1762" t="s">
        <v>225</v>
      </c>
      <c r="AO1762" t="s">
        <v>225</v>
      </c>
      <c r="AP1762" t="s">
        <v>225</v>
      </c>
      <c r="AQ1762" s="286" t="s">
        <v>394</v>
      </c>
      <c r="AR1762" s="307"/>
      <c r="AS1762" s="310"/>
    </row>
    <row r="1763" spans="1:47" x14ac:dyDescent="0.3">
      <c r="A1763" s="285">
        <v>120079</v>
      </c>
      <c r="B1763" s="286" t="s">
        <v>539</v>
      </c>
      <c r="C1763" t="s">
        <v>995</v>
      </c>
      <c r="D1763" t="s">
        <v>995</v>
      </c>
      <c r="E1763" t="s">
        <v>995</v>
      </c>
      <c r="F1763" t="s">
        <v>995</v>
      </c>
      <c r="G1763" t="s">
        <v>995</v>
      </c>
      <c r="H1763" t="s">
        <v>995</v>
      </c>
      <c r="I1763" t="s">
        <v>995</v>
      </c>
      <c r="J1763" t="s">
        <v>995</v>
      </c>
      <c r="K1763" t="s">
        <v>995</v>
      </c>
      <c r="L1763" t="s">
        <v>995</v>
      </c>
      <c r="M1763" t="s">
        <v>995</v>
      </c>
      <c r="N1763" t="s">
        <v>995</v>
      </c>
      <c r="O1763" t="s">
        <v>995</v>
      </c>
      <c r="P1763" t="s">
        <v>995</v>
      </c>
      <c r="Q1763" t="s">
        <v>995</v>
      </c>
      <c r="R1763" t="s">
        <v>995</v>
      </c>
      <c r="S1763" t="s">
        <v>995</v>
      </c>
      <c r="T1763" t="s">
        <v>995</v>
      </c>
      <c r="U1763" t="s">
        <v>995</v>
      </c>
      <c r="V1763" t="s">
        <v>995</v>
      </c>
      <c r="W1763" t="s">
        <v>995</v>
      </c>
      <c r="X1763" t="s">
        <v>995</v>
      </c>
      <c r="Y1763" t="s">
        <v>995</v>
      </c>
      <c r="Z1763" t="s">
        <v>995</v>
      </c>
      <c r="AA1763" t="s">
        <v>995</v>
      </c>
      <c r="AB1763" t="s">
        <v>995</v>
      </c>
      <c r="AC1763" t="s">
        <v>995</v>
      </c>
      <c r="AD1763" t="s">
        <v>995</v>
      </c>
      <c r="AE1763" t="s">
        <v>995</v>
      </c>
      <c r="AF1763" t="s">
        <v>995</v>
      </c>
      <c r="AG1763" t="s">
        <v>995</v>
      </c>
      <c r="AH1763" t="s">
        <v>995</v>
      </c>
      <c r="AI1763" t="s">
        <v>995</v>
      </c>
      <c r="AJ1763" t="s">
        <v>995</v>
      </c>
      <c r="AK1763" t="s">
        <v>995</v>
      </c>
      <c r="AL1763" t="s">
        <v>995</v>
      </c>
      <c r="AM1763" t="s">
        <v>995</v>
      </c>
      <c r="AN1763" t="s">
        <v>995</v>
      </c>
      <c r="AO1763" t="s">
        <v>995</v>
      </c>
      <c r="AP1763" t="s">
        <v>995</v>
      </c>
      <c r="AQ1763" s="286" t="s">
        <v>855</v>
      </c>
      <c r="AR1763" s="303"/>
      <c r="AS1763" s="303"/>
    </row>
    <row r="1764" spans="1:47" x14ac:dyDescent="0.3">
      <c r="A1764" s="285">
        <v>120081</v>
      </c>
      <c r="B1764" s="286" t="s">
        <v>539</v>
      </c>
      <c r="C1764" t="s">
        <v>995</v>
      </c>
      <c r="D1764" t="s">
        <v>995</v>
      </c>
      <c r="E1764" t="s">
        <v>995</v>
      </c>
      <c r="F1764" t="s">
        <v>995</v>
      </c>
      <c r="G1764" t="s">
        <v>995</v>
      </c>
      <c r="H1764" t="s">
        <v>995</v>
      </c>
      <c r="I1764" t="s">
        <v>995</v>
      </c>
      <c r="J1764" t="s">
        <v>995</v>
      </c>
      <c r="K1764" t="s">
        <v>995</v>
      </c>
      <c r="L1764" t="s">
        <v>995</v>
      </c>
      <c r="M1764" t="s">
        <v>995</v>
      </c>
      <c r="N1764" t="s">
        <v>995</v>
      </c>
      <c r="O1764" t="s">
        <v>995</v>
      </c>
      <c r="P1764" t="s">
        <v>995</v>
      </c>
      <c r="Q1764" t="s">
        <v>995</v>
      </c>
      <c r="R1764" t="s">
        <v>995</v>
      </c>
      <c r="S1764" t="s">
        <v>995</v>
      </c>
      <c r="T1764" t="s">
        <v>995</v>
      </c>
      <c r="U1764" t="s">
        <v>995</v>
      </c>
      <c r="V1764" t="s">
        <v>995</v>
      </c>
      <c r="W1764" t="s">
        <v>995</v>
      </c>
      <c r="X1764" t="s">
        <v>995</v>
      </c>
      <c r="Y1764" t="s">
        <v>995</v>
      </c>
      <c r="Z1764" t="s">
        <v>995</v>
      </c>
      <c r="AA1764" t="s">
        <v>995</v>
      </c>
      <c r="AB1764" t="s">
        <v>995</v>
      </c>
      <c r="AC1764" t="s">
        <v>995</v>
      </c>
      <c r="AD1764" t="s">
        <v>995</v>
      </c>
      <c r="AE1764" t="s">
        <v>995</v>
      </c>
      <c r="AF1764" t="s">
        <v>995</v>
      </c>
      <c r="AG1764" t="s">
        <v>995</v>
      </c>
      <c r="AH1764" t="s">
        <v>995</v>
      </c>
      <c r="AI1764" t="s">
        <v>995</v>
      </c>
      <c r="AJ1764" t="s">
        <v>995</v>
      </c>
      <c r="AK1764" t="s">
        <v>995</v>
      </c>
      <c r="AL1764" t="s">
        <v>995</v>
      </c>
      <c r="AM1764" t="s">
        <v>995</v>
      </c>
      <c r="AN1764" t="s">
        <v>995</v>
      </c>
      <c r="AO1764" t="s">
        <v>995</v>
      </c>
      <c r="AP1764" t="s">
        <v>995</v>
      </c>
      <c r="AQ1764" s="286" t="s">
        <v>855</v>
      </c>
      <c r="AR1764" s="303"/>
      <c r="AS1764" s="303"/>
    </row>
    <row r="1765" spans="1:47" ht="21.6" x14ac:dyDescent="0.3">
      <c r="A1765" s="285">
        <v>120086</v>
      </c>
      <c r="B1765" s="286" t="s">
        <v>61</v>
      </c>
      <c r="C1765" t="s">
        <v>226</v>
      </c>
      <c r="D1765" t="s">
        <v>224</v>
      </c>
      <c r="E1765" t="s">
        <v>226</v>
      </c>
      <c r="F1765" t="s">
        <v>226</v>
      </c>
      <c r="G1765" t="s">
        <v>226</v>
      </c>
      <c r="H1765" t="s">
        <v>226</v>
      </c>
      <c r="I1765" t="s">
        <v>226</v>
      </c>
      <c r="J1765" t="s">
        <v>224</v>
      </c>
      <c r="K1765" t="s">
        <v>224</v>
      </c>
      <c r="L1765" t="s">
        <v>226</v>
      </c>
      <c r="M1765" t="s">
        <v>226</v>
      </c>
      <c r="N1765" t="s">
        <v>225</v>
      </c>
      <c r="O1765" t="s">
        <v>226</v>
      </c>
      <c r="P1765" t="s">
        <v>224</v>
      </c>
      <c r="Q1765" t="s">
        <v>224</v>
      </c>
      <c r="R1765" t="s">
        <v>226</v>
      </c>
      <c r="S1765" t="s">
        <v>226</v>
      </c>
      <c r="T1765" t="s">
        <v>224</v>
      </c>
      <c r="U1765" t="s">
        <v>226</v>
      </c>
      <c r="V1765" t="s">
        <v>224</v>
      </c>
      <c r="W1765" t="s">
        <v>226</v>
      </c>
      <c r="X1765" t="s">
        <v>225</v>
      </c>
      <c r="Y1765" t="s">
        <v>224</v>
      </c>
      <c r="Z1765" t="s">
        <v>226</v>
      </c>
      <c r="AA1765" t="s">
        <v>226</v>
      </c>
      <c r="AB1765" t="s">
        <v>226</v>
      </c>
      <c r="AC1765" t="s">
        <v>226</v>
      </c>
      <c r="AD1765" t="s">
        <v>224</v>
      </c>
      <c r="AE1765" t="s">
        <v>224</v>
      </c>
      <c r="AF1765" t="s">
        <v>224</v>
      </c>
      <c r="AG1765" t="s">
        <v>226</v>
      </c>
      <c r="AH1765" t="s">
        <v>226</v>
      </c>
      <c r="AI1765" t="s">
        <v>225</v>
      </c>
      <c r="AJ1765" t="s">
        <v>226</v>
      </c>
      <c r="AK1765" t="s">
        <v>225</v>
      </c>
      <c r="AL1765" t="s">
        <v>225</v>
      </c>
      <c r="AM1765" t="s">
        <v>225</v>
      </c>
      <c r="AN1765" t="s">
        <v>225</v>
      </c>
      <c r="AO1765" t="s">
        <v>225</v>
      </c>
      <c r="AP1765" t="s">
        <v>225</v>
      </c>
      <c r="AQ1765" s="286" t="s">
        <v>394</v>
      </c>
      <c r="AR1765" s="307"/>
      <c r="AS1765" s="310"/>
    </row>
    <row r="1766" spans="1:47" x14ac:dyDescent="0.3">
      <c r="A1766" s="285">
        <v>120087</v>
      </c>
      <c r="B1766" s="286" t="s">
        <v>540</v>
      </c>
      <c r="C1766" t="s">
        <v>995</v>
      </c>
      <c r="D1766" t="s">
        <v>995</v>
      </c>
      <c r="E1766" t="s">
        <v>995</v>
      </c>
      <c r="F1766" t="s">
        <v>995</v>
      </c>
      <c r="G1766" t="s">
        <v>995</v>
      </c>
      <c r="H1766" t="s">
        <v>995</v>
      </c>
      <c r="I1766" t="s">
        <v>995</v>
      </c>
      <c r="J1766" t="s">
        <v>995</v>
      </c>
      <c r="K1766" t="s">
        <v>995</v>
      </c>
      <c r="L1766" t="s">
        <v>995</v>
      </c>
      <c r="M1766" t="s">
        <v>995</v>
      </c>
      <c r="N1766" t="s">
        <v>995</v>
      </c>
      <c r="O1766" t="s">
        <v>995</v>
      </c>
      <c r="P1766" t="s">
        <v>995</v>
      </c>
      <c r="Q1766" t="s">
        <v>995</v>
      </c>
      <c r="R1766" t="s">
        <v>995</v>
      </c>
      <c r="S1766" t="s">
        <v>995</v>
      </c>
      <c r="T1766" t="s">
        <v>995</v>
      </c>
      <c r="U1766" t="s">
        <v>995</v>
      </c>
      <c r="V1766" t="s">
        <v>995</v>
      </c>
      <c r="W1766" t="s">
        <v>995</v>
      </c>
      <c r="X1766" t="s">
        <v>995</v>
      </c>
      <c r="Y1766" t="s">
        <v>995</v>
      </c>
      <c r="Z1766" t="s">
        <v>995</v>
      </c>
      <c r="AA1766" t="s">
        <v>995</v>
      </c>
      <c r="AB1766" t="s">
        <v>995</v>
      </c>
      <c r="AC1766" t="s">
        <v>995</v>
      </c>
      <c r="AD1766" t="s">
        <v>995</v>
      </c>
      <c r="AE1766" t="s">
        <v>995</v>
      </c>
      <c r="AF1766" t="s">
        <v>995</v>
      </c>
      <c r="AG1766" t="s">
        <v>995</v>
      </c>
      <c r="AH1766" t="s">
        <v>995</v>
      </c>
      <c r="AI1766" t="s">
        <v>995</v>
      </c>
      <c r="AJ1766" t="s">
        <v>995</v>
      </c>
      <c r="AK1766" t="s">
        <v>995</v>
      </c>
      <c r="AL1766" t="s">
        <v>995</v>
      </c>
      <c r="AM1766" t="s">
        <v>995</v>
      </c>
      <c r="AN1766" t="s">
        <v>995</v>
      </c>
      <c r="AO1766" t="s">
        <v>995</v>
      </c>
      <c r="AP1766" t="s">
        <v>995</v>
      </c>
      <c r="AQ1766" s="286" t="s">
        <v>855</v>
      </c>
      <c r="AR1766" s="303"/>
      <c r="AS1766" s="303"/>
    </row>
    <row r="1767" spans="1:47" ht="21.6" x14ac:dyDescent="0.3">
      <c r="A1767" s="285">
        <v>120089</v>
      </c>
      <c r="B1767" s="286" t="s">
        <v>61</v>
      </c>
      <c r="C1767" t="s">
        <v>995</v>
      </c>
      <c r="D1767" t="s">
        <v>995</v>
      </c>
      <c r="E1767" t="s">
        <v>995</v>
      </c>
      <c r="F1767" t="s">
        <v>995</v>
      </c>
      <c r="G1767" t="s">
        <v>995</v>
      </c>
      <c r="H1767" t="s">
        <v>995</v>
      </c>
      <c r="I1767" t="s">
        <v>995</v>
      </c>
      <c r="J1767" t="s">
        <v>995</v>
      </c>
      <c r="K1767" t="s">
        <v>995</v>
      </c>
      <c r="L1767" t="s">
        <v>995</v>
      </c>
      <c r="M1767" t="s">
        <v>995</v>
      </c>
      <c r="N1767" t="s">
        <v>995</v>
      </c>
      <c r="O1767" t="s">
        <v>995</v>
      </c>
      <c r="P1767" t="s">
        <v>995</v>
      </c>
      <c r="Q1767" t="s">
        <v>995</v>
      </c>
      <c r="R1767" t="s">
        <v>995</v>
      </c>
      <c r="S1767" t="s">
        <v>995</v>
      </c>
      <c r="T1767" t="s">
        <v>995</v>
      </c>
      <c r="U1767" t="s">
        <v>995</v>
      </c>
      <c r="V1767" t="s">
        <v>995</v>
      </c>
      <c r="W1767" t="s">
        <v>995</v>
      </c>
      <c r="X1767" t="s">
        <v>995</v>
      </c>
      <c r="Y1767" t="s">
        <v>995</v>
      </c>
      <c r="Z1767" t="s">
        <v>995</v>
      </c>
      <c r="AA1767" t="s">
        <v>995</v>
      </c>
      <c r="AB1767" t="s">
        <v>995</v>
      </c>
      <c r="AC1767" t="s">
        <v>995</v>
      </c>
      <c r="AD1767" t="s">
        <v>995</v>
      </c>
      <c r="AE1767" t="s">
        <v>995</v>
      </c>
      <c r="AF1767" t="s">
        <v>995</v>
      </c>
      <c r="AG1767" t="s">
        <v>995</v>
      </c>
      <c r="AH1767" t="s">
        <v>995</v>
      </c>
      <c r="AI1767" t="s">
        <v>995</v>
      </c>
      <c r="AJ1767" t="s">
        <v>995</v>
      </c>
      <c r="AK1767" t="s">
        <v>995</v>
      </c>
      <c r="AL1767" t="s">
        <v>995</v>
      </c>
      <c r="AM1767" t="s">
        <v>995</v>
      </c>
      <c r="AN1767" t="s">
        <v>995</v>
      </c>
      <c r="AO1767" t="s">
        <v>995</v>
      </c>
      <c r="AP1767" t="s">
        <v>995</v>
      </c>
      <c r="AQ1767" s="286" t="s">
        <v>855</v>
      </c>
      <c r="AR1767" s="307"/>
      <c r="AS1767" s="310"/>
    </row>
    <row r="1768" spans="1:47" x14ac:dyDescent="0.3">
      <c r="A1768" s="285">
        <v>120090</v>
      </c>
      <c r="B1768" s="286" t="s">
        <v>61</v>
      </c>
      <c r="C1768" t="s">
        <v>995</v>
      </c>
      <c r="D1768" t="s">
        <v>995</v>
      </c>
      <c r="E1768" t="s">
        <v>995</v>
      </c>
      <c r="F1768" t="s">
        <v>995</v>
      </c>
      <c r="G1768" t="s">
        <v>995</v>
      </c>
      <c r="H1768" t="s">
        <v>995</v>
      </c>
      <c r="I1768" t="s">
        <v>995</v>
      </c>
      <c r="J1768" t="s">
        <v>995</v>
      </c>
      <c r="K1768" t="s">
        <v>995</v>
      </c>
      <c r="L1768" t="s">
        <v>995</v>
      </c>
      <c r="M1768" t="s">
        <v>995</v>
      </c>
      <c r="N1768" t="s">
        <v>995</v>
      </c>
      <c r="O1768" t="s">
        <v>995</v>
      </c>
      <c r="P1768" t="s">
        <v>995</v>
      </c>
      <c r="Q1768" t="s">
        <v>995</v>
      </c>
      <c r="R1768" t="s">
        <v>995</v>
      </c>
      <c r="S1768" t="s">
        <v>995</v>
      </c>
      <c r="T1768" t="s">
        <v>995</v>
      </c>
      <c r="U1768" t="s">
        <v>995</v>
      </c>
      <c r="V1768" t="s">
        <v>995</v>
      </c>
      <c r="W1768" t="s">
        <v>995</v>
      </c>
      <c r="X1768" t="s">
        <v>995</v>
      </c>
      <c r="Y1768" t="s">
        <v>995</v>
      </c>
      <c r="Z1768" t="s">
        <v>995</v>
      </c>
      <c r="AA1768" t="s">
        <v>995</v>
      </c>
      <c r="AB1768" t="s">
        <v>995</v>
      </c>
      <c r="AC1768" t="s">
        <v>995</v>
      </c>
      <c r="AD1768" t="s">
        <v>995</v>
      </c>
      <c r="AE1768" t="s">
        <v>995</v>
      </c>
      <c r="AF1768" t="s">
        <v>995</v>
      </c>
      <c r="AG1768" t="s">
        <v>995</v>
      </c>
      <c r="AH1768" t="s">
        <v>995</v>
      </c>
      <c r="AI1768" t="s">
        <v>995</v>
      </c>
      <c r="AJ1768" t="s">
        <v>995</v>
      </c>
      <c r="AK1768" t="s">
        <v>995</v>
      </c>
      <c r="AL1768" t="s">
        <v>995</v>
      </c>
      <c r="AM1768" t="s">
        <v>995</v>
      </c>
      <c r="AN1768" t="s">
        <v>995</v>
      </c>
      <c r="AO1768" t="s">
        <v>995</v>
      </c>
      <c r="AP1768" t="s">
        <v>995</v>
      </c>
      <c r="AQ1768" s="286" t="s">
        <v>855</v>
      </c>
      <c r="AR1768" s="303"/>
      <c r="AS1768" s="303"/>
    </row>
    <row r="1769" spans="1:47" ht="21.6" x14ac:dyDescent="0.65">
      <c r="A1769" s="285">
        <v>120093</v>
      </c>
      <c r="B1769" s="286" t="s">
        <v>538</v>
      </c>
      <c r="C1769" t="s">
        <v>226</v>
      </c>
      <c r="D1769" t="s">
        <v>226</v>
      </c>
      <c r="E1769" t="s">
        <v>224</v>
      </c>
      <c r="F1769" t="s">
        <v>226</v>
      </c>
      <c r="G1769" t="s">
        <v>226</v>
      </c>
      <c r="H1769" t="s">
        <v>226</v>
      </c>
      <c r="I1769" t="s">
        <v>226</v>
      </c>
      <c r="J1769" t="s">
        <v>226</v>
      </c>
      <c r="K1769" t="s">
        <v>226</v>
      </c>
      <c r="L1769" t="s">
        <v>225</v>
      </c>
      <c r="M1769" t="s">
        <v>995</v>
      </c>
      <c r="N1769" t="s">
        <v>224</v>
      </c>
      <c r="O1769" t="s">
        <v>226</v>
      </c>
      <c r="P1769" t="s">
        <v>224</v>
      </c>
      <c r="Q1769" t="s">
        <v>224</v>
      </c>
      <c r="R1769" t="s">
        <v>224</v>
      </c>
      <c r="S1769" t="s">
        <v>226</v>
      </c>
      <c r="T1769" t="s">
        <v>226</v>
      </c>
      <c r="U1769" t="s">
        <v>224</v>
      </c>
      <c r="V1769" t="s">
        <v>224</v>
      </c>
      <c r="W1769" t="s">
        <v>224</v>
      </c>
      <c r="X1769" t="s">
        <v>226</v>
      </c>
      <c r="Y1769" t="s">
        <v>226</v>
      </c>
      <c r="Z1769" t="s">
        <v>226</v>
      </c>
      <c r="AA1769" t="s">
        <v>226</v>
      </c>
      <c r="AB1769" t="s">
        <v>226</v>
      </c>
      <c r="AC1769" t="s">
        <v>224</v>
      </c>
      <c r="AD1769" t="s">
        <v>224</v>
      </c>
      <c r="AE1769" t="s">
        <v>224</v>
      </c>
      <c r="AF1769" t="s">
        <v>225</v>
      </c>
      <c r="AG1769" t="s">
        <v>394</v>
      </c>
      <c r="AH1769" t="s">
        <v>394</v>
      </c>
      <c r="AI1769" t="s">
        <v>394</v>
      </c>
      <c r="AJ1769" t="s">
        <v>394</v>
      </c>
      <c r="AK1769" t="s">
        <v>394</v>
      </c>
      <c r="AL1769" t="s">
        <v>394</v>
      </c>
      <c r="AM1769" t="s">
        <v>394</v>
      </c>
      <c r="AN1769" t="s">
        <v>394</v>
      </c>
      <c r="AO1769" t="s">
        <v>394</v>
      </c>
      <c r="AP1769" t="s">
        <v>394</v>
      </c>
      <c r="AQ1769" s="288"/>
      <c r="AR1769" s="296"/>
      <c r="AS1769" s="296"/>
      <c r="AU1769"/>
    </row>
    <row r="1770" spans="1:47" x14ac:dyDescent="0.3">
      <c r="A1770" s="285">
        <v>120095</v>
      </c>
      <c r="B1770" s="286" t="s">
        <v>538</v>
      </c>
      <c r="C1770" t="s">
        <v>995</v>
      </c>
      <c r="D1770" t="s">
        <v>995</v>
      </c>
      <c r="E1770" t="s">
        <v>995</v>
      </c>
      <c r="F1770" t="s">
        <v>995</v>
      </c>
      <c r="G1770" t="s">
        <v>995</v>
      </c>
      <c r="H1770" t="s">
        <v>995</v>
      </c>
      <c r="I1770" t="s">
        <v>995</v>
      </c>
      <c r="J1770" t="s">
        <v>995</v>
      </c>
      <c r="K1770" t="s">
        <v>995</v>
      </c>
      <c r="L1770" t="s">
        <v>995</v>
      </c>
      <c r="M1770" t="s">
        <v>995</v>
      </c>
      <c r="N1770" t="s">
        <v>995</v>
      </c>
      <c r="O1770" t="s">
        <v>995</v>
      </c>
      <c r="P1770" t="s">
        <v>995</v>
      </c>
      <c r="Q1770" t="s">
        <v>995</v>
      </c>
      <c r="R1770" t="s">
        <v>995</v>
      </c>
      <c r="S1770" t="s">
        <v>995</v>
      </c>
      <c r="T1770" t="s">
        <v>995</v>
      </c>
      <c r="U1770" t="s">
        <v>995</v>
      </c>
      <c r="V1770" t="s">
        <v>995</v>
      </c>
      <c r="W1770" t="s">
        <v>995</v>
      </c>
      <c r="X1770" t="s">
        <v>995</v>
      </c>
      <c r="Y1770" t="s">
        <v>995</v>
      </c>
      <c r="Z1770" t="s">
        <v>995</v>
      </c>
      <c r="AA1770" t="s">
        <v>995</v>
      </c>
      <c r="AB1770" t="s">
        <v>995</v>
      </c>
      <c r="AC1770" t="s">
        <v>995</v>
      </c>
      <c r="AD1770" t="s">
        <v>995</v>
      </c>
      <c r="AE1770" t="s">
        <v>995</v>
      </c>
      <c r="AF1770" t="s">
        <v>995</v>
      </c>
      <c r="AG1770" t="s">
        <v>995</v>
      </c>
      <c r="AH1770" t="s">
        <v>995</v>
      </c>
      <c r="AI1770" t="s">
        <v>995</v>
      </c>
      <c r="AJ1770" t="s">
        <v>995</v>
      </c>
      <c r="AK1770" t="s">
        <v>995</v>
      </c>
      <c r="AL1770" t="s">
        <v>995</v>
      </c>
      <c r="AM1770" t="s">
        <v>995</v>
      </c>
      <c r="AN1770" t="s">
        <v>995</v>
      </c>
      <c r="AO1770" t="s">
        <v>995</v>
      </c>
      <c r="AP1770" t="s">
        <v>995</v>
      </c>
      <c r="AQ1770" s="286" t="s">
        <v>855</v>
      </c>
      <c r="AR1770" s="303"/>
      <c r="AS1770" s="303"/>
    </row>
    <row r="1771" spans="1:47" x14ac:dyDescent="0.3">
      <c r="A1771" s="285">
        <v>120097</v>
      </c>
      <c r="B1771" s="286" t="s">
        <v>540</v>
      </c>
      <c r="C1771" t="s">
        <v>995</v>
      </c>
      <c r="D1771" t="s">
        <v>995</v>
      </c>
      <c r="E1771" t="s">
        <v>995</v>
      </c>
      <c r="F1771" t="s">
        <v>995</v>
      </c>
      <c r="G1771" t="s">
        <v>995</v>
      </c>
      <c r="H1771" t="s">
        <v>995</v>
      </c>
      <c r="I1771" t="s">
        <v>995</v>
      </c>
      <c r="J1771" t="s">
        <v>995</v>
      </c>
      <c r="K1771" t="s">
        <v>995</v>
      </c>
      <c r="L1771" t="s">
        <v>995</v>
      </c>
      <c r="M1771" t="s">
        <v>995</v>
      </c>
      <c r="N1771" t="s">
        <v>995</v>
      </c>
      <c r="O1771" t="s">
        <v>995</v>
      </c>
      <c r="P1771" t="s">
        <v>995</v>
      </c>
      <c r="Q1771" t="s">
        <v>995</v>
      </c>
      <c r="R1771" t="s">
        <v>995</v>
      </c>
      <c r="S1771" t="s">
        <v>995</v>
      </c>
      <c r="T1771" t="s">
        <v>995</v>
      </c>
      <c r="U1771" t="s">
        <v>995</v>
      </c>
      <c r="V1771" t="s">
        <v>995</v>
      </c>
      <c r="W1771" t="s">
        <v>995</v>
      </c>
      <c r="X1771" t="s">
        <v>995</v>
      </c>
      <c r="Y1771" t="s">
        <v>995</v>
      </c>
      <c r="Z1771" t="s">
        <v>995</v>
      </c>
      <c r="AA1771" t="s">
        <v>995</v>
      </c>
      <c r="AB1771" t="s">
        <v>995</v>
      </c>
      <c r="AC1771" t="s">
        <v>995</v>
      </c>
      <c r="AD1771" t="s">
        <v>995</v>
      </c>
      <c r="AE1771" t="s">
        <v>995</v>
      </c>
      <c r="AF1771" t="s">
        <v>995</v>
      </c>
      <c r="AG1771" t="s">
        <v>995</v>
      </c>
      <c r="AH1771" t="s">
        <v>995</v>
      </c>
      <c r="AI1771" t="s">
        <v>995</v>
      </c>
      <c r="AJ1771" t="s">
        <v>995</v>
      </c>
      <c r="AK1771" t="s">
        <v>995</v>
      </c>
      <c r="AL1771" t="s">
        <v>995</v>
      </c>
      <c r="AM1771" t="s">
        <v>995</v>
      </c>
      <c r="AN1771" t="s">
        <v>995</v>
      </c>
      <c r="AO1771" t="s">
        <v>995</v>
      </c>
      <c r="AP1771" t="s">
        <v>995</v>
      </c>
      <c r="AQ1771" s="286" t="s">
        <v>855</v>
      </c>
      <c r="AR1771" s="303"/>
      <c r="AS1771" s="303"/>
    </row>
    <row r="1772" spans="1:47" ht="21.6" x14ac:dyDescent="0.3">
      <c r="A1772" s="285">
        <v>120098</v>
      </c>
      <c r="B1772" s="286" t="s">
        <v>61</v>
      </c>
      <c r="C1772" t="s">
        <v>225</v>
      </c>
      <c r="D1772" t="s">
        <v>226</v>
      </c>
      <c r="E1772" t="s">
        <v>224</v>
      </c>
      <c r="F1772" t="s">
        <v>224</v>
      </c>
      <c r="G1772" t="s">
        <v>225</v>
      </c>
      <c r="H1772" t="s">
        <v>226</v>
      </c>
      <c r="I1772" t="s">
        <v>226</v>
      </c>
      <c r="J1772" t="s">
        <v>226</v>
      </c>
      <c r="K1772" t="s">
        <v>226</v>
      </c>
      <c r="L1772" t="s">
        <v>226</v>
      </c>
      <c r="M1772" t="s">
        <v>224</v>
      </c>
      <c r="N1772" t="s">
        <v>224</v>
      </c>
      <c r="O1772" t="s">
        <v>226</v>
      </c>
      <c r="P1772" t="s">
        <v>226</v>
      </c>
      <c r="Q1772" t="s">
        <v>226</v>
      </c>
      <c r="R1772" t="s">
        <v>224</v>
      </c>
      <c r="S1772" t="s">
        <v>224</v>
      </c>
      <c r="T1772" t="s">
        <v>224</v>
      </c>
      <c r="U1772" t="s">
        <v>224</v>
      </c>
      <c r="V1772" t="s">
        <v>224</v>
      </c>
      <c r="W1772" t="s">
        <v>226</v>
      </c>
      <c r="X1772" t="s">
        <v>226</v>
      </c>
      <c r="Y1772" t="s">
        <v>226</v>
      </c>
      <c r="Z1772" t="s">
        <v>224</v>
      </c>
      <c r="AA1772" t="s">
        <v>226</v>
      </c>
      <c r="AB1772" t="s">
        <v>226</v>
      </c>
      <c r="AC1772" t="s">
        <v>224</v>
      </c>
      <c r="AD1772" t="s">
        <v>226</v>
      </c>
      <c r="AE1772" t="s">
        <v>226</v>
      </c>
      <c r="AF1772" t="s">
        <v>226</v>
      </c>
      <c r="AG1772" t="s">
        <v>226</v>
      </c>
      <c r="AH1772" t="s">
        <v>224</v>
      </c>
      <c r="AI1772" t="s">
        <v>226</v>
      </c>
      <c r="AJ1772" t="s">
        <v>226</v>
      </c>
      <c r="AK1772" t="s">
        <v>224</v>
      </c>
      <c r="AL1772" t="s">
        <v>226</v>
      </c>
      <c r="AM1772" t="s">
        <v>226</v>
      </c>
      <c r="AN1772" t="s">
        <v>225</v>
      </c>
      <c r="AO1772" t="s">
        <v>226</v>
      </c>
      <c r="AP1772" t="s">
        <v>226</v>
      </c>
      <c r="AQ1772" s="286" t="s">
        <v>394</v>
      </c>
      <c r="AR1772" s="307"/>
      <c r="AS1772" s="310"/>
    </row>
    <row r="1773" spans="1:47" x14ac:dyDescent="0.3">
      <c r="A1773" s="285">
        <v>120100</v>
      </c>
      <c r="B1773" s="286" t="s">
        <v>61</v>
      </c>
      <c r="C1773" t="s">
        <v>995</v>
      </c>
      <c r="D1773" t="s">
        <v>995</v>
      </c>
      <c r="E1773" t="s">
        <v>995</v>
      </c>
      <c r="F1773" t="s">
        <v>995</v>
      </c>
      <c r="G1773" t="s">
        <v>995</v>
      </c>
      <c r="H1773" t="s">
        <v>995</v>
      </c>
      <c r="I1773" t="s">
        <v>995</v>
      </c>
      <c r="J1773" t="s">
        <v>995</v>
      </c>
      <c r="K1773" t="s">
        <v>995</v>
      </c>
      <c r="L1773" t="s">
        <v>995</v>
      </c>
      <c r="M1773" t="s">
        <v>995</v>
      </c>
      <c r="N1773" t="s">
        <v>995</v>
      </c>
      <c r="O1773" t="s">
        <v>995</v>
      </c>
      <c r="P1773" t="s">
        <v>995</v>
      </c>
      <c r="Q1773" t="s">
        <v>995</v>
      </c>
      <c r="R1773" t="s">
        <v>995</v>
      </c>
      <c r="S1773" t="s">
        <v>995</v>
      </c>
      <c r="T1773" t="s">
        <v>995</v>
      </c>
      <c r="U1773" t="s">
        <v>995</v>
      </c>
      <c r="V1773" t="s">
        <v>995</v>
      </c>
      <c r="W1773" t="s">
        <v>995</v>
      </c>
      <c r="X1773" t="s">
        <v>995</v>
      </c>
      <c r="Y1773" t="s">
        <v>995</v>
      </c>
      <c r="Z1773" t="s">
        <v>995</v>
      </c>
      <c r="AA1773" t="s">
        <v>995</v>
      </c>
      <c r="AB1773" t="s">
        <v>995</v>
      </c>
      <c r="AC1773" t="s">
        <v>995</v>
      </c>
      <c r="AD1773" t="s">
        <v>995</v>
      </c>
      <c r="AE1773" t="s">
        <v>995</v>
      </c>
      <c r="AF1773" t="s">
        <v>995</v>
      </c>
      <c r="AG1773" t="s">
        <v>995</v>
      </c>
      <c r="AH1773" t="s">
        <v>995</v>
      </c>
      <c r="AI1773" t="s">
        <v>995</v>
      </c>
      <c r="AJ1773" t="s">
        <v>995</v>
      </c>
      <c r="AK1773" t="s">
        <v>995</v>
      </c>
      <c r="AL1773" t="s">
        <v>995</v>
      </c>
      <c r="AM1773" t="s">
        <v>995</v>
      </c>
      <c r="AN1773" t="s">
        <v>995</v>
      </c>
      <c r="AO1773" t="s">
        <v>995</v>
      </c>
      <c r="AP1773" t="s">
        <v>995</v>
      </c>
      <c r="AQ1773" s="286" t="s">
        <v>855</v>
      </c>
      <c r="AR1773" s="303"/>
      <c r="AS1773" s="303"/>
    </row>
    <row r="1774" spans="1:47" x14ac:dyDescent="0.3">
      <c r="A1774" s="285">
        <v>120101</v>
      </c>
      <c r="B1774" s="286" t="s">
        <v>539</v>
      </c>
      <c r="C1774" t="s">
        <v>995</v>
      </c>
      <c r="D1774" t="s">
        <v>995</v>
      </c>
      <c r="E1774" t="s">
        <v>995</v>
      </c>
      <c r="F1774" t="s">
        <v>995</v>
      </c>
      <c r="G1774" t="s">
        <v>995</v>
      </c>
      <c r="H1774" t="s">
        <v>995</v>
      </c>
      <c r="I1774" t="s">
        <v>995</v>
      </c>
      <c r="J1774" t="s">
        <v>995</v>
      </c>
      <c r="K1774" t="s">
        <v>995</v>
      </c>
      <c r="L1774" t="s">
        <v>995</v>
      </c>
      <c r="M1774" t="s">
        <v>995</v>
      </c>
      <c r="N1774" t="s">
        <v>995</v>
      </c>
      <c r="O1774" t="s">
        <v>995</v>
      </c>
      <c r="P1774" t="s">
        <v>995</v>
      </c>
      <c r="Q1774" t="s">
        <v>995</v>
      </c>
      <c r="R1774" t="s">
        <v>995</v>
      </c>
      <c r="S1774" t="s">
        <v>995</v>
      </c>
      <c r="T1774" t="s">
        <v>995</v>
      </c>
      <c r="U1774" t="s">
        <v>995</v>
      </c>
      <c r="V1774" t="s">
        <v>995</v>
      </c>
      <c r="W1774" t="s">
        <v>995</v>
      </c>
      <c r="X1774" t="s">
        <v>995</v>
      </c>
      <c r="Y1774" t="s">
        <v>995</v>
      </c>
      <c r="Z1774" t="s">
        <v>995</v>
      </c>
      <c r="AA1774" t="s">
        <v>995</v>
      </c>
      <c r="AB1774" t="s">
        <v>995</v>
      </c>
      <c r="AC1774" t="s">
        <v>995</v>
      </c>
      <c r="AD1774" t="s">
        <v>995</v>
      </c>
      <c r="AE1774" t="s">
        <v>995</v>
      </c>
      <c r="AF1774" t="s">
        <v>995</v>
      </c>
      <c r="AG1774" t="s">
        <v>995</v>
      </c>
      <c r="AH1774" t="s">
        <v>995</v>
      </c>
      <c r="AI1774" t="s">
        <v>995</v>
      </c>
      <c r="AJ1774" t="s">
        <v>995</v>
      </c>
      <c r="AK1774" t="s">
        <v>995</v>
      </c>
      <c r="AL1774" t="s">
        <v>995</v>
      </c>
      <c r="AM1774" t="s">
        <v>995</v>
      </c>
      <c r="AN1774" t="s">
        <v>995</v>
      </c>
      <c r="AO1774" t="s">
        <v>995</v>
      </c>
      <c r="AP1774" t="s">
        <v>995</v>
      </c>
      <c r="AQ1774" s="286" t="s">
        <v>855</v>
      </c>
      <c r="AR1774" s="303"/>
      <c r="AS1774" s="303"/>
    </row>
    <row r="1775" spans="1:47" ht="28.8" x14ac:dyDescent="0.3">
      <c r="A1775" s="285">
        <v>120102</v>
      </c>
      <c r="B1775" s="286" t="s">
        <v>67</v>
      </c>
      <c r="C1775" t="s">
        <v>226</v>
      </c>
      <c r="D1775" t="s">
        <v>226</v>
      </c>
      <c r="E1775" t="s">
        <v>226</v>
      </c>
      <c r="F1775" t="s">
        <v>226</v>
      </c>
      <c r="G1775" t="s">
        <v>226</v>
      </c>
      <c r="H1775" t="s">
        <v>226</v>
      </c>
      <c r="I1775" t="s">
        <v>226</v>
      </c>
      <c r="J1775" t="s">
        <v>226</v>
      </c>
      <c r="K1775" t="s">
        <v>226</v>
      </c>
      <c r="L1775" t="s">
        <v>226</v>
      </c>
      <c r="M1775" t="s">
        <v>226</v>
      </c>
      <c r="N1775" t="s">
        <v>226</v>
      </c>
      <c r="O1775" t="s">
        <v>224</v>
      </c>
      <c r="P1775" t="s">
        <v>226</v>
      </c>
      <c r="Q1775" t="s">
        <v>226</v>
      </c>
      <c r="R1775" t="s">
        <v>226</v>
      </c>
      <c r="S1775" t="s">
        <v>226</v>
      </c>
      <c r="T1775" t="s">
        <v>226</v>
      </c>
      <c r="U1775" t="s">
        <v>226</v>
      </c>
      <c r="V1775" t="s">
        <v>226</v>
      </c>
      <c r="W1775" t="s">
        <v>226</v>
      </c>
      <c r="X1775" t="s">
        <v>226</v>
      </c>
      <c r="Y1775" t="s">
        <v>226</v>
      </c>
      <c r="Z1775" t="s">
        <v>226</v>
      </c>
      <c r="AA1775" t="s">
        <v>224</v>
      </c>
      <c r="AB1775" t="s">
        <v>225</v>
      </c>
      <c r="AC1775" t="s">
        <v>225</v>
      </c>
      <c r="AD1775" t="s">
        <v>226</v>
      </c>
      <c r="AE1775" t="s">
        <v>226</v>
      </c>
      <c r="AF1775" t="s">
        <v>225</v>
      </c>
      <c r="AG1775" t="s">
        <v>225</v>
      </c>
      <c r="AH1775" t="s">
        <v>225</v>
      </c>
      <c r="AI1775" t="s">
        <v>225</v>
      </c>
      <c r="AJ1775" t="s">
        <v>225</v>
      </c>
      <c r="AK1775" t="s">
        <v>225</v>
      </c>
      <c r="AL1775" t="s">
        <v>394</v>
      </c>
      <c r="AM1775" t="s">
        <v>394</v>
      </c>
      <c r="AN1775" t="s">
        <v>394</v>
      </c>
      <c r="AO1775" t="s">
        <v>394</v>
      </c>
      <c r="AP1775" t="s">
        <v>394</v>
      </c>
      <c r="AQ1775" s="286" t="s">
        <v>394</v>
      </c>
      <c r="AR1775" s="307"/>
      <c r="AS1775" s="310"/>
    </row>
    <row r="1776" spans="1:47" x14ac:dyDescent="0.3">
      <c r="A1776" s="285">
        <v>120103</v>
      </c>
      <c r="B1776" s="286" t="s">
        <v>61</v>
      </c>
      <c r="C1776" t="s">
        <v>995</v>
      </c>
      <c r="D1776" t="s">
        <v>995</v>
      </c>
      <c r="E1776" t="s">
        <v>995</v>
      </c>
      <c r="F1776" t="s">
        <v>995</v>
      </c>
      <c r="G1776" t="s">
        <v>995</v>
      </c>
      <c r="H1776" t="s">
        <v>995</v>
      </c>
      <c r="I1776" t="s">
        <v>995</v>
      </c>
      <c r="J1776" t="s">
        <v>995</v>
      </c>
      <c r="K1776" t="s">
        <v>995</v>
      </c>
      <c r="L1776" t="s">
        <v>995</v>
      </c>
      <c r="M1776" t="s">
        <v>995</v>
      </c>
      <c r="N1776" t="s">
        <v>995</v>
      </c>
      <c r="O1776" t="s">
        <v>995</v>
      </c>
      <c r="P1776" t="s">
        <v>995</v>
      </c>
      <c r="Q1776" t="s">
        <v>995</v>
      </c>
      <c r="R1776" t="s">
        <v>995</v>
      </c>
      <c r="S1776" t="s">
        <v>995</v>
      </c>
      <c r="T1776" t="s">
        <v>995</v>
      </c>
      <c r="U1776" t="s">
        <v>995</v>
      </c>
      <c r="V1776" t="s">
        <v>995</v>
      </c>
      <c r="W1776" t="s">
        <v>995</v>
      </c>
      <c r="X1776" t="s">
        <v>995</v>
      </c>
      <c r="Y1776" t="s">
        <v>995</v>
      </c>
      <c r="Z1776" t="s">
        <v>995</v>
      </c>
      <c r="AA1776" t="s">
        <v>995</v>
      </c>
      <c r="AB1776" t="s">
        <v>995</v>
      </c>
      <c r="AC1776" t="s">
        <v>995</v>
      </c>
      <c r="AD1776" t="s">
        <v>995</v>
      </c>
      <c r="AE1776" t="s">
        <v>995</v>
      </c>
      <c r="AF1776" t="s">
        <v>995</v>
      </c>
      <c r="AG1776" t="s">
        <v>995</v>
      </c>
      <c r="AH1776" t="s">
        <v>995</v>
      </c>
      <c r="AI1776" t="s">
        <v>995</v>
      </c>
      <c r="AJ1776" t="s">
        <v>995</v>
      </c>
      <c r="AK1776" t="s">
        <v>995</v>
      </c>
      <c r="AL1776" t="s">
        <v>995</v>
      </c>
      <c r="AM1776" t="s">
        <v>995</v>
      </c>
      <c r="AN1776" t="s">
        <v>995</v>
      </c>
      <c r="AO1776" t="s">
        <v>995</v>
      </c>
      <c r="AP1776" t="s">
        <v>995</v>
      </c>
      <c r="AQ1776" s="286" t="s">
        <v>855</v>
      </c>
      <c r="AR1776" s="303"/>
      <c r="AS1776" s="303"/>
    </row>
    <row r="1777" spans="1:45" ht="21.6" x14ac:dyDescent="0.3">
      <c r="A1777" s="285">
        <v>120105</v>
      </c>
      <c r="B1777" s="286" t="s">
        <v>61</v>
      </c>
      <c r="C1777" t="s">
        <v>226</v>
      </c>
      <c r="D1777" t="s">
        <v>226</v>
      </c>
      <c r="E1777" t="s">
        <v>224</v>
      </c>
      <c r="F1777" t="s">
        <v>226</v>
      </c>
      <c r="G1777" t="s">
        <v>226</v>
      </c>
      <c r="H1777" t="s">
        <v>226</v>
      </c>
      <c r="I1777" t="s">
        <v>226</v>
      </c>
      <c r="J1777" t="s">
        <v>226</v>
      </c>
      <c r="K1777" t="s">
        <v>226</v>
      </c>
      <c r="L1777" t="s">
        <v>224</v>
      </c>
      <c r="M1777" t="s">
        <v>226</v>
      </c>
      <c r="N1777" t="s">
        <v>226</v>
      </c>
      <c r="O1777" t="s">
        <v>224</v>
      </c>
      <c r="P1777" t="s">
        <v>226</v>
      </c>
      <c r="Q1777" t="s">
        <v>226</v>
      </c>
      <c r="R1777" t="s">
        <v>226</v>
      </c>
      <c r="S1777" t="s">
        <v>226</v>
      </c>
      <c r="T1777" t="s">
        <v>226</v>
      </c>
      <c r="U1777" t="s">
        <v>224</v>
      </c>
      <c r="V1777" t="s">
        <v>226</v>
      </c>
      <c r="W1777" t="s">
        <v>226</v>
      </c>
      <c r="X1777" t="s">
        <v>224</v>
      </c>
      <c r="Y1777" t="s">
        <v>226</v>
      </c>
      <c r="Z1777" t="s">
        <v>226</v>
      </c>
      <c r="AA1777" t="s">
        <v>226</v>
      </c>
      <c r="AB1777" t="s">
        <v>226</v>
      </c>
      <c r="AC1777" t="s">
        <v>226</v>
      </c>
      <c r="AD1777" t="s">
        <v>226</v>
      </c>
      <c r="AE1777" t="s">
        <v>224</v>
      </c>
      <c r="AF1777" t="s">
        <v>224</v>
      </c>
      <c r="AG1777" t="s">
        <v>224</v>
      </c>
      <c r="AH1777" t="s">
        <v>224</v>
      </c>
      <c r="AI1777" t="s">
        <v>224</v>
      </c>
      <c r="AJ1777" t="s">
        <v>224</v>
      </c>
      <c r="AK1777" t="s">
        <v>226</v>
      </c>
      <c r="AL1777" t="s">
        <v>226</v>
      </c>
      <c r="AM1777" t="s">
        <v>225</v>
      </c>
      <c r="AN1777" t="s">
        <v>226</v>
      </c>
      <c r="AO1777" t="s">
        <v>226</v>
      </c>
      <c r="AP1777" t="s">
        <v>225</v>
      </c>
      <c r="AQ1777" s="286" t="s">
        <v>394</v>
      </c>
      <c r="AR1777" s="307"/>
      <c r="AS1777" s="310"/>
    </row>
    <row r="1778" spans="1:45" ht="21.6" x14ac:dyDescent="0.3">
      <c r="A1778" s="285">
        <v>120106</v>
      </c>
      <c r="B1778" s="286" t="s">
        <v>61</v>
      </c>
      <c r="C1778" t="s">
        <v>226</v>
      </c>
      <c r="D1778" t="s">
        <v>226</v>
      </c>
      <c r="E1778" t="s">
        <v>226</v>
      </c>
      <c r="F1778" t="s">
        <v>226</v>
      </c>
      <c r="G1778" t="s">
        <v>226</v>
      </c>
      <c r="H1778" t="s">
        <v>226</v>
      </c>
      <c r="I1778" t="s">
        <v>226</v>
      </c>
      <c r="J1778" t="s">
        <v>226</v>
      </c>
      <c r="K1778" t="s">
        <v>226</v>
      </c>
      <c r="L1778" t="s">
        <v>226</v>
      </c>
      <c r="M1778" t="s">
        <v>226</v>
      </c>
      <c r="N1778" t="s">
        <v>224</v>
      </c>
      <c r="O1778" t="s">
        <v>226</v>
      </c>
      <c r="P1778" t="s">
        <v>226</v>
      </c>
      <c r="Q1778" t="s">
        <v>226</v>
      </c>
      <c r="R1778" t="s">
        <v>226</v>
      </c>
      <c r="S1778" t="s">
        <v>226</v>
      </c>
      <c r="T1778" t="s">
        <v>226</v>
      </c>
      <c r="U1778" t="s">
        <v>226</v>
      </c>
      <c r="V1778" t="s">
        <v>226</v>
      </c>
      <c r="W1778" t="s">
        <v>226</v>
      </c>
      <c r="X1778" t="s">
        <v>226</v>
      </c>
      <c r="Y1778" t="s">
        <v>226</v>
      </c>
      <c r="Z1778" t="s">
        <v>226</v>
      </c>
      <c r="AA1778" t="s">
        <v>226</v>
      </c>
      <c r="AB1778" t="s">
        <v>226</v>
      </c>
      <c r="AC1778" t="s">
        <v>226</v>
      </c>
      <c r="AD1778" t="s">
        <v>225</v>
      </c>
      <c r="AE1778" t="s">
        <v>226</v>
      </c>
      <c r="AF1778" t="s">
        <v>226</v>
      </c>
      <c r="AG1778" t="s">
        <v>226</v>
      </c>
      <c r="AH1778" t="s">
        <v>225</v>
      </c>
      <c r="AI1778" t="s">
        <v>226</v>
      </c>
      <c r="AJ1778" t="s">
        <v>226</v>
      </c>
      <c r="AK1778" t="s">
        <v>226</v>
      </c>
      <c r="AL1778" t="s">
        <v>226</v>
      </c>
      <c r="AM1778" t="s">
        <v>226</v>
      </c>
      <c r="AN1778" t="s">
        <v>226</v>
      </c>
      <c r="AO1778" t="s">
        <v>224</v>
      </c>
      <c r="AP1778" t="s">
        <v>226</v>
      </c>
      <c r="AQ1778" s="286" t="s">
        <v>394</v>
      </c>
      <c r="AR1778" s="307"/>
      <c r="AS1778" s="310"/>
    </row>
    <row r="1779" spans="1:45" x14ac:dyDescent="0.3">
      <c r="A1779" s="285">
        <v>120107</v>
      </c>
      <c r="B1779" s="286" t="s">
        <v>540</v>
      </c>
      <c r="C1779" t="s">
        <v>995</v>
      </c>
      <c r="D1779" t="s">
        <v>995</v>
      </c>
      <c r="E1779" t="s">
        <v>995</v>
      </c>
      <c r="F1779" t="s">
        <v>995</v>
      </c>
      <c r="G1779" t="s">
        <v>995</v>
      </c>
      <c r="H1779" t="s">
        <v>995</v>
      </c>
      <c r="I1779" t="s">
        <v>995</v>
      </c>
      <c r="J1779" t="s">
        <v>995</v>
      </c>
      <c r="K1779" t="s">
        <v>995</v>
      </c>
      <c r="L1779" t="s">
        <v>995</v>
      </c>
      <c r="M1779" t="s">
        <v>995</v>
      </c>
      <c r="N1779" t="s">
        <v>995</v>
      </c>
      <c r="O1779" t="s">
        <v>995</v>
      </c>
      <c r="P1779" t="s">
        <v>995</v>
      </c>
      <c r="Q1779" t="s">
        <v>995</v>
      </c>
      <c r="R1779" t="s">
        <v>995</v>
      </c>
      <c r="S1779" t="s">
        <v>995</v>
      </c>
      <c r="T1779" t="s">
        <v>995</v>
      </c>
      <c r="U1779" t="s">
        <v>995</v>
      </c>
      <c r="V1779" t="s">
        <v>995</v>
      </c>
      <c r="W1779" t="s">
        <v>995</v>
      </c>
      <c r="X1779" t="s">
        <v>995</v>
      </c>
      <c r="Y1779" t="s">
        <v>995</v>
      </c>
      <c r="Z1779" t="s">
        <v>995</v>
      </c>
      <c r="AA1779" t="s">
        <v>995</v>
      </c>
      <c r="AB1779" t="s">
        <v>995</v>
      </c>
      <c r="AC1779" t="s">
        <v>995</v>
      </c>
      <c r="AD1779" t="s">
        <v>995</v>
      </c>
      <c r="AE1779" t="s">
        <v>995</v>
      </c>
      <c r="AF1779" t="s">
        <v>995</v>
      </c>
      <c r="AG1779" t="s">
        <v>995</v>
      </c>
      <c r="AH1779" t="s">
        <v>995</v>
      </c>
      <c r="AI1779" t="s">
        <v>995</v>
      </c>
      <c r="AJ1779" t="s">
        <v>995</v>
      </c>
      <c r="AK1779" t="s">
        <v>995</v>
      </c>
      <c r="AL1779" t="s">
        <v>995</v>
      </c>
      <c r="AM1779" t="s">
        <v>995</v>
      </c>
      <c r="AN1779" t="s">
        <v>995</v>
      </c>
      <c r="AO1779" t="s">
        <v>995</v>
      </c>
      <c r="AP1779" t="s">
        <v>995</v>
      </c>
      <c r="AQ1779" s="286" t="s">
        <v>855</v>
      </c>
      <c r="AR1779" s="303"/>
      <c r="AS1779" s="303"/>
    </row>
    <row r="1780" spans="1:45" x14ac:dyDescent="0.3">
      <c r="A1780" s="285">
        <v>120108</v>
      </c>
      <c r="B1780" s="286" t="s">
        <v>539</v>
      </c>
      <c r="C1780" t="s">
        <v>995</v>
      </c>
      <c r="D1780" t="s">
        <v>995</v>
      </c>
      <c r="E1780" t="s">
        <v>995</v>
      </c>
      <c r="F1780" t="s">
        <v>995</v>
      </c>
      <c r="G1780" t="s">
        <v>995</v>
      </c>
      <c r="H1780" t="s">
        <v>995</v>
      </c>
      <c r="I1780" t="s">
        <v>995</v>
      </c>
      <c r="J1780" t="s">
        <v>995</v>
      </c>
      <c r="K1780" t="s">
        <v>995</v>
      </c>
      <c r="L1780" t="s">
        <v>995</v>
      </c>
      <c r="M1780" t="s">
        <v>995</v>
      </c>
      <c r="N1780" t="s">
        <v>995</v>
      </c>
      <c r="O1780" t="s">
        <v>995</v>
      </c>
      <c r="P1780" t="s">
        <v>995</v>
      </c>
      <c r="Q1780" t="s">
        <v>995</v>
      </c>
      <c r="R1780" t="s">
        <v>995</v>
      </c>
      <c r="S1780" t="s">
        <v>995</v>
      </c>
      <c r="T1780" t="s">
        <v>995</v>
      </c>
      <c r="U1780" t="s">
        <v>995</v>
      </c>
      <c r="V1780" t="s">
        <v>995</v>
      </c>
      <c r="W1780" t="s">
        <v>995</v>
      </c>
      <c r="X1780" t="s">
        <v>995</v>
      </c>
      <c r="Y1780" t="s">
        <v>995</v>
      </c>
      <c r="Z1780" t="s">
        <v>995</v>
      </c>
      <c r="AA1780" t="s">
        <v>995</v>
      </c>
      <c r="AB1780" t="s">
        <v>995</v>
      </c>
      <c r="AC1780" t="s">
        <v>995</v>
      </c>
      <c r="AD1780" t="s">
        <v>995</v>
      </c>
      <c r="AE1780" t="s">
        <v>995</v>
      </c>
      <c r="AF1780" t="s">
        <v>995</v>
      </c>
      <c r="AG1780" t="s">
        <v>995</v>
      </c>
      <c r="AH1780" t="s">
        <v>995</v>
      </c>
      <c r="AI1780" t="s">
        <v>995</v>
      </c>
      <c r="AJ1780" t="s">
        <v>995</v>
      </c>
      <c r="AK1780" t="s">
        <v>995</v>
      </c>
      <c r="AL1780" t="s">
        <v>995</v>
      </c>
      <c r="AM1780" t="s">
        <v>995</v>
      </c>
      <c r="AN1780" t="s">
        <v>995</v>
      </c>
      <c r="AO1780" t="s">
        <v>995</v>
      </c>
      <c r="AP1780" t="s">
        <v>995</v>
      </c>
      <c r="AQ1780" s="286" t="s">
        <v>855</v>
      </c>
      <c r="AR1780" s="303"/>
      <c r="AS1780" s="303"/>
    </row>
    <row r="1781" spans="1:45" x14ac:dyDescent="0.3">
      <c r="A1781" s="285">
        <v>120109</v>
      </c>
      <c r="B1781" s="286" t="s">
        <v>538</v>
      </c>
      <c r="C1781" t="s">
        <v>995</v>
      </c>
      <c r="D1781" t="s">
        <v>995</v>
      </c>
      <c r="E1781" t="s">
        <v>995</v>
      </c>
      <c r="F1781" t="s">
        <v>995</v>
      </c>
      <c r="G1781" t="s">
        <v>995</v>
      </c>
      <c r="H1781" t="s">
        <v>995</v>
      </c>
      <c r="I1781" t="s">
        <v>995</v>
      </c>
      <c r="J1781" t="s">
        <v>995</v>
      </c>
      <c r="K1781" t="s">
        <v>995</v>
      </c>
      <c r="L1781" t="s">
        <v>995</v>
      </c>
      <c r="M1781" t="s">
        <v>995</v>
      </c>
      <c r="N1781" t="s">
        <v>995</v>
      </c>
      <c r="O1781" t="s">
        <v>995</v>
      </c>
      <c r="P1781" t="s">
        <v>995</v>
      </c>
      <c r="Q1781" t="s">
        <v>995</v>
      </c>
      <c r="R1781" t="s">
        <v>995</v>
      </c>
      <c r="S1781" t="s">
        <v>995</v>
      </c>
      <c r="T1781" t="s">
        <v>995</v>
      </c>
      <c r="U1781" t="s">
        <v>995</v>
      </c>
      <c r="V1781" t="s">
        <v>995</v>
      </c>
      <c r="W1781" t="s">
        <v>995</v>
      </c>
      <c r="X1781" t="s">
        <v>995</v>
      </c>
      <c r="Y1781" t="s">
        <v>995</v>
      </c>
      <c r="Z1781" t="s">
        <v>995</v>
      </c>
      <c r="AA1781" t="s">
        <v>995</v>
      </c>
      <c r="AB1781" t="s">
        <v>995</v>
      </c>
      <c r="AC1781" t="s">
        <v>995</v>
      </c>
      <c r="AD1781" t="s">
        <v>995</v>
      </c>
      <c r="AE1781" t="s">
        <v>995</v>
      </c>
      <c r="AF1781" t="s">
        <v>995</v>
      </c>
      <c r="AG1781" t="s">
        <v>995</v>
      </c>
      <c r="AH1781" t="s">
        <v>995</v>
      </c>
      <c r="AI1781" t="s">
        <v>995</v>
      </c>
      <c r="AJ1781" t="s">
        <v>995</v>
      </c>
      <c r="AK1781" t="s">
        <v>995</v>
      </c>
      <c r="AL1781" t="s">
        <v>995</v>
      </c>
      <c r="AM1781" t="s">
        <v>995</v>
      </c>
      <c r="AN1781" t="s">
        <v>995</v>
      </c>
      <c r="AO1781" t="s">
        <v>995</v>
      </c>
      <c r="AP1781" t="s">
        <v>995</v>
      </c>
      <c r="AQ1781" s="286" t="s">
        <v>855</v>
      </c>
      <c r="AR1781" s="303"/>
      <c r="AS1781" s="303"/>
    </row>
    <row r="1782" spans="1:45" ht="28.8" x14ac:dyDescent="0.3">
      <c r="A1782" s="285">
        <v>120111</v>
      </c>
      <c r="B1782" s="286" t="s">
        <v>67</v>
      </c>
      <c r="C1782" t="s">
        <v>226</v>
      </c>
      <c r="D1782" t="s">
        <v>226</v>
      </c>
      <c r="E1782" t="s">
        <v>226</v>
      </c>
      <c r="F1782" t="s">
        <v>226</v>
      </c>
      <c r="G1782" t="s">
        <v>224</v>
      </c>
      <c r="H1782" t="s">
        <v>226</v>
      </c>
      <c r="I1782" t="s">
        <v>226</v>
      </c>
      <c r="J1782" t="s">
        <v>226</v>
      </c>
      <c r="K1782" t="s">
        <v>226</v>
      </c>
      <c r="L1782" t="s">
        <v>226</v>
      </c>
      <c r="M1782" t="s">
        <v>226</v>
      </c>
      <c r="N1782" t="s">
        <v>224</v>
      </c>
      <c r="O1782" t="s">
        <v>224</v>
      </c>
      <c r="P1782" t="s">
        <v>224</v>
      </c>
      <c r="Q1782" t="s">
        <v>226</v>
      </c>
      <c r="R1782" t="s">
        <v>226</v>
      </c>
      <c r="S1782" t="s">
        <v>226</v>
      </c>
      <c r="T1782" t="s">
        <v>226</v>
      </c>
      <c r="U1782" t="s">
        <v>224</v>
      </c>
      <c r="V1782" t="s">
        <v>224</v>
      </c>
      <c r="W1782" t="s">
        <v>226</v>
      </c>
      <c r="X1782" t="s">
        <v>224</v>
      </c>
      <c r="Y1782" t="s">
        <v>224</v>
      </c>
      <c r="Z1782" t="s">
        <v>226</v>
      </c>
      <c r="AA1782" t="s">
        <v>224</v>
      </c>
      <c r="AB1782" t="s">
        <v>226</v>
      </c>
      <c r="AC1782" t="s">
        <v>226</v>
      </c>
      <c r="AD1782" t="s">
        <v>224</v>
      </c>
      <c r="AE1782" t="s">
        <v>224</v>
      </c>
      <c r="AF1782" t="s">
        <v>224</v>
      </c>
      <c r="AG1782" t="s">
        <v>225</v>
      </c>
      <c r="AH1782" t="s">
        <v>225</v>
      </c>
      <c r="AI1782" t="s">
        <v>225</v>
      </c>
      <c r="AJ1782" t="s">
        <v>225</v>
      </c>
      <c r="AK1782" t="s">
        <v>225</v>
      </c>
      <c r="AL1782" t="s">
        <v>394</v>
      </c>
      <c r="AM1782" t="s">
        <v>394</v>
      </c>
      <c r="AN1782" t="s">
        <v>394</v>
      </c>
      <c r="AO1782" t="s">
        <v>394</v>
      </c>
      <c r="AP1782" t="s">
        <v>394</v>
      </c>
      <c r="AQ1782" s="286" t="s">
        <v>394</v>
      </c>
      <c r="AR1782" s="307"/>
      <c r="AS1782" s="310"/>
    </row>
    <row r="1783" spans="1:45" ht="28.8" x14ac:dyDescent="0.3">
      <c r="A1783" s="285">
        <v>120113</v>
      </c>
      <c r="B1783" s="286" t="s">
        <v>541</v>
      </c>
      <c r="C1783" t="s">
        <v>995</v>
      </c>
      <c r="D1783" t="s">
        <v>995</v>
      </c>
      <c r="E1783" t="s">
        <v>995</v>
      </c>
      <c r="F1783" t="s">
        <v>995</v>
      </c>
      <c r="G1783" t="s">
        <v>995</v>
      </c>
      <c r="H1783" t="s">
        <v>995</v>
      </c>
      <c r="I1783" t="s">
        <v>995</v>
      </c>
      <c r="J1783" t="s">
        <v>995</v>
      </c>
      <c r="K1783" t="s">
        <v>995</v>
      </c>
      <c r="L1783" t="s">
        <v>995</v>
      </c>
      <c r="M1783" t="s">
        <v>995</v>
      </c>
      <c r="N1783" t="s">
        <v>995</v>
      </c>
      <c r="O1783" t="s">
        <v>995</v>
      </c>
      <c r="P1783" t="s">
        <v>995</v>
      </c>
      <c r="Q1783" t="s">
        <v>995</v>
      </c>
      <c r="R1783" t="s">
        <v>995</v>
      </c>
      <c r="S1783" t="s">
        <v>995</v>
      </c>
      <c r="T1783" t="s">
        <v>995</v>
      </c>
      <c r="U1783" t="s">
        <v>995</v>
      </c>
      <c r="V1783" t="s">
        <v>995</v>
      </c>
      <c r="W1783" t="s">
        <v>995</v>
      </c>
      <c r="X1783" t="s">
        <v>995</v>
      </c>
      <c r="Y1783" t="s">
        <v>995</v>
      </c>
      <c r="Z1783" t="s">
        <v>995</v>
      </c>
      <c r="AA1783" t="s">
        <v>995</v>
      </c>
      <c r="AB1783" t="s">
        <v>995</v>
      </c>
      <c r="AC1783" t="s">
        <v>995</v>
      </c>
      <c r="AD1783" t="s">
        <v>995</v>
      </c>
      <c r="AE1783" t="s">
        <v>995</v>
      </c>
      <c r="AF1783" t="s">
        <v>995</v>
      </c>
      <c r="AG1783" t="s">
        <v>995</v>
      </c>
      <c r="AH1783" t="s">
        <v>995</v>
      </c>
      <c r="AI1783" t="s">
        <v>995</v>
      </c>
      <c r="AJ1783" t="s">
        <v>995</v>
      </c>
      <c r="AK1783" t="s">
        <v>995</v>
      </c>
      <c r="AL1783" t="s">
        <v>995</v>
      </c>
      <c r="AM1783" t="s">
        <v>995</v>
      </c>
      <c r="AN1783" t="s">
        <v>995</v>
      </c>
      <c r="AO1783" t="s">
        <v>995</v>
      </c>
      <c r="AP1783" t="s">
        <v>995</v>
      </c>
      <c r="AQ1783" s="286" t="s">
        <v>855</v>
      </c>
      <c r="AR1783" s="307"/>
      <c r="AS1783" s="310"/>
    </row>
    <row r="1784" spans="1:45" x14ac:dyDescent="0.3">
      <c r="A1784" s="285">
        <v>120115</v>
      </c>
      <c r="B1784" s="286" t="s">
        <v>61</v>
      </c>
      <c r="C1784" t="s">
        <v>995</v>
      </c>
      <c r="D1784" t="s">
        <v>995</v>
      </c>
      <c r="E1784" t="s">
        <v>995</v>
      </c>
      <c r="F1784" t="s">
        <v>995</v>
      </c>
      <c r="G1784" t="s">
        <v>995</v>
      </c>
      <c r="H1784" t="s">
        <v>995</v>
      </c>
      <c r="I1784" t="s">
        <v>995</v>
      </c>
      <c r="J1784" t="s">
        <v>995</v>
      </c>
      <c r="K1784" t="s">
        <v>995</v>
      </c>
      <c r="L1784" t="s">
        <v>995</v>
      </c>
      <c r="M1784" t="s">
        <v>995</v>
      </c>
      <c r="N1784" t="s">
        <v>995</v>
      </c>
      <c r="O1784" t="s">
        <v>995</v>
      </c>
      <c r="P1784" t="s">
        <v>995</v>
      </c>
      <c r="Q1784" t="s">
        <v>995</v>
      </c>
      <c r="R1784" t="s">
        <v>995</v>
      </c>
      <c r="S1784" t="s">
        <v>995</v>
      </c>
      <c r="T1784" t="s">
        <v>995</v>
      </c>
      <c r="U1784" t="s">
        <v>995</v>
      </c>
      <c r="V1784" t="s">
        <v>995</v>
      </c>
      <c r="W1784" t="s">
        <v>995</v>
      </c>
      <c r="X1784" t="s">
        <v>995</v>
      </c>
      <c r="Y1784" t="s">
        <v>995</v>
      </c>
      <c r="Z1784" t="s">
        <v>995</v>
      </c>
      <c r="AA1784" t="s">
        <v>995</v>
      </c>
      <c r="AB1784" t="s">
        <v>995</v>
      </c>
      <c r="AC1784" t="s">
        <v>995</v>
      </c>
      <c r="AD1784" t="s">
        <v>995</v>
      </c>
      <c r="AE1784" t="s">
        <v>995</v>
      </c>
      <c r="AF1784" t="s">
        <v>995</v>
      </c>
      <c r="AG1784" t="s">
        <v>995</v>
      </c>
      <c r="AH1784" t="s">
        <v>995</v>
      </c>
      <c r="AI1784" t="s">
        <v>995</v>
      </c>
      <c r="AJ1784" t="s">
        <v>995</v>
      </c>
      <c r="AK1784" t="s">
        <v>995</v>
      </c>
      <c r="AL1784" t="s">
        <v>995</v>
      </c>
      <c r="AM1784" t="s">
        <v>995</v>
      </c>
      <c r="AN1784" t="s">
        <v>995</v>
      </c>
      <c r="AO1784" t="s">
        <v>995</v>
      </c>
      <c r="AP1784" t="s">
        <v>995</v>
      </c>
      <c r="AQ1784" s="286" t="s">
        <v>855</v>
      </c>
      <c r="AR1784" s="303"/>
      <c r="AS1784" s="303"/>
    </row>
    <row r="1785" spans="1:45" x14ac:dyDescent="0.3">
      <c r="A1785" s="285">
        <v>120116</v>
      </c>
      <c r="B1785" s="286" t="s">
        <v>539</v>
      </c>
      <c r="C1785" t="s">
        <v>995</v>
      </c>
      <c r="D1785" t="s">
        <v>995</v>
      </c>
      <c r="E1785" t="s">
        <v>995</v>
      </c>
      <c r="F1785" t="s">
        <v>995</v>
      </c>
      <c r="G1785" t="s">
        <v>995</v>
      </c>
      <c r="H1785" t="s">
        <v>995</v>
      </c>
      <c r="I1785" t="s">
        <v>995</v>
      </c>
      <c r="J1785" t="s">
        <v>995</v>
      </c>
      <c r="K1785" t="s">
        <v>995</v>
      </c>
      <c r="L1785" t="s">
        <v>995</v>
      </c>
      <c r="M1785" t="s">
        <v>995</v>
      </c>
      <c r="N1785" t="s">
        <v>995</v>
      </c>
      <c r="O1785" t="s">
        <v>995</v>
      </c>
      <c r="P1785" t="s">
        <v>995</v>
      </c>
      <c r="Q1785" t="s">
        <v>995</v>
      </c>
      <c r="R1785" t="s">
        <v>995</v>
      </c>
      <c r="S1785" t="s">
        <v>995</v>
      </c>
      <c r="T1785" t="s">
        <v>995</v>
      </c>
      <c r="U1785" t="s">
        <v>995</v>
      </c>
      <c r="V1785" t="s">
        <v>995</v>
      </c>
      <c r="W1785" t="s">
        <v>995</v>
      </c>
      <c r="X1785" t="s">
        <v>995</v>
      </c>
      <c r="Y1785" t="s">
        <v>995</v>
      </c>
      <c r="Z1785" t="s">
        <v>995</v>
      </c>
      <c r="AA1785" t="s">
        <v>995</v>
      </c>
      <c r="AB1785" t="s">
        <v>995</v>
      </c>
      <c r="AC1785" t="s">
        <v>995</v>
      </c>
      <c r="AD1785" t="s">
        <v>995</v>
      </c>
      <c r="AE1785" t="s">
        <v>995</v>
      </c>
      <c r="AF1785" t="s">
        <v>995</v>
      </c>
      <c r="AG1785" t="s">
        <v>995</v>
      </c>
      <c r="AH1785" t="s">
        <v>995</v>
      </c>
      <c r="AI1785" t="s">
        <v>995</v>
      </c>
      <c r="AJ1785" t="s">
        <v>995</v>
      </c>
      <c r="AK1785" t="s">
        <v>995</v>
      </c>
      <c r="AL1785" t="s">
        <v>995</v>
      </c>
      <c r="AM1785" t="s">
        <v>995</v>
      </c>
      <c r="AN1785" t="s">
        <v>995</v>
      </c>
      <c r="AO1785" t="s">
        <v>995</v>
      </c>
      <c r="AP1785" t="s">
        <v>995</v>
      </c>
      <c r="AQ1785" s="286" t="s">
        <v>855</v>
      </c>
      <c r="AR1785" s="303"/>
      <c r="AS1785" s="303"/>
    </row>
    <row r="1786" spans="1:45" ht="28.8" x14ac:dyDescent="0.3">
      <c r="A1786" s="285">
        <v>120120</v>
      </c>
      <c r="B1786" s="286" t="s">
        <v>67</v>
      </c>
      <c r="C1786" t="s">
        <v>226</v>
      </c>
      <c r="D1786" t="s">
        <v>224</v>
      </c>
      <c r="E1786" t="s">
        <v>226</v>
      </c>
      <c r="F1786" t="s">
        <v>224</v>
      </c>
      <c r="G1786" t="s">
        <v>224</v>
      </c>
      <c r="H1786" t="s">
        <v>226</v>
      </c>
      <c r="I1786" t="s">
        <v>226</v>
      </c>
      <c r="J1786" t="s">
        <v>226</v>
      </c>
      <c r="K1786" t="s">
        <v>224</v>
      </c>
      <c r="L1786" t="s">
        <v>224</v>
      </c>
      <c r="M1786" t="s">
        <v>226</v>
      </c>
      <c r="N1786" t="s">
        <v>226</v>
      </c>
      <c r="O1786" t="s">
        <v>225</v>
      </c>
      <c r="P1786" t="s">
        <v>224</v>
      </c>
      <c r="Q1786" t="s">
        <v>224</v>
      </c>
      <c r="R1786" t="s">
        <v>226</v>
      </c>
      <c r="S1786" t="s">
        <v>226</v>
      </c>
      <c r="T1786" t="s">
        <v>226</v>
      </c>
      <c r="U1786" t="s">
        <v>224</v>
      </c>
      <c r="V1786" t="s">
        <v>226</v>
      </c>
      <c r="W1786" t="s">
        <v>226</v>
      </c>
      <c r="X1786" t="s">
        <v>226</v>
      </c>
      <c r="Y1786" t="s">
        <v>224</v>
      </c>
      <c r="Z1786" t="s">
        <v>226</v>
      </c>
      <c r="AA1786" t="s">
        <v>226</v>
      </c>
      <c r="AB1786" t="s">
        <v>226</v>
      </c>
      <c r="AC1786" t="s">
        <v>226</v>
      </c>
      <c r="AD1786" t="s">
        <v>226</v>
      </c>
      <c r="AE1786" t="s">
        <v>226</v>
      </c>
      <c r="AF1786" t="s">
        <v>225</v>
      </c>
      <c r="AG1786" t="s">
        <v>225</v>
      </c>
      <c r="AH1786" t="s">
        <v>225</v>
      </c>
      <c r="AI1786" t="s">
        <v>225</v>
      </c>
      <c r="AJ1786" t="s">
        <v>225</v>
      </c>
      <c r="AK1786" t="s">
        <v>225</v>
      </c>
      <c r="AL1786" t="s">
        <v>394</v>
      </c>
      <c r="AM1786" t="s">
        <v>394</v>
      </c>
      <c r="AN1786" t="s">
        <v>394</v>
      </c>
      <c r="AO1786" t="s">
        <v>394</v>
      </c>
      <c r="AP1786" t="s">
        <v>394</v>
      </c>
      <c r="AQ1786" s="286" t="s">
        <v>394</v>
      </c>
      <c r="AR1786" s="307"/>
      <c r="AS1786" s="310"/>
    </row>
    <row r="1787" spans="1:45" ht="21.6" x14ac:dyDescent="0.3">
      <c r="A1787" s="285">
        <v>120126</v>
      </c>
      <c r="B1787" s="286" t="s">
        <v>61</v>
      </c>
      <c r="C1787" t="s">
        <v>225</v>
      </c>
      <c r="D1787" t="s">
        <v>225</v>
      </c>
      <c r="E1787" t="s">
        <v>225</v>
      </c>
      <c r="F1787" t="s">
        <v>225</v>
      </c>
      <c r="G1787" t="s">
        <v>225</v>
      </c>
      <c r="H1787" t="s">
        <v>225</v>
      </c>
      <c r="I1787" t="s">
        <v>225</v>
      </c>
      <c r="J1787" t="s">
        <v>225</v>
      </c>
      <c r="K1787" t="s">
        <v>225</v>
      </c>
      <c r="L1787" t="s">
        <v>225</v>
      </c>
      <c r="M1787" t="s">
        <v>225</v>
      </c>
      <c r="N1787" t="s">
        <v>225</v>
      </c>
      <c r="O1787" t="s">
        <v>225</v>
      </c>
      <c r="P1787" t="s">
        <v>225</v>
      </c>
      <c r="Q1787" t="s">
        <v>225</v>
      </c>
      <c r="R1787" t="s">
        <v>225</v>
      </c>
      <c r="S1787" t="s">
        <v>225</v>
      </c>
      <c r="T1787" t="s">
        <v>225</v>
      </c>
      <c r="U1787" t="s">
        <v>225</v>
      </c>
      <c r="V1787" t="s">
        <v>225</v>
      </c>
      <c r="W1787" t="s">
        <v>225</v>
      </c>
      <c r="X1787" t="s">
        <v>225</v>
      </c>
      <c r="Y1787" t="s">
        <v>225</v>
      </c>
      <c r="Z1787" t="s">
        <v>225</v>
      </c>
      <c r="AA1787" t="s">
        <v>225</v>
      </c>
      <c r="AB1787" t="s">
        <v>225</v>
      </c>
      <c r="AC1787" t="s">
        <v>225</v>
      </c>
      <c r="AD1787" t="s">
        <v>225</v>
      </c>
      <c r="AE1787" t="s">
        <v>225</v>
      </c>
      <c r="AF1787" t="s">
        <v>225</v>
      </c>
      <c r="AG1787" t="s">
        <v>224</v>
      </c>
      <c r="AH1787" t="s">
        <v>226</v>
      </c>
      <c r="AI1787" t="s">
        <v>225</v>
      </c>
      <c r="AJ1787" t="s">
        <v>224</v>
      </c>
      <c r="AK1787" t="s">
        <v>224</v>
      </c>
      <c r="AL1787" t="s">
        <v>224</v>
      </c>
      <c r="AM1787" t="s">
        <v>225</v>
      </c>
      <c r="AN1787" t="s">
        <v>226</v>
      </c>
      <c r="AO1787" t="s">
        <v>224</v>
      </c>
      <c r="AP1787" t="s">
        <v>225</v>
      </c>
      <c r="AQ1787" s="286" t="s">
        <v>394</v>
      </c>
      <c r="AR1787" s="307"/>
      <c r="AS1787" s="310"/>
    </row>
    <row r="1788" spans="1:45" x14ac:dyDescent="0.3">
      <c r="A1788" s="285">
        <v>120130</v>
      </c>
      <c r="B1788" s="286" t="s">
        <v>540</v>
      </c>
      <c r="C1788" t="s">
        <v>995</v>
      </c>
      <c r="D1788" t="s">
        <v>995</v>
      </c>
      <c r="E1788" t="s">
        <v>995</v>
      </c>
      <c r="F1788" t="s">
        <v>995</v>
      </c>
      <c r="G1788" t="s">
        <v>995</v>
      </c>
      <c r="H1788" t="s">
        <v>995</v>
      </c>
      <c r="I1788" t="s">
        <v>995</v>
      </c>
      <c r="J1788" t="s">
        <v>995</v>
      </c>
      <c r="K1788" t="s">
        <v>995</v>
      </c>
      <c r="L1788" t="s">
        <v>995</v>
      </c>
      <c r="M1788" t="s">
        <v>995</v>
      </c>
      <c r="N1788" t="s">
        <v>995</v>
      </c>
      <c r="O1788" t="s">
        <v>995</v>
      </c>
      <c r="P1788" t="s">
        <v>995</v>
      </c>
      <c r="Q1788" t="s">
        <v>995</v>
      </c>
      <c r="R1788" t="s">
        <v>995</v>
      </c>
      <c r="S1788" t="s">
        <v>995</v>
      </c>
      <c r="T1788" t="s">
        <v>995</v>
      </c>
      <c r="U1788" t="s">
        <v>995</v>
      </c>
      <c r="V1788" t="s">
        <v>995</v>
      </c>
      <c r="W1788" t="s">
        <v>995</v>
      </c>
      <c r="X1788" t="s">
        <v>995</v>
      </c>
      <c r="Y1788" t="s">
        <v>995</v>
      </c>
      <c r="Z1788" t="s">
        <v>995</v>
      </c>
      <c r="AA1788" t="s">
        <v>995</v>
      </c>
      <c r="AB1788" t="s">
        <v>995</v>
      </c>
      <c r="AC1788" t="s">
        <v>995</v>
      </c>
      <c r="AD1788" t="s">
        <v>995</v>
      </c>
      <c r="AE1788" t="s">
        <v>995</v>
      </c>
      <c r="AF1788" t="s">
        <v>995</v>
      </c>
      <c r="AG1788" t="s">
        <v>995</v>
      </c>
      <c r="AH1788" t="s">
        <v>995</v>
      </c>
      <c r="AI1788" t="s">
        <v>995</v>
      </c>
      <c r="AJ1788" t="s">
        <v>995</v>
      </c>
      <c r="AK1788" t="s">
        <v>995</v>
      </c>
      <c r="AL1788" t="s">
        <v>995</v>
      </c>
      <c r="AM1788" t="s">
        <v>995</v>
      </c>
      <c r="AN1788" t="s">
        <v>995</v>
      </c>
      <c r="AO1788" t="s">
        <v>995</v>
      </c>
      <c r="AP1788" t="s">
        <v>995</v>
      </c>
      <c r="AQ1788" s="286" t="s">
        <v>855</v>
      </c>
      <c r="AR1788" s="303"/>
      <c r="AS1788" s="303"/>
    </row>
    <row r="1789" spans="1:45" x14ac:dyDescent="0.3">
      <c r="A1789" s="285">
        <v>120131</v>
      </c>
      <c r="B1789" s="286" t="s">
        <v>539</v>
      </c>
      <c r="C1789" t="s">
        <v>995</v>
      </c>
      <c r="D1789" t="s">
        <v>995</v>
      </c>
      <c r="E1789" t="s">
        <v>995</v>
      </c>
      <c r="F1789" t="s">
        <v>995</v>
      </c>
      <c r="G1789" t="s">
        <v>995</v>
      </c>
      <c r="H1789" t="s">
        <v>995</v>
      </c>
      <c r="I1789" t="s">
        <v>995</v>
      </c>
      <c r="J1789" t="s">
        <v>995</v>
      </c>
      <c r="K1789" t="s">
        <v>995</v>
      </c>
      <c r="L1789" t="s">
        <v>995</v>
      </c>
      <c r="M1789" t="s">
        <v>995</v>
      </c>
      <c r="N1789" t="s">
        <v>995</v>
      </c>
      <c r="O1789" t="s">
        <v>995</v>
      </c>
      <c r="P1789" t="s">
        <v>995</v>
      </c>
      <c r="Q1789" t="s">
        <v>995</v>
      </c>
      <c r="R1789" t="s">
        <v>995</v>
      </c>
      <c r="S1789" t="s">
        <v>995</v>
      </c>
      <c r="T1789" t="s">
        <v>995</v>
      </c>
      <c r="U1789" t="s">
        <v>995</v>
      </c>
      <c r="V1789" t="s">
        <v>995</v>
      </c>
      <c r="W1789" t="s">
        <v>995</v>
      </c>
      <c r="X1789" t="s">
        <v>995</v>
      </c>
      <c r="Y1789" t="s">
        <v>995</v>
      </c>
      <c r="Z1789" t="s">
        <v>995</v>
      </c>
      <c r="AA1789" t="s">
        <v>995</v>
      </c>
      <c r="AB1789" t="s">
        <v>995</v>
      </c>
      <c r="AC1789" t="s">
        <v>995</v>
      </c>
      <c r="AD1789" t="s">
        <v>995</v>
      </c>
      <c r="AE1789" t="s">
        <v>995</v>
      </c>
      <c r="AF1789" t="s">
        <v>995</v>
      </c>
      <c r="AG1789" t="s">
        <v>995</v>
      </c>
      <c r="AH1789" t="s">
        <v>995</v>
      </c>
      <c r="AI1789" t="s">
        <v>995</v>
      </c>
      <c r="AJ1789" t="s">
        <v>995</v>
      </c>
      <c r="AK1789" t="s">
        <v>995</v>
      </c>
      <c r="AL1789" t="s">
        <v>995</v>
      </c>
      <c r="AM1789" t="s">
        <v>995</v>
      </c>
      <c r="AN1789" t="s">
        <v>995</v>
      </c>
      <c r="AO1789" t="s">
        <v>995</v>
      </c>
      <c r="AP1789" t="s">
        <v>995</v>
      </c>
      <c r="AQ1789" s="286" t="s">
        <v>855</v>
      </c>
      <c r="AR1789" s="303"/>
      <c r="AS1789" s="303"/>
    </row>
    <row r="1790" spans="1:45" x14ac:dyDescent="0.3">
      <c r="A1790" s="285">
        <v>120133</v>
      </c>
      <c r="B1790" s="286" t="s">
        <v>539</v>
      </c>
      <c r="C1790" t="s">
        <v>995</v>
      </c>
      <c r="D1790" t="s">
        <v>995</v>
      </c>
      <c r="E1790" t="s">
        <v>995</v>
      </c>
      <c r="F1790" t="s">
        <v>995</v>
      </c>
      <c r="G1790" t="s">
        <v>995</v>
      </c>
      <c r="H1790" t="s">
        <v>995</v>
      </c>
      <c r="I1790" t="s">
        <v>995</v>
      </c>
      <c r="J1790" t="s">
        <v>995</v>
      </c>
      <c r="K1790" t="s">
        <v>995</v>
      </c>
      <c r="L1790" t="s">
        <v>995</v>
      </c>
      <c r="M1790" t="s">
        <v>995</v>
      </c>
      <c r="N1790" t="s">
        <v>995</v>
      </c>
      <c r="O1790" t="s">
        <v>995</v>
      </c>
      <c r="P1790" t="s">
        <v>995</v>
      </c>
      <c r="Q1790" t="s">
        <v>995</v>
      </c>
      <c r="R1790" t="s">
        <v>995</v>
      </c>
      <c r="S1790" t="s">
        <v>995</v>
      </c>
      <c r="T1790" t="s">
        <v>995</v>
      </c>
      <c r="U1790" t="s">
        <v>995</v>
      </c>
      <c r="V1790" t="s">
        <v>995</v>
      </c>
      <c r="W1790" t="s">
        <v>995</v>
      </c>
      <c r="X1790" t="s">
        <v>995</v>
      </c>
      <c r="Y1790" t="s">
        <v>995</v>
      </c>
      <c r="Z1790" t="s">
        <v>995</v>
      </c>
      <c r="AA1790" t="s">
        <v>995</v>
      </c>
      <c r="AB1790" t="s">
        <v>995</v>
      </c>
      <c r="AC1790" t="s">
        <v>995</v>
      </c>
      <c r="AD1790" t="s">
        <v>995</v>
      </c>
      <c r="AE1790" t="s">
        <v>995</v>
      </c>
      <c r="AF1790" t="s">
        <v>995</v>
      </c>
      <c r="AG1790" t="s">
        <v>995</v>
      </c>
      <c r="AH1790" t="s">
        <v>995</v>
      </c>
      <c r="AI1790" t="s">
        <v>995</v>
      </c>
      <c r="AJ1790" t="s">
        <v>995</v>
      </c>
      <c r="AK1790" t="s">
        <v>995</v>
      </c>
      <c r="AL1790" t="s">
        <v>995</v>
      </c>
      <c r="AM1790" t="s">
        <v>995</v>
      </c>
      <c r="AN1790" t="s">
        <v>995</v>
      </c>
      <c r="AO1790" t="s">
        <v>995</v>
      </c>
      <c r="AP1790" t="s">
        <v>995</v>
      </c>
      <c r="AQ1790" s="286" t="s">
        <v>855</v>
      </c>
      <c r="AR1790" s="303"/>
      <c r="AS1790" s="303"/>
    </row>
    <row r="1791" spans="1:45" x14ac:dyDescent="0.3">
      <c r="A1791" s="285">
        <v>120142</v>
      </c>
      <c r="B1791" s="286" t="s">
        <v>61</v>
      </c>
      <c r="C1791" t="s">
        <v>995</v>
      </c>
      <c r="D1791" t="s">
        <v>995</v>
      </c>
      <c r="E1791" t="s">
        <v>995</v>
      </c>
      <c r="F1791" t="s">
        <v>995</v>
      </c>
      <c r="G1791" t="s">
        <v>995</v>
      </c>
      <c r="H1791" t="s">
        <v>995</v>
      </c>
      <c r="I1791" t="s">
        <v>995</v>
      </c>
      <c r="J1791" t="s">
        <v>995</v>
      </c>
      <c r="K1791" t="s">
        <v>995</v>
      </c>
      <c r="L1791" t="s">
        <v>995</v>
      </c>
      <c r="M1791" t="s">
        <v>995</v>
      </c>
      <c r="N1791" t="s">
        <v>995</v>
      </c>
      <c r="O1791" t="s">
        <v>995</v>
      </c>
      <c r="P1791" t="s">
        <v>995</v>
      </c>
      <c r="Q1791" t="s">
        <v>995</v>
      </c>
      <c r="R1791" t="s">
        <v>995</v>
      </c>
      <c r="S1791" t="s">
        <v>995</v>
      </c>
      <c r="T1791" t="s">
        <v>995</v>
      </c>
      <c r="U1791" t="s">
        <v>995</v>
      </c>
      <c r="V1791" t="s">
        <v>995</v>
      </c>
      <c r="W1791" t="s">
        <v>995</v>
      </c>
      <c r="X1791" t="s">
        <v>995</v>
      </c>
      <c r="Y1791" t="s">
        <v>995</v>
      </c>
      <c r="Z1791" t="s">
        <v>995</v>
      </c>
      <c r="AA1791" t="s">
        <v>995</v>
      </c>
      <c r="AB1791" t="s">
        <v>995</v>
      </c>
      <c r="AC1791" t="s">
        <v>995</v>
      </c>
      <c r="AD1791" t="s">
        <v>995</v>
      </c>
      <c r="AE1791" t="s">
        <v>995</v>
      </c>
      <c r="AF1791" t="s">
        <v>995</v>
      </c>
      <c r="AG1791" t="s">
        <v>995</v>
      </c>
      <c r="AH1791" t="s">
        <v>995</v>
      </c>
      <c r="AI1791" t="s">
        <v>995</v>
      </c>
      <c r="AJ1791" t="s">
        <v>995</v>
      </c>
      <c r="AK1791" t="s">
        <v>995</v>
      </c>
      <c r="AL1791" t="s">
        <v>995</v>
      </c>
      <c r="AM1791" t="s">
        <v>995</v>
      </c>
      <c r="AN1791" t="s">
        <v>995</v>
      </c>
      <c r="AO1791" t="s">
        <v>995</v>
      </c>
      <c r="AP1791" t="s">
        <v>995</v>
      </c>
      <c r="AQ1791" s="286" t="s">
        <v>855</v>
      </c>
      <c r="AR1791" s="303"/>
      <c r="AS1791" s="303"/>
    </row>
    <row r="1792" spans="1:45" x14ac:dyDescent="0.3">
      <c r="A1792" s="285">
        <v>120143</v>
      </c>
      <c r="B1792" s="286" t="s">
        <v>538</v>
      </c>
      <c r="C1792" t="s">
        <v>995</v>
      </c>
      <c r="D1792" t="s">
        <v>995</v>
      </c>
      <c r="E1792" t="s">
        <v>995</v>
      </c>
      <c r="F1792" t="s">
        <v>995</v>
      </c>
      <c r="G1792" t="s">
        <v>995</v>
      </c>
      <c r="H1792" t="s">
        <v>995</v>
      </c>
      <c r="I1792" t="s">
        <v>995</v>
      </c>
      <c r="J1792" t="s">
        <v>995</v>
      </c>
      <c r="K1792" t="s">
        <v>995</v>
      </c>
      <c r="L1792" t="s">
        <v>995</v>
      </c>
      <c r="M1792" t="s">
        <v>995</v>
      </c>
      <c r="N1792" t="s">
        <v>995</v>
      </c>
      <c r="O1792" t="s">
        <v>995</v>
      </c>
      <c r="P1792" t="s">
        <v>995</v>
      </c>
      <c r="Q1792" t="s">
        <v>995</v>
      </c>
      <c r="R1792" t="s">
        <v>995</v>
      </c>
      <c r="S1792" t="s">
        <v>995</v>
      </c>
      <c r="T1792" t="s">
        <v>995</v>
      </c>
      <c r="U1792" t="s">
        <v>995</v>
      </c>
      <c r="V1792" t="s">
        <v>995</v>
      </c>
      <c r="W1792" t="s">
        <v>995</v>
      </c>
      <c r="X1792" t="s">
        <v>995</v>
      </c>
      <c r="Y1792" t="s">
        <v>995</v>
      </c>
      <c r="Z1792" t="s">
        <v>995</v>
      </c>
      <c r="AA1792" t="s">
        <v>995</v>
      </c>
      <c r="AB1792" t="s">
        <v>995</v>
      </c>
      <c r="AC1792" t="s">
        <v>995</v>
      </c>
      <c r="AD1792" t="s">
        <v>995</v>
      </c>
      <c r="AE1792" t="s">
        <v>995</v>
      </c>
      <c r="AF1792" t="s">
        <v>995</v>
      </c>
      <c r="AG1792" t="s">
        <v>995</v>
      </c>
      <c r="AH1792" t="s">
        <v>995</v>
      </c>
      <c r="AI1792" t="s">
        <v>995</v>
      </c>
      <c r="AJ1792" t="s">
        <v>995</v>
      </c>
      <c r="AK1792" t="s">
        <v>995</v>
      </c>
      <c r="AL1792" t="s">
        <v>995</v>
      </c>
      <c r="AM1792" t="s">
        <v>995</v>
      </c>
      <c r="AN1792" t="s">
        <v>995</v>
      </c>
      <c r="AO1792" t="s">
        <v>995</v>
      </c>
      <c r="AP1792" t="s">
        <v>995</v>
      </c>
      <c r="AQ1792" s="286" t="s">
        <v>855</v>
      </c>
      <c r="AR1792" s="303"/>
      <c r="AS1792" s="303"/>
    </row>
    <row r="1793" spans="1:47" ht="21.6" x14ac:dyDescent="0.3">
      <c r="A1793" s="285">
        <v>120145</v>
      </c>
      <c r="B1793" s="286" t="s">
        <v>61</v>
      </c>
      <c r="C1793" t="s">
        <v>226</v>
      </c>
      <c r="D1793" t="s">
        <v>226</v>
      </c>
      <c r="E1793" t="s">
        <v>226</v>
      </c>
      <c r="F1793" t="s">
        <v>226</v>
      </c>
      <c r="G1793" t="s">
        <v>224</v>
      </c>
      <c r="H1793" t="s">
        <v>226</v>
      </c>
      <c r="I1793" t="s">
        <v>226</v>
      </c>
      <c r="J1793" t="s">
        <v>226</v>
      </c>
      <c r="K1793" t="s">
        <v>226</v>
      </c>
      <c r="L1793" t="s">
        <v>226</v>
      </c>
      <c r="M1793" t="s">
        <v>224</v>
      </c>
      <c r="N1793" t="s">
        <v>224</v>
      </c>
      <c r="O1793" t="s">
        <v>224</v>
      </c>
      <c r="P1793" t="s">
        <v>224</v>
      </c>
      <c r="Q1793" t="s">
        <v>224</v>
      </c>
      <c r="R1793" t="s">
        <v>226</v>
      </c>
      <c r="S1793" t="s">
        <v>226</v>
      </c>
      <c r="T1793" t="s">
        <v>224</v>
      </c>
      <c r="U1793" t="s">
        <v>226</v>
      </c>
      <c r="V1793" t="s">
        <v>226</v>
      </c>
      <c r="W1793" t="s">
        <v>224</v>
      </c>
      <c r="X1793" t="s">
        <v>224</v>
      </c>
      <c r="Y1793" t="s">
        <v>224</v>
      </c>
      <c r="Z1793" t="s">
        <v>224</v>
      </c>
      <c r="AA1793" t="s">
        <v>224</v>
      </c>
      <c r="AB1793" t="s">
        <v>224</v>
      </c>
      <c r="AC1793" t="s">
        <v>224</v>
      </c>
      <c r="AD1793" t="s">
        <v>226</v>
      </c>
      <c r="AE1793" t="s">
        <v>226</v>
      </c>
      <c r="AF1793" t="s">
        <v>225</v>
      </c>
      <c r="AG1793" t="s">
        <v>225</v>
      </c>
      <c r="AH1793" t="s">
        <v>225</v>
      </c>
      <c r="AI1793" t="s">
        <v>224</v>
      </c>
      <c r="AJ1793" t="s">
        <v>224</v>
      </c>
      <c r="AK1793" t="s">
        <v>225</v>
      </c>
      <c r="AL1793" t="s">
        <v>225</v>
      </c>
      <c r="AM1793" t="s">
        <v>225</v>
      </c>
      <c r="AN1793" t="s">
        <v>226</v>
      </c>
      <c r="AO1793" t="s">
        <v>225</v>
      </c>
      <c r="AP1793" t="s">
        <v>225</v>
      </c>
      <c r="AQ1793" s="286" t="s">
        <v>394</v>
      </c>
      <c r="AR1793" s="307"/>
      <c r="AS1793" s="310"/>
    </row>
    <row r="1794" spans="1:47" x14ac:dyDescent="0.3">
      <c r="A1794" s="285">
        <v>120146</v>
      </c>
      <c r="B1794" s="286" t="s">
        <v>540</v>
      </c>
      <c r="C1794" t="s">
        <v>995</v>
      </c>
      <c r="D1794" t="s">
        <v>995</v>
      </c>
      <c r="E1794" t="s">
        <v>995</v>
      </c>
      <c r="F1794" t="s">
        <v>995</v>
      </c>
      <c r="G1794" t="s">
        <v>995</v>
      </c>
      <c r="H1794" t="s">
        <v>995</v>
      </c>
      <c r="I1794" t="s">
        <v>995</v>
      </c>
      <c r="J1794" t="s">
        <v>995</v>
      </c>
      <c r="K1794" t="s">
        <v>995</v>
      </c>
      <c r="L1794" t="s">
        <v>995</v>
      </c>
      <c r="M1794" t="s">
        <v>995</v>
      </c>
      <c r="N1794" t="s">
        <v>995</v>
      </c>
      <c r="O1794" t="s">
        <v>995</v>
      </c>
      <c r="P1794" t="s">
        <v>995</v>
      </c>
      <c r="Q1794" t="s">
        <v>995</v>
      </c>
      <c r="R1794" t="s">
        <v>995</v>
      </c>
      <c r="S1794" t="s">
        <v>995</v>
      </c>
      <c r="T1794" t="s">
        <v>995</v>
      </c>
      <c r="U1794" t="s">
        <v>995</v>
      </c>
      <c r="V1794" t="s">
        <v>995</v>
      </c>
      <c r="W1794" t="s">
        <v>995</v>
      </c>
      <c r="X1794" t="s">
        <v>995</v>
      </c>
      <c r="Y1794" t="s">
        <v>995</v>
      </c>
      <c r="Z1794" t="s">
        <v>995</v>
      </c>
      <c r="AA1794" t="s">
        <v>995</v>
      </c>
      <c r="AB1794" t="s">
        <v>995</v>
      </c>
      <c r="AC1794" t="s">
        <v>995</v>
      </c>
      <c r="AD1794" t="s">
        <v>995</v>
      </c>
      <c r="AE1794" t="s">
        <v>995</v>
      </c>
      <c r="AF1794" t="s">
        <v>995</v>
      </c>
      <c r="AG1794" t="s">
        <v>995</v>
      </c>
      <c r="AH1794" t="s">
        <v>995</v>
      </c>
      <c r="AI1794" t="s">
        <v>995</v>
      </c>
      <c r="AJ1794" t="s">
        <v>995</v>
      </c>
      <c r="AK1794" t="s">
        <v>995</v>
      </c>
      <c r="AL1794" t="s">
        <v>995</v>
      </c>
      <c r="AM1794" t="s">
        <v>995</v>
      </c>
      <c r="AN1794" t="s">
        <v>995</v>
      </c>
      <c r="AO1794" t="s">
        <v>995</v>
      </c>
      <c r="AP1794" t="s">
        <v>995</v>
      </c>
      <c r="AQ1794" s="286" t="s">
        <v>855</v>
      </c>
      <c r="AR1794" s="303"/>
      <c r="AS1794" s="303"/>
    </row>
    <row r="1795" spans="1:47" x14ac:dyDescent="0.3">
      <c r="A1795" s="285">
        <v>120153</v>
      </c>
      <c r="B1795" s="286" t="s">
        <v>539</v>
      </c>
      <c r="C1795" t="s">
        <v>995</v>
      </c>
      <c r="D1795" t="s">
        <v>995</v>
      </c>
      <c r="E1795" t="s">
        <v>995</v>
      </c>
      <c r="F1795" t="s">
        <v>995</v>
      </c>
      <c r="G1795" t="s">
        <v>995</v>
      </c>
      <c r="H1795" t="s">
        <v>995</v>
      </c>
      <c r="I1795" t="s">
        <v>995</v>
      </c>
      <c r="J1795" t="s">
        <v>995</v>
      </c>
      <c r="K1795" t="s">
        <v>995</v>
      </c>
      <c r="L1795" t="s">
        <v>995</v>
      </c>
      <c r="M1795" t="s">
        <v>995</v>
      </c>
      <c r="N1795" t="s">
        <v>995</v>
      </c>
      <c r="O1795" t="s">
        <v>995</v>
      </c>
      <c r="P1795" t="s">
        <v>995</v>
      </c>
      <c r="Q1795" t="s">
        <v>995</v>
      </c>
      <c r="R1795" t="s">
        <v>995</v>
      </c>
      <c r="S1795" t="s">
        <v>995</v>
      </c>
      <c r="T1795" t="s">
        <v>995</v>
      </c>
      <c r="U1795" t="s">
        <v>995</v>
      </c>
      <c r="V1795" t="s">
        <v>995</v>
      </c>
      <c r="W1795" t="s">
        <v>995</v>
      </c>
      <c r="X1795" t="s">
        <v>995</v>
      </c>
      <c r="Y1795" t="s">
        <v>995</v>
      </c>
      <c r="Z1795" t="s">
        <v>995</v>
      </c>
      <c r="AA1795" t="s">
        <v>995</v>
      </c>
      <c r="AB1795" t="s">
        <v>995</v>
      </c>
      <c r="AC1795" t="s">
        <v>995</v>
      </c>
      <c r="AD1795" t="s">
        <v>995</v>
      </c>
      <c r="AE1795" t="s">
        <v>995</v>
      </c>
      <c r="AF1795" t="s">
        <v>995</v>
      </c>
      <c r="AG1795" t="s">
        <v>995</v>
      </c>
      <c r="AH1795" t="s">
        <v>995</v>
      </c>
      <c r="AI1795" t="s">
        <v>995</v>
      </c>
      <c r="AJ1795" t="s">
        <v>995</v>
      </c>
      <c r="AK1795" t="s">
        <v>995</v>
      </c>
      <c r="AL1795" t="s">
        <v>995</v>
      </c>
      <c r="AM1795" t="s">
        <v>995</v>
      </c>
      <c r="AN1795" t="s">
        <v>995</v>
      </c>
      <c r="AO1795" t="s">
        <v>995</v>
      </c>
      <c r="AP1795" t="s">
        <v>995</v>
      </c>
      <c r="AQ1795" s="286" t="s">
        <v>855</v>
      </c>
      <c r="AR1795" s="303"/>
      <c r="AS1795" s="303"/>
    </row>
    <row r="1796" spans="1:47" ht="21.6" x14ac:dyDescent="0.3">
      <c r="A1796" s="285">
        <v>120156</v>
      </c>
      <c r="B1796" s="286" t="s">
        <v>8485</v>
      </c>
      <c r="C1796" t="s">
        <v>995</v>
      </c>
      <c r="D1796" t="s">
        <v>995</v>
      </c>
      <c r="E1796" t="s">
        <v>995</v>
      </c>
      <c r="F1796" t="s">
        <v>995</v>
      </c>
      <c r="G1796" t="s">
        <v>995</v>
      </c>
      <c r="H1796" t="s">
        <v>995</v>
      </c>
      <c r="I1796" t="s">
        <v>995</v>
      </c>
      <c r="J1796" t="s">
        <v>995</v>
      </c>
      <c r="K1796" t="s">
        <v>995</v>
      </c>
      <c r="L1796" t="s">
        <v>995</v>
      </c>
      <c r="M1796" t="s">
        <v>995</v>
      </c>
      <c r="N1796" t="s">
        <v>995</v>
      </c>
      <c r="O1796" t="s">
        <v>995</v>
      </c>
      <c r="P1796" t="s">
        <v>995</v>
      </c>
      <c r="Q1796" t="s">
        <v>995</v>
      </c>
      <c r="R1796" t="s">
        <v>995</v>
      </c>
      <c r="S1796" t="s">
        <v>995</v>
      </c>
      <c r="T1796" t="s">
        <v>995</v>
      </c>
      <c r="U1796" t="s">
        <v>995</v>
      </c>
      <c r="V1796" t="s">
        <v>995</v>
      </c>
      <c r="W1796" t="s">
        <v>995</v>
      </c>
      <c r="X1796" t="s">
        <v>995</v>
      </c>
      <c r="Y1796" t="s">
        <v>995</v>
      </c>
      <c r="Z1796" t="s">
        <v>995</v>
      </c>
      <c r="AA1796" t="s">
        <v>995</v>
      </c>
      <c r="AB1796" t="s">
        <v>995</v>
      </c>
      <c r="AC1796" t="s">
        <v>995</v>
      </c>
      <c r="AD1796" t="s">
        <v>995</v>
      </c>
      <c r="AE1796" t="s">
        <v>995</v>
      </c>
      <c r="AF1796" t="s">
        <v>995</v>
      </c>
      <c r="AG1796" t="s">
        <v>995</v>
      </c>
      <c r="AH1796" t="s">
        <v>995</v>
      </c>
      <c r="AI1796" t="s">
        <v>995</v>
      </c>
      <c r="AJ1796" t="s">
        <v>995</v>
      </c>
      <c r="AK1796" t="s">
        <v>995</v>
      </c>
      <c r="AL1796" t="s">
        <v>995</v>
      </c>
      <c r="AM1796" t="s">
        <v>995</v>
      </c>
      <c r="AN1796" t="s">
        <v>995</v>
      </c>
      <c r="AO1796" t="s">
        <v>995</v>
      </c>
      <c r="AP1796" t="s">
        <v>995</v>
      </c>
      <c r="AQ1796" s="286" t="s">
        <v>855</v>
      </c>
      <c r="AR1796" s="307"/>
      <c r="AS1796" s="310"/>
    </row>
    <row r="1797" spans="1:47" x14ac:dyDescent="0.3">
      <c r="A1797" s="285">
        <v>120162</v>
      </c>
      <c r="B1797" s="286" t="s">
        <v>539</v>
      </c>
      <c r="C1797" t="s">
        <v>995</v>
      </c>
      <c r="D1797" t="s">
        <v>995</v>
      </c>
      <c r="E1797" t="s">
        <v>995</v>
      </c>
      <c r="F1797" t="s">
        <v>995</v>
      </c>
      <c r="G1797" t="s">
        <v>995</v>
      </c>
      <c r="H1797" t="s">
        <v>995</v>
      </c>
      <c r="I1797" t="s">
        <v>995</v>
      </c>
      <c r="J1797" t="s">
        <v>995</v>
      </c>
      <c r="K1797" t="s">
        <v>995</v>
      </c>
      <c r="L1797" t="s">
        <v>995</v>
      </c>
      <c r="M1797" t="s">
        <v>995</v>
      </c>
      <c r="N1797" t="s">
        <v>995</v>
      </c>
      <c r="O1797" t="s">
        <v>995</v>
      </c>
      <c r="P1797" t="s">
        <v>995</v>
      </c>
      <c r="Q1797" t="s">
        <v>995</v>
      </c>
      <c r="R1797" t="s">
        <v>995</v>
      </c>
      <c r="S1797" t="s">
        <v>995</v>
      </c>
      <c r="T1797" t="s">
        <v>995</v>
      </c>
      <c r="U1797" t="s">
        <v>995</v>
      </c>
      <c r="V1797" t="s">
        <v>995</v>
      </c>
      <c r="W1797" t="s">
        <v>995</v>
      </c>
      <c r="X1797" t="s">
        <v>995</v>
      </c>
      <c r="Y1797" t="s">
        <v>995</v>
      </c>
      <c r="Z1797" t="s">
        <v>995</v>
      </c>
      <c r="AA1797" t="s">
        <v>995</v>
      </c>
      <c r="AB1797" t="s">
        <v>995</v>
      </c>
      <c r="AC1797" t="s">
        <v>995</v>
      </c>
      <c r="AD1797" t="s">
        <v>995</v>
      </c>
      <c r="AE1797" t="s">
        <v>995</v>
      </c>
      <c r="AF1797" t="s">
        <v>995</v>
      </c>
      <c r="AG1797" t="s">
        <v>995</v>
      </c>
      <c r="AH1797" t="s">
        <v>995</v>
      </c>
      <c r="AI1797" t="s">
        <v>995</v>
      </c>
      <c r="AJ1797" t="s">
        <v>995</v>
      </c>
      <c r="AK1797" t="s">
        <v>995</v>
      </c>
      <c r="AL1797" t="s">
        <v>995</v>
      </c>
      <c r="AM1797" t="s">
        <v>995</v>
      </c>
      <c r="AN1797" t="s">
        <v>995</v>
      </c>
      <c r="AO1797" t="s">
        <v>995</v>
      </c>
      <c r="AP1797" t="s">
        <v>995</v>
      </c>
      <c r="AQ1797" s="286" t="s">
        <v>855</v>
      </c>
      <c r="AR1797" s="303"/>
      <c r="AS1797" s="303"/>
    </row>
    <row r="1798" spans="1:47" ht="21.6" x14ac:dyDescent="0.3">
      <c r="A1798" s="285">
        <v>120164</v>
      </c>
      <c r="B1798" s="286" t="s">
        <v>61</v>
      </c>
      <c r="C1798" t="s">
        <v>226</v>
      </c>
      <c r="D1798" t="s">
        <v>224</v>
      </c>
      <c r="E1798" t="s">
        <v>224</v>
      </c>
      <c r="F1798" t="s">
        <v>224</v>
      </c>
      <c r="G1798" t="s">
        <v>224</v>
      </c>
      <c r="H1798" t="s">
        <v>226</v>
      </c>
      <c r="I1798" t="s">
        <v>226</v>
      </c>
      <c r="J1798" t="s">
        <v>224</v>
      </c>
      <c r="K1798" t="s">
        <v>226</v>
      </c>
      <c r="L1798" t="s">
        <v>226</v>
      </c>
      <c r="M1798" t="s">
        <v>226</v>
      </c>
      <c r="N1798" t="s">
        <v>224</v>
      </c>
      <c r="O1798" t="s">
        <v>224</v>
      </c>
      <c r="P1798" t="s">
        <v>224</v>
      </c>
      <c r="Q1798" t="s">
        <v>226</v>
      </c>
      <c r="R1798" t="s">
        <v>226</v>
      </c>
      <c r="S1798" t="s">
        <v>226</v>
      </c>
      <c r="T1798" t="s">
        <v>226</v>
      </c>
      <c r="U1798" t="s">
        <v>224</v>
      </c>
      <c r="V1798" t="s">
        <v>226</v>
      </c>
      <c r="W1798" t="s">
        <v>226</v>
      </c>
      <c r="X1798" t="s">
        <v>224</v>
      </c>
      <c r="Y1798" t="s">
        <v>226</v>
      </c>
      <c r="Z1798" t="s">
        <v>224</v>
      </c>
      <c r="AA1798" t="s">
        <v>224</v>
      </c>
      <c r="AB1798" t="s">
        <v>226</v>
      </c>
      <c r="AC1798" t="s">
        <v>224</v>
      </c>
      <c r="AD1798" t="s">
        <v>226</v>
      </c>
      <c r="AE1798" t="s">
        <v>224</v>
      </c>
      <c r="AF1798" t="s">
        <v>224</v>
      </c>
      <c r="AG1798" t="s">
        <v>226</v>
      </c>
      <c r="AH1798" t="s">
        <v>226</v>
      </c>
      <c r="AI1798" t="s">
        <v>226</v>
      </c>
      <c r="AJ1798" t="s">
        <v>226</v>
      </c>
      <c r="AK1798" t="s">
        <v>226</v>
      </c>
      <c r="AL1798" t="s">
        <v>226</v>
      </c>
      <c r="AM1798" t="s">
        <v>226</v>
      </c>
      <c r="AN1798" t="s">
        <v>226</v>
      </c>
      <c r="AO1798" t="s">
        <v>226</v>
      </c>
      <c r="AP1798" t="s">
        <v>226</v>
      </c>
      <c r="AQ1798" s="286" t="s">
        <v>394</v>
      </c>
      <c r="AR1798" s="307"/>
      <c r="AS1798" s="310"/>
    </row>
    <row r="1799" spans="1:47" x14ac:dyDescent="0.3">
      <c r="A1799" s="285">
        <v>120166</v>
      </c>
      <c r="B1799" s="286" t="s">
        <v>540</v>
      </c>
      <c r="C1799" t="s">
        <v>995</v>
      </c>
      <c r="D1799" t="s">
        <v>995</v>
      </c>
      <c r="E1799" t="s">
        <v>995</v>
      </c>
      <c r="F1799" t="s">
        <v>995</v>
      </c>
      <c r="G1799" t="s">
        <v>995</v>
      </c>
      <c r="H1799" t="s">
        <v>995</v>
      </c>
      <c r="I1799" t="s">
        <v>995</v>
      </c>
      <c r="J1799" t="s">
        <v>995</v>
      </c>
      <c r="K1799" t="s">
        <v>995</v>
      </c>
      <c r="L1799" t="s">
        <v>995</v>
      </c>
      <c r="M1799" t="s">
        <v>226</v>
      </c>
      <c r="N1799" t="s">
        <v>995</v>
      </c>
      <c r="O1799" t="s">
        <v>995</v>
      </c>
      <c r="P1799" t="s">
        <v>995</v>
      </c>
      <c r="Q1799" t="s">
        <v>995</v>
      </c>
      <c r="R1799" t="s">
        <v>995</v>
      </c>
      <c r="S1799" t="s">
        <v>995</v>
      </c>
      <c r="T1799" t="s">
        <v>995</v>
      </c>
      <c r="U1799" t="s">
        <v>995</v>
      </c>
      <c r="V1799" t="s">
        <v>995</v>
      </c>
      <c r="W1799" t="s">
        <v>995</v>
      </c>
      <c r="X1799" t="s">
        <v>995</v>
      </c>
      <c r="Y1799" t="s">
        <v>995</v>
      </c>
      <c r="Z1799" t="s">
        <v>995</v>
      </c>
      <c r="AA1799" t="s">
        <v>995</v>
      </c>
      <c r="AB1799" t="s">
        <v>995</v>
      </c>
      <c r="AC1799" t="s">
        <v>995</v>
      </c>
      <c r="AD1799" t="s">
        <v>995</v>
      </c>
      <c r="AE1799" t="s">
        <v>995</v>
      </c>
      <c r="AF1799" t="s">
        <v>995</v>
      </c>
      <c r="AG1799" t="s">
        <v>394</v>
      </c>
      <c r="AH1799" t="s">
        <v>394</v>
      </c>
      <c r="AI1799" t="s">
        <v>394</v>
      </c>
      <c r="AJ1799" t="s">
        <v>394</v>
      </c>
      <c r="AK1799" t="s">
        <v>394</v>
      </c>
      <c r="AL1799" t="s">
        <v>394</v>
      </c>
      <c r="AM1799" t="s">
        <v>394</v>
      </c>
      <c r="AN1799" t="s">
        <v>394</v>
      </c>
      <c r="AO1799" t="s">
        <v>394</v>
      </c>
      <c r="AP1799" t="s">
        <v>394</v>
      </c>
      <c r="AQ1799" s="289"/>
      <c r="AR1799" s="296"/>
      <c r="AS1799" s="296"/>
      <c r="AU1799"/>
    </row>
    <row r="1800" spans="1:47" ht="21.6" x14ac:dyDescent="0.3">
      <c r="A1800" s="285">
        <v>120174</v>
      </c>
      <c r="B1800" s="286" t="s">
        <v>61</v>
      </c>
      <c r="C1800" t="s">
        <v>995</v>
      </c>
      <c r="D1800" t="s">
        <v>995</v>
      </c>
      <c r="E1800" t="s">
        <v>995</v>
      </c>
      <c r="F1800" t="s">
        <v>995</v>
      </c>
      <c r="G1800" t="s">
        <v>995</v>
      </c>
      <c r="H1800" t="s">
        <v>995</v>
      </c>
      <c r="I1800" t="s">
        <v>995</v>
      </c>
      <c r="J1800" t="s">
        <v>995</v>
      </c>
      <c r="K1800" t="s">
        <v>995</v>
      </c>
      <c r="L1800" t="s">
        <v>995</v>
      </c>
      <c r="M1800" t="s">
        <v>995</v>
      </c>
      <c r="N1800" t="s">
        <v>995</v>
      </c>
      <c r="O1800" t="s">
        <v>995</v>
      </c>
      <c r="P1800" t="s">
        <v>995</v>
      </c>
      <c r="Q1800" t="s">
        <v>995</v>
      </c>
      <c r="R1800" t="s">
        <v>995</v>
      </c>
      <c r="S1800" t="s">
        <v>995</v>
      </c>
      <c r="T1800" t="s">
        <v>995</v>
      </c>
      <c r="U1800" t="s">
        <v>995</v>
      </c>
      <c r="V1800" t="s">
        <v>995</v>
      </c>
      <c r="W1800" t="s">
        <v>995</v>
      </c>
      <c r="X1800" t="s">
        <v>995</v>
      </c>
      <c r="Y1800" t="s">
        <v>995</v>
      </c>
      <c r="Z1800" t="s">
        <v>995</v>
      </c>
      <c r="AA1800" t="s">
        <v>995</v>
      </c>
      <c r="AB1800" t="s">
        <v>995</v>
      </c>
      <c r="AC1800" t="s">
        <v>995</v>
      </c>
      <c r="AD1800" t="s">
        <v>995</v>
      </c>
      <c r="AE1800" t="s">
        <v>995</v>
      </c>
      <c r="AF1800" t="s">
        <v>995</v>
      </c>
      <c r="AG1800" t="s">
        <v>995</v>
      </c>
      <c r="AH1800" t="s">
        <v>995</v>
      </c>
      <c r="AI1800" t="s">
        <v>995</v>
      </c>
      <c r="AJ1800" t="s">
        <v>995</v>
      </c>
      <c r="AK1800" t="s">
        <v>995</v>
      </c>
      <c r="AL1800" t="s">
        <v>995</v>
      </c>
      <c r="AM1800" t="s">
        <v>995</v>
      </c>
      <c r="AN1800" t="s">
        <v>995</v>
      </c>
      <c r="AO1800" t="s">
        <v>995</v>
      </c>
      <c r="AP1800" t="s">
        <v>995</v>
      </c>
      <c r="AQ1800" s="286" t="s">
        <v>855</v>
      </c>
      <c r="AR1800" s="307"/>
      <c r="AS1800" s="310"/>
    </row>
    <row r="1801" spans="1:47" ht="21.6" x14ac:dyDescent="0.3">
      <c r="A1801" s="285">
        <v>120177</v>
      </c>
      <c r="B1801" s="286" t="s">
        <v>61</v>
      </c>
      <c r="C1801" t="s">
        <v>394</v>
      </c>
      <c r="D1801" t="s">
        <v>394</v>
      </c>
      <c r="E1801" t="s">
        <v>394</v>
      </c>
      <c r="F1801" t="s">
        <v>394</v>
      </c>
      <c r="G1801" t="s">
        <v>394</v>
      </c>
      <c r="H1801" t="s">
        <v>394</v>
      </c>
      <c r="I1801" t="s">
        <v>394</v>
      </c>
      <c r="J1801" t="s">
        <v>394</v>
      </c>
      <c r="K1801" t="s">
        <v>394</v>
      </c>
      <c r="L1801" t="s">
        <v>394</v>
      </c>
      <c r="M1801" t="s">
        <v>394</v>
      </c>
      <c r="N1801" t="s">
        <v>394</v>
      </c>
      <c r="O1801" t="s">
        <v>394</v>
      </c>
      <c r="P1801" t="s">
        <v>394</v>
      </c>
      <c r="Q1801" t="s">
        <v>394</v>
      </c>
      <c r="R1801" t="s">
        <v>7215</v>
      </c>
      <c r="S1801" t="s">
        <v>7215</v>
      </c>
      <c r="T1801" t="s">
        <v>225</v>
      </c>
      <c r="U1801" t="s">
        <v>225</v>
      </c>
      <c r="V1801" t="s">
        <v>394</v>
      </c>
      <c r="W1801" t="s">
        <v>394</v>
      </c>
      <c r="X1801" t="s">
        <v>224</v>
      </c>
      <c r="Y1801" t="s">
        <v>394</v>
      </c>
      <c r="Z1801" t="s">
        <v>394</v>
      </c>
      <c r="AA1801" t="s">
        <v>394</v>
      </c>
      <c r="AB1801" t="s">
        <v>394</v>
      </c>
      <c r="AC1801" t="s">
        <v>394</v>
      </c>
      <c r="AD1801" t="s">
        <v>394</v>
      </c>
      <c r="AE1801" t="s">
        <v>394</v>
      </c>
      <c r="AF1801" t="s">
        <v>394</v>
      </c>
      <c r="AG1801" t="s">
        <v>995</v>
      </c>
      <c r="AH1801" t="s">
        <v>995</v>
      </c>
      <c r="AI1801" t="s">
        <v>995</v>
      </c>
      <c r="AJ1801" t="s">
        <v>995</v>
      </c>
      <c r="AK1801" t="s">
        <v>224</v>
      </c>
      <c r="AL1801" t="s">
        <v>225</v>
      </c>
      <c r="AM1801" t="s">
        <v>226</v>
      </c>
      <c r="AN1801" t="s">
        <v>226</v>
      </c>
      <c r="AO1801" t="s">
        <v>224</v>
      </c>
      <c r="AP1801" t="s">
        <v>224</v>
      </c>
      <c r="AQ1801" s="286" t="s">
        <v>394</v>
      </c>
      <c r="AR1801" s="307"/>
      <c r="AS1801" s="310"/>
    </row>
    <row r="1802" spans="1:47" x14ac:dyDescent="0.3">
      <c r="A1802" s="285">
        <v>120180</v>
      </c>
      <c r="B1802" s="286" t="s">
        <v>540</v>
      </c>
      <c r="C1802" t="s">
        <v>995</v>
      </c>
      <c r="D1802" t="s">
        <v>995</v>
      </c>
      <c r="E1802" t="s">
        <v>995</v>
      </c>
      <c r="F1802" t="s">
        <v>995</v>
      </c>
      <c r="G1802" t="s">
        <v>995</v>
      </c>
      <c r="H1802" t="s">
        <v>995</v>
      </c>
      <c r="I1802" t="s">
        <v>995</v>
      </c>
      <c r="J1802" t="s">
        <v>995</v>
      </c>
      <c r="K1802" t="s">
        <v>995</v>
      </c>
      <c r="L1802" t="s">
        <v>995</v>
      </c>
      <c r="M1802" t="s">
        <v>995</v>
      </c>
      <c r="N1802" t="s">
        <v>995</v>
      </c>
      <c r="O1802" t="s">
        <v>995</v>
      </c>
      <c r="P1802" t="s">
        <v>995</v>
      </c>
      <c r="Q1802" t="s">
        <v>995</v>
      </c>
      <c r="R1802" t="s">
        <v>995</v>
      </c>
      <c r="S1802" t="s">
        <v>995</v>
      </c>
      <c r="T1802" t="s">
        <v>995</v>
      </c>
      <c r="U1802" t="s">
        <v>995</v>
      </c>
      <c r="V1802" t="s">
        <v>995</v>
      </c>
      <c r="W1802" t="s">
        <v>995</v>
      </c>
      <c r="X1802" t="s">
        <v>995</v>
      </c>
      <c r="Y1802" t="s">
        <v>995</v>
      </c>
      <c r="Z1802" t="s">
        <v>995</v>
      </c>
      <c r="AA1802" t="s">
        <v>995</v>
      </c>
      <c r="AB1802" t="s">
        <v>995</v>
      </c>
      <c r="AC1802" t="s">
        <v>995</v>
      </c>
      <c r="AD1802" t="s">
        <v>995</v>
      </c>
      <c r="AE1802" t="s">
        <v>995</v>
      </c>
      <c r="AF1802" t="s">
        <v>995</v>
      </c>
      <c r="AG1802" t="s">
        <v>995</v>
      </c>
      <c r="AH1802" t="s">
        <v>995</v>
      </c>
      <c r="AI1802" t="s">
        <v>995</v>
      </c>
      <c r="AJ1802" t="s">
        <v>995</v>
      </c>
      <c r="AK1802" t="s">
        <v>995</v>
      </c>
      <c r="AL1802" t="s">
        <v>995</v>
      </c>
      <c r="AM1802" t="s">
        <v>995</v>
      </c>
      <c r="AN1802" t="s">
        <v>995</v>
      </c>
      <c r="AO1802" t="s">
        <v>995</v>
      </c>
      <c r="AP1802" t="s">
        <v>995</v>
      </c>
      <c r="AQ1802" s="286" t="s">
        <v>855</v>
      </c>
      <c r="AR1802" s="303"/>
      <c r="AS1802" s="303"/>
    </row>
    <row r="1803" spans="1:47" ht="21.6" x14ac:dyDescent="0.3">
      <c r="A1803" s="285">
        <v>120182</v>
      </c>
      <c r="B1803" s="286" t="s">
        <v>540</v>
      </c>
      <c r="C1803" t="s">
        <v>995</v>
      </c>
      <c r="D1803" t="s">
        <v>995</v>
      </c>
      <c r="E1803" t="s">
        <v>995</v>
      </c>
      <c r="F1803" t="s">
        <v>995</v>
      </c>
      <c r="G1803" t="s">
        <v>995</v>
      </c>
      <c r="H1803" t="s">
        <v>995</v>
      </c>
      <c r="I1803" t="s">
        <v>995</v>
      </c>
      <c r="J1803" t="s">
        <v>995</v>
      </c>
      <c r="K1803" t="s">
        <v>995</v>
      </c>
      <c r="L1803" t="s">
        <v>995</v>
      </c>
      <c r="M1803" t="s">
        <v>995</v>
      </c>
      <c r="N1803" t="s">
        <v>995</v>
      </c>
      <c r="O1803" t="s">
        <v>995</v>
      </c>
      <c r="P1803" t="s">
        <v>995</v>
      </c>
      <c r="Q1803" t="s">
        <v>995</v>
      </c>
      <c r="R1803" t="s">
        <v>995</v>
      </c>
      <c r="S1803" t="s">
        <v>995</v>
      </c>
      <c r="T1803" t="s">
        <v>995</v>
      </c>
      <c r="U1803" t="s">
        <v>995</v>
      </c>
      <c r="V1803" t="s">
        <v>995</v>
      </c>
      <c r="W1803" t="s">
        <v>995</v>
      </c>
      <c r="X1803" t="s">
        <v>995</v>
      </c>
      <c r="Y1803" t="s">
        <v>995</v>
      </c>
      <c r="Z1803" t="s">
        <v>995</v>
      </c>
      <c r="AA1803" t="s">
        <v>995</v>
      </c>
      <c r="AB1803" t="s">
        <v>995</v>
      </c>
      <c r="AC1803" t="s">
        <v>995</v>
      </c>
      <c r="AD1803" t="s">
        <v>995</v>
      </c>
      <c r="AE1803" t="s">
        <v>995</v>
      </c>
      <c r="AF1803" t="s">
        <v>995</v>
      </c>
      <c r="AG1803" t="s">
        <v>995</v>
      </c>
      <c r="AH1803" t="s">
        <v>995</v>
      </c>
      <c r="AI1803" t="s">
        <v>995</v>
      </c>
      <c r="AJ1803" t="s">
        <v>995</v>
      </c>
      <c r="AK1803" t="s">
        <v>995</v>
      </c>
      <c r="AL1803" t="s">
        <v>995</v>
      </c>
      <c r="AM1803" t="s">
        <v>995</v>
      </c>
      <c r="AN1803" t="s">
        <v>995</v>
      </c>
      <c r="AO1803" t="s">
        <v>995</v>
      </c>
      <c r="AP1803" t="s">
        <v>995</v>
      </c>
      <c r="AQ1803" s="286" t="s">
        <v>855</v>
      </c>
      <c r="AR1803" s="307"/>
      <c r="AS1803" s="310"/>
    </row>
    <row r="1804" spans="1:47" x14ac:dyDescent="0.3">
      <c r="A1804" s="285">
        <v>120187</v>
      </c>
      <c r="B1804" s="286" t="s">
        <v>539</v>
      </c>
      <c r="C1804" t="s">
        <v>995</v>
      </c>
      <c r="D1804" t="s">
        <v>995</v>
      </c>
      <c r="E1804" t="s">
        <v>995</v>
      </c>
      <c r="F1804" t="s">
        <v>995</v>
      </c>
      <c r="G1804" t="s">
        <v>995</v>
      </c>
      <c r="H1804" t="s">
        <v>995</v>
      </c>
      <c r="I1804" t="s">
        <v>995</v>
      </c>
      <c r="J1804" t="s">
        <v>995</v>
      </c>
      <c r="K1804" t="s">
        <v>995</v>
      </c>
      <c r="L1804" t="s">
        <v>995</v>
      </c>
      <c r="M1804" t="s">
        <v>995</v>
      </c>
      <c r="N1804" t="s">
        <v>995</v>
      </c>
      <c r="O1804" t="s">
        <v>995</v>
      </c>
      <c r="P1804" t="s">
        <v>995</v>
      </c>
      <c r="Q1804" t="s">
        <v>995</v>
      </c>
      <c r="R1804" t="s">
        <v>995</v>
      </c>
      <c r="S1804" t="s">
        <v>995</v>
      </c>
      <c r="T1804" t="s">
        <v>995</v>
      </c>
      <c r="U1804" t="s">
        <v>995</v>
      </c>
      <c r="V1804" t="s">
        <v>995</v>
      </c>
      <c r="W1804" t="s">
        <v>995</v>
      </c>
      <c r="X1804" t="s">
        <v>995</v>
      </c>
      <c r="Y1804" t="s">
        <v>995</v>
      </c>
      <c r="Z1804" t="s">
        <v>995</v>
      </c>
      <c r="AA1804" t="s">
        <v>995</v>
      </c>
      <c r="AB1804" t="s">
        <v>995</v>
      </c>
      <c r="AC1804" t="s">
        <v>995</v>
      </c>
      <c r="AD1804" t="s">
        <v>995</v>
      </c>
      <c r="AE1804" t="s">
        <v>995</v>
      </c>
      <c r="AF1804" t="s">
        <v>995</v>
      </c>
      <c r="AG1804" t="s">
        <v>995</v>
      </c>
      <c r="AH1804" t="s">
        <v>995</v>
      </c>
      <c r="AI1804" t="s">
        <v>995</v>
      </c>
      <c r="AJ1804" t="s">
        <v>995</v>
      </c>
      <c r="AK1804" t="s">
        <v>995</v>
      </c>
      <c r="AL1804" t="s">
        <v>995</v>
      </c>
      <c r="AM1804" t="s">
        <v>995</v>
      </c>
      <c r="AN1804" t="s">
        <v>995</v>
      </c>
      <c r="AO1804" t="s">
        <v>995</v>
      </c>
      <c r="AP1804" t="s">
        <v>995</v>
      </c>
      <c r="AQ1804" s="286" t="s">
        <v>855</v>
      </c>
      <c r="AR1804" s="303"/>
      <c r="AS1804" s="303"/>
    </row>
    <row r="1805" spans="1:47" x14ac:dyDescent="0.3">
      <c r="A1805" s="285">
        <v>120188</v>
      </c>
      <c r="B1805" s="286" t="s">
        <v>539</v>
      </c>
      <c r="C1805" t="s">
        <v>995</v>
      </c>
      <c r="D1805" t="s">
        <v>995</v>
      </c>
      <c r="E1805" t="s">
        <v>995</v>
      </c>
      <c r="F1805" t="s">
        <v>995</v>
      </c>
      <c r="G1805" t="s">
        <v>995</v>
      </c>
      <c r="H1805" t="s">
        <v>995</v>
      </c>
      <c r="I1805" t="s">
        <v>995</v>
      </c>
      <c r="J1805" t="s">
        <v>995</v>
      </c>
      <c r="K1805" t="s">
        <v>995</v>
      </c>
      <c r="L1805" t="s">
        <v>995</v>
      </c>
      <c r="M1805" t="s">
        <v>995</v>
      </c>
      <c r="N1805" t="s">
        <v>995</v>
      </c>
      <c r="O1805" t="s">
        <v>995</v>
      </c>
      <c r="P1805" t="s">
        <v>995</v>
      </c>
      <c r="Q1805" t="s">
        <v>995</v>
      </c>
      <c r="R1805" t="s">
        <v>995</v>
      </c>
      <c r="S1805" t="s">
        <v>995</v>
      </c>
      <c r="T1805" t="s">
        <v>995</v>
      </c>
      <c r="U1805" t="s">
        <v>995</v>
      </c>
      <c r="V1805" t="s">
        <v>995</v>
      </c>
      <c r="W1805" t="s">
        <v>995</v>
      </c>
      <c r="X1805" t="s">
        <v>995</v>
      </c>
      <c r="Y1805" t="s">
        <v>995</v>
      </c>
      <c r="Z1805" t="s">
        <v>995</v>
      </c>
      <c r="AA1805" t="s">
        <v>995</v>
      </c>
      <c r="AB1805" t="s">
        <v>995</v>
      </c>
      <c r="AC1805" t="s">
        <v>995</v>
      </c>
      <c r="AD1805" t="s">
        <v>995</v>
      </c>
      <c r="AE1805" t="s">
        <v>995</v>
      </c>
      <c r="AF1805" t="s">
        <v>995</v>
      </c>
      <c r="AG1805" t="s">
        <v>995</v>
      </c>
      <c r="AH1805" t="s">
        <v>995</v>
      </c>
      <c r="AI1805" t="s">
        <v>995</v>
      </c>
      <c r="AJ1805" t="s">
        <v>995</v>
      </c>
      <c r="AK1805" t="s">
        <v>995</v>
      </c>
      <c r="AL1805" t="s">
        <v>995</v>
      </c>
      <c r="AM1805" t="s">
        <v>995</v>
      </c>
      <c r="AN1805" t="s">
        <v>995</v>
      </c>
      <c r="AO1805" t="s">
        <v>995</v>
      </c>
      <c r="AP1805" t="s">
        <v>995</v>
      </c>
      <c r="AQ1805" s="286" t="s">
        <v>855</v>
      </c>
      <c r="AR1805" s="303"/>
      <c r="AS1805" s="303"/>
    </row>
    <row r="1806" spans="1:47" x14ac:dyDescent="0.3">
      <c r="A1806" s="285">
        <v>120189</v>
      </c>
      <c r="B1806" s="286" t="s">
        <v>539</v>
      </c>
      <c r="C1806" t="s">
        <v>995</v>
      </c>
      <c r="D1806" t="s">
        <v>995</v>
      </c>
      <c r="E1806" t="s">
        <v>995</v>
      </c>
      <c r="F1806" t="s">
        <v>995</v>
      </c>
      <c r="G1806" t="s">
        <v>995</v>
      </c>
      <c r="H1806" t="s">
        <v>995</v>
      </c>
      <c r="I1806" t="s">
        <v>995</v>
      </c>
      <c r="J1806" t="s">
        <v>995</v>
      </c>
      <c r="K1806" t="s">
        <v>995</v>
      </c>
      <c r="L1806" t="s">
        <v>995</v>
      </c>
      <c r="M1806" t="s">
        <v>995</v>
      </c>
      <c r="N1806" t="s">
        <v>995</v>
      </c>
      <c r="O1806" t="s">
        <v>995</v>
      </c>
      <c r="P1806" t="s">
        <v>995</v>
      </c>
      <c r="Q1806" t="s">
        <v>995</v>
      </c>
      <c r="R1806" t="s">
        <v>995</v>
      </c>
      <c r="S1806" t="s">
        <v>995</v>
      </c>
      <c r="T1806" t="s">
        <v>995</v>
      </c>
      <c r="U1806" t="s">
        <v>995</v>
      </c>
      <c r="V1806" t="s">
        <v>995</v>
      </c>
      <c r="W1806" t="s">
        <v>995</v>
      </c>
      <c r="X1806" t="s">
        <v>995</v>
      </c>
      <c r="Y1806" t="s">
        <v>995</v>
      </c>
      <c r="Z1806" t="s">
        <v>995</v>
      </c>
      <c r="AA1806" t="s">
        <v>995</v>
      </c>
      <c r="AB1806" t="s">
        <v>995</v>
      </c>
      <c r="AC1806" t="s">
        <v>995</v>
      </c>
      <c r="AD1806" t="s">
        <v>995</v>
      </c>
      <c r="AE1806" t="s">
        <v>995</v>
      </c>
      <c r="AF1806" t="s">
        <v>995</v>
      </c>
      <c r="AG1806" t="s">
        <v>995</v>
      </c>
      <c r="AH1806" t="s">
        <v>995</v>
      </c>
      <c r="AI1806" t="s">
        <v>995</v>
      </c>
      <c r="AJ1806" t="s">
        <v>995</v>
      </c>
      <c r="AK1806" t="s">
        <v>995</v>
      </c>
      <c r="AL1806" t="s">
        <v>995</v>
      </c>
      <c r="AM1806" t="s">
        <v>995</v>
      </c>
      <c r="AN1806" t="s">
        <v>995</v>
      </c>
      <c r="AO1806" t="s">
        <v>995</v>
      </c>
      <c r="AP1806" t="s">
        <v>995</v>
      </c>
      <c r="AQ1806" s="286" t="s">
        <v>855</v>
      </c>
      <c r="AR1806" s="303"/>
      <c r="AS1806" s="303"/>
    </row>
    <row r="1807" spans="1:47" ht="21.6" x14ac:dyDescent="0.65">
      <c r="A1807" s="285">
        <v>120191</v>
      </c>
      <c r="B1807" s="286" t="s">
        <v>61</v>
      </c>
      <c r="C1807" t="s">
        <v>224</v>
      </c>
      <c r="D1807" t="s">
        <v>226</v>
      </c>
      <c r="E1807" t="s">
        <v>224</v>
      </c>
      <c r="F1807" t="s">
        <v>226</v>
      </c>
      <c r="G1807" t="s">
        <v>224</v>
      </c>
      <c r="H1807" t="s">
        <v>226</v>
      </c>
      <c r="I1807" t="s">
        <v>226</v>
      </c>
      <c r="J1807" t="s">
        <v>226</v>
      </c>
      <c r="K1807" t="s">
        <v>224</v>
      </c>
      <c r="L1807" t="s">
        <v>224</v>
      </c>
      <c r="M1807" t="s">
        <v>226</v>
      </c>
      <c r="N1807" t="s">
        <v>224</v>
      </c>
      <c r="O1807" t="s">
        <v>224</v>
      </c>
      <c r="P1807" t="s">
        <v>224</v>
      </c>
      <c r="Q1807" t="s">
        <v>224</v>
      </c>
      <c r="R1807" t="s">
        <v>226</v>
      </c>
      <c r="S1807" t="s">
        <v>225</v>
      </c>
      <c r="T1807" t="s">
        <v>225</v>
      </c>
      <c r="U1807" t="s">
        <v>225</v>
      </c>
      <c r="V1807" t="s">
        <v>225</v>
      </c>
      <c r="W1807" t="s">
        <v>394</v>
      </c>
      <c r="X1807" t="s">
        <v>394</v>
      </c>
      <c r="Y1807" t="s">
        <v>394</v>
      </c>
      <c r="Z1807" t="s">
        <v>394</v>
      </c>
      <c r="AA1807" t="s">
        <v>394</v>
      </c>
      <c r="AB1807" t="s">
        <v>394</v>
      </c>
      <c r="AC1807" t="s">
        <v>394</v>
      </c>
      <c r="AD1807" t="s">
        <v>394</v>
      </c>
      <c r="AE1807" t="s">
        <v>394</v>
      </c>
      <c r="AF1807" t="s">
        <v>394</v>
      </c>
      <c r="AG1807" t="s">
        <v>394</v>
      </c>
      <c r="AH1807" t="s">
        <v>394</v>
      </c>
      <c r="AI1807" t="s">
        <v>394</v>
      </c>
      <c r="AJ1807" t="s">
        <v>394</v>
      </c>
      <c r="AK1807" t="s">
        <v>394</v>
      </c>
      <c r="AL1807" t="s">
        <v>394</v>
      </c>
      <c r="AM1807" t="s">
        <v>394</v>
      </c>
      <c r="AN1807" t="s">
        <v>394</v>
      </c>
      <c r="AO1807" t="s">
        <v>394</v>
      </c>
      <c r="AP1807" t="s">
        <v>394</v>
      </c>
      <c r="AQ1807" s="288"/>
      <c r="AR1807" s="296"/>
      <c r="AS1807" s="296"/>
      <c r="AU1807"/>
    </row>
    <row r="1808" spans="1:47" x14ac:dyDescent="0.3">
      <c r="A1808" s="285">
        <v>120192</v>
      </c>
      <c r="B1808" s="286" t="s">
        <v>540</v>
      </c>
      <c r="C1808" t="s">
        <v>995</v>
      </c>
      <c r="D1808" t="s">
        <v>995</v>
      </c>
      <c r="E1808" t="s">
        <v>995</v>
      </c>
      <c r="F1808" t="s">
        <v>995</v>
      </c>
      <c r="G1808" t="s">
        <v>995</v>
      </c>
      <c r="H1808" t="s">
        <v>995</v>
      </c>
      <c r="I1808" t="s">
        <v>995</v>
      </c>
      <c r="J1808" t="s">
        <v>995</v>
      </c>
      <c r="K1808" t="s">
        <v>995</v>
      </c>
      <c r="L1808" t="s">
        <v>995</v>
      </c>
      <c r="M1808" t="s">
        <v>995</v>
      </c>
      <c r="N1808" t="s">
        <v>995</v>
      </c>
      <c r="O1808" t="s">
        <v>995</v>
      </c>
      <c r="P1808" t="s">
        <v>995</v>
      </c>
      <c r="Q1808" t="s">
        <v>995</v>
      </c>
      <c r="R1808" t="s">
        <v>995</v>
      </c>
      <c r="S1808" t="s">
        <v>995</v>
      </c>
      <c r="T1808" t="s">
        <v>995</v>
      </c>
      <c r="U1808" t="s">
        <v>995</v>
      </c>
      <c r="V1808" t="s">
        <v>995</v>
      </c>
      <c r="W1808" t="s">
        <v>995</v>
      </c>
      <c r="X1808" t="s">
        <v>995</v>
      </c>
      <c r="Y1808" t="s">
        <v>995</v>
      </c>
      <c r="Z1808" t="s">
        <v>995</v>
      </c>
      <c r="AA1808" t="s">
        <v>995</v>
      </c>
      <c r="AB1808" t="s">
        <v>995</v>
      </c>
      <c r="AC1808" t="s">
        <v>995</v>
      </c>
      <c r="AD1808" t="s">
        <v>995</v>
      </c>
      <c r="AE1808" t="s">
        <v>995</v>
      </c>
      <c r="AF1808" t="s">
        <v>995</v>
      </c>
      <c r="AG1808" t="s">
        <v>995</v>
      </c>
      <c r="AH1808" t="s">
        <v>995</v>
      </c>
      <c r="AI1808" t="s">
        <v>995</v>
      </c>
      <c r="AJ1808" t="s">
        <v>995</v>
      </c>
      <c r="AK1808" t="s">
        <v>995</v>
      </c>
      <c r="AL1808" t="s">
        <v>995</v>
      </c>
      <c r="AM1808" t="s">
        <v>995</v>
      </c>
      <c r="AN1808" t="s">
        <v>995</v>
      </c>
      <c r="AO1808" t="s">
        <v>995</v>
      </c>
      <c r="AP1808" t="s">
        <v>995</v>
      </c>
      <c r="AQ1808" s="286" t="s">
        <v>855</v>
      </c>
      <c r="AR1808" s="303"/>
      <c r="AS1808" s="303"/>
    </row>
    <row r="1809" spans="1:47" ht="21.6" x14ac:dyDescent="0.3">
      <c r="A1809" s="285">
        <v>120193</v>
      </c>
      <c r="B1809" s="286" t="s">
        <v>538</v>
      </c>
      <c r="C1809" t="s">
        <v>394</v>
      </c>
      <c r="D1809" t="s">
        <v>394</v>
      </c>
      <c r="E1809" t="s">
        <v>394</v>
      </c>
      <c r="F1809" t="s">
        <v>394</v>
      </c>
      <c r="G1809" t="s">
        <v>394</v>
      </c>
      <c r="H1809" t="s">
        <v>394</v>
      </c>
      <c r="I1809" t="s">
        <v>394</v>
      </c>
      <c r="J1809" t="s">
        <v>394</v>
      </c>
      <c r="K1809" t="s">
        <v>394</v>
      </c>
      <c r="L1809" t="s">
        <v>394</v>
      </c>
      <c r="M1809" t="s">
        <v>394</v>
      </c>
      <c r="N1809" t="s">
        <v>224</v>
      </c>
      <c r="O1809" t="s">
        <v>394</v>
      </c>
      <c r="P1809" t="s">
        <v>394</v>
      </c>
      <c r="Q1809" t="s">
        <v>394</v>
      </c>
      <c r="R1809" t="s">
        <v>7215</v>
      </c>
      <c r="S1809" t="s">
        <v>7215</v>
      </c>
      <c r="T1809" t="s">
        <v>225</v>
      </c>
      <c r="U1809" t="s">
        <v>225</v>
      </c>
      <c r="V1809" t="s">
        <v>394</v>
      </c>
      <c r="W1809" t="s">
        <v>225</v>
      </c>
      <c r="X1809" t="s">
        <v>225</v>
      </c>
      <c r="Y1809" t="s">
        <v>225</v>
      </c>
      <c r="Z1809" t="s">
        <v>225</v>
      </c>
      <c r="AA1809" t="s">
        <v>225</v>
      </c>
      <c r="AB1809" t="s">
        <v>224</v>
      </c>
      <c r="AC1809" t="s">
        <v>224</v>
      </c>
      <c r="AD1809" t="s">
        <v>226</v>
      </c>
      <c r="AE1809" t="s">
        <v>226</v>
      </c>
      <c r="AF1809" t="s">
        <v>225</v>
      </c>
      <c r="AG1809" t="s">
        <v>224</v>
      </c>
      <c r="AH1809" t="s">
        <v>7215</v>
      </c>
      <c r="AI1809" t="s">
        <v>7215</v>
      </c>
      <c r="AJ1809" t="s">
        <v>7215</v>
      </c>
      <c r="AK1809" t="s">
        <v>225</v>
      </c>
      <c r="AL1809" t="s">
        <v>394</v>
      </c>
      <c r="AM1809" t="s">
        <v>225</v>
      </c>
      <c r="AN1809" t="s">
        <v>394</v>
      </c>
      <c r="AO1809" t="s">
        <v>225</v>
      </c>
      <c r="AP1809" t="s">
        <v>225</v>
      </c>
      <c r="AQ1809" s="286" t="s">
        <v>394</v>
      </c>
      <c r="AR1809" s="307"/>
      <c r="AS1809" s="310"/>
    </row>
    <row r="1810" spans="1:47" x14ac:dyDescent="0.3">
      <c r="A1810" s="285">
        <v>120194</v>
      </c>
      <c r="B1810" s="286" t="s">
        <v>540</v>
      </c>
      <c r="C1810" t="s">
        <v>995</v>
      </c>
      <c r="D1810" t="s">
        <v>995</v>
      </c>
      <c r="E1810" t="s">
        <v>995</v>
      </c>
      <c r="F1810" t="s">
        <v>995</v>
      </c>
      <c r="G1810" t="s">
        <v>995</v>
      </c>
      <c r="H1810" t="s">
        <v>995</v>
      </c>
      <c r="I1810" t="s">
        <v>995</v>
      </c>
      <c r="J1810" t="s">
        <v>995</v>
      </c>
      <c r="K1810" t="s">
        <v>995</v>
      </c>
      <c r="L1810" t="s">
        <v>995</v>
      </c>
      <c r="M1810" t="s">
        <v>995</v>
      </c>
      <c r="N1810" t="s">
        <v>995</v>
      </c>
      <c r="O1810" t="s">
        <v>995</v>
      </c>
      <c r="P1810" t="s">
        <v>995</v>
      </c>
      <c r="Q1810" t="s">
        <v>995</v>
      </c>
      <c r="R1810" t="s">
        <v>995</v>
      </c>
      <c r="S1810" t="s">
        <v>995</v>
      </c>
      <c r="T1810" t="s">
        <v>995</v>
      </c>
      <c r="U1810" t="s">
        <v>995</v>
      </c>
      <c r="V1810" t="s">
        <v>995</v>
      </c>
      <c r="W1810" t="s">
        <v>995</v>
      </c>
      <c r="X1810" t="s">
        <v>995</v>
      </c>
      <c r="Y1810" t="s">
        <v>995</v>
      </c>
      <c r="Z1810" t="s">
        <v>995</v>
      </c>
      <c r="AA1810" t="s">
        <v>995</v>
      </c>
      <c r="AB1810" t="s">
        <v>995</v>
      </c>
      <c r="AC1810" t="s">
        <v>995</v>
      </c>
      <c r="AD1810" t="s">
        <v>995</v>
      </c>
      <c r="AE1810" t="s">
        <v>995</v>
      </c>
      <c r="AF1810" t="s">
        <v>995</v>
      </c>
      <c r="AG1810" t="s">
        <v>995</v>
      </c>
      <c r="AH1810" t="s">
        <v>995</v>
      </c>
      <c r="AI1810" t="s">
        <v>995</v>
      </c>
      <c r="AJ1810" t="s">
        <v>995</v>
      </c>
      <c r="AK1810" t="s">
        <v>995</v>
      </c>
      <c r="AL1810" t="s">
        <v>995</v>
      </c>
      <c r="AM1810" t="s">
        <v>995</v>
      </c>
      <c r="AN1810" t="s">
        <v>995</v>
      </c>
      <c r="AO1810" t="s">
        <v>995</v>
      </c>
      <c r="AP1810" t="s">
        <v>995</v>
      </c>
      <c r="AQ1810" s="286" t="s">
        <v>855</v>
      </c>
      <c r="AR1810" s="303"/>
      <c r="AS1810" s="303"/>
    </row>
    <row r="1811" spans="1:47" x14ac:dyDescent="0.3">
      <c r="A1811" s="285">
        <v>120195</v>
      </c>
      <c r="B1811" s="286" t="s">
        <v>61</v>
      </c>
      <c r="C1811" t="s">
        <v>226</v>
      </c>
      <c r="D1811" t="s">
        <v>226</v>
      </c>
      <c r="E1811" t="s">
        <v>224</v>
      </c>
      <c r="F1811" t="s">
        <v>224</v>
      </c>
      <c r="G1811" t="s">
        <v>224</v>
      </c>
      <c r="H1811" t="s">
        <v>226</v>
      </c>
      <c r="I1811" t="s">
        <v>226</v>
      </c>
      <c r="J1811" t="s">
        <v>226</v>
      </c>
      <c r="K1811" t="s">
        <v>226</v>
      </c>
      <c r="L1811" t="s">
        <v>226</v>
      </c>
      <c r="M1811" t="s">
        <v>226</v>
      </c>
      <c r="N1811" t="s">
        <v>224</v>
      </c>
      <c r="O1811" t="s">
        <v>226</v>
      </c>
      <c r="P1811" t="s">
        <v>224</v>
      </c>
      <c r="Q1811" t="s">
        <v>226</v>
      </c>
      <c r="R1811" t="s">
        <v>226</v>
      </c>
      <c r="S1811" t="s">
        <v>226</v>
      </c>
      <c r="T1811" t="s">
        <v>226</v>
      </c>
      <c r="U1811" t="s">
        <v>224</v>
      </c>
      <c r="V1811" t="s">
        <v>226</v>
      </c>
      <c r="W1811" t="s">
        <v>224</v>
      </c>
      <c r="X1811" t="s">
        <v>226</v>
      </c>
      <c r="Y1811" t="s">
        <v>226</v>
      </c>
      <c r="Z1811" t="s">
        <v>224</v>
      </c>
      <c r="AA1811" t="s">
        <v>226</v>
      </c>
      <c r="AB1811" t="s">
        <v>226</v>
      </c>
      <c r="AC1811" t="s">
        <v>226</v>
      </c>
      <c r="AD1811" t="s">
        <v>226</v>
      </c>
      <c r="AE1811" t="s">
        <v>226</v>
      </c>
      <c r="AF1811" t="s">
        <v>226</v>
      </c>
      <c r="AG1811" t="s">
        <v>226</v>
      </c>
      <c r="AH1811" t="s">
        <v>224</v>
      </c>
      <c r="AI1811" t="s">
        <v>226</v>
      </c>
      <c r="AJ1811" t="s">
        <v>226</v>
      </c>
      <c r="AK1811" t="s">
        <v>224</v>
      </c>
      <c r="AL1811" t="s">
        <v>226</v>
      </c>
      <c r="AM1811" t="s">
        <v>224</v>
      </c>
      <c r="AN1811" t="s">
        <v>224</v>
      </c>
      <c r="AO1811" t="s">
        <v>226</v>
      </c>
      <c r="AP1811" t="s">
        <v>224</v>
      </c>
      <c r="AQ1811" s="289"/>
      <c r="AR1811" s="296"/>
      <c r="AS1811" s="296"/>
      <c r="AU1811"/>
    </row>
    <row r="1812" spans="1:47" x14ac:dyDescent="0.3">
      <c r="A1812" s="285">
        <v>120206</v>
      </c>
      <c r="B1812" s="286" t="s">
        <v>540</v>
      </c>
      <c r="C1812" t="s">
        <v>995</v>
      </c>
      <c r="D1812" t="s">
        <v>995</v>
      </c>
      <c r="E1812" t="s">
        <v>995</v>
      </c>
      <c r="F1812" t="s">
        <v>995</v>
      </c>
      <c r="G1812" t="s">
        <v>995</v>
      </c>
      <c r="H1812" t="s">
        <v>995</v>
      </c>
      <c r="I1812" t="s">
        <v>995</v>
      </c>
      <c r="J1812" t="s">
        <v>995</v>
      </c>
      <c r="K1812" t="s">
        <v>995</v>
      </c>
      <c r="L1812" t="s">
        <v>995</v>
      </c>
      <c r="M1812" t="s">
        <v>995</v>
      </c>
      <c r="N1812" t="s">
        <v>995</v>
      </c>
      <c r="O1812" t="s">
        <v>995</v>
      </c>
      <c r="P1812" t="s">
        <v>995</v>
      </c>
      <c r="Q1812" t="s">
        <v>995</v>
      </c>
      <c r="R1812" t="s">
        <v>995</v>
      </c>
      <c r="S1812" t="s">
        <v>995</v>
      </c>
      <c r="T1812" t="s">
        <v>995</v>
      </c>
      <c r="U1812" t="s">
        <v>995</v>
      </c>
      <c r="V1812" t="s">
        <v>995</v>
      </c>
      <c r="W1812" t="s">
        <v>995</v>
      </c>
      <c r="X1812" t="s">
        <v>995</v>
      </c>
      <c r="Y1812" t="s">
        <v>995</v>
      </c>
      <c r="Z1812" t="s">
        <v>995</v>
      </c>
      <c r="AA1812" t="s">
        <v>995</v>
      </c>
      <c r="AB1812" t="s">
        <v>995</v>
      </c>
      <c r="AC1812" t="s">
        <v>995</v>
      </c>
      <c r="AD1812" t="s">
        <v>995</v>
      </c>
      <c r="AE1812" t="s">
        <v>995</v>
      </c>
      <c r="AF1812" t="s">
        <v>995</v>
      </c>
      <c r="AG1812" t="s">
        <v>995</v>
      </c>
      <c r="AH1812" t="s">
        <v>995</v>
      </c>
      <c r="AI1812" t="s">
        <v>995</v>
      </c>
      <c r="AJ1812" t="s">
        <v>995</v>
      </c>
      <c r="AK1812" t="s">
        <v>995</v>
      </c>
      <c r="AL1812" t="s">
        <v>995</v>
      </c>
      <c r="AM1812" t="s">
        <v>995</v>
      </c>
      <c r="AN1812" t="s">
        <v>995</v>
      </c>
      <c r="AO1812" t="s">
        <v>995</v>
      </c>
      <c r="AP1812" t="s">
        <v>995</v>
      </c>
      <c r="AQ1812" s="286" t="s">
        <v>855</v>
      </c>
      <c r="AR1812" s="303"/>
      <c r="AS1812" s="303"/>
    </row>
    <row r="1813" spans="1:47" ht="21.6" x14ac:dyDescent="0.65">
      <c r="A1813" s="285">
        <v>120209</v>
      </c>
      <c r="B1813" s="286" t="s">
        <v>61</v>
      </c>
      <c r="C1813" t="s">
        <v>226</v>
      </c>
      <c r="D1813" t="s">
        <v>224</v>
      </c>
      <c r="E1813" t="s">
        <v>224</v>
      </c>
      <c r="F1813" t="s">
        <v>224</v>
      </c>
      <c r="G1813" t="s">
        <v>226</v>
      </c>
      <c r="H1813" t="s">
        <v>226</v>
      </c>
      <c r="I1813" t="s">
        <v>226</v>
      </c>
      <c r="J1813" t="s">
        <v>224</v>
      </c>
      <c r="K1813" t="s">
        <v>224</v>
      </c>
      <c r="L1813" t="s">
        <v>224</v>
      </c>
      <c r="M1813" t="s">
        <v>226</v>
      </c>
      <c r="N1813" t="s">
        <v>224</v>
      </c>
      <c r="O1813" t="s">
        <v>224</v>
      </c>
      <c r="P1813" t="s">
        <v>226</v>
      </c>
      <c r="Q1813" t="s">
        <v>224</v>
      </c>
      <c r="R1813" t="s">
        <v>226</v>
      </c>
      <c r="S1813" t="s">
        <v>224</v>
      </c>
      <c r="T1813" t="s">
        <v>224</v>
      </c>
      <c r="U1813" t="s">
        <v>224</v>
      </c>
      <c r="V1813" t="s">
        <v>224</v>
      </c>
      <c r="W1813" t="s">
        <v>226</v>
      </c>
      <c r="X1813" t="s">
        <v>224</v>
      </c>
      <c r="Y1813" t="s">
        <v>224</v>
      </c>
      <c r="Z1813" t="s">
        <v>226</v>
      </c>
      <c r="AA1813" t="s">
        <v>226</v>
      </c>
      <c r="AB1813" t="s">
        <v>226</v>
      </c>
      <c r="AC1813" t="s">
        <v>226</v>
      </c>
      <c r="AD1813" t="s">
        <v>226</v>
      </c>
      <c r="AE1813" t="s">
        <v>226</v>
      </c>
      <c r="AF1813" t="s">
        <v>224</v>
      </c>
      <c r="AG1813" t="s">
        <v>226</v>
      </c>
      <c r="AH1813" t="s">
        <v>226</v>
      </c>
      <c r="AI1813" t="s">
        <v>226</v>
      </c>
      <c r="AJ1813" t="s">
        <v>226</v>
      </c>
      <c r="AK1813" t="s">
        <v>225</v>
      </c>
      <c r="AL1813" t="s">
        <v>225</v>
      </c>
      <c r="AM1813" t="s">
        <v>225</v>
      </c>
      <c r="AN1813" t="s">
        <v>225</v>
      </c>
      <c r="AO1813" t="s">
        <v>225</v>
      </c>
      <c r="AP1813" t="s">
        <v>225</v>
      </c>
      <c r="AQ1813" s="288"/>
      <c r="AR1813" s="296"/>
      <c r="AS1813" s="296"/>
      <c r="AU1813"/>
    </row>
    <row r="1814" spans="1:47" ht="21.6" x14ac:dyDescent="0.3">
      <c r="A1814" s="285">
        <v>120211</v>
      </c>
      <c r="B1814" s="286" t="s">
        <v>61</v>
      </c>
      <c r="C1814" t="s">
        <v>226</v>
      </c>
      <c r="D1814" t="s">
        <v>224</v>
      </c>
      <c r="E1814" t="s">
        <v>226</v>
      </c>
      <c r="F1814" t="s">
        <v>224</v>
      </c>
      <c r="G1814" t="s">
        <v>224</v>
      </c>
      <c r="H1814" t="s">
        <v>224</v>
      </c>
      <c r="I1814" t="s">
        <v>224</v>
      </c>
      <c r="J1814" t="s">
        <v>224</v>
      </c>
      <c r="K1814" t="s">
        <v>226</v>
      </c>
      <c r="L1814" t="s">
        <v>226</v>
      </c>
      <c r="M1814" t="s">
        <v>226</v>
      </c>
      <c r="N1814" t="s">
        <v>224</v>
      </c>
      <c r="O1814" t="s">
        <v>226</v>
      </c>
      <c r="P1814" t="s">
        <v>226</v>
      </c>
      <c r="Q1814" t="s">
        <v>226</v>
      </c>
      <c r="R1814" t="s">
        <v>225</v>
      </c>
      <c r="S1814" t="s">
        <v>226</v>
      </c>
      <c r="T1814" t="s">
        <v>226</v>
      </c>
      <c r="U1814" t="s">
        <v>226</v>
      </c>
      <c r="V1814" t="s">
        <v>226</v>
      </c>
      <c r="W1814" t="s">
        <v>226</v>
      </c>
      <c r="X1814" t="s">
        <v>226</v>
      </c>
      <c r="Y1814" t="s">
        <v>224</v>
      </c>
      <c r="Z1814" t="s">
        <v>226</v>
      </c>
      <c r="AA1814" t="s">
        <v>224</v>
      </c>
      <c r="AB1814" t="s">
        <v>226</v>
      </c>
      <c r="AC1814" t="s">
        <v>226</v>
      </c>
      <c r="AD1814" t="s">
        <v>226</v>
      </c>
      <c r="AE1814" t="s">
        <v>226</v>
      </c>
      <c r="AF1814" t="s">
        <v>226</v>
      </c>
      <c r="AG1814" t="s">
        <v>226</v>
      </c>
      <c r="AH1814" t="s">
        <v>226</v>
      </c>
      <c r="AI1814" t="s">
        <v>226</v>
      </c>
      <c r="AJ1814" t="s">
        <v>226</v>
      </c>
      <c r="AK1814" t="s">
        <v>226</v>
      </c>
      <c r="AL1814" t="s">
        <v>225</v>
      </c>
      <c r="AM1814" t="s">
        <v>225</v>
      </c>
      <c r="AN1814" t="s">
        <v>225</v>
      </c>
      <c r="AO1814" t="s">
        <v>225</v>
      </c>
      <c r="AP1814" t="s">
        <v>225</v>
      </c>
      <c r="AQ1814" s="286" t="s">
        <v>394</v>
      </c>
      <c r="AR1814" s="307"/>
      <c r="AS1814" s="310"/>
    </row>
    <row r="1815" spans="1:47" x14ac:dyDescent="0.3">
      <c r="A1815" s="285">
        <v>120212</v>
      </c>
      <c r="B1815" s="286" t="s">
        <v>540</v>
      </c>
      <c r="C1815" t="s">
        <v>995</v>
      </c>
      <c r="D1815" t="s">
        <v>995</v>
      </c>
      <c r="E1815" t="s">
        <v>995</v>
      </c>
      <c r="F1815" t="s">
        <v>995</v>
      </c>
      <c r="G1815" t="s">
        <v>995</v>
      </c>
      <c r="H1815" t="s">
        <v>995</v>
      </c>
      <c r="I1815" t="s">
        <v>995</v>
      </c>
      <c r="J1815" t="s">
        <v>995</v>
      </c>
      <c r="K1815" t="s">
        <v>995</v>
      </c>
      <c r="L1815" t="s">
        <v>995</v>
      </c>
      <c r="M1815" t="s">
        <v>995</v>
      </c>
      <c r="N1815" t="s">
        <v>995</v>
      </c>
      <c r="O1815" t="s">
        <v>995</v>
      </c>
      <c r="P1815" t="s">
        <v>995</v>
      </c>
      <c r="Q1815" t="s">
        <v>995</v>
      </c>
      <c r="R1815" t="s">
        <v>995</v>
      </c>
      <c r="S1815" t="s">
        <v>995</v>
      </c>
      <c r="T1815" t="s">
        <v>995</v>
      </c>
      <c r="U1815" t="s">
        <v>995</v>
      </c>
      <c r="V1815" t="s">
        <v>995</v>
      </c>
      <c r="W1815" t="s">
        <v>995</v>
      </c>
      <c r="X1815" t="s">
        <v>995</v>
      </c>
      <c r="Y1815" t="s">
        <v>995</v>
      </c>
      <c r="Z1815" t="s">
        <v>995</v>
      </c>
      <c r="AA1815" t="s">
        <v>995</v>
      </c>
      <c r="AB1815" t="s">
        <v>995</v>
      </c>
      <c r="AC1815" t="s">
        <v>995</v>
      </c>
      <c r="AD1815" t="s">
        <v>995</v>
      </c>
      <c r="AE1815" t="s">
        <v>995</v>
      </c>
      <c r="AF1815" t="s">
        <v>995</v>
      </c>
      <c r="AG1815" t="s">
        <v>995</v>
      </c>
      <c r="AH1815" t="s">
        <v>995</v>
      </c>
      <c r="AI1815" t="s">
        <v>995</v>
      </c>
      <c r="AJ1815" t="s">
        <v>995</v>
      </c>
      <c r="AK1815" t="s">
        <v>995</v>
      </c>
      <c r="AL1815" t="s">
        <v>995</v>
      </c>
      <c r="AM1815" t="s">
        <v>995</v>
      </c>
      <c r="AN1815" t="s">
        <v>995</v>
      </c>
      <c r="AO1815" t="s">
        <v>995</v>
      </c>
      <c r="AP1815" t="s">
        <v>995</v>
      </c>
      <c r="AQ1815" s="286" t="s">
        <v>855</v>
      </c>
      <c r="AR1815" s="303"/>
      <c r="AS1815" s="303"/>
    </row>
    <row r="1816" spans="1:47" ht="21.6" x14ac:dyDescent="0.3">
      <c r="A1816" s="285">
        <v>120213</v>
      </c>
      <c r="B1816" s="286" t="s">
        <v>61</v>
      </c>
      <c r="C1816" t="s">
        <v>224</v>
      </c>
      <c r="D1816" t="s">
        <v>224</v>
      </c>
      <c r="E1816" t="s">
        <v>224</v>
      </c>
      <c r="F1816" t="s">
        <v>224</v>
      </c>
      <c r="G1816" t="s">
        <v>224</v>
      </c>
      <c r="H1816" t="s">
        <v>226</v>
      </c>
      <c r="I1816" t="s">
        <v>226</v>
      </c>
      <c r="J1816" t="s">
        <v>224</v>
      </c>
      <c r="K1816" t="s">
        <v>226</v>
      </c>
      <c r="L1816" t="s">
        <v>226</v>
      </c>
      <c r="M1816" t="s">
        <v>224</v>
      </c>
      <c r="N1816" t="s">
        <v>226</v>
      </c>
      <c r="O1816" t="s">
        <v>226</v>
      </c>
      <c r="P1816" t="s">
        <v>224</v>
      </c>
      <c r="Q1816" t="s">
        <v>226</v>
      </c>
      <c r="R1816" t="s">
        <v>224</v>
      </c>
      <c r="S1816" t="s">
        <v>226</v>
      </c>
      <c r="T1816" t="s">
        <v>224</v>
      </c>
      <c r="U1816" t="s">
        <v>226</v>
      </c>
      <c r="V1816" t="s">
        <v>226</v>
      </c>
      <c r="W1816" t="s">
        <v>226</v>
      </c>
      <c r="X1816" t="s">
        <v>224</v>
      </c>
      <c r="Y1816" t="s">
        <v>226</v>
      </c>
      <c r="Z1816" t="s">
        <v>224</v>
      </c>
      <c r="AA1816" t="s">
        <v>226</v>
      </c>
      <c r="AB1816" t="s">
        <v>226</v>
      </c>
      <c r="AC1816" t="s">
        <v>224</v>
      </c>
      <c r="AD1816" t="s">
        <v>226</v>
      </c>
      <c r="AE1816" t="s">
        <v>224</v>
      </c>
      <c r="AF1816" t="s">
        <v>224</v>
      </c>
      <c r="AG1816" t="s">
        <v>224</v>
      </c>
      <c r="AH1816" t="s">
        <v>224</v>
      </c>
      <c r="AI1816" t="s">
        <v>224</v>
      </c>
      <c r="AJ1816" t="s">
        <v>226</v>
      </c>
      <c r="AK1816" t="s">
        <v>225</v>
      </c>
      <c r="AL1816" t="s">
        <v>226</v>
      </c>
      <c r="AM1816" t="s">
        <v>225</v>
      </c>
      <c r="AN1816" t="s">
        <v>224</v>
      </c>
      <c r="AO1816" t="s">
        <v>225</v>
      </c>
      <c r="AP1816" t="s">
        <v>225</v>
      </c>
      <c r="AQ1816" s="286" t="s">
        <v>394</v>
      </c>
      <c r="AR1816" s="307"/>
      <c r="AS1816" s="310"/>
    </row>
    <row r="1817" spans="1:47" x14ac:dyDescent="0.3">
      <c r="A1817" s="285">
        <v>120219</v>
      </c>
      <c r="B1817" s="286" t="s">
        <v>61</v>
      </c>
      <c r="C1817" t="s">
        <v>995</v>
      </c>
      <c r="D1817" t="s">
        <v>995</v>
      </c>
      <c r="E1817" t="s">
        <v>995</v>
      </c>
      <c r="F1817" t="s">
        <v>995</v>
      </c>
      <c r="G1817" t="s">
        <v>995</v>
      </c>
      <c r="H1817" t="s">
        <v>995</v>
      </c>
      <c r="I1817" t="s">
        <v>995</v>
      </c>
      <c r="J1817" t="s">
        <v>995</v>
      </c>
      <c r="K1817" t="s">
        <v>995</v>
      </c>
      <c r="L1817" t="s">
        <v>995</v>
      </c>
      <c r="M1817" t="s">
        <v>995</v>
      </c>
      <c r="N1817" t="s">
        <v>995</v>
      </c>
      <c r="O1817" t="s">
        <v>995</v>
      </c>
      <c r="P1817" t="s">
        <v>995</v>
      </c>
      <c r="Q1817" t="s">
        <v>995</v>
      </c>
      <c r="R1817" t="s">
        <v>995</v>
      </c>
      <c r="S1817" t="s">
        <v>995</v>
      </c>
      <c r="T1817" t="s">
        <v>995</v>
      </c>
      <c r="U1817" t="s">
        <v>995</v>
      </c>
      <c r="V1817" t="s">
        <v>995</v>
      </c>
      <c r="W1817" t="s">
        <v>995</v>
      </c>
      <c r="X1817" t="s">
        <v>995</v>
      </c>
      <c r="Y1817" t="s">
        <v>995</v>
      </c>
      <c r="Z1817" t="s">
        <v>995</v>
      </c>
      <c r="AA1817" t="s">
        <v>995</v>
      </c>
      <c r="AB1817" t="s">
        <v>995</v>
      </c>
      <c r="AC1817" t="s">
        <v>995</v>
      </c>
      <c r="AD1817" t="s">
        <v>995</v>
      </c>
      <c r="AE1817" t="s">
        <v>995</v>
      </c>
      <c r="AF1817" t="s">
        <v>995</v>
      </c>
      <c r="AG1817" t="s">
        <v>995</v>
      </c>
      <c r="AH1817" t="s">
        <v>995</v>
      </c>
      <c r="AI1817" t="s">
        <v>995</v>
      </c>
      <c r="AJ1817" t="s">
        <v>995</v>
      </c>
      <c r="AK1817" t="s">
        <v>995</v>
      </c>
      <c r="AL1817" t="s">
        <v>995</v>
      </c>
      <c r="AM1817" t="s">
        <v>995</v>
      </c>
      <c r="AN1817" t="s">
        <v>995</v>
      </c>
      <c r="AO1817" t="s">
        <v>995</v>
      </c>
      <c r="AP1817" t="s">
        <v>995</v>
      </c>
      <c r="AQ1817" s="286" t="s">
        <v>855</v>
      </c>
      <c r="AR1817" s="303"/>
      <c r="AS1817" s="303"/>
    </row>
    <row r="1818" spans="1:47" ht="21.6" x14ac:dyDescent="0.3">
      <c r="A1818" s="285">
        <v>120223</v>
      </c>
      <c r="B1818" s="286" t="s">
        <v>61</v>
      </c>
      <c r="C1818" t="s">
        <v>226</v>
      </c>
      <c r="D1818" t="s">
        <v>224</v>
      </c>
      <c r="E1818" t="s">
        <v>224</v>
      </c>
      <c r="F1818" t="s">
        <v>224</v>
      </c>
      <c r="G1818" t="s">
        <v>224</v>
      </c>
      <c r="H1818" t="s">
        <v>226</v>
      </c>
      <c r="I1818" t="s">
        <v>224</v>
      </c>
      <c r="J1818" t="s">
        <v>226</v>
      </c>
      <c r="K1818" t="s">
        <v>226</v>
      </c>
      <c r="L1818" t="s">
        <v>226</v>
      </c>
      <c r="M1818" t="s">
        <v>226</v>
      </c>
      <c r="N1818" t="s">
        <v>224</v>
      </c>
      <c r="O1818" t="s">
        <v>226</v>
      </c>
      <c r="P1818" t="s">
        <v>226</v>
      </c>
      <c r="Q1818" t="s">
        <v>226</v>
      </c>
      <c r="R1818" t="s">
        <v>226</v>
      </c>
      <c r="S1818" t="s">
        <v>226</v>
      </c>
      <c r="T1818" t="s">
        <v>224</v>
      </c>
      <c r="U1818" t="s">
        <v>226</v>
      </c>
      <c r="V1818" t="s">
        <v>226</v>
      </c>
      <c r="W1818" t="s">
        <v>226</v>
      </c>
      <c r="X1818" t="s">
        <v>226</v>
      </c>
      <c r="Y1818" t="s">
        <v>226</v>
      </c>
      <c r="Z1818" t="s">
        <v>224</v>
      </c>
      <c r="AA1818" t="s">
        <v>226</v>
      </c>
      <c r="AB1818" t="s">
        <v>226</v>
      </c>
      <c r="AC1818" t="s">
        <v>224</v>
      </c>
      <c r="AD1818" t="s">
        <v>226</v>
      </c>
      <c r="AE1818" t="s">
        <v>224</v>
      </c>
      <c r="AF1818" t="s">
        <v>224</v>
      </c>
      <c r="AG1818" t="s">
        <v>226</v>
      </c>
      <c r="AH1818" t="s">
        <v>224</v>
      </c>
      <c r="AI1818" t="s">
        <v>226</v>
      </c>
      <c r="AJ1818" t="s">
        <v>226</v>
      </c>
      <c r="AK1818" t="s">
        <v>226</v>
      </c>
      <c r="AL1818" t="s">
        <v>224</v>
      </c>
      <c r="AM1818" t="s">
        <v>225</v>
      </c>
      <c r="AN1818" t="s">
        <v>226</v>
      </c>
      <c r="AO1818" t="s">
        <v>226</v>
      </c>
      <c r="AP1818" t="s">
        <v>224</v>
      </c>
      <c r="AQ1818" s="286" t="s">
        <v>394</v>
      </c>
      <c r="AR1818" s="307"/>
      <c r="AS1818" s="310"/>
    </row>
    <row r="1819" spans="1:47" x14ac:dyDescent="0.3">
      <c r="A1819" s="285">
        <v>120225</v>
      </c>
      <c r="B1819" s="286" t="s">
        <v>539</v>
      </c>
      <c r="C1819" t="s">
        <v>995</v>
      </c>
      <c r="D1819" t="s">
        <v>995</v>
      </c>
      <c r="E1819" t="s">
        <v>995</v>
      </c>
      <c r="F1819" t="s">
        <v>995</v>
      </c>
      <c r="G1819" t="s">
        <v>995</v>
      </c>
      <c r="H1819" t="s">
        <v>995</v>
      </c>
      <c r="I1819" t="s">
        <v>995</v>
      </c>
      <c r="J1819" t="s">
        <v>995</v>
      </c>
      <c r="K1819" t="s">
        <v>995</v>
      </c>
      <c r="L1819" t="s">
        <v>995</v>
      </c>
      <c r="M1819" t="s">
        <v>995</v>
      </c>
      <c r="N1819" t="s">
        <v>995</v>
      </c>
      <c r="O1819" t="s">
        <v>995</v>
      </c>
      <c r="P1819" t="s">
        <v>995</v>
      </c>
      <c r="Q1819" t="s">
        <v>995</v>
      </c>
      <c r="R1819" t="s">
        <v>995</v>
      </c>
      <c r="S1819" t="s">
        <v>995</v>
      </c>
      <c r="T1819" t="s">
        <v>995</v>
      </c>
      <c r="U1819" t="s">
        <v>995</v>
      </c>
      <c r="V1819" t="s">
        <v>995</v>
      </c>
      <c r="W1819" t="s">
        <v>995</v>
      </c>
      <c r="X1819" t="s">
        <v>995</v>
      </c>
      <c r="Y1819" t="s">
        <v>995</v>
      </c>
      <c r="Z1819" t="s">
        <v>995</v>
      </c>
      <c r="AA1819" t="s">
        <v>995</v>
      </c>
      <c r="AB1819" t="s">
        <v>995</v>
      </c>
      <c r="AC1819" t="s">
        <v>995</v>
      </c>
      <c r="AD1819" t="s">
        <v>995</v>
      </c>
      <c r="AE1819" t="s">
        <v>995</v>
      </c>
      <c r="AF1819" t="s">
        <v>995</v>
      </c>
      <c r="AG1819" t="s">
        <v>995</v>
      </c>
      <c r="AH1819" t="s">
        <v>995</v>
      </c>
      <c r="AI1819" t="s">
        <v>995</v>
      </c>
      <c r="AJ1819" t="s">
        <v>995</v>
      </c>
      <c r="AK1819" t="s">
        <v>995</v>
      </c>
      <c r="AL1819" t="s">
        <v>995</v>
      </c>
      <c r="AM1819" t="s">
        <v>995</v>
      </c>
      <c r="AN1819" t="s">
        <v>995</v>
      </c>
      <c r="AO1819" t="s">
        <v>995</v>
      </c>
      <c r="AP1819" t="s">
        <v>995</v>
      </c>
      <c r="AQ1819" s="286" t="s">
        <v>855</v>
      </c>
      <c r="AR1819" s="303"/>
      <c r="AS1819" s="303"/>
    </row>
    <row r="1820" spans="1:47" x14ac:dyDescent="0.3">
      <c r="A1820" s="285">
        <v>120229</v>
      </c>
      <c r="B1820" s="286" t="s">
        <v>539</v>
      </c>
      <c r="C1820" t="s">
        <v>995</v>
      </c>
      <c r="D1820" t="s">
        <v>995</v>
      </c>
      <c r="E1820" t="s">
        <v>995</v>
      </c>
      <c r="F1820" t="s">
        <v>995</v>
      </c>
      <c r="G1820" t="s">
        <v>995</v>
      </c>
      <c r="H1820" t="s">
        <v>995</v>
      </c>
      <c r="I1820" t="s">
        <v>995</v>
      </c>
      <c r="J1820" t="s">
        <v>995</v>
      </c>
      <c r="K1820" t="s">
        <v>995</v>
      </c>
      <c r="L1820" t="s">
        <v>995</v>
      </c>
      <c r="M1820" t="s">
        <v>995</v>
      </c>
      <c r="N1820" t="s">
        <v>995</v>
      </c>
      <c r="O1820" t="s">
        <v>995</v>
      </c>
      <c r="P1820" t="s">
        <v>995</v>
      </c>
      <c r="Q1820" t="s">
        <v>995</v>
      </c>
      <c r="R1820" t="s">
        <v>995</v>
      </c>
      <c r="S1820" t="s">
        <v>995</v>
      </c>
      <c r="T1820" t="s">
        <v>995</v>
      </c>
      <c r="U1820" t="s">
        <v>995</v>
      </c>
      <c r="V1820" t="s">
        <v>995</v>
      </c>
      <c r="W1820" t="s">
        <v>995</v>
      </c>
      <c r="X1820" t="s">
        <v>995</v>
      </c>
      <c r="Y1820" t="s">
        <v>995</v>
      </c>
      <c r="Z1820" t="s">
        <v>995</v>
      </c>
      <c r="AA1820" t="s">
        <v>995</v>
      </c>
      <c r="AB1820" t="s">
        <v>995</v>
      </c>
      <c r="AC1820" t="s">
        <v>995</v>
      </c>
      <c r="AD1820" t="s">
        <v>995</v>
      </c>
      <c r="AE1820" t="s">
        <v>995</v>
      </c>
      <c r="AF1820" t="s">
        <v>995</v>
      </c>
      <c r="AG1820" t="s">
        <v>995</v>
      </c>
      <c r="AH1820" t="s">
        <v>995</v>
      </c>
      <c r="AI1820" t="s">
        <v>995</v>
      </c>
      <c r="AJ1820" t="s">
        <v>995</v>
      </c>
      <c r="AK1820" t="s">
        <v>995</v>
      </c>
      <c r="AL1820" t="s">
        <v>995</v>
      </c>
      <c r="AM1820" t="s">
        <v>995</v>
      </c>
      <c r="AN1820" t="s">
        <v>995</v>
      </c>
      <c r="AO1820" t="s">
        <v>995</v>
      </c>
      <c r="AP1820" t="s">
        <v>995</v>
      </c>
      <c r="AQ1820" s="286" t="s">
        <v>855</v>
      </c>
      <c r="AR1820" s="303"/>
      <c r="AS1820" s="303"/>
    </row>
    <row r="1821" spans="1:47" x14ac:dyDescent="0.3">
      <c r="A1821" s="285">
        <v>120230</v>
      </c>
      <c r="B1821" s="286" t="s">
        <v>540</v>
      </c>
      <c r="C1821" t="s">
        <v>995</v>
      </c>
      <c r="D1821" t="s">
        <v>995</v>
      </c>
      <c r="E1821" t="s">
        <v>995</v>
      </c>
      <c r="F1821" t="s">
        <v>995</v>
      </c>
      <c r="G1821" t="s">
        <v>995</v>
      </c>
      <c r="H1821" t="s">
        <v>995</v>
      </c>
      <c r="I1821" t="s">
        <v>995</v>
      </c>
      <c r="J1821" t="s">
        <v>995</v>
      </c>
      <c r="K1821" t="s">
        <v>995</v>
      </c>
      <c r="L1821" t="s">
        <v>995</v>
      </c>
      <c r="M1821" t="s">
        <v>995</v>
      </c>
      <c r="N1821" t="s">
        <v>995</v>
      </c>
      <c r="O1821" t="s">
        <v>995</v>
      </c>
      <c r="P1821" t="s">
        <v>995</v>
      </c>
      <c r="Q1821" t="s">
        <v>995</v>
      </c>
      <c r="R1821" t="s">
        <v>995</v>
      </c>
      <c r="S1821" t="s">
        <v>995</v>
      </c>
      <c r="T1821" t="s">
        <v>995</v>
      </c>
      <c r="U1821" t="s">
        <v>995</v>
      </c>
      <c r="V1821" t="s">
        <v>995</v>
      </c>
      <c r="W1821" t="s">
        <v>995</v>
      </c>
      <c r="X1821" t="s">
        <v>995</v>
      </c>
      <c r="Y1821" t="s">
        <v>995</v>
      </c>
      <c r="Z1821" t="s">
        <v>995</v>
      </c>
      <c r="AA1821" t="s">
        <v>995</v>
      </c>
      <c r="AB1821" t="s">
        <v>995</v>
      </c>
      <c r="AC1821" t="s">
        <v>995</v>
      </c>
      <c r="AD1821" t="s">
        <v>995</v>
      </c>
      <c r="AE1821" t="s">
        <v>995</v>
      </c>
      <c r="AF1821" t="s">
        <v>995</v>
      </c>
      <c r="AG1821" t="s">
        <v>995</v>
      </c>
      <c r="AH1821" t="s">
        <v>995</v>
      </c>
      <c r="AI1821" t="s">
        <v>995</v>
      </c>
      <c r="AJ1821" t="s">
        <v>995</v>
      </c>
      <c r="AK1821" t="s">
        <v>995</v>
      </c>
      <c r="AL1821" t="s">
        <v>995</v>
      </c>
      <c r="AM1821" t="s">
        <v>995</v>
      </c>
      <c r="AN1821" t="s">
        <v>995</v>
      </c>
      <c r="AO1821" t="s">
        <v>995</v>
      </c>
      <c r="AP1821" t="s">
        <v>995</v>
      </c>
      <c r="AQ1821" s="286" t="s">
        <v>855</v>
      </c>
      <c r="AR1821" s="303"/>
      <c r="AS1821" s="303"/>
    </row>
    <row r="1822" spans="1:47" ht="21.6" x14ac:dyDescent="0.3">
      <c r="A1822" s="285">
        <v>120231</v>
      </c>
      <c r="B1822" s="286" t="s">
        <v>8485</v>
      </c>
      <c r="C1822" t="s">
        <v>224</v>
      </c>
      <c r="D1822" t="s">
        <v>224</v>
      </c>
      <c r="E1822" t="s">
        <v>224</v>
      </c>
      <c r="F1822" t="s">
        <v>224</v>
      </c>
      <c r="G1822" t="s">
        <v>224</v>
      </c>
      <c r="H1822" t="s">
        <v>224</v>
      </c>
      <c r="I1822" t="s">
        <v>226</v>
      </c>
      <c r="J1822" t="s">
        <v>226</v>
      </c>
      <c r="K1822" t="s">
        <v>226</v>
      </c>
      <c r="L1822" t="s">
        <v>224</v>
      </c>
      <c r="M1822" t="s">
        <v>226</v>
      </c>
      <c r="N1822" t="s">
        <v>226</v>
      </c>
      <c r="O1822" t="s">
        <v>224</v>
      </c>
      <c r="P1822" t="s">
        <v>226</v>
      </c>
      <c r="Q1822" t="s">
        <v>226</v>
      </c>
      <c r="R1822" t="s">
        <v>224</v>
      </c>
      <c r="S1822" t="s">
        <v>226</v>
      </c>
      <c r="T1822" t="s">
        <v>226</v>
      </c>
      <c r="U1822" t="s">
        <v>226</v>
      </c>
      <c r="V1822" t="s">
        <v>226</v>
      </c>
      <c r="W1822" t="s">
        <v>225</v>
      </c>
      <c r="X1822" t="s">
        <v>225</v>
      </c>
      <c r="Y1822" t="s">
        <v>224</v>
      </c>
      <c r="Z1822" t="s">
        <v>226</v>
      </c>
      <c r="AA1822" t="s">
        <v>224</v>
      </c>
      <c r="AB1822" t="s">
        <v>226</v>
      </c>
      <c r="AC1822" t="s">
        <v>226</v>
      </c>
      <c r="AD1822" t="s">
        <v>226</v>
      </c>
      <c r="AE1822" t="s">
        <v>226</v>
      </c>
      <c r="AF1822" t="s">
        <v>226</v>
      </c>
      <c r="AG1822" t="s">
        <v>226</v>
      </c>
      <c r="AH1822" t="s">
        <v>226</v>
      </c>
      <c r="AI1822" t="s">
        <v>226</v>
      </c>
      <c r="AJ1822" t="s">
        <v>225</v>
      </c>
      <c r="AK1822" t="s">
        <v>226</v>
      </c>
      <c r="AL1822" t="s">
        <v>225</v>
      </c>
      <c r="AM1822" t="s">
        <v>225</v>
      </c>
      <c r="AN1822" t="s">
        <v>225</v>
      </c>
      <c r="AO1822" t="s">
        <v>225</v>
      </c>
      <c r="AP1822" t="s">
        <v>225</v>
      </c>
      <c r="AQ1822" s="286" t="s">
        <v>394</v>
      </c>
      <c r="AR1822" s="307"/>
      <c r="AS1822" s="310"/>
    </row>
    <row r="1823" spans="1:47" x14ac:dyDescent="0.3">
      <c r="A1823" s="285">
        <v>120232</v>
      </c>
      <c r="B1823" s="286" t="s">
        <v>61</v>
      </c>
      <c r="C1823" t="s">
        <v>995</v>
      </c>
      <c r="D1823" t="s">
        <v>995</v>
      </c>
      <c r="E1823" t="s">
        <v>995</v>
      </c>
      <c r="F1823" t="s">
        <v>995</v>
      </c>
      <c r="G1823" t="s">
        <v>995</v>
      </c>
      <c r="H1823" t="s">
        <v>995</v>
      </c>
      <c r="I1823" t="s">
        <v>995</v>
      </c>
      <c r="J1823" t="s">
        <v>995</v>
      </c>
      <c r="K1823" t="s">
        <v>995</v>
      </c>
      <c r="L1823" t="s">
        <v>995</v>
      </c>
      <c r="M1823" t="s">
        <v>995</v>
      </c>
      <c r="N1823" t="s">
        <v>995</v>
      </c>
      <c r="O1823" t="s">
        <v>995</v>
      </c>
      <c r="P1823" t="s">
        <v>995</v>
      </c>
      <c r="Q1823" t="s">
        <v>995</v>
      </c>
      <c r="R1823" t="s">
        <v>995</v>
      </c>
      <c r="S1823" t="s">
        <v>995</v>
      </c>
      <c r="T1823" t="s">
        <v>995</v>
      </c>
      <c r="U1823" t="s">
        <v>995</v>
      </c>
      <c r="V1823" t="s">
        <v>995</v>
      </c>
      <c r="W1823" t="s">
        <v>995</v>
      </c>
      <c r="X1823" t="s">
        <v>995</v>
      </c>
      <c r="Y1823" t="s">
        <v>995</v>
      </c>
      <c r="Z1823" t="s">
        <v>995</v>
      </c>
      <c r="AA1823" t="s">
        <v>995</v>
      </c>
      <c r="AB1823" t="s">
        <v>995</v>
      </c>
      <c r="AC1823" t="s">
        <v>995</v>
      </c>
      <c r="AD1823" t="s">
        <v>995</v>
      </c>
      <c r="AE1823" t="s">
        <v>995</v>
      </c>
      <c r="AF1823" t="s">
        <v>995</v>
      </c>
      <c r="AG1823" t="s">
        <v>995</v>
      </c>
      <c r="AH1823" t="s">
        <v>995</v>
      </c>
      <c r="AI1823" t="s">
        <v>995</v>
      </c>
      <c r="AJ1823" t="s">
        <v>995</v>
      </c>
      <c r="AK1823" t="s">
        <v>995</v>
      </c>
      <c r="AL1823" t="s">
        <v>995</v>
      </c>
      <c r="AM1823" t="s">
        <v>995</v>
      </c>
      <c r="AN1823" t="s">
        <v>995</v>
      </c>
      <c r="AO1823" t="s">
        <v>995</v>
      </c>
      <c r="AP1823" t="s">
        <v>995</v>
      </c>
      <c r="AQ1823" s="286" t="s">
        <v>855</v>
      </c>
      <c r="AR1823" s="303"/>
      <c r="AS1823" s="303"/>
    </row>
    <row r="1824" spans="1:47" x14ac:dyDescent="0.3">
      <c r="A1824" s="285">
        <v>120234</v>
      </c>
      <c r="B1824" s="286" t="s">
        <v>539</v>
      </c>
      <c r="C1824" t="s">
        <v>995</v>
      </c>
      <c r="D1824" t="s">
        <v>995</v>
      </c>
      <c r="E1824" t="s">
        <v>995</v>
      </c>
      <c r="F1824" t="s">
        <v>995</v>
      </c>
      <c r="G1824" t="s">
        <v>995</v>
      </c>
      <c r="H1824" t="s">
        <v>995</v>
      </c>
      <c r="I1824" t="s">
        <v>995</v>
      </c>
      <c r="J1824" t="s">
        <v>995</v>
      </c>
      <c r="K1824" t="s">
        <v>995</v>
      </c>
      <c r="L1824" t="s">
        <v>995</v>
      </c>
      <c r="M1824" t="s">
        <v>995</v>
      </c>
      <c r="N1824" t="s">
        <v>995</v>
      </c>
      <c r="O1824" t="s">
        <v>995</v>
      </c>
      <c r="P1824" t="s">
        <v>995</v>
      </c>
      <c r="Q1824" t="s">
        <v>995</v>
      </c>
      <c r="R1824" t="s">
        <v>995</v>
      </c>
      <c r="S1824" t="s">
        <v>995</v>
      </c>
      <c r="T1824" t="s">
        <v>995</v>
      </c>
      <c r="U1824" t="s">
        <v>995</v>
      </c>
      <c r="V1824" t="s">
        <v>995</v>
      </c>
      <c r="W1824" t="s">
        <v>995</v>
      </c>
      <c r="X1824" t="s">
        <v>995</v>
      </c>
      <c r="Y1824" t="s">
        <v>995</v>
      </c>
      <c r="Z1824" t="s">
        <v>995</v>
      </c>
      <c r="AA1824" t="s">
        <v>995</v>
      </c>
      <c r="AB1824" t="s">
        <v>995</v>
      </c>
      <c r="AC1824" t="s">
        <v>995</v>
      </c>
      <c r="AD1824" t="s">
        <v>995</v>
      </c>
      <c r="AE1824" t="s">
        <v>995</v>
      </c>
      <c r="AF1824" t="s">
        <v>995</v>
      </c>
      <c r="AG1824" t="s">
        <v>995</v>
      </c>
      <c r="AH1824" t="s">
        <v>995</v>
      </c>
      <c r="AI1824" t="s">
        <v>995</v>
      </c>
      <c r="AJ1824" t="s">
        <v>995</v>
      </c>
      <c r="AK1824" t="s">
        <v>995</v>
      </c>
      <c r="AL1824" t="s">
        <v>995</v>
      </c>
      <c r="AM1824" t="s">
        <v>995</v>
      </c>
      <c r="AN1824" t="s">
        <v>995</v>
      </c>
      <c r="AO1824" t="s">
        <v>995</v>
      </c>
      <c r="AP1824" t="s">
        <v>995</v>
      </c>
      <c r="AQ1824" s="286" t="s">
        <v>855</v>
      </c>
      <c r="AR1824" s="303"/>
      <c r="AS1824" s="303"/>
    </row>
    <row r="1825" spans="1:47" x14ac:dyDescent="0.3">
      <c r="A1825" s="285">
        <v>120237</v>
      </c>
      <c r="B1825" s="286" t="s">
        <v>540</v>
      </c>
      <c r="C1825" t="s">
        <v>995</v>
      </c>
      <c r="D1825" t="s">
        <v>995</v>
      </c>
      <c r="E1825" t="s">
        <v>995</v>
      </c>
      <c r="F1825" t="s">
        <v>995</v>
      </c>
      <c r="G1825" t="s">
        <v>995</v>
      </c>
      <c r="H1825" t="s">
        <v>995</v>
      </c>
      <c r="I1825" t="s">
        <v>995</v>
      </c>
      <c r="J1825" t="s">
        <v>995</v>
      </c>
      <c r="K1825" t="s">
        <v>995</v>
      </c>
      <c r="L1825" t="s">
        <v>995</v>
      </c>
      <c r="M1825" t="s">
        <v>995</v>
      </c>
      <c r="N1825" t="s">
        <v>995</v>
      </c>
      <c r="O1825" t="s">
        <v>995</v>
      </c>
      <c r="P1825" t="s">
        <v>995</v>
      </c>
      <c r="Q1825" t="s">
        <v>995</v>
      </c>
      <c r="R1825" t="s">
        <v>995</v>
      </c>
      <c r="S1825" t="s">
        <v>995</v>
      </c>
      <c r="T1825" t="s">
        <v>995</v>
      </c>
      <c r="U1825" t="s">
        <v>995</v>
      </c>
      <c r="V1825" t="s">
        <v>995</v>
      </c>
      <c r="W1825" t="s">
        <v>995</v>
      </c>
      <c r="X1825" t="s">
        <v>995</v>
      </c>
      <c r="Y1825" t="s">
        <v>995</v>
      </c>
      <c r="Z1825" t="s">
        <v>995</v>
      </c>
      <c r="AA1825" t="s">
        <v>995</v>
      </c>
      <c r="AB1825" t="s">
        <v>995</v>
      </c>
      <c r="AC1825" t="s">
        <v>995</v>
      </c>
      <c r="AD1825" t="s">
        <v>995</v>
      </c>
      <c r="AE1825" t="s">
        <v>995</v>
      </c>
      <c r="AF1825" t="s">
        <v>995</v>
      </c>
      <c r="AG1825" t="s">
        <v>995</v>
      </c>
      <c r="AH1825" t="s">
        <v>995</v>
      </c>
      <c r="AI1825" t="s">
        <v>995</v>
      </c>
      <c r="AJ1825" t="s">
        <v>995</v>
      </c>
      <c r="AK1825" t="s">
        <v>995</v>
      </c>
      <c r="AL1825" t="s">
        <v>995</v>
      </c>
      <c r="AM1825" t="s">
        <v>995</v>
      </c>
      <c r="AN1825" t="s">
        <v>995</v>
      </c>
      <c r="AO1825" t="s">
        <v>995</v>
      </c>
      <c r="AP1825" t="s">
        <v>995</v>
      </c>
      <c r="AQ1825" s="286" t="s">
        <v>855</v>
      </c>
      <c r="AR1825" s="303"/>
      <c r="AS1825" s="303"/>
    </row>
    <row r="1826" spans="1:47" x14ac:dyDescent="0.3">
      <c r="A1826" s="285">
        <v>120239</v>
      </c>
      <c r="B1826" s="286" t="s">
        <v>61</v>
      </c>
      <c r="C1826" t="s">
        <v>995</v>
      </c>
      <c r="D1826" t="s">
        <v>995</v>
      </c>
      <c r="E1826" t="s">
        <v>995</v>
      </c>
      <c r="F1826" t="s">
        <v>995</v>
      </c>
      <c r="G1826" t="s">
        <v>995</v>
      </c>
      <c r="H1826" t="s">
        <v>995</v>
      </c>
      <c r="I1826" t="s">
        <v>995</v>
      </c>
      <c r="J1826" t="s">
        <v>995</v>
      </c>
      <c r="K1826" t="s">
        <v>995</v>
      </c>
      <c r="L1826" t="s">
        <v>995</v>
      </c>
      <c r="M1826" t="s">
        <v>995</v>
      </c>
      <c r="N1826" t="s">
        <v>995</v>
      </c>
      <c r="O1826" t="s">
        <v>995</v>
      </c>
      <c r="P1826" t="s">
        <v>995</v>
      </c>
      <c r="Q1826" t="s">
        <v>995</v>
      </c>
      <c r="R1826" t="s">
        <v>995</v>
      </c>
      <c r="S1826" t="s">
        <v>995</v>
      </c>
      <c r="T1826" t="s">
        <v>995</v>
      </c>
      <c r="U1826" t="s">
        <v>995</v>
      </c>
      <c r="V1826" t="s">
        <v>995</v>
      </c>
      <c r="W1826" t="s">
        <v>995</v>
      </c>
      <c r="X1826" t="s">
        <v>995</v>
      </c>
      <c r="Y1826" t="s">
        <v>995</v>
      </c>
      <c r="Z1826" t="s">
        <v>995</v>
      </c>
      <c r="AA1826" t="s">
        <v>995</v>
      </c>
      <c r="AB1826" t="s">
        <v>995</v>
      </c>
      <c r="AC1826" t="s">
        <v>995</v>
      </c>
      <c r="AD1826" t="s">
        <v>995</v>
      </c>
      <c r="AE1826" t="s">
        <v>995</v>
      </c>
      <c r="AF1826" t="s">
        <v>995</v>
      </c>
      <c r="AG1826" t="s">
        <v>995</v>
      </c>
      <c r="AH1826" t="s">
        <v>995</v>
      </c>
      <c r="AI1826" t="s">
        <v>995</v>
      </c>
      <c r="AJ1826" t="s">
        <v>995</v>
      </c>
      <c r="AK1826" t="s">
        <v>995</v>
      </c>
      <c r="AL1826" t="s">
        <v>995</v>
      </c>
      <c r="AM1826" t="s">
        <v>995</v>
      </c>
      <c r="AN1826" t="s">
        <v>995</v>
      </c>
      <c r="AO1826" t="s">
        <v>995</v>
      </c>
      <c r="AP1826" t="s">
        <v>995</v>
      </c>
      <c r="AQ1826" s="286" t="s">
        <v>855</v>
      </c>
      <c r="AR1826" s="303"/>
      <c r="AS1826" s="303"/>
    </row>
    <row r="1827" spans="1:47" x14ac:dyDescent="0.3">
      <c r="A1827" s="285">
        <v>120241</v>
      </c>
      <c r="B1827" s="286" t="s">
        <v>538</v>
      </c>
      <c r="AQ1827" s="286" t="s">
        <v>394</v>
      </c>
      <c r="AR1827" s="303"/>
      <c r="AS1827" s="303"/>
    </row>
    <row r="1828" spans="1:47" x14ac:dyDescent="0.3">
      <c r="A1828" s="285">
        <v>120243</v>
      </c>
      <c r="B1828" s="286" t="s">
        <v>539</v>
      </c>
      <c r="C1828" t="s">
        <v>995</v>
      </c>
      <c r="D1828" t="s">
        <v>995</v>
      </c>
      <c r="E1828" t="s">
        <v>995</v>
      </c>
      <c r="F1828" t="s">
        <v>995</v>
      </c>
      <c r="G1828" t="s">
        <v>995</v>
      </c>
      <c r="H1828" t="s">
        <v>995</v>
      </c>
      <c r="I1828" t="s">
        <v>995</v>
      </c>
      <c r="J1828" t="s">
        <v>995</v>
      </c>
      <c r="K1828" t="s">
        <v>995</v>
      </c>
      <c r="L1828" t="s">
        <v>995</v>
      </c>
      <c r="M1828" t="s">
        <v>995</v>
      </c>
      <c r="N1828" t="s">
        <v>995</v>
      </c>
      <c r="O1828" t="s">
        <v>995</v>
      </c>
      <c r="P1828" t="s">
        <v>995</v>
      </c>
      <c r="Q1828" t="s">
        <v>995</v>
      </c>
      <c r="R1828" t="s">
        <v>995</v>
      </c>
      <c r="S1828" t="s">
        <v>995</v>
      </c>
      <c r="T1828" t="s">
        <v>995</v>
      </c>
      <c r="U1828" t="s">
        <v>995</v>
      </c>
      <c r="V1828" t="s">
        <v>995</v>
      </c>
      <c r="W1828" t="s">
        <v>995</v>
      </c>
      <c r="X1828" t="s">
        <v>995</v>
      </c>
      <c r="Y1828" t="s">
        <v>995</v>
      </c>
      <c r="Z1828" t="s">
        <v>995</v>
      </c>
      <c r="AA1828" t="s">
        <v>995</v>
      </c>
      <c r="AB1828" t="s">
        <v>995</v>
      </c>
      <c r="AC1828" t="s">
        <v>995</v>
      </c>
      <c r="AD1828" t="s">
        <v>995</v>
      </c>
      <c r="AE1828" t="s">
        <v>995</v>
      </c>
      <c r="AF1828" t="s">
        <v>995</v>
      </c>
      <c r="AG1828" t="s">
        <v>995</v>
      </c>
      <c r="AH1828" t="s">
        <v>995</v>
      </c>
      <c r="AI1828" t="s">
        <v>995</v>
      </c>
      <c r="AJ1828" t="s">
        <v>995</v>
      </c>
      <c r="AK1828" t="s">
        <v>995</v>
      </c>
      <c r="AL1828" t="s">
        <v>995</v>
      </c>
      <c r="AM1828" t="s">
        <v>995</v>
      </c>
      <c r="AN1828" t="s">
        <v>995</v>
      </c>
      <c r="AO1828" t="s">
        <v>995</v>
      </c>
      <c r="AP1828" t="s">
        <v>995</v>
      </c>
      <c r="AQ1828" s="286" t="s">
        <v>855</v>
      </c>
      <c r="AR1828" s="303"/>
      <c r="AS1828" s="303"/>
    </row>
    <row r="1829" spans="1:47" x14ac:dyDescent="0.3">
      <c r="A1829" s="285">
        <v>120251</v>
      </c>
      <c r="B1829" s="286" t="s">
        <v>540</v>
      </c>
      <c r="C1829" t="s">
        <v>995</v>
      </c>
      <c r="D1829" t="s">
        <v>995</v>
      </c>
      <c r="E1829" t="s">
        <v>995</v>
      </c>
      <c r="F1829" t="s">
        <v>995</v>
      </c>
      <c r="G1829" t="s">
        <v>995</v>
      </c>
      <c r="H1829" t="s">
        <v>995</v>
      </c>
      <c r="I1829" t="s">
        <v>995</v>
      </c>
      <c r="J1829" t="s">
        <v>995</v>
      </c>
      <c r="K1829" t="s">
        <v>995</v>
      </c>
      <c r="L1829" t="s">
        <v>995</v>
      </c>
      <c r="M1829" t="s">
        <v>995</v>
      </c>
      <c r="N1829" t="s">
        <v>995</v>
      </c>
      <c r="O1829" t="s">
        <v>995</v>
      </c>
      <c r="P1829" t="s">
        <v>995</v>
      </c>
      <c r="Q1829" t="s">
        <v>995</v>
      </c>
      <c r="R1829" t="s">
        <v>995</v>
      </c>
      <c r="S1829" t="s">
        <v>995</v>
      </c>
      <c r="T1829" t="s">
        <v>995</v>
      </c>
      <c r="U1829" t="s">
        <v>995</v>
      </c>
      <c r="V1829" t="s">
        <v>995</v>
      </c>
      <c r="W1829" t="s">
        <v>995</v>
      </c>
      <c r="X1829" t="s">
        <v>995</v>
      </c>
      <c r="Y1829" t="s">
        <v>995</v>
      </c>
      <c r="Z1829" t="s">
        <v>995</v>
      </c>
      <c r="AA1829" t="s">
        <v>995</v>
      </c>
      <c r="AB1829" t="s">
        <v>995</v>
      </c>
      <c r="AC1829" t="s">
        <v>995</v>
      </c>
      <c r="AD1829" t="s">
        <v>995</v>
      </c>
      <c r="AE1829" t="s">
        <v>995</v>
      </c>
      <c r="AF1829" t="s">
        <v>995</v>
      </c>
      <c r="AG1829" t="s">
        <v>995</v>
      </c>
      <c r="AH1829" t="s">
        <v>995</v>
      </c>
      <c r="AI1829" t="s">
        <v>995</v>
      </c>
      <c r="AJ1829" t="s">
        <v>995</v>
      </c>
      <c r="AK1829" t="s">
        <v>995</v>
      </c>
      <c r="AL1829" t="s">
        <v>995</v>
      </c>
      <c r="AM1829" t="s">
        <v>995</v>
      </c>
      <c r="AN1829" t="s">
        <v>995</v>
      </c>
      <c r="AO1829" t="s">
        <v>995</v>
      </c>
      <c r="AP1829" t="s">
        <v>995</v>
      </c>
      <c r="AQ1829" s="286" t="s">
        <v>855</v>
      </c>
      <c r="AR1829" s="303"/>
      <c r="AS1829" s="303"/>
    </row>
    <row r="1830" spans="1:47" x14ac:dyDescent="0.3">
      <c r="A1830" s="285">
        <v>120252</v>
      </c>
      <c r="B1830" s="286" t="s">
        <v>540</v>
      </c>
      <c r="C1830" t="s">
        <v>995</v>
      </c>
      <c r="D1830" t="s">
        <v>995</v>
      </c>
      <c r="E1830" t="s">
        <v>995</v>
      </c>
      <c r="F1830" t="s">
        <v>995</v>
      </c>
      <c r="G1830" t="s">
        <v>995</v>
      </c>
      <c r="H1830" t="s">
        <v>995</v>
      </c>
      <c r="I1830" t="s">
        <v>995</v>
      </c>
      <c r="J1830" t="s">
        <v>995</v>
      </c>
      <c r="K1830" t="s">
        <v>995</v>
      </c>
      <c r="L1830" t="s">
        <v>995</v>
      </c>
      <c r="M1830" t="s">
        <v>995</v>
      </c>
      <c r="N1830" t="s">
        <v>995</v>
      </c>
      <c r="O1830" t="s">
        <v>995</v>
      </c>
      <c r="P1830" t="s">
        <v>995</v>
      </c>
      <c r="Q1830" t="s">
        <v>995</v>
      </c>
      <c r="R1830" t="s">
        <v>995</v>
      </c>
      <c r="S1830" t="s">
        <v>995</v>
      </c>
      <c r="T1830" t="s">
        <v>995</v>
      </c>
      <c r="U1830" t="s">
        <v>995</v>
      </c>
      <c r="V1830" t="s">
        <v>995</v>
      </c>
      <c r="W1830" t="s">
        <v>995</v>
      </c>
      <c r="X1830" t="s">
        <v>995</v>
      </c>
      <c r="Y1830" t="s">
        <v>995</v>
      </c>
      <c r="Z1830" t="s">
        <v>995</v>
      </c>
      <c r="AA1830" t="s">
        <v>995</v>
      </c>
      <c r="AB1830" t="s">
        <v>995</v>
      </c>
      <c r="AC1830" t="s">
        <v>995</v>
      </c>
      <c r="AD1830" t="s">
        <v>995</v>
      </c>
      <c r="AE1830" t="s">
        <v>995</v>
      </c>
      <c r="AF1830" t="s">
        <v>995</v>
      </c>
      <c r="AG1830" t="s">
        <v>995</v>
      </c>
      <c r="AH1830" t="s">
        <v>995</v>
      </c>
      <c r="AI1830" t="s">
        <v>995</v>
      </c>
      <c r="AJ1830" t="s">
        <v>995</v>
      </c>
      <c r="AK1830" t="s">
        <v>995</v>
      </c>
      <c r="AL1830" t="s">
        <v>995</v>
      </c>
      <c r="AM1830" t="s">
        <v>995</v>
      </c>
      <c r="AN1830" t="s">
        <v>995</v>
      </c>
      <c r="AO1830" t="s">
        <v>995</v>
      </c>
      <c r="AP1830" t="s">
        <v>995</v>
      </c>
      <c r="AQ1830" s="286" t="s">
        <v>855</v>
      </c>
      <c r="AR1830" s="303"/>
      <c r="AS1830" s="303"/>
    </row>
    <row r="1831" spans="1:47" x14ac:dyDescent="0.3">
      <c r="A1831" s="285">
        <v>120255</v>
      </c>
      <c r="B1831" s="286" t="s">
        <v>540</v>
      </c>
      <c r="C1831" t="s">
        <v>995</v>
      </c>
      <c r="D1831" t="s">
        <v>995</v>
      </c>
      <c r="E1831" t="s">
        <v>995</v>
      </c>
      <c r="F1831" t="s">
        <v>995</v>
      </c>
      <c r="G1831" t="s">
        <v>995</v>
      </c>
      <c r="H1831" t="s">
        <v>995</v>
      </c>
      <c r="I1831" t="s">
        <v>995</v>
      </c>
      <c r="J1831" t="s">
        <v>995</v>
      </c>
      <c r="K1831" t="s">
        <v>995</v>
      </c>
      <c r="L1831" t="s">
        <v>995</v>
      </c>
      <c r="M1831" t="s">
        <v>995</v>
      </c>
      <c r="N1831" t="s">
        <v>995</v>
      </c>
      <c r="O1831" t="s">
        <v>995</v>
      </c>
      <c r="P1831" t="s">
        <v>995</v>
      </c>
      <c r="Q1831" t="s">
        <v>995</v>
      </c>
      <c r="R1831" t="s">
        <v>995</v>
      </c>
      <c r="S1831" t="s">
        <v>995</v>
      </c>
      <c r="T1831" t="s">
        <v>995</v>
      </c>
      <c r="U1831" t="s">
        <v>995</v>
      </c>
      <c r="V1831" t="s">
        <v>995</v>
      </c>
      <c r="W1831" t="s">
        <v>995</v>
      </c>
      <c r="X1831" t="s">
        <v>995</v>
      </c>
      <c r="Y1831" t="s">
        <v>995</v>
      </c>
      <c r="Z1831" t="s">
        <v>995</v>
      </c>
      <c r="AA1831" t="s">
        <v>995</v>
      </c>
      <c r="AB1831" t="s">
        <v>995</v>
      </c>
      <c r="AC1831" t="s">
        <v>995</v>
      </c>
      <c r="AD1831" t="s">
        <v>995</v>
      </c>
      <c r="AE1831" t="s">
        <v>995</v>
      </c>
      <c r="AF1831" t="s">
        <v>995</v>
      </c>
      <c r="AG1831" t="s">
        <v>995</v>
      </c>
      <c r="AH1831" t="s">
        <v>995</v>
      </c>
      <c r="AI1831" t="s">
        <v>995</v>
      </c>
      <c r="AJ1831" t="s">
        <v>995</v>
      </c>
      <c r="AK1831" t="s">
        <v>995</v>
      </c>
      <c r="AL1831" t="s">
        <v>995</v>
      </c>
      <c r="AM1831" t="s">
        <v>995</v>
      </c>
      <c r="AN1831" t="s">
        <v>995</v>
      </c>
      <c r="AO1831" t="s">
        <v>995</v>
      </c>
      <c r="AP1831" t="s">
        <v>995</v>
      </c>
      <c r="AQ1831" s="286" t="s">
        <v>855</v>
      </c>
      <c r="AR1831" s="303"/>
      <c r="AS1831" s="303"/>
    </row>
    <row r="1832" spans="1:47" ht="28.8" x14ac:dyDescent="0.3">
      <c r="A1832" s="285">
        <v>120259</v>
      </c>
      <c r="B1832" s="286" t="s">
        <v>541</v>
      </c>
      <c r="C1832" t="s">
        <v>224</v>
      </c>
      <c r="D1832" t="s">
        <v>224</v>
      </c>
      <c r="E1832" t="s">
        <v>224</v>
      </c>
      <c r="F1832" t="s">
        <v>224</v>
      </c>
      <c r="G1832" t="s">
        <v>224</v>
      </c>
      <c r="H1832" t="s">
        <v>224</v>
      </c>
      <c r="I1832" t="s">
        <v>226</v>
      </c>
      <c r="J1832" t="s">
        <v>225</v>
      </c>
      <c r="K1832" t="s">
        <v>224</v>
      </c>
      <c r="L1832" t="s">
        <v>225</v>
      </c>
      <c r="M1832" t="s">
        <v>226</v>
      </c>
      <c r="N1832" t="s">
        <v>226</v>
      </c>
      <c r="O1832" t="s">
        <v>226</v>
      </c>
      <c r="P1832" t="s">
        <v>226</v>
      </c>
      <c r="Q1832" t="s">
        <v>225</v>
      </c>
      <c r="R1832" t="s">
        <v>224</v>
      </c>
      <c r="S1832" t="s">
        <v>224</v>
      </c>
      <c r="T1832" t="s">
        <v>226</v>
      </c>
      <c r="U1832" t="s">
        <v>224</v>
      </c>
      <c r="V1832" t="s">
        <v>224</v>
      </c>
      <c r="W1832" t="s">
        <v>225</v>
      </c>
      <c r="X1832" t="s">
        <v>225</v>
      </c>
      <c r="Y1832" t="s">
        <v>225</v>
      </c>
      <c r="Z1832" t="s">
        <v>225</v>
      </c>
      <c r="AA1832" t="s">
        <v>225</v>
      </c>
      <c r="AB1832" t="s">
        <v>394</v>
      </c>
      <c r="AC1832" t="s">
        <v>394</v>
      </c>
      <c r="AD1832" t="s">
        <v>394</v>
      </c>
      <c r="AE1832" t="s">
        <v>394</v>
      </c>
      <c r="AF1832" t="s">
        <v>394</v>
      </c>
      <c r="AG1832" t="s">
        <v>394</v>
      </c>
      <c r="AH1832" t="s">
        <v>394</v>
      </c>
      <c r="AI1832" t="s">
        <v>394</v>
      </c>
      <c r="AJ1832" t="s">
        <v>394</v>
      </c>
      <c r="AK1832" t="s">
        <v>394</v>
      </c>
      <c r="AL1832" t="s">
        <v>394</v>
      </c>
      <c r="AM1832" t="s">
        <v>394</v>
      </c>
      <c r="AN1832" t="s">
        <v>394</v>
      </c>
      <c r="AO1832" t="s">
        <v>394</v>
      </c>
      <c r="AP1832" t="s">
        <v>394</v>
      </c>
      <c r="AQ1832" s="286" t="s">
        <v>394</v>
      </c>
      <c r="AR1832" s="307"/>
      <c r="AS1832" s="310"/>
    </row>
    <row r="1833" spans="1:47" ht="21.6" x14ac:dyDescent="0.3">
      <c r="A1833" s="285">
        <v>120262</v>
      </c>
      <c r="B1833" s="286" t="s">
        <v>61</v>
      </c>
      <c r="C1833" t="s">
        <v>225</v>
      </c>
      <c r="D1833" t="s">
        <v>226</v>
      </c>
      <c r="E1833" t="s">
        <v>226</v>
      </c>
      <c r="F1833" t="s">
        <v>226</v>
      </c>
      <c r="G1833" t="s">
        <v>226</v>
      </c>
      <c r="H1833" t="s">
        <v>226</v>
      </c>
      <c r="I1833" t="s">
        <v>224</v>
      </c>
      <c r="J1833" t="s">
        <v>224</v>
      </c>
      <c r="K1833" t="s">
        <v>226</v>
      </c>
      <c r="L1833" t="s">
        <v>224</v>
      </c>
      <c r="M1833" t="s">
        <v>226</v>
      </c>
      <c r="N1833" t="s">
        <v>226</v>
      </c>
      <c r="O1833" t="s">
        <v>226</v>
      </c>
      <c r="P1833" t="s">
        <v>224</v>
      </c>
      <c r="Q1833" t="s">
        <v>226</v>
      </c>
      <c r="R1833" t="s">
        <v>226</v>
      </c>
      <c r="S1833" t="s">
        <v>226</v>
      </c>
      <c r="T1833" t="s">
        <v>224</v>
      </c>
      <c r="U1833" t="s">
        <v>226</v>
      </c>
      <c r="V1833" t="s">
        <v>226</v>
      </c>
      <c r="W1833" t="s">
        <v>226</v>
      </c>
      <c r="X1833" t="s">
        <v>224</v>
      </c>
      <c r="Y1833" t="s">
        <v>226</v>
      </c>
      <c r="Z1833" t="s">
        <v>226</v>
      </c>
      <c r="AA1833" t="s">
        <v>226</v>
      </c>
      <c r="AB1833" t="s">
        <v>226</v>
      </c>
      <c r="AC1833" t="s">
        <v>226</v>
      </c>
      <c r="AD1833" t="s">
        <v>226</v>
      </c>
      <c r="AE1833" t="s">
        <v>224</v>
      </c>
      <c r="AF1833" t="s">
        <v>224</v>
      </c>
      <c r="AG1833" t="s">
        <v>226</v>
      </c>
      <c r="AH1833" t="s">
        <v>225</v>
      </c>
      <c r="AI1833" t="s">
        <v>225</v>
      </c>
      <c r="AJ1833" t="s">
        <v>225</v>
      </c>
      <c r="AK1833" t="s">
        <v>225</v>
      </c>
      <c r="AL1833" t="s">
        <v>225</v>
      </c>
      <c r="AM1833" t="s">
        <v>225</v>
      </c>
      <c r="AN1833" t="s">
        <v>225</v>
      </c>
      <c r="AO1833" t="s">
        <v>225</v>
      </c>
      <c r="AP1833" t="s">
        <v>225</v>
      </c>
      <c r="AQ1833" s="286" t="s">
        <v>394</v>
      </c>
      <c r="AR1833" s="307"/>
      <c r="AS1833" s="310"/>
    </row>
    <row r="1834" spans="1:47" x14ac:dyDescent="0.3">
      <c r="A1834" s="285">
        <v>120263</v>
      </c>
      <c r="B1834" s="286" t="s">
        <v>540</v>
      </c>
      <c r="C1834" t="s">
        <v>226</v>
      </c>
      <c r="D1834" t="s">
        <v>224</v>
      </c>
      <c r="E1834" t="s">
        <v>224</v>
      </c>
      <c r="F1834" t="s">
        <v>224</v>
      </c>
      <c r="G1834" t="s">
        <v>224</v>
      </c>
      <c r="H1834" t="s">
        <v>226</v>
      </c>
      <c r="I1834" t="s">
        <v>226</v>
      </c>
      <c r="J1834" t="s">
        <v>226</v>
      </c>
      <c r="K1834" t="s">
        <v>224</v>
      </c>
      <c r="L1834" t="s">
        <v>226</v>
      </c>
      <c r="M1834" t="s">
        <v>995</v>
      </c>
      <c r="N1834" t="s">
        <v>224</v>
      </c>
      <c r="O1834" t="s">
        <v>226</v>
      </c>
      <c r="P1834" t="s">
        <v>224</v>
      </c>
      <c r="Q1834" t="s">
        <v>226</v>
      </c>
      <c r="R1834" t="s">
        <v>226</v>
      </c>
      <c r="S1834" t="s">
        <v>226</v>
      </c>
      <c r="T1834" t="s">
        <v>226</v>
      </c>
      <c r="U1834" t="s">
        <v>224</v>
      </c>
      <c r="V1834" t="s">
        <v>226</v>
      </c>
      <c r="W1834" t="s">
        <v>226</v>
      </c>
      <c r="X1834" t="s">
        <v>224</v>
      </c>
      <c r="Y1834" t="s">
        <v>226</v>
      </c>
      <c r="Z1834" t="s">
        <v>224</v>
      </c>
      <c r="AA1834" t="s">
        <v>226</v>
      </c>
      <c r="AB1834" t="s">
        <v>226</v>
      </c>
      <c r="AC1834" t="s">
        <v>226</v>
      </c>
      <c r="AD1834" t="s">
        <v>226</v>
      </c>
      <c r="AE1834" t="s">
        <v>226</v>
      </c>
      <c r="AF1834" t="s">
        <v>226</v>
      </c>
      <c r="AG1834" t="s">
        <v>226</v>
      </c>
      <c r="AH1834" t="s">
        <v>224</v>
      </c>
      <c r="AI1834" t="s">
        <v>225</v>
      </c>
      <c r="AJ1834" t="s">
        <v>226</v>
      </c>
      <c r="AK1834" t="s">
        <v>226</v>
      </c>
      <c r="AL1834" t="s">
        <v>226</v>
      </c>
      <c r="AM1834" t="s">
        <v>225</v>
      </c>
      <c r="AN1834" t="s">
        <v>225</v>
      </c>
      <c r="AO1834" t="s">
        <v>225</v>
      </c>
      <c r="AP1834" t="s">
        <v>225</v>
      </c>
      <c r="AQ1834" s="289"/>
      <c r="AR1834" s="296"/>
      <c r="AS1834" s="296"/>
      <c r="AU1834"/>
    </row>
    <row r="1835" spans="1:47" x14ac:dyDescent="0.3">
      <c r="A1835" s="285">
        <v>120267</v>
      </c>
      <c r="B1835" s="286" t="s">
        <v>540</v>
      </c>
      <c r="C1835" t="s">
        <v>995</v>
      </c>
      <c r="D1835" t="s">
        <v>995</v>
      </c>
      <c r="E1835" t="s">
        <v>995</v>
      </c>
      <c r="F1835" t="s">
        <v>995</v>
      </c>
      <c r="G1835" t="s">
        <v>995</v>
      </c>
      <c r="H1835" t="s">
        <v>995</v>
      </c>
      <c r="I1835" t="s">
        <v>995</v>
      </c>
      <c r="J1835" t="s">
        <v>995</v>
      </c>
      <c r="K1835" t="s">
        <v>995</v>
      </c>
      <c r="L1835" t="s">
        <v>995</v>
      </c>
      <c r="M1835" t="s">
        <v>995</v>
      </c>
      <c r="N1835" t="s">
        <v>995</v>
      </c>
      <c r="O1835" t="s">
        <v>995</v>
      </c>
      <c r="P1835" t="s">
        <v>995</v>
      </c>
      <c r="Q1835" t="s">
        <v>995</v>
      </c>
      <c r="R1835" t="s">
        <v>995</v>
      </c>
      <c r="S1835" t="s">
        <v>995</v>
      </c>
      <c r="T1835" t="s">
        <v>995</v>
      </c>
      <c r="U1835" t="s">
        <v>995</v>
      </c>
      <c r="V1835" t="s">
        <v>995</v>
      </c>
      <c r="W1835" t="s">
        <v>995</v>
      </c>
      <c r="X1835" t="s">
        <v>995</v>
      </c>
      <c r="Y1835" t="s">
        <v>995</v>
      </c>
      <c r="Z1835" t="s">
        <v>995</v>
      </c>
      <c r="AA1835" t="s">
        <v>995</v>
      </c>
      <c r="AB1835" t="s">
        <v>995</v>
      </c>
      <c r="AC1835" t="s">
        <v>995</v>
      </c>
      <c r="AD1835" t="s">
        <v>995</v>
      </c>
      <c r="AE1835" t="s">
        <v>995</v>
      </c>
      <c r="AF1835" t="s">
        <v>995</v>
      </c>
      <c r="AG1835" t="s">
        <v>995</v>
      </c>
      <c r="AH1835" t="s">
        <v>995</v>
      </c>
      <c r="AI1835" t="s">
        <v>995</v>
      </c>
      <c r="AJ1835" t="s">
        <v>995</v>
      </c>
      <c r="AK1835" t="s">
        <v>995</v>
      </c>
      <c r="AL1835" t="s">
        <v>995</v>
      </c>
      <c r="AM1835" t="s">
        <v>995</v>
      </c>
      <c r="AN1835" t="s">
        <v>995</v>
      </c>
      <c r="AO1835" t="s">
        <v>995</v>
      </c>
      <c r="AP1835" t="s">
        <v>995</v>
      </c>
      <c r="AQ1835" s="286" t="s">
        <v>855</v>
      </c>
      <c r="AR1835" s="303"/>
      <c r="AS1835" s="303"/>
    </row>
    <row r="1836" spans="1:47" x14ac:dyDescent="0.3">
      <c r="A1836" s="285">
        <v>120270</v>
      </c>
      <c r="B1836" s="286" t="s">
        <v>538</v>
      </c>
      <c r="C1836" t="s">
        <v>995</v>
      </c>
      <c r="D1836" t="s">
        <v>995</v>
      </c>
      <c r="E1836" t="s">
        <v>995</v>
      </c>
      <c r="F1836" t="s">
        <v>995</v>
      </c>
      <c r="G1836" t="s">
        <v>995</v>
      </c>
      <c r="H1836" t="s">
        <v>995</v>
      </c>
      <c r="I1836" t="s">
        <v>995</v>
      </c>
      <c r="J1836" t="s">
        <v>995</v>
      </c>
      <c r="K1836" t="s">
        <v>995</v>
      </c>
      <c r="L1836" t="s">
        <v>995</v>
      </c>
      <c r="M1836" t="s">
        <v>995</v>
      </c>
      <c r="N1836" t="s">
        <v>995</v>
      </c>
      <c r="O1836" t="s">
        <v>995</v>
      </c>
      <c r="P1836" t="s">
        <v>995</v>
      </c>
      <c r="Q1836" t="s">
        <v>995</v>
      </c>
      <c r="R1836" t="s">
        <v>995</v>
      </c>
      <c r="S1836" t="s">
        <v>995</v>
      </c>
      <c r="T1836" t="s">
        <v>995</v>
      </c>
      <c r="U1836" t="s">
        <v>995</v>
      </c>
      <c r="V1836" t="s">
        <v>995</v>
      </c>
      <c r="W1836" t="s">
        <v>995</v>
      </c>
      <c r="X1836" t="s">
        <v>995</v>
      </c>
      <c r="Y1836" t="s">
        <v>995</v>
      </c>
      <c r="Z1836" t="s">
        <v>995</v>
      </c>
      <c r="AA1836" t="s">
        <v>995</v>
      </c>
      <c r="AB1836" t="s">
        <v>995</v>
      </c>
      <c r="AC1836" t="s">
        <v>995</v>
      </c>
      <c r="AD1836" t="s">
        <v>995</v>
      </c>
      <c r="AE1836" t="s">
        <v>995</v>
      </c>
      <c r="AF1836" t="s">
        <v>995</v>
      </c>
      <c r="AG1836" t="s">
        <v>995</v>
      </c>
      <c r="AH1836" t="s">
        <v>995</v>
      </c>
      <c r="AI1836" t="s">
        <v>995</v>
      </c>
      <c r="AJ1836" t="s">
        <v>995</v>
      </c>
      <c r="AK1836" t="s">
        <v>995</v>
      </c>
      <c r="AL1836" t="s">
        <v>995</v>
      </c>
      <c r="AM1836" t="s">
        <v>995</v>
      </c>
      <c r="AN1836" t="s">
        <v>995</v>
      </c>
      <c r="AO1836" t="s">
        <v>995</v>
      </c>
      <c r="AP1836" t="s">
        <v>995</v>
      </c>
      <c r="AQ1836" s="286" t="s">
        <v>855</v>
      </c>
      <c r="AR1836" s="303"/>
      <c r="AS1836" s="303"/>
    </row>
    <row r="1837" spans="1:47" ht="21.6" x14ac:dyDescent="0.3">
      <c r="A1837" s="285">
        <v>120275</v>
      </c>
      <c r="B1837" s="286" t="s">
        <v>61</v>
      </c>
      <c r="C1837" t="s">
        <v>225</v>
      </c>
      <c r="D1837" t="s">
        <v>225</v>
      </c>
      <c r="E1837" t="s">
        <v>225</v>
      </c>
      <c r="F1837" t="s">
        <v>225</v>
      </c>
      <c r="G1837" t="s">
        <v>225</v>
      </c>
      <c r="H1837" t="s">
        <v>226</v>
      </c>
      <c r="I1837" t="s">
        <v>225</v>
      </c>
      <c r="J1837" t="s">
        <v>224</v>
      </c>
      <c r="K1837" t="s">
        <v>225</v>
      </c>
      <c r="L1837" t="s">
        <v>224</v>
      </c>
      <c r="M1837" t="s">
        <v>224</v>
      </c>
      <c r="N1837" t="s">
        <v>225</v>
      </c>
      <c r="O1837" t="s">
        <v>224</v>
      </c>
      <c r="P1837" t="s">
        <v>224</v>
      </c>
      <c r="Q1837" t="s">
        <v>225</v>
      </c>
      <c r="R1837" t="s">
        <v>226</v>
      </c>
      <c r="S1837" t="s">
        <v>226</v>
      </c>
      <c r="T1837" t="s">
        <v>226</v>
      </c>
      <c r="U1837" t="s">
        <v>226</v>
      </c>
      <c r="V1837" t="s">
        <v>225</v>
      </c>
      <c r="W1837" t="s">
        <v>224</v>
      </c>
      <c r="X1837" t="s">
        <v>224</v>
      </c>
      <c r="Y1837" t="s">
        <v>224</v>
      </c>
      <c r="Z1837" t="s">
        <v>224</v>
      </c>
      <c r="AA1837" t="s">
        <v>224</v>
      </c>
      <c r="AB1837" t="s">
        <v>224</v>
      </c>
      <c r="AC1837" t="s">
        <v>226</v>
      </c>
      <c r="AD1837" t="s">
        <v>224</v>
      </c>
      <c r="AE1837" t="s">
        <v>224</v>
      </c>
      <c r="AF1837" t="s">
        <v>224</v>
      </c>
      <c r="AG1837" t="s">
        <v>226</v>
      </c>
      <c r="AH1837" t="s">
        <v>226</v>
      </c>
      <c r="AI1837" t="s">
        <v>226</v>
      </c>
      <c r="AJ1837" t="s">
        <v>226</v>
      </c>
      <c r="AK1837" t="s">
        <v>226</v>
      </c>
      <c r="AL1837" t="s">
        <v>225</v>
      </c>
      <c r="AM1837" t="s">
        <v>225</v>
      </c>
      <c r="AN1837" t="s">
        <v>225</v>
      </c>
      <c r="AO1837" t="s">
        <v>225</v>
      </c>
      <c r="AP1837" t="s">
        <v>225</v>
      </c>
      <c r="AQ1837" s="286" t="s">
        <v>394</v>
      </c>
      <c r="AR1837" s="307"/>
      <c r="AS1837" s="310"/>
    </row>
    <row r="1838" spans="1:47" x14ac:dyDescent="0.3">
      <c r="A1838" s="285">
        <v>120276</v>
      </c>
      <c r="B1838" s="286" t="s">
        <v>61</v>
      </c>
      <c r="C1838" t="s">
        <v>995</v>
      </c>
      <c r="D1838" t="s">
        <v>995</v>
      </c>
      <c r="E1838" t="s">
        <v>995</v>
      </c>
      <c r="F1838" t="s">
        <v>995</v>
      </c>
      <c r="G1838" t="s">
        <v>995</v>
      </c>
      <c r="H1838" t="s">
        <v>995</v>
      </c>
      <c r="I1838" t="s">
        <v>995</v>
      </c>
      <c r="J1838" t="s">
        <v>995</v>
      </c>
      <c r="K1838" t="s">
        <v>995</v>
      </c>
      <c r="L1838" t="s">
        <v>995</v>
      </c>
      <c r="M1838" t="s">
        <v>995</v>
      </c>
      <c r="N1838" t="s">
        <v>995</v>
      </c>
      <c r="O1838" t="s">
        <v>995</v>
      </c>
      <c r="P1838" t="s">
        <v>995</v>
      </c>
      <c r="Q1838" t="s">
        <v>995</v>
      </c>
      <c r="R1838" t="s">
        <v>995</v>
      </c>
      <c r="S1838" t="s">
        <v>995</v>
      </c>
      <c r="T1838" t="s">
        <v>995</v>
      </c>
      <c r="U1838" t="s">
        <v>995</v>
      </c>
      <c r="V1838" t="s">
        <v>995</v>
      </c>
      <c r="W1838" t="s">
        <v>995</v>
      </c>
      <c r="X1838" t="s">
        <v>995</v>
      </c>
      <c r="Y1838" t="s">
        <v>995</v>
      </c>
      <c r="Z1838" t="s">
        <v>995</v>
      </c>
      <c r="AA1838" t="s">
        <v>995</v>
      </c>
      <c r="AB1838" t="s">
        <v>995</v>
      </c>
      <c r="AC1838" t="s">
        <v>995</v>
      </c>
      <c r="AD1838" t="s">
        <v>995</v>
      </c>
      <c r="AE1838" t="s">
        <v>995</v>
      </c>
      <c r="AF1838" t="s">
        <v>995</v>
      </c>
      <c r="AG1838" t="s">
        <v>995</v>
      </c>
      <c r="AH1838" t="s">
        <v>995</v>
      </c>
      <c r="AI1838" t="s">
        <v>995</v>
      </c>
      <c r="AJ1838" t="s">
        <v>995</v>
      </c>
      <c r="AK1838" t="s">
        <v>995</v>
      </c>
      <c r="AL1838" t="s">
        <v>995</v>
      </c>
      <c r="AM1838" t="s">
        <v>995</v>
      </c>
      <c r="AN1838" t="s">
        <v>995</v>
      </c>
      <c r="AO1838" t="s">
        <v>995</v>
      </c>
      <c r="AP1838" t="s">
        <v>995</v>
      </c>
      <c r="AQ1838" s="286" t="s">
        <v>855</v>
      </c>
      <c r="AR1838" s="303"/>
      <c r="AS1838" s="303"/>
    </row>
    <row r="1839" spans="1:47" ht="21.6" x14ac:dyDescent="0.65">
      <c r="A1839" s="285">
        <v>120279</v>
      </c>
      <c r="B1839" s="286" t="s">
        <v>61</v>
      </c>
      <c r="C1839" t="s">
        <v>995</v>
      </c>
      <c r="D1839" t="s">
        <v>995</v>
      </c>
      <c r="E1839" t="s">
        <v>995</v>
      </c>
      <c r="F1839" t="s">
        <v>995</v>
      </c>
      <c r="G1839" t="s">
        <v>995</v>
      </c>
      <c r="H1839" t="s">
        <v>995</v>
      </c>
      <c r="I1839" t="s">
        <v>995</v>
      </c>
      <c r="J1839" t="s">
        <v>995</v>
      </c>
      <c r="K1839" t="s">
        <v>995</v>
      </c>
      <c r="L1839" t="s">
        <v>995</v>
      </c>
      <c r="M1839" t="s">
        <v>995</v>
      </c>
      <c r="N1839" t="s">
        <v>995</v>
      </c>
      <c r="O1839" t="s">
        <v>995</v>
      </c>
      <c r="P1839" t="s">
        <v>995</v>
      </c>
      <c r="Q1839" t="s">
        <v>995</v>
      </c>
      <c r="R1839" t="s">
        <v>995</v>
      </c>
      <c r="S1839" t="s">
        <v>995</v>
      </c>
      <c r="T1839" t="s">
        <v>995</v>
      </c>
      <c r="U1839" t="s">
        <v>995</v>
      </c>
      <c r="V1839" t="s">
        <v>995</v>
      </c>
      <c r="W1839" t="s">
        <v>394</v>
      </c>
      <c r="X1839" t="s">
        <v>394</v>
      </c>
      <c r="Y1839" t="s">
        <v>394</v>
      </c>
      <c r="Z1839" t="s">
        <v>394</v>
      </c>
      <c r="AA1839" t="s">
        <v>394</v>
      </c>
      <c r="AB1839" t="s">
        <v>394</v>
      </c>
      <c r="AC1839" t="s">
        <v>394</v>
      </c>
      <c r="AD1839" t="s">
        <v>394</v>
      </c>
      <c r="AE1839" t="s">
        <v>394</v>
      </c>
      <c r="AF1839" t="s">
        <v>394</v>
      </c>
      <c r="AG1839" t="s">
        <v>394</v>
      </c>
      <c r="AH1839" t="s">
        <v>394</v>
      </c>
      <c r="AI1839" t="s">
        <v>394</v>
      </c>
      <c r="AJ1839" t="s">
        <v>394</v>
      </c>
      <c r="AK1839" t="s">
        <v>394</v>
      </c>
      <c r="AL1839" t="s">
        <v>394</v>
      </c>
      <c r="AM1839" t="s">
        <v>394</v>
      </c>
      <c r="AN1839" t="s">
        <v>394</v>
      </c>
      <c r="AO1839" t="s">
        <v>394</v>
      </c>
      <c r="AP1839" t="s">
        <v>394</v>
      </c>
      <c r="AQ1839" s="288"/>
      <c r="AR1839" s="296"/>
      <c r="AS1839" s="296"/>
      <c r="AU1839"/>
    </row>
    <row r="1840" spans="1:47" ht="21.6" x14ac:dyDescent="0.3">
      <c r="A1840" s="285">
        <v>120280</v>
      </c>
      <c r="B1840" s="286" t="s">
        <v>61</v>
      </c>
      <c r="C1840" t="s">
        <v>225</v>
      </c>
      <c r="D1840" t="s">
        <v>225</v>
      </c>
      <c r="E1840" t="s">
        <v>225</v>
      </c>
      <c r="F1840" t="s">
        <v>225</v>
      </c>
      <c r="G1840" t="s">
        <v>225</v>
      </c>
      <c r="H1840" t="s">
        <v>225</v>
      </c>
      <c r="I1840" t="s">
        <v>225</v>
      </c>
      <c r="J1840" t="s">
        <v>224</v>
      </c>
      <c r="K1840" t="s">
        <v>225</v>
      </c>
      <c r="L1840" t="s">
        <v>225</v>
      </c>
      <c r="M1840" t="s">
        <v>225</v>
      </c>
      <c r="N1840" t="s">
        <v>225</v>
      </c>
      <c r="O1840" t="s">
        <v>225</v>
      </c>
      <c r="P1840" t="s">
        <v>225</v>
      </c>
      <c r="Q1840" t="s">
        <v>225</v>
      </c>
      <c r="R1840" t="s">
        <v>225</v>
      </c>
      <c r="S1840" t="s">
        <v>224</v>
      </c>
      <c r="T1840" t="s">
        <v>225</v>
      </c>
      <c r="U1840" t="s">
        <v>225</v>
      </c>
      <c r="V1840" t="s">
        <v>225</v>
      </c>
      <c r="W1840" t="s">
        <v>225</v>
      </c>
      <c r="X1840" t="s">
        <v>224</v>
      </c>
      <c r="Y1840" t="s">
        <v>225</v>
      </c>
      <c r="Z1840" t="s">
        <v>225</v>
      </c>
      <c r="AA1840" t="s">
        <v>224</v>
      </c>
      <c r="AB1840" t="s">
        <v>225</v>
      </c>
      <c r="AC1840" t="s">
        <v>226</v>
      </c>
      <c r="AD1840" t="s">
        <v>225</v>
      </c>
      <c r="AE1840" t="s">
        <v>224</v>
      </c>
      <c r="AF1840" t="s">
        <v>226</v>
      </c>
      <c r="AG1840" t="s">
        <v>224</v>
      </c>
      <c r="AH1840" t="s">
        <v>225</v>
      </c>
      <c r="AI1840" t="s">
        <v>224</v>
      </c>
      <c r="AJ1840" t="s">
        <v>226</v>
      </c>
      <c r="AK1840" t="s">
        <v>224</v>
      </c>
      <c r="AL1840" t="s">
        <v>225</v>
      </c>
      <c r="AM1840" t="s">
        <v>225</v>
      </c>
      <c r="AN1840" t="s">
        <v>225</v>
      </c>
      <c r="AO1840" t="s">
        <v>225</v>
      </c>
      <c r="AP1840" t="s">
        <v>225</v>
      </c>
      <c r="AQ1840" s="286" t="s">
        <v>394</v>
      </c>
      <c r="AR1840" s="307"/>
      <c r="AS1840" s="310"/>
    </row>
    <row r="1841" spans="1:47" x14ac:dyDescent="0.3">
      <c r="A1841" s="285">
        <v>120281</v>
      </c>
      <c r="B1841" s="286" t="s">
        <v>538</v>
      </c>
      <c r="C1841" t="s">
        <v>995</v>
      </c>
      <c r="D1841" t="s">
        <v>995</v>
      </c>
      <c r="E1841" t="s">
        <v>995</v>
      </c>
      <c r="F1841" t="s">
        <v>995</v>
      </c>
      <c r="G1841" t="s">
        <v>995</v>
      </c>
      <c r="H1841" t="s">
        <v>995</v>
      </c>
      <c r="I1841" t="s">
        <v>995</v>
      </c>
      <c r="J1841" t="s">
        <v>995</v>
      </c>
      <c r="K1841" t="s">
        <v>995</v>
      </c>
      <c r="L1841" t="s">
        <v>995</v>
      </c>
      <c r="M1841" t="s">
        <v>995</v>
      </c>
      <c r="N1841" t="s">
        <v>995</v>
      </c>
      <c r="O1841" t="s">
        <v>995</v>
      </c>
      <c r="P1841" t="s">
        <v>995</v>
      </c>
      <c r="Q1841" t="s">
        <v>995</v>
      </c>
      <c r="R1841" t="s">
        <v>995</v>
      </c>
      <c r="S1841" t="s">
        <v>995</v>
      </c>
      <c r="T1841" t="s">
        <v>995</v>
      </c>
      <c r="U1841" t="s">
        <v>995</v>
      </c>
      <c r="V1841" t="s">
        <v>995</v>
      </c>
      <c r="W1841" t="s">
        <v>995</v>
      </c>
      <c r="X1841" t="s">
        <v>995</v>
      </c>
      <c r="Y1841" t="s">
        <v>995</v>
      </c>
      <c r="Z1841" t="s">
        <v>995</v>
      </c>
      <c r="AA1841" t="s">
        <v>995</v>
      </c>
      <c r="AB1841" t="s">
        <v>995</v>
      </c>
      <c r="AC1841" t="s">
        <v>995</v>
      </c>
      <c r="AD1841" t="s">
        <v>995</v>
      </c>
      <c r="AE1841" t="s">
        <v>995</v>
      </c>
      <c r="AF1841" t="s">
        <v>995</v>
      </c>
      <c r="AG1841" t="s">
        <v>995</v>
      </c>
      <c r="AH1841" t="s">
        <v>995</v>
      </c>
      <c r="AI1841" t="s">
        <v>995</v>
      </c>
      <c r="AJ1841" t="s">
        <v>995</v>
      </c>
      <c r="AK1841" t="s">
        <v>995</v>
      </c>
      <c r="AL1841" t="s">
        <v>995</v>
      </c>
      <c r="AM1841" t="s">
        <v>995</v>
      </c>
      <c r="AN1841" t="s">
        <v>995</v>
      </c>
      <c r="AO1841" t="s">
        <v>995</v>
      </c>
      <c r="AP1841" t="s">
        <v>995</v>
      </c>
      <c r="AQ1841" s="286" t="s">
        <v>855</v>
      </c>
      <c r="AR1841" s="303"/>
      <c r="AS1841" s="303"/>
    </row>
    <row r="1842" spans="1:47" ht="21.6" x14ac:dyDescent="0.3">
      <c r="A1842" s="285">
        <v>120282</v>
      </c>
      <c r="B1842" s="286" t="s">
        <v>540</v>
      </c>
      <c r="C1842" t="s">
        <v>226</v>
      </c>
      <c r="D1842" t="s">
        <v>224</v>
      </c>
      <c r="E1842" t="s">
        <v>224</v>
      </c>
      <c r="F1842" t="s">
        <v>225</v>
      </c>
      <c r="G1842" t="s">
        <v>225</v>
      </c>
      <c r="H1842" t="s">
        <v>224</v>
      </c>
      <c r="I1842" t="s">
        <v>224</v>
      </c>
      <c r="J1842" t="s">
        <v>226</v>
      </c>
      <c r="K1842" t="s">
        <v>225</v>
      </c>
      <c r="L1842" t="s">
        <v>224</v>
      </c>
      <c r="M1842" t="s">
        <v>225</v>
      </c>
      <c r="N1842" t="s">
        <v>224</v>
      </c>
      <c r="O1842" t="s">
        <v>224</v>
      </c>
      <c r="P1842" t="s">
        <v>224</v>
      </c>
      <c r="Q1842" t="s">
        <v>224</v>
      </c>
      <c r="R1842" t="s">
        <v>225</v>
      </c>
      <c r="S1842" t="s">
        <v>226</v>
      </c>
      <c r="T1842" t="s">
        <v>225</v>
      </c>
      <c r="U1842" t="s">
        <v>226</v>
      </c>
      <c r="V1842" t="s">
        <v>226</v>
      </c>
      <c r="W1842" t="s">
        <v>394</v>
      </c>
      <c r="X1842" t="s">
        <v>394</v>
      </c>
      <c r="Y1842" t="s">
        <v>394</v>
      </c>
      <c r="Z1842" t="s">
        <v>394</v>
      </c>
      <c r="AA1842" t="s">
        <v>394</v>
      </c>
      <c r="AB1842" t="s">
        <v>394</v>
      </c>
      <c r="AC1842" t="s">
        <v>394</v>
      </c>
      <c r="AD1842" t="s">
        <v>394</v>
      </c>
      <c r="AE1842" t="s">
        <v>394</v>
      </c>
      <c r="AF1842" t="s">
        <v>394</v>
      </c>
      <c r="AG1842" t="s">
        <v>394</v>
      </c>
      <c r="AH1842" t="s">
        <v>394</v>
      </c>
      <c r="AI1842" t="s">
        <v>394</v>
      </c>
      <c r="AJ1842" t="s">
        <v>394</v>
      </c>
      <c r="AK1842" t="s">
        <v>394</v>
      </c>
      <c r="AL1842" t="s">
        <v>394</v>
      </c>
      <c r="AM1842" t="s">
        <v>394</v>
      </c>
      <c r="AN1842" t="s">
        <v>394</v>
      </c>
      <c r="AO1842" t="s">
        <v>394</v>
      </c>
      <c r="AP1842" t="s">
        <v>394</v>
      </c>
      <c r="AQ1842" s="286" t="s">
        <v>394</v>
      </c>
      <c r="AR1842" s="307"/>
      <c r="AS1842" s="310"/>
    </row>
    <row r="1843" spans="1:47" x14ac:dyDescent="0.3">
      <c r="A1843" s="285">
        <v>120283</v>
      </c>
      <c r="B1843" s="286" t="s">
        <v>538</v>
      </c>
      <c r="C1843" t="s">
        <v>995</v>
      </c>
      <c r="D1843" t="s">
        <v>995</v>
      </c>
      <c r="E1843" t="s">
        <v>995</v>
      </c>
      <c r="F1843" t="s">
        <v>995</v>
      </c>
      <c r="G1843" t="s">
        <v>995</v>
      </c>
      <c r="H1843" t="s">
        <v>995</v>
      </c>
      <c r="I1843" t="s">
        <v>995</v>
      </c>
      <c r="J1843" t="s">
        <v>995</v>
      </c>
      <c r="K1843" t="s">
        <v>995</v>
      </c>
      <c r="L1843" t="s">
        <v>995</v>
      </c>
      <c r="M1843" t="s">
        <v>995</v>
      </c>
      <c r="N1843" t="s">
        <v>995</v>
      </c>
      <c r="O1843" t="s">
        <v>995</v>
      </c>
      <c r="P1843" t="s">
        <v>995</v>
      </c>
      <c r="Q1843" t="s">
        <v>995</v>
      </c>
      <c r="R1843" t="s">
        <v>995</v>
      </c>
      <c r="S1843" t="s">
        <v>995</v>
      </c>
      <c r="T1843" t="s">
        <v>995</v>
      </c>
      <c r="U1843" t="s">
        <v>995</v>
      </c>
      <c r="V1843" t="s">
        <v>995</v>
      </c>
      <c r="W1843" t="s">
        <v>995</v>
      </c>
      <c r="X1843" t="s">
        <v>995</v>
      </c>
      <c r="Y1843" t="s">
        <v>995</v>
      </c>
      <c r="Z1843" t="s">
        <v>995</v>
      </c>
      <c r="AA1843" t="s">
        <v>995</v>
      </c>
      <c r="AB1843" t="s">
        <v>995</v>
      </c>
      <c r="AC1843" t="s">
        <v>995</v>
      </c>
      <c r="AD1843" t="s">
        <v>995</v>
      </c>
      <c r="AE1843" t="s">
        <v>995</v>
      </c>
      <c r="AF1843" t="s">
        <v>995</v>
      </c>
      <c r="AG1843" t="s">
        <v>995</v>
      </c>
      <c r="AH1843" t="s">
        <v>995</v>
      </c>
      <c r="AI1843" t="s">
        <v>995</v>
      </c>
      <c r="AJ1843" t="s">
        <v>995</v>
      </c>
      <c r="AK1843" t="s">
        <v>995</v>
      </c>
      <c r="AL1843" t="s">
        <v>995</v>
      </c>
      <c r="AM1843" t="s">
        <v>995</v>
      </c>
      <c r="AN1843" t="s">
        <v>995</v>
      </c>
      <c r="AO1843" t="s">
        <v>995</v>
      </c>
      <c r="AP1843" t="s">
        <v>995</v>
      </c>
      <c r="AQ1843" s="286" t="s">
        <v>855</v>
      </c>
      <c r="AR1843" s="303"/>
      <c r="AS1843" s="303"/>
    </row>
    <row r="1844" spans="1:47" ht="21.6" x14ac:dyDescent="0.3">
      <c r="A1844" s="285">
        <v>120285</v>
      </c>
      <c r="B1844" s="286" t="s">
        <v>61</v>
      </c>
      <c r="C1844" t="s">
        <v>225</v>
      </c>
      <c r="D1844" t="s">
        <v>225</v>
      </c>
      <c r="E1844" t="s">
        <v>225</v>
      </c>
      <c r="F1844" t="s">
        <v>225</v>
      </c>
      <c r="G1844" t="s">
        <v>225</v>
      </c>
      <c r="H1844" t="s">
        <v>226</v>
      </c>
      <c r="I1844" t="s">
        <v>224</v>
      </c>
      <c r="J1844" t="s">
        <v>225</v>
      </c>
      <c r="K1844" t="s">
        <v>225</v>
      </c>
      <c r="L1844" t="s">
        <v>226</v>
      </c>
      <c r="M1844" t="s">
        <v>224</v>
      </c>
      <c r="N1844" t="s">
        <v>224</v>
      </c>
      <c r="O1844" t="s">
        <v>225</v>
      </c>
      <c r="P1844" t="s">
        <v>224</v>
      </c>
      <c r="Q1844" t="s">
        <v>226</v>
      </c>
      <c r="R1844" t="s">
        <v>226</v>
      </c>
      <c r="S1844" t="s">
        <v>226</v>
      </c>
      <c r="T1844" t="s">
        <v>226</v>
      </c>
      <c r="U1844" t="s">
        <v>224</v>
      </c>
      <c r="V1844" t="s">
        <v>226</v>
      </c>
      <c r="W1844" t="s">
        <v>226</v>
      </c>
      <c r="X1844" t="s">
        <v>226</v>
      </c>
      <c r="Y1844" t="s">
        <v>224</v>
      </c>
      <c r="Z1844" t="s">
        <v>226</v>
      </c>
      <c r="AA1844" t="s">
        <v>226</v>
      </c>
      <c r="AB1844" t="s">
        <v>225</v>
      </c>
      <c r="AC1844" t="s">
        <v>225</v>
      </c>
      <c r="AD1844" t="s">
        <v>226</v>
      </c>
      <c r="AE1844" t="s">
        <v>224</v>
      </c>
      <c r="AF1844" t="s">
        <v>224</v>
      </c>
      <c r="AG1844" t="s">
        <v>226</v>
      </c>
      <c r="AH1844" t="s">
        <v>226</v>
      </c>
      <c r="AI1844" t="s">
        <v>226</v>
      </c>
      <c r="AJ1844" t="s">
        <v>226</v>
      </c>
      <c r="AK1844" t="s">
        <v>225</v>
      </c>
      <c r="AL1844" t="s">
        <v>226</v>
      </c>
      <c r="AM1844" t="s">
        <v>224</v>
      </c>
      <c r="AN1844" t="s">
        <v>226</v>
      </c>
      <c r="AO1844" t="s">
        <v>224</v>
      </c>
      <c r="AP1844" t="s">
        <v>224</v>
      </c>
      <c r="AQ1844" s="286" t="s">
        <v>394</v>
      </c>
      <c r="AR1844" s="307"/>
      <c r="AS1844" s="310"/>
    </row>
    <row r="1845" spans="1:47" ht="21.6" x14ac:dyDescent="0.3">
      <c r="A1845" s="285">
        <v>120286</v>
      </c>
      <c r="B1845" s="286" t="s">
        <v>61</v>
      </c>
      <c r="C1845" t="s">
        <v>995</v>
      </c>
      <c r="D1845" t="s">
        <v>995</v>
      </c>
      <c r="E1845" t="s">
        <v>995</v>
      </c>
      <c r="F1845" t="s">
        <v>995</v>
      </c>
      <c r="G1845" t="s">
        <v>995</v>
      </c>
      <c r="H1845" t="s">
        <v>995</v>
      </c>
      <c r="I1845" t="s">
        <v>995</v>
      </c>
      <c r="J1845" t="s">
        <v>995</v>
      </c>
      <c r="K1845" t="s">
        <v>995</v>
      </c>
      <c r="L1845" t="s">
        <v>995</v>
      </c>
      <c r="M1845" t="s">
        <v>995</v>
      </c>
      <c r="N1845" t="s">
        <v>995</v>
      </c>
      <c r="O1845" t="s">
        <v>995</v>
      </c>
      <c r="P1845" t="s">
        <v>995</v>
      </c>
      <c r="Q1845" t="s">
        <v>995</v>
      </c>
      <c r="R1845" t="s">
        <v>995</v>
      </c>
      <c r="S1845" t="s">
        <v>995</v>
      </c>
      <c r="T1845" t="s">
        <v>995</v>
      </c>
      <c r="U1845" t="s">
        <v>995</v>
      </c>
      <c r="V1845" t="s">
        <v>995</v>
      </c>
      <c r="W1845" t="s">
        <v>995</v>
      </c>
      <c r="X1845" t="s">
        <v>995</v>
      </c>
      <c r="Y1845" t="s">
        <v>995</v>
      </c>
      <c r="Z1845" t="s">
        <v>995</v>
      </c>
      <c r="AA1845" t="s">
        <v>995</v>
      </c>
      <c r="AB1845" t="s">
        <v>995</v>
      </c>
      <c r="AC1845" t="s">
        <v>995</v>
      </c>
      <c r="AD1845" t="s">
        <v>995</v>
      </c>
      <c r="AE1845" t="s">
        <v>995</v>
      </c>
      <c r="AF1845" t="s">
        <v>995</v>
      </c>
      <c r="AG1845" t="s">
        <v>995</v>
      </c>
      <c r="AH1845" t="s">
        <v>995</v>
      </c>
      <c r="AI1845" t="s">
        <v>995</v>
      </c>
      <c r="AJ1845" t="s">
        <v>995</v>
      </c>
      <c r="AK1845" t="s">
        <v>995</v>
      </c>
      <c r="AL1845" t="s">
        <v>995</v>
      </c>
      <c r="AM1845" t="s">
        <v>995</v>
      </c>
      <c r="AN1845" t="s">
        <v>995</v>
      </c>
      <c r="AO1845" t="s">
        <v>995</v>
      </c>
      <c r="AP1845" t="s">
        <v>995</v>
      </c>
      <c r="AQ1845" s="286" t="s">
        <v>855</v>
      </c>
      <c r="AR1845" s="307"/>
      <c r="AS1845" s="310"/>
    </row>
    <row r="1846" spans="1:47" x14ac:dyDescent="0.3">
      <c r="A1846" s="285">
        <v>120289</v>
      </c>
      <c r="B1846" s="286" t="s">
        <v>61</v>
      </c>
      <c r="C1846" t="s">
        <v>995</v>
      </c>
      <c r="D1846" t="s">
        <v>995</v>
      </c>
      <c r="E1846" t="s">
        <v>995</v>
      </c>
      <c r="F1846" t="s">
        <v>995</v>
      </c>
      <c r="G1846" t="s">
        <v>995</v>
      </c>
      <c r="H1846" t="s">
        <v>995</v>
      </c>
      <c r="I1846" t="s">
        <v>995</v>
      </c>
      <c r="J1846" t="s">
        <v>995</v>
      </c>
      <c r="K1846" t="s">
        <v>995</v>
      </c>
      <c r="L1846" t="s">
        <v>995</v>
      </c>
      <c r="M1846" t="s">
        <v>995</v>
      </c>
      <c r="N1846" t="s">
        <v>995</v>
      </c>
      <c r="O1846" t="s">
        <v>995</v>
      </c>
      <c r="P1846" t="s">
        <v>995</v>
      </c>
      <c r="Q1846" t="s">
        <v>995</v>
      </c>
      <c r="R1846" t="s">
        <v>995</v>
      </c>
      <c r="S1846" t="s">
        <v>995</v>
      </c>
      <c r="T1846" t="s">
        <v>995</v>
      </c>
      <c r="U1846" t="s">
        <v>995</v>
      </c>
      <c r="V1846" t="s">
        <v>995</v>
      </c>
      <c r="W1846" t="s">
        <v>995</v>
      </c>
      <c r="X1846" t="s">
        <v>995</v>
      </c>
      <c r="Y1846" t="s">
        <v>995</v>
      </c>
      <c r="Z1846" t="s">
        <v>995</v>
      </c>
      <c r="AA1846" t="s">
        <v>995</v>
      </c>
      <c r="AB1846" t="s">
        <v>995</v>
      </c>
      <c r="AC1846" t="s">
        <v>995</v>
      </c>
      <c r="AD1846" t="s">
        <v>995</v>
      </c>
      <c r="AE1846" t="s">
        <v>995</v>
      </c>
      <c r="AF1846" t="s">
        <v>995</v>
      </c>
      <c r="AG1846" t="s">
        <v>995</v>
      </c>
      <c r="AH1846" t="s">
        <v>995</v>
      </c>
      <c r="AI1846" t="s">
        <v>995</v>
      </c>
      <c r="AJ1846" t="s">
        <v>995</v>
      </c>
      <c r="AK1846" t="s">
        <v>995</v>
      </c>
      <c r="AL1846" t="s">
        <v>995</v>
      </c>
      <c r="AM1846" t="s">
        <v>995</v>
      </c>
      <c r="AN1846" t="s">
        <v>995</v>
      </c>
      <c r="AO1846" t="s">
        <v>995</v>
      </c>
      <c r="AP1846" t="s">
        <v>995</v>
      </c>
      <c r="AQ1846" s="286" t="s">
        <v>855</v>
      </c>
      <c r="AR1846" s="303"/>
      <c r="AS1846" s="303"/>
    </row>
    <row r="1847" spans="1:47" x14ac:dyDescent="0.3">
      <c r="A1847" s="285">
        <v>120292</v>
      </c>
      <c r="B1847" s="286" t="s">
        <v>538</v>
      </c>
      <c r="C1847" t="s">
        <v>995</v>
      </c>
      <c r="D1847" t="s">
        <v>995</v>
      </c>
      <c r="E1847" t="s">
        <v>995</v>
      </c>
      <c r="F1847" t="s">
        <v>995</v>
      </c>
      <c r="G1847" t="s">
        <v>995</v>
      </c>
      <c r="H1847" t="s">
        <v>995</v>
      </c>
      <c r="I1847" t="s">
        <v>995</v>
      </c>
      <c r="J1847" t="s">
        <v>995</v>
      </c>
      <c r="K1847" t="s">
        <v>995</v>
      </c>
      <c r="L1847" t="s">
        <v>995</v>
      </c>
      <c r="M1847" t="s">
        <v>995</v>
      </c>
      <c r="N1847" t="s">
        <v>995</v>
      </c>
      <c r="O1847" t="s">
        <v>995</v>
      </c>
      <c r="P1847" t="s">
        <v>995</v>
      </c>
      <c r="Q1847" t="s">
        <v>995</v>
      </c>
      <c r="R1847" t="s">
        <v>995</v>
      </c>
      <c r="S1847" t="s">
        <v>995</v>
      </c>
      <c r="T1847" t="s">
        <v>995</v>
      </c>
      <c r="U1847" t="s">
        <v>995</v>
      </c>
      <c r="V1847" t="s">
        <v>995</v>
      </c>
      <c r="W1847" t="s">
        <v>995</v>
      </c>
      <c r="X1847" t="s">
        <v>995</v>
      </c>
      <c r="Y1847" t="s">
        <v>995</v>
      </c>
      <c r="Z1847" t="s">
        <v>995</v>
      </c>
      <c r="AA1847" t="s">
        <v>995</v>
      </c>
      <c r="AB1847" t="s">
        <v>995</v>
      </c>
      <c r="AC1847" t="s">
        <v>995</v>
      </c>
      <c r="AD1847" t="s">
        <v>995</v>
      </c>
      <c r="AE1847" t="s">
        <v>995</v>
      </c>
      <c r="AF1847" t="s">
        <v>995</v>
      </c>
      <c r="AG1847" t="s">
        <v>995</v>
      </c>
      <c r="AH1847" t="s">
        <v>995</v>
      </c>
      <c r="AI1847" t="s">
        <v>995</v>
      </c>
      <c r="AJ1847" t="s">
        <v>995</v>
      </c>
      <c r="AK1847" t="s">
        <v>995</v>
      </c>
      <c r="AL1847" t="s">
        <v>995</v>
      </c>
      <c r="AM1847" t="s">
        <v>995</v>
      </c>
      <c r="AN1847" t="s">
        <v>995</v>
      </c>
      <c r="AO1847" t="s">
        <v>995</v>
      </c>
      <c r="AP1847" t="s">
        <v>995</v>
      </c>
      <c r="AQ1847" s="286" t="s">
        <v>855</v>
      </c>
      <c r="AR1847" s="303"/>
      <c r="AS1847" s="303"/>
    </row>
    <row r="1848" spans="1:47" x14ac:dyDescent="0.3">
      <c r="A1848" s="285">
        <v>120293</v>
      </c>
      <c r="B1848" s="286" t="s">
        <v>538</v>
      </c>
      <c r="C1848" t="s">
        <v>995</v>
      </c>
      <c r="D1848" t="s">
        <v>995</v>
      </c>
      <c r="E1848" t="s">
        <v>995</v>
      </c>
      <c r="F1848" t="s">
        <v>995</v>
      </c>
      <c r="G1848" t="s">
        <v>995</v>
      </c>
      <c r="H1848" t="s">
        <v>995</v>
      </c>
      <c r="I1848" t="s">
        <v>995</v>
      </c>
      <c r="J1848" t="s">
        <v>995</v>
      </c>
      <c r="K1848" t="s">
        <v>995</v>
      </c>
      <c r="L1848" t="s">
        <v>995</v>
      </c>
      <c r="M1848" t="s">
        <v>995</v>
      </c>
      <c r="N1848" t="s">
        <v>995</v>
      </c>
      <c r="O1848" t="s">
        <v>995</v>
      </c>
      <c r="P1848" t="s">
        <v>995</v>
      </c>
      <c r="Q1848" t="s">
        <v>995</v>
      </c>
      <c r="R1848" t="s">
        <v>995</v>
      </c>
      <c r="S1848" t="s">
        <v>995</v>
      </c>
      <c r="T1848" t="s">
        <v>995</v>
      </c>
      <c r="U1848" t="s">
        <v>995</v>
      </c>
      <c r="V1848" t="s">
        <v>995</v>
      </c>
      <c r="W1848" t="s">
        <v>995</v>
      </c>
      <c r="X1848" t="s">
        <v>995</v>
      </c>
      <c r="Y1848" t="s">
        <v>995</v>
      </c>
      <c r="Z1848" t="s">
        <v>995</v>
      </c>
      <c r="AA1848" t="s">
        <v>995</v>
      </c>
      <c r="AB1848" t="s">
        <v>995</v>
      </c>
      <c r="AC1848" t="s">
        <v>995</v>
      </c>
      <c r="AD1848" t="s">
        <v>995</v>
      </c>
      <c r="AE1848" t="s">
        <v>995</v>
      </c>
      <c r="AF1848" t="s">
        <v>995</v>
      </c>
      <c r="AG1848" t="s">
        <v>995</v>
      </c>
      <c r="AH1848" t="s">
        <v>995</v>
      </c>
      <c r="AI1848" t="s">
        <v>995</v>
      </c>
      <c r="AJ1848" t="s">
        <v>995</v>
      </c>
      <c r="AK1848" t="s">
        <v>995</v>
      </c>
      <c r="AL1848" t="s">
        <v>995</v>
      </c>
      <c r="AM1848" t="s">
        <v>995</v>
      </c>
      <c r="AN1848" t="s">
        <v>995</v>
      </c>
      <c r="AO1848" t="s">
        <v>995</v>
      </c>
      <c r="AP1848" t="s">
        <v>995</v>
      </c>
      <c r="AQ1848" s="286" t="s">
        <v>855</v>
      </c>
      <c r="AR1848" s="303"/>
      <c r="AS1848" s="303"/>
    </row>
    <row r="1849" spans="1:47" x14ac:dyDescent="0.3">
      <c r="A1849" s="285">
        <v>120295</v>
      </c>
      <c r="B1849" s="286" t="s">
        <v>61</v>
      </c>
      <c r="C1849" t="s">
        <v>995</v>
      </c>
      <c r="D1849" t="s">
        <v>995</v>
      </c>
      <c r="E1849" t="s">
        <v>995</v>
      </c>
      <c r="F1849" t="s">
        <v>995</v>
      </c>
      <c r="G1849" t="s">
        <v>995</v>
      </c>
      <c r="H1849" t="s">
        <v>995</v>
      </c>
      <c r="I1849" t="s">
        <v>995</v>
      </c>
      <c r="J1849" t="s">
        <v>995</v>
      </c>
      <c r="K1849" t="s">
        <v>995</v>
      </c>
      <c r="L1849" t="s">
        <v>995</v>
      </c>
      <c r="M1849" t="s">
        <v>995</v>
      </c>
      <c r="N1849" t="s">
        <v>995</v>
      </c>
      <c r="O1849" t="s">
        <v>995</v>
      </c>
      <c r="P1849" t="s">
        <v>995</v>
      </c>
      <c r="Q1849" t="s">
        <v>995</v>
      </c>
      <c r="R1849" t="s">
        <v>995</v>
      </c>
      <c r="S1849" t="s">
        <v>995</v>
      </c>
      <c r="T1849" t="s">
        <v>995</v>
      </c>
      <c r="U1849" t="s">
        <v>995</v>
      </c>
      <c r="V1849" t="s">
        <v>995</v>
      </c>
      <c r="W1849" t="s">
        <v>995</v>
      </c>
      <c r="X1849" t="s">
        <v>995</v>
      </c>
      <c r="Y1849" t="s">
        <v>995</v>
      </c>
      <c r="Z1849" t="s">
        <v>995</v>
      </c>
      <c r="AA1849" t="s">
        <v>995</v>
      </c>
      <c r="AB1849" t="s">
        <v>995</v>
      </c>
      <c r="AC1849" t="s">
        <v>995</v>
      </c>
      <c r="AD1849" t="s">
        <v>995</v>
      </c>
      <c r="AE1849" t="s">
        <v>995</v>
      </c>
      <c r="AF1849" t="s">
        <v>995</v>
      </c>
      <c r="AG1849" t="s">
        <v>995</v>
      </c>
      <c r="AH1849" t="s">
        <v>995</v>
      </c>
      <c r="AI1849" t="s">
        <v>995</v>
      </c>
      <c r="AJ1849" t="s">
        <v>995</v>
      </c>
      <c r="AK1849" t="s">
        <v>995</v>
      </c>
      <c r="AL1849" t="s">
        <v>995</v>
      </c>
      <c r="AM1849" t="s">
        <v>995</v>
      </c>
      <c r="AN1849" t="s">
        <v>995</v>
      </c>
      <c r="AO1849" t="s">
        <v>995</v>
      </c>
      <c r="AP1849" t="s">
        <v>995</v>
      </c>
      <c r="AQ1849" s="289"/>
      <c r="AR1849" s="296"/>
      <c r="AS1849" s="296"/>
      <c r="AU1849"/>
    </row>
    <row r="1850" spans="1:47" ht="21.6" x14ac:dyDescent="0.3">
      <c r="A1850" s="285">
        <v>120298</v>
      </c>
      <c r="B1850" s="286" t="s">
        <v>61</v>
      </c>
      <c r="C1850" t="s">
        <v>995</v>
      </c>
      <c r="D1850" t="s">
        <v>995</v>
      </c>
      <c r="E1850" t="s">
        <v>995</v>
      </c>
      <c r="F1850" t="s">
        <v>995</v>
      </c>
      <c r="G1850" t="s">
        <v>995</v>
      </c>
      <c r="H1850" t="s">
        <v>995</v>
      </c>
      <c r="I1850" t="s">
        <v>995</v>
      </c>
      <c r="J1850" t="s">
        <v>995</v>
      </c>
      <c r="K1850" t="s">
        <v>995</v>
      </c>
      <c r="L1850" t="s">
        <v>995</v>
      </c>
      <c r="M1850" t="s">
        <v>995</v>
      </c>
      <c r="N1850" t="s">
        <v>995</v>
      </c>
      <c r="O1850" t="s">
        <v>995</v>
      </c>
      <c r="P1850" t="s">
        <v>995</v>
      </c>
      <c r="Q1850" t="s">
        <v>995</v>
      </c>
      <c r="R1850" t="s">
        <v>995</v>
      </c>
      <c r="S1850" t="s">
        <v>995</v>
      </c>
      <c r="T1850" t="s">
        <v>995</v>
      </c>
      <c r="U1850" t="s">
        <v>995</v>
      </c>
      <c r="V1850" t="s">
        <v>995</v>
      </c>
      <c r="W1850" t="s">
        <v>995</v>
      </c>
      <c r="X1850" t="s">
        <v>995</v>
      </c>
      <c r="Y1850" t="s">
        <v>995</v>
      </c>
      <c r="Z1850" t="s">
        <v>995</v>
      </c>
      <c r="AA1850" t="s">
        <v>995</v>
      </c>
      <c r="AB1850" t="s">
        <v>995</v>
      </c>
      <c r="AC1850" t="s">
        <v>995</v>
      </c>
      <c r="AD1850" t="s">
        <v>995</v>
      </c>
      <c r="AE1850" t="s">
        <v>995</v>
      </c>
      <c r="AF1850" t="s">
        <v>995</v>
      </c>
      <c r="AG1850" t="s">
        <v>995</v>
      </c>
      <c r="AH1850" t="s">
        <v>995</v>
      </c>
      <c r="AI1850" t="s">
        <v>995</v>
      </c>
      <c r="AJ1850" t="s">
        <v>995</v>
      </c>
      <c r="AK1850" t="s">
        <v>995</v>
      </c>
      <c r="AL1850" t="s">
        <v>995</v>
      </c>
      <c r="AM1850" t="s">
        <v>995</v>
      </c>
      <c r="AN1850" t="s">
        <v>995</v>
      </c>
      <c r="AO1850" t="s">
        <v>995</v>
      </c>
      <c r="AP1850" t="s">
        <v>995</v>
      </c>
      <c r="AQ1850" s="286" t="s">
        <v>855</v>
      </c>
      <c r="AR1850" s="307"/>
      <c r="AS1850" s="310"/>
    </row>
    <row r="1851" spans="1:47" x14ac:dyDescent="0.3">
      <c r="A1851" s="285">
        <v>120300</v>
      </c>
      <c r="B1851" s="286" t="s">
        <v>538</v>
      </c>
      <c r="C1851" t="s">
        <v>995</v>
      </c>
      <c r="D1851" t="s">
        <v>995</v>
      </c>
      <c r="E1851" t="s">
        <v>995</v>
      </c>
      <c r="F1851" t="s">
        <v>995</v>
      </c>
      <c r="G1851" t="s">
        <v>995</v>
      </c>
      <c r="H1851" t="s">
        <v>995</v>
      </c>
      <c r="I1851" t="s">
        <v>995</v>
      </c>
      <c r="J1851" t="s">
        <v>995</v>
      </c>
      <c r="K1851" t="s">
        <v>995</v>
      </c>
      <c r="L1851" t="s">
        <v>995</v>
      </c>
      <c r="M1851" t="s">
        <v>995</v>
      </c>
      <c r="N1851" t="s">
        <v>995</v>
      </c>
      <c r="O1851" t="s">
        <v>995</v>
      </c>
      <c r="P1851" t="s">
        <v>995</v>
      </c>
      <c r="Q1851" t="s">
        <v>995</v>
      </c>
      <c r="R1851" t="s">
        <v>995</v>
      </c>
      <c r="S1851" t="s">
        <v>995</v>
      </c>
      <c r="T1851" t="s">
        <v>995</v>
      </c>
      <c r="U1851" t="s">
        <v>995</v>
      </c>
      <c r="V1851" t="s">
        <v>995</v>
      </c>
      <c r="W1851" t="s">
        <v>995</v>
      </c>
      <c r="X1851" t="s">
        <v>995</v>
      </c>
      <c r="Y1851" t="s">
        <v>995</v>
      </c>
      <c r="Z1851" t="s">
        <v>995</v>
      </c>
      <c r="AA1851" t="s">
        <v>995</v>
      </c>
      <c r="AB1851" t="s">
        <v>995</v>
      </c>
      <c r="AC1851" t="s">
        <v>995</v>
      </c>
      <c r="AD1851" t="s">
        <v>995</v>
      </c>
      <c r="AE1851" t="s">
        <v>995</v>
      </c>
      <c r="AF1851" t="s">
        <v>995</v>
      </c>
      <c r="AG1851" t="s">
        <v>995</v>
      </c>
      <c r="AH1851" t="s">
        <v>995</v>
      </c>
      <c r="AI1851" t="s">
        <v>995</v>
      </c>
      <c r="AJ1851" t="s">
        <v>995</v>
      </c>
      <c r="AK1851" t="s">
        <v>995</v>
      </c>
      <c r="AL1851" t="s">
        <v>995</v>
      </c>
      <c r="AM1851" t="s">
        <v>995</v>
      </c>
      <c r="AN1851" t="s">
        <v>995</v>
      </c>
      <c r="AO1851" t="s">
        <v>995</v>
      </c>
      <c r="AP1851" t="s">
        <v>995</v>
      </c>
      <c r="AQ1851" s="286" t="s">
        <v>855</v>
      </c>
      <c r="AR1851" s="303"/>
      <c r="AS1851" s="303"/>
    </row>
    <row r="1852" spans="1:47" ht="21.6" x14ac:dyDescent="0.3">
      <c r="A1852" s="285">
        <v>120301</v>
      </c>
      <c r="B1852" s="286" t="s">
        <v>8485</v>
      </c>
      <c r="C1852" t="s">
        <v>225</v>
      </c>
      <c r="D1852" t="s">
        <v>224</v>
      </c>
      <c r="E1852" t="s">
        <v>224</v>
      </c>
      <c r="F1852" t="s">
        <v>224</v>
      </c>
      <c r="G1852" t="s">
        <v>225</v>
      </c>
      <c r="H1852" t="s">
        <v>226</v>
      </c>
      <c r="I1852" t="s">
        <v>225</v>
      </c>
      <c r="J1852" t="s">
        <v>224</v>
      </c>
      <c r="K1852" t="s">
        <v>225</v>
      </c>
      <c r="L1852" t="s">
        <v>225</v>
      </c>
      <c r="M1852" t="s">
        <v>226</v>
      </c>
      <c r="N1852" t="s">
        <v>224</v>
      </c>
      <c r="O1852" t="s">
        <v>224</v>
      </c>
      <c r="P1852" t="s">
        <v>224</v>
      </c>
      <c r="Q1852" t="s">
        <v>226</v>
      </c>
      <c r="R1852" t="s">
        <v>224</v>
      </c>
      <c r="S1852" t="s">
        <v>224</v>
      </c>
      <c r="T1852" t="s">
        <v>226</v>
      </c>
      <c r="U1852" t="s">
        <v>226</v>
      </c>
      <c r="V1852" t="s">
        <v>224</v>
      </c>
      <c r="W1852" t="s">
        <v>226</v>
      </c>
      <c r="X1852" t="s">
        <v>224</v>
      </c>
      <c r="Y1852" t="s">
        <v>224</v>
      </c>
      <c r="Z1852" t="s">
        <v>224</v>
      </c>
      <c r="AA1852" t="s">
        <v>224</v>
      </c>
      <c r="AB1852" t="s">
        <v>226</v>
      </c>
      <c r="AC1852" t="s">
        <v>226</v>
      </c>
      <c r="AD1852" t="s">
        <v>226</v>
      </c>
      <c r="AE1852" t="s">
        <v>226</v>
      </c>
      <c r="AF1852" t="s">
        <v>224</v>
      </c>
      <c r="AG1852" t="s">
        <v>226</v>
      </c>
      <c r="AH1852" t="s">
        <v>226</v>
      </c>
      <c r="AI1852" t="s">
        <v>226</v>
      </c>
      <c r="AJ1852" t="s">
        <v>226</v>
      </c>
      <c r="AK1852" t="s">
        <v>226</v>
      </c>
      <c r="AL1852" t="s">
        <v>225</v>
      </c>
      <c r="AM1852" t="s">
        <v>225</v>
      </c>
      <c r="AN1852" t="s">
        <v>225</v>
      </c>
      <c r="AO1852" t="s">
        <v>225</v>
      </c>
      <c r="AP1852" t="s">
        <v>225</v>
      </c>
      <c r="AQ1852" s="286" t="s">
        <v>394</v>
      </c>
      <c r="AR1852" s="307"/>
      <c r="AS1852" s="310"/>
    </row>
    <row r="1853" spans="1:47" x14ac:dyDescent="0.3">
      <c r="A1853" s="285">
        <v>120303</v>
      </c>
      <c r="B1853" s="286" t="s">
        <v>61</v>
      </c>
      <c r="AQ1853" s="286" t="s">
        <v>394</v>
      </c>
      <c r="AR1853" s="303"/>
      <c r="AS1853" s="303"/>
    </row>
    <row r="1854" spans="1:47" x14ac:dyDescent="0.3">
      <c r="A1854" s="285">
        <v>120304</v>
      </c>
      <c r="B1854" s="286" t="s">
        <v>61</v>
      </c>
      <c r="C1854" t="s">
        <v>995</v>
      </c>
      <c r="D1854" t="s">
        <v>995</v>
      </c>
      <c r="E1854" t="s">
        <v>995</v>
      </c>
      <c r="F1854" t="s">
        <v>995</v>
      </c>
      <c r="G1854" t="s">
        <v>995</v>
      </c>
      <c r="H1854" t="s">
        <v>995</v>
      </c>
      <c r="I1854" t="s">
        <v>995</v>
      </c>
      <c r="J1854" t="s">
        <v>995</v>
      </c>
      <c r="K1854" t="s">
        <v>995</v>
      </c>
      <c r="L1854" t="s">
        <v>995</v>
      </c>
      <c r="M1854" t="s">
        <v>995</v>
      </c>
      <c r="N1854" t="s">
        <v>995</v>
      </c>
      <c r="O1854" t="s">
        <v>995</v>
      </c>
      <c r="P1854" t="s">
        <v>995</v>
      </c>
      <c r="Q1854" t="s">
        <v>995</v>
      </c>
      <c r="R1854" t="s">
        <v>995</v>
      </c>
      <c r="S1854" t="s">
        <v>995</v>
      </c>
      <c r="T1854" t="s">
        <v>995</v>
      </c>
      <c r="U1854" t="s">
        <v>995</v>
      </c>
      <c r="V1854" t="s">
        <v>995</v>
      </c>
      <c r="W1854" t="s">
        <v>995</v>
      </c>
      <c r="X1854" t="s">
        <v>995</v>
      </c>
      <c r="Y1854" t="s">
        <v>995</v>
      </c>
      <c r="Z1854" t="s">
        <v>995</v>
      </c>
      <c r="AA1854" t="s">
        <v>995</v>
      </c>
      <c r="AB1854" t="s">
        <v>995</v>
      </c>
      <c r="AC1854" t="s">
        <v>995</v>
      </c>
      <c r="AD1854" t="s">
        <v>995</v>
      </c>
      <c r="AE1854" t="s">
        <v>995</v>
      </c>
      <c r="AF1854" t="s">
        <v>995</v>
      </c>
      <c r="AG1854" t="s">
        <v>995</v>
      </c>
      <c r="AH1854" t="s">
        <v>995</v>
      </c>
      <c r="AI1854" t="s">
        <v>995</v>
      </c>
      <c r="AJ1854" t="s">
        <v>995</v>
      </c>
      <c r="AK1854" t="s">
        <v>995</v>
      </c>
      <c r="AL1854" t="s">
        <v>995</v>
      </c>
      <c r="AM1854" t="s">
        <v>995</v>
      </c>
      <c r="AN1854" t="s">
        <v>995</v>
      </c>
      <c r="AO1854" t="s">
        <v>995</v>
      </c>
      <c r="AP1854" t="s">
        <v>995</v>
      </c>
      <c r="AQ1854" s="286" t="s">
        <v>855</v>
      </c>
      <c r="AR1854" s="303"/>
      <c r="AS1854" s="303"/>
    </row>
    <row r="1855" spans="1:47" x14ac:dyDescent="0.3">
      <c r="A1855" s="285">
        <v>120305</v>
      </c>
      <c r="B1855" s="286" t="s">
        <v>61</v>
      </c>
      <c r="C1855" t="s">
        <v>995</v>
      </c>
      <c r="D1855" t="s">
        <v>995</v>
      </c>
      <c r="E1855" t="s">
        <v>995</v>
      </c>
      <c r="F1855" t="s">
        <v>995</v>
      </c>
      <c r="G1855" t="s">
        <v>995</v>
      </c>
      <c r="H1855" t="s">
        <v>995</v>
      </c>
      <c r="I1855" t="s">
        <v>995</v>
      </c>
      <c r="J1855" t="s">
        <v>995</v>
      </c>
      <c r="K1855" t="s">
        <v>995</v>
      </c>
      <c r="L1855" t="s">
        <v>995</v>
      </c>
      <c r="M1855" t="s">
        <v>995</v>
      </c>
      <c r="N1855" t="s">
        <v>995</v>
      </c>
      <c r="O1855" t="s">
        <v>995</v>
      </c>
      <c r="P1855" t="s">
        <v>995</v>
      </c>
      <c r="Q1855" t="s">
        <v>995</v>
      </c>
      <c r="R1855" t="s">
        <v>995</v>
      </c>
      <c r="S1855" t="s">
        <v>995</v>
      </c>
      <c r="T1855" t="s">
        <v>995</v>
      </c>
      <c r="U1855" t="s">
        <v>995</v>
      </c>
      <c r="V1855" t="s">
        <v>995</v>
      </c>
      <c r="W1855" t="s">
        <v>995</v>
      </c>
      <c r="X1855" t="s">
        <v>995</v>
      </c>
      <c r="Y1855" t="s">
        <v>995</v>
      </c>
      <c r="Z1855" t="s">
        <v>995</v>
      </c>
      <c r="AA1855" t="s">
        <v>995</v>
      </c>
      <c r="AB1855" t="s">
        <v>995</v>
      </c>
      <c r="AC1855" t="s">
        <v>995</v>
      </c>
      <c r="AD1855" t="s">
        <v>995</v>
      </c>
      <c r="AE1855" t="s">
        <v>995</v>
      </c>
      <c r="AF1855" t="s">
        <v>995</v>
      </c>
      <c r="AG1855" t="s">
        <v>995</v>
      </c>
      <c r="AH1855" t="s">
        <v>995</v>
      </c>
      <c r="AI1855" t="s">
        <v>995</v>
      </c>
      <c r="AJ1855" t="s">
        <v>995</v>
      </c>
      <c r="AK1855" t="s">
        <v>995</v>
      </c>
      <c r="AL1855" t="s">
        <v>995</v>
      </c>
      <c r="AM1855" t="s">
        <v>995</v>
      </c>
      <c r="AN1855" t="s">
        <v>995</v>
      </c>
      <c r="AO1855" t="s">
        <v>995</v>
      </c>
      <c r="AP1855" t="s">
        <v>995</v>
      </c>
      <c r="AQ1855" s="286" t="s">
        <v>855</v>
      </c>
      <c r="AR1855" s="303"/>
      <c r="AS1855" s="303"/>
    </row>
    <row r="1856" spans="1:47" x14ac:dyDescent="0.3">
      <c r="A1856" s="285">
        <v>120310</v>
      </c>
      <c r="B1856" s="286" t="s">
        <v>538</v>
      </c>
      <c r="AQ1856" s="286" t="s">
        <v>394</v>
      </c>
      <c r="AR1856" s="303"/>
      <c r="AS1856" s="303"/>
    </row>
    <row r="1857" spans="1:45" ht="21.6" x14ac:dyDescent="0.3">
      <c r="A1857" s="285">
        <v>120311</v>
      </c>
      <c r="B1857" s="286" t="s">
        <v>61</v>
      </c>
      <c r="C1857" t="s">
        <v>226</v>
      </c>
      <c r="D1857" t="s">
        <v>226</v>
      </c>
      <c r="E1857" t="s">
        <v>226</v>
      </c>
      <c r="F1857" t="s">
        <v>224</v>
      </c>
      <c r="G1857" t="s">
        <v>226</v>
      </c>
      <c r="H1857" t="s">
        <v>226</v>
      </c>
      <c r="I1857" t="s">
        <v>226</v>
      </c>
      <c r="J1857" t="s">
        <v>226</v>
      </c>
      <c r="K1857" t="s">
        <v>226</v>
      </c>
      <c r="L1857" t="s">
        <v>226</v>
      </c>
      <c r="M1857" t="s">
        <v>226</v>
      </c>
      <c r="N1857" t="s">
        <v>226</v>
      </c>
      <c r="O1857" t="s">
        <v>226</v>
      </c>
      <c r="P1857" t="s">
        <v>226</v>
      </c>
      <c r="Q1857" t="s">
        <v>224</v>
      </c>
      <c r="R1857" t="s">
        <v>226</v>
      </c>
      <c r="S1857" t="s">
        <v>224</v>
      </c>
      <c r="T1857" t="s">
        <v>226</v>
      </c>
      <c r="U1857" t="s">
        <v>226</v>
      </c>
      <c r="V1857" t="s">
        <v>224</v>
      </c>
      <c r="W1857" t="s">
        <v>224</v>
      </c>
      <c r="X1857" t="s">
        <v>224</v>
      </c>
      <c r="Y1857" t="s">
        <v>226</v>
      </c>
      <c r="Z1857" t="s">
        <v>224</v>
      </c>
      <c r="AA1857" t="s">
        <v>224</v>
      </c>
      <c r="AB1857" t="s">
        <v>224</v>
      </c>
      <c r="AC1857" t="s">
        <v>226</v>
      </c>
      <c r="AD1857" t="s">
        <v>226</v>
      </c>
      <c r="AE1857" t="s">
        <v>224</v>
      </c>
      <c r="AF1857" t="s">
        <v>224</v>
      </c>
      <c r="AG1857" t="s">
        <v>226</v>
      </c>
      <c r="AH1857" t="s">
        <v>224</v>
      </c>
      <c r="AI1857" t="s">
        <v>224</v>
      </c>
      <c r="AJ1857" t="s">
        <v>224</v>
      </c>
      <c r="AK1857" t="s">
        <v>226</v>
      </c>
      <c r="AL1857" t="s">
        <v>225</v>
      </c>
      <c r="AM1857" t="s">
        <v>224</v>
      </c>
      <c r="AN1857" t="s">
        <v>226</v>
      </c>
      <c r="AO1857" t="s">
        <v>225</v>
      </c>
      <c r="AP1857" t="s">
        <v>226</v>
      </c>
      <c r="AQ1857" s="286" t="s">
        <v>394</v>
      </c>
      <c r="AR1857" s="307"/>
      <c r="AS1857" s="310"/>
    </row>
    <row r="1858" spans="1:45" ht="21.6" x14ac:dyDescent="0.3">
      <c r="A1858" s="285">
        <v>120312</v>
      </c>
      <c r="B1858" s="286" t="s">
        <v>61</v>
      </c>
      <c r="C1858" t="s">
        <v>226</v>
      </c>
      <c r="D1858" t="s">
        <v>224</v>
      </c>
      <c r="E1858" t="s">
        <v>224</v>
      </c>
      <c r="F1858" t="s">
        <v>226</v>
      </c>
      <c r="G1858" t="s">
        <v>226</v>
      </c>
      <c r="H1858" t="s">
        <v>226</v>
      </c>
      <c r="I1858" t="s">
        <v>224</v>
      </c>
      <c r="J1858" t="s">
        <v>226</v>
      </c>
      <c r="K1858" t="s">
        <v>226</v>
      </c>
      <c r="L1858" t="s">
        <v>226</v>
      </c>
      <c r="M1858" t="s">
        <v>224</v>
      </c>
      <c r="N1858" t="s">
        <v>226</v>
      </c>
      <c r="O1858" t="s">
        <v>224</v>
      </c>
      <c r="P1858" t="s">
        <v>224</v>
      </c>
      <c r="Q1858" t="s">
        <v>226</v>
      </c>
      <c r="R1858" t="s">
        <v>7215</v>
      </c>
      <c r="S1858" t="s">
        <v>7215</v>
      </c>
      <c r="T1858" t="s">
        <v>225</v>
      </c>
      <c r="U1858" t="s">
        <v>225</v>
      </c>
      <c r="V1858" t="s">
        <v>226</v>
      </c>
      <c r="W1858" t="s">
        <v>226</v>
      </c>
      <c r="X1858" t="s">
        <v>224</v>
      </c>
      <c r="Y1858" t="s">
        <v>226</v>
      </c>
      <c r="Z1858" t="s">
        <v>224</v>
      </c>
      <c r="AA1858" t="s">
        <v>226</v>
      </c>
      <c r="AB1858" t="s">
        <v>226</v>
      </c>
      <c r="AC1858" t="s">
        <v>226</v>
      </c>
      <c r="AD1858" t="s">
        <v>226</v>
      </c>
      <c r="AE1858" t="s">
        <v>225</v>
      </c>
      <c r="AF1858" t="s">
        <v>226</v>
      </c>
      <c r="AG1858" t="s">
        <v>995</v>
      </c>
      <c r="AH1858" t="s">
        <v>224</v>
      </c>
      <c r="AI1858" t="s">
        <v>995</v>
      </c>
      <c r="AJ1858" t="s">
        <v>995</v>
      </c>
      <c r="AK1858" t="s">
        <v>995</v>
      </c>
      <c r="AL1858" t="s">
        <v>226</v>
      </c>
      <c r="AM1858" t="s">
        <v>226</v>
      </c>
      <c r="AN1858" t="s">
        <v>226</v>
      </c>
      <c r="AO1858" t="s">
        <v>226</v>
      </c>
      <c r="AP1858" t="s">
        <v>226</v>
      </c>
      <c r="AQ1858" s="286" t="s">
        <v>394</v>
      </c>
      <c r="AR1858" s="307"/>
      <c r="AS1858" s="310"/>
    </row>
    <row r="1859" spans="1:45" x14ac:dyDescent="0.3">
      <c r="A1859" s="285">
        <v>120313</v>
      </c>
      <c r="B1859" s="286" t="s">
        <v>539</v>
      </c>
      <c r="C1859" t="s">
        <v>995</v>
      </c>
      <c r="D1859" t="s">
        <v>995</v>
      </c>
      <c r="E1859" t="s">
        <v>995</v>
      </c>
      <c r="F1859" t="s">
        <v>995</v>
      </c>
      <c r="G1859" t="s">
        <v>995</v>
      </c>
      <c r="H1859" t="s">
        <v>995</v>
      </c>
      <c r="I1859" t="s">
        <v>995</v>
      </c>
      <c r="J1859" t="s">
        <v>995</v>
      </c>
      <c r="K1859" t="s">
        <v>995</v>
      </c>
      <c r="L1859" t="s">
        <v>995</v>
      </c>
      <c r="M1859" t="s">
        <v>995</v>
      </c>
      <c r="N1859" t="s">
        <v>995</v>
      </c>
      <c r="O1859" t="s">
        <v>995</v>
      </c>
      <c r="P1859" t="s">
        <v>995</v>
      </c>
      <c r="Q1859" t="s">
        <v>995</v>
      </c>
      <c r="R1859" t="s">
        <v>995</v>
      </c>
      <c r="S1859" t="s">
        <v>995</v>
      </c>
      <c r="T1859" t="s">
        <v>995</v>
      </c>
      <c r="U1859" t="s">
        <v>995</v>
      </c>
      <c r="V1859" t="s">
        <v>995</v>
      </c>
      <c r="W1859" t="s">
        <v>995</v>
      </c>
      <c r="X1859" t="s">
        <v>995</v>
      </c>
      <c r="Y1859" t="s">
        <v>995</v>
      </c>
      <c r="Z1859" t="s">
        <v>995</v>
      </c>
      <c r="AA1859" t="s">
        <v>995</v>
      </c>
      <c r="AB1859" t="s">
        <v>995</v>
      </c>
      <c r="AC1859" t="s">
        <v>995</v>
      </c>
      <c r="AD1859" t="s">
        <v>995</v>
      </c>
      <c r="AE1859" t="s">
        <v>995</v>
      </c>
      <c r="AF1859" t="s">
        <v>995</v>
      </c>
      <c r="AG1859" t="s">
        <v>995</v>
      </c>
      <c r="AH1859" t="s">
        <v>995</v>
      </c>
      <c r="AI1859" t="s">
        <v>995</v>
      </c>
      <c r="AJ1859" t="s">
        <v>995</v>
      </c>
      <c r="AK1859" t="s">
        <v>995</v>
      </c>
      <c r="AL1859" t="s">
        <v>995</v>
      </c>
      <c r="AM1859" t="s">
        <v>995</v>
      </c>
      <c r="AN1859" t="s">
        <v>995</v>
      </c>
      <c r="AO1859" t="s">
        <v>995</v>
      </c>
      <c r="AP1859" t="s">
        <v>995</v>
      </c>
      <c r="AQ1859" s="286" t="s">
        <v>855</v>
      </c>
      <c r="AR1859" s="303"/>
      <c r="AS1859" s="303"/>
    </row>
    <row r="1860" spans="1:45" ht="21.6" x14ac:dyDescent="0.3">
      <c r="A1860" s="285">
        <v>120314</v>
      </c>
      <c r="B1860" s="286" t="s">
        <v>61</v>
      </c>
      <c r="C1860" t="s">
        <v>995</v>
      </c>
      <c r="D1860" t="s">
        <v>995</v>
      </c>
      <c r="E1860" t="s">
        <v>995</v>
      </c>
      <c r="F1860" t="s">
        <v>995</v>
      </c>
      <c r="G1860" t="s">
        <v>995</v>
      </c>
      <c r="H1860" t="s">
        <v>995</v>
      </c>
      <c r="I1860" t="s">
        <v>995</v>
      </c>
      <c r="J1860" t="s">
        <v>995</v>
      </c>
      <c r="K1860" t="s">
        <v>995</v>
      </c>
      <c r="L1860" t="s">
        <v>995</v>
      </c>
      <c r="M1860" t="s">
        <v>995</v>
      </c>
      <c r="N1860" t="s">
        <v>995</v>
      </c>
      <c r="O1860" t="s">
        <v>995</v>
      </c>
      <c r="P1860" t="s">
        <v>995</v>
      </c>
      <c r="Q1860" t="s">
        <v>995</v>
      </c>
      <c r="R1860" t="s">
        <v>995</v>
      </c>
      <c r="S1860" t="s">
        <v>995</v>
      </c>
      <c r="T1860" t="s">
        <v>995</v>
      </c>
      <c r="U1860" t="s">
        <v>995</v>
      </c>
      <c r="V1860" t="s">
        <v>995</v>
      </c>
      <c r="W1860" t="s">
        <v>995</v>
      </c>
      <c r="X1860" t="s">
        <v>995</v>
      </c>
      <c r="Y1860" t="s">
        <v>995</v>
      </c>
      <c r="Z1860" t="s">
        <v>995</v>
      </c>
      <c r="AA1860" t="s">
        <v>995</v>
      </c>
      <c r="AB1860" t="s">
        <v>995</v>
      </c>
      <c r="AC1860" t="s">
        <v>995</v>
      </c>
      <c r="AD1860" t="s">
        <v>995</v>
      </c>
      <c r="AE1860" t="s">
        <v>995</v>
      </c>
      <c r="AF1860" t="s">
        <v>995</v>
      </c>
      <c r="AG1860" t="s">
        <v>995</v>
      </c>
      <c r="AH1860" t="s">
        <v>995</v>
      </c>
      <c r="AI1860" t="s">
        <v>995</v>
      </c>
      <c r="AJ1860" t="s">
        <v>995</v>
      </c>
      <c r="AK1860" t="s">
        <v>995</v>
      </c>
      <c r="AL1860" t="s">
        <v>995</v>
      </c>
      <c r="AM1860" t="s">
        <v>995</v>
      </c>
      <c r="AN1860" t="s">
        <v>995</v>
      </c>
      <c r="AO1860" t="s">
        <v>995</v>
      </c>
      <c r="AP1860" t="s">
        <v>995</v>
      </c>
      <c r="AQ1860" s="286" t="s">
        <v>855</v>
      </c>
      <c r="AR1860" s="307"/>
      <c r="AS1860" s="310"/>
    </row>
    <row r="1861" spans="1:45" ht="21.6" x14ac:dyDescent="0.3">
      <c r="A1861" s="285">
        <v>120315</v>
      </c>
      <c r="B1861" s="286" t="s">
        <v>61</v>
      </c>
      <c r="C1861" t="s">
        <v>995</v>
      </c>
      <c r="D1861" t="s">
        <v>995</v>
      </c>
      <c r="E1861" t="s">
        <v>995</v>
      </c>
      <c r="F1861" t="s">
        <v>995</v>
      </c>
      <c r="G1861" t="s">
        <v>995</v>
      </c>
      <c r="H1861" t="s">
        <v>995</v>
      </c>
      <c r="I1861" t="s">
        <v>995</v>
      </c>
      <c r="J1861" t="s">
        <v>995</v>
      </c>
      <c r="K1861" t="s">
        <v>995</v>
      </c>
      <c r="L1861" t="s">
        <v>995</v>
      </c>
      <c r="M1861" t="s">
        <v>995</v>
      </c>
      <c r="N1861" t="s">
        <v>995</v>
      </c>
      <c r="O1861" t="s">
        <v>995</v>
      </c>
      <c r="P1861" t="s">
        <v>995</v>
      </c>
      <c r="Q1861" t="s">
        <v>995</v>
      </c>
      <c r="R1861" t="s">
        <v>995</v>
      </c>
      <c r="S1861" t="s">
        <v>995</v>
      </c>
      <c r="T1861" t="s">
        <v>995</v>
      </c>
      <c r="U1861" t="s">
        <v>995</v>
      </c>
      <c r="V1861" t="s">
        <v>995</v>
      </c>
      <c r="W1861" t="s">
        <v>995</v>
      </c>
      <c r="X1861" t="s">
        <v>995</v>
      </c>
      <c r="Y1861" t="s">
        <v>995</v>
      </c>
      <c r="Z1861" t="s">
        <v>995</v>
      </c>
      <c r="AA1861" t="s">
        <v>995</v>
      </c>
      <c r="AB1861" t="s">
        <v>995</v>
      </c>
      <c r="AC1861" t="s">
        <v>995</v>
      </c>
      <c r="AD1861" t="s">
        <v>995</v>
      </c>
      <c r="AE1861" t="s">
        <v>995</v>
      </c>
      <c r="AF1861" t="s">
        <v>995</v>
      </c>
      <c r="AG1861" t="s">
        <v>995</v>
      </c>
      <c r="AH1861" t="s">
        <v>995</v>
      </c>
      <c r="AI1861" t="s">
        <v>995</v>
      </c>
      <c r="AJ1861" t="s">
        <v>995</v>
      </c>
      <c r="AK1861" t="s">
        <v>995</v>
      </c>
      <c r="AL1861" t="s">
        <v>995</v>
      </c>
      <c r="AM1861" t="s">
        <v>995</v>
      </c>
      <c r="AN1861" t="s">
        <v>995</v>
      </c>
      <c r="AO1861" t="s">
        <v>995</v>
      </c>
      <c r="AP1861" t="s">
        <v>995</v>
      </c>
      <c r="AQ1861" s="286" t="s">
        <v>855</v>
      </c>
      <c r="AR1861" s="307"/>
      <c r="AS1861" s="310"/>
    </row>
    <row r="1862" spans="1:45" x14ac:dyDescent="0.3">
      <c r="A1862" s="285">
        <v>120317</v>
      </c>
      <c r="B1862" s="286" t="s">
        <v>538</v>
      </c>
      <c r="C1862" t="s">
        <v>995</v>
      </c>
      <c r="D1862" t="s">
        <v>995</v>
      </c>
      <c r="E1862" t="s">
        <v>995</v>
      </c>
      <c r="F1862" t="s">
        <v>995</v>
      </c>
      <c r="G1862" t="s">
        <v>995</v>
      </c>
      <c r="H1862" t="s">
        <v>995</v>
      </c>
      <c r="I1862" t="s">
        <v>995</v>
      </c>
      <c r="J1862" t="s">
        <v>995</v>
      </c>
      <c r="K1862" t="s">
        <v>995</v>
      </c>
      <c r="L1862" t="s">
        <v>995</v>
      </c>
      <c r="M1862" t="s">
        <v>995</v>
      </c>
      <c r="N1862" t="s">
        <v>995</v>
      </c>
      <c r="O1862" t="s">
        <v>995</v>
      </c>
      <c r="P1862" t="s">
        <v>995</v>
      </c>
      <c r="Q1862" t="s">
        <v>995</v>
      </c>
      <c r="R1862" t="s">
        <v>995</v>
      </c>
      <c r="S1862" t="s">
        <v>995</v>
      </c>
      <c r="T1862" t="s">
        <v>995</v>
      </c>
      <c r="U1862" t="s">
        <v>995</v>
      </c>
      <c r="V1862" t="s">
        <v>995</v>
      </c>
      <c r="W1862" t="s">
        <v>995</v>
      </c>
      <c r="X1862" t="s">
        <v>995</v>
      </c>
      <c r="Y1862" t="s">
        <v>995</v>
      </c>
      <c r="Z1862" t="s">
        <v>995</v>
      </c>
      <c r="AA1862" t="s">
        <v>995</v>
      </c>
      <c r="AB1862" t="s">
        <v>995</v>
      </c>
      <c r="AC1862" t="s">
        <v>995</v>
      </c>
      <c r="AD1862" t="s">
        <v>995</v>
      </c>
      <c r="AE1862" t="s">
        <v>995</v>
      </c>
      <c r="AF1862" t="s">
        <v>995</v>
      </c>
      <c r="AG1862" t="s">
        <v>995</v>
      </c>
      <c r="AH1862" t="s">
        <v>995</v>
      </c>
      <c r="AI1862" t="s">
        <v>995</v>
      </c>
      <c r="AJ1862" t="s">
        <v>995</v>
      </c>
      <c r="AK1862" t="s">
        <v>995</v>
      </c>
      <c r="AL1862" t="s">
        <v>995</v>
      </c>
      <c r="AM1862" t="s">
        <v>995</v>
      </c>
      <c r="AN1862" t="s">
        <v>995</v>
      </c>
      <c r="AO1862" t="s">
        <v>995</v>
      </c>
      <c r="AP1862" t="s">
        <v>995</v>
      </c>
      <c r="AQ1862" s="286" t="s">
        <v>855</v>
      </c>
      <c r="AR1862" s="303"/>
      <c r="AS1862" s="303"/>
    </row>
    <row r="1863" spans="1:45" x14ac:dyDescent="0.3">
      <c r="A1863" s="285">
        <v>120322</v>
      </c>
      <c r="B1863" s="286" t="s">
        <v>538</v>
      </c>
      <c r="C1863" t="s">
        <v>995</v>
      </c>
      <c r="D1863" t="s">
        <v>995</v>
      </c>
      <c r="E1863" t="s">
        <v>995</v>
      </c>
      <c r="F1863" t="s">
        <v>995</v>
      </c>
      <c r="G1863" t="s">
        <v>995</v>
      </c>
      <c r="H1863" t="s">
        <v>995</v>
      </c>
      <c r="I1863" t="s">
        <v>995</v>
      </c>
      <c r="J1863" t="s">
        <v>995</v>
      </c>
      <c r="K1863" t="s">
        <v>995</v>
      </c>
      <c r="L1863" t="s">
        <v>995</v>
      </c>
      <c r="M1863" t="s">
        <v>995</v>
      </c>
      <c r="N1863" t="s">
        <v>995</v>
      </c>
      <c r="O1863" t="s">
        <v>995</v>
      </c>
      <c r="P1863" t="s">
        <v>995</v>
      </c>
      <c r="Q1863" t="s">
        <v>995</v>
      </c>
      <c r="R1863" t="s">
        <v>995</v>
      </c>
      <c r="S1863" t="s">
        <v>995</v>
      </c>
      <c r="T1863" t="s">
        <v>995</v>
      </c>
      <c r="U1863" t="s">
        <v>995</v>
      </c>
      <c r="V1863" t="s">
        <v>995</v>
      </c>
      <c r="W1863" t="s">
        <v>995</v>
      </c>
      <c r="X1863" t="s">
        <v>995</v>
      </c>
      <c r="Y1863" t="s">
        <v>995</v>
      </c>
      <c r="Z1863" t="s">
        <v>995</v>
      </c>
      <c r="AA1863" t="s">
        <v>995</v>
      </c>
      <c r="AB1863" t="s">
        <v>995</v>
      </c>
      <c r="AC1863" t="s">
        <v>995</v>
      </c>
      <c r="AD1863" t="s">
        <v>995</v>
      </c>
      <c r="AE1863" t="s">
        <v>995</v>
      </c>
      <c r="AF1863" t="s">
        <v>995</v>
      </c>
      <c r="AG1863" t="s">
        <v>995</v>
      </c>
      <c r="AH1863" t="s">
        <v>995</v>
      </c>
      <c r="AI1863" t="s">
        <v>995</v>
      </c>
      <c r="AJ1863" t="s">
        <v>995</v>
      </c>
      <c r="AK1863" t="s">
        <v>995</v>
      </c>
      <c r="AL1863" t="s">
        <v>995</v>
      </c>
      <c r="AM1863" t="s">
        <v>995</v>
      </c>
      <c r="AN1863" t="s">
        <v>995</v>
      </c>
      <c r="AO1863" t="s">
        <v>995</v>
      </c>
      <c r="AP1863" t="s">
        <v>995</v>
      </c>
      <c r="AQ1863" s="286" t="s">
        <v>855</v>
      </c>
      <c r="AR1863" s="303"/>
      <c r="AS1863" s="303"/>
    </row>
    <row r="1864" spans="1:45" x14ac:dyDescent="0.3">
      <c r="A1864" s="285">
        <v>120323</v>
      </c>
      <c r="B1864" s="286" t="s">
        <v>539</v>
      </c>
      <c r="C1864" t="s">
        <v>995</v>
      </c>
      <c r="D1864" t="s">
        <v>995</v>
      </c>
      <c r="E1864" t="s">
        <v>995</v>
      </c>
      <c r="F1864" t="s">
        <v>995</v>
      </c>
      <c r="G1864" t="s">
        <v>995</v>
      </c>
      <c r="H1864" t="s">
        <v>995</v>
      </c>
      <c r="I1864" t="s">
        <v>995</v>
      </c>
      <c r="J1864" t="s">
        <v>995</v>
      </c>
      <c r="K1864" t="s">
        <v>995</v>
      </c>
      <c r="L1864" t="s">
        <v>995</v>
      </c>
      <c r="M1864" t="s">
        <v>995</v>
      </c>
      <c r="N1864" t="s">
        <v>995</v>
      </c>
      <c r="O1864" t="s">
        <v>995</v>
      </c>
      <c r="P1864" t="s">
        <v>995</v>
      </c>
      <c r="Q1864" t="s">
        <v>995</v>
      </c>
      <c r="R1864" t="s">
        <v>995</v>
      </c>
      <c r="S1864" t="s">
        <v>995</v>
      </c>
      <c r="T1864" t="s">
        <v>995</v>
      </c>
      <c r="U1864" t="s">
        <v>995</v>
      </c>
      <c r="V1864" t="s">
        <v>995</v>
      </c>
      <c r="W1864" t="s">
        <v>995</v>
      </c>
      <c r="X1864" t="s">
        <v>995</v>
      </c>
      <c r="Y1864" t="s">
        <v>995</v>
      </c>
      <c r="Z1864" t="s">
        <v>995</v>
      </c>
      <c r="AA1864" t="s">
        <v>995</v>
      </c>
      <c r="AB1864" t="s">
        <v>995</v>
      </c>
      <c r="AC1864" t="s">
        <v>995</v>
      </c>
      <c r="AD1864" t="s">
        <v>995</v>
      </c>
      <c r="AE1864" t="s">
        <v>995</v>
      </c>
      <c r="AF1864" t="s">
        <v>995</v>
      </c>
      <c r="AG1864" t="s">
        <v>995</v>
      </c>
      <c r="AH1864" t="s">
        <v>995</v>
      </c>
      <c r="AI1864" t="s">
        <v>995</v>
      </c>
      <c r="AJ1864" t="s">
        <v>995</v>
      </c>
      <c r="AK1864" t="s">
        <v>995</v>
      </c>
      <c r="AL1864" t="s">
        <v>995</v>
      </c>
      <c r="AM1864" t="s">
        <v>995</v>
      </c>
      <c r="AN1864" t="s">
        <v>995</v>
      </c>
      <c r="AO1864" t="s">
        <v>995</v>
      </c>
      <c r="AP1864" t="s">
        <v>995</v>
      </c>
      <c r="AQ1864" s="286" t="s">
        <v>855</v>
      </c>
      <c r="AR1864" s="303"/>
      <c r="AS1864" s="303"/>
    </row>
    <row r="1865" spans="1:45" x14ac:dyDescent="0.3">
      <c r="A1865" s="285">
        <v>120324</v>
      </c>
      <c r="B1865" s="286" t="s">
        <v>540</v>
      </c>
      <c r="AQ1865" s="286" t="s">
        <v>394</v>
      </c>
      <c r="AR1865" s="303"/>
      <c r="AS1865" s="303"/>
    </row>
    <row r="1866" spans="1:45" x14ac:dyDescent="0.3">
      <c r="A1866" s="285">
        <v>120332</v>
      </c>
      <c r="B1866" s="286" t="s">
        <v>540</v>
      </c>
      <c r="C1866" t="s">
        <v>995</v>
      </c>
      <c r="D1866" t="s">
        <v>995</v>
      </c>
      <c r="E1866" t="s">
        <v>995</v>
      </c>
      <c r="F1866" t="s">
        <v>995</v>
      </c>
      <c r="G1866" t="s">
        <v>995</v>
      </c>
      <c r="H1866" t="s">
        <v>995</v>
      </c>
      <c r="I1866" t="s">
        <v>995</v>
      </c>
      <c r="J1866" t="s">
        <v>995</v>
      </c>
      <c r="K1866" t="s">
        <v>995</v>
      </c>
      <c r="L1866" t="s">
        <v>995</v>
      </c>
      <c r="M1866" t="s">
        <v>995</v>
      </c>
      <c r="N1866" t="s">
        <v>995</v>
      </c>
      <c r="O1866" t="s">
        <v>995</v>
      </c>
      <c r="P1866" t="s">
        <v>995</v>
      </c>
      <c r="Q1866" t="s">
        <v>995</v>
      </c>
      <c r="R1866" t="s">
        <v>995</v>
      </c>
      <c r="S1866" t="s">
        <v>995</v>
      </c>
      <c r="T1866" t="s">
        <v>995</v>
      </c>
      <c r="U1866" t="s">
        <v>995</v>
      </c>
      <c r="V1866" t="s">
        <v>995</v>
      </c>
      <c r="W1866" t="s">
        <v>995</v>
      </c>
      <c r="X1866" t="s">
        <v>995</v>
      </c>
      <c r="Y1866" t="s">
        <v>995</v>
      </c>
      <c r="Z1866" t="s">
        <v>995</v>
      </c>
      <c r="AA1866" t="s">
        <v>995</v>
      </c>
      <c r="AB1866" t="s">
        <v>995</v>
      </c>
      <c r="AC1866" t="s">
        <v>995</v>
      </c>
      <c r="AD1866" t="s">
        <v>995</v>
      </c>
      <c r="AE1866" t="s">
        <v>995</v>
      </c>
      <c r="AF1866" t="s">
        <v>995</v>
      </c>
      <c r="AG1866" t="s">
        <v>995</v>
      </c>
      <c r="AH1866" t="s">
        <v>995</v>
      </c>
      <c r="AI1866" t="s">
        <v>995</v>
      </c>
      <c r="AJ1866" t="s">
        <v>995</v>
      </c>
      <c r="AK1866" t="s">
        <v>995</v>
      </c>
      <c r="AL1866" t="s">
        <v>995</v>
      </c>
      <c r="AM1866" t="s">
        <v>995</v>
      </c>
      <c r="AN1866" t="s">
        <v>995</v>
      </c>
      <c r="AO1866" t="s">
        <v>995</v>
      </c>
      <c r="AP1866" t="s">
        <v>995</v>
      </c>
      <c r="AQ1866" s="286" t="s">
        <v>855</v>
      </c>
      <c r="AR1866" s="303"/>
      <c r="AS1866" s="303"/>
    </row>
    <row r="1867" spans="1:45" x14ac:dyDescent="0.3">
      <c r="A1867" s="285">
        <v>120333</v>
      </c>
      <c r="B1867" s="286" t="s">
        <v>540</v>
      </c>
      <c r="C1867" t="s">
        <v>995</v>
      </c>
      <c r="D1867" t="s">
        <v>995</v>
      </c>
      <c r="E1867" t="s">
        <v>995</v>
      </c>
      <c r="F1867" t="s">
        <v>995</v>
      </c>
      <c r="G1867" t="s">
        <v>995</v>
      </c>
      <c r="H1867" t="s">
        <v>995</v>
      </c>
      <c r="I1867" t="s">
        <v>995</v>
      </c>
      <c r="J1867" t="s">
        <v>995</v>
      </c>
      <c r="K1867" t="s">
        <v>995</v>
      </c>
      <c r="L1867" t="s">
        <v>995</v>
      </c>
      <c r="M1867" t="s">
        <v>995</v>
      </c>
      <c r="N1867" t="s">
        <v>995</v>
      </c>
      <c r="O1867" t="s">
        <v>995</v>
      </c>
      <c r="P1867" t="s">
        <v>995</v>
      </c>
      <c r="Q1867" t="s">
        <v>995</v>
      </c>
      <c r="R1867" t="s">
        <v>995</v>
      </c>
      <c r="S1867" t="s">
        <v>995</v>
      </c>
      <c r="T1867" t="s">
        <v>995</v>
      </c>
      <c r="U1867" t="s">
        <v>995</v>
      </c>
      <c r="V1867" t="s">
        <v>995</v>
      </c>
      <c r="W1867" t="s">
        <v>995</v>
      </c>
      <c r="X1867" t="s">
        <v>995</v>
      </c>
      <c r="Y1867" t="s">
        <v>995</v>
      </c>
      <c r="Z1867" t="s">
        <v>995</v>
      </c>
      <c r="AA1867" t="s">
        <v>995</v>
      </c>
      <c r="AB1867" t="s">
        <v>995</v>
      </c>
      <c r="AC1867" t="s">
        <v>995</v>
      </c>
      <c r="AD1867" t="s">
        <v>995</v>
      </c>
      <c r="AE1867" t="s">
        <v>995</v>
      </c>
      <c r="AF1867" t="s">
        <v>995</v>
      </c>
      <c r="AG1867" t="s">
        <v>995</v>
      </c>
      <c r="AH1867" t="s">
        <v>995</v>
      </c>
      <c r="AI1867" t="s">
        <v>995</v>
      </c>
      <c r="AJ1867" t="s">
        <v>995</v>
      </c>
      <c r="AK1867" t="s">
        <v>995</v>
      </c>
      <c r="AL1867" t="s">
        <v>995</v>
      </c>
      <c r="AM1867" t="s">
        <v>995</v>
      </c>
      <c r="AN1867" t="s">
        <v>995</v>
      </c>
      <c r="AO1867" t="s">
        <v>995</v>
      </c>
      <c r="AP1867" t="s">
        <v>995</v>
      </c>
      <c r="AQ1867" s="286" t="s">
        <v>855</v>
      </c>
      <c r="AR1867" s="303"/>
      <c r="AS1867" s="303"/>
    </row>
    <row r="1868" spans="1:45" x14ac:dyDescent="0.3">
      <c r="A1868" s="285">
        <v>120336</v>
      </c>
      <c r="B1868" s="286" t="s">
        <v>540</v>
      </c>
      <c r="C1868" t="s">
        <v>995</v>
      </c>
      <c r="D1868" t="s">
        <v>995</v>
      </c>
      <c r="E1868" t="s">
        <v>995</v>
      </c>
      <c r="F1868" t="s">
        <v>995</v>
      </c>
      <c r="G1868" t="s">
        <v>995</v>
      </c>
      <c r="H1868" t="s">
        <v>995</v>
      </c>
      <c r="I1868" t="s">
        <v>995</v>
      </c>
      <c r="J1868" t="s">
        <v>995</v>
      </c>
      <c r="K1868" t="s">
        <v>995</v>
      </c>
      <c r="L1868" t="s">
        <v>995</v>
      </c>
      <c r="M1868" t="s">
        <v>995</v>
      </c>
      <c r="N1868" t="s">
        <v>995</v>
      </c>
      <c r="O1868" t="s">
        <v>995</v>
      </c>
      <c r="P1868" t="s">
        <v>995</v>
      </c>
      <c r="Q1868" t="s">
        <v>995</v>
      </c>
      <c r="R1868" t="s">
        <v>995</v>
      </c>
      <c r="S1868" t="s">
        <v>995</v>
      </c>
      <c r="T1868" t="s">
        <v>995</v>
      </c>
      <c r="U1868" t="s">
        <v>995</v>
      </c>
      <c r="V1868" t="s">
        <v>995</v>
      </c>
      <c r="W1868" t="s">
        <v>995</v>
      </c>
      <c r="X1868" t="s">
        <v>995</v>
      </c>
      <c r="Y1868" t="s">
        <v>995</v>
      </c>
      <c r="Z1868" t="s">
        <v>995</v>
      </c>
      <c r="AA1868" t="s">
        <v>995</v>
      </c>
      <c r="AB1868" t="s">
        <v>995</v>
      </c>
      <c r="AC1868" t="s">
        <v>995</v>
      </c>
      <c r="AD1868" t="s">
        <v>995</v>
      </c>
      <c r="AE1868" t="s">
        <v>995</v>
      </c>
      <c r="AF1868" t="s">
        <v>995</v>
      </c>
      <c r="AG1868" t="s">
        <v>995</v>
      </c>
      <c r="AH1868" t="s">
        <v>995</v>
      </c>
      <c r="AI1868" t="s">
        <v>995</v>
      </c>
      <c r="AJ1868" t="s">
        <v>995</v>
      </c>
      <c r="AK1868" t="s">
        <v>995</v>
      </c>
      <c r="AL1868" t="s">
        <v>995</v>
      </c>
      <c r="AM1868" t="s">
        <v>995</v>
      </c>
      <c r="AN1868" t="s">
        <v>995</v>
      </c>
      <c r="AO1868" t="s">
        <v>995</v>
      </c>
      <c r="AP1868" t="s">
        <v>995</v>
      </c>
      <c r="AQ1868" s="286" t="s">
        <v>855</v>
      </c>
      <c r="AR1868" s="303"/>
      <c r="AS1868" s="303"/>
    </row>
    <row r="1869" spans="1:45" x14ac:dyDescent="0.3">
      <c r="A1869" s="285">
        <v>120337</v>
      </c>
      <c r="B1869" s="286" t="s">
        <v>539</v>
      </c>
      <c r="C1869" t="s">
        <v>995</v>
      </c>
      <c r="D1869" t="s">
        <v>995</v>
      </c>
      <c r="E1869" t="s">
        <v>995</v>
      </c>
      <c r="F1869" t="s">
        <v>995</v>
      </c>
      <c r="G1869" t="s">
        <v>995</v>
      </c>
      <c r="H1869" t="s">
        <v>995</v>
      </c>
      <c r="I1869" t="s">
        <v>995</v>
      </c>
      <c r="J1869" t="s">
        <v>995</v>
      </c>
      <c r="K1869" t="s">
        <v>995</v>
      </c>
      <c r="L1869" t="s">
        <v>995</v>
      </c>
      <c r="M1869" t="s">
        <v>995</v>
      </c>
      <c r="N1869" t="s">
        <v>995</v>
      </c>
      <c r="O1869" t="s">
        <v>995</v>
      </c>
      <c r="P1869" t="s">
        <v>995</v>
      </c>
      <c r="Q1869" t="s">
        <v>995</v>
      </c>
      <c r="R1869" t="s">
        <v>995</v>
      </c>
      <c r="S1869" t="s">
        <v>995</v>
      </c>
      <c r="T1869" t="s">
        <v>995</v>
      </c>
      <c r="U1869" t="s">
        <v>995</v>
      </c>
      <c r="V1869" t="s">
        <v>995</v>
      </c>
      <c r="W1869" t="s">
        <v>995</v>
      </c>
      <c r="X1869" t="s">
        <v>995</v>
      </c>
      <c r="Y1869" t="s">
        <v>995</v>
      </c>
      <c r="Z1869" t="s">
        <v>995</v>
      </c>
      <c r="AA1869" t="s">
        <v>995</v>
      </c>
      <c r="AB1869" t="s">
        <v>995</v>
      </c>
      <c r="AC1869" t="s">
        <v>995</v>
      </c>
      <c r="AD1869" t="s">
        <v>995</v>
      </c>
      <c r="AE1869" t="s">
        <v>995</v>
      </c>
      <c r="AF1869" t="s">
        <v>995</v>
      </c>
      <c r="AG1869" t="s">
        <v>995</v>
      </c>
      <c r="AH1869" t="s">
        <v>995</v>
      </c>
      <c r="AI1869" t="s">
        <v>995</v>
      </c>
      <c r="AJ1869" t="s">
        <v>995</v>
      </c>
      <c r="AK1869" t="s">
        <v>995</v>
      </c>
      <c r="AL1869" t="s">
        <v>995</v>
      </c>
      <c r="AM1869" t="s">
        <v>995</v>
      </c>
      <c r="AN1869" t="s">
        <v>995</v>
      </c>
      <c r="AO1869" t="s">
        <v>995</v>
      </c>
      <c r="AP1869" t="s">
        <v>995</v>
      </c>
      <c r="AQ1869" s="286" t="s">
        <v>855</v>
      </c>
      <c r="AR1869" s="303"/>
      <c r="AS1869" s="303"/>
    </row>
    <row r="1870" spans="1:45" x14ac:dyDescent="0.3">
      <c r="A1870" s="285">
        <v>120343</v>
      </c>
      <c r="B1870" s="286" t="s">
        <v>539</v>
      </c>
      <c r="C1870" t="s">
        <v>995</v>
      </c>
      <c r="D1870" t="s">
        <v>995</v>
      </c>
      <c r="E1870" t="s">
        <v>995</v>
      </c>
      <c r="F1870" t="s">
        <v>995</v>
      </c>
      <c r="G1870" t="s">
        <v>995</v>
      </c>
      <c r="H1870" t="s">
        <v>995</v>
      </c>
      <c r="I1870" t="s">
        <v>995</v>
      </c>
      <c r="J1870" t="s">
        <v>995</v>
      </c>
      <c r="K1870" t="s">
        <v>995</v>
      </c>
      <c r="L1870" t="s">
        <v>995</v>
      </c>
      <c r="M1870" t="s">
        <v>995</v>
      </c>
      <c r="N1870" t="s">
        <v>995</v>
      </c>
      <c r="O1870" t="s">
        <v>995</v>
      </c>
      <c r="P1870" t="s">
        <v>995</v>
      </c>
      <c r="Q1870" t="s">
        <v>995</v>
      </c>
      <c r="R1870" t="s">
        <v>995</v>
      </c>
      <c r="S1870" t="s">
        <v>995</v>
      </c>
      <c r="T1870" t="s">
        <v>995</v>
      </c>
      <c r="U1870" t="s">
        <v>995</v>
      </c>
      <c r="V1870" t="s">
        <v>995</v>
      </c>
      <c r="W1870" t="s">
        <v>995</v>
      </c>
      <c r="X1870" t="s">
        <v>995</v>
      </c>
      <c r="Y1870" t="s">
        <v>995</v>
      </c>
      <c r="Z1870" t="s">
        <v>995</v>
      </c>
      <c r="AA1870" t="s">
        <v>995</v>
      </c>
      <c r="AB1870" t="s">
        <v>995</v>
      </c>
      <c r="AC1870" t="s">
        <v>995</v>
      </c>
      <c r="AD1870" t="s">
        <v>995</v>
      </c>
      <c r="AE1870" t="s">
        <v>995</v>
      </c>
      <c r="AF1870" t="s">
        <v>995</v>
      </c>
      <c r="AG1870" t="s">
        <v>995</v>
      </c>
      <c r="AH1870" t="s">
        <v>995</v>
      </c>
      <c r="AI1870" t="s">
        <v>995</v>
      </c>
      <c r="AJ1870" t="s">
        <v>995</v>
      </c>
      <c r="AK1870" t="s">
        <v>995</v>
      </c>
      <c r="AL1870" t="s">
        <v>995</v>
      </c>
      <c r="AM1870" t="s">
        <v>995</v>
      </c>
      <c r="AN1870" t="s">
        <v>995</v>
      </c>
      <c r="AO1870" t="s">
        <v>995</v>
      </c>
      <c r="AP1870" t="s">
        <v>995</v>
      </c>
      <c r="AQ1870" s="286" t="s">
        <v>855</v>
      </c>
      <c r="AR1870" s="303"/>
      <c r="AS1870" s="303"/>
    </row>
    <row r="1871" spans="1:45" x14ac:dyDescent="0.3">
      <c r="A1871" s="285">
        <v>120344</v>
      </c>
      <c r="B1871" s="286" t="s">
        <v>539</v>
      </c>
      <c r="C1871" t="s">
        <v>995</v>
      </c>
      <c r="D1871" t="s">
        <v>995</v>
      </c>
      <c r="E1871" t="s">
        <v>995</v>
      </c>
      <c r="F1871" t="s">
        <v>995</v>
      </c>
      <c r="G1871" t="s">
        <v>995</v>
      </c>
      <c r="H1871" t="s">
        <v>995</v>
      </c>
      <c r="I1871" t="s">
        <v>995</v>
      </c>
      <c r="J1871" t="s">
        <v>995</v>
      </c>
      <c r="K1871" t="s">
        <v>995</v>
      </c>
      <c r="L1871" t="s">
        <v>995</v>
      </c>
      <c r="M1871" t="s">
        <v>995</v>
      </c>
      <c r="N1871" t="s">
        <v>995</v>
      </c>
      <c r="O1871" t="s">
        <v>995</v>
      </c>
      <c r="P1871" t="s">
        <v>995</v>
      </c>
      <c r="Q1871" t="s">
        <v>995</v>
      </c>
      <c r="R1871" t="s">
        <v>995</v>
      </c>
      <c r="S1871" t="s">
        <v>995</v>
      </c>
      <c r="T1871" t="s">
        <v>995</v>
      </c>
      <c r="U1871" t="s">
        <v>995</v>
      </c>
      <c r="V1871" t="s">
        <v>995</v>
      </c>
      <c r="W1871" t="s">
        <v>995</v>
      </c>
      <c r="X1871" t="s">
        <v>995</v>
      </c>
      <c r="Y1871" t="s">
        <v>995</v>
      </c>
      <c r="Z1871" t="s">
        <v>995</v>
      </c>
      <c r="AA1871" t="s">
        <v>995</v>
      </c>
      <c r="AB1871" t="s">
        <v>995</v>
      </c>
      <c r="AC1871" t="s">
        <v>995</v>
      </c>
      <c r="AD1871" t="s">
        <v>995</v>
      </c>
      <c r="AE1871" t="s">
        <v>995</v>
      </c>
      <c r="AF1871" t="s">
        <v>995</v>
      </c>
      <c r="AG1871" t="s">
        <v>995</v>
      </c>
      <c r="AH1871" t="s">
        <v>995</v>
      </c>
      <c r="AI1871" t="s">
        <v>995</v>
      </c>
      <c r="AJ1871" t="s">
        <v>995</v>
      </c>
      <c r="AK1871" t="s">
        <v>995</v>
      </c>
      <c r="AL1871" t="s">
        <v>995</v>
      </c>
      <c r="AM1871" t="s">
        <v>995</v>
      </c>
      <c r="AN1871" t="s">
        <v>995</v>
      </c>
      <c r="AO1871" t="s">
        <v>995</v>
      </c>
      <c r="AP1871" t="s">
        <v>995</v>
      </c>
      <c r="AQ1871" s="286" t="s">
        <v>855</v>
      </c>
      <c r="AR1871" s="303"/>
      <c r="AS1871" s="303"/>
    </row>
    <row r="1872" spans="1:45" ht="28.8" x14ac:dyDescent="0.3">
      <c r="A1872" s="285">
        <v>120345</v>
      </c>
      <c r="B1872" s="286" t="s">
        <v>67</v>
      </c>
      <c r="C1872" t="s">
        <v>226</v>
      </c>
      <c r="D1872" t="s">
        <v>226</v>
      </c>
      <c r="E1872" t="s">
        <v>226</v>
      </c>
      <c r="F1872" t="s">
        <v>224</v>
      </c>
      <c r="G1872" t="s">
        <v>226</v>
      </c>
      <c r="H1872" t="s">
        <v>224</v>
      </c>
      <c r="I1872" t="s">
        <v>226</v>
      </c>
      <c r="J1872" t="s">
        <v>226</v>
      </c>
      <c r="K1872" t="s">
        <v>226</v>
      </c>
      <c r="L1872" t="s">
        <v>226</v>
      </c>
      <c r="M1872" t="s">
        <v>226</v>
      </c>
      <c r="N1872" t="s">
        <v>226</v>
      </c>
      <c r="O1872" t="s">
        <v>226</v>
      </c>
      <c r="P1872" t="s">
        <v>224</v>
      </c>
      <c r="Q1872" t="s">
        <v>226</v>
      </c>
      <c r="R1872" t="s">
        <v>226</v>
      </c>
      <c r="S1872" t="s">
        <v>226</v>
      </c>
      <c r="T1872" t="s">
        <v>224</v>
      </c>
      <c r="U1872" t="s">
        <v>226</v>
      </c>
      <c r="V1872" t="s">
        <v>226</v>
      </c>
      <c r="W1872" t="s">
        <v>224</v>
      </c>
      <c r="X1872" t="s">
        <v>224</v>
      </c>
      <c r="Y1872" t="s">
        <v>224</v>
      </c>
      <c r="Z1872" t="s">
        <v>226</v>
      </c>
      <c r="AA1872" t="s">
        <v>224</v>
      </c>
      <c r="AB1872" t="s">
        <v>226</v>
      </c>
      <c r="AC1872" t="s">
        <v>226</v>
      </c>
      <c r="AD1872" t="s">
        <v>226</v>
      </c>
      <c r="AE1872" t="s">
        <v>226</v>
      </c>
      <c r="AF1872" t="s">
        <v>226</v>
      </c>
      <c r="AG1872" t="s">
        <v>225</v>
      </c>
      <c r="AH1872" t="s">
        <v>225</v>
      </c>
      <c r="AI1872" t="s">
        <v>225</v>
      </c>
      <c r="AJ1872" t="s">
        <v>225</v>
      </c>
      <c r="AK1872" t="s">
        <v>225</v>
      </c>
      <c r="AL1872" t="s">
        <v>394</v>
      </c>
      <c r="AM1872" t="s">
        <v>394</v>
      </c>
      <c r="AN1872" t="s">
        <v>394</v>
      </c>
      <c r="AO1872" t="s">
        <v>394</v>
      </c>
      <c r="AP1872" t="s">
        <v>394</v>
      </c>
      <c r="AQ1872" s="286" t="s">
        <v>394</v>
      </c>
      <c r="AR1872" s="307"/>
      <c r="AS1872" s="310"/>
    </row>
    <row r="1873" spans="1:47" x14ac:dyDescent="0.3">
      <c r="A1873" s="285">
        <v>120347</v>
      </c>
      <c r="B1873" s="286" t="s">
        <v>540</v>
      </c>
      <c r="C1873" t="s">
        <v>995</v>
      </c>
      <c r="D1873" t="s">
        <v>995</v>
      </c>
      <c r="E1873" t="s">
        <v>995</v>
      </c>
      <c r="F1873" t="s">
        <v>995</v>
      </c>
      <c r="G1873" t="s">
        <v>995</v>
      </c>
      <c r="H1873" t="s">
        <v>995</v>
      </c>
      <c r="I1873" t="s">
        <v>995</v>
      </c>
      <c r="J1873" t="s">
        <v>995</v>
      </c>
      <c r="K1873" t="s">
        <v>995</v>
      </c>
      <c r="L1873" t="s">
        <v>995</v>
      </c>
      <c r="M1873" t="s">
        <v>995</v>
      </c>
      <c r="N1873" t="s">
        <v>995</v>
      </c>
      <c r="O1873" t="s">
        <v>995</v>
      </c>
      <c r="P1873" t="s">
        <v>995</v>
      </c>
      <c r="Q1873" t="s">
        <v>995</v>
      </c>
      <c r="R1873" t="s">
        <v>995</v>
      </c>
      <c r="S1873" t="s">
        <v>995</v>
      </c>
      <c r="T1873" t="s">
        <v>995</v>
      </c>
      <c r="U1873" t="s">
        <v>995</v>
      </c>
      <c r="V1873" t="s">
        <v>995</v>
      </c>
      <c r="W1873" t="s">
        <v>995</v>
      </c>
      <c r="X1873" t="s">
        <v>995</v>
      </c>
      <c r="Y1873" t="s">
        <v>995</v>
      </c>
      <c r="Z1873" t="s">
        <v>995</v>
      </c>
      <c r="AA1873" t="s">
        <v>995</v>
      </c>
      <c r="AB1873" t="s">
        <v>995</v>
      </c>
      <c r="AC1873" t="s">
        <v>995</v>
      </c>
      <c r="AD1873" t="s">
        <v>995</v>
      </c>
      <c r="AE1873" t="s">
        <v>995</v>
      </c>
      <c r="AF1873" t="s">
        <v>995</v>
      </c>
      <c r="AG1873" t="s">
        <v>995</v>
      </c>
      <c r="AH1873" t="s">
        <v>995</v>
      </c>
      <c r="AI1873" t="s">
        <v>995</v>
      </c>
      <c r="AJ1873" t="s">
        <v>995</v>
      </c>
      <c r="AK1873" t="s">
        <v>995</v>
      </c>
      <c r="AL1873" t="s">
        <v>995</v>
      </c>
      <c r="AM1873" t="s">
        <v>995</v>
      </c>
      <c r="AN1873" t="s">
        <v>995</v>
      </c>
      <c r="AO1873" t="s">
        <v>995</v>
      </c>
      <c r="AP1873" t="s">
        <v>995</v>
      </c>
      <c r="AQ1873" s="286" t="s">
        <v>855</v>
      </c>
      <c r="AR1873" s="303"/>
      <c r="AS1873" s="303"/>
    </row>
    <row r="1874" spans="1:47" ht="28.8" x14ac:dyDescent="0.3">
      <c r="A1874" s="285">
        <v>120348</v>
      </c>
      <c r="B1874" s="286" t="s">
        <v>67</v>
      </c>
      <c r="C1874" t="s">
        <v>224</v>
      </c>
      <c r="D1874" t="s">
        <v>224</v>
      </c>
      <c r="E1874" t="s">
        <v>226</v>
      </c>
      <c r="F1874" t="s">
        <v>226</v>
      </c>
      <c r="G1874" t="s">
        <v>226</v>
      </c>
      <c r="H1874" t="s">
        <v>226</v>
      </c>
      <c r="I1874" t="s">
        <v>225</v>
      </c>
      <c r="J1874" t="s">
        <v>226</v>
      </c>
      <c r="K1874" t="s">
        <v>225</v>
      </c>
      <c r="L1874" t="s">
        <v>226</v>
      </c>
      <c r="M1874" t="s">
        <v>226</v>
      </c>
      <c r="N1874" t="s">
        <v>225</v>
      </c>
      <c r="O1874" t="s">
        <v>224</v>
      </c>
      <c r="P1874" t="s">
        <v>226</v>
      </c>
      <c r="Q1874" t="s">
        <v>226</v>
      </c>
      <c r="R1874" t="s">
        <v>226</v>
      </c>
      <c r="S1874" t="s">
        <v>226</v>
      </c>
      <c r="T1874" t="s">
        <v>224</v>
      </c>
      <c r="U1874" t="s">
        <v>224</v>
      </c>
      <c r="V1874" t="s">
        <v>226</v>
      </c>
      <c r="W1874" t="s">
        <v>226</v>
      </c>
      <c r="X1874" t="s">
        <v>226</v>
      </c>
      <c r="Y1874" t="s">
        <v>225</v>
      </c>
      <c r="Z1874" t="s">
        <v>226</v>
      </c>
      <c r="AA1874" t="s">
        <v>226</v>
      </c>
      <c r="AB1874" t="s">
        <v>226</v>
      </c>
      <c r="AC1874" t="s">
        <v>226</v>
      </c>
      <c r="AD1874" t="s">
        <v>225</v>
      </c>
      <c r="AE1874" t="s">
        <v>226</v>
      </c>
      <c r="AF1874" t="s">
        <v>226</v>
      </c>
      <c r="AG1874" t="s">
        <v>225</v>
      </c>
      <c r="AH1874" t="s">
        <v>225</v>
      </c>
      <c r="AI1874" t="s">
        <v>225</v>
      </c>
      <c r="AJ1874" t="s">
        <v>225</v>
      </c>
      <c r="AK1874" t="s">
        <v>225</v>
      </c>
      <c r="AL1874" t="s">
        <v>394</v>
      </c>
      <c r="AM1874" t="s">
        <v>394</v>
      </c>
      <c r="AN1874" t="s">
        <v>394</v>
      </c>
      <c r="AO1874" t="s">
        <v>394</v>
      </c>
      <c r="AP1874" t="s">
        <v>394</v>
      </c>
      <c r="AQ1874" s="286" t="s">
        <v>394</v>
      </c>
      <c r="AR1874" s="307"/>
      <c r="AS1874" s="310"/>
    </row>
    <row r="1875" spans="1:47" x14ac:dyDescent="0.3">
      <c r="A1875" s="285">
        <v>120350</v>
      </c>
      <c r="B1875" s="286" t="s">
        <v>539</v>
      </c>
      <c r="C1875" t="s">
        <v>995</v>
      </c>
      <c r="D1875" t="s">
        <v>995</v>
      </c>
      <c r="E1875" t="s">
        <v>995</v>
      </c>
      <c r="F1875" t="s">
        <v>995</v>
      </c>
      <c r="G1875" t="s">
        <v>995</v>
      </c>
      <c r="H1875" t="s">
        <v>995</v>
      </c>
      <c r="I1875" t="s">
        <v>995</v>
      </c>
      <c r="J1875" t="s">
        <v>995</v>
      </c>
      <c r="K1875" t="s">
        <v>995</v>
      </c>
      <c r="L1875" t="s">
        <v>995</v>
      </c>
      <c r="M1875" t="s">
        <v>995</v>
      </c>
      <c r="N1875" t="s">
        <v>995</v>
      </c>
      <c r="O1875" t="s">
        <v>995</v>
      </c>
      <c r="P1875" t="s">
        <v>995</v>
      </c>
      <c r="Q1875" t="s">
        <v>995</v>
      </c>
      <c r="R1875" t="s">
        <v>995</v>
      </c>
      <c r="S1875" t="s">
        <v>995</v>
      </c>
      <c r="T1875" t="s">
        <v>995</v>
      </c>
      <c r="U1875" t="s">
        <v>995</v>
      </c>
      <c r="V1875" t="s">
        <v>995</v>
      </c>
      <c r="W1875" t="s">
        <v>995</v>
      </c>
      <c r="X1875" t="s">
        <v>995</v>
      </c>
      <c r="Y1875" t="s">
        <v>995</v>
      </c>
      <c r="Z1875" t="s">
        <v>995</v>
      </c>
      <c r="AA1875" t="s">
        <v>995</v>
      </c>
      <c r="AB1875" t="s">
        <v>995</v>
      </c>
      <c r="AC1875" t="s">
        <v>995</v>
      </c>
      <c r="AD1875" t="s">
        <v>995</v>
      </c>
      <c r="AE1875" t="s">
        <v>995</v>
      </c>
      <c r="AF1875" t="s">
        <v>995</v>
      </c>
      <c r="AG1875" t="s">
        <v>995</v>
      </c>
      <c r="AH1875" t="s">
        <v>995</v>
      </c>
      <c r="AI1875" t="s">
        <v>995</v>
      </c>
      <c r="AJ1875" t="s">
        <v>995</v>
      </c>
      <c r="AK1875" t="s">
        <v>995</v>
      </c>
      <c r="AL1875" t="s">
        <v>995</v>
      </c>
      <c r="AM1875" t="s">
        <v>995</v>
      </c>
      <c r="AN1875" t="s">
        <v>995</v>
      </c>
      <c r="AO1875" t="s">
        <v>995</v>
      </c>
      <c r="AP1875" t="s">
        <v>995</v>
      </c>
      <c r="AQ1875" s="286" t="s">
        <v>855</v>
      </c>
      <c r="AR1875" s="303"/>
      <c r="AS1875" s="303"/>
    </row>
    <row r="1876" spans="1:47" ht="21.6" x14ac:dyDescent="0.3">
      <c r="A1876" s="285">
        <v>120352</v>
      </c>
      <c r="B1876" s="286" t="s">
        <v>61</v>
      </c>
      <c r="C1876" t="s">
        <v>226</v>
      </c>
      <c r="D1876" t="s">
        <v>226</v>
      </c>
      <c r="E1876" t="s">
        <v>226</v>
      </c>
      <c r="F1876" t="s">
        <v>224</v>
      </c>
      <c r="G1876" t="s">
        <v>226</v>
      </c>
      <c r="H1876" t="s">
        <v>226</v>
      </c>
      <c r="I1876" t="s">
        <v>226</v>
      </c>
      <c r="J1876" t="s">
        <v>226</v>
      </c>
      <c r="K1876" t="s">
        <v>226</v>
      </c>
      <c r="L1876" t="s">
        <v>226</v>
      </c>
      <c r="M1876" t="s">
        <v>226</v>
      </c>
      <c r="N1876" t="s">
        <v>226</v>
      </c>
      <c r="O1876" t="s">
        <v>226</v>
      </c>
      <c r="P1876" t="s">
        <v>226</v>
      </c>
      <c r="Q1876" t="s">
        <v>226</v>
      </c>
      <c r="R1876" t="s">
        <v>226</v>
      </c>
      <c r="S1876" t="s">
        <v>226</v>
      </c>
      <c r="T1876" t="s">
        <v>226</v>
      </c>
      <c r="U1876" t="s">
        <v>226</v>
      </c>
      <c r="V1876" t="s">
        <v>226</v>
      </c>
      <c r="W1876" t="s">
        <v>226</v>
      </c>
      <c r="X1876" t="s">
        <v>226</v>
      </c>
      <c r="Y1876" t="s">
        <v>226</v>
      </c>
      <c r="Z1876" t="s">
        <v>226</v>
      </c>
      <c r="AA1876" t="s">
        <v>225</v>
      </c>
      <c r="AB1876" t="s">
        <v>226</v>
      </c>
      <c r="AC1876" t="s">
        <v>226</v>
      </c>
      <c r="AD1876" t="s">
        <v>226</v>
      </c>
      <c r="AE1876" t="s">
        <v>226</v>
      </c>
      <c r="AF1876" t="s">
        <v>224</v>
      </c>
      <c r="AG1876" t="s">
        <v>226</v>
      </c>
      <c r="AH1876" t="s">
        <v>226</v>
      </c>
      <c r="AI1876" t="s">
        <v>226</v>
      </c>
      <c r="AJ1876" t="s">
        <v>226</v>
      </c>
      <c r="AK1876" t="s">
        <v>225</v>
      </c>
      <c r="AL1876" t="s">
        <v>226</v>
      </c>
      <c r="AM1876" t="s">
        <v>226</v>
      </c>
      <c r="AN1876" t="s">
        <v>226</v>
      </c>
      <c r="AO1876" t="s">
        <v>225</v>
      </c>
      <c r="AP1876" t="s">
        <v>225</v>
      </c>
      <c r="AQ1876" s="286" t="s">
        <v>394</v>
      </c>
      <c r="AR1876" s="307"/>
      <c r="AS1876" s="310"/>
    </row>
    <row r="1877" spans="1:47" ht="21.6" x14ac:dyDescent="0.3">
      <c r="A1877" s="285">
        <v>120353</v>
      </c>
      <c r="B1877" s="286" t="s">
        <v>538</v>
      </c>
      <c r="C1877" t="s">
        <v>226</v>
      </c>
      <c r="D1877" t="s">
        <v>226</v>
      </c>
      <c r="E1877" t="s">
        <v>224</v>
      </c>
      <c r="F1877" t="s">
        <v>226</v>
      </c>
      <c r="G1877" t="s">
        <v>225</v>
      </c>
      <c r="H1877" t="s">
        <v>226</v>
      </c>
      <c r="I1877" t="s">
        <v>225</v>
      </c>
      <c r="J1877" t="s">
        <v>225</v>
      </c>
      <c r="K1877" t="s">
        <v>226</v>
      </c>
      <c r="L1877" t="s">
        <v>225</v>
      </c>
      <c r="M1877" t="s">
        <v>226</v>
      </c>
      <c r="N1877" t="s">
        <v>224</v>
      </c>
      <c r="O1877" t="s">
        <v>226</v>
      </c>
      <c r="P1877" t="s">
        <v>224</v>
      </c>
      <c r="Q1877" t="s">
        <v>224</v>
      </c>
      <c r="R1877" t="s">
        <v>226</v>
      </c>
      <c r="S1877" t="s">
        <v>226</v>
      </c>
      <c r="T1877" t="s">
        <v>226</v>
      </c>
      <c r="U1877" t="s">
        <v>226</v>
      </c>
      <c r="V1877" t="s">
        <v>226</v>
      </c>
      <c r="W1877" t="s">
        <v>226</v>
      </c>
      <c r="X1877" t="s">
        <v>226</v>
      </c>
      <c r="Y1877" t="s">
        <v>226</v>
      </c>
      <c r="Z1877" t="s">
        <v>226</v>
      </c>
      <c r="AA1877" t="s">
        <v>226</v>
      </c>
      <c r="AB1877" t="s">
        <v>226</v>
      </c>
      <c r="AC1877" t="s">
        <v>226</v>
      </c>
      <c r="AD1877" t="s">
        <v>226</v>
      </c>
      <c r="AE1877" t="s">
        <v>226</v>
      </c>
      <c r="AF1877" t="s">
        <v>226</v>
      </c>
      <c r="AG1877" t="s">
        <v>394</v>
      </c>
      <c r="AH1877" t="s">
        <v>394</v>
      </c>
      <c r="AI1877" t="s">
        <v>394</v>
      </c>
      <c r="AJ1877" t="s">
        <v>394</v>
      </c>
      <c r="AK1877" t="s">
        <v>394</v>
      </c>
      <c r="AL1877" t="s">
        <v>394</v>
      </c>
      <c r="AM1877" t="s">
        <v>394</v>
      </c>
      <c r="AN1877" t="s">
        <v>394</v>
      </c>
      <c r="AO1877" t="s">
        <v>394</v>
      </c>
      <c r="AP1877" t="s">
        <v>394</v>
      </c>
      <c r="AQ1877" s="286" t="s">
        <v>394</v>
      </c>
      <c r="AR1877" s="307"/>
      <c r="AS1877" s="310"/>
    </row>
    <row r="1878" spans="1:47" ht="28.8" x14ac:dyDescent="0.3">
      <c r="A1878" s="285">
        <v>120357</v>
      </c>
      <c r="B1878" s="286" t="s">
        <v>67</v>
      </c>
      <c r="C1878" t="s">
        <v>394</v>
      </c>
      <c r="D1878" t="s">
        <v>394</v>
      </c>
      <c r="E1878" t="s">
        <v>394</v>
      </c>
      <c r="F1878" t="s">
        <v>394</v>
      </c>
      <c r="G1878" t="s">
        <v>394</v>
      </c>
      <c r="H1878" t="s">
        <v>394</v>
      </c>
      <c r="I1878" t="s">
        <v>394</v>
      </c>
      <c r="J1878" t="s">
        <v>394</v>
      </c>
      <c r="K1878" t="s">
        <v>394</v>
      </c>
      <c r="L1878" t="s">
        <v>394</v>
      </c>
      <c r="M1878" t="s">
        <v>394</v>
      </c>
      <c r="N1878" t="s">
        <v>394</v>
      </c>
      <c r="O1878" t="s">
        <v>394</v>
      </c>
      <c r="P1878" t="s">
        <v>394</v>
      </c>
      <c r="Q1878" t="s">
        <v>394</v>
      </c>
      <c r="R1878" t="s">
        <v>394</v>
      </c>
      <c r="S1878" t="s">
        <v>394</v>
      </c>
      <c r="T1878" t="s">
        <v>224</v>
      </c>
      <c r="U1878" t="s">
        <v>226</v>
      </c>
      <c r="V1878" t="s">
        <v>394</v>
      </c>
      <c r="W1878" t="s">
        <v>224</v>
      </c>
      <c r="X1878" t="s">
        <v>226</v>
      </c>
      <c r="Y1878" t="s">
        <v>224</v>
      </c>
      <c r="Z1878" t="s">
        <v>226</v>
      </c>
      <c r="AA1878" t="s">
        <v>226</v>
      </c>
      <c r="AB1878" t="s">
        <v>226</v>
      </c>
      <c r="AC1878" t="s">
        <v>226</v>
      </c>
      <c r="AD1878" t="s">
        <v>226</v>
      </c>
      <c r="AE1878" t="s">
        <v>226</v>
      </c>
      <c r="AF1878" t="s">
        <v>224</v>
      </c>
      <c r="AG1878" t="s">
        <v>225</v>
      </c>
      <c r="AH1878" t="s">
        <v>225</v>
      </c>
      <c r="AI1878" t="s">
        <v>225</v>
      </c>
      <c r="AJ1878" t="s">
        <v>225</v>
      </c>
      <c r="AK1878" t="s">
        <v>225</v>
      </c>
      <c r="AL1878" t="s">
        <v>394</v>
      </c>
      <c r="AM1878" t="s">
        <v>394</v>
      </c>
      <c r="AN1878" t="s">
        <v>394</v>
      </c>
      <c r="AO1878" t="s">
        <v>394</v>
      </c>
      <c r="AP1878" t="s">
        <v>394</v>
      </c>
      <c r="AQ1878" s="286" t="s">
        <v>394</v>
      </c>
      <c r="AR1878" s="307"/>
      <c r="AS1878" s="310"/>
    </row>
    <row r="1879" spans="1:47" x14ac:dyDescent="0.3">
      <c r="A1879" s="285">
        <v>120358</v>
      </c>
      <c r="B1879" s="286" t="s">
        <v>539</v>
      </c>
      <c r="C1879" t="s">
        <v>995</v>
      </c>
      <c r="D1879" t="s">
        <v>995</v>
      </c>
      <c r="E1879" t="s">
        <v>995</v>
      </c>
      <c r="F1879" t="s">
        <v>995</v>
      </c>
      <c r="G1879" t="s">
        <v>995</v>
      </c>
      <c r="H1879" t="s">
        <v>995</v>
      </c>
      <c r="I1879" t="s">
        <v>995</v>
      </c>
      <c r="J1879" t="s">
        <v>995</v>
      </c>
      <c r="K1879" t="s">
        <v>995</v>
      </c>
      <c r="L1879" t="s">
        <v>995</v>
      </c>
      <c r="M1879" t="s">
        <v>995</v>
      </c>
      <c r="N1879" t="s">
        <v>995</v>
      </c>
      <c r="O1879" t="s">
        <v>995</v>
      </c>
      <c r="P1879" t="s">
        <v>995</v>
      </c>
      <c r="Q1879" t="s">
        <v>995</v>
      </c>
      <c r="R1879" t="s">
        <v>995</v>
      </c>
      <c r="S1879" t="s">
        <v>995</v>
      </c>
      <c r="T1879" t="s">
        <v>995</v>
      </c>
      <c r="U1879" t="s">
        <v>995</v>
      </c>
      <c r="V1879" t="s">
        <v>995</v>
      </c>
      <c r="W1879" t="s">
        <v>995</v>
      </c>
      <c r="X1879" t="s">
        <v>995</v>
      </c>
      <c r="Y1879" t="s">
        <v>995</v>
      </c>
      <c r="Z1879" t="s">
        <v>995</v>
      </c>
      <c r="AA1879" t="s">
        <v>995</v>
      </c>
      <c r="AB1879" t="s">
        <v>995</v>
      </c>
      <c r="AC1879" t="s">
        <v>995</v>
      </c>
      <c r="AD1879" t="s">
        <v>995</v>
      </c>
      <c r="AE1879" t="s">
        <v>995</v>
      </c>
      <c r="AF1879" t="s">
        <v>995</v>
      </c>
      <c r="AG1879" t="s">
        <v>995</v>
      </c>
      <c r="AH1879" t="s">
        <v>995</v>
      </c>
      <c r="AI1879" t="s">
        <v>995</v>
      </c>
      <c r="AJ1879" t="s">
        <v>995</v>
      </c>
      <c r="AK1879" t="s">
        <v>995</v>
      </c>
      <c r="AL1879" t="s">
        <v>995</v>
      </c>
      <c r="AM1879" t="s">
        <v>995</v>
      </c>
      <c r="AN1879" t="s">
        <v>995</v>
      </c>
      <c r="AO1879" t="s">
        <v>995</v>
      </c>
      <c r="AP1879" t="s">
        <v>995</v>
      </c>
      <c r="AQ1879" s="286" t="s">
        <v>855</v>
      </c>
      <c r="AR1879" s="303"/>
      <c r="AS1879" s="303"/>
    </row>
    <row r="1880" spans="1:47" ht="21.6" x14ac:dyDescent="0.65">
      <c r="A1880" s="285">
        <v>120360</v>
      </c>
      <c r="B1880" s="286" t="s">
        <v>61</v>
      </c>
      <c r="C1880" t="s">
        <v>995</v>
      </c>
      <c r="D1880" t="s">
        <v>995</v>
      </c>
      <c r="E1880" t="s">
        <v>995</v>
      </c>
      <c r="F1880" t="s">
        <v>995</v>
      </c>
      <c r="G1880" t="s">
        <v>995</v>
      </c>
      <c r="H1880" t="s">
        <v>995</v>
      </c>
      <c r="I1880" t="s">
        <v>995</v>
      </c>
      <c r="J1880" t="s">
        <v>995</v>
      </c>
      <c r="K1880" t="s">
        <v>995</v>
      </c>
      <c r="L1880" t="s">
        <v>995</v>
      </c>
      <c r="M1880" t="s">
        <v>226</v>
      </c>
      <c r="N1880" t="s">
        <v>995</v>
      </c>
      <c r="O1880" t="s">
        <v>995</v>
      </c>
      <c r="P1880" t="s">
        <v>995</v>
      </c>
      <c r="Q1880" t="s">
        <v>995</v>
      </c>
      <c r="R1880" t="s">
        <v>995</v>
      </c>
      <c r="S1880" t="s">
        <v>995</v>
      </c>
      <c r="T1880" t="s">
        <v>995</v>
      </c>
      <c r="U1880" t="s">
        <v>995</v>
      </c>
      <c r="V1880" t="s">
        <v>995</v>
      </c>
      <c r="W1880" t="s">
        <v>995</v>
      </c>
      <c r="X1880" t="s">
        <v>995</v>
      </c>
      <c r="Y1880" t="s">
        <v>995</v>
      </c>
      <c r="Z1880" t="s">
        <v>995</v>
      </c>
      <c r="AA1880" t="s">
        <v>995</v>
      </c>
      <c r="AB1880" t="s">
        <v>995</v>
      </c>
      <c r="AC1880" t="s">
        <v>995</v>
      </c>
      <c r="AD1880" t="s">
        <v>995</v>
      </c>
      <c r="AE1880" t="s">
        <v>995</v>
      </c>
      <c r="AF1880" t="s">
        <v>995</v>
      </c>
      <c r="AG1880" t="s">
        <v>995</v>
      </c>
      <c r="AH1880" t="s">
        <v>995</v>
      </c>
      <c r="AI1880" t="s">
        <v>995</v>
      </c>
      <c r="AJ1880" t="s">
        <v>995</v>
      </c>
      <c r="AK1880" t="s">
        <v>995</v>
      </c>
      <c r="AL1880" t="s">
        <v>995</v>
      </c>
      <c r="AM1880" t="s">
        <v>995</v>
      </c>
      <c r="AN1880" t="s">
        <v>995</v>
      </c>
      <c r="AO1880" t="s">
        <v>995</v>
      </c>
      <c r="AP1880" t="s">
        <v>995</v>
      </c>
      <c r="AQ1880" s="288"/>
      <c r="AR1880" s="296"/>
      <c r="AS1880" s="296"/>
      <c r="AU1880"/>
    </row>
    <row r="1881" spans="1:47" x14ac:dyDescent="0.3">
      <c r="A1881" s="285">
        <v>120361</v>
      </c>
      <c r="B1881" s="286" t="s">
        <v>539</v>
      </c>
      <c r="C1881" t="s">
        <v>995</v>
      </c>
      <c r="D1881" t="s">
        <v>995</v>
      </c>
      <c r="E1881" t="s">
        <v>995</v>
      </c>
      <c r="F1881" t="s">
        <v>995</v>
      </c>
      <c r="G1881" t="s">
        <v>995</v>
      </c>
      <c r="H1881" t="s">
        <v>995</v>
      </c>
      <c r="I1881" t="s">
        <v>995</v>
      </c>
      <c r="J1881" t="s">
        <v>995</v>
      </c>
      <c r="K1881" t="s">
        <v>995</v>
      </c>
      <c r="L1881" t="s">
        <v>995</v>
      </c>
      <c r="M1881" t="s">
        <v>995</v>
      </c>
      <c r="N1881" t="s">
        <v>995</v>
      </c>
      <c r="O1881" t="s">
        <v>995</v>
      </c>
      <c r="P1881" t="s">
        <v>995</v>
      </c>
      <c r="Q1881" t="s">
        <v>995</v>
      </c>
      <c r="R1881" t="s">
        <v>995</v>
      </c>
      <c r="S1881" t="s">
        <v>995</v>
      </c>
      <c r="T1881" t="s">
        <v>995</v>
      </c>
      <c r="U1881" t="s">
        <v>995</v>
      </c>
      <c r="V1881" t="s">
        <v>995</v>
      </c>
      <c r="W1881" t="s">
        <v>995</v>
      </c>
      <c r="X1881" t="s">
        <v>995</v>
      </c>
      <c r="Y1881" t="s">
        <v>995</v>
      </c>
      <c r="Z1881" t="s">
        <v>995</v>
      </c>
      <c r="AA1881" t="s">
        <v>995</v>
      </c>
      <c r="AB1881" t="s">
        <v>995</v>
      </c>
      <c r="AC1881" t="s">
        <v>995</v>
      </c>
      <c r="AD1881" t="s">
        <v>995</v>
      </c>
      <c r="AE1881" t="s">
        <v>995</v>
      </c>
      <c r="AF1881" t="s">
        <v>995</v>
      </c>
      <c r="AG1881" t="s">
        <v>995</v>
      </c>
      <c r="AH1881" t="s">
        <v>995</v>
      </c>
      <c r="AI1881" t="s">
        <v>995</v>
      </c>
      <c r="AJ1881" t="s">
        <v>995</v>
      </c>
      <c r="AK1881" t="s">
        <v>995</v>
      </c>
      <c r="AL1881" t="s">
        <v>995</v>
      </c>
      <c r="AM1881" t="s">
        <v>995</v>
      </c>
      <c r="AN1881" t="s">
        <v>995</v>
      </c>
      <c r="AO1881" t="s">
        <v>995</v>
      </c>
      <c r="AP1881" t="s">
        <v>995</v>
      </c>
      <c r="AQ1881" s="286" t="s">
        <v>855</v>
      </c>
      <c r="AR1881" s="303"/>
      <c r="AS1881" s="303"/>
    </row>
    <row r="1882" spans="1:47" x14ac:dyDescent="0.3">
      <c r="A1882" s="285">
        <v>120363</v>
      </c>
      <c r="B1882" s="286" t="s">
        <v>539</v>
      </c>
      <c r="C1882" t="s">
        <v>995</v>
      </c>
      <c r="D1882" t="s">
        <v>995</v>
      </c>
      <c r="E1882" t="s">
        <v>995</v>
      </c>
      <c r="F1882" t="s">
        <v>995</v>
      </c>
      <c r="G1882" t="s">
        <v>995</v>
      </c>
      <c r="H1882" t="s">
        <v>995</v>
      </c>
      <c r="I1882" t="s">
        <v>995</v>
      </c>
      <c r="J1882" t="s">
        <v>995</v>
      </c>
      <c r="K1882" t="s">
        <v>995</v>
      </c>
      <c r="L1882" t="s">
        <v>995</v>
      </c>
      <c r="M1882" t="s">
        <v>995</v>
      </c>
      <c r="N1882" t="s">
        <v>995</v>
      </c>
      <c r="O1882" t="s">
        <v>995</v>
      </c>
      <c r="P1882" t="s">
        <v>995</v>
      </c>
      <c r="Q1882" t="s">
        <v>995</v>
      </c>
      <c r="R1882" t="s">
        <v>995</v>
      </c>
      <c r="S1882" t="s">
        <v>995</v>
      </c>
      <c r="T1882" t="s">
        <v>995</v>
      </c>
      <c r="U1882" t="s">
        <v>995</v>
      </c>
      <c r="V1882" t="s">
        <v>995</v>
      </c>
      <c r="W1882" t="s">
        <v>995</v>
      </c>
      <c r="X1882" t="s">
        <v>995</v>
      </c>
      <c r="Y1882" t="s">
        <v>995</v>
      </c>
      <c r="Z1882" t="s">
        <v>995</v>
      </c>
      <c r="AA1882" t="s">
        <v>995</v>
      </c>
      <c r="AB1882" t="s">
        <v>995</v>
      </c>
      <c r="AC1882" t="s">
        <v>995</v>
      </c>
      <c r="AD1882" t="s">
        <v>995</v>
      </c>
      <c r="AE1882" t="s">
        <v>995</v>
      </c>
      <c r="AF1882" t="s">
        <v>995</v>
      </c>
      <c r="AG1882" t="s">
        <v>995</v>
      </c>
      <c r="AH1882" t="s">
        <v>995</v>
      </c>
      <c r="AI1882" t="s">
        <v>995</v>
      </c>
      <c r="AJ1882" t="s">
        <v>995</v>
      </c>
      <c r="AK1882" t="s">
        <v>995</v>
      </c>
      <c r="AL1882" t="s">
        <v>995</v>
      </c>
      <c r="AM1882" t="s">
        <v>995</v>
      </c>
      <c r="AN1882" t="s">
        <v>995</v>
      </c>
      <c r="AO1882" t="s">
        <v>995</v>
      </c>
      <c r="AP1882" t="s">
        <v>995</v>
      </c>
      <c r="AQ1882" s="286" t="s">
        <v>855</v>
      </c>
      <c r="AR1882" s="303"/>
      <c r="AS1882" s="303"/>
    </row>
    <row r="1883" spans="1:47" x14ac:dyDescent="0.3">
      <c r="A1883" s="285">
        <v>120365</v>
      </c>
      <c r="B1883" s="286" t="s">
        <v>540</v>
      </c>
      <c r="C1883" t="s">
        <v>995</v>
      </c>
      <c r="D1883" t="s">
        <v>995</v>
      </c>
      <c r="E1883" t="s">
        <v>995</v>
      </c>
      <c r="F1883" t="s">
        <v>995</v>
      </c>
      <c r="G1883" t="s">
        <v>995</v>
      </c>
      <c r="H1883" t="s">
        <v>995</v>
      </c>
      <c r="I1883" t="s">
        <v>995</v>
      </c>
      <c r="J1883" t="s">
        <v>995</v>
      </c>
      <c r="K1883" t="s">
        <v>995</v>
      </c>
      <c r="L1883" t="s">
        <v>995</v>
      </c>
      <c r="M1883" t="s">
        <v>995</v>
      </c>
      <c r="N1883" t="s">
        <v>995</v>
      </c>
      <c r="O1883" t="s">
        <v>995</v>
      </c>
      <c r="P1883" t="s">
        <v>995</v>
      </c>
      <c r="Q1883" t="s">
        <v>995</v>
      </c>
      <c r="R1883" t="s">
        <v>995</v>
      </c>
      <c r="S1883" t="s">
        <v>995</v>
      </c>
      <c r="T1883" t="s">
        <v>995</v>
      </c>
      <c r="U1883" t="s">
        <v>995</v>
      </c>
      <c r="V1883" t="s">
        <v>995</v>
      </c>
      <c r="W1883" t="s">
        <v>995</v>
      </c>
      <c r="X1883" t="s">
        <v>995</v>
      </c>
      <c r="Y1883" t="s">
        <v>995</v>
      </c>
      <c r="Z1883" t="s">
        <v>995</v>
      </c>
      <c r="AA1883" t="s">
        <v>995</v>
      </c>
      <c r="AB1883" t="s">
        <v>995</v>
      </c>
      <c r="AC1883" t="s">
        <v>995</v>
      </c>
      <c r="AD1883" t="s">
        <v>995</v>
      </c>
      <c r="AE1883" t="s">
        <v>995</v>
      </c>
      <c r="AF1883" t="s">
        <v>995</v>
      </c>
      <c r="AG1883" t="s">
        <v>995</v>
      </c>
      <c r="AH1883" t="s">
        <v>995</v>
      </c>
      <c r="AI1883" t="s">
        <v>995</v>
      </c>
      <c r="AJ1883" t="s">
        <v>995</v>
      </c>
      <c r="AK1883" t="s">
        <v>995</v>
      </c>
      <c r="AL1883" t="s">
        <v>995</v>
      </c>
      <c r="AM1883" t="s">
        <v>995</v>
      </c>
      <c r="AN1883" t="s">
        <v>995</v>
      </c>
      <c r="AO1883" t="s">
        <v>995</v>
      </c>
      <c r="AP1883" t="s">
        <v>995</v>
      </c>
      <c r="AQ1883" s="286" t="s">
        <v>855</v>
      </c>
      <c r="AR1883" s="303"/>
      <c r="AS1883" s="303"/>
    </row>
    <row r="1884" spans="1:47" ht="28.8" x14ac:dyDescent="0.3">
      <c r="A1884" s="285">
        <v>120367</v>
      </c>
      <c r="B1884" s="286" t="s">
        <v>67</v>
      </c>
      <c r="C1884" t="s">
        <v>394</v>
      </c>
      <c r="D1884" t="s">
        <v>394</v>
      </c>
      <c r="E1884" t="s">
        <v>394</v>
      </c>
      <c r="F1884" t="s">
        <v>394</v>
      </c>
      <c r="G1884" t="s">
        <v>224</v>
      </c>
      <c r="H1884" t="s">
        <v>394</v>
      </c>
      <c r="I1884" t="s">
        <v>224</v>
      </c>
      <c r="J1884" t="s">
        <v>394</v>
      </c>
      <c r="K1884" t="s">
        <v>394</v>
      </c>
      <c r="L1884" t="s">
        <v>224</v>
      </c>
      <c r="M1884" t="s">
        <v>394</v>
      </c>
      <c r="N1884" t="s">
        <v>394</v>
      </c>
      <c r="O1884" t="s">
        <v>394</v>
      </c>
      <c r="P1884" t="s">
        <v>394</v>
      </c>
      <c r="Q1884" t="s">
        <v>225</v>
      </c>
      <c r="R1884" t="s">
        <v>7215</v>
      </c>
      <c r="S1884" t="s">
        <v>7215</v>
      </c>
      <c r="T1884" t="s">
        <v>225</v>
      </c>
      <c r="U1884" t="s">
        <v>225</v>
      </c>
      <c r="V1884" t="s">
        <v>394</v>
      </c>
      <c r="W1884" t="s">
        <v>394</v>
      </c>
      <c r="X1884" t="s">
        <v>394</v>
      </c>
      <c r="Y1884" t="s">
        <v>394</v>
      </c>
      <c r="Z1884" t="s">
        <v>394</v>
      </c>
      <c r="AA1884" t="s">
        <v>225</v>
      </c>
      <c r="AB1884" t="s">
        <v>394</v>
      </c>
      <c r="AC1884" t="s">
        <v>225</v>
      </c>
      <c r="AD1884" t="s">
        <v>225</v>
      </c>
      <c r="AE1884" t="s">
        <v>226</v>
      </c>
      <c r="AF1884" t="s">
        <v>224</v>
      </c>
      <c r="AG1884" t="s">
        <v>995</v>
      </c>
      <c r="AH1884" t="s">
        <v>995</v>
      </c>
      <c r="AI1884" t="s">
        <v>995</v>
      </c>
      <c r="AJ1884" t="s">
        <v>995</v>
      </c>
      <c r="AK1884" t="s">
        <v>995</v>
      </c>
      <c r="AL1884" t="s">
        <v>394</v>
      </c>
      <c r="AM1884" t="s">
        <v>394</v>
      </c>
      <c r="AN1884" t="s">
        <v>394</v>
      </c>
      <c r="AO1884" t="s">
        <v>394</v>
      </c>
      <c r="AP1884" t="s">
        <v>394</v>
      </c>
      <c r="AQ1884" s="286" t="s">
        <v>394</v>
      </c>
      <c r="AR1884" s="307"/>
      <c r="AS1884" s="310"/>
    </row>
    <row r="1885" spans="1:47" ht="21.6" x14ac:dyDescent="0.3">
      <c r="A1885" s="285">
        <v>120369</v>
      </c>
      <c r="B1885" s="286" t="s">
        <v>61</v>
      </c>
      <c r="C1885" t="s">
        <v>226</v>
      </c>
      <c r="D1885" t="s">
        <v>226</v>
      </c>
      <c r="E1885" t="s">
        <v>226</v>
      </c>
      <c r="F1885" t="s">
        <v>226</v>
      </c>
      <c r="G1885" t="s">
        <v>226</v>
      </c>
      <c r="H1885" t="s">
        <v>224</v>
      </c>
      <c r="I1885" t="s">
        <v>224</v>
      </c>
      <c r="J1885" t="s">
        <v>224</v>
      </c>
      <c r="K1885" t="s">
        <v>224</v>
      </c>
      <c r="L1885" t="s">
        <v>226</v>
      </c>
      <c r="M1885" t="s">
        <v>226</v>
      </c>
      <c r="N1885" t="s">
        <v>226</v>
      </c>
      <c r="O1885" t="s">
        <v>226</v>
      </c>
      <c r="P1885" t="s">
        <v>224</v>
      </c>
      <c r="Q1885" t="s">
        <v>226</v>
      </c>
      <c r="R1885" t="s">
        <v>226</v>
      </c>
      <c r="S1885" t="s">
        <v>226</v>
      </c>
      <c r="T1885" t="s">
        <v>226</v>
      </c>
      <c r="U1885" t="s">
        <v>226</v>
      </c>
      <c r="V1885" t="s">
        <v>226</v>
      </c>
      <c r="W1885" t="s">
        <v>226</v>
      </c>
      <c r="X1885" t="s">
        <v>226</v>
      </c>
      <c r="Y1885" t="s">
        <v>226</v>
      </c>
      <c r="Z1885" t="s">
        <v>224</v>
      </c>
      <c r="AA1885" t="s">
        <v>226</v>
      </c>
      <c r="AB1885" t="s">
        <v>226</v>
      </c>
      <c r="AC1885" t="s">
        <v>226</v>
      </c>
      <c r="AD1885" t="s">
        <v>226</v>
      </c>
      <c r="AE1885" t="s">
        <v>224</v>
      </c>
      <c r="AF1885" t="s">
        <v>226</v>
      </c>
      <c r="AG1885" t="s">
        <v>226</v>
      </c>
      <c r="AH1885" t="s">
        <v>224</v>
      </c>
      <c r="AI1885" t="s">
        <v>226</v>
      </c>
      <c r="AJ1885" t="s">
        <v>224</v>
      </c>
      <c r="AK1885" t="s">
        <v>224</v>
      </c>
      <c r="AL1885" t="s">
        <v>226</v>
      </c>
      <c r="AM1885" t="s">
        <v>225</v>
      </c>
      <c r="AN1885" t="s">
        <v>226</v>
      </c>
      <c r="AO1885" t="s">
        <v>224</v>
      </c>
      <c r="AP1885" t="s">
        <v>226</v>
      </c>
      <c r="AQ1885" s="286" t="s">
        <v>394</v>
      </c>
      <c r="AR1885" s="307"/>
      <c r="AS1885" s="310"/>
    </row>
    <row r="1886" spans="1:47" x14ac:dyDescent="0.3">
      <c r="A1886" s="285">
        <v>120370</v>
      </c>
      <c r="B1886" s="286" t="s">
        <v>539</v>
      </c>
      <c r="C1886" t="s">
        <v>995</v>
      </c>
      <c r="D1886" t="s">
        <v>995</v>
      </c>
      <c r="E1886" t="s">
        <v>995</v>
      </c>
      <c r="F1886" t="s">
        <v>995</v>
      </c>
      <c r="G1886" t="s">
        <v>995</v>
      </c>
      <c r="H1886" t="s">
        <v>995</v>
      </c>
      <c r="I1886" t="s">
        <v>995</v>
      </c>
      <c r="J1886" t="s">
        <v>995</v>
      </c>
      <c r="K1886" t="s">
        <v>995</v>
      </c>
      <c r="L1886" t="s">
        <v>995</v>
      </c>
      <c r="M1886" t="s">
        <v>995</v>
      </c>
      <c r="N1886" t="s">
        <v>995</v>
      </c>
      <c r="O1886" t="s">
        <v>995</v>
      </c>
      <c r="P1886" t="s">
        <v>995</v>
      </c>
      <c r="Q1886" t="s">
        <v>995</v>
      </c>
      <c r="R1886" t="s">
        <v>995</v>
      </c>
      <c r="S1886" t="s">
        <v>995</v>
      </c>
      <c r="T1886" t="s">
        <v>995</v>
      </c>
      <c r="U1886" t="s">
        <v>995</v>
      </c>
      <c r="V1886" t="s">
        <v>995</v>
      </c>
      <c r="W1886" t="s">
        <v>995</v>
      </c>
      <c r="X1886" t="s">
        <v>995</v>
      </c>
      <c r="Y1886" t="s">
        <v>995</v>
      </c>
      <c r="Z1886" t="s">
        <v>995</v>
      </c>
      <c r="AA1886" t="s">
        <v>995</v>
      </c>
      <c r="AB1886" t="s">
        <v>995</v>
      </c>
      <c r="AC1886" t="s">
        <v>995</v>
      </c>
      <c r="AD1886" t="s">
        <v>995</v>
      </c>
      <c r="AE1886" t="s">
        <v>995</v>
      </c>
      <c r="AF1886" t="s">
        <v>995</v>
      </c>
      <c r="AG1886" t="s">
        <v>995</v>
      </c>
      <c r="AH1886" t="s">
        <v>995</v>
      </c>
      <c r="AI1886" t="s">
        <v>995</v>
      </c>
      <c r="AJ1886" t="s">
        <v>995</v>
      </c>
      <c r="AK1886" t="s">
        <v>995</v>
      </c>
      <c r="AL1886" t="s">
        <v>995</v>
      </c>
      <c r="AM1886" t="s">
        <v>995</v>
      </c>
      <c r="AN1886" t="s">
        <v>995</v>
      </c>
      <c r="AO1886" t="s">
        <v>995</v>
      </c>
      <c r="AP1886" t="s">
        <v>995</v>
      </c>
      <c r="AQ1886" s="286" t="s">
        <v>855</v>
      </c>
      <c r="AR1886" s="303"/>
      <c r="AS1886" s="303"/>
    </row>
    <row r="1887" spans="1:47" ht="21.6" x14ac:dyDescent="0.3">
      <c r="A1887" s="285">
        <v>120371</v>
      </c>
      <c r="B1887" s="286" t="s">
        <v>61</v>
      </c>
      <c r="C1887" t="s">
        <v>995</v>
      </c>
      <c r="D1887" t="s">
        <v>995</v>
      </c>
      <c r="E1887" t="s">
        <v>995</v>
      </c>
      <c r="F1887" t="s">
        <v>995</v>
      </c>
      <c r="G1887" t="s">
        <v>995</v>
      </c>
      <c r="H1887" t="s">
        <v>995</v>
      </c>
      <c r="I1887" t="s">
        <v>995</v>
      </c>
      <c r="J1887" t="s">
        <v>995</v>
      </c>
      <c r="K1887" t="s">
        <v>995</v>
      </c>
      <c r="L1887" t="s">
        <v>995</v>
      </c>
      <c r="M1887" t="s">
        <v>995</v>
      </c>
      <c r="N1887" t="s">
        <v>995</v>
      </c>
      <c r="O1887" t="s">
        <v>995</v>
      </c>
      <c r="P1887" t="s">
        <v>995</v>
      </c>
      <c r="Q1887" t="s">
        <v>995</v>
      </c>
      <c r="R1887" t="s">
        <v>995</v>
      </c>
      <c r="S1887" t="s">
        <v>995</v>
      </c>
      <c r="T1887" t="s">
        <v>995</v>
      </c>
      <c r="U1887" t="s">
        <v>995</v>
      </c>
      <c r="V1887" t="s">
        <v>995</v>
      </c>
      <c r="W1887" t="s">
        <v>995</v>
      </c>
      <c r="X1887" t="s">
        <v>995</v>
      </c>
      <c r="Y1887" t="s">
        <v>995</v>
      </c>
      <c r="Z1887" t="s">
        <v>995</v>
      </c>
      <c r="AA1887" t="s">
        <v>995</v>
      </c>
      <c r="AB1887" t="s">
        <v>995</v>
      </c>
      <c r="AC1887" t="s">
        <v>995</v>
      </c>
      <c r="AD1887" t="s">
        <v>995</v>
      </c>
      <c r="AE1887" t="s">
        <v>995</v>
      </c>
      <c r="AF1887" t="s">
        <v>995</v>
      </c>
      <c r="AG1887" t="s">
        <v>995</v>
      </c>
      <c r="AH1887" t="s">
        <v>995</v>
      </c>
      <c r="AI1887" t="s">
        <v>995</v>
      </c>
      <c r="AJ1887" t="s">
        <v>995</v>
      </c>
      <c r="AK1887" t="s">
        <v>995</v>
      </c>
      <c r="AL1887" t="s">
        <v>995</v>
      </c>
      <c r="AM1887" t="s">
        <v>995</v>
      </c>
      <c r="AN1887" t="s">
        <v>995</v>
      </c>
      <c r="AO1887" t="s">
        <v>995</v>
      </c>
      <c r="AP1887" t="s">
        <v>995</v>
      </c>
      <c r="AQ1887" s="286" t="s">
        <v>855</v>
      </c>
      <c r="AR1887" s="307"/>
      <c r="AS1887" s="310"/>
    </row>
    <row r="1888" spans="1:47" x14ac:dyDescent="0.3">
      <c r="A1888" s="285">
        <v>120375</v>
      </c>
      <c r="B1888" s="286" t="s">
        <v>539</v>
      </c>
      <c r="C1888" t="s">
        <v>995</v>
      </c>
      <c r="D1888" t="s">
        <v>995</v>
      </c>
      <c r="E1888" t="s">
        <v>995</v>
      </c>
      <c r="F1888" t="s">
        <v>995</v>
      </c>
      <c r="G1888" t="s">
        <v>995</v>
      </c>
      <c r="H1888" t="s">
        <v>995</v>
      </c>
      <c r="I1888" t="s">
        <v>995</v>
      </c>
      <c r="J1888" t="s">
        <v>995</v>
      </c>
      <c r="K1888" t="s">
        <v>995</v>
      </c>
      <c r="L1888" t="s">
        <v>995</v>
      </c>
      <c r="M1888" t="s">
        <v>995</v>
      </c>
      <c r="N1888" t="s">
        <v>995</v>
      </c>
      <c r="O1888" t="s">
        <v>995</v>
      </c>
      <c r="P1888" t="s">
        <v>995</v>
      </c>
      <c r="Q1888" t="s">
        <v>995</v>
      </c>
      <c r="R1888" t="s">
        <v>995</v>
      </c>
      <c r="S1888" t="s">
        <v>995</v>
      </c>
      <c r="T1888" t="s">
        <v>995</v>
      </c>
      <c r="U1888" t="s">
        <v>995</v>
      </c>
      <c r="V1888" t="s">
        <v>995</v>
      </c>
      <c r="W1888" t="s">
        <v>995</v>
      </c>
      <c r="X1888" t="s">
        <v>995</v>
      </c>
      <c r="Y1888" t="s">
        <v>995</v>
      </c>
      <c r="Z1888" t="s">
        <v>995</v>
      </c>
      <c r="AA1888" t="s">
        <v>995</v>
      </c>
      <c r="AB1888" t="s">
        <v>995</v>
      </c>
      <c r="AC1888" t="s">
        <v>995</v>
      </c>
      <c r="AD1888" t="s">
        <v>995</v>
      </c>
      <c r="AE1888" t="s">
        <v>995</v>
      </c>
      <c r="AF1888" t="s">
        <v>995</v>
      </c>
      <c r="AG1888" t="s">
        <v>995</v>
      </c>
      <c r="AH1888" t="s">
        <v>995</v>
      </c>
      <c r="AI1888" t="s">
        <v>995</v>
      </c>
      <c r="AJ1888" t="s">
        <v>995</v>
      </c>
      <c r="AK1888" t="s">
        <v>995</v>
      </c>
      <c r="AL1888" t="s">
        <v>995</v>
      </c>
      <c r="AM1888" t="s">
        <v>995</v>
      </c>
      <c r="AN1888" t="s">
        <v>995</v>
      </c>
      <c r="AO1888" t="s">
        <v>995</v>
      </c>
      <c r="AP1888" t="s">
        <v>995</v>
      </c>
      <c r="AQ1888" s="286" t="s">
        <v>855</v>
      </c>
      <c r="AR1888" s="303"/>
      <c r="AS1888" s="303"/>
    </row>
    <row r="1889" spans="1:47" x14ac:dyDescent="0.3">
      <c r="A1889" s="285">
        <v>120378</v>
      </c>
      <c r="B1889" s="286" t="s">
        <v>539</v>
      </c>
      <c r="C1889" t="s">
        <v>995</v>
      </c>
      <c r="D1889" t="s">
        <v>995</v>
      </c>
      <c r="E1889" t="s">
        <v>995</v>
      </c>
      <c r="F1889" t="s">
        <v>995</v>
      </c>
      <c r="G1889" t="s">
        <v>995</v>
      </c>
      <c r="H1889" t="s">
        <v>995</v>
      </c>
      <c r="I1889" t="s">
        <v>995</v>
      </c>
      <c r="J1889" t="s">
        <v>995</v>
      </c>
      <c r="K1889" t="s">
        <v>995</v>
      </c>
      <c r="L1889" t="s">
        <v>995</v>
      </c>
      <c r="M1889" t="s">
        <v>995</v>
      </c>
      <c r="N1889" t="s">
        <v>995</v>
      </c>
      <c r="O1889" t="s">
        <v>995</v>
      </c>
      <c r="P1889" t="s">
        <v>995</v>
      </c>
      <c r="Q1889" t="s">
        <v>995</v>
      </c>
      <c r="R1889" t="s">
        <v>995</v>
      </c>
      <c r="S1889" t="s">
        <v>995</v>
      </c>
      <c r="T1889" t="s">
        <v>995</v>
      </c>
      <c r="U1889" t="s">
        <v>995</v>
      </c>
      <c r="V1889" t="s">
        <v>995</v>
      </c>
      <c r="W1889" t="s">
        <v>995</v>
      </c>
      <c r="X1889" t="s">
        <v>995</v>
      </c>
      <c r="Y1889" t="s">
        <v>995</v>
      </c>
      <c r="Z1889" t="s">
        <v>995</v>
      </c>
      <c r="AA1889" t="s">
        <v>995</v>
      </c>
      <c r="AB1889" t="s">
        <v>995</v>
      </c>
      <c r="AC1889" t="s">
        <v>995</v>
      </c>
      <c r="AD1889" t="s">
        <v>995</v>
      </c>
      <c r="AE1889" t="s">
        <v>995</v>
      </c>
      <c r="AF1889" t="s">
        <v>995</v>
      </c>
      <c r="AG1889" t="s">
        <v>995</v>
      </c>
      <c r="AH1889" t="s">
        <v>995</v>
      </c>
      <c r="AI1889" t="s">
        <v>995</v>
      </c>
      <c r="AJ1889" t="s">
        <v>995</v>
      </c>
      <c r="AK1889" t="s">
        <v>995</v>
      </c>
      <c r="AL1889" t="s">
        <v>995</v>
      </c>
      <c r="AM1889" t="s">
        <v>995</v>
      </c>
      <c r="AN1889" t="s">
        <v>995</v>
      </c>
      <c r="AO1889" t="s">
        <v>995</v>
      </c>
      <c r="AP1889" t="s">
        <v>995</v>
      </c>
      <c r="AQ1889" s="286" t="s">
        <v>855</v>
      </c>
      <c r="AR1889" s="303"/>
      <c r="AS1889" s="303"/>
    </row>
    <row r="1890" spans="1:47" x14ac:dyDescent="0.3">
      <c r="A1890" s="285">
        <v>120380</v>
      </c>
      <c r="B1890" s="286" t="s">
        <v>539</v>
      </c>
      <c r="C1890" t="s">
        <v>995</v>
      </c>
      <c r="D1890" t="s">
        <v>995</v>
      </c>
      <c r="E1890" t="s">
        <v>995</v>
      </c>
      <c r="F1890" t="s">
        <v>995</v>
      </c>
      <c r="G1890" t="s">
        <v>995</v>
      </c>
      <c r="H1890" t="s">
        <v>995</v>
      </c>
      <c r="I1890" t="s">
        <v>995</v>
      </c>
      <c r="J1890" t="s">
        <v>995</v>
      </c>
      <c r="K1890" t="s">
        <v>995</v>
      </c>
      <c r="L1890" t="s">
        <v>995</v>
      </c>
      <c r="M1890" t="s">
        <v>995</v>
      </c>
      <c r="N1890" t="s">
        <v>995</v>
      </c>
      <c r="O1890" t="s">
        <v>995</v>
      </c>
      <c r="P1890" t="s">
        <v>995</v>
      </c>
      <c r="Q1890" t="s">
        <v>995</v>
      </c>
      <c r="R1890" t="s">
        <v>995</v>
      </c>
      <c r="S1890" t="s">
        <v>995</v>
      </c>
      <c r="T1890" t="s">
        <v>995</v>
      </c>
      <c r="U1890" t="s">
        <v>995</v>
      </c>
      <c r="V1890" t="s">
        <v>995</v>
      </c>
      <c r="W1890" t="s">
        <v>995</v>
      </c>
      <c r="X1890" t="s">
        <v>995</v>
      </c>
      <c r="Y1890" t="s">
        <v>995</v>
      </c>
      <c r="Z1890" t="s">
        <v>995</v>
      </c>
      <c r="AA1890" t="s">
        <v>995</v>
      </c>
      <c r="AB1890" t="s">
        <v>995</v>
      </c>
      <c r="AC1890" t="s">
        <v>995</v>
      </c>
      <c r="AD1890" t="s">
        <v>995</v>
      </c>
      <c r="AE1890" t="s">
        <v>995</v>
      </c>
      <c r="AF1890" t="s">
        <v>995</v>
      </c>
      <c r="AG1890" t="s">
        <v>995</v>
      </c>
      <c r="AH1890" t="s">
        <v>995</v>
      </c>
      <c r="AI1890" t="s">
        <v>995</v>
      </c>
      <c r="AJ1890" t="s">
        <v>995</v>
      </c>
      <c r="AK1890" t="s">
        <v>995</v>
      </c>
      <c r="AL1890" t="s">
        <v>995</v>
      </c>
      <c r="AM1890" t="s">
        <v>995</v>
      </c>
      <c r="AN1890" t="s">
        <v>995</v>
      </c>
      <c r="AO1890" t="s">
        <v>995</v>
      </c>
      <c r="AP1890" t="s">
        <v>995</v>
      </c>
      <c r="AQ1890" s="286" t="s">
        <v>855</v>
      </c>
      <c r="AR1890" s="303"/>
      <c r="AS1890" s="303"/>
    </row>
    <row r="1891" spans="1:47" x14ac:dyDescent="0.3">
      <c r="A1891" s="285">
        <v>120386</v>
      </c>
      <c r="B1891" s="286" t="s">
        <v>540</v>
      </c>
      <c r="AQ1891" s="286" t="s">
        <v>394</v>
      </c>
      <c r="AR1891" s="303"/>
      <c r="AS1891" s="303"/>
    </row>
    <row r="1892" spans="1:47" x14ac:dyDescent="0.3">
      <c r="A1892" s="285">
        <v>120388</v>
      </c>
      <c r="B1892" s="286" t="s">
        <v>539</v>
      </c>
      <c r="C1892" t="s">
        <v>995</v>
      </c>
      <c r="D1892" t="s">
        <v>995</v>
      </c>
      <c r="E1892" t="s">
        <v>995</v>
      </c>
      <c r="F1892" t="s">
        <v>995</v>
      </c>
      <c r="G1892" t="s">
        <v>995</v>
      </c>
      <c r="H1892" t="s">
        <v>995</v>
      </c>
      <c r="I1892" t="s">
        <v>995</v>
      </c>
      <c r="J1892" t="s">
        <v>995</v>
      </c>
      <c r="K1892" t="s">
        <v>995</v>
      </c>
      <c r="L1892" t="s">
        <v>995</v>
      </c>
      <c r="M1892" t="s">
        <v>995</v>
      </c>
      <c r="N1892" t="s">
        <v>995</v>
      </c>
      <c r="O1892" t="s">
        <v>995</v>
      </c>
      <c r="P1892" t="s">
        <v>995</v>
      </c>
      <c r="Q1892" t="s">
        <v>995</v>
      </c>
      <c r="R1892" t="s">
        <v>995</v>
      </c>
      <c r="S1892" t="s">
        <v>995</v>
      </c>
      <c r="T1892" t="s">
        <v>995</v>
      </c>
      <c r="U1892" t="s">
        <v>995</v>
      </c>
      <c r="V1892" t="s">
        <v>995</v>
      </c>
      <c r="W1892" t="s">
        <v>995</v>
      </c>
      <c r="X1892" t="s">
        <v>995</v>
      </c>
      <c r="Y1892" t="s">
        <v>995</v>
      </c>
      <c r="Z1892" t="s">
        <v>995</v>
      </c>
      <c r="AA1892" t="s">
        <v>995</v>
      </c>
      <c r="AB1892" t="s">
        <v>995</v>
      </c>
      <c r="AC1892" t="s">
        <v>995</v>
      </c>
      <c r="AD1892" t="s">
        <v>995</v>
      </c>
      <c r="AE1892" t="s">
        <v>995</v>
      </c>
      <c r="AF1892" t="s">
        <v>995</v>
      </c>
      <c r="AG1892" t="s">
        <v>995</v>
      </c>
      <c r="AH1892" t="s">
        <v>995</v>
      </c>
      <c r="AI1892" t="s">
        <v>995</v>
      </c>
      <c r="AJ1892" t="s">
        <v>995</v>
      </c>
      <c r="AK1892" t="s">
        <v>995</v>
      </c>
      <c r="AL1892" t="s">
        <v>995</v>
      </c>
      <c r="AM1892" t="s">
        <v>995</v>
      </c>
      <c r="AN1892" t="s">
        <v>995</v>
      </c>
      <c r="AO1892" t="s">
        <v>995</v>
      </c>
      <c r="AP1892" t="s">
        <v>995</v>
      </c>
      <c r="AQ1892" s="286" t="s">
        <v>855</v>
      </c>
      <c r="AR1892" s="303"/>
      <c r="AS1892" s="303"/>
    </row>
    <row r="1893" spans="1:47" x14ac:dyDescent="0.3">
      <c r="A1893" s="285">
        <v>120390</v>
      </c>
      <c r="B1893" s="286" t="s">
        <v>539</v>
      </c>
      <c r="C1893" t="s">
        <v>995</v>
      </c>
      <c r="D1893" t="s">
        <v>995</v>
      </c>
      <c r="E1893" t="s">
        <v>995</v>
      </c>
      <c r="F1893" t="s">
        <v>995</v>
      </c>
      <c r="G1893" t="s">
        <v>995</v>
      </c>
      <c r="H1893" t="s">
        <v>995</v>
      </c>
      <c r="I1893" t="s">
        <v>995</v>
      </c>
      <c r="J1893" t="s">
        <v>995</v>
      </c>
      <c r="K1893" t="s">
        <v>995</v>
      </c>
      <c r="L1893" t="s">
        <v>995</v>
      </c>
      <c r="M1893" t="s">
        <v>995</v>
      </c>
      <c r="N1893" t="s">
        <v>995</v>
      </c>
      <c r="O1893" t="s">
        <v>995</v>
      </c>
      <c r="P1893" t="s">
        <v>995</v>
      </c>
      <c r="Q1893" t="s">
        <v>995</v>
      </c>
      <c r="R1893" t="s">
        <v>995</v>
      </c>
      <c r="S1893" t="s">
        <v>995</v>
      </c>
      <c r="T1893" t="s">
        <v>995</v>
      </c>
      <c r="U1893" t="s">
        <v>995</v>
      </c>
      <c r="V1893" t="s">
        <v>995</v>
      </c>
      <c r="W1893" t="s">
        <v>995</v>
      </c>
      <c r="X1893" t="s">
        <v>995</v>
      </c>
      <c r="Y1893" t="s">
        <v>995</v>
      </c>
      <c r="Z1893" t="s">
        <v>995</v>
      </c>
      <c r="AA1893" t="s">
        <v>995</v>
      </c>
      <c r="AB1893" t="s">
        <v>995</v>
      </c>
      <c r="AC1893" t="s">
        <v>995</v>
      </c>
      <c r="AD1893" t="s">
        <v>995</v>
      </c>
      <c r="AE1893" t="s">
        <v>995</v>
      </c>
      <c r="AF1893" t="s">
        <v>995</v>
      </c>
      <c r="AG1893" t="s">
        <v>995</v>
      </c>
      <c r="AH1893" t="s">
        <v>995</v>
      </c>
      <c r="AI1893" t="s">
        <v>995</v>
      </c>
      <c r="AJ1893" t="s">
        <v>995</v>
      </c>
      <c r="AK1893" t="s">
        <v>995</v>
      </c>
      <c r="AL1893" t="s">
        <v>995</v>
      </c>
      <c r="AM1893" t="s">
        <v>995</v>
      </c>
      <c r="AN1893" t="s">
        <v>995</v>
      </c>
      <c r="AO1893" t="s">
        <v>995</v>
      </c>
      <c r="AP1893" t="s">
        <v>995</v>
      </c>
      <c r="AQ1893" s="286" t="s">
        <v>855</v>
      </c>
      <c r="AR1893" s="303"/>
      <c r="AS1893" s="303"/>
    </row>
    <row r="1894" spans="1:47" ht="28.8" x14ac:dyDescent="0.3">
      <c r="A1894" s="285">
        <v>120391</v>
      </c>
      <c r="B1894" s="286" t="s">
        <v>67</v>
      </c>
      <c r="C1894" t="s">
        <v>224</v>
      </c>
      <c r="D1894" t="s">
        <v>224</v>
      </c>
      <c r="E1894" t="s">
        <v>226</v>
      </c>
      <c r="F1894" t="s">
        <v>226</v>
      </c>
      <c r="G1894" t="s">
        <v>226</v>
      </c>
      <c r="H1894" t="s">
        <v>226</v>
      </c>
      <c r="I1894" t="s">
        <v>224</v>
      </c>
      <c r="J1894" t="s">
        <v>226</v>
      </c>
      <c r="K1894" t="s">
        <v>226</v>
      </c>
      <c r="L1894" t="s">
        <v>226</v>
      </c>
      <c r="M1894" t="s">
        <v>226</v>
      </c>
      <c r="N1894" t="s">
        <v>224</v>
      </c>
      <c r="O1894" t="s">
        <v>224</v>
      </c>
      <c r="P1894" t="s">
        <v>226</v>
      </c>
      <c r="Q1894" t="s">
        <v>224</v>
      </c>
      <c r="R1894" t="s">
        <v>225</v>
      </c>
      <c r="S1894" t="s">
        <v>226</v>
      </c>
      <c r="T1894" t="s">
        <v>226</v>
      </c>
      <c r="U1894" t="s">
        <v>224</v>
      </c>
      <c r="V1894" t="s">
        <v>226</v>
      </c>
      <c r="W1894" t="s">
        <v>224</v>
      </c>
      <c r="X1894" t="s">
        <v>226</v>
      </c>
      <c r="Y1894" t="s">
        <v>226</v>
      </c>
      <c r="Z1894" t="s">
        <v>226</v>
      </c>
      <c r="AA1894" t="s">
        <v>226</v>
      </c>
      <c r="AB1894" t="s">
        <v>224</v>
      </c>
      <c r="AC1894" t="s">
        <v>226</v>
      </c>
      <c r="AD1894" t="s">
        <v>226</v>
      </c>
      <c r="AE1894" t="s">
        <v>226</v>
      </c>
      <c r="AF1894" t="s">
        <v>226</v>
      </c>
      <c r="AG1894" t="s">
        <v>225</v>
      </c>
      <c r="AH1894" t="s">
        <v>225</v>
      </c>
      <c r="AI1894" t="s">
        <v>225</v>
      </c>
      <c r="AJ1894" t="s">
        <v>225</v>
      </c>
      <c r="AK1894" t="s">
        <v>225</v>
      </c>
      <c r="AL1894" t="s">
        <v>394</v>
      </c>
      <c r="AM1894" t="s">
        <v>394</v>
      </c>
      <c r="AN1894" t="s">
        <v>394</v>
      </c>
      <c r="AO1894" t="s">
        <v>394</v>
      </c>
      <c r="AP1894" t="s">
        <v>394</v>
      </c>
      <c r="AQ1894" s="286" t="s">
        <v>394</v>
      </c>
      <c r="AR1894" s="307"/>
      <c r="AS1894" s="310"/>
    </row>
    <row r="1895" spans="1:47" x14ac:dyDescent="0.3">
      <c r="A1895" s="285">
        <v>120392</v>
      </c>
      <c r="B1895" s="286" t="s">
        <v>539</v>
      </c>
      <c r="C1895" t="s">
        <v>995</v>
      </c>
      <c r="D1895" t="s">
        <v>995</v>
      </c>
      <c r="E1895" t="s">
        <v>995</v>
      </c>
      <c r="F1895" t="s">
        <v>995</v>
      </c>
      <c r="G1895" t="s">
        <v>995</v>
      </c>
      <c r="H1895" t="s">
        <v>995</v>
      </c>
      <c r="I1895" t="s">
        <v>995</v>
      </c>
      <c r="J1895" t="s">
        <v>995</v>
      </c>
      <c r="K1895" t="s">
        <v>995</v>
      </c>
      <c r="L1895" t="s">
        <v>995</v>
      </c>
      <c r="M1895" t="s">
        <v>995</v>
      </c>
      <c r="N1895" t="s">
        <v>995</v>
      </c>
      <c r="O1895" t="s">
        <v>995</v>
      </c>
      <c r="P1895" t="s">
        <v>995</v>
      </c>
      <c r="Q1895" t="s">
        <v>995</v>
      </c>
      <c r="R1895" t="s">
        <v>995</v>
      </c>
      <c r="S1895" t="s">
        <v>995</v>
      </c>
      <c r="T1895" t="s">
        <v>995</v>
      </c>
      <c r="U1895" t="s">
        <v>995</v>
      </c>
      <c r="V1895" t="s">
        <v>995</v>
      </c>
      <c r="W1895" t="s">
        <v>995</v>
      </c>
      <c r="X1895" t="s">
        <v>995</v>
      </c>
      <c r="Y1895" t="s">
        <v>995</v>
      </c>
      <c r="Z1895" t="s">
        <v>995</v>
      </c>
      <c r="AA1895" t="s">
        <v>995</v>
      </c>
      <c r="AB1895" t="s">
        <v>995</v>
      </c>
      <c r="AC1895" t="s">
        <v>995</v>
      </c>
      <c r="AD1895" t="s">
        <v>995</v>
      </c>
      <c r="AE1895" t="s">
        <v>995</v>
      </c>
      <c r="AF1895" t="s">
        <v>995</v>
      </c>
      <c r="AG1895" t="s">
        <v>995</v>
      </c>
      <c r="AH1895" t="s">
        <v>995</v>
      </c>
      <c r="AI1895" t="s">
        <v>995</v>
      </c>
      <c r="AJ1895" t="s">
        <v>995</v>
      </c>
      <c r="AK1895" t="s">
        <v>995</v>
      </c>
      <c r="AL1895" t="s">
        <v>995</v>
      </c>
      <c r="AM1895" t="s">
        <v>995</v>
      </c>
      <c r="AN1895" t="s">
        <v>995</v>
      </c>
      <c r="AO1895" t="s">
        <v>995</v>
      </c>
      <c r="AP1895" t="s">
        <v>995</v>
      </c>
      <c r="AQ1895" s="286" t="s">
        <v>855</v>
      </c>
      <c r="AR1895" s="303"/>
      <c r="AS1895" s="303"/>
    </row>
    <row r="1896" spans="1:47" ht="28.8" x14ac:dyDescent="0.3">
      <c r="A1896" s="285">
        <v>120393</v>
      </c>
      <c r="B1896" s="286" t="s">
        <v>541</v>
      </c>
      <c r="C1896" t="s">
        <v>995</v>
      </c>
      <c r="D1896" t="s">
        <v>995</v>
      </c>
      <c r="E1896" t="s">
        <v>995</v>
      </c>
      <c r="F1896" t="s">
        <v>995</v>
      </c>
      <c r="G1896" t="s">
        <v>995</v>
      </c>
      <c r="H1896" t="s">
        <v>995</v>
      </c>
      <c r="I1896" t="s">
        <v>995</v>
      </c>
      <c r="J1896" t="s">
        <v>995</v>
      </c>
      <c r="K1896" t="s">
        <v>995</v>
      </c>
      <c r="L1896" t="s">
        <v>995</v>
      </c>
      <c r="M1896" t="s">
        <v>995</v>
      </c>
      <c r="N1896" t="s">
        <v>995</v>
      </c>
      <c r="O1896" t="s">
        <v>995</v>
      </c>
      <c r="P1896" t="s">
        <v>995</v>
      </c>
      <c r="Q1896" t="s">
        <v>995</v>
      </c>
      <c r="R1896" t="s">
        <v>995</v>
      </c>
      <c r="S1896" t="s">
        <v>995</v>
      </c>
      <c r="T1896" t="s">
        <v>995</v>
      </c>
      <c r="U1896" t="s">
        <v>995</v>
      </c>
      <c r="V1896" t="s">
        <v>995</v>
      </c>
      <c r="W1896" t="s">
        <v>995</v>
      </c>
      <c r="X1896" t="s">
        <v>995</v>
      </c>
      <c r="Y1896" t="s">
        <v>995</v>
      </c>
      <c r="Z1896" t="s">
        <v>995</v>
      </c>
      <c r="AA1896" t="s">
        <v>995</v>
      </c>
      <c r="AB1896" t="s">
        <v>995</v>
      </c>
      <c r="AC1896" t="s">
        <v>995</v>
      </c>
      <c r="AD1896" t="s">
        <v>995</v>
      </c>
      <c r="AE1896" t="s">
        <v>995</v>
      </c>
      <c r="AF1896" t="s">
        <v>995</v>
      </c>
      <c r="AG1896" t="s">
        <v>995</v>
      </c>
      <c r="AH1896" t="s">
        <v>995</v>
      </c>
      <c r="AI1896" t="s">
        <v>995</v>
      </c>
      <c r="AJ1896" t="s">
        <v>995</v>
      </c>
      <c r="AK1896" t="s">
        <v>995</v>
      </c>
      <c r="AL1896" t="s">
        <v>995</v>
      </c>
      <c r="AM1896" t="s">
        <v>995</v>
      </c>
      <c r="AN1896" t="s">
        <v>995</v>
      </c>
      <c r="AO1896" t="s">
        <v>995</v>
      </c>
      <c r="AP1896" t="s">
        <v>995</v>
      </c>
      <c r="AQ1896" s="286" t="s">
        <v>855</v>
      </c>
      <c r="AR1896" s="307"/>
      <c r="AS1896" s="310"/>
    </row>
    <row r="1897" spans="1:47" x14ac:dyDescent="0.3">
      <c r="A1897" s="285">
        <v>120394</v>
      </c>
      <c r="B1897" s="286" t="s">
        <v>540</v>
      </c>
      <c r="C1897" t="s">
        <v>995</v>
      </c>
      <c r="D1897" t="s">
        <v>995</v>
      </c>
      <c r="E1897" t="s">
        <v>995</v>
      </c>
      <c r="F1897" t="s">
        <v>995</v>
      </c>
      <c r="G1897" t="s">
        <v>995</v>
      </c>
      <c r="H1897" t="s">
        <v>995</v>
      </c>
      <c r="I1897" t="s">
        <v>995</v>
      </c>
      <c r="J1897" t="s">
        <v>995</v>
      </c>
      <c r="K1897" t="s">
        <v>995</v>
      </c>
      <c r="L1897" t="s">
        <v>995</v>
      </c>
      <c r="M1897" t="s">
        <v>995</v>
      </c>
      <c r="N1897" t="s">
        <v>995</v>
      </c>
      <c r="O1897" t="s">
        <v>995</v>
      </c>
      <c r="P1897" t="s">
        <v>995</v>
      </c>
      <c r="Q1897" t="s">
        <v>995</v>
      </c>
      <c r="R1897" t="s">
        <v>995</v>
      </c>
      <c r="S1897" t="s">
        <v>995</v>
      </c>
      <c r="T1897" t="s">
        <v>995</v>
      </c>
      <c r="U1897" t="s">
        <v>995</v>
      </c>
      <c r="V1897" t="s">
        <v>995</v>
      </c>
      <c r="W1897" t="s">
        <v>995</v>
      </c>
      <c r="X1897" t="s">
        <v>995</v>
      </c>
      <c r="Y1897" t="s">
        <v>995</v>
      </c>
      <c r="Z1897" t="s">
        <v>995</v>
      </c>
      <c r="AA1897" t="s">
        <v>995</v>
      </c>
      <c r="AB1897" t="s">
        <v>995</v>
      </c>
      <c r="AC1897" t="s">
        <v>995</v>
      </c>
      <c r="AD1897" t="s">
        <v>995</v>
      </c>
      <c r="AE1897" t="s">
        <v>995</v>
      </c>
      <c r="AF1897" t="s">
        <v>995</v>
      </c>
      <c r="AG1897" t="s">
        <v>995</v>
      </c>
      <c r="AH1897" t="s">
        <v>995</v>
      </c>
      <c r="AI1897" t="s">
        <v>995</v>
      </c>
      <c r="AJ1897" t="s">
        <v>995</v>
      </c>
      <c r="AK1897" t="s">
        <v>995</v>
      </c>
      <c r="AL1897" t="s">
        <v>995</v>
      </c>
      <c r="AM1897" t="s">
        <v>995</v>
      </c>
      <c r="AN1897" t="s">
        <v>995</v>
      </c>
      <c r="AO1897" t="s">
        <v>995</v>
      </c>
      <c r="AP1897" t="s">
        <v>995</v>
      </c>
      <c r="AQ1897" s="286" t="s">
        <v>855</v>
      </c>
      <c r="AR1897" s="303"/>
      <c r="AS1897" s="303"/>
    </row>
    <row r="1898" spans="1:47" x14ac:dyDescent="0.3">
      <c r="A1898" s="285">
        <v>120395</v>
      </c>
      <c r="B1898" s="286" t="s">
        <v>540</v>
      </c>
      <c r="C1898" t="s">
        <v>995</v>
      </c>
      <c r="D1898" t="s">
        <v>995</v>
      </c>
      <c r="E1898" t="s">
        <v>995</v>
      </c>
      <c r="F1898" t="s">
        <v>995</v>
      </c>
      <c r="G1898" t="s">
        <v>995</v>
      </c>
      <c r="H1898" t="s">
        <v>995</v>
      </c>
      <c r="I1898" t="s">
        <v>995</v>
      </c>
      <c r="J1898" t="s">
        <v>995</v>
      </c>
      <c r="K1898" t="s">
        <v>995</v>
      </c>
      <c r="L1898" t="s">
        <v>995</v>
      </c>
      <c r="M1898" t="s">
        <v>995</v>
      </c>
      <c r="N1898" t="s">
        <v>995</v>
      </c>
      <c r="O1898" t="s">
        <v>995</v>
      </c>
      <c r="P1898" t="s">
        <v>995</v>
      </c>
      <c r="Q1898" t="s">
        <v>995</v>
      </c>
      <c r="R1898" t="s">
        <v>995</v>
      </c>
      <c r="S1898" t="s">
        <v>995</v>
      </c>
      <c r="T1898" t="s">
        <v>995</v>
      </c>
      <c r="U1898" t="s">
        <v>995</v>
      </c>
      <c r="V1898" t="s">
        <v>995</v>
      </c>
      <c r="W1898" t="s">
        <v>995</v>
      </c>
      <c r="X1898" t="s">
        <v>995</v>
      </c>
      <c r="Y1898" t="s">
        <v>995</v>
      </c>
      <c r="Z1898" t="s">
        <v>995</v>
      </c>
      <c r="AA1898" t="s">
        <v>995</v>
      </c>
      <c r="AB1898" t="s">
        <v>995</v>
      </c>
      <c r="AC1898" t="s">
        <v>995</v>
      </c>
      <c r="AD1898" t="s">
        <v>995</v>
      </c>
      <c r="AE1898" t="s">
        <v>995</v>
      </c>
      <c r="AF1898" t="s">
        <v>995</v>
      </c>
      <c r="AG1898" t="s">
        <v>995</v>
      </c>
      <c r="AH1898" t="s">
        <v>995</v>
      </c>
      <c r="AI1898" t="s">
        <v>995</v>
      </c>
      <c r="AJ1898" t="s">
        <v>995</v>
      </c>
      <c r="AK1898" t="s">
        <v>995</v>
      </c>
      <c r="AL1898" t="s">
        <v>995</v>
      </c>
      <c r="AM1898" t="s">
        <v>995</v>
      </c>
      <c r="AN1898" t="s">
        <v>995</v>
      </c>
      <c r="AO1898" t="s">
        <v>995</v>
      </c>
      <c r="AP1898" t="s">
        <v>995</v>
      </c>
      <c r="AQ1898" s="286" t="s">
        <v>855</v>
      </c>
      <c r="AR1898" s="303"/>
      <c r="AS1898" s="303"/>
    </row>
    <row r="1899" spans="1:47" x14ac:dyDescent="0.3">
      <c r="A1899" s="285">
        <v>120404</v>
      </c>
      <c r="B1899" s="286" t="s">
        <v>539</v>
      </c>
      <c r="C1899" t="s">
        <v>995</v>
      </c>
      <c r="D1899" t="s">
        <v>995</v>
      </c>
      <c r="E1899" t="s">
        <v>995</v>
      </c>
      <c r="F1899" t="s">
        <v>995</v>
      </c>
      <c r="G1899" t="s">
        <v>995</v>
      </c>
      <c r="H1899" t="s">
        <v>995</v>
      </c>
      <c r="I1899" t="s">
        <v>995</v>
      </c>
      <c r="J1899" t="s">
        <v>995</v>
      </c>
      <c r="K1899" t="s">
        <v>995</v>
      </c>
      <c r="L1899" t="s">
        <v>995</v>
      </c>
      <c r="M1899" t="s">
        <v>995</v>
      </c>
      <c r="N1899" t="s">
        <v>995</v>
      </c>
      <c r="O1899" t="s">
        <v>995</v>
      </c>
      <c r="P1899" t="s">
        <v>995</v>
      </c>
      <c r="Q1899" t="s">
        <v>995</v>
      </c>
      <c r="R1899" t="s">
        <v>995</v>
      </c>
      <c r="S1899" t="s">
        <v>995</v>
      </c>
      <c r="T1899" t="s">
        <v>995</v>
      </c>
      <c r="U1899" t="s">
        <v>995</v>
      </c>
      <c r="V1899" t="s">
        <v>995</v>
      </c>
      <c r="W1899" t="s">
        <v>995</v>
      </c>
      <c r="X1899" t="s">
        <v>995</v>
      </c>
      <c r="Y1899" t="s">
        <v>995</v>
      </c>
      <c r="Z1899" t="s">
        <v>995</v>
      </c>
      <c r="AA1899" t="s">
        <v>995</v>
      </c>
      <c r="AB1899" t="s">
        <v>995</v>
      </c>
      <c r="AC1899" t="s">
        <v>995</v>
      </c>
      <c r="AD1899" t="s">
        <v>995</v>
      </c>
      <c r="AE1899" t="s">
        <v>995</v>
      </c>
      <c r="AF1899" t="s">
        <v>995</v>
      </c>
      <c r="AG1899" t="s">
        <v>995</v>
      </c>
      <c r="AH1899" t="s">
        <v>995</v>
      </c>
      <c r="AI1899" t="s">
        <v>995</v>
      </c>
      <c r="AJ1899" t="s">
        <v>995</v>
      </c>
      <c r="AK1899" t="s">
        <v>995</v>
      </c>
      <c r="AL1899" t="s">
        <v>995</v>
      </c>
      <c r="AM1899" t="s">
        <v>995</v>
      </c>
      <c r="AN1899" t="s">
        <v>995</v>
      </c>
      <c r="AO1899" t="s">
        <v>995</v>
      </c>
      <c r="AP1899" t="s">
        <v>995</v>
      </c>
      <c r="AQ1899" s="286" t="s">
        <v>855</v>
      </c>
      <c r="AR1899" s="303"/>
      <c r="AS1899" s="303"/>
    </row>
    <row r="1900" spans="1:47" ht="21.6" x14ac:dyDescent="0.3">
      <c r="A1900" s="285">
        <v>120406</v>
      </c>
      <c r="B1900" s="286" t="s">
        <v>61</v>
      </c>
      <c r="C1900" t="s">
        <v>226</v>
      </c>
      <c r="D1900" t="s">
        <v>226</v>
      </c>
      <c r="E1900" t="s">
        <v>224</v>
      </c>
      <c r="F1900" t="s">
        <v>224</v>
      </c>
      <c r="G1900" t="s">
        <v>224</v>
      </c>
      <c r="H1900" t="s">
        <v>226</v>
      </c>
      <c r="I1900" t="s">
        <v>224</v>
      </c>
      <c r="J1900" t="s">
        <v>224</v>
      </c>
      <c r="K1900" t="s">
        <v>226</v>
      </c>
      <c r="L1900" t="s">
        <v>226</v>
      </c>
      <c r="M1900" t="s">
        <v>226</v>
      </c>
      <c r="N1900" t="s">
        <v>224</v>
      </c>
      <c r="O1900" t="s">
        <v>224</v>
      </c>
      <c r="P1900" t="s">
        <v>226</v>
      </c>
      <c r="Q1900" t="s">
        <v>226</v>
      </c>
      <c r="R1900" t="s">
        <v>226</v>
      </c>
      <c r="S1900" t="s">
        <v>226</v>
      </c>
      <c r="T1900" t="s">
        <v>226</v>
      </c>
      <c r="U1900" t="s">
        <v>224</v>
      </c>
      <c r="V1900" t="s">
        <v>224</v>
      </c>
      <c r="W1900" t="s">
        <v>226</v>
      </c>
      <c r="X1900" t="s">
        <v>226</v>
      </c>
      <c r="Y1900" t="s">
        <v>226</v>
      </c>
      <c r="Z1900" t="s">
        <v>226</v>
      </c>
      <c r="AA1900" t="s">
        <v>226</v>
      </c>
      <c r="AB1900" t="s">
        <v>226</v>
      </c>
      <c r="AC1900" t="s">
        <v>226</v>
      </c>
      <c r="AD1900" t="s">
        <v>226</v>
      </c>
      <c r="AE1900" t="s">
        <v>226</v>
      </c>
      <c r="AF1900" t="s">
        <v>224</v>
      </c>
      <c r="AG1900" t="s">
        <v>226</v>
      </c>
      <c r="AH1900" t="s">
        <v>224</v>
      </c>
      <c r="AI1900" t="s">
        <v>226</v>
      </c>
      <c r="AJ1900" t="s">
        <v>224</v>
      </c>
      <c r="AK1900" t="s">
        <v>224</v>
      </c>
      <c r="AL1900" t="s">
        <v>224</v>
      </c>
      <c r="AM1900" t="s">
        <v>224</v>
      </c>
      <c r="AN1900" t="s">
        <v>226</v>
      </c>
      <c r="AO1900" t="s">
        <v>224</v>
      </c>
      <c r="AP1900" t="s">
        <v>226</v>
      </c>
      <c r="AQ1900" s="286" t="s">
        <v>394</v>
      </c>
      <c r="AR1900" s="307"/>
      <c r="AS1900" s="310"/>
    </row>
    <row r="1901" spans="1:47" x14ac:dyDescent="0.3">
      <c r="A1901" s="285">
        <v>120408</v>
      </c>
      <c r="B1901" s="286" t="s">
        <v>540</v>
      </c>
      <c r="C1901" t="s">
        <v>995</v>
      </c>
      <c r="D1901" t="s">
        <v>995</v>
      </c>
      <c r="E1901" t="s">
        <v>995</v>
      </c>
      <c r="F1901" t="s">
        <v>995</v>
      </c>
      <c r="G1901" t="s">
        <v>995</v>
      </c>
      <c r="H1901" t="s">
        <v>995</v>
      </c>
      <c r="I1901" t="s">
        <v>995</v>
      </c>
      <c r="J1901" t="s">
        <v>995</v>
      </c>
      <c r="K1901" t="s">
        <v>995</v>
      </c>
      <c r="L1901" t="s">
        <v>995</v>
      </c>
      <c r="M1901" t="s">
        <v>995</v>
      </c>
      <c r="N1901" t="s">
        <v>995</v>
      </c>
      <c r="O1901" t="s">
        <v>995</v>
      </c>
      <c r="P1901" t="s">
        <v>995</v>
      </c>
      <c r="Q1901" t="s">
        <v>995</v>
      </c>
      <c r="R1901" t="s">
        <v>995</v>
      </c>
      <c r="S1901" t="s">
        <v>995</v>
      </c>
      <c r="T1901" t="s">
        <v>995</v>
      </c>
      <c r="U1901" t="s">
        <v>995</v>
      </c>
      <c r="V1901" t="s">
        <v>995</v>
      </c>
      <c r="W1901" t="s">
        <v>995</v>
      </c>
      <c r="X1901" t="s">
        <v>995</v>
      </c>
      <c r="Y1901" t="s">
        <v>995</v>
      </c>
      <c r="Z1901" t="s">
        <v>995</v>
      </c>
      <c r="AA1901" t="s">
        <v>995</v>
      </c>
      <c r="AB1901" t="s">
        <v>995</v>
      </c>
      <c r="AC1901" t="s">
        <v>995</v>
      </c>
      <c r="AD1901" t="s">
        <v>995</v>
      </c>
      <c r="AE1901" t="s">
        <v>995</v>
      </c>
      <c r="AF1901" t="s">
        <v>995</v>
      </c>
      <c r="AG1901" t="s">
        <v>995</v>
      </c>
      <c r="AH1901" t="s">
        <v>995</v>
      </c>
      <c r="AI1901" t="s">
        <v>995</v>
      </c>
      <c r="AJ1901" t="s">
        <v>995</v>
      </c>
      <c r="AK1901" t="s">
        <v>995</v>
      </c>
      <c r="AL1901" t="s">
        <v>995</v>
      </c>
      <c r="AM1901" t="s">
        <v>995</v>
      </c>
      <c r="AN1901" t="s">
        <v>995</v>
      </c>
      <c r="AO1901" t="s">
        <v>995</v>
      </c>
      <c r="AP1901" t="s">
        <v>995</v>
      </c>
      <c r="AQ1901" s="286" t="s">
        <v>855</v>
      </c>
      <c r="AR1901" s="303"/>
      <c r="AS1901" s="303"/>
    </row>
    <row r="1902" spans="1:47" x14ac:dyDescent="0.3">
      <c r="A1902" s="285">
        <v>120409</v>
      </c>
      <c r="B1902" s="286" t="s">
        <v>540</v>
      </c>
      <c r="AQ1902" s="286" t="s">
        <v>394</v>
      </c>
      <c r="AR1902" s="303"/>
      <c r="AS1902" s="303"/>
    </row>
    <row r="1903" spans="1:47" x14ac:dyDescent="0.3">
      <c r="A1903" s="285">
        <v>120410</v>
      </c>
      <c r="B1903" s="286" t="s">
        <v>539</v>
      </c>
      <c r="C1903" t="s">
        <v>995</v>
      </c>
      <c r="D1903" t="s">
        <v>995</v>
      </c>
      <c r="E1903" t="s">
        <v>995</v>
      </c>
      <c r="F1903" t="s">
        <v>995</v>
      </c>
      <c r="G1903" t="s">
        <v>995</v>
      </c>
      <c r="H1903" t="s">
        <v>995</v>
      </c>
      <c r="I1903" t="s">
        <v>995</v>
      </c>
      <c r="J1903" t="s">
        <v>995</v>
      </c>
      <c r="K1903" t="s">
        <v>995</v>
      </c>
      <c r="L1903" t="s">
        <v>995</v>
      </c>
      <c r="M1903" t="s">
        <v>995</v>
      </c>
      <c r="N1903" t="s">
        <v>995</v>
      </c>
      <c r="O1903" t="s">
        <v>995</v>
      </c>
      <c r="P1903" t="s">
        <v>995</v>
      </c>
      <c r="Q1903" t="s">
        <v>995</v>
      </c>
      <c r="R1903" t="s">
        <v>995</v>
      </c>
      <c r="S1903" t="s">
        <v>995</v>
      </c>
      <c r="T1903" t="s">
        <v>995</v>
      </c>
      <c r="U1903" t="s">
        <v>995</v>
      </c>
      <c r="V1903" t="s">
        <v>995</v>
      </c>
      <c r="W1903" t="s">
        <v>995</v>
      </c>
      <c r="X1903" t="s">
        <v>995</v>
      </c>
      <c r="Y1903" t="s">
        <v>995</v>
      </c>
      <c r="Z1903" t="s">
        <v>995</v>
      </c>
      <c r="AA1903" t="s">
        <v>995</v>
      </c>
      <c r="AB1903" t="s">
        <v>995</v>
      </c>
      <c r="AC1903" t="s">
        <v>995</v>
      </c>
      <c r="AD1903" t="s">
        <v>995</v>
      </c>
      <c r="AE1903" t="s">
        <v>995</v>
      </c>
      <c r="AF1903" t="s">
        <v>995</v>
      </c>
      <c r="AG1903" t="s">
        <v>995</v>
      </c>
      <c r="AH1903" t="s">
        <v>995</v>
      </c>
      <c r="AI1903" t="s">
        <v>995</v>
      </c>
      <c r="AJ1903" t="s">
        <v>995</v>
      </c>
      <c r="AK1903" t="s">
        <v>995</v>
      </c>
      <c r="AL1903" t="s">
        <v>995</v>
      </c>
      <c r="AM1903" t="s">
        <v>995</v>
      </c>
      <c r="AN1903" t="s">
        <v>995</v>
      </c>
      <c r="AO1903" t="s">
        <v>995</v>
      </c>
      <c r="AP1903" t="s">
        <v>995</v>
      </c>
      <c r="AQ1903" s="286" t="s">
        <v>855</v>
      </c>
      <c r="AR1903" s="303"/>
      <c r="AS1903" s="303"/>
    </row>
    <row r="1904" spans="1:47" x14ac:dyDescent="0.3">
      <c r="A1904" s="285">
        <v>120412</v>
      </c>
      <c r="B1904" s="286" t="s">
        <v>540</v>
      </c>
      <c r="C1904" t="s">
        <v>226</v>
      </c>
      <c r="D1904" t="s">
        <v>226</v>
      </c>
      <c r="E1904" t="s">
        <v>226</v>
      </c>
      <c r="F1904" t="s">
        <v>226</v>
      </c>
      <c r="G1904" t="s">
        <v>226</v>
      </c>
      <c r="H1904" t="s">
        <v>226</v>
      </c>
      <c r="I1904" t="s">
        <v>226</v>
      </c>
      <c r="J1904" t="s">
        <v>226</v>
      </c>
      <c r="K1904" t="s">
        <v>224</v>
      </c>
      <c r="L1904" t="s">
        <v>226</v>
      </c>
      <c r="M1904" t="s">
        <v>224</v>
      </c>
      <c r="N1904" t="s">
        <v>226</v>
      </c>
      <c r="O1904" t="s">
        <v>226</v>
      </c>
      <c r="P1904" t="s">
        <v>226</v>
      </c>
      <c r="Q1904" t="s">
        <v>226</v>
      </c>
      <c r="R1904" t="s">
        <v>226</v>
      </c>
      <c r="S1904" t="s">
        <v>226</v>
      </c>
      <c r="T1904" t="s">
        <v>226</v>
      </c>
      <c r="U1904" t="s">
        <v>224</v>
      </c>
      <c r="V1904" t="s">
        <v>226</v>
      </c>
      <c r="W1904" t="s">
        <v>226</v>
      </c>
      <c r="X1904" t="s">
        <v>226</v>
      </c>
      <c r="Y1904" t="s">
        <v>226</v>
      </c>
      <c r="Z1904" t="s">
        <v>226</v>
      </c>
      <c r="AA1904" t="s">
        <v>226</v>
      </c>
      <c r="AB1904" t="s">
        <v>226</v>
      </c>
      <c r="AC1904" t="s">
        <v>226</v>
      </c>
      <c r="AD1904" t="s">
        <v>226</v>
      </c>
      <c r="AE1904" t="s">
        <v>224</v>
      </c>
      <c r="AF1904" t="s">
        <v>224</v>
      </c>
      <c r="AG1904" t="s">
        <v>225</v>
      </c>
      <c r="AH1904" t="s">
        <v>226</v>
      </c>
      <c r="AI1904" t="s">
        <v>226</v>
      </c>
      <c r="AJ1904" t="s">
        <v>224</v>
      </c>
      <c r="AK1904" t="s">
        <v>225</v>
      </c>
      <c r="AL1904" t="s">
        <v>226</v>
      </c>
      <c r="AM1904" t="s">
        <v>225</v>
      </c>
      <c r="AN1904" t="s">
        <v>226</v>
      </c>
      <c r="AO1904" t="s">
        <v>225</v>
      </c>
      <c r="AP1904" t="s">
        <v>225</v>
      </c>
      <c r="AQ1904" s="289"/>
      <c r="AR1904" s="296"/>
      <c r="AS1904" s="296"/>
      <c r="AU1904"/>
    </row>
    <row r="1905" spans="1:45" x14ac:dyDescent="0.3">
      <c r="A1905" s="285">
        <v>120415</v>
      </c>
      <c r="B1905" s="286" t="s">
        <v>539</v>
      </c>
      <c r="C1905" t="s">
        <v>995</v>
      </c>
      <c r="D1905" t="s">
        <v>995</v>
      </c>
      <c r="E1905" t="s">
        <v>995</v>
      </c>
      <c r="F1905" t="s">
        <v>995</v>
      </c>
      <c r="G1905" t="s">
        <v>995</v>
      </c>
      <c r="H1905" t="s">
        <v>995</v>
      </c>
      <c r="I1905" t="s">
        <v>995</v>
      </c>
      <c r="J1905" t="s">
        <v>995</v>
      </c>
      <c r="K1905" t="s">
        <v>995</v>
      </c>
      <c r="L1905" t="s">
        <v>995</v>
      </c>
      <c r="M1905" t="s">
        <v>995</v>
      </c>
      <c r="N1905" t="s">
        <v>995</v>
      </c>
      <c r="O1905" t="s">
        <v>995</v>
      </c>
      <c r="P1905" t="s">
        <v>995</v>
      </c>
      <c r="Q1905" t="s">
        <v>995</v>
      </c>
      <c r="R1905" t="s">
        <v>995</v>
      </c>
      <c r="S1905" t="s">
        <v>995</v>
      </c>
      <c r="T1905" t="s">
        <v>995</v>
      </c>
      <c r="U1905" t="s">
        <v>995</v>
      </c>
      <c r="V1905" t="s">
        <v>995</v>
      </c>
      <c r="W1905" t="s">
        <v>995</v>
      </c>
      <c r="X1905" t="s">
        <v>995</v>
      </c>
      <c r="Y1905" t="s">
        <v>995</v>
      </c>
      <c r="Z1905" t="s">
        <v>995</v>
      </c>
      <c r="AA1905" t="s">
        <v>995</v>
      </c>
      <c r="AB1905" t="s">
        <v>995</v>
      </c>
      <c r="AC1905" t="s">
        <v>995</v>
      </c>
      <c r="AD1905" t="s">
        <v>995</v>
      </c>
      <c r="AE1905" t="s">
        <v>995</v>
      </c>
      <c r="AF1905" t="s">
        <v>995</v>
      </c>
      <c r="AG1905" t="s">
        <v>995</v>
      </c>
      <c r="AH1905" t="s">
        <v>995</v>
      </c>
      <c r="AI1905" t="s">
        <v>995</v>
      </c>
      <c r="AJ1905" t="s">
        <v>995</v>
      </c>
      <c r="AK1905" t="s">
        <v>995</v>
      </c>
      <c r="AL1905" t="s">
        <v>995</v>
      </c>
      <c r="AM1905" t="s">
        <v>995</v>
      </c>
      <c r="AN1905" t="s">
        <v>995</v>
      </c>
      <c r="AO1905" t="s">
        <v>995</v>
      </c>
      <c r="AP1905" t="s">
        <v>995</v>
      </c>
      <c r="AQ1905" s="286" t="s">
        <v>855</v>
      </c>
      <c r="AR1905" s="303"/>
      <c r="AS1905" s="303"/>
    </row>
    <row r="1906" spans="1:45" ht="28.8" x14ac:dyDescent="0.3">
      <c r="A1906" s="285">
        <v>120416</v>
      </c>
      <c r="B1906" s="286" t="s">
        <v>67</v>
      </c>
      <c r="C1906" t="s">
        <v>226</v>
      </c>
      <c r="D1906" t="s">
        <v>226</v>
      </c>
      <c r="E1906" t="s">
        <v>226</v>
      </c>
      <c r="F1906" t="s">
        <v>226</v>
      </c>
      <c r="G1906" t="s">
        <v>226</v>
      </c>
      <c r="H1906" t="s">
        <v>226</v>
      </c>
      <c r="I1906" t="s">
        <v>226</v>
      </c>
      <c r="J1906" t="s">
        <v>224</v>
      </c>
      <c r="K1906" t="s">
        <v>226</v>
      </c>
      <c r="L1906" t="s">
        <v>226</v>
      </c>
      <c r="M1906" t="s">
        <v>226</v>
      </c>
      <c r="N1906" t="s">
        <v>224</v>
      </c>
      <c r="O1906" t="s">
        <v>224</v>
      </c>
      <c r="P1906" t="s">
        <v>226</v>
      </c>
      <c r="Q1906" t="s">
        <v>225</v>
      </c>
      <c r="R1906" t="s">
        <v>226</v>
      </c>
      <c r="S1906" t="s">
        <v>225</v>
      </c>
      <c r="T1906" t="s">
        <v>226</v>
      </c>
      <c r="U1906" t="s">
        <v>226</v>
      </c>
      <c r="V1906" t="s">
        <v>226</v>
      </c>
      <c r="W1906" t="s">
        <v>226</v>
      </c>
      <c r="X1906" t="s">
        <v>226</v>
      </c>
      <c r="Y1906" t="s">
        <v>224</v>
      </c>
      <c r="Z1906" t="s">
        <v>225</v>
      </c>
      <c r="AA1906" t="s">
        <v>226</v>
      </c>
      <c r="AB1906" t="s">
        <v>226</v>
      </c>
      <c r="AC1906" t="s">
        <v>225</v>
      </c>
      <c r="AD1906" t="s">
        <v>225</v>
      </c>
      <c r="AE1906" t="s">
        <v>225</v>
      </c>
      <c r="AF1906" t="s">
        <v>225</v>
      </c>
      <c r="AG1906" t="s">
        <v>225</v>
      </c>
      <c r="AH1906" t="s">
        <v>225</v>
      </c>
      <c r="AI1906" t="s">
        <v>225</v>
      </c>
      <c r="AJ1906" t="s">
        <v>225</v>
      </c>
      <c r="AK1906" t="s">
        <v>225</v>
      </c>
      <c r="AL1906" t="s">
        <v>394</v>
      </c>
      <c r="AM1906" t="s">
        <v>394</v>
      </c>
      <c r="AN1906" t="s">
        <v>394</v>
      </c>
      <c r="AO1906" t="s">
        <v>394</v>
      </c>
      <c r="AP1906" t="s">
        <v>394</v>
      </c>
      <c r="AQ1906" s="286" t="s">
        <v>394</v>
      </c>
      <c r="AR1906" s="307"/>
      <c r="AS1906" s="310"/>
    </row>
    <row r="1907" spans="1:45" x14ac:dyDescent="0.3">
      <c r="A1907" s="285">
        <v>120418</v>
      </c>
      <c r="B1907" s="286" t="s">
        <v>540</v>
      </c>
      <c r="C1907" t="s">
        <v>995</v>
      </c>
      <c r="D1907" t="s">
        <v>995</v>
      </c>
      <c r="E1907" t="s">
        <v>995</v>
      </c>
      <c r="F1907" t="s">
        <v>995</v>
      </c>
      <c r="G1907" t="s">
        <v>995</v>
      </c>
      <c r="H1907" t="s">
        <v>995</v>
      </c>
      <c r="I1907" t="s">
        <v>995</v>
      </c>
      <c r="J1907" t="s">
        <v>995</v>
      </c>
      <c r="K1907" t="s">
        <v>995</v>
      </c>
      <c r="L1907" t="s">
        <v>995</v>
      </c>
      <c r="M1907" t="s">
        <v>995</v>
      </c>
      <c r="N1907" t="s">
        <v>995</v>
      </c>
      <c r="O1907" t="s">
        <v>995</v>
      </c>
      <c r="P1907" t="s">
        <v>995</v>
      </c>
      <c r="Q1907" t="s">
        <v>995</v>
      </c>
      <c r="R1907" t="s">
        <v>995</v>
      </c>
      <c r="S1907" t="s">
        <v>995</v>
      </c>
      <c r="T1907" t="s">
        <v>995</v>
      </c>
      <c r="U1907" t="s">
        <v>995</v>
      </c>
      <c r="V1907" t="s">
        <v>995</v>
      </c>
      <c r="W1907" t="s">
        <v>995</v>
      </c>
      <c r="X1907" t="s">
        <v>995</v>
      </c>
      <c r="Y1907" t="s">
        <v>995</v>
      </c>
      <c r="Z1907" t="s">
        <v>995</v>
      </c>
      <c r="AA1907" t="s">
        <v>995</v>
      </c>
      <c r="AB1907" t="s">
        <v>995</v>
      </c>
      <c r="AC1907" t="s">
        <v>995</v>
      </c>
      <c r="AD1907" t="s">
        <v>995</v>
      </c>
      <c r="AE1907" t="s">
        <v>995</v>
      </c>
      <c r="AF1907" t="s">
        <v>995</v>
      </c>
      <c r="AG1907" t="s">
        <v>995</v>
      </c>
      <c r="AH1907" t="s">
        <v>995</v>
      </c>
      <c r="AI1907" t="s">
        <v>995</v>
      </c>
      <c r="AJ1907" t="s">
        <v>995</v>
      </c>
      <c r="AK1907" t="s">
        <v>995</v>
      </c>
      <c r="AL1907" t="s">
        <v>995</v>
      </c>
      <c r="AM1907" t="s">
        <v>995</v>
      </c>
      <c r="AN1907" t="s">
        <v>995</v>
      </c>
      <c r="AO1907" t="s">
        <v>995</v>
      </c>
      <c r="AP1907" t="s">
        <v>995</v>
      </c>
      <c r="AQ1907" s="286" t="s">
        <v>855</v>
      </c>
      <c r="AR1907" s="303"/>
      <c r="AS1907" s="303"/>
    </row>
    <row r="1908" spans="1:45" ht="21.6" x14ac:dyDescent="0.3">
      <c r="A1908" s="285">
        <v>120420</v>
      </c>
      <c r="B1908" s="286" t="s">
        <v>61</v>
      </c>
      <c r="C1908" t="s">
        <v>226</v>
      </c>
      <c r="D1908" t="s">
        <v>226</v>
      </c>
      <c r="E1908" t="s">
        <v>226</v>
      </c>
      <c r="F1908" t="s">
        <v>226</v>
      </c>
      <c r="G1908" t="s">
        <v>226</v>
      </c>
      <c r="H1908" t="s">
        <v>226</v>
      </c>
      <c r="I1908" t="s">
        <v>226</v>
      </c>
      <c r="J1908" t="s">
        <v>226</v>
      </c>
      <c r="K1908" t="s">
        <v>226</v>
      </c>
      <c r="L1908" t="s">
        <v>226</v>
      </c>
      <c r="M1908" t="s">
        <v>226</v>
      </c>
      <c r="N1908" t="s">
        <v>226</v>
      </c>
      <c r="O1908" t="s">
        <v>226</v>
      </c>
      <c r="P1908" t="s">
        <v>226</v>
      </c>
      <c r="Q1908" t="s">
        <v>226</v>
      </c>
      <c r="R1908" t="s">
        <v>226</v>
      </c>
      <c r="S1908" t="s">
        <v>226</v>
      </c>
      <c r="T1908" t="s">
        <v>224</v>
      </c>
      <c r="U1908" t="s">
        <v>224</v>
      </c>
      <c r="V1908" t="s">
        <v>226</v>
      </c>
      <c r="W1908" t="s">
        <v>226</v>
      </c>
      <c r="X1908" t="s">
        <v>226</v>
      </c>
      <c r="Y1908" t="s">
        <v>226</v>
      </c>
      <c r="Z1908" t="s">
        <v>225</v>
      </c>
      <c r="AA1908" t="s">
        <v>226</v>
      </c>
      <c r="AB1908" t="s">
        <v>226</v>
      </c>
      <c r="AC1908" t="s">
        <v>226</v>
      </c>
      <c r="AD1908" t="s">
        <v>226</v>
      </c>
      <c r="AE1908" t="s">
        <v>226</v>
      </c>
      <c r="AF1908" t="s">
        <v>225</v>
      </c>
      <c r="AG1908" t="s">
        <v>226</v>
      </c>
      <c r="AH1908" t="s">
        <v>224</v>
      </c>
      <c r="AI1908" t="s">
        <v>226</v>
      </c>
      <c r="AJ1908" t="s">
        <v>225</v>
      </c>
      <c r="AK1908" t="s">
        <v>224</v>
      </c>
      <c r="AL1908" t="s">
        <v>226</v>
      </c>
      <c r="AM1908" t="s">
        <v>224</v>
      </c>
      <c r="AN1908" t="s">
        <v>226</v>
      </c>
      <c r="AO1908" t="s">
        <v>224</v>
      </c>
      <c r="AP1908" t="s">
        <v>224</v>
      </c>
      <c r="AQ1908" s="286" t="s">
        <v>394</v>
      </c>
      <c r="AR1908" s="307"/>
      <c r="AS1908" s="310"/>
    </row>
    <row r="1909" spans="1:45" x14ac:dyDescent="0.3">
      <c r="A1909" s="285">
        <v>120421</v>
      </c>
      <c r="B1909" s="286" t="s">
        <v>539</v>
      </c>
      <c r="C1909" t="s">
        <v>995</v>
      </c>
      <c r="D1909" t="s">
        <v>995</v>
      </c>
      <c r="E1909" t="s">
        <v>995</v>
      </c>
      <c r="F1909" t="s">
        <v>995</v>
      </c>
      <c r="G1909" t="s">
        <v>995</v>
      </c>
      <c r="H1909" t="s">
        <v>995</v>
      </c>
      <c r="I1909" t="s">
        <v>995</v>
      </c>
      <c r="J1909" t="s">
        <v>995</v>
      </c>
      <c r="K1909" t="s">
        <v>995</v>
      </c>
      <c r="L1909" t="s">
        <v>995</v>
      </c>
      <c r="M1909" t="s">
        <v>995</v>
      </c>
      <c r="N1909" t="s">
        <v>995</v>
      </c>
      <c r="O1909" t="s">
        <v>995</v>
      </c>
      <c r="P1909" t="s">
        <v>995</v>
      </c>
      <c r="Q1909" t="s">
        <v>995</v>
      </c>
      <c r="R1909" t="s">
        <v>995</v>
      </c>
      <c r="S1909" t="s">
        <v>995</v>
      </c>
      <c r="T1909" t="s">
        <v>995</v>
      </c>
      <c r="U1909" t="s">
        <v>995</v>
      </c>
      <c r="V1909" t="s">
        <v>995</v>
      </c>
      <c r="W1909" t="s">
        <v>995</v>
      </c>
      <c r="X1909" t="s">
        <v>995</v>
      </c>
      <c r="Y1909" t="s">
        <v>995</v>
      </c>
      <c r="Z1909" t="s">
        <v>995</v>
      </c>
      <c r="AA1909" t="s">
        <v>995</v>
      </c>
      <c r="AB1909" t="s">
        <v>995</v>
      </c>
      <c r="AC1909" t="s">
        <v>995</v>
      </c>
      <c r="AD1909" t="s">
        <v>995</v>
      </c>
      <c r="AE1909" t="s">
        <v>995</v>
      </c>
      <c r="AF1909" t="s">
        <v>995</v>
      </c>
      <c r="AG1909" t="s">
        <v>995</v>
      </c>
      <c r="AH1909" t="s">
        <v>995</v>
      </c>
      <c r="AI1909" t="s">
        <v>995</v>
      </c>
      <c r="AJ1909" t="s">
        <v>995</v>
      </c>
      <c r="AK1909" t="s">
        <v>995</v>
      </c>
      <c r="AL1909" t="s">
        <v>995</v>
      </c>
      <c r="AM1909" t="s">
        <v>995</v>
      </c>
      <c r="AN1909" t="s">
        <v>995</v>
      </c>
      <c r="AO1909" t="s">
        <v>995</v>
      </c>
      <c r="AP1909" t="s">
        <v>995</v>
      </c>
      <c r="AQ1909" s="286" t="s">
        <v>855</v>
      </c>
      <c r="AR1909" s="303"/>
      <c r="AS1909" s="303"/>
    </row>
    <row r="1910" spans="1:45" x14ac:dyDescent="0.3">
      <c r="A1910" s="285">
        <v>120424</v>
      </c>
      <c r="B1910" s="286" t="s">
        <v>540</v>
      </c>
      <c r="C1910" t="s">
        <v>995</v>
      </c>
      <c r="D1910" t="s">
        <v>995</v>
      </c>
      <c r="E1910" t="s">
        <v>995</v>
      </c>
      <c r="F1910" t="s">
        <v>995</v>
      </c>
      <c r="G1910" t="s">
        <v>995</v>
      </c>
      <c r="H1910" t="s">
        <v>995</v>
      </c>
      <c r="I1910" t="s">
        <v>995</v>
      </c>
      <c r="J1910" t="s">
        <v>995</v>
      </c>
      <c r="K1910" t="s">
        <v>995</v>
      </c>
      <c r="L1910" t="s">
        <v>995</v>
      </c>
      <c r="M1910" t="s">
        <v>995</v>
      </c>
      <c r="N1910" t="s">
        <v>995</v>
      </c>
      <c r="O1910" t="s">
        <v>995</v>
      </c>
      <c r="P1910" t="s">
        <v>995</v>
      </c>
      <c r="Q1910" t="s">
        <v>995</v>
      </c>
      <c r="R1910" t="s">
        <v>995</v>
      </c>
      <c r="S1910" t="s">
        <v>995</v>
      </c>
      <c r="T1910" t="s">
        <v>995</v>
      </c>
      <c r="U1910" t="s">
        <v>995</v>
      </c>
      <c r="V1910" t="s">
        <v>995</v>
      </c>
      <c r="W1910" t="s">
        <v>995</v>
      </c>
      <c r="X1910" t="s">
        <v>995</v>
      </c>
      <c r="Y1910" t="s">
        <v>995</v>
      </c>
      <c r="Z1910" t="s">
        <v>995</v>
      </c>
      <c r="AA1910" t="s">
        <v>995</v>
      </c>
      <c r="AB1910" t="s">
        <v>995</v>
      </c>
      <c r="AC1910" t="s">
        <v>995</v>
      </c>
      <c r="AD1910" t="s">
        <v>995</v>
      </c>
      <c r="AE1910" t="s">
        <v>995</v>
      </c>
      <c r="AF1910" t="s">
        <v>995</v>
      </c>
      <c r="AG1910" t="s">
        <v>995</v>
      </c>
      <c r="AH1910" t="s">
        <v>995</v>
      </c>
      <c r="AI1910" t="s">
        <v>995</v>
      </c>
      <c r="AJ1910" t="s">
        <v>995</v>
      </c>
      <c r="AK1910" t="s">
        <v>995</v>
      </c>
      <c r="AL1910" t="s">
        <v>995</v>
      </c>
      <c r="AM1910" t="s">
        <v>995</v>
      </c>
      <c r="AN1910" t="s">
        <v>995</v>
      </c>
      <c r="AO1910" t="s">
        <v>995</v>
      </c>
      <c r="AP1910" t="s">
        <v>995</v>
      </c>
      <c r="AQ1910" s="286" t="s">
        <v>855</v>
      </c>
      <c r="AR1910" s="303"/>
      <c r="AS1910" s="303"/>
    </row>
    <row r="1911" spans="1:45" x14ac:dyDescent="0.3">
      <c r="A1911" s="285">
        <v>120427</v>
      </c>
      <c r="B1911" s="286" t="s">
        <v>540</v>
      </c>
      <c r="C1911" t="s">
        <v>995</v>
      </c>
      <c r="D1911" t="s">
        <v>995</v>
      </c>
      <c r="E1911" t="s">
        <v>995</v>
      </c>
      <c r="F1911" t="s">
        <v>995</v>
      </c>
      <c r="G1911" t="s">
        <v>995</v>
      </c>
      <c r="H1911" t="s">
        <v>995</v>
      </c>
      <c r="I1911" t="s">
        <v>995</v>
      </c>
      <c r="J1911" t="s">
        <v>995</v>
      </c>
      <c r="K1911" t="s">
        <v>995</v>
      </c>
      <c r="L1911" t="s">
        <v>995</v>
      </c>
      <c r="M1911" t="s">
        <v>995</v>
      </c>
      <c r="N1911" t="s">
        <v>995</v>
      </c>
      <c r="O1911" t="s">
        <v>995</v>
      </c>
      <c r="P1911" t="s">
        <v>995</v>
      </c>
      <c r="Q1911" t="s">
        <v>995</v>
      </c>
      <c r="R1911" t="s">
        <v>995</v>
      </c>
      <c r="S1911" t="s">
        <v>995</v>
      </c>
      <c r="T1911" t="s">
        <v>995</v>
      </c>
      <c r="U1911" t="s">
        <v>995</v>
      </c>
      <c r="V1911" t="s">
        <v>995</v>
      </c>
      <c r="W1911" t="s">
        <v>995</v>
      </c>
      <c r="X1911" t="s">
        <v>995</v>
      </c>
      <c r="Y1911" t="s">
        <v>995</v>
      </c>
      <c r="Z1911" t="s">
        <v>995</v>
      </c>
      <c r="AA1911" t="s">
        <v>995</v>
      </c>
      <c r="AB1911" t="s">
        <v>995</v>
      </c>
      <c r="AC1911" t="s">
        <v>995</v>
      </c>
      <c r="AD1911" t="s">
        <v>995</v>
      </c>
      <c r="AE1911" t="s">
        <v>995</v>
      </c>
      <c r="AF1911" t="s">
        <v>995</v>
      </c>
      <c r="AG1911" t="s">
        <v>995</v>
      </c>
      <c r="AH1911" t="s">
        <v>995</v>
      </c>
      <c r="AI1911" t="s">
        <v>995</v>
      </c>
      <c r="AJ1911" t="s">
        <v>995</v>
      </c>
      <c r="AK1911" t="s">
        <v>995</v>
      </c>
      <c r="AL1911" t="s">
        <v>995</v>
      </c>
      <c r="AM1911" t="s">
        <v>995</v>
      </c>
      <c r="AN1911" t="s">
        <v>995</v>
      </c>
      <c r="AO1911" t="s">
        <v>995</v>
      </c>
      <c r="AP1911" t="s">
        <v>995</v>
      </c>
      <c r="AQ1911" s="286" t="s">
        <v>855</v>
      </c>
      <c r="AR1911" s="303"/>
      <c r="AS1911" s="303"/>
    </row>
    <row r="1912" spans="1:45" ht="21.6" x14ac:dyDescent="0.3">
      <c r="A1912" s="285">
        <v>120428</v>
      </c>
      <c r="B1912" s="286" t="s">
        <v>61</v>
      </c>
      <c r="C1912" t="s">
        <v>394</v>
      </c>
      <c r="D1912" t="s">
        <v>394</v>
      </c>
      <c r="E1912" t="s">
        <v>394</v>
      </c>
      <c r="F1912" t="s">
        <v>394</v>
      </c>
      <c r="G1912" t="s">
        <v>394</v>
      </c>
      <c r="H1912" t="s">
        <v>394</v>
      </c>
      <c r="I1912" t="s">
        <v>394</v>
      </c>
      <c r="J1912" t="s">
        <v>394</v>
      </c>
      <c r="K1912" t="s">
        <v>394</v>
      </c>
      <c r="L1912" t="s">
        <v>394</v>
      </c>
      <c r="M1912" t="s">
        <v>394</v>
      </c>
      <c r="N1912" t="s">
        <v>394</v>
      </c>
      <c r="O1912" t="s">
        <v>394</v>
      </c>
      <c r="P1912" t="s">
        <v>394</v>
      </c>
      <c r="Q1912" t="s">
        <v>394</v>
      </c>
      <c r="R1912" t="s">
        <v>394</v>
      </c>
      <c r="S1912" t="s">
        <v>394</v>
      </c>
      <c r="T1912" t="s">
        <v>394</v>
      </c>
      <c r="U1912" t="s">
        <v>394</v>
      </c>
      <c r="V1912" t="s">
        <v>394</v>
      </c>
      <c r="W1912" t="s">
        <v>394</v>
      </c>
      <c r="X1912" t="s">
        <v>394</v>
      </c>
      <c r="Y1912" t="s">
        <v>394</v>
      </c>
      <c r="Z1912" t="s">
        <v>995</v>
      </c>
      <c r="AA1912" t="s">
        <v>394</v>
      </c>
      <c r="AB1912" t="s">
        <v>995</v>
      </c>
      <c r="AC1912" t="s">
        <v>394</v>
      </c>
      <c r="AD1912" t="s">
        <v>995</v>
      </c>
      <c r="AE1912" t="s">
        <v>995</v>
      </c>
      <c r="AF1912" t="s">
        <v>394</v>
      </c>
      <c r="AG1912" t="s">
        <v>394</v>
      </c>
      <c r="AH1912" t="s">
        <v>394</v>
      </c>
      <c r="AI1912" t="s">
        <v>394</v>
      </c>
      <c r="AJ1912" t="s">
        <v>394</v>
      </c>
      <c r="AK1912" t="s">
        <v>394</v>
      </c>
      <c r="AL1912" t="s">
        <v>394</v>
      </c>
      <c r="AM1912" t="s">
        <v>394</v>
      </c>
      <c r="AN1912" t="s">
        <v>394</v>
      </c>
      <c r="AO1912" t="s">
        <v>394</v>
      </c>
      <c r="AP1912" t="s">
        <v>394</v>
      </c>
      <c r="AQ1912" s="286" t="s">
        <v>394</v>
      </c>
      <c r="AR1912" s="307"/>
      <c r="AS1912" s="310"/>
    </row>
    <row r="1913" spans="1:45" ht="21.6" x14ac:dyDescent="0.3">
      <c r="A1913" s="285">
        <v>120432</v>
      </c>
      <c r="B1913" s="286" t="s">
        <v>540</v>
      </c>
      <c r="C1913" t="s">
        <v>224</v>
      </c>
      <c r="D1913" t="s">
        <v>226</v>
      </c>
      <c r="E1913" t="s">
        <v>224</v>
      </c>
      <c r="F1913" t="s">
        <v>224</v>
      </c>
      <c r="G1913" t="s">
        <v>224</v>
      </c>
      <c r="H1913" t="s">
        <v>224</v>
      </c>
      <c r="I1913" t="s">
        <v>224</v>
      </c>
      <c r="J1913" t="s">
        <v>226</v>
      </c>
      <c r="K1913" t="s">
        <v>226</v>
      </c>
      <c r="L1913" t="s">
        <v>226</v>
      </c>
      <c r="M1913" t="s">
        <v>224</v>
      </c>
      <c r="N1913" t="s">
        <v>224</v>
      </c>
      <c r="O1913" t="s">
        <v>224</v>
      </c>
      <c r="P1913" t="s">
        <v>224</v>
      </c>
      <c r="Q1913" t="s">
        <v>224</v>
      </c>
      <c r="R1913" t="s">
        <v>226</v>
      </c>
      <c r="S1913" t="s">
        <v>226</v>
      </c>
      <c r="T1913" t="s">
        <v>226</v>
      </c>
      <c r="U1913" t="s">
        <v>226</v>
      </c>
      <c r="V1913" t="s">
        <v>226</v>
      </c>
      <c r="W1913" t="s">
        <v>394</v>
      </c>
      <c r="X1913" t="s">
        <v>394</v>
      </c>
      <c r="Y1913" t="s">
        <v>394</v>
      </c>
      <c r="Z1913" t="s">
        <v>394</v>
      </c>
      <c r="AA1913" t="s">
        <v>394</v>
      </c>
      <c r="AB1913" t="s">
        <v>394</v>
      </c>
      <c r="AC1913" t="s">
        <v>394</v>
      </c>
      <c r="AD1913" t="s">
        <v>394</v>
      </c>
      <c r="AE1913" t="s">
        <v>394</v>
      </c>
      <c r="AF1913" t="s">
        <v>394</v>
      </c>
      <c r="AG1913" t="s">
        <v>394</v>
      </c>
      <c r="AH1913" t="s">
        <v>394</v>
      </c>
      <c r="AI1913" t="s">
        <v>394</v>
      </c>
      <c r="AJ1913" t="s">
        <v>394</v>
      </c>
      <c r="AK1913" t="s">
        <v>394</v>
      </c>
      <c r="AL1913" t="s">
        <v>394</v>
      </c>
      <c r="AM1913" t="s">
        <v>394</v>
      </c>
      <c r="AN1913" t="s">
        <v>394</v>
      </c>
      <c r="AO1913" t="s">
        <v>394</v>
      </c>
      <c r="AP1913" t="s">
        <v>394</v>
      </c>
      <c r="AQ1913" s="286" t="s">
        <v>394</v>
      </c>
      <c r="AR1913" s="307"/>
      <c r="AS1913" s="310"/>
    </row>
    <row r="1914" spans="1:45" ht="28.8" x14ac:dyDescent="0.3">
      <c r="A1914" s="285">
        <v>120433</v>
      </c>
      <c r="B1914" s="286" t="s">
        <v>67</v>
      </c>
      <c r="C1914" t="s">
        <v>226</v>
      </c>
      <c r="D1914" t="s">
        <v>226</v>
      </c>
      <c r="E1914" t="s">
        <v>224</v>
      </c>
      <c r="F1914" t="s">
        <v>224</v>
      </c>
      <c r="G1914" t="s">
        <v>224</v>
      </c>
      <c r="H1914" t="s">
        <v>224</v>
      </c>
      <c r="I1914" t="s">
        <v>226</v>
      </c>
      <c r="J1914" t="s">
        <v>224</v>
      </c>
      <c r="K1914" t="s">
        <v>226</v>
      </c>
      <c r="L1914" t="s">
        <v>225</v>
      </c>
      <c r="M1914" t="s">
        <v>226</v>
      </c>
      <c r="N1914" t="s">
        <v>224</v>
      </c>
      <c r="O1914" t="s">
        <v>226</v>
      </c>
      <c r="P1914" t="s">
        <v>226</v>
      </c>
      <c r="Q1914" t="s">
        <v>226</v>
      </c>
      <c r="R1914" t="s">
        <v>226</v>
      </c>
      <c r="S1914" t="s">
        <v>225</v>
      </c>
      <c r="T1914" t="s">
        <v>226</v>
      </c>
      <c r="U1914" t="s">
        <v>225</v>
      </c>
      <c r="V1914" t="s">
        <v>226</v>
      </c>
      <c r="W1914" t="s">
        <v>224</v>
      </c>
      <c r="X1914" t="s">
        <v>226</v>
      </c>
      <c r="Y1914" t="s">
        <v>224</v>
      </c>
      <c r="Z1914" t="s">
        <v>226</v>
      </c>
      <c r="AA1914" t="s">
        <v>226</v>
      </c>
      <c r="AB1914" t="s">
        <v>226</v>
      </c>
      <c r="AC1914" t="s">
        <v>226</v>
      </c>
      <c r="AD1914" t="s">
        <v>226</v>
      </c>
      <c r="AE1914" t="s">
        <v>226</v>
      </c>
      <c r="AF1914" t="s">
        <v>226</v>
      </c>
      <c r="AG1914" t="s">
        <v>225</v>
      </c>
      <c r="AH1914" t="s">
        <v>225</v>
      </c>
      <c r="AI1914" t="s">
        <v>225</v>
      </c>
      <c r="AJ1914" t="s">
        <v>225</v>
      </c>
      <c r="AK1914" t="s">
        <v>225</v>
      </c>
      <c r="AL1914" t="s">
        <v>394</v>
      </c>
      <c r="AM1914" t="s">
        <v>394</v>
      </c>
      <c r="AN1914" t="s">
        <v>394</v>
      </c>
      <c r="AO1914" t="s">
        <v>394</v>
      </c>
      <c r="AP1914" t="s">
        <v>394</v>
      </c>
      <c r="AQ1914" s="286" t="s">
        <v>394</v>
      </c>
      <c r="AR1914" s="307"/>
      <c r="AS1914" s="310"/>
    </row>
    <row r="1915" spans="1:45" ht="21.6" x14ac:dyDescent="0.3">
      <c r="A1915" s="285">
        <v>120436</v>
      </c>
      <c r="B1915" s="286" t="s">
        <v>61</v>
      </c>
      <c r="C1915" t="s">
        <v>226</v>
      </c>
      <c r="D1915" t="s">
        <v>226</v>
      </c>
      <c r="E1915" t="s">
        <v>226</v>
      </c>
      <c r="F1915" t="s">
        <v>226</v>
      </c>
      <c r="G1915" t="s">
        <v>226</v>
      </c>
      <c r="H1915" t="s">
        <v>226</v>
      </c>
      <c r="I1915" t="s">
        <v>224</v>
      </c>
      <c r="J1915" t="s">
        <v>224</v>
      </c>
      <c r="K1915" t="s">
        <v>226</v>
      </c>
      <c r="L1915" t="s">
        <v>224</v>
      </c>
      <c r="M1915" t="s">
        <v>226</v>
      </c>
      <c r="N1915" t="s">
        <v>224</v>
      </c>
      <c r="O1915" t="s">
        <v>226</v>
      </c>
      <c r="P1915" t="s">
        <v>226</v>
      </c>
      <c r="Q1915" t="s">
        <v>226</v>
      </c>
      <c r="R1915" t="s">
        <v>224</v>
      </c>
      <c r="S1915" t="s">
        <v>224</v>
      </c>
      <c r="T1915" t="s">
        <v>224</v>
      </c>
      <c r="U1915" t="s">
        <v>226</v>
      </c>
      <c r="V1915" t="s">
        <v>226</v>
      </c>
      <c r="W1915" t="s">
        <v>226</v>
      </c>
      <c r="X1915" t="s">
        <v>226</v>
      </c>
      <c r="Y1915" t="s">
        <v>226</v>
      </c>
      <c r="Z1915" t="s">
        <v>226</v>
      </c>
      <c r="AA1915" t="s">
        <v>224</v>
      </c>
      <c r="AB1915" t="s">
        <v>224</v>
      </c>
      <c r="AC1915" t="s">
        <v>224</v>
      </c>
      <c r="AD1915" t="s">
        <v>224</v>
      </c>
      <c r="AE1915" t="s">
        <v>224</v>
      </c>
      <c r="AF1915" t="s">
        <v>224</v>
      </c>
      <c r="AG1915" t="s">
        <v>226</v>
      </c>
      <c r="AH1915" t="s">
        <v>225</v>
      </c>
      <c r="AI1915" t="s">
        <v>225</v>
      </c>
      <c r="AJ1915" t="s">
        <v>225</v>
      </c>
      <c r="AK1915" t="s">
        <v>225</v>
      </c>
      <c r="AL1915" t="s">
        <v>226</v>
      </c>
      <c r="AM1915" t="s">
        <v>225</v>
      </c>
      <c r="AN1915" t="s">
        <v>225</v>
      </c>
      <c r="AO1915" t="s">
        <v>225</v>
      </c>
      <c r="AP1915" t="s">
        <v>225</v>
      </c>
      <c r="AQ1915" s="286" t="s">
        <v>394</v>
      </c>
      <c r="AR1915" s="307"/>
      <c r="AS1915" s="310"/>
    </row>
    <row r="1916" spans="1:45" x14ac:dyDescent="0.3">
      <c r="A1916" s="285">
        <v>120439</v>
      </c>
      <c r="B1916" s="286" t="s">
        <v>539</v>
      </c>
      <c r="C1916" t="s">
        <v>995</v>
      </c>
      <c r="D1916" t="s">
        <v>995</v>
      </c>
      <c r="E1916" t="s">
        <v>995</v>
      </c>
      <c r="F1916" t="s">
        <v>995</v>
      </c>
      <c r="G1916" t="s">
        <v>995</v>
      </c>
      <c r="H1916" t="s">
        <v>995</v>
      </c>
      <c r="I1916" t="s">
        <v>995</v>
      </c>
      <c r="J1916" t="s">
        <v>995</v>
      </c>
      <c r="K1916" t="s">
        <v>995</v>
      </c>
      <c r="L1916" t="s">
        <v>995</v>
      </c>
      <c r="M1916" t="s">
        <v>995</v>
      </c>
      <c r="N1916" t="s">
        <v>995</v>
      </c>
      <c r="O1916" t="s">
        <v>995</v>
      </c>
      <c r="P1916" t="s">
        <v>995</v>
      </c>
      <c r="Q1916" t="s">
        <v>995</v>
      </c>
      <c r="R1916" t="s">
        <v>995</v>
      </c>
      <c r="S1916" t="s">
        <v>995</v>
      </c>
      <c r="T1916" t="s">
        <v>995</v>
      </c>
      <c r="U1916" t="s">
        <v>995</v>
      </c>
      <c r="V1916" t="s">
        <v>995</v>
      </c>
      <c r="W1916" t="s">
        <v>995</v>
      </c>
      <c r="X1916" t="s">
        <v>995</v>
      </c>
      <c r="Y1916" t="s">
        <v>995</v>
      </c>
      <c r="Z1916" t="s">
        <v>995</v>
      </c>
      <c r="AA1916" t="s">
        <v>995</v>
      </c>
      <c r="AB1916" t="s">
        <v>995</v>
      </c>
      <c r="AC1916" t="s">
        <v>995</v>
      </c>
      <c r="AD1916" t="s">
        <v>995</v>
      </c>
      <c r="AE1916" t="s">
        <v>995</v>
      </c>
      <c r="AF1916" t="s">
        <v>995</v>
      </c>
      <c r="AG1916" t="s">
        <v>995</v>
      </c>
      <c r="AH1916" t="s">
        <v>995</v>
      </c>
      <c r="AI1916" t="s">
        <v>995</v>
      </c>
      <c r="AJ1916" t="s">
        <v>995</v>
      </c>
      <c r="AK1916" t="s">
        <v>995</v>
      </c>
      <c r="AL1916" t="s">
        <v>995</v>
      </c>
      <c r="AM1916" t="s">
        <v>995</v>
      </c>
      <c r="AN1916" t="s">
        <v>995</v>
      </c>
      <c r="AO1916" t="s">
        <v>995</v>
      </c>
      <c r="AP1916" t="s">
        <v>995</v>
      </c>
      <c r="AQ1916" s="286" t="s">
        <v>855</v>
      </c>
      <c r="AR1916" s="303"/>
      <c r="AS1916" s="303"/>
    </row>
    <row r="1917" spans="1:45" ht="21.6" x14ac:dyDescent="0.3">
      <c r="A1917" s="285">
        <v>120440</v>
      </c>
      <c r="B1917" s="286" t="s">
        <v>61</v>
      </c>
      <c r="C1917" t="s">
        <v>226</v>
      </c>
      <c r="D1917" t="s">
        <v>224</v>
      </c>
      <c r="E1917" t="s">
        <v>224</v>
      </c>
      <c r="F1917" t="s">
        <v>224</v>
      </c>
      <c r="G1917" t="s">
        <v>226</v>
      </c>
      <c r="H1917" t="s">
        <v>226</v>
      </c>
      <c r="I1917" t="s">
        <v>224</v>
      </c>
      <c r="J1917" t="s">
        <v>226</v>
      </c>
      <c r="K1917" t="s">
        <v>226</v>
      </c>
      <c r="L1917" t="s">
        <v>226</v>
      </c>
      <c r="M1917" t="s">
        <v>226</v>
      </c>
      <c r="N1917" t="s">
        <v>226</v>
      </c>
      <c r="O1917" t="s">
        <v>224</v>
      </c>
      <c r="P1917" t="s">
        <v>224</v>
      </c>
      <c r="Q1917" t="s">
        <v>224</v>
      </c>
      <c r="R1917" t="s">
        <v>226</v>
      </c>
      <c r="S1917" t="s">
        <v>226</v>
      </c>
      <c r="T1917" t="s">
        <v>226</v>
      </c>
      <c r="U1917" t="s">
        <v>224</v>
      </c>
      <c r="V1917" t="s">
        <v>226</v>
      </c>
      <c r="W1917" t="s">
        <v>226</v>
      </c>
      <c r="X1917" t="s">
        <v>226</v>
      </c>
      <c r="Y1917" t="s">
        <v>226</v>
      </c>
      <c r="Z1917" t="s">
        <v>224</v>
      </c>
      <c r="AA1917" t="s">
        <v>226</v>
      </c>
      <c r="AB1917" t="s">
        <v>226</v>
      </c>
      <c r="AC1917" t="s">
        <v>226</v>
      </c>
      <c r="AD1917" t="s">
        <v>226</v>
      </c>
      <c r="AE1917" t="s">
        <v>226</v>
      </c>
      <c r="AF1917" t="s">
        <v>226</v>
      </c>
      <c r="AG1917" t="s">
        <v>224</v>
      </c>
      <c r="AH1917" t="s">
        <v>225</v>
      </c>
      <c r="AI1917" t="s">
        <v>226</v>
      </c>
      <c r="AJ1917" t="s">
        <v>224</v>
      </c>
      <c r="AK1917" t="s">
        <v>225</v>
      </c>
      <c r="AL1917" t="s">
        <v>224</v>
      </c>
      <c r="AM1917" t="s">
        <v>225</v>
      </c>
      <c r="AN1917" t="s">
        <v>224</v>
      </c>
      <c r="AO1917" t="s">
        <v>225</v>
      </c>
      <c r="AP1917" t="s">
        <v>225</v>
      </c>
      <c r="AQ1917" s="286" t="s">
        <v>394</v>
      </c>
      <c r="AR1917" s="307"/>
      <c r="AS1917" s="310"/>
    </row>
    <row r="1918" spans="1:45" x14ac:dyDescent="0.3">
      <c r="A1918" s="285">
        <v>120443</v>
      </c>
      <c r="B1918" s="286" t="s">
        <v>539</v>
      </c>
      <c r="C1918" t="s">
        <v>995</v>
      </c>
      <c r="D1918" t="s">
        <v>995</v>
      </c>
      <c r="E1918" t="s">
        <v>995</v>
      </c>
      <c r="F1918" t="s">
        <v>995</v>
      </c>
      <c r="G1918" t="s">
        <v>995</v>
      </c>
      <c r="H1918" t="s">
        <v>995</v>
      </c>
      <c r="I1918" t="s">
        <v>995</v>
      </c>
      <c r="J1918" t="s">
        <v>995</v>
      </c>
      <c r="K1918" t="s">
        <v>995</v>
      </c>
      <c r="L1918" t="s">
        <v>995</v>
      </c>
      <c r="M1918" t="s">
        <v>995</v>
      </c>
      <c r="N1918" t="s">
        <v>995</v>
      </c>
      <c r="O1918" t="s">
        <v>995</v>
      </c>
      <c r="P1918" t="s">
        <v>995</v>
      </c>
      <c r="Q1918" t="s">
        <v>995</v>
      </c>
      <c r="R1918" t="s">
        <v>995</v>
      </c>
      <c r="S1918" t="s">
        <v>995</v>
      </c>
      <c r="T1918" t="s">
        <v>995</v>
      </c>
      <c r="U1918" t="s">
        <v>995</v>
      </c>
      <c r="V1918" t="s">
        <v>995</v>
      </c>
      <c r="W1918" t="s">
        <v>995</v>
      </c>
      <c r="X1918" t="s">
        <v>995</v>
      </c>
      <c r="Y1918" t="s">
        <v>995</v>
      </c>
      <c r="Z1918" t="s">
        <v>995</v>
      </c>
      <c r="AA1918" t="s">
        <v>995</v>
      </c>
      <c r="AB1918" t="s">
        <v>995</v>
      </c>
      <c r="AC1918" t="s">
        <v>995</v>
      </c>
      <c r="AD1918" t="s">
        <v>995</v>
      </c>
      <c r="AE1918" t="s">
        <v>995</v>
      </c>
      <c r="AF1918" t="s">
        <v>995</v>
      </c>
      <c r="AG1918" t="s">
        <v>995</v>
      </c>
      <c r="AH1918" t="s">
        <v>995</v>
      </c>
      <c r="AI1918" t="s">
        <v>995</v>
      </c>
      <c r="AJ1918" t="s">
        <v>995</v>
      </c>
      <c r="AK1918" t="s">
        <v>995</v>
      </c>
      <c r="AL1918" t="s">
        <v>995</v>
      </c>
      <c r="AM1918" t="s">
        <v>995</v>
      </c>
      <c r="AN1918" t="s">
        <v>995</v>
      </c>
      <c r="AO1918" t="s">
        <v>995</v>
      </c>
      <c r="AP1918" t="s">
        <v>995</v>
      </c>
      <c r="AQ1918" s="286" t="s">
        <v>855</v>
      </c>
      <c r="AR1918" s="303"/>
      <c r="AS1918" s="303"/>
    </row>
    <row r="1919" spans="1:45" x14ac:dyDescent="0.3">
      <c r="A1919" s="285">
        <v>120447</v>
      </c>
      <c r="B1919" s="286" t="s">
        <v>539</v>
      </c>
      <c r="C1919" t="s">
        <v>995</v>
      </c>
      <c r="D1919" t="s">
        <v>995</v>
      </c>
      <c r="E1919" t="s">
        <v>995</v>
      </c>
      <c r="F1919" t="s">
        <v>995</v>
      </c>
      <c r="G1919" t="s">
        <v>995</v>
      </c>
      <c r="H1919" t="s">
        <v>995</v>
      </c>
      <c r="I1919" t="s">
        <v>995</v>
      </c>
      <c r="J1919" t="s">
        <v>995</v>
      </c>
      <c r="K1919" t="s">
        <v>995</v>
      </c>
      <c r="L1919" t="s">
        <v>995</v>
      </c>
      <c r="M1919" t="s">
        <v>995</v>
      </c>
      <c r="N1919" t="s">
        <v>995</v>
      </c>
      <c r="O1919" t="s">
        <v>995</v>
      </c>
      <c r="P1919" t="s">
        <v>995</v>
      </c>
      <c r="Q1919" t="s">
        <v>995</v>
      </c>
      <c r="R1919" t="s">
        <v>995</v>
      </c>
      <c r="S1919" t="s">
        <v>995</v>
      </c>
      <c r="T1919" t="s">
        <v>995</v>
      </c>
      <c r="U1919" t="s">
        <v>995</v>
      </c>
      <c r="V1919" t="s">
        <v>995</v>
      </c>
      <c r="W1919" t="s">
        <v>995</v>
      </c>
      <c r="X1919" t="s">
        <v>995</v>
      </c>
      <c r="Y1919" t="s">
        <v>995</v>
      </c>
      <c r="Z1919" t="s">
        <v>995</v>
      </c>
      <c r="AA1919" t="s">
        <v>995</v>
      </c>
      <c r="AB1919" t="s">
        <v>995</v>
      </c>
      <c r="AC1919" t="s">
        <v>995</v>
      </c>
      <c r="AD1919" t="s">
        <v>995</v>
      </c>
      <c r="AE1919" t="s">
        <v>995</v>
      </c>
      <c r="AF1919" t="s">
        <v>995</v>
      </c>
      <c r="AG1919" t="s">
        <v>995</v>
      </c>
      <c r="AH1919" t="s">
        <v>995</v>
      </c>
      <c r="AI1919" t="s">
        <v>995</v>
      </c>
      <c r="AJ1919" t="s">
        <v>995</v>
      </c>
      <c r="AK1919" t="s">
        <v>995</v>
      </c>
      <c r="AL1919" t="s">
        <v>995</v>
      </c>
      <c r="AM1919" t="s">
        <v>995</v>
      </c>
      <c r="AN1919" t="s">
        <v>995</v>
      </c>
      <c r="AO1919" t="s">
        <v>995</v>
      </c>
      <c r="AP1919" t="s">
        <v>995</v>
      </c>
      <c r="AQ1919" s="286" t="s">
        <v>855</v>
      </c>
      <c r="AR1919" s="303"/>
      <c r="AS1919" s="303"/>
    </row>
    <row r="1920" spans="1:45" x14ac:dyDescent="0.3">
      <c r="A1920" s="285">
        <v>120452</v>
      </c>
      <c r="B1920" s="286" t="s">
        <v>540</v>
      </c>
      <c r="C1920" t="s">
        <v>995</v>
      </c>
      <c r="D1920" t="s">
        <v>995</v>
      </c>
      <c r="E1920" t="s">
        <v>995</v>
      </c>
      <c r="F1920" t="s">
        <v>995</v>
      </c>
      <c r="G1920" t="s">
        <v>995</v>
      </c>
      <c r="H1920" t="s">
        <v>995</v>
      </c>
      <c r="I1920" t="s">
        <v>995</v>
      </c>
      <c r="J1920" t="s">
        <v>995</v>
      </c>
      <c r="K1920" t="s">
        <v>995</v>
      </c>
      <c r="L1920" t="s">
        <v>995</v>
      </c>
      <c r="M1920" t="s">
        <v>995</v>
      </c>
      <c r="N1920" t="s">
        <v>995</v>
      </c>
      <c r="O1920" t="s">
        <v>995</v>
      </c>
      <c r="P1920" t="s">
        <v>995</v>
      </c>
      <c r="Q1920" t="s">
        <v>995</v>
      </c>
      <c r="R1920" t="s">
        <v>995</v>
      </c>
      <c r="S1920" t="s">
        <v>995</v>
      </c>
      <c r="T1920" t="s">
        <v>995</v>
      </c>
      <c r="U1920" t="s">
        <v>995</v>
      </c>
      <c r="V1920" t="s">
        <v>995</v>
      </c>
      <c r="W1920" t="s">
        <v>995</v>
      </c>
      <c r="X1920" t="s">
        <v>995</v>
      </c>
      <c r="Y1920" t="s">
        <v>995</v>
      </c>
      <c r="Z1920" t="s">
        <v>995</v>
      </c>
      <c r="AA1920" t="s">
        <v>995</v>
      </c>
      <c r="AB1920" t="s">
        <v>995</v>
      </c>
      <c r="AC1920" t="s">
        <v>995</v>
      </c>
      <c r="AD1920" t="s">
        <v>995</v>
      </c>
      <c r="AE1920" t="s">
        <v>995</v>
      </c>
      <c r="AF1920" t="s">
        <v>995</v>
      </c>
      <c r="AG1920" t="s">
        <v>995</v>
      </c>
      <c r="AH1920" t="s">
        <v>995</v>
      </c>
      <c r="AI1920" t="s">
        <v>995</v>
      </c>
      <c r="AJ1920" t="s">
        <v>995</v>
      </c>
      <c r="AK1920" t="s">
        <v>995</v>
      </c>
      <c r="AL1920" t="s">
        <v>995</v>
      </c>
      <c r="AM1920" t="s">
        <v>995</v>
      </c>
      <c r="AN1920" t="s">
        <v>995</v>
      </c>
      <c r="AO1920" t="s">
        <v>995</v>
      </c>
      <c r="AP1920" t="s">
        <v>995</v>
      </c>
      <c r="AQ1920" s="286" t="s">
        <v>855</v>
      </c>
      <c r="AR1920" s="303"/>
      <c r="AS1920" s="303"/>
    </row>
    <row r="1921" spans="1:45" ht="21.6" x14ac:dyDescent="0.3">
      <c r="A1921" s="285">
        <v>120453</v>
      </c>
      <c r="B1921" s="286" t="s">
        <v>61</v>
      </c>
      <c r="C1921" t="s">
        <v>226</v>
      </c>
      <c r="D1921" t="s">
        <v>226</v>
      </c>
      <c r="E1921" t="s">
        <v>226</v>
      </c>
      <c r="F1921" t="s">
        <v>226</v>
      </c>
      <c r="G1921" t="s">
        <v>226</v>
      </c>
      <c r="H1921" t="s">
        <v>226</v>
      </c>
      <c r="I1921" t="s">
        <v>226</v>
      </c>
      <c r="J1921" t="s">
        <v>226</v>
      </c>
      <c r="K1921" t="s">
        <v>226</v>
      </c>
      <c r="L1921" t="s">
        <v>226</v>
      </c>
      <c r="M1921" t="s">
        <v>226</v>
      </c>
      <c r="N1921" t="s">
        <v>226</v>
      </c>
      <c r="O1921" t="s">
        <v>226</v>
      </c>
      <c r="P1921" t="s">
        <v>224</v>
      </c>
      <c r="Q1921" t="s">
        <v>226</v>
      </c>
      <c r="R1921" t="s">
        <v>226</v>
      </c>
      <c r="S1921" t="s">
        <v>226</v>
      </c>
      <c r="T1921" t="s">
        <v>226</v>
      </c>
      <c r="U1921" t="s">
        <v>226</v>
      </c>
      <c r="V1921" t="s">
        <v>226</v>
      </c>
      <c r="W1921" t="s">
        <v>226</v>
      </c>
      <c r="X1921" t="s">
        <v>226</v>
      </c>
      <c r="Y1921" t="s">
        <v>226</v>
      </c>
      <c r="Z1921" t="s">
        <v>226</v>
      </c>
      <c r="AA1921" t="s">
        <v>226</v>
      </c>
      <c r="AB1921" t="s">
        <v>226</v>
      </c>
      <c r="AC1921" t="s">
        <v>226</v>
      </c>
      <c r="AD1921" t="s">
        <v>226</v>
      </c>
      <c r="AE1921" t="s">
        <v>224</v>
      </c>
      <c r="AF1921" t="s">
        <v>226</v>
      </c>
      <c r="AG1921" t="s">
        <v>226</v>
      </c>
      <c r="AH1921" t="s">
        <v>224</v>
      </c>
      <c r="AI1921" t="s">
        <v>226</v>
      </c>
      <c r="AJ1921" t="s">
        <v>226</v>
      </c>
      <c r="AK1921" t="s">
        <v>224</v>
      </c>
      <c r="AL1921" t="s">
        <v>226</v>
      </c>
      <c r="AM1921" t="s">
        <v>226</v>
      </c>
      <c r="AN1921" t="s">
        <v>226</v>
      </c>
      <c r="AO1921" t="s">
        <v>226</v>
      </c>
      <c r="AP1921" t="s">
        <v>224</v>
      </c>
      <c r="AQ1921" s="286" t="s">
        <v>394</v>
      </c>
      <c r="AR1921" s="307"/>
      <c r="AS1921" s="310"/>
    </row>
    <row r="1922" spans="1:45" x14ac:dyDescent="0.3">
      <c r="A1922" s="285">
        <v>120455</v>
      </c>
      <c r="B1922" s="286" t="s">
        <v>539</v>
      </c>
      <c r="C1922" t="s">
        <v>995</v>
      </c>
      <c r="D1922" t="s">
        <v>995</v>
      </c>
      <c r="E1922" t="s">
        <v>995</v>
      </c>
      <c r="F1922" t="s">
        <v>995</v>
      </c>
      <c r="G1922" t="s">
        <v>995</v>
      </c>
      <c r="H1922" t="s">
        <v>995</v>
      </c>
      <c r="I1922" t="s">
        <v>995</v>
      </c>
      <c r="J1922" t="s">
        <v>995</v>
      </c>
      <c r="K1922" t="s">
        <v>995</v>
      </c>
      <c r="L1922" t="s">
        <v>995</v>
      </c>
      <c r="M1922" t="s">
        <v>995</v>
      </c>
      <c r="N1922" t="s">
        <v>995</v>
      </c>
      <c r="O1922" t="s">
        <v>995</v>
      </c>
      <c r="P1922" t="s">
        <v>995</v>
      </c>
      <c r="Q1922" t="s">
        <v>995</v>
      </c>
      <c r="R1922" t="s">
        <v>995</v>
      </c>
      <c r="S1922" t="s">
        <v>995</v>
      </c>
      <c r="T1922" t="s">
        <v>995</v>
      </c>
      <c r="U1922" t="s">
        <v>995</v>
      </c>
      <c r="V1922" t="s">
        <v>995</v>
      </c>
      <c r="W1922" t="s">
        <v>995</v>
      </c>
      <c r="X1922" t="s">
        <v>995</v>
      </c>
      <c r="Y1922" t="s">
        <v>995</v>
      </c>
      <c r="Z1922" t="s">
        <v>995</v>
      </c>
      <c r="AA1922" t="s">
        <v>995</v>
      </c>
      <c r="AB1922" t="s">
        <v>995</v>
      </c>
      <c r="AC1922" t="s">
        <v>995</v>
      </c>
      <c r="AD1922" t="s">
        <v>995</v>
      </c>
      <c r="AE1922" t="s">
        <v>995</v>
      </c>
      <c r="AF1922" t="s">
        <v>995</v>
      </c>
      <c r="AG1922" t="s">
        <v>995</v>
      </c>
      <c r="AH1922" t="s">
        <v>995</v>
      </c>
      <c r="AI1922" t="s">
        <v>995</v>
      </c>
      <c r="AJ1922" t="s">
        <v>995</v>
      </c>
      <c r="AK1922" t="s">
        <v>995</v>
      </c>
      <c r="AL1922" t="s">
        <v>995</v>
      </c>
      <c r="AM1922" t="s">
        <v>995</v>
      </c>
      <c r="AN1922" t="s">
        <v>995</v>
      </c>
      <c r="AO1922" t="s">
        <v>995</v>
      </c>
      <c r="AP1922" t="s">
        <v>995</v>
      </c>
      <c r="AQ1922" s="286" t="s">
        <v>855</v>
      </c>
      <c r="AR1922" s="303"/>
      <c r="AS1922" s="303"/>
    </row>
    <row r="1923" spans="1:45" ht="21.6" x14ac:dyDescent="0.3">
      <c r="A1923" s="285">
        <v>120457</v>
      </c>
      <c r="B1923" s="286" t="s">
        <v>61</v>
      </c>
      <c r="C1923" t="s">
        <v>226</v>
      </c>
      <c r="D1923" t="s">
        <v>226</v>
      </c>
      <c r="E1923" t="s">
        <v>226</v>
      </c>
      <c r="F1923" t="s">
        <v>226</v>
      </c>
      <c r="G1923" t="s">
        <v>226</v>
      </c>
      <c r="H1923" t="s">
        <v>226</v>
      </c>
      <c r="I1923" t="s">
        <v>224</v>
      </c>
      <c r="J1923" t="s">
        <v>226</v>
      </c>
      <c r="K1923" t="s">
        <v>226</v>
      </c>
      <c r="L1923" t="s">
        <v>224</v>
      </c>
      <c r="M1923" t="s">
        <v>226</v>
      </c>
      <c r="N1923" t="s">
        <v>226</v>
      </c>
      <c r="O1923" t="s">
        <v>226</v>
      </c>
      <c r="P1923" t="s">
        <v>224</v>
      </c>
      <c r="Q1923" t="s">
        <v>226</v>
      </c>
      <c r="R1923" t="s">
        <v>226</v>
      </c>
      <c r="S1923" t="s">
        <v>224</v>
      </c>
      <c r="T1923" t="s">
        <v>226</v>
      </c>
      <c r="U1923" t="s">
        <v>224</v>
      </c>
      <c r="V1923" t="s">
        <v>226</v>
      </c>
      <c r="W1923" t="s">
        <v>226</v>
      </c>
      <c r="X1923" t="s">
        <v>224</v>
      </c>
      <c r="Y1923" t="s">
        <v>226</v>
      </c>
      <c r="Z1923" t="s">
        <v>224</v>
      </c>
      <c r="AA1923" t="s">
        <v>226</v>
      </c>
      <c r="AB1923" t="s">
        <v>224</v>
      </c>
      <c r="AC1923" t="s">
        <v>224</v>
      </c>
      <c r="AD1923" t="s">
        <v>224</v>
      </c>
      <c r="AE1923" t="s">
        <v>226</v>
      </c>
      <c r="AF1923" t="s">
        <v>226</v>
      </c>
      <c r="AG1923" t="s">
        <v>226</v>
      </c>
      <c r="AH1923" t="s">
        <v>224</v>
      </c>
      <c r="AI1923" t="s">
        <v>224</v>
      </c>
      <c r="AJ1923" t="s">
        <v>224</v>
      </c>
      <c r="AK1923" t="s">
        <v>226</v>
      </c>
      <c r="AL1923" t="s">
        <v>226</v>
      </c>
      <c r="AM1923" t="s">
        <v>224</v>
      </c>
      <c r="AN1923" t="s">
        <v>224</v>
      </c>
      <c r="AO1923" t="s">
        <v>224</v>
      </c>
      <c r="AP1923" t="s">
        <v>226</v>
      </c>
      <c r="AQ1923" s="286" t="s">
        <v>394</v>
      </c>
      <c r="AR1923" s="307"/>
      <c r="AS1923" s="310"/>
    </row>
    <row r="1924" spans="1:45" x14ac:dyDescent="0.3">
      <c r="A1924" s="285">
        <v>120458</v>
      </c>
      <c r="B1924" s="286" t="s">
        <v>539</v>
      </c>
      <c r="C1924" t="s">
        <v>995</v>
      </c>
      <c r="D1924" t="s">
        <v>995</v>
      </c>
      <c r="E1924" t="s">
        <v>995</v>
      </c>
      <c r="F1924" t="s">
        <v>995</v>
      </c>
      <c r="G1924" t="s">
        <v>995</v>
      </c>
      <c r="H1924" t="s">
        <v>995</v>
      </c>
      <c r="I1924" t="s">
        <v>995</v>
      </c>
      <c r="J1924" t="s">
        <v>995</v>
      </c>
      <c r="K1924" t="s">
        <v>995</v>
      </c>
      <c r="L1924" t="s">
        <v>995</v>
      </c>
      <c r="M1924" t="s">
        <v>995</v>
      </c>
      <c r="N1924" t="s">
        <v>995</v>
      </c>
      <c r="O1924" t="s">
        <v>995</v>
      </c>
      <c r="P1924" t="s">
        <v>995</v>
      </c>
      <c r="Q1924" t="s">
        <v>995</v>
      </c>
      <c r="R1924" t="s">
        <v>995</v>
      </c>
      <c r="S1924" t="s">
        <v>995</v>
      </c>
      <c r="T1924" t="s">
        <v>995</v>
      </c>
      <c r="U1924" t="s">
        <v>995</v>
      </c>
      <c r="V1924" t="s">
        <v>995</v>
      </c>
      <c r="W1924" t="s">
        <v>995</v>
      </c>
      <c r="X1924" t="s">
        <v>995</v>
      </c>
      <c r="Y1924" t="s">
        <v>995</v>
      </c>
      <c r="Z1924" t="s">
        <v>995</v>
      </c>
      <c r="AA1924" t="s">
        <v>995</v>
      </c>
      <c r="AB1924" t="s">
        <v>995</v>
      </c>
      <c r="AC1924" t="s">
        <v>995</v>
      </c>
      <c r="AD1924" t="s">
        <v>995</v>
      </c>
      <c r="AE1924" t="s">
        <v>995</v>
      </c>
      <c r="AF1924" t="s">
        <v>995</v>
      </c>
      <c r="AG1924" t="s">
        <v>995</v>
      </c>
      <c r="AH1924" t="s">
        <v>995</v>
      </c>
      <c r="AI1924" t="s">
        <v>995</v>
      </c>
      <c r="AJ1924" t="s">
        <v>995</v>
      </c>
      <c r="AK1924" t="s">
        <v>995</v>
      </c>
      <c r="AL1924" t="s">
        <v>995</v>
      </c>
      <c r="AM1924" t="s">
        <v>995</v>
      </c>
      <c r="AN1924" t="s">
        <v>995</v>
      </c>
      <c r="AO1924" t="s">
        <v>995</v>
      </c>
      <c r="AP1924" t="s">
        <v>995</v>
      </c>
      <c r="AQ1924" s="286" t="s">
        <v>855</v>
      </c>
      <c r="AR1924" s="303"/>
      <c r="AS1924" s="303"/>
    </row>
    <row r="1925" spans="1:45" ht="21.6" x14ac:dyDescent="0.3">
      <c r="A1925" s="285">
        <v>120459</v>
      </c>
      <c r="B1925" s="286" t="s">
        <v>61</v>
      </c>
      <c r="C1925" t="s">
        <v>226</v>
      </c>
      <c r="D1925" t="s">
        <v>226</v>
      </c>
      <c r="E1925" t="s">
        <v>226</v>
      </c>
      <c r="F1925" t="s">
        <v>226</v>
      </c>
      <c r="G1925" t="s">
        <v>226</v>
      </c>
      <c r="H1925" t="s">
        <v>225</v>
      </c>
      <c r="I1925" t="s">
        <v>226</v>
      </c>
      <c r="J1925" t="s">
        <v>226</v>
      </c>
      <c r="K1925" t="s">
        <v>226</v>
      </c>
      <c r="L1925" t="s">
        <v>226</v>
      </c>
      <c r="M1925" t="s">
        <v>226</v>
      </c>
      <c r="N1925" t="s">
        <v>224</v>
      </c>
      <c r="O1925" t="s">
        <v>224</v>
      </c>
      <c r="P1925" t="s">
        <v>226</v>
      </c>
      <c r="Q1925" t="s">
        <v>224</v>
      </c>
      <c r="R1925" t="s">
        <v>226</v>
      </c>
      <c r="S1925" t="s">
        <v>226</v>
      </c>
      <c r="T1925" t="s">
        <v>225</v>
      </c>
      <c r="U1925" t="s">
        <v>226</v>
      </c>
      <c r="V1925" t="s">
        <v>226</v>
      </c>
      <c r="W1925" t="s">
        <v>226</v>
      </c>
      <c r="X1925" t="s">
        <v>226</v>
      </c>
      <c r="Y1925" t="s">
        <v>226</v>
      </c>
      <c r="Z1925" t="s">
        <v>226</v>
      </c>
      <c r="AA1925" t="s">
        <v>224</v>
      </c>
      <c r="AB1925" t="s">
        <v>226</v>
      </c>
      <c r="AC1925" t="s">
        <v>226</v>
      </c>
      <c r="AD1925" t="s">
        <v>224</v>
      </c>
      <c r="AE1925" t="s">
        <v>226</v>
      </c>
      <c r="AF1925" t="s">
        <v>226</v>
      </c>
      <c r="AG1925" t="s">
        <v>226</v>
      </c>
      <c r="AH1925" t="s">
        <v>225</v>
      </c>
      <c r="AI1925" t="s">
        <v>225</v>
      </c>
      <c r="AJ1925" t="s">
        <v>225</v>
      </c>
      <c r="AK1925" t="s">
        <v>225</v>
      </c>
      <c r="AL1925" t="s">
        <v>225</v>
      </c>
      <c r="AM1925" t="s">
        <v>225</v>
      </c>
      <c r="AN1925" t="s">
        <v>225</v>
      </c>
      <c r="AO1925" t="s">
        <v>225</v>
      </c>
      <c r="AP1925" t="s">
        <v>225</v>
      </c>
      <c r="AQ1925" s="286" t="s">
        <v>394</v>
      </c>
      <c r="AR1925" s="307"/>
      <c r="AS1925" s="310"/>
    </row>
    <row r="1926" spans="1:45" x14ac:dyDescent="0.3">
      <c r="A1926" s="285">
        <v>120463</v>
      </c>
      <c r="B1926" s="286" t="s">
        <v>539</v>
      </c>
      <c r="C1926" t="s">
        <v>995</v>
      </c>
      <c r="D1926" t="s">
        <v>995</v>
      </c>
      <c r="E1926" t="s">
        <v>995</v>
      </c>
      <c r="F1926" t="s">
        <v>995</v>
      </c>
      <c r="G1926" t="s">
        <v>995</v>
      </c>
      <c r="H1926" t="s">
        <v>995</v>
      </c>
      <c r="I1926" t="s">
        <v>995</v>
      </c>
      <c r="J1926" t="s">
        <v>995</v>
      </c>
      <c r="K1926" t="s">
        <v>995</v>
      </c>
      <c r="L1926" t="s">
        <v>995</v>
      </c>
      <c r="M1926" t="s">
        <v>995</v>
      </c>
      <c r="N1926" t="s">
        <v>995</v>
      </c>
      <c r="O1926" t="s">
        <v>995</v>
      </c>
      <c r="P1926" t="s">
        <v>995</v>
      </c>
      <c r="Q1926" t="s">
        <v>995</v>
      </c>
      <c r="R1926" t="s">
        <v>995</v>
      </c>
      <c r="S1926" t="s">
        <v>995</v>
      </c>
      <c r="T1926" t="s">
        <v>995</v>
      </c>
      <c r="U1926" t="s">
        <v>995</v>
      </c>
      <c r="V1926" t="s">
        <v>995</v>
      </c>
      <c r="W1926" t="s">
        <v>995</v>
      </c>
      <c r="X1926" t="s">
        <v>995</v>
      </c>
      <c r="Y1926" t="s">
        <v>995</v>
      </c>
      <c r="Z1926" t="s">
        <v>995</v>
      </c>
      <c r="AA1926" t="s">
        <v>995</v>
      </c>
      <c r="AB1926" t="s">
        <v>995</v>
      </c>
      <c r="AC1926" t="s">
        <v>995</v>
      </c>
      <c r="AD1926" t="s">
        <v>995</v>
      </c>
      <c r="AE1926" t="s">
        <v>995</v>
      </c>
      <c r="AF1926" t="s">
        <v>995</v>
      </c>
      <c r="AG1926" t="s">
        <v>995</v>
      </c>
      <c r="AH1926" t="s">
        <v>995</v>
      </c>
      <c r="AI1926" t="s">
        <v>995</v>
      </c>
      <c r="AJ1926" t="s">
        <v>995</v>
      </c>
      <c r="AK1926" t="s">
        <v>995</v>
      </c>
      <c r="AL1926" t="s">
        <v>995</v>
      </c>
      <c r="AM1926" t="s">
        <v>995</v>
      </c>
      <c r="AN1926" t="s">
        <v>995</v>
      </c>
      <c r="AO1926" t="s">
        <v>995</v>
      </c>
      <c r="AP1926" t="s">
        <v>995</v>
      </c>
      <c r="AQ1926" s="286" t="s">
        <v>855</v>
      </c>
      <c r="AR1926" s="303"/>
      <c r="AS1926" s="303"/>
    </row>
    <row r="1927" spans="1:45" ht="28.8" x14ac:dyDescent="0.3">
      <c r="A1927" s="285">
        <v>120466</v>
      </c>
      <c r="B1927" s="286" t="s">
        <v>541</v>
      </c>
      <c r="C1927" t="s">
        <v>224</v>
      </c>
      <c r="D1927" t="s">
        <v>224</v>
      </c>
      <c r="E1927" t="s">
        <v>224</v>
      </c>
      <c r="F1927" t="s">
        <v>224</v>
      </c>
      <c r="G1927" t="s">
        <v>226</v>
      </c>
      <c r="H1927" t="s">
        <v>226</v>
      </c>
      <c r="I1927" t="s">
        <v>226</v>
      </c>
      <c r="J1927" t="s">
        <v>226</v>
      </c>
      <c r="K1927" t="s">
        <v>224</v>
      </c>
      <c r="L1927" t="s">
        <v>226</v>
      </c>
      <c r="M1927" t="s">
        <v>226</v>
      </c>
      <c r="N1927" t="s">
        <v>224</v>
      </c>
      <c r="O1927" t="s">
        <v>226</v>
      </c>
      <c r="P1927" t="s">
        <v>224</v>
      </c>
      <c r="Q1927" t="s">
        <v>226</v>
      </c>
      <c r="R1927" t="s">
        <v>226</v>
      </c>
      <c r="S1927" t="s">
        <v>225</v>
      </c>
      <c r="T1927" t="s">
        <v>225</v>
      </c>
      <c r="U1927" t="s">
        <v>225</v>
      </c>
      <c r="V1927" t="s">
        <v>225</v>
      </c>
      <c r="W1927" t="s">
        <v>225</v>
      </c>
      <c r="X1927" t="s">
        <v>225</v>
      </c>
      <c r="Y1927" t="s">
        <v>225</v>
      </c>
      <c r="Z1927" t="s">
        <v>225</v>
      </c>
      <c r="AA1927" t="s">
        <v>225</v>
      </c>
      <c r="AB1927" t="s">
        <v>394</v>
      </c>
      <c r="AC1927" t="s">
        <v>394</v>
      </c>
      <c r="AD1927" t="s">
        <v>394</v>
      </c>
      <c r="AE1927" t="s">
        <v>394</v>
      </c>
      <c r="AF1927" t="s">
        <v>394</v>
      </c>
      <c r="AG1927" t="s">
        <v>394</v>
      </c>
      <c r="AH1927" t="s">
        <v>394</v>
      </c>
      <c r="AI1927" t="s">
        <v>394</v>
      </c>
      <c r="AJ1927" t="s">
        <v>394</v>
      </c>
      <c r="AK1927" t="s">
        <v>394</v>
      </c>
      <c r="AL1927" t="s">
        <v>394</v>
      </c>
      <c r="AM1927" t="s">
        <v>394</v>
      </c>
      <c r="AN1927" t="s">
        <v>394</v>
      </c>
      <c r="AO1927" t="s">
        <v>394</v>
      </c>
      <c r="AP1927" t="s">
        <v>394</v>
      </c>
      <c r="AQ1927" s="286" t="s">
        <v>394</v>
      </c>
      <c r="AR1927" s="307"/>
      <c r="AS1927" s="310"/>
    </row>
    <row r="1928" spans="1:45" x14ac:dyDescent="0.3">
      <c r="A1928" s="285">
        <v>120469</v>
      </c>
      <c r="B1928" s="286" t="s">
        <v>539</v>
      </c>
      <c r="C1928" t="s">
        <v>995</v>
      </c>
      <c r="D1928" t="s">
        <v>995</v>
      </c>
      <c r="E1928" t="s">
        <v>995</v>
      </c>
      <c r="F1928" t="s">
        <v>995</v>
      </c>
      <c r="G1928" t="s">
        <v>995</v>
      </c>
      <c r="H1928" t="s">
        <v>995</v>
      </c>
      <c r="I1928" t="s">
        <v>995</v>
      </c>
      <c r="J1928" t="s">
        <v>995</v>
      </c>
      <c r="K1928" t="s">
        <v>995</v>
      </c>
      <c r="L1928" t="s">
        <v>995</v>
      </c>
      <c r="M1928" t="s">
        <v>995</v>
      </c>
      <c r="N1928" t="s">
        <v>995</v>
      </c>
      <c r="O1928" t="s">
        <v>995</v>
      </c>
      <c r="P1928" t="s">
        <v>995</v>
      </c>
      <c r="Q1928" t="s">
        <v>995</v>
      </c>
      <c r="R1928" t="s">
        <v>995</v>
      </c>
      <c r="S1928" t="s">
        <v>995</v>
      </c>
      <c r="T1928" t="s">
        <v>995</v>
      </c>
      <c r="U1928" t="s">
        <v>995</v>
      </c>
      <c r="V1928" t="s">
        <v>995</v>
      </c>
      <c r="W1928" t="s">
        <v>995</v>
      </c>
      <c r="X1928" t="s">
        <v>995</v>
      </c>
      <c r="Y1928" t="s">
        <v>995</v>
      </c>
      <c r="Z1928" t="s">
        <v>995</v>
      </c>
      <c r="AA1928" t="s">
        <v>995</v>
      </c>
      <c r="AB1928" t="s">
        <v>995</v>
      </c>
      <c r="AC1928" t="s">
        <v>995</v>
      </c>
      <c r="AD1928" t="s">
        <v>995</v>
      </c>
      <c r="AE1928" t="s">
        <v>995</v>
      </c>
      <c r="AF1928" t="s">
        <v>995</v>
      </c>
      <c r="AG1928" t="s">
        <v>995</v>
      </c>
      <c r="AH1928" t="s">
        <v>995</v>
      </c>
      <c r="AI1928" t="s">
        <v>995</v>
      </c>
      <c r="AJ1928" t="s">
        <v>995</v>
      </c>
      <c r="AK1928" t="s">
        <v>995</v>
      </c>
      <c r="AL1928" t="s">
        <v>995</v>
      </c>
      <c r="AM1928" t="s">
        <v>995</v>
      </c>
      <c r="AN1928" t="s">
        <v>995</v>
      </c>
      <c r="AO1928" t="s">
        <v>995</v>
      </c>
      <c r="AP1928" t="s">
        <v>995</v>
      </c>
      <c r="AQ1928" s="286" t="s">
        <v>855</v>
      </c>
      <c r="AR1928" s="303"/>
      <c r="AS1928" s="303"/>
    </row>
    <row r="1929" spans="1:45" x14ac:dyDescent="0.3">
      <c r="A1929" s="285">
        <v>120471</v>
      </c>
      <c r="B1929" s="286" t="s">
        <v>540</v>
      </c>
      <c r="C1929" t="s">
        <v>995</v>
      </c>
      <c r="D1929" t="s">
        <v>995</v>
      </c>
      <c r="E1929" t="s">
        <v>995</v>
      </c>
      <c r="F1929" t="s">
        <v>995</v>
      </c>
      <c r="G1929" t="s">
        <v>995</v>
      </c>
      <c r="H1929" t="s">
        <v>995</v>
      </c>
      <c r="I1929" t="s">
        <v>995</v>
      </c>
      <c r="J1929" t="s">
        <v>995</v>
      </c>
      <c r="K1929" t="s">
        <v>995</v>
      </c>
      <c r="L1929" t="s">
        <v>995</v>
      </c>
      <c r="M1929" t="s">
        <v>995</v>
      </c>
      <c r="N1929" t="s">
        <v>995</v>
      </c>
      <c r="O1929" t="s">
        <v>995</v>
      </c>
      <c r="P1929" t="s">
        <v>995</v>
      </c>
      <c r="Q1929" t="s">
        <v>995</v>
      </c>
      <c r="R1929" t="s">
        <v>995</v>
      </c>
      <c r="S1929" t="s">
        <v>995</v>
      </c>
      <c r="T1929" t="s">
        <v>995</v>
      </c>
      <c r="U1929" t="s">
        <v>995</v>
      </c>
      <c r="V1929" t="s">
        <v>995</v>
      </c>
      <c r="W1929" t="s">
        <v>995</v>
      </c>
      <c r="X1929" t="s">
        <v>995</v>
      </c>
      <c r="Y1929" t="s">
        <v>995</v>
      </c>
      <c r="Z1929" t="s">
        <v>995</v>
      </c>
      <c r="AA1929" t="s">
        <v>995</v>
      </c>
      <c r="AB1929" t="s">
        <v>995</v>
      </c>
      <c r="AC1929" t="s">
        <v>995</v>
      </c>
      <c r="AD1929" t="s">
        <v>995</v>
      </c>
      <c r="AE1929" t="s">
        <v>995</v>
      </c>
      <c r="AF1929" t="s">
        <v>995</v>
      </c>
      <c r="AG1929" t="s">
        <v>995</v>
      </c>
      <c r="AH1929" t="s">
        <v>995</v>
      </c>
      <c r="AI1929" t="s">
        <v>995</v>
      </c>
      <c r="AJ1929" t="s">
        <v>995</v>
      </c>
      <c r="AK1929" t="s">
        <v>995</v>
      </c>
      <c r="AL1929" t="s">
        <v>995</v>
      </c>
      <c r="AM1929" t="s">
        <v>995</v>
      </c>
      <c r="AN1929" t="s">
        <v>995</v>
      </c>
      <c r="AO1929" t="s">
        <v>995</v>
      </c>
      <c r="AP1929" t="s">
        <v>995</v>
      </c>
      <c r="AQ1929" s="286" t="s">
        <v>855</v>
      </c>
      <c r="AR1929" s="303"/>
      <c r="AS1929" s="303"/>
    </row>
    <row r="1930" spans="1:45" ht="21.6" x14ac:dyDescent="0.3">
      <c r="A1930" s="285">
        <v>120475</v>
      </c>
      <c r="B1930" s="286" t="s">
        <v>538</v>
      </c>
      <c r="C1930" t="s">
        <v>226</v>
      </c>
      <c r="D1930" t="s">
        <v>224</v>
      </c>
      <c r="E1930" t="s">
        <v>224</v>
      </c>
      <c r="F1930" t="s">
        <v>224</v>
      </c>
      <c r="G1930" t="s">
        <v>224</v>
      </c>
      <c r="H1930" t="s">
        <v>226</v>
      </c>
      <c r="I1930" t="s">
        <v>224</v>
      </c>
      <c r="J1930" t="s">
        <v>224</v>
      </c>
      <c r="K1930" t="s">
        <v>224</v>
      </c>
      <c r="L1930" t="s">
        <v>224</v>
      </c>
      <c r="M1930" t="s">
        <v>226</v>
      </c>
      <c r="N1930" t="s">
        <v>226</v>
      </c>
      <c r="O1930" t="s">
        <v>225</v>
      </c>
      <c r="P1930" t="s">
        <v>226</v>
      </c>
      <c r="Q1930" t="s">
        <v>226</v>
      </c>
      <c r="R1930" t="s">
        <v>224</v>
      </c>
      <c r="S1930" t="s">
        <v>226</v>
      </c>
      <c r="T1930" t="s">
        <v>224</v>
      </c>
      <c r="U1930" t="s">
        <v>226</v>
      </c>
      <c r="V1930" t="s">
        <v>226</v>
      </c>
      <c r="W1930" t="s">
        <v>226</v>
      </c>
      <c r="X1930" t="s">
        <v>226</v>
      </c>
      <c r="Y1930" t="s">
        <v>224</v>
      </c>
      <c r="Z1930" t="s">
        <v>226</v>
      </c>
      <c r="AA1930" t="s">
        <v>224</v>
      </c>
      <c r="AB1930" t="s">
        <v>224</v>
      </c>
      <c r="AC1930" t="s">
        <v>226</v>
      </c>
      <c r="AD1930" t="s">
        <v>224</v>
      </c>
      <c r="AE1930" t="s">
        <v>224</v>
      </c>
      <c r="AF1930" t="s">
        <v>224</v>
      </c>
      <c r="AG1930" t="s">
        <v>394</v>
      </c>
      <c r="AH1930" t="s">
        <v>394</v>
      </c>
      <c r="AI1930" t="s">
        <v>394</v>
      </c>
      <c r="AJ1930" t="s">
        <v>394</v>
      </c>
      <c r="AK1930" t="s">
        <v>394</v>
      </c>
      <c r="AL1930" t="s">
        <v>394</v>
      </c>
      <c r="AM1930" t="s">
        <v>394</v>
      </c>
      <c r="AN1930" t="s">
        <v>394</v>
      </c>
      <c r="AO1930" t="s">
        <v>394</v>
      </c>
      <c r="AP1930" t="s">
        <v>394</v>
      </c>
      <c r="AQ1930" s="286" t="s">
        <v>394</v>
      </c>
      <c r="AR1930" s="307"/>
      <c r="AS1930" s="310"/>
    </row>
    <row r="1931" spans="1:45" x14ac:dyDescent="0.3">
      <c r="A1931" s="285">
        <v>120480</v>
      </c>
      <c r="B1931" s="286" t="s">
        <v>61</v>
      </c>
      <c r="AQ1931" s="286" t="s">
        <v>394</v>
      </c>
      <c r="AR1931" s="303"/>
      <c r="AS1931" s="303"/>
    </row>
    <row r="1932" spans="1:45" ht="21.6" x14ac:dyDescent="0.3">
      <c r="A1932" s="285">
        <v>120482</v>
      </c>
      <c r="B1932" s="286" t="s">
        <v>8485</v>
      </c>
      <c r="C1932" t="s">
        <v>226</v>
      </c>
      <c r="D1932" t="s">
        <v>226</v>
      </c>
      <c r="E1932" t="s">
        <v>226</v>
      </c>
      <c r="F1932" t="s">
        <v>224</v>
      </c>
      <c r="G1932" t="s">
        <v>226</v>
      </c>
      <c r="H1932" t="s">
        <v>226</v>
      </c>
      <c r="I1932" t="s">
        <v>224</v>
      </c>
      <c r="J1932" t="s">
        <v>224</v>
      </c>
      <c r="K1932" t="s">
        <v>226</v>
      </c>
      <c r="L1932" t="s">
        <v>226</v>
      </c>
      <c r="M1932" t="s">
        <v>226</v>
      </c>
      <c r="N1932" t="s">
        <v>226</v>
      </c>
      <c r="O1932" t="s">
        <v>226</v>
      </c>
      <c r="P1932" t="s">
        <v>224</v>
      </c>
      <c r="Q1932" t="s">
        <v>226</v>
      </c>
      <c r="R1932" t="s">
        <v>226</v>
      </c>
      <c r="S1932" t="s">
        <v>226</v>
      </c>
      <c r="T1932" t="s">
        <v>226</v>
      </c>
      <c r="U1932" t="s">
        <v>226</v>
      </c>
      <c r="V1932" t="s">
        <v>226</v>
      </c>
      <c r="W1932" t="s">
        <v>226</v>
      </c>
      <c r="X1932" t="s">
        <v>225</v>
      </c>
      <c r="Y1932" t="s">
        <v>226</v>
      </c>
      <c r="Z1932" t="s">
        <v>226</v>
      </c>
      <c r="AA1932" t="s">
        <v>224</v>
      </c>
      <c r="AB1932" t="s">
        <v>226</v>
      </c>
      <c r="AC1932" t="s">
        <v>226</v>
      </c>
      <c r="AD1932" t="s">
        <v>226</v>
      </c>
      <c r="AE1932" t="s">
        <v>226</v>
      </c>
      <c r="AF1932" t="s">
        <v>226</v>
      </c>
      <c r="AG1932" t="s">
        <v>226</v>
      </c>
      <c r="AH1932" t="s">
        <v>225</v>
      </c>
      <c r="AI1932" t="s">
        <v>226</v>
      </c>
      <c r="AJ1932" t="s">
        <v>226</v>
      </c>
      <c r="AK1932" t="s">
        <v>225</v>
      </c>
      <c r="AL1932" t="s">
        <v>225</v>
      </c>
      <c r="AM1932" t="s">
        <v>225</v>
      </c>
      <c r="AN1932" t="s">
        <v>225</v>
      </c>
      <c r="AO1932" t="s">
        <v>225</v>
      </c>
      <c r="AP1932" t="s">
        <v>225</v>
      </c>
      <c r="AQ1932" s="286" t="s">
        <v>394</v>
      </c>
      <c r="AR1932" s="307"/>
      <c r="AS1932" s="310"/>
    </row>
    <row r="1933" spans="1:45" x14ac:dyDescent="0.3">
      <c r="A1933" s="285">
        <v>120483</v>
      </c>
      <c r="B1933" s="286" t="s">
        <v>539</v>
      </c>
      <c r="C1933" t="s">
        <v>995</v>
      </c>
      <c r="D1933" t="s">
        <v>995</v>
      </c>
      <c r="E1933" t="s">
        <v>995</v>
      </c>
      <c r="F1933" t="s">
        <v>995</v>
      </c>
      <c r="G1933" t="s">
        <v>995</v>
      </c>
      <c r="H1933" t="s">
        <v>995</v>
      </c>
      <c r="I1933" t="s">
        <v>995</v>
      </c>
      <c r="J1933" t="s">
        <v>995</v>
      </c>
      <c r="K1933" t="s">
        <v>995</v>
      </c>
      <c r="L1933" t="s">
        <v>995</v>
      </c>
      <c r="M1933" t="s">
        <v>995</v>
      </c>
      <c r="N1933" t="s">
        <v>995</v>
      </c>
      <c r="O1933" t="s">
        <v>995</v>
      </c>
      <c r="P1933" t="s">
        <v>995</v>
      </c>
      <c r="Q1933" t="s">
        <v>995</v>
      </c>
      <c r="R1933" t="s">
        <v>995</v>
      </c>
      <c r="S1933" t="s">
        <v>995</v>
      </c>
      <c r="T1933" t="s">
        <v>995</v>
      </c>
      <c r="U1933" t="s">
        <v>995</v>
      </c>
      <c r="V1933" t="s">
        <v>995</v>
      </c>
      <c r="W1933" t="s">
        <v>995</v>
      </c>
      <c r="X1933" t="s">
        <v>995</v>
      </c>
      <c r="Y1933" t="s">
        <v>995</v>
      </c>
      <c r="Z1933" t="s">
        <v>995</v>
      </c>
      <c r="AA1933" t="s">
        <v>995</v>
      </c>
      <c r="AB1933" t="s">
        <v>995</v>
      </c>
      <c r="AC1933" t="s">
        <v>995</v>
      </c>
      <c r="AD1933" t="s">
        <v>995</v>
      </c>
      <c r="AE1933" t="s">
        <v>995</v>
      </c>
      <c r="AF1933" t="s">
        <v>995</v>
      </c>
      <c r="AG1933" t="s">
        <v>995</v>
      </c>
      <c r="AH1933" t="s">
        <v>995</v>
      </c>
      <c r="AI1933" t="s">
        <v>995</v>
      </c>
      <c r="AJ1933" t="s">
        <v>995</v>
      </c>
      <c r="AK1933" t="s">
        <v>995</v>
      </c>
      <c r="AL1933" t="s">
        <v>995</v>
      </c>
      <c r="AM1933" t="s">
        <v>995</v>
      </c>
      <c r="AN1933" t="s">
        <v>995</v>
      </c>
      <c r="AO1933" t="s">
        <v>995</v>
      </c>
      <c r="AP1933" t="s">
        <v>995</v>
      </c>
      <c r="AQ1933" s="286" t="s">
        <v>855</v>
      </c>
      <c r="AR1933" s="303"/>
      <c r="AS1933" s="303"/>
    </row>
    <row r="1934" spans="1:45" ht="21.6" x14ac:dyDescent="0.3">
      <c r="A1934" s="285">
        <v>120484</v>
      </c>
      <c r="B1934" s="286" t="s">
        <v>61</v>
      </c>
      <c r="C1934" t="s">
        <v>226</v>
      </c>
      <c r="D1934" t="s">
        <v>224</v>
      </c>
      <c r="E1934" t="s">
        <v>224</v>
      </c>
      <c r="F1934" t="s">
        <v>224</v>
      </c>
      <c r="G1934" t="s">
        <v>226</v>
      </c>
      <c r="H1934" t="s">
        <v>226</v>
      </c>
      <c r="I1934" t="s">
        <v>226</v>
      </c>
      <c r="J1934" t="s">
        <v>224</v>
      </c>
      <c r="K1934" t="s">
        <v>224</v>
      </c>
      <c r="L1934" t="s">
        <v>226</v>
      </c>
      <c r="M1934" t="s">
        <v>226</v>
      </c>
      <c r="N1934" t="s">
        <v>224</v>
      </c>
      <c r="O1934" t="s">
        <v>224</v>
      </c>
      <c r="P1934" t="s">
        <v>226</v>
      </c>
      <c r="Q1934" t="s">
        <v>224</v>
      </c>
      <c r="R1934" t="s">
        <v>226</v>
      </c>
      <c r="S1934" t="s">
        <v>226</v>
      </c>
      <c r="T1934" t="s">
        <v>224</v>
      </c>
      <c r="U1934" t="s">
        <v>224</v>
      </c>
      <c r="V1934" t="s">
        <v>226</v>
      </c>
      <c r="W1934" t="s">
        <v>226</v>
      </c>
      <c r="X1934" t="s">
        <v>226</v>
      </c>
      <c r="Y1934" t="s">
        <v>226</v>
      </c>
      <c r="Z1934" t="s">
        <v>224</v>
      </c>
      <c r="AA1934" t="s">
        <v>226</v>
      </c>
      <c r="AB1934" t="s">
        <v>226</v>
      </c>
      <c r="AC1934" t="s">
        <v>224</v>
      </c>
      <c r="AD1934" t="s">
        <v>224</v>
      </c>
      <c r="AE1934" t="s">
        <v>224</v>
      </c>
      <c r="AF1934" t="s">
        <v>224</v>
      </c>
      <c r="AG1934" t="s">
        <v>226</v>
      </c>
      <c r="AH1934" t="s">
        <v>226</v>
      </c>
      <c r="AI1934" t="s">
        <v>226</v>
      </c>
      <c r="AJ1934" t="s">
        <v>226</v>
      </c>
      <c r="AK1934" t="s">
        <v>226</v>
      </c>
      <c r="AL1934" t="s">
        <v>225</v>
      </c>
      <c r="AM1934" t="s">
        <v>225</v>
      </c>
      <c r="AN1934" t="s">
        <v>225</v>
      </c>
      <c r="AO1934" t="s">
        <v>225</v>
      </c>
      <c r="AP1934" t="s">
        <v>225</v>
      </c>
      <c r="AQ1934" s="286" t="s">
        <v>394</v>
      </c>
      <c r="AR1934" s="307"/>
      <c r="AS1934" s="310"/>
    </row>
    <row r="1935" spans="1:45" ht="21.6" x14ac:dyDescent="0.3">
      <c r="A1935" s="285">
        <v>120487</v>
      </c>
      <c r="B1935" s="286" t="s">
        <v>540</v>
      </c>
      <c r="C1935" t="s">
        <v>225</v>
      </c>
      <c r="D1935" t="s">
        <v>224</v>
      </c>
      <c r="E1935" t="s">
        <v>224</v>
      </c>
      <c r="F1935" t="s">
        <v>224</v>
      </c>
      <c r="G1935" t="s">
        <v>224</v>
      </c>
      <c r="H1935" t="s">
        <v>224</v>
      </c>
      <c r="I1935" t="s">
        <v>226</v>
      </c>
      <c r="J1935" t="s">
        <v>224</v>
      </c>
      <c r="K1935" t="s">
        <v>224</v>
      </c>
      <c r="L1935" t="s">
        <v>226</v>
      </c>
      <c r="M1935" t="s">
        <v>224</v>
      </c>
      <c r="N1935" t="s">
        <v>224</v>
      </c>
      <c r="O1935" t="s">
        <v>224</v>
      </c>
      <c r="P1935" t="s">
        <v>224</v>
      </c>
      <c r="Q1935" t="s">
        <v>224</v>
      </c>
      <c r="R1935" t="s">
        <v>226</v>
      </c>
      <c r="S1935" t="s">
        <v>226</v>
      </c>
      <c r="T1935" t="s">
        <v>225</v>
      </c>
      <c r="U1935" t="s">
        <v>226</v>
      </c>
      <c r="V1935" t="s">
        <v>225</v>
      </c>
      <c r="W1935" t="s">
        <v>394</v>
      </c>
      <c r="X1935" t="s">
        <v>394</v>
      </c>
      <c r="Y1935" t="s">
        <v>394</v>
      </c>
      <c r="Z1935" t="s">
        <v>394</v>
      </c>
      <c r="AA1935" t="s">
        <v>394</v>
      </c>
      <c r="AB1935" t="s">
        <v>394</v>
      </c>
      <c r="AC1935" t="s">
        <v>394</v>
      </c>
      <c r="AD1935" t="s">
        <v>394</v>
      </c>
      <c r="AE1935" t="s">
        <v>394</v>
      </c>
      <c r="AF1935" t="s">
        <v>394</v>
      </c>
      <c r="AG1935" t="s">
        <v>394</v>
      </c>
      <c r="AH1935" t="s">
        <v>394</v>
      </c>
      <c r="AI1935" t="s">
        <v>394</v>
      </c>
      <c r="AJ1935" t="s">
        <v>394</v>
      </c>
      <c r="AK1935" t="s">
        <v>394</v>
      </c>
      <c r="AL1935" t="s">
        <v>394</v>
      </c>
      <c r="AM1935" t="s">
        <v>394</v>
      </c>
      <c r="AN1935" t="s">
        <v>394</v>
      </c>
      <c r="AO1935" t="s">
        <v>394</v>
      </c>
      <c r="AP1935" t="s">
        <v>394</v>
      </c>
      <c r="AQ1935" s="286" t="s">
        <v>394</v>
      </c>
      <c r="AR1935" s="307"/>
      <c r="AS1935" s="310"/>
    </row>
    <row r="1936" spans="1:45" ht="21.6" x14ac:dyDescent="0.3">
      <c r="A1936" s="285">
        <v>120490</v>
      </c>
      <c r="B1936" s="286" t="s">
        <v>540</v>
      </c>
      <c r="C1936" t="s">
        <v>224</v>
      </c>
      <c r="D1936" t="s">
        <v>224</v>
      </c>
      <c r="E1936" t="s">
        <v>224</v>
      </c>
      <c r="F1936" t="s">
        <v>224</v>
      </c>
      <c r="G1936" t="s">
        <v>226</v>
      </c>
      <c r="H1936" t="s">
        <v>226</v>
      </c>
      <c r="I1936" t="s">
        <v>224</v>
      </c>
      <c r="J1936" t="s">
        <v>226</v>
      </c>
      <c r="K1936" t="s">
        <v>224</v>
      </c>
      <c r="L1936" t="s">
        <v>224</v>
      </c>
      <c r="M1936" t="s">
        <v>226</v>
      </c>
      <c r="N1936" t="s">
        <v>226</v>
      </c>
      <c r="O1936" t="s">
        <v>225</v>
      </c>
      <c r="P1936" t="s">
        <v>225</v>
      </c>
      <c r="Q1936" t="s">
        <v>225</v>
      </c>
      <c r="R1936" t="s">
        <v>224</v>
      </c>
      <c r="S1936" t="s">
        <v>225</v>
      </c>
      <c r="T1936" t="s">
        <v>224</v>
      </c>
      <c r="U1936" t="s">
        <v>225</v>
      </c>
      <c r="V1936" t="s">
        <v>224</v>
      </c>
      <c r="W1936" t="s">
        <v>394</v>
      </c>
      <c r="X1936" t="s">
        <v>394</v>
      </c>
      <c r="Y1936" t="s">
        <v>394</v>
      </c>
      <c r="Z1936" t="s">
        <v>394</v>
      </c>
      <c r="AA1936" t="s">
        <v>394</v>
      </c>
      <c r="AB1936" t="s">
        <v>394</v>
      </c>
      <c r="AC1936" t="s">
        <v>394</v>
      </c>
      <c r="AD1936" t="s">
        <v>394</v>
      </c>
      <c r="AE1936" t="s">
        <v>394</v>
      </c>
      <c r="AF1936" t="s">
        <v>394</v>
      </c>
      <c r="AG1936" t="s">
        <v>394</v>
      </c>
      <c r="AH1936" t="s">
        <v>394</v>
      </c>
      <c r="AI1936" t="s">
        <v>394</v>
      </c>
      <c r="AJ1936" t="s">
        <v>394</v>
      </c>
      <c r="AK1936" t="s">
        <v>394</v>
      </c>
      <c r="AL1936" t="s">
        <v>394</v>
      </c>
      <c r="AM1936" t="s">
        <v>394</v>
      </c>
      <c r="AN1936" t="s">
        <v>394</v>
      </c>
      <c r="AO1936" t="s">
        <v>394</v>
      </c>
      <c r="AP1936" t="s">
        <v>394</v>
      </c>
      <c r="AQ1936" s="286" t="s">
        <v>394</v>
      </c>
      <c r="AR1936" s="307"/>
      <c r="AS1936" s="310"/>
    </row>
    <row r="1937" spans="1:47" ht="21.6" x14ac:dyDescent="0.3">
      <c r="A1937" s="285">
        <v>120492</v>
      </c>
      <c r="B1937" s="286" t="s">
        <v>539</v>
      </c>
      <c r="C1937" t="s">
        <v>224</v>
      </c>
      <c r="D1937" t="s">
        <v>224</v>
      </c>
      <c r="E1937" t="s">
        <v>224</v>
      </c>
      <c r="F1937" t="s">
        <v>224</v>
      </c>
      <c r="G1937" t="s">
        <v>224</v>
      </c>
      <c r="H1937" t="s">
        <v>224</v>
      </c>
      <c r="I1937" t="s">
        <v>226</v>
      </c>
      <c r="J1937" t="s">
        <v>224</v>
      </c>
      <c r="K1937" t="s">
        <v>224</v>
      </c>
      <c r="L1937" t="s">
        <v>224</v>
      </c>
      <c r="M1937" t="s">
        <v>394</v>
      </c>
      <c r="N1937" t="s">
        <v>394</v>
      </c>
      <c r="O1937" t="s">
        <v>394</v>
      </c>
      <c r="P1937" t="s">
        <v>394</v>
      </c>
      <c r="Q1937" t="s">
        <v>394</v>
      </c>
      <c r="R1937" t="s">
        <v>394</v>
      </c>
      <c r="S1937" t="s">
        <v>394</v>
      </c>
      <c r="T1937" t="s">
        <v>394</v>
      </c>
      <c r="U1937" t="s">
        <v>394</v>
      </c>
      <c r="V1937" t="s">
        <v>394</v>
      </c>
      <c r="W1937" t="s">
        <v>394</v>
      </c>
      <c r="X1937" t="s">
        <v>394</v>
      </c>
      <c r="Y1937" t="s">
        <v>394</v>
      </c>
      <c r="Z1937" t="s">
        <v>394</v>
      </c>
      <c r="AA1937" t="s">
        <v>394</v>
      </c>
      <c r="AB1937" t="s">
        <v>394</v>
      </c>
      <c r="AC1937" t="s">
        <v>394</v>
      </c>
      <c r="AD1937" t="s">
        <v>394</v>
      </c>
      <c r="AE1937" t="s">
        <v>394</v>
      </c>
      <c r="AF1937" t="s">
        <v>394</v>
      </c>
      <c r="AG1937" t="s">
        <v>394</v>
      </c>
      <c r="AH1937" t="s">
        <v>394</v>
      </c>
      <c r="AI1937" t="s">
        <v>394</v>
      </c>
      <c r="AJ1937" t="s">
        <v>394</v>
      </c>
      <c r="AK1937" t="s">
        <v>394</v>
      </c>
      <c r="AL1937" t="s">
        <v>394</v>
      </c>
      <c r="AM1937" t="s">
        <v>394</v>
      </c>
      <c r="AN1937" t="s">
        <v>394</v>
      </c>
      <c r="AO1937" t="s">
        <v>394</v>
      </c>
      <c r="AP1937" t="s">
        <v>394</v>
      </c>
      <c r="AQ1937" s="286" t="s">
        <v>394</v>
      </c>
      <c r="AR1937" s="307"/>
      <c r="AS1937" s="310"/>
    </row>
    <row r="1938" spans="1:47" x14ac:dyDescent="0.3">
      <c r="A1938" s="285">
        <v>120494</v>
      </c>
      <c r="B1938" s="286" t="s">
        <v>539</v>
      </c>
      <c r="C1938" t="s">
        <v>995</v>
      </c>
      <c r="D1938" t="s">
        <v>995</v>
      </c>
      <c r="E1938" t="s">
        <v>995</v>
      </c>
      <c r="F1938" t="s">
        <v>995</v>
      </c>
      <c r="G1938" t="s">
        <v>995</v>
      </c>
      <c r="H1938" t="s">
        <v>995</v>
      </c>
      <c r="I1938" t="s">
        <v>995</v>
      </c>
      <c r="J1938" t="s">
        <v>995</v>
      </c>
      <c r="K1938" t="s">
        <v>995</v>
      </c>
      <c r="L1938" t="s">
        <v>995</v>
      </c>
      <c r="M1938" t="s">
        <v>995</v>
      </c>
      <c r="N1938" t="s">
        <v>995</v>
      </c>
      <c r="O1938" t="s">
        <v>995</v>
      </c>
      <c r="P1938" t="s">
        <v>995</v>
      </c>
      <c r="Q1938" t="s">
        <v>995</v>
      </c>
      <c r="R1938" t="s">
        <v>995</v>
      </c>
      <c r="S1938" t="s">
        <v>995</v>
      </c>
      <c r="T1938" t="s">
        <v>995</v>
      </c>
      <c r="U1938" t="s">
        <v>995</v>
      </c>
      <c r="V1938" t="s">
        <v>995</v>
      </c>
      <c r="W1938" t="s">
        <v>995</v>
      </c>
      <c r="X1938" t="s">
        <v>995</v>
      </c>
      <c r="Y1938" t="s">
        <v>995</v>
      </c>
      <c r="Z1938" t="s">
        <v>995</v>
      </c>
      <c r="AA1938" t="s">
        <v>995</v>
      </c>
      <c r="AB1938" t="s">
        <v>995</v>
      </c>
      <c r="AC1938" t="s">
        <v>995</v>
      </c>
      <c r="AD1938" t="s">
        <v>995</v>
      </c>
      <c r="AE1938" t="s">
        <v>995</v>
      </c>
      <c r="AF1938" t="s">
        <v>995</v>
      </c>
      <c r="AG1938" t="s">
        <v>995</v>
      </c>
      <c r="AH1938" t="s">
        <v>995</v>
      </c>
      <c r="AI1938" t="s">
        <v>995</v>
      </c>
      <c r="AJ1938" t="s">
        <v>995</v>
      </c>
      <c r="AK1938" t="s">
        <v>995</v>
      </c>
      <c r="AL1938" t="s">
        <v>995</v>
      </c>
      <c r="AM1938" t="s">
        <v>995</v>
      </c>
      <c r="AN1938" t="s">
        <v>995</v>
      </c>
      <c r="AO1938" t="s">
        <v>995</v>
      </c>
      <c r="AP1938" t="s">
        <v>995</v>
      </c>
      <c r="AQ1938" s="286" t="s">
        <v>855</v>
      </c>
      <c r="AR1938" s="303"/>
      <c r="AS1938" s="303"/>
    </row>
    <row r="1939" spans="1:47" ht="21.6" x14ac:dyDescent="0.3">
      <c r="A1939" s="285">
        <v>120495</v>
      </c>
      <c r="B1939" s="286" t="s">
        <v>61</v>
      </c>
      <c r="C1939" t="s">
        <v>226</v>
      </c>
      <c r="D1939" t="s">
        <v>226</v>
      </c>
      <c r="E1939" t="s">
        <v>224</v>
      </c>
      <c r="F1939" t="s">
        <v>224</v>
      </c>
      <c r="G1939" t="s">
        <v>226</v>
      </c>
      <c r="H1939" t="s">
        <v>224</v>
      </c>
      <c r="I1939" t="s">
        <v>224</v>
      </c>
      <c r="J1939" t="s">
        <v>226</v>
      </c>
      <c r="K1939" t="s">
        <v>226</v>
      </c>
      <c r="L1939" t="s">
        <v>226</v>
      </c>
      <c r="M1939" t="s">
        <v>226</v>
      </c>
      <c r="N1939" t="s">
        <v>224</v>
      </c>
      <c r="O1939" t="s">
        <v>226</v>
      </c>
      <c r="P1939" t="s">
        <v>224</v>
      </c>
      <c r="Q1939" t="s">
        <v>226</v>
      </c>
      <c r="R1939" t="s">
        <v>226</v>
      </c>
      <c r="S1939" t="s">
        <v>226</v>
      </c>
      <c r="T1939" t="s">
        <v>226</v>
      </c>
      <c r="U1939" t="s">
        <v>226</v>
      </c>
      <c r="V1939" t="s">
        <v>226</v>
      </c>
      <c r="W1939" t="s">
        <v>226</v>
      </c>
      <c r="X1939" t="s">
        <v>226</v>
      </c>
      <c r="Y1939" t="s">
        <v>226</v>
      </c>
      <c r="Z1939" t="s">
        <v>224</v>
      </c>
      <c r="AA1939" t="s">
        <v>226</v>
      </c>
      <c r="AB1939" t="s">
        <v>225</v>
      </c>
      <c r="AC1939" t="s">
        <v>226</v>
      </c>
      <c r="AD1939" t="s">
        <v>226</v>
      </c>
      <c r="AE1939" t="s">
        <v>225</v>
      </c>
      <c r="AF1939" t="s">
        <v>226</v>
      </c>
      <c r="AG1939" t="s">
        <v>224</v>
      </c>
      <c r="AH1939" t="s">
        <v>224</v>
      </c>
      <c r="AI1939" t="s">
        <v>226</v>
      </c>
      <c r="AJ1939" t="s">
        <v>226</v>
      </c>
      <c r="AK1939" t="s">
        <v>224</v>
      </c>
      <c r="AL1939" t="s">
        <v>225</v>
      </c>
      <c r="AM1939" t="s">
        <v>225</v>
      </c>
      <c r="AN1939" t="s">
        <v>225</v>
      </c>
      <c r="AO1939" t="s">
        <v>226</v>
      </c>
      <c r="AP1939" t="s">
        <v>226</v>
      </c>
      <c r="AQ1939" s="286" t="s">
        <v>394</v>
      </c>
      <c r="AR1939" s="307"/>
      <c r="AS1939" s="310"/>
    </row>
    <row r="1940" spans="1:47" x14ac:dyDescent="0.3">
      <c r="A1940" s="285">
        <v>120500</v>
      </c>
      <c r="B1940" s="286" t="s">
        <v>539</v>
      </c>
      <c r="C1940" t="s">
        <v>995</v>
      </c>
      <c r="D1940" t="s">
        <v>995</v>
      </c>
      <c r="E1940" t="s">
        <v>995</v>
      </c>
      <c r="F1940" t="s">
        <v>995</v>
      </c>
      <c r="G1940" t="s">
        <v>995</v>
      </c>
      <c r="H1940" t="s">
        <v>995</v>
      </c>
      <c r="I1940" t="s">
        <v>995</v>
      </c>
      <c r="J1940" t="s">
        <v>995</v>
      </c>
      <c r="K1940" t="s">
        <v>995</v>
      </c>
      <c r="L1940" t="s">
        <v>995</v>
      </c>
      <c r="M1940" t="s">
        <v>995</v>
      </c>
      <c r="N1940" t="s">
        <v>995</v>
      </c>
      <c r="O1940" t="s">
        <v>995</v>
      </c>
      <c r="P1940" t="s">
        <v>995</v>
      </c>
      <c r="Q1940" t="s">
        <v>995</v>
      </c>
      <c r="R1940" t="s">
        <v>995</v>
      </c>
      <c r="S1940" t="s">
        <v>995</v>
      </c>
      <c r="T1940" t="s">
        <v>995</v>
      </c>
      <c r="U1940" t="s">
        <v>995</v>
      </c>
      <c r="V1940" t="s">
        <v>995</v>
      </c>
      <c r="W1940" t="s">
        <v>995</v>
      </c>
      <c r="X1940" t="s">
        <v>995</v>
      </c>
      <c r="Y1940" t="s">
        <v>995</v>
      </c>
      <c r="Z1940" t="s">
        <v>995</v>
      </c>
      <c r="AA1940" t="s">
        <v>995</v>
      </c>
      <c r="AB1940" t="s">
        <v>995</v>
      </c>
      <c r="AC1940" t="s">
        <v>995</v>
      </c>
      <c r="AD1940" t="s">
        <v>995</v>
      </c>
      <c r="AE1940" t="s">
        <v>995</v>
      </c>
      <c r="AF1940" t="s">
        <v>995</v>
      </c>
      <c r="AG1940" t="s">
        <v>995</v>
      </c>
      <c r="AH1940" t="s">
        <v>995</v>
      </c>
      <c r="AI1940" t="s">
        <v>995</v>
      </c>
      <c r="AJ1940" t="s">
        <v>995</v>
      </c>
      <c r="AK1940" t="s">
        <v>995</v>
      </c>
      <c r="AL1940" t="s">
        <v>995</v>
      </c>
      <c r="AM1940" t="s">
        <v>995</v>
      </c>
      <c r="AN1940" t="s">
        <v>995</v>
      </c>
      <c r="AO1940" t="s">
        <v>995</v>
      </c>
      <c r="AP1940" t="s">
        <v>995</v>
      </c>
      <c r="AQ1940" s="286" t="s">
        <v>855</v>
      </c>
      <c r="AR1940" s="303"/>
      <c r="AS1940" s="303"/>
    </row>
    <row r="1941" spans="1:47" x14ac:dyDescent="0.3">
      <c r="A1941" s="285">
        <v>120505</v>
      </c>
      <c r="B1941" s="286" t="s">
        <v>539</v>
      </c>
      <c r="C1941" t="s">
        <v>995</v>
      </c>
      <c r="D1941" t="s">
        <v>995</v>
      </c>
      <c r="E1941" t="s">
        <v>995</v>
      </c>
      <c r="F1941" t="s">
        <v>995</v>
      </c>
      <c r="G1941" t="s">
        <v>995</v>
      </c>
      <c r="H1941" t="s">
        <v>995</v>
      </c>
      <c r="I1941" t="s">
        <v>995</v>
      </c>
      <c r="J1941" t="s">
        <v>995</v>
      </c>
      <c r="K1941" t="s">
        <v>995</v>
      </c>
      <c r="L1941" t="s">
        <v>995</v>
      </c>
      <c r="M1941" t="s">
        <v>995</v>
      </c>
      <c r="N1941" t="s">
        <v>995</v>
      </c>
      <c r="O1941" t="s">
        <v>995</v>
      </c>
      <c r="P1941" t="s">
        <v>995</v>
      </c>
      <c r="Q1941" t="s">
        <v>995</v>
      </c>
      <c r="R1941" t="s">
        <v>995</v>
      </c>
      <c r="S1941" t="s">
        <v>995</v>
      </c>
      <c r="T1941" t="s">
        <v>995</v>
      </c>
      <c r="U1941" t="s">
        <v>995</v>
      </c>
      <c r="V1941" t="s">
        <v>995</v>
      </c>
      <c r="W1941" t="s">
        <v>995</v>
      </c>
      <c r="X1941" t="s">
        <v>995</v>
      </c>
      <c r="Y1941" t="s">
        <v>995</v>
      </c>
      <c r="Z1941" t="s">
        <v>995</v>
      </c>
      <c r="AA1941" t="s">
        <v>995</v>
      </c>
      <c r="AB1941" t="s">
        <v>995</v>
      </c>
      <c r="AC1941" t="s">
        <v>995</v>
      </c>
      <c r="AD1941" t="s">
        <v>995</v>
      </c>
      <c r="AE1941" t="s">
        <v>995</v>
      </c>
      <c r="AF1941" t="s">
        <v>995</v>
      </c>
      <c r="AG1941" t="s">
        <v>995</v>
      </c>
      <c r="AH1941" t="s">
        <v>995</v>
      </c>
      <c r="AI1941" t="s">
        <v>995</v>
      </c>
      <c r="AJ1941" t="s">
        <v>995</v>
      </c>
      <c r="AK1941" t="s">
        <v>995</v>
      </c>
      <c r="AL1941" t="s">
        <v>995</v>
      </c>
      <c r="AM1941" t="s">
        <v>995</v>
      </c>
      <c r="AN1941" t="s">
        <v>995</v>
      </c>
      <c r="AO1941" t="s">
        <v>995</v>
      </c>
      <c r="AP1941" t="s">
        <v>995</v>
      </c>
      <c r="AQ1941" s="286" t="s">
        <v>855</v>
      </c>
      <c r="AR1941" s="303"/>
      <c r="AS1941" s="303"/>
    </row>
    <row r="1942" spans="1:47" ht="28.8" x14ac:dyDescent="0.3">
      <c r="A1942" s="285">
        <v>120506</v>
      </c>
      <c r="B1942" s="286" t="s">
        <v>541</v>
      </c>
      <c r="C1942" t="s">
        <v>995</v>
      </c>
      <c r="D1942" t="s">
        <v>995</v>
      </c>
      <c r="E1942" t="s">
        <v>995</v>
      </c>
      <c r="F1942" t="s">
        <v>995</v>
      </c>
      <c r="G1942" t="s">
        <v>995</v>
      </c>
      <c r="H1942" t="s">
        <v>995</v>
      </c>
      <c r="I1942" t="s">
        <v>995</v>
      </c>
      <c r="J1942" t="s">
        <v>995</v>
      </c>
      <c r="K1942" t="s">
        <v>995</v>
      </c>
      <c r="L1942" t="s">
        <v>995</v>
      </c>
      <c r="M1942" t="s">
        <v>995</v>
      </c>
      <c r="N1942" t="s">
        <v>995</v>
      </c>
      <c r="O1942" t="s">
        <v>995</v>
      </c>
      <c r="P1942" t="s">
        <v>995</v>
      </c>
      <c r="Q1942" t="s">
        <v>995</v>
      </c>
      <c r="R1942" t="s">
        <v>995</v>
      </c>
      <c r="S1942" t="s">
        <v>995</v>
      </c>
      <c r="T1942" t="s">
        <v>995</v>
      </c>
      <c r="U1942" t="s">
        <v>995</v>
      </c>
      <c r="V1942" t="s">
        <v>995</v>
      </c>
      <c r="W1942" t="s">
        <v>995</v>
      </c>
      <c r="X1942" t="s">
        <v>995</v>
      </c>
      <c r="Y1942" t="s">
        <v>995</v>
      </c>
      <c r="Z1942" t="s">
        <v>995</v>
      </c>
      <c r="AA1942" t="s">
        <v>995</v>
      </c>
      <c r="AB1942" t="s">
        <v>995</v>
      </c>
      <c r="AC1942" t="s">
        <v>995</v>
      </c>
      <c r="AD1942" t="s">
        <v>995</v>
      </c>
      <c r="AE1942" t="s">
        <v>995</v>
      </c>
      <c r="AF1942" t="s">
        <v>995</v>
      </c>
      <c r="AG1942" t="s">
        <v>995</v>
      </c>
      <c r="AH1942" t="s">
        <v>995</v>
      </c>
      <c r="AI1942" t="s">
        <v>995</v>
      </c>
      <c r="AJ1942" t="s">
        <v>995</v>
      </c>
      <c r="AK1942" t="s">
        <v>995</v>
      </c>
      <c r="AL1942" t="s">
        <v>995</v>
      </c>
      <c r="AM1942" t="s">
        <v>995</v>
      </c>
      <c r="AN1942" t="s">
        <v>995</v>
      </c>
      <c r="AO1942" t="s">
        <v>995</v>
      </c>
      <c r="AP1942" t="s">
        <v>995</v>
      </c>
      <c r="AQ1942" s="286" t="s">
        <v>855</v>
      </c>
      <c r="AR1942" s="307"/>
      <c r="AS1942" s="310"/>
    </row>
    <row r="1943" spans="1:47" x14ac:dyDescent="0.3">
      <c r="A1943" s="285">
        <v>120508</v>
      </c>
      <c r="B1943" s="286" t="s">
        <v>539</v>
      </c>
      <c r="C1943" t="s">
        <v>995</v>
      </c>
      <c r="D1943" t="s">
        <v>995</v>
      </c>
      <c r="E1943" t="s">
        <v>995</v>
      </c>
      <c r="F1943" t="s">
        <v>995</v>
      </c>
      <c r="G1943" t="s">
        <v>995</v>
      </c>
      <c r="H1943" t="s">
        <v>995</v>
      </c>
      <c r="I1943" t="s">
        <v>995</v>
      </c>
      <c r="J1943" t="s">
        <v>995</v>
      </c>
      <c r="K1943" t="s">
        <v>995</v>
      </c>
      <c r="L1943" t="s">
        <v>995</v>
      </c>
      <c r="M1943" t="s">
        <v>995</v>
      </c>
      <c r="N1943" t="s">
        <v>995</v>
      </c>
      <c r="O1943" t="s">
        <v>995</v>
      </c>
      <c r="P1943" t="s">
        <v>995</v>
      </c>
      <c r="Q1943" t="s">
        <v>995</v>
      </c>
      <c r="R1943" t="s">
        <v>995</v>
      </c>
      <c r="S1943" t="s">
        <v>995</v>
      </c>
      <c r="T1943" t="s">
        <v>995</v>
      </c>
      <c r="U1943" t="s">
        <v>995</v>
      </c>
      <c r="V1943" t="s">
        <v>995</v>
      </c>
      <c r="W1943" t="s">
        <v>995</v>
      </c>
      <c r="X1943" t="s">
        <v>995</v>
      </c>
      <c r="Y1943" t="s">
        <v>995</v>
      </c>
      <c r="Z1943" t="s">
        <v>995</v>
      </c>
      <c r="AA1943" t="s">
        <v>995</v>
      </c>
      <c r="AB1943" t="s">
        <v>995</v>
      </c>
      <c r="AC1943" t="s">
        <v>995</v>
      </c>
      <c r="AD1943" t="s">
        <v>995</v>
      </c>
      <c r="AE1943" t="s">
        <v>995</v>
      </c>
      <c r="AF1943" t="s">
        <v>995</v>
      </c>
      <c r="AG1943" t="s">
        <v>995</v>
      </c>
      <c r="AH1943" t="s">
        <v>995</v>
      </c>
      <c r="AI1943" t="s">
        <v>995</v>
      </c>
      <c r="AJ1943" t="s">
        <v>995</v>
      </c>
      <c r="AK1943" t="s">
        <v>995</v>
      </c>
      <c r="AL1943" t="s">
        <v>995</v>
      </c>
      <c r="AM1943" t="s">
        <v>995</v>
      </c>
      <c r="AN1943" t="s">
        <v>995</v>
      </c>
      <c r="AO1943" t="s">
        <v>995</v>
      </c>
      <c r="AP1943" t="s">
        <v>995</v>
      </c>
      <c r="AQ1943" s="286" t="s">
        <v>855</v>
      </c>
      <c r="AR1943" s="303"/>
      <c r="AS1943" s="303"/>
    </row>
    <row r="1944" spans="1:47" ht="21.6" x14ac:dyDescent="0.65">
      <c r="A1944" s="285">
        <v>120511</v>
      </c>
      <c r="B1944" s="286" t="s">
        <v>540</v>
      </c>
      <c r="C1944" t="s">
        <v>224</v>
      </c>
      <c r="D1944" t="s">
        <v>226</v>
      </c>
      <c r="E1944" t="s">
        <v>226</v>
      </c>
      <c r="F1944" t="s">
        <v>224</v>
      </c>
      <c r="G1944" t="s">
        <v>226</v>
      </c>
      <c r="H1944" t="s">
        <v>226</v>
      </c>
      <c r="I1944" t="s">
        <v>226</v>
      </c>
      <c r="J1944" t="s">
        <v>226</v>
      </c>
      <c r="K1944" t="s">
        <v>226</v>
      </c>
      <c r="L1944" t="s">
        <v>226</v>
      </c>
      <c r="M1944" t="s">
        <v>226</v>
      </c>
      <c r="N1944" t="s">
        <v>224</v>
      </c>
      <c r="O1944" t="s">
        <v>226</v>
      </c>
      <c r="P1944" t="s">
        <v>224</v>
      </c>
      <c r="Q1944" t="s">
        <v>226</v>
      </c>
      <c r="R1944" t="s">
        <v>224</v>
      </c>
      <c r="S1944" t="s">
        <v>224</v>
      </c>
      <c r="T1944" t="s">
        <v>224</v>
      </c>
      <c r="U1944" t="s">
        <v>224</v>
      </c>
      <c r="V1944" t="s">
        <v>226</v>
      </c>
      <c r="W1944" t="s">
        <v>394</v>
      </c>
      <c r="X1944" t="s">
        <v>394</v>
      </c>
      <c r="Y1944" t="s">
        <v>394</v>
      </c>
      <c r="Z1944" t="s">
        <v>394</v>
      </c>
      <c r="AA1944" t="s">
        <v>394</v>
      </c>
      <c r="AB1944" t="s">
        <v>394</v>
      </c>
      <c r="AC1944" t="s">
        <v>394</v>
      </c>
      <c r="AD1944" t="s">
        <v>394</v>
      </c>
      <c r="AE1944" t="s">
        <v>394</v>
      </c>
      <c r="AF1944" t="s">
        <v>394</v>
      </c>
      <c r="AG1944" t="s">
        <v>394</v>
      </c>
      <c r="AH1944" t="s">
        <v>394</v>
      </c>
      <c r="AI1944" t="s">
        <v>394</v>
      </c>
      <c r="AJ1944" t="s">
        <v>394</v>
      </c>
      <c r="AK1944" t="s">
        <v>394</v>
      </c>
      <c r="AL1944" t="s">
        <v>394</v>
      </c>
      <c r="AM1944" t="s">
        <v>394</v>
      </c>
      <c r="AN1944" t="s">
        <v>394</v>
      </c>
      <c r="AO1944" t="s">
        <v>394</v>
      </c>
      <c r="AP1944" t="s">
        <v>394</v>
      </c>
      <c r="AQ1944" s="288"/>
      <c r="AR1944" s="296"/>
      <c r="AS1944" s="296"/>
      <c r="AU1944"/>
    </row>
    <row r="1945" spans="1:47" x14ac:dyDescent="0.3">
      <c r="A1945" s="285">
        <v>120514</v>
      </c>
      <c r="B1945" s="286" t="s">
        <v>539</v>
      </c>
      <c r="C1945" t="s">
        <v>995</v>
      </c>
      <c r="D1945" t="s">
        <v>995</v>
      </c>
      <c r="E1945" t="s">
        <v>995</v>
      </c>
      <c r="F1945" t="s">
        <v>995</v>
      </c>
      <c r="G1945" t="s">
        <v>995</v>
      </c>
      <c r="H1945" t="s">
        <v>995</v>
      </c>
      <c r="I1945" t="s">
        <v>995</v>
      </c>
      <c r="J1945" t="s">
        <v>995</v>
      </c>
      <c r="K1945" t="s">
        <v>995</v>
      </c>
      <c r="L1945" t="s">
        <v>995</v>
      </c>
      <c r="M1945" t="s">
        <v>995</v>
      </c>
      <c r="N1945" t="s">
        <v>995</v>
      </c>
      <c r="O1945" t="s">
        <v>995</v>
      </c>
      <c r="P1945" t="s">
        <v>995</v>
      </c>
      <c r="Q1945" t="s">
        <v>995</v>
      </c>
      <c r="R1945" t="s">
        <v>995</v>
      </c>
      <c r="S1945" t="s">
        <v>995</v>
      </c>
      <c r="T1945" t="s">
        <v>995</v>
      </c>
      <c r="U1945" t="s">
        <v>995</v>
      </c>
      <c r="V1945" t="s">
        <v>995</v>
      </c>
      <c r="W1945" t="s">
        <v>995</v>
      </c>
      <c r="X1945" t="s">
        <v>995</v>
      </c>
      <c r="Y1945" t="s">
        <v>995</v>
      </c>
      <c r="Z1945" t="s">
        <v>995</v>
      </c>
      <c r="AA1945" t="s">
        <v>995</v>
      </c>
      <c r="AB1945" t="s">
        <v>995</v>
      </c>
      <c r="AC1945" t="s">
        <v>995</v>
      </c>
      <c r="AD1945" t="s">
        <v>995</v>
      </c>
      <c r="AE1945" t="s">
        <v>995</v>
      </c>
      <c r="AF1945" t="s">
        <v>995</v>
      </c>
      <c r="AG1945" t="s">
        <v>995</v>
      </c>
      <c r="AH1945" t="s">
        <v>995</v>
      </c>
      <c r="AI1945" t="s">
        <v>995</v>
      </c>
      <c r="AJ1945" t="s">
        <v>995</v>
      </c>
      <c r="AK1945" t="s">
        <v>995</v>
      </c>
      <c r="AL1945" t="s">
        <v>995</v>
      </c>
      <c r="AM1945" t="s">
        <v>995</v>
      </c>
      <c r="AN1945" t="s">
        <v>995</v>
      </c>
      <c r="AO1945" t="s">
        <v>995</v>
      </c>
      <c r="AP1945" t="s">
        <v>995</v>
      </c>
      <c r="AQ1945" s="286" t="s">
        <v>855</v>
      </c>
      <c r="AR1945" s="303"/>
      <c r="AS1945" s="303"/>
    </row>
    <row r="1946" spans="1:47" x14ac:dyDescent="0.3">
      <c r="A1946" s="285">
        <v>120515</v>
      </c>
      <c r="B1946" s="286" t="s">
        <v>540</v>
      </c>
      <c r="C1946" t="s">
        <v>224</v>
      </c>
      <c r="D1946" t="s">
        <v>226</v>
      </c>
      <c r="E1946" t="s">
        <v>226</v>
      </c>
      <c r="F1946" t="s">
        <v>226</v>
      </c>
      <c r="G1946" t="s">
        <v>226</v>
      </c>
      <c r="H1946" t="s">
        <v>226</v>
      </c>
      <c r="I1946" t="s">
        <v>226</v>
      </c>
      <c r="J1946" t="s">
        <v>226</v>
      </c>
      <c r="K1946" t="s">
        <v>226</v>
      </c>
      <c r="L1946" t="s">
        <v>226</v>
      </c>
      <c r="M1946" t="s">
        <v>225</v>
      </c>
      <c r="N1946" t="s">
        <v>226</v>
      </c>
      <c r="O1946" t="s">
        <v>226</v>
      </c>
      <c r="P1946" t="s">
        <v>226</v>
      </c>
      <c r="Q1946" t="s">
        <v>225</v>
      </c>
      <c r="R1946" t="s">
        <v>224</v>
      </c>
      <c r="S1946" t="s">
        <v>225</v>
      </c>
      <c r="T1946" t="s">
        <v>225</v>
      </c>
      <c r="U1946" t="s">
        <v>226</v>
      </c>
      <c r="V1946" t="s">
        <v>226</v>
      </c>
      <c r="W1946" t="s">
        <v>394</v>
      </c>
      <c r="X1946" t="s">
        <v>394</v>
      </c>
      <c r="Y1946" t="s">
        <v>394</v>
      </c>
      <c r="Z1946" t="s">
        <v>394</v>
      </c>
      <c r="AA1946" t="s">
        <v>394</v>
      </c>
      <c r="AB1946" t="s">
        <v>394</v>
      </c>
      <c r="AC1946" t="s">
        <v>394</v>
      </c>
      <c r="AD1946" t="s">
        <v>394</v>
      </c>
      <c r="AE1946" t="s">
        <v>394</v>
      </c>
      <c r="AF1946" t="s">
        <v>394</v>
      </c>
      <c r="AG1946" t="s">
        <v>394</v>
      </c>
      <c r="AH1946" t="s">
        <v>394</v>
      </c>
      <c r="AI1946" t="s">
        <v>394</v>
      </c>
      <c r="AJ1946" t="s">
        <v>394</v>
      </c>
      <c r="AK1946" t="s">
        <v>394</v>
      </c>
      <c r="AL1946" t="s">
        <v>394</v>
      </c>
      <c r="AM1946" t="s">
        <v>394</v>
      </c>
      <c r="AN1946" t="s">
        <v>394</v>
      </c>
      <c r="AO1946" t="s">
        <v>394</v>
      </c>
      <c r="AP1946" t="s">
        <v>394</v>
      </c>
      <c r="AQ1946" s="289"/>
      <c r="AR1946" s="296"/>
      <c r="AS1946" s="296"/>
      <c r="AU1946"/>
    </row>
    <row r="1947" spans="1:47" x14ac:dyDescent="0.3">
      <c r="A1947" s="285">
        <v>120516</v>
      </c>
      <c r="B1947" s="286" t="s">
        <v>539</v>
      </c>
      <c r="C1947" t="s">
        <v>995</v>
      </c>
      <c r="D1947" t="s">
        <v>995</v>
      </c>
      <c r="E1947" t="s">
        <v>995</v>
      </c>
      <c r="F1947" t="s">
        <v>995</v>
      </c>
      <c r="G1947" t="s">
        <v>995</v>
      </c>
      <c r="H1947" t="s">
        <v>995</v>
      </c>
      <c r="I1947" t="s">
        <v>995</v>
      </c>
      <c r="J1947" t="s">
        <v>995</v>
      </c>
      <c r="K1947" t="s">
        <v>995</v>
      </c>
      <c r="L1947" t="s">
        <v>995</v>
      </c>
      <c r="M1947" t="s">
        <v>995</v>
      </c>
      <c r="N1947" t="s">
        <v>995</v>
      </c>
      <c r="O1947" t="s">
        <v>995</v>
      </c>
      <c r="P1947" t="s">
        <v>995</v>
      </c>
      <c r="Q1947" t="s">
        <v>995</v>
      </c>
      <c r="R1947" t="s">
        <v>995</v>
      </c>
      <c r="S1947" t="s">
        <v>995</v>
      </c>
      <c r="T1947" t="s">
        <v>995</v>
      </c>
      <c r="U1947" t="s">
        <v>995</v>
      </c>
      <c r="V1947" t="s">
        <v>995</v>
      </c>
      <c r="W1947" t="s">
        <v>995</v>
      </c>
      <c r="X1947" t="s">
        <v>995</v>
      </c>
      <c r="Y1947" t="s">
        <v>995</v>
      </c>
      <c r="Z1947" t="s">
        <v>995</v>
      </c>
      <c r="AA1947" t="s">
        <v>995</v>
      </c>
      <c r="AB1947" t="s">
        <v>995</v>
      </c>
      <c r="AC1947" t="s">
        <v>995</v>
      </c>
      <c r="AD1947" t="s">
        <v>995</v>
      </c>
      <c r="AE1947" t="s">
        <v>995</v>
      </c>
      <c r="AF1947" t="s">
        <v>995</v>
      </c>
      <c r="AG1947" t="s">
        <v>995</v>
      </c>
      <c r="AH1947" t="s">
        <v>995</v>
      </c>
      <c r="AI1947" t="s">
        <v>995</v>
      </c>
      <c r="AJ1947" t="s">
        <v>995</v>
      </c>
      <c r="AK1947" t="s">
        <v>995</v>
      </c>
      <c r="AL1947" t="s">
        <v>995</v>
      </c>
      <c r="AM1947" t="s">
        <v>995</v>
      </c>
      <c r="AN1947" t="s">
        <v>995</v>
      </c>
      <c r="AO1947" t="s">
        <v>995</v>
      </c>
      <c r="AP1947" t="s">
        <v>995</v>
      </c>
      <c r="AQ1947" s="286" t="s">
        <v>855</v>
      </c>
      <c r="AR1947" s="303"/>
      <c r="AS1947" s="303"/>
    </row>
    <row r="1948" spans="1:47" ht="28.8" x14ac:dyDescent="0.3">
      <c r="A1948" s="285">
        <v>120517</v>
      </c>
      <c r="B1948" s="286" t="s">
        <v>541</v>
      </c>
      <c r="C1948" t="s">
        <v>995</v>
      </c>
      <c r="D1948" t="s">
        <v>995</v>
      </c>
      <c r="E1948" t="s">
        <v>995</v>
      </c>
      <c r="F1948" t="s">
        <v>995</v>
      </c>
      <c r="G1948" t="s">
        <v>995</v>
      </c>
      <c r="H1948" t="s">
        <v>995</v>
      </c>
      <c r="I1948" t="s">
        <v>995</v>
      </c>
      <c r="J1948" t="s">
        <v>995</v>
      </c>
      <c r="K1948" t="s">
        <v>995</v>
      </c>
      <c r="L1948" t="s">
        <v>995</v>
      </c>
      <c r="M1948" t="s">
        <v>995</v>
      </c>
      <c r="N1948" t="s">
        <v>995</v>
      </c>
      <c r="O1948" t="s">
        <v>995</v>
      </c>
      <c r="P1948" t="s">
        <v>995</v>
      </c>
      <c r="Q1948" t="s">
        <v>995</v>
      </c>
      <c r="R1948" t="s">
        <v>995</v>
      </c>
      <c r="S1948" t="s">
        <v>995</v>
      </c>
      <c r="T1948" t="s">
        <v>995</v>
      </c>
      <c r="U1948" t="s">
        <v>995</v>
      </c>
      <c r="V1948" t="s">
        <v>995</v>
      </c>
      <c r="W1948" t="s">
        <v>995</v>
      </c>
      <c r="X1948" t="s">
        <v>995</v>
      </c>
      <c r="Y1948" t="s">
        <v>995</v>
      </c>
      <c r="Z1948" t="s">
        <v>995</v>
      </c>
      <c r="AA1948" t="s">
        <v>995</v>
      </c>
      <c r="AB1948" t="s">
        <v>394</v>
      </c>
      <c r="AC1948" t="s">
        <v>394</v>
      </c>
      <c r="AD1948" t="s">
        <v>394</v>
      </c>
      <c r="AE1948" t="s">
        <v>394</v>
      </c>
      <c r="AF1948" t="s">
        <v>394</v>
      </c>
      <c r="AG1948" t="s">
        <v>394</v>
      </c>
      <c r="AH1948" t="s">
        <v>394</v>
      </c>
      <c r="AI1948" t="s">
        <v>394</v>
      </c>
      <c r="AJ1948" t="s">
        <v>394</v>
      </c>
      <c r="AK1948" t="s">
        <v>394</v>
      </c>
      <c r="AL1948" t="s">
        <v>394</v>
      </c>
      <c r="AM1948" t="s">
        <v>394</v>
      </c>
      <c r="AN1948" t="s">
        <v>394</v>
      </c>
      <c r="AO1948" t="s">
        <v>394</v>
      </c>
      <c r="AP1948" t="s">
        <v>394</v>
      </c>
      <c r="AQ1948" s="286" t="s">
        <v>394</v>
      </c>
      <c r="AR1948" s="307"/>
      <c r="AS1948" s="310"/>
    </row>
    <row r="1949" spans="1:47" x14ac:dyDescent="0.3">
      <c r="A1949" s="285">
        <v>120519</v>
      </c>
      <c r="B1949" s="286" t="s">
        <v>539</v>
      </c>
      <c r="C1949" t="s">
        <v>995</v>
      </c>
      <c r="D1949" t="s">
        <v>995</v>
      </c>
      <c r="E1949" t="s">
        <v>995</v>
      </c>
      <c r="F1949" t="s">
        <v>995</v>
      </c>
      <c r="G1949" t="s">
        <v>995</v>
      </c>
      <c r="H1949" t="s">
        <v>995</v>
      </c>
      <c r="I1949" t="s">
        <v>995</v>
      </c>
      <c r="J1949" t="s">
        <v>995</v>
      </c>
      <c r="K1949" t="s">
        <v>995</v>
      </c>
      <c r="L1949" t="s">
        <v>995</v>
      </c>
      <c r="M1949" t="s">
        <v>995</v>
      </c>
      <c r="N1949" t="s">
        <v>995</v>
      </c>
      <c r="O1949" t="s">
        <v>995</v>
      </c>
      <c r="P1949" t="s">
        <v>995</v>
      </c>
      <c r="Q1949" t="s">
        <v>995</v>
      </c>
      <c r="R1949" t="s">
        <v>995</v>
      </c>
      <c r="S1949" t="s">
        <v>995</v>
      </c>
      <c r="T1949" t="s">
        <v>995</v>
      </c>
      <c r="U1949" t="s">
        <v>995</v>
      </c>
      <c r="V1949" t="s">
        <v>995</v>
      </c>
      <c r="W1949" t="s">
        <v>995</v>
      </c>
      <c r="X1949" t="s">
        <v>995</v>
      </c>
      <c r="Y1949" t="s">
        <v>995</v>
      </c>
      <c r="Z1949" t="s">
        <v>995</v>
      </c>
      <c r="AA1949" t="s">
        <v>995</v>
      </c>
      <c r="AB1949" t="s">
        <v>995</v>
      </c>
      <c r="AC1949" t="s">
        <v>995</v>
      </c>
      <c r="AD1949" t="s">
        <v>995</v>
      </c>
      <c r="AE1949" t="s">
        <v>995</v>
      </c>
      <c r="AF1949" t="s">
        <v>995</v>
      </c>
      <c r="AG1949" t="s">
        <v>995</v>
      </c>
      <c r="AH1949" t="s">
        <v>995</v>
      </c>
      <c r="AI1949" t="s">
        <v>995</v>
      </c>
      <c r="AJ1949" t="s">
        <v>995</v>
      </c>
      <c r="AK1949" t="s">
        <v>995</v>
      </c>
      <c r="AL1949" t="s">
        <v>995</v>
      </c>
      <c r="AM1949" t="s">
        <v>995</v>
      </c>
      <c r="AN1949" t="s">
        <v>995</v>
      </c>
      <c r="AO1949" t="s">
        <v>995</v>
      </c>
      <c r="AP1949" t="s">
        <v>995</v>
      </c>
      <c r="AQ1949" s="286" t="s">
        <v>855</v>
      </c>
      <c r="AR1949" s="303"/>
      <c r="AS1949" s="303"/>
    </row>
    <row r="1950" spans="1:47" x14ac:dyDescent="0.3">
      <c r="A1950" s="285">
        <v>120520</v>
      </c>
      <c r="B1950" s="286" t="s">
        <v>539</v>
      </c>
      <c r="C1950" t="s">
        <v>995</v>
      </c>
      <c r="D1950" t="s">
        <v>995</v>
      </c>
      <c r="E1950" t="s">
        <v>995</v>
      </c>
      <c r="F1950" t="s">
        <v>995</v>
      </c>
      <c r="G1950" t="s">
        <v>995</v>
      </c>
      <c r="H1950" t="s">
        <v>995</v>
      </c>
      <c r="I1950" t="s">
        <v>995</v>
      </c>
      <c r="J1950" t="s">
        <v>995</v>
      </c>
      <c r="K1950" t="s">
        <v>995</v>
      </c>
      <c r="L1950" t="s">
        <v>995</v>
      </c>
      <c r="M1950" t="s">
        <v>995</v>
      </c>
      <c r="N1950" t="s">
        <v>995</v>
      </c>
      <c r="O1950" t="s">
        <v>995</v>
      </c>
      <c r="P1950" t="s">
        <v>995</v>
      </c>
      <c r="Q1950" t="s">
        <v>995</v>
      </c>
      <c r="R1950" t="s">
        <v>995</v>
      </c>
      <c r="S1950" t="s">
        <v>995</v>
      </c>
      <c r="T1950" t="s">
        <v>995</v>
      </c>
      <c r="U1950" t="s">
        <v>995</v>
      </c>
      <c r="V1950" t="s">
        <v>995</v>
      </c>
      <c r="W1950" t="s">
        <v>995</v>
      </c>
      <c r="X1950" t="s">
        <v>995</v>
      </c>
      <c r="Y1950" t="s">
        <v>995</v>
      </c>
      <c r="Z1950" t="s">
        <v>995</v>
      </c>
      <c r="AA1950" t="s">
        <v>995</v>
      </c>
      <c r="AB1950" t="s">
        <v>995</v>
      </c>
      <c r="AC1950" t="s">
        <v>995</v>
      </c>
      <c r="AD1950" t="s">
        <v>995</v>
      </c>
      <c r="AE1950" t="s">
        <v>995</v>
      </c>
      <c r="AF1950" t="s">
        <v>995</v>
      </c>
      <c r="AG1950" t="s">
        <v>995</v>
      </c>
      <c r="AH1950" t="s">
        <v>995</v>
      </c>
      <c r="AI1950" t="s">
        <v>995</v>
      </c>
      <c r="AJ1950" t="s">
        <v>995</v>
      </c>
      <c r="AK1950" t="s">
        <v>995</v>
      </c>
      <c r="AL1950" t="s">
        <v>995</v>
      </c>
      <c r="AM1950" t="s">
        <v>995</v>
      </c>
      <c r="AN1950" t="s">
        <v>995</v>
      </c>
      <c r="AO1950" t="s">
        <v>995</v>
      </c>
      <c r="AP1950" t="s">
        <v>995</v>
      </c>
      <c r="AQ1950" s="286" t="s">
        <v>855</v>
      </c>
      <c r="AR1950" s="303"/>
      <c r="AS1950" s="303"/>
    </row>
    <row r="1951" spans="1:47" x14ac:dyDescent="0.3">
      <c r="A1951" s="285">
        <v>120521</v>
      </c>
      <c r="B1951" s="286" t="s">
        <v>539</v>
      </c>
      <c r="C1951" t="s">
        <v>995</v>
      </c>
      <c r="D1951" t="s">
        <v>995</v>
      </c>
      <c r="E1951" t="s">
        <v>995</v>
      </c>
      <c r="F1951" t="s">
        <v>995</v>
      </c>
      <c r="G1951" t="s">
        <v>995</v>
      </c>
      <c r="H1951" t="s">
        <v>995</v>
      </c>
      <c r="I1951" t="s">
        <v>995</v>
      </c>
      <c r="J1951" t="s">
        <v>995</v>
      </c>
      <c r="K1951" t="s">
        <v>995</v>
      </c>
      <c r="L1951" t="s">
        <v>995</v>
      </c>
      <c r="M1951" t="s">
        <v>995</v>
      </c>
      <c r="N1951" t="s">
        <v>995</v>
      </c>
      <c r="O1951" t="s">
        <v>995</v>
      </c>
      <c r="P1951" t="s">
        <v>995</v>
      </c>
      <c r="Q1951" t="s">
        <v>995</v>
      </c>
      <c r="R1951" t="s">
        <v>995</v>
      </c>
      <c r="S1951" t="s">
        <v>995</v>
      </c>
      <c r="T1951" t="s">
        <v>995</v>
      </c>
      <c r="U1951" t="s">
        <v>995</v>
      </c>
      <c r="V1951" t="s">
        <v>995</v>
      </c>
      <c r="W1951" t="s">
        <v>995</v>
      </c>
      <c r="X1951" t="s">
        <v>995</v>
      </c>
      <c r="Y1951" t="s">
        <v>995</v>
      </c>
      <c r="Z1951" t="s">
        <v>995</v>
      </c>
      <c r="AA1951" t="s">
        <v>995</v>
      </c>
      <c r="AB1951" t="s">
        <v>995</v>
      </c>
      <c r="AC1951" t="s">
        <v>995</v>
      </c>
      <c r="AD1951" t="s">
        <v>995</v>
      </c>
      <c r="AE1951" t="s">
        <v>995</v>
      </c>
      <c r="AF1951" t="s">
        <v>995</v>
      </c>
      <c r="AG1951" t="s">
        <v>995</v>
      </c>
      <c r="AH1951" t="s">
        <v>995</v>
      </c>
      <c r="AI1951" t="s">
        <v>995</v>
      </c>
      <c r="AJ1951" t="s">
        <v>995</v>
      </c>
      <c r="AK1951" t="s">
        <v>995</v>
      </c>
      <c r="AL1951" t="s">
        <v>995</v>
      </c>
      <c r="AM1951" t="s">
        <v>995</v>
      </c>
      <c r="AN1951" t="s">
        <v>995</v>
      </c>
      <c r="AO1951" t="s">
        <v>995</v>
      </c>
      <c r="AP1951" t="s">
        <v>995</v>
      </c>
      <c r="AQ1951" s="286" t="s">
        <v>855</v>
      </c>
      <c r="AR1951" s="303"/>
      <c r="AS1951" s="303"/>
    </row>
    <row r="1952" spans="1:47" x14ac:dyDescent="0.3">
      <c r="A1952" s="285">
        <v>120522</v>
      </c>
      <c r="B1952" s="286" t="s">
        <v>539</v>
      </c>
      <c r="C1952" t="s">
        <v>995</v>
      </c>
      <c r="D1952" t="s">
        <v>995</v>
      </c>
      <c r="E1952" t="s">
        <v>995</v>
      </c>
      <c r="F1952" t="s">
        <v>995</v>
      </c>
      <c r="G1952" t="s">
        <v>995</v>
      </c>
      <c r="H1952" t="s">
        <v>995</v>
      </c>
      <c r="I1952" t="s">
        <v>995</v>
      </c>
      <c r="J1952" t="s">
        <v>995</v>
      </c>
      <c r="K1952" t="s">
        <v>995</v>
      </c>
      <c r="L1952" t="s">
        <v>995</v>
      </c>
      <c r="M1952" t="s">
        <v>995</v>
      </c>
      <c r="N1952" t="s">
        <v>995</v>
      </c>
      <c r="O1952" t="s">
        <v>995</v>
      </c>
      <c r="P1952" t="s">
        <v>995</v>
      </c>
      <c r="Q1952" t="s">
        <v>995</v>
      </c>
      <c r="R1952" t="s">
        <v>995</v>
      </c>
      <c r="S1952" t="s">
        <v>995</v>
      </c>
      <c r="T1952" t="s">
        <v>995</v>
      </c>
      <c r="U1952" t="s">
        <v>995</v>
      </c>
      <c r="V1952" t="s">
        <v>995</v>
      </c>
      <c r="W1952" t="s">
        <v>995</v>
      </c>
      <c r="X1952" t="s">
        <v>995</v>
      </c>
      <c r="Y1952" t="s">
        <v>995</v>
      </c>
      <c r="Z1952" t="s">
        <v>995</v>
      </c>
      <c r="AA1952" t="s">
        <v>995</v>
      </c>
      <c r="AB1952" t="s">
        <v>995</v>
      </c>
      <c r="AC1952" t="s">
        <v>995</v>
      </c>
      <c r="AD1952" t="s">
        <v>995</v>
      </c>
      <c r="AE1952" t="s">
        <v>995</v>
      </c>
      <c r="AF1952" t="s">
        <v>995</v>
      </c>
      <c r="AG1952" t="s">
        <v>995</v>
      </c>
      <c r="AH1952" t="s">
        <v>995</v>
      </c>
      <c r="AI1952" t="s">
        <v>995</v>
      </c>
      <c r="AJ1952" t="s">
        <v>995</v>
      </c>
      <c r="AK1952" t="s">
        <v>995</v>
      </c>
      <c r="AL1952" t="s">
        <v>995</v>
      </c>
      <c r="AM1952" t="s">
        <v>995</v>
      </c>
      <c r="AN1952" t="s">
        <v>995</v>
      </c>
      <c r="AO1952" t="s">
        <v>995</v>
      </c>
      <c r="AP1952" t="s">
        <v>995</v>
      </c>
      <c r="AQ1952" s="286" t="s">
        <v>855</v>
      </c>
      <c r="AR1952" s="303"/>
      <c r="AS1952" s="303"/>
    </row>
    <row r="1953" spans="1:45" x14ac:dyDescent="0.3">
      <c r="A1953" s="285">
        <v>120523</v>
      </c>
      <c r="B1953" s="286" t="s">
        <v>539</v>
      </c>
      <c r="C1953" t="s">
        <v>995</v>
      </c>
      <c r="D1953" t="s">
        <v>995</v>
      </c>
      <c r="E1953" t="s">
        <v>995</v>
      </c>
      <c r="F1953" t="s">
        <v>995</v>
      </c>
      <c r="G1953" t="s">
        <v>995</v>
      </c>
      <c r="H1953" t="s">
        <v>995</v>
      </c>
      <c r="I1953" t="s">
        <v>995</v>
      </c>
      <c r="J1953" t="s">
        <v>995</v>
      </c>
      <c r="K1953" t="s">
        <v>995</v>
      </c>
      <c r="L1953" t="s">
        <v>995</v>
      </c>
      <c r="M1953" t="s">
        <v>995</v>
      </c>
      <c r="N1953" t="s">
        <v>995</v>
      </c>
      <c r="O1953" t="s">
        <v>995</v>
      </c>
      <c r="P1953" t="s">
        <v>995</v>
      </c>
      <c r="Q1953" t="s">
        <v>995</v>
      </c>
      <c r="R1953" t="s">
        <v>995</v>
      </c>
      <c r="S1953" t="s">
        <v>995</v>
      </c>
      <c r="T1953" t="s">
        <v>995</v>
      </c>
      <c r="U1953" t="s">
        <v>995</v>
      </c>
      <c r="V1953" t="s">
        <v>995</v>
      </c>
      <c r="W1953" t="s">
        <v>995</v>
      </c>
      <c r="X1953" t="s">
        <v>995</v>
      </c>
      <c r="Y1953" t="s">
        <v>995</v>
      </c>
      <c r="Z1953" t="s">
        <v>995</v>
      </c>
      <c r="AA1953" t="s">
        <v>995</v>
      </c>
      <c r="AB1953" t="s">
        <v>995</v>
      </c>
      <c r="AC1953" t="s">
        <v>995</v>
      </c>
      <c r="AD1953" t="s">
        <v>995</v>
      </c>
      <c r="AE1953" t="s">
        <v>995</v>
      </c>
      <c r="AF1953" t="s">
        <v>995</v>
      </c>
      <c r="AG1953" t="s">
        <v>995</v>
      </c>
      <c r="AH1953" t="s">
        <v>995</v>
      </c>
      <c r="AI1953" t="s">
        <v>995</v>
      </c>
      <c r="AJ1953" t="s">
        <v>995</v>
      </c>
      <c r="AK1953" t="s">
        <v>995</v>
      </c>
      <c r="AL1953" t="s">
        <v>995</v>
      </c>
      <c r="AM1953" t="s">
        <v>995</v>
      </c>
      <c r="AN1953" t="s">
        <v>995</v>
      </c>
      <c r="AO1953" t="s">
        <v>995</v>
      </c>
      <c r="AP1953" t="s">
        <v>995</v>
      </c>
      <c r="AQ1953" s="286" t="s">
        <v>855</v>
      </c>
      <c r="AR1953" s="303"/>
      <c r="AS1953" s="303"/>
    </row>
    <row r="1954" spans="1:45" x14ac:dyDescent="0.3">
      <c r="A1954" s="285">
        <v>120524</v>
      </c>
      <c r="B1954" s="286" t="s">
        <v>539</v>
      </c>
      <c r="C1954" t="s">
        <v>995</v>
      </c>
      <c r="D1954" t="s">
        <v>995</v>
      </c>
      <c r="E1954" t="s">
        <v>995</v>
      </c>
      <c r="F1954" t="s">
        <v>995</v>
      </c>
      <c r="G1954" t="s">
        <v>995</v>
      </c>
      <c r="H1954" t="s">
        <v>995</v>
      </c>
      <c r="I1954" t="s">
        <v>995</v>
      </c>
      <c r="J1954" t="s">
        <v>995</v>
      </c>
      <c r="K1954" t="s">
        <v>995</v>
      </c>
      <c r="L1954" t="s">
        <v>995</v>
      </c>
      <c r="M1954" t="s">
        <v>995</v>
      </c>
      <c r="N1954" t="s">
        <v>995</v>
      </c>
      <c r="O1954" t="s">
        <v>995</v>
      </c>
      <c r="P1954" t="s">
        <v>995</v>
      </c>
      <c r="Q1954" t="s">
        <v>995</v>
      </c>
      <c r="R1954" t="s">
        <v>995</v>
      </c>
      <c r="S1954" t="s">
        <v>995</v>
      </c>
      <c r="T1954" t="s">
        <v>995</v>
      </c>
      <c r="U1954" t="s">
        <v>995</v>
      </c>
      <c r="V1954" t="s">
        <v>995</v>
      </c>
      <c r="W1954" t="s">
        <v>995</v>
      </c>
      <c r="X1954" t="s">
        <v>995</v>
      </c>
      <c r="Y1954" t="s">
        <v>995</v>
      </c>
      <c r="Z1954" t="s">
        <v>995</v>
      </c>
      <c r="AA1954" t="s">
        <v>995</v>
      </c>
      <c r="AB1954" t="s">
        <v>995</v>
      </c>
      <c r="AC1954" t="s">
        <v>995</v>
      </c>
      <c r="AD1954" t="s">
        <v>995</v>
      </c>
      <c r="AE1954" t="s">
        <v>995</v>
      </c>
      <c r="AF1954" t="s">
        <v>995</v>
      </c>
      <c r="AG1954" t="s">
        <v>995</v>
      </c>
      <c r="AH1954" t="s">
        <v>995</v>
      </c>
      <c r="AI1954" t="s">
        <v>995</v>
      </c>
      <c r="AJ1954" t="s">
        <v>995</v>
      </c>
      <c r="AK1954" t="s">
        <v>995</v>
      </c>
      <c r="AL1954" t="s">
        <v>995</v>
      </c>
      <c r="AM1954" t="s">
        <v>995</v>
      </c>
      <c r="AN1954" t="s">
        <v>995</v>
      </c>
      <c r="AO1954" t="s">
        <v>995</v>
      </c>
      <c r="AP1954" t="s">
        <v>995</v>
      </c>
      <c r="AQ1954" s="286" t="s">
        <v>855</v>
      </c>
      <c r="AR1954" s="303"/>
      <c r="AS1954" s="303"/>
    </row>
    <row r="1955" spans="1:45" x14ac:dyDescent="0.3">
      <c r="A1955" s="285">
        <v>120528</v>
      </c>
      <c r="B1955" s="286" t="s">
        <v>539</v>
      </c>
      <c r="C1955" t="s">
        <v>995</v>
      </c>
      <c r="D1955" t="s">
        <v>995</v>
      </c>
      <c r="E1955" t="s">
        <v>995</v>
      </c>
      <c r="F1955" t="s">
        <v>995</v>
      </c>
      <c r="G1955" t="s">
        <v>995</v>
      </c>
      <c r="H1955" t="s">
        <v>995</v>
      </c>
      <c r="I1955" t="s">
        <v>995</v>
      </c>
      <c r="J1955" t="s">
        <v>995</v>
      </c>
      <c r="K1955" t="s">
        <v>995</v>
      </c>
      <c r="L1955" t="s">
        <v>995</v>
      </c>
      <c r="M1955" t="s">
        <v>995</v>
      </c>
      <c r="N1955" t="s">
        <v>995</v>
      </c>
      <c r="O1955" t="s">
        <v>995</v>
      </c>
      <c r="P1955" t="s">
        <v>995</v>
      </c>
      <c r="Q1955" t="s">
        <v>995</v>
      </c>
      <c r="R1955" t="s">
        <v>995</v>
      </c>
      <c r="S1955" t="s">
        <v>995</v>
      </c>
      <c r="T1955" t="s">
        <v>995</v>
      </c>
      <c r="U1955" t="s">
        <v>995</v>
      </c>
      <c r="V1955" t="s">
        <v>995</v>
      </c>
      <c r="W1955" t="s">
        <v>995</v>
      </c>
      <c r="X1955" t="s">
        <v>995</v>
      </c>
      <c r="Y1955" t="s">
        <v>995</v>
      </c>
      <c r="Z1955" t="s">
        <v>995</v>
      </c>
      <c r="AA1955" t="s">
        <v>995</v>
      </c>
      <c r="AB1955" t="s">
        <v>995</v>
      </c>
      <c r="AC1955" t="s">
        <v>995</v>
      </c>
      <c r="AD1955" t="s">
        <v>995</v>
      </c>
      <c r="AE1955" t="s">
        <v>995</v>
      </c>
      <c r="AF1955" t="s">
        <v>995</v>
      </c>
      <c r="AG1955" t="s">
        <v>995</v>
      </c>
      <c r="AH1955" t="s">
        <v>995</v>
      </c>
      <c r="AI1955" t="s">
        <v>995</v>
      </c>
      <c r="AJ1955" t="s">
        <v>995</v>
      </c>
      <c r="AK1955" t="s">
        <v>995</v>
      </c>
      <c r="AL1955" t="s">
        <v>995</v>
      </c>
      <c r="AM1955" t="s">
        <v>995</v>
      </c>
      <c r="AN1955" t="s">
        <v>995</v>
      </c>
      <c r="AO1955" t="s">
        <v>995</v>
      </c>
      <c r="AP1955" t="s">
        <v>995</v>
      </c>
      <c r="AQ1955" s="286" t="s">
        <v>855</v>
      </c>
      <c r="AR1955" s="303"/>
      <c r="AS1955" s="303"/>
    </row>
    <row r="1956" spans="1:45" x14ac:dyDescent="0.3">
      <c r="A1956" s="285">
        <v>120529</v>
      </c>
      <c r="B1956" s="286" t="s">
        <v>539</v>
      </c>
      <c r="C1956" t="s">
        <v>995</v>
      </c>
      <c r="D1956" t="s">
        <v>995</v>
      </c>
      <c r="E1956" t="s">
        <v>995</v>
      </c>
      <c r="F1956" t="s">
        <v>995</v>
      </c>
      <c r="G1956" t="s">
        <v>995</v>
      </c>
      <c r="H1956" t="s">
        <v>995</v>
      </c>
      <c r="I1956" t="s">
        <v>995</v>
      </c>
      <c r="J1956" t="s">
        <v>995</v>
      </c>
      <c r="K1956" t="s">
        <v>995</v>
      </c>
      <c r="L1956" t="s">
        <v>995</v>
      </c>
      <c r="M1956" t="s">
        <v>995</v>
      </c>
      <c r="N1956" t="s">
        <v>995</v>
      </c>
      <c r="O1956" t="s">
        <v>995</v>
      </c>
      <c r="P1956" t="s">
        <v>995</v>
      </c>
      <c r="Q1956" t="s">
        <v>995</v>
      </c>
      <c r="R1956" t="s">
        <v>995</v>
      </c>
      <c r="S1956" t="s">
        <v>995</v>
      </c>
      <c r="T1956" t="s">
        <v>995</v>
      </c>
      <c r="U1956" t="s">
        <v>995</v>
      </c>
      <c r="V1956" t="s">
        <v>995</v>
      </c>
      <c r="W1956" t="s">
        <v>995</v>
      </c>
      <c r="X1956" t="s">
        <v>995</v>
      </c>
      <c r="Y1956" t="s">
        <v>995</v>
      </c>
      <c r="Z1956" t="s">
        <v>995</v>
      </c>
      <c r="AA1956" t="s">
        <v>995</v>
      </c>
      <c r="AB1956" t="s">
        <v>995</v>
      </c>
      <c r="AC1956" t="s">
        <v>995</v>
      </c>
      <c r="AD1956" t="s">
        <v>995</v>
      </c>
      <c r="AE1956" t="s">
        <v>995</v>
      </c>
      <c r="AF1956" t="s">
        <v>995</v>
      </c>
      <c r="AG1956" t="s">
        <v>995</v>
      </c>
      <c r="AH1956" t="s">
        <v>995</v>
      </c>
      <c r="AI1956" t="s">
        <v>995</v>
      </c>
      <c r="AJ1956" t="s">
        <v>995</v>
      </c>
      <c r="AK1956" t="s">
        <v>995</v>
      </c>
      <c r="AL1956" t="s">
        <v>995</v>
      </c>
      <c r="AM1956" t="s">
        <v>995</v>
      </c>
      <c r="AN1956" t="s">
        <v>995</v>
      </c>
      <c r="AO1956" t="s">
        <v>995</v>
      </c>
      <c r="AP1956" t="s">
        <v>995</v>
      </c>
      <c r="AQ1956" s="286" t="s">
        <v>855</v>
      </c>
      <c r="AR1956" s="303"/>
      <c r="AS1956" s="303"/>
    </row>
    <row r="1957" spans="1:45" ht="21.6" x14ac:dyDescent="0.3">
      <c r="A1957" s="285">
        <v>120530</v>
      </c>
      <c r="B1957" s="286" t="s">
        <v>61</v>
      </c>
      <c r="C1957" t="s">
        <v>995</v>
      </c>
      <c r="D1957" t="s">
        <v>995</v>
      </c>
      <c r="E1957" t="s">
        <v>995</v>
      </c>
      <c r="F1957" t="s">
        <v>995</v>
      </c>
      <c r="G1957" t="s">
        <v>995</v>
      </c>
      <c r="H1957" t="s">
        <v>995</v>
      </c>
      <c r="I1957" t="s">
        <v>995</v>
      </c>
      <c r="J1957" t="s">
        <v>995</v>
      </c>
      <c r="K1957" t="s">
        <v>995</v>
      </c>
      <c r="L1957" t="s">
        <v>995</v>
      </c>
      <c r="M1957" t="s">
        <v>995</v>
      </c>
      <c r="N1957" t="s">
        <v>995</v>
      </c>
      <c r="O1957" t="s">
        <v>995</v>
      </c>
      <c r="P1957" t="s">
        <v>995</v>
      </c>
      <c r="Q1957" t="s">
        <v>995</v>
      </c>
      <c r="R1957" t="s">
        <v>995</v>
      </c>
      <c r="S1957" t="s">
        <v>995</v>
      </c>
      <c r="T1957" t="s">
        <v>995</v>
      </c>
      <c r="U1957" t="s">
        <v>995</v>
      </c>
      <c r="V1957" t="s">
        <v>995</v>
      </c>
      <c r="W1957" t="s">
        <v>995</v>
      </c>
      <c r="X1957" t="s">
        <v>995</v>
      </c>
      <c r="Y1957" t="s">
        <v>995</v>
      </c>
      <c r="Z1957" t="s">
        <v>995</v>
      </c>
      <c r="AA1957" t="s">
        <v>995</v>
      </c>
      <c r="AB1957" t="s">
        <v>995</v>
      </c>
      <c r="AC1957" t="s">
        <v>995</v>
      </c>
      <c r="AD1957" t="s">
        <v>995</v>
      </c>
      <c r="AE1957" t="s">
        <v>995</v>
      </c>
      <c r="AF1957" t="s">
        <v>995</v>
      </c>
      <c r="AG1957" t="s">
        <v>995</v>
      </c>
      <c r="AH1957" t="s">
        <v>995</v>
      </c>
      <c r="AI1957" t="s">
        <v>995</v>
      </c>
      <c r="AJ1957" t="s">
        <v>995</v>
      </c>
      <c r="AK1957" t="s">
        <v>995</v>
      </c>
      <c r="AL1957" t="s">
        <v>995</v>
      </c>
      <c r="AM1957" t="s">
        <v>995</v>
      </c>
      <c r="AN1957" t="s">
        <v>995</v>
      </c>
      <c r="AO1957" t="s">
        <v>995</v>
      </c>
      <c r="AP1957" t="s">
        <v>995</v>
      </c>
      <c r="AQ1957" s="286" t="s">
        <v>855</v>
      </c>
      <c r="AR1957" s="307"/>
      <c r="AS1957" s="310"/>
    </row>
    <row r="1958" spans="1:45" ht="21.6" x14ac:dyDescent="0.3">
      <c r="A1958" s="285">
        <v>120533</v>
      </c>
      <c r="B1958" s="286" t="s">
        <v>538</v>
      </c>
      <c r="C1958" t="s">
        <v>995</v>
      </c>
      <c r="D1958" t="s">
        <v>995</v>
      </c>
      <c r="E1958" t="s">
        <v>995</v>
      </c>
      <c r="F1958" t="s">
        <v>995</v>
      </c>
      <c r="G1958" t="s">
        <v>995</v>
      </c>
      <c r="H1958" t="s">
        <v>995</v>
      </c>
      <c r="I1958" t="s">
        <v>995</v>
      </c>
      <c r="J1958" t="s">
        <v>995</v>
      </c>
      <c r="K1958" t="s">
        <v>995</v>
      </c>
      <c r="L1958" t="s">
        <v>995</v>
      </c>
      <c r="M1958" t="s">
        <v>995</v>
      </c>
      <c r="N1958" t="s">
        <v>995</v>
      </c>
      <c r="O1958" t="s">
        <v>995</v>
      </c>
      <c r="P1958" t="s">
        <v>995</v>
      </c>
      <c r="Q1958" t="s">
        <v>995</v>
      </c>
      <c r="R1958" t="s">
        <v>995</v>
      </c>
      <c r="S1958" t="s">
        <v>995</v>
      </c>
      <c r="T1958" t="s">
        <v>995</v>
      </c>
      <c r="U1958" t="s">
        <v>995</v>
      </c>
      <c r="V1958" t="s">
        <v>995</v>
      </c>
      <c r="W1958" t="s">
        <v>995</v>
      </c>
      <c r="X1958" t="s">
        <v>995</v>
      </c>
      <c r="Y1958" t="s">
        <v>995</v>
      </c>
      <c r="Z1958" t="s">
        <v>995</v>
      </c>
      <c r="AA1958" t="s">
        <v>995</v>
      </c>
      <c r="AB1958" t="s">
        <v>995</v>
      </c>
      <c r="AC1958" t="s">
        <v>995</v>
      </c>
      <c r="AD1958" t="s">
        <v>995</v>
      </c>
      <c r="AE1958" t="s">
        <v>995</v>
      </c>
      <c r="AF1958" t="s">
        <v>995</v>
      </c>
      <c r="AG1958" t="s">
        <v>995</v>
      </c>
      <c r="AH1958" t="s">
        <v>995</v>
      </c>
      <c r="AI1958" t="s">
        <v>995</v>
      </c>
      <c r="AJ1958" t="s">
        <v>995</v>
      </c>
      <c r="AK1958" t="s">
        <v>995</v>
      </c>
      <c r="AL1958" t="s">
        <v>995</v>
      </c>
      <c r="AM1958" t="s">
        <v>995</v>
      </c>
      <c r="AN1958" t="s">
        <v>995</v>
      </c>
      <c r="AO1958" t="s">
        <v>995</v>
      </c>
      <c r="AP1958" t="s">
        <v>995</v>
      </c>
      <c r="AQ1958" s="286" t="s">
        <v>855</v>
      </c>
      <c r="AR1958" s="307"/>
      <c r="AS1958" s="310"/>
    </row>
    <row r="1959" spans="1:45" ht="28.8" x14ac:dyDescent="0.3">
      <c r="A1959" s="285">
        <v>120535</v>
      </c>
      <c r="B1959" s="286" t="s">
        <v>541</v>
      </c>
      <c r="C1959" t="s">
        <v>226</v>
      </c>
      <c r="D1959" t="s">
        <v>224</v>
      </c>
      <c r="E1959" t="s">
        <v>224</v>
      </c>
      <c r="F1959" t="s">
        <v>226</v>
      </c>
      <c r="G1959" t="s">
        <v>226</v>
      </c>
      <c r="H1959" t="s">
        <v>224</v>
      </c>
      <c r="I1959" t="s">
        <v>226</v>
      </c>
      <c r="J1959" t="s">
        <v>226</v>
      </c>
      <c r="K1959" t="s">
        <v>226</v>
      </c>
      <c r="L1959" t="s">
        <v>224</v>
      </c>
      <c r="M1959" t="s">
        <v>224</v>
      </c>
      <c r="N1959" t="s">
        <v>226</v>
      </c>
      <c r="O1959" t="s">
        <v>226</v>
      </c>
      <c r="P1959" t="s">
        <v>224</v>
      </c>
      <c r="Q1959" t="s">
        <v>226</v>
      </c>
      <c r="R1959" t="s">
        <v>226</v>
      </c>
      <c r="S1959" t="s">
        <v>226</v>
      </c>
      <c r="T1959" t="s">
        <v>226</v>
      </c>
      <c r="U1959" t="s">
        <v>226</v>
      </c>
      <c r="V1959" t="s">
        <v>226</v>
      </c>
      <c r="W1959" t="s">
        <v>225</v>
      </c>
      <c r="X1959" t="s">
        <v>225</v>
      </c>
      <c r="Y1959" t="s">
        <v>225</v>
      </c>
      <c r="Z1959" t="s">
        <v>225</v>
      </c>
      <c r="AA1959" t="s">
        <v>225</v>
      </c>
      <c r="AB1959" t="s">
        <v>394</v>
      </c>
      <c r="AC1959" t="s">
        <v>394</v>
      </c>
      <c r="AD1959" t="s">
        <v>394</v>
      </c>
      <c r="AE1959" t="s">
        <v>394</v>
      </c>
      <c r="AF1959" t="s">
        <v>394</v>
      </c>
      <c r="AG1959" t="s">
        <v>394</v>
      </c>
      <c r="AH1959" t="s">
        <v>394</v>
      </c>
      <c r="AI1959" t="s">
        <v>394</v>
      </c>
      <c r="AJ1959" t="s">
        <v>394</v>
      </c>
      <c r="AK1959" t="s">
        <v>394</v>
      </c>
      <c r="AL1959" t="s">
        <v>394</v>
      </c>
      <c r="AM1959" t="s">
        <v>394</v>
      </c>
      <c r="AN1959" t="s">
        <v>394</v>
      </c>
      <c r="AO1959" t="s">
        <v>394</v>
      </c>
      <c r="AP1959" t="s">
        <v>394</v>
      </c>
      <c r="AQ1959" s="286" t="s">
        <v>394</v>
      </c>
      <c r="AR1959" s="307"/>
      <c r="AS1959" s="310"/>
    </row>
    <row r="1960" spans="1:45" ht="21.6" x14ac:dyDescent="0.3">
      <c r="A1960" s="285">
        <v>120536</v>
      </c>
      <c r="B1960" s="286" t="s">
        <v>538</v>
      </c>
      <c r="C1960" t="s">
        <v>226</v>
      </c>
      <c r="D1960" t="s">
        <v>224</v>
      </c>
      <c r="E1960" t="s">
        <v>224</v>
      </c>
      <c r="F1960" t="s">
        <v>224</v>
      </c>
      <c r="G1960" t="s">
        <v>224</v>
      </c>
      <c r="H1960" t="s">
        <v>224</v>
      </c>
      <c r="I1960" t="s">
        <v>225</v>
      </c>
      <c r="J1960" t="s">
        <v>225</v>
      </c>
      <c r="K1960" t="s">
        <v>224</v>
      </c>
      <c r="L1960" t="s">
        <v>226</v>
      </c>
      <c r="M1960" t="s">
        <v>226</v>
      </c>
      <c r="N1960" t="s">
        <v>224</v>
      </c>
      <c r="O1960" t="s">
        <v>226</v>
      </c>
      <c r="P1960" t="s">
        <v>226</v>
      </c>
      <c r="Q1960" t="s">
        <v>226</v>
      </c>
      <c r="R1960" t="s">
        <v>7215</v>
      </c>
      <c r="S1960" t="s">
        <v>7215</v>
      </c>
      <c r="T1960" t="s">
        <v>225</v>
      </c>
      <c r="U1960" t="s">
        <v>225</v>
      </c>
      <c r="V1960" t="s">
        <v>226</v>
      </c>
      <c r="W1960" t="s">
        <v>226</v>
      </c>
      <c r="X1960" t="s">
        <v>226</v>
      </c>
      <c r="Y1960" t="s">
        <v>226</v>
      </c>
      <c r="Z1960" t="s">
        <v>225</v>
      </c>
      <c r="AA1960" t="s">
        <v>226</v>
      </c>
      <c r="AB1960" t="s">
        <v>394</v>
      </c>
      <c r="AC1960" t="s">
        <v>394</v>
      </c>
      <c r="AD1960" t="s">
        <v>394</v>
      </c>
      <c r="AE1960" t="s">
        <v>394</v>
      </c>
      <c r="AF1960" t="s">
        <v>394</v>
      </c>
      <c r="AG1960" t="s">
        <v>995</v>
      </c>
      <c r="AH1960" t="s">
        <v>995</v>
      </c>
      <c r="AI1960" t="s">
        <v>995</v>
      </c>
      <c r="AJ1960" t="s">
        <v>995</v>
      </c>
      <c r="AK1960" t="s">
        <v>995</v>
      </c>
      <c r="AL1960" t="s">
        <v>394</v>
      </c>
      <c r="AM1960" t="s">
        <v>394</v>
      </c>
      <c r="AN1960" t="s">
        <v>394</v>
      </c>
      <c r="AO1960" t="s">
        <v>394</v>
      </c>
      <c r="AP1960" t="s">
        <v>394</v>
      </c>
      <c r="AQ1960" s="286" t="s">
        <v>394</v>
      </c>
      <c r="AR1960" s="307"/>
      <c r="AS1960" s="310"/>
    </row>
    <row r="1961" spans="1:45" ht="28.8" x14ac:dyDescent="0.3">
      <c r="A1961" s="285">
        <v>120538</v>
      </c>
      <c r="B1961" s="286" t="s">
        <v>67</v>
      </c>
      <c r="C1961" t="s">
        <v>226</v>
      </c>
      <c r="D1961" t="s">
        <v>224</v>
      </c>
      <c r="E1961" t="s">
        <v>224</v>
      </c>
      <c r="F1961" t="s">
        <v>224</v>
      </c>
      <c r="G1961" t="s">
        <v>226</v>
      </c>
      <c r="H1961" t="s">
        <v>226</v>
      </c>
      <c r="I1961" t="s">
        <v>225</v>
      </c>
      <c r="J1961" t="s">
        <v>226</v>
      </c>
      <c r="K1961" t="s">
        <v>224</v>
      </c>
      <c r="L1961" t="s">
        <v>224</v>
      </c>
      <c r="M1961" t="s">
        <v>226</v>
      </c>
      <c r="N1961" t="s">
        <v>224</v>
      </c>
      <c r="O1961" t="s">
        <v>224</v>
      </c>
      <c r="P1961" t="s">
        <v>224</v>
      </c>
      <c r="Q1961" t="s">
        <v>225</v>
      </c>
      <c r="R1961" t="s">
        <v>226</v>
      </c>
      <c r="S1961" t="s">
        <v>226</v>
      </c>
      <c r="T1961" t="s">
        <v>226</v>
      </c>
      <c r="U1961" t="s">
        <v>225</v>
      </c>
      <c r="V1961" t="s">
        <v>226</v>
      </c>
      <c r="W1961" t="s">
        <v>226</v>
      </c>
      <c r="X1961" t="s">
        <v>226</v>
      </c>
      <c r="Y1961" t="s">
        <v>224</v>
      </c>
      <c r="Z1961" t="s">
        <v>226</v>
      </c>
      <c r="AA1961" t="s">
        <v>224</v>
      </c>
      <c r="AB1961" t="s">
        <v>226</v>
      </c>
      <c r="AC1961" t="s">
        <v>226</v>
      </c>
      <c r="AD1961" t="s">
        <v>226</v>
      </c>
      <c r="AE1961" t="s">
        <v>226</v>
      </c>
      <c r="AF1961" t="s">
        <v>226</v>
      </c>
      <c r="AG1961" t="s">
        <v>225</v>
      </c>
      <c r="AH1961" t="s">
        <v>225</v>
      </c>
      <c r="AI1961" t="s">
        <v>225</v>
      </c>
      <c r="AJ1961" t="s">
        <v>225</v>
      </c>
      <c r="AK1961" t="s">
        <v>225</v>
      </c>
      <c r="AL1961" t="s">
        <v>394</v>
      </c>
      <c r="AM1961" t="s">
        <v>394</v>
      </c>
      <c r="AN1961" t="s">
        <v>394</v>
      </c>
      <c r="AO1961" t="s">
        <v>394</v>
      </c>
      <c r="AP1961" t="s">
        <v>394</v>
      </c>
      <c r="AQ1961" s="286" t="s">
        <v>394</v>
      </c>
      <c r="AR1961" s="307"/>
      <c r="AS1961" s="310"/>
    </row>
    <row r="1962" spans="1:45" x14ac:dyDescent="0.3">
      <c r="A1962" s="285">
        <v>120539</v>
      </c>
      <c r="B1962" s="286" t="s">
        <v>540</v>
      </c>
      <c r="C1962" t="s">
        <v>995</v>
      </c>
      <c r="D1962" t="s">
        <v>995</v>
      </c>
      <c r="E1962" t="s">
        <v>995</v>
      </c>
      <c r="F1962" t="s">
        <v>995</v>
      </c>
      <c r="G1962" t="s">
        <v>995</v>
      </c>
      <c r="H1962" t="s">
        <v>995</v>
      </c>
      <c r="I1962" t="s">
        <v>995</v>
      </c>
      <c r="J1962" t="s">
        <v>995</v>
      </c>
      <c r="K1962" t="s">
        <v>995</v>
      </c>
      <c r="L1962" t="s">
        <v>995</v>
      </c>
      <c r="M1962" t="s">
        <v>995</v>
      </c>
      <c r="N1962" t="s">
        <v>995</v>
      </c>
      <c r="O1962" t="s">
        <v>995</v>
      </c>
      <c r="P1962" t="s">
        <v>995</v>
      </c>
      <c r="Q1962" t="s">
        <v>995</v>
      </c>
      <c r="R1962" t="s">
        <v>995</v>
      </c>
      <c r="S1962" t="s">
        <v>995</v>
      </c>
      <c r="T1962" t="s">
        <v>995</v>
      </c>
      <c r="U1962" t="s">
        <v>995</v>
      </c>
      <c r="V1962" t="s">
        <v>995</v>
      </c>
      <c r="W1962" t="s">
        <v>995</v>
      </c>
      <c r="X1962" t="s">
        <v>995</v>
      </c>
      <c r="Y1962" t="s">
        <v>995</v>
      </c>
      <c r="Z1962" t="s">
        <v>995</v>
      </c>
      <c r="AA1962" t="s">
        <v>995</v>
      </c>
      <c r="AB1962" t="s">
        <v>995</v>
      </c>
      <c r="AC1962" t="s">
        <v>995</v>
      </c>
      <c r="AD1962" t="s">
        <v>995</v>
      </c>
      <c r="AE1962" t="s">
        <v>995</v>
      </c>
      <c r="AF1962" t="s">
        <v>995</v>
      </c>
      <c r="AG1962" t="s">
        <v>995</v>
      </c>
      <c r="AH1962" t="s">
        <v>995</v>
      </c>
      <c r="AI1962" t="s">
        <v>995</v>
      </c>
      <c r="AJ1962" t="s">
        <v>995</v>
      </c>
      <c r="AK1962" t="s">
        <v>995</v>
      </c>
      <c r="AL1962" t="s">
        <v>995</v>
      </c>
      <c r="AM1962" t="s">
        <v>995</v>
      </c>
      <c r="AN1962" t="s">
        <v>995</v>
      </c>
      <c r="AO1962" t="s">
        <v>995</v>
      </c>
      <c r="AP1962" t="s">
        <v>995</v>
      </c>
      <c r="AQ1962" s="286" t="s">
        <v>855</v>
      </c>
      <c r="AR1962" s="303"/>
      <c r="AS1962" s="303"/>
    </row>
    <row r="1963" spans="1:45" ht="21.6" x14ac:dyDescent="0.3">
      <c r="A1963" s="285">
        <v>120540</v>
      </c>
      <c r="B1963" s="286" t="s">
        <v>538</v>
      </c>
      <c r="C1963" t="s">
        <v>226</v>
      </c>
      <c r="D1963" t="s">
        <v>224</v>
      </c>
      <c r="E1963" t="s">
        <v>226</v>
      </c>
      <c r="F1963" t="s">
        <v>224</v>
      </c>
      <c r="G1963" t="s">
        <v>226</v>
      </c>
      <c r="H1963" t="s">
        <v>226</v>
      </c>
      <c r="I1963" t="s">
        <v>224</v>
      </c>
      <c r="J1963" t="s">
        <v>224</v>
      </c>
      <c r="K1963" t="s">
        <v>226</v>
      </c>
      <c r="L1963" t="s">
        <v>226</v>
      </c>
      <c r="M1963" t="s">
        <v>226</v>
      </c>
      <c r="N1963" t="s">
        <v>226</v>
      </c>
      <c r="O1963" t="s">
        <v>226</v>
      </c>
      <c r="P1963" t="s">
        <v>224</v>
      </c>
      <c r="Q1963" t="s">
        <v>226</v>
      </c>
      <c r="R1963" t="s">
        <v>226</v>
      </c>
      <c r="S1963" t="s">
        <v>226</v>
      </c>
      <c r="T1963" t="s">
        <v>224</v>
      </c>
      <c r="U1963" t="s">
        <v>226</v>
      </c>
      <c r="V1963" t="s">
        <v>226</v>
      </c>
      <c r="W1963" t="s">
        <v>226</v>
      </c>
      <c r="X1963" t="s">
        <v>224</v>
      </c>
      <c r="Y1963" t="s">
        <v>226</v>
      </c>
      <c r="Z1963" t="s">
        <v>226</v>
      </c>
      <c r="AA1963" t="s">
        <v>226</v>
      </c>
      <c r="AB1963" t="s">
        <v>226</v>
      </c>
      <c r="AC1963" t="s">
        <v>224</v>
      </c>
      <c r="AD1963" t="s">
        <v>225</v>
      </c>
      <c r="AE1963" t="s">
        <v>226</v>
      </c>
      <c r="AF1963" t="s">
        <v>226</v>
      </c>
      <c r="AG1963" t="s">
        <v>394</v>
      </c>
      <c r="AH1963" t="s">
        <v>394</v>
      </c>
      <c r="AI1963" t="s">
        <v>394</v>
      </c>
      <c r="AJ1963" t="s">
        <v>394</v>
      </c>
      <c r="AK1963" t="s">
        <v>394</v>
      </c>
      <c r="AL1963" t="s">
        <v>394</v>
      </c>
      <c r="AM1963" t="s">
        <v>394</v>
      </c>
      <c r="AN1963" t="s">
        <v>394</v>
      </c>
      <c r="AO1963" t="s">
        <v>394</v>
      </c>
      <c r="AP1963" t="s">
        <v>394</v>
      </c>
      <c r="AQ1963" s="286" t="s">
        <v>394</v>
      </c>
      <c r="AR1963" s="307"/>
      <c r="AS1963" s="310"/>
    </row>
    <row r="1964" spans="1:45" x14ac:dyDescent="0.3">
      <c r="A1964" s="285">
        <v>120542</v>
      </c>
      <c r="B1964" s="286" t="s">
        <v>539</v>
      </c>
      <c r="C1964" t="s">
        <v>995</v>
      </c>
      <c r="D1964" t="s">
        <v>995</v>
      </c>
      <c r="E1964" t="s">
        <v>995</v>
      </c>
      <c r="F1964" t="s">
        <v>995</v>
      </c>
      <c r="G1964" t="s">
        <v>995</v>
      </c>
      <c r="H1964" t="s">
        <v>995</v>
      </c>
      <c r="I1964" t="s">
        <v>995</v>
      </c>
      <c r="J1964" t="s">
        <v>995</v>
      </c>
      <c r="K1964" t="s">
        <v>995</v>
      </c>
      <c r="L1964" t="s">
        <v>995</v>
      </c>
      <c r="M1964" t="s">
        <v>995</v>
      </c>
      <c r="N1964" t="s">
        <v>995</v>
      </c>
      <c r="O1964" t="s">
        <v>995</v>
      </c>
      <c r="P1964" t="s">
        <v>995</v>
      </c>
      <c r="Q1964" t="s">
        <v>995</v>
      </c>
      <c r="R1964" t="s">
        <v>995</v>
      </c>
      <c r="S1964" t="s">
        <v>995</v>
      </c>
      <c r="T1964" t="s">
        <v>995</v>
      </c>
      <c r="U1964" t="s">
        <v>995</v>
      </c>
      <c r="V1964" t="s">
        <v>995</v>
      </c>
      <c r="W1964" t="s">
        <v>995</v>
      </c>
      <c r="X1964" t="s">
        <v>995</v>
      </c>
      <c r="Y1964" t="s">
        <v>995</v>
      </c>
      <c r="Z1964" t="s">
        <v>995</v>
      </c>
      <c r="AA1964" t="s">
        <v>995</v>
      </c>
      <c r="AB1964" t="s">
        <v>995</v>
      </c>
      <c r="AC1964" t="s">
        <v>995</v>
      </c>
      <c r="AD1964" t="s">
        <v>995</v>
      </c>
      <c r="AE1964" t="s">
        <v>995</v>
      </c>
      <c r="AF1964" t="s">
        <v>995</v>
      </c>
      <c r="AG1964" t="s">
        <v>995</v>
      </c>
      <c r="AH1964" t="s">
        <v>995</v>
      </c>
      <c r="AI1964" t="s">
        <v>995</v>
      </c>
      <c r="AJ1964" t="s">
        <v>995</v>
      </c>
      <c r="AK1964" t="s">
        <v>995</v>
      </c>
      <c r="AL1964" t="s">
        <v>995</v>
      </c>
      <c r="AM1964" t="s">
        <v>995</v>
      </c>
      <c r="AN1964" t="s">
        <v>995</v>
      </c>
      <c r="AO1964" t="s">
        <v>995</v>
      </c>
      <c r="AP1964" t="s">
        <v>995</v>
      </c>
      <c r="AQ1964" s="286" t="s">
        <v>855</v>
      </c>
      <c r="AR1964" s="303"/>
      <c r="AS1964" s="303"/>
    </row>
    <row r="1965" spans="1:45" ht="28.8" x14ac:dyDescent="0.3">
      <c r="A1965" s="285">
        <v>120546</v>
      </c>
      <c r="B1965" s="286" t="s">
        <v>541</v>
      </c>
      <c r="C1965" t="s">
        <v>226</v>
      </c>
      <c r="D1965" t="s">
        <v>224</v>
      </c>
      <c r="E1965" t="s">
        <v>224</v>
      </c>
      <c r="F1965" t="s">
        <v>224</v>
      </c>
      <c r="G1965" t="s">
        <v>224</v>
      </c>
      <c r="H1965" t="s">
        <v>224</v>
      </c>
      <c r="I1965" t="s">
        <v>224</v>
      </c>
      <c r="J1965" t="s">
        <v>224</v>
      </c>
      <c r="K1965" t="s">
        <v>224</v>
      </c>
      <c r="L1965" t="s">
        <v>224</v>
      </c>
      <c r="M1965" t="s">
        <v>224</v>
      </c>
      <c r="N1965" t="s">
        <v>224</v>
      </c>
      <c r="O1965" t="s">
        <v>226</v>
      </c>
      <c r="P1965" t="s">
        <v>224</v>
      </c>
      <c r="Q1965" t="s">
        <v>226</v>
      </c>
      <c r="R1965" t="s">
        <v>225</v>
      </c>
      <c r="S1965" t="s">
        <v>224</v>
      </c>
      <c r="T1965" t="s">
        <v>226</v>
      </c>
      <c r="U1965" t="s">
        <v>224</v>
      </c>
      <c r="V1965" t="s">
        <v>226</v>
      </c>
      <c r="W1965" t="s">
        <v>225</v>
      </c>
      <c r="X1965" t="s">
        <v>225</v>
      </c>
      <c r="Y1965" t="s">
        <v>225</v>
      </c>
      <c r="Z1965" t="s">
        <v>225</v>
      </c>
      <c r="AA1965" t="s">
        <v>225</v>
      </c>
      <c r="AB1965" t="s">
        <v>394</v>
      </c>
      <c r="AC1965" t="s">
        <v>394</v>
      </c>
      <c r="AD1965" t="s">
        <v>394</v>
      </c>
      <c r="AE1965" t="s">
        <v>394</v>
      </c>
      <c r="AF1965" t="s">
        <v>394</v>
      </c>
      <c r="AG1965" t="s">
        <v>394</v>
      </c>
      <c r="AH1965" t="s">
        <v>394</v>
      </c>
      <c r="AI1965" t="s">
        <v>394</v>
      </c>
      <c r="AJ1965" t="s">
        <v>394</v>
      </c>
      <c r="AK1965" t="s">
        <v>394</v>
      </c>
      <c r="AL1965" t="s">
        <v>394</v>
      </c>
      <c r="AM1965" t="s">
        <v>394</v>
      </c>
      <c r="AN1965" t="s">
        <v>394</v>
      </c>
      <c r="AO1965" t="s">
        <v>394</v>
      </c>
      <c r="AP1965" t="s">
        <v>394</v>
      </c>
      <c r="AQ1965" s="286" t="s">
        <v>394</v>
      </c>
      <c r="AR1965" s="307"/>
      <c r="AS1965" s="310"/>
    </row>
    <row r="1966" spans="1:45" x14ac:dyDescent="0.3">
      <c r="A1966" s="285">
        <v>120547</v>
      </c>
      <c r="B1966" s="286" t="s">
        <v>539</v>
      </c>
      <c r="C1966" t="s">
        <v>995</v>
      </c>
      <c r="D1966" t="s">
        <v>995</v>
      </c>
      <c r="E1966" t="s">
        <v>995</v>
      </c>
      <c r="F1966" t="s">
        <v>995</v>
      </c>
      <c r="G1966" t="s">
        <v>995</v>
      </c>
      <c r="H1966" t="s">
        <v>995</v>
      </c>
      <c r="I1966" t="s">
        <v>995</v>
      </c>
      <c r="J1966" t="s">
        <v>995</v>
      </c>
      <c r="K1966" t="s">
        <v>995</v>
      </c>
      <c r="L1966" t="s">
        <v>995</v>
      </c>
      <c r="M1966" t="s">
        <v>995</v>
      </c>
      <c r="N1966" t="s">
        <v>995</v>
      </c>
      <c r="O1966" t="s">
        <v>995</v>
      </c>
      <c r="P1966" t="s">
        <v>995</v>
      </c>
      <c r="Q1966" t="s">
        <v>995</v>
      </c>
      <c r="R1966" t="s">
        <v>995</v>
      </c>
      <c r="S1966" t="s">
        <v>995</v>
      </c>
      <c r="T1966" t="s">
        <v>995</v>
      </c>
      <c r="U1966" t="s">
        <v>995</v>
      </c>
      <c r="V1966" t="s">
        <v>995</v>
      </c>
      <c r="W1966" t="s">
        <v>995</v>
      </c>
      <c r="X1966" t="s">
        <v>995</v>
      </c>
      <c r="Y1966" t="s">
        <v>995</v>
      </c>
      <c r="Z1966" t="s">
        <v>995</v>
      </c>
      <c r="AA1966" t="s">
        <v>995</v>
      </c>
      <c r="AB1966" t="s">
        <v>995</v>
      </c>
      <c r="AC1966" t="s">
        <v>995</v>
      </c>
      <c r="AD1966" t="s">
        <v>995</v>
      </c>
      <c r="AE1966" t="s">
        <v>995</v>
      </c>
      <c r="AF1966" t="s">
        <v>995</v>
      </c>
      <c r="AG1966" t="s">
        <v>995</v>
      </c>
      <c r="AH1966" t="s">
        <v>995</v>
      </c>
      <c r="AI1966" t="s">
        <v>995</v>
      </c>
      <c r="AJ1966" t="s">
        <v>995</v>
      </c>
      <c r="AK1966" t="s">
        <v>995</v>
      </c>
      <c r="AL1966" t="s">
        <v>995</v>
      </c>
      <c r="AM1966" t="s">
        <v>995</v>
      </c>
      <c r="AN1966" t="s">
        <v>995</v>
      </c>
      <c r="AO1966" t="s">
        <v>995</v>
      </c>
      <c r="AP1966" t="s">
        <v>995</v>
      </c>
      <c r="AQ1966" s="286" t="s">
        <v>855</v>
      </c>
      <c r="AR1966" s="303"/>
      <c r="AS1966" s="303"/>
    </row>
    <row r="1967" spans="1:45" x14ac:dyDescent="0.3">
      <c r="A1967" s="285">
        <v>120548</v>
      </c>
      <c r="B1967" s="286" t="s">
        <v>539</v>
      </c>
      <c r="C1967" t="s">
        <v>995</v>
      </c>
      <c r="D1967" t="s">
        <v>995</v>
      </c>
      <c r="E1967" t="s">
        <v>995</v>
      </c>
      <c r="F1967" t="s">
        <v>995</v>
      </c>
      <c r="G1967" t="s">
        <v>995</v>
      </c>
      <c r="H1967" t="s">
        <v>995</v>
      </c>
      <c r="I1967" t="s">
        <v>995</v>
      </c>
      <c r="J1967" t="s">
        <v>995</v>
      </c>
      <c r="K1967" t="s">
        <v>995</v>
      </c>
      <c r="L1967" t="s">
        <v>995</v>
      </c>
      <c r="M1967" t="s">
        <v>995</v>
      </c>
      <c r="N1967" t="s">
        <v>995</v>
      </c>
      <c r="O1967" t="s">
        <v>995</v>
      </c>
      <c r="P1967" t="s">
        <v>995</v>
      </c>
      <c r="Q1967" t="s">
        <v>995</v>
      </c>
      <c r="R1967" t="s">
        <v>995</v>
      </c>
      <c r="S1967" t="s">
        <v>995</v>
      </c>
      <c r="T1967" t="s">
        <v>995</v>
      </c>
      <c r="U1967" t="s">
        <v>995</v>
      </c>
      <c r="V1967" t="s">
        <v>995</v>
      </c>
      <c r="W1967" t="s">
        <v>995</v>
      </c>
      <c r="X1967" t="s">
        <v>995</v>
      </c>
      <c r="Y1967" t="s">
        <v>995</v>
      </c>
      <c r="Z1967" t="s">
        <v>995</v>
      </c>
      <c r="AA1967" t="s">
        <v>995</v>
      </c>
      <c r="AB1967" t="s">
        <v>995</v>
      </c>
      <c r="AC1967" t="s">
        <v>995</v>
      </c>
      <c r="AD1967" t="s">
        <v>995</v>
      </c>
      <c r="AE1967" t="s">
        <v>995</v>
      </c>
      <c r="AF1967" t="s">
        <v>995</v>
      </c>
      <c r="AG1967" t="s">
        <v>995</v>
      </c>
      <c r="AH1967" t="s">
        <v>995</v>
      </c>
      <c r="AI1967" t="s">
        <v>995</v>
      </c>
      <c r="AJ1967" t="s">
        <v>995</v>
      </c>
      <c r="AK1967" t="s">
        <v>995</v>
      </c>
      <c r="AL1967" t="s">
        <v>995</v>
      </c>
      <c r="AM1967" t="s">
        <v>995</v>
      </c>
      <c r="AN1967" t="s">
        <v>995</v>
      </c>
      <c r="AO1967" t="s">
        <v>995</v>
      </c>
      <c r="AP1967" t="s">
        <v>995</v>
      </c>
      <c r="AQ1967" s="286" t="s">
        <v>855</v>
      </c>
      <c r="AR1967" s="303"/>
      <c r="AS1967" s="303"/>
    </row>
    <row r="1968" spans="1:45" x14ac:dyDescent="0.3">
      <c r="A1968" s="285">
        <v>120554</v>
      </c>
      <c r="B1968" s="286" t="s">
        <v>540</v>
      </c>
      <c r="C1968" t="s">
        <v>995</v>
      </c>
      <c r="D1968" t="s">
        <v>995</v>
      </c>
      <c r="E1968" t="s">
        <v>995</v>
      </c>
      <c r="F1968" t="s">
        <v>995</v>
      </c>
      <c r="G1968" t="s">
        <v>995</v>
      </c>
      <c r="H1968" t="s">
        <v>995</v>
      </c>
      <c r="I1968" t="s">
        <v>995</v>
      </c>
      <c r="J1968" t="s">
        <v>995</v>
      </c>
      <c r="K1968" t="s">
        <v>995</v>
      </c>
      <c r="L1968" t="s">
        <v>995</v>
      </c>
      <c r="M1968" t="s">
        <v>995</v>
      </c>
      <c r="N1968" t="s">
        <v>995</v>
      </c>
      <c r="O1968" t="s">
        <v>995</v>
      </c>
      <c r="P1968" t="s">
        <v>995</v>
      </c>
      <c r="Q1968" t="s">
        <v>995</v>
      </c>
      <c r="R1968" t="s">
        <v>995</v>
      </c>
      <c r="S1968" t="s">
        <v>995</v>
      </c>
      <c r="T1968" t="s">
        <v>995</v>
      </c>
      <c r="U1968" t="s">
        <v>995</v>
      </c>
      <c r="V1968" t="s">
        <v>995</v>
      </c>
      <c r="W1968" t="s">
        <v>995</v>
      </c>
      <c r="X1968" t="s">
        <v>995</v>
      </c>
      <c r="Y1968" t="s">
        <v>995</v>
      </c>
      <c r="Z1968" t="s">
        <v>995</v>
      </c>
      <c r="AA1968" t="s">
        <v>995</v>
      </c>
      <c r="AB1968" t="s">
        <v>995</v>
      </c>
      <c r="AC1968" t="s">
        <v>995</v>
      </c>
      <c r="AD1968" t="s">
        <v>995</v>
      </c>
      <c r="AE1968" t="s">
        <v>995</v>
      </c>
      <c r="AF1968" t="s">
        <v>995</v>
      </c>
      <c r="AG1968" t="s">
        <v>995</v>
      </c>
      <c r="AH1968" t="s">
        <v>995</v>
      </c>
      <c r="AI1968" t="s">
        <v>995</v>
      </c>
      <c r="AJ1968" t="s">
        <v>995</v>
      </c>
      <c r="AK1968" t="s">
        <v>995</v>
      </c>
      <c r="AL1968" t="s">
        <v>995</v>
      </c>
      <c r="AM1968" t="s">
        <v>995</v>
      </c>
      <c r="AN1968" t="s">
        <v>995</v>
      </c>
      <c r="AO1968" t="s">
        <v>995</v>
      </c>
      <c r="AP1968" t="s">
        <v>995</v>
      </c>
      <c r="AQ1968" s="286" t="s">
        <v>855</v>
      </c>
      <c r="AR1968" s="303"/>
      <c r="AS1968" s="303"/>
    </row>
    <row r="1969" spans="1:45" ht="28.8" x14ac:dyDescent="0.3">
      <c r="A1969" s="285">
        <v>120555</v>
      </c>
      <c r="B1969" s="286" t="s">
        <v>542</v>
      </c>
      <c r="C1969" t="s">
        <v>995</v>
      </c>
      <c r="D1969" t="s">
        <v>995</v>
      </c>
      <c r="E1969" t="s">
        <v>995</v>
      </c>
      <c r="F1969" t="s">
        <v>995</v>
      </c>
      <c r="G1969" t="s">
        <v>995</v>
      </c>
      <c r="H1969" t="s">
        <v>995</v>
      </c>
      <c r="I1969" t="s">
        <v>995</v>
      </c>
      <c r="J1969" t="s">
        <v>995</v>
      </c>
      <c r="K1969" t="s">
        <v>995</v>
      </c>
      <c r="L1969" t="s">
        <v>995</v>
      </c>
      <c r="M1969" t="s">
        <v>995</v>
      </c>
      <c r="N1969" t="s">
        <v>995</v>
      </c>
      <c r="O1969" t="s">
        <v>995</v>
      </c>
      <c r="P1969" t="s">
        <v>995</v>
      </c>
      <c r="Q1969" t="s">
        <v>995</v>
      </c>
      <c r="R1969" t="s">
        <v>995</v>
      </c>
      <c r="S1969" t="s">
        <v>995</v>
      </c>
      <c r="T1969" t="s">
        <v>995</v>
      </c>
      <c r="U1969" t="s">
        <v>995</v>
      </c>
      <c r="V1969" t="s">
        <v>995</v>
      </c>
      <c r="W1969" t="s">
        <v>995</v>
      </c>
      <c r="X1969" t="s">
        <v>995</v>
      </c>
      <c r="Y1969" t="s">
        <v>995</v>
      </c>
      <c r="Z1969" t="s">
        <v>995</v>
      </c>
      <c r="AA1969" t="s">
        <v>995</v>
      </c>
      <c r="AB1969" t="s">
        <v>995</v>
      </c>
      <c r="AC1969" t="s">
        <v>995</v>
      </c>
      <c r="AD1969" t="s">
        <v>995</v>
      </c>
      <c r="AE1969" t="s">
        <v>995</v>
      </c>
      <c r="AF1969" t="s">
        <v>995</v>
      </c>
      <c r="AG1969" t="s">
        <v>995</v>
      </c>
      <c r="AH1969" t="s">
        <v>995</v>
      </c>
      <c r="AI1969" t="s">
        <v>995</v>
      </c>
      <c r="AJ1969" t="s">
        <v>995</v>
      </c>
      <c r="AK1969" t="s">
        <v>995</v>
      </c>
      <c r="AL1969" t="s">
        <v>995</v>
      </c>
      <c r="AM1969" t="s">
        <v>995</v>
      </c>
      <c r="AN1969" t="s">
        <v>995</v>
      </c>
      <c r="AO1969" t="s">
        <v>995</v>
      </c>
      <c r="AP1969" t="s">
        <v>995</v>
      </c>
      <c r="AQ1969" s="286" t="s">
        <v>855</v>
      </c>
      <c r="AR1969" s="307"/>
      <c r="AS1969" s="310"/>
    </row>
    <row r="1970" spans="1:45" x14ac:dyDescent="0.3">
      <c r="A1970" s="285">
        <v>120556</v>
      </c>
      <c r="B1970" s="286" t="s">
        <v>539</v>
      </c>
      <c r="C1970" t="s">
        <v>995</v>
      </c>
      <c r="D1970" t="s">
        <v>995</v>
      </c>
      <c r="E1970" t="s">
        <v>995</v>
      </c>
      <c r="F1970" t="s">
        <v>995</v>
      </c>
      <c r="G1970" t="s">
        <v>995</v>
      </c>
      <c r="H1970" t="s">
        <v>995</v>
      </c>
      <c r="I1970" t="s">
        <v>995</v>
      </c>
      <c r="J1970" t="s">
        <v>995</v>
      </c>
      <c r="K1970" t="s">
        <v>995</v>
      </c>
      <c r="L1970" t="s">
        <v>995</v>
      </c>
      <c r="M1970" t="s">
        <v>995</v>
      </c>
      <c r="N1970" t="s">
        <v>995</v>
      </c>
      <c r="O1970" t="s">
        <v>995</v>
      </c>
      <c r="P1970" t="s">
        <v>995</v>
      </c>
      <c r="Q1970" t="s">
        <v>995</v>
      </c>
      <c r="R1970" t="s">
        <v>995</v>
      </c>
      <c r="S1970" t="s">
        <v>995</v>
      </c>
      <c r="T1970" t="s">
        <v>995</v>
      </c>
      <c r="U1970" t="s">
        <v>995</v>
      </c>
      <c r="V1970" t="s">
        <v>995</v>
      </c>
      <c r="W1970" t="s">
        <v>995</v>
      </c>
      <c r="X1970" t="s">
        <v>995</v>
      </c>
      <c r="Y1970" t="s">
        <v>995</v>
      </c>
      <c r="Z1970" t="s">
        <v>995</v>
      </c>
      <c r="AA1970" t="s">
        <v>995</v>
      </c>
      <c r="AB1970" t="s">
        <v>995</v>
      </c>
      <c r="AC1970" t="s">
        <v>995</v>
      </c>
      <c r="AD1970" t="s">
        <v>995</v>
      </c>
      <c r="AE1970" t="s">
        <v>995</v>
      </c>
      <c r="AF1970" t="s">
        <v>995</v>
      </c>
      <c r="AG1970" t="s">
        <v>995</v>
      </c>
      <c r="AH1970" t="s">
        <v>995</v>
      </c>
      <c r="AI1970" t="s">
        <v>995</v>
      </c>
      <c r="AJ1970" t="s">
        <v>995</v>
      </c>
      <c r="AK1970" t="s">
        <v>995</v>
      </c>
      <c r="AL1970" t="s">
        <v>995</v>
      </c>
      <c r="AM1970" t="s">
        <v>995</v>
      </c>
      <c r="AN1970" t="s">
        <v>995</v>
      </c>
      <c r="AO1970" t="s">
        <v>995</v>
      </c>
      <c r="AP1970" t="s">
        <v>995</v>
      </c>
      <c r="AQ1970" s="286" t="s">
        <v>855</v>
      </c>
      <c r="AR1970" s="303"/>
      <c r="AS1970" s="303"/>
    </row>
    <row r="1971" spans="1:45" x14ac:dyDescent="0.3">
      <c r="A1971" s="285">
        <v>120559</v>
      </c>
      <c r="B1971" s="286" t="s">
        <v>539</v>
      </c>
      <c r="C1971" t="s">
        <v>995</v>
      </c>
      <c r="D1971" t="s">
        <v>995</v>
      </c>
      <c r="E1971" t="s">
        <v>995</v>
      </c>
      <c r="F1971" t="s">
        <v>995</v>
      </c>
      <c r="G1971" t="s">
        <v>995</v>
      </c>
      <c r="H1971" t="s">
        <v>995</v>
      </c>
      <c r="I1971" t="s">
        <v>995</v>
      </c>
      <c r="J1971" t="s">
        <v>995</v>
      </c>
      <c r="K1971" t="s">
        <v>995</v>
      </c>
      <c r="L1971" t="s">
        <v>995</v>
      </c>
      <c r="M1971" t="s">
        <v>995</v>
      </c>
      <c r="N1971" t="s">
        <v>995</v>
      </c>
      <c r="O1971" t="s">
        <v>995</v>
      </c>
      <c r="P1971" t="s">
        <v>995</v>
      </c>
      <c r="Q1971" t="s">
        <v>995</v>
      </c>
      <c r="R1971" t="s">
        <v>995</v>
      </c>
      <c r="S1971" t="s">
        <v>995</v>
      </c>
      <c r="T1971" t="s">
        <v>995</v>
      </c>
      <c r="U1971" t="s">
        <v>995</v>
      </c>
      <c r="V1971" t="s">
        <v>995</v>
      </c>
      <c r="W1971" t="s">
        <v>995</v>
      </c>
      <c r="X1971" t="s">
        <v>995</v>
      </c>
      <c r="Y1971" t="s">
        <v>995</v>
      </c>
      <c r="Z1971" t="s">
        <v>995</v>
      </c>
      <c r="AA1971" t="s">
        <v>995</v>
      </c>
      <c r="AB1971" t="s">
        <v>995</v>
      </c>
      <c r="AC1971" t="s">
        <v>995</v>
      </c>
      <c r="AD1971" t="s">
        <v>995</v>
      </c>
      <c r="AE1971" t="s">
        <v>995</v>
      </c>
      <c r="AF1971" t="s">
        <v>995</v>
      </c>
      <c r="AG1971" t="s">
        <v>995</v>
      </c>
      <c r="AH1971" t="s">
        <v>995</v>
      </c>
      <c r="AI1971" t="s">
        <v>995</v>
      </c>
      <c r="AJ1971" t="s">
        <v>995</v>
      </c>
      <c r="AK1971" t="s">
        <v>995</v>
      </c>
      <c r="AL1971" t="s">
        <v>995</v>
      </c>
      <c r="AM1971" t="s">
        <v>995</v>
      </c>
      <c r="AN1971" t="s">
        <v>995</v>
      </c>
      <c r="AO1971" t="s">
        <v>995</v>
      </c>
      <c r="AP1971" t="s">
        <v>995</v>
      </c>
      <c r="AQ1971" s="286" t="s">
        <v>855</v>
      </c>
      <c r="AR1971" s="303"/>
      <c r="AS1971" s="303"/>
    </row>
    <row r="1972" spans="1:45" x14ac:dyDescent="0.3">
      <c r="A1972" s="285">
        <v>120560</v>
      </c>
      <c r="B1972" s="286" t="s">
        <v>540</v>
      </c>
      <c r="C1972" t="s">
        <v>995</v>
      </c>
      <c r="D1972" t="s">
        <v>995</v>
      </c>
      <c r="E1972" t="s">
        <v>995</v>
      </c>
      <c r="F1972" t="s">
        <v>995</v>
      </c>
      <c r="G1972" t="s">
        <v>995</v>
      </c>
      <c r="H1972" t="s">
        <v>995</v>
      </c>
      <c r="I1972" t="s">
        <v>995</v>
      </c>
      <c r="J1972" t="s">
        <v>995</v>
      </c>
      <c r="K1972" t="s">
        <v>995</v>
      </c>
      <c r="L1972" t="s">
        <v>995</v>
      </c>
      <c r="M1972" t="s">
        <v>995</v>
      </c>
      <c r="N1972" t="s">
        <v>995</v>
      </c>
      <c r="O1972" t="s">
        <v>995</v>
      </c>
      <c r="P1972" t="s">
        <v>995</v>
      </c>
      <c r="Q1972" t="s">
        <v>995</v>
      </c>
      <c r="R1972" t="s">
        <v>995</v>
      </c>
      <c r="S1972" t="s">
        <v>995</v>
      </c>
      <c r="T1972" t="s">
        <v>995</v>
      </c>
      <c r="U1972" t="s">
        <v>995</v>
      </c>
      <c r="V1972" t="s">
        <v>995</v>
      </c>
      <c r="W1972" t="s">
        <v>995</v>
      </c>
      <c r="X1972" t="s">
        <v>995</v>
      </c>
      <c r="Y1972" t="s">
        <v>995</v>
      </c>
      <c r="Z1972" t="s">
        <v>995</v>
      </c>
      <c r="AA1972" t="s">
        <v>995</v>
      </c>
      <c r="AB1972" t="s">
        <v>995</v>
      </c>
      <c r="AC1972" t="s">
        <v>995</v>
      </c>
      <c r="AD1972" t="s">
        <v>995</v>
      </c>
      <c r="AE1972" t="s">
        <v>995</v>
      </c>
      <c r="AF1972" t="s">
        <v>995</v>
      </c>
      <c r="AG1972" t="s">
        <v>995</v>
      </c>
      <c r="AH1972" t="s">
        <v>995</v>
      </c>
      <c r="AI1972" t="s">
        <v>995</v>
      </c>
      <c r="AJ1972" t="s">
        <v>995</v>
      </c>
      <c r="AK1972" t="s">
        <v>995</v>
      </c>
      <c r="AL1972" t="s">
        <v>995</v>
      </c>
      <c r="AM1972" t="s">
        <v>995</v>
      </c>
      <c r="AN1972" t="s">
        <v>995</v>
      </c>
      <c r="AO1972" t="s">
        <v>995</v>
      </c>
      <c r="AP1972" t="s">
        <v>995</v>
      </c>
      <c r="AQ1972" s="286" t="s">
        <v>855</v>
      </c>
      <c r="AR1972" s="303"/>
      <c r="AS1972" s="303"/>
    </row>
    <row r="1973" spans="1:45" x14ac:dyDescent="0.3">
      <c r="A1973" s="285">
        <v>120561</v>
      </c>
      <c r="B1973" s="286" t="s">
        <v>539</v>
      </c>
      <c r="C1973" t="s">
        <v>995</v>
      </c>
      <c r="D1973" t="s">
        <v>995</v>
      </c>
      <c r="E1973" t="s">
        <v>995</v>
      </c>
      <c r="F1973" t="s">
        <v>995</v>
      </c>
      <c r="G1973" t="s">
        <v>995</v>
      </c>
      <c r="H1973" t="s">
        <v>995</v>
      </c>
      <c r="I1973" t="s">
        <v>995</v>
      </c>
      <c r="J1973" t="s">
        <v>995</v>
      </c>
      <c r="K1973" t="s">
        <v>995</v>
      </c>
      <c r="L1973" t="s">
        <v>995</v>
      </c>
      <c r="M1973" t="s">
        <v>995</v>
      </c>
      <c r="N1973" t="s">
        <v>995</v>
      </c>
      <c r="O1973" t="s">
        <v>995</v>
      </c>
      <c r="P1973" t="s">
        <v>995</v>
      </c>
      <c r="Q1973" t="s">
        <v>995</v>
      </c>
      <c r="R1973" t="s">
        <v>995</v>
      </c>
      <c r="S1973" t="s">
        <v>995</v>
      </c>
      <c r="T1973" t="s">
        <v>995</v>
      </c>
      <c r="U1973" t="s">
        <v>995</v>
      </c>
      <c r="V1973" t="s">
        <v>995</v>
      </c>
      <c r="W1973" t="s">
        <v>995</v>
      </c>
      <c r="X1973" t="s">
        <v>995</v>
      </c>
      <c r="Y1973" t="s">
        <v>995</v>
      </c>
      <c r="Z1973" t="s">
        <v>995</v>
      </c>
      <c r="AA1973" t="s">
        <v>995</v>
      </c>
      <c r="AB1973" t="s">
        <v>995</v>
      </c>
      <c r="AC1973" t="s">
        <v>995</v>
      </c>
      <c r="AD1973" t="s">
        <v>995</v>
      </c>
      <c r="AE1973" t="s">
        <v>995</v>
      </c>
      <c r="AF1973" t="s">
        <v>995</v>
      </c>
      <c r="AG1973" t="s">
        <v>995</v>
      </c>
      <c r="AH1973" t="s">
        <v>995</v>
      </c>
      <c r="AI1973" t="s">
        <v>995</v>
      </c>
      <c r="AJ1973" t="s">
        <v>995</v>
      </c>
      <c r="AK1973" t="s">
        <v>995</v>
      </c>
      <c r="AL1973" t="s">
        <v>995</v>
      </c>
      <c r="AM1973" t="s">
        <v>995</v>
      </c>
      <c r="AN1973" t="s">
        <v>995</v>
      </c>
      <c r="AO1973" t="s">
        <v>995</v>
      </c>
      <c r="AP1973" t="s">
        <v>995</v>
      </c>
      <c r="AQ1973" s="286" t="s">
        <v>855</v>
      </c>
      <c r="AR1973" s="303"/>
      <c r="AS1973" s="303"/>
    </row>
    <row r="1974" spans="1:45" x14ac:dyDescent="0.3">
      <c r="A1974" s="285">
        <v>120563</v>
      </c>
      <c r="B1974" s="286" t="s">
        <v>540</v>
      </c>
      <c r="C1974" t="s">
        <v>995</v>
      </c>
      <c r="D1974" t="s">
        <v>995</v>
      </c>
      <c r="E1974" t="s">
        <v>995</v>
      </c>
      <c r="F1974" t="s">
        <v>995</v>
      </c>
      <c r="G1974" t="s">
        <v>995</v>
      </c>
      <c r="H1974" t="s">
        <v>995</v>
      </c>
      <c r="I1974" t="s">
        <v>995</v>
      </c>
      <c r="J1974" t="s">
        <v>995</v>
      </c>
      <c r="K1974" t="s">
        <v>995</v>
      </c>
      <c r="L1974" t="s">
        <v>995</v>
      </c>
      <c r="M1974" t="s">
        <v>995</v>
      </c>
      <c r="N1974" t="s">
        <v>995</v>
      </c>
      <c r="O1974" t="s">
        <v>995</v>
      </c>
      <c r="P1974" t="s">
        <v>995</v>
      </c>
      <c r="Q1974" t="s">
        <v>995</v>
      </c>
      <c r="R1974" t="s">
        <v>995</v>
      </c>
      <c r="S1974" t="s">
        <v>995</v>
      </c>
      <c r="T1974" t="s">
        <v>995</v>
      </c>
      <c r="U1974" t="s">
        <v>995</v>
      </c>
      <c r="V1974" t="s">
        <v>995</v>
      </c>
      <c r="W1974" t="s">
        <v>995</v>
      </c>
      <c r="X1974" t="s">
        <v>995</v>
      </c>
      <c r="Y1974" t="s">
        <v>995</v>
      </c>
      <c r="Z1974" t="s">
        <v>995</v>
      </c>
      <c r="AA1974" t="s">
        <v>995</v>
      </c>
      <c r="AB1974" t="s">
        <v>995</v>
      </c>
      <c r="AC1974" t="s">
        <v>995</v>
      </c>
      <c r="AD1974" t="s">
        <v>995</v>
      </c>
      <c r="AE1974" t="s">
        <v>995</v>
      </c>
      <c r="AF1974" t="s">
        <v>995</v>
      </c>
      <c r="AG1974" t="s">
        <v>995</v>
      </c>
      <c r="AH1974" t="s">
        <v>995</v>
      </c>
      <c r="AI1974" t="s">
        <v>995</v>
      </c>
      <c r="AJ1974" t="s">
        <v>995</v>
      </c>
      <c r="AK1974" t="s">
        <v>995</v>
      </c>
      <c r="AL1974" t="s">
        <v>995</v>
      </c>
      <c r="AM1974" t="s">
        <v>995</v>
      </c>
      <c r="AN1974" t="s">
        <v>995</v>
      </c>
      <c r="AO1974" t="s">
        <v>995</v>
      </c>
      <c r="AP1974" t="s">
        <v>995</v>
      </c>
      <c r="AQ1974" s="286" t="s">
        <v>855</v>
      </c>
      <c r="AR1974" s="303"/>
      <c r="AS1974" s="303"/>
    </row>
    <row r="1975" spans="1:45" x14ac:dyDescent="0.3">
      <c r="A1975" s="285">
        <v>120567</v>
      </c>
      <c r="B1975" s="286" t="s">
        <v>539</v>
      </c>
      <c r="C1975" t="s">
        <v>995</v>
      </c>
      <c r="D1975" t="s">
        <v>995</v>
      </c>
      <c r="E1975" t="s">
        <v>995</v>
      </c>
      <c r="F1975" t="s">
        <v>995</v>
      </c>
      <c r="G1975" t="s">
        <v>995</v>
      </c>
      <c r="H1975" t="s">
        <v>995</v>
      </c>
      <c r="I1975" t="s">
        <v>995</v>
      </c>
      <c r="J1975" t="s">
        <v>995</v>
      </c>
      <c r="K1975" t="s">
        <v>995</v>
      </c>
      <c r="L1975" t="s">
        <v>995</v>
      </c>
      <c r="M1975" t="s">
        <v>995</v>
      </c>
      <c r="N1975" t="s">
        <v>995</v>
      </c>
      <c r="O1975" t="s">
        <v>995</v>
      </c>
      <c r="P1975" t="s">
        <v>995</v>
      </c>
      <c r="Q1975" t="s">
        <v>995</v>
      </c>
      <c r="R1975" t="s">
        <v>995</v>
      </c>
      <c r="S1975" t="s">
        <v>995</v>
      </c>
      <c r="T1975" t="s">
        <v>995</v>
      </c>
      <c r="U1975" t="s">
        <v>995</v>
      </c>
      <c r="V1975" t="s">
        <v>995</v>
      </c>
      <c r="W1975" t="s">
        <v>995</v>
      </c>
      <c r="X1975" t="s">
        <v>995</v>
      </c>
      <c r="Y1975" t="s">
        <v>995</v>
      </c>
      <c r="Z1975" t="s">
        <v>995</v>
      </c>
      <c r="AA1975" t="s">
        <v>995</v>
      </c>
      <c r="AB1975" t="s">
        <v>995</v>
      </c>
      <c r="AC1975" t="s">
        <v>995</v>
      </c>
      <c r="AD1975" t="s">
        <v>995</v>
      </c>
      <c r="AE1975" t="s">
        <v>995</v>
      </c>
      <c r="AF1975" t="s">
        <v>995</v>
      </c>
      <c r="AG1975" t="s">
        <v>995</v>
      </c>
      <c r="AH1975" t="s">
        <v>995</v>
      </c>
      <c r="AI1975" t="s">
        <v>995</v>
      </c>
      <c r="AJ1975" t="s">
        <v>995</v>
      </c>
      <c r="AK1975" t="s">
        <v>995</v>
      </c>
      <c r="AL1975" t="s">
        <v>995</v>
      </c>
      <c r="AM1975" t="s">
        <v>995</v>
      </c>
      <c r="AN1975" t="s">
        <v>995</v>
      </c>
      <c r="AO1975" t="s">
        <v>995</v>
      </c>
      <c r="AP1975" t="s">
        <v>995</v>
      </c>
      <c r="AQ1975" s="286" t="s">
        <v>855</v>
      </c>
      <c r="AR1975" s="303"/>
      <c r="AS1975" s="303"/>
    </row>
    <row r="1976" spans="1:45" x14ac:dyDescent="0.3">
      <c r="A1976" s="285">
        <v>120568</v>
      </c>
      <c r="B1976" s="286" t="s">
        <v>539</v>
      </c>
      <c r="C1976" t="s">
        <v>995</v>
      </c>
      <c r="D1976" t="s">
        <v>995</v>
      </c>
      <c r="E1976" t="s">
        <v>995</v>
      </c>
      <c r="F1976" t="s">
        <v>995</v>
      </c>
      <c r="G1976" t="s">
        <v>995</v>
      </c>
      <c r="H1976" t="s">
        <v>995</v>
      </c>
      <c r="I1976" t="s">
        <v>995</v>
      </c>
      <c r="J1976" t="s">
        <v>995</v>
      </c>
      <c r="K1976" t="s">
        <v>995</v>
      </c>
      <c r="L1976" t="s">
        <v>995</v>
      </c>
      <c r="M1976" t="s">
        <v>995</v>
      </c>
      <c r="N1976" t="s">
        <v>995</v>
      </c>
      <c r="O1976" t="s">
        <v>995</v>
      </c>
      <c r="P1976" t="s">
        <v>995</v>
      </c>
      <c r="Q1976" t="s">
        <v>995</v>
      </c>
      <c r="R1976" t="s">
        <v>995</v>
      </c>
      <c r="S1976" t="s">
        <v>995</v>
      </c>
      <c r="T1976" t="s">
        <v>995</v>
      </c>
      <c r="U1976" t="s">
        <v>995</v>
      </c>
      <c r="V1976" t="s">
        <v>995</v>
      </c>
      <c r="W1976" t="s">
        <v>995</v>
      </c>
      <c r="X1976" t="s">
        <v>995</v>
      </c>
      <c r="Y1976" t="s">
        <v>995</v>
      </c>
      <c r="Z1976" t="s">
        <v>995</v>
      </c>
      <c r="AA1976" t="s">
        <v>995</v>
      </c>
      <c r="AB1976" t="s">
        <v>995</v>
      </c>
      <c r="AC1976" t="s">
        <v>995</v>
      </c>
      <c r="AD1976" t="s">
        <v>995</v>
      </c>
      <c r="AE1976" t="s">
        <v>995</v>
      </c>
      <c r="AF1976" t="s">
        <v>995</v>
      </c>
      <c r="AG1976" t="s">
        <v>995</v>
      </c>
      <c r="AH1976" t="s">
        <v>995</v>
      </c>
      <c r="AI1976" t="s">
        <v>995</v>
      </c>
      <c r="AJ1976" t="s">
        <v>995</v>
      </c>
      <c r="AK1976" t="s">
        <v>995</v>
      </c>
      <c r="AL1976" t="s">
        <v>995</v>
      </c>
      <c r="AM1976" t="s">
        <v>995</v>
      </c>
      <c r="AN1976" t="s">
        <v>995</v>
      </c>
      <c r="AO1976" t="s">
        <v>995</v>
      </c>
      <c r="AP1976" t="s">
        <v>995</v>
      </c>
      <c r="AQ1976" s="286" t="s">
        <v>855</v>
      </c>
      <c r="AR1976" s="303"/>
      <c r="AS1976" s="303"/>
    </row>
    <row r="1977" spans="1:45" x14ac:dyDescent="0.3">
      <c r="A1977" s="285">
        <v>120569</v>
      </c>
      <c r="B1977" s="286" t="s">
        <v>540</v>
      </c>
      <c r="AQ1977" s="286" t="s">
        <v>394</v>
      </c>
      <c r="AR1977" s="303"/>
      <c r="AS1977" s="303"/>
    </row>
    <row r="1978" spans="1:45" ht="21.6" x14ac:dyDescent="0.3">
      <c r="A1978" s="285">
        <v>120570</v>
      </c>
      <c r="B1978" s="286" t="s">
        <v>538</v>
      </c>
      <c r="C1978" t="s">
        <v>226</v>
      </c>
      <c r="D1978" t="s">
        <v>226</v>
      </c>
      <c r="E1978" t="s">
        <v>224</v>
      </c>
      <c r="F1978" t="s">
        <v>224</v>
      </c>
      <c r="G1978" t="s">
        <v>226</v>
      </c>
      <c r="H1978" t="s">
        <v>226</v>
      </c>
      <c r="I1978" t="s">
        <v>224</v>
      </c>
      <c r="J1978" t="s">
        <v>224</v>
      </c>
      <c r="K1978" t="s">
        <v>226</v>
      </c>
      <c r="L1978" t="s">
        <v>224</v>
      </c>
      <c r="M1978" t="s">
        <v>226</v>
      </c>
      <c r="N1978" t="s">
        <v>226</v>
      </c>
      <c r="O1978" t="s">
        <v>226</v>
      </c>
      <c r="P1978" t="s">
        <v>226</v>
      </c>
      <c r="Q1978" t="s">
        <v>226</v>
      </c>
      <c r="R1978" t="s">
        <v>226</v>
      </c>
      <c r="S1978" t="s">
        <v>226</v>
      </c>
      <c r="T1978" t="s">
        <v>225</v>
      </c>
      <c r="U1978" t="s">
        <v>226</v>
      </c>
      <c r="V1978" t="s">
        <v>226</v>
      </c>
      <c r="W1978" t="s">
        <v>226</v>
      </c>
      <c r="X1978" t="s">
        <v>226</v>
      </c>
      <c r="Y1978" t="s">
        <v>225</v>
      </c>
      <c r="Z1978" t="s">
        <v>225</v>
      </c>
      <c r="AA1978" t="s">
        <v>226</v>
      </c>
      <c r="AB1978" t="s">
        <v>226</v>
      </c>
      <c r="AC1978" t="s">
        <v>225</v>
      </c>
      <c r="AD1978" t="s">
        <v>226</v>
      </c>
      <c r="AE1978" t="s">
        <v>226</v>
      </c>
      <c r="AF1978" t="s">
        <v>226</v>
      </c>
      <c r="AG1978" t="s">
        <v>394</v>
      </c>
      <c r="AH1978" t="s">
        <v>394</v>
      </c>
      <c r="AI1978" t="s">
        <v>394</v>
      </c>
      <c r="AJ1978" t="s">
        <v>394</v>
      </c>
      <c r="AK1978" t="s">
        <v>394</v>
      </c>
      <c r="AL1978" t="s">
        <v>394</v>
      </c>
      <c r="AM1978" t="s">
        <v>394</v>
      </c>
      <c r="AN1978" t="s">
        <v>394</v>
      </c>
      <c r="AO1978" t="s">
        <v>394</v>
      </c>
      <c r="AP1978" t="s">
        <v>394</v>
      </c>
      <c r="AQ1978" s="286" t="s">
        <v>394</v>
      </c>
      <c r="AR1978" s="307"/>
      <c r="AS1978" s="310"/>
    </row>
    <row r="1979" spans="1:45" ht="21.6" x14ac:dyDescent="0.3">
      <c r="A1979" s="285">
        <v>120576</v>
      </c>
      <c r="B1979" s="286" t="s">
        <v>61</v>
      </c>
      <c r="C1979" t="s">
        <v>226</v>
      </c>
      <c r="D1979" t="s">
        <v>226</v>
      </c>
      <c r="E1979" t="s">
        <v>226</v>
      </c>
      <c r="F1979" t="s">
        <v>224</v>
      </c>
      <c r="G1979" t="s">
        <v>226</v>
      </c>
      <c r="H1979" t="s">
        <v>226</v>
      </c>
      <c r="I1979" t="s">
        <v>226</v>
      </c>
      <c r="J1979" t="s">
        <v>226</v>
      </c>
      <c r="K1979" t="s">
        <v>226</v>
      </c>
      <c r="L1979" t="s">
        <v>226</v>
      </c>
      <c r="M1979" t="s">
        <v>226</v>
      </c>
      <c r="N1979" t="s">
        <v>226</v>
      </c>
      <c r="O1979" t="s">
        <v>226</v>
      </c>
      <c r="P1979" t="s">
        <v>226</v>
      </c>
      <c r="Q1979" t="s">
        <v>226</v>
      </c>
      <c r="R1979" t="s">
        <v>226</v>
      </c>
      <c r="S1979" t="s">
        <v>226</v>
      </c>
      <c r="T1979" t="s">
        <v>226</v>
      </c>
      <c r="U1979" t="s">
        <v>226</v>
      </c>
      <c r="V1979" t="s">
        <v>226</v>
      </c>
      <c r="W1979" t="s">
        <v>226</v>
      </c>
      <c r="X1979" t="s">
        <v>226</v>
      </c>
      <c r="Y1979" t="s">
        <v>226</v>
      </c>
      <c r="Z1979" t="s">
        <v>226</v>
      </c>
      <c r="AA1979" t="s">
        <v>226</v>
      </c>
      <c r="AB1979" t="s">
        <v>226</v>
      </c>
      <c r="AC1979" t="s">
        <v>226</v>
      </c>
      <c r="AD1979" t="s">
        <v>226</v>
      </c>
      <c r="AE1979" t="s">
        <v>224</v>
      </c>
      <c r="AF1979" t="s">
        <v>224</v>
      </c>
      <c r="AG1979" t="s">
        <v>226</v>
      </c>
      <c r="AH1979" t="s">
        <v>226</v>
      </c>
      <c r="AI1979" t="s">
        <v>226</v>
      </c>
      <c r="AJ1979" t="s">
        <v>224</v>
      </c>
      <c r="AK1979" t="s">
        <v>224</v>
      </c>
      <c r="AL1979" t="s">
        <v>226</v>
      </c>
      <c r="AM1979" t="s">
        <v>226</v>
      </c>
      <c r="AN1979" t="s">
        <v>226</v>
      </c>
      <c r="AO1979" t="s">
        <v>225</v>
      </c>
      <c r="AP1979" t="s">
        <v>225</v>
      </c>
      <c r="AQ1979" s="286" t="s">
        <v>394</v>
      </c>
      <c r="AR1979" s="307"/>
      <c r="AS1979" s="310"/>
    </row>
    <row r="1980" spans="1:45" x14ac:dyDescent="0.3">
      <c r="A1980" s="285">
        <v>120578</v>
      </c>
      <c r="B1980" s="286" t="s">
        <v>538</v>
      </c>
      <c r="C1980" t="s">
        <v>995</v>
      </c>
      <c r="D1980" t="s">
        <v>995</v>
      </c>
      <c r="E1980" t="s">
        <v>995</v>
      </c>
      <c r="F1980" t="s">
        <v>995</v>
      </c>
      <c r="G1980" t="s">
        <v>995</v>
      </c>
      <c r="H1980" t="s">
        <v>995</v>
      </c>
      <c r="I1980" t="s">
        <v>995</v>
      </c>
      <c r="J1980" t="s">
        <v>995</v>
      </c>
      <c r="K1980" t="s">
        <v>995</v>
      </c>
      <c r="L1980" t="s">
        <v>995</v>
      </c>
      <c r="M1980" t="s">
        <v>995</v>
      </c>
      <c r="N1980" t="s">
        <v>995</v>
      </c>
      <c r="O1980" t="s">
        <v>995</v>
      </c>
      <c r="P1980" t="s">
        <v>995</v>
      </c>
      <c r="Q1980" t="s">
        <v>995</v>
      </c>
      <c r="R1980" t="s">
        <v>995</v>
      </c>
      <c r="S1980" t="s">
        <v>995</v>
      </c>
      <c r="T1980" t="s">
        <v>995</v>
      </c>
      <c r="U1980" t="s">
        <v>995</v>
      </c>
      <c r="V1980" t="s">
        <v>995</v>
      </c>
      <c r="W1980" t="s">
        <v>995</v>
      </c>
      <c r="X1980" t="s">
        <v>995</v>
      </c>
      <c r="Y1980" t="s">
        <v>995</v>
      </c>
      <c r="Z1980" t="s">
        <v>995</v>
      </c>
      <c r="AA1980" t="s">
        <v>995</v>
      </c>
      <c r="AB1980" t="s">
        <v>995</v>
      </c>
      <c r="AC1980" t="s">
        <v>995</v>
      </c>
      <c r="AD1980" t="s">
        <v>995</v>
      </c>
      <c r="AE1980" t="s">
        <v>995</v>
      </c>
      <c r="AF1980" t="s">
        <v>995</v>
      </c>
      <c r="AG1980" t="s">
        <v>995</v>
      </c>
      <c r="AH1980" t="s">
        <v>995</v>
      </c>
      <c r="AI1980" t="s">
        <v>995</v>
      </c>
      <c r="AJ1980" t="s">
        <v>995</v>
      </c>
      <c r="AK1980" t="s">
        <v>995</v>
      </c>
      <c r="AL1980" t="s">
        <v>995</v>
      </c>
      <c r="AM1980" t="s">
        <v>995</v>
      </c>
      <c r="AN1980" t="s">
        <v>995</v>
      </c>
      <c r="AO1980" t="s">
        <v>995</v>
      </c>
      <c r="AP1980" t="s">
        <v>995</v>
      </c>
      <c r="AQ1980" s="286" t="s">
        <v>855</v>
      </c>
      <c r="AR1980" s="303"/>
      <c r="AS1980" s="303"/>
    </row>
    <row r="1981" spans="1:45" ht="21.6" x14ac:dyDescent="0.3">
      <c r="A1981" s="285">
        <v>120586</v>
      </c>
      <c r="B1981" s="286" t="s">
        <v>61</v>
      </c>
      <c r="C1981" t="s">
        <v>226</v>
      </c>
      <c r="D1981" t="s">
        <v>226</v>
      </c>
      <c r="E1981" t="s">
        <v>224</v>
      </c>
      <c r="F1981" t="s">
        <v>224</v>
      </c>
      <c r="G1981" t="s">
        <v>226</v>
      </c>
      <c r="H1981" t="s">
        <v>226</v>
      </c>
      <c r="I1981" t="s">
        <v>226</v>
      </c>
      <c r="J1981" t="s">
        <v>224</v>
      </c>
      <c r="K1981" t="s">
        <v>224</v>
      </c>
      <c r="L1981" t="s">
        <v>226</v>
      </c>
      <c r="M1981" t="s">
        <v>226</v>
      </c>
      <c r="N1981" t="s">
        <v>226</v>
      </c>
      <c r="O1981" t="s">
        <v>226</v>
      </c>
      <c r="P1981" t="s">
        <v>226</v>
      </c>
      <c r="Q1981" t="s">
        <v>226</v>
      </c>
      <c r="R1981" t="s">
        <v>226</v>
      </c>
      <c r="S1981" t="s">
        <v>226</v>
      </c>
      <c r="T1981" t="s">
        <v>226</v>
      </c>
      <c r="U1981" t="s">
        <v>226</v>
      </c>
      <c r="V1981" t="s">
        <v>226</v>
      </c>
      <c r="W1981" t="s">
        <v>226</v>
      </c>
      <c r="X1981" t="s">
        <v>226</v>
      </c>
      <c r="Y1981" t="s">
        <v>224</v>
      </c>
      <c r="Z1981" t="s">
        <v>224</v>
      </c>
      <c r="AA1981" t="s">
        <v>226</v>
      </c>
      <c r="AB1981" t="s">
        <v>226</v>
      </c>
      <c r="AC1981" t="s">
        <v>226</v>
      </c>
      <c r="AD1981" t="s">
        <v>226</v>
      </c>
      <c r="AE1981" t="s">
        <v>225</v>
      </c>
      <c r="AF1981" t="s">
        <v>226</v>
      </c>
      <c r="AG1981" t="s">
        <v>226</v>
      </c>
      <c r="AH1981" t="s">
        <v>224</v>
      </c>
      <c r="AI1981" t="s">
        <v>226</v>
      </c>
      <c r="AJ1981" t="s">
        <v>226</v>
      </c>
      <c r="AK1981" t="s">
        <v>224</v>
      </c>
      <c r="AL1981" t="s">
        <v>226</v>
      </c>
      <c r="AM1981" t="s">
        <v>226</v>
      </c>
      <c r="AN1981" t="s">
        <v>226</v>
      </c>
      <c r="AO1981" t="s">
        <v>224</v>
      </c>
      <c r="AP1981" t="s">
        <v>224</v>
      </c>
      <c r="AQ1981" s="286" t="s">
        <v>394</v>
      </c>
      <c r="AR1981" s="307"/>
      <c r="AS1981" s="310"/>
    </row>
    <row r="1982" spans="1:45" x14ac:dyDescent="0.3">
      <c r="A1982" s="285">
        <v>120587</v>
      </c>
      <c r="B1982" s="286" t="s">
        <v>540</v>
      </c>
      <c r="C1982" t="s">
        <v>995</v>
      </c>
      <c r="D1982" t="s">
        <v>995</v>
      </c>
      <c r="E1982" t="s">
        <v>995</v>
      </c>
      <c r="F1982" t="s">
        <v>995</v>
      </c>
      <c r="G1982" t="s">
        <v>995</v>
      </c>
      <c r="H1982" t="s">
        <v>995</v>
      </c>
      <c r="I1982" t="s">
        <v>995</v>
      </c>
      <c r="J1982" t="s">
        <v>995</v>
      </c>
      <c r="K1982" t="s">
        <v>995</v>
      </c>
      <c r="L1982" t="s">
        <v>995</v>
      </c>
      <c r="M1982" t="s">
        <v>995</v>
      </c>
      <c r="N1982" t="s">
        <v>995</v>
      </c>
      <c r="O1982" t="s">
        <v>995</v>
      </c>
      <c r="P1982" t="s">
        <v>995</v>
      </c>
      <c r="Q1982" t="s">
        <v>995</v>
      </c>
      <c r="R1982" t="s">
        <v>995</v>
      </c>
      <c r="S1982" t="s">
        <v>995</v>
      </c>
      <c r="T1982" t="s">
        <v>995</v>
      </c>
      <c r="U1982" t="s">
        <v>995</v>
      </c>
      <c r="V1982" t="s">
        <v>995</v>
      </c>
      <c r="W1982" t="s">
        <v>995</v>
      </c>
      <c r="X1982" t="s">
        <v>995</v>
      </c>
      <c r="Y1982" t="s">
        <v>995</v>
      </c>
      <c r="Z1982" t="s">
        <v>995</v>
      </c>
      <c r="AA1982" t="s">
        <v>995</v>
      </c>
      <c r="AB1982" t="s">
        <v>995</v>
      </c>
      <c r="AC1982" t="s">
        <v>995</v>
      </c>
      <c r="AD1982" t="s">
        <v>995</v>
      </c>
      <c r="AE1982" t="s">
        <v>995</v>
      </c>
      <c r="AF1982" t="s">
        <v>995</v>
      </c>
      <c r="AG1982" t="s">
        <v>995</v>
      </c>
      <c r="AH1982" t="s">
        <v>995</v>
      </c>
      <c r="AI1982" t="s">
        <v>995</v>
      </c>
      <c r="AJ1982" t="s">
        <v>995</v>
      </c>
      <c r="AK1982" t="s">
        <v>995</v>
      </c>
      <c r="AL1982" t="s">
        <v>995</v>
      </c>
      <c r="AM1982" t="s">
        <v>995</v>
      </c>
      <c r="AN1982" t="s">
        <v>995</v>
      </c>
      <c r="AO1982" t="s">
        <v>995</v>
      </c>
      <c r="AP1982" t="s">
        <v>995</v>
      </c>
      <c r="AQ1982" s="286" t="s">
        <v>855</v>
      </c>
      <c r="AR1982" s="303"/>
      <c r="AS1982" s="303"/>
    </row>
    <row r="1983" spans="1:45" ht="21.6" x14ac:dyDescent="0.3">
      <c r="A1983" s="285">
        <v>120588</v>
      </c>
      <c r="B1983" s="286" t="s">
        <v>61</v>
      </c>
      <c r="C1983" t="s">
        <v>226</v>
      </c>
      <c r="D1983" t="s">
        <v>226</v>
      </c>
      <c r="E1983" t="s">
        <v>226</v>
      </c>
      <c r="F1983" t="s">
        <v>226</v>
      </c>
      <c r="G1983" t="s">
        <v>226</v>
      </c>
      <c r="H1983" t="s">
        <v>226</v>
      </c>
      <c r="I1983" t="s">
        <v>226</v>
      </c>
      <c r="J1983" t="s">
        <v>226</v>
      </c>
      <c r="K1983" t="s">
        <v>226</v>
      </c>
      <c r="L1983" t="s">
        <v>226</v>
      </c>
      <c r="M1983" t="s">
        <v>226</v>
      </c>
      <c r="N1983" t="s">
        <v>226</v>
      </c>
      <c r="O1983" t="s">
        <v>226</v>
      </c>
      <c r="P1983" t="s">
        <v>226</v>
      </c>
      <c r="Q1983" t="s">
        <v>226</v>
      </c>
      <c r="R1983" t="s">
        <v>224</v>
      </c>
      <c r="S1983" t="s">
        <v>224</v>
      </c>
      <c r="T1983" t="s">
        <v>224</v>
      </c>
      <c r="U1983" t="s">
        <v>226</v>
      </c>
      <c r="V1983" t="s">
        <v>226</v>
      </c>
      <c r="W1983" t="s">
        <v>226</v>
      </c>
      <c r="X1983" t="s">
        <v>226</v>
      </c>
      <c r="Y1983" t="s">
        <v>226</v>
      </c>
      <c r="Z1983" t="s">
        <v>224</v>
      </c>
      <c r="AA1983" t="s">
        <v>226</v>
      </c>
      <c r="AB1983" t="s">
        <v>226</v>
      </c>
      <c r="AC1983" t="s">
        <v>224</v>
      </c>
      <c r="AD1983" t="s">
        <v>226</v>
      </c>
      <c r="AE1983" t="s">
        <v>226</v>
      </c>
      <c r="AF1983" t="s">
        <v>226</v>
      </c>
      <c r="AG1983" t="s">
        <v>225</v>
      </c>
      <c r="AH1983" t="s">
        <v>225</v>
      </c>
      <c r="AI1983" t="s">
        <v>225</v>
      </c>
      <c r="AJ1983" t="s">
        <v>225</v>
      </c>
      <c r="AK1983" t="s">
        <v>225</v>
      </c>
      <c r="AL1983" t="s">
        <v>225</v>
      </c>
      <c r="AM1983" t="s">
        <v>225</v>
      </c>
      <c r="AN1983" t="s">
        <v>225</v>
      </c>
      <c r="AO1983" t="s">
        <v>225</v>
      </c>
      <c r="AP1983" t="s">
        <v>225</v>
      </c>
      <c r="AQ1983" s="286" t="s">
        <v>394</v>
      </c>
      <c r="AR1983" s="307"/>
      <c r="AS1983" s="310"/>
    </row>
    <row r="1984" spans="1:45" x14ac:dyDescent="0.3">
      <c r="A1984" s="285">
        <v>120589</v>
      </c>
      <c r="B1984" s="286" t="s">
        <v>61</v>
      </c>
      <c r="C1984" t="s">
        <v>995</v>
      </c>
      <c r="D1984" t="s">
        <v>995</v>
      </c>
      <c r="E1984" t="s">
        <v>995</v>
      </c>
      <c r="F1984" t="s">
        <v>995</v>
      </c>
      <c r="G1984" t="s">
        <v>995</v>
      </c>
      <c r="H1984" t="s">
        <v>995</v>
      </c>
      <c r="I1984" t="s">
        <v>995</v>
      </c>
      <c r="J1984" t="s">
        <v>995</v>
      </c>
      <c r="K1984" t="s">
        <v>995</v>
      </c>
      <c r="L1984" t="s">
        <v>995</v>
      </c>
      <c r="M1984" t="s">
        <v>995</v>
      </c>
      <c r="N1984" t="s">
        <v>995</v>
      </c>
      <c r="O1984" t="s">
        <v>995</v>
      </c>
      <c r="P1984" t="s">
        <v>995</v>
      </c>
      <c r="Q1984" t="s">
        <v>995</v>
      </c>
      <c r="R1984" t="s">
        <v>995</v>
      </c>
      <c r="S1984" t="s">
        <v>995</v>
      </c>
      <c r="T1984" t="s">
        <v>995</v>
      </c>
      <c r="U1984" t="s">
        <v>995</v>
      </c>
      <c r="V1984" t="s">
        <v>995</v>
      </c>
      <c r="W1984" t="s">
        <v>995</v>
      </c>
      <c r="X1984" t="s">
        <v>995</v>
      </c>
      <c r="Y1984" t="s">
        <v>995</v>
      </c>
      <c r="Z1984" t="s">
        <v>995</v>
      </c>
      <c r="AA1984" t="s">
        <v>995</v>
      </c>
      <c r="AB1984" t="s">
        <v>995</v>
      </c>
      <c r="AC1984" t="s">
        <v>995</v>
      </c>
      <c r="AD1984" t="s">
        <v>995</v>
      </c>
      <c r="AE1984" t="s">
        <v>995</v>
      </c>
      <c r="AF1984" t="s">
        <v>995</v>
      </c>
      <c r="AG1984" t="s">
        <v>995</v>
      </c>
      <c r="AH1984" t="s">
        <v>995</v>
      </c>
      <c r="AI1984" t="s">
        <v>995</v>
      </c>
      <c r="AJ1984" t="s">
        <v>995</v>
      </c>
      <c r="AK1984" t="s">
        <v>995</v>
      </c>
      <c r="AL1984" t="s">
        <v>995</v>
      </c>
      <c r="AM1984" t="s">
        <v>995</v>
      </c>
      <c r="AN1984" t="s">
        <v>995</v>
      </c>
      <c r="AO1984" t="s">
        <v>995</v>
      </c>
      <c r="AP1984" t="s">
        <v>995</v>
      </c>
      <c r="AQ1984" s="286" t="s">
        <v>855</v>
      </c>
      <c r="AR1984" s="303"/>
      <c r="AS1984" s="303"/>
    </row>
    <row r="1985" spans="1:45" x14ac:dyDescent="0.3">
      <c r="A1985" s="285">
        <v>120590</v>
      </c>
      <c r="B1985" s="286" t="s">
        <v>539</v>
      </c>
      <c r="C1985" t="s">
        <v>995</v>
      </c>
      <c r="D1985" t="s">
        <v>995</v>
      </c>
      <c r="E1985" t="s">
        <v>995</v>
      </c>
      <c r="F1985" t="s">
        <v>995</v>
      </c>
      <c r="G1985" t="s">
        <v>995</v>
      </c>
      <c r="H1985" t="s">
        <v>995</v>
      </c>
      <c r="I1985" t="s">
        <v>995</v>
      </c>
      <c r="J1985" t="s">
        <v>995</v>
      </c>
      <c r="K1985" t="s">
        <v>995</v>
      </c>
      <c r="L1985" t="s">
        <v>995</v>
      </c>
      <c r="M1985" t="s">
        <v>995</v>
      </c>
      <c r="N1985" t="s">
        <v>995</v>
      </c>
      <c r="O1985" t="s">
        <v>995</v>
      </c>
      <c r="P1985" t="s">
        <v>995</v>
      </c>
      <c r="Q1985" t="s">
        <v>995</v>
      </c>
      <c r="R1985" t="s">
        <v>995</v>
      </c>
      <c r="S1985" t="s">
        <v>995</v>
      </c>
      <c r="T1985" t="s">
        <v>995</v>
      </c>
      <c r="U1985" t="s">
        <v>995</v>
      </c>
      <c r="V1985" t="s">
        <v>995</v>
      </c>
      <c r="W1985" t="s">
        <v>995</v>
      </c>
      <c r="X1985" t="s">
        <v>995</v>
      </c>
      <c r="Y1985" t="s">
        <v>995</v>
      </c>
      <c r="Z1985" t="s">
        <v>995</v>
      </c>
      <c r="AA1985" t="s">
        <v>995</v>
      </c>
      <c r="AB1985" t="s">
        <v>995</v>
      </c>
      <c r="AC1985" t="s">
        <v>995</v>
      </c>
      <c r="AD1985" t="s">
        <v>995</v>
      </c>
      <c r="AE1985" t="s">
        <v>995</v>
      </c>
      <c r="AF1985" t="s">
        <v>995</v>
      </c>
      <c r="AG1985" t="s">
        <v>995</v>
      </c>
      <c r="AH1985" t="s">
        <v>995</v>
      </c>
      <c r="AI1985" t="s">
        <v>995</v>
      </c>
      <c r="AJ1985" t="s">
        <v>995</v>
      </c>
      <c r="AK1985" t="s">
        <v>995</v>
      </c>
      <c r="AL1985" t="s">
        <v>995</v>
      </c>
      <c r="AM1985" t="s">
        <v>995</v>
      </c>
      <c r="AN1985" t="s">
        <v>995</v>
      </c>
      <c r="AO1985" t="s">
        <v>995</v>
      </c>
      <c r="AP1985" t="s">
        <v>995</v>
      </c>
      <c r="AQ1985" s="286" t="s">
        <v>855</v>
      </c>
      <c r="AR1985" s="303"/>
      <c r="AS1985" s="303"/>
    </row>
    <row r="1986" spans="1:45" ht="28.8" x14ac:dyDescent="0.3">
      <c r="A1986" s="285">
        <v>120591</v>
      </c>
      <c r="B1986" s="286" t="s">
        <v>541</v>
      </c>
      <c r="C1986" t="s">
        <v>226</v>
      </c>
      <c r="D1986" t="s">
        <v>224</v>
      </c>
      <c r="E1986" t="s">
        <v>224</v>
      </c>
      <c r="F1986" t="s">
        <v>226</v>
      </c>
      <c r="G1986" t="s">
        <v>224</v>
      </c>
      <c r="H1986" t="s">
        <v>226</v>
      </c>
      <c r="I1986" t="s">
        <v>224</v>
      </c>
      <c r="J1986" t="s">
        <v>224</v>
      </c>
      <c r="K1986" t="s">
        <v>225</v>
      </c>
      <c r="L1986" t="s">
        <v>226</v>
      </c>
      <c r="M1986" t="s">
        <v>226</v>
      </c>
      <c r="N1986" t="s">
        <v>224</v>
      </c>
      <c r="O1986" t="s">
        <v>226</v>
      </c>
      <c r="P1986" t="s">
        <v>224</v>
      </c>
      <c r="Q1986" t="s">
        <v>224</v>
      </c>
      <c r="R1986" t="s">
        <v>226</v>
      </c>
      <c r="S1986" t="s">
        <v>225</v>
      </c>
      <c r="T1986" t="s">
        <v>224</v>
      </c>
      <c r="U1986" t="s">
        <v>226</v>
      </c>
      <c r="V1986" t="s">
        <v>226</v>
      </c>
      <c r="W1986" t="s">
        <v>225</v>
      </c>
      <c r="X1986" t="s">
        <v>225</v>
      </c>
      <c r="Y1986" t="s">
        <v>225</v>
      </c>
      <c r="Z1986" t="s">
        <v>225</v>
      </c>
      <c r="AA1986" t="s">
        <v>225</v>
      </c>
      <c r="AB1986" t="s">
        <v>394</v>
      </c>
      <c r="AC1986" t="s">
        <v>394</v>
      </c>
      <c r="AD1986" t="s">
        <v>394</v>
      </c>
      <c r="AE1986" t="s">
        <v>394</v>
      </c>
      <c r="AF1986" t="s">
        <v>394</v>
      </c>
      <c r="AG1986" t="s">
        <v>394</v>
      </c>
      <c r="AH1986" t="s">
        <v>394</v>
      </c>
      <c r="AI1986" t="s">
        <v>394</v>
      </c>
      <c r="AJ1986" t="s">
        <v>394</v>
      </c>
      <c r="AK1986" t="s">
        <v>394</v>
      </c>
      <c r="AL1986" t="s">
        <v>394</v>
      </c>
      <c r="AM1986" t="s">
        <v>394</v>
      </c>
      <c r="AN1986" t="s">
        <v>394</v>
      </c>
      <c r="AO1986" t="s">
        <v>394</v>
      </c>
      <c r="AP1986" t="s">
        <v>394</v>
      </c>
      <c r="AQ1986" s="286" t="s">
        <v>394</v>
      </c>
      <c r="AR1986" s="307"/>
      <c r="AS1986" s="310"/>
    </row>
    <row r="1987" spans="1:45" x14ac:dyDescent="0.3">
      <c r="A1987" s="285">
        <v>120592</v>
      </c>
      <c r="B1987" s="286" t="s">
        <v>539</v>
      </c>
      <c r="C1987" t="s">
        <v>995</v>
      </c>
      <c r="D1987" t="s">
        <v>995</v>
      </c>
      <c r="E1987" t="s">
        <v>995</v>
      </c>
      <c r="F1987" t="s">
        <v>995</v>
      </c>
      <c r="G1987" t="s">
        <v>995</v>
      </c>
      <c r="H1987" t="s">
        <v>995</v>
      </c>
      <c r="I1987" t="s">
        <v>995</v>
      </c>
      <c r="J1987" t="s">
        <v>995</v>
      </c>
      <c r="K1987" t="s">
        <v>995</v>
      </c>
      <c r="L1987" t="s">
        <v>995</v>
      </c>
      <c r="M1987" t="s">
        <v>995</v>
      </c>
      <c r="N1987" t="s">
        <v>995</v>
      </c>
      <c r="O1987" t="s">
        <v>995</v>
      </c>
      <c r="P1987" t="s">
        <v>995</v>
      </c>
      <c r="Q1987" t="s">
        <v>995</v>
      </c>
      <c r="R1987" t="s">
        <v>995</v>
      </c>
      <c r="S1987" t="s">
        <v>995</v>
      </c>
      <c r="T1987" t="s">
        <v>995</v>
      </c>
      <c r="U1987" t="s">
        <v>995</v>
      </c>
      <c r="V1987" t="s">
        <v>995</v>
      </c>
      <c r="W1987" t="s">
        <v>995</v>
      </c>
      <c r="X1987" t="s">
        <v>995</v>
      </c>
      <c r="Y1987" t="s">
        <v>995</v>
      </c>
      <c r="Z1987" t="s">
        <v>995</v>
      </c>
      <c r="AA1987" t="s">
        <v>995</v>
      </c>
      <c r="AB1987" t="s">
        <v>995</v>
      </c>
      <c r="AC1987" t="s">
        <v>995</v>
      </c>
      <c r="AD1987" t="s">
        <v>995</v>
      </c>
      <c r="AE1987" t="s">
        <v>995</v>
      </c>
      <c r="AF1987" t="s">
        <v>995</v>
      </c>
      <c r="AG1987" t="s">
        <v>995</v>
      </c>
      <c r="AH1987" t="s">
        <v>995</v>
      </c>
      <c r="AI1987" t="s">
        <v>995</v>
      </c>
      <c r="AJ1987" t="s">
        <v>995</v>
      </c>
      <c r="AK1987" t="s">
        <v>995</v>
      </c>
      <c r="AL1987" t="s">
        <v>995</v>
      </c>
      <c r="AM1987" t="s">
        <v>995</v>
      </c>
      <c r="AN1987" t="s">
        <v>995</v>
      </c>
      <c r="AO1987" t="s">
        <v>995</v>
      </c>
      <c r="AP1987" t="s">
        <v>995</v>
      </c>
      <c r="AQ1987" s="286" t="s">
        <v>855</v>
      </c>
      <c r="AR1987" s="303"/>
      <c r="AS1987" s="303"/>
    </row>
    <row r="1988" spans="1:45" ht="21.6" x14ac:dyDescent="0.3">
      <c r="A1988" s="285">
        <v>120593</v>
      </c>
      <c r="B1988" s="286" t="s">
        <v>540</v>
      </c>
      <c r="C1988" t="s">
        <v>394</v>
      </c>
      <c r="D1988" t="s">
        <v>394</v>
      </c>
      <c r="E1988" t="s">
        <v>394</v>
      </c>
      <c r="F1988" t="s">
        <v>394</v>
      </c>
      <c r="G1988" t="s">
        <v>394</v>
      </c>
      <c r="H1988" t="s">
        <v>394</v>
      </c>
      <c r="I1988" t="s">
        <v>394</v>
      </c>
      <c r="J1988" t="s">
        <v>394</v>
      </c>
      <c r="K1988" t="s">
        <v>394</v>
      </c>
      <c r="L1988" t="s">
        <v>394</v>
      </c>
      <c r="M1988" t="s">
        <v>394</v>
      </c>
      <c r="N1988" t="s">
        <v>394</v>
      </c>
      <c r="O1988" t="s">
        <v>394</v>
      </c>
      <c r="P1988" t="s">
        <v>394</v>
      </c>
      <c r="Q1988" t="s">
        <v>394</v>
      </c>
      <c r="R1988" t="s">
        <v>224</v>
      </c>
      <c r="S1988" t="s">
        <v>224</v>
      </c>
      <c r="T1988" t="s">
        <v>394</v>
      </c>
      <c r="U1988" t="s">
        <v>224</v>
      </c>
      <c r="V1988" t="s">
        <v>394</v>
      </c>
      <c r="W1988" t="s">
        <v>394</v>
      </c>
      <c r="X1988" t="s">
        <v>394</v>
      </c>
      <c r="Y1988" t="s">
        <v>394</v>
      </c>
      <c r="Z1988" t="s">
        <v>394</v>
      </c>
      <c r="AA1988" t="s">
        <v>394</v>
      </c>
      <c r="AB1988" t="s">
        <v>394</v>
      </c>
      <c r="AC1988" t="s">
        <v>394</v>
      </c>
      <c r="AD1988" t="s">
        <v>394</v>
      </c>
      <c r="AE1988" t="s">
        <v>394</v>
      </c>
      <c r="AF1988" t="s">
        <v>394</v>
      </c>
      <c r="AG1988" t="s">
        <v>394</v>
      </c>
      <c r="AH1988" t="s">
        <v>394</v>
      </c>
      <c r="AI1988" t="s">
        <v>394</v>
      </c>
      <c r="AJ1988" t="s">
        <v>394</v>
      </c>
      <c r="AK1988" t="s">
        <v>394</v>
      </c>
      <c r="AL1988" t="s">
        <v>394</v>
      </c>
      <c r="AM1988" t="s">
        <v>394</v>
      </c>
      <c r="AN1988" t="s">
        <v>394</v>
      </c>
      <c r="AO1988" t="s">
        <v>394</v>
      </c>
      <c r="AP1988" t="s">
        <v>394</v>
      </c>
      <c r="AQ1988" s="286" t="s">
        <v>394</v>
      </c>
      <c r="AR1988" s="307"/>
      <c r="AS1988" s="310"/>
    </row>
    <row r="1989" spans="1:45" x14ac:dyDescent="0.3">
      <c r="A1989" s="285">
        <v>120594</v>
      </c>
      <c r="B1989" s="286" t="s">
        <v>539</v>
      </c>
      <c r="C1989" t="s">
        <v>995</v>
      </c>
      <c r="D1989" t="s">
        <v>995</v>
      </c>
      <c r="E1989" t="s">
        <v>995</v>
      </c>
      <c r="F1989" t="s">
        <v>995</v>
      </c>
      <c r="G1989" t="s">
        <v>995</v>
      </c>
      <c r="H1989" t="s">
        <v>995</v>
      </c>
      <c r="I1989" t="s">
        <v>995</v>
      </c>
      <c r="J1989" t="s">
        <v>995</v>
      </c>
      <c r="K1989" t="s">
        <v>995</v>
      </c>
      <c r="L1989" t="s">
        <v>995</v>
      </c>
      <c r="M1989" t="s">
        <v>995</v>
      </c>
      <c r="N1989" t="s">
        <v>995</v>
      </c>
      <c r="O1989" t="s">
        <v>995</v>
      </c>
      <c r="P1989" t="s">
        <v>995</v>
      </c>
      <c r="Q1989" t="s">
        <v>995</v>
      </c>
      <c r="R1989" t="s">
        <v>995</v>
      </c>
      <c r="S1989" t="s">
        <v>995</v>
      </c>
      <c r="T1989" t="s">
        <v>995</v>
      </c>
      <c r="U1989" t="s">
        <v>995</v>
      </c>
      <c r="V1989" t="s">
        <v>995</v>
      </c>
      <c r="W1989" t="s">
        <v>995</v>
      </c>
      <c r="X1989" t="s">
        <v>995</v>
      </c>
      <c r="Y1989" t="s">
        <v>995</v>
      </c>
      <c r="Z1989" t="s">
        <v>995</v>
      </c>
      <c r="AA1989" t="s">
        <v>995</v>
      </c>
      <c r="AB1989" t="s">
        <v>995</v>
      </c>
      <c r="AC1989" t="s">
        <v>995</v>
      </c>
      <c r="AD1989" t="s">
        <v>995</v>
      </c>
      <c r="AE1989" t="s">
        <v>995</v>
      </c>
      <c r="AF1989" t="s">
        <v>995</v>
      </c>
      <c r="AG1989" t="s">
        <v>995</v>
      </c>
      <c r="AH1989" t="s">
        <v>995</v>
      </c>
      <c r="AI1989" t="s">
        <v>995</v>
      </c>
      <c r="AJ1989" t="s">
        <v>995</v>
      </c>
      <c r="AK1989" t="s">
        <v>995</v>
      </c>
      <c r="AL1989" t="s">
        <v>995</v>
      </c>
      <c r="AM1989" t="s">
        <v>995</v>
      </c>
      <c r="AN1989" t="s">
        <v>995</v>
      </c>
      <c r="AO1989" t="s">
        <v>995</v>
      </c>
      <c r="AP1989" t="s">
        <v>995</v>
      </c>
      <c r="AQ1989" s="286" t="s">
        <v>855</v>
      </c>
      <c r="AR1989" s="303"/>
      <c r="AS1989" s="303"/>
    </row>
    <row r="1990" spans="1:45" ht="21.6" x14ac:dyDescent="0.3">
      <c r="A1990" s="285">
        <v>120596</v>
      </c>
      <c r="B1990" s="286" t="s">
        <v>540</v>
      </c>
      <c r="C1990" t="s">
        <v>224</v>
      </c>
      <c r="D1990" t="s">
        <v>224</v>
      </c>
      <c r="E1990" t="s">
        <v>226</v>
      </c>
      <c r="F1990" t="s">
        <v>224</v>
      </c>
      <c r="G1990" t="s">
        <v>224</v>
      </c>
      <c r="H1990" t="s">
        <v>224</v>
      </c>
      <c r="I1990" t="s">
        <v>224</v>
      </c>
      <c r="J1990" t="s">
        <v>224</v>
      </c>
      <c r="K1990" t="s">
        <v>224</v>
      </c>
      <c r="L1990" t="s">
        <v>224</v>
      </c>
      <c r="M1990" t="s">
        <v>225</v>
      </c>
      <c r="N1990" t="s">
        <v>224</v>
      </c>
      <c r="O1990" t="s">
        <v>224</v>
      </c>
      <c r="P1990" t="s">
        <v>224</v>
      </c>
      <c r="Q1990" t="s">
        <v>224</v>
      </c>
      <c r="R1990" t="s">
        <v>225</v>
      </c>
      <c r="S1990" t="s">
        <v>226</v>
      </c>
      <c r="T1990" t="s">
        <v>224</v>
      </c>
      <c r="U1990" t="s">
        <v>226</v>
      </c>
      <c r="V1990" t="s">
        <v>226</v>
      </c>
      <c r="W1990" t="s">
        <v>394</v>
      </c>
      <c r="X1990" t="s">
        <v>394</v>
      </c>
      <c r="Y1990" t="s">
        <v>394</v>
      </c>
      <c r="Z1990" t="s">
        <v>394</v>
      </c>
      <c r="AA1990" t="s">
        <v>394</v>
      </c>
      <c r="AB1990" t="s">
        <v>394</v>
      </c>
      <c r="AC1990" t="s">
        <v>394</v>
      </c>
      <c r="AD1990" t="s">
        <v>394</v>
      </c>
      <c r="AE1990" t="s">
        <v>394</v>
      </c>
      <c r="AF1990" t="s">
        <v>394</v>
      </c>
      <c r="AG1990" t="s">
        <v>394</v>
      </c>
      <c r="AH1990" t="s">
        <v>394</v>
      </c>
      <c r="AI1990" t="s">
        <v>394</v>
      </c>
      <c r="AJ1990" t="s">
        <v>394</v>
      </c>
      <c r="AK1990" t="s">
        <v>394</v>
      </c>
      <c r="AL1990" t="s">
        <v>394</v>
      </c>
      <c r="AM1990" t="s">
        <v>394</v>
      </c>
      <c r="AN1990" t="s">
        <v>394</v>
      </c>
      <c r="AO1990" t="s">
        <v>394</v>
      </c>
      <c r="AP1990" t="s">
        <v>394</v>
      </c>
      <c r="AQ1990" s="286" t="s">
        <v>394</v>
      </c>
      <c r="AR1990" s="307"/>
      <c r="AS1990" s="310"/>
    </row>
    <row r="1991" spans="1:45" x14ac:dyDescent="0.3">
      <c r="A1991" s="285">
        <v>120598</v>
      </c>
      <c r="B1991" s="286" t="s">
        <v>539</v>
      </c>
      <c r="C1991" t="s">
        <v>995</v>
      </c>
      <c r="D1991" t="s">
        <v>995</v>
      </c>
      <c r="E1991" t="s">
        <v>995</v>
      </c>
      <c r="F1991" t="s">
        <v>995</v>
      </c>
      <c r="G1991" t="s">
        <v>995</v>
      </c>
      <c r="H1991" t="s">
        <v>995</v>
      </c>
      <c r="I1991" t="s">
        <v>995</v>
      </c>
      <c r="J1991" t="s">
        <v>995</v>
      </c>
      <c r="K1991" t="s">
        <v>995</v>
      </c>
      <c r="L1991" t="s">
        <v>995</v>
      </c>
      <c r="M1991" t="s">
        <v>995</v>
      </c>
      <c r="N1991" t="s">
        <v>995</v>
      </c>
      <c r="O1991" t="s">
        <v>995</v>
      </c>
      <c r="P1991" t="s">
        <v>995</v>
      </c>
      <c r="Q1991" t="s">
        <v>995</v>
      </c>
      <c r="R1991" t="s">
        <v>995</v>
      </c>
      <c r="S1991" t="s">
        <v>995</v>
      </c>
      <c r="T1991" t="s">
        <v>995</v>
      </c>
      <c r="U1991" t="s">
        <v>995</v>
      </c>
      <c r="V1991" t="s">
        <v>995</v>
      </c>
      <c r="W1991" t="s">
        <v>995</v>
      </c>
      <c r="X1991" t="s">
        <v>995</v>
      </c>
      <c r="Y1991" t="s">
        <v>995</v>
      </c>
      <c r="Z1991" t="s">
        <v>995</v>
      </c>
      <c r="AA1991" t="s">
        <v>995</v>
      </c>
      <c r="AB1991" t="s">
        <v>995</v>
      </c>
      <c r="AC1991" t="s">
        <v>995</v>
      </c>
      <c r="AD1991" t="s">
        <v>995</v>
      </c>
      <c r="AE1991" t="s">
        <v>995</v>
      </c>
      <c r="AF1991" t="s">
        <v>995</v>
      </c>
      <c r="AG1991" t="s">
        <v>995</v>
      </c>
      <c r="AH1991" t="s">
        <v>995</v>
      </c>
      <c r="AI1991" t="s">
        <v>995</v>
      </c>
      <c r="AJ1991" t="s">
        <v>995</v>
      </c>
      <c r="AK1991" t="s">
        <v>995</v>
      </c>
      <c r="AL1991" t="s">
        <v>995</v>
      </c>
      <c r="AM1991" t="s">
        <v>995</v>
      </c>
      <c r="AN1991" t="s">
        <v>995</v>
      </c>
      <c r="AO1991" t="s">
        <v>995</v>
      </c>
      <c r="AP1991" t="s">
        <v>995</v>
      </c>
      <c r="AQ1991" s="286" t="s">
        <v>855</v>
      </c>
      <c r="AR1991" s="303"/>
      <c r="AS1991" s="303"/>
    </row>
    <row r="1992" spans="1:45" x14ac:dyDescent="0.3">
      <c r="A1992" s="285">
        <v>120602</v>
      </c>
      <c r="B1992" s="286" t="s">
        <v>540</v>
      </c>
      <c r="C1992" t="s">
        <v>995</v>
      </c>
      <c r="D1992" t="s">
        <v>995</v>
      </c>
      <c r="E1992" t="s">
        <v>995</v>
      </c>
      <c r="F1992" t="s">
        <v>995</v>
      </c>
      <c r="G1992" t="s">
        <v>995</v>
      </c>
      <c r="H1992" t="s">
        <v>995</v>
      </c>
      <c r="I1992" t="s">
        <v>995</v>
      </c>
      <c r="J1992" t="s">
        <v>995</v>
      </c>
      <c r="K1992" t="s">
        <v>995</v>
      </c>
      <c r="L1992" t="s">
        <v>995</v>
      </c>
      <c r="M1992" t="s">
        <v>995</v>
      </c>
      <c r="N1992" t="s">
        <v>995</v>
      </c>
      <c r="O1992" t="s">
        <v>995</v>
      </c>
      <c r="P1992" t="s">
        <v>995</v>
      </c>
      <c r="Q1992" t="s">
        <v>995</v>
      </c>
      <c r="R1992" t="s">
        <v>995</v>
      </c>
      <c r="S1992" t="s">
        <v>995</v>
      </c>
      <c r="T1992" t="s">
        <v>995</v>
      </c>
      <c r="U1992" t="s">
        <v>995</v>
      </c>
      <c r="V1992" t="s">
        <v>995</v>
      </c>
      <c r="W1992" t="s">
        <v>995</v>
      </c>
      <c r="X1992" t="s">
        <v>995</v>
      </c>
      <c r="Y1992" t="s">
        <v>995</v>
      </c>
      <c r="Z1992" t="s">
        <v>995</v>
      </c>
      <c r="AA1992" t="s">
        <v>995</v>
      </c>
      <c r="AB1992" t="s">
        <v>995</v>
      </c>
      <c r="AC1992" t="s">
        <v>995</v>
      </c>
      <c r="AD1992" t="s">
        <v>995</v>
      </c>
      <c r="AE1992" t="s">
        <v>995</v>
      </c>
      <c r="AF1992" t="s">
        <v>995</v>
      </c>
      <c r="AG1992" t="s">
        <v>995</v>
      </c>
      <c r="AH1992" t="s">
        <v>995</v>
      </c>
      <c r="AI1992" t="s">
        <v>995</v>
      </c>
      <c r="AJ1992" t="s">
        <v>995</v>
      </c>
      <c r="AK1992" t="s">
        <v>995</v>
      </c>
      <c r="AL1992" t="s">
        <v>995</v>
      </c>
      <c r="AM1992" t="s">
        <v>995</v>
      </c>
      <c r="AN1992" t="s">
        <v>995</v>
      </c>
      <c r="AO1992" t="s">
        <v>995</v>
      </c>
      <c r="AP1992" t="s">
        <v>995</v>
      </c>
      <c r="AQ1992" s="286" t="s">
        <v>855</v>
      </c>
      <c r="AR1992" s="303"/>
      <c r="AS1992" s="303"/>
    </row>
    <row r="1993" spans="1:45" ht="28.8" x14ac:dyDescent="0.3">
      <c r="A1993" s="285">
        <v>120604</v>
      </c>
      <c r="B1993" s="286" t="s">
        <v>67</v>
      </c>
      <c r="C1993" t="s">
        <v>226</v>
      </c>
      <c r="D1993" t="s">
        <v>224</v>
      </c>
      <c r="E1993" t="s">
        <v>224</v>
      </c>
      <c r="F1993" t="s">
        <v>226</v>
      </c>
      <c r="G1993" t="s">
        <v>224</v>
      </c>
      <c r="H1993" t="s">
        <v>224</v>
      </c>
      <c r="I1993" t="s">
        <v>224</v>
      </c>
      <c r="J1993" t="s">
        <v>224</v>
      </c>
      <c r="K1993" t="s">
        <v>224</v>
      </c>
      <c r="L1993" t="s">
        <v>224</v>
      </c>
      <c r="M1993" t="s">
        <v>226</v>
      </c>
      <c r="N1993" t="s">
        <v>226</v>
      </c>
      <c r="O1993" t="s">
        <v>226</v>
      </c>
      <c r="P1993" t="s">
        <v>226</v>
      </c>
      <c r="Q1993" t="s">
        <v>226</v>
      </c>
      <c r="R1993" t="s">
        <v>226</v>
      </c>
      <c r="S1993" t="s">
        <v>226</v>
      </c>
      <c r="T1993" t="s">
        <v>226</v>
      </c>
      <c r="U1993" t="s">
        <v>226</v>
      </c>
      <c r="V1993" t="s">
        <v>226</v>
      </c>
      <c r="W1993" t="s">
        <v>224</v>
      </c>
      <c r="X1993" t="s">
        <v>226</v>
      </c>
      <c r="Y1993" t="s">
        <v>224</v>
      </c>
      <c r="Z1993" t="s">
        <v>226</v>
      </c>
      <c r="AA1993" t="s">
        <v>226</v>
      </c>
      <c r="AB1993" t="s">
        <v>226</v>
      </c>
      <c r="AC1993" t="s">
        <v>226</v>
      </c>
      <c r="AD1993" t="s">
        <v>226</v>
      </c>
      <c r="AE1993" t="s">
        <v>226</v>
      </c>
      <c r="AF1993" t="s">
        <v>224</v>
      </c>
      <c r="AG1993" t="s">
        <v>225</v>
      </c>
      <c r="AH1993" t="s">
        <v>225</v>
      </c>
      <c r="AI1993" t="s">
        <v>225</v>
      </c>
      <c r="AJ1993" t="s">
        <v>225</v>
      </c>
      <c r="AK1993" t="s">
        <v>225</v>
      </c>
      <c r="AL1993" t="s">
        <v>394</v>
      </c>
      <c r="AM1993" t="s">
        <v>394</v>
      </c>
      <c r="AN1993" t="s">
        <v>394</v>
      </c>
      <c r="AO1993" t="s">
        <v>394</v>
      </c>
      <c r="AP1993" t="s">
        <v>394</v>
      </c>
      <c r="AQ1993" s="286" t="s">
        <v>394</v>
      </c>
      <c r="AR1993" s="307"/>
      <c r="AS1993" s="310"/>
    </row>
    <row r="1994" spans="1:45" x14ac:dyDescent="0.3">
      <c r="A1994" s="285">
        <v>120605</v>
      </c>
      <c r="B1994" s="286" t="s">
        <v>540</v>
      </c>
      <c r="C1994" t="s">
        <v>995</v>
      </c>
      <c r="D1994" t="s">
        <v>995</v>
      </c>
      <c r="E1994" t="s">
        <v>995</v>
      </c>
      <c r="F1994" t="s">
        <v>995</v>
      </c>
      <c r="G1994" t="s">
        <v>995</v>
      </c>
      <c r="H1994" t="s">
        <v>995</v>
      </c>
      <c r="I1994" t="s">
        <v>995</v>
      </c>
      <c r="J1994" t="s">
        <v>995</v>
      </c>
      <c r="K1994" t="s">
        <v>995</v>
      </c>
      <c r="L1994" t="s">
        <v>995</v>
      </c>
      <c r="M1994" t="s">
        <v>995</v>
      </c>
      <c r="N1994" t="s">
        <v>995</v>
      </c>
      <c r="O1994" t="s">
        <v>995</v>
      </c>
      <c r="P1994" t="s">
        <v>995</v>
      </c>
      <c r="Q1994" t="s">
        <v>995</v>
      </c>
      <c r="R1994" t="s">
        <v>995</v>
      </c>
      <c r="S1994" t="s">
        <v>995</v>
      </c>
      <c r="T1994" t="s">
        <v>995</v>
      </c>
      <c r="U1994" t="s">
        <v>995</v>
      </c>
      <c r="V1994" t="s">
        <v>995</v>
      </c>
      <c r="W1994" t="s">
        <v>995</v>
      </c>
      <c r="X1994" t="s">
        <v>995</v>
      </c>
      <c r="Y1994" t="s">
        <v>995</v>
      </c>
      <c r="Z1994" t="s">
        <v>995</v>
      </c>
      <c r="AA1994" t="s">
        <v>995</v>
      </c>
      <c r="AB1994" t="s">
        <v>995</v>
      </c>
      <c r="AC1994" t="s">
        <v>995</v>
      </c>
      <c r="AD1994" t="s">
        <v>995</v>
      </c>
      <c r="AE1994" t="s">
        <v>995</v>
      </c>
      <c r="AF1994" t="s">
        <v>995</v>
      </c>
      <c r="AG1994" t="s">
        <v>995</v>
      </c>
      <c r="AH1994" t="s">
        <v>995</v>
      </c>
      <c r="AI1994" t="s">
        <v>995</v>
      </c>
      <c r="AJ1994" t="s">
        <v>995</v>
      </c>
      <c r="AK1994" t="s">
        <v>995</v>
      </c>
      <c r="AL1994" t="s">
        <v>995</v>
      </c>
      <c r="AM1994" t="s">
        <v>995</v>
      </c>
      <c r="AN1994" t="s">
        <v>995</v>
      </c>
      <c r="AO1994" t="s">
        <v>995</v>
      </c>
      <c r="AP1994" t="s">
        <v>995</v>
      </c>
      <c r="AQ1994" s="286" t="s">
        <v>855</v>
      </c>
      <c r="AR1994" s="303"/>
      <c r="AS1994" s="303"/>
    </row>
    <row r="1995" spans="1:45" ht="21.6" x14ac:dyDescent="0.3">
      <c r="A1995" s="285">
        <v>120606</v>
      </c>
      <c r="B1995" s="286" t="s">
        <v>61</v>
      </c>
      <c r="C1995" t="s">
        <v>226</v>
      </c>
      <c r="D1995" t="s">
        <v>224</v>
      </c>
      <c r="E1995" t="s">
        <v>226</v>
      </c>
      <c r="F1995" t="s">
        <v>224</v>
      </c>
      <c r="G1995" t="s">
        <v>226</v>
      </c>
      <c r="H1995" t="s">
        <v>226</v>
      </c>
      <c r="I1995" t="s">
        <v>226</v>
      </c>
      <c r="J1995" t="s">
        <v>224</v>
      </c>
      <c r="K1995" t="s">
        <v>226</v>
      </c>
      <c r="L1995" t="s">
        <v>226</v>
      </c>
      <c r="M1995" t="s">
        <v>226</v>
      </c>
      <c r="N1995" t="s">
        <v>224</v>
      </c>
      <c r="O1995" t="s">
        <v>226</v>
      </c>
      <c r="P1995" t="s">
        <v>224</v>
      </c>
      <c r="Q1995" t="s">
        <v>226</v>
      </c>
      <c r="R1995" t="s">
        <v>226</v>
      </c>
      <c r="S1995" t="s">
        <v>226</v>
      </c>
      <c r="T1995" t="s">
        <v>224</v>
      </c>
      <c r="U1995" t="s">
        <v>224</v>
      </c>
      <c r="V1995" t="s">
        <v>226</v>
      </c>
      <c r="W1995" t="s">
        <v>226</v>
      </c>
      <c r="X1995" t="s">
        <v>224</v>
      </c>
      <c r="Y1995" t="s">
        <v>226</v>
      </c>
      <c r="Z1995" t="s">
        <v>226</v>
      </c>
      <c r="AA1995" t="s">
        <v>226</v>
      </c>
      <c r="AB1995" t="s">
        <v>226</v>
      </c>
      <c r="AC1995" t="s">
        <v>226</v>
      </c>
      <c r="AD1995" t="s">
        <v>226</v>
      </c>
      <c r="AE1995" t="s">
        <v>226</v>
      </c>
      <c r="AF1995" t="s">
        <v>226</v>
      </c>
      <c r="AG1995" t="s">
        <v>226</v>
      </c>
      <c r="AH1995" t="s">
        <v>224</v>
      </c>
      <c r="AI1995" t="s">
        <v>226</v>
      </c>
      <c r="AJ1995" t="s">
        <v>224</v>
      </c>
      <c r="AK1995" t="s">
        <v>225</v>
      </c>
      <c r="AL1995" t="s">
        <v>224</v>
      </c>
      <c r="AM1995" t="s">
        <v>225</v>
      </c>
      <c r="AN1995" t="s">
        <v>224</v>
      </c>
      <c r="AO1995" t="s">
        <v>225</v>
      </c>
      <c r="AP1995" t="s">
        <v>225</v>
      </c>
      <c r="AQ1995" s="286" t="s">
        <v>394</v>
      </c>
      <c r="AR1995" s="307"/>
      <c r="AS1995" s="310"/>
    </row>
    <row r="1996" spans="1:45" x14ac:dyDescent="0.3">
      <c r="A1996" s="285">
        <v>120607</v>
      </c>
      <c r="B1996" s="286" t="s">
        <v>540</v>
      </c>
      <c r="C1996" t="s">
        <v>995</v>
      </c>
      <c r="D1996" t="s">
        <v>995</v>
      </c>
      <c r="E1996" t="s">
        <v>995</v>
      </c>
      <c r="F1996" t="s">
        <v>995</v>
      </c>
      <c r="G1996" t="s">
        <v>995</v>
      </c>
      <c r="H1996" t="s">
        <v>995</v>
      </c>
      <c r="I1996" t="s">
        <v>995</v>
      </c>
      <c r="J1996" t="s">
        <v>995</v>
      </c>
      <c r="K1996" t="s">
        <v>995</v>
      </c>
      <c r="L1996" t="s">
        <v>995</v>
      </c>
      <c r="M1996" t="s">
        <v>995</v>
      </c>
      <c r="N1996" t="s">
        <v>995</v>
      </c>
      <c r="O1996" t="s">
        <v>995</v>
      </c>
      <c r="P1996" t="s">
        <v>995</v>
      </c>
      <c r="Q1996" t="s">
        <v>995</v>
      </c>
      <c r="R1996" t="s">
        <v>995</v>
      </c>
      <c r="S1996" t="s">
        <v>995</v>
      </c>
      <c r="T1996" t="s">
        <v>995</v>
      </c>
      <c r="U1996" t="s">
        <v>995</v>
      </c>
      <c r="V1996" t="s">
        <v>995</v>
      </c>
      <c r="W1996" t="s">
        <v>995</v>
      </c>
      <c r="X1996" t="s">
        <v>995</v>
      </c>
      <c r="Y1996" t="s">
        <v>995</v>
      </c>
      <c r="Z1996" t="s">
        <v>995</v>
      </c>
      <c r="AA1996" t="s">
        <v>995</v>
      </c>
      <c r="AB1996" t="s">
        <v>995</v>
      </c>
      <c r="AC1996" t="s">
        <v>995</v>
      </c>
      <c r="AD1996" t="s">
        <v>995</v>
      </c>
      <c r="AE1996" t="s">
        <v>995</v>
      </c>
      <c r="AF1996" t="s">
        <v>995</v>
      </c>
      <c r="AG1996" t="s">
        <v>995</v>
      </c>
      <c r="AH1996" t="s">
        <v>995</v>
      </c>
      <c r="AI1996" t="s">
        <v>995</v>
      </c>
      <c r="AJ1996" t="s">
        <v>995</v>
      </c>
      <c r="AK1996" t="s">
        <v>995</v>
      </c>
      <c r="AL1996" t="s">
        <v>995</v>
      </c>
      <c r="AM1996" t="s">
        <v>995</v>
      </c>
      <c r="AN1996" t="s">
        <v>995</v>
      </c>
      <c r="AO1996" t="s">
        <v>995</v>
      </c>
      <c r="AP1996" t="s">
        <v>995</v>
      </c>
      <c r="AQ1996" s="286" t="s">
        <v>855</v>
      </c>
      <c r="AR1996" s="303"/>
      <c r="AS1996" s="303"/>
    </row>
    <row r="1997" spans="1:45" x14ac:dyDescent="0.3">
      <c r="A1997" s="285">
        <v>120612</v>
      </c>
      <c r="B1997" s="286" t="s">
        <v>538</v>
      </c>
      <c r="C1997" t="s">
        <v>995</v>
      </c>
      <c r="D1997" t="s">
        <v>995</v>
      </c>
      <c r="E1997" t="s">
        <v>995</v>
      </c>
      <c r="F1997" t="s">
        <v>995</v>
      </c>
      <c r="G1997" t="s">
        <v>995</v>
      </c>
      <c r="H1997" t="s">
        <v>995</v>
      </c>
      <c r="I1997" t="s">
        <v>995</v>
      </c>
      <c r="J1997" t="s">
        <v>995</v>
      </c>
      <c r="K1997" t="s">
        <v>995</v>
      </c>
      <c r="L1997" t="s">
        <v>995</v>
      </c>
      <c r="M1997" t="s">
        <v>995</v>
      </c>
      <c r="N1997" t="s">
        <v>995</v>
      </c>
      <c r="O1997" t="s">
        <v>995</v>
      </c>
      <c r="P1997" t="s">
        <v>995</v>
      </c>
      <c r="Q1997" t="s">
        <v>995</v>
      </c>
      <c r="R1997" t="s">
        <v>995</v>
      </c>
      <c r="S1997" t="s">
        <v>995</v>
      </c>
      <c r="T1997" t="s">
        <v>995</v>
      </c>
      <c r="U1997" t="s">
        <v>995</v>
      </c>
      <c r="V1997" t="s">
        <v>995</v>
      </c>
      <c r="W1997" t="s">
        <v>995</v>
      </c>
      <c r="X1997" t="s">
        <v>995</v>
      </c>
      <c r="Y1997" t="s">
        <v>995</v>
      </c>
      <c r="Z1997" t="s">
        <v>995</v>
      </c>
      <c r="AA1997" t="s">
        <v>995</v>
      </c>
      <c r="AB1997" t="s">
        <v>995</v>
      </c>
      <c r="AC1997" t="s">
        <v>995</v>
      </c>
      <c r="AD1997" t="s">
        <v>995</v>
      </c>
      <c r="AE1997" t="s">
        <v>995</v>
      </c>
      <c r="AF1997" t="s">
        <v>995</v>
      </c>
      <c r="AG1997" t="s">
        <v>995</v>
      </c>
      <c r="AH1997" t="s">
        <v>995</v>
      </c>
      <c r="AI1997" t="s">
        <v>995</v>
      </c>
      <c r="AJ1997" t="s">
        <v>995</v>
      </c>
      <c r="AK1997" t="s">
        <v>995</v>
      </c>
      <c r="AL1997" t="s">
        <v>995</v>
      </c>
      <c r="AM1997" t="s">
        <v>995</v>
      </c>
      <c r="AN1997" t="s">
        <v>995</v>
      </c>
      <c r="AO1997" t="s">
        <v>995</v>
      </c>
      <c r="AP1997" t="s">
        <v>995</v>
      </c>
      <c r="AQ1997" s="286" t="s">
        <v>855</v>
      </c>
      <c r="AR1997" s="303"/>
      <c r="AS1997" s="303"/>
    </row>
    <row r="1998" spans="1:45" x14ac:dyDescent="0.3">
      <c r="A1998" s="285">
        <v>120615</v>
      </c>
      <c r="B1998" s="286" t="s">
        <v>538</v>
      </c>
      <c r="C1998" t="s">
        <v>995</v>
      </c>
      <c r="D1998" t="s">
        <v>995</v>
      </c>
      <c r="E1998" t="s">
        <v>995</v>
      </c>
      <c r="F1998" t="s">
        <v>995</v>
      </c>
      <c r="G1998" t="s">
        <v>995</v>
      </c>
      <c r="H1998" t="s">
        <v>995</v>
      </c>
      <c r="I1998" t="s">
        <v>995</v>
      </c>
      <c r="J1998" t="s">
        <v>995</v>
      </c>
      <c r="K1998" t="s">
        <v>995</v>
      </c>
      <c r="L1998" t="s">
        <v>995</v>
      </c>
      <c r="M1998" t="s">
        <v>995</v>
      </c>
      <c r="N1998" t="s">
        <v>995</v>
      </c>
      <c r="O1998" t="s">
        <v>995</v>
      </c>
      <c r="P1998" t="s">
        <v>995</v>
      </c>
      <c r="Q1998" t="s">
        <v>995</v>
      </c>
      <c r="R1998" t="s">
        <v>995</v>
      </c>
      <c r="S1998" t="s">
        <v>995</v>
      </c>
      <c r="T1998" t="s">
        <v>995</v>
      </c>
      <c r="U1998" t="s">
        <v>995</v>
      </c>
      <c r="V1998" t="s">
        <v>995</v>
      </c>
      <c r="W1998" t="s">
        <v>995</v>
      </c>
      <c r="X1998" t="s">
        <v>995</v>
      </c>
      <c r="Y1998" t="s">
        <v>995</v>
      </c>
      <c r="Z1998" t="s">
        <v>995</v>
      </c>
      <c r="AA1998" t="s">
        <v>995</v>
      </c>
      <c r="AB1998" t="s">
        <v>995</v>
      </c>
      <c r="AC1998" t="s">
        <v>995</v>
      </c>
      <c r="AD1998" t="s">
        <v>995</v>
      </c>
      <c r="AE1998" t="s">
        <v>995</v>
      </c>
      <c r="AF1998" t="s">
        <v>995</v>
      </c>
      <c r="AG1998" t="s">
        <v>995</v>
      </c>
      <c r="AH1998" t="s">
        <v>995</v>
      </c>
      <c r="AI1998" t="s">
        <v>995</v>
      </c>
      <c r="AJ1998" t="s">
        <v>995</v>
      </c>
      <c r="AK1998" t="s">
        <v>995</v>
      </c>
      <c r="AL1998" t="s">
        <v>995</v>
      </c>
      <c r="AM1998" t="s">
        <v>995</v>
      </c>
      <c r="AN1998" t="s">
        <v>995</v>
      </c>
      <c r="AO1998" t="s">
        <v>995</v>
      </c>
      <c r="AP1998" t="s">
        <v>995</v>
      </c>
      <c r="AQ1998" s="286" t="s">
        <v>855</v>
      </c>
      <c r="AR1998" s="303"/>
      <c r="AS1998" s="303"/>
    </row>
    <row r="1999" spans="1:45" ht="21.6" x14ac:dyDescent="0.3">
      <c r="A1999" s="285">
        <v>120616</v>
      </c>
      <c r="B1999" s="286" t="s">
        <v>61</v>
      </c>
      <c r="C1999" t="s">
        <v>995</v>
      </c>
      <c r="D1999" t="s">
        <v>995</v>
      </c>
      <c r="E1999" t="s">
        <v>995</v>
      </c>
      <c r="F1999" t="s">
        <v>995</v>
      </c>
      <c r="G1999" t="s">
        <v>995</v>
      </c>
      <c r="H1999" t="s">
        <v>995</v>
      </c>
      <c r="I1999" t="s">
        <v>995</v>
      </c>
      <c r="J1999" t="s">
        <v>995</v>
      </c>
      <c r="K1999" t="s">
        <v>995</v>
      </c>
      <c r="L1999" t="s">
        <v>995</v>
      </c>
      <c r="M1999" t="s">
        <v>995</v>
      </c>
      <c r="N1999" t="s">
        <v>995</v>
      </c>
      <c r="O1999" t="s">
        <v>995</v>
      </c>
      <c r="P1999" t="s">
        <v>995</v>
      </c>
      <c r="Q1999" t="s">
        <v>995</v>
      </c>
      <c r="R1999" t="s">
        <v>995</v>
      </c>
      <c r="S1999" t="s">
        <v>995</v>
      </c>
      <c r="T1999" t="s">
        <v>995</v>
      </c>
      <c r="U1999" t="s">
        <v>995</v>
      </c>
      <c r="V1999" t="s">
        <v>995</v>
      </c>
      <c r="W1999" t="s">
        <v>995</v>
      </c>
      <c r="X1999" t="s">
        <v>995</v>
      </c>
      <c r="Y1999" t="s">
        <v>995</v>
      </c>
      <c r="Z1999" t="s">
        <v>995</v>
      </c>
      <c r="AA1999" t="s">
        <v>995</v>
      </c>
      <c r="AB1999" t="s">
        <v>995</v>
      </c>
      <c r="AC1999" t="s">
        <v>995</v>
      </c>
      <c r="AD1999" t="s">
        <v>995</v>
      </c>
      <c r="AE1999" t="s">
        <v>995</v>
      </c>
      <c r="AF1999" t="s">
        <v>995</v>
      </c>
      <c r="AG1999" t="s">
        <v>995</v>
      </c>
      <c r="AH1999" t="s">
        <v>995</v>
      </c>
      <c r="AI1999" t="s">
        <v>995</v>
      </c>
      <c r="AJ1999" t="s">
        <v>995</v>
      </c>
      <c r="AK1999" t="s">
        <v>995</v>
      </c>
      <c r="AL1999" t="s">
        <v>995</v>
      </c>
      <c r="AM1999" t="s">
        <v>995</v>
      </c>
      <c r="AN1999" t="s">
        <v>995</v>
      </c>
      <c r="AO1999" t="s">
        <v>995</v>
      </c>
      <c r="AP1999" t="s">
        <v>995</v>
      </c>
      <c r="AQ1999" s="286" t="s">
        <v>855</v>
      </c>
      <c r="AR1999" s="307"/>
      <c r="AS1999" s="310"/>
    </row>
    <row r="2000" spans="1:45" ht="28.8" x14ac:dyDescent="0.3">
      <c r="A2000" s="285">
        <v>120622</v>
      </c>
      <c r="B2000" s="286" t="s">
        <v>541</v>
      </c>
      <c r="C2000" t="s">
        <v>226</v>
      </c>
      <c r="D2000" t="s">
        <v>224</v>
      </c>
      <c r="E2000" t="s">
        <v>224</v>
      </c>
      <c r="F2000" t="s">
        <v>224</v>
      </c>
      <c r="G2000" t="s">
        <v>224</v>
      </c>
      <c r="H2000" t="s">
        <v>226</v>
      </c>
      <c r="I2000" t="s">
        <v>224</v>
      </c>
      <c r="J2000" t="s">
        <v>226</v>
      </c>
      <c r="K2000" t="s">
        <v>224</v>
      </c>
      <c r="L2000" t="s">
        <v>226</v>
      </c>
      <c r="M2000" t="s">
        <v>224</v>
      </c>
      <c r="N2000" t="s">
        <v>224</v>
      </c>
      <c r="O2000" t="s">
        <v>226</v>
      </c>
      <c r="P2000" t="s">
        <v>226</v>
      </c>
      <c r="Q2000" t="s">
        <v>226</v>
      </c>
      <c r="R2000" t="s">
        <v>226</v>
      </c>
      <c r="S2000" t="s">
        <v>225</v>
      </c>
      <c r="T2000" t="s">
        <v>225</v>
      </c>
      <c r="U2000" t="s">
        <v>226</v>
      </c>
      <c r="V2000" t="s">
        <v>226</v>
      </c>
      <c r="W2000" t="s">
        <v>225</v>
      </c>
      <c r="X2000" t="s">
        <v>225</v>
      </c>
      <c r="Y2000" t="s">
        <v>225</v>
      </c>
      <c r="Z2000" t="s">
        <v>225</v>
      </c>
      <c r="AA2000" t="s">
        <v>225</v>
      </c>
      <c r="AB2000" t="s">
        <v>394</v>
      </c>
      <c r="AC2000" t="s">
        <v>394</v>
      </c>
      <c r="AD2000" t="s">
        <v>394</v>
      </c>
      <c r="AE2000" t="s">
        <v>394</v>
      </c>
      <c r="AF2000" t="s">
        <v>394</v>
      </c>
      <c r="AG2000" t="s">
        <v>394</v>
      </c>
      <c r="AH2000" t="s">
        <v>394</v>
      </c>
      <c r="AI2000" t="s">
        <v>394</v>
      </c>
      <c r="AJ2000" t="s">
        <v>394</v>
      </c>
      <c r="AK2000" t="s">
        <v>394</v>
      </c>
      <c r="AL2000" t="s">
        <v>394</v>
      </c>
      <c r="AM2000" t="s">
        <v>394</v>
      </c>
      <c r="AN2000" t="s">
        <v>394</v>
      </c>
      <c r="AO2000" t="s">
        <v>394</v>
      </c>
      <c r="AP2000" t="s">
        <v>394</v>
      </c>
      <c r="AQ2000" s="286" t="s">
        <v>394</v>
      </c>
      <c r="AR2000" s="307"/>
      <c r="AS2000" s="310"/>
    </row>
    <row r="2001" spans="1:47" x14ac:dyDescent="0.3">
      <c r="A2001" s="285">
        <v>120623</v>
      </c>
      <c r="B2001" s="286" t="s">
        <v>539</v>
      </c>
      <c r="C2001" t="s">
        <v>995</v>
      </c>
      <c r="D2001" t="s">
        <v>995</v>
      </c>
      <c r="E2001" t="s">
        <v>995</v>
      </c>
      <c r="F2001" t="s">
        <v>995</v>
      </c>
      <c r="G2001" t="s">
        <v>995</v>
      </c>
      <c r="H2001" t="s">
        <v>995</v>
      </c>
      <c r="I2001" t="s">
        <v>995</v>
      </c>
      <c r="J2001" t="s">
        <v>995</v>
      </c>
      <c r="K2001" t="s">
        <v>995</v>
      </c>
      <c r="L2001" t="s">
        <v>995</v>
      </c>
      <c r="M2001" t="s">
        <v>995</v>
      </c>
      <c r="N2001" t="s">
        <v>995</v>
      </c>
      <c r="O2001" t="s">
        <v>995</v>
      </c>
      <c r="P2001" t="s">
        <v>995</v>
      </c>
      <c r="Q2001" t="s">
        <v>995</v>
      </c>
      <c r="R2001" t="s">
        <v>995</v>
      </c>
      <c r="S2001" t="s">
        <v>995</v>
      </c>
      <c r="T2001" t="s">
        <v>995</v>
      </c>
      <c r="U2001" t="s">
        <v>995</v>
      </c>
      <c r="V2001" t="s">
        <v>995</v>
      </c>
      <c r="W2001" t="s">
        <v>995</v>
      </c>
      <c r="X2001" t="s">
        <v>995</v>
      </c>
      <c r="Y2001" t="s">
        <v>995</v>
      </c>
      <c r="Z2001" t="s">
        <v>995</v>
      </c>
      <c r="AA2001" t="s">
        <v>995</v>
      </c>
      <c r="AB2001" t="s">
        <v>995</v>
      </c>
      <c r="AC2001" t="s">
        <v>995</v>
      </c>
      <c r="AD2001" t="s">
        <v>995</v>
      </c>
      <c r="AE2001" t="s">
        <v>995</v>
      </c>
      <c r="AF2001" t="s">
        <v>995</v>
      </c>
      <c r="AG2001" t="s">
        <v>995</v>
      </c>
      <c r="AH2001" t="s">
        <v>995</v>
      </c>
      <c r="AI2001" t="s">
        <v>995</v>
      </c>
      <c r="AJ2001" t="s">
        <v>995</v>
      </c>
      <c r="AK2001" t="s">
        <v>995</v>
      </c>
      <c r="AL2001" t="s">
        <v>995</v>
      </c>
      <c r="AM2001" t="s">
        <v>995</v>
      </c>
      <c r="AN2001" t="s">
        <v>995</v>
      </c>
      <c r="AO2001" t="s">
        <v>995</v>
      </c>
      <c r="AP2001" t="s">
        <v>995</v>
      </c>
      <c r="AQ2001" s="286" t="s">
        <v>855</v>
      </c>
      <c r="AR2001" s="303"/>
      <c r="AS2001" s="303"/>
    </row>
    <row r="2002" spans="1:47" x14ac:dyDescent="0.3">
      <c r="A2002" s="285">
        <v>120624</v>
      </c>
      <c r="B2002" s="286" t="s">
        <v>540</v>
      </c>
      <c r="C2002" t="s">
        <v>995</v>
      </c>
      <c r="D2002" t="s">
        <v>995</v>
      </c>
      <c r="E2002" t="s">
        <v>995</v>
      </c>
      <c r="F2002" t="s">
        <v>995</v>
      </c>
      <c r="G2002" t="s">
        <v>995</v>
      </c>
      <c r="H2002" t="s">
        <v>995</v>
      </c>
      <c r="I2002" t="s">
        <v>995</v>
      </c>
      <c r="J2002" t="s">
        <v>995</v>
      </c>
      <c r="K2002" t="s">
        <v>995</v>
      </c>
      <c r="L2002" t="s">
        <v>995</v>
      </c>
      <c r="M2002" t="s">
        <v>995</v>
      </c>
      <c r="N2002" t="s">
        <v>995</v>
      </c>
      <c r="O2002" t="s">
        <v>995</v>
      </c>
      <c r="P2002" t="s">
        <v>995</v>
      </c>
      <c r="Q2002" t="s">
        <v>995</v>
      </c>
      <c r="R2002" t="s">
        <v>995</v>
      </c>
      <c r="S2002" t="s">
        <v>995</v>
      </c>
      <c r="T2002" t="s">
        <v>995</v>
      </c>
      <c r="U2002" t="s">
        <v>995</v>
      </c>
      <c r="V2002" t="s">
        <v>995</v>
      </c>
      <c r="W2002" t="s">
        <v>995</v>
      </c>
      <c r="X2002" t="s">
        <v>995</v>
      </c>
      <c r="Y2002" t="s">
        <v>995</v>
      </c>
      <c r="Z2002" t="s">
        <v>995</v>
      </c>
      <c r="AA2002" t="s">
        <v>995</v>
      </c>
      <c r="AB2002" t="s">
        <v>995</v>
      </c>
      <c r="AC2002" t="s">
        <v>995</v>
      </c>
      <c r="AD2002" t="s">
        <v>995</v>
      </c>
      <c r="AE2002" t="s">
        <v>995</v>
      </c>
      <c r="AF2002" t="s">
        <v>995</v>
      </c>
      <c r="AG2002" t="s">
        <v>995</v>
      </c>
      <c r="AH2002" t="s">
        <v>995</v>
      </c>
      <c r="AI2002" t="s">
        <v>995</v>
      </c>
      <c r="AJ2002" t="s">
        <v>995</v>
      </c>
      <c r="AK2002" t="s">
        <v>995</v>
      </c>
      <c r="AL2002" t="s">
        <v>995</v>
      </c>
      <c r="AM2002" t="s">
        <v>995</v>
      </c>
      <c r="AN2002" t="s">
        <v>995</v>
      </c>
      <c r="AO2002" t="s">
        <v>995</v>
      </c>
      <c r="AP2002" t="s">
        <v>995</v>
      </c>
      <c r="AQ2002" s="286" t="s">
        <v>855</v>
      </c>
      <c r="AR2002" s="303"/>
      <c r="AS2002" s="303"/>
    </row>
    <row r="2003" spans="1:47" x14ac:dyDescent="0.3">
      <c r="A2003" s="285">
        <v>120625</v>
      </c>
      <c r="B2003" s="286" t="s">
        <v>540</v>
      </c>
      <c r="C2003" t="s">
        <v>995</v>
      </c>
      <c r="D2003" t="s">
        <v>995</v>
      </c>
      <c r="E2003" t="s">
        <v>995</v>
      </c>
      <c r="F2003" t="s">
        <v>995</v>
      </c>
      <c r="G2003" t="s">
        <v>995</v>
      </c>
      <c r="H2003" t="s">
        <v>995</v>
      </c>
      <c r="I2003" t="s">
        <v>995</v>
      </c>
      <c r="J2003" t="s">
        <v>995</v>
      </c>
      <c r="K2003" t="s">
        <v>995</v>
      </c>
      <c r="L2003" t="s">
        <v>995</v>
      </c>
      <c r="M2003" t="s">
        <v>995</v>
      </c>
      <c r="N2003" t="s">
        <v>995</v>
      </c>
      <c r="O2003" t="s">
        <v>995</v>
      </c>
      <c r="P2003" t="s">
        <v>995</v>
      </c>
      <c r="Q2003" t="s">
        <v>995</v>
      </c>
      <c r="R2003" t="s">
        <v>995</v>
      </c>
      <c r="S2003" t="s">
        <v>995</v>
      </c>
      <c r="T2003" t="s">
        <v>995</v>
      </c>
      <c r="U2003" t="s">
        <v>995</v>
      </c>
      <c r="V2003" t="s">
        <v>995</v>
      </c>
      <c r="W2003" t="s">
        <v>995</v>
      </c>
      <c r="X2003" t="s">
        <v>995</v>
      </c>
      <c r="Y2003" t="s">
        <v>995</v>
      </c>
      <c r="Z2003" t="s">
        <v>995</v>
      </c>
      <c r="AA2003" t="s">
        <v>995</v>
      </c>
      <c r="AB2003" t="s">
        <v>995</v>
      </c>
      <c r="AC2003" t="s">
        <v>995</v>
      </c>
      <c r="AD2003" t="s">
        <v>995</v>
      </c>
      <c r="AE2003" t="s">
        <v>995</v>
      </c>
      <c r="AF2003" t="s">
        <v>995</v>
      </c>
      <c r="AG2003" t="s">
        <v>995</v>
      </c>
      <c r="AH2003" t="s">
        <v>995</v>
      </c>
      <c r="AI2003" t="s">
        <v>995</v>
      </c>
      <c r="AJ2003" t="s">
        <v>995</v>
      </c>
      <c r="AK2003" t="s">
        <v>995</v>
      </c>
      <c r="AL2003" t="s">
        <v>995</v>
      </c>
      <c r="AM2003" t="s">
        <v>995</v>
      </c>
      <c r="AN2003" t="s">
        <v>995</v>
      </c>
      <c r="AO2003" t="s">
        <v>995</v>
      </c>
      <c r="AP2003" t="s">
        <v>995</v>
      </c>
      <c r="AQ2003" s="286" t="s">
        <v>855</v>
      </c>
      <c r="AR2003" s="303"/>
      <c r="AS2003" s="303"/>
    </row>
    <row r="2004" spans="1:47" x14ac:dyDescent="0.3">
      <c r="A2004" s="285">
        <v>120626</v>
      </c>
      <c r="B2004" s="286" t="s">
        <v>61</v>
      </c>
      <c r="AQ2004" s="286" t="s">
        <v>394</v>
      </c>
      <c r="AR2004" s="303"/>
      <c r="AS2004" s="303"/>
    </row>
    <row r="2005" spans="1:47" ht="28.8" x14ac:dyDescent="0.3">
      <c r="A2005" s="285">
        <v>120627</v>
      </c>
      <c r="B2005" s="286" t="s">
        <v>67</v>
      </c>
      <c r="C2005" t="s">
        <v>995</v>
      </c>
      <c r="D2005" t="s">
        <v>995</v>
      </c>
      <c r="E2005" t="s">
        <v>995</v>
      </c>
      <c r="F2005" t="s">
        <v>995</v>
      </c>
      <c r="G2005" t="s">
        <v>995</v>
      </c>
      <c r="H2005" t="s">
        <v>995</v>
      </c>
      <c r="I2005" t="s">
        <v>995</v>
      </c>
      <c r="J2005" t="s">
        <v>995</v>
      </c>
      <c r="K2005" t="s">
        <v>995</v>
      </c>
      <c r="L2005" t="s">
        <v>995</v>
      </c>
      <c r="M2005" t="s">
        <v>995</v>
      </c>
      <c r="N2005" t="s">
        <v>995</v>
      </c>
      <c r="O2005" t="s">
        <v>995</v>
      </c>
      <c r="P2005" t="s">
        <v>995</v>
      </c>
      <c r="Q2005" t="s">
        <v>995</v>
      </c>
      <c r="R2005" t="s">
        <v>995</v>
      </c>
      <c r="S2005" t="s">
        <v>995</v>
      </c>
      <c r="T2005" t="s">
        <v>995</v>
      </c>
      <c r="U2005" t="s">
        <v>995</v>
      </c>
      <c r="V2005" t="s">
        <v>995</v>
      </c>
      <c r="W2005" t="s">
        <v>995</v>
      </c>
      <c r="X2005" t="s">
        <v>995</v>
      </c>
      <c r="Y2005" t="s">
        <v>995</v>
      </c>
      <c r="Z2005" t="s">
        <v>995</v>
      </c>
      <c r="AA2005" t="s">
        <v>995</v>
      </c>
      <c r="AB2005" t="s">
        <v>995</v>
      </c>
      <c r="AC2005" t="s">
        <v>995</v>
      </c>
      <c r="AD2005" t="s">
        <v>995</v>
      </c>
      <c r="AE2005" t="s">
        <v>995</v>
      </c>
      <c r="AF2005" t="s">
        <v>995</v>
      </c>
      <c r="AG2005" t="s">
        <v>995</v>
      </c>
      <c r="AH2005" t="s">
        <v>995</v>
      </c>
      <c r="AI2005" t="s">
        <v>995</v>
      </c>
      <c r="AJ2005" t="s">
        <v>995</v>
      </c>
      <c r="AK2005" t="s">
        <v>995</v>
      </c>
      <c r="AL2005" t="s">
        <v>995</v>
      </c>
      <c r="AM2005" t="s">
        <v>995</v>
      </c>
      <c r="AN2005" t="s">
        <v>995</v>
      </c>
      <c r="AO2005" t="s">
        <v>995</v>
      </c>
      <c r="AP2005" t="s">
        <v>995</v>
      </c>
      <c r="AQ2005" s="286" t="s">
        <v>855</v>
      </c>
      <c r="AR2005" s="307"/>
      <c r="AS2005" s="310"/>
    </row>
    <row r="2006" spans="1:47" x14ac:dyDescent="0.3">
      <c r="A2006" s="285">
        <v>120629</v>
      </c>
      <c r="B2006" s="286" t="s">
        <v>540</v>
      </c>
      <c r="C2006" t="s">
        <v>995</v>
      </c>
      <c r="D2006" t="s">
        <v>995</v>
      </c>
      <c r="E2006" t="s">
        <v>995</v>
      </c>
      <c r="F2006" t="s">
        <v>995</v>
      </c>
      <c r="G2006" t="s">
        <v>995</v>
      </c>
      <c r="H2006" t="s">
        <v>995</v>
      </c>
      <c r="I2006" t="s">
        <v>995</v>
      </c>
      <c r="J2006" t="s">
        <v>995</v>
      </c>
      <c r="K2006" t="s">
        <v>995</v>
      </c>
      <c r="L2006" t="s">
        <v>995</v>
      </c>
      <c r="M2006" t="s">
        <v>995</v>
      </c>
      <c r="N2006" t="s">
        <v>995</v>
      </c>
      <c r="O2006" t="s">
        <v>995</v>
      </c>
      <c r="P2006" t="s">
        <v>995</v>
      </c>
      <c r="Q2006" t="s">
        <v>995</v>
      </c>
      <c r="R2006" t="s">
        <v>995</v>
      </c>
      <c r="S2006" t="s">
        <v>995</v>
      </c>
      <c r="T2006" t="s">
        <v>995</v>
      </c>
      <c r="U2006" t="s">
        <v>995</v>
      </c>
      <c r="V2006" t="s">
        <v>995</v>
      </c>
      <c r="W2006" t="s">
        <v>995</v>
      </c>
      <c r="X2006" t="s">
        <v>995</v>
      </c>
      <c r="Y2006" t="s">
        <v>995</v>
      </c>
      <c r="Z2006" t="s">
        <v>995</v>
      </c>
      <c r="AA2006" t="s">
        <v>995</v>
      </c>
      <c r="AB2006" t="s">
        <v>995</v>
      </c>
      <c r="AC2006" t="s">
        <v>995</v>
      </c>
      <c r="AD2006" t="s">
        <v>995</v>
      </c>
      <c r="AE2006" t="s">
        <v>995</v>
      </c>
      <c r="AF2006" t="s">
        <v>995</v>
      </c>
      <c r="AG2006" t="s">
        <v>995</v>
      </c>
      <c r="AH2006" t="s">
        <v>995</v>
      </c>
      <c r="AI2006" t="s">
        <v>995</v>
      </c>
      <c r="AJ2006" t="s">
        <v>995</v>
      </c>
      <c r="AK2006" t="s">
        <v>995</v>
      </c>
      <c r="AL2006" t="s">
        <v>995</v>
      </c>
      <c r="AM2006" t="s">
        <v>995</v>
      </c>
      <c r="AN2006" t="s">
        <v>995</v>
      </c>
      <c r="AO2006" t="s">
        <v>995</v>
      </c>
      <c r="AP2006" t="s">
        <v>995</v>
      </c>
      <c r="AQ2006" s="286" t="s">
        <v>855</v>
      </c>
      <c r="AR2006" s="303"/>
      <c r="AS2006" s="303"/>
    </row>
    <row r="2007" spans="1:47" x14ac:dyDescent="0.3">
      <c r="A2007" s="285">
        <v>120630</v>
      </c>
      <c r="B2007" s="286" t="s">
        <v>539</v>
      </c>
      <c r="C2007" t="s">
        <v>995</v>
      </c>
      <c r="D2007" t="s">
        <v>995</v>
      </c>
      <c r="E2007" t="s">
        <v>995</v>
      </c>
      <c r="F2007" t="s">
        <v>995</v>
      </c>
      <c r="G2007" t="s">
        <v>995</v>
      </c>
      <c r="H2007" t="s">
        <v>995</v>
      </c>
      <c r="I2007" t="s">
        <v>995</v>
      </c>
      <c r="J2007" t="s">
        <v>995</v>
      </c>
      <c r="K2007" t="s">
        <v>995</v>
      </c>
      <c r="L2007" t="s">
        <v>995</v>
      </c>
      <c r="M2007" t="s">
        <v>995</v>
      </c>
      <c r="N2007" t="s">
        <v>995</v>
      </c>
      <c r="O2007" t="s">
        <v>995</v>
      </c>
      <c r="P2007" t="s">
        <v>995</v>
      </c>
      <c r="Q2007" t="s">
        <v>995</v>
      </c>
      <c r="R2007" t="s">
        <v>995</v>
      </c>
      <c r="S2007" t="s">
        <v>995</v>
      </c>
      <c r="T2007" t="s">
        <v>995</v>
      </c>
      <c r="U2007" t="s">
        <v>995</v>
      </c>
      <c r="V2007" t="s">
        <v>995</v>
      </c>
      <c r="W2007" t="s">
        <v>995</v>
      </c>
      <c r="X2007" t="s">
        <v>995</v>
      </c>
      <c r="Y2007" t="s">
        <v>995</v>
      </c>
      <c r="Z2007" t="s">
        <v>995</v>
      </c>
      <c r="AA2007" t="s">
        <v>995</v>
      </c>
      <c r="AB2007" t="s">
        <v>995</v>
      </c>
      <c r="AC2007" t="s">
        <v>995</v>
      </c>
      <c r="AD2007" t="s">
        <v>995</v>
      </c>
      <c r="AE2007" t="s">
        <v>995</v>
      </c>
      <c r="AF2007" t="s">
        <v>995</v>
      </c>
      <c r="AG2007" t="s">
        <v>995</v>
      </c>
      <c r="AH2007" t="s">
        <v>995</v>
      </c>
      <c r="AI2007" t="s">
        <v>995</v>
      </c>
      <c r="AJ2007" t="s">
        <v>995</v>
      </c>
      <c r="AK2007" t="s">
        <v>995</v>
      </c>
      <c r="AL2007" t="s">
        <v>995</v>
      </c>
      <c r="AM2007" t="s">
        <v>995</v>
      </c>
      <c r="AN2007" t="s">
        <v>995</v>
      </c>
      <c r="AO2007" t="s">
        <v>995</v>
      </c>
      <c r="AP2007" t="s">
        <v>995</v>
      </c>
      <c r="AQ2007" s="286" t="s">
        <v>855</v>
      </c>
      <c r="AR2007" s="303"/>
      <c r="AS2007" s="303"/>
    </row>
    <row r="2008" spans="1:47" x14ac:dyDescent="0.3">
      <c r="A2008" s="285">
        <v>120633</v>
      </c>
      <c r="B2008" s="286" t="s">
        <v>540</v>
      </c>
      <c r="AQ2008" s="286" t="s">
        <v>394</v>
      </c>
      <c r="AR2008" s="303"/>
      <c r="AS2008" s="303"/>
    </row>
    <row r="2009" spans="1:47" x14ac:dyDescent="0.3">
      <c r="A2009" s="285">
        <v>120635</v>
      </c>
      <c r="B2009" s="286" t="s">
        <v>540</v>
      </c>
      <c r="C2009" t="s">
        <v>995</v>
      </c>
      <c r="D2009" t="s">
        <v>995</v>
      </c>
      <c r="E2009" t="s">
        <v>995</v>
      </c>
      <c r="F2009" t="s">
        <v>995</v>
      </c>
      <c r="G2009" t="s">
        <v>995</v>
      </c>
      <c r="H2009" t="s">
        <v>995</v>
      </c>
      <c r="I2009" t="s">
        <v>995</v>
      </c>
      <c r="J2009" t="s">
        <v>995</v>
      </c>
      <c r="K2009" t="s">
        <v>995</v>
      </c>
      <c r="L2009" t="s">
        <v>995</v>
      </c>
      <c r="M2009" t="s">
        <v>995</v>
      </c>
      <c r="N2009" t="s">
        <v>995</v>
      </c>
      <c r="O2009" t="s">
        <v>995</v>
      </c>
      <c r="P2009" t="s">
        <v>995</v>
      </c>
      <c r="Q2009" t="s">
        <v>995</v>
      </c>
      <c r="R2009" t="s">
        <v>995</v>
      </c>
      <c r="S2009" t="s">
        <v>995</v>
      </c>
      <c r="T2009" t="s">
        <v>995</v>
      </c>
      <c r="U2009" t="s">
        <v>995</v>
      </c>
      <c r="V2009" t="s">
        <v>995</v>
      </c>
      <c r="W2009" t="s">
        <v>995</v>
      </c>
      <c r="X2009" t="s">
        <v>995</v>
      </c>
      <c r="Y2009" t="s">
        <v>995</v>
      </c>
      <c r="Z2009" t="s">
        <v>995</v>
      </c>
      <c r="AA2009" t="s">
        <v>995</v>
      </c>
      <c r="AB2009" t="s">
        <v>995</v>
      </c>
      <c r="AC2009" t="s">
        <v>995</v>
      </c>
      <c r="AD2009" t="s">
        <v>995</v>
      </c>
      <c r="AE2009" t="s">
        <v>995</v>
      </c>
      <c r="AF2009" t="s">
        <v>995</v>
      </c>
      <c r="AG2009" t="s">
        <v>995</v>
      </c>
      <c r="AH2009" t="s">
        <v>995</v>
      </c>
      <c r="AI2009" t="s">
        <v>995</v>
      </c>
      <c r="AJ2009" t="s">
        <v>995</v>
      </c>
      <c r="AK2009" t="s">
        <v>995</v>
      </c>
      <c r="AL2009" t="s">
        <v>995</v>
      </c>
      <c r="AM2009" t="s">
        <v>995</v>
      </c>
      <c r="AN2009" t="s">
        <v>995</v>
      </c>
      <c r="AO2009" t="s">
        <v>995</v>
      </c>
      <c r="AP2009" t="s">
        <v>995</v>
      </c>
      <c r="AQ2009" s="286" t="s">
        <v>855</v>
      </c>
      <c r="AR2009" s="303"/>
      <c r="AS2009" s="303"/>
    </row>
    <row r="2010" spans="1:47" x14ac:dyDescent="0.3">
      <c r="A2010" s="285">
        <v>120636</v>
      </c>
      <c r="B2010" s="286" t="s">
        <v>540</v>
      </c>
      <c r="C2010" t="s">
        <v>995</v>
      </c>
      <c r="D2010" t="s">
        <v>995</v>
      </c>
      <c r="E2010" t="s">
        <v>995</v>
      </c>
      <c r="F2010" t="s">
        <v>995</v>
      </c>
      <c r="G2010" t="s">
        <v>995</v>
      </c>
      <c r="H2010" t="s">
        <v>995</v>
      </c>
      <c r="I2010" t="s">
        <v>995</v>
      </c>
      <c r="J2010" t="s">
        <v>995</v>
      </c>
      <c r="K2010" t="s">
        <v>995</v>
      </c>
      <c r="L2010" t="s">
        <v>995</v>
      </c>
      <c r="M2010" t="s">
        <v>995</v>
      </c>
      <c r="N2010" t="s">
        <v>995</v>
      </c>
      <c r="O2010" t="s">
        <v>995</v>
      </c>
      <c r="P2010" t="s">
        <v>995</v>
      </c>
      <c r="Q2010" t="s">
        <v>995</v>
      </c>
      <c r="R2010" t="s">
        <v>995</v>
      </c>
      <c r="S2010" t="s">
        <v>995</v>
      </c>
      <c r="T2010" t="s">
        <v>995</v>
      </c>
      <c r="U2010" t="s">
        <v>995</v>
      </c>
      <c r="V2010" t="s">
        <v>995</v>
      </c>
      <c r="W2010" t="s">
        <v>995</v>
      </c>
      <c r="X2010" t="s">
        <v>995</v>
      </c>
      <c r="Y2010" t="s">
        <v>995</v>
      </c>
      <c r="Z2010" t="s">
        <v>995</v>
      </c>
      <c r="AA2010" t="s">
        <v>995</v>
      </c>
      <c r="AB2010" t="s">
        <v>995</v>
      </c>
      <c r="AC2010" t="s">
        <v>995</v>
      </c>
      <c r="AD2010" t="s">
        <v>995</v>
      </c>
      <c r="AE2010" t="s">
        <v>995</v>
      </c>
      <c r="AF2010" t="s">
        <v>995</v>
      </c>
      <c r="AG2010" t="s">
        <v>995</v>
      </c>
      <c r="AH2010" t="s">
        <v>995</v>
      </c>
      <c r="AI2010" t="s">
        <v>995</v>
      </c>
      <c r="AJ2010" t="s">
        <v>995</v>
      </c>
      <c r="AK2010" t="s">
        <v>995</v>
      </c>
      <c r="AL2010" t="s">
        <v>995</v>
      </c>
      <c r="AM2010" t="s">
        <v>995</v>
      </c>
      <c r="AN2010" t="s">
        <v>995</v>
      </c>
      <c r="AO2010" t="s">
        <v>995</v>
      </c>
      <c r="AP2010" t="s">
        <v>995</v>
      </c>
      <c r="AQ2010" s="286" t="s">
        <v>855</v>
      </c>
      <c r="AR2010" s="303"/>
      <c r="AS2010" s="303"/>
    </row>
    <row r="2011" spans="1:47" ht="28.8" x14ac:dyDescent="0.3">
      <c r="A2011" s="285">
        <v>120637</v>
      </c>
      <c r="B2011" s="286" t="s">
        <v>67</v>
      </c>
      <c r="C2011" t="s">
        <v>226</v>
      </c>
      <c r="D2011" t="s">
        <v>226</v>
      </c>
      <c r="E2011" t="s">
        <v>226</v>
      </c>
      <c r="F2011" t="s">
        <v>224</v>
      </c>
      <c r="G2011" t="s">
        <v>226</v>
      </c>
      <c r="H2011" t="s">
        <v>226</v>
      </c>
      <c r="I2011" t="s">
        <v>226</v>
      </c>
      <c r="J2011" t="s">
        <v>226</v>
      </c>
      <c r="K2011" t="s">
        <v>226</v>
      </c>
      <c r="L2011" t="s">
        <v>226</v>
      </c>
      <c r="M2011" t="s">
        <v>224</v>
      </c>
      <c r="N2011" t="s">
        <v>224</v>
      </c>
      <c r="O2011" t="s">
        <v>224</v>
      </c>
      <c r="P2011" t="s">
        <v>225</v>
      </c>
      <c r="Q2011" t="s">
        <v>224</v>
      </c>
      <c r="R2011" t="s">
        <v>226</v>
      </c>
      <c r="S2011" t="s">
        <v>224</v>
      </c>
      <c r="T2011" t="s">
        <v>226</v>
      </c>
      <c r="U2011" t="s">
        <v>226</v>
      </c>
      <c r="V2011" t="s">
        <v>224</v>
      </c>
      <c r="W2011" t="s">
        <v>225</v>
      </c>
      <c r="X2011" t="s">
        <v>224</v>
      </c>
      <c r="Y2011" t="s">
        <v>224</v>
      </c>
      <c r="Z2011" t="s">
        <v>226</v>
      </c>
      <c r="AA2011" t="s">
        <v>226</v>
      </c>
      <c r="AB2011" t="s">
        <v>226</v>
      </c>
      <c r="AC2011" t="s">
        <v>224</v>
      </c>
      <c r="AD2011" t="s">
        <v>226</v>
      </c>
      <c r="AE2011" t="s">
        <v>226</v>
      </c>
      <c r="AF2011" t="s">
        <v>226</v>
      </c>
      <c r="AG2011" t="s">
        <v>225</v>
      </c>
      <c r="AH2011" t="s">
        <v>225</v>
      </c>
      <c r="AI2011" t="s">
        <v>225</v>
      </c>
      <c r="AJ2011" t="s">
        <v>225</v>
      </c>
      <c r="AK2011" t="s">
        <v>225</v>
      </c>
      <c r="AL2011" t="s">
        <v>394</v>
      </c>
      <c r="AM2011" t="s">
        <v>394</v>
      </c>
      <c r="AN2011" t="s">
        <v>394</v>
      </c>
      <c r="AO2011" t="s">
        <v>394</v>
      </c>
      <c r="AP2011" t="s">
        <v>394</v>
      </c>
      <c r="AQ2011" s="286" t="s">
        <v>394</v>
      </c>
      <c r="AR2011" s="307"/>
      <c r="AS2011" s="310"/>
    </row>
    <row r="2012" spans="1:47" x14ac:dyDescent="0.3">
      <c r="A2012" s="285">
        <v>120638</v>
      </c>
      <c r="B2012" s="286" t="s">
        <v>540</v>
      </c>
      <c r="C2012" t="s">
        <v>995</v>
      </c>
      <c r="D2012" t="s">
        <v>995</v>
      </c>
      <c r="E2012" t="s">
        <v>995</v>
      </c>
      <c r="F2012" t="s">
        <v>995</v>
      </c>
      <c r="G2012" t="s">
        <v>995</v>
      </c>
      <c r="H2012" t="s">
        <v>995</v>
      </c>
      <c r="I2012" t="s">
        <v>995</v>
      </c>
      <c r="J2012" t="s">
        <v>995</v>
      </c>
      <c r="K2012" t="s">
        <v>995</v>
      </c>
      <c r="L2012" t="s">
        <v>995</v>
      </c>
      <c r="M2012" t="s">
        <v>995</v>
      </c>
      <c r="N2012" t="s">
        <v>995</v>
      </c>
      <c r="O2012" t="s">
        <v>995</v>
      </c>
      <c r="P2012" t="s">
        <v>995</v>
      </c>
      <c r="Q2012" t="s">
        <v>995</v>
      </c>
      <c r="R2012" t="s">
        <v>995</v>
      </c>
      <c r="S2012" t="s">
        <v>995</v>
      </c>
      <c r="T2012" t="s">
        <v>995</v>
      </c>
      <c r="U2012" t="s">
        <v>995</v>
      </c>
      <c r="V2012" t="s">
        <v>995</v>
      </c>
      <c r="W2012" t="s">
        <v>995</v>
      </c>
      <c r="X2012" t="s">
        <v>995</v>
      </c>
      <c r="Y2012" t="s">
        <v>995</v>
      </c>
      <c r="Z2012" t="s">
        <v>995</v>
      </c>
      <c r="AA2012" t="s">
        <v>995</v>
      </c>
      <c r="AB2012" t="s">
        <v>995</v>
      </c>
      <c r="AC2012" t="s">
        <v>995</v>
      </c>
      <c r="AD2012" t="s">
        <v>995</v>
      </c>
      <c r="AE2012" t="s">
        <v>995</v>
      </c>
      <c r="AF2012" t="s">
        <v>995</v>
      </c>
      <c r="AG2012" t="s">
        <v>995</v>
      </c>
      <c r="AH2012" t="s">
        <v>995</v>
      </c>
      <c r="AI2012" t="s">
        <v>995</v>
      </c>
      <c r="AJ2012" t="s">
        <v>995</v>
      </c>
      <c r="AK2012" t="s">
        <v>995</v>
      </c>
      <c r="AL2012" t="s">
        <v>995</v>
      </c>
      <c r="AM2012" t="s">
        <v>995</v>
      </c>
      <c r="AN2012" t="s">
        <v>995</v>
      </c>
      <c r="AO2012" t="s">
        <v>995</v>
      </c>
      <c r="AP2012" t="s">
        <v>995</v>
      </c>
      <c r="AQ2012" s="286" t="s">
        <v>855</v>
      </c>
      <c r="AR2012" s="303"/>
      <c r="AS2012" s="303"/>
    </row>
    <row r="2013" spans="1:47" ht="21.6" x14ac:dyDescent="0.65">
      <c r="A2013" s="285">
        <v>120640</v>
      </c>
      <c r="B2013" s="286" t="s">
        <v>61</v>
      </c>
      <c r="C2013" t="s">
        <v>226</v>
      </c>
      <c r="D2013" t="s">
        <v>226</v>
      </c>
      <c r="E2013" t="s">
        <v>226</v>
      </c>
      <c r="F2013" t="s">
        <v>224</v>
      </c>
      <c r="G2013" t="s">
        <v>224</v>
      </c>
      <c r="H2013" t="s">
        <v>226</v>
      </c>
      <c r="I2013" t="s">
        <v>225</v>
      </c>
      <c r="J2013" t="s">
        <v>226</v>
      </c>
      <c r="K2013" t="s">
        <v>226</v>
      </c>
      <c r="L2013" t="s">
        <v>226</v>
      </c>
      <c r="M2013" t="s">
        <v>224</v>
      </c>
      <c r="N2013" t="s">
        <v>226</v>
      </c>
      <c r="O2013" t="s">
        <v>226</v>
      </c>
      <c r="P2013" t="s">
        <v>226</v>
      </c>
      <c r="Q2013" t="s">
        <v>226</v>
      </c>
      <c r="R2013" t="s">
        <v>226</v>
      </c>
      <c r="S2013" t="s">
        <v>226</v>
      </c>
      <c r="T2013" t="s">
        <v>226</v>
      </c>
      <c r="U2013" t="s">
        <v>226</v>
      </c>
      <c r="V2013" t="s">
        <v>226</v>
      </c>
      <c r="W2013" t="s">
        <v>394</v>
      </c>
      <c r="X2013" t="s">
        <v>394</v>
      </c>
      <c r="Y2013" t="s">
        <v>394</v>
      </c>
      <c r="Z2013" t="s">
        <v>394</v>
      </c>
      <c r="AA2013" t="s">
        <v>394</v>
      </c>
      <c r="AB2013" t="s">
        <v>394</v>
      </c>
      <c r="AC2013" t="s">
        <v>394</v>
      </c>
      <c r="AD2013" t="s">
        <v>394</v>
      </c>
      <c r="AE2013" t="s">
        <v>394</v>
      </c>
      <c r="AF2013" t="s">
        <v>394</v>
      </c>
      <c r="AG2013" t="s">
        <v>394</v>
      </c>
      <c r="AH2013" t="s">
        <v>394</v>
      </c>
      <c r="AI2013" t="s">
        <v>394</v>
      </c>
      <c r="AJ2013" t="s">
        <v>394</v>
      </c>
      <c r="AK2013" t="s">
        <v>394</v>
      </c>
      <c r="AL2013" t="s">
        <v>394</v>
      </c>
      <c r="AM2013" t="s">
        <v>394</v>
      </c>
      <c r="AN2013" t="s">
        <v>394</v>
      </c>
      <c r="AO2013" t="s">
        <v>394</v>
      </c>
      <c r="AP2013" t="s">
        <v>394</v>
      </c>
      <c r="AQ2013" s="288"/>
      <c r="AR2013" s="296"/>
      <c r="AS2013" s="296"/>
      <c r="AU2013"/>
    </row>
    <row r="2014" spans="1:47" ht="21.6" x14ac:dyDescent="0.3">
      <c r="A2014" s="285">
        <v>120641</v>
      </c>
      <c r="B2014" s="286" t="s">
        <v>8485</v>
      </c>
      <c r="C2014" t="s">
        <v>224</v>
      </c>
      <c r="D2014" t="s">
        <v>224</v>
      </c>
      <c r="E2014" t="s">
        <v>224</v>
      </c>
      <c r="F2014" t="s">
        <v>224</v>
      </c>
      <c r="G2014" t="s">
        <v>224</v>
      </c>
      <c r="H2014" t="s">
        <v>226</v>
      </c>
      <c r="I2014" t="s">
        <v>226</v>
      </c>
      <c r="J2014" t="s">
        <v>226</v>
      </c>
      <c r="K2014" t="s">
        <v>226</v>
      </c>
      <c r="L2014" t="s">
        <v>226</v>
      </c>
      <c r="M2014" t="s">
        <v>226</v>
      </c>
      <c r="N2014" t="s">
        <v>226</v>
      </c>
      <c r="O2014" t="s">
        <v>225</v>
      </c>
      <c r="P2014" t="s">
        <v>226</v>
      </c>
      <c r="Q2014" t="s">
        <v>226</v>
      </c>
      <c r="R2014" t="s">
        <v>225</v>
      </c>
      <c r="S2014" t="s">
        <v>226</v>
      </c>
      <c r="T2014" t="s">
        <v>225</v>
      </c>
      <c r="U2014" t="s">
        <v>226</v>
      </c>
      <c r="V2014" t="s">
        <v>226</v>
      </c>
      <c r="W2014" t="s">
        <v>226</v>
      </c>
      <c r="X2014" t="s">
        <v>226</v>
      </c>
      <c r="Y2014" t="s">
        <v>226</v>
      </c>
      <c r="Z2014" t="s">
        <v>226</v>
      </c>
      <c r="AA2014" t="s">
        <v>226</v>
      </c>
      <c r="AB2014" t="s">
        <v>226</v>
      </c>
      <c r="AC2014" t="s">
        <v>226</v>
      </c>
      <c r="AD2014" t="s">
        <v>226</v>
      </c>
      <c r="AE2014" t="s">
        <v>226</v>
      </c>
      <c r="AF2014" t="s">
        <v>226</v>
      </c>
      <c r="AG2014" t="s">
        <v>226</v>
      </c>
      <c r="AH2014" t="s">
        <v>226</v>
      </c>
      <c r="AI2014" t="s">
        <v>226</v>
      </c>
      <c r="AJ2014" t="s">
        <v>226</v>
      </c>
      <c r="AK2014" t="s">
        <v>226</v>
      </c>
      <c r="AL2014" t="s">
        <v>225</v>
      </c>
      <c r="AM2014" t="s">
        <v>225</v>
      </c>
      <c r="AN2014" t="s">
        <v>225</v>
      </c>
      <c r="AO2014" t="s">
        <v>225</v>
      </c>
      <c r="AP2014" t="s">
        <v>225</v>
      </c>
      <c r="AQ2014" s="286" t="s">
        <v>394</v>
      </c>
      <c r="AR2014" s="307"/>
      <c r="AS2014" s="310"/>
    </row>
    <row r="2015" spans="1:47" x14ac:dyDescent="0.3">
      <c r="A2015" s="285">
        <v>120642</v>
      </c>
      <c r="B2015" s="286" t="s">
        <v>539</v>
      </c>
      <c r="C2015" t="s">
        <v>995</v>
      </c>
      <c r="D2015" t="s">
        <v>995</v>
      </c>
      <c r="E2015" t="s">
        <v>995</v>
      </c>
      <c r="F2015" t="s">
        <v>995</v>
      </c>
      <c r="G2015" t="s">
        <v>995</v>
      </c>
      <c r="H2015" t="s">
        <v>995</v>
      </c>
      <c r="I2015" t="s">
        <v>995</v>
      </c>
      <c r="J2015" t="s">
        <v>995</v>
      </c>
      <c r="K2015" t="s">
        <v>995</v>
      </c>
      <c r="L2015" t="s">
        <v>995</v>
      </c>
      <c r="M2015" t="s">
        <v>995</v>
      </c>
      <c r="N2015" t="s">
        <v>995</v>
      </c>
      <c r="O2015" t="s">
        <v>995</v>
      </c>
      <c r="P2015" t="s">
        <v>995</v>
      </c>
      <c r="Q2015" t="s">
        <v>995</v>
      </c>
      <c r="R2015" t="s">
        <v>995</v>
      </c>
      <c r="S2015" t="s">
        <v>995</v>
      </c>
      <c r="T2015" t="s">
        <v>995</v>
      </c>
      <c r="U2015" t="s">
        <v>995</v>
      </c>
      <c r="V2015" t="s">
        <v>995</v>
      </c>
      <c r="W2015" t="s">
        <v>995</v>
      </c>
      <c r="X2015" t="s">
        <v>995</v>
      </c>
      <c r="Y2015" t="s">
        <v>995</v>
      </c>
      <c r="Z2015" t="s">
        <v>995</v>
      </c>
      <c r="AA2015" t="s">
        <v>995</v>
      </c>
      <c r="AB2015" t="s">
        <v>995</v>
      </c>
      <c r="AC2015" t="s">
        <v>995</v>
      </c>
      <c r="AD2015" t="s">
        <v>995</v>
      </c>
      <c r="AE2015" t="s">
        <v>995</v>
      </c>
      <c r="AF2015" t="s">
        <v>995</v>
      </c>
      <c r="AG2015" t="s">
        <v>995</v>
      </c>
      <c r="AH2015" t="s">
        <v>995</v>
      </c>
      <c r="AI2015" t="s">
        <v>995</v>
      </c>
      <c r="AJ2015" t="s">
        <v>995</v>
      </c>
      <c r="AK2015" t="s">
        <v>995</v>
      </c>
      <c r="AL2015" t="s">
        <v>995</v>
      </c>
      <c r="AM2015" t="s">
        <v>995</v>
      </c>
      <c r="AN2015" t="s">
        <v>995</v>
      </c>
      <c r="AO2015" t="s">
        <v>995</v>
      </c>
      <c r="AP2015" t="s">
        <v>995</v>
      </c>
      <c r="AQ2015" s="286" t="s">
        <v>855</v>
      </c>
      <c r="AR2015" s="303"/>
      <c r="AS2015" s="303"/>
    </row>
    <row r="2016" spans="1:47" ht="28.8" x14ac:dyDescent="0.3">
      <c r="A2016" s="285">
        <v>120643</v>
      </c>
      <c r="B2016" s="286" t="s">
        <v>67</v>
      </c>
      <c r="C2016" t="s">
        <v>226</v>
      </c>
      <c r="D2016" t="s">
        <v>224</v>
      </c>
      <c r="E2016" t="s">
        <v>226</v>
      </c>
      <c r="F2016" t="s">
        <v>226</v>
      </c>
      <c r="G2016" t="s">
        <v>224</v>
      </c>
      <c r="H2016" t="s">
        <v>226</v>
      </c>
      <c r="I2016" t="s">
        <v>225</v>
      </c>
      <c r="J2016" t="s">
        <v>226</v>
      </c>
      <c r="K2016" t="s">
        <v>226</v>
      </c>
      <c r="L2016" t="s">
        <v>226</v>
      </c>
      <c r="M2016" t="s">
        <v>224</v>
      </c>
      <c r="N2016" t="s">
        <v>224</v>
      </c>
      <c r="O2016" t="s">
        <v>226</v>
      </c>
      <c r="P2016" t="s">
        <v>226</v>
      </c>
      <c r="Q2016" t="s">
        <v>226</v>
      </c>
      <c r="R2016" t="s">
        <v>225</v>
      </c>
      <c r="S2016" t="s">
        <v>226</v>
      </c>
      <c r="T2016" t="s">
        <v>225</v>
      </c>
      <c r="U2016" t="s">
        <v>226</v>
      </c>
      <c r="V2016" t="s">
        <v>226</v>
      </c>
      <c r="W2016" t="s">
        <v>224</v>
      </c>
      <c r="X2016" t="s">
        <v>226</v>
      </c>
      <c r="Y2016" t="s">
        <v>226</v>
      </c>
      <c r="Z2016" t="s">
        <v>226</v>
      </c>
      <c r="AA2016" t="s">
        <v>224</v>
      </c>
      <c r="AB2016" t="s">
        <v>226</v>
      </c>
      <c r="AC2016" t="s">
        <v>226</v>
      </c>
      <c r="AD2016" t="s">
        <v>226</v>
      </c>
      <c r="AE2016" t="s">
        <v>226</v>
      </c>
      <c r="AF2016" t="s">
        <v>226</v>
      </c>
      <c r="AG2016" t="s">
        <v>225</v>
      </c>
      <c r="AH2016" t="s">
        <v>225</v>
      </c>
      <c r="AI2016" t="s">
        <v>225</v>
      </c>
      <c r="AJ2016" t="s">
        <v>225</v>
      </c>
      <c r="AK2016" t="s">
        <v>225</v>
      </c>
      <c r="AL2016" t="s">
        <v>394</v>
      </c>
      <c r="AM2016" t="s">
        <v>394</v>
      </c>
      <c r="AN2016" t="s">
        <v>394</v>
      </c>
      <c r="AO2016" t="s">
        <v>394</v>
      </c>
      <c r="AP2016" t="s">
        <v>394</v>
      </c>
      <c r="AQ2016" s="286" t="s">
        <v>394</v>
      </c>
      <c r="AR2016" s="307"/>
      <c r="AS2016" s="310"/>
    </row>
    <row r="2017" spans="1:45" ht="21.6" x14ac:dyDescent="0.3">
      <c r="A2017" s="285">
        <v>120647</v>
      </c>
      <c r="B2017" s="286" t="s">
        <v>61</v>
      </c>
      <c r="C2017" t="s">
        <v>226</v>
      </c>
      <c r="D2017" t="s">
        <v>226</v>
      </c>
      <c r="E2017" t="s">
        <v>226</v>
      </c>
      <c r="F2017" t="s">
        <v>226</v>
      </c>
      <c r="G2017" t="s">
        <v>226</v>
      </c>
      <c r="H2017" t="s">
        <v>226</v>
      </c>
      <c r="I2017" t="s">
        <v>226</v>
      </c>
      <c r="J2017" t="s">
        <v>226</v>
      </c>
      <c r="K2017" t="s">
        <v>226</v>
      </c>
      <c r="L2017" t="s">
        <v>226</v>
      </c>
      <c r="M2017" t="s">
        <v>226</v>
      </c>
      <c r="N2017" t="s">
        <v>226</v>
      </c>
      <c r="O2017" t="s">
        <v>224</v>
      </c>
      <c r="P2017" t="s">
        <v>224</v>
      </c>
      <c r="Q2017" t="s">
        <v>226</v>
      </c>
      <c r="R2017" t="s">
        <v>226</v>
      </c>
      <c r="S2017" t="s">
        <v>226</v>
      </c>
      <c r="T2017" t="s">
        <v>226</v>
      </c>
      <c r="U2017" t="s">
        <v>226</v>
      </c>
      <c r="V2017" t="s">
        <v>226</v>
      </c>
      <c r="W2017" t="s">
        <v>226</v>
      </c>
      <c r="X2017" t="s">
        <v>226</v>
      </c>
      <c r="Y2017" t="s">
        <v>226</v>
      </c>
      <c r="Z2017" t="s">
        <v>224</v>
      </c>
      <c r="AA2017" t="s">
        <v>226</v>
      </c>
      <c r="AB2017" t="s">
        <v>226</v>
      </c>
      <c r="AC2017" t="s">
        <v>226</v>
      </c>
      <c r="AD2017" t="s">
        <v>226</v>
      </c>
      <c r="AE2017" t="s">
        <v>224</v>
      </c>
      <c r="AF2017" t="s">
        <v>226</v>
      </c>
      <c r="AG2017" t="s">
        <v>226</v>
      </c>
      <c r="AH2017" t="s">
        <v>224</v>
      </c>
      <c r="AI2017" t="s">
        <v>224</v>
      </c>
      <c r="AJ2017" t="s">
        <v>225</v>
      </c>
      <c r="AK2017" t="s">
        <v>225</v>
      </c>
      <c r="AL2017" t="s">
        <v>226</v>
      </c>
      <c r="AM2017" t="s">
        <v>225</v>
      </c>
      <c r="AN2017" t="s">
        <v>226</v>
      </c>
      <c r="AO2017" t="s">
        <v>226</v>
      </c>
      <c r="AP2017" t="s">
        <v>224</v>
      </c>
      <c r="AQ2017" s="286" t="s">
        <v>394</v>
      </c>
      <c r="AR2017" s="307"/>
      <c r="AS2017" s="310"/>
    </row>
    <row r="2018" spans="1:45" x14ac:dyDescent="0.3">
      <c r="A2018" s="285">
        <v>120648</v>
      </c>
      <c r="B2018" s="286" t="s">
        <v>540</v>
      </c>
      <c r="C2018" t="s">
        <v>995</v>
      </c>
      <c r="D2018" t="s">
        <v>995</v>
      </c>
      <c r="E2018" t="s">
        <v>995</v>
      </c>
      <c r="F2018" t="s">
        <v>995</v>
      </c>
      <c r="G2018" t="s">
        <v>995</v>
      </c>
      <c r="H2018" t="s">
        <v>995</v>
      </c>
      <c r="I2018" t="s">
        <v>995</v>
      </c>
      <c r="J2018" t="s">
        <v>995</v>
      </c>
      <c r="K2018" t="s">
        <v>995</v>
      </c>
      <c r="L2018" t="s">
        <v>995</v>
      </c>
      <c r="M2018" t="s">
        <v>995</v>
      </c>
      <c r="N2018" t="s">
        <v>995</v>
      </c>
      <c r="O2018" t="s">
        <v>995</v>
      </c>
      <c r="P2018" t="s">
        <v>995</v>
      </c>
      <c r="Q2018" t="s">
        <v>995</v>
      </c>
      <c r="R2018" t="s">
        <v>995</v>
      </c>
      <c r="S2018" t="s">
        <v>995</v>
      </c>
      <c r="T2018" t="s">
        <v>995</v>
      </c>
      <c r="U2018" t="s">
        <v>995</v>
      </c>
      <c r="V2018" t="s">
        <v>995</v>
      </c>
      <c r="W2018" t="s">
        <v>995</v>
      </c>
      <c r="X2018" t="s">
        <v>995</v>
      </c>
      <c r="Y2018" t="s">
        <v>995</v>
      </c>
      <c r="Z2018" t="s">
        <v>995</v>
      </c>
      <c r="AA2018" t="s">
        <v>995</v>
      </c>
      <c r="AB2018" t="s">
        <v>995</v>
      </c>
      <c r="AC2018" t="s">
        <v>995</v>
      </c>
      <c r="AD2018" t="s">
        <v>995</v>
      </c>
      <c r="AE2018" t="s">
        <v>995</v>
      </c>
      <c r="AF2018" t="s">
        <v>995</v>
      </c>
      <c r="AG2018" t="s">
        <v>995</v>
      </c>
      <c r="AH2018" t="s">
        <v>995</v>
      </c>
      <c r="AI2018" t="s">
        <v>995</v>
      </c>
      <c r="AJ2018" t="s">
        <v>995</v>
      </c>
      <c r="AK2018" t="s">
        <v>995</v>
      </c>
      <c r="AL2018" t="s">
        <v>995</v>
      </c>
      <c r="AM2018" t="s">
        <v>995</v>
      </c>
      <c r="AN2018" t="s">
        <v>995</v>
      </c>
      <c r="AO2018" t="s">
        <v>995</v>
      </c>
      <c r="AP2018" t="s">
        <v>995</v>
      </c>
      <c r="AQ2018" s="286" t="s">
        <v>855</v>
      </c>
      <c r="AR2018" s="303"/>
      <c r="AS2018" s="303"/>
    </row>
    <row r="2019" spans="1:45" ht="21.6" x14ac:dyDescent="0.3">
      <c r="A2019" s="285">
        <v>120649</v>
      </c>
      <c r="B2019" s="286" t="s">
        <v>61</v>
      </c>
      <c r="C2019" t="s">
        <v>226</v>
      </c>
      <c r="D2019" t="s">
        <v>226</v>
      </c>
      <c r="E2019" t="s">
        <v>224</v>
      </c>
      <c r="F2019" t="s">
        <v>226</v>
      </c>
      <c r="G2019" t="s">
        <v>226</v>
      </c>
      <c r="H2019" t="s">
        <v>226</v>
      </c>
      <c r="I2019" t="s">
        <v>226</v>
      </c>
      <c r="J2019" t="s">
        <v>224</v>
      </c>
      <c r="K2019" t="s">
        <v>224</v>
      </c>
      <c r="L2019" t="s">
        <v>226</v>
      </c>
      <c r="M2019" t="s">
        <v>226</v>
      </c>
      <c r="N2019" t="s">
        <v>226</v>
      </c>
      <c r="O2019" t="s">
        <v>226</v>
      </c>
      <c r="P2019" t="s">
        <v>226</v>
      </c>
      <c r="Q2019" t="s">
        <v>224</v>
      </c>
      <c r="R2019" t="s">
        <v>226</v>
      </c>
      <c r="S2019" t="s">
        <v>226</v>
      </c>
      <c r="T2019" t="s">
        <v>224</v>
      </c>
      <c r="U2019" t="s">
        <v>226</v>
      </c>
      <c r="V2019" t="s">
        <v>224</v>
      </c>
      <c r="W2019" t="s">
        <v>226</v>
      </c>
      <c r="X2019" t="s">
        <v>226</v>
      </c>
      <c r="Y2019" t="s">
        <v>226</v>
      </c>
      <c r="Z2019" t="s">
        <v>224</v>
      </c>
      <c r="AA2019" t="s">
        <v>226</v>
      </c>
      <c r="AB2019" t="s">
        <v>226</v>
      </c>
      <c r="AC2019" t="s">
        <v>226</v>
      </c>
      <c r="AD2019" t="s">
        <v>226</v>
      </c>
      <c r="AE2019" t="s">
        <v>224</v>
      </c>
      <c r="AF2019" t="s">
        <v>224</v>
      </c>
      <c r="AG2019" t="s">
        <v>226</v>
      </c>
      <c r="AH2019" t="s">
        <v>225</v>
      </c>
      <c r="AI2019" t="s">
        <v>224</v>
      </c>
      <c r="AJ2019" t="s">
        <v>226</v>
      </c>
      <c r="AK2019" t="s">
        <v>225</v>
      </c>
      <c r="AL2019" t="s">
        <v>226</v>
      </c>
      <c r="AM2019" t="s">
        <v>225</v>
      </c>
      <c r="AN2019" t="s">
        <v>225</v>
      </c>
      <c r="AO2019" t="s">
        <v>225</v>
      </c>
      <c r="AP2019" t="s">
        <v>225</v>
      </c>
      <c r="AQ2019" s="286" t="s">
        <v>394</v>
      </c>
      <c r="AR2019" s="307"/>
      <c r="AS2019" s="310"/>
    </row>
    <row r="2020" spans="1:45" ht="21.6" x14ac:dyDescent="0.3">
      <c r="A2020" s="285">
        <v>120651</v>
      </c>
      <c r="B2020" s="286" t="s">
        <v>61</v>
      </c>
      <c r="C2020" t="s">
        <v>224</v>
      </c>
      <c r="D2020" t="s">
        <v>226</v>
      </c>
      <c r="E2020" t="s">
        <v>224</v>
      </c>
      <c r="F2020" t="s">
        <v>224</v>
      </c>
      <c r="G2020" t="s">
        <v>226</v>
      </c>
      <c r="H2020" t="s">
        <v>226</v>
      </c>
      <c r="I2020" t="s">
        <v>226</v>
      </c>
      <c r="J2020" t="s">
        <v>226</v>
      </c>
      <c r="K2020" t="s">
        <v>226</v>
      </c>
      <c r="L2020" t="s">
        <v>226</v>
      </c>
      <c r="M2020" t="s">
        <v>226</v>
      </c>
      <c r="N2020" t="s">
        <v>226</v>
      </c>
      <c r="O2020" t="s">
        <v>226</v>
      </c>
      <c r="P2020" t="s">
        <v>226</v>
      </c>
      <c r="Q2020" t="s">
        <v>226</v>
      </c>
      <c r="R2020" t="s">
        <v>226</v>
      </c>
      <c r="S2020" t="s">
        <v>226</v>
      </c>
      <c r="T2020" t="s">
        <v>226</v>
      </c>
      <c r="U2020" t="s">
        <v>226</v>
      </c>
      <c r="V2020" t="s">
        <v>226</v>
      </c>
      <c r="W2020" t="s">
        <v>226</v>
      </c>
      <c r="X2020" t="s">
        <v>226</v>
      </c>
      <c r="Y2020" t="s">
        <v>226</v>
      </c>
      <c r="Z2020" t="s">
        <v>226</v>
      </c>
      <c r="AA2020" t="s">
        <v>226</v>
      </c>
      <c r="AB2020" t="s">
        <v>226</v>
      </c>
      <c r="AC2020" t="s">
        <v>226</v>
      </c>
      <c r="AD2020" t="s">
        <v>226</v>
      </c>
      <c r="AE2020" t="s">
        <v>224</v>
      </c>
      <c r="AF2020" t="s">
        <v>226</v>
      </c>
      <c r="AG2020" t="s">
        <v>226</v>
      </c>
      <c r="AH2020" t="s">
        <v>225</v>
      </c>
      <c r="AI2020" t="s">
        <v>226</v>
      </c>
      <c r="AJ2020" t="s">
        <v>224</v>
      </c>
      <c r="AK2020" t="s">
        <v>226</v>
      </c>
      <c r="AL2020" t="s">
        <v>225</v>
      </c>
      <c r="AM2020" t="s">
        <v>225</v>
      </c>
      <c r="AN2020" t="s">
        <v>226</v>
      </c>
      <c r="AO2020" t="s">
        <v>226</v>
      </c>
      <c r="AP2020" t="s">
        <v>225</v>
      </c>
      <c r="AQ2020" s="286" t="s">
        <v>394</v>
      </c>
      <c r="AR2020" s="307"/>
      <c r="AS2020" s="310"/>
    </row>
    <row r="2021" spans="1:45" x14ac:dyDescent="0.3">
      <c r="A2021" s="285">
        <v>120654</v>
      </c>
      <c r="B2021" s="286" t="s">
        <v>539</v>
      </c>
      <c r="C2021" t="s">
        <v>995</v>
      </c>
      <c r="D2021" t="s">
        <v>995</v>
      </c>
      <c r="E2021" t="s">
        <v>995</v>
      </c>
      <c r="F2021" t="s">
        <v>995</v>
      </c>
      <c r="G2021" t="s">
        <v>995</v>
      </c>
      <c r="H2021" t="s">
        <v>995</v>
      </c>
      <c r="I2021" t="s">
        <v>995</v>
      </c>
      <c r="J2021" t="s">
        <v>995</v>
      </c>
      <c r="K2021" t="s">
        <v>995</v>
      </c>
      <c r="L2021" t="s">
        <v>995</v>
      </c>
      <c r="M2021" t="s">
        <v>995</v>
      </c>
      <c r="N2021" t="s">
        <v>995</v>
      </c>
      <c r="O2021" t="s">
        <v>995</v>
      </c>
      <c r="P2021" t="s">
        <v>995</v>
      </c>
      <c r="Q2021" t="s">
        <v>995</v>
      </c>
      <c r="R2021" t="s">
        <v>995</v>
      </c>
      <c r="S2021" t="s">
        <v>995</v>
      </c>
      <c r="T2021" t="s">
        <v>995</v>
      </c>
      <c r="U2021" t="s">
        <v>995</v>
      </c>
      <c r="V2021" t="s">
        <v>995</v>
      </c>
      <c r="W2021" t="s">
        <v>995</v>
      </c>
      <c r="X2021" t="s">
        <v>995</v>
      </c>
      <c r="Y2021" t="s">
        <v>995</v>
      </c>
      <c r="Z2021" t="s">
        <v>995</v>
      </c>
      <c r="AA2021" t="s">
        <v>995</v>
      </c>
      <c r="AB2021" t="s">
        <v>995</v>
      </c>
      <c r="AC2021" t="s">
        <v>995</v>
      </c>
      <c r="AD2021" t="s">
        <v>995</v>
      </c>
      <c r="AE2021" t="s">
        <v>995</v>
      </c>
      <c r="AF2021" t="s">
        <v>995</v>
      </c>
      <c r="AG2021" t="s">
        <v>995</v>
      </c>
      <c r="AH2021" t="s">
        <v>995</v>
      </c>
      <c r="AI2021" t="s">
        <v>995</v>
      </c>
      <c r="AJ2021" t="s">
        <v>995</v>
      </c>
      <c r="AK2021" t="s">
        <v>995</v>
      </c>
      <c r="AL2021" t="s">
        <v>995</v>
      </c>
      <c r="AM2021" t="s">
        <v>995</v>
      </c>
      <c r="AN2021" t="s">
        <v>995</v>
      </c>
      <c r="AO2021" t="s">
        <v>995</v>
      </c>
      <c r="AP2021" t="s">
        <v>995</v>
      </c>
      <c r="AQ2021" s="286" t="s">
        <v>855</v>
      </c>
      <c r="AR2021" s="303"/>
      <c r="AS2021" s="303"/>
    </row>
    <row r="2022" spans="1:45" ht="21.6" x14ac:dyDescent="0.3">
      <c r="A2022" s="285">
        <v>120655</v>
      </c>
      <c r="B2022" s="286" t="s">
        <v>61</v>
      </c>
      <c r="C2022" t="s">
        <v>226</v>
      </c>
      <c r="D2022" t="s">
        <v>226</v>
      </c>
      <c r="E2022" t="s">
        <v>226</v>
      </c>
      <c r="F2022" t="s">
        <v>224</v>
      </c>
      <c r="G2022" t="s">
        <v>226</v>
      </c>
      <c r="H2022" t="s">
        <v>226</v>
      </c>
      <c r="I2022" t="s">
        <v>226</v>
      </c>
      <c r="J2022" t="s">
        <v>226</v>
      </c>
      <c r="K2022" t="s">
        <v>226</v>
      </c>
      <c r="L2022" t="s">
        <v>226</v>
      </c>
      <c r="M2022" t="s">
        <v>226</v>
      </c>
      <c r="N2022" t="s">
        <v>224</v>
      </c>
      <c r="O2022" t="s">
        <v>226</v>
      </c>
      <c r="P2022" t="s">
        <v>224</v>
      </c>
      <c r="Q2022" t="s">
        <v>226</v>
      </c>
      <c r="R2022" t="s">
        <v>226</v>
      </c>
      <c r="S2022" t="s">
        <v>226</v>
      </c>
      <c r="T2022" t="s">
        <v>226</v>
      </c>
      <c r="U2022" t="s">
        <v>226</v>
      </c>
      <c r="V2022" t="s">
        <v>226</v>
      </c>
      <c r="W2022" t="s">
        <v>226</v>
      </c>
      <c r="X2022" t="s">
        <v>224</v>
      </c>
      <c r="Y2022" t="s">
        <v>226</v>
      </c>
      <c r="Z2022" t="s">
        <v>226</v>
      </c>
      <c r="AA2022" t="s">
        <v>226</v>
      </c>
      <c r="AB2022" t="s">
        <v>224</v>
      </c>
      <c r="AC2022" t="s">
        <v>226</v>
      </c>
      <c r="AD2022" t="s">
        <v>226</v>
      </c>
      <c r="AE2022" t="s">
        <v>224</v>
      </c>
      <c r="AF2022" t="s">
        <v>226</v>
      </c>
      <c r="AG2022" t="s">
        <v>226</v>
      </c>
      <c r="AH2022" t="s">
        <v>225</v>
      </c>
      <c r="AI2022" t="s">
        <v>224</v>
      </c>
      <c r="AJ2022" t="s">
        <v>226</v>
      </c>
      <c r="AK2022" t="s">
        <v>226</v>
      </c>
      <c r="AL2022" t="s">
        <v>226</v>
      </c>
      <c r="AM2022" t="s">
        <v>226</v>
      </c>
      <c r="AN2022" t="s">
        <v>224</v>
      </c>
      <c r="AO2022" t="s">
        <v>225</v>
      </c>
      <c r="AP2022" t="s">
        <v>225</v>
      </c>
      <c r="AQ2022" s="286" t="s">
        <v>394</v>
      </c>
      <c r="AR2022" s="307"/>
      <c r="AS2022" s="310"/>
    </row>
    <row r="2023" spans="1:45" x14ac:dyDescent="0.3">
      <c r="A2023" s="285">
        <v>120656</v>
      </c>
      <c r="B2023" s="286" t="s">
        <v>540</v>
      </c>
      <c r="C2023" t="s">
        <v>995</v>
      </c>
      <c r="D2023" t="s">
        <v>995</v>
      </c>
      <c r="E2023" t="s">
        <v>995</v>
      </c>
      <c r="F2023" t="s">
        <v>995</v>
      </c>
      <c r="G2023" t="s">
        <v>995</v>
      </c>
      <c r="H2023" t="s">
        <v>995</v>
      </c>
      <c r="I2023" t="s">
        <v>995</v>
      </c>
      <c r="J2023" t="s">
        <v>995</v>
      </c>
      <c r="K2023" t="s">
        <v>995</v>
      </c>
      <c r="L2023" t="s">
        <v>995</v>
      </c>
      <c r="M2023" t="s">
        <v>995</v>
      </c>
      <c r="N2023" t="s">
        <v>995</v>
      </c>
      <c r="O2023" t="s">
        <v>995</v>
      </c>
      <c r="P2023" t="s">
        <v>995</v>
      </c>
      <c r="Q2023" t="s">
        <v>995</v>
      </c>
      <c r="R2023" t="s">
        <v>995</v>
      </c>
      <c r="S2023" t="s">
        <v>995</v>
      </c>
      <c r="T2023" t="s">
        <v>995</v>
      </c>
      <c r="U2023" t="s">
        <v>995</v>
      </c>
      <c r="V2023" t="s">
        <v>995</v>
      </c>
      <c r="W2023" t="s">
        <v>995</v>
      </c>
      <c r="X2023" t="s">
        <v>995</v>
      </c>
      <c r="Y2023" t="s">
        <v>995</v>
      </c>
      <c r="Z2023" t="s">
        <v>995</v>
      </c>
      <c r="AA2023" t="s">
        <v>995</v>
      </c>
      <c r="AB2023" t="s">
        <v>995</v>
      </c>
      <c r="AC2023" t="s">
        <v>995</v>
      </c>
      <c r="AD2023" t="s">
        <v>995</v>
      </c>
      <c r="AE2023" t="s">
        <v>995</v>
      </c>
      <c r="AF2023" t="s">
        <v>995</v>
      </c>
      <c r="AG2023" t="s">
        <v>995</v>
      </c>
      <c r="AH2023" t="s">
        <v>995</v>
      </c>
      <c r="AI2023" t="s">
        <v>995</v>
      </c>
      <c r="AJ2023" t="s">
        <v>995</v>
      </c>
      <c r="AK2023" t="s">
        <v>995</v>
      </c>
      <c r="AL2023" t="s">
        <v>995</v>
      </c>
      <c r="AM2023" t="s">
        <v>995</v>
      </c>
      <c r="AN2023" t="s">
        <v>995</v>
      </c>
      <c r="AO2023" t="s">
        <v>995</v>
      </c>
      <c r="AP2023" t="s">
        <v>995</v>
      </c>
      <c r="AQ2023" s="286" t="s">
        <v>855</v>
      </c>
      <c r="AR2023" s="303"/>
      <c r="AS2023" s="303"/>
    </row>
    <row r="2024" spans="1:45" x14ac:dyDescent="0.3">
      <c r="A2024" s="285">
        <v>120659</v>
      </c>
      <c r="B2024" s="286" t="s">
        <v>540</v>
      </c>
      <c r="C2024" t="s">
        <v>995</v>
      </c>
      <c r="D2024" t="s">
        <v>995</v>
      </c>
      <c r="E2024" t="s">
        <v>995</v>
      </c>
      <c r="F2024" t="s">
        <v>995</v>
      </c>
      <c r="G2024" t="s">
        <v>995</v>
      </c>
      <c r="H2024" t="s">
        <v>995</v>
      </c>
      <c r="I2024" t="s">
        <v>995</v>
      </c>
      <c r="J2024" t="s">
        <v>995</v>
      </c>
      <c r="K2024" t="s">
        <v>995</v>
      </c>
      <c r="L2024" t="s">
        <v>995</v>
      </c>
      <c r="M2024" t="s">
        <v>995</v>
      </c>
      <c r="N2024" t="s">
        <v>995</v>
      </c>
      <c r="O2024" t="s">
        <v>995</v>
      </c>
      <c r="P2024" t="s">
        <v>995</v>
      </c>
      <c r="Q2024" t="s">
        <v>995</v>
      </c>
      <c r="R2024" t="s">
        <v>995</v>
      </c>
      <c r="S2024" t="s">
        <v>995</v>
      </c>
      <c r="T2024" t="s">
        <v>995</v>
      </c>
      <c r="U2024" t="s">
        <v>995</v>
      </c>
      <c r="V2024" t="s">
        <v>995</v>
      </c>
      <c r="W2024" t="s">
        <v>995</v>
      </c>
      <c r="X2024" t="s">
        <v>995</v>
      </c>
      <c r="Y2024" t="s">
        <v>995</v>
      </c>
      <c r="Z2024" t="s">
        <v>995</v>
      </c>
      <c r="AA2024" t="s">
        <v>995</v>
      </c>
      <c r="AB2024" t="s">
        <v>995</v>
      </c>
      <c r="AC2024" t="s">
        <v>995</v>
      </c>
      <c r="AD2024" t="s">
        <v>995</v>
      </c>
      <c r="AE2024" t="s">
        <v>995</v>
      </c>
      <c r="AF2024" t="s">
        <v>995</v>
      </c>
      <c r="AG2024" t="s">
        <v>995</v>
      </c>
      <c r="AH2024" t="s">
        <v>995</v>
      </c>
      <c r="AI2024" t="s">
        <v>995</v>
      </c>
      <c r="AJ2024" t="s">
        <v>995</v>
      </c>
      <c r="AK2024" t="s">
        <v>995</v>
      </c>
      <c r="AL2024" t="s">
        <v>995</v>
      </c>
      <c r="AM2024" t="s">
        <v>995</v>
      </c>
      <c r="AN2024" t="s">
        <v>995</v>
      </c>
      <c r="AO2024" t="s">
        <v>995</v>
      </c>
      <c r="AP2024" t="s">
        <v>995</v>
      </c>
      <c r="AQ2024" s="286" t="s">
        <v>855</v>
      </c>
      <c r="AR2024" s="303"/>
      <c r="AS2024" s="303"/>
    </row>
    <row r="2025" spans="1:45" ht="28.8" x14ac:dyDescent="0.3">
      <c r="A2025" s="285">
        <v>120660</v>
      </c>
      <c r="B2025" s="286" t="s">
        <v>541</v>
      </c>
      <c r="C2025" t="s">
        <v>226</v>
      </c>
      <c r="D2025" t="s">
        <v>226</v>
      </c>
      <c r="E2025" t="s">
        <v>224</v>
      </c>
      <c r="F2025" t="s">
        <v>226</v>
      </c>
      <c r="G2025" t="s">
        <v>224</v>
      </c>
      <c r="H2025" t="s">
        <v>226</v>
      </c>
      <c r="I2025" t="s">
        <v>226</v>
      </c>
      <c r="J2025" t="s">
        <v>226</v>
      </c>
      <c r="K2025" t="s">
        <v>226</v>
      </c>
      <c r="L2025" t="s">
        <v>226</v>
      </c>
      <c r="M2025" t="s">
        <v>224</v>
      </c>
      <c r="N2025" t="s">
        <v>226</v>
      </c>
      <c r="O2025" t="s">
        <v>224</v>
      </c>
      <c r="P2025" t="s">
        <v>224</v>
      </c>
      <c r="Q2025" t="s">
        <v>225</v>
      </c>
      <c r="R2025" t="s">
        <v>224</v>
      </c>
      <c r="S2025" t="s">
        <v>226</v>
      </c>
      <c r="T2025" t="s">
        <v>226</v>
      </c>
      <c r="U2025" t="s">
        <v>224</v>
      </c>
      <c r="V2025" t="s">
        <v>226</v>
      </c>
      <c r="W2025" t="s">
        <v>225</v>
      </c>
      <c r="X2025" t="s">
        <v>225</v>
      </c>
      <c r="Y2025" t="s">
        <v>225</v>
      </c>
      <c r="Z2025" t="s">
        <v>225</v>
      </c>
      <c r="AA2025" t="s">
        <v>225</v>
      </c>
      <c r="AB2025" t="s">
        <v>394</v>
      </c>
      <c r="AC2025" t="s">
        <v>394</v>
      </c>
      <c r="AD2025" t="s">
        <v>394</v>
      </c>
      <c r="AE2025" t="s">
        <v>394</v>
      </c>
      <c r="AF2025" t="s">
        <v>394</v>
      </c>
      <c r="AG2025" t="s">
        <v>394</v>
      </c>
      <c r="AH2025" t="s">
        <v>394</v>
      </c>
      <c r="AI2025" t="s">
        <v>394</v>
      </c>
      <c r="AJ2025" t="s">
        <v>394</v>
      </c>
      <c r="AK2025" t="s">
        <v>394</v>
      </c>
      <c r="AL2025" t="s">
        <v>394</v>
      </c>
      <c r="AM2025" t="s">
        <v>394</v>
      </c>
      <c r="AN2025" t="s">
        <v>394</v>
      </c>
      <c r="AO2025" t="s">
        <v>394</v>
      </c>
      <c r="AP2025" t="s">
        <v>394</v>
      </c>
      <c r="AQ2025" s="286" t="s">
        <v>394</v>
      </c>
      <c r="AR2025" s="307"/>
      <c r="AS2025" s="310"/>
    </row>
    <row r="2026" spans="1:45" x14ac:dyDescent="0.3">
      <c r="A2026" s="285">
        <v>120661</v>
      </c>
      <c r="B2026" s="286" t="s">
        <v>539</v>
      </c>
      <c r="C2026" t="s">
        <v>995</v>
      </c>
      <c r="D2026" t="s">
        <v>995</v>
      </c>
      <c r="E2026" t="s">
        <v>995</v>
      </c>
      <c r="F2026" t="s">
        <v>995</v>
      </c>
      <c r="G2026" t="s">
        <v>995</v>
      </c>
      <c r="H2026" t="s">
        <v>995</v>
      </c>
      <c r="I2026" t="s">
        <v>995</v>
      </c>
      <c r="J2026" t="s">
        <v>995</v>
      </c>
      <c r="K2026" t="s">
        <v>995</v>
      </c>
      <c r="L2026" t="s">
        <v>995</v>
      </c>
      <c r="M2026" t="s">
        <v>995</v>
      </c>
      <c r="N2026" t="s">
        <v>995</v>
      </c>
      <c r="O2026" t="s">
        <v>995</v>
      </c>
      <c r="P2026" t="s">
        <v>995</v>
      </c>
      <c r="Q2026" t="s">
        <v>995</v>
      </c>
      <c r="R2026" t="s">
        <v>995</v>
      </c>
      <c r="S2026" t="s">
        <v>995</v>
      </c>
      <c r="T2026" t="s">
        <v>995</v>
      </c>
      <c r="U2026" t="s">
        <v>995</v>
      </c>
      <c r="V2026" t="s">
        <v>995</v>
      </c>
      <c r="W2026" t="s">
        <v>995</v>
      </c>
      <c r="X2026" t="s">
        <v>995</v>
      </c>
      <c r="Y2026" t="s">
        <v>995</v>
      </c>
      <c r="Z2026" t="s">
        <v>995</v>
      </c>
      <c r="AA2026" t="s">
        <v>995</v>
      </c>
      <c r="AB2026" t="s">
        <v>995</v>
      </c>
      <c r="AC2026" t="s">
        <v>995</v>
      </c>
      <c r="AD2026" t="s">
        <v>995</v>
      </c>
      <c r="AE2026" t="s">
        <v>995</v>
      </c>
      <c r="AF2026" t="s">
        <v>995</v>
      </c>
      <c r="AG2026" t="s">
        <v>995</v>
      </c>
      <c r="AH2026" t="s">
        <v>995</v>
      </c>
      <c r="AI2026" t="s">
        <v>995</v>
      </c>
      <c r="AJ2026" t="s">
        <v>995</v>
      </c>
      <c r="AK2026" t="s">
        <v>995</v>
      </c>
      <c r="AL2026" t="s">
        <v>995</v>
      </c>
      <c r="AM2026" t="s">
        <v>995</v>
      </c>
      <c r="AN2026" t="s">
        <v>995</v>
      </c>
      <c r="AO2026" t="s">
        <v>995</v>
      </c>
      <c r="AP2026" t="s">
        <v>995</v>
      </c>
      <c r="AQ2026" s="286" t="s">
        <v>855</v>
      </c>
      <c r="AR2026" s="303"/>
      <c r="AS2026" s="303"/>
    </row>
    <row r="2027" spans="1:45" x14ac:dyDescent="0.3">
      <c r="A2027" s="285">
        <v>120662</v>
      </c>
      <c r="B2027" s="286" t="s">
        <v>540</v>
      </c>
      <c r="AQ2027" s="286" t="s">
        <v>394</v>
      </c>
      <c r="AR2027" s="303"/>
      <c r="AS2027" s="303"/>
    </row>
    <row r="2028" spans="1:45" ht="21.6" x14ac:dyDescent="0.3">
      <c r="A2028" s="285">
        <v>120664</v>
      </c>
      <c r="B2028" s="286" t="s">
        <v>61</v>
      </c>
      <c r="C2028" t="s">
        <v>226</v>
      </c>
      <c r="D2028" t="s">
        <v>226</v>
      </c>
      <c r="E2028" t="s">
        <v>226</v>
      </c>
      <c r="F2028" t="s">
        <v>224</v>
      </c>
      <c r="G2028" t="s">
        <v>226</v>
      </c>
      <c r="H2028" t="s">
        <v>226</v>
      </c>
      <c r="I2028" t="s">
        <v>226</v>
      </c>
      <c r="J2028" t="s">
        <v>226</v>
      </c>
      <c r="K2028" t="s">
        <v>226</v>
      </c>
      <c r="L2028" t="s">
        <v>224</v>
      </c>
      <c r="M2028" t="s">
        <v>224</v>
      </c>
      <c r="N2028" t="s">
        <v>224</v>
      </c>
      <c r="O2028" t="s">
        <v>224</v>
      </c>
      <c r="P2028" t="s">
        <v>226</v>
      </c>
      <c r="Q2028" t="s">
        <v>224</v>
      </c>
      <c r="R2028" t="s">
        <v>225</v>
      </c>
      <c r="S2028" t="s">
        <v>226</v>
      </c>
      <c r="T2028" t="s">
        <v>224</v>
      </c>
      <c r="U2028" t="s">
        <v>226</v>
      </c>
      <c r="V2028" t="s">
        <v>226</v>
      </c>
      <c r="W2028" t="s">
        <v>226</v>
      </c>
      <c r="X2028" t="s">
        <v>226</v>
      </c>
      <c r="Y2028" t="s">
        <v>224</v>
      </c>
      <c r="Z2028" t="s">
        <v>226</v>
      </c>
      <c r="AA2028" t="s">
        <v>226</v>
      </c>
      <c r="AB2028" t="s">
        <v>226</v>
      </c>
      <c r="AC2028" t="s">
        <v>226</v>
      </c>
      <c r="AD2028" t="s">
        <v>226</v>
      </c>
      <c r="AE2028" t="s">
        <v>226</v>
      </c>
      <c r="AF2028" t="s">
        <v>224</v>
      </c>
      <c r="AG2028" t="s">
        <v>226</v>
      </c>
      <c r="AH2028" t="s">
        <v>226</v>
      </c>
      <c r="AI2028" t="s">
        <v>226</v>
      </c>
      <c r="AJ2028" t="s">
        <v>226</v>
      </c>
      <c r="AK2028" t="s">
        <v>224</v>
      </c>
      <c r="AL2028" t="s">
        <v>226</v>
      </c>
      <c r="AM2028" t="s">
        <v>226</v>
      </c>
      <c r="AN2028" t="s">
        <v>226</v>
      </c>
      <c r="AO2028" t="s">
        <v>226</v>
      </c>
      <c r="AP2028" t="s">
        <v>226</v>
      </c>
      <c r="AQ2028" s="286" t="s">
        <v>394</v>
      </c>
      <c r="AR2028" s="307"/>
      <c r="AS2028" s="310"/>
    </row>
    <row r="2029" spans="1:45" ht="21.6" x14ac:dyDescent="0.3">
      <c r="A2029" s="285">
        <v>120665</v>
      </c>
      <c r="B2029" s="286" t="s">
        <v>61</v>
      </c>
      <c r="C2029" t="s">
        <v>226</v>
      </c>
      <c r="D2029" t="s">
        <v>226</v>
      </c>
      <c r="E2029" t="s">
        <v>226</v>
      </c>
      <c r="F2029" t="s">
        <v>226</v>
      </c>
      <c r="G2029" t="s">
        <v>226</v>
      </c>
      <c r="H2029" t="s">
        <v>226</v>
      </c>
      <c r="I2029" t="s">
        <v>224</v>
      </c>
      <c r="J2029" t="s">
        <v>226</v>
      </c>
      <c r="K2029" t="s">
        <v>226</v>
      </c>
      <c r="L2029" t="s">
        <v>226</v>
      </c>
      <c r="M2029" t="s">
        <v>226</v>
      </c>
      <c r="N2029" t="s">
        <v>226</v>
      </c>
      <c r="O2029" t="s">
        <v>226</v>
      </c>
      <c r="P2029" t="s">
        <v>226</v>
      </c>
      <c r="Q2029" t="s">
        <v>226</v>
      </c>
      <c r="R2029" t="s">
        <v>226</v>
      </c>
      <c r="S2029" t="s">
        <v>226</v>
      </c>
      <c r="T2029" t="s">
        <v>226</v>
      </c>
      <c r="U2029" t="s">
        <v>224</v>
      </c>
      <c r="V2029" t="s">
        <v>226</v>
      </c>
      <c r="W2029" t="s">
        <v>226</v>
      </c>
      <c r="X2029" t="s">
        <v>226</v>
      </c>
      <c r="Y2029" t="s">
        <v>226</v>
      </c>
      <c r="Z2029" t="s">
        <v>224</v>
      </c>
      <c r="AA2029" t="s">
        <v>226</v>
      </c>
      <c r="AB2029" t="s">
        <v>226</v>
      </c>
      <c r="AC2029" t="s">
        <v>224</v>
      </c>
      <c r="AD2029" t="s">
        <v>226</v>
      </c>
      <c r="AE2029" t="s">
        <v>226</v>
      </c>
      <c r="AF2029" t="s">
        <v>224</v>
      </c>
      <c r="AG2029" t="s">
        <v>225</v>
      </c>
      <c r="AH2029" t="s">
        <v>226</v>
      </c>
      <c r="AI2029" t="s">
        <v>225</v>
      </c>
      <c r="AJ2029" t="s">
        <v>225</v>
      </c>
      <c r="AK2029" t="s">
        <v>224</v>
      </c>
      <c r="AL2029" t="s">
        <v>226</v>
      </c>
      <c r="AM2029" t="s">
        <v>224</v>
      </c>
      <c r="AN2029" t="s">
        <v>226</v>
      </c>
      <c r="AO2029" t="s">
        <v>224</v>
      </c>
      <c r="AP2029" t="s">
        <v>224</v>
      </c>
      <c r="AQ2029" s="286" t="s">
        <v>394</v>
      </c>
      <c r="AR2029" s="307"/>
      <c r="AS2029" s="310"/>
    </row>
    <row r="2030" spans="1:45" x14ac:dyDescent="0.3">
      <c r="A2030" s="285">
        <v>120666</v>
      </c>
      <c r="B2030" s="286" t="s">
        <v>539</v>
      </c>
      <c r="C2030" t="s">
        <v>995</v>
      </c>
      <c r="D2030" t="s">
        <v>995</v>
      </c>
      <c r="E2030" t="s">
        <v>995</v>
      </c>
      <c r="F2030" t="s">
        <v>995</v>
      </c>
      <c r="G2030" t="s">
        <v>995</v>
      </c>
      <c r="H2030" t="s">
        <v>995</v>
      </c>
      <c r="I2030" t="s">
        <v>995</v>
      </c>
      <c r="J2030" t="s">
        <v>995</v>
      </c>
      <c r="K2030" t="s">
        <v>995</v>
      </c>
      <c r="L2030" t="s">
        <v>995</v>
      </c>
      <c r="M2030" t="s">
        <v>995</v>
      </c>
      <c r="N2030" t="s">
        <v>995</v>
      </c>
      <c r="O2030" t="s">
        <v>995</v>
      </c>
      <c r="P2030" t="s">
        <v>995</v>
      </c>
      <c r="Q2030" t="s">
        <v>995</v>
      </c>
      <c r="R2030" t="s">
        <v>995</v>
      </c>
      <c r="S2030" t="s">
        <v>995</v>
      </c>
      <c r="T2030" t="s">
        <v>995</v>
      </c>
      <c r="U2030" t="s">
        <v>995</v>
      </c>
      <c r="V2030" t="s">
        <v>995</v>
      </c>
      <c r="W2030" t="s">
        <v>995</v>
      </c>
      <c r="X2030" t="s">
        <v>995</v>
      </c>
      <c r="Y2030" t="s">
        <v>995</v>
      </c>
      <c r="Z2030" t="s">
        <v>995</v>
      </c>
      <c r="AA2030" t="s">
        <v>995</v>
      </c>
      <c r="AB2030" t="s">
        <v>995</v>
      </c>
      <c r="AC2030" t="s">
        <v>995</v>
      </c>
      <c r="AD2030" t="s">
        <v>995</v>
      </c>
      <c r="AE2030" t="s">
        <v>995</v>
      </c>
      <c r="AF2030" t="s">
        <v>995</v>
      </c>
      <c r="AG2030" t="s">
        <v>995</v>
      </c>
      <c r="AH2030" t="s">
        <v>995</v>
      </c>
      <c r="AI2030" t="s">
        <v>995</v>
      </c>
      <c r="AJ2030" t="s">
        <v>995</v>
      </c>
      <c r="AK2030" t="s">
        <v>995</v>
      </c>
      <c r="AL2030" t="s">
        <v>995</v>
      </c>
      <c r="AM2030" t="s">
        <v>995</v>
      </c>
      <c r="AN2030" t="s">
        <v>995</v>
      </c>
      <c r="AO2030" t="s">
        <v>995</v>
      </c>
      <c r="AP2030" t="s">
        <v>995</v>
      </c>
      <c r="AQ2030" s="286" t="s">
        <v>855</v>
      </c>
      <c r="AR2030" s="303"/>
      <c r="AS2030" s="303"/>
    </row>
    <row r="2031" spans="1:45" ht="28.8" x14ac:dyDescent="0.3">
      <c r="A2031" s="285">
        <v>120668</v>
      </c>
      <c r="B2031" s="286" t="s">
        <v>541</v>
      </c>
      <c r="C2031" t="s">
        <v>224</v>
      </c>
      <c r="D2031" t="s">
        <v>226</v>
      </c>
      <c r="E2031" t="s">
        <v>224</v>
      </c>
      <c r="F2031" t="s">
        <v>226</v>
      </c>
      <c r="G2031" t="s">
        <v>226</v>
      </c>
      <c r="H2031" t="s">
        <v>226</v>
      </c>
      <c r="I2031" t="s">
        <v>226</v>
      </c>
      <c r="J2031" t="s">
        <v>226</v>
      </c>
      <c r="K2031" t="s">
        <v>226</v>
      </c>
      <c r="L2031" t="s">
        <v>226</v>
      </c>
      <c r="M2031" t="s">
        <v>225</v>
      </c>
      <c r="N2031" t="s">
        <v>226</v>
      </c>
      <c r="O2031" t="s">
        <v>225</v>
      </c>
      <c r="P2031" t="s">
        <v>226</v>
      </c>
      <c r="Q2031" t="s">
        <v>225</v>
      </c>
      <c r="R2031" t="s">
        <v>226</v>
      </c>
      <c r="S2031" t="s">
        <v>226</v>
      </c>
      <c r="T2031" t="s">
        <v>226</v>
      </c>
      <c r="U2031" t="s">
        <v>226</v>
      </c>
      <c r="V2031" t="s">
        <v>226</v>
      </c>
      <c r="W2031" t="s">
        <v>225</v>
      </c>
      <c r="X2031" t="s">
        <v>225</v>
      </c>
      <c r="Y2031" t="s">
        <v>225</v>
      </c>
      <c r="Z2031" t="s">
        <v>225</v>
      </c>
      <c r="AA2031" t="s">
        <v>225</v>
      </c>
      <c r="AB2031" t="s">
        <v>394</v>
      </c>
      <c r="AC2031" t="s">
        <v>394</v>
      </c>
      <c r="AD2031" t="s">
        <v>394</v>
      </c>
      <c r="AE2031" t="s">
        <v>394</v>
      </c>
      <c r="AF2031" t="s">
        <v>394</v>
      </c>
      <c r="AG2031" t="s">
        <v>394</v>
      </c>
      <c r="AH2031" t="s">
        <v>394</v>
      </c>
      <c r="AI2031" t="s">
        <v>394</v>
      </c>
      <c r="AJ2031" t="s">
        <v>394</v>
      </c>
      <c r="AK2031" t="s">
        <v>394</v>
      </c>
      <c r="AL2031" t="s">
        <v>394</v>
      </c>
      <c r="AM2031" t="s">
        <v>394</v>
      </c>
      <c r="AN2031" t="s">
        <v>394</v>
      </c>
      <c r="AO2031" t="s">
        <v>394</v>
      </c>
      <c r="AP2031" t="s">
        <v>394</v>
      </c>
      <c r="AQ2031" s="286" t="s">
        <v>394</v>
      </c>
      <c r="AR2031" s="307"/>
      <c r="AS2031" s="310"/>
    </row>
    <row r="2032" spans="1:45" x14ac:dyDescent="0.3">
      <c r="A2032" s="285">
        <v>120669</v>
      </c>
      <c r="B2032" s="286" t="s">
        <v>539</v>
      </c>
      <c r="C2032" t="s">
        <v>995</v>
      </c>
      <c r="D2032" t="s">
        <v>995</v>
      </c>
      <c r="E2032" t="s">
        <v>995</v>
      </c>
      <c r="F2032" t="s">
        <v>995</v>
      </c>
      <c r="G2032" t="s">
        <v>995</v>
      </c>
      <c r="H2032" t="s">
        <v>995</v>
      </c>
      <c r="I2032" t="s">
        <v>995</v>
      </c>
      <c r="J2032" t="s">
        <v>995</v>
      </c>
      <c r="K2032" t="s">
        <v>995</v>
      </c>
      <c r="L2032" t="s">
        <v>995</v>
      </c>
      <c r="M2032" t="s">
        <v>995</v>
      </c>
      <c r="N2032" t="s">
        <v>995</v>
      </c>
      <c r="O2032" t="s">
        <v>995</v>
      </c>
      <c r="P2032" t="s">
        <v>995</v>
      </c>
      <c r="Q2032" t="s">
        <v>995</v>
      </c>
      <c r="R2032" t="s">
        <v>995</v>
      </c>
      <c r="S2032" t="s">
        <v>995</v>
      </c>
      <c r="T2032" t="s">
        <v>995</v>
      </c>
      <c r="U2032" t="s">
        <v>995</v>
      </c>
      <c r="V2032" t="s">
        <v>995</v>
      </c>
      <c r="W2032" t="s">
        <v>995</v>
      </c>
      <c r="X2032" t="s">
        <v>995</v>
      </c>
      <c r="Y2032" t="s">
        <v>995</v>
      </c>
      <c r="Z2032" t="s">
        <v>995</v>
      </c>
      <c r="AA2032" t="s">
        <v>995</v>
      </c>
      <c r="AB2032" t="s">
        <v>995</v>
      </c>
      <c r="AC2032" t="s">
        <v>995</v>
      </c>
      <c r="AD2032" t="s">
        <v>995</v>
      </c>
      <c r="AE2032" t="s">
        <v>995</v>
      </c>
      <c r="AF2032" t="s">
        <v>995</v>
      </c>
      <c r="AG2032" t="s">
        <v>995</v>
      </c>
      <c r="AH2032" t="s">
        <v>995</v>
      </c>
      <c r="AI2032" t="s">
        <v>995</v>
      </c>
      <c r="AJ2032" t="s">
        <v>995</v>
      </c>
      <c r="AK2032" t="s">
        <v>995</v>
      </c>
      <c r="AL2032" t="s">
        <v>995</v>
      </c>
      <c r="AM2032" t="s">
        <v>995</v>
      </c>
      <c r="AN2032" t="s">
        <v>995</v>
      </c>
      <c r="AO2032" t="s">
        <v>995</v>
      </c>
      <c r="AP2032" t="s">
        <v>995</v>
      </c>
      <c r="AQ2032" s="286" t="s">
        <v>855</v>
      </c>
      <c r="AR2032" s="303"/>
      <c r="AS2032" s="303"/>
    </row>
    <row r="2033" spans="1:47" x14ac:dyDescent="0.3">
      <c r="A2033" s="285">
        <v>120680</v>
      </c>
      <c r="B2033" s="286" t="s">
        <v>540</v>
      </c>
      <c r="C2033" t="s">
        <v>226</v>
      </c>
      <c r="D2033" t="s">
        <v>224</v>
      </c>
      <c r="E2033" t="s">
        <v>224</v>
      </c>
      <c r="F2033" t="s">
        <v>224</v>
      </c>
      <c r="G2033" t="s">
        <v>224</v>
      </c>
      <c r="H2033" t="s">
        <v>226</v>
      </c>
      <c r="I2033" t="s">
        <v>224</v>
      </c>
      <c r="J2033" t="s">
        <v>226</v>
      </c>
      <c r="K2033" t="s">
        <v>226</v>
      </c>
      <c r="L2033" t="s">
        <v>224</v>
      </c>
      <c r="M2033" t="s">
        <v>226</v>
      </c>
      <c r="N2033" t="s">
        <v>226</v>
      </c>
      <c r="O2033" t="s">
        <v>226</v>
      </c>
      <c r="P2033" t="s">
        <v>226</v>
      </c>
      <c r="Q2033" t="s">
        <v>226</v>
      </c>
      <c r="R2033" t="s">
        <v>224</v>
      </c>
      <c r="S2033" t="s">
        <v>226</v>
      </c>
      <c r="T2033" t="s">
        <v>226</v>
      </c>
      <c r="U2033" t="s">
        <v>226</v>
      </c>
      <c r="V2033" t="s">
        <v>226</v>
      </c>
      <c r="W2033" t="s">
        <v>226</v>
      </c>
      <c r="X2033" t="s">
        <v>226</v>
      </c>
      <c r="Y2033" t="s">
        <v>225</v>
      </c>
      <c r="Z2033" t="s">
        <v>225</v>
      </c>
      <c r="AA2033" t="s">
        <v>226</v>
      </c>
      <c r="AB2033" t="s">
        <v>226</v>
      </c>
      <c r="AC2033" t="s">
        <v>226</v>
      </c>
      <c r="AD2033" t="s">
        <v>226</v>
      </c>
      <c r="AE2033" t="s">
        <v>226</v>
      </c>
      <c r="AF2033" t="s">
        <v>226</v>
      </c>
      <c r="AG2033" t="s">
        <v>224</v>
      </c>
      <c r="AH2033" t="s">
        <v>224</v>
      </c>
      <c r="AI2033" t="s">
        <v>224</v>
      </c>
      <c r="AJ2033" t="s">
        <v>226</v>
      </c>
      <c r="AK2033" t="s">
        <v>226</v>
      </c>
      <c r="AL2033" t="s">
        <v>225</v>
      </c>
      <c r="AM2033" t="s">
        <v>225</v>
      </c>
      <c r="AN2033" t="s">
        <v>226</v>
      </c>
      <c r="AO2033" t="s">
        <v>225</v>
      </c>
      <c r="AP2033" t="s">
        <v>225</v>
      </c>
      <c r="AQ2033" s="289"/>
      <c r="AR2033" s="296"/>
      <c r="AS2033" s="296"/>
      <c r="AU2033"/>
    </row>
    <row r="2034" spans="1:47" x14ac:dyDescent="0.3">
      <c r="A2034" s="285">
        <v>120681</v>
      </c>
      <c r="B2034" s="286" t="s">
        <v>539</v>
      </c>
      <c r="C2034" t="s">
        <v>995</v>
      </c>
      <c r="D2034" t="s">
        <v>995</v>
      </c>
      <c r="E2034" t="s">
        <v>995</v>
      </c>
      <c r="F2034" t="s">
        <v>995</v>
      </c>
      <c r="G2034" t="s">
        <v>995</v>
      </c>
      <c r="H2034" t="s">
        <v>995</v>
      </c>
      <c r="I2034" t="s">
        <v>995</v>
      </c>
      <c r="J2034" t="s">
        <v>995</v>
      </c>
      <c r="K2034" t="s">
        <v>995</v>
      </c>
      <c r="L2034" t="s">
        <v>995</v>
      </c>
      <c r="M2034" t="s">
        <v>995</v>
      </c>
      <c r="N2034" t="s">
        <v>995</v>
      </c>
      <c r="O2034" t="s">
        <v>995</v>
      </c>
      <c r="P2034" t="s">
        <v>995</v>
      </c>
      <c r="Q2034" t="s">
        <v>995</v>
      </c>
      <c r="R2034" t="s">
        <v>995</v>
      </c>
      <c r="S2034" t="s">
        <v>995</v>
      </c>
      <c r="T2034" t="s">
        <v>995</v>
      </c>
      <c r="U2034" t="s">
        <v>995</v>
      </c>
      <c r="V2034" t="s">
        <v>995</v>
      </c>
      <c r="W2034" t="s">
        <v>995</v>
      </c>
      <c r="X2034" t="s">
        <v>995</v>
      </c>
      <c r="Y2034" t="s">
        <v>995</v>
      </c>
      <c r="Z2034" t="s">
        <v>995</v>
      </c>
      <c r="AA2034" t="s">
        <v>995</v>
      </c>
      <c r="AB2034" t="s">
        <v>995</v>
      </c>
      <c r="AC2034" t="s">
        <v>995</v>
      </c>
      <c r="AD2034" t="s">
        <v>995</v>
      </c>
      <c r="AE2034" t="s">
        <v>995</v>
      </c>
      <c r="AF2034" t="s">
        <v>995</v>
      </c>
      <c r="AG2034" t="s">
        <v>995</v>
      </c>
      <c r="AH2034" t="s">
        <v>995</v>
      </c>
      <c r="AI2034" t="s">
        <v>995</v>
      </c>
      <c r="AJ2034" t="s">
        <v>995</v>
      </c>
      <c r="AK2034" t="s">
        <v>995</v>
      </c>
      <c r="AL2034" t="s">
        <v>995</v>
      </c>
      <c r="AM2034" t="s">
        <v>995</v>
      </c>
      <c r="AN2034" t="s">
        <v>995</v>
      </c>
      <c r="AO2034" t="s">
        <v>995</v>
      </c>
      <c r="AP2034" t="s">
        <v>995</v>
      </c>
      <c r="AQ2034" s="286" t="s">
        <v>855</v>
      </c>
      <c r="AR2034" s="303"/>
      <c r="AS2034" s="303"/>
    </row>
    <row r="2035" spans="1:47" x14ac:dyDescent="0.3">
      <c r="A2035" s="285">
        <v>120683</v>
      </c>
      <c r="B2035" s="286" t="s">
        <v>540</v>
      </c>
      <c r="C2035" t="s">
        <v>995</v>
      </c>
      <c r="D2035" t="s">
        <v>995</v>
      </c>
      <c r="E2035" t="s">
        <v>995</v>
      </c>
      <c r="F2035" t="s">
        <v>995</v>
      </c>
      <c r="G2035" t="s">
        <v>995</v>
      </c>
      <c r="H2035" t="s">
        <v>995</v>
      </c>
      <c r="I2035" t="s">
        <v>995</v>
      </c>
      <c r="J2035" t="s">
        <v>995</v>
      </c>
      <c r="K2035" t="s">
        <v>995</v>
      </c>
      <c r="L2035" t="s">
        <v>995</v>
      </c>
      <c r="M2035" t="s">
        <v>995</v>
      </c>
      <c r="N2035" t="s">
        <v>995</v>
      </c>
      <c r="O2035" t="s">
        <v>995</v>
      </c>
      <c r="P2035" t="s">
        <v>995</v>
      </c>
      <c r="Q2035" t="s">
        <v>995</v>
      </c>
      <c r="R2035" t="s">
        <v>995</v>
      </c>
      <c r="S2035" t="s">
        <v>995</v>
      </c>
      <c r="T2035" t="s">
        <v>995</v>
      </c>
      <c r="U2035" t="s">
        <v>995</v>
      </c>
      <c r="V2035" t="s">
        <v>995</v>
      </c>
      <c r="W2035" t="s">
        <v>995</v>
      </c>
      <c r="X2035" t="s">
        <v>995</v>
      </c>
      <c r="Y2035" t="s">
        <v>995</v>
      </c>
      <c r="Z2035" t="s">
        <v>995</v>
      </c>
      <c r="AA2035" t="s">
        <v>995</v>
      </c>
      <c r="AB2035" t="s">
        <v>995</v>
      </c>
      <c r="AC2035" t="s">
        <v>995</v>
      </c>
      <c r="AD2035" t="s">
        <v>995</v>
      </c>
      <c r="AE2035" t="s">
        <v>995</v>
      </c>
      <c r="AF2035" t="s">
        <v>995</v>
      </c>
      <c r="AG2035" t="s">
        <v>995</v>
      </c>
      <c r="AH2035" t="s">
        <v>995</v>
      </c>
      <c r="AI2035" t="s">
        <v>995</v>
      </c>
      <c r="AJ2035" t="s">
        <v>995</v>
      </c>
      <c r="AK2035" t="s">
        <v>995</v>
      </c>
      <c r="AL2035" t="s">
        <v>995</v>
      </c>
      <c r="AM2035" t="s">
        <v>995</v>
      </c>
      <c r="AN2035" t="s">
        <v>995</v>
      </c>
      <c r="AO2035" t="s">
        <v>995</v>
      </c>
      <c r="AP2035" t="s">
        <v>995</v>
      </c>
      <c r="AQ2035" s="286" t="s">
        <v>855</v>
      </c>
      <c r="AR2035" s="303"/>
      <c r="AS2035" s="303"/>
    </row>
    <row r="2036" spans="1:47" x14ac:dyDescent="0.3">
      <c r="A2036" s="285">
        <v>120684</v>
      </c>
      <c r="B2036" s="286" t="s">
        <v>538</v>
      </c>
      <c r="C2036" t="s">
        <v>995</v>
      </c>
      <c r="D2036" t="s">
        <v>995</v>
      </c>
      <c r="E2036" t="s">
        <v>995</v>
      </c>
      <c r="F2036" t="s">
        <v>995</v>
      </c>
      <c r="G2036" t="s">
        <v>995</v>
      </c>
      <c r="H2036" t="s">
        <v>995</v>
      </c>
      <c r="I2036" t="s">
        <v>995</v>
      </c>
      <c r="J2036" t="s">
        <v>995</v>
      </c>
      <c r="K2036" t="s">
        <v>995</v>
      </c>
      <c r="L2036" t="s">
        <v>995</v>
      </c>
      <c r="M2036" t="s">
        <v>995</v>
      </c>
      <c r="N2036" t="s">
        <v>995</v>
      </c>
      <c r="O2036" t="s">
        <v>995</v>
      </c>
      <c r="P2036" t="s">
        <v>995</v>
      </c>
      <c r="Q2036" t="s">
        <v>995</v>
      </c>
      <c r="R2036" t="s">
        <v>995</v>
      </c>
      <c r="S2036" t="s">
        <v>995</v>
      </c>
      <c r="T2036" t="s">
        <v>995</v>
      </c>
      <c r="U2036" t="s">
        <v>995</v>
      </c>
      <c r="V2036" t="s">
        <v>995</v>
      </c>
      <c r="W2036" t="s">
        <v>995</v>
      </c>
      <c r="X2036" t="s">
        <v>995</v>
      </c>
      <c r="Y2036" t="s">
        <v>995</v>
      </c>
      <c r="Z2036" t="s">
        <v>995</v>
      </c>
      <c r="AA2036" t="s">
        <v>995</v>
      </c>
      <c r="AB2036" t="s">
        <v>995</v>
      </c>
      <c r="AC2036" t="s">
        <v>995</v>
      </c>
      <c r="AD2036" t="s">
        <v>995</v>
      </c>
      <c r="AE2036" t="s">
        <v>995</v>
      </c>
      <c r="AF2036" t="s">
        <v>995</v>
      </c>
      <c r="AG2036" t="s">
        <v>995</v>
      </c>
      <c r="AH2036" t="s">
        <v>995</v>
      </c>
      <c r="AI2036" t="s">
        <v>995</v>
      </c>
      <c r="AJ2036" t="s">
        <v>995</v>
      </c>
      <c r="AK2036" t="s">
        <v>995</v>
      </c>
      <c r="AL2036" t="s">
        <v>995</v>
      </c>
      <c r="AM2036" t="s">
        <v>995</v>
      </c>
      <c r="AN2036" t="s">
        <v>995</v>
      </c>
      <c r="AO2036" t="s">
        <v>995</v>
      </c>
      <c r="AP2036" t="s">
        <v>995</v>
      </c>
      <c r="AQ2036" s="286" t="s">
        <v>855</v>
      </c>
      <c r="AR2036" s="303"/>
      <c r="AS2036" s="303"/>
    </row>
    <row r="2037" spans="1:47" x14ac:dyDescent="0.3">
      <c r="A2037" s="285">
        <v>120685</v>
      </c>
      <c r="B2037" s="286" t="s">
        <v>539</v>
      </c>
      <c r="C2037" t="s">
        <v>995</v>
      </c>
      <c r="D2037" t="s">
        <v>995</v>
      </c>
      <c r="E2037" t="s">
        <v>995</v>
      </c>
      <c r="F2037" t="s">
        <v>995</v>
      </c>
      <c r="G2037" t="s">
        <v>995</v>
      </c>
      <c r="H2037" t="s">
        <v>995</v>
      </c>
      <c r="I2037" t="s">
        <v>995</v>
      </c>
      <c r="J2037" t="s">
        <v>995</v>
      </c>
      <c r="K2037" t="s">
        <v>995</v>
      </c>
      <c r="L2037" t="s">
        <v>995</v>
      </c>
      <c r="M2037" t="s">
        <v>995</v>
      </c>
      <c r="N2037" t="s">
        <v>995</v>
      </c>
      <c r="O2037" t="s">
        <v>995</v>
      </c>
      <c r="P2037" t="s">
        <v>995</v>
      </c>
      <c r="Q2037" t="s">
        <v>995</v>
      </c>
      <c r="R2037" t="s">
        <v>995</v>
      </c>
      <c r="S2037" t="s">
        <v>995</v>
      </c>
      <c r="T2037" t="s">
        <v>995</v>
      </c>
      <c r="U2037" t="s">
        <v>995</v>
      </c>
      <c r="V2037" t="s">
        <v>995</v>
      </c>
      <c r="W2037" t="s">
        <v>995</v>
      </c>
      <c r="X2037" t="s">
        <v>995</v>
      </c>
      <c r="Y2037" t="s">
        <v>995</v>
      </c>
      <c r="Z2037" t="s">
        <v>995</v>
      </c>
      <c r="AA2037" t="s">
        <v>995</v>
      </c>
      <c r="AB2037" t="s">
        <v>995</v>
      </c>
      <c r="AC2037" t="s">
        <v>995</v>
      </c>
      <c r="AD2037" t="s">
        <v>995</v>
      </c>
      <c r="AE2037" t="s">
        <v>995</v>
      </c>
      <c r="AF2037" t="s">
        <v>995</v>
      </c>
      <c r="AG2037" t="s">
        <v>995</v>
      </c>
      <c r="AH2037" t="s">
        <v>995</v>
      </c>
      <c r="AI2037" t="s">
        <v>995</v>
      </c>
      <c r="AJ2037" t="s">
        <v>995</v>
      </c>
      <c r="AK2037" t="s">
        <v>995</v>
      </c>
      <c r="AL2037" t="s">
        <v>995</v>
      </c>
      <c r="AM2037" t="s">
        <v>995</v>
      </c>
      <c r="AN2037" t="s">
        <v>995</v>
      </c>
      <c r="AO2037" t="s">
        <v>995</v>
      </c>
      <c r="AP2037" t="s">
        <v>995</v>
      </c>
      <c r="AQ2037" s="286" t="s">
        <v>855</v>
      </c>
      <c r="AR2037" s="303"/>
      <c r="AS2037" s="303"/>
    </row>
    <row r="2038" spans="1:47" ht="21.6" x14ac:dyDescent="0.3">
      <c r="A2038" s="285">
        <v>120689</v>
      </c>
      <c r="B2038" s="286" t="s">
        <v>540</v>
      </c>
      <c r="C2038" t="s">
        <v>995</v>
      </c>
      <c r="D2038" t="s">
        <v>995</v>
      </c>
      <c r="E2038" t="s">
        <v>995</v>
      </c>
      <c r="F2038" t="s">
        <v>995</v>
      </c>
      <c r="G2038" t="s">
        <v>995</v>
      </c>
      <c r="H2038" t="s">
        <v>995</v>
      </c>
      <c r="I2038" t="s">
        <v>995</v>
      </c>
      <c r="J2038" t="s">
        <v>995</v>
      </c>
      <c r="K2038" t="s">
        <v>995</v>
      </c>
      <c r="L2038" t="s">
        <v>995</v>
      </c>
      <c r="M2038" t="s">
        <v>995</v>
      </c>
      <c r="N2038" t="s">
        <v>995</v>
      </c>
      <c r="O2038" t="s">
        <v>995</v>
      </c>
      <c r="P2038" t="s">
        <v>995</v>
      </c>
      <c r="Q2038" t="s">
        <v>995</v>
      </c>
      <c r="R2038" t="s">
        <v>995</v>
      </c>
      <c r="S2038" t="s">
        <v>995</v>
      </c>
      <c r="T2038" t="s">
        <v>995</v>
      </c>
      <c r="U2038" t="s">
        <v>995</v>
      </c>
      <c r="V2038" t="s">
        <v>995</v>
      </c>
      <c r="W2038" t="s">
        <v>995</v>
      </c>
      <c r="X2038" t="s">
        <v>995</v>
      </c>
      <c r="Y2038" t="s">
        <v>995</v>
      </c>
      <c r="Z2038" t="s">
        <v>995</v>
      </c>
      <c r="AA2038" t="s">
        <v>995</v>
      </c>
      <c r="AB2038" t="s">
        <v>995</v>
      </c>
      <c r="AC2038" t="s">
        <v>995</v>
      </c>
      <c r="AD2038" t="s">
        <v>995</v>
      </c>
      <c r="AE2038" t="s">
        <v>995</v>
      </c>
      <c r="AF2038" t="s">
        <v>995</v>
      </c>
      <c r="AG2038" t="s">
        <v>995</v>
      </c>
      <c r="AH2038" t="s">
        <v>995</v>
      </c>
      <c r="AI2038" t="s">
        <v>995</v>
      </c>
      <c r="AJ2038" t="s">
        <v>995</v>
      </c>
      <c r="AK2038" t="s">
        <v>995</v>
      </c>
      <c r="AL2038" t="s">
        <v>995</v>
      </c>
      <c r="AM2038" t="s">
        <v>995</v>
      </c>
      <c r="AN2038" t="s">
        <v>995</v>
      </c>
      <c r="AO2038" t="s">
        <v>995</v>
      </c>
      <c r="AP2038" t="s">
        <v>995</v>
      </c>
      <c r="AQ2038" s="286" t="s">
        <v>855</v>
      </c>
      <c r="AR2038" s="307"/>
      <c r="AS2038" s="310"/>
    </row>
    <row r="2039" spans="1:47" x14ac:dyDescent="0.3">
      <c r="A2039" s="285">
        <v>120691</v>
      </c>
      <c r="B2039" s="286" t="s">
        <v>61</v>
      </c>
      <c r="C2039" t="s">
        <v>995</v>
      </c>
      <c r="D2039" t="s">
        <v>995</v>
      </c>
      <c r="E2039" t="s">
        <v>995</v>
      </c>
      <c r="F2039" t="s">
        <v>995</v>
      </c>
      <c r="G2039" t="s">
        <v>995</v>
      </c>
      <c r="H2039" t="s">
        <v>995</v>
      </c>
      <c r="I2039" t="s">
        <v>995</v>
      </c>
      <c r="J2039" t="s">
        <v>995</v>
      </c>
      <c r="K2039" t="s">
        <v>995</v>
      </c>
      <c r="L2039" t="s">
        <v>995</v>
      </c>
      <c r="M2039" t="s">
        <v>995</v>
      </c>
      <c r="N2039" t="s">
        <v>995</v>
      </c>
      <c r="O2039" t="s">
        <v>995</v>
      </c>
      <c r="P2039" t="s">
        <v>995</v>
      </c>
      <c r="Q2039" t="s">
        <v>995</v>
      </c>
      <c r="R2039" t="s">
        <v>995</v>
      </c>
      <c r="S2039" t="s">
        <v>995</v>
      </c>
      <c r="T2039" t="s">
        <v>995</v>
      </c>
      <c r="U2039" t="s">
        <v>995</v>
      </c>
      <c r="V2039" t="s">
        <v>995</v>
      </c>
      <c r="W2039" t="s">
        <v>995</v>
      </c>
      <c r="X2039" t="s">
        <v>995</v>
      </c>
      <c r="Y2039" t="s">
        <v>995</v>
      </c>
      <c r="Z2039" t="s">
        <v>995</v>
      </c>
      <c r="AA2039" t="s">
        <v>995</v>
      </c>
      <c r="AB2039" t="s">
        <v>995</v>
      </c>
      <c r="AC2039" t="s">
        <v>995</v>
      </c>
      <c r="AD2039" t="s">
        <v>995</v>
      </c>
      <c r="AE2039" t="s">
        <v>995</v>
      </c>
      <c r="AF2039" t="s">
        <v>995</v>
      </c>
      <c r="AG2039" t="s">
        <v>995</v>
      </c>
      <c r="AH2039" t="s">
        <v>995</v>
      </c>
      <c r="AI2039" t="s">
        <v>995</v>
      </c>
      <c r="AJ2039" t="s">
        <v>995</v>
      </c>
      <c r="AK2039" t="s">
        <v>995</v>
      </c>
      <c r="AL2039" t="s">
        <v>995</v>
      </c>
      <c r="AM2039" t="s">
        <v>995</v>
      </c>
      <c r="AN2039" t="s">
        <v>995</v>
      </c>
      <c r="AO2039" t="s">
        <v>995</v>
      </c>
      <c r="AP2039" t="s">
        <v>995</v>
      </c>
      <c r="AQ2039" s="286" t="s">
        <v>855</v>
      </c>
      <c r="AR2039" s="303"/>
      <c r="AS2039" s="303"/>
    </row>
    <row r="2040" spans="1:47" ht="21.6" x14ac:dyDescent="0.3">
      <c r="A2040" s="285">
        <v>120696</v>
      </c>
      <c r="B2040" s="286" t="s">
        <v>61</v>
      </c>
      <c r="C2040" t="s">
        <v>226</v>
      </c>
      <c r="D2040" t="s">
        <v>226</v>
      </c>
      <c r="E2040" t="s">
        <v>226</v>
      </c>
      <c r="F2040" t="s">
        <v>226</v>
      </c>
      <c r="G2040" t="s">
        <v>226</v>
      </c>
      <c r="H2040" t="s">
        <v>226</v>
      </c>
      <c r="I2040" t="s">
        <v>224</v>
      </c>
      <c r="J2040" t="s">
        <v>226</v>
      </c>
      <c r="K2040" t="s">
        <v>226</v>
      </c>
      <c r="L2040" t="s">
        <v>226</v>
      </c>
      <c r="M2040" t="s">
        <v>226</v>
      </c>
      <c r="N2040" t="s">
        <v>224</v>
      </c>
      <c r="O2040" t="s">
        <v>224</v>
      </c>
      <c r="P2040" t="s">
        <v>224</v>
      </c>
      <c r="Q2040" t="s">
        <v>225</v>
      </c>
      <c r="R2040" t="s">
        <v>226</v>
      </c>
      <c r="S2040" t="s">
        <v>226</v>
      </c>
      <c r="T2040" t="s">
        <v>226</v>
      </c>
      <c r="U2040" t="s">
        <v>225</v>
      </c>
      <c r="V2040" t="s">
        <v>226</v>
      </c>
      <c r="W2040" t="s">
        <v>226</v>
      </c>
      <c r="X2040" t="s">
        <v>226</v>
      </c>
      <c r="Y2040" t="s">
        <v>226</v>
      </c>
      <c r="Z2040" t="s">
        <v>225</v>
      </c>
      <c r="AA2040" t="s">
        <v>224</v>
      </c>
      <c r="AB2040" t="s">
        <v>226</v>
      </c>
      <c r="AC2040" t="s">
        <v>226</v>
      </c>
      <c r="AD2040" t="s">
        <v>225</v>
      </c>
      <c r="AE2040" t="s">
        <v>226</v>
      </c>
      <c r="AF2040" t="s">
        <v>225</v>
      </c>
      <c r="AG2040" t="s">
        <v>226</v>
      </c>
      <c r="AH2040" t="s">
        <v>225</v>
      </c>
      <c r="AI2040" t="s">
        <v>226</v>
      </c>
      <c r="AJ2040" t="s">
        <v>226</v>
      </c>
      <c r="AK2040" t="s">
        <v>226</v>
      </c>
      <c r="AL2040" t="s">
        <v>225</v>
      </c>
      <c r="AM2040" t="s">
        <v>225</v>
      </c>
      <c r="AN2040" t="s">
        <v>225</v>
      </c>
      <c r="AO2040" t="s">
        <v>225</v>
      </c>
      <c r="AP2040" t="s">
        <v>225</v>
      </c>
      <c r="AQ2040" s="286" t="s">
        <v>394</v>
      </c>
      <c r="AR2040" s="307"/>
      <c r="AS2040" s="310"/>
    </row>
    <row r="2041" spans="1:47" ht="21.6" x14ac:dyDescent="0.3">
      <c r="A2041" s="285">
        <v>120697</v>
      </c>
      <c r="B2041" s="286" t="s">
        <v>538</v>
      </c>
      <c r="C2041" t="s">
        <v>995</v>
      </c>
      <c r="D2041" t="s">
        <v>995</v>
      </c>
      <c r="E2041" t="s">
        <v>995</v>
      </c>
      <c r="F2041" t="s">
        <v>995</v>
      </c>
      <c r="G2041" t="s">
        <v>995</v>
      </c>
      <c r="H2041" t="s">
        <v>995</v>
      </c>
      <c r="I2041" t="s">
        <v>995</v>
      </c>
      <c r="J2041" t="s">
        <v>995</v>
      </c>
      <c r="K2041" t="s">
        <v>995</v>
      </c>
      <c r="L2041" t="s">
        <v>995</v>
      </c>
      <c r="M2041" t="s">
        <v>995</v>
      </c>
      <c r="N2041" t="s">
        <v>995</v>
      </c>
      <c r="O2041" t="s">
        <v>995</v>
      </c>
      <c r="P2041" t="s">
        <v>995</v>
      </c>
      <c r="Q2041" t="s">
        <v>995</v>
      </c>
      <c r="R2041" t="s">
        <v>995</v>
      </c>
      <c r="S2041" t="s">
        <v>995</v>
      </c>
      <c r="T2041" t="s">
        <v>995</v>
      </c>
      <c r="U2041" t="s">
        <v>995</v>
      </c>
      <c r="V2041" t="s">
        <v>995</v>
      </c>
      <c r="W2041" t="s">
        <v>995</v>
      </c>
      <c r="X2041" t="s">
        <v>995</v>
      </c>
      <c r="Y2041" t="s">
        <v>995</v>
      </c>
      <c r="Z2041" t="s">
        <v>995</v>
      </c>
      <c r="AA2041" t="s">
        <v>995</v>
      </c>
      <c r="AB2041" t="s">
        <v>995</v>
      </c>
      <c r="AC2041" t="s">
        <v>995</v>
      </c>
      <c r="AD2041" t="s">
        <v>995</v>
      </c>
      <c r="AE2041" t="s">
        <v>995</v>
      </c>
      <c r="AF2041" t="s">
        <v>995</v>
      </c>
      <c r="AG2041" t="s">
        <v>995</v>
      </c>
      <c r="AH2041" t="s">
        <v>995</v>
      </c>
      <c r="AI2041" t="s">
        <v>995</v>
      </c>
      <c r="AJ2041" t="s">
        <v>995</v>
      </c>
      <c r="AK2041" t="s">
        <v>995</v>
      </c>
      <c r="AL2041" t="s">
        <v>995</v>
      </c>
      <c r="AM2041" t="s">
        <v>995</v>
      </c>
      <c r="AN2041" t="s">
        <v>995</v>
      </c>
      <c r="AO2041" t="s">
        <v>995</v>
      </c>
      <c r="AP2041" t="s">
        <v>995</v>
      </c>
      <c r="AQ2041" s="286" t="s">
        <v>855</v>
      </c>
      <c r="AR2041" s="307"/>
      <c r="AS2041" s="310"/>
    </row>
    <row r="2042" spans="1:47" ht="21.6" x14ac:dyDescent="0.3">
      <c r="A2042" s="285">
        <v>120698</v>
      </c>
      <c r="B2042" s="286" t="s">
        <v>61</v>
      </c>
      <c r="C2042" t="s">
        <v>226</v>
      </c>
      <c r="D2042" t="s">
        <v>226</v>
      </c>
      <c r="E2042" t="s">
        <v>224</v>
      </c>
      <c r="F2042" t="s">
        <v>226</v>
      </c>
      <c r="G2042" t="s">
        <v>226</v>
      </c>
      <c r="H2042" t="s">
        <v>226</v>
      </c>
      <c r="I2042" t="s">
        <v>226</v>
      </c>
      <c r="J2042" t="s">
        <v>226</v>
      </c>
      <c r="K2042" t="s">
        <v>226</v>
      </c>
      <c r="L2042" t="s">
        <v>224</v>
      </c>
      <c r="M2042" t="s">
        <v>226</v>
      </c>
      <c r="N2042" t="s">
        <v>226</v>
      </c>
      <c r="O2042" t="s">
        <v>226</v>
      </c>
      <c r="P2042" t="s">
        <v>224</v>
      </c>
      <c r="Q2042" t="s">
        <v>224</v>
      </c>
      <c r="R2042" t="s">
        <v>226</v>
      </c>
      <c r="S2042" t="s">
        <v>226</v>
      </c>
      <c r="T2042" t="s">
        <v>224</v>
      </c>
      <c r="U2042" t="s">
        <v>224</v>
      </c>
      <c r="V2042" t="s">
        <v>226</v>
      </c>
      <c r="W2042" t="s">
        <v>226</v>
      </c>
      <c r="X2042" t="s">
        <v>224</v>
      </c>
      <c r="Y2042" t="s">
        <v>226</v>
      </c>
      <c r="Z2042" t="s">
        <v>224</v>
      </c>
      <c r="AA2042" t="s">
        <v>226</v>
      </c>
      <c r="AB2042" t="s">
        <v>226</v>
      </c>
      <c r="AC2042" t="s">
        <v>226</v>
      </c>
      <c r="AD2042" t="s">
        <v>226</v>
      </c>
      <c r="AE2042" t="s">
        <v>224</v>
      </c>
      <c r="AF2042" t="s">
        <v>226</v>
      </c>
      <c r="AG2042" t="s">
        <v>226</v>
      </c>
      <c r="AH2042" t="s">
        <v>224</v>
      </c>
      <c r="AI2042" t="s">
        <v>226</v>
      </c>
      <c r="AJ2042" t="s">
        <v>225</v>
      </c>
      <c r="AK2042" t="s">
        <v>224</v>
      </c>
      <c r="AL2042" t="s">
        <v>226</v>
      </c>
      <c r="AM2042" t="s">
        <v>224</v>
      </c>
      <c r="AN2042" t="s">
        <v>224</v>
      </c>
      <c r="AO2042" t="s">
        <v>224</v>
      </c>
      <c r="AP2042" t="s">
        <v>224</v>
      </c>
      <c r="AQ2042" s="286" t="s">
        <v>394</v>
      </c>
      <c r="AR2042" s="307"/>
      <c r="AS2042" s="310"/>
    </row>
    <row r="2043" spans="1:47" ht="21.6" x14ac:dyDescent="0.3">
      <c r="A2043" s="285">
        <v>120702</v>
      </c>
      <c r="B2043" s="286" t="s">
        <v>61</v>
      </c>
      <c r="C2043" t="s">
        <v>995</v>
      </c>
      <c r="D2043" t="s">
        <v>995</v>
      </c>
      <c r="E2043" t="s">
        <v>995</v>
      </c>
      <c r="F2043" t="s">
        <v>995</v>
      </c>
      <c r="G2043" t="s">
        <v>995</v>
      </c>
      <c r="H2043" t="s">
        <v>995</v>
      </c>
      <c r="I2043" t="s">
        <v>995</v>
      </c>
      <c r="J2043" t="s">
        <v>995</v>
      </c>
      <c r="K2043" t="s">
        <v>995</v>
      </c>
      <c r="L2043" t="s">
        <v>995</v>
      </c>
      <c r="M2043" t="s">
        <v>995</v>
      </c>
      <c r="N2043" t="s">
        <v>995</v>
      </c>
      <c r="O2043" t="s">
        <v>995</v>
      </c>
      <c r="P2043" t="s">
        <v>995</v>
      </c>
      <c r="Q2043" t="s">
        <v>995</v>
      </c>
      <c r="R2043" t="s">
        <v>995</v>
      </c>
      <c r="S2043" t="s">
        <v>995</v>
      </c>
      <c r="T2043" t="s">
        <v>995</v>
      </c>
      <c r="U2043" t="s">
        <v>995</v>
      </c>
      <c r="V2043" t="s">
        <v>995</v>
      </c>
      <c r="W2043" t="s">
        <v>995</v>
      </c>
      <c r="X2043" t="s">
        <v>995</v>
      </c>
      <c r="Y2043" t="s">
        <v>995</v>
      </c>
      <c r="Z2043" t="s">
        <v>995</v>
      </c>
      <c r="AA2043" t="s">
        <v>995</v>
      </c>
      <c r="AB2043" t="s">
        <v>995</v>
      </c>
      <c r="AC2043" t="s">
        <v>995</v>
      </c>
      <c r="AD2043" t="s">
        <v>995</v>
      </c>
      <c r="AE2043" t="s">
        <v>995</v>
      </c>
      <c r="AF2043" t="s">
        <v>995</v>
      </c>
      <c r="AG2043" t="s">
        <v>995</v>
      </c>
      <c r="AH2043" t="s">
        <v>995</v>
      </c>
      <c r="AI2043" t="s">
        <v>995</v>
      </c>
      <c r="AJ2043" t="s">
        <v>995</v>
      </c>
      <c r="AK2043" t="s">
        <v>995</v>
      </c>
      <c r="AL2043" t="s">
        <v>995</v>
      </c>
      <c r="AM2043" t="s">
        <v>995</v>
      </c>
      <c r="AN2043" t="s">
        <v>995</v>
      </c>
      <c r="AO2043" t="s">
        <v>995</v>
      </c>
      <c r="AP2043" t="s">
        <v>995</v>
      </c>
      <c r="AQ2043" s="286" t="s">
        <v>855</v>
      </c>
      <c r="AR2043" s="307"/>
      <c r="AS2043" s="310"/>
    </row>
    <row r="2044" spans="1:47" x14ac:dyDescent="0.3">
      <c r="A2044" s="285">
        <v>120704</v>
      </c>
      <c r="B2044" s="286" t="s">
        <v>539</v>
      </c>
      <c r="C2044" t="s">
        <v>995</v>
      </c>
      <c r="D2044" t="s">
        <v>995</v>
      </c>
      <c r="E2044" t="s">
        <v>995</v>
      </c>
      <c r="F2044" t="s">
        <v>995</v>
      </c>
      <c r="G2044" t="s">
        <v>995</v>
      </c>
      <c r="H2044" t="s">
        <v>995</v>
      </c>
      <c r="I2044" t="s">
        <v>995</v>
      </c>
      <c r="J2044" t="s">
        <v>995</v>
      </c>
      <c r="K2044" t="s">
        <v>995</v>
      </c>
      <c r="L2044" t="s">
        <v>995</v>
      </c>
      <c r="M2044" t="s">
        <v>995</v>
      </c>
      <c r="N2044" t="s">
        <v>995</v>
      </c>
      <c r="O2044" t="s">
        <v>995</v>
      </c>
      <c r="P2044" t="s">
        <v>995</v>
      </c>
      <c r="Q2044" t="s">
        <v>995</v>
      </c>
      <c r="R2044" t="s">
        <v>995</v>
      </c>
      <c r="S2044" t="s">
        <v>995</v>
      </c>
      <c r="T2044" t="s">
        <v>995</v>
      </c>
      <c r="U2044" t="s">
        <v>995</v>
      </c>
      <c r="V2044" t="s">
        <v>995</v>
      </c>
      <c r="W2044" t="s">
        <v>995</v>
      </c>
      <c r="X2044" t="s">
        <v>995</v>
      </c>
      <c r="Y2044" t="s">
        <v>995</v>
      </c>
      <c r="Z2044" t="s">
        <v>995</v>
      </c>
      <c r="AA2044" t="s">
        <v>995</v>
      </c>
      <c r="AB2044" t="s">
        <v>995</v>
      </c>
      <c r="AC2044" t="s">
        <v>995</v>
      </c>
      <c r="AD2044" t="s">
        <v>995</v>
      </c>
      <c r="AE2044" t="s">
        <v>995</v>
      </c>
      <c r="AF2044" t="s">
        <v>995</v>
      </c>
      <c r="AG2044" t="s">
        <v>995</v>
      </c>
      <c r="AH2044" t="s">
        <v>995</v>
      </c>
      <c r="AI2044" t="s">
        <v>995</v>
      </c>
      <c r="AJ2044" t="s">
        <v>995</v>
      </c>
      <c r="AK2044" t="s">
        <v>995</v>
      </c>
      <c r="AL2044" t="s">
        <v>995</v>
      </c>
      <c r="AM2044" t="s">
        <v>995</v>
      </c>
      <c r="AN2044" t="s">
        <v>995</v>
      </c>
      <c r="AO2044" t="s">
        <v>995</v>
      </c>
      <c r="AP2044" t="s">
        <v>995</v>
      </c>
      <c r="AQ2044" s="286" t="s">
        <v>855</v>
      </c>
      <c r="AR2044" s="303"/>
      <c r="AS2044" s="303"/>
    </row>
    <row r="2045" spans="1:47" ht="21.6" x14ac:dyDescent="0.3">
      <c r="A2045" s="285">
        <v>120706</v>
      </c>
      <c r="B2045" s="286" t="s">
        <v>61</v>
      </c>
      <c r="C2045" t="s">
        <v>226</v>
      </c>
      <c r="D2045" t="s">
        <v>226</v>
      </c>
      <c r="E2045" t="s">
        <v>224</v>
      </c>
      <c r="F2045" t="s">
        <v>226</v>
      </c>
      <c r="G2045" t="s">
        <v>224</v>
      </c>
      <c r="H2045" t="s">
        <v>226</v>
      </c>
      <c r="I2045" t="s">
        <v>226</v>
      </c>
      <c r="J2045" t="s">
        <v>226</v>
      </c>
      <c r="K2045" t="s">
        <v>225</v>
      </c>
      <c r="L2045" t="s">
        <v>224</v>
      </c>
      <c r="M2045" t="s">
        <v>226</v>
      </c>
      <c r="N2045" t="s">
        <v>224</v>
      </c>
      <c r="O2045" t="s">
        <v>226</v>
      </c>
      <c r="P2045" t="s">
        <v>224</v>
      </c>
      <c r="Q2045" t="s">
        <v>226</v>
      </c>
      <c r="R2045" t="s">
        <v>226</v>
      </c>
      <c r="S2045" t="s">
        <v>226</v>
      </c>
      <c r="T2045" t="s">
        <v>224</v>
      </c>
      <c r="U2045" t="s">
        <v>224</v>
      </c>
      <c r="V2045" t="s">
        <v>226</v>
      </c>
      <c r="W2045" t="s">
        <v>226</v>
      </c>
      <c r="X2045" t="s">
        <v>226</v>
      </c>
      <c r="Y2045" t="s">
        <v>226</v>
      </c>
      <c r="Z2045" t="s">
        <v>226</v>
      </c>
      <c r="AA2045" t="s">
        <v>226</v>
      </c>
      <c r="AB2045" t="s">
        <v>226</v>
      </c>
      <c r="AC2045" t="s">
        <v>226</v>
      </c>
      <c r="AD2045" t="s">
        <v>226</v>
      </c>
      <c r="AE2045" t="s">
        <v>224</v>
      </c>
      <c r="AF2045" t="s">
        <v>226</v>
      </c>
      <c r="AG2045" t="s">
        <v>224</v>
      </c>
      <c r="AH2045" t="s">
        <v>225</v>
      </c>
      <c r="AI2045" t="s">
        <v>224</v>
      </c>
      <c r="AJ2045" t="s">
        <v>226</v>
      </c>
      <c r="AK2045" t="s">
        <v>226</v>
      </c>
      <c r="AL2045" t="s">
        <v>225</v>
      </c>
      <c r="AM2045" t="s">
        <v>226</v>
      </c>
      <c r="AN2045" t="s">
        <v>225</v>
      </c>
      <c r="AO2045" t="s">
        <v>225</v>
      </c>
      <c r="AP2045" t="s">
        <v>225</v>
      </c>
      <c r="AQ2045" s="286" t="s">
        <v>394</v>
      </c>
      <c r="AR2045" s="307"/>
      <c r="AS2045" s="310"/>
    </row>
    <row r="2046" spans="1:47" x14ac:dyDescent="0.3">
      <c r="A2046" s="285">
        <v>120710</v>
      </c>
      <c r="B2046" s="286" t="s">
        <v>540</v>
      </c>
      <c r="C2046" t="s">
        <v>995</v>
      </c>
      <c r="D2046" t="s">
        <v>995</v>
      </c>
      <c r="E2046" t="s">
        <v>995</v>
      </c>
      <c r="F2046" t="s">
        <v>995</v>
      </c>
      <c r="G2046" t="s">
        <v>995</v>
      </c>
      <c r="H2046" t="s">
        <v>995</v>
      </c>
      <c r="I2046" t="s">
        <v>995</v>
      </c>
      <c r="J2046" t="s">
        <v>995</v>
      </c>
      <c r="K2046" t="s">
        <v>995</v>
      </c>
      <c r="L2046" t="s">
        <v>995</v>
      </c>
      <c r="M2046" t="s">
        <v>995</v>
      </c>
      <c r="N2046" t="s">
        <v>995</v>
      </c>
      <c r="O2046" t="s">
        <v>995</v>
      </c>
      <c r="P2046" t="s">
        <v>995</v>
      </c>
      <c r="Q2046" t="s">
        <v>995</v>
      </c>
      <c r="R2046" t="s">
        <v>995</v>
      </c>
      <c r="S2046" t="s">
        <v>995</v>
      </c>
      <c r="T2046" t="s">
        <v>995</v>
      </c>
      <c r="U2046" t="s">
        <v>995</v>
      </c>
      <c r="V2046" t="s">
        <v>995</v>
      </c>
      <c r="W2046" t="s">
        <v>995</v>
      </c>
      <c r="X2046" t="s">
        <v>995</v>
      </c>
      <c r="Y2046" t="s">
        <v>995</v>
      </c>
      <c r="Z2046" t="s">
        <v>995</v>
      </c>
      <c r="AA2046" t="s">
        <v>995</v>
      </c>
      <c r="AB2046" t="s">
        <v>995</v>
      </c>
      <c r="AC2046" t="s">
        <v>995</v>
      </c>
      <c r="AD2046" t="s">
        <v>995</v>
      </c>
      <c r="AE2046" t="s">
        <v>995</v>
      </c>
      <c r="AF2046" t="s">
        <v>995</v>
      </c>
      <c r="AG2046" t="s">
        <v>995</v>
      </c>
      <c r="AH2046" t="s">
        <v>995</v>
      </c>
      <c r="AI2046" t="s">
        <v>995</v>
      </c>
      <c r="AJ2046" t="s">
        <v>995</v>
      </c>
      <c r="AK2046" t="s">
        <v>995</v>
      </c>
      <c r="AL2046" t="s">
        <v>995</v>
      </c>
      <c r="AM2046" t="s">
        <v>995</v>
      </c>
      <c r="AN2046" t="s">
        <v>995</v>
      </c>
      <c r="AO2046" t="s">
        <v>995</v>
      </c>
      <c r="AP2046" t="s">
        <v>995</v>
      </c>
      <c r="AQ2046" s="286" t="s">
        <v>855</v>
      </c>
      <c r="AR2046" s="303"/>
      <c r="AS2046" s="303"/>
    </row>
    <row r="2047" spans="1:47" x14ac:dyDescent="0.3">
      <c r="A2047" s="285">
        <v>120711</v>
      </c>
      <c r="B2047" s="286" t="s">
        <v>539</v>
      </c>
      <c r="C2047" t="s">
        <v>995</v>
      </c>
      <c r="D2047" t="s">
        <v>995</v>
      </c>
      <c r="E2047" t="s">
        <v>995</v>
      </c>
      <c r="F2047" t="s">
        <v>995</v>
      </c>
      <c r="G2047" t="s">
        <v>995</v>
      </c>
      <c r="H2047" t="s">
        <v>995</v>
      </c>
      <c r="I2047" t="s">
        <v>995</v>
      </c>
      <c r="J2047" t="s">
        <v>995</v>
      </c>
      <c r="K2047" t="s">
        <v>995</v>
      </c>
      <c r="L2047" t="s">
        <v>995</v>
      </c>
      <c r="M2047" t="s">
        <v>995</v>
      </c>
      <c r="N2047" t="s">
        <v>995</v>
      </c>
      <c r="O2047" t="s">
        <v>995</v>
      </c>
      <c r="P2047" t="s">
        <v>995</v>
      </c>
      <c r="Q2047" t="s">
        <v>995</v>
      </c>
      <c r="R2047" t="s">
        <v>995</v>
      </c>
      <c r="S2047" t="s">
        <v>995</v>
      </c>
      <c r="T2047" t="s">
        <v>995</v>
      </c>
      <c r="U2047" t="s">
        <v>995</v>
      </c>
      <c r="V2047" t="s">
        <v>995</v>
      </c>
      <c r="W2047" t="s">
        <v>995</v>
      </c>
      <c r="X2047" t="s">
        <v>995</v>
      </c>
      <c r="Y2047" t="s">
        <v>995</v>
      </c>
      <c r="Z2047" t="s">
        <v>995</v>
      </c>
      <c r="AA2047" t="s">
        <v>995</v>
      </c>
      <c r="AB2047" t="s">
        <v>995</v>
      </c>
      <c r="AC2047" t="s">
        <v>995</v>
      </c>
      <c r="AD2047" t="s">
        <v>995</v>
      </c>
      <c r="AE2047" t="s">
        <v>995</v>
      </c>
      <c r="AF2047" t="s">
        <v>995</v>
      </c>
      <c r="AG2047" t="s">
        <v>995</v>
      </c>
      <c r="AH2047" t="s">
        <v>995</v>
      </c>
      <c r="AI2047" t="s">
        <v>995</v>
      </c>
      <c r="AJ2047" t="s">
        <v>995</v>
      </c>
      <c r="AK2047" t="s">
        <v>995</v>
      </c>
      <c r="AL2047" t="s">
        <v>995</v>
      </c>
      <c r="AM2047" t="s">
        <v>995</v>
      </c>
      <c r="AN2047" t="s">
        <v>995</v>
      </c>
      <c r="AO2047" t="s">
        <v>995</v>
      </c>
      <c r="AP2047" t="s">
        <v>995</v>
      </c>
      <c r="AQ2047" s="286" t="s">
        <v>855</v>
      </c>
      <c r="AR2047" s="303"/>
      <c r="AS2047" s="303"/>
    </row>
    <row r="2048" spans="1:47" ht="21.6" x14ac:dyDescent="0.3">
      <c r="A2048" s="285">
        <v>120712</v>
      </c>
      <c r="B2048" s="286" t="s">
        <v>61</v>
      </c>
      <c r="C2048" t="s">
        <v>226</v>
      </c>
      <c r="D2048" t="s">
        <v>226</v>
      </c>
      <c r="E2048" t="s">
        <v>226</v>
      </c>
      <c r="F2048" t="s">
        <v>224</v>
      </c>
      <c r="G2048" t="s">
        <v>226</v>
      </c>
      <c r="H2048" t="s">
        <v>226</v>
      </c>
      <c r="I2048" t="s">
        <v>226</v>
      </c>
      <c r="J2048" t="s">
        <v>226</v>
      </c>
      <c r="K2048" t="s">
        <v>226</v>
      </c>
      <c r="L2048" t="s">
        <v>226</v>
      </c>
      <c r="M2048" t="s">
        <v>224</v>
      </c>
      <c r="N2048" t="s">
        <v>224</v>
      </c>
      <c r="O2048" t="s">
        <v>226</v>
      </c>
      <c r="P2048" t="s">
        <v>224</v>
      </c>
      <c r="Q2048" t="s">
        <v>226</v>
      </c>
      <c r="R2048" t="s">
        <v>224</v>
      </c>
      <c r="S2048" t="s">
        <v>226</v>
      </c>
      <c r="T2048" t="s">
        <v>224</v>
      </c>
      <c r="U2048" t="s">
        <v>224</v>
      </c>
      <c r="V2048" t="s">
        <v>226</v>
      </c>
      <c r="W2048" t="s">
        <v>226</v>
      </c>
      <c r="X2048" t="s">
        <v>226</v>
      </c>
      <c r="Y2048" t="s">
        <v>226</v>
      </c>
      <c r="Z2048" t="s">
        <v>225</v>
      </c>
      <c r="AA2048" t="s">
        <v>226</v>
      </c>
      <c r="AB2048" t="s">
        <v>225</v>
      </c>
      <c r="AC2048" t="s">
        <v>226</v>
      </c>
      <c r="AD2048" t="s">
        <v>225</v>
      </c>
      <c r="AE2048" t="s">
        <v>226</v>
      </c>
      <c r="AF2048" t="s">
        <v>224</v>
      </c>
      <c r="AG2048" t="s">
        <v>224</v>
      </c>
      <c r="AH2048" t="s">
        <v>225</v>
      </c>
      <c r="AI2048" t="s">
        <v>224</v>
      </c>
      <c r="AJ2048" t="s">
        <v>226</v>
      </c>
      <c r="AK2048" t="s">
        <v>224</v>
      </c>
      <c r="AL2048" t="s">
        <v>226</v>
      </c>
      <c r="AM2048" t="s">
        <v>225</v>
      </c>
      <c r="AN2048" t="s">
        <v>225</v>
      </c>
      <c r="AO2048" t="s">
        <v>225</v>
      </c>
      <c r="AP2048" t="s">
        <v>225</v>
      </c>
      <c r="AQ2048" s="286" t="s">
        <v>394</v>
      </c>
      <c r="AR2048" s="307"/>
      <c r="AS2048" s="310"/>
    </row>
    <row r="2049" spans="1:45" ht="21.6" x14ac:dyDescent="0.3">
      <c r="A2049" s="285">
        <v>120713</v>
      </c>
      <c r="B2049" s="286" t="s">
        <v>61</v>
      </c>
      <c r="C2049" t="s">
        <v>995</v>
      </c>
      <c r="D2049" t="s">
        <v>995</v>
      </c>
      <c r="E2049" t="s">
        <v>995</v>
      </c>
      <c r="F2049" t="s">
        <v>995</v>
      </c>
      <c r="G2049" t="s">
        <v>995</v>
      </c>
      <c r="H2049" t="s">
        <v>995</v>
      </c>
      <c r="I2049" t="s">
        <v>995</v>
      </c>
      <c r="J2049" t="s">
        <v>995</v>
      </c>
      <c r="K2049" t="s">
        <v>995</v>
      </c>
      <c r="L2049" t="s">
        <v>995</v>
      </c>
      <c r="M2049" t="s">
        <v>995</v>
      </c>
      <c r="N2049" t="s">
        <v>995</v>
      </c>
      <c r="O2049" t="s">
        <v>995</v>
      </c>
      <c r="P2049" t="s">
        <v>995</v>
      </c>
      <c r="Q2049" t="s">
        <v>995</v>
      </c>
      <c r="R2049" t="s">
        <v>995</v>
      </c>
      <c r="S2049" t="s">
        <v>995</v>
      </c>
      <c r="T2049" t="s">
        <v>995</v>
      </c>
      <c r="U2049" t="s">
        <v>995</v>
      </c>
      <c r="V2049" t="s">
        <v>995</v>
      </c>
      <c r="W2049" t="s">
        <v>995</v>
      </c>
      <c r="X2049" t="s">
        <v>995</v>
      </c>
      <c r="Y2049" t="s">
        <v>995</v>
      </c>
      <c r="Z2049" t="s">
        <v>995</v>
      </c>
      <c r="AA2049" t="s">
        <v>995</v>
      </c>
      <c r="AB2049" t="s">
        <v>995</v>
      </c>
      <c r="AC2049" t="s">
        <v>995</v>
      </c>
      <c r="AD2049" t="s">
        <v>995</v>
      </c>
      <c r="AE2049" t="s">
        <v>995</v>
      </c>
      <c r="AF2049" t="s">
        <v>995</v>
      </c>
      <c r="AG2049" t="s">
        <v>995</v>
      </c>
      <c r="AH2049" t="s">
        <v>995</v>
      </c>
      <c r="AI2049" t="s">
        <v>995</v>
      </c>
      <c r="AJ2049" t="s">
        <v>995</v>
      </c>
      <c r="AK2049" t="s">
        <v>995</v>
      </c>
      <c r="AL2049" t="s">
        <v>995</v>
      </c>
      <c r="AM2049" t="s">
        <v>995</v>
      </c>
      <c r="AN2049" t="s">
        <v>995</v>
      </c>
      <c r="AO2049" t="s">
        <v>995</v>
      </c>
      <c r="AP2049" t="s">
        <v>995</v>
      </c>
      <c r="AQ2049" s="286" t="s">
        <v>855</v>
      </c>
      <c r="AR2049" s="307"/>
      <c r="AS2049" s="310"/>
    </row>
    <row r="2050" spans="1:45" ht="21.6" x14ac:dyDescent="0.3">
      <c r="A2050" s="285">
        <v>120715</v>
      </c>
      <c r="B2050" s="286" t="s">
        <v>538</v>
      </c>
      <c r="C2050" t="s">
        <v>224</v>
      </c>
      <c r="D2050" t="s">
        <v>224</v>
      </c>
      <c r="E2050" t="s">
        <v>224</v>
      </c>
      <c r="F2050" t="s">
        <v>224</v>
      </c>
      <c r="G2050" t="s">
        <v>224</v>
      </c>
      <c r="H2050" t="s">
        <v>224</v>
      </c>
      <c r="I2050" t="s">
        <v>226</v>
      </c>
      <c r="J2050" t="s">
        <v>226</v>
      </c>
      <c r="K2050" t="s">
        <v>224</v>
      </c>
      <c r="L2050" t="s">
        <v>224</v>
      </c>
      <c r="M2050" t="s">
        <v>224</v>
      </c>
      <c r="N2050" t="s">
        <v>224</v>
      </c>
      <c r="O2050" t="s">
        <v>226</v>
      </c>
      <c r="P2050" t="s">
        <v>224</v>
      </c>
      <c r="Q2050" t="s">
        <v>224</v>
      </c>
      <c r="R2050" t="s">
        <v>224</v>
      </c>
      <c r="S2050" t="s">
        <v>226</v>
      </c>
      <c r="T2050" t="s">
        <v>224</v>
      </c>
      <c r="U2050" t="s">
        <v>226</v>
      </c>
      <c r="V2050" t="s">
        <v>226</v>
      </c>
      <c r="W2050" t="s">
        <v>226</v>
      </c>
      <c r="X2050" t="s">
        <v>226</v>
      </c>
      <c r="Y2050" t="s">
        <v>226</v>
      </c>
      <c r="Z2050" t="s">
        <v>226</v>
      </c>
      <c r="AA2050" t="s">
        <v>226</v>
      </c>
      <c r="AB2050" t="s">
        <v>394</v>
      </c>
      <c r="AC2050" t="s">
        <v>394</v>
      </c>
      <c r="AD2050" t="s">
        <v>394</v>
      </c>
      <c r="AE2050" t="s">
        <v>394</v>
      </c>
      <c r="AF2050" t="s">
        <v>394</v>
      </c>
      <c r="AG2050" t="s">
        <v>394</v>
      </c>
      <c r="AH2050" t="s">
        <v>394</v>
      </c>
      <c r="AI2050" t="s">
        <v>394</v>
      </c>
      <c r="AJ2050" t="s">
        <v>394</v>
      </c>
      <c r="AK2050" t="s">
        <v>394</v>
      </c>
      <c r="AL2050" t="s">
        <v>394</v>
      </c>
      <c r="AM2050" t="s">
        <v>394</v>
      </c>
      <c r="AN2050" t="s">
        <v>394</v>
      </c>
      <c r="AO2050" t="s">
        <v>394</v>
      </c>
      <c r="AP2050" t="s">
        <v>394</v>
      </c>
      <c r="AQ2050" s="286" t="s">
        <v>394</v>
      </c>
      <c r="AR2050" s="307"/>
      <c r="AS2050" s="310"/>
    </row>
    <row r="2051" spans="1:45" ht="21.6" x14ac:dyDescent="0.3">
      <c r="A2051" s="285">
        <v>120716</v>
      </c>
      <c r="B2051" s="286" t="s">
        <v>61</v>
      </c>
      <c r="C2051" t="s">
        <v>226</v>
      </c>
      <c r="D2051" t="s">
        <v>226</v>
      </c>
      <c r="E2051" t="s">
        <v>226</v>
      </c>
      <c r="F2051" t="s">
        <v>226</v>
      </c>
      <c r="G2051" t="s">
        <v>224</v>
      </c>
      <c r="H2051" t="s">
        <v>226</v>
      </c>
      <c r="I2051" t="s">
        <v>226</v>
      </c>
      <c r="J2051" t="s">
        <v>226</v>
      </c>
      <c r="K2051" t="s">
        <v>226</v>
      </c>
      <c r="L2051" t="s">
        <v>226</v>
      </c>
      <c r="M2051" t="s">
        <v>226</v>
      </c>
      <c r="N2051" t="s">
        <v>226</v>
      </c>
      <c r="O2051" t="s">
        <v>226</v>
      </c>
      <c r="P2051" t="s">
        <v>226</v>
      </c>
      <c r="Q2051" t="s">
        <v>224</v>
      </c>
      <c r="R2051" t="s">
        <v>226</v>
      </c>
      <c r="S2051" t="s">
        <v>226</v>
      </c>
      <c r="T2051" t="s">
        <v>224</v>
      </c>
      <c r="U2051" t="s">
        <v>226</v>
      </c>
      <c r="V2051" t="s">
        <v>226</v>
      </c>
      <c r="W2051" t="s">
        <v>226</v>
      </c>
      <c r="X2051" t="s">
        <v>224</v>
      </c>
      <c r="Y2051" t="s">
        <v>226</v>
      </c>
      <c r="Z2051" t="s">
        <v>224</v>
      </c>
      <c r="AA2051" t="s">
        <v>226</v>
      </c>
      <c r="AB2051" t="s">
        <v>226</v>
      </c>
      <c r="AC2051" t="s">
        <v>226</v>
      </c>
      <c r="AD2051" t="s">
        <v>226</v>
      </c>
      <c r="AE2051" t="s">
        <v>224</v>
      </c>
      <c r="AF2051" t="s">
        <v>226</v>
      </c>
      <c r="AG2051" t="s">
        <v>224</v>
      </c>
      <c r="AH2051" t="s">
        <v>224</v>
      </c>
      <c r="AI2051" t="s">
        <v>226</v>
      </c>
      <c r="AJ2051" t="s">
        <v>224</v>
      </c>
      <c r="AK2051" t="s">
        <v>224</v>
      </c>
      <c r="AL2051" t="s">
        <v>226</v>
      </c>
      <c r="AM2051" t="s">
        <v>225</v>
      </c>
      <c r="AN2051" t="s">
        <v>226</v>
      </c>
      <c r="AO2051" t="s">
        <v>225</v>
      </c>
      <c r="AP2051" t="s">
        <v>225</v>
      </c>
      <c r="AQ2051" s="286" t="s">
        <v>394</v>
      </c>
      <c r="AR2051" s="307"/>
      <c r="AS2051" s="310"/>
    </row>
    <row r="2052" spans="1:45" x14ac:dyDescent="0.3">
      <c r="A2052" s="285">
        <v>120717</v>
      </c>
      <c r="B2052" s="286" t="s">
        <v>539</v>
      </c>
      <c r="C2052" t="s">
        <v>995</v>
      </c>
      <c r="D2052" t="s">
        <v>995</v>
      </c>
      <c r="E2052" t="s">
        <v>995</v>
      </c>
      <c r="F2052" t="s">
        <v>995</v>
      </c>
      <c r="G2052" t="s">
        <v>995</v>
      </c>
      <c r="H2052" t="s">
        <v>995</v>
      </c>
      <c r="I2052" t="s">
        <v>995</v>
      </c>
      <c r="J2052" t="s">
        <v>995</v>
      </c>
      <c r="K2052" t="s">
        <v>995</v>
      </c>
      <c r="L2052" t="s">
        <v>995</v>
      </c>
      <c r="M2052" t="s">
        <v>995</v>
      </c>
      <c r="N2052" t="s">
        <v>995</v>
      </c>
      <c r="O2052" t="s">
        <v>995</v>
      </c>
      <c r="P2052" t="s">
        <v>995</v>
      </c>
      <c r="Q2052" t="s">
        <v>995</v>
      </c>
      <c r="R2052" t="s">
        <v>995</v>
      </c>
      <c r="S2052" t="s">
        <v>995</v>
      </c>
      <c r="T2052" t="s">
        <v>995</v>
      </c>
      <c r="U2052" t="s">
        <v>995</v>
      </c>
      <c r="V2052" t="s">
        <v>995</v>
      </c>
      <c r="W2052" t="s">
        <v>995</v>
      </c>
      <c r="X2052" t="s">
        <v>995</v>
      </c>
      <c r="Y2052" t="s">
        <v>995</v>
      </c>
      <c r="Z2052" t="s">
        <v>995</v>
      </c>
      <c r="AA2052" t="s">
        <v>995</v>
      </c>
      <c r="AB2052" t="s">
        <v>995</v>
      </c>
      <c r="AC2052" t="s">
        <v>995</v>
      </c>
      <c r="AD2052" t="s">
        <v>995</v>
      </c>
      <c r="AE2052" t="s">
        <v>995</v>
      </c>
      <c r="AF2052" t="s">
        <v>995</v>
      </c>
      <c r="AG2052" t="s">
        <v>995</v>
      </c>
      <c r="AH2052" t="s">
        <v>995</v>
      </c>
      <c r="AI2052" t="s">
        <v>995</v>
      </c>
      <c r="AJ2052" t="s">
        <v>995</v>
      </c>
      <c r="AK2052" t="s">
        <v>995</v>
      </c>
      <c r="AL2052" t="s">
        <v>995</v>
      </c>
      <c r="AM2052" t="s">
        <v>995</v>
      </c>
      <c r="AN2052" t="s">
        <v>995</v>
      </c>
      <c r="AO2052" t="s">
        <v>995</v>
      </c>
      <c r="AP2052" t="s">
        <v>995</v>
      </c>
      <c r="AQ2052" s="286" t="s">
        <v>855</v>
      </c>
      <c r="AR2052" s="303"/>
      <c r="AS2052" s="303"/>
    </row>
    <row r="2053" spans="1:45" x14ac:dyDescent="0.3">
      <c r="A2053" s="285">
        <v>120721</v>
      </c>
      <c r="B2053" s="286" t="s">
        <v>540</v>
      </c>
      <c r="C2053" t="s">
        <v>995</v>
      </c>
      <c r="D2053" t="s">
        <v>995</v>
      </c>
      <c r="E2053" t="s">
        <v>995</v>
      </c>
      <c r="F2053" t="s">
        <v>995</v>
      </c>
      <c r="G2053" t="s">
        <v>995</v>
      </c>
      <c r="H2053" t="s">
        <v>995</v>
      </c>
      <c r="I2053" t="s">
        <v>995</v>
      </c>
      <c r="J2053" t="s">
        <v>995</v>
      </c>
      <c r="K2053" t="s">
        <v>995</v>
      </c>
      <c r="L2053" t="s">
        <v>995</v>
      </c>
      <c r="M2053" t="s">
        <v>995</v>
      </c>
      <c r="N2053" t="s">
        <v>995</v>
      </c>
      <c r="O2053" t="s">
        <v>995</v>
      </c>
      <c r="P2053" t="s">
        <v>995</v>
      </c>
      <c r="Q2053" t="s">
        <v>995</v>
      </c>
      <c r="R2053" t="s">
        <v>995</v>
      </c>
      <c r="S2053" t="s">
        <v>995</v>
      </c>
      <c r="T2053" t="s">
        <v>995</v>
      </c>
      <c r="U2053" t="s">
        <v>995</v>
      </c>
      <c r="V2053" t="s">
        <v>995</v>
      </c>
      <c r="W2053" t="s">
        <v>995</v>
      </c>
      <c r="X2053" t="s">
        <v>995</v>
      </c>
      <c r="Y2053" t="s">
        <v>995</v>
      </c>
      <c r="Z2053" t="s">
        <v>995</v>
      </c>
      <c r="AA2053" t="s">
        <v>995</v>
      </c>
      <c r="AB2053" t="s">
        <v>995</v>
      </c>
      <c r="AC2053" t="s">
        <v>995</v>
      </c>
      <c r="AD2053" t="s">
        <v>995</v>
      </c>
      <c r="AE2053" t="s">
        <v>995</v>
      </c>
      <c r="AF2053" t="s">
        <v>995</v>
      </c>
      <c r="AG2053" t="s">
        <v>995</v>
      </c>
      <c r="AH2053" t="s">
        <v>995</v>
      </c>
      <c r="AI2053" t="s">
        <v>995</v>
      </c>
      <c r="AJ2053" t="s">
        <v>995</v>
      </c>
      <c r="AK2053" t="s">
        <v>995</v>
      </c>
      <c r="AL2053" t="s">
        <v>995</v>
      </c>
      <c r="AM2053" t="s">
        <v>995</v>
      </c>
      <c r="AN2053" t="s">
        <v>995</v>
      </c>
      <c r="AO2053" t="s">
        <v>995</v>
      </c>
      <c r="AP2053" t="s">
        <v>995</v>
      </c>
      <c r="AQ2053" s="286" t="s">
        <v>855</v>
      </c>
      <c r="AR2053" s="303"/>
      <c r="AS2053" s="303"/>
    </row>
    <row r="2054" spans="1:45" x14ac:dyDescent="0.3">
      <c r="A2054" s="285">
        <v>120724</v>
      </c>
      <c r="B2054" s="286" t="s">
        <v>540</v>
      </c>
      <c r="C2054" t="s">
        <v>995</v>
      </c>
      <c r="D2054" t="s">
        <v>995</v>
      </c>
      <c r="E2054" t="s">
        <v>995</v>
      </c>
      <c r="F2054" t="s">
        <v>995</v>
      </c>
      <c r="G2054" t="s">
        <v>995</v>
      </c>
      <c r="H2054" t="s">
        <v>995</v>
      </c>
      <c r="I2054" t="s">
        <v>995</v>
      </c>
      <c r="J2054" t="s">
        <v>995</v>
      </c>
      <c r="K2054" t="s">
        <v>995</v>
      </c>
      <c r="L2054" t="s">
        <v>995</v>
      </c>
      <c r="M2054" t="s">
        <v>995</v>
      </c>
      <c r="N2054" t="s">
        <v>995</v>
      </c>
      <c r="O2054" t="s">
        <v>995</v>
      </c>
      <c r="P2054" t="s">
        <v>995</v>
      </c>
      <c r="Q2054" t="s">
        <v>995</v>
      </c>
      <c r="R2054" t="s">
        <v>995</v>
      </c>
      <c r="S2054" t="s">
        <v>995</v>
      </c>
      <c r="T2054" t="s">
        <v>995</v>
      </c>
      <c r="U2054" t="s">
        <v>995</v>
      </c>
      <c r="V2054" t="s">
        <v>995</v>
      </c>
      <c r="W2054" t="s">
        <v>995</v>
      </c>
      <c r="X2054" t="s">
        <v>995</v>
      </c>
      <c r="Y2054" t="s">
        <v>995</v>
      </c>
      <c r="Z2054" t="s">
        <v>995</v>
      </c>
      <c r="AA2054" t="s">
        <v>995</v>
      </c>
      <c r="AB2054" t="s">
        <v>995</v>
      </c>
      <c r="AC2054" t="s">
        <v>995</v>
      </c>
      <c r="AD2054" t="s">
        <v>995</v>
      </c>
      <c r="AE2054" t="s">
        <v>995</v>
      </c>
      <c r="AF2054" t="s">
        <v>995</v>
      </c>
      <c r="AG2054" t="s">
        <v>995</v>
      </c>
      <c r="AH2054" t="s">
        <v>995</v>
      </c>
      <c r="AI2054" t="s">
        <v>995</v>
      </c>
      <c r="AJ2054" t="s">
        <v>995</v>
      </c>
      <c r="AK2054" t="s">
        <v>995</v>
      </c>
      <c r="AL2054" t="s">
        <v>995</v>
      </c>
      <c r="AM2054" t="s">
        <v>995</v>
      </c>
      <c r="AN2054" t="s">
        <v>995</v>
      </c>
      <c r="AO2054" t="s">
        <v>995</v>
      </c>
      <c r="AP2054" t="s">
        <v>995</v>
      </c>
      <c r="AQ2054" s="286" t="s">
        <v>855</v>
      </c>
      <c r="AR2054" s="303"/>
      <c r="AS2054" s="303"/>
    </row>
    <row r="2055" spans="1:45" x14ac:dyDescent="0.3">
      <c r="A2055" s="285">
        <v>120725</v>
      </c>
      <c r="B2055" s="286" t="s">
        <v>540</v>
      </c>
      <c r="AQ2055" s="286" t="s">
        <v>394</v>
      </c>
      <c r="AR2055" s="303"/>
      <c r="AS2055" s="303"/>
    </row>
    <row r="2056" spans="1:45" x14ac:dyDescent="0.3">
      <c r="A2056" s="285">
        <v>120726</v>
      </c>
      <c r="B2056" s="286" t="s">
        <v>540</v>
      </c>
      <c r="C2056" t="s">
        <v>995</v>
      </c>
      <c r="D2056" t="s">
        <v>995</v>
      </c>
      <c r="E2056" t="s">
        <v>995</v>
      </c>
      <c r="F2056" t="s">
        <v>995</v>
      </c>
      <c r="G2056" t="s">
        <v>995</v>
      </c>
      <c r="H2056" t="s">
        <v>995</v>
      </c>
      <c r="I2056" t="s">
        <v>995</v>
      </c>
      <c r="J2056" t="s">
        <v>995</v>
      </c>
      <c r="K2056" t="s">
        <v>995</v>
      </c>
      <c r="L2056" t="s">
        <v>995</v>
      </c>
      <c r="M2056" t="s">
        <v>995</v>
      </c>
      <c r="N2056" t="s">
        <v>995</v>
      </c>
      <c r="O2056" t="s">
        <v>995</v>
      </c>
      <c r="P2056" t="s">
        <v>995</v>
      </c>
      <c r="Q2056" t="s">
        <v>995</v>
      </c>
      <c r="R2056" t="s">
        <v>995</v>
      </c>
      <c r="S2056" t="s">
        <v>995</v>
      </c>
      <c r="T2056" t="s">
        <v>995</v>
      </c>
      <c r="U2056" t="s">
        <v>995</v>
      </c>
      <c r="V2056" t="s">
        <v>995</v>
      </c>
      <c r="W2056" t="s">
        <v>995</v>
      </c>
      <c r="X2056" t="s">
        <v>995</v>
      </c>
      <c r="Y2056" t="s">
        <v>995</v>
      </c>
      <c r="Z2056" t="s">
        <v>995</v>
      </c>
      <c r="AA2056" t="s">
        <v>995</v>
      </c>
      <c r="AB2056" t="s">
        <v>995</v>
      </c>
      <c r="AC2056" t="s">
        <v>995</v>
      </c>
      <c r="AD2056" t="s">
        <v>995</v>
      </c>
      <c r="AE2056" t="s">
        <v>995</v>
      </c>
      <c r="AF2056" t="s">
        <v>995</v>
      </c>
      <c r="AG2056" t="s">
        <v>995</v>
      </c>
      <c r="AH2056" t="s">
        <v>995</v>
      </c>
      <c r="AI2056" t="s">
        <v>995</v>
      </c>
      <c r="AJ2056" t="s">
        <v>995</v>
      </c>
      <c r="AK2056" t="s">
        <v>995</v>
      </c>
      <c r="AL2056" t="s">
        <v>995</v>
      </c>
      <c r="AM2056" t="s">
        <v>995</v>
      </c>
      <c r="AN2056" t="s">
        <v>995</v>
      </c>
      <c r="AO2056" t="s">
        <v>995</v>
      </c>
      <c r="AP2056" t="s">
        <v>995</v>
      </c>
      <c r="AQ2056" s="286" t="s">
        <v>855</v>
      </c>
      <c r="AR2056" s="303"/>
      <c r="AS2056" s="303"/>
    </row>
    <row r="2057" spans="1:45" x14ac:dyDescent="0.3">
      <c r="A2057" s="285">
        <v>120730</v>
      </c>
      <c r="B2057" s="286" t="s">
        <v>540</v>
      </c>
      <c r="C2057" t="s">
        <v>995</v>
      </c>
      <c r="D2057" t="s">
        <v>995</v>
      </c>
      <c r="E2057" t="s">
        <v>995</v>
      </c>
      <c r="F2057" t="s">
        <v>995</v>
      </c>
      <c r="G2057" t="s">
        <v>995</v>
      </c>
      <c r="H2057" t="s">
        <v>995</v>
      </c>
      <c r="I2057" t="s">
        <v>995</v>
      </c>
      <c r="J2057" t="s">
        <v>995</v>
      </c>
      <c r="K2057" t="s">
        <v>995</v>
      </c>
      <c r="L2057" t="s">
        <v>995</v>
      </c>
      <c r="M2057" t="s">
        <v>995</v>
      </c>
      <c r="N2057" t="s">
        <v>995</v>
      </c>
      <c r="O2057" t="s">
        <v>995</v>
      </c>
      <c r="P2057" t="s">
        <v>995</v>
      </c>
      <c r="Q2057" t="s">
        <v>995</v>
      </c>
      <c r="R2057" t="s">
        <v>995</v>
      </c>
      <c r="S2057" t="s">
        <v>995</v>
      </c>
      <c r="T2057" t="s">
        <v>995</v>
      </c>
      <c r="U2057" t="s">
        <v>995</v>
      </c>
      <c r="V2057" t="s">
        <v>995</v>
      </c>
      <c r="W2057" t="s">
        <v>995</v>
      </c>
      <c r="X2057" t="s">
        <v>995</v>
      </c>
      <c r="Y2057" t="s">
        <v>995</v>
      </c>
      <c r="Z2057" t="s">
        <v>995</v>
      </c>
      <c r="AA2057" t="s">
        <v>995</v>
      </c>
      <c r="AB2057" t="s">
        <v>995</v>
      </c>
      <c r="AC2057" t="s">
        <v>995</v>
      </c>
      <c r="AD2057" t="s">
        <v>995</v>
      </c>
      <c r="AE2057" t="s">
        <v>995</v>
      </c>
      <c r="AF2057" t="s">
        <v>995</v>
      </c>
      <c r="AG2057" t="s">
        <v>995</v>
      </c>
      <c r="AH2057" t="s">
        <v>995</v>
      </c>
      <c r="AI2057" t="s">
        <v>995</v>
      </c>
      <c r="AJ2057" t="s">
        <v>995</v>
      </c>
      <c r="AK2057" t="s">
        <v>995</v>
      </c>
      <c r="AL2057" t="s">
        <v>995</v>
      </c>
      <c r="AM2057" t="s">
        <v>995</v>
      </c>
      <c r="AN2057" t="s">
        <v>995</v>
      </c>
      <c r="AO2057" t="s">
        <v>995</v>
      </c>
      <c r="AP2057" t="s">
        <v>995</v>
      </c>
      <c r="AQ2057" s="286" t="s">
        <v>855</v>
      </c>
      <c r="AR2057" s="303"/>
      <c r="AS2057" s="303"/>
    </row>
    <row r="2058" spans="1:45" x14ac:dyDescent="0.3">
      <c r="A2058" s="285">
        <v>120731</v>
      </c>
      <c r="B2058" s="286" t="s">
        <v>539</v>
      </c>
      <c r="C2058" t="s">
        <v>995</v>
      </c>
      <c r="D2058" t="s">
        <v>995</v>
      </c>
      <c r="E2058" t="s">
        <v>995</v>
      </c>
      <c r="F2058" t="s">
        <v>995</v>
      </c>
      <c r="G2058" t="s">
        <v>995</v>
      </c>
      <c r="H2058" t="s">
        <v>995</v>
      </c>
      <c r="I2058" t="s">
        <v>995</v>
      </c>
      <c r="J2058" t="s">
        <v>995</v>
      </c>
      <c r="K2058" t="s">
        <v>995</v>
      </c>
      <c r="L2058" t="s">
        <v>995</v>
      </c>
      <c r="M2058" t="s">
        <v>995</v>
      </c>
      <c r="N2058" t="s">
        <v>995</v>
      </c>
      <c r="O2058" t="s">
        <v>995</v>
      </c>
      <c r="P2058" t="s">
        <v>995</v>
      </c>
      <c r="Q2058" t="s">
        <v>995</v>
      </c>
      <c r="R2058" t="s">
        <v>995</v>
      </c>
      <c r="S2058" t="s">
        <v>995</v>
      </c>
      <c r="T2058" t="s">
        <v>995</v>
      </c>
      <c r="U2058" t="s">
        <v>995</v>
      </c>
      <c r="V2058" t="s">
        <v>995</v>
      </c>
      <c r="W2058" t="s">
        <v>995</v>
      </c>
      <c r="X2058" t="s">
        <v>995</v>
      </c>
      <c r="Y2058" t="s">
        <v>995</v>
      </c>
      <c r="Z2058" t="s">
        <v>995</v>
      </c>
      <c r="AA2058" t="s">
        <v>995</v>
      </c>
      <c r="AB2058" t="s">
        <v>995</v>
      </c>
      <c r="AC2058" t="s">
        <v>995</v>
      </c>
      <c r="AD2058" t="s">
        <v>995</v>
      </c>
      <c r="AE2058" t="s">
        <v>995</v>
      </c>
      <c r="AF2058" t="s">
        <v>995</v>
      </c>
      <c r="AG2058" t="s">
        <v>995</v>
      </c>
      <c r="AH2058" t="s">
        <v>995</v>
      </c>
      <c r="AI2058" t="s">
        <v>995</v>
      </c>
      <c r="AJ2058" t="s">
        <v>995</v>
      </c>
      <c r="AK2058" t="s">
        <v>995</v>
      </c>
      <c r="AL2058" t="s">
        <v>995</v>
      </c>
      <c r="AM2058" t="s">
        <v>995</v>
      </c>
      <c r="AN2058" t="s">
        <v>995</v>
      </c>
      <c r="AO2058" t="s">
        <v>995</v>
      </c>
      <c r="AP2058" t="s">
        <v>995</v>
      </c>
      <c r="AQ2058" s="286" t="s">
        <v>855</v>
      </c>
      <c r="AR2058" s="303"/>
      <c r="AS2058" s="303"/>
    </row>
    <row r="2059" spans="1:45" x14ac:dyDescent="0.3">
      <c r="A2059" s="285">
        <v>120732</v>
      </c>
      <c r="B2059" s="286" t="s">
        <v>539</v>
      </c>
      <c r="C2059" t="s">
        <v>995</v>
      </c>
      <c r="D2059" t="s">
        <v>995</v>
      </c>
      <c r="E2059" t="s">
        <v>995</v>
      </c>
      <c r="F2059" t="s">
        <v>995</v>
      </c>
      <c r="G2059" t="s">
        <v>995</v>
      </c>
      <c r="H2059" t="s">
        <v>995</v>
      </c>
      <c r="I2059" t="s">
        <v>995</v>
      </c>
      <c r="J2059" t="s">
        <v>995</v>
      </c>
      <c r="K2059" t="s">
        <v>995</v>
      </c>
      <c r="L2059" t="s">
        <v>995</v>
      </c>
      <c r="M2059" t="s">
        <v>995</v>
      </c>
      <c r="N2059" t="s">
        <v>995</v>
      </c>
      <c r="O2059" t="s">
        <v>995</v>
      </c>
      <c r="P2059" t="s">
        <v>995</v>
      </c>
      <c r="Q2059" t="s">
        <v>995</v>
      </c>
      <c r="R2059" t="s">
        <v>995</v>
      </c>
      <c r="S2059" t="s">
        <v>995</v>
      </c>
      <c r="T2059" t="s">
        <v>995</v>
      </c>
      <c r="U2059" t="s">
        <v>995</v>
      </c>
      <c r="V2059" t="s">
        <v>995</v>
      </c>
      <c r="W2059" t="s">
        <v>995</v>
      </c>
      <c r="X2059" t="s">
        <v>995</v>
      </c>
      <c r="Y2059" t="s">
        <v>995</v>
      </c>
      <c r="Z2059" t="s">
        <v>995</v>
      </c>
      <c r="AA2059" t="s">
        <v>995</v>
      </c>
      <c r="AB2059" t="s">
        <v>995</v>
      </c>
      <c r="AC2059" t="s">
        <v>995</v>
      </c>
      <c r="AD2059" t="s">
        <v>995</v>
      </c>
      <c r="AE2059" t="s">
        <v>995</v>
      </c>
      <c r="AF2059" t="s">
        <v>995</v>
      </c>
      <c r="AG2059" t="s">
        <v>995</v>
      </c>
      <c r="AH2059" t="s">
        <v>995</v>
      </c>
      <c r="AI2059" t="s">
        <v>995</v>
      </c>
      <c r="AJ2059" t="s">
        <v>995</v>
      </c>
      <c r="AK2059" t="s">
        <v>995</v>
      </c>
      <c r="AL2059" t="s">
        <v>995</v>
      </c>
      <c r="AM2059" t="s">
        <v>995</v>
      </c>
      <c r="AN2059" t="s">
        <v>995</v>
      </c>
      <c r="AO2059" t="s">
        <v>995</v>
      </c>
      <c r="AP2059" t="s">
        <v>995</v>
      </c>
      <c r="AQ2059" s="286" t="s">
        <v>855</v>
      </c>
      <c r="AR2059" s="303"/>
      <c r="AS2059" s="303"/>
    </row>
    <row r="2060" spans="1:45" x14ac:dyDescent="0.3">
      <c r="A2060" s="285">
        <v>120735</v>
      </c>
      <c r="B2060" s="286" t="s">
        <v>61</v>
      </c>
      <c r="C2060" t="s">
        <v>995</v>
      </c>
      <c r="D2060" t="s">
        <v>995</v>
      </c>
      <c r="E2060" t="s">
        <v>995</v>
      </c>
      <c r="F2060" t="s">
        <v>995</v>
      </c>
      <c r="G2060" t="s">
        <v>995</v>
      </c>
      <c r="H2060" t="s">
        <v>995</v>
      </c>
      <c r="I2060" t="s">
        <v>995</v>
      </c>
      <c r="J2060" t="s">
        <v>995</v>
      </c>
      <c r="K2060" t="s">
        <v>995</v>
      </c>
      <c r="L2060" t="s">
        <v>995</v>
      </c>
      <c r="M2060" t="s">
        <v>995</v>
      </c>
      <c r="N2060" t="s">
        <v>995</v>
      </c>
      <c r="O2060" t="s">
        <v>995</v>
      </c>
      <c r="P2060" t="s">
        <v>995</v>
      </c>
      <c r="Q2060" t="s">
        <v>995</v>
      </c>
      <c r="R2060" t="s">
        <v>995</v>
      </c>
      <c r="S2060" t="s">
        <v>995</v>
      </c>
      <c r="T2060" t="s">
        <v>995</v>
      </c>
      <c r="U2060" t="s">
        <v>995</v>
      </c>
      <c r="V2060" t="s">
        <v>995</v>
      </c>
      <c r="W2060" t="s">
        <v>995</v>
      </c>
      <c r="X2060" t="s">
        <v>995</v>
      </c>
      <c r="Y2060" t="s">
        <v>995</v>
      </c>
      <c r="Z2060" t="s">
        <v>995</v>
      </c>
      <c r="AA2060" t="s">
        <v>995</v>
      </c>
      <c r="AB2060" t="s">
        <v>995</v>
      </c>
      <c r="AC2060" t="s">
        <v>995</v>
      </c>
      <c r="AD2060" t="s">
        <v>995</v>
      </c>
      <c r="AE2060" t="s">
        <v>995</v>
      </c>
      <c r="AF2060" t="s">
        <v>995</v>
      </c>
      <c r="AG2060" t="s">
        <v>995</v>
      </c>
      <c r="AH2060" t="s">
        <v>995</v>
      </c>
      <c r="AI2060" t="s">
        <v>995</v>
      </c>
      <c r="AJ2060" t="s">
        <v>995</v>
      </c>
      <c r="AK2060" t="s">
        <v>995</v>
      </c>
      <c r="AL2060" t="s">
        <v>995</v>
      </c>
      <c r="AM2060" t="s">
        <v>995</v>
      </c>
      <c r="AN2060" t="s">
        <v>995</v>
      </c>
      <c r="AO2060" t="s">
        <v>995</v>
      </c>
      <c r="AP2060" t="s">
        <v>995</v>
      </c>
      <c r="AQ2060" s="286" t="s">
        <v>855</v>
      </c>
      <c r="AR2060" s="303"/>
      <c r="AS2060" s="303"/>
    </row>
    <row r="2061" spans="1:45" ht="21.6" x14ac:dyDescent="0.3">
      <c r="A2061" s="285">
        <v>120736</v>
      </c>
      <c r="B2061" s="286" t="s">
        <v>61</v>
      </c>
      <c r="C2061" t="s">
        <v>226</v>
      </c>
      <c r="D2061" t="s">
        <v>226</v>
      </c>
      <c r="E2061" t="s">
        <v>226</v>
      </c>
      <c r="F2061" t="s">
        <v>224</v>
      </c>
      <c r="G2061" t="s">
        <v>224</v>
      </c>
      <c r="H2061" t="s">
        <v>226</v>
      </c>
      <c r="I2061" t="s">
        <v>226</v>
      </c>
      <c r="J2061" t="s">
        <v>226</v>
      </c>
      <c r="K2061" t="s">
        <v>226</v>
      </c>
      <c r="L2061" t="s">
        <v>226</v>
      </c>
      <c r="M2061" t="s">
        <v>226</v>
      </c>
      <c r="N2061" t="s">
        <v>226</v>
      </c>
      <c r="O2061" t="s">
        <v>226</v>
      </c>
      <c r="P2061" t="s">
        <v>224</v>
      </c>
      <c r="Q2061" t="s">
        <v>226</v>
      </c>
      <c r="R2061" t="s">
        <v>226</v>
      </c>
      <c r="S2061" t="s">
        <v>226</v>
      </c>
      <c r="T2061" t="s">
        <v>226</v>
      </c>
      <c r="U2061" t="s">
        <v>226</v>
      </c>
      <c r="V2061" t="s">
        <v>226</v>
      </c>
      <c r="W2061" t="s">
        <v>226</v>
      </c>
      <c r="X2061" t="s">
        <v>226</v>
      </c>
      <c r="Y2061" t="s">
        <v>226</v>
      </c>
      <c r="Z2061" t="s">
        <v>226</v>
      </c>
      <c r="AA2061" t="s">
        <v>226</v>
      </c>
      <c r="AB2061" t="s">
        <v>226</v>
      </c>
      <c r="AC2061" t="s">
        <v>226</v>
      </c>
      <c r="AD2061" t="s">
        <v>226</v>
      </c>
      <c r="AE2061" t="s">
        <v>226</v>
      </c>
      <c r="AF2061" t="s">
        <v>226</v>
      </c>
      <c r="AG2061" t="s">
        <v>226</v>
      </c>
      <c r="AH2061" t="s">
        <v>226</v>
      </c>
      <c r="AI2061" t="s">
        <v>226</v>
      </c>
      <c r="AJ2061" t="s">
        <v>226</v>
      </c>
      <c r="AK2061" t="s">
        <v>224</v>
      </c>
      <c r="AL2061" t="s">
        <v>226</v>
      </c>
      <c r="AM2061" t="s">
        <v>225</v>
      </c>
      <c r="AN2061" t="s">
        <v>226</v>
      </c>
      <c r="AO2061" t="s">
        <v>224</v>
      </c>
      <c r="AP2061" t="s">
        <v>224</v>
      </c>
      <c r="AQ2061" s="286" t="s">
        <v>394</v>
      </c>
      <c r="AR2061" s="307"/>
      <c r="AS2061" s="310"/>
    </row>
    <row r="2062" spans="1:45" x14ac:dyDescent="0.3">
      <c r="A2062" s="285">
        <v>120737</v>
      </c>
      <c r="B2062" s="286" t="s">
        <v>538</v>
      </c>
      <c r="C2062" t="s">
        <v>995</v>
      </c>
      <c r="D2062" t="s">
        <v>995</v>
      </c>
      <c r="E2062" t="s">
        <v>995</v>
      </c>
      <c r="F2062" t="s">
        <v>995</v>
      </c>
      <c r="G2062" t="s">
        <v>995</v>
      </c>
      <c r="H2062" t="s">
        <v>995</v>
      </c>
      <c r="I2062" t="s">
        <v>995</v>
      </c>
      <c r="J2062" t="s">
        <v>995</v>
      </c>
      <c r="K2062" t="s">
        <v>995</v>
      </c>
      <c r="L2062" t="s">
        <v>995</v>
      </c>
      <c r="M2062" t="s">
        <v>995</v>
      </c>
      <c r="N2062" t="s">
        <v>995</v>
      </c>
      <c r="O2062" t="s">
        <v>995</v>
      </c>
      <c r="P2062" t="s">
        <v>995</v>
      </c>
      <c r="Q2062" t="s">
        <v>995</v>
      </c>
      <c r="R2062" t="s">
        <v>995</v>
      </c>
      <c r="S2062" t="s">
        <v>995</v>
      </c>
      <c r="T2062" t="s">
        <v>995</v>
      </c>
      <c r="U2062" t="s">
        <v>995</v>
      </c>
      <c r="V2062" t="s">
        <v>995</v>
      </c>
      <c r="W2062" t="s">
        <v>995</v>
      </c>
      <c r="X2062" t="s">
        <v>995</v>
      </c>
      <c r="Y2062" t="s">
        <v>995</v>
      </c>
      <c r="Z2062" t="s">
        <v>995</v>
      </c>
      <c r="AA2062" t="s">
        <v>995</v>
      </c>
      <c r="AB2062" t="s">
        <v>995</v>
      </c>
      <c r="AC2062" t="s">
        <v>995</v>
      </c>
      <c r="AD2062" t="s">
        <v>995</v>
      </c>
      <c r="AE2062" t="s">
        <v>995</v>
      </c>
      <c r="AF2062" t="s">
        <v>995</v>
      </c>
      <c r="AG2062" t="s">
        <v>995</v>
      </c>
      <c r="AH2062" t="s">
        <v>995</v>
      </c>
      <c r="AI2062" t="s">
        <v>995</v>
      </c>
      <c r="AJ2062" t="s">
        <v>995</v>
      </c>
      <c r="AK2062" t="s">
        <v>995</v>
      </c>
      <c r="AL2062" t="s">
        <v>995</v>
      </c>
      <c r="AM2062" t="s">
        <v>995</v>
      </c>
      <c r="AN2062" t="s">
        <v>995</v>
      </c>
      <c r="AO2062" t="s">
        <v>995</v>
      </c>
      <c r="AP2062" t="s">
        <v>995</v>
      </c>
      <c r="AQ2062" s="286" t="s">
        <v>855</v>
      </c>
      <c r="AR2062" s="303"/>
      <c r="AS2062" s="303"/>
    </row>
    <row r="2063" spans="1:45" ht="21.6" x14ac:dyDescent="0.3">
      <c r="A2063" s="285">
        <v>120738</v>
      </c>
      <c r="B2063" s="286" t="s">
        <v>61</v>
      </c>
      <c r="C2063" t="s">
        <v>226</v>
      </c>
      <c r="D2063" t="s">
        <v>226</v>
      </c>
      <c r="E2063" t="s">
        <v>226</v>
      </c>
      <c r="F2063" t="s">
        <v>224</v>
      </c>
      <c r="G2063" t="s">
        <v>224</v>
      </c>
      <c r="H2063" t="s">
        <v>226</v>
      </c>
      <c r="I2063" t="s">
        <v>226</v>
      </c>
      <c r="J2063" t="s">
        <v>226</v>
      </c>
      <c r="K2063" t="s">
        <v>226</v>
      </c>
      <c r="L2063" t="s">
        <v>226</v>
      </c>
      <c r="M2063" t="s">
        <v>226</v>
      </c>
      <c r="N2063" t="s">
        <v>226</v>
      </c>
      <c r="O2063" t="s">
        <v>226</v>
      </c>
      <c r="P2063" t="s">
        <v>224</v>
      </c>
      <c r="Q2063" t="s">
        <v>226</v>
      </c>
      <c r="R2063" t="s">
        <v>226</v>
      </c>
      <c r="S2063" t="s">
        <v>226</v>
      </c>
      <c r="T2063" t="s">
        <v>226</v>
      </c>
      <c r="U2063" t="s">
        <v>224</v>
      </c>
      <c r="V2063" t="s">
        <v>226</v>
      </c>
      <c r="W2063" t="s">
        <v>226</v>
      </c>
      <c r="X2063" t="s">
        <v>226</v>
      </c>
      <c r="Y2063" t="s">
        <v>226</v>
      </c>
      <c r="Z2063" t="s">
        <v>226</v>
      </c>
      <c r="AA2063" t="s">
        <v>226</v>
      </c>
      <c r="AB2063" t="s">
        <v>226</v>
      </c>
      <c r="AC2063" t="s">
        <v>226</v>
      </c>
      <c r="AD2063" t="s">
        <v>226</v>
      </c>
      <c r="AE2063" t="s">
        <v>226</v>
      </c>
      <c r="AF2063" t="s">
        <v>224</v>
      </c>
      <c r="AG2063" t="s">
        <v>226</v>
      </c>
      <c r="AH2063" t="s">
        <v>226</v>
      </c>
      <c r="AI2063" t="s">
        <v>226</v>
      </c>
      <c r="AJ2063" t="s">
        <v>226</v>
      </c>
      <c r="AK2063" t="s">
        <v>224</v>
      </c>
      <c r="AL2063" t="s">
        <v>226</v>
      </c>
      <c r="AM2063" t="s">
        <v>225</v>
      </c>
      <c r="AN2063" t="s">
        <v>226</v>
      </c>
      <c r="AO2063" t="s">
        <v>226</v>
      </c>
      <c r="AP2063" t="s">
        <v>224</v>
      </c>
      <c r="AQ2063" s="286" t="s">
        <v>394</v>
      </c>
      <c r="AR2063" s="307"/>
      <c r="AS2063" s="310"/>
    </row>
    <row r="2064" spans="1:45" x14ac:dyDescent="0.3">
      <c r="A2064" s="285">
        <v>120739</v>
      </c>
      <c r="B2064" s="286" t="s">
        <v>540</v>
      </c>
      <c r="C2064" t="s">
        <v>995</v>
      </c>
      <c r="D2064" t="s">
        <v>995</v>
      </c>
      <c r="E2064" t="s">
        <v>995</v>
      </c>
      <c r="F2064" t="s">
        <v>995</v>
      </c>
      <c r="G2064" t="s">
        <v>995</v>
      </c>
      <c r="H2064" t="s">
        <v>995</v>
      </c>
      <c r="I2064" t="s">
        <v>995</v>
      </c>
      <c r="J2064" t="s">
        <v>995</v>
      </c>
      <c r="K2064" t="s">
        <v>995</v>
      </c>
      <c r="L2064" t="s">
        <v>995</v>
      </c>
      <c r="M2064" t="s">
        <v>995</v>
      </c>
      <c r="N2064" t="s">
        <v>995</v>
      </c>
      <c r="O2064" t="s">
        <v>995</v>
      </c>
      <c r="P2064" t="s">
        <v>995</v>
      </c>
      <c r="Q2064" t="s">
        <v>995</v>
      </c>
      <c r="R2064" t="s">
        <v>995</v>
      </c>
      <c r="S2064" t="s">
        <v>995</v>
      </c>
      <c r="T2064" t="s">
        <v>995</v>
      </c>
      <c r="U2064" t="s">
        <v>995</v>
      </c>
      <c r="V2064" t="s">
        <v>995</v>
      </c>
      <c r="W2064" t="s">
        <v>995</v>
      </c>
      <c r="X2064" t="s">
        <v>995</v>
      </c>
      <c r="Y2064" t="s">
        <v>995</v>
      </c>
      <c r="Z2064" t="s">
        <v>995</v>
      </c>
      <c r="AA2064" t="s">
        <v>995</v>
      </c>
      <c r="AB2064" t="s">
        <v>995</v>
      </c>
      <c r="AC2064" t="s">
        <v>995</v>
      </c>
      <c r="AD2064" t="s">
        <v>995</v>
      </c>
      <c r="AE2064" t="s">
        <v>995</v>
      </c>
      <c r="AF2064" t="s">
        <v>995</v>
      </c>
      <c r="AG2064" t="s">
        <v>995</v>
      </c>
      <c r="AH2064" t="s">
        <v>995</v>
      </c>
      <c r="AI2064" t="s">
        <v>995</v>
      </c>
      <c r="AJ2064" t="s">
        <v>995</v>
      </c>
      <c r="AK2064" t="s">
        <v>995</v>
      </c>
      <c r="AL2064" t="s">
        <v>995</v>
      </c>
      <c r="AM2064" t="s">
        <v>995</v>
      </c>
      <c r="AN2064" t="s">
        <v>995</v>
      </c>
      <c r="AO2064" t="s">
        <v>995</v>
      </c>
      <c r="AP2064" t="s">
        <v>995</v>
      </c>
      <c r="AQ2064" s="286" t="s">
        <v>855</v>
      </c>
      <c r="AR2064" s="303"/>
      <c r="AS2064" s="303"/>
    </row>
    <row r="2065" spans="1:47" x14ac:dyDescent="0.3">
      <c r="A2065" s="285">
        <v>120740</v>
      </c>
      <c r="B2065" s="286" t="s">
        <v>61</v>
      </c>
      <c r="AQ2065" s="286" t="s">
        <v>394</v>
      </c>
      <c r="AR2065" s="303"/>
      <c r="AS2065" s="303"/>
    </row>
    <row r="2066" spans="1:47" x14ac:dyDescent="0.3">
      <c r="A2066" s="285">
        <v>120741</v>
      </c>
      <c r="B2066" s="286" t="s">
        <v>539</v>
      </c>
      <c r="C2066" t="s">
        <v>995</v>
      </c>
      <c r="D2066" t="s">
        <v>995</v>
      </c>
      <c r="E2066" t="s">
        <v>995</v>
      </c>
      <c r="F2066" t="s">
        <v>995</v>
      </c>
      <c r="G2066" t="s">
        <v>995</v>
      </c>
      <c r="H2066" t="s">
        <v>995</v>
      </c>
      <c r="I2066" t="s">
        <v>995</v>
      </c>
      <c r="J2066" t="s">
        <v>995</v>
      </c>
      <c r="K2066" t="s">
        <v>995</v>
      </c>
      <c r="L2066" t="s">
        <v>995</v>
      </c>
      <c r="M2066" t="s">
        <v>995</v>
      </c>
      <c r="N2066" t="s">
        <v>995</v>
      </c>
      <c r="O2066" t="s">
        <v>995</v>
      </c>
      <c r="P2066" t="s">
        <v>995</v>
      </c>
      <c r="Q2066" t="s">
        <v>995</v>
      </c>
      <c r="R2066" t="s">
        <v>995</v>
      </c>
      <c r="S2066" t="s">
        <v>995</v>
      </c>
      <c r="T2066" t="s">
        <v>995</v>
      </c>
      <c r="U2066" t="s">
        <v>995</v>
      </c>
      <c r="V2066" t="s">
        <v>995</v>
      </c>
      <c r="W2066" t="s">
        <v>995</v>
      </c>
      <c r="X2066" t="s">
        <v>995</v>
      </c>
      <c r="Y2066" t="s">
        <v>995</v>
      </c>
      <c r="Z2066" t="s">
        <v>995</v>
      </c>
      <c r="AA2066" t="s">
        <v>995</v>
      </c>
      <c r="AB2066" t="s">
        <v>995</v>
      </c>
      <c r="AC2066" t="s">
        <v>995</v>
      </c>
      <c r="AD2066" t="s">
        <v>995</v>
      </c>
      <c r="AE2066" t="s">
        <v>995</v>
      </c>
      <c r="AF2066" t="s">
        <v>995</v>
      </c>
      <c r="AG2066" t="s">
        <v>995</v>
      </c>
      <c r="AH2066" t="s">
        <v>995</v>
      </c>
      <c r="AI2066" t="s">
        <v>995</v>
      </c>
      <c r="AJ2066" t="s">
        <v>995</v>
      </c>
      <c r="AK2066" t="s">
        <v>995</v>
      </c>
      <c r="AL2066" t="s">
        <v>995</v>
      </c>
      <c r="AM2066" t="s">
        <v>995</v>
      </c>
      <c r="AN2066" t="s">
        <v>995</v>
      </c>
      <c r="AO2066" t="s">
        <v>995</v>
      </c>
      <c r="AP2066" t="s">
        <v>995</v>
      </c>
      <c r="AQ2066" s="286" t="s">
        <v>855</v>
      </c>
      <c r="AR2066" s="303"/>
      <c r="AS2066" s="303"/>
    </row>
    <row r="2067" spans="1:47" x14ac:dyDescent="0.3">
      <c r="A2067" s="285">
        <v>120742</v>
      </c>
      <c r="B2067" s="286" t="s">
        <v>539</v>
      </c>
      <c r="C2067" t="s">
        <v>995</v>
      </c>
      <c r="D2067" t="s">
        <v>995</v>
      </c>
      <c r="E2067" t="s">
        <v>995</v>
      </c>
      <c r="F2067" t="s">
        <v>995</v>
      </c>
      <c r="G2067" t="s">
        <v>995</v>
      </c>
      <c r="H2067" t="s">
        <v>995</v>
      </c>
      <c r="I2067" t="s">
        <v>995</v>
      </c>
      <c r="J2067" t="s">
        <v>995</v>
      </c>
      <c r="K2067" t="s">
        <v>995</v>
      </c>
      <c r="L2067" t="s">
        <v>995</v>
      </c>
      <c r="M2067" t="s">
        <v>995</v>
      </c>
      <c r="N2067" t="s">
        <v>995</v>
      </c>
      <c r="O2067" t="s">
        <v>995</v>
      </c>
      <c r="P2067" t="s">
        <v>995</v>
      </c>
      <c r="Q2067" t="s">
        <v>995</v>
      </c>
      <c r="R2067" t="s">
        <v>995</v>
      </c>
      <c r="S2067" t="s">
        <v>995</v>
      </c>
      <c r="T2067" t="s">
        <v>995</v>
      </c>
      <c r="U2067" t="s">
        <v>995</v>
      </c>
      <c r="V2067" t="s">
        <v>995</v>
      </c>
      <c r="W2067" t="s">
        <v>995</v>
      </c>
      <c r="X2067" t="s">
        <v>995</v>
      </c>
      <c r="Y2067" t="s">
        <v>995</v>
      </c>
      <c r="Z2067" t="s">
        <v>995</v>
      </c>
      <c r="AA2067" t="s">
        <v>995</v>
      </c>
      <c r="AB2067" t="s">
        <v>995</v>
      </c>
      <c r="AC2067" t="s">
        <v>995</v>
      </c>
      <c r="AD2067" t="s">
        <v>995</v>
      </c>
      <c r="AE2067" t="s">
        <v>995</v>
      </c>
      <c r="AF2067" t="s">
        <v>995</v>
      </c>
      <c r="AG2067" t="s">
        <v>995</v>
      </c>
      <c r="AH2067" t="s">
        <v>995</v>
      </c>
      <c r="AI2067" t="s">
        <v>995</v>
      </c>
      <c r="AJ2067" t="s">
        <v>995</v>
      </c>
      <c r="AK2067" t="s">
        <v>995</v>
      </c>
      <c r="AL2067" t="s">
        <v>995</v>
      </c>
      <c r="AM2067" t="s">
        <v>995</v>
      </c>
      <c r="AN2067" t="s">
        <v>995</v>
      </c>
      <c r="AO2067" t="s">
        <v>995</v>
      </c>
      <c r="AP2067" t="s">
        <v>995</v>
      </c>
      <c r="AQ2067" s="286" t="s">
        <v>855</v>
      </c>
      <c r="AR2067" s="303"/>
      <c r="AS2067" s="303"/>
    </row>
    <row r="2068" spans="1:47" x14ac:dyDescent="0.3">
      <c r="A2068" s="285">
        <v>120743</v>
      </c>
      <c r="B2068" s="286" t="s">
        <v>539</v>
      </c>
      <c r="C2068" t="s">
        <v>995</v>
      </c>
      <c r="D2068" t="s">
        <v>995</v>
      </c>
      <c r="E2068" t="s">
        <v>995</v>
      </c>
      <c r="F2068" t="s">
        <v>995</v>
      </c>
      <c r="G2068" t="s">
        <v>995</v>
      </c>
      <c r="H2068" t="s">
        <v>995</v>
      </c>
      <c r="I2068" t="s">
        <v>995</v>
      </c>
      <c r="J2068" t="s">
        <v>995</v>
      </c>
      <c r="K2068" t="s">
        <v>995</v>
      </c>
      <c r="L2068" t="s">
        <v>995</v>
      </c>
      <c r="M2068" t="s">
        <v>995</v>
      </c>
      <c r="N2068" t="s">
        <v>995</v>
      </c>
      <c r="O2068" t="s">
        <v>995</v>
      </c>
      <c r="P2068" t="s">
        <v>995</v>
      </c>
      <c r="Q2068" t="s">
        <v>995</v>
      </c>
      <c r="R2068" t="s">
        <v>995</v>
      </c>
      <c r="S2068" t="s">
        <v>995</v>
      </c>
      <c r="T2068" t="s">
        <v>995</v>
      </c>
      <c r="U2068" t="s">
        <v>995</v>
      </c>
      <c r="V2068" t="s">
        <v>995</v>
      </c>
      <c r="W2068" t="s">
        <v>995</v>
      </c>
      <c r="X2068" t="s">
        <v>995</v>
      </c>
      <c r="Y2068" t="s">
        <v>995</v>
      </c>
      <c r="Z2068" t="s">
        <v>995</v>
      </c>
      <c r="AA2068" t="s">
        <v>995</v>
      </c>
      <c r="AB2068" t="s">
        <v>995</v>
      </c>
      <c r="AC2068" t="s">
        <v>995</v>
      </c>
      <c r="AD2068" t="s">
        <v>995</v>
      </c>
      <c r="AE2068" t="s">
        <v>995</v>
      </c>
      <c r="AF2068" t="s">
        <v>995</v>
      </c>
      <c r="AG2068" t="s">
        <v>995</v>
      </c>
      <c r="AH2068" t="s">
        <v>995</v>
      </c>
      <c r="AI2068" t="s">
        <v>995</v>
      </c>
      <c r="AJ2068" t="s">
        <v>995</v>
      </c>
      <c r="AK2068" t="s">
        <v>995</v>
      </c>
      <c r="AL2068" t="s">
        <v>995</v>
      </c>
      <c r="AM2068" t="s">
        <v>995</v>
      </c>
      <c r="AN2068" t="s">
        <v>995</v>
      </c>
      <c r="AO2068" t="s">
        <v>995</v>
      </c>
      <c r="AP2068" t="s">
        <v>995</v>
      </c>
      <c r="AQ2068" s="286" t="s">
        <v>855</v>
      </c>
      <c r="AR2068" s="303"/>
      <c r="AS2068" s="303"/>
    </row>
    <row r="2069" spans="1:47" x14ac:dyDescent="0.3">
      <c r="A2069" s="285">
        <v>120746</v>
      </c>
      <c r="B2069" s="286" t="s">
        <v>538</v>
      </c>
      <c r="C2069" t="s">
        <v>995</v>
      </c>
      <c r="D2069" t="s">
        <v>995</v>
      </c>
      <c r="E2069" t="s">
        <v>995</v>
      </c>
      <c r="F2069" t="s">
        <v>995</v>
      </c>
      <c r="G2069" t="s">
        <v>995</v>
      </c>
      <c r="H2069" t="s">
        <v>995</v>
      </c>
      <c r="I2069" t="s">
        <v>995</v>
      </c>
      <c r="J2069" t="s">
        <v>995</v>
      </c>
      <c r="K2069" t="s">
        <v>995</v>
      </c>
      <c r="L2069" t="s">
        <v>995</v>
      </c>
      <c r="M2069" t="s">
        <v>995</v>
      </c>
      <c r="N2069" t="s">
        <v>995</v>
      </c>
      <c r="O2069" t="s">
        <v>995</v>
      </c>
      <c r="P2069" t="s">
        <v>995</v>
      </c>
      <c r="Q2069" t="s">
        <v>995</v>
      </c>
      <c r="R2069" t="s">
        <v>995</v>
      </c>
      <c r="S2069" t="s">
        <v>995</v>
      </c>
      <c r="T2069" t="s">
        <v>995</v>
      </c>
      <c r="U2069" t="s">
        <v>995</v>
      </c>
      <c r="V2069" t="s">
        <v>995</v>
      </c>
      <c r="W2069" t="s">
        <v>995</v>
      </c>
      <c r="X2069" t="s">
        <v>995</v>
      </c>
      <c r="Y2069" t="s">
        <v>995</v>
      </c>
      <c r="Z2069" t="s">
        <v>995</v>
      </c>
      <c r="AA2069" t="s">
        <v>995</v>
      </c>
      <c r="AB2069" t="s">
        <v>995</v>
      </c>
      <c r="AC2069" t="s">
        <v>995</v>
      </c>
      <c r="AD2069" t="s">
        <v>995</v>
      </c>
      <c r="AE2069" t="s">
        <v>995</v>
      </c>
      <c r="AF2069" t="s">
        <v>995</v>
      </c>
      <c r="AG2069" t="s">
        <v>995</v>
      </c>
      <c r="AH2069" t="s">
        <v>995</v>
      </c>
      <c r="AI2069" t="s">
        <v>995</v>
      </c>
      <c r="AJ2069" t="s">
        <v>995</v>
      </c>
      <c r="AK2069" t="s">
        <v>995</v>
      </c>
      <c r="AL2069" t="s">
        <v>995</v>
      </c>
      <c r="AM2069" t="s">
        <v>995</v>
      </c>
      <c r="AN2069" t="s">
        <v>995</v>
      </c>
      <c r="AO2069" t="s">
        <v>995</v>
      </c>
      <c r="AP2069" t="s">
        <v>995</v>
      </c>
      <c r="AQ2069" s="286" t="s">
        <v>855</v>
      </c>
      <c r="AR2069" s="303"/>
      <c r="AS2069" s="303"/>
    </row>
    <row r="2070" spans="1:47" x14ac:dyDescent="0.3">
      <c r="A2070" s="285">
        <v>120747</v>
      </c>
      <c r="B2070" s="286" t="s">
        <v>540</v>
      </c>
      <c r="C2070" t="s">
        <v>995</v>
      </c>
      <c r="D2070" t="s">
        <v>995</v>
      </c>
      <c r="E2070" t="s">
        <v>995</v>
      </c>
      <c r="F2070" t="s">
        <v>995</v>
      </c>
      <c r="G2070" t="s">
        <v>995</v>
      </c>
      <c r="H2070" t="s">
        <v>995</v>
      </c>
      <c r="I2070" t="s">
        <v>995</v>
      </c>
      <c r="J2070" t="s">
        <v>995</v>
      </c>
      <c r="K2070" t="s">
        <v>995</v>
      </c>
      <c r="L2070" t="s">
        <v>995</v>
      </c>
      <c r="M2070" t="s">
        <v>995</v>
      </c>
      <c r="N2070" t="s">
        <v>995</v>
      </c>
      <c r="O2070" t="s">
        <v>995</v>
      </c>
      <c r="P2070" t="s">
        <v>995</v>
      </c>
      <c r="Q2070" t="s">
        <v>995</v>
      </c>
      <c r="R2070" t="s">
        <v>995</v>
      </c>
      <c r="S2070" t="s">
        <v>995</v>
      </c>
      <c r="T2070" t="s">
        <v>995</v>
      </c>
      <c r="U2070" t="s">
        <v>995</v>
      </c>
      <c r="V2070" t="s">
        <v>995</v>
      </c>
      <c r="W2070" t="s">
        <v>995</v>
      </c>
      <c r="X2070" t="s">
        <v>995</v>
      </c>
      <c r="Y2070" t="s">
        <v>995</v>
      </c>
      <c r="Z2070" t="s">
        <v>995</v>
      </c>
      <c r="AA2070" t="s">
        <v>995</v>
      </c>
      <c r="AB2070" t="s">
        <v>995</v>
      </c>
      <c r="AC2070" t="s">
        <v>995</v>
      </c>
      <c r="AD2070" t="s">
        <v>995</v>
      </c>
      <c r="AE2070" t="s">
        <v>995</v>
      </c>
      <c r="AF2070" t="s">
        <v>995</v>
      </c>
      <c r="AG2070" t="s">
        <v>995</v>
      </c>
      <c r="AH2070" t="s">
        <v>995</v>
      </c>
      <c r="AI2070" t="s">
        <v>995</v>
      </c>
      <c r="AJ2070" t="s">
        <v>995</v>
      </c>
      <c r="AK2070" t="s">
        <v>995</v>
      </c>
      <c r="AL2070" t="s">
        <v>995</v>
      </c>
      <c r="AM2070" t="s">
        <v>995</v>
      </c>
      <c r="AN2070" t="s">
        <v>995</v>
      </c>
      <c r="AO2070" t="s">
        <v>995</v>
      </c>
      <c r="AP2070" t="s">
        <v>995</v>
      </c>
      <c r="AQ2070" s="286" t="s">
        <v>855</v>
      </c>
      <c r="AR2070" s="303"/>
      <c r="AS2070" s="303"/>
    </row>
    <row r="2071" spans="1:47" x14ac:dyDescent="0.3">
      <c r="A2071" s="285">
        <v>120748</v>
      </c>
      <c r="B2071" s="286" t="s">
        <v>540</v>
      </c>
      <c r="C2071" t="s">
        <v>995</v>
      </c>
      <c r="D2071" t="s">
        <v>995</v>
      </c>
      <c r="E2071" t="s">
        <v>995</v>
      </c>
      <c r="F2071" t="s">
        <v>995</v>
      </c>
      <c r="G2071" t="s">
        <v>995</v>
      </c>
      <c r="H2071" t="s">
        <v>995</v>
      </c>
      <c r="I2071" t="s">
        <v>995</v>
      </c>
      <c r="J2071" t="s">
        <v>995</v>
      </c>
      <c r="K2071" t="s">
        <v>995</v>
      </c>
      <c r="L2071" t="s">
        <v>995</v>
      </c>
      <c r="M2071" t="s">
        <v>995</v>
      </c>
      <c r="N2071" t="s">
        <v>995</v>
      </c>
      <c r="O2071" t="s">
        <v>995</v>
      </c>
      <c r="P2071" t="s">
        <v>995</v>
      </c>
      <c r="Q2071" t="s">
        <v>995</v>
      </c>
      <c r="R2071" t="s">
        <v>995</v>
      </c>
      <c r="S2071" t="s">
        <v>995</v>
      </c>
      <c r="T2071" t="s">
        <v>995</v>
      </c>
      <c r="U2071" t="s">
        <v>995</v>
      </c>
      <c r="V2071" t="s">
        <v>995</v>
      </c>
      <c r="W2071" t="s">
        <v>995</v>
      </c>
      <c r="X2071" t="s">
        <v>995</v>
      </c>
      <c r="Y2071" t="s">
        <v>995</v>
      </c>
      <c r="Z2071" t="s">
        <v>995</v>
      </c>
      <c r="AA2071" t="s">
        <v>995</v>
      </c>
      <c r="AB2071" t="s">
        <v>995</v>
      </c>
      <c r="AC2071" t="s">
        <v>995</v>
      </c>
      <c r="AD2071" t="s">
        <v>995</v>
      </c>
      <c r="AE2071" t="s">
        <v>995</v>
      </c>
      <c r="AF2071" t="s">
        <v>995</v>
      </c>
      <c r="AG2071" t="s">
        <v>995</v>
      </c>
      <c r="AH2071" t="s">
        <v>995</v>
      </c>
      <c r="AI2071" t="s">
        <v>995</v>
      </c>
      <c r="AJ2071" t="s">
        <v>995</v>
      </c>
      <c r="AK2071" t="s">
        <v>995</v>
      </c>
      <c r="AL2071" t="s">
        <v>995</v>
      </c>
      <c r="AM2071" t="s">
        <v>995</v>
      </c>
      <c r="AN2071" t="s">
        <v>995</v>
      </c>
      <c r="AO2071" t="s">
        <v>995</v>
      </c>
      <c r="AP2071" t="s">
        <v>995</v>
      </c>
      <c r="AQ2071" s="286" t="s">
        <v>855</v>
      </c>
      <c r="AR2071" s="303"/>
      <c r="AS2071" s="303"/>
    </row>
    <row r="2072" spans="1:47" x14ac:dyDescent="0.3">
      <c r="A2072" s="285">
        <v>120749</v>
      </c>
      <c r="B2072" s="286" t="s">
        <v>61</v>
      </c>
      <c r="C2072" t="s">
        <v>995</v>
      </c>
      <c r="D2072" t="s">
        <v>995</v>
      </c>
      <c r="E2072" t="s">
        <v>995</v>
      </c>
      <c r="F2072" t="s">
        <v>995</v>
      </c>
      <c r="G2072" t="s">
        <v>995</v>
      </c>
      <c r="H2072" t="s">
        <v>995</v>
      </c>
      <c r="I2072" t="s">
        <v>995</v>
      </c>
      <c r="J2072" t="s">
        <v>995</v>
      </c>
      <c r="K2072" t="s">
        <v>995</v>
      </c>
      <c r="L2072" t="s">
        <v>995</v>
      </c>
      <c r="M2072" t="s">
        <v>995</v>
      </c>
      <c r="N2072" t="s">
        <v>995</v>
      </c>
      <c r="O2072" t="s">
        <v>995</v>
      </c>
      <c r="P2072" t="s">
        <v>995</v>
      </c>
      <c r="Q2072" t="s">
        <v>995</v>
      </c>
      <c r="R2072" t="s">
        <v>995</v>
      </c>
      <c r="S2072" t="s">
        <v>995</v>
      </c>
      <c r="T2072" t="s">
        <v>995</v>
      </c>
      <c r="U2072" t="s">
        <v>995</v>
      </c>
      <c r="V2072" t="s">
        <v>995</v>
      </c>
      <c r="W2072" t="s">
        <v>995</v>
      </c>
      <c r="X2072" t="s">
        <v>995</v>
      </c>
      <c r="Y2072" t="s">
        <v>995</v>
      </c>
      <c r="Z2072" t="s">
        <v>995</v>
      </c>
      <c r="AA2072" t="s">
        <v>995</v>
      </c>
      <c r="AB2072" t="s">
        <v>995</v>
      </c>
      <c r="AC2072" t="s">
        <v>995</v>
      </c>
      <c r="AD2072" t="s">
        <v>995</v>
      </c>
      <c r="AE2072" t="s">
        <v>995</v>
      </c>
      <c r="AF2072" t="s">
        <v>995</v>
      </c>
      <c r="AG2072" t="s">
        <v>995</v>
      </c>
      <c r="AH2072" t="s">
        <v>995</v>
      </c>
      <c r="AI2072" t="s">
        <v>995</v>
      </c>
      <c r="AJ2072" t="s">
        <v>995</v>
      </c>
      <c r="AK2072" t="s">
        <v>995</v>
      </c>
      <c r="AL2072" t="s">
        <v>995</v>
      </c>
      <c r="AM2072" t="s">
        <v>995</v>
      </c>
      <c r="AN2072" t="s">
        <v>995</v>
      </c>
      <c r="AO2072" t="s">
        <v>995</v>
      </c>
      <c r="AP2072" t="s">
        <v>995</v>
      </c>
      <c r="AQ2072" s="286" t="s">
        <v>855</v>
      </c>
      <c r="AR2072" s="303"/>
      <c r="AS2072" s="303"/>
    </row>
    <row r="2073" spans="1:47" ht="21.6" x14ac:dyDescent="0.65">
      <c r="A2073" s="285">
        <v>120752</v>
      </c>
      <c r="B2073" s="286" t="s">
        <v>538</v>
      </c>
      <c r="C2073" t="s">
        <v>226</v>
      </c>
      <c r="D2073" t="s">
        <v>224</v>
      </c>
      <c r="E2073" t="s">
        <v>224</v>
      </c>
      <c r="F2073" t="s">
        <v>226</v>
      </c>
      <c r="G2073" t="s">
        <v>224</v>
      </c>
      <c r="H2073" t="s">
        <v>226</v>
      </c>
      <c r="I2073" t="s">
        <v>226</v>
      </c>
      <c r="J2073" t="s">
        <v>224</v>
      </c>
      <c r="K2073" t="s">
        <v>224</v>
      </c>
      <c r="L2073" t="s">
        <v>224</v>
      </c>
      <c r="M2073" t="s">
        <v>226</v>
      </c>
      <c r="N2073" t="s">
        <v>224</v>
      </c>
      <c r="O2073" t="s">
        <v>224</v>
      </c>
      <c r="P2073" t="s">
        <v>224</v>
      </c>
      <c r="Q2073" t="s">
        <v>224</v>
      </c>
      <c r="R2073" t="s">
        <v>226</v>
      </c>
      <c r="S2073" t="s">
        <v>225</v>
      </c>
      <c r="T2073" t="s">
        <v>224</v>
      </c>
      <c r="U2073" t="s">
        <v>224</v>
      </c>
      <c r="V2073" t="s">
        <v>225</v>
      </c>
      <c r="W2073" t="s">
        <v>394</v>
      </c>
      <c r="X2073" t="s">
        <v>394</v>
      </c>
      <c r="Y2073" t="s">
        <v>394</v>
      </c>
      <c r="Z2073" t="s">
        <v>394</v>
      </c>
      <c r="AA2073" t="s">
        <v>394</v>
      </c>
      <c r="AB2073" t="s">
        <v>394</v>
      </c>
      <c r="AC2073" t="s">
        <v>394</v>
      </c>
      <c r="AD2073" t="s">
        <v>394</v>
      </c>
      <c r="AE2073" t="s">
        <v>394</v>
      </c>
      <c r="AF2073" t="s">
        <v>394</v>
      </c>
      <c r="AG2073" t="s">
        <v>394</v>
      </c>
      <c r="AH2073" t="s">
        <v>394</v>
      </c>
      <c r="AI2073" t="s">
        <v>394</v>
      </c>
      <c r="AJ2073" t="s">
        <v>394</v>
      </c>
      <c r="AK2073" t="s">
        <v>394</v>
      </c>
      <c r="AL2073" t="s">
        <v>394</v>
      </c>
      <c r="AM2073" t="s">
        <v>394</v>
      </c>
      <c r="AN2073" t="s">
        <v>394</v>
      </c>
      <c r="AO2073" t="s">
        <v>394</v>
      </c>
      <c r="AP2073" t="s">
        <v>394</v>
      </c>
      <c r="AQ2073" s="288"/>
      <c r="AR2073" s="296"/>
      <c r="AS2073" s="296"/>
      <c r="AU2073"/>
    </row>
    <row r="2074" spans="1:47" ht="21.6" x14ac:dyDescent="0.3">
      <c r="A2074" s="285">
        <v>120753</v>
      </c>
      <c r="B2074" s="286" t="s">
        <v>61</v>
      </c>
      <c r="C2074" t="s">
        <v>226</v>
      </c>
      <c r="D2074" t="s">
        <v>226</v>
      </c>
      <c r="E2074" t="s">
        <v>224</v>
      </c>
      <c r="F2074" t="s">
        <v>226</v>
      </c>
      <c r="G2074" t="s">
        <v>224</v>
      </c>
      <c r="H2074" t="s">
        <v>226</v>
      </c>
      <c r="I2074" t="s">
        <v>226</v>
      </c>
      <c r="J2074" t="s">
        <v>226</v>
      </c>
      <c r="K2074" t="s">
        <v>226</v>
      </c>
      <c r="L2074" t="s">
        <v>226</v>
      </c>
      <c r="M2074" t="s">
        <v>224</v>
      </c>
      <c r="N2074" t="s">
        <v>226</v>
      </c>
      <c r="O2074" t="s">
        <v>224</v>
      </c>
      <c r="P2074" t="s">
        <v>226</v>
      </c>
      <c r="Q2074" t="s">
        <v>224</v>
      </c>
      <c r="R2074" t="s">
        <v>226</v>
      </c>
      <c r="S2074" t="s">
        <v>226</v>
      </c>
      <c r="T2074" t="s">
        <v>224</v>
      </c>
      <c r="U2074" t="s">
        <v>226</v>
      </c>
      <c r="V2074" t="s">
        <v>226</v>
      </c>
      <c r="W2074" t="s">
        <v>226</v>
      </c>
      <c r="X2074" t="s">
        <v>226</v>
      </c>
      <c r="Y2074" t="s">
        <v>226</v>
      </c>
      <c r="Z2074" t="s">
        <v>224</v>
      </c>
      <c r="AA2074" t="s">
        <v>226</v>
      </c>
      <c r="AB2074" t="s">
        <v>225</v>
      </c>
      <c r="AC2074" t="s">
        <v>224</v>
      </c>
      <c r="AD2074" t="s">
        <v>226</v>
      </c>
      <c r="AE2074" t="s">
        <v>226</v>
      </c>
      <c r="AF2074" t="s">
        <v>226</v>
      </c>
      <c r="AG2074" t="s">
        <v>225</v>
      </c>
      <c r="AH2074" t="s">
        <v>225</v>
      </c>
      <c r="AI2074" t="s">
        <v>224</v>
      </c>
      <c r="AJ2074" t="s">
        <v>226</v>
      </c>
      <c r="AK2074" t="s">
        <v>226</v>
      </c>
      <c r="AL2074" t="s">
        <v>225</v>
      </c>
      <c r="AM2074" t="s">
        <v>225</v>
      </c>
      <c r="AN2074" t="s">
        <v>226</v>
      </c>
      <c r="AO2074" t="s">
        <v>225</v>
      </c>
      <c r="AP2074" t="s">
        <v>225</v>
      </c>
      <c r="AQ2074" s="286" t="s">
        <v>394</v>
      </c>
      <c r="AR2074" s="307"/>
      <c r="AS2074" s="310"/>
    </row>
    <row r="2075" spans="1:47" ht="21.6" x14ac:dyDescent="0.3">
      <c r="A2075" s="285">
        <v>120754</v>
      </c>
      <c r="B2075" s="286" t="s">
        <v>8485</v>
      </c>
      <c r="C2075" t="s">
        <v>226</v>
      </c>
      <c r="D2075" t="s">
        <v>226</v>
      </c>
      <c r="E2075" t="s">
        <v>224</v>
      </c>
      <c r="F2075" t="s">
        <v>224</v>
      </c>
      <c r="G2075" t="s">
        <v>226</v>
      </c>
      <c r="H2075" t="s">
        <v>226</v>
      </c>
      <c r="I2075" t="s">
        <v>225</v>
      </c>
      <c r="J2075" t="s">
        <v>224</v>
      </c>
      <c r="K2075" t="s">
        <v>226</v>
      </c>
      <c r="L2075" t="s">
        <v>226</v>
      </c>
      <c r="M2075" t="s">
        <v>224</v>
      </c>
      <c r="N2075" t="s">
        <v>226</v>
      </c>
      <c r="O2075" t="s">
        <v>225</v>
      </c>
      <c r="P2075" t="s">
        <v>226</v>
      </c>
      <c r="Q2075" t="s">
        <v>226</v>
      </c>
      <c r="R2075" t="s">
        <v>224</v>
      </c>
      <c r="S2075" t="s">
        <v>226</v>
      </c>
      <c r="T2075" t="s">
        <v>224</v>
      </c>
      <c r="U2075" t="s">
        <v>224</v>
      </c>
      <c r="V2075" t="s">
        <v>226</v>
      </c>
      <c r="W2075" t="s">
        <v>224</v>
      </c>
      <c r="X2075" t="s">
        <v>226</v>
      </c>
      <c r="Y2075" t="s">
        <v>224</v>
      </c>
      <c r="Z2075" t="s">
        <v>226</v>
      </c>
      <c r="AA2075" t="s">
        <v>226</v>
      </c>
      <c r="AB2075" t="s">
        <v>226</v>
      </c>
      <c r="AC2075" t="s">
        <v>224</v>
      </c>
      <c r="AD2075" t="s">
        <v>226</v>
      </c>
      <c r="AE2075" t="s">
        <v>224</v>
      </c>
      <c r="AF2075" t="s">
        <v>224</v>
      </c>
      <c r="AG2075" t="s">
        <v>225</v>
      </c>
      <c r="AH2075" t="s">
        <v>225</v>
      </c>
      <c r="AI2075" t="s">
        <v>226</v>
      </c>
      <c r="AJ2075" t="s">
        <v>226</v>
      </c>
      <c r="AK2075" t="s">
        <v>226</v>
      </c>
      <c r="AL2075" t="s">
        <v>225</v>
      </c>
      <c r="AM2075" t="s">
        <v>225</v>
      </c>
      <c r="AN2075" t="s">
        <v>225</v>
      </c>
      <c r="AO2075" t="s">
        <v>225</v>
      </c>
      <c r="AP2075" t="s">
        <v>225</v>
      </c>
      <c r="AQ2075" s="286" t="s">
        <v>394</v>
      </c>
      <c r="AR2075" s="307"/>
      <c r="AS2075" s="310"/>
    </row>
    <row r="2076" spans="1:47" x14ac:dyDescent="0.3">
      <c r="A2076" s="285">
        <v>120759</v>
      </c>
      <c r="B2076" s="286" t="s">
        <v>539</v>
      </c>
      <c r="C2076" t="s">
        <v>995</v>
      </c>
      <c r="D2076" t="s">
        <v>995</v>
      </c>
      <c r="E2076" t="s">
        <v>995</v>
      </c>
      <c r="F2076" t="s">
        <v>995</v>
      </c>
      <c r="G2076" t="s">
        <v>995</v>
      </c>
      <c r="H2076" t="s">
        <v>995</v>
      </c>
      <c r="I2076" t="s">
        <v>995</v>
      </c>
      <c r="J2076" t="s">
        <v>995</v>
      </c>
      <c r="K2076" t="s">
        <v>995</v>
      </c>
      <c r="L2076" t="s">
        <v>995</v>
      </c>
      <c r="M2076" t="s">
        <v>995</v>
      </c>
      <c r="N2076" t="s">
        <v>995</v>
      </c>
      <c r="O2076" t="s">
        <v>995</v>
      </c>
      <c r="P2076" t="s">
        <v>995</v>
      </c>
      <c r="Q2076" t="s">
        <v>995</v>
      </c>
      <c r="R2076" t="s">
        <v>995</v>
      </c>
      <c r="S2076" t="s">
        <v>995</v>
      </c>
      <c r="T2076" t="s">
        <v>995</v>
      </c>
      <c r="U2076" t="s">
        <v>995</v>
      </c>
      <c r="V2076" t="s">
        <v>995</v>
      </c>
      <c r="W2076" t="s">
        <v>995</v>
      </c>
      <c r="X2076" t="s">
        <v>995</v>
      </c>
      <c r="Y2076" t="s">
        <v>995</v>
      </c>
      <c r="Z2076" t="s">
        <v>995</v>
      </c>
      <c r="AA2076" t="s">
        <v>995</v>
      </c>
      <c r="AB2076" t="s">
        <v>995</v>
      </c>
      <c r="AC2076" t="s">
        <v>995</v>
      </c>
      <c r="AD2076" t="s">
        <v>995</v>
      </c>
      <c r="AE2076" t="s">
        <v>995</v>
      </c>
      <c r="AF2076" t="s">
        <v>995</v>
      </c>
      <c r="AG2076" t="s">
        <v>995</v>
      </c>
      <c r="AH2076" t="s">
        <v>995</v>
      </c>
      <c r="AI2076" t="s">
        <v>995</v>
      </c>
      <c r="AJ2076" t="s">
        <v>995</v>
      </c>
      <c r="AK2076" t="s">
        <v>995</v>
      </c>
      <c r="AL2076" t="s">
        <v>995</v>
      </c>
      <c r="AM2076" t="s">
        <v>995</v>
      </c>
      <c r="AN2076" t="s">
        <v>995</v>
      </c>
      <c r="AO2076" t="s">
        <v>995</v>
      </c>
      <c r="AP2076" t="s">
        <v>995</v>
      </c>
      <c r="AQ2076" s="286" t="s">
        <v>855</v>
      </c>
      <c r="AR2076" s="303"/>
      <c r="AS2076" s="303"/>
    </row>
    <row r="2077" spans="1:47" x14ac:dyDescent="0.3">
      <c r="A2077" s="285">
        <v>120761</v>
      </c>
      <c r="B2077" s="286" t="s">
        <v>539</v>
      </c>
      <c r="C2077" t="s">
        <v>995</v>
      </c>
      <c r="D2077" t="s">
        <v>995</v>
      </c>
      <c r="E2077" t="s">
        <v>995</v>
      </c>
      <c r="F2077" t="s">
        <v>995</v>
      </c>
      <c r="G2077" t="s">
        <v>995</v>
      </c>
      <c r="H2077" t="s">
        <v>995</v>
      </c>
      <c r="I2077" t="s">
        <v>995</v>
      </c>
      <c r="J2077" t="s">
        <v>995</v>
      </c>
      <c r="K2077" t="s">
        <v>995</v>
      </c>
      <c r="L2077" t="s">
        <v>995</v>
      </c>
      <c r="M2077" t="s">
        <v>995</v>
      </c>
      <c r="N2077" t="s">
        <v>995</v>
      </c>
      <c r="O2077" t="s">
        <v>995</v>
      </c>
      <c r="P2077" t="s">
        <v>995</v>
      </c>
      <c r="Q2077" t="s">
        <v>995</v>
      </c>
      <c r="R2077" t="s">
        <v>995</v>
      </c>
      <c r="S2077" t="s">
        <v>995</v>
      </c>
      <c r="T2077" t="s">
        <v>995</v>
      </c>
      <c r="U2077" t="s">
        <v>995</v>
      </c>
      <c r="V2077" t="s">
        <v>995</v>
      </c>
      <c r="W2077" t="s">
        <v>995</v>
      </c>
      <c r="X2077" t="s">
        <v>995</v>
      </c>
      <c r="Y2077" t="s">
        <v>995</v>
      </c>
      <c r="Z2077" t="s">
        <v>995</v>
      </c>
      <c r="AA2077" t="s">
        <v>995</v>
      </c>
      <c r="AB2077" t="s">
        <v>995</v>
      </c>
      <c r="AC2077" t="s">
        <v>995</v>
      </c>
      <c r="AD2077" t="s">
        <v>995</v>
      </c>
      <c r="AE2077" t="s">
        <v>995</v>
      </c>
      <c r="AF2077" t="s">
        <v>995</v>
      </c>
      <c r="AG2077" t="s">
        <v>995</v>
      </c>
      <c r="AH2077" t="s">
        <v>995</v>
      </c>
      <c r="AI2077" t="s">
        <v>995</v>
      </c>
      <c r="AJ2077" t="s">
        <v>995</v>
      </c>
      <c r="AK2077" t="s">
        <v>995</v>
      </c>
      <c r="AL2077" t="s">
        <v>995</v>
      </c>
      <c r="AM2077" t="s">
        <v>995</v>
      </c>
      <c r="AN2077" t="s">
        <v>995</v>
      </c>
      <c r="AO2077" t="s">
        <v>995</v>
      </c>
      <c r="AP2077" t="s">
        <v>995</v>
      </c>
      <c r="AQ2077" s="286" t="s">
        <v>855</v>
      </c>
      <c r="AR2077" s="303"/>
      <c r="AS2077" s="303"/>
    </row>
    <row r="2078" spans="1:47" x14ac:dyDescent="0.3">
      <c r="A2078" s="285">
        <v>120764</v>
      </c>
      <c r="B2078" s="286" t="s">
        <v>538</v>
      </c>
      <c r="C2078" t="s">
        <v>226</v>
      </c>
      <c r="D2078" t="s">
        <v>226</v>
      </c>
      <c r="E2078" t="s">
        <v>226</v>
      </c>
      <c r="F2078" t="s">
        <v>226</v>
      </c>
      <c r="G2078" t="s">
        <v>226</v>
      </c>
      <c r="H2078" t="s">
        <v>226</v>
      </c>
      <c r="I2078" t="s">
        <v>226</v>
      </c>
      <c r="J2078" t="s">
        <v>226</v>
      </c>
      <c r="K2078" t="s">
        <v>226</v>
      </c>
      <c r="L2078" t="s">
        <v>226</v>
      </c>
      <c r="M2078" t="s">
        <v>226</v>
      </c>
      <c r="N2078" t="s">
        <v>226</v>
      </c>
      <c r="O2078" t="s">
        <v>226</v>
      </c>
      <c r="P2078" t="s">
        <v>226</v>
      </c>
      <c r="Q2078" t="s">
        <v>226</v>
      </c>
      <c r="R2078" t="s">
        <v>224</v>
      </c>
      <c r="S2078" t="s">
        <v>226</v>
      </c>
      <c r="T2078" t="s">
        <v>226</v>
      </c>
      <c r="U2078" t="s">
        <v>224</v>
      </c>
      <c r="V2078" t="s">
        <v>226</v>
      </c>
      <c r="W2078" t="s">
        <v>226</v>
      </c>
      <c r="X2078" t="s">
        <v>224</v>
      </c>
      <c r="Y2078" t="s">
        <v>224</v>
      </c>
      <c r="Z2078" t="s">
        <v>226</v>
      </c>
      <c r="AA2078" t="s">
        <v>224</v>
      </c>
      <c r="AB2078" t="s">
        <v>226</v>
      </c>
      <c r="AC2078" t="s">
        <v>225</v>
      </c>
      <c r="AD2078" t="s">
        <v>225</v>
      </c>
      <c r="AE2078" t="s">
        <v>226</v>
      </c>
      <c r="AF2078" t="s">
        <v>225</v>
      </c>
      <c r="AG2078" t="s">
        <v>394</v>
      </c>
      <c r="AH2078" t="s">
        <v>394</v>
      </c>
      <c r="AI2078" t="s">
        <v>394</v>
      </c>
      <c r="AJ2078" t="s">
        <v>394</v>
      </c>
      <c r="AK2078" t="s">
        <v>394</v>
      </c>
      <c r="AL2078" t="s">
        <v>394</v>
      </c>
      <c r="AM2078" t="s">
        <v>394</v>
      </c>
      <c r="AN2078" t="s">
        <v>394</v>
      </c>
      <c r="AO2078" t="s">
        <v>394</v>
      </c>
      <c r="AP2078" t="s">
        <v>394</v>
      </c>
      <c r="AQ2078" s="289"/>
      <c r="AR2078" s="296"/>
      <c r="AS2078" s="296"/>
      <c r="AU2078"/>
    </row>
    <row r="2079" spans="1:47" ht="21.6" x14ac:dyDescent="0.65">
      <c r="A2079" s="285">
        <v>120765</v>
      </c>
      <c r="B2079" s="286" t="s">
        <v>538</v>
      </c>
      <c r="C2079" t="s">
        <v>226</v>
      </c>
      <c r="D2079" t="s">
        <v>226</v>
      </c>
      <c r="E2079" t="s">
        <v>226</v>
      </c>
      <c r="F2079" t="s">
        <v>226</v>
      </c>
      <c r="G2079" t="s">
        <v>226</v>
      </c>
      <c r="H2079" t="s">
        <v>226</v>
      </c>
      <c r="I2079" t="s">
        <v>226</v>
      </c>
      <c r="J2079" t="s">
        <v>224</v>
      </c>
      <c r="K2079" t="s">
        <v>226</v>
      </c>
      <c r="L2079" t="s">
        <v>224</v>
      </c>
      <c r="M2079" t="s">
        <v>226</v>
      </c>
      <c r="N2079" t="s">
        <v>226</v>
      </c>
      <c r="O2079" t="s">
        <v>226</v>
      </c>
      <c r="P2079" t="s">
        <v>226</v>
      </c>
      <c r="Q2079" t="s">
        <v>224</v>
      </c>
      <c r="R2079" t="s">
        <v>226</v>
      </c>
      <c r="S2079" t="s">
        <v>224</v>
      </c>
      <c r="T2079" t="s">
        <v>224</v>
      </c>
      <c r="U2079" t="s">
        <v>224</v>
      </c>
      <c r="V2079" t="s">
        <v>224</v>
      </c>
      <c r="W2079" t="s">
        <v>226</v>
      </c>
      <c r="X2079" t="s">
        <v>225</v>
      </c>
      <c r="Y2079" t="s">
        <v>224</v>
      </c>
      <c r="Z2079" t="s">
        <v>225</v>
      </c>
      <c r="AA2079" t="s">
        <v>226</v>
      </c>
      <c r="AB2079" t="s">
        <v>224</v>
      </c>
      <c r="AC2079" t="s">
        <v>225</v>
      </c>
      <c r="AD2079" t="s">
        <v>225</v>
      </c>
      <c r="AE2079" t="s">
        <v>225</v>
      </c>
      <c r="AF2079" t="s">
        <v>225</v>
      </c>
      <c r="AG2079" t="s">
        <v>394</v>
      </c>
      <c r="AH2079" t="s">
        <v>394</v>
      </c>
      <c r="AI2079" t="s">
        <v>394</v>
      </c>
      <c r="AJ2079" t="s">
        <v>394</v>
      </c>
      <c r="AK2079" t="s">
        <v>394</v>
      </c>
      <c r="AL2079" t="s">
        <v>394</v>
      </c>
      <c r="AM2079" t="s">
        <v>394</v>
      </c>
      <c r="AN2079" t="s">
        <v>394</v>
      </c>
      <c r="AO2079" t="s">
        <v>394</v>
      </c>
      <c r="AP2079" t="s">
        <v>394</v>
      </c>
      <c r="AQ2079" s="288"/>
      <c r="AR2079" s="296"/>
      <c r="AS2079" s="296"/>
      <c r="AU2079"/>
    </row>
    <row r="2080" spans="1:47" ht="21.6" x14ac:dyDescent="0.3">
      <c r="A2080" s="285">
        <v>120766</v>
      </c>
      <c r="B2080" s="286" t="s">
        <v>61</v>
      </c>
      <c r="C2080" t="s">
        <v>226</v>
      </c>
      <c r="D2080" t="s">
        <v>226</v>
      </c>
      <c r="E2080" t="s">
        <v>226</v>
      </c>
      <c r="F2080" t="s">
        <v>226</v>
      </c>
      <c r="G2080" t="s">
        <v>225</v>
      </c>
      <c r="H2080" t="s">
        <v>226</v>
      </c>
      <c r="I2080" t="s">
        <v>226</v>
      </c>
      <c r="J2080" t="s">
        <v>226</v>
      </c>
      <c r="K2080" t="s">
        <v>226</v>
      </c>
      <c r="L2080" t="s">
        <v>225</v>
      </c>
      <c r="M2080" t="s">
        <v>226</v>
      </c>
      <c r="N2080" t="s">
        <v>226</v>
      </c>
      <c r="O2080" t="s">
        <v>226</v>
      </c>
      <c r="P2080" t="s">
        <v>224</v>
      </c>
      <c r="Q2080" t="s">
        <v>226</v>
      </c>
      <c r="R2080" t="s">
        <v>226</v>
      </c>
      <c r="S2080" t="s">
        <v>226</v>
      </c>
      <c r="T2080" t="s">
        <v>226</v>
      </c>
      <c r="U2080" t="s">
        <v>226</v>
      </c>
      <c r="V2080" t="s">
        <v>226</v>
      </c>
      <c r="W2080" t="s">
        <v>226</v>
      </c>
      <c r="X2080" t="s">
        <v>224</v>
      </c>
      <c r="Y2080" t="s">
        <v>226</v>
      </c>
      <c r="Z2080" t="s">
        <v>226</v>
      </c>
      <c r="AA2080" t="s">
        <v>226</v>
      </c>
      <c r="AB2080" t="s">
        <v>226</v>
      </c>
      <c r="AC2080" t="s">
        <v>226</v>
      </c>
      <c r="AD2080" t="s">
        <v>226</v>
      </c>
      <c r="AE2080" t="s">
        <v>226</v>
      </c>
      <c r="AF2080" t="s">
        <v>226</v>
      </c>
      <c r="AG2080" t="s">
        <v>226</v>
      </c>
      <c r="AH2080" t="s">
        <v>226</v>
      </c>
      <c r="AI2080" t="s">
        <v>226</v>
      </c>
      <c r="AJ2080" t="s">
        <v>226</v>
      </c>
      <c r="AK2080" t="s">
        <v>224</v>
      </c>
      <c r="AL2080" t="s">
        <v>226</v>
      </c>
      <c r="AM2080" t="s">
        <v>225</v>
      </c>
      <c r="AN2080" t="s">
        <v>225</v>
      </c>
      <c r="AO2080" t="s">
        <v>225</v>
      </c>
      <c r="AP2080" t="s">
        <v>224</v>
      </c>
      <c r="AQ2080" s="286" t="s">
        <v>394</v>
      </c>
      <c r="AR2080" s="307"/>
      <c r="AS2080" s="310"/>
    </row>
    <row r="2081" spans="1:47" x14ac:dyDescent="0.3">
      <c r="A2081" s="285">
        <v>120767</v>
      </c>
      <c r="B2081" s="286" t="s">
        <v>61</v>
      </c>
      <c r="C2081" t="s">
        <v>226</v>
      </c>
      <c r="D2081" t="s">
        <v>226</v>
      </c>
      <c r="E2081" t="s">
        <v>226</v>
      </c>
      <c r="F2081" t="s">
        <v>226</v>
      </c>
      <c r="G2081" t="s">
        <v>226</v>
      </c>
      <c r="H2081" t="s">
        <v>226</v>
      </c>
      <c r="I2081" t="s">
        <v>226</v>
      </c>
      <c r="J2081" t="s">
        <v>224</v>
      </c>
      <c r="K2081" t="s">
        <v>226</v>
      </c>
      <c r="L2081" t="s">
        <v>224</v>
      </c>
      <c r="M2081" t="s">
        <v>226</v>
      </c>
      <c r="N2081" t="s">
        <v>224</v>
      </c>
      <c r="O2081" t="s">
        <v>226</v>
      </c>
      <c r="P2081" t="s">
        <v>226</v>
      </c>
      <c r="Q2081" t="s">
        <v>226</v>
      </c>
      <c r="R2081" t="s">
        <v>226</v>
      </c>
      <c r="S2081" t="s">
        <v>226</v>
      </c>
      <c r="T2081" t="s">
        <v>224</v>
      </c>
      <c r="U2081" t="s">
        <v>225</v>
      </c>
      <c r="V2081" t="s">
        <v>226</v>
      </c>
      <c r="W2081" t="s">
        <v>226</v>
      </c>
      <c r="X2081" t="s">
        <v>224</v>
      </c>
      <c r="Y2081" t="s">
        <v>224</v>
      </c>
      <c r="Z2081" t="s">
        <v>225</v>
      </c>
      <c r="AA2081" t="s">
        <v>226</v>
      </c>
      <c r="AB2081" t="s">
        <v>225</v>
      </c>
      <c r="AC2081" t="s">
        <v>225</v>
      </c>
      <c r="AD2081" t="s">
        <v>225</v>
      </c>
      <c r="AE2081" t="s">
        <v>225</v>
      </c>
      <c r="AF2081" t="s">
        <v>225</v>
      </c>
      <c r="AG2081" t="s">
        <v>394</v>
      </c>
      <c r="AH2081" t="s">
        <v>394</v>
      </c>
      <c r="AI2081" t="s">
        <v>394</v>
      </c>
      <c r="AJ2081" t="s">
        <v>394</v>
      </c>
      <c r="AK2081" t="s">
        <v>394</v>
      </c>
      <c r="AL2081" t="s">
        <v>394</v>
      </c>
      <c r="AM2081" t="s">
        <v>394</v>
      </c>
      <c r="AN2081" t="s">
        <v>394</v>
      </c>
      <c r="AO2081" t="s">
        <v>394</v>
      </c>
      <c r="AP2081" t="s">
        <v>394</v>
      </c>
      <c r="AQ2081" s="289"/>
      <c r="AR2081" s="296"/>
      <c r="AS2081" s="296"/>
      <c r="AU2081"/>
    </row>
    <row r="2082" spans="1:47" x14ac:dyDescent="0.3">
      <c r="A2082" s="285">
        <v>120770</v>
      </c>
      <c r="B2082" s="286" t="s">
        <v>540</v>
      </c>
      <c r="C2082" t="s">
        <v>995</v>
      </c>
      <c r="D2082" t="s">
        <v>995</v>
      </c>
      <c r="E2082" t="s">
        <v>995</v>
      </c>
      <c r="F2082" t="s">
        <v>995</v>
      </c>
      <c r="G2082" t="s">
        <v>995</v>
      </c>
      <c r="H2082" t="s">
        <v>995</v>
      </c>
      <c r="I2082" t="s">
        <v>995</v>
      </c>
      <c r="J2082" t="s">
        <v>995</v>
      </c>
      <c r="K2082" t="s">
        <v>995</v>
      </c>
      <c r="L2082" t="s">
        <v>995</v>
      </c>
      <c r="M2082" t="s">
        <v>995</v>
      </c>
      <c r="N2082" t="s">
        <v>995</v>
      </c>
      <c r="O2082" t="s">
        <v>995</v>
      </c>
      <c r="P2082" t="s">
        <v>995</v>
      </c>
      <c r="Q2082" t="s">
        <v>995</v>
      </c>
      <c r="R2082" t="s">
        <v>995</v>
      </c>
      <c r="S2082" t="s">
        <v>995</v>
      </c>
      <c r="T2082" t="s">
        <v>995</v>
      </c>
      <c r="U2082" t="s">
        <v>995</v>
      </c>
      <c r="V2082" t="s">
        <v>995</v>
      </c>
      <c r="W2082" t="s">
        <v>995</v>
      </c>
      <c r="X2082" t="s">
        <v>995</v>
      </c>
      <c r="Y2082" t="s">
        <v>995</v>
      </c>
      <c r="Z2082" t="s">
        <v>995</v>
      </c>
      <c r="AA2082" t="s">
        <v>995</v>
      </c>
      <c r="AB2082" t="s">
        <v>995</v>
      </c>
      <c r="AC2082" t="s">
        <v>995</v>
      </c>
      <c r="AD2082" t="s">
        <v>995</v>
      </c>
      <c r="AE2082" t="s">
        <v>995</v>
      </c>
      <c r="AF2082" t="s">
        <v>995</v>
      </c>
      <c r="AG2082" t="s">
        <v>995</v>
      </c>
      <c r="AH2082" t="s">
        <v>995</v>
      </c>
      <c r="AI2082" t="s">
        <v>995</v>
      </c>
      <c r="AJ2082" t="s">
        <v>995</v>
      </c>
      <c r="AK2082" t="s">
        <v>995</v>
      </c>
      <c r="AL2082" t="s">
        <v>995</v>
      </c>
      <c r="AM2082" t="s">
        <v>995</v>
      </c>
      <c r="AN2082" t="s">
        <v>995</v>
      </c>
      <c r="AO2082" t="s">
        <v>995</v>
      </c>
      <c r="AP2082" t="s">
        <v>995</v>
      </c>
      <c r="AQ2082" s="286" t="s">
        <v>855</v>
      </c>
      <c r="AR2082" s="303"/>
      <c r="AS2082" s="303"/>
    </row>
    <row r="2083" spans="1:47" x14ac:dyDescent="0.3">
      <c r="A2083" s="285">
        <v>120772</v>
      </c>
      <c r="B2083" s="286" t="s">
        <v>61</v>
      </c>
      <c r="AQ2083" s="286" t="s">
        <v>394</v>
      </c>
      <c r="AR2083" s="303"/>
      <c r="AS2083" s="303"/>
    </row>
    <row r="2084" spans="1:47" x14ac:dyDescent="0.3">
      <c r="A2084" s="285">
        <v>120773</v>
      </c>
      <c r="B2084" s="286" t="s">
        <v>539</v>
      </c>
      <c r="C2084" t="s">
        <v>995</v>
      </c>
      <c r="D2084" t="s">
        <v>995</v>
      </c>
      <c r="E2084" t="s">
        <v>995</v>
      </c>
      <c r="F2084" t="s">
        <v>995</v>
      </c>
      <c r="G2084" t="s">
        <v>995</v>
      </c>
      <c r="H2084" t="s">
        <v>995</v>
      </c>
      <c r="I2084" t="s">
        <v>995</v>
      </c>
      <c r="J2084" t="s">
        <v>995</v>
      </c>
      <c r="K2084" t="s">
        <v>995</v>
      </c>
      <c r="L2084" t="s">
        <v>995</v>
      </c>
      <c r="M2084" t="s">
        <v>995</v>
      </c>
      <c r="N2084" t="s">
        <v>995</v>
      </c>
      <c r="O2084" t="s">
        <v>995</v>
      </c>
      <c r="P2084" t="s">
        <v>995</v>
      </c>
      <c r="Q2084" t="s">
        <v>995</v>
      </c>
      <c r="R2084" t="s">
        <v>995</v>
      </c>
      <c r="S2084" t="s">
        <v>995</v>
      </c>
      <c r="T2084" t="s">
        <v>995</v>
      </c>
      <c r="U2084" t="s">
        <v>995</v>
      </c>
      <c r="V2084" t="s">
        <v>995</v>
      </c>
      <c r="W2084" t="s">
        <v>995</v>
      </c>
      <c r="X2084" t="s">
        <v>995</v>
      </c>
      <c r="Y2084" t="s">
        <v>995</v>
      </c>
      <c r="Z2084" t="s">
        <v>995</v>
      </c>
      <c r="AA2084" t="s">
        <v>995</v>
      </c>
      <c r="AB2084" t="s">
        <v>995</v>
      </c>
      <c r="AC2084" t="s">
        <v>995</v>
      </c>
      <c r="AD2084" t="s">
        <v>995</v>
      </c>
      <c r="AE2084" t="s">
        <v>995</v>
      </c>
      <c r="AF2084" t="s">
        <v>995</v>
      </c>
      <c r="AG2084" t="s">
        <v>995</v>
      </c>
      <c r="AH2084" t="s">
        <v>995</v>
      </c>
      <c r="AI2084" t="s">
        <v>995</v>
      </c>
      <c r="AJ2084" t="s">
        <v>995</v>
      </c>
      <c r="AK2084" t="s">
        <v>995</v>
      </c>
      <c r="AL2084" t="s">
        <v>995</v>
      </c>
      <c r="AM2084" t="s">
        <v>995</v>
      </c>
      <c r="AN2084" t="s">
        <v>995</v>
      </c>
      <c r="AO2084" t="s">
        <v>995</v>
      </c>
      <c r="AP2084" t="s">
        <v>995</v>
      </c>
      <c r="AQ2084" s="286" t="s">
        <v>855</v>
      </c>
      <c r="AR2084" s="303"/>
      <c r="AS2084" s="303"/>
    </row>
    <row r="2085" spans="1:47" x14ac:dyDescent="0.3">
      <c r="A2085" s="285">
        <v>120774</v>
      </c>
      <c r="B2085" s="286" t="s">
        <v>540</v>
      </c>
      <c r="C2085" t="s">
        <v>995</v>
      </c>
      <c r="D2085" t="s">
        <v>995</v>
      </c>
      <c r="E2085" t="s">
        <v>995</v>
      </c>
      <c r="F2085" t="s">
        <v>995</v>
      </c>
      <c r="G2085" t="s">
        <v>995</v>
      </c>
      <c r="H2085" t="s">
        <v>995</v>
      </c>
      <c r="I2085" t="s">
        <v>995</v>
      </c>
      <c r="J2085" t="s">
        <v>995</v>
      </c>
      <c r="K2085" t="s">
        <v>995</v>
      </c>
      <c r="L2085" t="s">
        <v>995</v>
      </c>
      <c r="M2085" t="s">
        <v>995</v>
      </c>
      <c r="N2085" t="s">
        <v>995</v>
      </c>
      <c r="O2085" t="s">
        <v>995</v>
      </c>
      <c r="P2085" t="s">
        <v>995</v>
      </c>
      <c r="Q2085" t="s">
        <v>995</v>
      </c>
      <c r="R2085" t="s">
        <v>995</v>
      </c>
      <c r="S2085" t="s">
        <v>995</v>
      </c>
      <c r="T2085" t="s">
        <v>995</v>
      </c>
      <c r="U2085" t="s">
        <v>995</v>
      </c>
      <c r="V2085" t="s">
        <v>995</v>
      </c>
      <c r="W2085" t="s">
        <v>995</v>
      </c>
      <c r="X2085" t="s">
        <v>995</v>
      </c>
      <c r="Y2085" t="s">
        <v>995</v>
      </c>
      <c r="Z2085" t="s">
        <v>995</v>
      </c>
      <c r="AA2085" t="s">
        <v>995</v>
      </c>
      <c r="AB2085" t="s">
        <v>995</v>
      </c>
      <c r="AC2085" t="s">
        <v>995</v>
      </c>
      <c r="AD2085" t="s">
        <v>995</v>
      </c>
      <c r="AE2085" t="s">
        <v>995</v>
      </c>
      <c r="AF2085" t="s">
        <v>995</v>
      </c>
      <c r="AG2085" t="s">
        <v>995</v>
      </c>
      <c r="AH2085" t="s">
        <v>995</v>
      </c>
      <c r="AI2085" t="s">
        <v>995</v>
      </c>
      <c r="AJ2085" t="s">
        <v>995</v>
      </c>
      <c r="AK2085" t="s">
        <v>995</v>
      </c>
      <c r="AL2085" t="s">
        <v>995</v>
      </c>
      <c r="AM2085" t="s">
        <v>995</v>
      </c>
      <c r="AN2085" t="s">
        <v>995</v>
      </c>
      <c r="AO2085" t="s">
        <v>995</v>
      </c>
      <c r="AP2085" t="s">
        <v>995</v>
      </c>
      <c r="AQ2085" s="286" t="s">
        <v>855</v>
      </c>
      <c r="AR2085" s="303"/>
      <c r="AS2085" s="303"/>
    </row>
    <row r="2086" spans="1:47" ht="21.6" x14ac:dyDescent="0.3">
      <c r="A2086" s="285">
        <v>120775</v>
      </c>
      <c r="B2086" s="286" t="s">
        <v>61</v>
      </c>
      <c r="C2086" t="s">
        <v>226</v>
      </c>
      <c r="D2086" t="s">
        <v>226</v>
      </c>
      <c r="E2086" t="s">
        <v>224</v>
      </c>
      <c r="F2086" t="s">
        <v>226</v>
      </c>
      <c r="G2086" t="s">
        <v>224</v>
      </c>
      <c r="H2086" t="s">
        <v>226</v>
      </c>
      <c r="I2086" t="s">
        <v>226</v>
      </c>
      <c r="J2086" t="s">
        <v>226</v>
      </c>
      <c r="K2086" t="s">
        <v>226</v>
      </c>
      <c r="L2086" t="s">
        <v>226</v>
      </c>
      <c r="M2086" t="s">
        <v>226</v>
      </c>
      <c r="N2086" t="s">
        <v>226</v>
      </c>
      <c r="O2086" t="s">
        <v>226</v>
      </c>
      <c r="P2086" t="s">
        <v>226</v>
      </c>
      <c r="Q2086" t="s">
        <v>226</v>
      </c>
      <c r="R2086" t="s">
        <v>226</v>
      </c>
      <c r="S2086" t="s">
        <v>226</v>
      </c>
      <c r="T2086" t="s">
        <v>226</v>
      </c>
      <c r="U2086" t="s">
        <v>226</v>
      </c>
      <c r="V2086" t="s">
        <v>226</v>
      </c>
      <c r="W2086" t="s">
        <v>226</v>
      </c>
      <c r="X2086" t="s">
        <v>226</v>
      </c>
      <c r="Y2086" t="s">
        <v>226</v>
      </c>
      <c r="Z2086" t="s">
        <v>226</v>
      </c>
      <c r="AA2086" t="s">
        <v>224</v>
      </c>
      <c r="AB2086" t="s">
        <v>226</v>
      </c>
      <c r="AC2086" t="s">
        <v>226</v>
      </c>
      <c r="AD2086" t="s">
        <v>226</v>
      </c>
      <c r="AE2086" t="s">
        <v>226</v>
      </c>
      <c r="AF2086" t="s">
        <v>226</v>
      </c>
      <c r="AG2086" t="s">
        <v>226</v>
      </c>
      <c r="AH2086" t="s">
        <v>226</v>
      </c>
      <c r="AI2086" t="s">
        <v>225</v>
      </c>
      <c r="AJ2086" t="s">
        <v>225</v>
      </c>
      <c r="AK2086" t="s">
        <v>225</v>
      </c>
      <c r="AL2086" t="s">
        <v>225</v>
      </c>
      <c r="AM2086" t="s">
        <v>225</v>
      </c>
      <c r="AN2086" t="s">
        <v>225</v>
      </c>
      <c r="AO2086" t="s">
        <v>225</v>
      </c>
      <c r="AP2086" t="s">
        <v>225</v>
      </c>
      <c r="AQ2086" s="286" t="s">
        <v>394</v>
      </c>
      <c r="AR2086" s="307"/>
      <c r="AS2086" s="310"/>
    </row>
    <row r="2087" spans="1:47" ht="21.6" x14ac:dyDescent="0.3">
      <c r="A2087" s="285">
        <v>120776</v>
      </c>
      <c r="B2087" s="286" t="s">
        <v>540</v>
      </c>
      <c r="C2087" t="s">
        <v>224</v>
      </c>
      <c r="D2087" t="s">
        <v>224</v>
      </c>
      <c r="E2087" t="s">
        <v>224</v>
      </c>
      <c r="F2087" t="s">
        <v>224</v>
      </c>
      <c r="G2087" t="s">
        <v>224</v>
      </c>
      <c r="H2087" t="s">
        <v>224</v>
      </c>
      <c r="I2087" t="s">
        <v>224</v>
      </c>
      <c r="J2087" t="s">
        <v>224</v>
      </c>
      <c r="K2087" t="s">
        <v>224</v>
      </c>
      <c r="L2087" t="s">
        <v>224</v>
      </c>
      <c r="M2087" t="s">
        <v>224</v>
      </c>
      <c r="N2087" t="s">
        <v>224</v>
      </c>
      <c r="O2087" t="s">
        <v>224</v>
      </c>
      <c r="P2087" t="s">
        <v>224</v>
      </c>
      <c r="Q2087" t="s">
        <v>224</v>
      </c>
      <c r="R2087" t="s">
        <v>224</v>
      </c>
      <c r="S2087" t="s">
        <v>225</v>
      </c>
      <c r="T2087" t="s">
        <v>225</v>
      </c>
      <c r="U2087" t="s">
        <v>225</v>
      </c>
      <c r="V2087" t="s">
        <v>225</v>
      </c>
      <c r="W2087" t="s">
        <v>394</v>
      </c>
      <c r="X2087" t="s">
        <v>394</v>
      </c>
      <c r="Y2087" t="s">
        <v>394</v>
      </c>
      <c r="Z2087" t="s">
        <v>394</v>
      </c>
      <c r="AA2087" t="s">
        <v>394</v>
      </c>
      <c r="AB2087" t="s">
        <v>394</v>
      </c>
      <c r="AC2087" t="s">
        <v>394</v>
      </c>
      <c r="AD2087" t="s">
        <v>394</v>
      </c>
      <c r="AE2087" t="s">
        <v>394</v>
      </c>
      <c r="AF2087" t="s">
        <v>394</v>
      </c>
      <c r="AG2087" t="s">
        <v>394</v>
      </c>
      <c r="AH2087" t="s">
        <v>394</v>
      </c>
      <c r="AI2087" t="s">
        <v>394</v>
      </c>
      <c r="AJ2087" t="s">
        <v>394</v>
      </c>
      <c r="AK2087" t="s">
        <v>394</v>
      </c>
      <c r="AL2087" t="s">
        <v>394</v>
      </c>
      <c r="AM2087" t="s">
        <v>394</v>
      </c>
      <c r="AN2087" t="s">
        <v>394</v>
      </c>
      <c r="AO2087" t="s">
        <v>394</v>
      </c>
      <c r="AP2087" t="s">
        <v>394</v>
      </c>
      <c r="AQ2087" s="286" t="s">
        <v>394</v>
      </c>
      <c r="AR2087" s="307"/>
      <c r="AS2087" s="310"/>
    </row>
    <row r="2088" spans="1:47" x14ac:dyDescent="0.3">
      <c r="A2088" s="285">
        <v>120777</v>
      </c>
      <c r="B2088" s="286" t="s">
        <v>538</v>
      </c>
      <c r="C2088" t="s">
        <v>995</v>
      </c>
      <c r="D2088" t="s">
        <v>995</v>
      </c>
      <c r="E2088" t="s">
        <v>995</v>
      </c>
      <c r="F2088" t="s">
        <v>995</v>
      </c>
      <c r="G2088" t="s">
        <v>995</v>
      </c>
      <c r="H2088" t="s">
        <v>995</v>
      </c>
      <c r="I2088" t="s">
        <v>995</v>
      </c>
      <c r="J2088" t="s">
        <v>995</v>
      </c>
      <c r="K2088" t="s">
        <v>995</v>
      </c>
      <c r="L2088" t="s">
        <v>995</v>
      </c>
      <c r="M2088" t="s">
        <v>995</v>
      </c>
      <c r="N2088" t="s">
        <v>995</v>
      </c>
      <c r="O2088" t="s">
        <v>995</v>
      </c>
      <c r="P2088" t="s">
        <v>995</v>
      </c>
      <c r="Q2088" t="s">
        <v>995</v>
      </c>
      <c r="R2088" t="s">
        <v>995</v>
      </c>
      <c r="S2088" t="s">
        <v>995</v>
      </c>
      <c r="T2088" t="s">
        <v>995</v>
      </c>
      <c r="U2088" t="s">
        <v>995</v>
      </c>
      <c r="V2088" t="s">
        <v>995</v>
      </c>
      <c r="W2088" t="s">
        <v>995</v>
      </c>
      <c r="X2088" t="s">
        <v>995</v>
      </c>
      <c r="Y2088" t="s">
        <v>995</v>
      </c>
      <c r="Z2088" t="s">
        <v>995</v>
      </c>
      <c r="AA2088" t="s">
        <v>995</v>
      </c>
      <c r="AB2088" t="s">
        <v>995</v>
      </c>
      <c r="AC2088" t="s">
        <v>995</v>
      </c>
      <c r="AD2088" t="s">
        <v>995</v>
      </c>
      <c r="AE2088" t="s">
        <v>995</v>
      </c>
      <c r="AF2088" t="s">
        <v>995</v>
      </c>
      <c r="AG2088" t="s">
        <v>995</v>
      </c>
      <c r="AH2088" t="s">
        <v>995</v>
      </c>
      <c r="AI2088" t="s">
        <v>995</v>
      </c>
      <c r="AJ2088" t="s">
        <v>995</v>
      </c>
      <c r="AK2088" t="s">
        <v>995</v>
      </c>
      <c r="AL2088" t="s">
        <v>995</v>
      </c>
      <c r="AM2088" t="s">
        <v>995</v>
      </c>
      <c r="AN2088" t="s">
        <v>995</v>
      </c>
      <c r="AO2088" t="s">
        <v>995</v>
      </c>
      <c r="AP2088" t="s">
        <v>995</v>
      </c>
      <c r="AQ2088" s="286" t="s">
        <v>855</v>
      </c>
      <c r="AR2088" s="303"/>
      <c r="AS2088" s="303"/>
    </row>
    <row r="2089" spans="1:47" ht="21.6" x14ac:dyDescent="0.3">
      <c r="A2089" s="285">
        <v>120780</v>
      </c>
      <c r="B2089" s="286" t="s">
        <v>61</v>
      </c>
      <c r="C2089" t="s">
        <v>224</v>
      </c>
      <c r="D2089" t="s">
        <v>226</v>
      </c>
      <c r="E2089" t="s">
        <v>226</v>
      </c>
      <c r="F2089" t="s">
        <v>224</v>
      </c>
      <c r="G2089" t="s">
        <v>226</v>
      </c>
      <c r="H2089" t="s">
        <v>226</v>
      </c>
      <c r="I2089" t="s">
        <v>226</v>
      </c>
      <c r="J2089" t="s">
        <v>226</v>
      </c>
      <c r="K2089" t="s">
        <v>226</v>
      </c>
      <c r="L2089" t="s">
        <v>226</v>
      </c>
      <c r="M2089" t="s">
        <v>226</v>
      </c>
      <c r="N2089" t="s">
        <v>226</v>
      </c>
      <c r="O2089" t="s">
        <v>226</v>
      </c>
      <c r="P2089" t="s">
        <v>226</v>
      </c>
      <c r="Q2089" t="s">
        <v>224</v>
      </c>
      <c r="R2089" t="s">
        <v>226</v>
      </c>
      <c r="S2089" t="s">
        <v>226</v>
      </c>
      <c r="T2089" t="s">
        <v>224</v>
      </c>
      <c r="U2089" t="s">
        <v>226</v>
      </c>
      <c r="V2089" t="s">
        <v>226</v>
      </c>
      <c r="W2089" t="s">
        <v>226</v>
      </c>
      <c r="X2089" t="s">
        <v>226</v>
      </c>
      <c r="Y2089" t="s">
        <v>226</v>
      </c>
      <c r="Z2089" t="s">
        <v>224</v>
      </c>
      <c r="AA2089" t="s">
        <v>226</v>
      </c>
      <c r="AB2089" t="s">
        <v>226</v>
      </c>
      <c r="AC2089" t="s">
        <v>224</v>
      </c>
      <c r="AD2089" t="s">
        <v>226</v>
      </c>
      <c r="AE2089" t="s">
        <v>224</v>
      </c>
      <c r="AF2089" t="s">
        <v>226</v>
      </c>
      <c r="AG2089" t="s">
        <v>226</v>
      </c>
      <c r="AH2089" t="s">
        <v>226</v>
      </c>
      <c r="AI2089" t="s">
        <v>226</v>
      </c>
      <c r="AJ2089" t="s">
        <v>226</v>
      </c>
      <c r="AK2089" t="s">
        <v>225</v>
      </c>
      <c r="AL2089" t="s">
        <v>226</v>
      </c>
      <c r="AM2089" t="s">
        <v>225</v>
      </c>
      <c r="AN2089" t="s">
        <v>226</v>
      </c>
      <c r="AO2089" t="s">
        <v>225</v>
      </c>
      <c r="AP2089" t="s">
        <v>225</v>
      </c>
      <c r="AQ2089" s="286" t="s">
        <v>394</v>
      </c>
      <c r="AR2089" s="307"/>
      <c r="AS2089" s="310"/>
    </row>
    <row r="2090" spans="1:47" ht="28.8" x14ac:dyDescent="0.3">
      <c r="A2090" s="285">
        <v>120781</v>
      </c>
      <c r="B2090" s="286" t="s">
        <v>67</v>
      </c>
      <c r="C2090" t="s">
        <v>224</v>
      </c>
      <c r="D2090" t="s">
        <v>226</v>
      </c>
      <c r="E2090" t="s">
        <v>226</v>
      </c>
      <c r="F2090" t="s">
        <v>224</v>
      </c>
      <c r="G2090" t="s">
        <v>226</v>
      </c>
      <c r="H2090" t="s">
        <v>226</v>
      </c>
      <c r="I2090" t="s">
        <v>226</v>
      </c>
      <c r="J2090" t="s">
        <v>226</v>
      </c>
      <c r="K2090" t="s">
        <v>226</v>
      </c>
      <c r="L2090" t="s">
        <v>226</v>
      </c>
      <c r="M2090" t="s">
        <v>226</v>
      </c>
      <c r="N2090" t="s">
        <v>226</v>
      </c>
      <c r="O2090" t="s">
        <v>225</v>
      </c>
      <c r="P2090" t="s">
        <v>224</v>
      </c>
      <c r="Q2090" t="s">
        <v>226</v>
      </c>
      <c r="R2090" t="s">
        <v>226</v>
      </c>
      <c r="S2090" t="s">
        <v>226</v>
      </c>
      <c r="T2090" t="s">
        <v>225</v>
      </c>
      <c r="U2090" t="s">
        <v>226</v>
      </c>
      <c r="V2090" t="s">
        <v>226</v>
      </c>
      <c r="W2090" t="s">
        <v>226</v>
      </c>
      <c r="X2090" t="s">
        <v>226</v>
      </c>
      <c r="Y2090" t="s">
        <v>226</v>
      </c>
      <c r="Z2090" t="s">
        <v>226</v>
      </c>
      <c r="AA2090" t="s">
        <v>226</v>
      </c>
      <c r="AB2090" t="s">
        <v>225</v>
      </c>
      <c r="AC2090" t="s">
        <v>225</v>
      </c>
      <c r="AD2090" t="s">
        <v>226</v>
      </c>
      <c r="AE2090" t="s">
        <v>224</v>
      </c>
      <c r="AF2090" t="s">
        <v>225</v>
      </c>
      <c r="AG2090" t="s">
        <v>225</v>
      </c>
      <c r="AH2090" t="s">
        <v>225</v>
      </c>
      <c r="AI2090" t="s">
        <v>225</v>
      </c>
      <c r="AJ2090" t="s">
        <v>225</v>
      </c>
      <c r="AK2090" t="s">
        <v>225</v>
      </c>
      <c r="AL2090" t="s">
        <v>394</v>
      </c>
      <c r="AM2090" t="s">
        <v>394</v>
      </c>
      <c r="AN2090" t="s">
        <v>394</v>
      </c>
      <c r="AO2090" t="s">
        <v>394</v>
      </c>
      <c r="AP2090" t="s">
        <v>394</v>
      </c>
      <c r="AQ2090" s="286" t="s">
        <v>394</v>
      </c>
      <c r="AR2090" s="307"/>
      <c r="AS2090" s="310"/>
    </row>
    <row r="2091" spans="1:47" x14ac:dyDescent="0.3">
      <c r="A2091" s="285">
        <v>120782</v>
      </c>
      <c r="B2091" s="286" t="s">
        <v>540</v>
      </c>
      <c r="C2091" t="s">
        <v>995</v>
      </c>
      <c r="D2091" t="s">
        <v>995</v>
      </c>
      <c r="E2091" t="s">
        <v>995</v>
      </c>
      <c r="F2091" t="s">
        <v>995</v>
      </c>
      <c r="G2091" t="s">
        <v>995</v>
      </c>
      <c r="H2091" t="s">
        <v>995</v>
      </c>
      <c r="I2091" t="s">
        <v>995</v>
      </c>
      <c r="J2091" t="s">
        <v>995</v>
      </c>
      <c r="K2091" t="s">
        <v>995</v>
      </c>
      <c r="L2091" t="s">
        <v>995</v>
      </c>
      <c r="M2091" t="s">
        <v>995</v>
      </c>
      <c r="N2091" t="s">
        <v>995</v>
      </c>
      <c r="O2091" t="s">
        <v>995</v>
      </c>
      <c r="P2091" t="s">
        <v>995</v>
      </c>
      <c r="Q2091" t="s">
        <v>995</v>
      </c>
      <c r="R2091" t="s">
        <v>995</v>
      </c>
      <c r="S2091" t="s">
        <v>995</v>
      </c>
      <c r="T2091" t="s">
        <v>995</v>
      </c>
      <c r="U2091" t="s">
        <v>995</v>
      </c>
      <c r="V2091" t="s">
        <v>995</v>
      </c>
      <c r="W2091" t="s">
        <v>995</v>
      </c>
      <c r="X2091" t="s">
        <v>995</v>
      </c>
      <c r="Y2091" t="s">
        <v>995</v>
      </c>
      <c r="Z2091" t="s">
        <v>995</v>
      </c>
      <c r="AA2091" t="s">
        <v>995</v>
      </c>
      <c r="AB2091" t="s">
        <v>995</v>
      </c>
      <c r="AC2091" t="s">
        <v>995</v>
      </c>
      <c r="AD2091" t="s">
        <v>995</v>
      </c>
      <c r="AE2091" t="s">
        <v>995</v>
      </c>
      <c r="AF2091" t="s">
        <v>995</v>
      </c>
      <c r="AG2091" t="s">
        <v>995</v>
      </c>
      <c r="AH2091" t="s">
        <v>995</v>
      </c>
      <c r="AI2091" t="s">
        <v>995</v>
      </c>
      <c r="AJ2091" t="s">
        <v>995</v>
      </c>
      <c r="AK2091" t="s">
        <v>995</v>
      </c>
      <c r="AL2091" t="s">
        <v>995</v>
      </c>
      <c r="AM2091" t="s">
        <v>995</v>
      </c>
      <c r="AN2091" t="s">
        <v>995</v>
      </c>
      <c r="AO2091" t="s">
        <v>995</v>
      </c>
      <c r="AP2091" t="s">
        <v>995</v>
      </c>
      <c r="AQ2091" s="286" t="s">
        <v>855</v>
      </c>
      <c r="AR2091" s="303"/>
      <c r="AS2091" s="303"/>
    </row>
    <row r="2092" spans="1:47" x14ac:dyDescent="0.3">
      <c r="A2092" s="285">
        <v>120783</v>
      </c>
      <c r="B2092" s="286" t="s">
        <v>539</v>
      </c>
      <c r="C2092" t="s">
        <v>995</v>
      </c>
      <c r="D2092" t="s">
        <v>995</v>
      </c>
      <c r="E2092" t="s">
        <v>995</v>
      </c>
      <c r="F2092" t="s">
        <v>995</v>
      </c>
      <c r="G2092" t="s">
        <v>995</v>
      </c>
      <c r="H2092" t="s">
        <v>995</v>
      </c>
      <c r="I2092" t="s">
        <v>995</v>
      </c>
      <c r="J2092" t="s">
        <v>995</v>
      </c>
      <c r="K2092" t="s">
        <v>995</v>
      </c>
      <c r="L2092" t="s">
        <v>995</v>
      </c>
      <c r="M2092" t="s">
        <v>995</v>
      </c>
      <c r="N2092" t="s">
        <v>995</v>
      </c>
      <c r="O2092" t="s">
        <v>995</v>
      </c>
      <c r="P2092" t="s">
        <v>995</v>
      </c>
      <c r="Q2092" t="s">
        <v>995</v>
      </c>
      <c r="R2092" t="s">
        <v>995</v>
      </c>
      <c r="S2092" t="s">
        <v>995</v>
      </c>
      <c r="T2092" t="s">
        <v>995</v>
      </c>
      <c r="U2092" t="s">
        <v>995</v>
      </c>
      <c r="V2092" t="s">
        <v>995</v>
      </c>
      <c r="W2092" t="s">
        <v>995</v>
      </c>
      <c r="X2092" t="s">
        <v>995</v>
      </c>
      <c r="Y2092" t="s">
        <v>995</v>
      </c>
      <c r="Z2092" t="s">
        <v>995</v>
      </c>
      <c r="AA2092" t="s">
        <v>995</v>
      </c>
      <c r="AB2092" t="s">
        <v>995</v>
      </c>
      <c r="AC2092" t="s">
        <v>995</v>
      </c>
      <c r="AD2092" t="s">
        <v>995</v>
      </c>
      <c r="AE2092" t="s">
        <v>995</v>
      </c>
      <c r="AF2092" t="s">
        <v>995</v>
      </c>
      <c r="AG2092" t="s">
        <v>995</v>
      </c>
      <c r="AH2092" t="s">
        <v>995</v>
      </c>
      <c r="AI2092" t="s">
        <v>995</v>
      </c>
      <c r="AJ2092" t="s">
        <v>995</v>
      </c>
      <c r="AK2092" t="s">
        <v>995</v>
      </c>
      <c r="AL2092" t="s">
        <v>995</v>
      </c>
      <c r="AM2092" t="s">
        <v>995</v>
      </c>
      <c r="AN2092" t="s">
        <v>995</v>
      </c>
      <c r="AO2092" t="s">
        <v>995</v>
      </c>
      <c r="AP2092" t="s">
        <v>995</v>
      </c>
      <c r="AQ2092" s="286" t="s">
        <v>855</v>
      </c>
      <c r="AR2092" s="303"/>
      <c r="AS2092" s="303"/>
    </row>
    <row r="2093" spans="1:47" ht="28.8" x14ac:dyDescent="0.3">
      <c r="A2093" s="285">
        <v>120784</v>
      </c>
      <c r="B2093" s="286" t="s">
        <v>67</v>
      </c>
      <c r="C2093" t="s">
        <v>226</v>
      </c>
      <c r="D2093" t="s">
        <v>224</v>
      </c>
      <c r="E2093" t="s">
        <v>226</v>
      </c>
      <c r="F2093" t="s">
        <v>226</v>
      </c>
      <c r="G2093" t="s">
        <v>224</v>
      </c>
      <c r="H2093" t="s">
        <v>224</v>
      </c>
      <c r="I2093" t="s">
        <v>226</v>
      </c>
      <c r="J2093" t="s">
        <v>226</v>
      </c>
      <c r="K2093" t="s">
        <v>226</v>
      </c>
      <c r="L2093" t="s">
        <v>226</v>
      </c>
      <c r="M2093" t="s">
        <v>226</v>
      </c>
      <c r="N2093" t="s">
        <v>226</v>
      </c>
      <c r="O2093" t="s">
        <v>226</v>
      </c>
      <c r="P2093" t="s">
        <v>226</v>
      </c>
      <c r="Q2093" t="s">
        <v>226</v>
      </c>
      <c r="R2093" t="s">
        <v>224</v>
      </c>
      <c r="S2093" t="s">
        <v>226</v>
      </c>
      <c r="T2093" t="s">
        <v>226</v>
      </c>
      <c r="U2093" t="s">
        <v>226</v>
      </c>
      <c r="V2093" t="s">
        <v>226</v>
      </c>
      <c r="W2093" t="s">
        <v>226</v>
      </c>
      <c r="X2093" t="s">
        <v>226</v>
      </c>
      <c r="Y2093" t="s">
        <v>226</v>
      </c>
      <c r="Z2093" t="s">
        <v>226</v>
      </c>
      <c r="AA2093" t="s">
        <v>226</v>
      </c>
      <c r="AB2093" t="s">
        <v>226</v>
      </c>
      <c r="AC2093" t="s">
        <v>226</v>
      </c>
      <c r="AD2093" t="s">
        <v>226</v>
      </c>
      <c r="AE2093" t="s">
        <v>226</v>
      </c>
      <c r="AF2093" t="s">
        <v>226</v>
      </c>
      <c r="AG2093" t="s">
        <v>225</v>
      </c>
      <c r="AH2093" t="s">
        <v>225</v>
      </c>
      <c r="AI2093" t="s">
        <v>225</v>
      </c>
      <c r="AJ2093" t="s">
        <v>225</v>
      </c>
      <c r="AK2093" t="s">
        <v>225</v>
      </c>
      <c r="AL2093" t="s">
        <v>394</v>
      </c>
      <c r="AM2093" t="s">
        <v>394</v>
      </c>
      <c r="AN2093" t="s">
        <v>394</v>
      </c>
      <c r="AO2093" t="s">
        <v>394</v>
      </c>
      <c r="AP2093" t="s">
        <v>394</v>
      </c>
      <c r="AQ2093" s="286" t="s">
        <v>394</v>
      </c>
      <c r="AR2093" s="307"/>
      <c r="AS2093" s="310"/>
    </row>
    <row r="2094" spans="1:47" ht="28.8" x14ac:dyDescent="0.3">
      <c r="A2094" s="285">
        <v>120785</v>
      </c>
      <c r="B2094" s="286" t="s">
        <v>67</v>
      </c>
      <c r="C2094" t="s">
        <v>225</v>
      </c>
      <c r="D2094" t="s">
        <v>225</v>
      </c>
      <c r="E2094" t="s">
        <v>225</v>
      </c>
      <c r="F2094" t="s">
        <v>225</v>
      </c>
      <c r="G2094" t="s">
        <v>225</v>
      </c>
      <c r="H2094" t="s">
        <v>225</v>
      </c>
      <c r="I2094" t="s">
        <v>225</v>
      </c>
      <c r="J2094" t="s">
        <v>225</v>
      </c>
      <c r="K2094" t="s">
        <v>224</v>
      </c>
      <c r="L2094" t="s">
        <v>225</v>
      </c>
      <c r="M2094" t="s">
        <v>225</v>
      </c>
      <c r="N2094" t="s">
        <v>225</v>
      </c>
      <c r="O2094" t="s">
        <v>225</v>
      </c>
      <c r="P2094" t="s">
        <v>224</v>
      </c>
      <c r="Q2094" t="s">
        <v>225</v>
      </c>
      <c r="R2094" t="s">
        <v>224</v>
      </c>
      <c r="S2094" t="s">
        <v>225</v>
      </c>
      <c r="T2094" t="s">
        <v>226</v>
      </c>
      <c r="U2094" t="s">
        <v>225</v>
      </c>
      <c r="V2094" t="s">
        <v>225</v>
      </c>
      <c r="W2094" t="s">
        <v>224</v>
      </c>
      <c r="X2094" t="s">
        <v>224</v>
      </c>
      <c r="Y2094" t="s">
        <v>226</v>
      </c>
      <c r="Z2094" t="s">
        <v>226</v>
      </c>
      <c r="AA2094" t="s">
        <v>226</v>
      </c>
      <c r="AB2094" t="s">
        <v>226</v>
      </c>
      <c r="AC2094" t="s">
        <v>226</v>
      </c>
      <c r="AD2094" t="s">
        <v>226</v>
      </c>
      <c r="AE2094" t="s">
        <v>226</v>
      </c>
      <c r="AF2094" t="s">
        <v>226</v>
      </c>
      <c r="AG2094" t="s">
        <v>225</v>
      </c>
      <c r="AH2094" t="s">
        <v>225</v>
      </c>
      <c r="AI2094" t="s">
        <v>225</v>
      </c>
      <c r="AJ2094" t="s">
        <v>225</v>
      </c>
      <c r="AK2094" t="s">
        <v>225</v>
      </c>
      <c r="AL2094" t="s">
        <v>394</v>
      </c>
      <c r="AM2094" t="s">
        <v>394</v>
      </c>
      <c r="AN2094" t="s">
        <v>394</v>
      </c>
      <c r="AO2094" t="s">
        <v>394</v>
      </c>
      <c r="AP2094" t="s">
        <v>394</v>
      </c>
      <c r="AQ2094" s="286" t="s">
        <v>394</v>
      </c>
      <c r="AR2094" s="307"/>
      <c r="AS2094" s="310"/>
    </row>
    <row r="2095" spans="1:47" ht="21.6" x14ac:dyDescent="0.3">
      <c r="A2095" s="285">
        <v>120787</v>
      </c>
      <c r="B2095" s="286" t="s">
        <v>61</v>
      </c>
      <c r="C2095" t="s">
        <v>226</v>
      </c>
      <c r="D2095" t="s">
        <v>226</v>
      </c>
      <c r="E2095" t="s">
        <v>226</v>
      </c>
      <c r="F2095" t="s">
        <v>224</v>
      </c>
      <c r="G2095" t="s">
        <v>226</v>
      </c>
      <c r="H2095" t="s">
        <v>226</v>
      </c>
      <c r="I2095" t="s">
        <v>226</v>
      </c>
      <c r="J2095" t="s">
        <v>226</v>
      </c>
      <c r="K2095" t="s">
        <v>226</v>
      </c>
      <c r="L2095" t="s">
        <v>224</v>
      </c>
      <c r="M2095" t="s">
        <v>226</v>
      </c>
      <c r="N2095" t="s">
        <v>226</v>
      </c>
      <c r="O2095" t="s">
        <v>226</v>
      </c>
      <c r="P2095" t="s">
        <v>226</v>
      </c>
      <c r="Q2095" t="s">
        <v>226</v>
      </c>
      <c r="R2095" t="s">
        <v>226</v>
      </c>
      <c r="S2095" t="s">
        <v>224</v>
      </c>
      <c r="T2095" t="s">
        <v>226</v>
      </c>
      <c r="U2095" t="s">
        <v>224</v>
      </c>
      <c r="V2095" t="s">
        <v>226</v>
      </c>
      <c r="W2095" t="s">
        <v>224</v>
      </c>
      <c r="X2095" t="s">
        <v>224</v>
      </c>
      <c r="Y2095" t="s">
        <v>226</v>
      </c>
      <c r="Z2095" t="s">
        <v>224</v>
      </c>
      <c r="AA2095" t="s">
        <v>226</v>
      </c>
      <c r="AB2095" t="s">
        <v>224</v>
      </c>
      <c r="AC2095" t="s">
        <v>224</v>
      </c>
      <c r="AD2095" t="s">
        <v>226</v>
      </c>
      <c r="AE2095" t="s">
        <v>224</v>
      </c>
      <c r="AF2095" t="s">
        <v>226</v>
      </c>
      <c r="AG2095" t="s">
        <v>224</v>
      </c>
      <c r="AH2095" t="s">
        <v>224</v>
      </c>
      <c r="AI2095" t="s">
        <v>224</v>
      </c>
      <c r="AJ2095" t="s">
        <v>226</v>
      </c>
      <c r="AK2095" t="s">
        <v>224</v>
      </c>
      <c r="AL2095" t="s">
        <v>225</v>
      </c>
      <c r="AM2095" t="s">
        <v>225</v>
      </c>
      <c r="AN2095" t="s">
        <v>225</v>
      </c>
      <c r="AO2095" t="s">
        <v>225</v>
      </c>
      <c r="AP2095" t="s">
        <v>226</v>
      </c>
      <c r="AQ2095" s="286" t="s">
        <v>394</v>
      </c>
      <c r="AR2095" s="307"/>
      <c r="AS2095" s="310"/>
    </row>
    <row r="2096" spans="1:47" x14ac:dyDescent="0.3">
      <c r="A2096" s="285">
        <v>120788</v>
      </c>
      <c r="B2096" s="286" t="s">
        <v>538</v>
      </c>
      <c r="C2096" t="s">
        <v>995</v>
      </c>
      <c r="D2096" t="s">
        <v>995</v>
      </c>
      <c r="E2096" t="s">
        <v>995</v>
      </c>
      <c r="F2096" t="s">
        <v>995</v>
      </c>
      <c r="G2096" t="s">
        <v>995</v>
      </c>
      <c r="H2096" t="s">
        <v>995</v>
      </c>
      <c r="I2096" t="s">
        <v>995</v>
      </c>
      <c r="J2096" t="s">
        <v>995</v>
      </c>
      <c r="K2096" t="s">
        <v>995</v>
      </c>
      <c r="L2096" t="s">
        <v>995</v>
      </c>
      <c r="M2096" t="s">
        <v>995</v>
      </c>
      <c r="N2096" t="s">
        <v>995</v>
      </c>
      <c r="O2096" t="s">
        <v>995</v>
      </c>
      <c r="P2096" t="s">
        <v>995</v>
      </c>
      <c r="Q2096" t="s">
        <v>995</v>
      </c>
      <c r="R2096" t="s">
        <v>995</v>
      </c>
      <c r="S2096" t="s">
        <v>995</v>
      </c>
      <c r="T2096" t="s">
        <v>995</v>
      </c>
      <c r="U2096" t="s">
        <v>995</v>
      </c>
      <c r="V2096" t="s">
        <v>995</v>
      </c>
      <c r="W2096" t="s">
        <v>995</v>
      </c>
      <c r="X2096" t="s">
        <v>995</v>
      </c>
      <c r="Y2096" t="s">
        <v>995</v>
      </c>
      <c r="Z2096" t="s">
        <v>995</v>
      </c>
      <c r="AA2096" t="s">
        <v>995</v>
      </c>
      <c r="AB2096" t="s">
        <v>995</v>
      </c>
      <c r="AC2096" t="s">
        <v>995</v>
      </c>
      <c r="AD2096" t="s">
        <v>995</v>
      </c>
      <c r="AE2096" t="s">
        <v>995</v>
      </c>
      <c r="AF2096" t="s">
        <v>995</v>
      </c>
      <c r="AG2096" t="s">
        <v>995</v>
      </c>
      <c r="AH2096" t="s">
        <v>995</v>
      </c>
      <c r="AI2096" t="s">
        <v>995</v>
      </c>
      <c r="AJ2096" t="s">
        <v>995</v>
      </c>
      <c r="AK2096" t="s">
        <v>995</v>
      </c>
      <c r="AL2096" t="s">
        <v>995</v>
      </c>
      <c r="AM2096" t="s">
        <v>995</v>
      </c>
      <c r="AN2096" t="s">
        <v>995</v>
      </c>
      <c r="AO2096" t="s">
        <v>995</v>
      </c>
      <c r="AP2096" t="s">
        <v>995</v>
      </c>
      <c r="AQ2096" s="286" t="s">
        <v>855</v>
      </c>
      <c r="AR2096" s="303"/>
      <c r="AS2096" s="303"/>
    </row>
    <row r="2097" spans="1:47" ht="21.6" x14ac:dyDescent="0.3">
      <c r="A2097" s="285">
        <v>120789</v>
      </c>
      <c r="B2097" s="286" t="s">
        <v>61</v>
      </c>
      <c r="C2097" t="s">
        <v>226</v>
      </c>
      <c r="D2097" t="s">
        <v>226</v>
      </c>
      <c r="E2097" t="s">
        <v>226</v>
      </c>
      <c r="F2097" t="s">
        <v>224</v>
      </c>
      <c r="G2097" t="s">
        <v>226</v>
      </c>
      <c r="H2097" t="s">
        <v>226</v>
      </c>
      <c r="I2097" t="s">
        <v>224</v>
      </c>
      <c r="J2097" t="s">
        <v>226</v>
      </c>
      <c r="K2097" t="s">
        <v>226</v>
      </c>
      <c r="L2097" t="s">
        <v>226</v>
      </c>
      <c r="M2097" t="s">
        <v>226</v>
      </c>
      <c r="N2097" t="s">
        <v>226</v>
      </c>
      <c r="O2097" t="s">
        <v>226</v>
      </c>
      <c r="P2097" t="s">
        <v>224</v>
      </c>
      <c r="Q2097" t="s">
        <v>226</v>
      </c>
      <c r="R2097" t="s">
        <v>226</v>
      </c>
      <c r="S2097" t="s">
        <v>226</v>
      </c>
      <c r="T2097" t="s">
        <v>226</v>
      </c>
      <c r="U2097" t="s">
        <v>224</v>
      </c>
      <c r="V2097" t="s">
        <v>226</v>
      </c>
      <c r="W2097" t="s">
        <v>226</v>
      </c>
      <c r="X2097" t="s">
        <v>226</v>
      </c>
      <c r="Y2097" t="s">
        <v>226</v>
      </c>
      <c r="Z2097" t="s">
        <v>226</v>
      </c>
      <c r="AA2097" t="s">
        <v>226</v>
      </c>
      <c r="AB2097" t="s">
        <v>224</v>
      </c>
      <c r="AC2097" t="s">
        <v>224</v>
      </c>
      <c r="AD2097" t="s">
        <v>226</v>
      </c>
      <c r="AE2097" t="s">
        <v>224</v>
      </c>
      <c r="AF2097" t="s">
        <v>224</v>
      </c>
      <c r="AG2097" t="s">
        <v>226</v>
      </c>
      <c r="AH2097" t="s">
        <v>224</v>
      </c>
      <c r="AI2097" t="s">
        <v>226</v>
      </c>
      <c r="AJ2097" t="s">
        <v>224</v>
      </c>
      <c r="AK2097" t="s">
        <v>226</v>
      </c>
      <c r="AL2097" t="s">
        <v>226</v>
      </c>
      <c r="AM2097" t="s">
        <v>226</v>
      </c>
      <c r="AN2097" t="s">
        <v>226</v>
      </c>
      <c r="AO2097" t="s">
        <v>224</v>
      </c>
      <c r="AP2097" t="s">
        <v>226</v>
      </c>
      <c r="AQ2097" s="286" t="s">
        <v>394</v>
      </c>
      <c r="AR2097" s="307"/>
      <c r="AS2097" s="310"/>
    </row>
    <row r="2098" spans="1:47" x14ac:dyDescent="0.3">
      <c r="A2098" s="285">
        <v>120790</v>
      </c>
      <c r="B2098" s="286" t="s">
        <v>539</v>
      </c>
      <c r="C2098" t="s">
        <v>995</v>
      </c>
      <c r="D2098" t="s">
        <v>995</v>
      </c>
      <c r="E2098" t="s">
        <v>995</v>
      </c>
      <c r="F2098" t="s">
        <v>995</v>
      </c>
      <c r="G2098" t="s">
        <v>995</v>
      </c>
      <c r="H2098" t="s">
        <v>995</v>
      </c>
      <c r="I2098" t="s">
        <v>995</v>
      </c>
      <c r="J2098" t="s">
        <v>995</v>
      </c>
      <c r="K2098" t="s">
        <v>995</v>
      </c>
      <c r="L2098" t="s">
        <v>995</v>
      </c>
      <c r="M2098" t="s">
        <v>995</v>
      </c>
      <c r="N2098" t="s">
        <v>995</v>
      </c>
      <c r="O2098" t="s">
        <v>995</v>
      </c>
      <c r="P2098" t="s">
        <v>995</v>
      </c>
      <c r="Q2098" t="s">
        <v>995</v>
      </c>
      <c r="R2098" t="s">
        <v>995</v>
      </c>
      <c r="S2098" t="s">
        <v>995</v>
      </c>
      <c r="T2098" t="s">
        <v>995</v>
      </c>
      <c r="U2098" t="s">
        <v>995</v>
      </c>
      <c r="V2098" t="s">
        <v>995</v>
      </c>
      <c r="W2098" t="s">
        <v>995</v>
      </c>
      <c r="X2098" t="s">
        <v>995</v>
      </c>
      <c r="Y2098" t="s">
        <v>995</v>
      </c>
      <c r="Z2098" t="s">
        <v>995</v>
      </c>
      <c r="AA2098" t="s">
        <v>995</v>
      </c>
      <c r="AB2098" t="s">
        <v>995</v>
      </c>
      <c r="AC2098" t="s">
        <v>995</v>
      </c>
      <c r="AD2098" t="s">
        <v>995</v>
      </c>
      <c r="AE2098" t="s">
        <v>995</v>
      </c>
      <c r="AF2098" t="s">
        <v>995</v>
      </c>
      <c r="AG2098" t="s">
        <v>995</v>
      </c>
      <c r="AH2098" t="s">
        <v>995</v>
      </c>
      <c r="AI2098" t="s">
        <v>995</v>
      </c>
      <c r="AJ2098" t="s">
        <v>995</v>
      </c>
      <c r="AK2098" t="s">
        <v>995</v>
      </c>
      <c r="AL2098" t="s">
        <v>995</v>
      </c>
      <c r="AM2098" t="s">
        <v>995</v>
      </c>
      <c r="AN2098" t="s">
        <v>995</v>
      </c>
      <c r="AO2098" t="s">
        <v>995</v>
      </c>
      <c r="AP2098" t="s">
        <v>995</v>
      </c>
      <c r="AQ2098" s="286" t="s">
        <v>855</v>
      </c>
      <c r="AR2098" s="303"/>
      <c r="AS2098" s="303"/>
    </row>
    <row r="2099" spans="1:47" x14ac:dyDescent="0.3">
      <c r="A2099" s="285">
        <v>120791</v>
      </c>
      <c r="B2099" s="286" t="s">
        <v>538</v>
      </c>
      <c r="AQ2099" s="286" t="s">
        <v>394</v>
      </c>
      <c r="AR2099" s="303"/>
      <c r="AS2099" s="303"/>
    </row>
    <row r="2100" spans="1:47" x14ac:dyDescent="0.3">
      <c r="A2100" s="285">
        <v>120792</v>
      </c>
      <c r="B2100" s="286" t="s">
        <v>539</v>
      </c>
      <c r="C2100" t="s">
        <v>995</v>
      </c>
      <c r="D2100" t="s">
        <v>995</v>
      </c>
      <c r="E2100" t="s">
        <v>995</v>
      </c>
      <c r="F2100" t="s">
        <v>995</v>
      </c>
      <c r="G2100" t="s">
        <v>995</v>
      </c>
      <c r="H2100" t="s">
        <v>995</v>
      </c>
      <c r="I2100" t="s">
        <v>995</v>
      </c>
      <c r="J2100" t="s">
        <v>995</v>
      </c>
      <c r="K2100" t="s">
        <v>995</v>
      </c>
      <c r="L2100" t="s">
        <v>995</v>
      </c>
      <c r="M2100" t="s">
        <v>995</v>
      </c>
      <c r="N2100" t="s">
        <v>995</v>
      </c>
      <c r="O2100" t="s">
        <v>995</v>
      </c>
      <c r="P2100" t="s">
        <v>995</v>
      </c>
      <c r="Q2100" t="s">
        <v>995</v>
      </c>
      <c r="R2100" t="s">
        <v>995</v>
      </c>
      <c r="S2100" t="s">
        <v>995</v>
      </c>
      <c r="T2100" t="s">
        <v>995</v>
      </c>
      <c r="U2100" t="s">
        <v>995</v>
      </c>
      <c r="V2100" t="s">
        <v>995</v>
      </c>
      <c r="W2100" t="s">
        <v>995</v>
      </c>
      <c r="X2100" t="s">
        <v>995</v>
      </c>
      <c r="Y2100" t="s">
        <v>995</v>
      </c>
      <c r="Z2100" t="s">
        <v>995</v>
      </c>
      <c r="AA2100" t="s">
        <v>995</v>
      </c>
      <c r="AB2100" t="s">
        <v>995</v>
      </c>
      <c r="AC2100" t="s">
        <v>995</v>
      </c>
      <c r="AD2100" t="s">
        <v>995</v>
      </c>
      <c r="AE2100" t="s">
        <v>995</v>
      </c>
      <c r="AF2100" t="s">
        <v>995</v>
      </c>
      <c r="AG2100" t="s">
        <v>995</v>
      </c>
      <c r="AH2100" t="s">
        <v>995</v>
      </c>
      <c r="AI2100" t="s">
        <v>995</v>
      </c>
      <c r="AJ2100" t="s">
        <v>995</v>
      </c>
      <c r="AK2100" t="s">
        <v>995</v>
      </c>
      <c r="AL2100" t="s">
        <v>995</v>
      </c>
      <c r="AM2100" t="s">
        <v>995</v>
      </c>
      <c r="AN2100" t="s">
        <v>995</v>
      </c>
      <c r="AO2100" t="s">
        <v>995</v>
      </c>
      <c r="AP2100" t="s">
        <v>995</v>
      </c>
      <c r="AQ2100" s="286" t="s">
        <v>855</v>
      </c>
      <c r="AR2100" s="303"/>
      <c r="AS2100" s="303"/>
    </row>
    <row r="2101" spans="1:47" ht="28.8" x14ac:dyDescent="0.3">
      <c r="A2101" s="285">
        <v>120793</v>
      </c>
      <c r="B2101" s="286" t="s">
        <v>67</v>
      </c>
      <c r="C2101" t="s">
        <v>224</v>
      </c>
      <c r="D2101" t="s">
        <v>224</v>
      </c>
      <c r="E2101" t="s">
        <v>226</v>
      </c>
      <c r="F2101" t="s">
        <v>224</v>
      </c>
      <c r="G2101" t="s">
        <v>226</v>
      </c>
      <c r="H2101" t="s">
        <v>224</v>
      </c>
      <c r="I2101" t="s">
        <v>226</v>
      </c>
      <c r="J2101" t="s">
        <v>226</v>
      </c>
      <c r="K2101" t="s">
        <v>226</v>
      </c>
      <c r="L2101" t="s">
        <v>226</v>
      </c>
      <c r="M2101" t="s">
        <v>226</v>
      </c>
      <c r="N2101" t="s">
        <v>224</v>
      </c>
      <c r="O2101" t="s">
        <v>224</v>
      </c>
      <c r="P2101" t="s">
        <v>224</v>
      </c>
      <c r="Q2101" t="s">
        <v>224</v>
      </c>
      <c r="R2101" t="s">
        <v>226</v>
      </c>
      <c r="S2101" t="s">
        <v>225</v>
      </c>
      <c r="T2101" t="s">
        <v>224</v>
      </c>
      <c r="U2101" t="s">
        <v>226</v>
      </c>
      <c r="V2101" t="s">
        <v>226</v>
      </c>
      <c r="W2101" t="s">
        <v>224</v>
      </c>
      <c r="X2101" t="s">
        <v>224</v>
      </c>
      <c r="Y2101" t="s">
        <v>226</v>
      </c>
      <c r="Z2101" t="s">
        <v>226</v>
      </c>
      <c r="AA2101" t="s">
        <v>226</v>
      </c>
      <c r="AB2101" t="s">
        <v>226</v>
      </c>
      <c r="AC2101" t="s">
        <v>224</v>
      </c>
      <c r="AD2101" t="s">
        <v>226</v>
      </c>
      <c r="AE2101" t="s">
        <v>226</v>
      </c>
      <c r="AF2101" t="s">
        <v>224</v>
      </c>
      <c r="AG2101" t="s">
        <v>225</v>
      </c>
      <c r="AH2101" t="s">
        <v>225</v>
      </c>
      <c r="AI2101" t="s">
        <v>225</v>
      </c>
      <c r="AJ2101" t="s">
        <v>225</v>
      </c>
      <c r="AK2101" t="s">
        <v>225</v>
      </c>
      <c r="AL2101" t="s">
        <v>394</v>
      </c>
      <c r="AM2101" t="s">
        <v>394</v>
      </c>
      <c r="AN2101" t="s">
        <v>394</v>
      </c>
      <c r="AO2101" t="s">
        <v>394</v>
      </c>
      <c r="AP2101" t="s">
        <v>394</v>
      </c>
      <c r="AQ2101" s="286" t="s">
        <v>394</v>
      </c>
      <c r="AR2101" s="307"/>
      <c r="AS2101" s="310"/>
    </row>
    <row r="2102" spans="1:47" x14ac:dyDescent="0.3">
      <c r="A2102" s="285">
        <v>120795</v>
      </c>
      <c r="B2102" s="286" t="s">
        <v>540</v>
      </c>
      <c r="C2102" t="s">
        <v>995</v>
      </c>
      <c r="D2102" t="s">
        <v>995</v>
      </c>
      <c r="E2102" t="s">
        <v>995</v>
      </c>
      <c r="F2102" t="s">
        <v>995</v>
      </c>
      <c r="G2102" t="s">
        <v>995</v>
      </c>
      <c r="H2102" t="s">
        <v>995</v>
      </c>
      <c r="I2102" t="s">
        <v>995</v>
      </c>
      <c r="J2102" t="s">
        <v>995</v>
      </c>
      <c r="K2102" t="s">
        <v>995</v>
      </c>
      <c r="L2102" t="s">
        <v>995</v>
      </c>
      <c r="M2102" t="s">
        <v>995</v>
      </c>
      <c r="N2102" t="s">
        <v>995</v>
      </c>
      <c r="O2102" t="s">
        <v>995</v>
      </c>
      <c r="P2102" t="s">
        <v>995</v>
      </c>
      <c r="Q2102" t="s">
        <v>995</v>
      </c>
      <c r="R2102" t="s">
        <v>995</v>
      </c>
      <c r="S2102" t="s">
        <v>995</v>
      </c>
      <c r="T2102" t="s">
        <v>995</v>
      </c>
      <c r="U2102" t="s">
        <v>995</v>
      </c>
      <c r="V2102" t="s">
        <v>995</v>
      </c>
      <c r="W2102" t="s">
        <v>995</v>
      </c>
      <c r="X2102" t="s">
        <v>995</v>
      </c>
      <c r="Y2102" t="s">
        <v>995</v>
      </c>
      <c r="Z2102" t="s">
        <v>995</v>
      </c>
      <c r="AA2102" t="s">
        <v>995</v>
      </c>
      <c r="AB2102" t="s">
        <v>995</v>
      </c>
      <c r="AC2102" t="s">
        <v>995</v>
      </c>
      <c r="AD2102" t="s">
        <v>995</v>
      </c>
      <c r="AE2102" t="s">
        <v>995</v>
      </c>
      <c r="AF2102" t="s">
        <v>995</v>
      </c>
      <c r="AG2102" t="s">
        <v>995</v>
      </c>
      <c r="AH2102" t="s">
        <v>995</v>
      </c>
      <c r="AI2102" t="s">
        <v>995</v>
      </c>
      <c r="AJ2102" t="s">
        <v>995</v>
      </c>
      <c r="AK2102" t="s">
        <v>995</v>
      </c>
      <c r="AL2102" t="s">
        <v>995</v>
      </c>
      <c r="AM2102" t="s">
        <v>995</v>
      </c>
      <c r="AN2102" t="s">
        <v>995</v>
      </c>
      <c r="AO2102" t="s">
        <v>995</v>
      </c>
      <c r="AP2102" t="s">
        <v>995</v>
      </c>
      <c r="AQ2102" s="286" t="s">
        <v>855</v>
      </c>
      <c r="AR2102" s="303"/>
      <c r="AS2102" s="303"/>
    </row>
    <row r="2103" spans="1:47" x14ac:dyDescent="0.3">
      <c r="A2103" s="285">
        <v>120796</v>
      </c>
      <c r="B2103" s="286" t="s">
        <v>540</v>
      </c>
      <c r="C2103" t="s">
        <v>995</v>
      </c>
      <c r="D2103" t="s">
        <v>995</v>
      </c>
      <c r="E2103" t="s">
        <v>995</v>
      </c>
      <c r="F2103" t="s">
        <v>995</v>
      </c>
      <c r="G2103" t="s">
        <v>995</v>
      </c>
      <c r="H2103" t="s">
        <v>995</v>
      </c>
      <c r="I2103" t="s">
        <v>995</v>
      </c>
      <c r="J2103" t="s">
        <v>995</v>
      </c>
      <c r="K2103" t="s">
        <v>995</v>
      </c>
      <c r="L2103" t="s">
        <v>995</v>
      </c>
      <c r="M2103" t="s">
        <v>995</v>
      </c>
      <c r="N2103" t="s">
        <v>995</v>
      </c>
      <c r="O2103" t="s">
        <v>995</v>
      </c>
      <c r="P2103" t="s">
        <v>995</v>
      </c>
      <c r="Q2103" t="s">
        <v>995</v>
      </c>
      <c r="R2103" t="s">
        <v>995</v>
      </c>
      <c r="S2103" t="s">
        <v>995</v>
      </c>
      <c r="T2103" t="s">
        <v>995</v>
      </c>
      <c r="U2103" t="s">
        <v>995</v>
      </c>
      <c r="V2103" t="s">
        <v>995</v>
      </c>
      <c r="W2103" t="s">
        <v>995</v>
      </c>
      <c r="X2103" t="s">
        <v>995</v>
      </c>
      <c r="Y2103" t="s">
        <v>995</v>
      </c>
      <c r="Z2103" t="s">
        <v>995</v>
      </c>
      <c r="AA2103" t="s">
        <v>995</v>
      </c>
      <c r="AB2103" t="s">
        <v>995</v>
      </c>
      <c r="AC2103" t="s">
        <v>995</v>
      </c>
      <c r="AD2103" t="s">
        <v>995</v>
      </c>
      <c r="AE2103" t="s">
        <v>995</v>
      </c>
      <c r="AF2103" t="s">
        <v>995</v>
      </c>
      <c r="AG2103" t="s">
        <v>995</v>
      </c>
      <c r="AH2103" t="s">
        <v>995</v>
      </c>
      <c r="AI2103" t="s">
        <v>995</v>
      </c>
      <c r="AJ2103" t="s">
        <v>995</v>
      </c>
      <c r="AK2103" t="s">
        <v>995</v>
      </c>
      <c r="AL2103" t="s">
        <v>995</v>
      </c>
      <c r="AM2103" t="s">
        <v>995</v>
      </c>
      <c r="AN2103" t="s">
        <v>995</v>
      </c>
      <c r="AO2103" t="s">
        <v>995</v>
      </c>
      <c r="AP2103" t="s">
        <v>995</v>
      </c>
      <c r="AQ2103" s="286" t="s">
        <v>855</v>
      </c>
      <c r="AR2103" s="303"/>
      <c r="AS2103" s="303"/>
    </row>
    <row r="2104" spans="1:47" x14ac:dyDescent="0.3">
      <c r="A2104" s="285">
        <v>120797</v>
      </c>
      <c r="B2104" s="286" t="s">
        <v>539</v>
      </c>
      <c r="C2104" t="s">
        <v>995</v>
      </c>
      <c r="D2104" t="s">
        <v>995</v>
      </c>
      <c r="E2104" t="s">
        <v>995</v>
      </c>
      <c r="F2104" t="s">
        <v>995</v>
      </c>
      <c r="G2104" t="s">
        <v>995</v>
      </c>
      <c r="H2104" t="s">
        <v>995</v>
      </c>
      <c r="I2104" t="s">
        <v>995</v>
      </c>
      <c r="J2104" t="s">
        <v>995</v>
      </c>
      <c r="K2104" t="s">
        <v>995</v>
      </c>
      <c r="L2104" t="s">
        <v>995</v>
      </c>
      <c r="M2104" t="s">
        <v>995</v>
      </c>
      <c r="N2104" t="s">
        <v>995</v>
      </c>
      <c r="O2104" t="s">
        <v>995</v>
      </c>
      <c r="P2104" t="s">
        <v>995</v>
      </c>
      <c r="Q2104" t="s">
        <v>995</v>
      </c>
      <c r="R2104" t="s">
        <v>995</v>
      </c>
      <c r="S2104" t="s">
        <v>995</v>
      </c>
      <c r="T2104" t="s">
        <v>995</v>
      </c>
      <c r="U2104" t="s">
        <v>995</v>
      </c>
      <c r="V2104" t="s">
        <v>995</v>
      </c>
      <c r="W2104" t="s">
        <v>995</v>
      </c>
      <c r="X2104" t="s">
        <v>995</v>
      </c>
      <c r="Y2104" t="s">
        <v>995</v>
      </c>
      <c r="Z2104" t="s">
        <v>995</v>
      </c>
      <c r="AA2104" t="s">
        <v>995</v>
      </c>
      <c r="AB2104" t="s">
        <v>995</v>
      </c>
      <c r="AC2104" t="s">
        <v>995</v>
      </c>
      <c r="AD2104" t="s">
        <v>995</v>
      </c>
      <c r="AE2104" t="s">
        <v>995</v>
      </c>
      <c r="AF2104" t="s">
        <v>995</v>
      </c>
      <c r="AG2104" t="s">
        <v>995</v>
      </c>
      <c r="AH2104" t="s">
        <v>995</v>
      </c>
      <c r="AI2104" t="s">
        <v>995</v>
      </c>
      <c r="AJ2104" t="s">
        <v>995</v>
      </c>
      <c r="AK2104" t="s">
        <v>995</v>
      </c>
      <c r="AL2104" t="s">
        <v>995</v>
      </c>
      <c r="AM2104" t="s">
        <v>995</v>
      </c>
      <c r="AN2104" t="s">
        <v>995</v>
      </c>
      <c r="AO2104" t="s">
        <v>995</v>
      </c>
      <c r="AP2104" t="s">
        <v>995</v>
      </c>
      <c r="AQ2104" s="286" t="s">
        <v>855</v>
      </c>
      <c r="AR2104" s="303"/>
      <c r="AS2104" s="303"/>
    </row>
    <row r="2105" spans="1:47" ht="21.6" x14ac:dyDescent="0.3">
      <c r="A2105" s="285">
        <v>120798</v>
      </c>
      <c r="B2105" s="286" t="s">
        <v>61</v>
      </c>
      <c r="C2105" t="s">
        <v>226</v>
      </c>
      <c r="D2105" t="s">
        <v>226</v>
      </c>
      <c r="E2105" t="s">
        <v>224</v>
      </c>
      <c r="F2105" t="s">
        <v>226</v>
      </c>
      <c r="G2105" t="s">
        <v>224</v>
      </c>
      <c r="H2105" t="s">
        <v>226</v>
      </c>
      <c r="I2105" t="s">
        <v>226</v>
      </c>
      <c r="J2105" t="s">
        <v>226</v>
      </c>
      <c r="K2105" t="s">
        <v>226</v>
      </c>
      <c r="L2105" t="s">
        <v>226</v>
      </c>
      <c r="M2105" t="s">
        <v>226</v>
      </c>
      <c r="N2105" t="s">
        <v>226</v>
      </c>
      <c r="O2105" t="s">
        <v>226</v>
      </c>
      <c r="P2105" t="s">
        <v>226</v>
      </c>
      <c r="Q2105" t="s">
        <v>226</v>
      </c>
      <c r="R2105" t="s">
        <v>226</v>
      </c>
      <c r="S2105" t="s">
        <v>226</v>
      </c>
      <c r="T2105" t="s">
        <v>224</v>
      </c>
      <c r="U2105" t="s">
        <v>224</v>
      </c>
      <c r="V2105" t="s">
        <v>226</v>
      </c>
      <c r="W2105" t="s">
        <v>225</v>
      </c>
      <c r="X2105" t="s">
        <v>226</v>
      </c>
      <c r="Y2105" t="s">
        <v>226</v>
      </c>
      <c r="Z2105" t="s">
        <v>226</v>
      </c>
      <c r="AA2105" t="s">
        <v>226</v>
      </c>
      <c r="AB2105" t="s">
        <v>226</v>
      </c>
      <c r="AC2105" t="s">
        <v>226</v>
      </c>
      <c r="AD2105" t="s">
        <v>226</v>
      </c>
      <c r="AE2105" t="s">
        <v>226</v>
      </c>
      <c r="AF2105" t="s">
        <v>224</v>
      </c>
      <c r="AG2105" t="s">
        <v>224</v>
      </c>
      <c r="AH2105" t="s">
        <v>226</v>
      </c>
      <c r="AI2105" t="s">
        <v>226</v>
      </c>
      <c r="AJ2105" t="s">
        <v>226</v>
      </c>
      <c r="AK2105" t="s">
        <v>226</v>
      </c>
      <c r="AL2105" t="s">
        <v>226</v>
      </c>
      <c r="AM2105" t="s">
        <v>225</v>
      </c>
      <c r="AN2105" t="s">
        <v>226</v>
      </c>
      <c r="AO2105" t="s">
        <v>225</v>
      </c>
      <c r="AP2105" t="s">
        <v>225</v>
      </c>
      <c r="AQ2105" s="286" t="s">
        <v>394</v>
      </c>
      <c r="AR2105" s="307"/>
      <c r="AS2105" s="310"/>
    </row>
    <row r="2106" spans="1:47" ht="28.8" x14ac:dyDescent="0.3">
      <c r="A2106" s="285">
        <v>120799</v>
      </c>
      <c r="B2106" s="286" t="s">
        <v>67</v>
      </c>
      <c r="C2106" t="s">
        <v>224</v>
      </c>
      <c r="D2106" t="s">
        <v>224</v>
      </c>
      <c r="E2106" t="s">
        <v>224</v>
      </c>
      <c r="F2106" t="s">
        <v>224</v>
      </c>
      <c r="G2106" t="s">
        <v>224</v>
      </c>
      <c r="H2106" t="s">
        <v>224</v>
      </c>
      <c r="I2106" t="s">
        <v>224</v>
      </c>
      <c r="J2106" t="s">
        <v>224</v>
      </c>
      <c r="K2106" t="s">
        <v>224</v>
      </c>
      <c r="L2106" t="s">
        <v>224</v>
      </c>
      <c r="M2106" t="s">
        <v>224</v>
      </c>
      <c r="N2106" t="s">
        <v>224</v>
      </c>
      <c r="O2106" t="s">
        <v>224</v>
      </c>
      <c r="P2106" t="s">
        <v>224</v>
      </c>
      <c r="Q2106" t="s">
        <v>224</v>
      </c>
      <c r="R2106" t="s">
        <v>224</v>
      </c>
      <c r="S2106" t="s">
        <v>224</v>
      </c>
      <c r="T2106" t="s">
        <v>224</v>
      </c>
      <c r="U2106" t="s">
        <v>224</v>
      </c>
      <c r="V2106" t="s">
        <v>224</v>
      </c>
      <c r="W2106" t="s">
        <v>224</v>
      </c>
      <c r="X2106" t="s">
        <v>224</v>
      </c>
      <c r="Y2106" t="s">
        <v>224</v>
      </c>
      <c r="Z2106" t="s">
        <v>226</v>
      </c>
      <c r="AA2106" t="s">
        <v>224</v>
      </c>
      <c r="AB2106" t="s">
        <v>224</v>
      </c>
      <c r="AC2106" t="s">
        <v>224</v>
      </c>
      <c r="AD2106" t="s">
        <v>224</v>
      </c>
      <c r="AE2106" t="s">
        <v>224</v>
      </c>
      <c r="AF2106" t="s">
        <v>224</v>
      </c>
      <c r="AG2106" t="s">
        <v>225</v>
      </c>
      <c r="AH2106" t="s">
        <v>225</v>
      </c>
      <c r="AI2106" t="s">
        <v>225</v>
      </c>
      <c r="AJ2106" t="s">
        <v>225</v>
      </c>
      <c r="AK2106" t="s">
        <v>225</v>
      </c>
      <c r="AL2106" t="s">
        <v>394</v>
      </c>
      <c r="AM2106" t="s">
        <v>394</v>
      </c>
      <c r="AN2106" t="s">
        <v>394</v>
      </c>
      <c r="AO2106" t="s">
        <v>394</v>
      </c>
      <c r="AP2106" t="s">
        <v>394</v>
      </c>
      <c r="AQ2106" s="286" t="s">
        <v>394</v>
      </c>
      <c r="AR2106" s="307"/>
      <c r="AS2106" s="310"/>
    </row>
    <row r="2107" spans="1:47" ht="21.6" x14ac:dyDescent="0.3">
      <c r="A2107" s="285">
        <v>120800</v>
      </c>
      <c r="B2107" s="286" t="s">
        <v>61</v>
      </c>
      <c r="C2107" t="s">
        <v>995</v>
      </c>
      <c r="D2107" t="s">
        <v>995</v>
      </c>
      <c r="E2107" t="s">
        <v>995</v>
      </c>
      <c r="F2107" t="s">
        <v>995</v>
      </c>
      <c r="G2107" t="s">
        <v>995</v>
      </c>
      <c r="H2107" t="s">
        <v>995</v>
      </c>
      <c r="I2107" t="s">
        <v>995</v>
      </c>
      <c r="J2107" t="s">
        <v>995</v>
      </c>
      <c r="K2107" t="s">
        <v>995</v>
      </c>
      <c r="L2107" t="s">
        <v>995</v>
      </c>
      <c r="M2107" t="s">
        <v>995</v>
      </c>
      <c r="N2107" t="s">
        <v>995</v>
      </c>
      <c r="O2107" t="s">
        <v>995</v>
      </c>
      <c r="P2107" t="s">
        <v>995</v>
      </c>
      <c r="Q2107" t="s">
        <v>995</v>
      </c>
      <c r="R2107" t="s">
        <v>995</v>
      </c>
      <c r="S2107" t="s">
        <v>995</v>
      </c>
      <c r="T2107" t="s">
        <v>995</v>
      </c>
      <c r="U2107" t="s">
        <v>995</v>
      </c>
      <c r="V2107" t="s">
        <v>995</v>
      </c>
      <c r="W2107" t="s">
        <v>995</v>
      </c>
      <c r="X2107" t="s">
        <v>995</v>
      </c>
      <c r="Y2107" t="s">
        <v>995</v>
      </c>
      <c r="Z2107" t="s">
        <v>995</v>
      </c>
      <c r="AA2107" t="s">
        <v>995</v>
      </c>
      <c r="AB2107" t="s">
        <v>995</v>
      </c>
      <c r="AC2107" t="s">
        <v>995</v>
      </c>
      <c r="AD2107" t="s">
        <v>995</v>
      </c>
      <c r="AE2107" t="s">
        <v>995</v>
      </c>
      <c r="AF2107" t="s">
        <v>995</v>
      </c>
      <c r="AG2107" t="s">
        <v>995</v>
      </c>
      <c r="AH2107" t="s">
        <v>995</v>
      </c>
      <c r="AI2107" t="s">
        <v>995</v>
      </c>
      <c r="AJ2107" t="s">
        <v>995</v>
      </c>
      <c r="AK2107" t="s">
        <v>995</v>
      </c>
      <c r="AL2107" t="s">
        <v>995</v>
      </c>
      <c r="AM2107" t="s">
        <v>995</v>
      </c>
      <c r="AN2107" t="s">
        <v>995</v>
      </c>
      <c r="AO2107" t="s">
        <v>995</v>
      </c>
      <c r="AP2107" t="s">
        <v>995</v>
      </c>
      <c r="AQ2107" s="286" t="s">
        <v>855</v>
      </c>
      <c r="AR2107" s="307"/>
      <c r="AS2107" s="310"/>
    </row>
    <row r="2108" spans="1:47" x14ac:dyDescent="0.3">
      <c r="A2108" s="285">
        <v>120803</v>
      </c>
      <c r="B2108" s="286" t="s">
        <v>540</v>
      </c>
      <c r="C2108" t="s">
        <v>995</v>
      </c>
      <c r="D2108" t="s">
        <v>995</v>
      </c>
      <c r="E2108" t="s">
        <v>995</v>
      </c>
      <c r="F2108" t="s">
        <v>995</v>
      </c>
      <c r="G2108" t="s">
        <v>995</v>
      </c>
      <c r="H2108" t="s">
        <v>995</v>
      </c>
      <c r="I2108" t="s">
        <v>995</v>
      </c>
      <c r="J2108" t="s">
        <v>995</v>
      </c>
      <c r="K2108" t="s">
        <v>995</v>
      </c>
      <c r="L2108" t="s">
        <v>995</v>
      </c>
      <c r="M2108" t="s">
        <v>995</v>
      </c>
      <c r="N2108" t="s">
        <v>995</v>
      </c>
      <c r="O2108" t="s">
        <v>995</v>
      </c>
      <c r="P2108" t="s">
        <v>995</v>
      </c>
      <c r="Q2108" t="s">
        <v>995</v>
      </c>
      <c r="R2108" t="s">
        <v>995</v>
      </c>
      <c r="S2108" t="s">
        <v>995</v>
      </c>
      <c r="T2108" t="s">
        <v>995</v>
      </c>
      <c r="U2108" t="s">
        <v>995</v>
      </c>
      <c r="V2108" t="s">
        <v>995</v>
      </c>
      <c r="W2108" t="s">
        <v>995</v>
      </c>
      <c r="X2108" t="s">
        <v>995</v>
      </c>
      <c r="Y2108" t="s">
        <v>995</v>
      </c>
      <c r="Z2108" t="s">
        <v>995</v>
      </c>
      <c r="AA2108" t="s">
        <v>995</v>
      </c>
      <c r="AB2108" t="s">
        <v>995</v>
      </c>
      <c r="AC2108" t="s">
        <v>995</v>
      </c>
      <c r="AD2108" t="s">
        <v>995</v>
      </c>
      <c r="AE2108" t="s">
        <v>995</v>
      </c>
      <c r="AF2108" t="s">
        <v>995</v>
      </c>
      <c r="AG2108" t="s">
        <v>995</v>
      </c>
      <c r="AH2108" t="s">
        <v>995</v>
      </c>
      <c r="AI2108" t="s">
        <v>995</v>
      </c>
      <c r="AJ2108" t="s">
        <v>995</v>
      </c>
      <c r="AK2108" t="s">
        <v>995</v>
      </c>
      <c r="AL2108" t="s">
        <v>995</v>
      </c>
      <c r="AM2108" t="s">
        <v>995</v>
      </c>
      <c r="AN2108" t="s">
        <v>995</v>
      </c>
      <c r="AO2108" t="s">
        <v>995</v>
      </c>
      <c r="AP2108" t="s">
        <v>995</v>
      </c>
      <c r="AQ2108" s="286" t="s">
        <v>855</v>
      </c>
      <c r="AR2108" s="303"/>
      <c r="AS2108" s="303"/>
    </row>
    <row r="2109" spans="1:47" ht="21.6" x14ac:dyDescent="0.3">
      <c r="A2109" s="285">
        <v>120804</v>
      </c>
      <c r="B2109" s="286" t="s">
        <v>8485</v>
      </c>
      <c r="C2109" t="s">
        <v>226</v>
      </c>
      <c r="D2109" t="s">
        <v>226</v>
      </c>
      <c r="E2109" t="s">
        <v>224</v>
      </c>
      <c r="F2109" t="s">
        <v>224</v>
      </c>
      <c r="G2109" t="s">
        <v>226</v>
      </c>
      <c r="H2109" t="s">
        <v>224</v>
      </c>
      <c r="I2109" t="s">
        <v>224</v>
      </c>
      <c r="J2109" t="s">
        <v>224</v>
      </c>
      <c r="K2109" t="s">
        <v>226</v>
      </c>
      <c r="L2109" t="s">
        <v>224</v>
      </c>
      <c r="M2109" t="s">
        <v>226</v>
      </c>
      <c r="N2109" t="s">
        <v>224</v>
      </c>
      <c r="O2109" t="s">
        <v>224</v>
      </c>
      <c r="P2109" t="s">
        <v>224</v>
      </c>
      <c r="Q2109" t="s">
        <v>226</v>
      </c>
      <c r="R2109" t="s">
        <v>226</v>
      </c>
      <c r="S2109" t="s">
        <v>226</v>
      </c>
      <c r="T2109" t="s">
        <v>224</v>
      </c>
      <c r="U2109" t="s">
        <v>224</v>
      </c>
      <c r="V2109" t="s">
        <v>226</v>
      </c>
      <c r="W2109" t="s">
        <v>226</v>
      </c>
      <c r="X2109" t="s">
        <v>226</v>
      </c>
      <c r="Y2109" t="s">
        <v>226</v>
      </c>
      <c r="Z2109" t="s">
        <v>226</v>
      </c>
      <c r="AA2109" t="s">
        <v>226</v>
      </c>
      <c r="AB2109" t="s">
        <v>226</v>
      </c>
      <c r="AC2109" t="s">
        <v>226</v>
      </c>
      <c r="AD2109" t="s">
        <v>226</v>
      </c>
      <c r="AE2109" t="s">
        <v>226</v>
      </c>
      <c r="AF2109" t="s">
        <v>224</v>
      </c>
      <c r="AG2109" t="s">
        <v>226</v>
      </c>
      <c r="AH2109" t="s">
        <v>225</v>
      </c>
      <c r="AI2109" t="s">
        <v>226</v>
      </c>
      <c r="AJ2109" t="s">
        <v>226</v>
      </c>
      <c r="AK2109" t="s">
        <v>225</v>
      </c>
      <c r="AL2109" t="s">
        <v>225</v>
      </c>
      <c r="AM2109" t="s">
        <v>225</v>
      </c>
      <c r="AN2109" t="s">
        <v>225</v>
      </c>
      <c r="AO2109" t="s">
        <v>225</v>
      </c>
      <c r="AP2109" t="s">
        <v>225</v>
      </c>
      <c r="AQ2109" s="286" t="s">
        <v>394</v>
      </c>
      <c r="AR2109" s="307"/>
      <c r="AS2109" s="310"/>
    </row>
    <row r="2110" spans="1:47" x14ac:dyDescent="0.3">
      <c r="A2110" s="285">
        <v>120805</v>
      </c>
      <c r="B2110" s="286" t="s">
        <v>540</v>
      </c>
      <c r="C2110" t="s">
        <v>995</v>
      </c>
      <c r="D2110" t="s">
        <v>995</v>
      </c>
      <c r="E2110" t="s">
        <v>995</v>
      </c>
      <c r="F2110" t="s">
        <v>995</v>
      </c>
      <c r="G2110" t="s">
        <v>995</v>
      </c>
      <c r="H2110" t="s">
        <v>995</v>
      </c>
      <c r="I2110" t="s">
        <v>995</v>
      </c>
      <c r="J2110" t="s">
        <v>995</v>
      </c>
      <c r="K2110" t="s">
        <v>995</v>
      </c>
      <c r="L2110" t="s">
        <v>995</v>
      </c>
      <c r="M2110" t="s">
        <v>995</v>
      </c>
      <c r="N2110" t="s">
        <v>995</v>
      </c>
      <c r="O2110" t="s">
        <v>995</v>
      </c>
      <c r="P2110" t="s">
        <v>995</v>
      </c>
      <c r="Q2110" t="s">
        <v>995</v>
      </c>
      <c r="R2110" t="s">
        <v>995</v>
      </c>
      <c r="S2110" t="s">
        <v>995</v>
      </c>
      <c r="T2110" t="s">
        <v>995</v>
      </c>
      <c r="U2110" t="s">
        <v>995</v>
      </c>
      <c r="V2110" t="s">
        <v>995</v>
      </c>
      <c r="W2110" t="s">
        <v>995</v>
      </c>
      <c r="X2110" t="s">
        <v>995</v>
      </c>
      <c r="Y2110" t="s">
        <v>995</v>
      </c>
      <c r="Z2110" t="s">
        <v>995</v>
      </c>
      <c r="AA2110" t="s">
        <v>995</v>
      </c>
      <c r="AB2110" t="s">
        <v>995</v>
      </c>
      <c r="AC2110" t="s">
        <v>995</v>
      </c>
      <c r="AD2110" t="s">
        <v>995</v>
      </c>
      <c r="AE2110" t="s">
        <v>995</v>
      </c>
      <c r="AF2110" t="s">
        <v>995</v>
      </c>
      <c r="AG2110" t="s">
        <v>995</v>
      </c>
      <c r="AH2110" t="s">
        <v>995</v>
      </c>
      <c r="AI2110" t="s">
        <v>995</v>
      </c>
      <c r="AJ2110" t="s">
        <v>995</v>
      </c>
      <c r="AK2110" t="s">
        <v>995</v>
      </c>
      <c r="AL2110" t="s">
        <v>995</v>
      </c>
      <c r="AM2110" t="s">
        <v>995</v>
      </c>
      <c r="AN2110" t="s">
        <v>995</v>
      </c>
      <c r="AO2110" t="s">
        <v>995</v>
      </c>
      <c r="AP2110" t="s">
        <v>995</v>
      </c>
      <c r="AQ2110" s="286" t="s">
        <v>855</v>
      </c>
      <c r="AR2110" s="303"/>
      <c r="AS2110" s="303"/>
    </row>
    <row r="2111" spans="1:47" ht="28.8" x14ac:dyDescent="0.3">
      <c r="A2111" s="285">
        <v>120808</v>
      </c>
      <c r="B2111" s="286" t="s">
        <v>67</v>
      </c>
      <c r="C2111" t="s">
        <v>224</v>
      </c>
      <c r="D2111" t="s">
        <v>226</v>
      </c>
      <c r="E2111" t="s">
        <v>224</v>
      </c>
      <c r="F2111" t="s">
        <v>224</v>
      </c>
      <c r="G2111" t="s">
        <v>226</v>
      </c>
      <c r="H2111" t="s">
        <v>224</v>
      </c>
      <c r="I2111" t="s">
        <v>224</v>
      </c>
      <c r="J2111" t="s">
        <v>226</v>
      </c>
      <c r="K2111" t="s">
        <v>226</v>
      </c>
      <c r="L2111" t="s">
        <v>224</v>
      </c>
      <c r="M2111" t="s">
        <v>226</v>
      </c>
      <c r="N2111" t="s">
        <v>226</v>
      </c>
      <c r="O2111" t="s">
        <v>224</v>
      </c>
      <c r="P2111" t="s">
        <v>224</v>
      </c>
      <c r="Q2111" t="s">
        <v>224</v>
      </c>
      <c r="R2111" t="s">
        <v>226</v>
      </c>
      <c r="S2111" t="s">
        <v>226</v>
      </c>
      <c r="T2111" t="s">
        <v>226</v>
      </c>
      <c r="U2111" t="s">
        <v>224</v>
      </c>
      <c r="V2111" t="s">
        <v>224</v>
      </c>
      <c r="W2111" t="s">
        <v>226</v>
      </c>
      <c r="X2111" t="s">
        <v>224</v>
      </c>
      <c r="Y2111" t="s">
        <v>226</v>
      </c>
      <c r="Z2111" t="s">
        <v>226</v>
      </c>
      <c r="AA2111" t="s">
        <v>224</v>
      </c>
      <c r="AB2111" t="s">
        <v>226</v>
      </c>
      <c r="AC2111" t="s">
        <v>224</v>
      </c>
      <c r="AD2111" t="s">
        <v>226</v>
      </c>
      <c r="AE2111" t="s">
        <v>224</v>
      </c>
      <c r="AF2111" t="s">
        <v>224</v>
      </c>
      <c r="AG2111" t="s">
        <v>225</v>
      </c>
      <c r="AH2111" t="s">
        <v>225</v>
      </c>
      <c r="AI2111" t="s">
        <v>225</v>
      </c>
      <c r="AJ2111" t="s">
        <v>225</v>
      </c>
      <c r="AK2111" t="s">
        <v>225</v>
      </c>
      <c r="AL2111" t="s">
        <v>394</v>
      </c>
      <c r="AM2111" t="s">
        <v>394</v>
      </c>
      <c r="AN2111" t="s">
        <v>394</v>
      </c>
      <c r="AO2111" t="s">
        <v>394</v>
      </c>
      <c r="AP2111" t="s">
        <v>394</v>
      </c>
      <c r="AQ2111" s="286" t="s">
        <v>394</v>
      </c>
      <c r="AR2111" s="307"/>
      <c r="AS2111" s="310"/>
    </row>
    <row r="2112" spans="1:47" ht="21.6" x14ac:dyDescent="0.65">
      <c r="A2112" s="285">
        <v>120809</v>
      </c>
      <c r="B2112" s="286" t="s">
        <v>538</v>
      </c>
      <c r="C2112" t="s">
        <v>226</v>
      </c>
      <c r="D2112" t="s">
        <v>226</v>
      </c>
      <c r="E2112" t="s">
        <v>226</v>
      </c>
      <c r="F2112" t="s">
        <v>226</v>
      </c>
      <c r="G2112" t="s">
        <v>226</v>
      </c>
      <c r="H2112" t="s">
        <v>226</v>
      </c>
      <c r="I2112" t="s">
        <v>226</v>
      </c>
      <c r="J2112" t="s">
        <v>226</v>
      </c>
      <c r="K2112" t="s">
        <v>226</v>
      </c>
      <c r="L2112" t="s">
        <v>224</v>
      </c>
      <c r="M2112" t="s">
        <v>224</v>
      </c>
      <c r="N2112" t="s">
        <v>226</v>
      </c>
      <c r="O2112" t="s">
        <v>226</v>
      </c>
      <c r="P2112" t="s">
        <v>226</v>
      </c>
      <c r="Q2112" t="s">
        <v>224</v>
      </c>
      <c r="R2112" t="s">
        <v>226</v>
      </c>
      <c r="S2112" t="s">
        <v>224</v>
      </c>
      <c r="T2112" t="s">
        <v>226</v>
      </c>
      <c r="U2112" t="s">
        <v>226</v>
      </c>
      <c r="V2112" t="s">
        <v>224</v>
      </c>
      <c r="W2112" t="s">
        <v>226</v>
      </c>
      <c r="X2112" t="s">
        <v>226</v>
      </c>
      <c r="Y2112" t="s">
        <v>226</v>
      </c>
      <c r="Z2112" t="s">
        <v>226</v>
      </c>
      <c r="AA2112" t="s">
        <v>224</v>
      </c>
      <c r="AB2112" t="s">
        <v>226</v>
      </c>
      <c r="AC2112" t="s">
        <v>226</v>
      </c>
      <c r="AD2112" t="s">
        <v>226</v>
      </c>
      <c r="AE2112" t="s">
        <v>225</v>
      </c>
      <c r="AF2112" t="s">
        <v>226</v>
      </c>
      <c r="AG2112" t="s">
        <v>226</v>
      </c>
      <c r="AH2112" t="s">
        <v>226</v>
      </c>
      <c r="AI2112" t="s">
        <v>226</v>
      </c>
      <c r="AJ2112" t="s">
        <v>226</v>
      </c>
      <c r="AK2112" t="s">
        <v>226</v>
      </c>
      <c r="AL2112" t="s">
        <v>394</v>
      </c>
      <c r="AM2112" t="s">
        <v>394</v>
      </c>
      <c r="AN2112" t="s">
        <v>394</v>
      </c>
      <c r="AO2112" t="s">
        <v>394</v>
      </c>
      <c r="AP2112" t="s">
        <v>394</v>
      </c>
      <c r="AQ2112" s="288"/>
      <c r="AR2112" s="296"/>
      <c r="AS2112" s="296"/>
      <c r="AU2112"/>
    </row>
    <row r="2113" spans="1:47" ht="21.6" x14ac:dyDescent="0.3">
      <c r="A2113" s="285">
        <v>120810</v>
      </c>
      <c r="B2113" s="286" t="s">
        <v>540</v>
      </c>
      <c r="C2113" t="s">
        <v>995</v>
      </c>
      <c r="D2113" t="s">
        <v>995</v>
      </c>
      <c r="E2113" t="s">
        <v>995</v>
      </c>
      <c r="F2113" t="s">
        <v>995</v>
      </c>
      <c r="G2113" t="s">
        <v>995</v>
      </c>
      <c r="H2113" t="s">
        <v>995</v>
      </c>
      <c r="I2113" t="s">
        <v>995</v>
      </c>
      <c r="J2113" t="s">
        <v>995</v>
      </c>
      <c r="K2113" t="s">
        <v>995</v>
      </c>
      <c r="L2113" t="s">
        <v>995</v>
      </c>
      <c r="M2113" t="s">
        <v>995</v>
      </c>
      <c r="N2113" t="s">
        <v>995</v>
      </c>
      <c r="O2113" t="s">
        <v>995</v>
      </c>
      <c r="P2113" t="s">
        <v>995</v>
      </c>
      <c r="Q2113" t="s">
        <v>995</v>
      </c>
      <c r="R2113" t="s">
        <v>995</v>
      </c>
      <c r="S2113" t="s">
        <v>995</v>
      </c>
      <c r="T2113" t="s">
        <v>995</v>
      </c>
      <c r="U2113" t="s">
        <v>995</v>
      </c>
      <c r="V2113" t="s">
        <v>995</v>
      </c>
      <c r="W2113" t="s">
        <v>995</v>
      </c>
      <c r="X2113" t="s">
        <v>995</v>
      </c>
      <c r="Y2113" t="s">
        <v>995</v>
      </c>
      <c r="Z2113" t="s">
        <v>995</v>
      </c>
      <c r="AA2113" t="s">
        <v>995</v>
      </c>
      <c r="AB2113" t="s">
        <v>995</v>
      </c>
      <c r="AC2113" t="s">
        <v>995</v>
      </c>
      <c r="AD2113" t="s">
        <v>995</v>
      </c>
      <c r="AE2113" t="s">
        <v>995</v>
      </c>
      <c r="AF2113" t="s">
        <v>995</v>
      </c>
      <c r="AG2113" t="s">
        <v>995</v>
      </c>
      <c r="AH2113" t="s">
        <v>995</v>
      </c>
      <c r="AI2113" t="s">
        <v>995</v>
      </c>
      <c r="AJ2113" t="s">
        <v>995</v>
      </c>
      <c r="AK2113" t="s">
        <v>995</v>
      </c>
      <c r="AL2113" t="s">
        <v>995</v>
      </c>
      <c r="AM2113" t="s">
        <v>995</v>
      </c>
      <c r="AN2113" t="s">
        <v>995</v>
      </c>
      <c r="AO2113" t="s">
        <v>995</v>
      </c>
      <c r="AP2113" t="s">
        <v>995</v>
      </c>
      <c r="AQ2113" s="286" t="s">
        <v>855</v>
      </c>
      <c r="AR2113" s="307"/>
      <c r="AS2113" s="310"/>
    </row>
    <row r="2114" spans="1:47" ht="21.6" x14ac:dyDescent="0.3">
      <c r="A2114" s="285">
        <v>120813</v>
      </c>
      <c r="B2114" s="286" t="s">
        <v>61</v>
      </c>
      <c r="C2114" t="s">
        <v>224</v>
      </c>
      <c r="D2114" t="s">
        <v>224</v>
      </c>
      <c r="E2114" t="s">
        <v>226</v>
      </c>
      <c r="F2114" t="s">
        <v>225</v>
      </c>
      <c r="G2114" t="s">
        <v>226</v>
      </c>
      <c r="H2114" t="s">
        <v>224</v>
      </c>
      <c r="I2114" t="s">
        <v>224</v>
      </c>
      <c r="J2114" t="s">
        <v>226</v>
      </c>
      <c r="K2114" t="s">
        <v>226</v>
      </c>
      <c r="L2114" t="s">
        <v>224</v>
      </c>
      <c r="M2114" t="s">
        <v>226</v>
      </c>
      <c r="N2114" t="s">
        <v>224</v>
      </c>
      <c r="O2114" t="s">
        <v>224</v>
      </c>
      <c r="P2114" t="s">
        <v>224</v>
      </c>
      <c r="Q2114" t="s">
        <v>226</v>
      </c>
      <c r="R2114" t="s">
        <v>225</v>
      </c>
      <c r="S2114" t="s">
        <v>226</v>
      </c>
      <c r="T2114" t="s">
        <v>226</v>
      </c>
      <c r="U2114" t="s">
        <v>224</v>
      </c>
      <c r="V2114" t="s">
        <v>226</v>
      </c>
      <c r="W2114" t="s">
        <v>226</v>
      </c>
      <c r="X2114" t="s">
        <v>226</v>
      </c>
      <c r="Y2114" t="s">
        <v>226</v>
      </c>
      <c r="Z2114" t="s">
        <v>226</v>
      </c>
      <c r="AA2114" t="s">
        <v>224</v>
      </c>
      <c r="AB2114" t="s">
        <v>226</v>
      </c>
      <c r="AC2114" t="s">
        <v>224</v>
      </c>
      <c r="AD2114" t="s">
        <v>226</v>
      </c>
      <c r="AE2114" t="s">
        <v>226</v>
      </c>
      <c r="AF2114" t="s">
        <v>225</v>
      </c>
      <c r="AG2114" t="s">
        <v>226</v>
      </c>
      <c r="AH2114" t="s">
        <v>225</v>
      </c>
      <c r="AI2114" t="s">
        <v>226</v>
      </c>
      <c r="AJ2114" t="s">
        <v>226</v>
      </c>
      <c r="AK2114" t="s">
        <v>225</v>
      </c>
      <c r="AL2114" t="s">
        <v>225</v>
      </c>
      <c r="AM2114" t="s">
        <v>225</v>
      </c>
      <c r="AN2114" t="s">
        <v>225</v>
      </c>
      <c r="AO2114" t="s">
        <v>225</v>
      </c>
      <c r="AP2114" t="s">
        <v>225</v>
      </c>
      <c r="AQ2114" s="286" t="s">
        <v>394</v>
      </c>
      <c r="AR2114" s="307"/>
      <c r="AS2114" s="310"/>
    </row>
    <row r="2115" spans="1:47" x14ac:dyDescent="0.3">
      <c r="A2115" s="285">
        <v>120816</v>
      </c>
      <c r="B2115" s="286" t="s">
        <v>540</v>
      </c>
      <c r="C2115" t="s">
        <v>995</v>
      </c>
      <c r="D2115" t="s">
        <v>995</v>
      </c>
      <c r="E2115" t="s">
        <v>995</v>
      </c>
      <c r="F2115" t="s">
        <v>995</v>
      </c>
      <c r="G2115" t="s">
        <v>995</v>
      </c>
      <c r="H2115" t="s">
        <v>995</v>
      </c>
      <c r="I2115" t="s">
        <v>995</v>
      </c>
      <c r="J2115" t="s">
        <v>995</v>
      </c>
      <c r="K2115" t="s">
        <v>995</v>
      </c>
      <c r="L2115" t="s">
        <v>995</v>
      </c>
      <c r="M2115" t="s">
        <v>995</v>
      </c>
      <c r="N2115" t="s">
        <v>995</v>
      </c>
      <c r="O2115" t="s">
        <v>995</v>
      </c>
      <c r="P2115" t="s">
        <v>995</v>
      </c>
      <c r="Q2115" t="s">
        <v>995</v>
      </c>
      <c r="R2115" t="s">
        <v>995</v>
      </c>
      <c r="S2115" t="s">
        <v>995</v>
      </c>
      <c r="T2115" t="s">
        <v>995</v>
      </c>
      <c r="U2115" t="s">
        <v>995</v>
      </c>
      <c r="V2115" t="s">
        <v>995</v>
      </c>
      <c r="W2115" t="s">
        <v>995</v>
      </c>
      <c r="X2115" t="s">
        <v>995</v>
      </c>
      <c r="Y2115" t="s">
        <v>995</v>
      </c>
      <c r="Z2115" t="s">
        <v>995</v>
      </c>
      <c r="AA2115" t="s">
        <v>995</v>
      </c>
      <c r="AB2115" t="s">
        <v>995</v>
      </c>
      <c r="AC2115" t="s">
        <v>995</v>
      </c>
      <c r="AD2115" t="s">
        <v>995</v>
      </c>
      <c r="AE2115" t="s">
        <v>995</v>
      </c>
      <c r="AF2115" t="s">
        <v>995</v>
      </c>
      <c r="AG2115" t="s">
        <v>995</v>
      </c>
      <c r="AH2115" t="s">
        <v>995</v>
      </c>
      <c r="AI2115" t="s">
        <v>995</v>
      </c>
      <c r="AJ2115" t="s">
        <v>995</v>
      </c>
      <c r="AK2115" t="s">
        <v>995</v>
      </c>
      <c r="AL2115" t="s">
        <v>995</v>
      </c>
      <c r="AM2115" t="s">
        <v>995</v>
      </c>
      <c r="AN2115" t="s">
        <v>995</v>
      </c>
      <c r="AO2115" t="s">
        <v>995</v>
      </c>
      <c r="AP2115" t="s">
        <v>995</v>
      </c>
      <c r="AQ2115" s="286" t="s">
        <v>855</v>
      </c>
      <c r="AR2115" s="303"/>
      <c r="AS2115" s="303"/>
    </row>
    <row r="2116" spans="1:47" x14ac:dyDescent="0.3">
      <c r="A2116" s="285">
        <v>120819</v>
      </c>
      <c r="B2116" s="286" t="s">
        <v>539</v>
      </c>
      <c r="C2116" t="s">
        <v>995</v>
      </c>
      <c r="D2116" t="s">
        <v>995</v>
      </c>
      <c r="E2116" t="s">
        <v>995</v>
      </c>
      <c r="F2116" t="s">
        <v>995</v>
      </c>
      <c r="G2116" t="s">
        <v>995</v>
      </c>
      <c r="H2116" t="s">
        <v>995</v>
      </c>
      <c r="I2116" t="s">
        <v>995</v>
      </c>
      <c r="J2116" t="s">
        <v>995</v>
      </c>
      <c r="K2116" t="s">
        <v>995</v>
      </c>
      <c r="L2116" t="s">
        <v>995</v>
      </c>
      <c r="M2116" t="s">
        <v>995</v>
      </c>
      <c r="N2116" t="s">
        <v>995</v>
      </c>
      <c r="O2116" t="s">
        <v>995</v>
      </c>
      <c r="P2116" t="s">
        <v>995</v>
      </c>
      <c r="Q2116" t="s">
        <v>995</v>
      </c>
      <c r="R2116" t="s">
        <v>995</v>
      </c>
      <c r="S2116" t="s">
        <v>995</v>
      </c>
      <c r="T2116" t="s">
        <v>995</v>
      </c>
      <c r="U2116" t="s">
        <v>995</v>
      </c>
      <c r="V2116" t="s">
        <v>995</v>
      </c>
      <c r="W2116" t="s">
        <v>995</v>
      </c>
      <c r="X2116" t="s">
        <v>995</v>
      </c>
      <c r="Y2116" t="s">
        <v>995</v>
      </c>
      <c r="Z2116" t="s">
        <v>995</v>
      </c>
      <c r="AA2116" t="s">
        <v>995</v>
      </c>
      <c r="AB2116" t="s">
        <v>995</v>
      </c>
      <c r="AC2116" t="s">
        <v>995</v>
      </c>
      <c r="AD2116" t="s">
        <v>995</v>
      </c>
      <c r="AE2116" t="s">
        <v>995</v>
      </c>
      <c r="AF2116" t="s">
        <v>995</v>
      </c>
      <c r="AG2116" t="s">
        <v>995</v>
      </c>
      <c r="AH2116" t="s">
        <v>995</v>
      </c>
      <c r="AI2116" t="s">
        <v>995</v>
      </c>
      <c r="AJ2116" t="s">
        <v>995</v>
      </c>
      <c r="AK2116" t="s">
        <v>995</v>
      </c>
      <c r="AL2116" t="s">
        <v>995</v>
      </c>
      <c r="AM2116" t="s">
        <v>995</v>
      </c>
      <c r="AN2116" t="s">
        <v>995</v>
      </c>
      <c r="AO2116" t="s">
        <v>995</v>
      </c>
      <c r="AP2116" t="s">
        <v>995</v>
      </c>
      <c r="AQ2116" s="286" t="s">
        <v>855</v>
      </c>
      <c r="AR2116" s="303"/>
      <c r="AS2116" s="303"/>
    </row>
    <row r="2117" spans="1:47" x14ac:dyDescent="0.3">
      <c r="A2117" s="285">
        <v>120820</v>
      </c>
      <c r="B2117" s="286" t="s">
        <v>540</v>
      </c>
      <c r="C2117" t="s">
        <v>995</v>
      </c>
      <c r="D2117" t="s">
        <v>995</v>
      </c>
      <c r="E2117" t="s">
        <v>995</v>
      </c>
      <c r="F2117" t="s">
        <v>995</v>
      </c>
      <c r="G2117" t="s">
        <v>995</v>
      </c>
      <c r="H2117" t="s">
        <v>995</v>
      </c>
      <c r="I2117" t="s">
        <v>995</v>
      </c>
      <c r="J2117" t="s">
        <v>995</v>
      </c>
      <c r="K2117" t="s">
        <v>995</v>
      </c>
      <c r="L2117" t="s">
        <v>995</v>
      </c>
      <c r="M2117" t="s">
        <v>995</v>
      </c>
      <c r="N2117" t="s">
        <v>995</v>
      </c>
      <c r="O2117" t="s">
        <v>995</v>
      </c>
      <c r="P2117" t="s">
        <v>995</v>
      </c>
      <c r="Q2117" t="s">
        <v>995</v>
      </c>
      <c r="R2117" t="s">
        <v>995</v>
      </c>
      <c r="S2117" t="s">
        <v>995</v>
      </c>
      <c r="T2117" t="s">
        <v>995</v>
      </c>
      <c r="U2117" t="s">
        <v>995</v>
      </c>
      <c r="V2117" t="s">
        <v>995</v>
      </c>
      <c r="W2117" t="s">
        <v>995</v>
      </c>
      <c r="X2117" t="s">
        <v>995</v>
      </c>
      <c r="Y2117" t="s">
        <v>995</v>
      </c>
      <c r="Z2117" t="s">
        <v>995</v>
      </c>
      <c r="AA2117" t="s">
        <v>995</v>
      </c>
      <c r="AB2117" t="s">
        <v>995</v>
      </c>
      <c r="AC2117" t="s">
        <v>995</v>
      </c>
      <c r="AD2117" t="s">
        <v>995</v>
      </c>
      <c r="AE2117" t="s">
        <v>995</v>
      </c>
      <c r="AF2117" t="s">
        <v>995</v>
      </c>
      <c r="AG2117" t="s">
        <v>995</v>
      </c>
      <c r="AH2117" t="s">
        <v>995</v>
      </c>
      <c r="AI2117" t="s">
        <v>995</v>
      </c>
      <c r="AJ2117" t="s">
        <v>995</v>
      </c>
      <c r="AK2117" t="s">
        <v>995</v>
      </c>
      <c r="AL2117" t="s">
        <v>995</v>
      </c>
      <c r="AM2117" t="s">
        <v>995</v>
      </c>
      <c r="AN2117" t="s">
        <v>995</v>
      </c>
      <c r="AO2117" t="s">
        <v>995</v>
      </c>
      <c r="AP2117" t="s">
        <v>995</v>
      </c>
      <c r="AQ2117" s="286" t="s">
        <v>855</v>
      </c>
      <c r="AR2117" s="303"/>
      <c r="AS2117" s="303"/>
    </row>
    <row r="2118" spans="1:47" x14ac:dyDescent="0.3">
      <c r="A2118" s="285">
        <v>120821</v>
      </c>
      <c r="B2118" s="286" t="s">
        <v>539</v>
      </c>
      <c r="C2118" t="s">
        <v>995</v>
      </c>
      <c r="D2118" t="s">
        <v>995</v>
      </c>
      <c r="E2118" t="s">
        <v>995</v>
      </c>
      <c r="F2118" t="s">
        <v>995</v>
      </c>
      <c r="G2118" t="s">
        <v>995</v>
      </c>
      <c r="H2118" t="s">
        <v>995</v>
      </c>
      <c r="I2118" t="s">
        <v>995</v>
      </c>
      <c r="J2118" t="s">
        <v>995</v>
      </c>
      <c r="K2118" t="s">
        <v>995</v>
      </c>
      <c r="L2118" t="s">
        <v>995</v>
      </c>
      <c r="M2118" t="s">
        <v>995</v>
      </c>
      <c r="N2118" t="s">
        <v>995</v>
      </c>
      <c r="O2118" t="s">
        <v>995</v>
      </c>
      <c r="P2118" t="s">
        <v>995</v>
      </c>
      <c r="Q2118" t="s">
        <v>995</v>
      </c>
      <c r="R2118" t="s">
        <v>995</v>
      </c>
      <c r="S2118" t="s">
        <v>995</v>
      </c>
      <c r="T2118" t="s">
        <v>995</v>
      </c>
      <c r="U2118" t="s">
        <v>995</v>
      </c>
      <c r="V2118" t="s">
        <v>995</v>
      </c>
      <c r="W2118" t="s">
        <v>995</v>
      </c>
      <c r="X2118" t="s">
        <v>995</v>
      </c>
      <c r="Y2118" t="s">
        <v>995</v>
      </c>
      <c r="Z2118" t="s">
        <v>995</v>
      </c>
      <c r="AA2118" t="s">
        <v>995</v>
      </c>
      <c r="AB2118" t="s">
        <v>995</v>
      </c>
      <c r="AC2118" t="s">
        <v>995</v>
      </c>
      <c r="AD2118" t="s">
        <v>995</v>
      </c>
      <c r="AE2118" t="s">
        <v>995</v>
      </c>
      <c r="AF2118" t="s">
        <v>995</v>
      </c>
      <c r="AG2118" t="s">
        <v>995</v>
      </c>
      <c r="AH2118" t="s">
        <v>995</v>
      </c>
      <c r="AI2118" t="s">
        <v>995</v>
      </c>
      <c r="AJ2118" t="s">
        <v>995</v>
      </c>
      <c r="AK2118" t="s">
        <v>995</v>
      </c>
      <c r="AL2118" t="s">
        <v>995</v>
      </c>
      <c r="AM2118" t="s">
        <v>995</v>
      </c>
      <c r="AN2118" t="s">
        <v>995</v>
      </c>
      <c r="AO2118" t="s">
        <v>995</v>
      </c>
      <c r="AP2118" t="s">
        <v>995</v>
      </c>
      <c r="AQ2118" s="286" t="s">
        <v>855</v>
      </c>
      <c r="AR2118" s="303"/>
      <c r="AS2118" s="303"/>
    </row>
    <row r="2119" spans="1:47" x14ac:dyDescent="0.3">
      <c r="A2119" s="285">
        <v>120826</v>
      </c>
      <c r="B2119" s="286" t="s">
        <v>540</v>
      </c>
      <c r="AQ2119" s="286" t="s">
        <v>394</v>
      </c>
      <c r="AR2119" s="303"/>
      <c r="AS2119" s="303"/>
    </row>
    <row r="2120" spans="1:47" x14ac:dyDescent="0.3">
      <c r="A2120" s="285">
        <v>120827</v>
      </c>
      <c r="B2120" s="286" t="s">
        <v>540</v>
      </c>
      <c r="C2120" t="s">
        <v>995</v>
      </c>
      <c r="D2120" t="s">
        <v>995</v>
      </c>
      <c r="E2120" t="s">
        <v>995</v>
      </c>
      <c r="F2120" t="s">
        <v>995</v>
      </c>
      <c r="G2120" t="s">
        <v>995</v>
      </c>
      <c r="H2120" t="s">
        <v>995</v>
      </c>
      <c r="I2120" t="s">
        <v>995</v>
      </c>
      <c r="J2120" t="s">
        <v>995</v>
      </c>
      <c r="K2120" t="s">
        <v>995</v>
      </c>
      <c r="L2120" t="s">
        <v>995</v>
      </c>
      <c r="M2120" t="s">
        <v>995</v>
      </c>
      <c r="N2120" t="s">
        <v>995</v>
      </c>
      <c r="O2120" t="s">
        <v>995</v>
      </c>
      <c r="P2120" t="s">
        <v>995</v>
      </c>
      <c r="Q2120" t="s">
        <v>995</v>
      </c>
      <c r="R2120" t="s">
        <v>995</v>
      </c>
      <c r="S2120" t="s">
        <v>995</v>
      </c>
      <c r="T2120" t="s">
        <v>995</v>
      </c>
      <c r="U2120" t="s">
        <v>995</v>
      </c>
      <c r="V2120" t="s">
        <v>995</v>
      </c>
      <c r="W2120" t="s">
        <v>995</v>
      </c>
      <c r="X2120" t="s">
        <v>995</v>
      </c>
      <c r="Y2120" t="s">
        <v>995</v>
      </c>
      <c r="Z2120" t="s">
        <v>995</v>
      </c>
      <c r="AA2120" t="s">
        <v>995</v>
      </c>
      <c r="AB2120" t="s">
        <v>995</v>
      </c>
      <c r="AC2120" t="s">
        <v>995</v>
      </c>
      <c r="AD2120" t="s">
        <v>995</v>
      </c>
      <c r="AE2120" t="s">
        <v>995</v>
      </c>
      <c r="AF2120" t="s">
        <v>995</v>
      </c>
      <c r="AG2120" t="s">
        <v>995</v>
      </c>
      <c r="AH2120" t="s">
        <v>995</v>
      </c>
      <c r="AI2120" t="s">
        <v>995</v>
      </c>
      <c r="AJ2120" t="s">
        <v>995</v>
      </c>
      <c r="AK2120" t="s">
        <v>995</v>
      </c>
      <c r="AL2120" t="s">
        <v>995</v>
      </c>
      <c r="AM2120" t="s">
        <v>995</v>
      </c>
      <c r="AN2120" t="s">
        <v>995</v>
      </c>
      <c r="AO2120" t="s">
        <v>995</v>
      </c>
      <c r="AP2120" t="s">
        <v>995</v>
      </c>
      <c r="AQ2120" s="286" t="s">
        <v>855</v>
      </c>
      <c r="AR2120" s="303"/>
      <c r="AS2120" s="303"/>
    </row>
    <row r="2121" spans="1:47" ht="28.8" x14ac:dyDescent="0.3">
      <c r="A2121" s="285">
        <v>120828</v>
      </c>
      <c r="B2121" s="286" t="s">
        <v>67</v>
      </c>
      <c r="C2121" t="s">
        <v>224</v>
      </c>
      <c r="D2121" t="s">
        <v>224</v>
      </c>
      <c r="E2121" t="s">
        <v>224</v>
      </c>
      <c r="F2121" t="s">
        <v>224</v>
      </c>
      <c r="G2121" t="s">
        <v>224</v>
      </c>
      <c r="H2121" t="s">
        <v>226</v>
      </c>
      <c r="I2121" t="s">
        <v>226</v>
      </c>
      <c r="J2121" t="s">
        <v>226</v>
      </c>
      <c r="K2121" t="s">
        <v>226</v>
      </c>
      <c r="L2121" t="s">
        <v>226</v>
      </c>
      <c r="M2121" t="s">
        <v>226</v>
      </c>
      <c r="N2121" t="s">
        <v>226</v>
      </c>
      <c r="O2121" t="s">
        <v>226</v>
      </c>
      <c r="P2121" t="s">
        <v>226</v>
      </c>
      <c r="Q2121" t="s">
        <v>226</v>
      </c>
      <c r="R2121" t="s">
        <v>226</v>
      </c>
      <c r="S2121" t="s">
        <v>225</v>
      </c>
      <c r="T2121" t="s">
        <v>226</v>
      </c>
      <c r="U2121" t="s">
        <v>226</v>
      </c>
      <c r="V2121" t="s">
        <v>226</v>
      </c>
      <c r="W2121" t="s">
        <v>226</v>
      </c>
      <c r="X2121" t="s">
        <v>226</v>
      </c>
      <c r="Y2121" t="s">
        <v>224</v>
      </c>
      <c r="Z2121" t="s">
        <v>226</v>
      </c>
      <c r="AA2121" t="s">
        <v>226</v>
      </c>
      <c r="AB2121" t="s">
        <v>226</v>
      </c>
      <c r="AC2121" t="s">
        <v>226</v>
      </c>
      <c r="AD2121" t="s">
        <v>226</v>
      </c>
      <c r="AE2121" t="s">
        <v>224</v>
      </c>
      <c r="AF2121" t="s">
        <v>226</v>
      </c>
      <c r="AG2121" t="s">
        <v>225</v>
      </c>
      <c r="AH2121" t="s">
        <v>225</v>
      </c>
      <c r="AI2121" t="s">
        <v>225</v>
      </c>
      <c r="AJ2121" t="s">
        <v>225</v>
      </c>
      <c r="AK2121" t="s">
        <v>225</v>
      </c>
      <c r="AL2121" t="s">
        <v>394</v>
      </c>
      <c r="AM2121" t="s">
        <v>394</v>
      </c>
      <c r="AN2121" t="s">
        <v>394</v>
      </c>
      <c r="AO2121" t="s">
        <v>394</v>
      </c>
      <c r="AP2121" t="s">
        <v>394</v>
      </c>
      <c r="AQ2121" s="286" t="s">
        <v>394</v>
      </c>
      <c r="AR2121" s="307"/>
      <c r="AS2121" s="310"/>
    </row>
    <row r="2122" spans="1:47" x14ac:dyDescent="0.3">
      <c r="A2122" s="285">
        <v>120829</v>
      </c>
      <c r="B2122" s="286" t="s">
        <v>538</v>
      </c>
      <c r="C2122" t="s">
        <v>224</v>
      </c>
      <c r="D2122" t="s">
        <v>226</v>
      </c>
      <c r="E2122" t="s">
        <v>226</v>
      </c>
      <c r="F2122" t="s">
        <v>226</v>
      </c>
      <c r="G2122" t="s">
        <v>226</v>
      </c>
      <c r="H2122" t="s">
        <v>226</v>
      </c>
      <c r="I2122" t="s">
        <v>224</v>
      </c>
      <c r="J2122" t="s">
        <v>226</v>
      </c>
      <c r="K2122" t="s">
        <v>226</v>
      </c>
      <c r="L2122" t="s">
        <v>226</v>
      </c>
      <c r="M2122" t="s">
        <v>995</v>
      </c>
      <c r="N2122" t="s">
        <v>226</v>
      </c>
      <c r="O2122" t="s">
        <v>226</v>
      </c>
      <c r="P2122" t="s">
        <v>224</v>
      </c>
      <c r="Q2122" t="s">
        <v>226</v>
      </c>
      <c r="R2122" t="s">
        <v>225</v>
      </c>
      <c r="S2122" t="s">
        <v>226</v>
      </c>
      <c r="T2122" t="s">
        <v>226</v>
      </c>
      <c r="U2122" t="s">
        <v>226</v>
      </c>
      <c r="V2122" t="s">
        <v>226</v>
      </c>
      <c r="W2122" t="s">
        <v>226</v>
      </c>
      <c r="X2122" t="s">
        <v>226</v>
      </c>
      <c r="Y2122" t="s">
        <v>226</v>
      </c>
      <c r="Z2122" t="s">
        <v>226</v>
      </c>
      <c r="AA2122" t="s">
        <v>226</v>
      </c>
      <c r="AB2122" t="s">
        <v>225</v>
      </c>
      <c r="AC2122" t="s">
        <v>225</v>
      </c>
      <c r="AD2122" t="s">
        <v>225</v>
      </c>
      <c r="AE2122" t="s">
        <v>225</v>
      </c>
      <c r="AF2122" t="s">
        <v>226</v>
      </c>
      <c r="AG2122" t="s">
        <v>394</v>
      </c>
      <c r="AH2122" t="s">
        <v>394</v>
      </c>
      <c r="AI2122" t="s">
        <v>394</v>
      </c>
      <c r="AJ2122" t="s">
        <v>394</v>
      </c>
      <c r="AK2122" t="s">
        <v>394</v>
      </c>
      <c r="AL2122" t="s">
        <v>394</v>
      </c>
      <c r="AM2122" t="s">
        <v>394</v>
      </c>
      <c r="AN2122" t="s">
        <v>394</v>
      </c>
      <c r="AO2122" t="s">
        <v>394</v>
      </c>
      <c r="AP2122" t="s">
        <v>394</v>
      </c>
      <c r="AQ2122" s="289"/>
      <c r="AR2122" s="296"/>
      <c r="AS2122" s="296"/>
      <c r="AU2122"/>
    </row>
    <row r="2123" spans="1:47" x14ac:dyDescent="0.3">
      <c r="A2123" s="285">
        <v>120831</v>
      </c>
      <c r="B2123" s="286" t="s">
        <v>540</v>
      </c>
      <c r="AQ2123" s="286" t="s">
        <v>394</v>
      </c>
      <c r="AR2123" s="303"/>
      <c r="AS2123" s="303"/>
    </row>
    <row r="2124" spans="1:47" ht="21.6" x14ac:dyDescent="0.3">
      <c r="A2124" s="285">
        <v>120832</v>
      </c>
      <c r="B2124" s="286" t="s">
        <v>61</v>
      </c>
      <c r="C2124" t="s">
        <v>225</v>
      </c>
      <c r="D2124" t="s">
        <v>226</v>
      </c>
      <c r="E2124" t="s">
        <v>226</v>
      </c>
      <c r="F2124" t="s">
        <v>224</v>
      </c>
      <c r="G2124" t="s">
        <v>225</v>
      </c>
      <c r="H2124" t="s">
        <v>224</v>
      </c>
      <c r="I2124" t="s">
        <v>226</v>
      </c>
      <c r="J2124" t="s">
        <v>226</v>
      </c>
      <c r="K2124" t="s">
        <v>226</v>
      </c>
      <c r="L2124" t="s">
        <v>226</v>
      </c>
      <c r="M2124" t="s">
        <v>226</v>
      </c>
      <c r="N2124" t="s">
        <v>226</v>
      </c>
      <c r="O2124" t="s">
        <v>226</v>
      </c>
      <c r="P2124" t="s">
        <v>226</v>
      </c>
      <c r="Q2124" t="s">
        <v>226</v>
      </c>
      <c r="R2124" t="s">
        <v>226</v>
      </c>
      <c r="S2124" t="s">
        <v>226</v>
      </c>
      <c r="T2124" t="s">
        <v>226</v>
      </c>
      <c r="U2124" t="s">
        <v>226</v>
      </c>
      <c r="V2124" t="s">
        <v>226</v>
      </c>
      <c r="W2124" t="s">
        <v>226</v>
      </c>
      <c r="X2124" t="s">
        <v>226</v>
      </c>
      <c r="Y2124" t="s">
        <v>226</v>
      </c>
      <c r="Z2124" t="s">
        <v>224</v>
      </c>
      <c r="AA2124" t="s">
        <v>226</v>
      </c>
      <c r="AB2124" t="s">
        <v>226</v>
      </c>
      <c r="AC2124" t="s">
        <v>224</v>
      </c>
      <c r="AD2124" t="s">
        <v>226</v>
      </c>
      <c r="AE2124" t="s">
        <v>226</v>
      </c>
      <c r="AF2124" t="s">
        <v>226</v>
      </c>
      <c r="AG2124" t="s">
        <v>226</v>
      </c>
      <c r="AH2124" t="s">
        <v>224</v>
      </c>
      <c r="AI2124" t="s">
        <v>224</v>
      </c>
      <c r="AJ2124" t="s">
        <v>226</v>
      </c>
      <c r="AK2124" t="s">
        <v>224</v>
      </c>
      <c r="AL2124" t="s">
        <v>224</v>
      </c>
      <c r="AM2124" t="s">
        <v>226</v>
      </c>
      <c r="AN2124" t="s">
        <v>224</v>
      </c>
      <c r="AO2124" t="s">
        <v>224</v>
      </c>
      <c r="AP2124" t="s">
        <v>226</v>
      </c>
      <c r="AQ2124" s="286" t="s">
        <v>394</v>
      </c>
      <c r="AR2124" s="307"/>
      <c r="AS2124" s="310"/>
    </row>
    <row r="2125" spans="1:47" x14ac:dyDescent="0.3">
      <c r="A2125" s="285">
        <v>120833</v>
      </c>
      <c r="B2125" s="286" t="s">
        <v>540</v>
      </c>
      <c r="AQ2125" s="286" t="s">
        <v>394</v>
      </c>
      <c r="AR2125" s="303"/>
      <c r="AS2125" s="303"/>
    </row>
    <row r="2126" spans="1:47" x14ac:dyDescent="0.3">
      <c r="A2126" s="285">
        <v>120836</v>
      </c>
      <c r="B2126" s="286" t="s">
        <v>538</v>
      </c>
      <c r="AQ2126" s="286" t="s">
        <v>394</v>
      </c>
      <c r="AR2126" s="303"/>
      <c r="AS2126" s="303"/>
    </row>
    <row r="2127" spans="1:47" x14ac:dyDescent="0.3">
      <c r="A2127" s="285">
        <v>120838</v>
      </c>
      <c r="B2127" s="286" t="s">
        <v>540</v>
      </c>
      <c r="C2127" t="s">
        <v>995</v>
      </c>
      <c r="D2127" t="s">
        <v>995</v>
      </c>
      <c r="E2127" t="s">
        <v>995</v>
      </c>
      <c r="F2127" t="s">
        <v>995</v>
      </c>
      <c r="G2127" t="s">
        <v>995</v>
      </c>
      <c r="H2127" t="s">
        <v>995</v>
      </c>
      <c r="I2127" t="s">
        <v>995</v>
      </c>
      <c r="J2127" t="s">
        <v>995</v>
      </c>
      <c r="K2127" t="s">
        <v>995</v>
      </c>
      <c r="L2127" t="s">
        <v>995</v>
      </c>
      <c r="M2127" t="s">
        <v>995</v>
      </c>
      <c r="N2127" t="s">
        <v>995</v>
      </c>
      <c r="O2127" t="s">
        <v>995</v>
      </c>
      <c r="P2127" t="s">
        <v>995</v>
      </c>
      <c r="Q2127" t="s">
        <v>995</v>
      </c>
      <c r="R2127" t="s">
        <v>995</v>
      </c>
      <c r="S2127" t="s">
        <v>995</v>
      </c>
      <c r="T2127" t="s">
        <v>995</v>
      </c>
      <c r="U2127" t="s">
        <v>995</v>
      </c>
      <c r="V2127" t="s">
        <v>995</v>
      </c>
      <c r="W2127" t="s">
        <v>995</v>
      </c>
      <c r="X2127" t="s">
        <v>995</v>
      </c>
      <c r="Y2127" t="s">
        <v>995</v>
      </c>
      <c r="Z2127" t="s">
        <v>995</v>
      </c>
      <c r="AA2127" t="s">
        <v>995</v>
      </c>
      <c r="AB2127" t="s">
        <v>995</v>
      </c>
      <c r="AC2127" t="s">
        <v>995</v>
      </c>
      <c r="AD2127" t="s">
        <v>995</v>
      </c>
      <c r="AE2127" t="s">
        <v>995</v>
      </c>
      <c r="AF2127" t="s">
        <v>995</v>
      </c>
      <c r="AG2127" t="s">
        <v>995</v>
      </c>
      <c r="AH2127" t="s">
        <v>995</v>
      </c>
      <c r="AI2127" t="s">
        <v>995</v>
      </c>
      <c r="AJ2127" t="s">
        <v>995</v>
      </c>
      <c r="AK2127" t="s">
        <v>995</v>
      </c>
      <c r="AL2127" t="s">
        <v>995</v>
      </c>
      <c r="AM2127" t="s">
        <v>995</v>
      </c>
      <c r="AN2127" t="s">
        <v>995</v>
      </c>
      <c r="AO2127" t="s">
        <v>995</v>
      </c>
      <c r="AP2127" t="s">
        <v>995</v>
      </c>
      <c r="AQ2127" s="286" t="s">
        <v>855</v>
      </c>
      <c r="AR2127" s="303"/>
      <c r="AS2127" s="303"/>
    </row>
    <row r="2128" spans="1:47" ht="21.6" x14ac:dyDescent="0.3">
      <c r="A2128" s="285">
        <v>120841</v>
      </c>
      <c r="B2128" s="286" t="s">
        <v>61</v>
      </c>
      <c r="C2128" t="s">
        <v>226</v>
      </c>
      <c r="D2128" t="s">
        <v>226</v>
      </c>
      <c r="E2128" t="s">
        <v>224</v>
      </c>
      <c r="F2128" t="s">
        <v>226</v>
      </c>
      <c r="G2128" t="s">
        <v>226</v>
      </c>
      <c r="H2128" t="s">
        <v>226</v>
      </c>
      <c r="I2128" t="s">
        <v>226</v>
      </c>
      <c r="J2128" t="s">
        <v>226</v>
      </c>
      <c r="K2128" t="s">
        <v>226</v>
      </c>
      <c r="L2128" t="s">
        <v>224</v>
      </c>
      <c r="M2128" t="s">
        <v>226</v>
      </c>
      <c r="N2128" t="s">
        <v>226</v>
      </c>
      <c r="O2128" t="s">
        <v>226</v>
      </c>
      <c r="P2128" t="s">
        <v>226</v>
      </c>
      <c r="Q2128" t="s">
        <v>226</v>
      </c>
      <c r="R2128" t="s">
        <v>226</v>
      </c>
      <c r="S2128" t="s">
        <v>226</v>
      </c>
      <c r="T2128" t="s">
        <v>224</v>
      </c>
      <c r="U2128" t="s">
        <v>226</v>
      </c>
      <c r="V2128" t="s">
        <v>224</v>
      </c>
      <c r="W2128" t="s">
        <v>226</v>
      </c>
      <c r="X2128" t="s">
        <v>226</v>
      </c>
      <c r="Y2128" t="s">
        <v>226</v>
      </c>
      <c r="Z2128" t="s">
        <v>226</v>
      </c>
      <c r="AA2128" t="s">
        <v>226</v>
      </c>
      <c r="AB2128" t="s">
        <v>226</v>
      </c>
      <c r="AC2128" t="s">
        <v>226</v>
      </c>
      <c r="AD2128" t="s">
        <v>224</v>
      </c>
      <c r="AE2128" t="s">
        <v>226</v>
      </c>
      <c r="AF2128" t="s">
        <v>226</v>
      </c>
      <c r="AG2128" t="s">
        <v>226</v>
      </c>
      <c r="AH2128" t="s">
        <v>224</v>
      </c>
      <c r="AI2128" t="s">
        <v>224</v>
      </c>
      <c r="AJ2128" t="s">
        <v>225</v>
      </c>
      <c r="AK2128" t="s">
        <v>226</v>
      </c>
      <c r="AL2128" t="s">
        <v>226</v>
      </c>
      <c r="AM2128" t="s">
        <v>226</v>
      </c>
      <c r="AN2128" t="s">
        <v>224</v>
      </c>
      <c r="AO2128" t="s">
        <v>226</v>
      </c>
      <c r="AP2128" t="s">
        <v>226</v>
      </c>
      <c r="AQ2128" s="286" t="s">
        <v>394</v>
      </c>
      <c r="AR2128" s="307"/>
      <c r="AS2128" s="310"/>
    </row>
    <row r="2129" spans="1:47" x14ac:dyDescent="0.3">
      <c r="A2129" s="285">
        <v>120843</v>
      </c>
      <c r="B2129" s="286" t="s">
        <v>539</v>
      </c>
      <c r="C2129" t="s">
        <v>995</v>
      </c>
      <c r="D2129" t="s">
        <v>995</v>
      </c>
      <c r="E2129" t="s">
        <v>995</v>
      </c>
      <c r="F2129" t="s">
        <v>995</v>
      </c>
      <c r="G2129" t="s">
        <v>995</v>
      </c>
      <c r="H2129" t="s">
        <v>995</v>
      </c>
      <c r="I2129" t="s">
        <v>995</v>
      </c>
      <c r="J2129" t="s">
        <v>995</v>
      </c>
      <c r="K2129" t="s">
        <v>995</v>
      </c>
      <c r="L2129" t="s">
        <v>995</v>
      </c>
      <c r="M2129" t="s">
        <v>995</v>
      </c>
      <c r="N2129" t="s">
        <v>995</v>
      </c>
      <c r="O2129" t="s">
        <v>995</v>
      </c>
      <c r="P2129" t="s">
        <v>995</v>
      </c>
      <c r="Q2129" t="s">
        <v>995</v>
      </c>
      <c r="R2129" t="s">
        <v>995</v>
      </c>
      <c r="S2129" t="s">
        <v>995</v>
      </c>
      <c r="T2129" t="s">
        <v>995</v>
      </c>
      <c r="U2129" t="s">
        <v>995</v>
      </c>
      <c r="V2129" t="s">
        <v>995</v>
      </c>
      <c r="W2129" t="s">
        <v>995</v>
      </c>
      <c r="X2129" t="s">
        <v>995</v>
      </c>
      <c r="Y2129" t="s">
        <v>995</v>
      </c>
      <c r="Z2129" t="s">
        <v>995</v>
      </c>
      <c r="AA2129" t="s">
        <v>995</v>
      </c>
      <c r="AB2129" t="s">
        <v>995</v>
      </c>
      <c r="AC2129" t="s">
        <v>995</v>
      </c>
      <c r="AD2129" t="s">
        <v>995</v>
      </c>
      <c r="AE2129" t="s">
        <v>995</v>
      </c>
      <c r="AF2129" t="s">
        <v>995</v>
      </c>
      <c r="AG2129" t="s">
        <v>995</v>
      </c>
      <c r="AH2129" t="s">
        <v>995</v>
      </c>
      <c r="AI2129" t="s">
        <v>995</v>
      </c>
      <c r="AJ2129" t="s">
        <v>995</v>
      </c>
      <c r="AK2129" t="s">
        <v>995</v>
      </c>
      <c r="AL2129" t="s">
        <v>995</v>
      </c>
      <c r="AM2129" t="s">
        <v>995</v>
      </c>
      <c r="AN2129" t="s">
        <v>995</v>
      </c>
      <c r="AO2129" t="s">
        <v>995</v>
      </c>
      <c r="AP2129" t="s">
        <v>995</v>
      </c>
      <c r="AQ2129" s="286" t="s">
        <v>855</v>
      </c>
      <c r="AR2129" s="303"/>
      <c r="AS2129" s="303"/>
    </row>
    <row r="2130" spans="1:47" x14ac:dyDescent="0.3">
      <c r="A2130" s="285">
        <v>120845</v>
      </c>
      <c r="B2130" s="286" t="s">
        <v>540</v>
      </c>
      <c r="C2130" t="s">
        <v>995</v>
      </c>
      <c r="D2130" t="s">
        <v>995</v>
      </c>
      <c r="E2130" t="s">
        <v>995</v>
      </c>
      <c r="F2130" t="s">
        <v>995</v>
      </c>
      <c r="G2130" t="s">
        <v>995</v>
      </c>
      <c r="H2130" t="s">
        <v>995</v>
      </c>
      <c r="I2130" t="s">
        <v>995</v>
      </c>
      <c r="J2130" t="s">
        <v>995</v>
      </c>
      <c r="K2130" t="s">
        <v>995</v>
      </c>
      <c r="L2130" t="s">
        <v>995</v>
      </c>
      <c r="M2130" t="s">
        <v>995</v>
      </c>
      <c r="N2130" t="s">
        <v>995</v>
      </c>
      <c r="O2130" t="s">
        <v>995</v>
      </c>
      <c r="P2130" t="s">
        <v>995</v>
      </c>
      <c r="Q2130" t="s">
        <v>995</v>
      </c>
      <c r="R2130" t="s">
        <v>995</v>
      </c>
      <c r="S2130" t="s">
        <v>995</v>
      </c>
      <c r="T2130" t="s">
        <v>995</v>
      </c>
      <c r="U2130" t="s">
        <v>995</v>
      </c>
      <c r="V2130" t="s">
        <v>995</v>
      </c>
      <c r="W2130" t="s">
        <v>995</v>
      </c>
      <c r="X2130" t="s">
        <v>995</v>
      </c>
      <c r="Y2130" t="s">
        <v>995</v>
      </c>
      <c r="Z2130" t="s">
        <v>995</v>
      </c>
      <c r="AA2130" t="s">
        <v>995</v>
      </c>
      <c r="AB2130" t="s">
        <v>995</v>
      </c>
      <c r="AC2130" t="s">
        <v>995</v>
      </c>
      <c r="AD2130" t="s">
        <v>995</v>
      </c>
      <c r="AE2130" t="s">
        <v>995</v>
      </c>
      <c r="AF2130" t="s">
        <v>995</v>
      </c>
      <c r="AG2130" t="s">
        <v>995</v>
      </c>
      <c r="AH2130" t="s">
        <v>995</v>
      </c>
      <c r="AI2130" t="s">
        <v>995</v>
      </c>
      <c r="AJ2130" t="s">
        <v>995</v>
      </c>
      <c r="AK2130" t="s">
        <v>995</v>
      </c>
      <c r="AL2130" t="s">
        <v>995</v>
      </c>
      <c r="AM2130" t="s">
        <v>995</v>
      </c>
      <c r="AN2130" t="s">
        <v>995</v>
      </c>
      <c r="AO2130" t="s">
        <v>995</v>
      </c>
      <c r="AP2130" t="s">
        <v>995</v>
      </c>
      <c r="AQ2130" s="286" t="s">
        <v>855</v>
      </c>
      <c r="AR2130" s="303"/>
      <c r="AS2130" s="303"/>
    </row>
    <row r="2131" spans="1:47" ht="21.6" x14ac:dyDescent="0.3">
      <c r="A2131" s="285">
        <v>120846</v>
      </c>
      <c r="B2131" s="286" t="s">
        <v>61</v>
      </c>
      <c r="C2131" t="s">
        <v>226</v>
      </c>
      <c r="D2131" t="s">
        <v>226</v>
      </c>
      <c r="E2131" t="s">
        <v>226</v>
      </c>
      <c r="F2131" t="s">
        <v>224</v>
      </c>
      <c r="G2131" t="s">
        <v>226</v>
      </c>
      <c r="H2131" t="s">
        <v>226</v>
      </c>
      <c r="I2131" t="s">
        <v>226</v>
      </c>
      <c r="J2131" t="s">
        <v>226</v>
      </c>
      <c r="K2131" t="s">
        <v>226</v>
      </c>
      <c r="L2131" t="s">
        <v>226</v>
      </c>
      <c r="M2131" t="s">
        <v>226</v>
      </c>
      <c r="N2131" t="s">
        <v>224</v>
      </c>
      <c r="O2131" t="s">
        <v>226</v>
      </c>
      <c r="P2131" t="s">
        <v>224</v>
      </c>
      <c r="Q2131" t="s">
        <v>224</v>
      </c>
      <c r="R2131" t="s">
        <v>226</v>
      </c>
      <c r="S2131" t="s">
        <v>226</v>
      </c>
      <c r="T2131" t="s">
        <v>224</v>
      </c>
      <c r="U2131" t="s">
        <v>226</v>
      </c>
      <c r="V2131" t="s">
        <v>226</v>
      </c>
      <c r="W2131" t="s">
        <v>224</v>
      </c>
      <c r="X2131" t="s">
        <v>226</v>
      </c>
      <c r="Y2131" t="s">
        <v>224</v>
      </c>
      <c r="Z2131" t="s">
        <v>226</v>
      </c>
      <c r="AA2131" t="s">
        <v>226</v>
      </c>
      <c r="AB2131" t="s">
        <v>226</v>
      </c>
      <c r="AC2131" t="s">
        <v>224</v>
      </c>
      <c r="AD2131" t="s">
        <v>226</v>
      </c>
      <c r="AE2131" t="s">
        <v>226</v>
      </c>
      <c r="AF2131" t="s">
        <v>224</v>
      </c>
      <c r="AG2131" t="s">
        <v>226</v>
      </c>
      <c r="AH2131" t="s">
        <v>225</v>
      </c>
      <c r="AI2131" t="s">
        <v>226</v>
      </c>
      <c r="AJ2131" t="s">
        <v>226</v>
      </c>
      <c r="AK2131" t="s">
        <v>225</v>
      </c>
      <c r="AL2131" t="s">
        <v>226</v>
      </c>
      <c r="AM2131" t="s">
        <v>225</v>
      </c>
      <c r="AN2131" t="s">
        <v>226</v>
      </c>
      <c r="AO2131" t="s">
        <v>225</v>
      </c>
      <c r="AP2131" t="s">
        <v>226</v>
      </c>
      <c r="AQ2131" s="286" t="s">
        <v>394</v>
      </c>
      <c r="AR2131" s="307"/>
      <c r="AS2131" s="310"/>
    </row>
    <row r="2132" spans="1:47" ht="21.6" x14ac:dyDescent="0.3">
      <c r="A2132" s="285">
        <v>120849</v>
      </c>
      <c r="B2132" s="286" t="s">
        <v>61</v>
      </c>
      <c r="C2132" t="s">
        <v>995</v>
      </c>
      <c r="D2132" t="s">
        <v>995</v>
      </c>
      <c r="E2132" t="s">
        <v>995</v>
      </c>
      <c r="F2132" t="s">
        <v>995</v>
      </c>
      <c r="G2132" t="s">
        <v>995</v>
      </c>
      <c r="H2132" t="s">
        <v>995</v>
      </c>
      <c r="I2132" t="s">
        <v>995</v>
      </c>
      <c r="J2132" t="s">
        <v>995</v>
      </c>
      <c r="K2132" t="s">
        <v>995</v>
      </c>
      <c r="L2132" t="s">
        <v>995</v>
      </c>
      <c r="M2132" t="s">
        <v>995</v>
      </c>
      <c r="N2132" t="s">
        <v>995</v>
      </c>
      <c r="O2132" t="s">
        <v>995</v>
      </c>
      <c r="P2132" t="s">
        <v>995</v>
      </c>
      <c r="Q2132" t="s">
        <v>995</v>
      </c>
      <c r="R2132" t="s">
        <v>995</v>
      </c>
      <c r="S2132" t="s">
        <v>995</v>
      </c>
      <c r="T2132" t="s">
        <v>995</v>
      </c>
      <c r="U2132" t="s">
        <v>995</v>
      </c>
      <c r="V2132" t="s">
        <v>995</v>
      </c>
      <c r="W2132" t="s">
        <v>995</v>
      </c>
      <c r="X2132" t="s">
        <v>995</v>
      </c>
      <c r="Y2132" t="s">
        <v>995</v>
      </c>
      <c r="Z2132" t="s">
        <v>995</v>
      </c>
      <c r="AA2132" t="s">
        <v>995</v>
      </c>
      <c r="AB2132" t="s">
        <v>995</v>
      </c>
      <c r="AC2132" t="s">
        <v>995</v>
      </c>
      <c r="AD2132" t="s">
        <v>995</v>
      </c>
      <c r="AE2132" t="s">
        <v>995</v>
      </c>
      <c r="AF2132" t="s">
        <v>995</v>
      </c>
      <c r="AG2132" t="s">
        <v>995</v>
      </c>
      <c r="AH2132" t="s">
        <v>995</v>
      </c>
      <c r="AI2132" t="s">
        <v>995</v>
      </c>
      <c r="AJ2132" t="s">
        <v>995</v>
      </c>
      <c r="AK2132" t="s">
        <v>995</v>
      </c>
      <c r="AL2132" t="s">
        <v>995</v>
      </c>
      <c r="AM2132" t="s">
        <v>995</v>
      </c>
      <c r="AN2132" t="s">
        <v>995</v>
      </c>
      <c r="AO2132" t="s">
        <v>995</v>
      </c>
      <c r="AP2132" t="s">
        <v>995</v>
      </c>
      <c r="AQ2132" s="286" t="s">
        <v>855</v>
      </c>
      <c r="AR2132" s="307"/>
      <c r="AS2132" s="310"/>
    </row>
    <row r="2133" spans="1:47" ht="21.6" x14ac:dyDescent="0.65">
      <c r="A2133" s="285">
        <v>120850</v>
      </c>
      <c r="B2133" s="286" t="s">
        <v>540</v>
      </c>
      <c r="C2133" t="s">
        <v>995</v>
      </c>
      <c r="D2133" t="s">
        <v>995</v>
      </c>
      <c r="E2133" t="s">
        <v>995</v>
      </c>
      <c r="F2133" t="s">
        <v>995</v>
      </c>
      <c r="G2133" t="s">
        <v>995</v>
      </c>
      <c r="H2133" t="s">
        <v>995</v>
      </c>
      <c r="I2133" t="s">
        <v>995</v>
      </c>
      <c r="J2133" t="s">
        <v>995</v>
      </c>
      <c r="K2133" t="s">
        <v>995</v>
      </c>
      <c r="L2133" t="s">
        <v>995</v>
      </c>
      <c r="M2133" t="s">
        <v>995</v>
      </c>
      <c r="N2133" t="s">
        <v>995</v>
      </c>
      <c r="O2133" t="s">
        <v>995</v>
      </c>
      <c r="P2133" t="s">
        <v>995</v>
      </c>
      <c r="Q2133" t="s">
        <v>995</v>
      </c>
      <c r="R2133" t="s">
        <v>995</v>
      </c>
      <c r="S2133" t="s">
        <v>995</v>
      </c>
      <c r="T2133" t="s">
        <v>995</v>
      </c>
      <c r="U2133" t="s">
        <v>995</v>
      </c>
      <c r="V2133" t="s">
        <v>995</v>
      </c>
      <c r="W2133" t="s">
        <v>995</v>
      </c>
      <c r="X2133" t="s">
        <v>995</v>
      </c>
      <c r="Y2133" t="s">
        <v>995</v>
      </c>
      <c r="Z2133" t="s">
        <v>995</v>
      </c>
      <c r="AA2133" t="s">
        <v>995</v>
      </c>
      <c r="AB2133" t="s">
        <v>394</v>
      </c>
      <c r="AC2133" t="s">
        <v>394</v>
      </c>
      <c r="AD2133" t="s">
        <v>394</v>
      </c>
      <c r="AE2133" t="s">
        <v>394</v>
      </c>
      <c r="AF2133" t="s">
        <v>394</v>
      </c>
      <c r="AG2133" t="s">
        <v>394</v>
      </c>
      <c r="AH2133" t="s">
        <v>394</v>
      </c>
      <c r="AI2133" t="s">
        <v>394</v>
      </c>
      <c r="AJ2133" t="s">
        <v>394</v>
      </c>
      <c r="AK2133" t="s">
        <v>394</v>
      </c>
      <c r="AL2133" t="s">
        <v>394</v>
      </c>
      <c r="AM2133" t="s">
        <v>394</v>
      </c>
      <c r="AN2133" t="s">
        <v>394</v>
      </c>
      <c r="AO2133" t="s">
        <v>394</v>
      </c>
      <c r="AP2133" t="s">
        <v>394</v>
      </c>
      <c r="AQ2133" s="288"/>
      <c r="AR2133" s="296"/>
      <c r="AS2133" s="296"/>
      <c r="AU2133"/>
    </row>
    <row r="2134" spans="1:47" x14ac:dyDescent="0.3">
      <c r="A2134" s="285">
        <v>120855</v>
      </c>
      <c r="B2134" s="286" t="s">
        <v>539</v>
      </c>
      <c r="C2134" t="s">
        <v>995</v>
      </c>
      <c r="D2134" t="s">
        <v>995</v>
      </c>
      <c r="E2134" t="s">
        <v>995</v>
      </c>
      <c r="F2134" t="s">
        <v>995</v>
      </c>
      <c r="G2134" t="s">
        <v>995</v>
      </c>
      <c r="H2134" t="s">
        <v>995</v>
      </c>
      <c r="I2134" t="s">
        <v>995</v>
      </c>
      <c r="J2134" t="s">
        <v>995</v>
      </c>
      <c r="K2134" t="s">
        <v>995</v>
      </c>
      <c r="L2134" t="s">
        <v>995</v>
      </c>
      <c r="M2134" t="s">
        <v>995</v>
      </c>
      <c r="N2134" t="s">
        <v>995</v>
      </c>
      <c r="O2134" t="s">
        <v>995</v>
      </c>
      <c r="P2134" t="s">
        <v>995</v>
      </c>
      <c r="Q2134" t="s">
        <v>995</v>
      </c>
      <c r="R2134" t="s">
        <v>995</v>
      </c>
      <c r="S2134" t="s">
        <v>995</v>
      </c>
      <c r="T2134" t="s">
        <v>995</v>
      </c>
      <c r="U2134" t="s">
        <v>995</v>
      </c>
      <c r="V2134" t="s">
        <v>995</v>
      </c>
      <c r="W2134" t="s">
        <v>995</v>
      </c>
      <c r="X2134" t="s">
        <v>995</v>
      </c>
      <c r="Y2134" t="s">
        <v>995</v>
      </c>
      <c r="Z2134" t="s">
        <v>995</v>
      </c>
      <c r="AA2134" t="s">
        <v>995</v>
      </c>
      <c r="AB2134" t="s">
        <v>995</v>
      </c>
      <c r="AC2134" t="s">
        <v>995</v>
      </c>
      <c r="AD2134" t="s">
        <v>995</v>
      </c>
      <c r="AE2134" t="s">
        <v>995</v>
      </c>
      <c r="AF2134" t="s">
        <v>995</v>
      </c>
      <c r="AG2134" t="s">
        <v>995</v>
      </c>
      <c r="AH2134" t="s">
        <v>995</v>
      </c>
      <c r="AI2134" t="s">
        <v>995</v>
      </c>
      <c r="AJ2134" t="s">
        <v>995</v>
      </c>
      <c r="AK2134" t="s">
        <v>995</v>
      </c>
      <c r="AL2134" t="s">
        <v>995</v>
      </c>
      <c r="AM2134" t="s">
        <v>995</v>
      </c>
      <c r="AN2134" t="s">
        <v>995</v>
      </c>
      <c r="AO2134" t="s">
        <v>995</v>
      </c>
      <c r="AP2134" t="s">
        <v>995</v>
      </c>
      <c r="AQ2134" s="286" t="s">
        <v>855</v>
      </c>
      <c r="AR2134" s="303"/>
      <c r="AS2134" s="303"/>
    </row>
    <row r="2135" spans="1:47" x14ac:dyDescent="0.3">
      <c r="A2135" s="285">
        <v>120861</v>
      </c>
      <c r="B2135" s="286" t="s">
        <v>540</v>
      </c>
      <c r="C2135" t="s">
        <v>995</v>
      </c>
      <c r="D2135" t="s">
        <v>995</v>
      </c>
      <c r="E2135" t="s">
        <v>995</v>
      </c>
      <c r="F2135" t="s">
        <v>995</v>
      </c>
      <c r="G2135" t="s">
        <v>995</v>
      </c>
      <c r="H2135" t="s">
        <v>995</v>
      </c>
      <c r="I2135" t="s">
        <v>995</v>
      </c>
      <c r="J2135" t="s">
        <v>995</v>
      </c>
      <c r="K2135" t="s">
        <v>995</v>
      </c>
      <c r="L2135" t="s">
        <v>995</v>
      </c>
      <c r="M2135" t="s">
        <v>995</v>
      </c>
      <c r="N2135" t="s">
        <v>995</v>
      </c>
      <c r="O2135" t="s">
        <v>995</v>
      </c>
      <c r="P2135" t="s">
        <v>995</v>
      </c>
      <c r="Q2135" t="s">
        <v>995</v>
      </c>
      <c r="R2135" t="s">
        <v>995</v>
      </c>
      <c r="S2135" t="s">
        <v>995</v>
      </c>
      <c r="T2135" t="s">
        <v>995</v>
      </c>
      <c r="U2135" t="s">
        <v>995</v>
      </c>
      <c r="V2135" t="s">
        <v>995</v>
      </c>
      <c r="W2135" t="s">
        <v>995</v>
      </c>
      <c r="X2135" t="s">
        <v>995</v>
      </c>
      <c r="Y2135" t="s">
        <v>995</v>
      </c>
      <c r="Z2135" t="s">
        <v>995</v>
      </c>
      <c r="AA2135" t="s">
        <v>995</v>
      </c>
      <c r="AB2135" t="s">
        <v>995</v>
      </c>
      <c r="AC2135" t="s">
        <v>995</v>
      </c>
      <c r="AD2135" t="s">
        <v>995</v>
      </c>
      <c r="AE2135" t="s">
        <v>995</v>
      </c>
      <c r="AF2135" t="s">
        <v>995</v>
      </c>
      <c r="AG2135" t="s">
        <v>995</v>
      </c>
      <c r="AH2135" t="s">
        <v>995</v>
      </c>
      <c r="AI2135" t="s">
        <v>995</v>
      </c>
      <c r="AJ2135" t="s">
        <v>995</v>
      </c>
      <c r="AK2135" t="s">
        <v>995</v>
      </c>
      <c r="AL2135" t="s">
        <v>995</v>
      </c>
      <c r="AM2135" t="s">
        <v>995</v>
      </c>
      <c r="AN2135" t="s">
        <v>995</v>
      </c>
      <c r="AO2135" t="s">
        <v>995</v>
      </c>
      <c r="AP2135" t="s">
        <v>995</v>
      </c>
      <c r="AQ2135" s="286" t="s">
        <v>855</v>
      </c>
      <c r="AR2135" s="303"/>
      <c r="AS2135" s="303"/>
    </row>
    <row r="2136" spans="1:47" x14ac:dyDescent="0.3">
      <c r="A2136" s="285">
        <v>120862</v>
      </c>
      <c r="B2136" s="286" t="s">
        <v>539</v>
      </c>
      <c r="C2136" t="s">
        <v>995</v>
      </c>
      <c r="D2136" t="s">
        <v>995</v>
      </c>
      <c r="E2136" t="s">
        <v>995</v>
      </c>
      <c r="F2136" t="s">
        <v>995</v>
      </c>
      <c r="G2136" t="s">
        <v>995</v>
      </c>
      <c r="H2136" t="s">
        <v>995</v>
      </c>
      <c r="I2136" t="s">
        <v>995</v>
      </c>
      <c r="J2136" t="s">
        <v>995</v>
      </c>
      <c r="K2136" t="s">
        <v>995</v>
      </c>
      <c r="L2136" t="s">
        <v>995</v>
      </c>
      <c r="M2136" t="s">
        <v>995</v>
      </c>
      <c r="N2136" t="s">
        <v>995</v>
      </c>
      <c r="O2136" t="s">
        <v>995</v>
      </c>
      <c r="P2136" t="s">
        <v>995</v>
      </c>
      <c r="Q2136" t="s">
        <v>995</v>
      </c>
      <c r="R2136" t="s">
        <v>995</v>
      </c>
      <c r="S2136" t="s">
        <v>995</v>
      </c>
      <c r="T2136" t="s">
        <v>995</v>
      </c>
      <c r="U2136" t="s">
        <v>995</v>
      </c>
      <c r="V2136" t="s">
        <v>995</v>
      </c>
      <c r="W2136" t="s">
        <v>995</v>
      </c>
      <c r="X2136" t="s">
        <v>995</v>
      </c>
      <c r="Y2136" t="s">
        <v>995</v>
      </c>
      <c r="Z2136" t="s">
        <v>995</v>
      </c>
      <c r="AA2136" t="s">
        <v>995</v>
      </c>
      <c r="AB2136" t="s">
        <v>995</v>
      </c>
      <c r="AC2136" t="s">
        <v>995</v>
      </c>
      <c r="AD2136" t="s">
        <v>995</v>
      </c>
      <c r="AE2136" t="s">
        <v>995</v>
      </c>
      <c r="AF2136" t="s">
        <v>995</v>
      </c>
      <c r="AG2136" t="s">
        <v>995</v>
      </c>
      <c r="AH2136" t="s">
        <v>995</v>
      </c>
      <c r="AI2136" t="s">
        <v>995</v>
      </c>
      <c r="AJ2136" t="s">
        <v>995</v>
      </c>
      <c r="AK2136" t="s">
        <v>995</v>
      </c>
      <c r="AL2136" t="s">
        <v>995</v>
      </c>
      <c r="AM2136" t="s">
        <v>995</v>
      </c>
      <c r="AN2136" t="s">
        <v>995</v>
      </c>
      <c r="AO2136" t="s">
        <v>995</v>
      </c>
      <c r="AP2136" t="s">
        <v>995</v>
      </c>
      <c r="AQ2136" s="286" t="s">
        <v>855</v>
      </c>
      <c r="AR2136" s="303"/>
      <c r="AS2136" s="303"/>
    </row>
    <row r="2137" spans="1:47" x14ac:dyDescent="0.3">
      <c r="A2137" s="285">
        <v>120863</v>
      </c>
      <c r="B2137" s="286" t="s">
        <v>540</v>
      </c>
      <c r="C2137" t="s">
        <v>995</v>
      </c>
      <c r="D2137" t="s">
        <v>995</v>
      </c>
      <c r="E2137" t="s">
        <v>995</v>
      </c>
      <c r="F2137" t="s">
        <v>995</v>
      </c>
      <c r="G2137" t="s">
        <v>995</v>
      </c>
      <c r="H2137" t="s">
        <v>995</v>
      </c>
      <c r="I2137" t="s">
        <v>995</v>
      </c>
      <c r="J2137" t="s">
        <v>995</v>
      </c>
      <c r="K2137" t="s">
        <v>995</v>
      </c>
      <c r="L2137" t="s">
        <v>995</v>
      </c>
      <c r="M2137" t="s">
        <v>995</v>
      </c>
      <c r="N2137" t="s">
        <v>995</v>
      </c>
      <c r="O2137" t="s">
        <v>995</v>
      </c>
      <c r="P2137" t="s">
        <v>995</v>
      </c>
      <c r="Q2137" t="s">
        <v>995</v>
      </c>
      <c r="R2137" t="s">
        <v>995</v>
      </c>
      <c r="S2137" t="s">
        <v>995</v>
      </c>
      <c r="T2137" t="s">
        <v>995</v>
      </c>
      <c r="U2137" t="s">
        <v>995</v>
      </c>
      <c r="V2137" t="s">
        <v>995</v>
      </c>
      <c r="W2137" t="s">
        <v>995</v>
      </c>
      <c r="X2137" t="s">
        <v>995</v>
      </c>
      <c r="Y2137" t="s">
        <v>995</v>
      </c>
      <c r="Z2137" t="s">
        <v>995</v>
      </c>
      <c r="AA2137" t="s">
        <v>995</v>
      </c>
      <c r="AB2137" t="s">
        <v>995</v>
      </c>
      <c r="AC2137" t="s">
        <v>995</v>
      </c>
      <c r="AD2137" t="s">
        <v>995</v>
      </c>
      <c r="AE2137" t="s">
        <v>995</v>
      </c>
      <c r="AF2137" t="s">
        <v>995</v>
      </c>
      <c r="AG2137" t="s">
        <v>995</v>
      </c>
      <c r="AH2137" t="s">
        <v>995</v>
      </c>
      <c r="AI2137" t="s">
        <v>995</v>
      </c>
      <c r="AJ2137" t="s">
        <v>995</v>
      </c>
      <c r="AK2137" t="s">
        <v>995</v>
      </c>
      <c r="AL2137" t="s">
        <v>995</v>
      </c>
      <c r="AM2137" t="s">
        <v>995</v>
      </c>
      <c r="AN2137" t="s">
        <v>995</v>
      </c>
      <c r="AO2137" t="s">
        <v>995</v>
      </c>
      <c r="AP2137" t="s">
        <v>995</v>
      </c>
      <c r="AQ2137" s="286" t="s">
        <v>855</v>
      </c>
      <c r="AR2137" s="303"/>
      <c r="AS2137" s="303"/>
    </row>
    <row r="2138" spans="1:47" ht="28.8" x14ac:dyDescent="0.3">
      <c r="A2138" s="285">
        <v>120864</v>
      </c>
      <c r="B2138" s="286" t="s">
        <v>541</v>
      </c>
      <c r="C2138" t="s">
        <v>224</v>
      </c>
      <c r="D2138" t="s">
        <v>224</v>
      </c>
      <c r="E2138" t="s">
        <v>224</v>
      </c>
      <c r="F2138" t="s">
        <v>224</v>
      </c>
      <c r="G2138" t="s">
        <v>226</v>
      </c>
      <c r="H2138" t="s">
        <v>226</v>
      </c>
      <c r="I2138" t="s">
        <v>226</v>
      </c>
      <c r="J2138" t="s">
        <v>225</v>
      </c>
      <c r="K2138" t="s">
        <v>226</v>
      </c>
      <c r="L2138" t="s">
        <v>226</v>
      </c>
      <c r="M2138" t="s">
        <v>226</v>
      </c>
      <c r="N2138" t="s">
        <v>224</v>
      </c>
      <c r="O2138" t="s">
        <v>224</v>
      </c>
      <c r="P2138" t="s">
        <v>225</v>
      </c>
      <c r="Q2138" t="s">
        <v>226</v>
      </c>
      <c r="R2138" t="s">
        <v>226</v>
      </c>
      <c r="S2138" t="s">
        <v>225</v>
      </c>
      <c r="T2138" t="s">
        <v>226</v>
      </c>
      <c r="U2138" t="s">
        <v>226</v>
      </c>
      <c r="V2138" t="s">
        <v>225</v>
      </c>
      <c r="W2138" t="s">
        <v>225</v>
      </c>
      <c r="X2138" t="s">
        <v>225</v>
      </c>
      <c r="Y2138" t="s">
        <v>225</v>
      </c>
      <c r="Z2138" t="s">
        <v>225</v>
      </c>
      <c r="AA2138" t="s">
        <v>225</v>
      </c>
      <c r="AB2138" t="s">
        <v>394</v>
      </c>
      <c r="AC2138" t="s">
        <v>394</v>
      </c>
      <c r="AD2138" t="s">
        <v>394</v>
      </c>
      <c r="AE2138" t="s">
        <v>394</v>
      </c>
      <c r="AF2138" t="s">
        <v>394</v>
      </c>
      <c r="AG2138" t="s">
        <v>394</v>
      </c>
      <c r="AH2138" t="s">
        <v>394</v>
      </c>
      <c r="AI2138" t="s">
        <v>394</v>
      </c>
      <c r="AJ2138" t="s">
        <v>394</v>
      </c>
      <c r="AK2138" t="s">
        <v>394</v>
      </c>
      <c r="AL2138" t="s">
        <v>394</v>
      </c>
      <c r="AM2138" t="s">
        <v>394</v>
      </c>
      <c r="AN2138" t="s">
        <v>394</v>
      </c>
      <c r="AO2138" t="s">
        <v>394</v>
      </c>
      <c r="AP2138" t="s">
        <v>394</v>
      </c>
      <c r="AQ2138" s="286" t="s">
        <v>394</v>
      </c>
      <c r="AR2138" s="307"/>
      <c r="AS2138" s="310"/>
    </row>
    <row r="2139" spans="1:47" x14ac:dyDescent="0.3">
      <c r="A2139" s="285">
        <v>120865</v>
      </c>
      <c r="B2139" s="286" t="s">
        <v>539</v>
      </c>
      <c r="C2139" t="s">
        <v>995</v>
      </c>
      <c r="D2139" t="s">
        <v>995</v>
      </c>
      <c r="E2139" t="s">
        <v>995</v>
      </c>
      <c r="F2139" t="s">
        <v>995</v>
      </c>
      <c r="G2139" t="s">
        <v>995</v>
      </c>
      <c r="H2139" t="s">
        <v>995</v>
      </c>
      <c r="I2139" t="s">
        <v>995</v>
      </c>
      <c r="J2139" t="s">
        <v>995</v>
      </c>
      <c r="K2139" t="s">
        <v>995</v>
      </c>
      <c r="L2139" t="s">
        <v>995</v>
      </c>
      <c r="M2139" t="s">
        <v>995</v>
      </c>
      <c r="N2139" t="s">
        <v>995</v>
      </c>
      <c r="O2139" t="s">
        <v>995</v>
      </c>
      <c r="P2139" t="s">
        <v>995</v>
      </c>
      <c r="Q2139" t="s">
        <v>995</v>
      </c>
      <c r="R2139" t="s">
        <v>995</v>
      </c>
      <c r="S2139" t="s">
        <v>995</v>
      </c>
      <c r="T2139" t="s">
        <v>995</v>
      </c>
      <c r="U2139" t="s">
        <v>995</v>
      </c>
      <c r="V2139" t="s">
        <v>995</v>
      </c>
      <c r="W2139" t="s">
        <v>995</v>
      </c>
      <c r="X2139" t="s">
        <v>995</v>
      </c>
      <c r="Y2139" t="s">
        <v>995</v>
      </c>
      <c r="Z2139" t="s">
        <v>995</v>
      </c>
      <c r="AA2139" t="s">
        <v>995</v>
      </c>
      <c r="AB2139" t="s">
        <v>995</v>
      </c>
      <c r="AC2139" t="s">
        <v>995</v>
      </c>
      <c r="AD2139" t="s">
        <v>995</v>
      </c>
      <c r="AE2139" t="s">
        <v>995</v>
      </c>
      <c r="AF2139" t="s">
        <v>995</v>
      </c>
      <c r="AG2139" t="s">
        <v>995</v>
      </c>
      <c r="AH2139" t="s">
        <v>995</v>
      </c>
      <c r="AI2139" t="s">
        <v>995</v>
      </c>
      <c r="AJ2139" t="s">
        <v>995</v>
      </c>
      <c r="AK2139" t="s">
        <v>995</v>
      </c>
      <c r="AL2139" t="s">
        <v>995</v>
      </c>
      <c r="AM2139" t="s">
        <v>995</v>
      </c>
      <c r="AN2139" t="s">
        <v>995</v>
      </c>
      <c r="AO2139" t="s">
        <v>995</v>
      </c>
      <c r="AP2139" t="s">
        <v>995</v>
      </c>
      <c r="AQ2139" s="286" t="s">
        <v>855</v>
      </c>
      <c r="AR2139" s="303"/>
      <c r="AS2139" s="303"/>
    </row>
    <row r="2140" spans="1:47" x14ac:dyDescent="0.3">
      <c r="A2140" s="285">
        <v>120867</v>
      </c>
      <c r="B2140" s="286" t="s">
        <v>540</v>
      </c>
      <c r="C2140" t="s">
        <v>995</v>
      </c>
      <c r="D2140" t="s">
        <v>995</v>
      </c>
      <c r="E2140" t="s">
        <v>995</v>
      </c>
      <c r="F2140" t="s">
        <v>995</v>
      </c>
      <c r="G2140" t="s">
        <v>995</v>
      </c>
      <c r="H2140" t="s">
        <v>995</v>
      </c>
      <c r="I2140" t="s">
        <v>995</v>
      </c>
      <c r="J2140" t="s">
        <v>995</v>
      </c>
      <c r="K2140" t="s">
        <v>995</v>
      </c>
      <c r="L2140" t="s">
        <v>995</v>
      </c>
      <c r="M2140" t="s">
        <v>995</v>
      </c>
      <c r="N2140" t="s">
        <v>995</v>
      </c>
      <c r="O2140" t="s">
        <v>995</v>
      </c>
      <c r="P2140" t="s">
        <v>995</v>
      </c>
      <c r="Q2140" t="s">
        <v>995</v>
      </c>
      <c r="R2140" t="s">
        <v>995</v>
      </c>
      <c r="S2140" t="s">
        <v>995</v>
      </c>
      <c r="T2140" t="s">
        <v>995</v>
      </c>
      <c r="U2140" t="s">
        <v>995</v>
      </c>
      <c r="V2140" t="s">
        <v>995</v>
      </c>
      <c r="W2140" t="s">
        <v>995</v>
      </c>
      <c r="X2140" t="s">
        <v>995</v>
      </c>
      <c r="Y2140" t="s">
        <v>995</v>
      </c>
      <c r="Z2140" t="s">
        <v>995</v>
      </c>
      <c r="AA2140" t="s">
        <v>995</v>
      </c>
      <c r="AB2140" t="s">
        <v>995</v>
      </c>
      <c r="AC2140" t="s">
        <v>995</v>
      </c>
      <c r="AD2140" t="s">
        <v>995</v>
      </c>
      <c r="AE2140" t="s">
        <v>995</v>
      </c>
      <c r="AF2140" t="s">
        <v>995</v>
      </c>
      <c r="AG2140" t="s">
        <v>995</v>
      </c>
      <c r="AH2140" t="s">
        <v>995</v>
      </c>
      <c r="AI2140" t="s">
        <v>995</v>
      </c>
      <c r="AJ2140" t="s">
        <v>995</v>
      </c>
      <c r="AK2140" t="s">
        <v>995</v>
      </c>
      <c r="AL2140" t="s">
        <v>995</v>
      </c>
      <c r="AM2140" t="s">
        <v>995</v>
      </c>
      <c r="AN2140" t="s">
        <v>995</v>
      </c>
      <c r="AO2140" t="s">
        <v>995</v>
      </c>
      <c r="AP2140" t="s">
        <v>995</v>
      </c>
      <c r="AQ2140" s="286" t="s">
        <v>855</v>
      </c>
      <c r="AR2140" s="303"/>
      <c r="AS2140" s="303"/>
    </row>
    <row r="2141" spans="1:47" ht="28.8" x14ac:dyDescent="0.3">
      <c r="A2141" s="285">
        <v>120868</v>
      </c>
      <c r="B2141" s="286" t="s">
        <v>67</v>
      </c>
      <c r="C2141" t="s">
        <v>226</v>
      </c>
      <c r="D2141" t="s">
        <v>226</v>
      </c>
      <c r="E2141" t="s">
        <v>226</v>
      </c>
      <c r="F2141" t="s">
        <v>226</v>
      </c>
      <c r="G2141" t="s">
        <v>226</v>
      </c>
      <c r="H2141" t="s">
        <v>226</v>
      </c>
      <c r="I2141" t="s">
        <v>226</v>
      </c>
      <c r="J2141" t="s">
        <v>226</v>
      </c>
      <c r="K2141" t="s">
        <v>226</v>
      </c>
      <c r="L2141" t="s">
        <v>226</v>
      </c>
      <c r="M2141" t="s">
        <v>226</v>
      </c>
      <c r="N2141" t="s">
        <v>226</v>
      </c>
      <c r="O2141" t="s">
        <v>226</v>
      </c>
      <c r="P2141" t="s">
        <v>226</v>
      </c>
      <c r="Q2141" t="s">
        <v>226</v>
      </c>
      <c r="R2141" t="s">
        <v>226</v>
      </c>
      <c r="S2141" t="s">
        <v>226</v>
      </c>
      <c r="T2141" t="s">
        <v>226</v>
      </c>
      <c r="U2141" t="s">
        <v>226</v>
      </c>
      <c r="V2141" t="s">
        <v>226</v>
      </c>
      <c r="W2141" t="s">
        <v>226</v>
      </c>
      <c r="X2141" t="s">
        <v>226</v>
      </c>
      <c r="Y2141" t="s">
        <v>226</v>
      </c>
      <c r="Z2141" t="s">
        <v>226</v>
      </c>
      <c r="AA2141" t="s">
        <v>225</v>
      </c>
      <c r="AB2141" t="s">
        <v>226</v>
      </c>
      <c r="AC2141" t="s">
        <v>226</v>
      </c>
      <c r="AD2141" t="s">
        <v>226</v>
      </c>
      <c r="AE2141" t="s">
        <v>226</v>
      </c>
      <c r="AF2141" t="s">
        <v>225</v>
      </c>
      <c r="AG2141" t="s">
        <v>225</v>
      </c>
      <c r="AH2141" t="s">
        <v>225</v>
      </c>
      <c r="AI2141" t="s">
        <v>225</v>
      </c>
      <c r="AJ2141" t="s">
        <v>225</v>
      </c>
      <c r="AK2141" t="s">
        <v>225</v>
      </c>
      <c r="AL2141" t="s">
        <v>394</v>
      </c>
      <c r="AM2141" t="s">
        <v>394</v>
      </c>
      <c r="AN2141" t="s">
        <v>394</v>
      </c>
      <c r="AO2141" t="s">
        <v>394</v>
      </c>
      <c r="AP2141" t="s">
        <v>394</v>
      </c>
      <c r="AQ2141" s="286" t="s">
        <v>394</v>
      </c>
      <c r="AR2141" s="307"/>
      <c r="AS2141" s="310"/>
    </row>
    <row r="2142" spans="1:47" ht="21.6" x14ac:dyDescent="0.3">
      <c r="A2142" s="285">
        <v>120869</v>
      </c>
      <c r="B2142" s="286" t="s">
        <v>61</v>
      </c>
      <c r="C2142" t="s">
        <v>226</v>
      </c>
      <c r="D2142" t="s">
        <v>226</v>
      </c>
      <c r="E2142" t="s">
        <v>226</v>
      </c>
      <c r="F2142" t="s">
        <v>226</v>
      </c>
      <c r="G2142" t="s">
        <v>224</v>
      </c>
      <c r="H2142" t="s">
        <v>226</v>
      </c>
      <c r="I2142" t="s">
        <v>226</v>
      </c>
      <c r="J2142" t="s">
        <v>226</v>
      </c>
      <c r="K2142" t="s">
        <v>226</v>
      </c>
      <c r="L2142" t="s">
        <v>226</v>
      </c>
      <c r="M2142" t="s">
        <v>226</v>
      </c>
      <c r="N2142" t="s">
        <v>226</v>
      </c>
      <c r="O2142" t="s">
        <v>226</v>
      </c>
      <c r="P2142" t="s">
        <v>226</v>
      </c>
      <c r="Q2142" t="s">
        <v>226</v>
      </c>
      <c r="R2142" t="s">
        <v>226</v>
      </c>
      <c r="S2142" t="s">
        <v>226</v>
      </c>
      <c r="T2142" t="s">
        <v>226</v>
      </c>
      <c r="U2142" t="s">
        <v>224</v>
      </c>
      <c r="V2142" t="s">
        <v>224</v>
      </c>
      <c r="W2142" t="s">
        <v>226</v>
      </c>
      <c r="X2142" t="s">
        <v>226</v>
      </c>
      <c r="Y2142" t="s">
        <v>224</v>
      </c>
      <c r="Z2142" t="s">
        <v>225</v>
      </c>
      <c r="AA2142" t="s">
        <v>226</v>
      </c>
      <c r="AB2142" t="s">
        <v>226</v>
      </c>
      <c r="AC2142" t="s">
        <v>224</v>
      </c>
      <c r="AD2142" t="s">
        <v>225</v>
      </c>
      <c r="AE2142" t="s">
        <v>224</v>
      </c>
      <c r="AF2142" t="s">
        <v>226</v>
      </c>
      <c r="AG2142" t="s">
        <v>226</v>
      </c>
      <c r="AH2142" t="s">
        <v>224</v>
      </c>
      <c r="AI2142" t="s">
        <v>224</v>
      </c>
      <c r="AJ2142" t="s">
        <v>224</v>
      </c>
      <c r="AK2142" t="s">
        <v>225</v>
      </c>
      <c r="AL2142" t="s">
        <v>225</v>
      </c>
      <c r="AM2142" t="s">
        <v>226</v>
      </c>
      <c r="AN2142" t="s">
        <v>225</v>
      </c>
      <c r="AO2142" t="s">
        <v>225</v>
      </c>
      <c r="AP2142" t="s">
        <v>225</v>
      </c>
      <c r="AQ2142" s="286" t="s">
        <v>394</v>
      </c>
      <c r="AR2142" s="307"/>
      <c r="AS2142" s="310"/>
    </row>
    <row r="2143" spans="1:47" ht="21.6" x14ac:dyDescent="0.3">
      <c r="A2143" s="285">
        <v>120870</v>
      </c>
      <c r="B2143" s="286" t="s">
        <v>538</v>
      </c>
      <c r="C2143" t="s">
        <v>226</v>
      </c>
      <c r="D2143" t="s">
        <v>226</v>
      </c>
      <c r="E2143" t="s">
        <v>226</v>
      </c>
      <c r="F2143" t="s">
        <v>224</v>
      </c>
      <c r="G2143" t="s">
        <v>224</v>
      </c>
      <c r="H2143" t="s">
        <v>226</v>
      </c>
      <c r="I2143" t="s">
        <v>226</v>
      </c>
      <c r="J2143" t="s">
        <v>226</v>
      </c>
      <c r="K2143" t="s">
        <v>226</v>
      </c>
      <c r="L2143" t="s">
        <v>224</v>
      </c>
      <c r="M2143" t="s">
        <v>226</v>
      </c>
      <c r="N2143" t="s">
        <v>226</v>
      </c>
      <c r="O2143" t="s">
        <v>226</v>
      </c>
      <c r="P2143" t="s">
        <v>224</v>
      </c>
      <c r="Q2143" t="s">
        <v>224</v>
      </c>
      <c r="R2143" t="s">
        <v>224</v>
      </c>
      <c r="S2143" t="s">
        <v>226</v>
      </c>
      <c r="T2143" t="s">
        <v>224</v>
      </c>
      <c r="U2143" t="s">
        <v>224</v>
      </c>
      <c r="V2143" t="s">
        <v>226</v>
      </c>
      <c r="W2143" t="s">
        <v>226</v>
      </c>
      <c r="X2143" t="s">
        <v>226</v>
      </c>
      <c r="Y2143" t="s">
        <v>226</v>
      </c>
      <c r="Z2143" t="s">
        <v>226</v>
      </c>
      <c r="AA2143" t="s">
        <v>226</v>
      </c>
      <c r="AB2143" t="s">
        <v>394</v>
      </c>
      <c r="AC2143" t="s">
        <v>394</v>
      </c>
      <c r="AD2143" t="s">
        <v>394</v>
      </c>
      <c r="AE2143" t="s">
        <v>394</v>
      </c>
      <c r="AF2143" t="s">
        <v>394</v>
      </c>
      <c r="AG2143" t="s">
        <v>394</v>
      </c>
      <c r="AH2143" t="s">
        <v>394</v>
      </c>
      <c r="AI2143" t="s">
        <v>394</v>
      </c>
      <c r="AJ2143" t="s">
        <v>394</v>
      </c>
      <c r="AK2143" t="s">
        <v>394</v>
      </c>
      <c r="AL2143" t="s">
        <v>394</v>
      </c>
      <c r="AM2143" t="s">
        <v>394</v>
      </c>
      <c r="AN2143" t="s">
        <v>394</v>
      </c>
      <c r="AO2143" t="s">
        <v>394</v>
      </c>
      <c r="AP2143" t="s">
        <v>394</v>
      </c>
      <c r="AQ2143" s="286" t="s">
        <v>394</v>
      </c>
      <c r="AR2143" s="307"/>
      <c r="AS2143" s="310"/>
    </row>
    <row r="2144" spans="1:47" x14ac:dyDescent="0.3">
      <c r="A2144" s="285">
        <v>120871</v>
      </c>
      <c r="B2144" s="286" t="s">
        <v>539</v>
      </c>
      <c r="C2144" t="s">
        <v>995</v>
      </c>
      <c r="D2144" t="s">
        <v>995</v>
      </c>
      <c r="E2144" t="s">
        <v>995</v>
      </c>
      <c r="F2144" t="s">
        <v>995</v>
      </c>
      <c r="G2144" t="s">
        <v>995</v>
      </c>
      <c r="H2144" t="s">
        <v>995</v>
      </c>
      <c r="I2144" t="s">
        <v>995</v>
      </c>
      <c r="J2144" t="s">
        <v>995</v>
      </c>
      <c r="K2144" t="s">
        <v>995</v>
      </c>
      <c r="L2144" t="s">
        <v>995</v>
      </c>
      <c r="M2144" t="s">
        <v>995</v>
      </c>
      <c r="N2144" t="s">
        <v>995</v>
      </c>
      <c r="O2144" t="s">
        <v>995</v>
      </c>
      <c r="P2144" t="s">
        <v>995</v>
      </c>
      <c r="Q2144" t="s">
        <v>995</v>
      </c>
      <c r="R2144" t="s">
        <v>995</v>
      </c>
      <c r="S2144" t="s">
        <v>995</v>
      </c>
      <c r="T2144" t="s">
        <v>995</v>
      </c>
      <c r="U2144" t="s">
        <v>995</v>
      </c>
      <c r="V2144" t="s">
        <v>995</v>
      </c>
      <c r="W2144" t="s">
        <v>995</v>
      </c>
      <c r="X2144" t="s">
        <v>995</v>
      </c>
      <c r="Y2144" t="s">
        <v>995</v>
      </c>
      <c r="Z2144" t="s">
        <v>995</v>
      </c>
      <c r="AA2144" t="s">
        <v>995</v>
      </c>
      <c r="AB2144" t="s">
        <v>995</v>
      </c>
      <c r="AC2144" t="s">
        <v>995</v>
      </c>
      <c r="AD2144" t="s">
        <v>995</v>
      </c>
      <c r="AE2144" t="s">
        <v>995</v>
      </c>
      <c r="AF2144" t="s">
        <v>995</v>
      </c>
      <c r="AG2144" t="s">
        <v>995</v>
      </c>
      <c r="AH2144" t="s">
        <v>995</v>
      </c>
      <c r="AI2144" t="s">
        <v>995</v>
      </c>
      <c r="AJ2144" t="s">
        <v>995</v>
      </c>
      <c r="AK2144" t="s">
        <v>995</v>
      </c>
      <c r="AL2144" t="s">
        <v>995</v>
      </c>
      <c r="AM2144" t="s">
        <v>995</v>
      </c>
      <c r="AN2144" t="s">
        <v>995</v>
      </c>
      <c r="AO2144" t="s">
        <v>995</v>
      </c>
      <c r="AP2144" t="s">
        <v>995</v>
      </c>
      <c r="AQ2144" s="286" t="s">
        <v>855</v>
      </c>
      <c r="AR2144" s="303"/>
      <c r="AS2144" s="303"/>
    </row>
    <row r="2145" spans="1:47" x14ac:dyDescent="0.3">
      <c r="A2145" s="285">
        <v>120874</v>
      </c>
      <c r="B2145" s="286" t="s">
        <v>540</v>
      </c>
      <c r="C2145" t="s">
        <v>995</v>
      </c>
      <c r="D2145" t="s">
        <v>995</v>
      </c>
      <c r="E2145" t="s">
        <v>995</v>
      </c>
      <c r="F2145" t="s">
        <v>995</v>
      </c>
      <c r="G2145" t="s">
        <v>995</v>
      </c>
      <c r="H2145" t="s">
        <v>995</v>
      </c>
      <c r="I2145" t="s">
        <v>995</v>
      </c>
      <c r="J2145" t="s">
        <v>995</v>
      </c>
      <c r="K2145" t="s">
        <v>995</v>
      </c>
      <c r="L2145" t="s">
        <v>995</v>
      </c>
      <c r="M2145" t="s">
        <v>995</v>
      </c>
      <c r="N2145" t="s">
        <v>995</v>
      </c>
      <c r="O2145" t="s">
        <v>995</v>
      </c>
      <c r="P2145" t="s">
        <v>995</v>
      </c>
      <c r="Q2145" t="s">
        <v>995</v>
      </c>
      <c r="R2145" t="s">
        <v>995</v>
      </c>
      <c r="S2145" t="s">
        <v>995</v>
      </c>
      <c r="T2145" t="s">
        <v>995</v>
      </c>
      <c r="U2145" t="s">
        <v>995</v>
      </c>
      <c r="V2145" t="s">
        <v>995</v>
      </c>
      <c r="W2145" t="s">
        <v>995</v>
      </c>
      <c r="X2145" t="s">
        <v>995</v>
      </c>
      <c r="Y2145" t="s">
        <v>995</v>
      </c>
      <c r="Z2145" t="s">
        <v>995</v>
      </c>
      <c r="AA2145" t="s">
        <v>995</v>
      </c>
      <c r="AB2145" t="s">
        <v>995</v>
      </c>
      <c r="AC2145" t="s">
        <v>995</v>
      </c>
      <c r="AD2145" t="s">
        <v>995</v>
      </c>
      <c r="AE2145" t="s">
        <v>995</v>
      </c>
      <c r="AF2145" t="s">
        <v>995</v>
      </c>
      <c r="AG2145" t="s">
        <v>995</v>
      </c>
      <c r="AH2145" t="s">
        <v>995</v>
      </c>
      <c r="AI2145" t="s">
        <v>995</v>
      </c>
      <c r="AJ2145" t="s">
        <v>995</v>
      </c>
      <c r="AK2145" t="s">
        <v>995</v>
      </c>
      <c r="AL2145" t="s">
        <v>995</v>
      </c>
      <c r="AM2145" t="s">
        <v>995</v>
      </c>
      <c r="AN2145" t="s">
        <v>995</v>
      </c>
      <c r="AO2145" t="s">
        <v>995</v>
      </c>
      <c r="AP2145" t="s">
        <v>995</v>
      </c>
      <c r="AQ2145" s="286" t="s">
        <v>855</v>
      </c>
      <c r="AR2145" s="303"/>
      <c r="AS2145" s="303"/>
    </row>
    <row r="2146" spans="1:47" x14ac:dyDescent="0.3">
      <c r="A2146" s="285">
        <v>120877</v>
      </c>
      <c r="B2146" s="286" t="s">
        <v>539</v>
      </c>
      <c r="C2146" t="s">
        <v>995</v>
      </c>
      <c r="D2146" t="s">
        <v>995</v>
      </c>
      <c r="E2146" t="s">
        <v>995</v>
      </c>
      <c r="F2146" t="s">
        <v>995</v>
      </c>
      <c r="G2146" t="s">
        <v>995</v>
      </c>
      <c r="H2146" t="s">
        <v>995</v>
      </c>
      <c r="I2146" t="s">
        <v>995</v>
      </c>
      <c r="J2146" t="s">
        <v>995</v>
      </c>
      <c r="K2146" t="s">
        <v>995</v>
      </c>
      <c r="L2146" t="s">
        <v>995</v>
      </c>
      <c r="M2146" t="s">
        <v>995</v>
      </c>
      <c r="N2146" t="s">
        <v>995</v>
      </c>
      <c r="O2146" t="s">
        <v>995</v>
      </c>
      <c r="P2146" t="s">
        <v>995</v>
      </c>
      <c r="Q2146" t="s">
        <v>995</v>
      </c>
      <c r="R2146" t="s">
        <v>995</v>
      </c>
      <c r="S2146" t="s">
        <v>995</v>
      </c>
      <c r="T2146" t="s">
        <v>995</v>
      </c>
      <c r="U2146" t="s">
        <v>995</v>
      </c>
      <c r="V2146" t="s">
        <v>995</v>
      </c>
      <c r="W2146" t="s">
        <v>995</v>
      </c>
      <c r="X2146" t="s">
        <v>995</v>
      </c>
      <c r="Y2146" t="s">
        <v>995</v>
      </c>
      <c r="Z2146" t="s">
        <v>995</v>
      </c>
      <c r="AA2146" t="s">
        <v>995</v>
      </c>
      <c r="AB2146" t="s">
        <v>995</v>
      </c>
      <c r="AC2146" t="s">
        <v>995</v>
      </c>
      <c r="AD2146" t="s">
        <v>995</v>
      </c>
      <c r="AE2146" t="s">
        <v>995</v>
      </c>
      <c r="AF2146" t="s">
        <v>995</v>
      </c>
      <c r="AG2146" t="s">
        <v>995</v>
      </c>
      <c r="AH2146" t="s">
        <v>995</v>
      </c>
      <c r="AI2146" t="s">
        <v>995</v>
      </c>
      <c r="AJ2146" t="s">
        <v>995</v>
      </c>
      <c r="AK2146" t="s">
        <v>995</v>
      </c>
      <c r="AL2146" t="s">
        <v>995</v>
      </c>
      <c r="AM2146" t="s">
        <v>995</v>
      </c>
      <c r="AN2146" t="s">
        <v>995</v>
      </c>
      <c r="AO2146" t="s">
        <v>995</v>
      </c>
      <c r="AP2146" t="s">
        <v>995</v>
      </c>
      <c r="AQ2146" s="286" t="s">
        <v>855</v>
      </c>
      <c r="AR2146" s="303"/>
      <c r="AS2146" s="303"/>
    </row>
    <row r="2147" spans="1:47" x14ac:dyDescent="0.3">
      <c r="A2147" s="285">
        <v>120878</v>
      </c>
      <c r="B2147" s="286" t="s">
        <v>539</v>
      </c>
      <c r="C2147" t="s">
        <v>995</v>
      </c>
      <c r="D2147" t="s">
        <v>995</v>
      </c>
      <c r="E2147" t="s">
        <v>995</v>
      </c>
      <c r="F2147" t="s">
        <v>995</v>
      </c>
      <c r="G2147" t="s">
        <v>995</v>
      </c>
      <c r="H2147" t="s">
        <v>995</v>
      </c>
      <c r="I2147" t="s">
        <v>995</v>
      </c>
      <c r="J2147" t="s">
        <v>995</v>
      </c>
      <c r="K2147" t="s">
        <v>995</v>
      </c>
      <c r="L2147" t="s">
        <v>995</v>
      </c>
      <c r="M2147" t="s">
        <v>995</v>
      </c>
      <c r="N2147" t="s">
        <v>995</v>
      </c>
      <c r="O2147" t="s">
        <v>995</v>
      </c>
      <c r="P2147" t="s">
        <v>995</v>
      </c>
      <c r="Q2147" t="s">
        <v>995</v>
      </c>
      <c r="R2147" t="s">
        <v>995</v>
      </c>
      <c r="S2147" t="s">
        <v>995</v>
      </c>
      <c r="T2147" t="s">
        <v>995</v>
      </c>
      <c r="U2147" t="s">
        <v>995</v>
      </c>
      <c r="V2147" t="s">
        <v>995</v>
      </c>
      <c r="W2147" t="s">
        <v>995</v>
      </c>
      <c r="X2147" t="s">
        <v>995</v>
      </c>
      <c r="Y2147" t="s">
        <v>995</v>
      </c>
      <c r="Z2147" t="s">
        <v>995</v>
      </c>
      <c r="AA2147" t="s">
        <v>995</v>
      </c>
      <c r="AB2147" t="s">
        <v>995</v>
      </c>
      <c r="AC2147" t="s">
        <v>995</v>
      </c>
      <c r="AD2147" t="s">
        <v>995</v>
      </c>
      <c r="AE2147" t="s">
        <v>995</v>
      </c>
      <c r="AF2147" t="s">
        <v>995</v>
      </c>
      <c r="AG2147" t="s">
        <v>995</v>
      </c>
      <c r="AH2147" t="s">
        <v>995</v>
      </c>
      <c r="AI2147" t="s">
        <v>995</v>
      </c>
      <c r="AJ2147" t="s">
        <v>995</v>
      </c>
      <c r="AK2147" t="s">
        <v>995</v>
      </c>
      <c r="AL2147" t="s">
        <v>995</v>
      </c>
      <c r="AM2147" t="s">
        <v>995</v>
      </c>
      <c r="AN2147" t="s">
        <v>995</v>
      </c>
      <c r="AO2147" t="s">
        <v>995</v>
      </c>
      <c r="AP2147" t="s">
        <v>995</v>
      </c>
      <c r="AQ2147" s="286" t="s">
        <v>855</v>
      </c>
      <c r="AR2147" s="303"/>
      <c r="AS2147" s="303"/>
    </row>
    <row r="2148" spans="1:47" ht="21.6" x14ac:dyDescent="0.3">
      <c r="A2148" s="285">
        <v>120879</v>
      </c>
      <c r="B2148" s="286" t="s">
        <v>538</v>
      </c>
      <c r="C2148" t="s">
        <v>224</v>
      </c>
      <c r="D2148" t="s">
        <v>224</v>
      </c>
      <c r="E2148" t="s">
        <v>224</v>
      </c>
      <c r="F2148" t="s">
        <v>224</v>
      </c>
      <c r="G2148" t="s">
        <v>225</v>
      </c>
      <c r="H2148" t="s">
        <v>226</v>
      </c>
      <c r="I2148" t="s">
        <v>224</v>
      </c>
      <c r="J2148" t="s">
        <v>226</v>
      </c>
      <c r="K2148" t="s">
        <v>226</v>
      </c>
      <c r="L2148" t="s">
        <v>224</v>
      </c>
      <c r="M2148" t="s">
        <v>225</v>
      </c>
      <c r="N2148" t="s">
        <v>224</v>
      </c>
      <c r="O2148" t="s">
        <v>224</v>
      </c>
      <c r="P2148" t="s">
        <v>224</v>
      </c>
      <c r="Q2148" t="s">
        <v>224</v>
      </c>
      <c r="R2148" t="s">
        <v>225</v>
      </c>
      <c r="S2148" t="s">
        <v>224</v>
      </c>
      <c r="T2148" t="s">
        <v>224</v>
      </c>
      <c r="U2148" t="s">
        <v>226</v>
      </c>
      <c r="V2148" t="s">
        <v>226</v>
      </c>
      <c r="W2148" t="s">
        <v>226</v>
      </c>
      <c r="X2148" t="s">
        <v>226</v>
      </c>
      <c r="Y2148" t="s">
        <v>226</v>
      </c>
      <c r="Z2148" t="s">
        <v>226</v>
      </c>
      <c r="AA2148" t="s">
        <v>226</v>
      </c>
      <c r="AB2148" t="s">
        <v>225</v>
      </c>
      <c r="AC2148" t="s">
        <v>225</v>
      </c>
      <c r="AD2148" t="s">
        <v>226</v>
      </c>
      <c r="AE2148" t="s">
        <v>226</v>
      </c>
      <c r="AF2148" t="s">
        <v>225</v>
      </c>
      <c r="AG2148" t="s">
        <v>394</v>
      </c>
      <c r="AH2148" t="s">
        <v>394</v>
      </c>
      <c r="AI2148" t="s">
        <v>394</v>
      </c>
      <c r="AJ2148" t="s">
        <v>394</v>
      </c>
      <c r="AK2148" t="s">
        <v>394</v>
      </c>
      <c r="AL2148" t="s">
        <v>394</v>
      </c>
      <c r="AM2148" t="s">
        <v>394</v>
      </c>
      <c r="AN2148" t="s">
        <v>394</v>
      </c>
      <c r="AO2148" t="s">
        <v>394</v>
      </c>
      <c r="AP2148" t="s">
        <v>394</v>
      </c>
      <c r="AQ2148" s="286" t="s">
        <v>394</v>
      </c>
      <c r="AR2148" s="307"/>
      <c r="AS2148" s="310"/>
    </row>
    <row r="2149" spans="1:47" ht="21.6" x14ac:dyDescent="0.3">
      <c r="A2149" s="285">
        <v>120880</v>
      </c>
      <c r="B2149" s="286" t="s">
        <v>540</v>
      </c>
      <c r="C2149" t="s">
        <v>995</v>
      </c>
      <c r="D2149" t="s">
        <v>995</v>
      </c>
      <c r="E2149" t="s">
        <v>995</v>
      </c>
      <c r="F2149" t="s">
        <v>995</v>
      </c>
      <c r="G2149" t="s">
        <v>995</v>
      </c>
      <c r="H2149" t="s">
        <v>995</v>
      </c>
      <c r="I2149" t="s">
        <v>995</v>
      </c>
      <c r="J2149" t="s">
        <v>995</v>
      </c>
      <c r="K2149" t="s">
        <v>995</v>
      </c>
      <c r="L2149" t="s">
        <v>995</v>
      </c>
      <c r="M2149" t="s">
        <v>995</v>
      </c>
      <c r="N2149" t="s">
        <v>995</v>
      </c>
      <c r="O2149" t="s">
        <v>995</v>
      </c>
      <c r="P2149" t="s">
        <v>995</v>
      </c>
      <c r="Q2149" t="s">
        <v>995</v>
      </c>
      <c r="R2149" t="s">
        <v>995</v>
      </c>
      <c r="S2149" t="s">
        <v>995</v>
      </c>
      <c r="T2149" t="s">
        <v>995</v>
      </c>
      <c r="U2149" t="s">
        <v>995</v>
      </c>
      <c r="V2149" t="s">
        <v>995</v>
      </c>
      <c r="W2149" t="s">
        <v>995</v>
      </c>
      <c r="X2149" t="s">
        <v>995</v>
      </c>
      <c r="Y2149" t="s">
        <v>995</v>
      </c>
      <c r="Z2149" t="s">
        <v>995</v>
      </c>
      <c r="AA2149" t="s">
        <v>995</v>
      </c>
      <c r="AB2149" t="s">
        <v>995</v>
      </c>
      <c r="AC2149" t="s">
        <v>995</v>
      </c>
      <c r="AD2149" t="s">
        <v>995</v>
      </c>
      <c r="AE2149" t="s">
        <v>995</v>
      </c>
      <c r="AF2149" t="s">
        <v>995</v>
      </c>
      <c r="AG2149" t="s">
        <v>995</v>
      </c>
      <c r="AH2149" t="s">
        <v>995</v>
      </c>
      <c r="AI2149" t="s">
        <v>995</v>
      </c>
      <c r="AJ2149" t="s">
        <v>995</v>
      </c>
      <c r="AK2149" t="s">
        <v>995</v>
      </c>
      <c r="AL2149" t="s">
        <v>995</v>
      </c>
      <c r="AM2149" t="s">
        <v>995</v>
      </c>
      <c r="AN2149" t="s">
        <v>995</v>
      </c>
      <c r="AO2149" t="s">
        <v>995</v>
      </c>
      <c r="AP2149" t="s">
        <v>995</v>
      </c>
      <c r="AQ2149" s="286" t="s">
        <v>855</v>
      </c>
      <c r="AR2149" s="307"/>
      <c r="AS2149" s="310"/>
    </row>
    <row r="2150" spans="1:47" ht="21.6" x14ac:dyDescent="0.3">
      <c r="A2150" s="285">
        <v>120881</v>
      </c>
      <c r="B2150" s="286" t="s">
        <v>61</v>
      </c>
      <c r="C2150" t="s">
        <v>224</v>
      </c>
      <c r="D2150" t="s">
        <v>224</v>
      </c>
      <c r="E2150" t="s">
        <v>224</v>
      </c>
      <c r="F2150" t="s">
        <v>224</v>
      </c>
      <c r="G2150" t="s">
        <v>226</v>
      </c>
      <c r="H2150" t="s">
        <v>226</v>
      </c>
      <c r="I2150" t="s">
        <v>224</v>
      </c>
      <c r="J2150" t="s">
        <v>226</v>
      </c>
      <c r="K2150" t="s">
        <v>226</v>
      </c>
      <c r="L2150" t="s">
        <v>226</v>
      </c>
      <c r="M2150" t="s">
        <v>226</v>
      </c>
      <c r="N2150" t="s">
        <v>226</v>
      </c>
      <c r="O2150" t="s">
        <v>226</v>
      </c>
      <c r="P2150" t="s">
        <v>224</v>
      </c>
      <c r="Q2150" t="s">
        <v>224</v>
      </c>
      <c r="R2150" t="s">
        <v>226</v>
      </c>
      <c r="S2150" t="s">
        <v>224</v>
      </c>
      <c r="T2150" t="s">
        <v>226</v>
      </c>
      <c r="U2150" t="s">
        <v>226</v>
      </c>
      <c r="V2150" t="s">
        <v>224</v>
      </c>
      <c r="W2150" t="s">
        <v>226</v>
      </c>
      <c r="X2150" t="s">
        <v>226</v>
      </c>
      <c r="Y2150" t="s">
        <v>224</v>
      </c>
      <c r="Z2150" t="s">
        <v>224</v>
      </c>
      <c r="AA2150" t="s">
        <v>224</v>
      </c>
      <c r="AB2150" t="s">
        <v>225</v>
      </c>
      <c r="AC2150" t="s">
        <v>224</v>
      </c>
      <c r="AD2150" t="s">
        <v>226</v>
      </c>
      <c r="AE2150" t="s">
        <v>224</v>
      </c>
      <c r="AF2150" t="s">
        <v>224</v>
      </c>
      <c r="AG2150" t="s">
        <v>226</v>
      </c>
      <c r="AH2150" t="s">
        <v>224</v>
      </c>
      <c r="AI2150" t="s">
        <v>224</v>
      </c>
      <c r="AJ2150" t="s">
        <v>226</v>
      </c>
      <c r="AK2150" t="s">
        <v>224</v>
      </c>
      <c r="AL2150" t="s">
        <v>226</v>
      </c>
      <c r="AM2150" t="s">
        <v>224</v>
      </c>
      <c r="AN2150" t="s">
        <v>224</v>
      </c>
      <c r="AO2150" t="s">
        <v>224</v>
      </c>
      <c r="AP2150" t="s">
        <v>224</v>
      </c>
      <c r="AQ2150" s="286" t="s">
        <v>394</v>
      </c>
      <c r="AR2150" s="307"/>
      <c r="AS2150" s="310"/>
    </row>
    <row r="2151" spans="1:47" x14ac:dyDescent="0.3">
      <c r="A2151" s="285">
        <v>120882</v>
      </c>
      <c r="B2151" s="286" t="s">
        <v>540</v>
      </c>
      <c r="C2151" t="s">
        <v>995</v>
      </c>
      <c r="D2151" t="s">
        <v>995</v>
      </c>
      <c r="E2151" t="s">
        <v>995</v>
      </c>
      <c r="F2151" t="s">
        <v>995</v>
      </c>
      <c r="G2151" t="s">
        <v>995</v>
      </c>
      <c r="H2151" t="s">
        <v>995</v>
      </c>
      <c r="I2151" t="s">
        <v>995</v>
      </c>
      <c r="J2151" t="s">
        <v>995</v>
      </c>
      <c r="K2151" t="s">
        <v>995</v>
      </c>
      <c r="L2151" t="s">
        <v>995</v>
      </c>
      <c r="M2151" t="s">
        <v>995</v>
      </c>
      <c r="N2151" t="s">
        <v>995</v>
      </c>
      <c r="O2151" t="s">
        <v>995</v>
      </c>
      <c r="P2151" t="s">
        <v>995</v>
      </c>
      <c r="Q2151" t="s">
        <v>995</v>
      </c>
      <c r="R2151" t="s">
        <v>995</v>
      </c>
      <c r="S2151" t="s">
        <v>995</v>
      </c>
      <c r="T2151" t="s">
        <v>995</v>
      </c>
      <c r="U2151" t="s">
        <v>995</v>
      </c>
      <c r="V2151" t="s">
        <v>995</v>
      </c>
      <c r="W2151" t="s">
        <v>995</v>
      </c>
      <c r="X2151" t="s">
        <v>995</v>
      </c>
      <c r="Y2151" t="s">
        <v>995</v>
      </c>
      <c r="Z2151" t="s">
        <v>995</v>
      </c>
      <c r="AA2151" t="s">
        <v>995</v>
      </c>
      <c r="AB2151" t="s">
        <v>995</v>
      </c>
      <c r="AC2151" t="s">
        <v>995</v>
      </c>
      <c r="AD2151" t="s">
        <v>995</v>
      </c>
      <c r="AE2151" t="s">
        <v>995</v>
      </c>
      <c r="AF2151" t="s">
        <v>995</v>
      </c>
      <c r="AG2151" t="s">
        <v>995</v>
      </c>
      <c r="AH2151" t="s">
        <v>995</v>
      </c>
      <c r="AI2151" t="s">
        <v>995</v>
      </c>
      <c r="AJ2151" t="s">
        <v>995</v>
      </c>
      <c r="AK2151" t="s">
        <v>995</v>
      </c>
      <c r="AL2151" t="s">
        <v>995</v>
      </c>
      <c r="AM2151" t="s">
        <v>995</v>
      </c>
      <c r="AN2151" t="s">
        <v>995</v>
      </c>
      <c r="AO2151" t="s">
        <v>995</v>
      </c>
      <c r="AP2151" t="s">
        <v>995</v>
      </c>
      <c r="AQ2151" s="286" t="s">
        <v>855</v>
      </c>
      <c r="AR2151" s="303"/>
      <c r="AS2151" s="303"/>
    </row>
    <row r="2152" spans="1:47" ht="28.8" x14ac:dyDescent="0.3">
      <c r="A2152" s="285">
        <v>120883</v>
      </c>
      <c r="B2152" s="286" t="s">
        <v>67</v>
      </c>
      <c r="C2152" t="s">
        <v>225</v>
      </c>
      <c r="D2152" t="s">
        <v>225</v>
      </c>
      <c r="E2152" t="s">
        <v>225</v>
      </c>
      <c r="F2152" t="s">
        <v>225</v>
      </c>
      <c r="G2152" t="s">
        <v>225</v>
      </c>
      <c r="H2152" t="s">
        <v>225</v>
      </c>
      <c r="I2152" t="s">
        <v>225</v>
      </c>
      <c r="J2152" t="s">
        <v>225</v>
      </c>
      <c r="K2152" t="s">
        <v>225</v>
      </c>
      <c r="L2152" t="s">
        <v>225</v>
      </c>
      <c r="M2152" t="s">
        <v>225</v>
      </c>
      <c r="N2152" t="s">
        <v>225</v>
      </c>
      <c r="O2152" t="s">
        <v>224</v>
      </c>
      <c r="P2152" t="s">
        <v>224</v>
      </c>
      <c r="Q2152" t="s">
        <v>225</v>
      </c>
      <c r="R2152" t="s">
        <v>225</v>
      </c>
      <c r="S2152" t="s">
        <v>226</v>
      </c>
      <c r="T2152" t="s">
        <v>224</v>
      </c>
      <c r="U2152" t="s">
        <v>224</v>
      </c>
      <c r="V2152" t="s">
        <v>225</v>
      </c>
      <c r="W2152" t="s">
        <v>226</v>
      </c>
      <c r="X2152" t="s">
        <v>226</v>
      </c>
      <c r="Y2152" t="s">
        <v>224</v>
      </c>
      <c r="Z2152" t="s">
        <v>226</v>
      </c>
      <c r="AA2152" t="s">
        <v>224</v>
      </c>
      <c r="AB2152" t="s">
        <v>226</v>
      </c>
      <c r="AC2152" t="s">
        <v>226</v>
      </c>
      <c r="AD2152" t="s">
        <v>226</v>
      </c>
      <c r="AE2152" t="s">
        <v>226</v>
      </c>
      <c r="AF2152" t="s">
        <v>226</v>
      </c>
      <c r="AG2152" t="s">
        <v>225</v>
      </c>
      <c r="AH2152" t="s">
        <v>225</v>
      </c>
      <c r="AI2152" t="s">
        <v>225</v>
      </c>
      <c r="AJ2152" t="s">
        <v>225</v>
      </c>
      <c r="AK2152" t="s">
        <v>225</v>
      </c>
      <c r="AL2152" t="s">
        <v>394</v>
      </c>
      <c r="AM2152" t="s">
        <v>394</v>
      </c>
      <c r="AN2152" t="s">
        <v>394</v>
      </c>
      <c r="AO2152" t="s">
        <v>394</v>
      </c>
      <c r="AP2152" t="s">
        <v>394</v>
      </c>
      <c r="AQ2152" s="286" t="s">
        <v>394</v>
      </c>
      <c r="AR2152" s="307"/>
      <c r="AS2152" s="310"/>
    </row>
    <row r="2153" spans="1:47" ht="28.8" x14ac:dyDescent="0.3">
      <c r="A2153" s="285">
        <v>120883</v>
      </c>
      <c r="B2153" s="286" t="s">
        <v>67</v>
      </c>
      <c r="C2153" t="s">
        <v>225</v>
      </c>
      <c r="D2153" t="s">
        <v>225</v>
      </c>
      <c r="E2153" t="s">
        <v>225</v>
      </c>
      <c r="F2153" t="s">
        <v>225</v>
      </c>
      <c r="G2153" t="s">
        <v>225</v>
      </c>
      <c r="H2153" t="s">
        <v>225</v>
      </c>
      <c r="I2153" t="s">
        <v>225</v>
      </c>
      <c r="J2153" t="s">
        <v>225</v>
      </c>
      <c r="K2153" t="s">
        <v>225</v>
      </c>
      <c r="L2153" t="s">
        <v>225</v>
      </c>
      <c r="M2153" t="s">
        <v>225</v>
      </c>
      <c r="N2153" t="s">
        <v>225</v>
      </c>
      <c r="O2153" t="s">
        <v>224</v>
      </c>
      <c r="P2153" t="s">
        <v>224</v>
      </c>
      <c r="Q2153" t="s">
        <v>225</v>
      </c>
      <c r="R2153" t="s">
        <v>225</v>
      </c>
      <c r="S2153" t="s">
        <v>226</v>
      </c>
      <c r="T2153" t="s">
        <v>224</v>
      </c>
      <c r="U2153" t="s">
        <v>224</v>
      </c>
      <c r="V2153" t="s">
        <v>225</v>
      </c>
      <c r="W2153" t="s">
        <v>226</v>
      </c>
      <c r="X2153" t="s">
        <v>226</v>
      </c>
      <c r="Y2153" t="s">
        <v>224</v>
      </c>
      <c r="Z2153" t="s">
        <v>226</v>
      </c>
      <c r="AA2153" t="s">
        <v>224</v>
      </c>
      <c r="AB2153" t="s">
        <v>226</v>
      </c>
      <c r="AC2153" t="s">
        <v>226</v>
      </c>
      <c r="AD2153" t="s">
        <v>226</v>
      </c>
      <c r="AE2153" t="s">
        <v>226</v>
      </c>
      <c r="AF2153" t="s">
        <v>226</v>
      </c>
      <c r="AG2153" t="s">
        <v>225</v>
      </c>
      <c r="AH2153" t="s">
        <v>225</v>
      </c>
      <c r="AI2153" t="s">
        <v>225</v>
      </c>
      <c r="AJ2153" t="s">
        <v>225</v>
      </c>
      <c r="AK2153" t="s">
        <v>225</v>
      </c>
      <c r="AL2153" t="s">
        <v>394</v>
      </c>
      <c r="AM2153" t="s">
        <v>394</v>
      </c>
      <c r="AN2153" t="s">
        <v>394</v>
      </c>
      <c r="AO2153" t="s">
        <v>394</v>
      </c>
      <c r="AP2153" t="s">
        <v>394</v>
      </c>
      <c r="AQ2153" s="286" t="s">
        <v>394</v>
      </c>
      <c r="AR2153" s="307"/>
      <c r="AS2153" s="310"/>
    </row>
    <row r="2154" spans="1:47" x14ac:dyDescent="0.3">
      <c r="A2154" s="285">
        <v>120884</v>
      </c>
      <c r="B2154" s="286" t="s">
        <v>539</v>
      </c>
      <c r="C2154" t="s">
        <v>995</v>
      </c>
      <c r="D2154" t="s">
        <v>995</v>
      </c>
      <c r="E2154" t="s">
        <v>995</v>
      </c>
      <c r="F2154" t="s">
        <v>995</v>
      </c>
      <c r="G2154" t="s">
        <v>995</v>
      </c>
      <c r="H2154" t="s">
        <v>995</v>
      </c>
      <c r="I2154" t="s">
        <v>995</v>
      </c>
      <c r="J2154" t="s">
        <v>995</v>
      </c>
      <c r="K2154" t="s">
        <v>995</v>
      </c>
      <c r="L2154" t="s">
        <v>995</v>
      </c>
      <c r="M2154" t="s">
        <v>995</v>
      </c>
      <c r="N2154" t="s">
        <v>995</v>
      </c>
      <c r="O2154" t="s">
        <v>995</v>
      </c>
      <c r="P2154" t="s">
        <v>995</v>
      </c>
      <c r="Q2154" t="s">
        <v>995</v>
      </c>
      <c r="R2154" t="s">
        <v>995</v>
      </c>
      <c r="S2154" t="s">
        <v>995</v>
      </c>
      <c r="T2154" t="s">
        <v>995</v>
      </c>
      <c r="U2154" t="s">
        <v>995</v>
      </c>
      <c r="V2154" t="s">
        <v>995</v>
      </c>
      <c r="W2154" t="s">
        <v>995</v>
      </c>
      <c r="X2154" t="s">
        <v>995</v>
      </c>
      <c r="Y2154" t="s">
        <v>995</v>
      </c>
      <c r="Z2154" t="s">
        <v>995</v>
      </c>
      <c r="AA2154" t="s">
        <v>995</v>
      </c>
      <c r="AB2154" t="s">
        <v>995</v>
      </c>
      <c r="AC2154" t="s">
        <v>995</v>
      </c>
      <c r="AD2154" t="s">
        <v>995</v>
      </c>
      <c r="AE2154" t="s">
        <v>995</v>
      </c>
      <c r="AF2154" t="s">
        <v>995</v>
      </c>
      <c r="AG2154" t="s">
        <v>995</v>
      </c>
      <c r="AH2154" t="s">
        <v>995</v>
      </c>
      <c r="AI2154" t="s">
        <v>995</v>
      </c>
      <c r="AJ2154" t="s">
        <v>995</v>
      </c>
      <c r="AK2154" t="s">
        <v>995</v>
      </c>
      <c r="AL2154" t="s">
        <v>995</v>
      </c>
      <c r="AM2154" t="s">
        <v>995</v>
      </c>
      <c r="AN2154" t="s">
        <v>995</v>
      </c>
      <c r="AO2154" t="s">
        <v>995</v>
      </c>
      <c r="AP2154" t="s">
        <v>995</v>
      </c>
      <c r="AQ2154" s="286" t="s">
        <v>855</v>
      </c>
      <c r="AR2154" s="303"/>
      <c r="AS2154" s="303"/>
    </row>
    <row r="2155" spans="1:47" x14ac:dyDescent="0.3">
      <c r="A2155" s="285">
        <v>120885</v>
      </c>
      <c r="B2155" s="286" t="s">
        <v>61</v>
      </c>
      <c r="C2155" t="s">
        <v>995</v>
      </c>
      <c r="D2155" t="s">
        <v>995</v>
      </c>
      <c r="E2155" t="s">
        <v>995</v>
      </c>
      <c r="F2155" t="s">
        <v>995</v>
      </c>
      <c r="G2155" t="s">
        <v>995</v>
      </c>
      <c r="H2155" t="s">
        <v>995</v>
      </c>
      <c r="I2155" t="s">
        <v>995</v>
      </c>
      <c r="J2155" t="s">
        <v>995</v>
      </c>
      <c r="K2155" t="s">
        <v>995</v>
      </c>
      <c r="L2155" t="s">
        <v>995</v>
      </c>
      <c r="M2155" t="s">
        <v>226</v>
      </c>
      <c r="N2155" t="s">
        <v>995</v>
      </c>
      <c r="O2155" t="s">
        <v>995</v>
      </c>
      <c r="P2155" t="s">
        <v>995</v>
      </c>
      <c r="Q2155" t="s">
        <v>995</v>
      </c>
      <c r="R2155" t="s">
        <v>394</v>
      </c>
      <c r="S2155" t="s">
        <v>394</v>
      </c>
      <c r="T2155" t="s">
        <v>394</v>
      </c>
      <c r="U2155" t="s">
        <v>394</v>
      </c>
      <c r="V2155" t="s">
        <v>394</v>
      </c>
      <c r="W2155" t="s">
        <v>394</v>
      </c>
      <c r="X2155" t="s">
        <v>394</v>
      </c>
      <c r="Y2155" t="s">
        <v>394</v>
      </c>
      <c r="Z2155" t="s">
        <v>394</v>
      </c>
      <c r="AA2155" t="s">
        <v>394</v>
      </c>
      <c r="AB2155" t="s">
        <v>394</v>
      </c>
      <c r="AC2155" t="s">
        <v>394</v>
      </c>
      <c r="AD2155" t="s">
        <v>394</v>
      </c>
      <c r="AE2155" t="s">
        <v>394</v>
      </c>
      <c r="AF2155" t="s">
        <v>394</v>
      </c>
      <c r="AG2155" t="s">
        <v>394</v>
      </c>
      <c r="AH2155" t="s">
        <v>394</v>
      </c>
      <c r="AI2155" t="s">
        <v>394</v>
      </c>
      <c r="AJ2155" t="s">
        <v>394</v>
      </c>
      <c r="AK2155" t="s">
        <v>394</v>
      </c>
      <c r="AL2155" t="s">
        <v>394</v>
      </c>
      <c r="AM2155" t="s">
        <v>394</v>
      </c>
      <c r="AN2155" t="s">
        <v>394</v>
      </c>
      <c r="AO2155" t="s">
        <v>394</v>
      </c>
      <c r="AP2155" t="s">
        <v>394</v>
      </c>
      <c r="AQ2155" s="289"/>
      <c r="AR2155" s="296"/>
      <c r="AS2155" s="296"/>
      <c r="AU2155"/>
    </row>
    <row r="2156" spans="1:47" ht="21.6" x14ac:dyDescent="0.3">
      <c r="A2156" s="285">
        <v>120886</v>
      </c>
      <c r="B2156" s="286" t="s">
        <v>538</v>
      </c>
      <c r="C2156" t="s">
        <v>226</v>
      </c>
      <c r="D2156" t="s">
        <v>224</v>
      </c>
      <c r="E2156" t="s">
        <v>224</v>
      </c>
      <c r="F2156" t="s">
        <v>224</v>
      </c>
      <c r="G2156" t="s">
        <v>226</v>
      </c>
      <c r="H2156" t="s">
        <v>224</v>
      </c>
      <c r="I2156" t="s">
        <v>224</v>
      </c>
      <c r="J2156" t="s">
        <v>226</v>
      </c>
      <c r="K2156" t="s">
        <v>224</v>
      </c>
      <c r="L2156" t="s">
        <v>226</v>
      </c>
      <c r="M2156" t="s">
        <v>226</v>
      </c>
      <c r="N2156" t="s">
        <v>226</v>
      </c>
      <c r="O2156" t="s">
        <v>225</v>
      </c>
      <c r="P2156" t="s">
        <v>226</v>
      </c>
      <c r="Q2156" t="s">
        <v>225</v>
      </c>
      <c r="R2156" t="s">
        <v>226</v>
      </c>
      <c r="S2156" t="s">
        <v>226</v>
      </c>
      <c r="T2156" t="s">
        <v>224</v>
      </c>
      <c r="U2156" t="s">
        <v>226</v>
      </c>
      <c r="V2156" t="s">
        <v>224</v>
      </c>
      <c r="W2156" t="s">
        <v>226</v>
      </c>
      <c r="X2156" t="s">
        <v>226</v>
      </c>
      <c r="Y2156" t="s">
        <v>226</v>
      </c>
      <c r="Z2156" t="s">
        <v>226</v>
      </c>
      <c r="AA2156" t="s">
        <v>225</v>
      </c>
      <c r="AB2156" t="s">
        <v>226</v>
      </c>
      <c r="AC2156" t="s">
        <v>225</v>
      </c>
      <c r="AD2156" t="s">
        <v>226</v>
      </c>
      <c r="AE2156" t="s">
        <v>226</v>
      </c>
      <c r="AF2156" t="s">
        <v>225</v>
      </c>
      <c r="AG2156" t="s">
        <v>394</v>
      </c>
      <c r="AH2156" t="s">
        <v>394</v>
      </c>
      <c r="AI2156" t="s">
        <v>394</v>
      </c>
      <c r="AJ2156" t="s">
        <v>394</v>
      </c>
      <c r="AK2156" t="s">
        <v>394</v>
      </c>
      <c r="AL2156" t="s">
        <v>394</v>
      </c>
      <c r="AM2156" t="s">
        <v>394</v>
      </c>
      <c r="AN2156" t="s">
        <v>394</v>
      </c>
      <c r="AO2156" t="s">
        <v>394</v>
      </c>
      <c r="AP2156" t="s">
        <v>394</v>
      </c>
      <c r="AQ2156" s="286" t="s">
        <v>394</v>
      </c>
      <c r="AR2156" s="307"/>
      <c r="AS2156" s="310"/>
    </row>
    <row r="2157" spans="1:47" ht="21.6" x14ac:dyDescent="0.3">
      <c r="A2157" s="285">
        <v>120888</v>
      </c>
      <c r="B2157" s="286" t="s">
        <v>538</v>
      </c>
      <c r="C2157" t="s">
        <v>226</v>
      </c>
      <c r="D2157" t="s">
        <v>224</v>
      </c>
      <c r="E2157" t="s">
        <v>224</v>
      </c>
      <c r="F2157" t="s">
        <v>224</v>
      </c>
      <c r="G2157" t="s">
        <v>224</v>
      </c>
      <c r="H2157" t="s">
        <v>226</v>
      </c>
      <c r="I2157" t="s">
        <v>224</v>
      </c>
      <c r="J2157" t="s">
        <v>226</v>
      </c>
      <c r="K2157" t="s">
        <v>226</v>
      </c>
      <c r="L2157" t="s">
        <v>224</v>
      </c>
      <c r="M2157" t="s">
        <v>226</v>
      </c>
      <c r="N2157" t="s">
        <v>224</v>
      </c>
      <c r="O2157" t="s">
        <v>224</v>
      </c>
      <c r="P2157" t="s">
        <v>224</v>
      </c>
      <c r="Q2157" t="s">
        <v>226</v>
      </c>
      <c r="R2157" t="s">
        <v>226</v>
      </c>
      <c r="S2157" t="s">
        <v>226</v>
      </c>
      <c r="T2157" t="s">
        <v>225</v>
      </c>
      <c r="U2157" t="s">
        <v>226</v>
      </c>
      <c r="V2157" t="s">
        <v>226</v>
      </c>
      <c r="W2157" t="s">
        <v>224</v>
      </c>
      <c r="X2157" t="s">
        <v>226</v>
      </c>
      <c r="Y2157" t="s">
        <v>224</v>
      </c>
      <c r="Z2157" t="s">
        <v>226</v>
      </c>
      <c r="AA2157" t="s">
        <v>225</v>
      </c>
      <c r="AB2157" t="s">
        <v>225</v>
      </c>
      <c r="AC2157" t="s">
        <v>226</v>
      </c>
      <c r="AD2157" t="s">
        <v>226</v>
      </c>
      <c r="AE2157" t="s">
        <v>225</v>
      </c>
      <c r="AF2157" t="s">
        <v>225</v>
      </c>
      <c r="AG2157" t="s">
        <v>394</v>
      </c>
      <c r="AH2157" t="s">
        <v>394</v>
      </c>
      <c r="AI2157" t="s">
        <v>394</v>
      </c>
      <c r="AJ2157" t="s">
        <v>394</v>
      </c>
      <c r="AK2157" t="s">
        <v>394</v>
      </c>
      <c r="AL2157" t="s">
        <v>394</v>
      </c>
      <c r="AM2157" t="s">
        <v>394</v>
      </c>
      <c r="AN2157" t="s">
        <v>394</v>
      </c>
      <c r="AO2157" t="s">
        <v>394</v>
      </c>
      <c r="AP2157" t="s">
        <v>394</v>
      </c>
      <c r="AQ2157" s="286" t="s">
        <v>394</v>
      </c>
      <c r="AR2157" s="307"/>
      <c r="AS2157" s="310"/>
    </row>
    <row r="2158" spans="1:47" x14ac:dyDescent="0.3">
      <c r="A2158" s="285">
        <v>120893</v>
      </c>
      <c r="B2158" s="286" t="s">
        <v>539</v>
      </c>
      <c r="C2158" t="s">
        <v>995</v>
      </c>
      <c r="D2158" t="s">
        <v>995</v>
      </c>
      <c r="E2158" t="s">
        <v>995</v>
      </c>
      <c r="F2158" t="s">
        <v>995</v>
      </c>
      <c r="G2158" t="s">
        <v>995</v>
      </c>
      <c r="H2158" t="s">
        <v>995</v>
      </c>
      <c r="I2158" t="s">
        <v>995</v>
      </c>
      <c r="J2158" t="s">
        <v>995</v>
      </c>
      <c r="K2158" t="s">
        <v>995</v>
      </c>
      <c r="L2158" t="s">
        <v>995</v>
      </c>
      <c r="M2158" t="s">
        <v>995</v>
      </c>
      <c r="N2158" t="s">
        <v>995</v>
      </c>
      <c r="O2158" t="s">
        <v>995</v>
      </c>
      <c r="P2158" t="s">
        <v>995</v>
      </c>
      <c r="Q2158" t="s">
        <v>995</v>
      </c>
      <c r="R2158" t="s">
        <v>995</v>
      </c>
      <c r="S2158" t="s">
        <v>995</v>
      </c>
      <c r="T2158" t="s">
        <v>995</v>
      </c>
      <c r="U2158" t="s">
        <v>995</v>
      </c>
      <c r="V2158" t="s">
        <v>995</v>
      </c>
      <c r="W2158" t="s">
        <v>995</v>
      </c>
      <c r="X2158" t="s">
        <v>995</v>
      </c>
      <c r="Y2158" t="s">
        <v>995</v>
      </c>
      <c r="Z2158" t="s">
        <v>995</v>
      </c>
      <c r="AA2158" t="s">
        <v>995</v>
      </c>
      <c r="AB2158" t="s">
        <v>995</v>
      </c>
      <c r="AC2158" t="s">
        <v>995</v>
      </c>
      <c r="AD2158" t="s">
        <v>995</v>
      </c>
      <c r="AE2158" t="s">
        <v>995</v>
      </c>
      <c r="AF2158" t="s">
        <v>995</v>
      </c>
      <c r="AG2158" t="s">
        <v>995</v>
      </c>
      <c r="AH2158" t="s">
        <v>995</v>
      </c>
      <c r="AI2158" t="s">
        <v>995</v>
      </c>
      <c r="AJ2158" t="s">
        <v>995</v>
      </c>
      <c r="AK2158" t="s">
        <v>995</v>
      </c>
      <c r="AL2158" t="s">
        <v>995</v>
      </c>
      <c r="AM2158" t="s">
        <v>995</v>
      </c>
      <c r="AN2158" t="s">
        <v>995</v>
      </c>
      <c r="AO2158" t="s">
        <v>995</v>
      </c>
      <c r="AP2158" t="s">
        <v>995</v>
      </c>
      <c r="AQ2158" s="286" t="s">
        <v>855</v>
      </c>
      <c r="AR2158" s="303"/>
      <c r="AS2158" s="303"/>
    </row>
    <row r="2159" spans="1:47" ht="28.8" x14ac:dyDescent="0.3">
      <c r="A2159" s="285">
        <v>120895</v>
      </c>
      <c r="B2159" s="286" t="s">
        <v>67</v>
      </c>
      <c r="C2159" t="s">
        <v>226</v>
      </c>
      <c r="D2159" t="s">
        <v>224</v>
      </c>
      <c r="E2159" t="s">
        <v>224</v>
      </c>
      <c r="F2159" t="s">
        <v>224</v>
      </c>
      <c r="G2159" t="s">
        <v>224</v>
      </c>
      <c r="H2159" t="s">
        <v>226</v>
      </c>
      <c r="I2159" t="s">
        <v>224</v>
      </c>
      <c r="J2159" t="s">
        <v>226</v>
      </c>
      <c r="K2159" t="s">
        <v>226</v>
      </c>
      <c r="L2159" t="s">
        <v>226</v>
      </c>
      <c r="M2159" t="s">
        <v>226</v>
      </c>
      <c r="N2159" t="s">
        <v>224</v>
      </c>
      <c r="O2159" t="s">
        <v>226</v>
      </c>
      <c r="P2159" t="s">
        <v>226</v>
      </c>
      <c r="Q2159" t="s">
        <v>224</v>
      </c>
      <c r="R2159" t="s">
        <v>224</v>
      </c>
      <c r="S2159" t="s">
        <v>224</v>
      </c>
      <c r="T2159" t="s">
        <v>226</v>
      </c>
      <c r="U2159" t="s">
        <v>224</v>
      </c>
      <c r="V2159" t="s">
        <v>226</v>
      </c>
      <c r="W2159" t="s">
        <v>226</v>
      </c>
      <c r="X2159" t="s">
        <v>226</v>
      </c>
      <c r="Y2159" t="s">
        <v>226</v>
      </c>
      <c r="Z2159" t="s">
        <v>226</v>
      </c>
      <c r="AA2159" t="s">
        <v>226</v>
      </c>
      <c r="AB2159" t="s">
        <v>224</v>
      </c>
      <c r="AC2159" t="s">
        <v>224</v>
      </c>
      <c r="AD2159" t="s">
        <v>226</v>
      </c>
      <c r="AE2159" t="s">
        <v>226</v>
      </c>
      <c r="AF2159" t="s">
        <v>224</v>
      </c>
      <c r="AG2159" t="s">
        <v>225</v>
      </c>
      <c r="AH2159" t="s">
        <v>225</v>
      </c>
      <c r="AI2159" t="s">
        <v>225</v>
      </c>
      <c r="AJ2159" t="s">
        <v>225</v>
      </c>
      <c r="AK2159" t="s">
        <v>225</v>
      </c>
      <c r="AL2159" t="s">
        <v>394</v>
      </c>
      <c r="AM2159" t="s">
        <v>394</v>
      </c>
      <c r="AN2159" t="s">
        <v>394</v>
      </c>
      <c r="AO2159" t="s">
        <v>394</v>
      </c>
      <c r="AP2159" t="s">
        <v>394</v>
      </c>
      <c r="AQ2159" s="286" t="s">
        <v>394</v>
      </c>
      <c r="AR2159" s="307"/>
      <c r="AS2159" s="310"/>
    </row>
    <row r="2160" spans="1:47" ht="21.6" x14ac:dyDescent="0.3">
      <c r="A2160" s="285">
        <v>120899</v>
      </c>
      <c r="B2160" s="286" t="s">
        <v>8485</v>
      </c>
      <c r="C2160" t="s">
        <v>226</v>
      </c>
      <c r="D2160" t="s">
        <v>226</v>
      </c>
      <c r="E2160" t="s">
        <v>224</v>
      </c>
      <c r="F2160" t="s">
        <v>224</v>
      </c>
      <c r="G2160" t="s">
        <v>226</v>
      </c>
      <c r="H2160" t="s">
        <v>226</v>
      </c>
      <c r="I2160" t="s">
        <v>226</v>
      </c>
      <c r="J2160" t="s">
        <v>226</v>
      </c>
      <c r="K2160" t="s">
        <v>224</v>
      </c>
      <c r="L2160" t="s">
        <v>226</v>
      </c>
      <c r="M2160" t="s">
        <v>224</v>
      </c>
      <c r="N2160" t="s">
        <v>226</v>
      </c>
      <c r="O2160" t="s">
        <v>224</v>
      </c>
      <c r="P2160" t="s">
        <v>226</v>
      </c>
      <c r="Q2160" t="s">
        <v>226</v>
      </c>
      <c r="R2160" t="s">
        <v>226</v>
      </c>
      <c r="S2160" t="s">
        <v>226</v>
      </c>
      <c r="T2160" t="s">
        <v>224</v>
      </c>
      <c r="U2160" t="s">
        <v>224</v>
      </c>
      <c r="V2160" t="s">
        <v>224</v>
      </c>
      <c r="W2160" t="s">
        <v>226</v>
      </c>
      <c r="X2160" t="s">
        <v>224</v>
      </c>
      <c r="Y2160" t="s">
        <v>224</v>
      </c>
      <c r="Z2160" t="s">
        <v>226</v>
      </c>
      <c r="AA2160" t="s">
        <v>224</v>
      </c>
      <c r="AB2160" t="s">
        <v>226</v>
      </c>
      <c r="AC2160" t="s">
        <v>226</v>
      </c>
      <c r="AD2160" t="s">
        <v>224</v>
      </c>
      <c r="AE2160" t="s">
        <v>226</v>
      </c>
      <c r="AF2160" t="s">
        <v>226</v>
      </c>
      <c r="AG2160" t="s">
        <v>225</v>
      </c>
      <c r="AH2160" t="s">
        <v>225</v>
      </c>
      <c r="AI2160" t="s">
        <v>225</v>
      </c>
      <c r="AJ2160" t="s">
        <v>225</v>
      </c>
      <c r="AK2160" t="s">
        <v>225</v>
      </c>
      <c r="AL2160" t="s">
        <v>225</v>
      </c>
      <c r="AM2160" t="s">
        <v>225</v>
      </c>
      <c r="AN2160" t="s">
        <v>225</v>
      </c>
      <c r="AO2160" t="s">
        <v>225</v>
      </c>
      <c r="AP2160" t="s">
        <v>225</v>
      </c>
      <c r="AQ2160" s="286" t="s">
        <v>394</v>
      </c>
      <c r="AR2160" s="307"/>
      <c r="AS2160" s="310"/>
    </row>
    <row r="2161" spans="1:45" x14ac:dyDescent="0.3">
      <c r="A2161" s="285">
        <v>120900</v>
      </c>
      <c r="B2161" s="286" t="s">
        <v>540</v>
      </c>
      <c r="C2161" t="s">
        <v>995</v>
      </c>
      <c r="D2161" t="s">
        <v>995</v>
      </c>
      <c r="E2161" t="s">
        <v>995</v>
      </c>
      <c r="F2161" t="s">
        <v>995</v>
      </c>
      <c r="G2161" t="s">
        <v>995</v>
      </c>
      <c r="H2161" t="s">
        <v>995</v>
      </c>
      <c r="I2161" t="s">
        <v>995</v>
      </c>
      <c r="J2161" t="s">
        <v>995</v>
      </c>
      <c r="K2161" t="s">
        <v>995</v>
      </c>
      <c r="L2161" t="s">
        <v>995</v>
      </c>
      <c r="M2161" t="s">
        <v>995</v>
      </c>
      <c r="N2161" t="s">
        <v>995</v>
      </c>
      <c r="O2161" t="s">
        <v>995</v>
      </c>
      <c r="P2161" t="s">
        <v>995</v>
      </c>
      <c r="Q2161" t="s">
        <v>995</v>
      </c>
      <c r="R2161" t="s">
        <v>995</v>
      </c>
      <c r="S2161" t="s">
        <v>995</v>
      </c>
      <c r="T2161" t="s">
        <v>995</v>
      </c>
      <c r="U2161" t="s">
        <v>995</v>
      </c>
      <c r="V2161" t="s">
        <v>995</v>
      </c>
      <c r="W2161" t="s">
        <v>995</v>
      </c>
      <c r="X2161" t="s">
        <v>995</v>
      </c>
      <c r="Y2161" t="s">
        <v>995</v>
      </c>
      <c r="Z2161" t="s">
        <v>995</v>
      </c>
      <c r="AA2161" t="s">
        <v>995</v>
      </c>
      <c r="AB2161" t="s">
        <v>995</v>
      </c>
      <c r="AC2161" t="s">
        <v>995</v>
      </c>
      <c r="AD2161" t="s">
        <v>995</v>
      </c>
      <c r="AE2161" t="s">
        <v>995</v>
      </c>
      <c r="AF2161" t="s">
        <v>995</v>
      </c>
      <c r="AG2161" t="s">
        <v>995</v>
      </c>
      <c r="AH2161" t="s">
        <v>995</v>
      </c>
      <c r="AI2161" t="s">
        <v>995</v>
      </c>
      <c r="AJ2161" t="s">
        <v>995</v>
      </c>
      <c r="AK2161" t="s">
        <v>995</v>
      </c>
      <c r="AL2161" t="s">
        <v>995</v>
      </c>
      <c r="AM2161" t="s">
        <v>995</v>
      </c>
      <c r="AN2161" t="s">
        <v>995</v>
      </c>
      <c r="AO2161" t="s">
        <v>995</v>
      </c>
      <c r="AP2161" t="s">
        <v>995</v>
      </c>
      <c r="AQ2161" s="286" t="s">
        <v>855</v>
      </c>
      <c r="AR2161" s="303"/>
      <c r="AS2161" s="303"/>
    </row>
    <row r="2162" spans="1:45" ht="21.6" x14ac:dyDescent="0.3">
      <c r="A2162" s="285">
        <v>120901</v>
      </c>
      <c r="B2162" s="286" t="s">
        <v>61</v>
      </c>
      <c r="C2162" t="s">
        <v>226</v>
      </c>
      <c r="D2162" t="s">
        <v>224</v>
      </c>
      <c r="E2162" t="s">
        <v>226</v>
      </c>
      <c r="F2162" t="s">
        <v>224</v>
      </c>
      <c r="G2162" t="s">
        <v>226</v>
      </c>
      <c r="H2162" t="s">
        <v>226</v>
      </c>
      <c r="I2162" t="s">
        <v>226</v>
      </c>
      <c r="J2162" t="s">
        <v>226</v>
      </c>
      <c r="K2162" t="s">
        <v>226</v>
      </c>
      <c r="L2162" t="s">
        <v>226</v>
      </c>
      <c r="M2162" t="s">
        <v>226</v>
      </c>
      <c r="N2162" t="s">
        <v>226</v>
      </c>
      <c r="O2162" t="s">
        <v>226</v>
      </c>
      <c r="P2162" t="s">
        <v>226</v>
      </c>
      <c r="Q2162" t="s">
        <v>226</v>
      </c>
      <c r="R2162" t="s">
        <v>226</v>
      </c>
      <c r="S2162" t="s">
        <v>226</v>
      </c>
      <c r="T2162" t="s">
        <v>226</v>
      </c>
      <c r="U2162" t="s">
        <v>226</v>
      </c>
      <c r="V2162" t="s">
        <v>226</v>
      </c>
      <c r="W2162" t="s">
        <v>226</v>
      </c>
      <c r="X2162" t="s">
        <v>226</v>
      </c>
      <c r="Y2162" t="s">
        <v>226</v>
      </c>
      <c r="Z2162" t="s">
        <v>226</v>
      </c>
      <c r="AA2162" t="s">
        <v>226</v>
      </c>
      <c r="AB2162" t="s">
        <v>226</v>
      </c>
      <c r="AC2162" t="s">
        <v>226</v>
      </c>
      <c r="AD2162" t="s">
        <v>226</v>
      </c>
      <c r="AE2162" t="s">
        <v>226</v>
      </c>
      <c r="AF2162" t="s">
        <v>224</v>
      </c>
      <c r="AG2162" t="s">
        <v>226</v>
      </c>
      <c r="AH2162" t="s">
        <v>225</v>
      </c>
      <c r="AI2162" t="s">
        <v>226</v>
      </c>
      <c r="AJ2162" t="s">
        <v>224</v>
      </c>
      <c r="AK2162" t="s">
        <v>224</v>
      </c>
      <c r="AL2162" t="s">
        <v>226</v>
      </c>
      <c r="AM2162" t="s">
        <v>225</v>
      </c>
      <c r="AN2162" t="s">
        <v>224</v>
      </c>
      <c r="AO2162" t="s">
        <v>224</v>
      </c>
      <c r="AP2162" t="s">
        <v>225</v>
      </c>
      <c r="AQ2162" s="286" t="s">
        <v>394</v>
      </c>
      <c r="AR2162" s="307"/>
      <c r="AS2162" s="310"/>
    </row>
    <row r="2163" spans="1:45" x14ac:dyDescent="0.3">
      <c r="A2163" s="285">
        <v>120905</v>
      </c>
      <c r="B2163" s="286" t="s">
        <v>539</v>
      </c>
      <c r="C2163" t="s">
        <v>995</v>
      </c>
      <c r="D2163" t="s">
        <v>995</v>
      </c>
      <c r="E2163" t="s">
        <v>995</v>
      </c>
      <c r="F2163" t="s">
        <v>995</v>
      </c>
      <c r="G2163" t="s">
        <v>995</v>
      </c>
      <c r="H2163" t="s">
        <v>995</v>
      </c>
      <c r="I2163" t="s">
        <v>995</v>
      </c>
      <c r="J2163" t="s">
        <v>995</v>
      </c>
      <c r="K2163" t="s">
        <v>995</v>
      </c>
      <c r="L2163" t="s">
        <v>995</v>
      </c>
      <c r="M2163" t="s">
        <v>995</v>
      </c>
      <c r="N2163" t="s">
        <v>995</v>
      </c>
      <c r="O2163" t="s">
        <v>995</v>
      </c>
      <c r="P2163" t="s">
        <v>995</v>
      </c>
      <c r="Q2163" t="s">
        <v>995</v>
      </c>
      <c r="R2163" t="s">
        <v>995</v>
      </c>
      <c r="S2163" t="s">
        <v>995</v>
      </c>
      <c r="T2163" t="s">
        <v>995</v>
      </c>
      <c r="U2163" t="s">
        <v>995</v>
      </c>
      <c r="V2163" t="s">
        <v>995</v>
      </c>
      <c r="W2163" t="s">
        <v>995</v>
      </c>
      <c r="X2163" t="s">
        <v>995</v>
      </c>
      <c r="Y2163" t="s">
        <v>995</v>
      </c>
      <c r="Z2163" t="s">
        <v>995</v>
      </c>
      <c r="AA2163" t="s">
        <v>995</v>
      </c>
      <c r="AB2163" t="s">
        <v>995</v>
      </c>
      <c r="AC2163" t="s">
        <v>995</v>
      </c>
      <c r="AD2163" t="s">
        <v>995</v>
      </c>
      <c r="AE2163" t="s">
        <v>995</v>
      </c>
      <c r="AF2163" t="s">
        <v>995</v>
      </c>
      <c r="AG2163" t="s">
        <v>995</v>
      </c>
      <c r="AH2163" t="s">
        <v>995</v>
      </c>
      <c r="AI2163" t="s">
        <v>995</v>
      </c>
      <c r="AJ2163" t="s">
        <v>995</v>
      </c>
      <c r="AK2163" t="s">
        <v>995</v>
      </c>
      <c r="AL2163" t="s">
        <v>995</v>
      </c>
      <c r="AM2163" t="s">
        <v>995</v>
      </c>
      <c r="AN2163" t="s">
        <v>995</v>
      </c>
      <c r="AO2163" t="s">
        <v>995</v>
      </c>
      <c r="AP2163" t="s">
        <v>995</v>
      </c>
      <c r="AQ2163" s="286" t="s">
        <v>855</v>
      </c>
      <c r="AR2163" s="303"/>
      <c r="AS2163" s="303"/>
    </row>
    <row r="2164" spans="1:45" ht="28.8" x14ac:dyDescent="0.3">
      <c r="A2164" s="285">
        <v>120907</v>
      </c>
      <c r="B2164" s="286" t="s">
        <v>67</v>
      </c>
      <c r="C2164" t="s">
        <v>226</v>
      </c>
      <c r="D2164" t="s">
        <v>226</v>
      </c>
      <c r="E2164" t="s">
        <v>224</v>
      </c>
      <c r="F2164" t="s">
        <v>224</v>
      </c>
      <c r="G2164" t="s">
        <v>226</v>
      </c>
      <c r="H2164" t="s">
        <v>226</v>
      </c>
      <c r="I2164" t="s">
        <v>226</v>
      </c>
      <c r="J2164" t="s">
        <v>224</v>
      </c>
      <c r="K2164" t="s">
        <v>226</v>
      </c>
      <c r="L2164" t="s">
        <v>224</v>
      </c>
      <c r="M2164" t="s">
        <v>226</v>
      </c>
      <c r="N2164" t="s">
        <v>224</v>
      </c>
      <c r="O2164" t="s">
        <v>226</v>
      </c>
      <c r="P2164" t="s">
        <v>224</v>
      </c>
      <c r="Q2164" t="s">
        <v>224</v>
      </c>
      <c r="R2164" t="s">
        <v>226</v>
      </c>
      <c r="S2164" t="s">
        <v>224</v>
      </c>
      <c r="T2164" t="s">
        <v>224</v>
      </c>
      <c r="U2164" t="s">
        <v>224</v>
      </c>
      <c r="V2164" t="s">
        <v>224</v>
      </c>
      <c r="W2164" t="s">
        <v>224</v>
      </c>
      <c r="X2164" t="s">
        <v>226</v>
      </c>
      <c r="Y2164" t="s">
        <v>226</v>
      </c>
      <c r="Z2164" t="s">
        <v>226</v>
      </c>
      <c r="AA2164" t="s">
        <v>226</v>
      </c>
      <c r="AB2164" t="s">
        <v>226</v>
      </c>
      <c r="AC2164" t="s">
        <v>226</v>
      </c>
      <c r="AD2164" t="s">
        <v>226</v>
      </c>
      <c r="AE2164" t="s">
        <v>226</v>
      </c>
      <c r="AF2164" t="s">
        <v>226</v>
      </c>
      <c r="AG2164" t="s">
        <v>225</v>
      </c>
      <c r="AH2164" t="s">
        <v>225</v>
      </c>
      <c r="AI2164" t="s">
        <v>225</v>
      </c>
      <c r="AJ2164" t="s">
        <v>225</v>
      </c>
      <c r="AK2164" t="s">
        <v>225</v>
      </c>
      <c r="AL2164" t="s">
        <v>394</v>
      </c>
      <c r="AM2164" t="s">
        <v>394</v>
      </c>
      <c r="AN2164" t="s">
        <v>394</v>
      </c>
      <c r="AO2164" t="s">
        <v>394</v>
      </c>
      <c r="AP2164" t="s">
        <v>394</v>
      </c>
      <c r="AQ2164" s="286" t="s">
        <v>394</v>
      </c>
      <c r="AR2164" s="307"/>
      <c r="AS2164" s="310"/>
    </row>
    <row r="2165" spans="1:45" x14ac:dyDescent="0.3">
      <c r="A2165" s="285">
        <v>120908</v>
      </c>
      <c r="B2165" s="286" t="s">
        <v>540</v>
      </c>
      <c r="C2165" t="s">
        <v>995</v>
      </c>
      <c r="D2165" t="s">
        <v>995</v>
      </c>
      <c r="E2165" t="s">
        <v>995</v>
      </c>
      <c r="F2165" t="s">
        <v>995</v>
      </c>
      <c r="G2165" t="s">
        <v>995</v>
      </c>
      <c r="H2165" t="s">
        <v>995</v>
      </c>
      <c r="I2165" t="s">
        <v>995</v>
      </c>
      <c r="J2165" t="s">
        <v>995</v>
      </c>
      <c r="K2165" t="s">
        <v>995</v>
      </c>
      <c r="L2165" t="s">
        <v>995</v>
      </c>
      <c r="M2165" t="s">
        <v>995</v>
      </c>
      <c r="N2165" t="s">
        <v>995</v>
      </c>
      <c r="O2165" t="s">
        <v>995</v>
      </c>
      <c r="P2165" t="s">
        <v>995</v>
      </c>
      <c r="Q2165" t="s">
        <v>995</v>
      </c>
      <c r="R2165" t="s">
        <v>995</v>
      </c>
      <c r="S2165" t="s">
        <v>995</v>
      </c>
      <c r="T2165" t="s">
        <v>995</v>
      </c>
      <c r="U2165" t="s">
        <v>995</v>
      </c>
      <c r="V2165" t="s">
        <v>995</v>
      </c>
      <c r="W2165" t="s">
        <v>995</v>
      </c>
      <c r="X2165" t="s">
        <v>995</v>
      </c>
      <c r="Y2165" t="s">
        <v>995</v>
      </c>
      <c r="Z2165" t="s">
        <v>995</v>
      </c>
      <c r="AA2165" t="s">
        <v>995</v>
      </c>
      <c r="AB2165" t="s">
        <v>995</v>
      </c>
      <c r="AC2165" t="s">
        <v>995</v>
      </c>
      <c r="AD2165" t="s">
        <v>995</v>
      </c>
      <c r="AE2165" t="s">
        <v>995</v>
      </c>
      <c r="AF2165" t="s">
        <v>995</v>
      </c>
      <c r="AG2165" t="s">
        <v>995</v>
      </c>
      <c r="AH2165" t="s">
        <v>995</v>
      </c>
      <c r="AI2165" t="s">
        <v>995</v>
      </c>
      <c r="AJ2165" t="s">
        <v>995</v>
      </c>
      <c r="AK2165" t="s">
        <v>995</v>
      </c>
      <c r="AL2165" t="s">
        <v>995</v>
      </c>
      <c r="AM2165" t="s">
        <v>995</v>
      </c>
      <c r="AN2165" t="s">
        <v>995</v>
      </c>
      <c r="AO2165" t="s">
        <v>995</v>
      </c>
      <c r="AP2165" t="s">
        <v>995</v>
      </c>
      <c r="AQ2165" s="286" t="s">
        <v>855</v>
      </c>
      <c r="AR2165" s="303"/>
      <c r="AS2165" s="303"/>
    </row>
    <row r="2166" spans="1:45" ht="21.6" x14ac:dyDescent="0.3">
      <c r="A2166" s="285">
        <v>120910</v>
      </c>
      <c r="B2166" s="286" t="s">
        <v>61</v>
      </c>
      <c r="C2166" t="s">
        <v>226</v>
      </c>
      <c r="D2166" t="s">
        <v>226</v>
      </c>
      <c r="E2166" t="s">
        <v>226</v>
      </c>
      <c r="F2166" t="s">
        <v>226</v>
      </c>
      <c r="G2166" t="s">
        <v>226</v>
      </c>
      <c r="H2166" t="s">
        <v>226</v>
      </c>
      <c r="I2166" t="s">
        <v>226</v>
      </c>
      <c r="J2166" t="s">
        <v>226</v>
      </c>
      <c r="K2166" t="s">
        <v>226</v>
      </c>
      <c r="L2166" t="s">
        <v>226</v>
      </c>
      <c r="M2166" t="s">
        <v>226</v>
      </c>
      <c r="N2166" t="s">
        <v>226</v>
      </c>
      <c r="O2166" t="s">
        <v>226</v>
      </c>
      <c r="P2166" t="s">
        <v>225</v>
      </c>
      <c r="Q2166" t="s">
        <v>226</v>
      </c>
      <c r="R2166" t="s">
        <v>226</v>
      </c>
      <c r="S2166" t="s">
        <v>226</v>
      </c>
      <c r="T2166" t="s">
        <v>226</v>
      </c>
      <c r="U2166" t="s">
        <v>224</v>
      </c>
      <c r="V2166" t="s">
        <v>226</v>
      </c>
      <c r="W2166" t="s">
        <v>226</v>
      </c>
      <c r="X2166" t="s">
        <v>226</v>
      </c>
      <c r="Y2166" t="s">
        <v>226</v>
      </c>
      <c r="Z2166" t="s">
        <v>226</v>
      </c>
      <c r="AA2166" t="s">
        <v>226</v>
      </c>
      <c r="AB2166" t="s">
        <v>226</v>
      </c>
      <c r="AC2166" t="s">
        <v>226</v>
      </c>
      <c r="AD2166" t="s">
        <v>226</v>
      </c>
      <c r="AE2166" t="s">
        <v>226</v>
      </c>
      <c r="AF2166" t="s">
        <v>226</v>
      </c>
      <c r="AG2166" t="s">
        <v>226</v>
      </c>
      <c r="AH2166" t="s">
        <v>226</v>
      </c>
      <c r="AI2166" t="s">
        <v>226</v>
      </c>
      <c r="AJ2166" t="s">
        <v>226</v>
      </c>
      <c r="AK2166" t="s">
        <v>225</v>
      </c>
      <c r="AL2166" t="s">
        <v>226</v>
      </c>
      <c r="AM2166" t="s">
        <v>225</v>
      </c>
      <c r="AN2166" t="s">
        <v>225</v>
      </c>
      <c r="AO2166" t="s">
        <v>226</v>
      </c>
      <c r="AP2166" t="s">
        <v>225</v>
      </c>
      <c r="AQ2166" s="286" t="s">
        <v>394</v>
      </c>
      <c r="AR2166" s="307"/>
      <c r="AS2166" s="310"/>
    </row>
    <row r="2167" spans="1:45" ht="21.6" x14ac:dyDescent="0.3">
      <c r="A2167" s="285">
        <v>120911</v>
      </c>
      <c r="B2167" s="286" t="s">
        <v>61</v>
      </c>
      <c r="C2167" t="s">
        <v>226</v>
      </c>
      <c r="D2167" t="s">
        <v>226</v>
      </c>
      <c r="E2167" t="s">
        <v>224</v>
      </c>
      <c r="F2167" t="s">
        <v>226</v>
      </c>
      <c r="G2167" t="s">
        <v>226</v>
      </c>
      <c r="H2167" t="s">
        <v>226</v>
      </c>
      <c r="I2167" t="s">
        <v>226</v>
      </c>
      <c r="J2167" t="s">
        <v>226</v>
      </c>
      <c r="K2167" t="s">
        <v>226</v>
      </c>
      <c r="L2167" t="s">
        <v>226</v>
      </c>
      <c r="M2167" t="s">
        <v>226</v>
      </c>
      <c r="N2167" t="s">
        <v>226</v>
      </c>
      <c r="O2167" t="s">
        <v>226</v>
      </c>
      <c r="P2167" t="s">
        <v>224</v>
      </c>
      <c r="Q2167" t="s">
        <v>226</v>
      </c>
      <c r="R2167" t="s">
        <v>226</v>
      </c>
      <c r="S2167" t="s">
        <v>226</v>
      </c>
      <c r="T2167" t="s">
        <v>226</v>
      </c>
      <c r="U2167" t="s">
        <v>224</v>
      </c>
      <c r="V2167" t="s">
        <v>226</v>
      </c>
      <c r="W2167" t="s">
        <v>226</v>
      </c>
      <c r="X2167" t="s">
        <v>224</v>
      </c>
      <c r="Y2167" t="s">
        <v>226</v>
      </c>
      <c r="Z2167" t="s">
        <v>226</v>
      </c>
      <c r="AA2167" t="s">
        <v>224</v>
      </c>
      <c r="AB2167" t="s">
        <v>226</v>
      </c>
      <c r="AC2167" t="s">
        <v>226</v>
      </c>
      <c r="AD2167" t="s">
        <v>226</v>
      </c>
      <c r="AE2167" t="s">
        <v>224</v>
      </c>
      <c r="AF2167" t="s">
        <v>226</v>
      </c>
      <c r="AG2167" t="s">
        <v>226</v>
      </c>
      <c r="AH2167" t="s">
        <v>224</v>
      </c>
      <c r="AI2167" t="s">
        <v>226</v>
      </c>
      <c r="AJ2167" t="s">
        <v>226</v>
      </c>
      <c r="AK2167" t="s">
        <v>224</v>
      </c>
      <c r="AL2167" t="s">
        <v>226</v>
      </c>
      <c r="AM2167" t="s">
        <v>226</v>
      </c>
      <c r="AN2167" t="s">
        <v>226</v>
      </c>
      <c r="AO2167" t="s">
        <v>224</v>
      </c>
      <c r="AP2167" t="s">
        <v>226</v>
      </c>
      <c r="AQ2167" s="286" t="s">
        <v>394</v>
      </c>
      <c r="AR2167" s="307"/>
      <c r="AS2167" s="310"/>
    </row>
    <row r="2168" spans="1:45" x14ac:dyDescent="0.3">
      <c r="A2168" s="285">
        <v>120913</v>
      </c>
      <c r="B2168" s="286" t="s">
        <v>539</v>
      </c>
      <c r="C2168" t="s">
        <v>995</v>
      </c>
      <c r="D2168" t="s">
        <v>995</v>
      </c>
      <c r="E2168" t="s">
        <v>995</v>
      </c>
      <c r="F2168" t="s">
        <v>995</v>
      </c>
      <c r="G2168" t="s">
        <v>995</v>
      </c>
      <c r="H2168" t="s">
        <v>995</v>
      </c>
      <c r="I2168" t="s">
        <v>995</v>
      </c>
      <c r="J2168" t="s">
        <v>995</v>
      </c>
      <c r="K2168" t="s">
        <v>995</v>
      </c>
      <c r="L2168" t="s">
        <v>995</v>
      </c>
      <c r="M2168" t="s">
        <v>995</v>
      </c>
      <c r="N2168" t="s">
        <v>995</v>
      </c>
      <c r="O2168" t="s">
        <v>995</v>
      </c>
      <c r="P2168" t="s">
        <v>995</v>
      </c>
      <c r="Q2168" t="s">
        <v>995</v>
      </c>
      <c r="R2168" t="s">
        <v>995</v>
      </c>
      <c r="S2168" t="s">
        <v>995</v>
      </c>
      <c r="T2168" t="s">
        <v>995</v>
      </c>
      <c r="U2168" t="s">
        <v>995</v>
      </c>
      <c r="V2168" t="s">
        <v>995</v>
      </c>
      <c r="W2168" t="s">
        <v>995</v>
      </c>
      <c r="X2168" t="s">
        <v>995</v>
      </c>
      <c r="Y2168" t="s">
        <v>995</v>
      </c>
      <c r="Z2168" t="s">
        <v>995</v>
      </c>
      <c r="AA2168" t="s">
        <v>995</v>
      </c>
      <c r="AB2168" t="s">
        <v>995</v>
      </c>
      <c r="AC2168" t="s">
        <v>995</v>
      </c>
      <c r="AD2168" t="s">
        <v>995</v>
      </c>
      <c r="AE2168" t="s">
        <v>995</v>
      </c>
      <c r="AF2168" t="s">
        <v>995</v>
      </c>
      <c r="AG2168" t="s">
        <v>995</v>
      </c>
      <c r="AH2168" t="s">
        <v>995</v>
      </c>
      <c r="AI2168" t="s">
        <v>995</v>
      </c>
      <c r="AJ2168" t="s">
        <v>995</v>
      </c>
      <c r="AK2168" t="s">
        <v>995</v>
      </c>
      <c r="AL2168" t="s">
        <v>995</v>
      </c>
      <c r="AM2168" t="s">
        <v>995</v>
      </c>
      <c r="AN2168" t="s">
        <v>995</v>
      </c>
      <c r="AO2168" t="s">
        <v>995</v>
      </c>
      <c r="AP2168" t="s">
        <v>995</v>
      </c>
      <c r="AQ2168" s="286" t="s">
        <v>855</v>
      </c>
      <c r="AR2168" s="303"/>
      <c r="AS2168" s="303"/>
    </row>
    <row r="2169" spans="1:45" x14ac:dyDescent="0.3">
      <c r="A2169" s="285">
        <v>120918</v>
      </c>
      <c r="B2169" s="286" t="s">
        <v>540</v>
      </c>
      <c r="AQ2169" s="286" t="s">
        <v>394</v>
      </c>
      <c r="AR2169" s="303"/>
      <c r="AS2169" s="303"/>
    </row>
    <row r="2170" spans="1:45" x14ac:dyDescent="0.3">
      <c r="A2170" s="285">
        <v>120919</v>
      </c>
      <c r="B2170" s="286" t="s">
        <v>540</v>
      </c>
      <c r="C2170" t="s">
        <v>995</v>
      </c>
      <c r="D2170" t="s">
        <v>995</v>
      </c>
      <c r="E2170" t="s">
        <v>995</v>
      </c>
      <c r="F2170" t="s">
        <v>995</v>
      </c>
      <c r="G2170" t="s">
        <v>995</v>
      </c>
      <c r="H2170" t="s">
        <v>995</v>
      </c>
      <c r="I2170" t="s">
        <v>995</v>
      </c>
      <c r="J2170" t="s">
        <v>995</v>
      </c>
      <c r="K2170" t="s">
        <v>995</v>
      </c>
      <c r="L2170" t="s">
        <v>995</v>
      </c>
      <c r="M2170" t="s">
        <v>995</v>
      </c>
      <c r="N2170" t="s">
        <v>995</v>
      </c>
      <c r="O2170" t="s">
        <v>995</v>
      </c>
      <c r="P2170" t="s">
        <v>995</v>
      </c>
      <c r="Q2170" t="s">
        <v>995</v>
      </c>
      <c r="R2170" t="s">
        <v>995</v>
      </c>
      <c r="S2170" t="s">
        <v>995</v>
      </c>
      <c r="T2170" t="s">
        <v>995</v>
      </c>
      <c r="U2170" t="s">
        <v>995</v>
      </c>
      <c r="V2170" t="s">
        <v>995</v>
      </c>
      <c r="W2170" t="s">
        <v>995</v>
      </c>
      <c r="X2170" t="s">
        <v>995</v>
      </c>
      <c r="Y2170" t="s">
        <v>995</v>
      </c>
      <c r="Z2170" t="s">
        <v>995</v>
      </c>
      <c r="AA2170" t="s">
        <v>995</v>
      </c>
      <c r="AB2170" t="s">
        <v>995</v>
      </c>
      <c r="AC2170" t="s">
        <v>995</v>
      </c>
      <c r="AD2170" t="s">
        <v>995</v>
      </c>
      <c r="AE2170" t="s">
        <v>995</v>
      </c>
      <c r="AF2170" t="s">
        <v>995</v>
      </c>
      <c r="AG2170" t="s">
        <v>995</v>
      </c>
      <c r="AH2170" t="s">
        <v>995</v>
      </c>
      <c r="AI2170" t="s">
        <v>995</v>
      </c>
      <c r="AJ2170" t="s">
        <v>995</v>
      </c>
      <c r="AK2170" t="s">
        <v>995</v>
      </c>
      <c r="AL2170" t="s">
        <v>995</v>
      </c>
      <c r="AM2170" t="s">
        <v>995</v>
      </c>
      <c r="AN2170" t="s">
        <v>995</v>
      </c>
      <c r="AO2170" t="s">
        <v>995</v>
      </c>
      <c r="AP2170" t="s">
        <v>995</v>
      </c>
      <c r="AQ2170" s="286" t="s">
        <v>855</v>
      </c>
      <c r="AR2170" s="303"/>
      <c r="AS2170" s="303"/>
    </row>
    <row r="2171" spans="1:45" x14ac:dyDescent="0.3">
      <c r="A2171" s="285">
        <v>120920</v>
      </c>
      <c r="B2171" s="286" t="s">
        <v>540</v>
      </c>
      <c r="C2171" t="s">
        <v>995</v>
      </c>
      <c r="D2171" t="s">
        <v>995</v>
      </c>
      <c r="E2171" t="s">
        <v>995</v>
      </c>
      <c r="F2171" t="s">
        <v>995</v>
      </c>
      <c r="G2171" t="s">
        <v>995</v>
      </c>
      <c r="H2171" t="s">
        <v>995</v>
      </c>
      <c r="I2171" t="s">
        <v>995</v>
      </c>
      <c r="J2171" t="s">
        <v>995</v>
      </c>
      <c r="K2171" t="s">
        <v>995</v>
      </c>
      <c r="L2171" t="s">
        <v>995</v>
      </c>
      <c r="M2171" t="s">
        <v>995</v>
      </c>
      <c r="N2171" t="s">
        <v>995</v>
      </c>
      <c r="O2171" t="s">
        <v>995</v>
      </c>
      <c r="P2171" t="s">
        <v>995</v>
      </c>
      <c r="Q2171" t="s">
        <v>995</v>
      </c>
      <c r="R2171" t="s">
        <v>995</v>
      </c>
      <c r="S2171" t="s">
        <v>995</v>
      </c>
      <c r="T2171" t="s">
        <v>995</v>
      </c>
      <c r="U2171" t="s">
        <v>995</v>
      </c>
      <c r="V2171" t="s">
        <v>995</v>
      </c>
      <c r="W2171" t="s">
        <v>995</v>
      </c>
      <c r="X2171" t="s">
        <v>995</v>
      </c>
      <c r="Y2171" t="s">
        <v>995</v>
      </c>
      <c r="Z2171" t="s">
        <v>995</v>
      </c>
      <c r="AA2171" t="s">
        <v>995</v>
      </c>
      <c r="AB2171" t="s">
        <v>995</v>
      </c>
      <c r="AC2171" t="s">
        <v>995</v>
      </c>
      <c r="AD2171" t="s">
        <v>995</v>
      </c>
      <c r="AE2171" t="s">
        <v>995</v>
      </c>
      <c r="AF2171" t="s">
        <v>995</v>
      </c>
      <c r="AG2171" t="s">
        <v>995</v>
      </c>
      <c r="AH2171" t="s">
        <v>995</v>
      </c>
      <c r="AI2171" t="s">
        <v>995</v>
      </c>
      <c r="AJ2171" t="s">
        <v>995</v>
      </c>
      <c r="AK2171" t="s">
        <v>995</v>
      </c>
      <c r="AL2171" t="s">
        <v>995</v>
      </c>
      <c r="AM2171" t="s">
        <v>995</v>
      </c>
      <c r="AN2171" t="s">
        <v>995</v>
      </c>
      <c r="AO2171" t="s">
        <v>995</v>
      </c>
      <c r="AP2171" t="s">
        <v>995</v>
      </c>
      <c r="AQ2171" s="286" t="s">
        <v>855</v>
      </c>
      <c r="AR2171" s="303"/>
      <c r="AS2171" s="303"/>
    </row>
    <row r="2172" spans="1:45" ht="21.6" x14ac:dyDescent="0.3">
      <c r="A2172" s="285">
        <v>120921</v>
      </c>
      <c r="B2172" s="286" t="s">
        <v>538</v>
      </c>
      <c r="C2172" t="s">
        <v>226</v>
      </c>
      <c r="D2172" t="s">
        <v>224</v>
      </c>
      <c r="E2172" t="s">
        <v>224</v>
      </c>
      <c r="F2172" t="s">
        <v>224</v>
      </c>
      <c r="G2172" t="s">
        <v>224</v>
      </c>
      <c r="H2172" t="s">
        <v>226</v>
      </c>
      <c r="I2172" t="s">
        <v>224</v>
      </c>
      <c r="J2172" t="s">
        <v>226</v>
      </c>
      <c r="K2172" t="s">
        <v>224</v>
      </c>
      <c r="L2172" t="s">
        <v>226</v>
      </c>
      <c r="M2172" t="s">
        <v>226</v>
      </c>
      <c r="N2172" t="s">
        <v>224</v>
      </c>
      <c r="O2172" t="s">
        <v>226</v>
      </c>
      <c r="P2172" t="s">
        <v>224</v>
      </c>
      <c r="Q2172" t="s">
        <v>226</v>
      </c>
      <c r="R2172" t="s">
        <v>226</v>
      </c>
      <c r="S2172" t="s">
        <v>226</v>
      </c>
      <c r="T2172" t="s">
        <v>226</v>
      </c>
      <c r="U2172" t="s">
        <v>224</v>
      </c>
      <c r="V2172" t="s">
        <v>224</v>
      </c>
      <c r="W2172" t="s">
        <v>225</v>
      </c>
      <c r="X2172" t="s">
        <v>226</v>
      </c>
      <c r="Y2172" t="s">
        <v>226</v>
      </c>
      <c r="Z2172" t="s">
        <v>225</v>
      </c>
      <c r="AA2172" t="s">
        <v>226</v>
      </c>
      <c r="AB2172" t="s">
        <v>394</v>
      </c>
      <c r="AC2172" t="s">
        <v>394</v>
      </c>
      <c r="AD2172" t="s">
        <v>394</v>
      </c>
      <c r="AE2172" t="s">
        <v>394</v>
      </c>
      <c r="AF2172" t="s">
        <v>394</v>
      </c>
      <c r="AG2172" t="s">
        <v>394</v>
      </c>
      <c r="AH2172" t="s">
        <v>394</v>
      </c>
      <c r="AI2172" t="s">
        <v>394</v>
      </c>
      <c r="AJ2172" t="s">
        <v>394</v>
      </c>
      <c r="AK2172" t="s">
        <v>394</v>
      </c>
      <c r="AL2172" t="s">
        <v>394</v>
      </c>
      <c r="AM2172" t="s">
        <v>394</v>
      </c>
      <c r="AN2172" t="s">
        <v>394</v>
      </c>
      <c r="AO2172" t="s">
        <v>394</v>
      </c>
      <c r="AP2172" t="s">
        <v>394</v>
      </c>
      <c r="AQ2172" s="286" t="s">
        <v>394</v>
      </c>
      <c r="AR2172" s="307"/>
      <c r="AS2172" s="310"/>
    </row>
    <row r="2173" spans="1:45" ht="21.6" x14ac:dyDescent="0.3">
      <c r="A2173" s="285">
        <v>120927</v>
      </c>
      <c r="B2173" s="286" t="s">
        <v>538</v>
      </c>
      <c r="C2173" t="s">
        <v>995</v>
      </c>
      <c r="D2173" t="s">
        <v>995</v>
      </c>
      <c r="E2173" t="s">
        <v>995</v>
      </c>
      <c r="F2173" t="s">
        <v>995</v>
      </c>
      <c r="G2173" t="s">
        <v>995</v>
      </c>
      <c r="H2173" t="s">
        <v>995</v>
      </c>
      <c r="I2173" t="s">
        <v>995</v>
      </c>
      <c r="J2173" t="s">
        <v>995</v>
      </c>
      <c r="K2173" t="s">
        <v>995</v>
      </c>
      <c r="L2173" t="s">
        <v>995</v>
      </c>
      <c r="M2173" t="s">
        <v>995</v>
      </c>
      <c r="N2173" t="s">
        <v>995</v>
      </c>
      <c r="O2173" t="s">
        <v>995</v>
      </c>
      <c r="P2173" t="s">
        <v>995</v>
      </c>
      <c r="Q2173" t="s">
        <v>995</v>
      </c>
      <c r="R2173" t="s">
        <v>995</v>
      </c>
      <c r="S2173" t="s">
        <v>995</v>
      </c>
      <c r="T2173" t="s">
        <v>995</v>
      </c>
      <c r="U2173" t="s">
        <v>995</v>
      </c>
      <c r="V2173" t="s">
        <v>995</v>
      </c>
      <c r="W2173" t="s">
        <v>995</v>
      </c>
      <c r="X2173" t="s">
        <v>995</v>
      </c>
      <c r="Y2173" t="s">
        <v>995</v>
      </c>
      <c r="Z2173" t="s">
        <v>995</v>
      </c>
      <c r="AA2173" t="s">
        <v>995</v>
      </c>
      <c r="AB2173" t="s">
        <v>995</v>
      </c>
      <c r="AC2173" t="s">
        <v>995</v>
      </c>
      <c r="AD2173" t="s">
        <v>995</v>
      </c>
      <c r="AE2173" t="s">
        <v>995</v>
      </c>
      <c r="AF2173" t="s">
        <v>995</v>
      </c>
      <c r="AG2173" t="s">
        <v>995</v>
      </c>
      <c r="AH2173" t="s">
        <v>995</v>
      </c>
      <c r="AI2173" t="s">
        <v>995</v>
      </c>
      <c r="AJ2173" t="s">
        <v>995</v>
      </c>
      <c r="AK2173" t="s">
        <v>995</v>
      </c>
      <c r="AL2173" t="s">
        <v>995</v>
      </c>
      <c r="AM2173" t="s">
        <v>995</v>
      </c>
      <c r="AN2173" t="s">
        <v>995</v>
      </c>
      <c r="AO2173" t="s">
        <v>995</v>
      </c>
      <c r="AP2173" t="s">
        <v>995</v>
      </c>
      <c r="AQ2173" s="286" t="s">
        <v>855</v>
      </c>
      <c r="AR2173" s="307"/>
      <c r="AS2173" s="310"/>
    </row>
    <row r="2174" spans="1:45" ht="21.6" x14ac:dyDescent="0.3">
      <c r="A2174" s="285">
        <v>120928</v>
      </c>
      <c r="B2174" s="286" t="s">
        <v>61</v>
      </c>
      <c r="C2174" t="s">
        <v>226</v>
      </c>
      <c r="D2174" t="s">
        <v>226</v>
      </c>
      <c r="E2174" t="s">
        <v>226</v>
      </c>
      <c r="F2174" t="s">
        <v>226</v>
      </c>
      <c r="G2174" t="s">
        <v>226</v>
      </c>
      <c r="H2174" t="s">
        <v>226</v>
      </c>
      <c r="I2174" t="s">
        <v>226</v>
      </c>
      <c r="J2174" t="s">
        <v>226</v>
      </c>
      <c r="K2174" t="s">
        <v>226</v>
      </c>
      <c r="L2174" t="s">
        <v>224</v>
      </c>
      <c r="M2174" t="s">
        <v>226</v>
      </c>
      <c r="N2174" t="s">
        <v>226</v>
      </c>
      <c r="O2174" t="s">
        <v>226</v>
      </c>
      <c r="P2174" t="s">
        <v>226</v>
      </c>
      <c r="Q2174" t="s">
        <v>226</v>
      </c>
      <c r="R2174" t="s">
        <v>226</v>
      </c>
      <c r="S2174" t="s">
        <v>226</v>
      </c>
      <c r="T2174" t="s">
        <v>226</v>
      </c>
      <c r="U2174" t="s">
        <v>226</v>
      </c>
      <c r="V2174" t="s">
        <v>226</v>
      </c>
      <c r="W2174" t="s">
        <v>226</v>
      </c>
      <c r="X2174" t="s">
        <v>226</v>
      </c>
      <c r="Y2174" t="s">
        <v>226</v>
      </c>
      <c r="Z2174" t="s">
        <v>226</v>
      </c>
      <c r="AA2174" t="s">
        <v>226</v>
      </c>
      <c r="AB2174" t="s">
        <v>226</v>
      </c>
      <c r="AC2174" t="s">
        <v>226</v>
      </c>
      <c r="AD2174" t="s">
        <v>226</v>
      </c>
      <c r="AE2174" t="s">
        <v>226</v>
      </c>
      <c r="AF2174" t="s">
        <v>224</v>
      </c>
      <c r="AG2174" t="s">
        <v>226</v>
      </c>
      <c r="AH2174" t="s">
        <v>226</v>
      </c>
      <c r="AI2174" t="s">
        <v>226</v>
      </c>
      <c r="AJ2174" t="s">
        <v>226</v>
      </c>
      <c r="AK2174" t="s">
        <v>224</v>
      </c>
      <c r="AL2174" t="s">
        <v>225</v>
      </c>
      <c r="AM2174" t="s">
        <v>225</v>
      </c>
      <c r="AN2174" t="s">
        <v>225</v>
      </c>
      <c r="AO2174" t="s">
        <v>225</v>
      </c>
      <c r="AP2174" t="s">
        <v>224</v>
      </c>
      <c r="AQ2174" s="286" t="s">
        <v>394</v>
      </c>
      <c r="AR2174" s="307"/>
      <c r="AS2174" s="310"/>
    </row>
    <row r="2175" spans="1:45" ht="21.6" x14ac:dyDescent="0.3">
      <c r="A2175" s="285">
        <v>120929</v>
      </c>
      <c r="B2175" s="286" t="s">
        <v>61</v>
      </c>
      <c r="C2175" t="s">
        <v>226</v>
      </c>
      <c r="D2175" t="s">
        <v>226</v>
      </c>
      <c r="E2175" t="s">
        <v>224</v>
      </c>
      <c r="F2175" t="s">
        <v>224</v>
      </c>
      <c r="G2175" t="s">
        <v>224</v>
      </c>
      <c r="H2175" t="s">
        <v>226</v>
      </c>
      <c r="I2175" t="s">
        <v>226</v>
      </c>
      <c r="J2175" t="s">
        <v>226</v>
      </c>
      <c r="K2175" t="s">
        <v>226</v>
      </c>
      <c r="L2175" t="s">
        <v>226</v>
      </c>
      <c r="M2175" t="s">
        <v>226</v>
      </c>
      <c r="N2175" t="s">
        <v>226</v>
      </c>
      <c r="O2175" t="s">
        <v>226</v>
      </c>
      <c r="P2175" t="s">
        <v>226</v>
      </c>
      <c r="Q2175" t="s">
        <v>224</v>
      </c>
      <c r="R2175" t="s">
        <v>226</v>
      </c>
      <c r="S2175" t="s">
        <v>224</v>
      </c>
      <c r="T2175" t="s">
        <v>224</v>
      </c>
      <c r="U2175" t="s">
        <v>224</v>
      </c>
      <c r="V2175" t="s">
        <v>224</v>
      </c>
      <c r="W2175" t="s">
        <v>226</v>
      </c>
      <c r="X2175" t="s">
        <v>224</v>
      </c>
      <c r="Y2175" t="s">
        <v>224</v>
      </c>
      <c r="Z2175" t="s">
        <v>224</v>
      </c>
      <c r="AA2175" t="s">
        <v>226</v>
      </c>
      <c r="AB2175" t="s">
        <v>224</v>
      </c>
      <c r="AC2175" t="s">
        <v>224</v>
      </c>
      <c r="AD2175" t="s">
        <v>226</v>
      </c>
      <c r="AE2175" t="s">
        <v>226</v>
      </c>
      <c r="AF2175" t="s">
        <v>225</v>
      </c>
      <c r="AG2175" t="s">
        <v>224</v>
      </c>
      <c r="AH2175" t="s">
        <v>224</v>
      </c>
      <c r="AI2175" t="s">
        <v>226</v>
      </c>
      <c r="AJ2175" t="s">
        <v>224</v>
      </c>
      <c r="AK2175" t="s">
        <v>225</v>
      </c>
      <c r="AL2175" t="s">
        <v>226</v>
      </c>
      <c r="AM2175" t="s">
        <v>225</v>
      </c>
      <c r="AN2175" t="s">
        <v>225</v>
      </c>
      <c r="AO2175" t="s">
        <v>225</v>
      </c>
      <c r="AP2175" t="s">
        <v>225</v>
      </c>
      <c r="AQ2175" s="286" t="s">
        <v>394</v>
      </c>
      <c r="AR2175" s="307"/>
      <c r="AS2175" s="310"/>
    </row>
    <row r="2176" spans="1:45" ht="21.6" x14ac:dyDescent="0.3">
      <c r="A2176" s="285">
        <v>120931</v>
      </c>
      <c r="B2176" s="286" t="s">
        <v>538</v>
      </c>
      <c r="C2176" t="s">
        <v>226</v>
      </c>
      <c r="D2176" t="s">
        <v>224</v>
      </c>
      <c r="E2176" t="s">
        <v>224</v>
      </c>
      <c r="F2176" t="s">
        <v>226</v>
      </c>
      <c r="G2176" t="s">
        <v>224</v>
      </c>
      <c r="H2176" t="s">
        <v>226</v>
      </c>
      <c r="I2176" t="s">
        <v>226</v>
      </c>
      <c r="J2176" t="s">
        <v>226</v>
      </c>
      <c r="K2176" t="s">
        <v>226</v>
      </c>
      <c r="L2176" t="s">
        <v>226</v>
      </c>
      <c r="M2176" t="s">
        <v>224</v>
      </c>
      <c r="N2176" t="s">
        <v>224</v>
      </c>
      <c r="O2176" t="s">
        <v>224</v>
      </c>
      <c r="P2176" t="s">
        <v>224</v>
      </c>
      <c r="Q2176" t="s">
        <v>226</v>
      </c>
      <c r="R2176" t="s">
        <v>224</v>
      </c>
      <c r="S2176" t="s">
        <v>226</v>
      </c>
      <c r="T2176" t="s">
        <v>226</v>
      </c>
      <c r="U2176" t="s">
        <v>224</v>
      </c>
      <c r="V2176" t="s">
        <v>224</v>
      </c>
      <c r="W2176" t="s">
        <v>226</v>
      </c>
      <c r="X2176" t="s">
        <v>226</v>
      </c>
      <c r="Y2176" t="s">
        <v>224</v>
      </c>
      <c r="Z2176" t="s">
        <v>226</v>
      </c>
      <c r="AA2176" t="s">
        <v>225</v>
      </c>
      <c r="AB2176" t="s">
        <v>226</v>
      </c>
      <c r="AC2176" t="s">
        <v>226</v>
      </c>
      <c r="AD2176" t="s">
        <v>226</v>
      </c>
      <c r="AE2176" t="s">
        <v>226</v>
      </c>
      <c r="AF2176" t="s">
        <v>226</v>
      </c>
      <c r="AG2176" t="s">
        <v>394</v>
      </c>
      <c r="AH2176" t="s">
        <v>394</v>
      </c>
      <c r="AI2176" t="s">
        <v>394</v>
      </c>
      <c r="AJ2176" t="s">
        <v>394</v>
      </c>
      <c r="AK2176" t="s">
        <v>394</v>
      </c>
      <c r="AL2176" t="s">
        <v>394</v>
      </c>
      <c r="AM2176" t="s">
        <v>394</v>
      </c>
      <c r="AN2176" t="s">
        <v>394</v>
      </c>
      <c r="AO2176" t="s">
        <v>394</v>
      </c>
      <c r="AP2176" t="s">
        <v>394</v>
      </c>
      <c r="AQ2176" s="286" t="s">
        <v>394</v>
      </c>
      <c r="AR2176" s="307"/>
      <c r="AS2176" s="310"/>
    </row>
    <row r="2177" spans="1:45" ht="21.6" x14ac:dyDescent="0.3">
      <c r="A2177" s="285">
        <v>120932</v>
      </c>
      <c r="B2177" s="286" t="s">
        <v>61</v>
      </c>
      <c r="C2177" t="s">
        <v>226</v>
      </c>
      <c r="D2177" t="s">
        <v>226</v>
      </c>
      <c r="E2177" t="s">
        <v>226</v>
      </c>
      <c r="F2177" t="s">
        <v>226</v>
      </c>
      <c r="G2177" t="s">
        <v>226</v>
      </c>
      <c r="H2177" t="s">
        <v>226</v>
      </c>
      <c r="I2177" t="s">
        <v>226</v>
      </c>
      <c r="J2177" t="s">
        <v>226</v>
      </c>
      <c r="K2177" t="s">
        <v>226</v>
      </c>
      <c r="L2177" t="s">
        <v>226</v>
      </c>
      <c r="M2177" t="s">
        <v>226</v>
      </c>
      <c r="N2177" t="s">
        <v>226</v>
      </c>
      <c r="O2177" t="s">
        <v>224</v>
      </c>
      <c r="P2177" t="s">
        <v>226</v>
      </c>
      <c r="Q2177" t="s">
        <v>226</v>
      </c>
      <c r="R2177" t="s">
        <v>226</v>
      </c>
      <c r="S2177" t="s">
        <v>226</v>
      </c>
      <c r="T2177" t="s">
        <v>226</v>
      </c>
      <c r="U2177" t="s">
        <v>226</v>
      </c>
      <c r="V2177" t="s">
        <v>226</v>
      </c>
      <c r="W2177" t="s">
        <v>226</v>
      </c>
      <c r="X2177" t="s">
        <v>226</v>
      </c>
      <c r="Y2177" t="s">
        <v>226</v>
      </c>
      <c r="Z2177" t="s">
        <v>226</v>
      </c>
      <c r="AA2177" t="s">
        <v>226</v>
      </c>
      <c r="AB2177" t="s">
        <v>226</v>
      </c>
      <c r="AC2177" t="s">
        <v>226</v>
      </c>
      <c r="AD2177" t="s">
        <v>226</v>
      </c>
      <c r="AE2177" t="s">
        <v>226</v>
      </c>
      <c r="AF2177" t="s">
        <v>226</v>
      </c>
      <c r="AG2177" t="s">
        <v>226</v>
      </c>
      <c r="AH2177" t="s">
        <v>226</v>
      </c>
      <c r="AI2177" t="s">
        <v>226</v>
      </c>
      <c r="AJ2177" t="s">
        <v>226</v>
      </c>
      <c r="AK2177" t="s">
        <v>226</v>
      </c>
      <c r="AL2177" t="s">
        <v>226</v>
      </c>
      <c r="AM2177" t="s">
        <v>226</v>
      </c>
      <c r="AN2177" t="s">
        <v>226</v>
      </c>
      <c r="AO2177" t="s">
        <v>225</v>
      </c>
      <c r="AP2177" t="s">
        <v>226</v>
      </c>
      <c r="AQ2177" s="286" t="s">
        <v>394</v>
      </c>
      <c r="AR2177" s="307"/>
      <c r="AS2177" s="310"/>
    </row>
    <row r="2178" spans="1:45" x14ac:dyDescent="0.3">
      <c r="A2178" s="285">
        <v>120933</v>
      </c>
      <c r="B2178" s="286" t="s">
        <v>61</v>
      </c>
      <c r="C2178" t="s">
        <v>995</v>
      </c>
      <c r="D2178" t="s">
        <v>995</v>
      </c>
      <c r="E2178" t="s">
        <v>995</v>
      </c>
      <c r="F2178" t="s">
        <v>995</v>
      </c>
      <c r="G2178" t="s">
        <v>995</v>
      </c>
      <c r="H2178" t="s">
        <v>995</v>
      </c>
      <c r="I2178" t="s">
        <v>995</v>
      </c>
      <c r="J2178" t="s">
        <v>995</v>
      </c>
      <c r="K2178" t="s">
        <v>995</v>
      </c>
      <c r="L2178" t="s">
        <v>995</v>
      </c>
      <c r="M2178" t="s">
        <v>995</v>
      </c>
      <c r="N2178" t="s">
        <v>995</v>
      </c>
      <c r="O2178" t="s">
        <v>995</v>
      </c>
      <c r="P2178" t="s">
        <v>995</v>
      </c>
      <c r="Q2178" t="s">
        <v>995</v>
      </c>
      <c r="R2178" t="s">
        <v>995</v>
      </c>
      <c r="S2178" t="s">
        <v>995</v>
      </c>
      <c r="T2178" t="s">
        <v>995</v>
      </c>
      <c r="U2178" t="s">
        <v>995</v>
      </c>
      <c r="V2178" t="s">
        <v>995</v>
      </c>
      <c r="W2178" t="s">
        <v>995</v>
      </c>
      <c r="X2178" t="s">
        <v>995</v>
      </c>
      <c r="Y2178" t="s">
        <v>995</v>
      </c>
      <c r="Z2178" t="s">
        <v>995</v>
      </c>
      <c r="AA2178" t="s">
        <v>995</v>
      </c>
      <c r="AB2178" t="s">
        <v>995</v>
      </c>
      <c r="AC2178" t="s">
        <v>995</v>
      </c>
      <c r="AD2178" t="s">
        <v>995</v>
      </c>
      <c r="AE2178" t="s">
        <v>995</v>
      </c>
      <c r="AF2178" t="s">
        <v>995</v>
      </c>
      <c r="AG2178" t="s">
        <v>995</v>
      </c>
      <c r="AH2178" t="s">
        <v>995</v>
      </c>
      <c r="AI2178" t="s">
        <v>995</v>
      </c>
      <c r="AJ2178" t="s">
        <v>995</v>
      </c>
      <c r="AK2178" t="s">
        <v>995</v>
      </c>
      <c r="AL2178" t="s">
        <v>995</v>
      </c>
      <c r="AM2178" t="s">
        <v>995</v>
      </c>
      <c r="AN2178" t="s">
        <v>995</v>
      </c>
      <c r="AO2178" t="s">
        <v>995</v>
      </c>
      <c r="AP2178" t="s">
        <v>995</v>
      </c>
      <c r="AQ2178" s="286" t="s">
        <v>855</v>
      </c>
      <c r="AR2178" s="303"/>
      <c r="AS2178" s="303"/>
    </row>
    <row r="2179" spans="1:45" ht="21.6" x14ac:dyDescent="0.3">
      <c r="A2179" s="285">
        <v>120934</v>
      </c>
      <c r="B2179" s="286" t="s">
        <v>61</v>
      </c>
      <c r="C2179" t="s">
        <v>394</v>
      </c>
      <c r="D2179" t="s">
        <v>394</v>
      </c>
      <c r="E2179" t="s">
        <v>394</v>
      </c>
      <c r="F2179" t="s">
        <v>394</v>
      </c>
      <c r="G2179" t="s">
        <v>394</v>
      </c>
      <c r="H2179" t="s">
        <v>394</v>
      </c>
      <c r="I2179" t="s">
        <v>394</v>
      </c>
      <c r="J2179" t="s">
        <v>394</v>
      </c>
      <c r="K2179" t="s">
        <v>394</v>
      </c>
      <c r="L2179" t="s">
        <v>394</v>
      </c>
      <c r="M2179" t="s">
        <v>394</v>
      </c>
      <c r="N2179" t="s">
        <v>394</v>
      </c>
      <c r="O2179" t="s">
        <v>394</v>
      </c>
      <c r="P2179" t="s">
        <v>394</v>
      </c>
      <c r="Q2179" t="s">
        <v>394</v>
      </c>
      <c r="R2179" t="s">
        <v>7215</v>
      </c>
      <c r="S2179" t="s">
        <v>7215</v>
      </c>
      <c r="T2179" t="s">
        <v>225</v>
      </c>
      <c r="U2179" t="s">
        <v>225</v>
      </c>
      <c r="V2179" t="s">
        <v>394</v>
      </c>
      <c r="W2179" t="s">
        <v>394</v>
      </c>
      <c r="X2179" t="s">
        <v>394</v>
      </c>
      <c r="Y2179" t="s">
        <v>394</v>
      </c>
      <c r="Z2179" t="s">
        <v>224</v>
      </c>
      <c r="AA2179" t="s">
        <v>394</v>
      </c>
      <c r="AB2179" t="s">
        <v>394</v>
      </c>
      <c r="AC2179" t="s">
        <v>394</v>
      </c>
      <c r="AD2179" t="s">
        <v>394</v>
      </c>
      <c r="AE2179" t="s">
        <v>394</v>
      </c>
      <c r="AF2179" t="s">
        <v>224</v>
      </c>
      <c r="AG2179" t="s">
        <v>226</v>
      </c>
      <c r="AH2179" t="s">
        <v>224</v>
      </c>
      <c r="AI2179" t="s">
        <v>226</v>
      </c>
      <c r="AJ2179" t="s">
        <v>224</v>
      </c>
      <c r="AK2179" t="s">
        <v>226</v>
      </c>
      <c r="AL2179" t="s">
        <v>224</v>
      </c>
      <c r="AM2179" t="s">
        <v>226</v>
      </c>
      <c r="AN2179" t="s">
        <v>226</v>
      </c>
      <c r="AO2179" t="s">
        <v>226</v>
      </c>
      <c r="AP2179" t="s">
        <v>225</v>
      </c>
      <c r="AQ2179" s="286" t="s">
        <v>394</v>
      </c>
      <c r="AR2179" s="307"/>
      <c r="AS2179" s="310"/>
    </row>
    <row r="2180" spans="1:45" x14ac:dyDescent="0.3">
      <c r="A2180" s="285">
        <v>120935</v>
      </c>
      <c r="B2180" s="286" t="s">
        <v>539</v>
      </c>
      <c r="C2180" t="s">
        <v>995</v>
      </c>
      <c r="D2180" t="s">
        <v>995</v>
      </c>
      <c r="E2180" t="s">
        <v>995</v>
      </c>
      <c r="F2180" t="s">
        <v>995</v>
      </c>
      <c r="G2180" t="s">
        <v>995</v>
      </c>
      <c r="H2180" t="s">
        <v>995</v>
      </c>
      <c r="I2180" t="s">
        <v>995</v>
      </c>
      <c r="J2180" t="s">
        <v>995</v>
      </c>
      <c r="K2180" t="s">
        <v>995</v>
      </c>
      <c r="L2180" t="s">
        <v>995</v>
      </c>
      <c r="M2180" t="s">
        <v>995</v>
      </c>
      <c r="N2180" t="s">
        <v>995</v>
      </c>
      <c r="O2180" t="s">
        <v>995</v>
      </c>
      <c r="P2180" t="s">
        <v>995</v>
      </c>
      <c r="Q2180" t="s">
        <v>995</v>
      </c>
      <c r="R2180" t="s">
        <v>995</v>
      </c>
      <c r="S2180" t="s">
        <v>995</v>
      </c>
      <c r="T2180" t="s">
        <v>995</v>
      </c>
      <c r="U2180" t="s">
        <v>995</v>
      </c>
      <c r="V2180" t="s">
        <v>995</v>
      </c>
      <c r="W2180" t="s">
        <v>995</v>
      </c>
      <c r="X2180" t="s">
        <v>995</v>
      </c>
      <c r="Y2180" t="s">
        <v>995</v>
      </c>
      <c r="Z2180" t="s">
        <v>995</v>
      </c>
      <c r="AA2180" t="s">
        <v>995</v>
      </c>
      <c r="AB2180" t="s">
        <v>995</v>
      </c>
      <c r="AC2180" t="s">
        <v>995</v>
      </c>
      <c r="AD2180" t="s">
        <v>995</v>
      </c>
      <c r="AE2180" t="s">
        <v>995</v>
      </c>
      <c r="AF2180" t="s">
        <v>995</v>
      </c>
      <c r="AG2180" t="s">
        <v>995</v>
      </c>
      <c r="AH2180" t="s">
        <v>995</v>
      </c>
      <c r="AI2180" t="s">
        <v>995</v>
      </c>
      <c r="AJ2180" t="s">
        <v>995</v>
      </c>
      <c r="AK2180" t="s">
        <v>995</v>
      </c>
      <c r="AL2180" t="s">
        <v>995</v>
      </c>
      <c r="AM2180" t="s">
        <v>995</v>
      </c>
      <c r="AN2180" t="s">
        <v>995</v>
      </c>
      <c r="AO2180" t="s">
        <v>995</v>
      </c>
      <c r="AP2180" t="s">
        <v>995</v>
      </c>
      <c r="AQ2180" s="286" t="s">
        <v>855</v>
      </c>
      <c r="AR2180" s="303"/>
      <c r="AS2180" s="303"/>
    </row>
    <row r="2181" spans="1:45" x14ac:dyDescent="0.3">
      <c r="A2181" s="285">
        <v>120936</v>
      </c>
      <c r="B2181" s="286" t="s">
        <v>540</v>
      </c>
      <c r="C2181" t="s">
        <v>995</v>
      </c>
      <c r="D2181" t="s">
        <v>995</v>
      </c>
      <c r="E2181" t="s">
        <v>995</v>
      </c>
      <c r="F2181" t="s">
        <v>995</v>
      </c>
      <c r="G2181" t="s">
        <v>995</v>
      </c>
      <c r="H2181" t="s">
        <v>995</v>
      </c>
      <c r="I2181" t="s">
        <v>995</v>
      </c>
      <c r="J2181" t="s">
        <v>995</v>
      </c>
      <c r="K2181" t="s">
        <v>995</v>
      </c>
      <c r="L2181" t="s">
        <v>995</v>
      </c>
      <c r="M2181" t="s">
        <v>995</v>
      </c>
      <c r="N2181" t="s">
        <v>995</v>
      </c>
      <c r="O2181" t="s">
        <v>995</v>
      </c>
      <c r="P2181" t="s">
        <v>995</v>
      </c>
      <c r="Q2181" t="s">
        <v>995</v>
      </c>
      <c r="R2181" t="s">
        <v>995</v>
      </c>
      <c r="S2181" t="s">
        <v>995</v>
      </c>
      <c r="T2181" t="s">
        <v>995</v>
      </c>
      <c r="U2181" t="s">
        <v>995</v>
      </c>
      <c r="V2181" t="s">
        <v>995</v>
      </c>
      <c r="W2181" t="s">
        <v>995</v>
      </c>
      <c r="X2181" t="s">
        <v>995</v>
      </c>
      <c r="Y2181" t="s">
        <v>995</v>
      </c>
      <c r="Z2181" t="s">
        <v>995</v>
      </c>
      <c r="AA2181" t="s">
        <v>995</v>
      </c>
      <c r="AB2181" t="s">
        <v>995</v>
      </c>
      <c r="AC2181" t="s">
        <v>995</v>
      </c>
      <c r="AD2181" t="s">
        <v>995</v>
      </c>
      <c r="AE2181" t="s">
        <v>995</v>
      </c>
      <c r="AF2181" t="s">
        <v>995</v>
      </c>
      <c r="AG2181" t="s">
        <v>995</v>
      </c>
      <c r="AH2181" t="s">
        <v>995</v>
      </c>
      <c r="AI2181" t="s">
        <v>995</v>
      </c>
      <c r="AJ2181" t="s">
        <v>995</v>
      </c>
      <c r="AK2181" t="s">
        <v>995</v>
      </c>
      <c r="AL2181" t="s">
        <v>995</v>
      </c>
      <c r="AM2181" t="s">
        <v>995</v>
      </c>
      <c r="AN2181" t="s">
        <v>995</v>
      </c>
      <c r="AO2181" t="s">
        <v>995</v>
      </c>
      <c r="AP2181" t="s">
        <v>995</v>
      </c>
      <c r="AQ2181" s="286" t="s">
        <v>855</v>
      </c>
      <c r="AR2181" s="303"/>
      <c r="AS2181" s="303"/>
    </row>
    <row r="2182" spans="1:45" x14ac:dyDescent="0.3">
      <c r="A2182" s="285">
        <v>120937</v>
      </c>
      <c r="B2182" s="286" t="s">
        <v>540</v>
      </c>
      <c r="C2182" t="s">
        <v>995</v>
      </c>
      <c r="D2182" t="s">
        <v>995</v>
      </c>
      <c r="E2182" t="s">
        <v>995</v>
      </c>
      <c r="F2182" t="s">
        <v>995</v>
      </c>
      <c r="G2182" t="s">
        <v>995</v>
      </c>
      <c r="H2182" t="s">
        <v>995</v>
      </c>
      <c r="I2182" t="s">
        <v>995</v>
      </c>
      <c r="J2182" t="s">
        <v>995</v>
      </c>
      <c r="K2182" t="s">
        <v>995</v>
      </c>
      <c r="L2182" t="s">
        <v>995</v>
      </c>
      <c r="M2182" t="s">
        <v>995</v>
      </c>
      <c r="N2182" t="s">
        <v>995</v>
      </c>
      <c r="O2182" t="s">
        <v>995</v>
      </c>
      <c r="P2182" t="s">
        <v>995</v>
      </c>
      <c r="Q2182" t="s">
        <v>995</v>
      </c>
      <c r="R2182" t="s">
        <v>995</v>
      </c>
      <c r="S2182" t="s">
        <v>995</v>
      </c>
      <c r="T2182" t="s">
        <v>995</v>
      </c>
      <c r="U2182" t="s">
        <v>995</v>
      </c>
      <c r="V2182" t="s">
        <v>995</v>
      </c>
      <c r="W2182" t="s">
        <v>995</v>
      </c>
      <c r="X2182" t="s">
        <v>995</v>
      </c>
      <c r="Y2182" t="s">
        <v>995</v>
      </c>
      <c r="Z2182" t="s">
        <v>995</v>
      </c>
      <c r="AA2182" t="s">
        <v>995</v>
      </c>
      <c r="AB2182" t="s">
        <v>995</v>
      </c>
      <c r="AC2182" t="s">
        <v>995</v>
      </c>
      <c r="AD2182" t="s">
        <v>995</v>
      </c>
      <c r="AE2182" t="s">
        <v>995</v>
      </c>
      <c r="AF2182" t="s">
        <v>995</v>
      </c>
      <c r="AG2182" t="s">
        <v>995</v>
      </c>
      <c r="AH2182" t="s">
        <v>995</v>
      </c>
      <c r="AI2182" t="s">
        <v>995</v>
      </c>
      <c r="AJ2182" t="s">
        <v>995</v>
      </c>
      <c r="AK2182" t="s">
        <v>995</v>
      </c>
      <c r="AL2182" t="s">
        <v>995</v>
      </c>
      <c r="AM2182" t="s">
        <v>995</v>
      </c>
      <c r="AN2182" t="s">
        <v>995</v>
      </c>
      <c r="AO2182" t="s">
        <v>995</v>
      </c>
      <c r="AP2182" t="s">
        <v>995</v>
      </c>
      <c r="AQ2182" s="286" t="s">
        <v>855</v>
      </c>
      <c r="AR2182" s="303"/>
      <c r="AS2182" s="303"/>
    </row>
    <row r="2183" spans="1:45" x14ac:dyDescent="0.3">
      <c r="A2183" s="285">
        <v>120938</v>
      </c>
      <c r="B2183" s="286" t="s">
        <v>540</v>
      </c>
      <c r="C2183" t="s">
        <v>995</v>
      </c>
      <c r="D2183" t="s">
        <v>995</v>
      </c>
      <c r="E2183" t="s">
        <v>995</v>
      </c>
      <c r="F2183" t="s">
        <v>995</v>
      </c>
      <c r="G2183" t="s">
        <v>995</v>
      </c>
      <c r="H2183" t="s">
        <v>995</v>
      </c>
      <c r="I2183" t="s">
        <v>995</v>
      </c>
      <c r="J2183" t="s">
        <v>995</v>
      </c>
      <c r="K2183" t="s">
        <v>995</v>
      </c>
      <c r="L2183" t="s">
        <v>995</v>
      </c>
      <c r="M2183" t="s">
        <v>995</v>
      </c>
      <c r="N2183" t="s">
        <v>995</v>
      </c>
      <c r="O2183" t="s">
        <v>995</v>
      </c>
      <c r="P2183" t="s">
        <v>995</v>
      </c>
      <c r="Q2183" t="s">
        <v>995</v>
      </c>
      <c r="R2183" t="s">
        <v>995</v>
      </c>
      <c r="S2183" t="s">
        <v>995</v>
      </c>
      <c r="T2183" t="s">
        <v>995</v>
      </c>
      <c r="U2183" t="s">
        <v>995</v>
      </c>
      <c r="V2183" t="s">
        <v>995</v>
      </c>
      <c r="W2183" t="s">
        <v>995</v>
      </c>
      <c r="X2183" t="s">
        <v>995</v>
      </c>
      <c r="Y2183" t="s">
        <v>995</v>
      </c>
      <c r="Z2183" t="s">
        <v>995</v>
      </c>
      <c r="AA2183" t="s">
        <v>995</v>
      </c>
      <c r="AB2183" t="s">
        <v>995</v>
      </c>
      <c r="AC2183" t="s">
        <v>995</v>
      </c>
      <c r="AD2183" t="s">
        <v>995</v>
      </c>
      <c r="AE2183" t="s">
        <v>995</v>
      </c>
      <c r="AF2183" t="s">
        <v>995</v>
      </c>
      <c r="AG2183" t="s">
        <v>995</v>
      </c>
      <c r="AH2183" t="s">
        <v>995</v>
      </c>
      <c r="AI2183" t="s">
        <v>995</v>
      </c>
      <c r="AJ2183" t="s">
        <v>995</v>
      </c>
      <c r="AK2183" t="s">
        <v>995</v>
      </c>
      <c r="AL2183" t="s">
        <v>995</v>
      </c>
      <c r="AM2183" t="s">
        <v>995</v>
      </c>
      <c r="AN2183" t="s">
        <v>995</v>
      </c>
      <c r="AO2183" t="s">
        <v>995</v>
      </c>
      <c r="AP2183" t="s">
        <v>995</v>
      </c>
      <c r="AQ2183" s="286" t="s">
        <v>855</v>
      </c>
      <c r="AR2183" s="303"/>
      <c r="AS2183" s="303"/>
    </row>
    <row r="2184" spans="1:45" ht="28.8" x14ac:dyDescent="0.3">
      <c r="A2184" s="285">
        <v>120939</v>
      </c>
      <c r="B2184" s="286" t="s">
        <v>67</v>
      </c>
      <c r="C2184" t="s">
        <v>226</v>
      </c>
      <c r="D2184" t="s">
        <v>226</v>
      </c>
      <c r="E2184" t="s">
        <v>226</v>
      </c>
      <c r="F2184" t="s">
        <v>224</v>
      </c>
      <c r="G2184" t="s">
        <v>226</v>
      </c>
      <c r="H2184" t="s">
        <v>226</v>
      </c>
      <c r="I2184" t="s">
        <v>226</v>
      </c>
      <c r="J2184" t="s">
        <v>226</v>
      </c>
      <c r="K2184" t="s">
        <v>224</v>
      </c>
      <c r="L2184" t="s">
        <v>226</v>
      </c>
      <c r="M2184" t="s">
        <v>226</v>
      </c>
      <c r="N2184" t="s">
        <v>224</v>
      </c>
      <c r="O2184" t="s">
        <v>226</v>
      </c>
      <c r="P2184" t="s">
        <v>224</v>
      </c>
      <c r="Q2184" t="s">
        <v>224</v>
      </c>
      <c r="R2184" t="s">
        <v>226</v>
      </c>
      <c r="S2184" t="s">
        <v>226</v>
      </c>
      <c r="T2184" t="s">
        <v>226</v>
      </c>
      <c r="U2184" t="s">
        <v>226</v>
      </c>
      <c r="V2184" t="s">
        <v>224</v>
      </c>
      <c r="W2184" t="s">
        <v>224</v>
      </c>
      <c r="X2184" t="s">
        <v>226</v>
      </c>
      <c r="Y2184" t="s">
        <v>226</v>
      </c>
      <c r="Z2184" t="s">
        <v>226</v>
      </c>
      <c r="AA2184" t="s">
        <v>224</v>
      </c>
      <c r="AB2184" t="s">
        <v>226</v>
      </c>
      <c r="AC2184" t="s">
        <v>226</v>
      </c>
      <c r="AD2184" t="s">
        <v>226</v>
      </c>
      <c r="AE2184" t="s">
        <v>226</v>
      </c>
      <c r="AF2184" t="s">
        <v>225</v>
      </c>
      <c r="AG2184" t="s">
        <v>225</v>
      </c>
      <c r="AH2184" t="s">
        <v>225</v>
      </c>
      <c r="AI2184" t="s">
        <v>225</v>
      </c>
      <c r="AJ2184" t="s">
        <v>225</v>
      </c>
      <c r="AK2184" t="s">
        <v>225</v>
      </c>
      <c r="AL2184" t="s">
        <v>394</v>
      </c>
      <c r="AM2184" t="s">
        <v>394</v>
      </c>
      <c r="AN2184" t="s">
        <v>394</v>
      </c>
      <c r="AO2184" t="s">
        <v>394</v>
      </c>
      <c r="AP2184" t="s">
        <v>394</v>
      </c>
      <c r="AQ2184" s="286" t="s">
        <v>394</v>
      </c>
      <c r="AR2184" s="307"/>
      <c r="AS2184" s="310"/>
    </row>
    <row r="2185" spans="1:45" x14ac:dyDescent="0.3">
      <c r="A2185" s="285">
        <v>120940</v>
      </c>
      <c r="B2185" s="286" t="s">
        <v>61</v>
      </c>
      <c r="AQ2185" s="286" t="s">
        <v>394</v>
      </c>
      <c r="AR2185" s="303"/>
      <c r="AS2185" s="303"/>
    </row>
    <row r="2186" spans="1:45" x14ac:dyDescent="0.3">
      <c r="A2186" s="285">
        <v>120941</v>
      </c>
      <c r="B2186" s="286" t="s">
        <v>540</v>
      </c>
      <c r="C2186" t="s">
        <v>995</v>
      </c>
      <c r="D2186" t="s">
        <v>995</v>
      </c>
      <c r="E2186" t="s">
        <v>995</v>
      </c>
      <c r="F2186" t="s">
        <v>995</v>
      </c>
      <c r="G2186" t="s">
        <v>995</v>
      </c>
      <c r="H2186" t="s">
        <v>995</v>
      </c>
      <c r="I2186" t="s">
        <v>995</v>
      </c>
      <c r="J2186" t="s">
        <v>995</v>
      </c>
      <c r="K2186" t="s">
        <v>995</v>
      </c>
      <c r="L2186" t="s">
        <v>995</v>
      </c>
      <c r="M2186" t="s">
        <v>995</v>
      </c>
      <c r="N2186" t="s">
        <v>995</v>
      </c>
      <c r="O2186" t="s">
        <v>995</v>
      </c>
      <c r="P2186" t="s">
        <v>995</v>
      </c>
      <c r="Q2186" t="s">
        <v>995</v>
      </c>
      <c r="R2186" t="s">
        <v>995</v>
      </c>
      <c r="S2186" t="s">
        <v>995</v>
      </c>
      <c r="T2186" t="s">
        <v>995</v>
      </c>
      <c r="U2186" t="s">
        <v>995</v>
      </c>
      <c r="V2186" t="s">
        <v>995</v>
      </c>
      <c r="W2186" t="s">
        <v>995</v>
      </c>
      <c r="X2186" t="s">
        <v>995</v>
      </c>
      <c r="Y2186" t="s">
        <v>995</v>
      </c>
      <c r="Z2186" t="s">
        <v>995</v>
      </c>
      <c r="AA2186" t="s">
        <v>995</v>
      </c>
      <c r="AB2186" t="s">
        <v>995</v>
      </c>
      <c r="AC2186" t="s">
        <v>995</v>
      </c>
      <c r="AD2186" t="s">
        <v>995</v>
      </c>
      <c r="AE2186" t="s">
        <v>995</v>
      </c>
      <c r="AF2186" t="s">
        <v>995</v>
      </c>
      <c r="AG2186" t="s">
        <v>995</v>
      </c>
      <c r="AH2186" t="s">
        <v>995</v>
      </c>
      <c r="AI2186" t="s">
        <v>995</v>
      </c>
      <c r="AJ2186" t="s">
        <v>995</v>
      </c>
      <c r="AK2186" t="s">
        <v>995</v>
      </c>
      <c r="AL2186" t="s">
        <v>995</v>
      </c>
      <c r="AM2186" t="s">
        <v>995</v>
      </c>
      <c r="AN2186" t="s">
        <v>995</v>
      </c>
      <c r="AO2186" t="s">
        <v>995</v>
      </c>
      <c r="AP2186" t="s">
        <v>995</v>
      </c>
      <c r="AQ2186" s="286" t="s">
        <v>855</v>
      </c>
      <c r="AR2186" s="303"/>
      <c r="AS2186" s="303"/>
    </row>
    <row r="2187" spans="1:45" x14ac:dyDescent="0.3">
      <c r="A2187" s="285">
        <v>120942</v>
      </c>
      <c r="B2187" s="286" t="s">
        <v>539</v>
      </c>
      <c r="C2187" t="s">
        <v>995</v>
      </c>
      <c r="D2187" t="s">
        <v>995</v>
      </c>
      <c r="E2187" t="s">
        <v>995</v>
      </c>
      <c r="F2187" t="s">
        <v>995</v>
      </c>
      <c r="G2187" t="s">
        <v>995</v>
      </c>
      <c r="H2187" t="s">
        <v>995</v>
      </c>
      <c r="I2187" t="s">
        <v>995</v>
      </c>
      <c r="J2187" t="s">
        <v>995</v>
      </c>
      <c r="K2187" t="s">
        <v>995</v>
      </c>
      <c r="L2187" t="s">
        <v>995</v>
      </c>
      <c r="M2187" t="s">
        <v>995</v>
      </c>
      <c r="N2187" t="s">
        <v>995</v>
      </c>
      <c r="O2187" t="s">
        <v>995</v>
      </c>
      <c r="P2187" t="s">
        <v>995</v>
      </c>
      <c r="Q2187" t="s">
        <v>995</v>
      </c>
      <c r="R2187" t="s">
        <v>995</v>
      </c>
      <c r="S2187" t="s">
        <v>995</v>
      </c>
      <c r="T2187" t="s">
        <v>995</v>
      </c>
      <c r="U2187" t="s">
        <v>995</v>
      </c>
      <c r="V2187" t="s">
        <v>995</v>
      </c>
      <c r="W2187" t="s">
        <v>995</v>
      </c>
      <c r="X2187" t="s">
        <v>995</v>
      </c>
      <c r="Y2187" t="s">
        <v>995</v>
      </c>
      <c r="Z2187" t="s">
        <v>995</v>
      </c>
      <c r="AA2187" t="s">
        <v>995</v>
      </c>
      <c r="AB2187" t="s">
        <v>995</v>
      </c>
      <c r="AC2187" t="s">
        <v>995</v>
      </c>
      <c r="AD2187" t="s">
        <v>995</v>
      </c>
      <c r="AE2187" t="s">
        <v>995</v>
      </c>
      <c r="AF2187" t="s">
        <v>995</v>
      </c>
      <c r="AG2187" t="s">
        <v>995</v>
      </c>
      <c r="AH2187" t="s">
        <v>995</v>
      </c>
      <c r="AI2187" t="s">
        <v>995</v>
      </c>
      <c r="AJ2187" t="s">
        <v>995</v>
      </c>
      <c r="AK2187" t="s">
        <v>995</v>
      </c>
      <c r="AL2187" t="s">
        <v>995</v>
      </c>
      <c r="AM2187" t="s">
        <v>995</v>
      </c>
      <c r="AN2187" t="s">
        <v>995</v>
      </c>
      <c r="AO2187" t="s">
        <v>995</v>
      </c>
      <c r="AP2187" t="s">
        <v>995</v>
      </c>
      <c r="AQ2187" s="286" t="s">
        <v>855</v>
      </c>
      <c r="AR2187" s="303"/>
      <c r="AS2187" s="303"/>
    </row>
    <row r="2188" spans="1:45" ht="21.6" x14ac:dyDescent="0.3">
      <c r="A2188" s="285">
        <v>120943</v>
      </c>
      <c r="B2188" s="286" t="s">
        <v>61</v>
      </c>
      <c r="C2188" t="s">
        <v>226</v>
      </c>
      <c r="D2188" t="s">
        <v>226</v>
      </c>
      <c r="E2188" t="s">
        <v>226</v>
      </c>
      <c r="F2188" t="s">
        <v>226</v>
      </c>
      <c r="G2188" t="s">
        <v>226</v>
      </c>
      <c r="H2188" t="s">
        <v>226</v>
      </c>
      <c r="I2188" t="s">
        <v>226</v>
      </c>
      <c r="J2188" t="s">
        <v>226</v>
      </c>
      <c r="K2188" t="s">
        <v>226</v>
      </c>
      <c r="L2188" t="s">
        <v>226</v>
      </c>
      <c r="M2188" t="s">
        <v>226</v>
      </c>
      <c r="N2188" t="s">
        <v>226</v>
      </c>
      <c r="O2188" t="s">
        <v>226</v>
      </c>
      <c r="P2188" t="s">
        <v>226</v>
      </c>
      <c r="Q2188" t="s">
        <v>226</v>
      </c>
      <c r="R2188" t="s">
        <v>224</v>
      </c>
      <c r="S2188" t="s">
        <v>226</v>
      </c>
      <c r="T2188" t="s">
        <v>226</v>
      </c>
      <c r="U2188" t="s">
        <v>226</v>
      </c>
      <c r="V2188" t="s">
        <v>226</v>
      </c>
      <c r="W2188" t="s">
        <v>226</v>
      </c>
      <c r="X2188" t="s">
        <v>224</v>
      </c>
      <c r="Y2188" t="s">
        <v>226</v>
      </c>
      <c r="Z2188" t="s">
        <v>226</v>
      </c>
      <c r="AA2188" t="s">
        <v>226</v>
      </c>
      <c r="AB2188" t="s">
        <v>225</v>
      </c>
      <c r="AC2188" t="s">
        <v>224</v>
      </c>
      <c r="AD2188" t="s">
        <v>226</v>
      </c>
      <c r="AE2188" t="s">
        <v>224</v>
      </c>
      <c r="AF2188" t="s">
        <v>226</v>
      </c>
      <c r="AG2188" t="s">
        <v>224</v>
      </c>
      <c r="AH2188" t="s">
        <v>225</v>
      </c>
      <c r="AI2188" t="s">
        <v>226</v>
      </c>
      <c r="AJ2188" t="s">
        <v>225</v>
      </c>
      <c r="AK2188" t="s">
        <v>225</v>
      </c>
      <c r="AL2188" t="s">
        <v>226</v>
      </c>
      <c r="AM2188" t="s">
        <v>225</v>
      </c>
      <c r="AN2188" t="s">
        <v>225</v>
      </c>
      <c r="AO2188" t="s">
        <v>225</v>
      </c>
      <c r="AP2188" t="s">
        <v>225</v>
      </c>
      <c r="AQ2188" s="286" t="s">
        <v>394</v>
      </c>
      <c r="AR2188" s="307"/>
      <c r="AS2188" s="310"/>
    </row>
    <row r="2189" spans="1:45" x14ac:dyDescent="0.3">
      <c r="A2189" s="285">
        <v>120944</v>
      </c>
      <c r="B2189" s="286" t="s">
        <v>61</v>
      </c>
      <c r="AQ2189" s="286" t="s">
        <v>394</v>
      </c>
      <c r="AR2189" s="303"/>
      <c r="AS2189" s="303"/>
    </row>
    <row r="2190" spans="1:45" ht="21.6" x14ac:dyDescent="0.3">
      <c r="A2190" s="285">
        <v>120946</v>
      </c>
      <c r="B2190" s="286" t="s">
        <v>538</v>
      </c>
      <c r="C2190" t="s">
        <v>226</v>
      </c>
      <c r="D2190" t="s">
        <v>226</v>
      </c>
      <c r="E2190" t="s">
        <v>224</v>
      </c>
      <c r="F2190" t="s">
        <v>226</v>
      </c>
      <c r="G2190" t="s">
        <v>226</v>
      </c>
      <c r="H2190" t="s">
        <v>226</v>
      </c>
      <c r="I2190" t="s">
        <v>225</v>
      </c>
      <c r="J2190" t="s">
        <v>226</v>
      </c>
      <c r="K2190" t="s">
        <v>226</v>
      </c>
      <c r="L2190" t="s">
        <v>226</v>
      </c>
      <c r="M2190" t="s">
        <v>224</v>
      </c>
      <c r="N2190" t="s">
        <v>226</v>
      </c>
      <c r="O2190" t="s">
        <v>224</v>
      </c>
      <c r="P2190" t="s">
        <v>226</v>
      </c>
      <c r="Q2190" t="s">
        <v>226</v>
      </c>
      <c r="R2190" t="s">
        <v>224</v>
      </c>
      <c r="S2190" t="s">
        <v>224</v>
      </c>
      <c r="T2190" t="s">
        <v>224</v>
      </c>
      <c r="U2190" t="s">
        <v>224</v>
      </c>
      <c r="V2190" t="s">
        <v>224</v>
      </c>
      <c r="W2190" t="s">
        <v>225</v>
      </c>
      <c r="X2190" t="s">
        <v>225</v>
      </c>
      <c r="Y2190" t="s">
        <v>226</v>
      </c>
      <c r="Z2190" t="s">
        <v>226</v>
      </c>
      <c r="AA2190" t="s">
        <v>225</v>
      </c>
      <c r="AB2190" t="s">
        <v>225</v>
      </c>
      <c r="AC2190" t="s">
        <v>225</v>
      </c>
      <c r="AD2190" t="s">
        <v>225</v>
      </c>
      <c r="AE2190" t="s">
        <v>225</v>
      </c>
      <c r="AF2190" t="s">
        <v>225</v>
      </c>
      <c r="AG2190" t="s">
        <v>394</v>
      </c>
      <c r="AH2190" t="s">
        <v>394</v>
      </c>
      <c r="AI2190" t="s">
        <v>394</v>
      </c>
      <c r="AJ2190" t="s">
        <v>394</v>
      </c>
      <c r="AK2190" t="s">
        <v>394</v>
      </c>
      <c r="AL2190" t="s">
        <v>394</v>
      </c>
      <c r="AM2190" t="s">
        <v>394</v>
      </c>
      <c r="AN2190" t="s">
        <v>394</v>
      </c>
      <c r="AO2190" t="s">
        <v>394</v>
      </c>
      <c r="AP2190" t="s">
        <v>394</v>
      </c>
      <c r="AQ2190" s="286" t="s">
        <v>394</v>
      </c>
      <c r="AR2190" s="307"/>
      <c r="AS2190" s="310"/>
    </row>
    <row r="2191" spans="1:45" ht="21.6" x14ac:dyDescent="0.3">
      <c r="A2191" s="285">
        <v>120947</v>
      </c>
      <c r="B2191" s="286" t="s">
        <v>61</v>
      </c>
      <c r="C2191" t="s">
        <v>226</v>
      </c>
      <c r="D2191" t="s">
        <v>226</v>
      </c>
      <c r="E2191" t="s">
        <v>226</v>
      </c>
      <c r="F2191" t="s">
        <v>224</v>
      </c>
      <c r="G2191" t="s">
        <v>226</v>
      </c>
      <c r="H2191" t="s">
        <v>226</v>
      </c>
      <c r="I2191" t="s">
        <v>226</v>
      </c>
      <c r="J2191" t="s">
        <v>226</v>
      </c>
      <c r="K2191" t="s">
        <v>226</v>
      </c>
      <c r="L2191" t="s">
        <v>226</v>
      </c>
      <c r="M2191" t="s">
        <v>226</v>
      </c>
      <c r="N2191" t="s">
        <v>226</v>
      </c>
      <c r="O2191" t="s">
        <v>224</v>
      </c>
      <c r="P2191" t="s">
        <v>224</v>
      </c>
      <c r="Q2191" t="s">
        <v>226</v>
      </c>
      <c r="R2191" t="s">
        <v>226</v>
      </c>
      <c r="S2191" t="s">
        <v>226</v>
      </c>
      <c r="T2191" t="s">
        <v>226</v>
      </c>
      <c r="U2191" t="s">
        <v>224</v>
      </c>
      <c r="V2191" t="s">
        <v>226</v>
      </c>
      <c r="W2191" t="s">
        <v>226</v>
      </c>
      <c r="X2191" t="s">
        <v>226</v>
      </c>
      <c r="Y2191" t="s">
        <v>224</v>
      </c>
      <c r="Z2191" t="s">
        <v>224</v>
      </c>
      <c r="AA2191" t="s">
        <v>226</v>
      </c>
      <c r="AB2191" t="s">
        <v>226</v>
      </c>
      <c r="AC2191" t="s">
        <v>226</v>
      </c>
      <c r="AD2191" t="s">
        <v>226</v>
      </c>
      <c r="AE2191" t="s">
        <v>224</v>
      </c>
      <c r="AF2191" t="s">
        <v>224</v>
      </c>
      <c r="AG2191" t="s">
        <v>226</v>
      </c>
      <c r="AH2191" t="s">
        <v>226</v>
      </c>
      <c r="AI2191" t="s">
        <v>226</v>
      </c>
      <c r="AJ2191" t="s">
        <v>224</v>
      </c>
      <c r="AK2191" t="s">
        <v>225</v>
      </c>
      <c r="AL2191" t="s">
        <v>226</v>
      </c>
      <c r="AM2191" t="s">
        <v>224</v>
      </c>
      <c r="AN2191" t="s">
        <v>224</v>
      </c>
      <c r="AO2191" t="s">
        <v>226</v>
      </c>
      <c r="AP2191" t="s">
        <v>225</v>
      </c>
      <c r="AQ2191" s="286" t="s">
        <v>394</v>
      </c>
      <c r="AR2191" s="307"/>
      <c r="AS2191" s="310"/>
    </row>
    <row r="2192" spans="1:45" x14ac:dyDescent="0.3">
      <c r="A2192" s="285">
        <v>120951</v>
      </c>
      <c r="B2192" s="286" t="s">
        <v>540</v>
      </c>
      <c r="C2192" t="s">
        <v>995</v>
      </c>
      <c r="D2192" t="s">
        <v>995</v>
      </c>
      <c r="E2192" t="s">
        <v>995</v>
      </c>
      <c r="F2192" t="s">
        <v>995</v>
      </c>
      <c r="G2192" t="s">
        <v>995</v>
      </c>
      <c r="H2192" t="s">
        <v>995</v>
      </c>
      <c r="I2192" t="s">
        <v>995</v>
      </c>
      <c r="J2192" t="s">
        <v>995</v>
      </c>
      <c r="K2192" t="s">
        <v>995</v>
      </c>
      <c r="L2192" t="s">
        <v>995</v>
      </c>
      <c r="M2192" t="s">
        <v>995</v>
      </c>
      <c r="N2192" t="s">
        <v>995</v>
      </c>
      <c r="O2192" t="s">
        <v>995</v>
      </c>
      <c r="P2192" t="s">
        <v>995</v>
      </c>
      <c r="Q2192" t="s">
        <v>995</v>
      </c>
      <c r="R2192" t="s">
        <v>995</v>
      </c>
      <c r="S2192" t="s">
        <v>995</v>
      </c>
      <c r="T2192" t="s">
        <v>995</v>
      </c>
      <c r="U2192" t="s">
        <v>995</v>
      </c>
      <c r="V2192" t="s">
        <v>995</v>
      </c>
      <c r="W2192" t="s">
        <v>995</v>
      </c>
      <c r="X2192" t="s">
        <v>995</v>
      </c>
      <c r="Y2192" t="s">
        <v>995</v>
      </c>
      <c r="Z2192" t="s">
        <v>995</v>
      </c>
      <c r="AA2192" t="s">
        <v>995</v>
      </c>
      <c r="AB2192" t="s">
        <v>995</v>
      </c>
      <c r="AC2192" t="s">
        <v>995</v>
      </c>
      <c r="AD2192" t="s">
        <v>995</v>
      </c>
      <c r="AE2192" t="s">
        <v>995</v>
      </c>
      <c r="AF2192" t="s">
        <v>995</v>
      </c>
      <c r="AG2192" t="s">
        <v>995</v>
      </c>
      <c r="AH2192" t="s">
        <v>995</v>
      </c>
      <c r="AI2192" t="s">
        <v>995</v>
      </c>
      <c r="AJ2192" t="s">
        <v>995</v>
      </c>
      <c r="AK2192" t="s">
        <v>995</v>
      </c>
      <c r="AL2192" t="s">
        <v>995</v>
      </c>
      <c r="AM2192" t="s">
        <v>995</v>
      </c>
      <c r="AN2192" t="s">
        <v>995</v>
      </c>
      <c r="AO2192" t="s">
        <v>995</v>
      </c>
      <c r="AP2192" t="s">
        <v>995</v>
      </c>
      <c r="AQ2192" s="286" t="s">
        <v>855</v>
      </c>
      <c r="AR2192" s="303"/>
      <c r="AS2192" s="303"/>
    </row>
    <row r="2193" spans="1:45" x14ac:dyDescent="0.3">
      <c r="A2193" s="285">
        <v>120953</v>
      </c>
      <c r="B2193" s="286" t="s">
        <v>539</v>
      </c>
      <c r="C2193" t="s">
        <v>995</v>
      </c>
      <c r="D2193" t="s">
        <v>995</v>
      </c>
      <c r="E2193" t="s">
        <v>995</v>
      </c>
      <c r="F2193" t="s">
        <v>995</v>
      </c>
      <c r="G2193" t="s">
        <v>995</v>
      </c>
      <c r="H2193" t="s">
        <v>995</v>
      </c>
      <c r="I2193" t="s">
        <v>995</v>
      </c>
      <c r="J2193" t="s">
        <v>995</v>
      </c>
      <c r="K2193" t="s">
        <v>995</v>
      </c>
      <c r="L2193" t="s">
        <v>995</v>
      </c>
      <c r="M2193" t="s">
        <v>995</v>
      </c>
      <c r="N2193" t="s">
        <v>995</v>
      </c>
      <c r="O2193" t="s">
        <v>995</v>
      </c>
      <c r="P2193" t="s">
        <v>995</v>
      </c>
      <c r="Q2193" t="s">
        <v>995</v>
      </c>
      <c r="R2193" t="s">
        <v>995</v>
      </c>
      <c r="S2193" t="s">
        <v>995</v>
      </c>
      <c r="T2193" t="s">
        <v>995</v>
      </c>
      <c r="U2193" t="s">
        <v>995</v>
      </c>
      <c r="V2193" t="s">
        <v>995</v>
      </c>
      <c r="W2193" t="s">
        <v>995</v>
      </c>
      <c r="X2193" t="s">
        <v>995</v>
      </c>
      <c r="Y2193" t="s">
        <v>995</v>
      </c>
      <c r="Z2193" t="s">
        <v>995</v>
      </c>
      <c r="AA2193" t="s">
        <v>995</v>
      </c>
      <c r="AB2193" t="s">
        <v>995</v>
      </c>
      <c r="AC2193" t="s">
        <v>995</v>
      </c>
      <c r="AD2193" t="s">
        <v>995</v>
      </c>
      <c r="AE2193" t="s">
        <v>995</v>
      </c>
      <c r="AF2193" t="s">
        <v>995</v>
      </c>
      <c r="AG2193" t="s">
        <v>995</v>
      </c>
      <c r="AH2193" t="s">
        <v>995</v>
      </c>
      <c r="AI2193" t="s">
        <v>995</v>
      </c>
      <c r="AJ2193" t="s">
        <v>995</v>
      </c>
      <c r="AK2193" t="s">
        <v>995</v>
      </c>
      <c r="AL2193" t="s">
        <v>995</v>
      </c>
      <c r="AM2193" t="s">
        <v>995</v>
      </c>
      <c r="AN2193" t="s">
        <v>995</v>
      </c>
      <c r="AO2193" t="s">
        <v>995</v>
      </c>
      <c r="AP2193" t="s">
        <v>995</v>
      </c>
      <c r="AQ2193" s="286" t="s">
        <v>855</v>
      </c>
      <c r="AR2193" s="303"/>
      <c r="AS2193" s="303"/>
    </row>
    <row r="2194" spans="1:45" x14ac:dyDescent="0.3">
      <c r="A2194" s="285">
        <v>120954</v>
      </c>
      <c r="B2194" s="286" t="s">
        <v>61</v>
      </c>
      <c r="AQ2194" s="286" t="s">
        <v>394</v>
      </c>
      <c r="AR2194" s="303"/>
      <c r="AS2194" s="303"/>
    </row>
    <row r="2195" spans="1:45" x14ac:dyDescent="0.3">
      <c r="A2195" s="285">
        <v>120955</v>
      </c>
      <c r="B2195" s="286" t="s">
        <v>540</v>
      </c>
      <c r="C2195" t="s">
        <v>995</v>
      </c>
      <c r="D2195" t="s">
        <v>995</v>
      </c>
      <c r="E2195" t="s">
        <v>995</v>
      </c>
      <c r="F2195" t="s">
        <v>995</v>
      </c>
      <c r="G2195" t="s">
        <v>995</v>
      </c>
      <c r="H2195" t="s">
        <v>995</v>
      </c>
      <c r="I2195" t="s">
        <v>995</v>
      </c>
      <c r="J2195" t="s">
        <v>995</v>
      </c>
      <c r="K2195" t="s">
        <v>995</v>
      </c>
      <c r="L2195" t="s">
        <v>995</v>
      </c>
      <c r="M2195" t="s">
        <v>995</v>
      </c>
      <c r="N2195" t="s">
        <v>995</v>
      </c>
      <c r="O2195" t="s">
        <v>995</v>
      </c>
      <c r="P2195" t="s">
        <v>995</v>
      </c>
      <c r="Q2195" t="s">
        <v>995</v>
      </c>
      <c r="R2195" t="s">
        <v>995</v>
      </c>
      <c r="S2195" t="s">
        <v>995</v>
      </c>
      <c r="T2195" t="s">
        <v>995</v>
      </c>
      <c r="U2195" t="s">
        <v>995</v>
      </c>
      <c r="V2195" t="s">
        <v>995</v>
      </c>
      <c r="W2195" t="s">
        <v>995</v>
      </c>
      <c r="X2195" t="s">
        <v>995</v>
      </c>
      <c r="Y2195" t="s">
        <v>995</v>
      </c>
      <c r="Z2195" t="s">
        <v>995</v>
      </c>
      <c r="AA2195" t="s">
        <v>995</v>
      </c>
      <c r="AB2195" t="s">
        <v>995</v>
      </c>
      <c r="AC2195" t="s">
        <v>995</v>
      </c>
      <c r="AD2195" t="s">
        <v>995</v>
      </c>
      <c r="AE2195" t="s">
        <v>995</v>
      </c>
      <c r="AF2195" t="s">
        <v>995</v>
      </c>
      <c r="AG2195" t="s">
        <v>995</v>
      </c>
      <c r="AH2195" t="s">
        <v>995</v>
      </c>
      <c r="AI2195" t="s">
        <v>995</v>
      </c>
      <c r="AJ2195" t="s">
        <v>995</v>
      </c>
      <c r="AK2195" t="s">
        <v>995</v>
      </c>
      <c r="AL2195" t="s">
        <v>995</v>
      </c>
      <c r="AM2195" t="s">
        <v>995</v>
      </c>
      <c r="AN2195" t="s">
        <v>995</v>
      </c>
      <c r="AO2195" t="s">
        <v>995</v>
      </c>
      <c r="AP2195" t="s">
        <v>995</v>
      </c>
      <c r="AQ2195" s="286" t="s">
        <v>855</v>
      </c>
      <c r="AR2195" s="303"/>
      <c r="AS2195" s="303"/>
    </row>
    <row r="2196" spans="1:45" ht="21.6" x14ac:dyDescent="0.3">
      <c r="A2196" s="285">
        <v>120956</v>
      </c>
      <c r="B2196" s="286" t="s">
        <v>538</v>
      </c>
      <c r="C2196" t="s">
        <v>995</v>
      </c>
      <c r="D2196" t="s">
        <v>995</v>
      </c>
      <c r="E2196" t="s">
        <v>995</v>
      </c>
      <c r="F2196" t="s">
        <v>995</v>
      </c>
      <c r="G2196" t="s">
        <v>995</v>
      </c>
      <c r="H2196" t="s">
        <v>995</v>
      </c>
      <c r="I2196" t="s">
        <v>995</v>
      </c>
      <c r="J2196" t="s">
        <v>995</v>
      </c>
      <c r="K2196" t="s">
        <v>995</v>
      </c>
      <c r="L2196" t="s">
        <v>995</v>
      </c>
      <c r="M2196" t="s">
        <v>995</v>
      </c>
      <c r="N2196" t="s">
        <v>995</v>
      </c>
      <c r="O2196" t="s">
        <v>995</v>
      </c>
      <c r="P2196" t="s">
        <v>995</v>
      </c>
      <c r="Q2196" t="s">
        <v>995</v>
      </c>
      <c r="R2196" t="s">
        <v>995</v>
      </c>
      <c r="S2196" t="s">
        <v>995</v>
      </c>
      <c r="T2196" t="s">
        <v>995</v>
      </c>
      <c r="U2196" t="s">
        <v>995</v>
      </c>
      <c r="V2196" t="s">
        <v>995</v>
      </c>
      <c r="W2196" t="s">
        <v>995</v>
      </c>
      <c r="X2196" t="s">
        <v>995</v>
      </c>
      <c r="Y2196" t="s">
        <v>995</v>
      </c>
      <c r="Z2196" t="s">
        <v>995</v>
      </c>
      <c r="AA2196" t="s">
        <v>995</v>
      </c>
      <c r="AB2196" t="s">
        <v>995</v>
      </c>
      <c r="AC2196" t="s">
        <v>995</v>
      </c>
      <c r="AD2196" t="s">
        <v>995</v>
      </c>
      <c r="AE2196" t="s">
        <v>995</v>
      </c>
      <c r="AF2196" t="s">
        <v>995</v>
      </c>
      <c r="AG2196" t="s">
        <v>995</v>
      </c>
      <c r="AH2196" t="s">
        <v>995</v>
      </c>
      <c r="AI2196" t="s">
        <v>995</v>
      </c>
      <c r="AJ2196" t="s">
        <v>995</v>
      </c>
      <c r="AK2196" t="s">
        <v>995</v>
      </c>
      <c r="AL2196" t="s">
        <v>995</v>
      </c>
      <c r="AM2196" t="s">
        <v>995</v>
      </c>
      <c r="AN2196" t="s">
        <v>995</v>
      </c>
      <c r="AO2196" t="s">
        <v>995</v>
      </c>
      <c r="AP2196" t="s">
        <v>995</v>
      </c>
      <c r="AQ2196" s="286" t="s">
        <v>855</v>
      </c>
      <c r="AR2196" s="307"/>
      <c r="AS2196" s="310"/>
    </row>
    <row r="2197" spans="1:45" x14ac:dyDescent="0.3">
      <c r="A2197" s="285">
        <v>120957</v>
      </c>
      <c r="B2197" s="286" t="s">
        <v>540</v>
      </c>
      <c r="C2197" t="s">
        <v>995</v>
      </c>
      <c r="D2197" t="s">
        <v>995</v>
      </c>
      <c r="E2197" t="s">
        <v>995</v>
      </c>
      <c r="F2197" t="s">
        <v>995</v>
      </c>
      <c r="G2197" t="s">
        <v>995</v>
      </c>
      <c r="H2197" t="s">
        <v>995</v>
      </c>
      <c r="I2197" t="s">
        <v>995</v>
      </c>
      <c r="J2197" t="s">
        <v>995</v>
      </c>
      <c r="K2197" t="s">
        <v>995</v>
      </c>
      <c r="L2197" t="s">
        <v>995</v>
      </c>
      <c r="M2197" t="s">
        <v>995</v>
      </c>
      <c r="N2197" t="s">
        <v>995</v>
      </c>
      <c r="O2197" t="s">
        <v>995</v>
      </c>
      <c r="P2197" t="s">
        <v>995</v>
      </c>
      <c r="Q2197" t="s">
        <v>995</v>
      </c>
      <c r="R2197" t="s">
        <v>995</v>
      </c>
      <c r="S2197" t="s">
        <v>995</v>
      </c>
      <c r="T2197" t="s">
        <v>995</v>
      </c>
      <c r="U2197" t="s">
        <v>995</v>
      </c>
      <c r="V2197" t="s">
        <v>995</v>
      </c>
      <c r="W2197" t="s">
        <v>995</v>
      </c>
      <c r="X2197" t="s">
        <v>995</v>
      </c>
      <c r="Y2197" t="s">
        <v>995</v>
      </c>
      <c r="Z2197" t="s">
        <v>995</v>
      </c>
      <c r="AA2197" t="s">
        <v>995</v>
      </c>
      <c r="AB2197" t="s">
        <v>995</v>
      </c>
      <c r="AC2197" t="s">
        <v>995</v>
      </c>
      <c r="AD2197" t="s">
        <v>995</v>
      </c>
      <c r="AE2197" t="s">
        <v>995</v>
      </c>
      <c r="AF2197" t="s">
        <v>995</v>
      </c>
      <c r="AG2197" t="s">
        <v>995</v>
      </c>
      <c r="AH2197" t="s">
        <v>995</v>
      </c>
      <c r="AI2197" t="s">
        <v>995</v>
      </c>
      <c r="AJ2197" t="s">
        <v>995</v>
      </c>
      <c r="AK2197" t="s">
        <v>995</v>
      </c>
      <c r="AL2197" t="s">
        <v>995</v>
      </c>
      <c r="AM2197" t="s">
        <v>995</v>
      </c>
      <c r="AN2197" t="s">
        <v>995</v>
      </c>
      <c r="AO2197" t="s">
        <v>995</v>
      </c>
      <c r="AP2197" t="s">
        <v>995</v>
      </c>
      <c r="AQ2197" s="286" t="s">
        <v>855</v>
      </c>
      <c r="AR2197" s="303"/>
      <c r="AS2197" s="303"/>
    </row>
    <row r="2198" spans="1:45" x14ac:dyDescent="0.3">
      <c r="A2198" s="285">
        <v>120960</v>
      </c>
      <c r="B2198" s="286" t="s">
        <v>538</v>
      </c>
      <c r="AQ2198" s="286" t="s">
        <v>394</v>
      </c>
      <c r="AR2198" s="303"/>
      <c r="AS2198" s="303"/>
    </row>
    <row r="2199" spans="1:45" x14ac:dyDescent="0.3">
      <c r="A2199" s="285">
        <v>120961</v>
      </c>
      <c r="B2199" s="286" t="s">
        <v>540</v>
      </c>
      <c r="C2199" t="s">
        <v>995</v>
      </c>
      <c r="D2199" t="s">
        <v>995</v>
      </c>
      <c r="E2199" t="s">
        <v>995</v>
      </c>
      <c r="F2199" t="s">
        <v>995</v>
      </c>
      <c r="G2199" t="s">
        <v>995</v>
      </c>
      <c r="H2199" t="s">
        <v>995</v>
      </c>
      <c r="I2199" t="s">
        <v>995</v>
      </c>
      <c r="J2199" t="s">
        <v>995</v>
      </c>
      <c r="K2199" t="s">
        <v>995</v>
      </c>
      <c r="L2199" t="s">
        <v>995</v>
      </c>
      <c r="M2199" t="s">
        <v>995</v>
      </c>
      <c r="N2199" t="s">
        <v>995</v>
      </c>
      <c r="O2199" t="s">
        <v>995</v>
      </c>
      <c r="P2199" t="s">
        <v>995</v>
      </c>
      <c r="Q2199" t="s">
        <v>995</v>
      </c>
      <c r="R2199" t="s">
        <v>995</v>
      </c>
      <c r="S2199" t="s">
        <v>995</v>
      </c>
      <c r="T2199" t="s">
        <v>995</v>
      </c>
      <c r="U2199" t="s">
        <v>995</v>
      </c>
      <c r="V2199" t="s">
        <v>995</v>
      </c>
      <c r="W2199" t="s">
        <v>995</v>
      </c>
      <c r="X2199" t="s">
        <v>995</v>
      </c>
      <c r="Y2199" t="s">
        <v>995</v>
      </c>
      <c r="Z2199" t="s">
        <v>995</v>
      </c>
      <c r="AA2199" t="s">
        <v>995</v>
      </c>
      <c r="AB2199" t="s">
        <v>995</v>
      </c>
      <c r="AC2199" t="s">
        <v>995</v>
      </c>
      <c r="AD2199" t="s">
        <v>995</v>
      </c>
      <c r="AE2199" t="s">
        <v>995</v>
      </c>
      <c r="AF2199" t="s">
        <v>995</v>
      </c>
      <c r="AG2199" t="s">
        <v>995</v>
      </c>
      <c r="AH2199" t="s">
        <v>995</v>
      </c>
      <c r="AI2199" t="s">
        <v>995</v>
      </c>
      <c r="AJ2199" t="s">
        <v>995</v>
      </c>
      <c r="AK2199" t="s">
        <v>995</v>
      </c>
      <c r="AL2199" t="s">
        <v>995</v>
      </c>
      <c r="AM2199" t="s">
        <v>995</v>
      </c>
      <c r="AN2199" t="s">
        <v>995</v>
      </c>
      <c r="AO2199" t="s">
        <v>995</v>
      </c>
      <c r="AP2199" t="s">
        <v>995</v>
      </c>
      <c r="AQ2199" s="286" t="s">
        <v>855</v>
      </c>
      <c r="AR2199" s="303"/>
      <c r="AS2199" s="303"/>
    </row>
    <row r="2200" spans="1:45" ht="21.6" x14ac:dyDescent="0.3">
      <c r="A2200" s="285">
        <v>120962</v>
      </c>
      <c r="B2200" s="286" t="s">
        <v>61</v>
      </c>
      <c r="C2200" t="s">
        <v>226</v>
      </c>
      <c r="D2200" t="s">
        <v>226</v>
      </c>
      <c r="E2200" t="s">
        <v>224</v>
      </c>
      <c r="F2200" t="s">
        <v>226</v>
      </c>
      <c r="G2200" t="s">
        <v>226</v>
      </c>
      <c r="H2200" t="s">
        <v>226</v>
      </c>
      <c r="I2200" t="s">
        <v>226</v>
      </c>
      <c r="J2200" t="s">
        <v>226</v>
      </c>
      <c r="K2200" t="s">
        <v>226</v>
      </c>
      <c r="L2200" t="s">
        <v>226</v>
      </c>
      <c r="M2200" t="s">
        <v>226</v>
      </c>
      <c r="N2200" t="s">
        <v>224</v>
      </c>
      <c r="O2200" t="s">
        <v>226</v>
      </c>
      <c r="P2200" t="s">
        <v>224</v>
      </c>
      <c r="Q2200" t="s">
        <v>224</v>
      </c>
      <c r="R2200" t="s">
        <v>226</v>
      </c>
      <c r="S2200" t="s">
        <v>226</v>
      </c>
      <c r="T2200" t="s">
        <v>224</v>
      </c>
      <c r="U2200" t="s">
        <v>226</v>
      </c>
      <c r="V2200" t="s">
        <v>226</v>
      </c>
      <c r="W2200" t="s">
        <v>226</v>
      </c>
      <c r="X2200" t="s">
        <v>226</v>
      </c>
      <c r="Y2200" t="s">
        <v>226</v>
      </c>
      <c r="Z2200" t="s">
        <v>226</v>
      </c>
      <c r="AA2200" t="s">
        <v>226</v>
      </c>
      <c r="AB2200" t="s">
        <v>226</v>
      </c>
      <c r="AC2200" t="s">
        <v>226</v>
      </c>
      <c r="AD2200" t="s">
        <v>226</v>
      </c>
      <c r="AE2200" t="s">
        <v>224</v>
      </c>
      <c r="AF2200" t="s">
        <v>224</v>
      </c>
      <c r="AG2200" t="s">
        <v>226</v>
      </c>
      <c r="AH2200" t="s">
        <v>226</v>
      </c>
      <c r="AI2200" t="s">
        <v>226</v>
      </c>
      <c r="AJ2200" t="s">
        <v>226</v>
      </c>
      <c r="AK2200" t="s">
        <v>225</v>
      </c>
      <c r="AL2200" t="s">
        <v>226</v>
      </c>
      <c r="AM2200" t="s">
        <v>225</v>
      </c>
      <c r="AN2200" t="s">
        <v>224</v>
      </c>
      <c r="AO2200" t="s">
        <v>225</v>
      </c>
      <c r="AP2200" t="s">
        <v>225</v>
      </c>
      <c r="AQ2200" s="286" t="s">
        <v>394</v>
      </c>
      <c r="AR2200" s="307"/>
      <c r="AS2200" s="310"/>
    </row>
    <row r="2201" spans="1:45" x14ac:dyDescent="0.3">
      <c r="A2201" s="285">
        <v>120964</v>
      </c>
      <c r="B2201" s="286" t="s">
        <v>540</v>
      </c>
      <c r="C2201" t="s">
        <v>995</v>
      </c>
      <c r="D2201" t="s">
        <v>995</v>
      </c>
      <c r="E2201" t="s">
        <v>995</v>
      </c>
      <c r="F2201" t="s">
        <v>995</v>
      </c>
      <c r="G2201" t="s">
        <v>995</v>
      </c>
      <c r="H2201" t="s">
        <v>995</v>
      </c>
      <c r="I2201" t="s">
        <v>995</v>
      </c>
      <c r="J2201" t="s">
        <v>995</v>
      </c>
      <c r="K2201" t="s">
        <v>995</v>
      </c>
      <c r="L2201" t="s">
        <v>995</v>
      </c>
      <c r="M2201" t="s">
        <v>995</v>
      </c>
      <c r="N2201" t="s">
        <v>995</v>
      </c>
      <c r="O2201" t="s">
        <v>995</v>
      </c>
      <c r="P2201" t="s">
        <v>995</v>
      </c>
      <c r="Q2201" t="s">
        <v>995</v>
      </c>
      <c r="R2201" t="s">
        <v>995</v>
      </c>
      <c r="S2201" t="s">
        <v>995</v>
      </c>
      <c r="T2201" t="s">
        <v>995</v>
      </c>
      <c r="U2201" t="s">
        <v>995</v>
      </c>
      <c r="V2201" t="s">
        <v>995</v>
      </c>
      <c r="W2201" t="s">
        <v>995</v>
      </c>
      <c r="X2201" t="s">
        <v>995</v>
      </c>
      <c r="Y2201" t="s">
        <v>995</v>
      </c>
      <c r="Z2201" t="s">
        <v>995</v>
      </c>
      <c r="AA2201" t="s">
        <v>995</v>
      </c>
      <c r="AB2201" t="s">
        <v>995</v>
      </c>
      <c r="AC2201" t="s">
        <v>995</v>
      </c>
      <c r="AD2201" t="s">
        <v>995</v>
      </c>
      <c r="AE2201" t="s">
        <v>995</v>
      </c>
      <c r="AF2201" t="s">
        <v>995</v>
      </c>
      <c r="AG2201" t="s">
        <v>995</v>
      </c>
      <c r="AH2201" t="s">
        <v>995</v>
      </c>
      <c r="AI2201" t="s">
        <v>995</v>
      </c>
      <c r="AJ2201" t="s">
        <v>995</v>
      </c>
      <c r="AK2201" t="s">
        <v>995</v>
      </c>
      <c r="AL2201" t="s">
        <v>995</v>
      </c>
      <c r="AM2201" t="s">
        <v>995</v>
      </c>
      <c r="AN2201" t="s">
        <v>995</v>
      </c>
      <c r="AO2201" t="s">
        <v>995</v>
      </c>
      <c r="AP2201" t="s">
        <v>995</v>
      </c>
      <c r="AQ2201" s="286" t="s">
        <v>855</v>
      </c>
      <c r="AR2201" s="303"/>
      <c r="AS2201" s="303"/>
    </row>
    <row r="2202" spans="1:45" ht="21.6" x14ac:dyDescent="0.3">
      <c r="A2202" s="285">
        <v>120965</v>
      </c>
      <c r="B2202" s="286" t="s">
        <v>538</v>
      </c>
      <c r="C2202" t="s">
        <v>226</v>
      </c>
      <c r="D2202" t="s">
        <v>224</v>
      </c>
      <c r="E2202" t="s">
        <v>224</v>
      </c>
      <c r="F2202" t="s">
        <v>224</v>
      </c>
      <c r="G2202" t="s">
        <v>226</v>
      </c>
      <c r="H2202" t="s">
        <v>226</v>
      </c>
      <c r="I2202" t="s">
        <v>226</v>
      </c>
      <c r="J2202" t="s">
        <v>226</v>
      </c>
      <c r="K2202" t="s">
        <v>224</v>
      </c>
      <c r="L2202" t="s">
        <v>226</v>
      </c>
      <c r="M2202" t="s">
        <v>224</v>
      </c>
      <c r="N2202" t="s">
        <v>224</v>
      </c>
      <c r="O2202" t="s">
        <v>226</v>
      </c>
      <c r="P2202" t="s">
        <v>224</v>
      </c>
      <c r="Q2202" t="s">
        <v>226</v>
      </c>
      <c r="R2202" t="s">
        <v>226</v>
      </c>
      <c r="S2202" t="s">
        <v>226</v>
      </c>
      <c r="T2202" t="s">
        <v>226</v>
      </c>
      <c r="U2202" t="s">
        <v>226</v>
      </c>
      <c r="V2202" t="s">
        <v>226</v>
      </c>
      <c r="W2202" t="s">
        <v>225</v>
      </c>
      <c r="X2202" t="s">
        <v>225</v>
      </c>
      <c r="Y2202" t="s">
        <v>226</v>
      </c>
      <c r="Z2202" t="s">
        <v>226</v>
      </c>
      <c r="AA2202" t="s">
        <v>225</v>
      </c>
      <c r="AB2202" t="s">
        <v>224</v>
      </c>
      <c r="AC2202" t="s">
        <v>224</v>
      </c>
      <c r="AD2202" t="s">
        <v>225</v>
      </c>
      <c r="AE2202" t="s">
        <v>225</v>
      </c>
      <c r="AF2202" t="s">
        <v>225</v>
      </c>
      <c r="AG2202" t="s">
        <v>394</v>
      </c>
      <c r="AH2202" t="s">
        <v>394</v>
      </c>
      <c r="AI2202" t="s">
        <v>394</v>
      </c>
      <c r="AJ2202" t="s">
        <v>394</v>
      </c>
      <c r="AK2202" t="s">
        <v>394</v>
      </c>
      <c r="AL2202" t="s">
        <v>394</v>
      </c>
      <c r="AM2202" t="s">
        <v>394</v>
      </c>
      <c r="AN2202" t="s">
        <v>394</v>
      </c>
      <c r="AO2202" t="s">
        <v>394</v>
      </c>
      <c r="AP2202" t="s">
        <v>394</v>
      </c>
      <c r="AQ2202" s="286" t="s">
        <v>394</v>
      </c>
      <c r="AR2202" s="307"/>
      <c r="AS2202" s="310"/>
    </row>
    <row r="2203" spans="1:45" ht="21.6" x14ac:dyDescent="0.3">
      <c r="A2203" s="285">
        <v>120966</v>
      </c>
      <c r="B2203" s="286" t="s">
        <v>538</v>
      </c>
      <c r="C2203" t="s">
        <v>226</v>
      </c>
      <c r="D2203" t="s">
        <v>224</v>
      </c>
      <c r="E2203" t="s">
        <v>226</v>
      </c>
      <c r="F2203" t="s">
        <v>224</v>
      </c>
      <c r="G2203" t="s">
        <v>224</v>
      </c>
      <c r="H2203" t="s">
        <v>226</v>
      </c>
      <c r="I2203" t="s">
        <v>224</v>
      </c>
      <c r="J2203" t="s">
        <v>226</v>
      </c>
      <c r="K2203" t="s">
        <v>226</v>
      </c>
      <c r="L2203" t="s">
        <v>226</v>
      </c>
      <c r="M2203" t="s">
        <v>226</v>
      </c>
      <c r="N2203" t="s">
        <v>224</v>
      </c>
      <c r="O2203" t="s">
        <v>226</v>
      </c>
      <c r="P2203" t="s">
        <v>224</v>
      </c>
      <c r="Q2203" t="s">
        <v>226</v>
      </c>
      <c r="R2203" t="s">
        <v>226</v>
      </c>
      <c r="S2203" t="s">
        <v>224</v>
      </c>
      <c r="T2203" t="s">
        <v>224</v>
      </c>
      <c r="U2203" t="s">
        <v>224</v>
      </c>
      <c r="V2203" t="s">
        <v>226</v>
      </c>
      <c r="W2203" t="s">
        <v>226</v>
      </c>
      <c r="X2203" t="s">
        <v>225</v>
      </c>
      <c r="Y2203" t="s">
        <v>226</v>
      </c>
      <c r="Z2203" t="s">
        <v>226</v>
      </c>
      <c r="AA2203" t="s">
        <v>226</v>
      </c>
      <c r="AB2203" t="s">
        <v>226</v>
      </c>
      <c r="AC2203" t="s">
        <v>225</v>
      </c>
      <c r="AD2203" t="s">
        <v>224</v>
      </c>
      <c r="AE2203" t="s">
        <v>226</v>
      </c>
      <c r="AF2203" t="s">
        <v>225</v>
      </c>
      <c r="AG2203" t="s">
        <v>394</v>
      </c>
      <c r="AH2203" t="s">
        <v>394</v>
      </c>
      <c r="AI2203" t="s">
        <v>394</v>
      </c>
      <c r="AJ2203" t="s">
        <v>394</v>
      </c>
      <c r="AK2203" t="s">
        <v>394</v>
      </c>
      <c r="AL2203" t="s">
        <v>394</v>
      </c>
      <c r="AM2203" t="s">
        <v>394</v>
      </c>
      <c r="AN2203" t="s">
        <v>394</v>
      </c>
      <c r="AO2203" t="s">
        <v>394</v>
      </c>
      <c r="AP2203" t="s">
        <v>394</v>
      </c>
      <c r="AQ2203" s="286" t="s">
        <v>394</v>
      </c>
      <c r="AR2203" s="307"/>
      <c r="AS2203" s="310"/>
    </row>
    <row r="2204" spans="1:45" ht="21.6" x14ac:dyDescent="0.3">
      <c r="A2204" s="285">
        <v>120970</v>
      </c>
      <c r="B2204" s="286" t="s">
        <v>540</v>
      </c>
      <c r="C2204" t="s">
        <v>226</v>
      </c>
      <c r="D2204" t="s">
        <v>224</v>
      </c>
      <c r="E2204" t="s">
        <v>224</v>
      </c>
      <c r="F2204" t="s">
        <v>224</v>
      </c>
      <c r="G2204" t="s">
        <v>224</v>
      </c>
      <c r="H2204" t="s">
        <v>224</v>
      </c>
      <c r="I2204" t="s">
        <v>226</v>
      </c>
      <c r="J2204" t="s">
        <v>224</v>
      </c>
      <c r="K2204" t="s">
        <v>224</v>
      </c>
      <c r="L2204" t="s">
        <v>224</v>
      </c>
      <c r="M2204" t="s">
        <v>226</v>
      </c>
      <c r="N2204" t="s">
        <v>226</v>
      </c>
      <c r="O2204" t="s">
        <v>226</v>
      </c>
      <c r="P2204" t="s">
        <v>226</v>
      </c>
      <c r="Q2204" t="s">
        <v>226</v>
      </c>
      <c r="R2204" t="s">
        <v>226</v>
      </c>
      <c r="S2204" t="s">
        <v>226</v>
      </c>
      <c r="T2204" t="s">
        <v>224</v>
      </c>
      <c r="U2204" t="s">
        <v>226</v>
      </c>
      <c r="V2204" t="s">
        <v>224</v>
      </c>
      <c r="W2204" t="s">
        <v>394</v>
      </c>
      <c r="X2204" t="s">
        <v>394</v>
      </c>
      <c r="Y2204" t="s">
        <v>394</v>
      </c>
      <c r="Z2204" t="s">
        <v>394</v>
      </c>
      <c r="AA2204" t="s">
        <v>394</v>
      </c>
      <c r="AB2204" t="s">
        <v>394</v>
      </c>
      <c r="AC2204" t="s">
        <v>394</v>
      </c>
      <c r="AD2204" t="s">
        <v>394</v>
      </c>
      <c r="AE2204" t="s">
        <v>394</v>
      </c>
      <c r="AF2204" t="s">
        <v>394</v>
      </c>
      <c r="AG2204" t="s">
        <v>394</v>
      </c>
      <c r="AH2204" t="s">
        <v>394</v>
      </c>
      <c r="AI2204" t="s">
        <v>394</v>
      </c>
      <c r="AJ2204" t="s">
        <v>394</v>
      </c>
      <c r="AK2204" t="s">
        <v>394</v>
      </c>
      <c r="AL2204" t="s">
        <v>394</v>
      </c>
      <c r="AM2204" t="s">
        <v>394</v>
      </c>
      <c r="AN2204" t="s">
        <v>394</v>
      </c>
      <c r="AO2204" t="s">
        <v>394</v>
      </c>
      <c r="AP2204" t="s">
        <v>394</v>
      </c>
      <c r="AQ2204" s="286" t="s">
        <v>394</v>
      </c>
      <c r="AR2204" s="307"/>
      <c r="AS2204" s="310"/>
    </row>
    <row r="2205" spans="1:45" x14ac:dyDescent="0.3">
      <c r="A2205" s="285">
        <v>120971</v>
      </c>
      <c r="B2205" s="286" t="s">
        <v>540</v>
      </c>
      <c r="C2205" t="s">
        <v>995</v>
      </c>
      <c r="D2205" t="s">
        <v>995</v>
      </c>
      <c r="E2205" t="s">
        <v>995</v>
      </c>
      <c r="F2205" t="s">
        <v>995</v>
      </c>
      <c r="G2205" t="s">
        <v>995</v>
      </c>
      <c r="H2205" t="s">
        <v>995</v>
      </c>
      <c r="I2205" t="s">
        <v>995</v>
      </c>
      <c r="J2205" t="s">
        <v>995</v>
      </c>
      <c r="K2205" t="s">
        <v>995</v>
      </c>
      <c r="L2205" t="s">
        <v>995</v>
      </c>
      <c r="M2205" t="s">
        <v>995</v>
      </c>
      <c r="N2205" t="s">
        <v>995</v>
      </c>
      <c r="O2205" t="s">
        <v>995</v>
      </c>
      <c r="P2205" t="s">
        <v>995</v>
      </c>
      <c r="Q2205" t="s">
        <v>995</v>
      </c>
      <c r="R2205" t="s">
        <v>995</v>
      </c>
      <c r="S2205" t="s">
        <v>995</v>
      </c>
      <c r="T2205" t="s">
        <v>995</v>
      </c>
      <c r="U2205" t="s">
        <v>995</v>
      </c>
      <c r="V2205" t="s">
        <v>995</v>
      </c>
      <c r="W2205" t="s">
        <v>995</v>
      </c>
      <c r="X2205" t="s">
        <v>995</v>
      </c>
      <c r="Y2205" t="s">
        <v>995</v>
      </c>
      <c r="Z2205" t="s">
        <v>995</v>
      </c>
      <c r="AA2205" t="s">
        <v>995</v>
      </c>
      <c r="AB2205" t="s">
        <v>995</v>
      </c>
      <c r="AC2205" t="s">
        <v>995</v>
      </c>
      <c r="AD2205" t="s">
        <v>995</v>
      </c>
      <c r="AE2205" t="s">
        <v>995</v>
      </c>
      <c r="AF2205" t="s">
        <v>995</v>
      </c>
      <c r="AG2205" t="s">
        <v>995</v>
      </c>
      <c r="AH2205" t="s">
        <v>995</v>
      </c>
      <c r="AI2205" t="s">
        <v>995</v>
      </c>
      <c r="AJ2205" t="s">
        <v>995</v>
      </c>
      <c r="AK2205" t="s">
        <v>995</v>
      </c>
      <c r="AL2205" t="s">
        <v>995</v>
      </c>
      <c r="AM2205" t="s">
        <v>995</v>
      </c>
      <c r="AN2205" t="s">
        <v>995</v>
      </c>
      <c r="AO2205" t="s">
        <v>995</v>
      </c>
      <c r="AP2205" t="s">
        <v>995</v>
      </c>
      <c r="AQ2205" s="286" t="s">
        <v>855</v>
      </c>
      <c r="AR2205" s="303"/>
      <c r="AS2205" s="303"/>
    </row>
    <row r="2206" spans="1:45" x14ac:dyDescent="0.3">
      <c r="A2206" s="285">
        <v>120973</v>
      </c>
      <c r="B2206" s="286" t="s">
        <v>538</v>
      </c>
      <c r="C2206" t="s">
        <v>995</v>
      </c>
      <c r="D2206" t="s">
        <v>995</v>
      </c>
      <c r="E2206" t="s">
        <v>995</v>
      </c>
      <c r="F2206" t="s">
        <v>995</v>
      </c>
      <c r="G2206" t="s">
        <v>995</v>
      </c>
      <c r="H2206" t="s">
        <v>995</v>
      </c>
      <c r="I2206" t="s">
        <v>995</v>
      </c>
      <c r="J2206" t="s">
        <v>995</v>
      </c>
      <c r="K2206" t="s">
        <v>995</v>
      </c>
      <c r="L2206" t="s">
        <v>995</v>
      </c>
      <c r="M2206" t="s">
        <v>995</v>
      </c>
      <c r="N2206" t="s">
        <v>995</v>
      </c>
      <c r="O2206" t="s">
        <v>995</v>
      </c>
      <c r="P2206" t="s">
        <v>995</v>
      </c>
      <c r="Q2206" t="s">
        <v>995</v>
      </c>
      <c r="R2206" t="s">
        <v>995</v>
      </c>
      <c r="S2206" t="s">
        <v>995</v>
      </c>
      <c r="T2206" t="s">
        <v>995</v>
      </c>
      <c r="U2206" t="s">
        <v>995</v>
      </c>
      <c r="V2206" t="s">
        <v>995</v>
      </c>
      <c r="W2206" t="s">
        <v>995</v>
      </c>
      <c r="X2206" t="s">
        <v>995</v>
      </c>
      <c r="Y2206" t="s">
        <v>995</v>
      </c>
      <c r="Z2206" t="s">
        <v>995</v>
      </c>
      <c r="AA2206" t="s">
        <v>995</v>
      </c>
      <c r="AB2206" t="s">
        <v>995</v>
      </c>
      <c r="AC2206" t="s">
        <v>995</v>
      </c>
      <c r="AD2206" t="s">
        <v>995</v>
      </c>
      <c r="AE2206" t="s">
        <v>995</v>
      </c>
      <c r="AF2206" t="s">
        <v>995</v>
      </c>
      <c r="AG2206" t="s">
        <v>995</v>
      </c>
      <c r="AH2206" t="s">
        <v>995</v>
      </c>
      <c r="AI2206" t="s">
        <v>995</v>
      </c>
      <c r="AJ2206" t="s">
        <v>995</v>
      </c>
      <c r="AK2206" t="s">
        <v>995</v>
      </c>
      <c r="AL2206" t="s">
        <v>995</v>
      </c>
      <c r="AM2206" t="s">
        <v>995</v>
      </c>
      <c r="AN2206" t="s">
        <v>995</v>
      </c>
      <c r="AO2206" t="s">
        <v>995</v>
      </c>
      <c r="AP2206" t="s">
        <v>995</v>
      </c>
      <c r="AQ2206" s="286" t="s">
        <v>855</v>
      </c>
      <c r="AR2206" s="303"/>
      <c r="AS2206" s="303"/>
    </row>
    <row r="2207" spans="1:45" x14ac:dyDescent="0.3">
      <c r="A2207" s="285">
        <v>120974</v>
      </c>
      <c r="B2207" s="286" t="s">
        <v>538</v>
      </c>
      <c r="AQ2207" s="286" t="s">
        <v>394</v>
      </c>
      <c r="AR2207" s="303"/>
      <c r="AS2207" s="303"/>
    </row>
    <row r="2208" spans="1:45" x14ac:dyDescent="0.3">
      <c r="A2208" s="285">
        <v>120976</v>
      </c>
      <c r="B2208" s="286" t="s">
        <v>540</v>
      </c>
      <c r="C2208" t="s">
        <v>995</v>
      </c>
      <c r="D2208" t="s">
        <v>995</v>
      </c>
      <c r="E2208" t="s">
        <v>995</v>
      </c>
      <c r="F2208" t="s">
        <v>995</v>
      </c>
      <c r="G2208" t="s">
        <v>995</v>
      </c>
      <c r="H2208" t="s">
        <v>995</v>
      </c>
      <c r="I2208" t="s">
        <v>995</v>
      </c>
      <c r="J2208" t="s">
        <v>995</v>
      </c>
      <c r="K2208" t="s">
        <v>995</v>
      </c>
      <c r="L2208" t="s">
        <v>995</v>
      </c>
      <c r="M2208" t="s">
        <v>995</v>
      </c>
      <c r="N2208" t="s">
        <v>995</v>
      </c>
      <c r="O2208" t="s">
        <v>995</v>
      </c>
      <c r="P2208" t="s">
        <v>995</v>
      </c>
      <c r="Q2208" t="s">
        <v>995</v>
      </c>
      <c r="R2208" t="s">
        <v>995</v>
      </c>
      <c r="S2208" t="s">
        <v>995</v>
      </c>
      <c r="T2208" t="s">
        <v>995</v>
      </c>
      <c r="U2208" t="s">
        <v>995</v>
      </c>
      <c r="V2208" t="s">
        <v>995</v>
      </c>
      <c r="W2208" t="s">
        <v>995</v>
      </c>
      <c r="X2208" t="s">
        <v>995</v>
      </c>
      <c r="Y2208" t="s">
        <v>995</v>
      </c>
      <c r="Z2208" t="s">
        <v>995</v>
      </c>
      <c r="AA2208" t="s">
        <v>995</v>
      </c>
      <c r="AB2208" t="s">
        <v>995</v>
      </c>
      <c r="AC2208" t="s">
        <v>995</v>
      </c>
      <c r="AD2208" t="s">
        <v>995</v>
      </c>
      <c r="AE2208" t="s">
        <v>995</v>
      </c>
      <c r="AF2208" t="s">
        <v>995</v>
      </c>
      <c r="AG2208" t="s">
        <v>995</v>
      </c>
      <c r="AH2208" t="s">
        <v>995</v>
      </c>
      <c r="AI2208" t="s">
        <v>995</v>
      </c>
      <c r="AJ2208" t="s">
        <v>995</v>
      </c>
      <c r="AK2208" t="s">
        <v>995</v>
      </c>
      <c r="AL2208" t="s">
        <v>995</v>
      </c>
      <c r="AM2208" t="s">
        <v>995</v>
      </c>
      <c r="AN2208" t="s">
        <v>995</v>
      </c>
      <c r="AO2208" t="s">
        <v>995</v>
      </c>
      <c r="AP2208" t="s">
        <v>995</v>
      </c>
      <c r="AQ2208" s="286" t="s">
        <v>855</v>
      </c>
      <c r="AR2208" s="303"/>
      <c r="AS2208" s="303"/>
    </row>
    <row r="2209" spans="1:47" x14ac:dyDescent="0.3">
      <c r="A2209" s="285">
        <v>120978</v>
      </c>
      <c r="B2209" s="286" t="s">
        <v>538</v>
      </c>
      <c r="AQ2209" s="286" t="s">
        <v>394</v>
      </c>
      <c r="AR2209" s="303"/>
      <c r="AS2209" s="303"/>
    </row>
    <row r="2210" spans="1:47" x14ac:dyDescent="0.3">
      <c r="A2210" s="285">
        <v>120980</v>
      </c>
      <c r="B2210" s="286" t="s">
        <v>61</v>
      </c>
      <c r="C2210" t="s">
        <v>995</v>
      </c>
      <c r="D2210" t="s">
        <v>995</v>
      </c>
      <c r="E2210" t="s">
        <v>995</v>
      </c>
      <c r="F2210" t="s">
        <v>995</v>
      </c>
      <c r="G2210" t="s">
        <v>995</v>
      </c>
      <c r="H2210" t="s">
        <v>995</v>
      </c>
      <c r="I2210" t="s">
        <v>995</v>
      </c>
      <c r="J2210" t="s">
        <v>995</v>
      </c>
      <c r="K2210" t="s">
        <v>995</v>
      </c>
      <c r="L2210" t="s">
        <v>995</v>
      </c>
      <c r="M2210" t="s">
        <v>995</v>
      </c>
      <c r="N2210" t="s">
        <v>995</v>
      </c>
      <c r="O2210" t="s">
        <v>995</v>
      </c>
      <c r="P2210" t="s">
        <v>995</v>
      </c>
      <c r="Q2210" t="s">
        <v>995</v>
      </c>
      <c r="R2210" t="s">
        <v>995</v>
      </c>
      <c r="S2210" t="s">
        <v>995</v>
      </c>
      <c r="T2210" t="s">
        <v>995</v>
      </c>
      <c r="U2210" t="s">
        <v>995</v>
      </c>
      <c r="V2210" t="s">
        <v>995</v>
      </c>
      <c r="W2210" t="s">
        <v>995</v>
      </c>
      <c r="X2210" t="s">
        <v>995</v>
      </c>
      <c r="Y2210" t="s">
        <v>995</v>
      </c>
      <c r="Z2210" t="s">
        <v>995</v>
      </c>
      <c r="AA2210" t="s">
        <v>995</v>
      </c>
      <c r="AB2210" t="s">
        <v>995</v>
      </c>
      <c r="AC2210" t="s">
        <v>995</v>
      </c>
      <c r="AD2210" t="s">
        <v>995</v>
      </c>
      <c r="AE2210" t="s">
        <v>995</v>
      </c>
      <c r="AF2210" t="s">
        <v>995</v>
      </c>
      <c r="AG2210" t="s">
        <v>995</v>
      </c>
      <c r="AH2210" t="s">
        <v>995</v>
      </c>
      <c r="AI2210" t="s">
        <v>995</v>
      </c>
      <c r="AJ2210" t="s">
        <v>995</v>
      </c>
      <c r="AK2210" t="s">
        <v>995</v>
      </c>
      <c r="AL2210" t="s">
        <v>995</v>
      </c>
      <c r="AM2210" t="s">
        <v>995</v>
      </c>
      <c r="AN2210" t="s">
        <v>995</v>
      </c>
      <c r="AO2210" t="s">
        <v>995</v>
      </c>
      <c r="AP2210" t="s">
        <v>995</v>
      </c>
      <c r="AQ2210" s="286" t="s">
        <v>855</v>
      </c>
      <c r="AR2210" s="303"/>
      <c r="AS2210" s="303"/>
    </row>
    <row r="2211" spans="1:47" ht="21.6" x14ac:dyDescent="0.3">
      <c r="A2211" s="285">
        <v>120982</v>
      </c>
      <c r="B2211" s="286" t="s">
        <v>61</v>
      </c>
      <c r="C2211" t="s">
        <v>995</v>
      </c>
      <c r="D2211" t="s">
        <v>995</v>
      </c>
      <c r="E2211" t="s">
        <v>995</v>
      </c>
      <c r="F2211" t="s">
        <v>995</v>
      </c>
      <c r="G2211" t="s">
        <v>995</v>
      </c>
      <c r="H2211" t="s">
        <v>995</v>
      </c>
      <c r="I2211" t="s">
        <v>995</v>
      </c>
      <c r="J2211" t="s">
        <v>995</v>
      </c>
      <c r="K2211" t="s">
        <v>995</v>
      </c>
      <c r="L2211" t="s">
        <v>995</v>
      </c>
      <c r="M2211" t="s">
        <v>995</v>
      </c>
      <c r="N2211" t="s">
        <v>995</v>
      </c>
      <c r="O2211" t="s">
        <v>995</v>
      </c>
      <c r="P2211" t="s">
        <v>995</v>
      </c>
      <c r="Q2211" t="s">
        <v>995</v>
      </c>
      <c r="R2211" t="s">
        <v>995</v>
      </c>
      <c r="S2211" t="s">
        <v>995</v>
      </c>
      <c r="T2211" t="s">
        <v>995</v>
      </c>
      <c r="U2211" t="s">
        <v>995</v>
      </c>
      <c r="V2211" t="s">
        <v>995</v>
      </c>
      <c r="W2211" t="s">
        <v>995</v>
      </c>
      <c r="X2211" t="s">
        <v>995</v>
      </c>
      <c r="Y2211" t="s">
        <v>995</v>
      </c>
      <c r="Z2211" t="s">
        <v>995</v>
      </c>
      <c r="AA2211" t="s">
        <v>995</v>
      </c>
      <c r="AB2211" t="s">
        <v>995</v>
      </c>
      <c r="AC2211" t="s">
        <v>995</v>
      </c>
      <c r="AD2211" t="s">
        <v>995</v>
      </c>
      <c r="AE2211" t="s">
        <v>995</v>
      </c>
      <c r="AF2211" t="s">
        <v>995</v>
      </c>
      <c r="AG2211" t="s">
        <v>995</v>
      </c>
      <c r="AH2211" t="s">
        <v>995</v>
      </c>
      <c r="AI2211" t="s">
        <v>995</v>
      </c>
      <c r="AJ2211" t="s">
        <v>995</v>
      </c>
      <c r="AK2211" t="s">
        <v>995</v>
      </c>
      <c r="AL2211" t="s">
        <v>995</v>
      </c>
      <c r="AM2211" t="s">
        <v>995</v>
      </c>
      <c r="AN2211" t="s">
        <v>995</v>
      </c>
      <c r="AO2211" t="s">
        <v>995</v>
      </c>
      <c r="AP2211" t="s">
        <v>995</v>
      </c>
      <c r="AQ2211" s="286" t="s">
        <v>855</v>
      </c>
      <c r="AR2211" s="307"/>
      <c r="AS2211" s="310"/>
    </row>
    <row r="2212" spans="1:47" ht="21.6" x14ac:dyDescent="0.3">
      <c r="A2212" s="285">
        <v>120983</v>
      </c>
      <c r="B2212" s="286" t="s">
        <v>61</v>
      </c>
      <c r="C2212" t="s">
        <v>226</v>
      </c>
      <c r="D2212" t="s">
        <v>226</v>
      </c>
      <c r="E2212" t="s">
        <v>224</v>
      </c>
      <c r="F2212" t="s">
        <v>226</v>
      </c>
      <c r="G2212" t="s">
        <v>226</v>
      </c>
      <c r="H2212" t="s">
        <v>226</v>
      </c>
      <c r="I2212" t="s">
        <v>226</v>
      </c>
      <c r="J2212" t="s">
        <v>226</v>
      </c>
      <c r="K2212" t="s">
        <v>226</v>
      </c>
      <c r="L2212" t="s">
        <v>226</v>
      </c>
      <c r="M2212" t="s">
        <v>226</v>
      </c>
      <c r="N2212" t="s">
        <v>224</v>
      </c>
      <c r="O2212" t="s">
        <v>224</v>
      </c>
      <c r="P2212" t="s">
        <v>226</v>
      </c>
      <c r="Q2212" t="s">
        <v>226</v>
      </c>
      <c r="R2212" t="s">
        <v>226</v>
      </c>
      <c r="S2212" t="s">
        <v>224</v>
      </c>
      <c r="T2212" t="s">
        <v>226</v>
      </c>
      <c r="U2212" t="s">
        <v>224</v>
      </c>
      <c r="V2212" t="s">
        <v>226</v>
      </c>
      <c r="W2212" t="s">
        <v>226</v>
      </c>
      <c r="X2212" t="s">
        <v>226</v>
      </c>
      <c r="Y2212" t="s">
        <v>224</v>
      </c>
      <c r="Z2212" t="s">
        <v>224</v>
      </c>
      <c r="AA2212" t="s">
        <v>226</v>
      </c>
      <c r="AB2212" t="s">
        <v>224</v>
      </c>
      <c r="AC2212" t="s">
        <v>226</v>
      </c>
      <c r="AD2212" t="s">
        <v>226</v>
      </c>
      <c r="AE2212" t="s">
        <v>224</v>
      </c>
      <c r="AF2212" t="s">
        <v>224</v>
      </c>
      <c r="AG2212" t="s">
        <v>226</v>
      </c>
      <c r="AH2212" t="s">
        <v>226</v>
      </c>
      <c r="AI2212" t="s">
        <v>224</v>
      </c>
      <c r="AJ2212" t="s">
        <v>224</v>
      </c>
      <c r="AK2212" t="s">
        <v>224</v>
      </c>
      <c r="AL2212" t="s">
        <v>226</v>
      </c>
      <c r="AM2212" t="s">
        <v>224</v>
      </c>
      <c r="AN2212" t="s">
        <v>224</v>
      </c>
      <c r="AO2212" t="s">
        <v>226</v>
      </c>
      <c r="AP2212" t="s">
        <v>224</v>
      </c>
      <c r="AQ2212" s="286" t="s">
        <v>394</v>
      </c>
      <c r="AR2212" s="307"/>
      <c r="AS2212" s="310"/>
    </row>
    <row r="2213" spans="1:47" x14ac:dyDescent="0.3">
      <c r="A2213" s="285">
        <v>120986</v>
      </c>
      <c r="B2213" s="286" t="s">
        <v>539</v>
      </c>
      <c r="C2213" t="s">
        <v>995</v>
      </c>
      <c r="D2213" t="s">
        <v>995</v>
      </c>
      <c r="E2213" t="s">
        <v>995</v>
      </c>
      <c r="F2213" t="s">
        <v>995</v>
      </c>
      <c r="G2213" t="s">
        <v>995</v>
      </c>
      <c r="H2213" t="s">
        <v>995</v>
      </c>
      <c r="I2213" t="s">
        <v>995</v>
      </c>
      <c r="J2213" t="s">
        <v>995</v>
      </c>
      <c r="K2213" t="s">
        <v>995</v>
      </c>
      <c r="L2213" t="s">
        <v>995</v>
      </c>
      <c r="M2213" t="s">
        <v>995</v>
      </c>
      <c r="N2213" t="s">
        <v>995</v>
      </c>
      <c r="O2213" t="s">
        <v>995</v>
      </c>
      <c r="P2213" t="s">
        <v>995</v>
      </c>
      <c r="Q2213" t="s">
        <v>995</v>
      </c>
      <c r="R2213" t="s">
        <v>995</v>
      </c>
      <c r="S2213" t="s">
        <v>995</v>
      </c>
      <c r="T2213" t="s">
        <v>995</v>
      </c>
      <c r="U2213" t="s">
        <v>995</v>
      </c>
      <c r="V2213" t="s">
        <v>995</v>
      </c>
      <c r="W2213" t="s">
        <v>995</v>
      </c>
      <c r="X2213" t="s">
        <v>995</v>
      </c>
      <c r="Y2213" t="s">
        <v>995</v>
      </c>
      <c r="Z2213" t="s">
        <v>995</v>
      </c>
      <c r="AA2213" t="s">
        <v>995</v>
      </c>
      <c r="AB2213" t="s">
        <v>995</v>
      </c>
      <c r="AC2213" t="s">
        <v>995</v>
      </c>
      <c r="AD2213" t="s">
        <v>995</v>
      </c>
      <c r="AE2213" t="s">
        <v>995</v>
      </c>
      <c r="AF2213" t="s">
        <v>995</v>
      </c>
      <c r="AG2213" t="s">
        <v>995</v>
      </c>
      <c r="AH2213" t="s">
        <v>995</v>
      </c>
      <c r="AI2213" t="s">
        <v>995</v>
      </c>
      <c r="AJ2213" t="s">
        <v>995</v>
      </c>
      <c r="AK2213" t="s">
        <v>995</v>
      </c>
      <c r="AL2213" t="s">
        <v>995</v>
      </c>
      <c r="AM2213" t="s">
        <v>995</v>
      </c>
      <c r="AN2213" t="s">
        <v>995</v>
      </c>
      <c r="AO2213" t="s">
        <v>995</v>
      </c>
      <c r="AP2213" t="s">
        <v>995</v>
      </c>
      <c r="AQ2213" s="286" t="s">
        <v>855</v>
      </c>
      <c r="AR2213" s="303"/>
      <c r="AS2213" s="303"/>
    </row>
    <row r="2214" spans="1:47" ht="28.8" x14ac:dyDescent="0.3">
      <c r="A2214" s="285">
        <v>120987</v>
      </c>
      <c r="B2214" s="286" t="s">
        <v>541</v>
      </c>
      <c r="C2214" t="s">
        <v>224</v>
      </c>
      <c r="D2214" t="s">
        <v>224</v>
      </c>
      <c r="E2214" t="s">
        <v>224</v>
      </c>
      <c r="F2214" t="s">
        <v>224</v>
      </c>
      <c r="G2214" t="s">
        <v>224</v>
      </c>
      <c r="H2214" t="s">
        <v>224</v>
      </c>
      <c r="I2214" t="s">
        <v>224</v>
      </c>
      <c r="J2214" t="s">
        <v>226</v>
      </c>
      <c r="K2214" t="s">
        <v>226</v>
      </c>
      <c r="L2214" t="s">
        <v>226</v>
      </c>
      <c r="M2214" t="s">
        <v>226</v>
      </c>
      <c r="N2214" t="s">
        <v>224</v>
      </c>
      <c r="O2214" t="s">
        <v>224</v>
      </c>
      <c r="P2214" t="s">
        <v>226</v>
      </c>
      <c r="Q2214" t="s">
        <v>224</v>
      </c>
      <c r="R2214" t="s">
        <v>224</v>
      </c>
      <c r="S2214" t="s">
        <v>226</v>
      </c>
      <c r="T2214" t="s">
        <v>226</v>
      </c>
      <c r="U2214" t="s">
        <v>226</v>
      </c>
      <c r="V2214" t="s">
        <v>224</v>
      </c>
      <c r="W2214" t="s">
        <v>225</v>
      </c>
      <c r="X2214" t="s">
        <v>225</v>
      </c>
      <c r="Y2214" t="s">
        <v>225</v>
      </c>
      <c r="Z2214" t="s">
        <v>225</v>
      </c>
      <c r="AA2214" t="s">
        <v>225</v>
      </c>
      <c r="AB2214" t="s">
        <v>394</v>
      </c>
      <c r="AC2214" t="s">
        <v>394</v>
      </c>
      <c r="AD2214" t="s">
        <v>394</v>
      </c>
      <c r="AE2214" t="s">
        <v>394</v>
      </c>
      <c r="AF2214" t="s">
        <v>394</v>
      </c>
      <c r="AG2214" t="s">
        <v>394</v>
      </c>
      <c r="AH2214" t="s">
        <v>394</v>
      </c>
      <c r="AI2214" t="s">
        <v>394</v>
      </c>
      <c r="AJ2214" t="s">
        <v>394</v>
      </c>
      <c r="AK2214" t="s">
        <v>394</v>
      </c>
      <c r="AL2214" t="s">
        <v>394</v>
      </c>
      <c r="AM2214" t="s">
        <v>394</v>
      </c>
      <c r="AN2214" t="s">
        <v>394</v>
      </c>
      <c r="AO2214" t="s">
        <v>394</v>
      </c>
      <c r="AP2214" t="s">
        <v>394</v>
      </c>
      <c r="AQ2214" s="286" t="s">
        <v>394</v>
      </c>
      <c r="AR2214" s="307"/>
      <c r="AS2214" s="310"/>
    </row>
    <row r="2215" spans="1:47" ht="28.8" x14ac:dyDescent="0.3">
      <c r="A2215" s="285">
        <v>120990</v>
      </c>
      <c r="B2215" s="286" t="s">
        <v>67</v>
      </c>
      <c r="C2215" t="s">
        <v>226</v>
      </c>
      <c r="D2215" t="s">
        <v>224</v>
      </c>
      <c r="E2215" t="s">
        <v>226</v>
      </c>
      <c r="F2215" t="s">
        <v>226</v>
      </c>
      <c r="G2215" t="s">
        <v>224</v>
      </c>
      <c r="H2215" t="s">
        <v>224</v>
      </c>
      <c r="I2215" t="s">
        <v>224</v>
      </c>
      <c r="J2215" t="s">
        <v>224</v>
      </c>
      <c r="K2215" t="s">
        <v>224</v>
      </c>
      <c r="L2215" t="s">
        <v>226</v>
      </c>
      <c r="M2215" t="s">
        <v>226</v>
      </c>
      <c r="N2215" t="s">
        <v>226</v>
      </c>
      <c r="O2215" t="s">
        <v>226</v>
      </c>
      <c r="P2215" t="s">
        <v>226</v>
      </c>
      <c r="Q2215" t="s">
        <v>226</v>
      </c>
      <c r="R2215" t="s">
        <v>226</v>
      </c>
      <c r="S2215" t="s">
        <v>226</v>
      </c>
      <c r="T2215" t="s">
        <v>226</v>
      </c>
      <c r="U2215" t="s">
        <v>226</v>
      </c>
      <c r="V2215" t="s">
        <v>226</v>
      </c>
      <c r="W2215" t="s">
        <v>224</v>
      </c>
      <c r="X2215" t="s">
        <v>225</v>
      </c>
      <c r="Y2215" t="s">
        <v>226</v>
      </c>
      <c r="Z2215" t="s">
        <v>226</v>
      </c>
      <c r="AA2215" t="s">
        <v>226</v>
      </c>
      <c r="AB2215" t="s">
        <v>225</v>
      </c>
      <c r="AC2215" t="s">
        <v>225</v>
      </c>
      <c r="AD2215" t="s">
        <v>225</v>
      </c>
      <c r="AE2215" t="s">
        <v>226</v>
      </c>
      <c r="AF2215" t="s">
        <v>225</v>
      </c>
      <c r="AG2215" t="s">
        <v>225</v>
      </c>
      <c r="AH2215" t="s">
        <v>225</v>
      </c>
      <c r="AI2215" t="s">
        <v>225</v>
      </c>
      <c r="AJ2215" t="s">
        <v>225</v>
      </c>
      <c r="AK2215" t="s">
        <v>225</v>
      </c>
      <c r="AL2215" t="s">
        <v>394</v>
      </c>
      <c r="AM2215" t="s">
        <v>394</v>
      </c>
      <c r="AN2215" t="s">
        <v>394</v>
      </c>
      <c r="AO2215" t="s">
        <v>394</v>
      </c>
      <c r="AP2215" t="s">
        <v>394</v>
      </c>
      <c r="AQ2215" s="286" t="s">
        <v>394</v>
      </c>
      <c r="AR2215" s="307"/>
      <c r="AS2215" s="310"/>
    </row>
    <row r="2216" spans="1:47" ht="21.6" x14ac:dyDescent="0.3">
      <c r="A2216" s="285">
        <v>120992</v>
      </c>
      <c r="B2216" s="286" t="s">
        <v>61</v>
      </c>
      <c r="C2216" t="s">
        <v>224</v>
      </c>
      <c r="D2216" t="s">
        <v>224</v>
      </c>
      <c r="E2216" t="s">
        <v>226</v>
      </c>
      <c r="F2216" t="s">
        <v>224</v>
      </c>
      <c r="G2216" t="s">
        <v>226</v>
      </c>
      <c r="H2216" t="s">
        <v>226</v>
      </c>
      <c r="I2216" t="s">
        <v>226</v>
      </c>
      <c r="J2216" t="s">
        <v>226</v>
      </c>
      <c r="K2216" t="s">
        <v>224</v>
      </c>
      <c r="L2216" t="s">
        <v>224</v>
      </c>
      <c r="M2216" t="s">
        <v>224</v>
      </c>
      <c r="N2216" t="s">
        <v>226</v>
      </c>
      <c r="O2216" t="s">
        <v>226</v>
      </c>
      <c r="P2216" t="s">
        <v>224</v>
      </c>
      <c r="Q2216" t="s">
        <v>226</v>
      </c>
      <c r="R2216" t="s">
        <v>224</v>
      </c>
      <c r="S2216" t="s">
        <v>226</v>
      </c>
      <c r="T2216" t="s">
        <v>226</v>
      </c>
      <c r="U2216" t="s">
        <v>224</v>
      </c>
      <c r="V2216" t="s">
        <v>226</v>
      </c>
      <c r="W2216" t="s">
        <v>226</v>
      </c>
      <c r="X2216" t="s">
        <v>224</v>
      </c>
      <c r="Y2216" t="s">
        <v>226</v>
      </c>
      <c r="Z2216" t="s">
        <v>224</v>
      </c>
      <c r="AA2216" t="s">
        <v>226</v>
      </c>
      <c r="AB2216" t="s">
        <v>226</v>
      </c>
      <c r="AC2216" t="s">
        <v>226</v>
      </c>
      <c r="AD2216" t="s">
        <v>226</v>
      </c>
      <c r="AE2216" t="s">
        <v>224</v>
      </c>
      <c r="AF2216" t="s">
        <v>224</v>
      </c>
      <c r="AG2216" t="s">
        <v>226</v>
      </c>
      <c r="AH2216" t="s">
        <v>226</v>
      </c>
      <c r="AI2216" t="s">
        <v>226</v>
      </c>
      <c r="AJ2216" t="s">
        <v>226</v>
      </c>
      <c r="AK2216" t="s">
        <v>226</v>
      </c>
      <c r="AL2216" t="s">
        <v>226</v>
      </c>
      <c r="AM2216" t="s">
        <v>224</v>
      </c>
      <c r="AN2216" t="s">
        <v>226</v>
      </c>
      <c r="AO2216" t="s">
        <v>224</v>
      </c>
      <c r="AP2216" t="s">
        <v>224</v>
      </c>
      <c r="AQ2216" s="286" t="s">
        <v>394</v>
      </c>
      <c r="AR2216" s="307"/>
      <c r="AS2216" s="310"/>
    </row>
    <row r="2217" spans="1:47" x14ac:dyDescent="0.3">
      <c r="A2217" s="285">
        <v>120995</v>
      </c>
      <c r="B2217" s="286" t="s">
        <v>538</v>
      </c>
      <c r="C2217" t="s">
        <v>995</v>
      </c>
      <c r="D2217" t="s">
        <v>995</v>
      </c>
      <c r="E2217" t="s">
        <v>995</v>
      </c>
      <c r="F2217" t="s">
        <v>995</v>
      </c>
      <c r="G2217" t="s">
        <v>995</v>
      </c>
      <c r="H2217" t="s">
        <v>995</v>
      </c>
      <c r="I2217" t="s">
        <v>995</v>
      </c>
      <c r="J2217" t="s">
        <v>995</v>
      </c>
      <c r="K2217" t="s">
        <v>995</v>
      </c>
      <c r="L2217" t="s">
        <v>995</v>
      </c>
      <c r="M2217" t="s">
        <v>995</v>
      </c>
      <c r="N2217" t="s">
        <v>995</v>
      </c>
      <c r="O2217" t="s">
        <v>995</v>
      </c>
      <c r="P2217" t="s">
        <v>995</v>
      </c>
      <c r="Q2217" t="s">
        <v>995</v>
      </c>
      <c r="R2217" t="s">
        <v>995</v>
      </c>
      <c r="S2217" t="s">
        <v>995</v>
      </c>
      <c r="T2217" t="s">
        <v>995</v>
      </c>
      <c r="U2217" t="s">
        <v>995</v>
      </c>
      <c r="V2217" t="s">
        <v>995</v>
      </c>
      <c r="W2217" t="s">
        <v>995</v>
      </c>
      <c r="X2217" t="s">
        <v>995</v>
      </c>
      <c r="Y2217" t="s">
        <v>995</v>
      </c>
      <c r="Z2217" t="s">
        <v>995</v>
      </c>
      <c r="AA2217" t="s">
        <v>995</v>
      </c>
      <c r="AB2217" t="s">
        <v>995</v>
      </c>
      <c r="AC2217" t="s">
        <v>995</v>
      </c>
      <c r="AD2217" t="s">
        <v>995</v>
      </c>
      <c r="AE2217" t="s">
        <v>995</v>
      </c>
      <c r="AF2217" t="s">
        <v>995</v>
      </c>
      <c r="AG2217" t="s">
        <v>995</v>
      </c>
      <c r="AH2217" t="s">
        <v>995</v>
      </c>
      <c r="AI2217" t="s">
        <v>995</v>
      </c>
      <c r="AJ2217" t="s">
        <v>995</v>
      </c>
      <c r="AK2217" t="s">
        <v>995</v>
      </c>
      <c r="AL2217" t="s">
        <v>995</v>
      </c>
      <c r="AM2217" t="s">
        <v>995</v>
      </c>
      <c r="AN2217" t="s">
        <v>995</v>
      </c>
      <c r="AO2217" t="s">
        <v>995</v>
      </c>
      <c r="AP2217" t="s">
        <v>995</v>
      </c>
      <c r="AQ2217" s="286" t="s">
        <v>855</v>
      </c>
      <c r="AR2217" s="303"/>
      <c r="AS2217" s="303"/>
    </row>
    <row r="2218" spans="1:47" ht="21.6" x14ac:dyDescent="0.3">
      <c r="A2218" s="285">
        <v>120996</v>
      </c>
      <c r="B2218" s="286" t="s">
        <v>61</v>
      </c>
      <c r="C2218" t="s">
        <v>226</v>
      </c>
      <c r="D2218" t="s">
        <v>226</v>
      </c>
      <c r="E2218" t="s">
        <v>226</v>
      </c>
      <c r="F2218" t="s">
        <v>224</v>
      </c>
      <c r="G2218" t="s">
        <v>226</v>
      </c>
      <c r="H2218" t="s">
        <v>226</v>
      </c>
      <c r="I2218" t="s">
        <v>224</v>
      </c>
      <c r="J2218" t="s">
        <v>226</v>
      </c>
      <c r="K2218" t="s">
        <v>226</v>
      </c>
      <c r="L2218" t="s">
        <v>224</v>
      </c>
      <c r="M2218" t="s">
        <v>226</v>
      </c>
      <c r="N2218" t="s">
        <v>224</v>
      </c>
      <c r="O2218" t="s">
        <v>224</v>
      </c>
      <c r="P2218" t="s">
        <v>224</v>
      </c>
      <c r="Q2218" t="s">
        <v>226</v>
      </c>
      <c r="R2218" t="s">
        <v>226</v>
      </c>
      <c r="S2218" t="s">
        <v>224</v>
      </c>
      <c r="T2218" t="s">
        <v>226</v>
      </c>
      <c r="U2218" t="s">
        <v>224</v>
      </c>
      <c r="V2218" t="s">
        <v>224</v>
      </c>
      <c r="W2218" t="s">
        <v>226</v>
      </c>
      <c r="X2218" t="s">
        <v>224</v>
      </c>
      <c r="Y2218" t="s">
        <v>226</v>
      </c>
      <c r="Z2218" t="s">
        <v>224</v>
      </c>
      <c r="AA2218" t="s">
        <v>226</v>
      </c>
      <c r="AB2218" t="s">
        <v>226</v>
      </c>
      <c r="AC2218" t="s">
        <v>226</v>
      </c>
      <c r="AD2218" t="s">
        <v>226</v>
      </c>
      <c r="AE2218" t="s">
        <v>224</v>
      </c>
      <c r="AF2218" t="s">
        <v>224</v>
      </c>
      <c r="AG2218" t="s">
        <v>224</v>
      </c>
      <c r="AH2218" t="s">
        <v>226</v>
      </c>
      <c r="AI2218" t="s">
        <v>224</v>
      </c>
      <c r="AJ2218" t="s">
        <v>226</v>
      </c>
      <c r="AK2218" t="s">
        <v>224</v>
      </c>
      <c r="AL2218" t="s">
        <v>226</v>
      </c>
      <c r="AM2218" t="s">
        <v>226</v>
      </c>
      <c r="AN2218" t="s">
        <v>226</v>
      </c>
      <c r="AO2218" t="s">
        <v>226</v>
      </c>
      <c r="AP2218" t="s">
        <v>226</v>
      </c>
      <c r="AQ2218" s="286" t="s">
        <v>394</v>
      </c>
      <c r="AR2218" s="307"/>
      <c r="AS2218" s="310"/>
    </row>
    <row r="2219" spans="1:47" x14ac:dyDescent="0.3">
      <c r="A2219" s="285">
        <v>120997</v>
      </c>
      <c r="B2219" s="286" t="s">
        <v>538</v>
      </c>
      <c r="C2219" t="s">
        <v>995</v>
      </c>
      <c r="D2219" t="s">
        <v>995</v>
      </c>
      <c r="E2219" t="s">
        <v>995</v>
      </c>
      <c r="F2219" t="s">
        <v>995</v>
      </c>
      <c r="G2219" t="s">
        <v>995</v>
      </c>
      <c r="H2219" t="s">
        <v>995</v>
      </c>
      <c r="I2219" t="s">
        <v>995</v>
      </c>
      <c r="J2219" t="s">
        <v>995</v>
      </c>
      <c r="K2219" t="s">
        <v>995</v>
      </c>
      <c r="L2219" t="s">
        <v>995</v>
      </c>
      <c r="M2219" t="s">
        <v>995</v>
      </c>
      <c r="N2219" t="s">
        <v>995</v>
      </c>
      <c r="O2219" t="s">
        <v>995</v>
      </c>
      <c r="P2219" t="s">
        <v>995</v>
      </c>
      <c r="Q2219" t="s">
        <v>995</v>
      </c>
      <c r="R2219" t="s">
        <v>995</v>
      </c>
      <c r="S2219" t="s">
        <v>995</v>
      </c>
      <c r="T2219" t="s">
        <v>995</v>
      </c>
      <c r="U2219" t="s">
        <v>995</v>
      </c>
      <c r="V2219" t="s">
        <v>995</v>
      </c>
      <c r="W2219" t="s">
        <v>995</v>
      </c>
      <c r="X2219" t="s">
        <v>995</v>
      </c>
      <c r="Y2219" t="s">
        <v>995</v>
      </c>
      <c r="Z2219" t="s">
        <v>995</v>
      </c>
      <c r="AA2219" t="s">
        <v>995</v>
      </c>
      <c r="AB2219" t="s">
        <v>995</v>
      </c>
      <c r="AC2219" t="s">
        <v>995</v>
      </c>
      <c r="AD2219" t="s">
        <v>995</v>
      </c>
      <c r="AE2219" t="s">
        <v>995</v>
      </c>
      <c r="AF2219" t="s">
        <v>995</v>
      </c>
      <c r="AG2219" t="s">
        <v>995</v>
      </c>
      <c r="AH2219" t="s">
        <v>995</v>
      </c>
      <c r="AI2219" t="s">
        <v>995</v>
      </c>
      <c r="AJ2219" t="s">
        <v>995</v>
      </c>
      <c r="AK2219" t="s">
        <v>995</v>
      </c>
      <c r="AL2219" t="s">
        <v>995</v>
      </c>
      <c r="AM2219" t="s">
        <v>995</v>
      </c>
      <c r="AN2219" t="s">
        <v>995</v>
      </c>
      <c r="AO2219" t="s">
        <v>995</v>
      </c>
      <c r="AP2219" t="s">
        <v>995</v>
      </c>
      <c r="AQ2219" s="286" t="s">
        <v>855</v>
      </c>
      <c r="AR2219" s="303"/>
      <c r="AS2219" s="303"/>
    </row>
    <row r="2220" spans="1:47" ht="21.6" x14ac:dyDescent="0.65">
      <c r="A2220" s="285">
        <v>121001</v>
      </c>
      <c r="B2220" s="286" t="s">
        <v>61</v>
      </c>
      <c r="C2220" t="s">
        <v>224</v>
      </c>
      <c r="D2220" t="s">
        <v>226</v>
      </c>
      <c r="E2220" t="s">
        <v>226</v>
      </c>
      <c r="F2220" t="s">
        <v>224</v>
      </c>
      <c r="G2220" t="s">
        <v>226</v>
      </c>
      <c r="H2220" t="s">
        <v>226</v>
      </c>
      <c r="I2220" t="s">
        <v>226</v>
      </c>
      <c r="J2220" t="s">
        <v>226</v>
      </c>
      <c r="K2220" t="s">
        <v>226</v>
      </c>
      <c r="L2220" t="s">
        <v>226</v>
      </c>
      <c r="M2220" t="s">
        <v>226</v>
      </c>
      <c r="N2220" t="s">
        <v>226</v>
      </c>
      <c r="O2220" t="s">
        <v>226</v>
      </c>
      <c r="P2220" t="s">
        <v>226</v>
      </c>
      <c r="Q2220" t="s">
        <v>226</v>
      </c>
      <c r="R2220" t="s">
        <v>226</v>
      </c>
      <c r="S2220" t="s">
        <v>226</v>
      </c>
      <c r="T2220" t="s">
        <v>226</v>
      </c>
      <c r="U2220" t="s">
        <v>224</v>
      </c>
      <c r="V2220" t="s">
        <v>226</v>
      </c>
      <c r="W2220" t="s">
        <v>226</v>
      </c>
      <c r="X2220" t="s">
        <v>224</v>
      </c>
      <c r="Y2220" t="s">
        <v>226</v>
      </c>
      <c r="Z2220" t="s">
        <v>226</v>
      </c>
      <c r="AA2220" t="s">
        <v>226</v>
      </c>
      <c r="AB2220" t="s">
        <v>224</v>
      </c>
      <c r="AC2220" t="s">
        <v>224</v>
      </c>
      <c r="AD2220" t="s">
        <v>226</v>
      </c>
      <c r="AE2220" t="s">
        <v>224</v>
      </c>
      <c r="AF2220" t="s">
        <v>224</v>
      </c>
      <c r="AG2220" t="s">
        <v>226</v>
      </c>
      <c r="AH2220" t="s">
        <v>226</v>
      </c>
      <c r="AI2220" t="s">
        <v>226</v>
      </c>
      <c r="AJ2220" t="s">
        <v>224</v>
      </c>
      <c r="AK2220" t="s">
        <v>224</v>
      </c>
      <c r="AL2220" t="s">
        <v>225</v>
      </c>
      <c r="AM2220" t="s">
        <v>225</v>
      </c>
      <c r="AN2220" t="s">
        <v>225</v>
      </c>
      <c r="AO2220" t="s">
        <v>225</v>
      </c>
      <c r="AP2220" t="s">
        <v>225</v>
      </c>
      <c r="AQ2220" s="288"/>
      <c r="AR2220" s="296"/>
      <c r="AS2220" s="296"/>
      <c r="AU2220"/>
    </row>
    <row r="2221" spans="1:47" x14ac:dyDescent="0.3">
      <c r="A2221" s="285">
        <v>121002</v>
      </c>
      <c r="B2221" s="286" t="s">
        <v>538</v>
      </c>
      <c r="C2221" t="s">
        <v>995</v>
      </c>
      <c r="D2221" t="s">
        <v>995</v>
      </c>
      <c r="E2221" t="s">
        <v>995</v>
      </c>
      <c r="F2221" t="s">
        <v>995</v>
      </c>
      <c r="G2221" t="s">
        <v>995</v>
      </c>
      <c r="H2221" t="s">
        <v>995</v>
      </c>
      <c r="I2221" t="s">
        <v>995</v>
      </c>
      <c r="J2221" t="s">
        <v>995</v>
      </c>
      <c r="K2221" t="s">
        <v>995</v>
      </c>
      <c r="L2221" t="s">
        <v>995</v>
      </c>
      <c r="M2221" t="s">
        <v>995</v>
      </c>
      <c r="N2221" t="s">
        <v>995</v>
      </c>
      <c r="O2221" t="s">
        <v>995</v>
      </c>
      <c r="P2221" t="s">
        <v>995</v>
      </c>
      <c r="Q2221" t="s">
        <v>995</v>
      </c>
      <c r="R2221" t="s">
        <v>995</v>
      </c>
      <c r="S2221" t="s">
        <v>995</v>
      </c>
      <c r="T2221" t="s">
        <v>995</v>
      </c>
      <c r="U2221" t="s">
        <v>995</v>
      </c>
      <c r="V2221" t="s">
        <v>995</v>
      </c>
      <c r="W2221" t="s">
        <v>995</v>
      </c>
      <c r="X2221" t="s">
        <v>995</v>
      </c>
      <c r="Y2221" t="s">
        <v>995</v>
      </c>
      <c r="Z2221" t="s">
        <v>995</v>
      </c>
      <c r="AA2221" t="s">
        <v>995</v>
      </c>
      <c r="AB2221" t="s">
        <v>995</v>
      </c>
      <c r="AC2221" t="s">
        <v>995</v>
      </c>
      <c r="AD2221" t="s">
        <v>995</v>
      </c>
      <c r="AE2221" t="s">
        <v>995</v>
      </c>
      <c r="AF2221" t="s">
        <v>995</v>
      </c>
      <c r="AG2221" t="s">
        <v>995</v>
      </c>
      <c r="AH2221" t="s">
        <v>995</v>
      </c>
      <c r="AI2221" t="s">
        <v>995</v>
      </c>
      <c r="AJ2221" t="s">
        <v>995</v>
      </c>
      <c r="AK2221" t="s">
        <v>995</v>
      </c>
      <c r="AL2221" t="s">
        <v>995</v>
      </c>
      <c r="AM2221" t="s">
        <v>995</v>
      </c>
      <c r="AN2221" t="s">
        <v>995</v>
      </c>
      <c r="AO2221" t="s">
        <v>995</v>
      </c>
      <c r="AP2221" t="s">
        <v>995</v>
      </c>
      <c r="AQ2221" s="286" t="s">
        <v>855</v>
      </c>
      <c r="AR2221" s="303"/>
      <c r="AS2221" s="303"/>
    </row>
    <row r="2222" spans="1:47" ht="21.6" x14ac:dyDescent="0.3">
      <c r="A2222" s="285">
        <v>121003</v>
      </c>
      <c r="B2222" s="286" t="s">
        <v>61</v>
      </c>
      <c r="C2222" t="s">
        <v>226</v>
      </c>
      <c r="D2222" t="s">
        <v>224</v>
      </c>
      <c r="E2222" t="s">
        <v>224</v>
      </c>
      <c r="F2222" t="s">
        <v>224</v>
      </c>
      <c r="G2222" t="s">
        <v>224</v>
      </c>
      <c r="H2222" t="s">
        <v>226</v>
      </c>
      <c r="I2222" t="s">
        <v>224</v>
      </c>
      <c r="J2222" t="s">
        <v>224</v>
      </c>
      <c r="K2222" t="s">
        <v>226</v>
      </c>
      <c r="L2222" t="s">
        <v>226</v>
      </c>
      <c r="M2222" t="s">
        <v>226</v>
      </c>
      <c r="N2222" t="s">
        <v>224</v>
      </c>
      <c r="O2222" t="s">
        <v>226</v>
      </c>
      <c r="P2222" t="s">
        <v>226</v>
      </c>
      <c r="Q2222" t="s">
        <v>226</v>
      </c>
      <c r="R2222" t="s">
        <v>224</v>
      </c>
      <c r="S2222" t="s">
        <v>226</v>
      </c>
      <c r="T2222" t="s">
        <v>226</v>
      </c>
      <c r="U2222" t="s">
        <v>225</v>
      </c>
      <c r="V2222" t="s">
        <v>226</v>
      </c>
      <c r="W2222" t="s">
        <v>224</v>
      </c>
      <c r="X2222" t="s">
        <v>226</v>
      </c>
      <c r="Y2222" t="s">
        <v>224</v>
      </c>
      <c r="Z2222" t="s">
        <v>226</v>
      </c>
      <c r="AA2222" t="s">
        <v>224</v>
      </c>
      <c r="AB2222" t="s">
        <v>224</v>
      </c>
      <c r="AC2222" t="s">
        <v>226</v>
      </c>
      <c r="AD2222" t="s">
        <v>224</v>
      </c>
      <c r="AE2222" t="s">
        <v>224</v>
      </c>
      <c r="AF2222" t="s">
        <v>224</v>
      </c>
      <c r="AG2222" t="s">
        <v>226</v>
      </c>
      <c r="AH2222" t="s">
        <v>226</v>
      </c>
      <c r="AI2222" t="s">
        <v>226</v>
      </c>
      <c r="AJ2222" t="s">
        <v>226</v>
      </c>
      <c r="AK2222" t="s">
        <v>226</v>
      </c>
      <c r="AL2222" t="s">
        <v>225</v>
      </c>
      <c r="AM2222" t="s">
        <v>225</v>
      </c>
      <c r="AN2222" t="s">
        <v>225</v>
      </c>
      <c r="AO2222" t="s">
        <v>225</v>
      </c>
      <c r="AP2222" t="s">
        <v>225</v>
      </c>
      <c r="AQ2222" s="286" t="s">
        <v>394</v>
      </c>
      <c r="AR2222" s="307"/>
      <c r="AS2222" s="310"/>
    </row>
    <row r="2223" spans="1:47" x14ac:dyDescent="0.3">
      <c r="A2223" s="285">
        <v>121004</v>
      </c>
      <c r="B2223" s="286" t="s">
        <v>539</v>
      </c>
      <c r="C2223" t="s">
        <v>995</v>
      </c>
      <c r="D2223" t="s">
        <v>995</v>
      </c>
      <c r="E2223" t="s">
        <v>995</v>
      </c>
      <c r="F2223" t="s">
        <v>995</v>
      </c>
      <c r="G2223" t="s">
        <v>995</v>
      </c>
      <c r="H2223" t="s">
        <v>995</v>
      </c>
      <c r="I2223" t="s">
        <v>995</v>
      </c>
      <c r="J2223" t="s">
        <v>995</v>
      </c>
      <c r="K2223" t="s">
        <v>995</v>
      </c>
      <c r="L2223" t="s">
        <v>995</v>
      </c>
      <c r="M2223" t="s">
        <v>995</v>
      </c>
      <c r="N2223" t="s">
        <v>995</v>
      </c>
      <c r="O2223" t="s">
        <v>995</v>
      </c>
      <c r="P2223" t="s">
        <v>995</v>
      </c>
      <c r="Q2223" t="s">
        <v>995</v>
      </c>
      <c r="R2223" t="s">
        <v>995</v>
      </c>
      <c r="S2223" t="s">
        <v>995</v>
      </c>
      <c r="T2223" t="s">
        <v>995</v>
      </c>
      <c r="U2223" t="s">
        <v>995</v>
      </c>
      <c r="V2223" t="s">
        <v>995</v>
      </c>
      <c r="W2223" t="s">
        <v>995</v>
      </c>
      <c r="X2223" t="s">
        <v>995</v>
      </c>
      <c r="Y2223" t="s">
        <v>995</v>
      </c>
      <c r="Z2223" t="s">
        <v>995</v>
      </c>
      <c r="AA2223" t="s">
        <v>995</v>
      </c>
      <c r="AB2223" t="s">
        <v>995</v>
      </c>
      <c r="AC2223" t="s">
        <v>995</v>
      </c>
      <c r="AD2223" t="s">
        <v>995</v>
      </c>
      <c r="AE2223" t="s">
        <v>995</v>
      </c>
      <c r="AF2223" t="s">
        <v>995</v>
      </c>
      <c r="AG2223" t="s">
        <v>995</v>
      </c>
      <c r="AH2223" t="s">
        <v>995</v>
      </c>
      <c r="AI2223" t="s">
        <v>995</v>
      </c>
      <c r="AJ2223" t="s">
        <v>995</v>
      </c>
      <c r="AK2223" t="s">
        <v>995</v>
      </c>
      <c r="AL2223" t="s">
        <v>995</v>
      </c>
      <c r="AM2223" t="s">
        <v>995</v>
      </c>
      <c r="AN2223" t="s">
        <v>995</v>
      </c>
      <c r="AO2223" t="s">
        <v>995</v>
      </c>
      <c r="AP2223" t="s">
        <v>995</v>
      </c>
      <c r="AQ2223" s="286" t="s">
        <v>855</v>
      </c>
      <c r="AR2223" s="303"/>
      <c r="AS2223" s="303"/>
    </row>
    <row r="2224" spans="1:47" x14ac:dyDescent="0.3">
      <c r="A2224" s="285">
        <v>121005</v>
      </c>
      <c r="B2224" s="286" t="s">
        <v>539</v>
      </c>
      <c r="C2224" t="s">
        <v>995</v>
      </c>
      <c r="D2224" t="s">
        <v>995</v>
      </c>
      <c r="E2224" t="s">
        <v>995</v>
      </c>
      <c r="F2224" t="s">
        <v>995</v>
      </c>
      <c r="G2224" t="s">
        <v>995</v>
      </c>
      <c r="H2224" t="s">
        <v>995</v>
      </c>
      <c r="I2224" t="s">
        <v>995</v>
      </c>
      <c r="J2224" t="s">
        <v>995</v>
      </c>
      <c r="K2224" t="s">
        <v>995</v>
      </c>
      <c r="L2224" t="s">
        <v>995</v>
      </c>
      <c r="M2224" t="s">
        <v>995</v>
      </c>
      <c r="N2224" t="s">
        <v>995</v>
      </c>
      <c r="O2224" t="s">
        <v>995</v>
      </c>
      <c r="P2224" t="s">
        <v>995</v>
      </c>
      <c r="Q2224" t="s">
        <v>995</v>
      </c>
      <c r="R2224" t="s">
        <v>995</v>
      </c>
      <c r="S2224" t="s">
        <v>995</v>
      </c>
      <c r="T2224" t="s">
        <v>995</v>
      </c>
      <c r="U2224" t="s">
        <v>995</v>
      </c>
      <c r="V2224" t="s">
        <v>995</v>
      </c>
      <c r="W2224" t="s">
        <v>995</v>
      </c>
      <c r="X2224" t="s">
        <v>995</v>
      </c>
      <c r="Y2224" t="s">
        <v>995</v>
      </c>
      <c r="Z2224" t="s">
        <v>995</v>
      </c>
      <c r="AA2224" t="s">
        <v>995</v>
      </c>
      <c r="AB2224" t="s">
        <v>995</v>
      </c>
      <c r="AC2224" t="s">
        <v>995</v>
      </c>
      <c r="AD2224" t="s">
        <v>995</v>
      </c>
      <c r="AE2224" t="s">
        <v>995</v>
      </c>
      <c r="AF2224" t="s">
        <v>995</v>
      </c>
      <c r="AG2224" t="s">
        <v>995</v>
      </c>
      <c r="AH2224" t="s">
        <v>995</v>
      </c>
      <c r="AI2224" t="s">
        <v>995</v>
      </c>
      <c r="AJ2224" t="s">
        <v>995</v>
      </c>
      <c r="AK2224" t="s">
        <v>995</v>
      </c>
      <c r="AL2224" t="s">
        <v>995</v>
      </c>
      <c r="AM2224" t="s">
        <v>995</v>
      </c>
      <c r="AN2224" t="s">
        <v>995</v>
      </c>
      <c r="AO2224" t="s">
        <v>995</v>
      </c>
      <c r="AP2224" t="s">
        <v>995</v>
      </c>
      <c r="AQ2224" s="286" t="s">
        <v>855</v>
      </c>
      <c r="AR2224" s="303"/>
      <c r="AS2224" s="303"/>
    </row>
    <row r="2225" spans="1:47" x14ac:dyDescent="0.3">
      <c r="A2225" s="285">
        <v>121007</v>
      </c>
      <c r="B2225" s="286" t="s">
        <v>540</v>
      </c>
      <c r="C2225" t="s">
        <v>995</v>
      </c>
      <c r="D2225" t="s">
        <v>995</v>
      </c>
      <c r="E2225" t="s">
        <v>995</v>
      </c>
      <c r="F2225" t="s">
        <v>995</v>
      </c>
      <c r="G2225" t="s">
        <v>995</v>
      </c>
      <c r="H2225" t="s">
        <v>995</v>
      </c>
      <c r="I2225" t="s">
        <v>995</v>
      </c>
      <c r="J2225" t="s">
        <v>995</v>
      </c>
      <c r="K2225" t="s">
        <v>995</v>
      </c>
      <c r="L2225" t="s">
        <v>995</v>
      </c>
      <c r="M2225" t="s">
        <v>995</v>
      </c>
      <c r="N2225" t="s">
        <v>995</v>
      </c>
      <c r="O2225" t="s">
        <v>995</v>
      </c>
      <c r="P2225" t="s">
        <v>995</v>
      </c>
      <c r="Q2225" t="s">
        <v>995</v>
      </c>
      <c r="R2225" t="s">
        <v>995</v>
      </c>
      <c r="S2225" t="s">
        <v>995</v>
      </c>
      <c r="T2225" t="s">
        <v>995</v>
      </c>
      <c r="U2225" t="s">
        <v>995</v>
      </c>
      <c r="V2225" t="s">
        <v>995</v>
      </c>
      <c r="W2225" t="s">
        <v>995</v>
      </c>
      <c r="X2225" t="s">
        <v>995</v>
      </c>
      <c r="Y2225" t="s">
        <v>995</v>
      </c>
      <c r="Z2225" t="s">
        <v>995</v>
      </c>
      <c r="AA2225" t="s">
        <v>995</v>
      </c>
      <c r="AB2225" t="s">
        <v>995</v>
      </c>
      <c r="AC2225" t="s">
        <v>995</v>
      </c>
      <c r="AD2225" t="s">
        <v>995</v>
      </c>
      <c r="AE2225" t="s">
        <v>995</v>
      </c>
      <c r="AF2225" t="s">
        <v>995</v>
      </c>
      <c r="AG2225" t="s">
        <v>995</v>
      </c>
      <c r="AH2225" t="s">
        <v>995</v>
      </c>
      <c r="AI2225" t="s">
        <v>995</v>
      </c>
      <c r="AJ2225" t="s">
        <v>995</v>
      </c>
      <c r="AK2225" t="s">
        <v>995</v>
      </c>
      <c r="AL2225" t="s">
        <v>995</v>
      </c>
      <c r="AM2225" t="s">
        <v>995</v>
      </c>
      <c r="AN2225" t="s">
        <v>995</v>
      </c>
      <c r="AO2225" t="s">
        <v>995</v>
      </c>
      <c r="AP2225" t="s">
        <v>995</v>
      </c>
      <c r="AQ2225" s="286" t="s">
        <v>855</v>
      </c>
      <c r="AR2225" s="303"/>
      <c r="AS2225" s="303"/>
    </row>
    <row r="2226" spans="1:47" x14ac:dyDescent="0.3">
      <c r="A2226" s="285">
        <v>121008</v>
      </c>
      <c r="B2226" s="286" t="s">
        <v>540</v>
      </c>
      <c r="C2226" t="s">
        <v>995</v>
      </c>
      <c r="D2226" t="s">
        <v>995</v>
      </c>
      <c r="E2226" t="s">
        <v>995</v>
      </c>
      <c r="F2226" t="s">
        <v>995</v>
      </c>
      <c r="G2226" t="s">
        <v>995</v>
      </c>
      <c r="H2226" t="s">
        <v>995</v>
      </c>
      <c r="I2226" t="s">
        <v>995</v>
      </c>
      <c r="J2226" t="s">
        <v>995</v>
      </c>
      <c r="K2226" t="s">
        <v>995</v>
      </c>
      <c r="L2226" t="s">
        <v>995</v>
      </c>
      <c r="M2226" t="s">
        <v>995</v>
      </c>
      <c r="N2226" t="s">
        <v>995</v>
      </c>
      <c r="O2226" t="s">
        <v>995</v>
      </c>
      <c r="P2226" t="s">
        <v>995</v>
      </c>
      <c r="Q2226" t="s">
        <v>995</v>
      </c>
      <c r="R2226" t="s">
        <v>995</v>
      </c>
      <c r="S2226" t="s">
        <v>995</v>
      </c>
      <c r="T2226" t="s">
        <v>995</v>
      </c>
      <c r="U2226" t="s">
        <v>995</v>
      </c>
      <c r="V2226" t="s">
        <v>995</v>
      </c>
      <c r="W2226" t="s">
        <v>995</v>
      </c>
      <c r="X2226" t="s">
        <v>995</v>
      </c>
      <c r="Y2226" t="s">
        <v>995</v>
      </c>
      <c r="Z2226" t="s">
        <v>995</v>
      </c>
      <c r="AA2226" t="s">
        <v>995</v>
      </c>
      <c r="AB2226" t="s">
        <v>995</v>
      </c>
      <c r="AC2226" t="s">
        <v>995</v>
      </c>
      <c r="AD2226" t="s">
        <v>995</v>
      </c>
      <c r="AE2226" t="s">
        <v>995</v>
      </c>
      <c r="AF2226" t="s">
        <v>995</v>
      </c>
      <c r="AG2226" t="s">
        <v>995</v>
      </c>
      <c r="AH2226" t="s">
        <v>995</v>
      </c>
      <c r="AI2226" t="s">
        <v>995</v>
      </c>
      <c r="AJ2226" t="s">
        <v>995</v>
      </c>
      <c r="AK2226" t="s">
        <v>995</v>
      </c>
      <c r="AL2226" t="s">
        <v>995</v>
      </c>
      <c r="AM2226" t="s">
        <v>995</v>
      </c>
      <c r="AN2226" t="s">
        <v>995</v>
      </c>
      <c r="AO2226" t="s">
        <v>995</v>
      </c>
      <c r="AP2226" t="s">
        <v>995</v>
      </c>
      <c r="AQ2226" s="298" t="s">
        <v>855</v>
      </c>
      <c r="AR2226" s="303"/>
      <c r="AS2226" s="303"/>
    </row>
    <row r="2227" spans="1:47" x14ac:dyDescent="0.3">
      <c r="A2227" s="285">
        <v>121009</v>
      </c>
      <c r="B2227" s="286" t="s">
        <v>540</v>
      </c>
      <c r="C2227" t="s">
        <v>995</v>
      </c>
      <c r="D2227" t="s">
        <v>995</v>
      </c>
      <c r="E2227" t="s">
        <v>995</v>
      </c>
      <c r="F2227" t="s">
        <v>995</v>
      </c>
      <c r="G2227" t="s">
        <v>995</v>
      </c>
      <c r="H2227" t="s">
        <v>995</v>
      </c>
      <c r="I2227" t="s">
        <v>995</v>
      </c>
      <c r="J2227" t="s">
        <v>995</v>
      </c>
      <c r="K2227" t="s">
        <v>995</v>
      </c>
      <c r="L2227" t="s">
        <v>995</v>
      </c>
      <c r="M2227" t="s">
        <v>995</v>
      </c>
      <c r="N2227" t="s">
        <v>995</v>
      </c>
      <c r="O2227" t="s">
        <v>995</v>
      </c>
      <c r="P2227" t="s">
        <v>995</v>
      </c>
      <c r="Q2227" t="s">
        <v>995</v>
      </c>
      <c r="R2227" t="s">
        <v>995</v>
      </c>
      <c r="S2227" t="s">
        <v>995</v>
      </c>
      <c r="T2227" t="s">
        <v>995</v>
      </c>
      <c r="U2227" t="s">
        <v>995</v>
      </c>
      <c r="V2227" t="s">
        <v>995</v>
      </c>
      <c r="W2227" t="s">
        <v>995</v>
      </c>
      <c r="X2227" t="s">
        <v>995</v>
      </c>
      <c r="Y2227" t="s">
        <v>995</v>
      </c>
      <c r="Z2227" t="s">
        <v>995</v>
      </c>
      <c r="AA2227" t="s">
        <v>995</v>
      </c>
      <c r="AB2227" t="s">
        <v>995</v>
      </c>
      <c r="AC2227" t="s">
        <v>995</v>
      </c>
      <c r="AD2227" t="s">
        <v>995</v>
      </c>
      <c r="AE2227" t="s">
        <v>995</v>
      </c>
      <c r="AF2227" t="s">
        <v>995</v>
      </c>
      <c r="AG2227" t="s">
        <v>995</v>
      </c>
      <c r="AH2227" t="s">
        <v>995</v>
      </c>
      <c r="AI2227" t="s">
        <v>995</v>
      </c>
      <c r="AJ2227" t="s">
        <v>995</v>
      </c>
      <c r="AK2227" t="s">
        <v>995</v>
      </c>
      <c r="AL2227" t="s">
        <v>995</v>
      </c>
      <c r="AM2227" t="s">
        <v>995</v>
      </c>
      <c r="AN2227" t="s">
        <v>995</v>
      </c>
      <c r="AO2227" t="s">
        <v>995</v>
      </c>
      <c r="AP2227" t="s">
        <v>995</v>
      </c>
      <c r="AQ2227" s="297" t="s">
        <v>855</v>
      </c>
      <c r="AR2227" s="303"/>
      <c r="AS2227" s="303"/>
    </row>
    <row r="2228" spans="1:47" ht="21.6" x14ac:dyDescent="0.3">
      <c r="A2228" s="285">
        <v>121010</v>
      </c>
      <c r="B2228" s="286" t="s">
        <v>61</v>
      </c>
      <c r="C2228" t="s">
        <v>226</v>
      </c>
      <c r="D2228" t="s">
        <v>225</v>
      </c>
      <c r="E2228" t="s">
        <v>224</v>
      </c>
      <c r="F2228" t="s">
        <v>224</v>
      </c>
      <c r="G2228" t="s">
        <v>226</v>
      </c>
      <c r="H2228" t="s">
        <v>224</v>
      </c>
      <c r="I2228" t="s">
        <v>226</v>
      </c>
      <c r="J2228" t="s">
        <v>226</v>
      </c>
      <c r="K2228" t="s">
        <v>226</v>
      </c>
      <c r="L2228" t="s">
        <v>226</v>
      </c>
      <c r="M2228" t="s">
        <v>224</v>
      </c>
      <c r="N2228" t="s">
        <v>226</v>
      </c>
      <c r="O2228" t="s">
        <v>224</v>
      </c>
      <c r="P2228" t="s">
        <v>224</v>
      </c>
      <c r="Q2228" t="s">
        <v>226</v>
      </c>
      <c r="R2228" t="s">
        <v>226</v>
      </c>
      <c r="S2228" t="s">
        <v>224</v>
      </c>
      <c r="T2228" t="s">
        <v>224</v>
      </c>
      <c r="U2228" t="s">
        <v>224</v>
      </c>
      <c r="V2228" t="s">
        <v>226</v>
      </c>
      <c r="W2228" t="s">
        <v>224</v>
      </c>
      <c r="X2228" t="s">
        <v>226</v>
      </c>
      <c r="Y2228" t="s">
        <v>226</v>
      </c>
      <c r="Z2228" t="s">
        <v>224</v>
      </c>
      <c r="AA2228" t="s">
        <v>224</v>
      </c>
      <c r="AB2228" t="s">
        <v>226</v>
      </c>
      <c r="AC2228" t="s">
        <v>226</v>
      </c>
      <c r="AD2228" t="s">
        <v>226</v>
      </c>
      <c r="AE2228" t="s">
        <v>224</v>
      </c>
      <c r="AF2228" t="s">
        <v>224</v>
      </c>
      <c r="AG2228" t="s">
        <v>224</v>
      </c>
      <c r="AH2228" t="s">
        <v>226</v>
      </c>
      <c r="AI2228" t="s">
        <v>226</v>
      </c>
      <c r="AJ2228" t="s">
        <v>226</v>
      </c>
      <c r="AK2228" t="s">
        <v>226</v>
      </c>
      <c r="AL2228" t="s">
        <v>225</v>
      </c>
      <c r="AM2228" t="s">
        <v>225</v>
      </c>
      <c r="AN2228" t="s">
        <v>226</v>
      </c>
      <c r="AO2228" t="s">
        <v>225</v>
      </c>
      <c r="AP2228" t="s">
        <v>225</v>
      </c>
      <c r="AQ2228" s="297" t="s">
        <v>394</v>
      </c>
      <c r="AR2228" s="307"/>
      <c r="AS2228" s="310"/>
    </row>
    <row r="2229" spans="1:47" x14ac:dyDescent="0.3">
      <c r="A2229" s="285">
        <v>121011</v>
      </c>
      <c r="B2229" s="286" t="s">
        <v>61</v>
      </c>
      <c r="C2229" t="s">
        <v>995</v>
      </c>
      <c r="D2229" t="s">
        <v>995</v>
      </c>
      <c r="E2229" t="s">
        <v>995</v>
      </c>
      <c r="F2229" t="s">
        <v>995</v>
      </c>
      <c r="G2229" t="s">
        <v>995</v>
      </c>
      <c r="H2229" t="s">
        <v>995</v>
      </c>
      <c r="I2229" t="s">
        <v>995</v>
      </c>
      <c r="J2229" t="s">
        <v>995</v>
      </c>
      <c r="K2229" t="s">
        <v>995</v>
      </c>
      <c r="L2229" t="s">
        <v>995</v>
      </c>
      <c r="M2229" t="s">
        <v>995</v>
      </c>
      <c r="N2229" t="s">
        <v>995</v>
      </c>
      <c r="O2229" t="s">
        <v>995</v>
      </c>
      <c r="P2229" t="s">
        <v>995</v>
      </c>
      <c r="Q2229" t="s">
        <v>995</v>
      </c>
      <c r="R2229" t="s">
        <v>995</v>
      </c>
      <c r="S2229" t="s">
        <v>995</v>
      </c>
      <c r="T2229" t="s">
        <v>995</v>
      </c>
      <c r="U2229" t="s">
        <v>995</v>
      </c>
      <c r="V2229" t="s">
        <v>995</v>
      </c>
      <c r="W2229" t="s">
        <v>995</v>
      </c>
      <c r="X2229" t="s">
        <v>995</v>
      </c>
      <c r="Y2229" t="s">
        <v>995</v>
      </c>
      <c r="Z2229" t="s">
        <v>995</v>
      </c>
      <c r="AA2229" t="s">
        <v>995</v>
      </c>
      <c r="AB2229" t="s">
        <v>995</v>
      </c>
      <c r="AC2229" t="s">
        <v>995</v>
      </c>
      <c r="AD2229" t="s">
        <v>995</v>
      </c>
      <c r="AE2229" t="s">
        <v>995</v>
      </c>
      <c r="AF2229" t="s">
        <v>995</v>
      </c>
      <c r="AG2229" t="s">
        <v>995</v>
      </c>
      <c r="AH2229" t="s">
        <v>995</v>
      </c>
      <c r="AI2229" t="s">
        <v>995</v>
      </c>
      <c r="AJ2229" t="s">
        <v>995</v>
      </c>
      <c r="AK2229" t="s">
        <v>995</v>
      </c>
      <c r="AL2229" t="s">
        <v>995</v>
      </c>
      <c r="AM2229" t="s">
        <v>995</v>
      </c>
      <c r="AN2229" t="s">
        <v>995</v>
      </c>
      <c r="AO2229" t="s">
        <v>995</v>
      </c>
      <c r="AP2229" t="s">
        <v>995</v>
      </c>
      <c r="AQ2229" s="297" t="s">
        <v>855</v>
      </c>
      <c r="AR2229" s="303"/>
      <c r="AS2229" s="303"/>
    </row>
    <row r="2230" spans="1:47" x14ac:dyDescent="0.3">
      <c r="A2230" s="285">
        <v>121012</v>
      </c>
      <c r="B2230" s="286" t="s">
        <v>61</v>
      </c>
      <c r="C2230" t="s">
        <v>226</v>
      </c>
      <c r="D2230" t="s">
        <v>226</v>
      </c>
      <c r="E2230" t="s">
        <v>226</v>
      </c>
      <c r="F2230" t="s">
        <v>226</v>
      </c>
      <c r="G2230" t="s">
        <v>226</v>
      </c>
      <c r="H2230" t="s">
        <v>226</v>
      </c>
      <c r="I2230" t="s">
        <v>226</v>
      </c>
      <c r="J2230" t="s">
        <v>226</v>
      </c>
      <c r="K2230" t="s">
        <v>226</v>
      </c>
      <c r="L2230" t="s">
        <v>226</v>
      </c>
      <c r="M2230" t="s">
        <v>226</v>
      </c>
      <c r="N2230" t="s">
        <v>226</v>
      </c>
      <c r="O2230" t="s">
        <v>224</v>
      </c>
      <c r="P2230" t="s">
        <v>226</v>
      </c>
      <c r="Q2230" t="s">
        <v>224</v>
      </c>
      <c r="R2230" t="s">
        <v>224</v>
      </c>
      <c r="S2230" t="s">
        <v>226</v>
      </c>
      <c r="T2230" t="s">
        <v>224</v>
      </c>
      <c r="U2230" t="s">
        <v>224</v>
      </c>
      <c r="V2230" t="s">
        <v>226</v>
      </c>
      <c r="W2230" t="s">
        <v>226</v>
      </c>
      <c r="X2230" t="s">
        <v>226</v>
      </c>
      <c r="Y2230" t="s">
        <v>226</v>
      </c>
      <c r="Z2230" t="s">
        <v>224</v>
      </c>
      <c r="AA2230" t="s">
        <v>224</v>
      </c>
      <c r="AB2230" t="s">
        <v>226</v>
      </c>
      <c r="AC2230" t="s">
        <v>226</v>
      </c>
      <c r="AD2230" t="s">
        <v>226</v>
      </c>
      <c r="AE2230" t="s">
        <v>225</v>
      </c>
      <c r="AF2230" t="s">
        <v>224</v>
      </c>
      <c r="AG2230" t="s">
        <v>226</v>
      </c>
      <c r="AH2230" t="s">
        <v>226</v>
      </c>
      <c r="AI2230" t="s">
        <v>226</v>
      </c>
      <c r="AJ2230" t="s">
        <v>225</v>
      </c>
      <c r="AK2230" t="s">
        <v>225</v>
      </c>
      <c r="AL2230" t="s">
        <v>226</v>
      </c>
      <c r="AM2230" t="s">
        <v>226</v>
      </c>
      <c r="AN2230" t="s">
        <v>226</v>
      </c>
      <c r="AO2230" t="s">
        <v>225</v>
      </c>
      <c r="AP2230" t="s">
        <v>225</v>
      </c>
      <c r="AQ2230" s="292"/>
      <c r="AR2230" s="296"/>
      <c r="AS2230" s="296"/>
      <c r="AU2230"/>
    </row>
    <row r="2231" spans="1:47" x14ac:dyDescent="0.3">
      <c r="A2231" s="285">
        <v>121013</v>
      </c>
      <c r="B2231" s="286" t="s">
        <v>539</v>
      </c>
      <c r="C2231" t="s">
        <v>995</v>
      </c>
      <c r="D2231" t="s">
        <v>995</v>
      </c>
      <c r="E2231" t="s">
        <v>995</v>
      </c>
      <c r="F2231" t="s">
        <v>995</v>
      </c>
      <c r="G2231" t="s">
        <v>995</v>
      </c>
      <c r="H2231" t="s">
        <v>995</v>
      </c>
      <c r="I2231" t="s">
        <v>995</v>
      </c>
      <c r="J2231" t="s">
        <v>995</v>
      </c>
      <c r="K2231" t="s">
        <v>995</v>
      </c>
      <c r="L2231" t="s">
        <v>995</v>
      </c>
      <c r="M2231" t="s">
        <v>995</v>
      </c>
      <c r="N2231" t="s">
        <v>995</v>
      </c>
      <c r="O2231" t="s">
        <v>995</v>
      </c>
      <c r="P2231" t="s">
        <v>995</v>
      </c>
      <c r="Q2231" t="s">
        <v>995</v>
      </c>
      <c r="R2231" t="s">
        <v>995</v>
      </c>
      <c r="S2231" t="s">
        <v>995</v>
      </c>
      <c r="T2231" t="s">
        <v>995</v>
      </c>
      <c r="U2231" t="s">
        <v>995</v>
      </c>
      <c r="V2231" t="s">
        <v>995</v>
      </c>
      <c r="W2231" t="s">
        <v>995</v>
      </c>
      <c r="X2231" t="s">
        <v>995</v>
      </c>
      <c r="Y2231" t="s">
        <v>995</v>
      </c>
      <c r="Z2231" t="s">
        <v>995</v>
      </c>
      <c r="AA2231" t="s">
        <v>995</v>
      </c>
      <c r="AB2231" t="s">
        <v>995</v>
      </c>
      <c r="AC2231" t="s">
        <v>995</v>
      </c>
      <c r="AD2231" t="s">
        <v>995</v>
      </c>
      <c r="AE2231" t="s">
        <v>995</v>
      </c>
      <c r="AF2231" t="s">
        <v>995</v>
      </c>
      <c r="AG2231" t="s">
        <v>995</v>
      </c>
      <c r="AH2231" t="s">
        <v>995</v>
      </c>
      <c r="AI2231" t="s">
        <v>995</v>
      </c>
      <c r="AJ2231" t="s">
        <v>995</v>
      </c>
      <c r="AK2231" t="s">
        <v>995</v>
      </c>
      <c r="AL2231" t="s">
        <v>995</v>
      </c>
      <c r="AM2231" t="s">
        <v>995</v>
      </c>
      <c r="AN2231" t="s">
        <v>995</v>
      </c>
      <c r="AO2231" t="s">
        <v>995</v>
      </c>
      <c r="AP2231" t="s">
        <v>995</v>
      </c>
      <c r="AQ2231" s="297" t="s">
        <v>855</v>
      </c>
      <c r="AR2231" s="303"/>
      <c r="AS2231" s="303"/>
    </row>
    <row r="2232" spans="1:47" x14ac:dyDescent="0.3">
      <c r="A2232" s="285">
        <v>121015</v>
      </c>
      <c r="B2232" s="286" t="s">
        <v>539</v>
      </c>
      <c r="C2232" t="s">
        <v>995</v>
      </c>
      <c r="D2232" t="s">
        <v>995</v>
      </c>
      <c r="E2232" t="s">
        <v>995</v>
      </c>
      <c r="F2232" t="s">
        <v>995</v>
      </c>
      <c r="G2232" t="s">
        <v>995</v>
      </c>
      <c r="H2232" t="s">
        <v>995</v>
      </c>
      <c r="I2232" t="s">
        <v>995</v>
      </c>
      <c r="J2232" t="s">
        <v>995</v>
      </c>
      <c r="K2232" t="s">
        <v>995</v>
      </c>
      <c r="L2232" t="s">
        <v>995</v>
      </c>
      <c r="M2232" t="s">
        <v>995</v>
      </c>
      <c r="N2232" t="s">
        <v>995</v>
      </c>
      <c r="O2232" t="s">
        <v>995</v>
      </c>
      <c r="P2232" t="s">
        <v>995</v>
      </c>
      <c r="Q2232" t="s">
        <v>995</v>
      </c>
      <c r="R2232" t="s">
        <v>995</v>
      </c>
      <c r="S2232" t="s">
        <v>995</v>
      </c>
      <c r="T2232" t="s">
        <v>995</v>
      </c>
      <c r="U2232" t="s">
        <v>995</v>
      </c>
      <c r="V2232" t="s">
        <v>995</v>
      </c>
      <c r="W2232" t="s">
        <v>995</v>
      </c>
      <c r="X2232" t="s">
        <v>995</v>
      </c>
      <c r="Y2232" t="s">
        <v>995</v>
      </c>
      <c r="Z2232" t="s">
        <v>995</v>
      </c>
      <c r="AA2232" t="s">
        <v>995</v>
      </c>
      <c r="AB2232" t="s">
        <v>995</v>
      </c>
      <c r="AC2232" t="s">
        <v>995</v>
      </c>
      <c r="AD2232" t="s">
        <v>995</v>
      </c>
      <c r="AE2232" t="s">
        <v>995</v>
      </c>
      <c r="AF2232" t="s">
        <v>995</v>
      </c>
      <c r="AG2232" t="s">
        <v>995</v>
      </c>
      <c r="AH2232" t="s">
        <v>995</v>
      </c>
      <c r="AI2232" t="s">
        <v>995</v>
      </c>
      <c r="AJ2232" t="s">
        <v>995</v>
      </c>
      <c r="AK2232" t="s">
        <v>995</v>
      </c>
      <c r="AL2232" t="s">
        <v>995</v>
      </c>
      <c r="AM2232" t="s">
        <v>995</v>
      </c>
      <c r="AN2232" t="s">
        <v>995</v>
      </c>
      <c r="AO2232" t="s">
        <v>995</v>
      </c>
      <c r="AP2232" t="s">
        <v>995</v>
      </c>
      <c r="AQ2232" s="297" t="s">
        <v>855</v>
      </c>
      <c r="AR2232" s="303"/>
      <c r="AS2232" s="303"/>
    </row>
    <row r="2233" spans="1:47" x14ac:dyDescent="0.3">
      <c r="A2233" s="285">
        <v>121017</v>
      </c>
      <c r="B2233" s="286" t="s">
        <v>540</v>
      </c>
      <c r="C2233" t="s">
        <v>995</v>
      </c>
      <c r="D2233" t="s">
        <v>995</v>
      </c>
      <c r="E2233" t="s">
        <v>995</v>
      </c>
      <c r="F2233" t="s">
        <v>995</v>
      </c>
      <c r="G2233" t="s">
        <v>995</v>
      </c>
      <c r="H2233" t="s">
        <v>995</v>
      </c>
      <c r="I2233" t="s">
        <v>995</v>
      </c>
      <c r="J2233" t="s">
        <v>995</v>
      </c>
      <c r="K2233" t="s">
        <v>995</v>
      </c>
      <c r="L2233" t="s">
        <v>995</v>
      </c>
      <c r="M2233" t="s">
        <v>995</v>
      </c>
      <c r="N2233" t="s">
        <v>995</v>
      </c>
      <c r="O2233" t="s">
        <v>995</v>
      </c>
      <c r="P2233" t="s">
        <v>995</v>
      </c>
      <c r="Q2233" t="s">
        <v>995</v>
      </c>
      <c r="R2233" t="s">
        <v>995</v>
      </c>
      <c r="S2233" t="s">
        <v>995</v>
      </c>
      <c r="T2233" t="s">
        <v>995</v>
      </c>
      <c r="U2233" t="s">
        <v>995</v>
      </c>
      <c r="V2233" t="s">
        <v>995</v>
      </c>
      <c r="W2233" t="s">
        <v>995</v>
      </c>
      <c r="X2233" t="s">
        <v>995</v>
      </c>
      <c r="Y2233" t="s">
        <v>995</v>
      </c>
      <c r="Z2233" t="s">
        <v>995</v>
      </c>
      <c r="AA2233" t="s">
        <v>995</v>
      </c>
      <c r="AB2233" t="s">
        <v>995</v>
      </c>
      <c r="AC2233" t="s">
        <v>995</v>
      </c>
      <c r="AD2233" t="s">
        <v>995</v>
      </c>
      <c r="AE2233" t="s">
        <v>995</v>
      </c>
      <c r="AF2233" t="s">
        <v>995</v>
      </c>
      <c r="AG2233" t="s">
        <v>995</v>
      </c>
      <c r="AH2233" t="s">
        <v>995</v>
      </c>
      <c r="AI2233" t="s">
        <v>995</v>
      </c>
      <c r="AJ2233" t="s">
        <v>995</v>
      </c>
      <c r="AK2233" t="s">
        <v>995</v>
      </c>
      <c r="AL2233" t="s">
        <v>995</v>
      </c>
      <c r="AM2233" t="s">
        <v>995</v>
      </c>
      <c r="AN2233" t="s">
        <v>995</v>
      </c>
      <c r="AO2233" t="s">
        <v>995</v>
      </c>
      <c r="AP2233" t="s">
        <v>995</v>
      </c>
      <c r="AQ2233" s="297" t="s">
        <v>855</v>
      </c>
      <c r="AR2233" s="303"/>
      <c r="AS2233" s="303"/>
    </row>
    <row r="2234" spans="1:47" x14ac:dyDescent="0.3">
      <c r="A2234" s="285">
        <v>121020</v>
      </c>
      <c r="B2234" s="286" t="s">
        <v>540</v>
      </c>
      <c r="C2234" t="s">
        <v>995</v>
      </c>
      <c r="D2234" t="s">
        <v>995</v>
      </c>
      <c r="E2234" t="s">
        <v>995</v>
      </c>
      <c r="F2234" t="s">
        <v>995</v>
      </c>
      <c r="G2234" t="s">
        <v>995</v>
      </c>
      <c r="H2234" t="s">
        <v>995</v>
      </c>
      <c r="I2234" t="s">
        <v>995</v>
      </c>
      <c r="J2234" t="s">
        <v>995</v>
      </c>
      <c r="K2234" t="s">
        <v>995</v>
      </c>
      <c r="L2234" t="s">
        <v>995</v>
      </c>
      <c r="M2234" t="s">
        <v>995</v>
      </c>
      <c r="N2234" t="s">
        <v>995</v>
      </c>
      <c r="O2234" t="s">
        <v>995</v>
      </c>
      <c r="P2234" t="s">
        <v>995</v>
      </c>
      <c r="Q2234" t="s">
        <v>995</v>
      </c>
      <c r="R2234" t="s">
        <v>995</v>
      </c>
      <c r="S2234" t="s">
        <v>995</v>
      </c>
      <c r="T2234" t="s">
        <v>995</v>
      </c>
      <c r="U2234" t="s">
        <v>995</v>
      </c>
      <c r="V2234" t="s">
        <v>995</v>
      </c>
      <c r="W2234" t="s">
        <v>995</v>
      </c>
      <c r="X2234" t="s">
        <v>995</v>
      </c>
      <c r="Y2234" t="s">
        <v>995</v>
      </c>
      <c r="Z2234" t="s">
        <v>995</v>
      </c>
      <c r="AA2234" t="s">
        <v>995</v>
      </c>
      <c r="AB2234" t="s">
        <v>995</v>
      </c>
      <c r="AC2234" t="s">
        <v>995</v>
      </c>
      <c r="AD2234" t="s">
        <v>995</v>
      </c>
      <c r="AE2234" t="s">
        <v>995</v>
      </c>
      <c r="AF2234" t="s">
        <v>995</v>
      </c>
      <c r="AG2234" t="s">
        <v>995</v>
      </c>
      <c r="AH2234" t="s">
        <v>995</v>
      </c>
      <c r="AI2234" t="s">
        <v>995</v>
      </c>
      <c r="AJ2234" t="s">
        <v>995</v>
      </c>
      <c r="AK2234" t="s">
        <v>995</v>
      </c>
      <c r="AL2234" t="s">
        <v>995</v>
      </c>
      <c r="AM2234" t="s">
        <v>995</v>
      </c>
      <c r="AN2234" t="s">
        <v>995</v>
      </c>
      <c r="AO2234" t="s">
        <v>995</v>
      </c>
      <c r="AP2234" t="s">
        <v>995</v>
      </c>
      <c r="AQ2234" s="297" t="s">
        <v>855</v>
      </c>
      <c r="AR2234" s="303"/>
      <c r="AS2234" s="303"/>
    </row>
    <row r="2235" spans="1:47" x14ac:dyDescent="0.3">
      <c r="A2235" s="285">
        <v>121021</v>
      </c>
      <c r="B2235" s="286" t="s">
        <v>538</v>
      </c>
      <c r="AQ2235" s="297" t="s">
        <v>394</v>
      </c>
      <c r="AR2235" s="303"/>
      <c r="AS2235" s="303"/>
    </row>
    <row r="2236" spans="1:47" ht="21.6" x14ac:dyDescent="0.3">
      <c r="A2236" s="285">
        <v>121022</v>
      </c>
      <c r="B2236" s="286" t="s">
        <v>61</v>
      </c>
      <c r="C2236" t="s">
        <v>226</v>
      </c>
      <c r="D2236" t="s">
        <v>226</v>
      </c>
      <c r="E2236" t="s">
        <v>226</v>
      </c>
      <c r="F2236" t="s">
        <v>226</v>
      </c>
      <c r="G2236" t="s">
        <v>226</v>
      </c>
      <c r="H2236" t="s">
        <v>226</v>
      </c>
      <c r="I2236" t="s">
        <v>226</v>
      </c>
      <c r="J2236" t="s">
        <v>226</v>
      </c>
      <c r="K2236" t="s">
        <v>226</v>
      </c>
      <c r="L2236" t="s">
        <v>226</v>
      </c>
      <c r="M2236" t="s">
        <v>224</v>
      </c>
      <c r="N2236" t="s">
        <v>226</v>
      </c>
      <c r="O2236" t="s">
        <v>226</v>
      </c>
      <c r="P2236" t="s">
        <v>226</v>
      </c>
      <c r="Q2236" t="s">
        <v>226</v>
      </c>
      <c r="R2236" t="s">
        <v>226</v>
      </c>
      <c r="S2236" t="s">
        <v>226</v>
      </c>
      <c r="T2236" t="s">
        <v>224</v>
      </c>
      <c r="U2236" t="s">
        <v>224</v>
      </c>
      <c r="V2236" t="s">
        <v>226</v>
      </c>
      <c r="W2236" t="s">
        <v>226</v>
      </c>
      <c r="X2236" t="s">
        <v>226</v>
      </c>
      <c r="Y2236" t="s">
        <v>226</v>
      </c>
      <c r="Z2236" t="s">
        <v>226</v>
      </c>
      <c r="AA2236" t="s">
        <v>226</v>
      </c>
      <c r="AB2236" t="s">
        <v>226</v>
      </c>
      <c r="AC2236" t="s">
        <v>226</v>
      </c>
      <c r="AD2236" t="s">
        <v>226</v>
      </c>
      <c r="AE2236" t="s">
        <v>226</v>
      </c>
      <c r="AF2236" t="s">
        <v>224</v>
      </c>
      <c r="AG2236" t="s">
        <v>226</v>
      </c>
      <c r="AH2236" t="s">
        <v>226</v>
      </c>
      <c r="AI2236" t="s">
        <v>226</v>
      </c>
      <c r="AJ2236" t="s">
        <v>226</v>
      </c>
      <c r="AK2236" t="s">
        <v>224</v>
      </c>
      <c r="AL2236" t="s">
        <v>226</v>
      </c>
      <c r="AM2236" t="s">
        <v>224</v>
      </c>
      <c r="AN2236" t="s">
        <v>226</v>
      </c>
      <c r="AO2236" t="s">
        <v>224</v>
      </c>
      <c r="AP2236" t="s">
        <v>226</v>
      </c>
      <c r="AQ2236" s="297" t="s">
        <v>394</v>
      </c>
      <c r="AR2236" s="307"/>
      <c r="AS2236" s="310"/>
    </row>
    <row r="2237" spans="1:47" x14ac:dyDescent="0.3">
      <c r="A2237" s="285">
        <v>121025</v>
      </c>
      <c r="B2237" s="286" t="s">
        <v>539</v>
      </c>
      <c r="C2237" t="s">
        <v>995</v>
      </c>
      <c r="D2237" t="s">
        <v>995</v>
      </c>
      <c r="E2237" t="s">
        <v>995</v>
      </c>
      <c r="F2237" t="s">
        <v>995</v>
      </c>
      <c r="G2237" t="s">
        <v>995</v>
      </c>
      <c r="H2237" t="s">
        <v>995</v>
      </c>
      <c r="I2237" t="s">
        <v>995</v>
      </c>
      <c r="J2237" t="s">
        <v>995</v>
      </c>
      <c r="K2237" t="s">
        <v>995</v>
      </c>
      <c r="L2237" t="s">
        <v>995</v>
      </c>
      <c r="M2237" t="s">
        <v>995</v>
      </c>
      <c r="N2237" t="s">
        <v>995</v>
      </c>
      <c r="O2237" t="s">
        <v>995</v>
      </c>
      <c r="P2237" t="s">
        <v>995</v>
      </c>
      <c r="Q2237" t="s">
        <v>995</v>
      </c>
      <c r="R2237" t="s">
        <v>995</v>
      </c>
      <c r="S2237" t="s">
        <v>995</v>
      </c>
      <c r="T2237" t="s">
        <v>995</v>
      </c>
      <c r="U2237" t="s">
        <v>995</v>
      </c>
      <c r="V2237" t="s">
        <v>995</v>
      </c>
      <c r="W2237" t="s">
        <v>995</v>
      </c>
      <c r="X2237" t="s">
        <v>995</v>
      </c>
      <c r="Y2237" t="s">
        <v>995</v>
      </c>
      <c r="Z2237" t="s">
        <v>995</v>
      </c>
      <c r="AA2237" t="s">
        <v>995</v>
      </c>
      <c r="AB2237" t="s">
        <v>995</v>
      </c>
      <c r="AC2237" t="s">
        <v>995</v>
      </c>
      <c r="AD2237" t="s">
        <v>995</v>
      </c>
      <c r="AE2237" t="s">
        <v>995</v>
      </c>
      <c r="AF2237" t="s">
        <v>995</v>
      </c>
      <c r="AG2237" t="s">
        <v>995</v>
      </c>
      <c r="AH2237" t="s">
        <v>995</v>
      </c>
      <c r="AI2237" t="s">
        <v>995</v>
      </c>
      <c r="AJ2237" t="s">
        <v>995</v>
      </c>
      <c r="AK2237" t="s">
        <v>995</v>
      </c>
      <c r="AL2237" t="s">
        <v>995</v>
      </c>
      <c r="AM2237" t="s">
        <v>995</v>
      </c>
      <c r="AN2237" t="s">
        <v>995</v>
      </c>
      <c r="AO2237" t="s">
        <v>995</v>
      </c>
      <c r="AP2237" t="s">
        <v>995</v>
      </c>
      <c r="AQ2237" s="297" t="s">
        <v>855</v>
      </c>
      <c r="AR2237" s="303"/>
      <c r="AS2237" s="303"/>
    </row>
    <row r="2238" spans="1:47" ht="21.6" x14ac:dyDescent="0.3">
      <c r="A2238" s="285">
        <v>121028</v>
      </c>
      <c r="B2238" s="286" t="s">
        <v>61</v>
      </c>
      <c r="C2238" t="s">
        <v>226</v>
      </c>
      <c r="D2238" t="s">
        <v>224</v>
      </c>
      <c r="E2238" t="s">
        <v>224</v>
      </c>
      <c r="F2238" t="s">
        <v>224</v>
      </c>
      <c r="G2238" t="s">
        <v>224</v>
      </c>
      <c r="H2238" t="s">
        <v>226</v>
      </c>
      <c r="I2238" t="s">
        <v>226</v>
      </c>
      <c r="J2238" t="s">
        <v>224</v>
      </c>
      <c r="K2238" t="s">
        <v>226</v>
      </c>
      <c r="L2238" t="s">
        <v>226</v>
      </c>
      <c r="M2238" t="s">
        <v>224</v>
      </c>
      <c r="N2238" t="s">
        <v>224</v>
      </c>
      <c r="O2238" t="s">
        <v>224</v>
      </c>
      <c r="P2238" t="s">
        <v>224</v>
      </c>
      <c r="Q2238" t="s">
        <v>226</v>
      </c>
      <c r="R2238" t="s">
        <v>226</v>
      </c>
      <c r="S2238" t="s">
        <v>224</v>
      </c>
      <c r="T2238" t="s">
        <v>226</v>
      </c>
      <c r="U2238" t="s">
        <v>226</v>
      </c>
      <c r="V2238" t="s">
        <v>226</v>
      </c>
      <c r="W2238" t="s">
        <v>226</v>
      </c>
      <c r="X2238" t="s">
        <v>226</v>
      </c>
      <c r="Y2238" t="s">
        <v>226</v>
      </c>
      <c r="Z2238" t="s">
        <v>224</v>
      </c>
      <c r="AA2238" t="s">
        <v>226</v>
      </c>
      <c r="AB2238" t="s">
        <v>225</v>
      </c>
      <c r="AC2238" t="s">
        <v>226</v>
      </c>
      <c r="AD2238" t="s">
        <v>226</v>
      </c>
      <c r="AE2238" t="s">
        <v>226</v>
      </c>
      <c r="AF2238" t="s">
        <v>225</v>
      </c>
      <c r="AG2238" t="s">
        <v>226</v>
      </c>
      <c r="AH2238" t="s">
        <v>224</v>
      </c>
      <c r="AI2238" t="s">
        <v>226</v>
      </c>
      <c r="AJ2238" t="s">
        <v>226</v>
      </c>
      <c r="AK2238" t="s">
        <v>224</v>
      </c>
      <c r="AL2238" t="s">
        <v>226</v>
      </c>
      <c r="AM2238" t="s">
        <v>226</v>
      </c>
      <c r="AN2238" t="s">
        <v>224</v>
      </c>
      <c r="AO2238" t="s">
        <v>224</v>
      </c>
      <c r="AP2238" t="s">
        <v>226</v>
      </c>
      <c r="AQ2238" s="297" t="s">
        <v>394</v>
      </c>
      <c r="AR2238" s="307"/>
      <c r="AS2238" s="310"/>
    </row>
    <row r="2239" spans="1:47" x14ac:dyDescent="0.3">
      <c r="A2239" s="285">
        <v>121029</v>
      </c>
      <c r="B2239" s="286" t="s">
        <v>540</v>
      </c>
      <c r="C2239" t="s">
        <v>995</v>
      </c>
      <c r="D2239" t="s">
        <v>995</v>
      </c>
      <c r="E2239" t="s">
        <v>995</v>
      </c>
      <c r="F2239" t="s">
        <v>995</v>
      </c>
      <c r="G2239" t="s">
        <v>995</v>
      </c>
      <c r="H2239" t="s">
        <v>995</v>
      </c>
      <c r="I2239" t="s">
        <v>995</v>
      </c>
      <c r="J2239" t="s">
        <v>995</v>
      </c>
      <c r="K2239" t="s">
        <v>995</v>
      </c>
      <c r="L2239" t="s">
        <v>995</v>
      </c>
      <c r="M2239" t="s">
        <v>995</v>
      </c>
      <c r="N2239" t="s">
        <v>995</v>
      </c>
      <c r="O2239" t="s">
        <v>995</v>
      </c>
      <c r="P2239" t="s">
        <v>995</v>
      </c>
      <c r="Q2239" t="s">
        <v>995</v>
      </c>
      <c r="R2239" t="s">
        <v>995</v>
      </c>
      <c r="S2239" t="s">
        <v>995</v>
      </c>
      <c r="T2239" t="s">
        <v>995</v>
      </c>
      <c r="U2239" t="s">
        <v>995</v>
      </c>
      <c r="V2239" t="s">
        <v>995</v>
      </c>
      <c r="W2239" t="s">
        <v>995</v>
      </c>
      <c r="X2239" t="s">
        <v>995</v>
      </c>
      <c r="Y2239" t="s">
        <v>995</v>
      </c>
      <c r="Z2239" t="s">
        <v>995</v>
      </c>
      <c r="AA2239" t="s">
        <v>995</v>
      </c>
      <c r="AB2239" t="s">
        <v>995</v>
      </c>
      <c r="AC2239" t="s">
        <v>995</v>
      </c>
      <c r="AD2239" t="s">
        <v>995</v>
      </c>
      <c r="AE2239" t="s">
        <v>995</v>
      </c>
      <c r="AF2239" t="s">
        <v>995</v>
      </c>
      <c r="AG2239" t="s">
        <v>995</v>
      </c>
      <c r="AH2239" t="s">
        <v>995</v>
      </c>
      <c r="AI2239" t="s">
        <v>995</v>
      </c>
      <c r="AJ2239" t="s">
        <v>995</v>
      </c>
      <c r="AK2239" t="s">
        <v>995</v>
      </c>
      <c r="AL2239" t="s">
        <v>995</v>
      </c>
      <c r="AM2239" t="s">
        <v>995</v>
      </c>
      <c r="AN2239" t="s">
        <v>995</v>
      </c>
      <c r="AO2239" t="s">
        <v>995</v>
      </c>
      <c r="AP2239" t="s">
        <v>995</v>
      </c>
      <c r="AQ2239" s="297" t="s">
        <v>855</v>
      </c>
      <c r="AR2239" s="303"/>
      <c r="AS2239" s="303"/>
    </row>
    <row r="2240" spans="1:47" x14ac:dyDescent="0.3">
      <c r="A2240" s="285">
        <v>121030</v>
      </c>
      <c r="B2240" s="286" t="s">
        <v>61</v>
      </c>
      <c r="C2240" t="s">
        <v>995</v>
      </c>
      <c r="D2240" t="s">
        <v>995</v>
      </c>
      <c r="E2240" t="s">
        <v>995</v>
      </c>
      <c r="F2240" t="s">
        <v>995</v>
      </c>
      <c r="G2240" t="s">
        <v>995</v>
      </c>
      <c r="H2240" t="s">
        <v>995</v>
      </c>
      <c r="I2240" t="s">
        <v>995</v>
      </c>
      <c r="J2240" t="s">
        <v>995</v>
      </c>
      <c r="K2240" t="s">
        <v>995</v>
      </c>
      <c r="L2240" t="s">
        <v>995</v>
      </c>
      <c r="M2240" t="s">
        <v>995</v>
      </c>
      <c r="N2240" t="s">
        <v>995</v>
      </c>
      <c r="O2240" t="s">
        <v>995</v>
      </c>
      <c r="P2240" t="s">
        <v>995</v>
      </c>
      <c r="Q2240" t="s">
        <v>995</v>
      </c>
      <c r="R2240" t="s">
        <v>995</v>
      </c>
      <c r="S2240" t="s">
        <v>995</v>
      </c>
      <c r="T2240" t="s">
        <v>995</v>
      </c>
      <c r="U2240" t="s">
        <v>995</v>
      </c>
      <c r="V2240" t="s">
        <v>995</v>
      </c>
      <c r="W2240" t="s">
        <v>995</v>
      </c>
      <c r="X2240" t="s">
        <v>995</v>
      </c>
      <c r="Y2240" t="s">
        <v>995</v>
      </c>
      <c r="Z2240" t="s">
        <v>995</v>
      </c>
      <c r="AA2240" t="s">
        <v>995</v>
      </c>
      <c r="AB2240" t="s">
        <v>995</v>
      </c>
      <c r="AC2240" t="s">
        <v>995</v>
      </c>
      <c r="AD2240" t="s">
        <v>995</v>
      </c>
      <c r="AE2240" t="s">
        <v>995</v>
      </c>
      <c r="AF2240" t="s">
        <v>995</v>
      </c>
      <c r="AG2240" t="s">
        <v>995</v>
      </c>
      <c r="AH2240" t="s">
        <v>995</v>
      </c>
      <c r="AI2240" t="s">
        <v>995</v>
      </c>
      <c r="AJ2240" t="s">
        <v>995</v>
      </c>
      <c r="AK2240" t="s">
        <v>995</v>
      </c>
      <c r="AL2240" t="s">
        <v>995</v>
      </c>
      <c r="AM2240" t="s">
        <v>995</v>
      </c>
      <c r="AN2240" t="s">
        <v>995</v>
      </c>
      <c r="AO2240" t="s">
        <v>995</v>
      </c>
      <c r="AP2240" t="s">
        <v>995</v>
      </c>
      <c r="AQ2240" s="297" t="s">
        <v>855</v>
      </c>
      <c r="AR2240" s="303"/>
      <c r="AS2240" s="303"/>
    </row>
    <row r="2241" spans="1:45" x14ac:dyDescent="0.3">
      <c r="A2241" s="285">
        <v>121031</v>
      </c>
      <c r="B2241" s="286" t="s">
        <v>538</v>
      </c>
      <c r="AQ2241" s="297" t="s">
        <v>394</v>
      </c>
      <c r="AR2241" s="303"/>
      <c r="AS2241" s="303"/>
    </row>
    <row r="2242" spans="1:45" ht="21.6" x14ac:dyDescent="0.3">
      <c r="A2242" s="285">
        <v>121034</v>
      </c>
      <c r="B2242" s="286" t="s">
        <v>61</v>
      </c>
      <c r="C2242" t="s">
        <v>394</v>
      </c>
      <c r="D2242" t="s">
        <v>394</v>
      </c>
      <c r="E2242" t="s">
        <v>394</v>
      </c>
      <c r="F2242" t="s">
        <v>394</v>
      </c>
      <c r="G2242" t="s">
        <v>394</v>
      </c>
      <c r="H2242" t="s">
        <v>394</v>
      </c>
      <c r="I2242" t="s">
        <v>394</v>
      </c>
      <c r="J2242" t="s">
        <v>394</v>
      </c>
      <c r="K2242" t="s">
        <v>394</v>
      </c>
      <c r="L2242" t="s">
        <v>394</v>
      </c>
      <c r="M2242" t="s">
        <v>394</v>
      </c>
      <c r="N2242" t="s">
        <v>394</v>
      </c>
      <c r="O2242" t="s">
        <v>394</v>
      </c>
      <c r="P2242" t="s">
        <v>394</v>
      </c>
      <c r="Q2242" t="s">
        <v>394</v>
      </c>
      <c r="R2242" t="s">
        <v>7215</v>
      </c>
      <c r="S2242" t="s">
        <v>7215</v>
      </c>
      <c r="T2242" t="s">
        <v>225</v>
      </c>
      <c r="U2242" t="s">
        <v>225</v>
      </c>
      <c r="V2242" t="s">
        <v>394</v>
      </c>
      <c r="W2242" t="s">
        <v>394</v>
      </c>
      <c r="X2242" t="s">
        <v>394</v>
      </c>
      <c r="Y2242" t="s">
        <v>394</v>
      </c>
      <c r="Z2242" t="s">
        <v>394</v>
      </c>
      <c r="AA2242" t="s">
        <v>394</v>
      </c>
      <c r="AB2242" t="s">
        <v>394</v>
      </c>
      <c r="AC2242" t="s">
        <v>394</v>
      </c>
      <c r="AD2242" t="s">
        <v>394</v>
      </c>
      <c r="AE2242" t="s">
        <v>394</v>
      </c>
      <c r="AF2242" t="s">
        <v>394</v>
      </c>
      <c r="AG2242" t="s">
        <v>224</v>
      </c>
      <c r="AH2242" t="s">
        <v>995</v>
      </c>
      <c r="AI2242" t="s">
        <v>224</v>
      </c>
      <c r="AJ2242" t="s">
        <v>226</v>
      </c>
      <c r="AK2242" t="s">
        <v>995</v>
      </c>
      <c r="AL2242" t="s">
        <v>394</v>
      </c>
      <c r="AM2242" t="s">
        <v>394</v>
      </c>
      <c r="AN2242" t="s">
        <v>226</v>
      </c>
      <c r="AO2242" t="s">
        <v>394</v>
      </c>
      <c r="AP2242" t="s">
        <v>226</v>
      </c>
      <c r="AQ2242" s="297" t="s">
        <v>394</v>
      </c>
      <c r="AR2242" s="307"/>
      <c r="AS2242" s="310"/>
    </row>
    <row r="2243" spans="1:45" ht="21.6" x14ac:dyDescent="0.3">
      <c r="A2243" s="285">
        <v>121035</v>
      </c>
      <c r="B2243" s="286" t="s">
        <v>61</v>
      </c>
      <c r="C2243" t="s">
        <v>226</v>
      </c>
      <c r="D2243" t="s">
        <v>226</v>
      </c>
      <c r="E2243" t="s">
        <v>224</v>
      </c>
      <c r="F2243" t="s">
        <v>226</v>
      </c>
      <c r="G2243" t="s">
        <v>224</v>
      </c>
      <c r="H2243" t="s">
        <v>226</v>
      </c>
      <c r="I2243" t="s">
        <v>226</v>
      </c>
      <c r="J2243" t="s">
        <v>224</v>
      </c>
      <c r="K2243" t="s">
        <v>226</v>
      </c>
      <c r="L2243" t="s">
        <v>226</v>
      </c>
      <c r="M2243" t="s">
        <v>226</v>
      </c>
      <c r="N2243" t="s">
        <v>224</v>
      </c>
      <c r="O2243" t="s">
        <v>226</v>
      </c>
      <c r="P2243" t="s">
        <v>224</v>
      </c>
      <c r="Q2243" t="s">
        <v>226</v>
      </c>
      <c r="R2243" t="s">
        <v>226</v>
      </c>
      <c r="S2243" t="s">
        <v>226</v>
      </c>
      <c r="T2243" t="s">
        <v>226</v>
      </c>
      <c r="U2243" t="s">
        <v>224</v>
      </c>
      <c r="V2243" t="s">
        <v>226</v>
      </c>
      <c r="W2243" t="s">
        <v>226</v>
      </c>
      <c r="X2243" t="s">
        <v>224</v>
      </c>
      <c r="Y2243" t="s">
        <v>226</v>
      </c>
      <c r="Z2243" t="s">
        <v>224</v>
      </c>
      <c r="AA2243" t="s">
        <v>226</v>
      </c>
      <c r="AB2243" t="s">
        <v>226</v>
      </c>
      <c r="AC2243" t="s">
        <v>224</v>
      </c>
      <c r="AD2243" t="s">
        <v>226</v>
      </c>
      <c r="AE2243" t="s">
        <v>225</v>
      </c>
      <c r="AF2243" t="s">
        <v>225</v>
      </c>
      <c r="AG2243" t="s">
        <v>226</v>
      </c>
      <c r="AH2243" t="s">
        <v>224</v>
      </c>
      <c r="AI2243" t="s">
        <v>224</v>
      </c>
      <c r="AJ2243" t="s">
        <v>226</v>
      </c>
      <c r="AK2243" t="s">
        <v>224</v>
      </c>
      <c r="AL2243" t="s">
        <v>226</v>
      </c>
      <c r="AM2243" t="s">
        <v>224</v>
      </c>
      <c r="AN2243" t="s">
        <v>224</v>
      </c>
      <c r="AO2243" t="s">
        <v>224</v>
      </c>
      <c r="AP2243" t="s">
        <v>226</v>
      </c>
      <c r="AQ2243" s="297" t="s">
        <v>394</v>
      </c>
      <c r="AR2243" s="307"/>
      <c r="AS2243" s="310"/>
    </row>
    <row r="2244" spans="1:45" x14ac:dyDescent="0.3">
      <c r="A2244" s="285">
        <v>121036</v>
      </c>
      <c r="B2244" s="286" t="s">
        <v>539</v>
      </c>
      <c r="C2244" t="s">
        <v>995</v>
      </c>
      <c r="D2244" t="s">
        <v>995</v>
      </c>
      <c r="E2244" t="s">
        <v>995</v>
      </c>
      <c r="F2244" t="s">
        <v>995</v>
      </c>
      <c r="G2244" t="s">
        <v>995</v>
      </c>
      <c r="H2244" t="s">
        <v>995</v>
      </c>
      <c r="I2244" t="s">
        <v>995</v>
      </c>
      <c r="J2244" t="s">
        <v>995</v>
      </c>
      <c r="K2244" t="s">
        <v>995</v>
      </c>
      <c r="L2244" t="s">
        <v>995</v>
      </c>
      <c r="M2244" t="s">
        <v>995</v>
      </c>
      <c r="N2244" t="s">
        <v>995</v>
      </c>
      <c r="O2244" t="s">
        <v>995</v>
      </c>
      <c r="P2244" t="s">
        <v>995</v>
      </c>
      <c r="Q2244" t="s">
        <v>995</v>
      </c>
      <c r="R2244" t="s">
        <v>995</v>
      </c>
      <c r="S2244" t="s">
        <v>995</v>
      </c>
      <c r="T2244" t="s">
        <v>995</v>
      </c>
      <c r="U2244" t="s">
        <v>995</v>
      </c>
      <c r="V2244" t="s">
        <v>995</v>
      </c>
      <c r="W2244" t="s">
        <v>995</v>
      </c>
      <c r="X2244" t="s">
        <v>995</v>
      </c>
      <c r="Y2244" t="s">
        <v>995</v>
      </c>
      <c r="Z2244" t="s">
        <v>995</v>
      </c>
      <c r="AA2244" t="s">
        <v>995</v>
      </c>
      <c r="AB2244" t="s">
        <v>995</v>
      </c>
      <c r="AC2244" t="s">
        <v>995</v>
      </c>
      <c r="AD2244" t="s">
        <v>995</v>
      </c>
      <c r="AE2244" t="s">
        <v>995</v>
      </c>
      <c r="AF2244" t="s">
        <v>995</v>
      </c>
      <c r="AG2244" t="s">
        <v>995</v>
      </c>
      <c r="AH2244" t="s">
        <v>995</v>
      </c>
      <c r="AI2244" t="s">
        <v>995</v>
      </c>
      <c r="AJ2244" t="s">
        <v>995</v>
      </c>
      <c r="AK2244" t="s">
        <v>995</v>
      </c>
      <c r="AL2244" t="s">
        <v>995</v>
      </c>
      <c r="AM2244" t="s">
        <v>995</v>
      </c>
      <c r="AN2244" t="s">
        <v>995</v>
      </c>
      <c r="AO2244" t="s">
        <v>995</v>
      </c>
      <c r="AP2244" t="s">
        <v>995</v>
      </c>
      <c r="AQ2244" s="297" t="s">
        <v>855</v>
      </c>
      <c r="AR2244" s="303"/>
      <c r="AS2244" s="303"/>
    </row>
    <row r="2245" spans="1:45" ht="21.6" x14ac:dyDescent="0.3">
      <c r="A2245" s="285">
        <v>121038</v>
      </c>
      <c r="B2245" s="286" t="s">
        <v>61</v>
      </c>
      <c r="C2245" t="s">
        <v>226</v>
      </c>
      <c r="D2245" t="s">
        <v>224</v>
      </c>
      <c r="E2245" t="s">
        <v>224</v>
      </c>
      <c r="F2245" t="s">
        <v>224</v>
      </c>
      <c r="G2245" t="s">
        <v>226</v>
      </c>
      <c r="H2245" t="s">
        <v>226</v>
      </c>
      <c r="I2245" t="s">
        <v>224</v>
      </c>
      <c r="J2245" t="s">
        <v>226</v>
      </c>
      <c r="K2245" t="s">
        <v>226</v>
      </c>
      <c r="L2245" t="s">
        <v>226</v>
      </c>
      <c r="M2245" t="s">
        <v>226</v>
      </c>
      <c r="N2245" t="s">
        <v>224</v>
      </c>
      <c r="O2245" t="s">
        <v>226</v>
      </c>
      <c r="P2245" t="s">
        <v>224</v>
      </c>
      <c r="Q2245" t="s">
        <v>224</v>
      </c>
      <c r="R2245" t="s">
        <v>226</v>
      </c>
      <c r="S2245" t="s">
        <v>226</v>
      </c>
      <c r="T2245" t="s">
        <v>224</v>
      </c>
      <c r="U2245" t="s">
        <v>226</v>
      </c>
      <c r="V2245" t="s">
        <v>226</v>
      </c>
      <c r="W2245" t="s">
        <v>226</v>
      </c>
      <c r="X2245" t="s">
        <v>226</v>
      </c>
      <c r="Y2245" t="s">
        <v>226</v>
      </c>
      <c r="Z2245" t="s">
        <v>226</v>
      </c>
      <c r="AA2245" t="s">
        <v>226</v>
      </c>
      <c r="AB2245" t="s">
        <v>226</v>
      </c>
      <c r="AC2245" t="s">
        <v>225</v>
      </c>
      <c r="AD2245" t="s">
        <v>226</v>
      </c>
      <c r="AE2245" t="s">
        <v>225</v>
      </c>
      <c r="AF2245" t="s">
        <v>224</v>
      </c>
      <c r="AG2245" t="s">
        <v>226</v>
      </c>
      <c r="AH2245" t="s">
        <v>224</v>
      </c>
      <c r="AI2245" t="s">
        <v>224</v>
      </c>
      <c r="AJ2245" t="s">
        <v>226</v>
      </c>
      <c r="AK2245" t="s">
        <v>226</v>
      </c>
      <c r="AL2245" t="s">
        <v>225</v>
      </c>
      <c r="AM2245" t="s">
        <v>225</v>
      </c>
      <c r="AN2245" t="s">
        <v>225</v>
      </c>
      <c r="AO2245" t="s">
        <v>224</v>
      </c>
      <c r="AP2245" t="s">
        <v>225</v>
      </c>
      <c r="AQ2245" s="297" t="s">
        <v>394</v>
      </c>
      <c r="AR2245" s="307"/>
      <c r="AS2245" s="310"/>
    </row>
    <row r="2246" spans="1:45" ht="21.6" x14ac:dyDescent="0.3">
      <c r="A2246" s="285">
        <v>121039</v>
      </c>
      <c r="B2246" s="286" t="s">
        <v>61</v>
      </c>
      <c r="C2246" t="s">
        <v>226</v>
      </c>
      <c r="D2246" t="s">
        <v>224</v>
      </c>
      <c r="E2246" t="s">
        <v>224</v>
      </c>
      <c r="F2246" t="s">
        <v>224</v>
      </c>
      <c r="G2246" t="s">
        <v>226</v>
      </c>
      <c r="H2246" t="s">
        <v>226</v>
      </c>
      <c r="I2246" t="s">
        <v>226</v>
      </c>
      <c r="J2246" t="s">
        <v>226</v>
      </c>
      <c r="K2246" t="s">
        <v>226</v>
      </c>
      <c r="L2246" t="s">
        <v>224</v>
      </c>
      <c r="M2246" t="s">
        <v>224</v>
      </c>
      <c r="N2246" t="s">
        <v>226</v>
      </c>
      <c r="O2246" t="s">
        <v>226</v>
      </c>
      <c r="P2246" t="s">
        <v>224</v>
      </c>
      <c r="Q2246" t="s">
        <v>226</v>
      </c>
      <c r="R2246" t="s">
        <v>226</v>
      </c>
      <c r="S2246" t="s">
        <v>226</v>
      </c>
      <c r="T2246" t="s">
        <v>224</v>
      </c>
      <c r="U2246" t="s">
        <v>226</v>
      </c>
      <c r="V2246" t="s">
        <v>224</v>
      </c>
      <c r="W2246" t="s">
        <v>226</v>
      </c>
      <c r="X2246" t="s">
        <v>226</v>
      </c>
      <c r="Y2246" t="s">
        <v>226</v>
      </c>
      <c r="Z2246" t="s">
        <v>224</v>
      </c>
      <c r="AA2246" t="s">
        <v>226</v>
      </c>
      <c r="AB2246" t="s">
        <v>226</v>
      </c>
      <c r="AC2246" t="s">
        <v>226</v>
      </c>
      <c r="AD2246" t="s">
        <v>226</v>
      </c>
      <c r="AE2246" t="s">
        <v>226</v>
      </c>
      <c r="AF2246" t="s">
        <v>224</v>
      </c>
      <c r="AG2246" t="s">
        <v>226</v>
      </c>
      <c r="AH2246" t="s">
        <v>226</v>
      </c>
      <c r="AI2246" t="s">
        <v>225</v>
      </c>
      <c r="AJ2246" t="s">
        <v>226</v>
      </c>
      <c r="AK2246" t="s">
        <v>225</v>
      </c>
      <c r="AL2246" t="s">
        <v>226</v>
      </c>
      <c r="AM2246" t="s">
        <v>226</v>
      </c>
      <c r="AN2246" t="s">
        <v>224</v>
      </c>
      <c r="AO2246" t="s">
        <v>226</v>
      </c>
      <c r="AP2246" t="s">
        <v>225</v>
      </c>
      <c r="AQ2246" s="297" t="s">
        <v>394</v>
      </c>
      <c r="AR2246" s="307"/>
      <c r="AS2246" s="310"/>
    </row>
    <row r="2247" spans="1:45" ht="21.6" x14ac:dyDescent="0.3">
      <c r="A2247" s="285">
        <v>121041</v>
      </c>
      <c r="B2247" s="286" t="s">
        <v>61</v>
      </c>
      <c r="C2247" t="s">
        <v>224</v>
      </c>
      <c r="D2247" t="s">
        <v>226</v>
      </c>
      <c r="E2247" t="s">
        <v>226</v>
      </c>
      <c r="F2247" t="s">
        <v>224</v>
      </c>
      <c r="G2247" t="s">
        <v>224</v>
      </c>
      <c r="H2247" t="s">
        <v>226</v>
      </c>
      <c r="I2247" t="s">
        <v>226</v>
      </c>
      <c r="J2247" t="s">
        <v>224</v>
      </c>
      <c r="K2247" t="s">
        <v>224</v>
      </c>
      <c r="L2247" t="s">
        <v>226</v>
      </c>
      <c r="M2247" t="s">
        <v>226</v>
      </c>
      <c r="N2247" t="s">
        <v>224</v>
      </c>
      <c r="O2247" t="s">
        <v>226</v>
      </c>
      <c r="P2247" t="s">
        <v>224</v>
      </c>
      <c r="Q2247" t="s">
        <v>226</v>
      </c>
      <c r="R2247" t="s">
        <v>226</v>
      </c>
      <c r="S2247" t="s">
        <v>226</v>
      </c>
      <c r="T2247" t="s">
        <v>226</v>
      </c>
      <c r="U2247" t="s">
        <v>224</v>
      </c>
      <c r="V2247" t="s">
        <v>226</v>
      </c>
      <c r="W2247" t="s">
        <v>226</v>
      </c>
      <c r="X2247" t="s">
        <v>226</v>
      </c>
      <c r="Y2247" t="s">
        <v>224</v>
      </c>
      <c r="Z2247" t="s">
        <v>226</v>
      </c>
      <c r="AA2247" t="s">
        <v>226</v>
      </c>
      <c r="AB2247" t="s">
        <v>226</v>
      </c>
      <c r="AC2247" t="s">
        <v>226</v>
      </c>
      <c r="AD2247" t="s">
        <v>226</v>
      </c>
      <c r="AE2247" t="s">
        <v>226</v>
      </c>
      <c r="AF2247" t="s">
        <v>224</v>
      </c>
      <c r="AG2247" t="s">
        <v>224</v>
      </c>
      <c r="AH2247" t="s">
        <v>224</v>
      </c>
      <c r="AI2247" t="s">
        <v>224</v>
      </c>
      <c r="AJ2247" t="s">
        <v>224</v>
      </c>
      <c r="AK2247" t="s">
        <v>224</v>
      </c>
      <c r="AL2247" t="s">
        <v>226</v>
      </c>
      <c r="AM2247" t="s">
        <v>225</v>
      </c>
      <c r="AN2247" t="s">
        <v>225</v>
      </c>
      <c r="AO2247" t="s">
        <v>225</v>
      </c>
      <c r="AP2247" t="s">
        <v>225</v>
      </c>
      <c r="AQ2247" s="297" t="s">
        <v>394</v>
      </c>
      <c r="AR2247" s="307"/>
      <c r="AS2247" s="310"/>
    </row>
    <row r="2248" spans="1:45" x14ac:dyDescent="0.3">
      <c r="A2248" s="285">
        <v>121044</v>
      </c>
      <c r="B2248" s="286" t="s">
        <v>540</v>
      </c>
      <c r="AQ2248" s="297" t="s">
        <v>394</v>
      </c>
      <c r="AR2248" s="303"/>
      <c r="AS2248" s="303"/>
    </row>
    <row r="2249" spans="1:45" x14ac:dyDescent="0.3">
      <c r="A2249" s="285">
        <v>121046</v>
      </c>
      <c r="B2249" s="286" t="s">
        <v>540</v>
      </c>
      <c r="C2249" t="s">
        <v>995</v>
      </c>
      <c r="D2249" t="s">
        <v>995</v>
      </c>
      <c r="E2249" t="s">
        <v>995</v>
      </c>
      <c r="F2249" t="s">
        <v>995</v>
      </c>
      <c r="G2249" t="s">
        <v>995</v>
      </c>
      <c r="H2249" t="s">
        <v>995</v>
      </c>
      <c r="I2249" t="s">
        <v>995</v>
      </c>
      <c r="J2249" t="s">
        <v>995</v>
      </c>
      <c r="K2249" t="s">
        <v>995</v>
      </c>
      <c r="L2249" t="s">
        <v>995</v>
      </c>
      <c r="M2249" t="s">
        <v>995</v>
      </c>
      <c r="N2249" t="s">
        <v>995</v>
      </c>
      <c r="O2249" t="s">
        <v>995</v>
      </c>
      <c r="P2249" t="s">
        <v>995</v>
      </c>
      <c r="Q2249" t="s">
        <v>995</v>
      </c>
      <c r="R2249" t="s">
        <v>995</v>
      </c>
      <c r="S2249" t="s">
        <v>995</v>
      </c>
      <c r="T2249" t="s">
        <v>995</v>
      </c>
      <c r="U2249" t="s">
        <v>995</v>
      </c>
      <c r="V2249" t="s">
        <v>995</v>
      </c>
      <c r="W2249" t="s">
        <v>995</v>
      </c>
      <c r="X2249" t="s">
        <v>995</v>
      </c>
      <c r="Y2249" t="s">
        <v>995</v>
      </c>
      <c r="Z2249" t="s">
        <v>995</v>
      </c>
      <c r="AA2249" t="s">
        <v>995</v>
      </c>
      <c r="AB2249" t="s">
        <v>995</v>
      </c>
      <c r="AC2249" t="s">
        <v>995</v>
      </c>
      <c r="AD2249" t="s">
        <v>995</v>
      </c>
      <c r="AE2249" t="s">
        <v>995</v>
      </c>
      <c r="AF2249" t="s">
        <v>995</v>
      </c>
      <c r="AG2249" t="s">
        <v>995</v>
      </c>
      <c r="AH2249" t="s">
        <v>995</v>
      </c>
      <c r="AI2249" t="s">
        <v>995</v>
      </c>
      <c r="AJ2249" t="s">
        <v>995</v>
      </c>
      <c r="AK2249" t="s">
        <v>995</v>
      </c>
      <c r="AL2249" t="s">
        <v>995</v>
      </c>
      <c r="AM2249" t="s">
        <v>995</v>
      </c>
      <c r="AN2249" t="s">
        <v>995</v>
      </c>
      <c r="AO2249" t="s">
        <v>995</v>
      </c>
      <c r="AP2249" t="s">
        <v>995</v>
      </c>
      <c r="AQ2249" s="297" t="s">
        <v>855</v>
      </c>
      <c r="AR2249" s="303"/>
      <c r="AS2249" s="303"/>
    </row>
    <row r="2250" spans="1:45" x14ac:dyDescent="0.3">
      <c r="A2250" s="285">
        <v>121047</v>
      </c>
      <c r="B2250" s="286" t="s">
        <v>540</v>
      </c>
      <c r="C2250" t="s">
        <v>995</v>
      </c>
      <c r="D2250" t="s">
        <v>995</v>
      </c>
      <c r="E2250" t="s">
        <v>995</v>
      </c>
      <c r="F2250" t="s">
        <v>995</v>
      </c>
      <c r="G2250" t="s">
        <v>995</v>
      </c>
      <c r="H2250" t="s">
        <v>995</v>
      </c>
      <c r="I2250" t="s">
        <v>995</v>
      </c>
      <c r="J2250" t="s">
        <v>995</v>
      </c>
      <c r="K2250" t="s">
        <v>995</v>
      </c>
      <c r="L2250" t="s">
        <v>995</v>
      </c>
      <c r="M2250" t="s">
        <v>995</v>
      </c>
      <c r="N2250" t="s">
        <v>995</v>
      </c>
      <c r="O2250" t="s">
        <v>995</v>
      </c>
      <c r="P2250" t="s">
        <v>995</v>
      </c>
      <c r="Q2250" t="s">
        <v>995</v>
      </c>
      <c r="R2250" t="s">
        <v>995</v>
      </c>
      <c r="S2250" t="s">
        <v>995</v>
      </c>
      <c r="T2250" t="s">
        <v>995</v>
      </c>
      <c r="U2250" t="s">
        <v>995</v>
      </c>
      <c r="V2250" t="s">
        <v>995</v>
      </c>
      <c r="W2250" t="s">
        <v>995</v>
      </c>
      <c r="X2250" t="s">
        <v>995</v>
      </c>
      <c r="Y2250" t="s">
        <v>995</v>
      </c>
      <c r="Z2250" t="s">
        <v>995</v>
      </c>
      <c r="AA2250" t="s">
        <v>995</v>
      </c>
      <c r="AB2250" t="s">
        <v>995</v>
      </c>
      <c r="AC2250" t="s">
        <v>995</v>
      </c>
      <c r="AD2250" t="s">
        <v>995</v>
      </c>
      <c r="AE2250" t="s">
        <v>995</v>
      </c>
      <c r="AF2250" t="s">
        <v>995</v>
      </c>
      <c r="AG2250" t="s">
        <v>995</v>
      </c>
      <c r="AH2250" t="s">
        <v>995</v>
      </c>
      <c r="AI2250" t="s">
        <v>995</v>
      </c>
      <c r="AJ2250" t="s">
        <v>995</v>
      </c>
      <c r="AK2250" t="s">
        <v>995</v>
      </c>
      <c r="AL2250" t="s">
        <v>995</v>
      </c>
      <c r="AM2250" t="s">
        <v>995</v>
      </c>
      <c r="AN2250" t="s">
        <v>995</v>
      </c>
      <c r="AO2250" t="s">
        <v>995</v>
      </c>
      <c r="AP2250" t="s">
        <v>995</v>
      </c>
      <c r="AQ2250" s="297" t="s">
        <v>855</v>
      </c>
      <c r="AR2250" s="303"/>
      <c r="AS2250" s="303"/>
    </row>
    <row r="2251" spans="1:45" x14ac:dyDescent="0.3">
      <c r="A2251" s="285">
        <v>121048</v>
      </c>
      <c r="B2251" s="286" t="s">
        <v>540</v>
      </c>
      <c r="C2251" t="s">
        <v>995</v>
      </c>
      <c r="D2251" t="s">
        <v>995</v>
      </c>
      <c r="E2251" t="s">
        <v>995</v>
      </c>
      <c r="F2251" t="s">
        <v>995</v>
      </c>
      <c r="G2251" t="s">
        <v>995</v>
      </c>
      <c r="H2251" t="s">
        <v>995</v>
      </c>
      <c r="I2251" t="s">
        <v>995</v>
      </c>
      <c r="J2251" t="s">
        <v>995</v>
      </c>
      <c r="K2251" t="s">
        <v>995</v>
      </c>
      <c r="L2251" t="s">
        <v>995</v>
      </c>
      <c r="M2251" t="s">
        <v>995</v>
      </c>
      <c r="N2251" t="s">
        <v>995</v>
      </c>
      <c r="O2251" t="s">
        <v>995</v>
      </c>
      <c r="P2251" t="s">
        <v>995</v>
      </c>
      <c r="Q2251" t="s">
        <v>995</v>
      </c>
      <c r="R2251" t="s">
        <v>995</v>
      </c>
      <c r="S2251" t="s">
        <v>995</v>
      </c>
      <c r="T2251" t="s">
        <v>995</v>
      </c>
      <c r="U2251" t="s">
        <v>995</v>
      </c>
      <c r="V2251" t="s">
        <v>995</v>
      </c>
      <c r="W2251" t="s">
        <v>995</v>
      </c>
      <c r="X2251" t="s">
        <v>995</v>
      </c>
      <c r="Y2251" t="s">
        <v>995</v>
      </c>
      <c r="Z2251" t="s">
        <v>995</v>
      </c>
      <c r="AA2251" t="s">
        <v>995</v>
      </c>
      <c r="AB2251" t="s">
        <v>995</v>
      </c>
      <c r="AC2251" t="s">
        <v>995</v>
      </c>
      <c r="AD2251" t="s">
        <v>995</v>
      </c>
      <c r="AE2251" t="s">
        <v>995</v>
      </c>
      <c r="AF2251" t="s">
        <v>995</v>
      </c>
      <c r="AG2251" t="s">
        <v>995</v>
      </c>
      <c r="AH2251" t="s">
        <v>995</v>
      </c>
      <c r="AI2251" t="s">
        <v>995</v>
      </c>
      <c r="AJ2251" t="s">
        <v>995</v>
      </c>
      <c r="AK2251" t="s">
        <v>995</v>
      </c>
      <c r="AL2251" t="s">
        <v>995</v>
      </c>
      <c r="AM2251" t="s">
        <v>995</v>
      </c>
      <c r="AN2251" t="s">
        <v>995</v>
      </c>
      <c r="AO2251" t="s">
        <v>995</v>
      </c>
      <c r="AP2251" t="s">
        <v>995</v>
      </c>
      <c r="AQ2251" s="297" t="s">
        <v>855</v>
      </c>
      <c r="AR2251" s="303"/>
      <c r="AS2251" s="303"/>
    </row>
    <row r="2252" spans="1:45" x14ac:dyDescent="0.3">
      <c r="A2252" s="285">
        <v>121049</v>
      </c>
      <c r="B2252" s="286" t="s">
        <v>539</v>
      </c>
      <c r="C2252" t="s">
        <v>995</v>
      </c>
      <c r="D2252" t="s">
        <v>995</v>
      </c>
      <c r="E2252" t="s">
        <v>995</v>
      </c>
      <c r="F2252" t="s">
        <v>995</v>
      </c>
      <c r="G2252" t="s">
        <v>995</v>
      </c>
      <c r="H2252" t="s">
        <v>995</v>
      </c>
      <c r="I2252" t="s">
        <v>995</v>
      </c>
      <c r="J2252" t="s">
        <v>995</v>
      </c>
      <c r="K2252" t="s">
        <v>995</v>
      </c>
      <c r="L2252" t="s">
        <v>995</v>
      </c>
      <c r="M2252" t="s">
        <v>995</v>
      </c>
      <c r="N2252" t="s">
        <v>995</v>
      </c>
      <c r="O2252" t="s">
        <v>995</v>
      </c>
      <c r="P2252" t="s">
        <v>995</v>
      </c>
      <c r="Q2252" t="s">
        <v>995</v>
      </c>
      <c r="R2252" t="s">
        <v>995</v>
      </c>
      <c r="S2252" t="s">
        <v>995</v>
      </c>
      <c r="T2252" t="s">
        <v>995</v>
      </c>
      <c r="U2252" t="s">
        <v>995</v>
      </c>
      <c r="V2252" t="s">
        <v>995</v>
      </c>
      <c r="W2252" t="s">
        <v>995</v>
      </c>
      <c r="X2252" t="s">
        <v>995</v>
      </c>
      <c r="Y2252" t="s">
        <v>995</v>
      </c>
      <c r="Z2252" t="s">
        <v>995</v>
      </c>
      <c r="AA2252" t="s">
        <v>995</v>
      </c>
      <c r="AB2252" t="s">
        <v>995</v>
      </c>
      <c r="AC2252" t="s">
        <v>995</v>
      </c>
      <c r="AD2252" t="s">
        <v>995</v>
      </c>
      <c r="AE2252" t="s">
        <v>995</v>
      </c>
      <c r="AF2252" t="s">
        <v>995</v>
      </c>
      <c r="AG2252" t="s">
        <v>995</v>
      </c>
      <c r="AH2252" t="s">
        <v>995</v>
      </c>
      <c r="AI2252" t="s">
        <v>995</v>
      </c>
      <c r="AJ2252" t="s">
        <v>995</v>
      </c>
      <c r="AK2252" t="s">
        <v>995</v>
      </c>
      <c r="AL2252" t="s">
        <v>995</v>
      </c>
      <c r="AM2252" t="s">
        <v>995</v>
      </c>
      <c r="AN2252" t="s">
        <v>995</v>
      </c>
      <c r="AO2252" t="s">
        <v>995</v>
      </c>
      <c r="AP2252" t="s">
        <v>995</v>
      </c>
      <c r="AQ2252" s="297" t="s">
        <v>855</v>
      </c>
      <c r="AR2252" s="303"/>
      <c r="AS2252" s="303"/>
    </row>
    <row r="2253" spans="1:45" ht="21.6" x14ac:dyDescent="0.3">
      <c r="A2253" s="285">
        <v>121050</v>
      </c>
      <c r="B2253" s="286" t="s">
        <v>61</v>
      </c>
      <c r="C2253" t="s">
        <v>226</v>
      </c>
      <c r="D2253" t="s">
        <v>224</v>
      </c>
      <c r="E2253" t="s">
        <v>224</v>
      </c>
      <c r="F2253" t="s">
        <v>224</v>
      </c>
      <c r="G2253" t="s">
        <v>226</v>
      </c>
      <c r="H2253" t="s">
        <v>226</v>
      </c>
      <c r="I2253" t="s">
        <v>226</v>
      </c>
      <c r="J2253" t="s">
        <v>226</v>
      </c>
      <c r="K2253" t="s">
        <v>226</v>
      </c>
      <c r="L2253" t="s">
        <v>226</v>
      </c>
      <c r="M2253" t="s">
        <v>226</v>
      </c>
      <c r="N2253" t="s">
        <v>224</v>
      </c>
      <c r="O2253" t="s">
        <v>224</v>
      </c>
      <c r="P2253" t="s">
        <v>226</v>
      </c>
      <c r="Q2253" t="s">
        <v>226</v>
      </c>
      <c r="R2253" t="s">
        <v>226</v>
      </c>
      <c r="S2253" t="s">
        <v>226</v>
      </c>
      <c r="T2253" t="s">
        <v>224</v>
      </c>
      <c r="U2253" t="s">
        <v>224</v>
      </c>
      <c r="V2253" t="s">
        <v>226</v>
      </c>
      <c r="W2253" t="s">
        <v>226</v>
      </c>
      <c r="X2253" t="s">
        <v>225</v>
      </c>
      <c r="Y2253" t="s">
        <v>226</v>
      </c>
      <c r="Z2253" t="s">
        <v>224</v>
      </c>
      <c r="AA2253" t="s">
        <v>226</v>
      </c>
      <c r="AB2253" t="s">
        <v>226</v>
      </c>
      <c r="AC2253" t="s">
        <v>226</v>
      </c>
      <c r="AD2253" t="s">
        <v>226</v>
      </c>
      <c r="AE2253" t="s">
        <v>224</v>
      </c>
      <c r="AF2253" t="s">
        <v>224</v>
      </c>
      <c r="AG2253" t="s">
        <v>226</v>
      </c>
      <c r="AH2253" t="s">
        <v>224</v>
      </c>
      <c r="AI2253" t="s">
        <v>226</v>
      </c>
      <c r="AJ2253" t="s">
        <v>224</v>
      </c>
      <c r="AK2253" t="s">
        <v>224</v>
      </c>
      <c r="AL2253" t="s">
        <v>226</v>
      </c>
      <c r="AM2253" t="s">
        <v>226</v>
      </c>
      <c r="AN2253" t="s">
        <v>224</v>
      </c>
      <c r="AO2253" t="s">
        <v>224</v>
      </c>
      <c r="AP2253" t="s">
        <v>224</v>
      </c>
      <c r="AQ2253" s="297" t="s">
        <v>394</v>
      </c>
      <c r="AR2253" s="307"/>
      <c r="AS2253" s="310"/>
    </row>
    <row r="2254" spans="1:45" x14ac:dyDescent="0.3">
      <c r="A2254" s="285">
        <v>121051</v>
      </c>
      <c r="B2254" s="286" t="s">
        <v>540</v>
      </c>
      <c r="C2254" t="s">
        <v>995</v>
      </c>
      <c r="D2254" t="s">
        <v>995</v>
      </c>
      <c r="E2254" t="s">
        <v>995</v>
      </c>
      <c r="F2254" t="s">
        <v>995</v>
      </c>
      <c r="G2254" t="s">
        <v>995</v>
      </c>
      <c r="H2254" t="s">
        <v>995</v>
      </c>
      <c r="I2254" t="s">
        <v>995</v>
      </c>
      <c r="J2254" t="s">
        <v>995</v>
      </c>
      <c r="K2254" t="s">
        <v>995</v>
      </c>
      <c r="L2254" t="s">
        <v>995</v>
      </c>
      <c r="M2254" t="s">
        <v>995</v>
      </c>
      <c r="N2254" t="s">
        <v>995</v>
      </c>
      <c r="O2254" t="s">
        <v>995</v>
      </c>
      <c r="P2254" t="s">
        <v>995</v>
      </c>
      <c r="Q2254" t="s">
        <v>995</v>
      </c>
      <c r="R2254" t="s">
        <v>995</v>
      </c>
      <c r="S2254" t="s">
        <v>995</v>
      </c>
      <c r="T2254" t="s">
        <v>995</v>
      </c>
      <c r="U2254" t="s">
        <v>995</v>
      </c>
      <c r="V2254" t="s">
        <v>995</v>
      </c>
      <c r="W2254" t="s">
        <v>995</v>
      </c>
      <c r="X2254" t="s">
        <v>995</v>
      </c>
      <c r="Y2254" t="s">
        <v>995</v>
      </c>
      <c r="Z2254" t="s">
        <v>995</v>
      </c>
      <c r="AA2254" t="s">
        <v>995</v>
      </c>
      <c r="AB2254" t="s">
        <v>995</v>
      </c>
      <c r="AC2254" t="s">
        <v>995</v>
      </c>
      <c r="AD2254" t="s">
        <v>995</v>
      </c>
      <c r="AE2254" t="s">
        <v>995</v>
      </c>
      <c r="AF2254" t="s">
        <v>995</v>
      </c>
      <c r="AG2254" t="s">
        <v>995</v>
      </c>
      <c r="AH2254" t="s">
        <v>995</v>
      </c>
      <c r="AI2254" t="s">
        <v>995</v>
      </c>
      <c r="AJ2254" t="s">
        <v>995</v>
      </c>
      <c r="AK2254" t="s">
        <v>995</v>
      </c>
      <c r="AL2254" t="s">
        <v>995</v>
      </c>
      <c r="AM2254" t="s">
        <v>995</v>
      </c>
      <c r="AN2254" t="s">
        <v>995</v>
      </c>
      <c r="AO2254" t="s">
        <v>995</v>
      </c>
      <c r="AP2254" t="s">
        <v>995</v>
      </c>
      <c r="AQ2254" s="297" t="s">
        <v>855</v>
      </c>
      <c r="AR2254" s="303"/>
      <c r="AS2254" s="303"/>
    </row>
    <row r="2255" spans="1:45" ht="28.8" x14ac:dyDescent="0.3">
      <c r="A2255" s="285">
        <v>121053</v>
      </c>
      <c r="B2255" s="286" t="s">
        <v>67</v>
      </c>
      <c r="C2255" t="s">
        <v>225</v>
      </c>
      <c r="D2255" t="s">
        <v>225</v>
      </c>
      <c r="E2255" t="s">
        <v>226</v>
      </c>
      <c r="F2255" t="s">
        <v>225</v>
      </c>
      <c r="G2255" t="s">
        <v>225</v>
      </c>
      <c r="H2255" t="s">
        <v>225</v>
      </c>
      <c r="I2255" t="s">
        <v>225</v>
      </c>
      <c r="J2255" t="s">
        <v>225</v>
      </c>
      <c r="K2255" t="s">
        <v>225</v>
      </c>
      <c r="L2255" t="s">
        <v>225</v>
      </c>
      <c r="M2255" t="s">
        <v>225</v>
      </c>
      <c r="N2255" t="s">
        <v>225</v>
      </c>
      <c r="O2255" t="s">
        <v>225</v>
      </c>
      <c r="P2255" t="s">
        <v>225</v>
      </c>
      <c r="Q2255" t="s">
        <v>225</v>
      </c>
      <c r="R2255" t="s">
        <v>225</v>
      </c>
      <c r="S2255" t="s">
        <v>225</v>
      </c>
      <c r="T2255" t="s">
        <v>225</v>
      </c>
      <c r="U2255" t="s">
        <v>225</v>
      </c>
      <c r="V2255" t="s">
        <v>225</v>
      </c>
      <c r="W2255" t="s">
        <v>225</v>
      </c>
      <c r="X2255" t="s">
        <v>224</v>
      </c>
      <c r="Y2255" t="s">
        <v>226</v>
      </c>
      <c r="Z2255" t="s">
        <v>226</v>
      </c>
      <c r="AA2255" t="s">
        <v>226</v>
      </c>
      <c r="AB2255" t="s">
        <v>226</v>
      </c>
      <c r="AC2255" t="s">
        <v>226</v>
      </c>
      <c r="AD2255" t="s">
        <v>226</v>
      </c>
      <c r="AE2255" t="s">
        <v>224</v>
      </c>
      <c r="AF2255" t="s">
        <v>226</v>
      </c>
      <c r="AG2255" t="s">
        <v>225</v>
      </c>
      <c r="AH2255" t="s">
        <v>225</v>
      </c>
      <c r="AI2255" t="s">
        <v>225</v>
      </c>
      <c r="AJ2255" t="s">
        <v>225</v>
      </c>
      <c r="AK2255" t="s">
        <v>225</v>
      </c>
      <c r="AL2255" t="s">
        <v>394</v>
      </c>
      <c r="AM2255" t="s">
        <v>394</v>
      </c>
      <c r="AN2255" t="s">
        <v>394</v>
      </c>
      <c r="AO2255" t="s">
        <v>394</v>
      </c>
      <c r="AP2255" t="s">
        <v>394</v>
      </c>
      <c r="AQ2255" s="297" t="s">
        <v>394</v>
      </c>
      <c r="AR2255" s="307"/>
      <c r="AS2255" s="310"/>
    </row>
    <row r="2256" spans="1:45" x14ac:dyDescent="0.3">
      <c r="A2256" s="285">
        <v>121054</v>
      </c>
      <c r="B2256" s="286" t="s">
        <v>539</v>
      </c>
      <c r="C2256" t="s">
        <v>995</v>
      </c>
      <c r="D2256" t="s">
        <v>995</v>
      </c>
      <c r="E2256" t="s">
        <v>995</v>
      </c>
      <c r="F2256" t="s">
        <v>995</v>
      </c>
      <c r="G2256" t="s">
        <v>995</v>
      </c>
      <c r="H2256" t="s">
        <v>995</v>
      </c>
      <c r="I2256" t="s">
        <v>995</v>
      </c>
      <c r="J2256" t="s">
        <v>995</v>
      </c>
      <c r="K2256" t="s">
        <v>995</v>
      </c>
      <c r="L2256" t="s">
        <v>995</v>
      </c>
      <c r="M2256" t="s">
        <v>995</v>
      </c>
      <c r="N2256" t="s">
        <v>995</v>
      </c>
      <c r="O2256" t="s">
        <v>995</v>
      </c>
      <c r="P2256" t="s">
        <v>995</v>
      </c>
      <c r="Q2256" t="s">
        <v>995</v>
      </c>
      <c r="R2256" t="s">
        <v>995</v>
      </c>
      <c r="S2256" t="s">
        <v>995</v>
      </c>
      <c r="T2256" t="s">
        <v>995</v>
      </c>
      <c r="U2256" t="s">
        <v>995</v>
      </c>
      <c r="V2256" t="s">
        <v>995</v>
      </c>
      <c r="W2256" t="s">
        <v>995</v>
      </c>
      <c r="X2256" t="s">
        <v>995</v>
      </c>
      <c r="Y2256" t="s">
        <v>995</v>
      </c>
      <c r="Z2256" t="s">
        <v>995</v>
      </c>
      <c r="AA2256" t="s">
        <v>995</v>
      </c>
      <c r="AB2256" t="s">
        <v>995</v>
      </c>
      <c r="AC2256" t="s">
        <v>995</v>
      </c>
      <c r="AD2256" t="s">
        <v>995</v>
      </c>
      <c r="AE2256" t="s">
        <v>995</v>
      </c>
      <c r="AF2256" t="s">
        <v>995</v>
      </c>
      <c r="AG2256" t="s">
        <v>995</v>
      </c>
      <c r="AH2256" t="s">
        <v>995</v>
      </c>
      <c r="AI2256" t="s">
        <v>995</v>
      </c>
      <c r="AJ2256" t="s">
        <v>995</v>
      </c>
      <c r="AK2256" t="s">
        <v>995</v>
      </c>
      <c r="AL2256" t="s">
        <v>995</v>
      </c>
      <c r="AM2256" t="s">
        <v>995</v>
      </c>
      <c r="AN2256" t="s">
        <v>995</v>
      </c>
      <c r="AO2256" t="s">
        <v>995</v>
      </c>
      <c r="AP2256" t="s">
        <v>995</v>
      </c>
      <c r="AQ2256" s="297" t="s">
        <v>855</v>
      </c>
      <c r="AR2256" s="303"/>
      <c r="AS2256" s="303"/>
    </row>
    <row r="2257" spans="1:47" x14ac:dyDescent="0.3">
      <c r="A2257" s="285">
        <v>121055</v>
      </c>
      <c r="B2257" s="286" t="s">
        <v>539</v>
      </c>
      <c r="C2257" t="s">
        <v>995</v>
      </c>
      <c r="D2257" t="s">
        <v>995</v>
      </c>
      <c r="E2257" t="s">
        <v>995</v>
      </c>
      <c r="F2257" t="s">
        <v>995</v>
      </c>
      <c r="G2257" t="s">
        <v>995</v>
      </c>
      <c r="H2257" t="s">
        <v>995</v>
      </c>
      <c r="I2257" t="s">
        <v>995</v>
      </c>
      <c r="J2257" t="s">
        <v>995</v>
      </c>
      <c r="K2257" t="s">
        <v>995</v>
      </c>
      <c r="L2257" t="s">
        <v>995</v>
      </c>
      <c r="M2257" t="s">
        <v>995</v>
      </c>
      <c r="N2257" t="s">
        <v>995</v>
      </c>
      <c r="O2257" t="s">
        <v>995</v>
      </c>
      <c r="P2257" t="s">
        <v>995</v>
      </c>
      <c r="Q2257" t="s">
        <v>995</v>
      </c>
      <c r="R2257" t="s">
        <v>995</v>
      </c>
      <c r="S2257" t="s">
        <v>995</v>
      </c>
      <c r="T2257" t="s">
        <v>995</v>
      </c>
      <c r="U2257" t="s">
        <v>995</v>
      </c>
      <c r="V2257" t="s">
        <v>995</v>
      </c>
      <c r="W2257" t="s">
        <v>995</v>
      </c>
      <c r="X2257" t="s">
        <v>995</v>
      </c>
      <c r="Y2257" t="s">
        <v>995</v>
      </c>
      <c r="Z2257" t="s">
        <v>995</v>
      </c>
      <c r="AA2257" t="s">
        <v>995</v>
      </c>
      <c r="AB2257" t="s">
        <v>995</v>
      </c>
      <c r="AC2257" t="s">
        <v>995</v>
      </c>
      <c r="AD2257" t="s">
        <v>995</v>
      </c>
      <c r="AE2257" t="s">
        <v>995</v>
      </c>
      <c r="AF2257" t="s">
        <v>995</v>
      </c>
      <c r="AG2257" t="s">
        <v>995</v>
      </c>
      <c r="AH2257" t="s">
        <v>995</v>
      </c>
      <c r="AI2257" t="s">
        <v>995</v>
      </c>
      <c r="AJ2257" t="s">
        <v>995</v>
      </c>
      <c r="AK2257" t="s">
        <v>995</v>
      </c>
      <c r="AL2257" t="s">
        <v>995</v>
      </c>
      <c r="AM2257" t="s">
        <v>995</v>
      </c>
      <c r="AN2257" t="s">
        <v>995</v>
      </c>
      <c r="AO2257" t="s">
        <v>995</v>
      </c>
      <c r="AP2257" t="s">
        <v>995</v>
      </c>
      <c r="AQ2257" s="297" t="s">
        <v>855</v>
      </c>
      <c r="AR2257" s="303"/>
      <c r="AS2257" s="303"/>
    </row>
    <row r="2258" spans="1:47" ht="21.6" x14ac:dyDescent="0.3">
      <c r="A2258" s="285">
        <v>121060</v>
      </c>
      <c r="B2258" s="286" t="s">
        <v>61</v>
      </c>
      <c r="C2258" t="s">
        <v>226</v>
      </c>
      <c r="D2258" t="s">
        <v>226</v>
      </c>
      <c r="E2258" t="s">
        <v>226</v>
      </c>
      <c r="F2258" t="s">
        <v>226</v>
      </c>
      <c r="G2258" t="s">
        <v>226</v>
      </c>
      <c r="H2258" t="s">
        <v>226</v>
      </c>
      <c r="I2258" t="s">
        <v>226</v>
      </c>
      <c r="J2258" t="s">
        <v>226</v>
      </c>
      <c r="K2258" t="s">
        <v>226</v>
      </c>
      <c r="L2258" t="s">
        <v>226</v>
      </c>
      <c r="M2258" t="s">
        <v>226</v>
      </c>
      <c r="N2258" t="s">
        <v>226</v>
      </c>
      <c r="O2258" t="s">
        <v>226</v>
      </c>
      <c r="P2258" t="s">
        <v>224</v>
      </c>
      <c r="Q2258" t="s">
        <v>226</v>
      </c>
      <c r="R2258" t="s">
        <v>226</v>
      </c>
      <c r="S2258" t="s">
        <v>226</v>
      </c>
      <c r="T2258" t="s">
        <v>226</v>
      </c>
      <c r="U2258" t="s">
        <v>226</v>
      </c>
      <c r="V2258" t="s">
        <v>226</v>
      </c>
      <c r="W2258" t="s">
        <v>226</v>
      </c>
      <c r="X2258" t="s">
        <v>224</v>
      </c>
      <c r="Y2258" t="s">
        <v>226</v>
      </c>
      <c r="Z2258" t="s">
        <v>226</v>
      </c>
      <c r="AA2258" t="s">
        <v>226</v>
      </c>
      <c r="AB2258" t="s">
        <v>226</v>
      </c>
      <c r="AC2258" t="s">
        <v>226</v>
      </c>
      <c r="AD2258" t="s">
        <v>226</v>
      </c>
      <c r="AE2258" t="s">
        <v>224</v>
      </c>
      <c r="AF2258" t="s">
        <v>224</v>
      </c>
      <c r="AG2258" t="s">
        <v>226</v>
      </c>
      <c r="AH2258" t="s">
        <v>224</v>
      </c>
      <c r="AI2258" t="s">
        <v>226</v>
      </c>
      <c r="AJ2258" t="s">
        <v>226</v>
      </c>
      <c r="AK2258" t="s">
        <v>224</v>
      </c>
      <c r="AL2258" t="s">
        <v>226</v>
      </c>
      <c r="AM2258" t="s">
        <v>226</v>
      </c>
      <c r="AN2258" t="s">
        <v>226</v>
      </c>
      <c r="AO2258" t="s">
        <v>226</v>
      </c>
      <c r="AP2258" t="s">
        <v>226</v>
      </c>
      <c r="AQ2258" s="297" t="s">
        <v>394</v>
      </c>
      <c r="AR2258" s="307"/>
      <c r="AS2258" s="310"/>
    </row>
    <row r="2259" spans="1:47" x14ac:dyDescent="0.3">
      <c r="A2259" s="285">
        <v>121063</v>
      </c>
      <c r="B2259" s="286" t="s">
        <v>539</v>
      </c>
      <c r="C2259" t="s">
        <v>995</v>
      </c>
      <c r="D2259" t="s">
        <v>995</v>
      </c>
      <c r="E2259" t="s">
        <v>995</v>
      </c>
      <c r="F2259" t="s">
        <v>995</v>
      </c>
      <c r="G2259" t="s">
        <v>995</v>
      </c>
      <c r="H2259" t="s">
        <v>995</v>
      </c>
      <c r="I2259" t="s">
        <v>995</v>
      </c>
      <c r="J2259" t="s">
        <v>995</v>
      </c>
      <c r="K2259" t="s">
        <v>995</v>
      </c>
      <c r="L2259" t="s">
        <v>995</v>
      </c>
      <c r="M2259" t="s">
        <v>995</v>
      </c>
      <c r="N2259" t="s">
        <v>995</v>
      </c>
      <c r="O2259" t="s">
        <v>995</v>
      </c>
      <c r="P2259" t="s">
        <v>995</v>
      </c>
      <c r="Q2259" t="s">
        <v>995</v>
      </c>
      <c r="R2259" t="s">
        <v>995</v>
      </c>
      <c r="S2259" t="s">
        <v>995</v>
      </c>
      <c r="T2259" t="s">
        <v>995</v>
      </c>
      <c r="U2259" t="s">
        <v>995</v>
      </c>
      <c r="V2259" t="s">
        <v>995</v>
      </c>
      <c r="W2259" t="s">
        <v>995</v>
      </c>
      <c r="X2259" t="s">
        <v>995</v>
      </c>
      <c r="Y2259" t="s">
        <v>995</v>
      </c>
      <c r="Z2259" t="s">
        <v>995</v>
      </c>
      <c r="AA2259" t="s">
        <v>995</v>
      </c>
      <c r="AB2259" t="s">
        <v>995</v>
      </c>
      <c r="AC2259" t="s">
        <v>995</v>
      </c>
      <c r="AD2259" t="s">
        <v>995</v>
      </c>
      <c r="AE2259" t="s">
        <v>995</v>
      </c>
      <c r="AF2259" t="s">
        <v>995</v>
      </c>
      <c r="AG2259" t="s">
        <v>995</v>
      </c>
      <c r="AH2259" t="s">
        <v>995</v>
      </c>
      <c r="AI2259" t="s">
        <v>995</v>
      </c>
      <c r="AJ2259" t="s">
        <v>995</v>
      </c>
      <c r="AK2259" t="s">
        <v>995</v>
      </c>
      <c r="AL2259" t="s">
        <v>995</v>
      </c>
      <c r="AM2259" t="s">
        <v>995</v>
      </c>
      <c r="AN2259" t="s">
        <v>995</v>
      </c>
      <c r="AO2259" t="s">
        <v>995</v>
      </c>
      <c r="AP2259" t="s">
        <v>995</v>
      </c>
      <c r="AQ2259" s="297" t="s">
        <v>855</v>
      </c>
      <c r="AR2259" s="303"/>
      <c r="AS2259" s="303"/>
    </row>
    <row r="2260" spans="1:47" x14ac:dyDescent="0.3">
      <c r="A2260" s="285">
        <v>121064</v>
      </c>
      <c r="B2260" s="286" t="s">
        <v>61</v>
      </c>
      <c r="AQ2260" s="297" t="s">
        <v>394</v>
      </c>
      <c r="AR2260" s="303"/>
      <c r="AS2260" s="303"/>
    </row>
    <row r="2261" spans="1:47" x14ac:dyDescent="0.3">
      <c r="A2261" s="285">
        <v>121067</v>
      </c>
      <c r="B2261" s="286" t="s">
        <v>539</v>
      </c>
      <c r="C2261" t="s">
        <v>995</v>
      </c>
      <c r="D2261" t="s">
        <v>995</v>
      </c>
      <c r="E2261" t="s">
        <v>995</v>
      </c>
      <c r="F2261" t="s">
        <v>995</v>
      </c>
      <c r="G2261" t="s">
        <v>995</v>
      </c>
      <c r="H2261" t="s">
        <v>995</v>
      </c>
      <c r="I2261" t="s">
        <v>995</v>
      </c>
      <c r="J2261" t="s">
        <v>995</v>
      </c>
      <c r="K2261" t="s">
        <v>995</v>
      </c>
      <c r="L2261" t="s">
        <v>995</v>
      </c>
      <c r="M2261" t="s">
        <v>995</v>
      </c>
      <c r="N2261" t="s">
        <v>995</v>
      </c>
      <c r="O2261" t="s">
        <v>995</v>
      </c>
      <c r="P2261" t="s">
        <v>995</v>
      </c>
      <c r="Q2261" t="s">
        <v>995</v>
      </c>
      <c r="R2261" t="s">
        <v>995</v>
      </c>
      <c r="S2261" t="s">
        <v>995</v>
      </c>
      <c r="T2261" t="s">
        <v>995</v>
      </c>
      <c r="U2261" t="s">
        <v>995</v>
      </c>
      <c r="V2261" t="s">
        <v>995</v>
      </c>
      <c r="W2261" t="s">
        <v>995</v>
      </c>
      <c r="X2261" t="s">
        <v>995</v>
      </c>
      <c r="Y2261" t="s">
        <v>995</v>
      </c>
      <c r="Z2261" t="s">
        <v>995</v>
      </c>
      <c r="AA2261" t="s">
        <v>995</v>
      </c>
      <c r="AB2261" t="s">
        <v>995</v>
      </c>
      <c r="AC2261" t="s">
        <v>995</v>
      </c>
      <c r="AD2261" t="s">
        <v>995</v>
      </c>
      <c r="AE2261" t="s">
        <v>995</v>
      </c>
      <c r="AF2261" t="s">
        <v>995</v>
      </c>
      <c r="AG2261" t="s">
        <v>995</v>
      </c>
      <c r="AH2261" t="s">
        <v>995</v>
      </c>
      <c r="AI2261" t="s">
        <v>995</v>
      </c>
      <c r="AJ2261" t="s">
        <v>995</v>
      </c>
      <c r="AK2261" t="s">
        <v>995</v>
      </c>
      <c r="AL2261" t="s">
        <v>995</v>
      </c>
      <c r="AM2261" t="s">
        <v>995</v>
      </c>
      <c r="AN2261" t="s">
        <v>995</v>
      </c>
      <c r="AO2261" t="s">
        <v>995</v>
      </c>
      <c r="AP2261" t="s">
        <v>995</v>
      </c>
      <c r="AQ2261" s="297" t="s">
        <v>855</v>
      </c>
      <c r="AR2261" s="303"/>
      <c r="AS2261" s="303"/>
    </row>
    <row r="2262" spans="1:47" x14ac:dyDescent="0.3">
      <c r="A2262" s="285">
        <v>121069</v>
      </c>
      <c r="B2262" s="286" t="s">
        <v>539</v>
      </c>
      <c r="C2262" t="s">
        <v>995</v>
      </c>
      <c r="D2262" t="s">
        <v>995</v>
      </c>
      <c r="E2262" t="s">
        <v>995</v>
      </c>
      <c r="F2262" t="s">
        <v>995</v>
      </c>
      <c r="G2262" t="s">
        <v>995</v>
      </c>
      <c r="H2262" t="s">
        <v>995</v>
      </c>
      <c r="I2262" t="s">
        <v>995</v>
      </c>
      <c r="J2262" t="s">
        <v>995</v>
      </c>
      <c r="K2262" t="s">
        <v>995</v>
      </c>
      <c r="L2262" t="s">
        <v>995</v>
      </c>
      <c r="M2262" t="s">
        <v>995</v>
      </c>
      <c r="N2262" t="s">
        <v>995</v>
      </c>
      <c r="O2262" t="s">
        <v>995</v>
      </c>
      <c r="P2262" t="s">
        <v>995</v>
      </c>
      <c r="Q2262" t="s">
        <v>995</v>
      </c>
      <c r="R2262" t="s">
        <v>995</v>
      </c>
      <c r="S2262" t="s">
        <v>995</v>
      </c>
      <c r="T2262" t="s">
        <v>995</v>
      </c>
      <c r="U2262" t="s">
        <v>995</v>
      </c>
      <c r="V2262" t="s">
        <v>995</v>
      </c>
      <c r="W2262" t="s">
        <v>995</v>
      </c>
      <c r="X2262" t="s">
        <v>995</v>
      </c>
      <c r="Y2262" t="s">
        <v>995</v>
      </c>
      <c r="Z2262" t="s">
        <v>995</v>
      </c>
      <c r="AA2262" t="s">
        <v>995</v>
      </c>
      <c r="AB2262" t="s">
        <v>995</v>
      </c>
      <c r="AC2262" t="s">
        <v>995</v>
      </c>
      <c r="AD2262" t="s">
        <v>995</v>
      </c>
      <c r="AE2262" t="s">
        <v>995</v>
      </c>
      <c r="AF2262" t="s">
        <v>995</v>
      </c>
      <c r="AG2262" t="s">
        <v>995</v>
      </c>
      <c r="AH2262" t="s">
        <v>995</v>
      </c>
      <c r="AI2262" t="s">
        <v>995</v>
      </c>
      <c r="AJ2262" t="s">
        <v>995</v>
      </c>
      <c r="AK2262" t="s">
        <v>995</v>
      </c>
      <c r="AL2262" t="s">
        <v>995</v>
      </c>
      <c r="AM2262" t="s">
        <v>995</v>
      </c>
      <c r="AN2262" t="s">
        <v>995</v>
      </c>
      <c r="AO2262" t="s">
        <v>995</v>
      </c>
      <c r="AP2262" t="s">
        <v>995</v>
      </c>
      <c r="AQ2262" s="297" t="s">
        <v>855</v>
      </c>
      <c r="AR2262" s="303"/>
      <c r="AS2262" s="303"/>
    </row>
    <row r="2263" spans="1:47" x14ac:dyDescent="0.3">
      <c r="A2263" s="285">
        <v>121071</v>
      </c>
      <c r="B2263" s="286" t="s">
        <v>540</v>
      </c>
      <c r="AQ2263" s="297" t="s">
        <v>394</v>
      </c>
      <c r="AR2263" s="303"/>
      <c r="AS2263" s="303"/>
    </row>
    <row r="2264" spans="1:47" x14ac:dyDescent="0.3">
      <c r="A2264" s="285">
        <v>121073</v>
      </c>
      <c r="B2264" s="286" t="s">
        <v>538</v>
      </c>
      <c r="C2264" t="s">
        <v>995</v>
      </c>
      <c r="D2264" t="s">
        <v>995</v>
      </c>
      <c r="E2264" t="s">
        <v>995</v>
      </c>
      <c r="F2264" t="s">
        <v>995</v>
      </c>
      <c r="G2264" t="s">
        <v>995</v>
      </c>
      <c r="H2264" t="s">
        <v>995</v>
      </c>
      <c r="I2264" t="s">
        <v>995</v>
      </c>
      <c r="J2264" t="s">
        <v>995</v>
      </c>
      <c r="K2264" t="s">
        <v>995</v>
      </c>
      <c r="L2264" t="s">
        <v>995</v>
      </c>
      <c r="M2264" t="s">
        <v>995</v>
      </c>
      <c r="N2264" t="s">
        <v>995</v>
      </c>
      <c r="O2264" t="s">
        <v>995</v>
      </c>
      <c r="P2264" t="s">
        <v>995</v>
      </c>
      <c r="Q2264" t="s">
        <v>995</v>
      </c>
      <c r="R2264" t="s">
        <v>995</v>
      </c>
      <c r="S2264" t="s">
        <v>995</v>
      </c>
      <c r="T2264" t="s">
        <v>995</v>
      </c>
      <c r="U2264" t="s">
        <v>995</v>
      </c>
      <c r="V2264" t="s">
        <v>995</v>
      </c>
      <c r="W2264" t="s">
        <v>995</v>
      </c>
      <c r="X2264" t="s">
        <v>995</v>
      </c>
      <c r="Y2264" t="s">
        <v>995</v>
      </c>
      <c r="Z2264" t="s">
        <v>995</v>
      </c>
      <c r="AA2264" t="s">
        <v>995</v>
      </c>
      <c r="AB2264" t="s">
        <v>995</v>
      </c>
      <c r="AC2264" t="s">
        <v>995</v>
      </c>
      <c r="AD2264" t="s">
        <v>995</v>
      </c>
      <c r="AE2264" t="s">
        <v>995</v>
      </c>
      <c r="AF2264" t="s">
        <v>995</v>
      </c>
      <c r="AG2264" t="s">
        <v>995</v>
      </c>
      <c r="AH2264" t="s">
        <v>995</v>
      </c>
      <c r="AI2264" t="s">
        <v>995</v>
      </c>
      <c r="AJ2264" t="s">
        <v>995</v>
      </c>
      <c r="AK2264" t="s">
        <v>995</v>
      </c>
      <c r="AL2264" t="s">
        <v>995</v>
      </c>
      <c r="AM2264" t="s">
        <v>995</v>
      </c>
      <c r="AN2264" t="s">
        <v>995</v>
      </c>
      <c r="AO2264" t="s">
        <v>995</v>
      </c>
      <c r="AP2264" t="s">
        <v>995</v>
      </c>
      <c r="AQ2264" s="297" t="s">
        <v>855</v>
      </c>
      <c r="AR2264" s="303"/>
      <c r="AS2264" s="303"/>
    </row>
    <row r="2265" spans="1:47" ht="21.6" x14ac:dyDescent="0.3">
      <c r="A2265" s="285">
        <v>121074</v>
      </c>
      <c r="B2265" s="286" t="s">
        <v>61</v>
      </c>
      <c r="C2265" t="s">
        <v>226</v>
      </c>
      <c r="D2265" t="s">
        <v>226</v>
      </c>
      <c r="E2265" t="s">
        <v>224</v>
      </c>
      <c r="F2265" t="s">
        <v>224</v>
      </c>
      <c r="G2265" t="s">
        <v>226</v>
      </c>
      <c r="H2265" t="s">
        <v>226</v>
      </c>
      <c r="I2265" t="s">
        <v>224</v>
      </c>
      <c r="J2265" t="s">
        <v>226</v>
      </c>
      <c r="K2265" t="s">
        <v>226</v>
      </c>
      <c r="L2265" t="s">
        <v>226</v>
      </c>
      <c r="M2265" t="s">
        <v>226</v>
      </c>
      <c r="N2265" t="s">
        <v>226</v>
      </c>
      <c r="O2265" t="s">
        <v>226</v>
      </c>
      <c r="P2265" t="s">
        <v>226</v>
      </c>
      <c r="Q2265" t="s">
        <v>224</v>
      </c>
      <c r="R2265" t="s">
        <v>226</v>
      </c>
      <c r="S2265" t="s">
        <v>226</v>
      </c>
      <c r="T2265" t="s">
        <v>226</v>
      </c>
      <c r="U2265" t="s">
        <v>226</v>
      </c>
      <c r="V2265" t="s">
        <v>226</v>
      </c>
      <c r="W2265" t="s">
        <v>226</v>
      </c>
      <c r="X2265" t="s">
        <v>224</v>
      </c>
      <c r="Y2265" t="s">
        <v>224</v>
      </c>
      <c r="Z2265" t="s">
        <v>226</v>
      </c>
      <c r="AA2265" t="s">
        <v>226</v>
      </c>
      <c r="AB2265" t="s">
        <v>224</v>
      </c>
      <c r="AC2265" t="s">
        <v>224</v>
      </c>
      <c r="AD2265" t="s">
        <v>226</v>
      </c>
      <c r="AE2265" t="s">
        <v>226</v>
      </c>
      <c r="AF2265" t="s">
        <v>226</v>
      </c>
      <c r="AG2265" t="s">
        <v>224</v>
      </c>
      <c r="AH2265" t="s">
        <v>226</v>
      </c>
      <c r="AI2265" t="s">
        <v>224</v>
      </c>
      <c r="AJ2265" t="s">
        <v>226</v>
      </c>
      <c r="AK2265" t="s">
        <v>225</v>
      </c>
      <c r="AL2265" t="s">
        <v>226</v>
      </c>
      <c r="AM2265" t="s">
        <v>224</v>
      </c>
      <c r="AN2265" t="s">
        <v>224</v>
      </c>
      <c r="AO2265" t="s">
        <v>224</v>
      </c>
      <c r="AP2265" t="s">
        <v>226</v>
      </c>
      <c r="AQ2265" s="297" t="s">
        <v>394</v>
      </c>
      <c r="AR2265" s="307"/>
      <c r="AS2265" s="310"/>
    </row>
    <row r="2266" spans="1:47" ht="21.6" x14ac:dyDescent="0.3">
      <c r="A2266" s="285">
        <v>121076</v>
      </c>
      <c r="B2266" s="286" t="s">
        <v>61</v>
      </c>
      <c r="C2266" t="s">
        <v>226</v>
      </c>
      <c r="D2266" t="s">
        <v>226</v>
      </c>
      <c r="E2266" t="s">
        <v>226</v>
      </c>
      <c r="F2266" t="s">
        <v>226</v>
      </c>
      <c r="G2266" t="s">
        <v>226</v>
      </c>
      <c r="H2266" t="s">
        <v>226</v>
      </c>
      <c r="I2266" t="s">
        <v>226</v>
      </c>
      <c r="J2266" t="s">
        <v>226</v>
      </c>
      <c r="K2266" t="s">
        <v>226</v>
      </c>
      <c r="L2266" t="s">
        <v>226</v>
      </c>
      <c r="M2266" t="s">
        <v>226</v>
      </c>
      <c r="N2266" t="s">
        <v>226</v>
      </c>
      <c r="O2266" t="s">
        <v>226</v>
      </c>
      <c r="P2266" t="s">
        <v>226</v>
      </c>
      <c r="Q2266" t="s">
        <v>226</v>
      </c>
      <c r="R2266" t="s">
        <v>226</v>
      </c>
      <c r="S2266" t="s">
        <v>224</v>
      </c>
      <c r="T2266" t="s">
        <v>224</v>
      </c>
      <c r="U2266" t="s">
        <v>226</v>
      </c>
      <c r="V2266" t="s">
        <v>224</v>
      </c>
      <c r="W2266" t="s">
        <v>226</v>
      </c>
      <c r="X2266" t="s">
        <v>226</v>
      </c>
      <c r="Y2266" t="s">
        <v>226</v>
      </c>
      <c r="Z2266" t="s">
        <v>226</v>
      </c>
      <c r="AA2266" t="s">
        <v>226</v>
      </c>
      <c r="AB2266" t="s">
        <v>226</v>
      </c>
      <c r="AC2266" t="s">
        <v>226</v>
      </c>
      <c r="AD2266" t="s">
        <v>226</v>
      </c>
      <c r="AE2266" t="s">
        <v>226</v>
      </c>
      <c r="AF2266" t="s">
        <v>225</v>
      </c>
      <c r="AG2266" t="s">
        <v>226</v>
      </c>
      <c r="AH2266" t="s">
        <v>226</v>
      </c>
      <c r="AI2266" t="s">
        <v>226</v>
      </c>
      <c r="AJ2266" t="s">
        <v>226</v>
      </c>
      <c r="AK2266" t="s">
        <v>225</v>
      </c>
      <c r="AL2266" t="s">
        <v>226</v>
      </c>
      <c r="AM2266" t="s">
        <v>226</v>
      </c>
      <c r="AN2266" t="s">
        <v>226</v>
      </c>
      <c r="AO2266" t="s">
        <v>225</v>
      </c>
      <c r="AP2266" t="s">
        <v>225</v>
      </c>
      <c r="AQ2266" s="297" t="s">
        <v>394</v>
      </c>
      <c r="AR2266" s="307"/>
      <c r="AS2266" s="310"/>
    </row>
    <row r="2267" spans="1:47" ht="33" x14ac:dyDescent="0.65">
      <c r="A2267" s="285">
        <v>121078</v>
      </c>
      <c r="B2267" s="286" t="s">
        <v>67</v>
      </c>
      <c r="C2267" t="s">
        <v>226</v>
      </c>
      <c r="D2267" t="s">
        <v>226</v>
      </c>
      <c r="E2267" t="s">
        <v>226</v>
      </c>
      <c r="F2267" t="s">
        <v>226</v>
      </c>
      <c r="G2267" t="s">
        <v>226</v>
      </c>
      <c r="H2267" t="s">
        <v>226</v>
      </c>
      <c r="I2267" t="s">
        <v>226</v>
      </c>
      <c r="J2267" t="s">
        <v>226</v>
      </c>
      <c r="K2267" t="s">
        <v>226</v>
      </c>
      <c r="L2267" t="s">
        <v>226</v>
      </c>
      <c r="M2267" t="s">
        <v>226</v>
      </c>
      <c r="N2267" t="s">
        <v>226</v>
      </c>
      <c r="O2267" t="s">
        <v>226</v>
      </c>
      <c r="P2267" t="s">
        <v>226</v>
      </c>
      <c r="Q2267" t="s">
        <v>226</v>
      </c>
      <c r="R2267" t="s">
        <v>224</v>
      </c>
      <c r="S2267" t="s">
        <v>226</v>
      </c>
      <c r="T2267" t="s">
        <v>226</v>
      </c>
      <c r="U2267" t="s">
        <v>224</v>
      </c>
      <c r="V2267" t="s">
        <v>224</v>
      </c>
      <c r="W2267" t="s">
        <v>226</v>
      </c>
      <c r="X2267" t="s">
        <v>226</v>
      </c>
      <c r="Y2267" t="s">
        <v>224</v>
      </c>
      <c r="Z2267" t="s">
        <v>226</v>
      </c>
      <c r="AA2267" t="s">
        <v>226</v>
      </c>
      <c r="AB2267" t="s">
        <v>226</v>
      </c>
      <c r="AC2267" t="s">
        <v>226</v>
      </c>
      <c r="AD2267" t="s">
        <v>226</v>
      </c>
      <c r="AE2267" t="s">
        <v>224</v>
      </c>
      <c r="AF2267" t="s">
        <v>224</v>
      </c>
      <c r="AG2267" t="s">
        <v>225</v>
      </c>
      <c r="AH2267" t="s">
        <v>225</v>
      </c>
      <c r="AI2267" t="s">
        <v>225</v>
      </c>
      <c r="AJ2267" t="s">
        <v>225</v>
      </c>
      <c r="AK2267" t="s">
        <v>225</v>
      </c>
      <c r="AQ2267" s="291"/>
      <c r="AR2267" s="296"/>
      <c r="AS2267" s="296"/>
      <c r="AU2267"/>
    </row>
    <row r="2268" spans="1:47" ht="21.6" x14ac:dyDescent="0.3">
      <c r="A2268" s="285">
        <v>121081</v>
      </c>
      <c r="B2268" s="286" t="s">
        <v>540</v>
      </c>
      <c r="C2268" t="s">
        <v>995</v>
      </c>
      <c r="D2268" t="s">
        <v>995</v>
      </c>
      <c r="E2268" t="s">
        <v>995</v>
      </c>
      <c r="F2268" t="s">
        <v>995</v>
      </c>
      <c r="G2268" t="s">
        <v>995</v>
      </c>
      <c r="H2268" t="s">
        <v>995</v>
      </c>
      <c r="I2268" t="s">
        <v>995</v>
      </c>
      <c r="J2268" t="s">
        <v>995</v>
      </c>
      <c r="K2268" t="s">
        <v>995</v>
      </c>
      <c r="L2268" t="s">
        <v>995</v>
      </c>
      <c r="M2268" t="s">
        <v>995</v>
      </c>
      <c r="N2268" t="s">
        <v>995</v>
      </c>
      <c r="O2268" t="s">
        <v>995</v>
      </c>
      <c r="P2268" t="s">
        <v>995</v>
      </c>
      <c r="Q2268" t="s">
        <v>995</v>
      </c>
      <c r="R2268" t="s">
        <v>995</v>
      </c>
      <c r="S2268" t="s">
        <v>995</v>
      </c>
      <c r="T2268" t="s">
        <v>995</v>
      </c>
      <c r="U2268" t="s">
        <v>995</v>
      </c>
      <c r="V2268" t="s">
        <v>995</v>
      </c>
      <c r="W2268" t="s">
        <v>995</v>
      </c>
      <c r="X2268" t="s">
        <v>995</v>
      </c>
      <c r="Y2268" t="s">
        <v>995</v>
      </c>
      <c r="Z2268" t="s">
        <v>995</v>
      </c>
      <c r="AA2268" t="s">
        <v>995</v>
      </c>
      <c r="AB2268" t="s">
        <v>995</v>
      </c>
      <c r="AC2268" t="s">
        <v>995</v>
      </c>
      <c r="AD2268" t="s">
        <v>995</v>
      </c>
      <c r="AE2268" t="s">
        <v>995</v>
      </c>
      <c r="AF2268" t="s">
        <v>995</v>
      </c>
      <c r="AG2268" t="s">
        <v>995</v>
      </c>
      <c r="AH2268" t="s">
        <v>995</v>
      </c>
      <c r="AI2268" t="s">
        <v>995</v>
      </c>
      <c r="AJ2268" t="s">
        <v>995</v>
      </c>
      <c r="AK2268" t="s">
        <v>995</v>
      </c>
      <c r="AL2268" t="s">
        <v>995</v>
      </c>
      <c r="AM2268" t="s">
        <v>995</v>
      </c>
      <c r="AN2268" t="s">
        <v>995</v>
      </c>
      <c r="AO2268" t="s">
        <v>995</v>
      </c>
      <c r="AP2268" t="s">
        <v>995</v>
      </c>
      <c r="AQ2268" s="297" t="s">
        <v>855</v>
      </c>
      <c r="AR2268" s="307"/>
      <c r="AS2268" s="310"/>
    </row>
    <row r="2269" spans="1:47" x14ac:dyDescent="0.3">
      <c r="A2269" s="285">
        <v>121082</v>
      </c>
      <c r="B2269" s="286" t="s">
        <v>539</v>
      </c>
      <c r="C2269" t="s">
        <v>995</v>
      </c>
      <c r="D2269" t="s">
        <v>995</v>
      </c>
      <c r="E2269" t="s">
        <v>995</v>
      </c>
      <c r="F2269" t="s">
        <v>995</v>
      </c>
      <c r="G2269" t="s">
        <v>995</v>
      </c>
      <c r="H2269" t="s">
        <v>995</v>
      </c>
      <c r="I2269" t="s">
        <v>995</v>
      </c>
      <c r="J2269" t="s">
        <v>995</v>
      </c>
      <c r="K2269" t="s">
        <v>995</v>
      </c>
      <c r="L2269" t="s">
        <v>995</v>
      </c>
      <c r="M2269" t="s">
        <v>995</v>
      </c>
      <c r="N2269" t="s">
        <v>995</v>
      </c>
      <c r="O2269" t="s">
        <v>995</v>
      </c>
      <c r="P2269" t="s">
        <v>995</v>
      </c>
      <c r="Q2269" t="s">
        <v>995</v>
      </c>
      <c r="R2269" t="s">
        <v>995</v>
      </c>
      <c r="S2269" t="s">
        <v>995</v>
      </c>
      <c r="T2269" t="s">
        <v>995</v>
      </c>
      <c r="U2269" t="s">
        <v>995</v>
      </c>
      <c r="V2269" t="s">
        <v>995</v>
      </c>
      <c r="W2269" t="s">
        <v>995</v>
      </c>
      <c r="X2269" t="s">
        <v>995</v>
      </c>
      <c r="Y2269" t="s">
        <v>995</v>
      </c>
      <c r="Z2269" t="s">
        <v>995</v>
      </c>
      <c r="AA2269" t="s">
        <v>995</v>
      </c>
      <c r="AB2269" t="s">
        <v>995</v>
      </c>
      <c r="AC2269" t="s">
        <v>995</v>
      </c>
      <c r="AD2269" t="s">
        <v>995</v>
      </c>
      <c r="AE2269" t="s">
        <v>995</v>
      </c>
      <c r="AF2269" t="s">
        <v>995</v>
      </c>
      <c r="AG2269" t="s">
        <v>995</v>
      </c>
      <c r="AH2269" t="s">
        <v>995</v>
      </c>
      <c r="AI2269" t="s">
        <v>995</v>
      </c>
      <c r="AJ2269" t="s">
        <v>995</v>
      </c>
      <c r="AK2269" t="s">
        <v>995</v>
      </c>
      <c r="AL2269" t="s">
        <v>995</v>
      </c>
      <c r="AM2269" t="s">
        <v>995</v>
      </c>
      <c r="AN2269" t="s">
        <v>995</v>
      </c>
      <c r="AO2269" t="s">
        <v>995</v>
      </c>
      <c r="AP2269" t="s">
        <v>995</v>
      </c>
      <c r="AQ2269" s="297" t="s">
        <v>855</v>
      </c>
      <c r="AR2269" s="303"/>
      <c r="AS2269" s="303"/>
    </row>
    <row r="2270" spans="1:47" x14ac:dyDescent="0.3">
      <c r="A2270" s="285">
        <v>121087</v>
      </c>
      <c r="B2270" s="286" t="s">
        <v>539</v>
      </c>
      <c r="C2270" t="s">
        <v>995</v>
      </c>
      <c r="D2270" t="s">
        <v>995</v>
      </c>
      <c r="E2270" t="s">
        <v>995</v>
      </c>
      <c r="F2270" t="s">
        <v>995</v>
      </c>
      <c r="G2270" t="s">
        <v>995</v>
      </c>
      <c r="H2270" t="s">
        <v>995</v>
      </c>
      <c r="I2270" t="s">
        <v>995</v>
      </c>
      <c r="J2270" t="s">
        <v>995</v>
      </c>
      <c r="K2270" t="s">
        <v>995</v>
      </c>
      <c r="L2270" t="s">
        <v>995</v>
      </c>
      <c r="M2270" t="s">
        <v>995</v>
      </c>
      <c r="N2270" t="s">
        <v>995</v>
      </c>
      <c r="O2270" t="s">
        <v>995</v>
      </c>
      <c r="P2270" t="s">
        <v>995</v>
      </c>
      <c r="Q2270" t="s">
        <v>995</v>
      </c>
      <c r="R2270" t="s">
        <v>995</v>
      </c>
      <c r="S2270" t="s">
        <v>995</v>
      </c>
      <c r="T2270" t="s">
        <v>995</v>
      </c>
      <c r="U2270" t="s">
        <v>995</v>
      </c>
      <c r="V2270" t="s">
        <v>995</v>
      </c>
      <c r="W2270" t="s">
        <v>995</v>
      </c>
      <c r="X2270" t="s">
        <v>995</v>
      </c>
      <c r="Y2270" t="s">
        <v>995</v>
      </c>
      <c r="Z2270" t="s">
        <v>995</v>
      </c>
      <c r="AA2270" t="s">
        <v>995</v>
      </c>
      <c r="AB2270" t="s">
        <v>995</v>
      </c>
      <c r="AC2270" t="s">
        <v>995</v>
      </c>
      <c r="AD2270" t="s">
        <v>995</v>
      </c>
      <c r="AE2270" t="s">
        <v>995</v>
      </c>
      <c r="AF2270" t="s">
        <v>995</v>
      </c>
      <c r="AG2270" t="s">
        <v>995</v>
      </c>
      <c r="AH2270" t="s">
        <v>995</v>
      </c>
      <c r="AI2270" t="s">
        <v>995</v>
      </c>
      <c r="AJ2270" t="s">
        <v>995</v>
      </c>
      <c r="AK2270" t="s">
        <v>995</v>
      </c>
      <c r="AL2270" t="s">
        <v>995</v>
      </c>
      <c r="AM2270" t="s">
        <v>995</v>
      </c>
      <c r="AN2270" t="s">
        <v>995</v>
      </c>
      <c r="AO2270" t="s">
        <v>995</v>
      </c>
      <c r="AP2270" t="s">
        <v>995</v>
      </c>
      <c r="AQ2270" s="297" t="s">
        <v>855</v>
      </c>
      <c r="AR2270" s="303"/>
      <c r="AS2270" s="303"/>
    </row>
    <row r="2271" spans="1:47" x14ac:dyDescent="0.3">
      <c r="A2271" s="285">
        <v>121089</v>
      </c>
      <c r="B2271" s="286" t="s">
        <v>540</v>
      </c>
      <c r="C2271" t="s">
        <v>226</v>
      </c>
      <c r="D2271" t="s">
        <v>226</v>
      </c>
      <c r="E2271" t="s">
        <v>226</v>
      </c>
      <c r="F2271" t="s">
        <v>226</v>
      </c>
      <c r="G2271" t="s">
        <v>224</v>
      </c>
      <c r="H2271" t="s">
        <v>224</v>
      </c>
      <c r="I2271" t="s">
        <v>224</v>
      </c>
      <c r="J2271" t="s">
        <v>224</v>
      </c>
      <c r="K2271" t="s">
        <v>224</v>
      </c>
      <c r="L2271" t="s">
        <v>226</v>
      </c>
      <c r="M2271" t="s">
        <v>225</v>
      </c>
      <c r="N2271" t="s">
        <v>226</v>
      </c>
      <c r="O2271" t="s">
        <v>226</v>
      </c>
      <c r="P2271" t="s">
        <v>226</v>
      </c>
      <c r="Q2271" t="s">
        <v>226</v>
      </c>
      <c r="R2271" t="s">
        <v>226</v>
      </c>
      <c r="S2271" t="s">
        <v>226</v>
      </c>
      <c r="T2271" t="s">
        <v>226</v>
      </c>
      <c r="U2271" t="s">
        <v>226</v>
      </c>
      <c r="V2271" t="s">
        <v>226</v>
      </c>
      <c r="W2271" t="s">
        <v>226</v>
      </c>
      <c r="X2271" t="s">
        <v>226</v>
      </c>
      <c r="Y2271" t="s">
        <v>226</v>
      </c>
      <c r="Z2271" t="s">
        <v>226</v>
      </c>
      <c r="AA2271" t="s">
        <v>226</v>
      </c>
      <c r="AB2271" t="s">
        <v>225</v>
      </c>
      <c r="AC2271" t="s">
        <v>225</v>
      </c>
      <c r="AD2271" t="s">
        <v>225</v>
      </c>
      <c r="AE2271" t="s">
        <v>225</v>
      </c>
      <c r="AF2271" t="s">
        <v>225</v>
      </c>
      <c r="AG2271" t="s">
        <v>394</v>
      </c>
      <c r="AH2271" t="s">
        <v>394</v>
      </c>
      <c r="AI2271" t="s">
        <v>394</v>
      </c>
      <c r="AJ2271" t="s">
        <v>394</v>
      </c>
      <c r="AK2271" t="s">
        <v>394</v>
      </c>
      <c r="AL2271" t="s">
        <v>394</v>
      </c>
      <c r="AM2271" t="s">
        <v>394</v>
      </c>
      <c r="AN2271" t="s">
        <v>394</v>
      </c>
      <c r="AO2271" t="s">
        <v>394</v>
      </c>
      <c r="AP2271" t="s">
        <v>394</v>
      </c>
      <c r="AQ2271" s="292"/>
      <c r="AR2271" s="296"/>
      <c r="AS2271" s="296"/>
      <c r="AU2271"/>
    </row>
    <row r="2272" spans="1:47" x14ac:dyDescent="0.3">
      <c r="A2272" s="285">
        <v>121090</v>
      </c>
      <c r="B2272" s="286" t="s">
        <v>540</v>
      </c>
      <c r="C2272" t="s">
        <v>995</v>
      </c>
      <c r="D2272" t="s">
        <v>995</v>
      </c>
      <c r="E2272" t="s">
        <v>995</v>
      </c>
      <c r="F2272" t="s">
        <v>995</v>
      </c>
      <c r="G2272" t="s">
        <v>995</v>
      </c>
      <c r="H2272" t="s">
        <v>995</v>
      </c>
      <c r="I2272" t="s">
        <v>995</v>
      </c>
      <c r="J2272" t="s">
        <v>995</v>
      </c>
      <c r="K2272" t="s">
        <v>995</v>
      </c>
      <c r="L2272" t="s">
        <v>995</v>
      </c>
      <c r="M2272" t="s">
        <v>995</v>
      </c>
      <c r="N2272" t="s">
        <v>995</v>
      </c>
      <c r="O2272" t="s">
        <v>995</v>
      </c>
      <c r="P2272" t="s">
        <v>995</v>
      </c>
      <c r="Q2272" t="s">
        <v>995</v>
      </c>
      <c r="R2272" t="s">
        <v>995</v>
      </c>
      <c r="S2272" t="s">
        <v>995</v>
      </c>
      <c r="T2272" t="s">
        <v>995</v>
      </c>
      <c r="U2272" t="s">
        <v>995</v>
      </c>
      <c r="V2272" t="s">
        <v>995</v>
      </c>
      <c r="W2272" t="s">
        <v>995</v>
      </c>
      <c r="X2272" t="s">
        <v>995</v>
      </c>
      <c r="Y2272" t="s">
        <v>995</v>
      </c>
      <c r="Z2272" t="s">
        <v>995</v>
      </c>
      <c r="AA2272" t="s">
        <v>995</v>
      </c>
      <c r="AB2272" t="s">
        <v>995</v>
      </c>
      <c r="AC2272" t="s">
        <v>995</v>
      </c>
      <c r="AD2272" t="s">
        <v>995</v>
      </c>
      <c r="AE2272" t="s">
        <v>995</v>
      </c>
      <c r="AF2272" t="s">
        <v>995</v>
      </c>
      <c r="AG2272" t="s">
        <v>995</v>
      </c>
      <c r="AH2272" t="s">
        <v>995</v>
      </c>
      <c r="AI2272" t="s">
        <v>995</v>
      </c>
      <c r="AJ2272" t="s">
        <v>995</v>
      </c>
      <c r="AK2272" t="s">
        <v>995</v>
      </c>
      <c r="AL2272" t="s">
        <v>995</v>
      </c>
      <c r="AM2272" t="s">
        <v>995</v>
      </c>
      <c r="AN2272" t="s">
        <v>995</v>
      </c>
      <c r="AO2272" t="s">
        <v>995</v>
      </c>
      <c r="AP2272" t="s">
        <v>995</v>
      </c>
      <c r="AQ2272" s="297" t="s">
        <v>855</v>
      </c>
      <c r="AR2272" s="303"/>
      <c r="AS2272" s="303"/>
    </row>
    <row r="2273" spans="1:45" x14ac:dyDescent="0.3">
      <c r="A2273" s="285">
        <v>121092</v>
      </c>
      <c r="B2273" s="286" t="s">
        <v>540</v>
      </c>
      <c r="C2273" t="s">
        <v>995</v>
      </c>
      <c r="D2273" t="s">
        <v>995</v>
      </c>
      <c r="E2273" t="s">
        <v>995</v>
      </c>
      <c r="F2273" t="s">
        <v>995</v>
      </c>
      <c r="G2273" t="s">
        <v>995</v>
      </c>
      <c r="H2273" t="s">
        <v>995</v>
      </c>
      <c r="I2273" t="s">
        <v>995</v>
      </c>
      <c r="J2273" t="s">
        <v>995</v>
      </c>
      <c r="K2273" t="s">
        <v>995</v>
      </c>
      <c r="L2273" t="s">
        <v>995</v>
      </c>
      <c r="M2273" t="s">
        <v>995</v>
      </c>
      <c r="N2273" t="s">
        <v>995</v>
      </c>
      <c r="O2273" t="s">
        <v>995</v>
      </c>
      <c r="P2273" t="s">
        <v>995</v>
      </c>
      <c r="Q2273" t="s">
        <v>995</v>
      </c>
      <c r="R2273" t="s">
        <v>995</v>
      </c>
      <c r="S2273" t="s">
        <v>995</v>
      </c>
      <c r="T2273" t="s">
        <v>995</v>
      </c>
      <c r="U2273" t="s">
        <v>995</v>
      </c>
      <c r="V2273" t="s">
        <v>995</v>
      </c>
      <c r="W2273" t="s">
        <v>995</v>
      </c>
      <c r="X2273" t="s">
        <v>995</v>
      </c>
      <c r="Y2273" t="s">
        <v>995</v>
      </c>
      <c r="Z2273" t="s">
        <v>995</v>
      </c>
      <c r="AA2273" t="s">
        <v>995</v>
      </c>
      <c r="AB2273" t="s">
        <v>995</v>
      </c>
      <c r="AC2273" t="s">
        <v>995</v>
      </c>
      <c r="AD2273" t="s">
        <v>995</v>
      </c>
      <c r="AE2273" t="s">
        <v>995</v>
      </c>
      <c r="AF2273" t="s">
        <v>995</v>
      </c>
      <c r="AG2273" t="s">
        <v>995</v>
      </c>
      <c r="AH2273" t="s">
        <v>995</v>
      </c>
      <c r="AI2273" t="s">
        <v>995</v>
      </c>
      <c r="AJ2273" t="s">
        <v>995</v>
      </c>
      <c r="AK2273" t="s">
        <v>995</v>
      </c>
      <c r="AL2273" t="s">
        <v>995</v>
      </c>
      <c r="AM2273" t="s">
        <v>995</v>
      </c>
      <c r="AN2273" t="s">
        <v>995</v>
      </c>
      <c r="AO2273" t="s">
        <v>995</v>
      </c>
      <c r="AP2273" t="s">
        <v>995</v>
      </c>
      <c r="AQ2273" s="297" t="s">
        <v>855</v>
      </c>
      <c r="AR2273" s="303"/>
      <c r="AS2273" s="303"/>
    </row>
    <row r="2274" spans="1:45" x14ac:dyDescent="0.3">
      <c r="A2274" s="285">
        <v>121094</v>
      </c>
      <c r="B2274" s="286" t="s">
        <v>540</v>
      </c>
      <c r="C2274" t="s">
        <v>995</v>
      </c>
      <c r="D2274" t="s">
        <v>995</v>
      </c>
      <c r="E2274" t="s">
        <v>995</v>
      </c>
      <c r="F2274" t="s">
        <v>995</v>
      </c>
      <c r="G2274" t="s">
        <v>995</v>
      </c>
      <c r="H2274" t="s">
        <v>995</v>
      </c>
      <c r="I2274" t="s">
        <v>995</v>
      </c>
      <c r="J2274" t="s">
        <v>995</v>
      </c>
      <c r="K2274" t="s">
        <v>995</v>
      </c>
      <c r="L2274" t="s">
        <v>995</v>
      </c>
      <c r="M2274" t="s">
        <v>995</v>
      </c>
      <c r="N2274" t="s">
        <v>995</v>
      </c>
      <c r="O2274" t="s">
        <v>995</v>
      </c>
      <c r="P2274" t="s">
        <v>995</v>
      </c>
      <c r="Q2274" t="s">
        <v>995</v>
      </c>
      <c r="R2274" t="s">
        <v>995</v>
      </c>
      <c r="S2274" t="s">
        <v>995</v>
      </c>
      <c r="T2274" t="s">
        <v>995</v>
      </c>
      <c r="U2274" t="s">
        <v>995</v>
      </c>
      <c r="V2274" t="s">
        <v>995</v>
      </c>
      <c r="W2274" t="s">
        <v>995</v>
      </c>
      <c r="X2274" t="s">
        <v>995</v>
      </c>
      <c r="Y2274" t="s">
        <v>995</v>
      </c>
      <c r="Z2274" t="s">
        <v>995</v>
      </c>
      <c r="AA2274" t="s">
        <v>995</v>
      </c>
      <c r="AB2274" t="s">
        <v>995</v>
      </c>
      <c r="AC2274" t="s">
        <v>995</v>
      </c>
      <c r="AD2274" t="s">
        <v>995</v>
      </c>
      <c r="AE2274" t="s">
        <v>995</v>
      </c>
      <c r="AF2274" t="s">
        <v>995</v>
      </c>
      <c r="AG2274" t="s">
        <v>995</v>
      </c>
      <c r="AH2274" t="s">
        <v>995</v>
      </c>
      <c r="AI2274" t="s">
        <v>995</v>
      </c>
      <c r="AJ2274" t="s">
        <v>995</v>
      </c>
      <c r="AK2274" t="s">
        <v>995</v>
      </c>
      <c r="AL2274" t="s">
        <v>995</v>
      </c>
      <c r="AM2274" t="s">
        <v>995</v>
      </c>
      <c r="AN2274" t="s">
        <v>995</v>
      </c>
      <c r="AO2274" t="s">
        <v>995</v>
      </c>
      <c r="AP2274" t="s">
        <v>995</v>
      </c>
      <c r="AQ2274" s="297" t="s">
        <v>855</v>
      </c>
      <c r="AR2274" s="303"/>
      <c r="AS2274" s="303"/>
    </row>
    <row r="2275" spans="1:45" x14ac:dyDescent="0.3">
      <c r="A2275" s="285">
        <v>121097</v>
      </c>
      <c r="B2275" s="286" t="s">
        <v>539</v>
      </c>
      <c r="C2275" t="s">
        <v>995</v>
      </c>
      <c r="D2275" t="s">
        <v>995</v>
      </c>
      <c r="E2275" t="s">
        <v>995</v>
      </c>
      <c r="F2275" t="s">
        <v>995</v>
      </c>
      <c r="G2275" t="s">
        <v>995</v>
      </c>
      <c r="H2275" t="s">
        <v>995</v>
      </c>
      <c r="I2275" t="s">
        <v>995</v>
      </c>
      <c r="J2275" t="s">
        <v>995</v>
      </c>
      <c r="K2275" t="s">
        <v>995</v>
      </c>
      <c r="L2275" t="s">
        <v>995</v>
      </c>
      <c r="M2275" t="s">
        <v>995</v>
      </c>
      <c r="N2275" t="s">
        <v>995</v>
      </c>
      <c r="O2275" t="s">
        <v>995</v>
      </c>
      <c r="P2275" t="s">
        <v>995</v>
      </c>
      <c r="Q2275" t="s">
        <v>995</v>
      </c>
      <c r="R2275" t="s">
        <v>995</v>
      </c>
      <c r="S2275" t="s">
        <v>995</v>
      </c>
      <c r="T2275" t="s">
        <v>995</v>
      </c>
      <c r="U2275" t="s">
        <v>995</v>
      </c>
      <c r="V2275" t="s">
        <v>995</v>
      </c>
      <c r="W2275" t="s">
        <v>995</v>
      </c>
      <c r="X2275" t="s">
        <v>995</v>
      </c>
      <c r="Y2275" t="s">
        <v>995</v>
      </c>
      <c r="Z2275" t="s">
        <v>995</v>
      </c>
      <c r="AA2275" t="s">
        <v>995</v>
      </c>
      <c r="AB2275" t="s">
        <v>995</v>
      </c>
      <c r="AC2275" t="s">
        <v>995</v>
      </c>
      <c r="AD2275" t="s">
        <v>995</v>
      </c>
      <c r="AE2275" t="s">
        <v>995</v>
      </c>
      <c r="AF2275" t="s">
        <v>995</v>
      </c>
      <c r="AG2275" t="s">
        <v>995</v>
      </c>
      <c r="AH2275" t="s">
        <v>995</v>
      </c>
      <c r="AI2275" t="s">
        <v>995</v>
      </c>
      <c r="AJ2275" t="s">
        <v>995</v>
      </c>
      <c r="AK2275" t="s">
        <v>995</v>
      </c>
      <c r="AL2275" t="s">
        <v>995</v>
      </c>
      <c r="AM2275" t="s">
        <v>995</v>
      </c>
      <c r="AN2275" t="s">
        <v>995</v>
      </c>
      <c r="AO2275" t="s">
        <v>995</v>
      </c>
      <c r="AP2275" t="s">
        <v>995</v>
      </c>
      <c r="AQ2275" s="297" t="s">
        <v>855</v>
      </c>
      <c r="AR2275" s="303"/>
      <c r="AS2275" s="303"/>
    </row>
    <row r="2276" spans="1:45" x14ac:dyDescent="0.3">
      <c r="A2276" s="285">
        <v>121100</v>
      </c>
      <c r="B2276" s="286" t="s">
        <v>61</v>
      </c>
      <c r="AQ2276" s="297" t="s">
        <v>394</v>
      </c>
      <c r="AR2276" s="303"/>
      <c r="AS2276" s="303"/>
    </row>
    <row r="2277" spans="1:45" x14ac:dyDescent="0.3">
      <c r="A2277" s="285">
        <v>121101</v>
      </c>
      <c r="B2277" s="286" t="s">
        <v>540</v>
      </c>
      <c r="AQ2277" s="297" t="s">
        <v>394</v>
      </c>
      <c r="AR2277" s="303"/>
      <c r="AS2277" s="303"/>
    </row>
    <row r="2278" spans="1:45" ht="21.6" x14ac:dyDescent="0.3">
      <c r="A2278" s="285">
        <v>121102</v>
      </c>
      <c r="B2278" s="286" t="s">
        <v>61</v>
      </c>
      <c r="C2278" t="s">
        <v>226</v>
      </c>
      <c r="D2278" t="s">
        <v>226</v>
      </c>
      <c r="E2278" t="s">
        <v>226</v>
      </c>
      <c r="F2278" t="s">
        <v>224</v>
      </c>
      <c r="G2278" t="s">
        <v>226</v>
      </c>
      <c r="H2278" t="s">
        <v>226</v>
      </c>
      <c r="I2278" t="s">
        <v>226</v>
      </c>
      <c r="J2278" t="s">
        <v>226</v>
      </c>
      <c r="K2278" t="s">
        <v>226</v>
      </c>
      <c r="L2278" t="s">
        <v>226</v>
      </c>
      <c r="M2278" t="s">
        <v>226</v>
      </c>
      <c r="N2278" t="s">
        <v>226</v>
      </c>
      <c r="O2278" t="s">
        <v>226</v>
      </c>
      <c r="P2278" t="s">
        <v>226</v>
      </c>
      <c r="Q2278" t="s">
        <v>226</v>
      </c>
      <c r="R2278" t="s">
        <v>226</v>
      </c>
      <c r="S2278" t="s">
        <v>226</v>
      </c>
      <c r="T2278" t="s">
        <v>226</v>
      </c>
      <c r="U2278" t="s">
        <v>224</v>
      </c>
      <c r="V2278" t="s">
        <v>226</v>
      </c>
      <c r="W2278" t="s">
        <v>226</v>
      </c>
      <c r="X2278" t="s">
        <v>226</v>
      </c>
      <c r="Y2278" t="s">
        <v>226</v>
      </c>
      <c r="Z2278" t="s">
        <v>226</v>
      </c>
      <c r="AA2278" t="s">
        <v>226</v>
      </c>
      <c r="AB2278" t="s">
        <v>226</v>
      </c>
      <c r="AC2278" t="s">
        <v>224</v>
      </c>
      <c r="AD2278" t="s">
        <v>226</v>
      </c>
      <c r="AE2278" t="s">
        <v>226</v>
      </c>
      <c r="AF2278" t="s">
        <v>224</v>
      </c>
      <c r="AG2278" t="s">
        <v>224</v>
      </c>
      <c r="AH2278" t="s">
        <v>225</v>
      </c>
      <c r="AI2278" t="s">
        <v>226</v>
      </c>
      <c r="AJ2278" t="s">
        <v>226</v>
      </c>
      <c r="AK2278" t="s">
        <v>225</v>
      </c>
      <c r="AL2278" t="s">
        <v>226</v>
      </c>
      <c r="AM2278" t="s">
        <v>225</v>
      </c>
      <c r="AN2278" t="s">
        <v>224</v>
      </c>
      <c r="AO2278" t="s">
        <v>226</v>
      </c>
      <c r="AP2278" t="s">
        <v>225</v>
      </c>
      <c r="AQ2278" s="297" t="s">
        <v>394</v>
      </c>
      <c r="AR2278" s="307"/>
      <c r="AS2278" s="310"/>
    </row>
    <row r="2279" spans="1:45" x14ac:dyDescent="0.3">
      <c r="A2279" s="285">
        <v>121103</v>
      </c>
      <c r="B2279" s="286" t="s">
        <v>540</v>
      </c>
      <c r="C2279" t="s">
        <v>995</v>
      </c>
      <c r="D2279" t="s">
        <v>995</v>
      </c>
      <c r="E2279" t="s">
        <v>995</v>
      </c>
      <c r="F2279" t="s">
        <v>995</v>
      </c>
      <c r="G2279" t="s">
        <v>995</v>
      </c>
      <c r="H2279" t="s">
        <v>995</v>
      </c>
      <c r="I2279" t="s">
        <v>995</v>
      </c>
      <c r="J2279" t="s">
        <v>995</v>
      </c>
      <c r="K2279" t="s">
        <v>995</v>
      </c>
      <c r="L2279" t="s">
        <v>995</v>
      </c>
      <c r="M2279" t="s">
        <v>995</v>
      </c>
      <c r="N2279" t="s">
        <v>995</v>
      </c>
      <c r="O2279" t="s">
        <v>995</v>
      </c>
      <c r="P2279" t="s">
        <v>995</v>
      </c>
      <c r="Q2279" t="s">
        <v>995</v>
      </c>
      <c r="R2279" t="s">
        <v>995</v>
      </c>
      <c r="S2279" t="s">
        <v>995</v>
      </c>
      <c r="T2279" t="s">
        <v>995</v>
      </c>
      <c r="U2279" t="s">
        <v>995</v>
      </c>
      <c r="V2279" t="s">
        <v>995</v>
      </c>
      <c r="W2279" t="s">
        <v>995</v>
      </c>
      <c r="X2279" t="s">
        <v>995</v>
      </c>
      <c r="Y2279" t="s">
        <v>995</v>
      </c>
      <c r="Z2279" t="s">
        <v>995</v>
      </c>
      <c r="AA2279" t="s">
        <v>995</v>
      </c>
      <c r="AB2279" t="s">
        <v>995</v>
      </c>
      <c r="AC2279" t="s">
        <v>995</v>
      </c>
      <c r="AD2279" t="s">
        <v>995</v>
      </c>
      <c r="AE2279" t="s">
        <v>995</v>
      </c>
      <c r="AF2279" t="s">
        <v>995</v>
      </c>
      <c r="AG2279" t="s">
        <v>995</v>
      </c>
      <c r="AH2279" t="s">
        <v>995</v>
      </c>
      <c r="AI2279" t="s">
        <v>995</v>
      </c>
      <c r="AJ2279" t="s">
        <v>995</v>
      </c>
      <c r="AK2279" t="s">
        <v>995</v>
      </c>
      <c r="AL2279" t="s">
        <v>995</v>
      </c>
      <c r="AM2279" t="s">
        <v>995</v>
      </c>
      <c r="AN2279" t="s">
        <v>995</v>
      </c>
      <c r="AO2279" t="s">
        <v>995</v>
      </c>
      <c r="AP2279" t="s">
        <v>995</v>
      </c>
      <c r="AQ2279" s="297" t="s">
        <v>855</v>
      </c>
      <c r="AR2279" s="303"/>
      <c r="AS2279" s="303"/>
    </row>
    <row r="2280" spans="1:45" x14ac:dyDescent="0.3">
      <c r="A2280" s="285">
        <v>121104</v>
      </c>
      <c r="B2280" s="286" t="s">
        <v>539</v>
      </c>
      <c r="C2280" t="s">
        <v>995</v>
      </c>
      <c r="D2280" t="s">
        <v>995</v>
      </c>
      <c r="E2280" t="s">
        <v>995</v>
      </c>
      <c r="F2280" t="s">
        <v>995</v>
      </c>
      <c r="G2280" t="s">
        <v>995</v>
      </c>
      <c r="H2280" t="s">
        <v>995</v>
      </c>
      <c r="I2280" t="s">
        <v>995</v>
      </c>
      <c r="J2280" t="s">
        <v>995</v>
      </c>
      <c r="K2280" t="s">
        <v>995</v>
      </c>
      <c r="L2280" t="s">
        <v>995</v>
      </c>
      <c r="M2280" t="s">
        <v>995</v>
      </c>
      <c r="N2280" t="s">
        <v>995</v>
      </c>
      <c r="O2280" t="s">
        <v>995</v>
      </c>
      <c r="P2280" t="s">
        <v>995</v>
      </c>
      <c r="Q2280" t="s">
        <v>995</v>
      </c>
      <c r="R2280" t="s">
        <v>995</v>
      </c>
      <c r="S2280" t="s">
        <v>995</v>
      </c>
      <c r="T2280" t="s">
        <v>995</v>
      </c>
      <c r="U2280" t="s">
        <v>995</v>
      </c>
      <c r="V2280" t="s">
        <v>995</v>
      </c>
      <c r="W2280" t="s">
        <v>995</v>
      </c>
      <c r="X2280" t="s">
        <v>995</v>
      </c>
      <c r="Y2280" t="s">
        <v>995</v>
      </c>
      <c r="Z2280" t="s">
        <v>995</v>
      </c>
      <c r="AA2280" t="s">
        <v>995</v>
      </c>
      <c r="AB2280" t="s">
        <v>995</v>
      </c>
      <c r="AC2280" t="s">
        <v>995</v>
      </c>
      <c r="AD2280" t="s">
        <v>995</v>
      </c>
      <c r="AE2280" t="s">
        <v>995</v>
      </c>
      <c r="AF2280" t="s">
        <v>995</v>
      </c>
      <c r="AG2280" t="s">
        <v>995</v>
      </c>
      <c r="AH2280" t="s">
        <v>995</v>
      </c>
      <c r="AI2280" t="s">
        <v>995</v>
      </c>
      <c r="AJ2280" t="s">
        <v>995</v>
      </c>
      <c r="AK2280" t="s">
        <v>995</v>
      </c>
      <c r="AL2280" t="s">
        <v>995</v>
      </c>
      <c r="AM2280" t="s">
        <v>995</v>
      </c>
      <c r="AN2280" t="s">
        <v>995</v>
      </c>
      <c r="AO2280" t="s">
        <v>995</v>
      </c>
      <c r="AP2280" t="s">
        <v>995</v>
      </c>
      <c r="AQ2280" s="297" t="s">
        <v>855</v>
      </c>
      <c r="AR2280" s="303"/>
      <c r="AS2280" s="303"/>
    </row>
    <row r="2281" spans="1:45" ht="21.6" x14ac:dyDescent="0.3">
      <c r="A2281" s="285">
        <v>121105</v>
      </c>
      <c r="B2281" s="286" t="s">
        <v>540</v>
      </c>
      <c r="C2281" t="s">
        <v>995</v>
      </c>
      <c r="D2281" t="s">
        <v>995</v>
      </c>
      <c r="E2281" t="s">
        <v>995</v>
      </c>
      <c r="F2281" t="s">
        <v>995</v>
      </c>
      <c r="G2281" t="s">
        <v>995</v>
      </c>
      <c r="H2281" t="s">
        <v>995</v>
      </c>
      <c r="I2281" t="s">
        <v>995</v>
      </c>
      <c r="J2281" t="s">
        <v>995</v>
      </c>
      <c r="K2281" t="s">
        <v>995</v>
      </c>
      <c r="L2281" t="s">
        <v>995</v>
      </c>
      <c r="M2281" t="s">
        <v>995</v>
      </c>
      <c r="N2281" t="s">
        <v>995</v>
      </c>
      <c r="O2281" t="s">
        <v>995</v>
      </c>
      <c r="P2281" t="s">
        <v>995</v>
      </c>
      <c r="Q2281" t="s">
        <v>995</v>
      </c>
      <c r="R2281" t="s">
        <v>995</v>
      </c>
      <c r="S2281" t="s">
        <v>995</v>
      </c>
      <c r="T2281" t="s">
        <v>995</v>
      </c>
      <c r="U2281" t="s">
        <v>995</v>
      </c>
      <c r="V2281" t="s">
        <v>995</v>
      </c>
      <c r="W2281" t="s">
        <v>995</v>
      </c>
      <c r="X2281" t="s">
        <v>995</v>
      </c>
      <c r="Y2281" t="s">
        <v>995</v>
      </c>
      <c r="Z2281" t="s">
        <v>995</v>
      </c>
      <c r="AA2281" t="s">
        <v>995</v>
      </c>
      <c r="AB2281" t="s">
        <v>995</v>
      </c>
      <c r="AC2281" t="s">
        <v>995</v>
      </c>
      <c r="AD2281" t="s">
        <v>995</v>
      </c>
      <c r="AE2281" t="s">
        <v>995</v>
      </c>
      <c r="AF2281" t="s">
        <v>995</v>
      </c>
      <c r="AG2281" t="s">
        <v>995</v>
      </c>
      <c r="AH2281" t="s">
        <v>995</v>
      </c>
      <c r="AI2281" t="s">
        <v>995</v>
      </c>
      <c r="AJ2281" t="s">
        <v>995</v>
      </c>
      <c r="AK2281" t="s">
        <v>995</v>
      </c>
      <c r="AL2281" t="s">
        <v>995</v>
      </c>
      <c r="AM2281" t="s">
        <v>995</v>
      </c>
      <c r="AN2281" t="s">
        <v>995</v>
      </c>
      <c r="AO2281" t="s">
        <v>995</v>
      </c>
      <c r="AP2281" t="s">
        <v>995</v>
      </c>
      <c r="AQ2281" s="297" t="s">
        <v>855</v>
      </c>
      <c r="AR2281" s="307"/>
      <c r="AS2281" s="310"/>
    </row>
    <row r="2282" spans="1:45" x14ac:dyDescent="0.3">
      <c r="A2282" s="285">
        <v>121106</v>
      </c>
      <c r="B2282" s="286" t="s">
        <v>540</v>
      </c>
      <c r="C2282" t="s">
        <v>995</v>
      </c>
      <c r="D2282" t="s">
        <v>995</v>
      </c>
      <c r="E2282" t="s">
        <v>995</v>
      </c>
      <c r="F2282" t="s">
        <v>995</v>
      </c>
      <c r="G2282" t="s">
        <v>995</v>
      </c>
      <c r="H2282" t="s">
        <v>995</v>
      </c>
      <c r="I2282" t="s">
        <v>995</v>
      </c>
      <c r="J2282" t="s">
        <v>995</v>
      </c>
      <c r="K2282" t="s">
        <v>995</v>
      </c>
      <c r="L2282" t="s">
        <v>995</v>
      </c>
      <c r="M2282" t="s">
        <v>995</v>
      </c>
      <c r="N2282" t="s">
        <v>995</v>
      </c>
      <c r="O2282" t="s">
        <v>995</v>
      </c>
      <c r="P2282" t="s">
        <v>995</v>
      </c>
      <c r="Q2282" t="s">
        <v>995</v>
      </c>
      <c r="R2282" t="s">
        <v>995</v>
      </c>
      <c r="S2282" t="s">
        <v>995</v>
      </c>
      <c r="T2282" t="s">
        <v>995</v>
      </c>
      <c r="U2282" t="s">
        <v>995</v>
      </c>
      <c r="V2282" t="s">
        <v>995</v>
      </c>
      <c r="W2282" t="s">
        <v>995</v>
      </c>
      <c r="X2282" t="s">
        <v>995</v>
      </c>
      <c r="Y2282" t="s">
        <v>995</v>
      </c>
      <c r="Z2282" t="s">
        <v>995</v>
      </c>
      <c r="AA2282" t="s">
        <v>995</v>
      </c>
      <c r="AB2282" t="s">
        <v>995</v>
      </c>
      <c r="AC2282" t="s">
        <v>995</v>
      </c>
      <c r="AD2282" t="s">
        <v>995</v>
      </c>
      <c r="AE2282" t="s">
        <v>995</v>
      </c>
      <c r="AF2282" t="s">
        <v>995</v>
      </c>
      <c r="AG2282" t="s">
        <v>995</v>
      </c>
      <c r="AH2282" t="s">
        <v>995</v>
      </c>
      <c r="AI2282" t="s">
        <v>995</v>
      </c>
      <c r="AJ2282" t="s">
        <v>995</v>
      </c>
      <c r="AK2282" t="s">
        <v>995</v>
      </c>
      <c r="AL2282" t="s">
        <v>995</v>
      </c>
      <c r="AM2282" t="s">
        <v>995</v>
      </c>
      <c r="AN2282" t="s">
        <v>995</v>
      </c>
      <c r="AO2282" t="s">
        <v>995</v>
      </c>
      <c r="AP2282" t="s">
        <v>995</v>
      </c>
      <c r="AQ2282" s="297" t="s">
        <v>855</v>
      </c>
      <c r="AR2282" s="303"/>
      <c r="AS2282" s="303"/>
    </row>
    <row r="2283" spans="1:45" ht="21.6" x14ac:dyDescent="0.3">
      <c r="A2283" s="285">
        <v>121107</v>
      </c>
      <c r="B2283" s="286" t="s">
        <v>61</v>
      </c>
      <c r="C2283" t="s">
        <v>226</v>
      </c>
      <c r="D2283" t="s">
        <v>226</v>
      </c>
      <c r="E2283" t="s">
        <v>224</v>
      </c>
      <c r="F2283" t="s">
        <v>226</v>
      </c>
      <c r="G2283" t="s">
        <v>226</v>
      </c>
      <c r="H2283" t="s">
        <v>226</v>
      </c>
      <c r="I2283" t="s">
        <v>224</v>
      </c>
      <c r="J2283" t="s">
        <v>226</v>
      </c>
      <c r="K2283" t="s">
        <v>226</v>
      </c>
      <c r="L2283" t="s">
        <v>226</v>
      </c>
      <c r="M2283" t="s">
        <v>226</v>
      </c>
      <c r="N2283" t="s">
        <v>226</v>
      </c>
      <c r="O2283" t="s">
        <v>226</v>
      </c>
      <c r="P2283" t="s">
        <v>226</v>
      </c>
      <c r="Q2283" t="s">
        <v>226</v>
      </c>
      <c r="R2283" t="s">
        <v>226</v>
      </c>
      <c r="S2283" t="s">
        <v>224</v>
      </c>
      <c r="T2283" t="s">
        <v>224</v>
      </c>
      <c r="U2283" t="s">
        <v>226</v>
      </c>
      <c r="V2283" t="s">
        <v>226</v>
      </c>
      <c r="W2283" t="s">
        <v>224</v>
      </c>
      <c r="X2283" t="s">
        <v>226</v>
      </c>
      <c r="Y2283" t="s">
        <v>226</v>
      </c>
      <c r="Z2283" t="s">
        <v>225</v>
      </c>
      <c r="AA2283" t="s">
        <v>226</v>
      </c>
      <c r="AB2283" t="s">
        <v>226</v>
      </c>
      <c r="AC2283" t="s">
        <v>226</v>
      </c>
      <c r="AD2283" t="s">
        <v>225</v>
      </c>
      <c r="AE2283" t="s">
        <v>226</v>
      </c>
      <c r="AF2283" t="s">
        <v>224</v>
      </c>
      <c r="AG2283" t="s">
        <v>226</v>
      </c>
      <c r="AH2283" t="s">
        <v>225</v>
      </c>
      <c r="AI2283" t="s">
        <v>224</v>
      </c>
      <c r="AJ2283" t="s">
        <v>226</v>
      </c>
      <c r="AK2283" t="s">
        <v>225</v>
      </c>
      <c r="AL2283" t="s">
        <v>225</v>
      </c>
      <c r="AM2283" t="s">
        <v>225</v>
      </c>
      <c r="AN2283" t="s">
        <v>225</v>
      </c>
      <c r="AO2283" t="s">
        <v>225</v>
      </c>
      <c r="AP2283" t="s">
        <v>225</v>
      </c>
      <c r="AQ2283" s="297" t="s">
        <v>394</v>
      </c>
      <c r="AR2283" s="307"/>
      <c r="AS2283" s="310"/>
    </row>
    <row r="2284" spans="1:45" ht="28.8" x14ac:dyDescent="0.3">
      <c r="A2284" s="285">
        <v>121108</v>
      </c>
      <c r="B2284" s="286" t="s">
        <v>541</v>
      </c>
      <c r="C2284" t="s">
        <v>224</v>
      </c>
      <c r="D2284" t="s">
        <v>224</v>
      </c>
      <c r="E2284" t="s">
        <v>224</v>
      </c>
      <c r="F2284" t="s">
        <v>224</v>
      </c>
      <c r="G2284" t="s">
        <v>224</v>
      </c>
      <c r="H2284" t="s">
        <v>226</v>
      </c>
      <c r="I2284" t="s">
        <v>224</v>
      </c>
      <c r="J2284" t="s">
        <v>226</v>
      </c>
      <c r="K2284" t="s">
        <v>226</v>
      </c>
      <c r="L2284" t="s">
        <v>224</v>
      </c>
      <c r="M2284" t="s">
        <v>226</v>
      </c>
      <c r="N2284" t="s">
        <v>224</v>
      </c>
      <c r="O2284" t="s">
        <v>224</v>
      </c>
      <c r="P2284" t="s">
        <v>224</v>
      </c>
      <c r="Q2284" t="s">
        <v>226</v>
      </c>
      <c r="R2284" t="s">
        <v>224</v>
      </c>
      <c r="S2284" t="s">
        <v>224</v>
      </c>
      <c r="T2284" t="s">
        <v>226</v>
      </c>
      <c r="U2284" t="s">
        <v>224</v>
      </c>
      <c r="V2284" t="s">
        <v>226</v>
      </c>
      <c r="W2284" t="s">
        <v>225</v>
      </c>
      <c r="X2284" t="s">
        <v>225</v>
      </c>
      <c r="Y2284" t="s">
        <v>225</v>
      </c>
      <c r="Z2284" t="s">
        <v>225</v>
      </c>
      <c r="AA2284" t="s">
        <v>225</v>
      </c>
      <c r="AB2284" t="s">
        <v>394</v>
      </c>
      <c r="AC2284" t="s">
        <v>394</v>
      </c>
      <c r="AD2284" t="s">
        <v>394</v>
      </c>
      <c r="AE2284" t="s">
        <v>394</v>
      </c>
      <c r="AF2284" t="s">
        <v>394</v>
      </c>
      <c r="AG2284" t="s">
        <v>394</v>
      </c>
      <c r="AH2284" t="s">
        <v>394</v>
      </c>
      <c r="AI2284" t="s">
        <v>394</v>
      </c>
      <c r="AJ2284" t="s">
        <v>394</v>
      </c>
      <c r="AK2284" t="s">
        <v>394</v>
      </c>
      <c r="AL2284" t="s">
        <v>394</v>
      </c>
      <c r="AM2284" t="s">
        <v>394</v>
      </c>
      <c r="AN2284" t="s">
        <v>394</v>
      </c>
      <c r="AO2284" t="s">
        <v>394</v>
      </c>
      <c r="AP2284" t="s">
        <v>394</v>
      </c>
      <c r="AQ2284" s="297" t="s">
        <v>394</v>
      </c>
      <c r="AR2284" s="307"/>
      <c r="AS2284" s="310"/>
    </row>
    <row r="2285" spans="1:45" x14ac:dyDescent="0.3">
      <c r="A2285" s="285">
        <v>121109</v>
      </c>
      <c r="B2285" s="286" t="s">
        <v>540</v>
      </c>
      <c r="C2285" t="s">
        <v>995</v>
      </c>
      <c r="D2285" t="s">
        <v>995</v>
      </c>
      <c r="E2285" t="s">
        <v>995</v>
      </c>
      <c r="F2285" t="s">
        <v>995</v>
      </c>
      <c r="G2285" t="s">
        <v>995</v>
      </c>
      <c r="H2285" t="s">
        <v>995</v>
      </c>
      <c r="I2285" t="s">
        <v>995</v>
      </c>
      <c r="J2285" t="s">
        <v>995</v>
      </c>
      <c r="K2285" t="s">
        <v>995</v>
      </c>
      <c r="L2285" t="s">
        <v>995</v>
      </c>
      <c r="M2285" t="s">
        <v>995</v>
      </c>
      <c r="N2285" t="s">
        <v>995</v>
      </c>
      <c r="O2285" t="s">
        <v>995</v>
      </c>
      <c r="P2285" t="s">
        <v>995</v>
      </c>
      <c r="Q2285" t="s">
        <v>995</v>
      </c>
      <c r="R2285" t="s">
        <v>995</v>
      </c>
      <c r="S2285" t="s">
        <v>995</v>
      </c>
      <c r="T2285" t="s">
        <v>995</v>
      </c>
      <c r="U2285" t="s">
        <v>995</v>
      </c>
      <c r="V2285" t="s">
        <v>995</v>
      </c>
      <c r="W2285" t="s">
        <v>995</v>
      </c>
      <c r="X2285" t="s">
        <v>995</v>
      </c>
      <c r="Y2285" t="s">
        <v>995</v>
      </c>
      <c r="Z2285" t="s">
        <v>995</v>
      </c>
      <c r="AA2285" t="s">
        <v>995</v>
      </c>
      <c r="AB2285" t="s">
        <v>995</v>
      </c>
      <c r="AC2285" t="s">
        <v>995</v>
      </c>
      <c r="AD2285" t="s">
        <v>995</v>
      </c>
      <c r="AE2285" t="s">
        <v>995</v>
      </c>
      <c r="AF2285" t="s">
        <v>995</v>
      </c>
      <c r="AG2285" t="s">
        <v>995</v>
      </c>
      <c r="AH2285" t="s">
        <v>995</v>
      </c>
      <c r="AI2285" t="s">
        <v>995</v>
      </c>
      <c r="AJ2285" t="s">
        <v>995</v>
      </c>
      <c r="AK2285" t="s">
        <v>995</v>
      </c>
      <c r="AL2285" t="s">
        <v>995</v>
      </c>
      <c r="AM2285" t="s">
        <v>995</v>
      </c>
      <c r="AN2285" t="s">
        <v>995</v>
      </c>
      <c r="AO2285" t="s">
        <v>995</v>
      </c>
      <c r="AP2285" t="s">
        <v>995</v>
      </c>
      <c r="AQ2285" s="297" t="s">
        <v>855</v>
      </c>
      <c r="AR2285" s="303"/>
      <c r="AS2285" s="303"/>
    </row>
    <row r="2286" spans="1:45" x14ac:dyDescent="0.3">
      <c r="A2286" s="285">
        <v>121110</v>
      </c>
      <c r="B2286" s="286" t="s">
        <v>61</v>
      </c>
      <c r="AQ2286" s="297" t="s">
        <v>394</v>
      </c>
      <c r="AR2286" s="303"/>
      <c r="AS2286" s="303"/>
    </row>
    <row r="2287" spans="1:45" ht="21.6" x14ac:dyDescent="0.3">
      <c r="A2287" s="285">
        <v>121113</v>
      </c>
      <c r="B2287" s="286" t="s">
        <v>540</v>
      </c>
      <c r="C2287" t="s">
        <v>995</v>
      </c>
      <c r="D2287" t="s">
        <v>995</v>
      </c>
      <c r="E2287" t="s">
        <v>995</v>
      </c>
      <c r="F2287" t="s">
        <v>995</v>
      </c>
      <c r="G2287" t="s">
        <v>995</v>
      </c>
      <c r="H2287" t="s">
        <v>995</v>
      </c>
      <c r="I2287" t="s">
        <v>995</v>
      </c>
      <c r="J2287" t="s">
        <v>995</v>
      </c>
      <c r="K2287" t="s">
        <v>995</v>
      </c>
      <c r="L2287" t="s">
        <v>995</v>
      </c>
      <c r="M2287" t="s">
        <v>995</v>
      </c>
      <c r="N2287" t="s">
        <v>995</v>
      </c>
      <c r="O2287" t="s">
        <v>995</v>
      </c>
      <c r="P2287" t="s">
        <v>995</v>
      </c>
      <c r="Q2287" t="s">
        <v>995</v>
      </c>
      <c r="R2287" t="s">
        <v>995</v>
      </c>
      <c r="S2287" t="s">
        <v>995</v>
      </c>
      <c r="T2287" t="s">
        <v>995</v>
      </c>
      <c r="U2287" t="s">
        <v>995</v>
      </c>
      <c r="V2287" t="s">
        <v>995</v>
      </c>
      <c r="W2287" t="s">
        <v>995</v>
      </c>
      <c r="X2287" t="s">
        <v>995</v>
      </c>
      <c r="Y2287" t="s">
        <v>995</v>
      </c>
      <c r="Z2287" t="s">
        <v>995</v>
      </c>
      <c r="AA2287" t="s">
        <v>995</v>
      </c>
      <c r="AB2287" t="s">
        <v>995</v>
      </c>
      <c r="AC2287" t="s">
        <v>995</v>
      </c>
      <c r="AD2287" t="s">
        <v>995</v>
      </c>
      <c r="AE2287" t="s">
        <v>995</v>
      </c>
      <c r="AF2287" t="s">
        <v>995</v>
      </c>
      <c r="AG2287" t="s">
        <v>995</v>
      </c>
      <c r="AH2287" t="s">
        <v>995</v>
      </c>
      <c r="AI2287" t="s">
        <v>995</v>
      </c>
      <c r="AJ2287" t="s">
        <v>995</v>
      </c>
      <c r="AK2287" t="s">
        <v>995</v>
      </c>
      <c r="AL2287" t="s">
        <v>995</v>
      </c>
      <c r="AM2287" t="s">
        <v>995</v>
      </c>
      <c r="AN2287" t="s">
        <v>995</v>
      </c>
      <c r="AO2287" t="s">
        <v>995</v>
      </c>
      <c r="AP2287" t="s">
        <v>995</v>
      </c>
      <c r="AQ2287" s="297" t="s">
        <v>855</v>
      </c>
      <c r="AR2287" s="307"/>
      <c r="AS2287" s="310"/>
    </row>
    <row r="2288" spans="1:45" x14ac:dyDescent="0.3">
      <c r="A2288" s="285">
        <v>121114</v>
      </c>
      <c r="B2288" s="286" t="s">
        <v>539</v>
      </c>
      <c r="C2288" t="s">
        <v>995</v>
      </c>
      <c r="D2288" t="s">
        <v>995</v>
      </c>
      <c r="E2288" t="s">
        <v>995</v>
      </c>
      <c r="F2288" t="s">
        <v>995</v>
      </c>
      <c r="G2288" t="s">
        <v>995</v>
      </c>
      <c r="H2288" t="s">
        <v>995</v>
      </c>
      <c r="I2288" t="s">
        <v>995</v>
      </c>
      <c r="J2288" t="s">
        <v>995</v>
      </c>
      <c r="K2288" t="s">
        <v>995</v>
      </c>
      <c r="L2288" t="s">
        <v>995</v>
      </c>
      <c r="M2288" t="s">
        <v>995</v>
      </c>
      <c r="N2288" t="s">
        <v>995</v>
      </c>
      <c r="O2288" t="s">
        <v>995</v>
      </c>
      <c r="P2288" t="s">
        <v>995</v>
      </c>
      <c r="Q2288" t="s">
        <v>995</v>
      </c>
      <c r="R2288" t="s">
        <v>995</v>
      </c>
      <c r="S2288" t="s">
        <v>995</v>
      </c>
      <c r="T2288" t="s">
        <v>995</v>
      </c>
      <c r="U2288" t="s">
        <v>995</v>
      </c>
      <c r="V2288" t="s">
        <v>995</v>
      </c>
      <c r="W2288" t="s">
        <v>995</v>
      </c>
      <c r="X2288" t="s">
        <v>995</v>
      </c>
      <c r="Y2288" t="s">
        <v>995</v>
      </c>
      <c r="Z2288" t="s">
        <v>995</v>
      </c>
      <c r="AA2288" t="s">
        <v>995</v>
      </c>
      <c r="AB2288" t="s">
        <v>995</v>
      </c>
      <c r="AC2288" t="s">
        <v>995</v>
      </c>
      <c r="AD2288" t="s">
        <v>995</v>
      </c>
      <c r="AE2288" t="s">
        <v>995</v>
      </c>
      <c r="AF2288" t="s">
        <v>995</v>
      </c>
      <c r="AG2288" t="s">
        <v>995</v>
      </c>
      <c r="AH2288" t="s">
        <v>995</v>
      </c>
      <c r="AI2288" t="s">
        <v>995</v>
      </c>
      <c r="AJ2288" t="s">
        <v>995</v>
      </c>
      <c r="AK2288" t="s">
        <v>995</v>
      </c>
      <c r="AL2288" t="s">
        <v>995</v>
      </c>
      <c r="AM2288" t="s">
        <v>995</v>
      </c>
      <c r="AN2288" t="s">
        <v>995</v>
      </c>
      <c r="AO2288" t="s">
        <v>995</v>
      </c>
      <c r="AP2288" t="s">
        <v>995</v>
      </c>
      <c r="AQ2288" s="297" t="s">
        <v>855</v>
      </c>
      <c r="AR2288" s="303"/>
      <c r="AS2288" s="303"/>
    </row>
    <row r="2289" spans="1:47" x14ac:dyDescent="0.3">
      <c r="A2289" s="285">
        <v>121115</v>
      </c>
      <c r="B2289" s="286" t="s">
        <v>540</v>
      </c>
      <c r="C2289" t="s">
        <v>995</v>
      </c>
      <c r="D2289" t="s">
        <v>995</v>
      </c>
      <c r="E2289" t="s">
        <v>995</v>
      </c>
      <c r="F2289" t="s">
        <v>995</v>
      </c>
      <c r="G2289" t="s">
        <v>995</v>
      </c>
      <c r="H2289" t="s">
        <v>995</v>
      </c>
      <c r="I2289" t="s">
        <v>995</v>
      </c>
      <c r="J2289" t="s">
        <v>995</v>
      </c>
      <c r="K2289" t="s">
        <v>995</v>
      </c>
      <c r="L2289" t="s">
        <v>995</v>
      </c>
      <c r="M2289" t="s">
        <v>995</v>
      </c>
      <c r="N2289" t="s">
        <v>995</v>
      </c>
      <c r="O2289" t="s">
        <v>995</v>
      </c>
      <c r="P2289" t="s">
        <v>995</v>
      </c>
      <c r="Q2289" t="s">
        <v>995</v>
      </c>
      <c r="R2289" t="s">
        <v>995</v>
      </c>
      <c r="S2289" t="s">
        <v>995</v>
      </c>
      <c r="T2289" t="s">
        <v>995</v>
      </c>
      <c r="U2289" t="s">
        <v>995</v>
      </c>
      <c r="V2289" t="s">
        <v>995</v>
      </c>
      <c r="W2289" t="s">
        <v>995</v>
      </c>
      <c r="X2289" t="s">
        <v>995</v>
      </c>
      <c r="Y2289" t="s">
        <v>995</v>
      </c>
      <c r="Z2289" t="s">
        <v>995</v>
      </c>
      <c r="AA2289" t="s">
        <v>995</v>
      </c>
      <c r="AB2289" t="s">
        <v>995</v>
      </c>
      <c r="AC2289" t="s">
        <v>995</v>
      </c>
      <c r="AD2289" t="s">
        <v>995</v>
      </c>
      <c r="AE2289" t="s">
        <v>995</v>
      </c>
      <c r="AF2289" t="s">
        <v>995</v>
      </c>
      <c r="AG2289" t="s">
        <v>995</v>
      </c>
      <c r="AH2289" t="s">
        <v>995</v>
      </c>
      <c r="AI2289" t="s">
        <v>995</v>
      </c>
      <c r="AJ2289" t="s">
        <v>995</v>
      </c>
      <c r="AK2289" t="s">
        <v>995</v>
      </c>
      <c r="AL2289" t="s">
        <v>995</v>
      </c>
      <c r="AM2289" t="s">
        <v>995</v>
      </c>
      <c r="AN2289" t="s">
        <v>995</v>
      </c>
      <c r="AO2289" t="s">
        <v>995</v>
      </c>
      <c r="AP2289" t="s">
        <v>995</v>
      </c>
      <c r="AQ2289" s="297" t="s">
        <v>855</v>
      </c>
      <c r="AR2289" s="303"/>
      <c r="AS2289" s="303"/>
    </row>
    <row r="2290" spans="1:47" x14ac:dyDescent="0.3">
      <c r="A2290" s="285">
        <v>121116</v>
      </c>
      <c r="B2290" s="286" t="s">
        <v>539</v>
      </c>
      <c r="C2290" t="s">
        <v>995</v>
      </c>
      <c r="D2290" t="s">
        <v>995</v>
      </c>
      <c r="E2290" t="s">
        <v>995</v>
      </c>
      <c r="F2290" t="s">
        <v>995</v>
      </c>
      <c r="G2290" t="s">
        <v>995</v>
      </c>
      <c r="H2290" t="s">
        <v>995</v>
      </c>
      <c r="I2290" t="s">
        <v>995</v>
      </c>
      <c r="J2290" t="s">
        <v>995</v>
      </c>
      <c r="K2290" t="s">
        <v>995</v>
      </c>
      <c r="L2290" t="s">
        <v>995</v>
      </c>
      <c r="M2290" t="s">
        <v>995</v>
      </c>
      <c r="N2290" t="s">
        <v>995</v>
      </c>
      <c r="O2290" t="s">
        <v>995</v>
      </c>
      <c r="P2290" t="s">
        <v>995</v>
      </c>
      <c r="Q2290" t="s">
        <v>995</v>
      </c>
      <c r="R2290" t="s">
        <v>995</v>
      </c>
      <c r="S2290" t="s">
        <v>995</v>
      </c>
      <c r="T2290" t="s">
        <v>995</v>
      </c>
      <c r="U2290" t="s">
        <v>995</v>
      </c>
      <c r="V2290" t="s">
        <v>995</v>
      </c>
      <c r="W2290" t="s">
        <v>995</v>
      </c>
      <c r="X2290" t="s">
        <v>995</v>
      </c>
      <c r="Y2290" t="s">
        <v>995</v>
      </c>
      <c r="Z2290" t="s">
        <v>995</v>
      </c>
      <c r="AA2290" t="s">
        <v>995</v>
      </c>
      <c r="AB2290" t="s">
        <v>995</v>
      </c>
      <c r="AC2290" t="s">
        <v>995</v>
      </c>
      <c r="AD2290" t="s">
        <v>995</v>
      </c>
      <c r="AE2290" t="s">
        <v>995</v>
      </c>
      <c r="AF2290" t="s">
        <v>995</v>
      </c>
      <c r="AG2290" t="s">
        <v>995</v>
      </c>
      <c r="AH2290" t="s">
        <v>995</v>
      </c>
      <c r="AI2290" t="s">
        <v>995</v>
      </c>
      <c r="AJ2290" t="s">
        <v>995</v>
      </c>
      <c r="AK2290" t="s">
        <v>995</v>
      </c>
      <c r="AL2290" t="s">
        <v>995</v>
      </c>
      <c r="AM2290" t="s">
        <v>995</v>
      </c>
      <c r="AN2290" t="s">
        <v>995</v>
      </c>
      <c r="AO2290" t="s">
        <v>995</v>
      </c>
      <c r="AP2290" t="s">
        <v>995</v>
      </c>
      <c r="AQ2290" s="297" t="s">
        <v>855</v>
      </c>
      <c r="AR2290" s="303"/>
      <c r="AS2290" s="303"/>
    </row>
    <row r="2291" spans="1:47" x14ac:dyDescent="0.3">
      <c r="A2291" s="285">
        <v>121117</v>
      </c>
      <c r="B2291" s="286" t="s">
        <v>540</v>
      </c>
      <c r="C2291" t="s">
        <v>995</v>
      </c>
      <c r="D2291" t="s">
        <v>995</v>
      </c>
      <c r="E2291" t="s">
        <v>995</v>
      </c>
      <c r="F2291" t="s">
        <v>995</v>
      </c>
      <c r="G2291" t="s">
        <v>995</v>
      </c>
      <c r="H2291" t="s">
        <v>995</v>
      </c>
      <c r="I2291" t="s">
        <v>995</v>
      </c>
      <c r="J2291" t="s">
        <v>995</v>
      </c>
      <c r="K2291" t="s">
        <v>995</v>
      </c>
      <c r="L2291" t="s">
        <v>995</v>
      </c>
      <c r="M2291" t="s">
        <v>995</v>
      </c>
      <c r="N2291" t="s">
        <v>995</v>
      </c>
      <c r="O2291" t="s">
        <v>995</v>
      </c>
      <c r="P2291" t="s">
        <v>995</v>
      </c>
      <c r="Q2291" t="s">
        <v>995</v>
      </c>
      <c r="R2291" t="s">
        <v>995</v>
      </c>
      <c r="S2291" t="s">
        <v>995</v>
      </c>
      <c r="T2291" t="s">
        <v>995</v>
      </c>
      <c r="U2291" t="s">
        <v>995</v>
      </c>
      <c r="V2291" t="s">
        <v>995</v>
      </c>
      <c r="W2291" t="s">
        <v>995</v>
      </c>
      <c r="X2291" t="s">
        <v>995</v>
      </c>
      <c r="Y2291" t="s">
        <v>995</v>
      </c>
      <c r="Z2291" t="s">
        <v>995</v>
      </c>
      <c r="AA2291" t="s">
        <v>995</v>
      </c>
      <c r="AB2291" t="s">
        <v>995</v>
      </c>
      <c r="AC2291" t="s">
        <v>995</v>
      </c>
      <c r="AD2291" t="s">
        <v>995</v>
      </c>
      <c r="AE2291" t="s">
        <v>995</v>
      </c>
      <c r="AF2291" t="s">
        <v>995</v>
      </c>
      <c r="AG2291" t="s">
        <v>995</v>
      </c>
      <c r="AH2291" t="s">
        <v>995</v>
      </c>
      <c r="AI2291" t="s">
        <v>995</v>
      </c>
      <c r="AJ2291" t="s">
        <v>995</v>
      </c>
      <c r="AK2291" t="s">
        <v>995</v>
      </c>
      <c r="AL2291" t="s">
        <v>995</v>
      </c>
      <c r="AM2291" t="s">
        <v>995</v>
      </c>
      <c r="AN2291" t="s">
        <v>995</v>
      </c>
      <c r="AO2291" t="s">
        <v>995</v>
      </c>
      <c r="AP2291" t="s">
        <v>995</v>
      </c>
      <c r="AQ2291" s="297" t="s">
        <v>855</v>
      </c>
      <c r="AR2291" s="303"/>
      <c r="AS2291" s="303"/>
    </row>
    <row r="2292" spans="1:47" x14ac:dyDescent="0.3">
      <c r="A2292" s="285">
        <v>121127</v>
      </c>
      <c r="B2292" s="286" t="s">
        <v>540</v>
      </c>
      <c r="C2292" t="s">
        <v>995</v>
      </c>
      <c r="D2292" t="s">
        <v>995</v>
      </c>
      <c r="E2292" t="s">
        <v>995</v>
      </c>
      <c r="F2292" t="s">
        <v>995</v>
      </c>
      <c r="G2292" t="s">
        <v>995</v>
      </c>
      <c r="H2292" t="s">
        <v>995</v>
      </c>
      <c r="I2292" t="s">
        <v>995</v>
      </c>
      <c r="J2292" t="s">
        <v>995</v>
      </c>
      <c r="K2292" t="s">
        <v>995</v>
      </c>
      <c r="L2292" t="s">
        <v>995</v>
      </c>
      <c r="M2292" t="s">
        <v>995</v>
      </c>
      <c r="N2292" t="s">
        <v>995</v>
      </c>
      <c r="O2292" t="s">
        <v>995</v>
      </c>
      <c r="P2292" t="s">
        <v>995</v>
      </c>
      <c r="Q2292" t="s">
        <v>995</v>
      </c>
      <c r="R2292" t="s">
        <v>995</v>
      </c>
      <c r="S2292" t="s">
        <v>995</v>
      </c>
      <c r="T2292" t="s">
        <v>995</v>
      </c>
      <c r="U2292" t="s">
        <v>995</v>
      </c>
      <c r="V2292" t="s">
        <v>995</v>
      </c>
      <c r="W2292" t="s">
        <v>995</v>
      </c>
      <c r="X2292" t="s">
        <v>995</v>
      </c>
      <c r="Y2292" t="s">
        <v>995</v>
      </c>
      <c r="Z2292" t="s">
        <v>995</v>
      </c>
      <c r="AA2292" t="s">
        <v>995</v>
      </c>
      <c r="AB2292" t="s">
        <v>995</v>
      </c>
      <c r="AC2292" t="s">
        <v>995</v>
      </c>
      <c r="AD2292" t="s">
        <v>995</v>
      </c>
      <c r="AE2292" t="s">
        <v>995</v>
      </c>
      <c r="AF2292" t="s">
        <v>995</v>
      </c>
      <c r="AG2292" t="s">
        <v>995</v>
      </c>
      <c r="AH2292" t="s">
        <v>995</v>
      </c>
      <c r="AI2292" t="s">
        <v>995</v>
      </c>
      <c r="AJ2292" t="s">
        <v>995</v>
      </c>
      <c r="AK2292" t="s">
        <v>995</v>
      </c>
      <c r="AL2292" t="s">
        <v>995</v>
      </c>
      <c r="AM2292" t="s">
        <v>995</v>
      </c>
      <c r="AN2292" t="s">
        <v>995</v>
      </c>
      <c r="AO2292" t="s">
        <v>995</v>
      </c>
      <c r="AP2292" t="s">
        <v>995</v>
      </c>
      <c r="AQ2292" s="297" t="s">
        <v>855</v>
      </c>
      <c r="AR2292" s="303"/>
      <c r="AS2292" s="303"/>
    </row>
    <row r="2293" spans="1:47" x14ac:dyDescent="0.3">
      <c r="A2293" s="285">
        <v>121129</v>
      </c>
      <c r="B2293" s="286" t="s">
        <v>539</v>
      </c>
      <c r="C2293" t="s">
        <v>995</v>
      </c>
      <c r="D2293" t="s">
        <v>995</v>
      </c>
      <c r="E2293" t="s">
        <v>995</v>
      </c>
      <c r="F2293" t="s">
        <v>995</v>
      </c>
      <c r="G2293" t="s">
        <v>995</v>
      </c>
      <c r="H2293" t="s">
        <v>995</v>
      </c>
      <c r="I2293" t="s">
        <v>995</v>
      </c>
      <c r="J2293" t="s">
        <v>995</v>
      </c>
      <c r="K2293" t="s">
        <v>995</v>
      </c>
      <c r="L2293" t="s">
        <v>995</v>
      </c>
      <c r="M2293" t="s">
        <v>995</v>
      </c>
      <c r="N2293" t="s">
        <v>995</v>
      </c>
      <c r="O2293" t="s">
        <v>995</v>
      </c>
      <c r="P2293" t="s">
        <v>995</v>
      </c>
      <c r="Q2293" t="s">
        <v>995</v>
      </c>
      <c r="R2293" t="s">
        <v>995</v>
      </c>
      <c r="S2293" t="s">
        <v>995</v>
      </c>
      <c r="T2293" t="s">
        <v>995</v>
      </c>
      <c r="U2293" t="s">
        <v>995</v>
      </c>
      <c r="V2293" t="s">
        <v>995</v>
      </c>
      <c r="W2293" t="s">
        <v>995</v>
      </c>
      <c r="X2293" t="s">
        <v>995</v>
      </c>
      <c r="Y2293" t="s">
        <v>995</v>
      </c>
      <c r="Z2293" t="s">
        <v>995</v>
      </c>
      <c r="AA2293" t="s">
        <v>995</v>
      </c>
      <c r="AB2293" t="s">
        <v>995</v>
      </c>
      <c r="AC2293" t="s">
        <v>995</v>
      </c>
      <c r="AD2293" t="s">
        <v>995</v>
      </c>
      <c r="AE2293" t="s">
        <v>995</v>
      </c>
      <c r="AF2293" t="s">
        <v>995</v>
      </c>
      <c r="AG2293" t="s">
        <v>995</v>
      </c>
      <c r="AH2293" t="s">
        <v>995</v>
      </c>
      <c r="AI2293" t="s">
        <v>995</v>
      </c>
      <c r="AJ2293" t="s">
        <v>995</v>
      </c>
      <c r="AK2293" t="s">
        <v>995</v>
      </c>
      <c r="AL2293" t="s">
        <v>995</v>
      </c>
      <c r="AM2293" t="s">
        <v>995</v>
      </c>
      <c r="AN2293" t="s">
        <v>995</v>
      </c>
      <c r="AO2293" t="s">
        <v>995</v>
      </c>
      <c r="AP2293" t="s">
        <v>995</v>
      </c>
      <c r="AQ2293" s="297" t="s">
        <v>855</v>
      </c>
      <c r="AR2293" s="303"/>
      <c r="AS2293" s="303"/>
    </row>
    <row r="2294" spans="1:47" x14ac:dyDescent="0.3">
      <c r="A2294" s="285">
        <v>121130</v>
      </c>
      <c r="B2294" s="286" t="s">
        <v>538</v>
      </c>
      <c r="AQ2294" s="297" t="s">
        <v>394</v>
      </c>
      <c r="AR2294" s="303"/>
      <c r="AS2294" s="303"/>
    </row>
    <row r="2295" spans="1:47" x14ac:dyDescent="0.3">
      <c r="A2295" s="285">
        <v>121135</v>
      </c>
      <c r="B2295" s="286" t="s">
        <v>540</v>
      </c>
      <c r="C2295" t="s">
        <v>995</v>
      </c>
      <c r="D2295" t="s">
        <v>995</v>
      </c>
      <c r="E2295" t="s">
        <v>995</v>
      </c>
      <c r="F2295" t="s">
        <v>995</v>
      </c>
      <c r="G2295" t="s">
        <v>995</v>
      </c>
      <c r="H2295" t="s">
        <v>995</v>
      </c>
      <c r="I2295" t="s">
        <v>995</v>
      </c>
      <c r="J2295" t="s">
        <v>995</v>
      </c>
      <c r="K2295" t="s">
        <v>995</v>
      </c>
      <c r="L2295" t="s">
        <v>995</v>
      </c>
      <c r="M2295" t="s">
        <v>995</v>
      </c>
      <c r="N2295" t="s">
        <v>995</v>
      </c>
      <c r="O2295" t="s">
        <v>995</v>
      </c>
      <c r="P2295" t="s">
        <v>995</v>
      </c>
      <c r="Q2295" t="s">
        <v>995</v>
      </c>
      <c r="R2295" t="s">
        <v>995</v>
      </c>
      <c r="S2295" t="s">
        <v>995</v>
      </c>
      <c r="T2295" t="s">
        <v>995</v>
      </c>
      <c r="U2295" t="s">
        <v>995</v>
      </c>
      <c r="V2295" t="s">
        <v>995</v>
      </c>
      <c r="W2295" t="s">
        <v>995</v>
      </c>
      <c r="X2295" t="s">
        <v>995</v>
      </c>
      <c r="Y2295" t="s">
        <v>995</v>
      </c>
      <c r="Z2295" t="s">
        <v>995</v>
      </c>
      <c r="AA2295" t="s">
        <v>995</v>
      </c>
      <c r="AB2295" t="s">
        <v>995</v>
      </c>
      <c r="AC2295" t="s">
        <v>995</v>
      </c>
      <c r="AD2295" t="s">
        <v>995</v>
      </c>
      <c r="AE2295" t="s">
        <v>995</v>
      </c>
      <c r="AF2295" t="s">
        <v>995</v>
      </c>
      <c r="AG2295" t="s">
        <v>995</v>
      </c>
      <c r="AH2295" t="s">
        <v>995</v>
      </c>
      <c r="AI2295" t="s">
        <v>995</v>
      </c>
      <c r="AJ2295" t="s">
        <v>995</v>
      </c>
      <c r="AK2295" t="s">
        <v>995</v>
      </c>
      <c r="AL2295" t="s">
        <v>995</v>
      </c>
      <c r="AM2295" t="s">
        <v>995</v>
      </c>
      <c r="AN2295" t="s">
        <v>995</v>
      </c>
      <c r="AO2295" t="s">
        <v>995</v>
      </c>
      <c r="AP2295" t="s">
        <v>995</v>
      </c>
      <c r="AQ2295" s="297" t="s">
        <v>855</v>
      </c>
      <c r="AR2295" s="303"/>
      <c r="AS2295" s="303"/>
    </row>
    <row r="2296" spans="1:47" x14ac:dyDescent="0.3">
      <c r="A2296" s="285">
        <v>121139</v>
      </c>
      <c r="B2296" s="286" t="s">
        <v>540</v>
      </c>
      <c r="C2296" t="s">
        <v>995</v>
      </c>
      <c r="D2296" t="s">
        <v>995</v>
      </c>
      <c r="E2296" t="s">
        <v>995</v>
      </c>
      <c r="F2296" t="s">
        <v>995</v>
      </c>
      <c r="G2296" t="s">
        <v>995</v>
      </c>
      <c r="H2296" t="s">
        <v>995</v>
      </c>
      <c r="I2296" t="s">
        <v>995</v>
      </c>
      <c r="J2296" t="s">
        <v>995</v>
      </c>
      <c r="K2296" t="s">
        <v>995</v>
      </c>
      <c r="L2296" t="s">
        <v>995</v>
      </c>
      <c r="M2296" t="s">
        <v>995</v>
      </c>
      <c r="N2296" t="s">
        <v>995</v>
      </c>
      <c r="O2296" t="s">
        <v>995</v>
      </c>
      <c r="P2296" t="s">
        <v>995</v>
      </c>
      <c r="Q2296" t="s">
        <v>995</v>
      </c>
      <c r="R2296" t="s">
        <v>995</v>
      </c>
      <c r="S2296" t="s">
        <v>995</v>
      </c>
      <c r="T2296" t="s">
        <v>995</v>
      </c>
      <c r="U2296" t="s">
        <v>995</v>
      </c>
      <c r="V2296" t="s">
        <v>995</v>
      </c>
      <c r="W2296" t="s">
        <v>995</v>
      </c>
      <c r="X2296" t="s">
        <v>995</v>
      </c>
      <c r="Y2296" t="s">
        <v>995</v>
      </c>
      <c r="Z2296" t="s">
        <v>995</v>
      </c>
      <c r="AA2296" t="s">
        <v>995</v>
      </c>
      <c r="AB2296" t="s">
        <v>995</v>
      </c>
      <c r="AC2296" t="s">
        <v>995</v>
      </c>
      <c r="AD2296" t="s">
        <v>995</v>
      </c>
      <c r="AE2296" t="s">
        <v>995</v>
      </c>
      <c r="AF2296" t="s">
        <v>995</v>
      </c>
      <c r="AG2296" t="s">
        <v>995</v>
      </c>
      <c r="AH2296" t="s">
        <v>995</v>
      </c>
      <c r="AI2296" t="s">
        <v>995</v>
      </c>
      <c r="AJ2296" t="s">
        <v>995</v>
      </c>
      <c r="AK2296" t="s">
        <v>995</v>
      </c>
      <c r="AL2296" t="s">
        <v>995</v>
      </c>
      <c r="AM2296" t="s">
        <v>995</v>
      </c>
      <c r="AN2296" t="s">
        <v>995</v>
      </c>
      <c r="AO2296" t="s">
        <v>995</v>
      </c>
      <c r="AP2296" t="s">
        <v>995</v>
      </c>
      <c r="AQ2296" s="297" t="s">
        <v>855</v>
      </c>
      <c r="AR2296" s="303"/>
      <c r="AS2296" s="303"/>
    </row>
    <row r="2297" spans="1:47" x14ac:dyDescent="0.3">
      <c r="A2297" s="285">
        <v>121140</v>
      </c>
      <c r="B2297" s="286" t="s">
        <v>540</v>
      </c>
      <c r="C2297" t="s">
        <v>995</v>
      </c>
      <c r="D2297" t="s">
        <v>995</v>
      </c>
      <c r="E2297" t="s">
        <v>995</v>
      </c>
      <c r="F2297" t="s">
        <v>995</v>
      </c>
      <c r="G2297" t="s">
        <v>995</v>
      </c>
      <c r="H2297" t="s">
        <v>995</v>
      </c>
      <c r="I2297" t="s">
        <v>995</v>
      </c>
      <c r="J2297" t="s">
        <v>995</v>
      </c>
      <c r="K2297" t="s">
        <v>995</v>
      </c>
      <c r="L2297" t="s">
        <v>995</v>
      </c>
      <c r="M2297" t="s">
        <v>995</v>
      </c>
      <c r="N2297" t="s">
        <v>995</v>
      </c>
      <c r="O2297" t="s">
        <v>995</v>
      </c>
      <c r="P2297" t="s">
        <v>995</v>
      </c>
      <c r="Q2297" t="s">
        <v>995</v>
      </c>
      <c r="R2297" t="s">
        <v>995</v>
      </c>
      <c r="S2297" t="s">
        <v>995</v>
      </c>
      <c r="T2297" t="s">
        <v>995</v>
      </c>
      <c r="U2297" t="s">
        <v>995</v>
      </c>
      <c r="V2297" t="s">
        <v>995</v>
      </c>
      <c r="W2297" t="s">
        <v>995</v>
      </c>
      <c r="X2297" t="s">
        <v>995</v>
      </c>
      <c r="Y2297" t="s">
        <v>995</v>
      </c>
      <c r="Z2297" t="s">
        <v>995</v>
      </c>
      <c r="AA2297" t="s">
        <v>995</v>
      </c>
      <c r="AB2297" t="s">
        <v>995</v>
      </c>
      <c r="AC2297" t="s">
        <v>995</v>
      </c>
      <c r="AD2297" t="s">
        <v>995</v>
      </c>
      <c r="AE2297" t="s">
        <v>995</v>
      </c>
      <c r="AF2297" t="s">
        <v>995</v>
      </c>
      <c r="AG2297" t="s">
        <v>995</v>
      </c>
      <c r="AH2297" t="s">
        <v>995</v>
      </c>
      <c r="AI2297" t="s">
        <v>995</v>
      </c>
      <c r="AJ2297" t="s">
        <v>995</v>
      </c>
      <c r="AK2297" t="s">
        <v>995</v>
      </c>
      <c r="AL2297" t="s">
        <v>995</v>
      </c>
      <c r="AM2297" t="s">
        <v>995</v>
      </c>
      <c r="AN2297" t="s">
        <v>995</v>
      </c>
      <c r="AO2297" t="s">
        <v>995</v>
      </c>
      <c r="AP2297" t="s">
        <v>995</v>
      </c>
      <c r="AQ2297" s="297" t="s">
        <v>855</v>
      </c>
      <c r="AR2297" s="303"/>
      <c r="AS2297" s="303"/>
    </row>
    <row r="2298" spans="1:47" ht="28.8" x14ac:dyDescent="0.3">
      <c r="A2298" s="285">
        <v>121141</v>
      </c>
      <c r="B2298" s="286" t="s">
        <v>67</v>
      </c>
      <c r="C2298" t="s">
        <v>225</v>
      </c>
      <c r="D2298" t="s">
        <v>224</v>
      </c>
      <c r="E2298" t="s">
        <v>224</v>
      </c>
      <c r="F2298" t="s">
        <v>224</v>
      </c>
      <c r="G2298" t="s">
        <v>225</v>
      </c>
      <c r="H2298" t="s">
        <v>224</v>
      </c>
      <c r="I2298" t="s">
        <v>226</v>
      </c>
      <c r="J2298" t="s">
        <v>226</v>
      </c>
      <c r="K2298" t="s">
        <v>226</v>
      </c>
      <c r="L2298" t="s">
        <v>226</v>
      </c>
      <c r="M2298" t="s">
        <v>226</v>
      </c>
      <c r="N2298" t="s">
        <v>224</v>
      </c>
      <c r="O2298" t="s">
        <v>224</v>
      </c>
      <c r="P2298" t="s">
        <v>226</v>
      </c>
      <c r="Q2298" t="s">
        <v>226</v>
      </c>
      <c r="R2298" t="s">
        <v>226</v>
      </c>
      <c r="S2298" t="s">
        <v>226</v>
      </c>
      <c r="T2298" t="s">
        <v>226</v>
      </c>
      <c r="U2298" t="s">
        <v>224</v>
      </c>
      <c r="V2298" t="s">
        <v>226</v>
      </c>
      <c r="W2298" t="s">
        <v>226</v>
      </c>
      <c r="X2298" t="s">
        <v>226</v>
      </c>
      <c r="Y2298" t="s">
        <v>226</v>
      </c>
      <c r="Z2298" t="s">
        <v>224</v>
      </c>
      <c r="AA2298" t="s">
        <v>224</v>
      </c>
      <c r="AB2298" t="s">
        <v>226</v>
      </c>
      <c r="AC2298" t="s">
        <v>224</v>
      </c>
      <c r="AD2298" t="s">
        <v>224</v>
      </c>
      <c r="AE2298" t="s">
        <v>224</v>
      </c>
      <c r="AF2298" t="s">
        <v>224</v>
      </c>
      <c r="AG2298" t="s">
        <v>225</v>
      </c>
      <c r="AH2298" t="s">
        <v>225</v>
      </c>
      <c r="AI2298" t="s">
        <v>225</v>
      </c>
      <c r="AJ2298" t="s">
        <v>225</v>
      </c>
      <c r="AK2298" t="s">
        <v>225</v>
      </c>
      <c r="AL2298" t="s">
        <v>394</v>
      </c>
      <c r="AM2298" t="s">
        <v>394</v>
      </c>
      <c r="AN2298" t="s">
        <v>394</v>
      </c>
      <c r="AO2298" t="s">
        <v>394</v>
      </c>
      <c r="AP2298" t="s">
        <v>394</v>
      </c>
      <c r="AQ2298" s="297" t="s">
        <v>394</v>
      </c>
      <c r="AR2298" s="307"/>
      <c r="AS2298" s="310"/>
    </row>
    <row r="2299" spans="1:47" x14ac:dyDescent="0.3">
      <c r="A2299" s="285">
        <v>121142</v>
      </c>
      <c r="B2299" s="286" t="s">
        <v>540</v>
      </c>
      <c r="C2299" t="s">
        <v>995</v>
      </c>
      <c r="D2299" t="s">
        <v>995</v>
      </c>
      <c r="E2299" t="s">
        <v>995</v>
      </c>
      <c r="F2299" t="s">
        <v>995</v>
      </c>
      <c r="G2299" t="s">
        <v>995</v>
      </c>
      <c r="H2299" t="s">
        <v>995</v>
      </c>
      <c r="I2299" t="s">
        <v>995</v>
      </c>
      <c r="J2299" t="s">
        <v>995</v>
      </c>
      <c r="K2299" t="s">
        <v>995</v>
      </c>
      <c r="L2299" t="s">
        <v>995</v>
      </c>
      <c r="M2299" t="s">
        <v>995</v>
      </c>
      <c r="N2299" t="s">
        <v>995</v>
      </c>
      <c r="O2299" t="s">
        <v>995</v>
      </c>
      <c r="P2299" t="s">
        <v>995</v>
      </c>
      <c r="Q2299" t="s">
        <v>995</v>
      </c>
      <c r="R2299" t="s">
        <v>995</v>
      </c>
      <c r="S2299" t="s">
        <v>995</v>
      </c>
      <c r="T2299" t="s">
        <v>995</v>
      </c>
      <c r="U2299" t="s">
        <v>995</v>
      </c>
      <c r="V2299" t="s">
        <v>995</v>
      </c>
      <c r="W2299" t="s">
        <v>995</v>
      </c>
      <c r="X2299" t="s">
        <v>995</v>
      </c>
      <c r="Y2299" t="s">
        <v>995</v>
      </c>
      <c r="Z2299" t="s">
        <v>995</v>
      </c>
      <c r="AA2299" t="s">
        <v>995</v>
      </c>
      <c r="AB2299" t="s">
        <v>995</v>
      </c>
      <c r="AC2299" t="s">
        <v>995</v>
      </c>
      <c r="AD2299" t="s">
        <v>995</v>
      </c>
      <c r="AE2299" t="s">
        <v>995</v>
      </c>
      <c r="AF2299" t="s">
        <v>995</v>
      </c>
      <c r="AG2299" t="s">
        <v>995</v>
      </c>
      <c r="AH2299" t="s">
        <v>995</v>
      </c>
      <c r="AI2299" t="s">
        <v>995</v>
      </c>
      <c r="AJ2299" t="s">
        <v>995</v>
      </c>
      <c r="AK2299" t="s">
        <v>995</v>
      </c>
      <c r="AL2299" t="s">
        <v>995</v>
      </c>
      <c r="AM2299" t="s">
        <v>995</v>
      </c>
      <c r="AN2299" t="s">
        <v>995</v>
      </c>
      <c r="AO2299" t="s">
        <v>995</v>
      </c>
      <c r="AP2299" t="s">
        <v>995</v>
      </c>
      <c r="AQ2299" s="297" t="s">
        <v>855</v>
      </c>
      <c r="AR2299" s="303"/>
      <c r="AS2299" s="303"/>
    </row>
    <row r="2300" spans="1:47" ht="21.6" x14ac:dyDescent="0.3">
      <c r="A2300" s="285">
        <v>121144</v>
      </c>
      <c r="B2300" s="286" t="s">
        <v>538</v>
      </c>
      <c r="C2300" t="s">
        <v>226</v>
      </c>
      <c r="D2300" t="s">
        <v>226</v>
      </c>
      <c r="E2300" t="s">
        <v>224</v>
      </c>
      <c r="F2300" t="s">
        <v>224</v>
      </c>
      <c r="G2300" t="s">
        <v>226</v>
      </c>
      <c r="H2300" t="s">
        <v>226</v>
      </c>
      <c r="I2300" t="s">
        <v>224</v>
      </c>
      <c r="J2300" t="s">
        <v>226</v>
      </c>
      <c r="K2300" t="s">
        <v>226</v>
      </c>
      <c r="L2300" t="s">
        <v>226</v>
      </c>
      <c r="M2300" t="s">
        <v>226</v>
      </c>
      <c r="N2300" t="s">
        <v>226</v>
      </c>
      <c r="O2300" t="s">
        <v>226</v>
      </c>
      <c r="P2300" t="s">
        <v>226</v>
      </c>
      <c r="Q2300" t="s">
        <v>224</v>
      </c>
      <c r="R2300" t="s">
        <v>226</v>
      </c>
      <c r="S2300" t="s">
        <v>226</v>
      </c>
      <c r="T2300" t="s">
        <v>226</v>
      </c>
      <c r="U2300" t="s">
        <v>224</v>
      </c>
      <c r="V2300" t="s">
        <v>224</v>
      </c>
      <c r="W2300" t="s">
        <v>224</v>
      </c>
      <c r="X2300" t="s">
        <v>226</v>
      </c>
      <c r="Y2300" t="s">
        <v>224</v>
      </c>
      <c r="Z2300" t="s">
        <v>226</v>
      </c>
      <c r="AA2300" t="s">
        <v>224</v>
      </c>
      <c r="AB2300" t="s">
        <v>224</v>
      </c>
      <c r="AC2300" t="s">
        <v>225</v>
      </c>
      <c r="AD2300" t="s">
        <v>224</v>
      </c>
      <c r="AE2300" t="s">
        <v>225</v>
      </c>
      <c r="AF2300" t="s">
        <v>225</v>
      </c>
      <c r="AG2300" t="s">
        <v>394</v>
      </c>
      <c r="AH2300" t="s">
        <v>394</v>
      </c>
      <c r="AI2300" t="s">
        <v>394</v>
      </c>
      <c r="AJ2300" t="s">
        <v>394</v>
      </c>
      <c r="AK2300" t="s">
        <v>394</v>
      </c>
      <c r="AL2300" t="s">
        <v>394</v>
      </c>
      <c r="AM2300" t="s">
        <v>394</v>
      </c>
      <c r="AN2300" t="s">
        <v>394</v>
      </c>
      <c r="AO2300" t="s">
        <v>394</v>
      </c>
      <c r="AP2300" t="s">
        <v>394</v>
      </c>
      <c r="AQ2300" s="297" t="s">
        <v>394</v>
      </c>
      <c r="AR2300" s="307"/>
      <c r="AS2300" s="310"/>
    </row>
    <row r="2301" spans="1:47" x14ac:dyDescent="0.3">
      <c r="A2301" s="285">
        <v>121146</v>
      </c>
      <c r="B2301" s="286" t="s">
        <v>61</v>
      </c>
      <c r="AQ2301" s="297" t="s">
        <v>394</v>
      </c>
      <c r="AR2301" s="303"/>
      <c r="AS2301" s="303"/>
    </row>
    <row r="2302" spans="1:47" x14ac:dyDescent="0.3">
      <c r="A2302" s="285">
        <v>121147</v>
      </c>
      <c r="B2302" s="286" t="s">
        <v>538</v>
      </c>
      <c r="C2302" t="s">
        <v>995</v>
      </c>
      <c r="D2302" t="s">
        <v>995</v>
      </c>
      <c r="E2302" t="s">
        <v>995</v>
      </c>
      <c r="F2302" t="s">
        <v>995</v>
      </c>
      <c r="G2302" t="s">
        <v>995</v>
      </c>
      <c r="H2302" t="s">
        <v>995</v>
      </c>
      <c r="I2302" t="s">
        <v>995</v>
      </c>
      <c r="J2302" t="s">
        <v>995</v>
      </c>
      <c r="K2302" t="s">
        <v>995</v>
      </c>
      <c r="L2302" t="s">
        <v>995</v>
      </c>
      <c r="M2302" t="s">
        <v>995</v>
      </c>
      <c r="N2302" t="s">
        <v>995</v>
      </c>
      <c r="O2302" t="s">
        <v>995</v>
      </c>
      <c r="P2302" t="s">
        <v>995</v>
      </c>
      <c r="Q2302" t="s">
        <v>995</v>
      </c>
      <c r="R2302" t="s">
        <v>995</v>
      </c>
      <c r="S2302" t="s">
        <v>995</v>
      </c>
      <c r="T2302" t="s">
        <v>995</v>
      </c>
      <c r="U2302" t="s">
        <v>995</v>
      </c>
      <c r="V2302" t="s">
        <v>995</v>
      </c>
      <c r="W2302" t="s">
        <v>995</v>
      </c>
      <c r="X2302" t="s">
        <v>995</v>
      </c>
      <c r="Y2302" t="s">
        <v>995</v>
      </c>
      <c r="Z2302" t="s">
        <v>995</v>
      </c>
      <c r="AA2302" t="s">
        <v>995</v>
      </c>
      <c r="AB2302" t="s">
        <v>995</v>
      </c>
      <c r="AC2302" t="s">
        <v>995</v>
      </c>
      <c r="AD2302" t="s">
        <v>995</v>
      </c>
      <c r="AE2302" t="s">
        <v>995</v>
      </c>
      <c r="AF2302" t="s">
        <v>995</v>
      </c>
      <c r="AG2302" t="s">
        <v>995</v>
      </c>
      <c r="AH2302" t="s">
        <v>995</v>
      </c>
      <c r="AI2302" t="s">
        <v>995</v>
      </c>
      <c r="AJ2302" t="s">
        <v>995</v>
      </c>
      <c r="AK2302" t="s">
        <v>995</v>
      </c>
      <c r="AL2302" t="s">
        <v>995</v>
      </c>
      <c r="AM2302" t="s">
        <v>995</v>
      </c>
      <c r="AN2302" t="s">
        <v>995</v>
      </c>
      <c r="AO2302" t="s">
        <v>995</v>
      </c>
      <c r="AP2302" t="s">
        <v>995</v>
      </c>
      <c r="AQ2302" s="297" t="s">
        <v>855</v>
      </c>
      <c r="AR2302" s="303"/>
      <c r="AS2302" s="303"/>
    </row>
    <row r="2303" spans="1:47" x14ac:dyDescent="0.3">
      <c r="A2303" s="285">
        <v>121148</v>
      </c>
      <c r="B2303" s="286" t="s">
        <v>539</v>
      </c>
      <c r="C2303" t="s">
        <v>995</v>
      </c>
      <c r="D2303" t="s">
        <v>995</v>
      </c>
      <c r="E2303" t="s">
        <v>995</v>
      </c>
      <c r="F2303" t="s">
        <v>995</v>
      </c>
      <c r="G2303" t="s">
        <v>995</v>
      </c>
      <c r="H2303" t="s">
        <v>995</v>
      </c>
      <c r="I2303" t="s">
        <v>995</v>
      </c>
      <c r="J2303" t="s">
        <v>995</v>
      </c>
      <c r="K2303" t="s">
        <v>995</v>
      </c>
      <c r="L2303" t="s">
        <v>995</v>
      </c>
      <c r="M2303" t="s">
        <v>995</v>
      </c>
      <c r="N2303" t="s">
        <v>995</v>
      </c>
      <c r="O2303" t="s">
        <v>995</v>
      </c>
      <c r="P2303" t="s">
        <v>995</v>
      </c>
      <c r="Q2303" t="s">
        <v>995</v>
      </c>
      <c r="R2303" t="s">
        <v>995</v>
      </c>
      <c r="S2303" t="s">
        <v>995</v>
      </c>
      <c r="T2303" t="s">
        <v>995</v>
      </c>
      <c r="U2303" t="s">
        <v>995</v>
      </c>
      <c r="V2303" t="s">
        <v>995</v>
      </c>
      <c r="W2303" t="s">
        <v>995</v>
      </c>
      <c r="X2303" t="s">
        <v>995</v>
      </c>
      <c r="Y2303" t="s">
        <v>995</v>
      </c>
      <c r="Z2303" t="s">
        <v>995</v>
      </c>
      <c r="AA2303" t="s">
        <v>995</v>
      </c>
      <c r="AB2303" t="s">
        <v>995</v>
      </c>
      <c r="AC2303" t="s">
        <v>995</v>
      </c>
      <c r="AD2303" t="s">
        <v>995</v>
      </c>
      <c r="AE2303" t="s">
        <v>995</v>
      </c>
      <c r="AF2303" t="s">
        <v>995</v>
      </c>
      <c r="AG2303" t="s">
        <v>995</v>
      </c>
      <c r="AH2303" t="s">
        <v>995</v>
      </c>
      <c r="AI2303" t="s">
        <v>995</v>
      </c>
      <c r="AJ2303" t="s">
        <v>995</v>
      </c>
      <c r="AK2303" t="s">
        <v>995</v>
      </c>
      <c r="AL2303" t="s">
        <v>995</v>
      </c>
      <c r="AM2303" t="s">
        <v>995</v>
      </c>
      <c r="AN2303" t="s">
        <v>995</v>
      </c>
      <c r="AO2303" t="s">
        <v>995</v>
      </c>
      <c r="AP2303" t="s">
        <v>995</v>
      </c>
      <c r="AQ2303" s="297" t="s">
        <v>855</v>
      </c>
      <c r="AR2303" s="303"/>
      <c r="AS2303" s="303"/>
    </row>
    <row r="2304" spans="1:47" ht="21.6" x14ac:dyDescent="0.65">
      <c r="A2304" s="285">
        <v>121149</v>
      </c>
      <c r="B2304" s="286" t="s">
        <v>61</v>
      </c>
      <c r="C2304" t="s">
        <v>224</v>
      </c>
      <c r="D2304" t="s">
        <v>224</v>
      </c>
      <c r="E2304" t="s">
        <v>224</v>
      </c>
      <c r="F2304" t="s">
        <v>224</v>
      </c>
      <c r="G2304" t="s">
        <v>224</v>
      </c>
      <c r="H2304" t="s">
        <v>226</v>
      </c>
      <c r="I2304" t="s">
        <v>224</v>
      </c>
      <c r="J2304" t="s">
        <v>224</v>
      </c>
      <c r="K2304" t="s">
        <v>224</v>
      </c>
      <c r="L2304" t="s">
        <v>226</v>
      </c>
      <c r="M2304" t="s">
        <v>224</v>
      </c>
      <c r="N2304" t="s">
        <v>224</v>
      </c>
      <c r="O2304" t="s">
        <v>225</v>
      </c>
      <c r="P2304" t="s">
        <v>226</v>
      </c>
      <c r="Q2304" t="s">
        <v>226</v>
      </c>
      <c r="R2304" t="s">
        <v>224</v>
      </c>
      <c r="S2304" t="s">
        <v>224</v>
      </c>
      <c r="T2304" t="s">
        <v>224</v>
      </c>
      <c r="U2304" t="s">
        <v>224</v>
      </c>
      <c r="V2304" t="s">
        <v>224</v>
      </c>
      <c r="W2304" t="s">
        <v>394</v>
      </c>
      <c r="X2304" t="s">
        <v>394</v>
      </c>
      <c r="Y2304" t="s">
        <v>394</v>
      </c>
      <c r="Z2304" t="s">
        <v>394</v>
      </c>
      <c r="AA2304" t="s">
        <v>394</v>
      </c>
      <c r="AB2304" t="s">
        <v>394</v>
      </c>
      <c r="AC2304" t="s">
        <v>394</v>
      </c>
      <c r="AD2304" t="s">
        <v>394</v>
      </c>
      <c r="AE2304" t="s">
        <v>394</v>
      </c>
      <c r="AF2304" t="s">
        <v>394</v>
      </c>
      <c r="AG2304" t="s">
        <v>394</v>
      </c>
      <c r="AH2304" t="s">
        <v>394</v>
      </c>
      <c r="AI2304" t="s">
        <v>394</v>
      </c>
      <c r="AJ2304" t="s">
        <v>394</v>
      </c>
      <c r="AK2304" t="s">
        <v>394</v>
      </c>
      <c r="AL2304" t="s">
        <v>394</v>
      </c>
      <c r="AM2304" t="s">
        <v>394</v>
      </c>
      <c r="AN2304" t="s">
        <v>394</v>
      </c>
      <c r="AO2304" t="s">
        <v>394</v>
      </c>
      <c r="AP2304" t="s">
        <v>394</v>
      </c>
      <c r="AQ2304" s="291"/>
      <c r="AR2304" s="296"/>
      <c r="AS2304" s="296"/>
      <c r="AU2304"/>
    </row>
    <row r="2305" spans="1:45" ht="21.6" x14ac:dyDescent="0.3">
      <c r="A2305" s="285">
        <v>121150</v>
      </c>
      <c r="B2305" s="286" t="s">
        <v>540</v>
      </c>
      <c r="C2305" t="s">
        <v>995</v>
      </c>
      <c r="D2305" t="s">
        <v>995</v>
      </c>
      <c r="E2305" t="s">
        <v>995</v>
      </c>
      <c r="F2305" t="s">
        <v>995</v>
      </c>
      <c r="G2305" t="s">
        <v>995</v>
      </c>
      <c r="H2305" t="s">
        <v>995</v>
      </c>
      <c r="I2305" t="s">
        <v>995</v>
      </c>
      <c r="J2305" t="s">
        <v>995</v>
      </c>
      <c r="K2305" t="s">
        <v>995</v>
      </c>
      <c r="L2305" t="s">
        <v>995</v>
      </c>
      <c r="M2305" t="s">
        <v>995</v>
      </c>
      <c r="N2305" t="s">
        <v>995</v>
      </c>
      <c r="O2305" t="s">
        <v>995</v>
      </c>
      <c r="P2305" t="s">
        <v>995</v>
      </c>
      <c r="Q2305" t="s">
        <v>995</v>
      </c>
      <c r="R2305" t="s">
        <v>995</v>
      </c>
      <c r="S2305" t="s">
        <v>995</v>
      </c>
      <c r="T2305" t="s">
        <v>995</v>
      </c>
      <c r="U2305" t="s">
        <v>995</v>
      </c>
      <c r="V2305" t="s">
        <v>995</v>
      </c>
      <c r="W2305" t="s">
        <v>995</v>
      </c>
      <c r="X2305" t="s">
        <v>995</v>
      </c>
      <c r="Y2305" t="s">
        <v>995</v>
      </c>
      <c r="Z2305" t="s">
        <v>995</v>
      </c>
      <c r="AA2305" t="s">
        <v>995</v>
      </c>
      <c r="AB2305" t="s">
        <v>995</v>
      </c>
      <c r="AC2305" t="s">
        <v>995</v>
      </c>
      <c r="AD2305" t="s">
        <v>995</v>
      </c>
      <c r="AE2305" t="s">
        <v>995</v>
      </c>
      <c r="AF2305" t="s">
        <v>995</v>
      </c>
      <c r="AG2305" t="s">
        <v>995</v>
      </c>
      <c r="AH2305" t="s">
        <v>995</v>
      </c>
      <c r="AI2305" t="s">
        <v>995</v>
      </c>
      <c r="AJ2305" t="s">
        <v>995</v>
      </c>
      <c r="AK2305" t="s">
        <v>995</v>
      </c>
      <c r="AL2305" t="s">
        <v>995</v>
      </c>
      <c r="AM2305" t="s">
        <v>995</v>
      </c>
      <c r="AN2305" t="s">
        <v>995</v>
      </c>
      <c r="AO2305" t="s">
        <v>995</v>
      </c>
      <c r="AP2305" t="s">
        <v>995</v>
      </c>
      <c r="AQ2305" s="297" t="s">
        <v>855</v>
      </c>
      <c r="AR2305" s="307"/>
      <c r="AS2305" s="310"/>
    </row>
    <row r="2306" spans="1:45" x14ac:dyDescent="0.3">
      <c r="A2306" s="285">
        <v>121152</v>
      </c>
      <c r="B2306" s="286" t="s">
        <v>539</v>
      </c>
      <c r="C2306" t="s">
        <v>995</v>
      </c>
      <c r="D2306" t="s">
        <v>995</v>
      </c>
      <c r="E2306" t="s">
        <v>995</v>
      </c>
      <c r="F2306" t="s">
        <v>995</v>
      </c>
      <c r="G2306" t="s">
        <v>995</v>
      </c>
      <c r="H2306" t="s">
        <v>995</v>
      </c>
      <c r="I2306" t="s">
        <v>995</v>
      </c>
      <c r="J2306" t="s">
        <v>995</v>
      </c>
      <c r="K2306" t="s">
        <v>995</v>
      </c>
      <c r="L2306" t="s">
        <v>995</v>
      </c>
      <c r="M2306" t="s">
        <v>995</v>
      </c>
      <c r="N2306" t="s">
        <v>995</v>
      </c>
      <c r="O2306" t="s">
        <v>995</v>
      </c>
      <c r="P2306" t="s">
        <v>995</v>
      </c>
      <c r="Q2306" t="s">
        <v>995</v>
      </c>
      <c r="R2306" t="s">
        <v>995</v>
      </c>
      <c r="S2306" t="s">
        <v>995</v>
      </c>
      <c r="T2306" t="s">
        <v>995</v>
      </c>
      <c r="U2306" t="s">
        <v>995</v>
      </c>
      <c r="V2306" t="s">
        <v>995</v>
      </c>
      <c r="W2306" t="s">
        <v>995</v>
      </c>
      <c r="X2306" t="s">
        <v>995</v>
      </c>
      <c r="Y2306" t="s">
        <v>995</v>
      </c>
      <c r="Z2306" t="s">
        <v>995</v>
      </c>
      <c r="AA2306" t="s">
        <v>995</v>
      </c>
      <c r="AB2306" t="s">
        <v>995</v>
      </c>
      <c r="AC2306" t="s">
        <v>995</v>
      </c>
      <c r="AD2306" t="s">
        <v>995</v>
      </c>
      <c r="AE2306" t="s">
        <v>995</v>
      </c>
      <c r="AF2306" t="s">
        <v>995</v>
      </c>
      <c r="AG2306" t="s">
        <v>995</v>
      </c>
      <c r="AH2306" t="s">
        <v>995</v>
      </c>
      <c r="AI2306" t="s">
        <v>995</v>
      </c>
      <c r="AJ2306" t="s">
        <v>995</v>
      </c>
      <c r="AK2306" t="s">
        <v>995</v>
      </c>
      <c r="AL2306" t="s">
        <v>995</v>
      </c>
      <c r="AM2306" t="s">
        <v>995</v>
      </c>
      <c r="AN2306" t="s">
        <v>995</v>
      </c>
      <c r="AO2306" t="s">
        <v>995</v>
      </c>
      <c r="AP2306" t="s">
        <v>995</v>
      </c>
      <c r="AQ2306" s="297" t="s">
        <v>855</v>
      </c>
      <c r="AR2306" s="303"/>
      <c r="AS2306" s="303"/>
    </row>
    <row r="2307" spans="1:45" x14ac:dyDescent="0.3">
      <c r="A2307" s="285">
        <v>121153</v>
      </c>
      <c r="B2307" s="286" t="s">
        <v>539</v>
      </c>
      <c r="C2307" t="s">
        <v>995</v>
      </c>
      <c r="D2307" t="s">
        <v>995</v>
      </c>
      <c r="E2307" t="s">
        <v>995</v>
      </c>
      <c r="F2307" t="s">
        <v>995</v>
      </c>
      <c r="G2307" t="s">
        <v>995</v>
      </c>
      <c r="H2307" t="s">
        <v>995</v>
      </c>
      <c r="I2307" t="s">
        <v>995</v>
      </c>
      <c r="J2307" t="s">
        <v>995</v>
      </c>
      <c r="K2307" t="s">
        <v>995</v>
      </c>
      <c r="L2307" t="s">
        <v>995</v>
      </c>
      <c r="M2307" t="s">
        <v>995</v>
      </c>
      <c r="N2307" t="s">
        <v>995</v>
      </c>
      <c r="O2307" t="s">
        <v>995</v>
      </c>
      <c r="P2307" t="s">
        <v>995</v>
      </c>
      <c r="Q2307" t="s">
        <v>995</v>
      </c>
      <c r="R2307" t="s">
        <v>995</v>
      </c>
      <c r="S2307" t="s">
        <v>995</v>
      </c>
      <c r="T2307" t="s">
        <v>995</v>
      </c>
      <c r="U2307" t="s">
        <v>995</v>
      </c>
      <c r="V2307" t="s">
        <v>995</v>
      </c>
      <c r="W2307" t="s">
        <v>995</v>
      </c>
      <c r="X2307" t="s">
        <v>995</v>
      </c>
      <c r="Y2307" t="s">
        <v>995</v>
      </c>
      <c r="Z2307" t="s">
        <v>995</v>
      </c>
      <c r="AA2307" t="s">
        <v>995</v>
      </c>
      <c r="AB2307" t="s">
        <v>995</v>
      </c>
      <c r="AC2307" t="s">
        <v>995</v>
      </c>
      <c r="AD2307" t="s">
        <v>995</v>
      </c>
      <c r="AE2307" t="s">
        <v>995</v>
      </c>
      <c r="AF2307" t="s">
        <v>995</v>
      </c>
      <c r="AG2307" t="s">
        <v>995</v>
      </c>
      <c r="AH2307" t="s">
        <v>995</v>
      </c>
      <c r="AI2307" t="s">
        <v>995</v>
      </c>
      <c r="AJ2307" t="s">
        <v>995</v>
      </c>
      <c r="AK2307" t="s">
        <v>995</v>
      </c>
      <c r="AL2307" t="s">
        <v>995</v>
      </c>
      <c r="AM2307" t="s">
        <v>995</v>
      </c>
      <c r="AN2307" t="s">
        <v>995</v>
      </c>
      <c r="AO2307" t="s">
        <v>995</v>
      </c>
      <c r="AP2307" t="s">
        <v>995</v>
      </c>
      <c r="AQ2307" s="297" t="s">
        <v>855</v>
      </c>
      <c r="AR2307" s="303"/>
      <c r="AS2307" s="303"/>
    </row>
    <row r="2308" spans="1:45" ht="28.8" x14ac:dyDescent="0.3">
      <c r="A2308" s="285">
        <v>121154</v>
      </c>
      <c r="B2308" s="286" t="s">
        <v>67</v>
      </c>
      <c r="C2308" t="s">
        <v>224</v>
      </c>
      <c r="D2308" t="s">
        <v>224</v>
      </c>
      <c r="E2308" t="s">
        <v>224</v>
      </c>
      <c r="F2308" t="s">
        <v>224</v>
      </c>
      <c r="G2308" t="s">
        <v>224</v>
      </c>
      <c r="H2308" t="s">
        <v>224</v>
      </c>
      <c r="I2308" t="s">
        <v>224</v>
      </c>
      <c r="J2308" t="s">
        <v>226</v>
      </c>
      <c r="K2308" t="s">
        <v>224</v>
      </c>
      <c r="L2308" t="s">
        <v>224</v>
      </c>
      <c r="M2308" t="s">
        <v>224</v>
      </c>
      <c r="N2308" t="s">
        <v>226</v>
      </c>
      <c r="O2308" t="s">
        <v>224</v>
      </c>
      <c r="P2308" t="s">
        <v>224</v>
      </c>
      <c r="Q2308" t="s">
        <v>224</v>
      </c>
      <c r="R2308" t="s">
        <v>224</v>
      </c>
      <c r="S2308" t="s">
        <v>224</v>
      </c>
      <c r="T2308" t="s">
        <v>226</v>
      </c>
      <c r="U2308" t="s">
        <v>224</v>
      </c>
      <c r="V2308" t="s">
        <v>224</v>
      </c>
      <c r="W2308" t="s">
        <v>224</v>
      </c>
      <c r="X2308" t="s">
        <v>226</v>
      </c>
      <c r="Y2308" t="s">
        <v>224</v>
      </c>
      <c r="Z2308" t="s">
        <v>226</v>
      </c>
      <c r="AA2308" t="s">
        <v>226</v>
      </c>
      <c r="AB2308" t="s">
        <v>224</v>
      </c>
      <c r="AC2308" t="s">
        <v>226</v>
      </c>
      <c r="AD2308" t="s">
        <v>226</v>
      </c>
      <c r="AE2308" t="s">
        <v>226</v>
      </c>
      <c r="AF2308" t="s">
        <v>224</v>
      </c>
      <c r="AG2308" t="s">
        <v>225</v>
      </c>
      <c r="AH2308" t="s">
        <v>225</v>
      </c>
      <c r="AI2308" t="s">
        <v>225</v>
      </c>
      <c r="AJ2308" t="s">
        <v>225</v>
      </c>
      <c r="AK2308" t="s">
        <v>225</v>
      </c>
      <c r="AL2308" t="s">
        <v>394</v>
      </c>
      <c r="AM2308" t="s">
        <v>394</v>
      </c>
      <c r="AN2308" t="s">
        <v>394</v>
      </c>
      <c r="AO2308" t="s">
        <v>394</v>
      </c>
      <c r="AP2308" t="s">
        <v>394</v>
      </c>
      <c r="AQ2308" s="297" t="s">
        <v>394</v>
      </c>
      <c r="AR2308" s="307"/>
      <c r="AS2308" s="310"/>
    </row>
    <row r="2309" spans="1:45" x14ac:dyDescent="0.3">
      <c r="A2309" s="285">
        <v>121158</v>
      </c>
      <c r="B2309" s="286" t="s">
        <v>539</v>
      </c>
      <c r="C2309" t="s">
        <v>995</v>
      </c>
      <c r="D2309" t="s">
        <v>995</v>
      </c>
      <c r="E2309" t="s">
        <v>995</v>
      </c>
      <c r="F2309" t="s">
        <v>995</v>
      </c>
      <c r="G2309" t="s">
        <v>995</v>
      </c>
      <c r="H2309" t="s">
        <v>995</v>
      </c>
      <c r="I2309" t="s">
        <v>995</v>
      </c>
      <c r="J2309" t="s">
        <v>995</v>
      </c>
      <c r="K2309" t="s">
        <v>995</v>
      </c>
      <c r="L2309" t="s">
        <v>995</v>
      </c>
      <c r="M2309" t="s">
        <v>995</v>
      </c>
      <c r="N2309" t="s">
        <v>995</v>
      </c>
      <c r="O2309" t="s">
        <v>995</v>
      </c>
      <c r="P2309" t="s">
        <v>995</v>
      </c>
      <c r="Q2309" t="s">
        <v>995</v>
      </c>
      <c r="R2309" t="s">
        <v>995</v>
      </c>
      <c r="S2309" t="s">
        <v>995</v>
      </c>
      <c r="T2309" t="s">
        <v>995</v>
      </c>
      <c r="U2309" t="s">
        <v>995</v>
      </c>
      <c r="V2309" t="s">
        <v>995</v>
      </c>
      <c r="W2309" t="s">
        <v>995</v>
      </c>
      <c r="X2309" t="s">
        <v>995</v>
      </c>
      <c r="Y2309" t="s">
        <v>995</v>
      </c>
      <c r="Z2309" t="s">
        <v>995</v>
      </c>
      <c r="AA2309" t="s">
        <v>995</v>
      </c>
      <c r="AB2309" t="s">
        <v>995</v>
      </c>
      <c r="AC2309" t="s">
        <v>995</v>
      </c>
      <c r="AD2309" t="s">
        <v>995</v>
      </c>
      <c r="AE2309" t="s">
        <v>995</v>
      </c>
      <c r="AF2309" t="s">
        <v>995</v>
      </c>
      <c r="AG2309" t="s">
        <v>995</v>
      </c>
      <c r="AH2309" t="s">
        <v>995</v>
      </c>
      <c r="AI2309" t="s">
        <v>995</v>
      </c>
      <c r="AJ2309" t="s">
        <v>995</v>
      </c>
      <c r="AK2309" t="s">
        <v>995</v>
      </c>
      <c r="AL2309" t="s">
        <v>995</v>
      </c>
      <c r="AM2309" t="s">
        <v>995</v>
      </c>
      <c r="AN2309" t="s">
        <v>995</v>
      </c>
      <c r="AO2309" t="s">
        <v>995</v>
      </c>
      <c r="AP2309" t="s">
        <v>995</v>
      </c>
      <c r="AQ2309" s="297" t="s">
        <v>855</v>
      </c>
      <c r="AR2309" s="303"/>
      <c r="AS2309" s="303"/>
    </row>
    <row r="2310" spans="1:45" ht="21.6" x14ac:dyDescent="0.3">
      <c r="A2310" s="285">
        <v>121159</v>
      </c>
      <c r="B2310" s="286" t="s">
        <v>538</v>
      </c>
      <c r="C2310" t="s">
        <v>224</v>
      </c>
      <c r="D2310" t="s">
        <v>226</v>
      </c>
      <c r="E2310" t="s">
        <v>226</v>
      </c>
      <c r="F2310" t="s">
        <v>226</v>
      </c>
      <c r="G2310" t="s">
        <v>226</v>
      </c>
      <c r="H2310" t="s">
        <v>224</v>
      </c>
      <c r="I2310" t="s">
        <v>226</v>
      </c>
      <c r="J2310" t="s">
        <v>226</v>
      </c>
      <c r="K2310" t="s">
        <v>226</v>
      </c>
      <c r="L2310" t="s">
        <v>224</v>
      </c>
      <c r="M2310" t="s">
        <v>224</v>
      </c>
      <c r="N2310" t="s">
        <v>226</v>
      </c>
      <c r="O2310" t="s">
        <v>224</v>
      </c>
      <c r="P2310" t="s">
        <v>226</v>
      </c>
      <c r="Q2310" t="s">
        <v>224</v>
      </c>
      <c r="R2310" t="s">
        <v>224</v>
      </c>
      <c r="S2310" t="s">
        <v>226</v>
      </c>
      <c r="T2310" t="s">
        <v>224</v>
      </c>
      <c r="U2310" t="s">
        <v>226</v>
      </c>
      <c r="V2310" t="s">
        <v>226</v>
      </c>
      <c r="W2310" t="s">
        <v>224</v>
      </c>
      <c r="X2310" t="s">
        <v>224</v>
      </c>
      <c r="Y2310" t="s">
        <v>224</v>
      </c>
      <c r="Z2310" t="s">
        <v>224</v>
      </c>
      <c r="AA2310" t="s">
        <v>224</v>
      </c>
      <c r="AB2310" t="s">
        <v>224</v>
      </c>
      <c r="AC2310" t="s">
        <v>224</v>
      </c>
      <c r="AD2310" t="s">
        <v>224</v>
      </c>
      <c r="AE2310" t="s">
        <v>224</v>
      </c>
      <c r="AF2310" t="s">
        <v>224</v>
      </c>
      <c r="AG2310" t="s">
        <v>394</v>
      </c>
      <c r="AH2310" t="s">
        <v>394</v>
      </c>
      <c r="AI2310" t="s">
        <v>394</v>
      </c>
      <c r="AJ2310" t="s">
        <v>394</v>
      </c>
      <c r="AK2310" t="s">
        <v>394</v>
      </c>
      <c r="AL2310" t="s">
        <v>394</v>
      </c>
      <c r="AM2310" t="s">
        <v>394</v>
      </c>
      <c r="AN2310" t="s">
        <v>394</v>
      </c>
      <c r="AO2310" t="s">
        <v>394</v>
      </c>
      <c r="AP2310" t="s">
        <v>394</v>
      </c>
      <c r="AQ2310" s="297" t="s">
        <v>394</v>
      </c>
      <c r="AR2310" s="307"/>
      <c r="AS2310" s="310"/>
    </row>
    <row r="2311" spans="1:45" ht="28.8" x14ac:dyDescent="0.3">
      <c r="A2311" s="285">
        <v>121160</v>
      </c>
      <c r="B2311" s="286" t="s">
        <v>67</v>
      </c>
      <c r="C2311" t="s">
        <v>995</v>
      </c>
      <c r="D2311" t="s">
        <v>995</v>
      </c>
      <c r="E2311" t="s">
        <v>995</v>
      </c>
      <c r="F2311" t="s">
        <v>995</v>
      </c>
      <c r="G2311" t="s">
        <v>995</v>
      </c>
      <c r="H2311" t="s">
        <v>995</v>
      </c>
      <c r="I2311" t="s">
        <v>995</v>
      </c>
      <c r="J2311" t="s">
        <v>995</v>
      </c>
      <c r="K2311" t="s">
        <v>995</v>
      </c>
      <c r="L2311" t="s">
        <v>995</v>
      </c>
      <c r="M2311" t="s">
        <v>995</v>
      </c>
      <c r="N2311" t="s">
        <v>995</v>
      </c>
      <c r="O2311" t="s">
        <v>995</v>
      </c>
      <c r="P2311" t="s">
        <v>995</v>
      </c>
      <c r="Q2311" t="s">
        <v>995</v>
      </c>
      <c r="R2311" t="s">
        <v>995</v>
      </c>
      <c r="S2311" t="s">
        <v>995</v>
      </c>
      <c r="T2311" t="s">
        <v>995</v>
      </c>
      <c r="U2311" t="s">
        <v>995</v>
      </c>
      <c r="V2311" t="s">
        <v>995</v>
      </c>
      <c r="W2311" t="s">
        <v>995</v>
      </c>
      <c r="X2311" t="s">
        <v>995</v>
      </c>
      <c r="Y2311" t="s">
        <v>995</v>
      </c>
      <c r="Z2311" t="s">
        <v>995</v>
      </c>
      <c r="AA2311" t="s">
        <v>995</v>
      </c>
      <c r="AB2311" t="s">
        <v>995</v>
      </c>
      <c r="AC2311" t="s">
        <v>995</v>
      </c>
      <c r="AD2311" t="s">
        <v>995</v>
      </c>
      <c r="AE2311" t="s">
        <v>995</v>
      </c>
      <c r="AF2311" t="s">
        <v>995</v>
      </c>
      <c r="AG2311" t="s">
        <v>995</v>
      </c>
      <c r="AH2311" t="s">
        <v>995</v>
      </c>
      <c r="AI2311" t="s">
        <v>995</v>
      </c>
      <c r="AJ2311" t="s">
        <v>995</v>
      </c>
      <c r="AK2311" t="s">
        <v>995</v>
      </c>
      <c r="AL2311" t="s">
        <v>995</v>
      </c>
      <c r="AM2311" t="s">
        <v>995</v>
      </c>
      <c r="AN2311" t="s">
        <v>995</v>
      </c>
      <c r="AO2311" t="s">
        <v>995</v>
      </c>
      <c r="AP2311" t="s">
        <v>995</v>
      </c>
      <c r="AQ2311" s="297" t="s">
        <v>855</v>
      </c>
      <c r="AR2311" s="307"/>
      <c r="AS2311" s="310"/>
    </row>
    <row r="2312" spans="1:45" x14ac:dyDescent="0.3">
      <c r="A2312" s="285">
        <v>121162</v>
      </c>
      <c r="B2312" s="286" t="s">
        <v>540</v>
      </c>
      <c r="C2312" t="s">
        <v>995</v>
      </c>
      <c r="D2312" t="s">
        <v>995</v>
      </c>
      <c r="E2312" t="s">
        <v>995</v>
      </c>
      <c r="F2312" t="s">
        <v>995</v>
      </c>
      <c r="G2312" t="s">
        <v>995</v>
      </c>
      <c r="H2312" t="s">
        <v>995</v>
      </c>
      <c r="I2312" t="s">
        <v>995</v>
      </c>
      <c r="J2312" t="s">
        <v>995</v>
      </c>
      <c r="K2312" t="s">
        <v>995</v>
      </c>
      <c r="L2312" t="s">
        <v>995</v>
      </c>
      <c r="M2312" t="s">
        <v>995</v>
      </c>
      <c r="N2312" t="s">
        <v>995</v>
      </c>
      <c r="O2312" t="s">
        <v>995</v>
      </c>
      <c r="P2312" t="s">
        <v>995</v>
      </c>
      <c r="Q2312" t="s">
        <v>995</v>
      </c>
      <c r="R2312" t="s">
        <v>995</v>
      </c>
      <c r="S2312" t="s">
        <v>995</v>
      </c>
      <c r="T2312" t="s">
        <v>995</v>
      </c>
      <c r="U2312" t="s">
        <v>995</v>
      </c>
      <c r="V2312" t="s">
        <v>995</v>
      </c>
      <c r="W2312" t="s">
        <v>995</v>
      </c>
      <c r="X2312" t="s">
        <v>995</v>
      </c>
      <c r="Y2312" t="s">
        <v>995</v>
      </c>
      <c r="Z2312" t="s">
        <v>995</v>
      </c>
      <c r="AA2312" t="s">
        <v>995</v>
      </c>
      <c r="AB2312" t="s">
        <v>995</v>
      </c>
      <c r="AC2312" t="s">
        <v>995</v>
      </c>
      <c r="AD2312" t="s">
        <v>995</v>
      </c>
      <c r="AE2312" t="s">
        <v>995</v>
      </c>
      <c r="AF2312" t="s">
        <v>995</v>
      </c>
      <c r="AG2312" t="s">
        <v>995</v>
      </c>
      <c r="AH2312" t="s">
        <v>995</v>
      </c>
      <c r="AI2312" t="s">
        <v>995</v>
      </c>
      <c r="AJ2312" t="s">
        <v>995</v>
      </c>
      <c r="AK2312" t="s">
        <v>995</v>
      </c>
      <c r="AL2312" t="s">
        <v>995</v>
      </c>
      <c r="AM2312" t="s">
        <v>995</v>
      </c>
      <c r="AN2312" t="s">
        <v>995</v>
      </c>
      <c r="AO2312" t="s">
        <v>995</v>
      </c>
      <c r="AP2312" t="s">
        <v>995</v>
      </c>
      <c r="AQ2312" s="297" t="s">
        <v>855</v>
      </c>
      <c r="AR2312" s="303"/>
      <c r="AS2312" s="303"/>
    </row>
    <row r="2313" spans="1:45" x14ac:dyDescent="0.3">
      <c r="A2313" s="285">
        <v>121165</v>
      </c>
      <c r="B2313" s="286" t="s">
        <v>61</v>
      </c>
      <c r="C2313" t="s">
        <v>995</v>
      </c>
      <c r="D2313" t="s">
        <v>995</v>
      </c>
      <c r="E2313" t="s">
        <v>995</v>
      </c>
      <c r="F2313" t="s">
        <v>995</v>
      </c>
      <c r="G2313" t="s">
        <v>995</v>
      </c>
      <c r="H2313" t="s">
        <v>995</v>
      </c>
      <c r="I2313" t="s">
        <v>995</v>
      </c>
      <c r="J2313" t="s">
        <v>995</v>
      </c>
      <c r="K2313" t="s">
        <v>995</v>
      </c>
      <c r="L2313" t="s">
        <v>995</v>
      </c>
      <c r="M2313" t="s">
        <v>995</v>
      </c>
      <c r="N2313" t="s">
        <v>995</v>
      </c>
      <c r="O2313" t="s">
        <v>995</v>
      </c>
      <c r="P2313" t="s">
        <v>995</v>
      </c>
      <c r="Q2313" t="s">
        <v>995</v>
      </c>
      <c r="R2313" t="s">
        <v>995</v>
      </c>
      <c r="S2313" t="s">
        <v>995</v>
      </c>
      <c r="T2313" t="s">
        <v>995</v>
      </c>
      <c r="U2313" t="s">
        <v>995</v>
      </c>
      <c r="V2313" t="s">
        <v>995</v>
      </c>
      <c r="W2313" t="s">
        <v>995</v>
      </c>
      <c r="X2313" t="s">
        <v>995</v>
      </c>
      <c r="Y2313" t="s">
        <v>995</v>
      </c>
      <c r="Z2313" t="s">
        <v>995</v>
      </c>
      <c r="AA2313" t="s">
        <v>995</v>
      </c>
      <c r="AB2313" t="s">
        <v>995</v>
      </c>
      <c r="AC2313" t="s">
        <v>995</v>
      </c>
      <c r="AD2313" t="s">
        <v>995</v>
      </c>
      <c r="AE2313" t="s">
        <v>995</v>
      </c>
      <c r="AF2313" t="s">
        <v>995</v>
      </c>
      <c r="AG2313" t="s">
        <v>995</v>
      </c>
      <c r="AH2313" t="s">
        <v>995</v>
      </c>
      <c r="AI2313" t="s">
        <v>995</v>
      </c>
      <c r="AJ2313" t="s">
        <v>995</v>
      </c>
      <c r="AK2313" t="s">
        <v>995</v>
      </c>
      <c r="AL2313" t="s">
        <v>995</v>
      </c>
      <c r="AM2313" t="s">
        <v>995</v>
      </c>
      <c r="AN2313" t="s">
        <v>995</v>
      </c>
      <c r="AO2313" t="s">
        <v>995</v>
      </c>
      <c r="AP2313" t="s">
        <v>995</v>
      </c>
      <c r="AQ2313" s="297" t="s">
        <v>855</v>
      </c>
      <c r="AR2313" s="303"/>
      <c r="AS2313" s="303"/>
    </row>
    <row r="2314" spans="1:45" x14ac:dyDescent="0.3">
      <c r="A2314" s="285">
        <v>121167</v>
      </c>
      <c r="B2314" s="286" t="s">
        <v>540</v>
      </c>
      <c r="C2314" t="s">
        <v>995</v>
      </c>
      <c r="D2314" t="s">
        <v>995</v>
      </c>
      <c r="E2314" t="s">
        <v>995</v>
      </c>
      <c r="F2314" t="s">
        <v>995</v>
      </c>
      <c r="G2314" t="s">
        <v>995</v>
      </c>
      <c r="H2314" t="s">
        <v>995</v>
      </c>
      <c r="I2314" t="s">
        <v>995</v>
      </c>
      <c r="J2314" t="s">
        <v>995</v>
      </c>
      <c r="K2314" t="s">
        <v>995</v>
      </c>
      <c r="L2314" t="s">
        <v>995</v>
      </c>
      <c r="M2314" t="s">
        <v>995</v>
      </c>
      <c r="N2314" t="s">
        <v>995</v>
      </c>
      <c r="O2314" t="s">
        <v>995</v>
      </c>
      <c r="P2314" t="s">
        <v>995</v>
      </c>
      <c r="Q2314" t="s">
        <v>995</v>
      </c>
      <c r="R2314" t="s">
        <v>995</v>
      </c>
      <c r="S2314" t="s">
        <v>995</v>
      </c>
      <c r="T2314" t="s">
        <v>995</v>
      </c>
      <c r="U2314" t="s">
        <v>995</v>
      </c>
      <c r="V2314" t="s">
        <v>995</v>
      </c>
      <c r="W2314" t="s">
        <v>995</v>
      </c>
      <c r="X2314" t="s">
        <v>995</v>
      </c>
      <c r="Y2314" t="s">
        <v>995</v>
      </c>
      <c r="Z2314" t="s">
        <v>995</v>
      </c>
      <c r="AA2314" t="s">
        <v>995</v>
      </c>
      <c r="AB2314" t="s">
        <v>995</v>
      </c>
      <c r="AC2314" t="s">
        <v>995</v>
      </c>
      <c r="AD2314" t="s">
        <v>995</v>
      </c>
      <c r="AE2314" t="s">
        <v>995</v>
      </c>
      <c r="AF2314" t="s">
        <v>995</v>
      </c>
      <c r="AG2314" t="s">
        <v>995</v>
      </c>
      <c r="AH2314" t="s">
        <v>995</v>
      </c>
      <c r="AI2314" t="s">
        <v>995</v>
      </c>
      <c r="AJ2314" t="s">
        <v>995</v>
      </c>
      <c r="AK2314" t="s">
        <v>995</v>
      </c>
      <c r="AL2314" t="s">
        <v>995</v>
      </c>
      <c r="AM2314" t="s">
        <v>995</v>
      </c>
      <c r="AN2314" t="s">
        <v>995</v>
      </c>
      <c r="AO2314" t="s">
        <v>995</v>
      </c>
      <c r="AP2314" t="s">
        <v>995</v>
      </c>
      <c r="AQ2314" s="297" t="s">
        <v>855</v>
      </c>
      <c r="AR2314" s="303"/>
      <c r="AS2314" s="303"/>
    </row>
    <row r="2315" spans="1:45" x14ac:dyDescent="0.3">
      <c r="A2315" s="285">
        <v>121168</v>
      </c>
      <c r="B2315" s="286" t="s">
        <v>539</v>
      </c>
      <c r="C2315" t="s">
        <v>995</v>
      </c>
      <c r="D2315" t="s">
        <v>995</v>
      </c>
      <c r="E2315" t="s">
        <v>995</v>
      </c>
      <c r="F2315" t="s">
        <v>995</v>
      </c>
      <c r="G2315" t="s">
        <v>995</v>
      </c>
      <c r="H2315" t="s">
        <v>995</v>
      </c>
      <c r="I2315" t="s">
        <v>995</v>
      </c>
      <c r="J2315" t="s">
        <v>995</v>
      </c>
      <c r="K2315" t="s">
        <v>995</v>
      </c>
      <c r="L2315" t="s">
        <v>995</v>
      </c>
      <c r="M2315" t="s">
        <v>995</v>
      </c>
      <c r="N2315" t="s">
        <v>995</v>
      </c>
      <c r="O2315" t="s">
        <v>995</v>
      </c>
      <c r="P2315" t="s">
        <v>995</v>
      </c>
      <c r="Q2315" t="s">
        <v>995</v>
      </c>
      <c r="R2315" t="s">
        <v>995</v>
      </c>
      <c r="S2315" t="s">
        <v>995</v>
      </c>
      <c r="T2315" t="s">
        <v>995</v>
      </c>
      <c r="U2315" t="s">
        <v>995</v>
      </c>
      <c r="V2315" t="s">
        <v>995</v>
      </c>
      <c r="W2315" t="s">
        <v>995</v>
      </c>
      <c r="X2315" t="s">
        <v>995</v>
      </c>
      <c r="Y2315" t="s">
        <v>995</v>
      </c>
      <c r="Z2315" t="s">
        <v>995</v>
      </c>
      <c r="AA2315" t="s">
        <v>995</v>
      </c>
      <c r="AB2315" t="s">
        <v>995</v>
      </c>
      <c r="AC2315" t="s">
        <v>995</v>
      </c>
      <c r="AD2315" t="s">
        <v>995</v>
      </c>
      <c r="AE2315" t="s">
        <v>995</v>
      </c>
      <c r="AF2315" t="s">
        <v>995</v>
      </c>
      <c r="AG2315" t="s">
        <v>995</v>
      </c>
      <c r="AH2315" t="s">
        <v>995</v>
      </c>
      <c r="AI2315" t="s">
        <v>995</v>
      </c>
      <c r="AJ2315" t="s">
        <v>995</v>
      </c>
      <c r="AK2315" t="s">
        <v>995</v>
      </c>
      <c r="AL2315" t="s">
        <v>995</v>
      </c>
      <c r="AM2315" t="s">
        <v>995</v>
      </c>
      <c r="AN2315" t="s">
        <v>995</v>
      </c>
      <c r="AO2315" t="s">
        <v>995</v>
      </c>
      <c r="AP2315" t="s">
        <v>995</v>
      </c>
      <c r="AQ2315" s="297" t="s">
        <v>855</v>
      </c>
      <c r="AR2315" s="303"/>
      <c r="AS2315" s="303"/>
    </row>
    <row r="2316" spans="1:45" x14ac:dyDescent="0.3">
      <c r="A2316" s="285">
        <v>121169</v>
      </c>
      <c r="B2316" s="286" t="s">
        <v>540</v>
      </c>
      <c r="C2316" t="s">
        <v>995</v>
      </c>
      <c r="D2316" t="s">
        <v>995</v>
      </c>
      <c r="E2316" t="s">
        <v>995</v>
      </c>
      <c r="F2316" t="s">
        <v>995</v>
      </c>
      <c r="G2316" t="s">
        <v>995</v>
      </c>
      <c r="H2316" t="s">
        <v>995</v>
      </c>
      <c r="I2316" t="s">
        <v>995</v>
      </c>
      <c r="J2316" t="s">
        <v>995</v>
      </c>
      <c r="K2316" t="s">
        <v>995</v>
      </c>
      <c r="L2316" t="s">
        <v>995</v>
      </c>
      <c r="M2316" t="s">
        <v>995</v>
      </c>
      <c r="N2316" t="s">
        <v>995</v>
      </c>
      <c r="O2316" t="s">
        <v>995</v>
      </c>
      <c r="P2316" t="s">
        <v>995</v>
      </c>
      <c r="Q2316" t="s">
        <v>995</v>
      </c>
      <c r="R2316" t="s">
        <v>995</v>
      </c>
      <c r="S2316" t="s">
        <v>995</v>
      </c>
      <c r="T2316" t="s">
        <v>995</v>
      </c>
      <c r="U2316" t="s">
        <v>995</v>
      </c>
      <c r="V2316" t="s">
        <v>995</v>
      </c>
      <c r="W2316" t="s">
        <v>995</v>
      </c>
      <c r="X2316" t="s">
        <v>995</v>
      </c>
      <c r="Y2316" t="s">
        <v>995</v>
      </c>
      <c r="Z2316" t="s">
        <v>995</v>
      </c>
      <c r="AA2316" t="s">
        <v>995</v>
      </c>
      <c r="AB2316" t="s">
        <v>995</v>
      </c>
      <c r="AC2316" t="s">
        <v>995</v>
      </c>
      <c r="AD2316" t="s">
        <v>995</v>
      </c>
      <c r="AE2316" t="s">
        <v>995</v>
      </c>
      <c r="AF2316" t="s">
        <v>995</v>
      </c>
      <c r="AG2316" t="s">
        <v>995</v>
      </c>
      <c r="AH2316" t="s">
        <v>995</v>
      </c>
      <c r="AI2316" t="s">
        <v>995</v>
      </c>
      <c r="AJ2316" t="s">
        <v>995</v>
      </c>
      <c r="AK2316" t="s">
        <v>995</v>
      </c>
      <c r="AL2316" t="s">
        <v>995</v>
      </c>
      <c r="AM2316" t="s">
        <v>995</v>
      </c>
      <c r="AN2316" t="s">
        <v>995</v>
      </c>
      <c r="AO2316" t="s">
        <v>995</v>
      </c>
      <c r="AP2316" t="s">
        <v>995</v>
      </c>
      <c r="AQ2316" s="297" t="s">
        <v>855</v>
      </c>
      <c r="AR2316" s="303"/>
      <c r="AS2316" s="303"/>
    </row>
    <row r="2317" spans="1:45" x14ac:dyDescent="0.3">
      <c r="A2317" s="285">
        <v>121174</v>
      </c>
      <c r="B2317" s="286" t="s">
        <v>540</v>
      </c>
      <c r="C2317" t="s">
        <v>995</v>
      </c>
      <c r="D2317" t="s">
        <v>995</v>
      </c>
      <c r="E2317" t="s">
        <v>995</v>
      </c>
      <c r="F2317" t="s">
        <v>995</v>
      </c>
      <c r="G2317" t="s">
        <v>995</v>
      </c>
      <c r="H2317" t="s">
        <v>995</v>
      </c>
      <c r="I2317" t="s">
        <v>995</v>
      </c>
      <c r="J2317" t="s">
        <v>995</v>
      </c>
      <c r="K2317" t="s">
        <v>995</v>
      </c>
      <c r="L2317" t="s">
        <v>995</v>
      </c>
      <c r="M2317" t="s">
        <v>995</v>
      </c>
      <c r="N2317" t="s">
        <v>995</v>
      </c>
      <c r="O2317" t="s">
        <v>995</v>
      </c>
      <c r="P2317" t="s">
        <v>995</v>
      </c>
      <c r="Q2317" t="s">
        <v>995</v>
      </c>
      <c r="R2317" t="s">
        <v>995</v>
      </c>
      <c r="S2317" t="s">
        <v>995</v>
      </c>
      <c r="T2317" t="s">
        <v>995</v>
      </c>
      <c r="U2317" t="s">
        <v>995</v>
      </c>
      <c r="V2317" t="s">
        <v>995</v>
      </c>
      <c r="W2317" t="s">
        <v>995</v>
      </c>
      <c r="X2317" t="s">
        <v>995</v>
      </c>
      <c r="Y2317" t="s">
        <v>995</v>
      </c>
      <c r="Z2317" t="s">
        <v>995</v>
      </c>
      <c r="AA2317" t="s">
        <v>995</v>
      </c>
      <c r="AB2317" t="s">
        <v>995</v>
      </c>
      <c r="AC2317" t="s">
        <v>995</v>
      </c>
      <c r="AD2317" t="s">
        <v>995</v>
      </c>
      <c r="AE2317" t="s">
        <v>995</v>
      </c>
      <c r="AF2317" t="s">
        <v>995</v>
      </c>
      <c r="AG2317" t="s">
        <v>995</v>
      </c>
      <c r="AH2317" t="s">
        <v>995</v>
      </c>
      <c r="AI2317" t="s">
        <v>995</v>
      </c>
      <c r="AJ2317" t="s">
        <v>995</v>
      </c>
      <c r="AK2317" t="s">
        <v>995</v>
      </c>
      <c r="AL2317" t="s">
        <v>995</v>
      </c>
      <c r="AM2317" t="s">
        <v>995</v>
      </c>
      <c r="AN2317" t="s">
        <v>995</v>
      </c>
      <c r="AO2317" t="s">
        <v>995</v>
      </c>
      <c r="AP2317" t="s">
        <v>995</v>
      </c>
      <c r="AQ2317" s="297" t="s">
        <v>855</v>
      </c>
      <c r="AR2317" s="303"/>
      <c r="AS2317" s="303"/>
    </row>
    <row r="2318" spans="1:45" x14ac:dyDescent="0.3">
      <c r="A2318" s="285">
        <v>121175</v>
      </c>
      <c r="B2318" s="286" t="s">
        <v>539</v>
      </c>
      <c r="C2318" t="s">
        <v>995</v>
      </c>
      <c r="D2318" t="s">
        <v>995</v>
      </c>
      <c r="E2318" t="s">
        <v>995</v>
      </c>
      <c r="F2318" t="s">
        <v>995</v>
      </c>
      <c r="G2318" t="s">
        <v>995</v>
      </c>
      <c r="H2318" t="s">
        <v>995</v>
      </c>
      <c r="I2318" t="s">
        <v>995</v>
      </c>
      <c r="J2318" t="s">
        <v>995</v>
      </c>
      <c r="K2318" t="s">
        <v>995</v>
      </c>
      <c r="L2318" t="s">
        <v>995</v>
      </c>
      <c r="M2318" t="s">
        <v>995</v>
      </c>
      <c r="N2318" t="s">
        <v>995</v>
      </c>
      <c r="O2318" t="s">
        <v>995</v>
      </c>
      <c r="P2318" t="s">
        <v>995</v>
      </c>
      <c r="Q2318" t="s">
        <v>995</v>
      </c>
      <c r="R2318" t="s">
        <v>995</v>
      </c>
      <c r="S2318" t="s">
        <v>995</v>
      </c>
      <c r="T2318" t="s">
        <v>995</v>
      </c>
      <c r="U2318" t="s">
        <v>995</v>
      </c>
      <c r="V2318" t="s">
        <v>995</v>
      </c>
      <c r="W2318" t="s">
        <v>995</v>
      </c>
      <c r="X2318" t="s">
        <v>995</v>
      </c>
      <c r="Y2318" t="s">
        <v>995</v>
      </c>
      <c r="Z2318" t="s">
        <v>995</v>
      </c>
      <c r="AA2318" t="s">
        <v>995</v>
      </c>
      <c r="AB2318" t="s">
        <v>995</v>
      </c>
      <c r="AC2318" t="s">
        <v>995</v>
      </c>
      <c r="AD2318" t="s">
        <v>995</v>
      </c>
      <c r="AE2318" t="s">
        <v>995</v>
      </c>
      <c r="AF2318" t="s">
        <v>995</v>
      </c>
      <c r="AG2318" t="s">
        <v>995</v>
      </c>
      <c r="AH2318" t="s">
        <v>995</v>
      </c>
      <c r="AI2318" t="s">
        <v>995</v>
      </c>
      <c r="AJ2318" t="s">
        <v>995</v>
      </c>
      <c r="AK2318" t="s">
        <v>995</v>
      </c>
      <c r="AL2318" t="s">
        <v>995</v>
      </c>
      <c r="AM2318" t="s">
        <v>995</v>
      </c>
      <c r="AN2318" t="s">
        <v>995</v>
      </c>
      <c r="AO2318" t="s">
        <v>995</v>
      </c>
      <c r="AP2318" t="s">
        <v>995</v>
      </c>
      <c r="AQ2318" s="297" t="s">
        <v>855</v>
      </c>
      <c r="AR2318" s="303"/>
      <c r="AS2318" s="303"/>
    </row>
    <row r="2319" spans="1:45" x14ac:dyDescent="0.3">
      <c r="A2319" s="285">
        <v>121177</v>
      </c>
      <c r="B2319" s="286" t="s">
        <v>61</v>
      </c>
      <c r="AQ2319" s="297" t="s">
        <v>394</v>
      </c>
      <c r="AR2319" s="303"/>
      <c r="AS2319" s="303"/>
    </row>
    <row r="2320" spans="1:45" ht="21.6" x14ac:dyDescent="0.3">
      <c r="A2320" s="285">
        <v>121178</v>
      </c>
      <c r="B2320" s="286" t="s">
        <v>61</v>
      </c>
      <c r="C2320" t="s">
        <v>394</v>
      </c>
      <c r="D2320" t="s">
        <v>394</v>
      </c>
      <c r="E2320" t="s">
        <v>394</v>
      </c>
      <c r="F2320" t="s">
        <v>394</v>
      </c>
      <c r="G2320" t="s">
        <v>394</v>
      </c>
      <c r="H2320" t="s">
        <v>394</v>
      </c>
      <c r="I2320" t="s">
        <v>394</v>
      </c>
      <c r="J2320" t="s">
        <v>394</v>
      </c>
      <c r="K2320" t="s">
        <v>394</v>
      </c>
      <c r="L2320" t="s">
        <v>394</v>
      </c>
      <c r="M2320" t="s">
        <v>394</v>
      </c>
      <c r="N2320" t="s">
        <v>394</v>
      </c>
      <c r="O2320" t="s">
        <v>394</v>
      </c>
      <c r="P2320" t="s">
        <v>394</v>
      </c>
      <c r="Q2320" t="s">
        <v>394</v>
      </c>
      <c r="R2320" t="s">
        <v>7215</v>
      </c>
      <c r="S2320" t="s">
        <v>7215</v>
      </c>
      <c r="T2320" t="s">
        <v>225</v>
      </c>
      <c r="U2320" t="s">
        <v>225</v>
      </c>
      <c r="V2320" t="s">
        <v>394</v>
      </c>
      <c r="W2320" t="s">
        <v>394</v>
      </c>
      <c r="X2320" t="s">
        <v>394</v>
      </c>
      <c r="Y2320" t="s">
        <v>394</v>
      </c>
      <c r="Z2320" t="s">
        <v>394</v>
      </c>
      <c r="AA2320" t="s">
        <v>394</v>
      </c>
      <c r="AB2320" t="s">
        <v>394</v>
      </c>
      <c r="AC2320" t="s">
        <v>394</v>
      </c>
      <c r="AD2320" t="s">
        <v>394</v>
      </c>
      <c r="AE2320" t="s">
        <v>394</v>
      </c>
      <c r="AF2320" t="s">
        <v>394</v>
      </c>
      <c r="AG2320" t="s">
        <v>394</v>
      </c>
      <c r="AH2320" t="s">
        <v>394</v>
      </c>
      <c r="AI2320" t="s">
        <v>394</v>
      </c>
      <c r="AJ2320" t="s">
        <v>394</v>
      </c>
      <c r="AK2320" t="s">
        <v>226</v>
      </c>
      <c r="AL2320" t="s">
        <v>394</v>
      </c>
      <c r="AM2320" t="s">
        <v>224</v>
      </c>
      <c r="AN2320" t="s">
        <v>394</v>
      </c>
      <c r="AO2320" t="s">
        <v>224</v>
      </c>
      <c r="AP2320" t="s">
        <v>226</v>
      </c>
      <c r="AQ2320" s="297" t="s">
        <v>394</v>
      </c>
      <c r="AR2320" s="307"/>
      <c r="AS2320" s="310"/>
    </row>
    <row r="2321" spans="1:47" x14ac:dyDescent="0.3">
      <c r="A2321" s="285">
        <v>121180</v>
      </c>
      <c r="B2321" s="286" t="s">
        <v>539</v>
      </c>
      <c r="C2321" t="s">
        <v>995</v>
      </c>
      <c r="D2321" t="s">
        <v>995</v>
      </c>
      <c r="E2321" t="s">
        <v>995</v>
      </c>
      <c r="F2321" t="s">
        <v>995</v>
      </c>
      <c r="G2321" t="s">
        <v>995</v>
      </c>
      <c r="H2321" t="s">
        <v>995</v>
      </c>
      <c r="I2321" t="s">
        <v>995</v>
      </c>
      <c r="J2321" t="s">
        <v>995</v>
      </c>
      <c r="K2321" t="s">
        <v>995</v>
      </c>
      <c r="L2321" t="s">
        <v>995</v>
      </c>
      <c r="M2321" t="s">
        <v>995</v>
      </c>
      <c r="N2321" t="s">
        <v>995</v>
      </c>
      <c r="O2321" t="s">
        <v>995</v>
      </c>
      <c r="P2321" t="s">
        <v>995</v>
      </c>
      <c r="Q2321" t="s">
        <v>995</v>
      </c>
      <c r="R2321" t="s">
        <v>995</v>
      </c>
      <c r="S2321" t="s">
        <v>995</v>
      </c>
      <c r="T2321" t="s">
        <v>995</v>
      </c>
      <c r="U2321" t="s">
        <v>995</v>
      </c>
      <c r="V2321" t="s">
        <v>995</v>
      </c>
      <c r="W2321" t="s">
        <v>995</v>
      </c>
      <c r="X2321" t="s">
        <v>995</v>
      </c>
      <c r="Y2321" t="s">
        <v>995</v>
      </c>
      <c r="Z2321" t="s">
        <v>995</v>
      </c>
      <c r="AA2321" t="s">
        <v>995</v>
      </c>
      <c r="AB2321" t="s">
        <v>995</v>
      </c>
      <c r="AC2321" t="s">
        <v>995</v>
      </c>
      <c r="AD2321" t="s">
        <v>995</v>
      </c>
      <c r="AE2321" t="s">
        <v>995</v>
      </c>
      <c r="AF2321" t="s">
        <v>995</v>
      </c>
      <c r="AG2321" t="s">
        <v>995</v>
      </c>
      <c r="AH2321" t="s">
        <v>995</v>
      </c>
      <c r="AI2321" t="s">
        <v>995</v>
      </c>
      <c r="AJ2321" t="s">
        <v>995</v>
      </c>
      <c r="AK2321" t="s">
        <v>995</v>
      </c>
      <c r="AL2321" t="s">
        <v>995</v>
      </c>
      <c r="AM2321" t="s">
        <v>995</v>
      </c>
      <c r="AN2321" t="s">
        <v>995</v>
      </c>
      <c r="AO2321" t="s">
        <v>995</v>
      </c>
      <c r="AP2321" t="s">
        <v>995</v>
      </c>
      <c r="AQ2321" s="297" t="s">
        <v>855</v>
      </c>
      <c r="AR2321" s="303"/>
      <c r="AS2321" s="303"/>
    </row>
    <row r="2322" spans="1:47" x14ac:dyDescent="0.3">
      <c r="A2322" s="285">
        <v>121181</v>
      </c>
      <c r="B2322" s="286" t="s">
        <v>538</v>
      </c>
      <c r="C2322" t="s">
        <v>995</v>
      </c>
      <c r="D2322" t="s">
        <v>995</v>
      </c>
      <c r="E2322" t="s">
        <v>995</v>
      </c>
      <c r="F2322" t="s">
        <v>995</v>
      </c>
      <c r="G2322" t="s">
        <v>995</v>
      </c>
      <c r="H2322" t="s">
        <v>995</v>
      </c>
      <c r="I2322" t="s">
        <v>995</v>
      </c>
      <c r="J2322" t="s">
        <v>995</v>
      </c>
      <c r="K2322" t="s">
        <v>995</v>
      </c>
      <c r="L2322" t="s">
        <v>995</v>
      </c>
      <c r="M2322" t="s">
        <v>995</v>
      </c>
      <c r="N2322" t="s">
        <v>995</v>
      </c>
      <c r="O2322" t="s">
        <v>995</v>
      </c>
      <c r="P2322" t="s">
        <v>995</v>
      </c>
      <c r="Q2322" t="s">
        <v>995</v>
      </c>
      <c r="R2322" t="s">
        <v>995</v>
      </c>
      <c r="S2322" t="s">
        <v>995</v>
      </c>
      <c r="T2322" t="s">
        <v>995</v>
      </c>
      <c r="U2322" t="s">
        <v>995</v>
      </c>
      <c r="V2322" t="s">
        <v>995</v>
      </c>
      <c r="W2322" t="s">
        <v>995</v>
      </c>
      <c r="X2322" t="s">
        <v>995</v>
      </c>
      <c r="Y2322" t="s">
        <v>995</v>
      </c>
      <c r="Z2322" t="s">
        <v>995</v>
      </c>
      <c r="AA2322" t="s">
        <v>995</v>
      </c>
      <c r="AB2322" t="s">
        <v>995</v>
      </c>
      <c r="AC2322" t="s">
        <v>995</v>
      </c>
      <c r="AD2322" t="s">
        <v>995</v>
      </c>
      <c r="AE2322" t="s">
        <v>995</v>
      </c>
      <c r="AF2322" t="s">
        <v>995</v>
      </c>
      <c r="AG2322" t="s">
        <v>995</v>
      </c>
      <c r="AH2322" t="s">
        <v>995</v>
      </c>
      <c r="AI2322" t="s">
        <v>995</v>
      </c>
      <c r="AJ2322" t="s">
        <v>995</v>
      </c>
      <c r="AK2322" t="s">
        <v>995</v>
      </c>
      <c r="AL2322" t="s">
        <v>995</v>
      </c>
      <c r="AM2322" t="s">
        <v>995</v>
      </c>
      <c r="AN2322" t="s">
        <v>995</v>
      </c>
      <c r="AO2322" t="s">
        <v>995</v>
      </c>
      <c r="AP2322" t="s">
        <v>995</v>
      </c>
      <c r="AQ2322" s="297" t="s">
        <v>855</v>
      </c>
      <c r="AR2322" s="303"/>
      <c r="AS2322" s="303"/>
    </row>
    <row r="2323" spans="1:47" x14ac:dyDescent="0.3">
      <c r="A2323" s="285">
        <v>121184</v>
      </c>
      <c r="B2323" s="286" t="s">
        <v>540</v>
      </c>
      <c r="C2323" t="s">
        <v>226</v>
      </c>
      <c r="D2323" t="s">
        <v>224</v>
      </c>
      <c r="E2323" t="s">
        <v>224</v>
      </c>
      <c r="F2323" t="s">
        <v>224</v>
      </c>
      <c r="G2323" t="s">
        <v>226</v>
      </c>
      <c r="H2323" t="s">
        <v>226</v>
      </c>
      <c r="I2323" t="s">
        <v>226</v>
      </c>
      <c r="J2323" t="s">
        <v>226</v>
      </c>
      <c r="K2323" t="s">
        <v>226</v>
      </c>
      <c r="L2323" t="s">
        <v>224</v>
      </c>
      <c r="M2323" t="s">
        <v>226</v>
      </c>
      <c r="N2323" t="s">
        <v>226</v>
      </c>
      <c r="O2323" t="s">
        <v>226</v>
      </c>
      <c r="P2323" t="s">
        <v>226</v>
      </c>
      <c r="Q2323" t="s">
        <v>226</v>
      </c>
      <c r="R2323" t="s">
        <v>226</v>
      </c>
      <c r="S2323" t="s">
        <v>224</v>
      </c>
      <c r="T2323" t="s">
        <v>226</v>
      </c>
      <c r="U2323" t="s">
        <v>226</v>
      </c>
      <c r="V2323" t="s">
        <v>226</v>
      </c>
      <c r="W2323" t="s">
        <v>226</v>
      </c>
      <c r="X2323" t="s">
        <v>224</v>
      </c>
      <c r="Y2323" t="s">
        <v>226</v>
      </c>
      <c r="Z2323" t="s">
        <v>226</v>
      </c>
      <c r="AA2323" t="s">
        <v>226</v>
      </c>
      <c r="AB2323" t="s">
        <v>226</v>
      </c>
      <c r="AC2323" t="s">
        <v>226</v>
      </c>
      <c r="AD2323" t="s">
        <v>226</v>
      </c>
      <c r="AE2323" t="s">
        <v>224</v>
      </c>
      <c r="AF2323" t="s">
        <v>226</v>
      </c>
      <c r="AG2323" t="s">
        <v>226</v>
      </c>
      <c r="AH2323" t="s">
        <v>224</v>
      </c>
      <c r="AI2323" t="s">
        <v>224</v>
      </c>
      <c r="AJ2323" t="s">
        <v>226</v>
      </c>
      <c r="AK2323" t="s">
        <v>224</v>
      </c>
      <c r="AL2323" t="s">
        <v>225</v>
      </c>
      <c r="AM2323" t="s">
        <v>226</v>
      </c>
      <c r="AN2323" t="s">
        <v>224</v>
      </c>
      <c r="AO2323" t="s">
        <v>224</v>
      </c>
      <c r="AP2323" t="s">
        <v>226</v>
      </c>
      <c r="AQ2323" s="292"/>
      <c r="AR2323" s="296"/>
      <c r="AS2323" s="296"/>
      <c r="AU2323"/>
    </row>
    <row r="2324" spans="1:47" x14ac:dyDescent="0.3">
      <c r="A2324" s="285">
        <v>121185</v>
      </c>
      <c r="B2324" s="286" t="s">
        <v>539</v>
      </c>
      <c r="C2324" t="s">
        <v>995</v>
      </c>
      <c r="D2324" t="s">
        <v>995</v>
      </c>
      <c r="E2324" t="s">
        <v>995</v>
      </c>
      <c r="F2324" t="s">
        <v>995</v>
      </c>
      <c r="G2324" t="s">
        <v>995</v>
      </c>
      <c r="H2324" t="s">
        <v>995</v>
      </c>
      <c r="I2324" t="s">
        <v>995</v>
      </c>
      <c r="J2324" t="s">
        <v>995</v>
      </c>
      <c r="K2324" t="s">
        <v>995</v>
      </c>
      <c r="L2324" t="s">
        <v>995</v>
      </c>
      <c r="M2324" t="s">
        <v>995</v>
      </c>
      <c r="N2324" t="s">
        <v>995</v>
      </c>
      <c r="O2324" t="s">
        <v>995</v>
      </c>
      <c r="P2324" t="s">
        <v>995</v>
      </c>
      <c r="Q2324" t="s">
        <v>995</v>
      </c>
      <c r="R2324" t="s">
        <v>995</v>
      </c>
      <c r="S2324" t="s">
        <v>995</v>
      </c>
      <c r="T2324" t="s">
        <v>995</v>
      </c>
      <c r="U2324" t="s">
        <v>995</v>
      </c>
      <c r="V2324" t="s">
        <v>995</v>
      </c>
      <c r="W2324" t="s">
        <v>995</v>
      </c>
      <c r="X2324" t="s">
        <v>995</v>
      </c>
      <c r="Y2324" t="s">
        <v>995</v>
      </c>
      <c r="Z2324" t="s">
        <v>995</v>
      </c>
      <c r="AA2324" t="s">
        <v>995</v>
      </c>
      <c r="AB2324" t="s">
        <v>995</v>
      </c>
      <c r="AC2324" t="s">
        <v>995</v>
      </c>
      <c r="AD2324" t="s">
        <v>995</v>
      </c>
      <c r="AE2324" t="s">
        <v>995</v>
      </c>
      <c r="AF2324" t="s">
        <v>995</v>
      </c>
      <c r="AG2324" t="s">
        <v>995</v>
      </c>
      <c r="AH2324" t="s">
        <v>995</v>
      </c>
      <c r="AI2324" t="s">
        <v>995</v>
      </c>
      <c r="AJ2324" t="s">
        <v>995</v>
      </c>
      <c r="AK2324" t="s">
        <v>995</v>
      </c>
      <c r="AL2324" t="s">
        <v>995</v>
      </c>
      <c r="AM2324" t="s">
        <v>995</v>
      </c>
      <c r="AN2324" t="s">
        <v>995</v>
      </c>
      <c r="AO2324" t="s">
        <v>995</v>
      </c>
      <c r="AP2324" t="s">
        <v>995</v>
      </c>
      <c r="AQ2324" s="297" t="s">
        <v>855</v>
      </c>
      <c r="AR2324" s="303"/>
      <c r="AS2324" s="303"/>
    </row>
    <row r="2325" spans="1:47" x14ac:dyDescent="0.3">
      <c r="A2325" s="285">
        <v>121187</v>
      </c>
      <c r="B2325" s="286" t="s">
        <v>540</v>
      </c>
      <c r="C2325" t="s">
        <v>995</v>
      </c>
      <c r="D2325" t="s">
        <v>995</v>
      </c>
      <c r="E2325" t="s">
        <v>995</v>
      </c>
      <c r="F2325" t="s">
        <v>995</v>
      </c>
      <c r="G2325" t="s">
        <v>995</v>
      </c>
      <c r="H2325" t="s">
        <v>995</v>
      </c>
      <c r="I2325" t="s">
        <v>995</v>
      </c>
      <c r="J2325" t="s">
        <v>995</v>
      </c>
      <c r="K2325" t="s">
        <v>995</v>
      </c>
      <c r="L2325" t="s">
        <v>995</v>
      </c>
      <c r="M2325" t="s">
        <v>995</v>
      </c>
      <c r="N2325" t="s">
        <v>995</v>
      </c>
      <c r="O2325" t="s">
        <v>995</v>
      </c>
      <c r="P2325" t="s">
        <v>995</v>
      </c>
      <c r="Q2325" t="s">
        <v>995</v>
      </c>
      <c r="R2325" t="s">
        <v>995</v>
      </c>
      <c r="S2325" t="s">
        <v>995</v>
      </c>
      <c r="T2325" t="s">
        <v>995</v>
      </c>
      <c r="U2325" t="s">
        <v>995</v>
      </c>
      <c r="V2325" t="s">
        <v>995</v>
      </c>
      <c r="W2325" t="s">
        <v>995</v>
      </c>
      <c r="X2325" t="s">
        <v>995</v>
      </c>
      <c r="Y2325" t="s">
        <v>995</v>
      </c>
      <c r="Z2325" t="s">
        <v>995</v>
      </c>
      <c r="AA2325" t="s">
        <v>995</v>
      </c>
      <c r="AB2325" t="s">
        <v>995</v>
      </c>
      <c r="AC2325" t="s">
        <v>995</v>
      </c>
      <c r="AD2325" t="s">
        <v>995</v>
      </c>
      <c r="AE2325" t="s">
        <v>995</v>
      </c>
      <c r="AF2325" t="s">
        <v>995</v>
      </c>
      <c r="AG2325" t="s">
        <v>995</v>
      </c>
      <c r="AH2325" t="s">
        <v>995</v>
      </c>
      <c r="AI2325" t="s">
        <v>995</v>
      </c>
      <c r="AJ2325" t="s">
        <v>995</v>
      </c>
      <c r="AK2325" t="s">
        <v>995</v>
      </c>
      <c r="AL2325" t="s">
        <v>995</v>
      </c>
      <c r="AM2325" t="s">
        <v>995</v>
      </c>
      <c r="AN2325" t="s">
        <v>995</v>
      </c>
      <c r="AO2325" t="s">
        <v>995</v>
      </c>
      <c r="AP2325" t="s">
        <v>995</v>
      </c>
      <c r="AQ2325" s="297" t="s">
        <v>855</v>
      </c>
      <c r="AR2325" s="303"/>
      <c r="AS2325" s="303"/>
    </row>
    <row r="2326" spans="1:47" ht="21.6" x14ac:dyDescent="0.3">
      <c r="A2326" s="285">
        <v>121188</v>
      </c>
      <c r="B2326" s="286" t="s">
        <v>61</v>
      </c>
      <c r="C2326" t="s">
        <v>226</v>
      </c>
      <c r="D2326" t="s">
        <v>226</v>
      </c>
      <c r="E2326" t="s">
        <v>224</v>
      </c>
      <c r="F2326" t="s">
        <v>224</v>
      </c>
      <c r="G2326" t="s">
        <v>226</v>
      </c>
      <c r="H2326" t="s">
        <v>226</v>
      </c>
      <c r="I2326" t="s">
        <v>226</v>
      </c>
      <c r="J2326" t="s">
        <v>226</v>
      </c>
      <c r="K2326" t="s">
        <v>226</v>
      </c>
      <c r="L2326" t="s">
        <v>224</v>
      </c>
      <c r="M2326" t="s">
        <v>224</v>
      </c>
      <c r="N2326" t="s">
        <v>224</v>
      </c>
      <c r="O2326" t="s">
        <v>226</v>
      </c>
      <c r="P2326" t="s">
        <v>226</v>
      </c>
      <c r="Q2326" t="s">
        <v>226</v>
      </c>
      <c r="R2326" t="s">
        <v>226</v>
      </c>
      <c r="S2326" t="s">
        <v>226</v>
      </c>
      <c r="T2326" t="s">
        <v>226</v>
      </c>
      <c r="U2326" t="s">
        <v>224</v>
      </c>
      <c r="V2326" t="s">
        <v>226</v>
      </c>
      <c r="W2326" t="s">
        <v>224</v>
      </c>
      <c r="X2326" t="s">
        <v>224</v>
      </c>
      <c r="Y2326" t="s">
        <v>226</v>
      </c>
      <c r="Z2326" t="s">
        <v>224</v>
      </c>
      <c r="AA2326" t="s">
        <v>224</v>
      </c>
      <c r="AB2326" t="s">
        <v>224</v>
      </c>
      <c r="AC2326" t="s">
        <v>224</v>
      </c>
      <c r="AD2326" t="s">
        <v>224</v>
      </c>
      <c r="AE2326" t="s">
        <v>224</v>
      </c>
      <c r="AF2326" t="s">
        <v>226</v>
      </c>
      <c r="AG2326" t="s">
        <v>224</v>
      </c>
      <c r="AH2326" t="s">
        <v>224</v>
      </c>
      <c r="AI2326" t="s">
        <v>226</v>
      </c>
      <c r="AJ2326" t="s">
        <v>226</v>
      </c>
      <c r="AK2326" t="s">
        <v>224</v>
      </c>
      <c r="AL2326" t="s">
        <v>226</v>
      </c>
      <c r="AM2326" t="s">
        <v>226</v>
      </c>
      <c r="AN2326" t="s">
        <v>226</v>
      </c>
      <c r="AO2326" t="s">
        <v>224</v>
      </c>
      <c r="AP2326" t="s">
        <v>224</v>
      </c>
      <c r="AQ2326" s="297" t="s">
        <v>394</v>
      </c>
      <c r="AR2326" s="307"/>
      <c r="AS2326" s="310"/>
    </row>
    <row r="2327" spans="1:47" ht="21.6" x14ac:dyDescent="0.65">
      <c r="A2327" s="285">
        <v>121189</v>
      </c>
      <c r="B2327" s="286" t="s">
        <v>61</v>
      </c>
      <c r="C2327" t="s">
        <v>224</v>
      </c>
      <c r="D2327" t="s">
        <v>224</v>
      </c>
      <c r="E2327" t="s">
        <v>224</v>
      </c>
      <c r="F2327" t="s">
        <v>224</v>
      </c>
      <c r="G2327" t="s">
        <v>224</v>
      </c>
      <c r="H2327" t="s">
        <v>226</v>
      </c>
      <c r="I2327" t="s">
        <v>224</v>
      </c>
      <c r="J2327" t="s">
        <v>226</v>
      </c>
      <c r="K2327" t="s">
        <v>226</v>
      </c>
      <c r="L2327" t="s">
        <v>224</v>
      </c>
      <c r="M2327" t="s">
        <v>226</v>
      </c>
      <c r="N2327" t="s">
        <v>224</v>
      </c>
      <c r="O2327" t="s">
        <v>224</v>
      </c>
      <c r="P2327" t="s">
        <v>226</v>
      </c>
      <c r="Q2327" t="s">
        <v>224</v>
      </c>
      <c r="R2327" t="s">
        <v>226</v>
      </c>
      <c r="S2327" t="s">
        <v>226</v>
      </c>
      <c r="T2327" t="s">
        <v>226</v>
      </c>
      <c r="U2327" t="s">
        <v>226</v>
      </c>
      <c r="V2327" t="s">
        <v>226</v>
      </c>
      <c r="W2327" t="s">
        <v>394</v>
      </c>
      <c r="X2327" t="s">
        <v>394</v>
      </c>
      <c r="Y2327" t="s">
        <v>394</v>
      </c>
      <c r="Z2327" t="s">
        <v>394</v>
      </c>
      <c r="AA2327" t="s">
        <v>394</v>
      </c>
      <c r="AB2327" t="s">
        <v>394</v>
      </c>
      <c r="AC2327" t="s">
        <v>394</v>
      </c>
      <c r="AD2327" t="s">
        <v>394</v>
      </c>
      <c r="AE2327" t="s">
        <v>394</v>
      </c>
      <c r="AF2327" t="s">
        <v>394</v>
      </c>
      <c r="AG2327" t="s">
        <v>394</v>
      </c>
      <c r="AH2327" t="s">
        <v>394</v>
      </c>
      <c r="AI2327" t="s">
        <v>394</v>
      </c>
      <c r="AJ2327" t="s">
        <v>394</v>
      </c>
      <c r="AK2327" t="s">
        <v>394</v>
      </c>
      <c r="AL2327" t="s">
        <v>394</v>
      </c>
      <c r="AM2327" t="s">
        <v>394</v>
      </c>
      <c r="AN2327" t="s">
        <v>394</v>
      </c>
      <c r="AO2327" t="s">
        <v>394</v>
      </c>
      <c r="AP2327" t="s">
        <v>394</v>
      </c>
      <c r="AQ2327" s="291"/>
      <c r="AR2327" s="296"/>
      <c r="AS2327" s="296"/>
      <c r="AU2327"/>
    </row>
    <row r="2328" spans="1:47" x14ac:dyDescent="0.3">
      <c r="A2328" s="285">
        <v>121190</v>
      </c>
      <c r="B2328" s="286" t="s">
        <v>61</v>
      </c>
      <c r="AQ2328" s="297" t="s">
        <v>394</v>
      </c>
      <c r="AR2328" s="303"/>
      <c r="AS2328" s="303"/>
    </row>
    <row r="2329" spans="1:47" x14ac:dyDescent="0.3">
      <c r="A2329" s="285">
        <v>121191</v>
      </c>
      <c r="B2329" s="286" t="s">
        <v>539</v>
      </c>
      <c r="C2329" t="s">
        <v>995</v>
      </c>
      <c r="D2329" t="s">
        <v>995</v>
      </c>
      <c r="E2329" t="s">
        <v>995</v>
      </c>
      <c r="F2329" t="s">
        <v>995</v>
      </c>
      <c r="G2329" t="s">
        <v>995</v>
      </c>
      <c r="H2329" t="s">
        <v>995</v>
      </c>
      <c r="I2329" t="s">
        <v>995</v>
      </c>
      <c r="J2329" t="s">
        <v>995</v>
      </c>
      <c r="K2329" t="s">
        <v>995</v>
      </c>
      <c r="L2329" t="s">
        <v>995</v>
      </c>
      <c r="M2329" t="s">
        <v>995</v>
      </c>
      <c r="N2329" t="s">
        <v>995</v>
      </c>
      <c r="O2329" t="s">
        <v>995</v>
      </c>
      <c r="P2329" t="s">
        <v>995</v>
      </c>
      <c r="Q2329" t="s">
        <v>995</v>
      </c>
      <c r="R2329" t="s">
        <v>995</v>
      </c>
      <c r="S2329" t="s">
        <v>995</v>
      </c>
      <c r="T2329" t="s">
        <v>995</v>
      </c>
      <c r="U2329" t="s">
        <v>995</v>
      </c>
      <c r="V2329" t="s">
        <v>995</v>
      </c>
      <c r="W2329" t="s">
        <v>995</v>
      </c>
      <c r="X2329" t="s">
        <v>995</v>
      </c>
      <c r="Y2329" t="s">
        <v>995</v>
      </c>
      <c r="Z2329" t="s">
        <v>995</v>
      </c>
      <c r="AA2329" t="s">
        <v>995</v>
      </c>
      <c r="AB2329" t="s">
        <v>995</v>
      </c>
      <c r="AC2329" t="s">
        <v>995</v>
      </c>
      <c r="AD2329" t="s">
        <v>995</v>
      </c>
      <c r="AE2329" t="s">
        <v>995</v>
      </c>
      <c r="AF2329" t="s">
        <v>995</v>
      </c>
      <c r="AG2329" t="s">
        <v>995</v>
      </c>
      <c r="AH2329" t="s">
        <v>995</v>
      </c>
      <c r="AI2329" t="s">
        <v>995</v>
      </c>
      <c r="AJ2329" t="s">
        <v>995</v>
      </c>
      <c r="AK2329" t="s">
        <v>995</v>
      </c>
      <c r="AL2329" t="s">
        <v>995</v>
      </c>
      <c r="AM2329" t="s">
        <v>995</v>
      </c>
      <c r="AN2329" t="s">
        <v>995</v>
      </c>
      <c r="AO2329" t="s">
        <v>995</v>
      </c>
      <c r="AP2329" t="s">
        <v>995</v>
      </c>
      <c r="AQ2329" s="297" t="s">
        <v>855</v>
      </c>
      <c r="AR2329" s="303"/>
      <c r="AS2329" s="303"/>
    </row>
    <row r="2330" spans="1:47" x14ac:dyDescent="0.3">
      <c r="A2330" s="285">
        <v>121194</v>
      </c>
      <c r="B2330" s="286" t="s">
        <v>61</v>
      </c>
      <c r="AQ2330" s="297" t="s">
        <v>394</v>
      </c>
      <c r="AR2330" s="303"/>
      <c r="AS2330" s="303"/>
    </row>
    <row r="2331" spans="1:47" ht="21.6" x14ac:dyDescent="0.3">
      <c r="A2331" s="285">
        <v>121199</v>
      </c>
      <c r="B2331" s="286" t="s">
        <v>61</v>
      </c>
      <c r="C2331" t="s">
        <v>226</v>
      </c>
      <c r="D2331" t="s">
        <v>226</v>
      </c>
      <c r="E2331" t="s">
        <v>226</v>
      </c>
      <c r="F2331" t="s">
        <v>226</v>
      </c>
      <c r="G2331" t="s">
        <v>226</v>
      </c>
      <c r="H2331" t="s">
        <v>226</v>
      </c>
      <c r="I2331" t="s">
        <v>226</v>
      </c>
      <c r="J2331" t="s">
        <v>226</v>
      </c>
      <c r="K2331" t="s">
        <v>226</v>
      </c>
      <c r="L2331" t="s">
        <v>224</v>
      </c>
      <c r="M2331" t="s">
        <v>226</v>
      </c>
      <c r="N2331" t="s">
        <v>226</v>
      </c>
      <c r="O2331" t="s">
        <v>226</v>
      </c>
      <c r="P2331" t="s">
        <v>226</v>
      </c>
      <c r="Q2331" t="s">
        <v>226</v>
      </c>
      <c r="R2331" t="s">
        <v>226</v>
      </c>
      <c r="S2331" t="s">
        <v>226</v>
      </c>
      <c r="T2331" t="s">
        <v>226</v>
      </c>
      <c r="U2331" t="s">
        <v>226</v>
      </c>
      <c r="V2331" t="s">
        <v>226</v>
      </c>
      <c r="W2331" t="s">
        <v>226</v>
      </c>
      <c r="X2331" t="s">
        <v>226</v>
      </c>
      <c r="Y2331" t="s">
        <v>225</v>
      </c>
      <c r="Z2331" t="s">
        <v>226</v>
      </c>
      <c r="AA2331" t="s">
        <v>226</v>
      </c>
      <c r="AB2331" t="s">
        <v>226</v>
      </c>
      <c r="AC2331" t="s">
        <v>226</v>
      </c>
      <c r="AD2331" t="s">
        <v>226</v>
      </c>
      <c r="AE2331" t="s">
        <v>226</v>
      </c>
      <c r="AF2331" t="s">
        <v>226</v>
      </c>
      <c r="AG2331" t="s">
        <v>226</v>
      </c>
      <c r="AH2331" t="s">
        <v>226</v>
      </c>
      <c r="AI2331" t="s">
        <v>224</v>
      </c>
      <c r="AJ2331" t="s">
        <v>224</v>
      </c>
      <c r="AK2331" t="s">
        <v>224</v>
      </c>
      <c r="AL2331" t="s">
        <v>226</v>
      </c>
      <c r="AM2331" t="s">
        <v>224</v>
      </c>
      <c r="AN2331" t="s">
        <v>226</v>
      </c>
      <c r="AO2331" t="s">
        <v>226</v>
      </c>
      <c r="AP2331" t="s">
        <v>226</v>
      </c>
      <c r="AQ2331" s="297" t="s">
        <v>394</v>
      </c>
      <c r="AR2331" s="307"/>
      <c r="AS2331" s="310"/>
    </row>
    <row r="2332" spans="1:47" ht="21.6" x14ac:dyDescent="0.3">
      <c r="A2332" s="285">
        <v>121203</v>
      </c>
      <c r="B2332" s="286" t="s">
        <v>61</v>
      </c>
      <c r="C2332" t="s">
        <v>226</v>
      </c>
      <c r="D2332" t="s">
        <v>226</v>
      </c>
      <c r="E2332" t="s">
        <v>224</v>
      </c>
      <c r="F2332" t="s">
        <v>224</v>
      </c>
      <c r="G2332" t="s">
        <v>226</v>
      </c>
      <c r="H2332" t="s">
        <v>226</v>
      </c>
      <c r="I2332" t="s">
        <v>226</v>
      </c>
      <c r="J2332" t="s">
        <v>226</v>
      </c>
      <c r="K2332" t="s">
        <v>226</v>
      </c>
      <c r="L2332" t="s">
        <v>226</v>
      </c>
      <c r="M2332" t="s">
        <v>226</v>
      </c>
      <c r="N2332" t="s">
        <v>226</v>
      </c>
      <c r="O2332" t="s">
        <v>226</v>
      </c>
      <c r="P2332" t="s">
        <v>226</v>
      </c>
      <c r="Q2332" t="s">
        <v>226</v>
      </c>
      <c r="R2332" t="s">
        <v>226</v>
      </c>
      <c r="S2332" t="s">
        <v>226</v>
      </c>
      <c r="T2332" t="s">
        <v>226</v>
      </c>
      <c r="U2332" t="s">
        <v>226</v>
      </c>
      <c r="V2332" t="s">
        <v>226</v>
      </c>
      <c r="W2332" t="s">
        <v>226</v>
      </c>
      <c r="X2332" t="s">
        <v>226</v>
      </c>
      <c r="Y2332" t="s">
        <v>226</v>
      </c>
      <c r="Z2332" t="s">
        <v>226</v>
      </c>
      <c r="AA2332" t="s">
        <v>226</v>
      </c>
      <c r="AB2332" t="s">
        <v>226</v>
      </c>
      <c r="AC2332" t="s">
        <v>226</v>
      </c>
      <c r="AD2332" t="s">
        <v>226</v>
      </c>
      <c r="AE2332" t="s">
        <v>226</v>
      </c>
      <c r="AF2332" t="s">
        <v>226</v>
      </c>
      <c r="AG2332" t="s">
        <v>226</v>
      </c>
      <c r="AH2332" t="s">
        <v>224</v>
      </c>
      <c r="AI2332" t="s">
        <v>226</v>
      </c>
      <c r="AJ2332" t="s">
        <v>226</v>
      </c>
      <c r="AK2332" t="s">
        <v>226</v>
      </c>
      <c r="AL2332" t="s">
        <v>226</v>
      </c>
      <c r="AM2332" t="s">
        <v>226</v>
      </c>
      <c r="AN2332" t="s">
        <v>226</v>
      </c>
      <c r="AO2332" t="s">
        <v>226</v>
      </c>
      <c r="AP2332" t="s">
        <v>224</v>
      </c>
      <c r="AQ2332" s="297" t="s">
        <v>394</v>
      </c>
      <c r="AR2332" s="307"/>
      <c r="AS2332" s="310"/>
    </row>
    <row r="2333" spans="1:47" ht="21.6" x14ac:dyDescent="0.3">
      <c r="A2333" s="285">
        <v>121206</v>
      </c>
      <c r="B2333" s="286" t="s">
        <v>61</v>
      </c>
      <c r="C2333" t="s">
        <v>226</v>
      </c>
      <c r="D2333" t="s">
        <v>226</v>
      </c>
      <c r="E2333" t="s">
        <v>226</v>
      </c>
      <c r="F2333" t="s">
        <v>224</v>
      </c>
      <c r="G2333" t="s">
        <v>226</v>
      </c>
      <c r="H2333" t="s">
        <v>226</v>
      </c>
      <c r="I2333" t="s">
        <v>224</v>
      </c>
      <c r="J2333" t="s">
        <v>226</v>
      </c>
      <c r="K2333" t="s">
        <v>226</v>
      </c>
      <c r="L2333" t="s">
        <v>226</v>
      </c>
      <c r="M2333" t="s">
        <v>226</v>
      </c>
      <c r="N2333" t="s">
        <v>224</v>
      </c>
      <c r="O2333" t="s">
        <v>224</v>
      </c>
      <c r="P2333" t="s">
        <v>226</v>
      </c>
      <c r="Q2333" t="s">
        <v>224</v>
      </c>
      <c r="R2333" t="s">
        <v>226</v>
      </c>
      <c r="S2333" t="s">
        <v>226</v>
      </c>
      <c r="T2333" t="s">
        <v>224</v>
      </c>
      <c r="U2333" t="s">
        <v>224</v>
      </c>
      <c r="V2333" t="s">
        <v>226</v>
      </c>
      <c r="W2333" t="s">
        <v>226</v>
      </c>
      <c r="X2333" t="s">
        <v>224</v>
      </c>
      <c r="Y2333" t="s">
        <v>226</v>
      </c>
      <c r="Z2333" t="s">
        <v>224</v>
      </c>
      <c r="AA2333" t="s">
        <v>226</v>
      </c>
      <c r="AB2333" t="s">
        <v>226</v>
      </c>
      <c r="AC2333" t="s">
        <v>226</v>
      </c>
      <c r="AD2333" t="s">
        <v>226</v>
      </c>
      <c r="AE2333" t="s">
        <v>224</v>
      </c>
      <c r="AF2333" t="s">
        <v>226</v>
      </c>
      <c r="AG2333" t="s">
        <v>226</v>
      </c>
      <c r="AH2333" t="s">
        <v>224</v>
      </c>
      <c r="AI2333" t="s">
        <v>226</v>
      </c>
      <c r="AJ2333" t="s">
        <v>226</v>
      </c>
      <c r="AK2333" t="s">
        <v>224</v>
      </c>
      <c r="AL2333" t="s">
        <v>226</v>
      </c>
      <c r="AM2333" t="s">
        <v>224</v>
      </c>
      <c r="AN2333" t="s">
        <v>224</v>
      </c>
      <c r="AO2333" t="s">
        <v>224</v>
      </c>
      <c r="AP2333" t="s">
        <v>224</v>
      </c>
      <c r="AQ2333" s="297" t="s">
        <v>394</v>
      </c>
      <c r="AR2333" s="307"/>
      <c r="AS2333" s="310"/>
    </row>
    <row r="2334" spans="1:47" x14ac:dyDescent="0.3">
      <c r="A2334" s="285">
        <v>121207</v>
      </c>
      <c r="B2334" s="286" t="s">
        <v>61</v>
      </c>
      <c r="AQ2334" s="297" t="s">
        <v>394</v>
      </c>
      <c r="AR2334" s="303"/>
      <c r="AS2334" s="303"/>
    </row>
    <row r="2335" spans="1:47" x14ac:dyDescent="0.3">
      <c r="A2335" s="285">
        <v>121208</v>
      </c>
      <c r="B2335" s="286" t="s">
        <v>539</v>
      </c>
      <c r="C2335" t="s">
        <v>995</v>
      </c>
      <c r="D2335" t="s">
        <v>995</v>
      </c>
      <c r="E2335" t="s">
        <v>995</v>
      </c>
      <c r="F2335" t="s">
        <v>995</v>
      </c>
      <c r="G2335" t="s">
        <v>995</v>
      </c>
      <c r="H2335" t="s">
        <v>995</v>
      </c>
      <c r="I2335" t="s">
        <v>995</v>
      </c>
      <c r="J2335" t="s">
        <v>995</v>
      </c>
      <c r="K2335" t="s">
        <v>995</v>
      </c>
      <c r="L2335" t="s">
        <v>995</v>
      </c>
      <c r="M2335" t="s">
        <v>995</v>
      </c>
      <c r="N2335" t="s">
        <v>995</v>
      </c>
      <c r="O2335" t="s">
        <v>995</v>
      </c>
      <c r="P2335" t="s">
        <v>995</v>
      </c>
      <c r="Q2335" t="s">
        <v>995</v>
      </c>
      <c r="R2335" t="s">
        <v>995</v>
      </c>
      <c r="S2335" t="s">
        <v>995</v>
      </c>
      <c r="T2335" t="s">
        <v>995</v>
      </c>
      <c r="U2335" t="s">
        <v>995</v>
      </c>
      <c r="V2335" t="s">
        <v>995</v>
      </c>
      <c r="W2335" t="s">
        <v>995</v>
      </c>
      <c r="X2335" t="s">
        <v>995</v>
      </c>
      <c r="Y2335" t="s">
        <v>995</v>
      </c>
      <c r="Z2335" t="s">
        <v>995</v>
      </c>
      <c r="AA2335" t="s">
        <v>995</v>
      </c>
      <c r="AB2335" t="s">
        <v>995</v>
      </c>
      <c r="AC2335" t="s">
        <v>995</v>
      </c>
      <c r="AD2335" t="s">
        <v>995</v>
      </c>
      <c r="AE2335" t="s">
        <v>995</v>
      </c>
      <c r="AF2335" t="s">
        <v>995</v>
      </c>
      <c r="AG2335" t="s">
        <v>995</v>
      </c>
      <c r="AH2335" t="s">
        <v>995</v>
      </c>
      <c r="AI2335" t="s">
        <v>995</v>
      </c>
      <c r="AJ2335" t="s">
        <v>995</v>
      </c>
      <c r="AK2335" t="s">
        <v>995</v>
      </c>
      <c r="AL2335" t="s">
        <v>995</v>
      </c>
      <c r="AM2335" t="s">
        <v>995</v>
      </c>
      <c r="AN2335" t="s">
        <v>995</v>
      </c>
      <c r="AO2335" t="s">
        <v>995</v>
      </c>
      <c r="AP2335" t="s">
        <v>995</v>
      </c>
      <c r="AQ2335" s="297" t="s">
        <v>855</v>
      </c>
      <c r="AR2335" s="303"/>
      <c r="AS2335" s="303"/>
    </row>
    <row r="2336" spans="1:47" x14ac:dyDescent="0.3">
      <c r="A2336" s="285">
        <v>121210</v>
      </c>
      <c r="B2336" s="286" t="s">
        <v>540</v>
      </c>
      <c r="C2336" t="s">
        <v>995</v>
      </c>
      <c r="D2336" t="s">
        <v>995</v>
      </c>
      <c r="E2336" t="s">
        <v>995</v>
      </c>
      <c r="F2336" t="s">
        <v>995</v>
      </c>
      <c r="G2336" t="s">
        <v>995</v>
      </c>
      <c r="H2336" t="s">
        <v>995</v>
      </c>
      <c r="I2336" t="s">
        <v>995</v>
      </c>
      <c r="J2336" t="s">
        <v>995</v>
      </c>
      <c r="K2336" t="s">
        <v>995</v>
      </c>
      <c r="L2336" t="s">
        <v>995</v>
      </c>
      <c r="M2336" t="s">
        <v>995</v>
      </c>
      <c r="N2336" t="s">
        <v>995</v>
      </c>
      <c r="O2336" t="s">
        <v>995</v>
      </c>
      <c r="P2336" t="s">
        <v>995</v>
      </c>
      <c r="Q2336" t="s">
        <v>995</v>
      </c>
      <c r="R2336" t="s">
        <v>995</v>
      </c>
      <c r="S2336" t="s">
        <v>995</v>
      </c>
      <c r="T2336" t="s">
        <v>995</v>
      </c>
      <c r="U2336" t="s">
        <v>995</v>
      </c>
      <c r="V2336" t="s">
        <v>995</v>
      </c>
      <c r="W2336" t="s">
        <v>995</v>
      </c>
      <c r="X2336" t="s">
        <v>995</v>
      </c>
      <c r="Y2336" t="s">
        <v>995</v>
      </c>
      <c r="Z2336" t="s">
        <v>995</v>
      </c>
      <c r="AA2336" t="s">
        <v>995</v>
      </c>
      <c r="AB2336" t="s">
        <v>995</v>
      </c>
      <c r="AC2336" t="s">
        <v>995</v>
      </c>
      <c r="AD2336" t="s">
        <v>995</v>
      </c>
      <c r="AE2336" t="s">
        <v>995</v>
      </c>
      <c r="AF2336" t="s">
        <v>995</v>
      </c>
      <c r="AG2336" t="s">
        <v>995</v>
      </c>
      <c r="AH2336" t="s">
        <v>995</v>
      </c>
      <c r="AI2336" t="s">
        <v>995</v>
      </c>
      <c r="AJ2336" t="s">
        <v>995</v>
      </c>
      <c r="AK2336" t="s">
        <v>995</v>
      </c>
      <c r="AL2336" t="s">
        <v>995</v>
      </c>
      <c r="AM2336" t="s">
        <v>995</v>
      </c>
      <c r="AN2336" t="s">
        <v>995</v>
      </c>
      <c r="AO2336" t="s">
        <v>995</v>
      </c>
      <c r="AP2336" t="s">
        <v>995</v>
      </c>
      <c r="AQ2336" s="297" t="s">
        <v>855</v>
      </c>
      <c r="AR2336" s="303"/>
      <c r="AS2336" s="303"/>
    </row>
    <row r="2337" spans="1:47" ht="21.6" x14ac:dyDescent="0.3">
      <c r="A2337" s="285">
        <v>121211</v>
      </c>
      <c r="B2337" s="286" t="s">
        <v>61</v>
      </c>
      <c r="C2337" t="s">
        <v>226</v>
      </c>
      <c r="D2337" t="s">
        <v>226</v>
      </c>
      <c r="E2337" t="s">
        <v>226</v>
      </c>
      <c r="F2337" t="s">
        <v>224</v>
      </c>
      <c r="G2337" t="s">
        <v>226</v>
      </c>
      <c r="H2337" t="s">
        <v>226</v>
      </c>
      <c r="I2337" t="s">
        <v>226</v>
      </c>
      <c r="J2337" t="s">
        <v>226</v>
      </c>
      <c r="K2337" t="s">
        <v>226</v>
      </c>
      <c r="L2337" t="s">
        <v>226</v>
      </c>
      <c r="M2337" t="s">
        <v>226</v>
      </c>
      <c r="N2337" t="s">
        <v>226</v>
      </c>
      <c r="O2337" t="s">
        <v>224</v>
      </c>
      <c r="P2337" t="s">
        <v>225</v>
      </c>
      <c r="Q2337" t="s">
        <v>225</v>
      </c>
      <c r="R2337" t="s">
        <v>226</v>
      </c>
      <c r="S2337" t="s">
        <v>226</v>
      </c>
      <c r="T2337" t="s">
        <v>226</v>
      </c>
      <c r="U2337" t="s">
        <v>226</v>
      </c>
      <c r="V2337" t="s">
        <v>224</v>
      </c>
      <c r="W2337" t="s">
        <v>226</v>
      </c>
      <c r="X2337" t="s">
        <v>226</v>
      </c>
      <c r="Y2337" t="s">
        <v>226</v>
      </c>
      <c r="Z2337" t="s">
        <v>225</v>
      </c>
      <c r="AA2337" t="s">
        <v>226</v>
      </c>
      <c r="AB2337" t="s">
        <v>226</v>
      </c>
      <c r="AC2337" t="s">
        <v>226</v>
      </c>
      <c r="AD2337" t="s">
        <v>226</v>
      </c>
      <c r="AE2337" t="s">
        <v>224</v>
      </c>
      <c r="AF2337" t="s">
        <v>226</v>
      </c>
      <c r="AG2337" t="s">
        <v>224</v>
      </c>
      <c r="AH2337" t="s">
        <v>224</v>
      </c>
      <c r="AI2337" t="s">
        <v>226</v>
      </c>
      <c r="AJ2337" t="s">
        <v>226</v>
      </c>
      <c r="AK2337" t="s">
        <v>226</v>
      </c>
      <c r="AL2337" t="s">
        <v>226</v>
      </c>
      <c r="AM2337" t="s">
        <v>225</v>
      </c>
      <c r="AN2337" t="s">
        <v>226</v>
      </c>
      <c r="AO2337" t="s">
        <v>226</v>
      </c>
      <c r="AP2337" t="s">
        <v>225</v>
      </c>
      <c r="AQ2337" s="297" t="s">
        <v>394</v>
      </c>
      <c r="AR2337" s="307"/>
      <c r="AS2337" s="310"/>
    </row>
    <row r="2338" spans="1:47" ht="21.6" x14ac:dyDescent="0.3">
      <c r="A2338" s="285">
        <v>121213</v>
      </c>
      <c r="B2338" s="286" t="s">
        <v>8485</v>
      </c>
      <c r="C2338" t="s">
        <v>226</v>
      </c>
      <c r="D2338" t="s">
        <v>226</v>
      </c>
      <c r="E2338" t="s">
        <v>226</v>
      </c>
      <c r="F2338" t="s">
        <v>224</v>
      </c>
      <c r="G2338" t="s">
        <v>224</v>
      </c>
      <c r="H2338" t="s">
        <v>226</v>
      </c>
      <c r="I2338" t="s">
        <v>226</v>
      </c>
      <c r="J2338" t="s">
        <v>226</v>
      </c>
      <c r="K2338" t="s">
        <v>226</v>
      </c>
      <c r="L2338" t="s">
        <v>226</v>
      </c>
      <c r="M2338" t="s">
        <v>226</v>
      </c>
      <c r="N2338" t="s">
        <v>226</v>
      </c>
      <c r="O2338" t="s">
        <v>226</v>
      </c>
      <c r="P2338" t="s">
        <v>226</v>
      </c>
      <c r="Q2338" t="s">
        <v>224</v>
      </c>
      <c r="R2338" t="s">
        <v>224</v>
      </c>
      <c r="S2338" t="s">
        <v>226</v>
      </c>
      <c r="T2338" t="s">
        <v>226</v>
      </c>
      <c r="U2338" t="s">
        <v>224</v>
      </c>
      <c r="V2338" t="s">
        <v>224</v>
      </c>
      <c r="W2338" t="s">
        <v>224</v>
      </c>
      <c r="X2338" t="s">
        <v>225</v>
      </c>
      <c r="Y2338" t="s">
        <v>224</v>
      </c>
      <c r="Z2338" t="s">
        <v>226</v>
      </c>
      <c r="AA2338" t="s">
        <v>224</v>
      </c>
      <c r="AB2338" t="s">
        <v>226</v>
      </c>
      <c r="AC2338" t="s">
        <v>226</v>
      </c>
      <c r="AD2338" t="s">
        <v>226</v>
      </c>
      <c r="AE2338" t="s">
        <v>224</v>
      </c>
      <c r="AF2338" t="s">
        <v>224</v>
      </c>
      <c r="AG2338" t="s">
        <v>226</v>
      </c>
      <c r="AH2338" t="s">
        <v>226</v>
      </c>
      <c r="AI2338" t="s">
        <v>226</v>
      </c>
      <c r="AJ2338" t="s">
        <v>226</v>
      </c>
      <c r="AK2338" t="s">
        <v>226</v>
      </c>
      <c r="AL2338" t="s">
        <v>225</v>
      </c>
      <c r="AM2338" t="s">
        <v>225</v>
      </c>
      <c r="AN2338" t="s">
        <v>225</v>
      </c>
      <c r="AO2338" t="s">
        <v>225</v>
      </c>
      <c r="AP2338" t="s">
        <v>225</v>
      </c>
      <c r="AQ2338" s="297" t="s">
        <v>394</v>
      </c>
      <c r="AR2338" s="307"/>
      <c r="AS2338" s="310"/>
    </row>
    <row r="2339" spans="1:47" x14ac:dyDescent="0.3">
      <c r="A2339" s="285">
        <v>121219</v>
      </c>
      <c r="B2339" s="286" t="s">
        <v>540</v>
      </c>
      <c r="C2339" t="s">
        <v>995</v>
      </c>
      <c r="D2339" t="s">
        <v>995</v>
      </c>
      <c r="E2339" t="s">
        <v>995</v>
      </c>
      <c r="F2339" t="s">
        <v>995</v>
      </c>
      <c r="G2339" t="s">
        <v>995</v>
      </c>
      <c r="H2339" t="s">
        <v>995</v>
      </c>
      <c r="I2339" t="s">
        <v>995</v>
      </c>
      <c r="J2339" t="s">
        <v>995</v>
      </c>
      <c r="K2339" t="s">
        <v>995</v>
      </c>
      <c r="L2339" t="s">
        <v>995</v>
      </c>
      <c r="M2339" t="s">
        <v>995</v>
      </c>
      <c r="N2339" t="s">
        <v>995</v>
      </c>
      <c r="O2339" t="s">
        <v>995</v>
      </c>
      <c r="P2339" t="s">
        <v>995</v>
      </c>
      <c r="Q2339" t="s">
        <v>995</v>
      </c>
      <c r="R2339" t="s">
        <v>995</v>
      </c>
      <c r="S2339" t="s">
        <v>995</v>
      </c>
      <c r="T2339" t="s">
        <v>995</v>
      </c>
      <c r="U2339" t="s">
        <v>995</v>
      </c>
      <c r="V2339" t="s">
        <v>995</v>
      </c>
      <c r="W2339" t="s">
        <v>995</v>
      </c>
      <c r="X2339" t="s">
        <v>995</v>
      </c>
      <c r="Y2339" t="s">
        <v>995</v>
      </c>
      <c r="Z2339" t="s">
        <v>995</v>
      </c>
      <c r="AA2339" t="s">
        <v>995</v>
      </c>
      <c r="AB2339" t="s">
        <v>995</v>
      </c>
      <c r="AC2339" t="s">
        <v>995</v>
      </c>
      <c r="AD2339" t="s">
        <v>995</v>
      </c>
      <c r="AE2339" t="s">
        <v>995</v>
      </c>
      <c r="AF2339" t="s">
        <v>995</v>
      </c>
      <c r="AG2339" t="s">
        <v>995</v>
      </c>
      <c r="AH2339" t="s">
        <v>995</v>
      </c>
      <c r="AI2339" t="s">
        <v>995</v>
      </c>
      <c r="AJ2339" t="s">
        <v>995</v>
      </c>
      <c r="AK2339" t="s">
        <v>995</v>
      </c>
      <c r="AL2339" t="s">
        <v>995</v>
      </c>
      <c r="AM2339" t="s">
        <v>995</v>
      </c>
      <c r="AN2339" t="s">
        <v>995</v>
      </c>
      <c r="AO2339" t="s">
        <v>995</v>
      </c>
      <c r="AP2339" t="s">
        <v>995</v>
      </c>
      <c r="AQ2339" s="297" t="s">
        <v>855</v>
      </c>
      <c r="AR2339" s="303"/>
      <c r="AS2339" s="303"/>
    </row>
    <row r="2340" spans="1:47" x14ac:dyDescent="0.3">
      <c r="A2340" s="285">
        <v>121221</v>
      </c>
      <c r="B2340" s="286" t="s">
        <v>538</v>
      </c>
      <c r="C2340" t="s">
        <v>995</v>
      </c>
      <c r="D2340" t="s">
        <v>995</v>
      </c>
      <c r="E2340" t="s">
        <v>995</v>
      </c>
      <c r="F2340" t="s">
        <v>995</v>
      </c>
      <c r="G2340" t="s">
        <v>995</v>
      </c>
      <c r="H2340" t="s">
        <v>995</v>
      </c>
      <c r="I2340" t="s">
        <v>995</v>
      </c>
      <c r="J2340" t="s">
        <v>995</v>
      </c>
      <c r="K2340" t="s">
        <v>995</v>
      </c>
      <c r="L2340" t="s">
        <v>995</v>
      </c>
      <c r="M2340" t="s">
        <v>995</v>
      </c>
      <c r="N2340" t="s">
        <v>995</v>
      </c>
      <c r="O2340" t="s">
        <v>995</v>
      </c>
      <c r="P2340" t="s">
        <v>995</v>
      </c>
      <c r="Q2340" t="s">
        <v>995</v>
      </c>
      <c r="R2340" t="s">
        <v>995</v>
      </c>
      <c r="S2340" t="s">
        <v>995</v>
      </c>
      <c r="T2340" t="s">
        <v>995</v>
      </c>
      <c r="U2340" t="s">
        <v>995</v>
      </c>
      <c r="V2340" t="s">
        <v>995</v>
      </c>
      <c r="W2340" t="s">
        <v>995</v>
      </c>
      <c r="X2340" t="s">
        <v>995</v>
      </c>
      <c r="Y2340" t="s">
        <v>995</v>
      </c>
      <c r="Z2340" t="s">
        <v>995</v>
      </c>
      <c r="AA2340" t="s">
        <v>995</v>
      </c>
      <c r="AB2340" t="s">
        <v>995</v>
      </c>
      <c r="AC2340" t="s">
        <v>995</v>
      </c>
      <c r="AD2340" t="s">
        <v>995</v>
      </c>
      <c r="AE2340" t="s">
        <v>995</v>
      </c>
      <c r="AF2340" t="s">
        <v>995</v>
      </c>
      <c r="AG2340" t="s">
        <v>995</v>
      </c>
      <c r="AH2340" t="s">
        <v>995</v>
      </c>
      <c r="AI2340" t="s">
        <v>995</v>
      </c>
      <c r="AJ2340" t="s">
        <v>995</v>
      </c>
      <c r="AK2340" t="s">
        <v>995</v>
      </c>
      <c r="AL2340" t="s">
        <v>995</v>
      </c>
      <c r="AM2340" t="s">
        <v>995</v>
      </c>
      <c r="AN2340" t="s">
        <v>995</v>
      </c>
      <c r="AO2340" t="s">
        <v>995</v>
      </c>
      <c r="AP2340" t="s">
        <v>995</v>
      </c>
      <c r="AQ2340" s="297" t="s">
        <v>855</v>
      </c>
      <c r="AR2340" s="303"/>
      <c r="AS2340" s="303"/>
    </row>
    <row r="2341" spans="1:47" ht="28.8" x14ac:dyDescent="0.3">
      <c r="A2341" s="285">
        <v>121223</v>
      </c>
      <c r="B2341" s="286" t="s">
        <v>541</v>
      </c>
      <c r="C2341" t="s">
        <v>995</v>
      </c>
      <c r="D2341" t="s">
        <v>995</v>
      </c>
      <c r="E2341" t="s">
        <v>995</v>
      </c>
      <c r="F2341" t="s">
        <v>995</v>
      </c>
      <c r="G2341" t="s">
        <v>995</v>
      </c>
      <c r="H2341" t="s">
        <v>995</v>
      </c>
      <c r="I2341" t="s">
        <v>995</v>
      </c>
      <c r="J2341" t="s">
        <v>995</v>
      </c>
      <c r="K2341" t="s">
        <v>995</v>
      </c>
      <c r="L2341" t="s">
        <v>995</v>
      </c>
      <c r="M2341" t="s">
        <v>995</v>
      </c>
      <c r="N2341" t="s">
        <v>995</v>
      </c>
      <c r="O2341" t="s">
        <v>995</v>
      </c>
      <c r="P2341" t="s">
        <v>995</v>
      </c>
      <c r="Q2341" t="s">
        <v>995</v>
      </c>
      <c r="R2341" t="s">
        <v>995</v>
      </c>
      <c r="S2341" t="s">
        <v>995</v>
      </c>
      <c r="T2341" t="s">
        <v>995</v>
      </c>
      <c r="U2341" t="s">
        <v>995</v>
      </c>
      <c r="V2341" t="s">
        <v>995</v>
      </c>
      <c r="W2341" t="s">
        <v>995</v>
      </c>
      <c r="X2341" t="s">
        <v>995</v>
      </c>
      <c r="Y2341" t="s">
        <v>995</v>
      </c>
      <c r="Z2341" t="s">
        <v>995</v>
      </c>
      <c r="AA2341" t="s">
        <v>995</v>
      </c>
      <c r="AB2341" t="s">
        <v>995</v>
      </c>
      <c r="AC2341" t="s">
        <v>995</v>
      </c>
      <c r="AD2341" t="s">
        <v>995</v>
      </c>
      <c r="AE2341" t="s">
        <v>995</v>
      </c>
      <c r="AF2341" t="s">
        <v>995</v>
      </c>
      <c r="AG2341" t="s">
        <v>995</v>
      </c>
      <c r="AH2341" t="s">
        <v>995</v>
      </c>
      <c r="AI2341" t="s">
        <v>995</v>
      </c>
      <c r="AJ2341" t="s">
        <v>995</v>
      </c>
      <c r="AK2341" t="s">
        <v>995</v>
      </c>
      <c r="AL2341" t="s">
        <v>995</v>
      </c>
      <c r="AM2341" t="s">
        <v>995</v>
      </c>
      <c r="AN2341" t="s">
        <v>995</v>
      </c>
      <c r="AO2341" t="s">
        <v>995</v>
      </c>
      <c r="AP2341" t="s">
        <v>995</v>
      </c>
      <c r="AQ2341" s="297" t="s">
        <v>855</v>
      </c>
      <c r="AR2341" s="307"/>
      <c r="AS2341" s="310"/>
    </row>
    <row r="2342" spans="1:47" ht="21.6" x14ac:dyDescent="0.3">
      <c r="A2342" s="285">
        <v>121224</v>
      </c>
      <c r="B2342" s="286" t="s">
        <v>61</v>
      </c>
      <c r="C2342" t="s">
        <v>226</v>
      </c>
      <c r="D2342" t="s">
        <v>226</v>
      </c>
      <c r="E2342" t="s">
        <v>226</v>
      </c>
      <c r="F2342" t="s">
        <v>226</v>
      </c>
      <c r="G2342" t="s">
        <v>226</v>
      </c>
      <c r="H2342" t="s">
        <v>226</v>
      </c>
      <c r="I2342" t="s">
        <v>224</v>
      </c>
      <c r="J2342" t="s">
        <v>226</v>
      </c>
      <c r="K2342" t="s">
        <v>226</v>
      </c>
      <c r="L2342" t="s">
        <v>224</v>
      </c>
      <c r="M2342" t="s">
        <v>226</v>
      </c>
      <c r="N2342" t="s">
        <v>226</v>
      </c>
      <c r="O2342" t="s">
        <v>226</v>
      </c>
      <c r="P2342" t="s">
        <v>226</v>
      </c>
      <c r="Q2342" t="s">
        <v>226</v>
      </c>
      <c r="R2342" t="s">
        <v>226</v>
      </c>
      <c r="S2342" t="s">
        <v>226</v>
      </c>
      <c r="T2342" t="s">
        <v>226</v>
      </c>
      <c r="U2342" t="s">
        <v>226</v>
      </c>
      <c r="V2342" t="s">
        <v>224</v>
      </c>
      <c r="W2342" t="s">
        <v>224</v>
      </c>
      <c r="X2342" t="s">
        <v>226</v>
      </c>
      <c r="Y2342" t="s">
        <v>226</v>
      </c>
      <c r="Z2342" t="s">
        <v>226</v>
      </c>
      <c r="AA2342" t="s">
        <v>226</v>
      </c>
      <c r="AB2342" t="s">
        <v>226</v>
      </c>
      <c r="AC2342" t="s">
        <v>224</v>
      </c>
      <c r="AD2342" t="s">
        <v>226</v>
      </c>
      <c r="AE2342" t="s">
        <v>224</v>
      </c>
      <c r="AF2342" t="s">
        <v>224</v>
      </c>
      <c r="AG2342" t="s">
        <v>226</v>
      </c>
      <c r="AH2342" t="s">
        <v>226</v>
      </c>
      <c r="AI2342" t="s">
        <v>224</v>
      </c>
      <c r="AJ2342" t="s">
        <v>226</v>
      </c>
      <c r="AK2342" t="s">
        <v>225</v>
      </c>
      <c r="AL2342" t="s">
        <v>226</v>
      </c>
      <c r="AM2342" t="s">
        <v>226</v>
      </c>
      <c r="AN2342" t="s">
        <v>226</v>
      </c>
      <c r="AO2342" t="s">
        <v>225</v>
      </c>
      <c r="AP2342" t="s">
        <v>225</v>
      </c>
      <c r="AQ2342" s="297" t="s">
        <v>394</v>
      </c>
      <c r="AR2342" s="307"/>
      <c r="AS2342" s="310"/>
    </row>
    <row r="2343" spans="1:47" x14ac:dyDescent="0.3">
      <c r="A2343" s="285">
        <v>121225</v>
      </c>
      <c r="B2343" s="286" t="s">
        <v>540</v>
      </c>
      <c r="C2343" t="s">
        <v>995</v>
      </c>
      <c r="D2343" t="s">
        <v>995</v>
      </c>
      <c r="E2343" t="s">
        <v>995</v>
      </c>
      <c r="F2343" t="s">
        <v>995</v>
      </c>
      <c r="G2343" t="s">
        <v>995</v>
      </c>
      <c r="H2343" t="s">
        <v>995</v>
      </c>
      <c r="I2343" t="s">
        <v>995</v>
      </c>
      <c r="J2343" t="s">
        <v>995</v>
      </c>
      <c r="K2343" t="s">
        <v>995</v>
      </c>
      <c r="L2343" t="s">
        <v>995</v>
      </c>
      <c r="M2343" t="s">
        <v>995</v>
      </c>
      <c r="N2343" t="s">
        <v>995</v>
      </c>
      <c r="O2343" t="s">
        <v>995</v>
      </c>
      <c r="P2343" t="s">
        <v>995</v>
      </c>
      <c r="Q2343" t="s">
        <v>995</v>
      </c>
      <c r="R2343" t="s">
        <v>995</v>
      </c>
      <c r="S2343" t="s">
        <v>995</v>
      </c>
      <c r="T2343" t="s">
        <v>995</v>
      </c>
      <c r="U2343" t="s">
        <v>995</v>
      </c>
      <c r="V2343" t="s">
        <v>995</v>
      </c>
      <c r="W2343" t="s">
        <v>995</v>
      </c>
      <c r="X2343" t="s">
        <v>995</v>
      </c>
      <c r="Y2343" t="s">
        <v>995</v>
      </c>
      <c r="Z2343" t="s">
        <v>995</v>
      </c>
      <c r="AA2343" t="s">
        <v>995</v>
      </c>
      <c r="AB2343" t="s">
        <v>995</v>
      </c>
      <c r="AC2343" t="s">
        <v>995</v>
      </c>
      <c r="AD2343" t="s">
        <v>995</v>
      </c>
      <c r="AE2343" t="s">
        <v>995</v>
      </c>
      <c r="AF2343" t="s">
        <v>995</v>
      </c>
      <c r="AG2343" t="s">
        <v>995</v>
      </c>
      <c r="AH2343" t="s">
        <v>995</v>
      </c>
      <c r="AI2343" t="s">
        <v>995</v>
      </c>
      <c r="AJ2343" t="s">
        <v>995</v>
      </c>
      <c r="AK2343" t="s">
        <v>995</v>
      </c>
      <c r="AL2343" t="s">
        <v>995</v>
      </c>
      <c r="AM2343" t="s">
        <v>995</v>
      </c>
      <c r="AN2343" t="s">
        <v>995</v>
      </c>
      <c r="AO2343" t="s">
        <v>995</v>
      </c>
      <c r="AP2343" t="s">
        <v>995</v>
      </c>
      <c r="AQ2343" s="297" t="s">
        <v>855</v>
      </c>
      <c r="AR2343" s="303"/>
      <c r="AS2343" s="303"/>
    </row>
    <row r="2344" spans="1:47" x14ac:dyDescent="0.3">
      <c r="A2344" s="285">
        <v>121226</v>
      </c>
      <c r="B2344" s="286" t="s">
        <v>61</v>
      </c>
      <c r="C2344" t="s">
        <v>226</v>
      </c>
      <c r="D2344" t="s">
        <v>226</v>
      </c>
      <c r="E2344" t="s">
        <v>226</v>
      </c>
      <c r="F2344" t="s">
        <v>226</v>
      </c>
      <c r="G2344" t="s">
        <v>226</v>
      </c>
      <c r="H2344" t="s">
        <v>226</v>
      </c>
      <c r="I2344" t="s">
        <v>226</v>
      </c>
      <c r="J2344" t="s">
        <v>226</v>
      </c>
      <c r="K2344" t="s">
        <v>226</v>
      </c>
      <c r="L2344" t="s">
        <v>226</v>
      </c>
      <c r="M2344" t="s">
        <v>226</v>
      </c>
      <c r="N2344" t="s">
        <v>226</v>
      </c>
      <c r="O2344" t="s">
        <v>226</v>
      </c>
      <c r="P2344" t="s">
        <v>226</v>
      </c>
      <c r="Q2344" t="s">
        <v>224</v>
      </c>
      <c r="R2344" t="s">
        <v>226</v>
      </c>
      <c r="S2344" t="s">
        <v>226</v>
      </c>
      <c r="T2344" t="s">
        <v>226</v>
      </c>
      <c r="U2344" t="s">
        <v>226</v>
      </c>
      <c r="V2344" t="s">
        <v>226</v>
      </c>
      <c r="W2344" t="s">
        <v>225</v>
      </c>
      <c r="X2344" t="s">
        <v>225</v>
      </c>
      <c r="Y2344" t="s">
        <v>226</v>
      </c>
      <c r="Z2344" t="s">
        <v>225</v>
      </c>
      <c r="AA2344" t="s">
        <v>226</v>
      </c>
      <c r="AB2344" t="s">
        <v>224</v>
      </c>
      <c r="AC2344" t="s">
        <v>224</v>
      </c>
      <c r="AD2344" t="s">
        <v>226</v>
      </c>
      <c r="AE2344" t="s">
        <v>226</v>
      </c>
      <c r="AF2344" t="s">
        <v>226</v>
      </c>
      <c r="AG2344" t="s">
        <v>225</v>
      </c>
      <c r="AH2344" t="s">
        <v>226</v>
      </c>
      <c r="AI2344" t="s">
        <v>225</v>
      </c>
      <c r="AJ2344" t="s">
        <v>226</v>
      </c>
      <c r="AK2344" t="s">
        <v>226</v>
      </c>
      <c r="AL2344" t="s">
        <v>225</v>
      </c>
      <c r="AM2344" t="s">
        <v>225</v>
      </c>
      <c r="AN2344" t="s">
        <v>225</v>
      </c>
      <c r="AO2344" t="s">
        <v>225</v>
      </c>
      <c r="AP2344" t="s">
        <v>225</v>
      </c>
      <c r="AQ2344" s="292"/>
      <c r="AR2344" s="296"/>
      <c r="AS2344" s="296"/>
      <c r="AU2344"/>
    </row>
    <row r="2345" spans="1:47" x14ac:dyDescent="0.3">
      <c r="A2345" s="285">
        <v>121228</v>
      </c>
      <c r="B2345" s="286" t="s">
        <v>538</v>
      </c>
      <c r="AQ2345" s="297" t="s">
        <v>394</v>
      </c>
      <c r="AR2345" s="303"/>
      <c r="AS2345" s="303"/>
    </row>
    <row r="2346" spans="1:47" x14ac:dyDescent="0.3">
      <c r="A2346" s="285">
        <v>121229</v>
      </c>
      <c r="B2346" s="286" t="s">
        <v>539</v>
      </c>
      <c r="C2346" t="s">
        <v>995</v>
      </c>
      <c r="D2346" t="s">
        <v>995</v>
      </c>
      <c r="E2346" t="s">
        <v>995</v>
      </c>
      <c r="F2346" t="s">
        <v>995</v>
      </c>
      <c r="G2346" t="s">
        <v>995</v>
      </c>
      <c r="H2346" t="s">
        <v>995</v>
      </c>
      <c r="I2346" t="s">
        <v>995</v>
      </c>
      <c r="J2346" t="s">
        <v>995</v>
      </c>
      <c r="K2346" t="s">
        <v>995</v>
      </c>
      <c r="L2346" t="s">
        <v>995</v>
      </c>
      <c r="M2346" t="s">
        <v>995</v>
      </c>
      <c r="N2346" t="s">
        <v>995</v>
      </c>
      <c r="O2346" t="s">
        <v>995</v>
      </c>
      <c r="P2346" t="s">
        <v>995</v>
      </c>
      <c r="Q2346" t="s">
        <v>995</v>
      </c>
      <c r="R2346" t="s">
        <v>995</v>
      </c>
      <c r="S2346" t="s">
        <v>995</v>
      </c>
      <c r="T2346" t="s">
        <v>995</v>
      </c>
      <c r="U2346" t="s">
        <v>995</v>
      </c>
      <c r="V2346" t="s">
        <v>995</v>
      </c>
      <c r="W2346" t="s">
        <v>995</v>
      </c>
      <c r="X2346" t="s">
        <v>995</v>
      </c>
      <c r="Y2346" t="s">
        <v>995</v>
      </c>
      <c r="Z2346" t="s">
        <v>995</v>
      </c>
      <c r="AA2346" t="s">
        <v>995</v>
      </c>
      <c r="AB2346" t="s">
        <v>995</v>
      </c>
      <c r="AC2346" t="s">
        <v>995</v>
      </c>
      <c r="AD2346" t="s">
        <v>995</v>
      </c>
      <c r="AE2346" t="s">
        <v>995</v>
      </c>
      <c r="AF2346" t="s">
        <v>995</v>
      </c>
      <c r="AG2346" t="s">
        <v>995</v>
      </c>
      <c r="AH2346" t="s">
        <v>995</v>
      </c>
      <c r="AI2346" t="s">
        <v>995</v>
      </c>
      <c r="AJ2346" t="s">
        <v>995</v>
      </c>
      <c r="AK2346" t="s">
        <v>995</v>
      </c>
      <c r="AL2346" t="s">
        <v>995</v>
      </c>
      <c r="AM2346" t="s">
        <v>995</v>
      </c>
      <c r="AN2346" t="s">
        <v>995</v>
      </c>
      <c r="AO2346" t="s">
        <v>995</v>
      </c>
      <c r="AP2346" t="s">
        <v>995</v>
      </c>
      <c r="AQ2346" s="297" t="s">
        <v>855</v>
      </c>
      <c r="AR2346" s="303"/>
      <c r="AS2346" s="303"/>
    </row>
    <row r="2347" spans="1:47" ht="21.6" x14ac:dyDescent="0.65">
      <c r="A2347" s="285">
        <v>121230</v>
      </c>
      <c r="B2347" s="286" t="s">
        <v>540</v>
      </c>
      <c r="C2347" t="s">
        <v>226</v>
      </c>
      <c r="D2347" t="s">
        <v>226</v>
      </c>
      <c r="E2347" t="s">
        <v>226</v>
      </c>
      <c r="F2347" t="s">
        <v>226</v>
      </c>
      <c r="G2347" t="s">
        <v>226</v>
      </c>
      <c r="H2347" t="s">
        <v>226</v>
      </c>
      <c r="I2347" t="s">
        <v>226</v>
      </c>
      <c r="J2347" t="s">
        <v>226</v>
      </c>
      <c r="K2347" t="s">
        <v>226</v>
      </c>
      <c r="L2347" t="s">
        <v>226</v>
      </c>
      <c r="M2347" t="s">
        <v>226</v>
      </c>
      <c r="N2347" t="s">
        <v>226</v>
      </c>
      <c r="O2347" t="s">
        <v>226</v>
      </c>
      <c r="P2347" t="s">
        <v>226</v>
      </c>
      <c r="Q2347" t="s">
        <v>226</v>
      </c>
      <c r="R2347" t="s">
        <v>226</v>
      </c>
      <c r="S2347" t="s">
        <v>226</v>
      </c>
      <c r="T2347" t="s">
        <v>226</v>
      </c>
      <c r="U2347" t="s">
        <v>226</v>
      </c>
      <c r="V2347" t="s">
        <v>224</v>
      </c>
      <c r="W2347" t="s">
        <v>226</v>
      </c>
      <c r="X2347" t="s">
        <v>224</v>
      </c>
      <c r="Y2347" t="s">
        <v>226</v>
      </c>
      <c r="Z2347" t="s">
        <v>226</v>
      </c>
      <c r="AA2347" t="s">
        <v>226</v>
      </c>
      <c r="AB2347" t="s">
        <v>224</v>
      </c>
      <c r="AC2347" t="s">
        <v>224</v>
      </c>
      <c r="AD2347" t="s">
        <v>224</v>
      </c>
      <c r="AE2347" t="s">
        <v>224</v>
      </c>
      <c r="AF2347" t="s">
        <v>224</v>
      </c>
      <c r="AG2347" t="s">
        <v>226</v>
      </c>
      <c r="AH2347" t="s">
        <v>224</v>
      </c>
      <c r="AI2347" t="s">
        <v>226</v>
      </c>
      <c r="AJ2347" t="s">
        <v>226</v>
      </c>
      <c r="AK2347" t="s">
        <v>226</v>
      </c>
      <c r="AL2347" t="s">
        <v>225</v>
      </c>
      <c r="AM2347" t="s">
        <v>226</v>
      </c>
      <c r="AN2347" t="s">
        <v>225</v>
      </c>
      <c r="AO2347" t="s">
        <v>226</v>
      </c>
      <c r="AP2347" t="s">
        <v>226</v>
      </c>
      <c r="AQ2347" s="291"/>
      <c r="AR2347" s="296"/>
      <c r="AS2347" s="296"/>
      <c r="AU2347"/>
    </row>
    <row r="2348" spans="1:47" ht="28.8" x14ac:dyDescent="0.3">
      <c r="A2348" s="285">
        <v>121232</v>
      </c>
      <c r="B2348" s="286" t="s">
        <v>67</v>
      </c>
      <c r="C2348" t="s">
        <v>995</v>
      </c>
      <c r="D2348" t="s">
        <v>995</v>
      </c>
      <c r="E2348" t="s">
        <v>995</v>
      </c>
      <c r="F2348" t="s">
        <v>995</v>
      </c>
      <c r="G2348" t="s">
        <v>995</v>
      </c>
      <c r="H2348" t="s">
        <v>995</v>
      </c>
      <c r="I2348" t="s">
        <v>995</v>
      </c>
      <c r="J2348" t="s">
        <v>995</v>
      </c>
      <c r="K2348" t="s">
        <v>995</v>
      </c>
      <c r="L2348" t="s">
        <v>995</v>
      </c>
      <c r="M2348" t="s">
        <v>995</v>
      </c>
      <c r="N2348" t="s">
        <v>995</v>
      </c>
      <c r="O2348" t="s">
        <v>995</v>
      </c>
      <c r="P2348" t="s">
        <v>995</v>
      </c>
      <c r="Q2348" t="s">
        <v>995</v>
      </c>
      <c r="R2348" t="s">
        <v>995</v>
      </c>
      <c r="S2348" t="s">
        <v>995</v>
      </c>
      <c r="T2348" t="s">
        <v>995</v>
      </c>
      <c r="U2348" t="s">
        <v>995</v>
      </c>
      <c r="V2348" t="s">
        <v>995</v>
      </c>
      <c r="W2348" t="s">
        <v>995</v>
      </c>
      <c r="X2348" t="s">
        <v>995</v>
      </c>
      <c r="Y2348" t="s">
        <v>995</v>
      </c>
      <c r="Z2348" t="s">
        <v>995</v>
      </c>
      <c r="AA2348" t="s">
        <v>995</v>
      </c>
      <c r="AB2348" t="s">
        <v>995</v>
      </c>
      <c r="AC2348" t="s">
        <v>995</v>
      </c>
      <c r="AD2348" t="s">
        <v>995</v>
      </c>
      <c r="AE2348" t="s">
        <v>995</v>
      </c>
      <c r="AF2348" t="s">
        <v>995</v>
      </c>
      <c r="AG2348" t="s">
        <v>995</v>
      </c>
      <c r="AH2348" t="s">
        <v>995</v>
      </c>
      <c r="AI2348" t="s">
        <v>995</v>
      </c>
      <c r="AJ2348" t="s">
        <v>995</v>
      </c>
      <c r="AK2348" t="s">
        <v>995</v>
      </c>
      <c r="AL2348" t="s">
        <v>995</v>
      </c>
      <c r="AM2348" t="s">
        <v>995</v>
      </c>
      <c r="AN2348" t="s">
        <v>995</v>
      </c>
      <c r="AO2348" t="s">
        <v>995</v>
      </c>
      <c r="AP2348" t="s">
        <v>995</v>
      </c>
      <c r="AQ2348" s="297" t="s">
        <v>855</v>
      </c>
      <c r="AR2348" s="307"/>
      <c r="AS2348" s="310"/>
    </row>
    <row r="2349" spans="1:47" x14ac:dyDescent="0.3">
      <c r="A2349" s="285">
        <v>121233</v>
      </c>
      <c r="B2349" s="286" t="s">
        <v>540</v>
      </c>
      <c r="C2349" t="s">
        <v>995</v>
      </c>
      <c r="D2349" t="s">
        <v>995</v>
      </c>
      <c r="E2349" t="s">
        <v>995</v>
      </c>
      <c r="F2349" t="s">
        <v>995</v>
      </c>
      <c r="G2349" t="s">
        <v>995</v>
      </c>
      <c r="H2349" t="s">
        <v>995</v>
      </c>
      <c r="I2349" t="s">
        <v>995</v>
      </c>
      <c r="J2349" t="s">
        <v>995</v>
      </c>
      <c r="K2349" t="s">
        <v>995</v>
      </c>
      <c r="L2349" t="s">
        <v>995</v>
      </c>
      <c r="M2349" t="s">
        <v>995</v>
      </c>
      <c r="N2349" t="s">
        <v>995</v>
      </c>
      <c r="O2349" t="s">
        <v>995</v>
      </c>
      <c r="P2349" t="s">
        <v>995</v>
      </c>
      <c r="Q2349" t="s">
        <v>995</v>
      </c>
      <c r="R2349" t="s">
        <v>995</v>
      </c>
      <c r="S2349" t="s">
        <v>995</v>
      </c>
      <c r="T2349" t="s">
        <v>995</v>
      </c>
      <c r="U2349" t="s">
        <v>995</v>
      </c>
      <c r="V2349" t="s">
        <v>995</v>
      </c>
      <c r="W2349" t="s">
        <v>995</v>
      </c>
      <c r="X2349" t="s">
        <v>995</v>
      </c>
      <c r="Y2349" t="s">
        <v>995</v>
      </c>
      <c r="Z2349" t="s">
        <v>995</v>
      </c>
      <c r="AA2349" t="s">
        <v>995</v>
      </c>
      <c r="AB2349" t="s">
        <v>995</v>
      </c>
      <c r="AC2349" t="s">
        <v>995</v>
      </c>
      <c r="AD2349" t="s">
        <v>995</v>
      </c>
      <c r="AE2349" t="s">
        <v>995</v>
      </c>
      <c r="AF2349" t="s">
        <v>995</v>
      </c>
      <c r="AG2349" t="s">
        <v>995</v>
      </c>
      <c r="AH2349" t="s">
        <v>995</v>
      </c>
      <c r="AI2349" t="s">
        <v>995</v>
      </c>
      <c r="AJ2349" t="s">
        <v>995</v>
      </c>
      <c r="AK2349" t="s">
        <v>995</v>
      </c>
      <c r="AL2349" t="s">
        <v>995</v>
      </c>
      <c r="AM2349" t="s">
        <v>995</v>
      </c>
      <c r="AN2349" t="s">
        <v>995</v>
      </c>
      <c r="AO2349" t="s">
        <v>995</v>
      </c>
      <c r="AP2349" t="s">
        <v>995</v>
      </c>
      <c r="AQ2349" s="297" t="s">
        <v>855</v>
      </c>
      <c r="AR2349" s="303"/>
      <c r="AS2349" s="303"/>
    </row>
    <row r="2350" spans="1:47" ht="28.8" x14ac:dyDescent="0.3">
      <c r="A2350" s="285">
        <v>121234</v>
      </c>
      <c r="B2350" s="286" t="s">
        <v>67</v>
      </c>
      <c r="C2350" t="s">
        <v>226</v>
      </c>
      <c r="D2350" t="s">
        <v>224</v>
      </c>
      <c r="E2350" t="s">
        <v>224</v>
      </c>
      <c r="F2350" t="s">
        <v>226</v>
      </c>
      <c r="G2350" t="s">
        <v>224</v>
      </c>
      <c r="H2350" t="s">
        <v>226</v>
      </c>
      <c r="I2350" t="s">
        <v>224</v>
      </c>
      <c r="J2350" t="s">
        <v>226</v>
      </c>
      <c r="K2350" t="s">
        <v>224</v>
      </c>
      <c r="L2350" t="s">
        <v>224</v>
      </c>
      <c r="M2350" t="s">
        <v>224</v>
      </c>
      <c r="N2350" t="s">
        <v>224</v>
      </c>
      <c r="O2350" t="s">
        <v>224</v>
      </c>
      <c r="P2350" t="s">
        <v>224</v>
      </c>
      <c r="Q2350" t="s">
        <v>224</v>
      </c>
      <c r="R2350" t="s">
        <v>226</v>
      </c>
      <c r="S2350" t="s">
        <v>224</v>
      </c>
      <c r="T2350" t="s">
        <v>224</v>
      </c>
      <c r="U2350" t="s">
        <v>224</v>
      </c>
      <c r="V2350" t="s">
        <v>226</v>
      </c>
      <c r="W2350" t="s">
        <v>226</v>
      </c>
      <c r="X2350" t="s">
        <v>226</v>
      </c>
      <c r="Y2350" t="s">
        <v>224</v>
      </c>
      <c r="Z2350" t="s">
        <v>226</v>
      </c>
      <c r="AA2350" t="s">
        <v>226</v>
      </c>
      <c r="AB2350" t="s">
        <v>226</v>
      </c>
      <c r="AC2350" t="s">
        <v>226</v>
      </c>
      <c r="AD2350" t="s">
        <v>226</v>
      </c>
      <c r="AE2350" t="s">
        <v>226</v>
      </c>
      <c r="AF2350" t="s">
        <v>226</v>
      </c>
      <c r="AG2350" t="s">
        <v>225</v>
      </c>
      <c r="AH2350" t="s">
        <v>225</v>
      </c>
      <c r="AI2350" t="s">
        <v>225</v>
      </c>
      <c r="AJ2350" t="s">
        <v>225</v>
      </c>
      <c r="AK2350" t="s">
        <v>225</v>
      </c>
      <c r="AL2350" t="s">
        <v>394</v>
      </c>
      <c r="AM2350" t="s">
        <v>394</v>
      </c>
      <c r="AN2350" t="s">
        <v>394</v>
      </c>
      <c r="AO2350" t="s">
        <v>394</v>
      </c>
      <c r="AP2350" t="s">
        <v>394</v>
      </c>
      <c r="AQ2350" s="297" t="s">
        <v>394</v>
      </c>
      <c r="AR2350" s="307"/>
      <c r="AS2350" s="310"/>
    </row>
    <row r="2351" spans="1:47" x14ac:dyDescent="0.3">
      <c r="A2351" s="285">
        <v>121240</v>
      </c>
      <c r="B2351" s="286" t="s">
        <v>61</v>
      </c>
      <c r="AQ2351" s="297" t="s">
        <v>394</v>
      </c>
      <c r="AR2351" s="303"/>
      <c r="AS2351" s="303"/>
    </row>
    <row r="2352" spans="1:47" x14ac:dyDescent="0.3">
      <c r="A2352" s="285">
        <v>121241</v>
      </c>
      <c r="B2352" s="286" t="s">
        <v>61</v>
      </c>
      <c r="AQ2352" s="297" t="s">
        <v>394</v>
      </c>
      <c r="AR2352" s="303"/>
      <c r="AS2352" s="303"/>
    </row>
    <row r="2353" spans="1:47" ht="28.8" x14ac:dyDescent="0.3">
      <c r="A2353" s="285">
        <v>121242</v>
      </c>
      <c r="B2353" s="286" t="s">
        <v>67</v>
      </c>
      <c r="C2353" t="s">
        <v>995</v>
      </c>
      <c r="D2353" t="s">
        <v>995</v>
      </c>
      <c r="E2353" t="s">
        <v>995</v>
      </c>
      <c r="F2353" t="s">
        <v>995</v>
      </c>
      <c r="G2353" t="s">
        <v>995</v>
      </c>
      <c r="H2353" t="s">
        <v>995</v>
      </c>
      <c r="I2353" t="s">
        <v>995</v>
      </c>
      <c r="J2353" t="s">
        <v>995</v>
      </c>
      <c r="K2353" t="s">
        <v>995</v>
      </c>
      <c r="L2353" t="s">
        <v>995</v>
      </c>
      <c r="M2353" t="s">
        <v>995</v>
      </c>
      <c r="N2353" t="s">
        <v>995</v>
      </c>
      <c r="O2353" t="s">
        <v>995</v>
      </c>
      <c r="P2353" t="s">
        <v>8362</v>
      </c>
      <c r="Q2353" t="s">
        <v>995</v>
      </c>
      <c r="R2353" t="s">
        <v>7215</v>
      </c>
      <c r="S2353" t="s">
        <v>7215</v>
      </c>
      <c r="T2353" t="s">
        <v>224</v>
      </c>
      <c r="U2353" t="s">
        <v>7215</v>
      </c>
      <c r="V2353" t="s">
        <v>995</v>
      </c>
      <c r="W2353" t="s">
        <v>995</v>
      </c>
      <c r="X2353" t="s">
        <v>226</v>
      </c>
      <c r="Y2353" t="s">
        <v>995</v>
      </c>
      <c r="Z2353" t="s">
        <v>224</v>
      </c>
      <c r="AA2353" t="s">
        <v>995</v>
      </c>
      <c r="AB2353" t="s">
        <v>226</v>
      </c>
      <c r="AC2353" t="s">
        <v>224</v>
      </c>
      <c r="AD2353" t="s">
        <v>226</v>
      </c>
      <c r="AE2353" t="s">
        <v>226</v>
      </c>
      <c r="AF2353" t="s">
        <v>226</v>
      </c>
      <c r="AG2353" t="s">
        <v>995</v>
      </c>
      <c r="AH2353" t="s">
        <v>995</v>
      </c>
      <c r="AI2353" t="s">
        <v>995</v>
      </c>
      <c r="AJ2353" t="s">
        <v>995</v>
      </c>
      <c r="AK2353" t="s">
        <v>995</v>
      </c>
      <c r="AL2353" t="s">
        <v>394</v>
      </c>
      <c r="AM2353" t="s">
        <v>394</v>
      </c>
      <c r="AN2353" t="s">
        <v>394</v>
      </c>
      <c r="AO2353" t="s">
        <v>394</v>
      </c>
      <c r="AP2353" t="s">
        <v>394</v>
      </c>
      <c r="AQ2353" s="297" t="s">
        <v>394</v>
      </c>
      <c r="AR2353" s="307"/>
      <c r="AS2353" s="310"/>
    </row>
    <row r="2354" spans="1:47" x14ac:dyDescent="0.3">
      <c r="A2354" s="285">
        <v>121243</v>
      </c>
      <c r="B2354" s="286" t="s">
        <v>539</v>
      </c>
      <c r="C2354" t="s">
        <v>995</v>
      </c>
      <c r="D2354" t="s">
        <v>995</v>
      </c>
      <c r="E2354" t="s">
        <v>995</v>
      </c>
      <c r="F2354" t="s">
        <v>995</v>
      </c>
      <c r="G2354" t="s">
        <v>995</v>
      </c>
      <c r="H2354" t="s">
        <v>995</v>
      </c>
      <c r="I2354" t="s">
        <v>995</v>
      </c>
      <c r="J2354" t="s">
        <v>995</v>
      </c>
      <c r="K2354" t="s">
        <v>995</v>
      </c>
      <c r="L2354" t="s">
        <v>995</v>
      </c>
      <c r="M2354" t="s">
        <v>995</v>
      </c>
      <c r="N2354" t="s">
        <v>995</v>
      </c>
      <c r="O2354" t="s">
        <v>995</v>
      </c>
      <c r="P2354" t="s">
        <v>995</v>
      </c>
      <c r="Q2354" t="s">
        <v>995</v>
      </c>
      <c r="R2354" t="s">
        <v>995</v>
      </c>
      <c r="S2354" t="s">
        <v>995</v>
      </c>
      <c r="T2354" t="s">
        <v>995</v>
      </c>
      <c r="U2354" t="s">
        <v>995</v>
      </c>
      <c r="V2354" t="s">
        <v>995</v>
      </c>
      <c r="W2354" t="s">
        <v>995</v>
      </c>
      <c r="X2354" t="s">
        <v>995</v>
      </c>
      <c r="Y2354" t="s">
        <v>995</v>
      </c>
      <c r="Z2354" t="s">
        <v>995</v>
      </c>
      <c r="AA2354" t="s">
        <v>995</v>
      </c>
      <c r="AB2354" t="s">
        <v>995</v>
      </c>
      <c r="AC2354" t="s">
        <v>995</v>
      </c>
      <c r="AD2354" t="s">
        <v>995</v>
      </c>
      <c r="AE2354" t="s">
        <v>995</v>
      </c>
      <c r="AF2354" t="s">
        <v>995</v>
      </c>
      <c r="AG2354" t="s">
        <v>995</v>
      </c>
      <c r="AH2354" t="s">
        <v>995</v>
      </c>
      <c r="AI2354" t="s">
        <v>995</v>
      </c>
      <c r="AJ2354" t="s">
        <v>995</v>
      </c>
      <c r="AK2354" t="s">
        <v>995</v>
      </c>
      <c r="AL2354" t="s">
        <v>995</v>
      </c>
      <c r="AM2354" t="s">
        <v>995</v>
      </c>
      <c r="AN2354" t="s">
        <v>995</v>
      </c>
      <c r="AO2354" t="s">
        <v>995</v>
      </c>
      <c r="AP2354" t="s">
        <v>995</v>
      </c>
      <c r="AQ2354" s="297" t="s">
        <v>855</v>
      </c>
      <c r="AR2354" s="303"/>
      <c r="AS2354" s="303"/>
    </row>
    <row r="2355" spans="1:47" x14ac:dyDescent="0.3">
      <c r="A2355" s="285">
        <v>121244</v>
      </c>
      <c r="B2355" s="286" t="s">
        <v>538</v>
      </c>
      <c r="C2355" t="s">
        <v>995</v>
      </c>
      <c r="D2355" t="s">
        <v>995</v>
      </c>
      <c r="E2355" t="s">
        <v>995</v>
      </c>
      <c r="F2355" t="s">
        <v>995</v>
      </c>
      <c r="G2355" t="s">
        <v>995</v>
      </c>
      <c r="H2355" t="s">
        <v>995</v>
      </c>
      <c r="I2355" t="s">
        <v>995</v>
      </c>
      <c r="J2355" t="s">
        <v>995</v>
      </c>
      <c r="K2355" t="s">
        <v>995</v>
      </c>
      <c r="L2355" t="s">
        <v>995</v>
      </c>
      <c r="M2355" t="s">
        <v>995</v>
      </c>
      <c r="N2355" t="s">
        <v>995</v>
      </c>
      <c r="O2355" t="s">
        <v>995</v>
      </c>
      <c r="P2355" t="s">
        <v>995</v>
      </c>
      <c r="Q2355" t="s">
        <v>995</v>
      </c>
      <c r="R2355" t="s">
        <v>995</v>
      </c>
      <c r="S2355" t="s">
        <v>995</v>
      </c>
      <c r="T2355" t="s">
        <v>995</v>
      </c>
      <c r="U2355" t="s">
        <v>995</v>
      </c>
      <c r="V2355" t="s">
        <v>995</v>
      </c>
      <c r="W2355" t="s">
        <v>995</v>
      </c>
      <c r="X2355" t="s">
        <v>995</v>
      </c>
      <c r="Y2355" t="s">
        <v>995</v>
      </c>
      <c r="Z2355" t="s">
        <v>995</v>
      </c>
      <c r="AA2355" t="s">
        <v>995</v>
      </c>
      <c r="AB2355" t="s">
        <v>995</v>
      </c>
      <c r="AC2355" t="s">
        <v>995</v>
      </c>
      <c r="AD2355" t="s">
        <v>995</v>
      </c>
      <c r="AE2355" t="s">
        <v>995</v>
      </c>
      <c r="AF2355" t="s">
        <v>995</v>
      </c>
      <c r="AG2355" t="s">
        <v>995</v>
      </c>
      <c r="AH2355" t="s">
        <v>995</v>
      </c>
      <c r="AI2355" t="s">
        <v>995</v>
      </c>
      <c r="AJ2355" t="s">
        <v>995</v>
      </c>
      <c r="AK2355" t="s">
        <v>995</v>
      </c>
      <c r="AL2355" t="s">
        <v>995</v>
      </c>
      <c r="AM2355" t="s">
        <v>995</v>
      </c>
      <c r="AN2355" t="s">
        <v>995</v>
      </c>
      <c r="AO2355" t="s">
        <v>995</v>
      </c>
      <c r="AP2355" t="s">
        <v>995</v>
      </c>
      <c r="AQ2355" s="297" t="s">
        <v>855</v>
      </c>
      <c r="AR2355" s="303"/>
      <c r="AS2355" s="303"/>
    </row>
    <row r="2356" spans="1:47" x14ac:dyDescent="0.3">
      <c r="A2356" s="285">
        <v>121245</v>
      </c>
      <c r="B2356" s="286" t="s">
        <v>538</v>
      </c>
      <c r="C2356" t="s">
        <v>995</v>
      </c>
      <c r="D2356" t="s">
        <v>995</v>
      </c>
      <c r="E2356" t="s">
        <v>995</v>
      </c>
      <c r="F2356" t="s">
        <v>995</v>
      </c>
      <c r="G2356" t="s">
        <v>995</v>
      </c>
      <c r="H2356" t="s">
        <v>995</v>
      </c>
      <c r="I2356" t="s">
        <v>995</v>
      </c>
      <c r="J2356" t="s">
        <v>995</v>
      </c>
      <c r="K2356" t="s">
        <v>995</v>
      </c>
      <c r="L2356" t="s">
        <v>995</v>
      </c>
      <c r="M2356" t="s">
        <v>995</v>
      </c>
      <c r="N2356" t="s">
        <v>995</v>
      </c>
      <c r="O2356" t="s">
        <v>995</v>
      </c>
      <c r="P2356" t="s">
        <v>995</v>
      </c>
      <c r="Q2356" t="s">
        <v>995</v>
      </c>
      <c r="R2356" t="s">
        <v>995</v>
      </c>
      <c r="S2356" t="s">
        <v>995</v>
      </c>
      <c r="T2356" t="s">
        <v>995</v>
      </c>
      <c r="U2356" t="s">
        <v>995</v>
      </c>
      <c r="V2356" t="s">
        <v>995</v>
      </c>
      <c r="W2356" t="s">
        <v>995</v>
      </c>
      <c r="X2356" t="s">
        <v>995</v>
      </c>
      <c r="Y2356" t="s">
        <v>995</v>
      </c>
      <c r="Z2356" t="s">
        <v>995</v>
      </c>
      <c r="AA2356" t="s">
        <v>995</v>
      </c>
      <c r="AB2356" t="s">
        <v>995</v>
      </c>
      <c r="AC2356" t="s">
        <v>995</v>
      </c>
      <c r="AD2356" t="s">
        <v>995</v>
      </c>
      <c r="AE2356" t="s">
        <v>995</v>
      </c>
      <c r="AF2356" t="s">
        <v>995</v>
      </c>
      <c r="AG2356" t="s">
        <v>995</v>
      </c>
      <c r="AH2356" t="s">
        <v>995</v>
      </c>
      <c r="AI2356" t="s">
        <v>995</v>
      </c>
      <c r="AJ2356" t="s">
        <v>995</v>
      </c>
      <c r="AK2356" t="s">
        <v>995</v>
      </c>
      <c r="AL2356" t="s">
        <v>995</v>
      </c>
      <c r="AM2356" t="s">
        <v>995</v>
      </c>
      <c r="AN2356" t="s">
        <v>995</v>
      </c>
      <c r="AO2356" t="s">
        <v>995</v>
      </c>
      <c r="AP2356" t="s">
        <v>995</v>
      </c>
      <c r="AQ2356" s="297" t="s">
        <v>855</v>
      </c>
      <c r="AR2356" s="303"/>
      <c r="AS2356" s="303"/>
    </row>
    <row r="2357" spans="1:47" x14ac:dyDescent="0.3">
      <c r="A2357" s="285">
        <v>121246</v>
      </c>
      <c r="B2357" s="286" t="s">
        <v>540</v>
      </c>
      <c r="C2357" t="s">
        <v>995</v>
      </c>
      <c r="D2357" t="s">
        <v>995</v>
      </c>
      <c r="E2357" t="s">
        <v>995</v>
      </c>
      <c r="F2357" t="s">
        <v>995</v>
      </c>
      <c r="G2357" t="s">
        <v>995</v>
      </c>
      <c r="H2357" t="s">
        <v>995</v>
      </c>
      <c r="I2357" t="s">
        <v>995</v>
      </c>
      <c r="J2357" t="s">
        <v>995</v>
      </c>
      <c r="K2357" t="s">
        <v>995</v>
      </c>
      <c r="L2357" t="s">
        <v>995</v>
      </c>
      <c r="M2357" t="s">
        <v>995</v>
      </c>
      <c r="N2357" t="s">
        <v>995</v>
      </c>
      <c r="O2357" t="s">
        <v>995</v>
      </c>
      <c r="P2357" t="s">
        <v>995</v>
      </c>
      <c r="Q2357" t="s">
        <v>995</v>
      </c>
      <c r="R2357" t="s">
        <v>995</v>
      </c>
      <c r="S2357" t="s">
        <v>995</v>
      </c>
      <c r="T2357" t="s">
        <v>995</v>
      </c>
      <c r="U2357" t="s">
        <v>995</v>
      </c>
      <c r="V2357" t="s">
        <v>995</v>
      </c>
      <c r="W2357" t="s">
        <v>995</v>
      </c>
      <c r="X2357" t="s">
        <v>995</v>
      </c>
      <c r="Y2357" t="s">
        <v>995</v>
      </c>
      <c r="Z2357" t="s">
        <v>995</v>
      </c>
      <c r="AA2357" t="s">
        <v>995</v>
      </c>
      <c r="AB2357" t="s">
        <v>995</v>
      </c>
      <c r="AC2357" t="s">
        <v>995</v>
      </c>
      <c r="AD2357" t="s">
        <v>995</v>
      </c>
      <c r="AE2357" t="s">
        <v>995</v>
      </c>
      <c r="AF2357" t="s">
        <v>995</v>
      </c>
      <c r="AG2357" t="s">
        <v>995</v>
      </c>
      <c r="AH2357" t="s">
        <v>995</v>
      </c>
      <c r="AI2357" t="s">
        <v>995</v>
      </c>
      <c r="AJ2357" t="s">
        <v>995</v>
      </c>
      <c r="AK2357" t="s">
        <v>995</v>
      </c>
      <c r="AL2357" t="s">
        <v>995</v>
      </c>
      <c r="AM2357" t="s">
        <v>995</v>
      </c>
      <c r="AN2357" t="s">
        <v>995</v>
      </c>
      <c r="AO2357" t="s">
        <v>995</v>
      </c>
      <c r="AP2357" t="s">
        <v>995</v>
      </c>
      <c r="AQ2357" s="297" t="s">
        <v>855</v>
      </c>
      <c r="AR2357" s="303"/>
      <c r="AS2357" s="303"/>
    </row>
    <row r="2358" spans="1:47" ht="21.6" x14ac:dyDescent="0.3">
      <c r="A2358" s="285">
        <v>121248</v>
      </c>
      <c r="B2358" s="286" t="s">
        <v>61</v>
      </c>
      <c r="C2358" t="s">
        <v>224</v>
      </c>
      <c r="D2358" t="s">
        <v>226</v>
      </c>
      <c r="E2358" t="s">
        <v>226</v>
      </c>
      <c r="F2358" t="s">
        <v>226</v>
      </c>
      <c r="G2358" t="s">
        <v>226</v>
      </c>
      <c r="H2358" t="s">
        <v>226</v>
      </c>
      <c r="I2358" t="s">
        <v>226</v>
      </c>
      <c r="J2358" t="s">
        <v>226</v>
      </c>
      <c r="K2358" t="s">
        <v>226</v>
      </c>
      <c r="L2358" t="s">
        <v>226</v>
      </c>
      <c r="M2358" t="s">
        <v>226</v>
      </c>
      <c r="N2358" t="s">
        <v>226</v>
      </c>
      <c r="O2358" t="s">
        <v>226</v>
      </c>
      <c r="P2358" t="s">
        <v>226</v>
      </c>
      <c r="Q2358" t="s">
        <v>226</v>
      </c>
      <c r="R2358" t="s">
        <v>226</v>
      </c>
      <c r="S2358" t="s">
        <v>226</v>
      </c>
      <c r="T2358" t="s">
        <v>226</v>
      </c>
      <c r="U2358" t="s">
        <v>226</v>
      </c>
      <c r="V2358" t="s">
        <v>226</v>
      </c>
      <c r="W2358" t="s">
        <v>226</v>
      </c>
      <c r="X2358" t="s">
        <v>226</v>
      </c>
      <c r="Y2358" t="s">
        <v>226</v>
      </c>
      <c r="Z2358" t="s">
        <v>226</v>
      </c>
      <c r="AA2358" t="s">
        <v>226</v>
      </c>
      <c r="AB2358" t="s">
        <v>226</v>
      </c>
      <c r="AC2358" t="s">
        <v>226</v>
      </c>
      <c r="AD2358" t="s">
        <v>224</v>
      </c>
      <c r="AE2358" t="s">
        <v>226</v>
      </c>
      <c r="AF2358" t="s">
        <v>226</v>
      </c>
      <c r="AG2358" t="s">
        <v>226</v>
      </c>
      <c r="AH2358" t="s">
        <v>225</v>
      </c>
      <c r="AI2358" t="s">
        <v>226</v>
      </c>
      <c r="AJ2358" t="s">
        <v>226</v>
      </c>
      <c r="AK2358" t="s">
        <v>226</v>
      </c>
      <c r="AL2358" t="s">
        <v>226</v>
      </c>
      <c r="AM2358" t="s">
        <v>226</v>
      </c>
      <c r="AN2358" t="s">
        <v>224</v>
      </c>
      <c r="AO2358" t="s">
        <v>226</v>
      </c>
      <c r="AP2358" t="s">
        <v>226</v>
      </c>
      <c r="AQ2358" s="297" t="s">
        <v>394</v>
      </c>
      <c r="AR2358" s="307"/>
      <c r="AS2358" s="310"/>
    </row>
    <row r="2359" spans="1:47" ht="21.6" x14ac:dyDescent="0.3">
      <c r="A2359" s="285">
        <v>121249</v>
      </c>
      <c r="B2359" s="286" t="s">
        <v>61</v>
      </c>
      <c r="C2359" t="s">
        <v>226</v>
      </c>
      <c r="D2359" t="s">
        <v>226</v>
      </c>
      <c r="E2359" t="s">
        <v>224</v>
      </c>
      <c r="F2359" t="s">
        <v>224</v>
      </c>
      <c r="G2359" t="s">
        <v>226</v>
      </c>
      <c r="H2359" t="s">
        <v>226</v>
      </c>
      <c r="I2359" t="s">
        <v>226</v>
      </c>
      <c r="J2359" t="s">
        <v>226</v>
      </c>
      <c r="K2359" t="s">
        <v>226</v>
      </c>
      <c r="L2359" t="s">
        <v>226</v>
      </c>
      <c r="M2359" t="s">
        <v>226</v>
      </c>
      <c r="N2359" t="s">
        <v>226</v>
      </c>
      <c r="O2359" t="s">
        <v>226</v>
      </c>
      <c r="P2359" t="s">
        <v>226</v>
      </c>
      <c r="Q2359" t="s">
        <v>226</v>
      </c>
      <c r="R2359" t="s">
        <v>226</v>
      </c>
      <c r="S2359" t="s">
        <v>224</v>
      </c>
      <c r="T2359" t="s">
        <v>226</v>
      </c>
      <c r="U2359" t="s">
        <v>226</v>
      </c>
      <c r="V2359" t="s">
        <v>226</v>
      </c>
      <c r="W2359" t="s">
        <v>224</v>
      </c>
      <c r="X2359" t="s">
        <v>224</v>
      </c>
      <c r="Y2359" t="s">
        <v>226</v>
      </c>
      <c r="Z2359" t="s">
        <v>226</v>
      </c>
      <c r="AA2359" t="s">
        <v>226</v>
      </c>
      <c r="AB2359" t="s">
        <v>226</v>
      </c>
      <c r="AC2359" t="s">
        <v>226</v>
      </c>
      <c r="AD2359" t="s">
        <v>226</v>
      </c>
      <c r="AE2359" t="s">
        <v>224</v>
      </c>
      <c r="AF2359" t="s">
        <v>226</v>
      </c>
      <c r="AG2359" t="s">
        <v>226</v>
      </c>
      <c r="AH2359" t="s">
        <v>225</v>
      </c>
      <c r="AI2359" t="s">
        <v>226</v>
      </c>
      <c r="AJ2359" t="s">
        <v>224</v>
      </c>
      <c r="AK2359" t="s">
        <v>225</v>
      </c>
      <c r="AL2359" t="s">
        <v>224</v>
      </c>
      <c r="AM2359" t="s">
        <v>224</v>
      </c>
      <c r="AN2359" t="s">
        <v>225</v>
      </c>
      <c r="AO2359" t="s">
        <v>225</v>
      </c>
      <c r="AP2359" t="s">
        <v>226</v>
      </c>
      <c r="AQ2359" s="297" t="s">
        <v>394</v>
      </c>
      <c r="AR2359" s="307"/>
      <c r="AS2359" s="310"/>
    </row>
    <row r="2360" spans="1:47" x14ac:dyDescent="0.3">
      <c r="A2360" s="285">
        <v>121253</v>
      </c>
      <c r="B2360" s="286" t="s">
        <v>538</v>
      </c>
      <c r="C2360" t="s">
        <v>995</v>
      </c>
      <c r="D2360" t="s">
        <v>995</v>
      </c>
      <c r="E2360" t="s">
        <v>995</v>
      </c>
      <c r="F2360" t="s">
        <v>995</v>
      </c>
      <c r="G2360" t="s">
        <v>995</v>
      </c>
      <c r="H2360" t="s">
        <v>995</v>
      </c>
      <c r="I2360" t="s">
        <v>995</v>
      </c>
      <c r="J2360" t="s">
        <v>995</v>
      </c>
      <c r="K2360" t="s">
        <v>995</v>
      </c>
      <c r="L2360" t="s">
        <v>995</v>
      </c>
      <c r="M2360" t="s">
        <v>995</v>
      </c>
      <c r="N2360" t="s">
        <v>995</v>
      </c>
      <c r="O2360" t="s">
        <v>995</v>
      </c>
      <c r="P2360" t="s">
        <v>995</v>
      </c>
      <c r="Q2360" t="s">
        <v>995</v>
      </c>
      <c r="R2360" t="s">
        <v>995</v>
      </c>
      <c r="S2360" t="s">
        <v>995</v>
      </c>
      <c r="T2360" t="s">
        <v>995</v>
      </c>
      <c r="U2360" t="s">
        <v>995</v>
      </c>
      <c r="V2360" t="s">
        <v>995</v>
      </c>
      <c r="W2360" t="s">
        <v>995</v>
      </c>
      <c r="X2360" t="s">
        <v>995</v>
      </c>
      <c r="Y2360" t="s">
        <v>995</v>
      </c>
      <c r="Z2360" t="s">
        <v>995</v>
      </c>
      <c r="AA2360" t="s">
        <v>995</v>
      </c>
      <c r="AB2360" t="s">
        <v>995</v>
      </c>
      <c r="AC2360" t="s">
        <v>995</v>
      </c>
      <c r="AD2360" t="s">
        <v>995</v>
      </c>
      <c r="AE2360" t="s">
        <v>995</v>
      </c>
      <c r="AF2360" t="s">
        <v>995</v>
      </c>
      <c r="AG2360" t="s">
        <v>995</v>
      </c>
      <c r="AH2360" t="s">
        <v>995</v>
      </c>
      <c r="AI2360" t="s">
        <v>995</v>
      </c>
      <c r="AJ2360" t="s">
        <v>995</v>
      </c>
      <c r="AK2360" t="s">
        <v>995</v>
      </c>
      <c r="AL2360" t="s">
        <v>995</v>
      </c>
      <c r="AM2360" t="s">
        <v>995</v>
      </c>
      <c r="AN2360" t="s">
        <v>995</v>
      </c>
      <c r="AO2360" t="s">
        <v>995</v>
      </c>
      <c r="AP2360" t="s">
        <v>995</v>
      </c>
      <c r="AQ2360" s="297" t="s">
        <v>855</v>
      </c>
      <c r="AR2360" s="303"/>
      <c r="AS2360" s="303"/>
    </row>
    <row r="2361" spans="1:47" x14ac:dyDescent="0.3">
      <c r="A2361" s="285">
        <v>121254</v>
      </c>
      <c r="B2361" s="286" t="s">
        <v>539</v>
      </c>
      <c r="C2361" t="s">
        <v>995</v>
      </c>
      <c r="D2361" t="s">
        <v>995</v>
      </c>
      <c r="E2361" t="s">
        <v>995</v>
      </c>
      <c r="F2361" t="s">
        <v>995</v>
      </c>
      <c r="G2361" t="s">
        <v>995</v>
      </c>
      <c r="H2361" t="s">
        <v>995</v>
      </c>
      <c r="I2361" t="s">
        <v>995</v>
      </c>
      <c r="J2361" t="s">
        <v>995</v>
      </c>
      <c r="K2361" t="s">
        <v>995</v>
      </c>
      <c r="L2361" t="s">
        <v>995</v>
      </c>
      <c r="M2361" t="s">
        <v>995</v>
      </c>
      <c r="N2361" t="s">
        <v>995</v>
      </c>
      <c r="O2361" t="s">
        <v>995</v>
      </c>
      <c r="P2361" t="s">
        <v>995</v>
      </c>
      <c r="Q2361" t="s">
        <v>995</v>
      </c>
      <c r="R2361" t="s">
        <v>995</v>
      </c>
      <c r="S2361" t="s">
        <v>995</v>
      </c>
      <c r="T2361" t="s">
        <v>995</v>
      </c>
      <c r="U2361" t="s">
        <v>995</v>
      </c>
      <c r="V2361" t="s">
        <v>995</v>
      </c>
      <c r="W2361" t="s">
        <v>995</v>
      </c>
      <c r="X2361" t="s">
        <v>995</v>
      </c>
      <c r="Y2361" t="s">
        <v>995</v>
      </c>
      <c r="Z2361" t="s">
        <v>995</v>
      </c>
      <c r="AA2361" t="s">
        <v>995</v>
      </c>
      <c r="AB2361" t="s">
        <v>995</v>
      </c>
      <c r="AC2361" t="s">
        <v>995</v>
      </c>
      <c r="AD2361" t="s">
        <v>995</v>
      </c>
      <c r="AE2361" t="s">
        <v>995</v>
      </c>
      <c r="AF2361" t="s">
        <v>995</v>
      </c>
      <c r="AG2361" t="s">
        <v>995</v>
      </c>
      <c r="AH2361" t="s">
        <v>995</v>
      </c>
      <c r="AI2361" t="s">
        <v>995</v>
      </c>
      <c r="AJ2361" t="s">
        <v>995</v>
      </c>
      <c r="AK2361" t="s">
        <v>995</v>
      </c>
      <c r="AL2361" t="s">
        <v>995</v>
      </c>
      <c r="AM2361" t="s">
        <v>995</v>
      </c>
      <c r="AN2361" t="s">
        <v>995</v>
      </c>
      <c r="AO2361" t="s">
        <v>995</v>
      </c>
      <c r="AP2361" t="s">
        <v>995</v>
      </c>
      <c r="AQ2361" s="297" t="s">
        <v>855</v>
      </c>
      <c r="AR2361" s="303"/>
      <c r="AS2361" s="303"/>
    </row>
    <row r="2362" spans="1:47" ht="21.6" x14ac:dyDescent="0.3">
      <c r="A2362" s="285">
        <v>121258</v>
      </c>
      <c r="B2362" s="286" t="s">
        <v>61</v>
      </c>
      <c r="C2362" t="s">
        <v>995</v>
      </c>
      <c r="D2362" t="s">
        <v>995</v>
      </c>
      <c r="E2362" t="s">
        <v>995</v>
      </c>
      <c r="F2362" t="s">
        <v>995</v>
      </c>
      <c r="G2362" t="s">
        <v>995</v>
      </c>
      <c r="H2362" t="s">
        <v>995</v>
      </c>
      <c r="I2362" t="s">
        <v>995</v>
      </c>
      <c r="J2362" t="s">
        <v>995</v>
      </c>
      <c r="K2362" t="s">
        <v>995</v>
      </c>
      <c r="L2362" t="s">
        <v>995</v>
      </c>
      <c r="M2362" t="s">
        <v>995</v>
      </c>
      <c r="N2362" t="s">
        <v>995</v>
      </c>
      <c r="O2362" t="s">
        <v>995</v>
      </c>
      <c r="P2362" t="s">
        <v>995</v>
      </c>
      <c r="Q2362" t="s">
        <v>995</v>
      </c>
      <c r="R2362" t="s">
        <v>995</v>
      </c>
      <c r="S2362" t="s">
        <v>995</v>
      </c>
      <c r="T2362" t="s">
        <v>995</v>
      </c>
      <c r="U2362" t="s">
        <v>995</v>
      </c>
      <c r="V2362" t="s">
        <v>995</v>
      </c>
      <c r="W2362" t="s">
        <v>995</v>
      </c>
      <c r="X2362" t="s">
        <v>995</v>
      </c>
      <c r="Y2362" t="s">
        <v>995</v>
      </c>
      <c r="Z2362" t="s">
        <v>995</v>
      </c>
      <c r="AA2362" t="s">
        <v>995</v>
      </c>
      <c r="AB2362" t="s">
        <v>995</v>
      </c>
      <c r="AC2362" t="s">
        <v>995</v>
      </c>
      <c r="AD2362" t="s">
        <v>995</v>
      </c>
      <c r="AE2362" t="s">
        <v>995</v>
      </c>
      <c r="AF2362" t="s">
        <v>995</v>
      </c>
      <c r="AG2362" t="s">
        <v>995</v>
      </c>
      <c r="AH2362" t="s">
        <v>995</v>
      </c>
      <c r="AI2362" t="s">
        <v>995</v>
      </c>
      <c r="AJ2362" t="s">
        <v>995</v>
      </c>
      <c r="AK2362" t="s">
        <v>995</v>
      </c>
      <c r="AL2362" t="s">
        <v>995</v>
      </c>
      <c r="AM2362" t="s">
        <v>995</v>
      </c>
      <c r="AN2362" t="s">
        <v>995</v>
      </c>
      <c r="AO2362" t="s">
        <v>995</v>
      </c>
      <c r="AP2362" t="s">
        <v>995</v>
      </c>
      <c r="AQ2362" s="297" t="s">
        <v>855</v>
      </c>
      <c r="AR2362" s="307"/>
      <c r="AS2362" s="310"/>
    </row>
    <row r="2363" spans="1:47" ht="21.6" x14ac:dyDescent="0.3">
      <c r="A2363" s="285">
        <v>121262</v>
      </c>
      <c r="B2363" s="286" t="s">
        <v>61</v>
      </c>
      <c r="C2363" t="s">
        <v>995</v>
      </c>
      <c r="D2363" t="s">
        <v>995</v>
      </c>
      <c r="E2363" t="s">
        <v>995</v>
      </c>
      <c r="F2363" t="s">
        <v>995</v>
      </c>
      <c r="G2363" t="s">
        <v>995</v>
      </c>
      <c r="H2363" t="s">
        <v>995</v>
      </c>
      <c r="I2363" t="s">
        <v>995</v>
      </c>
      <c r="J2363" t="s">
        <v>995</v>
      </c>
      <c r="K2363" t="s">
        <v>995</v>
      </c>
      <c r="L2363" t="s">
        <v>995</v>
      </c>
      <c r="M2363" t="s">
        <v>995</v>
      </c>
      <c r="N2363" t="s">
        <v>995</v>
      </c>
      <c r="O2363" t="s">
        <v>995</v>
      </c>
      <c r="P2363" t="s">
        <v>995</v>
      </c>
      <c r="Q2363" t="s">
        <v>995</v>
      </c>
      <c r="R2363" t="s">
        <v>995</v>
      </c>
      <c r="S2363" t="s">
        <v>995</v>
      </c>
      <c r="T2363" t="s">
        <v>995</v>
      </c>
      <c r="U2363" t="s">
        <v>995</v>
      </c>
      <c r="V2363" t="s">
        <v>995</v>
      </c>
      <c r="W2363" t="s">
        <v>995</v>
      </c>
      <c r="X2363" t="s">
        <v>995</v>
      </c>
      <c r="Y2363" t="s">
        <v>995</v>
      </c>
      <c r="Z2363" t="s">
        <v>995</v>
      </c>
      <c r="AA2363" t="s">
        <v>995</v>
      </c>
      <c r="AB2363" t="s">
        <v>995</v>
      </c>
      <c r="AC2363" t="s">
        <v>995</v>
      </c>
      <c r="AD2363" t="s">
        <v>995</v>
      </c>
      <c r="AE2363" t="s">
        <v>995</v>
      </c>
      <c r="AF2363" t="s">
        <v>995</v>
      </c>
      <c r="AG2363" t="s">
        <v>995</v>
      </c>
      <c r="AH2363" t="s">
        <v>995</v>
      </c>
      <c r="AI2363" t="s">
        <v>995</v>
      </c>
      <c r="AJ2363" t="s">
        <v>995</v>
      </c>
      <c r="AK2363" t="s">
        <v>995</v>
      </c>
      <c r="AL2363" t="s">
        <v>995</v>
      </c>
      <c r="AM2363" t="s">
        <v>995</v>
      </c>
      <c r="AN2363" t="s">
        <v>995</v>
      </c>
      <c r="AO2363" t="s">
        <v>995</v>
      </c>
      <c r="AP2363" t="s">
        <v>995</v>
      </c>
      <c r="AQ2363" s="297" t="s">
        <v>855</v>
      </c>
      <c r="AR2363" s="307"/>
      <c r="AS2363" s="310"/>
    </row>
    <row r="2364" spans="1:47" ht="21.6" x14ac:dyDescent="0.3">
      <c r="A2364" s="285">
        <v>121264</v>
      </c>
      <c r="B2364" s="286" t="s">
        <v>61</v>
      </c>
      <c r="C2364" t="s">
        <v>226</v>
      </c>
      <c r="D2364" t="s">
        <v>224</v>
      </c>
      <c r="E2364" t="s">
        <v>224</v>
      </c>
      <c r="F2364" t="s">
        <v>226</v>
      </c>
      <c r="G2364" t="s">
        <v>224</v>
      </c>
      <c r="H2364" t="s">
        <v>224</v>
      </c>
      <c r="I2364" t="s">
        <v>224</v>
      </c>
      <c r="J2364" t="s">
        <v>226</v>
      </c>
      <c r="K2364" t="s">
        <v>226</v>
      </c>
      <c r="L2364" t="s">
        <v>226</v>
      </c>
      <c r="M2364" t="s">
        <v>224</v>
      </c>
      <c r="N2364" t="s">
        <v>226</v>
      </c>
      <c r="O2364" t="s">
        <v>226</v>
      </c>
      <c r="P2364" t="s">
        <v>224</v>
      </c>
      <c r="Q2364" t="s">
        <v>226</v>
      </c>
      <c r="R2364" t="s">
        <v>226</v>
      </c>
      <c r="S2364" t="s">
        <v>224</v>
      </c>
      <c r="T2364" t="s">
        <v>224</v>
      </c>
      <c r="U2364" t="s">
        <v>224</v>
      </c>
      <c r="V2364" t="s">
        <v>224</v>
      </c>
      <c r="W2364" t="s">
        <v>224</v>
      </c>
      <c r="X2364" t="s">
        <v>224</v>
      </c>
      <c r="Y2364" t="s">
        <v>226</v>
      </c>
      <c r="Z2364" t="s">
        <v>226</v>
      </c>
      <c r="AA2364" t="s">
        <v>226</v>
      </c>
      <c r="AB2364" t="s">
        <v>224</v>
      </c>
      <c r="AC2364" t="s">
        <v>226</v>
      </c>
      <c r="AD2364" t="s">
        <v>224</v>
      </c>
      <c r="AE2364" t="s">
        <v>224</v>
      </c>
      <c r="AF2364" t="s">
        <v>226</v>
      </c>
      <c r="AG2364" t="s">
        <v>225</v>
      </c>
      <c r="AH2364" t="s">
        <v>224</v>
      </c>
      <c r="AI2364" t="s">
        <v>226</v>
      </c>
      <c r="AJ2364" t="s">
        <v>226</v>
      </c>
      <c r="AK2364" t="s">
        <v>224</v>
      </c>
      <c r="AL2364" t="s">
        <v>225</v>
      </c>
      <c r="AM2364" t="s">
        <v>226</v>
      </c>
      <c r="AN2364" t="s">
        <v>226</v>
      </c>
      <c r="AO2364" t="s">
        <v>225</v>
      </c>
      <c r="AP2364" t="s">
        <v>226</v>
      </c>
      <c r="AQ2364" s="297" t="s">
        <v>394</v>
      </c>
      <c r="AR2364" s="307"/>
      <c r="AS2364" s="310"/>
    </row>
    <row r="2365" spans="1:47" x14ac:dyDescent="0.3">
      <c r="A2365" s="285">
        <v>121265</v>
      </c>
      <c r="B2365" s="286" t="s">
        <v>539</v>
      </c>
      <c r="C2365" t="s">
        <v>995</v>
      </c>
      <c r="D2365" t="s">
        <v>995</v>
      </c>
      <c r="E2365" t="s">
        <v>995</v>
      </c>
      <c r="F2365" t="s">
        <v>995</v>
      </c>
      <c r="G2365" t="s">
        <v>995</v>
      </c>
      <c r="H2365" t="s">
        <v>995</v>
      </c>
      <c r="I2365" t="s">
        <v>995</v>
      </c>
      <c r="J2365" t="s">
        <v>995</v>
      </c>
      <c r="K2365" t="s">
        <v>995</v>
      </c>
      <c r="L2365" t="s">
        <v>995</v>
      </c>
      <c r="M2365" t="s">
        <v>995</v>
      </c>
      <c r="N2365" t="s">
        <v>995</v>
      </c>
      <c r="O2365" t="s">
        <v>995</v>
      </c>
      <c r="P2365" t="s">
        <v>995</v>
      </c>
      <c r="Q2365" t="s">
        <v>995</v>
      </c>
      <c r="R2365" t="s">
        <v>995</v>
      </c>
      <c r="S2365" t="s">
        <v>995</v>
      </c>
      <c r="T2365" t="s">
        <v>995</v>
      </c>
      <c r="U2365" t="s">
        <v>995</v>
      </c>
      <c r="V2365" t="s">
        <v>995</v>
      </c>
      <c r="W2365" t="s">
        <v>995</v>
      </c>
      <c r="X2365" t="s">
        <v>995</v>
      </c>
      <c r="Y2365" t="s">
        <v>995</v>
      </c>
      <c r="Z2365" t="s">
        <v>995</v>
      </c>
      <c r="AA2365" t="s">
        <v>995</v>
      </c>
      <c r="AB2365" t="s">
        <v>995</v>
      </c>
      <c r="AC2365" t="s">
        <v>995</v>
      </c>
      <c r="AD2365" t="s">
        <v>995</v>
      </c>
      <c r="AE2365" t="s">
        <v>995</v>
      </c>
      <c r="AF2365" t="s">
        <v>995</v>
      </c>
      <c r="AG2365" t="s">
        <v>995</v>
      </c>
      <c r="AH2365" t="s">
        <v>995</v>
      </c>
      <c r="AI2365" t="s">
        <v>995</v>
      </c>
      <c r="AJ2365" t="s">
        <v>995</v>
      </c>
      <c r="AK2365" t="s">
        <v>995</v>
      </c>
      <c r="AL2365" t="s">
        <v>995</v>
      </c>
      <c r="AM2365" t="s">
        <v>995</v>
      </c>
      <c r="AN2365" t="s">
        <v>995</v>
      </c>
      <c r="AO2365" t="s">
        <v>995</v>
      </c>
      <c r="AP2365" t="s">
        <v>995</v>
      </c>
      <c r="AQ2365" s="297" t="s">
        <v>855</v>
      </c>
      <c r="AR2365" s="303"/>
      <c r="AS2365" s="303"/>
    </row>
    <row r="2366" spans="1:47" x14ac:dyDescent="0.3">
      <c r="A2366" s="285">
        <v>121266</v>
      </c>
      <c r="B2366" s="286" t="s">
        <v>538</v>
      </c>
      <c r="C2366" t="s">
        <v>226</v>
      </c>
      <c r="D2366" t="s">
        <v>224</v>
      </c>
      <c r="E2366" t="s">
        <v>224</v>
      </c>
      <c r="F2366" t="s">
        <v>224</v>
      </c>
      <c r="G2366" t="s">
        <v>224</v>
      </c>
      <c r="H2366" t="s">
        <v>224</v>
      </c>
      <c r="I2366" t="s">
        <v>224</v>
      </c>
      <c r="J2366" t="s">
        <v>224</v>
      </c>
      <c r="K2366" t="s">
        <v>224</v>
      </c>
      <c r="L2366" t="s">
        <v>224</v>
      </c>
      <c r="M2366" t="s">
        <v>224</v>
      </c>
      <c r="N2366" t="s">
        <v>224</v>
      </c>
      <c r="O2366" t="s">
        <v>226</v>
      </c>
      <c r="P2366" t="s">
        <v>224</v>
      </c>
      <c r="Q2366" t="s">
        <v>224</v>
      </c>
      <c r="R2366" t="s">
        <v>224</v>
      </c>
      <c r="S2366" t="s">
        <v>224</v>
      </c>
      <c r="T2366" t="s">
        <v>226</v>
      </c>
      <c r="U2366" t="s">
        <v>224</v>
      </c>
      <c r="V2366" t="s">
        <v>226</v>
      </c>
      <c r="W2366" t="s">
        <v>394</v>
      </c>
      <c r="X2366" t="s">
        <v>394</v>
      </c>
      <c r="Y2366" t="s">
        <v>394</v>
      </c>
      <c r="Z2366" t="s">
        <v>394</v>
      </c>
      <c r="AA2366" t="s">
        <v>394</v>
      </c>
      <c r="AB2366" t="s">
        <v>394</v>
      </c>
      <c r="AC2366" t="s">
        <v>394</v>
      </c>
      <c r="AD2366" t="s">
        <v>394</v>
      </c>
      <c r="AE2366" t="s">
        <v>394</v>
      </c>
      <c r="AF2366" t="s">
        <v>394</v>
      </c>
      <c r="AG2366" t="s">
        <v>394</v>
      </c>
      <c r="AH2366" t="s">
        <v>394</v>
      </c>
      <c r="AI2366" t="s">
        <v>394</v>
      </c>
      <c r="AJ2366" t="s">
        <v>394</v>
      </c>
      <c r="AK2366" t="s">
        <v>394</v>
      </c>
      <c r="AL2366" t="s">
        <v>394</v>
      </c>
      <c r="AM2366" t="s">
        <v>394</v>
      </c>
      <c r="AN2366" t="s">
        <v>394</v>
      </c>
      <c r="AO2366" t="s">
        <v>394</v>
      </c>
      <c r="AP2366" t="s">
        <v>394</v>
      </c>
      <c r="AQ2366" s="292"/>
      <c r="AR2366" s="296"/>
      <c r="AS2366" s="296"/>
      <c r="AU2366"/>
    </row>
    <row r="2367" spans="1:47" x14ac:dyDescent="0.3">
      <c r="A2367" s="285">
        <v>121267</v>
      </c>
      <c r="B2367" s="286" t="s">
        <v>538</v>
      </c>
      <c r="AQ2367" s="297" t="s">
        <v>394</v>
      </c>
      <c r="AR2367" s="303"/>
      <c r="AS2367" s="303"/>
    </row>
    <row r="2368" spans="1:47" x14ac:dyDescent="0.3">
      <c r="A2368" s="285">
        <v>121269</v>
      </c>
      <c r="B2368" s="286" t="s">
        <v>540</v>
      </c>
      <c r="C2368" t="s">
        <v>995</v>
      </c>
      <c r="D2368" t="s">
        <v>995</v>
      </c>
      <c r="E2368" t="s">
        <v>995</v>
      </c>
      <c r="F2368" t="s">
        <v>995</v>
      </c>
      <c r="G2368" t="s">
        <v>995</v>
      </c>
      <c r="H2368" t="s">
        <v>995</v>
      </c>
      <c r="I2368" t="s">
        <v>995</v>
      </c>
      <c r="J2368" t="s">
        <v>995</v>
      </c>
      <c r="K2368" t="s">
        <v>995</v>
      </c>
      <c r="L2368" t="s">
        <v>995</v>
      </c>
      <c r="M2368" t="s">
        <v>995</v>
      </c>
      <c r="N2368" t="s">
        <v>995</v>
      </c>
      <c r="O2368" t="s">
        <v>995</v>
      </c>
      <c r="P2368" t="s">
        <v>995</v>
      </c>
      <c r="Q2368" t="s">
        <v>995</v>
      </c>
      <c r="R2368" t="s">
        <v>995</v>
      </c>
      <c r="S2368" t="s">
        <v>995</v>
      </c>
      <c r="T2368" t="s">
        <v>995</v>
      </c>
      <c r="U2368" t="s">
        <v>995</v>
      </c>
      <c r="V2368" t="s">
        <v>995</v>
      </c>
      <c r="W2368" t="s">
        <v>995</v>
      </c>
      <c r="X2368" t="s">
        <v>995</v>
      </c>
      <c r="Y2368" t="s">
        <v>995</v>
      </c>
      <c r="Z2368" t="s">
        <v>995</v>
      </c>
      <c r="AA2368" t="s">
        <v>995</v>
      </c>
      <c r="AB2368" t="s">
        <v>995</v>
      </c>
      <c r="AC2368" t="s">
        <v>995</v>
      </c>
      <c r="AD2368" t="s">
        <v>995</v>
      </c>
      <c r="AE2368" t="s">
        <v>995</v>
      </c>
      <c r="AF2368" t="s">
        <v>995</v>
      </c>
      <c r="AG2368" t="s">
        <v>995</v>
      </c>
      <c r="AH2368" t="s">
        <v>995</v>
      </c>
      <c r="AI2368" t="s">
        <v>995</v>
      </c>
      <c r="AJ2368" t="s">
        <v>995</v>
      </c>
      <c r="AK2368" t="s">
        <v>995</v>
      </c>
      <c r="AL2368" t="s">
        <v>995</v>
      </c>
      <c r="AM2368" t="s">
        <v>995</v>
      </c>
      <c r="AN2368" t="s">
        <v>995</v>
      </c>
      <c r="AO2368" t="s">
        <v>995</v>
      </c>
      <c r="AP2368" t="s">
        <v>995</v>
      </c>
      <c r="AQ2368" s="297" t="s">
        <v>855</v>
      </c>
      <c r="AR2368" s="303"/>
      <c r="AS2368" s="303"/>
    </row>
    <row r="2369" spans="1:47" ht="28.8" x14ac:dyDescent="0.3">
      <c r="A2369" s="285">
        <v>121271</v>
      </c>
      <c r="B2369" s="286" t="s">
        <v>67</v>
      </c>
      <c r="C2369" t="s">
        <v>224</v>
      </c>
      <c r="D2369" t="s">
        <v>226</v>
      </c>
      <c r="E2369" t="s">
        <v>226</v>
      </c>
      <c r="F2369" t="s">
        <v>224</v>
      </c>
      <c r="G2369" t="s">
        <v>226</v>
      </c>
      <c r="H2369" t="s">
        <v>226</v>
      </c>
      <c r="I2369" t="s">
        <v>226</v>
      </c>
      <c r="J2369" t="s">
        <v>226</v>
      </c>
      <c r="K2369" t="s">
        <v>226</v>
      </c>
      <c r="L2369" t="s">
        <v>226</v>
      </c>
      <c r="M2369" t="s">
        <v>226</v>
      </c>
      <c r="N2369" t="s">
        <v>226</v>
      </c>
      <c r="O2369" t="s">
        <v>226</v>
      </c>
      <c r="P2369" t="s">
        <v>226</v>
      </c>
      <c r="Q2369" t="s">
        <v>226</v>
      </c>
      <c r="R2369" t="s">
        <v>226</v>
      </c>
      <c r="S2369" t="s">
        <v>226</v>
      </c>
      <c r="T2369" t="s">
        <v>226</v>
      </c>
      <c r="U2369" t="s">
        <v>226</v>
      </c>
      <c r="V2369" t="s">
        <v>226</v>
      </c>
      <c r="W2369" t="s">
        <v>224</v>
      </c>
      <c r="X2369" t="s">
        <v>226</v>
      </c>
      <c r="Y2369" t="s">
        <v>226</v>
      </c>
      <c r="Z2369" t="s">
        <v>226</v>
      </c>
      <c r="AA2369" t="s">
        <v>226</v>
      </c>
      <c r="AB2369" t="s">
        <v>224</v>
      </c>
      <c r="AC2369" t="s">
        <v>224</v>
      </c>
      <c r="AD2369" t="s">
        <v>224</v>
      </c>
      <c r="AE2369" t="s">
        <v>224</v>
      </c>
      <c r="AF2369" t="s">
        <v>224</v>
      </c>
      <c r="AG2369" t="s">
        <v>225</v>
      </c>
      <c r="AH2369" t="s">
        <v>225</v>
      </c>
      <c r="AI2369" t="s">
        <v>225</v>
      </c>
      <c r="AJ2369" t="s">
        <v>225</v>
      </c>
      <c r="AK2369" t="s">
        <v>225</v>
      </c>
      <c r="AL2369" t="s">
        <v>394</v>
      </c>
      <c r="AM2369" t="s">
        <v>394</v>
      </c>
      <c r="AN2369" t="s">
        <v>394</v>
      </c>
      <c r="AO2369" t="s">
        <v>394</v>
      </c>
      <c r="AP2369" t="s">
        <v>394</v>
      </c>
      <c r="AQ2369" s="297" t="s">
        <v>394</v>
      </c>
      <c r="AR2369" s="307"/>
      <c r="AS2369" s="310"/>
    </row>
    <row r="2370" spans="1:47" x14ac:dyDescent="0.3">
      <c r="A2370" s="285">
        <v>121276</v>
      </c>
      <c r="B2370" s="286" t="s">
        <v>540</v>
      </c>
      <c r="C2370" t="s">
        <v>995</v>
      </c>
      <c r="D2370" t="s">
        <v>995</v>
      </c>
      <c r="E2370" t="s">
        <v>995</v>
      </c>
      <c r="F2370" t="s">
        <v>995</v>
      </c>
      <c r="G2370" t="s">
        <v>995</v>
      </c>
      <c r="H2370" t="s">
        <v>995</v>
      </c>
      <c r="I2370" t="s">
        <v>995</v>
      </c>
      <c r="J2370" t="s">
        <v>995</v>
      </c>
      <c r="K2370" t="s">
        <v>995</v>
      </c>
      <c r="L2370" t="s">
        <v>995</v>
      </c>
      <c r="M2370" t="s">
        <v>995</v>
      </c>
      <c r="N2370" t="s">
        <v>995</v>
      </c>
      <c r="O2370" t="s">
        <v>995</v>
      </c>
      <c r="P2370" t="s">
        <v>995</v>
      </c>
      <c r="Q2370" t="s">
        <v>995</v>
      </c>
      <c r="R2370" t="s">
        <v>995</v>
      </c>
      <c r="S2370" t="s">
        <v>995</v>
      </c>
      <c r="T2370" t="s">
        <v>995</v>
      </c>
      <c r="U2370" t="s">
        <v>995</v>
      </c>
      <c r="V2370" t="s">
        <v>995</v>
      </c>
      <c r="W2370" t="s">
        <v>995</v>
      </c>
      <c r="X2370" t="s">
        <v>995</v>
      </c>
      <c r="Y2370" t="s">
        <v>995</v>
      </c>
      <c r="Z2370" t="s">
        <v>995</v>
      </c>
      <c r="AA2370" t="s">
        <v>995</v>
      </c>
      <c r="AB2370" t="s">
        <v>995</v>
      </c>
      <c r="AC2370" t="s">
        <v>995</v>
      </c>
      <c r="AD2370" t="s">
        <v>995</v>
      </c>
      <c r="AE2370" t="s">
        <v>995</v>
      </c>
      <c r="AF2370" t="s">
        <v>995</v>
      </c>
      <c r="AG2370" t="s">
        <v>995</v>
      </c>
      <c r="AH2370" t="s">
        <v>995</v>
      </c>
      <c r="AI2370" t="s">
        <v>995</v>
      </c>
      <c r="AJ2370" t="s">
        <v>995</v>
      </c>
      <c r="AK2370" t="s">
        <v>995</v>
      </c>
      <c r="AL2370" t="s">
        <v>995</v>
      </c>
      <c r="AM2370" t="s">
        <v>995</v>
      </c>
      <c r="AN2370" t="s">
        <v>995</v>
      </c>
      <c r="AO2370" t="s">
        <v>995</v>
      </c>
      <c r="AP2370" t="s">
        <v>995</v>
      </c>
      <c r="AQ2370" s="297" t="s">
        <v>855</v>
      </c>
      <c r="AR2370" s="303"/>
      <c r="AS2370" s="303"/>
    </row>
    <row r="2371" spans="1:47" ht="21.6" x14ac:dyDescent="0.3">
      <c r="A2371" s="285">
        <v>121279</v>
      </c>
      <c r="B2371" s="286" t="s">
        <v>61</v>
      </c>
      <c r="C2371" t="s">
        <v>226</v>
      </c>
      <c r="D2371" t="s">
        <v>226</v>
      </c>
      <c r="E2371" t="s">
        <v>226</v>
      </c>
      <c r="F2371" t="s">
        <v>224</v>
      </c>
      <c r="G2371" t="s">
        <v>226</v>
      </c>
      <c r="H2371" t="s">
        <v>226</v>
      </c>
      <c r="I2371" t="s">
        <v>226</v>
      </c>
      <c r="J2371" t="s">
        <v>226</v>
      </c>
      <c r="K2371" t="s">
        <v>226</v>
      </c>
      <c r="L2371" t="s">
        <v>226</v>
      </c>
      <c r="M2371" t="s">
        <v>226</v>
      </c>
      <c r="N2371" t="s">
        <v>226</v>
      </c>
      <c r="O2371" t="s">
        <v>224</v>
      </c>
      <c r="P2371" t="s">
        <v>226</v>
      </c>
      <c r="Q2371" t="s">
        <v>226</v>
      </c>
      <c r="R2371" t="s">
        <v>226</v>
      </c>
      <c r="S2371" t="s">
        <v>226</v>
      </c>
      <c r="T2371" t="s">
        <v>224</v>
      </c>
      <c r="U2371" t="s">
        <v>226</v>
      </c>
      <c r="V2371" t="s">
        <v>224</v>
      </c>
      <c r="W2371" t="s">
        <v>226</v>
      </c>
      <c r="X2371" t="s">
        <v>224</v>
      </c>
      <c r="Y2371" t="s">
        <v>224</v>
      </c>
      <c r="Z2371" t="s">
        <v>226</v>
      </c>
      <c r="AA2371" t="s">
        <v>226</v>
      </c>
      <c r="AB2371" t="s">
        <v>226</v>
      </c>
      <c r="AC2371" t="s">
        <v>226</v>
      </c>
      <c r="AD2371" t="s">
        <v>226</v>
      </c>
      <c r="AE2371" t="s">
        <v>224</v>
      </c>
      <c r="AF2371" t="s">
        <v>224</v>
      </c>
      <c r="AG2371" t="s">
        <v>226</v>
      </c>
      <c r="AH2371" t="s">
        <v>226</v>
      </c>
      <c r="AI2371" t="s">
        <v>226</v>
      </c>
      <c r="AJ2371" t="s">
        <v>226</v>
      </c>
      <c r="AK2371" t="s">
        <v>226</v>
      </c>
      <c r="AL2371" t="s">
        <v>225</v>
      </c>
      <c r="AM2371" t="s">
        <v>225</v>
      </c>
      <c r="AN2371" t="s">
        <v>225</v>
      </c>
      <c r="AO2371" t="s">
        <v>225</v>
      </c>
      <c r="AP2371" t="s">
        <v>225</v>
      </c>
      <c r="AQ2371" s="297" t="s">
        <v>394</v>
      </c>
      <c r="AR2371" s="307"/>
      <c r="AS2371" s="310"/>
    </row>
    <row r="2372" spans="1:47" x14ac:dyDescent="0.3">
      <c r="A2372" s="285">
        <v>121281</v>
      </c>
      <c r="B2372" s="286" t="s">
        <v>538</v>
      </c>
      <c r="C2372" t="s">
        <v>995</v>
      </c>
      <c r="D2372" t="s">
        <v>995</v>
      </c>
      <c r="E2372" t="s">
        <v>995</v>
      </c>
      <c r="F2372" t="s">
        <v>995</v>
      </c>
      <c r="G2372" t="s">
        <v>995</v>
      </c>
      <c r="H2372" t="s">
        <v>995</v>
      </c>
      <c r="I2372" t="s">
        <v>995</v>
      </c>
      <c r="J2372" t="s">
        <v>995</v>
      </c>
      <c r="K2372" t="s">
        <v>995</v>
      </c>
      <c r="L2372" t="s">
        <v>995</v>
      </c>
      <c r="M2372" t="s">
        <v>995</v>
      </c>
      <c r="N2372" t="s">
        <v>995</v>
      </c>
      <c r="O2372" t="s">
        <v>995</v>
      </c>
      <c r="P2372" t="s">
        <v>995</v>
      </c>
      <c r="Q2372" t="s">
        <v>995</v>
      </c>
      <c r="R2372" t="s">
        <v>995</v>
      </c>
      <c r="S2372" t="s">
        <v>995</v>
      </c>
      <c r="T2372" t="s">
        <v>995</v>
      </c>
      <c r="U2372" t="s">
        <v>995</v>
      </c>
      <c r="V2372" t="s">
        <v>995</v>
      </c>
      <c r="W2372" t="s">
        <v>995</v>
      </c>
      <c r="X2372" t="s">
        <v>995</v>
      </c>
      <c r="Y2372" t="s">
        <v>995</v>
      </c>
      <c r="Z2372" t="s">
        <v>995</v>
      </c>
      <c r="AA2372" t="s">
        <v>995</v>
      </c>
      <c r="AB2372" t="s">
        <v>995</v>
      </c>
      <c r="AC2372" t="s">
        <v>995</v>
      </c>
      <c r="AD2372" t="s">
        <v>995</v>
      </c>
      <c r="AE2372" t="s">
        <v>995</v>
      </c>
      <c r="AF2372" t="s">
        <v>995</v>
      </c>
      <c r="AG2372" t="s">
        <v>995</v>
      </c>
      <c r="AH2372" t="s">
        <v>995</v>
      </c>
      <c r="AI2372" t="s">
        <v>995</v>
      </c>
      <c r="AJ2372" t="s">
        <v>995</v>
      </c>
      <c r="AK2372" t="s">
        <v>995</v>
      </c>
      <c r="AL2372" t="s">
        <v>995</v>
      </c>
      <c r="AM2372" t="s">
        <v>995</v>
      </c>
      <c r="AN2372" t="s">
        <v>995</v>
      </c>
      <c r="AO2372" t="s">
        <v>995</v>
      </c>
      <c r="AP2372" t="s">
        <v>995</v>
      </c>
      <c r="AQ2372" s="297" t="s">
        <v>855</v>
      </c>
      <c r="AR2372" s="303"/>
      <c r="AS2372" s="303"/>
    </row>
    <row r="2373" spans="1:47" ht="21.6" x14ac:dyDescent="0.3">
      <c r="A2373" s="285">
        <v>121283</v>
      </c>
      <c r="B2373" s="286" t="s">
        <v>540</v>
      </c>
      <c r="C2373" t="s">
        <v>224</v>
      </c>
      <c r="D2373" t="s">
        <v>224</v>
      </c>
      <c r="E2373" t="s">
        <v>224</v>
      </c>
      <c r="F2373" t="s">
        <v>224</v>
      </c>
      <c r="G2373" t="s">
        <v>226</v>
      </c>
      <c r="H2373" t="s">
        <v>224</v>
      </c>
      <c r="I2373" t="s">
        <v>224</v>
      </c>
      <c r="J2373" t="s">
        <v>226</v>
      </c>
      <c r="K2373" t="s">
        <v>225</v>
      </c>
      <c r="L2373" t="s">
        <v>226</v>
      </c>
      <c r="M2373" t="s">
        <v>226</v>
      </c>
      <c r="N2373" t="s">
        <v>224</v>
      </c>
      <c r="O2373" t="s">
        <v>224</v>
      </c>
      <c r="P2373" t="s">
        <v>225</v>
      </c>
      <c r="Q2373" t="s">
        <v>224</v>
      </c>
      <c r="R2373" t="s">
        <v>225</v>
      </c>
      <c r="S2373" t="s">
        <v>225</v>
      </c>
      <c r="T2373" t="s">
        <v>225</v>
      </c>
      <c r="U2373" t="s">
        <v>225</v>
      </c>
      <c r="V2373" t="s">
        <v>225</v>
      </c>
      <c r="W2373" t="s">
        <v>394</v>
      </c>
      <c r="X2373" t="s">
        <v>394</v>
      </c>
      <c r="Y2373" t="s">
        <v>394</v>
      </c>
      <c r="Z2373" t="s">
        <v>394</v>
      </c>
      <c r="AA2373" t="s">
        <v>394</v>
      </c>
      <c r="AB2373" t="s">
        <v>394</v>
      </c>
      <c r="AC2373" t="s">
        <v>394</v>
      </c>
      <c r="AD2373" t="s">
        <v>394</v>
      </c>
      <c r="AE2373" t="s">
        <v>394</v>
      </c>
      <c r="AF2373" t="s">
        <v>394</v>
      </c>
      <c r="AG2373" t="s">
        <v>394</v>
      </c>
      <c r="AH2373" t="s">
        <v>394</v>
      </c>
      <c r="AI2373" t="s">
        <v>394</v>
      </c>
      <c r="AJ2373" t="s">
        <v>394</v>
      </c>
      <c r="AK2373" t="s">
        <v>394</v>
      </c>
      <c r="AL2373" t="s">
        <v>394</v>
      </c>
      <c r="AM2373" t="s">
        <v>394</v>
      </c>
      <c r="AN2373" t="s">
        <v>394</v>
      </c>
      <c r="AO2373" t="s">
        <v>394</v>
      </c>
      <c r="AP2373" t="s">
        <v>394</v>
      </c>
      <c r="AQ2373" s="297" t="s">
        <v>394</v>
      </c>
      <c r="AR2373" s="307"/>
      <c r="AS2373" s="310"/>
    </row>
    <row r="2374" spans="1:47" ht="21.6" x14ac:dyDescent="0.65">
      <c r="A2374" s="285">
        <v>121287</v>
      </c>
      <c r="B2374" s="286" t="s">
        <v>61</v>
      </c>
      <c r="C2374" t="s">
        <v>224</v>
      </c>
      <c r="D2374" t="s">
        <v>224</v>
      </c>
      <c r="E2374" t="s">
        <v>226</v>
      </c>
      <c r="F2374" t="s">
        <v>224</v>
      </c>
      <c r="G2374" t="s">
        <v>224</v>
      </c>
      <c r="H2374" t="s">
        <v>226</v>
      </c>
      <c r="I2374" t="s">
        <v>224</v>
      </c>
      <c r="J2374" t="s">
        <v>226</v>
      </c>
      <c r="K2374" t="s">
        <v>224</v>
      </c>
      <c r="L2374" t="s">
        <v>226</v>
      </c>
      <c r="M2374" t="s">
        <v>226</v>
      </c>
      <c r="N2374" t="s">
        <v>226</v>
      </c>
      <c r="O2374" t="s">
        <v>226</v>
      </c>
      <c r="P2374" t="s">
        <v>226</v>
      </c>
      <c r="Q2374" t="s">
        <v>226</v>
      </c>
      <c r="R2374" t="s">
        <v>225</v>
      </c>
      <c r="S2374" t="s">
        <v>225</v>
      </c>
      <c r="T2374" t="s">
        <v>224</v>
      </c>
      <c r="U2374" t="s">
        <v>226</v>
      </c>
      <c r="V2374" t="s">
        <v>226</v>
      </c>
      <c r="W2374" t="s">
        <v>225</v>
      </c>
      <c r="X2374" t="s">
        <v>226</v>
      </c>
      <c r="Y2374" t="s">
        <v>226</v>
      </c>
      <c r="Z2374" t="s">
        <v>225</v>
      </c>
      <c r="AA2374" t="s">
        <v>225</v>
      </c>
      <c r="AB2374" t="s">
        <v>394</v>
      </c>
      <c r="AC2374" t="s">
        <v>394</v>
      </c>
      <c r="AD2374" t="s">
        <v>394</v>
      </c>
      <c r="AE2374" t="s">
        <v>394</v>
      </c>
      <c r="AF2374" t="s">
        <v>394</v>
      </c>
      <c r="AG2374" t="s">
        <v>394</v>
      </c>
      <c r="AH2374" t="s">
        <v>394</v>
      </c>
      <c r="AI2374" t="s">
        <v>394</v>
      </c>
      <c r="AJ2374" t="s">
        <v>394</v>
      </c>
      <c r="AK2374" t="s">
        <v>394</v>
      </c>
      <c r="AL2374" t="s">
        <v>394</v>
      </c>
      <c r="AM2374" t="s">
        <v>394</v>
      </c>
      <c r="AN2374" t="s">
        <v>394</v>
      </c>
      <c r="AO2374" t="s">
        <v>394</v>
      </c>
      <c r="AP2374" t="s">
        <v>394</v>
      </c>
      <c r="AQ2374" s="291"/>
      <c r="AR2374" s="296"/>
      <c r="AS2374" s="296"/>
      <c r="AU2374"/>
    </row>
    <row r="2375" spans="1:47" x14ac:dyDescent="0.3">
      <c r="A2375" s="285">
        <v>121291</v>
      </c>
      <c r="B2375" s="286" t="s">
        <v>538</v>
      </c>
      <c r="C2375" t="s">
        <v>995</v>
      </c>
      <c r="D2375" t="s">
        <v>995</v>
      </c>
      <c r="E2375" t="s">
        <v>995</v>
      </c>
      <c r="F2375" t="s">
        <v>995</v>
      </c>
      <c r="G2375" t="s">
        <v>995</v>
      </c>
      <c r="H2375" t="s">
        <v>995</v>
      </c>
      <c r="I2375" t="s">
        <v>995</v>
      </c>
      <c r="J2375" t="s">
        <v>995</v>
      </c>
      <c r="K2375" t="s">
        <v>995</v>
      </c>
      <c r="L2375" t="s">
        <v>995</v>
      </c>
      <c r="M2375" t="s">
        <v>995</v>
      </c>
      <c r="N2375" t="s">
        <v>995</v>
      </c>
      <c r="O2375" t="s">
        <v>995</v>
      </c>
      <c r="P2375" t="s">
        <v>995</v>
      </c>
      <c r="Q2375" t="s">
        <v>995</v>
      </c>
      <c r="R2375" t="s">
        <v>995</v>
      </c>
      <c r="S2375" t="s">
        <v>995</v>
      </c>
      <c r="T2375" t="s">
        <v>995</v>
      </c>
      <c r="U2375" t="s">
        <v>995</v>
      </c>
      <c r="V2375" t="s">
        <v>995</v>
      </c>
      <c r="W2375" t="s">
        <v>995</v>
      </c>
      <c r="X2375" t="s">
        <v>995</v>
      </c>
      <c r="Y2375" t="s">
        <v>995</v>
      </c>
      <c r="Z2375" t="s">
        <v>995</v>
      </c>
      <c r="AA2375" t="s">
        <v>995</v>
      </c>
      <c r="AB2375" t="s">
        <v>995</v>
      </c>
      <c r="AC2375" t="s">
        <v>995</v>
      </c>
      <c r="AD2375" t="s">
        <v>995</v>
      </c>
      <c r="AE2375" t="s">
        <v>995</v>
      </c>
      <c r="AF2375" t="s">
        <v>995</v>
      </c>
      <c r="AG2375" t="s">
        <v>995</v>
      </c>
      <c r="AH2375" t="s">
        <v>995</v>
      </c>
      <c r="AI2375" t="s">
        <v>995</v>
      </c>
      <c r="AJ2375" t="s">
        <v>995</v>
      </c>
      <c r="AK2375" t="s">
        <v>995</v>
      </c>
      <c r="AL2375" t="s">
        <v>995</v>
      </c>
      <c r="AM2375" t="s">
        <v>995</v>
      </c>
      <c r="AN2375" t="s">
        <v>995</v>
      </c>
      <c r="AO2375" t="s">
        <v>995</v>
      </c>
      <c r="AP2375" t="s">
        <v>995</v>
      </c>
      <c r="AQ2375" s="297" t="s">
        <v>855</v>
      </c>
      <c r="AR2375" s="303"/>
      <c r="AS2375" s="303"/>
    </row>
    <row r="2376" spans="1:47" ht="21.6" x14ac:dyDescent="0.3">
      <c r="A2376" s="285">
        <v>121292</v>
      </c>
      <c r="B2376" s="286" t="s">
        <v>61</v>
      </c>
      <c r="C2376" t="s">
        <v>226</v>
      </c>
      <c r="D2376" t="s">
        <v>226</v>
      </c>
      <c r="E2376" t="s">
        <v>226</v>
      </c>
      <c r="F2376" t="s">
        <v>224</v>
      </c>
      <c r="G2376" t="s">
        <v>226</v>
      </c>
      <c r="H2376" t="s">
        <v>226</v>
      </c>
      <c r="I2376" t="s">
        <v>224</v>
      </c>
      <c r="J2376" t="s">
        <v>226</v>
      </c>
      <c r="K2376" t="s">
        <v>226</v>
      </c>
      <c r="L2376" t="s">
        <v>226</v>
      </c>
      <c r="M2376" t="s">
        <v>226</v>
      </c>
      <c r="N2376" t="s">
        <v>226</v>
      </c>
      <c r="O2376" t="s">
        <v>224</v>
      </c>
      <c r="P2376" t="s">
        <v>226</v>
      </c>
      <c r="Q2376" t="s">
        <v>226</v>
      </c>
      <c r="R2376" t="s">
        <v>226</v>
      </c>
      <c r="S2376" t="s">
        <v>226</v>
      </c>
      <c r="T2376" t="s">
        <v>224</v>
      </c>
      <c r="U2376" t="s">
        <v>224</v>
      </c>
      <c r="V2376" t="s">
        <v>226</v>
      </c>
      <c r="W2376" t="s">
        <v>226</v>
      </c>
      <c r="X2376" t="s">
        <v>224</v>
      </c>
      <c r="Y2376" t="s">
        <v>224</v>
      </c>
      <c r="Z2376" t="s">
        <v>224</v>
      </c>
      <c r="AA2376" t="s">
        <v>226</v>
      </c>
      <c r="AB2376" t="s">
        <v>224</v>
      </c>
      <c r="AC2376" t="s">
        <v>224</v>
      </c>
      <c r="AD2376" t="s">
        <v>224</v>
      </c>
      <c r="AE2376" t="s">
        <v>224</v>
      </c>
      <c r="AF2376" t="s">
        <v>226</v>
      </c>
      <c r="AG2376" t="s">
        <v>226</v>
      </c>
      <c r="AH2376" t="s">
        <v>226</v>
      </c>
      <c r="AI2376" t="s">
        <v>226</v>
      </c>
      <c r="AJ2376" t="s">
        <v>225</v>
      </c>
      <c r="AK2376" t="s">
        <v>226</v>
      </c>
      <c r="AL2376" t="s">
        <v>226</v>
      </c>
      <c r="AM2376" t="s">
        <v>224</v>
      </c>
      <c r="AN2376" t="s">
        <v>226</v>
      </c>
      <c r="AO2376" t="s">
        <v>226</v>
      </c>
      <c r="AP2376" t="s">
        <v>226</v>
      </c>
      <c r="AQ2376" s="297" t="s">
        <v>394</v>
      </c>
      <c r="AR2376" s="307"/>
      <c r="AS2376" s="310"/>
    </row>
    <row r="2377" spans="1:47" x14ac:dyDescent="0.3">
      <c r="A2377" s="285">
        <v>121293</v>
      </c>
      <c r="B2377" s="286" t="s">
        <v>540</v>
      </c>
      <c r="C2377" t="s">
        <v>995</v>
      </c>
      <c r="D2377" t="s">
        <v>995</v>
      </c>
      <c r="E2377" t="s">
        <v>995</v>
      </c>
      <c r="F2377" t="s">
        <v>995</v>
      </c>
      <c r="G2377" t="s">
        <v>995</v>
      </c>
      <c r="H2377" t="s">
        <v>995</v>
      </c>
      <c r="I2377" t="s">
        <v>995</v>
      </c>
      <c r="J2377" t="s">
        <v>995</v>
      </c>
      <c r="K2377" t="s">
        <v>995</v>
      </c>
      <c r="L2377" t="s">
        <v>995</v>
      </c>
      <c r="M2377" t="s">
        <v>995</v>
      </c>
      <c r="N2377" t="s">
        <v>995</v>
      </c>
      <c r="O2377" t="s">
        <v>995</v>
      </c>
      <c r="P2377" t="s">
        <v>995</v>
      </c>
      <c r="Q2377" t="s">
        <v>995</v>
      </c>
      <c r="R2377" t="s">
        <v>995</v>
      </c>
      <c r="S2377" t="s">
        <v>995</v>
      </c>
      <c r="T2377" t="s">
        <v>995</v>
      </c>
      <c r="U2377" t="s">
        <v>995</v>
      </c>
      <c r="V2377" t="s">
        <v>995</v>
      </c>
      <c r="W2377" t="s">
        <v>995</v>
      </c>
      <c r="X2377" t="s">
        <v>995</v>
      </c>
      <c r="Y2377" t="s">
        <v>995</v>
      </c>
      <c r="Z2377" t="s">
        <v>995</v>
      </c>
      <c r="AA2377" t="s">
        <v>995</v>
      </c>
      <c r="AB2377" t="s">
        <v>995</v>
      </c>
      <c r="AC2377" t="s">
        <v>995</v>
      </c>
      <c r="AD2377" t="s">
        <v>995</v>
      </c>
      <c r="AE2377" t="s">
        <v>995</v>
      </c>
      <c r="AF2377" t="s">
        <v>995</v>
      </c>
      <c r="AG2377" t="s">
        <v>995</v>
      </c>
      <c r="AH2377" t="s">
        <v>995</v>
      </c>
      <c r="AI2377" t="s">
        <v>995</v>
      </c>
      <c r="AJ2377" t="s">
        <v>995</v>
      </c>
      <c r="AK2377" t="s">
        <v>995</v>
      </c>
      <c r="AL2377" t="s">
        <v>995</v>
      </c>
      <c r="AM2377" t="s">
        <v>995</v>
      </c>
      <c r="AN2377" t="s">
        <v>995</v>
      </c>
      <c r="AO2377" t="s">
        <v>995</v>
      </c>
      <c r="AP2377" t="s">
        <v>995</v>
      </c>
      <c r="AQ2377" s="297" t="s">
        <v>855</v>
      </c>
      <c r="AR2377" s="303"/>
      <c r="AS2377" s="303"/>
    </row>
    <row r="2378" spans="1:47" x14ac:dyDescent="0.3">
      <c r="A2378" s="285">
        <v>121295</v>
      </c>
      <c r="B2378" s="286" t="s">
        <v>61</v>
      </c>
      <c r="C2378" t="s">
        <v>995</v>
      </c>
      <c r="D2378" t="s">
        <v>995</v>
      </c>
      <c r="E2378" t="s">
        <v>995</v>
      </c>
      <c r="F2378" t="s">
        <v>995</v>
      </c>
      <c r="G2378" t="s">
        <v>995</v>
      </c>
      <c r="H2378" t="s">
        <v>995</v>
      </c>
      <c r="I2378" t="s">
        <v>995</v>
      </c>
      <c r="J2378" t="s">
        <v>995</v>
      </c>
      <c r="K2378" t="s">
        <v>995</v>
      </c>
      <c r="L2378" t="s">
        <v>995</v>
      </c>
      <c r="M2378" t="s">
        <v>995</v>
      </c>
      <c r="N2378" t="s">
        <v>995</v>
      </c>
      <c r="O2378" t="s">
        <v>995</v>
      </c>
      <c r="P2378" t="s">
        <v>995</v>
      </c>
      <c r="Q2378" t="s">
        <v>995</v>
      </c>
      <c r="R2378" t="s">
        <v>995</v>
      </c>
      <c r="S2378" t="s">
        <v>995</v>
      </c>
      <c r="T2378" t="s">
        <v>995</v>
      </c>
      <c r="U2378" t="s">
        <v>995</v>
      </c>
      <c r="V2378" t="s">
        <v>995</v>
      </c>
      <c r="W2378" t="s">
        <v>995</v>
      </c>
      <c r="X2378" t="s">
        <v>995</v>
      </c>
      <c r="Y2378" t="s">
        <v>995</v>
      </c>
      <c r="Z2378" t="s">
        <v>995</v>
      </c>
      <c r="AA2378" t="s">
        <v>995</v>
      </c>
      <c r="AB2378" t="s">
        <v>995</v>
      </c>
      <c r="AC2378" t="s">
        <v>995</v>
      </c>
      <c r="AD2378" t="s">
        <v>995</v>
      </c>
      <c r="AE2378" t="s">
        <v>995</v>
      </c>
      <c r="AF2378" t="s">
        <v>995</v>
      </c>
      <c r="AG2378" t="s">
        <v>995</v>
      </c>
      <c r="AH2378" t="s">
        <v>995</v>
      </c>
      <c r="AI2378" t="s">
        <v>995</v>
      </c>
      <c r="AJ2378" t="s">
        <v>995</v>
      </c>
      <c r="AK2378" t="s">
        <v>995</v>
      </c>
      <c r="AL2378" t="s">
        <v>995</v>
      </c>
      <c r="AM2378" t="s">
        <v>995</v>
      </c>
      <c r="AN2378" t="s">
        <v>995</v>
      </c>
      <c r="AO2378" t="s">
        <v>995</v>
      </c>
      <c r="AP2378" t="s">
        <v>995</v>
      </c>
      <c r="AQ2378" s="297" t="s">
        <v>855</v>
      </c>
      <c r="AR2378" s="303"/>
      <c r="AS2378" s="303"/>
    </row>
    <row r="2379" spans="1:47" ht="21.6" x14ac:dyDescent="0.3">
      <c r="A2379" s="285">
        <v>121296</v>
      </c>
      <c r="B2379" s="286" t="s">
        <v>61</v>
      </c>
      <c r="C2379" t="s">
        <v>995</v>
      </c>
      <c r="D2379" t="s">
        <v>995</v>
      </c>
      <c r="E2379" t="s">
        <v>995</v>
      </c>
      <c r="F2379" t="s">
        <v>995</v>
      </c>
      <c r="G2379" t="s">
        <v>995</v>
      </c>
      <c r="H2379" t="s">
        <v>995</v>
      </c>
      <c r="I2379" t="s">
        <v>995</v>
      </c>
      <c r="J2379" t="s">
        <v>995</v>
      </c>
      <c r="K2379" t="s">
        <v>995</v>
      </c>
      <c r="L2379" t="s">
        <v>995</v>
      </c>
      <c r="M2379" t="s">
        <v>995</v>
      </c>
      <c r="N2379" t="s">
        <v>995</v>
      </c>
      <c r="O2379" t="s">
        <v>995</v>
      </c>
      <c r="P2379" t="s">
        <v>995</v>
      </c>
      <c r="Q2379" t="s">
        <v>995</v>
      </c>
      <c r="R2379" t="s">
        <v>995</v>
      </c>
      <c r="S2379" t="s">
        <v>995</v>
      </c>
      <c r="T2379" t="s">
        <v>995</v>
      </c>
      <c r="U2379" t="s">
        <v>995</v>
      </c>
      <c r="V2379" t="s">
        <v>995</v>
      </c>
      <c r="W2379" t="s">
        <v>995</v>
      </c>
      <c r="X2379" t="s">
        <v>995</v>
      </c>
      <c r="Y2379" t="s">
        <v>995</v>
      </c>
      <c r="Z2379" t="s">
        <v>995</v>
      </c>
      <c r="AA2379" t="s">
        <v>995</v>
      </c>
      <c r="AB2379" t="s">
        <v>995</v>
      </c>
      <c r="AC2379" t="s">
        <v>995</v>
      </c>
      <c r="AD2379" t="s">
        <v>995</v>
      </c>
      <c r="AE2379" t="s">
        <v>995</v>
      </c>
      <c r="AF2379" t="s">
        <v>995</v>
      </c>
      <c r="AG2379" t="s">
        <v>995</v>
      </c>
      <c r="AH2379" t="s">
        <v>995</v>
      </c>
      <c r="AI2379" t="s">
        <v>995</v>
      </c>
      <c r="AJ2379" t="s">
        <v>995</v>
      </c>
      <c r="AK2379" t="s">
        <v>995</v>
      </c>
      <c r="AL2379" t="s">
        <v>995</v>
      </c>
      <c r="AM2379" t="s">
        <v>995</v>
      </c>
      <c r="AN2379" t="s">
        <v>995</v>
      </c>
      <c r="AO2379" t="s">
        <v>995</v>
      </c>
      <c r="AP2379" t="s">
        <v>995</v>
      </c>
      <c r="AQ2379" s="297" t="s">
        <v>855</v>
      </c>
      <c r="AR2379" s="307"/>
      <c r="AS2379" s="310"/>
    </row>
    <row r="2380" spans="1:47" x14ac:dyDescent="0.3">
      <c r="A2380" s="285">
        <v>121299</v>
      </c>
      <c r="B2380" s="286" t="s">
        <v>539</v>
      </c>
      <c r="C2380" t="s">
        <v>995</v>
      </c>
      <c r="D2380" t="s">
        <v>995</v>
      </c>
      <c r="E2380" t="s">
        <v>995</v>
      </c>
      <c r="F2380" t="s">
        <v>995</v>
      </c>
      <c r="G2380" t="s">
        <v>995</v>
      </c>
      <c r="H2380" t="s">
        <v>995</v>
      </c>
      <c r="I2380" t="s">
        <v>995</v>
      </c>
      <c r="J2380" t="s">
        <v>995</v>
      </c>
      <c r="K2380" t="s">
        <v>995</v>
      </c>
      <c r="L2380" t="s">
        <v>995</v>
      </c>
      <c r="M2380" t="s">
        <v>995</v>
      </c>
      <c r="N2380" t="s">
        <v>995</v>
      </c>
      <c r="O2380" t="s">
        <v>995</v>
      </c>
      <c r="P2380" t="s">
        <v>995</v>
      </c>
      <c r="Q2380" t="s">
        <v>995</v>
      </c>
      <c r="R2380" t="s">
        <v>995</v>
      </c>
      <c r="S2380" t="s">
        <v>995</v>
      </c>
      <c r="T2380" t="s">
        <v>995</v>
      </c>
      <c r="U2380" t="s">
        <v>995</v>
      </c>
      <c r="V2380" t="s">
        <v>995</v>
      </c>
      <c r="W2380" t="s">
        <v>995</v>
      </c>
      <c r="X2380" t="s">
        <v>995</v>
      </c>
      <c r="Y2380" t="s">
        <v>995</v>
      </c>
      <c r="Z2380" t="s">
        <v>995</v>
      </c>
      <c r="AA2380" t="s">
        <v>995</v>
      </c>
      <c r="AB2380" t="s">
        <v>995</v>
      </c>
      <c r="AC2380" t="s">
        <v>995</v>
      </c>
      <c r="AD2380" t="s">
        <v>995</v>
      </c>
      <c r="AE2380" t="s">
        <v>995</v>
      </c>
      <c r="AF2380" t="s">
        <v>995</v>
      </c>
      <c r="AG2380" t="s">
        <v>995</v>
      </c>
      <c r="AH2380" t="s">
        <v>995</v>
      </c>
      <c r="AI2380" t="s">
        <v>995</v>
      </c>
      <c r="AJ2380" t="s">
        <v>995</v>
      </c>
      <c r="AK2380" t="s">
        <v>995</v>
      </c>
      <c r="AL2380" t="s">
        <v>995</v>
      </c>
      <c r="AM2380" t="s">
        <v>995</v>
      </c>
      <c r="AN2380" t="s">
        <v>995</v>
      </c>
      <c r="AO2380" t="s">
        <v>995</v>
      </c>
      <c r="AP2380" t="s">
        <v>995</v>
      </c>
      <c r="AQ2380" s="297" t="s">
        <v>855</v>
      </c>
      <c r="AR2380" s="303"/>
      <c r="AS2380" s="303"/>
    </row>
    <row r="2381" spans="1:47" ht="21.6" x14ac:dyDescent="0.3">
      <c r="A2381" s="285">
        <v>121302</v>
      </c>
      <c r="B2381" s="286" t="s">
        <v>61</v>
      </c>
      <c r="C2381" t="s">
        <v>226</v>
      </c>
      <c r="D2381" t="s">
        <v>226</v>
      </c>
      <c r="E2381" t="s">
        <v>224</v>
      </c>
      <c r="F2381" t="s">
        <v>224</v>
      </c>
      <c r="G2381" t="s">
        <v>226</v>
      </c>
      <c r="H2381" t="s">
        <v>226</v>
      </c>
      <c r="I2381" t="s">
        <v>224</v>
      </c>
      <c r="J2381" t="s">
        <v>226</v>
      </c>
      <c r="K2381" t="s">
        <v>224</v>
      </c>
      <c r="L2381" t="s">
        <v>224</v>
      </c>
      <c r="M2381" t="s">
        <v>226</v>
      </c>
      <c r="N2381" t="s">
        <v>224</v>
      </c>
      <c r="O2381" t="s">
        <v>224</v>
      </c>
      <c r="P2381" t="s">
        <v>226</v>
      </c>
      <c r="Q2381" t="s">
        <v>226</v>
      </c>
      <c r="R2381" t="s">
        <v>226</v>
      </c>
      <c r="S2381" t="s">
        <v>224</v>
      </c>
      <c r="T2381" t="s">
        <v>226</v>
      </c>
      <c r="U2381" t="s">
        <v>224</v>
      </c>
      <c r="V2381" t="s">
        <v>226</v>
      </c>
      <c r="W2381" t="s">
        <v>224</v>
      </c>
      <c r="X2381" t="s">
        <v>224</v>
      </c>
      <c r="Y2381" t="s">
        <v>226</v>
      </c>
      <c r="Z2381" t="s">
        <v>224</v>
      </c>
      <c r="AA2381" t="s">
        <v>225</v>
      </c>
      <c r="AB2381" t="s">
        <v>226</v>
      </c>
      <c r="AC2381" t="s">
        <v>224</v>
      </c>
      <c r="AD2381" t="s">
        <v>224</v>
      </c>
      <c r="AE2381" t="s">
        <v>224</v>
      </c>
      <c r="AF2381" t="s">
        <v>225</v>
      </c>
      <c r="AG2381" t="s">
        <v>226</v>
      </c>
      <c r="AH2381" t="s">
        <v>225</v>
      </c>
      <c r="AI2381" t="s">
        <v>225</v>
      </c>
      <c r="AJ2381" t="s">
        <v>225</v>
      </c>
      <c r="AK2381" t="s">
        <v>225</v>
      </c>
      <c r="AL2381" t="s">
        <v>225</v>
      </c>
      <c r="AM2381" t="s">
        <v>225</v>
      </c>
      <c r="AN2381" t="s">
        <v>225</v>
      </c>
      <c r="AO2381" t="s">
        <v>225</v>
      </c>
      <c r="AP2381" t="s">
        <v>225</v>
      </c>
      <c r="AQ2381" s="297" t="s">
        <v>394</v>
      </c>
      <c r="AR2381" s="307"/>
      <c r="AS2381" s="310"/>
    </row>
    <row r="2382" spans="1:47" ht="21.6" x14ac:dyDescent="0.3">
      <c r="A2382" s="285">
        <v>121304</v>
      </c>
      <c r="B2382" s="286" t="s">
        <v>61</v>
      </c>
      <c r="C2382" t="s">
        <v>224</v>
      </c>
      <c r="D2382" t="s">
        <v>224</v>
      </c>
      <c r="E2382" t="s">
        <v>224</v>
      </c>
      <c r="F2382" t="s">
        <v>224</v>
      </c>
      <c r="G2382" t="s">
        <v>224</v>
      </c>
      <c r="H2382" t="s">
        <v>226</v>
      </c>
      <c r="I2382" t="s">
        <v>226</v>
      </c>
      <c r="J2382" t="s">
        <v>226</v>
      </c>
      <c r="K2382" t="s">
        <v>226</v>
      </c>
      <c r="L2382" t="s">
        <v>224</v>
      </c>
      <c r="M2382" t="s">
        <v>226</v>
      </c>
      <c r="N2382" t="s">
        <v>224</v>
      </c>
      <c r="O2382" t="s">
        <v>224</v>
      </c>
      <c r="P2382" t="s">
        <v>226</v>
      </c>
      <c r="Q2382" t="s">
        <v>224</v>
      </c>
      <c r="R2382" t="s">
        <v>226</v>
      </c>
      <c r="S2382" t="s">
        <v>226</v>
      </c>
      <c r="T2382" t="s">
        <v>224</v>
      </c>
      <c r="U2382" t="s">
        <v>226</v>
      </c>
      <c r="V2382" t="s">
        <v>226</v>
      </c>
      <c r="W2382" t="s">
        <v>226</v>
      </c>
      <c r="X2382" t="s">
        <v>224</v>
      </c>
      <c r="Y2382" t="s">
        <v>224</v>
      </c>
      <c r="Z2382" t="s">
        <v>224</v>
      </c>
      <c r="AA2382" t="s">
        <v>226</v>
      </c>
      <c r="AB2382" t="s">
        <v>225</v>
      </c>
      <c r="AC2382" t="s">
        <v>226</v>
      </c>
      <c r="AD2382" t="s">
        <v>226</v>
      </c>
      <c r="AE2382" t="s">
        <v>226</v>
      </c>
      <c r="AF2382" t="s">
        <v>225</v>
      </c>
      <c r="AG2382" t="s">
        <v>224</v>
      </c>
      <c r="AH2382" t="s">
        <v>224</v>
      </c>
      <c r="AI2382" t="s">
        <v>224</v>
      </c>
      <c r="AJ2382" t="s">
        <v>226</v>
      </c>
      <c r="AK2382" t="s">
        <v>224</v>
      </c>
      <c r="AL2382" t="s">
        <v>226</v>
      </c>
      <c r="AM2382" t="s">
        <v>226</v>
      </c>
      <c r="AN2382" t="s">
        <v>226</v>
      </c>
      <c r="AO2382" t="s">
        <v>226</v>
      </c>
      <c r="AP2382" t="s">
        <v>226</v>
      </c>
      <c r="AQ2382" s="297" t="s">
        <v>394</v>
      </c>
      <c r="AR2382" s="307"/>
      <c r="AS2382" s="310"/>
    </row>
    <row r="2383" spans="1:47" x14ac:dyDescent="0.3">
      <c r="A2383" s="285">
        <v>121305</v>
      </c>
      <c r="B2383" s="286" t="s">
        <v>540</v>
      </c>
      <c r="C2383" t="s">
        <v>995</v>
      </c>
      <c r="D2383" t="s">
        <v>995</v>
      </c>
      <c r="E2383" t="s">
        <v>995</v>
      </c>
      <c r="F2383" t="s">
        <v>995</v>
      </c>
      <c r="G2383" t="s">
        <v>995</v>
      </c>
      <c r="H2383" t="s">
        <v>995</v>
      </c>
      <c r="I2383" t="s">
        <v>995</v>
      </c>
      <c r="J2383" t="s">
        <v>995</v>
      </c>
      <c r="K2383" t="s">
        <v>995</v>
      </c>
      <c r="L2383" t="s">
        <v>995</v>
      </c>
      <c r="M2383" t="s">
        <v>995</v>
      </c>
      <c r="N2383" t="s">
        <v>995</v>
      </c>
      <c r="O2383" t="s">
        <v>995</v>
      </c>
      <c r="P2383" t="s">
        <v>995</v>
      </c>
      <c r="Q2383" t="s">
        <v>995</v>
      </c>
      <c r="R2383" t="s">
        <v>995</v>
      </c>
      <c r="S2383" t="s">
        <v>995</v>
      </c>
      <c r="T2383" t="s">
        <v>995</v>
      </c>
      <c r="U2383" t="s">
        <v>995</v>
      </c>
      <c r="V2383" t="s">
        <v>995</v>
      </c>
      <c r="W2383" t="s">
        <v>995</v>
      </c>
      <c r="X2383" t="s">
        <v>995</v>
      </c>
      <c r="Y2383" t="s">
        <v>995</v>
      </c>
      <c r="Z2383" t="s">
        <v>995</v>
      </c>
      <c r="AA2383" t="s">
        <v>995</v>
      </c>
      <c r="AB2383" t="s">
        <v>995</v>
      </c>
      <c r="AC2383" t="s">
        <v>995</v>
      </c>
      <c r="AD2383" t="s">
        <v>995</v>
      </c>
      <c r="AE2383" t="s">
        <v>995</v>
      </c>
      <c r="AF2383" t="s">
        <v>995</v>
      </c>
      <c r="AG2383" t="s">
        <v>995</v>
      </c>
      <c r="AH2383" t="s">
        <v>995</v>
      </c>
      <c r="AI2383" t="s">
        <v>995</v>
      </c>
      <c r="AJ2383" t="s">
        <v>995</v>
      </c>
      <c r="AK2383" t="s">
        <v>995</v>
      </c>
      <c r="AL2383" t="s">
        <v>995</v>
      </c>
      <c r="AM2383" t="s">
        <v>995</v>
      </c>
      <c r="AN2383" t="s">
        <v>995</v>
      </c>
      <c r="AO2383" t="s">
        <v>995</v>
      </c>
      <c r="AP2383" t="s">
        <v>995</v>
      </c>
      <c r="AQ2383" s="297" t="s">
        <v>855</v>
      </c>
      <c r="AR2383" s="303"/>
      <c r="AS2383" s="303"/>
    </row>
    <row r="2384" spans="1:47" x14ac:dyDescent="0.3">
      <c r="A2384" s="285">
        <v>121306</v>
      </c>
      <c r="B2384" s="286" t="s">
        <v>540</v>
      </c>
      <c r="C2384" t="s">
        <v>995</v>
      </c>
      <c r="D2384" t="s">
        <v>995</v>
      </c>
      <c r="E2384" t="s">
        <v>995</v>
      </c>
      <c r="F2384" t="s">
        <v>995</v>
      </c>
      <c r="G2384" t="s">
        <v>995</v>
      </c>
      <c r="H2384" t="s">
        <v>995</v>
      </c>
      <c r="I2384" t="s">
        <v>995</v>
      </c>
      <c r="J2384" t="s">
        <v>995</v>
      </c>
      <c r="K2384" t="s">
        <v>995</v>
      </c>
      <c r="L2384" t="s">
        <v>995</v>
      </c>
      <c r="M2384" t="s">
        <v>995</v>
      </c>
      <c r="N2384" t="s">
        <v>995</v>
      </c>
      <c r="O2384" t="s">
        <v>995</v>
      </c>
      <c r="P2384" t="s">
        <v>995</v>
      </c>
      <c r="Q2384" t="s">
        <v>995</v>
      </c>
      <c r="R2384" t="s">
        <v>995</v>
      </c>
      <c r="S2384" t="s">
        <v>995</v>
      </c>
      <c r="T2384" t="s">
        <v>995</v>
      </c>
      <c r="U2384" t="s">
        <v>995</v>
      </c>
      <c r="V2384" t="s">
        <v>995</v>
      </c>
      <c r="W2384" t="s">
        <v>995</v>
      </c>
      <c r="X2384" t="s">
        <v>995</v>
      </c>
      <c r="Y2384" t="s">
        <v>995</v>
      </c>
      <c r="Z2384" t="s">
        <v>995</v>
      </c>
      <c r="AA2384" t="s">
        <v>995</v>
      </c>
      <c r="AB2384" t="s">
        <v>995</v>
      </c>
      <c r="AC2384" t="s">
        <v>995</v>
      </c>
      <c r="AD2384" t="s">
        <v>995</v>
      </c>
      <c r="AE2384" t="s">
        <v>995</v>
      </c>
      <c r="AF2384" t="s">
        <v>995</v>
      </c>
      <c r="AG2384" t="s">
        <v>995</v>
      </c>
      <c r="AH2384" t="s">
        <v>995</v>
      </c>
      <c r="AI2384" t="s">
        <v>995</v>
      </c>
      <c r="AJ2384" t="s">
        <v>995</v>
      </c>
      <c r="AK2384" t="s">
        <v>995</v>
      </c>
      <c r="AL2384" t="s">
        <v>995</v>
      </c>
      <c r="AM2384" t="s">
        <v>995</v>
      </c>
      <c r="AN2384" t="s">
        <v>995</v>
      </c>
      <c r="AO2384" t="s">
        <v>995</v>
      </c>
      <c r="AP2384" t="s">
        <v>995</v>
      </c>
      <c r="AQ2384" s="297" t="s">
        <v>855</v>
      </c>
      <c r="AR2384" s="303"/>
      <c r="AS2384" s="303"/>
    </row>
    <row r="2385" spans="1:47" x14ac:dyDescent="0.3">
      <c r="A2385" s="285">
        <v>121307</v>
      </c>
      <c r="B2385" s="286" t="s">
        <v>539</v>
      </c>
      <c r="C2385" t="s">
        <v>995</v>
      </c>
      <c r="D2385" t="s">
        <v>995</v>
      </c>
      <c r="E2385" t="s">
        <v>995</v>
      </c>
      <c r="F2385" t="s">
        <v>995</v>
      </c>
      <c r="G2385" t="s">
        <v>995</v>
      </c>
      <c r="H2385" t="s">
        <v>995</v>
      </c>
      <c r="I2385" t="s">
        <v>995</v>
      </c>
      <c r="J2385" t="s">
        <v>995</v>
      </c>
      <c r="K2385" t="s">
        <v>995</v>
      </c>
      <c r="L2385" t="s">
        <v>995</v>
      </c>
      <c r="M2385" t="s">
        <v>995</v>
      </c>
      <c r="N2385" t="s">
        <v>995</v>
      </c>
      <c r="O2385" t="s">
        <v>995</v>
      </c>
      <c r="P2385" t="s">
        <v>995</v>
      </c>
      <c r="Q2385" t="s">
        <v>995</v>
      </c>
      <c r="R2385" t="s">
        <v>995</v>
      </c>
      <c r="S2385" t="s">
        <v>995</v>
      </c>
      <c r="T2385" t="s">
        <v>995</v>
      </c>
      <c r="U2385" t="s">
        <v>995</v>
      </c>
      <c r="V2385" t="s">
        <v>995</v>
      </c>
      <c r="W2385" t="s">
        <v>995</v>
      </c>
      <c r="X2385" t="s">
        <v>995</v>
      </c>
      <c r="Y2385" t="s">
        <v>995</v>
      </c>
      <c r="Z2385" t="s">
        <v>995</v>
      </c>
      <c r="AA2385" t="s">
        <v>995</v>
      </c>
      <c r="AB2385" t="s">
        <v>995</v>
      </c>
      <c r="AC2385" t="s">
        <v>995</v>
      </c>
      <c r="AD2385" t="s">
        <v>995</v>
      </c>
      <c r="AE2385" t="s">
        <v>995</v>
      </c>
      <c r="AF2385" t="s">
        <v>995</v>
      </c>
      <c r="AG2385" t="s">
        <v>995</v>
      </c>
      <c r="AH2385" t="s">
        <v>995</v>
      </c>
      <c r="AI2385" t="s">
        <v>995</v>
      </c>
      <c r="AJ2385" t="s">
        <v>995</v>
      </c>
      <c r="AK2385" t="s">
        <v>995</v>
      </c>
      <c r="AL2385" t="s">
        <v>995</v>
      </c>
      <c r="AM2385" t="s">
        <v>995</v>
      </c>
      <c r="AN2385" t="s">
        <v>995</v>
      </c>
      <c r="AO2385" t="s">
        <v>995</v>
      </c>
      <c r="AP2385" t="s">
        <v>995</v>
      </c>
      <c r="AQ2385" s="297" t="s">
        <v>855</v>
      </c>
      <c r="AR2385" s="303"/>
      <c r="AS2385" s="303"/>
    </row>
    <row r="2386" spans="1:47" ht="21.6" x14ac:dyDescent="0.3">
      <c r="A2386" s="285">
        <v>121308</v>
      </c>
      <c r="B2386" s="286" t="s">
        <v>61</v>
      </c>
      <c r="C2386" t="s">
        <v>224</v>
      </c>
      <c r="D2386" t="s">
        <v>224</v>
      </c>
      <c r="E2386" t="s">
        <v>224</v>
      </c>
      <c r="F2386" t="s">
        <v>224</v>
      </c>
      <c r="G2386" t="s">
        <v>224</v>
      </c>
      <c r="H2386" t="s">
        <v>226</v>
      </c>
      <c r="I2386" t="s">
        <v>226</v>
      </c>
      <c r="J2386" t="s">
        <v>224</v>
      </c>
      <c r="K2386" t="s">
        <v>226</v>
      </c>
      <c r="L2386" t="s">
        <v>226</v>
      </c>
      <c r="M2386" t="s">
        <v>226</v>
      </c>
      <c r="N2386" t="s">
        <v>226</v>
      </c>
      <c r="O2386" t="s">
        <v>226</v>
      </c>
      <c r="P2386" t="s">
        <v>226</v>
      </c>
      <c r="Q2386" t="s">
        <v>226</v>
      </c>
      <c r="R2386" t="s">
        <v>226</v>
      </c>
      <c r="S2386" t="s">
        <v>226</v>
      </c>
      <c r="T2386" t="s">
        <v>224</v>
      </c>
      <c r="U2386" t="s">
        <v>224</v>
      </c>
      <c r="V2386" t="s">
        <v>226</v>
      </c>
      <c r="W2386" t="s">
        <v>226</v>
      </c>
      <c r="X2386" t="s">
        <v>226</v>
      </c>
      <c r="Y2386" t="s">
        <v>226</v>
      </c>
      <c r="Z2386" t="s">
        <v>224</v>
      </c>
      <c r="AA2386" t="s">
        <v>226</v>
      </c>
      <c r="AB2386" t="s">
        <v>226</v>
      </c>
      <c r="AC2386" t="s">
        <v>224</v>
      </c>
      <c r="AD2386" t="s">
        <v>224</v>
      </c>
      <c r="AE2386" t="s">
        <v>226</v>
      </c>
      <c r="AF2386" t="s">
        <v>226</v>
      </c>
      <c r="AG2386" t="s">
        <v>226</v>
      </c>
      <c r="AH2386" t="s">
        <v>224</v>
      </c>
      <c r="AI2386" t="s">
        <v>226</v>
      </c>
      <c r="AJ2386" t="s">
        <v>225</v>
      </c>
      <c r="AK2386" t="s">
        <v>226</v>
      </c>
      <c r="AL2386" t="s">
        <v>226</v>
      </c>
      <c r="AM2386" t="s">
        <v>224</v>
      </c>
      <c r="AN2386" t="s">
        <v>224</v>
      </c>
      <c r="AO2386" t="s">
        <v>224</v>
      </c>
      <c r="AP2386" t="s">
        <v>224</v>
      </c>
      <c r="AQ2386" s="297" t="s">
        <v>394</v>
      </c>
      <c r="AR2386" s="307"/>
      <c r="AS2386" s="310"/>
    </row>
    <row r="2387" spans="1:47" ht="21.6" x14ac:dyDescent="0.3">
      <c r="A2387" s="285">
        <v>121309</v>
      </c>
      <c r="B2387" s="286" t="s">
        <v>538</v>
      </c>
      <c r="C2387" t="s">
        <v>226</v>
      </c>
      <c r="D2387" t="s">
        <v>226</v>
      </c>
      <c r="E2387" t="s">
        <v>224</v>
      </c>
      <c r="F2387" t="s">
        <v>224</v>
      </c>
      <c r="G2387" t="s">
        <v>226</v>
      </c>
      <c r="H2387" t="s">
        <v>226</v>
      </c>
      <c r="I2387" t="s">
        <v>224</v>
      </c>
      <c r="J2387" t="s">
        <v>226</v>
      </c>
      <c r="K2387" t="s">
        <v>224</v>
      </c>
      <c r="L2387" t="s">
        <v>226</v>
      </c>
      <c r="M2387" t="s">
        <v>226</v>
      </c>
      <c r="N2387" t="s">
        <v>224</v>
      </c>
      <c r="O2387" t="s">
        <v>224</v>
      </c>
      <c r="P2387" t="s">
        <v>224</v>
      </c>
      <c r="Q2387" t="s">
        <v>226</v>
      </c>
      <c r="R2387" t="s">
        <v>226</v>
      </c>
      <c r="S2387" t="s">
        <v>226</v>
      </c>
      <c r="T2387" t="s">
        <v>226</v>
      </c>
      <c r="U2387" t="s">
        <v>224</v>
      </c>
      <c r="V2387" t="s">
        <v>226</v>
      </c>
      <c r="W2387" t="s">
        <v>225</v>
      </c>
      <c r="X2387" t="s">
        <v>224</v>
      </c>
      <c r="Y2387" t="s">
        <v>224</v>
      </c>
      <c r="Z2387" t="s">
        <v>226</v>
      </c>
      <c r="AA2387" t="s">
        <v>224</v>
      </c>
      <c r="AB2387" t="s">
        <v>225</v>
      </c>
      <c r="AC2387" t="s">
        <v>225</v>
      </c>
      <c r="AD2387" t="s">
        <v>226</v>
      </c>
      <c r="AE2387" t="s">
        <v>226</v>
      </c>
      <c r="AF2387" t="s">
        <v>225</v>
      </c>
      <c r="AG2387" t="s">
        <v>394</v>
      </c>
      <c r="AH2387" t="s">
        <v>394</v>
      </c>
      <c r="AI2387" t="s">
        <v>394</v>
      </c>
      <c r="AJ2387" t="s">
        <v>394</v>
      </c>
      <c r="AK2387" t="s">
        <v>394</v>
      </c>
      <c r="AL2387" t="s">
        <v>394</v>
      </c>
      <c r="AM2387" t="s">
        <v>394</v>
      </c>
      <c r="AN2387" t="s">
        <v>394</v>
      </c>
      <c r="AO2387" t="s">
        <v>394</v>
      </c>
      <c r="AP2387" t="s">
        <v>394</v>
      </c>
      <c r="AQ2387" s="297" t="s">
        <v>394</v>
      </c>
      <c r="AR2387" s="307"/>
      <c r="AS2387" s="310"/>
    </row>
    <row r="2388" spans="1:47" ht="21.6" x14ac:dyDescent="0.3">
      <c r="A2388" s="285">
        <v>121314</v>
      </c>
      <c r="B2388" s="286" t="s">
        <v>540</v>
      </c>
      <c r="C2388" t="s">
        <v>995</v>
      </c>
      <c r="D2388" t="s">
        <v>995</v>
      </c>
      <c r="E2388" t="s">
        <v>995</v>
      </c>
      <c r="F2388" t="s">
        <v>995</v>
      </c>
      <c r="G2388" t="s">
        <v>995</v>
      </c>
      <c r="H2388" t="s">
        <v>995</v>
      </c>
      <c r="I2388" t="s">
        <v>995</v>
      </c>
      <c r="J2388" t="s">
        <v>995</v>
      </c>
      <c r="K2388" t="s">
        <v>995</v>
      </c>
      <c r="L2388" t="s">
        <v>995</v>
      </c>
      <c r="M2388" t="s">
        <v>995</v>
      </c>
      <c r="N2388" t="s">
        <v>995</v>
      </c>
      <c r="O2388" t="s">
        <v>995</v>
      </c>
      <c r="P2388" t="s">
        <v>995</v>
      </c>
      <c r="Q2388" t="s">
        <v>995</v>
      </c>
      <c r="R2388" t="s">
        <v>995</v>
      </c>
      <c r="S2388" t="s">
        <v>995</v>
      </c>
      <c r="T2388" t="s">
        <v>995</v>
      </c>
      <c r="U2388" t="s">
        <v>995</v>
      </c>
      <c r="V2388" t="s">
        <v>995</v>
      </c>
      <c r="W2388" t="s">
        <v>995</v>
      </c>
      <c r="X2388" t="s">
        <v>995</v>
      </c>
      <c r="Y2388" t="s">
        <v>995</v>
      </c>
      <c r="Z2388" t="s">
        <v>995</v>
      </c>
      <c r="AA2388" t="s">
        <v>995</v>
      </c>
      <c r="AB2388" t="s">
        <v>995</v>
      </c>
      <c r="AC2388" t="s">
        <v>995</v>
      </c>
      <c r="AD2388" t="s">
        <v>995</v>
      </c>
      <c r="AE2388" t="s">
        <v>995</v>
      </c>
      <c r="AF2388" t="s">
        <v>995</v>
      </c>
      <c r="AG2388" t="s">
        <v>995</v>
      </c>
      <c r="AH2388" t="s">
        <v>995</v>
      </c>
      <c r="AI2388" t="s">
        <v>995</v>
      </c>
      <c r="AJ2388" t="s">
        <v>995</v>
      </c>
      <c r="AK2388" t="s">
        <v>995</v>
      </c>
      <c r="AL2388" t="s">
        <v>995</v>
      </c>
      <c r="AM2388" t="s">
        <v>995</v>
      </c>
      <c r="AN2388" t="s">
        <v>995</v>
      </c>
      <c r="AO2388" t="s">
        <v>995</v>
      </c>
      <c r="AP2388" t="s">
        <v>995</v>
      </c>
      <c r="AQ2388" s="297" t="s">
        <v>855</v>
      </c>
      <c r="AR2388" s="307"/>
      <c r="AS2388" s="310"/>
    </row>
    <row r="2389" spans="1:47" x14ac:dyDescent="0.3">
      <c r="A2389" s="285">
        <v>121315</v>
      </c>
      <c r="B2389" s="286" t="s">
        <v>538</v>
      </c>
      <c r="C2389" t="s">
        <v>226</v>
      </c>
      <c r="D2389" t="s">
        <v>226</v>
      </c>
      <c r="E2389" t="s">
        <v>224</v>
      </c>
      <c r="F2389" t="s">
        <v>224</v>
      </c>
      <c r="G2389" t="s">
        <v>226</v>
      </c>
      <c r="H2389" t="s">
        <v>226</v>
      </c>
      <c r="I2389" t="s">
        <v>226</v>
      </c>
      <c r="J2389" t="s">
        <v>226</v>
      </c>
      <c r="K2389" t="s">
        <v>226</v>
      </c>
      <c r="L2389" t="s">
        <v>226</v>
      </c>
      <c r="M2389" t="s">
        <v>995</v>
      </c>
      <c r="N2389" t="s">
        <v>226</v>
      </c>
      <c r="O2389" t="s">
        <v>226</v>
      </c>
      <c r="P2389" t="s">
        <v>226</v>
      </c>
      <c r="Q2389" t="s">
        <v>224</v>
      </c>
      <c r="R2389" t="s">
        <v>226</v>
      </c>
      <c r="S2389" t="s">
        <v>226</v>
      </c>
      <c r="T2389" t="s">
        <v>226</v>
      </c>
      <c r="U2389" t="s">
        <v>226</v>
      </c>
      <c r="V2389" t="s">
        <v>226</v>
      </c>
      <c r="W2389" t="s">
        <v>224</v>
      </c>
      <c r="X2389" t="s">
        <v>224</v>
      </c>
      <c r="Y2389" t="s">
        <v>226</v>
      </c>
      <c r="Z2389" t="s">
        <v>226</v>
      </c>
      <c r="AA2389" t="s">
        <v>224</v>
      </c>
      <c r="AB2389" t="s">
        <v>224</v>
      </c>
      <c r="AC2389" t="s">
        <v>224</v>
      </c>
      <c r="AD2389" t="s">
        <v>226</v>
      </c>
      <c r="AE2389" t="s">
        <v>224</v>
      </c>
      <c r="AF2389" t="s">
        <v>226</v>
      </c>
      <c r="AG2389" t="s">
        <v>226</v>
      </c>
      <c r="AH2389" t="s">
        <v>224</v>
      </c>
      <c r="AI2389" t="s">
        <v>224</v>
      </c>
      <c r="AJ2389" t="s">
        <v>224</v>
      </c>
      <c r="AK2389" t="s">
        <v>224</v>
      </c>
      <c r="AL2389" t="s">
        <v>225</v>
      </c>
      <c r="AM2389" t="s">
        <v>226</v>
      </c>
      <c r="AN2389" t="s">
        <v>226</v>
      </c>
      <c r="AO2389" t="s">
        <v>226</v>
      </c>
      <c r="AP2389" t="s">
        <v>226</v>
      </c>
      <c r="AQ2389" s="292"/>
      <c r="AR2389" s="296"/>
      <c r="AS2389" s="296"/>
      <c r="AU2389"/>
    </row>
    <row r="2390" spans="1:47" ht="28.8" x14ac:dyDescent="0.3">
      <c r="A2390" s="285">
        <v>121319</v>
      </c>
      <c r="B2390" s="286" t="s">
        <v>67</v>
      </c>
      <c r="C2390" t="s">
        <v>226</v>
      </c>
      <c r="D2390" t="s">
        <v>226</v>
      </c>
      <c r="E2390" t="s">
        <v>226</v>
      </c>
      <c r="F2390" t="s">
        <v>226</v>
      </c>
      <c r="G2390" t="s">
        <v>226</v>
      </c>
      <c r="H2390" t="s">
        <v>224</v>
      </c>
      <c r="I2390" t="s">
        <v>224</v>
      </c>
      <c r="J2390" t="s">
        <v>224</v>
      </c>
      <c r="K2390" t="s">
        <v>226</v>
      </c>
      <c r="L2390" t="s">
        <v>224</v>
      </c>
      <c r="M2390" t="s">
        <v>226</v>
      </c>
      <c r="N2390" t="s">
        <v>226</v>
      </c>
      <c r="O2390" t="s">
        <v>226</v>
      </c>
      <c r="P2390" t="s">
        <v>226</v>
      </c>
      <c r="Q2390" t="s">
        <v>226</v>
      </c>
      <c r="R2390" t="s">
        <v>7215</v>
      </c>
      <c r="S2390" t="s">
        <v>7215</v>
      </c>
      <c r="T2390" t="s">
        <v>225</v>
      </c>
      <c r="U2390" t="s">
        <v>224</v>
      </c>
      <c r="V2390" t="s">
        <v>226</v>
      </c>
      <c r="W2390" t="s">
        <v>225</v>
      </c>
      <c r="X2390" t="s">
        <v>226</v>
      </c>
      <c r="Y2390" t="s">
        <v>224</v>
      </c>
      <c r="Z2390" t="s">
        <v>226</v>
      </c>
      <c r="AA2390" t="s">
        <v>224</v>
      </c>
      <c r="AB2390" t="s">
        <v>226</v>
      </c>
      <c r="AC2390" t="s">
        <v>226</v>
      </c>
      <c r="AD2390" t="s">
        <v>226</v>
      </c>
      <c r="AE2390" t="s">
        <v>226</v>
      </c>
      <c r="AF2390" t="s">
        <v>226</v>
      </c>
      <c r="AG2390" t="s">
        <v>225</v>
      </c>
      <c r="AH2390" t="s">
        <v>225</v>
      </c>
      <c r="AI2390" t="s">
        <v>225</v>
      </c>
      <c r="AJ2390" t="s">
        <v>225</v>
      </c>
      <c r="AK2390" t="s">
        <v>225</v>
      </c>
      <c r="AL2390" t="s">
        <v>394</v>
      </c>
      <c r="AM2390" t="s">
        <v>394</v>
      </c>
      <c r="AN2390" t="s">
        <v>394</v>
      </c>
      <c r="AO2390" t="s">
        <v>394</v>
      </c>
      <c r="AP2390" t="s">
        <v>394</v>
      </c>
      <c r="AQ2390" s="297" t="s">
        <v>394</v>
      </c>
      <c r="AR2390" s="307"/>
      <c r="AS2390" s="310"/>
    </row>
    <row r="2391" spans="1:47" ht="21.6" x14ac:dyDescent="0.3">
      <c r="A2391" s="285">
        <v>121320</v>
      </c>
      <c r="B2391" s="286" t="s">
        <v>61</v>
      </c>
      <c r="C2391" t="s">
        <v>224</v>
      </c>
      <c r="D2391" t="s">
        <v>224</v>
      </c>
      <c r="E2391" t="s">
        <v>224</v>
      </c>
      <c r="F2391" t="s">
        <v>224</v>
      </c>
      <c r="G2391" t="s">
        <v>224</v>
      </c>
      <c r="H2391" t="s">
        <v>226</v>
      </c>
      <c r="I2391" t="s">
        <v>226</v>
      </c>
      <c r="J2391" t="s">
        <v>226</v>
      </c>
      <c r="K2391" t="s">
        <v>226</v>
      </c>
      <c r="L2391" t="s">
        <v>226</v>
      </c>
      <c r="M2391" t="s">
        <v>224</v>
      </c>
      <c r="N2391" t="s">
        <v>226</v>
      </c>
      <c r="O2391" t="s">
        <v>226</v>
      </c>
      <c r="P2391" t="s">
        <v>226</v>
      </c>
      <c r="Q2391" t="s">
        <v>224</v>
      </c>
      <c r="R2391" t="s">
        <v>226</v>
      </c>
      <c r="S2391" t="s">
        <v>226</v>
      </c>
      <c r="T2391" t="s">
        <v>226</v>
      </c>
      <c r="U2391" t="s">
        <v>226</v>
      </c>
      <c r="V2391" t="s">
        <v>226</v>
      </c>
      <c r="W2391" t="s">
        <v>226</v>
      </c>
      <c r="X2391" t="s">
        <v>226</v>
      </c>
      <c r="Y2391" t="s">
        <v>226</v>
      </c>
      <c r="Z2391" t="s">
        <v>226</v>
      </c>
      <c r="AA2391" t="s">
        <v>226</v>
      </c>
      <c r="AB2391" t="s">
        <v>226</v>
      </c>
      <c r="AC2391" t="s">
        <v>226</v>
      </c>
      <c r="AD2391" t="s">
        <v>226</v>
      </c>
      <c r="AE2391" t="s">
        <v>225</v>
      </c>
      <c r="AF2391" t="s">
        <v>224</v>
      </c>
      <c r="AG2391" t="s">
        <v>224</v>
      </c>
      <c r="AH2391" t="s">
        <v>226</v>
      </c>
      <c r="AI2391" t="s">
        <v>224</v>
      </c>
      <c r="AJ2391" t="s">
        <v>226</v>
      </c>
      <c r="AK2391" t="s">
        <v>224</v>
      </c>
      <c r="AL2391" t="s">
        <v>224</v>
      </c>
      <c r="AM2391" t="s">
        <v>226</v>
      </c>
      <c r="AN2391" t="s">
        <v>226</v>
      </c>
      <c r="AO2391" t="s">
        <v>226</v>
      </c>
      <c r="AP2391" t="s">
        <v>224</v>
      </c>
      <c r="AQ2391" s="297" t="s">
        <v>394</v>
      </c>
      <c r="AR2391" s="307"/>
      <c r="AS2391" s="310"/>
    </row>
    <row r="2392" spans="1:47" ht="21.6" x14ac:dyDescent="0.3">
      <c r="A2392" s="285">
        <v>121321</v>
      </c>
      <c r="B2392" s="286" t="s">
        <v>8485</v>
      </c>
      <c r="C2392" t="s">
        <v>226</v>
      </c>
      <c r="D2392" t="s">
        <v>224</v>
      </c>
      <c r="E2392" t="s">
        <v>224</v>
      </c>
      <c r="F2392" t="s">
        <v>224</v>
      </c>
      <c r="G2392" t="s">
        <v>226</v>
      </c>
      <c r="H2392" t="s">
        <v>224</v>
      </c>
      <c r="I2392" t="s">
        <v>226</v>
      </c>
      <c r="J2392" t="s">
        <v>226</v>
      </c>
      <c r="K2392" t="s">
        <v>226</v>
      </c>
      <c r="L2392" t="s">
        <v>226</v>
      </c>
      <c r="M2392" t="s">
        <v>224</v>
      </c>
      <c r="N2392" t="s">
        <v>224</v>
      </c>
      <c r="O2392" t="s">
        <v>224</v>
      </c>
      <c r="P2392" t="s">
        <v>226</v>
      </c>
      <c r="Q2392" t="s">
        <v>224</v>
      </c>
      <c r="R2392" t="s">
        <v>226</v>
      </c>
      <c r="S2392" t="s">
        <v>224</v>
      </c>
      <c r="T2392" t="s">
        <v>224</v>
      </c>
      <c r="U2392" t="s">
        <v>226</v>
      </c>
      <c r="V2392" t="s">
        <v>226</v>
      </c>
      <c r="W2392" t="s">
        <v>226</v>
      </c>
      <c r="X2392" t="s">
        <v>226</v>
      </c>
      <c r="Y2392" t="s">
        <v>224</v>
      </c>
      <c r="Z2392" t="s">
        <v>226</v>
      </c>
      <c r="AA2392" t="s">
        <v>224</v>
      </c>
      <c r="AB2392" t="s">
        <v>226</v>
      </c>
      <c r="AC2392" t="s">
        <v>226</v>
      </c>
      <c r="AD2392" t="s">
        <v>224</v>
      </c>
      <c r="AE2392" t="s">
        <v>224</v>
      </c>
      <c r="AF2392" t="s">
        <v>226</v>
      </c>
      <c r="AG2392" t="s">
        <v>226</v>
      </c>
      <c r="AH2392" t="s">
        <v>226</v>
      </c>
      <c r="AI2392" t="s">
        <v>226</v>
      </c>
      <c r="AJ2392" t="s">
        <v>226</v>
      </c>
      <c r="AK2392" t="s">
        <v>226</v>
      </c>
      <c r="AL2392" t="s">
        <v>225</v>
      </c>
      <c r="AM2392" t="s">
        <v>225</v>
      </c>
      <c r="AN2392" t="s">
        <v>225</v>
      </c>
      <c r="AO2392" t="s">
        <v>225</v>
      </c>
      <c r="AP2392" t="s">
        <v>225</v>
      </c>
      <c r="AQ2392" s="297" t="s">
        <v>394</v>
      </c>
      <c r="AR2392" s="307"/>
      <c r="AS2392" s="310"/>
    </row>
    <row r="2393" spans="1:47" ht="21.6" x14ac:dyDescent="0.3">
      <c r="A2393" s="285">
        <v>121322</v>
      </c>
      <c r="B2393" s="286" t="s">
        <v>61</v>
      </c>
      <c r="C2393" t="s">
        <v>995</v>
      </c>
      <c r="D2393" t="s">
        <v>995</v>
      </c>
      <c r="E2393" t="s">
        <v>995</v>
      </c>
      <c r="F2393" t="s">
        <v>995</v>
      </c>
      <c r="G2393" t="s">
        <v>995</v>
      </c>
      <c r="H2393" t="s">
        <v>995</v>
      </c>
      <c r="I2393" t="s">
        <v>995</v>
      </c>
      <c r="J2393" t="s">
        <v>995</v>
      </c>
      <c r="K2393" t="s">
        <v>995</v>
      </c>
      <c r="L2393" t="s">
        <v>995</v>
      </c>
      <c r="M2393" t="s">
        <v>995</v>
      </c>
      <c r="N2393" t="s">
        <v>995</v>
      </c>
      <c r="O2393" t="s">
        <v>995</v>
      </c>
      <c r="P2393" t="s">
        <v>995</v>
      </c>
      <c r="Q2393" t="s">
        <v>995</v>
      </c>
      <c r="R2393" t="s">
        <v>995</v>
      </c>
      <c r="S2393" t="s">
        <v>995</v>
      </c>
      <c r="T2393" t="s">
        <v>995</v>
      </c>
      <c r="U2393" t="s">
        <v>995</v>
      </c>
      <c r="V2393" t="s">
        <v>995</v>
      </c>
      <c r="W2393" t="s">
        <v>995</v>
      </c>
      <c r="X2393" t="s">
        <v>995</v>
      </c>
      <c r="Y2393" t="s">
        <v>995</v>
      </c>
      <c r="Z2393" t="s">
        <v>995</v>
      </c>
      <c r="AA2393" t="s">
        <v>995</v>
      </c>
      <c r="AB2393" t="s">
        <v>995</v>
      </c>
      <c r="AC2393" t="s">
        <v>995</v>
      </c>
      <c r="AD2393" t="s">
        <v>995</v>
      </c>
      <c r="AE2393" t="s">
        <v>995</v>
      </c>
      <c r="AF2393" t="s">
        <v>995</v>
      </c>
      <c r="AG2393" t="s">
        <v>995</v>
      </c>
      <c r="AH2393" t="s">
        <v>995</v>
      </c>
      <c r="AI2393" t="s">
        <v>995</v>
      </c>
      <c r="AJ2393" t="s">
        <v>995</v>
      </c>
      <c r="AK2393" t="s">
        <v>995</v>
      </c>
      <c r="AL2393" t="s">
        <v>995</v>
      </c>
      <c r="AM2393" t="s">
        <v>995</v>
      </c>
      <c r="AN2393" t="s">
        <v>995</v>
      </c>
      <c r="AO2393" t="s">
        <v>995</v>
      </c>
      <c r="AP2393" t="s">
        <v>995</v>
      </c>
      <c r="AQ2393" s="297" t="s">
        <v>855</v>
      </c>
      <c r="AR2393" s="307"/>
      <c r="AS2393" s="310"/>
    </row>
    <row r="2394" spans="1:47" ht="21.6" x14ac:dyDescent="0.3">
      <c r="A2394" s="285">
        <v>121323</v>
      </c>
      <c r="B2394" s="286" t="s">
        <v>61</v>
      </c>
      <c r="C2394" t="s">
        <v>226</v>
      </c>
      <c r="D2394" t="s">
        <v>226</v>
      </c>
      <c r="E2394" t="s">
        <v>226</v>
      </c>
      <c r="F2394" t="s">
        <v>226</v>
      </c>
      <c r="G2394" t="s">
        <v>226</v>
      </c>
      <c r="H2394" t="s">
        <v>226</v>
      </c>
      <c r="I2394" t="s">
        <v>226</v>
      </c>
      <c r="J2394" t="s">
        <v>226</v>
      </c>
      <c r="K2394" t="s">
        <v>226</v>
      </c>
      <c r="L2394" t="s">
        <v>226</v>
      </c>
      <c r="M2394" t="s">
        <v>226</v>
      </c>
      <c r="N2394" t="s">
        <v>226</v>
      </c>
      <c r="O2394" t="s">
        <v>226</v>
      </c>
      <c r="P2394" t="s">
        <v>226</v>
      </c>
      <c r="Q2394" t="s">
        <v>226</v>
      </c>
      <c r="R2394" t="s">
        <v>226</v>
      </c>
      <c r="S2394" t="s">
        <v>226</v>
      </c>
      <c r="T2394" t="s">
        <v>226</v>
      </c>
      <c r="U2394" t="s">
        <v>226</v>
      </c>
      <c r="V2394" t="s">
        <v>226</v>
      </c>
      <c r="W2394" t="s">
        <v>226</v>
      </c>
      <c r="X2394" t="s">
        <v>224</v>
      </c>
      <c r="Y2394" t="s">
        <v>226</v>
      </c>
      <c r="Z2394" t="s">
        <v>226</v>
      </c>
      <c r="AA2394" t="s">
        <v>226</v>
      </c>
      <c r="AB2394" t="s">
        <v>226</v>
      </c>
      <c r="AC2394" t="s">
        <v>226</v>
      </c>
      <c r="AD2394" t="s">
        <v>226</v>
      </c>
      <c r="AE2394" t="s">
        <v>224</v>
      </c>
      <c r="AF2394" t="s">
        <v>226</v>
      </c>
      <c r="AG2394" t="s">
        <v>226</v>
      </c>
      <c r="AH2394" t="s">
        <v>226</v>
      </c>
      <c r="AI2394" t="s">
        <v>226</v>
      </c>
      <c r="AJ2394" t="s">
        <v>226</v>
      </c>
      <c r="AK2394" t="s">
        <v>224</v>
      </c>
      <c r="AL2394" t="s">
        <v>226</v>
      </c>
      <c r="AM2394" t="s">
        <v>226</v>
      </c>
      <c r="AN2394" t="s">
        <v>226</v>
      </c>
      <c r="AO2394" t="s">
        <v>226</v>
      </c>
      <c r="AP2394" t="s">
        <v>224</v>
      </c>
      <c r="AQ2394" s="297" t="s">
        <v>394</v>
      </c>
      <c r="AR2394" s="307"/>
      <c r="AS2394" s="310"/>
    </row>
    <row r="2395" spans="1:47" x14ac:dyDescent="0.3">
      <c r="A2395" s="285">
        <v>121325</v>
      </c>
      <c r="B2395" s="286" t="s">
        <v>540</v>
      </c>
      <c r="C2395" t="s">
        <v>995</v>
      </c>
      <c r="D2395" t="s">
        <v>995</v>
      </c>
      <c r="E2395" t="s">
        <v>995</v>
      </c>
      <c r="F2395" t="s">
        <v>995</v>
      </c>
      <c r="G2395" t="s">
        <v>995</v>
      </c>
      <c r="H2395" t="s">
        <v>995</v>
      </c>
      <c r="I2395" t="s">
        <v>995</v>
      </c>
      <c r="J2395" t="s">
        <v>995</v>
      </c>
      <c r="K2395" t="s">
        <v>995</v>
      </c>
      <c r="L2395" t="s">
        <v>995</v>
      </c>
      <c r="M2395" t="s">
        <v>995</v>
      </c>
      <c r="N2395" t="s">
        <v>995</v>
      </c>
      <c r="O2395" t="s">
        <v>995</v>
      </c>
      <c r="P2395" t="s">
        <v>995</v>
      </c>
      <c r="Q2395" t="s">
        <v>995</v>
      </c>
      <c r="R2395" t="s">
        <v>995</v>
      </c>
      <c r="S2395" t="s">
        <v>995</v>
      </c>
      <c r="T2395" t="s">
        <v>995</v>
      </c>
      <c r="U2395" t="s">
        <v>995</v>
      </c>
      <c r="V2395" t="s">
        <v>995</v>
      </c>
      <c r="W2395" t="s">
        <v>995</v>
      </c>
      <c r="X2395" t="s">
        <v>995</v>
      </c>
      <c r="Y2395" t="s">
        <v>995</v>
      </c>
      <c r="Z2395" t="s">
        <v>995</v>
      </c>
      <c r="AA2395" t="s">
        <v>995</v>
      </c>
      <c r="AB2395" t="s">
        <v>995</v>
      </c>
      <c r="AC2395" t="s">
        <v>995</v>
      </c>
      <c r="AD2395" t="s">
        <v>995</v>
      </c>
      <c r="AE2395" t="s">
        <v>995</v>
      </c>
      <c r="AF2395" t="s">
        <v>995</v>
      </c>
      <c r="AG2395" t="s">
        <v>995</v>
      </c>
      <c r="AH2395" t="s">
        <v>995</v>
      </c>
      <c r="AI2395" t="s">
        <v>995</v>
      </c>
      <c r="AJ2395" t="s">
        <v>995</v>
      </c>
      <c r="AK2395" t="s">
        <v>995</v>
      </c>
      <c r="AL2395" t="s">
        <v>995</v>
      </c>
      <c r="AM2395" t="s">
        <v>995</v>
      </c>
      <c r="AN2395" t="s">
        <v>995</v>
      </c>
      <c r="AO2395" t="s">
        <v>995</v>
      </c>
      <c r="AP2395" t="s">
        <v>995</v>
      </c>
      <c r="AQ2395" s="297" t="s">
        <v>855</v>
      </c>
      <c r="AR2395" s="303"/>
      <c r="AS2395" s="303"/>
    </row>
    <row r="2396" spans="1:47" ht="28.8" x14ac:dyDescent="0.3">
      <c r="A2396" s="285">
        <v>121327</v>
      </c>
      <c r="B2396" s="286" t="s">
        <v>541</v>
      </c>
      <c r="C2396" t="s">
        <v>226</v>
      </c>
      <c r="D2396" t="s">
        <v>224</v>
      </c>
      <c r="E2396" t="s">
        <v>224</v>
      </c>
      <c r="F2396" t="s">
        <v>224</v>
      </c>
      <c r="G2396" t="s">
        <v>224</v>
      </c>
      <c r="H2396" t="s">
        <v>226</v>
      </c>
      <c r="I2396" t="s">
        <v>224</v>
      </c>
      <c r="J2396" t="s">
        <v>225</v>
      </c>
      <c r="K2396" t="s">
        <v>224</v>
      </c>
      <c r="L2396" t="s">
        <v>226</v>
      </c>
      <c r="M2396" t="s">
        <v>224</v>
      </c>
      <c r="N2396" t="s">
        <v>225</v>
      </c>
      <c r="O2396" t="s">
        <v>226</v>
      </c>
      <c r="P2396" t="s">
        <v>226</v>
      </c>
      <c r="Q2396" t="s">
        <v>226</v>
      </c>
      <c r="R2396" t="s">
        <v>226</v>
      </c>
      <c r="S2396" t="s">
        <v>225</v>
      </c>
      <c r="T2396" t="s">
        <v>224</v>
      </c>
      <c r="U2396" t="s">
        <v>226</v>
      </c>
      <c r="V2396" t="s">
        <v>226</v>
      </c>
      <c r="W2396" t="s">
        <v>225</v>
      </c>
      <c r="X2396" t="s">
        <v>225</v>
      </c>
      <c r="Y2396" t="s">
        <v>225</v>
      </c>
      <c r="Z2396" t="s">
        <v>225</v>
      </c>
      <c r="AA2396" t="s">
        <v>225</v>
      </c>
      <c r="AC2396" t="s">
        <v>394</v>
      </c>
      <c r="AD2396" t="s">
        <v>394</v>
      </c>
      <c r="AE2396" t="s">
        <v>394</v>
      </c>
      <c r="AF2396" t="s">
        <v>394</v>
      </c>
      <c r="AG2396" t="s">
        <v>394</v>
      </c>
      <c r="AH2396" t="s">
        <v>394</v>
      </c>
      <c r="AI2396" t="s">
        <v>394</v>
      </c>
      <c r="AJ2396" t="s">
        <v>394</v>
      </c>
      <c r="AK2396" t="s">
        <v>394</v>
      </c>
      <c r="AL2396" t="s">
        <v>394</v>
      </c>
      <c r="AM2396" t="s">
        <v>394</v>
      </c>
      <c r="AN2396" t="s">
        <v>394</v>
      </c>
      <c r="AO2396" t="s">
        <v>394</v>
      </c>
      <c r="AP2396" t="s">
        <v>394</v>
      </c>
      <c r="AQ2396" s="297" t="s">
        <v>394</v>
      </c>
      <c r="AR2396" s="307"/>
      <c r="AS2396" s="310"/>
    </row>
    <row r="2397" spans="1:47" x14ac:dyDescent="0.3">
      <c r="A2397" s="285">
        <v>121329</v>
      </c>
      <c r="B2397" s="286" t="s">
        <v>540</v>
      </c>
      <c r="C2397" t="s">
        <v>995</v>
      </c>
      <c r="D2397" t="s">
        <v>995</v>
      </c>
      <c r="E2397" t="s">
        <v>995</v>
      </c>
      <c r="F2397" t="s">
        <v>995</v>
      </c>
      <c r="G2397" t="s">
        <v>995</v>
      </c>
      <c r="H2397" t="s">
        <v>995</v>
      </c>
      <c r="I2397" t="s">
        <v>995</v>
      </c>
      <c r="J2397" t="s">
        <v>995</v>
      </c>
      <c r="K2397" t="s">
        <v>995</v>
      </c>
      <c r="L2397" t="s">
        <v>995</v>
      </c>
      <c r="M2397" t="s">
        <v>995</v>
      </c>
      <c r="N2397" t="s">
        <v>995</v>
      </c>
      <c r="O2397" t="s">
        <v>995</v>
      </c>
      <c r="P2397" t="s">
        <v>995</v>
      </c>
      <c r="Q2397" t="s">
        <v>995</v>
      </c>
      <c r="R2397" t="s">
        <v>995</v>
      </c>
      <c r="S2397" t="s">
        <v>995</v>
      </c>
      <c r="T2397" t="s">
        <v>995</v>
      </c>
      <c r="U2397" t="s">
        <v>995</v>
      </c>
      <c r="V2397" t="s">
        <v>995</v>
      </c>
      <c r="W2397" t="s">
        <v>995</v>
      </c>
      <c r="X2397" t="s">
        <v>995</v>
      </c>
      <c r="Y2397" t="s">
        <v>995</v>
      </c>
      <c r="Z2397" t="s">
        <v>995</v>
      </c>
      <c r="AA2397" t="s">
        <v>995</v>
      </c>
      <c r="AB2397" t="s">
        <v>995</v>
      </c>
      <c r="AC2397" t="s">
        <v>995</v>
      </c>
      <c r="AD2397" t="s">
        <v>995</v>
      </c>
      <c r="AE2397" t="s">
        <v>995</v>
      </c>
      <c r="AF2397" t="s">
        <v>995</v>
      </c>
      <c r="AG2397" t="s">
        <v>995</v>
      </c>
      <c r="AH2397" t="s">
        <v>995</v>
      </c>
      <c r="AI2397" t="s">
        <v>995</v>
      </c>
      <c r="AJ2397" t="s">
        <v>995</v>
      </c>
      <c r="AK2397" t="s">
        <v>995</v>
      </c>
      <c r="AL2397" t="s">
        <v>995</v>
      </c>
      <c r="AM2397" t="s">
        <v>995</v>
      </c>
      <c r="AN2397" t="s">
        <v>995</v>
      </c>
      <c r="AO2397" t="s">
        <v>995</v>
      </c>
      <c r="AP2397" t="s">
        <v>995</v>
      </c>
      <c r="AQ2397" s="297" t="s">
        <v>855</v>
      </c>
      <c r="AR2397" s="303"/>
      <c r="AS2397" s="303"/>
    </row>
    <row r="2398" spans="1:47" ht="28.8" x14ac:dyDescent="0.3">
      <c r="A2398" s="285">
        <v>121331</v>
      </c>
      <c r="B2398" s="286" t="s">
        <v>67</v>
      </c>
      <c r="C2398" t="s">
        <v>224</v>
      </c>
      <c r="D2398" t="s">
        <v>224</v>
      </c>
      <c r="E2398" t="s">
        <v>224</v>
      </c>
      <c r="F2398" t="s">
        <v>224</v>
      </c>
      <c r="G2398" t="s">
        <v>224</v>
      </c>
      <c r="H2398" t="s">
        <v>226</v>
      </c>
      <c r="I2398" t="s">
        <v>226</v>
      </c>
      <c r="J2398" t="s">
        <v>224</v>
      </c>
      <c r="K2398" t="s">
        <v>226</v>
      </c>
      <c r="L2398" t="s">
        <v>224</v>
      </c>
      <c r="M2398" t="s">
        <v>224</v>
      </c>
      <c r="N2398" t="s">
        <v>226</v>
      </c>
      <c r="O2398" t="s">
        <v>224</v>
      </c>
      <c r="P2398" t="s">
        <v>226</v>
      </c>
      <c r="Q2398" t="s">
        <v>224</v>
      </c>
      <c r="R2398" t="s">
        <v>226</v>
      </c>
      <c r="S2398" t="s">
        <v>224</v>
      </c>
      <c r="T2398" t="s">
        <v>226</v>
      </c>
      <c r="U2398" t="s">
        <v>226</v>
      </c>
      <c r="V2398" t="s">
        <v>226</v>
      </c>
      <c r="W2398" t="s">
        <v>224</v>
      </c>
      <c r="X2398" t="s">
        <v>224</v>
      </c>
      <c r="Y2398" t="s">
        <v>226</v>
      </c>
      <c r="Z2398" t="s">
        <v>224</v>
      </c>
      <c r="AA2398" t="s">
        <v>226</v>
      </c>
      <c r="AB2398" t="s">
        <v>225</v>
      </c>
      <c r="AC2398" t="s">
        <v>226</v>
      </c>
      <c r="AD2398" t="s">
        <v>224</v>
      </c>
      <c r="AE2398" t="s">
        <v>226</v>
      </c>
      <c r="AF2398" t="s">
        <v>224</v>
      </c>
      <c r="AG2398" t="s">
        <v>225</v>
      </c>
      <c r="AH2398" t="s">
        <v>225</v>
      </c>
      <c r="AI2398" t="s">
        <v>225</v>
      </c>
      <c r="AJ2398" t="s">
        <v>225</v>
      </c>
      <c r="AK2398" t="s">
        <v>225</v>
      </c>
      <c r="AL2398" t="s">
        <v>394</v>
      </c>
      <c r="AM2398" t="s">
        <v>394</v>
      </c>
      <c r="AN2398" t="s">
        <v>394</v>
      </c>
      <c r="AO2398" t="s">
        <v>394</v>
      </c>
      <c r="AP2398" t="s">
        <v>394</v>
      </c>
      <c r="AQ2398" s="297" t="s">
        <v>394</v>
      </c>
      <c r="AR2398" s="307"/>
      <c r="AS2398" s="310"/>
    </row>
    <row r="2399" spans="1:47" ht="21.6" x14ac:dyDescent="0.3">
      <c r="A2399" s="285">
        <v>121333</v>
      </c>
      <c r="B2399" s="286" t="s">
        <v>538</v>
      </c>
      <c r="C2399" t="s">
        <v>226</v>
      </c>
      <c r="D2399" t="s">
        <v>226</v>
      </c>
      <c r="E2399" t="s">
        <v>224</v>
      </c>
      <c r="F2399" t="s">
        <v>226</v>
      </c>
      <c r="G2399" t="s">
        <v>226</v>
      </c>
      <c r="H2399" t="s">
        <v>226</v>
      </c>
      <c r="I2399" t="s">
        <v>224</v>
      </c>
      <c r="J2399" t="s">
        <v>226</v>
      </c>
      <c r="K2399" t="s">
        <v>224</v>
      </c>
      <c r="L2399" t="s">
        <v>226</v>
      </c>
      <c r="M2399" t="s">
        <v>226</v>
      </c>
      <c r="N2399" t="s">
        <v>224</v>
      </c>
      <c r="O2399" t="s">
        <v>226</v>
      </c>
      <c r="P2399" t="s">
        <v>226</v>
      </c>
      <c r="Q2399" t="s">
        <v>226</v>
      </c>
      <c r="R2399" t="s">
        <v>224</v>
      </c>
      <c r="S2399" t="s">
        <v>226</v>
      </c>
      <c r="T2399" t="s">
        <v>226</v>
      </c>
      <c r="U2399" t="s">
        <v>226</v>
      </c>
      <c r="V2399" t="s">
        <v>226</v>
      </c>
      <c r="W2399" t="s">
        <v>224</v>
      </c>
      <c r="X2399" t="s">
        <v>224</v>
      </c>
      <c r="Y2399" t="s">
        <v>224</v>
      </c>
      <c r="Z2399" t="s">
        <v>226</v>
      </c>
      <c r="AA2399" t="s">
        <v>224</v>
      </c>
      <c r="AB2399" t="s">
        <v>225</v>
      </c>
      <c r="AC2399" t="s">
        <v>225</v>
      </c>
      <c r="AD2399" t="s">
        <v>225</v>
      </c>
      <c r="AE2399" t="s">
        <v>225</v>
      </c>
      <c r="AF2399" t="s">
        <v>225</v>
      </c>
      <c r="AG2399" t="s">
        <v>394</v>
      </c>
      <c r="AH2399" t="s">
        <v>394</v>
      </c>
      <c r="AI2399" t="s">
        <v>394</v>
      </c>
      <c r="AJ2399" t="s">
        <v>394</v>
      </c>
      <c r="AK2399" t="s">
        <v>394</v>
      </c>
      <c r="AL2399" t="s">
        <v>394</v>
      </c>
      <c r="AM2399" t="s">
        <v>394</v>
      </c>
      <c r="AN2399" t="s">
        <v>394</v>
      </c>
      <c r="AO2399" t="s">
        <v>394</v>
      </c>
      <c r="AP2399" t="s">
        <v>394</v>
      </c>
      <c r="AQ2399" s="297" t="s">
        <v>394</v>
      </c>
      <c r="AR2399" s="307"/>
      <c r="AS2399" s="310"/>
    </row>
    <row r="2400" spans="1:47" ht="21.6" x14ac:dyDescent="0.3">
      <c r="A2400" s="285">
        <v>121334</v>
      </c>
      <c r="B2400" s="286" t="s">
        <v>61</v>
      </c>
      <c r="C2400" t="s">
        <v>226</v>
      </c>
      <c r="D2400" t="s">
        <v>226</v>
      </c>
      <c r="E2400" t="s">
        <v>224</v>
      </c>
      <c r="F2400" t="s">
        <v>224</v>
      </c>
      <c r="G2400" t="s">
        <v>226</v>
      </c>
      <c r="H2400" t="s">
        <v>226</v>
      </c>
      <c r="I2400" t="s">
        <v>224</v>
      </c>
      <c r="J2400" t="s">
        <v>226</v>
      </c>
      <c r="K2400" t="s">
        <v>224</v>
      </c>
      <c r="L2400" t="s">
        <v>226</v>
      </c>
      <c r="M2400" t="s">
        <v>226</v>
      </c>
      <c r="N2400" t="s">
        <v>224</v>
      </c>
      <c r="O2400" t="s">
        <v>226</v>
      </c>
      <c r="P2400" t="s">
        <v>224</v>
      </c>
      <c r="Q2400" t="s">
        <v>224</v>
      </c>
      <c r="R2400" t="s">
        <v>226</v>
      </c>
      <c r="S2400" t="s">
        <v>226</v>
      </c>
      <c r="T2400" t="s">
        <v>224</v>
      </c>
      <c r="U2400" t="s">
        <v>225</v>
      </c>
      <c r="V2400" t="s">
        <v>224</v>
      </c>
      <c r="W2400" t="s">
        <v>226</v>
      </c>
      <c r="X2400" t="s">
        <v>226</v>
      </c>
      <c r="Y2400" t="s">
        <v>226</v>
      </c>
      <c r="Z2400" t="s">
        <v>224</v>
      </c>
      <c r="AA2400" t="s">
        <v>226</v>
      </c>
      <c r="AB2400" t="s">
        <v>226</v>
      </c>
      <c r="AC2400" t="s">
        <v>226</v>
      </c>
      <c r="AD2400" t="s">
        <v>226</v>
      </c>
      <c r="AE2400" t="s">
        <v>226</v>
      </c>
      <c r="AF2400" t="s">
        <v>226</v>
      </c>
      <c r="AG2400" t="s">
        <v>226</v>
      </c>
      <c r="AH2400" t="s">
        <v>224</v>
      </c>
      <c r="AI2400" t="s">
        <v>226</v>
      </c>
      <c r="AJ2400" t="s">
        <v>225</v>
      </c>
      <c r="AK2400" t="s">
        <v>225</v>
      </c>
      <c r="AL2400" t="s">
        <v>226</v>
      </c>
      <c r="AM2400" t="s">
        <v>226</v>
      </c>
      <c r="AN2400" t="s">
        <v>226</v>
      </c>
      <c r="AO2400" t="s">
        <v>224</v>
      </c>
      <c r="AP2400" t="s">
        <v>226</v>
      </c>
      <c r="AQ2400" s="297" t="s">
        <v>394</v>
      </c>
      <c r="AR2400" s="307"/>
      <c r="AS2400" s="310"/>
    </row>
    <row r="2401" spans="1:45" ht="21.6" x14ac:dyDescent="0.3">
      <c r="A2401" s="285">
        <v>121335</v>
      </c>
      <c r="B2401" s="286" t="s">
        <v>61</v>
      </c>
      <c r="C2401" t="s">
        <v>226</v>
      </c>
      <c r="D2401" t="s">
        <v>226</v>
      </c>
      <c r="E2401" t="s">
        <v>224</v>
      </c>
      <c r="F2401" t="s">
        <v>224</v>
      </c>
      <c r="G2401" t="s">
        <v>226</v>
      </c>
      <c r="H2401" t="s">
        <v>226</v>
      </c>
      <c r="I2401" t="s">
        <v>226</v>
      </c>
      <c r="J2401" t="s">
        <v>224</v>
      </c>
      <c r="K2401" t="s">
        <v>226</v>
      </c>
      <c r="L2401" t="s">
        <v>226</v>
      </c>
      <c r="M2401" t="s">
        <v>224</v>
      </c>
      <c r="N2401" t="s">
        <v>224</v>
      </c>
      <c r="O2401" t="s">
        <v>226</v>
      </c>
      <c r="P2401" t="s">
        <v>224</v>
      </c>
      <c r="Q2401" t="s">
        <v>226</v>
      </c>
      <c r="R2401" t="s">
        <v>226</v>
      </c>
      <c r="S2401" t="s">
        <v>226</v>
      </c>
      <c r="T2401" t="s">
        <v>224</v>
      </c>
      <c r="U2401" t="s">
        <v>224</v>
      </c>
      <c r="V2401" t="s">
        <v>226</v>
      </c>
      <c r="W2401" t="s">
        <v>226</v>
      </c>
      <c r="X2401" t="s">
        <v>226</v>
      </c>
      <c r="Y2401" t="s">
        <v>226</v>
      </c>
      <c r="Z2401" t="s">
        <v>226</v>
      </c>
      <c r="AA2401" t="s">
        <v>225</v>
      </c>
      <c r="AB2401" t="s">
        <v>226</v>
      </c>
      <c r="AC2401" t="s">
        <v>226</v>
      </c>
      <c r="AD2401" t="s">
        <v>226</v>
      </c>
      <c r="AE2401" t="s">
        <v>226</v>
      </c>
      <c r="AF2401" t="s">
        <v>226</v>
      </c>
      <c r="AG2401" t="s">
        <v>226</v>
      </c>
      <c r="AH2401" t="s">
        <v>224</v>
      </c>
      <c r="AI2401" t="s">
        <v>226</v>
      </c>
      <c r="AJ2401" t="s">
        <v>226</v>
      </c>
      <c r="AK2401" t="s">
        <v>224</v>
      </c>
      <c r="AL2401" t="s">
        <v>225</v>
      </c>
      <c r="AM2401" t="s">
        <v>226</v>
      </c>
      <c r="AN2401" t="s">
        <v>225</v>
      </c>
      <c r="AO2401" t="s">
        <v>226</v>
      </c>
      <c r="AP2401" t="s">
        <v>225</v>
      </c>
      <c r="AQ2401" s="297" t="s">
        <v>394</v>
      </c>
      <c r="AR2401" s="307"/>
      <c r="AS2401" s="310"/>
    </row>
    <row r="2402" spans="1:45" ht="21.6" x14ac:dyDescent="0.3">
      <c r="A2402" s="285">
        <v>121336</v>
      </c>
      <c r="B2402" s="286" t="s">
        <v>61</v>
      </c>
      <c r="C2402" t="s">
        <v>226</v>
      </c>
      <c r="D2402" t="s">
        <v>226</v>
      </c>
      <c r="E2402" t="s">
        <v>224</v>
      </c>
      <c r="F2402" t="s">
        <v>226</v>
      </c>
      <c r="G2402" t="s">
        <v>226</v>
      </c>
      <c r="H2402" t="s">
        <v>226</v>
      </c>
      <c r="I2402" t="s">
        <v>226</v>
      </c>
      <c r="J2402" t="s">
        <v>226</v>
      </c>
      <c r="K2402" t="s">
        <v>226</v>
      </c>
      <c r="L2402" t="s">
        <v>226</v>
      </c>
      <c r="M2402" t="s">
        <v>226</v>
      </c>
      <c r="N2402" t="s">
        <v>226</v>
      </c>
      <c r="O2402" t="s">
        <v>224</v>
      </c>
      <c r="P2402" t="s">
        <v>226</v>
      </c>
      <c r="Q2402" t="s">
        <v>226</v>
      </c>
      <c r="R2402" t="s">
        <v>224</v>
      </c>
      <c r="S2402" t="s">
        <v>226</v>
      </c>
      <c r="T2402" t="s">
        <v>224</v>
      </c>
      <c r="U2402" t="s">
        <v>224</v>
      </c>
      <c r="V2402" t="s">
        <v>226</v>
      </c>
      <c r="W2402" t="s">
        <v>224</v>
      </c>
      <c r="X2402" t="s">
        <v>224</v>
      </c>
      <c r="Y2402" t="s">
        <v>226</v>
      </c>
      <c r="Z2402" t="s">
        <v>226</v>
      </c>
      <c r="AA2402" t="s">
        <v>226</v>
      </c>
      <c r="AB2402" t="s">
        <v>226</v>
      </c>
      <c r="AC2402" t="s">
        <v>224</v>
      </c>
      <c r="AD2402" t="s">
        <v>226</v>
      </c>
      <c r="AE2402" t="s">
        <v>224</v>
      </c>
      <c r="AF2402" t="s">
        <v>224</v>
      </c>
      <c r="AG2402" t="s">
        <v>226</v>
      </c>
      <c r="AH2402" t="s">
        <v>226</v>
      </c>
      <c r="AI2402" t="s">
        <v>226</v>
      </c>
      <c r="AJ2402" t="s">
        <v>224</v>
      </c>
      <c r="AK2402" t="s">
        <v>224</v>
      </c>
      <c r="AL2402" t="s">
        <v>225</v>
      </c>
      <c r="AM2402" t="s">
        <v>226</v>
      </c>
      <c r="AN2402" t="s">
        <v>226</v>
      </c>
      <c r="AO2402" t="s">
        <v>224</v>
      </c>
      <c r="AP2402" t="s">
        <v>226</v>
      </c>
      <c r="AQ2402" s="297" t="s">
        <v>394</v>
      </c>
      <c r="AR2402" s="307"/>
      <c r="AS2402" s="310"/>
    </row>
    <row r="2403" spans="1:45" x14ac:dyDescent="0.3">
      <c r="A2403" s="285">
        <v>121337</v>
      </c>
      <c r="B2403" s="286" t="s">
        <v>540</v>
      </c>
      <c r="C2403" t="s">
        <v>995</v>
      </c>
      <c r="D2403" t="s">
        <v>995</v>
      </c>
      <c r="E2403" t="s">
        <v>995</v>
      </c>
      <c r="F2403" t="s">
        <v>995</v>
      </c>
      <c r="G2403" t="s">
        <v>995</v>
      </c>
      <c r="H2403" t="s">
        <v>995</v>
      </c>
      <c r="I2403" t="s">
        <v>995</v>
      </c>
      <c r="J2403" t="s">
        <v>995</v>
      </c>
      <c r="K2403" t="s">
        <v>995</v>
      </c>
      <c r="L2403" t="s">
        <v>995</v>
      </c>
      <c r="M2403" t="s">
        <v>995</v>
      </c>
      <c r="N2403" t="s">
        <v>995</v>
      </c>
      <c r="O2403" t="s">
        <v>995</v>
      </c>
      <c r="P2403" t="s">
        <v>995</v>
      </c>
      <c r="Q2403" t="s">
        <v>995</v>
      </c>
      <c r="R2403" t="s">
        <v>995</v>
      </c>
      <c r="S2403" t="s">
        <v>995</v>
      </c>
      <c r="T2403" t="s">
        <v>995</v>
      </c>
      <c r="U2403" t="s">
        <v>995</v>
      </c>
      <c r="V2403" t="s">
        <v>995</v>
      </c>
      <c r="W2403" t="s">
        <v>995</v>
      </c>
      <c r="X2403" t="s">
        <v>995</v>
      </c>
      <c r="Y2403" t="s">
        <v>995</v>
      </c>
      <c r="Z2403" t="s">
        <v>995</v>
      </c>
      <c r="AA2403" t="s">
        <v>995</v>
      </c>
      <c r="AB2403" t="s">
        <v>995</v>
      </c>
      <c r="AC2403" t="s">
        <v>995</v>
      </c>
      <c r="AD2403" t="s">
        <v>995</v>
      </c>
      <c r="AE2403" t="s">
        <v>995</v>
      </c>
      <c r="AF2403" t="s">
        <v>995</v>
      </c>
      <c r="AG2403" t="s">
        <v>995</v>
      </c>
      <c r="AH2403" t="s">
        <v>995</v>
      </c>
      <c r="AI2403" t="s">
        <v>995</v>
      </c>
      <c r="AJ2403" t="s">
        <v>995</v>
      </c>
      <c r="AK2403" t="s">
        <v>995</v>
      </c>
      <c r="AL2403" t="s">
        <v>995</v>
      </c>
      <c r="AM2403" t="s">
        <v>995</v>
      </c>
      <c r="AN2403" t="s">
        <v>995</v>
      </c>
      <c r="AO2403" t="s">
        <v>995</v>
      </c>
      <c r="AP2403" t="s">
        <v>995</v>
      </c>
      <c r="AQ2403" s="297" t="s">
        <v>855</v>
      </c>
      <c r="AR2403" s="303"/>
      <c r="AS2403" s="303"/>
    </row>
    <row r="2404" spans="1:45" ht="21.6" x14ac:dyDescent="0.3">
      <c r="A2404" s="285">
        <v>121338</v>
      </c>
      <c r="B2404" s="286" t="s">
        <v>61</v>
      </c>
      <c r="C2404" t="s">
        <v>226</v>
      </c>
      <c r="D2404" t="s">
        <v>226</v>
      </c>
      <c r="E2404" t="s">
        <v>226</v>
      </c>
      <c r="F2404" t="s">
        <v>224</v>
      </c>
      <c r="G2404" t="s">
        <v>226</v>
      </c>
      <c r="H2404" t="s">
        <v>226</v>
      </c>
      <c r="I2404" t="s">
        <v>226</v>
      </c>
      <c r="J2404" t="s">
        <v>226</v>
      </c>
      <c r="K2404" t="s">
        <v>226</v>
      </c>
      <c r="L2404" t="s">
        <v>226</v>
      </c>
      <c r="M2404" t="s">
        <v>226</v>
      </c>
      <c r="N2404" t="s">
        <v>226</v>
      </c>
      <c r="O2404" t="s">
        <v>226</v>
      </c>
      <c r="P2404" t="s">
        <v>226</v>
      </c>
      <c r="Q2404" t="s">
        <v>226</v>
      </c>
      <c r="R2404" t="s">
        <v>226</v>
      </c>
      <c r="S2404" t="s">
        <v>226</v>
      </c>
      <c r="T2404" t="s">
        <v>226</v>
      </c>
      <c r="U2404" t="s">
        <v>224</v>
      </c>
      <c r="V2404" t="s">
        <v>226</v>
      </c>
      <c r="W2404" t="s">
        <v>226</v>
      </c>
      <c r="X2404" t="s">
        <v>224</v>
      </c>
      <c r="Y2404" t="s">
        <v>226</v>
      </c>
      <c r="Z2404" t="s">
        <v>226</v>
      </c>
      <c r="AA2404" t="s">
        <v>226</v>
      </c>
      <c r="AB2404" t="s">
        <v>226</v>
      </c>
      <c r="AC2404" t="s">
        <v>226</v>
      </c>
      <c r="AD2404" t="s">
        <v>226</v>
      </c>
      <c r="AE2404" t="s">
        <v>225</v>
      </c>
      <c r="AF2404" t="s">
        <v>226</v>
      </c>
      <c r="AG2404" t="s">
        <v>226</v>
      </c>
      <c r="AH2404" t="s">
        <v>226</v>
      </c>
      <c r="AI2404" t="s">
        <v>226</v>
      </c>
      <c r="AJ2404" t="s">
        <v>225</v>
      </c>
      <c r="AK2404" t="s">
        <v>226</v>
      </c>
      <c r="AL2404" t="s">
        <v>226</v>
      </c>
      <c r="AM2404" t="s">
        <v>226</v>
      </c>
      <c r="AN2404" t="s">
        <v>226</v>
      </c>
      <c r="AO2404" t="s">
        <v>224</v>
      </c>
      <c r="AP2404" t="s">
        <v>226</v>
      </c>
      <c r="AQ2404" s="297" t="s">
        <v>394</v>
      </c>
      <c r="AR2404" s="307"/>
      <c r="AS2404" s="310"/>
    </row>
    <row r="2405" spans="1:45" ht="28.8" x14ac:dyDescent="0.3">
      <c r="A2405" s="285">
        <v>121339</v>
      </c>
      <c r="B2405" s="286" t="s">
        <v>67</v>
      </c>
      <c r="C2405" t="s">
        <v>224</v>
      </c>
      <c r="D2405" t="s">
        <v>224</v>
      </c>
      <c r="E2405" t="s">
        <v>224</v>
      </c>
      <c r="F2405" t="s">
        <v>224</v>
      </c>
      <c r="G2405" t="s">
        <v>224</v>
      </c>
      <c r="H2405" t="s">
        <v>224</v>
      </c>
      <c r="I2405" t="s">
        <v>226</v>
      </c>
      <c r="J2405" t="s">
        <v>224</v>
      </c>
      <c r="K2405" t="s">
        <v>226</v>
      </c>
      <c r="L2405" t="s">
        <v>224</v>
      </c>
      <c r="M2405" t="s">
        <v>226</v>
      </c>
      <c r="N2405" t="s">
        <v>226</v>
      </c>
      <c r="O2405" t="s">
        <v>224</v>
      </c>
      <c r="P2405" t="s">
        <v>226</v>
      </c>
      <c r="Q2405" t="s">
        <v>226</v>
      </c>
      <c r="R2405" t="s">
        <v>226</v>
      </c>
      <c r="S2405" t="s">
        <v>226</v>
      </c>
      <c r="T2405" t="s">
        <v>226</v>
      </c>
      <c r="U2405" t="s">
        <v>226</v>
      </c>
      <c r="V2405" t="s">
        <v>226</v>
      </c>
      <c r="W2405" t="s">
        <v>224</v>
      </c>
      <c r="X2405" t="s">
        <v>226</v>
      </c>
      <c r="Y2405" t="s">
        <v>225</v>
      </c>
      <c r="Z2405" t="s">
        <v>226</v>
      </c>
      <c r="AA2405" t="s">
        <v>224</v>
      </c>
      <c r="AB2405" t="s">
        <v>226</v>
      </c>
      <c r="AC2405" t="s">
        <v>226</v>
      </c>
      <c r="AD2405" t="s">
        <v>226</v>
      </c>
      <c r="AE2405" t="s">
        <v>226</v>
      </c>
      <c r="AF2405" t="s">
        <v>226</v>
      </c>
      <c r="AG2405" t="s">
        <v>225</v>
      </c>
      <c r="AH2405" t="s">
        <v>225</v>
      </c>
      <c r="AI2405" t="s">
        <v>225</v>
      </c>
      <c r="AJ2405" t="s">
        <v>225</v>
      </c>
      <c r="AK2405" t="s">
        <v>225</v>
      </c>
      <c r="AL2405" t="s">
        <v>394</v>
      </c>
      <c r="AM2405" t="s">
        <v>394</v>
      </c>
      <c r="AN2405" t="s">
        <v>394</v>
      </c>
      <c r="AO2405" t="s">
        <v>394</v>
      </c>
      <c r="AP2405" t="s">
        <v>394</v>
      </c>
      <c r="AQ2405" s="297" t="s">
        <v>394</v>
      </c>
      <c r="AR2405" s="307"/>
      <c r="AS2405" s="310"/>
    </row>
    <row r="2406" spans="1:45" ht="21.6" x14ac:dyDescent="0.3">
      <c r="A2406" s="285">
        <v>121340</v>
      </c>
      <c r="B2406" s="286" t="s">
        <v>540</v>
      </c>
      <c r="C2406" t="s">
        <v>394</v>
      </c>
      <c r="D2406" t="s">
        <v>394</v>
      </c>
      <c r="E2406" t="s">
        <v>394</v>
      </c>
      <c r="F2406" t="s">
        <v>394</v>
      </c>
      <c r="G2406" t="s">
        <v>394</v>
      </c>
      <c r="H2406" t="s">
        <v>394</v>
      </c>
      <c r="I2406" t="s">
        <v>394</v>
      </c>
      <c r="J2406" t="s">
        <v>394</v>
      </c>
      <c r="K2406" t="s">
        <v>224</v>
      </c>
      <c r="L2406" t="s">
        <v>224</v>
      </c>
      <c r="M2406" t="s">
        <v>394</v>
      </c>
      <c r="N2406" t="s">
        <v>224</v>
      </c>
      <c r="O2406" t="s">
        <v>224</v>
      </c>
      <c r="P2406" t="s">
        <v>394</v>
      </c>
      <c r="Q2406" t="s">
        <v>394</v>
      </c>
      <c r="R2406" t="s">
        <v>7215</v>
      </c>
      <c r="S2406" t="s">
        <v>7215</v>
      </c>
      <c r="T2406" t="s">
        <v>225</v>
      </c>
      <c r="U2406" t="s">
        <v>225</v>
      </c>
      <c r="V2406" t="s">
        <v>225</v>
      </c>
      <c r="W2406" t="s">
        <v>394</v>
      </c>
      <c r="X2406" t="s">
        <v>394</v>
      </c>
      <c r="Y2406" t="s">
        <v>394</v>
      </c>
      <c r="Z2406" t="s">
        <v>394</v>
      </c>
      <c r="AA2406" t="s">
        <v>394</v>
      </c>
      <c r="AB2406" t="s">
        <v>394</v>
      </c>
      <c r="AC2406" t="s">
        <v>394</v>
      </c>
      <c r="AD2406" t="s">
        <v>394</v>
      </c>
      <c r="AE2406" t="s">
        <v>394</v>
      </c>
      <c r="AF2406" t="s">
        <v>394</v>
      </c>
      <c r="AG2406" t="s">
        <v>995</v>
      </c>
      <c r="AH2406" t="s">
        <v>995</v>
      </c>
      <c r="AI2406" t="s">
        <v>995</v>
      </c>
      <c r="AJ2406" t="s">
        <v>995</v>
      </c>
      <c r="AK2406" t="s">
        <v>995</v>
      </c>
      <c r="AL2406" t="s">
        <v>394</v>
      </c>
      <c r="AM2406" t="s">
        <v>394</v>
      </c>
      <c r="AN2406" t="s">
        <v>394</v>
      </c>
      <c r="AO2406" t="s">
        <v>394</v>
      </c>
      <c r="AP2406" t="s">
        <v>394</v>
      </c>
      <c r="AQ2406" s="297" t="s">
        <v>394</v>
      </c>
      <c r="AR2406" s="307"/>
      <c r="AS2406" s="310"/>
    </row>
    <row r="2407" spans="1:45" x14ac:dyDescent="0.3">
      <c r="A2407" s="285">
        <v>121341</v>
      </c>
      <c r="B2407" s="286" t="s">
        <v>538</v>
      </c>
      <c r="C2407" t="s">
        <v>995</v>
      </c>
      <c r="D2407" t="s">
        <v>995</v>
      </c>
      <c r="E2407" t="s">
        <v>995</v>
      </c>
      <c r="F2407" t="s">
        <v>995</v>
      </c>
      <c r="G2407" t="s">
        <v>995</v>
      </c>
      <c r="H2407" t="s">
        <v>995</v>
      </c>
      <c r="I2407" t="s">
        <v>995</v>
      </c>
      <c r="J2407" t="s">
        <v>995</v>
      </c>
      <c r="K2407" t="s">
        <v>995</v>
      </c>
      <c r="L2407" t="s">
        <v>995</v>
      </c>
      <c r="M2407" t="s">
        <v>995</v>
      </c>
      <c r="N2407" t="s">
        <v>995</v>
      </c>
      <c r="O2407" t="s">
        <v>995</v>
      </c>
      <c r="P2407" t="s">
        <v>995</v>
      </c>
      <c r="Q2407" t="s">
        <v>995</v>
      </c>
      <c r="R2407" t="s">
        <v>995</v>
      </c>
      <c r="S2407" t="s">
        <v>995</v>
      </c>
      <c r="T2407" t="s">
        <v>995</v>
      </c>
      <c r="U2407" t="s">
        <v>995</v>
      </c>
      <c r="V2407" t="s">
        <v>995</v>
      </c>
      <c r="W2407" t="s">
        <v>995</v>
      </c>
      <c r="X2407" t="s">
        <v>995</v>
      </c>
      <c r="Y2407" t="s">
        <v>995</v>
      </c>
      <c r="Z2407" t="s">
        <v>995</v>
      </c>
      <c r="AA2407" t="s">
        <v>995</v>
      </c>
      <c r="AB2407" t="s">
        <v>995</v>
      </c>
      <c r="AC2407" t="s">
        <v>995</v>
      </c>
      <c r="AD2407" t="s">
        <v>995</v>
      </c>
      <c r="AE2407" t="s">
        <v>995</v>
      </c>
      <c r="AF2407" t="s">
        <v>995</v>
      </c>
      <c r="AG2407" t="s">
        <v>995</v>
      </c>
      <c r="AH2407" t="s">
        <v>995</v>
      </c>
      <c r="AI2407" t="s">
        <v>995</v>
      </c>
      <c r="AJ2407" t="s">
        <v>995</v>
      </c>
      <c r="AK2407" t="s">
        <v>995</v>
      </c>
      <c r="AL2407" t="s">
        <v>995</v>
      </c>
      <c r="AM2407" t="s">
        <v>995</v>
      </c>
      <c r="AN2407" t="s">
        <v>995</v>
      </c>
      <c r="AO2407" t="s">
        <v>995</v>
      </c>
      <c r="AP2407" t="s">
        <v>995</v>
      </c>
      <c r="AQ2407" s="297" t="s">
        <v>855</v>
      </c>
      <c r="AR2407" s="303"/>
      <c r="AS2407" s="303"/>
    </row>
    <row r="2408" spans="1:45" ht="21.6" x14ac:dyDescent="0.3">
      <c r="A2408" s="285">
        <v>121342</v>
      </c>
      <c r="B2408" s="286" t="s">
        <v>61</v>
      </c>
      <c r="C2408" t="s">
        <v>226</v>
      </c>
      <c r="D2408" t="s">
        <v>224</v>
      </c>
      <c r="E2408" t="s">
        <v>224</v>
      </c>
      <c r="F2408" t="s">
        <v>224</v>
      </c>
      <c r="G2408" t="s">
        <v>226</v>
      </c>
      <c r="H2408" t="s">
        <v>224</v>
      </c>
      <c r="I2408" t="s">
        <v>224</v>
      </c>
      <c r="J2408" t="s">
        <v>226</v>
      </c>
      <c r="K2408" t="s">
        <v>224</v>
      </c>
      <c r="L2408" t="s">
        <v>226</v>
      </c>
      <c r="M2408" t="s">
        <v>224</v>
      </c>
      <c r="N2408" t="s">
        <v>226</v>
      </c>
      <c r="O2408" t="s">
        <v>226</v>
      </c>
      <c r="P2408" t="s">
        <v>224</v>
      </c>
      <c r="Q2408" t="s">
        <v>226</v>
      </c>
      <c r="R2408" t="s">
        <v>224</v>
      </c>
      <c r="S2408" t="s">
        <v>226</v>
      </c>
      <c r="T2408" t="s">
        <v>224</v>
      </c>
      <c r="U2408" t="s">
        <v>224</v>
      </c>
      <c r="V2408" t="s">
        <v>226</v>
      </c>
      <c r="W2408" t="s">
        <v>226</v>
      </c>
      <c r="X2408" t="s">
        <v>226</v>
      </c>
      <c r="Y2408" t="s">
        <v>224</v>
      </c>
      <c r="Z2408" t="s">
        <v>224</v>
      </c>
      <c r="AA2408" t="s">
        <v>224</v>
      </c>
      <c r="AB2408" t="s">
        <v>224</v>
      </c>
      <c r="AC2408" t="s">
        <v>224</v>
      </c>
      <c r="AD2408" t="s">
        <v>226</v>
      </c>
      <c r="AE2408" t="s">
        <v>224</v>
      </c>
      <c r="AF2408" t="s">
        <v>224</v>
      </c>
      <c r="AG2408" t="s">
        <v>226</v>
      </c>
      <c r="AH2408" t="s">
        <v>225</v>
      </c>
      <c r="AI2408" t="s">
        <v>225</v>
      </c>
      <c r="AJ2408" t="s">
        <v>226</v>
      </c>
      <c r="AK2408" t="s">
        <v>226</v>
      </c>
      <c r="AL2408" t="s">
        <v>225</v>
      </c>
      <c r="AM2408" t="s">
        <v>225</v>
      </c>
      <c r="AN2408" t="s">
        <v>225</v>
      </c>
      <c r="AO2408" t="s">
        <v>225</v>
      </c>
      <c r="AP2408" t="s">
        <v>225</v>
      </c>
      <c r="AQ2408" s="297" t="s">
        <v>394</v>
      </c>
      <c r="AR2408" s="307"/>
      <c r="AS2408" s="310"/>
    </row>
    <row r="2409" spans="1:45" ht="21.6" x14ac:dyDescent="0.3">
      <c r="A2409" s="285">
        <v>121346</v>
      </c>
      <c r="B2409" s="286" t="s">
        <v>61</v>
      </c>
      <c r="C2409" t="s">
        <v>226</v>
      </c>
      <c r="D2409" t="s">
        <v>226</v>
      </c>
      <c r="E2409" t="s">
        <v>224</v>
      </c>
      <c r="F2409" t="s">
        <v>224</v>
      </c>
      <c r="G2409" t="s">
        <v>226</v>
      </c>
      <c r="H2409" t="s">
        <v>226</v>
      </c>
      <c r="I2409" t="s">
        <v>226</v>
      </c>
      <c r="J2409" t="s">
        <v>226</v>
      </c>
      <c r="K2409" t="s">
        <v>226</v>
      </c>
      <c r="L2409" t="s">
        <v>226</v>
      </c>
      <c r="M2409" t="s">
        <v>224</v>
      </c>
      <c r="N2409" t="s">
        <v>226</v>
      </c>
      <c r="O2409" t="s">
        <v>226</v>
      </c>
      <c r="P2409" t="s">
        <v>224</v>
      </c>
      <c r="Q2409" t="s">
        <v>226</v>
      </c>
      <c r="R2409" t="s">
        <v>226</v>
      </c>
      <c r="S2409" t="s">
        <v>226</v>
      </c>
      <c r="T2409" t="s">
        <v>224</v>
      </c>
      <c r="U2409" t="s">
        <v>226</v>
      </c>
      <c r="V2409" t="s">
        <v>226</v>
      </c>
      <c r="W2409" t="s">
        <v>226</v>
      </c>
      <c r="X2409" t="s">
        <v>224</v>
      </c>
      <c r="Y2409" t="s">
        <v>226</v>
      </c>
      <c r="Z2409" t="s">
        <v>225</v>
      </c>
      <c r="AA2409" t="s">
        <v>226</v>
      </c>
      <c r="AB2409" t="s">
        <v>224</v>
      </c>
      <c r="AC2409" t="s">
        <v>225</v>
      </c>
      <c r="AD2409" t="s">
        <v>226</v>
      </c>
      <c r="AE2409" t="s">
        <v>224</v>
      </c>
      <c r="AF2409" t="s">
        <v>224</v>
      </c>
      <c r="AG2409" t="s">
        <v>225</v>
      </c>
      <c r="AH2409" t="s">
        <v>225</v>
      </c>
      <c r="AI2409" t="s">
        <v>226</v>
      </c>
      <c r="AJ2409" t="s">
        <v>226</v>
      </c>
      <c r="AK2409" t="s">
        <v>225</v>
      </c>
      <c r="AL2409" t="s">
        <v>225</v>
      </c>
      <c r="AM2409" t="s">
        <v>225</v>
      </c>
      <c r="AN2409" t="s">
        <v>225</v>
      </c>
      <c r="AO2409" t="s">
        <v>225</v>
      </c>
      <c r="AP2409" t="s">
        <v>225</v>
      </c>
      <c r="AQ2409" s="297" t="s">
        <v>394</v>
      </c>
      <c r="AR2409" s="307"/>
      <c r="AS2409" s="310"/>
    </row>
    <row r="2410" spans="1:45" x14ac:dyDescent="0.3">
      <c r="A2410" s="285">
        <v>121347</v>
      </c>
      <c r="B2410" s="286" t="s">
        <v>539</v>
      </c>
      <c r="C2410" t="s">
        <v>995</v>
      </c>
      <c r="D2410" t="s">
        <v>995</v>
      </c>
      <c r="E2410" t="s">
        <v>995</v>
      </c>
      <c r="F2410" t="s">
        <v>995</v>
      </c>
      <c r="G2410" t="s">
        <v>995</v>
      </c>
      <c r="H2410" t="s">
        <v>995</v>
      </c>
      <c r="I2410" t="s">
        <v>995</v>
      </c>
      <c r="J2410" t="s">
        <v>995</v>
      </c>
      <c r="K2410" t="s">
        <v>995</v>
      </c>
      <c r="L2410" t="s">
        <v>995</v>
      </c>
      <c r="M2410" t="s">
        <v>995</v>
      </c>
      <c r="N2410" t="s">
        <v>995</v>
      </c>
      <c r="O2410" t="s">
        <v>995</v>
      </c>
      <c r="P2410" t="s">
        <v>995</v>
      </c>
      <c r="Q2410" t="s">
        <v>995</v>
      </c>
      <c r="R2410" t="s">
        <v>995</v>
      </c>
      <c r="S2410" t="s">
        <v>995</v>
      </c>
      <c r="T2410" t="s">
        <v>995</v>
      </c>
      <c r="U2410" t="s">
        <v>995</v>
      </c>
      <c r="V2410" t="s">
        <v>995</v>
      </c>
      <c r="W2410" t="s">
        <v>995</v>
      </c>
      <c r="X2410" t="s">
        <v>995</v>
      </c>
      <c r="Y2410" t="s">
        <v>995</v>
      </c>
      <c r="Z2410" t="s">
        <v>995</v>
      </c>
      <c r="AA2410" t="s">
        <v>995</v>
      </c>
      <c r="AB2410" t="s">
        <v>995</v>
      </c>
      <c r="AC2410" t="s">
        <v>995</v>
      </c>
      <c r="AD2410" t="s">
        <v>995</v>
      </c>
      <c r="AE2410" t="s">
        <v>995</v>
      </c>
      <c r="AF2410" t="s">
        <v>995</v>
      </c>
      <c r="AG2410" t="s">
        <v>995</v>
      </c>
      <c r="AH2410" t="s">
        <v>995</v>
      </c>
      <c r="AI2410" t="s">
        <v>995</v>
      </c>
      <c r="AJ2410" t="s">
        <v>995</v>
      </c>
      <c r="AK2410" t="s">
        <v>995</v>
      </c>
      <c r="AL2410" t="s">
        <v>995</v>
      </c>
      <c r="AM2410" t="s">
        <v>995</v>
      </c>
      <c r="AN2410" t="s">
        <v>995</v>
      </c>
      <c r="AO2410" t="s">
        <v>995</v>
      </c>
      <c r="AP2410" t="s">
        <v>995</v>
      </c>
      <c r="AQ2410" s="297" t="s">
        <v>855</v>
      </c>
      <c r="AR2410" s="303"/>
      <c r="AS2410" s="303"/>
    </row>
    <row r="2411" spans="1:45" ht="21.6" x14ac:dyDescent="0.3">
      <c r="A2411" s="285">
        <v>121348</v>
      </c>
      <c r="B2411" s="286" t="s">
        <v>61</v>
      </c>
      <c r="C2411" t="s">
        <v>226</v>
      </c>
      <c r="D2411" t="s">
        <v>224</v>
      </c>
      <c r="E2411" t="s">
        <v>224</v>
      </c>
      <c r="F2411" t="s">
        <v>224</v>
      </c>
      <c r="G2411" t="s">
        <v>226</v>
      </c>
      <c r="H2411" t="s">
        <v>224</v>
      </c>
      <c r="I2411" t="s">
        <v>226</v>
      </c>
      <c r="J2411" t="s">
        <v>226</v>
      </c>
      <c r="K2411" t="s">
        <v>226</v>
      </c>
      <c r="L2411" t="s">
        <v>226</v>
      </c>
      <c r="M2411" t="s">
        <v>224</v>
      </c>
      <c r="N2411" t="s">
        <v>226</v>
      </c>
      <c r="O2411" t="s">
        <v>226</v>
      </c>
      <c r="P2411" t="s">
        <v>224</v>
      </c>
      <c r="Q2411" t="s">
        <v>224</v>
      </c>
      <c r="R2411" t="s">
        <v>226</v>
      </c>
      <c r="S2411" t="s">
        <v>226</v>
      </c>
      <c r="T2411" t="s">
        <v>224</v>
      </c>
      <c r="U2411" t="s">
        <v>224</v>
      </c>
      <c r="V2411" t="s">
        <v>226</v>
      </c>
      <c r="W2411" t="s">
        <v>224</v>
      </c>
      <c r="X2411" t="s">
        <v>226</v>
      </c>
      <c r="Y2411" t="s">
        <v>226</v>
      </c>
      <c r="Z2411" t="s">
        <v>226</v>
      </c>
      <c r="AA2411" t="s">
        <v>226</v>
      </c>
      <c r="AB2411" t="s">
        <v>224</v>
      </c>
      <c r="AC2411" t="s">
        <v>226</v>
      </c>
      <c r="AD2411" t="s">
        <v>224</v>
      </c>
      <c r="AE2411" t="s">
        <v>224</v>
      </c>
      <c r="AF2411" t="s">
        <v>224</v>
      </c>
      <c r="AG2411" t="s">
        <v>224</v>
      </c>
      <c r="AH2411" t="s">
        <v>226</v>
      </c>
      <c r="AI2411" t="s">
        <v>226</v>
      </c>
      <c r="AJ2411" t="s">
        <v>226</v>
      </c>
      <c r="AK2411" t="s">
        <v>226</v>
      </c>
      <c r="AL2411" t="s">
        <v>224</v>
      </c>
      <c r="AM2411" t="s">
        <v>226</v>
      </c>
      <c r="AN2411" t="s">
        <v>226</v>
      </c>
      <c r="AO2411" t="s">
        <v>224</v>
      </c>
      <c r="AP2411" t="s">
        <v>224</v>
      </c>
      <c r="AQ2411" s="297" t="s">
        <v>394</v>
      </c>
      <c r="AR2411" s="307"/>
      <c r="AS2411" s="310"/>
    </row>
    <row r="2412" spans="1:45" ht="28.8" x14ac:dyDescent="0.3">
      <c r="A2412" s="285">
        <v>121349</v>
      </c>
      <c r="B2412" s="286" t="s">
        <v>67</v>
      </c>
      <c r="C2412" t="s">
        <v>224</v>
      </c>
      <c r="D2412" t="s">
        <v>226</v>
      </c>
      <c r="E2412" t="s">
        <v>224</v>
      </c>
      <c r="F2412" t="s">
        <v>224</v>
      </c>
      <c r="G2412" t="s">
        <v>226</v>
      </c>
      <c r="H2412" t="s">
        <v>226</v>
      </c>
      <c r="I2412" t="s">
        <v>224</v>
      </c>
      <c r="J2412" t="s">
        <v>224</v>
      </c>
      <c r="K2412" t="s">
        <v>224</v>
      </c>
      <c r="L2412" t="s">
        <v>224</v>
      </c>
      <c r="M2412" t="s">
        <v>226</v>
      </c>
      <c r="N2412" t="s">
        <v>224</v>
      </c>
      <c r="O2412" t="s">
        <v>226</v>
      </c>
      <c r="P2412" t="s">
        <v>224</v>
      </c>
      <c r="Q2412" t="s">
        <v>226</v>
      </c>
      <c r="R2412" t="s">
        <v>224</v>
      </c>
      <c r="S2412" t="s">
        <v>226</v>
      </c>
      <c r="T2412" t="s">
        <v>224</v>
      </c>
      <c r="U2412" t="s">
        <v>226</v>
      </c>
      <c r="V2412" t="s">
        <v>226</v>
      </c>
      <c r="W2412" t="s">
        <v>226</v>
      </c>
      <c r="X2412" t="s">
        <v>226</v>
      </c>
      <c r="Y2412" t="s">
        <v>226</v>
      </c>
      <c r="Z2412" t="s">
        <v>226</v>
      </c>
      <c r="AA2412" t="s">
        <v>226</v>
      </c>
      <c r="AB2412" t="s">
        <v>226</v>
      </c>
      <c r="AC2412" t="s">
        <v>226</v>
      </c>
      <c r="AD2412" t="s">
        <v>226</v>
      </c>
      <c r="AE2412" t="s">
        <v>226</v>
      </c>
      <c r="AF2412" t="s">
        <v>226</v>
      </c>
      <c r="AG2412" t="s">
        <v>225</v>
      </c>
      <c r="AH2412" t="s">
        <v>225</v>
      </c>
      <c r="AI2412" t="s">
        <v>225</v>
      </c>
      <c r="AJ2412" t="s">
        <v>225</v>
      </c>
      <c r="AK2412" t="s">
        <v>225</v>
      </c>
      <c r="AL2412" t="s">
        <v>394</v>
      </c>
      <c r="AM2412" t="s">
        <v>394</v>
      </c>
      <c r="AN2412" t="s">
        <v>394</v>
      </c>
      <c r="AO2412" t="s">
        <v>394</v>
      </c>
      <c r="AP2412" t="s">
        <v>394</v>
      </c>
      <c r="AQ2412" s="297" t="s">
        <v>394</v>
      </c>
      <c r="AR2412" s="307"/>
      <c r="AS2412" s="310"/>
    </row>
    <row r="2413" spans="1:45" ht="21.6" x14ac:dyDescent="0.3">
      <c r="A2413" s="285">
        <v>121350</v>
      </c>
      <c r="B2413" s="286" t="s">
        <v>61</v>
      </c>
      <c r="C2413" t="s">
        <v>226</v>
      </c>
      <c r="D2413" t="s">
        <v>226</v>
      </c>
      <c r="E2413" t="s">
        <v>224</v>
      </c>
      <c r="F2413" t="s">
        <v>224</v>
      </c>
      <c r="G2413" t="s">
        <v>226</v>
      </c>
      <c r="H2413" t="s">
        <v>226</v>
      </c>
      <c r="I2413" t="s">
        <v>226</v>
      </c>
      <c r="J2413" t="s">
        <v>226</v>
      </c>
      <c r="K2413" t="s">
        <v>226</v>
      </c>
      <c r="L2413" t="s">
        <v>226</v>
      </c>
      <c r="M2413" t="s">
        <v>226</v>
      </c>
      <c r="N2413" t="s">
        <v>226</v>
      </c>
      <c r="O2413" t="s">
        <v>226</v>
      </c>
      <c r="P2413" t="s">
        <v>226</v>
      </c>
      <c r="Q2413" t="s">
        <v>226</v>
      </c>
      <c r="R2413" t="s">
        <v>226</v>
      </c>
      <c r="S2413" t="s">
        <v>226</v>
      </c>
      <c r="T2413" t="s">
        <v>226</v>
      </c>
      <c r="U2413" t="s">
        <v>226</v>
      </c>
      <c r="V2413" t="s">
        <v>226</v>
      </c>
      <c r="W2413" t="s">
        <v>226</v>
      </c>
      <c r="X2413" t="s">
        <v>224</v>
      </c>
      <c r="Y2413" t="s">
        <v>226</v>
      </c>
      <c r="Z2413" t="s">
        <v>224</v>
      </c>
      <c r="AA2413" t="s">
        <v>226</v>
      </c>
      <c r="AB2413" t="s">
        <v>226</v>
      </c>
      <c r="AC2413" t="s">
        <v>226</v>
      </c>
      <c r="AD2413" t="s">
        <v>226</v>
      </c>
      <c r="AE2413" t="s">
        <v>224</v>
      </c>
      <c r="AF2413" t="s">
        <v>224</v>
      </c>
      <c r="AG2413" t="s">
        <v>226</v>
      </c>
      <c r="AH2413" t="s">
        <v>224</v>
      </c>
      <c r="AI2413" t="s">
        <v>224</v>
      </c>
      <c r="AJ2413" t="s">
        <v>224</v>
      </c>
      <c r="AK2413" t="s">
        <v>226</v>
      </c>
      <c r="AL2413" t="s">
        <v>225</v>
      </c>
      <c r="AM2413" t="s">
        <v>226</v>
      </c>
      <c r="AN2413" t="s">
        <v>225</v>
      </c>
      <c r="AO2413" t="s">
        <v>224</v>
      </c>
      <c r="AP2413" t="s">
        <v>226</v>
      </c>
      <c r="AQ2413" s="297" t="s">
        <v>394</v>
      </c>
      <c r="AR2413" s="307"/>
      <c r="AS2413" s="310"/>
    </row>
    <row r="2414" spans="1:45" ht="21.6" x14ac:dyDescent="0.3">
      <c r="A2414" s="285">
        <v>121353</v>
      </c>
      <c r="B2414" s="286" t="s">
        <v>538</v>
      </c>
      <c r="C2414" t="s">
        <v>995</v>
      </c>
      <c r="D2414" t="s">
        <v>995</v>
      </c>
      <c r="E2414" t="s">
        <v>995</v>
      </c>
      <c r="F2414" t="s">
        <v>995</v>
      </c>
      <c r="G2414" t="s">
        <v>995</v>
      </c>
      <c r="H2414" t="s">
        <v>995</v>
      </c>
      <c r="I2414" t="s">
        <v>995</v>
      </c>
      <c r="J2414" t="s">
        <v>995</v>
      </c>
      <c r="K2414" t="s">
        <v>995</v>
      </c>
      <c r="L2414" t="s">
        <v>995</v>
      </c>
      <c r="M2414" t="s">
        <v>995</v>
      </c>
      <c r="N2414" t="s">
        <v>995</v>
      </c>
      <c r="O2414" t="s">
        <v>995</v>
      </c>
      <c r="P2414" t="s">
        <v>995</v>
      </c>
      <c r="Q2414" t="s">
        <v>995</v>
      </c>
      <c r="R2414" t="s">
        <v>995</v>
      </c>
      <c r="S2414" t="s">
        <v>995</v>
      </c>
      <c r="T2414" t="s">
        <v>995</v>
      </c>
      <c r="U2414" t="s">
        <v>995</v>
      </c>
      <c r="V2414" t="s">
        <v>995</v>
      </c>
      <c r="W2414" t="s">
        <v>995</v>
      </c>
      <c r="X2414" t="s">
        <v>995</v>
      </c>
      <c r="Y2414" t="s">
        <v>995</v>
      </c>
      <c r="Z2414" t="s">
        <v>995</v>
      </c>
      <c r="AA2414" t="s">
        <v>995</v>
      </c>
      <c r="AB2414" t="s">
        <v>995</v>
      </c>
      <c r="AC2414" t="s">
        <v>995</v>
      </c>
      <c r="AD2414" t="s">
        <v>995</v>
      </c>
      <c r="AE2414" t="s">
        <v>995</v>
      </c>
      <c r="AF2414" t="s">
        <v>995</v>
      </c>
      <c r="AG2414" t="s">
        <v>995</v>
      </c>
      <c r="AH2414" t="s">
        <v>995</v>
      </c>
      <c r="AI2414" t="s">
        <v>995</v>
      </c>
      <c r="AJ2414" t="s">
        <v>995</v>
      </c>
      <c r="AK2414" t="s">
        <v>995</v>
      </c>
      <c r="AL2414" t="s">
        <v>995</v>
      </c>
      <c r="AM2414" t="s">
        <v>995</v>
      </c>
      <c r="AN2414" t="s">
        <v>995</v>
      </c>
      <c r="AO2414" t="s">
        <v>995</v>
      </c>
      <c r="AP2414" t="s">
        <v>995</v>
      </c>
      <c r="AQ2414" s="297" t="s">
        <v>855</v>
      </c>
      <c r="AR2414" s="307"/>
      <c r="AS2414" s="310"/>
    </row>
    <row r="2415" spans="1:45" ht="28.8" x14ac:dyDescent="0.3">
      <c r="A2415" s="285">
        <v>121358</v>
      </c>
      <c r="B2415" s="286" t="s">
        <v>67</v>
      </c>
      <c r="C2415" t="s">
        <v>226</v>
      </c>
      <c r="D2415" t="s">
        <v>224</v>
      </c>
      <c r="E2415" t="s">
        <v>224</v>
      </c>
      <c r="F2415" t="s">
        <v>224</v>
      </c>
      <c r="G2415" t="s">
        <v>226</v>
      </c>
      <c r="H2415" t="s">
        <v>226</v>
      </c>
      <c r="I2415" t="s">
        <v>226</v>
      </c>
      <c r="J2415" t="s">
        <v>224</v>
      </c>
      <c r="K2415" t="s">
        <v>226</v>
      </c>
      <c r="L2415" t="s">
        <v>226</v>
      </c>
      <c r="M2415" t="s">
        <v>224</v>
      </c>
      <c r="N2415" t="s">
        <v>224</v>
      </c>
      <c r="O2415" t="s">
        <v>224</v>
      </c>
      <c r="P2415" t="s">
        <v>226</v>
      </c>
      <c r="Q2415" t="s">
        <v>226</v>
      </c>
      <c r="R2415" t="s">
        <v>224</v>
      </c>
      <c r="S2415" t="s">
        <v>224</v>
      </c>
      <c r="T2415" t="s">
        <v>224</v>
      </c>
      <c r="U2415" t="s">
        <v>224</v>
      </c>
      <c r="V2415" t="s">
        <v>224</v>
      </c>
      <c r="W2415" t="s">
        <v>226</v>
      </c>
      <c r="X2415" t="s">
        <v>226</v>
      </c>
      <c r="Y2415" t="s">
        <v>224</v>
      </c>
      <c r="Z2415" t="s">
        <v>226</v>
      </c>
      <c r="AA2415" t="s">
        <v>224</v>
      </c>
      <c r="AB2415" t="s">
        <v>226</v>
      </c>
      <c r="AC2415" t="s">
        <v>224</v>
      </c>
      <c r="AD2415" t="s">
        <v>224</v>
      </c>
      <c r="AE2415" t="s">
        <v>224</v>
      </c>
      <c r="AF2415" t="s">
        <v>224</v>
      </c>
      <c r="AG2415" t="s">
        <v>225</v>
      </c>
      <c r="AH2415" t="s">
        <v>225</v>
      </c>
      <c r="AI2415" t="s">
        <v>225</v>
      </c>
      <c r="AJ2415" t="s">
        <v>225</v>
      </c>
      <c r="AK2415" t="s">
        <v>225</v>
      </c>
      <c r="AL2415" t="s">
        <v>394</v>
      </c>
      <c r="AM2415" t="s">
        <v>394</v>
      </c>
      <c r="AN2415" t="s">
        <v>394</v>
      </c>
      <c r="AO2415" t="s">
        <v>394</v>
      </c>
      <c r="AP2415" t="s">
        <v>394</v>
      </c>
      <c r="AQ2415" s="297" t="s">
        <v>394</v>
      </c>
      <c r="AR2415" s="307"/>
      <c r="AS2415" s="310"/>
    </row>
    <row r="2416" spans="1:45" x14ac:dyDescent="0.3">
      <c r="A2416" s="285">
        <v>121360</v>
      </c>
      <c r="B2416" s="286" t="s">
        <v>540</v>
      </c>
      <c r="C2416" t="s">
        <v>995</v>
      </c>
      <c r="D2416" t="s">
        <v>995</v>
      </c>
      <c r="E2416" t="s">
        <v>995</v>
      </c>
      <c r="F2416" t="s">
        <v>995</v>
      </c>
      <c r="G2416" t="s">
        <v>995</v>
      </c>
      <c r="H2416" t="s">
        <v>995</v>
      </c>
      <c r="I2416" t="s">
        <v>995</v>
      </c>
      <c r="J2416" t="s">
        <v>995</v>
      </c>
      <c r="K2416" t="s">
        <v>995</v>
      </c>
      <c r="L2416" t="s">
        <v>995</v>
      </c>
      <c r="M2416" t="s">
        <v>995</v>
      </c>
      <c r="N2416" t="s">
        <v>995</v>
      </c>
      <c r="O2416" t="s">
        <v>995</v>
      </c>
      <c r="P2416" t="s">
        <v>995</v>
      </c>
      <c r="Q2416" t="s">
        <v>995</v>
      </c>
      <c r="R2416" t="s">
        <v>995</v>
      </c>
      <c r="S2416" t="s">
        <v>995</v>
      </c>
      <c r="T2416" t="s">
        <v>995</v>
      </c>
      <c r="U2416" t="s">
        <v>995</v>
      </c>
      <c r="V2416" t="s">
        <v>995</v>
      </c>
      <c r="W2416" t="s">
        <v>995</v>
      </c>
      <c r="X2416" t="s">
        <v>995</v>
      </c>
      <c r="Y2416" t="s">
        <v>995</v>
      </c>
      <c r="Z2416" t="s">
        <v>995</v>
      </c>
      <c r="AA2416" t="s">
        <v>995</v>
      </c>
      <c r="AB2416" t="s">
        <v>995</v>
      </c>
      <c r="AC2416" t="s">
        <v>995</v>
      </c>
      <c r="AD2416" t="s">
        <v>995</v>
      </c>
      <c r="AE2416" t="s">
        <v>995</v>
      </c>
      <c r="AF2416" t="s">
        <v>995</v>
      </c>
      <c r="AG2416" t="s">
        <v>995</v>
      </c>
      <c r="AH2416" t="s">
        <v>995</v>
      </c>
      <c r="AI2416" t="s">
        <v>995</v>
      </c>
      <c r="AJ2416" t="s">
        <v>995</v>
      </c>
      <c r="AK2416" t="s">
        <v>995</v>
      </c>
      <c r="AL2416" t="s">
        <v>995</v>
      </c>
      <c r="AM2416" t="s">
        <v>995</v>
      </c>
      <c r="AN2416" t="s">
        <v>995</v>
      </c>
      <c r="AO2416" t="s">
        <v>995</v>
      </c>
      <c r="AP2416" t="s">
        <v>995</v>
      </c>
      <c r="AQ2416" s="297" t="s">
        <v>855</v>
      </c>
      <c r="AR2416" s="303"/>
      <c r="AS2416" s="303"/>
    </row>
    <row r="2417" spans="1:45" ht="21.6" x14ac:dyDescent="0.3">
      <c r="A2417" s="285">
        <v>121362</v>
      </c>
      <c r="B2417" s="286" t="s">
        <v>8485</v>
      </c>
      <c r="C2417" t="s">
        <v>224</v>
      </c>
      <c r="D2417" t="s">
        <v>224</v>
      </c>
      <c r="E2417" t="s">
        <v>224</v>
      </c>
      <c r="F2417" t="s">
        <v>224</v>
      </c>
      <c r="G2417" t="s">
        <v>224</v>
      </c>
      <c r="H2417" t="s">
        <v>224</v>
      </c>
      <c r="I2417" t="s">
        <v>224</v>
      </c>
      <c r="J2417" t="s">
        <v>226</v>
      </c>
      <c r="K2417" t="s">
        <v>226</v>
      </c>
      <c r="L2417" t="s">
        <v>226</v>
      </c>
      <c r="M2417" t="s">
        <v>224</v>
      </c>
      <c r="N2417" t="s">
        <v>224</v>
      </c>
      <c r="O2417" t="s">
        <v>224</v>
      </c>
      <c r="P2417" t="s">
        <v>226</v>
      </c>
      <c r="Q2417" t="s">
        <v>226</v>
      </c>
      <c r="R2417" t="s">
        <v>226</v>
      </c>
      <c r="S2417" t="s">
        <v>226</v>
      </c>
      <c r="T2417" t="s">
        <v>224</v>
      </c>
      <c r="U2417" t="s">
        <v>226</v>
      </c>
      <c r="V2417" t="s">
        <v>226</v>
      </c>
      <c r="W2417" t="s">
        <v>224</v>
      </c>
      <c r="X2417" t="s">
        <v>226</v>
      </c>
      <c r="Y2417" t="s">
        <v>226</v>
      </c>
      <c r="Z2417" t="s">
        <v>226</v>
      </c>
      <c r="AA2417" t="s">
        <v>224</v>
      </c>
      <c r="AB2417" t="s">
        <v>226</v>
      </c>
      <c r="AC2417" t="s">
        <v>224</v>
      </c>
      <c r="AD2417" t="s">
        <v>226</v>
      </c>
      <c r="AE2417" t="s">
        <v>224</v>
      </c>
      <c r="AF2417" t="s">
        <v>224</v>
      </c>
      <c r="AG2417" t="s">
        <v>226</v>
      </c>
      <c r="AH2417" t="s">
        <v>226</v>
      </c>
      <c r="AI2417" t="s">
        <v>226</v>
      </c>
      <c r="AJ2417" t="s">
        <v>226</v>
      </c>
      <c r="AK2417" t="s">
        <v>226</v>
      </c>
      <c r="AL2417" t="s">
        <v>225</v>
      </c>
      <c r="AM2417" t="s">
        <v>225</v>
      </c>
      <c r="AN2417" t="s">
        <v>225</v>
      </c>
      <c r="AO2417" t="s">
        <v>225</v>
      </c>
      <c r="AP2417" t="s">
        <v>225</v>
      </c>
      <c r="AQ2417" s="297" t="s">
        <v>394</v>
      </c>
      <c r="AR2417" s="307"/>
      <c r="AS2417" s="310"/>
    </row>
    <row r="2418" spans="1:45" ht="21.6" x14ac:dyDescent="0.3">
      <c r="A2418" s="285">
        <v>121363</v>
      </c>
      <c r="B2418" s="286" t="s">
        <v>540</v>
      </c>
      <c r="C2418" t="s">
        <v>224</v>
      </c>
      <c r="D2418" t="s">
        <v>224</v>
      </c>
      <c r="E2418" t="s">
        <v>224</v>
      </c>
      <c r="F2418" t="s">
        <v>224</v>
      </c>
      <c r="G2418" t="s">
        <v>224</v>
      </c>
      <c r="H2418" t="s">
        <v>224</v>
      </c>
      <c r="I2418" t="s">
        <v>226</v>
      </c>
      <c r="J2418" t="s">
        <v>224</v>
      </c>
      <c r="K2418" t="s">
        <v>226</v>
      </c>
      <c r="L2418" t="s">
        <v>224</v>
      </c>
      <c r="M2418" t="s">
        <v>226</v>
      </c>
      <c r="N2418" t="s">
        <v>224</v>
      </c>
      <c r="O2418" t="s">
        <v>224</v>
      </c>
      <c r="P2418" t="s">
        <v>226</v>
      </c>
      <c r="Q2418" t="s">
        <v>224</v>
      </c>
      <c r="R2418" t="s">
        <v>225</v>
      </c>
      <c r="S2418" t="s">
        <v>224</v>
      </c>
      <c r="T2418" t="s">
        <v>226</v>
      </c>
      <c r="U2418" t="s">
        <v>224</v>
      </c>
      <c r="V2418" t="s">
        <v>224</v>
      </c>
      <c r="W2418" t="s">
        <v>394</v>
      </c>
      <c r="X2418" t="s">
        <v>394</v>
      </c>
      <c r="Y2418" t="s">
        <v>394</v>
      </c>
      <c r="Z2418" t="s">
        <v>394</v>
      </c>
      <c r="AA2418" t="s">
        <v>394</v>
      </c>
      <c r="AB2418" t="s">
        <v>394</v>
      </c>
      <c r="AC2418" t="s">
        <v>394</v>
      </c>
      <c r="AD2418" t="s">
        <v>394</v>
      </c>
      <c r="AE2418" t="s">
        <v>394</v>
      </c>
      <c r="AF2418" t="s">
        <v>394</v>
      </c>
      <c r="AG2418" t="s">
        <v>394</v>
      </c>
      <c r="AH2418" t="s">
        <v>394</v>
      </c>
      <c r="AI2418" t="s">
        <v>394</v>
      </c>
      <c r="AJ2418" t="s">
        <v>394</v>
      </c>
      <c r="AK2418" t="s">
        <v>394</v>
      </c>
      <c r="AL2418" t="s">
        <v>394</v>
      </c>
      <c r="AM2418" t="s">
        <v>394</v>
      </c>
      <c r="AN2418" t="s">
        <v>394</v>
      </c>
      <c r="AO2418" t="s">
        <v>394</v>
      </c>
      <c r="AP2418" t="s">
        <v>394</v>
      </c>
      <c r="AQ2418" s="297" t="s">
        <v>394</v>
      </c>
      <c r="AR2418" s="307"/>
      <c r="AS2418" s="310"/>
    </row>
    <row r="2419" spans="1:45" ht="28.8" x14ac:dyDescent="0.3">
      <c r="A2419" s="285">
        <v>121364</v>
      </c>
      <c r="B2419" s="286" t="s">
        <v>541</v>
      </c>
      <c r="C2419" t="s">
        <v>225</v>
      </c>
      <c r="D2419" t="s">
        <v>224</v>
      </c>
      <c r="E2419" t="s">
        <v>224</v>
      </c>
      <c r="F2419" t="s">
        <v>224</v>
      </c>
      <c r="G2419" t="s">
        <v>225</v>
      </c>
      <c r="H2419" t="s">
        <v>224</v>
      </c>
      <c r="I2419" t="s">
        <v>224</v>
      </c>
      <c r="J2419" t="s">
        <v>224</v>
      </c>
      <c r="K2419" t="s">
        <v>224</v>
      </c>
      <c r="L2419" t="s">
        <v>224</v>
      </c>
      <c r="M2419" t="s">
        <v>225</v>
      </c>
      <c r="N2419" t="s">
        <v>226</v>
      </c>
      <c r="O2419" t="s">
        <v>224</v>
      </c>
      <c r="P2419" t="s">
        <v>224</v>
      </c>
      <c r="Q2419" t="s">
        <v>226</v>
      </c>
      <c r="R2419" t="s">
        <v>224</v>
      </c>
      <c r="S2419" t="s">
        <v>224</v>
      </c>
      <c r="T2419" t="s">
        <v>224</v>
      </c>
      <c r="U2419" t="s">
        <v>226</v>
      </c>
      <c r="V2419" t="s">
        <v>224</v>
      </c>
      <c r="W2419" t="s">
        <v>225</v>
      </c>
      <c r="X2419" t="s">
        <v>225</v>
      </c>
      <c r="Y2419" t="s">
        <v>225</v>
      </c>
      <c r="Z2419" t="s">
        <v>225</v>
      </c>
      <c r="AA2419" t="s">
        <v>225</v>
      </c>
      <c r="AC2419" t="s">
        <v>394</v>
      </c>
      <c r="AD2419" t="s">
        <v>394</v>
      </c>
      <c r="AE2419" t="s">
        <v>394</v>
      </c>
      <c r="AF2419" t="s">
        <v>394</v>
      </c>
      <c r="AG2419" t="s">
        <v>394</v>
      </c>
      <c r="AH2419" t="s">
        <v>394</v>
      </c>
      <c r="AI2419" t="s">
        <v>394</v>
      </c>
      <c r="AJ2419" t="s">
        <v>394</v>
      </c>
      <c r="AK2419" t="s">
        <v>394</v>
      </c>
      <c r="AL2419" t="s">
        <v>394</v>
      </c>
      <c r="AM2419" t="s">
        <v>394</v>
      </c>
      <c r="AN2419" t="s">
        <v>394</v>
      </c>
      <c r="AO2419" t="s">
        <v>394</v>
      </c>
      <c r="AP2419" t="s">
        <v>394</v>
      </c>
      <c r="AQ2419" s="297" t="s">
        <v>394</v>
      </c>
      <c r="AR2419" s="307"/>
      <c r="AS2419" s="310"/>
    </row>
    <row r="2420" spans="1:45" ht="21.6" x14ac:dyDescent="0.3">
      <c r="A2420" s="285">
        <v>121367</v>
      </c>
      <c r="B2420" s="286" t="s">
        <v>61</v>
      </c>
      <c r="C2420" t="s">
        <v>224</v>
      </c>
      <c r="D2420" t="s">
        <v>224</v>
      </c>
      <c r="E2420" t="s">
        <v>224</v>
      </c>
      <c r="F2420" t="s">
        <v>224</v>
      </c>
      <c r="G2420" t="s">
        <v>224</v>
      </c>
      <c r="H2420" t="s">
        <v>224</v>
      </c>
      <c r="I2420" t="s">
        <v>224</v>
      </c>
      <c r="J2420" t="s">
        <v>226</v>
      </c>
      <c r="K2420" t="s">
        <v>224</v>
      </c>
      <c r="L2420" t="s">
        <v>224</v>
      </c>
      <c r="M2420" t="s">
        <v>226</v>
      </c>
      <c r="N2420" t="s">
        <v>224</v>
      </c>
      <c r="O2420" t="s">
        <v>226</v>
      </c>
      <c r="P2420" t="s">
        <v>226</v>
      </c>
      <c r="Q2420" t="s">
        <v>224</v>
      </c>
      <c r="R2420" t="s">
        <v>226</v>
      </c>
      <c r="S2420" t="s">
        <v>226</v>
      </c>
      <c r="T2420" t="s">
        <v>226</v>
      </c>
      <c r="U2420" t="s">
        <v>224</v>
      </c>
      <c r="V2420" t="s">
        <v>226</v>
      </c>
      <c r="W2420" t="s">
        <v>226</v>
      </c>
      <c r="X2420" t="s">
        <v>226</v>
      </c>
      <c r="Y2420" t="s">
        <v>226</v>
      </c>
      <c r="Z2420" t="s">
        <v>224</v>
      </c>
      <c r="AA2420" t="s">
        <v>224</v>
      </c>
      <c r="AB2420" t="s">
        <v>226</v>
      </c>
      <c r="AC2420" t="s">
        <v>225</v>
      </c>
      <c r="AD2420" t="s">
        <v>224</v>
      </c>
      <c r="AE2420" t="s">
        <v>224</v>
      </c>
      <c r="AF2420" t="s">
        <v>225</v>
      </c>
      <c r="AG2420" t="s">
        <v>226</v>
      </c>
      <c r="AH2420" t="s">
        <v>226</v>
      </c>
      <c r="AI2420" t="s">
        <v>226</v>
      </c>
      <c r="AJ2420" t="s">
        <v>226</v>
      </c>
      <c r="AK2420" t="s">
        <v>224</v>
      </c>
      <c r="AL2420" t="s">
        <v>225</v>
      </c>
      <c r="AM2420" t="s">
        <v>225</v>
      </c>
      <c r="AN2420" t="s">
        <v>226</v>
      </c>
      <c r="AO2420" t="s">
        <v>226</v>
      </c>
      <c r="AP2420" t="s">
        <v>226</v>
      </c>
      <c r="AQ2420" s="297" t="s">
        <v>394</v>
      </c>
      <c r="AR2420" s="307"/>
      <c r="AS2420" s="310"/>
    </row>
    <row r="2421" spans="1:45" ht="21.6" x14ac:dyDescent="0.3">
      <c r="A2421" s="285">
        <v>121369</v>
      </c>
      <c r="B2421" s="286" t="s">
        <v>61</v>
      </c>
      <c r="C2421" t="s">
        <v>226</v>
      </c>
      <c r="D2421" t="s">
        <v>226</v>
      </c>
      <c r="E2421" t="s">
        <v>226</v>
      </c>
      <c r="F2421" t="s">
        <v>226</v>
      </c>
      <c r="G2421" t="s">
        <v>226</v>
      </c>
      <c r="H2421" t="s">
        <v>226</v>
      </c>
      <c r="I2421" t="s">
        <v>224</v>
      </c>
      <c r="J2421" t="s">
        <v>226</v>
      </c>
      <c r="K2421" t="s">
        <v>226</v>
      </c>
      <c r="L2421" t="s">
        <v>226</v>
      </c>
      <c r="M2421" t="s">
        <v>224</v>
      </c>
      <c r="N2421" t="s">
        <v>226</v>
      </c>
      <c r="O2421" t="s">
        <v>226</v>
      </c>
      <c r="P2421" t="s">
        <v>224</v>
      </c>
      <c r="Q2421" t="s">
        <v>226</v>
      </c>
      <c r="R2421" t="s">
        <v>226</v>
      </c>
      <c r="S2421" t="s">
        <v>226</v>
      </c>
      <c r="T2421" t="s">
        <v>224</v>
      </c>
      <c r="U2421" t="s">
        <v>226</v>
      </c>
      <c r="V2421" t="s">
        <v>226</v>
      </c>
      <c r="W2421" t="s">
        <v>226</v>
      </c>
      <c r="X2421" t="s">
        <v>226</v>
      </c>
      <c r="Y2421" t="s">
        <v>226</v>
      </c>
      <c r="Z2421" t="s">
        <v>226</v>
      </c>
      <c r="AA2421" t="s">
        <v>226</v>
      </c>
      <c r="AB2421" t="s">
        <v>226</v>
      </c>
      <c r="AC2421" t="s">
        <v>225</v>
      </c>
      <c r="AD2421" t="s">
        <v>226</v>
      </c>
      <c r="AE2421" t="s">
        <v>224</v>
      </c>
      <c r="AF2421" t="s">
        <v>226</v>
      </c>
      <c r="AG2421" t="s">
        <v>226</v>
      </c>
      <c r="AH2421" t="s">
        <v>224</v>
      </c>
      <c r="AI2421" t="s">
        <v>226</v>
      </c>
      <c r="AJ2421" t="s">
        <v>224</v>
      </c>
      <c r="AK2421" t="s">
        <v>224</v>
      </c>
      <c r="AL2421" t="s">
        <v>224</v>
      </c>
      <c r="AM2421" t="s">
        <v>226</v>
      </c>
      <c r="AN2421" t="s">
        <v>224</v>
      </c>
      <c r="AO2421" t="s">
        <v>224</v>
      </c>
      <c r="AP2421" t="s">
        <v>224</v>
      </c>
      <c r="AQ2421" s="297" t="s">
        <v>394</v>
      </c>
      <c r="AR2421" s="307"/>
      <c r="AS2421" s="310"/>
    </row>
    <row r="2422" spans="1:45" x14ac:dyDescent="0.3">
      <c r="A2422" s="285">
        <v>121371</v>
      </c>
      <c r="B2422" s="286" t="s">
        <v>540</v>
      </c>
      <c r="C2422" t="s">
        <v>995</v>
      </c>
      <c r="D2422" t="s">
        <v>995</v>
      </c>
      <c r="E2422" t="s">
        <v>995</v>
      </c>
      <c r="F2422" t="s">
        <v>995</v>
      </c>
      <c r="G2422" t="s">
        <v>995</v>
      </c>
      <c r="H2422" t="s">
        <v>995</v>
      </c>
      <c r="I2422" t="s">
        <v>995</v>
      </c>
      <c r="J2422" t="s">
        <v>995</v>
      </c>
      <c r="K2422" t="s">
        <v>995</v>
      </c>
      <c r="L2422" t="s">
        <v>995</v>
      </c>
      <c r="M2422" t="s">
        <v>995</v>
      </c>
      <c r="N2422" t="s">
        <v>995</v>
      </c>
      <c r="O2422" t="s">
        <v>995</v>
      </c>
      <c r="P2422" t="s">
        <v>995</v>
      </c>
      <c r="Q2422" t="s">
        <v>995</v>
      </c>
      <c r="R2422" t="s">
        <v>995</v>
      </c>
      <c r="S2422" t="s">
        <v>995</v>
      </c>
      <c r="T2422" t="s">
        <v>995</v>
      </c>
      <c r="U2422" t="s">
        <v>995</v>
      </c>
      <c r="V2422" t="s">
        <v>995</v>
      </c>
      <c r="W2422" t="s">
        <v>995</v>
      </c>
      <c r="X2422" t="s">
        <v>995</v>
      </c>
      <c r="Y2422" t="s">
        <v>995</v>
      </c>
      <c r="Z2422" t="s">
        <v>995</v>
      </c>
      <c r="AA2422" t="s">
        <v>995</v>
      </c>
      <c r="AB2422" t="s">
        <v>995</v>
      </c>
      <c r="AC2422" t="s">
        <v>995</v>
      </c>
      <c r="AD2422" t="s">
        <v>995</v>
      </c>
      <c r="AE2422" t="s">
        <v>995</v>
      </c>
      <c r="AF2422" t="s">
        <v>995</v>
      </c>
      <c r="AG2422" t="s">
        <v>995</v>
      </c>
      <c r="AH2422" t="s">
        <v>995</v>
      </c>
      <c r="AI2422" t="s">
        <v>995</v>
      </c>
      <c r="AJ2422" t="s">
        <v>995</v>
      </c>
      <c r="AK2422" t="s">
        <v>995</v>
      </c>
      <c r="AL2422" t="s">
        <v>995</v>
      </c>
      <c r="AM2422" t="s">
        <v>995</v>
      </c>
      <c r="AN2422" t="s">
        <v>995</v>
      </c>
      <c r="AO2422" t="s">
        <v>995</v>
      </c>
      <c r="AP2422" t="s">
        <v>995</v>
      </c>
      <c r="AQ2422" s="297" t="s">
        <v>855</v>
      </c>
      <c r="AR2422" s="303"/>
      <c r="AS2422" s="303"/>
    </row>
    <row r="2423" spans="1:45" ht="21.6" x14ac:dyDescent="0.3">
      <c r="A2423" s="285">
        <v>121372</v>
      </c>
      <c r="B2423" s="286" t="s">
        <v>61</v>
      </c>
      <c r="C2423" t="s">
        <v>226</v>
      </c>
      <c r="D2423" t="s">
        <v>224</v>
      </c>
      <c r="E2423" t="s">
        <v>224</v>
      </c>
      <c r="F2423" t="s">
        <v>224</v>
      </c>
      <c r="G2423" t="s">
        <v>224</v>
      </c>
      <c r="H2423" t="s">
        <v>226</v>
      </c>
      <c r="I2423" t="s">
        <v>226</v>
      </c>
      <c r="J2423" t="s">
        <v>224</v>
      </c>
      <c r="K2423" t="s">
        <v>224</v>
      </c>
      <c r="L2423" t="s">
        <v>224</v>
      </c>
      <c r="M2423" t="s">
        <v>226</v>
      </c>
      <c r="N2423" t="s">
        <v>224</v>
      </c>
      <c r="O2423" t="s">
        <v>224</v>
      </c>
      <c r="P2423" t="s">
        <v>224</v>
      </c>
      <c r="Q2423" t="s">
        <v>224</v>
      </c>
      <c r="R2423" t="s">
        <v>226</v>
      </c>
      <c r="S2423" t="s">
        <v>226</v>
      </c>
      <c r="T2423" t="s">
        <v>224</v>
      </c>
      <c r="U2423" t="s">
        <v>224</v>
      </c>
      <c r="V2423" t="s">
        <v>226</v>
      </c>
      <c r="W2423" t="s">
        <v>226</v>
      </c>
      <c r="X2423" t="s">
        <v>226</v>
      </c>
      <c r="Y2423" t="s">
        <v>226</v>
      </c>
      <c r="Z2423" t="s">
        <v>226</v>
      </c>
      <c r="AA2423" t="s">
        <v>224</v>
      </c>
      <c r="AB2423" t="s">
        <v>226</v>
      </c>
      <c r="AC2423" t="s">
        <v>226</v>
      </c>
      <c r="AD2423" t="s">
        <v>226</v>
      </c>
      <c r="AE2423" t="s">
        <v>226</v>
      </c>
      <c r="AF2423" t="s">
        <v>225</v>
      </c>
      <c r="AG2423" t="s">
        <v>224</v>
      </c>
      <c r="AH2423" t="s">
        <v>226</v>
      </c>
      <c r="AI2423" t="s">
        <v>226</v>
      </c>
      <c r="AJ2423" t="s">
        <v>225</v>
      </c>
      <c r="AK2423" t="s">
        <v>225</v>
      </c>
      <c r="AL2423" t="s">
        <v>224</v>
      </c>
      <c r="AM2423" t="s">
        <v>225</v>
      </c>
      <c r="AN2423" t="s">
        <v>226</v>
      </c>
      <c r="AO2423" t="s">
        <v>225</v>
      </c>
      <c r="AP2423" t="s">
        <v>225</v>
      </c>
      <c r="AQ2423" s="297" t="s">
        <v>394</v>
      </c>
      <c r="AR2423" s="307"/>
      <c r="AS2423" s="310"/>
    </row>
    <row r="2424" spans="1:45" ht="21.6" x14ac:dyDescent="0.3">
      <c r="A2424" s="285">
        <v>121377</v>
      </c>
      <c r="B2424" s="286" t="s">
        <v>61</v>
      </c>
      <c r="C2424" t="s">
        <v>226</v>
      </c>
      <c r="D2424" t="s">
        <v>224</v>
      </c>
      <c r="E2424" t="s">
        <v>224</v>
      </c>
      <c r="F2424" t="s">
        <v>224</v>
      </c>
      <c r="G2424" t="s">
        <v>226</v>
      </c>
      <c r="H2424" t="s">
        <v>225</v>
      </c>
      <c r="I2424" t="s">
        <v>225</v>
      </c>
      <c r="J2424" t="s">
        <v>226</v>
      </c>
      <c r="K2424" t="s">
        <v>225</v>
      </c>
      <c r="L2424" t="s">
        <v>225</v>
      </c>
      <c r="M2424" t="s">
        <v>224</v>
      </c>
      <c r="N2424" t="s">
        <v>224</v>
      </c>
      <c r="O2424" t="s">
        <v>224</v>
      </c>
      <c r="P2424" t="s">
        <v>226</v>
      </c>
      <c r="Q2424" t="s">
        <v>226</v>
      </c>
      <c r="R2424" t="s">
        <v>224</v>
      </c>
      <c r="S2424" t="s">
        <v>226</v>
      </c>
      <c r="T2424" t="s">
        <v>224</v>
      </c>
      <c r="U2424" t="s">
        <v>226</v>
      </c>
      <c r="V2424" t="s">
        <v>224</v>
      </c>
      <c r="W2424" t="s">
        <v>226</v>
      </c>
      <c r="X2424" t="s">
        <v>226</v>
      </c>
      <c r="Y2424" t="s">
        <v>225</v>
      </c>
      <c r="Z2424" t="s">
        <v>224</v>
      </c>
      <c r="AA2424" t="s">
        <v>226</v>
      </c>
      <c r="AB2424" t="s">
        <v>226</v>
      </c>
      <c r="AC2424" t="s">
        <v>226</v>
      </c>
      <c r="AD2424" t="s">
        <v>226</v>
      </c>
      <c r="AE2424" t="s">
        <v>225</v>
      </c>
      <c r="AF2424" t="s">
        <v>224</v>
      </c>
      <c r="AG2424" t="s">
        <v>226</v>
      </c>
      <c r="AH2424" t="s">
        <v>226</v>
      </c>
      <c r="AI2424" t="s">
        <v>224</v>
      </c>
      <c r="AJ2424" t="s">
        <v>226</v>
      </c>
      <c r="AK2424" t="s">
        <v>224</v>
      </c>
      <c r="AL2424" t="s">
        <v>226</v>
      </c>
      <c r="AM2424" t="s">
        <v>226</v>
      </c>
      <c r="AN2424" t="s">
        <v>226</v>
      </c>
      <c r="AO2424" t="s">
        <v>226</v>
      </c>
      <c r="AP2424" t="s">
        <v>225</v>
      </c>
      <c r="AQ2424" s="297" t="s">
        <v>394</v>
      </c>
      <c r="AR2424" s="307"/>
      <c r="AS2424" s="310"/>
    </row>
    <row r="2425" spans="1:45" ht="21.6" x14ac:dyDescent="0.3">
      <c r="A2425" s="285">
        <v>121378</v>
      </c>
      <c r="B2425" s="286" t="s">
        <v>61</v>
      </c>
      <c r="C2425" t="s">
        <v>224</v>
      </c>
      <c r="D2425" t="s">
        <v>224</v>
      </c>
      <c r="E2425" t="s">
        <v>226</v>
      </c>
      <c r="F2425" t="s">
        <v>226</v>
      </c>
      <c r="G2425" t="s">
        <v>226</v>
      </c>
      <c r="H2425" t="s">
        <v>226</v>
      </c>
      <c r="I2425" t="s">
        <v>226</v>
      </c>
      <c r="J2425" t="s">
        <v>224</v>
      </c>
      <c r="K2425" t="s">
        <v>226</v>
      </c>
      <c r="L2425" t="s">
        <v>226</v>
      </c>
      <c r="M2425" t="s">
        <v>226</v>
      </c>
      <c r="N2425" t="s">
        <v>224</v>
      </c>
      <c r="O2425" t="s">
        <v>224</v>
      </c>
      <c r="P2425" t="s">
        <v>224</v>
      </c>
      <c r="Q2425" t="s">
        <v>224</v>
      </c>
      <c r="R2425" t="s">
        <v>225</v>
      </c>
      <c r="S2425" t="s">
        <v>226</v>
      </c>
      <c r="T2425" t="s">
        <v>224</v>
      </c>
      <c r="U2425" t="s">
        <v>224</v>
      </c>
      <c r="V2425" t="s">
        <v>226</v>
      </c>
      <c r="W2425" t="s">
        <v>226</v>
      </c>
      <c r="X2425" t="s">
        <v>226</v>
      </c>
      <c r="Y2425" t="s">
        <v>226</v>
      </c>
      <c r="Z2425" t="s">
        <v>226</v>
      </c>
      <c r="AA2425" t="s">
        <v>224</v>
      </c>
      <c r="AB2425" t="s">
        <v>226</v>
      </c>
      <c r="AC2425" t="s">
        <v>224</v>
      </c>
      <c r="AD2425" t="s">
        <v>226</v>
      </c>
      <c r="AE2425" t="s">
        <v>224</v>
      </c>
      <c r="AF2425" t="s">
        <v>224</v>
      </c>
      <c r="AG2425" t="s">
        <v>226</v>
      </c>
      <c r="AH2425" t="s">
        <v>224</v>
      </c>
      <c r="AI2425" t="s">
        <v>224</v>
      </c>
      <c r="AJ2425" t="s">
        <v>226</v>
      </c>
      <c r="AK2425" t="s">
        <v>226</v>
      </c>
      <c r="AL2425" t="s">
        <v>226</v>
      </c>
      <c r="AM2425" t="s">
        <v>226</v>
      </c>
      <c r="AN2425" t="s">
        <v>225</v>
      </c>
      <c r="AO2425" t="s">
        <v>226</v>
      </c>
      <c r="AP2425" t="s">
        <v>226</v>
      </c>
      <c r="AQ2425" s="297" t="s">
        <v>394</v>
      </c>
      <c r="AR2425" s="307"/>
      <c r="AS2425" s="310"/>
    </row>
    <row r="2426" spans="1:45" ht="21.6" x14ac:dyDescent="0.3">
      <c r="A2426" s="285">
        <v>121379</v>
      </c>
      <c r="B2426" s="286" t="s">
        <v>61</v>
      </c>
      <c r="C2426" t="s">
        <v>226</v>
      </c>
      <c r="D2426" t="s">
        <v>224</v>
      </c>
      <c r="E2426" t="s">
        <v>224</v>
      </c>
      <c r="F2426" t="s">
        <v>224</v>
      </c>
      <c r="G2426" t="s">
        <v>226</v>
      </c>
      <c r="H2426" t="s">
        <v>226</v>
      </c>
      <c r="I2426" t="s">
        <v>226</v>
      </c>
      <c r="J2426" t="s">
        <v>224</v>
      </c>
      <c r="K2426" t="s">
        <v>226</v>
      </c>
      <c r="L2426" t="s">
        <v>226</v>
      </c>
      <c r="M2426" t="s">
        <v>226</v>
      </c>
      <c r="N2426" t="s">
        <v>224</v>
      </c>
      <c r="O2426" t="s">
        <v>226</v>
      </c>
      <c r="P2426" t="s">
        <v>224</v>
      </c>
      <c r="Q2426" t="s">
        <v>226</v>
      </c>
      <c r="R2426" t="s">
        <v>226</v>
      </c>
      <c r="S2426" t="s">
        <v>226</v>
      </c>
      <c r="T2426" t="s">
        <v>224</v>
      </c>
      <c r="U2426" t="s">
        <v>224</v>
      </c>
      <c r="V2426" t="s">
        <v>226</v>
      </c>
      <c r="W2426" t="s">
        <v>226</v>
      </c>
      <c r="X2426" t="s">
        <v>224</v>
      </c>
      <c r="Y2426" t="s">
        <v>224</v>
      </c>
      <c r="Z2426" t="s">
        <v>224</v>
      </c>
      <c r="AA2426" t="s">
        <v>224</v>
      </c>
      <c r="AB2426" t="s">
        <v>226</v>
      </c>
      <c r="AC2426" t="s">
        <v>224</v>
      </c>
      <c r="AD2426" t="s">
        <v>224</v>
      </c>
      <c r="AE2426" t="s">
        <v>224</v>
      </c>
      <c r="AF2426" t="s">
        <v>226</v>
      </c>
      <c r="AG2426" t="s">
        <v>226</v>
      </c>
      <c r="AH2426" t="s">
        <v>225</v>
      </c>
      <c r="AI2426" t="s">
        <v>226</v>
      </c>
      <c r="AJ2426" t="s">
        <v>226</v>
      </c>
      <c r="AK2426" t="s">
        <v>225</v>
      </c>
      <c r="AL2426" t="s">
        <v>225</v>
      </c>
      <c r="AM2426" t="s">
        <v>225</v>
      </c>
      <c r="AN2426" t="s">
        <v>225</v>
      </c>
      <c r="AO2426" t="s">
        <v>225</v>
      </c>
      <c r="AP2426" t="s">
        <v>225</v>
      </c>
      <c r="AQ2426" s="297" t="s">
        <v>394</v>
      </c>
      <c r="AR2426" s="307"/>
      <c r="AS2426" s="310"/>
    </row>
    <row r="2427" spans="1:45" x14ac:dyDescent="0.3">
      <c r="A2427" s="285">
        <v>121380</v>
      </c>
      <c r="B2427" s="286" t="s">
        <v>539</v>
      </c>
      <c r="C2427" t="s">
        <v>995</v>
      </c>
      <c r="D2427" t="s">
        <v>995</v>
      </c>
      <c r="E2427" t="s">
        <v>995</v>
      </c>
      <c r="F2427" t="s">
        <v>995</v>
      </c>
      <c r="G2427" t="s">
        <v>995</v>
      </c>
      <c r="H2427" t="s">
        <v>995</v>
      </c>
      <c r="I2427" t="s">
        <v>995</v>
      </c>
      <c r="J2427" t="s">
        <v>995</v>
      </c>
      <c r="K2427" t="s">
        <v>995</v>
      </c>
      <c r="L2427" t="s">
        <v>995</v>
      </c>
      <c r="M2427" t="s">
        <v>995</v>
      </c>
      <c r="N2427" t="s">
        <v>995</v>
      </c>
      <c r="O2427" t="s">
        <v>995</v>
      </c>
      <c r="P2427" t="s">
        <v>995</v>
      </c>
      <c r="Q2427" t="s">
        <v>995</v>
      </c>
      <c r="R2427" t="s">
        <v>995</v>
      </c>
      <c r="S2427" t="s">
        <v>995</v>
      </c>
      <c r="T2427" t="s">
        <v>995</v>
      </c>
      <c r="U2427" t="s">
        <v>995</v>
      </c>
      <c r="V2427" t="s">
        <v>995</v>
      </c>
      <c r="W2427" t="s">
        <v>995</v>
      </c>
      <c r="X2427" t="s">
        <v>995</v>
      </c>
      <c r="Y2427" t="s">
        <v>995</v>
      </c>
      <c r="Z2427" t="s">
        <v>995</v>
      </c>
      <c r="AA2427" t="s">
        <v>995</v>
      </c>
      <c r="AB2427" t="s">
        <v>995</v>
      </c>
      <c r="AC2427" t="s">
        <v>995</v>
      </c>
      <c r="AD2427" t="s">
        <v>995</v>
      </c>
      <c r="AE2427" t="s">
        <v>995</v>
      </c>
      <c r="AF2427" t="s">
        <v>995</v>
      </c>
      <c r="AG2427" t="s">
        <v>995</v>
      </c>
      <c r="AH2427" t="s">
        <v>995</v>
      </c>
      <c r="AI2427" t="s">
        <v>995</v>
      </c>
      <c r="AJ2427" t="s">
        <v>995</v>
      </c>
      <c r="AK2427" t="s">
        <v>995</v>
      </c>
      <c r="AL2427" t="s">
        <v>995</v>
      </c>
      <c r="AM2427" t="s">
        <v>995</v>
      </c>
      <c r="AN2427" t="s">
        <v>995</v>
      </c>
      <c r="AO2427" t="s">
        <v>995</v>
      </c>
      <c r="AP2427" t="s">
        <v>995</v>
      </c>
      <c r="AQ2427" s="297" t="s">
        <v>855</v>
      </c>
      <c r="AR2427" s="303"/>
      <c r="AS2427" s="303"/>
    </row>
    <row r="2428" spans="1:45" x14ac:dyDescent="0.3">
      <c r="A2428" s="285">
        <v>121382</v>
      </c>
      <c r="B2428" s="286" t="s">
        <v>539</v>
      </c>
      <c r="C2428" t="s">
        <v>995</v>
      </c>
      <c r="D2428" t="s">
        <v>995</v>
      </c>
      <c r="E2428" t="s">
        <v>995</v>
      </c>
      <c r="F2428" t="s">
        <v>995</v>
      </c>
      <c r="G2428" t="s">
        <v>995</v>
      </c>
      <c r="H2428" t="s">
        <v>995</v>
      </c>
      <c r="I2428" t="s">
        <v>995</v>
      </c>
      <c r="J2428" t="s">
        <v>995</v>
      </c>
      <c r="K2428" t="s">
        <v>995</v>
      </c>
      <c r="L2428" t="s">
        <v>995</v>
      </c>
      <c r="M2428" t="s">
        <v>995</v>
      </c>
      <c r="N2428" t="s">
        <v>995</v>
      </c>
      <c r="O2428" t="s">
        <v>995</v>
      </c>
      <c r="P2428" t="s">
        <v>995</v>
      </c>
      <c r="Q2428" t="s">
        <v>995</v>
      </c>
      <c r="R2428" t="s">
        <v>995</v>
      </c>
      <c r="S2428" t="s">
        <v>995</v>
      </c>
      <c r="T2428" t="s">
        <v>995</v>
      </c>
      <c r="U2428" t="s">
        <v>995</v>
      </c>
      <c r="V2428" t="s">
        <v>995</v>
      </c>
      <c r="W2428" t="s">
        <v>995</v>
      </c>
      <c r="X2428" t="s">
        <v>995</v>
      </c>
      <c r="Y2428" t="s">
        <v>995</v>
      </c>
      <c r="Z2428" t="s">
        <v>995</v>
      </c>
      <c r="AA2428" t="s">
        <v>995</v>
      </c>
      <c r="AB2428" t="s">
        <v>995</v>
      </c>
      <c r="AC2428" t="s">
        <v>995</v>
      </c>
      <c r="AD2428" t="s">
        <v>995</v>
      </c>
      <c r="AE2428" t="s">
        <v>995</v>
      </c>
      <c r="AF2428" t="s">
        <v>995</v>
      </c>
      <c r="AG2428" t="s">
        <v>995</v>
      </c>
      <c r="AH2428" t="s">
        <v>995</v>
      </c>
      <c r="AI2428" t="s">
        <v>995</v>
      </c>
      <c r="AJ2428" t="s">
        <v>995</v>
      </c>
      <c r="AK2428" t="s">
        <v>995</v>
      </c>
      <c r="AL2428" t="s">
        <v>995</v>
      </c>
      <c r="AM2428" t="s">
        <v>995</v>
      </c>
      <c r="AN2428" t="s">
        <v>995</v>
      </c>
      <c r="AO2428" t="s">
        <v>995</v>
      </c>
      <c r="AP2428" t="s">
        <v>995</v>
      </c>
      <c r="AQ2428" s="297" t="s">
        <v>855</v>
      </c>
      <c r="AR2428" s="303"/>
      <c r="AS2428" s="303"/>
    </row>
    <row r="2429" spans="1:45" x14ac:dyDescent="0.3">
      <c r="A2429" s="285">
        <v>121383</v>
      </c>
      <c r="B2429" s="286" t="s">
        <v>540</v>
      </c>
      <c r="AQ2429" s="297" t="s">
        <v>394</v>
      </c>
      <c r="AR2429" s="303"/>
      <c r="AS2429" s="303"/>
    </row>
    <row r="2430" spans="1:45" ht="21.6" x14ac:dyDescent="0.3">
      <c r="A2430" s="285">
        <v>121385</v>
      </c>
      <c r="B2430" s="286" t="s">
        <v>61</v>
      </c>
      <c r="C2430" t="s">
        <v>226</v>
      </c>
      <c r="D2430" t="s">
        <v>226</v>
      </c>
      <c r="E2430" t="s">
        <v>225</v>
      </c>
      <c r="F2430" t="s">
        <v>226</v>
      </c>
      <c r="G2430" t="s">
        <v>226</v>
      </c>
      <c r="H2430" t="s">
        <v>226</v>
      </c>
      <c r="I2430" t="s">
        <v>226</v>
      </c>
      <c r="J2430" t="s">
        <v>226</v>
      </c>
      <c r="K2430" t="s">
        <v>226</v>
      </c>
      <c r="L2430" t="s">
        <v>226</v>
      </c>
      <c r="M2430" t="s">
        <v>224</v>
      </c>
      <c r="N2430" t="s">
        <v>224</v>
      </c>
      <c r="O2430" t="s">
        <v>224</v>
      </c>
      <c r="P2430" t="s">
        <v>226</v>
      </c>
      <c r="Q2430" t="s">
        <v>226</v>
      </c>
      <c r="R2430" t="s">
        <v>225</v>
      </c>
      <c r="S2430" t="s">
        <v>226</v>
      </c>
      <c r="T2430" t="s">
        <v>226</v>
      </c>
      <c r="U2430" t="s">
        <v>224</v>
      </c>
      <c r="V2430" t="s">
        <v>224</v>
      </c>
      <c r="W2430" t="s">
        <v>226</v>
      </c>
      <c r="X2430" t="s">
        <v>226</v>
      </c>
      <c r="Y2430" t="s">
        <v>226</v>
      </c>
      <c r="Z2430" t="s">
        <v>224</v>
      </c>
      <c r="AA2430" t="s">
        <v>226</v>
      </c>
      <c r="AB2430" t="s">
        <v>225</v>
      </c>
      <c r="AC2430" t="s">
        <v>225</v>
      </c>
      <c r="AD2430" t="s">
        <v>226</v>
      </c>
      <c r="AE2430" t="s">
        <v>226</v>
      </c>
      <c r="AF2430" t="s">
        <v>226</v>
      </c>
      <c r="AG2430" t="s">
        <v>226</v>
      </c>
      <c r="AH2430" t="s">
        <v>224</v>
      </c>
      <c r="AI2430" t="s">
        <v>224</v>
      </c>
      <c r="AJ2430" t="s">
        <v>226</v>
      </c>
      <c r="AK2430" t="s">
        <v>224</v>
      </c>
      <c r="AL2430" t="s">
        <v>226</v>
      </c>
      <c r="AM2430" t="s">
        <v>226</v>
      </c>
      <c r="AN2430" t="s">
        <v>226</v>
      </c>
      <c r="AO2430" t="s">
        <v>224</v>
      </c>
      <c r="AP2430" t="s">
        <v>226</v>
      </c>
      <c r="AQ2430" s="297" t="s">
        <v>394</v>
      </c>
      <c r="AR2430" s="307"/>
      <c r="AS2430" s="310"/>
    </row>
    <row r="2431" spans="1:45" x14ac:dyDescent="0.3">
      <c r="A2431" s="285">
        <v>121387</v>
      </c>
      <c r="B2431" s="286" t="s">
        <v>539</v>
      </c>
      <c r="C2431" t="s">
        <v>995</v>
      </c>
      <c r="D2431" t="s">
        <v>995</v>
      </c>
      <c r="E2431" t="s">
        <v>995</v>
      </c>
      <c r="F2431" t="s">
        <v>995</v>
      </c>
      <c r="G2431" t="s">
        <v>995</v>
      </c>
      <c r="H2431" t="s">
        <v>995</v>
      </c>
      <c r="I2431" t="s">
        <v>995</v>
      </c>
      <c r="J2431" t="s">
        <v>995</v>
      </c>
      <c r="K2431" t="s">
        <v>995</v>
      </c>
      <c r="L2431" t="s">
        <v>995</v>
      </c>
      <c r="M2431" t="s">
        <v>995</v>
      </c>
      <c r="N2431" t="s">
        <v>995</v>
      </c>
      <c r="O2431" t="s">
        <v>995</v>
      </c>
      <c r="P2431" t="s">
        <v>995</v>
      </c>
      <c r="Q2431" t="s">
        <v>995</v>
      </c>
      <c r="R2431" t="s">
        <v>995</v>
      </c>
      <c r="S2431" t="s">
        <v>995</v>
      </c>
      <c r="T2431" t="s">
        <v>995</v>
      </c>
      <c r="U2431" t="s">
        <v>995</v>
      </c>
      <c r="V2431" t="s">
        <v>995</v>
      </c>
      <c r="W2431" t="s">
        <v>995</v>
      </c>
      <c r="X2431" t="s">
        <v>995</v>
      </c>
      <c r="Y2431" t="s">
        <v>995</v>
      </c>
      <c r="Z2431" t="s">
        <v>995</v>
      </c>
      <c r="AA2431" t="s">
        <v>995</v>
      </c>
      <c r="AB2431" t="s">
        <v>995</v>
      </c>
      <c r="AC2431" t="s">
        <v>995</v>
      </c>
      <c r="AD2431" t="s">
        <v>995</v>
      </c>
      <c r="AE2431" t="s">
        <v>995</v>
      </c>
      <c r="AF2431" t="s">
        <v>995</v>
      </c>
      <c r="AG2431" t="s">
        <v>995</v>
      </c>
      <c r="AH2431" t="s">
        <v>995</v>
      </c>
      <c r="AI2431" t="s">
        <v>995</v>
      </c>
      <c r="AJ2431" t="s">
        <v>995</v>
      </c>
      <c r="AK2431" t="s">
        <v>995</v>
      </c>
      <c r="AL2431" t="s">
        <v>995</v>
      </c>
      <c r="AM2431" t="s">
        <v>995</v>
      </c>
      <c r="AN2431" t="s">
        <v>995</v>
      </c>
      <c r="AO2431" t="s">
        <v>995</v>
      </c>
      <c r="AP2431" t="s">
        <v>995</v>
      </c>
      <c r="AQ2431" s="297" t="s">
        <v>855</v>
      </c>
      <c r="AR2431" s="303"/>
      <c r="AS2431" s="303"/>
    </row>
    <row r="2432" spans="1:45" x14ac:dyDescent="0.3">
      <c r="A2432" s="285">
        <v>121389</v>
      </c>
      <c r="B2432" s="286" t="s">
        <v>539</v>
      </c>
      <c r="C2432" t="s">
        <v>995</v>
      </c>
      <c r="D2432" t="s">
        <v>995</v>
      </c>
      <c r="E2432" t="s">
        <v>995</v>
      </c>
      <c r="F2432" t="s">
        <v>995</v>
      </c>
      <c r="G2432" t="s">
        <v>995</v>
      </c>
      <c r="H2432" t="s">
        <v>995</v>
      </c>
      <c r="I2432" t="s">
        <v>995</v>
      </c>
      <c r="J2432" t="s">
        <v>995</v>
      </c>
      <c r="K2432" t="s">
        <v>995</v>
      </c>
      <c r="L2432" t="s">
        <v>995</v>
      </c>
      <c r="M2432" t="s">
        <v>995</v>
      </c>
      <c r="N2432" t="s">
        <v>995</v>
      </c>
      <c r="O2432" t="s">
        <v>995</v>
      </c>
      <c r="P2432" t="s">
        <v>995</v>
      </c>
      <c r="Q2432" t="s">
        <v>995</v>
      </c>
      <c r="R2432" t="s">
        <v>995</v>
      </c>
      <c r="S2432" t="s">
        <v>995</v>
      </c>
      <c r="T2432" t="s">
        <v>995</v>
      </c>
      <c r="U2432" t="s">
        <v>995</v>
      </c>
      <c r="V2432" t="s">
        <v>995</v>
      </c>
      <c r="W2432" t="s">
        <v>995</v>
      </c>
      <c r="X2432" t="s">
        <v>995</v>
      </c>
      <c r="Y2432" t="s">
        <v>995</v>
      </c>
      <c r="Z2432" t="s">
        <v>995</v>
      </c>
      <c r="AA2432" t="s">
        <v>995</v>
      </c>
      <c r="AB2432" t="s">
        <v>995</v>
      </c>
      <c r="AC2432" t="s">
        <v>995</v>
      </c>
      <c r="AD2432" t="s">
        <v>995</v>
      </c>
      <c r="AE2432" t="s">
        <v>995</v>
      </c>
      <c r="AF2432" t="s">
        <v>995</v>
      </c>
      <c r="AG2432" t="s">
        <v>995</v>
      </c>
      <c r="AH2432" t="s">
        <v>995</v>
      </c>
      <c r="AI2432" t="s">
        <v>995</v>
      </c>
      <c r="AJ2432" t="s">
        <v>995</v>
      </c>
      <c r="AK2432" t="s">
        <v>995</v>
      </c>
      <c r="AL2432" t="s">
        <v>995</v>
      </c>
      <c r="AM2432" t="s">
        <v>995</v>
      </c>
      <c r="AN2432" t="s">
        <v>995</v>
      </c>
      <c r="AO2432" t="s">
        <v>995</v>
      </c>
      <c r="AP2432" t="s">
        <v>995</v>
      </c>
      <c r="AQ2432" s="297" t="s">
        <v>855</v>
      </c>
      <c r="AR2432" s="303"/>
      <c r="AS2432" s="303"/>
    </row>
    <row r="2433" spans="1:45" ht="21.6" x14ac:dyDescent="0.3">
      <c r="A2433" s="285">
        <v>121390</v>
      </c>
      <c r="B2433" s="286" t="s">
        <v>61</v>
      </c>
      <c r="C2433" t="s">
        <v>995</v>
      </c>
      <c r="D2433" t="s">
        <v>995</v>
      </c>
      <c r="E2433" t="s">
        <v>995</v>
      </c>
      <c r="F2433" t="s">
        <v>995</v>
      </c>
      <c r="G2433" t="s">
        <v>995</v>
      </c>
      <c r="H2433" t="s">
        <v>995</v>
      </c>
      <c r="I2433" t="s">
        <v>995</v>
      </c>
      <c r="J2433" t="s">
        <v>995</v>
      </c>
      <c r="K2433" t="s">
        <v>995</v>
      </c>
      <c r="L2433" t="s">
        <v>995</v>
      </c>
      <c r="M2433" t="s">
        <v>995</v>
      </c>
      <c r="N2433" t="s">
        <v>995</v>
      </c>
      <c r="O2433" t="s">
        <v>995</v>
      </c>
      <c r="P2433" t="s">
        <v>995</v>
      </c>
      <c r="Q2433" t="s">
        <v>995</v>
      </c>
      <c r="R2433" t="s">
        <v>995</v>
      </c>
      <c r="S2433" t="s">
        <v>995</v>
      </c>
      <c r="T2433" t="s">
        <v>995</v>
      </c>
      <c r="U2433" t="s">
        <v>995</v>
      </c>
      <c r="V2433" t="s">
        <v>995</v>
      </c>
      <c r="W2433" t="s">
        <v>995</v>
      </c>
      <c r="X2433" t="s">
        <v>995</v>
      </c>
      <c r="Y2433" t="s">
        <v>995</v>
      </c>
      <c r="Z2433" t="s">
        <v>995</v>
      </c>
      <c r="AA2433" t="s">
        <v>995</v>
      </c>
      <c r="AB2433" t="s">
        <v>995</v>
      </c>
      <c r="AC2433" t="s">
        <v>995</v>
      </c>
      <c r="AD2433" t="s">
        <v>995</v>
      </c>
      <c r="AE2433" t="s">
        <v>995</v>
      </c>
      <c r="AF2433" t="s">
        <v>995</v>
      </c>
      <c r="AG2433" t="s">
        <v>995</v>
      </c>
      <c r="AH2433" t="s">
        <v>995</v>
      </c>
      <c r="AI2433" t="s">
        <v>995</v>
      </c>
      <c r="AJ2433" t="s">
        <v>995</v>
      </c>
      <c r="AK2433" t="s">
        <v>995</v>
      </c>
      <c r="AL2433" t="s">
        <v>995</v>
      </c>
      <c r="AM2433" t="s">
        <v>995</v>
      </c>
      <c r="AN2433" t="s">
        <v>995</v>
      </c>
      <c r="AO2433" t="s">
        <v>995</v>
      </c>
      <c r="AP2433" t="s">
        <v>995</v>
      </c>
      <c r="AQ2433" s="297" t="s">
        <v>855</v>
      </c>
      <c r="AR2433" s="307"/>
      <c r="AS2433" s="310"/>
    </row>
    <row r="2434" spans="1:45" ht="21.6" x14ac:dyDescent="0.3">
      <c r="A2434" s="285">
        <v>121391</v>
      </c>
      <c r="B2434" s="286" t="s">
        <v>8485</v>
      </c>
      <c r="C2434" t="s">
        <v>226</v>
      </c>
      <c r="D2434" t="s">
        <v>224</v>
      </c>
      <c r="E2434" t="s">
        <v>224</v>
      </c>
      <c r="F2434" t="s">
        <v>224</v>
      </c>
      <c r="G2434" t="s">
        <v>224</v>
      </c>
      <c r="H2434" t="s">
        <v>224</v>
      </c>
      <c r="I2434" t="s">
        <v>224</v>
      </c>
      <c r="J2434" t="s">
        <v>224</v>
      </c>
      <c r="K2434" t="s">
        <v>224</v>
      </c>
      <c r="L2434" t="s">
        <v>226</v>
      </c>
      <c r="M2434" t="s">
        <v>226</v>
      </c>
      <c r="N2434" t="s">
        <v>224</v>
      </c>
      <c r="O2434" t="s">
        <v>224</v>
      </c>
      <c r="P2434" t="s">
        <v>226</v>
      </c>
      <c r="Q2434" t="s">
        <v>224</v>
      </c>
      <c r="R2434" t="s">
        <v>224</v>
      </c>
      <c r="S2434" t="s">
        <v>224</v>
      </c>
      <c r="T2434" t="s">
        <v>226</v>
      </c>
      <c r="U2434" t="s">
        <v>225</v>
      </c>
      <c r="V2434" t="s">
        <v>226</v>
      </c>
      <c r="W2434" t="s">
        <v>226</v>
      </c>
      <c r="X2434" t="s">
        <v>226</v>
      </c>
      <c r="Y2434" t="s">
        <v>226</v>
      </c>
      <c r="Z2434" t="s">
        <v>226</v>
      </c>
      <c r="AA2434" t="s">
        <v>226</v>
      </c>
      <c r="AB2434" t="s">
        <v>226</v>
      </c>
      <c r="AC2434" t="s">
        <v>226</v>
      </c>
      <c r="AD2434" t="s">
        <v>226</v>
      </c>
      <c r="AE2434" t="s">
        <v>226</v>
      </c>
      <c r="AF2434" t="s">
        <v>226</v>
      </c>
      <c r="AG2434" t="s">
        <v>226</v>
      </c>
      <c r="AH2434" t="s">
        <v>225</v>
      </c>
      <c r="AI2434" t="s">
        <v>226</v>
      </c>
      <c r="AJ2434" t="s">
        <v>226</v>
      </c>
      <c r="AK2434" t="s">
        <v>225</v>
      </c>
      <c r="AL2434" t="s">
        <v>225</v>
      </c>
      <c r="AM2434" t="s">
        <v>225</v>
      </c>
      <c r="AN2434" t="s">
        <v>225</v>
      </c>
      <c r="AO2434" t="s">
        <v>225</v>
      </c>
      <c r="AP2434" t="s">
        <v>225</v>
      </c>
      <c r="AQ2434" s="297" t="s">
        <v>394</v>
      </c>
      <c r="AR2434" s="307"/>
      <c r="AS2434" s="310"/>
    </row>
    <row r="2435" spans="1:45" x14ac:dyDescent="0.3">
      <c r="A2435" s="285">
        <v>121392</v>
      </c>
      <c r="B2435" s="286" t="s">
        <v>61</v>
      </c>
      <c r="C2435" t="s">
        <v>995</v>
      </c>
      <c r="D2435" t="s">
        <v>995</v>
      </c>
      <c r="E2435" t="s">
        <v>995</v>
      </c>
      <c r="F2435" t="s">
        <v>995</v>
      </c>
      <c r="G2435" t="s">
        <v>995</v>
      </c>
      <c r="H2435" t="s">
        <v>995</v>
      </c>
      <c r="I2435" t="s">
        <v>995</v>
      </c>
      <c r="J2435" t="s">
        <v>995</v>
      </c>
      <c r="K2435" t="s">
        <v>995</v>
      </c>
      <c r="L2435" t="s">
        <v>995</v>
      </c>
      <c r="M2435" t="s">
        <v>995</v>
      </c>
      <c r="N2435" t="s">
        <v>995</v>
      </c>
      <c r="O2435" t="s">
        <v>995</v>
      </c>
      <c r="P2435" t="s">
        <v>995</v>
      </c>
      <c r="Q2435" t="s">
        <v>995</v>
      </c>
      <c r="R2435" t="s">
        <v>995</v>
      </c>
      <c r="S2435" t="s">
        <v>995</v>
      </c>
      <c r="T2435" t="s">
        <v>995</v>
      </c>
      <c r="U2435" t="s">
        <v>995</v>
      </c>
      <c r="V2435" t="s">
        <v>995</v>
      </c>
      <c r="W2435" t="s">
        <v>995</v>
      </c>
      <c r="X2435" t="s">
        <v>995</v>
      </c>
      <c r="Y2435" t="s">
        <v>995</v>
      </c>
      <c r="Z2435" t="s">
        <v>995</v>
      </c>
      <c r="AA2435" t="s">
        <v>995</v>
      </c>
      <c r="AB2435" t="s">
        <v>995</v>
      </c>
      <c r="AC2435" t="s">
        <v>995</v>
      </c>
      <c r="AD2435" t="s">
        <v>995</v>
      </c>
      <c r="AE2435" t="s">
        <v>995</v>
      </c>
      <c r="AF2435" t="s">
        <v>995</v>
      </c>
      <c r="AG2435" t="s">
        <v>995</v>
      </c>
      <c r="AH2435" t="s">
        <v>995</v>
      </c>
      <c r="AI2435" t="s">
        <v>995</v>
      </c>
      <c r="AJ2435" t="s">
        <v>995</v>
      </c>
      <c r="AK2435" t="s">
        <v>995</v>
      </c>
      <c r="AL2435" t="s">
        <v>995</v>
      </c>
      <c r="AM2435" t="s">
        <v>995</v>
      </c>
      <c r="AN2435" t="s">
        <v>995</v>
      </c>
      <c r="AO2435" t="s">
        <v>995</v>
      </c>
      <c r="AP2435" t="s">
        <v>995</v>
      </c>
      <c r="AQ2435" s="297" t="s">
        <v>855</v>
      </c>
      <c r="AR2435" s="303"/>
      <c r="AS2435" s="303"/>
    </row>
    <row r="2436" spans="1:45" ht="21.6" x14ac:dyDescent="0.3">
      <c r="A2436" s="285">
        <v>121394</v>
      </c>
      <c r="B2436" s="286" t="s">
        <v>538</v>
      </c>
      <c r="C2436" t="s">
        <v>224</v>
      </c>
      <c r="D2436" t="s">
        <v>224</v>
      </c>
      <c r="E2436" t="s">
        <v>224</v>
      </c>
      <c r="F2436" t="s">
        <v>224</v>
      </c>
      <c r="G2436" t="s">
        <v>224</v>
      </c>
      <c r="H2436" t="s">
        <v>224</v>
      </c>
      <c r="I2436" t="s">
        <v>226</v>
      </c>
      <c r="J2436" t="s">
        <v>226</v>
      </c>
      <c r="K2436" t="s">
        <v>226</v>
      </c>
      <c r="L2436" t="s">
        <v>226</v>
      </c>
      <c r="M2436" t="s">
        <v>224</v>
      </c>
      <c r="N2436" t="s">
        <v>226</v>
      </c>
      <c r="O2436" t="s">
        <v>226</v>
      </c>
      <c r="P2436" t="s">
        <v>226</v>
      </c>
      <c r="Q2436" t="s">
        <v>226</v>
      </c>
      <c r="R2436" t="s">
        <v>225</v>
      </c>
      <c r="S2436" t="s">
        <v>226</v>
      </c>
      <c r="T2436" t="s">
        <v>224</v>
      </c>
      <c r="U2436" t="s">
        <v>226</v>
      </c>
      <c r="V2436" t="s">
        <v>224</v>
      </c>
      <c r="W2436" t="s">
        <v>225</v>
      </c>
      <c r="X2436" t="s">
        <v>226</v>
      </c>
      <c r="Y2436" t="s">
        <v>226</v>
      </c>
      <c r="Z2436" t="s">
        <v>226</v>
      </c>
      <c r="AA2436" t="s">
        <v>226</v>
      </c>
      <c r="AB2436" t="s">
        <v>394</v>
      </c>
      <c r="AC2436" t="s">
        <v>394</v>
      </c>
      <c r="AD2436" t="s">
        <v>394</v>
      </c>
      <c r="AE2436" t="s">
        <v>394</v>
      </c>
      <c r="AF2436" t="s">
        <v>394</v>
      </c>
      <c r="AG2436" t="s">
        <v>394</v>
      </c>
      <c r="AH2436" t="s">
        <v>394</v>
      </c>
      <c r="AI2436" t="s">
        <v>394</v>
      </c>
      <c r="AJ2436" t="s">
        <v>394</v>
      </c>
      <c r="AK2436" t="s">
        <v>394</v>
      </c>
      <c r="AL2436" t="s">
        <v>394</v>
      </c>
      <c r="AM2436" t="s">
        <v>394</v>
      </c>
      <c r="AN2436" t="s">
        <v>394</v>
      </c>
      <c r="AO2436" t="s">
        <v>394</v>
      </c>
      <c r="AP2436" t="s">
        <v>394</v>
      </c>
      <c r="AQ2436" s="297" t="s">
        <v>394</v>
      </c>
      <c r="AR2436" s="307"/>
      <c r="AS2436" s="310"/>
    </row>
    <row r="2437" spans="1:45" ht="21.6" x14ac:dyDescent="0.3">
      <c r="A2437" s="285">
        <v>121395</v>
      </c>
      <c r="B2437" s="286" t="s">
        <v>538</v>
      </c>
      <c r="C2437" t="s">
        <v>224</v>
      </c>
      <c r="D2437" t="s">
        <v>224</v>
      </c>
      <c r="E2437" t="s">
        <v>224</v>
      </c>
      <c r="F2437" t="s">
        <v>224</v>
      </c>
      <c r="G2437" t="s">
        <v>224</v>
      </c>
      <c r="H2437" t="s">
        <v>224</v>
      </c>
      <c r="I2437" t="s">
        <v>226</v>
      </c>
      <c r="J2437" t="s">
        <v>224</v>
      </c>
      <c r="K2437" t="s">
        <v>224</v>
      </c>
      <c r="L2437" t="s">
        <v>224</v>
      </c>
      <c r="M2437" t="s">
        <v>226</v>
      </c>
      <c r="N2437" t="s">
        <v>224</v>
      </c>
      <c r="O2437" t="s">
        <v>224</v>
      </c>
      <c r="P2437" t="s">
        <v>224</v>
      </c>
      <c r="Q2437" t="s">
        <v>224</v>
      </c>
      <c r="R2437" t="s">
        <v>224</v>
      </c>
      <c r="S2437" t="s">
        <v>226</v>
      </c>
      <c r="T2437" t="s">
        <v>224</v>
      </c>
      <c r="U2437" t="s">
        <v>226</v>
      </c>
      <c r="V2437" t="s">
        <v>226</v>
      </c>
      <c r="W2437" t="s">
        <v>224</v>
      </c>
      <c r="X2437" t="s">
        <v>226</v>
      </c>
      <c r="Y2437" t="s">
        <v>224</v>
      </c>
      <c r="Z2437" t="s">
        <v>226</v>
      </c>
      <c r="AA2437" t="s">
        <v>226</v>
      </c>
      <c r="AB2437" t="s">
        <v>226</v>
      </c>
      <c r="AC2437" t="s">
        <v>226</v>
      </c>
      <c r="AD2437" t="s">
        <v>226</v>
      </c>
      <c r="AE2437" t="s">
        <v>226</v>
      </c>
      <c r="AF2437" t="s">
        <v>225</v>
      </c>
      <c r="AG2437" t="s">
        <v>394</v>
      </c>
      <c r="AH2437" t="s">
        <v>394</v>
      </c>
      <c r="AI2437" t="s">
        <v>394</v>
      </c>
      <c r="AJ2437" t="s">
        <v>394</v>
      </c>
      <c r="AK2437" t="s">
        <v>394</v>
      </c>
      <c r="AL2437" t="s">
        <v>394</v>
      </c>
      <c r="AM2437" t="s">
        <v>394</v>
      </c>
      <c r="AN2437" t="s">
        <v>394</v>
      </c>
      <c r="AO2437" t="s">
        <v>394</v>
      </c>
      <c r="AP2437" t="s">
        <v>394</v>
      </c>
      <c r="AQ2437" s="297" t="s">
        <v>394</v>
      </c>
      <c r="AR2437" s="307"/>
      <c r="AS2437" s="310"/>
    </row>
    <row r="2438" spans="1:45" x14ac:dyDescent="0.3">
      <c r="A2438" s="285">
        <v>121397</v>
      </c>
      <c r="B2438" s="286" t="s">
        <v>61</v>
      </c>
      <c r="C2438" t="s">
        <v>995</v>
      </c>
      <c r="D2438" t="s">
        <v>995</v>
      </c>
      <c r="E2438" t="s">
        <v>995</v>
      </c>
      <c r="F2438" t="s">
        <v>995</v>
      </c>
      <c r="G2438" t="s">
        <v>995</v>
      </c>
      <c r="H2438" t="s">
        <v>995</v>
      </c>
      <c r="I2438" t="s">
        <v>995</v>
      </c>
      <c r="J2438" t="s">
        <v>995</v>
      </c>
      <c r="K2438" t="s">
        <v>995</v>
      </c>
      <c r="L2438" t="s">
        <v>995</v>
      </c>
      <c r="M2438" t="s">
        <v>995</v>
      </c>
      <c r="N2438" t="s">
        <v>995</v>
      </c>
      <c r="O2438" t="s">
        <v>995</v>
      </c>
      <c r="P2438" t="s">
        <v>995</v>
      </c>
      <c r="Q2438" t="s">
        <v>995</v>
      </c>
      <c r="R2438" t="s">
        <v>995</v>
      </c>
      <c r="S2438" t="s">
        <v>995</v>
      </c>
      <c r="T2438" t="s">
        <v>995</v>
      </c>
      <c r="U2438" t="s">
        <v>995</v>
      </c>
      <c r="V2438" t="s">
        <v>995</v>
      </c>
      <c r="W2438" t="s">
        <v>995</v>
      </c>
      <c r="X2438" t="s">
        <v>995</v>
      </c>
      <c r="Y2438" t="s">
        <v>995</v>
      </c>
      <c r="Z2438" t="s">
        <v>995</v>
      </c>
      <c r="AA2438" t="s">
        <v>995</v>
      </c>
      <c r="AB2438" t="s">
        <v>995</v>
      </c>
      <c r="AC2438" t="s">
        <v>995</v>
      </c>
      <c r="AD2438" t="s">
        <v>995</v>
      </c>
      <c r="AE2438" t="s">
        <v>995</v>
      </c>
      <c r="AF2438" t="s">
        <v>995</v>
      </c>
      <c r="AG2438" t="s">
        <v>995</v>
      </c>
      <c r="AH2438" t="s">
        <v>995</v>
      </c>
      <c r="AI2438" t="s">
        <v>995</v>
      </c>
      <c r="AJ2438" t="s">
        <v>995</v>
      </c>
      <c r="AK2438" t="s">
        <v>995</v>
      </c>
      <c r="AL2438" t="s">
        <v>995</v>
      </c>
      <c r="AM2438" t="s">
        <v>995</v>
      </c>
      <c r="AN2438" t="s">
        <v>995</v>
      </c>
      <c r="AO2438" t="s">
        <v>995</v>
      </c>
      <c r="AP2438" t="s">
        <v>995</v>
      </c>
      <c r="AQ2438" s="297" t="s">
        <v>855</v>
      </c>
      <c r="AR2438" s="303"/>
      <c r="AS2438" s="303"/>
    </row>
    <row r="2439" spans="1:45" ht="21.6" x14ac:dyDescent="0.3">
      <c r="A2439" s="285">
        <v>121400</v>
      </c>
      <c r="B2439" s="286" t="s">
        <v>538</v>
      </c>
      <c r="C2439" t="s">
        <v>224</v>
      </c>
      <c r="D2439" t="s">
        <v>224</v>
      </c>
      <c r="E2439" t="s">
        <v>224</v>
      </c>
      <c r="F2439" t="s">
        <v>224</v>
      </c>
      <c r="G2439" t="s">
        <v>226</v>
      </c>
      <c r="H2439" t="s">
        <v>224</v>
      </c>
      <c r="I2439" t="s">
        <v>224</v>
      </c>
      <c r="J2439" t="s">
        <v>226</v>
      </c>
      <c r="K2439" t="s">
        <v>224</v>
      </c>
      <c r="L2439" t="s">
        <v>226</v>
      </c>
      <c r="M2439" t="s">
        <v>224</v>
      </c>
      <c r="N2439" t="s">
        <v>224</v>
      </c>
      <c r="O2439" t="s">
        <v>224</v>
      </c>
      <c r="P2439" t="s">
        <v>226</v>
      </c>
      <c r="Q2439" t="s">
        <v>224</v>
      </c>
      <c r="R2439" t="s">
        <v>224</v>
      </c>
      <c r="S2439" t="s">
        <v>226</v>
      </c>
      <c r="T2439" t="s">
        <v>224</v>
      </c>
      <c r="U2439" t="s">
        <v>224</v>
      </c>
      <c r="V2439" t="s">
        <v>226</v>
      </c>
      <c r="W2439" t="s">
        <v>226</v>
      </c>
      <c r="X2439" t="s">
        <v>226</v>
      </c>
      <c r="Y2439" t="s">
        <v>226</v>
      </c>
      <c r="Z2439" t="s">
        <v>226</v>
      </c>
      <c r="AA2439" t="s">
        <v>224</v>
      </c>
      <c r="AB2439" t="s">
        <v>226</v>
      </c>
      <c r="AC2439" t="s">
        <v>226</v>
      </c>
      <c r="AD2439" t="s">
        <v>226</v>
      </c>
      <c r="AE2439" t="s">
        <v>226</v>
      </c>
      <c r="AF2439" t="s">
        <v>226</v>
      </c>
      <c r="AG2439" t="s">
        <v>394</v>
      </c>
      <c r="AH2439" t="s">
        <v>394</v>
      </c>
      <c r="AI2439" t="s">
        <v>394</v>
      </c>
      <c r="AJ2439" t="s">
        <v>394</v>
      </c>
      <c r="AK2439" t="s">
        <v>394</v>
      </c>
      <c r="AL2439" t="s">
        <v>394</v>
      </c>
      <c r="AM2439" t="s">
        <v>394</v>
      </c>
      <c r="AN2439" t="s">
        <v>394</v>
      </c>
      <c r="AO2439" t="s">
        <v>394</v>
      </c>
      <c r="AP2439" t="s">
        <v>394</v>
      </c>
      <c r="AQ2439" s="297" t="s">
        <v>394</v>
      </c>
      <c r="AR2439" s="307"/>
      <c r="AS2439" s="310"/>
    </row>
    <row r="2440" spans="1:45" x14ac:dyDescent="0.3">
      <c r="A2440" s="285">
        <v>121401</v>
      </c>
      <c r="B2440" s="286" t="s">
        <v>540</v>
      </c>
      <c r="C2440" t="s">
        <v>995</v>
      </c>
      <c r="D2440" t="s">
        <v>995</v>
      </c>
      <c r="E2440" t="s">
        <v>995</v>
      </c>
      <c r="F2440" t="s">
        <v>995</v>
      </c>
      <c r="G2440" t="s">
        <v>995</v>
      </c>
      <c r="H2440" t="s">
        <v>995</v>
      </c>
      <c r="I2440" t="s">
        <v>995</v>
      </c>
      <c r="J2440" t="s">
        <v>995</v>
      </c>
      <c r="K2440" t="s">
        <v>995</v>
      </c>
      <c r="L2440" t="s">
        <v>995</v>
      </c>
      <c r="M2440" t="s">
        <v>995</v>
      </c>
      <c r="N2440" t="s">
        <v>995</v>
      </c>
      <c r="O2440" t="s">
        <v>995</v>
      </c>
      <c r="P2440" t="s">
        <v>995</v>
      </c>
      <c r="Q2440" t="s">
        <v>995</v>
      </c>
      <c r="R2440" t="s">
        <v>995</v>
      </c>
      <c r="S2440" t="s">
        <v>995</v>
      </c>
      <c r="T2440" t="s">
        <v>995</v>
      </c>
      <c r="U2440" t="s">
        <v>995</v>
      </c>
      <c r="V2440" t="s">
        <v>995</v>
      </c>
      <c r="W2440" t="s">
        <v>995</v>
      </c>
      <c r="X2440" t="s">
        <v>995</v>
      </c>
      <c r="Y2440" t="s">
        <v>995</v>
      </c>
      <c r="Z2440" t="s">
        <v>995</v>
      </c>
      <c r="AA2440" t="s">
        <v>995</v>
      </c>
      <c r="AB2440" t="s">
        <v>995</v>
      </c>
      <c r="AC2440" t="s">
        <v>995</v>
      </c>
      <c r="AD2440" t="s">
        <v>995</v>
      </c>
      <c r="AE2440" t="s">
        <v>995</v>
      </c>
      <c r="AF2440" t="s">
        <v>995</v>
      </c>
      <c r="AG2440" t="s">
        <v>995</v>
      </c>
      <c r="AH2440" t="s">
        <v>995</v>
      </c>
      <c r="AI2440" t="s">
        <v>995</v>
      </c>
      <c r="AJ2440" t="s">
        <v>995</v>
      </c>
      <c r="AK2440" t="s">
        <v>995</v>
      </c>
      <c r="AL2440" t="s">
        <v>995</v>
      </c>
      <c r="AM2440" t="s">
        <v>995</v>
      </c>
      <c r="AN2440" t="s">
        <v>995</v>
      </c>
      <c r="AO2440" t="s">
        <v>995</v>
      </c>
      <c r="AP2440" t="s">
        <v>995</v>
      </c>
      <c r="AQ2440" s="297" t="s">
        <v>855</v>
      </c>
      <c r="AR2440" s="303"/>
      <c r="AS2440" s="303"/>
    </row>
    <row r="2441" spans="1:45" x14ac:dyDescent="0.3">
      <c r="A2441" s="285">
        <v>121402</v>
      </c>
      <c r="B2441" s="286" t="s">
        <v>540</v>
      </c>
      <c r="C2441" t="s">
        <v>995</v>
      </c>
      <c r="D2441" t="s">
        <v>995</v>
      </c>
      <c r="E2441" t="s">
        <v>995</v>
      </c>
      <c r="F2441" t="s">
        <v>995</v>
      </c>
      <c r="G2441" t="s">
        <v>995</v>
      </c>
      <c r="H2441" t="s">
        <v>995</v>
      </c>
      <c r="I2441" t="s">
        <v>995</v>
      </c>
      <c r="J2441" t="s">
        <v>995</v>
      </c>
      <c r="K2441" t="s">
        <v>995</v>
      </c>
      <c r="L2441" t="s">
        <v>995</v>
      </c>
      <c r="M2441" t="s">
        <v>995</v>
      </c>
      <c r="N2441" t="s">
        <v>995</v>
      </c>
      <c r="O2441" t="s">
        <v>995</v>
      </c>
      <c r="P2441" t="s">
        <v>995</v>
      </c>
      <c r="Q2441" t="s">
        <v>995</v>
      </c>
      <c r="R2441" t="s">
        <v>995</v>
      </c>
      <c r="S2441" t="s">
        <v>995</v>
      </c>
      <c r="T2441" t="s">
        <v>995</v>
      </c>
      <c r="U2441" t="s">
        <v>995</v>
      </c>
      <c r="V2441" t="s">
        <v>995</v>
      </c>
      <c r="W2441" t="s">
        <v>995</v>
      </c>
      <c r="X2441" t="s">
        <v>995</v>
      </c>
      <c r="Y2441" t="s">
        <v>995</v>
      </c>
      <c r="Z2441" t="s">
        <v>995</v>
      </c>
      <c r="AA2441" t="s">
        <v>995</v>
      </c>
      <c r="AB2441" t="s">
        <v>995</v>
      </c>
      <c r="AC2441" t="s">
        <v>995</v>
      </c>
      <c r="AD2441" t="s">
        <v>995</v>
      </c>
      <c r="AE2441" t="s">
        <v>995</v>
      </c>
      <c r="AF2441" t="s">
        <v>995</v>
      </c>
      <c r="AG2441" t="s">
        <v>995</v>
      </c>
      <c r="AH2441" t="s">
        <v>995</v>
      </c>
      <c r="AI2441" t="s">
        <v>995</v>
      </c>
      <c r="AJ2441" t="s">
        <v>995</v>
      </c>
      <c r="AK2441" t="s">
        <v>995</v>
      </c>
      <c r="AL2441" t="s">
        <v>995</v>
      </c>
      <c r="AM2441" t="s">
        <v>995</v>
      </c>
      <c r="AN2441" t="s">
        <v>995</v>
      </c>
      <c r="AO2441" t="s">
        <v>995</v>
      </c>
      <c r="AP2441" t="s">
        <v>995</v>
      </c>
      <c r="AQ2441" s="297" t="s">
        <v>855</v>
      </c>
      <c r="AR2441" s="303"/>
      <c r="AS2441" s="303"/>
    </row>
    <row r="2442" spans="1:45" x14ac:dyDescent="0.3">
      <c r="A2442" s="285">
        <v>121403</v>
      </c>
      <c r="B2442" s="286" t="s">
        <v>540</v>
      </c>
      <c r="C2442" t="s">
        <v>995</v>
      </c>
      <c r="D2442" t="s">
        <v>995</v>
      </c>
      <c r="E2442" t="s">
        <v>995</v>
      </c>
      <c r="F2442" t="s">
        <v>995</v>
      </c>
      <c r="G2442" t="s">
        <v>995</v>
      </c>
      <c r="H2442" t="s">
        <v>995</v>
      </c>
      <c r="I2442" t="s">
        <v>995</v>
      </c>
      <c r="J2442" t="s">
        <v>995</v>
      </c>
      <c r="K2442" t="s">
        <v>995</v>
      </c>
      <c r="L2442" t="s">
        <v>995</v>
      </c>
      <c r="M2442" t="s">
        <v>995</v>
      </c>
      <c r="N2442" t="s">
        <v>995</v>
      </c>
      <c r="O2442" t="s">
        <v>995</v>
      </c>
      <c r="P2442" t="s">
        <v>995</v>
      </c>
      <c r="Q2442" t="s">
        <v>995</v>
      </c>
      <c r="R2442" t="s">
        <v>995</v>
      </c>
      <c r="S2442" t="s">
        <v>995</v>
      </c>
      <c r="T2442" t="s">
        <v>995</v>
      </c>
      <c r="U2442" t="s">
        <v>995</v>
      </c>
      <c r="V2442" t="s">
        <v>995</v>
      </c>
      <c r="W2442" t="s">
        <v>995</v>
      </c>
      <c r="X2442" t="s">
        <v>995</v>
      </c>
      <c r="Y2442" t="s">
        <v>995</v>
      </c>
      <c r="Z2442" t="s">
        <v>995</v>
      </c>
      <c r="AA2442" t="s">
        <v>995</v>
      </c>
      <c r="AB2442" t="s">
        <v>995</v>
      </c>
      <c r="AC2442" t="s">
        <v>995</v>
      </c>
      <c r="AD2442" t="s">
        <v>995</v>
      </c>
      <c r="AE2442" t="s">
        <v>995</v>
      </c>
      <c r="AF2442" t="s">
        <v>995</v>
      </c>
      <c r="AG2442" t="s">
        <v>995</v>
      </c>
      <c r="AH2442" t="s">
        <v>995</v>
      </c>
      <c r="AI2442" t="s">
        <v>995</v>
      </c>
      <c r="AJ2442" t="s">
        <v>995</v>
      </c>
      <c r="AK2442" t="s">
        <v>995</v>
      </c>
      <c r="AL2442" t="s">
        <v>995</v>
      </c>
      <c r="AM2442" t="s">
        <v>995</v>
      </c>
      <c r="AN2442" t="s">
        <v>995</v>
      </c>
      <c r="AO2442" t="s">
        <v>995</v>
      </c>
      <c r="AP2442" t="s">
        <v>995</v>
      </c>
      <c r="AQ2442" s="298" t="s">
        <v>855</v>
      </c>
      <c r="AR2442" s="303"/>
      <c r="AS2442" s="303"/>
    </row>
    <row r="2443" spans="1:45" x14ac:dyDescent="0.3">
      <c r="A2443" s="285">
        <v>121404</v>
      </c>
      <c r="B2443" s="286" t="s">
        <v>538</v>
      </c>
      <c r="C2443" t="s">
        <v>995</v>
      </c>
      <c r="D2443" t="s">
        <v>995</v>
      </c>
      <c r="E2443" t="s">
        <v>995</v>
      </c>
      <c r="F2443" t="s">
        <v>995</v>
      </c>
      <c r="G2443" t="s">
        <v>995</v>
      </c>
      <c r="H2443" t="s">
        <v>995</v>
      </c>
      <c r="I2443" t="s">
        <v>995</v>
      </c>
      <c r="J2443" t="s">
        <v>995</v>
      </c>
      <c r="K2443" t="s">
        <v>995</v>
      </c>
      <c r="L2443" t="s">
        <v>995</v>
      </c>
      <c r="M2443" t="s">
        <v>995</v>
      </c>
      <c r="N2443" t="s">
        <v>995</v>
      </c>
      <c r="O2443" t="s">
        <v>995</v>
      </c>
      <c r="P2443" t="s">
        <v>995</v>
      </c>
      <c r="Q2443" t="s">
        <v>995</v>
      </c>
      <c r="R2443" t="s">
        <v>995</v>
      </c>
      <c r="S2443" t="s">
        <v>995</v>
      </c>
      <c r="T2443" t="s">
        <v>995</v>
      </c>
      <c r="U2443" t="s">
        <v>995</v>
      </c>
      <c r="V2443" t="s">
        <v>995</v>
      </c>
      <c r="W2443" t="s">
        <v>995</v>
      </c>
      <c r="X2443" t="s">
        <v>995</v>
      </c>
      <c r="Y2443" t="s">
        <v>995</v>
      </c>
      <c r="Z2443" t="s">
        <v>995</v>
      </c>
      <c r="AA2443" t="s">
        <v>995</v>
      </c>
      <c r="AB2443" t="s">
        <v>995</v>
      </c>
      <c r="AC2443" t="s">
        <v>995</v>
      </c>
      <c r="AD2443" t="s">
        <v>995</v>
      </c>
      <c r="AE2443" t="s">
        <v>995</v>
      </c>
      <c r="AF2443" t="s">
        <v>995</v>
      </c>
      <c r="AG2443" t="s">
        <v>995</v>
      </c>
      <c r="AH2443" t="s">
        <v>995</v>
      </c>
      <c r="AI2443" t="s">
        <v>995</v>
      </c>
      <c r="AJ2443" t="s">
        <v>995</v>
      </c>
      <c r="AK2443" t="s">
        <v>995</v>
      </c>
      <c r="AL2443" t="s">
        <v>995</v>
      </c>
      <c r="AM2443" t="s">
        <v>995</v>
      </c>
      <c r="AN2443" t="s">
        <v>995</v>
      </c>
      <c r="AO2443" t="s">
        <v>995</v>
      </c>
      <c r="AP2443" t="s">
        <v>995</v>
      </c>
      <c r="AQ2443" s="298" t="s">
        <v>855</v>
      </c>
      <c r="AR2443" s="303"/>
      <c r="AS2443" s="303"/>
    </row>
    <row r="2444" spans="1:45" ht="21.6" x14ac:dyDescent="0.3">
      <c r="A2444" s="285">
        <v>121405</v>
      </c>
      <c r="B2444" s="286" t="s">
        <v>538</v>
      </c>
      <c r="C2444" t="s">
        <v>224</v>
      </c>
      <c r="D2444" t="s">
        <v>224</v>
      </c>
      <c r="E2444" t="s">
        <v>224</v>
      </c>
      <c r="F2444" t="s">
        <v>226</v>
      </c>
      <c r="G2444" t="s">
        <v>224</v>
      </c>
      <c r="H2444" t="s">
        <v>224</v>
      </c>
      <c r="I2444" t="s">
        <v>224</v>
      </c>
      <c r="J2444" t="s">
        <v>224</v>
      </c>
      <c r="K2444" t="s">
        <v>224</v>
      </c>
      <c r="L2444" t="s">
        <v>226</v>
      </c>
      <c r="M2444" t="s">
        <v>225</v>
      </c>
      <c r="N2444" t="s">
        <v>224</v>
      </c>
      <c r="O2444" t="s">
        <v>225</v>
      </c>
      <c r="P2444" t="s">
        <v>226</v>
      </c>
      <c r="Q2444" t="s">
        <v>224</v>
      </c>
      <c r="R2444" t="s">
        <v>225</v>
      </c>
      <c r="S2444" t="s">
        <v>226</v>
      </c>
      <c r="T2444" t="s">
        <v>225</v>
      </c>
      <c r="U2444" t="s">
        <v>226</v>
      </c>
      <c r="V2444" t="s">
        <v>226</v>
      </c>
      <c r="W2444" t="s">
        <v>226</v>
      </c>
      <c r="X2444" t="s">
        <v>226</v>
      </c>
      <c r="Y2444" t="s">
        <v>226</v>
      </c>
      <c r="Z2444" t="s">
        <v>226</v>
      </c>
      <c r="AA2444" t="s">
        <v>226</v>
      </c>
      <c r="AB2444" t="s">
        <v>225</v>
      </c>
      <c r="AC2444" t="s">
        <v>226</v>
      </c>
      <c r="AD2444" t="s">
        <v>226</v>
      </c>
      <c r="AE2444" t="s">
        <v>225</v>
      </c>
      <c r="AF2444" t="s">
        <v>226</v>
      </c>
      <c r="AG2444" t="s">
        <v>394</v>
      </c>
      <c r="AH2444" t="s">
        <v>394</v>
      </c>
      <c r="AI2444" t="s">
        <v>394</v>
      </c>
      <c r="AJ2444" t="s">
        <v>394</v>
      </c>
      <c r="AK2444" t="s">
        <v>394</v>
      </c>
      <c r="AL2444" t="s">
        <v>394</v>
      </c>
      <c r="AM2444" t="s">
        <v>394</v>
      </c>
      <c r="AN2444" t="s">
        <v>394</v>
      </c>
      <c r="AO2444" t="s">
        <v>394</v>
      </c>
      <c r="AP2444" t="s">
        <v>394</v>
      </c>
      <c r="AQ2444" s="298" t="s">
        <v>394</v>
      </c>
      <c r="AR2444" s="307"/>
      <c r="AS2444" s="310"/>
    </row>
    <row r="2445" spans="1:45" x14ac:dyDescent="0.3">
      <c r="A2445" s="285">
        <v>121408</v>
      </c>
      <c r="B2445" s="286" t="s">
        <v>539</v>
      </c>
      <c r="C2445" t="s">
        <v>995</v>
      </c>
      <c r="D2445" t="s">
        <v>995</v>
      </c>
      <c r="E2445" t="s">
        <v>995</v>
      </c>
      <c r="F2445" t="s">
        <v>995</v>
      </c>
      <c r="G2445" t="s">
        <v>995</v>
      </c>
      <c r="H2445" t="s">
        <v>995</v>
      </c>
      <c r="I2445" t="s">
        <v>995</v>
      </c>
      <c r="J2445" t="s">
        <v>995</v>
      </c>
      <c r="K2445" t="s">
        <v>995</v>
      </c>
      <c r="L2445" t="s">
        <v>995</v>
      </c>
      <c r="M2445" t="s">
        <v>995</v>
      </c>
      <c r="N2445" t="s">
        <v>995</v>
      </c>
      <c r="O2445" t="s">
        <v>995</v>
      </c>
      <c r="P2445" t="s">
        <v>995</v>
      </c>
      <c r="Q2445" t="s">
        <v>995</v>
      </c>
      <c r="R2445" t="s">
        <v>995</v>
      </c>
      <c r="S2445" t="s">
        <v>995</v>
      </c>
      <c r="T2445" t="s">
        <v>995</v>
      </c>
      <c r="U2445" t="s">
        <v>995</v>
      </c>
      <c r="V2445" t="s">
        <v>995</v>
      </c>
      <c r="W2445" t="s">
        <v>995</v>
      </c>
      <c r="X2445" t="s">
        <v>995</v>
      </c>
      <c r="Y2445" t="s">
        <v>995</v>
      </c>
      <c r="Z2445" t="s">
        <v>995</v>
      </c>
      <c r="AA2445" t="s">
        <v>995</v>
      </c>
      <c r="AB2445" t="s">
        <v>995</v>
      </c>
      <c r="AC2445" t="s">
        <v>995</v>
      </c>
      <c r="AD2445" t="s">
        <v>995</v>
      </c>
      <c r="AE2445" t="s">
        <v>995</v>
      </c>
      <c r="AF2445" t="s">
        <v>995</v>
      </c>
      <c r="AG2445" t="s">
        <v>995</v>
      </c>
      <c r="AH2445" t="s">
        <v>995</v>
      </c>
      <c r="AI2445" t="s">
        <v>995</v>
      </c>
      <c r="AJ2445" t="s">
        <v>995</v>
      </c>
      <c r="AK2445" t="s">
        <v>995</v>
      </c>
      <c r="AL2445" t="s">
        <v>995</v>
      </c>
      <c r="AM2445" t="s">
        <v>995</v>
      </c>
      <c r="AN2445" t="s">
        <v>995</v>
      </c>
      <c r="AO2445" t="s">
        <v>995</v>
      </c>
      <c r="AP2445" t="s">
        <v>995</v>
      </c>
      <c r="AQ2445" s="298" t="s">
        <v>855</v>
      </c>
      <c r="AR2445" s="303"/>
      <c r="AS2445" s="303"/>
    </row>
    <row r="2446" spans="1:45" x14ac:dyDescent="0.3">
      <c r="A2446" s="285">
        <v>121409</v>
      </c>
      <c r="B2446" s="286" t="s">
        <v>539</v>
      </c>
      <c r="C2446" t="s">
        <v>995</v>
      </c>
      <c r="D2446" t="s">
        <v>995</v>
      </c>
      <c r="E2446" t="s">
        <v>995</v>
      </c>
      <c r="F2446" t="s">
        <v>995</v>
      </c>
      <c r="G2446" t="s">
        <v>995</v>
      </c>
      <c r="H2446" t="s">
        <v>995</v>
      </c>
      <c r="I2446" t="s">
        <v>995</v>
      </c>
      <c r="J2446" t="s">
        <v>995</v>
      </c>
      <c r="K2446" t="s">
        <v>995</v>
      </c>
      <c r="L2446" t="s">
        <v>995</v>
      </c>
      <c r="M2446" t="s">
        <v>995</v>
      </c>
      <c r="N2446" t="s">
        <v>995</v>
      </c>
      <c r="O2446" t="s">
        <v>995</v>
      </c>
      <c r="P2446" t="s">
        <v>995</v>
      </c>
      <c r="Q2446" t="s">
        <v>995</v>
      </c>
      <c r="R2446" t="s">
        <v>995</v>
      </c>
      <c r="S2446" t="s">
        <v>995</v>
      </c>
      <c r="T2446" t="s">
        <v>995</v>
      </c>
      <c r="U2446" t="s">
        <v>995</v>
      </c>
      <c r="V2446" t="s">
        <v>995</v>
      </c>
      <c r="W2446" t="s">
        <v>995</v>
      </c>
      <c r="X2446" t="s">
        <v>995</v>
      </c>
      <c r="Y2446" t="s">
        <v>995</v>
      </c>
      <c r="Z2446" t="s">
        <v>995</v>
      </c>
      <c r="AA2446" t="s">
        <v>995</v>
      </c>
      <c r="AB2446" t="s">
        <v>995</v>
      </c>
      <c r="AC2446" t="s">
        <v>995</v>
      </c>
      <c r="AD2446" t="s">
        <v>995</v>
      </c>
      <c r="AE2446" t="s">
        <v>995</v>
      </c>
      <c r="AF2446" t="s">
        <v>995</v>
      </c>
      <c r="AG2446" t="s">
        <v>995</v>
      </c>
      <c r="AH2446" t="s">
        <v>995</v>
      </c>
      <c r="AI2446" t="s">
        <v>995</v>
      </c>
      <c r="AJ2446" t="s">
        <v>995</v>
      </c>
      <c r="AK2446" t="s">
        <v>995</v>
      </c>
      <c r="AL2446" t="s">
        <v>995</v>
      </c>
      <c r="AM2446" t="s">
        <v>995</v>
      </c>
      <c r="AN2446" t="s">
        <v>995</v>
      </c>
      <c r="AO2446" t="s">
        <v>995</v>
      </c>
      <c r="AP2446" t="s">
        <v>995</v>
      </c>
      <c r="AQ2446" s="298" t="s">
        <v>855</v>
      </c>
      <c r="AR2446" s="303"/>
      <c r="AS2446" s="303"/>
    </row>
    <row r="2447" spans="1:45" x14ac:dyDescent="0.3">
      <c r="A2447" s="285">
        <v>121411</v>
      </c>
      <c r="B2447" s="286" t="s">
        <v>61</v>
      </c>
      <c r="AQ2447" s="298" t="s">
        <v>394</v>
      </c>
      <c r="AR2447" s="303"/>
      <c r="AS2447" s="303"/>
    </row>
    <row r="2448" spans="1:45" ht="21.6" x14ac:dyDescent="0.3">
      <c r="A2448" s="285">
        <v>121412</v>
      </c>
      <c r="B2448" s="286" t="s">
        <v>61</v>
      </c>
      <c r="C2448" t="s">
        <v>226</v>
      </c>
      <c r="D2448" t="s">
        <v>224</v>
      </c>
      <c r="E2448" t="s">
        <v>224</v>
      </c>
      <c r="F2448" t="s">
        <v>224</v>
      </c>
      <c r="G2448" t="s">
        <v>224</v>
      </c>
      <c r="H2448" t="s">
        <v>226</v>
      </c>
      <c r="I2448" t="s">
        <v>226</v>
      </c>
      <c r="J2448" t="s">
        <v>224</v>
      </c>
      <c r="K2448" t="s">
        <v>226</v>
      </c>
      <c r="L2448" t="s">
        <v>226</v>
      </c>
      <c r="M2448" t="s">
        <v>226</v>
      </c>
      <c r="N2448" t="s">
        <v>224</v>
      </c>
      <c r="O2448" t="s">
        <v>224</v>
      </c>
      <c r="P2448" t="s">
        <v>224</v>
      </c>
      <c r="Q2448" t="s">
        <v>226</v>
      </c>
      <c r="R2448" t="s">
        <v>226</v>
      </c>
      <c r="S2448" t="s">
        <v>226</v>
      </c>
      <c r="T2448" t="s">
        <v>224</v>
      </c>
      <c r="U2448" t="s">
        <v>224</v>
      </c>
      <c r="V2448" t="s">
        <v>226</v>
      </c>
      <c r="W2448" t="s">
        <v>226</v>
      </c>
      <c r="X2448" t="s">
        <v>226</v>
      </c>
      <c r="Y2448" t="s">
        <v>226</v>
      </c>
      <c r="Z2448" t="s">
        <v>225</v>
      </c>
      <c r="AA2448" t="s">
        <v>226</v>
      </c>
      <c r="AB2448" t="s">
        <v>226</v>
      </c>
      <c r="AC2448" t="s">
        <v>226</v>
      </c>
      <c r="AD2448" t="s">
        <v>226</v>
      </c>
      <c r="AE2448" t="s">
        <v>226</v>
      </c>
      <c r="AF2448" t="s">
        <v>224</v>
      </c>
      <c r="AG2448" t="s">
        <v>226</v>
      </c>
      <c r="AH2448" t="s">
        <v>226</v>
      </c>
      <c r="AI2448" t="s">
        <v>226</v>
      </c>
      <c r="AJ2448" t="s">
        <v>224</v>
      </c>
      <c r="AK2448" t="s">
        <v>224</v>
      </c>
      <c r="AL2448" t="s">
        <v>226</v>
      </c>
      <c r="AM2448" t="s">
        <v>226</v>
      </c>
      <c r="AN2448" t="s">
        <v>224</v>
      </c>
      <c r="AO2448" t="s">
        <v>224</v>
      </c>
      <c r="AP2448" t="s">
        <v>224</v>
      </c>
      <c r="AQ2448" s="298" t="s">
        <v>394</v>
      </c>
      <c r="AR2448" s="307"/>
      <c r="AS2448" s="310"/>
    </row>
    <row r="2449" spans="1:47" x14ac:dyDescent="0.3">
      <c r="A2449" s="285">
        <v>121413</v>
      </c>
      <c r="B2449" s="286" t="s">
        <v>539</v>
      </c>
      <c r="C2449" t="s">
        <v>995</v>
      </c>
      <c r="D2449" t="s">
        <v>995</v>
      </c>
      <c r="E2449" t="s">
        <v>995</v>
      </c>
      <c r="F2449" t="s">
        <v>995</v>
      </c>
      <c r="G2449" t="s">
        <v>995</v>
      </c>
      <c r="H2449" t="s">
        <v>995</v>
      </c>
      <c r="I2449" t="s">
        <v>995</v>
      </c>
      <c r="J2449" t="s">
        <v>995</v>
      </c>
      <c r="K2449" t="s">
        <v>995</v>
      </c>
      <c r="L2449" t="s">
        <v>995</v>
      </c>
      <c r="M2449" t="s">
        <v>995</v>
      </c>
      <c r="N2449" t="s">
        <v>995</v>
      </c>
      <c r="O2449" t="s">
        <v>995</v>
      </c>
      <c r="P2449" t="s">
        <v>995</v>
      </c>
      <c r="Q2449" t="s">
        <v>995</v>
      </c>
      <c r="R2449" t="s">
        <v>995</v>
      </c>
      <c r="S2449" t="s">
        <v>995</v>
      </c>
      <c r="T2449" t="s">
        <v>995</v>
      </c>
      <c r="U2449" t="s">
        <v>995</v>
      </c>
      <c r="V2449" t="s">
        <v>995</v>
      </c>
      <c r="W2449" t="s">
        <v>995</v>
      </c>
      <c r="X2449" t="s">
        <v>995</v>
      </c>
      <c r="Y2449" t="s">
        <v>995</v>
      </c>
      <c r="Z2449" t="s">
        <v>995</v>
      </c>
      <c r="AA2449" t="s">
        <v>995</v>
      </c>
      <c r="AB2449" t="s">
        <v>995</v>
      </c>
      <c r="AC2449" t="s">
        <v>995</v>
      </c>
      <c r="AD2449" t="s">
        <v>995</v>
      </c>
      <c r="AE2449" t="s">
        <v>995</v>
      </c>
      <c r="AF2449" t="s">
        <v>995</v>
      </c>
      <c r="AG2449" t="s">
        <v>995</v>
      </c>
      <c r="AH2449" t="s">
        <v>995</v>
      </c>
      <c r="AI2449" t="s">
        <v>995</v>
      </c>
      <c r="AJ2449" t="s">
        <v>995</v>
      </c>
      <c r="AK2449" t="s">
        <v>995</v>
      </c>
      <c r="AL2449" t="s">
        <v>995</v>
      </c>
      <c r="AM2449" t="s">
        <v>995</v>
      </c>
      <c r="AN2449" t="s">
        <v>995</v>
      </c>
      <c r="AO2449" t="s">
        <v>995</v>
      </c>
      <c r="AP2449" t="s">
        <v>995</v>
      </c>
      <c r="AQ2449" s="298" t="s">
        <v>855</v>
      </c>
      <c r="AR2449" s="303"/>
      <c r="AS2449" s="303"/>
    </row>
    <row r="2450" spans="1:47" x14ac:dyDescent="0.3">
      <c r="A2450" s="285">
        <v>121415</v>
      </c>
      <c r="B2450" s="286" t="s">
        <v>538</v>
      </c>
      <c r="C2450" t="s">
        <v>995</v>
      </c>
      <c r="D2450" t="s">
        <v>995</v>
      </c>
      <c r="E2450" t="s">
        <v>995</v>
      </c>
      <c r="F2450" t="s">
        <v>995</v>
      </c>
      <c r="G2450" t="s">
        <v>995</v>
      </c>
      <c r="H2450" t="s">
        <v>995</v>
      </c>
      <c r="I2450" t="s">
        <v>995</v>
      </c>
      <c r="J2450" t="s">
        <v>995</v>
      </c>
      <c r="K2450" t="s">
        <v>995</v>
      </c>
      <c r="L2450" t="s">
        <v>995</v>
      </c>
      <c r="M2450" t="s">
        <v>995</v>
      </c>
      <c r="N2450" t="s">
        <v>995</v>
      </c>
      <c r="O2450" t="s">
        <v>995</v>
      </c>
      <c r="P2450" t="s">
        <v>995</v>
      </c>
      <c r="Q2450" t="s">
        <v>995</v>
      </c>
      <c r="R2450" t="s">
        <v>995</v>
      </c>
      <c r="S2450" t="s">
        <v>995</v>
      </c>
      <c r="T2450" t="s">
        <v>995</v>
      </c>
      <c r="U2450" t="s">
        <v>995</v>
      </c>
      <c r="V2450" t="s">
        <v>995</v>
      </c>
      <c r="W2450" t="s">
        <v>995</v>
      </c>
      <c r="X2450" t="s">
        <v>995</v>
      </c>
      <c r="Y2450" t="s">
        <v>995</v>
      </c>
      <c r="Z2450" t="s">
        <v>995</v>
      </c>
      <c r="AA2450" t="s">
        <v>995</v>
      </c>
      <c r="AB2450" t="s">
        <v>995</v>
      </c>
      <c r="AC2450" t="s">
        <v>995</v>
      </c>
      <c r="AD2450" t="s">
        <v>995</v>
      </c>
      <c r="AE2450" t="s">
        <v>995</v>
      </c>
      <c r="AF2450" t="s">
        <v>995</v>
      </c>
      <c r="AG2450" t="s">
        <v>995</v>
      </c>
      <c r="AH2450" t="s">
        <v>995</v>
      </c>
      <c r="AI2450" t="s">
        <v>995</v>
      </c>
      <c r="AJ2450" t="s">
        <v>995</v>
      </c>
      <c r="AK2450" t="s">
        <v>995</v>
      </c>
      <c r="AL2450" t="s">
        <v>995</v>
      </c>
      <c r="AM2450" t="s">
        <v>995</v>
      </c>
      <c r="AN2450" t="s">
        <v>995</v>
      </c>
      <c r="AO2450" t="s">
        <v>995</v>
      </c>
      <c r="AP2450" t="s">
        <v>995</v>
      </c>
      <c r="AQ2450" s="298" t="s">
        <v>855</v>
      </c>
      <c r="AR2450" s="303"/>
      <c r="AS2450" s="303"/>
    </row>
    <row r="2451" spans="1:47" ht="21.6" x14ac:dyDescent="0.3">
      <c r="A2451" s="285">
        <v>121416</v>
      </c>
      <c r="B2451" s="286" t="s">
        <v>61</v>
      </c>
      <c r="C2451" t="s">
        <v>224</v>
      </c>
      <c r="D2451" t="s">
        <v>226</v>
      </c>
      <c r="E2451" t="s">
        <v>226</v>
      </c>
      <c r="F2451" t="s">
        <v>224</v>
      </c>
      <c r="G2451" t="s">
        <v>226</v>
      </c>
      <c r="H2451" t="s">
        <v>226</v>
      </c>
      <c r="I2451" t="s">
        <v>226</v>
      </c>
      <c r="J2451" t="s">
        <v>226</v>
      </c>
      <c r="K2451" t="s">
        <v>226</v>
      </c>
      <c r="L2451" t="s">
        <v>226</v>
      </c>
      <c r="M2451" t="s">
        <v>224</v>
      </c>
      <c r="N2451" t="s">
        <v>226</v>
      </c>
      <c r="O2451" t="s">
        <v>226</v>
      </c>
      <c r="P2451" t="s">
        <v>224</v>
      </c>
      <c r="Q2451" t="s">
        <v>224</v>
      </c>
      <c r="R2451" t="s">
        <v>226</v>
      </c>
      <c r="S2451" t="s">
        <v>226</v>
      </c>
      <c r="T2451" t="s">
        <v>226</v>
      </c>
      <c r="U2451" t="s">
        <v>224</v>
      </c>
      <c r="V2451" t="s">
        <v>226</v>
      </c>
      <c r="W2451" t="s">
        <v>224</v>
      </c>
      <c r="X2451" t="s">
        <v>224</v>
      </c>
      <c r="Y2451" t="s">
        <v>226</v>
      </c>
      <c r="Z2451" t="s">
        <v>226</v>
      </c>
      <c r="AA2451" t="s">
        <v>226</v>
      </c>
      <c r="AB2451" t="s">
        <v>224</v>
      </c>
      <c r="AC2451" t="s">
        <v>224</v>
      </c>
      <c r="AD2451" t="s">
        <v>224</v>
      </c>
      <c r="AE2451" t="s">
        <v>224</v>
      </c>
      <c r="AF2451" t="s">
        <v>226</v>
      </c>
      <c r="AG2451" t="s">
        <v>226</v>
      </c>
      <c r="AH2451" t="s">
        <v>226</v>
      </c>
      <c r="AI2451" t="s">
        <v>226</v>
      </c>
      <c r="AJ2451" t="s">
        <v>226</v>
      </c>
      <c r="AK2451" t="s">
        <v>225</v>
      </c>
      <c r="AL2451" t="s">
        <v>225</v>
      </c>
      <c r="AM2451" t="s">
        <v>225</v>
      </c>
      <c r="AN2451" t="s">
        <v>225</v>
      </c>
      <c r="AO2451" t="s">
        <v>225</v>
      </c>
      <c r="AP2451" t="s">
        <v>225</v>
      </c>
      <c r="AQ2451" s="298" t="s">
        <v>394</v>
      </c>
      <c r="AR2451" s="307"/>
      <c r="AS2451" s="310"/>
    </row>
    <row r="2452" spans="1:47" ht="21.6" x14ac:dyDescent="0.3">
      <c r="A2452" s="285">
        <v>121417</v>
      </c>
      <c r="B2452" s="286" t="s">
        <v>61</v>
      </c>
      <c r="C2452" t="s">
        <v>226</v>
      </c>
      <c r="D2452" t="s">
        <v>224</v>
      </c>
      <c r="E2452" t="s">
        <v>226</v>
      </c>
      <c r="F2452" t="s">
        <v>226</v>
      </c>
      <c r="G2452" t="s">
        <v>226</v>
      </c>
      <c r="H2452" t="s">
        <v>226</v>
      </c>
      <c r="I2452" t="s">
        <v>224</v>
      </c>
      <c r="J2452" t="s">
        <v>226</v>
      </c>
      <c r="K2452" t="s">
        <v>226</v>
      </c>
      <c r="L2452" t="s">
        <v>226</v>
      </c>
      <c r="M2452" t="s">
        <v>224</v>
      </c>
      <c r="N2452" t="s">
        <v>226</v>
      </c>
      <c r="O2452" t="s">
        <v>226</v>
      </c>
      <c r="P2452" t="s">
        <v>226</v>
      </c>
      <c r="Q2452" t="s">
        <v>226</v>
      </c>
      <c r="R2452" t="s">
        <v>224</v>
      </c>
      <c r="S2452" t="s">
        <v>226</v>
      </c>
      <c r="T2452" t="s">
        <v>226</v>
      </c>
      <c r="U2452" t="s">
        <v>226</v>
      </c>
      <c r="V2452" t="s">
        <v>226</v>
      </c>
      <c r="W2452" t="s">
        <v>224</v>
      </c>
      <c r="X2452" t="s">
        <v>224</v>
      </c>
      <c r="Y2452" t="s">
        <v>226</v>
      </c>
      <c r="Z2452" t="s">
        <v>226</v>
      </c>
      <c r="AA2452" t="s">
        <v>226</v>
      </c>
      <c r="AB2452" t="s">
        <v>226</v>
      </c>
      <c r="AC2452" t="s">
        <v>226</v>
      </c>
      <c r="AD2452" t="s">
        <v>226</v>
      </c>
      <c r="AE2452" t="s">
        <v>226</v>
      </c>
      <c r="AF2452" t="s">
        <v>226</v>
      </c>
      <c r="AG2452" t="s">
        <v>226</v>
      </c>
      <c r="AH2452" t="s">
        <v>224</v>
      </c>
      <c r="AI2452" t="s">
        <v>226</v>
      </c>
      <c r="AJ2452" t="s">
        <v>224</v>
      </c>
      <c r="AK2452" t="s">
        <v>225</v>
      </c>
      <c r="AL2452" t="s">
        <v>226</v>
      </c>
      <c r="AM2452" t="s">
        <v>226</v>
      </c>
      <c r="AN2452" t="s">
        <v>226</v>
      </c>
      <c r="AO2452" t="s">
        <v>226</v>
      </c>
      <c r="AP2452" t="s">
        <v>226</v>
      </c>
      <c r="AQ2452" s="298" t="s">
        <v>394</v>
      </c>
      <c r="AR2452" s="307"/>
      <c r="AS2452" s="310"/>
    </row>
    <row r="2453" spans="1:47" ht="21.6" x14ac:dyDescent="0.3">
      <c r="A2453" s="285">
        <v>121423</v>
      </c>
      <c r="B2453" s="286" t="s">
        <v>61</v>
      </c>
      <c r="C2453" t="s">
        <v>224</v>
      </c>
      <c r="D2453" t="s">
        <v>224</v>
      </c>
      <c r="E2453" t="s">
        <v>224</v>
      </c>
      <c r="F2453" t="s">
        <v>226</v>
      </c>
      <c r="G2453" t="s">
        <v>224</v>
      </c>
      <c r="H2453" t="s">
        <v>224</v>
      </c>
      <c r="I2453" t="s">
        <v>226</v>
      </c>
      <c r="J2453" t="s">
        <v>226</v>
      </c>
      <c r="K2453" t="s">
        <v>226</v>
      </c>
      <c r="L2453" t="s">
        <v>226</v>
      </c>
      <c r="M2453" t="s">
        <v>224</v>
      </c>
      <c r="N2453" t="s">
        <v>226</v>
      </c>
      <c r="O2453" t="s">
        <v>226</v>
      </c>
      <c r="P2453" t="s">
        <v>224</v>
      </c>
      <c r="Q2453" t="s">
        <v>224</v>
      </c>
      <c r="R2453" t="s">
        <v>224</v>
      </c>
      <c r="S2453" t="s">
        <v>226</v>
      </c>
      <c r="T2453" t="s">
        <v>224</v>
      </c>
      <c r="U2453" t="s">
        <v>226</v>
      </c>
      <c r="V2453" t="s">
        <v>226</v>
      </c>
      <c r="W2453" t="s">
        <v>224</v>
      </c>
      <c r="X2453" t="s">
        <v>226</v>
      </c>
      <c r="Y2453" t="s">
        <v>226</v>
      </c>
      <c r="Z2453" t="s">
        <v>226</v>
      </c>
      <c r="AA2453" t="s">
        <v>226</v>
      </c>
      <c r="AB2453" t="s">
        <v>224</v>
      </c>
      <c r="AC2453" t="s">
        <v>226</v>
      </c>
      <c r="AD2453" t="s">
        <v>226</v>
      </c>
      <c r="AE2453" t="s">
        <v>224</v>
      </c>
      <c r="AF2453" t="s">
        <v>226</v>
      </c>
      <c r="AG2453" t="s">
        <v>224</v>
      </c>
      <c r="AH2453" t="s">
        <v>226</v>
      </c>
      <c r="AI2453" t="s">
        <v>224</v>
      </c>
      <c r="AJ2453" t="s">
        <v>226</v>
      </c>
      <c r="AK2453" t="s">
        <v>224</v>
      </c>
      <c r="AL2453" t="s">
        <v>224</v>
      </c>
      <c r="AM2453" t="s">
        <v>224</v>
      </c>
      <c r="AN2453" t="s">
        <v>225</v>
      </c>
      <c r="AO2453" t="s">
        <v>226</v>
      </c>
      <c r="AP2453" t="s">
        <v>226</v>
      </c>
      <c r="AQ2453" s="298" t="s">
        <v>394</v>
      </c>
      <c r="AR2453" s="307"/>
      <c r="AS2453" s="310"/>
    </row>
    <row r="2454" spans="1:47" x14ac:dyDescent="0.3">
      <c r="A2454" s="285">
        <v>121424</v>
      </c>
      <c r="B2454" s="286" t="s">
        <v>539</v>
      </c>
      <c r="C2454" t="s">
        <v>995</v>
      </c>
      <c r="D2454" t="s">
        <v>995</v>
      </c>
      <c r="E2454" t="s">
        <v>995</v>
      </c>
      <c r="F2454" t="s">
        <v>995</v>
      </c>
      <c r="G2454" t="s">
        <v>995</v>
      </c>
      <c r="H2454" t="s">
        <v>995</v>
      </c>
      <c r="I2454" t="s">
        <v>995</v>
      </c>
      <c r="J2454" t="s">
        <v>995</v>
      </c>
      <c r="K2454" t="s">
        <v>995</v>
      </c>
      <c r="L2454" t="s">
        <v>995</v>
      </c>
      <c r="M2454" t="s">
        <v>995</v>
      </c>
      <c r="N2454" t="s">
        <v>995</v>
      </c>
      <c r="O2454" t="s">
        <v>995</v>
      </c>
      <c r="P2454" t="s">
        <v>995</v>
      </c>
      <c r="Q2454" t="s">
        <v>995</v>
      </c>
      <c r="R2454" t="s">
        <v>995</v>
      </c>
      <c r="S2454" t="s">
        <v>995</v>
      </c>
      <c r="T2454" t="s">
        <v>995</v>
      </c>
      <c r="U2454" t="s">
        <v>995</v>
      </c>
      <c r="V2454" t="s">
        <v>995</v>
      </c>
      <c r="W2454" t="s">
        <v>995</v>
      </c>
      <c r="X2454" t="s">
        <v>995</v>
      </c>
      <c r="Y2454" t="s">
        <v>995</v>
      </c>
      <c r="Z2454" t="s">
        <v>995</v>
      </c>
      <c r="AA2454" t="s">
        <v>995</v>
      </c>
      <c r="AB2454" t="s">
        <v>995</v>
      </c>
      <c r="AC2454" t="s">
        <v>995</v>
      </c>
      <c r="AD2454" t="s">
        <v>995</v>
      </c>
      <c r="AE2454" t="s">
        <v>995</v>
      </c>
      <c r="AF2454" t="s">
        <v>995</v>
      </c>
      <c r="AG2454" t="s">
        <v>995</v>
      </c>
      <c r="AH2454" t="s">
        <v>995</v>
      </c>
      <c r="AI2454" t="s">
        <v>995</v>
      </c>
      <c r="AJ2454" t="s">
        <v>995</v>
      </c>
      <c r="AK2454" t="s">
        <v>995</v>
      </c>
      <c r="AL2454" t="s">
        <v>995</v>
      </c>
      <c r="AM2454" t="s">
        <v>995</v>
      </c>
      <c r="AN2454" t="s">
        <v>995</v>
      </c>
      <c r="AO2454" t="s">
        <v>995</v>
      </c>
      <c r="AP2454" t="s">
        <v>995</v>
      </c>
      <c r="AQ2454" s="298" t="s">
        <v>855</v>
      </c>
      <c r="AR2454" s="303"/>
      <c r="AS2454" s="303"/>
    </row>
    <row r="2455" spans="1:47" ht="21.6" x14ac:dyDescent="0.3">
      <c r="A2455" s="285">
        <v>121428</v>
      </c>
      <c r="B2455" s="286" t="s">
        <v>61</v>
      </c>
      <c r="C2455" t="s">
        <v>226</v>
      </c>
      <c r="D2455" t="s">
        <v>224</v>
      </c>
      <c r="E2455" t="s">
        <v>224</v>
      </c>
      <c r="F2455" t="s">
        <v>224</v>
      </c>
      <c r="G2455" t="s">
        <v>224</v>
      </c>
      <c r="H2455" t="s">
        <v>226</v>
      </c>
      <c r="I2455" t="s">
        <v>224</v>
      </c>
      <c r="J2455" t="s">
        <v>226</v>
      </c>
      <c r="K2455" t="s">
        <v>226</v>
      </c>
      <c r="L2455" t="s">
        <v>226</v>
      </c>
      <c r="M2455" t="s">
        <v>224</v>
      </c>
      <c r="N2455" t="s">
        <v>226</v>
      </c>
      <c r="O2455" t="s">
        <v>226</v>
      </c>
      <c r="P2455" t="s">
        <v>224</v>
      </c>
      <c r="Q2455" t="s">
        <v>226</v>
      </c>
      <c r="R2455" t="s">
        <v>226</v>
      </c>
      <c r="S2455" t="s">
        <v>226</v>
      </c>
      <c r="T2455" t="s">
        <v>224</v>
      </c>
      <c r="U2455" t="s">
        <v>226</v>
      </c>
      <c r="V2455" t="s">
        <v>226</v>
      </c>
      <c r="W2455" t="s">
        <v>226</v>
      </c>
      <c r="X2455" t="s">
        <v>224</v>
      </c>
      <c r="Y2455" t="s">
        <v>224</v>
      </c>
      <c r="Z2455" t="s">
        <v>224</v>
      </c>
      <c r="AA2455" t="s">
        <v>226</v>
      </c>
      <c r="AB2455" t="s">
        <v>225</v>
      </c>
      <c r="AC2455" t="s">
        <v>226</v>
      </c>
      <c r="AD2455" t="s">
        <v>226</v>
      </c>
      <c r="AE2455" t="s">
        <v>226</v>
      </c>
      <c r="AF2455" t="s">
        <v>224</v>
      </c>
      <c r="AG2455" t="s">
        <v>224</v>
      </c>
      <c r="AH2455" t="s">
        <v>224</v>
      </c>
      <c r="AI2455" t="s">
        <v>226</v>
      </c>
      <c r="AJ2455" t="s">
        <v>224</v>
      </c>
      <c r="AK2455" t="s">
        <v>224</v>
      </c>
      <c r="AL2455" t="s">
        <v>226</v>
      </c>
      <c r="AM2455" t="s">
        <v>225</v>
      </c>
      <c r="AN2455" t="s">
        <v>225</v>
      </c>
      <c r="AO2455" t="s">
        <v>225</v>
      </c>
      <c r="AP2455" t="s">
        <v>225</v>
      </c>
      <c r="AQ2455" s="298" t="s">
        <v>394</v>
      </c>
      <c r="AR2455" s="307"/>
      <c r="AS2455" s="310"/>
    </row>
    <row r="2456" spans="1:47" ht="21.6" x14ac:dyDescent="0.3">
      <c r="A2456" s="285">
        <v>121434</v>
      </c>
      <c r="B2456" s="286" t="s">
        <v>538</v>
      </c>
      <c r="C2456" t="s">
        <v>224</v>
      </c>
      <c r="D2456" t="s">
        <v>226</v>
      </c>
      <c r="E2456" t="s">
        <v>226</v>
      </c>
      <c r="F2456" t="s">
        <v>224</v>
      </c>
      <c r="G2456" t="s">
        <v>226</v>
      </c>
      <c r="H2456" t="s">
        <v>224</v>
      </c>
      <c r="I2456" t="s">
        <v>224</v>
      </c>
      <c r="J2456" t="s">
        <v>226</v>
      </c>
      <c r="K2456" t="s">
        <v>226</v>
      </c>
      <c r="L2456" t="s">
        <v>226</v>
      </c>
      <c r="M2456" t="s">
        <v>225</v>
      </c>
      <c r="N2456" t="s">
        <v>224</v>
      </c>
      <c r="O2456" t="s">
        <v>226</v>
      </c>
      <c r="P2456" t="s">
        <v>224</v>
      </c>
      <c r="Q2456" t="s">
        <v>226</v>
      </c>
      <c r="R2456" t="s">
        <v>226</v>
      </c>
      <c r="S2456" t="s">
        <v>226</v>
      </c>
      <c r="T2456" t="s">
        <v>225</v>
      </c>
      <c r="U2456" t="s">
        <v>226</v>
      </c>
      <c r="V2456" t="s">
        <v>225</v>
      </c>
      <c r="W2456" t="s">
        <v>226</v>
      </c>
      <c r="X2456" t="s">
        <v>226</v>
      </c>
      <c r="Y2456" t="s">
        <v>224</v>
      </c>
      <c r="Z2456" t="s">
        <v>226</v>
      </c>
      <c r="AA2456" t="s">
        <v>224</v>
      </c>
      <c r="AB2456" t="s">
        <v>226</v>
      </c>
      <c r="AC2456" t="s">
        <v>226</v>
      </c>
      <c r="AD2456" t="s">
        <v>225</v>
      </c>
      <c r="AE2456" t="s">
        <v>225</v>
      </c>
      <c r="AF2456" t="s">
        <v>225</v>
      </c>
      <c r="AG2456" t="s">
        <v>394</v>
      </c>
      <c r="AH2456" t="s">
        <v>394</v>
      </c>
      <c r="AI2456" t="s">
        <v>394</v>
      </c>
      <c r="AJ2456" t="s">
        <v>394</v>
      </c>
      <c r="AK2456" t="s">
        <v>394</v>
      </c>
      <c r="AL2456" t="s">
        <v>394</v>
      </c>
      <c r="AM2456" t="s">
        <v>394</v>
      </c>
      <c r="AN2456" t="s">
        <v>394</v>
      </c>
      <c r="AO2456" t="s">
        <v>394</v>
      </c>
      <c r="AP2456" t="s">
        <v>394</v>
      </c>
      <c r="AQ2456" s="298" t="s">
        <v>394</v>
      </c>
      <c r="AR2456" s="307"/>
      <c r="AS2456" s="310"/>
    </row>
    <row r="2457" spans="1:47" ht="21.6" x14ac:dyDescent="0.65">
      <c r="A2457" s="285">
        <v>121435</v>
      </c>
      <c r="B2457" s="286" t="s">
        <v>538</v>
      </c>
      <c r="C2457" t="s">
        <v>995</v>
      </c>
      <c r="D2457" t="s">
        <v>995</v>
      </c>
      <c r="E2457" t="s">
        <v>995</v>
      </c>
      <c r="F2457" t="s">
        <v>995</v>
      </c>
      <c r="G2457" t="s">
        <v>995</v>
      </c>
      <c r="H2457" t="s">
        <v>995</v>
      </c>
      <c r="I2457" t="s">
        <v>995</v>
      </c>
      <c r="J2457" t="s">
        <v>995</v>
      </c>
      <c r="K2457" t="s">
        <v>995</v>
      </c>
      <c r="L2457" t="s">
        <v>995</v>
      </c>
      <c r="M2457" t="s">
        <v>226</v>
      </c>
      <c r="N2457" t="s">
        <v>995</v>
      </c>
      <c r="O2457" t="s">
        <v>995</v>
      </c>
      <c r="P2457" t="s">
        <v>995</v>
      </c>
      <c r="Q2457" t="s">
        <v>995</v>
      </c>
      <c r="R2457" t="s">
        <v>995</v>
      </c>
      <c r="S2457" t="s">
        <v>995</v>
      </c>
      <c r="T2457" t="s">
        <v>995</v>
      </c>
      <c r="U2457" t="s">
        <v>995</v>
      </c>
      <c r="V2457" t="s">
        <v>995</v>
      </c>
      <c r="W2457" t="s">
        <v>995</v>
      </c>
      <c r="X2457" t="s">
        <v>995</v>
      </c>
      <c r="Y2457" t="s">
        <v>995</v>
      </c>
      <c r="Z2457" t="s">
        <v>995</v>
      </c>
      <c r="AA2457" t="s">
        <v>995</v>
      </c>
      <c r="AB2457" t="s">
        <v>394</v>
      </c>
      <c r="AC2457" t="s">
        <v>394</v>
      </c>
      <c r="AD2457" t="s">
        <v>394</v>
      </c>
      <c r="AE2457" t="s">
        <v>394</v>
      </c>
      <c r="AF2457" t="s">
        <v>394</v>
      </c>
      <c r="AG2457" t="s">
        <v>394</v>
      </c>
      <c r="AH2457" t="s">
        <v>394</v>
      </c>
      <c r="AI2457" t="s">
        <v>394</v>
      </c>
      <c r="AJ2457" t="s">
        <v>394</v>
      </c>
      <c r="AK2457" t="s">
        <v>394</v>
      </c>
      <c r="AL2457" t="s">
        <v>394</v>
      </c>
      <c r="AM2457" t="s">
        <v>394</v>
      </c>
      <c r="AN2457" t="s">
        <v>394</v>
      </c>
      <c r="AO2457" t="s">
        <v>394</v>
      </c>
      <c r="AP2457" t="s">
        <v>394</v>
      </c>
      <c r="AQ2457" s="290"/>
      <c r="AR2457" s="296"/>
      <c r="AS2457" s="296"/>
      <c r="AU2457"/>
    </row>
    <row r="2458" spans="1:47" ht="28.8" x14ac:dyDescent="0.3">
      <c r="A2458" s="285">
        <v>121437</v>
      </c>
      <c r="B2458" s="286" t="s">
        <v>541</v>
      </c>
      <c r="C2458" t="s">
        <v>225</v>
      </c>
      <c r="D2458" t="s">
        <v>225</v>
      </c>
      <c r="E2458" t="s">
        <v>225</v>
      </c>
      <c r="F2458" t="s">
        <v>224</v>
      </c>
      <c r="G2458" t="s">
        <v>224</v>
      </c>
      <c r="H2458" t="s">
        <v>225</v>
      </c>
      <c r="I2458" t="s">
        <v>224</v>
      </c>
      <c r="J2458" t="s">
        <v>225</v>
      </c>
      <c r="K2458" t="s">
        <v>224</v>
      </c>
      <c r="L2458" t="s">
        <v>225</v>
      </c>
      <c r="M2458" t="s">
        <v>225</v>
      </c>
      <c r="N2458" t="s">
        <v>224</v>
      </c>
      <c r="O2458" t="s">
        <v>226</v>
      </c>
      <c r="P2458" t="s">
        <v>226</v>
      </c>
      <c r="Q2458" t="s">
        <v>226</v>
      </c>
      <c r="R2458" t="s">
        <v>226</v>
      </c>
      <c r="S2458" t="s">
        <v>226</v>
      </c>
      <c r="T2458" t="s">
        <v>226</v>
      </c>
      <c r="U2458" t="s">
        <v>226</v>
      </c>
      <c r="V2458" t="s">
        <v>224</v>
      </c>
      <c r="W2458" t="s">
        <v>225</v>
      </c>
      <c r="X2458" t="s">
        <v>225</v>
      </c>
      <c r="Y2458" t="s">
        <v>225</v>
      </c>
      <c r="Z2458" t="s">
        <v>225</v>
      </c>
      <c r="AA2458" t="s">
        <v>225</v>
      </c>
      <c r="AC2458" t="s">
        <v>394</v>
      </c>
      <c r="AD2458" t="s">
        <v>394</v>
      </c>
      <c r="AE2458" t="s">
        <v>394</v>
      </c>
      <c r="AF2458" t="s">
        <v>394</v>
      </c>
      <c r="AG2458" t="s">
        <v>394</v>
      </c>
      <c r="AH2458" t="s">
        <v>394</v>
      </c>
      <c r="AI2458" t="s">
        <v>394</v>
      </c>
      <c r="AJ2458" t="s">
        <v>394</v>
      </c>
      <c r="AK2458" t="s">
        <v>394</v>
      </c>
      <c r="AL2458" t="s">
        <v>394</v>
      </c>
      <c r="AM2458" t="s">
        <v>394</v>
      </c>
      <c r="AN2458" t="s">
        <v>394</v>
      </c>
      <c r="AO2458" t="s">
        <v>394</v>
      </c>
      <c r="AP2458" t="s">
        <v>394</v>
      </c>
      <c r="AQ2458" s="298" t="s">
        <v>394</v>
      </c>
      <c r="AR2458" s="307"/>
      <c r="AS2458" s="310"/>
    </row>
    <row r="2459" spans="1:47" ht="21.6" x14ac:dyDescent="0.3">
      <c r="A2459" s="285">
        <v>121439</v>
      </c>
      <c r="B2459" s="286" t="s">
        <v>61</v>
      </c>
      <c r="C2459" t="s">
        <v>995</v>
      </c>
      <c r="D2459" t="s">
        <v>995</v>
      </c>
      <c r="E2459" t="s">
        <v>995</v>
      </c>
      <c r="F2459" t="s">
        <v>995</v>
      </c>
      <c r="G2459" t="s">
        <v>995</v>
      </c>
      <c r="H2459" t="s">
        <v>995</v>
      </c>
      <c r="I2459" t="s">
        <v>995</v>
      </c>
      <c r="J2459" t="s">
        <v>995</v>
      </c>
      <c r="K2459" t="s">
        <v>995</v>
      </c>
      <c r="L2459" t="s">
        <v>995</v>
      </c>
      <c r="M2459" t="s">
        <v>995</v>
      </c>
      <c r="N2459" t="s">
        <v>995</v>
      </c>
      <c r="O2459" t="s">
        <v>995</v>
      </c>
      <c r="P2459" t="s">
        <v>995</v>
      </c>
      <c r="Q2459" t="s">
        <v>995</v>
      </c>
      <c r="R2459" t="s">
        <v>995</v>
      </c>
      <c r="S2459" t="s">
        <v>995</v>
      </c>
      <c r="T2459" t="s">
        <v>995</v>
      </c>
      <c r="U2459" t="s">
        <v>995</v>
      </c>
      <c r="V2459" t="s">
        <v>995</v>
      </c>
      <c r="W2459" t="s">
        <v>995</v>
      </c>
      <c r="X2459" t="s">
        <v>995</v>
      </c>
      <c r="Y2459" t="s">
        <v>995</v>
      </c>
      <c r="Z2459" t="s">
        <v>995</v>
      </c>
      <c r="AA2459" t="s">
        <v>995</v>
      </c>
      <c r="AB2459" t="s">
        <v>995</v>
      </c>
      <c r="AC2459" t="s">
        <v>995</v>
      </c>
      <c r="AD2459" t="s">
        <v>995</v>
      </c>
      <c r="AE2459" t="s">
        <v>995</v>
      </c>
      <c r="AF2459" t="s">
        <v>995</v>
      </c>
      <c r="AG2459" t="s">
        <v>995</v>
      </c>
      <c r="AH2459" t="s">
        <v>995</v>
      </c>
      <c r="AI2459" t="s">
        <v>995</v>
      </c>
      <c r="AJ2459" t="s">
        <v>995</v>
      </c>
      <c r="AK2459" t="s">
        <v>995</v>
      </c>
      <c r="AL2459" t="s">
        <v>995</v>
      </c>
      <c r="AM2459" t="s">
        <v>995</v>
      </c>
      <c r="AN2459" t="s">
        <v>995</v>
      </c>
      <c r="AO2459" t="s">
        <v>995</v>
      </c>
      <c r="AP2459" t="s">
        <v>995</v>
      </c>
      <c r="AQ2459" s="298" t="s">
        <v>855</v>
      </c>
      <c r="AR2459" s="307"/>
      <c r="AS2459" s="310"/>
    </row>
    <row r="2460" spans="1:47" ht="21.6" x14ac:dyDescent="0.3">
      <c r="A2460" s="285">
        <v>121440</v>
      </c>
      <c r="B2460" s="286" t="s">
        <v>538</v>
      </c>
      <c r="C2460" t="s">
        <v>995</v>
      </c>
      <c r="D2460" t="s">
        <v>995</v>
      </c>
      <c r="E2460" t="s">
        <v>995</v>
      </c>
      <c r="F2460" t="s">
        <v>995</v>
      </c>
      <c r="G2460" t="s">
        <v>995</v>
      </c>
      <c r="H2460" t="s">
        <v>995</v>
      </c>
      <c r="I2460" t="s">
        <v>995</v>
      </c>
      <c r="J2460" t="s">
        <v>995</v>
      </c>
      <c r="K2460" t="s">
        <v>995</v>
      </c>
      <c r="L2460" t="s">
        <v>995</v>
      </c>
      <c r="M2460" t="s">
        <v>995</v>
      </c>
      <c r="N2460" t="s">
        <v>995</v>
      </c>
      <c r="O2460" t="s">
        <v>995</v>
      </c>
      <c r="P2460" t="s">
        <v>995</v>
      </c>
      <c r="Q2460" t="s">
        <v>995</v>
      </c>
      <c r="R2460" t="s">
        <v>995</v>
      </c>
      <c r="S2460" t="s">
        <v>995</v>
      </c>
      <c r="T2460" t="s">
        <v>995</v>
      </c>
      <c r="U2460" t="s">
        <v>995</v>
      </c>
      <c r="V2460" t="s">
        <v>995</v>
      </c>
      <c r="W2460" t="s">
        <v>995</v>
      </c>
      <c r="X2460" t="s">
        <v>995</v>
      </c>
      <c r="Y2460" t="s">
        <v>995</v>
      </c>
      <c r="Z2460" t="s">
        <v>995</v>
      </c>
      <c r="AA2460" t="s">
        <v>995</v>
      </c>
      <c r="AB2460" t="s">
        <v>995</v>
      </c>
      <c r="AC2460" t="s">
        <v>995</v>
      </c>
      <c r="AD2460" t="s">
        <v>995</v>
      </c>
      <c r="AE2460" t="s">
        <v>995</v>
      </c>
      <c r="AF2460" t="s">
        <v>995</v>
      </c>
      <c r="AG2460" t="s">
        <v>995</v>
      </c>
      <c r="AH2460" t="s">
        <v>995</v>
      </c>
      <c r="AI2460" t="s">
        <v>995</v>
      </c>
      <c r="AJ2460" t="s">
        <v>995</v>
      </c>
      <c r="AK2460" t="s">
        <v>995</v>
      </c>
      <c r="AL2460" t="s">
        <v>995</v>
      </c>
      <c r="AM2460" t="s">
        <v>995</v>
      </c>
      <c r="AN2460" t="s">
        <v>995</v>
      </c>
      <c r="AO2460" t="s">
        <v>995</v>
      </c>
      <c r="AP2460" t="s">
        <v>995</v>
      </c>
      <c r="AQ2460" s="298" t="s">
        <v>855</v>
      </c>
      <c r="AR2460" s="307"/>
      <c r="AS2460" s="310"/>
    </row>
    <row r="2461" spans="1:47" x14ac:dyDescent="0.3">
      <c r="A2461" s="285">
        <v>121441</v>
      </c>
      <c r="B2461" s="286" t="s">
        <v>61</v>
      </c>
      <c r="AQ2461" s="298" t="s">
        <v>394</v>
      </c>
      <c r="AR2461" s="303"/>
      <c r="AS2461" s="303"/>
    </row>
    <row r="2462" spans="1:47" x14ac:dyDescent="0.3">
      <c r="A2462" s="285">
        <v>121443</v>
      </c>
      <c r="B2462" s="286" t="s">
        <v>539</v>
      </c>
      <c r="C2462" t="s">
        <v>995</v>
      </c>
      <c r="D2462" t="s">
        <v>995</v>
      </c>
      <c r="E2462" t="s">
        <v>995</v>
      </c>
      <c r="F2462" t="s">
        <v>995</v>
      </c>
      <c r="G2462" t="s">
        <v>995</v>
      </c>
      <c r="H2462" t="s">
        <v>995</v>
      </c>
      <c r="I2462" t="s">
        <v>995</v>
      </c>
      <c r="J2462" t="s">
        <v>995</v>
      </c>
      <c r="K2462" t="s">
        <v>995</v>
      </c>
      <c r="L2462" t="s">
        <v>995</v>
      </c>
      <c r="M2462" t="s">
        <v>995</v>
      </c>
      <c r="N2462" t="s">
        <v>995</v>
      </c>
      <c r="O2462" t="s">
        <v>995</v>
      </c>
      <c r="P2462" t="s">
        <v>995</v>
      </c>
      <c r="Q2462" t="s">
        <v>995</v>
      </c>
      <c r="R2462" t="s">
        <v>995</v>
      </c>
      <c r="S2462" t="s">
        <v>995</v>
      </c>
      <c r="T2462" t="s">
        <v>995</v>
      </c>
      <c r="U2462" t="s">
        <v>995</v>
      </c>
      <c r="V2462" t="s">
        <v>995</v>
      </c>
      <c r="W2462" t="s">
        <v>995</v>
      </c>
      <c r="X2462" t="s">
        <v>995</v>
      </c>
      <c r="Y2462" t="s">
        <v>995</v>
      </c>
      <c r="Z2462" t="s">
        <v>995</v>
      </c>
      <c r="AA2462" t="s">
        <v>995</v>
      </c>
      <c r="AB2462" t="s">
        <v>995</v>
      </c>
      <c r="AC2462" t="s">
        <v>995</v>
      </c>
      <c r="AD2462" t="s">
        <v>995</v>
      </c>
      <c r="AE2462" t="s">
        <v>995</v>
      </c>
      <c r="AF2462" t="s">
        <v>995</v>
      </c>
      <c r="AG2462" t="s">
        <v>995</v>
      </c>
      <c r="AH2462" t="s">
        <v>995</v>
      </c>
      <c r="AI2462" t="s">
        <v>995</v>
      </c>
      <c r="AJ2462" t="s">
        <v>995</v>
      </c>
      <c r="AK2462" t="s">
        <v>995</v>
      </c>
      <c r="AL2462" t="s">
        <v>995</v>
      </c>
      <c r="AM2462" t="s">
        <v>995</v>
      </c>
      <c r="AN2462" t="s">
        <v>995</v>
      </c>
      <c r="AO2462" t="s">
        <v>995</v>
      </c>
      <c r="AP2462" t="s">
        <v>995</v>
      </c>
      <c r="AQ2462" s="298" t="s">
        <v>855</v>
      </c>
      <c r="AR2462" s="303"/>
      <c r="AS2462" s="303"/>
    </row>
    <row r="2463" spans="1:47" ht="21.6" x14ac:dyDescent="0.3">
      <c r="A2463" s="285">
        <v>121444</v>
      </c>
      <c r="B2463" s="286" t="s">
        <v>61</v>
      </c>
      <c r="C2463" t="s">
        <v>226</v>
      </c>
      <c r="D2463" t="s">
        <v>224</v>
      </c>
      <c r="E2463" t="s">
        <v>224</v>
      </c>
      <c r="F2463" t="s">
        <v>224</v>
      </c>
      <c r="G2463" t="s">
        <v>226</v>
      </c>
      <c r="H2463" t="s">
        <v>226</v>
      </c>
      <c r="I2463" t="s">
        <v>224</v>
      </c>
      <c r="J2463" t="s">
        <v>226</v>
      </c>
      <c r="K2463" t="s">
        <v>226</v>
      </c>
      <c r="L2463" t="s">
        <v>226</v>
      </c>
      <c r="M2463" t="s">
        <v>226</v>
      </c>
      <c r="N2463" t="s">
        <v>226</v>
      </c>
      <c r="O2463" t="s">
        <v>226</v>
      </c>
      <c r="P2463" t="s">
        <v>224</v>
      </c>
      <c r="Q2463" t="s">
        <v>224</v>
      </c>
      <c r="R2463" t="s">
        <v>226</v>
      </c>
      <c r="S2463" t="s">
        <v>226</v>
      </c>
      <c r="T2463" t="s">
        <v>226</v>
      </c>
      <c r="U2463" t="s">
        <v>225</v>
      </c>
      <c r="V2463" t="s">
        <v>224</v>
      </c>
      <c r="W2463" t="s">
        <v>226</v>
      </c>
      <c r="X2463" t="s">
        <v>224</v>
      </c>
      <c r="Y2463" t="s">
        <v>226</v>
      </c>
      <c r="Z2463" t="s">
        <v>226</v>
      </c>
      <c r="AA2463" t="s">
        <v>224</v>
      </c>
      <c r="AB2463" t="s">
        <v>224</v>
      </c>
      <c r="AC2463" t="s">
        <v>224</v>
      </c>
      <c r="AD2463" t="s">
        <v>226</v>
      </c>
      <c r="AE2463" t="s">
        <v>226</v>
      </c>
      <c r="AF2463" t="s">
        <v>224</v>
      </c>
      <c r="AG2463" t="s">
        <v>224</v>
      </c>
      <c r="AH2463" t="s">
        <v>225</v>
      </c>
      <c r="AI2463" t="s">
        <v>224</v>
      </c>
      <c r="AJ2463" t="s">
        <v>224</v>
      </c>
      <c r="AK2463" t="s">
        <v>226</v>
      </c>
      <c r="AL2463" t="s">
        <v>224</v>
      </c>
      <c r="AM2463" t="s">
        <v>225</v>
      </c>
      <c r="AN2463" t="s">
        <v>226</v>
      </c>
      <c r="AO2463" t="s">
        <v>226</v>
      </c>
      <c r="AP2463" t="s">
        <v>225</v>
      </c>
      <c r="AQ2463" s="298" t="s">
        <v>394</v>
      </c>
      <c r="AR2463" s="307"/>
      <c r="AS2463" s="310"/>
    </row>
    <row r="2464" spans="1:47" x14ac:dyDescent="0.3">
      <c r="A2464" s="285">
        <v>121445</v>
      </c>
      <c r="B2464" s="286" t="s">
        <v>539</v>
      </c>
      <c r="C2464" t="s">
        <v>995</v>
      </c>
      <c r="D2464" t="s">
        <v>995</v>
      </c>
      <c r="E2464" t="s">
        <v>995</v>
      </c>
      <c r="F2464" t="s">
        <v>995</v>
      </c>
      <c r="G2464" t="s">
        <v>995</v>
      </c>
      <c r="H2464" t="s">
        <v>995</v>
      </c>
      <c r="I2464" t="s">
        <v>995</v>
      </c>
      <c r="J2464" t="s">
        <v>995</v>
      </c>
      <c r="K2464" t="s">
        <v>995</v>
      </c>
      <c r="L2464" t="s">
        <v>995</v>
      </c>
      <c r="M2464" t="s">
        <v>995</v>
      </c>
      <c r="N2464" t="s">
        <v>995</v>
      </c>
      <c r="O2464" t="s">
        <v>995</v>
      </c>
      <c r="P2464" t="s">
        <v>995</v>
      </c>
      <c r="Q2464" t="s">
        <v>995</v>
      </c>
      <c r="R2464" t="s">
        <v>995</v>
      </c>
      <c r="S2464" t="s">
        <v>995</v>
      </c>
      <c r="T2464" t="s">
        <v>995</v>
      </c>
      <c r="U2464" t="s">
        <v>995</v>
      </c>
      <c r="V2464" t="s">
        <v>995</v>
      </c>
      <c r="W2464" t="s">
        <v>995</v>
      </c>
      <c r="X2464" t="s">
        <v>995</v>
      </c>
      <c r="Y2464" t="s">
        <v>995</v>
      </c>
      <c r="Z2464" t="s">
        <v>995</v>
      </c>
      <c r="AA2464" t="s">
        <v>995</v>
      </c>
      <c r="AB2464" t="s">
        <v>995</v>
      </c>
      <c r="AC2464" t="s">
        <v>995</v>
      </c>
      <c r="AD2464" t="s">
        <v>995</v>
      </c>
      <c r="AE2464" t="s">
        <v>995</v>
      </c>
      <c r="AF2464" t="s">
        <v>995</v>
      </c>
      <c r="AG2464" t="s">
        <v>995</v>
      </c>
      <c r="AH2464" t="s">
        <v>995</v>
      </c>
      <c r="AI2464" t="s">
        <v>995</v>
      </c>
      <c r="AJ2464" t="s">
        <v>995</v>
      </c>
      <c r="AK2464" t="s">
        <v>995</v>
      </c>
      <c r="AL2464" t="s">
        <v>995</v>
      </c>
      <c r="AM2464" t="s">
        <v>995</v>
      </c>
      <c r="AN2464" t="s">
        <v>995</v>
      </c>
      <c r="AO2464" t="s">
        <v>995</v>
      </c>
      <c r="AP2464" t="s">
        <v>995</v>
      </c>
      <c r="AQ2464" s="298" t="s">
        <v>855</v>
      </c>
      <c r="AR2464" s="303"/>
      <c r="AS2464" s="303"/>
    </row>
    <row r="2465" spans="1:47" x14ac:dyDescent="0.3">
      <c r="A2465" s="285">
        <v>121446</v>
      </c>
      <c r="B2465" s="286" t="s">
        <v>539</v>
      </c>
      <c r="C2465" t="s">
        <v>995</v>
      </c>
      <c r="D2465" t="s">
        <v>995</v>
      </c>
      <c r="E2465" t="s">
        <v>995</v>
      </c>
      <c r="F2465" t="s">
        <v>995</v>
      </c>
      <c r="G2465" t="s">
        <v>995</v>
      </c>
      <c r="H2465" t="s">
        <v>995</v>
      </c>
      <c r="I2465" t="s">
        <v>995</v>
      </c>
      <c r="J2465" t="s">
        <v>995</v>
      </c>
      <c r="K2465" t="s">
        <v>995</v>
      </c>
      <c r="L2465" t="s">
        <v>995</v>
      </c>
      <c r="M2465" t="s">
        <v>995</v>
      </c>
      <c r="N2465" t="s">
        <v>995</v>
      </c>
      <c r="O2465" t="s">
        <v>995</v>
      </c>
      <c r="P2465" t="s">
        <v>995</v>
      </c>
      <c r="Q2465" t="s">
        <v>995</v>
      </c>
      <c r="R2465" t="s">
        <v>995</v>
      </c>
      <c r="S2465" t="s">
        <v>995</v>
      </c>
      <c r="T2465" t="s">
        <v>995</v>
      </c>
      <c r="U2465" t="s">
        <v>995</v>
      </c>
      <c r="V2465" t="s">
        <v>995</v>
      </c>
      <c r="W2465" t="s">
        <v>995</v>
      </c>
      <c r="X2465" t="s">
        <v>995</v>
      </c>
      <c r="Y2465" t="s">
        <v>995</v>
      </c>
      <c r="Z2465" t="s">
        <v>995</v>
      </c>
      <c r="AA2465" t="s">
        <v>995</v>
      </c>
      <c r="AB2465" t="s">
        <v>995</v>
      </c>
      <c r="AC2465" t="s">
        <v>995</v>
      </c>
      <c r="AD2465" t="s">
        <v>995</v>
      </c>
      <c r="AE2465" t="s">
        <v>995</v>
      </c>
      <c r="AF2465" t="s">
        <v>995</v>
      </c>
      <c r="AG2465" t="s">
        <v>995</v>
      </c>
      <c r="AH2465" t="s">
        <v>995</v>
      </c>
      <c r="AI2465" t="s">
        <v>995</v>
      </c>
      <c r="AJ2465" t="s">
        <v>995</v>
      </c>
      <c r="AK2465" t="s">
        <v>995</v>
      </c>
      <c r="AL2465" t="s">
        <v>995</v>
      </c>
      <c r="AM2465" t="s">
        <v>995</v>
      </c>
      <c r="AN2465" t="s">
        <v>995</v>
      </c>
      <c r="AO2465" t="s">
        <v>995</v>
      </c>
      <c r="AP2465" t="s">
        <v>995</v>
      </c>
      <c r="AQ2465" s="298" t="s">
        <v>855</v>
      </c>
      <c r="AR2465" s="303"/>
      <c r="AS2465" s="303"/>
    </row>
    <row r="2466" spans="1:47" ht="21.6" x14ac:dyDescent="0.3">
      <c r="A2466" s="285">
        <v>121447</v>
      </c>
      <c r="B2466" s="286" t="s">
        <v>8485</v>
      </c>
      <c r="C2466" t="s">
        <v>226</v>
      </c>
      <c r="D2466" t="s">
        <v>224</v>
      </c>
      <c r="E2466" t="s">
        <v>224</v>
      </c>
      <c r="F2466" t="s">
        <v>224</v>
      </c>
      <c r="G2466" t="s">
        <v>226</v>
      </c>
      <c r="H2466" t="s">
        <v>226</v>
      </c>
      <c r="I2466" t="s">
        <v>226</v>
      </c>
      <c r="J2466" t="s">
        <v>224</v>
      </c>
      <c r="K2466" t="s">
        <v>226</v>
      </c>
      <c r="L2466" t="s">
        <v>226</v>
      </c>
      <c r="M2466" t="s">
        <v>226</v>
      </c>
      <c r="N2466" t="s">
        <v>224</v>
      </c>
      <c r="O2466" t="s">
        <v>225</v>
      </c>
      <c r="P2466" t="s">
        <v>224</v>
      </c>
      <c r="Q2466" t="s">
        <v>224</v>
      </c>
      <c r="R2466" t="s">
        <v>226</v>
      </c>
      <c r="S2466" t="s">
        <v>226</v>
      </c>
      <c r="T2466" t="s">
        <v>225</v>
      </c>
      <c r="U2466" t="s">
        <v>224</v>
      </c>
      <c r="V2466" t="s">
        <v>226</v>
      </c>
      <c r="W2466" t="s">
        <v>226</v>
      </c>
      <c r="X2466" t="s">
        <v>226</v>
      </c>
      <c r="Y2466" t="s">
        <v>226</v>
      </c>
      <c r="Z2466" t="s">
        <v>226</v>
      </c>
      <c r="AA2466" t="s">
        <v>226</v>
      </c>
      <c r="AB2466" t="s">
        <v>226</v>
      </c>
      <c r="AC2466" t="s">
        <v>224</v>
      </c>
      <c r="AD2466" t="s">
        <v>226</v>
      </c>
      <c r="AE2466" t="s">
        <v>224</v>
      </c>
      <c r="AF2466" t="s">
        <v>224</v>
      </c>
      <c r="AG2466" t="s">
        <v>226</v>
      </c>
      <c r="AH2466" t="s">
        <v>225</v>
      </c>
      <c r="AI2466" t="s">
        <v>226</v>
      </c>
      <c r="AJ2466" t="s">
        <v>226</v>
      </c>
      <c r="AK2466" t="s">
        <v>225</v>
      </c>
      <c r="AL2466" t="s">
        <v>225</v>
      </c>
      <c r="AM2466" t="s">
        <v>225</v>
      </c>
      <c r="AN2466" t="s">
        <v>225</v>
      </c>
      <c r="AO2466" t="s">
        <v>225</v>
      </c>
      <c r="AP2466" t="s">
        <v>225</v>
      </c>
      <c r="AQ2466" s="298" t="s">
        <v>394</v>
      </c>
      <c r="AR2466" s="307"/>
      <c r="AS2466" s="310"/>
    </row>
    <row r="2467" spans="1:47" ht="21.6" x14ac:dyDescent="0.3">
      <c r="A2467" s="285">
        <v>121448</v>
      </c>
      <c r="B2467" s="286" t="s">
        <v>61</v>
      </c>
      <c r="C2467" t="s">
        <v>225</v>
      </c>
      <c r="D2467" t="s">
        <v>224</v>
      </c>
      <c r="E2467" t="s">
        <v>224</v>
      </c>
      <c r="F2467" t="s">
        <v>226</v>
      </c>
      <c r="G2467" t="s">
        <v>226</v>
      </c>
      <c r="H2467" t="s">
        <v>226</v>
      </c>
      <c r="I2467" t="s">
        <v>224</v>
      </c>
      <c r="J2467" t="s">
        <v>225</v>
      </c>
      <c r="K2467" t="s">
        <v>226</v>
      </c>
      <c r="L2467" t="s">
        <v>226</v>
      </c>
      <c r="M2467" t="s">
        <v>224</v>
      </c>
      <c r="N2467" t="s">
        <v>224</v>
      </c>
      <c r="O2467" t="s">
        <v>224</v>
      </c>
      <c r="P2467" t="s">
        <v>224</v>
      </c>
      <c r="Q2467" t="s">
        <v>226</v>
      </c>
      <c r="R2467" t="s">
        <v>226</v>
      </c>
      <c r="S2467" t="s">
        <v>224</v>
      </c>
      <c r="T2467" t="s">
        <v>224</v>
      </c>
      <c r="U2467" t="s">
        <v>224</v>
      </c>
      <c r="V2467" t="s">
        <v>226</v>
      </c>
      <c r="W2467" t="s">
        <v>224</v>
      </c>
      <c r="X2467" t="s">
        <v>224</v>
      </c>
      <c r="Y2467" t="s">
        <v>226</v>
      </c>
      <c r="Z2467" t="s">
        <v>226</v>
      </c>
      <c r="AA2467" t="s">
        <v>224</v>
      </c>
      <c r="AB2467" t="s">
        <v>226</v>
      </c>
      <c r="AC2467" t="s">
        <v>226</v>
      </c>
      <c r="AD2467" t="s">
        <v>226</v>
      </c>
      <c r="AE2467" t="s">
        <v>224</v>
      </c>
      <c r="AF2467" t="s">
        <v>226</v>
      </c>
      <c r="AG2467" t="s">
        <v>224</v>
      </c>
      <c r="AH2467" t="s">
        <v>226</v>
      </c>
      <c r="AI2467" t="s">
        <v>224</v>
      </c>
      <c r="AJ2467" t="s">
        <v>224</v>
      </c>
      <c r="AK2467" t="s">
        <v>224</v>
      </c>
      <c r="AL2467" t="s">
        <v>226</v>
      </c>
      <c r="AM2467" t="s">
        <v>226</v>
      </c>
      <c r="AN2467" t="s">
        <v>226</v>
      </c>
      <c r="AO2467" t="s">
        <v>226</v>
      </c>
      <c r="AP2467" t="s">
        <v>226</v>
      </c>
      <c r="AQ2467" s="298" t="s">
        <v>394</v>
      </c>
      <c r="AR2467" s="307"/>
      <c r="AS2467" s="310"/>
    </row>
    <row r="2468" spans="1:47" x14ac:dyDescent="0.3">
      <c r="A2468" s="285">
        <v>121449</v>
      </c>
      <c r="B2468" s="286" t="s">
        <v>539</v>
      </c>
      <c r="C2468" t="s">
        <v>995</v>
      </c>
      <c r="D2468" t="s">
        <v>995</v>
      </c>
      <c r="E2468" t="s">
        <v>995</v>
      </c>
      <c r="F2468" t="s">
        <v>995</v>
      </c>
      <c r="G2468" t="s">
        <v>995</v>
      </c>
      <c r="H2468" t="s">
        <v>995</v>
      </c>
      <c r="I2468" t="s">
        <v>995</v>
      </c>
      <c r="J2468" t="s">
        <v>995</v>
      </c>
      <c r="K2468" t="s">
        <v>995</v>
      </c>
      <c r="L2468" t="s">
        <v>995</v>
      </c>
      <c r="M2468" t="s">
        <v>995</v>
      </c>
      <c r="N2468" t="s">
        <v>995</v>
      </c>
      <c r="O2468" t="s">
        <v>995</v>
      </c>
      <c r="P2468" t="s">
        <v>995</v>
      </c>
      <c r="Q2468" t="s">
        <v>995</v>
      </c>
      <c r="R2468" t="s">
        <v>995</v>
      </c>
      <c r="S2468" t="s">
        <v>995</v>
      </c>
      <c r="T2468" t="s">
        <v>995</v>
      </c>
      <c r="U2468" t="s">
        <v>995</v>
      </c>
      <c r="V2468" t="s">
        <v>995</v>
      </c>
      <c r="W2468" t="s">
        <v>995</v>
      </c>
      <c r="X2468" t="s">
        <v>995</v>
      </c>
      <c r="Y2468" t="s">
        <v>995</v>
      </c>
      <c r="Z2468" t="s">
        <v>995</v>
      </c>
      <c r="AA2468" t="s">
        <v>995</v>
      </c>
      <c r="AB2468" t="s">
        <v>995</v>
      </c>
      <c r="AC2468" t="s">
        <v>995</v>
      </c>
      <c r="AD2468" t="s">
        <v>995</v>
      </c>
      <c r="AE2468" t="s">
        <v>995</v>
      </c>
      <c r="AF2468" t="s">
        <v>995</v>
      </c>
      <c r="AG2468" t="s">
        <v>995</v>
      </c>
      <c r="AH2468" t="s">
        <v>995</v>
      </c>
      <c r="AI2468" t="s">
        <v>995</v>
      </c>
      <c r="AJ2468" t="s">
        <v>995</v>
      </c>
      <c r="AK2468" t="s">
        <v>995</v>
      </c>
      <c r="AL2468" t="s">
        <v>995</v>
      </c>
      <c r="AM2468" t="s">
        <v>995</v>
      </c>
      <c r="AN2468" t="s">
        <v>995</v>
      </c>
      <c r="AO2468" t="s">
        <v>995</v>
      </c>
      <c r="AP2468" t="s">
        <v>995</v>
      </c>
      <c r="AQ2468" s="298" t="s">
        <v>855</v>
      </c>
      <c r="AR2468" s="303"/>
      <c r="AS2468" s="303"/>
    </row>
    <row r="2469" spans="1:47" ht="21.6" x14ac:dyDescent="0.3">
      <c r="A2469" s="285">
        <v>121455</v>
      </c>
      <c r="B2469" s="286" t="s">
        <v>61</v>
      </c>
      <c r="C2469" t="s">
        <v>995</v>
      </c>
      <c r="D2469" t="s">
        <v>995</v>
      </c>
      <c r="E2469" t="s">
        <v>995</v>
      </c>
      <c r="F2469" t="s">
        <v>995</v>
      </c>
      <c r="G2469" t="s">
        <v>995</v>
      </c>
      <c r="H2469" t="s">
        <v>995</v>
      </c>
      <c r="I2469" t="s">
        <v>995</v>
      </c>
      <c r="J2469" t="s">
        <v>995</v>
      </c>
      <c r="K2469" t="s">
        <v>995</v>
      </c>
      <c r="L2469" t="s">
        <v>995</v>
      </c>
      <c r="M2469" t="s">
        <v>995</v>
      </c>
      <c r="N2469" t="s">
        <v>995</v>
      </c>
      <c r="O2469" t="s">
        <v>995</v>
      </c>
      <c r="P2469" t="s">
        <v>995</v>
      </c>
      <c r="Q2469" t="s">
        <v>995</v>
      </c>
      <c r="R2469" t="s">
        <v>995</v>
      </c>
      <c r="S2469" t="s">
        <v>995</v>
      </c>
      <c r="T2469" t="s">
        <v>995</v>
      </c>
      <c r="U2469" t="s">
        <v>995</v>
      </c>
      <c r="V2469" t="s">
        <v>995</v>
      </c>
      <c r="W2469" t="s">
        <v>995</v>
      </c>
      <c r="X2469" t="s">
        <v>995</v>
      </c>
      <c r="Y2469" t="s">
        <v>995</v>
      </c>
      <c r="Z2469" t="s">
        <v>995</v>
      </c>
      <c r="AA2469" t="s">
        <v>995</v>
      </c>
      <c r="AB2469" t="s">
        <v>995</v>
      </c>
      <c r="AC2469" t="s">
        <v>995</v>
      </c>
      <c r="AD2469" t="s">
        <v>995</v>
      </c>
      <c r="AE2469" t="s">
        <v>995</v>
      </c>
      <c r="AF2469" t="s">
        <v>995</v>
      </c>
      <c r="AG2469" t="s">
        <v>995</v>
      </c>
      <c r="AH2469" t="s">
        <v>995</v>
      </c>
      <c r="AI2469" t="s">
        <v>995</v>
      </c>
      <c r="AJ2469" t="s">
        <v>995</v>
      </c>
      <c r="AK2469" t="s">
        <v>995</v>
      </c>
      <c r="AL2469" t="s">
        <v>995</v>
      </c>
      <c r="AM2469" t="s">
        <v>995</v>
      </c>
      <c r="AN2469" t="s">
        <v>995</v>
      </c>
      <c r="AO2469" t="s">
        <v>995</v>
      </c>
      <c r="AP2469" t="s">
        <v>995</v>
      </c>
      <c r="AQ2469" s="298" t="s">
        <v>855</v>
      </c>
      <c r="AR2469" s="307"/>
      <c r="AS2469" s="310"/>
    </row>
    <row r="2470" spans="1:47" ht="28.8" x14ac:dyDescent="0.3">
      <c r="A2470" s="285">
        <v>121456</v>
      </c>
      <c r="B2470" s="286" t="s">
        <v>67</v>
      </c>
      <c r="C2470" t="s">
        <v>226</v>
      </c>
      <c r="D2470" t="s">
        <v>226</v>
      </c>
      <c r="E2470" t="s">
        <v>224</v>
      </c>
      <c r="F2470" t="s">
        <v>226</v>
      </c>
      <c r="G2470" t="s">
        <v>226</v>
      </c>
      <c r="H2470" t="s">
        <v>226</v>
      </c>
      <c r="I2470" t="s">
        <v>226</v>
      </c>
      <c r="J2470" t="s">
        <v>224</v>
      </c>
      <c r="K2470" t="s">
        <v>226</v>
      </c>
      <c r="L2470" t="s">
        <v>226</v>
      </c>
      <c r="M2470" t="s">
        <v>226</v>
      </c>
      <c r="N2470" t="s">
        <v>224</v>
      </c>
      <c r="O2470" t="s">
        <v>224</v>
      </c>
      <c r="P2470" t="s">
        <v>224</v>
      </c>
      <c r="Q2470" t="s">
        <v>226</v>
      </c>
      <c r="R2470" t="s">
        <v>226</v>
      </c>
      <c r="S2470" t="s">
        <v>226</v>
      </c>
      <c r="T2470" t="s">
        <v>226</v>
      </c>
      <c r="U2470" t="s">
        <v>226</v>
      </c>
      <c r="V2470" t="s">
        <v>226</v>
      </c>
      <c r="W2470" t="s">
        <v>226</v>
      </c>
      <c r="X2470" t="s">
        <v>226</v>
      </c>
      <c r="Y2470" t="s">
        <v>226</v>
      </c>
      <c r="Z2470" t="s">
        <v>226</v>
      </c>
      <c r="AA2470" t="s">
        <v>224</v>
      </c>
      <c r="AB2470" t="s">
        <v>226</v>
      </c>
      <c r="AC2470" t="s">
        <v>224</v>
      </c>
      <c r="AD2470" t="s">
        <v>225</v>
      </c>
      <c r="AE2470" t="s">
        <v>226</v>
      </c>
      <c r="AF2470" t="s">
        <v>226</v>
      </c>
      <c r="AG2470" t="s">
        <v>225</v>
      </c>
      <c r="AH2470" t="s">
        <v>225</v>
      </c>
      <c r="AI2470" t="s">
        <v>225</v>
      </c>
      <c r="AJ2470" t="s">
        <v>225</v>
      </c>
      <c r="AK2470" t="s">
        <v>225</v>
      </c>
      <c r="AL2470" t="s">
        <v>394</v>
      </c>
      <c r="AM2470" t="s">
        <v>394</v>
      </c>
      <c r="AN2470" t="s">
        <v>394</v>
      </c>
      <c r="AO2470" t="s">
        <v>394</v>
      </c>
      <c r="AP2470" t="s">
        <v>394</v>
      </c>
      <c r="AQ2470" s="298" t="s">
        <v>394</v>
      </c>
      <c r="AR2470" s="307"/>
      <c r="AS2470" s="310"/>
    </row>
    <row r="2471" spans="1:47" x14ac:dyDescent="0.3">
      <c r="A2471" s="285">
        <v>121458</v>
      </c>
      <c r="B2471" s="286" t="s">
        <v>539</v>
      </c>
      <c r="C2471" t="s">
        <v>995</v>
      </c>
      <c r="D2471" t="s">
        <v>995</v>
      </c>
      <c r="E2471" t="s">
        <v>995</v>
      </c>
      <c r="F2471" t="s">
        <v>995</v>
      </c>
      <c r="G2471" t="s">
        <v>995</v>
      </c>
      <c r="H2471" t="s">
        <v>995</v>
      </c>
      <c r="I2471" t="s">
        <v>995</v>
      </c>
      <c r="J2471" t="s">
        <v>995</v>
      </c>
      <c r="K2471" t="s">
        <v>995</v>
      </c>
      <c r="L2471" t="s">
        <v>995</v>
      </c>
      <c r="M2471" t="s">
        <v>995</v>
      </c>
      <c r="N2471" t="s">
        <v>995</v>
      </c>
      <c r="O2471" t="s">
        <v>995</v>
      </c>
      <c r="P2471" t="s">
        <v>995</v>
      </c>
      <c r="Q2471" t="s">
        <v>995</v>
      </c>
      <c r="R2471" t="s">
        <v>995</v>
      </c>
      <c r="S2471" t="s">
        <v>995</v>
      </c>
      <c r="T2471" t="s">
        <v>995</v>
      </c>
      <c r="U2471" t="s">
        <v>995</v>
      </c>
      <c r="V2471" t="s">
        <v>995</v>
      </c>
      <c r="W2471" t="s">
        <v>995</v>
      </c>
      <c r="X2471" t="s">
        <v>995</v>
      </c>
      <c r="Y2471" t="s">
        <v>995</v>
      </c>
      <c r="Z2471" t="s">
        <v>995</v>
      </c>
      <c r="AA2471" t="s">
        <v>995</v>
      </c>
      <c r="AB2471" t="s">
        <v>995</v>
      </c>
      <c r="AC2471" t="s">
        <v>995</v>
      </c>
      <c r="AD2471" t="s">
        <v>995</v>
      </c>
      <c r="AE2471" t="s">
        <v>995</v>
      </c>
      <c r="AF2471" t="s">
        <v>995</v>
      </c>
      <c r="AG2471" t="s">
        <v>995</v>
      </c>
      <c r="AH2471" t="s">
        <v>995</v>
      </c>
      <c r="AI2471" t="s">
        <v>995</v>
      </c>
      <c r="AJ2471" t="s">
        <v>995</v>
      </c>
      <c r="AK2471" t="s">
        <v>995</v>
      </c>
      <c r="AL2471" t="s">
        <v>995</v>
      </c>
      <c r="AM2471" t="s">
        <v>995</v>
      </c>
      <c r="AN2471" t="s">
        <v>995</v>
      </c>
      <c r="AO2471" t="s">
        <v>995</v>
      </c>
      <c r="AP2471" t="s">
        <v>995</v>
      </c>
      <c r="AQ2471" s="298" t="s">
        <v>855</v>
      </c>
      <c r="AR2471" s="303"/>
      <c r="AS2471" s="303"/>
    </row>
    <row r="2472" spans="1:47" x14ac:dyDescent="0.3">
      <c r="A2472" s="285">
        <v>121459</v>
      </c>
      <c r="B2472" s="286" t="s">
        <v>540</v>
      </c>
      <c r="C2472" t="s">
        <v>995</v>
      </c>
      <c r="D2472" t="s">
        <v>995</v>
      </c>
      <c r="E2472" t="s">
        <v>995</v>
      </c>
      <c r="F2472" t="s">
        <v>995</v>
      </c>
      <c r="G2472" t="s">
        <v>995</v>
      </c>
      <c r="H2472" t="s">
        <v>995</v>
      </c>
      <c r="I2472" t="s">
        <v>995</v>
      </c>
      <c r="J2472" t="s">
        <v>995</v>
      </c>
      <c r="K2472" t="s">
        <v>995</v>
      </c>
      <c r="L2472" t="s">
        <v>995</v>
      </c>
      <c r="M2472" t="s">
        <v>995</v>
      </c>
      <c r="N2472" t="s">
        <v>995</v>
      </c>
      <c r="O2472" t="s">
        <v>995</v>
      </c>
      <c r="P2472" t="s">
        <v>995</v>
      </c>
      <c r="Q2472" t="s">
        <v>995</v>
      </c>
      <c r="R2472" t="s">
        <v>995</v>
      </c>
      <c r="S2472" t="s">
        <v>995</v>
      </c>
      <c r="T2472" t="s">
        <v>995</v>
      </c>
      <c r="U2472" t="s">
        <v>995</v>
      </c>
      <c r="V2472" t="s">
        <v>995</v>
      </c>
      <c r="W2472" t="s">
        <v>995</v>
      </c>
      <c r="X2472" t="s">
        <v>995</v>
      </c>
      <c r="Y2472" t="s">
        <v>995</v>
      </c>
      <c r="Z2472" t="s">
        <v>995</v>
      </c>
      <c r="AA2472" t="s">
        <v>995</v>
      </c>
      <c r="AB2472" t="s">
        <v>995</v>
      </c>
      <c r="AC2472" t="s">
        <v>995</v>
      </c>
      <c r="AD2472" t="s">
        <v>995</v>
      </c>
      <c r="AE2472" t="s">
        <v>995</v>
      </c>
      <c r="AF2472" t="s">
        <v>995</v>
      </c>
      <c r="AG2472" t="s">
        <v>995</v>
      </c>
      <c r="AH2472" t="s">
        <v>995</v>
      </c>
      <c r="AI2472" t="s">
        <v>995</v>
      </c>
      <c r="AJ2472" t="s">
        <v>995</v>
      </c>
      <c r="AK2472" t="s">
        <v>995</v>
      </c>
      <c r="AL2472" t="s">
        <v>995</v>
      </c>
      <c r="AM2472" t="s">
        <v>995</v>
      </c>
      <c r="AN2472" t="s">
        <v>995</v>
      </c>
      <c r="AO2472" t="s">
        <v>995</v>
      </c>
      <c r="AP2472" t="s">
        <v>995</v>
      </c>
      <c r="AQ2472" s="298" t="s">
        <v>855</v>
      </c>
      <c r="AR2472" s="303"/>
      <c r="AS2472" s="303"/>
    </row>
    <row r="2473" spans="1:47" x14ac:dyDescent="0.3">
      <c r="A2473" s="285">
        <v>121460</v>
      </c>
      <c r="B2473" s="286" t="s">
        <v>540</v>
      </c>
      <c r="C2473" t="s">
        <v>995</v>
      </c>
      <c r="D2473" t="s">
        <v>995</v>
      </c>
      <c r="E2473" t="s">
        <v>995</v>
      </c>
      <c r="F2473" t="s">
        <v>995</v>
      </c>
      <c r="G2473" t="s">
        <v>995</v>
      </c>
      <c r="H2473" t="s">
        <v>995</v>
      </c>
      <c r="I2473" t="s">
        <v>995</v>
      </c>
      <c r="J2473" t="s">
        <v>995</v>
      </c>
      <c r="K2473" t="s">
        <v>995</v>
      </c>
      <c r="L2473" t="s">
        <v>995</v>
      </c>
      <c r="M2473" t="s">
        <v>995</v>
      </c>
      <c r="N2473" t="s">
        <v>995</v>
      </c>
      <c r="O2473" t="s">
        <v>995</v>
      </c>
      <c r="P2473" t="s">
        <v>995</v>
      </c>
      <c r="Q2473" t="s">
        <v>995</v>
      </c>
      <c r="R2473" t="s">
        <v>995</v>
      </c>
      <c r="S2473" t="s">
        <v>995</v>
      </c>
      <c r="T2473" t="s">
        <v>995</v>
      </c>
      <c r="U2473" t="s">
        <v>995</v>
      </c>
      <c r="V2473" t="s">
        <v>995</v>
      </c>
      <c r="W2473" t="s">
        <v>995</v>
      </c>
      <c r="X2473" t="s">
        <v>995</v>
      </c>
      <c r="Y2473" t="s">
        <v>995</v>
      </c>
      <c r="Z2473" t="s">
        <v>995</v>
      </c>
      <c r="AA2473" t="s">
        <v>995</v>
      </c>
      <c r="AB2473" t="s">
        <v>995</v>
      </c>
      <c r="AC2473" t="s">
        <v>995</v>
      </c>
      <c r="AD2473" t="s">
        <v>995</v>
      </c>
      <c r="AE2473" t="s">
        <v>995</v>
      </c>
      <c r="AF2473" t="s">
        <v>995</v>
      </c>
      <c r="AG2473" t="s">
        <v>995</v>
      </c>
      <c r="AH2473" t="s">
        <v>995</v>
      </c>
      <c r="AI2473" t="s">
        <v>995</v>
      </c>
      <c r="AJ2473" t="s">
        <v>995</v>
      </c>
      <c r="AK2473" t="s">
        <v>995</v>
      </c>
      <c r="AL2473" t="s">
        <v>995</v>
      </c>
      <c r="AM2473" t="s">
        <v>995</v>
      </c>
      <c r="AN2473" t="s">
        <v>995</v>
      </c>
      <c r="AO2473" t="s">
        <v>995</v>
      </c>
      <c r="AP2473" t="s">
        <v>995</v>
      </c>
      <c r="AQ2473" s="298" t="s">
        <v>855</v>
      </c>
      <c r="AR2473" s="303"/>
      <c r="AS2473" s="303"/>
    </row>
    <row r="2474" spans="1:47" x14ac:dyDescent="0.3">
      <c r="A2474" s="285">
        <v>121462</v>
      </c>
      <c r="B2474" s="286" t="s">
        <v>538</v>
      </c>
      <c r="C2474" t="s">
        <v>995</v>
      </c>
      <c r="D2474" t="s">
        <v>995</v>
      </c>
      <c r="E2474" t="s">
        <v>995</v>
      </c>
      <c r="F2474" t="s">
        <v>995</v>
      </c>
      <c r="G2474" t="s">
        <v>995</v>
      </c>
      <c r="H2474" t="s">
        <v>995</v>
      </c>
      <c r="I2474" t="s">
        <v>995</v>
      </c>
      <c r="J2474" t="s">
        <v>995</v>
      </c>
      <c r="K2474" t="s">
        <v>995</v>
      </c>
      <c r="L2474" t="s">
        <v>995</v>
      </c>
      <c r="M2474" t="s">
        <v>995</v>
      </c>
      <c r="N2474" t="s">
        <v>995</v>
      </c>
      <c r="O2474" t="s">
        <v>995</v>
      </c>
      <c r="P2474" t="s">
        <v>995</v>
      </c>
      <c r="Q2474" t="s">
        <v>995</v>
      </c>
      <c r="R2474" t="s">
        <v>995</v>
      </c>
      <c r="S2474" t="s">
        <v>995</v>
      </c>
      <c r="T2474" t="s">
        <v>995</v>
      </c>
      <c r="U2474" t="s">
        <v>995</v>
      </c>
      <c r="V2474" t="s">
        <v>995</v>
      </c>
      <c r="W2474" t="s">
        <v>995</v>
      </c>
      <c r="X2474" t="s">
        <v>995</v>
      </c>
      <c r="Y2474" t="s">
        <v>995</v>
      </c>
      <c r="Z2474" t="s">
        <v>995</v>
      </c>
      <c r="AA2474" t="s">
        <v>995</v>
      </c>
      <c r="AB2474" t="s">
        <v>995</v>
      </c>
      <c r="AC2474" t="s">
        <v>995</v>
      </c>
      <c r="AD2474" t="s">
        <v>995</v>
      </c>
      <c r="AE2474" t="s">
        <v>995</v>
      </c>
      <c r="AF2474" t="s">
        <v>995</v>
      </c>
      <c r="AG2474" t="s">
        <v>995</v>
      </c>
      <c r="AH2474" t="s">
        <v>995</v>
      </c>
      <c r="AI2474" t="s">
        <v>995</v>
      </c>
      <c r="AJ2474" t="s">
        <v>995</v>
      </c>
      <c r="AK2474" t="s">
        <v>995</v>
      </c>
      <c r="AL2474" t="s">
        <v>995</v>
      </c>
      <c r="AM2474" t="s">
        <v>995</v>
      </c>
      <c r="AN2474" t="s">
        <v>995</v>
      </c>
      <c r="AO2474" t="s">
        <v>995</v>
      </c>
      <c r="AP2474" t="s">
        <v>995</v>
      </c>
      <c r="AQ2474" s="298" t="s">
        <v>855</v>
      </c>
      <c r="AR2474" s="303"/>
      <c r="AS2474" s="303"/>
    </row>
    <row r="2475" spans="1:47" x14ac:dyDescent="0.3">
      <c r="A2475" s="285">
        <v>121466</v>
      </c>
      <c r="B2475" s="286" t="s">
        <v>61</v>
      </c>
      <c r="C2475" t="s">
        <v>995</v>
      </c>
      <c r="D2475" t="s">
        <v>995</v>
      </c>
      <c r="E2475" t="s">
        <v>995</v>
      </c>
      <c r="F2475" t="s">
        <v>995</v>
      </c>
      <c r="G2475" t="s">
        <v>995</v>
      </c>
      <c r="H2475" t="s">
        <v>995</v>
      </c>
      <c r="I2475" t="s">
        <v>995</v>
      </c>
      <c r="J2475" t="s">
        <v>995</v>
      </c>
      <c r="K2475" t="s">
        <v>995</v>
      </c>
      <c r="L2475" t="s">
        <v>995</v>
      </c>
      <c r="M2475" t="s">
        <v>995</v>
      </c>
      <c r="N2475" t="s">
        <v>995</v>
      </c>
      <c r="O2475" t="s">
        <v>995</v>
      </c>
      <c r="P2475" t="s">
        <v>995</v>
      </c>
      <c r="Q2475" t="s">
        <v>995</v>
      </c>
      <c r="R2475" t="s">
        <v>995</v>
      </c>
      <c r="S2475" t="s">
        <v>995</v>
      </c>
      <c r="T2475" t="s">
        <v>995</v>
      </c>
      <c r="U2475" t="s">
        <v>995</v>
      </c>
      <c r="V2475" t="s">
        <v>995</v>
      </c>
      <c r="W2475" t="s">
        <v>995</v>
      </c>
      <c r="X2475" t="s">
        <v>995</v>
      </c>
      <c r="Y2475" t="s">
        <v>995</v>
      </c>
      <c r="Z2475" t="s">
        <v>995</v>
      </c>
      <c r="AA2475" t="s">
        <v>995</v>
      </c>
      <c r="AB2475" t="s">
        <v>995</v>
      </c>
      <c r="AC2475" t="s">
        <v>995</v>
      </c>
      <c r="AD2475" t="s">
        <v>995</v>
      </c>
      <c r="AE2475" t="s">
        <v>995</v>
      </c>
      <c r="AF2475" t="s">
        <v>995</v>
      </c>
      <c r="AG2475" t="s">
        <v>995</v>
      </c>
      <c r="AH2475" t="s">
        <v>995</v>
      </c>
      <c r="AI2475" t="s">
        <v>995</v>
      </c>
      <c r="AJ2475" t="s">
        <v>995</v>
      </c>
      <c r="AK2475" t="s">
        <v>995</v>
      </c>
      <c r="AL2475" t="s">
        <v>995</v>
      </c>
      <c r="AM2475" t="s">
        <v>995</v>
      </c>
      <c r="AN2475" t="s">
        <v>995</v>
      </c>
      <c r="AO2475" t="s">
        <v>995</v>
      </c>
      <c r="AP2475" t="s">
        <v>995</v>
      </c>
      <c r="AQ2475" s="298" t="s">
        <v>855</v>
      </c>
      <c r="AR2475" s="303"/>
      <c r="AS2475" s="303"/>
    </row>
    <row r="2476" spans="1:47" x14ac:dyDescent="0.3">
      <c r="A2476" s="285">
        <v>121467</v>
      </c>
      <c r="B2476" s="286" t="s">
        <v>538</v>
      </c>
      <c r="C2476" t="s">
        <v>995</v>
      </c>
      <c r="D2476" t="s">
        <v>995</v>
      </c>
      <c r="E2476" t="s">
        <v>995</v>
      </c>
      <c r="F2476" t="s">
        <v>995</v>
      </c>
      <c r="G2476" t="s">
        <v>995</v>
      </c>
      <c r="H2476" t="s">
        <v>995</v>
      </c>
      <c r="I2476" t="s">
        <v>995</v>
      </c>
      <c r="J2476" t="s">
        <v>995</v>
      </c>
      <c r="K2476" t="s">
        <v>995</v>
      </c>
      <c r="L2476" t="s">
        <v>995</v>
      </c>
      <c r="M2476" t="s">
        <v>995</v>
      </c>
      <c r="N2476" t="s">
        <v>995</v>
      </c>
      <c r="O2476" t="s">
        <v>995</v>
      </c>
      <c r="P2476" t="s">
        <v>995</v>
      </c>
      <c r="Q2476" t="s">
        <v>995</v>
      </c>
      <c r="R2476" t="s">
        <v>995</v>
      </c>
      <c r="S2476" t="s">
        <v>995</v>
      </c>
      <c r="T2476" t="s">
        <v>995</v>
      </c>
      <c r="U2476" t="s">
        <v>995</v>
      </c>
      <c r="V2476" t="s">
        <v>995</v>
      </c>
      <c r="W2476" t="s">
        <v>995</v>
      </c>
      <c r="X2476" t="s">
        <v>995</v>
      </c>
      <c r="Y2476" t="s">
        <v>995</v>
      </c>
      <c r="Z2476" t="s">
        <v>995</v>
      </c>
      <c r="AA2476" t="s">
        <v>995</v>
      </c>
      <c r="AB2476" t="s">
        <v>995</v>
      </c>
      <c r="AC2476" t="s">
        <v>995</v>
      </c>
      <c r="AD2476" t="s">
        <v>995</v>
      </c>
      <c r="AE2476" t="s">
        <v>995</v>
      </c>
      <c r="AF2476" t="s">
        <v>995</v>
      </c>
      <c r="AG2476" t="s">
        <v>995</v>
      </c>
      <c r="AH2476" t="s">
        <v>995</v>
      </c>
      <c r="AI2476" t="s">
        <v>995</v>
      </c>
      <c r="AJ2476" t="s">
        <v>995</v>
      </c>
      <c r="AK2476" t="s">
        <v>995</v>
      </c>
      <c r="AL2476" t="s">
        <v>995</v>
      </c>
      <c r="AM2476" t="s">
        <v>995</v>
      </c>
      <c r="AN2476" t="s">
        <v>995</v>
      </c>
      <c r="AO2476" t="s">
        <v>995</v>
      </c>
      <c r="AP2476" t="s">
        <v>995</v>
      </c>
      <c r="AQ2476" s="298" t="s">
        <v>855</v>
      </c>
      <c r="AR2476" s="303"/>
      <c r="AS2476" s="303"/>
    </row>
    <row r="2477" spans="1:47" ht="21.6" x14ac:dyDescent="0.3">
      <c r="A2477" s="285">
        <v>121468</v>
      </c>
      <c r="B2477" s="286" t="s">
        <v>61</v>
      </c>
      <c r="C2477" t="s">
        <v>995</v>
      </c>
      <c r="D2477" t="s">
        <v>995</v>
      </c>
      <c r="E2477" t="s">
        <v>995</v>
      </c>
      <c r="F2477" t="s">
        <v>995</v>
      </c>
      <c r="G2477" t="s">
        <v>995</v>
      </c>
      <c r="H2477" t="s">
        <v>995</v>
      </c>
      <c r="I2477" t="s">
        <v>995</v>
      </c>
      <c r="J2477" t="s">
        <v>995</v>
      </c>
      <c r="K2477" t="s">
        <v>995</v>
      </c>
      <c r="L2477" t="s">
        <v>995</v>
      </c>
      <c r="M2477" t="s">
        <v>995</v>
      </c>
      <c r="N2477" t="s">
        <v>995</v>
      </c>
      <c r="O2477" t="s">
        <v>995</v>
      </c>
      <c r="P2477" t="s">
        <v>995</v>
      </c>
      <c r="Q2477" t="s">
        <v>995</v>
      </c>
      <c r="R2477" t="s">
        <v>995</v>
      </c>
      <c r="S2477" t="s">
        <v>995</v>
      </c>
      <c r="T2477" t="s">
        <v>995</v>
      </c>
      <c r="U2477" t="s">
        <v>995</v>
      </c>
      <c r="V2477" t="s">
        <v>995</v>
      </c>
      <c r="W2477" t="s">
        <v>995</v>
      </c>
      <c r="X2477" t="s">
        <v>995</v>
      </c>
      <c r="Y2477" t="s">
        <v>995</v>
      </c>
      <c r="Z2477" t="s">
        <v>995</v>
      </c>
      <c r="AA2477" t="s">
        <v>995</v>
      </c>
      <c r="AB2477" t="s">
        <v>995</v>
      </c>
      <c r="AC2477" t="s">
        <v>995</v>
      </c>
      <c r="AD2477" t="s">
        <v>995</v>
      </c>
      <c r="AE2477" t="s">
        <v>995</v>
      </c>
      <c r="AF2477" t="s">
        <v>995</v>
      </c>
      <c r="AG2477" t="s">
        <v>995</v>
      </c>
      <c r="AH2477" t="s">
        <v>995</v>
      </c>
      <c r="AI2477" t="s">
        <v>995</v>
      </c>
      <c r="AJ2477" t="s">
        <v>995</v>
      </c>
      <c r="AK2477" t="s">
        <v>995</v>
      </c>
      <c r="AL2477" t="s">
        <v>995</v>
      </c>
      <c r="AM2477" t="s">
        <v>995</v>
      </c>
      <c r="AN2477" t="s">
        <v>995</v>
      </c>
      <c r="AO2477" t="s">
        <v>995</v>
      </c>
      <c r="AP2477" t="s">
        <v>995</v>
      </c>
      <c r="AQ2477" s="298" t="s">
        <v>855</v>
      </c>
      <c r="AR2477" s="307"/>
      <c r="AS2477" s="310"/>
    </row>
    <row r="2478" spans="1:47" ht="21.6" x14ac:dyDescent="0.65">
      <c r="A2478" s="285">
        <v>121469</v>
      </c>
      <c r="B2478" s="286" t="s">
        <v>61</v>
      </c>
      <c r="C2478" t="s">
        <v>226</v>
      </c>
      <c r="D2478" t="s">
        <v>226</v>
      </c>
      <c r="E2478" t="s">
        <v>224</v>
      </c>
      <c r="F2478" t="s">
        <v>224</v>
      </c>
      <c r="G2478" t="s">
        <v>226</v>
      </c>
      <c r="H2478" t="s">
        <v>224</v>
      </c>
      <c r="I2478" t="s">
        <v>224</v>
      </c>
      <c r="J2478" t="s">
        <v>224</v>
      </c>
      <c r="K2478" t="s">
        <v>224</v>
      </c>
      <c r="L2478" t="s">
        <v>226</v>
      </c>
      <c r="M2478" t="s">
        <v>995</v>
      </c>
      <c r="N2478" t="s">
        <v>226</v>
      </c>
      <c r="O2478" t="s">
        <v>226</v>
      </c>
      <c r="P2478" t="s">
        <v>224</v>
      </c>
      <c r="Q2478" t="s">
        <v>224</v>
      </c>
      <c r="R2478" t="s">
        <v>226</v>
      </c>
      <c r="S2478" t="s">
        <v>226</v>
      </c>
      <c r="T2478" t="s">
        <v>225</v>
      </c>
      <c r="U2478" t="s">
        <v>226</v>
      </c>
      <c r="V2478" t="s">
        <v>226</v>
      </c>
      <c r="W2478" t="s">
        <v>226</v>
      </c>
      <c r="X2478" t="s">
        <v>226</v>
      </c>
      <c r="Y2478" t="s">
        <v>226</v>
      </c>
      <c r="Z2478" t="s">
        <v>226</v>
      </c>
      <c r="AA2478" t="s">
        <v>226</v>
      </c>
      <c r="AB2478" t="s">
        <v>225</v>
      </c>
      <c r="AC2478" t="s">
        <v>225</v>
      </c>
      <c r="AD2478" t="s">
        <v>225</v>
      </c>
      <c r="AE2478" t="s">
        <v>225</v>
      </c>
      <c r="AF2478" t="s">
        <v>225</v>
      </c>
      <c r="AG2478" t="s">
        <v>394</v>
      </c>
      <c r="AH2478" t="s">
        <v>394</v>
      </c>
      <c r="AI2478" t="s">
        <v>394</v>
      </c>
      <c r="AJ2478" t="s">
        <v>394</v>
      </c>
      <c r="AK2478" t="s">
        <v>394</v>
      </c>
      <c r="AL2478" t="s">
        <v>394</v>
      </c>
      <c r="AM2478" t="s">
        <v>394</v>
      </c>
      <c r="AN2478" t="s">
        <v>394</v>
      </c>
      <c r="AO2478" t="s">
        <v>394</v>
      </c>
      <c r="AP2478" t="s">
        <v>394</v>
      </c>
      <c r="AQ2478" s="290"/>
      <c r="AR2478" s="296"/>
      <c r="AS2478" s="296"/>
      <c r="AU2478"/>
    </row>
    <row r="2479" spans="1:47" x14ac:dyDescent="0.3">
      <c r="A2479" s="285">
        <v>121470</v>
      </c>
      <c r="B2479" s="286" t="s">
        <v>538</v>
      </c>
      <c r="C2479" t="s">
        <v>995</v>
      </c>
      <c r="D2479" t="s">
        <v>995</v>
      </c>
      <c r="E2479" t="s">
        <v>995</v>
      </c>
      <c r="F2479" t="s">
        <v>995</v>
      </c>
      <c r="G2479" t="s">
        <v>995</v>
      </c>
      <c r="H2479" t="s">
        <v>995</v>
      </c>
      <c r="I2479" t="s">
        <v>995</v>
      </c>
      <c r="J2479" t="s">
        <v>995</v>
      </c>
      <c r="K2479" t="s">
        <v>995</v>
      </c>
      <c r="L2479" t="s">
        <v>995</v>
      </c>
      <c r="M2479" t="s">
        <v>995</v>
      </c>
      <c r="N2479" t="s">
        <v>995</v>
      </c>
      <c r="O2479" t="s">
        <v>995</v>
      </c>
      <c r="P2479" t="s">
        <v>995</v>
      </c>
      <c r="Q2479" t="s">
        <v>995</v>
      </c>
      <c r="R2479" t="s">
        <v>995</v>
      </c>
      <c r="S2479" t="s">
        <v>995</v>
      </c>
      <c r="T2479" t="s">
        <v>995</v>
      </c>
      <c r="U2479" t="s">
        <v>995</v>
      </c>
      <c r="V2479" t="s">
        <v>995</v>
      </c>
      <c r="W2479" t="s">
        <v>995</v>
      </c>
      <c r="X2479" t="s">
        <v>995</v>
      </c>
      <c r="Y2479" t="s">
        <v>995</v>
      </c>
      <c r="Z2479" t="s">
        <v>995</v>
      </c>
      <c r="AA2479" t="s">
        <v>995</v>
      </c>
      <c r="AB2479" t="s">
        <v>995</v>
      </c>
      <c r="AC2479" t="s">
        <v>995</v>
      </c>
      <c r="AD2479" t="s">
        <v>995</v>
      </c>
      <c r="AE2479" t="s">
        <v>995</v>
      </c>
      <c r="AF2479" t="s">
        <v>995</v>
      </c>
      <c r="AG2479" t="s">
        <v>995</v>
      </c>
      <c r="AH2479" t="s">
        <v>995</v>
      </c>
      <c r="AI2479" t="s">
        <v>995</v>
      </c>
      <c r="AJ2479" t="s">
        <v>995</v>
      </c>
      <c r="AK2479" t="s">
        <v>995</v>
      </c>
      <c r="AL2479" t="s">
        <v>995</v>
      </c>
      <c r="AM2479" t="s">
        <v>995</v>
      </c>
      <c r="AN2479" t="s">
        <v>995</v>
      </c>
      <c r="AO2479" t="s">
        <v>995</v>
      </c>
      <c r="AP2479" t="s">
        <v>995</v>
      </c>
      <c r="AQ2479" s="298" t="s">
        <v>855</v>
      </c>
      <c r="AR2479" s="303"/>
      <c r="AS2479" s="303"/>
    </row>
    <row r="2480" spans="1:47" x14ac:dyDescent="0.3">
      <c r="A2480" s="285">
        <v>121472</v>
      </c>
      <c r="B2480" s="286" t="s">
        <v>540</v>
      </c>
      <c r="C2480" t="s">
        <v>995</v>
      </c>
      <c r="D2480" t="s">
        <v>995</v>
      </c>
      <c r="E2480" t="s">
        <v>995</v>
      </c>
      <c r="F2480" t="s">
        <v>995</v>
      </c>
      <c r="G2480" t="s">
        <v>995</v>
      </c>
      <c r="H2480" t="s">
        <v>995</v>
      </c>
      <c r="I2480" t="s">
        <v>995</v>
      </c>
      <c r="J2480" t="s">
        <v>995</v>
      </c>
      <c r="K2480" t="s">
        <v>995</v>
      </c>
      <c r="L2480" t="s">
        <v>995</v>
      </c>
      <c r="M2480" t="s">
        <v>995</v>
      </c>
      <c r="N2480" t="s">
        <v>995</v>
      </c>
      <c r="O2480" t="s">
        <v>995</v>
      </c>
      <c r="P2480" t="s">
        <v>995</v>
      </c>
      <c r="Q2480" t="s">
        <v>995</v>
      </c>
      <c r="R2480" t="s">
        <v>995</v>
      </c>
      <c r="S2480" t="s">
        <v>995</v>
      </c>
      <c r="T2480" t="s">
        <v>995</v>
      </c>
      <c r="U2480" t="s">
        <v>995</v>
      </c>
      <c r="V2480" t="s">
        <v>995</v>
      </c>
      <c r="W2480" t="s">
        <v>995</v>
      </c>
      <c r="X2480" t="s">
        <v>995</v>
      </c>
      <c r="Y2480" t="s">
        <v>995</v>
      </c>
      <c r="Z2480" t="s">
        <v>995</v>
      </c>
      <c r="AA2480" t="s">
        <v>995</v>
      </c>
      <c r="AB2480" t="s">
        <v>995</v>
      </c>
      <c r="AC2480" t="s">
        <v>995</v>
      </c>
      <c r="AD2480" t="s">
        <v>995</v>
      </c>
      <c r="AE2480" t="s">
        <v>995</v>
      </c>
      <c r="AF2480" t="s">
        <v>995</v>
      </c>
      <c r="AG2480" t="s">
        <v>995</v>
      </c>
      <c r="AH2480" t="s">
        <v>995</v>
      </c>
      <c r="AI2480" t="s">
        <v>995</v>
      </c>
      <c r="AJ2480" t="s">
        <v>995</v>
      </c>
      <c r="AK2480" t="s">
        <v>995</v>
      </c>
      <c r="AL2480" t="s">
        <v>995</v>
      </c>
      <c r="AM2480" t="s">
        <v>995</v>
      </c>
      <c r="AN2480" t="s">
        <v>995</v>
      </c>
      <c r="AO2480" t="s">
        <v>995</v>
      </c>
      <c r="AP2480" t="s">
        <v>995</v>
      </c>
      <c r="AQ2480" s="298" t="s">
        <v>855</v>
      </c>
      <c r="AR2480" s="303"/>
      <c r="AS2480" s="303"/>
    </row>
    <row r="2481" spans="1:45" x14ac:dyDescent="0.3">
      <c r="A2481" s="285">
        <v>121474</v>
      </c>
      <c r="B2481" s="286" t="s">
        <v>540</v>
      </c>
      <c r="AQ2481" s="298" t="s">
        <v>394</v>
      </c>
      <c r="AR2481" s="303"/>
      <c r="AS2481" s="303"/>
    </row>
    <row r="2482" spans="1:45" ht="21.6" x14ac:dyDescent="0.3">
      <c r="A2482" s="285">
        <v>121475</v>
      </c>
      <c r="B2482" s="286" t="s">
        <v>61</v>
      </c>
      <c r="C2482" t="s">
        <v>226</v>
      </c>
      <c r="D2482" t="s">
        <v>226</v>
      </c>
      <c r="E2482" t="s">
        <v>224</v>
      </c>
      <c r="F2482" t="s">
        <v>224</v>
      </c>
      <c r="G2482" t="s">
        <v>226</v>
      </c>
      <c r="H2482" t="s">
        <v>224</v>
      </c>
      <c r="I2482" t="s">
        <v>226</v>
      </c>
      <c r="J2482" t="s">
        <v>226</v>
      </c>
      <c r="K2482" t="s">
        <v>226</v>
      </c>
      <c r="L2482" t="s">
        <v>226</v>
      </c>
      <c r="M2482" t="s">
        <v>224</v>
      </c>
      <c r="N2482" t="s">
        <v>224</v>
      </c>
      <c r="O2482" t="s">
        <v>224</v>
      </c>
      <c r="P2482" t="s">
        <v>226</v>
      </c>
      <c r="Q2482" t="s">
        <v>224</v>
      </c>
      <c r="R2482" t="s">
        <v>226</v>
      </c>
      <c r="S2482" t="s">
        <v>224</v>
      </c>
      <c r="T2482" t="s">
        <v>224</v>
      </c>
      <c r="U2482" t="s">
        <v>224</v>
      </c>
      <c r="V2482" t="s">
        <v>226</v>
      </c>
      <c r="W2482" t="s">
        <v>224</v>
      </c>
      <c r="X2482" t="s">
        <v>224</v>
      </c>
      <c r="Y2482" t="s">
        <v>224</v>
      </c>
      <c r="Z2482" t="s">
        <v>224</v>
      </c>
      <c r="AA2482" t="s">
        <v>226</v>
      </c>
      <c r="AB2482" t="s">
        <v>226</v>
      </c>
      <c r="AC2482" t="s">
        <v>224</v>
      </c>
      <c r="AD2482" t="s">
        <v>226</v>
      </c>
      <c r="AE2482" t="s">
        <v>226</v>
      </c>
      <c r="AF2482" t="s">
        <v>224</v>
      </c>
      <c r="AG2482" t="s">
        <v>226</v>
      </c>
      <c r="AH2482" t="s">
        <v>226</v>
      </c>
      <c r="AI2482" t="s">
        <v>226</v>
      </c>
      <c r="AJ2482" t="s">
        <v>226</v>
      </c>
      <c r="AK2482" t="s">
        <v>226</v>
      </c>
      <c r="AL2482" t="s">
        <v>225</v>
      </c>
      <c r="AM2482" t="s">
        <v>225</v>
      </c>
      <c r="AN2482" t="s">
        <v>225</v>
      </c>
      <c r="AO2482" t="s">
        <v>225</v>
      </c>
      <c r="AP2482" t="s">
        <v>225</v>
      </c>
      <c r="AQ2482" s="298" t="s">
        <v>394</v>
      </c>
      <c r="AR2482" s="307"/>
      <c r="AS2482" s="310"/>
    </row>
    <row r="2483" spans="1:45" x14ac:dyDescent="0.3">
      <c r="A2483" s="285">
        <v>121478</v>
      </c>
      <c r="B2483" s="286" t="s">
        <v>539</v>
      </c>
      <c r="C2483" t="s">
        <v>995</v>
      </c>
      <c r="D2483" t="s">
        <v>995</v>
      </c>
      <c r="E2483" t="s">
        <v>995</v>
      </c>
      <c r="F2483" t="s">
        <v>995</v>
      </c>
      <c r="G2483" t="s">
        <v>995</v>
      </c>
      <c r="H2483" t="s">
        <v>995</v>
      </c>
      <c r="I2483" t="s">
        <v>995</v>
      </c>
      <c r="J2483" t="s">
        <v>995</v>
      </c>
      <c r="K2483" t="s">
        <v>995</v>
      </c>
      <c r="L2483" t="s">
        <v>995</v>
      </c>
      <c r="M2483" t="s">
        <v>995</v>
      </c>
      <c r="N2483" t="s">
        <v>995</v>
      </c>
      <c r="O2483" t="s">
        <v>995</v>
      </c>
      <c r="P2483" t="s">
        <v>995</v>
      </c>
      <c r="Q2483" t="s">
        <v>995</v>
      </c>
      <c r="R2483" t="s">
        <v>995</v>
      </c>
      <c r="S2483" t="s">
        <v>995</v>
      </c>
      <c r="T2483" t="s">
        <v>995</v>
      </c>
      <c r="U2483" t="s">
        <v>995</v>
      </c>
      <c r="V2483" t="s">
        <v>995</v>
      </c>
      <c r="W2483" t="s">
        <v>995</v>
      </c>
      <c r="X2483" t="s">
        <v>995</v>
      </c>
      <c r="Y2483" t="s">
        <v>995</v>
      </c>
      <c r="Z2483" t="s">
        <v>995</v>
      </c>
      <c r="AA2483" t="s">
        <v>995</v>
      </c>
      <c r="AB2483" t="s">
        <v>995</v>
      </c>
      <c r="AC2483" t="s">
        <v>995</v>
      </c>
      <c r="AD2483" t="s">
        <v>995</v>
      </c>
      <c r="AE2483" t="s">
        <v>995</v>
      </c>
      <c r="AF2483" t="s">
        <v>995</v>
      </c>
      <c r="AG2483" t="s">
        <v>995</v>
      </c>
      <c r="AH2483" t="s">
        <v>995</v>
      </c>
      <c r="AI2483" t="s">
        <v>995</v>
      </c>
      <c r="AJ2483" t="s">
        <v>995</v>
      </c>
      <c r="AK2483" t="s">
        <v>995</v>
      </c>
      <c r="AL2483" t="s">
        <v>995</v>
      </c>
      <c r="AM2483" t="s">
        <v>995</v>
      </c>
      <c r="AN2483" t="s">
        <v>995</v>
      </c>
      <c r="AO2483" t="s">
        <v>995</v>
      </c>
      <c r="AP2483" t="s">
        <v>995</v>
      </c>
      <c r="AQ2483" s="298" t="s">
        <v>855</v>
      </c>
      <c r="AR2483" s="303"/>
      <c r="AS2483" s="303"/>
    </row>
    <row r="2484" spans="1:45" x14ac:dyDescent="0.3">
      <c r="A2484" s="285">
        <v>121479</v>
      </c>
      <c r="B2484" s="286" t="s">
        <v>539</v>
      </c>
      <c r="C2484" t="s">
        <v>995</v>
      </c>
      <c r="D2484" t="s">
        <v>995</v>
      </c>
      <c r="E2484" t="s">
        <v>995</v>
      </c>
      <c r="F2484" t="s">
        <v>995</v>
      </c>
      <c r="G2484" t="s">
        <v>995</v>
      </c>
      <c r="H2484" t="s">
        <v>995</v>
      </c>
      <c r="I2484" t="s">
        <v>995</v>
      </c>
      <c r="J2484" t="s">
        <v>995</v>
      </c>
      <c r="K2484" t="s">
        <v>995</v>
      </c>
      <c r="L2484" t="s">
        <v>995</v>
      </c>
      <c r="M2484" t="s">
        <v>995</v>
      </c>
      <c r="N2484" t="s">
        <v>995</v>
      </c>
      <c r="O2484" t="s">
        <v>995</v>
      </c>
      <c r="P2484" t="s">
        <v>995</v>
      </c>
      <c r="Q2484" t="s">
        <v>995</v>
      </c>
      <c r="R2484" t="s">
        <v>995</v>
      </c>
      <c r="S2484" t="s">
        <v>995</v>
      </c>
      <c r="T2484" t="s">
        <v>995</v>
      </c>
      <c r="U2484" t="s">
        <v>995</v>
      </c>
      <c r="V2484" t="s">
        <v>995</v>
      </c>
      <c r="W2484" t="s">
        <v>995</v>
      </c>
      <c r="X2484" t="s">
        <v>995</v>
      </c>
      <c r="Y2484" t="s">
        <v>995</v>
      </c>
      <c r="Z2484" t="s">
        <v>995</v>
      </c>
      <c r="AA2484" t="s">
        <v>995</v>
      </c>
      <c r="AB2484" t="s">
        <v>995</v>
      </c>
      <c r="AC2484" t="s">
        <v>995</v>
      </c>
      <c r="AD2484" t="s">
        <v>995</v>
      </c>
      <c r="AE2484" t="s">
        <v>995</v>
      </c>
      <c r="AF2484" t="s">
        <v>995</v>
      </c>
      <c r="AG2484" t="s">
        <v>995</v>
      </c>
      <c r="AH2484" t="s">
        <v>995</v>
      </c>
      <c r="AI2484" t="s">
        <v>995</v>
      </c>
      <c r="AJ2484" t="s">
        <v>995</v>
      </c>
      <c r="AK2484" t="s">
        <v>995</v>
      </c>
      <c r="AL2484" t="s">
        <v>995</v>
      </c>
      <c r="AM2484" t="s">
        <v>995</v>
      </c>
      <c r="AN2484" t="s">
        <v>995</v>
      </c>
      <c r="AO2484" t="s">
        <v>995</v>
      </c>
      <c r="AP2484" t="s">
        <v>995</v>
      </c>
      <c r="AQ2484" s="298" t="s">
        <v>855</v>
      </c>
      <c r="AR2484" s="303"/>
      <c r="AS2484" s="303"/>
    </row>
    <row r="2485" spans="1:45" ht="21.6" x14ac:dyDescent="0.3">
      <c r="A2485" s="285">
        <v>121480</v>
      </c>
      <c r="B2485" s="286" t="s">
        <v>61</v>
      </c>
      <c r="C2485" t="s">
        <v>226</v>
      </c>
      <c r="D2485" t="s">
        <v>226</v>
      </c>
      <c r="E2485" t="s">
        <v>224</v>
      </c>
      <c r="F2485" t="s">
        <v>226</v>
      </c>
      <c r="G2485" t="s">
        <v>226</v>
      </c>
      <c r="H2485" t="s">
        <v>226</v>
      </c>
      <c r="I2485" t="s">
        <v>226</v>
      </c>
      <c r="J2485" t="s">
        <v>226</v>
      </c>
      <c r="K2485" t="s">
        <v>226</v>
      </c>
      <c r="L2485" t="s">
        <v>226</v>
      </c>
      <c r="M2485" t="s">
        <v>224</v>
      </c>
      <c r="N2485" t="s">
        <v>226</v>
      </c>
      <c r="O2485" t="s">
        <v>224</v>
      </c>
      <c r="P2485" t="s">
        <v>226</v>
      </c>
      <c r="Q2485" t="s">
        <v>226</v>
      </c>
      <c r="R2485" t="s">
        <v>224</v>
      </c>
      <c r="S2485" t="s">
        <v>224</v>
      </c>
      <c r="T2485" t="s">
        <v>225</v>
      </c>
      <c r="U2485" t="s">
        <v>224</v>
      </c>
      <c r="V2485" t="s">
        <v>224</v>
      </c>
      <c r="W2485" t="s">
        <v>224</v>
      </c>
      <c r="X2485" t="s">
        <v>225</v>
      </c>
      <c r="Y2485" t="s">
        <v>226</v>
      </c>
      <c r="Z2485" t="s">
        <v>226</v>
      </c>
      <c r="AA2485" t="s">
        <v>226</v>
      </c>
      <c r="AB2485" t="s">
        <v>224</v>
      </c>
      <c r="AC2485" t="s">
        <v>226</v>
      </c>
      <c r="AD2485" t="s">
        <v>226</v>
      </c>
      <c r="AE2485" t="s">
        <v>226</v>
      </c>
      <c r="AF2485" t="s">
        <v>224</v>
      </c>
      <c r="AG2485" t="s">
        <v>225</v>
      </c>
      <c r="AH2485" t="s">
        <v>226</v>
      </c>
      <c r="AI2485" t="s">
        <v>226</v>
      </c>
      <c r="AJ2485" t="s">
        <v>226</v>
      </c>
      <c r="AK2485" t="s">
        <v>225</v>
      </c>
      <c r="AL2485" t="s">
        <v>225</v>
      </c>
      <c r="AM2485" t="s">
        <v>226</v>
      </c>
      <c r="AN2485" t="s">
        <v>225</v>
      </c>
      <c r="AO2485" t="s">
        <v>225</v>
      </c>
      <c r="AP2485" t="s">
        <v>225</v>
      </c>
      <c r="AQ2485" s="298" t="s">
        <v>394</v>
      </c>
      <c r="AR2485" s="307"/>
      <c r="AS2485" s="310"/>
    </row>
    <row r="2486" spans="1:45" x14ac:dyDescent="0.3">
      <c r="A2486" s="285">
        <v>121481</v>
      </c>
      <c r="B2486" s="286" t="s">
        <v>540</v>
      </c>
      <c r="C2486" t="s">
        <v>995</v>
      </c>
      <c r="D2486" t="s">
        <v>995</v>
      </c>
      <c r="E2486" t="s">
        <v>995</v>
      </c>
      <c r="F2486" t="s">
        <v>995</v>
      </c>
      <c r="G2486" t="s">
        <v>995</v>
      </c>
      <c r="H2486" t="s">
        <v>995</v>
      </c>
      <c r="I2486" t="s">
        <v>995</v>
      </c>
      <c r="J2486" t="s">
        <v>995</v>
      </c>
      <c r="K2486" t="s">
        <v>995</v>
      </c>
      <c r="L2486" t="s">
        <v>995</v>
      </c>
      <c r="M2486" t="s">
        <v>995</v>
      </c>
      <c r="N2486" t="s">
        <v>995</v>
      </c>
      <c r="O2486" t="s">
        <v>995</v>
      </c>
      <c r="P2486" t="s">
        <v>995</v>
      </c>
      <c r="Q2486" t="s">
        <v>995</v>
      </c>
      <c r="R2486" t="s">
        <v>995</v>
      </c>
      <c r="S2486" t="s">
        <v>995</v>
      </c>
      <c r="T2486" t="s">
        <v>995</v>
      </c>
      <c r="U2486" t="s">
        <v>995</v>
      </c>
      <c r="V2486" t="s">
        <v>995</v>
      </c>
      <c r="W2486" t="s">
        <v>995</v>
      </c>
      <c r="X2486" t="s">
        <v>995</v>
      </c>
      <c r="Y2486" t="s">
        <v>995</v>
      </c>
      <c r="Z2486" t="s">
        <v>995</v>
      </c>
      <c r="AA2486" t="s">
        <v>995</v>
      </c>
      <c r="AB2486" t="s">
        <v>995</v>
      </c>
      <c r="AC2486" t="s">
        <v>995</v>
      </c>
      <c r="AD2486" t="s">
        <v>995</v>
      </c>
      <c r="AE2486" t="s">
        <v>995</v>
      </c>
      <c r="AF2486" t="s">
        <v>995</v>
      </c>
      <c r="AG2486" t="s">
        <v>995</v>
      </c>
      <c r="AH2486" t="s">
        <v>995</v>
      </c>
      <c r="AI2486" t="s">
        <v>995</v>
      </c>
      <c r="AJ2486" t="s">
        <v>995</v>
      </c>
      <c r="AK2486" t="s">
        <v>995</v>
      </c>
      <c r="AL2486" t="s">
        <v>995</v>
      </c>
      <c r="AM2486" t="s">
        <v>995</v>
      </c>
      <c r="AN2486" t="s">
        <v>995</v>
      </c>
      <c r="AO2486" t="s">
        <v>995</v>
      </c>
      <c r="AP2486" t="s">
        <v>995</v>
      </c>
      <c r="AQ2486" s="298" t="s">
        <v>855</v>
      </c>
      <c r="AR2486" s="303"/>
      <c r="AS2486" s="303"/>
    </row>
    <row r="2487" spans="1:45" x14ac:dyDescent="0.3">
      <c r="A2487" s="285">
        <v>121482</v>
      </c>
      <c r="B2487" s="286" t="s">
        <v>539</v>
      </c>
      <c r="C2487" t="s">
        <v>995</v>
      </c>
      <c r="D2487" t="s">
        <v>995</v>
      </c>
      <c r="E2487" t="s">
        <v>995</v>
      </c>
      <c r="F2487" t="s">
        <v>995</v>
      </c>
      <c r="G2487" t="s">
        <v>995</v>
      </c>
      <c r="H2487" t="s">
        <v>995</v>
      </c>
      <c r="I2487" t="s">
        <v>995</v>
      </c>
      <c r="J2487" t="s">
        <v>995</v>
      </c>
      <c r="K2487" t="s">
        <v>995</v>
      </c>
      <c r="L2487" t="s">
        <v>995</v>
      </c>
      <c r="M2487" t="s">
        <v>995</v>
      </c>
      <c r="N2487" t="s">
        <v>995</v>
      </c>
      <c r="O2487" t="s">
        <v>995</v>
      </c>
      <c r="P2487" t="s">
        <v>995</v>
      </c>
      <c r="Q2487" t="s">
        <v>995</v>
      </c>
      <c r="R2487" t="s">
        <v>995</v>
      </c>
      <c r="S2487" t="s">
        <v>995</v>
      </c>
      <c r="T2487" t="s">
        <v>995</v>
      </c>
      <c r="U2487" t="s">
        <v>995</v>
      </c>
      <c r="V2487" t="s">
        <v>995</v>
      </c>
      <c r="W2487" t="s">
        <v>995</v>
      </c>
      <c r="X2487" t="s">
        <v>995</v>
      </c>
      <c r="Y2487" t="s">
        <v>995</v>
      </c>
      <c r="Z2487" t="s">
        <v>995</v>
      </c>
      <c r="AA2487" t="s">
        <v>995</v>
      </c>
      <c r="AB2487" t="s">
        <v>995</v>
      </c>
      <c r="AC2487" t="s">
        <v>995</v>
      </c>
      <c r="AD2487" t="s">
        <v>995</v>
      </c>
      <c r="AE2487" t="s">
        <v>995</v>
      </c>
      <c r="AF2487" t="s">
        <v>995</v>
      </c>
      <c r="AG2487" t="s">
        <v>995</v>
      </c>
      <c r="AH2487" t="s">
        <v>995</v>
      </c>
      <c r="AI2487" t="s">
        <v>995</v>
      </c>
      <c r="AJ2487" t="s">
        <v>995</v>
      </c>
      <c r="AK2487" t="s">
        <v>995</v>
      </c>
      <c r="AL2487" t="s">
        <v>995</v>
      </c>
      <c r="AM2487" t="s">
        <v>995</v>
      </c>
      <c r="AN2487" t="s">
        <v>995</v>
      </c>
      <c r="AO2487" t="s">
        <v>995</v>
      </c>
      <c r="AP2487" t="s">
        <v>995</v>
      </c>
      <c r="AQ2487" s="298" t="s">
        <v>855</v>
      </c>
      <c r="AR2487" s="303"/>
      <c r="AS2487" s="303"/>
    </row>
    <row r="2488" spans="1:45" ht="21.6" x14ac:dyDescent="0.3">
      <c r="A2488" s="285">
        <v>121483</v>
      </c>
      <c r="B2488" s="286" t="s">
        <v>61</v>
      </c>
      <c r="C2488" t="s">
        <v>226</v>
      </c>
      <c r="D2488" t="s">
        <v>226</v>
      </c>
      <c r="E2488" t="s">
        <v>226</v>
      </c>
      <c r="F2488" t="s">
        <v>226</v>
      </c>
      <c r="G2488" t="s">
        <v>226</v>
      </c>
      <c r="H2488" t="s">
        <v>226</v>
      </c>
      <c r="I2488" t="s">
        <v>224</v>
      </c>
      <c r="J2488" t="s">
        <v>226</v>
      </c>
      <c r="K2488" t="s">
        <v>224</v>
      </c>
      <c r="L2488" t="s">
        <v>226</v>
      </c>
      <c r="M2488" t="s">
        <v>226</v>
      </c>
      <c r="N2488" t="s">
        <v>226</v>
      </c>
      <c r="O2488" t="s">
        <v>226</v>
      </c>
      <c r="P2488" t="s">
        <v>226</v>
      </c>
      <c r="Q2488" t="s">
        <v>226</v>
      </c>
      <c r="R2488" t="s">
        <v>226</v>
      </c>
      <c r="S2488" t="s">
        <v>226</v>
      </c>
      <c r="T2488" t="s">
        <v>226</v>
      </c>
      <c r="U2488" t="s">
        <v>226</v>
      </c>
      <c r="V2488" t="s">
        <v>226</v>
      </c>
      <c r="W2488" t="s">
        <v>226</v>
      </c>
      <c r="X2488" t="s">
        <v>226</v>
      </c>
      <c r="Y2488" t="s">
        <v>224</v>
      </c>
      <c r="Z2488" t="s">
        <v>226</v>
      </c>
      <c r="AA2488" t="s">
        <v>226</v>
      </c>
      <c r="AB2488" t="s">
        <v>226</v>
      </c>
      <c r="AC2488" t="s">
        <v>226</v>
      </c>
      <c r="AD2488" t="s">
        <v>226</v>
      </c>
      <c r="AE2488" t="s">
        <v>225</v>
      </c>
      <c r="AF2488" t="s">
        <v>225</v>
      </c>
      <c r="AG2488" t="s">
        <v>226</v>
      </c>
      <c r="AH2488" t="s">
        <v>225</v>
      </c>
      <c r="AI2488" t="s">
        <v>226</v>
      </c>
      <c r="AJ2488" t="s">
        <v>226</v>
      </c>
      <c r="AK2488" t="s">
        <v>225</v>
      </c>
      <c r="AL2488" t="s">
        <v>226</v>
      </c>
      <c r="AM2488" t="s">
        <v>225</v>
      </c>
      <c r="AN2488" t="s">
        <v>226</v>
      </c>
      <c r="AO2488" t="s">
        <v>225</v>
      </c>
      <c r="AP2488" t="s">
        <v>225</v>
      </c>
      <c r="AQ2488" s="298" t="s">
        <v>394</v>
      </c>
      <c r="AR2488" s="307"/>
      <c r="AS2488" s="310"/>
    </row>
    <row r="2489" spans="1:45" x14ac:dyDescent="0.3">
      <c r="A2489" s="285">
        <v>121484</v>
      </c>
      <c r="B2489" s="286" t="s">
        <v>539</v>
      </c>
      <c r="C2489" t="s">
        <v>995</v>
      </c>
      <c r="D2489" t="s">
        <v>995</v>
      </c>
      <c r="E2489" t="s">
        <v>995</v>
      </c>
      <c r="F2489" t="s">
        <v>995</v>
      </c>
      <c r="G2489" t="s">
        <v>995</v>
      </c>
      <c r="H2489" t="s">
        <v>995</v>
      </c>
      <c r="I2489" t="s">
        <v>995</v>
      </c>
      <c r="J2489" t="s">
        <v>995</v>
      </c>
      <c r="K2489" t="s">
        <v>995</v>
      </c>
      <c r="L2489" t="s">
        <v>995</v>
      </c>
      <c r="M2489" t="s">
        <v>995</v>
      </c>
      <c r="N2489" t="s">
        <v>995</v>
      </c>
      <c r="O2489" t="s">
        <v>995</v>
      </c>
      <c r="P2489" t="s">
        <v>995</v>
      </c>
      <c r="Q2489" t="s">
        <v>995</v>
      </c>
      <c r="R2489" t="s">
        <v>995</v>
      </c>
      <c r="S2489" t="s">
        <v>995</v>
      </c>
      <c r="T2489" t="s">
        <v>995</v>
      </c>
      <c r="U2489" t="s">
        <v>995</v>
      </c>
      <c r="V2489" t="s">
        <v>995</v>
      </c>
      <c r="W2489" t="s">
        <v>995</v>
      </c>
      <c r="X2489" t="s">
        <v>995</v>
      </c>
      <c r="Y2489" t="s">
        <v>995</v>
      </c>
      <c r="Z2489" t="s">
        <v>995</v>
      </c>
      <c r="AA2489" t="s">
        <v>995</v>
      </c>
      <c r="AB2489" t="s">
        <v>995</v>
      </c>
      <c r="AC2489" t="s">
        <v>995</v>
      </c>
      <c r="AD2489" t="s">
        <v>995</v>
      </c>
      <c r="AE2489" t="s">
        <v>995</v>
      </c>
      <c r="AF2489" t="s">
        <v>995</v>
      </c>
      <c r="AG2489" t="s">
        <v>995</v>
      </c>
      <c r="AH2489" t="s">
        <v>995</v>
      </c>
      <c r="AI2489" t="s">
        <v>995</v>
      </c>
      <c r="AJ2489" t="s">
        <v>995</v>
      </c>
      <c r="AK2489" t="s">
        <v>995</v>
      </c>
      <c r="AL2489" t="s">
        <v>995</v>
      </c>
      <c r="AM2489" t="s">
        <v>995</v>
      </c>
      <c r="AN2489" t="s">
        <v>995</v>
      </c>
      <c r="AO2489" t="s">
        <v>995</v>
      </c>
      <c r="AP2489" t="s">
        <v>995</v>
      </c>
      <c r="AQ2489" s="298" t="s">
        <v>855</v>
      </c>
      <c r="AR2489" s="303"/>
      <c r="AS2489" s="303"/>
    </row>
    <row r="2490" spans="1:45" x14ac:dyDescent="0.3">
      <c r="A2490" s="285">
        <v>121485</v>
      </c>
      <c r="B2490" s="286" t="s">
        <v>539</v>
      </c>
      <c r="C2490" t="s">
        <v>995</v>
      </c>
      <c r="D2490" t="s">
        <v>995</v>
      </c>
      <c r="E2490" t="s">
        <v>995</v>
      </c>
      <c r="F2490" t="s">
        <v>995</v>
      </c>
      <c r="G2490" t="s">
        <v>995</v>
      </c>
      <c r="H2490" t="s">
        <v>995</v>
      </c>
      <c r="I2490" t="s">
        <v>995</v>
      </c>
      <c r="J2490" t="s">
        <v>995</v>
      </c>
      <c r="K2490" t="s">
        <v>995</v>
      </c>
      <c r="L2490" t="s">
        <v>995</v>
      </c>
      <c r="M2490" t="s">
        <v>995</v>
      </c>
      <c r="N2490" t="s">
        <v>995</v>
      </c>
      <c r="O2490" t="s">
        <v>995</v>
      </c>
      <c r="P2490" t="s">
        <v>995</v>
      </c>
      <c r="Q2490" t="s">
        <v>995</v>
      </c>
      <c r="R2490" t="s">
        <v>995</v>
      </c>
      <c r="S2490" t="s">
        <v>995</v>
      </c>
      <c r="T2490" t="s">
        <v>995</v>
      </c>
      <c r="U2490" t="s">
        <v>995</v>
      </c>
      <c r="V2490" t="s">
        <v>995</v>
      </c>
      <c r="W2490" t="s">
        <v>995</v>
      </c>
      <c r="X2490" t="s">
        <v>995</v>
      </c>
      <c r="Y2490" t="s">
        <v>995</v>
      </c>
      <c r="Z2490" t="s">
        <v>995</v>
      </c>
      <c r="AA2490" t="s">
        <v>995</v>
      </c>
      <c r="AB2490" t="s">
        <v>995</v>
      </c>
      <c r="AC2490" t="s">
        <v>995</v>
      </c>
      <c r="AD2490" t="s">
        <v>995</v>
      </c>
      <c r="AE2490" t="s">
        <v>995</v>
      </c>
      <c r="AF2490" t="s">
        <v>995</v>
      </c>
      <c r="AG2490" t="s">
        <v>995</v>
      </c>
      <c r="AH2490" t="s">
        <v>995</v>
      </c>
      <c r="AI2490" t="s">
        <v>995</v>
      </c>
      <c r="AJ2490" t="s">
        <v>995</v>
      </c>
      <c r="AK2490" t="s">
        <v>995</v>
      </c>
      <c r="AL2490" t="s">
        <v>995</v>
      </c>
      <c r="AM2490" t="s">
        <v>995</v>
      </c>
      <c r="AN2490" t="s">
        <v>995</v>
      </c>
      <c r="AO2490" t="s">
        <v>995</v>
      </c>
      <c r="AP2490" t="s">
        <v>995</v>
      </c>
      <c r="AQ2490" s="298" t="s">
        <v>855</v>
      </c>
      <c r="AR2490" s="303"/>
      <c r="AS2490" s="303"/>
    </row>
    <row r="2491" spans="1:45" x14ac:dyDescent="0.3">
      <c r="A2491" s="285">
        <v>121489</v>
      </c>
      <c r="B2491" s="286" t="s">
        <v>540</v>
      </c>
      <c r="AQ2491" s="298" t="s">
        <v>394</v>
      </c>
      <c r="AR2491" s="303"/>
      <c r="AS2491" s="303"/>
    </row>
    <row r="2492" spans="1:45" x14ac:dyDescent="0.3">
      <c r="A2492" s="285">
        <v>121493</v>
      </c>
      <c r="B2492" s="286" t="s">
        <v>539</v>
      </c>
      <c r="C2492" t="s">
        <v>995</v>
      </c>
      <c r="D2492" t="s">
        <v>995</v>
      </c>
      <c r="E2492" t="s">
        <v>995</v>
      </c>
      <c r="F2492" t="s">
        <v>995</v>
      </c>
      <c r="G2492" t="s">
        <v>995</v>
      </c>
      <c r="H2492" t="s">
        <v>995</v>
      </c>
      <c r="I2492" t="s">
        <v>995</v>
      </c>
      <c r="J2492" t="s">
        <v>995</v>
      </c>
      <c r="K2492" t="s">
        <v>995</v>
      </c>
      <c r="L2492" t="s">
        <v>995</v>
      </c>
      <c r="M2492" t="s">
        <v>995</v>
      </c>
      <c r="N2492" t="s">
        <v>995</v>
      </c>
      <c r="O2492" t="s">
        <v>995</v>
      </c>
      <c r="P2492" t="s">
        <v>995</v>
      </c>
      <c r="Q2492" t="s">
        <v>995</v>
      </c>
      <c r="R2492" t="s">
        <v>995</v>
      </c>
      <c r="S2492" t="s">
        <v>995</v>
      </c>
      <c r="T2492" t="s">
        <v>995</v>
      </c>
      <c r="U2492" t="s">
        <v>995</v>
      </c>
      <c r="V2492" t="s">
        <v>995</v>
      </c>
      <c r="W2492" t="s">
        <v>995</v>
      </c>
      <c r="X2492" t="s">
        <v>995</v>
      </c>
      <c r="Y2492" t="s">
        <v>995</v>
      </c>
      <c r="Z2492" t="s">
        <v>995</v>
      </c>
      <c r="AA2492" t="s">
        <v>995</v>
      </c>
      <c r="AB2492" t="s">
        <v>995</v>
      </c>
      <c r="AC2492" t="s">
        <v>995</v>
      </c>
      <c r="AD2492" t="s">
        <v>995</v>
      </c>
      <c r="AE2492" t="s">
        <v>995</v>
      </c>
      <c r="AF2492" t="s">
        <v>995</v>
      </c>
      <c r="AG2492" t="s">
        <v>995</v>
      </c>
      <c r="AH2492" t="s">
        <v>995</v>
      </c>
      <c r="AI2492" t="s">
        <v>995</v>
      </c>
      <c r="AJ2492" t="s">
        <v>995</v>
      </c>
      <c r="AK2492" t="s">
        <v>995</v>
      </c>
      <c r="AL2492" t="s">
        <v>995</v>
      </c>
      <c r="AM2492" t="s">
        <v>995</v>
      </c>
      <c r="AN2492" t="s">
        <v>995</v>
      </c>
      <c r="AO2492" t="s">
        <v>995</v>
      </c>
      <c r="AP2492" t="s">
        <v>995</v>
      </c>
      <c r="AQ2492" s="298" t="s">
        <v>855</v>
      </c>
      <c r="AR2492" s="303"/>
      <c r="AS2492" s="303"/>
    </row>
    <row r="2493" spans="1:45" x14ac:dyDescent="0.3">
      <c r="A2493" s="285">
        <v>121496</v>
      </c>
      <c r="B2493" s="286" t="s">
        <v>540</v>
      </c>
      <c r="C2493" t="s">
        <v>995</v>
      </c>
      <c r="D2493" t="s">
        <v>995</v>
      </c>
      <c r="E2493" t="s">
        <v>995</v>
      </c>
      <c r="F2493" t="s">
        <v>995</v>
      </c>
      <c r="G2493" t="s">
        <v>995</v>
      </c>
      <c r="H2493" t="s">
        <v>995</v>
      </c>
      <c r="I2493" t="s">
        <v>995</v>
      </c>
      <c r="J2493" t="s">
        <v>995</v>
      </c>
      <c r="K2493" t="s">
        <v>995</v>
      </c>
      <c r="L2493" t="s">
        <v>995</v>
      </c>
      <c r="M2493" t="s">
        <v>995</v>
      </c>
      <c r="N2493" t="s">
        <v>995</v>
      </c>
      <c r="O2493" t="s">
        <v>995</v>
      </c>
      <c r="P2493" t="s">
        <v>995</v>
      </c>
      <c r="Q2493" t="s">
        <v>995</v>
      </c>
      <c r="R2493" t="s">
        <v>995</v>
      </c>
      <c r="S2493" t="s">
        <v>995</v>
      </c>
      <c r="T2493" t="s">
        <v>995</v>
      </c>
      <c r="U2493" t="s">
        <v>995</v>
      </c>
      <c r="V2493" t="s">
        <v>995</v>
      </c>
      <c r="W2493" t="s">
        <v>995</v>
      </c>
      <c r="X2493" t="s">
        <v>995</v>
      </c>
      <c r="Y2493" t="s">
        <v>995</v>
      </c>
      <c r="Z2493" t="s">
        <v>995</v>
      </c>
      <c r="AA2493" t="s">
        <v>995</v>
      </c>
      <c r="AB2493" t="s">
        <v>995</v>
      </c>
      <c r="AC2493" t="s">
        <v>995</v>
      </c>
      <c r="AD2493" t="s">
        <v>995</v>
      </c>
      <c r="AE2493" t="s">
        <v>995</v>
      </c>
      <c r="AF2493" t="s">
        <v>995</v>
      </c>
      <c r="AG2493" t="s">
        <v>995</v>
      </c>
      <c r="AH2493" t="s">
        <v>995</v>
      </c>
      <c r="AI2493" t="s">
        <v>995</v>
      </c>
      <c r="AJ2493" t="s">
        <v>995</v>
      </c>
      <c r="AK2493" t="s">
        <v>995</v>
      </c>
      <c r="AL2493" t="s">
        <v>995</v>
      </c>
      <c r="AM2493" t="s">
        <v>995</v>
      </c>
      <c r="AN2493" t="s">
        <v>995</v>
      </c>
      <c r="AO2493" t="s">
        <v>995</v>
      </c>
      <c r="AP2493" t="s">
        <v>995</v>
      </c>
      <c r="AQ2493" s="298" t="s">
        <v>855</v>
      </c>
      <c r="AR2493" s="303"/>
      <c r="AS2493" s="303"/>
    </row>
    <row r="2494" spans="1:45" ht="28.8" x14ac:dyDescent="0.3">
      <c r="A2494" s="285">
        <v>121497</v>
      </c>
      <c r="B2494" s="286" t="s">
        <v>67</v>
      </c>
      <c r="C2494" t="s">
        <v>226</v>
      </c>
      <c r="D2494" t="s">
        <v>224</v>
      </c>
      <c r="E2494" t="s">
        <v>224</v>
      </c>
      <c r="F2494" t="s">
        <v>224</v>
      </c>
      <c r="G2494" t="s">
        <v>224</v>
      </c>
      <c r="H2494" t="s">
        <v>224</v>
      </c>
      <c r="I2494" t="s">
        <v>226</v>
      </c>
      <c r="J2494" t="s">
        <v>224</v>
      </c>
      <c r="K2494" t="s">
        <v>226</v>
      </c>
      <c r="L2494" t="s">
        <v>226</v>
      </c>
      <c r="M2494" t="s">
        <v>226</v>
      </c>
      <c r="N2494" t="s">
        <v>224</v>
      </c>
      <c r="O2494" t="s">
        <v>226</v>
      </c>
      <c r="P2494" t="s">
        <v>224</v>
      </c>
      <c r="Q2494" t="s">
        <v>226</v>
      </c>
      <c r="R2494" t="s">
        <v>225</v>
      </c>
      <c r="S2494" t="s">
        <v>226</v>
      </c>
      <c r="T2494" t="s">
        <v>224</v>
      </c>
      <c r="U2494" t="s">
        <v>224</v>
      </c>
      <c r="V2494" t="s">
        <v>226</v>
      </c>
      <c r="W2494" t="s">
        <v>224</v>
      </c>
      <c r="X2494" t="s">
        <v>226</v>
      </c>
      <c r="Y2494" t="s">
        <v>224</v>
      </c>
      <c r="Z2494" t="s">
        <v>226</v>
      </c>
      <c r="AA2494" t="s">
        <v>226</v>
      </c>
      <c r="AB2494" t="s">
        <v>226</v>
      </c>
      <c r="AC2494" t="s">
        <v>226</v>
      </c>
      <c r="AD2494" t="s">
        <v>226</v>
      </c>
      <c r="AE2494" t="s">
        <v>226</v>
      </c>
      <c r="AF2494" t="s">
        <v>226</v>
      </c>
      <c r="AG2494" t="s">
        <v>225</v>
      </c>
      <c r="AH2494" t="s">
        <v>225</v>
      </c>
      <c r="AI2494" t="s">
        <v>225</v>
      </c>
      <c r="AJ2494" t="s">
        <v>225</v>
      </c>
      <c r="AK2494" t="s">
        <v>225</v>
      </c>
      <c r="AL2494" t="s">
        <v>394</v>
      </c>
      <c r="AM2494" t="s">
        <v>394</v>
      </c>
      <c r="AN2494" t="s">
        <v>394</v>
      </c>
      <c r="AO2494" t="s">
        <v>394</v>
      </c>
      <c r="AP2494" t="s">
        <v>394</v>
      </c>
      <c r="AQ2494" s="298" t="s">
        <v>394</v>
      </c>
      <c r="AR2494" s="307"/>
      <c r="AS2494" s="310"/>
    </row>
    <row r="2495" spans="1:45" x14ac:dyDescent="0.3">
      <c r="A2495" s="285">
        <v>121500</v>
      </c>
      <c r="B2495" s="286" t="s">
        <v>539</v>
      </c>
      <c r="C2495" t="s">
        <v>995</v>
      </c>
      <c r="D2495" t="s">
        <v>995</v>
      </c>
      <c r="E2495" t="s">
        <v>995</v>
      </c>
      <c r="F2495" t="s">
        <v>995</v>
      </c>
      <c r="G2495" t="s">
        <v>995</v>
      </c>
      <c r="H2495" t="s">
        <v>995</v>
      </c>
      <c r="I2495" t="s">
        <v>995</v>
      </c>
      <c r="J2495" t="s">
        <v>995</v>
      </c>
      <c r="K2495" t="s">
        <v>995</v>
      </c>
      <c r="L2495" t="s">
        <v>995</v>
      </c>
      <c r="M2495" t="s">
        <v>995</v>
      </c>
      <c r="N2495" t="s">
        <v>995</v>
      </c>
      <c r="O2495" t="s">
        <v>995</v>
      </c>
      <c r="P2495" t="s">
        <v>995</v>
      </c>
      <c r="Q2495" t="s">
        <v>995</v>
      </c>
      <c r="R2495" t="s">
        <v>995</v>
      </c>
      <c r="S2495" t="s">
        <v>995</v>
      </c>
      <c r="T2495" t="s">
        <v>995</v>
      </c>
      <c r="U2495" t="s">
        <v>995</v>
      </c>
      <c r="V2495" t="s">
        <v>995</v>
      </c>
      <c r="W2495" t="s">
        <v>995</v>
      </c>
      <c r="X2495" t="s">
        <v>995</v>
      </c>
      <c r="Y2495" t="s">
        <v>995</v>
      </c>
      <c r="Z2495" t="s">
        <v>995</v>
      </c>
      <c r="AA2495" t="s">
        <v>995</v>
      </c>
      <c r="AB2495" t="s">
        <v>995</v>
      </c>
      <c r="AC2495" t="s">
        <v>995</v>
      </c>
      <c r="AD2495" t="s">
        <v>995</v>
      </c>
      <c r="AE2495" t="s">
        <v>995</v>
      </c>
      <c r="AF2495" t="s">
        <v>995</v>
      </c>
      <c r="AG2495" t="s">
        <v>995</v>
      </c>
      <c r="AH2495" t="s">
        <v>995</v>
      </c>
      <c r="AI2495" t="s">
        <v>995</v>
      </c>
      <c r="AJ2495" t="s">
        <v>995</v>
      </c>
      <c r="AK2495" t="s">
        <v>995</v>
      </c>
      <c r="AL2495" t="s">
        <v>995</v>
      </c>
      <c r="AM2495" t="s">
        <v>995</v>
      </c>
      <c r="AN2495" t="s">
        <v>995</v>
      </c>
      <c r="AO2495" t="s">
        <v>995</v>
      </c>
      <c r="AP2495" t="s">
        <v>995</v>
      </c>
      <c r="AQ2495" s="298" t="s">
        <v>855</v>
      </c>
      <c r="AR2495" s="303"/>
      <c r="AS2495" s="303"/>
    </row>
    <row r="2496" spans="1:45" ht="21.6" x14ac:dyDescent="0.3">
      <c r="A2496" s="285">
        <v>121503</v>
      </c>
      <c r="B2496" s="286" t="s">
        <v>61</v>
      </c>
      <c r="C2496" t="s">
        <v>225</v>
      </c>
      <c r="D2496" t="s">
        <v>225</v>
      </c>
      <c r="E2496" t="s">
        <v>225</v>
      </c>
      <c r="F2496" t="s">
        <v>225</v>
      </c>
      <c r="G2496" t="s">
        <v>226</v>
      </c>
      <c r="H2496" t="s">
        <v>225</v>
      </c>
      <c r="I2496" t="s">
        <v>225</v>
      </c>
      <c r="J2496" t="s">
        <v>225</v>
      </c>
      <c r="K2496" t="s">
        <v>226</v>
      </c>
      <c r="L2496" t="s">
        <v>224</v>
      </c>
      <c r="M2496" t="s">
        <v>224</v>
      </c>
      <c r="N2496" t="s">
        <v>224</v>
      </c>
      <c r="O2496" t="s">
        <v>226</v>
      </c>
      <c r="P2496" t="s">
        <v>224</v>
      </c>
      <c r="Q2496" t="s">
        <v>224</v>
      </c>
      <c r="R2496" t="s">
        <v>226</v>
      </c>
      <c r="S2496" t="s">
        <v>226</v>
      </c>
      <c r="T2496" t="s">
        <v>226</v>
      </c>
      <c r="U2496" t="s">
        <v>224</v>
      </c>
      <c r="V2496" t="s">
        <v>224</v>
      </c>
      <c r="W2496" t="s">
        <v>226</v>
      </c>
      <c r="X2496" t="s">
        <v>226</v>
      </c>
      <c r="Y2496" t="s">
        <v>226</v>
      </c>
      <c r="Z2496" t="s">
        <v>224</v>
      </c>
      <c r="AA2496" t="s">
        <v>226</v>
      </c>
      <c r="AB2496" t="s">
        <v>226</v>
      </c>
      <c r="AC2496" t="s">
        <v>226</v>
      </c>
      <c r="AD2496" t="s">
        <v>226</v>
      </c>
      <c r="AE2496" t="s">
        <v>226</v>
      </c>
      <c r="AF2496" t="s">
        <v>224</v>
      </c>
      <c r="AG2496" t="s">
        <v>226</v>
      </c>
      <c r="AH2496" t="s">
        <v>225</v>
      </c>
      <c r="AI2496" t="s">
        <v>224</v>
      </c>
      <c r="AJ2496" t="s">
        <v>225</v>
      </c>
      <c r="AK2496" t="s">
        <v>224</v>
      </c>
      <c r="AL2496" t="s">
        <v>224</v>
      </c>
      <c r="AM2496" t="s">
        <v>225</v>
      </c>
      <c r="AN2496" t="s">
        <v>226</v>
      </c>
      <c r="AO2496" t="s">
        <v>224</v>
      </c>
      <c r="AP2496" t="s">
        <v>226</v>
      </c>
      <c r="AQ2496" s="298" t="s">
        <v>394</v>
      </c>
      <c r="AR2496" s="307"/>
      <c r="AS2496" s="310"/>
    </row>
    <row r="2497" spans="1:47" x14ac:dyDescent="0.3">
      <c r="A2497" s="285">
        <v>121504</v>
      </c>
      <c r="B2497" s="286" t="s">
        <v>539</v>
      </c>
      <c r="C2497" t="s">
        <v>995</v>
      </c>
      <c r="D2497" t="s">
        <v>995</v>
      </c>
      <c r="E2497" t="s">
        <v>995</v>
      </c>
      <c r="F2497" t="s">
        <v>995</v>
      </c>
      <c r="G2497" t="s">
        <v>995</v>
      </c>
      <c r="H2497" t="s">
        <v>995</v>
      </c>
      <c r="I2497" t="s">
        <v>995</v>
      </c>
      <c r="J2497" t="s">
        <v>995</v>
      </c>
      <c r="K2497" t="s">
        <v>995</v>
      </c>
      <c r="L2497" t="s">
        <v>995</v>
      </c>
      <c r="M2497" t="s">
        <v>995</v>
      </c>
      <c r="N2497" t="s">
        <v>995</v>
      </c>
      <c r="O2497" t="s">
        <v>995</v>
      </c>
      <c r="P2497" t="s">
        <v>995</v>
      </c>
      <c r="Q2497" t="s">
        <v>995</v>
      </c>
      <c r="R2497" t="s">
        <v>995</v>
      </c>
      <c r="S2497" t="s">
        <v>995</v>
      </c>
      <c r="T2497" t="s">
        <v>995</v>
      </c>
      <c r="U2497" t="s">
        <v>995</v>
      </c>
      <c r="V2497" t="s">
        <v>995</v>
      </c>
      <c r="W2497" t="s">
        <v>995</v>
      </c>
      <c r="X2497" t="s">
        <v>995</v>
      </c>
      <c r="Y2497" t="s">
        <v>995</v>
      </c>
      <c r="Z2497" t="s">
        <v>995</v>
      </c>
      <c r="AA2497" t="s">
        <v>995</v>
      </c>
      <c r="AB2497" t="s">
        <v>995</v>
      </c>
      <c r="AC2497" t="s">
        <v>995</v>
      </c>
      <c r="AD2497" t="s">
        <v>995</v>
      </c>
      <c r="AE2497" t="s">
        <v>995</v>
      </c>
      <c r="AF2497" t="s">
        <v>995</v>
      </c>
      <c r="AG2497" t="s">
        <v>995</v>
      </c>
      <c r="AH2497" t="s">
        <v>995</v>
      </c>
      <c r="AI2497" t="s">
        <v>995</v>
      </c>
      <c r="AJ2497" t="s">
        <v>995</v>
      </c>
      <c r="AK2497" t="s">
        <v>995</v>
      </c>
      <c r="AL2497" t="s">
        <v>995</v>
      </c>
      <c r="AM2497" t="s">
        <v>995</v>
      </c>
      <c r="AN2497" t="s">
        <v>995</v>
      </c>
      <c r="AO2497" t="s">
        <v>995</v>
      </c>
      <c r="AP2497" t="s">
        <v>995</v>
      </c>
      <c r="AQ2497" s="298" t="s">
        <v>855</v>
      </c>
      <c r="AR2497" s="303"/>
      <c r="AS2497" s="303"/>
    </row>
    <row r="2498" spans="1:47" ht="28.8" x14ac:dyDescent="0.3">
      <c r="A2498" s="285">
        <v>121506</v>
      </c>
      <c r="B2498" s="286" t="s">
        <v>67</v>
      </c>
      <c r="C2498" t="s">
        <v>224</v>
      </c>
      <c r="D2498" t="s">
        <v>224</v>
      </c>
      <c r="E2498" t="s">
        <v>224</v>
      </c>
      <c r="F2498" t="s">
        <v>224</v>
      </c>
      <c r="G2498" t="s">
        <v>224</v>
      </c>
      <c r="H2498" t="s">
        <v>226</v>
      </c>
      <c r="I2498" t="s">
        <v>226</v>
      </c>
      <c r="J2498" t="s">
        <v>224</v>
      </c>
      <c r="K2498" t="s">
        <v>226</v>
      </c>
      <c r="L2498" t="s">
        <v>226</v>
      </c>
      <c r="M2498" t="s">
        <v>224</v>
      </c>
      <c r="N2498" t="s">
        <v>226</v>
      </c>
      <c r="O2498" t="s">
        <v>226</v>
      </c>
      <c r="P2498" t="s">
        <v>226</v>
      </c>
      <c r="Q2498" t="s">
        <v>226</v>
      </c>
      <c r="R2498" t="s">
        <v>226</v>
      </c>
      <c r="S2498" t="s">
        <v>226</v>
      </c>
      <c r="T2498" t="s">
        <v>224</v>
      </c>
      <c r="U2498" t="s">
        <v>226</v>
      </c>
      <c r="V2498" t="s">
        <v>226</v>
      </c>
      <c r="W2498" t="s">
        <v>226</v>
      </c>
      <c r="X2498" t="s">
        <v>226</v>
      </c>
      <c r="Y2498" t="s">
        <v>224</v>
      </c>
      <c r="Z2498" t="s">
        <v>226</v>
      </c>
      <c r="AA2498" t="s">
        <v>226</v>
      </c>
      <c r="AB2498" t="s">
        <v>226</v>
      </c>
      <c r="AC2498" t="s">
        <v>226</v>
      </c>
      <c r="AD2498" t="s">
        <v>225</v>
      </c>
      <c r="AE2498" t="s">
        <v>224</v>
      </c>
      <c r="AF2498" t="s">
        <v>226</v>
      </c>
      <c r="AG2498" t="s">
        <v>225</v>
      </c>
      <c r="AH2498" t="s">
        <v>225</v>
      </c>
      <c r="AI2498" t="s">
        <v>225</v>
      </c>
      <c r="AJ2498" t="s">
        <v>225</v>
      </c>
      <c r="AK2498" t="s">
        <v>225</v>
      </c>
      <c r="AL2498" t="s">
        <v>394</v>
      </c>
      <c r="AM2498" t="s">
        <v>394</v>
      </c>
      <c r="AN2498" t="s">
        <v>394</v>
      </c>
      <c r="AO2498" t="s">
        <v>394</v>
      </c>
      <c r="AP2498" t="s">
        <v>394</v>
      </c>
      <c r="AQ2498" s="298" t="s">
        <v>394</v>
      </c>
      <c r="AR2498" s="307"/>
      <c r="AS2498" s="310"/>
    </row>
    <row r="2499" spans="1:47" ht="21.6" x14ac:dyDescent="0.65">
      <c r="A2499" s="285">
        <v>121508</v>
      </c>
      <c r="B2499" s="286" t="s">
        <v>61</v>
      </c>
      <c r="C2499" t="s">
        <v>995</v>
      </c>
      <c r="D2499" t="s">
        <v>995</v>
      </c>
      <c r="E2499" t="s">
        <v>995</v>
      </c>
      <c r="F2499" t="s">
        <v>995</v>
      </c>
      <c r="G2499" t="s">
        <v>995</v>
      </c>
      <c r="H2499" t="s">
        <v>995</v>
      </c>
      <c r="I2499" t="s">
        <v>995</v>
      </c>
      <c r="J2499" t="s">
        <v>995</v>
      </c>
      <c r="K2499" t="s">
        <v>995</v>
      </c>
      <c r="L2499" t="s">
        <v>995</v>
      </c>
      <c r="M2499" t="s">
        <v>226</v>
      </c>
      <c r="N2499" t="s">
        <v>995</v>
      </c>
      <c r="O2499" t="s">
        <v>995</v>
      </c>
      <c r="P2499" t="s">
        <v>995</v>
      </c>
      <c r="Q2499" t="s">
        <v>995</v>
      </c>
      <c r="R2499" t="s">
        <v>995</v>
      </c>
      <c r="S2499" t="s">
        <v>995</v>
      </c>
      <c r="T2499" t="s">
        <v>995</v>
      </c>
      <c r="U2499" t="s">
        <v>995</v>
      </c>
      <c r="V2499" t="s">
        <v>995</v>
      </c>
      <c r="W2499" t="s">
        <v>995</v>
      </c>
      <c r="X2499" t="s">
        <v>995</v>
      </c>
      <c r="Y2499" t="s">
        <v>995</v>
      </c>
      <c r="Z2499" t="s">
        <v>995</v>
      </c>
      <c r="AA2499" t="s">
        <v>995</v>
      </c>
      <c r="AB2499" t="s">
        <v>995</v>
      </c>
      <c r="AC2499" t="s">
        <v>995</v>
      </c>
      <c r="AD2499" t="s">
        <v>995</v>
      </c>
      <c r="AE2499" t="s">
        <v>995</v>
      </c>
      <c r="AF2499" t="s">
        <v>995</v>
      </c>
      <c r="AG2499" t="s">
        <v>995</v>
      </c>
      <c r="AH2499" t="s">
        <v>995</v>
      </c>
      <c r="AI2499" t="s">
        <v>995</v>
      </c>
      <c r="AJ2499" t="s">
        <v>995</v>
      </c>
      <c r="AK2499" t="s">
        <v>995</v>
      </c>
      <c r="AL2499" t="s">
        <v>995</v>
      </c>
      <c r="AM2499" t="s">
        <v>995</v>
      </c>
      <c r="AN2499" t="s">
        <v>995</v>
      </c>
      <c r="AO2499" t="s">
        <v>995</v>
      </c>
      <c r="AP2499" t="s">
        <v>995</v>
      </c>
      <c r="AQ2499" s="290"/>
      <c r="AR2499" s="296"/>
      <c r="AS2499" s="296"/>
      <c r="AU2499"/>
    </row>
    <row r="2500" spans="1:47" ht="21.6" x14ac:dyDescent="0.3">
      <c r="A2500" s="285">
        <v>121509</v>
      </c>
      <c r="B2500" s="286" t="s">
        <v>61</v>
      </c>
      <c r="C2500" t="s">
        <v>225</v>
      </c>
      <c r="D2500" t="s">
        <v>225</v>
      </c>
      <c r="E2500" t="s">
        <v>226</v>
      </c>
      <c r="F2500" t="s">
        <v>226</v>
      </c>
      <c r="G2500" t="s">
        <v>225</v>
      </c>
      <c r="H2500" t="s">
        <v>225</v>
      </c>
      <c r="I2500" t="s">
        <v>224</v>
      </c>
      <c r="J2500" t="s">
        <v>224</v>
      </c>
      <c r="K2500" t="s">
        <v>225</v>
      </c>
      <c r="L2500" t="s">
        <v>225</v>
      </c>
      <c r="M2500" t="s">
        <v>225</v>
      </c>
      <c r="N2500" t="s">
        <v>224</v>
      </c>
      <c r="O2500" t="s">
        <v>224</v>
      </c>
      <c r="P2500" t="s">
        <v>225</v>
      </c>
      <c r="Q2500" t="s">
        <v>225</v>
      </c>
      <c r="R2500" t="s">
        <v>225</v>
      </c>
      <c r="S2500" t="s">
        <v>226</v>
      </c>
      <c r="T2500" t="s">
        <v>226</v>
      </c>
      <c r="U2500" t="s">
        <v>224</v>
      </c>
      <c r="V2500" t="s">
        <v>226</v>
      </c>
      <c r="W2500" t="s">
        <v>226</v>
      </c>
      <c r="X2500" t="s">
        <v>226</v>
      </c>
      <c r="Y2500" t="s">
        <v>226</v>
      </c>
      <c r="Z2500" t="s">
        <v>224</v>
      </c>
      <c r="AA2500" t="s">
        <v>226</v>
      </c>
      <c r="AB2500" t="s">
        <v>224</v>
      </c>
      <c r="AC2500" t="s">
        <v>224</v>
      </c>
      <c r="AD2500" t="s">
        <v>226</v>
      </c>
      <c r="AE2500" t="s">
        <v>224</v>
      </c>
      <c r="AF2500" t="s">
        <v>224</v>
      </c>
      <c r="AG2500" t="s">
        <v>226</v>
      </c>
      <c r="AH2500" t="s">
        <v>224</v>
      </c>
      <c r="AI2500" t="s">
        <v>226</v>
      </c>
      <c r="AJ2500" t="s">
        <v>224</v>
      </c>
      <c r="AK2500" t="s">
        <v>224</v>
      </c>
      <c r="AL2500" t="s">
        <v>226</v>
      </c>
      <c r="AM2500" t="s">
        <v>225</v>
      </c>
      <c r="AN2500" t="s">
        <v>224</v>
      </c>
      <c r="AO2500" t="s">
        <v>226</v>
      </c>
      <c r="AP2500" t="s">
        <v>226</v>
      </c>
      <c r="AQ2500" s="298" t="s">
        <v>394</v>
      </c>
      <c r="AR2500" s="307"/>
      <c r="AS2500" s="310"/>
    </row>
    <row r="2501" spans="1:47" x14ac:dyDescent="0.3">
      <c r="A2501" s="285">
        <v>121511</v>
      </c>
      <c r="B2501" s="286" t="s">
        <v>540</v>
      </c>
      <c r="C2501" t="s">
        <v>995</v>
      </c>
      <c r="D2501" t="s">
        <v>995</v>
      </c>
      <c r="E2501" t="s">
        <v>995</v>
      </c>
      <c r="F2501" t="s">
        <v>995</v>
      </c>
      <c r="G2501" t="s">
        <v>995</v>
      </c>
      <c r="H2501" t="s">
        <v>995</v>
      </c>
      <c r="I2501" t="s">
        <v>995</v>
      </c>
      <c r="J2501" t="s">
        <v>995</v>
      </c>
      <c r="K2501" t="s">
        <v>995</v>
      </c>
      <c r="L2501" t="s">
        <v>995</v>
      </c>
      <c r="M2501" t="s">
        <v>995</v>
      </c>
      <c r="N2501" t="s">
        <v>995</v>
      </c>
      <c r="O2501" t="s">
        <v>995</v>
      </c>
      <c r="P2501" t="s">
        <v>995</v>
      </c>
      <c r="Q2501" t="s">
        <v>995</v>
      </c>
      <c r="R2501" t="s">
        <v>995</v>
      </c>
      <c r="S2501" t="s">
        <v>995</v>
      </c>
      <c r="T2501" t="s">
        <v>995</v>
      </c>
      <c r="U2501" t="s">
        <v>995</v>
      </c>
      <c r="V2501" t="s">
        <v>995</v>
      </c>
      <c r="W2501" t="s">
        <v>995</v>
      </c>
      <c r="X2501" t="s">
        <v>995</v>
      </c>
      <c r="Y2501" t="s">
        <v>995</v>
      </c>
      <c r="Z2501" t="s">
        <v>995</v>
      </c>
      <c r="AA2501" t="s">
        <v>995</v>
      </c>
      <c r="AB2501" t="s">
        <v>995</v>
      </c>
      <c r="AC2501" t="s">
        <v>995</v>
      </c>
      <c r="AD2501" t="s">
        <v>995</v>
      </c>
      <c r="AE2501" t="s">
        <v>995</v>
      </c>
      <c r="AF2501" t="s">
        <v>995</v>
      </c>
      <c r="AG2501" t="s">
        <v>995</v>
      </c>
      <c r="AH2501" t="s">
        <v>995</v>
      </c>
      <c r="AI2501" t="s">
        <v>995</v>
      </c>
      <c r="AJ2501" t="s">
        <v>995</v>
      </c>
      <c r="AK2501" t="s">
        <v>995</v>
      </c>
      <c r="AL2501" t="s">
        <v>995</v>
      </c>
      <c r="AM2501" t="s">
        <v>995</v>
      </c>
      <c r="AN2501" t="s">
        <v>995</v>
      </c>
      <c r="AO2501" t="s">
        <v>995</v>
      </c>
      <c r="AP2501" t="s">
        <v>995</v>
      </c>
      <c r="AQ2501" s="298" t="s">
        <v>855</v>
      </c>
      <c r="AR2501" s="303"/>
      <c r="AS2501" s="303"/>
    </row>
    <row r="2502" spans="1:47" ht="21.6" x14ac:dyDescent="0.3">
      <c r="A2502" s="285">
        <v>121512</v>
      </c>
      <c r="B2502" s="286" t="s">
        <v>61</v>
      </c>
      <c r="C2502" t="s">
        <v>226</v>
      </c>
      <c r="D2502" t="s">
        <v>226</v>
      </c>
      <c r="E2502" t="s">
        <v>226</v>
      </c>
      <c r="F2502" t="s">
        <v>226</v>
      </c>
      <c r="G2502" t="s">
        <v>226</v>
      </c>
      <c r="H2502" t="s">
        <v>226</v>
      </c>
      <c r="I2502" t="s">
        <v>224</v>
      </c>
      <c r="J2502" t="s">
        <v>226</v>
      </c>
      <c r="K2502" t="s">
        <v>226</v>
      </c>
      <c r="L2502" t="s">
        <v>226</v>
      </c>
      <c r="M2502" t="s">
        <v>224</v>
      </c>
      <c r="N2502" t="s">
        <v>226</v>
      </c>
      <c r="O2502" t="s">
        <v>226</v>
      </c>
      <c r="P2502" t="s">
        <v>226</v>
      </c>
      <c r="Q2502" t="s">
        <v>226</v>
      </c>
      <c r="R2502" t="s">
        <v>226</v>
      </c>
      <c r="S2502" t="s">
        <v>226</v>
      </c>
      <c r="T2502" t="s">
        <v>226</v>
      </c>
      <c r="U2502" t="s">
        <v>226</v>
      </c>
      <c r="V2502" t="s">
        <v>226</v>
      </c>
      <c r="W2502" t="s">
        <v>226</v>
      </c>
      <c r="X2502" t="s">
        <v>224</v>
      </c>
      <c r="Y2502" t="s">
        <v>226</v>
      </c>
      <c r="Z2502" t="s">
        <v>224</v>
      </c>
      <c r="AA2502" t="s">
        <v>226</v>
      </c>
      <c r="AB2502" t="s">
        <v>224</v>
      </c>
      <c r="AC2502" t="s">
        <v>224</v>
      </c>
      <c r="AD2502" t="s">
        <v>226</v>
      </c>
      <c r="AE2502" t="s">
        <v>226</v>
      </c>
      <c r="AF2502" t="s">
        <v>226</v>
      </c>
      <c r="AG2502" t="s">
        <v>226</v>
      </c>
      <c r="AH2502" t="s">
        <v>224</v>
      </c>
      <c r="AI2502" t="s">
        <v>224</v>
      </c>
      <c r="AJ2502" t="s">
        <v>226</v>
      </c>
      <c r="AK2502" t="s">
        <v>224</v>
      </c>
      <c r="AL2502" t="s">
        <v>224</v>
      </c>
      <c r="AM2502" t="s">
        <v>226</v>
      </c>
      <c r="AN2502" t="s">
        <v>226</v>
      </c>
      <c r="AO2502" t="s">
        <v>224</v>
      </c>
      <c r="AP2502" t="s">
        <v>224</v>
      </c>
      <c r="AQ2502" s="298" t="s">
        <v>394</v>
      </c>
      <c r="AR2502" s="307"/>
      <c r="AS2502" s="310"/>
    </row>
    <row r="2503" spans="1:47" ht="21.6" x14ac:dyDescent="0.3">
      <c r="A2503" s="285">
        <v>121513</v>
      </c>
      <c r="B2503" s="286" t="s">
        <v>61</v>
      </c>
      <c r="C2503" t="s">
        <v>225</v>
      </c>
      <c r="D2503" t="s">
        <v>225</v>
      </c>
      <c r="E2503" t="s">
        <v>225</v>
      </c>
      <c r="F2503" t="s">
        <v>225</v>
      </c>
      <c r="G2503" t="s">
        <v>226</v>
      </c>
      <c r="H2503" t="s">
        <v>225</v>
      </c>
      <c r="I2503" t="s">
        <v>226</v>
      </c>
      <c r="J2503" t="s">
        <v>226</v>
      </c>
      <c r="K2503" t="s">
        <v>225</v>
      </c>
      <c r="L2503" t="s">
        <v>225</v>
      </c>
      <c r="M2503" t="s">
        <v>226</v>
      </c>
      <c r="N2503" t="s">
        <v>224</v>
      </c>
      <c r="O2503" t="s">
        <v>226</v>
      </c>
      <c r="P2503" t="s">
        <v>224</v>
      </c>
      <c r="Q2503" t="s">
        <v>226</v>
      </c>
      <c r="R2503" t="s">
        <v>226</v>
      </c>
      <c r="S2503" t="s">
        <v>226</v>
      </c>
      <c r="T2503" t="s">
        <v>226</v>
      </c>
      <c r="U2503" t="s">
        <v>226</v>
      </c>
      <c r="V2503" t="s">
        <v>226</v>
      </c>
      <c r="W2503" t="s">
        <v>226</v>
      </c>
      <c r="X2503" t="s">
        <v>226</v>
      </c>
      <c r="Y2503" t="s">
        <v>226</v>
      </c>
      <c r="Z2503" t="s">
        <v>224</v>
      </c>
      <c r="AA2503" t="s">
        <v>226</v>
      </c>
      <c r="AB2503" t="s">
        <v>226</v>
      </c>
      <c r="AC2503" t="s">
        <v>226</v>
      </c>
      <c r="AD2503" t="s">
        <v>226</v>
      </c>
      <c r="AE2503" t="s">
        <v>225</v>
      </c>
      <c r="AF2503" t="s">
        <v>226</v>
      </c>
      <c r="AG2503" t="s">
        <v>226</v>
      </c>
      <c r="AH2503" t="s">
        <v>226</v>
      </c>
      <c r="AI2503" t="s">
        <v>224</v>
      </c>
      <c r="AJ2503" t="s">
        <v>226</v>
      </c>
      <c r="AK2503" t="s">
        <v>224</v>
      </c>
      <c r="AL2503" t="s">
        <v>226</v>
      </c>
      <c r="AM2503" t="s">
        <v>224</v>
      </c>
      <c r="AN2503" t="s">
        <v>226</v>
      </c>
      <c r="AO2503" t="s">
        <v>224</v>
      </c>
      <c r="AP2503" t="s">
        <v>224</v>
      </c>
      <c r="AQ2503" s="298" t="s">
        <v>394</v>
      </c>
      <c r="AR2503" s="307"/>
      <c r="AS2503" s="310"/>
    </row>
    <row r="2504" spans="1:47" x14ac:dyDescent="0.3">
      <c r="A2504" s="285">
        <v>121515</v>
      </c>
      <c r="B2504" s="286" t="s">
        <v>539</v>
      </c>
      <c r="C2504" t="s">
        <v>995</v>
      </c>
      <c r="D2504" t="s">
        <v>995</v>
      </c>
      <c r="E2504" t="s">
        <v>995</v>
      </c>
      <c r="F2504" t="s">
        <v>995</v>
      </c>
      <c r="G2504" t="s">
        <v>995</v>
      </c>
      <c r="H2504" t="s">
        <v>995</v>
      </c>
      <c r="I2504" t="s">
        <v>995</v>
      </c>
      <c r="J2504" t="s">
        <v>995</v>
      </c>
      <c r="K2504" t="s">
        <v>995</v>
      </c>
      <c r="L2504" t="s">
        <v>995</v>
      </c>
      <c r="M2504" t="s">
        <v>995</v>
      </c>
      <c r="N2504" t="s">
        <v>995</v>
      </c>
      <c r="O2504" t="s">
        <v>995</v>
      </c>
      <c r="P2504" t="s">
        <v>995</v>
      </c>
      <c r="Q2504" t="s">
        <v>995</v>
      </c>
      <c r="R2504" t="s">
        <v>995</v>
      </c>
      <c r="S2504" t="s">
        <v>995</v>
      </c>
      <c r="T2504" t="s">
        <v>995</v>
      </c>
      <c r="U2504" t="s">
        <v>995</v>
      </c>
      <c r="V2504" t="s">
        <v>995</v>
      </c>
      <c r="W2504" t="s">
        <v>995</v>
      </c>
      <c r="X2504" t="s">
        <v>995</v>
      </c>
      <c r="Y2504" t="s">
        <v>995</v>
      </c>
      <c r="Z2504" t="s">
        <v>995</v>
      </c>
      <c r="AA2504" t="s">
        <v>995</v>
      </c>
      <c r="AB2504" t="s">
        <v>995</v>
      </c>
      <c r="AC2504" t="s">
        <v>995</v>
      </c>
      <c r="AD2504" t="s">
        <v>995</v>
      </c>
      <c r="AE2504" t="s">
        <v>995</v>
      </c>
      <c r="AF2504" t="s">
        <v>995</v>
      </c>
      <c r="AG2504" t="s">
        <v>995</v>
      </c>
      <c r="AH2504" t="s">
        <v>995</v>
      </c>
      <c r="AI2504" t="s">
        <v>995</v>
      </c>
      <c r="AJ2504" t="s">
        <v>995</v>
      </c>
      <c r="AK2504" t="s">
        <v>995</v>
      </c>
      <c r="AL2504" t="s">
        <v>995</v>
      </c>
      <c r="AM2504" t="s">
        <v>995</v>
      </c>
      <c r="AN2504" t="s">
        <v>995</v>
      </c>
      <c r="AO2504" t="s">
        <v>995</v>
      </c>
      <c r="AP2504" t="s">
        <v>995</v>
      </c>
      <c r="AQ2504" s="298" t="s">
        <v>855</v>
      </c>
      <c r="AR2504" s="303"/>
      <c r="AS2504" s="303"/>
    </row>
    <row r="2505" spans="1:47" x14ac:dyDescent="0.3">
      <c r="A2505" s="285">
        <v>121519</v>
      </c>
      <c r="B2505" s="286" t="s">
        <v>539</v>
      </c>
      <c r="C2505" t="s">
        <v>995</v>
      </c>
      <c r="D2505" t="s">
        <v>995</v>
      </c>
      <c r="E2505" t="s">
        <v>995</v>
      </c>
      <c r="F2505" t="s">
        <v>995</v>
      </c>
      <c r="G2505" t="s">
        <v>995</v>
      </c>
      <c r="H2505" t="s">
        <v>995</v>
      </c>
      <c r="I2505" t="s">
        <v>995</v>
      </c>
      <c r="J2505" t="s">
        <v>995</v>
      </c>
      <c r="K2505" t="s">
        <v>995</v>
      </c>
      <c r="L2505" t="s">
        <v>995</v>
      </c>
      <c r="M2505" t="s">
        <v>995</v>
      </c>
      <c r="N2505" t="s">
        <v>995</v>
      </c>
      <c r="O2505" t="s">
        <v>995</v>
      </c>
      <c r="P2505" t="s">
        <v>995</v>
      </c>
      <c r="Q2505" t="s">
        <v>995</v>
      </c>
      <c r="R2505" t="s">
        <v>995</v>
      </c>
      <c r="S2505" t="s">
        <v>995</v>
      </c>
      <c r="T2505" t="s">
        <v>995</v>
      </c>
      <c r="U2505" t="s">
        <v>995</v>
      </c>
      <c r="V2505" t="s">
        <v>995</v>
      </c>
      <c r="W2505" t="s">
        <v>995</v>
      </c>
      <c r="X2505" t="s">
        <v>995</v>
      </c>
      <c r="Y2505" t="s">
        <v>995</v>
      </c>
      <c r="Z2505" t="s">
        <v>995</v>
      </c>
      <c r="AA2505" t="s">
        <v>995</v>
      </c>
      <c r="AB2505" t="s">
        <v>995</v>
      </c>
      <c r="AC2505" t="s">
        <v>995</v>
      </c>
      <c r="AD2505" t="s">
        <v>995</v>
      </c>
      <c r="AE2505" t="s">
        <v>995</v>
      </c>
      <c r="AF2505" t="s">
        <v>995</v>
      </c>
      <c r="AG2505" t="s">
        <v>995</v>
      </c>
      <c r="AH2505" t="s">
        <v>995</v>
      </c>
      <c r="AI2505" t="s">
        <v>995</v>
      </c>
      <c r="AJ2505" t="s">
        <v>995</v>
      </c>
      <c r="AK2505" t="s">
        <v>995</v>
      </c>
      <c r="AL2505" t="s">
        <v>995</v>
      </c>
      <c r="AM2505" t="s">
        <v>995</v>
      </c>
      <c r="AN2505" t="s">
        <v>995</v>
      </c>
      <c r="AO2505" t="s">
        <v>995</v>
      </c>
      <c r="AP2505" t="s">
        <v>995</v>
      </c>
      <c r="AQ2505" s="298" t="s">
        <v>855</v>
      </c>
      <c r="AR2505" s="303"/>
      <c r="AS2505" s="303"/>
    </row>
    <row r="2506" spans="1:47" x14ac:dyDescent="0.3">
      <c r="A2506" s="285">
        <v>121521</v>
      </c>
      <c r="B2506" s="286" t="s">
        <v>540</v>
      </c>
      <c r="C2506" t="s">
        <v>995</v>
      </c>
      <c r="D2506" t="s">
        <v>995</v>
      </c>
      <c r="E2506" t="s">
        <v>995</v>
      </c>
      <c r="F2506" t="s">
        <v>995</v>
      </c>
      <c r="G2506" t="s">
        <v>995</v>
      </c>
      <c r="H2506" t="s">
        <v>995</v>
      </c>
      <c r="I2506" t="s">
        <v>995</v>
      </c>
      <c r="J2506" t="s">
        <v>995</v>
      </c>
      <c r="K2506" t="s">
        <v>995</v>
      </c>
      <c r="L2506" t="s">
        <v>995</v>
      </c>
      <c r="M2506" t="s">
        <v>995</v>
      </c>
      <c r="N2506" t="s">
        <v>995</v>
      </c>
      <c r="O2506" t="s">
        <v>995</v>
      </c>
      <c r="P2506" t="s">
        <v>995</v>
      </c>
      <c r="Q2506" t="s">
        <v>995</v>
      </c>
      <c r="R2506" t="s">
        <v>995</v>
      </c>
      <c r="S2506" t="s">
        <v>995</v>
      </c>
      <c r="T2506" t="s">
        <v>995</v>
      </c>
      <c r="U2506" t="s">
        <v>995</v>
      </c>
      <c r="V2506" t="s">
        <v>995</v>
      </c>
      <c r="W2506" t="s">
        <v>995</v>
      </c>
      <c r="X2506" t="s">
        <v>995</v>
      </c>
      <c r="Y2506" t="s">
        <v>995</v>
      </c>
      <c r="Z2506" t="s">
        <v>995</v>
      </c>
      <c r="AA2506" t="s">
        <v>995</v>
      </c>
      <c r="AB2506" t="s">
        <v>995</v>
      </c>
      <c r="AC2506" t="s">
        <v>995</v>
      </c>
      <c r="AD2506" t="s">
        <v>995</v>
      </c>
      <c r="AE2506" t="s">
        <v>995</v>
      </c>
      <c r="AF2506" t="s">
        <v>995</v>
      </c>
      <c r="AG2506" t="s">
        <v>995</v>
      </c>
      <c r="AH2506" t="s">
        <v>995</v>
      </c>
      <c r="AI2506" t="s">
        <v>995</v>
      </c>
      <c r="AJ2506" t="s">
        <v>995</v>
      </c>
      <c r="AK2506" t="s">
        <v>995</v>
      </c>
      <c r="AL2506" t="s">
        <v>995</v>
      </c>
      <c r="AM2506" t="s">
        <v>995</v>
      </c>
      <c r="AN2506" t="s">
        <v>995</v>
      </c>
      <c r="AO2506" t="s">
        <v>995</v>
      </c>
      <c r="AP2506" t="s">
        <v>995</v>
      </c>
      <c r="AQ2506" s="298" t="s">
        <v>855</v>
      </c>
      <c r="AR2506" s="303"/>
      <c r="AS2506" s="303"/>
    </row>
    <row r="2507" spans="1:47" x14ac:dyDescent="0.3">
      <c r="A2507" s="285">
        <v>121522</v>
      </c>
      <c r="B2507" s="286" t="s">
        <v>540</v>
      </c>
      <c r="C2507" t="s">
        <v>995</v>
      </c>
      <c r="D2507" t="s">
        <v>995</v>
      </c>
      <c r="E2507" t="s">
        <v>995</v>
      </c>
      <c r="F2507" t="s">
        <v>995</v>
      </c>
      <c r="G2507" t="s">
        <v>995</v>
      </c>
      <c r="H2507" t="s">
        <v>995</v>
      </c>
      <c r="I2507" t="s">
        <v>995</v>
      </c>
      <c r="J2507" t="s">
        <v>995</v>
      </c>
      <c r="K2507" t="s">
        <v>995</v>
      </c>
      <c r="L2507" t="s">
        <v>995</v>
      </c>
      <c r="M2507" t="s">
        <v>995</v>
      </c>
      <c r="N2507" t="s">
        <v>995</v>
      </c>
      <c r="O2507" t="s">
        <v>995</v>
      </c>
      <c r="P2507" t="s">
        <v>995</v>
      </c>
      <c r="Q2507" t="s">
        <v>995</v>
      </c>
      <c r="R2507" t="s">
        <v>995</v>
      </c>
      <c r="S2507" t="s">
        <v>995</v>
      </c>
      <c r="T2507" t="s">
        <v>995</v>
      </c>
      <c r="U2507" t="s">
        <v>995</v>
      </c>
      <c r="V2507" t="s">
        <v>995</v>
      </c>
      <c r="W2507" t="s">
        <v>995</v>
      </c>
      <c r="X2507" t="s">
        <v>995</v>
      </c>
      <c r="Y2507" t="s">
        <v>995</v>
      </c>
      <c r="Z2507" t="s">
        <v>995</v>
      </c>
      <c r="AA2507" t="s">
        <v>995</v>
      </c>
      <c r="AB2507" t="s">
        <v>995</v>
      </c>
      <c r="AC2507" t="s">
        <v>995</v>
      </c>
      <c r="AD2507" t="s">
        <v>995</v>
      </c>
      <c r="AE2507" t="s">
        <v>995</v>
      </c>
      <c r="AF2507" t="s">
        <v>995</v>
      </c>
      <c r="AG2507" t="s">
        <v>995</v>
      </c>
      <c r="AH2507" t="s">
        <v>995</v>
      </c>
      <c r="AI2507" t="s">
        <v>995</v>
      </c>
      <c r="AJ2507" t="s">
        <v>995</v>
      </c>
      <c r="AK2507" t="s">
        <v>995</v>
      </c>
      <c r="AL2507" t="s">
        <v>995</v>
      </c>
      <c r="AM2507" t="s">
        <v>995</v>
      </c>
      <c r="AN2507" t="s">
        <v>995</v>
      </c>
      <c r="AO2507" t="s">
        <v>995</v>
      </c>
      <c r="AP2507" t="s">
        <v>995</v>
      </c>
      <c r="AQ2507" s="298" t="s">
        <v>855</v>
      </c>
      <c r="AR2507" s="303"/>
      <c r="AS2507" s="303"/>
    </row>
    <row r="2508" spans="1:47" x14ac:dyDescent="0.3">
      <c r="A2508" s="285">
        <v>121523</v>
      </c>
      <c r="B2508" s="286" t="s">
        <v>539</v>
      </c>
      <c r="C2508" t="s">
        <v>995</v>
      </c>
      <c r="D2508" t="s">
        <v>995</v>
      </c>
      <c r="E2508" t="s">
        <v>995</v>
      </c>
      <c r="F2508" t="s">
        <v>995</v>
      </c>
      <c r="G2508" t="s">
        <v>995</v>
      </c>
      <c r="H2508" t="s">
        <v>995</v>
      </c>
      <c r="I2508" t="s">
        <v>995</v>
      </c>
      <c r="J2508" t="s">
        <v>995</v>
      </c>
      <c r="K2508" t="s">
        <v>995</v>
      </c>
      <c r="L2508" t="s">
        <v>995</v>
      </c>
      <c r="M2508" t="s">
        <v>995</v>
      </c>
      <c r="N2508" t="s">
        <v>995</v>
      </c>
      <c r="O2508" t="s">
        <v>995</v>
      </c>
      <c r="P2508" t="s">
        <v>995</v>
      </c>
      <c r="Q2508" t="s">
        <v>995</v>
      </c>
      <c r="R2508" t="s">
        <v>995</v>
      </c>
      <c r="S2508" t="s">
        <v>995</v>
      </c>
      <c r="T2508" t="s">
        <v>995</v>
      </c>
      <c r="U2508" t="s">
        <v>995</v>
      </c>
      <c r="V2508" t="s">
        <v>995</v>
      </c>
      <c r="W2508" t="s">
        <v>995</v>
      </c>
      <c r="X2508" t="s">
        <v>995</v>
      </c>
      <c r="Y2508" t="s">
        <v>995</v>
      </c>
      <c r="Z2508" t="s">
        <v>995</v>
      </c>
      <c r="AA2508" t="s">
        <v>995</v>
      </c>
      <c r="AB2508" t="s">
        <v>995</v>
      </c>
      <c r="AC2508" t="s">
        <v>995</v>
      </c>
      <c r="AD2508" t="s">
        <v>995</v>
      </c>
      <c r="AE2508" t="s">
        <v>995</v>
      </c>
      <c r="AF2508" t="s">
        <v>995</v>
      </c>
      <c r="AG2508" t="s">
        <v>995</v>
      </c>
      <c r="AH2508" t="s">
        <v>995</v>
      </c>
      <c r="AI2508" t="s">
        <v>995</v>
      </c>
      <c r="AJ2508" t="s">
        <v>995</v>
      </c>
      <c r="AK2508" t="s">
        <v>995</v>
      </c>
      <c r="AL2508" t="s">
        <v>995</v>
      </c>
      <c r="AM2508" t="s">
        <v>995</v>
      </c>
      <c r="AN2508" t="s">
        <v>995</v>
      </c>
      <c r="AO2508" t="s">
        <v>995</v>
      </c>
      <c r="AP2508" t="s">
        <v>995</v>
      </c>
      <c r="AQ2508" s="298" t="s">
        <v>855</v>
      </c>
      <c r="AR2508" s="303"/>
      <c r="AS2508" s="303"/>
    </row>
    <row r="2509" spans="1:47" ht="21.6" x14ac:dyDescent="0.3">
      <c r="A2509" s="285">
        <v>121525</v>
      </c>
      <c r="B2509" s="286" t="s">
        <v>538</v>
      </c>
      <c r="C2509" t="s">
        <v>226</v>
      </c>
      <c r="D2509" t="s">
        <v>224</v>
      </c>
      <c r="E2509" t="s">
        <v>224</v>
      </c>
      <c r="F2509" t="s">
        <v>224</v>
      </c>
      <c r="G2509" t="s">
        <v>226</v>
      </c>
      <c r="H2509" t="s">
        <v>224</v>
      </c>
      <c r="I2509" t="s">
        <v>226</v>
      </c>
      <c r="J2509" t="s">
        <v>224</v>
      </c>
      <c r="K2509" t="s">
        <v>226</v>
      </c>
      <c r="L2509" t="s">
        <v>226</v>
      </c>
      <c r="M2509" t="s">
        <v>226</v>
      </c>
      <c r="N2509" t="s">
        <v>224</v>
      </c>
      <c r="O2509" t="s">
        <v>226</v>
      </c>
      <c r="P2509" t="s">
        <v>225</v>
      </c>
      <c r="Q2509" t="s">
        <v>225</v>
      </c>
      <c r="R2509" t="s">
        <v>226</v>
      </c>
      <c r="S2509" t="s">
        <v>226</v>
      </c>
      <c r="T2509" t="s">
        <v>226</v>
      </c>
      <c r="U2509" t="s">
        <v>226</v>
      </c>
      <c r="V2509" t="s">
        <v>226</v>
      </c>
      <c r="W2509" t="s">
        <v>226</v>
      </c>
      <c r="X2509" t="s">
        <v>226</v>
      </c>
      <c r="Y2509" t="s">
        <v>226</v>
      </c>
      <c r="Z2509" t="s">
        <v>226</v>
      </c>
      <c r="AA2509" t="s">
        <v>224</v>
      </c>
      <c r="AB2509" t="s">
        <v>226</v>
      </c>
      <c r="AC2509" t="s">
        <v>225</v>
      </c>
      <c r="AD2509" t="s">
        <v>226</v>
      </c>
      <c r="AE2509" t="s">
        <v>225</v>
      </c>
      <c r="AF2509" t="s">
        <v>226</v>
      </c>
      <c r="AG2509" t="s">
        <v>394</v>
      </c>
      <c r="AH2509" t="s">
        <v>394</v>
      </c>
      <c r="AI2509" t="s">
        <v>394</v>
      </c>
      <c r="AJ2509" t="s">
        <v>394</v>
      </c>
      <c r="AK2509" t="s">
        <v>394</v>
      </c>
      <c r="AL2509" t="s">
        <v>394</v>
      </c>
      <c r="AM2509" t="s">
        <v>394</v>
      </c>
      <c r="AN2509" t="s">
        <v>394</v>
      </c>
      <c r="AO2509" t="s">
        <v>394</v>
      </c>
      <c r="AP2509" t="s">
        <v>394</v>
      </c>
      <c r="AQ2509" s="298" t="s">
        <v>394</v>
      </c>
      <c r="AR2509" s="307"/>
      <c r="AS2509" s="310"/>
    </row>
    <row r="2510" spans="1:47" ht="21.6" x14ac:dyDescent="0.3">
      <c r="A2510" s="285">
        <v>121526</v>
      </c>
      <c r="B2510" s="286" t="s">
        <v>61</v>
      </c>
      <c r="C2510" t="s">
        <v>226</v>
      </c>
      <c r="D2510" t="s">
        <v>226</v>
      </c>
      <c r="E2510" t="s">
        <v>226</v>
      </c>
      <c r="F2510" t="s">
        <v>226</v>
      </c>
      <c r="G2510" t="s">
        <v>226</v>
      </c>
      <c r="H2510" t="s">
        <v>226</v>
      </c>
      <c r="I2510" t="s">
        <v>226</v>
      </c>
      <c r="J2510" t="s">
        <v>226</v>
      </c>
      <c r="K2510" t="s">
        <v>226</v>
      </c>
      <c r="L2510" t="s">
        <v>226</v>
      </c>
      <c r="M2510" t="s">
        <v>226</v>
      </c>
      <c r="N2510" t="s">
        <v>224</v>
      </c>
      <c r="O2510" t="s">
        <v>226</v>
      </c>
      <c r="P2510" t="s">
        <v>224</v>
      </c>
      <c r="Q2510" t="s">
        <v>226</v>
      </c>
      <c r="R2510" t="s">
        <v>226</v>
      </c>
      <c r="S2510" t="s">
        <v>226</v>
      </c>
      <c r="T2510" t="s">
        <v>226</v>
      </c>
      <c r="U2510" t="s">
        <v>226</v>
      </c>
      <c r="V2510" t="s">
        <v>226</v>
      </c>
      <c r="W2510" t="s">
        <v>226</v>
      </c>
      <c r="X2510" t="s">
        <v>226</v>
      </c>
      <c r="Y2510" t="s">
        <v>226</v>
      </c>
      <c r="Z2510" t="s">
        <v>224</v>
      </c>
      <c r="AA2510" t="s">
        <v>226</v>
      </c>
      <c r="AB2510" t="s">
        <v>226</v>
      </c>
      <c r="AC2510" t="s">
        <v>226</v>
      </c>
      <c r="AD2510" t="s">
        <v>226</v>
      </c>
      <c r="AE2510" t="s">
        <v>225</v>
      </c>
      <c r="AF2510" t="s">
        <v>225</v>
      </c>
      <c r="AG2510" t="s">
        <v>226</v>
      </c>
      <c r="AH2510" t="s">
        <v>224</v>
      </c>
      <c r="AI2510" t="s">
        <v>226</v>
      </c>
      <c r="AJ2510" t="s">
        <v>224</v>
      </c>
      <c r="AK2510" t="s">
        <v>224</v>
      </c>
      <c r="AL2510" t="s">
        <v>226</v>
      </c>
      <c r="AM2510" t="s">
        <v>224</v>
      </c>
      <c r="AN2510" t="s">
        <v>226</v>
      </c>
      <c r="AO2510" t="s">
        <v>224</v>
      </c>
      <c r="AP2510" t="s">
        <v>226</v>
      </c>
      <c r="AQ2510" s="298" t="s">
        <v>394</v>
      </c>
      <c r="AR2510" s="307"/>
      <c r="AS2510" s="310"/>
    </row>
    <row r="2511" spans="1:47" x14ac:dyDescent="0.3">
      <c r="A2511" s="285">
        <v>121528</v>
      </c>
      <c r="B2511" s="286" t="s">
        <v>539</v>
      </c>
      <c r="C2511" t="s">
        <v>995</v>
      </c>
      <c r="D2511" t="s">
        <v>995</v>
      </c>
      <c r="E2511" t="s">
        <v>995</v>
      </c>
      <c r="F2511" t="s">
        <v>995</v>
      </c>
      <c r="G2511" t="s">
        <v>995</v>
      </c>
      <c r="H2511" t="s">
        <v>995</v>
      </c>
      <c r="I2511" t="s">
        <v>995</v>
      </c>
      <c r="J2511" t="s">
        <v>995</v>
      </c>
      <c r="K2511" t="s">
        <v>995</v>
      </c>
      <c r="L2511" t="s">
        <v>995</v>
      </c>
      <c r="M2511" t="s">
        <v>995</v>
      </c>
      <c r="N2511" t="s">
        <v>995</v>
      </c>
      <c r="O2511" t="s">
        <v>995</v>
      </c>
      <c r="P2511" t="s">
        <v>995</v>
      </c>
      <c r="Q2511" t="s">
        <v>995</v>
      </c>
      <c r="R2511" t="s">
        <v>995</v>
      </c>
      <c r="S2511" t="s">
        <v>995</v>
      </c>
      <c r="T2511" t="s">
        <v>995</v>
      </c>
      <c r="U2511" t="s">
        <v>995</v>
      </c>
      <c r="V2511" t="s">
        <v>995</v>
      </c>
      <c r="W2511" t="s">
        <v>995</v>
      </c>
      <c r="X2511" t="s">
        <v>995</v>
      </c>
      <c r="Y2511" t="s">
        <v>995</v>
      </c>
      <c r="Z2511" t="s">
        <v>995</v>
      </c>
      <c r="AA2511" t="s">
        <v>995</v>
      </c>
      <c r="AB2511" t="s">
        <v>995</v>
      </c>
      <c r="AC2511" t="s">
        <v>995</v>
      </c>
      <c r="AD2511" t="s">
        <v>995</v>
      </c>
      <c r="AE2511" t="s">
        <v>995</v>
      </c>
      <c r="AF2511" t="s">
        <v>995</v>
      </c>
      <c r="AG2511" t="s">
        <v>995</v>
      </c>
      <c r="AH2511" t="s">
        <v>995</v>
      </c>
      <c r="AI2511" t="s">
        <v>995</v>
      </c>
      <c r="AJ2511" t="s">
        <v>995</v>
      </c>
      <c r="AK2511" t="s">
        <v>995</v>
      </c>
      <c r="AL2511" t="s">
        <v>995</v>
      </c>
      <c r="AM2511" t="s">
        <v>995</v>
      </c>
      <c r="AN2511" t="s">
        <v>995</v>
      </c>
      <c r="AO2511" t="s">
        <v>995</v>
      </c>
      <c r="AP2511" t="s">
        <v>995</v>
      </c>
      <c r="AQ2511" s="298" t="s">
        <v>855</v>
      </c>
      <c r="AR2511" s="303"/>
      <c r="AS2511" s="303"/>
    </row>
    <row r="2512" spans="1:47" ht="21.6" x14ac:dyDescent="0.3">
      <c r="A2512" s="285">
        <v>121529</v>
      </c>
      <c r="B2512" s="286" t="s">
        <v>540</v>
      </c>
      <c r="C2512" t="s">
        <v>226</v>
      </c>
      <c r="D2512" t="s">
        <v>224</v>
      </c>
      <c r="E2512" t="s">
        <v>224</v>
      </c>
      <c r="F2512" t="s">
        <v>224</v>
      </c>
      <c r="G2512" t="s">
        <v>226</v>
      </c>
      <c r="H2512" t="s">
        <v>226</v>
      </c>
      <c r="I2512" t="s">
        <v>226</v>
      </c>
      <c r="J2512" t="s">
        <v>225</v>
      </c>
      <c r="K2512" t="s">
        <v>224</v>
      </c>
      <c r="L2512" t="s">
        <v>226</v>
      </c>
      <c r="M2512" t="s">
        <v>226</v>
      </c>
      <c r="N2512" t="s">
        <v>224</v>
      </c>
      <c r="O2512" t="s">
        <v>224</v>
      </c>
      <c r="P2512" t="s">
        <v>224</v>
      </c>
      <c r="Q2512" t="s">
        <v>224</v>
      </c>
      <c r="R2512" t="s">
        <v>226</v>
      </c>
      <c r="S2512" t="s">
        <v>226</v>
      </c>
      <c r="T2512" t="s">
        <v>225</v>
      </c>
      <c r="U2512" t="s">
        <v>224</v>
      </c>
      <c r="V2512" t="s">
        <v>224</v>
      </c>
      <c r="W2512" t="s">
        <v>394</v>
      </c>
      <c r="X2512" t="s">
        <v>394</v>
      </c>
      <c r="Y2512" t="s">
        <v>394</v>
      </c>
      <c r="Z2512" t="s">
        <v>394</v>
      </c>
      <c r="AA2512" t="s">
        <v>394</v>
      </c>
      <c r="AB2512" t="s">
        <v>394</v>
      </c>
      <c r="AC2512" t="s">
        <v>394</v>
      </c>
      <c r="AD2512" t="s">
        <v>394</v>
      </c>
      <c r="AE2512" t="s">
        <v>394</v>
      </c>
      <c r="AF2512" t="s">
        <v>394</v>
      </c>
      <c r="AG2512" t="s">
        <v>394</v>
      </c>
      <c r="AH2512" t="s">
        <v>394</v>
      </c>
      <c r="AI2512" t="s">
        <v>394</v>
      </c>
      <c r="AJ2512" t="s">
        <v>394</v>
      </c>
      <c r="AK2512" t="s">
        <v>394</v>
      </c>
      <c r="AL2512" t="s">
        <v>394</v>
      </c>
      <c r="AM2512" t="s">
        <v>394</v>
      </c>
      <c r="AN2512" t="s">
        <v>394</v>
      </c>
      <c r="AO2512" t="s">
        <v>394</v>
      </c>
      <c r="AP2512" t="s">
        <v>394</v>
      </c>
      <c r="AQ2512" s="298" t="s">
        <v>394</v>
      </c>
      <c r="AR2512" s="307"/>
      <c r="AS2512" s="310"/>
    </row>
    <row r="2513" spans="1:47" x14ac:dyDescent="0.3">
      <c r="A2513" s="285">
        <v>121530</v>
      </c>
      <c r="B2513" s="286" t="s">
        <v>540</v>
      </c>
      <c r="C2513" t="s">
        <v>224</v>
      </c>
      <c r="D2513" t="s">
        <v>226</v>
      </c>
      <c r="E2513" t="s">
        <v>226</v>
      </c>
      <c r="F2513" t="s">
        <v>224</v>
      </c>
      <c r="G2513" t="s">
        <v>226</v>
      </c>
      <c r="H2513" t="s">
        <v>226</v>
      </c>
      <c r="I2513" t="s">
        <v>226</v>
      </c>
      <c r="J2513" t="s">
        <v>226</v>
      </c>
      <c r="K2513" t="s">
        <v>226</v>
      </c>
      <c r="L2513" t="s">
        <v>224</v>
      </c>
      <c r="M2513" t="s">
        <v>226</v>
      </c>
      <c r="N2513" t="s">
        <v>226</v>
      </c>
      <c r="O2513" t="s">
        <v>226</v>
      </c>
      <c r="P2513" t="s">
        <v>226</v>
      </c>
      <c r="Q2513" t="s">
        <v>226</v>
      </c>
      <c r="R2513" t="s">
        <v>226</v>
      </c>
      <c r="S2513" t="s">
        <v>226</v>
      </c>
      <c r="T2513" t="s">
        <v>226</v>
      </c>
      <c r="U2513" t="s">
        <v>226</v>
      </c>
      <c r="V2513" t="s">
        <v>226</v>
      </c>
      <c r="W2513" t="s">
        <v>226</v>
      </c>
      <c r="X2513" t="s">
        <v>226</v>
      </c>
      <c r="Y2513" t="s">
        <v>226</v>
      </c>
      <c r="Z2513" t="s">
        <v>226</v>
      </c>
      <c r="AA2513" t="s">
        <v>226</v>
      </c>
      <c r="AB2513" t="s">
        <v>224</v>
      </c>
      <c r="AC2513" t="s">
        <v>226</v>
      </c>
      <c r="AD2513" t="s">
        <v>226</v>
      </c>
      <c r="AE2513" t="s">
        <v>226</v>
      </c>
      <c r="AF2513" t="s">
        <v>226</v>
      </c>
      <c r="AG2513" t="s">
        <v>226</v>
      </c>
      <c r="AH2513" t="s">
        <v>224</v>
      </c>
      <c r="AI2513" t="s">
        <v>226</v>
      </c>
      <c r="AJ2513" t="s">
        <v>226</v>
      </c>
      <c r="AK2513" t="s">
        <v>224</v>
      </c>
      <c r="AL2513" t="s">
        <v>226</v>
      </c>
      <c r="AM2513" t="s">
        <v>224</v>
      </c>
      <c r="AN2513" t="s">
        <v>226</v>
      </c>
      <c r="AO2513" t="s">
        <v>224</v>
      </c>
      <c r="AP2513" t="s">
        <v>224</v>
      </c>
      <c r="AQ2513" s="293"/>
      <c r="AR2513" s="296"/>
      <c r="AS2513" s="296"/>
      <c r="AU2513"/>
    </row>
    <row r="2514" spans="1:47" x14ac:dyDescent="0.3">
      <c r="A2514" s="285">
        <v>121533</v>
      </c>
      <c r="B2514" s="286" t="s">
        <v>539</v>
      </c>
      <c r="C2514" t="s">
        <v>995</v>
      </c>
      <c r="D2514" t="s">
        <v>995</v>
      </c>
      <c r="E2514" t="s">
        <v>995</v>
      </c>
      <c r="F2514" t="s">
        <v>995</v>
      </c>
      <c r="G2514" t="s">
        <v>995</v>
      </c>
      <c r="H2514" t="s">
        <v>995</v>
      </c>
      <c r="I2514" t="s">
        <v>995</v>
      </c>
      <c r="J2514" t="s">
        <v>995</v>
      </c>
      <c r="K2514" t="s">
        <v>995</v>
      </c>
      <c r="L2514" t="s">
        <v>995</v>
      </c>
      <c r="M2514" t="s">
        <v>995</v>
      </c>
      <c r="N2514" t="s">
        <v>995</v>
      </c>
      <c r="O2514" t="s">
        <v>995</v>
      </c>
      <c r="P2514" t="s">
        <v>995</v>
      </c>
      <c r="Q2514" t="s">
        <v>995</v>
      </c>
      <c r="R2514" t="s">
        <v>995</v>
      </c>
      <c r="S2514" t="s">
        <v>995</v>
      </c>
      <c r="T2514" t="s">
        <v>995</v>
      </c>
      <c r="U2514" t="s">
        <v>995</v>
      </c>
      <c r="V2514" t="s">
        <v>995</v>
      </c>
      <c r="W2514" t="s">
        <v>995</v>
      </c>
      <c r="X2514" t="s">
        <v>995</v>
      </c>
      <c r="Y2514" t="s">
        <v>995</v>
      </c>
      <c r="Z2514" t="s">
        <v>995</v>
      </c>
      <c r="AA2514" t="s">
        <v>995</v>
      </c>
      <c r="AB2514" t="s">
        <v>995</v>
      </c>
      <c r="AC2514" t="s">
        <v>995</v>
      </c>
      <c r="AD2514" t="s">
        <v>995</v>
      </c>
      <c r="AE2514" t="s">
        <v>995</v>
      </c>
      <c r="AF2514" t="s">
        <v>995</v>
      </c>
      <c r="AG2514" t="s">
        <v>995</v>
      </c>
      <c r="AH2514" t="s">
        <v>995</v>
      </c>
      <c r="AI2514" t="s">
        <v>995</v>
      </c>
      <c r="AJ2514" t="s">
        <v>995</v>
      </c>
      <c r="AK2514" t="s">
        <v>995</v>
      </c>
      <c r="AL2514" t="s">
        <v>995</v>
      </c>
      <c r="AM2514" t="s">
        <v>995</v>
      </c>
      <c r="AN2514" t="s">
        <v>995</v>
      </c>
      <c r="AO2514" t="s">
        <v>995</v>
      </c>
      <c r="AP2514" t="s">
        <v>995</v>
      </c>
      <c r="AQ2514" s="298" t="s">
        <v>855</v>
      </c>
      <c r="AR2514" s="303"/>
      <c r="AS2514" s="303"/>
    </row>
    <row r="2515" spans="1:47" ht="21.6" x14ac:dyDescent="0.3">
      <c r="A2515" s="285">
        <v>121536</v>
      </c>
      <c r="B2515" s="286" t="s">
        <v>61</v>
      </c>
      <c r="C2515" t="s">
        <v>226</v>
      </c>
      <c r="D2515" t="s">
        <v>226</v>
      </c>
      <c r="E2515" t="s">
        <v>226</v>
      </c>
      <c r="F2515" t="s">
        <v>226</v>
      </c>
      <c r="G2515" t="s">
        <v>224</v>
      </c>
      <c r="H2515" t="s">
        <v>226</v>
      </c>
      <c r="I2515" t="s">
        <v>226</v>
      </c>
      <c r="J2515" t="s">
        <v>226</v>
      </c>
      <c r="K2515" t="s">
        <v>226</v>
      </c>
      <c r="L2515" t="s">
        <v>226</v>
      </c>
      <c r="M2515" t="s">
        <v>226</v>
      </c>
      <c r="N2515" t="s">
        <v>226</v>
      </c>
      <c r="O2515" t="s">
        <v>226</v>
      </c>
      <c r="P2515" t="s">
        <v>224</v>
      </c>
      <c r="Q2515" t="s">
        <v>226</v>
      </c>
      <c r="R2515" t="s">
        <v>226</v>
      </c>
      <c r="S2515" t="s">
        <v>224</v>
      </c>
      <c r="T2515" t="s">
        <v>226</v>
      </c>
      <c r="U2515" t="s">
        <v>226</v>
      </c>
      <c r="V2515" t="s">
        <v>226</v>
      </c>
      <c r="W2515" t="s">
        <v>226</v>
      </c>
      <c r="X2515" t="s">
        <v>226</v>
      </c>
      <c r="Y2515" t="s">
        <v>226</v>
      </c>
      <c r="Z2515" t="s">
        <v>224</v>
      </c>
      <c r="AA2515" t="s">
        <v>226</v>
      </c>
      <c r="AB2515" t="s">
        <v>226</v>
      </c>
      <c r="AC2515" t="s">
        <v>226</v>
      </c>
      <c r="AD2515" t="s">
        <v>226</v>
      </c>
      <c r="AE2515" t="s">
        <v>226</v>
      </c>
      <c r="AF2515" t="s">
        <v>224</v>
      </c>
      <c r="AG2515" t="s">
        <v>226</v>
      </c>
      <c r="AH2515" t="s">
        <v>224</v>
      </c>
      <c r="AI2515" t="s">
        <v>226</v>
      </c>
      <c r="AJ2515" t="s">
        <v>224</v>
      </c>
      <c r="AK2515" t="s">
        <v>226</v>
      </c>
      <c r="AL2515" t="s">
        <v>226</v>
      </c>
      <c r="AM2515" t="s">
        <v>225</v>
      </c>
      <c r="AN2515" t="s">
        <v>226</v>
      </c>
      <c r="AO2515" t="s">
        <v>225</v>
      </c>
      <c r="AP2515" t="s">
        <v>225</v>
      </c>
      <c r="AQ2515" s="298" t="s">
        <v>394</v>
      </c>
      <c r="AR2515" s="307"/>
      <c r="AS2515" s="310"/>
    </row>
    <row r="2516" spans="1:47" ht="28.8" x14ac:dyDescent="0.3">
      <c r="A2516" s="285">
        <v>121537</v>
      </c>
      <c r="B2516" s="286" t="s">
        <v>541</v>
      </c>
      <c r="C2516" t="s">
        <v>226</v>
      </c>
      <c r="D2516" t="s">
        <v>226</v>
      </c>
      <c r="E2516" t="s">
        <v>224</v>
      </c>
      <c r="F2516" t="s">
        <v>224</v>
      </c>
      <c r="G2516" t="s">
        <v>224</v>
      </c>
      <c r="H2516" t="s">
        <v>226</v>
      </c>
      <c r="I2516" t="s">
        <v>226</v>
      </c>
      <c r="J2516" t="s">
        <v>226</v>
      </c>
      <c r="K2516" t="s">
        <v>224</v>
      </c>
      <c r="L2516" t="s">
        <v>224</v>
      </c>
      <c r="M2516" t="s">
        <v>224</v>
      </c>
      <c r="N2516" t="s">
        <v>224</v>
      </c>
      <c r="O2516" t="s">
        <v>224</v>
      </c>
      <c r="P2516" t="s">
        <v>226</v>
      </c>
      <c r="Q2516" t="s">
        <v>224</v>
      </c>
      <c r="R2516" t="s">
        <v>224</v>
      </c>
      <c r="S2516" t="s">
        <v>226</v>
      </c>
      <c r="T2516" t="s">
        <v>226</v>
      </c>
      <c r="U2516" t="s">
        <v>226</v>
      </c>
      <c r="V2516" t="s">
        <v>224</v>
      </c>
      <c r="W2516" t="s">
        <v>225</v>
      </c>
      <c r="X2516" t="s">
        <v>225</v>
      </c>
      <c r="Y2516" t="s">
        <v>225</v>
      </c>
      <c r="Z2516" t="s">
        <v>225</v>
      </c>
      <c r="AA2516" t="s">
        <v>225</v>
      </c>
      <c r="AC2516" t="s">
        <v>394</v>
      </c>
      <c r="AD2516" t="s">
        <v>394</v>
      </c>
      <c r="AE2516" t="s">
        <v>394</v>
      </c>
      <c r="AF2516" t="s">
        <v>394</v>
      </c>
      <c r="AG2516" t="s">
        <v>394</v>
      </c>
      <c r="AH2516" t="s">
        <v>394</v>
      </c>
      <c r="AI2516" t="s">
        <v>394</v>
      </c>
      <c r="AJ2516" t="s">
        <v>394</v>
      </c>
      <c r="AK2516" t="s">
        <v>394</v>
      </c>
      <c r="AL2516" t="s">
        <v>394</v>
      </c>
      <c r="AM2516" t="s">
        <v>394</v>
      </c>
      <c r="AN2516" t="s">
        <v>394</v>
      </c>
      <c r="AO2516" t="s">
        <v>394</v>
      </c>
      <c r="AP2516" t="s">
        <v>394</v>
      </c>
      <c r="AQ2516" s="298" t="s">
        <v>394</v>
      </c>
      <c r="AR2516" s="307"/>
      <c r="AS2516" s="310"/>
    </row>
    <row r="2517" spans="1:47" x14ac:dyDescent="0.3">
      <c r="A2517" s="285">
        <v>121538</v>
      </c>
      <c r="B2517" s="286" t="s">
        <v>539</v>
      </c>
      <c r="C2517" t="s">
        <v>995</v>
      </c>
      <c r="D2517" t="s">
        <v>995</v>
      </c>
      <c r="E2517" t="s">
        <v>995</v>
      </c>
      <c r="F2517" t="s">
        <v>995</v>
      </c>
      <c r="G2517" t="s">
        <v>995</v>
      </c>
      <c r="H2517" t="s">
        <v>995</v>
      </c>
      <c r="I2517" t="s">
        <v>995</v>
      </c>
      <c r="J2517" t="s">
        <v>995</v>
      </c>
      <c r="K2517" t="s">
        <v>995</v>
      </c>
      <c r="L2517" t="s">
        <v>995</v>
      </c>
      <c r="M2517" t="s">
        <v>995</v>
      </c>
      <c r="N2517" t="s">
        <v>995</v>
      </c>
      <c r="O2517" t="s">
        <v>995</v>
      </c>
      <c r="P2517" t="s">
        <v>995</v>
      </c>
      <c r="Q2517" t="s">
        <v>995</v>
      </c>
      <c r="R2517" t="s">
        <v>995</v>
      </c>
      <c r="S2517" t="s">
        <v>995</v>
      </c>
      <c r="T2517" t="s">
        <v>995</v>
      </c>
      <c r="U2517" t="s">
        <v>995</v>
      </c>
      <c r="V2517" t="s">
        <v>995</v>
      </c>
      <c r="W2517" t="s">
        <v>995</v>
      </c>
      <c r="X2517" t="s">
        <v>995</v>
      </c>
      <c r="Y2517" t="s">
        <v>995</v>
      </c>
      <c r="Z2517" t="s">
        <v>995</v>
      </c>
      <c r="AA2517" t="s">
        <v>995</v>
      </c>
      <c r="AB2517" t="s">
        <v>995</v>
      </c>
      <c r="AC2517" t="s">
        <v>995</v>
      </c>
      <c r="AD2517" t="s">
        <v>995</v>
      </c>
      <c r="AE2517" t="s">
        <v>995</v>
      </c>
      <c r="AF2517" t="s">
        <v>995</v>
      </c>
      <c r="AG2517" t="s">
        <v>995</v>
      </c>
      <c r="AH2517" t="s">
        <v>995</v>
      </c>
      <c r="AI2517" t="s">
        <v>995</v>
      </c>
      <c r="AJ2517" t="s">
        <v>995</v>
      </c>
      <c r="AK2517" t="s">
        <v>995</v>
      </c>
      <c r="AL2517" t="s">
        <v>995</v>
      </c>
      <c r="AM2517" t="s">
        <v>995</v>
      </c>
      <c r="AN2517" t="s">
        <v>995</v>
      </c>
      <c r="AO2517" t="s">
        <v>995</v>
      </c>
      <c r="AP2517" t="s">
        <v>995</v>
      </c>
      <c r="AQ2517" s="298" t="s">
        <v>855</v>
      </c>
      <c r="AR2517" s="303"/>
      <c r="AS2517" s="303"/>
    </row>
    <row r="2518" spans="1:47" x14ac:dyDescent="0.3">
      <c r="A2518" s="285">
        <v>121539</v>
      </c>
      <c r="B2518" s="286" t="s">
        <v>539</v>
      </c>
      <c r="C2518" t="s">
        <v>995</v>
      </c>
      <c r="D2518" t="s">
        <v>995</v>
      </c>
      <c r="E2518" t="s">
        <v>995</v>
      </c>
      <c r="F2518" t="s">
        <v>995</v>
      </c>
      <c r="G2518" t="s">
        <v>995</v>
      </c>
      <c r="H2518" t="s">
        <v>995</v>
      </c>
      <c r="I2518" t="s">
        <v>995</v>
      </c>
      <c r="J2518" t="s">
        <v>995</v>
      </c>
      <c r="K2518" t="s">
        <v>995</v>
      </c>
      <c r="L2518" t="s">
        <v>995</v>
      </c>
      <c r="M2518" t="s">
        <v>995</v>
      </c>
      <c r="N2518" t="s">
        <v>995</v>
      </c>
      <c r="O2518" t="s">
        <v>995</v>
      </c>
      <c r="P2518" t="s">
        <v>995</v>
      </c>
      <c r="Q2518" t="s">
        <v>995</v>
      </c>
      <c r="R2518" t="s">
        <v>995</v>
      </c>
      <c r="S2518" t="s">
        <v>995</v>
      </c>
      <c r="T2518" t="s">
        <v>995</v>
      </c>
      <c r="U2518" t="s">
        <v>995</v>
      </c>
      <c r="V2518" t="s">
        <v>995</v>
      </c>
      <c r="W2518" t="s">
        <v>995</v>
      </c>
      <c r="X2518" t="s">
        <v>995</v>
      </c>
      <c r="Y2518" t="s">
        <v>995</v>
      </c>
      <c r="Z2518" t="s">
        <v>995</v>
      </c>
      <c r="AA2518" t="s">
        <v>995</v>
      </c>
      <c r="AB2518" t="s">
        <v>995</v>
      </c>
      <c r="AC2518" t="s">
        <v>995</v>
      </c>
      <c r="AD2518" t="s">
        <v>995</v>
      </c>
      <c r="AE2518" t="s">
        <v>995</v>
      </c>
      <c r="AF2518" t="s">
        <v>995</v>
      </c>
      <c r="AG2518" t="s">
        <v>995</v>
      </c>
      <c r="AH2518" t="s">
        <v>995</v>
      </c>
      <c r="AI2518" t="s">
        <v>995</v>
      </c>
      <c r="AJ2518" t="s">
        <v>995</v>
      </c>
      <c r="AK2518" t="s">
        <v>995</v>
      </c>
      <c r="AL2518" t="s">
        <v>995</v>
      </c>
      <c r="AM2518" t="s">
        <v>995</v>
      </c>
      <c r="AN2518" t="s">
        <v>995</v>
      </c>
      <c r="AO2518" t="s">
        <v>995</v>
      </c>
      <c r="AP2518" t="s">
        <v>995</v>
      </c>
      <c r="AQ2518" s="298" t="s">
        <v>855</v>
      </c>
      <c r="AR2518" s="303"/>
      <c r="AS2518" s="303"/>
    </row>
    <row r="2519" spans="1:47" x14ac:dyDescent="0.3">
      <c r="A2519" s="285">
        <v>121540</v>
      </c>
      <c r="B2519" s="286" t="s">
        <v>539</v>
      </c>
      <c r="C2519" t="s">
        <v>995</v>
      </c>
      <c r="D2519" t="s">
        <v>995</v>
      </c>
      <c r="E2519" t="s">
        <v>995</v>
      </c>
      <c r="F2519" t="s">
        <v>995</v>
      </c>
      <c r="G2519" t="s">
        <v>995</v>
      </c>
      <c r="H2519" t="s">
        <v>995</v>
      </c>
      <c r="I2519" t="s">
        <v>995</v>
      </c>
      <c r="J2519" t="s">
        <v>995</v>
      </c>
      <c r="K2519" t="s">
        <v>995</v>
      </c>
      <c r="L2519" t="s">
        <v>995</v>
      </c>
      <c r="M2519" t="s">
        <v>995</v>
      </c>
      <c r="N2519" t="s">
        <v>995</v>
      </c>
      <c r="O2519" t="s">
        <v>995</v>
      </c>
      <c r="P2519" t="s">
        <v>995</v>
      </c>
      <c r="Q2519" t="s">
        <v>995</v>
      </c>
      <c r="R2519" t="s">
        <v>995</v>
      </c>
      <c r="S2519" t="s">
        <v>995</v>
      </c>
      <c r="T2519" t="s">
        <v>995</v>
      </c>
      <c r="U2519" t="s">
        <v>995</v>
      </c>
      <c r="V2519" t="s">
        <v>995</v>
      </c>
      <c r="W2519" t="s">
        <v>995</v>
      </c>
      <c r="X2519" t="s">
        <v>995</v>
      </c>
      <c r="Y2519" t="s">
        <v>995</v>
      </c>
      <c r="Z2519" t="s">
        <v>995</v>
      </c>
      <c r="AA2519" t="s">
        <v>995</v>
      </c>
      <c r="AB2519" t="s">
        <v>995</v>
      </c>
      <c r="AC2519" t="s">
        <v>995</v>
      </c>
      <c r="AD2519" t="s">
        <v>995</v>
      </c>
      <c r="AE2519" t="s">
        <v>995</v>
      </c>
      <c r="AF2519" t="s">
        <v>995</v>
      </c>
      <c r="AG2519" t="s">
        <v>995</v>
      </c>
      <c r="AH2519" t="s">
        <v>995</v>
      </c>
      <c r="AI2519" t="s">
        <v>995</v>
      </c>
      <c r="AJ2519" t="s">
        <v>995</v>
      </c>
      <c r="AK2519" t="s">
        <v>995</v>
      </c>
      <c r="AL2519" t="s">
        <v>995</v>
      </c>
      <c r="AM2519" t="s">
        <v>995</v>
      </c>
      <c r="AN2519" t="s">
        <v>995</v>
      </c>
      <c r="AO2519" t="s">
        <v>995</v>
      </c>
      <c r="AP2519" t="s">
        <v>995</v>
      </c>
      <c r="AQ2519" s="298" t="s">
        <v>855</v>
      </c>
      <c r="AR2519" s="303"/>
      <c r="AS2519" s="303"/>
    </row>
    <row r="2520" spans="1:47" x14ac:dyDescent="0.3">
      <c r="A2520" s="285">
        <v>121541</v>
      </c>
      <c r="B2520" s="286" t="s">
        <v>540</v>
      </c>
      <c r="AQ2520" s="298" t="s">
        <v>394</v>
      </c>
      <c r="AR2520" s="303"/>
      <c r="AS2520" s="303"/>
    </row>
    <row r="2521" spans="1:47" x14ac:dyDescent="0.3">
      <c r="A2521" s="285">
        <v>121542</v>
      </c>
      <c r="B2521" s="286" t="s">
        <v>540</v>
      </c>
      <c r="C2521" t="s">
        <v>995</v>
      </c>
      <c r="D2521" t="s">
        <v>995</v>
      </c>
      <c r="E2521" t="s">
        <v>995</v>
      </c>
      <c r="F2521" t="s">
        <v>995</v>
      </c>
      <c r="G2521" t="s">
        <v>995</v>
      </c>
      <c r="H2521" t="s">
        <v>995</v>
      </c>
      <c r="I2521" t="s">
        <v>995</v>
      </c>
      <c r="J2521" t="s">
        <v>995</v>
      </c>
      <c r="K2521" t="s">
        <v>995</v>
      </c>
      <c r="L2521" t="s">
        <v>995</v>
      </c>
      <c r="M2521" t="s">
        <v>995</v>
      </c>
      <c r="N2521" t="s">
        <v>995</v>
      </c>
      <c r="O2521" t="s">
        <v>995</v>
      </c>
      <c r="P2521" t="s">
        <v>995</v>
      </c>
      <c r="Q2521" t="s">
        <v>995</v>
      </c>
      <c r="R2521" t="s">
        <v>995</v>
      </c>
      <c r="S2521" t="s">
        <v>995</v>
      </c>
      <c r="T2521" t="s">
        <v>995</v>
      </c>
      <c r="U2521" t="s">
        <v>995</v>
      </c>
      <c r="V2521" t="s">
        <v>995</v>
      </c>
      <c r="W2521" t="s">
        <v>995</v>
      </c>
      <c r="X2521" t="s">
        <v>995</v>
      </c>
      <c r="Y2521" t="s">
        <v>995</v>
      </c>
      <c r="Z2521" t="s">
        <v>995</v>
      </c>
      <c r="AA2521" t="s">
        <v>995</v>
      </c>
      <c r="AB2521" t="s">
        <v>995</v>
      </c>
      <c r="AC2521" t="s">
        <v>995</v>
      </c>
      <c r="AD2521" t="s">
        <v>995</v>
      </c>
      <c r="AE2521" t="s">
        <v>995</v>
      </c>
      <c r="AF2521" t="s">
        <v>995</v>
      </c>
      <c r="AG2521" t="s">
        <v>995</v>
      </c>
      <c r="AH2521" t="s">
        <v>995</v>
      </c>
      <c r="AI2521" t="s">
        <v>995</v>
      </c>
      <c r="AJ2521" t="s">
        <v>995</v>
      </c>
      <c r="AK2521" t="s">
        <v>995</v>
      </c>
      <c r="AL2521" t="s">
        <v>995</v>
      </c>
      <c r="AM2521" t="s">
        <v>995</v>
      </c>
      <c r="AN2521" t="s">
        <v>995</v>
      </c>
      <c r="AO2521" t="s">
        <v>995</v>
      </c>
      <c r="AP2521" t="s">
        <v>995</v>
      </c>
      <c r="AQ2521" s="298" t="s">
        <v>855</v>
      </c>
      <c r="AR2521" s="303"/>
      <c r="AS2521" s="303"/>
    </row>
    <row r="2522" spans="1:47" x14ac:dyDescent="0.3">
      <c r="A2522" s="285">
        <v>121543</v>
      </c>
      <c r="B2522" s="286" t="s">
        <v>540</v>
      </c>
      <c r="AQ2522" s="298" t="s">
        <v>394</v>
      </c>
      <c r="AR2522" s="303"/>
      <c r="AS2522" s="303"/>
    </row>
    <row r="2523" spans="1:47" x14ac:dyDescent="0.3">
      <c r="A2523" s="285">
        <v>121544</v>
      </c>
      <c r="B2523" s="286" t="s">
        <v>540</v>
      </c>
      <c r="C2523" t="s">
        <v>995</v>
      </c>
      <c r="D2523" t="s">
        <v>995</v>
      </c>
      <c r="E2523" t="s">
        <v>995</v>
      </c>
      <c r="F2523" t="s">
        <v>995</v>
      </c>
      <c r="G2523" t="s">
        <v>995</v>
      </c>
      <c r="H2523" t="s">
        <v>995</v>
      </c>
      <c r="I2523" t="s">
        <v>995</v>
      </c>
      <c r="J2523" t="s">
        <v>995</v>
      </c>
      <c r="K2523" t="s">
        <v>995</v>
      </c>
      <c r="L2523" t="s">
        <v>995</v>
      </c>
      <c r="M2523" t="s">
        <v>995</v>
      </c>
      <c r="N2523" t="s">
        <v>995</v>
      </c>
      <c r="O2523" t="s">
        <v>995</v>
      </c>
      <c r="P2523" t="s">
        <v>995</v>
      </c>
      <c r="Q2523" t="s">
        <v>995</v>
      </c>
      <c r="R2523" t="s">
        <v>995</v>
      </c>
      <c r="S2523" t="s">
        <v>995</v>
      </c>
      <c r="T2523" t="s">
        <v>995</v>
      </c>
      <c r="U2523" t="s">
        <v>995</v>
      </c>
      <c r="V2523" t="s">
        <v>995</v>
      </c>
      <c r="W2523" t="s">
        <v>995</v>
      </c>
      <c r="X2523" t="s">
        <v>995</v>
      </c>
      <c r="Y2523" t="s">
        <v>995</v>
      </c>
      <c r="Z2523" t="s">
        <v>995</v>
      </c>
      <c r="AA2523" t="s">
        <v>995</v>
      </c>
      <c r="AB2523" t="s">
        <v>995</v>
      </c>
      <c r="AC2523" t="s">
        <v>995</v>
      </c>
      <c r="AD2523" t="s">
        <v>995</v>
      </c>
      <c r="AE2523" t="s">
        <v>995</v>
      </c>
      <c r="AF2523" t="s">
        <v>995</v>
      </c>
      <c r="AG2523" t="s">
        <v>995</v>
      </c>
      <c r="AH2523" t="s">
        <v>995</v>
      </c>
      <c r="AI2523" t="s">
        <v>995</v>
      </c>
      <c r="AJ2523" t="s">
        <v>995</v>
      </c>
      <c r="AK2523" t="s">
        <v>995</v>
      </c>
      <c r="AL2523" t="s">
        <v>995</v>
      </c>
      <c r="AM2523" t="s">
        <v>995</v>
      </c>
      <c r="AN2523" t="s">
        <v>995</v>
      </c>
      <c r="AO2523" t="s">
        <v>995</v>
      </c>
      <c r="AP2523" t="s">
        <v>995</v>
      </c>
      <c r="AQ2523" s="298" t="s">
        <v>855</v>
      </c>
      <c r="AR2523" s="303"/>
      <c r="AS2523" s="303"/>
    </row>
    <row r="2524" spans="1:47" x14ac:dyDescent="0.3">
      <c r="A2524" s="285">
        <v>121545</v>
      </c>
      <c r="B2524" s="286" t="s">
        <v>539</v>
      </c>
      <c r="C2524" t="s">
        <v>995</v>
      </c>
      <c r="D2524" t="s">
        <v>995</v>
      </c>
      <c r="E2524" t="s">
        <v>995</v>
      </c>
      <c r="F2524" t="s">
        <v>995</v>
      </c>
      <c r="G2524" t="s">
        <v>995</v>
      </c>
      <c r="H2524" t="s">
        <v>995</v>
      </c>
      <c r="I2524" t="s">
        <v>995</v>
      </c>
      <c r="J2524" t="s">
        <v>995</v>
      </c>
      <c r="K2524" t="s">
        <v>995</v>
      </c>
      <c r="L2524" t="s">
        <v>995</v>
      </c>
      <c r="M2524" t="s">
        <v>995</v>
      </c>
      <c r="N2524" t="s">
        <v>995</v>
      </c>
      <c r="O2524" t="s">
        <v>995</v>
      </c>
      <c r="P2524" t="s">
        <v>995</v>
      </c>
      <c r="Q2524" t="s">
        <v>995</v>
      </c>
      <c r="R2524" t="s">
        <v>995</v>
      </c>
      <c r="S2524" t="s">
        <v>995</v>
      </c>
      <c r="T2524" t="s">
        <v>995</v>
      </c>
      <c r="U2524" t="s">
        <v>995</v>
      </c>
      <c r="V2524" t="s">
        <v>995</v>
      </c>
      <c r="W2524" t="s">
        <v>995</v>
      </c>
      <c r="X2524" t="s">
        <v>995</v>
      </c>
      <c r="Y2524" t="s">
        <v>995</v>
      </c>
      <c r="Z2524" t="s">
        <v>995</v>
      </c>
      <c r="AA2524" t="s">
        <v>995</v>
      </c>
      <c r="AB2524" t="s">
        <v>995</v>
      </c>
      <c r="AC2524" t="s">
        <v>995</v>
      </c>
      <c r="AD2524" t="s">
        <v>995</v>
      </c>
      <c r="AE2524" t="s">
        <v>995</v>
      </c>
      <c r="AF2524" t="s">
        <v>995</v>
      </c>
      <c r="AG2524" t="s">
        <v>995</v>
      </c>
      <c r="AH2524" t="s">
        <v>995</v>
      </c>
      <c r="AI2524" t="s">
        <v>995</v>
      </c>
      <c r="AJ2524" t="s">
        <v>995</v>
      </c>
      <c r="AK2524" t="s">
        <v>995</v>
      </c>
      <c r="AL2524" t="s">
        <v>995</v>
      </c>
      <c r="AM2524" t="s">
        <v>995</v>
      </c>
      <c r="AN2524" t="s">
        <v>995</v>
      </c>
      <c r="AO2524" t="s">
        <v>995</v>
      </c>
      <c r="AP2524" t="s">
        <v>995</v>
      </c>
      <c r="AQ2524" s="298" t="s">
        <v>855</v>
      </c>
      <c r="AR2524" s="303"/>
      <c r="AS2524" s="303"/>
    </row>
    <row r="2525" spans="1:47" x14ac:dyDescent="0.3">
      <c r="A2525" s="285">
        <v>121547</v>
      </c>
      <c r="B2525" s="286" t="s">
        <v>540</v>
      </c>
      <c r="AQ2525" s="298" t="s">
        <v>394</v>
      </c>
      <c r="AR2525" s="303"/>
      <c r="AS2525" s="303"/>
    </row>
    <row r="2526" spans="1:47" x14ac:dyDescent="0.3">
      <c r="A2526" s="285">
        <v>121548</v>
      </c>
      <c r="B2526" s="286" t="s">
        <v>539</v>
      </c>
      <c r="C2526" t="s">
        <v>995</v>
      </c>
      <c r="D2526" t="s">
        <v>995</v>
      </c>
      <c r="E2526" t="s">
        <v>995</v>
      </c>
      <c r="F2526" t="s">
        <v>995</v>
      </c>
      <c r="G2526" t="s">
        <v>995</v>
      </c>
      <c r="H2526" t="s">
        <v>995</v>
      </c>
      <c r="I2526" t="s">
        <v>995</v>
      </c>
      <c r="J2526" t="s">
        <v>995</v>
      </c>
      <c r="K2526" t="s">
        <v>995</v>
      </c>
      <c r="L2526" t="s">
        <v>995</v>
      </c>
      <c r="M2526" t="s">
        <v>995</v>
      </c>
      <c r="N2526" t="s">
        <v>995</v>
      </c>
      <c r="O2526" t="s">
        <v>995</v>
      </c>
      <c r="P2526" t="s">
        <v>995</v>
      </c>
      <c r="Q2526" t="s">
        <v>995</v>
      </c>
      <c r="R2526" t="s">
        <v>995</v>
      </c>
      <c r="S2526" t="s">
        <v>995</v>
      </c>
      <c r="T2526" t="s">
        <v>995</v>
      </c>
      <c r="U2526" t="s">
        <v>995</v>
      </c>
      <c r="V2526" t="s">
        <v>995</v>
      </c>
      <c r="W2526" t="s">
        <v>995</v>
      </c>
      <c r="X2526" t="s">
        <v>995</v>
      </c>
      <c r="Y2526" t="s">
        <v>995</v>
      </c>
      <c r="Z2526" t="s">
        <v>995</v>
      </c>
      <c r="AA2526" t="s">
        <v>995</v>
      </c>
      <c r="AB2526" t="s">
        <v>995</v>
      </c>
      <c r="AC2526" t="s">
        <v>995</v>
      </c>
      <c r="AD2526" t="s">
        <v>995</v>
      </c>
      <c r="AE2526" t="s">
        <v>995</v>
      </c>
      <c r="AF2526" t="s">
        <v>995</v>
      </c>
      <c r="AG2526" t="s">
        <v>995</v>
      </c>
      <c r="AH2526" t="s">
        <v>995</v>
      </c>
      <c r="AI2526" t="s">
        <v>995</v>
      </c>
      <c r="AJ2526" t="s">
        <v>995</v>
      </c>
      <c r="AK2526" t="s">
        <v>995</v>
      </c>
      <c r="AL2526" t="s">
        <v>995</v>
      </c>
      <c r="AM2526" t="s">
        <v>995</v>
      </c>
      <c r="AN2526" t="s">
        <v>995</v>
      </c>
      <c r="AO2526" t="s">
        <v>995</v>
      </c>
      <c r="AP2526" t="s">
        <v>995</v>
      </c>
      <c r="AQ2526" s="298" t="s">
        <v>855</v>
      </c>
      <c r="AR2526" s="303"/>
      <c r="AS2526" s="303"/>
    </row>
    <row r="2527" spans="1:47" x14ac:dyDescent="0.3">
      <c r="A2527" s="285">
        <v>121549</v>
      </c>
      <c r="B2527" s="286" t="s">
        <v>539</v>
      </c>
      <c r="C2527" t="s">
        <v>995</v>
      </c>
      <c r="D2527" t="s">
        <v>995</v>
      </c>
      <c r="E2527" t="s">
        <v>995</v>
      </c>
      <c r="F2527" t="s">
        <v>995</v>
      </c>
      <c r="G2527" t="s">
        <v>995</v>
      </c>
      <c r="H2527" t="s">
        <v>995</v>
      </c>
      <c r="I2527" t="s">
        <v>995</v>
      </c>
      <c r="J2527" t="s">
        <v>995</v>
      </c>
      <c r="K2527" t="s">
        <v>995</v>
      </c>
      <c r="L2527" t="s">
        <v>995</v>
      </c>
      <c r="M2527" t="s">
        <v>995</v>
      </c>
      <c r="N2527" t="s">
        <v>995</v>
      </c>
      <c r="O2527" t="s">
        <v>995</v>
      </c>
      <c r="P2527" t="s">
        <v>995</v>
      </c>
      <c r="Q2527" t="s">
        <v>995</v>
      </c>
      <c r="R2527" t="s">
        <v>995</v>
      </c>
      <c r="S2527" t="s">
        <v>995</v>
      </c>
      <c r="T2527" t="s">
        <v>995</v>
      </c>
      <c r="U2527" t="s">
        <v>995</v>
      </c>
      <c r="V2527" t="s">
        <v>995</v>
      </c>
      <c r="W2527" t="s">
        <v>995</v>
      </c>
      <c r="X2527" t="s">
        <v>995</v>
      </c>
      <c r="Y2527" t="s">
        <v>995</v>
      </c>
      <c r="Z2527" t="s">
        <v>995</v>
      </c>
      <c r="AA2527" t="s">
        <v>995</v>
      </c>
      <c r="AB2527" t="s">
        <v>995</v>
      </c>
      <c r="AC2527" t="s">
        <v>995</v>
      </c>
      <c r="AD2527" t="s">
        <v>995</v>
      </c>
      <c r="AE2527" t="s">
        <v>995</v>
      </c>
      <c r="AF2527" t="s">
        <v>995</v>
      </c>
      <c r="AG2527" t="s">
        <v>995</v>
      </c>
      <c r="AH2527" t="s">
        <v>995</v>
      </c>
      <c r="AI2527" t="s">
        <v>995</v>
      </c>
      <c r="AJ2527" t="s">
        <v>995</v>
      </c>
      <c r="AK2527" t="s">
        <v>995</v>
      </c>
      <c r="AL2527" t="s">
        <v>995</v>
      </c>
      <c r="AM2527" t="s">
        <v>995</v>
      </c>
      <c r="AN2527" t="s">
        <v>995</v>
      </c>
      <c r="AO2527" t="s">
        <v>995</v>
      </c>
      <c r="AP2527" t="s">
        <v>995</v>
      </c>
      <c r="AQ2527" s="298" t="s">
        <v>855</v>
      </c>
      <c r="AR2527" s="303"/>
      <c r="AS2527" s="303"/>
    </row>
    <row r="2528" spans="1:47" x14ac:dyDescent="0.3">
      <c r="A2528" s="285">
        <v>121551</v>
      </c>
      <c r="B2528" s="286" t="s">
        <v>539</v>
      </c>
      <c r="C2528" t="s">
        <v>995</v>
      </c>
      <c r="D2528" t="s">
        <v>995</v>
      </c>
      <c r="E2528" t="s">
        <v>995</v>
      </c>
      <c r="F2528" t="s">
        <v>995</v>
      </c>
      <c r="G2528" t="s">
        <v>995</v>
      </c>
      <c r="H2528" t="s">
        <v>995</v>
      </c>
      <c r="I2528" t="s">
        <v>995</v>
      </c>
      <c r="J2528" t="s">
        <v>995</v>
      </c>
      <c r="K2528" t="s">
        <v>995</v>
      </c>
      <c r="L2528" t="s">
        <v>995</v>
      </c>
      <c r="M2528" t="s">
        <v>995</v>
      </c>
      <c r="N2528" t="s">
        <v>995</v>
      </c>
      <c r="O2528" t="s">
        <v>995</v>
      </c>
      <c r="P2528" t="s">
        <v>995</v>
      </c>
      <c r="Q2528" t="s">
        <v>995</v>
      </c>
      <c r="R2528" t="s">
        <v>995</v>
      </c>
      <c r="S2528" t="s">
        <v>995</v>
      </c>
      <c r="T2528" t="s">
        <v>995</v>
      </c>
      <c r="U2528" t="s">
        <v>995</v>
      </c>
      <c r="V2528" t="s">
        <v>995</v>
      </c>
      <c r="W2528" t="s">
        <v>995</v>
      </c>
      <c r="X2528" t="s">
        <v>995</v>
      </c>
      <c r="Y2528" t="s">
        <v>995</v>
      </c>
      <c r="Z2528" t="s">
        <v>995</v>
      </c>
      <c r="AA2528" t="s">
        <v>995</v>
      </c>
      <c r="AB2528" t="s">
        <v>995</v>
      </c>
      <c r="AC2528" t="s">
        <v>995</v>
      </c>
      <c r="AD2528" t="s">
        <v>995</v>
      </c>
      <c r="AE2528" t="s">
        <v>995</v>
      </c>
      <c r="AF2528" t="s">
        <v>995</v>
      </c>
      <c r="AG2528" t="s">
        <v>995</v>
      </c>
      <c r="AH2528" t="s">
        <v>995</v>
      </c>
      <c r="AI2528" t="s">
        <v>995</v>
      </c>
      <c r="AJ2528" t="s">
        <v>995</v>
      </c>
      <c r="AK2528" t="s">
        <v>995</v>
      </c>
      <c r="AL2528" t="s">
        <v>995</v>
      </c>
      <c r="AM2528" t="s">
        <v>995</v>
      </c>
      <c r="AN2528" t="s">
        <v>995</v>
      </c>
      <c r="AO2528" t="s">
        <v>995</v>
      </c>
      <c r="AP2528" t="s">
        <v>995</v>
      </c>
      <c r="AQ2528" s="298" t="s">
        <v>855</v>
      </c>
      <c r="AR2528" s="303"/>
      <c r="AS2528" s="303"/>
    </row>
    <row r="2529" spans="1:45" x14ac:dyDescent="0.3">
      <c r="A2529" s="285">
        <v>121552</v>
      </c>
      <c r="B2529" s="286" t="s">
        <v>539</v>
      </c>
      <c r="C2529" t="s">
        <v>995</v>
      </c>
      <c r="D2529" t="s">
        <v>995</v>
      </c>
      <c r="E2529" t="s">
        <v>995</v>
      </c>
      <c r="F2529" t="s">
        <v>995</v>
      </c>
      <c r="G2529" t="s">
        <v>995</v>
      </c>
      <c r="H2529" t="s">
        <v>995</v>
      </c>
      <c r="I2529" t="s">
        <v>995</v>
      </c>
      <c r="J2529" t="s">
        <v>995</v>
      </c>
      <c r="K2529" t="s">
        <v>995</v>
      </c>
      <c r="L2529" t="s">
        <v>995</v>
      </c>
      <c r="M2529" t="s">
        <v>995</v>
      </c>
      <c r="N2529" t="s">
        <v>995</v>
      </c>
      <c r="O2529" t="s">
        <v>995</v>
      </c>
      <c r="P2529" t="s">
        <v>995</v>
      </c>
      <c r="Q2529" t="s">
        <v>995</v>
      </c>
      <c r="R2529" t="s">
        <v>995</v>
      </c>
      <c r="S2529" t="s">
        <v>995</v>
      </c>
      <c r="T2529" t="s">
        <v>995</v>
      </c>
      <c r="U2529" t="s">
        <v>995</v>
      </c>
      <c r="V2529" t="s">
        <v>995</v>
      </c>
      <c r="W2529" t="s">
        <v>995</v>
      </c>
      <c r="X2529" t="s">
        <v>995</v>
      </c>
      <c r="Y2529" t="s">
        <v>995</v>
      </c>
      <c r="Z2529" t="s">
        <v>995</v>
      </c>
      <c r="AA2529" t="s">
        <v>995</v>
      </c>
      <c r="AB2529" t="s">
        <v>995</v>
      </c>
      <c r="AC2529" t="s">
        <v>995</v>
      </c>
      <c r="AD2529" t="s">
        <v>995</v>
      </c>
      <c r="AE2529" t="s">
        <v>995</v>
      </c>
      <c r="AF2529" t="s">
        <v>995</v>
      </c>
      <c r="AG2529" t="s">
        <v>995</v>
      </c>
      <c r="AH2529" t="s">
        <v>995</v>
      </c>
      <c r="AI2529" t="s">
        <v>995</v>
      </c>
      <c r="AJ2529" t="s">
        <v>995</v>
      </c>
      <c r="AK2529" t="s">
        <v>995</v>
      </c>
      <c r="AL2529" t="s">
        <v>995</v>
      </c>
      <c r="AM2529" t="s">
        <v>995</v>
      </c>
      <c r="AN2529" t="s">
        <v>995</v>
      </c>
      <c r="AO2529" t="s">
        <v>995</v>
      </c>
      <c r="AP2529" t="s">
        <v>995</v>
      </c>
      <c r="AQ2529" s="298" t="s">
        <v>855</v>
      </c>
      <c r="AR2529" s="303"/>
      <c r="AS2529" s="303"/>
    </row>
    <row r="2530" spans="1:45" x14ac:dyDescent="0.3">
      <c r="A2530" s="285">
        <v>121553</v>
      </c>
      <c r="B2530" s="286" t="s">
        <v>539</v>
      </c>
      <c r="C2530" t="s">
        <v>995</v>
      </c>
      <c r="D2530" t="s">
        <v>995</v>
      </c>
      <c r="E2530" t="s">
        <v>995</v>
      </c>
      <c r="F2530" t="s">
        <v>995</v>
      </c>
      <c r="G2530" t="s">
        <v>995</v>
      </c>
      <c r="H2530" t="s">
        <v>995</v>
      </c>
      <c r="I2530" t="s">
        <v>995</v>
      </c>
      <c r="J2530" t="s">
        <v>995</v>
      </c>
      <c r="K2530" t="s">
        <v>995</v>
      </c>
      <c r="L2530" t="s">
        <v>995</v>
      </c>
      <c r="M2530" t="s">
        <v>995</v>
      </c>
      <c r="N2530" t="s">
        <v>995</v>
      </c>
      <c r="O2530" t="s">
        <v>995</v>
      </c>
      <c r="P2530" t="s">
        <v>995</v>
      </c>
      <c r="Q2530" t="s">
        <v>995</v>
      </c>
      <c r="R2530" t="s">
        <v>995</v>
      </c>
      <c r="S2530" t="s">
        <v>995</v>
      </c>
      <c r="T2530" t="s">
        <v>995</v>
      </c>
      <c r="U2530" t="s">
        <v>995</v>
      </c>
      <c r="V2530" t="s">
        <v>995</v>
      </c>
      <c r="W2530" t="s">
        <v>995</v>
      </c>
      <c r="X2530" t="s">
        <v>995</v>
      </c>
      <c r="Y2530" t="s">
        <v>995</v>
      </c>
      <c r="Z2530" t="s">
        <v>995</v>
      </c>
      <c r="AA2530" t="s">
        <v>995</v>
      </c>
      <c r="AB2530" t="s">
        <v>995</v>
      </c>
      <c r="AC2530" t="s">
        <v>995</v>
      </c>
      <c r="AD2530" t="s">
        <v>995</v>
      </c>
      <c r="AE2530" t="s">
        <v>995</v>
      </c>
      <c r="AF2530" t="s">
        <v>995</v>
      </c>
      <c r="AG2530" t="s">
        <v>995</v>
      </c>
      <c r="AH2530" t="s">
        <v>995</v>
      </c>
      <c r="AI2530" t="s">
        <v>995</v>
      </c>
      <c r="AJ2530" t="s">
        <v>995</v>
      </c>
      <c r="AK2530" t="s">
        <v>995</v>
      </c>
      <c r="AL2530" t="s">
        <v>995</v>
      </c>
      <c r="AM2530" t="s">
        <v>995</v>
      </c>
      <c r="AN2530" t="s">
        <v>995</v>
      </c>
      <c r="AO2530" t="s">
        <v>995</v>
      </c>
      <c r="AP2530" t="s">
        <v>995</v>
      </c>
      <c r="AQ2530" s="298" t="s">
        <v>855</v>
      </c>
      <c r="AR2530" s="303"/>
      <c r="AS2530" s="303"/>
    </row>
    <row r="2531" spans="1:45" x14ac:dyDescent="0.3">
      <c r="A2531" s="285">
        <v>121554</v>
      </c>
      <c r="B2531" s="286" t="s">
        <v>539</v>
      </c>
      <c r="C2531" t="s">
        <v>995</v>
      </c>
      <c r="D2531" t="s">
        <v>995</v>
      </c>
      <c r="E2531" t="s">
        <v>995</v>
      </c>
      <c r="F2531" t="s">
        <v>995</v>
      </c>
      <c r="G2531" t="s">
        <v>995</v>
      </c>
      <c r="H2531" t="s">
        <v>995</v>
      </c>
      <c r="I2531" t="s">
        <v>995</v>
      </c>
      <c r="J2531" t="s">
        <v>995</v>
      </c>
      <c r="K2531" t="s">
        <v>995</v>
      </c>
      <c r="L2531" t="s">
        <v>995</v>
      </c>
      <c r="M2531" t="s">
        <v>995</v>
      </c>
      <c r="N2531" t="s">
        <v>995</v>
      </c>
      <c r="O2531" t="s">
        <v>995</v>
      </c>
      <c r="P2531" t="s">
        <v>995</v>
      </c>
      <c r="Q2531" t="s">
        <v>995</v>
      </c>
      <c r="R2531" t="s">
        <v>995</v>
      </c>
      <c r="S2531" t="s">
        <v>995</v>
      </c>
      <c r="T2531" t="s">
        <v>995</v>
      </c>
      <c r="U2531" t="s">
        <v>995</v>
      </c>
      <c r="V2531" t="s">
        <v>995</v>
      </c>
      <c r="W2531" t="s">
        <v>995</v>
      </c>
      <c r="X2531" t="s">
        <v>995</v>
      </c>
      <c r="Y2531" t="s">
        <v>995</v>
      </c>
      <c r="Z2531" t="s">
        <v>995</v>
      </c>
      <c r="AA2531" t="s">
        <v>995</v>
      </c>
      <c r="AB2531" t="s">
        <v>995</v>
      </c>
      <c r="AC2531" t="s">
        <v>995</v>
      </c>
      <c r="AD2531" t="s">
        <v>995</v>
      </c>
      <c r="AE2531" t="s">
        <v>995</v>
      </c>
      <c r="AF2531" t="s">
        <v>995</v>
      </c>
      <c r="AG2531" t="s">
        <v>995</v>
      </c>
      <c r="AH2531" t="s">
        <v>995</v>
      </c>
      <c r="AI2531" t="s">
        <v>995</v>
      </c>
      <c r="AJ2531" t="s">
        <v>995</v>
      </c>
      <c r="AK2531" t="s">
        <v>995</v>
      </c>
      <c r="AL2531" t="s">
        <v>995</v>
      </c>
      <c r="AM2531" t="s">
        <v>995</v>
      </c>
      <c r="AN2531" t="s">
        <v>995</v>
      </c>
      <c r="AO2531" t="s">
        <v>995</v>
      </c>
      <c r="AP2531" t="s">
        <v>995</v>
      </c>
      <c r="AQ2531" s="298" t="s">
        <v>855</v>
      </c>
      <c r="AR2531" s="303"/>
      <c r="AS2531" s="303"/>
    </row>
    <row r="2532" spans="1:45" ht="21.6" x14ac:dyDescent="0.3">
      <c r="A2532" s="285">
        <v>121555</v>
      </c>
      <c r="B2532" s="286" t="s">
        <v>538</v>
      </c>
      <c r="C2532" t="s">
        <v>226</v>
      </c>
      <c r="D2532" t="s">
        <v>226</v>
      </c>
      <c r="E2532" t="s">
        <v>226</v>
      </c>
      <c r="F2532" t="s">
        <v>226</v>
      </c>
      <c r="G2532" t="s">
        <v>224</v>
      </c>
      <c r="H2532" t="s">
        <v>226</v>
      </c>
      <c r="I2532" t="s">
        <v>226</v>
      </c>
      <c r="J2532" t="s">
        <v>224</v>
      </c>
      <c r="K2532" t="s">
        <v>226</v>
      </c>
      <c r="L2532" t="s">
        <v>224</v>
      </c>
      <c r="M2532" t="s">
        <v>226</v>
      </c>
      <c r="N2532" t="s">
        <v>226</v>
      </c>
      <c r="O2532" t="s">
        <v>226</v>
      </c>
      <c r="P2532" t="s">
        <v>224</v>
      </c>
      <c r="Q2532" t="s">
        <v>226</v>
      </c>
      <c r="R2532" t="s">
        <v>225</v>
      </c>
      <c r="S2532" t="s">
        <v>226</v>
      </c>
      <c r="T2532" t="s">
        <v>226</v>
      </c>
      <c r="U2532" t="s">
        <v>226</v>
      </c>
      <c r="V2532" t="s">
        <v>226</v>
      </c>
      <c r="W2532" t="s">
        <v>226</v>
      </c>
      <c r="X2532" t="s">
        <v>224</v>
      </c>
      <c r="Y2532" t="s">
        <v>224</v>
      </c>
      <c r="Z2532" t="s">
        <v>226</v>
      </c>
      <c r="AA2532" t="s">
        <v>224</v>
      </c>
      <c r="AB2532" t="s">
        <v>226</v>
      </c>
      <c r="AC2532" t="s">
        <v>226</v>
      </c>
      <c r="AD2532" t="s">
        <v>226</v>
      </c>
      <c r="AE2532" t="s">
        <v>226</v>
      </c>
      <c r="AF2532" t="s">
        <v>226</v>
      </c>
      <c r="AG2532" t="s">
        <v>394</v>
      </c>
      <c r="AH2532" t="s">
        <v>394</v>
      </c>
      <c r="AI2532" t="s">
        <v>394</v>
      </c>
      <c r="AJ2532" t="s">
        <v>394</v>
      </c>
      <c r="AK2532" t="s">
        <v>394</v>
      </c>
      <c r="AL2532" t="s">
        <v>394</v>
      </c>
      <c r="AM2532" t="s">
        <v>394</v>
      </c>
      <c r="AN2532" t="s">
        <v>394</v>
      </c>
      <c r="AO2532" t="s">
        <v>394</v>
      </c>
      <c r="AP2532" t="s">
        <v>394</v>
      </c>
      <c r="AQ2532" s="298" t="s">
        <v>394</v>
      </c>
      <c r="AR2532" s="307"/>
      <c r="AS2532" s="310"/>
    </row>
    <row r="2533" spans="1:45" x14ac:dyDescent="0.3">
      <c r="A2533" s="285">
        <v>121556</v>
      </c>
      <c r="B2533" s="286" t="s">
        <v>540</v>
      </c>
      <c r="C2533" t="s">
        <v>995</v>
      </c>
      <c r="D2533" t="s">
        <v>995</v>
      </c>
      <c r="E2533" t="s">
        <v>995</v>
      </c>
      <c r="F2533" t="s">
        <v>995</v>
      </c>
      <c r="G2533" t="s">
        <v>995</v>
      </c>
      <c r="H2533" t="s">
        <v>995</v>
      </c>
      <c r="I2533" t="s">
        <v>995</v>
      </c>
      <c r="J2533" t="s">
        <v>995</v>
      </c>
      <c r="K2533" t="s">
        <v>995</v>
      </c>
      <c r="L2533" t="s">
        <v>995</v>
      </c>
      <c r="M2533" t="s">
        <v>995</v>
      </c>
      <c r="N2533" t="s">
        <v>995</v>
      </c>
      <c r="O2533" t="s">
        <v>995</v>
      </c>
      <c r="P2533" t="s">
        <v>995</v>
      </c>
      <c r="Q2533" t="s">
        <v>995</v>
      </c>
      <c r="R2533" t="s">
        <v>995</v>
      </c>
      <c r="S2533" t="s">
        <v>995</v>
      </c>
      <c r="T2533" t="s">
        <v>995</v>
      </c>
      <c r="U2533" t="s">
        <v>995</v>
      </c>
      <c r="V2533" t="s">
        <v>995</v>
      </c>
      <c r="W2533" t="s">
        <v>995</v>
      </c>
      <c r="X2533" t="s">
        <v>995</v>
      </c>
      <c r="Y2533" t="s">
        <v>995</v>
      </c>
      <c r="Z2533" t="s">
        <v>995</v>
      </c>
      <c r="AA2533" t="s">
        <v>995</v>
      </c>
      <c r="AB2533" t="s">
        <v>995</v>
      </c>
      <c r="AC2533" t="s">
        <v>995</v>
      </c>
      <c r="AD2533" t="s">
        <v>995</v>
      </c>
      <c r="AE2533" t="s">
        <v>995</v>
      </c>
      <c r="AF2533" t="s">
        <v>995</v>
      </c>
      <c r="AG2533" t="s">
        <v>995</v>
      </c>
      <c r="AH2533" t="s">
        <v>995</v>
      </c>
      <c r="AI2533" t="s">
        <v>995</v>
      </c>
      <c r="AJ2533" t="s">
        <v>995</v>
      </c>
      <c r="AK2533" t="s">
        <v>995</v>
      </c>
      <c r="AL2533" t="s">
        <v>995</v>
      </c>
      <c r="AM2533" t="s">
        <v>995</v>
      </c>
      <c r="AN2533" t="s">
        <v>995</v>
      </c>
      <c r="AO2533" t="s">
        <v>995</v>
      </c>
      <c r="AP2533" t="s">
        <v>995</v>
      </c>
      <c r="AQ2533" s="298" t="s">
        <v>855</v>
      </c>
      <c r="AR2533" s="303"/>
      <c r="AS2533" s="303"/>
    </row>
    <row r="2534" spans="1:45" x14ac:dyDescent="0.3">
      <c r="A2534" s="285">
        <v>121557</v>
      </c>
      <c r="B2534" s="286" t="s">
        <v>540</v>
      </c>
      <c r="AQ2534" s="298" t="s">
        <v>394</v>
      </c>
      <c r="AR2534" s="303"/>
      <c r="AS2534" s="303"/>
    </row>
    <row r="2535" spans="1:45" ht="21.6" x14ac:dyDescent="0.3">
      <c r="A2535" s="285">
        <v>121558</v>
      </c>
      <c r="B2535" s="286" t="s">
        <v>61</v>
      </c>
      <c r="C2535" t="s">
        <v>226</v>
      </c>
      <c r="D2535" t="s">
        <v>226</v>
      </c>
      <c r="E2535" t="s">
        <v>226</v>
      </c>
      <c r="F2535" t="s">
        <v>226</v>
      </c>
      <c r="G2535" t="s">
        <v>226</v>
      </c>
      <c r="H2535" t="s">
        <v>226</v>
      </c>
      <c r="I2535" t="s">
        <v>226</v>
      </c>
      <c r="J2535" t="s">
        <v>226</v>
      </c>
      <c r="K2535" t="s">
        <v>226</v>
      </c>
      <c r="L2535" t="s">
        <v>226</v>
      </c>
      <c r="M2535" t="s">
        <v>226</v>
      </c>
      <c r="N2535" t="s">
        <v>226</v>
      </c>
      <c r="O2535" t="s">
        <v>226</v>
      </c>
      <c r="P2535" t="s">
        <v>226</v>
      </c>
      <c r="Q2535" t="s">
        <v>226</v>
      </c>
      <c r="R2535" t="s">
        <v>226</v>
      </c>
      <c r="S2535" t="s">
        <v>226</v>
      </c>
      <c r="T2535" t="s">
        <v>226</v>
      </c>
      <c r="U2535" t="s">
        <v>224</v>
      </c>
      <c r="V2535" t="s">
        <v>226</v>
      </c>
      <c r="W2535" t="s">
        <v>226</v>
      </c>
      <c r="X2535" t="s">
        <v>226</v>
      </c>
      <c r="Y2535" t="s">
        <v>226</v>
      </c>
      <c r="Z2535" t="s">
        <v>226</v>
      </c>
      <c r="AA2535" t="s">
        <v>226</v>
      </c>
      <c r="AB2535" t="s">
        <v>226</v>
      </c>
      <c r="AC2535" t="s">
        <v>226</v>
      </c>
      <c r="AD2535" t="s">
        <v>226</v>
      </c>
      <c r="AE2535" t="s">
        <v>226</v>
      </c>
      <c r="AF2535" t="s">
        <v>224</v>
      </c>
      <c r="AG2535" t="s">
        <v>226</v>
      </c>
      <c r="AH2535" t="s">
        <v>224</v>
      </c>
      <c r="AI2535" t="s">
        <v>226</v>
      </c>
      <c r="AJ2535" t="s">
        <v>226</v>
      </c>
      <c r="AK2535" t="s">
        <v>226</v>
      </c>
      <c r="AL2535" t="s">
        <v>225</v>
      </c>
      <c r="AM2535" t="s">
        <v>225</v>
      </c>
      <c r="AN2535" t="s">
        <v>225</v>
      </c>
      <c r="AO2535" t="s">
        <v>225</v>
      </c>
      <c r="AP2535" t="s">
        <v>224</v>
      </c>
      <c r="AQ2535" s="298" t="s">
        <v>394</v>
      </c>
      <c r="AR2535" s="307"/>
      <c r="AS2535" s="310"/>
    </row>
    <row r="2536" spans="1:45" x14ac:dyDescent="0.3">
      <c r="A2536" s="285">
        <v>121559</v>
      </c>
      <c r="B2536" s="286" t="s">
        <v>539</v>
      </c>
      <c r="C2536" t="s">
        <v>995</v>
      </c>
      <c r="D2536" t="s">
        <v>995</v>
      </c>
      <c r="E2536" t="s">
        <v>995</v>
      </c>
      <c r="F2536" t="s">
        <v>995</v>
      </c>
      <c r="G2536" t="s">
        <v>995</v>
      </c>
      <c r="H2536" t="s">
        <v>995</v>
      </c>
      <c r="I2536" t="s">
        <v>995</v>
      </c>
      <c r="J2536" t="s">
        <v>995</v>
      </c>
      <c r="K2536" t="s">
        <v>995</v>
      </c>
      <c r="L2536" t="s">
        <v>995</v>
      </c>
      <c r="M2536" t="s">
        <v>995</v>
      </c>
      <c r="N2536" t="s">
        <v>995</v>
      </c>
      <c r="O2536" t="s">
        <v>995</v>
      </c>
      <c r="P2536" t="s">
        <v>995</v>
      </c>
      <c r="Q2536" t="s">
        <v>995</v>
      </c>
      <c r="R2536" t="s">
        <v>995</v>
      </c>
      <c r="S2536" t="s">
        <v>995</v>
      </c>
      <c r="T2536" t="s">
        <v>995</v>
      </c>
      <c r="U2536" t="s">
        <v>995</v>
      </c>
      <c r="V2536" t="s">
        <v>995</v>
      </c>
      <c r="W2536" t="s">
        <v>995</v>
      </c>
      <c r="X2536" t="s">
        <v>995</v>
      </c>
      <c r="Y2536" t="s">
        <v>995</v>
      </c>
      <c r="Z2536" t="s">
        <v>995</v>
      </c>
      <c r="AA2536" t="s">
        <v>995</v>
      </c>
      <c r="AB2536" t="s">
        <v>995</v>
      </c>
      <c r="AC2536" t="s">
        <v>995</v>
      </c>
      <c r="AD2536" t="s">
        <v>995</v>
      </c>
      <c r="AE2536" t="s">
        <v>995</v>
      </c>
      <c r="AF2536" t="s">
        <v>995</v>
      </c>
      <c r="AG2536" t="s">
        <v>995</v>
      </c>
      <c r="AH2536" t="s">
        <v>995</v>
      </c>
      <c r="AI2536" t="s">
        <v>995</v>
      </c>
      <c r="AJ2536" t="s">
        <v>995</v>
      </c>
      <c r="AK2536" t="s">
        <v>995</v>
      </c>
      <c r="AL2536" t="s">
        <v>995</v>
      </c>
      <c r="AM2536" t="s">
        <v>995</v>
      </c>
      <c r="AN2536" t="s">
        <v>995</v>
      </c>
      <c r="AO2536" t="s">
        <v>995</v>
      </c>
      <c r="AP2536" t="s">
        <v>995</v>
      </c>
      <c r="AQ2536" s="298" t="s">
        <v>855</v>
      </c>
      <c r="AR2536" s="303"/>
      <c r="AS2536" s="303"/>
    </row>
    <row r="2537" spans="1:45" ht="21.6" x14ac:dyDescent="0.3">
      <c r="A2537" s="285">
        <v>121560</v>
      </c>
      <c r="B2537" s="286" t="s">
        <v>61</v>
      </c>
      <c r="C2537" t="s">
        <v>226</v>
      </c>
      <c r="D2537" t="s">
        <v>226</v>
      </c>
      <c r="E2537" t="s">
        <v>226</v>
      </c>
      <c r="F2537" t="s">
        <v>226</v>
      </c>
      <c r="G2537" t="s">
        <v>226</v>
      </c>
      <c r="H2537" t="s">
        <v>226</v>
      </c>
      <c r="I2537" t="s">
        <v>226</v>
      </c>
      <c r="J2537" t="s">
        <v>226</v>
      </c>
      <c r="K2537" t="s">
        <v>226</v>
      </c>
      <c r="L2537" t="s">
        <v>226</v>
      </c>
      <c r="M2537" t="s">
        <v>226</v>
      </c>
      <c r="N2537" t="s">
        <v>224</v>
      </c>
      <c r="O2537" t="s">
        <v>226</v>
      </c>
      <c r="P2537" t="s">
        <v>224</v>
      </c>
      <c r="Q2537" t="s">
        <v>226</v>
      </c>
      <c r="R2537" t="s">
        <v>226</v>
      </c>
      <c r="S2537" t="s">
        <v>226</v>
      </c>
      <c r="T2537" t="s">
        <v>226</v>
      </c>
      <c r="U2537" t="s">
        <v>226</v>
      </c>
      <c r="V2537" t="s">
        <v>226</v>
      </c>
      <c r="W2537" t="s">
        <v>226</v>
      </c>
      <c r="X2537" t="s">
        <v>226</v>
      </c>
      <c r="Y2537" t="s">
        <v>226</v>
      </c>
      <c r="Z2537" t="s">
        <v>224</v>
      </c>
      <c r="AA2537" t="s">
        <v>226</v>
      </c>
      <c r="AB2537" t="s">
        <v>226</v>
      </c>
      <c r="AC2537" t="s">
        <v>226</v>
      </c>
      <c r="AD2537" t="s">
        <v>226</v>
      </c>
      <c r="AE2537" t="s">
        <v>225</v>
      </c>
      <c r="AF2537" t="s">
        <v>225</v>
      </c>
      <c r="AG2537" t="s">
        <v>226</v>
      </c>
      <c r="AH2537" t="s">
        <v>224</v>
      </c>
      <c r="AI2537" t="s">
        <v>226</v>
      </c>
      <c r="AJ2537" t="s">
        <v>226</v>
      </c>
      <c r="AK2537" t="s">
        <v>224</v>
      </c>
      <c r="AL2537" t="s">
        <v>226</v>
      </c>
      <c r="AM2537" t="s">
        <v>226</v>
      </c>
      <c r="AN2537" t="s">
        <v>226</v>
      </c>
      <c r="AO2537" t="s">
        <v>224</v>
      </c>
      <c r="AP2537" t="s">
        <v>224</v>
      </c>
      <c r="AQ2537" s="298" t="s">
        <v>394</v>
      </c>
      <c r="AR2537" s="307"/>
      <c r="AS2537" s="310"/>
    </row>
    <row r="2538" spans="1:45" x14ac:dyDescent="0.3">
      <c r="A2538" s="285">
        <v>121561</v>
      </c>
      <c r="B2538" s="286" t="s">
        <v>539</v>
      </c>
      <c r="C2538" t="s">
        <v>995</v>
      </c>
      <c r="D2538" t="s">
        <v>995</v>
      </c>
      <c r="E2538" t="s">
        <v>995</v>
      </c>
      <c r="F2538" t="s">
        <v>995</v>
      </c>
      <c r="G2538" t="s">
        <v>995</v>
      </c>
      <c r="H2538" t="s">
        <v>995</v>
      </c>
      <c r="I2538" t="s">
        <v>995</v>
      </c>
      <c r="J2538" t="s">
        <v>995</v>
      </c>
      <c r="K2538" t="s">
        <v>995</v>
      </c>
      <c r="L2538" t="s">
        <v>995</v>
      </c>
      <c r="M2538" t="s">
        <v>995</v>
      </c>
      <c r="N2538" t="s">
        <v>995</v>
      </c>
      <c r="O2538" t="s">
        <v>995</v>
      </c>
      <c r="P2538" t="s">
        <v>995</v>
      </c>
      <c r="Q2538" t="s">
        <v>995</v>
      </c>
      <c r="R2538" t="s">
        <v>995</v>
      </c>
      <c r="S2538" t="s">
        <v>995</v>
      </c>
      <c r="T2538" t="s">
        <v>995</v>
      </c>
      <c r="U2538" t="s">
        <v>995</v>
      </c>
      <c r="V2538" t="s">
        <v>995</v>
      </c>
      <c r="W2538" t="s">
        <v>995</v>
      </c>
      <c r="X2538" t="s">
        <v>995</v>
      </c>
      <c r="Y2538" t="s">
        <v>995</v>
      </c>
      <c r="Z2538" t="s">
        <v>995</v>
      </c>
      <c r="AA2538" t="s">
        <v>995</v>
      </c>
      <c r="AB2538" t="s">
        <v>995</v>
      </c>
      <c r="AC2538" t="s">
        <v>995</v>
      </c>
      <c r="AD2538" t="s">
        <v>995</v>
      </c>
      <c r="AE2538" t="s">
        <v>995</v>
      </c>
      <c r="AF2538" t="s">
        <v>995</v>
      </c>
      <c r="AG2538" t="s">
        <v>995</v>
      </c>
      <c r="AH2538" t="s">
        <v>995</v>
      </c>
      <c r="AI2538" t="s">
        <v>995</v>
      </c>
      <c r="AJ2538" t="s">
        <v>995</v>
      </c>
      <c r="AK2538" t="s">
        <v>995</v>
      </c>
      <c r="AL2538" t="s">
        <v>995</v>
      </c>
      <c r="AM2538" t="s">
        <v>995</v>
      </c>
      <c r="AN2538" t="s">
        <v>995</v>
      </c>
      <c r="AO2538" t="s">
        <v>995</v>
      </c>
      <c r="AP2538" t="s">
        <v>995</v>
      </c>
      <c r="AQ2538" s="298" t="s">
        <v>855</v>
      </c>
      <c r="AR2538" s="303"/>
      <c r="AS2538" s="303"/>
    </row>
    <row r="2539" spans="1:45" x14ac:dyDescent="0.3">
      <c r="A2539" s="285">
        <v>121562</v>
      </c>
      <c r="B2539" s="286" t="s">
        <v>539</v>
      </c>
      <c r="C2539" t="s">
        <v>995</v>
      </c>
      <c r="D2539" t="s">
        <v>995</v>
      </c>
      <c r="E2539" t="s">
        <v>995</v>
      </c>
      <c r="F2539" t="s">
        <v>995</v>
      </c>
      <c r="G2539" t="s">
        <v>995</v>
      </c>
      <c r="H2539" t="s">
        <v>995</v>
      </c>
      <c r="I2539" t="s">
        <v>995</v>
      </c>
      <c r="J2539" t="s">
        <v>995</v>
      </c>
      <c r="K2539" t="s">
        <v>995</v>
      </c>
      <c r="L2539" t="s">
        <v>995</v>
      </c>
      <c r="M2539" t="s">
        <v>995</v>
      </c>
      <c r="N2539" t="s">
        <v>995</v>
      </c>
      <c r="O2539" t="s">
        <v>995</v>
      </c>
      <c r="P2539" t="s">
        <v>995</v>
      </c>
      <c r="Q2539" t="s">
        <v>995</v>
      </c>
      <c r="R2539" t="s">
        <v>995</v>
      </c>
      <c r="S2539" t="s">
        <v>995</v>
      </c>
      <c r="T2539" t="s">
        <v>995</v>
      </c>
      <c r="U2539" t="s">
        <v>995</v>
      </c>
      <c r="V2539" t="s">
        <v>995</v>
      </c>
      <c r="W2539" t="s">
        <v>995</v>
      </c>
      <c r="X2539" t="s">
        <v>995</v>
      </c>
      <c r="Y2539" t="s">
        <v>995</v>
      </c>
      <c r="Z2539" t="s">
        <v>995</v>
      </c>
      <c r="AA2539" t="s">
        <v>995</v>
      </c>
      <c r="AB2539" t="s">
        <v>995</v>
      </c>
      <c r="AC2539" t="s">
        <v>995</v>
      </c>
      <c r="AD2539" t="s">
        <v>995</v>
      </c>
      <c r="AE2539" t="s">
        <v>995</v>
      </c>
      <c r="AF2539" t="s">
        <v>995</v>
      </c>
      <c r="AG2539" t="s">
        <v>995</v>
      </c>
      <c r="AH2539" t="s">
        <v>995</v>
      </c>
      <c r="AI2539" t="s">
        <v>995</v>
      </c>
      <c r="AJ2539" t="s">
        <v>995</v>
      </c>
      <c r="AK2539" t="s">
        <v>995</v>
      </c>
      <c r="AL2539" t="s">
        <v>995</v>
      </c>
      <c r="AM2539" t="s">
        <v>995</v>
      </c>
      <c r="AN2539" t="s">
        <v>995</v>
      </c>
      <c r="AO2539" t="s">
        <v>995</v>
      </c>
      <c r="AP2539" t="s">
        <v>995</v>
      </c>
      <c r="AQ2539" s="298" t="s">
        <v>855</v>
      </c>
      <c r="AR2539" s="303"/>
      <c r="AS2539" s="303"/>
    </row>
    <row r="2540" spans="1:45" x14ac:dyDescent="0.3">
      <c r="A2540" s="285">
        <v>121563</v>
      </c>
      <c r="B2540" s="286" t="s">
        <v>540</v>
      </c>
      <c r="AQ2540" s="298" t="s">
        <v>394</v>
      </c>
      <c r="AR2540" s="303"/>
      <c r="AS2540" s="303"/>
    </row>
    <row r="2541" spans="1:45" ht="21.6" x14ac:dyDescent="0.3">
      <c r="A2541" s="285">
        <v>121564</v>
      </c>
      <c r="B2541" s="286" t="s">
        <v>538</v>
      </c>
      <c r="C2541" t="s">
        <v>995</v>
      </c>
      <c r="D2541" t="s">
        <v>995</v>
      </c>
      <c r="E2541" t="s">
        <v>995</v>
      </c>
      <c r="F2541" t="s">
        <v>995</v>
      </c>
      <c r="G2541" t="s">
        <v>995</v>
      </c>
      <c r="H2541" t="s">
        <v>995</v>
      </c>
      <c r="I2541" t="s">
        <v>995</v>
      </c>
      <c r="J2541" t="s">
        <v>995</v>
      </c>
      <c r="K2541" t="s">
        <v>995</v>
      </c>
      <c r="L2541" t="s">
        <v>995</v>
      </c>
      <c r="M2541" t="s">
        <v>995</v>
      </c>
      <c r="N2541" t="s">
        <v>995</v>
      </c>
      <c r="O2541" t="s">
        <v>995</v>
      </c>
      <c r="P2541" t="s">
        <v>995</v>
      </c>
      <c r="Q2541" t="s">
        <v>995</v>
      </c>
      <c r="R2541" t="s">
        <v>995</v>
      </c>
      <c r="S2541" t="s">
        <v>995</v>
      </c>
      <c r="T2541" t="s">
        <v>995</v>
      </c>
      <c r="U2541" t="s">
        <v>995</v>
      </c>
      <c r="V2541" t="s">
        <v>995</v>
      </c>
      <c r="W2541" t="s">
        <v>995</v>
      </c>
      <c r="X2541" t="s">
        <v>995</v>
      </c>
      <c r="Y2541" t="s">
        <v>995</v>
      </c>
      <c r="Z2541" t="s">
        <v>995</v>
      </c>
      <c r="AA2541" t="s">
        <v>995</v>
      </c>
      <c r="AB2541" t="s">
        <v>995</v>
      </c>
      <c r="AC2541" t="s">
        <v>995</v>
      </c>
      <c r="AD2541" t="s">
        <v>995</v>
      </c>
      <c r="AE2541" t="s">
        <v>995</v>
      </c>
      <c r="AF2541" t="s">
        <v>995</v>
      </c>
      <c r="AG2541" t="s">
        <v>995</v>
      </c>
      <c r="AH2541" t="s">
        <v>995</v>
      </c>
      <c r="AI2541" t="s">
        <v>995</v>
      </c>
      <c r="AJ2541" t="s">
        <v>995</v>
      </c>
      <c r="AK2541" t="s">
        <v>995</v>
      </c>
      <c r="AL2541" t="s">
        <v>995</v>
      </c>
      <c r="AM2541" t="s">
        <v>995</v>
      </c>
      <c r="AN2541" t="s">
        <v>995</v>
      </c>
      <c r="AO2541" t="s">
        <v>995</v>
      </c>
      <c r="AP2541" t="s">
        <v>995</v>
      </c>
      <c r="AQ2541" s="298" t="s">
        <v>855</v>
      </c>
      <c r="AR2541" s="307"/>
      <c r="AS2541" s="310"/>
    </row>
    <row r="2542" spans="1:45" ht="28.8" x14ac:dyDescent="0.3">
      <c r="A2542" s="285">
        <v>121565</v>
      </c>
      <c r="B2542" s="286" t="s">
        <v>67</v>
      </c>
      <c r="C2542" t="s">
        <v>226</v>
      </c>
      <c r="D2542" t="s">
        <v>226</v>
      </c>
      <c r="E2542" t="s">
        <v>224</v>
      </c>
      <c r="F2542" t="s">
        <v>226</v>
      </c>
      <c r="G2542" t="s">
        <v>224</v>
      </c>
      <c r="H2542" t="s">
        <v>226</v>
      </c>
      <c r="I2542" t="s">
        <v>226</v>
      </c>
      <c r="J2542" t="s">
        <v>224</v>
      </c>
      <c r="K2542" t="s">
        <v>224</v>
      </c>
      <c r="L2542" t="s">
        <v>224</v>
      </c>
      <c r="M2542" t="s">
        <v>224</v>
      </c>
      <c r="N2542" t="s">
        <v>224</v>
      </c>
      <c r="O2542" t="s">
        <v>224</v>
      </c>
      <c r="P2542" t="s">
        <v>224</v>
      </c>
      <c r="Q2542" t="s">
        <v>224</v>
      </c>
      <c r="R2542" t="s">
        <v>224</v>
      </c>
      <c r="S2542" t="s">
        <v>226</v>
      </c>
      <c r="T2542" t="s">
        <v>224</v>
      </c>
      <c r="U2542" t="s">
        <v>224</v>
      </c>
      <c r="V2542" t="s">
        <v>226</v>
      </c>
      <c r="W2542" t="s">
        <v>226</v>
      </c>
      <c r="X2542" t="s">
        <v>226</v>
      </c>
      <c r="Y2542" t="s">
        <v>224</v>
      </c>
      <c r="Z2542" t="s">
        <v>226</v>
      </c>
      <c r="AA2542" t="s">
        <v>224</v>
      </c>
      <c r="AB2542" t="s">
        <v>226</v>
      </c>
      <c r="AC2542" t="s">
        <v>226</v>
      </c>
      <c r="AD2542" t="s">
        <v>226</v>
      </c>
      <c r="AE2542" t="s">
        <v>226</v>
      </c>
      <c r="AF2542" t="s">
        <v>226</v>
      </c>
      <c r="AG2542" t="s">
        <v>225</v>
      </c>
      <c r="AH2542" t="s">
        <v>225</v>
      </c>
      <c r="AI2542" t="s">
        <v>225</v>
      </c>
      <c r="AJ2542" t="s">
        <v>225</v>
      </c>
      <c r="AK2542" t="s">
        <v>225</v>
      </c>
      <c r="AL2542" t="s">
        <v>394</v>
      </c>
      <c r="AM2542" t="s">
        <v>394</v>
      </c>
      <c r="AN2542" t="s">
        <v>394</v>
      </c>
      <c r="AO2542" t="s">
        <v>394</v>
      </c>
      <c r="AP2542" t="s">
        <v>394</v>
      </c>
      <c r="AQ2542" s="298" t="s">
        <v>394</v>
      </c>
      <c r="AR2542" s="307"/>
      <c r="AS2542" s="310"/>
    </row>
    <row r="2543" spans="1:45" ht="28.8" x14ac:dyDescent="0.3">
      <c r="A2543" s="285">
        <v>121566</v>
      </c>
      <c r="B2543" s="286" t="s">
        <v>67</v>
      </c>
      <c r="C2543" t="s">
        <v>226</v>
      </c>
      <c r="D2543" t="s">
        <v>224</v>
      </c>
      <c r="E2543" t="s">
        <v>224</v>
      </c>
      <c r="F2543" t="s">
        <v>224</v>
      </c>
      <c r="G2543" t="s">
        <v>224</v>
      </c>
      <c r="H2543" t="s">
        <v>226</v>
      </c>
      <c r="I2543" t="s">
        <v>224</v>
      </c>
      <c r="J2543" t="s">
        <v>225</v>
      </c>
      <c r="K2543" t="s">
        <v>226</v>
      </c>
      <c r="L2543" t="s">
        <v>224</v>
      </c>
      <c r="M2543" t="s">
        <v>226</v>
      </c>
      <c r="N2543" t="s">
        <v>226</v>
      </c>
      <c r="O2543" t="s">
        <v>225</v>
      </c>
      <c r="P2543" t="s">
        <v>224</v>
      </c>
      <c r="Q2543" t="s">
        <v>226</v>
      </c>
      <c r="R2543" t="s">
        <v>226</v>
      </c>
      <c r="S2543" t="s">
        <v>226</v>
      </c>
      <c r="T2543" t="s">
        <v>225</v>
      </c>
      <c r="U2543" t="s">
        <v>226</v>
      </c>
      <c r="V2543" t="s">
        <v>226</v>
      </c>
      <c r="W2543" t="s">
        <v>226</v>
      </c>
      <c r="X2543" t="s">
        <v>226</v>
      </c>
      <c r="Y2543" t="s">
        <v>226</v>
      </c>
      <c r="Z2543" t="s">
        <v>226</v>
      </c>
      <c r="AA2543" t="s">
        <v>226</v>
      </c>
      <c r="AB2543" t="s">
        <v>226</v>
      </c>
      <c r="AC2543" t="s">
        <v>226</v>
      </c>
      <c r="AD2543" t="s">
        <v>224</v>
      </c>
      <c r="AE2543" t="s">
        <v>224</v>
      </c>
      <c r="AF2543" t="s">
        <v>226</v>
      </c>
      <c r="AG2543" t="s">
        <v>225</v>
      </c>
      <c r="AH2543" t="s">
        <v>225</v>
      </c>
      <c r="AI2543" t="s">
        <v>225</v>
      </c>
      <c r="AJ2543" t="s">
        <v>225</v>
      </c>
      <c r="AK2543" t="s">
        <v>225</v>
      </c>
      <c r="AL2543" t="s">
        <v>394</v>
      </c>
      <c r="AM2543" t="s">
        <v>394</v>
      </c>
      <c r="AN2543" t="s">
        <v>394</v>
      </c>
      <c r="AO2543" t="s">
        <v>394</v>
      </c>
      <c r="AP2543" t="s">
        <v>394</v>
      </c>
      <c r="AQ2543" s="298" t="s">
        <v>394</v>
      </c>
      <c r="AR2543" s="307"/>
      <c r="AS2543" s="310"/>
    </row>
    <row r="2544" spans="1:45" ht="21.6" x14ac:dyDescent="0.3">
      <c r="A2544" s="285">
        <v>121567</v>
      </c>
      <c r="B2544" s="286" t="s">
        <v>61</v>
      </c>
      <c r="C2544" t="s">
        <v>226</v>
      </c>
      <c r="D2544" t="s">
        <v>226</v>
      </c>
      <c r="E2544" t="s">
        <v>226</v>
      </c>
      <c r="F2544" t="s">
        <v>226</v>
      </c>
      <c r="G2544" t="s">
        <v>226</v>
      </c>
      <c r="H2544" t="s">
        <v>226</v>
      </c>
      <c r="I2544" t="s">
        <v>226</v>
      </c>
      <c r="J2544" t="s">
        <v>226</v>
      </c>
      <c r="K2544" t="s">
        <v>226</v>
      </c>
      <c r="L2544" t="s">
        <v>226</v>
      </c>
      <c r="M2544" t="s">
        <v>226</v>
      </c>
      <c r="N2544" t="s">
        <v>226</v>
      </c>
      <c r="O2544" t="s">
        <v>226</v>
      </c>
      <c r="P2544" t="s">
        <v>226</v>
      </c>
      <c r="Q2544" t="s">
        <v>226</v>
      </c>
      <c r="R2544" t="s">
        <v>226</v>
      </c>
      <c r="S2544" t="s">
        <v>226</v>
      </c>
      <c r="T2544" t="s">
        <v>226</v>
      </c>
      <c r="U2544" t="s">
        <v>226</v>
      </c>
      <c r="V2544" t="s">
        <v>226</v>
      </c>
      <c r="W2544" t="s">
        <v>226</v>
      </c>
      <c r="X2544" t="s">
        <v>225</v>
      </c>
      <c r="Y2544" t="s">
        <v>226</v>
      </c>
      <c r="Z2544" t="s">
        <v>226</v>
      </c>
      <c r="AA2544" t="s">
        <v>226</v>
      </c>
      <c r="AB2544" t="s">
        <v>226</v>
      </c>
      <c r="AC2544" t="s">
        <v>226</v>
      </c>
      <c r="AD2544" t="s">
        <v>226</v>
      </c>
      <c r="AE2544" t="s">
        <v>226</v>
      </c>
      <c r="AF2544" t="s">
        <v>224</v>
      </c>
      <c r="AG2544" t="s">
        <v>226</v>
      </c>
      <c r="AH2544" t="s">
        <v>226</v>
      </c>
      <c r="AI2544" t="s">
        <v>226</v>
      </c>
      <c r="AJ2544" t="s">
        <v>226</v>
      </c>
      <c r="AK2544" t="s">
        <v>226</v>
      </c>
      <c r="AL2544" t="s">
        <v>225</v>
      </c>
      <c r="AM2544" t="s">
        <v>226</v>
      </c>
      <c r="AN2544" t="s">
        <v>226</v>
      </c>
      <c r="AO2544" t="s">
        <v>224</v>
      </c>
      <c r="AP2544" t="s">
        <v>226</v>
      </c>
      <c r="AQ2544" s="298" t="s">
        <v>394</v>
      </c>
      <c r="AR2544" s="307"/>
      <c r="AS2544" s="310"/>
    </row>
    <row r="2545" spans="1:47" x14ac:dyDescent="0.3">
      <c r="A2545" s="285">
        <v>121568</v>
      </c>
      <c r="B2545" s="286" t="s">
        <v>539</v>
      </c>
      <c r="C2545" t="s">
        <v>995</v>
      </c>
      <c r="D2545" t="s">
        <v>995</v>
      </c>
      <c r="E2545" t="s">
        <v>995</v>
      </c>
      <c r="F2545" t="s">
        <v>995</v>
      </c>
      <c r="G2545" t="s">
        <v>995</v>
      </c>
      <c r="H2545" t="s">
        <v>995</v>
      </c>
      <c r="I2545" t="s">
        <v>995</v>
      </c>
      <c r="J2545" t="s">
        <v>995</v>
      </c>
      <c r="K2545" t="s">
        <v>995</v>
      </c>
      <c r="L2545" t="s">
        <v>995</v>
      </c>
      <c r="M2545" t="s">
        <v>995</v>
      </c>
      <c r="N2545" t="s">
        <v>995</v>
      </c>
      <c r="O2545" t="s">
        <v>995</v>
      </c>
      <c r="P2545" t="s">
        <v>995</v>
      </c>
      <c r="Q2545" t="s">
        <v>995</v>
      </c>
      <c r="R2545" t="s">
        <v>995</v>
      </c>
      <c r="S2545" t="s">
        <v>995</v>
      </c>
      <c r="T2545" t="s">
        <v>995</v>
      </c>
      <c r="U2545" t="s">
        <v>995</v>
      </c>
      <c r="V2545" t="s">
        <v>995</v>
      </c>
      <c r="W2545" t="s">
        <v>995</v>
      </c>
      <c r="X2545" t="s">
        <v>995</v>
      </c>
      <c r="Y2545" t="s">
        <v>995</v>
      </c>
      <c r="Z2545" t="s">
        <v>995</v>
      </c>
      <c r="AA2545" t="s">
        <v>995</v>
      </c>
      <c r="AB2545" t="s">
        <v>995</v>
      </c>
      <c r="AC2545" t="s">
        <v>995</v>
      </c>
      <c r="AD2545" t="s">
        <v>995</v>
      </c>
      <c r="AE2545" t="s">
        <v>995</v>
      </c>
      <c r="AF2545" t="s">
        <v>995</v>
      </c>
      <c r="AG2545" t="s">
        <v>995</v>
      </c>
      <c r="AH2545" t="s">
        <v>995</v>
      </c>
      <c r="AI2545" t="s">
        <v>995</v>
      </c>
      <c r="AJ2545" t="s">
        <v>995</v>
      </c>
      <c r="AK2545" t="s">
        <v>995</v>
      </c>
      <c r="AL2545" t="s">
        <v>995</v>
      </c>
      <c r="AM2545" t="s">
        <v>995</v>
      </c>
      <c r="AN2545" t="s">
        <v>995</v>
      </c>
      <c r="AO2545" t="s">
        <v>995</v>
      </c>
      <c r="AP2545" t="s">
        <v>995</v>
      </c>
      <c r="AQ2545" s="298" t="s">
        <v>855</v>
      </c>
      <c r="AR2545" s="303"/>
      <c r="AS2545" s="303"/>
    </row>
    <row r="2546" spans="1:47" ht="21.6" x14ac:dyDescent="0.3">
      <c r="A2546" s="285">
        <v>121569</v>
      </c>
      <c r="B2546" s="286" t="s">
        <v>8485</v>
      </c>
      <c r="C2546" t="s">
        <v>226</v>
      </c>
      <c r="D2546" t="s">
        <v>226</v>
      </c>
      <c r="E2546" t="s">
        <v>224</v>
      </c>
      <c r="F2546" t="s">
        <v>224</v>
      </c>
      <c r="G2546" t="s">
        <v>226</v>
      </c>
      <c r="H2546" t="s">
        <v>226</v>
      </c>
      <c r="I2546" t="s">
        <v>226</v>
      </c>
      <c r="J2546" t="s">
        <v>224</v>
      </c>
      <c r="K2546" t="s">
        <v>226</v>
      </c>
      <c r="L2546" t="s">
        <v>224</v>
      </c>
      <c r="M2546" t="s">
        <v>226</v>
      </c>
      <c r="N2546" t="s">
        <v>224</v>
      </c>
      <c r="O2546" t="s">
        <v>226</v>
      </c>
      <c r="P2546" t="s">
        <v>226</v>
      </c>
      <c r="Q2546" t="s">
        <v>226</v>
      </c>
      <c r="R2546" t="s">
        <v>226</v>
      </c>
      <c r="S2546" t="s">
        <v>226</v>
      </c>
      <c r="T2546" t="s">
        <v>226</v>
      </c>
      <c r="U2546" t="s">
        <v>226</v>
      </c>
      <c r="V2546" t="s">
        <v>226</v>
      </c>
      <c r="W2546" t="s">
        <v>226</v>
      </c>
      <c r="X2546" t="s">
        <v>226</v>
      </c>
      <c r="Y2546" t="s">
        <v>226</v>
      </c>
      <c r="Z2546" t="s">
        <v>226</v>
      </c>
      <c r="AA2546" t="s">
        <v>224</v>
      </c>
      <c r="AB2546" t="s">
        <v>224</v>
      </c>
      <c r="AC2546" t="s">
        <v>226</v>
      </c>
      <c r="AD2546" t="s">
        <v>224</v>
      </c>
      <c r="AE2546" t="s">
        <v>226</v>
      </c>
      <c r="AF2546" t="s">
        <v>224</v>
      </c>
      <c r="AG2546" t="s">
        <v>225</v>
      </c>
      <c r="AH2546" t="s">
        <v>225</v>
      </c>
      <c r="AI2546" t="s">
        <v>225</v>
      </c>
      <c r="AJ2546" t="s">
        <v>225</v>
      </c>
      <c r="AK2546" t="s">
        <v>225</v>
      </c>
      <c r="AL2546" t="s">
        <v>225</v>
      </c>
      <c r="AM2546" t="s">
        <v>225</v>
      </c>
      <c r="AN2546" t="s">
        <v>225</v>
      </c>
      <c r="AO2546" t="s">
        <v>225</v>
      </c>
      <c r="AP2546" t="s">
        <v>225</v>
      </c>
      <c r="AQ2546" s="298" t="s">
        <v>394</v>
      </c>
      <c r="AR2546" s="307"/>
      <c r="AS2546" s="310"/>
    </row>
    <row r="2547" spans="1:47" x14ac:dyDescent="0.3">
      <c r="A2547" s="285">
        <v>121570</v>
      </c>
      <c r="B2547" s="286" t="s">
        <v>539</v>
      </c>
      <c r="C2547" t="s">
        <v>995</v>
      </c>
      <c r="D2547" t="s">
        <v>995</v>
      </c>
      <c r="E2547" t="s">
        <v>995</v>
      </c>
      <c r="F2547" t="s">
        <v>995</v>
      </c>
      <c r="G2547" t="s">
        <v>995</v>
      </c>
      <c r="H2547" t="s">
        <v>995</v>
      </c>
      <c r="I2547" t="s">
        <v>995</v>
      </c>
      <c r="J2547" t="s">
        <v>995</v>
      </c>
      <c r="K2547" t="s">
        <v>995</v>
      </c>
      <c r="L2547" t="s">
        <v>995</v>
      </c>
      <c r="M2547" t="s">
        <v>995</v>
      </c>
      <c r="N2547" t="s">
        <v>995</v>
      </c>
      <c r="O2547" t="s">
        <v>995</v>
      </c>
      <c r="P2547" t="s">
        <v>995</v>
      </c>
      <c r="Q2547" t="s">
        <v>995</v>
      </c>
      <c r="R2547" t="s">
        <v>995</v>
      </c>
      <c r="S2547" t="s">
        <v>995</v>
      </c>
      <c r="T2547" t="s">
        <v>995</v>
      </c>
      <c r="U2547" t="s">
        <v>995</v>
      </c>
      <c r="V2547" t="s">
        <v>995</v>
      </c>
      <c r="W2547" t="s">
        <v>995</v>
      </c>
      <c r="X2547" t="s">
        <v>995</v>
      </c>
      <c r="Y2547" t="s">
        <v>995</v>
      </c>
      <c r="Z2547" t="s">
        <v>995</v>
      </c>
      <c r="AA2547" t="s">
        <v>995</v>
      </c>
      <c r="AB2547" t="s">
        <v>995</v>
      </c>
      <c r="AC2547" t="s">
        <v>995</v>
      </c>
      <c r="AD2547" t="s">
        <v>995</v>
      </c>
      <c r="AE2547" t="s">
        <v>995</v>
      </c>
      <c r="AF2547" t="s">
        <v>995</v>
      </c>
      <c r="AG2547" t="s">
        <v>995</v>
      </c>
      <c r="AH2547" t="s">
        <v>995</v>
      </c>
      <c r="AI2547" t="s">
        <v>995</v>
      </c>
      <c r="AJ2547" t="s">
        <v>995</v>
      </c>
      <c r="AK2547" t="s">
        <v>995</v>
      </c>
      <c r="AL2547" t="s">
        <v>995</v>
      </c>
      <c r="AM2547" t="s">
        <v>995</v>
      </c>
      <c r="AN2547" t="s">
        <v>995</v>
      </c>
      <c r="AO2547" t="s">
        <v>995</v>
      </c>
      <c r="AP2547" t="s">
        <v>995</v>
      </c>
      <c r="AQ2547" s="298" t="s">
        <v>855</v>
      </c>
      <c r="AR2547" s="303"/>
      <c r="AS2547" s="303"/>
    </row>
    <row r="2548" spans="1:47" x14ac:dyDescent="0.3">
      <c r="A2548" s="285">
        <v>121571</v>
      </c>
      <c r="B2548" s="286" t="s">
        <v>539</v>
      </c>
      <c r="C2548" t="s">
        <v>995</v>
      </c>
      <c r="D2548" t="s">
        <v>995</v>
      </c>
      <c r="E2548" t="s">
        <v>995</v>
      </c>
      <c r="F2548" t="s">
        <v>995</v>
      </c>
      <c r="G2548" t="s">
        <v>995</v>
      </c>
      <c r="H2548" t="s">
        <v>995</v>
      </c>
      <c r="I2548" t="s">
        <v>995</v>
      </c>
      <c r="J2548" t="s">
        <v>995</v>
      </c>
      <c r="K2548" t="s">
        <v>995</v>
      </c>
      <c r="L2548" t="s">
        <v>995</v>
      </c>
      <c r="M2548" t="s">
        <v>995</v>
      </c>
      <c r="N2548" t="s">
        <v>995</v>
      </c>
      <c r="O2548" t="s">
        <v>995</v>
      </c>
      <c r="P2548" t="s">
        <v>995</v>
      </c>
      <c r="Q2548" t="s">
        <v>995</v>
      </c>
      <c r="R2548" t="s">
        <v>995</v>
      </c>
      <c r="S2548" t="s">
        <v>995</v>
      </c>
      <c r="T2548" t="s">
        <v>995</v>
      </c>
      <c r="U2548" t="s">
        <v>995</v>
      </c>
      <c r="V2548" t="s">
        <v>995</v>
      </c>
      <c r="W2548" t="s">
        <v>995</v>
      </c>
      <c r="X2548" t="s">
        <v>995</v>
      </c>
      <c r="Y2548" t="s">
        <v>995</v>
      </c>
      <c r="Z2548" t="s">
        <v>995</v>
      </c>
      <c r="AA2548" t="s">
        <v>995</v>
      </c>
      <c r="AB2548" t="s">
        <v>995</v>
      </c>
      <c r="AC2548" t="s">
        <v>995</v>
      </c>
      <c r="AD2548" t="s">
        <v>995</v>
      </c>
      <c r="AE2548" t="s">
        <v>995</v>
      </c>
      <c r="AF2548" t="s">
        <v>995</v>
      </c>
      <c r="AG2548" t="s">
        <v>995</v>
      </c>
      <c r="AH2548" t="s">
        <v>995</v>
      </c>
      <c r="AI2548" t="s">
        <v>995</v>
      </c>
      <c r="AJ2548" t="s">
        <v>995</v>
      </c>
      <c r="AK2548" t="s">
        <v>995</v>
      </c>
      <c r="AL2548" t="s">
        <v>995</v>
      </c>
      <c r="AM2548" t="s">
        <v>995</v>
      </c>
      <c r="AN2548" t="s">
        <v>995</v>
      </c>
      <c r="AO2548" t="s">
        <v>995</v>
      </c>
      <c r="AP2548" t="s">
        <v>995</v>
      </c>
      <c r="AQ2548" s="298" t="s">
        <v>855</v>
      </c>
      <c r="AR2548" s="303"/>
      <c r="AS2548" s="303"/>
    </row>
    <row r="2549" spans="1:47" x14ac:dyDescent="0.3">
      <c r="A2549" s="285">
        <v>121572</v>
      </c>
      <c r="B2549" s="286" t="s">
        <v>539</v>
      </c>
      <c r="C2549" t="s">
        <v>995</v>
      </c>
      <c r="D2549" t="s">
        <v>995</v>
      </c>
      <c r="E2549" t="s">
        <v>995</v>
      </c>
      <c r="F2549" t="s">
        <v>995</v>
      </c>
      <c r="G2549" t="s">
        <v>995</v>
      </c>
      <c r="H2549" t="s">
        <v>995</v>
      </c>
      <c r="I2549" t="s">
        <v>995</v>
      </c>
      <c r="J2549" t="s">
        <v>995</v>
      </c>
      <c r="K2549" t="s">
        <v>995</v>
      </c>
      <c r="L2549" t="s">
        <v>995</v>
      </c>
      <c r="M2549" t="s">
        <v>995</v>
      </c>
      <c r="N2549" t="s">
        <v>995</v>
      </c>
      <c r="O2549" t="s">
        <v>995</v>
      </c>
      <c r="P2549" t="s">
        <v>995</v>
      </c>
      <c r="Q2549" t="s">
        <v>995</v>
      </c>
      <c r="R2549" t="s">
        <v>995</v>
      </c>
      <c r="S2549" t="s">
        <v>995</v>
      </c>
      <c r="T2549" t="s">
        <v>995</v>
      </c>
      <c r="U2549" t="s">
        <v>995</v>
      </c>
      <c r="V2549" t="s">
        <v>995</v>
      </c>
      <c r="W2549" t="s">
        <v>995</v>
      </c>
      <c r="X2549" t="s">
        <v>995</v>
      </c>
      <c r="Y2549" t="s">
        <v>995</v>
      </c>
      <c r="Z2549" t="s">
        <v>995</v>
      </c>
      <c r="AA2549" t="s">
        <v>995</v>
      </c>
      <c r="AB2549" t="s">
        <v>995</v>
      </c>
      <c r="AC2549" t="s">
        <v>995</v>
      </c>
      <c r="AD2549" t="s">
        <v>995</v>
      </c>
      <c r="AE2549" t="s">
        <v>995</v>
      </c>
      <c r="AF2549" t="s">
        <v>995</v>
      </c>
      <c r="AG2549" t="s">
        <v>995</v>
      </c>
      <c r="AH2549" t="s">
        <v>995</v>
      </c>
      <c r="AI2549" t="s">
        <v>995</v>
      </c>
      <c r="AJ2549" t="s">
        <v>995</v>
      </c>
      <c r="AK2549" t="s">
        <v>995</v>
      </c>
      <c r="AL2549" t="s">
        <v>995</v>
      </c>
      <c r="AM2549" t="s">
        <v>995</v>
      </c>
      <c r="AN2549" t="s">
        <v>995</v>
      </c>
      <c r="AO2549" t="s">
        <v>995</v>
      </c>
      <c r="AP2549" t="s">
        <v>995</v>
      </c>
      <c r="AQ2549" s="298" t="s">
        <v>855</v>
      </c>
      <c r="AR2549" s="303"/>
      <c r="AS2549" s="303"/>
    </row>
    <row r="2550" spans="1:47" ht="21.6" x14ac:dyDescent="0.3">
      <c r="A2550" s="285">
        <v>121573</v>
      </c>
      <c r="B2550" s="286" t="s">
        <v>538</v>
      </c>
      <c r="C2550" t="s">
        <v>226</v>
      </c>
      <c r="D2550" t="s">
        <v>226</v>
      </c>
      <c r="E2550" t="s">
        <v>226</v>
      </c>
      <c r="F2550" t="s">
        <v>226</v>
      </c>
      <c r="G2550" t="s">
        <v>226</v>
      </c>
      <c r="H2550" t="s">
        <v>226</v>
      </c>
      <c r="I2550" t="s">
        <v>224</v>
      </c>
      <c r="J2550" t="s">
        <v>224</v>
      </c>
      <c r="K2550" t="s">
        <v>224</v>
      </c>
      <c r="L2550" t="s">
        <v>224</v>
      </c>
      <c r="M2550" t="s">
        <v>226</v>
      </c>
      <c r="N2550" t="s">
        <v>224</v>
      </c>
      <c r="O2550" t="s">
        <v>224</v>
      </c>
      <c r="P2550" t="s">
        <v>224</v>
      </c>
      <c r="Q2550" t="s">
        <v>226</v>
      </c>
      <c r="R2550" t="s">
        <v>226</v>
      </c>
      <c r="S2550" t="s">
        <v>226</v>
      </c>
      <c r="T2550" t="s">
        <v>224</v>
      </c>
      <c r="U2550" t="s">
        <v>226</v>
      </c>
      <c r="V2550" t="s">
        <v>224</v>
      </c>
      <c r="W2550" t="s">
        <v>225</v>
      </c>
      <c r="X2550" t="s">
        <v>226</v>
      </c>
      <c r="Y2550" t="s">
        <v>225</v>
      </c>
      <c r="Z2550" t="s">
        <v>225</v>
      </c>
      <c r="AA2550" t="s">
        <v>225</v>
      </c>
      <c r="AB2550" t="s">
        <v>225</v>
      </c>
      <c r="AC2550" t="s">
        <v>225</v>
      </c>
      <c r="AD2550" t="s">
        <v>225</v>
      </c>
      <c r="AE2550" t="s">
        <v>225</v>
      </c>
      <c r="AF2550" t="s">
        <v>225</v>
      </c>
      <c r="AG2550" t="s">
        <v>394</v>
      </c>
      <c r="AH2550" t="s">
        <v>394</v>
      </c>
      <c r="AI2550" t="s">
        <v>394</v>
      </c>
      <c r="AJ2550" t="s">
        <v>394</v>
      </c>
      <c r="AK2550" t="s">
        <v>394</v>
      </c>
      <c r="AL2550" t="s">
        <v>394</v>
      </c>
      <c r="AM2550" t="s">
        <v>394</v>
      </c>
      <c r="AN2550" t="s">
        <v>394</v>
      </c>
      <c r="AO2550" t="s">
        <v>394</v>
      </c>
      <c r="AP2550" t="s">
        <v>394</v>
      </c>
      <c r="AQ2550" s="298" t="s">
        <v>394</v>
      </c>
      <c r="AR2550" s="307"/>
      <c r="AS2550" s="310"/>
    </row>
    <row r="2551" spans="1:47" x14ac:dyDescent="0.3">
      <c r="A2551" s="285">
        <v>121574</v>
      </c>
      <c r="B2551" s="286" t="s">
        <v>538</v>
      </c>
      <c r="AQ2551" s="298" t="s">
        <v>394</v>
      </c>
      <c r="AR2551" s="303"/>
      <c r="AS2551" s="303"/>
    </row>
    <row r="2552" spans="1:47" x14ac:dyDescent="0.3">
      <c r="A2552" s="285">
        <v>121575</v>
      </c>
      <c r="B2552" s="286" t="s">
        <v>539</v>
      </c>
      <c r="C2552" t="s">
        <v>995</v>
      </c>
      <c r="D2552" t="s">
        <v>995</v>
      </c>
      <c r="E2552" t="s">
        <v>995</v>
      </c>
      <c r="F2552" t="s">
        <v>995</v>
      </c>
      <c r="G2552" t="s">
        <v>995</v>
      </c>
      <c r="H2552" t="s">
        <v>995</v>
      </c>
      <c r="I2552" t="s">
        <v>995</v>
      </c>
      <c r="J2552" t="s">
        <v>995</v>
      </c>
      <c r="K2552" t="s">
        <v>995</v>
      </c>
      <c r="L2552" t="s">
        <v>995</v>
      </c>
      <c r="M2552" t="s">
        <v>995</v>
      </c>
      <c r="N2552" t="s">
        <v>995</v>
      </c>
      <c r="O2552" t="s">
        <v>995</v>
      </c>
      <c r="P2552" t="s">
        <v>995</v>
      </c>
      <c r="Q2552" t="s">
        <v>995</v>
      </c>
      <c r="R2552" t="s">
        <v>995</v>
      </c>
      <c r="S2552" t="s">
        <v>995</v>
      </c>
      <c r="T2552" t="s">
        <v>995</v>
      </c>
      <c r="U2552" t="s">
        <v>995</v>
      </c>
      <c r="V2552" t="s">
        <v>995</v>
      </c>
      <c r="W2552" t="s">
        <v>995</v>
      </c>
      <c r="X2552" t="s">
        <v>995</v>
      </c>
      <c r="Y2552" t="s">
        <v>995</v>
      </c>
      <c r="Z2552" t="s">
        <v>995</v>
      </c>
      <c r="AA2552" t="s">
        <v>995</v>
      </c>
      <c r="AB2552" t="s">
        <v>995</v>
      </c>
      <c r="AC2552" t="s">
        <v>995</v>
      </c>
      <c r="AD2552" t="s">
        <v>995</v>
      </c>
      <c r="AE2552" t="s">
        <v>995</v>
      </c>
      <c r="AF2552" t="s">
        <v>995</v>
      </c>
      <c r="AG2552" t="s">
        <v>995</v>
      </c>
      <c r="AH2552" t="s">
        <v>995</v>
      </c>
      <c r="AI2552" t="s">
        <v>995</v>
      </c>
      <c r="AJ2552" t="s">
        <v>995</v>
      </c>
      <c r="AK2552" t="s">
        <v>995</v>
      </c>
      <c r="AL2552" t="s">
        <v>995</v>
      </c>
      <c r="AM2552" t="s">
        <v>995</v>
      </c>
      <c r="AN2552" t="s">
        <v>995</v>
      </c>
      <c r="AO2552" t="s">
        <v>995</v>
      </c>
      <c r="AP2552" t="s">
        <v>995</v>
      </c>
      <c r="AQ2552" s="298" t="s">
        <v>855</v>
      </c>
      <c r="AR2552" s="303"/>
      <c r="AS2552" s="303"/>
    </row>
    <row r="2553" spans="1:47" ht="21.6" x14ac:dyDescent="0.3">
      <c r="A2553" s="285">
        <v>121576</v>
      </c>
      <c r="B2553" s="286" t="s">
        <v>61</v>
      </c>
      <c r="C2553" t="s">
        <v>226</v>
      </c>
      <c r="D2553" t="s">
        <v>226</v>
      </c>
      <c r="E2553" t="s">
        <v>226</v>
      </c>
      <c r="F2553" t="s">
        <v>226</v>
      </c>
      <c r="G2553" t="s">
        <v>226</v>
      </c>
      <c r="H2553" t="s">
        <v>226</v>
      </c>
      <c r="I2553" t="s">
        <v>226</v>
      </c>
      <c r="J2553" t="s">
        <v>226</v>
      </c>
      <c r="K2553" t="s">
        <v>226</v>
      </c>
      <c r="L2553" t="s">
        <v>224</v>
      </c>
      <c r="M2553" t="s">
        <v>226</v>
      </c>
      <c r="N2553" t="s">
        <v>226</v>
      </c>
      <c r="O2553" t="s">
        <v>226</v>
      </c>
      <c r="P2553" t="s">
        <v>226</v>
      </c>
      <c r="Q2553" t="s">
        <v>226</v>
      </c>
      <c r="R2553" t="s">
        <v>224</v>
      </c>
      <c r="S2553" t="s">
        <v>226</v>
      </c>
      <c r="T2553" t="s">
        <v>225</v>
      </c>
      <c r="U2553" t="s">
        <v>225</v>
      </c>
      <c r="V2553" t="s">
        <v>225</v>
      </c>
      <c r="W2553" t="s">
        <v>226</v>
      </c>
      <c r="X2553" t="s">
        <v>226</v>
      </c>
      <c r="Y2553" t="s">
        <v>224</v>
      </c>
      <c r="Z2553" t="s">
        <v>226</v>
      </c>
      <c r="AA2553" t="s">
        <v>226</v>
      </c>
      <c r="AB2553" t="s">
        <v>224</v>
      </c>
      <c r="AC2553" t="s">
        <v>224</v>
      </c>
      <c r="AD2553" t="s">
        <v>226</v>
      </c>
      <c r="AE2553" t="s">
        <v>226</v>
      </c>
      <c r="AF2553" t="s">
        <v>226</v>
      </c>
      <c r="AG2553" t="s">
        <v>226</v>
      </c>
      <c r="AH2553" t="s">
        <v>226</v>
      </c>
      <c r="AI2553" t="s">
        <v>226</v>
      </c>
      <c r="AJ2553" t="s">
        <v>226</v>
      </c>
      <c r="AK2553" t="s">
        <v>226</v>
      </c>
      <c r="AL2553" t="s">
        <v>226</v>
      </c>
      <c r="AM2553" t="s">
        <v>226</v>
      </c>
      <c r="AN2553" t="s">
        <v>226</v>
      </c>
      <c r="AO2553" t="s">
        <v>226</v>
      </c>
      <c r="AP2553" t="s">
        <v>226</v>
      </c>
      <c r="AQ2553" s="298" t="s">
        <v>394</v>
      </c>
      <c r="AR2553" s="307"/>
      <c r="AS2553" s="310"/>
    </row>
    <row r="2554" spans="1:47" x14ac:dyDescent="0.3">
      <c r="A2554" s="285">
        <v>121577</v>
      </c>
      <c r="B2554" s="286" t="s">
        <v>539</v>
      </c>
      <c r="C2554" t="s">
        <v>995</v>
      </c>
      <c r="D2554" t="s">
        <v>995</v>
      </c>
      <c r="E2554" t="s">
        <v>995</v>
      </c>
      <c r="F2554" t="s">
        <v>995</v>
      </c>
      <c r="G2554" t="s">
        <v>995</v>
      </c>
      <c r="H2554" t="s">
        <v>995</v>
      </c>
      <c r="I2554" t="s">
        <v>995</v>
      </c>
      <c r="J2554" t="s">
        <v>995</v>
      </c>
      <c r="K2554" t="s">
        <v>995</v>
      </c>
      <c r="L2554" t="s">
        <v>995</v>
      </c>
      <c r="M2554" t="s">
        <v>995</v>
      </c>
      <c r="N2554" t="s">
        <v>995</v>
      </c>
      <c r="O2554" t="s">
        <v>995</v>
      </c>
      <c r="P2554" t="s">
        <v>995</v>
      </c>
      <c r="Q2554" t="s">
        <v>995</v>
      </c>
      <c r="R2554" t="s">
        <v>995</v>
      </c>
      <c r="S2554" t="s">
        <v>995</v>
      </c>
      <c r="T2554" t="s">
        <v>995</v>
      </c>
      <c r="U2554" t="s">
        <v>995</v>
      </c>
      <c r="V2554" t="s">
        <v>995</v>
      </c>
      <c r="W2554" t="s">
        <v>995</v>
      </c>
      <c r="X2554" t="s">
        <v>995</v>
      </c>
      <c r="Y2554" t="s">
        <v>995</v>
      </c>
      <c r="Z2554" t="s">
        <v>995</v>
      </c>
      <c r="AA2554" t="s">
        <v>995</v>
      </c>
      <c r="AB2554" t="s">
        <v>995</v>
      </c>
      <c r="AC2554" t="s">
        <v>995</v>
      </c>
      <c r="AD2554" t="s">
        <v>995</v>
      </c>
      <c r="AE2554" t="s">
        <v>995</v>
      </c>
      <c r="AF2554" t="s">
        <v>995</v>
      </c>
      <c r="AG2554" t="s">
        <v>995</v>
      </c>
      <c r="AH2554" t="s">
        <v>995</v>
      </c>
      <c r="AI2554" t="s">
        <v>995</v>
      </c>
      <c r="AJ2554" t="s">
        <v>995</v>
      </c>
      <c r="AK2554" t="s">
        <v>995</v>
      </c>
      <c r="AL2554" t="s">
        <v>995</v>
      </c>
      <c r="AM2554" t="s">
        <v>995</v>
      </c>
      <c r="AN2554" t="s">
        <v>995</v>
      </c>
      <c r="AO2554" t="s">
        <v>995</v>
      </c>
      <c r="AP2554" t="s">
        <v>995</v>
      </c>
      <c r="AQ2554" s="298" t="s">
        <v>855</v>
      </c>
      <c r="AR2554" s="303"/>
      <c r="AS2554" s="303"/>
    </row>
    <row r="2555" spans="1:47" x14ac:dyDescent="0.3">
      <c r="A2555" s="285">
        <v>121579</v>
      </c>
      <c r="B2555" s="286" t="s">
        <v>539</v>
      </c>
      <c r="C2555" t="s">
        <v>995</v>
      </c>
      <c r="D2555" t="s">
        <v>995</v>
      </c>
      <c r="E2555" t="s">
        <v>995</v>
      </c>
      <c r="F2555" t="s">
        <v>995</v>
      </c>
      <c r="G2555" t="s">
        <v>995</v>
      </c>
      <c r="H2555" t="s">
        <v>995</v>
      </c>
      <c r="I2555" t="s">
        <v>995</v>
      </c>
      <c r="J2555" t="s">
        <v>995</v>
      </c>
      <c r="K2555" t="s">
        <v>995</v>
      </c>
      <c r="L2555" t="s">
        <v>995</v>
      </c>
      <c r="M2555" t="s">
        <v>995</v>
      </c>
      <c r="N2555" t="s">
        <v>995</v>
      </c>
      <c r="O2555" t="s">
        <v>995</v>
      </c>
      <c r="P2555" t="s">
        <v>995</v>
      </c>
      <c r="Q2555" t="s">
        <v>995</v>
      </c>
      <c r="R2555" t="s">
        <v>995</v>
      </c>
      <c r="S2555" t="s">
        <v>995</v>
      </c>
      <c r="T2555" t="s">
        <v>995</v>
      </c>
      <c r="U2555" t="s">
        <v>995</v>
      </c>
      <c r="V2555" t="s">
        <v>995</v>
      </c>
      <c r="W2555" t="s">
        <v>995</v>
      </c>
      <c r="X2555" t="s">
        <v>995</v>
      </c>
      <c r="Y2555" t="s">
        <v>995</v>
      </c>
      <c r="Z2555" t="s">
        <v>995</v>
      </c>
      <c r="AA2555" t="s">
        <v>995</v>
      </c>
      <c r="AB2555" t="s">
        <v>995</v>
      </c>
      <c r="AC2555" t="s">
        <v>995</v>
      </c>
      <c r="AD2555" t="s">
        <v>995</v>
      </c>
      <c r="AE2555" t="s">
        <v>995</v>
      </c>
      <c r="AF2555" t="s">
        <v>995</v>
      </c>
      <c r="AG2555" t="s">
        <v>995</v>
      </c>
      <c r="AH2555" t="s">
        <v>995</v>
      </c>
      <c r="AI2555" t="s">
        <v>995</v>
      </c>
      <c r="AJ2555" t="s">
        <v>995</v>
      </c>
      <c r="AK2555" t="s">
        <v>995</v>
      </c>
      <c r="AL2555" t="s">
        <v>995</v>
      </c>
      <c r="AM2555" t="s">
        <v>995</v>
      </c>
      <c r="AN2555" t="s">
        <v>995</v>
      </c>
      <c r="AO2555" t="s">
        <v>995</v>
      </c>
      <c r="AP2555" t="s">
        <v>995</v>
      </c>
      <c r="AQ2555" s="298" t="s">
        <v>855</v>
      </c>
      <c r="AR2555" s="303"/>
      <c r="AS2555" s="303"/>
    </row>
    <row r="2556" spans="1:47" x14ac:dyDescent="0.3">
      <c r="A2556" s="285">
        <v>121580</v>
      </c>
      <c r="B2556" s="286" t="s">
        <v>539</v>
      </c>
      <c r="C2556" t="s">
        <v>995</v>
      </c>
      <c r="D2556" t="s">
        <v>995</v>
      </c>
      <c r="E2556" t="s">
        <v>995</v>
      </c>
      <c r="F2556" t="s">
        <v>995</v>
      </c>
      <c r="G2556" t="s">
        <v>995</v>
      </c>
      <c r="H2556" t="s">
        <v>995</v>
      </c>
      <c r="I2556" t="s">
        <v>995</v>
      </c>
      <c r="J2556" t="s">
        <v>995</v>
      </c>
      <c r="K2556" t="s">
        <v>995</v>
      </c>
      <c r="L2556" t="s">
        <v>995</v>
      </c>
      <c r="M2556" t="s">
        <v>995</v>
      </c>
      <c r="N2556" t="s">
        <v>995</v>
      </c>
      <c r="O2556" t="s">
        <v>995</v>
      </c>
      <c r="P2556" t="s">
        <v>995</v>
      </c>
      <c r="Q2556" t="s">
        <v>995</v>
      </c>
      <c r="R2556" t="s">
        <v>995</v>
      </c>
      <c r="S2556" t="s">
        <v>995</v>
      </c>
      <c r="T2556" t="s">
        <v>995</v>
      </c>
      <c r="U2556" t="s">
        <v>995</v>
      </c>
      <c r="V2556" t="s">
        <v>995</v>
      </c>
      <c r="W2556" t="s">
        <v>995</v>
      </c>
      <c r="X2556" t="s">
        <v>995</v>
      </c>
      <c r="Y2556" t="s">
        <v>995</v>
      </c>
      <c r="Z2556" t="s">
        <v>995</v>
      </c>
      <c r="AA2556" t="s">
        <v>995</v>
      </c>
      <c r="AB2556" t="s">
        <v>995</v>
      </c>
      <c r="AC2556" t="s">
        <v>995</v>
      </c>
      <c r="AD2556" t="s">
        <v>995</v>
      </c>
      <c r="AE2556" t="s">
        <v>995</v>
      </c>
      <c r="AF2556" t="s">
        <v>995</v>
      </c>
      <c r="AG2556" t="s">
        <v>995</v>
      </c>
      <c r="AH2556" t="s">
        <v>995</v>
      </c>
      <c r="AI2556" t="s">
        <v>995</v>
      </c>
      <c r="AJ2556" t="s">
        <v>995</v>
      </c>
      <c r="AK2556" t="s">
        <v>995</v>
      </c>
      <c r="AL2556" t="s">
        <v>995</v>
      </c>
      <c r="AM2556" t="s">
        <v>995</v>
      </c>
      <c r="AN2556" t="s">
        <v>995</v>
      </c>
      <c r="AO2556" t="s">
        <v>995</v>
      </c>
      <c r="AP2556" t="s">
        <v>995</v>
      </c>
      <c r="AQ2556" s="298" t="s">
        <v>855</v>
      </c>
      <c r="AR2556" s="303"/>
      <c r="AS2556" s="303"/>
    </row>
    <row r="2557" spans="1:47" ht="21.6" x14ac:dyDescent="0.3">
      <c r="A2557" s="285">
        <v>121581</v>
      </c>
      <c r="B2557" s="286" t="s">
        <v>61</v>
      </c>
      <c r="C2557" t="s">
        <v>226</v>
      </c>
      <c r="D2557" t="s">
        <v>226</v>
      </c>
      <c r="E2557" t="s">
        <v>226</v>
      </c>
      <c r="F2557" t="s">
        <v>226</v>
      </c>
      <c r="G2557" t="s">
        <v>224</v>
      </c>
      <c r="H2557" t="s">
        <v>226</v>
      </c>
      <c r="I2557" t="s">
        <v>226</v>
      </c>
      <c r="J2557" t="s">
        <v>224</v>
      </c>
      <c r="K2557" t="s">
        <v>226</v>
      </c>
      <c r="L2557" t="s">
        <v>224</v>
      </c>
      <c r="M2557" t="s">
        <v>226</v>
      </c>
      <c r="N2557" t="s">
        <v>224</v>
      </c>
      <c r="O2557" t="s">
        <v>226</v>
      </c>
      <c r="P2557" t="s">
        <v>226</v>
      </c>
      <c r="Q2557" t="s">
        <v>226</v>
      </c>
      <c r="R2557" t="s">
        <v>226</v>
      </c>
      <c r="S2557" t="s">
        <v>226</v>
      </c>
      <c r="T2557" t="s">
        <v>226</v>
      </c>
      <c r="U2557" t="s">
        <v>226</v>
      </c>
      <c r="V2557" t="s">
        <v>226</v>
      </c>
      <c r="W2557" t="s">
        <v>226</v>
      </c>
      <c r="X2557" t="s">
        <v>226</v>
      </c>
      <c r="Y2557" t="s">
        <v>226</v>
      </c>
      <c r="Z2557" t="s">
        <v>226</v>
      </c>
      <c r="AA2557" t="s">
        <v>224</v>
      </c>
      <c r="AB2557" t="s">
        <v>226</v>
      </c>
      <c r="AC2557" t="s">
        <v>226</v>
      </c>
      <c r="AD2557" t="s">
        <v>226</v>
      </c>
      <c r="AE2557" t="s">
        <v>226</v>
      </c>
      <c r="AF2557" t="s">
        <v>224</v>
      </c>
      <c r="AG2557" t="s">
        <v>226</v>
      </c>
      <c r="AH2557" t="s">
        <v>226</v>
      </c>
      <c r="AI2557" t="s">
        <v>224</v>
      </c>
      <c r="AJ2557" t="s">
        <v>226</v>
      </c>
      <c r="AK2557" t="s">
        <v>226</v>
      </c>
      <c r="AL2557" t="s">
        <v>225</v>
      </c>
      <c r="AM2557" t="s">
        <v>225</v>
      </c>
      <c r="AN2557" t="s">
        <v>226</v>
      </c>
      <c r="AO2557" t="s">
        <v>226</v>
      </c>
      <c r="AP2557" t="s">
        <v>226</v>
      </c>
      <c r="AQ2557" s="298" t="s">
        <v>394</v>
      </c>
      <c r="AR2557" s="307"/>
      <c r="AS2557" s="310"/>
    </row>
    <row r="2558" spans="1:47" x14ac:dyDescent="0.3">
      <c r="A2558" s="285">
        <v>121583</v>
      </c>
      <c r="B2558" s="286" t="s">
        <v>539</v>
      </c>
      <c r="C2558" t="s">
        <v>995</v>
      </c>
      <c r="D2558" t="s">
        <v>995</v>
      </c>
      <c r="E2558" t="s">
        <v>995</v>
      </c>
      <c r="F2558" t="s">
        <v>995</v>
      </c>
      <c r="G2558" t="s">
        <v>995</v>
      </c>
      <c r="H2558" t="s">
        <v>995</v>
      </c>
      <c r="I2558" t="s">
        <v>995</v>
      </c>
      <c r="J2558" t="s">
        <v>995</v>
      </c>
      <c r="K2558" t="s">
        <v>995</v>
      </c>
      <c r="L2558" t="s">
        <v>995</v>
      </c>
      <c r="M2558" t="s">
        <v>995</v>
      </c>
      <c r="N2558" t="s">
        <v>995</v>
      </c>
      <c r="O2558" t="s">
        <v>995</v>
      </c>
      <c r="P2558" t="s">
        <v>995</v>
      </c>
      <c r="Q2558" t="s">
        <v>995</v>
      </c>
      <c r="R2558" t="s">
        <v>995</v>
      </c>
      <c r="S2558" t="s">
        <v>995</v>
      </c>
      <c r="T2558" t="s">
        <v>995</v>
      </c>
      <c r="U2558" t="s">
        <v>995</v>
      </c>
      <c r="V2558" t="s">
        <v>995</v>
      </c>
      <c r="W2558" t="s">
        <v>995</v>
      </c>
      <c r="X2558" t="s">
        <v>995</v>
      </c>
      <c r="Y2558" t="s">
        <v>995</v>
      </c>
      <c r="Z2558" t="s">
        <v>995</v>
      </c>
      <c r="AA2558" t="s">
        <v>995</v>
      </c>
      <c r="AB2558" t="s">
        <v>995</v>
      </c>
      <c r="AC2558" t="s">
        <v>995</v>
      </c>
      <c r="AD2558" t="s">
        <v>995</v>
      </c>
      <c r="AE2558" t="s">
        <v>995</v>
      </c>
      <c r="AF2558" t="s">
        <v>995</v>
      </c>
      <c r="AG2558" t="s">
        <v>995</v>
      </c>
      <c r="AH2558" t="s">
        <v>995</v>
      </c>
      <c r="AI2558" t="s">
        <v>995</v>
      </c>
      <c r="AJ2558" t="s">
        <v>995</v>
      </c>
      <c r="AK2558" t="s">
        <v>995</v>
      </c>
      <c r="AL2558" t="s">
        <v>995</v>
      </c>
      <c r="AM2558" t="s">
        <v>995</v>
      </c>
      <c r="AN2558" t="s">
        <v>995</v>
      </c>
      <c r="AO2558" t="s">
        <v>995</v>
      </c>
      <c r="AP2558" t="s">
        <v>995</v>
      </c>
      <c r="AQ2558" s="298" t="s">
        <v>855</v>
      </c>
      <c r="AR2558" s="303"/>
      <c r="AS2558" s="303"/>
    </row>
    <row r="2559" spans="1:47" ht="33" x14ac:dyDescent="0.65">
      <c r="A2559" s="285">
        <v>121584</v>
      </c>
      <c r="B2559" s="286" t="s">
        <v>542</v>
      </c>
      <c r="C2559" t="s">
        <v>226</v>
      </c>
      <c r="D2559" t="s">
        <v>226</v>
      </c>
      <c r="E2559" t="s">
        <v>226</v>
      </c>
      <c r="F2559" t="s">
        <v>226</v>
      </c>
      <c r="G2559" t="s">
        <v>224</v>
      </c>
      <c r="H2559" t="s">
        <v>226</v>
      </c>
      <c r="I2559" t="s">
        <v>226</v>
      </c>
      <c r="J2559" t="s">
        <v>226</v>
      </c>
      <c r="K2559" t="s">
        <v>226</v>
      </c>
      <c r="L2559" t="s">
        <v>226</v>
      </c>
      <c r="M2559" t="s">
        <v>225</v>
      </c>
      <c r="N2559" t="s">
        <v>225</v>
      </c>
      <c r="O2559" t="s">
        <v>225</v>
      </c>
      <c r="P2559" t="s">
        <v>225</v>
      </c>
      <c r="Q2559" t="s">
        <v>225</v>
      </c>
      <c r="AA2559" t="s">
        <v>394</v>
      </c>
      <c r="AB2559" t="s">
        <v>394</v>
      </c>
      <c r="AC2559" t="s">
        <v>394</v>
      </c>
      <c r="AD2559" t="s">
        <v>394</v>
      </c>
      <c r="AE2559" t="s">
        <v>394</v>
      </c>
      <c r="AF2559" t="s">
        <v>394</v>
      </c>
      <c r="AG2559" t="s">
        <v>394</v>
      </c>
      <c r="AH2559" t="s">
        <v>394</v>
      </c>
      <c r="AI2559" t="s">
        <v>394</v>
      </c>
      <c r="AJ2559" t="s">
        <v>394</v>
      </c>
      <c r="AK2559" t="s">
        <v>394</v>
      </c>
      <c r="AL2559" t="s">
        <v>394</v>
      </c>
      <c r="AM2559" t="s">
        <v>394</v>
      </c>
      <c r="AN2559" t="s">
        <v>394</v>
      </c>
      <c r="AO2559" t="s">
        <v>394</v>
      </c>
      <c r="AP2559" t="s">
        <v>394</v>
      </c>
      <c r="AQ2559" s="290"/>
      <c r="AR2559" s="296"/>
      <c r="AS2559" s="296"/>
      <c r="AU2559"/>
    </row>
    <row r="2560" spans="1:47" x14ac:dyDescent="0.3">
      <c r="A2560" s="285">
        <v>121585</v>
      </c>
      <c r="B2560" s="286" t="s">
        <v>539</v>
      </c>
      <c r="C2560" t="s">
        <v>995</v>
      </c>
      <c r="D2560" t="s">
        <v>995</v>
      </c>
      <c r="E2560" t="s">
        <v>995</v>
      </c>
      <c r="F2560" t="s">
        <v>995</v>
      </c>
      <c r="G2560" t="s">
        <v>995</v>
      </c>
      <c r="H2560" t="s">
        <v>995</v>
      </c>
      <c r="I2560" t="s">
        <v>995</v>
      </c>
      <c r="J2560" t="s">
        <v>995</v>
      </c>
      <c r="K2560" t="s">
        <v>995</v>
      </c>
      <c r="L2560" t="s">
        <v>995</v>
      </c>
      <c r="M2560" t="s">
        <v>995</v>
      </c>
      <c r="N2560" t="s">
        <v>995</v>
      </c>
      <c r="O2560" t="s">
        <v>995</v>
      </c>
      <c r="P2560" t="s">
        <v>995</v>
      </c>
      <c r="Q2560" t="s">
        <v>995</v>
      </c>
      <c r="R2560" t="s">
        <v>995</v>
      </c>
      <c r="S2560" t="s">
        <v>995</v>
      </c>
      <c r="T2560" t="s">
        <v>995</v>
      </c>
      <c r="U2560" t="s">
        <v>995</v>
      </c>
      <c r="V2560" t="s">
        <v>995</v>
      </c>
      <c r="W2560" t="s">
        <v>995</v>
      </c>
      <c r="X2560" t="s">
        <v>995</v>
      </c>
      <c r="Y2560" t="s">
        <v>995</v>
      </c>
      <c r="Z2560" t="s">
        <v>995</v>
      </c>
      <c r="AA2560" t="s">
        <v>995</v>
      </c>
      <c r="AB2560" t="s">
        <v>995</v>
      </c>
      <c r="AC2560" t="s">
        <v>995</v>
      </c>
      <c r="AD2560" t="s">
        <v>995</v>
      </c>
      <c r="AE2560" t="s">
        <v>995</v>
      </c>
      <c r="AF2560" t="s">
        <v>995</v>
      </c>
      <c r="AG2560" t="s">
        <v>995</v>
      </c>
      <c r="AH2560" t="s">
        <v>995</v>
      </c>
      <c r="AI2560" t="s">
        <v>995</v>
      </c>
      <c r="AJ2560" t="s">
        <v>995</v>
      </c>
      <c r="AK2560" t="s">
        <v>995</v>
      </c>
      <c r="AL2560" t="s">
        <v>995</v>
      </c>
      <c r="AM2560" t="s">
        <v>995</v>
      </c>
      <c r="AN2560" t="s">
        <v>995</v>
      </c>
      <c r="AO2560" t="s">
        <v>995</v>
      </c>
      <c r="AP2560" t="s">
        <v>995</v>
      </c>
      <c r="AQ2560" s="298" t="s">
        <v>855</v>
      </c>
      <c r="AR2560" s="303"/>
      <c r="AS2560" s="303"/>
    </row>
    <row r="2561" spans="1:45" x14ac:dyDescent="0.3">
      <c r="A2561" s="285">
        <v>121586</v>
      </c>
      <c r="B2561" s="286" t="s">
        <v>539</v>
      </c>
      <c r="C2561" t="s">
        <v>995</v>
      </c>
      <c r="D2561" t="s">
        <v>995</v>
      </c>
      <c r="E2561" t="s">
        <v>995</v>
      </c>
      <c r="F2561" t="s">
        <v>995</v>
      </c>
      <c r="G2561" t="s">
        <v>995</v>
      </c>
      <c r="H2561" t="s">
        <v>995</v>
      </c>
      <c r="I2561" t="s">
        <v>995</v>
      </c>
      <c r="J2561" t="s">
        <v>995</v>
      </c>
      <c r="K2561" t="s">
        <v>995</v>
      </c>
      <c r="L2561" t="s">
        <v>995</v>
      </c>
      <c r="M2561" t="s">
        <v>995</v>
      </c>
      <c r="N2561" t="s">
        <v>995</v>
      </c>
      <c r="O2561" t="s">
        <v>995</v>
      </c>
      <c r="P2561" t="s">
        <v>995</v>
      </c>
      <c r="Q2561" t="s">
        <v>995</v>
      </c>
      <c r="R2561" t="s">
        <v>995</v>
      </c>
      <c r="S2561" t="s">
        <v>995</v>
      </c>
      <c r="T2561" t="s">
        <v>995</v>
      </c>
      <c r="U2561" t="s">
        <v>995</v>
      </c>
      <c r="V2561" t="s">
        <v>995</v>
      </c>
      <c r="W2561" t="s">
        <v>995</v>
      </c>
      <c r="X2561" t="s">
        <v>995</v>
      </c>
      <c r="Y2561" t="s">
        <v>995</v>
      </c>
      <c r="Z2561" t="s">
        <v>995</v>
      </c>
      <c r="AA2561" t="s">
        <v>995</v>
      </c>
      <c r="AB2561" t="s">
        <v>995</v>
      </c>
      <c r="AC2561" t="s">
        <v>995</v>
      </c>
      <c r="AD2561" t="s">
        <v>995</v>
      </c>
      <c r="AE2561" t="s">
        <v>995</v>
      </c>
      <c r="AF2561" t="s">
        <v>995</v>
      </c>
      <c r="AG2561" t="s">
        <v>995</v>
      </c>
      <c r="AH2561" t="s">
        <v>995</v>
      </c>
      <c r="AI2561" t="s">
        <v>995</v>
      </c>
      <c r="AJ2561" t="s">
        <v>995</v>
      </c>
      <c r="AK2561" t="s">
        <v>995</v>
      </c>
      <c r="AL2561" t="s">
        <v>995</v>
      </c>
      <c r="AM2561" t="s">
        <v>995</v>
      </c>
      <c r="AN2561" t="s">
        <v>995</v>
      </c>
      <c r="AO2561" t="s">
        <v>995</v>
      </c>
      <c r="AP2561" t="s">
        <v>995</v>
      </c>
      <c r="AQ2561" s="298" t="s">
        <v>855</v>
      </c>
      <c r="AR2561" s="303"/>
      <c r="AS2561" s="303"/>
    </row>
    <row r="2562" spans="1:45" x14ac:dyDescent="0.3">
      <c r="A2562" s="285">
        <v>121588</v>
      </c>
      <c r="B2562" s="286" t="s">
        <v>539</v>
      </c>
      <c r="C2562" t="s">
        <v>995</v>
      </c>
      <c r="D2562" t="s">
        <v>995</v>
      </c>
      <c r="E2562" t="s">
        <v>995</v>
      </c>
      <c r="F2562" t="s">
        <v>995</v>
      </c>
      <c r="G2562" t="s">
        <v>995</v>
      </c>
      <c r="H2562" t="s">
        <v>995</v>
      </c>
      <c r="I2562" t="s">
        <v>995</v>
      </c>
      <c r="J2562" t="s">
        <v>995</v>
      </c>
      <c r="K2562" t="s">
        <v>995</v>
      </c>
      <c r="L2562" t="s">
        <v>995</v>
      </c>
      <c r="M2562" t="s">
        <v>995</v>
      </c>
      <c r="N2562" t="s">
        <v>995</v>
      </c>
      <c r="O2562" t="s">
        <v>995</v>
      </c>
      <c r="P2562" t="s">
        <v>995</v>
      </c>
      <c r="Q2562" t="s">
        <v>995</v>
      </c>
      <c r="R2562" t="s">
        <v>995</v>
      </c>
      <c r="S2562" t="s">
        <v>995</v>
      </c>
      <c r="T2562" t="s">
        <v>995</v>
      </c>
      <c r="U2562" t="s">
        <v>995</v>
      </c>
      <c r="V2562" t="s">
        <v>995</v>
      </c>
      <c r="W2562" t="s">
        <v>995</v>
      </c>
      <c r="X2562" t="s">
        <v>995</v>
      </c>
      <c r="Y2562" t="s">
        <v>995</v>
      </c>
      <c r="Z2562" t="s">
        <v>995</v>
      </c>
      <c r="AA2562" t="s">
        <v>995</v>
      </c>
      <c r="AB2562" t="s">
        <v>995</v>
      </c>
      <c r="AC2562" t="s">
        <v>995</v>
      </c>
      <c r="AD2562" t="s">
        <v>995</v>
      </c>
      <c r="AE2562" t="s">
        <v>995</v>
      </c>
      <c r="AF2562" t="s">
        <v>995</v>
      </c>
      <c r="AG2562" t="s">
        <v>995</v>
      </c>
      <c r="AH2562" t="s">
        <v>995</v>
      </c>
      <c r="AI2562" t="s">
        <v>995</v>
      </c>
      <c r="AJ2562" t="s">
        <v>995</v>
      </c>
      <c r="AK2562" t="s">
        <v>995</v>
      </c>
      <c r="AL2562" t="s">
        <v>995</v>
      </c>
      <c r="AM2562" t="s">
        <v>995</v>
      </c>
      <c r="AN2562" t="s">
        <v>995</v>
      </c>
      <c r="AO2562" t="s">
        <v>995</v>
      </c>
      <c r="AP2562" t="s">
        <v>995</v>
      </c>
      <c r="AQ2562" s="298" t="s">
        <v>855</v>
      </c>
      <c r="AR2562" s="303"/>
      <c r="AS2562" s="303"/>
    </row>
    <row r="2563" spans="1:45" x14ac:dyDescent="0.3">
      <c r="A2563" s="285">
        <v>121589</v>
      </c>
      <c r="B2563" s="286" t="s">
        <v>539</v>
      </c>
      <c r="C2563" t="s">
        <v>995</v>
      </c>
      <c r="D2563" t="s">
        <v>995</v>
      </c>
      <c r="E2563" t="s">
        <v>995</v>
      </c>
      <c r="F2563" t="s">
        <v>995</v>
      </c>
      <c r="G2563" t="s">
        <v>995</v>
      </c>
      <c r="H2563" t="s">
        <v>995</v>
      </c>
      <c r="I2563" t="s">
        <v>995</v>
      </c>
      <c r="J2563" t="s">
        <v>995</v>
      </c>
      <c r="K2563" t="s">
        <v>995</v>
      </c>
      <c r="L2563" t="s">
        <v>995</v>
      </c>
      <c r="M2563" t="s">
        <v>995</v>
      </c>
      <c r="N2563" t="s">
        <v>995</v>
      </c>
      <c r="O2563" t="s">
        <v>995</v>
      </c>
      <c r="P2563" t="s">
        <v>995</v>
      </c>
      <c r="Q2563" t="s">
        <v>995</v>
      </c>
      <c r="R2563" t="s">
        <v>995</v>
      </c>
      <c r="S2563" t="s">
        <v>995</v>
      </c>
      <c r="T2563" t="s">
        <v>995</v>
      </c>
      <c r="U2563" t="s">
        <v>995</v>
      </c>
      <c r="V2563" t="s">
        <v>995</v>
      </c>
      <c r="W2563" t="s">
        <v>995</v>
      </c>
      <c r="X2563" t="s">
        <v>995</v>
      </c>
      <c r="Y2563" t="s">
        <v>995</v>
      </c>
      <c r="Z2563" t="s">
        <v>995</v>
      </c>
      <c r="AA2563" t="s">
        <v>995</v>
      </c>
      <c r="AB2563" t="s">
        <v>995</v>
      </c>
      <c r="AC2563" t="s">
        <v>995</v>
      </c>
      <c r="AD2563" t="s">
        <v>995</v>
      </c>
      <c r="AE2563" t="s">
        <v>995</v>
      </c>
      <c r="AF2563" t="s">
        <v>995</v>
      </c>
      <c r="AG2563" t="s">
        <v>995</v>
      </c>
      <c r="AH2563" t="s">
        <v>995</v>
      </c>
      <c r="AI2563" t="s">
        <v>995</v>
      </c>
      <c r="AJ2563" t="s">
        <v>995</v>
      </c>
      <c r="AK2563" t="s">
        <v>995</v>
      </c>
      <c r="AL2563" t="s">
        <v>995</v>
      </c>
      <c r="AM2563" t="s">
        <v>995</v>
      </c>
      <c r="AN2563" t="s">
        <v>995</v>
      </c>
      <c r="AO2563" t="s">
        <v>995</v>
      </c>
      <c r="AP2563" t="s">
        <v>995</v>
      </c>
      <c r="AQ2563" s="298" t="s">
        <v>855</v>
      </c>
      <c r="AR2563" s="303"/>
      <c r="AS2563" s="303"/>
    </row>
    <row r="2564" spans="1:45" ht="21.6" x14ac:dyDescent="0.3">
      <c r="A2564" s="285">
        <v>121590</v>
      </c>
      <c r="B2564" s="286" t="s">
        <v>61</v>
      </c>
      <c r="C2564" t="s">
        <v>226</v>
      </c>
      <c r="D2564" t="s">
        <v>226</v>
      </c>
      <c r="E2564" t="s">
        <v>224</v>
      </c>
      <c r="F2564" t="s">
        <v>226</v>
      </c>
      <c r="G2564" t="s">
        <v>224</v>
      </c>
      <c r="H2564" t="s">
        <v>226</v>
      </c>
      <c r="I2564" t="s">
        <v>226</v>
      </c>
      <c r="J2564" t="s">
        <v>226</v>
      </c>
      <c r="K2564" t="s">
        <v>226</v>
      </c>
      <c r="L2564" t="s">
        <v>226</v>
      </c>
      <c r="M2564" t="s">
        <v>226</v>
      </c>
      <c r="N2564" t="s">
        <v>226</v>
      </c>
      <c r="O2564" t="s">
        <v>225</v>
      </c>
      <c r="P2564" t="s">
        <v>226</v>
      </c>
      <c r="Q2564" t="s">
        <v>226</v>
      </c>
      <c r="R2564" t="s">
        <v>224</v>
      </c>
      <c r="S2564" t="s">
        <v>226</v>
      </c>
      <c r="T2564" t="s">
        <v>224</v>
      </c>
      <c r="U2564" t="s">
        <v>225</v>
      </c>
      <c r="V2564" t="s">
        <v>226</v>
      </c>
      <c r="W2564" t="s">
        <v>226</v>
      </c>
      <c r="X2564" t="s">
        <v>226</v>
      </c>
      <c r="Y2564" t="s">
        <v>226</v>
      </c>
      <c r="Z2564" t="s">
        <v>226</v>
      </c>
      <c r="AA2564" t="s">
        <v>226</v>
      </c>
      <c r="AB2564" t="s">
        <v>226</v>
      </c>
      <c r="AC2564" t="s">
        <v>226</v>
      </c>
      <c r="AD2564" t="s">
        <v>226</v>
      </c>
      <c r="AE2564" t="s">
        <v>226</v>
      </c>
      <c r="AF2564" t="s">
        <v>224</v>
      </c>
      <c r="AG2564" t="s">
        <v>226</v>
      </c>
      <c r="AH2564" t="s">
        <v>226</v>
      </c>
      <c r="AI2564" t="s">
        <v>226</v>
      </c>
      <c r="AJ2564" t="s">
        <v>226</v>
      </c>
      <c r="AK2564" t="s">
        <v>226</v>
      </c>
      <c r="AL2564" t="s">
        <v>225</v>
      </c>
      <c r="AM2564" t="s">
        <v>225</v>
      </c>
      <c r="AN2564" t="s">
        <v>225</v>
      </c>
      <c r="AO2564" t="s">
        <v>225</v>
      </c>
      <c r="AP2564" t="s">
        <v>225</v>
      </c>
      <c r="AQ2564" s="298" t="s">
        <v>394</v>
      </c>
      <c r="AR2564" s="307"/>
      <c r="AS2564" s="310"/>
    </row>
    <row r="2565" spans="1:45" x14ac:dyDescent="0.3">
      <c r="A2565" s="285">
        <v>121591</v>
      </c>
      <c r="B2565" s="286" t="s">
        <v>539</v>
      </c>
      <c r="C2565" t="s">
        <v>995</v>
      </c>
      <c r="D2565" t="s">
        <v>995</v>
      </c>
      <c r="E2565" t="s">
        <v>995</v>
      </c>
      <c r="F2565" t="s">
        <v>995</v>
      </c>
      <c r="G2565" t="s">
        <v>995</v>
      </c>
      <c r="H2565" t="s">
        <v>995</v>
      </c>
      <c r="I2565" t="s">
        <v>995</v>
      </c>
      <c r="J2565" t="s">
        <v>995</v>
      </c>
      <c r="K2565" t="s">
        <v>995</v>
      </c>
      <c r="L2565" t="s">
        <v>995</v>
      </c>
      <c r="M2565" t="s">
        <v>995</v>
      </c>
      <c r="N2565" t="s">
        <v>995</v>
      </c>
      <c r="O2565" t="s">
        <v>995</v>
      </c>
      <c r="P2565" t="s">
        <v>995</v>
      </c>
      <c r="Q2565" t="s">
        <v>995</v>
      </c>
      <c r="R2565" t="s">
        <v>995</v>
      </c>
      <c r="S2565" t="s">
        <v>995</v>
      </c>
      <c r="T2565" t="s">
        <v>995</v>
      </c>
      <c r="U2565" t="s">
        <v>995</v>
      </c>
      <c r="V2565" t="s">
        <v>995</v>
      </c>
      <c r="W2565" t="s">
        <v>995</v>
      </c>
      <c r="X2565" t="s">
        <v>995</v>
      </c>
      <c r="Y2565" t="s">
        <v>995</v>
      </c>
      <c r="Z2565" t="s">
        <v>995</v>
      </c>
      <c r="AA2565" t="s">
        <v>995</v>
      </c>
      <c r="AB2565" t="s">
        <v>995</v>
      </c>
      <c r="AC2565" t="s">
        <v>995</v>
      </c>
      <c r="AD2565" t="s">
        <v>995</v>
      </c>
      <c r="AE2565" t="s">
        <v>995</v>
      </c>
      <c r="AF2565" t="s">
        <v>995</v>
      </c>
      <c r="AG2565" t="s">
        <v>995</v>
      </c>
      <c r="AH2565" t="s">
        <v>995</v>
      </c>
      <c r="AI2565" t="s">
        <v>995</v>
      </c>
      <c r="AJ2565" t="s">
        <v>995</v>
      </c>
      <c r="AK2565" t="s">
        <v>995</v>
      </c>
      <c r="AL2565" t="s">
        <v>995</v>
      </c>
      <c r="AM2565" t="s">
        <v>995</v>
      </c>
      <c r="AN2565" t="s">
        <v>995</v>
      </c>
      <c r="AO2565" t="s">
        <v>995</v>
      </c>
      <c r="AP2565" t="s">
        <v>995</v>
      </c>
      <c r="AQ2565" s="298" t="s">
        <v>855</v>
      </c>
      <c r="AR2565" s="303"/>
      <c r="AS2565" s="303"/>
    </row>
    <row r="2566" spans="1:45" x14ac:dyDescent="0.3">
      <c r="A2566" s="285">
        <v>121593</v>
      </c>
      <c r="B2566" s="286" t="s">
        <v>540</v>
      </c>
      <c r="AQ2566" s="298" t="s">
        <v>394</v>
      </c>
      <c r="AR2566" s="303"/>
      <c r="AS2566" s="303"/>
    </row>
    <row r="2567" spans="1:45" x14ac:dyDescent="0.3">
      <c r="A2567" s="285">
        <v>121594</v>
      </c>
      <c r="B2567" s="286" t="s">
        <v>539</v>
      </c>
      <c r="C2567" t="s">
        <v>995</v>
      </c>
      <c r="D2567" t="s">
        <v>995</v>
      </c>
      <c r="E2567" t="s">
        <v>995</v>
      </c>
      <c r="F2567" t="s">
        <v>995</v>
      </c>
      <c r="G2567" t="s">
        <v>995</v>
      </c>
      <c r="H2567" t="s">
        <v>995</v>
      </c>
      <c r="I2567" t="s">
        <v>995</v>
      </c>
      <c r="J2567" t="s">
        <v>995</v>
      </c>
      <c r="K2567" t="s">
        <v>995</v>
      </c>
      <c r="L2567" t="s">
        <v>995</v>
      </c>
      <c r="M2567" t="s">
        <v>995</v>
      </c>
      <c r="N2567" t="s">
        <v>995</v>
      </c>
      <c r="O2567" t="s">
        <v>995</v>
      </c>
      <c r="P2567" t="s">
        <v>995</v>
      </c>
      <c r="Q2567" t="s">
        <v>995</v>
      </c>
      <c r="R2567" t="s">
        <v>995</v>
      </c>
      <c r="S2567" t="s">
        <v>995</v>
      </c>
      <c r="T2567" t="s">
        <v>995</v>
      </c>
      <c r="U2567" t="s">
        <v>995</v>
      </c>
      <c r="V2567" t="s">
        <v>995</v>
      </c>
      <c r="W2567" t="s">
        <v>995</v>
      </c>
      <c r="X2567" t="s">
        <v>995</v>
      </c>
      <c r="Y2567" t="s">
        <v>995</v>
      </c>
      <c r="Z2567" t="s">
        <v>995</v>
      </c>
      <c r="AA2567" t="s">
        <v>995</v>
      </c>
      <c r="AB2567" t="s">
        <v>995</v>
      </c>
      <c r="AC2567" t="s">
        <v>995</v>
      </c>
      <c r="AD2567" t="s">
        <v>995</v>
      </c>
      <c r="AE2567" t="s">
        <v>995</v>
      </c>
      <c r="AF2567" t="s">
        <v>995</v>
      </c>
      <c r="AG2567" t="s">
        <v>995</v>
      </c>
      <c r="AH2567" t="s">
        <v>995</v>
      </c>
      <c r="AI2567" t="s">
        <v>995</v>
      </c>
      <c r="AJ2567" t="s">
        <v>995</v>
      </c>
      <c r="AK2567" t="s">
        <v>995</v>
      </c>
      <c r="AL2567" t="s">
        <v>995</v>
      </c>
      <c r="AM2567" t="s">
        <v>995</v>
      </c>
      <c r="AN2567" t="s">
        <v>995</v>
      </c>
      <c r="AO2567" t="s">
        <v>995</v>
      </c>
      <c r="AP2567" t="s">
        <v>995</v>
      </c>
      <c r="AQ2567" s="298" t="s">
        <v>855</v>
      </c>
      <c r="AR2567" s="303"/>
      <c r="AS2567" s="303"/>
    </row>
    <row r="2568" spans="1:45" ht="21.6" x14ac:dyDescent="0.3">
      <c r="A2568" s="285">
        <v>121595</v>
      </c>
      <c r="B2568" s="286" t="s">
        <v>61</v>
      </c>
      <c r="C2568" t="s">
        <v>226</v>
      </c>
      <c r="D2568" t="s">
        <v>224</v>
      </c>
      <c r="E2568" t="s">
        <v>226</v>
      </c>
      <c r="F2568" t="s">
        <v>224</v>
      </c>
      <c r="G2568" t="s">
        <v>226</v>
      </c>
      <c r="H2568" t="s">
        <v>226</v>
      </c>
      <c r="I2568" t="s">
        <v>224</v>
      </c>
      <c r="J2568" t="s">
        <v>226</v>
      </c>
      <c r="K2568" t="s">
        <v>226</v>
      </c>
      <c r="L2568" t="s">
        <v>226</v>
      </c>
      <c r="M2568" t="s">
        <v>226</v>
      </c>
      <c r="N2568" t="s">
        <v>226</v>
      </c>
      <c r="O2568" t="s">
        <v>226</v>
      </c>
      <c r="P2568" t="s">
        <v>224</v>
      </c>
      <c r="Q2568" t="s">
        <v>226</v>
      </c>
      <c r="R2568" t="s">
        <v>226</v>
      </c>
      <c r="S2568" t="s">
        <v>226</v>
      </c>
      <c r="T2568" t="s">
        <v>226</v>
      </c>
      <c r="U2568" t="s">
        <v>226</v>
      </c>
      <c r="V2568" t="s">
        <v>226</v>
      </c>
      <c r="W2568" t="s">
        <v>224</v>
      </c>
      <c r="X2568" t="s">
        <v>226</v>
      </c>
      <c r="Y2568" t="s">
        <v>226</v>
      </c>
      <c r="Z2568" t="s">
        <v>225</v>
      </c>
      <c r="AA2568" t="s">
        <v>226</v>
      </c>
      <c r="AB2568" t="s">
        <v>226</v>
      </c>
      <c r="AC2568" t="s">
        <v>226</v>
      </c>
      <c r="AD2568" t="s">
        <v>226</v>
      </c>
      <c r="AE2568" t="s">
        <v>225</v>
      </c>
      <c r="AF2568" t="s">
        <v>224</v>
      </c>
      <c r="AG2568" t="s">
        <v>226</v>
      </c>
      <c r="AH2568" t="s">
        <v>226</v>
      </c>
      <c r="AI2568" t="s">
        <v>226</v>
      </c>
      <c r="AJ2568" t="s">
        <v>226</v>
      </c>
      <c r="AK2568" t="s">
        <v>224</v>
      </c>
      <c r="AL2568" t="s">
        <v>226</v>
      </c>
      <c r="AM2568" t="s">
        <v>226</v>
      </c>
      <c r="AN2568" t="s">
        <v>226</v>
      </c>
      <c r="AO2568" t="s">
        <v>224</v>
      </c>
      <c r="AP2568" t="s">
        <v>224</v>
      </c>
      <c r="AQ2568" s="298" t="s">
        <v>394</v>
      </c>
      <c r="AR2568" s="307"/>
      <c r="AS2568" s="310"/>
    </row>
    <row r="2569" spans="1:45" x14ac:dyDescent="0.3">
      <c r="A2569" s="285">
        <v>121596</v>
      </c>
      <c r="B2569" s="286" t="s">
        <v>539</v>
      </c>
      <c r="C2569" t="s">
        <v>995</v>
      </c>
      <c r="D2569" t="s">
        <v>995</v>
      </c>
      <c r="E2569" t="s">
        <v>995</v>
      </c>
      <c r="F2569" t="s">
        <v>995</v>
      </c>
      <c r="G2569" t="s">
        <v>995</v>
      </c>
      <c r="H2569" t="s">
        <v>995</v>
      </c>
      <c r="I2569" t="s">
        <v>995</v>
      </c>
      <c r="J2569" t="s">
        <v>995</v>
      </c>
      <c r="K2569" t="s">
        <v>995</v>
      </c>
      <c r="L2569" t="s">
        <v>995</v>
      </c>
      <c r="M2569" t="s">
        <v>995</v>
      </c>
      <c r="N2569" t="s">
        <v>995</v>
      </c>
      <c r="O2569" t="s">
        <v>995</v>
      </c>
      <c r="P2569" t="s">
        <v>995</v>
      </c>
      <c r="Q2569" t="s">
        <v>995</v>
      </c>
      <c r="R2569" t="s">
        <v>995</v>
      </c>
      <c r="S2569" t="s">
        <v>995</v>
      </c>
      <c r="T2569" t="s">
        <v>995</v>
      </c>
      <c r="U2569" t="s">
        <v>995</v>
      </c>
      <c r="V2569" t="s">
        <v>995</v>
      </c>
      <c r="W2569" t="s">
        <v>995</v>
      </c>
      <c r="X2569" t="s">
        <v>995</v>
      </c>
      <c r="Y2569" t="s">
        <v>995</v>
      </c>
      <c r="Z2569" t="s">
        <v>995</v>
      </c>
      <c r="AA2569" t="s">
        <v>995</v>
      </c>
      <c r="AB2569" t="s">
        <v>995</v>
      </c>
      <c r="AC2569" t="s">
        <v>995</v>
      </c>
      <c r="AD2569" t="s">
        <v>995</v>
      </c>
      <c r="AE2569" t="s">
        <v>995</v>
      </c>
      <c r="AF2569" t="s">
        <v>995</v>
      </c>
      <c r="AG2569" t="s">
        <v>995</v>
      </c>
      <c r="AH2569" t="s">
        <v>995</v>
      </c>
      <c r="AI2569" t="s">
        <v>995</v>
      </c>
      <c r="AJ2569" t="s">
        <v>995</v>
      </c>
      <c r="AK2569" t="s">
        <v>995</v>
      </c>
      <c r="AL2569" t="s">
        <v>995</v>
      </c>
      <c r="AM2569" t="s">
        <v>995</v>
      </c>
      <c r="AN2569" t="s">
        <v>995</v>
      </c>
      <c r="AO2569" t="s">
        <v>995</v>
      </c>
      <c r="AP2569" t="s">
        <v>995</v>
      </c>
      <c r="AQ2569" s="298" t="s">
        <v>855</v>
      </c>
      <c r="AR2569" s="303"/>
      <c r="AS2569" s="303"/>
    </row>
    <row r="2570" spans="1:45" ht="21.6" x14ac:dyDescent="0.3">
      <c r="A2570" s="285">
        <v>121598</v>
      </c>
      <c r="B2570" s="286" t="s">
        <v>61</v>
      </c>
      <c r="C2570" t="s">
        <v>226</v>
      </c>
      <c r="D2570" t="s">
        <v>226</v>
      </c>
      <c r="E2570" t="s">
        <v>224</v>
      </c>
      <c r="F2570" t="s">
        <v>224</v>
      </c>
      <c r="G2570" t="s">
        <v>226</v>
      </c>
      <c r="H2570" t="s">
        <v>226</v>
      </c>
      <c r="I2570" t="s">
        <v>226</v>
      </c>
      <c r="J2570" t="s">
        <v>226</v>
      </c>
      <c r="K2570" t="s">
        <v>226</v>
      </c>
      <c r="L2570" t="s">
        <v>226</v>
      </c>
      <c r="M2570" t="s">
        <v>226</v>
      </c>
      <c r="N2570" t="s">
        <v>226</v>
      </c>
      <c r="O2570" t="s">
        <v>226</v>
      </c>
      <c r="P2570" t="s">
        <v>226</v>
      </c>
      <c r="Q2570" t="s">
        <v>226</v>
      </c>
      <c r="R2570" t="s">
        <v>226</v>
      </c>
      <c r="S2570" t="s">
        <v>226</v>
      </c>
      <c r="T2570" t="s">
        <v>226</v>
      </c>
      <c r="U2570" t="s">
        <v>226</v>
      </c>
      <c r="V2570" t="s">
        <v>226</v>
      </c>
      <c r="W2570" t="s">
        <v>226</v>
      </c>
      <c r="X2570" t="s">
        <v>226</v>
      </c>
      <c r="Y2570" t="s">
        <v>226</v>
      </c>
      <c r="Z2570" t="s">
        <v>226</v>
      </c>
      <c r="AA2570" t="s">
        <v>224</v>
      </c>
      <c r="AB2570" t="s">
        <v>226</v>
      </c>
      <c r="AC2570" t="s">
        <v>226</v>
      </c>
      <c r="AD2570" t="s">
        <v>226</v>
      </c>
      <c r="AE2570" t="s">
        <v>226</v>
      </c>
      <c r="AF2570" t="s">
        <v>224</v>
      </c>
      <c r="AG2570" t="s">
        <v>226</v>
      </c>
      <c r="AH2570" t="s">
        <v>226</v>
      </c>
      <c r="AI2570" t="s">
        <v>226</v>
      </c>
      <c r="AJ2570" t="s">
        <v>226</v>
      </c>
      <c r="AK2570" t="s">
        <v>225</v>
      </c>
      <c r="AL2570" t="s">
        <v>225</v>
      </c>
      <c r="AM2570" t="s">
        <v>226</v>
      </c>
      <c r="AN2570" t="s">
        <v>225</v>
      </c>
      <c r="AO2570" t="s">
        <v>226</v>
      </c>
      <c r="AP2570" t="s">
        <v>226</v>
      </c>
      <c r="AQ2570" s="298" t="s">
        <v>394</v>
      </c>
      <c r="AR2570" s="307"/>
      <c r="AS2570" s="310"/>
    </row>
    <row r="2571" spans="1:45" x14ac:dyDescent="0.3">
      <c r="A2571" s="285">
        <v>121599</v>
      </c>
      <c r="B2571" s="286" t="s">
        <v>540</v>
      </c>
      <c r="AQ2571" s="298" t="s">
        <v>394</v>
      </c>
      <c r="AR2571" s="303"/>
      <c r="AS2571" s="303"/>
    </row>
    <row r="2572" spans="1:45" x14ac:dyDescent="0.3">
      <c r="A2572" s="285">
        <v>121601</v>
      </c>
      <c r="B2572" s="286" t="s">
        <v>539</v>
      </c>
      <c r="C2572" t="s">
        <v>995</v>
      </c>
      <c r="D2572" t="s">
        <v>995</v>
      </c>
      <c r="E2572" t="s">
        <v>995</v>
      </c>
      <c r="F2572" t="s">
        <v>995</v>
      </c>
      <c r="G2572" t="s">
        <v>995</v>
      </c>
      <c r="H2572" t="s">
        <v>995</v>
      </c>
      <c r="I2572" t="s">
        <v>995</v>
      </c>
      <c r="J2572" t="s">
        <v>995</v>
      </c>
      <c r="K2572" t="s">
        <v>995</v>
      </c>
      <c r="L2572" t="s">
        <v>995</v>
      </c>
      <c r="M2572" t="s">
        <v>995</v>
      </c>
      <c r="N2572" t="s">
        <v>995</v>
      </c>
      <c r="O2572" t="s">
        <v>995</v>
      </c>
      <c r="P2572" t="s">
        <v>995</v>
      </c>
      <c r="Q2572" t="s">
        <v>995</v>
      </c>
      <c r="R2572" t="s">
        <v>995</v>
      </c>
      <c r="S2572" t="s">
        <v>995</v>
      </c>
      <c r="T2572" t="s">
        <v>995</v>
      </c>
      <c r="U2572" t="s">
        <v>995</v>
      </c>
      <c r="V2572" t="s">
        <v>995</v>
      </c>
      <c r="W2572" t="s">
        <v>995</v>
      </c>
      <c r="X2572" t="s">
        <v>995</v>
      </c>
      <c r="Y2572" t="s">
        <v>995</v>
      </c>
      <c r="Z2572" t="s">
        <v>995</v>
      </c>
      <c r="AA2572" t="s">
        <v>995</v>
      </c>
      <c r="AB2572" t="s">
        <v>995</v>
      </c>
      <c r="AC2572" t="s">
        <v>995</v>
      </c>
      <c r="AD2572" t="s">
        <v>995</v>
      </c>
      <c r="AE2572" t="s">
        <v>995</v>
      </c>
      <c r="AF2572" t="s">
        <v>995</v>
      </c>
      <c r="AG2572" t="s">
        <v>995</v>
      </c>
      <c r="AH2572" t="s">
        <v>995</v>
      </c>
      <c r="AI2572" t="s">
        <v>995</v>
      </c>
      <c r="AJ2572" t="s">
        <v>995</v>
      </c>
      <c r="AK2572" t="s">
        <v>995</v>
      </c>
      <c r="AL2572" t="s">
        <v>995</v>
      </c>
      <c r="AM2572" t="s">
        <v>995</v>
      </c>
      <c r="AN2572" t="s">
        <v>995</v>
      </c>
      <c r="AO2572" t="s">
        <v>995</v>
      </c>
      <c r="AP2572" t="s">
        <v>995</v>
      </c>
      <c r="AQ2572" s="298" t="s">
        <v>855</v>
      </c>
      <c r="AR2572" s="303"/>
      <c r="AS2572" s="303"/>
    </row>
    <row r="2573" spans="1:45" x14ac:dyDescent="0.3">
      <c r="A2573" s="285">
        <v>121602</v>
      </c>
      <c r="B2573" s="286" t="s">
        <v>540</v>
      </c>
      <c r="C2573" t="s">
        <v>995</v>
      </c>
      <c r="D2573" t="s">
        <v>995</v>
      </c>
      <c r="E2573" t="s">
        <v>995</v>
      </c>
      <c r="F2573" t="s">
        <v>995</v>
      </c>
      <c r="G2573" t="s">
        <v>995</v>
      </c>
      <c r="H2573" t="s">
        <v>995</v>
      </c>
      <c r="I2573" t="s">
        <v>995</v>
      </c>
      <c r="J2573" t="s">
        <v>995</v>
      </c>
      <c r="K2573" t="s">
        <v>995</v>
      </c>
      <c r="L2573" t="s">
        <v>995</v>
      </c>
      <c r="M2573" t="s">
        <v>995</v>
      </c>
      <c r="N2573" t="s">
        <v>995</v>
      </c>
      <c r="O2573" t="s">
        <v>995</v>
      </c>
      <c r="P2573" t="s">
        <v>995</v>
      </c>
      <c r="Q2573" t="s">
        <v>995</v>
      </c>
      <c r="R2573" t="s">
        <v>995</v>
      </c>
      <c r="S2573" t="s">
        <v>995</v>
      </c>
      <c r="T2573" t="s">
        <v>995</v>
      </c>
      <c r="U2573" t="s">
        <v>995</v>
      </c>
      <c r="V2573" t="s">
        <v>995</v>
      </c>
      <c r="W2573" t="s">
        <v>995</v>
      </c>
      <c r="X2573" t="s">
        <v>995</v>
      </c>
      <c r="Y2573" t="s">
        <v>995</v>
      </c>
      <c r="Z2573" t="s">
        <v>995</v>
      </c>
      <c r="AA2573" t="s">
        <v>995</v>
      </c>
      <c r="AB2573" t="s">
        <v>995</v>
      </c>
      <c r="AC2573" t="s">
        <v>995</v>
      </c>
      <c r="AD2573" t="s">
        <v>995</v>
      </c>
      <c r="AE2573" t="s">
        <v>995</v>
      </c>
      <c r="AF2573" t="s">
        <v>995</v>
      </c>
      <c r="AG2573" t="s">
        <v>995</v>
      </c>
      <c r="AH2573" t="s">
        <v>995</v>
      </c>
      <c r="AI2573" t="s">
        <v>995</v>
      </c>
      <c r="AJ2573" t="s">
        <v>995</v>
      </c>
      <c r="AK2573" t="s">
        <v>995</v>
      </c>
      <c r="AL2573" t="s">
        <v>995</v>
      </c>
      <c r="AM2573" t="s">
        <v>995</v>
      </c>
      <c r="AN2573" t="s">
        <v>995</v>
      </c>
      <c r="AO2573" t="s">
        <v>995</v>
      </c>
      <c r="AP2573" t="s">
        <v>995</v>
      </c>
      <c r="AQ2573" s="298" t="s">
        <v>855</v>
      </c>
      <c r="AR2573" s="303"/>
      <c r="AS2573" s="303"/>
    </row>
    <row r="2574" spans="1:45" x14ac:dyDescent="0.3">
      <c r="A2574" s="285">
        <v>121603</v>
      </c>
      <c r="B2574" s="286" t="s">
        <v>539</v>
      </c>
      <c r="C2574" t="s">
        <v>995</v>
      </c>
      <c r="D2574" t="s">
        <v>995</v>
      </c>
      <c r="E2574" t="s">
        <v>995</v>
      </c>
      <c r="F2574" t="s">
        <v>995</v>
      </c>
      <c r="G2574" t="s">
        <v>995</v>
      </c>
      <c r="H2574" t="s">
        <v>995</v>
      </c>
      <c r="I2574" t="s">
        <v>995</v>
      </c>
      <c r="J2574" t="s">
        <v>995</v>
      </c>
      <c r="K2574" t="s">
        <v>995</v>
      </c>
      <c r="L2574" t="s">
        <v>995</v>
      </c>
      <c r="M2574" t="s">
        <v>995</v>
      </c>
      <c r="N2574" t="s">
        <v>995</v>
      </c>
      <c r="O2574" t="s">
        <v>995</v>
      </c>
      <c r="P2574" t="s">
        <v>995</v>
      </c>
      <c r="Q2574" t="s">
        <v>995</v>
      </c>
      <c r="R2574" t="s">
        <v>995</v>
      </c>
      <c r="S2574" t="s">
        <v>995</v>
      </c>
      <c r="T2574" t="s">
        <v>995</v>
      </c>
      <c r="U2574" t="s">
        <v>995</v>
      </c>
      <c r="V2574" t="s">
        <v>995</v>
      </c>
      <c r="W2574" t="s">
        <v>995</v>
      </c>
      <c r="X2574" t="s">
        <v>995</v>
      </c>
      <c r="Y2574" t="s">
        <v>995</v>
      </c>
      <c r="Z2574" t="s">
        <v>995</v>
      </c>
      <c r="AA2574" t="s">
        <v>995</v>
      </c>
      <c r="AB2574" t="s">
        <v>995</v>
      </c>
      <c r="AC2574" t="s">
        <v>995</v>
      </c>
      <c r="AD2574" t="s">
        <v>995</v>
      </c>
      <c r="AE2574" t="s">
        <v>995</v>
      </c>
      <c r="AF2574" t="s">
        <v>995</v>
      </c>
      <c r="AG2574" t="s">
        <v>995</v>
      </c>
      <c r="AH2574" t="s">
        <v>995</v>
      </c>
      <c r="AI2574" t="s">
        <v>995</v>
      </c>
      <c r="AJ2574" t="s">
        <v>995</v>
      </c>
      <c r="AK2574" t="s">
        <v>995</v>
      </c>
      <c r="AL2574" t="s">
        <v>995</v>
      </c>
      <c r="AM2574" t="s">
        <v>995</v>
      </c>
      <c r="AN2574" t="s">
        <v>995</v>
      </c>
      <c r="AO2574" t="s">
        <v>995</v>
      </c>
      <c r="AP2574" t="s">
        <v>995</v>
      </c>
      <c r="AQ2574" s="298" t="s">
        <v>855</v>
      </c>
      <c r="AR2574" s="303"/>
      <c r="AS2574" s="303"/>
    </row>
    <row r="2575" spans="1:45" ht="28.8" x14ac:dyDescent="0.3">
      <c r="A2575" s="285">
        <v>121604</v>
      </c>
      <c r="B2575" s="286" t="s">
        <v>67</v>
      </c>
      <c r="C2575" t="s">
        <v>226</v>
      </c>
      <c r="D2575" t="s">
        <v>224</v>
      </c>
      <c r="E2575" t="s">
        <v>224</v>
      </c>
      <c r="F2575" t="s">
        <v>226</v>
      </c>
      <c r="G2575" t="s">
        <v>224</v>
      </c>
      <c r="H2575" t="s">
        <v>226</v>
      </c>
      <c r="I2575" t="s">
        <v>226</v>
      </c>
      <c r="J2575" t="s">
        <v>226</v>
      </c>
      <c r="K2575" t="s">
        <v>226</v>
      </c>
      <c r="L2575" t="s">
        <v>226</v>
      </c>
      <c r="M2575" t="s">
        <v>224</v>
      </c>
      <c r="N2575" t="s">
        <v>224</v>
      </c>
      <c r="O2575" t="s">
        <v>224</v>
      </c>
      <c r="P2575" t="s">
        <v>224</v>
      </c>
      <c r="Q2575" t="s">
        <v>224</v>
      </c>
      <c r="R2575" t="s">
        <v>224</v>
      </c>
      <c r="S2575" t="s">
        <v>226</v>
      </c>
      <c r="T2575" t="s">
        <v>224</v>
      </c>
      <c r="U2575" t="s">
        <v>226</v>
      </c>
      <c r="V2575" t="s">
        <v>226</v>
      </c>
      <c r="W2575" t="s">
        <v>224</v>
      </c>
      <c r="X2575" t="s">
        <v>224</v>
      </c>
      <c r="Y2575" t="s">
        <v>224</v>
      </c>
      <c r="Z2575" t="s">
        <v>224</v>
      </c>
      <c r="AA2575" t="s">
        <v>224</v>
      </c>
      <c r="AB2575" t="s">
        <v>226</v>
      </c>
      <c r="AC2575" t="s">
        <v>226</v>
      </c>
      <c r="AD2575" t="s">
        <v>226</v>
      </c>
      <c r="AE2575" t="s">
        <v>226</v>
      </c>
      <c r="AF2575" t="s">
        <v>226</v>
      </c>
      <c r="AG2575" t="s">
        <v>225</v>
      </c>
      <c r="AH2575" t="s">
        <v>225</v>
      </c>
      <c r="AI2575" t="s">
        <v>225</v>
      </c>
      <c r="AJ2575" t="s">
        <v>225</v>
      </c>
      <c r="AK2575" t="s">
        <v>225</v>
      </c>
      <c r="AL2575" t="s">
        <v>394</v>
      </c>
      <c r="AM2575" t="s">
        <v>394</v>
      </c>
      <c r="AN2575" t="s">
        <v>394</v>
      </c>
      <c r="AO2575" t="s">
        <v>394</v>
      </c>
      <c r="AP2575" t="s">
        <v>394</v>
      </c>
      <c r="AQ2575" s="298" t="s">
        <v>394</v>
      </c>
      <c r="AR2575" s="307"/>
      <c r="AS2575" s="310"/>
    </row>
    <row r="2576" spans="1:45" ht="21.6" x14ac:dyDescent="0.3">
      <c r="A2576" s="285">
        <v>121605</v>
      </c>
      <c r="B2576" s="286" t="s">
        <v>61</v>
      </c>
      <c r="C2576" t="s">
        <v>226</v>
      </c>
      <c r="D2576" t="s">
        <v>226</v>
      </c>
      <c r="E2576" t="s">
        <v>224</v>
      </c>
      <c r="F2576" t="s">
        <v>226</v>
      </c>
      <c r="G2576" t="s">
        <v>226</v>
      </c>
      <c r="H2576" t="s">
        <v>226</v>
      </c>
      <c r="I2576" t="s">
        <v>226</v>
      </c>
      <c r="J2576" t="s">
        <v>226</v>
      </c>
      <c r="K2576" t="s">
        <v>226</v>
      </c>
      <c r="L2576" t="s">
        <v>226</v>
      </c>
      <c r="M2576" t="s">
        <v>226</v>
      </c>
      <c r="N2576" t="s">
        <v>226</v>
      </c>
      <c r="O2576" t="s">
        <v>226</v>
      </c>
      <c r="P2576" t="s">
        <v>224</v>
      </c>
      <c r="Q2576" t="s">
        <v>226</v>
      </c>
      <c r="R2576" t="s">
        <v>226</v>
      </c>
      <c r="S2576" t="s">
        <v>226</v>
      </c>
      <c r="T2576" t="s">
        <v>225</v>
      </c>
      <c r="U2576" t="s">
        <v>224</v>
      </c>
      <c r="V2576" t="s">
        <v>226</v>
      </c>
      <c r="W2576" t="s">
        <v>226</v>
      </c>
      <c r="X2576" t="s">
        <v>226</v>
      </c>
      <c r="Y2576" t="s">
        <v>226</v>
      </c>
      <c r="Z2576" t="s">
        <v>226</v>
      </c>
      <c r="AA2576" t="s">
        <v>224</v>
      </c>
      <c r="AB2576" t="s">
        <v>226</v>
      </c>
      <c r="AC2576" t="s">
        <v>226</v>
      </c>
      <c r="AD2576" t="s">
        <v>226</v>
      </c>
      <c r="AE2576" t="s">
        <v>226</v>
      </c>
      <c r="AF2576" t="s">
        <v>224</v>
      </c>
      <c r="AG2576" t="s">
        <v>226</v>
      </c>
      <c r="AH2576" t="s">
        <v>225</v>
      </c>
      <c r="AI2576" t="s">
        <v>226</v>
      </c>
      <c r="AJ2576" t="s">
        <v>226</v>
      </c>
      <c r="AK2576" t="s">
        <v>226</v>
      </c>
      <c r="AL2576" t="s">
        <v>225</v>
      </c>
      <c r="AM2576" t="s">
        <v>226</v>
      </c>
      <c r="AN2576" t="s">
        <v>224</v>
      </c>
      <c r="AO2576" t="s">
        <v>225</v>
      </c>
      <c r="AP2576" t="s">
        <v>225</v>
      </c>
      <c r="AQ2576" s="298" t="s">
        <v>394</v>
      </c>
      <c r="AR2576" s="307"/>
      <c r="AS2576" s="310"/>
    </row>
    <row r="2577" spans="1:45" ht="28.8" x14ac:dyDescent="0.3">
      <c r="A2577" s="285">
        <v>121606</v>
      </c>
      <c r="B2577" s="286" t="s">
        <v>67</v>
      </c>
      <c r="C2577" t="s">
        <v>226</v>
      </c>
      <c r="D2577" t="s">
        <v>226</v>
      </c>
      <c r="E2577" t="s">
        <v>226</v>
      </c>
      <c r="F2577" t="s">
        <v>226</v>
      </c>
      <c r="G2577" t="s">
        <v>226</v>
      </c>
      <c r="H2577" t="s">
        <v>226</v>
      </c>
      <c r="I2577" t="s">
        <v>224</v>
      </c>
      <c r="J2577" t="s">
        <v>224</v>
      </c>
      <c r="K2577" t="s">
        <v>226</v>
      </c>
      <c r="L2577" t="s">
        <v>226</v>
      </c>
      <c r="M2577" t="s">
        <v>226</v>
      </c>
      <c r="N2577" t="s">
        <v>226</v>
      </c>
      <c r="O2577" t="s">
        <v>226</v>
      </c>
      <c r="P2577" t="s">
        <v>226</v>
      </c>
      <c r="Q2577" t="s">
        <v>226</v>
      </c>
      <c r="R2577" t="s">
        <v>226</v>
      </c>
      <c r="S2577" t="s">
        <v>226</v>
      </c>
      <c r="T2577" t="s">
        <v>226</v>
      </c>
      <c r="U2577" t="s">
        <v>224</v>
      </c>
      <c r="V2577" t="s">
        <v>226</v>
      </c>
      <c r="W2577" t="s">
        <v>226</v>
      </c>
      <c r="X2577" t="s">
        <v>226</v>
      </c>
      <c r="Y2577" t="s">
        <v>224</v>
      </c>
      <c r="Z2577" t="s">
        <v>226</v>
      </c>
      <c r="AA2577" t="s">
        <v>224</v>
      </c>
      <c r="AB2577" t="s">
        <v>226</v>
      </c>
      <c r="AC2577" t="s">
        <v>225</v>
      </c>
      <c r="AD2577" t="s">
        <v>225</v>
      </c>
      <c r="AE2577" t="s">
        <v>226</v>
      </c>
      <c r="AF2577" t="s">
        <v>225</v>
      </c>
      <c r="AG2577" t="s">
        <v>225</v>
      </c>
      <c r="AH2577" t="s">
        <v>225</v>
      </c>
      <c r="AI2577" t="s">
        <v>225</v>
      </c>
      <c r="AJ2577" t="s">
        <v>225</v>
      </c>
      <c r="AK2577" t="s">
        <v>225</v>
      </c>
      <c r="AL2577" t="s">
        <v>394</v>
      </c>
      <c r="AM2577" t="s">
        <v>394</v>
      </c>
      <c r="AN2577" t="s">
        <v>394</v>
      </c>
      <c r="AO2577" t="s">
        <v>394</v>
      </c>
      <c r="AP2577" t="s">
        <v>394</v>
      </c>
      <c r="AQ2577" s="298" t="s">
        <v>394</v>
      </c>
      <c r="AR2577" s="307"/>
      <c r="AS2577" s="310"/>
    </row>
    <row r="2578" spans="1:45" x14ac:dyDescent="0.3">
      <c r="A2578" s="285">
        <v>121608</v>
      </c>
      <c r="B2578" s="286" t="s">
        <v>538</v>
      </c>
      <c r="AQ2578" s="298" t="s">
        <v>394</v>
      </c>
      <c r="AR2578" s="303"/>
      <c r="AS2578" s="303"/>
    </row>
    <row r="2579" spans="1:45" ht="21.6" x14ac:dyDescent="0.3">
      <c r="A2579" s="285">
        <v>121609</v>
      </c>
      <c r="B2579" s="286" t="s">
        <v>8485</v>
      </c>
      <c r="C2579" t="s">
        <v>226</v>
      </c>
      <c r="D2579" t="s">
        <v>226</v>
      </c>
      <c r="E2579" t="s">
        <v>224</v>
      </c>
      <c r="F2579" t="s">
        <v>224</v>
      </c>
      <c r="G2579" t="s">
        <v>226</v>
      </c>
      <c r="H2579" t="s">
        <v>226</v>
      </c>
      <c r="I2579" t="s">
        <v>225</v>
      </c>
      <c r="J2579" t="s">
        <v>226</v>
      </c>
      <c r="K2579" t="s">
        <v>226</v>
      </c>
      <c r="L2579" t="s">
        <v>224</v>
      </c>
      <c r="M2579" t="s">
        <v>226</v>
      </c>
      <c r="N2579" t="s">
        <v>224</v>
      </c>
      <c r="O2579" t="s">
        <v>224</v>
      </c>
      <c r="P2579" t="s">
        <v>224</v>
      </c>
      <c r="Q2579" t="s">
        <v>226</v>
      </c>
      <c r="R2579" t="s">
        <v>226</v>
      </c>
      <c r="S2579" t="s">
        <v>226</v>
      </c>
      <c r="T2579" t="s">
        <v>225</v>
      </c>
      <c r="U2579" t="s">
        <v>224</v>
      </c>
      <c r="V2579" t="s">
        <v>226</v>
      </c>
      <c r="W2579" t="s">
        <v>224</v>
      </c>
      <c r="X2579" t="s">
        <v>226</v>
      </c>
      <c r="Y2579" t="s">
        <v>226</v>
      </c>
      <c r="Z2579" t="s">
        <v>226</v>
      </c>
      <c r="AA2579" t="s">
        <v>226</v>
      </c>
      <c r="AB2579" t="s">
        <v>226</v>
      </c>
      <c r="AC2579" t="s">
        <v>226</v>
      </c>
      <c r="AD2579" t="s">
        <v>226</v>
      </c>
      <c r="AE2579" t="s">
        <v>226</v>
      </c>
      <c r="AF2579" t="s">
        <v>226</v>
      </c>
      <c r="AG2579" t="s">
        <v>226</v>
      </c>
      <c r="AH2579" t="s">
        <v>226</v>
      </c>
      <c r="AI2579" t="s">
        <v>226</v>
      </c>
      <c r="AJ2579" t="s">
        <v>226</v>
      </c>
      <c r="AK2579" t="s">
        <v>226</v>
      </c>
      <c r="AL2579" t="s">
        <v>225</v>
      </c>
      <c r="AM2579" t="s">
        <v>225</v>
      </c>
      <c r="AN2579" t="s">
        <v>225</v>
      </c>
      <c r="AO2579" t="s">
        <v>225</v>
      </c>
      <c r="AP2579" t="s">
        <v>225</v>
      </c>
      <c r="AQ2579" s="298" t="s">
        <v>394</v>
      </c>
      <c r="AR2579" s="307"/>
      <c r="AS2579" s="310"/>
    </row>
    <row r="2580" spans="1:45" x14ac:dyDescent="0.3">
      <c r="A2580" s="285">
        <v>121610</v>
      </c>
      <c r="B2580" s="286" t="s">
        <v>539</v>
      </c>
      <c r="C2580" t="s">
        <v>995</v>
      </c>
      <c r="D2580" t="s">
        <v>995</v>
      </c>
      <c r="E2580" t="s">
        <v>995</v>
      </c>
      <c r="F2580" t="s">
        <v>995</v>
      </c>
      <c r="G2580" t="s">
        <v>995</v>
      </c>
      <c r="H2580" t="s">
        <v>995</v>
      </c>
      <c r="I2580" t="s">
        <v>995</v>
      </c>
      <c r="J2580" t="s">
        <v>995</v>
      </c>
      <c r="K2580" t="s">
        <v>995</v>
      </c>
      <c r="L2580" t="s">
        <v>995</v>
      </c>
      <c r="M2580" t="s">
        <v>995</v>
      </c>
      <c r="N2580" t="s">
        <v>995</v>
      </c>
      <c r="O2580" t="s">
        <v>995</v>
      </c>
      <c r="P2580" t="s">
        <v>995</v>
      </c>
      <c r="Q2580" t="s">
        <v>995</v>
      </c>
      <c r="R2580" t="s">
        <v>995</v>
      </c>
      <c r="S2580" t="s">
        <v>995</v>
      </c>
      <c r="T2580" t="s">
        <v>995</v>
      </c>
      <c r="U2580" t="s">
        <v>995</v>
      </c>
      <c r="V2580" t="s">
        <v>995</v>
      </c>
      <c r="W2580" t="s">
        <v>995</v>
      </c>
      <c r="X2580" t="s">
        <v>995</v>
      </c>
      <c r="Y2580" t="s">
        <v>995</v>
      </c>
      <c r="Z2580" t="s">
        <v>995</v>
      </c>
      <c r="AA2580" t="s">
        <v>995</v>
      </c>
      <c r="AB2580" t="s">
        <v>995</v>
      </c>
      <c r="AC2580" t="s">
        <v>995</v>
      </c>
      <c r="AD2580" t="s">
        <v>995</v>
      </c>
      <c r="AE2580" t="s">
        <v>995</v>
      </c>
      <c r="AF2580" t="s">
        <v>995</v>
      </c>
      <c r="AG2580" t="s">
        <v>995</v>
      </c>
      <c r="AH2580" t="s">
        <v>995</v>
      </c>
      <c r="AI2580" t="s">
        <v>995</v>
      </c>
      <c r="AJ2580" t="s">
        <v>995</v>
      </c>
      <c r="AK2580" t="s">
        <v>995</v>
      </c>
      <c r="AL2580" t="s">
        <v>995</v>
      </c>
      <c r="AM2580" t="s">
        <v>995</v>
      </c>
      <c r="AN2580" t="s">
        <v>995</v>
      </c>
      <c r="AO2580" t="s">
        <v>995</v>
      </c>
      <c r="AP2580" t="s">
        <v>995</v>
      </c>
      <c r="AQ2580" s="298" t="s">
        <v>855</v>
      </c>
      <c r="AR2580" s="303"/>
      <c r="AS2580" s="303"/>
    </row>
    <row r="2581" spans="1:45" ht="21.6" x14ac:dyDescent="0.3">
      <c r="A2581" s="285">
        <v>121611</v>
      </c>
      <c r="B2581" s="286" t="s">
        <v>61</v>
      </c>
      <c r="C2581" t="s">
        <v>226</v>
      </c>
      <c r="D2581" t="s">
        <v>226</v>
      </c>
      <c r="E2581" t="s">
        <v>226</v>
      </c>
      <c r="F2581" t="s">
        <v>226</v>
      </c>
      <c r="G2581" t="s">
        <v>226</v>
      </c>
      <c r="H2581" t="s">
        <v>226</v>
      </c>
      <c r="I2581" t="s">
        <v>226</v>
      </c>
      <c r="J2581" t="s">
        <v>226</v>
      </c>
      <c r="K2581" t="s">
        <v>226</v>
      </c>
      <c r="L2581" t="s">
        <v>226</v>
      </c>
      <c r="M2581" t="s">
        <v>226</v>
      </c>
      <c r="N2581" t="s">
        <v>224</v>
      </c>
      <c r="O2581" t="s">
        <v>226</v>
      </c>
      <c r="P2581" t="s">
        <v>224</v>
      </c>
      <c r="Q2581" t="s">
        <v>224</v>
      </c>
      <c r="R2581" t="s">
        <v>226</v>
      </c>
      <c r="S2581" t="s">
        <v>226</v>
      </c>
      <c r="T2581" t="s">
        <v>226</v>
      </c>
      <c r="U2581" t="s">
        <v>226</v>
      </c>
      <c r="V2581" t="s">
        <v>226</v>
      </c>
      <c r="W2581" t="s">
        <v>226</v>
      </c>
      <c r="X2581" t="s">
        <v>224</v>
      </c>
      <c r="Y2581" t="s">
        <v>226</v>
      </c>
      <c r="Z2581" t="s">
        <v>226</v>
      </c>
      <c r="AA2581" t="s">
        <v>224</v>
      </c>
      <c r="AB2581" t="s">
        <v>226</v>
      </c>
      <c r="AC2581" t="s">
        <v>226</v>
      </c>
      <c r="AD2581" t="s">
        <v>226</v>
      </c>
      <c r="AE2581" t="s">
        <v>226</v>
      </c>
      <c r="AF2581" t="s">
        <v>226</v>
      </c>
      <c r="AG2581" t="s">
        <v>226</v>
      </c>
      <c r="AH2581" t="s">
        <v>226</v>
      </c>
      <c r="AI2581" t="s">
        <v>226</v>
      </c>
      <c r="AJ2581" t="s">
        <v>226</v>
      </c>
      <c r="AK2581" t="s">
        <v>224</v>
      </c>
      <c r="AL2581" t="s">
        <v>225</v>
      </c>
      <c r="AM2581" t="s">
        <v>225</v>
      </c>
      <c r="AN2581" t="s">
        <v>226</v>
      </c>
      <c r="AO2581" t="s">
        <v>226</v>
      </c>
      <c r="AP2581" t="s">
        <v>226</v>
      </c>
      <c r="AQ2581" s="298" t="s">
        <v>394</v>
      </c>
      <c r="AR2581" s="307"/>
      <c r="AS2581" s="310"/>
    </row>
    <row r="2582" spans="1:45" ht="21.6" x14ac:dyDescent="0.3">
      <c r="A2582" s="285">
        <v>121612</v>
      </c>
      <c r="B2582" s="286" t="s">
        <v>61</v>
      </c>
      <c r="C2582" t="s">
        <v>226</v>
      </c>
      <c r="D2582" t="s">
        <v>226</v>
      </c>
      <c r="E2582" t="s">
        <v>226</v>
      </c>
      <c r="F2582" t="s">
        <v>226</v>
      </c>
      <c r="G2582" t="s">
        <v>224</v>
      </c>
      <c r="H2582" t="s">
        <v>226</v>
      </c>
      <c r="I2582" t="s">
        <v>224</v>
      </c>
      <c r="J2582" t="s">
        <v>224</v>
      </c>
      <c r="K2582" t="s">
        <v>226</v>
      </c>
      <c r="L2582" t="s">
        <v>224</v>
      </c>
      <c r="M2582" t="s">
        <v>226</v>
      </c>
      <c r="N2582" t="s">
        <v>226</v>
      </c>
      <c r="O2582" t="s">
        <v>224</v>
      </c>
      <c r="P2582" t="s">
        <v>224</v>
      </c>
      <c r="Q2582" t="s">
        <v>224</v>
      </c>
      <c r="R2582" t="s">
        <v>226</v>
      </c>
      <c r="S2582" t="s">
        <v>224</v>
      </c>
      <c r="T2582" t="s">
        <v>224</v>
      </c>
      <c r="U2582" t="s">
        <v>226</v>
      </c>
      <c r="V2582" t="s">
        <v>226</v>
      </c>
      <c r="W2582" t="s">
        <v>226</v>
      </c>
      <c r="X2582" t="s">
        <v>224</v>
      </c>
      <c r="Y2582" t="s">
        <v>224</v>
      </c>
      <c r="Z2582" t="s">
        <v>224</v>
      </c>
      <c r="AA2582" t="s">
        <v>224</v>
      </c>
      <c r="AB2582" t="s">
        <v>226</v>
      </c>
      <c r="AC2582" t="s">
        <v>224</v>
      </c>
      <c r="AD2582" t="s">
        <v>224</v>
      </c>
      <c r="AE2582" t="s">
        <v>224</v>
      </c>
      <c r="AF2582" t="s">
        <v>224</v>
      </c>
      <c r="AG2582" t="s">
        <v>226</v>
      </c>
      <c r="AH2582" t="s">
        <v>225</v>
      </c>
      <c r="AI2582" t="s">
        <v>226</v>
      </c>
      <c r="AJ2582" t="s">
        <v>226</v>
      </c>
      <c r="AK2582" t="s">
        <v>225</v>
      </c>
      <c r="AL2582" t="s">
        <v>225</v>
      </c>
      <c r="AM2582" t="s">
        <v>225</v>
      </c>
      <c r="AN2582" t="s">
        <v>225</v>
      </c>
      <c r="AO2582" t="s">
        <v>225</v>
      </c>
      <c r="AP2582" t="s">
        <v>225</v>
      </c>
      <c r="AQ2582" s="298" t="s">
        <v>394</v>
      </c>
      <c r="AR2582" s="307"/>
      <c r="AS2582" s="310"/>
    </row>
    <row r="2583" spans="1:45" x14ac:dyDescent="0.3">
      <c r="A2583" s="285">
        <v>121613</v>
      </c>
      <c r="B2583" s="286" t="s">
        <v>539</v>
      </c>
      <c r="C2583" t="s">
        <v>995</v>
      </c>
      <c r="D2583" t="s">
        <v>995</v>
      </c>
      <c r="E2583" t="s">
        <v>995</v>
      </c>
      <c r="F2583" t="s">
        <v>995</v>
      </c>
      <c r="G2583" t="s">
        <v>995</v>
      </c>
      <c r="H2583" t="s">
        <v>995</v>
      </c>
      <c r="I2583" t="s">
        <v>995</v>
      </c>
      <c r="J2583" t="s">
        <v>995</v>
      </c>
      <c r="K2583" t="s">
        <v>995</v>
      </c>
      <c r="L2583" t="s">
        <v>995</v>
      </c>
      <c r="M2583" t="s">
        <v>995</v>
      </c>
      <c r="N2583" t="s">
        <v>995</v>
      </c>
      <c r="O2583" t="s">
        <v>995</v>
      </c>
      <c r="P2583" t="s">
        <v>995</v>
      </c>
      <c r="Q2583" t="s">
        <v>995</v>
      </c>
      <c r="R2583" t="s">
        <v>995</v>
      </c>
      <c r="S2583" t="s">
        <v>995</v>
      </c>
      <c r="T2583" t="s">
        <v>995</v>
      </c>
      <c r="U2583" t="s">
        <v>995</v>
      </c>
      <c r="V2583" t="s">
        <v>995</v>
      </c>
      <c r="W2583" t="s">
        <v>995</v>
      </c>
      <c r="X2583" t="s">
        <v>995</v>
      </c>
      <c r="Y2583" t="s">
        <v>995</v>
      </c>
      <c r="Z2583" t="s">
        <v>995</v>
      </c>
      <c r="AA2583" t="s">
        <v>995</v>
      </c>
      <c r="AB2583" t="s">
        <v>995</v>
      </c>
      <c r="AC2583" t="s">
        <v>995</v>
      </c>
      <c r="AD2583" t="s">
        <v>995</v>
      </c>
      <c r="AE2583" t="s">
        <v>995</v>
      </c>
      <c r="AF2583" t="s">
        <v>995</v>
      </c>
      <c r="AG2583" t="s">
        <v>995</v>
      </c>
      <c r="AH2583" t="s">
        <v>995</v>
      </c>
      <c r="AI2583" t="s">
        <v>995</v>
      </c>
      <c r="AJ2583" t="s">
        <v>995</v>
      </c>
      <c r="AK2583" t="s">
        <v>995</v>
      </c>
      <c r="AL2583" t="s">
        <v>995</v>
      </c>
      <c r="AM2583" t="s">
        <v>995</v>
      </c>
      <c r="AN2583" t="s">
        <v>995</v>
      </c>
      <c r="AO2583" t="s">
        <v>995</v>
      </c>
      <c r="AP2583" t="s">
        <v>995</v>
      </c>
      <c r="AQ2583" s="298" t="s">
        <v>855</v>
      </c>
      <c r="AR2583" s="303"/>
      <c r="AS2583" s="303"/>
    </row>
    <row r="2584" spans="1:45" x14ac:dyDescent="0.3">
      <c r="A2584" s="285">
        <v>121614</v>
      </c>
      <c r="B2584" s="286" t="s">
        <v>539</v>
      </c>
      <c r="C2584" t="s">
        <v>995</v>
      </c>
      <c r="D2584" t="s">
        <v>995</v>
      </c>
      <c r="E2584" t="s">
        <v>995</v>
      </c>
      <c r="F2584" t="s">
        <v>995</v>
      </c>
      <c r="G2584" t="s">
        <v>995</v>
      </c>
      <c r="H2584" t="s">
        <v>995</v>
      </c>
      <c r="I2584" t="s">
        <v>995</v>
      </c>
      <c r="J2584" t="s">
        <v>995</v>
      </c>
      <c r="K2584" t="s">
        <v>995</v>
      </c>
      <c r="L2584" t="s">
        <v>995</v>
      </c>
      <c r="M2584" t="s">
        <v>995</v>
      </c>
      <c r="N2584" t="s">
        <v>995</v>
      </c>
      <c r="O2584" t="s">
        <v>995</v>
      </c>
      <c r="P2584" t="s">
        <v>995</v>
      </c>
      <c r="Q2584" t="s">
        <v>995</v>
      </c>
      <c r="R2584" t="s">
        <v>995</v>
      </c>
      <c r="S2584" t="s">
        <v>995</v>
      </c>
      <c r="T2584" t="s">
        <v>995</v>
      </c>
      <c r="U2584" t="s">
        <v>995</v>
      </c>
      <c r="V2584" t="s">
        <v>995</v>
      </c>
      <c r="W2584" t="s">
        <v>995</v>
      </c>
      <c r="X2584" t="s">
        <v>995</v>
      </c>
      <c r="Y2584" t="s">
        <v>995</v>
      </c>
      <c r="Z2584" t="s">
        <v>995</v>
      </c>
      <c r="AA2584" t="s">
        <v>995</v>
      </c>
      <c r="AB2584" t="s">
        <v>995</v>
      </c>
      <c r="AC2584" t="s">
        <v>995</v>
      </c>
      <c r="AD2584" t="s">
        <v>995</v>
      </c>
      <c r="AE2584" t="s">
        <v>995</v>
      </c>
      <c r="AF2584" t="s">
        <v>995</v>
      </c>
      <c r="AG2584" t="s">
        <v>995</v>
      </c>
      <c r="AH2584" t="s">
        <v>995</v>
      </c>
      <c r="AI2584" t="s">
        <v>995</v>
      </c>
      <c r="AJ2584" t="s">
        <v>995</v>
      </c>
      <c r="AK2584" t="s">
        <v>995</v>
      </c>
      <c r="AL2584" t="s">
        <v>995</v>
      </c>
      <c r="AM2584" t="s">
        <v>995</v>
      </c>
      <c r="AN2584" t="s">
        <v>995</v>
      </c>
      <c r="AO2584" t="s">
        <v>995</v>
      </c>
      <c r="AP2584" t="s">
        <v>995</v>
      </c>
      <c r="AQ2584" s="298" t="s">
        <v>855</v>
      </c>
      <c r="AR2584" s="303"/>
      <c r="AS2584" s="303"/>
    </row>
    <row r="2585" spans="1:45" x14ac:dyDescent="0.3">
      <c r="A2585" s="285">
        <v>121615</v>
      </c>
      <c r="B2585" s="286" t="s">
        <v>539</v>
      </c>
      <c r="C2585" t="s">
        <v>995</v>
      </c>
      <c r="D2585" t="s">
        <v>995</v>
      </c>
      <c r="E2585" t="s">
        <v>995</v>
      </c>
      <c r="F2585" t="s">
        <v>995</v>
      </c>
      <c r="G2585" t="s">
        <v>995</v>
      </c>
      <c r="H2585" t="s">
        <v>995</v>
      </c>
      <c r="I2585" t="s">
        <v>995</v>
      </c>
      <c r="J2585" t="s">
        <v>995</v>
      </c>
      <c r="K2585" t="s">
        <v>995</v>
      </c>
      <c r="L2585" t="s">
        <v>995</v>
      </c>
      <c r="M2585" t="s">
        <v>995</v>
      </c>
      <c r="N2585" t="s">
        <v>995</v>
      </c>
      <c r="O2585" t="s">
        <v>995</v>
      </c>
      <c r="P2585" t="s">
        <v>995</v>
      </c>
      <c r="Q2585" t="s">
        <v>995</v>
      </c>
      <c r="R2585" t="s">
        <v>995</v>
      </c>
      <c r="S2585" t="s">
        <v>995</v>
      </c>
      <c r="T2585" t="s">
        <v>995</v>
      </c>
      <c r="U2585" t="s">
        <v>995</v>
      </c>
      <c r="V2585" t="s">
        <v>995</v>
      </c>
      <c r="W2585" t="s">
        <v>995</v>
      </c>
      <c r="X2585" t="s">
        <v>995</v>
      </c>
      <c r="Y2585" t="s">
        <v>995</v>
      </c>
      <c r="Z2585" t="s">
        <v>995</v>
      </c>
      <c r="AA2585" t="s">
        <v>995</v>
      </c>
      <c r="AB2585" t="s">
        <v>995</v>
      </c>
      <c r="AC2585" t="s">
        <v>995</v>
      </c>
      <c r="AD2585" t="s">
        <v>995</v>
      </c>
      <c r="AE2585" t="s">
        <v>995</v>
      </c>
      <c r="AF2585" t="s">
        <v>995</v>
      </c>
      <c r="AG2585" t="s">
        <v>995</v>
      </c>
      <c r="AH2585" t="s">
        <v>995</v>
      </c>
      <c r="AI2585" t="s">
        <v>995</v>
      </c>
      <c r="AJ2585" t="s">
        <v>995</v>
      </c>
      <c r="AK2585" t="s">
        <v>995</v>
      </c>
      <c r="AL2585" t="s">
        <v>995</v>
      </c>
      <c r="AM2585" t="s">
        <v>995</v>
      </c>
      <c r="AN2585" t="s">
        <v>995</v>
      </c>
      <c r="AO2585" t="s">
        <v>995</v>
      </c>
      <c r="AP2585" t="s">
        <v>995</v>
      </c>
      <c r="AQ2585" s="298" t="s">
        <v>855</v>
      </c>
      <c r="AR2585" s="303"/>
      <c r="AS2585" s="303"/>
    </row>
    <row r="2586" spans="1:45" ht="21.6" x14ac:dyDescent="0.3">
      <c r="A2586" s="285">
        <v>121616</v>
      </c>
      <c r="B2586" s="286" t="s">
        <v>61</v>
      </c>
      <c r="C2586" t="s">
        <v>226</v>
      </c>
      <c r="D2586" t="s">
        <v>226</v>
      </c>
      <c r="E2586" t="s">
        <v>226</v>
      </c>
      <c r="F2586" t="s">
        <v>226</v>
      </c>
      <c r="G2586" t="s">
        <v>226</v>
      </c>
      <c r="H2586" t="s">
        <v>226</v>
      </c>
      <c r="I2586" t="s">
        <v>226</v>
      </c>
      <c r="J2586" t="s">
        <v>226</v>
      </c>
      <c r="K2586" t="s">
        <v>226</v>
      </c>
      <c r="L2586" t="s">
        <v>226</v>
      </c>
      <c r="M2586" t="s">
        <v>226</v>
      </c>
      <c r="N2586" t="s">
        <v>224</v>
      </c>
      <c r="O2586" t="s">
        <v>226</v>
      </c>
      <c r="P2586" t="s">
        <v>224</v>
      </c>
      <c r="Q2586" t="s">
        <v>226</v>
      </c>
      <c r="R2586" t="s">
        <v>226</v>
      </c>
      <c r="S2586" t="s">
        <v>226</v>
      </c>
      <c r="T2586" t="s">
        <v>226</v>
      </c>
      <c r="U2586" t="s">
        <v>224</v>
      </c>
      <c r="V2586" t="s">
        <v>226</v>
      </c>
      <c r="W2586" t="s">
        <v>226</v>
      </c>
      <c r="X2586" t="s">
        <v>226</v>
      </c>
      <c r="Y2586" t="s">
        <v>226</v>
      </c>
      <c r="Z2586" t="s">
        <v>226</v>
      </c>
      <c r="AA2586" t="s">
        <v>226</v>
      </c>
      <c r="AB2586" t="s">
        <v>226</v>
      </c>
      <c r="AC2586" t="s">
        <v>226</v>
      </c>
      <c r="AD2586" t="s">
        <v>226</v>
      </c>
      <c r="AE2586" t="s">
        <v>226</v>
      </c>
      <c r="AF2586" t="s">
        <v>224</v>
      </c>
      <c r="AG2586" t="s">
        <v>226</v>
      </c>
      <c r="AH2586" t="s">
        <v>224</v>
      </c>
      <c r="AI2586" t="s">
        <v>226</v>
      </c>
      <c r="AJ2586" t="s">
        <v>226</v>
      </c>
      <c r="AK2586" t="s">
        <v>226</v>
      </c>
      <c r="AL2586" t="s">
        <v>225</v>
      </c>
      <c r="AM2586" t="s">
        <v>226</v>
      </c>
      <c r="AN2586" t="s">
        <v>225</v>
      </c>
      <c r="AO2586" t="s">
        <v>226</v>
      </c>
      <c r="AP2586" t="s">
        <v>226</v>
      </c>
      <c r="AQ2586" s="298" t="s">
        <v>394</v>
      </c>
      <c r="AR2586" s="307"/>
      <c r="AS2586" s="310"/>
    </row>
    <row r="2587" spans="1:45" x14ac:dyDescent="0.3">
      <c r="A2587" s="285">
        <v>121617</v>
      </c>
      <c r="B2587" s="286" t="s">
        <v>539</v>
      </c>
      <c r="C2587" t="s">
        <v>995</v>
      </c>
      <c r="D2587" t="s">
        <v>995</v>
      </c>
      <c r="E2587" t="s">
        <v>995</v>
      </c>
      <c r="F2587" t="s">
        <v>995</v>
      </c>
      <c r="G2587" t="s">
        <v>995</v>
      </c>
      <c r="H2587" t="s">
        <v>995</v>
      </c>
      <c r="I2587" t="s">
        <v>995</v>
      </c>
      <c r="J2587" t="s">
        <v>995</v>
      </c>
      <c r="K2587" t="s">
        <v>995</v>
      </c>
      <c r="L2587" t="s">
        <v>995</v>
      </c>
      <c r="M2587" t="s">
        <v>995</v>
      </c>
      <c r="N2587" t="s">
        <v>995</v>
      </c>
      <c r="O2587" t="s">
        <v>995</v>
      </c>
      <c r="P2587" t="s">
        <v>995</v>
      </c>
      <c r="Q2587" t="s">
        <v>995</v>
      </c>
      <c r="R2587" t="s">
        <v>995</v>
      </c>
      <c r="S2587" t="s">
        <v>995</v>
      </c>
      <c r="T2587" t="s">
        <v>995</v>
      </c>
      <c r="U2587" t="s">
        <v>995</v>
      </c>
      <c r="V2587" t="s">
        <v>995</v>
      </c>
      <c r="W2587" t="s">
        <v>995</v>
      </c>
      <c r="X2587" t="s">
        <v>995</v>
      </c>
      <c r="Y2587" t="s">
        <v>995</v>
      </c>
      <c r="Z2587" t="s">
        <v>995</v>
      </c>
      <c r="AA2587" t="s">
        <v>995</v>
      </c>
      <c r="AB2587" t="s">
        <v>995</v>
      </c>
      <c r="AC2587" t="s">
        <v>995</v>
      </c>
      <c r="AD2587" t="s">
        <v>995</v>
      </c>
      <c r="AE2587" t="s">
        <v>995</v>
      </c>
      <c r="AF2587" t="s">
        <v>995</v>
      </c>
      <c r="AG2587" t="s">
        <v>995</v>
      </c>
      <c r="AH2587" t="s">
        <v>995</v>
      </c>
      <c r="AI2587" t="s">
        <v>995</v>
      </c>
      <c r="AJ2587" t="s">
        <v>995</v>
      </c>
      <c r="AK2587" t="s">
        <v>995</v>
      </c>
      <c r="AL2587" t="s">
        <v>995</v>
      </c>
      <c r="AM2587" t="s">
        <v>995</v>
      </c>
      <c r="AN2587" t="s">
        <v>995</v>
      </c>
      <c r="AO2587" t="s">
        <v>995</v>
      </c>
      <c r="AP2587" t="s">
        <v>995</v>
      </c>
      <c r="AQ2587" s="298" t="s">
        <v>855</v>
      </c>
      <c r="AR2587" s="303"/>
      <c r="AS2587" s="303"/>
    </row>
    <row r="2588" spans="1:45" x14ac:dyDescent="0.3">
      <c r="A2588" s="285">
        <v>121618</v>
      </c>
      <c r="B2588" s="286" t="s">
        <v>61</v>
      </c>
      <c r="AQ2588" s="298" t="s">
        <v>394</v>
      </c>
      <c r="AR2588" s="303"/>
      <c r="AS2588" s="303"/>
    </row>
    <row r="2589" spans="1:45" x14ac:dyDescent="0.3">
      <c r="A2589" s="285">
        <v>121619</v>
      </c>
      <c r="B2589" s="286" t="s">
        <v>540</v>
      </c>
      <c r="AQ2589" s="298" t="s">
        <v>394</v>
      </c>
      <c r="AR2589" s="303"/>
      <c r="AS2589" s="303"/>
    </row>
    <row r="2590" spans="1:45" x14ac:dyDescent="0.3">
      <c r="A2590" s="285">
        <v>121620</v>
      </c>
      <c r="B2590" s="286" t="s">
        <v>540</v>
      </c>
      <c r="C2590" t="s">
        <v>995</v>
      </c>
      <c r="D2590" t="s">
        <v>995</v>
      </c>
      <c r="E2590" t="s">
        <v>995</v>
      </c>
      <c r="F2590" t="s">
        <v>995</v>
      </c>
      <c r="G2590" t="s">
        <v>995</v>
      </c>
      <c r="H2590" t="s">
        <v>995</v>
      </c>
      <c r="I2590" t="s">
        <v>995</v>
      </c>
      <c r="J2590" t="s">
        <v>995</v>
      </c>
      <c r="K2590" t="s">
        <v>995</v>
      </c>
      <c r="L2590" t="s">
        <v>995</v>
      </c>
      <c r="M2590" t="s">
        <v>995</v>
      </c>
      <c r="N2590" t="s">
        <v>995</v>
      </c>
      <c r="O2590" t="s">
        <v>995</v>
      </c>
      <c r="P2590" t="s">
        <v>995</v>
      </c>
      <c r="Q2590" t="s">
        <v>995</v>
      </c>
      <c r="R2590" t="s">
        <v>995</v>
      </c>
      <c r="S2590" t="s">
        <v>995</v>
      </c>
      <c r="T2590" t="s">
        <v>995</v>
      </c>
      <c r="U2590" t="s">
        <v>995</v>
      </c>
      <c r="V2590" t="s">
        <v>995</v>
      </c>
      <c r="W2590" t="s">
        <v>995</v>
      </c>
      <c r="X2590" t="s">
        <v>995</v>
      </c>
      <c r="Y2590" t="s">
        <v>995</v>
      </c>
      <c r="Z2590" t="s">
        <v>995</v>
      </c>
      <c r="AA2590" t="s">
        <v>995</v>
      </c>
      <c r="AB2590" t="s">
        <v>995</v>
      </c>
      <c r="AC2590" t="s">
        <v>995</v>
      </c>
      <c r="AD2590" t="s">
        <v>995</v>
      </c>
      <c r="AE2590" t="s">
        <v>995</v>
      </c>
      <c r="AF2590" t="s">
        <v>995</v>
      </c>
      <c r="AG2590" t="s">
        <v>995</v>
      </c>
      <c r="AH2590" t="s">
        <v>995</v>
      </c>
      <c r="AI2590" t="s">
        <v>995</v>
      </c>
      <c r="AJ2590" t="s">
        <v>995</v>
      </c>
      <c r="AK2590" t="s">
        <v>995</v>
      </c>
      <c r="AL2590" t="s">
        <v>995</v>
      </c>
      <c r="AM2590" t="s">
        <v>995</v>
      </c>
      <c r="AN2590" t="s">
        <v>995</v>
      </c>
      <c r="AO2590" t="s">
        <v>995</v>
      </c>
      <c r="AP2590" t="s">
        <v>995</v>
      </c>
      <c r="AQ2590" s="298" t="s">
        <v>855</v>
      </c>
      <c r="AR2590" s="303"/>
      <c r="AS2590" s="303"/>
    </row>
    <row r="2591" spans="1:45" x14ac:dyDescent="0.3">
      <c r="A2591" s="285">
        <v>121621</v>
      </c>
      <c r="B2591" s="286" t="s">
        <v>539</v>
      </c>
      <c r="C2591" t="s">
        <v>995</v>
      </c>
      <c r="D2591" t="s">
        <v>995</v>
      </c>
      <c r="E2591" t="s">
        <v>995</v>
      </c>
      <c r="F2591" t="s">
        <v>995</v>
      </c>
      <c r="G2591" t="s">
        <v>995</v>
      </c>
      <c r="H2591" t="s">
        <v>995</v>
      </c>
      <c r="I2591" t="s">
        <v>995</v>
      </c>
      <c r="J2591" t="s">
        <v>995</v>
      </c>
      <c r="K2591" t="s">
        <v>995</v>
      </c>
      <c r="L2591" t="s">
        <v>995</v>
      </c>
      <c r="M2591" t="s">
        <v>995</v>
      </c>
      <c r="N2591" t="s">
        <v>995</v>
      </c>
      <c r="O2591" t="s">
        <v>995</v>
      </c>
      <c r="P2591" t="s">
        <v>995</v>
      </c>
      <c r="Q2591" t="s">
        <v>995</v>
      </c>
      <c r="R2591" t="s">
        <v>995</v>
      </c>
      <c r="S2591" t="s">
        <v>995</v>
      </c>
      <c r="T2591" t="s">
        <v>995</v>
      </c>
      <c r="U2591" t="s">
        <v>995</v>
      </c>
      <c r="V2591" t="s">
        <v>995</v>
      </c>
      <c r="W2591" t="s">
        <v>995</v>
      </c>
      <c r="X2591" t="s">
        <v>995</v>
      </c>
      <c r="Y2591" t="s">
        <v>995</v>
      </c>
      <c r="Z2591" t="s">
        <v>995</v>
      </c>
      <c r="AA2591" t="s">
        <v>995</v>
      </c>
      <c r="AB2591" t="s">
        <v>995</v>
      </c>
      <c r="AC2591" t="s">
        <v>995</v>
      </c>
      <c r="AD2591" t="s">
        <v>995</v>
      </c>
      <c r="AE2591" t="s">
        <v>995</v>
      </c>
      <c r="AF2591" t="s">
        <v>995</v>
      </c>
      <c r="AG2591" t="s">
        <v>995</v>
      </c>
      <c r="AH2591" t="s">
        <v>995</v>
      </c>
      <c r="AI2591" t="s">
        <v>995</v>
      </c>
      <c r="AJ2591" t="s">
        <v>995</v>
      </c>
      <c r="AK2591" t="s">
        <v>995</v>
      </c>
      <c r="AL2591" t="s">
        <v>995</v>
      </c>
      <c r="AM2591" t="s">
        <v>995</v>
      </c>
      <c r="AN2591" t="s">
        <v>995</v>
      </c>
      <c r="AO2591" t="s">
        <v>995</v>
      </c>
      <c r="AP2591" t="s">
        <v>995</v>
      </c>
      <c r="AQ2591" s="298" t="s">
        <v>855</v>
      </c>
      <c r="AR2591" s="303"/>
      <c r="AS2591" s="303"/>
    </row>
    <row r="2592" spans="1:45" ht="28.8" x14ac:dyDescent="0.3">
      <c r="A2592" s="285">
        <v>121622</v>
      </c>
      <c r="B2592" s="286" t="s">
        <v>541</v>
      </c>
      <c r="C2592" t="s">
        <v>226</v>
      </c>
      <c r="D2592" t="s">
        <v>226</v>
      </c>
      <c r="E2592" t="s">
        <v>226</v>
      </c>
      <c r="F2592" t="s">
        <v>224</v>
      </c>
      <c r="G2592" t="s">
        <v>224</v>
      </c>
      <c r="H2592" t="s">
        <v>224</v>
      </c>
      <c r="I2592" t="s">
        <v>226</v>
      </c>
      <c r="J2592" t="s">
        <v>224</v>
      </c>
      <c r="K2592" t="s">
        <v>226</v>
      </c>
      <c r="L2592" t="s">
        <v>225</v>
      </c>
      <c r="M2592" t="s">
        <v>224</v>
      </c>
      <c r="N2592" t="s">
        <v>226</v>
      </c>
      <c r="O2592" t="s">
        <v>226</v>
      </c>
      <c r="P2592" t="s">
        <v>226</v>
      </c>
      <c r="Q2592" t="s">
        <v>226</v>
      </c>
      <c r="R2592" t="s">
        <v>226</v>
      </c>
      <c r="S2592" t="s">
        <v>226</v>
      </c>
      <c r="T2592" t="s">
        <v>225</v>
      </c>
      <c r="U2592" t="s">
        <v>224</v>
      </c>
      <c r="V2592" t="s">
        <v>226</v>
      </c>
      <c r="W2592" t="s">
        <v>225</v>
      </c>
      <c r="X2592" t="s">
        <v>225</v>
      </c>
      <c r="Y2592" t="s">
        <v>225</v>
      </c>
      <c r="Z2592" t="s">
        <v>225</v>
      </c>
      <c r="AA2592" t="s">
        <v>225</v>
      </c>
      <c r="AC2592" t="s">
        <v>394</v>
      </c>
      <c r="AD2592" t="s">
        <v>394</v>
      </c>
      <c r="AE2592" t="s">
        <v>394</v>
      </c>
      <c r="AF2592" t="s">
        <v>394</v>
      </c>
      <c r="AG2592" t="s">
        <v>394</v>
      </c>
      <c r="AH2592" t="s">
        <v>394</v>
      </c>
      <c r="AI2592" t="s">
        <v>394</v>
      </c>
      <c r="AJ2592" t="s">
        <v>394</v>
      </c>
      <c r="AK2592" t="s">
        <v>394</v>
      </c>
      <c r="AL2592" t="s">
        <v>394</v>
      </c>
      <c r="AM2592" t="s">
        <v>394</v>
      </c>
      <c r="AN2592" t="s">
        <v>394</v>
      </c>
      <c r="AO2592" t="s">
        <v>394</v>
      </c>
      <c r="AP2592" t="s">
        <v>394</v>
      </c>
      <c r="AQ2592" s="298" t="s">
        <v>394</v>
      </c>
      <c r="AR2592" s="307"/>
      <c r="AS2592" s="310"/>
    </row>
    <row r="2593" spans="1:45" x14ac:dyDescent="0.3">
      <c r="A2593" s="285">
        <v>121623</v>
      </c>
      <c r="B2593" s="286" t="s">
        <v>539</v>
      </c>
      <c r="C2593" t="s">
        <v>995</v>
      </c>
      <c r="D2593" t="s">
        <v>995</v>
      </c>
      <c r="E2593" t="s">
        <v>995</v>
      </c>
      <c r="F2593" t="s">
        <v>995</v>
      </c>
      <c r="G2593" t="s">
        <v>995</v>
      </c>
      <c r="H2593" t="s">
        <v>995</v>
      </c>
      <c r="I2593" t="s">
        <v>995</v>
      </c>
      <c r="J2593" t="s">
        <v>995</v>
      </c>
      <c r="K2593" t="s">
        <v>995</v>
      </c>
      <c r="L2593" t="s">
        <v>995</v>
      </c>
      <c r="M2593" t="s">
        <v>995</v>
      </c>
      <c r="N2593" t="s">
        <v>995</v>
      </c>
      <c r="O2593" t="s">
        <v>995</v>
      </c>
      <c r="P2593" t="s">
        <v>995</v>
      </c>
      <c r="Q2593" t="s">
        <v>995</v>
      </c>
      <c r="R2593" t="s">
        <v>995</v>
      </c>
      <c r="S2593" t="s">
        <v>995</v>
      </c>
      <c r="T2593" t="s">
        <v>995</v>
      </c>
      <c r="U2593" t="s">
        <v>995</v>
      </c>
      <c r="V2593" t="s">
        <v>995</v>
      </c>
      <c r="W2593" t="s">
        <v>995</v>
      </c>
      <c r="X2593" t="s">
        <v>995</v>
      </c>
      <c r="Y2593" t="s">
        <v>995</v>
      </c>
      <c r="Z2593" t="s">
        <v>995</v>
      </c>
      <c r="AA2593" t="s">
        <v>995</v>
      </c>
      <c r="AB2593" t="s">
        <v>995</v>
      </c>
      <c r="AC2593" t="s">
        <v>995</v>
      </c>
      <c r="AD2593" t="s">
        <v>995</v>
      </c>
      <c r="AE2593" t="s">
        <v>995</v>
      </c>
      <c r="AF2593" t="s">
        <v>995</v>
      </c>
      <c r="AG2593" t="s">
        <v>995</v>
      </c>
      <c r="AH2593" t="s">
        <v>995</v>
      </c>
      <c r="AI2593" t="s">
        <v>995</v>
      </c>
      <c r="AJ2593" t="s">
        <v>995</v>
      </c>
      <c r="AK2593" t="s">
        <v>995</v>
      </c>
      <c r="AL2593" t="s">
        <v>995</v>
      </c>
      <c r="AM2593" t="s">
        <v>995</v>
      </c>
      <c r="AN2593" t="s">
        <v>995</v>
      </c>
      <c r="AO2593" t="s">
        <v>995</v>
      </c>
      <c r="AP2593" t="s">
        <v>995</v>
      </c>
      <c r="AQ2593" s="298" t="s">
        <v>855</v>
      </c>
      <c r="AR2593" s="303"/>
      <c r="AS2593" s="303"/>
    </row>
    <row r="2594" spans="1:45" ht="21.6" x14ac:dyDescent="0.3">
      <c r="A2594" s="285">
        <v>121624</v>
      </c>
      <c r="B2594" s="286" t="s">
        <v>538</v>
      </c>
      <c r="C2594" t="s">
        <v>226</v>
      </c>
      <c r="D2594" t="s">
        <v>226</v>
      </c>
      <c r="E2594" t="s">
        <v>226</v>
      </c>
      <c r="F2594" t="s">
        <v>224</v>
      </c>
      <c r="G2594" t="s">
        <v>224</v>
      </c>
      <c r="H2594" t="s">
        <v>226</v>
      </c>
      <c r="I2594" t="s">
        <v>225</v>
      </c>
      <c r="J2594" t="s">
        <v>224</v>
      </c>
      <c r="K2594" t="s">
        <v>224</v>
      </c>
      <c r="L2594" t="s">
        <v>226</v>
      </c>
      <c r="M2594" t="s">
        <v>226</v>
      </c>
      <c r="N2594" t="s">
        <v>224</v>
      </c>
      <c r="O2594" t="s">
        <v>224</v>
      </c>
      <c r="P2594" t="s">
        <v>224</v>
      </c>
      <c r="Q2594" t="s">
        <v>226</v>
      </c>
      <c r="R2594" t="s">
        <v>226</v>
      </c>
      <c r="S2594" t="s">
        <v>225</v>
      </c>
      <c r="T2594" t="s">
        <v>224</v>
      </c>
      <c r="U2594" t="s">
        <v>226</v>
      </c>
      <c r="V2594" t="s">
        <v>226</v>
      </c>
      <c r="W2594" t="s">
        <v>226</v>
      </c>
      <c r="X2594" t="s">
        <v>226</v>
      </c>
      <c r="Y2594" t="s">
        <v>224</v>
      </c>
      <c r="Z2594" t="s">
        <v>226</v>
      </c>
      <c r="AA2594" t="s">
        <v>226</v>
      </c>
      <c r="AB2594" t="s">
        <v>225</v>
      </c>
      <c r="AC2594" t="s">
        <v>225</v>
      </c>
      <c r="AD2594" t="s">
        <v>225</v>
      </c>
      <c r="AE2594" t="s">
        <v>225</v>
      </c>
      <c r="AF2594" t="s">
        <v>225</v>
      </c>
      <c r="AG2594" t="s">
        <v>394</v>
      </c>
      <c r="AH2594" t="s">
        <v>394</v>
      </c>
      <c r="AI2594" t="s">
        <v>394</v>
      </c>
      <c r="AJ2594" t="s">
        <v>394</v>
      </c>
      <c r="AK2594" t="s">
        <v>394</v>
      </c>
      <c r="AL2594" t="s">
        <v>394</v>
      </c>
      <c r="AM2594" t="s">
        <v>394</v>
      </c>
      <c r="AN2594" t="s">
        <v>394</v>
      </c>
      <c r="AO2594" t="s">
        <v>394</v>
      </c>
      <c r="AP2594" t="s">
        <v>394</v>
      </c>
      <c r="AQ2594" s="298" t="s">
        <v>394</v>
      </c>
      <c r="AR2594" s="307"/>
      <c r="AS2594" s="310"/>
    </row>
    <row r="2595" spans="1:45" x14ac:dyDescent="0.3">
      <c r="A2595" s="285">
        <v>121625</v>
      </c>
      <c r="B2595" s="286" t="s">
        <v>540</v>
      </c>
      <c r="C2595" t="s">
        <v>995</v>
      </c>
      <c r="D2595" t="s">
        <v>995</v>
      </c>
      <c r="E2595" t="s">
        <v>995</v>
      </c>
      <c r="F2595" t="s">
        <v>995</v>
      </c>
      <c r="G2595" t="s">
        <v>995</v>
      </c>
      <c r="H2595" t="s">
        <v>995</v>
      </c>
      <c r="I2595" t="s">
        <v>995</v>
      </c>
      <c r="J2595" t="s">
        <v>995</v>
      </c>
      <c r="K2595" t="s">
        <v>995</v>
      </c>
      <c r="L2595" t="s">
        <v>995</v>
      </c>
      <c r="M2595" t="s">
        <v>995</v>
      </c>
      <c r="N2595" t="s">
        <v>995</v>
      </c>
      <c r="O2595" t="s">
        <v>995</v>
      </c>
      <c r="P2595" t="s">
        <v>995</v>
      </c>
      <c r="Q2595" t="s">
        <v>995</v>
      </c>
      <c r="R2595" t="s">
        <v>995</v>
      </c>
      <c r="S2595" t="s">
        <v>995</v>
      </c>
      <c r="T2595" t="s">
        <v>995</v>
      </c>
      <c r="U2595" t="s">
        <v>995</v>
      </c>
      <c r="V2595" t="s">
        <v>995</v>
      </c>
      <c r="W2595" t="s">
        <v>995</v>
      </c>
      <c r="X2595" t="s">
        <v>995</v>
      </c>
      <c r="Y2595" t="s">
        <v>995</v>
      </c>
      <c r="Z2595" t="s">
        <v>995</v>
      </c>
      <c r="AA2595" t="s">
        <v>995</v>
      </c>
      <c r="AB2595" t="s">
        <v>995</v>
      </c>
      <c r="AC2595" t="s">
        <v>995</v>
      </c>
      <c r="AD2595" t="s">
        <v>995</v>
      </c>
      <c r="AE2595" t="s">
        <v>995</v>
      </c>
      <c r="AF2595" t="s">
        <v>995</v>
      </c>
      <c r="AG2595" t="s">
        <v>995</v>
      </c>
      <c r="AH2595" t="s">
        <v>995</v>
      </c>
      <c r="AI2595" t="s">
        <v>995</v>
      </c>
      <c r="AJ2595" t="s">
        <v>995</v>
      </c>
      <c r="AK2595" t="s">
        <v>995</v>
      </c>
      <c r="AL2595" t="s">
        <v>995</v>
      </c>
      <c r="AM2595" t="s">
        <v>995</v>
      </c>
      <c r="AN2595" t="s">
        <v>995</v>
      </c>
      <c r="AO2595" t="s">
        <v>995</v>
      </c>
      <c r="AP2595" t="s">
        <v>995</v>
      </c>
      <c r="AQ2595" s="298" t="s">
        <v>855</v>
      </c>
      <c r="AR2595" s="303"/>
      <c r="AS2595" s="303"/>
    </row>
    <row r="2596" spans="1:45" x14ac:dyDescent="0.3">
      <c r="A2596" s="285">
        <v>121626</v>
      </c>
      <c r="B2596" s="286" t="s">
        <v>540</v>
      </c>
      <c r="C2596" t="s">
        <v>995</v>
      </c>
      <c r="D2596" t="s">
        <v>995</v>
      </c>
      <c r="E2596" t="s">
        <v>995</v>
      </c>
      <c r="F2596" t="s">
        <v>995</v>
      </c>
      <c r="G2596" t="s">
        <v>995</v>
      </c>
      <c r="H2596" t="s">
        <v>995</v>
      </c>
      <c r="I2596" t="s">
        <v>995</v>
      </c>
      <c r="J2596" t="s">
        <v>995</v>
      </c>
      <c r="K2596" t="s">
        <v>995</v>
      </c>
      <c r="L2596" t="s">
        <v>995</v>
      </c>
      <c r="M2596" t="s">
        <v>995</v>
      </c>
      <c r="N2596" t="s">
        <v>995</v>
      </c>
      <c r="O2596" t="s">
        <v>995</v>
      </c>
      <c r="P2596" t="s">
        <v>995</v>
      </c>
      <c r="Q2596" t="s">
        <v>995</v>
      </c>
      <c r="R2596" t="s">
        <v>995</v>
      </c>
      <c r="S2596" t="s">
        <v>995</v>
      </c>
      <c r="T2596" t="s">
        <v>995</v>
      </c>
      <c r="U2596" t="s">
        <v>995</v>
      </c>
      <c r="V2596" t="s">
        <v>995</v>
      </c>
      <c r="W2596" t="s">
        <v>995</v>
      </c>
      <c r="X2596" t="s">
        <v>995</v>
      </c>
      <c r="Y2596" t="s">
        <v>995</v>
      </c>
      <c r="Z2596" t="s">
        <v>995</v>
      </c>
      <c r="AA2596" t="s">
        <v>995</v>
      </c>
      <c r="AB2596" t="s">
        <v>995</v>
      </c>
      <c r="AC2596" t="s">
        <v>995</v>
      </c>
      <c r="AD2596" t="s">
        <v>995</v>
      </c>
      <c r="AE2596" t="s">
        <v>995</v>
      </c>
      <c r="AF2596" t="s">
        <v>995</v>
      </c>
      <c r="AG2596" t="s">
        <v>995</v>
      </c>
      <c r="AH2596" t="s">
        <v>995</v>
      </c>
      <c r="AI2596" t="s">
        <v>995</v>
      </c>
      <c r="AJ2596" t="s">
        <v>995</v>
      </c>
      <c r="AK2596" t="s">
        <v>995</v>
      </c>
      <c r="AL2596" t="s">
        <v>995</v>
      </c>
      <c r="AM2596" t="s">
        <v>995</v>
      </c>
      <c r="AN2596" t="s">
        <v>995</v>
      </c>
      <c r="AO2596" t="s">
        <v>995</v>
      </c>
      <c r="AP2596" t="s">
        <v>995</v>
      </c>
      <c r="AQ2596" s="298" t="s">
        <v>855</v>
      </c>
      <c r="AR2596" s="303"/>
      <c r="AS2596" s="303"/>
    </row>
    <row r="2597" spans="1:45" ht="28.8" x14ac:dyDescent="0.3">
      <c r="A2597" s="285">
        <v>121627</v>
      </c>
      <c r="B2597" s="286" t="s">
        <v>541</v>
      </c>
      <c r="C2597" t="s">
        <v>995</v>
      </c>
      <c r="D2597" t="s">
        <v>995</v>
      </c>
      <c r="E2597" t="s">
        <v>995</v>
      </c>
      <c r="F2597" t="s">
        <v>995</v>
      </c>
      <c r="G2597" t="s">
        <v>995</v>
      </c>
      <c r="H2597" t="s">
        <v>995</v>
      </c>
      <c r="I2597" t="s">
        <v>995</v>
      </c>
      <c r="J2597" t="s">
        <v>995</v>
      </c>
      <c r="K2597" t="s">
        <v>995</v>
      </c>
      <c r="L2597" t="s">
        <v>995</v>
      </c>
      <c r="M2597" t="s">
        <v>995</v>
      </c>
      <c r="N2597" t="s">
        <v>995</v>
      </c>
      <c r="O2597" t="s">
        <v>995</v>
      </c>
      <c r="P2597" t="s">
        <v>995</v>
      </c>
      <c r="Q2597" t="s">
        <v>995</v>
      </c>
      <c r="R2597" t="s">
        <v>995</v>
      </c>
      <c r="S2597" t="s">
        <v>995</v>
      </c>
      <c r="T2597" t="s">
        <v>995</v>
      </c>
      <c r="U2597" t="s">
        <v>995</v>
      </c>
      <c r="V2597" t="s">
        <v>995</v>
      </c>
      <c r="W2597" t="s">
        <v>995</v>
      </c>
      <c r="X2597" t="s">
        <v>995</v>
      </c>
      <c r="Y2597" t="s">
        <v>995</v>
      </c>
      <c r="Z2597" t="s">
        <v>995</v>
      </c>
      <c r="AA2597" t="s">
        <v>995</v>
      </c>
      <c r="AB2597" t="s">
        <v>995</v>
      </c>
      <c r="AC2597" t="s">
        <v>995</v>
      </c>
      <c r="AD2597" t="s">
        <v>995</v>
      </c>
      <c r="AE2597" t="s">
        <v>995</v>
      </c>
      <c r="AF2597" t="s">
        <v>995</v>
      </c>
      <c r="AG2597" t="s">
        <v>995</v>
      </c>
      <c r="AH2597" t="s">
        <v>995</v>
      </c>
      <c r="AI2597" t="s">
        <v>995</v>
      </c>
      <c r="AJ2597" t="s">
        <v>995</v>
      </c>
      <c r="AK2597" t="s">
        <v>995</v>
      </c>
      <c r="AL2597" t="s">
        <v>995</v>
      </c>
      <c r="AM2597" t="s">
        <v>995</v>
      </c>
      <c r="AN2597" t="s">
        <v>995</v>
      </c>
      <c r="AO2597" t="s">
        <v>995</v>
      </c>
      <c r="AP2597" t="s">
        <v>995</v>
      </c>
      <c r="AQ2597" s="298" t="s">
        <v>855</v>
      </c>
      <c r="AR2597" s="307"/>
      <c r="AS2597" s="310"/>
    </row>
    <row r="2598" spans="1:45" x14ac:dyDescent="0.3">
      <c r="A2598" s="285">
        <v>121628</v>
      </c>
      <c r="B2598" s="286" t="s">
        <v>539</v>
      </c>
      <c r="C2598" t="s">
        <v>995</v>
      </c>
      <c r="D2598" t="s">
        <v>995</v>
      </c>
      <c r="E2598" t="s">
        <v>995</v>
      </c>
      <c r="F2598" t="s">
        <v>995</v>
      </c>
      <c r="G2598" t="s">
        <v>995</v>
      </c>
      <c r="H2598" t="s">
        <v>995</v>
      </c>
      <c r="I2598" t="s">
        <v>995</v>
      </c>
      <c r="J2598" t="s">
        <v>995</v>
      </c>
      <c r="K2598" t="s">
        <v>995</v>
      </c>
      <c r="L2598" t="s">
        <v>995</v>
      </c>
      <c r="M2598" t="s">
        <v>995</v>
      </c>
      <c r="N2598" t="s">
        <v>995</v>
      </c>
      <c r="O2598" t="s">
        <v>995</v>
      </c>
      <c r="P2598" t="s">
        <v>995</v>
      </c>
      <c r="Q2598" t="s">
        <v>995</v>
      </c>
      <c r="R2598" t="s">
        <v>995</v>
      </c>
      <c r="S2598" t="s">
        <v>995</v>
      </c>
      <c r="T2598" t="s">
        <v>995</v>
      </c>
      <c r="U2598" t="s">
        <v>995</v>
      </c>
      <c r="V2598" t="s">
        <v>995</v>
      </c>
      <c r="W2598" t="s">
        <v>995</v>
      </c>
      <c r="X2598" t="s">
        <v>995</v>
      </c>
      <c r="Y2598" t="s">
        <v>995</v>
      </c>
      <c r="Z2598" t="s">
        <v>995</v>
      </c>
      <c r="AA2598" t="s">
        <v>995</v>
      </c>
      <c r="AB2598" t="s">
        <v>995</v>
      </c>
      <c r="AC2598" t="s">
        <v>995</v>
      </c>
      <c r="AD2598" t="s">
        <v>995</v>
      </c>
      <c r="AE2598" t="s">
        <v>995</v>
      </c>
      <c r="AF2598" t="s">
        <v>995</v>
      </c>
      <c r="AG2598" t="s">
        <v>995</v>
      </c>
      <c r="AH2598" t="s">
        <v>995</v>
      </c>
      <c r="AI2598" t="s">
        <v>995</v>
      </c>
      <c r="AJ2598" t="s">
        <v>995</v>
      </c>
      <c r="AK2598" t="s">
        <v>995</v>
      </c>
      <c r="AL2598" t="s">
        <v>995</v>
      </c>
      <c r="AM2598" t="s">
        <v>995</v>
      </c>
      <c r="AN2598" t="s">
        <v>995</v>
      </c>
      <c r="AO2598" t="s">
        <v>995</v>
      </c>
      <c r="AP2598" t="s">
        <v>995</v>
      </c>
      <c r="AQ2598" s="298" t="s">
        <v>855</v>
      </c>
      <c r="AR2598" s="303"/>
      <c r="AS2598" s="303"/>
    </row>
    <row r="2599" spans="1:45" x14ac:dyDescent="0.3">
      <c r="A2599" s="285">
        <v>121629</v>
      </c>
      <c r="B2599" s="286" t="s">
        <v>61</v>
      </c>
      <c r="AQ2599" s="298" t="s">
        <v>394</v>
      </c>
      <c r="AR2599" s="303"/>
      <c r="AS2599" s="303"/>
    </row>
    <row r="2600" spans="1:45" ht="21.6" x14ac:dyDescent="0.3">
      <c r="A2600" s="285">
        <v>121630</v>
      </c>
      <c r="B2600" s="286" t="s">
        <v>61</v>
      </c>
      <c r="C2600" t="s">
        <v>226</v>
      </c>
      <c r="D2600" t="s">
        <v>226</v>
      </c>
      <c r="E2600" t="s">
        <v>224</v>
      </c>
      <c r="F2600" t="s">
        <v>226</v>
      </c>
      <c r="G2600" t="s">
        <v>224</v>
      </c>
      <c r="H2600" t="s">
        <v>226</v>
      </c>
      <c r="I2600" t="s">
        <v>224</v>
      </c>
      <c r="J2600" t="s">
        <v>224</v>
      </c>
      <c r="K2600" t="s">
        <v>226</v>
      </c>
      <c r="L2600" t="s">
        <v>226</v>
      </c>
      <c r="M2600" t="s">
        <v>226</v>
      </c>
      <c r="N2600" t="s">
        <v>224</v>
      </c>
      <c r="O2600" t="s">
        <v>224</v>
      </c>
      <c r="P2600" t="s">
        <v>226</v>
      </c>
      <c r="Q2600" t="s">
        <v>226</v>
      </c>
      <c r="R2600" t="s">
        <v>226</v>
      </c>
      <c r="S2600" t="s">
        <v>226</v>
      </c>
      <c r="T2600" t="s">
        <v>226</v>
      </c>
      <c r="U2600" t="s">
        <v>226</v>
      </c>
      <c r="V2600" t="s">
        <v>226</v>
      </c>
      <c r="W2600" t="s">
        <v>226</v>
      </c>
      <c r="X2600" t="s">
        <v>226</v>
      </c>
      <c r="Y2600" t="s">
        <v>226</v>
      </c>
      <c r="Z2600" t="s">
        <v>226</v>
      </c>
      <c r="AA2600" t="s">
        <v>226</v>
      </c>
      <c r="AB2600" t="s">
        <v>226</v>
      </c>
      <c r="AC2600" t="s">
        <v>224</v>
      </c>
      <c r="AD2600" t="s">
        <v>226</v>
      </c>
      <c r="AE2600" t="s">
        <v>226</v>
      </c>
      <c r="AF2600" t="s">
        <v>224</v>
      </c>
      <c r="AG2600" t="s">
        <v>224</v>
      </c>
      <c r="AH2600" t="s">
        <v>224</v>
      </c>
      <c r="AI2600" t="s">
        <v>226</v>
      </c>
      <c r="AJ2600" t="s">
        <v>226</v>
      </c>
      <c r="AK2600" t="s">
        <v>224</v>
      </c>
      <c r="AL2600" t="s">
        <v>226</v>
      </c>
      <c r="AM2600" t="s">
        <v>226</v>
      </c>
      <c r="AN2600" t="s">
        <v>224</v>
      </c>
      <c r="AO2600" t="s">
        <v>224</v>
      </c>
      <c r="AP2600" t="s">
        <v>226</v>
      </c>
      <c r="AQ2600" s="298" t="s">
        <v>394</v>
      </c>
      <c r="AR2600" s="307"/>
      <c r="AS2600" s="310"/>
    </row>
    <row r="2601" spans="1:45" ht="21.6" x14ac:dyDescent="0.3">
      <c r="A2601" s="285">
        <v>121631</v>
      </c>
      <c r="B2601" s="286" t="s">
        <v>8485</v>
      </c>
      <c r="C2601" t="s">
        <v>226</v>
      </c>
      <c r="D2601" t="s">
        <v>224</v>
      </c>
      <c r="E2601" t="s">
        <v>224</v>
      </c>
      <c r="F2601" t="s">
        <v>226</v>
      </c>
      <c r="G2601" t="s">
        <v>224</v>
      </c>
      <c r="H2601" t="s">
        <v>226</v>
      </c>
      <c r="I2601" t="s">
        <v>226</v>
      </c>
      <c r="J2601" t="s">
        <v>225</v>
      </c>
      <c r="K2601" t="s">
        <v>226</v>
      </c>
      <c r="L2601" t="s">
        <v>226</v>
      </c>
      <c r="M2601" t="s">
        <v>226</v>
      </c>
      <c r="N2601" t="s">
        <v>224</v>
      </c>
      <c r="O2601" t="s">
        <v>224</v>
      </c>
      <c r="P2601" t="s">
        <v>224</v>
      </c>
      <c r="Q2601" t="s">
        <v>226</v>
      </c>
      <c r="R2601" t="s">
        <v>224</v>
      </c>
      <c r="S2601" t="s">
        <v>226</v>
      </c>
      <c r="T2601" t="s">
        <v>224</v>
      </c>
      <c r="U2601" t="s">
        <v>226</v>
      </c>
      <c r="V2601" t="s">
        <v>226</v>
      </c>
      <c r="W2601" t="s">
        <v>224</v>
      </c>
      <c r="X2601" t="s">
        <v>224</v>
      </c>
      <c r="Y2601" t="s">
        <v>224</v>
      </c>
      <c r="Z2601" t="s">
        <v>226</v>
      </c>
      <c r="AA2601" t="s">
        <v>224</v>
      </c>
      <c r="AB2601" t="s">
        <v>226</v>
      </c>
      <c r="AC2601" t="s">
        <v>226</v>
      </c>
      <c r="AD2601" t="s">
        <v>224</v>
      </c>
      <c r="AE2601" t="s">
        <v>224</v>
      </c>
      <c r="AF2601" t="s">
        <v>224</v>
      </c>
      <c r="AG2601" t="s">
        <v>226</v>
      </c>
      <c r="AH2601" t="s">
        <v>226</v>
      </c>
      <c r="AI2601" t="s">
        <v>226</v>
      </c>
      <c r="AJ2601" t="s">
        <v>226</v>
      </c>
      <c r="AK2601" t="s">
        <v>226</v>
      </c>
      <c r="AL2601" t="s">
        <v>225</v>
      </c>
      <c r="AM2601" t="s">
        <v>225</v>
      </c>
      <c r="AN2601" t="s">
        <v>225</v>
      </c>
      <c r="AO2601" t="s">
        <v>225</v>
      </c>
      <c r="AP2601" t="s">
        <v>225</v>
      </c>
      <c r="AQ2601" s="298" t="s">
        <v>394</v>
      </c>
      <c r="AR2601" s="307"/>
      <c r="AS2601" s="310"/>
    </row>
    <row r="2602" spans="1:45" ht="28.8" x14ac:dyDescent="0.3">
      <c r="A2602" s="285">
        <v>121632</v>
      </c>
      <c r="B2602" s="286" t="s">
        <v>541</v>
      </c>
      <c r="C2602" t="s">
        <v>226</v>
      </c>
      <c r="D2602" t="s">
        <v>224</v>
      </c>
      <c r="E2602" t="s">
        <v>224</v>
      </c>
      <c r="F2602" t="s">
        <v>224</v>
      </c>
      <c r="G2602" t="s">
        <v>224</v>
      </c>
      <c r="H2602" t="s">
        <v>226</v>
      </c>
      <c r="I2602" t="s">
        <v>224</v>
      </c>
      <c r="J2602" t="s">
        <v>224</v>
      </c>
      <c r="K2602" t="s">
        <v>224</v>
      </c>
      <c r="L2602" t="s">
        <v>225</v>
      </c>
      <c r="M2602" t="s">
        <v>226</v>
      </c>
      <c r="N2602" t="s">
        <v>224</v>
      </c>
      <c r="O2602" t="s">
        <v>226</v>
      </c>
      <c r="P2602" t="s">
        <v>224</v>
      </c>
      <c r="Q2602" t="s">
        <v>226</v>
      </c>
      <c r="R2602" t="s">
        <v>226</v>
      </c>
      <c r="S2602" t="s">
        <v>226</v>
      </c>
      <c r="T2602" t="s">
        <v>226</v>
      </c>
      <c r="U2602" t="s">
        <v>224</v>
      </c>
      <c r="V2602" t="s">
        <v>226</v>
      </c>
      <c r="W2602" t="s">
        <v>225</v>
      </c>
      <c r="X2602" t="s">
        <v>225</v>
      </c>
      <c r="Y2602" t="s">
        <v>225</v>
      </c>
      <c r="Z2602" t="s">
        <v>225</v>
      </c>
      <c r="AA2602" t="s">
        <v>225</v>
      </c>
      <c r="AC2602" t="s">
        <v>394</v>
      </c>
      <c r="AD2602" t="s">
        <v>394</v>
      </c>
      <c r="AE2602" t="s">
        <v>394</v>
      </c>
      <c r="AF2602" t="s">
        <v>394</v>
      </c>
      <c r="AG2602" t="s">
        <v>394</v>
      </c>
      <c r="AH2602" t="s">
        <v>394</v>
      </c>
      <c r="AI2602" t="s">
        <v>394</v>
      </c>
      <c r="AJ2602" t="s">
        <v>394</v>
      </c>
      <c r="AK2602" t="s">
        <v>394</v>
      </c>
      <c r="AL2602" t="s">
        <v>394</v>
      </c>
      <c r="AM2602" t="s">
        <v>394</v>
      </c>
      <c r="AN2602" t="s">
        <v>394</v>
      </c>
      <c r="AO2602" t="s">
        <v>394</v>
      </c>
      <c r="AP2602" t="s">
        <v>394</v>
      </c>
      <c r="AQ2602" s="298" t="s">
        <v>394</v>
      </c>
      <c r="AR2602" s="307"/>
      <c r="AS2602" s="310"/>
    </row>
    <row r="2603" spans="1:45" ht="28.8" x14ac:dyDescent="0.3">
      <c r="A2603" s="285">
        <v>121633</v>
      </c>
      <c r="B2603" s="286" t="s">
        <v>67</v>
      </c>
      <c r="C2603" t="s">
        <v>226</v>
      </c>
      <c r="D2603" t="s">
        <v>226</v>
      </c>
      <c r="E2603" t="s">
        <v>226</v>
      </c>
      <c r="F2603" t="s">
        <v>226</v>
      </c>
      <c r="G2603" t="s">
        <v>226</v>
      </c>
      <c r="H2603" t="s">
        <v>224</v>
      </c>
      <c r="I2603" t="s">
        <v>226</v>
      </c>
      <c r="J2603" t="s">
        <v>226</v>
      </c>
      <c r="K2603" t="s">
        <v>226</v>
      </c>
      <c r="L2603" t="s">
        <v>226</v>
      </c>
      <c r="M2603" t="s">
        <v>224</v>
      </c>
      <c r="N2603" t="s">
        <v>226</v>
      </c>
      <c r="O2603" t="s">
        <v>225</v>
      </c>
      <c r="P2603" t="s">
        <v>226</v>
      </c>
      <c r="Q2603" t="s">
        <v>226</v>
      </c>
      <c r="R2603" t="s">
        <v>226</v>
      </c>
      <c r="S2603" t="s">
        <v>226</v>
      </c>
      <c r="T2603" t="s">
        <v>226</v>
      </c>
      <c r="U2603" t="s">
        <v>226</v>
      </c>
      <c r="V2603" t="s">
        <v>226</v>
      </c>
      <c r="W2603" t="s">
        <v>226</v>
      </c>
      <c r="X2603" t="s">
        <v>226</v>
      </c>
      <c r="Y2603" t="s">
        <v>226</v>
      </c>
      <c r="Z2603" t="s">
        <v>226</v>
      </c>
      <c r="AA2603" t="s">
        <v>226</v>
      </c>
      <c r="AB2603" t="s">
        <v>226</v>
      </c>
      <c r="AC2603" t="s">
        <v>226</v>
      </c>
      <c r="AD2603" t="s">
        <v>226</v>
      </c>
      <c r="AE2603" t="s">
        <v>226</v>
      </c>
      <c r="AF2603" t="s">
        <v>224</v>
      </c>
      <c r="AG2603" t="s">
        <v>225</v>
      </c>
      <c r="AH2603" t="s">
        <v>225</v>
      </c>
      <c r="AI2603" t="s">
        <v>225</v>
      </c>
      <c r="AJ2603" t="s">
        <v>225</v>
      </c>
      <c r="AK2603" t="s">
        <v>225</v>
      </c>
      <c r="AL2603" t="s">
        <v>394</v>
      </c>
      <c r="AM2603" t="s">
        <v>394</v>
      </c>
      <c r="AN2603" t="s">
        <v>394</v>
      </c>
      <c r="AO2603" t="s">
        <v>394</v>
      </c>
      <c r="AP2603" t="s">
        <v>394</v>
      </c>
      <c r="AQ2603" s="298" t="s">
        <v>394</v>
      </c>
      <c r="AR2603" s="307"/>
      <c r="AS2603" s="310"/>
    </row>
    <row r="2604" spans="1:45" x14ac:dyDescent="0.3">
      <c r="A2604" s="285">
        <v>121634</v>
      </c>
      <c r="B2604" s="286" t="s">
        <v>540</v>
      </c>
      <c r="C2604" t="s">
        <v>995</v>
      </c>
      <c r="D2604" t="s">
        <v>995</v>
      </c>
      <c r="E2604" t="s">
        <v>995</v>
      </c>
      <c r="F2604" t="s">
        <v>995</v>
      </c>
      <c r="G2604" t="s">
        <v>995</v>
      </c>
      <c r="H2604" t="s">
        <v>995</v>
      </c>
      <c r="I2604" t="s">
        <v>995</v>
      </c>
      <c r="J2604" t="s">
        <v>995</v>
      </c>
      <c r="K2604" t="s">
        <v>995</v>
      </c>
      <c r="L2604" t="s">
        <v>995</v>
      </c>
      <c r="M2604" t="s">
        <v>995</v>
      </c>
      <c r="N2604" t="s">
        <v>995</v>
      </c>
      <c r="O2604" t="s">
        <v>995</v>
      </c>
      <c r="P2604" t="s">
        <v>995</v>
      </c>
      <c r="Q2604" t="s">
        <v>995</v>
      </c>
      <c r="R2604" t="s">
        <v>995</v>
      </c>
      <c r="S2604" t="s">
        <v>995</v>
      </c>
      <c r="T2604" t="s">
        <v>995</v>
      </c>
      <c r="U2604" t="s">
        <v>995</v>
      </c>
      <c r="V2604" t="s">
        <v>995</v>
      </c>
      <c r="W2604" t="s">
        <v>995</v>
      </c>
      <c r="X2604" t="s">
        <v>995</v>
      </c>
      <c r="Y2604" t="s">
        <v>995</v>
      </c>
      <c r="Z2604" t="s">
        <v>995</v>
      </c>
      <c r="AA2604" t="s">
        <v>995</v>
      </c>
      <c r="AB2604" t="s">
        <v>995</v>
      </c>
      <c r="AC2604" t="s">
        <v>995</v>
      </c>
      <c r="AD2604" t="s">
        <v>995</v>
      </c>
      <c r="AE2604" t="s">
        <v>995</v>
      </c>
      <c r="AF2604" t="s">
        <v>995</v>
      </c>
      <c r="AG2604" t="s">
        <v>995</v>
      </c>
      <c r="AH2604" t="s">
        <v>995</v>
      </c>
      <c r="AI2604" t="s">
        <v>995</v>
      </c>
      <c r="AJ2604" t="s">
        <v>995</v>
      </c>
      <c r="AK2604" t="s">
        <v>995</v>
      </c>
      <c r="AL2604" t="s">
        <v>995</v>
      </c>
      <c r="AM2604" t="s">
        <v>995</v>
      </c>
      <c r="AN2604" t="s">
        <v>995</v>
      </c>
      <c r="AO2604" t="s">
        <v>995</v>
      </c>
      <c r="AP2604" t="s">
        <v>995</v>
      </c>
      <c r="AQ2604" s="298" t="s">
        <v>855</v>
      </c>
      <c r="AR2604" s="303"/>
      <c r="AS2604" s="303"/>
    </row>
    <row r="2605" spans="1:45" x14ac:dyDescent="0.3">
      <c r="A2605" s="285">
        <v>121635</v>
      </c>
      <c r="B2605" s="286" t="s">
        <v>61</v>
      </c>
      <c r="AQ2605" s="298" t="s">
        <v>394</v>
      </c>
      <c r="AR2605" s="303"/>
      <c r="AS2605" s="303"/>
    </row>
    <row r="2606" spans="1:45" x14ac:dyDescent="0.3">
      <c r="A2606" s="285">
        <v>121636</v>
      </c>
      <c r="B2606" s="286" t="s">
        <v>539</v>
      </c>
      <c r="C2606" t="s">
        <v>995</v>
      </c>
      <c r="D2606" t="s">
        <v>995</v>
      </c>
      <c r="E2606" t="s">
        <v>995</v>
      </c>
      <c r="F2606" t="s">
        <v>995</v>
      </c>
      <c r="G2606" t="s">
        <v>995</v>
      </c>
      <c r="H2606" t="s">
        <v>995</v>
      </c>
      <c r="I2606" t="s">
        <v>995</v>
      </c>
      <c r="J2606" t="s">
        <v>995</v>
      </c>
      <c r="K2606" t="s">
        <v>995</v>
      </c>
      <c r="L2606" t="s">
        <v>995</v>
      </c>
      <c r="M2606" t="s">
        <v>995</v>
      </c>
      <c r="N2606" t="s">
        <v>995</v>
      </c>
      <c r="O2606" t="s">
        <v>995</v>
      </c>
      <c r="P2606" t="s">
        <v>995</v>
      </c>
      <c r="Q2606" t="s">
        <v>995</v>
      </c>
      <c r="R2606" t="s">
        <v>995</v>
      </c>
      <c r="S2606" t="s">
        <v>995</v>
      </c>
      <c r="T2606" t="s">
        <v>995</v>
      </c>
      <c r="U2606" t="s">
        <v>995</v>
      </c>
      <c r="V2606" t="s">
        <v>995</v>
      </c>
      <c r="W2606" t="s">
        <v>995</v>
      </c>
      <c r="X2606" t="s">
        <v>995</v>
      </c>
      <c r="Y2606" t="s">
        <v>995</v>
      </c>
      <c r="Z2606" t="s">
        <v>995</v>
      </c>
      <c r="AA2606" t="s">
        <v>995</v>
      </c>
      <c r="AB2606" t="s">
        <v>995</v>
      </c>
      <c r="AC2606" t="s">
        <v>995</v>
      </c>
      <c r="AD2606" t="s">
        <v>995</v>
      </c>
      <c r="AE2606" t="s">
        <v>995</v>
      </c>
      <c r="AF2606" t="s">
        <v>995</v>
      </c>
      <c r="AG2606" t="s">
        <v>995</v>
      </c>
      <c r="AH2606" t="s">
        <v>995</v>
      </c>
      <c r="AI2606" t="s">
        <v>995</v>
      </c>
      <c r="AJ2606" t="s">
        <v>995</v>
      </c>
      <c r="AK2606" t="s">
        <v>995</v>
      </c>
      <c r="AL2606" t="s">
        <v>995</v>
      </c>
      <c r="AM2606" t="s">
        <v>995</v>
      </c>
      <c r="AN2606" t="s">
        <v>995</v>
      </c>
      <c r="AO2606" t="s">
        <v>995</v>
      </c>
      <c r="AP2606" t="s">
        <v>995</v>
      </c>
      <c r="AQ2606" s="298" t="s">
        <v>855</v>
      </c>
      <c r="AR2606" s="303"/>
      <c r="AS2606" s="303"/>
    </row>
    <row r="2607" spans="1:45" x14ac:dyDescent="0.3">
      <c r="A2607" s="285">
        <v>121637</v>
      </c>
      <c r="B2607" s="286" t="s">
        <v>540</v>
      </c>
      <c r="C2607" t="s">
        <v>995</v>
      </c>
      <c r="D2607" t="s">
        <v>995</v>
      </c>
      <c r="E2607" t="s">
        <v>995</v>
      </c>
      <c r="F2607" t="s">
        <v>995</v>
      </c>
      <c r="G2607" t="s">
        <v>995</v>
      </c>
      <c r="H2607" t="s">
        <v>995</v>
      </c>
      <c r="I2607" t="s">
        <v>995</v>
      </c>
      <c r="J2607" t="s">
        <v>995</v>
      </c>
      <c r="K2607" t="s">
        <v>995</v>
      </c>
      <c r="L2607" t="s">
        <v>995</v>
      </c>
      <c r="M2607" t="s">
        <v>995</v>
      </c>
      <c r="N2607" t="s">
        <v>995</v>
      </c>
      <c r="O2607" t="s">
        <v>995</v>
      </c>
      <c r="P2607" t="s">
        <v>995</v>
      </c>
      <c r="Q2607" t="s">
        <v>995</v>
      </c>
      <c r="R2607" t="s">
        <v>995</v>
      </c>
      <c r="S2607" t="s">
        <v>995</v>
      </c>
      <c r="T2607" t="s">
        <v>995</v>
      </c>
      <c r="U2607" t="s">
        <v>995</v>
      </c>
      <c r="V2607" t="s">
        <v>995</v>
      </c>
      <c r="W2607" t="s">
        <v>995</v>
      </c>
      <c r="X2607" t="s">
        <v>995</v>
      </c>
      <c r="Y2607" t="s">
        <v>995</v>
      </c>
      <c r="Z2607" t="s">
        <v>995</v>
      </c>
      <c r="AA2607" t="s">
        <v>995</v>
      </c>
      <c r="AB2607" t="s">
        <v>995</v>
      </c>
      <c r="AC2607" t="s">
        <v>995</v>
      </c>
      <c r="AD2607" t="s">
        <v>995</v>
      </c>
      <c r="AE2607" t="s">
        <v>995</v>
      </c>
      <c r="AF2607" t="s">
        <v>995</v>
      </c>
      <c r="AG2607" t="s">
        <v>995</v>
      </c>
      <c r="AH2607" t="s">
        <v>995</v>
      </c>
      <c r="AI2607" t="s">
        <v>995</v>
      </c>
      <c r="AJ2607" t="s">
        <v>995</v>
      </c>
      <c r="AK2607" t="s">
        <v>995</v>
      </c>
      <c r="AL2607" t="s">
        <v>995</v>
      </c>
      <c r="AM2607" t="s">
        <v>995</v>
      </c>
      <c r="AN2607" t="s">
        <v>995</v>
      </c>
      <c r="AO2607" t="s">
        <v>995</v>
      </c>
      <c r="AP2607" t="s">
        <v>995</v>
      </c>
      <c r="AQ2607" s="298" t="s">
        <v>855</v>
      </c>
      <c r="AR2607" s="303"/>
      <c r="AS2607" s="303"/>
    </row>
    <row r="2608" spans="1:45" x14ac:dyDescent="0.3">
      <c r="A2608" s="285">
        <v>121638</v>
      </c>
      <c r="B2608" s="286" t="s">
        <v>540</v>
      </c>
      <c r="C2608" t="s">
        <v>995</v>
      </c>
      <c r="D2608" t="s">
        <v>995</v>
      </c>
      <c r="E2608" t="s">
        <v>995</v>
      </c>
      <c r="F2608" t="s">
        <v>995</v>
      </c>
      <c r="G2608" t="s">
        <v>995</v>
      </c>
      <c r="H2608" t="s">
        <v>995</v>
      </c>
      <c r="I2608" t="s">
        <v>995</v>
      </c>
      <c r="J2608" t="s">
        <v>995</v>
      </c>
      <c r="K2608" t="s">
        <v>995</v>
      </c>
      <c r="L2608" t="s">
        <v>995</v>
      </c>
      <c r="M2608" t="s">
        <v>995</v>
      </c>
      <c r="N2608" t="s">
        <v>995</v>
      </c>
      <c r="O2608" t="s">
        <v>995</v>
      </c>
      <c r="P2608" t="s">
        <v>995</v>
      </c>
      <c r="Q2608" t="s">
        <v>995</v>
      </c>
      <c r="R2608" t="s">
        <v>995</v>
      </c>
      <c r="S2608" t="s">
        <v>995</v>
      </c>
      <c r="T2608" t="s">
        <v>995</v>
      </c>
      <c r="U2608" t="s">
        <v>995</v>
      </c>
      <c r="V2608" t="s">
        <v>995</v>
      </c>
      <c r="W2608" t="s">
        <v>995</v>
      </c>
      <c r="X2608" t="s">
        <v>995</v>
      </c>
      <c r="Y2608" t="s">
        <v>995</v>
      </c>
      <c r="Z2608" t="s">
        <v>995</v>
      </c>
      <c r="AA2608" t="s">
        <v>995</v>
      </c>
      <c r="AB2608" t="s">
        <v>995</v>
      </c>
      <c r="AC2608" t="s">
        <v>995</v>
      </c>
      <c r="AD2608" t="s">
        <v>995</v>
      </c>
      <c r="AE2608" t="s">
        <v>995</v>
      </c>
      <c r="AF2608" t="s">
        <v>995</v>
      </c>
      <c r="AG2608" t="s">
        <v>995</v>
      </c>
      <c r="AH2608" t="s">
        <v>995</v>
      </c>
      <c r="AI2608" t="s">
        <v>995</v>
      </c>
      <c r="AJ2608" t="s">
        <v>995</v>
      </c>
      <c r="AK2608" t="s">
        <v>995</v>
      </c>
      <c r="AL2608" t="s">
        <v>995</v>
      </c>
      <c r="AM2608" t="s">
        <v>995</v>
      </c>
      <c r="AN2608" t="s">
        <v>995</v>
      </c>
      <c r="AO2608" t="s">
        <v>995</v>
      </c>
      <c r="AP2608" t="s">
        <v>995</v>
      </c>
      <c r="AQ2608" s="298" t="s">
        <v>855</v>
      </c>
      <c r="AR2608" s="303"/>
      <c r="AS2608" s="303"/>
    </row>
    <row r="2609" spans="1:47" x14ac:dyDescent="0.3">
      <c r="A2609" s="285">
        <v>121639</v>
      </c>
      <c r="B2609" s="286" t="s">
        <v>539</v>
      </c>
      <c r="C2609" t="s">
        <v>995</v>
      </c>
      <c r="D2609" t="s">
        <v>995</v>
      </c>
      <c r="E2609" t="s">
        <v>995</v>
      </c>
      <c r="F2609" t="s">
        <v>995</v>
      </c>
      <c r="G2609" t="s">
        <v>995</v>
      </c>
      <c r="H2609" t="s">
        <v>995</v>
      </c>
      <c r="I2609" t="s">
        <v>995</v>
      </c>
      <c r="J2609" t="s">
        <v>995</v>
      </c>
      <c r="K2609" t="s">
        <v>995</v>
      </c>
      <c r="L2609" t="s">
        <v>995</v>
      </c>
      <c r="M2609" t="s">
        <v>995</v>
      </c>
      <c r="N2609" t="s">
        <v>995</v>
      </c>
      <c r="O2609" t="s">
        <v>995</v>
      </c>
      <c r="P2609" t="s">
        <v>995</v>
      </c>
      <c r="Q2609" t="s">
        <v>995</v>
      </c>
      <c r="R2609" t="s">
        <v>995</v>
      </c>
      <c r="S2609" t="s">
        <v>995</v>
      </c>
      <c r="T2609" t="s">
        <v>995</v>
      </c>
      <c r="U2609" t="s">
        <v>995</v>
      </c>
      <c r="V2609" t="s">
        <v>995</v>
      </c>
      <c r="W2609" t="s">
        <v>995</v>
      </c>
      <c r="X2609" t="s">
        <v>995</v>
      </c>
      <c r="Y2609" t="s">
        <v>995</v>
      </c>
      <c r="Z2609" t="s">
        <v>995</v>
      </c>
      <c r="AA2609" t="s">
        <v>995</v>
      </c>
      <c r="AB2609" t="s">
        <v>995</v>
      </c>
      <c r="AC2609" t="s">
        <v>995</v>
      </c>
      <c r="AD2609" t="s">
        <v>995</v>
      </c>
      <c r="AE2609" t="s">
        <v>995</v>
      </c>
      <c r="AF2609" t="s">
        <v>995</v>
      </c>
      <c r="AG2609" t="s">
        <v>995</v>
      </c>
      <c r="AH2609" t="s">
        <v>995</v>
      </c>
      <c r="AI2609" t="s">
        <v>995</v>
      </c>
      <c r="AJ2609" t="s">
        <v>995</v>
      </c>
      <c r="AK2609" t="s">
        <v>995</v>
      </c>
      <c r="AL2609" t="s">
        <v>995</v>
      </c>
      <c r="AM2609" t="s">
        <v>995</v>
      </c>
      <c r="AN2609" t="s">
        <v>995</v>
      </c>
      <c r="AO2609" t="s">
        <v>995</v>
      </c>
      <c r="AP2609" t="s">
        <v>995</v>
      </c>
      <c r="AQ2609" s="298" t="s">
        <v>855</v>
      </c>
      <c r="AR2609" s="303"/>
      <c r="AS2609" s="303"/>
    </row>
    <row r="2610" spans="1:47" x14ac:dyDescent="0.3">
      <c r="A2610" s="285">
        <v>121640</v>
      </c>
      <c r="B2610" s="286" t="s">
        <v>540</v>
      </c>
      <c r="C2610" t="s">
        <v>995</v>
      </c>
      <c r="D2610" t="s">
        <v>995</v>
      </c>
      <c r="E2610" t="s">
        <v>995</v>
      </c>
      <c r="F2610" t="s">
        <v>995</v>
      </c>
      <c r="G2610" t="s">
        <v>995</v>
      </c>
      <c r="H2610" t="s">
        <v>995</v>
      </c>
      <c r="I2610" t="s">
        <v>995</v>
      </c>
      <c r="J2610" t="s">
        <v>995</v>
      </c>
      <c r="K2610" t="s">
        <v>995</v>
      </c>
      <c r="L2610" t="s">
        <v>995</v>
      </c>
      <c r="M2610" t="s">
        <v>995</v>
      </c>
      <c r="N2610" t="s">
        <v>995</v>
      </c>
      <c r="O2610" t="s">
        <v>995</v>
      </c>
      <c r="P2610" t="s">
        <v>995</v>
      </c>
      <c r="Q2610" t="s">
        <v>995</v>
      </c>
      <c r="R2610" t="s">
        <v>995</v>
      </c>
      <c r="S2610" t="s">
        <v>995</v>
      </c>
      <c r="T2610" t="s">
        <v>995</v>
      </c>
      <c r="U2610" t="s">
        <v>995</v>
      </c>
      <c r="V2610" t="s">
        <v>995</v>
      </c>
      <c r="W2610" t="s">
        <v>995</v>
      </c>
      <c r="X2610" t="s">
        <v>995</v>
      </c>
      <c r="Y2610" t="s">
        <v>995</v>
      </c>
      <c r="Z2610" t="s">
        <v>995</v>
      </c>
      <c r="AA2610" t="s">
        <v>995</v>
      </c>
      <c r="AB2610" t="s">
        <v>995</v>
      </c>
      <c r="AC2610" t="s">
        <v>995</v>
      </c>
      <c r="AD2610" t="s">
        <v>995</v>
      </c>
      <c r="AE2610" t="s">
        <v>995</v>
      </c>
      <c r="AF2610" t="s">
        <v>995</v>
      </c>
      <c r="AG2610" t="s">
        <v>995</v>
      </c>
      <c r="AH2610" t="s">
        <v>995</v>
      </c>
      <c r="AI2610" t="s">
        <v>995</v>
      </c>
      <c r="AJ2610" t="s">
        <v>995</v>
      </c>
      <c r="AK2610" t="s">
        <v>995</v>
      </c>
      <c r="AL2610" t="s">
        <v>995</v>
      </c>
      <c r="AM2610" t="s">
        <v>995</v>
      </c>
      <c r="AN2610" t="s">
        <v>995</v>
      </c>
      <c r="AO2610" t="s">
        <v>995</v>
      </c>
      <c r="AP2610" t="s">
        <v>995</v>
      </c>
      <c r="AQ2610" s="298" t="s">
        <v>855</v>
      </c>
      <c r="AR2610" s="303"/>
      <c r="AS2610" s="303"/>
    </row>
    <row r="2611" spans="1:47" ht="21.6" x14ac:dyDescent="0.3">
      <c r="A2611" s="285">
        <v>121642</v>
      </c>
      <c r="B2611" s="286" t="s">
        <v>61</v>
      </c>
      <c r="C2611" t="s">
        <v>226</v>
      </c>
      <c r="D2611" t="s">
        <v>226</v>
      </c>
      <c r="E2611" t="s">
        <v>226</v>
      </c>
      <c r="F2611" t="s">
        <v>226</v>
      </c>
      <c r="G2611" t="s">
        <v>226</v>
      </c>
      <c r="H2611" t="s">
        <v>226</v>
      </c>
      <c r="I2611" t="s">
        <v>226</v>
      </c>
      <c r="J2611" t="s">
        <v>224</v>
      </c>
      <c r="K2611" t="s">
        <v>226</v>
      </c>
      <c r="L2611" t="s">
        <v>226</v>
      </c>
      <c r="M2611" t="s">
        <v>226</v>
      </c>
      <c r="N2611" t="s">
        <v>224</v>
      </c>
      <c r="O2611" t="s">
        <v>226</v>
      </c>
      <c r="P2611" t="s">
        <v>226</v>
      </c>
      <c r="Q2611" t="s">
        <v>226</v>
      </c>
      <c r="R2611" t="s">
        <v>226</v>
      </c>
      <c r="S2611" t="s">
        <v>226</v>
      </c>
      <c r="T2611" t="s">
        <v>226</v>
      </c>
      <c r="U2611" t="s">
        <v>226</v>
      </c>
      <c r="V2611" t="s">
        <v>226</v>
      </c>
      <c r="W2611" t="s">
        <v>226</v>
      </c>
      <c r="X2611" t="s">
        <v>226</v>
      </c>
      <c r="Y2611" t="s">
        <v>226</v>
      </c>
      <c r="Z2611" t="s">
        <v>224</v>
      </c>
      <c r="AA2611" t="s">
        <v>226</v>
      </c>
      <c r="AB2611" t="s">
        <v>226</v>
      </c>
      <c r="AC2611" t="s">
        <v>226</v>
      </c>
      <c r="AD2611" t="s">
        <v>226</v>
      </c>
      <c r="AE2611" t="s">
        <v>226</v>
      </c>
      <c r="AF2611" t="s">
        <v>224</v>
      </c>
      <c r="AG2611" t="s">
        <v>224</v>
      </c>
      <c r="AH2611" t="s">
        <v>224</v>
      </c>
      <c r="AI2611" t="s">
        <v>226</v>
      </c>
      <c r="AJ2611" t="s">
        <v>226</v>
      </c>
      <c r="AK2611" t="s">
        <v>226</v>
      </c>
      <c r="AL2611" t="s">
        <v>224</v>
      </c>
      <c r="AM2611" t="s">
        <v>226</v>
      </c>
      <c r="AN2611" t="s">
        <v>226</v>
      </c>
      <c r="AO2611" t="s">
        <v>226</v>
      </c>
      <c r="AP2611" t="s">
        <v>226</v>
      </c>
      <c r="AQ2611" s="298" t="s">
        <v>394</v>
      </c>
      <c r="AR2611" s="307"/>
      <c r="AS2611" s="310"/>
    </row>
    <row r="2612" spans="1:47" ht="21.6" x14ac:dyDescent="0.3">
      <c r="A2612" s="285">
        <v>121643</v>
      </c>
      <c r="B2612" s="286" t="s">
        <v>61</v>
      </c>
      <c r="C2612" t="s">
        <v>226</v>
      </c>
      <c r="D2612" t="s">
        <v>226</v>
      </c>
      <c r="E2612" t="s">
        <v>224</v>
      </c>
      <c r="F2612" t="s">
        <v>226</v>
      </c>
      <c r="G2612" t="s">
        <v>226</v>
      </c>
      <c r="H2612" t="s">
        <v>226</v>
      </c>
      <c r="I2612" t="s">
        <v>224</v>
      </c>
      <c r="J2612" t="s">
        <v>224</v>
      </c>
      <c r="K2612" t="s">
        <v>226</v>
      </c>
      <c r="L2612" t="s">
        <v>226</v>
      </c>
      <c r="M2612" t="s">
        <v>226</v>
      </c>
      <c r="N2612" t="s">
        <v>224</v>
      </c>
      <c r="O2612" t="s">
        <v>226</v>
      </c>
      <c r="P2612" t="s">
        <v>226</v>
      </c>
      <c r="Q2612" t="s">
        <v>226</v>
      </c>
      <c r="R2612" t="s">
        <v>226</v>
      </c>
      <c r="S2612" t="s">
        <v>224</v>
      </c>
      <c r="T2612" t="s">
        <v>226</v>
      </c>
      <c r="U2612" t="s">
        <v>224</v>
      </c>
      <c r="V2612" t="s">
        <v>226</v>
      </c>
      <c r="W2612" t="s">
        <v>226</v>
      </c>
      <c r="X2612" t="s">
        <v>224</v>
      </c>
      <c r="Y2612" t="s">
        <v>224</v>
      </c>
      <c r="Z2612" t="s">
        <v>224</v>
      </c>
      <c r="AA2612" t="s">
        <v>224</v>
      </c>
      <c r="AB2612" t="s">
        <v>226</v>
      </c>
      <c r="AC2612" t="s">
        <v>226</v>
      </c>
      <c r="AD2612" t="s">
        <v>226</v>
      </c>
      <c r="AE2612" t="s">
        <v>226</v>
      </c>
      <c r="AF2612" t="s">
        <v>224</v>
      </c>
      <c r="AG2612" t="s">
        <v>226</v>
      </c>
      <c r="AH2612" t="s">
        <v>226</v>
      </c>
      <c r="AI2612" t="s">
        <v>226</v>
      </c>
      <c r="AJ2612" t="s">
        <v>226</v>
      </c>
      <c r="AK2612" t="s">
        <v>226</v>
      </c>
      <c r="AL2612" t="s">
        <v>225</v>
      </c>
      <c r="AM2612" t="s">
        <v>225</v>
      </c>
      <c r="AN2612" t="s">
        <v>225</v>
      </c>
      <c r="AO2612" t="s">
        <v>225</v>
      </c>
      <c r="AP2612" t="s">
        <v>225</v>
      </c>
      <c r="AQ2612" s="298" t="s">
        <v>394</v>
      </c>
      <c r="AR2612" s="307"/>
      <c r="AS2612" s="310"/>
    </row>
    <row r="2613" spans="1:47" x14ac:dyDescent="0.3">
      <c r="A2613" s="285">
        <v>121644</v>
      </c>
      <c r="B2613" s="286" t="s">
        <v>540</v>
      </c>
      <c r="AQ2613" s="298" t="s">
        <v>394</v>
      </c>
      <c r="AR2613" s="303"/>
      <c r="AS2613" s="303"/>
    </row>
    <row r="2614" spans="1:47" x14ac:dyDescent="0.3">
      <c r="A2614" s="285">
        <v>121645</v>
      </c>
      <c r="B2614" s="286" t="s">
        <v>539</v>
      </c>
      <c r="C2614" t="s">
        <v>995</v>
      </c>
      <c r="D2614" t="s">
        <v>995</v>
      </c>
      <c r="E2614" t="s">
        <v>995</v>
      </c>
      <c r="F2614" t="s">
        <v>995</v>
      </c>
      <c r="G2614" t="s">
        <v>995</v>
      </c>
      <c r="H2614" t="s">
        <v>995</v>
      </c>
      <c r="I2614" t="s">
        <v>995</v>
      </c>
      <c r="J2614" t="s">
        <v>995</v>
      </c>
      <c r="K2614" t="s">
        <v>995</v>
      </c>
      <c r="L2614" t="s">
        <v>995</v>
      </c>
      <c r="M2614" t="s">
        <v>995</v>
      </c>
      <c r="N2614" t="s">
        <v>995</v>
      </c>
      <c r="O2614" t="s">
        <v>995</v>
      </c>
      <c r="P2614" t="s">
        <v>995</v>
      </c>
      <c r="Q2614" t="s">
        <v>995</v>
      </c>
      <c r="R2614" t="s">
        <v>995</v>
      </c>
      <c r="S2614" t="s">
        <v>995</v>
      </c>
      <c r="T2614" t="s">
        <v>995</v>
      </c>
      <c r="U2614" t="s">
        <v>995</v>
      </c>
      <c r="V2614" t="s">
        <v>995</v>
      </c>
      <c r="W2614" t="s">
        <v>995</v>
      </c>
      <c r="X2614" t="s">
        <v>995</v>
      </c>
      <c r="Y2614" t="s">
        <v>995</v>
      </c>
      <c r="Z2614" t="s">
        <v>995</v>
      </c>
      <c r="AA2614" t="s">
        <v>995</v>
      </c>
      <c r="AB2614" t="s">
        <v>995</v>
      </c>
      <c r="AC2614" t="s">
        <v>995</v>
      </c>
      <c r="AD2614" t="s">
        <v>995</v>
      </c>
      <c r="AE2614" t="s">
        <v>995</v>
      </c>
      <c r="AF2614" t="s">
        <v>995</v>
      </c>
      <c r="AG2614" t="s">
        <v>995</v>
      </c>
      <c r="AH2614" t="s">
        <v>995</v>
      </c>
      <c r="AI2614" t="s">
        <v>995</v>
      </c>
      <c r="AJ2614" t="s">
        <v>995</v>
      </c>
      <c r="AK2614" t="s">
        <v>995</v>
      </c>
      <c r="AL2614" t="s">
        <v>995</v>
      </c>
      <c r="AM2614" t="s">
        <v>995</v>
      </c>
      <c r="AN2614" t="s">
        <v>995</v>
      </c>
      <c r="AO2614" t="s">
        <v>995</v>
      </c>
      <c r="AP2614" t="s">
        <v>995</v>
      </c>
      <c r="AQ2614" s="298" t="s">
        <v>855</v>
      </c>
      <c r="AR2614" s="303"/>
      <c r="AS2614" s="303"/>
    </row>
    <row r="2615" spans="1:47" x14ac:dyDescent="0.3">
      <c r="A2615" s="285">
        <v>121646</v>
      </c>
      <c r="B2615" s="286" t="s">
        <v>539</v>
      </c>
      <c r="C2615" t="s">
        <v>995</v>
      </c>
      <c r="D2615" t="s">
        <v>995</v>
      </c>
      <c r="E2615" t="s">
        <v>995</v>
      </c>
      <c r="F2615" t="s">
        <v>995</v>
      </c>
      <c r="G2615" t="s">
        <v>995</v>
      </c>
      <c r="H2615" t="s">
        <v>995</v>
      </c>
      <c r="I2615" t="s">
        <v>995</v>
      </c>
      <c r="J2615" t="s">
        <v>995</v>
      </c>
      <c r="K2615" t="s">
        <v>995</v>
      </c>
      <c r="L2615" t="s">
        <v>995</v>
      </c>
      <c r="M2615" t="s">
        <v>995</v>
      </c>
      <c r="N2615" t="s">
        <v>995</v>
      </c>
      <c r="O2615" t="s">
        <v>995</v>
      </c>
      <c r="P2615" t="s">
        <v>995</v>
      </c>
      <c r="Q2615" t="s">
        <v>995</v>
      </c>
      <c r="R2615" t="s">
        <v>995</v>
      </c>
      <c r="S2615" t="s">
        <v>995</v>
      </c>
      <c r="T2615" t="s">
        <v>995</v>
      </c>
      <c r="U2615" t="s">
        <v>995</v>
      </c>
      <c r="V2615" t="s">
        <v>995</v>
      </c>
      <c r="W2615" t="s">
        <v>995</v>
      </c>
      <c r="X2615" t="s">
        <v>995</v>
      </c>
      <c r="Y2615" t="s">
        <v>995</v>
      </c>
      <c r="Z2615" t="s">
        <v>995</v>
      </c>
      <c r="AA2615" t="s">
        <v>995</v>
      </c>
      <c r="AB2615" t="s">
        <v>995</v>
      </c>
      <c r="AC2615" t="s">
        <v>995</v>
      </c>
      <c r="AD2615" t="s">
        <v>995</v>
      </c>
      <c r="AE2615" t="s">
        <v>995</v>
      </c>
      <c r="AF2615" t="s">
        <v>995</v>
      </c>
      <c r="AG2615" t="s">
        <v>995</v>
      </c>
      <c r="AH2615" t="s">
        <v>995</v>
      </c>
      <c r="AI2615" t="s">
        <v>995</v>
      </c>
      <c r="AJ2615" t="s">
        <v>995</v>
      </c>
      <c r="AK2615" t="s">
        <v>995</v>
      </c>
      <c r="AL2615" t="s">
        <v>995</v>
      </c>
      <c r="AM2615" t="s">
        <v>995</v>
      </c>
      <c r="AN2615" t="s">
        <v>995</v>
      </c>
      <c r="AO2615" t="s">
        <v>995</v>
      </c>
      <c r="AP2615" t="s">
        <v>995</v>
      </c>
      <c r="AQ2615" s="298" t="s">
        <v>855</v>
      </c>
      <c r="AR2615" s="303"/>
      <c r="AS2615" s="303"/>
    </row>
    <row r="2616" spans="1:47" ht="21.6" x14ac:dyDescent="0.3">
      <c r="A2616" s="285">
        <v>121647</v>
      </c>
      <c r="B2616" s="286" t="s">
        <v>540</v>
      </c>
      <c r="C2616" t="s">
        <v>226</v>
      </c>
      <c r="D2616" t="s">
        <v>224</v>
      </c>
      <c r="E2616" t="s">
        <v>224</v>
      </c>
      <c r="F2616" t="s">
        <v>224</v>
      </c>
      <c r="G2616" t="s">
        <v>224</v>
      </c>
      <c r="H2616" t="s">
        <v>226</v>
      </c>
      <c r="I2616" t="s">
        <v>224</v>
      </c>
      <c r="J2616" t="s">
        <v>226</v>
      </c>
      <c r="K2616" t="s">
        <v>226</v>
      </c>
      <c r="L2616" t="s">
        <v>224</v>
      </c>
      <c r="M2616" t="s">
        <v>226</v>
      </c>
      <c r="N2616" t="s">
        <v>224</v>
      </c>
      <c r="O2616" t="s">
        <v>224</v>
      </c>
      <c r="P2616" t="s">
        <v>224</v>
      </c>
      <c r="Q2616" t="s">
        <v>226</v>
      </c>
      <c r="R2616" t="s">
        <v>226</v>
      </c>
      <c r="S2616" t="s">
        <v>226</v>
      </c>
      <c r="T2616" t="s">
        <v>226</v>
      </c>
      <c r="U2616" t="s">
        <v>226</v>
      </c>
      <c r="V2616" t="s">
        <v>226</v>
      </c>
      <c r="W2616" t="s">
        <v>394</v>
      </c>
      <c r="X2616" t="s">
        <v>394</v>
      </c>
      <c r="Y2616" t="s">
        <v>394</v>
      </c>
      <c r="Z2616" t="s">
        <v>394</v>
      </c>
      <c r="AA2616" t="s">
        <v>394</v>
      </c>
      <c r="AB2616" t="s">
        <v>394</v>
      </c>
      <c r="AC2616" t="s">
        <v>394</v>
      </c>
      <c r="AD2616" t="s">
        <v>394</v>
      </c>
      <c r="AE2616" t="s">
        <v>394</v>
      </c>
      <c r="AF2616" t="s">
        <v>394</v>
      </c>
      <c r="AG2616" t="s">
        <v>394</v>
      </c>
      <c r="AH2616" t="s">
        <v>394</v>
      </c>
      <c r="AI2616" t="s">
        <v>394</v>
      </c>
      <c r="AJ2616" t="s">
        <v>394</v>
      </c>
      <c r="AK2616" t="s">
        <v>394</v>
      </c>
      <c r="AL2616" t="s">
        <v>394</v>
      </c>
      <c r="AM2616" t="s">
        <v>394</v>
      </c>
      <c r="AN2616" t="s">
        <v>394</v>
      </c>
      <c r="AO2616" t="s">
        <v>394</v>
      </c>
      <c r="AP2616" t="s">
        <v>394</v>
      </c>
      <c r="AQ2616" s="298" t="s">
        <v>394</v>
      </c>
      <c r="AR2616" s="307"/>
      <c r="AS2616" s="310"/>
    </row>
    <row r="2617" spans="1:47" x14ac:dyDescent="0.3">
      <c r="A2617" s="285">
        <v>121648</v>
      </c>
      <c r="B2617" s="286" t="s">
        <v>8485</v>
      </c>
      <c r="C2617" t="s">
        <v>995</v>
      </c>
      <c r="D2617" t="s">
        <v>995</v>
      </c>
      <c r="E2617" t="s">
        <v>995</v>
      </c>
      <c r="F2617" t="s">
        <v>995</v>
      </c>
      <c r="G2617" t="s">
        <v>995</v>
      </c>
      <c r="H2617" t="s">
        <v>995</v>
      </c>
      <c r="I2617" t="s">
        <v>995</v>
      </c>
      <c r="J2617" t="s">
        <v>995</v>
      </c>
      <c r="K2617" t="s">
        <v>995</v>
      </c>
      <c r="L2617" t="s">
        <v>995</v>
      </c>
      <c r="M2617" t="s">
        <v>226</v>
      </c>
      <c r="N2617" t="s">
        <v>394</v>
      </c>
      <c r="O2617" t="s">
        <v>394</v>
      </c>
      <c r="P2617" t="s">
        <v>394</v>
      </c>
      <c r="Q2617" t="s">
        <v>394</v>
      </c>
      <c r="R2617" t="s">
        <v>394</v>
      </c>
      <c r="S2617" t="s">
        <v>394</v>
      </c>
      <c r="T2617" t="s">
        <v>394</v>
      </c>
      <c r="U2617" t="s">
        <v>394</v>
      </c>
      <c r="V2617" t="s">
        <v>394</v>
      </c>
      <c r="W2617" t="s">
        <v>394</v>
      </c>
      <c r="X2617" t="s">
        <v>394</v>
      </c>
      <c r="Y2617" t="s">
        <v>394</v>
      </c>
      <c r="Z2617" t="s">
        <v>394</v>
      </c>
      <c r="AA2617" t="s">
        <v>394</v>
      </c>
      <c r="AB2617" t="s">
        <v>394</v>
      </c>
      <c r="AC2617" t="s">
        <v>394</v>
      </c>
      <c r="AD2617" t="s">
        <v>394</v>
      </c>
      <c r="AE2617" t="s">
        <v>394</v>
      </c>
      <c r="AF2617" t="s">
        <v>394</v>
      </c>
      <c r="AG2617" t="s">
        <v>394</v>
      </c>
      <c r="AH2617" t="s">
        <v>394</v>
      </c>
      <c r="AI2617" t="s">
        <v>394</v>
      </c>
      <c r="AJ2617" t="s">
        <v>394</v>
      </c>
      <c r="AK2617" t="s">
        <v>394</v>
      </c>
      <c r="AL2617" t="s">
        <v>394</v>
      </c>
      <c r="AM2617" t="s">
        <v>394</v>
      </c>
      <c r="AN2617" t="s">
        <v>394</v>
      </c>
      <c r="AO2617" t="s">
        <v>394</v>
      </c>
      <c r="AP2617" t="s">
        <v>394</v>
      </c>
      <c r="AQ2617" s="293"/>
      <c r="AR2617" s="296"/>
      <c r="AS2617" s="296"/>
      <c r="AU2617"/>
    </row>
    <row r="2618" spans="1:47" x14ac:dyDescent="0.3">
      <c r="A2618" s="285">
        <v>121650</v>
      </c>
      <c r="B2618" s="286" t="s">
        <v>539</v>
      </c>
      <c r="C2618" t="s">
        <v>995</v>
      </c>
      <c r="D2618" t="s">
        <v>995</v>
      </c>
      <c r="E2618" t="s">
        <v>995</v>
      </c>
      <c r="F2618" t="s">
        <v>995</v>
      </c>
      <c r="G2618" t="s">
        <v>995</v>
      </c>
      <c r="H2618" t="s">
        <v>995</v>
      </c>
      <c r="I2618" t="s">
        <v>995</v>
      </c>
      <c r="J2618" t="s">
        <v>995</v>
      </c>
      <c r="K2618" t="s">
        <v>995</v>
      </c>
      <c r="L2618" t="s">
        <v>995</v>
      </c>
      <c r="M2618" t="s">
        <v>995</v>
      </c>
      <c r="N2618" t="s">
        <v>995</v>
      </c>
      <c r="O2618" t="s">
        <v>995</v>
      </c>
      <c r="P2618" t="s">
        <v>995</v>
      </c>
      <c r="Q2618" t="s">
        <v>995</v>
      </c>
      <c r="R2618" t="s">
        <v>995</v>
      </c>
      <c r="S2618" t="s">
        <v>995</v>
      </c>
      <c r="T2618" t="s">
        <v>995</v>
      </c>
      <c r="U2618" t="s">
        <v>995</v>
      </c>
      <c r="V2618" t="s">
        <v>995</v>
      </c>
      <c r="W2618" t="s">
        <v>995</v>
      </c>
      <c r="X2618" t="s">
        <v>995</v>
      </c>
      <c r="Y2618" t="s">
        <v>995</v>
      </c>
      <c r="Z2618" t="s">
        <v>995</v>
      </c>
      <c r="AA2618" t="s">
        <v>995</v>
      </c>
      <c r="AB2618" t="s">
        <v>995</v>
      </c>
      <c r="AC2618" t="s">
        <v>995</v>
      </c>
      <c r="AD2618" t="s">
        <v>995</v>
      </c>
      <c r="AE2618" t="s">
        <v>995</v>
      </c>
      <c r="AF2618" t="s">
        <v>995</v>
      </c>
      <c r="AG2618" t="s">
        <v>995</v>
      </c>
      <c r="AH2618" t="s">
        <v>995</v>
      </c>
      <c r="AI2618" t="s">
        <v>995</v>
      </c>
      <c r="AJ2618" t="s">
        <v>995</v>
      </c>
      <c r="AK2618" t="s">
        <v>995</v>
      </c>
      <c r="AL2618" t="s">
        <v>995</v>
      </c>
      <c r="AM2618" t="s">
        <v>995</v>
      </c>
      <c r="AN2618" t="s">
        <v>995</v>
      </c>
      <c r="AO2618" t="s">
        <v>995</v>
      </c>
      <c r="AP2618" t="s">
        <v>995</v>
      </c>
      <c r="AQ2618" s="298" t="s">
        <v>855</v>
      </c>
      <c r="AR2618" s="303"/>
      <c r="AS2618" s="303"/>
    </row>
    <row r="2619" spans="1:47" ht="28.8" x14ac:dyDescent="0.3">
      <c r="A2619" s="285">
        <v>121651</v>
      </c>
      <c r="B2619" s="286" t="s">
        <v>67</v>
      </c>
      <c r="C2619" t="s">
        <v>226</v>
      </c>
      <c r="D2619" t="s">
        <v>226</v>
      </c>
      <c r="E2619" t="s">
        <v>226</v>
      </c>
      <c r="F2619" t="s">
        <v>224</v>
      </c>
      <c r="G2619" t="s">
        <v>224</v>
      </c>
      <c r="H2619" t="s">
        <v>226</v>
      </c>
      <c r="I2619" t="s">
        <v>224</v>
      </c>
      <c r="J2619" t="s">
        <v>224</v>
      </c>
      <c r="K2619" t="s">
        <v>226</v>
      </c>
      <c r="L2619" t="s">
        <v>226</v>
      </c>
      <c r="M2619" t="s">
        <v>226</v>
      </c>
      <c r="N2619" t="s">
        <v>224</v>
      </c>
      <c r="O2619" t="s">
        <v>224</v>
      </c>
      <c r="P2619" t="s">
        <v>224</v>
      </c>
      <c r="Q2619" t="s">
        <v>224</v>
      </c>
      <c r="R2619" t="s">
        <v>226</v>
      </c>
      <c r="S2619" t="s">
        <v>226</v>
      </c>
      <c r="T2619" t="s">
        <v>224</v>
      </c>
      <c r="U2619" t="s">
        <v>226</v>
      </c>
      <c r="V2619" t="s">
        <v>226</v>
      </c>
      <c r="W2619" t="s">
        <v>226</v>
      </c>
      <c r="X2619" t="s">
        <v>226</v>
      </c>
      <c r="Y2619" t="s">
        <v>226</v>
      </c>
      <c r="Z2619" t="s">
        <v>226</v>
      </c>
      <c r="AA2619" t="s">
        <v>226</v>
      </c>
      <c r="AB2619" t="s">
        <v>226</v>
      </c>
      <c r="AC2619" t="s">
        <v>224</v>
      </c>
      <c r="AD2619" t="s">
        <v>224</v>
      </c>
      <c r="AE2619" t="s">
        <v>226</v>
      </c>
      <c r="AF2619" t="s">
        <v>226</v>
      </c>
      <c r="AG2619" t="s">
        <v>225</v>
      </c>
      <c r="AH2619" t="s">
        <v>225</v>
      </c>
      <c r="AI2619" t="s">
        <v>225</v>
      </c>
      <c r="AJ2619" t="s">
        <v>225</v>
      </c>
      <c r="AK2619" t="s">
        <v>225</v>
      </c>
      <c r="AL2619" t="s">
        <v>394</v>
      </c>
      <c r="AM2619" t="s">
        <v>394</v>
      </c>
      <c r="AN2619" t="s">
        <v>394</v>
      </c>
      <c r="AO2619" t="s">
        <v>394</v>
      </c>
      <c r="AP2619" t="s">
        <v>394</v>
      </c>
      <c r="AQ2619" s="298" t="s">
        <v>394</v>
      </c>
      <c r="AR2619" s="307"/>
      <c r="AS2619" s="310"/>
    </row>
    <row r="2620" spans="1:47" ht="28.8" x14ac:dyDescent="0.3">
      <c r="A2620" s="285">
        <v>121652</v>
      </c>
      <c r="B2620" s="286" t="s">
        <v>67</v>
      </c>
      <c r="C2620" t="s">
        <v>226</v>
      </c>
      <c r="D2620" t="s">
        <v>225</v>
      </c>
      <c r="E2620" t="s">
        <v>225</v>
      </c>
      <c r="F2620" t="s">
        <v>225</v>
      </c>
      <c r="G2620" t="s">
        <v>226</v>
      </c>
      <c r="H2620" t="s">
        <v>226</v>
      </c>
      <c r="I2620" t="s">
        <v>226</v>
      </c>
      <c r="J2620" t="s">
        <v>224</v>
      </c>
      <c r="K2620" t="s">
        <v>226</v>
      </c>
      <c r="L2620" t="s">
        <v>226</v>
      </c>
      <c r="M2620" t="s">
        <v>226</v>
      </c>
      <c r="N2620" t="s">
        <v>224</v>
      </c>
      <c r="O2620" t="s">
        <v>226</v>
      </c>
      <c r="P2620" t="s">
        <v>226</v>
      </c>
      <c r="Q2620" t="s">
        <v>226</v>
      </c>
      <c r="R2620" t="s">
        <v>226</v>
      </c>
      <c r="S2620" t="s">
        <v>226</v>
      </c>
      <c r="T2620" t="s">
        <v>226</v>
      </c>
      <c r="U2620" t="s">
        <v>226</v>
      </c>
      <c r="V2620" t="s">
        <v>226</v>
      </c>
      <c r="W2620" t="s">
        <v>224</v>
      </c>
      <c r="X2620" t="s">
        <v>226</v>
      </c>
      <c r="Y2620" t="s">
        <v>226</v>
      </c>
      <c r="Z2620" t="s">
        <v>226</v>
      </c>
      <c r="AA2620" t="s">
        <v>226</v>
      </c>
      <c r="AB2620" t="s">
        <v>226</v>
      </c>
      <c r="AC2620" t="s">
        <v>226</v>
      </c>
      <c r="AD2620" t="s">
        <v>226</v>
      </c>
      <c r="AE2620" t="s">
        <v>226</v>
      </c>
      <c r="AF2620" t="s">
        <v>226</v>
      </c>
      <c r="AG2620" t="s">
        <v>225</v>
      </c>
      <c r="AH2620" t="s">
        <v>225</v>
      </c>
      <c r="AI2620" t="s">
        <v>225</v>
      </c>
      <c r="AJ2620" t="s">
        <v>225</v>
      </c>
      <c r="AK2620" t="s">
        <v>225</v>
      </c>
      <c r="AL2620" t="s">
        <v>394</v>
      </c>
      <c r="AM2620" t="s">
        <v>394</v>
      </c>
      <c r="AN2620" t="s">
        <v>394</v>
      </c>
      <c r="AO2620" t="s">
        <v>394</v>
      </c>
      <c r="AP2620" t="s">
        <v>394</v>
      </c>
      <c r="AQ2620" s="298" t="s">
        <v>394</v>
      </c>
      <c r="AR2620" s="307"/>
      <c r="AS2620" s="310"/>
    </row>
    <row r="2621" spans="1:47" x14ac:dyDescent="0.3">
      <c r="A2621" s="285">
        <v>121653</v>
      </c>
      <c r="B2621" s="286" t="s">
        <v>540</v>
      </c>
      <c r="C2621" t="s">
        <v>995</v>
      </c>
      <c r="D2621" t="s">
        <v>995</v>
      </c>
      <c r="E2621" t="s">
        <v>995</v>
      </c>
      <c r="F2621" t="s">
        <v>995</v>
      </c>
      <c r="G2621" t="s">
        <v>995</v>
      </c>
      <c r="H2621" t="s">
        <v>995</v>
      </c>
      <c r="I2621" t="s">
        <v>995</v>
      </c>
      <c r="J2621" t="s">
        <v>995</v>
      </c>
      <c r="K2621" t="s">
        <v>995</v>
      </c>
      <c r="L2621" t="s">
        <v>995</v>
      </c>
      <c r="M2621" t="s">
        <v>995</v>
      </c>
      <c r="N2621" t="s">
        <v>995</v>
      </c>
      <c r="O2621" t="s">
        <v>995</v>
      </c>
      <c r="P2621" t="s">
        <v>995</v>
      </c>
      <c r="Q2621" t="s">
        <v>995</v>
      </c>
      <c r="R2621" t="s">
        <v>995</v>
      </c>
      <c r="S2621" t="s">
        <v>995</v>
      </c>
      <c r="T2621" t="s">
        <v>995</v>
      </c>
      <c r="U2621" t="s">
        <v>995</v>
      </c>
      <c r="V2621" t="s">
        <v>995</v>
      </c>
      <c r="W2621" t="s">
        <v>995</v>
      </c>
      <c r="X2621" t="s">
        <v>995</v>
      </c>
      <c r="Y2621" t="s">
        <v>995</v>
      </c>
      <c r="Z2621" t="s">
        <v>995</v>
      </c>
      <c r="AA2621" t="s">
        <v>995</v>
      </c>
      <c r="AB2621" t="s">
        <v>995</v>
      </c>
      <c r="AC2621" t="s">
        <v>995</v>
      </c>
      <c r="AD2621" t="s">
        <v>995</v>
      </c>
      <c r="AE2621" t="s">
        <v>995</v>
      </c>
      <c r="AF2621" t="s">
        <v>995</v>
      </c>
      <c r="AG2621" t="s">
        <v>995</v>
      </c>
      <c r="AH2621" t="s">
        <v>995</v>
      </c>
      <c r="AI2621" t="s">
        <v>995</v>
      </c>
      <c r="AJ2621" t="s">
        <v>995</v>
      </c>
      <c r="AK2621" t="s">
        <v>995</v>
      </c>
      <c r="AL2621" t="s">
        <v>995</v>
      </c>
      <c r="AM2621" t="s">
        <v>995</v>
      </c>
      <c r="AN2621" t="s">
        <v>995</v>
      </c>
      <c r="AO2621" t="s">
        <v>995</v>
      </c>
      <c r="AP2621" t="s">
        <v>995</v>
      </c>
      <c r="AQ2621" s="298" t="s">
        <v>855</v>
      </c>
      <c r="AR2621" s="303"/>
      <c r="AS2621" s="303"/>
    </row>
    <row r="2622" spans="1:47" x14ac:dyDescent="0.3">
      <c r="A2622" s="285">
        <v>121654</v>
      </c>
      <c r="B2622" s="286" t="s">
        <v>539</v>
      </c>
      <c r="C2622" t="s">
        <v>995</v>
      </c>
      <c r="D2622" t="s">
        <v>995</v>
      </c>
      <c r="E2622" t="s">
        <v>995</v>
      </c>
      <c r="F2622" t="s">
        <v>995</v>
      </c>
      <c r="G2622" t="s">
        <v>995</v>
      </c>
      <c r="H2622" t="s">
        <v>995</v>
      </c>
      <c r="I2622" t="s">
        <v>995</v>
      </c>
      <c r="J2622" t="s">
        <v>995</v>
      </c>
      <c r="K2622" t="s">
        <v>995</v>
      </c>
      <c r="L2622" t="s">
        <v>995</v>
      </c>
      <c r="M2622" t="s">
        <v>995</v>
      </c>
      <c r="N2622" t="s">
        <v>995</v>
      </c>
      <c r="O2622" t="s">
        <v>995</v>
      </c>
      <c r="P2622" t="s">
        <v>995</v>
      </c>
      <c r="Q2622" t="s">
        <v>995</v>
      </c>
      <c r="R2622" t="s">
        <v>995</v>
      </c>
      <c r="S2622" t="s">
        <v>995</v>
      </c>
      <c r="T2622" t="s">
        <v>995</v>
      </c>
      <c r="U2622" t="s">
        <v>995</v>
      </c>
      <c r="V2622" t="s">
        <v>995</v>
      </c>
      <c r="W2622" t="s">
        <v>995</v>
      </c>
      <c r="X2622" t="s">
        <v>995</v>
      </c>
      <c r="Y2622" t="s">
        <v>995</v>
      </c>
      <c r="Z2622" t="s">
        <v>995</v>
      </c>
      <c r="AA2622" t="s">
        <v>995</v>
      </c>
      <c r="AB2622" t="s">
        <v>995</v>
      </c>
      <c r="AC2622" t="s">
        <v>995</v>
      </c>
      <c r="AD2622" t="s">
        <v>995</v>
      </c>
      <c r="AE2622" t="s">
        <v>995</v>
      </c>
      <c r="AF2622" t="s">
        <v>995</v>
      </c>
      <c r="AG2622" t="s">
        <v>995</v>
      </c>
      <c r="AH2622" t="s">
        <v>995</v>
      </c>
      <c r="AI2622" t="s">
        <v>995</v>
      </c>
      <c r="AJ2622" t="s">
        <v>995</v>
      </c>
      <c r="AK2622" t="s">
        <v>995</v>
      </c>
      <c r="AL2622" t="s">
        <v>995</v>
      </c>
      <c r="AM2622" t="s">
        <v>995</v>
      </c>
      <c r="AN2622" t="s">
        <v>995</v>
      </c>
      <c r="AO2622" t="s">
        <v>995</v>
      </c>
      <c r="AP2622" t="s">
        <v>995</v>
      </c>
      <c r="AQ2622" s="298" t="s">
        <v>855</v>
      </c>
      <c r="AR2622" s="303"/>
      <c r="AS2622" s="303"/>
    </row>
    <row r="2623" spans="1:47" ht="21.6" x14ac:dyDescent="0.3">
      <c r="A2623" s="285">
        <v>121655</v>
      </c>
      <c r="B2623" s="286" t="s">
        <v>61</v>
      </c>
      <c r="C2623" t="s">
        <v>226</v>
      </c>
      <c r="D2623" t="s">
        <v>224</v>
      </c>
      <c r="E2623" t="s">
        <v>224</v>
      </c>
      <c r="F2623" t="s">
        <v>224</v>
      </c>
      <c r="G2623" t="s">
        <v>224</v>
      </c>
      <c r="H2623" t="s">
        <v>226</v>
      </c>
      <c r="I2623" t="s">
        <v>224</v>
      </c>
      <c r="J2623" t="s">
        <v>224</v>
      </c>
      <c r="K2623" t="s">
        <v>224</v>
      </c>
      <c r="L2623" t="s">
        <v>226</v>
      </c>
      <c r="M2623" t="s">
        <v>226</v>
      </c>
      <c r="N2623" t="s">
        <v>225</v>
      </c>
      <c r="O2623" t="s">
        <v>225</v>
      </c>
      <c r="P2623" t="s">
        <v>226</v>
      </c>
      <c r="Q2623" t="s">
        <v>226</v>
      </c>
      <c r="R2623" t="s">
        <v>226</v>
      </c>
      <c r="S2623" t="s">
        <v>224</v>
      </c>
      <c r="T2623" t="s">
        <v>224</v>
      </c>
      <c r="U2623" t="s">
        <v>226</v>
      </c>
      <c r="V2623" t="s">
        <v>226</v>
      </c>
      <c r="W2623" t="s">
        <v>226</v>
      </c>
      <c r="X2623" t="s">
        <v>226</v>
      </c>
      <c r="Y2623" t="s">
        <v>226</v>
      </c>
      <c r="Z2623" t="s">
        <v>226</v>
      </c>
      <c r="AA2623" t="s">
        <v>226</v>
      </c>
      <c r="AB2623" t="s">
        <v>226</v>
      </c>
      <c r="AC2623" t="s">
        <v>226</v>
      </c>
      <c r="AD2623" t="s">
        <v>226</v>
      </c>
      <c r="AE2623" t="s">
        <v>226</v>
      </c>
      <c r="AF2623" t="s">
        <v>224</v>
      </c>
      <c r="AG2623" t="s">
        <v>226</v>
      </c>
      <c r="AH2623" t="s">
        <v>225</v>
      </c>
      <c r="AI2623" t="s">
        <v>226</v>
      </c>
      <c r="AJ2623" t="s">
        <v>226</v>
      </c>
      <c r="AK2623" t="s">
        <v>226</v>
      </c>
      <c r="AL2623" t="s">
        <v>225</v>
      </c>
      <c r="AM2623" t="s">
        <v>225</v>
      </c>
      <c r="AN2623" t="s">
        <v>225</v>
      </c>
      <c r="AO2623" t="s">
        <v>225</v>
      </c>
      <c r="AP2623" t="s">
        <v>225</v>
      </c>
      <c r="AQ2623" s="298" t="s">
        <v>394</v>
      </c>
      <c r="AR2623" s="307"/>
      <c r="AS2623" s="310"/>
    </row>
    <row r="2624" spans="1:47" ht="28.8" x14ac:dyDescent="0.3">
      <c r="A2624" s="285">
        <v>121656</v>
      </c>
      <c r="B2624" s="286" t="s">
        <v>542</v>
      </c>
      <c r="C2624" t="s">
        <v>995</v>
      </c>
      <c r="D2624" t="s">
        <v>995</v>
      </c>
      <c r="E2624" t="s">
        <v>995</v>
      </c>
      <c r="F2624" t="s">
        <v>995</v>
      </c>
      <c r="G2624" t="s">
        <v>995</v>
      </c>
      <c r="H2624" t="s">
        <v>995</v>
      </c>
      <c r="I2624" t="s">
        <v>995</v>
      </c>
      <c r="J2624" t="s">
        <v>995</v>
      </c>
      <c r="K2624" t="s">
        <v>995</v>
      </c>
      <c r="L2624" t="s">
        <v>995</v>
      </c>
      <c r="M2624" t="s">
        <v>995</v>
      </c>
      <c r="N2624" t="s">
        <v>995</v>
      </c>
      <c r="O2624" t="s">
        <v>995</v>
      </c>
      <c r="P2624" t="s">
        <v>995</v>
      </c>
      <c r="Q2624" t="s">
        <v>995</v>
      </c>
      <c r="R2624" t="s">
        <v>995</v>
      </c>
      <c r="S2624" t="s">
        <v>995</v>
      </c>
      <c r="T2624" t="s">
        <v>995</v>
      </c>
      <c r="U2624" t="s">
        <v>995</v>
      </c>
      <c r="V2624" t="s">
        <v>995</v>
      </c>
      <c r="W2624" t="s">
        <v>995</v>
      </c>
      <c r="X2624" t="s">
        <v>995</v>
      </c>
      <c r="Y2624" t="s">
        <v>995</v>
      </c>
      <c r="Z2624" t="s">
        <v>995</v>
      </c>
      <c r="AA2624" t="s">
        <v>995</v>
      </c>
      <c r="AB2624" t="s">
        <v>995</v>
      </c>
      <c r="AC2624" t="s">
        <v>995</v>
      </c>
      <c r="AD2624" t="s">
        <v>995</v>
      </c>
      <c r="AE2624" t="s">
        <v>995</v>
      </c>
      <c r="AF2624" t="s">
        <v>995</v>
      </c>
      <c r="AG2624" t="s">
        <v>995</v>
      </c>
      <c r="AH2624" t="s">
        <v>995</v>
      </c>
      <c r="AI2624" t="s">
        <v>995</v>
      </c>
      <c r="AJ2624" t="s">
        <v>995</v>
      </c>
      <c r="AK2624" t="s">
        <v>995</v>
      </c>
      <c r="AL2624" t="s">
        <v>995</v>
      </c>
      <c r="AM2624" t="s">
        <v>995</v>
      </c>
      <c r="AN2624" t="s">
        <v>995</v>
      </c>
      <c r="AO2624" t="s">
        <v>995</v>
      </c>
      <c r="AP2624" t="s">
        <v>995</v>
      </c>
      <c r="AQ2624" s="298" t="s">
        <v>855</v>
      </c>
      <c r="AR2624" s="303"/>
      <c r="AS2624" s="303"/>
    </row>
    <row r="2625" spans="1:47" x14ac:dyDescent="0.3">
      <c r="A2625" s="285">
        <v>121657</v>
      </c>
      <c r="B2625" s="286" t="s">
        <v>539</v>
      </c>
      <c r="C2625" t="s">
        <v>995</v>
      </c>
      <c r="D2625" t="s">
        <v>995</v>
      </c>
      <c r="E2625" t="s">
        <v>995</v>
      </c>
      <c r="F2625" t="s">
        <v>995</v>
      </c>
      <c r="G2625" t="s">
        <v>995</v>
      </c>
      <c r="H2625" t="s">
        <v>995</v>
      </c>
      <c r="I2625" t="s">
        <v>995</v>
      </c>
      <c r="J2625" t="s">
        <v>995</v>
      </c>
      <c r="K2625" t="s">
        <v>995</v>
      </c>
      <c r="L2625" t="s">
        <v>995</v>
      </c>
      <c r="M2625" t="s">
        <v>995</v>
      </c>
      <c r="N2625" t="s">
        <v>995</v>
      </c>
      <c r="O2625" t="s">
        <v>995</v>
      </c>
      <c r="P2625" t="s">
        <v>995</v>
      </c>
      <c r="Q2625" t="s">
        <v>995</v>
      </c>
      <c r="R2625" t="s">
        <v>995</v>
      </c>
      <c r="S2625" t="s">
        <v>995</v>
      </c>
      <c r="T2625" t="s">
        <v>995</v>
      </c>
      <c r="U2625" t="s">
        <v>995</v>
      </c>
      <c r="V2625" t="s">
        <v>995</v>
      </c>
      <c r="W2625" t="s">
        <v>995</v>
      </c>
      <c r="X2625" t="s">
        <v>995</v>
      </c>
      <c r="Y2625" t="s">
        <v>995</v>
      </c>
      <c r="Z2625" t="s">
        <v>995</v>
      </c>
      <c r="AA2625" t="s">
        <v>995</v>
      </c>
      <c r="AB2625" t="s">
        <v>995</v>
      </c>
      <c r="AC2625" t="s">
        <v>995</v>
      </c>
      <c r="AD2625" t="s">
        <v>995</v>
      </c>
      <c r="AE2625" t="s">
        <v>995</v>
      </c>
      <c r="AF2625" t="s">
        <v>995</v>
      </c>
      <c r="AG2625" t="s">
        <v>995</v>
      </c>
      <c r="AH2625" t="s">
        <v>995</v>
      </c>
      <c r="AI2625" t="s">
        <v>995</v>
      </c>
      <c r="AJ2625" t="s">
        <v>995</v>
      </c>
      <c r="AK2625" t="s">
        <v>995</v>
      </c>
      <c r="AL2625" t="s">
        <v>995</v>
      </c>
      <c r="AM2625" t="s">
        <v>995</v>
      </c>
      <c r="AN2625" t="s">
        <v>995</v>
      </c>
      <c r="AO2625" t="s">
        <v>995</v>
      </c>
      <c r="AP2625" t="s">
        <v>995</v>
      </c>
      <c r="AQ2625" s="298" t="s">
        <v>855</v>
      </c>
      <c r="AR2625" s="303"/>
      <c r="AS2625" s="303"/>
    </row>
    <row r="2626" spans="1:47" x14ac:dyDescent="0.3">
      <c r="A2626" s="285">
        <v>121658</v>
      </c>
      <c r="B2626" s="286" t="s">
        <v>539</v>
      </c>
      <c r="C2626" t="s">
        <v>995</v>
      </c>
      <c r="D2626" t="s">
        <v>995</v>
      </c>
      <c r="E2626" t="s">
        <v>995</v>
      </c>
      <c r="F2626" t="s">
        <v>995</v>
      </c>
      <c r="G2626" t="s">
        <v>995</v>
      </c>
      <c r="H2626" t="s">
        <v>995</v>
      </c>
      <c r="I2626" t="s">
        <v>995</v>
      </c>
      <c r="J2626" t="s">
        <v>995</v>
      </c>
      <c r="K2626" t="s">
        <v>995</v>
      </c>
      <c r="L2626" t="s">
        <v>995</v>
      </c>
      <c r="M2626" t="s">
        <v>995</v>
      </c>
      <c r="N2626" t="s">
        <v>995</v>
      </c>
      <c r="O2626" t="s">
        <v>995</v>
      </c>
      <c r="P2626" t="s">
        <v>995</v>
      </c>
      <c r="Q2626" t="s">
        <v>995</v>
      </c>
      <c r="R2626" t="s">
        <v>995</v>
      </c>
      <c r="S2626" t="s">
        <v>995</v>
      </c>
      <c r="T2626" t="s">
        <v>995</v>
      </c>
      <c r="U2626" t="s">
        <v>995</v>
      </c>
      <c r="V2626" t="s">
        <v>995</v>
      </c>
      <c r="W2626" t="s">
        <v>995</v>
      </c>
      <c r="X2626" t="s">
        <v>995</v>
      </c>
      <c r="Y2626" t="s">
        <v>995</v>
      </c>
      <c r="Z2626" t="s">
        <v>995</v>
      </c>
      <c r="AA2626" t="s">
        <v>995</v>
      </c>
      <c r="AB2626" t="s">
        <v>995</v>
      </c>
      <c r="AC2626" t="s">
        <v>995</v>
      </c>
      <c r="AD2626" t="s">
        <v>995</v>
      </c>
      <c r="AE2626" t="s">
        <v>995</v>
      </c>
      <c r="AF2626" t="s">
        <v>995</v>
      </c>
      <c r="AG2626" t="s">
        <v>995</v>
      </c>
      <c r="AH2626" t="s">
        <v>995</v>
      </c>
      <c r="AI2626" t="s">
        <v>995</v>
      </c>
      <c r="AJ2626" t="s">
        <v>995</v>
      </c>
      <c r="AK2626" t="s">
        <v>995</v>
      </c>
      <c r="AL2626" t="s">
        <v>995</v>
      </c>
      <c r="AM2626" t="s">
        <v>995</v>
      </c>
      <c r="AN2626" t="s">
        <v>995</v>
      </c>
      <c r="AO2626" t="s">
        <v>995</v>
      </c>
      <c r="AP2626" t="s">
        <v>995</v>
      </c>
      <c r="AQ2626" s="298" t="s">
        <v>855</v>
      </c>
      <c r="AR2626" s="303"/>
      <c r="AS2626" s="303"/>
    </row>
    <row r="2627" spans="1:47" ht="21.6" x14ac:dyDescent="0.3">
      <c r="A2627" s="285">
        <v>121659</v>
      </c>
      <c r="B2627" s="286" t="s">
        <v>61</v>
      </c>
      <c r="C2627" t="s">
        <v>226</v>
      </c>
      <c r="D2627" t="s">
        <v>226</v>
      </c>
      <c r="E2627" t="s">
        <v>226</v>
      </c>
      <c r="F2627" t="s">
        <v>226</v>
      </c>
      <c r="G2627" t="s">
        <v>226</v>
      </c>
      <c r="H2627" t="s">
        <v>226</v>
      </c>
      <c r="I2627" t="s">
        <v>226</v>
      </c>
      <c r="J2627" t="s">
        <v>226</v>
      </c>
      <c r="K2627" t="s">
        <v>226</v>
      </c>
      <c r="L2627" t="s">
        <v>226</v>
      </c>
      <c r="M2627" t="s">
        <v>226</v>
      </c>
      <c r="N2627" t="s">
        <v>226</v>
      </c>
      <c r="O2627" t="s">
        <v>226</v>
      </c>
      <c r="P2627" t="s">
        <v>226</v>
      </c>
      <c r="Q2627" t="s">
        <v>226</v>
      </c>
      <c r="R2627" t="s">
        <v>226</v>
      </c>
      <c r="S2627" t="s">
        <v>226</v>
      </c>
      <c r="T2627" t="s">
        <v>226</v>
      </c>
      <c r="U2627" t="s">
        <v>224</v>
      </c>
      <c r="V2627" t="s">
        <v>226</v>
      </c>
      <c r="W2627" t="s">
        <v>226</v>
      </c>
      <c r="X2627" t="s">
        <v>226</v>
      </c>
      <c r="Y2627" t="s">
        <v>226</v>
      </c>
      <c r="Z2627" t="s">
        <v>226</v>
      </c>
      <c r="AA2627" t="s">
        <v>226</v>
      </c>
      <c r="AB2627" t="s">
        <v>226</v>
      </c>
      <c r="AC2627" t="s">
        <v>226</v>
      </c>
      <c r="AD2627" t="s">
        <v>226</v>
      </c>
      <c r="AE2627" t="s">
        <v>226</v>
      </c>
      <c r="AF2627" t="s">
        <v>226</v>
      </c>
      <c r="AG2627" t="s">
        <v>226</v>
      </c>
      <c r="AH2627" t="s">
        <v>226</v>
      </c>
      <c r="AI2627" t="s">
        <v>226</v>
      </c>
      <c r="AJ2627" t="s">
        <v>224</v>
      </c>
      <c r="AK2627" t="s">
        <v>224</v>
      </c>
      <c r="AL2627" t="s">
        <v>226</v>
      </c>
      <c r="AM2627" t="s">
        <v>226</v>
      </c>
      <c r="AN2627" t="s">
        <v>226</v>
      </c>
      <c r="AO2627" t="s">
        <v>226</v>
      </c>
      <c r="AP2627" t="s">
        <v>226</v>
      </c>
      <c r="AQ2627" s="298" t="s">
        <v>394</v>
      </c>
      <c r="AR2627" s="307"/>
      <c r="AS2627" s="310"/>
    </row>
    <row r="2628" spans="1:47" x14ac:dyDescent="0.3">
      <c r="A2628" s="285">
        <v>121660</v>
      </c>
      <c r="B2628" s="286" t="s">
        <v>539</v>
      </c>
      <c r="C2628" t="s">
        <v>995</v>
      </c>
      <c r="D2628" t="s">
        <v>995</v>
      </c>
      <c r="E2628" t="s">
        <v>995</v>
      </c>
      <c r="F2628" t="s">
        <v>995</v>
      </c>
      <c r="G2628" t="s">
        <v>995</v>
      </c>
      <c r="H2628" t="s">
        <v>995</v>
      </c>
      <c r="I2628" t="s">
        <v>995</v>
      </c>
      <c r="J2628" t="s">
        <v>995</v>
      </c>
      <c r="K2628" t="s">
        <v>995</v>
      </c>
      <c r="L2628" t="s">
        <v>995</v>
      </c>
      <c r="M2628" t="s">
        <v>995</v>
      </c>
      <c r="N2628" t="s">
        <v>995</v>
      </c>
      <c r="O2628" t="s">
        <v>995</v>
      </c>
      <c r="P2628" t="s">
        <v>995</v>
      </c>
      <c r="Q2628" t="s">
        <v>995</v>
      </c>
      <c r="R2628" t="s">
        <v>995</v>
      </c>
      <c r="S2628" t="s">
        <v>995</v>
      </c>
      <c r="T2628" t="s">
        <v>995</v>
      </c>
      <c r="U2628" t="s">
        <v>995</v>
      </c>
      <c r="V2628" t="s">
        <v>995</v>
      </c>
      <c r="W2628" t="s">
        <v>995</v>
      </c>
      <c r="X2628" t="s">
        <v>995</v>
      </c>
      <c r="Y2628" t="s">
        <v>995</v>
      </c>
      <c r="Z2628" t="s">
        <v>995</v>
      </c>
      <c r="AA2628" t="s">
        <v>995</v>
      </c>
      <c r="AB2628" t="s">
        <v>995</v>
      </c>
      <c r="AC2628" t="s">
        <v>995</v>
      </c>
      <c r="AD2628" t="s">
        <v>995</v>
      </c>
      <c r="AE2628" t="s">
        <v>995</v>
      </c>
      <c r="AF2628" t="s">
        <v>995</v>
      </c>
      <c r="AG2628" t="s">
        <v>995</v>
      </c>
      <c r="AH2628" t="s">
        <v>995</v>
      </c>
      <c r="AI2628" t="s">
        <v>995</v>
      </c>
      <c r="AJ2628" t="s">
        <v>995</v>
      </c>
      <c r="AK2628" t="s">
        <v>995</v>
      </c>
      <c r="AL2628" t="s">
        <v>995</v>
      </c>
      <c r="AM2628" t="s">
        <v>995</v>
      </c>
      <c r="AN2628" t="s">
        <v>995</v>
      </c>
      <c r="AO2628" t="s">
        <v>995</v>
      </c>
      <c r="AP2628" t="s">
        <v>995</v>
      </c>
      <c r="AQ2628" s="286" t="s">
        <v>855</v>
      </c>
      <c r="AR2628" s="303"/>
      <c r="AS2628" s="303"/>
    </row>
    <row r="2629" spans="1:47" x14ac:dyDescent="0.3">
      <c r="A2629" s="285">
        <v>121661</v>
      </c>
      <c r="B2629" s="286" t="s">
        <v>539</v>
      </c>
      <c r="C2629" t="s">
        <v>995</v>
      </c>
      <c r="D2629" t="s">
        <v>995</v>
      </c>
      <c r="E2629" t="s">
        <v>995</v>
      </c>
      <c r="F2629" t="s">
        <v>995</v>
      </c>
      <c r="G2629" t="s">
        <v>995</v>
      </c>
      <c r="H2629" t="s">
        <v>995</v>
      </c>
      <c r="I2629" t="s">
        <v>995</v>
      </c>
      <c r="J2629" t="s">
        <v>995</v>
      </c>
      <c r="K2629" t="s">
        <v>995</v>
      </c>
      <c r="L2629" t="s">
        <v>995</v>
      </c>
      <c r="M2629" t="s">
        <v>995</v>
      </c>
      <c r="N2629" t="s">
        <v>995</v>
      </c>
      <c r="O2629" t="s">
        <v>995</v>
      </c>
      <c r="P2629" t="s">
        <v>995</v>
      </c>
      <c r="Q2629" t="s">
        <v>995</v>
      </c>
      <c r="R2629" t="s">
        <v>995</v>
      </c>
      <c r="S2629" t="s">
        <v>995</v>
      </c>
      <c r="T2629" t="s">
        <v>995</v>
      </c>
      <c r="U2629" t="s">
        <v>995</v>
      </c>
      <c r="V2629" t="s">
        <v>995</v>
      </c>
      <c r="W2629" t="s">
        <v>995</v>
      </c>
      <c r="X2629" t="s">
        <v>995</v>
      </c>
      <c r="Y2629" t="s">
        <v>995</v>
      </c>
      <c r="Z2629" t="s">
        <v>995</v>
      </c>
      <c r="AA2629" t="s">
        <v>995</v>
      </c>
      <c r="AB2629" t="s">
        <v>995</v>
      </c>
      <c r="AC2629" t="s">
        <v>995</v>
      </c>
      <c r="AD2629" t="s">
        <v>995</v>
      </c>
      <c r="AE2629" t="s">
        <v>995</v>
      </c>
      <c r="AF2629" t="s">
        <v>995</v>
      </c>
      <c r="AG2629" t="s">
        <v>995</v>
      </c>
      <c r="AH2629" t="s">
        <v>995</v>
      </c>
      <c r="AI2629" t="s">
        <v>995</v>
      </c>
      <c r="AJ2629" t="s">
        <v>995</v>
      </c>
      <c r="AK2629" t="s">
        <v>995</v>
      </c>
      <c r="AL2629" t="s">
        <v>995</v>
      </c>
      <c r="AM2629" t="s">
        <v>995</v>
      </c>
      <c r="AN2629" t="s">
        <v>995</v>
      </c>
      <c r="AO2629" t="s">
        <v>995</v>
      </c>
      <c r="AP2629" t="s">
        <v>995</v>
      </c>
      <c r="AQ2629" s="286" t="s">
        <v>855</v>
      </c>
      <c r="AR2629" s="303"/>
      <c r="AS2629" s="303"/>
    </row>
    <row r="2630" spans="1:47" ht="21.6" x14ac:dyDescent="0.65">
      <c r="A2630" s="285">
        <v>121662</v>
      </c>
      <c r="B2630" s="286" t="s">
        <v>540</v>
      </c>
      <c r="C2630" t="s">
        <v>225</v>
      </c>
      <c r="D2630" t="s">
        <v>225</v>
      </c>
      <c r="E2630" t="s">
        <v>225</v>
      </c>
      <c r="F2630" t="s">
        <v>225</v>
      </c>
      <c r="G2630" t="s">
        <v>224</v>
      </c>
      <c r="H2630" t="s">
        <v>225</v>
      </c>
      <c r="I2630" t="s">
        <v>225</v>
      </c>
      <c r="J2630" t="s">
        <v>225</v>
      </c>
      <c r="K2630" t="s">
        <v>225</v>
      </c>
      <c r="L2630" t="s">
        <v>225</v>
      </c>
      <c r="M2630" t="s">
        <v>226</v>
      </c>
      <c r="N2630" t="s">
        <v>226</v>
      </c>
      <c r="O2630" t="s">
        <v>226</v>
      </c>
      <c r="P2630" t="s">
        <v>226</v>
      </c>
      <c r="Q2630" t="s">
        <v>226</v>
      </c>
      <c r="R2630" t="s">
        <v>226</v>
      </c>
      <c r="S2630" t="s">
        <v>226</v>
      </c>
      <c r="T2630" t="s">
        <v>226</v>
      </c>
      <c r="U2630" t="s">
        <v>224</v>
      </c>
      <c r="V2630" t="s">
        <v>226</v>
      </c>
      <c r="W2630" t="s">
        <v>226</v>
      </c>
      <c r="X2630" t="s">
        <v>224</v>
      </c>
      <c r="Y2630" t="s">
        <v>224</v>
      </c>
      <c r="Z2630" t="s">
        <v>224</v>
      </c>
      <c r="AA2630" t="s">
        <v>226</v>
      </c>
      <c r="AB2630" t="s">
        <v>226</v>
      </c>
      <c r="AC2630" t="s">
        <v>225</v>
      </c>
      <c r="AD2630" t="s">
        <v>226</v>
      </c>
      <c r="AE2630" t="s">
        <v>226</v>
      </c>
      <c r="AF2630" t="s">
        <v>225</v>
      </c>
      <c r="AG2630" t="s">
        <v>394</v>
      </c>
      <c r="AH2630" t="s">
        <v>394</v>
      </c>
      <c r="AI2630" t="s">
        <v>394</v>
      </c>
      <c r="AJ2630" t="s">
        <v>394</v>
      </c>
      <c r="AK2630" t="s">
        <v>394</v>
      </c>
      <c r="AL2630" t="s">
        <v>394</v>
      </c>
      <c r="AM2630" t="s">
        <v>394</v>
      </c>
      <c r="AN2630" t="s">
        <v>394</v>
      </c>
      <c r="AO2630" t="s">
        <v>394</v>
      </c>
      <c r="AP2630" t="s">
        <v>394</v>
      </c>
      <c r="AQ2630" s="288"/>
      <c r="AR2630" s="296"/>
      <c r="AS2630" s="296"/>
      <c r="AU2630"/>
    </row>
    <row r="2631" spans="1:47" x14ac:dyDescent="0.3">
      <c r="A2631" s="285">
        <v>121663</v>
      </c>
      <c r="B2631" s="286" t="s">
        <v>540</v>
      </c>
      <c r="C2631" t="s">
        <v>226</v>
      </c>
      <c r="D2631" t="s">
        <v>224</v>
      </c>
      <c r="E2631" t="s">
        <v>224</v>
      </c>
      <c r="F2631" t="s">
        <v>224</v>
      </c>
      <c r="G2631" t="s">
        <v>226</v>
      </c>
      <c r="H2631" t="s">
        <v>224</v>
      </c>
      <c r="I2631" t="s">
        <v>224</v>
      </c>
      <c r="J2631" t="s">
        <v>224</v>
      </c>
      <c r="K2631" t="s">
        <v>224</v>
      </c>
      <c r="L2631" t="s">
        <v>224</v>
      </c>
      <c r="M2631" t="s">
        <v>226</v>
      </c>
      <c r="N2631" t="s">
        <v>226</v>
      </c>
      <c r="O2631" t="s">
        <v>225</v>
      </c>
      <c r="P2631" t="s">
        <v>224</v>
      </c>
      <c r="Q2631" t="s">
        <v>226</v>
      </c>
      <c r="R2631" t="s">
        <v>225</v>
      </c>
      <c r="S2631" t="s">
        <v>225</v>
      </c>
      <c r="T2631" t="s">
        <v>225</v>
      </c>
      <c r="U2631" t="s">
        <v>225</v>
      </c>
      <c r="V2631" t="s">
        <v>225</v>
      </c>
      <c r="W2631" t="s">
        <v>394</v>
      </c>
      <c r="X2631" t="s">
        <v>394</v>
      </c>
      <c r="Y2631" t="s">
        <v>394</v>
      </c>
      <c r="Z2631" t="s">
        <v>394</v>
      </c>
      <c r="AA2631" t="s">
        <v>394</v>
      </c>
      <c r="AB2631" t="s">
        <v>394</v>
      </c>
      <c r="AC2631" t="s">
        <v>394</v>
      </c>
      <c r="AD2631" t="s">
        <v>394</v>
      </c>
      <c r="AE2631" t="s">
        <v>394</v>
      </c>
      <c r="AF2631" t="s">
        <v>394</v>
      </c>
      <c r="AG2631" t="s">
        <v>394</v>
      </c>
      <c r="AH2631" t="s">
        <v>394</v>
      </c>
      <c r="AI2631" t="s">
        <v>394</v>
      </c>
      <c r="AJ2631" t="s">
        <v>394</v>
      </c>
      <c r="AK2631" t="s">
        <v>394</v>
      </c>
      <c r="AL2631" t="s">
        <v>394</v>
      </c>
      <c r="AM2631" t="s">
        <v>394</v>
      </c>
      <c r="AN2631" t="s">
        <v>394</v>
      </c>
      <c r="AO2631" t="s">
        <v>394</v>
      </c>
      <c r="AP2631" t="s">
        <v>394</v>
      </c>
      <c r="AQ2631" s="289"/>
      <c r="AR2631" s="296"/>
      <c r="AS2631" s="296"/>
      <c r="AU2631"/>
    </row>
    <row r="2632" spans="1:47" x14ac:dyDescent="0.3">
      <c r="A2632" s="285">
        <v>121664</v>
      </c>
      <c r="B2632" s="286" t="s">
        <v>539</v>
      </c>
      <c r="C2632" t="s">
        <v>995</v>
      </c>
      <c r="D2632" t="s">
        <v>995</v>
      </c>
      <c r="E2632" t="s">
        <v>995</v>
      </c>
      <c r="F2632" t="s">
        <v>995</v>
      </c>
      <c r="G2632" t="s">
        <v>995</v>
      </c>
      <c r="H2632" t="s">
        <v>995</v>
      </c>
      <c r="I2632" t="s">
        <v>995</v>
      </c>
      <c r="J2632" t="s">
        <v>995</v>
      </c>
      <c r="K2632" t="s">
        <v>995</v>
      </c>
      <c r="L2632" t="s">
        <v>995</v>
      </c>
      <c r="M2632" t="s">
        <v>995</v>
      </c>
      <c r="N2632" t="s">
        <v>995</v>
      </c>
      <c r="O2632" t="s">
        <v>995</v>
      </c>
      <c r="P2632" t="s">
        <v>995</v>
      </c>
      <c r="Q2632" t="s">
        <v>995</v>
      </c>
      <c r="R2632" t="s">
        <v>995</v>
      </c>
      <c r="S2632" t="s">
        <v>995</v>
      </c>
      <c r="T2632" t="s">
        <v>995</v>
      </c>
      <c r="U2632" t="s">
        <v>995</v>
      </c>
      <c r="V2632" t="s">
        <v>995</v>
      </c>
      <c r="W2632" t="s">
        <v>995</v>
      </c>
      <c r="X2632" t="s">
        <v>995</v>
      </c>
      <c r="Y2632" t="s">
        <v>995</v>
      </c>
      <c r="Z2632" t="s">
        <v>995</v>
      </c>
      <c r="AA2632" t="s">
        <v>995</v>
      </c>
      <c r="AB2632" t="s">
        <v>995</v>
      </c>
      <c r="AC2632" t="s">
        <v>995</v>
      </c>
      <c r="AD2632" t="s">
        <v>995</v>
      </c>
      <c r="AE2632" t="s">
        <v>995</v>
      </c>
      <c r="AF2632" t="s">
        <v>995</v>
      </c>
      <c r="AG2632" t="s">
        <v>995</v>
      </c>
      <c r="AH2632" t="s">
        <v>995</v>
      </c>
      <c r="AI2632" t="s">
        <v>995</v>
      </c>
      <c r="AJ2632" t="s">
        <v>995</v>
      </c>
      <c r="AK2632" t="s">
        <v>995</v>
      </c>
      <c r="AL2632" t="s">
        <v>995</v>
      </c>
      <c r="AM2632" t="s">
        <v>995</v>
      </c>
      <c r="AN2632" t="s">
        <v>995</v>
      </c>
      <c r="AO2632" t="s">
        <v>995</v>
      </c>
      <c r="AP2632" t="s">
        <v>995</v>
      </c>
      <c r="AQ2632" s="286" t="s">
        <v>855</v>
      </c>
      <c r="AR2632" s="303"/>
      <c r="AS2632" s="303"/>
    </row>
    <row r="2633" spans="1:47" ht="21.6" x14ac:dyDescent="0.65">
      <c r="A2633" s="285">
        <v>121665</v>
      </c>
      <c r="B2633" s="286" t="s">
        <v>538</v>
      </c>
      <c r="C2633" t="s">
        <v>226</v>
      </c>
      <c r="D2633" t="s">
        <v>224</v>
      </c>
      <c r="E2633" t="s">
        <v>224</v>
      </c>
      <c r="F2633" t="s">
        <v>224</v>
      </c>
      <c r="G2633" t="s">
        <v>224</v>
      </c>
      <c r="H2633" t="s">
        <v>226</v>
      </c>
      <c r="I2633" t="s">
        <v>224</v>
      </c>
      <c r="J2633" t="s">
        <v>226</v>
      </c>
      <c r="K2633" t="s">
        <v>226</v>
      </c>
      <c r="L2633" t="s">
        <v>224</v>
      </c>
      <c r="M2633" t="s">
        <v>226</v>
      </c>
      <c r="N2633" t="s">
        <v>225</v>
      </c>
      <c r="O2633" t="s">
        <v>226</v>
      </c>
      <c r="P2633" t="s">
        <v>225</v>
      </c>
      <c r="Q2633" t="s">
        <v>226</v>
      </c>
      <c r="R2633" t="s">
        <v>225</v>
      </c>
      <c r="S2633" t="s">
        <v>226</v>
      </c>
      <c r="T2633" t="s">
        <v>225</v>
      </c>
      <c r="U2633" t="s">
        <v>226</v>
      </c>
      <c r="V2633" t="s">
        <v>225</v>
      </c>
      <c r="W2633" t="s">
        <v>394</v>
      </c>
      <c r="X2633" t="s">
        <v>394</v>
      </c>
      <c r="Y2633" t="s">
        <v>394</v>
      </c>
      <c r="Z2633" t="s">
        <v>394</v>
      </c>
      <c r="AA2633" t="s">
        <v>394</v>
      </c>
      <c r="AB2633" t="s">
        <v>394</v>
      </c>
      <c r="AC2633" t="s">
        <v>394</v>
      </c>
      <c r="AD2633" t="s">
        <v>394</v>
      </c>
      <c r="AE2633" t="s">
        <v>394</v>
      </c>
      <c r="AF2633" t="s">
        <v>394</v>
      </c>
      <c r="AG2633" t="s">
        <v>394</v>
      </c>
      <c r="AH2633" t="s">
        <v>394</v>
      </c>
      <c r="AI2633" t="s">
        <v>394</v>
      </c>
      <c r="AJ2633" t="s">
        <v>394</v>
      </c>
      <c r="AK2633" t="s">
        <v>394</v>
      </c>
      <c r="AL2633" t="s">
        <v>394</v>
      </c>
      <c r="AM2633" t="s">
        <v>394</v>
      </c>
      <c r="AN2633" t="s">
        <v>394</v>
      </c>
      <c r="AO2633" t="s">
        <v>394</v>
      </c>
      <c r="AP2633" t="s">
        <v>394</v>
      </c>
      <c r="AQ2633" s="288"/>
      <c r="AR2633" s="296"/>
      <c r="AS2633" s="296"/>
      <c r="AU2633"/>
    </row>
    <row r="2634" spans="1:47" x14ac:dyDescent="0.3">
      <c r="A2634" s="285">
        <v>121666</v>
      </c>
      <c r="B2634" s="286" t="s">
        <v>539</v>
      </c>
      <c r="C2634" t="s">
        <v>995</v>
      </c>
      <c r="D2634" t="s">
        <v>995</v>
      </c>
      <c r="E2634" t="s">
        <v>995</v>
      </c>
      <c r="F2634" t="s">
        <v>995</v>
      </c>
      <c r="G2634" t="s">
        <v>995</v>
      </c>
      <c r="H2634" t="s">
        <v>995</v>
      </c>
      <c r="I2634" t="s">
        <v>995</v>
      </c>
      <c r="J2634" t="s">
        <v>995</v>
      </c>
      <c r="K2634" t="s">
        <v>995</v>
      </c>
      <c r="L2634" t="s">
        <v>995</v>
      </c>
      <c r="M2634" t="s">
        <v>995</v>
      </c>
      <c r="N2634" t="s">
        <v>995</v>
      </c>
      <c r="O2634" t="s">
        <v>995</v>
      </c>
      <c r="P2634" t="s">
        <v>995</v>
      </c>
      <c r="Q2634" t="s">
        <v>995</v>
      </c>
      <c r="R2634" t="s">
        <v>995</v>
      </c>
      <c r="S2634" t="s">
        <v>995</v>
      </c>
      <c r="T2634" t="s">
        <v>995</v>
      </c>
      <c r="U2634" t="s">
        <v>995</v>
      </c>
      <c r="V2634" t="s">
        <v>995</v>
      </c>
      <c r="W2634" t="s">
        <v>995</v>
      </c>
      <c r="X2634" t="s">
        <v>995</v>
      </c>
      <c r="Y2634" t="s">
        <v>995</v>
      </c>
      <c r="Z2634" t="s">
        <v>995</v>
      </c>
      <c r="AA2634" t="s">
        <v>995</v>
      </c>
      <c r="AB2634" t="s">
        <v>995</v>
      </c>
      <c r="AC2634" t="s">
        <v>995</v>
      </c>
      <c r="AD2634" t="s">
        <v>995</v>
      </c>
      <c r="AE2634" t="s">
        <v>995</v>
      </c>
      <c r="AF2634" t="s">
        <v>995</v>
      </c>
      <c r="AG2634" t="s">
        <v>995</v>
      </c>
      <c r="AH2634" t="s">
        <v>995</v>
      </c>
      <c r="AI2634" t="s">
        <v>995</v>
      </c>
      <c r="AJ2634" t="s">
        <v>995</v>
      </c>
      <c r="AK2634" t="s">
        <v>995</v>
      </c>
      <c r="AL2634" t="s">
        <v>995</v>
      </c>
      <c r="AM2634" t="s">
        <v>995</v>
      </c>
      <c r="AN2634" t="s">
        <v>995</v>
      </c>
      <c r="AO2634" t="s">
        <v>995</v>
      </c>
      <c r="AP2634" t="s">
        <v>995</v>
      </c>
      <c r="AQ2634" s="286" t="s">
        <v>855</v>
      </c>
      <c r="AR2634" s="303"/>
      <c r="AS2634" s="303"/>
    </row>
    <row r="2635" spans="1:47" x14ac:dyDescent="0.3">
      <c r="A2635" s="285">
        <v>121667</v>
      </c>
      <c r="B2635" s="286" t="s">
        <v>538</v>
      </c>
      <c r="C2635" t="s">
        <v>226</v>
      </c>
      <c r="D2635" t="s">
        <v>226</v>
      </c>
      <c r="E2635" t="s">
        <v>226</v>
      </c>
      <c r="F2635" t="s">
        <v>224</v>
      </c>
      <c r="G2635" t="s">
        <v>226</v>
      </c>
      <c r="H2635" t="s">
        <v>226</v>
      </c>
      <c r="I2635" t="s">
        <v>226</v>
      </c>
      <c r="J2635" t="s">
        <v>226</v>
      </c>
      <c r="K2635" t="s">
        <v>226</v>
      </c>
      <c r="L2635" t="s">
        <v>226</v>
      </c>
      <c r="M2635" t="s">
        <v>226</v>
      </c>
      <c r="N2635" t="s">
        <v>225</v>
      </c>
      <c r="O2635" t="s">
        <v>224</v>
      </c>
      <c r="P2635" t="s">
        <v>226</v>
      </c>
      <c r="Q2635" t="s">
        <v>224</v>
      </c>
      <c r="R2635" t="s">
        <v>226</v>
      </c>
      <c r="S2635" t="s">
        <v>226</v>
      </c>
      <c r="T2635" t="s">
        <v>224</v>
      </c>
      <c r="U2635" t="s">
        <v>226</v>
      </c>
      <c r="V2635" t="s">
        <v>224</v>
      </c>
      <c r="W2635" t="s">
        <v>226</v>
      </c>
      <c r="X2635" t="s">
        <v>226</v>
      </c>
      <c r="Y2635" t="s">
        <v>225</v>
      </c>
      <c r="Z2635" t="s">
        <v>226</v>
      </c>
      <c r="AA2635" t="s">
        <v>226</v>
      </c>
      <c r="AB2635" t="s">
        <v>394</v>
      </c>
      <c r="AC2635" t="s">
        <v>394</v>
      </c>
      <c r="AD2635" t="s">
        <v>394</v>
      </c>
      <c r="AE2635" t="s">
        <v>394</v>
      </c>
      <c r="AF2635" t="s">
        <v>394</v>
      </c>
      <c r="AG2635" t="s">
        <v>394</v>
      </c>
      <c r="AH2635" t="s">
        <v>394</v>
      </c>
      <c r="AI2635" t="s">
        <v>394</v>
      </c>
      <c r="AJ2635" t="s">
        <v>394</v>
      </c>
      <c r="AK2635" t="s">
        <v>394</v>
      </c>
      <c r="AL2635" t="s">
        <v>394</v>
      </c>
      <c r="AM2635" t="s">
        <v>394</v>
      </c>
      <c r="AN2635" t="s">
        <v>394</v>
      </c>
      <c r="AO2635" t="s">
        <v>394</v>
      </c>
      <c r="AP2635" t="s">
        <v>394</v>
      </c>
      <c r="AQ2635" s="289"/>
      <c r="AR2635" s="296"/>
      <c r="AS2635" s="296"/>
      <c r="AU2635"/>
    </row>
    <row r="2636" spans="1:47" ht="21.6" x14ac:dyDescent="0.3">
      <c r="A2636" s="285">
        <v>121668</v>
      </c>
      <c r="B2636" s="286" t="s">
        <v>538</v>
      </c>
      <c r="C2636" t="s">
        <v>995</v>
      </c>
      <c r="D2636" t="s">
        <v>995</v>
      </c>
      <c r="E2636" t="s">
        <v>995</v>
      </c>
      <c r="F2636" t="s">
        <v>995</v>
      </c>
      <c r="G2636" t="s">
        <v>995</v>
      </c>
      <c r="H2636" t="s">
        <v>995</v>
      </c>
      <c r="I2636" t="s">
        <v>995</v>
      </c>
      <c r="J2636" t="s">
        <v>995</v>
      </c>
      <c r="K2636" t="s">
        <v>995</v>
      </c>
      <c r="L2636" t="s">
        <v>995</v>
      </c>
      <c r="M2636" t="s">
        <v>995</v>
      </c>
      <c r="N2636" t="s">
        <v>995</v>
      </c>
      <c r="O2636" t="s">
        <v>995</v>
      </c>
      <c r="P2636" t="s">
        <v>995</v>
      </c>
      <c r="Q2636" t="s">
        <v>995</v>
      </c>
      <c r="R2636" t="s">
        <v>995</v>
      </c>
      <c r="S2636" t="s">
        <v>995</v>
      </c>
      <c r="T2636" t="s">
        <v>995</v>
      </c>
      <c r="U2636" t="s">
        <v>995</v>
      </c>
      <c r="V2636" t="s">
        <v>995</v>
      </c>
      <c r="W2636" t="s">
        <v>995</v>
      </c>
      <c r="X2636" t="s">
        <v>995</v>
      </c>
      <c r="Y2636" t="s">
        <v>995</v>
      </c>
      <c r="Z2636" t="s">
        <v>995</v>
      </c>
      <c r="AA2636" t="s">
        <v>995</v>
      </c>
      <c r="AB2636" t="s">
        <v>995</v>
      </c>
      <c r="AC2636" t="s">
        <v>995</v>
      </c>
      <c r="AD2636" t="s">
        <v>995</v>
      </c>
      <c r="AE2636" t="s">
        <v>995</v>
      </c>
      <c r="AF2636" t="s">
        <v>995</v>
      </c>
      <c r="AG2636" t="s">
        <v>995</v>
      </c>
      <c r="AH2636" t="s">
        <v>995</v>
      </c>
      <c r="AI2636" t="s">
        <v>995</v>
      </c>
      <c r="AJ2636" t="s">
        <v>995</v>
      </c>
      <c r="AK2636" t="s">
        <v>995</v>
      </c>
      <c r="AL2636" t="s">
        <v>995</v>
      </c>
      <c r="AM2636" t="s">
        <v>995</v>
      </c>
      <c r="AN2636" t="s">
        <v>995</v>
      </c>
      <c r="AO2636" t="s">
        <v>995</v>
      </c>
      <c r="AP2636" t="s">
        <v>995</v>
      </c>
      <c r="AQ2636" s="286" t="s">
        <v>855</v>
      </c>
      <c r="AR2636" s="307"/>
      <c r="AS2636" s="310"/>
    </row>
    <row r="2637" spans="1:47" ht="21.6" x14ac:dyDescent="0.3">
      <c r="A2637" s="285">
        <v>121669</v>
      </c>
      <c r="B2637" s="286" t="s">
        <v>8485</v>
      </c>
      <c r="C2637" t="s">
        <v>7215</v>
      </c>
      <c r="D2637" t="s">
        <v>394</v>
      </c>
      <c r="E2637" t="s">
        <v>394</v>
      </c>
      <c r="F2637" t="s">
        <v>394</v>
      </c>
      <c r="G2637" t="s">
        <v>394</v>
      </c>
      <c r="H2637" t="s">
        <v>394</v>
      </c>
      <c r="I2637" t="s">
        <v>394</v>
      </c>
      <c r="J2637" t="s">
        <v>394</v>
      </c>
      <c r="K2637" t="s">
        <v>394</v>
      </c>
      <c r="L2637" t="s">
        <v>394</v>
      </c>
      <c r="M2637" t="s">
        <v>394</v>
      </c>
      <c r="N2637" t="s">
        <v>224</v>
      </c>
      <c r="O2637" t="s">
        <v>394</v>
      </c>
      <c r="P2637" t="s">
        <v>394</v>
      </c>
      <c r="Q2637" t="s">
        <v>394</v>
      </c>
      <c r="R2637" t="s">
        <v>7215</v>
      </c>
      <c r="S2637" t="s">
        <v>7215</v>
      </c>
      <c r="T2637" t="s">
        <v>225</v>
      </c>
      <c r="U2637" t="s">
        <v>225</v>
      </c>
      <c r="V2637" t="s">
        <v>394</v>
      </c>
      <c r="W2637" t="s">
        <v>394</v>
      </c>
      <c r="X2637" t="s">
        <v>394</v>
      </c>
      <c r="Y2637" t="s">
        <v>394</v>
      </c>
      <c r="Z2637" t="s">
        <v>225</v>
      </c>
      <c r="AA2637" t="s">
        <v>394</v>
      </c>
      <c r="AB2637" t="s">
        <v>394</v>
      </c>
      <c r="AC2637" t="s">
        <v>394</v>
      </c>
      <c r="AD2637" t="s">
        <v>224</v>
      </c>
      <c r="AE2637" t="s">
        <v>394</v>
      </c>
      <c r="AF2637" t="s">
        <v>394</v>
      </c>
      <c r="AG2637" t="s">
        <v>226</v>
      </c>
      <c r="AH2637" t="s">
        <v>226</v>
      </c>
      <c r="AI2637" t="s">
        <v>226</v>
      </c>
      <c r="AJ2637" t="s">
        <v>226</v>
      </c>
      <c r="AK2637" t="s">
        <v>226</v>
      </c>
      <c r="AL2637" t="s">
        <v>225</v>
      </c>
      <c r="AM2637" t="s">
        <v>225</v>
      </c>
      <c r="AN2637" t="s">
        <v>225</v>
      </c>
      <c r="AO2637" t="s">
        <v>225</v>
      </c>
      <c r="AP2637" t="s">
        <v>225</v>
      </c>
      <c r="AQ2637" s="286" t="s">
        <v>394</v>
      </c>
      <c r="AR2637" s="307"/>
      <c r="AS2637" s="310"/>
    </row>
    <row r="2638" spans="1:47" ht="28.8" x14ac:dyDescent="0.3">
      <c r="A2638" s="285">
        <v>121670</v>
      </c>
      <c r="B2638" s="286" t="s">
        <v>67</v>
      </c>
      <c r="C2638" t="s">
        <v>226</v>
      </c>
      <c r="D2638" t="s">
        <v>226</v>
      </c>
      <c r="E2638" t="s">
        <v>224</v>
      </c>
      <c r="F2638" t="s">
        <v>226</v>
      </c>
      <c r="G2638" t="s">
        <v>224</v>
      </c>
      <c r="H2638" t="s">
        <v>226</v>
      </c>
      <c r="I2638" t="s">
        <v>224</v>
      </c>
      <c r="J2638" t="s">
        <v>226</v>
      </c>
      <c r="K2638" t="s">
        <v>226</v>
      </c>
      <c r="L2638" t="s">
        <v>226</v>
      </c>
      <c r="M2638" t="s">
        <v>224</v>
      </c>
      <c r="N2638" t="s">
        <v>224</v>
      </c>
      <c r="O2638" t="s">
        <v>224</v>
      </c>
      <c r="P2638" t="s">
        <v>226</v>
      </c>
      <c r="Q2638" t="s">
        <v>226</v>
      </c>
      <c r="R2638" t="s">
        <v>226</v>
      </c>
      <c r="S2638" t="s">
        <v>226</v>
      </c>
      <c r="T2638" t="s">
        <v>224</v>
      </c>
      <c r="U2638" t="s">
        <v>226</v>
      </c>
      <c r="V2638" t="s">
        <v>226</v>
      </c>
      <c r="W2638" t="s">
        <v>225</v>
      </c>
      <c r="X2638" t="s">
        <v>225</v>
      </c>
      <c r="Y2638" t="s">
        <v>226</v>
      </c>
      <c r="Z2638" t="s">
        <v>226</v>
      </c>
      <c r="AA2638" t="s">
        <v>225</v>
      </c>
      <c r="AB2638" t="s">
        <v>226</v>
      </c>
      <c r="AC2638" t="s">
        <v>226</v>
      </c>
      <c r="AD2638" t="s">
        <v>226</v>
      </c>
      <c r="AE2638" t="s">
        <v>226</v>
      </c>
      <c r="AF2638" t="s">
        <v>226</v>
      </c>
      <c r="AG2638" t="s">
        <v>225</v>
      </c>
      <c r="AH2638" t="s">
        <v>225</v>
      </c>
      <c r="AI2638" t="s">
        <v>225</v>
      </c>
      <c r="AJ2638" t="s">
        <v>225</v>
      </c>
      <c r="AK2638" t="s">
        <v>225</v>
      </c>
      <c r="AL2638" t="s">
        <v>394</v>
      </c>
      <c r="AM2638" t="s">
        <v>394</v>
      </c>
      <c r="AN2638" t="s">
        <v>394</v>
      </c>
      <c r="AO2638" t="s">
        <v>394</v>
      </c>
      <c r="AP2638" t="s">
        <v>394</v>
      </c>
      <c r="AQ2638" s="286" t="s">
        <v>394</v>
      </c>
      <c r="AR2638" s="307"/>
      <c r="AS2638" s="310"/>
    </row>
    <row r="2639" spans="1:47" ht="21.6" x14ac:dyDescent="0.3">
      <c r="A2639" s="285">
        <v>121672</v>
      </c>
      <c r="B2639" s="286" t="s">
        <v>61</v>
      </c>
      <c r="C2639" t="s">
        <v>224</v>
      </c>
      <c r="D2639" t="s">
        <v>226</v>
      </c>
      <c r="E2639" t="s">
        <v>224</v>
      </c>
      <c r="F2639" t="s">
        <v>226</v>
      </c>
      <c r="G2639" t="s">
        <v>224</v>
      </c>
      <c r="H2639" t="s">
        <v>224</v>
      </c>
      <c r="I2639" t="s">
        <v>226</v>
      </c>
      <c r="J2639" t="s">
        <v>226</v>
      </c>
      <c r="K2639" t="s">
        <v>226</v>
      </c>
      <c r="L2639" t="s">
        <v>224</v>
      </c>
      <c r="M2639" t="s">
        <v>226</v>
      </c>
      <c r="N2639" t="s">
        <v>226</v>
      </c>
      <c r="O2639" t="s">
        <v>224</v>
      </c>
      <c r="P2639" t="s">
        <v>226</v>
      </c>
      <c r="Q2639" t="s">
        <v>224</v>
      </c>
      <c r="R2639" t="s">
        <v>226</v>
      </c>
      <c r="S2639" t="s">
        <v>226</v>
      </c>
      <c r="T2639" t="s">
        <v>225</v>
      </c>
      <c r="U2639" t="s">
        <v>226</v>
      </c>
      <c r="V2639" t="s">
        <v>226</v>
      </c>
      <c r="W2639" t="s">
        <v>224</v>
      </c>
      <c r="X2639" t="s">
        <v>226</v>
      </c>
      <c r="Y2639" t="s">
        <v>226</v>
      </c>
      <c r="Z2639" t="s">
        <v>226</v>
      </c>
      <c r="AA2639" t="s">
        <v>226</v>
      </c>
      <c r="AB2639" t="s">
        <v>224</v>
      </c>
      <c r="AC2639" t="s">
        <v>226</v>
      </c>
      <c r="AD2639" t="s">
        <v>224</v>
      </c>
      <c r="AE2639" t="s">
        <v>226</v>
      </c>
      <c r="AF2639" t="s">
        <v>224</v>
      </c>
      <c r="AG2639" t="s">
        <v>226</v>
      </c>
      <c r="AH2639" t="s">
        <v>225</v>
      </c>
      <c r="AI2639" t="s">
        <v>226</v>
      </c>
      <c r="AJ2639" t="s">
        <v>225</v>
      </c>
      <c r="AK2639" t="s">
        <v>225</v>
      </c>
      <c r="AL2639" t="s">
        <v>225</v>
      </c>
      <c r="AM2639" t="s">
        <v>225</v>
      </c>
      <c r="AN2639" t="s">
        <v>225</v>
      </c>
      <c r="AO2639" t="s">
        <v>225</v>
      </c>
      <c r="AP2639" t="s">
        <v>225</v>
      </c>
      <c r="AQ2639" s="286" t="s">
        <v>394</v>
      </c>
      <c r="AR2639" s="307"/>
      <c r="AS2639" s="310"/>
    </row>
    <row r="2640" spans="1:47" ht="21.6" x14ac:dyDescent="0.3">
      <c r="A2640" s="285">
        <v>121673</v>
      </c>
      <c r="B2640" s="286" t="s">
        <v>538</v>
      </c>
      <c r="C2640" t="s">
        <v>226</v>
      </c>
      <c r="D2640" t="s">
        <v>226</v>
      </c>
      <c r="E2640" t="s">
        <v>224</v>
      </c>
      <c r="F2640" t="s">
        <v>226</v>
      </c>
      <c r="G2640" t="s">
        <v>224</v>
      </c>
      <c r="H2640" t="s">
        <v>224</v>
      </c>
      <c r="I2640" t="s">
        <v>224</v>
      </c>
      <c r="J2640" t="s">
        <v>224</v>
      </c>
      <c r="K2640" t="s">
        <v>226</v>
      </c>
      <c r="L2640" t="s">
        <v>226</v>
      </c>
      <c r="M2640" t="s">
        <v>224</v>
      </c>
      <c r="N2640" t="s">
        <v>224</v>
      </c>
      <c r="O2640" t="s">
        <v>224</v>
      </c>
      <c r="P2640" t="s">
        <v>224</v>
      </c>
      <c r="Q2640" t="s">
        <v>224</v>
      </c>
      <c r="R2640" t="s">
        <v>224</v>
      </c>
      <c r="S2640" t="s">
        <v>226</v>
      </c>
      <c r="T2640" t="s">
        <v>224</v>
      </c>
      <c r="U2640" t="s">
        <v>224</v>
      </c>
      <c r="V2640" t="s">
        <v>226</v>
      </c>
      <c r="W2640" t="s">
        <v>224</v>
      </c>
      <c r="X2640" t="s">
        <v>224</v>
      </c>
      <c r="Y2640" t="s">
        <v>224</v>
      </c>
      <c r="Z2640" t="s">
        <v>226</v>
      </c>
      <c r="AA2640" t="s">
        <v>224</v>
      </c>
      <c r="AB2640" t="s">
        <v>225</v>
      </c>
      <c r="AC2640" t="s">
        <v>226</v>
      </c>
      <c r="AD2640" t="s">
        <v>226</v>
      </c>
      <c r="AE2640" t="s">
        <v>226</v>
      </c>
      <c r="AF2640" t="s">
        <v>226</v>
      </c>
      <c r="AG2640" t="s">
        <v>394</v>
      </c>
      <c r="AH2640" t="s">
        <v>394</v>
      </c>
      <c r="AI2640" t="s">
        <v>394</v>
      </c>
      <c r="AJ2640" t="s">
        <v>394</v>
      </c>
      <c r="AK2640" t="s">
        <v>394</v>
      </c>
      <c r="AL2640" t="s">
        <v>394</v>
      </c>
      <c r="AM2640" t="s">
        <v>394</v>
      </c>
      <c r="AN2640" t="s">
        <v>394</v>
      </c>
      <c r="AO2640" t="s">
        <v>394</v>
      </c>
      <c r="AP2640" t="s">
        <v>394</v>
      </c>
      <c r="AQ2640" s="286" t="s">
        <v>394</v>
      </c>
      <c r="AR2640" s="307"/>
      <c r="AS2640" s="310"/>
    </row>
    <row r="2641" spans="1:47" x14ac:dyDescent="0.3">
      <c r="A2641" s="285">
        <v>121675</v>
      </c>
      <c r="B2641" s="286" t="s">
        <v>539</v>
      </c>
      <c r="C2641" t="s">
        <v>995</v>
      </c>
      <c r="D2641" t="s">
        <v>995</v>
      </c>
      <c r="E2641" t="s">
        <v>995</v>
      </c>
      <c r="F2641" t="s">
        <v>995</v>
      </c>
      <c r="G2641" t="s">
        <v>995</v>
      </c>
      <c r="H2641" t="s">
        <v>995</v>
      </c>
      <c r="I2641" t="s">
        <v>995</v>
      </c>
      <c r="J2641" t="s">
        <v>995</v>
      </c>
      <c r="K2641" t="s">
        <v>995</v>
      </c>
      <c r="L2641" t="s">
        <v>995</v>
      </c>
      <c r="M2641" t="s">
        <v>995</v>
      </c>
      <c r="N2641" t="s">
        <v>995</v>
      </c>
      <c r="O2641" t="s">
        <v>995</v>
      </c>
      <c r="P2641" t="s">
        <v>995</v>
      </c>
      <c r="Q2641" t="s">
        <v>995</v>
      </c>
      <c r="R2641" t="s">
        <v>995</v>
      </c>
      <c r="S2641" t="s">
        <v>995</v>
      </c>
      <c r="T2641" t="s">
        <v>995</v>
      </c>
      <c r="U2641" t="s">
        <v>995</v>
      </c>
      <c r="V2641" t="s">
        <v>995</v>
      </c>
      <c r="W2641" t="s">
        <v>995</v>
      </c>
      <c r="X2641" t="s">
        <v>995</v>
      </c>
      <c r="Y2641" t="s">
        <v>995</v>
      </c>
      <c r="Z2641" t="s">
        <v>995</v>
      </c>
      <c r="AA2641" t="s">
        <v>995</v>
      </c>
      <c r="AB2641" t="s">
        <v>995</v>
      </c>
      <c r="AC2641" t="s">
        <v>995</v>
      </c>
      <c r="AD2641" t="s">
        <v>995</v>
      </c>
      <c r="AE2641" t="s">
        <v>995</v>
      </c>
      <c r="AF2641" t="s">
        <v>995</v>
      </c>
      <c r="AG2641" t="s">
        <v>995</v>
      </c>
      <c r="AH2641" t="s">
        <v>995</v>
      </c>
      <c r="AI2641" t="s">
        <v>995</v>
      </c>
      <c r="AJ2641" t="s">
        <v>995</v>
      </c>
      <c r="AK2641" t="s">
        <v>995</v>
      </c>
      <c r="AL2641" t="s">
        <v>995</v>
      </c>
      <c r="AM2641" t="s">
        <v>995</v>
      </c>
      <c r="AN2641" t="s">
        <v>995</v>
      </c>
      <c r="AO2641" t="s">
        <v>995</v>
      </c>
      <c r="AP2641" t="s">
        <v>995</v>
      </c>
      <c r="AQ2641" s="286" t="s">
        <v>855</v>
      </c>
      <c r="AR2641" s="303"/>
      <c r="AS2641" s="303"/>
    </row>
    <row r="2642" spans="1:47" ht="28.8" x14ac:dyDescent="0.3">
      <c r="A2642" s="285">
        <v>121676</v>
      </c>
      <c r="B2642" s="286" t="s">
        <v>541</v>
      </c>
      <c r="C2642" t="s">
        <v>226</v>
      </c>
      <c r="D2642" t="s">
        <v>224</v>
      </c>
      <c r="E2642" t="s">
        <v>224</v>
      </c>
      <c r="F2642" t="s">
        <v>226</v>
      </c>
      <c r="G2642" t="s">
        <v>224</v>
      </c>
      <c r="H2642" t="s">
        <v>226</v>
      </c>
      <c r="I2642" t="s">
        <v>224</v>
      </c>
      <c r="J2642" t="s">
        <v>226</v>
      </c>
      <c r="K2642" t="s">
        <v>226</v>
      </c>
      <c r="L2642" t="s">
        <v>226</v>
      </c>
      <c r="M2642" t="s">
        <v>224</v>
      </c>
      <c r="N2642" t="s">
        <v>226</v>
      </c>
      <c r="O2642" t="s">
        <v>224</v>
      </c>
      <c r="P2642" t="s">
        <v>226</v>
      </c>
      <c r="Q2642" t="s">
        <v>224</v>
      </c>
      <c r="R2642" t="s">
        <v>224</v>
      </c>
      <c r="S2642" t="s">
        <v>224</v>
      </c>
      <c r="T2642" t="s">
        <v>226</v>
      </c>
      <c r="U2642" t="s">
        <v>224</v>
      </c>
      <c r="V2642" t="s">
        <v>226</v>
      </c>
      <c r="W2642" t="s">
        <v>225</v>
      </c>
      <c r="X2642" t="s">
        <v>225</v>
      </c>
      <c r="Y2642" t="s">
        <v>225</v>
      </c>
      <c r="Z2642" t="s">
        <v>225</v>
      </c>
      <c r="AA2642" t="s">
        <v>225</v>
      </c>
      <c r="AC2642" t="s">
        <v>394</v>
      </c>
      <c r="AD2642" t="s">
        <v>394</v>
      </c>
      <c r="AE2642" t="s">
        <v>394</v>
      </c>
      <c r="AF2642" t="s">
        <v>394</v>
      </c>
      <c r="AG2642" t="s">
        <v>394</v>
      </c>
      <c r="AH2642" t="s">
        <v>394</v>
      </c>
      <c r="AI2642" t="s">
        <v>394</v>
      </c>
      <c r="AJ2642" t="s">
        <v>394</v>
      </c>
      <c r="AK2642" t="s">
        <v>394</v>
      </c>
      <c r="AL2642" t="s">
        <v>394</v>
      </c>
      <c r="AM2642" t="s">
        <v>394</v>
      </c>
      <c r="AN2642" t="s">
        <v>394</v>
      </c>
      <c r="AO2642" t="s">
        <v>394</v>
      </c>
      <c r="AP2642" t="s">
        <v>394</v>
      </c>
      <c r="AQ2642" s="286" t="s">
        <v>394</v>
      </c>
      <c r="AR2642" s="307"/>
      <c r="AS2642" s="310"/>
    </row>
    <row r="2643" spans="1:47" x14ac:dyDescent="0.3">
      <c r="A2643" s="285">
        <v>121677</v>
      </c>
      <c r="B2643" s="286" t="s">
        <v>539</v>
      </c>
      <c r="C2643" t="s">
        <v>995</v>
      </c>
      <c r="D2643" t="s">
        <v>995</v>
      </c>
      <c r="E2643" t="s">
        <v>995</v>
      </c>
      <c r="F2643" t="s">
        <v>995</v>
      </c>
      <c r="G2643" t="s">
        <v>995</v>
      </c>
      <c r="H2643" t="s">
        <v>995</v>
      </c>
      <c r="I2643" t="s">
        <v>995</v>
      </c>
      <c r="J2643" t="s">
        <v>995</v>
      </c>
      <c r="K2643" t="s">
        <v>995</v>
      </c>
      <c r="L2643" t="s">
        <v>995</v>
      </c>
      <c r="M2643" t="s">
        <v>995</v>
      </c>
      <c r="N2643" t="s">
        <v>995</v>
      </c>
      <c r="O2643" t="s">
        <v>995</v>
      </c>
      <c r="P2643" t="s">
        <v>995</v>
      </c>
      <c r="Q2643" t="s">
        <v>995</v>
      </c>
      <c r="R2643" t="s">
        <v>995</v>
      </c>
      <c r="S2643" t="s">
        <v>995</v>
      </c>
      <c r="T2643" t="s">
        <v>995</v>
      </c>
      <c r="U2643" t="s">
        <v>995</v>
      </c>
      <c r="V2643" t="s">
        <v>995</v>
      </c>
      <c r="W2643" t="s">
        <v>995</v>
      </c>
      <c r="X2643" t="s">
        <v>995</v>
      </c>
      <c r="Y2643" t="s">
        <v>995</v>
      </c>
      <c r="Z2643" t="s">
        <v>995</v>
      </c>
      <c r="AA2643" t="s">
        <v>995</v>
      </c>
      <c r="AB2643" t="s">
        <v>995</v>
      </c>
      <c r="AC2643" t="s">
        <v>995</v>
      </c>
      <c r="AD2643" t="s">
        <v>995</v>
      </c>
      <c r="AE2643" t="s">
        <v>995</v>
      </c>
      <c r="AF2643" t="s">
        <v>995</v>
      </c>
      <c r="AG2643" t="s">
        <v>995</v>
      </c>
      <c r="AH2643" t="s">
        <v>995</v>
      </c>
      <c r="AI2643" t="s">
        <v>995</v>
      </c>
      <c r="AJ2643" t="s">
        <v>995</v>
      </c>
      <c r="AK2643" t="s">
        <v>995</v>
      </c>
      <c r="AL2643" t="s">
        <v>995</v>
      </c>
      <c r="AM2643" t="s">
        <v>995</v>
      </c>
      <c r="AN2643" t="s">
        <v>995</v>
      </c>
      <c r="AO2643" t="s">
        <v>995</v>
      </c>
      <c r="AP2643" t="s">
        <v>995</v>
      </c>
      <c r="AQ2643" s="286" t="s">
        <v>855</v>
      </c>
      <c r="AR2643" s="303"/>
      <c r="AS2643" s="303"/>
    </row>
    <row r="2644" spans="1:47" x14ac:dyDescent="0.3">
      <c r="A2644" s="285">
        <v>121678</v>
      </c>
      <c r="B2644" s="286" t="s">
        <v>539</v>
      </c>
      <c r="C2644" t="s">
        <v>995</v>
      </c>
      <c r="D2644" t="s">
        <v>995</v>
      </c>
      <c r="E2644" t="s">
        <v>995</v>
      </c>
      <c r="F2644" t="s">
        <v>995</v>
      </c>
      <c r="G2644" t="s">
        <v>995</v>
      </c>
      <c r="H2644" t="s">
        <v>995</v>
      </c>
      <c r="I2644" t="s">
        <v>995</v>
      </c>
      <c r="J2644" t="s">
        <v>995</v>
      </c>
      <c r="K2644" t="s">
        <v>995</v>
      </c>
      <c r="L2644" t="s">
        <v>995</v>
      </c>
      <c r="M2644" t="s">
        <v>995</v>
      </c>
      <c r="N2644" t="s">
        <v>995</v>
      </c>
      <c r="O2644" t="s">
        <v>995</v>
      </c>
      <c r="P2644" t="s">
        <v>995</v>
      </c>
      <c r="Q2644" t="s">
        <v>995</v>
      </c>
      <c r="R2644" t="s">
        <v>995</v>
      </c>
      <c r="S2644" t="s">
        <v>995</v>
      </c>
      <c r="T2644" t="s">
        <v>995</v>
      </c>
      <c r="U2644" t="s">
        <v>995</v>
      </c>
      <c r="V2644" t="s">
        <v>995</v>
      </c>
      <c r="W2644" t="s">
        <v>995</v>
      </c>
      <c r="X2644" t="s">
        <v>995</v>
      </c>
      <c r="Y2644" t="s">
        <v>995</v>
      </c>
      <c r="Z2644" t="s">
        <v>995</v>
      </c>
      <c r="AA2644" t="s">
        <v>995</v>
      </c>
      <c r="AB2644" t="s">
        <v>995</v>
      </c>
      <c r="AC2644" t="s">
        <v>995</v>
      </c>
      <c r="AD2644" t="s">
        <v>995</v>
      </c>
      <c r="AE2644" t="s">
        <v>995</v>
      </c>
      <c r="AF2644" t="s">
        <v>995</v>
      </c>
      <c r="AG2644" t="s">
        <v>995</v>
      </c>
      <c r="AH2644" t="s">
        <v>995</v>
      </c>
      <c r="AI2644" t="s">
        <v>995</v>
      </c>
      <c r="AJ2644" t="s">
        <v>995</v>
      </c>
      <c r="AK2644" t="s">
        <v>995</v>
      </c>
      <c r="AL2644" t="s">
        <v>995</v>
      </c>
      <c r="AM2644" t="s">
        <v>995</v>
      </c>
      <c r="AN2644" t="s">
        <v>995</v>
      </c>
      <c r="AO2644" t="s">
        <v>995</v>
      </c>
      <c r="AP2644" t="s">
        <v>995</v>
      </c>
      <c r="AQ2644" s="286" t="s">
        <v>855</v>
      </c>
      <c r="AR2644" s="303"/>
      <c r="AS2644" s="303"/>
    </row>
    <row r="2645" spans="1:47" x14ac:dyDescent="0.3">
      <c r="A2645" s="285">
        <v>121679</v>
      </c>
      <c r="B2645" s="286" t="s">
        <v>540</v>
      </c>
      <c r="AQ2645" s="286" t="s">
        <v>394</v>
      </c>
      <c r="AR2645" s="303"/>
      <c r="AS2645" s="303"/>
    </row>
    <row r="2646" spans="1:47" x14ac:dyDescent="0.3">
      <c r="A2646" s="285">
        <v>121680</v>
      </c>
      <c r="B2646" s="286" t="s">
        <v>539</v>
      </c>
      <c r="C2646" t="s">
        <v>995</v>
      </c>
      <c r="D2646" t="s">
        <v>995</v>
      </c>
      <c r="E2646" t="s">
        <v>995</v>
      </c>
      <c r="F2646" t="s">
        <v>995</v>
      </c>
      <c r="G2646" t="s">
        <v>995</v>
      </c>
      <c r="H2646" t="s">
        <v>995</v>
      </c>
      <c r="I2646" t="s">
        <v>995</v>
      </c>
      <c r="J2646" t="s">
        <v>995</v>
      </c>
      <c r="K2646" t="s">
        <v>995</v>
      </c>
      <c r="L2646" t="s">
        <v>995</v>
      </c>
      <c r="M2646" t="s">
        <v>995</v>
      </c>
      <c r="N2646" t="s">
        <v>995</v>
      </c>
      <c r="O2646" t="s">
        <v>995</v>
      </c>
      <c r="P2646" t="s">
        <v>995</v>
      </c>
      <c r="Q2646" t="s">
        <v>995</v>
      </c>
      <c r="R2646" t="s">
        <v>995</v>
      </c>
      <c r="S2646" t="s">
        <v>995</v>
      </c>
      <c r="T2646" t="s">
        <v>995</v>
      </c>
      <c r="U2646" t="s">
        <v>995</v>
      </c>
      <c r="V2646" t="s">
        <v>995</v>
      </c>
      <c r="W2646" t="s">
        <v>995</v>
      </c>
      <c r="X2646" t="s">
        <v>995</v>
      </c>
      <c r="Y2646" t="s">
        <v>995</v>
      </c>
      <c r="Z2646" t="s">
        <v>995</v>
      </c>
      <c r="AA2646" t="s">
        <v>995</v>
      </c>
      <c r="AB2646" t="s">
        <v>995</v>
      </c>
      <c r="AC2646" t="s">
        <v>995</v>
      </c>
      <c r="AD2646" t="s">
        <v>995</v>
      </c>
      <c r="AE2646" t="s">
        <v>995</v>
      </c>
      <c r="AF2646" t="s">
        <v>995</v>
      </c>
      <c r="AG2646" t="s">
        <v>995</v>
      </c>
      <c r="AH2646" t="s">
        <v>995</v>
      </c>
      <c r="AI2646" t="s">
        <v>995</v>
      </c>
      <c r="AJ2646" t="s">
        <v>995</v>
      </c>
      <c r="AK2646" t="s">
        <v>995</v>
      </c>
      <c r="AL2646" t="s">
        <v>995</v>
      </c>
      <c r="AM2646" t="s">
        <v>995</v>
      </c>
      <c r="AN2646" t="s">
        <v>995</v>
      </c>
      <c r="AO2646" t="s">
        <v>995</v>
      </c>
      <c r="AP2646" t="s">
        <v>995</v>
      </c>
      <c r="AQ2646" s="286" t="s">
        <v>855</v>
      </c>
      <c r="AR2646" s="303"/>
      <c r="AS2646" s="303"/>
    </row>
    <row r="2647" spans="1:47" ht="21.6" x14ac:dyDescent="0.3">
      <c r="A2647" s="285">
        <v>121681</v>
      </c>
      <c r="B2647" s="286" t="s">
        <v>61</v>
      </c>
      <c r="C2647" t="s">
        <v>226</v>
      </c>
      <c r="D2647" t="s">
        <v>226</v>
      </c>
      <c r="E2647" t="s">
        <v>226</v>
      </c>
      <c r="F2647" t="s">
        <v>226</v>
      </c>
      <c r="G2647" t="s">
        <v>226</v>
      </c>
      <c r="H2647" t="s">
        <v>226</v>
      </c>
      <c r="I2647" t="s">
        <v>226</v>
      </c>
      <c r="J2647" t="s">
        <v>226</v>
      </c>
      <c r="K2647" t="s">
        <v>226</v>
      </c>
      <c r="L2647" t="s">
        <v>226</v>
      </c>
      <c r="M2647" t="s">
        <v>226</v>
      </c>
      <c r="N2647" t="s">
        <v>226</v>
      </c>
      <c r="O2647" t="s">
        <v>226</v>
      </c>
      <c r="P2647" t="s">
        <v>226</v>
      </c>
      <c r="Q2647" t="s">
        <v>226</v>
      </c>
      <c r="R2647" t="s">
        <v>226</v>
      </c>
      <c r="S2647" t="s">
        <v>226</v>
      </c>
      <c r="T2647" t="s">
        <v>226</v>
      </c>
      <c r="U2647" t="s">
        <v>226</v>
      </c>
      <c r="V2647" t="s">
        <v>226</v>
      </c>
      <c r="W2647" t="s">
        <v>226</v>
      </c>
      <c r="X2647" t="s">
        <v>226</v>
      </c>
      <c r="Y2647" t="s">
        <v>226</v>
      </c>
      <c r="Z2647" t="s">
        <v>226</v>
      </c>
      <c r="AA2647" t="s">
        <v>226</v>
      </c>
      <c r="AB2647" t="s">
        <v>226</v>
      </c>
      <c r="AC2647" t="s">
        <v>226</v>
      </c>
      <c r="AD2647" t="s">
        <v>226</v>
      </c>
      <c r="AE2647" t="s">
        <v>226</v>
      </c>
      <c r="AF2647" t="s">
        <v>225</v>
      </c>
      <c r="AG2647" t="s">
        <v>226</v>
      </c>
      <c r="AH2647" t="s">
        <v>225</v>
      </c>
      <c r="AI2647" t="s">
        <v>226</v>
      </c>
      <c r="AJ2647" t="s">
        <v>226</v>
      </c>
      <c r="AK2647" t="s">
        <v>225</v>
      </c>
      <c r="AL2647" t="s">
        <v>225</v>
      </c>
      <c r="AM2647" t="s">
        <v>225</v>
      </c>
      <c r="AN2647" t="s">
        <v>225</v>
      </c>
      <c r="AO2647" t="s">
        <v>225</v>
      </c>
      <c r="AP2647" t="s">
        <v>225</v>
      </c>
      <c r="AQ2647" s="286" t="s">
        <v>394</v>
      </c>
      <c r="AR2647" s="307"/>
      <c r="AS2647" s="310"/>
    </row>
    <row r="2648" spans="1:47" ht="21.6" x14ac:dyDescent="0.3">
      <c r="A2648" s="285">
        <v>121682</v>
      </c>
      <c r="B2648" s="286" t="s">
        <v>538</v>
      </c>
      <c r="C2648" t="s">
        <v>224</v>
      </c>
      <c r="D2648" t="s">
        <v>226</v>
      </c>
      <c r="E2648" t="s">
        <v>226</v>
      </c>
      <c r="F2648" t="s">
        <v>226</v>
      </c>
      <c r="G2648" t="s">
        <v>226</v>
      </c>
      <c r="H2648" t="s">
        <v>226</v>
      </c>
      <c r="I2648" t="s">
        <v>224</v>
      </c>
      <c r="J2648" t="s">
        <v>224</v>
      </c>
      <c r="K2648" t="s">
        <v>224</v>
      </c>
      <c r="L2648" t="s">
        <v>224</v>
      </c>
      <c r="M2648" t="s">
        <v>224</v>
      </c>
      <c r="N2648" t="s">
        <v>224</v>
      </c>
      <c r="O2648" t="s">
        <v>224</v>
      </c>
      <c r="P2648" t="s">
        <v>226</v>
      </c>
      <c r="Q2648" t="s">
        <v>226</v>
      </c>
      <c r="R2648" t="s">
        <v>226</v>
      </c>
      <c r="S2648" t="s">
        <v>224</v>
      </c>
      <c r="T2648" t="s">
        <v>226</v>
      </c>
      <c r="U2648" t="s">
        <v>226</v>
      </c>
      <c r="V2648" t="s">
        <v>224</v>
      </c>
      <c r="W2648" t="s">
        <v>225</v>
      </c>
      <c r="X2648" t="s">
        <v>226</v>
      </c>
      <c r="Y2648" t="s">
        <v>224</v>
      </c>
      <c r="Z2648" t="s">
        <v>226</v>
      </c>
      <c r="AA2648" t="s">
        <v>224</v>
      </c>
      <c r="AB2648" t="s">
        <v>226</v>
      </c>
      <c r="AC2648" t="s">
        <v>224</v>
      </c>
      <c r="AD2648" t="s">
        <v>224</v>
      </c>
      <c r="AE2648" t="s">
        <v>224</v>
      </c>
      <c r="AF2648" t="s">
        <v>226</v>
      </c>
      <c r="AG2648" t="s">
        <v>394</v>
      </c>
      <c r="AH2648" t="s">
        <v>394</v>
      </c>
      <c r="AI2648" t="s">
        <v>394</v>
      </c>
      <c r="AJ2648" t="s">
        <v>394</v>
      </c>
      <c r="AK2648" t="s">
        <v>394</v>
      </c>
      <c r="AL2648" t="s">
        <v>394</v>
      </c>
      <c r="AM2648" t="s">
        <v>394</v>
      </c>
      <c r="AN2648" t="s">
        <v>394</v>
      </c>
      <c r="AO2648" t="s">
        <v>394</v>
      </c>
      <c r="AP2648" t="s">
        <v>394</v>
      </c>
      <c r="AQ2648" s="286" t="s">
        <v>394</v>
      </c>
      <c r="AR2648" s="307"/>
      <c r="AS2648" s="310"/>
    </row>
    <row r="2649" spans="1:47" ht="21.6" x14ac:dyDescent="0.65">
      <c r="A2649" s="285">
        <v>121683</v>
      </c>
      <c r="B2649" s="286" t="s">
        <v>540</v>
      </c>
      <c r="C2649" t="s">
        <v>226</v>
      </c>
      <c r="D2649" t="s">
        <v>226</v>
      </c>
      <c r="E2649" t="s">
        <v>226</v>
      </c>
      <c r="F2649" t="s">
        <v>226</v>
      </c>
      <c r="G2649" t="s">
        <v>224</v>
      </c>
      <c r="H2649" t="s">
        <v>226</v>
      </c>
      <c r="I2649" t="s">
        <v>226</v>
      </c>
      <c r="J2649" t="s">
        <v>224</v>
      </c>
      <c r="K2649" t="s">
        <v>226</v>
      </c>
      <c r="L2649" t="s">
        <v>226</v>
      </c>
      <c r="M2649" t="s">
        <v>995</v>
      </c>
      <c r="N2649" t="s">
        <v>226</v>
      </c>
      <c r="O2649" t="s">
        <v>226</v>
      </c>
      <c r="P2649" t="s">
        <v>226</v>
      </c>
      <c r="Q2649" t="s">
        <v>226</v>
      </c>
      <c r="R2649" t="s">
        <v>226</v>
      </c>
      <c r="S2649" t="s">
        <v>226</v>
      </c>
      <c r="T2649" t="s">
        <v>226</v>
      </c>
      <c r="U2649" t="s">
        <v>226</v>
      </c>
      <c r="V2649" t="s">
        <v>226</v>
      </c>
      <c r="W2649" t="s">
        <v>226</v>
      </c>
      <c r="X2649" t="s">
        <v>226</v>
      </c>
      <c r="Y2649" t="s">
        <v>226</v>
      </c>
      <c r="Z2649" t="s">
        <v>226</v>
      </c>
      <c r="AA2649" t="s">
        <v>226</v>
      </c>
      <c r="AB2649" t="s">
        <v>225</v>
      </c>
      <c r="AC2649" t="s">
        <v>225</v>
      </c>
      <c r="AD2649" t="s">
        <v>225</v>
      </c>
      <c r="AE2649" t="s">
        <v>225</v>
      </c>
      <c r="AF2649" t="s">
        <v>225</v>
      </c>
      <c r="AG2649" t="s">
        <v>394</v>
      </c>
      <c r="AH2649" t="s">
        <v>394</v>
      </c>
      <c r="AI2649" t="s">
        <v>394</v>
      </c>
      <c r="AJ2649" t="s">
        <v>394</v>
      </c>
      <c r="AK2649" t="s">
        <v>394</v>
      </c>
      <c r="AL2649" t="s">
        <v>394</v>
      </c>
      <c r="AM2649" t="s">
        <v>394</v>
      </c>
      <c r="AN2649" t="s">
        <v>394</v>
      </c>
      <c r="AO2649" t="s">
        <v>394</v>
      </c>
      <c r="AP2649" t="s">
        <v>394</v>
      </c>
      <c r="AQ2649" s="288"/>
      <c r="AR2649" s="296"/>
      <c r="AS2649" s="296"/>
      <c r="AU2649"/>
    </row>
    <row r="2650" spans="1:47" x14ac:dyDescent="0.3">
      <c r="A2650" s="285">
        <v>121684</v>
      </c>
      <c r="B2650" s="286" t="s">
        <v>539</v>
      </c>
      <c r="C2650" t="s">
        <v>995</v>
      </c>
      <c r="D2650" t="s">
        <v>995</v>
      </c>
      <c r="E2650" t="s">
        <v>995</v>
      </c>
      <c r="F2650" t="s">
        <v>995</v>
      </c>
      <c r="G2650" t="s">
        <v>995</v>
      </c>
      <c r="H2650" t="s">
        <v>995</v>
      </c>
      <c r="I2650" t="s">
        <v>995</v>
      </c>
      <c r="J2650" t="s">
        <v>995</v>
      </c>
      <c r="K2650" t="s">
        <v>995</v>
      </c>
      <c r="L2650" t="s">
        <v>995</v>
      </c>
      <c r="M2650" t="s">
        <v>995</v>
      </c>
      <c r="N2650" t="s">
        <v>995</v>
      </c>
      <c r="O2650" t="s">
        <v>995</v>
      </c>
      <c r="P2650" t="s">
        <v>995</v>
      </c>
      <c r="Q2650" t="s">
        <v>995</v>
      </c>
      <c r="R2650" t="s">
        <v>995</v>
      </c>
      <c r="S2650" t="s">
        <v>995</v>
      </c>
      <c r="T2650" t="s">
        <v>995</v>
      </c>
      <c r="U2650" t="s">
        <v>995</v>
      </c>
      <c r="V2650" t="s">
        <v>995</v>
      </c>
      <c r="W2650" t="s">
        <v>995</v>
      </c>
      <c r="X2650" t="s">
        <v>995</v>
      </c>
      <c r="Y2650" t="s">
        <v>995</v>
      </c>
      <c r="Z2650" t="s">
        <v>995</v>
      </c>
      <c r="AA2650" t="s">
        <v>995</v>
      </c>
      <c r="AB2650" t="s">
        <v>995</v>
      </c>
      <c r="AC2650" t="s">
        <v>995</v>
      </c>
      <c r="AD2650" t="s">
        <v>995</v>
      </c>
      <c r="AE2650" t="s">
        <v>995</v>
      </c>
      <c r="AF2650" t="s">
        <v>995</v>
      </c>
      <c r="AG2650" t="s">
        <v>995</v>
      </c>
      <c r="AH2650" t="s">
        <v>995</v>
      </c>
      <c r="AI2650" t="s">
        <v>995</v>
      </c>
      <c r="AJ2650" t="s">
        <v>995</v>
      </c>
      <c r="AK2650" t="s">
        <v>995</v>
      </c>
      <c r="AL2650" t="s">
        <v>995</v>
      </c>
      <c r="AM2650" t="s">
        <v>995</v>
      </c>
      <c r="AN2650" t="s">
        <v>995</v>
      </c>
      <c r="AO2650" t="s">
        <v>995</v>
      </c>
      <c r="AP2650" t="s">
        <v>995</v>
      </c>
      <c r="AQ2650" s="286" t="s">
        <v>855</v>
      </c>
      <c r="AR2650" s="303"/>
      <c r="AS2650" s="303"/>
    </row>
    <row r="2651" spans="1:47" ht="21.6" x14ac:dyDescent="0.3">
      <c r="A2651" s="285">
        <v>121685</v>
      </c>
      <c r="B2651" s="286" t="s">
        <v>61</v>
      </c>
      <c r="C2651" t="s">
        <v>226</v>
      </c>
      <c r="D2651" t="s">
        <v>226</v>
      </c>
      <c r="E2651" t="s">
        <v>226</v>
      </c>
      <c r="F2651" t="s">
        <v>226</v>
      </c>
      <c r="G2651" t="s">
        <v>226</v>
      </c>
      <c r="H2651" t="s">
        <v>226</v>
      </c>
      <c r="I2651" t="s">
        <v>226</v>
      </c>
      <c r="J2651" t="s">
        <v>224</v>
      </c>
      <c r="K2651" t="s">
        <v>226</v>
      </c>
      <c r="L2651" t="s">
        <v>226</v>
      </c>
      <c r="M2651" t="s">
        <v>224</v>
      </c>
      <c r="N2651" t="s">
        <v>224</v>
      </c>
      <c r="O2651" t="s">
        <v>226</v>
      </c>
      <c r="P2651" t="s">
        <v>224</v>
      </c>
      <c r="Q2651" t="s">
        <v>226</v>
      </c>
      <c r="R2651" t="s">
        <v>226</v>
      </c>
      <c r="S2651" t="s">
        <v>226</v>
      </c>
      <c r="T2651" t="s">
        <v>226</v>
      </c>
      <c r="U2651" t="s">
        <v>224</v>
      </c>
      <c r="V2651" t="s">
        <v>226</v>
      </c>
      <c r="W2651" t="s">
        <v>226</v>
      </c>
      <c r="X2651" t="s">
        <v>226</v>
      </c>
      <c r="Y2651" t="s">
        <v>226</v>
      </c>
      <c r="Z2651" t="s">
        <v>226</v>
      </c>
      <c r="AA2651" t="s">
        <v>226</v>
      </c>
      <c r="AB2651" t="s">
        <v>226</v>
      </c>
      <c r="AC2651" t="s">
        <v>226</v>
      </c>
      <c r="AD2651" t="s">
        <v>226</v>
      </c>
      <c r="AE2651" t="s">
        <v>225</v>
      </c>
      <c r="AF2651" t="s">
        <v>225</v>
      </c>
      <c r="AG2651" t="s">
        <v>226</v>
      </c>
      <c r="AH2651" t="s">
        <v>224</v>
      </c>
      <c r="AI2651" t="s">
        <v>226</v>
      </c>
      <c r="AJ2651" t="s">
        <v>226</v>
      </c>
      <c r="AK2651" t="s">
        <v>224</v>
      </c>
      <c r="AL2651" t="s">
        <v>226</v>
      </c>
      <c r="AM2651" t="s">
        <v>226</v>
      </c>
      <c r="AN2651" t="s">
        <v>226</v>
      </c>
      <c r="AO2651" t="s">
        <v>224</v>
      </c>
      <c r="AP2651" t="s">
        <v>224</v>
      </c>
      <c r="AQ2651" s="286" t="s">
        <v>394</v>
      </c>
      <c r="AR2651" s="307"/>
      <c r="AS2651" s="310"/>
    </row>
    <row r="2652" spans="1:47" x14ac:dyDescent="0.3">
      <c r="A2652" s="285">
        <v>121686</v>
      </c>
      <c r="B2652" s="286" t="s">
        <v>539</v>
      </c>
      <c r="C2652" t="s">
        <v>995</v>
      </c>
      <c r="D2652" t="s">
        <v>995</v>
      </c>
      <c r="E2652" t="s">
        <v>995</v>
      </c>
      <c r="F2652" t="s">
        <v>995</v>
      </c>
      <c r="G2652" t="s">
        <v>995</v>
      </c>
      <c r="H2652" t="s">
        <v>995</v>
      </c>
      <c r="I2652" t="s">
        <v>995</v>
      </c>
      <c r="J2652" t="s">
        <v>995</v>
      </c>
      <c r="K2652" t="s">
        <v>995</v>
      </c>
      <c r="L2652" t="s">
        <v>995</v>
      </c>
      <c r="M2652" t="s">
        <v>995</v>
      </c>
      <c r="N2652" t="s">
        <v>995</v>
      </c>
      <c r="O2652" t="s">
        <v>995</v>
      </c>
      <c r="P2652" t="s">
        <v>995</v>
      </c>
      <c r="Q2652" t="s">
        <v>995</v>
      </c>
      <c r="R2652" t="s">
        <v>995</v>
      </c>
      <c r="S2652" t="s">
        <v>995</v>
      </c>
      <c r="T2652" t="s">
        <v>995</v>
      </c>
      <c r="U2652" t="s">
        <v>995</v>
      </c>
      <c r="V2652" t="s">
        <v>995</v>
      </c>
      <c r="W2652" t="s">
        <v>995</v>
      </c>
      <c r="X2652" t="s">
        <v>995</v>
      </c>
      <c r="Y2652" t="s">
        <v>995</v>
      </c>
      <c r="Z2652" t="s">
        <v>995</v>
      </c>
      <c r="AA2652" t="s">
        <v>995</v>
      </c>
      <c r="AB2652" t="s">
        <v>995</v>
      </c>
      <c r="AC2652" t="s">
        <v>995</v>
      </c>
      <c r="AD2652" t="s">
        <v>995</v>
      </c>
      <c r="AE2652" t="s">
        <v>995</v>
      </c>
      <c r="AF2652" t="s">
        <v>995</v>
      </c>
      <c r="AG2652" t="s">
        <v>995</v>
      </c>
      <c r="AH2652" t="s">
        <v>995</v>
      </c>
      <c r="AI2652" t="s">
        <v>995</v>
      </c>
      <c r="AJ2652" t="s">
        <v>995</v>
      </c>
      <c r="AK2652" t="s">
        <v>995</v>
      </c>
      <c r="AL2652" t="s">
        <v>995</v>
      </c>
      <c r="AM2652" t="s">
        <v>995</v>
      </c>
      <c r="AN2652" t="s">
        <v>995</v>
      </c>
      <c r="AO2652" t="s">
        <v>995</v>
      </c>
      <c r="AP2652" t="s">
        <v>995</v>
      </c>
      <c r="AQ2652" s="286" t="s">
        <v>855</v>
      </c>
      <c r="AR2652" s="303"/>
      <c r="AS2652" s="303"/>
    </row>
    <row r="2653" spans="1:47" x14ac:dyDescent="0.3">
      <c r="A2653" s="285">
        <v>121687</v>
      </c>
      <c r="B2653" s="286" t="s">
        <v>539</v>
      </c>
      <c r="C2653" t="s">
        <v>995</v>
      </c>
      <c r="D2653" t="s">
        <v>995</v>
      </c>
      <c r="E2653" t="s">
        <v>995</v>
      </c>
      <c r="F2653" t="s">
        <v>995</v>
      </c>
      <c r="G2653" t="s">
        <v>995</v>
      </c>
      <c r="H2653" t="s">
        <v>995</v>
      </c>
      <c r="I2653" t="s">
        <v>995</v>
      </c>
      <c r="J2653" t="s">
        <v>995</v>
      </c>
      <c r="K2653" t="s">
        <v>995</v>
      </c>
      <c r="L2653" t="s">
        <v>995</v>
      </c>
      <c r="M2653" t="s">
        <v>995</v>
      </c>
      <c r="N2653" t="s">
        <v>995</v>
      </c>
      <c r="O2653" t="s">
        <v>995</v>
      </c>
      <c r="P2653" t="s">
        <v>995</v>
      </c>
      <c r="Q2653" t="s">
        <v>995</v>
      </c>
      <c r="R2653" t="s">
        <v>995</v>
      </c>
      <c r="S2653" t="s">
        <v>995</v>
      </c>
      <c r="T2653" t="s">
        <v>995</v>
      </c>
      <c r="U2653" t="s">
        <v>995</v>
      </c>
      <c r="V2653" t="s">
        <v>995</v>
      </c>
      <c r="W2653" t="s">
        <v>995</v>
      </c>
      <c r="X2653" t="s">
        <v>995</v>
      </c>
      <c r="Y2653" t="s">
        <v>995</v>
      </c>
      <c r="Z2653" t="s">
        <v>995</v>
      </c>
      <c r="AA2653" t="s">
        <v>995</v>
      </c>
      <c r="AB2653" t="s">
        <v>995</v>
      </c>
      <c r="AC2653" t="s">
        <v>995</v>
      </c>
      <c r="AD2653" t="s">
        <v>995</v>
      </c>
      <c r="AE2653" t="s">
        <v>995</v>
      </c>
      <c r="AF2653" t="s">
        <v>995</v>
      </c>
      <c r="AG2653" t="s">
        <v>995</v>
      </c>
      <c r="AH2653" t="s">
        <v>995</v>
      </c>
      <c r="AI2653" t="s">
        <v>995</v>
      </c>
      <c r="AJ2653" t="s">
        <v>995</v>
      </c>
      <c r="AK2653" t="s">
        <v>995</v>
      </c>
      <c r="AL2653" t="s">
        <v>995</v>
      </c>
      <c r="AM2653" t="s">
        <v>995</v>
      </c>
      <c r="AN2653" t="s">
        <v>995</v>
      </c>
      <c r="AO2653" t="s">
        <v>995</v>
      </c>
      <c r="AP2653" t="s">
        <v>995</v>
      </c>
      <c r="AQ2653" s="286" t="s">
        <v>855</v>
      </c>
      <c r="AR2653" s="303"/>
      <c r="AS2653" s="303"/>
    </row>
    <row r="2654" spans="1:47" x14ac:dyDescent="0.3">
      <c r="A2654" s="285">
        <v>121688</v>
      </c>
      <c r="B2654" s="286" t="s">
        <v>539</v>
      </c>
      <c r="C2654" t="s">
        <v>995</v>
      </c>
      <c r="D2654" t="s">
        <v>995</v>
      </c>
      <c r="E2654" t="s">
        <v>995</v>
      </c>
      <c r="F2654" t="s">
        <v>995</v>
      </c>
      <c r="G2654" t="s">
        <v>995</v>
      </c>
      <c r="H2654" t="s">
        <v>995</v>
      </c>
      <c r="I2654" t="s">
        <v>995</v>
      </c>
      <c r="J2654" t="s">
        <v>995</v>
      </c>
      <c r="K2654" t="s">
        <v>995</v>
      </c>
      <c r="L2654" t="s">
        <v>995</v>
      </c>
      <c r="M2654" t="s">
        <v>995</v>
      </c>
      <c r="N2654" t="s">
        <v>995</v>
      </c>
      <c r="O2654" t="s">
        <v>995</v>
      </c>
      <c r="P2654" t="s">
        <v>995</v>
      </c>
      <c r="Q2654" t="s">
        <v>995</v>
      </c>
      <c r="R2654" t="s">
        <v>995</v>
      </c>
      <c r="S2654" t="s">
        <v>995</v>
      </c>
      <c r="T2654" t="s">
        <v>995</v>
      </c>
      <c r="U2654" t="s">
        <v>995</v>
      </c>
      <c r="V2654" t="s">
        <v>995</v>
      </c>
      <c r="W2654" t="s">
        <v>995</v>
      </c>
      <c r="X2654" t="s">
        <v>995</v>
      </c>
      <c r="Y2654" t="s">
        <v>995</v>
      </c>
      <c r="Z2654" t="s">
        <v>995</v>
      </c>
      <c r="AA2654" t="s">
        <v>995</v>
      </c>
      <c r="AB2654" t="s">
        <v>995</v>
      </c>
      <c r="AC2654" t="s">
        <v>995</v>
      </c>
      <c r="AD2654" t="s">
        <v>995</v>
      </c>
      <c r="AE2654" t="s">
        <v>995</v>
      </c>
      <c r="AF2654" t="s">
        <v>995</v>
      </c>
      <c r="AG2654" t="s">
        <v>995</v>
      </c>
      <c r="AH2654" t="s">
        <v>995</v>
      </c>
      <c r="AI2654" t="s">
        <v>995</v>
      </c>
      <c r="AJ2654" t="s">
        <v>995</v>
      </c>
      <c r="AK2654" t="s">
        <v>995</v>
      </c>
      <c r="AL2654" t="s">
        <v>995</v>
      </c>
      <c r="AM2654" t="s">
        <v>995</v>
      </c>
      <c r="AN2654" t="s">
        <v>995</v>
      </c>
      <c r="AO2654" t="s">
        <v>995</v>
      </c>
      <c r="AP2654" t="s">
        <v>995</v>
      </c>
      <c r="AQ2654" s="286" t="s">
        <v>855</v>
      </c>
      <c r="AR2654" s="303"/>
      <c r="AS2654" s="303"/>
    </row>
    <row r="2655" spans="1:47" x14ac:dyDescent="0.3">
      <c r="A2655" s="285">
        <v>121690</v>
      </c>
      <c r="B2655" s="286" t="s">
        <v>540</v>
      </c>
      <c r="AQ2655" s="286" t="s">
        <v>394</v>
      </c>
      <c r="AR2655" s="303"/>
      <c r="AS2655" s="303"/>
    </row>
    <row r="2656" spans="1:47" x14ac:dyDescent="0.3">
      <c r="A2656" s="285">
        <v>121691</v>
      </c>
      <c r="B2656" s="286" t="s">
        <v>539</v>
      </c>
      <c r="C2656" t="s">
        <v>995</v>
      </c>
      <c r="D2656" t="s">
        <v>995</v>
      </c>
      <c r="E2656" t="s">
        <v>995</v>
      </c>
      <c r="F2656" t="s">
        <v>995</v>
      </c>
      <c r="G2656" t="s">
        <v>995</v>
      </c>
      <c r="H2656" t="s">
        <v>995</v>
      </c>
      <c r="I2656" t="s">
        <v>995</v>
      </c>
      <c r="J2656" t="s">
        <v>995</v>
      </c>
      <c r="K2656" t="s">
        <v>995</v>
      </c>
      <c r="L2656" t="s">
        <v>995</v>
      </c>
      <c r="M2656" t="s">
        <v>995</v>
      </c>
      <c r="N2656" t="s">
        <v>995</v>
      </c>
      <c r="O2656" t="s">
        <v>995</v>
      </c>
      <c r="P2656" t="s">
        <v>995</v>
      </c>
      <c r="Q2656" t="s">
        <v>995</v>
      </c>
      <c r="R2656" t="s">
        <v>995</v>
      </c>
      <c r="S2656" t="s">
        <v>995</v>
      </c>
      <c r="T2656" t="s">
        <v>995</v>
      </c>
      <c r="U2656" t="s">
        <v>995</v>
      </c>
      <c r="V2656" t="s">
        <v>995</v>
      </c>
      <c r="W2656" t="s">
        <v>995</v>
      </c>
      <c r="X2656" t="s">
        <v>995</v>
      </c>
      <c r="Y2656" t="s">
        <v>995</v>
      </c>
      <c r="Z2656" t="s">
        <v>995</v>
      </c>
      <c r="AA2656" t="s">
        <v>995</v>
      </c>
      <c r="AB2656" t="s">
        <v>995</v>
      </c>
      <c r="AC2656" t="s">
        <v>995</v>
      </c>
      <c r="AD2656" t="s">
        <v>995</v>
      </c>
      <c r="AE2656" t="s">
        <v>995</v>
      </c>
      <c r="AF2656" t="s">
        <v>995</v>
      </c>
      <c r="AG2656" t="s">
        <v>995</v>
      </c>
      <c r="AH2656" t="s">
        <v>995</v>
      </c>
      <c r="AI2656" t="s">
        <v>995</v>
      </c>
      <c r="AJ2656" t="s">
        <v>995</v>
      </c>
      <c r="AK2656" t="s">
        <v>995</v>
      </c>
      <c r="AL2656" t="s">
        <v>995</v>
      </c>
      <c r="AM2656" t="s">
        <v>995</v>
      </c>
      <c r="AN2656" t="s">
        <v>995</v>
      </c>
      <c r="AO2656" t="s">
        <v>995</v>
      </c>
      <c r="AP2656" t="s">
        <v>995</v>
      </c>
      <c r="AQ2656" s="286" t="s">
        <v>855</v>
      </c>
      <c r="AR2656" s="303"/>
      <c r="AS2656" s="303"/>
    </row>
    <row r="2657" spans="1:45" ht="28.8" x14ac:dyDescent="0.3">
      <c r="A2657" s="285">
        <v>121692</v>
      </c>
      <c r="B2657" s="286" t="s">
        <v>67</v>
      </c>
      <c r="C2657" t="s">
        <v>226</v>
      </c>
      <c r="D2657" t="s">
        <v>226</v>
      </c>
      <c r="E2657" t="s">
        <v>226</v>
      </c>
      <c r="F2657" t="s">
        <v>226</v>
      </c>
      <c r="G2657" t="s">
        <v>226</v>
      </c>
      <c r="H2657" t="s">
        <v>226</v>
      </c>
      <c r="I2657" t="s">
        <v>224</v>
      </c>
      <c r="J2657" t="s">
        <v>224</v>
      </c>
      <c r="K2657" t="s">
        <v>226</v>
      </c>
      <c r="L2657" t="s">
        <v>224</v>
      </c>
      <c r="M2657" t="s">
        <v>224</v>
      </c>
      <c r="N2657" t="s">
        <v>225</v>
      </c>
      <c r="O2657" t="s">
        <v>226</v>
      </c>
      <c r="P2657" t="s">
        <v>224</v>
      </c>
      <c r="Q2657" t="s">
        <v>224</v>
      </c>
      <c r="R2657" t="s">
        <v>226</v>
      </c>
      <c r="S2657" t="s">
        <v>224</v>
      </c>
      <c r="T2657" t="s">
        <v>226</v>
      </c>
      <c r="U2657" t="s">
        <v>224</v>
      </c>
      <c r="V2657" t="s">
        <v>226</v>
      </c>
      <c r="W2657" t="s">
        <v>226</v>
      </c>
      <c r="X2657" t="s">
        <v>226</v>
      </c>
      <c r="Y2657" t="s">
        <v>225</v>
      </c>
      <c r="Z2657" t="s">
        <v>226</v>
      </c>
      <c r="AA2657" t="s">
        <v>225</v>
      </c>
      <c r="AB2657" t="s">
        <v>226</v>
      </c>
      <c r="AC2657" t="s">
        <v>226</v>
      </c>
      <c r="AD2657" t="s">
        <v>226</v>
      </c>
      <c r="AE2657" t="s">
        <v>226</v>
      </c>
      <c r="AF2657" t="s">
        <v>226</v>
      </c>
      <c r="AG2657" t="s">
        <v>225</v>
      </c>
      <c r="AH2657" t="s">
        <v>225</v>
      </c>
      <c r="AI2657" t="s">
        <v>225</v>
      </c>
      <c r="AJ2657" t="s">
        <v>225</v>
      </c>
      <c r="AK2657" t="s">
        <v>225</v>
      </c>
      <c r="AL2657" t="s">
        <v>394</v>
      </c>
      <c r="AM2657" t="s">
        <v>394</v>
      </c>
      <c r="AN2657" t="s">
        <v>394</v>
      </c>
      <c r="AO2657" t="s">
        <v>394</v>
      </c>
      <c r="AP2657" t="s">
        <v>394</v>
      </c>
      <c r="AQ2657" s="286" t="s">
        <v>394</v>
      </c>
      <c r="AR2657" s="307"/>
      <c r="AS2657" s="310"/>
    </row>
    <row r="2658" spans="1:45" x14ac:dyDescent="0.3">
      <c r="A2658" s="285">
        <v>121693</v>
      </c>
      <c r="B2658" s="286" t="s">
        <v>540</v>
      </c>
      <c r="C2658" t="s">
        <v>995</v>
      </c>
      <c r="D2658" t="s">
        <v>995</v>
      </c>
      <c r="E2658" t="s">
        <v>995</v>
      </c>
      <c r="F2658" t="s">
        <v>995</v>
      </c>
      <c r="G2658" t="s">
        <v>995</v>
      </c>
      <c r="H2658" t="s">
        <v>995</v>
      </c>
      <c r="I2658" t="s">
        <v>995</v>
      </c>
      <c r="J2658" t="s">
        <v>995</v>
      </c>
      <c r="K2658" t="s">
        <v>995</v>
      </c>
      <c r="L2658" t="s">
        <v>995</v>
      </c>
      <c r="M2658" t="s">
        <v>995</v>
      </c>
      <c r="N2658" t="s">
        <v>995</v>
      </c>
      <c r="O2658" t="s">
        <v>995</v>
      </c>
      <c r="P2658" t="s">
        <v>995</v>
      </c>
      <c r="Q2658" t="s">
        <v>995</v>
      </c>
      <c r="R2658" t="s">
        <v>995</v>
      </c>
      <c r="S2658" t="s">
        <v>995</v>
      </c>
      <c r="T2658" t="s">
        <v>995</v>
      </c>
      <c r="U2658" t="s">
        <v>995</v>
      </c>
      <c r="V2658" t="s">
        <v>995</v>
      </c>
      <c r="W2658" t="s">
        <v>995</v>
      </c>
      <c r="X2658" t="s">
        <v>995</v>
      </c>
      <c r="Y2658" t="s">
        <v>995</v>
      </c>
      <c r="Z2658" t="s">
        <v>995</v>
      </c>
      <c r="AA2658" t="s">
        <v>995</v>
      </c>
      <c r="AB2658" t="s">
        <v>995</v>
      </c>
      <c r="AC2658" t="s">
        <v>995</v>
      </c>
      <c r="AD2658" t="s">
        <v>995</v>
      </c>
      <c r="AE2658" t="s">
        <v>995</v>
      </c>
      <c r="AF2658" t="s">
        <v>995</v>
      </c>
      <c r="AG2658" t="s">
        <v>995</v>
      </c>
      <c r="AH2658" t="s">
        <v>995</v>
      </c>
      <c r="AI2658" t="s">
        <v>995</v>
      </c>
      <c r="AJ2658" t="s">
        <v>995</v>
      </c>
      <c r="AK2658" t="s">
        <v>995</v>
      </c>
      <c r="AL2658" t="s">
        <v>995</v>
      </c>
      <c r="AM2658" t="s">
        <v>995</v>
      </c>
      <c r="AN2658" t="s">
        <v>995</v>
      </c>
      <c r="AO2658" t="s">
        <v>995</v>
      </c>
      <c r="AP2658" t="s">
        <v>995</v>
      </c>
      <c r="AQ2658" s="286" t="s">
        <v>855</v>
      </c>
      <c r="AR2658" s="303"/>
      <c r="AS2658" s="303"/>
    </row>
    <row r="2659" spans="1:45" ht="21.6" x14ac:dyDescent="0.3">
      <c r="A2659" s="285">
        <v>121694</v>
      </c>
      <c r="B2659" s="286" t="s">
        <v>61</v>
      </c>
      <c r="C2659" t="s">
        <v>226</v>
      </c>
      <c r="D2659" t="s">
        <v>226</v>
      </c>
      <c r="E2659" t="s">
        <v>226</v>
      </c>
      <c r="F2659" t="s">
        <v>226</v>
      </c>
      <c r="G2659" t="s">
        <v>226</v>
      </c>
      <c r="H2659" t="s">
        <v>226</v>
      </c>
      <c r="I2659" t="s">
        <v>226</v>
      </c>
      <c r="J2659" t="s">
        <v>226</v>
      </c>
      <c r="K2659" t="s">
        <v>226</v>
      </c>
      <c r="L2659" t="s">
        <v>226</v>
      </c>
      <c r="M2659" t="s">
        <v>226</v>
      </c>
      <c r="N2659" t="s">
        <v>226</v>
      </c>
      <c r="O2659" t="s">
        <v>226</v>
      </c>
      <c r="P2659" t="s">
        <v>224</v>
      </c>
      <c r="Q2659" t="s">
        <v>226</v>
      </c>
      <c r="R2659" t="s">
        <v>226</v>
      </c>
      <c r="S2659" t="s">
        <v>226</v>
      </c>
      <c r="T2659" t="s">
        <v>226</v>
      </c>
      <c r="U2659" t="s">
        <v>226</v>
      </c>
      <c r="V2659" t="s">
        <v>226</v>
      </c>
      <c r="W2659" t="s">
        <v>226</v>
      </c>
      <c r="X2659" t="s">
        <v>226</v>
      </c>
      <c r="Y2659" t="s">
        <v>226</v>
      </c>
      <c r="Z2659" t="s">
        <v>226</v>
      </c>
      <c r="AA2659" t="s">
        <v>226</v>
      </c>
      <c r="AB2659" t="s">
        <v>226</v>
      </c>
      <c r="AC2659" t="s">
        <v>226</v>
      </c>
      <c r="AD2659" t="s">
        <v>226</v>
      </c>
      <c r="AE2659" t="s">
        <v>226</v>
      </c>
      <c r="AF2659" t="s">
        <v>226</v>
      </c>
      <c r="AG2659" t="s">
        <v>226</v>
      </c>
      <c r="AH2659" t="s">
        <v>224</v>
      </c>
      <c r="AI2659" t="s">
        <v>225</v>
      </c>
      <c r="AJ2659" t="s">
        <v>226</v>
      </c>
      <c r="AK2659" t="s">
        <v>226</v>
      </c>
      <c r="AL2659" t="s">
        <v>226</v>
      </c>
      <c r="AM2659" t="s">
        <v>226</v>
      </c>
      <c r="AN2659" t="s">
        <v>226</v>
      </c>
      <c r="AO2659" t="s">
        <v>224</v>
      </c>
      <c r="AP2659" t="s">
        <v>226</v>
      </c>
      <c r="AQ2659" s="286" t="s">
        <v>394</v>
      </c>
      <c r="AR2659" s="307"/>
      <c r="AS2659" s="310"/>
    </row>
    <row r="2660" spans="1:45" x14ac:dyDescent="0.3">
      <c r="A2660" s="285">
        <v>121695</v>
      </c>
      <c r="B2660" s="286" t="s">
        <v>539</v>
      </c>
      <c r="C2660" t="s">
        <v>995</v>
      </c>
      <c r="D2660" t="s">
        <v>995</v>
      </c>
      <c r="E2660" t="s">
        <v>995</v>
      </c>
      <c r="F2660" t="s">
        <v>995</v>
      </c>
      <c r="G2660" t="s">
        <v>995</v>
      </c>
      <c r="H2660" t="s">
        <v>995</v>
      </c>
      <c r="I2660" t="s">
        <v>995</v>
      </c>
      <c r="J2660" t="s">
        <v>995</v>
      </c>
      <c r="K2660" t="s">
        <v>995</v>
      </c>
      <c r="L2660" t="s">
        <v>995</v>
      </c>
      <c r="M2660" t="s">
        <v>995</v>
      </c>
      <c r="N2660" t="s">
        <v>995</v>
      </c>
      <c r="O2660" t="s">
        <v>995</v>
      </c>
      <c r="P2660" t="s">
        <v>995</v>
      </c>
      <c r="Q2660" t="s">
        <v>995</v>
      </c>
      <c r="R2660" t="s">
        <v>995</v>
      </c>
      <c r="S2660" t="s">
        <v>995</v>
      </c>
      <c r="T2660" t="s">
        <v>995</v>
      </c>
      <c r="U2660" t="s">
        <v>995</v>
      </c>
      <c r="V2660" t="s">
        <v>995</v>
      </c>
      <c r="W2660" t="s">
        <v>995</v>
      </c>
      <c r="X2660" t="s">
        <v>995</v>
      </c>
      <c r="Y2660" t="s">
        <v>995</v>
      </c>
      <c r="Z2660" t="s">
        <v>995</v>
      </c>
      <c r="AA2660" t="s">
        <v>995</v>
      </c>
      <c r="AB2660" t="s">
        <v>995</v>
      </c>
      <c r="AC2660" t="s">
        <v>995</v>
      </c>
      <c r="AD2660" t="s">
        <v>995</v>
      </c>
      <c r="AE2660" t="s">
        <v>995</v>
      </c>
      <c r="AF2660" t="s">
        <v>995</v>
      </c>
      <c r="AG2660" t="s">
        <v>995</v>
      </c>
      <c r="AH2660" t="s">
        <v>995</v>
      </c>
      <c r="AI2660" t="s">
        <v>995</v>
      </c>
      <c r="AJ2660" t="s">
        <v>995</v>
      </c>
      <c r="AK2660" t="s">
        <v>995</v>
      </c>
      <c r="AL2660" t="s">
        <v>995</v>
      </c>
      <c r="AM2660" t="s">
        <v>995</v>
      </c>
      <c r="AN2660" t="s">
        <v>995</v>
      </c>
      <c r="AO2660" t="s">
        <v>995</v>
      </c>
      <c r="AP2660" t="s">
        <v>995</v>
      </c>
      <c r="AQ2660" s="286" t="s">
        <v>855</v>
      </c>
      <c r="AR2660" s="303"/>
      <c r="AS2660" s="303"/>
    </row>
    <row r="2661" spans="1:45" x14ac:dyDescent="0.3">
      <c r="A2661" s="285">
        <v>121698</v>
      </c>
      <c r="B2661" s="286" t="s">
        <v>540</v>
      </c>
      <c r="AQ2661" s="286" t="s">
        <v>394</v>
      </c>
      <c r="AR2661" s="303"/>
      <c r="AS2661" s="303"/>
    </row>
    <row r="2662" spans="1:45" x14ac:dyDescent="0.3">
      <c r="A2662" s="285">
        <v>121701</v>
      </c>
      <c r="B2662" s="286" t="s">
        <v>539</v>
      </c>
      <c r="C2662" t="s">
        <v>995</v>
      </c>
      <c r="D2662" t="s">
        <v>995</v>
      </c>
      <c r="E2662" t="s">
        <v>995</v>
      </c>
      <c r="F2662" t="s">
        <v>995</v>
      </c>
      <c r="G2662" t="s">
        <v>995</v>
      </c>
      <c r="H2662" t="s">
        <v>995</v>
      </c>
      <c r="I2662" t="s">
        <v>995</v>
      </c>
      <c r="J2662" t="s">
        <v>995</v>
      </c>
      <c r="K2662" t="s">
        <v>995</v>
      </c>
      <c r="L2662" t="s">
        <v>995</v>
      </c>
      <c r="M2662" t="s">
        <v>995</v>
      </c>
      <c r="N2662" t="s">
        <v>995</v>
      </c>
      <c r="O2662" t="s">
        <v>995</v>
      </c>
      <c r="P2662" t="s">
        <v>995</v>
      </c>
      <c r="Q2662" t="s">
        <v>995</v>
      </c>
      <c r="R2662" t="s">
        <v>995</v>
      </c>
      <c r="S2662" t="s">
        <v>995</v>
      </c>
      <c r="T2662" t="s">
        <v>995</v>
      </c>
      <c r="U2662" t="s">
        <v>995</v>
      </c>
      <c r="V2662" t="s">
        <v>995</v>
      </c>
      <c r="W2662" t="s">
        <v>995</v>
      </c>
      <c r="X2662" t="s">
        <v>995</v>
      </c>
      <c r="Y2662" t="s">
        <v>995</v>
      </c>
      <c r="Z2662" t="s">
        <v>995</v>
      </c>
      <c r="AA2662" t="s">
        <v>995</v>
      </c>
      <c r="AB2662" t="s">
        <v>995</v>
      </c>
      <c r="AC2662" t="s">
        <v>995</v>
      </c>
      <c r="AD2662" t="s">
        <v>995</v>
      </c>
      <c r="AE2662" t="s">
        <v>995</v>
      </c>
      <c r="AF2662" t="s">
        <v>995</v>
      </c>
      <c r="AG2662" t="s">
        <v>995</v>
      </c>
      <c r="AH2662" t="s">
        <v>995</v>
      </c>
      <c r="AI2662" t="s">
        <v>995</v>
      </c>
      <c r="AJ2662" t="s">
        <v>995</v>
      </c>
      <c r="AK2662" t="s">
        <v>995</v>
      </c>
      <c r="AL2662" t="s">
        <v>995</v>
      </c>
      <c r="AM2662" t="s">
        <v>995</v>
      </c>
      <c r="AN2662" t="s">
        <v>995</v>
      </c>
      <c r="AO2662" t="s">
        <v>995</v>
      </c>
      <c r="AP2662" t="s">
        <v>995</v>
      </c>
      <c r="AQ2662" s="286" t="s">
        <v>855</v>
      </c>
      <c r="AR2662" s="303"/>
      <c r="AS2662" s="303"/>
    </row>
    <row r="2663" spans="1:45" x14ac:dyDescent="0.3">
      <c r="A2663" s="285">
        <v>121702</v>
      </c>
      <c r="B2663" s="286" t="s">
        <v>540</v>
      </c>
      <c r="C2663" t="s">
        <v>995</v>
      </c>
      <c r="D2663" t="s">
        <v>995</v>
      </c>
      <c r="E2663" t="s">
        <v>995</v>
      </c>
      <c r="F2663" t="s">
        <v>995</v>
      </c>
      <c r="G2663" t="s">
        <v>995</v>
      </c>
      <c r="H2663" t="s">
        <v>995</v>
      </c>
      <c r="I2663" t="s">
        <v>995</v>
      </c>
      <c r="J2663" t="s">
        <v>995</v>
      </c>
      <c r="K2663" t="s">
        <v>995</v>
      </c>
      <c r="L2663" t="s">
        <v>995</v>
      </c>
      <c r="M2663" t="s">
        <v>995</v>
      </c>
      <c r="N2663" t="s">
        <v>995</v>
      </c>
      <c r="O2663" t="s">
        <v>995</v>
      </c>
      <c r="P2663" t="s">
        <v>995</v>
      </c>
      <c r="Q2663" t="s">
        <v>995</v>
      </c>
      <c r="R2663" t="s">
        <v>995</v>
      </c>
      <c r="S2663" t="s">
        <v>995</v>
      </c>
      <c r="T2663" t="s">
        <v>995</v>
      </c>
      <c r="U2663" t="s">
        <v>995</v>
      </c>
      <c r="V2663" t="s">
        <v>995</v>
      </c>
      <c r="W2663" t="s">
        <v>995</v>
      </c>
      <c r="X2663" t="s">
        <v>995</v>
      </c>
      <c r="Y2663" t="s">
        <v>995</v>
      </c>
      <c r="Z2663" t="s">
        <v>995</v>
      </c>
      <c r="AA2663" t="s">
        <v>995</v>
      </c>
      <c r="AB2663" t="s">
        <v>995</v>
      </c>
      <c r="AC2663" t="s">
        <v>995</v>
      </c>
      <c r="AD2663" t="s">
        <v>995</v>
      </c>
      <c r="AE2663" t="s">
        <v>995</v>
      </c>
      <c r="AF2663" t="s">
        <v>995</v>
      </c>
      <c r="AG2663" t="s">
        <v>995</v>
      </c>
      <c r="AH2663" t="s">
        <v>995</v>
      </c>
      <c r="AI2663" t="s">
        <v>995</v>
      </c>
      <c r="AJ2663" t="s">
        <v>995</v>
      </c>
      <c r="AK2663" t="s">
        <v>995</v>
      </c>
      <c r="AL2663" t="s">
        <v>995</v>
      </c>
      <c r="AM2663" t="s">
        <v>995</v>
      </c>
      <c r="AN2663" t="s">
        <v>995</v>
      </c>
      <c r="AO2663" t="s">
        <v>995</v>
      </c>
      <c r="AP2663" t="s">
        <v>995</v>
      </c>
      <c r="AQ2663" s="286" t="s">
        <v>855</v>
      </c>
      <c r="AR2663" s="303"/>
      <c r="AS2663" s="303"/>
    </row>
    <row r="2664" spans="1:45" x14ac:dyDescent="0.3">
      <c r="A2664" s="285">
        <v>121705</v>
      </c>
      <c r="B2664" s="286" t="s">
        <v>540</v>
      </c>
      <c r="AQ2664" s="286" t="s">
        <v>394</v>
      </c>
      <c r="AR2664" s="303"/>
      <c r="AS2664" s="303"/>
    </row>
    <row r="2665" spans="1:45" x14ac:dyDescent="0.3">
      <c r="A2665" s="285">
        <v>121707</v>
      </c>
      <c r="B2665" s="286" t="s">
        <v>539</v>
      </c>
      <c r="C2665" t="s">
        <v>995</v>
      </c>
      <c r="D2665" t="s">
        <v>995</v>
      </c>
      <c r="E2665" t="s">
        <v>995</v>
      </c>
      <c r="F2665" t="s">
        <v>995</v>
      </c>
      <c r="G2665" t="s">
        <v>995</v>
      </c>
      <c r="H2665" t="s">
        <v>995</v>
      </c>
      <c r="I2665" t="s">
        <v>995</v>
      </c>
      <c r="J2665" t="s">
        <v>995</v>
      </c>
      <c r="K2665" t="s">
        <v>995</v>
      </c>
      <c r="L2665" t="s">
        <v>995</v>
      </c>
      <c r="M2665" t="s">
        <v>995</v>
      </c>
      <c r="N2665" t="s">
        <v>995</v>
      </c>
      <c r="O2665" t="s">
        <v>995</v>
      </c>
      <c r="P2665" t="s">
        <v>995</v>
      </c>
      <c r="Q2665" t="s">
        <v>995</v>
      </c>
      <c r="R2665" t="s">
        <v>995</v>
      </c>
      <c r="S2665" t="s">
        <v>995</v>
      </c>
      <c r="T2665" t="s">
        <v>995</v>
      </c>
      <c r="U2665" t="s">
        <v>995</v>
      </c>
      <c r="V2665" t="s">
        <v>995</v>
      </c>
      <c r="W2665" t="s">
        <v>995</v>
      </c>
      <c r="X2665" t="s">
        <v>995</v>
      </c>
      <c r="Y2665" t="s">
        <v>995</v>
      </c>
      <c r="Z2665" t="s">
        <v>995</v>
      </c>
      <c r="AA2665" t="s">
        <v>995</v>
      </c>
      <c r="AB2665" t="s">
        <v>995</v>
      </c>
      <c r="AC2665" t="s">
        <v>995</v>
      </c>
      <c r="AD2665" t="s">
        <v>995</v>
      </c>
      <c r="AE2665" t="s">
        <v>995</v>
      </c>
      <c r="AF2665" t="s">
        <v>995</v>
      </c>
      <c r="AG2665" t="s">
        <v>995</v>
      </c>
      <c r="AH2665" t="s">
        <v>995</v>
      </c>
      <c r="AI2665" t="s">
        <v>995</v>
      </c>
      <c r="AJ2665" t="s">
        <v>995</v>
      </c>
      <c r="AK2665" t="s">
        <v>995</v>
      </c>
      <c r="AL2665" t="s">
        <v>995</v>
      </c>
      <c r="AM2665" t="s">
        <v>995</v>
      </c>
      <c r="AN2665" t="s">
        <v>995</v>
      </c>
      <c r="AO2665" t="s">
        <v>995</v>
      </c>
      <c r="AP2665" t="s">
        <v>995</v>
      </c>
      <c r="AQ2665" s="286" t="s">
        <v>855</v>
      </c>
      <c r="AR2665" s="303"/>
      <c r="AS2665" s="303"/>
    </row>
    <row r="2666" spans="1:45" x14ac:dyDescent="0.3">
      <c r="A2666" s="285">
        <v>121708</v>
      </c>
      <c r="B2666" s="286" t="s">
        <v>538</v>
      </c>
      <c r="AQ2666" s="286" t="s">
        <v>394</v>
      </c>
      <c r="AR2666" s="303"/>
      <c r="AS2666" s="303"/>
    </row>
    <row r="2667" spans="1:45" ht="21.6" x14ac:dyDescent="0.3">
      <c r="A2667" s="285">
        <v>121709</v>
      </c>
      <c r="B2667" s="286" t="s">
        <v>538</v>
      </c>
      <c r="C2667" t="s">
        <v>226</v>
      </c>
      <c r="D2667" t="s">
        <v>224</v>
      </c>
      <c r="E2667" t="s">
        <v>224</v>
      </c>
      <c r="F2667" t="s">
        <v>224</v>
      </c>
      <c r="G2667" t="s">
        <v>226</v>
      </c>
      <c r="H2667" t="s">
        <v>226</v>
      </c>
      <c r="I2667" t="s">
        <v>224</v>
      </c>
      <c r="J2667" t="s">
        <v>226</v>
      </c>
      <c r="K2667" t="s">
        <v>226</v>
      </c>
      <c r="L2667" t="s">
        <v>224</v>
      </c>
      <c r="M2667" t="s">
        <v>226</v>
      </c>
      <c r="N2667" t="s">
        <v>224</v>
      </c>
      <c r="O2667" t="s">
        <v>224</v>
      </c>
      <c r="P2667" t="s">
        <v>224</v>
      </c>
      <c r="Q2667" t="s">
        <v>226</v>
      </c>
      <c r="R2667" t="s">
        <v>224</v>
      </c>
      <c r="S2667" t="s">
        <v>224</v>
      </c>
      <c r="T2667" t="s">
        <v>224</v>
      </c>
      <c r="U2667" t="s">
        <v>226</v>
      </c>
      <c r="V2667" t="s">
        <v>226</v>
      </c>
      <c r="W2667" t="s">
        <v>226</v>
      </c>
      <c r="X2667" t="s">
        <v>226</v>
      </c>
      <c r="Y2667" t="s">
        <v>224</v>
      </c>
      <c r="Z2667" t="s">
        <v>226</v>
      </c>
      <c r="AA2667" t="s">
        <v>224</v>
      </c>
      <c r="AB2667" t="s">
        <v>225</v>
      </c>
      <c r="AC2667" t="s">
        <v>224</v>
      </c>
      <c r="AD2667" t="s">
        <v>226</v>
      </c>
      <c r="AE2667" t="s">
        <v>226</v>
      </c>
      <c r="AF2667" t="s">
        <v>226</v>
      </c>
      <c r="AG2667" t="s">
        <v>394</v>
      </c>
      <c r="AH2667" t="s">
        <v>394</v>
      </c>
      <c r="AI2667" t="s">
        <v>394</v>
      </c>
      <c r="AJ2667" t="s">
        <v>394</v>
      </c>
      <c r="AK2667" t="s">
        <v>394</v>
      </c>
      <c r="AL2667" t="s">
        <v>394</v>
      </c>
      <c r="AM2667" t="s">
        <v>394</v>
      </c>
      <c r="AN2667" t="s">
        <v>394</v>
      </c>
      <c r="AO2667" t="s">
        <v>394</v>
      </c>
      <c r="AP2667" t="s">
        <v>394</v>
      </c>
      <c r="AQ2667" s="286" t="s">
        <v>394</v>
      </c>
      <c r="AR2667" s="307"/>
      <c r="AS2667" s="310"/>
    </row>
    <row r="2668" spans="1:45" ht="21.6" x14ac:dyDescent="0.3">
      <c r="A2668" s="285">
        <v>121710</v>
      </c>
      <c r="B2668" s="286" t="s">
        <v>8485</v>
      </c>
      <c r="C2668" t="s">
        <v>226</v>
      </c>
      <c r="D2668" t="s">
        <v>226</v>
      </c>
      <c r="E2668" t="s">
        <v>224</v>
      </c>
      <c r="F2668" t="s">
        <v>224</v>
      </c>
      <c r="G2668" t="s">
        <v>226</v>
      </c>
      <c r="H2668" t="s">
        <v>226</v>
      </c>
      <c r="I2668" t="s">
        <v>224</v>
      </c>
      <c r="J2668" t="s">
        <v>224</v>
      </c>
      <c r="K2668" t="s">
        <v>224</v>
      </c>
      <c r="L2668" t="s">
        <v>224</v>
      </c>
      <c r="M2668" t="s">
        <v>226</v>
      </c>
      <c r="N2668" t="s">
        <v>226</v>
      </c>
      <c r="O2668" t="s">
        <v>224</v>
      </c>
      <c r="P2668" t="s">
        <v>224</v>
      </c>
      <c r="Q2668" t="s">
        <v>226</v>
      </c>
      <c r="R2668" t="s">
        <v>226</v>
      </c>
      <c r="S2668" t="s">
        <v>225</v>
      </c>
      <c r="T2668" t="s">
        <v>226</v>
      </c>
      <c r="U2668" t="s">
        <v>226</v>
      </c>
      <c r="V2668" t="s">
        <v>226</v>
      </c>
      <c r="W2668" t="s">
        <v>226</v>
      </c>
      <c r="X2668" t="s">
        <v>226</v>
      </c>
      <c r="Y2668" t="s">
        <v>226</v>
      </c>
      <c r="Z2668" t="s">
        <v>226</v>
      </c>
      <c r="AA2668" t="s">
        <v>224</v>
      </c>
      <c r="AB2668" t="s">
        <v>226</v>
      </c>
      <c r="AC2668" t="s">
        <v>226</v>
      </c>
      <c r="AD2668" t="s">
        <v>226</v>
      </c>
      <c r="AE2668" t="s">
        <v>226</v>
      </c>
      <c r="AF2668" t="s">
        <v>226</v>
      </c>
      <c r="AG2668" t="s">
        <v>226</v>
      </c>
      <c r="AH2668" t="s">
        <v>225</v>
      </c>
      <c r="AI2668" t="s">
        <v>226</v>
      </c>
      <c r="AJ2668" t="s">
        <v>226</v>
      </c>
      <c r="AK2668" t="s">
        <v>225</v>
      </c>
      <c r="AL2668" t="s">
        <v>225</v>
      </c>
      <c r="AM2668" t="s">
        <v>225</v>
      </c>
      <c r="AN2668" t="s">
        <v>225</v>
      </c>
      <c r="AO2668" t="s">
        <v>225</v>
      </c>
      <c r="AP2668" t="s">
        <v>225</v>
      </c>
      <c r="AQ2668" s="286" t="s">
        <v>394</v>
      </c>
      <c r="AR2668" s="307"/>
      <c r="AS2668" s="310"/>
    </row>
    <row r="2669" spans="1:45" x14ac:dyDescent="0.3">
      <c r="A2669" s="285">
        <v>121712</v>
      </c>
      <c r="B2669" s="286" t="s">
        <v>539</v>
      </c>
      <c r="C2669" t="s">
        <v>995</v>
      </c>
      <c r="D2669" t="s">
        <v>995</v>
      </c>
      <c r="E2669" t="s">
        <v>995</v>
      </c>
      <c r="F2669" t="s">
        <v>995</v>
      </c>
      <c r="G2669" t="s">
        <v>995</v>
      </c>
      <c r="H2669" t="s">
        <v>995</v>
      </c>
      <c r="I2669" t="s">
        <v>995</v>
      </c>
      <c r="J2669" t="s">
        <v>995</v>
      </c>
      <c r="K2669" t="s">
        <v>995</v>
      </c>
      <c r="L2669" t="s">
        <v>995</v>
      </c>
      <c r="M2669" t="s">
        <v>995</v>
      </c>
      <c r="N2669" t="s">
        <v>995</v>
      </c>
      <c r="O2669" t="s">
        <v>995</v>
      </c>
      <c r="P2669" t="s">
        <v>995</v>
      </c>
      <c r="Q2669" t="s">
        <v>995</v>
      </c>
      <c r="R2669" t="s">
        <v>995</v>
      </c>
      <c r="S2669" t="s">
        <v>995</v>
      </c>
      <c r="T2669" t="s">
        <v>995</v>
      </c>
      <c r="U2669" t="s">
        <v>995</v>
      </c>
      <c r="V2669" t="s">
        <v>995</v>
      </c>
      <c r="W2669" t="s">
        <v>995</v>
      </c>
      <c r="X2669" t="s">
        <v>995</v>
      </c>
      <c r="Y2669" t="s">
        <v>995</v>
      </c>
      <c r="Z2669" t="s">
        <v>995</v>
      </c>
      <c r="AA2669" t="s">
        <v>995</v>
      </c>
      <c r="AB2669" t="s">
        <v>995</v>
      </c>
      <c r="AC2669" t="s">
        <v>995</v>
      </c>
      <c r="AD2669" t="s">
        <v>995</v>
      </c>
      <c r="AE2669" t="s">
        <v>995</v>
      </c>
      <c r="AF2669" t="s">
        <v>995</v>
      </c>
      <c r="AG2669" t="s">
        <v>995</v>
      </c>
      <c r="AH2669" t="s">
        <v>995</v>
      </c>
      <c r="AI2669" t="s">
        <v>995</v>
      </c>
      <c r="AJ2669" t="s">
        <v>995</v>
      </c>
      <c r="AK2669" t="s">
        <v>995</v>
      </c>
      <c r="AL2669" t="s">
        <v>995</v>
      </c>
      <c r="AM2669" t="s">
        <v>995</v>
      </c>
      <c r="AN2669" t="s">
        <v>995</v>
      </c>
      <c r="AO2669" t="s">
        <v>995</v>
      </c>
      <c r="AP2669" t="s">
        <v>995</v>
      </c>
      <c r="AQ2669" s="286" t="s">
        <v>855</v>
      </c>
      <c r="AR2669" s="303"/>
      <c r="AS2669" s="303"/>
    </row>
    <row r="2670" spans="1:45" x14ac:dyDescent="0.3">
      <c r="A2670" s="285">
        <v>121713</v>
      </c>
      <c r="B2670" s="286" t="s">
        <v>540</v>
      </c>
      <c r="C2670" t="s">
        <v>995</v>
      </c>
      <c r="D2670" t="s">
        <v>995</v>
      </c>
      <c r="E2670" t="s">
        <v>995</v>
      </c>
      <c r="F2670" t="s">
        <v>995</v>
      </c>
      <c r="G2670" t="s">
        <v>995</v>
      </c>
      <c r="H2670" t="s">
        <v>995</v>
      </c>
      <c r="I2670" t="s">
        <v>995</v>
      </c>
      <c r="J2670" t="s">
        <v>995</v>
      </c>
      <c r="K2670" t="s">
        <v>995</v>
      </c>
      <c r="L2670" t="s">
        <v>995</v>
      </c>
      <c r="M2670" t="s">
        <v>995</v>
      </c>
      <c r="N2670" t="s">
        <v>995</v>
      </c>
      <c r="O2670" t="s">
        <v>995</v>
      </c>
      <c r="P2670" t="s">
        <v>995</v>
      </c>
      <c r="Q2670" t="s">
        <v>995</v>
      </c>
      <c r="R2670" t="s">
        <v>995</v>
      </c>
      <c r="S2670" t="s">
        <v>995</v>
      </c>
      <c r="T2670" t="s">
        <v>995</v>
      </c>
      <c r="U2670" t="s">
        <v>995</v>
      </c>
      <c r="V2670" t="s">
        <v>995</v>
      </c>
      <c r="W2670" t="s">
        <v>995</v>
      </c>
      <c r="X2670" t="s">
        <v>995</v>
      </c>
      <c r="Y2670" t="s">
        <v>995</v>
      </c>
      <c r="Z2670" t="s">
        <v>995</v>
      </c>
      <c r="AA2670" t="s">
        <v>995</v>
      </c>
      <c r="AB2670" t="s">
        <v>995</v>
      </c>
      <c r="AC2670" t="s">
        <v>995</v>
      </c>
      <c r="AD2670" t="s">
        <v>995</v>
      </c>
      <c r="AE2670" t="s">
        <v>995</v>
      </c>
      <c r="AF2670" t="s">
        <v>995</v>
      </c>
      <c r="AG2670" t="s">
        <v>995</v>
      </c>
      <c r="AH2670" t="s">
        <v>995</v>
      </c>
      <c r="AI2670" t="s">
        <v>995</v>
      </c>
      <c r="AJ2670" t="s">
        <v>995</v>
      </c>
      <c r="AK2670" t="s">
        <v>995</v>
      </c>
      <c r="AL2670" t="s">
        <v>995</v>
      </c>
      <c r="AM2670" t="s">
        <v>995</v>
      </c>
      <c r="AN2670" t="s">
        <v>995</v>
      </c>
      <c r="AO2670" t="s">
        <v>995</v>
      </c>
      <c r="AP2670" t="s">
        <v>995</v>
      </c>
      <c r="AQ2670" s="286" t="s">
        <v>855</v>
      </c>
      <c r="AR2670" s="303"/>
      <c r="AS2670" s="303"/>
    </row>
    <row r="2671" spans="1:45" ht="28.8" x14ac:dyDescent="0.3">
      <c r="A2671" s="285">
        <v>121715</v>
      </c>
      <c r="B2671" s="286" t="s">
        <v>67</v>
      </c>
      <c r="C2671" t="s">
        <v>226</v>
      </c>
      <c r="D2671" t="s">
        <v>224</v>
      </c>
      <c r="E2671" t="s">
        <v>226</v>
      </c>
      <c r="F2671" t="s">
        <v>226</v>
      </c>
      <c r="G2671" t="s">
        <v>224</v>
      </c>
      <c r="H2671" t="s">
        <v>226</v>
      </c>
      <c r="I2671" t="s">
        <v>225</v>
      </c>
      <c r="J2671" t="s">
        <v>226</v>
      </c>
      <c r="K2671" t="s">
        <v>226</v>
      </c>
      <c r="L2671" t="s">
        <v>226</v>
      </c>
      <c r="M2671" t="s">
        <v>226</v>
      </c>
      <c r="N2671" t="s">
        <v>224</v>
      </c>
      <c r="O2671" t="s">
        <v>224</v>
      </c>
      <c r="P2671" t="s">
        <v>224</v>
      </c>
      <c r="Q2671" t="s">
        <v>224</v>
      </c>
      <c r="R2671" t="s">
        <v>226</v>
      </c>
      <c r="S2671" t="s">
        <v>226</v>
      </c>
      <c r="T2671" t="s">
        <v>224</v>
      </c>
      <c r="U2671" t="s">
        <v>225</v>
      </c>
      <c r="V2671" t="s">
        <v>226</v>
      </c>
      <c r="W2671" t="s">
        <v>224</v>
      </c>
      <c r="X2671" t="s">
        <v>226</v>
      </c>
      <c r="Y2671" t="s">
        <v>224</v>
      </c>
      <c r="Z2671" t="s">
        <v>226</v>
      </c>
      <c r="AA2671" t="s">
        <v>226</v>
      </c>
      <c r="AB2671" t="s">
        <v>224</v>
      </c>
      <c r="AC2671" t="s">
        <v>226</v>
      </c>
      <c r="AD2671" t="s">
        <v>224</v>
      </c>
      <c r="AE2671" t="s">
        <v>226</v>
      </c>
      <c r="AF2671" t="s">
        <v>224</v>
      </c>
      <c r="AG2671" t="s">
        <v>225</v>
      </c>
      <c r="AH2671" t="s">
        <v>225</v>
      </c>
      <c r="AI2671" t="s">
        <v>225</v>
      </c>
      <c r="AJ2671" t="s">
        <v>225</v>
      </c>
      <c r="AK2671" t="s">
        <v>225</v>
      </c>
      <c r="AL2671" t="s">
        <v>394</v>
      </c>
      <c r="AM2671" t="s">
        <v>394</v>
      </c>
      <c r="AN2671" t="s">
        <v>394</v>
      </c>
      <c r="AO2671" t="s">
        <v>394</v>
      </c>
      <c r="AP2671" t="s">
        <v>394</v>
      </c>
      <c r="AQ2671" s="286" t="s">
        <v>394</v>
      </c>
      <c r="AR2671" s="307"/>
      <c r="AS2671" s="310"/>
    </row>
    <row r="2672" spans="1:45" x14ac:dyDescent="0.3">
      <c r="A2672" s="285">
        <v>121716</v>
      </c>
      <c r="B2672" s="286" t="s">
        <v>540</v>
      </c>
      <c r="C2672" t="s">
        <v>995</v>
      </c>
      <c r="D2672" t="s">
        <v>995</v>
      </c>
      <c r="E2672" t="s">
        <v>995</v>
      </c>
      <c r="F2672" t="s">
        <v>995</v>
      </c>
      <c r="G2672" t="s">
        <v>995</v>
      </c>
      <c r="H2672" t="s">
        <v>995</v>
      </c>
      <c r="I2672" t="s">
        <v>995</v>
      </c>
      <c r="J2672" t="s">
        <v>995</v>
      </c>
      <c r="K2672" t="s">
        <v>995</v>
      </c>
      <c r="L2672" t="s">
        <v>995</v>
      </c>
      <c r="M2672" t="s">
        <v>995</v>
      </c>
      <c r="N2672" t="s">
        <v>995</v>
      </c>
      <c r="O2672" t="s">
        <v>995</v>
      </c>
      <c r="P2672" t="s">
        <v>995</v>
      </c>
      <c r="Q2672" t="s">
        <v>995</v>
      </c>
      <c r="R2672" t="s">
        <v>995</v>
      </c>
      <c r="S2672" t="s">
        <v>995</v>
      </c>
      <c r="T2672" t="s">
        <v>995</v>
      </c>
      <c r="U2672" t="s">
        <v>995</v>
      </c>
      <c r="V2672" t="s">
        <v>995</v>
      </c>
      <c r="W2672" t="s">
        <v>995</v>
      </c>
      <c r="X2672" t="s">
        <v>995</v>
      </c>
      <c r="Y2672" t="s">
        <v>995</v>
      </c>
      <c r="Z2672" t="s">
        <v>995</v>
      </c>
      <c r="AA2672" t="s">
        <v>995</v>
      </c>
      <c r="AB2672" t="s">
        <v>995</v>
      </c>
      <c r="AC2672" t="s">
        <v>995</v>
      </c>
      <c r="AD2672" t="s">
        <v>995</v>
      </c>
      <c r="AE2672" t="s">
        <v>995</v>
      </c>
      <c r="AF2672" t="s">
        <v>995</v>
      </c>
      <c r="AG2672" t="s">
        <v>995</v>
      </c>
      <c r="AH2672" t="s">
        <v>995</v>
      </c>
      <c r="AI2672" t="s">
        <v>995</v>
      </c>
      <c r="AJ2672" t="s">
        <v>995</v>
      </c>
      <c r="AK2672" t="s">
        <v>995</v>
      </c>
      <c r="AL2672" t="s">
        <v>995</v>
      </c>
      <c r="AM2672" t="s">
        <v>995</v>
      </c>
      <c r="AN2672" t="s">
        <v>995</v>
      </c>
      <c r="AO2672" t="s">
        <v>995</v>
      </c>
      <c r="AP2672" t="s">
        <v>995</v>
      </c>
      <c r="AQ2672" s="286" t="s">
        <v>855</v>
      </c>
      <c r="AR2672" s="303"/>
      <c r="AS2672" s="303"/>
    </row>
    <row r="2673" spans="1:47" x14ac:dyDescent="0.3">
      <c r="A2673" s="285">
        <v>121717</v>
      </c>
      <c r="B2673" s="286" t="s">
        <v>539</v>
      </c>
      <c r="C2673" t="s">
        <v>995</v>
      </c>
      <c r="D2673" t="s">
        <v>995</v>
      </c>
      <c r="E2673" t="s">
        <v>995</v>
      </c>
      <c r="F2673" t="s">
        <v>995</v>
      </c>
      <c r="G2673" t="s">
        <v>995</v>
      </c>
      <c r="H2673" t="s">
        <v>995</v>
      </c>
      <c r="I2673" t="s">
        <v>995</v>
      </c>
      <c r="J2673" t="s">
        <v>995</v>
      </c>
      <c r="K2673" t="s">
        <v>995</v>
      </c>
      <c r="L2673" t="s">
        <v>995</v>
      </c>
      <c r="M2673" t="s">
        <v>995</v>
      </c>
      <c r="N2673" t="s">
        <v>995</v>
      </c>
      <c r="O2673" t="s">
        <v>995</v>
      </c>
      <c r="P2673" t="s">
        <v>995</v>
      </c>
      <c r="Q2673" t="s">
        <v>995</v>
      </c>
      <c r="R2673" t="s">
        <v>995</v>
      </c>
      <c r="S2673" t="s">
        <v>995</v>
      </c>
      <c r="T2673" t="s">
        <v>995</v>
      </c>
      <c r="U2673" t="s">
        <v>995</v>
      </c>
      <c r="V2673" t="s">
        <v>995</v>
      </c>
      <c r="W2673" t="s">
        <v>995</v>
      </c>
      <c r="X2673" t="s">
        <v>995</v>
      </c>
      <c r="Y2673" t="s">
        <v>995</v>
      </c>
      <c r="Z2673" t="s">
        <v>995</v>
      </c>
      <c r="AA2673" t="s">
        <v>995</v>
      </c>
      <c r="AB2673" t="s">
        <v>995</v>
      </c>
      <c r="AC2673" t="s">
        <v>995</v>
      </c>
      <c r="AD2673" t="s">
        <v>995</v>
      </c>
      <c r="AE2673" t="s">
        <v>995</v>
      </c>
      <c r="AF2673" t="s">
        <v>995</v>
      </c>
      <c r="AG2673" t="s">
        <v>995</v>
      </c>
      <c r="AH2673" t="s">
        <v>995</v>
      </c>
      <c r="AI2673" t="s">
        <v>995</v>
      </c>
      <c r="AJ2673" t="s">
        <v>995</v>
      </c>
      <c r="AK2673" t="s">
        <v>995</v>
      </c>
      <c r="AL2673" t="s">
        <v>995</v>
      </c>
      <c r="AM2673" t="s">
        <v>995</v>
      </c>
      <c r="AN2673" t="s">
        <v>995</v>
      </c>
      <c r="AO2673" t="s">
        <v>995</v>
      </c>
      <c r="AP2673" t="s">
        <v>995</v>
      </c>
      <c r="AQ2673" s="286" t="s">
        <v>855</v>
      </c>
      <c r="AR2673" s="303"/>
      <c r="AS2673" s="303"/>
    </row>
    <row r="2674" spans="1:47" x14ac:dyDescent="0.3">
      <c r="A2674" s="285">
        <v>121718</v>
      </c>
      <c r="B2674" s="286" t="s">
        <v>539</v>
      </c>
      <c r="C2674" t="s">
        <v>995</v>
      </c>
      <c r="D2674" t="s">
        <v>995</v>
      </c>
      <c r="E2674" t="s">
        <v>995</v>
      </c>
      <c r="F2674" t="s">
        <v>995</v>
      </c>
      <c r="G2674" t="s">
        <v>995</v>
      </c>
      <c r="H2674" t="s">
        <v>995</v>
      </c>
      <c r="I2674" t="s">
        <v>995</v>
      </c>
      <c r="J2674" t="s">
        <v>995</v>
      </c>
      <c r="K2674" t="s">
        <v>995</v>
      </c>
      <c r="L2674" t="s">
        <v>995</v>
      </c>
      <c r="M2674" t="s">
        <v>995</v>
      </c>
      <c r="N2674" t="s">
        <v>995</v>
      </c>
      <c r="O2674" t="s">
        <v>995</v>
      </c>
      <c r="P2674" t="s">
        <v>995</v>
      </c>
      <c r="Q2674" t="s">
        <v>995</v>
      </c>
      <c r="R2674" t="s">
        <v>995</v>
      </c>
      <c r="S2674" t="s">
        <v>995</v>
      </c>
      <c r="T2674" t="s">
        <v>995</v>
      </c>
      <c r="U2674" t="s">
        <v>995</v>
      </c>
      <c r="V2674" t="s">
        <v>995</v>
      </c>
      <c r="W2674" t="s">
        <v>995</v>
      </c>
      <c r="X2674" t="s">
        <v>995</v>
      </c>
      <c r="Y2674" t="s">
        <v>995</v>
      </c>
      <c r="Z2674" t="s">
        <v>995</v>
      </c>
      <c r="AA2674" t="s">
        <v>995</v>
      </c>
      <c r="AB2674" t="s">
        <v>995</v>
      </c>
      <c r="AC2674" t="s">
        <v>995</v>
      </c>
      <c r="AD2674" t="s">
        <v>995</v>
      </c>
      <c r="AE2674" t="s">
        <v>995</v>
      </c>
      <c r="AF2674" t="s">
        <v>995</v>
      </c>
      <c r="AG2674" t="s">
        <v>995</v>
      </c>
      <c r="AH2674" t="s">
        <v>995</v>
      </c>
      <c r="AI2674" t="s">
        <v>995</v>
      </c>
      <c r="AJ2674" t="s">
        <v>995</v>
      </c>
      <c r="AK2674" t="s">
        <v>995</v>
      </c>
      <c r="AL2674" t="s">
        <v>995</v>
      </c>
      <c r="AM2674" t="s">
        <v>995</v>
      </c>
      <c r="AN2674" t="s">
        <v>995</v>
      </c>
      <c r="AO2674" t="s">
        <v>995</v>
      </c>
      <c r="AP2674" t="s">
        <v>995</v>
      </c>
      <c r="AQ2674" s="286" t="s">
        <v>855</v>
      </c>
      <c r="AR2674" s="303"/>
      <c r="AS2674" s="303"/>
    </row>
    <row r="2675" spans="1:47" ht="28.8" x14ac:dyDescent="0.3">
      <c r="A2675" s="285">
        <v>121719</v>
      </c>
      <c r="B2675" s="286" t="s">
        <v>541</v>
      </c>
      <c r="C2675" t="s">
        <v>226</v>
      </c>
      <c r="D2675" t="s">
        <v>224</v>
      </c>
      <c r="E2675" t="s">
        <v>224</v>
      </c>
      <c r="F2675" t="s">
        <v>226</v>
      </c>
      <c r="G2675" t="s">
        <v>226</v>
      </c>
      <c r="H2675" t="s">
        <v>226</v>
      </c>
      <c r="I2675" t="s">
        <v>226</v>
      </c>
      <c r="J2675" t="s">
        <v>224</v>
      </c>
      <c r="K2675" t="s">
        <v>224</v>
      </c>
      <c r="L2675" t="s">
        <v>224</v>
      </c>
      <c r="M2675" t="s">
        <v>225</v>
      </c>
      <c r="N2675" t="s">
        <v>224</v>
      </c>
      <c r="O2675" t="s">
        <v>226</v>
      </c>
      <c r="P2675" t="s">
        <v>226</v>
      </c>
      <c r="Q2675" t="s">
        <v>226</v>
      </c>
      <c r="R2675" t="s">
        <v>226</v>
      </c>
      <c r="S2675" t="s">
        <v>226</v>
      </c>
      <c r="T2675" t="s">
        <v>226</v>
      </c>
      <c r="U2675" t="s">
        <v>226</v>
      </c>
      <c r="V2675" t="s">
        <v>226</v>
      </c>
      <c r="W2675" t="s">
        <v>225</v>
      </c>
      <c r="X2675" t="s">
        <v>225</v>
      </c>
      <c r="Y2675" t="s">
        <v>225</v>
      </c>
      <c r="Z2675" t="s">
        <v>225</v>
      </c>
      <c r="AA2675" t="s">
        <v>225</v>
      </c>
      <c r="AC2675" t="s">
        <v>394</v>
      </c>
      <c r="AD2675" t="s">
        <v>394</v>
      </c>
      <c r="AE2675" t="s">
        <v>394</v>
      </c>
      <c r="AF2675" t="s">
        <v>394</v>
      </c>
      <c r="AG2675" t="s">
        <v>394</v>
      </c>
      <c r="AH2675" t="s">
        <v>394</v>
      </c>
      <c r="AI2675" t="s">
        <v>394</v>
      </c>
      <c r="AJ2675" t="s">
        <v>394</v>
      </c>
      <c r="AK2675" t="s">
        <v>394</v>
      </c>
      <c r="AL2675" t="s">
        <v>394</v>
      </c>
      <c r="AM2675" t="s">
        <v>394</v>
      </c>
      <c r="AN2675" t="s">
        <v>394</v>
      </c>
      <c r="AO2675" t="s">
        <v>394</v>
      </c>
      <c r="AP2675" t="s">
        <v>394</v>
      </c>
      <c r="AQ2675" s="286" t="s">
        <v>394</v>
      </c>
      <c r="AR2675" s="307"/>
      <c r="AS2675" s="310"/>
    </row>
    <row r="2676" spans="1:47" x14ac:dyDescent="0.3">
      <c r="A2676" s="285">
        <v>121721</v>
      </c>
      <c r="B2676" s="286" t="s">
        <v>539</v>
      </c>
      <c r="C2676" t="s">
        <v>995</v>
      </c>
      <c r="D2676" t="s">
        <v>995</v>
      </c>
      <c r="E2676" t="s">
        <v>995</v>
      </c>
      <c r="F2676" t="s">
        <v>995</v>
      </c>
      <c r="G2676" t="s">
        <v>995</v>
      </c>
      <c r="H2676" t="s">
        <v>995</v>
      </c>
      <c r="I2676" t="s">
        <v>995</v>
      </c>
      <c r="J2676" t="s">
        <v>995</v>
      </c>
      <c r="K2676" t="s">
        <v>995</v>
      </c>
      <c r="L2676" t="s">
        <v>995</v>
      </c>
      <c r="M2676" t="s">
        <v>995</v>
      </c>
      <c r="N2676" t="s">
        <v>995</v>
      </c>
      <c r="O2676" t="s">
        <v>995</v>
      </c>
      <c r="P2676" t="s">
        <v>995</v>
      </c>
      <c r="Q2676" t="s">
        <v>995</v>
      </c>
      <c r="R2676" t="s">
        <v>995</v>
      </c>
      <c r="S2676" t="s">
        <v>995</v>
      </c>
      <c r="T2676" t="s">
        <v>995</v>
      </c>
      <c r="U2676" t="s">
        <v>995</v>
      </c>
      <c r="V2676" t="s">
        <v>995</v>
      </c>
      <c r="W2676" t="s">
        <v>995</v>
      </c>
      <c r="X2676" t="s">
        <v>995</v>
      </c>
      <c r="Y2676" t="s">
        <v>995</v>
      </c>
      <c r="Z2676" t="s">
        <v>995</v>
      </c>
      <c r="AA2676" t="s">
        <v>995</v>
      </c>
      <c r="AB2676" t="s">
        <v>995</v>
      </c>
      <c r="AC2676" t="s">
        <v>995</v>
      </c>
      <c r="AD2676" t="s">
        <v>995</v>
      </c>
      <c r="AE2676" t="s">
        <v>995</v>
      </c>
      <c r="AF2676" t="s">
        <v>995</v>
      </c>
      <c r="AG2676" t="s">
        <v>995</v>
      </c>
      <c r="AH2676" t="s">
        <v>995</v>
      </c>
      <c r="AI2676" t="s">
        <v>995</v>
      </c>
      <c r="AJ2676" t="s">
        <v>995</v>
      </c>
      <c r="AK2676" t="s">
        <v>995</v>
      </c>
      <c r="AL2676" t="s">
        <v>995</v>
      </c>
      <c r="AM2676" t="s">
        <v>995</v>
      </c>
      <c r="AN2676" t="s">
        <v>995</v>
      </c>
      <c r="AO2676" t="s">
        <v>995</v>
      </c>
      <c r="AP2676" t="s">
        <v>995</v>
      </c>
      <c r="AQ2676" s="286" t="s">
        <v>855</v>
      </c>
      <c r="AR2676" s="303"/>
      <c r="AS2676" s="303"/>
    </row>
    <row r="2677" spans="1:47" ht="21.6" x14ac:dyDescent="0.3">
      <c r="A2677" s="285">
        <v>121722</v>
      </c>
      <c r="B2677" s="286" t="s">
        <v>61</v>
      </c>
      <c r="C2677" t="s">
        <v>226</v>
      </c>
      <c r="D2677" t="s">
        <v>226</v>
      </c>
      <c r="E2677" t="s">
        <v>225</v>
      </c>
      <c r="F2677" t="s">
        <v>224</v>
      </c>
      <c r="G2677" t="s">
        <v>226</v>
      </c>
      <c r="H2677" t="s">
        <v>226</v>
      </c>
      <c r="I2677" t="s">
        <v>225</v>
      </c>
      <c r="J2677" t="s">
        <v>226</v>
      </c>
      <c r="K2677" t="s">
        <v>224</v>
      </c>
      <c r="L2677" t="s">
        <v>224</v>
      </c>
      <c r="M2677" t="s">
        <v>226</v>
      </c>
      <c r="N2677" t="s">
        <v>224</v>
      </c>
      <c r="O2677" t="s">
        <v>226</v>
      </c>
      <c r="P2677" t="s">
        <v>224</v>
      </c>
      <c r="Q2677" t="s">
        <v>226</v>
      </c>
      <c r="R2677" t="s">
        <v>226</v>
      </c>
      <c r="S2677" t="s">
        <v>226</v>
      </c>
      <c r="T2677" t="s">
        <v>226</v>
      </c>
      <c r="U2677" t="s">
        <v>225</v>
      </c>
      <c r="V2677" t="s">
        <v>226</v>
      </c>
      <c r="W2677" t="s">
        <v>226</v>
      </c>
      <c r="X2677" t="s">
        <v>226</v>
      </c>
      <c r="Y2677" t="s">
        <v>226</v>
      </c>
      <c r="Z2677" t="s">
        <v>226</v>
      </c>
      <c r="AA2677" t="s">
        <v>224</v>
      </c>
      <c r="AB2677" t="s">
        <v>226</v>
      </c>
      <c r="AC2677" t="s">
        <v>226</v>
      </c>
      <c r="AD2677" t="s">
        <v>226</v>
      </c>
      <c r="AE2677" t="s">
        <v>224</v>
      </c>
      <c r="AF2677" t="s">
        <v>224</v>
      </c>
      <c r="AG2677" t="s">
        <v>226</v>
      </c>
      <c r="AH2677" t="s">
        <v>226</v>
      </c>
      <c r="AI2677" t="s">
        <v>226</v>
      </c>
      <c r="AJ2677" t="s">
        <v>226</v>
      </c>
      <c r="AK2677" t="s">
        <v>226</v>
      </c>
      <c r="AL2677" t="s">
        <v>226</v>
      </c>
      <c r="AM2677" t="s">
        <v>226</v>
      </c>
      <c r="AN2677" t="s">
        <v>226</v>
      </c>
      <c r="AO2677" t="s">
        <v>225</v>
      </c>
      <c r="AP2677" t="s">
        <v>226</v>
      </c>
      <c r="AQ2677" s="286" t="s">
        <v>394</v>
      </c>
      <c r="AR2677" s="307"/>
      <c r="AS2677" s="310"/>
    </row>
    <row r="2678" spans="1:47" x14ac:dyDescent="0.3">
      <c r="A2678" s="285">
        <v>121723</v>
      </c>
      <c r="B2678" s="286" t="s">
        <v>539</v>
      </c>
      <c r="C2678" t="s">
        <v>995</v>
      </c>
      <c r="D2678" t="s">
        <v>995</v>
      </c>
      <c r="E2678" t="s">
        <v>995</v>
      </c>
      <c r="F2678" t="s">
        <v>995</v>
      </c>
      <c r="G2678" t="s">
        <v>995</v>
      </c>
      <c r="H2678" t="s">
        <v>995</v>
      </c>
      <c r="I2678" t="s">
        <v>995</v>
      </c>
      <c r="J2678" t="s">
        <v>995</v>
      </c>
      <c r="K2678" t="s">
        <v>995</v>
      </c>
      <c r="L2678" t="s">
        <v>995</v>
      </c>
      <c r="M2678" t="s">
        <v>995</v>
      </c>
      <c r="N2678" t="s">
        <v>995</v>
      </c>
      <c r="O2678" t="s">
        <v>995</v>
      </c>
      <c r="P2678" t="s">
        <v>995</v>
      </c>
      <c r="Q2678" t="s">
        <v>995</v>
      </c>
      <c r="R2678" t="s">
        <v>995</v>
      </c>
      <c r="S2678" t="s">
        <v>995</v>
      </c>
      <c r="T2678" t="s">
        <v>995</v>
      </c>
      <c r="U2678" t="s">
        <v>995</v>
      </c>
      <c r="V2678" t="s">
        <v>995</v>
      </c>
      <c r="W2678" t="s">
        <v>995</v>
      </c>
      <c r="X2678" t="s">
        <v>995</v>
      </c>
      <c r="Y2678" t="s">
        <v>995</v>
      </c>
      <c r="Z2678" t="s">
        <v>995</v>
      </c>
      <c r="AA2678" t="s">
        <v>995</v>
      </c>
      <c r="AB2678" t="s">
        <v>995</v>
      </c>
      <c r="AC2678" t="s">
        <v>995</v>
      </c>
      <c r="AD2678" t="s">
        <v>995</v>
      </c>
      <c r="AE2678" t="s">
        <v>995</v>
      </c>
      <c r="AF2678" t="s">
        <v>995</v>
      </c>
      <c r="AG2678" t="s">
        <v>995</v>
      </c>
      <c r="AH2678" t="s">
        <v>995</v>
      </c>
      <c r="AI2678" t="s">
        <v>995</v>
      </c>
      <c r="AJ2678" t="s">
        <v>995</v>
      </c>
      <c r="AK2678" t="s">
        <v>995</v>
      </c>
      <c r="AL2678" t="s">
        <v>995</v>
      </c>
      <c r="AM2678" t="s">
        <v>995</v>
      </c>
      <c r="AN2678" t="s">
        <v>995</v>
      </c>
      <c r="AO2678" t="s">
        <v>995</v>
      </c>
      <c r="AP2678" t="s">
        <v>995</v>
      </c>
      <c r="AQ2678" s="286" t="s">
        <v>855</v>
      </c>
      <c r="AR2678" s="303"/>
      <c r="AS2678" s="303"/>
    </row>
    <row r="2679" spans="1:47" ht="28.8" x14ac:dyDescent="0.3">
      <c r="A2679" s="285">
        <v>121724</v>
      </c>
      <c r="B2679" s="286" t="s">
        <v>67</v>
      </c>
      <c r="C2679" t="s">
        <v>226</v>
      </c>
      <c r="D2679" t="s">
        <v>224</v>
      </c>
      <c r="E2679" t="s">
        <v>224</v>
      </c>
      <c r="F2679" t="s">
        <v>224</v>
      </c>
      <c r="G2679" t="s">
        <v>224</v>
      </c>
      <c r="H2679" t="s">
        <v>226</v>
      </c>
      <c r="I2679" t="s">
        <v>226</v>
      </c>
      <c r="J2679" t="s">
        <v>224</v>
      </c>
      <c r="K2679" t="s">
        <v>226</v>
      </c>
      <c r="L2679" t="s">
        <v>226</v>
      </c>
      <c r="M2679" t="s">
        <v>226</v>
      </c>
      <c r="N2679" t="s">
        <v>224</v>
      </c>
      <c r="O2679" t="s">
        <v>226</v>
      </c>
      <c r="P2679" t="s">
        <v>226</v>
      </c>
      <c r="Q2679" t="s">
        <v>226</v>
      </c>
      <c r="R2679" t="s">
        <v>226</v>
      </c>
      <c r="S2679" t="s">
        <v>226</v>
      </c>
      <c r="T2679" t="s">
        <v>224</v>
      </c>
      <c r="U2679" t="s">
        <v>224</v>
      </c>
      <c r="V2679" t="s">
        <v>224</v>
      </c>
      <c r="W2679" t="s">
        <v>224</v>
      </c>
      <c r="X2679" t="s">
        <v>226</v>
      </c>
      <c r="Y2679" t="s">
        <v>224</v>
      </c>
      <c r="Z2679" t="s">
        <v>226</v>
      </c>
      <c r="AA2679" t="s">
        <v>226</v>
      </c>
      <c r="AB2679" t="s">
        <v>226</v>
      </c>
      <c r="AC2679" t="s">
        <v>226</v>
      </c>
      <c r="AD2679" t="s">
        <v>226</v>
      </c>
      <c r="AE2679" t="s">
        <v>226</v>
      </c>
      <c r="AF2679" t="s">
        <v>226</v>
      </c>
      <c r="AG2679" t="s">
        <v>225</v>
      </c>
      <c r="AH2679" t="s">
        <v>225</v>
      </c>
      <c r="AI2679" t="s">
        <v>225</v>
      </c>
      <c r="AJ2679" t="s">
        <v>225</v>
      </c>
      <c r="AK2679" t="s">
        <v>225</v>
      </c>
      <c r="AL2679" t="s">
        <v>394</v>
      </c>
      <c r="AM2679" t="s">
        <v>394</v>
      </c>
      <c r="AN2679" t="s">
        <v>394</v>
      </c>
      <c r="AO2679" t="s">
        <v>394</v>
      </c>
      <c r="AP2679" t="s">
        <v>394</v>
      </c>
      <c r="AQ2679" s="286" t="s">
        <v>394</v>
      </c>
      <c r="AR2679" s="307"/>
      <c r="AS2679" s="310"/>
    </row>
    <row r="2680" spans="1:47" x14ac:dyDescent="0.3">
      <c r="A2680" s="285">
        <v>121725</v>
      </c>
      <c r="B2680" s="286" t="s">
        <v>539</v>
      </c>
      <c r="C2680" t="s">
        <v>995</v>
      </c>
      <c r="D2680" t="s">
        <v>995</v>
      </c>
      <c r="E2680" t="s">
        <v>995</v>
      </c>
      <c r="F2680" t="s">
        <v>995</v>
      </c>
      <c r="G2680" t="s">
        <v>995</v>
      </c>
      <c r="H2680" t="s">
        <v>995</v>
      </c>
      <c r="I2680" t="s">
        <v>995</v>
      </c>
      <c r="J2680" t="s">
        <v>995</v>
      </c>
      <c r="K2680" t="s">
        <v>995</v>
      </c>
      <c r="L2680" t="s">
        <v>995</v>
      </c>
      <c r="M2680" t="s">
        <v>995</v>
      </c>
      <c r="N2680" t="s">
        <v>995</v>
      </c>
      <c r="O2680" t="s">
        <v>995</v>
      </c>
      <c r="P2680" t="s">
        <v>995</v>
      </c>
      <c r="Q2680" t="s">
        <v>995</v>
      </c>
      <c r="R2680" t="s">
        <v>995</v>
      </c>
      <c r="S2680" t="s">
        <v>995</v>
      </c>
      <c r="T2680" t="s">
        <v>995</v>
      </c>
      <c r="U2680" t="s">
        <v>995</v>
      </c>
      <c r="V2680" t="s">
        <v>995</v>
      </c>
      <c r="W2680" t="s">
        <v>995</v>
      </c>
      <c r="X2680" t="s">
        <v>995</v>
      </c>
      <c r="Y2680" t="s">
        <v>995</v>
      </c>
      <c r="Z2680" t="s">
        <v>995</v>
      </c>
      <c r="AA2680" t="s">
        <v>995</v>
      </c>
      <c r="AB2680" t="s">
        <v>995</v>
      </c>
      <c r="AC2680" t="s">
        <v>995</v>
      </c>
      <c r="AD2680" t="s">
        <v>995</v>
      </c>
      <c r="AE2680" t="s">
        <v>995</v>
      </c>
      <c r="AF2680" t="s">
        <v>995</v>
      </c>
      <c r="AG2680" t="s">
        <v>995</v>
      </c>
      <c r="AH2680" t="s">
        <v>995</v>
      </c>
      <c r="AI2680" t="s">
        <v>995</v>
      </c>
      <c r="AJ2680" t="s">
        <v>995</v>
      </c>
      <c r="AK2680" t="s">
        <v>995</v>
      </c>
      <c r="AL2680" t="s">
        <v>995</v>
      </c>
      <c r="AM2680" t="s">
        <v>995</v>
      </c>
      <c r="AN2680" t="s">
        <v>995</v>
      </c>
      <c r="AO2680" t="s">
        <v>995</v>
      </c>
      <c r="AP2680" t="s">
        <v>995</v>
      </c>
      <c r="AQ2680" s="286" t="s">
        <v>855</v>
      </c>
      <c r="AR2680" s="303"/>
      <c r="AS2680" s="303"/>
    </row>
    <row r="2681" spans="1:47" x14ac:dyDescent="0.3">
      <c r="A2681" s="285">
        <v>121726</v>
      </c>
      <c r="B2681" s="286" t="s">
        <v>539</v>
      </c>
      <c r="C2681" t="s">
        <v>995</v>
      </c>
      <c r="D2681" t="s">
        <v>995</v>
      </c>
      <c r="E2681" t="s">
        <v>995</v>
      </c>
      <c r="F2681" t="s">
        <v>995</v>
      </c>
      <c r="G2681" t="s">
        <v>995</v>
      </c>
      <c r="H2681" t="s">
        <v>995</v>
      </c>
      <c r="I2681" t="s">
        <v>995</v>
      </c>
      <c r="J2681" t="s">
        <v>995</v>
      </c>
      <c r="K2681" t="s">
        <v>995</v>
      </c>
      <c r="L2681" t="s">
        <v>995</v>
      </c>
      <c r="M2681" t="s">
        <v>995</v>
      </c>
      <c r="N2681" t="s">
        <v>995</v>
      </c>
      <c r="O2681" t="s">
        <v>995</v>
      </c>
      <c r="P2681" t="s">
        <v>995</v>
      </c>
      <c r="Q2681" t="s">
        <v>995</v>
      </c>
      <c r="R2681" t="s">
        <v>995</v>
      </c>
      <c r="S2681" t="s">
        <v>995</v>
      </c>
      <c r="T2681" t="s">
        <v>995</v>
      </c>
      <c r="U2681" t="s">
        <v>995</v>
      </c>
      <c r="V2681" t="s">
        <v>995</v>
      </c>
      <c r="W2681" t="s">
        <v>995</v>
      </c>
      <c r="X2681" t="s">
        <v>995</v>
      </c>
      <c r="Y2681" t="s">
        <v>995</v>
      </c>
      <c r="Z2681" t="s">
        <v>995</v>
      </c>
      <c r="AA2681" t="s">
        <v>995</v>
      </c>
      <c r="AB2681" t="s">
        <v>995</v>
      </c>
      <c r="AC2681" t="s">
        <v>995</v>
      </c>
      <c r="AD2681" t="s">
        <v>995</v>
      </c>
      <c r="AE2681" t="s">
        <v>995</v>
      </c>
      <c r="AF2681" t="s">
        <v>995</v>
      </c>
      <c r="AG2681" t="s">
        <v>995</v>
      </c>
      <c r="AH2681" t="s">
        <v>995</v>
      </c>
      <c r="AI2681" t="s">
        <v>995</v>
      </c>
      <c r="AJ2681" t="s">
        <v>995</v>
      </c>
      <c r="AK2681" t="s">
        <v>995</v>
      </c>
      <c r="AL2681" t="s">
        <v>995</v>
      </c>
      <c r="AM2681" t="s">
        <v>995</v>
      </c>
      <c r="AN2681" t="s">
        <v>995</v>
      </c>
      <c r="AO2681" t="s">
        <v>995</v>
      </c>
      <c r="AP2681" t="s">
        <v>995</v>
      </c>
      <c r="AQ2681" s="286" t="s">
        <v>855</v>
      </c>
      <c r="AR2681" s="303"/>
      <c r="AS2681" s="303"/>
    </row>
    <row r="2682" spans="1:47" x14ac:dyDescent="0.3">
      <c r="A2682" s="285">
        <v>121729</v>
      </c>
      <c r="B2682" s="286" t="s">
        <v>539</v>
      </c>
      <c r="C2682" t="s">
        <v>995</v>
      </c>
      <c r="D2682" t="s">
        <v>995</v>
      </c>
      <c r="E2682" t="s">
        <v>995</v>
      </c>
      <c r="F2682" t="s">
        <v>995</v>
      </c>
      <c r="G2682" t="s">
        <v>995</v>
      </c>
      <c r="H2682" t="s">
        <v>995</v>
      </c>
      <c r="I2682" t="s">
        <v>995</v>
      </c>
      <c r="J2682" t="s">
        <v>995</v>
      </c>
      <c r="K2682" t="s">
        <v>995</v>
      </c>
      <c r="L2682" t="s">
        <v>995</v>
      </c>
      <c r="M2682" t="s">
        <v>995</v>
      </c>
      <c r="N2682" t="s">
        <v>995</v>
      </c>
      <c r="O2682" t="s">
        <v>995</v>
      </c>
      <c r="P2682" t="s">
        <v>995</v>
      </c>
      <c r="Q2682" t="s">
        <v>995</v>
      </c>
      <c r="R2682" t="s">
        <v>995</v>
      </c>
      <c r="S2682" t="s">
        <v>995</v>
      </c>
      <c r="T2682" t="s">
        <v>995</v>
      </c>
      <c r="U2682" t="s">
        <v>995</v>
      </c>
      <c r="V2682" t="s">
        <v>995</v>
      </c>
      <c r="W2682" t="s">
        <v>995</v>
      </c>
      <c r="X2682" t="s">
        <v>995</v>
      </c>
      <c r="Y2682" t="s">
        <v>995</v>
      </c>
      <c r="Z2682" t="s">
        <v>995</v>
      </c>
      <c r="AA2682" t="s">
        <v>995</v>
      </c>
      <c r="AB2682" t="s">
        <v>995</v>
      </c>
      <c r="AC2682" t="s">
        <v>995</v>
      </c>
      <c r="AD2682" t="s">
        <v>995</v>
      </c>
      <c r="AE2682" t="s">
        <v>995</v>
      </c>
      <c r="AF2682" t="s">
        <v>995</v>
      </c>
      <c r="AG2682" t="s">
        <v>995</v>
      </c>
      <c r="AH2682" t="s">
        <v>995</v>
      </c>
      <c r="AI2682" t="s">
        <v>995</v>
      </c>
      <c r="AJ2682" t="s">
        <v>995</v>
      </c>
      <c r="AK2682" t="s">
        <v>995</v>
      </c>
      <c r="AL2682" t="s">
        <v>995</v>
      </c>
      <c r="AM2682" t="s">
        <v>995</v>
      </c>
      <c r="AN2682" t="s">
        <v>995</v>
      </c>
      <c r="AO2682" t="s">
        <v>995</v>
      </c>
      <c r="AP2682" t="s">
        <v>995</v>
      </c>
      <c r="AQ2682" s="286" t="s">
        <v>855</v>
      </c>
      <c r="AR2682" s="303"/>
      <c r="AS2682" s="303"/>
    </row>
    <row r="2683" spans="1:47" x14ac:dyDescent="0.3">
      <c r="A2683" s="285">
        <v>121731</v>
      </c>
      <c r="B2683" s="286" t="s">
        <v>539</v>
      </c>
      <c r="C2683" t="s">
        <v>995</v>
      </c>
      <c r="D2683" t="s">
        <v>995</v>
      </c>
      <c r="E2683" t="s">
        <v>995</v>
      </c>
      <c r="F2683" t="s">
        <v>995</v>
      </c>
      <c r="G2683" t="s">
        <v>995</v>
      </c>
      <c r="H2683" t="s">
        <v>995</v>
      </c>
      <c r="I2683" t="s">
        <v>995</v>
      </c>
      <c r="J2683" t="s">
        <v>995</v>
      </c>
      <c r="K2683" t="s">
        <v>995</v>
      </c>
      <c r="L2683" t="s">
        <v>995</v>
      </c>
      <c r="M2683" t="s">
        <v>995</v>
      </c>
      <c r="N2683" t="s">
        <v>995</v>
      </c>
      <c r="O2683" t="s">
        <v>995</v>
      </c>
      <c r="P2683" t="s">
        <v>995</v>
      </c>
      <c r="Q2683" t="s">
        <v>995</v>
      </c>
      <c r="R2683" t="s">
        <v>995</v>
      </c>
      <c r="S2683" t="s">
        <v>995</v>
      </c>
      <c r="T2683" t="s">
        <v>995</v>
      </c>
      <c r="U2683" t="s">
        <v>995</v>
      </c>
      <c r="V2683" t="s">
        <v>995</v>
      </c>
      <c r="W2683" t="s">
        <v>995</v>
      </c>
      <c r="X2683" t="s">
        <v>995</v>
      </c>
      <c r="Y2683" t="s">
        <v>995</v>
      </c>
      <c r="Z2683" t="s">
        <v>995</v>
      </c>
      <c r="AA2683" t="s">
        <v>995</v>
      </c>
      <c r="AB2683" t="s">
        <v>995</v>
      </c>
      <c r="AC2683" t="s">
        <v>995</v>
      </c>
      <c r="AD2683" t="s">
        <v>995</v>
      </c>
      <c r="AE2683" t="s">
        <v>995</v>
      </c>
      <c r="AF2683" t="s">
        <v>995</v>
      </c>
      <c r="AG2683" t="s">
        <v>995</v>
      </c>
      <c r="AH2683" t="s">
        <v>995</v>
      </c>
      <c r="AI2683" t="s">
        <v>995</v>
      </c>
      <c r="AJ2683" t="s">
        <v>995</v>
      </c>
      <c r="AK2683" t="s">
        <v>995</v>
      </c>
      <c r="AL2683" t="s">
        <v>995</v>
      </c>
      <c r="AM2683" t="s">
        <v>995</v>
      </c>
      <c r="AN2683" t="s">
        <v>995</v>
      </c>
      <c r="AO2683" t="s">
        <v>995</v>
      </c>
      <c r="AP2683" t="s">
        <v>995</v>
      </c>
      <c r="AQ2683" s="286" t="s">
        <v>855</v>
      </c>
      <c r="AR2683" s="303"/>
      <c r="AS2683" s="303"/>
    </row>
    <row r="2684" spans="1:47" x14ac:dyDescent="0.3">
      <c r="A2684" s="285">
        <v>121732</v>
      </c>
      <c r="B2684" s="286" t="s">
        <v>538</v>
      </c>
      <c r="C2684" t="s">
        <v>995</v>
      </c>
      <c r="D2684" t="s">
        <v>995</v>
      </c>
      <c r="E2684" t="s">
        <v>995</v>
      </c>
      <c r="F2684" t="s">
        <v>995</v>
      </c>
      <c r="G2684" t="s">
        <v>995</v>
      </c>
      <c r="H2684" t="s">
        <v>995</v>
      </c>
      <c r="I2684" t="s">
        <v>995</v>
      </c>
      <c r="J2684" t="s">
        <v>995</v>
      </c>
      <c r="K2684" t="s">
        <v>995</v>
      </c>
      <c r="L2684" t="s">
        <v>995</v>
      </c>
      <c r="M2684" t="s">
        <v>226</v>
      </c>
      <c r="N2684" t="s">
        <v>995</v>
      </c>
      <c r="O2684" t="s">
        <v>995</v>
      </c>
      <c r="P2684" t="s">
        <v>995</v>
      </c>
      <c r="Q2684" t="s">
        <v>995</v>
      </c>
      <c r="R2684" t="s">
        <v>995</v>
      </c>
      <c r="S2684" t="s">
        <v>995</v>
      </c>
      <c r="T2684" t="s">
        <v>995</v>
      </c>
      <c r="U2684" t="s">
        <v>995</v>
      </c>
      <c r="V2684" t="s">
        <v>995</v>
      </c>
      <c r="W2684" t="s">
        <v>394</v>
      </c>
      <c r="X2684" t="s">
        <v>394</v>
      </c>
      <c r="Y2684" t="s">
        <v>394</v>
      </c>
      <c r="Z2684" t="s">
        <v>394</v>
      </c>
      <c r="AA2684" t="s">
        <v>394</v>
      </c>
      <c r="AB2684" t="s">
        <v>394</v>
      </c>
      <c r="AC2684" t="s">
        <v>394</v>
      </c>
      <c r="AD2684" t="s">
        <v>394</v>
      </c>
      <c r="AE2684" t="s">
        <v>394</v>
      </c>
      <c r="AF2684" t="s">
        <v>394</v>
      </c>
      <c r="AG2684" t="s">
        <v>394</v>
      </c>
      <c r="AH2684" t="s">
        <v>394</v>
      </c>
      <c r="AI2684" t="s">
        <v>394</v>
      </c>
      <c r="AJ2684" t="s">
        <v>394</v>
      </c>
      <c r="AK2684" t="s">
        <v>394</v>
      </c>
      <c r="AL2684" t="s">
        <v>394</v>
      </c>
      <c r="AM2684" t="s">
        <v>394</v>
      </c>
      <c r="AN2684" t="s">
        <v>394</v>
      </c>
      <c r="AO2684" t="s">
        <v>394</v>
      </c>
      <c r="AP2684" t="s">
        <v>394</v>
      </c>
      <c r="AQ2684" s="289"/>
      <c r="AR2684" s="296"/>
      <c r="AS2684" s="296"/>
      <c r="AU2684"/>
    </row>
    <row r="2685" spans="1:47" ht="21.6" x14ac:dyDescent="0.3">
      <c r="A2685" s="285">
        <v>121734</v>
      </c>
      <c r="B2685" s="286" t="s">
        <v>61</v>
      </c>
      <c r="C2685" t="s">
        <v>226</v>
      </c>
      <c r="D2685" t="s">
        <v>226</v>
      </c>
      <c r="E2685" t="s">
        <v>226</v>
      </c>
      <c r="F2685" t="s">
        <v>226</v>
      </c>
      <c r="G2685" t="s">
        <v>226</v>
      </c>
      <c r="H2685" t="s">
        <v>226</v>
      </c>
      <c r="I2685" t="s">
        <v>226</v>
      </c>
      <c r="J2685" t="s">
        <v>224</v>
      </c>
      <c r="K2685" t="s">
        <v>226</v>
      </c>
      <c r="L2685" t="s">
        <v>226</v>
      </c>
      <c r="M2685" t="s">
        <v>226</v>
      </c>
      <c r="N2685" t="s">
        <v>226</v>
      </c>
      <c r="O2685" t="s">
        <v>226</v>
      </c>
      <c r="P2685" t="s">
        <v>224</v>
      </c>
      <c r="Q2685" t="s">
        <v>226</v>
      </c>
      <c r="R2685" t="s">
        <v>226</v>
      </c>
      <c r="S2685" t="s">
        <v>226</v>
      </c>
      <c r="T2685" t="s">
        <v>226</v>
      </c>
      <c r="U2685" t="s">
        <v>226</v>
      </c>
      <c r="V2685" t="s">
        <v>226</v>
      </c>
      <c r="W2685" t="s">
        <v>226</v>
      </c>
      <c r="X2685" t="s">
        <v>226</v>
      </c>
      <c r="Y2685" t="s">
        <v>226</v>
      </c>
      <c r="Z2685" t="s">
        <v>226</v>
      </c>
      <c r="AA2685" t="s">
        <v>226</v>
      </c>
      <c r="AB2685" t="s">
        <v>225</v>
      </c>
      <c r="AC2685" t="s">
        <v>226</v>
      </c>
      <c r="AD2685" t="s">
        <v>226</v>
      </c>
      <c r="AE2685" t="s">
        <v>226</v>
      </c>
      <c r="AF2685" t="s">
        <v>226</v>
      </c>
      <c r="AG2685" t="s">
        <v>226</v>
      </c>
      <c r="AH2685" t="s">
        <v>226</v>
      </c>
      <c r="AI2685" t="s">
        <v>226</v>
      </c>
      <c r="AJ2685" t="s">
        <v>225</v>
      </c>
      <c r="AK2685" t="s">
        <v>226</v>
      </c>
      <c r="AL2685" t="s">
        <v>226</v>
      </c>
      <c r="AM2685" t="s">
        <v>226</v>
      </c>
      <c r="AN2685" t="s">
        <v>225</v>
      </c>
      <c r="AO2685" t="s">
        <v>225</v>
      </c>
      <c r="AP2685" t="s">
        <v>225</v>
      </c>
      <c r="AQ2685" s="286" t="s">
        <v>394</v>
      </c>
      <c r="AR2685" s="307"/>
      <c r="AS2685" s="310"/>
    </row>
    <row r="2686" spans="1:47" ht="21.6" x14ac:dyDescent="0.3">
      <c r="A2686" s="285">
        <v>121735</v>
      </c>
      <c r="B2686" s="286" t="s">
        <v>61</v>
      </c>
      <c r="C2686" t="s">
        <v>226</v>
      </c>
      <c r="D2686" t="s">
        <v>224</v>
      </c>
      <c r="E2686" t="s">
        <v>226</v>
      </c>
      <c r="F2686" t="s">
        <v>226</v>
      </c>
      <c r="G2686" t="s">
        <v>224</v>
      </c>
      <c r="H2686" t="s">
        <v>226</v>
      </c>
      <c r="I2686" t="s">
        <v>224</v>
      </c>
      <c r="J2686" t="s">
        <v>224</v>
      </c>
      <c r="K2686" t="s">
        <v>224</v>
      </c>
      <c r="L2686" t="s">
        <v>226</v>
      </c>
      <c r="M2686" t="s">
        <v>226</v>
      </c>
      <c r="N2686" t="s">
        <v>224</v>
      </c>
      <c r="O2686" t="s">
        <v>224</v>
      </c>
      <c r="P2686" t="s">
        <v>224</v>
      </c>
      <c r="Q2686" t="s">
        <v>226</v>
      </c>
      <c r="R2686" t="s">
        <v>226</v>
      </c>
      <c r="S2686" t="s">
        <v>226</v>
      </c>
      <c r="T2686" t="s">
        <v>225</v>
      </c>
      <c r="U2686" t="s">
        <v>224</v>
      </c>
      <c r="V2686" t="s">
        <v>226</v>
      </c>
      <c r="W2686" t="s">
        <v>226</v>
      </c>
      <c r="X2686" t="s">
        <v>224</v>
      </c>
      <c r="Y2686" t="s">
        <v>224</v>
      </c>
      <c r="Z2686" t="s">
        <v>224</v>
      </c>
      <c r="AA2686" t="s">
        <v>224</v>
      </c>
      <c r="AB2686" t="s">
        <v>224</v>
      </c>
      <c r="AC2686" t="s">
        <v>226</v>
      </c>
      <c r="AD2686" t="s">
        <v>226</v>
      </c>
      <c r="AE2686" t="s">
        <v>226</v>
      </c>
      <c r="AF2686" t="s">
        <v>224</v>
      </c>
      <c r="AG2686" t="s">
        <v>226</v>
      </c>
      <c r="AH2686" t="s">
        <v>225</v>
      </c>
      <c r="AI2686" t="s">
        <v>226</v>
      </c>
      <c r="AJ2686" t="s">
        <v>226</v>
      </c>
      <c r="AK2686" t="s">
        <v>225</v>
      </c>
      <c r="AL2686" t="s">
        <v>225</v>
      </c>
      <c r="AM2686" t="s">
        <v>225</v>
      </c>
      <c r="AN2686" t="s">
        <v>225</v>
      </c>
      <c r="AO2686" t="s">
        <v>225</v>
      </c>
      <c r="AP2686" t="s">
        <v>225</v>
      </c>
      <c r="AQ2686" s="286" t="s">
        <v>394</v>
      </c>
      <c r="AR2686" s="307"/>
      <c r="AS2686" s="310"/>
    </row>
    <row r="2687" spans="1:47" x14ac:dyDescent="0.3">
      <c r="A2687" s="285">
        <v>121737</v>
      </c>
      <c r="B2687" s="286" t="s">
        <v>539</v>
      </c>
      <c r="C2687" t="s">
        <v>995</v>
      </c>
      <c r="D2687" t="s">
        <v>995</v>
      </c>
      <c r="E2687" t="s">
        <v>995</v>
      </c>
      <c r="F2687" t="s">
        <v>995</v>
      </c>
      <c r="G2687" t="s">
        <v>995</v>
      </c>
      <c r="H2687" t="s">
        <v>995</v>
      </c>
      <c r="I2687" t="s">
        <v>995</v>
      </c>
      <c r="J2687" t="s">
        <v>995</v>
      </c>
      <c r="K2687" t="s">
        <v>995</v>
      </c>
      <c r="L2687" t="s">
        <v>995</v>
      </c>
      <c r="M2687" t="s">
        <v>995</v>
      </c>
      <c r="N2687" t="s">
        <v>995</v>
      </c>
      <c r="O2687" t="s">
        <v>995</v>
      </c>
      <c r="P2687" t="s">
        <v>995</v>
      </c>
      <c r="Q2687" t="s">
        <v>995</v>
      </c>
      <c r="R2687" t="s">
        <v>995</v>
      </c>
      <c r="S2687" t="s">
        <v>995</v>
      </c>
      <c r="T2687" t="s">
        <v>995</v>
      </c>
      <c r="U2687" t="s">
        <v>995</v>
      </c>
      <c r="V2687" t="s">
        <v>995</v>
      </c>
      <c r="W2687" t="s">
        <v>995</v>
      </c>
      <c r="X2687" t="s">
        <v>995</v>
      </c>
      <c r="Y2687" t="s">
        <v>995</v>
      </c>
      <c r="Z2687" t="s">
        <v>995</v>
      </c>
      <c r="AA2687" t="s">
        <v>995</v>
      </c>
      <c r="AB2687" t="s">
        <v>995</v>
      </c>
      <c r="AC2687" t="s">
        <v>995</v>
      </c>
      <c r="AD2687" t="s">
        <v>995</v>
      </c>
      <c r="AE2687" t="s">
        <v>995</v>
      </c>
      <c r="AF2687" t="s">
        <v>995</v>
      </c>
      <c r="AG2687" t="s">
        <v>995</v>
      </c>
      <c r="AH2687" t="s">
        <v>995</v>
      </c>
      <c r="AI2687" t="s">
        <v>995</v>
      </c>
      <c r="AJ2687" t="s">
        <v>995</v>
      </c>
      <c r="AK2687" t="s">
        <v>995</v>
      </c>
      <c r="AL2687" t="s">
        <v>995</v>
      </c>
      <c r="AM2687" t="s">
        <v>995</v>
      </c>
      <c r="AN2687" t="s">
        <v>995</v>
      </c>
      <c r="AO2687" t="s">
        <v>995</v>
      </c>
      <c r="AP2687" t="s">
        <v>995</v>
      </c>
      <c r="AQ2687" s="286" t="s">
        <v>855</v>
      </c>
      <c r="AR2687" s="303"/>
      <c r="AS2687" s="303"/>
    </row>
    <row r="2688" spans="1:47" ht="21.6" x14ac:dyDescent="0.3">
      <c r="A2688" s="285">
        <v>121738</v>
      </c>
      <c r="B2688" s="286" t="s">
        <v>61</v>
      </c>
      <c r="C2688" t="s">
        <v>226</v>
      </c>
      <c r="D2688" t="s">
        <v>226</v>
      </c>
      <c r="E2688" t="s">
        <v>226</v>
      </c>
      <c r="F2688" t="s">
        <v>226</v>
      </c>
      <c r="G2688" t="s">
        <v>226</v>
      </c>
      <c r="H2688" t="s">
        <v>226</v>
      </c>
      <c r="I2688" t="s">
        <v>226</v>
      </c>
      <c r="J2688" t="s">
        <v>226</v>
      </c>
      <c r="K2688" t="s">
        <v>226</v>
      </c>
      <c r="L2688" t="s">
        <v>226</v>
      </c>
      <c r="M2688" t="s">
        <v>226</v>
      </c>
      <c r="N2688" t="s">
        <v>226</v>
      </c>
      <c r="O2688" t="s">
        <v>226</v>
      </c>
      <c r="P2688" t="s">
        <v>226</v>
      </c>
      <c r="Q2688" t="s">
        <v>226</v>
      </c>
      <c r="R2688" t="s">
        <v>226</v>
      </c>
      <c r="S2688" t="s">
        <v>226</v>
      </c>
      <c r="T2688" t="s">
        <v>226</v>
      </c>
      <c r="U2688" t="s">
        <v>226</v>
      </c>
      <c r="V2688" t="s">
        <v>226</v>
      </c>
      <c r="W2688" t="s">
        <v>226</v>
      </c>
      <c r="X2688" t="s">
        <v>226</v>
      </c>
      <c r="Y2688" t="s">
        <v>226</v>
      </c>
      <c r="Z2688" t="s">
        <v>225</v>
      </c>
      <c r="AA2688" t="s">
        <v>226</v>
      </c>
      <c r="AB2688" t="s">
        <v>226</v>
      </c>
      <c r="AC2688" t="s">
        <v>226</v>
      </c>
      <c r="AD2688" t="s">
        <v>226</v>
      </c>
      <c r="AE2688" t="s">
        <v>224</v>
      </c>
      <c r="AF2688" t="s">
        <v>224</v>
      </c>
      <c r="AG2688" t="s">
        <v>226</v>
      </c>
      <c r="AH2688" t="s">
        <v>226</v>
      </c>
      <c r="AI2688" t="s">
        <v>225</v>
      </c>
      <c r="AJ2688" t="s">
        <v>226</v>
      </c>
      <c r="AK2688" t="s">
        <v>226</v>
      </c>
      <c r="AL2688" t="s">
        <v>226</v>
      </c>
      <c r="AM2688" t="s">
        <v>225</v>
      </c>
      <c r="AN2688" t="s">
        <v>225</v>
      </c>
      <c r="AO2688" t="s">
        <v>225</v>
      </c>
      <c r="AP2688" t="s">
        <v>225</v>
      </c>
      <c r="AQ2688" s="286" t="s">
        <v>394</v>
      </c>
      <c r="AR2688" s="307"/>
      <c r="AS2688" s="310"/>
    </row>
    <row r="2689" spans="1:45" ht="21.6" x14ac:dyDescent="0.3">
      <c r="A2689" s="285">
        <v>121739</v>
      </c>
      <c r="B2689" s="286" t="s">
        <v>61</v>
      </c>
      <c r="C2689" t="s">
        <v>225</v>
      </c>
      <c r="D2689" t="s">
        <v>225</v>
      </c>
      <c r="E2689" t="s">
        <v>225</v>
      </c>
      <c r="F2689" t="s">
        <v>224</v>
      </c>
      <c r="G2689" t="s">
        <v>224</v>
      </c>
      <c r="H2689" t="s">
        <v>224</v>
      </c>
      <c r="I2689" t="s">
        <v>225</v>
      </c>
      <c r="J2689" t="s">
        <v>225</v>
      </c>
      <c r="K2689" t="s">
        <v>224</v>
      </c>
      <c r="L2689" t="s">
        <v>224</v>
      </c>
      <c r="M2689" t="s">
        <v>224</v>
      </c>
      <c r="N2689" t="s">
        <v>224</v>
      </c>
      <c r="O2689" t="s">
        <v>224</v>
      </c>
      <c r="P2689" t="s">
        <v>224</v>
      </c>
      <c r="Q2689" t="s">
        <v>226</v>
      </c>
      <c r="R2689" t="s">
        <v>224</v>
      </c>
      <c r="S2689" t="s">
        <v>224</v>
      </c>
      <c r="T2689" t="s">
        <v>225</v>
      </c>
      <c r="U2689" t="s">
        <v>226</v>
      </c>
      <c r="V2689" t="s">
        <v>226</v>
      </c>
      <c r="W2689" t="s">
        <v>224</v>
      </c>
      <c r="X2689" t="s">
        <v>226</v>
      </c>
      <c r="Y2689" t="s">
        <v>224</v>
      </c>
      <c r="Z2689" t="s">
        <v>225</v>
      </c>
      <c r="AA2689" t="s">
        <v>224</v>
      </c>
      <c r="AB2689" t="s">
        <v>224</v>
      </c>
      <c r="AC2689" t="s">
        <v>226</v>
      </c>
      <c r="AD2689" t="s">
        <v>226</v>
      </c>
      <c r="AE2689" t="s">
        <v>226</v>
      </c>
      <c r="AF2689" t="s">
        <v>226</v>
      </c>
      <c r="AG2689" t="s">
        <v>224</v>
      </c>
      <c r="AH2689" t="s">
        <v>224</v>
      </c>
      <c r="AI2689" t="s">
        <v>226</v>
      </c>
      <c r="AJ2689" t="s">
        <v>226</v>
      </c>
      <c r="AK2689" t="s">
        <v>224</v>
      </c>
      <c r="AL2689" t="s">
        <v>226</v>
      </c>
      <c r="AM2689" t="s">
        <v>226</v>
      </c>
      <c r="AN2689" t="s">
        <v>226</v>
      </c>
      <c r="AO2689" t="s">
        <v>226</v>
      </c>
      <c r="AP2689" t="s">
        <v>226</v>
      </c>
      <c r="AQ2689" s="286" t="s">
        <v>394</v>
      </c>
      <c r="AR2689" s="307"/>
      <c r="AS2689" s="310"/>
    </row>
    <row r="2690" spans="1:45" x14ac:dyDescent="0.3">
      <c r="A2690" s="285">
        <v>121741</v>
      </c>
      <c r="B2690" s="286" t="s">
        <v>539</v>
      </c>
      <c r="C2690" t="s">
        <v>995</v>
      </c>
      <c r="D2690" t="s">
        <v>995</v>
      </c>
      <c r="E2690" t="s">
        <v>995</v>
      </c>
      <c r="F2690" t="s">
        <v>995</v>
      </c>
      <c r="G2690" t="s">
        <v>995</v>
      </c>
      <c r="H2690" t="s">
        <v>995</v>
      </c>
      <c r="I2690" t="s">
        <v>995</v>
      </c>
      <c r="J2690" t="s">
        <v>995</v>
      </c>
      <c r="K2690" t="s">
        <v>995</v>
      </c>
      <c r="L2690" t="s">
        <v>995</v>
      </c>
      <c r="M2690" t="s">
        <v>995</v>
      </c>
      <c r="N2690" t="s">
        <v>995</v>
      </c>
      <c r="O2690" t="s">
        <v>995</v>
      </c>
      <c r="P2690" t="s">
        <v>995</v>
      </c>
      <c r="Q2690" t="s">
        <v>995</v>
      </c>
      <c r="R2690" t="s">
        <v>995</v>
      </c>
      <c r="S2690" t="s">
        <v>995</v>
      </c>
      <c r="T2690" t="s">
        <v>995</v>
      </c>
      <c r="U2690" t="s">
        <v>995</v>
      </c>
      <c r="V2690" t="s">
        <v>995</v>
      </c>
      <c r="W2690" t="s">
        <v>995</v>
      </c>
      <c r="X2690" t="s">
        <v>995</v>
      </c>
      <c r="Y2690" t="s">
        <v>995</v>
      </c>
      <c r="Z2690" t="s">
        <v>995</v>
      </c>
      <c r="AA2690" t="s">
        <v>995</v>
      </c>
      <c r="AB2690" t="s">
        <v>995</v>
      </c>
      <c r="AC2690" t="s">
        <v>995</v>
      </c>
      <c r="AD2690" t="s">
        <v>995</v>
      </c>
      <c r="AE2690" t="s">
        <v>995</v>
      </c>
      <c r="AF2690" t="s">
        <v>995</v>
      </c>
      <c r="AG2690" t="s">
        <v>995</v>
      </c>
      <c r="AH2690" t="s">
        <v>995</v>
      </c>
      <c r="AI2690" t="s">
        <v>995</v>
      </c>
      <c r="AJ2690" t="s">
        <v>995</v>
      </c>
      <c r="AK2690" t="s">
        <v>995</v>
      </c>
      <c r="AL2690" t="s">
        <v>995</v>
      </c>
      <c r="AM2690" t="s">
        <v>995</v>
      </c>
      <c r="AN2690" t="s">
        <v>995</v>
      </c>
      <c r="AO2690" t="s">
        <v>995</v>
      </c>
      <c r="AP2690" t="s">
        <v>995</v>
      </c>
      <c r="AQ2690" s="286" t="s">
        <v>855</v>
      </c>
      <c r="AR2690" s="303"/>
      <c r="AS2690" s="303"/>
    </row>
    <row r="2691" spans="1:45" x14ac:dyDescent="0.3">
      <c r="A2691" s="285">
        <v>121743</v>
      </c>
      <c r="B2691" s="286" t="s">
        <v>539</v>
      </c>
      <c r="C2691" t="s">
        <v>995</v>
      </c>
      <c r="D2691" t="s">
        <v>995</v>
      </c>
      <c r="E2691" t="s">
        <v>995</v>
      </c>
      <c r="F2691" t="s">
        <v>995</v>
      </c>
      <c r="G2691" t="s">
        <v>995</v>
      </c>
      <c r="H2691" t="s">
        <v>995</v>
      </c>
      <c r="I2691" t="s">
        <v>995</v>
      </c>
      <c r="J2691" t="s">
        <v>995</v>
      </c>
      <c r="K2691" t="s">
        <v>995</v>
      </c>
      <c r="L2691" t="s">
        <v>995</v>
      </c>
      <c r="M2691" t="s">
        <v>995</v>
      </c>
      <c r="N2691" t="s">
        <v>995</v>
      </c>
      <c r="O2691" t="s">
        <v>995</v>
      </c>
      <c r="P2691" t="s">
        <v>995</v>
      </c>
      <c r="Q2691" t="s">
        <v>995</v>
      </c>
      <c r="R2691" t="s">
        <v>995</v>
      </c>
      <c r="S2691" t="s">
        <v>995</v>
      </c>
      <c r="T2691" t="s">
        <v>995</v>
      </c>
      <c r="U2691" t="s">
        <v>995</v>
      </c>
      <c r="V2691" t="s">
        <v>995</v>
      </c>
      <c r="W2691" t="s">
        <v>995</v>
      </c>
      <c r="X2691" t="s">
        <v>995</v>
      </c>
      <c r="Y2691" t="s">
        <v>995</v>
      </c>
      <c r="Z2691" t="s">
        <v>995</v>
      </c>
      <c r="AA2691" t="s">
        <v>995</v>
      </c>
      <c r="AB2691" t="s">
        <v>995</v>
      </c>
      <c r="AC2691" t="s">
        <v>995</v>
      </c>
      <c r="AD2691" t="s">
        <v>995</v>
      </c>
      <c r="AE2691" t="s">
        <v>995</v>
      </c>
      <c r="AF2691" t="s">
        <v>995</v>
      </c>
      <c r="AG2691" t="s">
        <v>995</v>
      </c>
      <c r="AH2691" t="s">
        <v>995</v>
      </c>
      <c r="AI2691" t="s">
        <v>995</v>
      </c>
      <c r="AJ2691" t="s">
        <v>995</v>
      </c>
      <c r="AK2691" t="s">
        <v>995</v>
      </c>
      <c r="AL2691" t="s">
        <v>995</v>
      </c>
      <c r="AM2691" t="s">
        <v>995</v>
      </c>
      <c r="AN2691" t="s">
        <v>995</v>
      </c>
      <c r="AO2691" t="s">
        <v>995</v>
      </c>
      <c r="AP2691" t="s">
        <v>995</v>
      </c>
      <c r="AQ2691" s="286" t="s">
        <v>855</v>
      </c>
      <c r="AR2691" s="303"/>
      <c r="AS2691" s="303"/>
    </row>
    <row r="2692" spans="1:45" ht="21.6" x14ac:dyDescent="0.3">
      <c r="A2692" s="285">
        <v>121744</v>
      </c>
      <c r="B2692" s="286" t="s">
        <v>8485</v>
      </c>
      <c r="C2692" t="s">
        <v>224</v>
      </c>
      <c r="D2692" t="s">
        <v>224</v>
      </c>
      <c r="E2692" t="s">
        <v>224</v>
      </c>
      <c r="F2692" t="s">
        <v>224</v>
      </c>
      <c r="G2692" t="s">
        <v>224</v>
      </c>
      <c r="H2692" t="s">
        <v>226</v>
      </c>
      <c r="I2692" t="s">
        <v>224</v>
      </c>
      <c r="J2692" t="s">
        <v>226</v>
      </c>
      <c r="K2692" t="s">
        <v>226</v>
      </c>
      <c r="L2692" t="s">
        <v>224</v>
      </c>
      <c r="M2692" t="s">
        <v>224</v>
      </c>
      <c r="N2692" t="s">
        <v>224</v>
      </c>
      <c r="O2692" t="s">
        <v>226</v>
      </c>
      <c r="P2692" t="s">
        <v>224</v>
      </c>
      <c r="Q2692" t="s">
        <v>224</v>
      </c>
      <c r="R2692" t="s">
        <v>226</v>
      </c>
      <c r="S2692" t="s">
        <v>224</v>
      </c>
      <c r="T2692" t="s">
        <v>224</v>
      </c>
      <c r="U2692" t="s">
        <v>226</v>
      </c>
      <c r="V2692" t="s">
        <v>226</v>
      </c>
      <c r="W2692" t="s">
        <v>225</v>
      </c>
      <c r="X2692" t="s">
        <v>225</v>
      </c>
      <c r="Y2692" t="s">
        <v>226</v>
      </c>
      <c r="Z2692" t="s">
        <v>226</v>
      </c>
      <c r="AA2692" t="s">
        <v>224</v>
      </c>
      <c r="AB2692" t="s">
        <v>226</v>
      </c>
      <c r="AC2692" t="s">
        <v>224</v>
      </c>
      <c r="AD2692" t="s">
        <v>224</v>
      </c>
      <c r="AE2692" t="s">
        <v>224</v>
      </c>
      <c r="AF2692" t="s">
        <v>224</v>
      </c>
      <c r="AG2692" t="s">
        <v>226</v>
      </c>
      <c r="AH2692" t="s">
        <v>226</v>
      </c>
      <c r="AI2692" t="s">
        <v>226</v>
      </c>
      <c r="AJ2692" t="s">
        <v>226</v>
      </c>
      <c r="AK2692" t="s">
        <v>226</v>
      </c>
      <c r="AL2692" t="s">
        <v>225</v>
      </c>
      <c r="AM2692" t="s">
        <v>225</v>
      </c>
      <c r="AN2692" t="s">
        <v>225</v>
      </c>
      <c r="AO2692" t="s">
        <v>225</v>
      </c>
      <c r="AP2692" t="s">
        <v>225</v>
      </c>
      <c r="AQ2692" s="286" t="s">
        <v>394</v>
      </c>
      <c r="AR2692" s="307"/>
      <c r="AS2692" s="310"/>
    </row>
    <row r="2693" spans="1:45" x14ac:dyDescent="0.3">
      <c r="A2693" s="285">
        <v>121745</v>
      </c>
      <c r="B2693" s="286" t="s">
        <v>539</v>
      </c>
      <c r="C2693" t="s">
        <v>995</v>
      </c>
      <c r="D2693" t="s">
        <v>995</v>
      </c>
      <c r="E2693" t="s">
        <v>995</v>
      </c>
      <c r="F2693" t="s">
        <v>995</v>
      </c>
      <c r="G2693" t="s">
        <v>995</v>
      </c>
      <c r="H2693" t="s">
        <v>995</v>
      </c>
      <c r="I2693" t="s">
        <v>995</v>
      </c>
      <c r="J2693" t="s">
        <v>995</v>
      </c>
      <c r="K2693" t="s">
        <v>995</v>
      </c>
      <c r="L2693" t="s">
        <v>995</v>
      </c>
      <c r="M2693" t="s">
        <v>995</v>
      </c>
      <c r="N2693" t="s">
        <v>995</v>
      </c>
      <c r="O2693" t="s">
        <v>995</v>
      </c>
      <c r="P2693" t="s">
        <v>995</v>
      </c>
      <c r="Q2693" t="s">
        <v>995</v>
      </c>
      <c r="R2693" t="s">
        <v>995</v>
      </c>
      <c r="S2693" t="s">
        <v>995</v>
      </c>
      <c r="T2693" t="s">
        <v>995</v>
      </c>
      <c r="U2693" t="s">
        <v>995</v>
      </c>
      <c r="V2693" t="s">
        <v>995</v>
      </c>
      <c r="W2693" t="s">
        <v>995</v>
      </c>
      <c r="X2693" t="s">
        <v>995</v>
      </c>
      <c r="Y2693" t="s">
        <v>995</v>
      </c>
      <c r="Z2693" t="s">
        <v>995</v>
      </c>
      <c r="AA2693" t="s">
        <v>995</v>
      </c>
      <c r="AB2693" t="s">
        <v>995</v>
      </c>
      <c r="AC2693" t="s">
        <v>995</v>
      </c>
      <c r="AD2693" t="s">
        <v>995</v>
      </c>
      <c r="AE2693" t="s">
        <v>995</v>
      </c>
      <c r="AF2693" t="s">
        <v>995</v>
      </c>
      <c r="AG2693" t="s">
        <v>995</v>
      </c>
      <c r="AH2693" t="s">
        <v>995</v>
      </c>
      <c r="AI2693" t="s">
        <v>995</v>
      </c>
      <c r="AJ2693" t="s">
        <v>995</v>
      </c>
      <c r="AK2693" t="s">
        <v>995</v>
      </c>
      <c r="AL2693" t="s">
        <v>995</v>
      </c>
      <c r="AM2693" t="s">
        <v>995</v>
      </c>
      <c r="AN2693" t="s">
        <v>995</v>
      </c>
      <c r="AO2693" t="s">
        <v>995</v>
      </c>
      <c r="AP2693" t="s">
        <v>995</v>
      </c>
      <c r="AQ2693" s="286" t="s">
        <v>855</v>
      </c>
      <c r="AR2693" s="303"/>
      <c r="AS2693" s="303"/>
    </row>
    <row r="2694" spans="1:45" x14ac:dyDescent="0.3">
      <c r="A2694" s="285">
        <v>121746</v>
      </c>
      <c r="B2694" s="286" t="s">
        <v>539</v>
      </c>
      <c r="C2694" t="s">
        <v>995</v>
      </c>
      <c r="D2694" t="s">
        <v>995</v>
      </c>
      <c r="E2694" t="s">
        <v>995</v>
      </c>
      <c r="F2694" t="s">
        <v>995</v>
      </c>
      <c r="G2694" t="s">
        <v>995</v>
      </c>
      <c r="H2694" t="s">
        <v>995</v>
      </c>
      <c r="I2694" t="s">
        <v>995</v>
      </c>
      <c r="J2694" t="s">
        <v>995</v>
      </c>
      <c r="K2694" t="s">
        <v>995</v>
      </c>
      <c r="L2694" t="s">
        <v>995</v>
      </c>
      <c r="M2694" t="s">
        <v>995</v>
      </c>
      <c r="N2694" t="s">
        <v>995</v>
      </c>
      <c r="O2694" t="s">
        <v>995</v>
      </c>
      <c r="P2694" t="s">
        <v>995</v>
      </c>
      <c r="Q2694" t="s">
        <v>995</v>
      </c>
      <c r="R2694" t="s">
        <v>995</v>
      </c>
      <c r="S2694" t="s">
        <v>995</v>
      </c>
      <c r="T2694" t="s">
        <v>995</v>
      </c>
      <c r="U2694" t="s">
        <v>995</v>
      </c>
      <c r="V2694" t="s">
        <v>995</v>
      </c>
      <c r="W2694" t="s">
        <v>995</v>
      </c>
      <c r="X2694" t="s">
        <v>995</v>
      </c>
      <c r="Y2694" t="s">
        <v>995</v>
      </c>
      <c r="Z2694" t="s">
        <v>995</v>
      </c>
      <c r="AA2694" t="s">
        <v>995</v>
      </c>
      <c r="AB2694" t="s">
        <v>995</v>
      </c>
      <c r="AC2694" t="s">
        <v>995</v>
      </c>
      <c r="AD2694" t="s">
        <v>995</v>
      </c>
      <c r="AE2694" t="s">
        <v>995</v>
      </c>
      <c r="AF2694" t="s">
        <v>995</v>
      </c>
      <c r="AG2694" t="s">
        <v>995</v>
      </c>
      <c r="AH2694" t="s">
        <v>995</v>
      </c>
      <c r="AI2694" t="s">
        <v>995</v>
      </c>
      <c r="AJ2694" t="s">
        <v>995</v>
      </c>
      <c r="AK2694" t="s">
        <v>995</v>
      </c>
      <c r="AL2694" t="s">
        <v>995</v>
      </c>
      <c r="AM2694" t="s">
        <v>995</v>
      </c>
      <c r="AN2694" t="s">
        <v>995</v>
      </c>
      <c r="AO2694" t="s">
        <v>995</v>
      </c>
      <c r="AP2694" t="s">
        <v>995</v>
      </c>
      <c r="AQ2694" s="286" t="s">
        <v>855</v>
      </c>
      <c r="AR2694" s="303"/>
      <c r="AS2694" s="303"/>
    </row>
    <row r="2695" spans="1:45" ht="21.6" x14ac:dyDescent="0.3">
      <c r="A2695" s="285">
        <v>121747</v>
      </c>
      <c r="B2695" s="286" t="s">
        <v>61</v>
      </c>
      <c r="C2695" t="s">
        <v>226</v>
      </c>
      <c r="D2695" t="s">
        <v>226</v>
      </c>
      <c r="E2695" t="s">
        <v>224</v>
      </c>
      <c r="F2695" t="s">
        <v>226</v>
      </c>
      <c r="G2695" t="s">
        <v>226</v>
      </c>
      <c r="H2695" t="s">
        <v>226</v>
      </c>
      <c r="I2695" t="s">
        <v>224</v>
      </c>
      <c r="J2695" t="s">
        <v>226</v>
      </c>
      <c r="K2695" t="s">
        <v>226</v>
      </c>
      <c r="L2695" t="s">
        <v>224</v>
      </c>
      <c r="M2695" t="s">
        <v>226</v>
      </c>
      <c r="N2695" t="s">
        <v>224</v>
      </c>
      <c r="O2695" t="s">
        <v>226</v>
      </c>
      <c r="P2695" t="s">
        <v>224</v>
      </c>
      <c r="Q2695" t="s">
        <v>226</v>
      </c>
      <c r="R2695" t="s">
        <v>226</v>
      </c>
      <c r="S2695" t="s">
        <v>226</v>
      </c>
      <c r="T2695" t="s">
        <v>226</v>
      </c>
      <c r="U2695" t="s">
        <v>226</v>
      </c>
      <c r="V2695" t="s">
        <v>226</v>
      </c>
      <c r="W2695" t="s">
        <v>225</v>
      </c>
      <c r="X2695" t="s">
        <v>226</v>
      </c>
      <c r="Y2695" t="s">
        <v>226</v>
      </c>
      <c r="Z2695" t="s">
        <v>226</v>
      </c>
      <c r="AA2695" t="s">
        <v>226</v>
      </c>
      <c r="AB2695" t="s">
        <v>226</v>
      </c>
      <c r="AC2695" t="s">
        <v>226</v>
      </c>
      <c r="AD2695" t="s">
        <v>226</v>
      </c>
      <c r="AE2695" t="s">
        <v>226</v>
      </c>
      <c r="AF2695" t="s">
        <v>226</v>
      </c>
      <c r="AG2695" t="s">
        <v>226</v>
      </c>
      <c r="AH2695" t="s">
        <v>225</v>
      </c>
      <c r="AI2695" t="s">
        <v>224</v>
      </c>
      <c r="AJ2695" t="s">
        <v>225</v>
      </c>
      <c r="AK2695" t="s">
        <v>225</v>
      </c>
      <c r="AL2695" t="s">
        <v>226</v>
      </c>
      <c r="AM2695" t="s">
        <v>225</v>
      </c>
      <c r="AN2695" t="s">
        <v>225</v>
      </c>
      <c r="AO2695" t="s">
        <v>225</v>
      </c>
      <c r="AP2695" t="s">
        <v>225</v>
      </c>
      <c r="AQ2695" s="286" t="s">
        <v>394</v>
      </c>
      <c r="AR2695" s="307"/>
      <c r="AS2695" s="310"/>
    </row>
    <row r="2696" spans="1:45" ht="21.6" x14ac:dyDescent="0.3">
      <c r="A2696" s="285">
        <v>121748</v>
      </c>
      <c r="B2696" s="286" t="s">
        <v>538</v>
      </c>
      <c r="C2696" t="s">
        <v>226</v>
      </c>
      <c r="D2696" t="s">
        <v>224</v>
      </c>
      <c r="E2696" t="s">
        <v>224</v>
      </c>
      <c r="F2696" t="s">
        <v>224</v>
      </c>
      <c r="G2696" t="s">
        <v>224</v>
      </c>
      <c r="H2696" t="s">
        <v>226</v>
      </c>
      <c r="I2696" t="s">
        <v>226</v>
      </c>
      <c r="J2696" t="s">
        <v>226</v>
      </c>
      <c r="K2696" t="s">
        <v>224</v>
      </c>
      <c r="L2696" t="s">
        <v>226</v>
      </c>
      <c r="M2696" t="s">
        <v>225</v>
      </c>
      <c r="N2696" t="s">
        <v>224</v>
      </c>
      <c r="O2696" t="s">
        <v>224</v>
      </c>
      <c r="P2696" t="s">
        <v>224</v>
      </c>
      <c r="Q2696" t="s">
        <v>226</v>
      </c>
      <c r="R2696" t="s">
        <v>224</v>
      </c>
      <c r="S2696" t="s">
        <v>226</v>
      </c>
      <c r="T2696" t="s">
        <v>224</v>
      </c>
      <c r="U2696" t="s">
        <v>225</v>
      </c>
      <c r="V2696" t="s">
        <v>226</v>
      </c>
      <c r="W2696" t="s">
        <v>226</v>
      </c>
      <c r="X2696" t="s">
        <v>226</v>
      </c>
      <c r="Y2696" t="s">
        <v>226</v>
      </c>
      <c r="Z2696" t="s">
        <v>226</v>
      </c>
      <c r="AA2696" t="s">
        <v>226</v>
      </c>
      <c r="AB2696" t="s">
        <v>394</v>
      </c>
      <c r="AC2696" t="s">
        <v>394</v>
      </c>
      <c r="AD2696" t="s">
        <v>394</v>
      </c>
      <c r="AE2696" t="s">
        <v>394</v>
      </c>
      <c r="AF2696" t="s">
        <v>394</v>
      </c>
      <c r="AG2696" t="s">
        <v>394</v>
      </c>
      <c r="AH2696" t="s">
        <v>394</v>
      </c>
      <c r="AI2696" t="s">
        <v>394</v>
      </c>
      <c r="AJ2696" t="s">
        <v>394</v>
      </c>
      <c r="AK2696" t="s">
        <v>394</v>
      </c>
      <c r="AL2696" t="s">
        <v>394</v>
      </c>
      <c r="AM2696" t="s">
        <v>394</v>
      </c>
      <c r="AN2696" t="s">
        <v>394</v>
      </c>
      <c r="AO2696" t="s">
        <v>394</v>
      </c>
      <c r="AP2696" t="s">
        <v>394</v>
      </c>
      <c r="AQ2696" s="286" t="s">
        <v>394</v>
      </c>
      <c r="AR2696" s="307"/>
      <c r="AS2696" s="310"/>
    </row>
    <row r="2697" spans="1:45" x14ac:dyDescent="0.3">
      <c r="A2697" s="285">
        <v>121749</v>
      </c>
      <c r="B2697" s="286" t="s">
        <v>539</v>
      </c>
      <c r="C2697" t="s">
        <v>995</v>
      </c>
      <c r="D2697" t="s">
        <v>995</v>
      </c>
      <c r="E2697" t="s">
        <v>995</v>
      </c>
      <c r="F2697" t="s">
        <v>995</v>
      </c>
      <c r="G2697" t="s">
        <v>995</v>
      </c>
      <c r="H2697" t="s">
        <v>995</v>
      </c>
      <c r="I2697" t="s">
        <v>995</v>
      </c>
      <c r="J2697" t="s">
        <v>995</v>
      </c>
      <c r="K2697" t="s">
        <v>995</v>
      </c>
      <c r="L2697" t="s">
        <v>995</v>
      </c>
      <c r="M2697" t="s">
        <v>995</v>
      </c>
      <c r="N2697" t="s">
        <v>995</v>
      </c>
      <c r="O2697" t="s">
        <v>995</v>
      </c>
      <c r="P2697" t="s">
        <v>995</v>
      </c>
      <c r="Q2697" t="s">
        <v>995</v>
      </c>
      <c r="R2697" t="s">
        <v>995</v>
      </c>
      <c r="S2697" t="s">
        <v>995</v>
      </c>
      <c r="T2697" t="s">
        <v>995</v>
      </c>
      <c r="U2697" t="s">
        <v>995</v>
      </c>
      <c r="V2697" t="s">
        <v>995</v>
      </c>
      <c r="W2697" t="s">
        <v>995</v>
      </c>
      <c r="X2697" t="s">
        <v>995</v>
      </c>
      <c r="Y2697" t="s">
        <v>995</v>
      </c>
      <c r="Z2697" t="s">
        <v>995</v>
      </c>
      <c r="AA2697" t="s">
        <v>995</v>
      </c>
      <c r="AB2697" t="s">
        <v>995</v>
      </c>
      <c r="AC2697" t="s">
        <v>995</v>
      </c>
      <c r="AD2697" t="s">
        <v>995</v>
      </c>
      <c r="AE2697" t="s">
        <v>995</v>
      </c>
      <c r="AF2697" t="s">
        <v>995</v>
      </c>
      <c r="AG2697" t="s">
        <v>995</v>
      </c>
      <c r="AH2697" t="s">
        <v>995</v>
      </c>
      <c r="AI2697" t="s">
        <v>995</v>
      </c>
      <c r="AJ2697" t="s">
        <v>995</v>
      </c>
      <c r="AK2697" t="s">
        <v>995</v>
      </c>
      <c r="AL2697" t="s">
        <v>995</v>
      </c>
      <c r="AM2697" t="s">
        <v>995</v>
      </c>
      <c r="AN2697" t="s">
        <v>995</v>
      </c>
      <c r="AO2697" t="s">
        <v>995</v>
      </c>
      <c r="AP2697" t="s">
        <v>995</v>
      </c>
      <c r="AQ2697" s="286" t="s">
        <v>855</v>
      </c>
      <c r="AR2697" s="303"/>
      <c r="AS2697" s="303"/>
    </row>
    <row r="2698" spans="1:45" x14ac:dyDescent="0.3">
      <c r="A2698" s="285">
        <v>121750</v>
      </c>
      <c r="B2698" s="286" t="s">
        <v>540</v>
      </c>
      <c r="C2698" t="s">
        <v>995</v>
      </c>
      <c r="D2698" t="s">
        <v>995</v>
      </c>
      <c r="E2698" t="s">
        <v>995</v>
      </c>
      <c r="F2698" t="s">
        <v>995</v>
      </c>
      <c r="G2698" t="s">
        <v>995</v>
      </c>
      <c r="H2698" t="s">
        <v>995</v>
      </c>
      <c r="I2698" t="s">
        <v>995</v>
      </c>
      <c r="J2698" t="s">
        <v>995</v>
      </c>
      <c r="K2698" t="s">
        <v>995</v>
      </c>
      <c r="L2698" t="s">
        <v>995</v>
      </c>
      <c r="M2698" t="s">
        <v>995</v>
      </c>
      <c r="N2698" t="s">
        <v>995</v>
      </c>
      <c r="O2698" t="s">
        <v>995</v>
      </c>
      <c r="P2698" t="s">
        <v>995</v>
      </c>
      <c r="Q2698" t="s">
        <v>995</v>
      </c>
      <c r="R2698" t="s">
        <v>995</v>
      </c>
      <c r="S2698" t="s">
        <v>995</v>
      </c>
      <c r="T2698" t="s">
        <v>995</v>
      </c>
      <c r="U2698" t="s">
        <v>995</v>
      </c>
      <c r="V2698" t="s">
        <v>995</v>
      </c>
      <c r="W2698" t="s">
        <v>995</v>
      </c>
      <c r="X2698" t="s">
        <v>995</v>
      </c>
      <c r="Y2698" t="s">
        <v>995</v>
      </c>
      <c r="Z2698" t="s">
        <v>995</v>
      </c>
      <c r="AA2698" t="s">
        <v>995</v>
      </c>
      <c r="AB2698" t="s">
        <v>995</v>
      </c>
      <c r="AC2698" t="s">
        <v>995</v>
      </c>
      <c r="AD2698" t="s">
        <v>995</v>
      </c>
      <c r="AE2698" t="s">
        <v>995</v>
      </c>
      <c r="AF2698" t="s">
        <v>995</v>
      </c>
      <c r="AG2698" t="s">
        <v>995</v>
      </c>
      <c r="AH2698" t="s">
        <v>995</v>
      </c>
      <c r="AI2698" t="s">
        <v>995</v>
      </c>
      <c r="AJ2698" t="s">
        <v>995</v>
      </c>
      <c r="AK2698" t="s">
        <v>995</v>
      </c>
      <c r="AL2698" t="s">
        <v>995</v>
      </c>
      <c r="AM2698" t="s">
        <v>995</v>
      </c>
      <c r="AN2698" t="s">
        <v>995</v>
      </c>
      <c r="AO2698" t="s">
        <v>995</v>
      </c>
      <c r="AP2698" t="s">
        <v>995</v>
      </c>
      <c r="AQ2698" s="286" t="s">
        <v>855</v>
      </c>
      <c r="AR2698" s="303"/>
      <c r="AS2698" s="303"/>
    </row>
    <row r="2699" spans="1:45" x14ac:dyDescent="0.3">
      <c r="A2699" s="285">
        <v>121751</v>
      </c>
      <c r="B2699" s="286" t="s">
        <v>539</v>
      </c>
      <c r="C2699" t="s">
        <v>995</v>
      </c>
      <c r="D2699" t="s">
        <v>995</v>
      </c>
      <c r="E2699" t="s">
        <v>995</v>
      </c>
      <c r="F2699" t="s">
        <v>995</v>
      </c>
      <c r="G2699" t="s">
        <v>995</v>
      </c>
      <c r="H2699" t="s">
        <v>995</v>
      </c>
      <c r="I2699" t="s">
        <v>995</v>
      </c>
      <c r="J2699" t="s">
        <v>995</v>
      </c>
      <c r="K2699" t="s">
        <v>995</v>
      </c>
      <c r="L2699" t="s">
        <v>995</v>
      </c>
      <c r="M2699" t="s">
        <v>995</v>
      </c>
      <c r="N2699" t="s">
        <v>995</v>
      </c>
      <c r="O2699" t="s">
        <v>995</v>
      </c>
      <c r="P2699" t="s">
        <v>995</v>
      </c>
      <c r="Q2699" t="s">
        <v>995</v>
      </c>
      <c r="R2699" t="s">
        <v>995</v>
      </c>
      <c r="S2699" t="s">
        <v>995</v>
      </c>
      <c r="T2699" t="s">
        <v>995</v>
      </c>
      <c r="U2699" t="s">
        <v>995</v>
      </c>
      <c r="V2699" t="s">
        <v>995</v>
      </c>
      <c r="W2699" t="s">
        <v>995</v>
      </c>
      <c r="X2699" t="s">
        <v>995</v>
      </c>
      <c r="Y2699" t="s">
        <v>995</v>
      </c>
      <c r="Z2699" t="s">
        <v>995</v>
      </c>
      <c r="AA2699" t="s">
        <v>995</v>
      </c>
      <c r="AB2699" t="s">
        <v>995</v>
      </c>
      <c r="AC2699" t="s">
        <v>995</v>
      </c>
      <c r="AD2699" t="s">
        <v>995</v>
      </c>
      <c r="AE2699" t="s">
        <v>995</v>
      </c>
      <c r="AF2699" t="s">
        <v>995</v>
      </c>
      <c r="AG2699" t="s">
        <v>995</v>
      </c>
      <c r="AH2699" t="s">
        <v>995</v>
      </c>
      <c r="AI2699" t="s">
        <v>995</v>
      </c>
      <c r="AJ2699" t="s">
        <v>995</v>
      </c>
      <c r="AK2699" t="s">
        <v>995</v>
      </c>
      <c r="AL2699" t="s">
        <v>995</v>
      </c>
      <c r="AM2699" t="s">
        <v>995</v>
      </c>
      <c r="AN2699" t="s">
        <v>995</v>
      </c>
      <c r="AO2699" t="s">
        <v>995</v>
      </c>
      <c r="AP2699" t="s">
        <v>995</v>
      </c>
      <c r="AQ2699" s="286" t="s">
        <v>855</v>
      </c>
      <c r="AR2699" s="303"/>
      <c r="AS2699" s="303"/>
    </row>
    <row r="2700" spans="1:45" x14ac:dyDescent="0.3">
      <c r="A2700" s="285">
        <v>121752</v>
      </c>
      <c r="B2700" s="286" t="s">
        <v>540</v>
      </c>
      <c r="AQ2700" s="286" t="s">
        <v>394</v>
      </c>
      <c r="AR2700" s="303"/>
      <c r="AS2700" s="303"/>
    </row>
    <row r="2701" spans="1:45" ht="21.6" x14ac:dyDescent="0.3">
      <c r="A2701" s="285">
        <v>121754</v>
      </c>
      <c r="B2701" s="286" t="s">
        <v>61</v>
      </c>
      <c r="C2701" t="s">
        <v>226</v>
      </c>
      <c r="D2701" t="s">
        <v>224</v>
      </c>
      <c r="E2701" t="s">
        <v>226</v>
      </c>
      <c r="F2701" t="s">
        <v>226</v>
      </c>
      <c r="G2701" t="s">
        <v>226</v>
      </c>
      <c r="H2701" t="s">
        <v>226</v>
      </c>
      <c r="I2701" t="s">
        <v>224</v>
      </c>
      <c r="J2701" t="s">
        <v>226</v>
      </c>
      <c r="K2701" t="s">
        <v>226</v>
      </c>
      <c r="L2701" t="s">
        <v>224</v>
      </c>
      <c r="M2701" t="s">
        <v>226</v>
      </c>
      <c r="N2701" t="s">
        <v>224</v>
      </c>
      <c r="O2701" t="s">
        <v>226</v>
      </c>
      <c r="P2701" t="s">
        <v>224</v>
      </c>
      <c r="Q2701" t="s">
        <v>226</v>
      </c>
      <c r="R2701" t="s">
        <v>224</v>
      </c>
      <c r="S2701" t="s">
        <v>226</v>
      </c>
      <c r="T2701" t="s">
        <v>226</v>
      </c>
      <c r="U2701" t="s">
        <v>224</v>
      </c>
      <c r="V2701" t="s">
        <v>226</v>
      </c>
      <c r="W2701" t="s">
        <v>226</v>
      </c>
      <c r="X2701" t="s">
        <v>224</v>
      </c>
      <c r="Y2701" t="s">
        <v>226</v>
      </c>
      <c r="Z2701" t="s">
        <v>226</v>
      </c>
      <c r="AA2701" t="s">
        <v>226</v>
      </c>
      <c r="AB2701" t="s">
        <v>226</v>
      </c>
      <c r="AC2701" t="s">
        <v>226</v>
      </c>
      <c r="AD2701" t="s">
        <v>226</v>
      </c>
      <c r="AE2701" t="s">
        <v>226</v>
      </c>
      <c r="AF2701" t="s">
        <v>224</v>
      </c>
      <c r="AG2701" t="s">
        <v>224</v>
      </c>
      <c r="AH2701" t="s">
        <v>225</v>
      </c>
      <c r="AI2701" t="s">
        <v>224</v>
      </c>
      <c r="AJ2701" t="s">
        <v>226</v>
      </c>
      <c r="AK2701" t="s">
        <v>224</v>
      </c>
      <c r="AL2701" t="s">
        <v>226</v>
      </c>
      <c r="AM2701" t="s">
        <v>225</v>
      </c>
      <c r="AN2701" t="s">
        <v>226</v>
      </c>
      <c r="AO2701" t="s">
        <v>226</v>
      </c>
      <c r="AP2701" t="s">
        <v>225</v>
      </c>
      <c r="AQ2701" s="286" t="s">
        <v>394</v>
      </c>
      <c r="AR2701" s="307"/>
      <c r="AS2701" s="310"/>
    </row>
    <row r="2702" spans="1:45" x14ac:dyDescent="0.3">
      <c r="A2702" s="285">
        <v>121756</v>
      </c>
      <c r="B2702" s="286" t="s">
        <v>539</v>
      </c>
      <c r="C2702" t="s">
        <v>995</v>
      </c>
      <c r="D2702" t="s">
        <v>995</v>
      </c>
      <c r="E2702" t="s">
        <v>995</v>
      </c>
      <c r="F2702" t="s">
        <v>995</v>
      </c>
      <c r="G2702" t="s">
        <v>995</v>
      </c>
      <c r="H2702" t="s">
        <v>995</v>
      </c>
      <c r="I2702" t="s">
        <v>995</v>
      </c>
      <c r="J2702" t="s">
        <v>995</v>
      </c>
      <c r="K2702" t="s">
        <v>995</v>
      </c>
      <c r="L2702" t="s">
        <v>995</v>
      </c>
      <c r="M2702" t="s">
        <v>995</v>
      </c>
      <c r="N2702" t="s">
        <v>995</v>
      </c>
      <c r="O2702" t="s">
        <v>995</v>
      </c>
      <c r="P2702" t="s">
        <v>995</v>
      </c>
      <c r="Q2702" t="s">
        <v>995</v>
      </c>
      <c r="R2702" t="s">
        <v>995</v>
      </c>
      <c r="S2702" t="s">
        <v>995</v>
      </c>
      <c r="T2702" t="s">
        <v>995</v>
      </c>
      <c r="U2702" t="s">
        <v>995</v>
      </c>
      <c r="V2702" t="s">
        <v>995</v>
      </c>
      <c r="W2702" t="s">
        <v>995</v>
      </c>
      <c r="X2702" t="s">
        <v>995</v>
      </c>
      <c r="Y2702" t="s">
        <v>995</v>
      </c>
      <c r="Z2702" t="s">
        <v>995</v>
      </c>
      <c r="AA2702" t="s">
        <v>995</v>
      </c>
      <c r="AB2702" t="s">
        <v>995</v>
      </c>
      <c r="AC2702" t="s">
        <v>995</v>
      </c>
      <c r="AD2702" t="s">
        <v>995</v>
      </c>
      <c r="AE2702" t="s">
        <v>995</v>
      </c>
      <c r="AF2702" t="s">
        <v>995</v>
      </c>
      <c r="AG2702" t="s">
        <v>995</v>
      </c>
      <c r="AH2702" t="s">
        <v>995</v>
      </c>
      <c r="AI2702" t="s">
        <v>995</v>
      </c>
      <c r="AJ2702" t="s">
        <v>995</v>
      </c>
      <c r="AK2702" t="s">
        <v>995</v>
      </c>
      <c r="AL2702" t="s">
        <v>995</v>
      </c>
      <c r="AM2702" t="s">
        <v>995</v>
      </c>
      <c r="AN2702" t="s">
        <v>995</v>
      </c>
      <c r="AO2702" t="s">
        <v>995</v>
      </c>
      <c r="AP2702" t="s">
        <v>995</v>
      </c>
      <c r="AQ2702" s="286" t="s">
        <v>855</v>
      </c>
      <c r="AR2702" s="303"/>
      <c r="AS2702" s="303"/>
    </row>
    <row r="2703" spans="1:45" x14ac:dyDescent="0.3">
      <c r="A2703" s="285">
        <v>121757</v>
      </c>
      <c r="B2703" s="286" t="s">
        <v>539</v>
      </c>
      <c r="C2703" t="s">
        <v>995</v>
      </c>
      <c r="D2703" t="s">
        <v>995</v>
      </c>
      <c r="E2703" t="s">
        <v>995</v>
      </c>
      <c r="F2703" t="s">
        <v>995</v>
      </c>
      <c r="G2703" t="s">
        <v>995</v>
      </c>
      <c r="H2703" t="s">
        <v>995</v>
      </c>
      <c r="I2703" t="s">
        <v>995</v>
      </c>
      <c r="J2703" t="s">
        <v>995</v>
      </c>
      <c r="K2703" t="s">
        <v>995</v>
      </c>
      <c r="L2703" t="s">
        <v>995</v>
      </c>
      <c r="M2703" t="s">
        <v>995</v>
      </c>
      <c r="N2703" t="s">
        <v>995</v>
      </c>
      <c r="O2703" t="s">
        <v>995</v>
      </c>
      <c r="P2703" t="s">
        <v>995</v>
      </c>
      <c r="Q2703" t="s">
        <v>995</v>
      </c>
      <c r="R2703" t="s">
        <v>995</v>
      </c>
      <c r="S2703" t="s">
        <v>995</v>
      </c>
      <c r="T2703" t="s">
        <v>995</v>
      </c>
      <c r="U2703" t="s">
        <v>995</v>
      </c>
      <c r="V2703" t="s">
        <v>995</v>
      </c>
      <c r="W2703" t="s">
        <v>995</v>
      </c>
      <c r="X2703" t="s">
        <v>995</v>
      </c>
      <c r="Y2703" t="s">
        <v>995</v>
      </c>
      <c r="Z2703" t="s">
        <v>995</v>
      </c>
      <c r="AA2703" t="s">
        <v>995</v>
      </c>
      <c r="AB2703" t="s">
        <v>995</v>
      </c>
      <c r="AC2703" t="s">
        <v>995</v>
      </c>
      <c r="AD2703" t="s">
        <v>995</v>
      </c>
      <c r="AE2703" t="s">
        <v>995</v>
      </c>
      <c r="AF2703" t="s">
        <v>995</v>
      </c>
      <c r="AG2703" t="s">
        <v>995</v>
      </c>
      <c r="AH2703" t="s">
        <v>995</v>
      </c>
      <c r="AI2703" t="s">
        <v>995</v>
      </c>
      <c r="AJ2703" t="s">
        <v>995</v>
      </c>
      <c r="AK2703" t="s">
        <v>995</v>
      </c>
      <c r="AL2703" t="s">
        <v>995</v>
      </c>
      <c r="AM2703" t="s">
        <v>995</v>
      </c>
      <c r="AN2703" t="s">
        <v>995</v>
      </c>
      <c r="AO2703" t="s">
        <v>995</v>
      </c>
      <c r="AP2703" t="s">
        <v>995</v>
      </c>
      <c r="AQ2703" s="286" t="s">
        <v>855</v>
      </c>
      <c r="AR2703" s="303"/>
      <c r="AS2703" s="303"/>
    </row>
    <row r="2704" spans="1:45" x14ac:dyDescent="0.3">
      <c r="A2704" s="285">
        <v>121758</v>
      </c>
      <c r="B2704" s="286" t="s">
        <v>540</v>
      </c>
      <c r="C2704" t="s">
        <v>995</v>
      </c>
      <c r="D2704" t="s">
        <v>995</v>
      </c>
      <c r="E2704" t="s">
        <v>995</v>
      </c>
      <c r="F2704" t="s">
        <v>995</v>
      </c>
      <c r="G2704" t="s">
        <v>995</v>
      </c>
      <c r="H2704" t="s">
        <v>995</v>
      </c>
      <c r="I2704" t="s">
        <v>995</v>
      </c>
      <c r="J2704" t="s">
        <v>995</v>
      </c>
      <c r="K2704" t="s">
        <v>995</v>
      </c>
      <c r="L2704" t="s">
        <v>995</v>
      </c>
      <c r="M2704" t="s">
        <v>995</v>
      </c>
      <c r="N2704" t="s">
        <v>995</v>
      </c>
      <c r="O2704" t="s">
        <v>995</v>
      </c>
      <c r="P2704" t="s">
        <v>995</v>
      </c>
      <c r="Q2704" t="s">
        <v>995</v>
      </c>
      <c r="R2704" t="s">
        <v>995</v>
      </c>
      <c r="S2704" t="s">
        <v>995</v>
      </c>
      <c r="T2704" t="s">
        <v>995</v>
      </c>
      <c r="U2704" t="s">
        <v>995</v>
      </c>
      <c r="V2704" t="s">
        <v>995</v>
      </c>
      <c r="W2704" t="s">
        <v>995</v>
      </c>
      <c r="X2704" t="s">
        <v>995</v>
      </c>
      <c r="Y2704" t="s">
        <v>995</v>
      </c>
      <c r="Z2704" t="s">
        <v>995</v>
      </c>
      <c r="AA2704" t="s">
        <v>995</v>
      </c>
      <c r="AB2704" t="s">
        <v>995</v>
      </c>
      <c r="AC2704" t="s">
        <v>995</v>
      </c>
      <c r="AD2704" t="s">
        <v>995</v>
      </c>
      <c r="AE2704" t="s">
        <v>995</v>
      </c>
      <c r="AF2704" t="s">
        <v>995</v>
      </c>
      <c r="AG2704" t="s">
        <v>995</v>
      </c>
      <c r="AH2704" t="s">
        <v>995</v>
      </c>
      <c r="AI2704" t="s">
        <v>995</v>
      </c>
      <c r="AJ2704" t="s">
        <v>995</v>
      </c>
      <c r="AK2704" t="s">
        <v>995</v>
      </c>
      <c r="AL2704" t="s">
        <v>995</v>
      </c>
      <c r="AM2704" t="s">
        <v>995</v>
      </c>
      <c r="AN2704" t="s">
        <v>995</v>
      </c>
      <c r="AO2704" t="s">
        <v>995</v>
      </c>
      <c r="AP2704" t="s">
        <v>995</v>
      </c>
      <c r="AQ2704" s="286" t="s">
        <v>855</v>
      </c>
      <c r="AR2704" s="303"/>
      <c r="AS2704" s="303"/>
    </row>
    <row r="2705" spans="1:45" ht="28.8" x14ac:dyDescent="0.3">
      <c r="A2705" s="285">
        <v>121759</v>
      </c>
      <c r="B2705" s="286" t="s">
        <v>67</v>
      </c>
      <c r="C2705" t="s">
        <v>226</v>
      </c>
      <c r="D2705" t="s">
        <v>226</v>
      </c>
      <c r="E2705" t="s">
        <v>226</v>
      </c>
      <c r="F2705" t="s">
        <v>226</v>
      </c>
      <c r="G2705" t="s">
        <v>226</v>
      </c>
      <c r="H2705" t="s">
        <v>226</v>
      </c>
      <c r="I2705" t="s">
        <v>224</v>
      </c>
      <c r="J2705" t="s">
        <v>224</v>
      </c>
      <c r="K2705" t="s">
        <v>226</v>
      </c>
      <c r="L2705" t="s">
        <v>226</v>
      </c>
      <c r="M2705" t="s">
        <v>226</v>
      </c>
      <c r="N2705" t="s">
        <v>225</v>
      </c>
      <c r="O2705" t="s">
        <v>225</v>
      </c>
      <c r="P2705" t="s">
        <v>226</v>
      </c>
      <c r="Q2705" t="s">
        <v>226</v>
      </c>
      <c r="R2705" t="s">
        <v>226</v>
      </c>
      <c r="S2705" t="s">
        <v>226</v>
      </c>
      <c r="T2705" t="s">
        <v>224</v>
      </c>
      <c r="U2705" t="s">
        <v>226</v>
      </c>
      <c r="V2705" t="s">
        <v>226</v>
      </c>
      <c r="W2705" t="s">
        <v>226</v>
      </c>
      <c r="X2705" t="s">
        <v>226</v>
      </c>
      <c r="Y2705" t="s">
        <v>226</v>
      </c>
      <c r="Z2705" t="s">
        <v>226</v>
      </c>
      <c r="AA2705" t="s">
        <v>224</v>
      </c>
      <c r="AB2705" t="s">
        <v>226</v>
      </c>
      <c r="AC2705" t="s">
        <v>226</v>
      </c>
      <c r="AD2705" t="s">
        <v>226</v>
      </c>
      <c r="AE2705" t="s">
        <v>226</v>
      </c>
      <c r="AF2705" t="s">
        <v>226</v>
      </c>
      <c r="AG2705" t="s">
        <v>225</v>
      </c>
      <c r="AH2705" t="s">
        <v>225</v>
      </c>
      <c r="AI2705" t="s">
        <v>225</v>
      </c>
      <c r="AJ2705" t="s">
        <v>225</v>
      </c>
      <c r="AK2705" t="s">
        <v>225</v>
      </c>
      <c r="AL2705" t="s">
        <v>394</v>
      </c>
      <c r="AM2705" t="s">
        <v>394</v>
      </c>
      <c r="AN2705" t="s">
        <v>394</v>
      </c>
      <c r="AO2705" t="s">
        <v>394</v>
      </c>
      <c r="AP2705" t="s">
        <v>394</v>
      </c>
      <c r="AQ2705" s="286" t="s">
        <v>394</v>
      </c>
      <c r="AR2705" s="307"/>
      <c r="AS2705" s="310"/>
    </row>
    <row r="2706" spans="1:45" x14ac:dyDescent="0.3">
      <c r="A2706" s="285">
        <v>121760</v>
      </c>
      <c r="B2706" s="286" t="s">
        <v>539</v>
      </c>
      <c r="C2706" t="s">
        <v>995</v>
      </c>
      <c r="D2706" t="s">
        <v>995</v>
      </c>
      <c r="E2706" t="s">
        <v>995</v>
      </c>
      <c r="F2706" t="s">
        <v>995</v>
      </c>
      <c r="G2706" t="s">
        <v>995</v>
      </c>
      <c r="H2706" t="s">
        <v>995</v>
      </c>
      <c r="I2706" t="s">
        <v>995</v>
      </c>
      <c r="J2706" t="s">
        <v>995</v>
      </c>
      <c r="K2706" t="s">
        <v>995</v>
      </c>
      <c r="L2706" t="s">
        <v>995</v>
      </c>
      <c r="M2706" t="s">
        <v>995</v>
      </c>
      <c r="N2706" t="s">
        <v>995</v>
      </c>
      <c r="O2706" t="s">
        <v>995</v>
      </c>
      <c r="P2706" t="s">
        <v>995</v>
      </c>
      <c r="Q2706" t="s">
        <v>995</v>
      </c>
      <c r="R2706" t="s">
        <v>995</v>
      </c>
      <c r="S2706" t="s">
        <v>995</v>
      </c>
      <c r="T2706" t="s">
        <v>995</v>
      </c>
      <c r="U2706" t="s">
        <v>995</v>
      </c>
      <c r="V2706" t="s">
        <v>995</v>
      </c>
      <c r="W2706" t="s">
        <v>995</v>
      </c>
      <c r="X2706" t="s">
        <v>995</v>
      </c>
      <c r="Y2706" t="s">
        <v>995</v>
      </c>
      <c r="Z2706" t="s">
        <v>995</v>
      </c>
      <c r="AA2706" t="s">
        <v>995</v>
      </c>
      <c r="AB2706" t="s">
        <v>995</v>
      </c>
      <c r="AC2706" t="s">
        <v>995</v>
      </c>
      <c r="AD2706" t="s">
        <v>995</v>
      </c>
      <c r="AE2706" t="s">
        <v>995</v>
      </c>
      <c r="AF2706" t="s">
        <v>995</v>
      </c>
      <c r="AG2706" t="s">
        <v>995</v>
      </c>
      <c r="AH2706" t="s">
        <v>995</v>
      </c>
      <c r="AI2706" t="s">
        <v>995</v>
      </c>
      <c r="AJ2706" t="s">
        <v>995</v>
      </c>
      <c r="AK2706" t="s">
        <v>995</v>
      </c>
      <c r="AL2706" t="s">
        <v>995</v>
      </c>
      <c r="AM2706" t="s">
        <v>995</v>
      </c>
      <c r="AN2706" t="s">
        <v>995</v>
      </c>
      <c r="AO2706" t="s">
        <v>995</v>
      </c>
      <c r="AP2706" t="s">
        <v>995</v>
      </c>
      <c r="AQ2706" s="286" t="s">
        <v>855</v>
      </c>
      <c r="AR2706" s="303"/>
      <c r="AS2706" s="303"/>
    </row>
    <row r="2707" spans="1:45" ht="28.8" x14ac:dyDescent="0.3">
      <c r="A2707" s="285">
        <v>121761</v>
      </c>
      <c r="B2707" s="286" t="s">
        <v>67</v>
      </c>
      <c r="C2707" t="s">
        <v>226</v>
      </c>
      <c r="D2707" t="s">
        <v>226</v>
      </c>
      <c r="E2707" t="s">
        <v>226</v>
      </c>
      <c r="F2707" t="s">
        <v>226</v>
      </c>
      <c r="G2707" t="s">
        <v>224</v>
      </c>
      <c r="H2707" t="s">
        <v>226</v>
      </c>
      <c r="I2707" t="s">
        <v>224</v>
      </c>
      <c r="J2707" t="s">
        <v>226</v>
      </c>
      <c r="K2707" t="s">
        <v>226</v>
      </c>
      <c r="L2707" t="s">
        <v>226</v>
      </c>
      <c r="M2707" t="s">
        <v>226</v>
      </c>
      <c r="N2707" t="s">
        <v>224</v>
      </c>
      <c r="O2707" t="s">
        <v>226</v>
      </c>
      <c r="P2707" t="s">
        <v>226</v>
      </c>
      <c r="Q2707" t="s">
        <v>226</v>
      </c>
      <c r="R2707" t="s">
        <v>225</v>
      </c>
      <c r="S2707" t="s">
        <v>225</v>
      </c>
      <c r="T2707" t="s">
        <v>224</v>
      </c>
      <c r="U2707" t="s">
        <v>226</v>
      </c>
      <c r="V2707" t="s">
        <v>226</v>
      </c>
      <c r="W2707" t="s">
        <v>226</v>
      </c>
      <c r="X2707" t="s">
        <v>226</v>
      </c>
      <c r="Y2707" t="s">
        <v>226</v>
      </c>
      <c r="Z2707" t="s">
        <v>226</v>
      </c>
      <c r="AA2707" t="s">
        <v>226</v>
      </c>
      <c r="AB2707" t="s">
        <v>226</v>
      </c>
      <c r="AC2707" t="s">
        <v>226</v>
      </c>
      <c r="AD2707" t="s">
        <v>226</v>
      </c>
      <c r="AE2707" t="s">
        <v>224</v>
      </c>
      <c r="AF2707" t="s">
        <v>226</v>
      </c>
      <c r="AG2707" t="s">
        <v>225</v>
      </c>
      <c r="AH2707" t="s">
        <v>225</v>
      </c>
      <c r="AI2707" t="s">
        <v>225</v>
      </c>
      <c r="AJ2707" t="s">
        <v>225</v>
      </c>
      <c r="AK2707" t="s">
        <v>225</v>
      </c>
      <c r="AL2707" t="s">
        <v>394</v>
      </c>
      <c r="AM2707" t="s">
        <v>394</v>
      </c>
      <c r="AN2707" t="s">
        <v>394</v>
      </c>
      <c r="AO2707" t="s">
        <v>394</v>
      </c>
      <c r="AP2707" t="s">
        <v>394</v>
      </c>
      <c r="AQ2707" s="286" t="s">
        <v>394</v>
      </c>
      <c r="AR2707" s="307"/>
      <c r="AS2707" s="310"/>
    </row>
    <row r="2708" spans="1:45" ht="21.6" x14ac:dyDescent="0.3">
      <c r="A2708" s="285">
        <v>121762</v>
      </c>
      <c r="B2708" s="286" t="s">
        <v>61</v>
      </c>
      <c r="C2708" t="s">
        <v>226</v>
      </c>
      <c r="D2708" t="s">
        <v>226</v>
      </c>
      <c r="E2708" t="s">
        <v>226</v>
      </c>
      <c r="F2708" t="s">
        <v>226</v>
      </c>
      <c r="G2708" t="s">
        <v>226</v>
      </c>
      <c r="H2708" t="s">
        <v>226</v>
      </c>
      <c r="I2708" t="s">
        <v>226</v>
      </c>
      <c r="J2708" t="s">
        <v>226</v>
      </c>
      <c r="K2708" t="s">
        <v>226</v>
      </c>
      <c r="L2708" t="s">
        <v>226</v>
      </c>
      <c r="M2708" t="s">
        <v>225</v>
      </c>
      <c r="N2708" t="s">
        <v>226</v>
      </c>
      <c r="O2708" t="s">
        <v>226</v>
      </c>
      <c r="P2708" t="s">
        <v>226</v>
      </c>
      <c r="Q2708" t="s">
        <v>226</v>
      </c>
      <c r="R2708" t="s">
        <v>226</v>
      </c>
      <c r="S2708" t="s">
        <v>226</v>
      </c>
      <c r="T2708" t="s">
        <v>226</v>
      </c>
      <c r="U2708" t="s">
        <v>226</v>
      </c>
      <c r="V2708" t="s">
        <v>226</v>
      </c>
      <c r="W2708" t="s">
        <v>224</v>
      </c>
      <c r="X2708" t="s">
        <v>226</v>
      </c>
      <c r="Y2708" t="s">
        <v>226</v>
      </c>
      <c r="Z2708" t="s">
        <v>226</v>
      </c>
      <c r="AA2708" t="s">
        <v>226</v>
      </c>
      <c r="AB2708" t="s">
        <v>224</v>
      </c>
      <c r="AC2708" t="s">
        <v>226</v>
      </c>
      <c r="AD2708" t="s">
        <v>226</v>
      </c>
      <c r="AE2708" t="s">
        <v>226</v>
      </c>
      <c r="AF2708" t="s">
        <v>226</v>
      </c>
      <c r="AG2708" t="s">
        <v>226</v>
      </c>
      <c r="AH2708" t="s">
        <v>226</v>
      </c>
      <c r="AI2708" t="s">
        <v>226</v>
      </c>
      <c r="AJ2708" t="s">
        <v>224</v>
      </c>
      <c r="AK2708" t="s">
        <v>226</v>
      </c>
      <c r="AL2708" t="s">
        <v>225</v>
      </c>
      <c r="AM2708" t="s">
        <v>225</v>
      </c>
      <c r="AN2708" t="s">
        <v>225</v>
      </c>
      <c r="AO2708" t="s">
        <v>226</v>
      </c>
      <c r="AP2708" t="s">
        <v>225</v>
      </c>
      <c r="AQ2708" s="286" t="s">
        <v>394</v>
      </c>
      <c r="AR2708" s="307"/>
      <c r="AS2708" s="310"/>
    </row>
    <row r="2709" spans="1:45" x14ac:dyDescent="0.3">
      <c r="A2709" s="285">
        <v>121763</v>
      </c>
      <c r="B2709" s="286" t="s">
        <v>540</v>
      </c>
      <c r="AQ2709" s="286" t="s">
        <v>394</v>
      </c>
      <c r="AR2709" s="303"/>
      <c r="AS2709" s="303"/>
    </row>
    <row r="2710" spans="1:45" x14ac:dyDescent="0.3">
      <c r="A2710" s="285">
        <v>121764</v>
      </c>
      <c r="B2710" s="286" t="s">
        <v>540</v>
      </c>
      <c r="C2710" t="s">
        <v>995</v>
      </c>
      <c r="D2710" t="s">
        <v>995</v>
      </c>
      <c r="E2710" t="s">
        <v>995</v>
      </c>
      <c r="F2710" t="s">
        <v>995</v>
      </c>
      <c r="G2710" t="s">
        <v>995</v>
      </c>
      <c r="H2710" t="s">
        <v>995</v>
      </c>
      <c r="I2710" t="s">
        <v>995</v>
      </c>
      <c r="J2710" t="s">
        <v>995</v>
      </c>
      <c r="K2710" t="s">
        <v>995</v>
      </c>
      <c r="L2710" t="s">
        <v>995</v>
      </c>
      <c r="M2710" t="s">
        <v>995</v>
      </c>
      <c r="N2710" t="s">
        <v>995</v>
      </c>
      <c r="O2710" t="s">
        <v>995</v>
      </c>
      <c r="P2710" t="s">
        <v>995</v>
      </c>
      <c r="Q2710" t="s">
        <v>995</v>
      </c>
      <c r="R2710" t="s">
        <v>995</v>
      </c>
      <c r="S2710" t="s">
        <v>995</v>
      </c>
      <c r="T2710" t="s">
        <v>995</v>
      </c>
      <c r="U2710" t="s">
        <v>995</v>
      </c>
      <c r="V2710" t="s">
        <v>995</v>
      </c>
      <c r="W2710" t="s">
        <v>995</v>
      </c>
      <c r="X2710" t="s">
        <v>995</v>
      </c>
      <c r="Y2710" t="s">
        <v>995</v>
      </c>
      <c r="Z2710" t="s">
        <v>995</v>
      </c>
      <c r="AA2710" t="s">
        <v>995</v>
      </c>
      <c r="AB2710" t="s">
        <v>995</v>
      </c>
      <c r="AC2710" t="s">
        <v>995</v>
      </c>
      <c r="AD2710" t="s">
        <v>995</v>
      </c>
      <c r="AE2710" t="s">
        <v>995</v>
      </c>
      <c r="AF2710" t="s">
        <v>995</v>
      </c>
      <c r="AG2710" t="s">
        <v>995</v>
      </c>
      <c r="AH2710" t="s">
        <v>995</v>
      </c>
      <c r="AI2710" t="s">
        <v>995</v>
      </c>
      <c r="AJ2710" t="s">
        <v>995</v>
      </c>
      <c r="AK2710" t="s">
        <v>995</v>
      </c>
      <c r="AL2710" t="s">
        <v>995</v>
      </c>
      <c r="AM2710" t="s">
        <v>995</v>
      </c>
      <c r="AN2710" t="s">
        <v>995</v>
      </c>
      <c r="AO2710" t="s">
        <v>995</v>
      </c>
      <c r="AP2710" t="s">
        <v>995</v>
      </c>
      <c r="AQ2710" s="286" t="s">
        <v>855</v>
      </c>
      <c r="AR2710" s="303"/>
      <c r="AS2710" s="303"/>
    </row>
    <row r="2711" spans="1:45" x14ac:dyDescent="0.3">
      <c r="A2711" s="285">
        <v>121765</v>
      </c>
      <c r="B2711" s="286" t="s">
        <v>540</v>
      </c>
      <c r="C2711" t="s">
        <v>995</v>
      </c>
      <c r="D2711" t="s">
        <v>995</v>
      </c>
      <c r="E2711" t="s">
        <v>995</v>
      </c>
      <c r="F2711" t="s">
        <v>995</v>
      </c>
      <c r="G2711" t="s">
        <v>995</v>
      </c>
      <c r="H2711" t="s">
        <v>995</v>
      </c>
      <c r="I2711" t="s">
        <v>995</v>
      </c>
      <c r="J2711" t="s">
        <v>995</v>
      </c>
      <c r="K2711" t="s">
        <v>995</v>
      </c>
      <c r="L2711" t="s">
        <v>995</v>
      </c>
      <c r="M2711" t="s">
        <v>995</v>
      </c>
      <c r="N2711" t="s">
        <v>995</v>
      </c>
      <c r="O2711" t="s">
        <v>995</v>
      </c>
      <c r="P2711" t="s">
        <v>995</v>
      </c>
      <c r="Q2711" t="s">
        <v>995</v>
      </c>
      <c r="R2711" t="s">
        <v>995</v>
      </c>
      <c r="S2711" t="s">
        <v>995</v>
      </c>
      <c r="T2711" t="s">
        <v>995</v>
      </c>
      <c r="U2711" t="s">
        <v>995</v>
      </c>
      <c r="V2711" t="s">
        <v>995</v>
      </c>
      <c r="W2711" t="s">
        <v>995</v>
      </c>
      <c r="X2711" t="s">
        <v>995</v>
      </c>
      <c r="Y2711" t="s">
        <v>995</v>
      </c>
      <c r="Z2711" t="s">
        <v>995</v>
      </c>
      <c r="AA2711" t="s">
        <v>995</v>
      </c>
      <c r="AB2711" t="s">
        <v>995</v>
      </c>
      <c r="AC2711" t="s">
        <v>995</v>
      </c>
      <c r="AD2711" t="s">
        <v>995</v>
      </c>
      <c r="AE2711" t="s">
        <v>995</v>
      </c>
      <c r="AF2711" t="s">
        <v>995</v>
      </c>
      <c r="AG2711" t="s">
        <v>995</v>
      </c>
      <c r="AH2711" t="s">
        <v>995</v>
      </c>
      <c r="AI2711" t="s">
        <v>995</v>
      </c>
      <c r="AJ2711" t="s">
        <v>995</v>
      </c>
      <c r="AK2711" t="s">
        <v>995</v>
      </c>
      <c r="AL2711" t="s">
        <v>995</v>
      </c>
      <c r="AM2711" t="s">
        <v>995</v>
      </c>
      <c r="AN2711" t="s">
        <v>995</v>
      </c>
      <c r="AO2711" t="s">
        <v>995</v>
      </c>
      <c r="AP2711" t="s">
        <v>995</v>
      </c>
      <c r="AQ2711" s="286" t="s">
        <v>855</v>
      </c>
      <c r="AR2711" s="303"/>
      <c r="AS2711" s="303"/>
    </row>
    <row r="2712" spans="1:45" ht="21.6" x14ac:dyDescent="0.3">
      <c r="A2712" s="285">
        <v>121766</v>
      </c>
      <c r="B2712" s="286" t="s">
        <v>540</v>
      </c>
      <c r="C2712" t="s">
        <v>224</v>
      </c>
      <c r="D2712" t="s">
        <v>224</v>
      </c>
      <c r="E2712" t="s">
        <v>224</v>
      </c>
      <c r="F2712" t="s">
        <v>224</v>
      </c>
      <c r="G2712" t="s">
        <v>224</v>
      </c>
      <c r="H2712" t="s">
        <v>226</v>
      </c>
      <c r="I2712" t="s">
        <v>224</v>
      </c>
      <c r="J2712" t="s">
        <v>224</v>
      </c>
      <c r="K2712" t="s">
        <v>226</v>
      </c>
      <c r="L2712" t="s">
        <v>224</v>
      </c>
      <c r="M2712" t="s">
        <v>224</v>
      </c>
      <c r="N2712" t="s">
        <v>224</v>
      </c>
      <c r="O2712" t="s">
        <v>224</v>
      </c>
      <c r="P2712" t="s">
        <v>226</v>
      </c>
      <c r="Q2712" t="s">
        <v>224</v>
      </c>
      <c r="R2712" t="s">
        <v>226</v>
      </c>
      <c r="S2712" t="s">
        <v>226</v>
      </c>
      <c r="T2712" t="s">
        <v>224</v>
      </c>
      <c r="U2712" t="s">
        <v>224</v>
      </c>
      <c r="V2712" t="s">
        <v>224</v>
      </c>
      <c r="W2712" t="s">
        <v>394</v>
      </c>
      <c r="X2712" t="s">
        <v>394</v>
      </c>
      <c r="Y2712" t="s">
        <v>394</v>
      </c>
      <c r="Z2712" t="s">
        <v>394</v>
      </c>
      <c r="AA2712" t="s">
        <v>394</v>
      </c>
      <c r="AB2712" t="s">
        <v>394</v>
      </c>
      <c r="AC2712" t="s">
        <v>394</v>
      </c>
      <c r="AD2712" t="s">
        <v>394</v>
      </c>
      <c r="AE2712" t="s">
        <v>394</v>
      </c>
      <c r="AF2712" t="s">
        <v>394</v>
      </c>
      <c r="AG2712" t="s">
        <v>394</v>
      </c>
      <c r="AH2712" t="s">
        <v>394</v>
      </c>
      <c r="AI2712" t="s">
        <v>394</v>
      </c>
      <c r="AJ2712" t="s">
        <v>394</v>
      </c>
      <c r="AK2712" t="s">
        <v>394</v>
      </c>
      <c r="AL2712" t="s">
        <v>394</v>
      </c>
      <c r="AM2712" t="s">
        <v>394</v>
      </c>
      <c r="AN2712" t="s">
        <v>394</v>
      </c>
      <c r="AO2712" t="s">
        <v>394</v>
      </c>
      <c r="AP2712" t="s">
        <v>394</v>
      </c>
      <c r="AQ2712" s="286" t="s">
        <v>394</v>
      </c>
      <c r="AR2712" s="307"/>
      <c r="AS2712" s="310"/>
    </row>
    <row r="2713" spans="1:45" x14ac:dyDescent="0.3">
      <c r="A2713" s="285">
        <v>121767</v>
      </c>
      <c r="B2713" s="286" t="s">
        <v>539</v>
      </c>
      <c r="C2713" t="s">
        <v>995</v>
      </c>
      <c r="D2713" t="s">
        <v>995</v>
      </c>
      <c r="E2713" t="s">
        <v>995</v>
      </c>
      <c r="F2713" t="s">
        <v>995</v>
      </c>
      <c r="G2713" t="s">
        <v>995</v>
      </c>
      <c r="H2713" t="s">
        <v>995</v>
      </c>
      <c r="I2713" t="s">
        <v>995</v>
      </c>
      <c r="J2713" t="s">
        <v>995</v>
      </c>
      <c r="K2713" t="s">
        <v>995</v>
      </c>
      <c r="L2713" t="s">
        <v>995</v>
      </c>
      <c r="M2713" t="s">
        <v>995</v>
      </c>
      <c r="N2713" t="s">
        <v>995</v>
      </c>
      <c r="O2713" t="s">
        <v>995</v>
      </c>
      <c r="P2713" t="s">
        <v>995</v>
      </c>
      <c r="Q2713" t="s">
        <v>995</v>
      </c>
      <c r="R2713" t="s">
        <v>995</v>
      </c>
      <c r="S2713" t="s">
        <v>995</v>
      </c>
      <c r="T2713" t="s">
        <v>995</v>
      </c>
      <c r="U2713" t="s">
        <v>995</v>
      </c>
      <c r="V2713" t="s">
        <v>995</v>
      </c>
      <c r="W2713" t="s">
        <v>995</v>
      </c>
      <c r="X2713" t="s">
        <v>995</v>
      </c>
      <c r="Y2713" t="s">
        <v>995</v>
      </c>
      <c r="Z2713" t="s">
        <v>995</v>
      </c>
      <c r="AA2713" t="s">
        <v>995</v>
      </c>
      <c r="AB2713" t="s">
        <v>995</v>
      </c>
      <c r="AC2713" t="s">
        <v>995</v>
      </c>
      <c r="AD2713" t="s">
        <v>995</v>
      </c>
      <c r="AE2713" t="s">
        <v>995</v>
      </c>
      <c r="AF2713" t="s">
        <v>995</v>
      </c>
      <c r="AG2713" t="s">
        <v>995</v>
      </c>
      <c r="AH2713" t="s">
        <v>995</v>
      </c>
      <c r="AI2713" t="s">
        <v>995</v>
      </c>
      <c r="AJ2713" t="s">
        <v>995</v>
      </c>
      <c r="AK2713" t="s">
        <v>995</v>
      </c>
      <c r="AL2713" t="s">
        <v>995</v>
      </c>
      <c r="AM2713" t="s">
        <v>995</v>
      </c>
      <c r="AN2713" t="s">
        <v>995</v>
      </c>
      <c r="AO2713" t="s">
        <v>995</v>
      </c>
      <c r="AP2713" t="s">
        <v>995</v>
      </c>
      <c r="AQ2713" s="286" t="s">
        <v>855</v>
      </c>
      <c r="AR2713" s="303"/>
      <c r="AS2713" s="303"/>
    </row>
    <row r="2714" spans="1:45" x14ac:dyDescent="0.3">
      <c r="A2714" s="285">
        <v>121769</v>
      </c>
      <c r="B2714" s="286" t="s">
        <v>539</v>
      </c>
      <c r="C2714" t="s">
        <v>995</v>
      </c>
      <c r="D2714" t="s">
        <v>995</v>
      </c>
      <c r="E2714" t="s">
        <v>995</v>
      </c>
      <c r="F2714" t="s">
        <v>995</v>
      </c>
      <c r="G2714" t="s">
        <v>995</v>
      </c>
      <c r="H2714" t="s">
        <v>995</v>
      </c>
      <c r="I2714" t="s">
        <v>995</v>
      </c>
      <c r="J2714" t="s">
        <v>995</v>
      </c>
      <c r="K2714" t="s">
        <v>995</v>
      </c>
      <c r="L2714" t="s">
        <v>995</v>
      </c>
      <c r="M2714" t="s">
        <v>995</v>
      </c>
      <c r="N2714" t="s">
        <v>995</v>
      </c>
      <c r="O2714" t="s">
        <v>995</v>
      </c>
      <c r="P2714" t="s">
        <v>995</v>
      </c>
      <c r="Q2714" t="s">
        <v>995</v>
      </c>
      <c r="R2714" t="s">
        <v>995</v>
      </c>
      <c r="S2714" t="s">
        <v>995</v>
      </c>
      <c r="T2714" t="s">
        <v>995</v>
      </c>
      <c r="U2714" t="s">
        <v>995</v>
      </c>
      <c r="V2714" t="s">
        <v>995</v>
      </c>
      <c r="W2714" t="s">
        <v>995</v>
      </c>
      <c r="X2714" t="s">
        <v>995</v>
      </c>
      <c r="Y2714" t="s">
        <v>995</v>
      </c>
      <c r="Z2714" t="s">
        <v>995</v>
      </c>
      <c r="AA2714" t="s">
        <v>995</v>
      </c>
      <c r="AB2714" t="s">
        <v>995</v>
      </c>
      <c r="AC2714" t="s">
        <v>995</v>
      </c>
      <c r="AD2714" t="s">
        <v>995</v>
      </c>
      <c r="AE2714" t="s">
        <v>995</v>
      </c>
      <c r="AF2714" t="s">
        <v>995</v>
      </c>
      <c r="AG2714" t="s">
        <v>995</v>
      </c>
      <c r="AH2714" t="s">
        <v>995</v>
      </c>
      <c r="AI2714" t="s">
        <v>995</v>
      </c>
      <c r="AJ2714" t="s">
        <v>995</v>
      </c>
      <c r="AK2714" t="s">
        <v>995</v>
      </c>
      <c r="AL2714" t="s">
        <v>995</v>
      </c>
      <c r="AM2714" t="s">
        <v>995</v>
      </c>
      <c r="AN2714" t="s">
        <v>995</v>
      </c>
      <c r="AO2714" t="s">
        <v>995</v>
      </c>
      <c r="AP2714" t="s">
        <v>995</v>
      </c>
      <c r="AQ2714" s="286" t="s">
        <v>855</v>
      </c>
      <c r="AR2714" s="303"/>
      <c r="AS2714" s="303"/>
    </row>
    <row r="2715" spans="1:45" x14ac:dyDescent="0.3">
      <c r="A2715" s="285">
        <v>121770</v>
      </c>
      <c r="B2715" s="286" t="s">
        <v>540</v>
      </c>
      <c r="C2715" t="s">
        <v>995</v>
      </c>
      <c r="D2715" t="s">
        <v>995</v>
      </c>
      <c r="E2715" t="s">
        <v>995</v>
      </c>
      <c r="F2715" t="s">
        <v>995</v>
      </c>
      <c r="G2715" t="s">
        <v>995</v>
      </c>
      <c r="H2715" t="s">
        <v>995</v>
      </c>
      <c r="I2715" t="s">
        <v>995</v>
      </c>
      <c r="J2715" t="s">
        <v>995</v>
      </c>
      <c r="K2715" t="s">
        <v>995</v>
      </c>
      <c r="L2715" t="s">
        <v>995</v>
      </c>
      <c r="M2715" t="s">
        <v>995</v>
      </c>
      <c r="N2715" t="s">
        <v>995</v>
      </c>
      <c r="O2715" t="s">
        <v>995</v>
      </c>
      <c r="P2715" t="s">
        <v>995</v>
      </c>
      <c r="Q2715" t="s">
        <v>995</v>
      </c>
      <c r="R2715" t="s">
        <v>995</v>
      </c>
      <c r="S2715" t="s">
        <v>995</v>
      </c>
      <c r="T2715" t="s">
        <v>995</v>
      </c>
      <c r="U2715" t="s">
        <v>995</v>
      </c>
      <c r="V2715" t="s">
        <v>995</v>
      </c>
      <c r="W2715" t="s">
        <v>995</v>
      </c>
      <c r="X2715" t="s">
        <v>995</v>
      </c>
      <c r="Y2715" t="s">
        <v>995</v>
      </c>
      <c r="Z2715" t="s">
        <v>995</v>
      </c>
      <c r="AA2715" t="s">
        <v>995</v>
      </c>
      <c r="AB2715" t="s">
        <v>995</v>
      </c>
      <c r="AC2715" t="s">
        <v>995</v>
      </c>
      <c r="AD2715" t="s">
        <v>995</v>
      </c>
      <c r="AE2715" t="s">
        <v>995</v>
      </c>
      <c r="AF2715" t="s">
        <v>995</v>
      </c>
      <c r="AG2715" t="s">
        <v>995</v>
      </c>
      <c r="AH2715" t="s">
        <v>995</v>
      </c>
      <c r="AI2715" t="s">
        <v>995</v>
      </c>
      <c r="AJ2715" t="s">
        <v>995</v>
      </c>
      <c r="AK2715" t="s">
        <v>995</v>
      </c>
      <c r="AL2715" t="s">
        <v>995</v>
      </c>
      <c r="AM2715" t="s">
        <v>995</v>
      </c>
      <c r="AN2715" t="s">
        <v>995</v>
      </c>
      <c r="AO2715" t="s">
        <v>995</v>
      </c>
      <c r="AP2715" t="s">
        <v>995</v>
      </c>
      <c r="AQ2715" s="286" t="s">
        <v>855</v>
      </c>
      <c r="AR2715" s="303"/>
      <c r="AS2715" s="303"/>
    </row>
    <row r="2716" spans="1:45" ht="21.6" x14ac:dyDescent="0.3">
      <c r="A2716" s="285">
        <v>121771</v>
      </c>
      <c r="B2716" s="286" t="s">
        <v>538</v>
      </c>
      <c r="C2716" t="s">
        <v>226</v>
      </c>
      <c r="D2716" t="s">
        <v>226</v>
      </c>
      <c r="E2716" t="s">
        <v>226</v>
      </c>
      <c r="F2716" t="s">
        <v>226</v>
      </c>
      <c r="G2716" t="s">
        <v>226</v>
      </c>
      <c r="H2716" t="s">
        <v>226</v>
      </c>
      <c r="I2716" t="s">
        <v>226</v>
      </c>
      <c r="J2716" t="s">
        <v>226</v>
      </c>
      <c r="K2716" t="s">
        <v>226</v>
      </c>
      <c r="L2716" t="s">
        <v>224</v>
      </c>
      <c r="M2716" t="s">
        <v>226</v>
      </c>
      <c r="N2716" t="s">
        <v>224</v>
      </c>
      <c r="O2716" t="s">
        <v>225</v>
      </c>
      <c r="P2716" t="s">
        <v>224</v>
      </c>
      <c r="Q2716" t="s">
        <v>224</v>
      </c>
      <c r="R2716" t="s">
        <v>224</v>
      </c>
      <c r="S2716" t="s">
        <v>226</v>
      </c>
      <c r="T2716" t="s">
        <v>226</v>
      </c>
      <c r="U2716" t="s">
        <v>226</v>
      </c>
      <c r="V2716" t="s">
        <v>226</v>
      </c>
      <c r="W2716" t="s">
        <v>225</v>
      </c>
      <c r="X2716" t="s">
        <v>224</v>
      </c>
      <c r="Y2716" t="s">
        <v>224</v>
      </c>
      <c r="Z2716" t="s">
        <v>226</v>
      </c>
      <c r="AA2716" t="s">
        <v>224</v>
      </c>
      <c r="AB2716" t="s">
        <v>225</v>
      </c>
      <c r="AC2716" t="s">
        <v>225</v>
      </c>
      <c r="AD2716" t="s">
        <v>225</v>
      </c>
      <c r="AE2716" t="s">
        <v>225</v>
      </c>
      <c r="AF2716" t="s">
        <v>225</v>
      </c>
      <c r="AG2716" t="s">
        <v>394</v>
      </c>
      <c r="AH2716" t="s">
        <v>394</v>
      </c>
      <c r="AI2716" t="s">
        <v>394</v>
      </c>
      <c r="AJ2716" t="s">
        <v>394</v>
      </c>
      <c r="AK2716" t="s">
        <v>394</v>
      </c>
      <c r="AL2716" t="s">
        <v>394</v>
      </c>
      <c r="AM2716" t="s">
        <v>394</v>
      </c>
      <c r="AN2716" t="s">
        <v>394</v>
      </c>
      <c r="AO2716" t="s">
        <v>394</v>
      </c>
      <c r="AP2716" t="s">
        <v>394</v>
      </c>
      <c r="AQ2716" s="286" t="s">
        <v>394</v>
      </c>
      <c r="AR2716" s="307"/>
      <c r="AS2716" s="310"/>
    </row>
    <row r="2717" spans="1:45" x14ac:dyDescent="0.3">
      <c r="A2717" s="285">
        <v>121772</v>
      </c>
      <c r="B2717" s="286" t="s">
        <v>539</v>
      </c>
      <c r="C2717" t="s">
        <v>995</v>
      </c>
      <c r="D2717" t="s">
        <v>995</v>
      </c>
      <c r="E2717" t="s">
        <v>995</v>
      </c>
      <c r="F2717" t="s">
        <v>995</v>
      </c>
      <c r="G2717" t="s">
        <v>995</v>
      </c>
      <c r="H2717" t="s">
        <v>995</v>
      </c>
      <c r="I2717" t="s">
        <v>995</v>
      </c>
      <c r="J2717" t="s">
        <v>995</v>
      </c>
      <c r="K2717" t="s">
        <v>995</v>
      </c>
      <c r="L2717" t="s">
        <v>995</v>
      </c>
      <c r="M2717" t="s">
        <v>995</v>
      </c>
      <c r="N2717" t="s">
        <v>995</v>
      </c>
      <c r="O2717" t="s">
        <v>995</v>
      </c>
      <c r="P2717" t="s">
        <v>995</v>
      </c>
      <c r="Q2717" t="s">
        <v>995</v>
      </c>
      <c r="R2717" t="s">
        <v>995</v>
      </c>
      <c r="S2717" t="s">
        <v>995</v>
      </c>
      <c r="T2717" t="s">
        <v>995</v>
      </c>
      <c r="U2717" t="s">
        <v>995</v>
      </c>
      <c r="V2717" t="s">
        <v>995</v>
      </c>
      <c r="W2717" t="s">
        <v>995</v>
      </c>
      <c r="X2717" t="s">
        <v>995</v>
      </c>
      <c r="Y2717" t="s">
        <v>995</v>
      </c>
      <c r="Z2717" t="s">
        <v>995</v>
      </c>
      <c r="AA2717" t="s">
        <v>995</v>
      </c>
      <c r="AB2717" t="s">
        <v>995</v>
      </c>
      <c r="AC2717" t="s">
        <v>995</v>
      </c>
      <c r="AD2717" t="s">
        <v>995</v>
      </c>
      <c r="AE2717" t="s">
        <v>995</v>
      </c>
      <c r="AF2717" t="s">
        <v>995</v>
      </c>
      <c r="AG2717" t="s">
        <v>995</v>
      </c>
      <c r="AH2717" t="s">
        <v>995</v>
      </c>
      <c r="AI2717" t="s">
        <v>995</v>
      </c>
      <c r="AJ2717" t="s">
        <v>995</v>
      </c>
      <c r="AK2717" t="s">
        <v>995</v>
      </c>
      <c r="AL2717" t="s">
        <v>995</v>
      </c>
      <c r="AM2717" t="s">
        <v>995</v>
      </c>
      <c r="AN2717" t="s">
        <v>995</v>
      </c>
      <c r="AO2717" t="s">
        <v>995</v>
      </c>
      <c r="AP2717" t="s">
        <v>995</v>
      </c>
      <c r="AQ2717" s="286" t="s">
        <v>855</v>
      </c>
      <c r="AR2717" s="303"/>
      <c r="AS2717" s="303"/>
    </row>
    <row r="2718" spans="1:45" ht="21.6" x14ac:dyDescent="0.3">
      <c r="A2718" s="285">
        <v>121773</v>
      </c>
      <c r="B2718" s="286" t="s">
        <v>61</v>
      </c>
      <c r="C2718" t="s">
        <v>226</v>
      </c>
      <c r="D2718" t="s">
        <v>224</v>
      </c>
      <c r="E2718" t="s">
        <v>224</v>
      </c>
      <c r="F2718" t="s">
        <v>224</v>
      </c>
      <c r="G2718" t="s">
        <v>224</v>
      </c>
      <c r="H2718" t="s">
        <v>226</v>
      </c>
      <c r="I2718" t="s">
        <v>224</v>
      </c>
      <c r="J2718" t="s">
        <v>224</v>
      </c>
      <c r="K2718" t="s">
        <v>224</v>
      </c>
      <c r="L2718" t="s">
        <v>224</v>
      </c>
      <c r="M2718" t="s">
        <v>226</v>
      </c>
      <c r="N2718" t="s">
        <v>224</v>
      </c>
      <c r="O2718" t="s">
        <v>224</v>
      </c>
      <c r="P2718" t="s">
        <v>224</v>
      </c>
      <c r="Q2718" t="s">
        <v>226</v>
      </c>
      <c r="R2718" t="s">
        <v>226</v>
      </c>
      <c r="S2718" t="s">
        <v>226</v>
      </c>
      <c r="T2718" t="s">
        <v>224</v>
      </c>
      <c r="U2718" t="s">
        <v>224</v>
      </c>
      <c r="V2718" t="s">
        <v>226</v>
      </c>
      <c r="W2718" t="s">
        <v>224</v>
      </c>
      <c r="X2718" t="s">
        <v>224</v>
      </c>
      <c r="Y2718" t="s">
        <v>224</v>
      </c>
      <c r="Z2718" t="s">
        <v>226</v>
      </c>
      <c r="AA2718" t="s">
        <v>224</v>
      </c>
      <c r="AB2718" t="s">
        <v>226</v>
      </c>
      <c r="AC2718" t="s">
        <v>224</v>
      </c>
      <c r="AD2718" t="s">
        <v>226</v>
      </c>
      <c r="AE2718" t="s">
        <v>224</v>
      </c>
      <c r="AF2718" t="s">
        <v>224</v>
      </c>
      <c r="AG2718" t="s">
        <v>226</v>
      </c>
      <c r="AH2718" t="s">
        <v>225</v>
      </c>
      <c r="AI2718" t="s">
        <v>226</v>
      </c>
      <c r="AJ2718" t="s">
        <v>226</v>
      </c>
      <c r="AK2718" t="s">
        <v>226</v>
      </c>
      <c r="AL2718" t="s">
        <v>225</v>
      </c>
      <c r="AM2718" t="s">
        <v>225</v>
      </c>
      <c r="AN2718" t="s">
        <v>225</v>
      </c>
      <c r="AO2718" t="s">
        <v>225</v>
      </c>
      <c r="AP2718" t="s">
        <v>225</v>
      </c>
      <c r="AQ2718" s="286" t="s">
        <v>394</v>
      </c>
      <c r="AR2718" s="307"/>
      <c r="AS2718" s="310"/>
    </row>
    <row r="2719" spans="1:45" x14ac:dyDescent="0.3">
      <c r="A2719" s="285">
        <v>121774</v>
      </c>
      <c r="B2719" s="286" t="s">
        <v>539</v>
      </c>
      <c r="C2719" t="s">
        <v>995</v>
      </c>
      <c r="D2719" t="s">
        <v>995</v>
      </c>
      <c r="E2719" t="s">
        <v>995</v>
      </c>
      <c r="F2719" t="s">
        <v>995</v>
      </c>
      <c r="G2719" t="s">
        <v>995</v>
      </c>
      <c r="H2719" t="s">
        <v>995</v>
      </c>
      <c r="I2719" t="s">
        <v>995</v>
      </c>
      <c r="J2719" t="s">
        <v>995</v>
      </c>
      <c r="K2719" t="s">
        <v>995</v>
      </c>
      <c r="L2719" t="s">
        <v>995</v>
      </c>
      <c r="M2719" t="s">
        <v>995</v>
      </c>
      <c r="N2719" t="s">
        <v>995</v>
      </c>
      <c r="O2719" t="s">
        <v>995</v>
      </c>
      <c r="P2719" t="s">
        <v>995</v>
      </c>
      <c r="Q2719" t="s">
        <v>995</v>
      </c>
      <c r="R2719" t="s">
        <v>995</v>
      </c>
      <c r="S2719" t="s">
        <v>995</v>
      </c>
      <c r="T2719" t="s">
        <v>995</v>
      </c>
      <c r="U2719" t="s">
        <v>995</v>
      </c>
      <c r="V2719" t="s">
        <v>995</v>
      </c>
      <c r="W2719" t="s">
        <v>995</v>
      </c>
      <c r="X2719" t="s">
        <v>995</v>
      </c>
      <c r="Y2719" t="s">
        <v>995</v>
      </c>
      <c r="Z2719" t="s">
        <v>995</v>
      </c>
      <c r="AA2719" t="s">
        <v>995</v>
      </c>
      <c r="AB2719" t="s">
        <v>995</v>
      </c>
      <c r="AC2719" t="s">
        <v>995</v>
      </c>
      <c r="AD2719" t="s">
        <v>995</v>
      </c>
      <c r="AE2719" t="s">
        <v>995</v>
      </c>
      <c r="AF2719" t="s">
        <v>995</v>
      </c>
      <c r="AG2719" t="s">
        <v>995</v>
      </c>
      <c r="AH2719" t="s">
        <v>995</v>
      </c>
      <c r="AI2719" t="s">
        <v>995</v>
      </c>
      <c r="AJ2719" t="s">
        <v>995</v>
      </c>
      <c r="AK2719" t="s">
        <v>995</v>
      </c>
      <c r="AL2719" t="s">
        <v>995</v>
      </c>
      <c r="AM2719" t="s">
        <v>995</v>
      </c>
      <c r="AN2719" t="s">
        <v>995</v>
      </c>
      <c r="AO2719" t="s">
        <v>995</v>
      </c>
      <c r="AP2719" t="s">
        <v>995</v>
      </c>
      <c r="AQ2719" s="286" t="s">
        <v>855</v>
      </c>
      <c r="AR2719" s="303"/>
      <c r="AS2719" s="303"/>
    </row>
    <row r="2720" spans="1:45" x14ac:dyDescent="0.3">
      <c r="A2720" s="285">
        <v>121775</v>
      </c>
      <c r="B2720" s="286" t="s">
        <v>540</v>
      </c>
      <c r="AQ2720" s="286" t="s">
        <v>394</v>
      </c>
      <c r="AR2720" s="303"/>
      <c r="AS2720" s="303"/>
    </row>
    <row r="2721" spans="1:45" x14ac:dyDescent="0.3">
      <c r="A2721" s="285">
        <v>121776</v>
      </c>
      <c r="B2721" s="286" t="s">
        <v>539</v>
      </c>
      <c r="C2721" t="s">
        <v>995</v>
      </c>
      <c r="D2721" t="s">
        <v>995</v>
      </c>
      <c r="E2721" t="s">
        <v>995</v>
      </c>
      <c r="F2721" t="s">
        <v>995</v>
      </c>
      <c r="G2721" t="s">
        <v>995</v>
      </c>
      <c r="H2721" t="s">
        <v>995</v>
      </c>
      <c r="I2721" t="s">
        <v>995</v>
      </c>
      <c r="J2721" t="s">
        <v>995</v>
      </c>
      <c r="K2721" t="s">
        <v>995</v>
      </c>
      <c r="L2721" t="s">
        <v>995</v>
      </c>
      <c r="M2721" t="s">
        <v>995</v>
      </c>
      <c r="N2721" t="s">
        <v>995</v>
      </c>
      <c r="O2721" t="s">
        <v>995</v>
      </c>
      <c r="P2721" t="s">
        <v>995</v>
      </c>
      <c r="Q2721" t="s">
        <v>995</v>
      </c>
      <c r="R2721" t="s">
        <v>995</v>
      </c>
      <c r="S2721" t="s">
        <v>995</v>
      </c>
      <c r="T2721" t="s">
        <v>995</v>
      </c>
      <c r="U2721" t="s">
        <v>995</v>
      </c>
      <c r="V2721" t="s">
        <v>995</v>
      </c>
      <c r="W2721" t="s">
        <v>995</v>
      </c>
      <c r="X2721" t="s">
        <v>995</v>
      </c>
      <c r="Y2721" t="s">
        <v>995</v>
      </c>
      <c r="Z2721" t="s">
        <v>995</v>
      </c>
      <c r="AA2721" t="s">
        <v>995</v>
      </c>
      <c r="AB2721" t="s">
        <v>995</v>
      </c>
      <c r="AC2721" t="s">
        <v>995</v>
      </c>
      <c r="AD2721" t="s">
        <v>995</v>
      </c>
      <c r="AE2721" t="s">
        <v>995</v>
      </c>
      <c r="AF2721" t="s">
        <v>995</v>
      </c>
      <c r="AG2721" t="s">
        <v>995</v>
      </c>
      <c r="AH2721" t="s">
        <v>995</v>
      </c>
      <c r="AI2721" t="s">
        <v>995</v>
      </c>
      <c r="AJ2721" t="s">
        <v>995</v>
      </c>
      <c r="AK2721" t="s">
        <v>995</v>
      </c>
      <c r="AL2721" t="s">
        <v>995</v>
      </c>
      <c r="AM2721" t="s">
        <v>995</v>
      </c>
      <c r="AN2721" t="s">
        <v>995</v>
      </c>
      <c r="AO2721" t="s">
        <v>995</v>
      </c>
      <c r="AP2721" t="s">
        <v>995</v>
      </c>
      <c r="AQ2721" s="286" t="s">
        <v>855</v>
      </c>
      <c r="AR2721" s="303"/>
      <c r="AS2721" s="303"/>
    </row>
    <row r="2722" spans="1:45" ht="28.8" x14ac:dyDescent="0.3">
      <c r="A2722" s="285">
        <v>121777</v>
      </c>
      <c r="B2722" s="286" t="s">
        <v>67</v>
      </c>
      <c r="C2722" t="s">
        <v>226</v>
      </c>
      <c r="D2722" t="s">
        <v>224</v>
      </c>
      <c r="E2722" t="s">
        <v>224</v>
      </c>
      <c r="F2722" t="s">
        <v>226</v>
      </c>
      <c r="G2722" t="s">
        <v>226</v>
      </c>
      <c r="H2722" t="s">
        <v>226</v>
      </c>
      <c r="I2722" t="s">
        <v>224</v>
      </c>
      <c r="J2722" t="s">
        <v>224</v>
      </c>
      <c r="K2722" t="s">
        <v>224</v>
      </c>
      <c r="L2722" t="s">
        <v>224</v>
      </c>
      <c r="M2722" t="s">
        <v>226</v>
      </c>
      <c r="N2722" t="s">
        <v>226</v>
      </c>
      <c r="O2722" t="s">
        <v>226</v>
      </c>
      <c r="P2722" t="s">
        <v>224</v>
      </c>
      <c r="Q2722" t="s">
        <v>226</v>
      </c>
      <c r="R2722" t="s">
        <v>226</v>
      </c>
      <c r="S2722" t="s">
        <v>226</v>
      </c>
      <c r="T2722" t="s">
        <v>224</v>
      </c>
      <c r="U2722" t="s">
        <v>224</v>
      </c>
      <c r="V2722" t="s">
        <v>226</v>
      </c>
      <c r="W2722" t="s">
        <v>226</v>
      </c>
      <c r="X2722" t="s">
        <v>226</v>
      </c>
      <c r="Y2722" t="s">
        <v>226</v>
      </c>
      <c r="Z2722" t="s">
        <v>226</v>
      </c>
      <c r="AA2722" t="s">
        <v>226</v>
      </c>
      <c r="AB2722" t="s">
        <v>226</v>
      </c>
      <c r="AC2722" t="s">
        <v>226</v>
      </c>
      <c r="AD2722" t="s">
        <v>226</v>
      </c>
      <c r="AE2722" t="s">
        <v>226</v>
      </c>
      <c r="AF2722" t="s">
        <v>226</v>
      </c>
      <c r="AG2722" t="s">
        <v>225</v>
      </c>
      <c r="AH2722" t="s">
        <v>225</v>
      </c>
      <c r="AI2722" t="s">
        <v>225</v>
      </c>
      <c r="AJ2722" t="s">
        <v>225</v>
      </c>
      <c r="AK2722" t="s">
        <v>225</v>
      </c>
      <c r="AL2722" t="s">
        <v>394</v>
      </c>
      <c r="AM2722" t="s">
        <v>394</v>
      </c>
      <c r="AN2722" t="s">
        <v>394</v>
      </c>
      <c r="AO2722" t="s">
        <v>394</v>
      </c>
      <c r="AP2722" t="s">
        <v>394</v>
      </c>
      <c r="AQ2722" s="286" t="s">
        <v>394</v>
      </c>
      <c r="AR2722" s="307"/>
      <c r="AS2722" s="310"/>
    </row>
    <row r="2723" spans="1:45" x14ac:dyDescent="0.3">
      <c r="A2723" s="285">
        <v>121778</v>
      </c>
      <c r="B2723" s="286" t="s">
        <v>539</v>
      </c>
      <c r="C2723" t="s">
        <v>995</v>
      </c>
      <c r="D2723" t="s">
        <v>995</v>
      </c>
      <c r="E2723" t="s">
        <v>995</v>
      </c>
      <c r="F2723" t="s">
        <v>995</v>
      </c>
      <c r="G2723" t="s">
        <v>995</v>
      </c>
      <c r="H2723" t="s">
        <v>995</v>
      </c>
      <c r="I2723" t="s">
        <v>995</v>
      </c>
      <c r="J2723" t="s">
        <v>995</v>
      </c>
      <c r="K2723" t="s">
        <v>995</v>
      </c>
      <c r="L2723" t="s">
        <v>995</v>
      </c>
      <c r="M2723" t="s">
        <v>995</v>
      </c>
      <c r="N2723" t="s">
        <v>995</v>
      </c>
      <c r="O2723" t="s">
        <v>995</v>
      </c>
      <c r="P2723" t="s">
        <v>995</v>
      </c>
      <c r="Q2723" t="s">
        <v>995</v>
      </c>
      <c r="R2723" t="s">
        <v>995</v>
      </c>
      <c r="S2723" t="s">
        <v>995</v>
      </c>
      <c r="T2723" t="s">
        <v>995</v>
      </c>
      <c r="U2723" t="s">
        <v>995</v>
      </c>
      <c r="V2723" t="s">
        <v>995</v>
      </c>
      <c r="W2723" t="s">
        <v>995</v>
      </c>
      <c r="X2723" t="s">
        <v>995</v>
      </c>
      <c r="Y2723" t="s">
        <v>995</v>
      </c>
      <c r="Z2723" t="s">
        <v>995</v>
      </c>
      <c r="AA2723" t="s">
        <v>995</v>
      </c>
      <c r="AB2723" t="s">
        <v>995</v>
      </c>
      <c r="AC2723" t="s">
        <v>995</v>
      </c>
      <c r="AD2723" t="s">
        <v>995</v>
      </c>
      <c r="AE2723" t="s">
        <v>995</v>
      </c>
      <c r="AF2723" t="s">
        <v>995</v>
      </c>
      <c r="AG2723" t="s">
        <v>995</v>
      </c>
      <c r="AH2723" t="s">
        <v>995</v>
      </c>
      <c r="AI2723" t="s">
        <v>995</v>
      </c>
      <c r="AJ2723" t="s">
        <v>995</v>
      </c>
      <c r="AK2723" t="s">
        <v>995</v>
      </c>
      <c r="AL2723" t="s">
        <v>995</v>
      </c>
      <c r="AM2723" t="s">
        <v>995</v>
      </c>
      <c r="AN2723" t="s">
        <v>995</v>
      </c>
      <c r="AO2723" t="s">
        <v>995</v>
      </c>
      <c r="AP2723" t="s">
        <v>995</v>
      </c>
      <c r="AQ2723" s="286" t="s">
        <v>855</v>
      </c>
      <c r="AR2723" s="303"/>
      <c r="AS2723" s="303"/>
    </row>
    <row r="2724" spans="1:45" x14ac:dyDescent="0.3">
      <c r="A2724" s="285">
        <v>121779</v>
      </c>
      <c r="B2724" s="286" t="s">
        <v>539</v>
      </c>
      <c r="C2724" t="s">
        <v>995</v>
      </c>
      <c r="D2724" t="s">
        <v>995</v>
      </c>
      <c r="E2724" t="s">
        <v>995</v>
      </c>
      <c r="F2724" t="s">
        <v>995</v>
      </c>
      <c r="G2724" t="s">
        <v>995</v>
      </c>
      <c r="H2724" t="s">
        <v>995</v>
      </c>
      <c r="I2724" t="s">
        <v>995</v>
      </c>
      <c r="J2724" t="s">
        <v>995</v>
      </c>
      <c r="K2724" t="s">
        <v>995</v>
      </c>
      <c r="L2724" t="s">
        <v>995</v>
      </c>
      <c r="M2724" t="s">
        <v>995</v>
      </c>
      <c r="N2724" t="s">
        <v>995</v>
      </c>
      <c r="O2724" t="s">
        <v>995</v>
      </c>
      <c r="P2724" t="s">
        <v>995</v>
      </c>
      <c r="Q2724" t="s">
        <v>995</v>
      </c>
      <c r="R2724" t="s">
        <v>995</v>
      </c>
      <c r="S2724" t="s">
        <v>995</v>
      </c>
      <c r="T2724" t="s">
        <v>995</v>
      </c>
      <c r="U2724" t="s">
        <v>995</v>
      </c>
      <c r="V2724" t="s">
        <v>995</v>
      </c>
      <c r="W2724" t="s">
        <v>995</v>
      </c>
      <c r="X2724" t="s">
        <v>995</v>
      </c>
      <c r="Y2724" t="s">
        <v>995</v>
      </c>
      <c r="Z2724" t="s">
        <v>995</v>
      </c>
      <c r="AA2724" t="s">
        <v>995</v>
      </c>
      <c r="AB2724" t="s">
        <v>995</v>
      </c>
      <c r="AC2724" t="s">
        <v>995</v>
      </c>
      <c r="AD2724" t="s">
        <v>995</v>
      </c>
      <c r="AE2724" t="s">
        <v>995</v>
      </c>
      <c r="AF2724" t="s">
        <v>995</v>
      </c>
      <c r="AG2724" t="s">
        <v>995</v>
      </c>
      <c r="AH2724" t="s">
        <v>995</v>
      </c>
      <c r="AI2724" t="s">
        <v>995</v>
      </c>
      <c r="AJ2724" t="s">
        <v>995</v>
      </c>
      <c r="AK2724" t="s">
        <v>995</v>
      </c>
      <c r="AL2724" t="s">
        <v>995</v>
      </c>
      <c r="AM2724" t="s">
        <v>995</v>
      </c>
      <c r="AN2724" t="s">
        <v>995</v>
      </c>
      <c r="AO2724" t="s">
        <v>995</v>
      </c>
      <c r="AP2724" t="s">
        <v>995</v>
      </c>
      <c r="AQ2724" s="286" t="s">
        <v>855</v>
      </c>
      <c r="AR2724" s="303"/>
      <c r="AS2724" s="303"/>
    </row>
    <row r="2725" spans="1:45" ht="28.8" x14ac:dyDescent="0.3">
      <c r="A2725" s="285">
        <v>121780</v>
      </c>
      <c r="B2725" s="286" t="s">
        <v>67</v>
      </c>
      <c r="C2725" t="s">
        <v>224</v>
      </c>
      <c r="D2725" t="s">
        <v>224</v>
      </c>
      <c r="E2725" t="s">
        <v>224</v>
      </c>
      <c r="F2725" t="s">
        <v>224</v>
      </c>
      <c r="G2725" t="s">
        <v>224</v>
      </c>
      <c r="H2725" t="s">
        <v>226</v>
      </c>
      <c r="I2725" t="s">
        <v>224</v>
      </c>
      <c r="J2725" t="s">
        <v>226</v>
      </c>
      <c r="K2725" t="s">
        <v>226</v>
      </c>
      <c r="L2725" t="s">
        <v>226</v>
      </c>
      <c r="M2725" t="s">
        <v>226</v>
      </c>
      <c r="N2725" t="s">
        <v>226</v>
      </c>
      <c r="O2725" t="s">
        <v>226</v>
      </c>
      <c r="P2725" t="s">
        <v>226</v>
      </c>
      <c r="Q2725" t="s">
        <v>226</v>
      </c>
      <c r="R2725" t="s">
        <v>226</v>
      </c>
      <c r="S2725" t="s">
        <v>226</v>
      </c>
      <c r="T2725" t="s">
        <v>226</v>
      </c>
      <c r="U2725" t="s">
        <v>226</v>
      </c>
      <c r="V2725" t="s">
        <v>226</v>
      </c>
      <c r="W2725" t="s">
        <v>226</v>
      </c>
      <c r="X2725" t="s">
        <v>224</v>
      </c>
      <c r="Y2725" t="s">
        <v>224</v>
      </c>
      <c r="Z2725" t="s">
        <v>226</v>
      </c>
      <c r="AA2725" t="s">
        <v>224</v>
      </c>
      <c r="AB2725" t="s">
        <v>226</v>
      </c>
      <c r="AC2725" t="s">
        <v>226</v>
      </c>
      <c r="AD2725" t="s">
        <v>226</v>
      </c>
      <c r="AE2725" t="s">
        <v>226</v>
      </c>
      <c r="AF2725" t="s">
        <v>226</v>
      </c>
      <c r="AG2725" t="s">
        <v>225</v>
      </c>
      <c r="AH2725" t="s">
        <v>225</v>
      </c>
      <c r="AI2725" t="s">
        <v>225</v>
      </c>
      <c r="AJ2725" t="s">
        <v>225</v>
      </c>
      <c r="AK2725" t="s">
        <v>225</v>
      </c>
      <c r="AL2725" t="s">
        <v>394</v>
      </c>
      <c r="AM2725" t="s">
        <v>394</v>
      </c>
      <c r="AN2725" t="s">
        <v>394</v>
      </c>
      <c r="AO2725" t="s">
        <v>394</v>
      </c>
      <c r="AP2725" t="s">
        <v>394</v>
      </c>
      <c r="AQ2725" s="286" t="s">
        <v>394</v>
      </c>
      <c r="AR2725" s="307"/>
      <c r="AS2725" s="310"/>
    </row>
    <row r="2726" spans="1:45" x14ac:dyDescent="0.3">
      <c r="A2726" s="285">
        <v>121781</v>
      </c>
      <c r="B2726" s="286" t="s">
        <v>540</v>
      </c>
      <c r="C2726" t="s">
        <v>995</v>
      </c>
      <c r="D2726" t="s">
        <v>995</v>
      </c>
      <c r="E2726" t="s">
        <v>995</v>
      </c>
      <c r="F2726" t="s">
        <v>995</v>
      </c>
      <c r="G2726" t="s">
        <v>995</v>
      </c>
      <c r="H2726" t="s">
        <v>995</v>
      </c>
      <c r="I2726" t="s">
        <v>995</v>
      </c>
      <c r="J2726" t="s">
        <v>995</v>
      </c>
      <c r="K2726" t="s">
        <v>995</v>
      </c>
      <c r="L2726" t="s">
        <v>995</v>
      </c>
      <c r="M2726" t="s">
        <v>995</v>
      </c>
      <c r="N2726" t="s">
        <v>995</v>
      </c>
      <c r="O2726" t="s">
        <v>995</v>
      </c>
      <c r="P2726" t="s">
        <v>995</v>
      </c>
      <c r="Q2726" t="s">
        <v>995</v>
      </c>
      <c r="R2726" t="s">
        <v>995</v>
      </c>
      <c r="S2726" t="s">
        <v>995</v>
      </c>
      <c r="T2726" t="s">
        <v>995</v>
      </c>
      <c r="U2726" t="s">
        <v>995</v>
      </c>
      <c r="V2726" t="s">
        <v>995</v>
      </c>
      <c r="W2726" t="s">
        <v>995</v>
      </c>
      <c r="X2726" t="s">
        <v>995</v>
      </c>
      <c r="Y2726" t="s">
        <v>995</v>
      </c>
      <c r="Z2726" t="s">
        <v>995</v>
      </c>
      <c r="AA2726" t="s">
        <v>995</v>
      </c>
      <c r="AB2726" t="s">
        <v>995</v>
      </c>
      <c r="AC2726" t="s">
        <v>995</v>
      </c>
      <c r="AD2726" t="s">
        <v>995</v>
      </c>
      <c r="AE2726" t="s">
        <v>995</v>
      </c>
      <c r="AF2726" t="s">
        <v>995</v>
      </c>
      <c r="AG2726" t="s">
        <v>995</v>
      </c>
      <c r="AH2726" t="s">
        <v>995</v>
      </c>
      <c r="AI2726" t="s">
        <v>995</v>
      </c>
      <c r="AJ2726" t="s">
        <v>995</v>
      </c>
      <c r="AK2726" t="s">
        <v>995</v>
      </c>
      <c r="AL2726" t="s">
        <v>995</v>
      </c>
      <c r="AM2726" t="s">
        <v>995</v>
      </c>
      <c r="AN2726" t="s">
        <v>995</v>
      </c>
      <c r="AO2726" t="s">
        <v>995</v>
      </c>
      <c r="AP2726" t="s">
        <v>995</v>
      </c>
      <c r="AQ2726" s="286" t="s">
        <v>855</v>
      </c>
      <c r="AR2726" s="303"/>
      <c r="AS2726" s="303"/>
    </row>
    <row r="2727" spans="1:45" x14ac:dyDescent="0.3">
      <c r="A2727" s="285">
        <v>121782</v>
      </c>
      <c r="B2727" s="286" t="s">
        <v>540</v>
      </c>
      <c r="C2727" t="s">
        <v>995</v>
      </c>
      <c r="D2727" t="s">
        <v>995</v>
      </c>
      <c r="E2727" t="s">
        <v>995</v>
      </c>
      <c r="F2727" t="s">
        <v>995</v>
      </c>
      <c r="G2727" t="s">
        <v>995</v>
      </c>
      <c r="H2727" t="s">
        <v>995</v>
      </c>
      <c r="I2727" t="s">
        <v>995</v>
      </c>
      <c r="J2727" t="s">
        <v>995</v>
      </c>
      <c r="K2727" t="s">
        <v>995</v>
      </c>
      <c r="L2727" t="s">
        <v>995</v>
      </c>
      <c r="M2727" t="s">
        <v>995</v>
      </c>
      <c r="N2727" t="s">
        <v>995</v>
      </c>
      <c r="O2727" t="s">
        <v>995</v>
      </c>
      <c r="P2727" t="s">
        <v>995</v>
      </c>
      <c r="Q2727" t="s">
        <v>995</v>
      </c>
      <c r="R2727" t="s">
        <v>995</v>
      </c>
      <c r="S2727" t="s">
        <v>995</v>
      </c>
      <c r="T2727" t="s">
        <v>995</v>
      </c>
      <c r="U2727" t="s">
        <v>995</v>
      </c>
      <c r="V2727" t="s">
        <v>995</v>
      </c>
      <c r="W2727" t="s">
        <v>995</v>
      </c>
      <c r="X2727" t="s">
        <v>995</v>
      </c>
      <c r="Y2727" t="s">
        <v>995</v>
      </c>
      <c r="Z2727" t="s">
        <v>995</v>
      </c>
      <c r="AA2727" t="s">
        <v>995</v>
      </c>
      <c r="AB2727" t="s">
        <v>995</v>
      </c>
      <c r="AC2727" t="s">
        <v>995</v>
      </c>
      <c r="AD2727" t="s">
        <v>995</v>
      </c>
      <c r="AE2727" t="s">
        <v>995</v>
      </c>
      <c r="AF2727" t="s">
        <v>995</v>
      </c>
      <c r="AG2727" t="s">
        <v>995</v>
      </c>
      <c r="AH2727" t="s">
        <v>995</v>
      </c>
      <c r="AI2727" t="s">
        <v>995</v>
      </c>
      <c r="AJ2727" t="s">
        <v>995</v>
      </c>
      <c r="AK2727" t="s">
        <v>995</v>
      </c>
      <c r="AL2727" t="s">
        <v>995</v>
      </c>
      <c r="AM2727" t="s">
        <v>995</v>
      </c>
      <c r="AN2727" t="s">
        <v>995</v>
      </c>
      <c r="AO2727" t="s">
        <v>995</v>
      </c>
      <c r="AP2727" t="s">
        <v>995</v>
      </c>
      <c r="AQ2727" s="286" t="s">
        <v>855</v>
      </c>
      <c r="AR2727" s="303"/>
      <c r="AS2727" s="303"/>
    </row>
    <row r="2728" spans="1:45" ht="21.6" x14ac:dyDescent="0.3">
      <c r="A2728" s="285">
        <v>121783</v>
      </c>
      <c r="B2728" s="286" t="s">
        <v>61</v>
      </c>
      <c r="C2728" t="s">
        <v>224</v>
      </c>
      <c r="D2728" t="s">
        <v>226</v>
      </c>
      <c r="E2728" t="s">
        <v>224</v>
      </c>
      <c r="F2728" t="s">
        <v>226</v>
      </c>
      <c r="G2728" t="s">
        <v>226</v>
      </c>
      <c r="H2728" t="s">
        <v>224</v>
      </c>
      <c r="I2728" t="s">
        <v>224</v>
      </c>
      <c r="J2728" t="s">
        <v>224</v>
      </c>
      <c r="K2728" t="s">
        <v>226</v>
      </c>
      <c r="L2728" t="s">
        <v>226</v>
      </c>
      <c r="M2728" t="s">
        <v>224</v>
      </c>
      <c r="N2728" t="s">
        <v>226</v>
      </c>
      <c r="O2728" t="s">
        <v>226</v>
      </c>
      <c r="P2728" t="s">
        <v>226</v>
      </c>
      <c r="Q2728" t="s">
        <v>226</v>
      </c>
      <c r="R2728" t="s">
        <v>224</v>
      </c>
      <c r="S2728" t="s">
        <v>226</v>
      </c>
      <c r="T2728" t="s">
        <v>224</v>
      </c>
      <c r="U2728" t="s">
        <v>226</v>
      </c>
      <c r="V2728" t="s">
        <v>226</v>
      </c>
      <c r="W2728" t="s">
        <v>226</v>
      </c>
      <c r="X2728" t="s">
        <v>224</v>
      </c>
      <c r="Y2728" t="s">
        <v>226</v>
      </c>
      <c r="Z2728" t="s">
        <v>226</v>
      </c>
      <c r="AA2728" t="s">
        <v>226</v>
      </c>
      <c r="AB2728" t="s">
        <v>226</v>
      </c>
      <c r="AC2728" t="s">
        <v>226</v>
      </c>
      <c r="AD2728" t="s">
        <v>226</v>
      </c>
      <c r="AE2728" t="s">
        <v>226</v>
      </c>
      <c r="AF2728" t="s">
        <v>224</v>
      </c>
      <c r="AG2728" t="s">
        <v>226</v>
      </c>
      <c r="AH2728" t="s">
        <v>226</v>
      </c>
      <c r="AI2728" t="s">
        <v>224</v>
      </c>
      <c r="AJ2728" t="s">
        <v>226</v>
      </c>
      <c r="AK2728" t="s">
        <v>226</v>
      </c>
      <c r="AL2728" t="s">
        <v>226</v>
      </c>
      <c r="AM2728" t="s">
        <v>226</v>
      </c>
      <c r="AN2728" t="s">
        <v>226</v>
      </c>
      <c r="AO2728" t="s">
        <v>226</v>
      </c>
      <c r="AP2728" t="s">
        <v>226</v>
      </c>
      <c r="AQ2728" s="286" t="s">
        <v>394</v>
      </c>
      <c r="AR2728" s="307"/>
      <c r="AS2728" s="310"/>
    </row>
    <row r="2729" spans="1:45" x14ac:dyDescent="0.3">
      <c r="A2729" s="285">
        <v>121784</v>
      </c>
      <c r="B2729" s="286" t="s">
        <v>539</v>
      </c>
      <c r="C2729" t="s">
        <v>995</v>
      </c>
      <c r="D2729" t="s">
        <v>995</v>
      </c>
      <c r="E2729" t="s">
        <v>995</v>
      </c>
      <c r="F2729" t="s">
        <v>995</v>
      </c>
      <c r="G2729" t="s">
        <v>995</v>
      </c>
      <c r="H2729" t="s">
        <v>995</v>
      </c>
      <c r="I2729" t="s">
        <v>995</v>
      </c>
      <c r="J2729" t="s">
        <v>995</v>
      </c>
      <c r="K2729" t="s">
        <v>995</v>
      </c>
      <c r="L2729" t="s">
        <v>995</v>
      </c>
      <c r="M2729" t="s">
        <v>995</v>
      </c>
      <c r="N2729" t="s">
        <v>995</v>
      </c>
      <c r="O2729" t="s">
        <v>995</v>
      </c>
      <c r="P2729" t="s">
        <v>995</v>
      </c>
      <c r="Q2729" t="s">
        <v>995</v>
      </c>
      <c r="R2729" t="s">
        <v>995</v>
      </c>
      <c r="S2729" t="s">
        <v>995</v>
      </c>
      <c r="T2729" t="s">
        <v>995</v>
      </c>
      <c r="U2729" t="s">
        <v>995</v>
      </c>
      <c r="V2729" t="s">
        <v>995</v>
      </c>
      <c r="W2729" t="s">
        <v>995</v>
      </c>
      <c r="X2729" t="s">
        <v>995</v>
      </c>
      <c r="Y2729" t="s">
        <v>995</v>
      </c>
      <c r="Z2729" t="s">
        <v>995</v>
      </c>
      <c r="AA2729" t="s">
        <v>995</v>
      </c>
      <c r="AB2729" t="s">
        <v>995</v>
      </c>
      <c r="AC2729" t="s">
        <v>995</v>
      </c>
      <c r="AD2729" t="s">
        <v>995</v>
      </c>
      <c r="AE2729" t="s">
        <v>995</v>
      </c>
      <c r="AF2729" t="s">
        <v>995</v>
      </c>
      <c r="AG2729" t="s">
        <v>995</v>
      </c>
      <c r="AH2729" t="s">
        <v>995</v>
      </c>
      <c r="AI2729" t="s">
        <v>995</v>
      </c>
      <c r="AJ2729" t="s">
        <v>995</v>
      </c>
      <c r="AK2729" t="s">
        <v>995</v>
      </c>
      <c r="AL2729" t="s">
        <v>995</v>
      </c>
      <c r="AM2729" t="s">
        <v>995</v>
      </c>
      <c r="AN2729" t="s">
        <v>995</v>
      </c>
      <c r="AO2729" t="s">
        <v>995</v>
      </c>
      <c r="AP2729" t="s">
        <v>995</v>
      </c>
      <c r="AQ2729" s="286" t="s">
        <v>855</v>
      </c>
      <c r="AR2729" s="303"/>
      <c r="AS2729" s="303"/>
    </row>
    <row r="2730" spans="1:45" ht="21.6" x14ac:dyDescent="0.3">
      <c r="A2730" s="285">
        <v>121785</v>
      </c>
      <c r="B2730" s="286" t="s">
        <v>61</v>
      </c>
      <c r="C2730" t="s">
        <v>226</v>
      </c>
      <c r="D2730" t="s">
        <v>226</v>
      </c>
      <c r="E2730" t="s">
        <v>226</v>
      </c>
      <c r="F2730" t="s">
        <v>224</v>
      </c>
      <c r="G2730" t="s">
        <v>224</v>
      </c>
      <c r="H2730" t="s">
        <v>226</v>
      </c>
      <c r="I2730" t="s">
        <v>226</v>
      </c>
      <c r="J2730" t="s">
        <v>224</v>
      </c>
      <c r="K2730" t="s">
        <v>225</v>
      </c>
      <c r="L2730" t="s">
        <v>226</v>
      </c>
      <c r="M2730" t="s">
        <v>224</v>
      </c>
      <c r="N2730" t="s">
        <v>226</v>
      </c>
      <c r="O2730" t="s">
        <v>226</v>
      </c>
      <c r="P2730" t="s">
        <v>224</v>
      </c>
      <c r="Q2730" t="s">
        <v>226</v>
      </c>
      <c r="R2730" t="s">
        <v>226</v>
      </c>
      <c r="S2730" t="s">
        <v>226</v>
      </c>
      <c r="T2730" t="s">
        <v>226</v>
      </c>
      <c r="U2730" t="s">
        <v>224</v>
      </c>
      <c r="V2730" t="s">
        <v>226</v>
      </c>
      <c r="W2730" t="s">
        <v>226</v>
      </c>
      <c r="X2730" t="s">
        <v>226</v>
      </c>
      <c r="Y2730" t="s">
        <v>226</v>
      </c>
      <c r="Z2730" t="s">
        <v>224</v>
      </c>
      <c r="AA2730" t="s">
        <v>226</v>
      </c>
      <c r="AB2730" t="s">
        <v>226</v>
      </c>
      <c r="AC2730" t="s">
        <v>226</v>
      </c>
      <c r="AD2730" t="s">
        <v>226</v>
      </c>
      <c r="AE2730" t="s">
        <v>226</v>
      </c>
      <c r="AF2730" t="s">
        <v>226</v>
      </c>
      <c r="AG2730" t="s">
        <v>226</v>
      </c>
      <c r="AH2730" t="s">
        <v>224</v>
      </c>
      <c r="AI2730" t="s">
        <v>226</v>
      </c>
      <c r="AJ2730" t="s">
        <v>226</v>
      </c>
      <c r="AK2730" t="s">
        <v>224</v>
      </c>
      <c r="AL2730" t="s">
        <v>226</v>
      </c>
      <c r="AM2730" t="s">
        <v>224</v>
      </c>
      <c r="AN2730" t="s">
        <v>226</v>
      </c>
      <c r="AO2730" t="s">
        <v>224</v>
      </c>
      <c r="AP2730" t="s">
        <v>224</v>
      </c>
      <c r="AQ2730" s="286" t="s">
        <v>394</v>
      </c>
      <c r="AR2730" s="307"/>
      <c r="AS2730" s="310"/>
    </row>
    <row r="2731" spans="1:45" ht="21.6" x14ac:dyDescent="0.3">
      <c r="A2731" s="285">
        <v>121787</v>
      </c>
      <c r="B2731" s="286" t="s">
        <v>61</v>
      </c>
      <c r="C2731" t="s">
        <v>226</v>
      </c>
      <c r="D2731" t="s">
        <v>226</v>
      </c>
      <c r="E2731" t="s">
        <v>226</v>
      </c>
      <c r="F2731" t="s">
        <v>226</v>
      </c>
      <c r="G2731" t="s">
        <v>224</v>
      </c>
      <c r="H2731" t="s">
        <v>225</v>
      </c>
      <c r="I2731" t="s">
        <v>226</v>
      </c>
      <c r="J2731" t="s">
        <v>226</v>
      </c>
      <c r="K2731" t="s">
        <v>226</v>
      </c>
      <c r="L2731" t="s">
        <v>226</v>
      </c>
      <c r="M2731" t="s">
        <v>226</v>
      </c>
      <c r="N2731" t="s">
        <v>226</v>
      </c>
      <c r="O2731" t="s">
        <v>226</v>
      </c>
      <c r="P2731" t="s">
        <v>226</v>
      </c>
      <c r="Q2731" t="s">
        <v>226</v>
      </c>
      <c r="R2731" t="s">
        <v>226</v>
      </c>
      <c r="S2731" t="s">
        <v>226</v>
      </c>
      <c r="T2731" t="s">
        <v>226</v>
      </c>
      <c r="U2731" t="s">
        <v>226</v>
      </c>
      <c r="V2731" t="s">
        <v>226</v>
      </c>
      <c r="W2731" t="s">
        <v>226</v>
      </c>
      <c r="X2731" t="s">
        <v>226</v>
      </c>
      <c r="Y2731" t="s">
        <v>226</v>
      </c>
      <c r="Z2731" t="s">
        <v>226</v>
      </c>
      <c r="AA2731" t="s">
        <v>224</v>
      </c>
      <c r="AB2731" t="s">
        <v>226</v>
      </c>
      <c r="AC2731" t="s">
        <v>226</v>
      </c>
      <c r="AD2731" t="s">
        <v>226</v>
      </c>
      <c r="AE2731" t="s">
        <v>226</v>
      </c>
      <c r="AF2731" t="s">
        <v>224</v>
      </c>
      <c r="AG2731" t="s">
        <v>225</v>
      </c>
      <c r="AH2731" t="s">
        <v>226</v>
      </c>
      <c r="AI2731" t="s">
        <v>226</v>
      </c>
      <c r="AJ2731" t="s">
        <v>226</v>
      </c>
      <c r="AK2731" t="s">
        <v>226</v>
      </c>
      <c r="AL2731" t="s">
        <v>226</v>
      </c>
      <c r="AM2731" t="s">
        <v>226</v>
      </c>
      <c r="AN2731" t="s">
        <v>226</v>
      </c>
      <c r="AO2731" t="s">
        <v>225</v>
      </c>
      <c r="AP2731" t="s">
        <v>225</v>
      </c>
      <c r="AQ2731" s="286" t="s">
        <v>394</v>
      </c>
      <c r="AR2731" s="307"/>
      <c r="AS2731" s="310"/>
    </row>
    <row r="2732" spans="1:45" x14ac:dyDescent="0.3">
      <c r="A2732" s="285">
        <v>121788</v>
      </c>
      <c r="B2732" s="286" t="s">
        <v>539</v>
      </c>
      <c r="C2732" t="s">
        <v>995</v>
      </c>
      <c r="D2732" t="s">
        <v>995</v>
      </c>
      <c r="E2732" t="s">
        <v>995</v>
      </c>
      <c r="F2732" t="s">
        <v>995</v>
      </c>
      <c r="G2732" t="s">
        <v>995</v>
      </c>
      <c r="H2732" t="s">
        <v>995</v>
      </c>
      <c r="I2732" t="s">
        <v>995</v>
      </c>
      <c r="J2732" t="s">
        <v>995</v>
      </c>
      <c r="K2732" t="s">
        <v>995</v>
      </c>
      <c r="L2732" t="s">
        <v>995</v>
      </c>
      <c r="M2732" t="s">
        <v>995</v>
      </c>
      <c r="N2732" t="s">
        <v>995</v>
      </c>
      <c r="O2732" t="s">
        <v>995</v>
      </c>
      <c r="P2732" t="s">
        <v>995</v>
      </c>
      <c r="Q2732" t="s">
        <v>995</v>
      </c>
      <c r="R2732" t="s">
        <v>995</v>
      </c>
      <c r="S2732" t="s">
        <v>995</v>
      </c>
      <c r="T2732" t="s">
        <v>995</v>
      </c>
      <c r="U2732" t="s">
        <v>995</v>
      </c>
      <c r="V2732" t="s">
        <v>995</v>
      </c>
      <c r="W2732" t="s">
        <v>995</v>
      </c>
      <c r="X2732" t="s">
        <v>995</v>
      </c>
      <c r="Y2732" t="s">
        <v>995</v>
      </c>
      <c r="Z2732" t="s">
        <v>995</v>
      </c>
      <c r="AA2732" t="s">
        <v>995</v>
      </c>
      <c r="AB2732" t="s">
        <v>995</v>
      </c>
      <c r="AC2732" t="s">
        <v>995</v>
      </c>
      <c r="AD2732" t="s">
        <v>995</v>
      </c>
      <c r="AE2732" t="s">
        <v>995</v>
      </c>
      <c r="AF2732" t="s">
        <v>995</v>
      </c>
      <c r="AG2732" t="s">
        <v>995</v>
      </c>
      <c r="AH2732" t="s">
        <v>995</v>
      </c>
      <c r="AI2732" t="s">
        <v>995</v>
      </c>
      <c r="AJ2732" t="s">
        <v>995</v>
      </c>
      <c r="AK2732" t="s">
        <v>995</v>
      </c>
      <c r="AL2732" t="s">
        <v>995</v>
      </c>
      <c r="AM2732" t="s">
        <v>995</v>
      </c>
      <c r="AN2732" t="s">
        <v>995</v>
      </c>
      <c r="AO2732" t="s">
        <v>995</v>
      </c>
      <c r="AP2732" t="s">
        <v>995</v>
      </c>
      <c r="AQ2732" s="286" t="s">
        <v>855</v>
      </c>
      <c r="AR2732" s="303"/>
      <c r="AS2732" s="303"/>
    </row>
    <row r="2733" spans="1:45" x14ac:dyDescent="0.3">
      <c r="A2733" s="285">
        <v>121789</v>
      </c>
      <c r="B2733" s="286" t="s">
        <v>539</v>
      </c>
      <c r="C2733" t="s">
        <v>995</v>
      </c>
      <c r="D2733" t="s">
        <v>995</v>
      </c>
      <c r="E2733" t="s">
        <v>995</v>
      </c>
      <c r="F2733" t="s">
        <v>995</v>
      </c>
      <c r="G2733" t="s">
        <v>995</v>
      </c>
      <c r="H2733" t="s">
        <v>995</v>
      </c>
      <c r="I2733" t="s">
        <v>995</v>
      </c>
      <c r="J2733" t="s">
        <v>995</v>
      </c>
      <c r="K2733" t="s">
        <v>995</v>
      </c>
      <c r="L2733" t="s">
        <v>995</v>
      </c>
      <c r="M2733" t="s">
        <v>995</v>
      </c>
      <c r="N2733" t="s">
        <v>995</v>
      </c>
      <c r="O2733" t="s">
        <v>995</v>
      </c>
      <c r="P2733" t="s">
        <v>995</v>
      </c>
      <c r="Q2733" t="s">
        <v>995</v>
      </c>
      <c r="R2733" t="s">
        <v>995</v>
      </c>
      <c r="S2733" t="s">
        <v>995</v>
      </c>
      <c r="T2733" t="s">
        <v>995</v>
      </c>
      <c r="U2733" t="s">
        <v>995</v>
      </c>
      <c r="V2733" t="s">
        <v>995</v>
      </c>
      <c r="W2733" t="s">
        <v>995</v>
      </c>
      <c r="X2733" t="s">
        <v>995</v>
      </c>
      <c r="Y2733" t="s">
        <v>995</v>
      </c>
      <c r="Z2733" t="s">
        <v>995</v>
      </c>
      <c r="AA2733" t="s">
        <v>995</v>
      </c>
      <c r="AB2733" t="s">
        <v>995</v>
      </c>
      <c r="AC2733" t="s">
        <v>995</v>
      </c>
      <c r="AD2733" t="s">
        <v>995</v>
      </c>
      <c r="AE2733" t="s">
        <v>995</v>
      </c>
      <c r="AF2733" t="s">
        <v>995</v>
      </c>
      <c r="AG2733" t="s">
        <v>995</v>
      </c>
      <c r="AH2733" t="s">
        <v>995</v>
      </c>
      <c r="AI2733" t="s">
        <v>995</v>
      </c>
      <c r="AJ2733" t="s">
        <v>995</v>
      </c>
      <c r="AK2733" t="s">
        <v>995</v>
      </c>
      <c r="AL2733" t="s">
        <v>995</v>
      </c>
      <c r="AM2733" t="s">
        <v>995</v>
      </c>
      <c r="AN2733" t="s">
        <v>995</v>
      </c>
      <c r="AO2733" t="s">
        <v>995</v>
      </c>
      <c r="AP2733" t="s">
        <v>995</v>
      </c>
      <c r="AQ2733" s="286" t="s">
        <v>855</v>
      </c>
      <c r="AR2733" s="303"/>
      <c r="AS2733" s="303"/>
    </row>
    <row r="2734" spans="1:45" x14ac:dyDescent="0.3">
      <c r="A2734" s="285">
        <v>121790</v>
      </c>
      <c r="B2734" s="286" t="s">
        <v>61</v>
      </c>
      <c r="AQ2734" s="286" t="s">
        <v>394</v>
      </c>
      <c r="AR2734" s="303"/>
      <c r="AS2734" s="303"/>
    </row>
    <row r="2735" spans="1:45" ht="28.8" x14ac:dyDescent="0.3">
      <c r="A2735" s="285">
        <v>121791</v>
      </c>
      <c r="B2735" s="286" t="s">
        <v>67</v>
      </c>
      <c r="C2735" t="s">
        <v>394</v>
      </c>
      <c r="D2735" t="s">
        <v>394</v>
      </c>
      <c r="E2735" t="s">
        <v>394</v>
      </c>
      <c r="F2735" t="s">
        <v>394</v>
      </c>
      <c r="G2735" t="s">
        <v>394</v>
      </c>
      <c r="H2735" t="s">
        <v>394</v>
      </c>
      <c r="I2735" t="s">
        <v>394</v>
      </c>
      <c r="J2735" t="s">
        <v>394</v>
      </c>
      <c r="K2735" t="s">
        <v>394</v>
      </c>
      <c r="L2735" t="s">
        <v>394</v>
      </c>
      <c r="M2735" t="s">
        <v>394</v>
      </c>
      <c r="N2735" t="s">
        <v>394</v>
      </c>
      <c r="O2735" t="s">
        <v>394</v>
      </c>
      <c r="P2735" t="s">
        <v>394</v>
      </c>
      <c r="Q2735" t="s">
        <v>394</v>
      </c>
      <c r="R2735" t="s">
        <v>7215</v>
      </c>
      <c r="S2735" t="s">
        <v>7215</v>
      </c>
      <c r="T2735" t="s">
        <v>225</v>
      </c>
      <c r="U2735" t="s">
        <v>225</v>
      </c>
      <c r="V2735" t="s">
        <v>394</v>
      </c>
      <c r="W2735" t="s">
        <v>394</v>
      </c>
      <c r="X2735" t="s">
        <v>224</v>
      </c>
      <c r="Y2735" t="s">
        <v>224</v>
      </c>
      <c r="Z2735" t="s">
        <v>394</v>
      </c>
      <c r="AA2735" t="s">
        <v>224</v>
      </c>
      <c r="AB2735" t="s">
        <v>224</v>
      </c>
      <c r="AC2735" t="s">
        <v>224</v>
      </c>
      <c r="AD2735" t="s">
        <v>224</v>
      </c>
      <c r="AE2735" t="s">
        <v>224</v>
      </c>
      <c r="AF2735" t="s">
        <v>224</v>
      </c>
      <c r="AG2735" t="s">
        <v>225</v>
      </c>
      <c r="AH2735" t="s">
        <v>225</v>
      </c>
      <c r="AI2735" t="s">
        <v>225</v>
      </c>
      <c r="AJ2735" t="s">
        <v>225</v>
      </c>
      <c r="AK2735" t="s">
        <v>225</v>
      </c>
      <c r="AL2735" t="s">
        <v>394</v>
      </c>
      <c r="AM2735" t="s">
        <v>394</v>
      </c>
      <c r="AN2735" t="s">
        <v>394</v>
      </c>
      <c r="AO2735" t="s">
        <v>394</v>
      </c>
      <c r="AP2735" t="s">
        <v>394</v>
      </c>
      <c r="AQ2735" s="286" t="s">
        <v>394</v>
      </c>
      <c r="AR2735" s="307"/>
      <c r="AS2735" s="310"/>
    </row>
    <row r="2736" spans="1:45" x14ac:dyDescent="0.3">
      <c r="A2736" s="285">
        <v>121792</v>
      </c>
      <c r="B2736" s="286" t="s">
        <v>539</v>
      </c>
      <c r="C2736" t="s">
        <v>995</v>
      </c>
      <c r="D2736" t="s">
        <v>995</v>
      </c>
      <c r="E2736" t="s">
        <v>995</v>
      </c>
      <c r="F2736" t="s">
        <v>995</v>
      </c>
      <c r="G2736" t="s">
        <v>995</v>
      </c>
      <c r="H2736" t="s">
        <v>995</v>
      </c>
      <c r="I2736" t="s">
        <v>995</v>
      </c>
      <c r="J2736" t="s">
        <v>995</v>
      </c>
      <c r="K2736" t="s">
        <v>995</v>
      </c>
      <c r="L2736" t="s">
        <v>995</v>
      </c>
      <c r="M2736" t="s">
        <v>995</v>
      </c>
      <c r="N2736" t="s">
        <v>995</v>
      </c>
      <c r="O2736" t="s">
        <v>995</v>
      </c>
      <c r="P2736" t="s">
        <v>995</v>
      </c>
      <c r="Q2736" t="s">
        <v>995</v>
      </c>
      <c r="R2736" t="s">
        <v>995</v>
      </c>
      <c r="S2736" t="s">
        <v>995</v>
      </c>
      <c r="T2736" t="s">
        <v>995</v>
      </c>
      <c r="U2736" t="s">
        <v>995</v>
      </c>
      <c r="V2736" t="s">
        <v>995</v>
      </c>
      <c r="W2736" t="s">
        <v>995</v>
      </c>
      <c r="X2736" t="s">
        <v>995</v>
      </c>
      <c r="Y2736" t="s">
        <v>995</v>
      </c>
      <c r="Z2736" t="s">
        <v>995</v>
      </c>
      <c r="AA2736" t="s">
        <v>995</v>
      </c>
      <c r="AB2736" t="s">
        <v>995</v>
      </c>
      <c r="AC2736" t="s">
        <v>995</v>
      </c>
      <c r="AD2736" t="s">
        <v>995</v>
      </c>
      <c r="AE2736" t="s">
        <v>995</v>
      </c>
      <c r="AF2736" t="s">
        <v>995</v>
      </c>
      <c r="AG2736" t="s">
        <v>995</v>
      </c>
      <c r="AH2736" t="s">
        <v>995</v>
      </c>
      <c r="AI2736" t="s">
        <v>995</v>
      </c>
      <c r="AJ2736" t="s">
        <v>995</v>
      </c>
      <c r="AK2736" t="s">
        <v>995</v>
      </c>
      <c r="AL2736" t="s">
        <v>995</v>
      </c>
      <c r="AM2736" t="s">
        <v>995</v>
      </c>
      <c r="AN2736" t="s">
        <v>995</v>
      </c>
      <c r="AO2736" t="s">
        <v>995</v>
      </c>
      <c r="AP2736" t="s">
        <v>995</v>
      </c>
      <c r="AQ2736" s="286" t="s">
        <v>855</v>
      </c>
      <c r="AR2736" s="303"/>
      <c r="AS2736" s="303"/>
    </row>
    <row r="2737" spans="1:47" ht="21.6" x14ac:dyDescent="0.3">
      <c r="A2737" s="285">
        <v>121793</v>
      </c>
      <c r="B2737" s="286" t="s">
        <v>61</v>
      </c>
      <c r="C2737" t="s">
        <v>226</v>
      </c>
      <c r="D2737" t="s">
        <v>226</v>
      </c>
      <c r="E2737" t="s">
        <v>226</v>
      </c>
      <c r="F2737" t="s">
        <v>226</v>
      </c>
      <c r="G2737" t="s">
        <v>226</v>
      </c>
      <c r="H2737" t="s">
        <v>226</v>
      </c>
      <c r="I2737" t="s">
        <v>226</v>
      </c>
      <c r="J2737" t="s">
        <v>226</v>
      </c>
      <c r="K2737" t="s">
        <v>226</v>
      </c>
      <c r="L2737" t="s">
        <v>226</v>
      </c>
      <c r="M2737" t="s">
        <v>226</v>
      </c>
      <c r="N2737" t="s">
        <v>226</v>
      </c>
      <c r="O2737" t="s">
        <v>226</v>
      </c>
      <c r="P2737" t="s">
        <v>226</v>
      </c>
      <c r="Q2737" t="s">
        <v>226</v>
      </c>
      <c r="R2737" t="s">
        <v>226</v>
      </c>
      <c r="S2737" t="s">
        <v>226</v>
      </c>
      <c r="T2737" t="s">
        <v>226</v>
      </c>
      <c r="U2737" t="s">
        <v>226</v>
      </c>
      <c r="V2737" t="s">
        <v>226</v>
      </c>
      <c r="W2737" t="s">
        <v>226</v>
      </c>
      <c r="X2737" t="s">
        <v>226</v>
      </c>
      <c r="Y2737" t="s">
        <v>226</v>
      </c>
      <c r="Z2737" t="s">
        <v>226</v>
      </c>
      <c r="AA2737" t="s">
        <v>226</v>
      </c>
      <c r="AB2737" t="s">
        <v>226</v>
      </c>
      <c r="AC2737" t="s">
        <v>226</v>
      </c>
      <c r="AD2737" t="s">
        <v>226</v>
      </c>
      <c r="AE2737" t="s">
        <v>226</v>
      </c>
      <c r="AF2737" t="s">
        <v>226</v>
      </c>
      <c r="AG2737" t="s">
        <v>226</v>
      </c>
      <c r="AH2737" t="s">
        <v>226</v>
      </c>
      <c r="AI2737" t="s">
        <v>226</v>
      </c>
      <c r="AJ2737" t="s">
        <v>226</v>
      </c>
      <c r="AK2737" t="s">
        <v>224</v>
      </c>
      <c r="AL2737" t="s">
        <v>225</v>
      </c>
      <c r="AM2737" t="s">
        <v>226</v>
      </c>
      <c r="AN2737" t="s">
        <v>226</v>
      </c>
      <c r="AO2737" t="s">
        <v>226</v>
      </c>
      <c r="AP2737" t="s">
        <v>226</v>
      </c>
      <c r="AQ2737" s="286" t="s">
        <v>394</v>
      </c>
      <c r="AR2737" s="307"/>
      <c r="AS2737" s="310"/>
    </row>
    <row r="2738" spans="1:47" ht="21.6" x14ac:dyDescent="0.3">
      <c r="A2738" s="285">
        <v>121794</v>
      </c>
      <c r="B2738" s="286" t="s">
        <v>8485</v>
      </c>
      <c r="C2738" t="s">
        <v>226</v>
      </c>
      <c r="D2738" t="s">
        <v>226</v>
      </c>
      <c r="E2738" t="s">
        <v>226</v>
      </c>
      <c r="F2738" t="s">
        <v>226</v>
      </c>
      <c r="G2738" t="s">
        <v>224</v>
      </c>
      <c r="H2738" t="s">
        <v>226</v>
      </c>
      <c r="I2738" t="s">
        <v>224</v>
      </c>
      <c r="J2738" t="s">
        <v>224</v>
      </c>
      <c r="K2738" t="s">
        <v>226</v>
      </c>
      <c r="L2738" t="s">
        <v>226</v>
      </c>
      <c r="M2738" t="s">
        <v>224</v>
      </c>
      <c r="N2738" t="s">
        <v>224</v>
      </c>
      <c r="O2738" t="s">
        <v>226</v>
      </c>
      <c r="P2738" t="s">
        <v>226</v>
      </c>
      <c r="Q2738" t="s">
        <v>224</v>
      </c>
      <c r="R2738" t="s">
        <v>225</v>
      </c>
      <c r="S2738" t="s">
        <v>225</v>
      </c>
      <c r="T2738" t="s">
        <v>224</v>
      </c>
      <c r="U2738" t="s">
        <v>226</v>
      </c>
      <c r="V2738" t="s">
        <v>226</v>
      </c>
      <c r="W2738" t="s">
        <v>224</v>
      </c>
      <c r="X2738" t="s">
        <v>224</v>
      </c>
      <c r="Y2738" t="s">
        <v>224</v>
      </c>
      <c r="Z2738" t="s">
        <v>226</v>
      </c>
      <c r="AA2738" t="s">
        <v>226</v>
      </c>
      <c r="AB2738" t="s">
        <v>226</v>
      </c>
      <c r="AC2738" t="s">
        <v>226</v>
      </c>
      <c r="AD2738" t="s">
        <v>226</v>
      </c>
      <c r="AE2738" t="s">
        <v>226</v>
      </c>
      <c r="AF2738" t="s">
        <v>226</v>
      </c>
      <c r="AG2738" t="s">
        <v>226</v>
      </c>
      <c r="AH2738" t="s">
        <v>226</v>
      </c>
      <c r="AI2738" t="s">
        <v>226</v>
      </c>
      <c r="AJ2738" t="s">
        <v>226</v>
      </c>
      <c r="AK2738" t="s">
        <v>225</v>
      </c>
      <c r="AL2738" t="s">
        <v>225</v>
      </c>
      <c r="AM2738" t="s">
        <v>225</v>
      </c>
      <c r="AN2738" t="s">
        <v>225</v>
      </c>
      <c r="AO2738" t="s">
        <v>225</v>
      </c>
      <c r="AP2738" t="s">
        <v>225</v>
      </c>
      <c r="AQ2738" s="286" t="s">
        <v>394</v>
      </c>
      <c r="AR2738" s="307"/>
      <c r="AS2738" s="310"/>
    </row>
    <row r="2739" spans="1:47" x14ac:dyDescent="0.3">
      <c r="A2739" s="285">
        <v>121795</v>
      </c>
      <c r="B2739" s="286" t="s">
        <v>539</v>
      </c>
      <c r="C2739" t="s">
        <v>995</v>
      </c>
      <c r="D2739" t="s">
        <v>995</v>
      </c>
      <c r="E2739" t="s">
        <v>995</v>
      </c>
      <c r="F2739" t="s">
        <v>995</v>
      </c>
      <c r="G2739" t="s">
        <v>995</v>
      </c>
      <c r="H2739" t="s">
        <v>995</v>
      </c>
      <c r="I2739" t="s">
        <v>995</v>
      </c>
      <c r="J2739" t="s">
        <v>995</v>
      </c>
      <c r="K2739" t="s">
        <v>995</v>
      </c>
      <c r="L2739" t="s">
        <v>995</v>
      </c>
      <c r="M2739" t="s">
        <v>995</v>
      </c>
      <c r="N2739" t="s">
        <v>995</v>
      </c>
      <c r="O2739" t="s">
        <v>995</v>
      </c>
      <c r="P2739" t="s">
        <v>995</v>
      </c>
      <c r="Q2739" t="s">
        <v>995</v>
      </c>
      <c r="R2739" t="s">
        <v>995</v>
      </c>
      <c r="S2739" t="s">
        <v>995</v>
      </c>
      <c r="T2739" t="s">
        <v>995</v>
      </c>
      <c r="U2739" t="s">
        <v>995</v>
      </c>
      <c r="V2739" t="s">
        <v>995</v>
      </c>
      <c r="W2739" t="s">
        <v>995</v>
      </c>
      <c r="X2739" t="s">
        <v>995</v>
      </c>
      <c r="Y2739" t="s">
        <v>995</v>
      </c>
      <c r="Z2739" t="s">
        <v>995</v>
      </c>
      <c r="AA2739" t="s">
        <v>995</v>
      </c>
      <c r="AB2739" t="s">
        <v>995</v>
      </c>
      <c r="AC2739" t="s">
        <v>995</v>
      </c>
      <c r="AD2739" t="s">
        <v>995</v>
      </c>
      <c r="AE2739" t="s">
        <v>995</v>
      </c>
      <c r="AF2739" t="s">
        <v>995</v>
      </c>
      <c r="AG2739" t="s">
        <v>995</v>
      </c>
      <c r="AH2739" t="s">
        <v>995</v>
      </c>
      <c r="AI2739" t="s">
        <v>995</v>
      </c>
      <c r="AJ2739" t="s">
        <v>995</v>
      </c>
      <c r="AK2739" t="s">
        <v>995</v>
      </c>
      <c r="AL2739" t="s">
        <v>995</v>
      </c>
      <c r="AM2739" t="s">
        <v>995</v>
      </c>
      <c r="AN2739" t="s">
        <v>995</v>
      </c>
      <c r="AO2739" t="s">
        <v>995</v>
      </c>
      <c r="AP2739" t="s">
        <v>995</v>
      </c>
      <c r="AQ2739" s="286" t="s">
        <v>855</v>
      </c>
      <c r="AR2739" s="303"/>
      <c r="AS2739" s="303"/>
    </row>
    <row r="2740" spans="1:47" x14ac:dyDescent="0.3">
      <c r="A2740" s="285">
        <v>121796</v>
      </c>
      <c r="B2740" s="286" t="s">
        <v>539</v>
      </c>
      <c r="C2740" t="s">
        <v>995</v>
      </c>
      <c r="D2740" t="s">
        <v>995</v>
      </c>
      <c r="E2740" t="s">
        <v>995</v>
      </c>
      <c r="F2740" t="s">
        <v>995</v>
      </c>
      <c r="G2740" t="s">
        <v>995</v>
      </c>
      <c r="H2740" t="s">
        <v>995</v>
      </c>
      <c r="I2740" t="s">
        <v>995</v>
      </c>
      <c r="J2740" t="s">
        <v>995</v>
      </c>
      <c r="K2740" t="s">
        <v>995</v>
      </c>
      <c r="L2740" t="s">
        <v>995</v>
      </c>
      <c r="M2740" t="s">
        <v>995</v>
      </c>
      <c r="N2740" t="s">
        <v>995</v>
      </c>
      <c r="O2740" t="s">
        <v>995</v>
      </c>
      <c r="P2740" t="s">
        <v>995</v>
      </c>
      <c r="Q2740" t="s">
        <v>995</v>
      </c>
      <c r="R2740" t="s">
        <v>995</v>
      </c>
      <c r="S2740" t="s">
        <v>995</v>
      </c>
      <c r="T2740" t="s">
        <v>995</v>
      </c>
      <c r="U2740" t="s">
        <v>995</v>
      </c>
      <c r="V2740" t="s">
        <v>995</v>
      </c>
      <c r="W2740" t="s">
        <v>995</v>
      </c>
      <c r="X2740" t="s">
        <v>995</v>
      </c>
      <c r="Y2740" t="s">
        <v>995</v>
      </c>
      <c r="Z2740" t="s">
        <v>995</v>
      </c>
      <c r="AA2740" t="s">
        <v>995</v>
      </c>
      <c r="AB2740" t="s">
        <v>995</v>
      </c>
      <c r="AC2740" t="s">
        <v>995</v>
      </c>
      <c r="AD2740" t="s">
        <v>995</v>
      </c>
      <c r="AE2740" t="s">
        <v>995</v>
      </c>
      <c r="AF2740" t="s">
        <v>995</v>
      </c>
      <c r="AG2740" t="s">
        <v>995</v>
      </c>
      <c r="AH2740" t="s">
        <v>995</v>
      </c>
      <c r="AI2740" t="s">
        <v>995</v>
      </c>
      <c r="AJ2740" t="s">
        <v>995</v>
      </c>
      <c r="AK2740" t="s">
        <v>995</v>
      </c>
      <c r="AL2740" t="s">
        <v>995</v>
      </c>
      <c r="AM2740" t="s">
        <v>995</v>
      </c>
      <c r="AN2740" t="s">
        <v>995</v>
      </c>
      <c r="AO2740" t="s">
        <v>995</v>
      </c>
      <c r="AP2740" t="s">
        <v>995</v>
      </c>
      <c r="AQ2740" s="286" t="s">
        <v>855</v>
      </c>
      <c r="AR2740" s="303"/>
      <c r="AS2740" s="303"/>
    </row>
    <row r="2741" spans="1:47" ht="28.8" x14ac:dyDescent="0.3">
      <c r="A2741" s="285">
        <v>121797</v>
      </c>
      <c r="B2741" s="286" t="s">
        <v>67</v>
      </c>
      <c r="C2741" t="s">
        <v>226</v>
      </c>
      <c r="D2741" t="s">
        <v>226</v>
      </c>
      <c r="E2741" t="s">
        <v>226</v>
      </c>
      <c r="F2741" t="s">
        <v>224</v>
      </c>
      <c r="G2741" t="s">
        <v>224</v>
      </c>
      <c r="H2741" t="s">
        <v>226</v>
      </c>
      <c r="I2741" t="s">
        <v>226</v>
      </c>
      <c r="J2741" t="s">
        <v>226</v>
      </c>
      <c r="K2741" t="s">
        <v>226</v>
      </c>
      <c r="L2741" t="s">
        <v>224</v>
      </c>
      <c r="M2741" t="s">
        <v>226</v>
      </c>
      <c r="N2741" t="s">
        <v>226</v>
      </c>
      <c r="O2741" t="s">
        <v>226</v>
      </c>
      <c r="P2741" t="s">
        <v>226</v>
      </c>
      <c r="Q2741" t="s">
        <v>226</v>
      </c>
      <c r="R2741" t="s">
        <v>226</v>
      </c>
      <c r="S2741" t="s">
        <v>226</v>
      </c>
      <c r="T2741" t="s">
        <v>225</v>
      </c>
      <c r="U2741" t="s">
        <v>226</v>
      </c>
      <c r="V2741" t="s">
        <v>226</v>
      </c>
      <c r="W2741" t="s">
        <v>226</v>
      </c>
      <c r="X2741" t="s">
        <v>226</v>
      </c>
      <c r="Y2741" t="s">
        <v>226</v>
      </c>
      <c r="Z2741" t="s">
        <v>226</v>
      </c>
      <c r="AA2741" t="s">
        <v>226</v>
      </c>
      <c r="AB2741" t="s">
        <v>226</v>
      </c>
      <c r="AC2741" t="s">
        <v>226</v>
      </c>
      <c r="AD2741" t="s">
        <v>226</v>
      </c>
      <c r="AE2741" t="s">
        <v>226</v>
      </c>
      <c r="AF2741" t="s">
        <v>226</v>
      </c>
      <c r="AG2741" t="s">
        <v>225</v>
      </c>
      <c r="AH2741" t="s">
        <v>225</v>
      </c>
      <c r="AI2741" t="s">
        <v>225</v>
      </c>
      <c r="AJ2741" t="s">
        <v>225</v>
      </c>
      <c r="AK2741" t="s">
        <v>225</v>
      </c>
      <c r="AL2741" t="s">
        <v>394</v>
      </c>
      <c r="AM2741" t="s">
        <v>394</v>
      </c>
      <c r="AN2741" t="s">
        <v>394</v>
      </c>
      <c r="AO2741" t="s">
        <v>394</v>
      </c>
      <c r="AP2741" t="s">
        <v>394</v>
      </c>
      <c r="AQ2741" s="286" t="s">
        <v>394</v>
      </c>
      <c r="AR2741" s="307"/>
      <c r="AS2741" s="310"/>
    </row>
    <row r="2742" spans="1:47" x14ac:dyDescent="0.3">
      <c r="A2742" s="285">
        <v>121798</v>
      </c>
      <c r="B2742" s="286" t="s">
        <v>539</v>
      </c>
      <c r="C2742" t="s">
        <v>995</v>
      </c>
      <c r="D2742" t="s">
        <v>995</v>
      </c>
      <c r="E2742" t="s">
        <v>995</v>
      </c>
      <c r="F2742" t="s">
        <v>995</v>
      </c>
      <c r="G2742" t="s">
        <v>995</v>
      </c>
      <c r="H2742" t="s">
        <v>995</v>
      </c>
      <c r="I2742" t="s">
        <v>995</v>
      </c>
      <c r="J2742" t="s">
        <v>995</v>
      </c>
      <c r="K2742" t="s">
        <v>995</v>
      </c>
      <c r="L2742" t="s">
        <v>995</v>
      </c>
      <c r="M2742" t="s">
        <v>995</v>
      </c>
      <c r="N2742" t="s">
        <v>995</v>
      </c>
      <c r="O2742" t="s">
        <v>995</v>
      </c>
      <c r="P2742" t="s">
        <v>995</v>
      </c>
      <c r="Q2742" t="s">
        <v>995</v>
      </c>
      <c r="R2742" t="s">
        <v>995</v>
      </c>
      <c r="S2742" t="s">
        <v>995</v>
      </c>
      <c r="T2742" t="s">
        <v>995</v>
      </c>
      <c r="U2742" t="s">
        <v>995</v>
      </c>
      <c r="V2742" t="s">
        <v>995</v>
      </c>
      <c r="W2742" t="s">
        <v>995</v>
      </c>
      <c r="X2742" t="s">
        <v>995</v>
      </c>
      <c r="Y2742" t="s">
        <v>995</v>
      </c>
      <c r="Z2742" t="s">
        <v>995</v>
      </c>
      <c r="AA2742" t="s">
        <v>995</v>
      </c>
      <c r="AB2742" t="s">
        <v>995</v>
      </c>
      <c r="AC2742" t="s">
        <v>995</v>
      </c>
      <c r="AD2742" t="s">
        <v>995</v>
      </c>
      <c r="AE2742" t="s">
        <v>995</v>
      </c>
      <c r="AF2742" t="s">
        <v>995</v>
      </c>
      <c r="AG2742" t="s">
        <v>995</v>
      </c>
      <c r="AH2742" t="s">
        <v>995</v>
      </c>
      <c r="AI2742" t="s">
        <v>995</v>
      </c>
      <c r="AJ2742" t="s">
        <v>995</v>
      </c>
      <c r="AK2742" t="s">
        <v>995</v>
      </c>
      <c r="AL2742" t="s">
        <v>995</v>
      </c>
      <c r="AM2742" t="s">
        <v>995</v>
      </c>
      <c r="AN2742" t="s">
        <v>995</v>
      </c>
      <c r="AO2742" t="s">
        <v>995</v>
      </c>
      <c r="AP2742" t="s">
        <v>995</v>
      </c>
      <c r="AQ2742" s="286" t="s">
        <v>855</v>
      </c>
      <c r="AR2742" s="303"/>
      <c r="AS2742" s="303"/>
    </row>
    <row r="2743" spans="1:47" ht="28.8" x14ac:dyDescent="0.3">
      <c r="A2743" s="285">
        <v>121799</v>
      </c>
      <c r="B2743" s="286" t="s">
        <v>541</v>
      </c>
      <c r="C2743" t="s">
        <v>226</v>
      </c>
      <c r="D2743" t="s">
        <v>224</v>
      </c>
      <c r="E2743" t="s">
        <v>224</v>
      </c>
      <c r="F2743" t="s">
        <v>224</v>
      </c>
      <c r="G2743" t="s">
        <v>224</v>
      </c>
      <c r="H2743" t="s">
        <v>226</v>
      </c>
      <c r="I2743" t="s">
        <v>224</v>
      </c>
      <c r="J2743" t="s">
        <v>224</v>
      </c>
      <c r="K2743" t="s">
        <v>226</v>
      </c>
      <c r="L2743" t="s">
        <v>224</v>
      </c>
      <c r="M2743" t="s">
        <v>226</v>
      </c>
      <c r="N2743" t="s">
        <v>224</v>
      </c>
      <c r="O2743" t="s">
        <v>224</v>
      </c>
      <c r="P2743" t="s">
        <v>226</v>
      </c>
      <c r="Q2743" t="s">
        <v>224</v>
      </c>
      <c r="R2743" t="s">
        <v>226</v>
      </c>
      <c r="S2743" t="s">
        <v>226</v>
      </c>
      <c r="T2743" t="s">
        <v>225</v>
      </c>
      <c r="U2743" t="s">
        <v>224</v>
      </c>
      <c r="V2743" t="s">
        <v>225</v>
      </c>
      <c r="W2743" t="s">
        <v>225</v>
      </c>
      <c r="X2743" t="s">
        <v>225</v>
      </c>
      <c r="Y2743" t="s">
        <v>225</v>
      </c>
      <c r="Z2743" t="s">
        <v>225</v>
      </c>
      <c r="AA2743" t="s">
        <v>225</v>
      </c>
      <c r="AC2743" t="s">
        <v>394</v>
      </c>
      <c r="AD2743" t="s">
        <v>394</v>
      </c>
      <c r="AE2743" t="s">
        <v>394</v>
      </c>
      <c r="AF2743" t="s">
        <v>394</v>
      </c>
      <c r="AG2743" t="s">
        <v>394</v>
      </c>
      <c r="AH2743" t="s">
        <v>394</v>
      </c>
      <c r="AI2743" t="s">
        <v>394</v>
      </c>
      <c r="AJ2743" t="s">
        <v>394</v>
      </c>
      <c r="AK2743" t="s">
        <v>394</v>
      </c>
      <c r="AL2743" t="s">
        <v>394</v>
      </c>
      <c r="AM2743" t="s">
        <v>394</v>
      </c>
      <c r="AN2743" t="s">
        <v>394</v>
      </c>
      <c r="AO2743" t="s">
        <v>394</v>
      </c>
      <c r="AP2743" t="s">
        <v>394</v>
      </c>
      <c r="AQ2743" s="286" t="s">
        <v>394</v>
      </c>
      <c r="AR2743" s="307"/>
      <c r="AS2743" s="310"/>
    </row>
    <row r="2744" spans="1:47" x14ac:dyDescent="0.3">
      <c r="A2744" s="285">
        <v>121800</v>
      </c>
      <c r="B2744" s="286" t="s">
        <v>539</v>
      </c>
      <c r="C2744" t="s">
        <v>995</v>
      </c>
      <c r="D2744" t="s">
        <v>995</v>
      </c>
      <c r="E2744" t="s">
        <v>995</v>
      </c>
      <c r="F2744" t="s">
        <v>995</v>
      </c>
      <c r="G2744" t="s">
        <v>995</v>
      </c>
      <c r="H2744" t="s">
        <v>995</v>
      </c>
      <c r="I2744" t="s">
        <v>995</v>
      </c>
      <c r="J2744" t="s">
        <v>995</v>
      </c>
      <c r="K2744" t="s">
        <v>995</v>
      </c>
      <c r="L2744" t="s">
        <v>995</v>
      </c>
      <c r="M2744" t="s">
        <v>995</v>
      </c>
      <c r="N2744" t="s">
        <v>995</v>
      </c>
      <c r="O2744" t="s">
        <v>995</v>
      </c>
      <c r="P2744" t="s">
        <v>995</v>
      </c>
      <c r="Q2744" t="s">
        <v>995</v>
      </c>
      <c r="R2744" t="s">
        <v>995</v>
      </c>
      <c r="S2744" t="s">
        <v>995</v>
      </c>
      <c r="T2744" t="s">
        <v>995</v>
      </c>
      <c r="U2744" t="s">
        <v>995</v>
      </c>
      <c r="V2744" t="s">
        <v>995</v>
      </c>
      <c r="W2744" t="s">
        <v>995</v>
      </c>
      <c r="X2744" t="s">
        <v>995</v>
      </c>
      <c r="Y2744" t="s">
        <v>995</v>
      </c>
      <c r="Z2744" t="s">
        <v>995</v>
      </c>
      <c r="AA2744" t="s">
        <v>995</v>
      </c>
      <c r="AB2744" t="s">
        <v>995</v>
      </c>
      <c r="AC2744" t="s">
        <v>995</v>
      </c>
      <c r="AD2744" t="s">
        <v>995</v>
      </c>
      <c r="AE2744" t="s">
        <v>995</v>
      </c>
      <c r="AF2744" t="s">
        <v>995</v>
      </c>
      <c r="AG2744" t="s">
        <v>995</v>
      </c>
      <c r="AH2744" t="s">
        <v>995</v>
      </c>
      <c r="AI2744" t="s">
        <v>995</v>
      </c>
      <c r="AJ2744" t="s">
        <v>995</v>
      </c>
      <c r="AK2744" t="s">
        <v>995</v>
      </c>
      <c r="AL2744" t="s">
        <v>995</v>
      </c>
      <c r="AM2744" t="s">
        <v>995</v>
      </c>
      <c r="AN2744" t="s">
        <v>995</v>
      </c>
      <c r="AO2744" t="s">
        <v>995</v>
      </c>
      <c r="AP2744" t="s">
        <v>995</v>
      </c>
      <c r="AQ2744" s="286" t="s">
        <v>855</v>
      </c>
      <c r="AR2744" s="303"/>
      <c r="AS2744" s="303"/>
    </row>
    <row r="2745" spans="1:47" ht="21.6" x14ac:dyDescent="0.65">
      <c r="A2745" s="285">
        <v>121801</v>
      </c>
      <c r="B2745" s="286" t="s">
        <v>61</v>
      </c>
      <c r="C2745" t="s">
        <v>226</v>
      </c>
      <c r="D2745" t="s">
        <v>226</v>
      </c>
      <c r="E2745" t="s">
        <v>226</v>
      </c>
      <c r="F2745" t="s">
        <v>226</v>
      </c>
      <c r="G2745" t="s">
        <v>226</v>
      </c>
      <c r="H2745" t="s">
        <v>226</v>
      </c>
      <c r="I2745" t="s">
        <v>226</v>
      </c>
      <c r="J2745" t="s">
        <v>226</v>
      </c>
      <c r="K2745" t="s">
        <v>226</v>
      </c>
      <c r="L2745" t="s">
        <v>224</v>
      </c>
      <c r="M2745" t="s">
        <v>224</v>
      </c>
      <c r="N2745" t="s">
        <v>226</v>
      </c>
      <c r="O2745" t="s">
        <v>226</v>
      </c>
      <c r="P2745" t="s">
        <v>226</v>
      </c>
      <c r="Q2745" t="s">
        <v>226</v>
      </c>
      <c r="R2745" t="s">
        <v>226</v>
      </c>
      <c r="S2745" t="s">
        <v>226</v>
      </c>
      <c r="T2745" t="s">
        <v>226</v>
      </c>
      <c r="U2745" t="s">
        <v>226</v>
      </c>
      <c r="V2745" t="s">
        <v>226</v>
      </c>
      <c r="W2745" t="s">
        <v>226</v>
      </c>
      <c r="X2745" t="s">
        <v>226</v>
      </c>
      <c r="Y2745" t="s">
        <v>225</v>
      </c>
      <c r="Z2745" t="s">
        <v>226</v>
      </c>
      <c r="AA2745" t="s">
        <v>224</v>
      </c>
      <c r="AB2745" t="s">
        <v>226</v>
      </c>
      <c r="AC2745" t="s">
        <v>226</v>
      </c>
      <c r="AD2745" t="s">
        <v>226</v>
      </c>
      <c r="AE2745" t="s">
        <v>225</v>
      </c>
      <c r="AF2745" t="s">
        <v>225</v>
      </c>
      <c r="AG2745" t="s">
        <v>394</v>
      </c>
      <c r="AH2745" t="s">
        <v>394</v>
      </c>
      <c r="AI2745" t="s">
        <v>394</v>
      </c>
      <c r="AJ2745" t="s">
        <v>394</v>
      </c>
      <c r="AK2745" t="s">
        <v>394</v>
      </c>
      <c r="AL2745" t="s">
        <v>394</v>
      </c>
      <c r="AM2745" t="s">
        <v>394</v>
      </c>
      <c r="AN2745" t="s">
        <v>394</v>
      </c>
      <c r="AO2745" t="s">
        <v>394</v>
      </c>
      <c r="AP2745" t="s">
        <v>394</v>
      </c>
      <c r="AQ2745" s="288"/>
      <c r="AR2745" s="296"/>
      <c r="AS2745" s="296"/>
      <c r="AU2745"/>
    </row>
    <row r="2746" spans="1:47" x14ac:dyDescent="0.3">
      <c r="A2746" s="285">
        <v>121802</v>
      </c>
      <c r="B2746" s="286" t="s">
        <v>539</v>
      </c>
      <c r="C2746" t="s">
        <v>995</v>
      </c>
      <c r="D2746" t="s">
        <v>995</v>
      </c>
      <c r="E2746" t="s">
        <v>995</v>
      </c>
      <c r="F2746" t="s">
        <v>995</v>
      </c>
      <c r="G2746" t="s">
        <v>995</v>
      </c>
      <c r="H2746" t="s">
        <v>995</v>
      </c>
      <c r="I2746" t="s">
        <v>995</v>
      </c>
      <c r="J2746" t="s">
        <v>995</v>
      </c>
      <c r="K2746" t="s">
        <v>995</v>
      </c>
      <c r="L2746" t="s">
        <v>995</v>
      </c>
      <c r="M2746" t="s">
        <v>995</v>
      </c>
      <c r="N2746" t="s">
        <v>995</v>
      </c>
      <c r="O2746" t="s">
        <v>995</v>
      </c>
      <c r="P2746" t="s">
        <v>995</v>
      </c>
      <c r="Q2746" t="s">
        <v>995</v>
      </c>
      <c r="R2746" t="s">
        <v>995</v>
      </c>
      <c r="S2746" t="s">
        <v>995</v>
      </c>
      <c r="T2746" t="s">
        <v>995</v>
      </c>
      <c r="U2746" t="s">
        <v>995</v>
      </c>
      <c r="V2746" t="s">
        <v>995</v>
      </c>
      <c r="W2746" t="s">
        <v>995</v>
      </c>
      <c r="X2746" t="s">
        <v>995</v>
      </c>
      <c r="Y2746" t="s">
        <v>995</v>
      </c>
      <c r="Z2746" t="s">
        <v>995</v>
      </c>
      <c r="AA2746" t="s">
        <v>995</v>
      </c>
      <c r="AB2746" t="s">
        <v>995</v>
      </c>
      <c r="AC2746" t="s">
        <v>995</v>
      </c>
      <c r="AD2746" t="s">
        <v>995</v>
      </c>
      <c r="AE2746" t="s">
        <v>995</v>
      </c>
      <c r="AF2746" t="s">
        <v>995</v>
      </c>
      <c r="AG2746" t="s">
        <v>995</v>
      </c>
      <c r="AH2746" t="s">
        <v>995</v>
      </c>
      <c r="AI2746" t="s">
        <v>995</v>
      </c>
      <c r="AJ2746" t="s">
        <v>995</v>
      </c>
      <c r="AK2746" t="s">
        <v>995</v>
      </c>
      <c r="AL2746" t="s">
        <v>995</v>
      </c>
      <c r="AM2746" t="s">
        <v>995</v>
      </c>
      <c r="AN2746" t="s">
        <v>995</v>
      </c>
      <c r="AO2746" t="s">
        <v>995</v>
      </c>
      <c r="AP2746" t="s">
        <v>995</v>
      </c>
      <c r="AQ2746" s="286" t="s">
        <v>855</v>
      </c>
      <c r="AR2746" s="303"/>
      <c r="AS2746" s="303"/>
    </row>
    <row r="2747" spans="1:47" x14ac:dyDescent="0.3">
      <c r="A2747" s="285">
        <v>121803</v>
      </c>
      <c r="B2747" s="286" t="s">
        <v>540</v>
      </c>
      <c r="AQ2747" s="286" t="s">
        <v>394</v>
      </c>
      <c r="AR2747" s="303"/>
      <c r="AS2747" s="303"/>
    </row>
    <row r="2748" spans="1:47" x14ac:dyDescent="0.3">
      <c r="A2748" s="285">
        <v>121804</v>
      </c>
      <c r="B2748" s="286" t="s">
        <v>539</v>
      </c>
      <c r="C2748" t="s">
        <v>995</v>
      </c>
      <c r="D2748" t="s">
        <v>995</v>
      </c>
      <c r="E2748" t="s">
        <v>995</v>
      </c>
      <c r="F2748" t="s">
        <v>995</v>
      </c>
      <c r="G2748" t="s">
        <v>995</v>
      </c>
      <c r="H2748" t="s">
        <v>995</v>
      </c>
      <c r="I2748" t="s">
        <v>995</v>
      </c>
      <c r="J2748" t="s">
        <v>995</v>
      </c>
      <c r="K2748" t="s">
        <v>995</v>
      </c>
      <c r="L2748" t="s">
        <v>995</v>
      </c>
      <c r="M2748" t="s">
        <v>995</v>
      </c>
      <c r="N2748" t="s">
        <v>995</v>
      </c>
      <c r="O2748" t="s">
        <v>995</v>
      </c>
      <c r="P2748" t="s">
        <v>995</v>
      </c>
      <c r="Q2748" t="s">
        <v>995</v>
      </c>
      <c r="R2748" t="s">
        <v>995</v>
      </c>
      <c r="S2748" t="s">
        <v>995</v>
      </c>
      <c r="T2748" t="s">
        <v>995</v>
      </c>
      <c r="U2748" t="s">
        <v>995</v>
      </c>
      <c r="V2748" t="s">
        <v>995</v>
      </c>
      <c r="W2748" t="s">
        <v>995</v>
      </c>
      <c r="X2748" t="s">
        <v>995</v>
      </c>
      <c r="Y2748" t="s">
        <v>995</v>
      </c>
      <c r="Z2748" t="s">
        <v>995</v>
      </c>
      <c r="AA2748" t="s">
        <v>995</v>
      </c>
      <c r="AB2748" t="s">
        <v>995</v>
      </c>
      <c r="AC2748" t="s">
        <v>995</v>
      </c>
      <c r="AD2748" t="s">
        <v>995</v>
      </c>
      <c r="AE2748" t="s">
        <v>995</v>
      </c>
      <c r="AF2748" t="s">
        <v>995</v>
      </c>
      <c r="AG2748" t="s">
        <v>995</v>
      </c>
      <c r="AH2748" t="s">
        <v>995</v>
      </c>
      <c r="AI2748" t="s">
        <v>995</v>
      </c>
      <c r="AJ2748" t="s">
        <v>995</v>
      </c>
      <c r="AK2748" t="s">
        <v>995</v>
      </c>
      <c r="AL2748" t="s">
        <v>995</v>
      </c>
      <c r="AM2748" t="s">
        <v>995</v>
      </c>
      <c r="AN2748" t="s">
        <v>995</v>
      </c>
      <c r="AO2748" t="s">
        <v>995</v>
      </c>
      <c r="AP2748" t="s">
        <v>995</v>
      </c>
      <c r="AQ2748" s="286" t="s">
        <v>855</v>
      </c>
      <c r="AR2748" s="303"/>
      <c r="AS2748" s="303"/>
    </row>
    <row r="2749" spans="1:47" x14ac:dyDescent="0.3">
      <c r="A2749" s="285">
        <v>121805</v>
      </c>
      <c r="B2749" s="286" t="s">
        <v>540</v>
      </c>
      <c r="C2749" t="s">
        <v>226</v>
      </c>
      <c r="D2749" t="s">
        <v>226</v>
      </c>
      <c r="E2749" t="s">
        <v>226</v>
      </c>
      <c r="F2749" t="s">
        <v>226</v>
      </c>
      <c r="G2749" t="s">
        <v>226</v>
      </c>
      <c r="H2749" t="s">
        <v>226</v>
      </c>
      <c r="I2749" t="s">
        <v>226</v>
      </c>
      <c r="J2749" t="s">
        <v>226</v>
      </c>
      <c r="K2749" t="s">
        <v>226</v>
      </c>
      <c r="L2749" t="s">
        <v>224</v>
      </c>
      <c r="M2749" t="s">
        <v>226</v>
      </c>
      <c r="N2749" t="s">
        <v>226</v>
      </c>
      <c r="O2749" t="s">
        <v>226</v>
      </c>
      <c r="P2749" t="s">
        <v>224</v>
      </c>
      <c r="Q2749" t="s">
        <v>226</v>
      </c>
      <c r="R2749" t="s">
        <v>226</v>
      </c>
      <c r="S2749" t="s">
        <v>226</v>
      </c>
      <c r="T2749" t="s">
        <v>226</v>
      </c>
      <c r="U2749" t="s">
        <v>226</v>
      </c>
      <c r="V2749" t="s">
        <v>226</v>
      </c>
      <c r="W2749" t="s">
        <v>226</v>
      </c>
      <c r="X2749" t="s">
        <v>226</v>
      </c>
      <c r="Y2749" t="s">
        <v>226</v>
      </c>
      <c r="Z2749" t="s">
        <v>226</v>
      </c>
      <c r="AA2749" t="s">
        <v>226</v>
      </c>
      <c r="AB2749" t="s">
        <v>226</v>
      </c>
      <c r="AC2749" t="s">
        <v>226</v>
      </c>
      <c r="AD2749" t="s">
        <v>226</v>
      </c>
      <c r="AE2749" t="s">
        <v>226</v>
      </c>
      <c r="AF2749" t="s">
        <v>226</v>
      </c>
      <c r="AG2749" t="s">
        <v>394</v>
      </c>
      <c r="AH2749" t="s">
        <v>394</v>
      </c>
      <c r="AI2749" t="s">
        <v>394</v>
      </c>
      <c r="AJ2749" t="s">
        <v>394</v>
      </c>
      <c r="AK2749" t="s">
        <v>394</v>
      </c>
      <c r="AL2749" t="s">
        <v>394</v>
      </c>
      <c r="AM2749" t="s">
        <v>394</v>
      </c>
      <c r="AN2749" t="s">
        <v>394</v>
      </c>
      <c r="AO2749" t="s">
        <v>394</v>
      </c>
      <c r="AP2749" t="s">
        <v>394</v>
      </c>
      <c r="AQ2749" s="289"/>
      <c r="AR2749" s="296"/>
      <c r="AS2749" s="296"/>
      <c r="AU2749"/>
    </row>
    <row r="2750" spans="1:47" ht="21.6" x14ac:dyDescent="0.3">
      <c r="A2750" s="285">
        <v>121806</v>
      </c>
      <c r="B2750" s="286" t="s">
        <v>61</v>
      </c>
      <c r="C2750" t="s">
        <v>995</v>
      </c>
      <c r="D2750" t="s">
        <v>995</v>
      </c>
      <c r="E2750" t="s">
        <v>995</v>
      </c>
      <c r="F2750" t="s">
        <v>995</v>
      </c>
      <c r="G2750" t="s">
        <v>995</v>
      </c>
      <c r="H2750" t="s">
        <v>995</v>
      </c>
      <c r="I2750" t="s">
        <v>995</v>
      </c>
      <c r="J2750" t="s">
        <v>995</v>
      </c>
      <c r="K2750" t="s">
        <v>995</v>
      </c>
      <c r="L2750" t="s">
        <v>995</v>
      </c>
      <c r="M2750" t="s">
        <v>995</v>
      </c>
      <c r="N2750" t="s">
        <v>995</v>
      </c>
      <c r="O2750" t="s">
        <v>995</v>
      </c>
      <c r="P2750" t="s">
        <v>995</v>
      </c>
      <c r="Q2750" t="s">
        <v>995</v>
      </c>
      <c r="R2750" t="s">
        <v>995</v>
      </c>
      <c r="S2750" t="s">
        <v>995</v>
      </c>
      <c r="T2750" t="s">
        <v>995</v>
      </c>
      <c r="U2750" t="s">
        <v>995</v>
      </c>
      <c r="V2750" t="s">
        <v>995</v>
      </c>
      <c r="W2750" t="s">
        <v>995</v>
      </c>
      <c r="X2750" t="s">
        <v>995</v>
      </c>
      <c r="Y2750" t="s">
        <v>995</v>
      </c>
      <c r="Z2750" t="s">
        <v>995</v>
      </c>
      <c r="AA2750" t="s">
        <v>995</v>
      </c>
      <c r="AB2750" t="s">
        <v>995</v>
      </c>
      <c r="AC2750" t="s">
        <v>995</v>
      </c>
      <c r="AD2750" t="s">
        <v>995</v>
      </c>
      <c r="AE2750" t="s">
        <v>995</v>
      </c>
      <c r="AF2750" t="s">
        <v>995</v>
      </c>
      <c r="AG2750" t="s">
        <v>995</v>
      </c>
      <c r="AH2750" t="s">
        <v>995</v>
      </c>
      <c r="AI2750" t="s">
        <v>995</v>
      </c>
      <c r="AJ2750" t="s">
        <v>995</v>
      </c>
      <c r="AK2750" t="s">
        <v>995</v>
      </c>
      <c r="AL2750" t="s">
        <v>995</v>
      </c>
      <c r="AM2750" t="s">
        <v>995</v>
      </c>
      <c r="AN2750" t="s">
        <v>995</v>
      </c>
      <c r="AO2750" t="s">
        <v>995</v>
      </c>
      <c r="AP2750" t="s">
        <v>995</v>
      </c>
      <c r="AQ2750" s="286" t="s">
        <v>855</v>
      </c>
      <c r="AR2750" s="307"/>
      <c r="AS2750" s="310"/>
    </row>
    <row r="2751" spans="1:47" x14ac:dyDescent="0.3">
      <c r="A2751" s="285">
        <v>121807</v>
      </c>
      <c r="B2751" s="286" t="s">
        <v>539</v>
      </c>
      <c r="C2751" t="s">
        <v>995</v>
      </c>
      <c r="D2751" t="s">
        <v>995</v>
      </c>
      <c r="E2751" t="s">
        <v>995</v>
      </c>
      <c r="F2751" t="s">
        <v>995</v>
      </c>
      <c r="G2751" t="s">
        <v>995</v>
      </c>
      <c r="H2751" t="s">
        <v>995</v>
      </c>
      <c r="I2751" t="s">
        <v>995</v>
      </c>
      <c r="J2751" t="s">
        <v>995</v>
      </c>
      <c r="K2751" t="s">
        <v>995</v>
      </c>
      <c r="L2751" t="s">
        <v>995</v>
      </c>
      <c r="M2751" t="s">
        <v>995</v>
      </c>
      <c r="N2751" t="s">
        <v>995</v>
      </c>
      <c r="O2751" t="s">
        <v>995</v>
      </c>
      <c r="P2751" t="s">
        <v>995</v>
      </c>
      <c r="Q2751" t="s">
        <v>995</v>
      </c>
      <c r="R2751" t="s">
        <v>995</v>
      </c>
      <c r="S2751" t="s">
        <v>995</v>
      </c>
      <c r="T2751" t="s">
        <v>995</v>
      </c>
      <c r="U2751" t="s">
        <v>995</v>
      </c>
      <c r="V2751" t="s">
        <v>995</v>
      </c>
      <c r="W2751" t="s">
        <v>995</v>
      </c>
      <c r="X2751" t="s">
        <v>995</v>
      </c>
      <c r="Y2751" t="s">
        <v>995</v>
      </c>
      <c r="Z2751" t="s">
        <v>995</v>
      </c>
      <c r="AA2751" t="s">
        <v>995</v>
      </c>
      <c r="AB2751" t="s">
        <v>995</v>
      </c>
      <c r="AC2751" t="s">
        <v>995</v>
      </c>
      <c r="AD2751" t="s">
        <v>995</v>
      </c>
      <c r="AE2751" t="s">
        <v>995</v>
      </c>
      <c r="AF2751" t="s">
        <v>995</v>
      </c>
      <c r="AG2751" t="s">
        <v>995</v>
      </c>
      <c r="AH2751" t="s">
        <v>995</v>
      </c>
      <c r="AI2751" t="s">
        <v>995</v>
      </c>
      <c r="AJ2751" t="s">
        <v>995</v>
      </c>
      <c r="AK2751" t="s">
        <v>995</v>
      </c>
      <c r="AL2751" t="s">
        <v>995</v>
      </c>
      <c r="AM2751" t="s">
        <v>995</v>
      </c>
      <c r="AN2751" t="s">
        <v>995</v>
      </c>
      <c r="AO2751" t="s">
        <v>995</v>
      </c>
      <c r="AP2751" t="s">
        <v>995</v>
      </c>
      <c r="AQ2751" s="286" t="s">
        <v>855</v>
      </c>
      <c r="AR2751" s="303"/>
      <c r="AS2751" s="303"/>
    </row>
    <row r="2752" spans="1:47" ht="21.6" x14ac:dyDescent="0.3">
      <c r="A2752" s="285">
        <v>121808</v>
      </c>
      <c r="B2752" s="286" t="s">
        <v>61</v>
      </c>
      <c r="C2752" t="s">
        <v>226</v>
      </c>
      <c r="D2752" t="s">
        <v>224</v>
      </c>
      <c r="E2752" t="s">
        <v>224</v>
      </c>
      <c r="F2752" t="s">
        <v>224</v>
      </c>
      <c r="G2752" t="s">
        <v>224</v>
      </c>
      <c r="H2752" t="s">
        <v>226</v>
      </c>
      <c r="I2752" t="s">
        <v>224</v>
      </c>
      <c r="J2752" t="s">
        <v>224</v>
      </c>
      <c r="K2752" t="s">
        <v>224</v>
      </c>
      <c r="L2752" t="s">
        <v>224</v>
      </c>
      <c r="M2752" t="s">
        <v>224</v>
      </c>
      <c r="N2752" t="s">
        <v>224</v>
      </c>
      <c r="O2752" t="s">
        <v>226</v>
      </c>
      <c r="P2752" t="s">
        <v>224</v>
      </c>
      <c r="Q2752" t="s">
        <v>226</v>
      </c>
      <c r="R2752" t="s">
        <v>226</v>
      </c>
      <c r="S2752" t="s">
        <v>226</v>
      </c>
      <c r="T2752" t="s">
        <v>224</v>
      </c>
      <c r="U2752" t="s">
        <v>226</v>
      </c>
      <c r="V2752" t="s">
        <v>226</v>
      </c>
      <c r="W2752" t="s">
        <v>224</v>
      </c>
      <c r="X2752" t="s">
        <v>226</v>
      </c>
      <c r="Y2752" t="s">
        <v>224</v>
      </c>
      <c r="Z2752" t="s">
        <v>224</v>
      </c>
      <c r="AA2752" t="s">
        <v>224</v>
      </c>
      <c r="AB2752" t="s">
        <v>225</v>
      </c>
      <c r="AC2752" t="s">
        <v>226</v>
      </c>
      <c r="AD2752" t="s">
        <v>226</v>
      </c>
      <c r="AE2752" t="s">
        <v>225</v>
      </c>
      <c r="AF2752" t="s">
        <v>225</v>
      </c>
      <c r="AG2752" t="s">
        <v>224</v>
      </c>
      <c r="AH2752" t="s">
        <v>224</v>
      </c>
      <c r="AI2752" t="s">
        <v>224</v>
      </c>
      <c r="AJ2752" t="s">
        <v>226</v>
      </c>
      <c r="AK2752" t="s">
        <v>224</v>
      </c>
      <c r="AL2752" t="s">
        <v>226</v>
      </c>
      <c r="AM2752" t="s">
        <v>226</v>
      </c>
      <c r="AN2752" t="s">
        <v>226</v>
      </c>
      <c r="AO2752" t="s">
        <v>226</v>
      </c>
      <c r="AP2752" t="s">
        <v>226</v>
      </c>
      <c r="AQ2752" s="286" t="s">
        <v>394</v>
      </c>
      <c r="AR2752" s="307"/>
      <c r="AS2752" s="310"/>
    </row>
    <row r="2753" spans="1:47" x14ac:dyDescent="0.3">
      <c r="A2753" s="285">
        <v>121809</v>
      </c>
      <c r="B2753" s="286" t="s">
        <v>539</v>
      </c>
      <c r="C2753" t="s">
        <v>995</v>
      </c>
      <c r="D2753" t="s">
        <v>995</v>
      </c>
      <c r="E2753" t="s">
        <v>995</v>
      </c>
      <c r="F2753" t="s">
        <v>995</v>
      </c>
      <c r="G2753" t="s">
        <v>995</v>
      </c>
      <c r="H2753" t="s">
        <v>995</v>
      </c>
      <c r="I2753" t="s">
        <v>995</v>
      </c>
      <c r="J2753" t="s">
        <v>995</v>
      </c>
      <c r="K2753" t="s">
        <v>995</v>
      </c>
      <c r="L2753" t="s">
        <v>995</v>
      </c>
      <c r="M2753" t="s">
        <v>995</v>
      </c>
      <c r="N2753" t="s">
        <v>995</v>
      </c>
      <c r="O2753" t="s">
        <v>995</v>
      </c>
      <c r="P2753" t="s">
        <v>995</v>
      </c>
      <c r="Q2753" t="s">
        <v>995</v>
      </c>
      <c r="R2753" t="s">
        <v>995</v>
      </c>
      <c r="S2753" t="s">
        <v>995</v>
      </c>
      <c r="T2753" t="s">
        <v>995</v>
      </c>
      <c r="U2753" t="s">
        <v>995</v>
      </c>
      <c r="V2753" t="s">
        <v>995</v>
      </c>
      <c r="W2753" t="s">
        <v>995</v>
      </c>
      <c r="X2753" t="s">
        <v>995</v>
      </c>
      <c r="Y2753" t="s">
        <v>995</v>
      </c>
      <c r="Z2753" t="s">
        <v>995</v>
      </c>
      <c r="AA2753" t="s">
        <v>995</v>
      </c>
      <c r="AB2753" t="s">
        <v>995</v>
      </c>
      <c r="AC2753" t="s">
        <v>995</v>
      </c>
      <c r="AD2753" t="s">
        <v>995</v>
      </c>
      <c r="AE2753" t="s">
        <v>995</v>
      </c>
      <c r="AF2753" t="s">
        <v>995</v>
      </c>
      <c r="AG2753" t="s">
        <v>995</v>
      </c>
      <c r="AH2753" t="s">
        <v>995</v>
      </c>
      <c r="AI2753" t="s">
        <v>995</v>
      </c>
      <c r="AJ2753" t="s">
        <v>995</v>
      </c>
      <c r="AK2753" t="s">
        <v>995</v>
      </c>
      <c r="AL2753" t="s">
        <v>995</v>
      </c>
      <c r="AM2753" t="s">
        <v>995</v>
      </c>
      <c r="AN2753" t="s">
        <v>995</v>
      </c>
      <c r="AO2753" t="s">
        <v>995</v>
      </c>
      <c r="AP2753" t="s">
        <v>995</v>
      </c>
      <c r="AQ2753" s="286" t="s">
        <v>855</v>
      </c>
      <c r="AR2753" s="303"/>
      <c r="AS2753" s="303"/>
    </row>
    <row r="2754" spans="1:47" x14ac:dyDescent="0.3">
      <c r="A2754" s="285">
        <v>121811</v>
      </c>
      <c r="B2754" s="286" t="s">
        <v>539</v>
      </c>
      <c r="C2754" t="s">
        <v>995</v>
      </c>
      <c r="D2754" t="s">
        <v>995</v>
      </c>
      <c r="E2754" t="s">
        <v>995</v>
      </c>
      <c r="F2754" t="s">
        <v>995</v>
      </c>
      <c r="G2754" t="s">
        <v>995</v>
      </c>
      <c r="H2754" t="s">
        <v>995</v>
      </c>
      <c r="I2754" t="s">
        <v>995</v>
      </c>
      <c r="J2754" t="s">
        <v>995</v>
      </c>
      <c r="K2754" t="s">
        <v>995</v>
      </c>
      <c r="L2754" t="s">
        <v>995</v>
      </c>
      <c r="M2754" t="s">
        <v>995</v>
      </c>
      <c r="N2754" t="s">
        <v>995</v>
      </c>
      <c r="O2754" t="s">
        <v>995</v>
      </c>
      <c r="P2754" t="s">
        <v>995</v>
      </c>
      <c r="Q2754" t="s">
        <v>995</v>
      </c>
      <c r="R2754" t="s">
        <v>995</v>
      </c>
      <c r="S2754" t="s">
        <v>995</v>
      </c>
      <c r="T2754" t="s">
        <v>995</v>
      </c>
      <c r="U2754" t="s">
        <v>995</v>
      </c>
      <c r="V2754" t="s">
        <v>995</v>
      </c>
      <c r="W2754" t="s">
        <v>995</v>
      </c>
      <c r="X2754" t="s">
        <v>995</v>
      </c>
      <c r="Y2754" t="s">
        <v>995</v>
      </c>
      <c r="Z2754" t="s">
        <v>995</v>
      </c>
      <c r="AA2754" t="s">
        <v>995</v>
      </c>
      <c r="AB2754" t="s">
        <v>995</v>
      </c>
      <c r="AC2754" t="s">
        <v>995</v>
      </c>
      <c r="AD2754" t="s">
        <v>995</v>
      </c>
      <c r="AE2754" t="s">
        <v>995</v>
      </c>
      <c r="AF2754" t="s">
        <v>995</v>
      </c>
      <c r="AG2754" t="s">
        <v>995</v>
      </c>
      <c r="AH2754" t="s">
        <v>995</v>
      </c>
      <c r="AI2754" t="s">
        <v>995</v>
      </c>
      <c r="AJ2754" t="s">
        <v>995</v>
      </c>
      <c r="AK2754" t="s">
        <v>995</v>
      </c>
      <c r="AL2754" t="s">
        <v>995</v>
      </c>
      <c r="AM2754" t="s">
        <v>995</v>
      </c>
      <c r="AN2754" t="s">
        <v>995</v>
      </c>
      <c r="AO2754" t="s">
        <v>995</v>
      </c>
      <c r="AP2754" t="s">
        <v>995</v>
      </c>
      <c r="AQ2754" s="286" t="s">
        <v>855</v>
      </c>
      <c r="AR2754" s="303"/>
      <c r="AS2754" s="303"/>
    </row>
    <row r="2755" spans="1:47" x14ac:dyDescent="0.3">
      <c r="A2755" s="285">
        <v>121813</v>
      </c>
      <c r="B2755" s="286" t="s">
        <v>538</v>
      </c>
      <c r="AQ2755" s="286" t="s">
        <v>394</v>
      </c>
      <c r="AR2755" s="303"/>
      <c r="AS2755" s="303"/>
    </row>
    <row r="2756" spans="1:47" x14ac:dyDescent="0.3">
      <c r="A2756" s="285">
        <v>121814</v>
      </c>
      <c r="B2756" s="286" t="s">
        <v>539</v>
      </c>
      <c r="C2756" t="s">
        <v>995</v>
      </c>
      <c r="D2756" t="s">
        <v>995</v>
      </c>
      <c r="E2756" t="s">
        <v>995</v>
      </c>
      <c r="F2756" t="s">
        <v>995</v>
      </c>
      <c r="G2756" t="s">
        <v>995</v>
      </c>
      <c r="H2756" t="s">
        <v>995</v>
      </c>
      <c r="I2756" t="s">
        <v>995</v>
      </c>
      <c r="J2756" t="s">
        <v>995</v>
      </c>
      <c r="K2756" t="s">
        <v>995</v>
      </c>
      <c r="L2756" t="s">
        <v>995</v>
      </c>
      <c r="M2756" t="s">
        <v>995</v>
      </c>
      <c r="N2756" t="s">
        <v>995</v>
      </c>
      <c r="O2756" t="s">
        <v>995</v>
      </c>
      <c r="P2756" t="s">
        <v>995</v>
      </c>
      <c r="Q2756" t="s">
        <v>995</v>
      </c>
      <c r="R2756" t="s">
        <v>995</v>
      </c>
      <c r="S2756" t="s">
        <v>995</v>
      </c>
      <c r="T2756" t="s">
        <v>995</v>
      </c>
      <c r="U2756" t="s">
        <v>995</v>
      </c>
      <c r="V2756" t="s">
        <v>995</v>
      </c>
      <c r="W2756" t="s">
        <v>995</v>
      </c>
      <c r="X2756" t="s">
        <v>995</v>
      </c>
      <c r="Y2756" t="s">
        <v>995</v>
      </c>
      <c r="Z2756" t="s">
        <v>995</v>
      </c>
      <c r="AA2756" t="s">
        <v>995</v>
      </c>
      <c r="AB2756" t="s">
        <v>995</v>
      </c>
      <c r="AC2756" t="s">
        <v>995</v>
      </c>
      <c r="AD2756" t="s">
        <v>995</v>
      </c>
      <c r="AE2756" t="s">
        <v>995</v>
      </c>
      <c r="AF2756" t="s">
        <v>995</v>
      </c>
      <c r="AG2756" t="s">
        <v>995</v>
      </c>
      <c r="AH2756" t="s">
        <v>995</v>
      </c>
      <c r="AI2756" t="s">
        <v>995</v>
      </c>
      <c r="AJ2756" t="s">
        <v>995</v>
      </c>
      <c r="AK2756" t="s">
        <v>995</v>
      </c>
      <c r="AL2756" t="s">
        <v>995</v>
      </c>
      <c r="AM2756" t="s">
        <v>995</v>
      </c>
      <c r="AN2756" t="s">
        <v>995</v>
      </c>
      <c r="AO2756" t="s">
        <v>995</v>
      </c>
      <c r="AP2756" t="s">
        <v>995</v>
      </c>
      <c r="AQ2756" s="286" t="s">
        <v>855</v>
      </c>
      <c r="AR2756" s="303"/>
      <c r="AS2756" s="303"/>
    </row>
    <row r="2757" spans="1:47" x14ac:dyDescent="0.3">
      <c r="A2757" s="285">
        <v>121815</v>
      </c>
      <c r="B2757" s="286" t="s">
        <v>539</v>
      </c>
      <c r="C2757" t="s">
        <v>995</v>
      </c>
      <c r="D2757" t="s">
        <v>995</v>
      </c>
      <c r="E2757" t="s">
        <v>995</v>
      </c>
      <c r="F2757" t="s">
        <v>995</v>
      </c>
      <c r="G2757" t="s">
        <v>995</v>
      </c>
      <c r="H2757" t="s">
        <v>995</v>
      </c>
      <c r="I2757" t="s">
        <v>995</v>
      </c>
      <c r="J2757" t="s">
        <v>995</v>
      </c>
      <c r="K2757" t="s">
        <v>995</v>
      </c>
      <c r="L2757" t="s">
        <v>995</v>
      </c>
      <c r="M2757" t="s">
        <v>995</v>
      </c>
      <c r="N2757" t="s">
        <v>995</v>
      </c>
      <c r="O2757" t="s">
        <v>995</v>
      </c>
      <c r="P2757" t="s">
        <v>995</v>
      </c>
      <c r="Q2757" t="s">
        <v>995</v>
      </c>
      <c r="R2757" t="s">
        <v>995</v>
      </c>
      <c r="S2757" t="s">
        <v>995</v>
      </c>
      <c r="T2757" t="s">
        <v>995</v>
      </c>
      <c r="U2757" t="s">
        <v>995</v>
      </c>
      <c r="V2757" t="s">
        <v>995</v>
      </c>
      <c r="W2757" t="s">
        <v>995</v>
      </c>
      <c r="X2757" t="s">
        <v>995</v>
      </c>
      <c r="Y2757" t="s">
        <v>995</v>
      </c>
      <c r="Z2757" t="s">
        <v>995</v>
      </c>
      <c r="AA2757" t="s">
        <v>995</v>
      </c>
      <c r="AB2757" t="s">
        <v>995</v>
      </c>
      <c r="AC2757" t="s">
        <v>995</v>
      </c>
      <c r="AD2757" t="s">
        <v>995</v>
      </c>
      <c r="AE2757" t="s">
        <v>995</v>
      </c>
      <c r="AF2757" t="s">
        <v>995</v>
      </c>
      <c r="AG2757" t="s">
        <v>995</v>
      </c>
      <c r="AH2757" t="s">
        <v>995</v>
      </c>
      <c r="AI2757" t="s">
        <v>995</v>
      </c>
      <c r="AJ2757" t="s">
        <v>995</v>
      </c>
      <c r="AK2757" t="s">
        <v>995</v>
      </c>
      <c r="AL2757" t="s">
        <v>995</v>
      </c>
      <c r="AM2757" t="s">
        <v>995</v>
      </c>
      <c r="AN2757" t="s">
        <v>995</v>
      </c>
      <c r="AO2757" t="s">
        <v>995</v>
      </c>
      <c r="AP2757" t="s">
        <v>995</v>
      </c>
      <c r="AQ2757" s="286" t="s">
        <v>855</v>
      </c>
      <c r="AR2757" s="303"/>
      <c r="AS2757" s="303"/>
    </row>
    <row r="2758" spans="1:47" x14ac:dyDescent="0.3">
      <c r="A2758" s="285">
        <v>121816</v>
      </c>
      <c r="B2758" s="286" t="s">
        <v>539</v>
      </c>
      <c r="C2758" t="s">
        <v>995</v>
      </c>
      <c r="D2758" t="s">
        <v>995</v>
      </c>
      <c r="E2758" t="s">
        <v>995</v>
      </c>
      <c r="F2758" t="s">
        <v>995</v>
      </c>
      <c r="G2758" t="s">
        <v>995</v>
      </c>
      <c r="H2758" t="s">
        <v>995</v>
      </c>
      <c r="I2758" t="s">
        <v>995</v>
      </c>
      <c r="J2758" t="s">
        <v>995</v>
      </c>
      <c r="K2758" t="s">
        <v>995</v>
      </c>
      <c r="L2758" t="s">
        <v>995</v>
      </c>
      <c r="M2758" t="s">
        <v>995</v>
      </c>
      <c r="N2758" t="s">
        <v>995</v>
      </c>
      <c r="O2758" t="s">
        <v>995</v>
      </c>
      <c r="P2758" t="s">
        <v>995</v>
      </c>
      <c r="Q2758" t="s">
        <v>995</v>
      </c>
      <c r="R2758" t="s">
        <v>995</v>
      </c>
      <c r="S2758" t="s">
        <v>995</v>
      </c>
      <c r="T2758" t="s">
        <v>995</v>
      </c>
      <c r="U2758" t="s">
        <v>995</v>
      </c>
      <c r="V2758" t="s">
        <v>995</v>
      </c>
      <c r="W2758" t="s">
        <v>995</v>
      </c>
      <c r="X2758" t="s">
        <v>995</v>
      </c>
      <c r="Y2758" t="s">
        <v>995</v>
      </c>
      <c r="Z2758" t="s">
        <v>995</v>
      </c>
      <c r="AA2758" t="s">
        <v>995</v>
      </c>
      <c r="AB2758" t="s">
        <v>995</v>
      </c>
      <c r="AC2758" t="s">
        <v>995</v>
      </c>
      <c r="AD2758" t="s">
        <v>995</v>
      </c>
      <c r="AE2758" t="s">
        <v>995</v>
      </c>
      <c r="AF2758" t="s">
        <v>995</v>
      </c>
      <c r="AG2758" t="s">
        <v>995</v>
      </c>
      <c r="AH2758" t="s">
        <v>995</v>
      </c>
      <c r="AI2758" t="s">
        <v>995</v>
      </c>
      <c r="AJ2758" t="s">
        <v>995</v>
      </c>
      <c r="AK2758" t="s">
        <v>995</v>
      </c>
      <c r="AL2758" t="s">
        <v>995</v>
      </c>
      <c r="AM2758" t="s">
        <v>995</v>
      </c>
      <c r="AN2758" t="s">
        <v>995</v>
      </c>
      <c r="AO2758" t="s">
        <v>995</v>
      </c>
      <c r="AP2758" t="s">
        <v>995</v>
      </c>
      <c r="AQ2758" s="286" t="s">
        <v>855</v>
      </c>
      <c r="AR2758" s="303"/>
      <c r="AS2758" s="303"/>
    </row>
    <row r="2759" spans="1:47" x14ac:dyDescent="0.3">
      <c r="A2759" s="285">
        <v>121817</v>
      </c>
      <c r="B2759" s="286" t="s">
        <v>539</v>
      </c>
      <c r="C2759" t="s">
        <v>995</v>
      </c>
      <c r="D2759" t="s">
        <v>995</v>
      </c>
      <c r="E2759" t="s">
        <v>995</v>
      </c>
      <c r="F2759" t="s">
        <v>995</v>
      </c>
      <c r="G2759" t="s">
        <v>995</v>
      </c>
      <c r="H2759" t="s">
        <v>995</v>
      </c>
      <c r="I2759" t="s">
        <v>995</v>
      </c>
      <c r="J2759" t="s">
        <v>995</v>
      </c>
      <c r="K2759" t="s">
        <v>995</v>
      </c>
      <c r="L2759" t="s">
        <v>995</v>
      </c>
      <c r="M2759" t="s">
        <v>995</v>
      </c>
      <c r="N2759" t="s">
        <v>995</v>
      </c>
      <c r="O2759" t="s">
        <v>995</v>
      </c>
      <c r="P2759" t="s">
        <v>995</v>
      </c>
      <c r="Q2759" t="s">
        <v>995</v>
      </c>
      <c r="R2759" t="s">
        <v>995</v>
      </c>
      <c r="S2759" t="s">
        <v>995</v>
      </c>
      <c r="T2759" t="s">
        <v>995</v>
      </c>
      <c r="U2759" t="s">
        <v>995</v>
      </c>
      <c r="V2759" t="s">
        <v>995</v>
      </c>
      <c r="W2759" t="s">
        <v>995</v>
      </c>
      <c r="X2759" t="s">
        <v>995</v>
      </c>
      <c r="Y2759" t="s">
        <v>995</v>
      </c>
      <c r="Z2759" t="s">
        <v>995</v>
      </c>
      <c r="AA2759" t="s">
        <v>995</v>
      </c>
      <c r="AB2759" t="s">
        <v>995</v>
      </c>
      <c r="AC2759" t="s">
        <v>995</v>
      </c>
      <c r="AD2759" t="s">
        <v>995</v>
      </c>
      <c r="AE2759" t="s">
        <v>995</v>
      </c>
      <c r="AF2759" t="s">
        <v>995</v>
      </c>
      <c r="AG2759" t="s">
        <v>995</v>
      </c>
      <c r="AH2759" t="s">
        <v>995</v>
      </c>
      <c r="AI2759" t="s">
        <v>995</v>
      </c>
      <c r="AJ2759" t="s">
        <v>995</v>
      </c>
      <c r="AK2759" t="s">
        <v>995</v>
      </c>
      <c r="AL2759" t="s">
        <v>995</v>
      </c>
      <c r="AM2759" t="s">
        <v>995</v>
      </c>
      <c r="AN2759" t="s">
        <v>995</v>
      </c>
      <c r="AO2759" t="s">
        <v>995</v>
      </c>
      <c r="AP2759" t="s">
        <v>995</v>
      </c>
      <c r="AQ2759" s="286" t="s">
        <v>855</v>
      </c>
      <c r="AR2759" s="303"/>
      <c r="AS2759" s="303"/>
    </row>
    <row r="2760" spans="1:47" x14ac:dyDescent="0.3">
      <c r="A2760" s="285">
        <v>121818</v>
      </c>
      <c r="B2760" s="286" t="s">
        <v>539</v>
      </c>
      <c r="C2760" t="s">
        <v>995</v>
      </c>
      <c r="D2760" t="s">
        <v>995</v>
      </c>
      <c r="E2760" t="s">
        <v>995</v>
      </c>
      <c r="F2760" t="s">
        <v>995</v>
      </c>
      <c r="G2760" t="s">
        <v>995</v>
      </c>
      <c r="H2760" t="s">
        <v>995</v>
      </c>
      <c r="I2760" t="s">
        <v>995</v>
      </c>
      <c r="J2760" t="s">
        <v>995</v>
      </c>
      <c r="K2760" t="s">
        <v>995</v>
      </c>
      <c r="L2760" t="s">
        <v>995</v>
      </c>
      <c r="M2760" t="s">
        <v>995</v>
      </c>
      <c r="N2760" t="s">
        <v>995</v>
      </c>
      <c r="O2760" t="s">
        <v>995</v>
      </c>
      <c r="P2760" t="s">
        <v>995</v>
      </c>
      <c r="Q2760" t="s">
        <v>995</v>
      </c>
      <c r="R2760" t="s">
        <v>995</v>
      </c>
      <c r="S2760" t="s">
        <v>995</v>
      </c>
      <c r="T2760" t="s">
        <v>995</v>
      </c>
      <c r="U2760" t="s">
        <v>995</v>
      </c>
      <c r="V2760" t="s">
        <v>995</v>
      </c>
      <c r="W2760" t="s">
        <v>995</v>
      </c>
      <c r="X2760" t="s">
        <v>995</v>
      </c>
      <c r="Y2760" t="s">
        <v>995</v>
      </c>
      <c r="Z2760" t="s">
        <v>995</v>
      </c>
      <c r="AA2760" t="s">
        <v>995</v>
      </c>
      <c r="AB2760" t="s">
        <v>995</v>
      </c>
      <c r="AC2760" t="s">
        <v>995</v>
      </c>
      <c r="AD2760" t="s">
        <v>995</v>
      </c>
      <c r="AE2760" t="s">
        <v>995</v>
      </c>
      <c r="AF2760" t="s">
        <v>995</v>
      </c>
      <c r="AG2760" t="s">
        <v>995</v>
      </c>
      <c r="AH2760" t="s">
        <v>995</v>
      </c>
      <c r="AI2760" t="s">
        <v>995</v>
      </c>
      <c r="AJ2760" t="s">
        <v>995</v>
      </c>
      <c r="AK2760" t="s">
        <v>995</v>
      </c>
      <c r="AL2760" t="s">
        <v>995</v>
      </c>
      <c r="AM2760" t="s">
        <v>995</v>
      </c>
      <c r="AN2760" t="s">
        <v>995</v>
      </c>
      <c r="AO2760" t="s">
        <v>995</v>
      </c>
      <c r="AP2760" t="s">
        <v>995</v>
      </c>
      <c r="AQ2760" s="286" t="s">
        <v>855</v>
      </c>
      <c r="AR2760" s="303"/>
      <c r="AS2760" s="303"/>
    </row>
    <row r="2761" spans="1:47" x14ac:dyDescent="0.3">
      <c r="A2761" s="285">
        <v>121819</v>
      </c>
      <c r="B2761" s="286" t="s">
        <v>539</v>
      </c>
      <c r="C2761" t="s">
        <v>995</v>
      </c>
      <c r="D2761" t="s">
        <v>995</v>
      </c>
      <c r="E2761" t="s">
        <v>995</v>
      </c>
      <c r="F2761" t="s">
        <v>995</v>
      </c>
      <c r="G2761" t="s">
        <v>995</v>
      </c>
      <c r="H2761" t="s">
        <v>995</v>
      </c>
      <c r="I2761" t="s">
        <v>995</v>
      </c>
      <c r="J2761" t="s">
        <v>995</v>
      </c>
      <c r="K2761" t="s">
        <v>995</v>
      </c>
      <c r="L2761" t="s">
        <v>995</v>
      </c>
      <c r="M2761" t="s">
        <v>995</v>
      </c>
      <c r="N2761" t="s">
        <v>995</v>
      </c>
      <c r="O2761" t="s">
        <v>995</v>
      </c>
      <c r="P2761" t="s">
        <v>995</v>
      </c>
      <c r="Q2761" t="s">
        <v>995</v>
      </c>
      <c r="R2761" t="s">
        <v>995</v>
      </c>
      <c r="S2761" t="s">
        <v>995</v>
      </c>
      <c r="T2761" t="s">
        <v>995</v>
      </c>
      <c r="U2761" t="s">
        <v>995</v>
      </c>
      <c r="V2761" t="s">
        <v>995</v>
      </c>
      <c r="W2761" t="s">
        <v>995</v>
      </c>
      <c r="X2761" t="s">
        <v>995</v>
      </c>
      <c r="Y2761" t="s">
        <v>995</v>
      </c>
      <c r="Z2761" t="s">
        <v>995</v>
      </c>
      <c r="AA2761" t="s">
        <v>995</v>
      </c>
      <c r="AB2761" t="s">
        <v>995</v>
      </c>
      <c r="AC2761" t="s">
        <v>995</v>
      </c>
      <c r="AD2761" t="s">
        <v>995</v>
      </c>
      <c r="AE2761" t="s">
        <v>995</v>
      </c>
      <c r="AF2761" t="s">
        <v>995</v>
      </c>
      <c r="AG2761" t="s">
        <v>995</v>
      </c>
      <c r="AH2761" t="s">
        <v>995</v>
      </c>
      <c r="AI2761" t="s">
        <v>995</v>
      </c>
      <c r="AJ2761" t="s">
        <v>995</v>
      </c>
      <c r="AK2761" t="s">
        <v>995</v>
      </c>
      <c r="AL2761" t="s">
        <v>995</v>
      </c>
      <c r="AM2761" t="s">
        <v>995</v>
      </c>
      <c r="AN2761" t="s">
        <v>995</v>
      </c>
      <c r="AO2761" t="s">
        <v>995</v>
      </c>
      <c r="AP2761" t="s">
        <v>995</v>
      </c>
      <c r="AQ2761" s="286" t="s">
        <v>855</v>
      </c>
      <c r="AR2761" s="303"/>
      <c r="AS2761" s="303"/>
    </row>
    <row r="2762" spans="1:47" x14ac:dyDescent="0.3">
      <c r="A2762" s="285">
        <v>121820</v>
      </c>
      <c r="B2762" s="286" t="s">
        <v>539</v>
      </c>
      <c r="C2762" t="s">
        <v>995</v>
      </c>
      <c r="D2762" t="s">
        <v>995</v>
      </c>
      <c r="E2762" t="s">
        <v>995</v>
      </c>
      <c r="F2762" t="s">
        <v>995</v>
      </c>
      <c r="G2762" t="s">
        <v>995</v>
      </c>
      <c r="H2762" t="s">
        <v>995</v>
      </c>
      <c r="I2762" t="s">
        <v>995</v>
      </c>
      <c r="J2762" t="s">
        <v>995</v>
      </c>
      <c r="K2762" t="s">
        <v>995</v>
      </c>
      <c r="L2762" t="s">
        <v>995</v>
      </c>
      <c r="M2762" t="s">
        <v>995</v>
      </c>
      <c r="N2762" t="s">
        <v>995</v>
      </c>
      <c r="O2762" t="s">
        <v>995</v>
      </c>
      <c r="P2762" t="s">
        <v>995</v>
      </c>
      <c r="Q2762" t="s">
        <v>995</v>
      </c>
      <c r="R2762" t="s">
        <v>995</v>
      </c>
      <c r="S2762" t="s">
        <v>995</v>
      </c>
      <c r="T2762" t="s">
        <v>995</v>
      </c>
      <c r="U2762" t="s">
        <v>995</v>
      </c>
      <c r="V2762" t="s">
        <v>995</v>
      </c>
      <c r="W2762" t="s">
        <v>995</v>
      </c>
      <c r="X2762" t="s">
        <v>995</v>
      </c>
      <c r="Y2762" t="s">
        <v>995</v>
      </c>
      <c r="Z2762" t="s">
        <v>995</v>
      </c>
      <c r="AA2762" t="s">
        <v>995</v>
      </c>
      <c r="AB2762" t="s">
        <v>995</v>
      </c>
      <c r="AC2762" t="s">
        <v>995</v>
      </c>
      <c r="AD2762" t="s">
        <v>995</v>
      </c>
      <c r="AE2762" t="s">
        <v>995</v>
      </c>
      <c r="AF2762" t="s">
        <v>995</v>
      </c>
      <c r="AG2762" t="s">
        <v>995</v>
      </c>
      <c r="AH2762" t="s">
        <v>995</v>
      </c>
      <c r="AI2762" t="s">
        <v>995</v>
      </c>
      <c r="AJ2762" t="s">
        <v>995</v>
      </c>
      <c r="AK2762" t="s">
        <v>995</v>
      </c>
      <c r="AL2762" t="s">
        <v>995</v>
      </c>
      <c r="AM2762" t="s">
        <v>995</v>
      </c>
      <c r="AN2762" t="s">
        <v>995</v>
      </c>
      <c r="AO2762" t="s">
        <v>995</v>
      </c>
      <c r="AP2762" t="s">
        <v>995</v>
      </c>
      <c r="AQ2762" s="286" t="s">
        <v>855</v>
      </c>
      <c r="AR2762" s="303"/>
      <c r="AS2762" s="303"/>
    </row>
    <row r="2763" spans="1:47" ht="21.6" x14ac:dyDescent="0.3">
      <c r="A2763" s="285">
        <v>121821</v>
      </c>
      <c r="B2763" s="286" t="s">
        <v>61</v>
      </c>
      <c r="C2763" t="s">
        <v>226</v>
      </c>
      <c r="D2763" t="s">
        <v>224</v>
      </c>
      <c r="E2763" t="s">
        <v>226</v>
      </c>
      <c r="F2763" t="s">
        <v>224</v>
      </c>
      <c r="G2763" t="s">
        <v>226</v>
      </c>
      <c r="H2763" t="s">
        <v>226</v>
      </c>
      <c r="I2763" t="s">
        <v>224</v>
      </c>
      <c r="J2763" t="s">
        <v>226</v>
      </c>
      <c r="K2763" t="s">
        <v>226</v>
      </c>
      <c r="L2763" t="s">
        <v>224</v>
      </c>
      <c r="M2763" t="s">
        <v>226</v>
      </c>
      <c r="N2763" t="s">
        <v>224</v>
      </c>
      <c r="O2763" t="s">
        <v>226</v>
      </c>
      <c r="P2763" t="s">
        <v>224</v>
      </c>
      <c r="Q2763" t="s">
        <v>226</v>
      </c>
      <c r="R2763" t="s">
        <v>226</v>
      </c>
      <c r="S2763" t="s">
        <v>226</v>
      </c>
      <c r="T2763" t="s">
        <v>224</v>
      </c>
      <c r="U2763" t="s">
        <v>226</v>
      </c>
      <c r="V2763" t="s">
        <v>226</v>
      </c>
      <c r="W2763" t="s">
        <v>226</v>
      </c>
      <c r="X2763" t="s">
        <v>226</v>
      </c>
      <c r="Y2763" t="s">
        <v>226</v>
      </c>
      <c r="Z2763" t="s">
        <v>224</v>
      </c>
      <c r="AA2763" t="s">
        <v>226</v>
      </c>
      <c r="AB2763" t="s">
        <v>226</v>
      </c>
      <c r="AC2763" t="s">
        <v>226</v>
      </c>
      <c r="AD2763" t="s">
        <v>226</v>
      </c>
      <c r="AE2763" t="s">
        <v>225</v>
      </c>
      <c r="AF2763" t="s">
        <v>226</v>
      </c>
      <c r="AG2763" t="s">
        <v>226</v>
      </c>
      <c r="AH2763" t="s">
        <v>224</v>
      </c>
      <c r="AI2763" t="s">
        <v>224</v>
      </c>
      <c r="AJ2763" t="s">
        <v>224</v>
      </c>
      <c r="AK2763" t="s">
        <v>224</v>
      </c>
      <c r="AL2763" t="s">
        <v>226</v>
      </c>
      <c r="AM2763" t="s">
        <v>224</v>
      </c>
      <c r="AN2763" t="s">
        <v>226</v>
      </c>
      <c r="AO2763" t="s">
        <v>224</v>
      </c>
      <c r="AP2763" t="s">
        <v>224</v>
      </c>
      <c r="AQ2763" s="286" t="s">
        <v>394</v>
      </c>
      <c r="AR2763" s="307"/>
      <c r="AS2763" s="310"/>
    </row>
    <row r="2764" spans="1:47" ht="28.8" x14ac:dyDescent="0.3">
      <c r="A2764" s="285">
        <v>121822</v>
      </c>
      <c r="B2764" s="286" t="s">
        <v>67</v>
      </c>
      <c r="C2764" t="s">
        <v>226</v>
      </c>
      <c r="D2764" t="s">
        <v>226</v>
      </c>
      <c r="E2764" t="s">
        <v>224</v>
      </c>
      <c r="F2764" t="s">
        <v>224</v>
      </c>
      <c r="G2764" t="s">
        <v>226</v>
      </c>
      <c r="H2764" t="s">
        <v>226</v>
      </c>
      <c r="I2764" t="s">
        <v>226</v>
      </c>
      <c r="J2764" t="s">
        <v>226</v>
      </c>
      <c r="K2764" t="s">
        <v>226</v>
      </c>
      <c r="L2764" t="s">
        <v>226</v>
      </c>
      <c r="M2764" t="s">
        <v>224</v>
      </c>
      <c r="N2764" t="s">
        <v>224</v>
      </c>
      <c r="O2764" t="s">
        <v>224</v>
      </c>
      <c r="P2764" t="s">
        <v>224</v>
      </c>
      <c r="Q2764" t="s">
        <v>226</v>
      </c>
      <c r="R2764" t="s">
        <v>226</v>
      </c>
      <c r="S2764" t="s">
        <v>226</v>
      </c>
      <c r="T2764" t="s">
        <v>224</v>
      </c>
      <c r="U2764" t="s">
        <v>224</v>
      </c>
      <c r="V2764" t="s">
        <v>226</v>
      </c>
      <c r="W2764" t="s">
        <v>226</v>
      </c>
      <c r="X2764" t="s">
        <v>224</v>
      </c>
      <c r="Y2764" t="s">
        <v>224</v>
      </c>
      <c r="Z2764" t="s">
        <v>224</v>
      </c>
      <c r="AA2764" t="s">
        <v>224</v>
      </c>
      <c r="AB2764" t="s">
        <v>224</v>
      </c>
      <c r="AC2764" t="s">
        <v>224</v>
      </c>
      <c r="AD2764" t="s">
        <v>224</v>
      </c>
      <c r="AE2764" t="s">
        <v>224</v>
      </c>
      <c r="AF2764" t="s">
        <v>224</v>
      </c>
      <c r="AG2764" t="s">
        <v>225</v>
      </c>
      <c r="AH2764" t="s">
        <v>225</v>
      </c>
      <c r="AI2764" t="s">
        <v>225</v>
      </c>
      <c r="AJ2764" t="s">
        <v>225</v>
      </c>
      <c r="AK2764" t="s">
        <v>225</v>
      </c>
      <c r="AL2764" t="s">
        <v>394</v>
      </c>
      <c r="AM2764" t="s">
        <v>394</v>
      </c>
      <c r="AN2764" t="s">
        <v>394</v>
      </c>
      <c r="AO2764" t="s">
        <v>394</v>
      </c>
      <c r="AP2764" t="s">
        <v>394</v>
      </c>
      <c r="AQ2764" s="286" t="s">
        <v>394</v>
      </c>
      <c r="AR2764" s="307"/>
      <c r="AS2764" s="310"/>
    </row>
    <row r="2765" spans="1:47" x14ac:dyDescent="0.3">
      <c r="A2765" s="285">
        <v>121823</v>
      </c>
      <c r="B2765" s="286" t="s">
        <v>539</v>
      </c>
      <c r="C2765" t="s">
        <v>995</v>
      </c>
      <c r="D2765" t="s">
        <v>995</v>
      </c>
      <c r="E2765" t="s">
        <v>995</v>
      </c>
      <c r="F2765" t="s">
        <v>995</v>
      </c>
      <c r="G2765" t="s">
        <v>995</v>
      </c>
      <c r="H2765" t="s">
        <v>995</v>
      </c>
      <c r="I2765" t="s">
        <v>995</v>
      </c>
      <c r="J2765" t="s">
        <v>995</v>
      </c>
      <c r="K2765" t="s">
        <v>995</v>
      </c>
      <c r="L2765" t="s">
        <v>995</v>
      </c>
      <c r="M2765" t="s">
        <v>995</v>
      </c>
      <c r="N2765" t="s">
        <v>995</v>
      </c>
      <c r="O2765" t="s">
        <v>995</v>
      </c>
      <c r="P2765" t="s">
        <v>995</v>
      </c>
      <c r="Q2765" t="s">
        <v>995</v>
      </c>
      <c r="R2765" t="s">
        <v>995</v>
      </c>
      <c r="S2765" t="s">
        <v>995</v>
      </c>
      <c r="T2765" t="s">
        <v>995</v>
      </c>
      <c r="U2765" t="s">
        <v>995</v>
      </c>
      <c r="V2765" t="s">
        <v>995</v>
      </c>
      <c r="W2765" t="s">
        <v>995</v>
      </c>
      <c r="X2765" t="s">
        <v>995</v>
      </c>
      <c r="Y2765" t="s">
        <v>995</v>
      </c>
      <c r="Z2765" t="s">
        <v>995</v>
      </c>
      <c r="AA2765" t="s">
        <v>995</v>
      </c>
      <c r="AB2765" t="s">
        <v>995</v>
      </c>
      <c r="AC2765" t="s">
        <v>995</v>
      </c>
      <c r="AD2765" t="s">
        <v>995</v>
      </c>
      <c r="AE2765" t="s">
        <v>995</v>
      </c>
      <c r="AF2765" t="s">
        <v>995</v>
      </c>
      <c r="AG2765" t="s">
        <v>995</v>
      </c>
      <c r="AH2765" t="s">
        <v>995</v>
      </c>
      <c r="AI2765" t="s">
        <v>995</v>
      </c>
      <c r="AJ2765" t="s">
        <v>995</v>
      </c>
      <c r="AK2765" t="s">
        <v>995</v>
      </c>
      <c r="AL2765" t="s">
        <v>995</v>
      </c>
      <c r="AM2765" t="s">
        <v>995</v>
      </c>
      <c r="AN2765" t="s">
        <v>995</v>
      </c>
      <c r="AO2765" t="s">
        <v>995</v>
      </c>
      <c r="AP2765" t="s">
        <v>995</v>
      </c>
      <c r="AQ2765" s="286" t="s">
        <v>855</v>
      </c>
      <c r="AR2765" s="303"/>
      <c r="AS2765" s="303"/>
    </row>
    <row r="2766" spans="1:47" x14ac:dyDescent="0.3">
      <c r="A2766" s="285">
        <v>121825</v>
      </c>
      <c r="B2766" s="286" t="s">
        <v>539</v>
      </c>
      <c r="C2766" t="s">
        <v>995</v>
      </c>
      <c r="D2766" t="s">
        <v>995</v>
      </c>
      <c r="E2766" t="s">
        <v>995</v>
      </c>
      <c r="F2766" t="s">
        <v>995</v>
      </c>
      <c r="G2766" t="s">
        <v>995</v>
      </c>
      <c r="H2766" t="s">
        <v>995</v>
      </c>
      <c r="I2766" t="s">
        <v>995</v>
      </c>
      <c r="J2766" t="s">
        <v>995</v>
      </c>
      <c r="K2766" t="s">
        <v>995</v>
      </c>
      <c r="L2766" t="s">
        <v>995</v>
      </c>
      <c r="M2766" t="s">
        <v>995</v>
      </c>
      <c r="N2766" t="s">
        <v>995</v>
      </c>
      <c r="O2766" t="s">
        <v>995</v>
      </c>
      <c r="P2766" t="s">
        <v>995</v>
      </c>
      <c r="Q2766" t="s">
        <v>995</v>
      </c>
      <c r="R2766" t="s">
        <v>995</v>
      </c>
      <c r="S2766" t="s">
        <v>995</v>
      </c>
      <c r="T2766" t="s">
        <v>995</v>
      </c>
      <c r="U2766" t="s">
        <v>995</v>
      </c>
      <c r="V2766" t="s">
        <v>995</v>
      </c>
      <c r="W2766" t="s">
        <v>995</v>
      </c>
      <c r="X2766" t="s">
        <v>995</v>
      </c>
      <c r="Y2766" t="s">
        <v>995</v>
      </c>
      <c r="Z2766" t="s">
        <v>995</v>
      </c>
      <c r="AA2766" t="s">
        <v>995</v>
      </c>
      <c r="AB2766" t="s">
        <v>995</v>
      </c>
      <c r="AC2766" t="s">
        <v>995</v>
      </c>
      <c r="AD2766" t="s">
        <v>995</v>
      </c>
      <c r="AE2766" t="s">
        <v>995</v>
      </c>
      <c r="AF2766" t="s">
        <v>995</v>
      </c>
      <c r="AG2766" t="s">
        <v>995</v>
      </c>
      <c r="AH2766" t="s">
        <v>995</v>
      </c>
      <c r="AI2766" t="s">
        <v>995</v>
      </c>
      <c r="AJ2766" t="s">
        <v>995</v>
      </c>
      <c r="AK2766" t="s">
        <v>995</v>
      </c>
      <c r="AL2766" t="s">
        <v>995</v>
      </c>
      <c r="AM2766" t="s">
        <v>995</v>
      </c>
      <c r="AN2766" t="s">
        <v>995</v>
      </c>
      <c r="AO2766" t="s">
        <v>995</v>
      </c>
      <c r="AP2766" t="s">
        <v>995</v>
      </c>
      <c r="AQ2766" s="286" t="s">
        <v>855</v>
      </c>
      <c r="AR2766" s="303"/>
      <c r="AS2766" s="303"/>
    </row>
    <row r="2767" spans="1:47" x14ac:dyDescent="0.3">
      <c r="A2767" s="285">
        <v>121826</v>
      </c>
      <c r="B2767" s="286" t="s">
        <v>539</v>
      </c>
      <c r="C2767" t="s">
        <v>995</v>
      </c>
      <c r="D2767" t="s">
        <v>995</v>
      </c>
      <c r="E2767" t="s">
        <v>995</v>
      </c>
      <c r="F2767" t="s">
        <v>995</v>
      </c>
      <c r="G2767" t="s">
        <v>995</v>
      </c>
      <c r="H2767" t="s">
        <v>995</v>
      </c>
      <c r="I2767" t="s">
        <v>995</v>
      </c>
      <c r="J2767" t="s">
        <v>995</v>
      </c>
      <c r="K2767" t="s">
        <v>995</v>
      </c>
      <c r="L2767" t="s">
        <v>995</v>
      </c>
      <c r="M2767" t="s">
        <v>995</v>
      </c>
      <c r="N2767" t="s">
        <v>995</v>
      </c>
      <c r="O2767" t="s">
        <v>995</v>
      </c>
      <c r="P2767" t="s">
        <v>995</v>
      </c>
      <c r="Q2767" t="s">
        <v>995</v>
      </c>
      <c r="R2767" t="s">
        <v>995</v>
      </c>
      <c r="S2767" t="s">
        <v>995</v>
      </c>
      <c r="T2767" t="s">
        <v>995</v>
      </c>
      <c r="U2767" t="s">
        <v>995</v>
      </c>
      <c r="V2767" t="s">
        <v>995</v>
      </c>
      <c r="W2767" t="s">
        <v>995</v>
      </c>
      <c r="X2767" t="s">
        <v>995</v>
      </c>
      <c r="Y2767" t="s">
        <v>995</v>
      </c>
      <c r="Z2767" t="s">
        <v>995</v>
      </c>
      <c r="AA2767" t="s">
        <v>995</v>
      </c>
      <c r="AB2767" t="s">
        <v>995</v>
      </c>
      <c r="AC2767" t="s">
        <v>995</v>
      </c>
      <c r="AD2767" t="s">
        <v>995</v>
      </c>
      <c r="AE2767" t="s">
        <v>995</v>
      </c>
      <c r="AF2767" t="s">
        <v>995</v>
      </c>
      <c r="AG2767" t="s">
        <v>995</v>
      </c>
      <c r="AH2767" t="s">
        <v>995</v>
      </c>
      <c r="AI2767" t="s">
        <v>995</v>
      </c>
      <c r="AJ2767" t="s">
        <v>995</v>
      </c>
      <c r="AK2767" t="s">
        <v>995</v>
      </c>
      <c r="AL2767" t="s">
        <v>995</v>
      </c>
      <c r="AM2767" t="s">
        <v>995</v>
      </c>
      <c r="AN2767" t="s">
        <v>995</v>
      </c>
      <c r="AO2767" t="s">
        <v>995</v>
      </c>
      <c r="AP2767" t="s">
        <v>995</v>
      </c>
      <c r="AQ2767" s="286" t="s">
        <v>855</v>
      </c>
      <c r="AR2767" s="303"/>
      <c r="AS2767" s="303"/>
    </row>
    <row r="2768" spans="1:47" ht="21.6" x14ac:dyDescent="0.65">
      <c r="A2768" s="285">
        <v>121828</v>
      </c>
      <c r="B2768" s="286" t="s">
        <v>540</v>
      </c>
      <c r="C2768" t="s">
        <v>224</v>
      </c>
      <c r="D2768" t="s">
        <v>224</v>
      </c>
      <c r="E2768" t="s">
        <v>224</v>
      </c>
      <c r="F2768" t="s">
        <v>224</v>
      </c>
      <c r="G2768" t="s">
        <v>224</v>
      </c>
      <c r="H2768" t="s">
        <v>226</v>
      </c>
      <c r="I2768" t="s">
        <v>226</v>
      </c>
      <c r="J2768" t="s">
        <v>226</v>
      </c>
      <c r="K2768" t="s">
        <v>226</v>
      </c>
      <c r="L2768" t="s">
        <v>226</v>
      </c>
      <c r="M2768" t="s">
        <v>225</v>
      </c>
      <c r="N2768" t="s">
        <v>224</v>
      </c>
      <c r="O2768" t="s">
        <v>224</v>
      </c>
      <c r="P2768" t="s">
        <v>224</v>
      </c>
      <c r="Q2768" t="s">
        <v>226</v>
      </c>
      <c r="R2768" t="s">
        <v>225</v>
      </c>
      <c r="S2768" t="s">
        <v>225</v>
      </c>
      <c r="T2768" t="s">
        <v>225</v>
      </c>
      <c r="U2768" t="s">
        <v>225</v>
      </c>
      <c r="V2768" t="s">
        <v>225</v>
      </c>
      <c r="W2768" t="s">
        <v>394</v>
      </c>
      <c r="X2768" t="s">
        <v>394</v>
      </c>
      <c r="Y2768" t="s">
        <v>394</v>
      </c>
      <c r="Z2768" t="s">
        <v>394</v>
      </c>
      <c r="AA2768" t="s">
        <v>394</v>
      </c>
      <c r="AB2768" t="s">
        <v>394</v>
      </c>
      <c r="AC2768" t="s">
        <v>394</v>
      </c>
      <c r="AD2768" t="s">
        <v>394</v>
      </c>
      <c r="AE2768" t="s">
        <v>394</v>
      </c>
      <c r="AF2768" t="s">
        <v>394</v>
      </c>
      <c r="AG2768" t="s">
        <v>394</v>
      </c>
      <c r="AH2768" t="s">
        <v>394</v>
      </c>
      <c r="AI2768" t="s">
        <v>394</v>
      </c>
      <c r="AJ2768" t="s">
        <v>394</v>
      </c>
      <c r="AK2768" t="s">
        <v>394</v>
      </c>
      <c r="AL2768" t="s">
        <v>394</v>
      </c>
      <c r="AM2768" t="s">
        <v>394</v>
      </c>
      <c r="AN2768" t="s">
        <v>394</v>
      </c>
      <c r="AO2768" t="s">
        <v>394</v>
      </c>
      <c r="AP2768" t="s">
        <v>394</v>
      </c>
      <c r="AQ2768" s="288"/>
      <c r="AR2768" s="296"/>
      <c r="AS2768" s="296"/>
      <c r="AU2768"/>
    </row>
    <row r="2769" spans="1:47" x14ac:dyDescent="0.3">
      <c r="A2769" s="285">
        <v>121829</v>
      </c>
      <c r="B2769" s="286" t="s">
        <v>539</v>
      </c>
      <c r="C2769" t="s">
        <v>995</v>
      </c>
      <c r="D2769" t="s">
        <v>995</v>
      </c>
      <c r="E2769" t="s">
        <v>995</v>
      </c>
      <c r="F2769" t="s">
        <v>995</v>
      </c>
      <c r="G2769" t="s">
        <v>995</v>
      </c>
      <c r="H2769" t="s">
        <v>995</v>
      </c>
      <c r="I2769" t="s">
        <v>995</v>
      </c>
      <c r="J2769" t="s">
        <v>995</v>
      </c>
      <c r="K2769" t="s">
        <v>995</v>
      </c>
      <c r="L2769" t="s">
        <v>995</v>
      </c>
      <c r="M2769" t="s">
        <v>995</v>
      </c>
      <c r="N2769" t="s">
        <v>995</v>
      </c>
      <c r="O2769" t="s">
        <v>995</v>
      </c>
      <c r="P2769" t="s">
        <v>995</v>
      </c>
      <c r="Q2769" t="s">
        <v>995</v>
      </c>
      <c r="R2769" t="s">
        <v>995</v>
      </c>
      <c r="S2769" t="s">
        <v>995</v>
      </c>
      <c r="T2769" t="s">
        <v>995</v>
      </c>
      <c r="U2769" t="s">
        <v>995</v>
      </c>
      <c r="V2769" t="s">
        <v>995</v>
      </c>
      <c r="W2769" t="s">
        <v>995</v>
      </c>
      <c r="X2769" t="s">
        <v>995</v>
      </c>
      <c r="Y2769" t="s">
        <v>995</v>
      </c>
      <c r="Z2769" t="s">
        <v>995</v>
      </c>
      <c r="AA2769" t="s">
        <v>995</v>
      </c>
      <c r="AB2769" t="s">
        <v>995</v>
      </c>
      <c r="AC2769" t="s">
        <v>995</v>
      </c>
      <c r="AD2769" t="s">
        <v>995</v>
      </c>
      <c r="AE2769" t="s">
        <v>995</v>
      </c>
      <c r="AF2769" t="s">
        <v>995</v>
      </c>
      <c r="AG2769" t="s">
        <v>995</v>
      </c>
      <c r="AH2769" t="s">
        <v>995</v>
      </c>
      <c r="AI2769" t="s">
        <v>995</v>
      </c>
      <c r="AJ2769" t="s">
        <v>995</v>
      </c>
      <c r="AK2769" t="s">
        <v>995</v>
      </c>
      <c r="AL2769" t="s">
        <v>995</v>
      </c>
      <c r="AM2769" t="s">
        <v>995</v>
      </c>
      <c r="AN2769" t="s">
        <v>995</v>
      </c>
      <c r="AO2769" t="s">
        <v>995</v>
      </c>
      <c r="AP2769" t="s">
        <v>995</v>
      </c>
      <c r="AQ2769" s="286" t="s">
        <v>855</v>
      </c>
      <c r="AR2769" s="303"/>
      <c r="AS2769" s="303"/>
    </row>
    <row r="2770" spans="1:47" x14ac:dyDescent="0.3">
      <c r="A2770" s="285">
        <v>121830</v>
      </c>
      <c r="B2770" s="286" t="s">
        <v>540</v>
      </c>
      <c r="C2770" t="s">
        <v>995</v>
      </c>
      <c r="D2770" t="s">
        <v>995</v>
      </c>
      <c r="E2770" t="s">
        <v>995</v>
      </c>
      <c r="F2770" t="s">
        <v>995</v>
      </c>
      <c r="G2770" t="s">
        <v>995</v>
      </c>
      <c r="H2770" t="s">
        <v>995</v>
      </c>
      <c r="I2770" t="s">
        <v>995</v>
      </c>
      <c r="J2770" t="s">
        <v>995</v>
      </c>
      <c r="K2770" t="s">
        <v>995</v>
      </c>
      <c r="L2770" t="s">
        <v>995</v>
      </c>
      <c r="M2770" t="s">
        <v>995</v>
      </c>
      <c r="N2770" t="s">
        <v>995</v>
      </c>
      <c r="O2770" t="s">
        <v>995</v>
      </c>
      <c r="P2770" t="s">
        <v>995</v>
      </c>
      <c r="Q2770" t="s">
        <v>995</v>
      </c>
      <c r="R2770" t="s">
        <v>995</v>
      </c>
      <c r="S2770" t="s">
        <v>995</v>
      </c>
      <c r="T2770" t="s">
        <v>995</v>
      </c>
      <c r="U2770" t="s">
        <v>995</v>
      </c>
      <c r="V2770" t="s">
        <v>995</v>
      </c>
      <c r="W2770" t="s">
        <v>995</v>
      </c>
      <c r="X2770" t="s">
        <v>995</v>
      </c>
      <c r="Y2770" t="s">
        <v>995</v>
      </c>
      <c r="Z2770" t="s">
        <v>995</v>
      </c>
      <c r="AA2770" t="s">
        <v>995</v>
      </c>
      <c r="AB2770" t="s">
        <v>995</v>
      </c>
      <c r="AC2770" t="s">
        <v>995</v>
      </c>
      <c r="AD2770" t="s">
        <v>995</v>
      </c>
      <c r="AE2770" t="s">
        <v>995</v>
      </c>
      <c r="AF2770" t="s">
        <v>995</v>
      </c>
      <c r="AG2770" t="s">
        <v>995</v>
      </c>
      <c r="AH2770" t="s">
        <v>995</v>
      </c>
      <c r="AI2770" t="s">
        <v>995</v>
      </c>
      <c r="AJ2770" t="s">
        <v>995</v>
      </c>
      <c r="AK2770" t="s">
        <v>995</v>
      </c>
      <c r="AL2770" t="s">
        <v>995</v>
      </c>
      <c r="AM2770" t="s">
        <v>995</v>
      </c>
      <c r="AN2770" t="s">
        <v>995</v>
      </c>
      <c r="AO2770" t="s">
        <v>995</v>
      </c>
      <c r="AP2770" t="s">
        <v>995</v>
      </c>
      <c r="AQ2770" s="286" t="s">
        <v>855</v>
      </c>
      <c r="AR2770" s="303"/>
      <c r="AS2770" s="303"/>
    </row>
    <row r="2771" spans="1:47" x14ac:dyDescent="0.3">
      <c r="A2771" s="285">
        <v>121832</v>
      </c>
      <c r="B2771" s="286" t="s">
        <v>539</v>
      </c>
      <c r="C2771" t="s">
        <v>995</v>
      </c>
      <c r="D2771" t="s">
        <v>995</v>
      </c>
      <c r="E2771" t="s">
        <v>995</v>
      </c>
      <c r="F2771" t="s">
        <v>995</v>
      </c>
      <c r="G2771" t="s">
        <v>995</v>
      </c>
      <c r="H2771" t="s">
        <v>995</v>
      </c>
      <c r="I2771" t="s">
        <v>995</v>
      </c>
      <c r="J2771" t="s">
        <v>995</v>
      </c>
      <c r="K2771" t="s">
        <v>995</v>
      </c>
      <c r="L2771" t="s">
        <v>995</v>
      </c>
      <c r="M2771" t="s">
        <v>995</v>
      </c>
      <c r="N2771" t="s">
        <v>995</v>
      </c>
      <c r="O2771" t="s">
        <v>995</v>
      </c>
      <c r="P2771" t="s">
        <v>995</v>
      </c>
      <c r="Q2771" t="s">
        <v>995</v>
      </c>
      <c r="R2771" t="s">
        <v>995</v>
      </c>
      <c r="S2771" t="s">
        <v>995</v>
      </c>
      <c r="T2771" t="s">
        <v>995</v>
      </c>
      <c r="U2771" t="s">
        <v>995</v>
      </c>
      <c r="V2771" t="s">
        <v>995</v>
      </c>
      <c r="W2771" t="s">
        <v>995</v>
      </c>
      <c r="X2771" t="s">
        <v>995</v>
      </c>
      <c r="Y2771" t="s">
        <v>995</v>
      </c>
      <c r="Z2771" t="s">
        <v>995</v>
      </c>
      <c r="AA2771" t="s">
        <v>995</v>
      </c>
      <c r="AB2771" t="s">
        <v>995</v>
      </c>
      <c r="AC2771" t="s">
        <v>995</v>
      </c>
      <c r="AD2771" t="s">
        <v>995</v>
      </c>
      <c r="AE2771" t="s">
        <v>995</v>
      </c>
      <c r="AF2771" t="s">
        <v>995</v>
      </c>
      <c r="AG2771" t="s">
        <v>995</v>
      </c>
      <c r="AH2771" t="s">
        <v>995</v>
      </c>
      <c r="AI2771" t="s">
        <v>995</v>
      </c>
      <c r="AJ2771" t="s">
        <v>995</v>
      </c>
      <c r="AK2771" t="s">
        <v>995</v>
      </c>
      <c r="AL2771" t="s">
        <v>995</v>
      </c>
      <c r="AM2771" t="s">
        <v>995</v>
      </c>
      <c r="AN2771" t="s">
        <v>995</v>
      </c>
      <c r="AO2771" t="s">
        <v>995</v>
      </c>
      <c r="AP2771" t="s">
        <v>995</v>
      </c>
      <c r="AQ2771" s="286" t="s">
        <v>855</v>
      </c>
      <c r="AR2771" s="303"/>
      <c r="AS2771" s="303"/>
    </row>
    <row r="2772" spans="1:47" x14ac:dyDescent="0.3">
      <c r="A2772" s="285">
        <v>121833</v>
      </c>
      <c r="B2772" s="286" t="s">
        <v>539</v>
      </c>
      <c r="C2772" t="s">
        <v>995</v>
      </c>
      <c r="D2772" t="s">
        <v>995</v>
      </c>
      <c r="E2772" t="s">
        <v>995</v>
      </c>
      <c r="F2772" t="s">
        <v>995</v>
      </c>
      <c r="G2772" t="s">
        <v>995</v>
      </c>
      <c r="H2772" t="s">
        <v>995</v>
      </c>
      <c r="I2772" t="s">
        <v>995</v>
      </c>
      <c r="J2772" t="s">
        <v>995</v>
      </c>
      <c r="K2772" t="s">
        <v>995</v>
      </c>
      <c r="L2772" t="s">
        <v>995</v>
      </c>
      <c r="M2772" t="s">
        <v>995</v>
      </c>
      <c r="N2772" t="s">
        <v>995</v>
      </c>
      <c r="O2772" t="s">
        <v>995</v>
      </c>
      <c r="P2772" t="s">
        <v>995</v>
      </c>
      <c r="Q2772" t="s">
        <v>995</v>
      </c>
      <c r="R2772" t="s">
        <v>995</v>
      </c>
      <c r="S2772" t="s">
        <v>995</v>
      </c>
      <c r="T2772" t="s">
        <v>995</v>
      </c>
      <c r="U2772" t="s">
        <v>995</v>
      </c>
      <c r="V2772" t="s">
        <v>995</v>
      </c>
      <c r="W2772" t="s">
        <v>995</v>
      </c>
      <c r="X2772" t="s">
        <v>995</v>
      </c>
      <c r="Y2772" t="s">
        <v>995</v>
      </c>
      <c r="Z2772" t="s">
        <v>995</v>
      </c>
      <c r="AA2772" t="s">
        <v>995</v>
      </c>
      <c r="AB2772" t="s">
        <v>995</v>
      </c>
      <c r="AC2772" t="s">
        <v>995</v>
      </c>
      <c r="AD2772" t="s">
        <v>995</v>
      </c>
      <c r="AE2772" t="s">
        <v>995</v>
      </c>
      <c r="AF2772" t="s">
        <v>995</v>
      </c>
      <c r="AG2772" t="s">
        <v>995</v>
      </c>
      <c r="AH2772" t="s">
        <v>995</v>
      </c>
      <c r="AI2772" t="s">
        <v>995</v>
      </c>
      <c r="AJ2772" t="s">
        <v>995</v>
      </c>
      <c r="AK2772" t="s">
        <v>995</v>
      </c>
      <c r="AL2772" t="s">
        <v>995</v>
      </c>
      <c r="AM2772" t="s">
        <v>995</v>
      </c>
      <c r="AN2772" t="s">
        <v>995</v>
      </c>
      <c r="AO2772" t="s">
        <v>995</v>
      </c>
      <c r="AP2772" t="s">
        <v>995</v>
      </c>
      <c r="AQ2772" s="286" t="s">
        <v>855</v>
      </c>
      <c r="AR2772" s="303"/>
      <c r="AS2772" s="303"/>
    </row>
    <row r="2773" spans="1:47" ht="28.8" x14ac:dyDescent="0.3">
      <c r="A2773" s="285">
        <v>121834</v>
      </c>
      <c r="B2773" s="286" t="s">
        <v>541</v>
      </c>
      <c r="C2773" t="s">
        <v>225</v>
      </c>
      <c r="D2773" t="s">
        <v>224</v>
      </c>
      <c r="E2773" t="s">
        <v>225</v>
      </c>
      <c r="F2773" t="s">
        <v>225</v>
      </c>
      <c r="G2773" t="s">
        <v>225</v>
      </c>
      <c r="H2773" t="s">
        <v>224</v>
      </c>
      <c r="I2773" t="s">
        <v>226</v>
      </c>
      <c r="J2773" t="s">
        <v>226</v>
      </c>
      <c r="K2773" t="s">
        <v>224</v>
      </c>
      <c r="L2773" t="s">
        <v>226</v>
      </c>
      <c r="M2773" t="s">
        <v>226</v>
      </c>
      <c r="N2773" t="s">
        <v>224</v>
      </c>
      <c r="O2773" t="s">
        <v>224</v>
      </c>
      <c r="P2773" t="s">
        <v>226</v>
      </c>
      <c r="Q2773" t="s">
        <v>224</v>
      </c>
      <c r="R2773" t="s">
        <v>226</v>
      </c>
      <c r="S2773" t="s">
        <v>226</v>
      </c>
      <c r="T2773" t="s">
        <v>226</v>
      </c>
      <c r="U2773" t="s">
        <v>226</v>
      </c>
      <c r="V2773" t="s">
        <v>226</v>
      </c>
      <c r="W2773" t="s">
        <v>225</v>
      </c>
      <c r="X2773" t="s">
        <v>225</v>
      </c>
      <c r="Y2773" t="s">
        <v>225</v>
      </c>
      <c r="Z2773" t="s">
        <v>225</v>
      </c>
      <c r="AA2773" t="s">
        <v>225</v>
      </c>
      <c r="AC2773" t="s">
        <v>394</v>
      </c>
      <c r="AD2773" t="s">
        <v>394</v>
      </c>
      <c r="AE2773" t="s">
        <v>394</v>
      </c>
      <c r="AF2773" t="s">
        <v>394</v>
      </c>
      <c r="AG2773" t="s">
        <v>394</v>
      </c>
      <c r="AH2773" t="s">
        <v>394</v>
      </c>
      <c r="AI2773" t="s">
        <v>394</v>
      </c>
      <c r="AJ2773" t="s">
        <v>394</v>
      </c>
      <c r="AK2773" t="s">
        <v>394</v>
      </c>
      <c r="AL2773" t="s">
        <v>394</v>
      </c>
      <c r="AM2773" t="s">
        <v>394</v>
      </c>
      <c r="AN2773" t="s">
        <v>394</v>
      </c>
      <c r="AO2773" t="s">
        <v>394</v>
      </c>
      <c r="AP2773" t="s">
        <v>394</v>
      </c>
      <c r="AQ2773" s="286" t="s">
        <v>394</v>
      </c>
      <c r="AR2773" s="307"/>
      <c r="AS2773" s="310"/>
    </row>
    <row r="2774" spans="1:47" x14ac:dyDescent="0.3">
      <c r="A2774" s="285">
        <v>121835</v>
      </c>
      <c r="B2774" s="286" t="s">
        <v>540</v>
      </c>
      <c r="C2774" t="s">
        <v>995</v>
      </c>
      <c r="D2774" t="s">
        <v>995</v>
      </c>
      <c r="E2774" t="s">
        <v>995</v>
      </c>
      <c r="F2774" t="s">
        <v>995</v>
      </c>
      <c r="G2774" t="s">
        <v>995</v>
      </c>
      <c r="H2774" t="s">
        <v>995</v>
      </c>
      <c r="I2774" t="s">
        <v>995</v>
      </c>
      <c r="J2774" t="s">
        <v>995</v>
      </c>
      <c r="K2774" t="s">
        <v>995</v>
      </c>
      <c r="L2774" t="s">
        <v>995</v>
      </c>
      <c r="M2774" t="s">
        <v>995</v>
      </c>
      <c r="N2774" t="s">
        <v>995</v>
      </c>
      <c r="O2774" t="s">
        <v>995</v>
      </c>
      <c r="P2774" t="s">
        <v>995</v>
      </c>
      <c r="Q2774" t="s">
        <v>995</v>
      </c>
      <c r="R2774" t="s">
        <v>995</v>
      </c>
      <c r="S2774" t="s">
        <v>995</v>
      </c>
      <c r="T2774" t="s">
        <v>995</v>
      </c>
      <c r="U2774" t="s">
        <v>995</v>
      </c>
      <c r="V2774" t="s">
        <v>995</v>
      </c>
      <c r="W2774" t="s">
        <v>995</v>
      </c>
      <c r="X2774" t="s">
        <v>995</v>
      </c>
      <c r="Y2774" t="s">
        <v>995</v>
      </c>
      <c r="Z2774" t="s">
        <v>995</v>
      </c>
      <c r="AA2774" t="s">
        <v>995</v>
      </c>
      <c r="AB2774" t="s">
        <v>995</v>
      </c>
      <c r="AC2774" t="s">
        <v>995</v>
      </c>
      <c r="AD2774" t="s">
        <v>995</v>
      </c>
      <c r="AE2774" t="s">
        <v>995</v>
      </c>
      <c r="AF2774" t="s">
        <v>995</v>
      </c>
      <c r="AG2774" t="s">
        <v>995</v>
      </c>
      <c r="AH2774" t="s">
        <v>995</v>
      </c>
      <c r="AI2774" t="s">
        <v>995</v>
      </c>
      <c r="AJ2774" t="s">
        <v>995</v>
      </c>
      <c r="AK2774" t="s">
        <v>995</v>
      </c>
      <c r="AL2774" t="s">
        <v>995</v>
      </c>
      <c r="AM2774" t="s">
        <v>995</v>
      </c>
      <c r="AN2774" t="s">
        <v>995</v>
      </c>
      <c r="AO2774" t="s">
        <v>995</v>
      </c>
      <c r="AP2774" t="s">
        <v>995</v>
      </c>
      <c r="AQ2774" s="286" t="s">
        <v>855</v>
      </c>
      <c r="AR2774" s="303"/>
      <c r="AS2774" s="303"/>
    </row>
    <row r="2775" spans="1:47" x14ac:dyDescent="0.3">
      <c r="A2775" s="285">
        <v>121836</v>
      </c>
      <c r="B2775" s="286" t="s">
        <v>61</v>
      </c>
      <c r="C2775" t="s">
        <v>224</v>
      </c>
      <c r="D2775" t="s">
        <v>224</v>
      </c>
      <c r="E2775" t="s">
        <v>224</v>
      </c>
      <c r="F2775" t="s">
        <v>224</v>
      </c>
      <c r="G2775" t="s">
        <v>224</v>
      </c>
      <c r="H2775" t="s">
        <v>226</v>
      </c>
      <c r="I2775" t="s">
        <v>225</v>
      </c>
      <c r="J2775" t="s">
        <v>226</v>
      </c>
      <c r="K2775" t="s">
        <v>226</v>
      </c>
      <c r="L2775" t="s">
        <v>224</v>
      </c>
      <c r="M2775" t="s">
        <v>226</v>
      </c>
      <c r="N2775" t="s">
        <v>226</v>
      </c>
      <c r="O2775" t="s">
        <v>226</v>
      </c>
      <c r="P2775" t="s">
        <v>226</v>
      </c>
      <c r="Q2775" t="s">
        <v>225</v>
      </c>
      <c r="R2775" t="s">
        <v>225</v>
      </c>
      <c r="S2775" t="s">
        <v>225</v>
      </c>
      <c r="T2775" t="s">
        <v>225</v>
      </c>
      <c r="U2775" t="s">
        <v>225</v>
      </c>
      <c r="V2775" t="s">
        <v>226</v>
      </c>
      <c r="W2775" t="s">
        <v>394</v>
      </c>
      <c r="X2775" t="s">
        <v>394</v>
      </c>
      <c r="Y2775" t="s">
        <v>394</v>
      </c>
      <c r="Z2775" t="s">
        <v>394</v>
      </c>
      <c r="AA2775" t="s">
        <v>394</v>
      </c>
      <c r="AB2775" t="s">
        <v>394</v>
      </c>
      <c r="AC2775" t="s">
        <v>394</v>
      </c>
      <c r="AD2775" t="s">
        <v>394</v>
      </c>
      <c r="AE2775" t="s">
        <v>394</v>
      </c>
      <c r="AF2775" t="s">
        <v>394</v>
      </c>
      <c r="AG2775" t="s">
        <v>394</v>
      </c>
      <c r="AH2775" t="s">
        <v>394</v>
      </c>
      <c r="AI2775" t="s">
        <v>394</v>
      </c>
      <c r="AJ2775" t="s">
        <v>394</v>
      </c>
      <c r="AK2775" t="s">
        <v>394</v>
      </c>
      <c r="AL2775" t="s">
        <v>394</v>
      </c>
      <c r="AM2775" t="s">
        <v>394</v>
      </c>
      <c r="AN2775" t="s">
        <v>394</v>
      </c>
      <c r="AO2775" t="s">
        <v>394</v>
      </c>
      <c r="AP2775" t="s">
        <v>394</v>
      </c>
      <c r="AQ2775" s="289"/>
      <c r="AR2775" s="296"/>
      <c r="AS2775" s="296"/>
      <c r="AU2775"/>
    </row>
    <row r="2776" spans="1:47" x14ac:dyDescent="0.3">
      <c r="A2776" s="285">
        <v>121837</v>
      </c>
      <c r="B2776" s="286" t="s">
        <v>540</v>
      </c>
      <c r="C2776" t="s">
        <v>995</v>
      </c>
      <c r="D2776" t="s">
        <v>995</v>
      </c>
      <c r="E2776" t="s">
        <v>995</v>
      </c>
      <c r="F2776" t="s">
        <v>995</v>
      </c>
      <c r="G2776" t="s">
        <v>995</v>
      </c>
      <c r="H2776" t="s">
        <v>995</v>
      </c>
      <c r="I2776" t="s">
        <v>995</v>
      </c>
      <c r="J2776" t="s">
        <v>995</v>
      </c>
      <c r="K2776" t="s">
        <v>995</v>
      </c>
      <c r="L2776" t="s">
        <v>995</v>
      </c>
      <c r="M2776" t="s">
        <v>995</v>
      </c>
      <c r="N2776" t="s">
        <v>995</v>
      </c>
      <c r="O2776" t="s">
        <v>995</v>
      </c>
      <c r="P2776" t="s">
        <v>995</v>
      </c>
      <c r="Q2776" t="s">
        <v>995</v>
      </c>
      <c r="R2776" t="s">
        <v>995</v>
      </c>
      <c r="S2776" t="s">
        <v>995</v>
      </c>
      <c r="T2776" t="s">
        <v>995</v>
      </c>
      <c r="U2776" t="s">
        <v>995</v>
      </c>
      <c r="V2776" t="s">
        <v>995</v>
      </c>
      <c r="W2776" t="s">
        <v>995</v>
      </c>
      <c r="X2776" t="s">
        <v>995</v>
      </c>
      <c r="Y2776" t="s">
        <v>995</v>
      </c>
      <c r="Z2776" t="s">
        <v>995</v>
      </c>
      <c r="AA2776" t="s">
        <v>995</v>
      </c>
      <c r="AB2776" t="s">
        <v>995</v>
      </c>
      <c r="AC2776" t="s">
        <v>995</v>
      </c>
      <c r="AD2776" t="s">
        <v>995</v>
      </c>
      <c r="AE2776" t="s">
        <v>995</v>
      </c>
      <c r="AF2776" t="s">
        <v>995</v>
      </c>
      <c r="AG2776" t="s">
        <v>995</v>
      </c>
      <c r="AH2776" t="s">
        <v>995</v>
      </c>
      <c r="AI2776" t="s">
        <v>995</v>
      </c>
      <c r="AJ2776" t="s">
        <v>995</v>
      </c>
      <c r="AK2776" t="s">
        <v>995</v>
      </c>
      <c r="AL2776" t="s">
        <v>995</v>
      </c>
      <c r="AM2776" t="s">
        <v>995</v>
      </c>
      <c r="AN2776" t="s">
        <v>995</v>
      </c>
      <c r="AO2776" t="s">
        <v>995</v>
      </c>
      <c r="AP2776" t="s">
        <v>995</v>
      </c>
      <c r="AQ2776" s="286" t="s">
        <v>855</v>
      </c>
      <c r="AR2776" s="303"/>
      <c r="AS2776" s="303"/>
    </row>
    <row r="2777" spans="1:47" x14ac:dyDescent="0.3">
      <c r="A2777" s="285">
        <v>121838</v>
      </c>
      <c r="B2777" s="286" t="s">
        <v>540</v>
      </c>
      <c r="C2777" t="s">
        <v>995</v>
      </c>
      <c r="D2777" t="s">
        <v>995</v>
      </c>
      <c r="E2777" t="s">
        <v>995</v>
      </c>
      <c r="F2777" t="s">
        <v>995</v>
      </c>
      <c r="G2777" t="s">
        <v>995</v>
      </c>
      <c r="H2777" t="s">
        <v>995</v>
      </c>
      <c r="I2777" t="s">
        <v>995</v>
      </c>
      <c r="J2777" t="s">
        <v>995</v>
      </c>
      <c r="K2777" t="s">
        <v>995</v>
      </c>
      <c r="L2777" t="s">
        <v>995</v>
      </c>
      <c r="M2777" t="s">
        <v>995</v>
      </c>
      <c r="N2777" t="s">
        <v>995</v>
      </c>
      <c r="O2777" t="s">
        <v>995</v>
      </c>
      <c r="P2777" t="s">
        <v>995</v>
      </c>
      <c r="Q2777" t="s">
        <v>995</v>
      </c>
      <c r="R2777" t="s">
        <v>995</v>
      </c>
      <c r="S2777" t="s">
        <v>995</v>
      </c>
      <c r="T2777" t="s">
        <v>995</v>
      </c>
      <c r="U2777" t="s">
        <v>995</v>
      </c>
      <c r="V2777" t="s">
        <v>995</v>
      </c>
      <c r="W2777" t="s">
        <v>995</v>
      </c>
      <c r="X2777" t="s">
        <v>995</v>
      </c>
      <c r="Y2777" t="s">
        <v>995</v>
      </c>
      <c r="Z2777" t="s">
        <v>995</v>
      </c>
      <c r="AA2777" t="s">
        <v>995</v>
      </c>
      <c r="AB2777" t="s">
        <v>995</v>
      </c>
      <c r="AC2777" t="s">
        <v>995</v>
      </c>
      <c r="AD2777" t="s">
        <v>995</v>
      </c>
      <c r="AE2777" t="s">
        <v>995</v>
      </c>
      <c r="AF2777" t="s">
        <v>995</v>
      </c>
      <c r="AG2777" t="s">
        <v>995</v>
      </c>
      <c r="AH2777" t="s">
        <v>995</v>
      </c>
      <c r="AI2777" t="s">
        <v>995</v>
      </c>
      <c r="AJ2777" t="s">
        <v>995</v>
      </c>
      <c r="AK2777" t="s">
        <v>995</v>
      </c>
      <c r="AL2777" t="s">
        <v>995</v>
      </c>
      <c r="AM2777" t="s">
        <v>995</v>
      </c>
      <c r="AN2777" t="s">
        <v>995</v>
      </c>
      <c r="AO2777" t="s">
        <v>995</v>
      </c>
      <c r="AP2777" t="s">
        <v>995</v>
      </c>
      <c r="AQ2777" s="286" t="s">
        <v>855</v>
      </c>
      <c r="AR2777" s="303"/>
      <c r="AS2777" s="303"/>
    </row>
    <row r="2778" spans="1:47" ht="21.6" x14ac:dyDescent="0.3">
      <c r="A2778" s="285">
        <v>121839</v>
      </c>
      <c r="B2778" s="286" t="s">
        <v>61</v>
      </c>
      <c r="C2778" t="s">
        <v>226</v>
      </c>
      <c r="D2778" t="s">
        <v>226</v>
      </c>
      <c r="E2778" t="s">
        <v>226</v>
      </c>
      <c r="F2778" t="s">
        <v>226</v>
      </c>
      <c r="G2778" t="s">
        <v>226</v>
      </c>
      <c r="H2778" t="s">
        <v>226</v>
      </c>
      <c r="I2778" t="s">
        <v>226</v>
      </c>
      <c r="J2778" t="s">
        <v>226</v>
      </c>
      <c r="K2778" t="s">
        <v>226</v>
      </c>
      <c r="L2778" t="s">
        <v>226</v>
      </c>
      <c r="M2778" t="s">
        <v>226</v>
      </c>
      <c r="N2778" t="s">
        <v>224</v>
      </c>
      <c r="O2778" t="s">
        <v>226</v>
      </c>
      <c r="P2778" t="s">
        <v>226</v>
      </c>
      <c r="Q2778" t="s">
        <v>226</v>
      </c>
      <c r="R2778" t="s">
        <v>226</v>
      </c>
      <c r="S2778" t="s">
        <v>226</v>
      </c>
      <c r="T2778" t="s">
        <v>226</v>
      </c>
      <c r="U2778" t="s">
        <v>226</v>
      </c>
      <c r="V2778" t="s">
        <v>226</v>
      </c>
      <c r="W2778" t="s">
        <v>226</v>
      </c>
      <c r="X2778" t="s">
        <v>226</v>
      </c>
      <c r="Y2778" t="s">
        <v>226</v>
      </c>
      <c r="Z2778" t="s">
        <v>225</v>
      </c>
      <c r="AA2778" t="s">
        <v>226</v>
      </c>
      <c r="AB2778" t="s">
        <v>225</v>
      </c>
      <c r="AC2778" t="s">
        <v>226</v>
      </c>
      <c r="AD2778" t="s">
        <v>226</v>
      </c>
      <c r="AE2778" t="s">
        <v>226</v>
      </c>
      <c r="AF2778" t="s">
        <v>226</v>
      </c>
      <c r="AG2778" t="s">
        <v>226</v>
      </c>
      <c r="AH2778" t="s">
        <v>226</v>
      </c>
      <c r="AI2778" t="s">
        <v>226</v>
      </c>
      <c r="AJ2778" t="s">
        <v>226</v>
      </c>
      <c r="AK2778" t="s">
        <v>226</v>
      </c>
      <c r="AL2778" t="s">
        <v>226</v>
      </c>
      <c r="AM2778" t="s">
        <v>225</v>
      </c>
      <c r="AN2778" t="s">
        <v>226</v>
      </c>
      <c r="AO2778" t="s">
        <v>226</v>
      </c>
      <c r="AP2778" t="s">
        <v>225</v>
      </c>
      <c r="AQ2778" s="286" t="s">
        <v>394</v>
      </c>
      <c r="AR2778" s="307"/>
      <c r="AS2778" s="310"/>
    </row>
    <row r="2779" spans="1:47" x14ac:dyDescent="0.3">
      <c r="A2779" s="285">
        <v>121840</v>
      </c>
      <c r="B2779" s="286" t="s">
        <v>61</v>
      </c>
      <c r="AQ2779" s="286" t="s">
        <v>394</v>
      </c>
      <c r="AR2779" s="303"/>
      <c r="AS2779" s="303"/>
    </row>
    <row r="2780" spans="1:47" x14ac:dyDescent="0.3">
      <c r="A2780" s="285">
        <v>121841</v>
      </c>
      <c r="B2780" s="286" t="s">
        <v>539</v>
      </c>
      <c r="C2780" t="s">
        <v>995</v>
      </c>
      <c r="D2780" t="s">
        <v>995</v>
      </c>
      <c r="E2780" t="s">
        <v>995</v>
      </c>
      <c r="F2780" t="s">
        <v>995</v>
      </c>
      <c r="G2780" t="s">
        <v>995</v>
      </c>
      <c r="H2780" t="s">
        <v>995</v>
      </c>
      <c r="I2780" t="s">
        <v>995</v>
      </c>
      <c r="J2780" t="s">
        <v>995</v>
      </c>
      <c r="K2780" t="s">
        <v>995</v>
      </c>
      <c r="L2780" t="s">
        <v>995</v>
      </c>
      <c r="M2780" t="s">
        <v>995</v>
      </c>
      <c r="N2780" t="s">
        <v>995</v>
      </c>
      <c r="O2780" t="s">
        <v>995</v>
      </c>
      <c r="P2780" t="s">
        <v>995</v>
      </c>
      <c r="Q2780" t="s">
        <v>995</v>
      </c>
      <c r="R2780" t="s">
        <v>995</v>
      </c>
      <c r="S2780" t="s">
        <v>995</v>
      </c>
      <c r="T2780" t="s">
        <v>995</v>
      </c>
      <c r="U2780" t="s">
        <v>995</v>
      </c>
      <c r="V2780" t="s">
        <v>995</v>
      </c>
      <c r="W2780" t="s">
        <v>995</v>
      </c>
      <c r="X2780" t="s">
        <v>995</v>
      </c>
      <c r="Y2780" t="s">
        <v>995</v>
      </c>
      <c r="Z2780" t="s">
        <v>995</v>
      </c>
      <c r="AA2780" t="s">
        <v>995</v>
      </c>
      <c r="AB2780" t="s">
        <v>995</v>
      </c>
      <c r="AC2780" t="s">
        <v>995</v>
      </c>
      <c r="AD2780" t="s">
        <v>995</v>
      </c>
      <c r="AE2780" t="s">
        <v>995</v>
      </c>
      <c r="AF2780" t="s">
        <v>995</v>
      </c>
      <c r="AG2780" t="s">
        <v>995</v>
      </c>
      <c r="AH2780" t="s">
        <v>995</v>
      </c>
      <c r="AI2780" t="s">
        <v>995</v>
      </c>
      <c r="AJ2780" t="s">
        <v>995</v>
      </c>
      <c r="AK2780" t="s">
        <v>995</v>
      </c>
      <c r="AL2780" t="s">
        <v>995</v>
      </c>
      <c r="AM2780" t="s">
        <v>995</v>
      </c>
      <c r="AN2780" t="s">
        <v>995</v>
      </c>
      <c r="AO2780" t="s">
        <v>995</v>
      </c>
      <c r="AP2780" t="s">
        <v>995</v>
      </c>
      <c r="AQ2780" s="286" t="s">
        <v>855</v>
      </c>
      <c r="AR2780" s="303"/>
      <c r="AS2780" s="303"/>
    </row>
    <row r="2781" spans="1:47" x14ac:dyDescent="0.3">
      <c r="A2781" s="285">
        <v>121842</v>
      </c>
      <c r="B2781" s="286" t="s">
        <v>539</v>
      </c>
      <c r="C2781" t="s">
        <v>995</v>
      </c>
      <c r="D2781" t="s">
        <v>995</v>
      </c>
      <c r="E2781" t="s">
        <v>995</v>
      </c>
      <c r="F2781" t="s">
        <v>995</v>
      </c>
      <c r="G2781" t="s">
        <v>995</v>
      </c>
      <c r="H2781" t="s">
        <v>995</v>
      </c>
      <c r="I2781" t="s">
        <v>995</v>
      </c>
      <c r="J2781" t="s">
        <v>995</v>
      </c>
      <c r="K2781" t="s">
        <v>995</v>
      </c>
      <c r="L2781" t="s">
        <v>995</v>
      </c>
      <c r="M2781" t="s">
        <v>995</v>
      </c>
      <c r="N2781" t="s">
        <v>995</v>
      </c>
      <c r="O2781" t="s">
        <v>995</v>
      </c>
      <c r="P2781" t="s">
        <v>995</v>
      </c>
      <c r="Q2781" t="s">
        <v>995</v>
      </c>
      <c r="R2781" t="s">
        <v>995</v>
      </c>
      <c r="S2781" t="s">
        <v>995</v>
      </c>
      <c r="T2781" t="s">
        <v>995</v>
      </c>
      <c r="U2781" t="s">
        <v>995</v>
      </c>
      <c r="V2781" t="s">
        <v>995</v>
      </c>
      <c r="W2781" t="s">
        <v>995</v>
      </c>
      <c r="X2781" t="s">
        <v>995</v>
      </c>
      <c r="Y2781" t="s">
        <v>995</v>
      </c>
      <c r="Z2781" t="s">
        <v>995</v>
      </c>
      <c r="AA2781" t="s">
        <v>995</v>
      </c>
      <c r="AB2781" t="s">
        <v>995</v>
      </c>
      <c r="AC2781" t="s">
        <v>995</v>
      </c>
      <c r="AD2781" t="s">
        <v>995</v>
      </c>
      <c r="AE2781" t="s">
        <v>995</v>
      </c>
      <c r="AF2781" t="s">
        <v>995</v>
      </c>
      <c r="AG2781" t="s">
        <v>995</v>
      </c>
      <c r="AH2781" t="s">
        <v>995</v>
      </c>
      <c r="AI2781" t="s">
        <v>995</v>
      </c>
      <c r="AJ2781" t="s">
        <v>995</v>
      </c>
      <c r="AK2781" t="s">
        <v>995</v>
      </c>
      <c r="AL2781" t="s">
        <v>995</v>
      </c>
      <c r="AM2781" t="s">
        <v>995</v>
      </c>
      <c r="AN2781" t="s">
        <v>995</v>
      </c>
      <c r="AO2781" t="s">
        <v>995</v>
      </c>
      <c r="AP2781" t="s">
        <v>995</v>
      </c>
      <c r="AQ2781" s="286" t="s">
        <v>855</v>
      </c>
      <c r="AR2781" s="303"/>
      <c r="AS2781" s="303"/>
    </row>
    <row r="2782" spans="1:47" ht="21.6" x14ac:dyDescent="0.3">
      <c r="A2782" s="285">
        <v>121843</v>
      </c>
      <c r="B2782" s="286" t="s">
        <v>61</v>
      </c>
      <c r="C2782" t="s">
        <v>226</v>
      </c>
      <c r="D2782" t="s">
        <v>224</v>
      </c>
      <c r="E2782" t="s">
        <v>226</v>
      </c>
      <c r="F2782" t="s">
        <v>226</v>
      </c>
      <c r="G2782" t="s">
        <v>224</v>
      </c>
      <c r="H2782" t="s">
        <v>224</v>
      </c>
      <c r="I2782" t="s">
        <v>224</v>
      </c>
      <c r="J2782" t="s">
        <v>226</v>
      </c>
      <c r="K2782" t="s">
        <v>226</v>
      </c>
      <c r="L2782" t="s">
        <v>226</v>
      </c>
      <c r="M2782" t="s">
        <v>226</v>
      </c>
      <c r="N2782" t="s">
        <v>224</v>
      </c>
      <c r="O2782" t="s">
        <v>226</v>
      </c>
      <c r="P2782" t="s">
        <v>226</v>
      </c>
      <c r="Q2782" t="s">
        <v>226</v>
      </c>
      <c r="R2782" t="s">
        <v>226</v>
      </c>
      <c r="S2782" t="s">
        <v>226</v>
      </c>
      <c r="T2782" t="s">
        <v>224</v>
      </c>
      <c r="U2782" t="s">
        <v>226</v>
      </c>
      <c r="V2782" t="s">
        <v>226</v>
      </c>
      <c r="W2782" t="s">
        <v>226</v>
      </c>
      <c r="X2782" t="s">
        <v>226</v>
      </c>
      <c r="Y2782" t="s">
        <v>226</v>
      </c>
      <c r="Z2782" t="s">
        <v>226</v>
      </c>
      <c r="AA2782" t="s">
        <v>224</v>
      </c>
      <c r="AB2782" t="s">
        <v>226</v>
      </c>
      <c r="AC2782" t="s">
        <v>224</v>
      </c>
      <c r="AD2782" t="s">
        <v>226</v>
      </c>
      <c r="AE2782" t="s">
        <v>224</v>
      </c>
      <c r="AF2782" t="s">
        <v>224</v>
      </c>
      <c r="AG2782" t="s">
        <v>226</v>
      </c>
      <c r="AH2782" t="s">
        <v>226</v>
      </c>
      <c r="AI2782" t="s">
        <v>226</v>
      </c>
      <c r="AJ2782" t="s">
        <v>226</v>
      </c>
      <c r="AK2782" t="s">
        <v>224</v>
      </c>
      <c r="AL2782" t="s">
        <v>226</v>
      </c>
      <c r="AM2782" t="s">
        <v>226</v>
      </c>
      <c r="AN2782" t="s">
        <v>226</v>
      </c>
      <c r="AO2782" t="s">
        <v>226</v>
      </c>
      <c r="AP2782" t="s">
        <v>226</v>
      </c>
      <c r="AQ2782" s="286" t="s">
        <v>394</v>
      </c>
      <c r="AR2782" s="307"/>
      <c r="AS2782" s="310"/>
    </row>
    <row r="2783" spans="1:47" ht="33" x14ac:dyDescent="0.65">
      <c r="A2783" s="285">
        <v>121844</v>
      </c>
      <c r="B2783" s="286" t="s">
        <v>541</v>
      </c>
      <c r="C2783" t="s">
        <v>226</v>
      </c>
      <c r="D2783" t="s">
        <v>226</v>
      </c>
      <c r="E2783" t="s">
        <v>226</v>
      </c>
      <c r="F2783" t="s">
        <v>226</v>
      </c>
      <c r="G2783" t="s">
        <v>226</v>
      </c>
      <c r="H2783" t="s">
        <v>226</v>
      </c>
      <c r="I2783" t="s">
        <v>226</v>
      </c>
      <c r="J2783" t="s">
        <v>226</v>
      </c>
      <c r="K2783" t="s">
        <v>226</v>
      </c>
      <c r="L2783" t="s">
        <v>226</v>
      </c>
      <c r="M2783" t="s">
        <v>226</v>
      </c>
      <c r="N2783" t="s">
        <v>226</v>
      </c>
      <c r="O2783" t="s">
        <v>226</v>
      </c>
      <c r="P2783" t="s">
        <v>224</v>
      </c>
      <c r="Q2783" t="s">
        <v>226</v>
      </c>
      <c r="R2783" t="s">
        <v>226</v>
      </c>
      <c r="S2783" t="s">
        <v>226</v>
      </c>
      <c r="T2783" t="s">
        <v>226</v>
      </c>
      <c r="U2783" t="s">
        <v>226</v>
      </c>
      <c r="V2783" t="s">
        <v>226</v>
      </c>
      <c r="W2783" t="s">
        <v>225</v>
      </c>
      <c r="X2783" t="s">
        <v>225</v>
      </c>
      <c r="Y2783" t="s">
        <v>225</v>
      </c>
      <c r="Z2783" t="s">
        <v>225</v>
      </c>
      <c r="AA2783" t="s">
        <v>225</v>
      </c>
      <c r="AQ2783" s="288"/>
      <c r="AR2783" s="296"/>
      <c r="AS2783" s="296"/>
      <c r="AU2783"/>
    </row>
    <row r="2784" spans="1:47" ht="21.6" x14ac:dyDescent="0.3">
      <c r="A2784" s="285">
        <v>121845</v>
      </c>
      <c r="B2784" s="286" t="s">
        <v>538</v>
      </c>
      <c r="C2784" t="s">
        <v>226</v>
      </c>
      <c r="D2784" t="s">
        <v>226</v>
      </c>
      <c r="E2784" t="s">
        <v>226</v>
      </c>
      <c r="F2784" t="s">
        <v>224</v>
      </c>
      <c r="G2784" t="s">
        <v>224</v>
      </c>
      <c r="H2784" t="s">
        <v>226</v>
      </c>
      <c r="I2784" t="s">
        <v>226</v>
      </c>
      <c r="J2784" t="s">
        <v>226</v>
      </c>
      <c r="K2784" t="s">
        <v>224</v>
      </c>
      <c r="L2784" t="s">
        <v>224</v>
      </c>
      <c r="M2784" t="s">
        <v>226</v>
      </c>
      <c r="N2784" t="s">
        <v>224</v>
      </c>
      <c r="O2784" t="s">
        <v>224</v>
      </c>
      <c r="P2784" t="s">
        <v>224</v>
      </c>
      <c r="Q2784" t="s">
        <v>224</v>
      </c>
      <c r="R2784" t="s">
        <v>224</v>
      </c>
      <c r="S2784" t="s">
        <v>226</v>
      </c>
      <c r="T2784" t="s">
        <v>224</v>
      </c>
      <c r="U2784" t="s">
        <v>226</v>
      </c>
      <c r="V2784" t="s">
        <v>226</v>
      </c>
      <c r="W2784" t="s">
        <v>224</v>
      </c>
      <c r="X2784" t="s">
        <v>225</v>
      </c>
      <c r="Y2784" t="s">
        <v>224</v>
      </c>
      <c r="Z2784" t="s">
        <v>225</v>
      </c>
      <c r="AA2784" t="s">
        <v>226</v>
      </c>
      <c r="AB2784" t="s">
        <v>225</v>
      </c>
      <c r="AC2784" t="s">
        <v>225</v>
      </c>
      <c r="AD2784" t="s">
        <v>225</v>
      </c>
      <c r="AE2784" t="s">
        <v>225</v>
      </c>
      <c r="AF2784" t="s">
        <v>225</v>
      </c>
      <c r="AG2784" t="s">
        <v>394</v>
      </c>
      <c r="AH2784" t="s">
        <v>394</v>
      </c>
      <c r="AI2784" t="s">
        <v>394</v>
      </c>
      <c r="AJ2784" t="s">
        <v>394</v>
      </c>
      <c r="AK2784" t="s">
        <v>394</v>
      </c>
      <c r="AL2784" t="s">
        <v>394</v>
      </c>
      <c r="AM2784" t="s">
        <v>394</v>
      </c>
      <c r="AN2784" t="s">
        <v>394</v>
      </c>
      <c r="AO2784" t="s">
        <v>394</v>
      </c>
      <c r="AP2784" t="s">
        <v>394</v>
      </c>
      <c r="AQ2784" s="286" t="s">
        <v>394</v>
      </c>
      <c r="AR2784" s="307"/>
      <c r="AS2784" s="310"/>
    </row>
    <row r="2785" spans="1:45" x14ac:dyDescent="0.3">
      <c r="A2785" s="285">
        <v>121846</v>
      </c>
      <c r="B2785" s="286" t="s">
        <v>539</v>
      </c>
      <c r="C2785" t="s">
        <v>995</v>
      </c>
      <c r="D2785" t="s">
        <v>995</v>
      </c>
      <c r="E2785" t="s">
        <v>995</v>
      </c>
      <c r="F2785" t="s">
        <v>995</v>
      </c>
      <c r="G2785" t="s">
        <v>995</v>
      </c>
      <c r="H2785" t="s">
        <v>995</v>
      </c>
      <c r="I2785" t="s">
        <v>995</v>
      </c>
      <c r="J2785" t="s">
        <v>995</v>
      </c>
      <c r="K2785" t="s">
        <v>995</v>
      </c>
      <c r="L2785" t="s">
        <v>995</v>
      </c>
      <c r="M2785" t="s">
        <v>995</v>
      </c>
      <c r="N2785" t="s">
        <v>995</v>
      </c>
      <c r="O2785" t="s">
        <v>995</v>
      </c>
      <c r="P2785" t="s">
        <v>995</v>
      </c>
      <c r="Q2785" t="s">
        <v>995</v>
      </c>
      <c r="R2785" t="s">
        <v>995</v>
      </c>
      <c r="S2785" t="s">
        <v>995</v>
      </c>
      <c r="T2785" t="s">
        <v>995</v>
      </c>
      <c r="U2785" t="s">
        <v>995</v>
      </c>
      <c r="V2785" t="s">
        <v>995</v>
      </c>
      <c r="W2785" t="s">
        <v>995</v>
      </c>
      <c r="X2785" t="s">
        <v>995</v>
      </c>
      <c r="Y2785" t="s">
        <v>995</v>
      </c>
      <c r="Z2785" t="s">
        <v>995</v>
      </c>
      <c r="AA2785" t="s">
        <v>995</v>
      </c>
      <c r="AB2785" t="s">
        <v>995</v>
      </c>
      <c r="AC2785" t="s">
        <v>995</v>
      </c>
      <c r="AD2785" t="s">
        <v>995</v>
      </c>
      <c r="AE2785" t="s">
        <v>995</v>
      </c>
      <c r="AF2785" t="s">
        <v>995</v>
      </c>
      <c r="AG2785" t="s">
        <v>995</v>
      </c>
      <c r="AH2785" t="s">
        <v>995</v>
      </c>
      <c r="AI2785" t="s">
        <v>995</v>
      </c>
      <c r="AJ2785" t="s">
        <v>995</v>
      </c>
      <c r="AK2785" t="s">
        <v>995</v>
      </c>
      <c r="AL2785" t="s">
        <v>995</v>
      </c>
      <c r="AM2785" t="s">
        <v>995</v>
      </c>
      <c r="AN2785" t="s">
        <v>995</v>
      </c>
      <c r="AO2785" t="s">
        <v>995</v>
      </c>
      <c r="AP2785" t="s">
        <v>995</v>
      </c>
      <c r="AQ2785" s="286" t="s">
        <v>855</v>
      </c>
      <c r="AR2785" s="303"/>
      <c r="AS2785" s="303"/>
    </row>
    <row r="2786" spans="1:45" x14ac:dyDescent="0.3">
      <c r="A2786" s="285">
        <v>121847</v>
      </c>
      <c r="B2786" s="286" t="s">
        <v>539</v>
      </c>
      <c r="C2786" t="s">
        <v>995</v>
      </c>
      <c r="D2786" t="s">
        <v>995</v>
      </c>
      <c r="E2786" t="s">
        <v>995</v>
      </c>
      <c r="F2786" t="s">
        <v>995</v>
      </c>
      <c r="G2786" t="s">
        <v>995</v>
      </c>
      <c r="H2786" t="s">
        <v>995</v>
      </c>
      <c r="I2786" t="s">
        <v>995</v>
      </c>
      <c r="J2786" t="s">
        <v>995</v>
      </c>
      <c r="K2786" t="s">
        <v>995</v>
      </c>
      <c r="L2786" t="s">
        <v>995</v>
      </c>
      <c r="M2786" t="s">
        <v>995</v>
      </c>
      <c r="N2786" t="s">
        <v>995</v>
      </c>
      <c r="O2786" t="s">
        <v>995</v>
      </c>
      <c r="P2786" t="s">
        <v>995</v>
      </c>
      <c r="Q2786" t="s">
        <v>995</v>
      </c>
      <c r="R2786" t="s">
        <v>995</v>
      </c>
      <c r="S2786" t="s">
        <v>995</v>
      </c>
      <c r="T2786" t="s">
        <v>995</v>
      </c>
      <c r="U2786" t="s">
        <v>995</v>
      </c>
      <c r="V2786" t="s">
        <v>995</v>
      </c>
      <c r="W2786" t="s">
        <v>995</v>
      </c>
      <c r="X2786" t="s">
        <v>995</v>
      </c>
      <c r="Y2786" t="s">
        <v>995</v>
      </c>
      <c r="Z2786" t="s">
        <v>995</v>
      </c>
      <c r="AA2786" t="s">
        <v>995</v>
      </c>
      <c r="AB2786" t="s">
        <v>995</v>
      </c>
      <c r="AC2786" t="s">
        <v>995</v>
      </c>
      <c r="AD2786" t="s">
        <v>995</v>
      </c>
      <c r="AE2786" t="s">
        <v>995</v>
      </c>
      <c r="AF2786" t="s">
        <v>995</v>
      </c>
      <c r="AG2786" t="s">
        <v>995</v>
      </c>
      <c r="AH2786" t="s">
        <v>995</v>
      </c>
      <c r="AI2786" t="s">
        <v>995</v>
      </c>
      <c r="AJ2786" t="s">
        <v>995</v>
      </c>
      <c r="AK2786" t="s">
        <v>995</v>
      </c>
      <c r="AL2786" t="s">
        <v>995</v>
      </c>
      <c r="AM2786" t="s">
        <v>995</v>
      </c>
      <c r="AN2786" t="s">
        <v>995</v>
      </c>
      <c r="AO2786" t="s">
        <v>995</v>
      </c>
      <c r="AP2786" t="s">
        <v>995</v>
      </c>
      <c r="AQ2786" s="286" t="s">
        <v>855</v>
      </c>
      <c r="AR2786" s="303"/>
      <c r="AS2786" s="303"/>
    </row>
    <row r="2787" spans="1:45" x14ac:dyDescent="0.3">
      <c r="A2787" s="285">
        <v>121848</v>
      </c>
      <c r="B2787" s="286" t="s">
        <v>540</v>
      </c>
      <c r="C2787" t="s">
        <v>995</v>
      </c>
      <c r="D2787" t="s">
        <v>995</v>
      </c>
      <c r="E2787" t="s">
        <v>995</v>
      </c>
      <c r="F2787" t="s">
        <v>995</v>
      </c>
      <c r="G2787" t="s">
        <v>995</v>
      </c>
      <c r="H2787" t="s">
        <v>995</v>
      </c>
      <c r="I2787" t="s">
        <v>995</v>
      </c>
      <c r="J2787" t="s">
        <v>995</v>
      </c>
      <c r="K2787" t="s">
        <v>995</v>
      </c>
      <c r="L2787" t="s">
        <v>995</v>
      </c>
      <c r="M2787" t="s">
        <v>995</v>
      </c>
      <c r="N2787" t="s">
        <v>995</v>
      </c>
      <c r="O2787" t="s">
        <v>995</v>
      </c>
      <c r="P2787" t="s">
        <v>995</v>
      </c>
      <c r="Q2787" t="s">
        <v>995</v>
      </c>
      <c r="R2787" t="s">
        <v>995</v>
      </c>
      <c r="S2787" t="s">
        <v>995</v>
      </c>
      <c r="T2787" t="s">
        <v>995</v>
      </c>
      <c r="U2787" t="s">
        <v>995</v>
      </c>
      <c r="V2787" t="s">
        <v>995</v>
      </c>
      <c r="W2787" t="s">
        <v>995</v>
      </c>
      <c r="X2787" t="s">
        <v>995</v>
      </c>
      <c r="Y2787" t="s">
        <v>995</v>
      </c>
      <c r="Z2787" t="s">
        <v>995</v>
      </c>
      <c r="AA2787" t="s">
        <v>995</v>
      </c>
      <c r="AB2787" t="s">
        <v>995</v>
      </c>
      <c r="AC2787" t="s">
        <v>995</v>
      </c>
      <c r="AD2787" t="s">
        <v>995</v>
      </c>
      <c r="AE2787" t="s">
        <v>995</v>
      </c>
      <c r="AF2787" t="s">
        <v>995</v>
      </c>
      <c r="AG2787" t="s">
        <v>995</v>
      </c>
      <c r="AH2787" t="s">
        <v>995</v>
      </c>
      <c r="AI2787" t="s">
        <v>995</v>
      </c>
      <c r="AJ2787" t="s">
        <v>995</v>
      </c>
      <c r="AK2787" t="s">
        <v>995</v>
      </c>
      <c r="AL2787" t="s">
        <v>995</v>
      </c>
      <c r="AM2787" t="s">
        <v>995</v>
      </c>
      <c r="AN2787" t="s">
        <v>995</v>
      </c>
      <c r="AO2787" t="s">
        <v>995</v>
      </c>
      <c r="AP2787" t="s">
        <v>995</v>
      </c>
      <c r="AQ2787" s="286" t="s">
        <v>855</v>
      </c>
      <c r="AR2787" s="303"/>
      <c r="AS2787" s="303"/>
    </row>
    <row r="2788" spans="1:45" x14ac:dyDescent="0.3">
      <c r="A2788" s="285">
        <v>121849</v>
      </c>
      <c r="B2788" s="286" t="s">
        <v>539</v>
      </c>
      <c r="C2788" t="s">
        <v>995</v>
      </c>
      <c r="D2788" t="s">
        <v>995</v>
      </c>
      <c r="E2788" t="s">
        <v>995</v>
      </c>
      <c r="F2788" t="s">
        <v>995</v>
      </c>
      <c r="G2788" t="s">
        <v>995</v>
      </c>
      <c r="H2788" t="s">
        <v>995</v>
      </c>
      <c r="I2788" t="s">
        <v>995</v>
      </c>
      <c r="J2788" t="s">
        <v>995</v>
      </c>
      <c r="K2788" t="s">
        <v>995</v>
      </c>
      <c r="L2788" t="s">
        <v>995</v>
      </c>
      <c r="M2788" t="s">
        <v>995</v>
      </c>
      <c r="N2788" t="s">
        <v>995</v>
      </c>
      <c r="O2788" t="s">
        <v>995</v>
      </c>
      <c r="P2788" t="s">
        <v>995</v>
      </c>
      <c r="Q2788" t="s">
        <v>995</v>
      </c>
      <c r="R2788" t="s">
        <v>995</v>
      </c>
      <c r="S2788" t="s">
        <v>995</v>
      </c>
      <c r="T2788" t="s">
        <v>995</v>
      </c>
      <c r="U2788" t="s">
        <v>995</v>
      </c>
      <c r="V2788" t="s">
        <v>995</v>
      </c>
      <c r="W2788" t="s">
        <v>995</v>
      </c>
      <c r="X2788" t="s">
        <v>995</v>
      </c>
      <c r="Y2788" t="s">
        <v>995</v>
      </c>
      <c r="Z2788" t="s">
        <v>995</v>
      </c>
      <c r="AA2788" t="s">
        <v>995</v>
      </c>
      <c r="AB2788" t="s">
        <v>995</v>
      </c>
      <c r="AC2788" t="s">
        <v>995</v>
      </c>
      <c r="AD2788" t="s">
        <v>995</v>
      </c>
      <c r="AE2788" t="s">
        <v>995</v>
      </c>
      <c r="AF2788" t="s">
        <v>995</v>
      </c>
      <c r="AG2788" t="s">
        <v>995</v>
      </c>
      <c r="AH2788" t="s">
        <v>995</v>
      </c>
      <c r="AI2788" t="s">
        <v>995</v>
      </c>
      <c r="AJ2788" t="s">
        <v>995</v>
      </c>
      <c r="AK2788" t="s">
        <v>995</v>
      </c>
      <c r="AL2788" t="s">
        <v>995</v>
      </c>
      <c r="AM2788" t="s">
        <v>995</v>
      </c>
      <c r="AN2788" t="s">
        <v>995</v>
      </c>
      <c r="AO2788" t="s">
        <v>995</v>
      </c>
      <c r="AP2788" t="s">
        <v>995</v>
      </c>
      <c r="AQ2788" s="286" t="s">
        <v>855</v>
      </c>
      <c r="AR2788" s="303"/>
      <c r="AS2788" s="303"/>
    </row>
    <row r="2789" spans="1:45" x14ac:dyDescent="0.3">
      <c r="A2789" s="285">
        <v>121850</v>
      </c>
      <c r="B2789" s="286" t="s">
        <v>539</v>
      </c>
      <c r="C2789" t="s">
        <v>995</v>
      </c>
      <c r="D2789" t="s">
        <v>995</v>
      </c>
      <c r="E2789" t="s">
        <v>995</v>
      </c>
      <c r="F2789" t="s">
        <v>995</v>
      </c>
      <c r="G2789" t="s">
        <v>995</v>
      </c>
      <c r="H2789" t="s">
        <v>995</v>
      </c>
      <c r="I2789" t="s">
        <v>995</v>
      </c>
      <c r="J2789" t="s">
        <v>995</v>
      </c>
      <c r="K2789" t="s">
        <v>995</v>
      </c>
      <c r="L2789" t="s">
        <v>995</v>
      </c>
      <c r="M2789" t="s">
        <v>995</v>
      </c>
      <c r="N2789" t="s">
        <v>995</v>
      </c>
      <c r="O2789" t="s">
        <v>995</v>
      </c>
      <c r="P2789" t="s">
        <v>995</v>
      </c>
      <c r="Q2789" t="s">
        <v>995</v>
      </c>
      <c r="R2789" t="s">
        <v>995</v>
      </c>
      <c r="S2789" t="s">
        <v>995</v>
      </c>
      <c r="T2789" t="s">
        <v>995</v>
      </c>
      <c r="U2789" t="s">
        <v>995</v>
      </c>
      <c r="V2789" t="s">
        <v>995</v>
      </c>
      <c r="W2789" t="s">
        <v>995</v>
      </c>
      <c r="X2789" t="s">
        <v>995</v>
      </c>
      <c r="Y2789" t="s">
        <v>995</v>
      </c>
      <c r="Z2789" t="s">
        <v>995</v>
      </c>
      <c r="AA2789" t="s">
        <v>995</v>
      </c>
      <c r="AB2789" t="s">
        <v>995</v>
      </c>
      <c r="AC2789" t="s">
        <v>995</v>
      </c>
      <c r="AD2789" t="s">
        <v>995</v>
      </c>
      <c r="AE2789" t="s">
        <v>995</v>
      </c>
      <c r="AF2789" t="s">
        <v>995</v>
      </c>
      <c r="AG2789" t="s">
        <v>995</v>
      </c>
      <c r="AH2789" t="s">
        <v>995</v>
      </c>
      <c r="AI2789" t="s">
        <v>995</v>
      </c>
      <c r="AJ2789" t="s">
        <v>995</v>
      </c>
      <c r="AK2789" t="s">
        <v>995</v>
      </c>
      <c r="AL2789" t="s">
        <v>995</v>
      </c>
      <c r="AM2789" t="s">
        <v>995</v>
      </c>
      <c r="AN2789" t="s">
        <v>995</v>
      </c>
      <c r="AO2789" t="s">
        <v>995</v>
      </c>
      <c r="AP2789" t="s">
        <v>995</v>
      </c>
      <c r="AQ2789" s="286" t="s">
        <v>855</v>
      </c>
      <c r="AR2789" s="303"/>
      <c r="AS2789" s="303"/>
    </row>
    <row r="2790" spans="1:45" ht="21.6" x14ac:dyDescent="0.3">
      <c r="A2790" s="285">
        <v>121851</v>
      </c>
      <c r="B2790" s="286" t="s">
        <v>8485</v>
      </c>
      <c r="C2790" t="s">
        <v>226</v>
      </c>
      <c r="D2790" t="s">
        <v>226</v>
      </c>
      <c r="E2790" t="s">
        <v>226</v>
      </c>
      <c r="F2790" t="s">
        <v>224</v>
      </c>
      <c r="G2790" t="s">
        <v>224</v>
      </c>
      <c r="H2790" t="s">
        <v>226</v>
      </c>
      <c r="I2790" t="s">
        <v>224</v>
      </c>
      <c r="J2790" t="s">
        <v>224</v>
      </c>
      <c r="K2790" t="s">
        <v>226</v>
      </c>
      <c r="L2790" t="s">
        <v>224</v>
      </c>
      <c r="M2790" t="s">
        <v>224</v>
      </c>
      <c r="N2790" t="s">
        <v>224</v>
      </c>
      <c r="O2790" t="s">
        <v>225</v>
      </c>
      <c r="P2790" t="s">
        <v>226</v>
      </c>
      <c r="Q2790" t="s">
        <v>224</v>
      </c>
      <c r="R2790" t="s">
        <v>226</v>
      </c>
      <c r="S2790" t="s">
        <v>226</v>
      </c>
      <c r="T2790" t="s">
        <v>224</v>
      </c>
      <c r="U2790" t="s">
        <v>226</v>
      </c>
      <c r="V2790" t="s">
        <v>226</v>
      </c>
      <c r="W2790" t="s">
        <v>224</v>
      </c>
      <c r="X2790" t="s">
        <v>226</v>
      </c>
      <c r="Y2790" t="s">
        <v>226</v>
      </c>
      <c r="Z2790" t="s">
        <v>226</v>
      </c>
      <c r="AA2790" t="s">
        <v>226</v>
      </c>
      <c r="AB2790" t="s">
        <v>226</v>
      </c>
      <c r="AC2790" t="s">
        <v>226</v>
      </c>
      <c r="AD2790" t="s">
        <v>226</v>
      </c>
      <c r="AE2790" t="s">
        <v>226</v>
      </c>
      <c r="AF2790" t="s">
        <v>226</v>
      </c>
      <c r="AG2790" t="s">
        <v>226</v>
      </c>
      <c r="AH2790" t="s">
        <v>226</v>
      </c>
      <c r="AI2790" t="s">
        <v>226</v>
      </c>
      <c r="AJ2790" t="s">
        <v>226</v>
      </c>
      <c r="AK2790" t="s">
        <v>226</v>
      </c>
      <c r="AL2790" t="s">
        <v>225</v>
      </c>
      <c r="AM2790" t="s">
        <v>225</v>
      </c>
      <c r="AN2790" t="s">
        <v>225</v>
      </c>
      <c r="AO2790" t="s">
        <v>225</v>
      </c>
      <c r="AP2790" t="s">
        <v>225</v>
      </c>
      <c r="AQ2790" s="286" t="s">
        <v>394</v>
      </c>
      <c r="AR2790" s="307"/>
      <c r="AS2790" s="310"/>
    </row>
    <row r="2791" spans="1:45" x14ac:dyDescent="0.3">
      <c r="A2791" s="285">
        <v>121852</v>
      </c>
      <c r="B2791" s="286" t="s">
        <v>540</v>
      </c>
      <c r="C2791" t="s">
        <v>995</v>
      </c>
      <c r="D2791" t="s">
        <v>995</v>
      </c>
      <c r="E2791" t="s">
        <v>995</v>
      </c>
      <c r="F2791" t="s">
        <v>995</v>
      </c>
      <c r="G2791" t="s">
        <v>995</v>
      </c>
      <c r="H2791" t="s">
        <v>995</v>
      </c>
      <c r="I2791" t="s">
        <v>995</v>
      </c>
      <c r="J2791" t="s">
        <v>995</v>
      </c>
      <c r="K2791" t="s">
        <v>995</v>
      </c>
      <c r="L2791" t="s">
        <v>995</v>
      </c>
      <c r="M2791" t="s">
        <v>995</v>
      </c>
      <c r="N2791" t="s">
        <v>995</v>
      </c>
      <c r="O2791" t="s">
        <v>995</v>
      </c>
      <c r="P2791" t="s">
        <v>995</v>
      </c>
      <c r="Q2791" t="s">
        <v>995</v>
      </c>
      <c r="R2791" t="s">
        <v>995</v>
      </c>
      <c r="S2791" t="s">
        <v>995</v>
      </c>
      <c r="T2791" t="s">
        <v>995</v>
      </c>
      <c r="U2791" t="s">
        <v>995</v>
      </c>
      <c r="V2791" t="s">
        <v>995</v>
      </c>
      <c r="W2791" t="s">
        <v>995</v>
      </c>
      <c r="X2791" t="s">
        <v>995</v>
      </c>
      <c r="Y2791" t="s">
        <v>995</v>
      </c>
      <c r="Z2791" t="s">
        <v>995</v>
      </c>
      <c r="AA2791" t="s">
        <v>995</v>
      </c>
      <c r="AB2791" t="s">
        <v>995</v>
      </c>
      <c r="AC2791" t="s">
        <v>995</v>
      </c>
      <c r="AD2791" t="s">
        <v>995</v>
      </c>
      <c r="AE2791" t="s">
        <v>995</v>
      </c>
      <c r="AF2791" t="s">
        <v>995</v>
      </c>
      <c r="AG2791" t="s">
        <v>995</v>
      </c>
      <c r="AH2791" t="s">
        <v>995</v>
      </c>
      <c r="AI2791" t="s">
        <v>995</v>
      </c>
      <c r="AJ2791" t="s">
        <v>995</v>
      </c>
      <c r="AK2791" t="s">
        <v>995</v>
      </c>
      <c r="AL2791" t="s">
        <v>995</v>
      </c>
      <c r="AM2791" t="s">
        <v>995</v>
      </c>
      <c r="AN2791" t="s">
        <v>995</v>
      </c>
      <c r="AO2791" t="s">
        <v>995</v>
      </c>
      <c r="AP2791" t="s">
        <v>995</v>
      </c>
      <c r="AQ2791" s="286" t="s">
        <v>855</v>
      </c>
      <c r="AR2791" s="303"/>
      <c r="AS2791" s="303"/>
    </row>
    <row r="2792" spans="1:45" ht="21.6" x14ac:dyDescent="0.3">
      <c r="A2792" s="285">
        <v>121853</v>
      </c>
      <c r="B2792" s="286" t="s">
        <v>538</v>
      </c>
      <c r="C2792" t="s">
        <v>226</v>
      </c>
      <c r="D2792" t="s">
        <v>226</v>
      </c>
      <c r="E2792" t="s">
        <v>224</v>
      </c>
      <c r="F2792" t="s">
        <v>226</v>
      </c>
      <c r="G2792" t="s">
        <v>226</v>
      </c>
      <c r="H2792" t="s">
        <v>226</v>
      </c>
      <c r="I2792" t="s">
        <v>226</v>
      </c>
      <c r="J2792" t="s">
        <v>224</v>
      </c>
      <c r="K2792" t="s">
        <v>226</v>
      </c>
      <c r="L2792" t="s">
        <v>224</v>
      </c>
      <c r="M2792" t="s">
        <v>226</v>
      </c>
      <c r="N2792" t="s">
        <v>226</v>
      </c>
      <c r="O2792" t="s">
        <v>226</v>
      </c>
      <c r="P2792" t="s">
        <v>224</v>
      </c>
      <c r="Q2792" t="s">
        <v>224</v>
      </c>
      <c r="R2792" t="s">
        <v>224</v>
      </c>
      <c r="S2792" t="s">
        <v>224</v>
      </c>
      <c r="T2792" t="s">
        <v>226</v>
      </c>
      <c r="U2792" t="s">
        <v>226</v>
      </c>
      <c r="V2792" t="s">
        <v>226</v>
      </c>
      <c r="W2792" t="s">
        <v>225</v>
      </c>
      <c r="X2792" t="s">
        <v>225</v>
      </c>
      <c r="Y2792" t="s">
        <v>225</v>
      </c>
      <c r="Z2792" t="s">
        <v>226</v>
      </c>
      <c r="AA2792" t="s">
        <v>226</v>
      </c>
      <c r="AB2792" t="s">
        <v>225</v>
      </c>
      <c r="AC2792" t="s">
        <v>225</v>
      </c>
      <c r="AD2792" t="s">
        <v>225</v>
      </c>
      <c r="AE2792" t="s">
        <v>225</v>
      </c>
      <c r="AF2792" t="s">
        <v>225</v>
      </c>
      <c r="AG2792" t="s">
        <v>394</v>
      </c>
      <c r="AH2792" t="s">
        <v>394</v>
      </c>
      <c r="AI2792" t="s">
        <v>394</v>
      </c>
      <c r="AJ2792" t="s">
        <v>394</v>
      </c>
      <c r="AK2792" t="s">
        <v>394</v>
      </c>
      <c r="AL2792" t="s">
        <v>394</v>
      </c>
      <c r="AM2792" t="s">
        <v>394</v>
      </c>
      <c r="AN2792" t="s">
        <v>394</v>
      </c>
      <c r="AO2792" t="s">
        <v>394</v>
      </c>
      <c r="AP2792" t="s">
        <v>394</v>
      </c>
      <c r="AQ2792" s="286" t="s">
        <v>394</v>
      </c>
      <c r="AR2792" s="307"/>
      <c r="AS2792" s="310"/>
    </row>
    <row r="2793" spans="1:45" x14ac:dyDescent="0.3">
      <c r="A2793" s="285">
        <v>121854</v>
      </c>
      <c r="B2793" s="286" t="s">
        <v>540</v>
      </c>
      <c r="C2793" t="s">
        <v>995</v>
      </c>
      <c r="D2793" t="s">
        <v>995</v>
      </c>
      <c r="E2793" t="s">
        <v>995</v>
      </c>
      <c r="F2793" t="s">
        <v>995</v>
      </c>
      <c r="G2793" t="s">
        <v>995</v>
      </c>
      <c r="H2793" t="s">
        <v>995</v>
      </c>
      <c r="I2793" t="s">
        <v>995</v>
      </c>
      <c r="J2793" t="s">
        <v>995</v>
      </c>
      <c r="K2793" t="s">
        <v>995</v>
      </c>
      <c r="L2793" t="s">
        <v>995</v>
      </c>
      <c r="M2793" t="s">
        <v>995</v>
      </c>
      <c r="N2793" t="s">
        <v>995</v>
      </c>
      <c r="O2793" t="s">
        <v>995</v>
      </c>
      <c r="P2793" t="s">
        <v>995</v>
      </c>
      <c r="Q2793" t="s">
        <v>995</v>
      </c>
      <c r="R2793" t="s">
        <v>995</v>
      </c>
      <c r="S2793" t="s">
        <v>995</v>
      </c>
      <c r="T2793" t="s">
        <v>995</v>
      </c>
      <c r="U2793" t="s">
        <v>995</v>
      </c>
      <c r="V2793" t="s">
        <v>995</v>
      </c>
      <c r="W2793" t="s">
        <v>995</v>
      </c>
      <c r="X2793" t="s">
        <v>995</v>
      </c>
      <c r="Y2793" t="s">
        <v>995</v>
      </c>
      <c r="Z2793" t="s">
        <v>995</v>
      </c>
      <c r="AA2793" t="s">
        <v>995</v>
      </c>
      <c r="AB2793" t="s">
        <v>995</v>
      </c>
      <c r="AC2793" t="s">
        <v>995</v>
      </c>
      <c r="AD2793" t="s">
        <v>995</v>
      </c>
      <c r="AE2793" t="s">
        <v>995</v>
      </c>
      <c r="AF2793" t="s">
        <v>995</v>
      </c>
      <c r="AG2793" t="s">
        <v>995</v>
      </c>
      <c r="AH2793" t="s">
        <v>995</v>
      </c>
      <c r="AI2793" t="s">
        <v>995</v>
      </c>
      <c r="AJ2793" t="s">
        <v>995</v>
      </c>
      <c r="AK2793" t="s">
        <v>995</v>
      </c>
      <c r="AL2793" t="s">
        <v>995</v>
      </c>
      <c r="AM2793" t="s">
        <v>995</v>
      </c>
      <c r="AN2793" t="s">
        <v>995</v>
      </c>
      <c r="AO2793" t="s">
        <v>995</v>
      </c>
      <c r="AP2793" t="s">
        <v>995</v>
      </c>
      <c r="AQ2793" s="286" t="s">
        <v>855</v>
      </c>
      <c r="AR2793" s="303"/>
      <c r="AS2793" s="303"/>
    </row>
    <row r="2794" spans="1:45" x14ac:dyDescent="0.3">
      <c r="A2794" s="285">
        <v>121855</v>
      </c>
      <c r="B2794" s="286" t="s">
        <v>539</v>
      </c>
      <c r="C2794" t="s">
        <v>995</v>
      </c>
      <c r="D2794" t="s">
        <v>995</v>
      </c>
      <c r="E2794" t="s">
        <v>995</v>
      </c>
      <c r="F2794" t="s">
        <v>995</v>
      </c>
      <c r="G2794" t="s">
        <v>995</v>
      </c>
      <c r="H2794" t="s">
        <v>995</v>
      </c>
      <c r="I2794" t="s">
        <v>995</v>
      </c>
      <c r="J2794" t="s">
        <v>995</v>
      </c>
      <c r="K2794" t="s">
        <v>995</v>
      </c>
      <c r="L2794" t="s">
        <v>995</v>
      </c>
      <c r="M2794" t="s">
        <v>995</v>
      </c>
      <c r="N2794" t="s">
        <v>995</v>
      </c>
      <c r="O2794" t="s">
        <v>995</v>
      </c>
      <c r="P2794" t="s">
        <v>995</v>
      </c>
      <c r="Q2794" t="s">
        <v>995</v>
      </c>
      <c r="R2794" t="s">
        <v>995</v>
      </c>
      <c r="S2794" t="s">
        <v>995</v>
      </c>
      <c r="T2794" t="s">
        <v>995</v>
      </c>
      <c r="U2794" t="s">
        <v>995</v>
      </c>
      <c r="V2794" t="s">
        <v>995</v>
      </c>
      <c r="W2794" t="s">
        <v>995</v>
      </c>
      <c r="X2794" t="s">
        <v>995</v>
      </c>
      <c r="Y2794" t="s">
        <v>995</v>
      </c>
      <c r="Z2794" t="s">
        <v>995</v>
      </c>
      <c r="AA2794" t="s">
        <v>995</v>
      </c>
      <c r="AB2794" t="s">
        <v>995</v>
      </c>
      <c r="AC2794" t="s">
        <v>995</v>
      </c>
      <c r="AD2794" t="s">
        <v>995</v>
      </c>
      <c r="AE2794" t="s">
        <v>995</v>
      </c>
      <c r="AF2794" t="s">
        <v>995</v>
      </c>
      <c r="AG2794" t="s">
        <v>995</v>
      </c>
      <c r="AH2794" t="s">
        <v>995</v>
      </c>
      <c r="AI2794" t="s">
        <v>995</v>
      </c>
      <c r="AJ2794" t="s">
        <v>995</v>
      </c>
      <c r="AK2794" t="s">
        <v>995</v>
      </c>
      <c r="AL2794" t="s">
        <v>995</v>
      </c>
      <c r="AM2794" t="s">
        <v>995</v>
      </c>
      <c r="AN2794" t="s">
        <v>995</v>
      </c>
      <c r="AO2794" t="s">
        <v>995</v>
      </c>
      <c r="AP2794" t="s">
        <v>995</v>
      </c>
      <c r="AQ2794" s="286" t="s">
        <v>855</v>
      </c>
      <c r="AR2794" s="303"/>
      <c r="AS2794" s="303"/>
    </row>
    <row r="2795" spans="1:45" ht="21.6" x14ac:dyDescent="0.3">
      <c r="A2795" s="285">
        <v>121856</v>
      </c>
      <c r="B2795" s="286" t="s">
        <v>539</v>
      </c>
      <c r="C2795" t="s">
        <v>995</v>
      </c>
      <c r="D2795" t="s">
        <v>995</v>
      </c>
      <c r="E2795" t="s">
        <v>995</v>
      </c>
      <c r="F2795" t="s">
        <v>995</v>
      </c>
      <c r="G2795" t="s">
        <v>995</v>
      </c>
      <c r="H2795" t="s">
        <v>995</v>
      </c>
      <c r="I2795" t="s">
        <v>995</v>
      </c>
      <c r="J2795" t="s">
        <v>995</v>
      </c>
      <c r="K2795" t="s">
        <v>995</v>
      </c>
      <c r="L2795" t="s">
        <v>995</v>
      </c>
      <c r="M2795" t="s">
        <v>995</v>
      </c>
      <c r="N2795" t="s">
        <v>995</v>
      </c>
      <c r="O2795" t="s">
        <v>995</v>
      </c>
      <c r="P2795" t="s">
        <v>995</v>
      </c>
      <c r="Q2795" t="s">
        <v>995</v>
      </c>
      <c r="R2795" t="s">
        <v>995</v>
      </c>
      <c r="S2795" t="s">
        <v>995</v>
      </c>
      <c r="T2795" t="s">
        <v>995</v>
      </c>
      <c r="U2795" t="s">
        <v>995</v>
      </c>
      <c r="V2795" t="s">
        <v>995</v>
      </c>
      <c r="W2795" t="s">
        <v>995</v>
      </c>
      <c r="X2795" t="s">
        <v>995</v>
      </c>
      <c r="Y2795" t="s">
        <v>995</v>
      </c>
      <c r="Z2795" t="s">
        <v>995</v>
      </c>
      <c r="AA2795" t="s">
        <v>995</v>
      </c>
      <c r="AB2795" t="s">
        <v>995</v>
      </c>
      <c r="AC2795" t="s">
        <v>995</v>
      </c>
      <c r="AD2795" t="s">
        <v>995</v>
      </c>
      <c r="AE2795" t="s">
        <v>995</v>
      </c>
      <c r="AF2795" t="s">
        <v>995</v>
      </c>
      <c r="AG2795" t="s">
        <v>995</v>
      </c>
      <c r="AH2795" t="s">
        <v>995</v>
      </c>
      <c r="AI2795" t="s">
        <v>995</v>
      </c>
      <c r="AJ2795" t="s">
        <v>995</v>
      </c>
      <c r="AK2795" t="s">
        <v>995</v>
      </c>
      <c r="AL2795" t="s">
        <v>995</v>
      </c>
      <c r="AM2795" t="s">
        <v>995</v>
      </c>
      <c r="AN2795" t="s">
        <v>995</v>
      </c>
      <c r="AO2795" t="s">
        <v>995</v>
      </c>
      <c r="AP2795" t="s">
        <v>995</v>
      </c>
      <c r="AQ2795" s="286" t="s">
        <v>855</v>
      </c>
      <c r="AR2795" s="307"/>
      <c r="AS2795" s="310"/>
    </row>
    <row r="2796" spans="1:45" x14ac:dyDescent="0.3">
      <c r="A2796" s="285">
        <v>121857</v>
      </c>
      <c r="B2796" s="286" t="s">
        <v>539</v>
      </c>
      <c r="C2796" t="s">
        <v>995</v>
      </c>
      <c r="D2796" t="s">
        <v>995</v>
      </c>
      <c r="E2796" t="s">
        <v>995</v>
      </c>
      <c r="F2796" t="s">
        <v>995</v>
      </c>
      <c r="G2796" t="s">
        <v>995</v>
      </c>
      <c r="H2796" t="s">
        <v>995</v>
      </c>
      <c r="I2796" t="s">
        <v>995</v>
      </c>
      <c r="J2796" t="s">
        <v>995</v>
      </c>
      <c r="K2796" t="s">
        <v>995</v>
      </c>
      <c r="L2796" t="s">
        <v>995</v>
      </c>
      <c r="M2796" t="s">
        <v>995</v>
      </c>
      <c r="N2796" t="s">
        <v>995</v>
      </c>
      <c r="O2796" t="s">
        <v>995</v>
      </c>
      <c r="P2796" t="s">
        <v>995</v>
      </c>
      <c r="Q2796" t="s">
        <v>995</v>
      </c>
      <c r="R2796" t="s">
        <v>995</v>
      </c>
      <c r="S2796" t="s">
        <v>995</v>
      </c>
      <c r="T2796" t="s">
        <v>995</v>
      </c>
      <c r="U2796" t="s">
        <v>995</v>
      </c>
      <c r="V2796" t="s">
        <v>995</v>
      </c>
      <c r="W2796" t="s">
        <v>995</v>
      </c>
      <c r="X2796" t="s">
        <v>995</v>
      </c>
      <c r="Y2796" t="s">
        <v>995</v>
      </c>
      <c r="Z2796" t="s">
        <v>995</v>
      </c>
      <c r="AA2796" t="s">
        <v>995</v>
      </c>
      <c r="AB2796" t="s">
        <v>995</v>
      </c>
      <c r="AC2796" t="s">
        <v>995</v>
      </c>
      <c r="AD2796" t="s">
        <v>995</v>
      </c>
      <c r="AE2796" t="s">
        <v>995</v>
      </c>
      <c r="AF2796" t="s">
        <v>995</v>
      </c>
      <c r="AG2796" t="s">
        <v>995</v>
      </c>
      <c r="AH2796" t="s">
        <v>995</v>
      </c>
      <c r="AI2796" t="s">
        <v>995</v>
      </c>
      <c r="AJ2796" t="s">
        <v>995</v>
      </c>
      <c r="AK2796" t="s">
        <v>995</v>
      </c>
      <c r="AL2796" t="s">
        <v>995</v>
      </c>
      <c r="AM2796" t="s">
        <v>995</v>
      </c>
      <c r="AN2796" t="s">
        <v>995</v>
      </c>
      <c r="AO2796" t="s">
        <v>995</v>
      </c>
      <c r="AP2796" t="s">
        <v>995</v>
      </c>
      <c r="AQ2796" s="286" t="s">
        <v>855</v>
      </c>
      <c r="AR2796" s="303"/>
      <c r="AS2796" s="303"/>
    </row>
    <row r="2797" spans="1:45" ht="21.6" x14ac:dyDescent="0.3">
      <c r="A2797" s="285">
        <v>121858</v>
      </c>
      <c r="B2797" s="286" t="s">
        <v>538</v>
      </c>
      <c r="C2797" t="s">
        <v>226</v>
      </c>
      <c r="D2797" t="s">
        <v>224</v>
      </c>
      <c r="E2797" t="s">
        <v>224</v>
      </c>
      <c r="F2797" t="s">
        <v>224</v>
      </c>
      <c r="G2797" t="s">
        <v>226</v>
      </c>
      <c r="H2797" t="s">
        <v>226</v>
      </c>
      <c r="I2797" t="s">
        <v>225</v>
      </c>
      <c r="J2797" t="s">
        <v>224</v>
      </c>
      <c r="K2797" t="s">
        <v>226</v>
      </c>
      <c r="L2797" t="s">
        <v>224</v>
      </c>
      <c r="M2797" t="s">
        <v>226</v>
      </c>
      <c r="N2797" t="s">
        <v>226</v>
      </c>
      <c r="O2797" t="s">
        <v>226</v>
      </c>
      <c r="P2797" t="s">
        <v>226</v>
      </c>
      <c r="Q2797" t="s">
        <v>226</v>
      </c>
      <c r="R2797" t="s">
        <v>226</v>
      </c>
      <c r="S2797" t="s">
        <v>224</v>
      </c>
      <c r="T2797" t="s">
        <v>226</v>
      </c>
      <c r="U2797" t="s">
        <v>226</v>
      </c>
      <c r="V2797" t="s">
        <v>224</v>
      </c>
      <c r="W2797" t="s">
        <v>226</v>
      </c>
      <c r="X2797" t="s">
        <v>226</v>
      </c>
      <c r="Y2797" t="s">
        <v>226</v>
      </c>
      <c r="Z2797" t="s">
        <v>225</v>
      </c>
      <c r="AA2797" t="s">
        <v>226</v>
      </c>
      <c r="AB2797" t="s">
        <v>394</v>
      </c>
      <c r="AC2797" t="s">
        <v>394</v>
      </c>
      <c r="AD2797" t="s">
        <v>394</v>
      </c>
      <c r="AE2797" t="s">
        <v>394</v>
      </c>
      <c r="AF2797" t="s">
        <v>394</v>
      </c>
      <c r="AG2797" t="s">
        <v>394</v>
      </c>
      <c r="AH2797" t="s">
        <v>394</v>
      </c>
      <c r="AI2797" t="s">
        <v>394</v>
      </c>
      <c r="AJ2797" t="s">
        <v>394</v>
      </c>
      <c r="AK2797" t="s">
        <v>394</v>
      </c>
      <c r="AL2797" t="s">
        <v>394</v>
      </c>
      <c r="AM2797" t="s">
        <v>394</v>
      </c>
      <c r="AN2797" t="s">
        <v>394</v>
      </c>
      <c r="AO2797" t="s">
        <v>394</v>
      </c>
      <c r="AP2797" t="s">
        <v>394</v>
      </c>
      <c r="AQ2797" s="286" t="s">
        <v>394</v>
      </c>
      <c r="AR2797" s="307"/>
      <c r="AS2797" s="310"/>
    </row>
    <row r="2798" spans="1:45" x14ac:dyDescent="0.3">
      <c r="A2798" s="285">
        <v>121859</v>
      </c>
      <c r="B2798" s="286" t="s">
        <v>539</v>
      </c>
      <c r="C2798" t="s">
        <v>995</v>
      </c>
      <c r="D2798" t="s">
        <v>995</v>
      </c>
      <c r="E2798" t="s">
        <v>995</v>
      </c>
      <c r="F2798" t="s">
        <v>995</v>
      </c>
      <c r="G2798" t="s">
        <v>995</v>
      </c>
      <c r="H2798" t="s">
        <v>995</v>
      </c>
      <c r="I2798" t="s">
        <v>995</v>
      </c>
      <c r="J2798" t="s">
        <v>995</v>
      </c>
      <c r="K2798" t="s">
        <v>995</v>
      </c>
      <c r="L2798" t="s">
        <v>995</v>
      </c>
      <c r="M2798" t="s">
        <v>995</v>
      </c>
      <c r="N2798" t="s">
        <v>995</v>
      </c>
      <c r="O2798" t="s">
        <v>995</v>
      </c>
      <c r="P2798" t="s">
        <v>995</v>
      </c>
      <c r="Q2798" t="s">
        <v>995</v>
      </c>
      <c r="R2798" t="s">
        <v>995</v>
      </c>
      <c r="S2798" t="s">
        <v>995</v>
      </c>
      <c r="T2798" t="s">
        <v>995</v>
      </c>
      <c r="U2798" t="s">
        <v>995</v>
      </c>
      <c r="V2798" t="s">
        <v>995</v>
      </c>
      <c r="W2798" t="s">
        <v>995</v>
      </c>
      <c r="X2798" t="s">
        <v>995</v>
      </c>
      <c r="Y2798" t="s">
        <v>995</v>
      </c>
      <c r="Z2798" t="s">
        <v>995</v>
      </c>
      <c r="AA2798" t="s">
        <v>995</v>
      </c>
      <c r="AB2798" t="s">
        <v>995</v>
      </c>
      <c r="AC2798" t="s">
        <v>995</v>
      </c>
      <c r="AD2798" t="s">
        <v>995</v>
      </c>
      <c r="AE2798" t="s">
        <v>995</v>
      </c>
      <c r="AF2798" t="s">
        <v>995</v>
      </c>
      <c r="AG2798" t="s">
        <v>995</v>
      </c>
      <c r="AH2798" t="s">
        <v>995</v>
      </c>
      <c r="AI2798" t="s">
        <v>995</v>
      </c>
      <c r="AJ2798" t="s">
        <v>995</v>
      </c>
      <c r="AK2798" t="s">
        <v>995</v>
      </c>
      <c r="AL2798" t="s">
        <v>995</v>
      </c>
      <c r="AM2798" t="s">
        <v>995</v>
      </c>
      <c r="AN2798" t="s">
        <v>995</v>
      </c>
      <c r="AO2798" t="s">
        <v>995</v>
      </c>
      <c r="AP2798" t="s">
        <v>995</v>
      </c>
      <c r="AQ2798" s="286" t="s">
        <v>855</v>
      </c>
      <c r="AR2798" s="303"/>
      <c r="AS2798" s="303"/>
    </row>
    <row r="2799" spans="1:45" x14ac:dyDescent="0.3">
      <c r="A2799" s="285">
        <v>121860</v>
      </c>
      <c r="B2799" s="286" t="s">
        <v>540</v>
      </c>
      <c r="C2799" t="s">
        <v>995</v>
      </c>
      <c r="D2799" t="s">
        <v>995</v>
      </c>
      <c r="E2799" t="s">
        <v>995</v>
      </c>
      <c r="F2799" t="s">
        <v>995</v>
      </c>
      <c r="G2799" t="s">
        <v>995</v>
      </c>
      <c r="H2799" t="s">
        <v>995</v>
      </c>
      <c r="I2799" t="s">
        <v>995</v>
      </c>
      <c r="J2799" t="s">
        <v>995</v>
      </c>
      <c r="K2799" t="s">
        <v>995</v>
      </c>
      <c r="L2799" t="s">
        <v>995</v>
      </c>
      <c r="M2799" t="s">
        <v>995</v>
      </c>
      <c r="N2799" t="s">
        <v>995</v>
      </c>
      <c r="O2799" t="s">
        <v>995</v>
      </c>
      <c r="P2799" t="s">
        <v>995</v>
      </c>
      <c r="Q2799" t="s">
        <v>995</v>
      </c>
      <c r="R2799" t="s">
        <v>995</v>
      </c>
      <c r="S2799" t="s">
        <v>995</v>
      </c>
      <c r="T2799" t="s">
        <v>995</v>
      </c>
      <c r="U2799" t="s">
        <v>995</v>
      </c>
      <c r="V2799" t="s">
        <v>995</v>
      </c>
      <c r="W2799" t="s">
        <v>995</v>
      </c>
      <c r="X2799" t="s">
        <v>995</v>
      </c>
      <c r="Y2799" t="s">
        <v>995</v>
      </c>
      <c r="Z2799" t="s">
        <v>995</v>
      </c>
      <c r="AA2799" t="s">
        <v>995</v>
      </c>
      <c r="AB2799" t="s">
        <v>995</v>
      </c>
      <c r="AC2799" t="s">
        <v>995</v>
      </c>
      <c r="AD2799" t="s">
        <v>995</v>
      </c>
      <c r="AE2799" t="s">
        <v>995</v>
      </c>
      <c r="AF2799" t="s">
        <v>995</v>
      </c>
      <c r="AG2799" t="s">
        <v>995</v>
      </c>
      <c r="AH2799" t="s">
        <v>995</v>
      </c>
      <c r="AI2799" t="s">
        <v>995</v>
      </c>
      <c r="AJ2799" t="s">
        <v>995</v>
      </c>
      <c r="AK2799" t="s">
        <v>995</v>
      </c>
      <c r="AL2799" t="s">
        <v>995</v>
      </c>
      <c r="AM2799" t="s">
        <v>995</v>
      </c>
      <c r="AN2799" t="s">
        <v>995</v>
      </c>
      <c r="AO2799" t="s">
        <v>995</v>
      </c>
      <c r="AP2799" t="s">
        <v>995</v>
      </c>
      <c r="AQ2799" s="286" t="s">
        <v>855</v>
      </c>
      <c r="AR2799" s="303"/>
      <c r="AS2799" s="303"/>
    </row>
    <row r="2800" spans="1:45" ht="21.6" x14ac:dyDescent="0.3">
      <c r="A2800" s="285">
        <v>121861</v>
      </c>
      <c r="B2800" s="286" t="s">
        <v>61</v>
      </c>
      <c r="C2800" t="s">
        <v>226</v>
      </c>
      <c r="D2800" t="s">
        <v>224</v>
      </c>
      <c r="E2800" t="s">
        <v>224</v>
      </c>
      <c r="F2800" t="s">
        <v>224</v>
      </c>
      <c r="G2800" t="s">
        <v>224</v>
      </c>
      <c r="H2800" t="s">
        <v>226</v>
      </c>
      <c r="I2800" t="s">
        <v>224</v>
      </c>
      <c r="J2800" t="s">
        <v>226</v>
      </c>
      <c r="K2800" t="s">
        <v>226</v>
      </c>
      <c r="L2800" t="s">
        <v>224</v>
      </c>
      <c r="M2800" t="s">
        <v>224</v>
      </c>
      <c r="N2800" t="s">
        <v>225</v>
      </c>
      <c r="O2800" t="s">
        <v>224</v>
      </c>
      <c r="P2800" t="s">
        <v>224</v>
      </c>
      <c r="Q2800" t="s">
        <v>224</v>
      </c>
      <c r="R2800" t="s">
        <v>226</v>
      </c>
      <c r="S2800" t="s">
        <v>226</v>
      </c>
      <c r="T2800" t="s">
        <v>226</v>
      </c>
      <c r="U2800" t="s">
        <v>224</v>
      </c>
      <c r="V2800" t="s">
        <v>226</v>
      </c>
      <c r="W2800" t="s">
        <v>224</v>
      </c>
      <c r="X2800" t="s">
        <v>224</v>
      </c>
      <c r="Y2800" t="s">
        <v>226</v>
      </c>
      <c r="Z2800" t="s">
        <v>226</v>
      </c>
      <c r="AA2800" t="s">
        <v>226</v>
      </c>
      <c r="AB2800" t="s">
        <v>224</v>
      </c>
      <c r="AC2800" t="s">
        <v>226</v>
      </c>
      <c r="AD2800" t="s">
        <v>226</v>
      </c>
      <c r="AE2800" t="s">
        <v>224</v>
      </c>
      <c r="AF2800" t="s">
        <v>226</v>
      </c>
      <c r="AG2800" t="s">
        <v>225</v>
      </c>
      <c r="AH2800" t="s">
        <v>225</v>
      </c>
      <c r="AI2800" t="s">
        <v>225</v>
      </c>
      <c r="AJ2800" t="s">
        <v>225</v>
      </c>
      <c r="AK2800" t="s">
        <v>225</v>
      </c>
      <c r="AL2800" t="s">
        <v>225</v>
      </c>
      <c r="AM2800" t="s">
        <v>225</v>
      </c>
      <c r="AN2800" t="s">
        <v>225</v>
      </c>
      <c r="AO2800" t="s">
        <v>225</v>
      </c>
      <c r="AP2800" t="s">
        <v>225</v>
      </c>
      <c r="AQ2800" s="286" t="s">
        <v>394</v>
      </c>
      <c r="AR2800" s="307"/>
      <c r="AS2800" s="310"/>
    </row>
    <row r="2801" spans="1:45" x14ac:dyDescent="0.3">
      <c r="A2801" s="285">
        <v>121862</v>
      </c>
      <c r="B2801" s="286" t="s">
        <v>539</v>
      </c>
      <c r="C2801" t="s">
        <v>995</v>
      </c>
      <c r="D2801" t="s">
        <v>995</v>
      </c>
      <c r="E2801" t="s">
        <v>995</v>
      </c>
      <c r="F2801" t="s">
        <v>995</v>
      </c>
      <c r="G2801" t="s">
        <v>995</v>
      </c>
      <c r="H2801" t="s">
        <v>995</v>
      </c>
      <c r="I2801" t="s">
        <v>995</v>
      </c>
      <c r="J2801" t="s">
        <v>995</v>
      </c>
      <c r="K2801" t="s">
        <v>995</v>
      </c>
      <c r="L2801" t="s">
        <v>995</v>
      </c>
      <c r="M2801" t="s">
        <v>995</v>
      </c>
      <c r="N2801" t="s">
        <v>995</v>
      </c>
      <c r="O2801" t="s">
        <v>995</v>
      </c>
      <c r="P2801" t="s">
        <v>995</v>
      </c>
      <c r="Q2801" t="s">
        <v>995</v>
      </c>
      <c r="R2801" t="s">
        <v>995</v>
      </c>
      <c r="S2801" t="s">
        <v>995</v>
      </c>
      <c r="T2801" t="s">
        <v>995</v>
      </c>
      <c r="U2801" t="s">
        <v>995</v>
      </c>
      <c r="V2801" t="s">
        <v>995</v>
      </c>
      <c r="W2801" t="s">
        <v>995</v>
      </c>
      <c r="X2801" t="s">
        <v>995</v>
      </c>
      <c r="Y2801" t="s">
        <v>995</v>
      </c>
      <c r="Z2801" t="s">
        <v>995</v>
      </c>
      <c r="AA2801" t="s">
        <v>995</v>
      </c>
      <c r="AB2801" t="s">
        <v>995</v>
      </c>
      <c r="AC2801" t="s">
        <v>995</v>
      </c>
      <c r="AD2801" t="s">
        <v>995</v>
      </c>
      <c r="AE2801" t="s">
        <v>995</v>
      </c>
      <c r="AF2801" t="s">
        <v>995</v>
      </c>
      <c r="AG2801" t="s">
        <v>995</v>
      </c>
      <c r="AH2801" t="s">
        <v>995</v>
      </c>
      <c r="AI2801" t="s">
        <v>995</v>
      </c>
      <c r="AJ2801" t="s">
        <v>995</v>
      </c>
      <c r="AK2801" t="s">
        <v>995</v>
      </c>
      <c r="AL2801" t="s">
        <v>995</v>
      </c>
      <c r="AM2801" t="s">
        <v>995</v>
      </c>
      <c r="AN2801" t="s">
        <v>995</v>
      </c>
      <c r="AO2801" t="s">
        <v>995</v>
      </c>
      <c r="AP2801" t="s">
        <v>995</v>
      </c>
      <c r="AQ2801" s="286" t="s">
        <v>855</v>
      </c>
      <c r="AR2801" s="303"/>
      <c r="AS2801" s="303"/>
    </row>
    <row r="2802" spans="1:45" x14ac:dyDescent="0.3">
      <c r="A2802" s="285">
        <v>121863</v>
      </c>
      <c r="B2802" s="286" t="s">
        <v>539</v>
      </c>
      <c r="C2802" t="s">
        <v>995</v>
      </c>
      <c r="D2802" t="s">
        <v>995</v>
      </c>
      <c r="E2802" t="s">
        <v>995</v>
      </c>
      <c r="F2802" t="s">
        <v>995</v>
      </c>
      <c r="G2802" t="s">
        <v>995</v>
      </c>
      <c r="H2802" t="s">
        <v>995</v>
      </c>
      <c r="I2802" t="s">
        <v>995</v>
      </c>
      <c r="J2802" t="s">
        <v>995</v>
      </c>
      <c r="K2802" t="s">
        <v>995</v>
      </c>
      <c r="L2802" t="s">
        <v>995</v>
      </c>
      <c r="M2802" t="s">
        <v>995</v>
      </c>
      <c r="N2802" t="s">
        <v>995</v>
      </c>
      <c r="O2802" t="s">
        <v>995</v>
      </c>
      <c r="P2802" t="s">
        <v>995</v>
      </c>
      <c r="Q2802" t="s">
        <v>995</v>
      </c>
      <c r="R2802" t="s">
        <v>995</v>
      </c>
      <c r="S2802" t="s">
        <v>995</v>
      </c>
      <c r="T2802" t="s">
        <v>995</v>
      </c>
      <c r="U2802" t="s">
        <v>995</v>
      </c>
      <c r="V2802" t="s">
        <v>995</v>
      </c>
      <c r="W2802" t="s">
        <v>995</v>
      </c>
      <c r="X2802" t="s">
        <v>995</v>
      </c>
      <c r="Y2802" t="s">
        <v>995</v>
      </c>
      <c r="Z2802" t="s">
        <v>995</v>
      </c>
      <c r="AA2802" t="s">
        <v>995</v>
      </c>
      <c r="AB2802" t="s">
        <v>995</v>
      </c>
      <c r="AC2802" t="s">
        <v>995</v>
      </c>
      <c r="AD2802" t="s">
        <v>995</v>
      </c>
      <c r="AE2802" t="s">
        <v>995</v>
      </c>
      <c r="AF2802" t="s">
        <v>995</v>
      </c>
      <c r="AG2802" t="s">
        <v>995</v>
      </c>
      <c r="AH2802" t="s">
        <v>995</v>
      </c>
      <c r="AI2802" t="s">
        <v>995</v>
      </c>
      <c r="AJ2802" t="s">
        <v>995</v>
      </c>
      <c r="AK2802" t="s">
        <v>995</v>
      </c>
      <c r="AL2802" t="s">
        <v>995</v>
      </c>
      <c r="AM2802" t="s">
        <v>995</v>
      </c>
      <c r="AN2802" t="s">
        <v>995</v>
      </c>
      <c r="AO2802" t="s">
        <v>995</v>
      </c>
      <c r="AP2802" t="s">
        <v>995</v>
      </c>
      <c r="AQ2802" s="286" t="s">
        <v>855</v>
      </c>
      <c r="AR2802" s="303"/>
      <c r="AS2802" s="303"/>
    </row>
    <row r="2803" spans="1:45" x14ac:dyDescent="0.3">
      <c r="A2803" s="285">
        <v>121864</v>
      </c>
      <c r="B2803" s="286" t="s">
        <v>539</v>
      </c>
      <c r="C2803" t="s">
        <v>995</v>
      </c>
      <c r="D2803" t="s">
        <v>995</v>
      </c>
      <c r="E2803" t="s">
        <v>995</v>
      </c>
      <c r="F2803" t="s">
        <v>995</v>
      </c>
      <c r="G2803" t="s">
        <v>995</v>
      </c>
      <c r="H2803" t="s">
        <v>995</v>
      </c>
      <c r="I2803" t="s">
        <v>995</v>
      </c>
      <c r="J2803" t="s">
        <v>995</v>
      </c>
      <c r="K2803" t="s">
        <v>995</v>
      </c>
      <c r="L2803" t="s">
        <v>995</v>
      </c>
      <c r="M2803" t="s">
        <v>995</v>
      </c>
      <c r="N2803" t="s">
        <v>995</v>
      </c>
      <c r="O2803" t="s">
        <v>995</v>
      </c>
      <c r="P2803" t="s">
        <v>995</v>
      </c>
      <c r="Q2803" t="s">
        <v>995</v>
      </c>
      <c r="R2803" t="s">
        <v>995</v>
      </c>
      <c r="S2803" t="s">
        <v>995</v>
      </c>
      <c r="T2803" t="s">
        <v>995</v>
      </c>
      <c r="U2803" t="s">
        <v>995</v>
      </c>
      <c r="V2803" t="s">
        <v>995</v>
      </c>
      <c r="W2803" t="s">
        <v>995</v>
      </c>
      <c r="X2803" t="s">
        <v>995</v>
      </c>
      <c r="Y2803" t="s">
        <v>995</v>
      </c>
      <c r="Z2803" t="s">
        <v>995</v>
      </c>
      <c r="AA2803" t="s">
        <v>995</v>
      </c>
      <c r="AB2803" t="s">
        <v>995</v>
      </c>
      <c r="AC2803" t="s">
        <v>995</v>
      </c>
      <c r="AD2803" t="s">
        <v>995</v>
      </c>
      <c r="AE2803" t="s">
        <v>995</v>
      </c>
      <c r="AF2803" t="s">
        <v>995</v>
      </c>
      <c r="AG2803" t="s">
        <v>995</v>
      </c>
      <c r="AH2803" t="s">
        <v>995</v>
      </c>
      <c r="AI2803" t="s">
        <v>995</v>
      </c>
      <c r="AJ2803" t="s">
        <v>995</v>
      </c>
      <c r="AK2803" t="s">
        <v>995</v>
      </c>
      <c r="AL2803" t="s">
        <v>995</v>
      </c>
      <c r="AM2803" t="s">
        <v>995</v>
      </c>
      <c r="AN2803" t="s">
        <v>995</v>
      </c>
      <c r="AO2803" t="s">
        <v>995</v>
      </c>
      <c r="AP2803" t="s">
        <v>995</v>
      </c>
      <c r="AQ2803" s="286" t="s">
        <v>855</v>
      </c>
      <c r="AR2803" s="303"/>
      <c r="AS2803" s="303"/>
    </row>
    <row r="2804" spans="1:45" x14ac:dyDescent="0.3">
      <c r="A2804" s="285">
        <v>121866</v>
      </c>
      <c r="B2804" s="286" t="s">
        <v>540</v>
      </c>
      <c r="C2804" t="s">
        <v>995</v>
      </c>
      <c r="D2804" t="s">
        <v>995</v>
      </c>
      <c r="E2804" t="s">
        <v>995</v>
      </c>
      <c r="F2804" t="s">
        <v>995</v>
      </c>
      <c r="G2804" t="s">
        <v>995</v>
      </c>
      <c r="H2804" t="s">
        <v>995</v>
      </c>
      <c r="I2804" t="s">
        <v>995</v>
      </c>
      <c r="J2804" t="s">
        <v>995</v>
      </c>
      <c r="K2804" t="s">
        <v>995</v>
      </c>
      <c r="L2804" t="s">
        <v>995</v>
      </c>
      <c r="M2804" t="s">
        <v>995</v>
      </c>
      <c r="N2804" t="s">
        <v>995</v>
      </c>
      <c r="O2804" t="s">
        <v>995</v>
      </c>
      <c r="P2804" t="s">
        <v>995</v>
      </c>
      <c r="Q2804" t="s">
        <v>995</v>
      </c>
      <c r="R2804" t="s">
        <v>995</v>
      </c>
      <c r="S2804" t="s">
        <v>995</v>
      </c>
      <c r="T2804" t="s">
        <v>995</v>
      </c>
      <c r="U2804" t="s">
        <v>995</v>
      </c>
      <c r="V2804" t="s">
        <v>995</v>
      </c>
      <c r="W2804" t="s">
        <v>995</v>
      </c>
      <c r="X2804" t="s">
        <v>995</v>
      </c>
      <c r="Y2804" t="s">
        <v>995</v>
      </c>
      <c r="Z2804" t="s">
        <v>995</v>
      </c>
      <c r="AA2804" t="s">
        <v>995</v>
      </c>
      <c r="AB2804" t="s">
        <v>995</v>
      </c>
      <c r="AC2804" t="s">
        <v>995</v>
      </c>
      <c r="AD2804" t="s">
        <v>995</v>
      </c>
      <c r="AE2804" t="s">
        <v>995</v>
      </c>
      <c r="AF2804" t="s">
        <v>995</v>
      </c>
      <c r="AG2804" t="s">
        <v>995</v>
      </c>
      <c r="AH2804" t="s">
        <v>995</v>
      </c>
      <c r="AI2804" t="s">
        <v>995</v>
      </c>
      <c r="AJ2804" t="s">
        <v>995</v>
      </c>
      <c r="AK2804" t="s">
        <v>995</v>
      </c>
      <c r="AL2804" t="s">
        <v>995</v>
      </c>
      <c r="AM2804" t="s">
        <v>995</v>
      </c>
      <c r="AN2804" t="s">
        <v>995</v>
      </c>
      <c r="AO2804" t="s">
        <v>995</v>
      </c>
      <c r="AP2804" t="s">
        <v>995</v>
      </c>
      <c r="AQ2804" s="286" t="s">
        <v>855</v>
      </c>
      <c r="AR2804" s="303"/>
      <c r="AS2804" s="303"/>
    </row>
    <row r="2805" spans="1:45" x14ac:dyDescent="0.3">
      <c r="A2805" s="285">
        <v>121867</v>
      </c>
      <c r="B2805" s="286" t="s">
        <v>61</v>
      </c>
      <c r="C2805" t="s">
        <v>995</v>
      </c>
      <c r="D2805" t="s">
        <v>995</v>
      </c>
      <c r="E2805" t="s">
        <v>995</v>
      </c>
      <c r="F2805" t="s">
        <v>995</v>
      </c>
      <c r="G2805" t="s">
        <v>995</v>
      </c>
      <c r="H2805" t="s">
        <v>995</v>
      </c>
      <c r="I2805" t="s">
        <v>995</v>
      </c>
      <c r="J2805" t="s">
        <v>995</v>
      </c>
      <c r="K2805" t="s">
        <v>995</v>
      </c>
      <c r="L2805" t="s">
        <v>995</v>
      </c>
      <c r="M2805" t="s">
        <v>995</v>
      </c>
      <c r="N2805" t="s">
        <v>995</v>
      </c>
      <c r="O2805" t="s">
        <v>995</v>
      </c>
      <c r="P2805" t="s">
        <v>995</v>
      </c>
      <c r="Q2805" t="s">
        <v>995</v>
      </c>
      <c r="R2805" t="s">
        <v>995</v>
      </c>
      <c r="S2805" t="s">
        <v>995</v>
      </c>
      <c r="T2805" t="s">
        <v>995</v>
      </c>
      <c r="U2805" t="s">
        <v>995</v>
      </c>
      <c r="V2805" t="s">
        <v>995</v>
      </c>
      <c r="W2805" t="s">
        <v>995</v>
      </c>
      <c r="X2805" t="s">
        <v>995</v>
      </c>
      <c r="Y2805" t="s">
        <v>995</v>
      </c>
      <c r="Z2805" t="s">
        <v>995</v>
      </c>
      <c r="AA2805" t="s">
        <v>995</v>
      </c>
      <c r="AB2805" t="s">
        <v>995</v>
      </c>
      <c r="AC2805" t="s">
        <v>995</v>
      </c>
      <c r="AD2805" t="s">
        <v>995</v>
      </c>
      <c r="AE2805" t="s">
        <v>995</v>
      </c>
      <c r="AF2805" t="s">
        <v>995</v>
      </c>
      <c r="AG2805" t="s">
        <v>995</v>
      </c>
      <c r="AH2805" t="s">
        <v>995</v>
      </c>
      <c r="AI2805" t="s">
        <v>995</v>
      </c>
      <c r="AJ2805" t="s">
        <v>995</v>
      </c>
      <c r="AK2805" t="s">
        <v>995</v>
      </c>
      <c r="AL2805" t="s">
        <v>995</v>
      </c>
      <c r="AM2805" t="s">
        <v>995</v>
      </c>
      <c r="AN2805" t="s">
        <v>995</v>
      </c>
      <c r="AO2805" t="s">
        <v>995</v>
      </c>
      <c r="AP2805" t="s">
        <v>995</v>
      </c>
      <c r="AQ2805" s="286" t="s">
        <v>855</v>
      </c>
      <c r="AR2805" s="303"/>
      <c r="AS2805" s="303"/>
    </row>
    <row r="2806" spans="1:45" x14ac:dyDescent="0.3">
      <c r="A2806" s="285">
        <v>121868</v>
      </c>
      <c r="B2806" s="286" t="s">
        <v>539</v>
      </c>
      <c r="C2806" t="s">
        <v>995</v>
      </c>
      <c r="D2806" t="s">
        <v>995</v>
      </c>
      <c r="E2806" t="s">
        <v>995</v>
      </c>
      <c r="F2806" t="s">
        <v>995</v>
      </c>
      <c r="G2806" t="s">
        <v>995</v>
      </c>
      <c r="H2806" t="s">
        <v>995</v>
      </c>
      <c r="I2806" t="s">
        <v>995</v>
      </c>
      <c r="J2806" t="s">
        <v>995</v>
      </c>
      <c r="K2806" t="s">
        <v>995</v>
      </c>
      <c r="L2806" t="s">
        <v>995</v>
      </c>
      <c r="M2806" t="s">
        <v>995</v>
      </c>
      <c r="N2806" t="s">
        <v>995</v>
      </c>
      <c r="O2806" t="s">
        <v>995</v>
      </c>
      <c r="P2806" t="s">
        <v>995</v>
      </c>
      <c r="Q2806" t="s">
        <v>995</v>
      </c>
      <c r="R2806" t="s">
        <v>995</v>
      </c>
      <c r="S2806" t="s">
        <v>995</v>
      </c>
      <c r="T2806" t="s">
        <v>995</v>
      </c>
      <c r="U2806" t="s">
        <v>995</v>
      </c>
      <c r="V2806" t="s">
        <v>995</v>
      </c>
      <c r="W2806" t="s">
        <v>995</v>
      </c>
      <c r="X2806" t="s">
        <v>995</v>
      </c>
      <c r="Y2806" t="s">
        <v>995</v>
      </c>
      <c r="Z2806" t="s">
        <v>995</v>
      </c>
      <c r="AA2806" t="s">
        <v>995</v>
      </c>
      <c r="AB2806" t="s">
        <v>995</v>
      </c>
      <c r="AC2806" t="s">
        <v>995</v>
      </c>
      <c r="AD2806" t="s">
        <v>995</v>
      </c>
      <c r="AE2806" t="s">
        <v>995</v>
      </c>
      <c r="AF2806" t="s">
        <v>995</v>
      </c>
      <c r="AG2806" t="s">
        <v>995</v>
      </c>
      <c r="AH2806" t="s">
        <v>995</v>
      </c>
      <c r="AI2806" t="s">
        <v>995</v>
      </c>
      <c r="AJ2806" t="s">
        <v>995</v>
      </c>
      <c r="AK2806" t="s">
        <v>995</v>
      </c>
      <c r="AL2806" t="s">
        <v>995</v>
      </c>
      <c r="AM2806" t="s">
        <v>995</v>
      </c>
      <c r="AN2806" t="s">
        <v>995</v>
      </c>
      <c r="AO2806" t="s">
        <v>995</v>
      </c>
      <c r="AP2806" t="s">
        <v>995</v>
      </c>
      <c r="AQ2806" s="286" t="s">
        <v>855</v>
      </c>
      <c r="AR2806" s="303"/>
      <c r="AS2806" s="303"/>
    </row>
    <row r="2807" spans="1:45" x14ac:dyDescent="0.3">
      <c r="A2807" s="285">
        <v>121869</v>
      </c>
      <c r="B2807" s="286" t="s">
        <v>539</v>
      </c>
      <c r="C2807" t="s">
        <v>995</v>
      </c>
      <c r="D2807" t="s">
        <v>995</v>
      </c>
      <c r="E2807" t="s">
        <v>995</v>
      </c>
      <c r="F2807" t="s">
        <v>995</v>
      </c>
      <c r="G2807" t="s">
        <v>995</v>
      </c>
      <c r="H2807" t="s">
        <v>995</v>
      </c>
      <c r="I2807" t="s">
        <v>995</v>
      </c>
      <c r="J2807" t="s">
        <v>995</v>
      </c>
      <c r="K2807" t="s">
        <v>995</v>
      </c>
      <c r="L2807" t="s">
        <v>995</v>
      </c>
      <c r="M2807" t="s">
        <v>995</v>
      </c>
      <c r="N2807" t="s">
        <v>995</v>
      </c>
      <c r="O2807" t="s">
        <v>995</v>
      </c>
      <c r="P2807" t="s">
        <v>995</v>
      </c>
      <c r="Q2807" t="s">
        <v>995</v>
      </c>
      <c r="R2807" t="s">
        <v>995</v>
      </c>
      <c r="S2807" t="s">
        <v>995</v>
      </c>
      <c r="T2807" t="s">
        <v>995</v>
      </c>
      <c r="U2807" t="s">
        <v>995</v>
      </c>
      <c r="V2807" t="s">
        <v>995</v>
      </c>
      <c r="W2807" t="s">
        <v>995</v>
      </c>
      <c r="X2807" t="s">
        <v>995</v>
      </c>
      <c r="Y2807" t="s">
        <v>995</v>
      </c>
      <c r="Z2807" t="s">
        <v>995</v>
      </c>
      <c r="AA2807" t="s">
        <v>995</v>
      </c>
      <c r="AB2807" t="s">
        <v>995</v>
      </c>
      <c r="AC2807" t="s">
        <v>995</v>
      </c>
      <c r="AD2807" t="s">
        <v>995</v>
      </c>
      <c r="AE2807" t="s">
        <v>995</v>
      </c>
      <c r="AF2807" t="s">
        <v>995</v>
      </c>
      <c r="AG2807" t="s">
        <v>995</v>
      </c>
      <c r="AH2807" t="s">
        <v>995</v>
      </c>
      <c r="AI2807" t="s">
        <v>995</v>
      </c>
      <c r="AJ2807" t="s">
        <v>995</v>
      </c>
      <c r="AK2807" t="s">
        <v>995</v>
      </c>
      <c r="AL2807" t="s">
        <v>995</v>
      </c>
      <c r="AM2807" t="s">
        <v>995</v>
      </c>
      <c r="AN2807" t="s">
        <v>995</v>
      </c>
      <c r="AO2807" t="s">
        <v>995</v>
      </c>
      <c r="AP2807" t="s">
        <v>995</v>
      </c>
      <c r="AQ2807" s="286" t="s">
        <v>855</v>
      </c>
      <c r="AR2807" s="303"/>
      <c r="AS2807" s="303"/>
    </row>
    <row r="2808" spans="1:45" x14ac:dyDescent="0.3">
      <c r="A2808" s="285">
        <v>121870</v>
      </c>
      <c r="B2808" s="286" t="s">
        <v>539</v>
      </c>
      <c r="C2808" t="s">
        <v>995</v>
      </c>
      <c r="D2808" t="s">
        <v>995</v>
      </c>
      <c r="E2808" t="s">
        <v>995</v>
      </c>
      <c r="F2808" t="s">
        <v>995</v>
      </c>
      <c r="G2808" t="s">
        <v>995</v>
      </c>
      <c r="H2808" t="s">
        <v>995</v>
      </c>
      <c r="I2808" t="s">
        <v>995</v>
      </c>
      <c r="J2808" t="s">
        <v>995</v>
      </c>
      <c r="K2808" t="s">
        <v>995</v>
      </c>
      <c r="L2808" t="s">
        <v>995</v>
      </c>
      <c r="M2808" t="s">
        <v>995</v>
      </c>
      <c r="N2808" t="s">
        <v>995</v>
      </c>
      <c r="O2808" t="s">
        <v>995</v>
      </c>
      <c r="P2808" t="s">
        <v>995</v>
      </c>
      <c r="Q2808" t="s">
        <v>995</v>
      </c>
      <c r="R2808" t="s">
        <v>995</v>
      </c>
      <c r="S2808" t="s">
        <v>995</v>
      </c>
      <c r="T2808" t="s">
        <v>995</v>
      </c>
      <c r="U2808" t="s">
        <v>995</v>
      </c>
      <c r="V2808" t="s">
        <v>995</v>
      </c>
      <c r="W2808" t="s">
        <v>995</v>
      </c>
      <c r="X2808" t="s">
        <v>995</v>
      </c>
      <c r="Y2808" t="s">
        <v>995</v>
      </c>
      <c r="Z2808" t="s">
        <v>995</v>
      </c>
      <c r="AA2808" t="s">
        <v>995</v>
      </c>
      <c r="AB2808" t="s">
        <v>995</v>
      </c>
      <c r="AC2808" t="s">
        <v>995</v>
      </c>
      <c r="AD2808" t="s">
        <v>995</v>
      </c>
      <c r="AE2808" t="s">
        <v>995</v>
      </c>
      <c r="AF2808" t="s">
        <v>995</v>
      </c>
      <c r="AG2808" t="s">
        <v>995</v>
      </c>
      <c r="AH2808" t="s">
        <v>995</v>
      </c>
      <c r="AI2808" t="s">
        <v>995</v>
      </c>
      <c r="AJ2808" t="s">
        <v>995</v>
      </c>
      <c r="AK2808" t="s">
        <v>995</v>
      </c>
      <c r="AL2808" t="s">
        <v>995</v>
      </c>
      <c r="AM2808" t="s">
        <v>995</v>
      </c>
      <c r="AN2808" t="s">
        <v>995</v>
      </c>
      <c r="AO2808" t="s">
        <v>995</v>
      </c>
      <c r="AP2808" t="s">
        <v>995</v>
      </c>
      <c r="AQ2808" s="286" t="s">
        <v>855</v>
      </c>
      <c r="AR2808" s="303"/>
      <c r="AS2808" s="303"/>
    </row>
    <row r="2809" spans="1:45" x14ac:dyDescent="0.3">
      <c r="A2809" s="285">
        <v>121871</v>
      </c>
      <c r="B2809" s="286" t="s">
        <v>540</v>
      </c>
      <c r="C2809" t="s">
        <v>995</v>
      </c>
      <c r="D2809" t="s">
        <v>995</v>
      </c>
      <c r="E2809" t="s">
        <v>995</v>
      </c>
      <c r="F2809" t="s">
        <v>995</v>
      </c>
      <c r="G2809" t="s">
        <v>995</v>
      </c>
      <c r="H2809" t="s">
        <v>995</v>
      </c>
      <c r="I2809" t="s">
        <v>995</v>
      </c>
      <c r="J2809" t="s">
        <v>995</v>
      </c>
      <c r="K2809" t="s">
        <v>995</v>
      </c>
      <c r="L2809" t="s">
        <v>995</v>
      </c>
      <c r="M2809" t="s">
        <v>995</v>
      </c>
      <c r="N2809" t="s">
        <v>995</v>
      </c>
      <c r="O2809" t="s">
        <v>995</v>
      </c>
      <c r="P2809" t="s">
        <v>995</v>
      </c>
      <c r="Q2809" t="s">
        <v>995</v>
      </c>
      <c r="R2809" t="s">
        <v>995</v>
      </c>
      <c r="S2809" t="s">
        <v>995</v>
      </c>
      <c r="T2809" t="s">
        <v>995</v>
      </c>
      <c r="U2809" t="s">
        <v>995</v>
      </c>
      <c r="V2809" t="s">
        <v>995</v>
      </c>
      <c r="W2809" t="s">
        <v>995</v>
      </c>
      <c r="X2809" t="s">
        <v>995</v>
      </c>
      <c r="Y2809" t="s">
        <v>995</v>
      </c>
      <c r="Z2809" t="s">
        <v>995</v>
      </c>
      <c r="AA2809" t="s">
        <v>995</v>
      </c>
      <c r="AB2809" t="s">
        <v>995</v>
      </c>
      <c r="AC2809" t="s">
        <v>995</v>
      </c>
      <c r="AD2809" t="s">
        <v>995</v>
      </c>
      <c r="AE2809" t="s">
        <v>995</v>
      </c>
      <c r="AF2809" t="s">
        <v>995</v>
      </c>
      <c r="AG2809" t="s">
        <v>995</v>
      </c>
      <c r="AH2809" t="s">
        <v>995</v>
      </c>
      <c r="AI2809" t="s">
        <v>995</v>
      </c>
      <c r="AJ2809" t="s">
        <v>995</v>
      </c>
      <c r="AK2809" t="s">
        <v>995</v>
      </c>
      <c r="AL2809" t="s">
        <v>995</v>
      </c>
      <c r="AM2809" t="s">
        <v>995</v>
      </c>
      <c r="AN2809" t="s">
        <v>995</v>
      </c>
      <c r="AO2809" t="s">
        <v>995</v>
      </c>
      <c r="AP2809" t="s">
        <v>995</v>
      </c>
      <c r="AQ2809" s="286" t="s">
        <v>855</v>
      </c>
      <c r="AR2809" s="303"/>
      <c r="AS2809" s="303"/>
    </row>
    <row r="2810" spans="1:45" x14ac:dyDescent="0.3">
      <c r="A2810" s="285">
        <v>121872</v>
      </c>
      <c r="B2810" s="286" t="s">
        <v>539</v>
      </c>
      <c r="C2810" t="s">
        <v>995</v>
      </c>
      <c r="D2810" t="s">
        <v>995</v>
      </c>
      <c r="E2810" t="s">
        <v>995</v>
      </c>
      <c r="F2810" t="s">
        <v>995</v>
      </c>
      <c r="G2810" t="s">
        <v>995</v>
      </c>
      <c r="H2810" t="s">
        <v>995</v>
      </c>
      <c r="I2810" t="s">
        <v>995</v>
      </c>
      <c r="J2810" t="s">
        <v>995</v>
      </c>
      <c r="K2810" t="s">
        <v>995</v>
      </c>
      <c r="L2810" t="s">
        <v>995</v>
      </c>
      <c r="M2810" t="s">
        <v>995</v>
      </c>
      <c r="N2810" t="s">
        <v>995</v>
      </c>
      <c r="O2810" t="s">
        <v>995</v>
      </c>
      <c r="P2810" t="s">
        <v>995</v>
      </c>
      <c r="Q2810" t="s">
        <v>995</v>
      </c>
      <c r="R2810" t="s">
        <v>995</v>
      </c>
      <c r="S2810" t="s">
        <v>995</v>
      </c>
      <c r="T2810" t="s">
        <v>995</v>
      </c>
      <c r="U2810" t="s">
        <v>995</v>
      </c>
      <c r="V2810" t="s">
        <v>995</v>
      </c>
      <c r="W2810" t="s">
        <v>995</v>
      </c>
      <c r="X2810" t="s">
        <v>995</v>
      </c>
      <c r="Y2810" t="s">
        <v>995</v>
      </c>
      <c r="Z2810" t="s">
        <v>995</v>
      </c>
      <c r="AA2810" t="s">
        <v>995</v>
      </c>
      <c r="AB2810" t="s">
        <v>995</v>
      </c>
      <c r="AC2810" t="s">
        <v>995</v>
      </c>
      <c r="AD2810" t="s">
        <v>995</v>
      </c>
      <c r="AE2810" t="s">
        <v>995</v>
      </c>
      <c r="AF2810" t="s">
        <v>995</v>
      </c>
      <c r="AG2810" t="s">
        <v>995</v>
      </c>
      <c r="AH2810" t="s">
        <v>995</v>
      </c>
      <c r="AI2810" t="s">
        <v>995</v>
      </c>
      <c r="AJ2810" t="s">
        <v>995</v>
      </c>
      <c r="AK2810" t="s">
        <v>995</v>
      </c>
      <c r="AL2810" t="s">
        <v>995</v>
      </c>
      <c r="AM2810" t="s">
        <v>995</v>
      </c>
      <c r="AN2810" t="s">
        <v>995</v>
      </c>
      <c r="AO2810" t="s">
        <v>995</v>
      </c>
      <c r="AP2810" t="s">
        <v>995</v>
      </c>
      <c r="AQ2810" s="286" t="s">
        <v>855</v>
      </c>
      <c r="AR2810" s="303"/>
      <c r="AS2810" s="303"/>
    </row>
    <row r="2811" spans="1:45" ht="28.8" x14ac:dyDescent="0.3">
      <c r="A2811" s="285">
        <v>121873</v>
      </c>
      <c r="B2811" s="286" t="s">
        <v>67</v>
      </c>
      <c r="C2811" t="s">
        <v>226</v>
      </c>
      <c r="D2811" t="s">
        <v>224</v>
      </c>
      <c r="E2811" t="s">
        <v>224</v>
      </c>
      <c r="F2811" t="s">
        <v>224</v>
      </c>
      <c r="G2811" t="s">
        <v>226</v>
      </c>
      <c r="H2811" t="s">
        <v>226</v>
      </c>
      <c r="I2811" t="s">
        <v>224</v>
      </c>
      <c r="J2811" t="s">
        <v>224</v>
      </c>
      <c r="K2811" t="s">
        <v>224</v>
      </c>
      <c r="L2811" t="s">
        <v>224</v>
      </c>
      <c r="M2811" t="s">
        <v>226</v>
      </c>
      <c r="N2811" t="s">
        <v>226</v>
      </c>
      <c r="O2811" t="s">
        <v>226</v>
      </c>
      <c r="P2811" t="s">
        <v>224</v>
      </c>
      <c r="Q2811" t="s">
        <v>226</v>
      </c>
      <c r="R2811" t="s">
        <v>224</v>
      </c>
      <c r="S2811" t="s">
        <v>226</v>
      </c>
      <c r="T2811" t="s">
        <v>224</v>
      </c>
      <c r="U2811" t="s">
        <v>226</v>
      </c>
      <c r="V2811" t="s">
        <v>224</v>
      </c>
      <c r="W2811" t="s">
        <v>224</v>
      </c>
      <c r="X2811" t="s">
        <v>226</v>
      </c>
      <c r="Y2811" t="s">
        <v>226</v>
      </c>
      <c r="Z2811" t="s">
        <v>226</v>
      </c>
      <c r="AA2811" t="s">
        <v>224</v>
      </c>
      <c r="AB2811" t="s">
        <v>226</v>
      </c>
      <c r="AC2811" t="s">
        <v>226</v>
      </c>
      <c r="AD2811" t="s">
        <v>226</v>
      </c>
      <c r="AE2811" t="s">
        <v>226</v>
      </c>
      <c r="AF2811" t="s">
        <v>226</v>
      </c>
      <c r="AG2811" t="s">
        <v>225</v>
      </c>
      <c r="AH2811" t="s">
        <v>225</v>
      </c>
      <c r="AI2811" t="s">
        <v>225</v>
      </c>
      <c r="AJ2811" t="s">
        <v>225</v>
      </c>
      <c r="AK2811" t="s">
        <v>225</v>
      </c>
      <c r="AL2811" t="s">
        <v>394</v>
      </c>
      <c r="AM2811" t="s">
        <v>394</v>
      </c>
      <c r="AN2811" t="s">
        <v>394</v>
      </c>
      <c r="AO2811" t="s">
        <v>394</v>
      </c>
      <c r="AP2811" t="s">
        <v>394</v>
      </c>
      <c r="AQ2811" s="286" t="s">
        <v>394</v>
      </c>
      <c r="AR2811" s="307"/>
      <c r="AS2811" s="310"/>
    </row>
    <row r="2812" spans="1:45" x14ac:dyDescent="0.3">
      <c r="A2812" s="285">
        <v>121874</v>
      </c>
      <c r="B2812" s="286" t="s">
        <v>538</v>
      </c>
      <c r="AQ2812" s="286" t="s">
        <v>394</v>
      </c>
      <c r="AR2812" s="303"/>
      <c r="AS2812" s="303"/>
    </row>
    <row r="2813" spans="1:45" x14ac:dyDescent="0.3">
      <c r="A2813" s="285">
        <v>121875</v>
      </c>
      <c r="B2813" s="286" t="s">
        <v>538</v>
      </c>
      <c r="AQ2813" s="286" t="s">
        <v>394</v>
      </c>
      <c r="AR2813" s="303"/>
      <c r="AS2813" s="303"/>
    </row>
    <row r="2814" spans="1:45" x14ac:dyDescent="0.3">
      <c r="A2814" s="285">
        <v>121876</v>
      </c>
      <c r="B2814" s="286" t="s">
        <v>539</v>
      </c>
      <c r="C2814" t="s">
        <v>995</v>
      </c>
      <c r="D2814" t="s">
        <v>995</v>
      </c>
      <c r="E2814" t="s">
        <v>995</v>
      </c>
      <c r="F2814" t="s">
        <v>995</v>
      </c>
      <c r="G2814" t="s">
        <v>995</v>
      </c>
      <c r="H2814" t="s">
        <v>995</v>
      </c>
      <c r="I2814" t="s">
        <v>995</v>
      </c>
      <c r="J2814" t="s">
        <v>995</v>
      </c>
      <c r="K2814" t="s">
        <v>995</v>
      </c>
      <c r="L2814" t="s">
        <v>995</v>
      </c>
      <c r="M2814" t="s">
        <v>995</v>
      </c>
      <c r="N2814" t="s">
        <v>995</v>
      </c>
      <c r="O2814" t="s">
        <v>995</v>
      </c>
      <c r="P2814" t="s">
        <v>995</v>
      </c>
      <c r="Q2814" t="s">
        <v>995</v>
      </c>
      <c r="R2814" t="s">
        <v>995</v>
      </c>
      <c r="S2814" t="s">
        <v>995</v>
      </c>
      <c r="T2814" t="s">
        <v>995</v>
      </c>
      <c r="U2814" t="s">
        <v>995</v>
      </c>
      <c r="V2814" t="s">
        <v>995</v>
      </c>
      <c r="W2814" t="s">
        <v>995</v>
      </c>
      <c r="X2814" t="s">
        <v>995</v>
      </c>
      <c r="Y2814" t="s">
        <v>995</v>
      </c>
      <c r="Z2814" t="s">
        <v>995</v>
      </c>
      <c r="AA2814" t="s">
        <v>995</v>
      </c>
      <c r="AB2814" t="s">
        <v>995</v>
      </c>
      <c r="AC2814" t="s">
        <v>995</v>
      </c>
      <c r="AD2814" t="s">
        <v>995</v>
      </c>
      <c r="AE2814" t="s">
        <v>995</v>
      </c>
      <c r="AF2814" t="s">
        <v>995</v>
      </c>
      <c r="AG2814" t="s">
        <v>995</v>
      </c>
      <c r="AH2814" t="s">
        <v>995</v>
      </c>
      <c r="AI2814" t="s">
        <v>995</v>
      </c>
      <c r="AJ2814" t="s">
        <v>995</v>
      </c>
      <c r="AK2814" t="s">
        <v>995</v>
      </c>
      <c r="AL2814" t="s">
        <v>995</v>
      </c>
      <c r="AM2814" t="s">
        <v>995</v>
      </c>
      <c r="AN2814" t="s">
        <v>995</v>
      </c>
      <c r="AO2814" t="s">
        <v>995</v>
      </c>
      <c r="AP2814" t="s">
        <v>995</v>
      </c>
      <c r="AQ2814" s="286" t="s">
        <v>855</v>
      </c>
      <c r="AR2814" s="303"/>
      <c r="AS2814" s="303"/>
    </row>
    <row r="2815" spans="1:45" x14ac:dyDescent="0.3">
      <c r="A2815" s="285">
        <v>121877</v>
      </c>
      <c r="B2815" s="286" t="s">
        <v>539</v>
      </c>
      <c r="C2815" t="s">
        <v>995</v>
      </c>
      <c r="D2815" t="s">
        <v>995</v>
      </c>
      <c r="E2815" t="s">
        <v>995</v>
      </c>
      <c r="F2815" t="s">
        <v>995</v>
      </c>
      <c r="G2815" t="s">
        <v>995</v>
      </c>
      <c r="H2815" t="s">
        <v>995</v>
      </c>
      <c r="I2815" t="s">
        <v>995</v>
      </c>
      <c r="J2815" t="s">
        <v>995</v>
      </c>
      <c r="K2815" t="s">
        <v>995</v>
      </c>
      <c r="L2815" t="s">
        <v>995</v>
      </c>
      <c r="M2815" t="s">
        <v>995</v>
      </c>
      <c r="N2815" t="s">
        <v>995</v>
      </c>
      <c r="O2815" t="s">
        <v>995</v>
      </c>
      <c r="P2815" t="s">
        <v>995</v>
      </c>
      <c r="Q2815" t="s">
        <v>995</v>
      </c>
      <c r="R2815" t="s">
        <v>995</v>
      </c>
      <c r="S2815" t="s">
        <v>995</v>
      </c>
      <c r="T2815" t="s">
        <v>995</v>
      </c>
      <c r="U2815" t="s">
        <v>995</v>
      </c>
      <c r="V2815" t="s">
        <v>995</v>
      </c>
      <c r="W2815" t="s">
        <v>995</v>
      </c>
      <c r="X2815" t="s">
        <v>995</v>
      </c>
      <c r="Y2815" t="s">
        <v>995</v>
      </c>
      <c r="Z2815" t="s">
        <v>995</v>
      </c>
      <c r="AA2815" t="s">
        <v>995</v>
      </c>
      <c r="AB2815" t="s">
        <v>995</v>
      </c>
      <c r="AC2815" t="s">
        <v>995</v>
      </c>
      <c r="AD2815" t="s">
        <v>995</v>
      </c>
      <c r="AE2815" t="s">
        <v>995</v>
      </c>
      <c r="AF2815" t="s">
        <v>995</v>
      </c>
      <c r="AG2815" t="s">
        <v>995</v>
      </c>
      <c r="AH2815" t="s">
        <v>995</v>
      </c>
      <c r="AI2815" t="s">
        <v>995</v>
      </c>
      <c r="AJ2815" t="s">
        <v>995</v>
      </c>
      <c r="AK2815" t="s">
        <v>995</v>
      </c>
      <c r="AL2815" t="s">
        <v>995</v>
      </c>
      <c r="AM2815" t="s">
        <v>995</v>
      </c>
      <c r="AN2815" t="s">
        <v>995</v>
      </c>
      <c r="AO2815" t="s">
        <v>995</v>
      </c>
      <c r="AP2815" t="s">
        <v>995</v>
      </c>
      <c r="AQ2815" s="286" t="s">
        <v>855</v>
      </c>
      <c r="AR2815" s="303"/>
      <c r="AS2815" s="303"/>
    </row>
    <row r="2816" spans="1:45" x14ac:dyDescent="0.3">
      <c r="A2816" s="285">
        <v>121878</v>
      </c>
      <c r="B2816" s="286" t="s">
        <v>540</v>
      </c>
      <c r="C2816" t="s">
        <v>995</v>
      </c>
      <c r="D2816" t="s">
        <v>995</v>
      </c>
      <c r="E2816" t="s">
        <v>995</v>
      </c>
      <c r="F2816" t="s">
        <v>995</v>
      </c>
      <c r="G2816" t="s">
        <v>995</v>
      </c>
      <c r="H2816" t="s">
        <v>995</v>
      </c>
      <c r="I2816" t="s">
        <v>995</v>
      </c>
      <c r="J2816" t="s">
        <v>995</v>
      </c>
      <c r="K2816" t="s">
        <v>995</v>
      </c>
      <c r="L2816" t="s">
        <v>995</v>
      </c>
      <c r="M2816" t="s">
        <v>995</v>
      </c>
      <c r="N2816" t="s">
        <v>995</v>
      </c>
      <c r="O2816" t="s">
        <v>995</v>
      </c>
      <c r="P2816" t="s">
        <v>995</v>
      </c>
      <c r="Q2816" t="s">
        <v>995</v>
      </c>
      <c r="R2816" t="s">
        <v>995</v>
      </c>
      <c r="S2816" t="s">
        <v>995</v>
      </c>
      <c r="T2816" t="s">
        <v>995</v>
      </c>
      <c r="U2816" t="s">
        <v>995</v>
      </c>
      <c r="V2816" t="s">
        <v>995</v>
      </c>
      <c r="W2816" t="s">
        <v>995</v>
      </c>
      <c r="X2816" t="s">
        <v>995</v>
      </c>
      <c r="Y2816" t="s">
        <v>995</v>
      </c>
      <c r="Z2816" t="s">
        <v>995</v>
      </c>
      <c r="AA2816" t="s">
        <v>995</v>
      </c>
      <c r="AB2816" t="s">
        <v>995</v>
      </c>
      <c r="AC2816" t="s">
        <v>995</v>
      </c>
      <c r="AD2816" t="s">
        <v>995</v>
      </c>
      <c r="AE2816" t="s">
        <v>995</v>
      </c>
      <c r="AF2816" t="s">
        <v>995</v>
      </c>
      <c r="AG2816" t="s">
        <v>995</v>
      </c>
      <c r="AH2816" t="s">
        <v>995</v>
      </c>
      <c r="AI2816" t="s">
        <v>995</v>
      </c>
      <c r="AJ2816" t="s">
        <v>995</v>
      </c>
      <c r="AK2816" t="s">
        <v>995</v>
      </c>
      <c r="AL2816" t="s">
        <v>995</v>
      </c>
      <c r="AM2816" t="s">
        <v>995</v>
      </c>
      <c r="AN2816" t="s">
        <v>995</v>
      </c>
      <c r="AO2816" t="s">
        <v>995</v>
      </c>
      <c r="AP2816" t="s">
        <v>995</v>
      </c>
      <c r="AQ2816" s="286" t="s">
        <v>855</v>
      </c>
      <c r="AR2816" s="303"/>
      <c r="AS2816" s="303"/>
    </row>
    <row r="2817" spans="1:47" ht="21.6" x14ac:dyDescent="0.3">
      <c r="A2817" s="285">
        <v>121879</v>
      </c>
      <c r="B2817" s="286" t="s">
        <v>8485</v>
      </c>
      <c r="C2817" t="s">
        <v>226</v>
      </c>
      <c r="D2817" t="s">
        <v>226</v>
      </c>
      <c r="E2817" t="s">
        <v>226</v>
      </c>
      <c r="F2817" t="s">
        <v>226</v>
      </c>
      <c r="G2817" t="s">
        <v>226</v>
      </c>
      <c r="H2817" t="s">
        <v>226</v>
      </c>
      <c r="I2817" t="s">
        <v>226</v>
      </c>
      <c r="J2817" t="s">
        <v>226</v>
      </c>
      <c r="K2817" t="s">
        <v>226</v>
      </c>
      <c r="L2817" t="s">
        <v>224</v>
      </c>
      <c r="M2817" t="s">
        <v>226</v>
      </c>
      <c r="N2817" t="s">
        <v>226</v>
      </c>
      <c r="O2817" t="s">
        <v>226</v>
      </c>
      <c r="P2817" t="s">
        <v>226</v>
      </c>
      <c r="Q2817" t="s">
        <v>224</v>
      </c>
      <c r="R2817" t="s">
        <v>225</v>
      </c>
      <c r="S2817" t="s">
        <v>226</v>
      </c>
      <c r="T2817" t="s">
        <v>224</v>
      </c>
      <c r="U2817" t="s">
        <v>224</v>
      </c>
      <c r="V2817" t="s">
        <v>226</v>
      </c>
      <c r="W2817" t="s">
        <v>226</v>
      </c>
      <c r="X2817" t="s">
        <v>226</v>
      </c>
      <c r="Y2817" t="s">
        <v>226</v>
      </c>
      <c r="Z2817" t="s">
        <v>226</v>
      </c>
      <c r="AA2817" t="s">
        <v>225</v>
      </c>
      <c r="AB2817" t="s">
        <v>226</v>
      </c>
      <c r="AC2817" t="s">
        <v>224</v>
      </c>
      <c r="AD2817" t="s">
        <v>226</v>
      </c>
      <c r="AE2817" t="s">
        <v>226</v>
      </c>
      <c r="AF2817" t="s">
        <v>224</v>
      </c>
      <c r="AG2817" t="s">
        <v>226</v>
      </c>
      <c r="AH2817" t="s">
        <v>226</v>
      </c>
      <c r="AI2817" t="s">
        <v>226</v>
      </c>
      <c r="AJ2817" t="s">
        <v>226</v>
      </c>
      <c r="AK2817" t="s">
        <v>226</v>
      </c>
      <c r="AL2817" t="s">
        <v>225</v>
      </c>
      <c r="AM2817" t="s">
        <v>225</v>
      </c>
      <c r="AN2817" t="s">
        <v>225</v>
      </c>
      <c r="AO2817" t="s">
        <v>225</v>
      </c>
      <c r="AP2817" t="s">
        <v>225</v>
      </c>
      <c r="AQ2817" s="286" t="s">
        <v>394</v>
      </c>
      <c r="AR2817" s="307"/>
      <c r="AS2817" s="310"/>
    </row>
    <row r="2818" spans="1:47" x14ac:dyDescent="0.3">
      <c r="A2818" s="285">
        <v>121880</v>
      </c>
      <c r="B2818" s="286" t="s">
        <v>538</v>
      </c>
      <c r="AQ2818" s="286" t="s">
        <v>394</v>
      </c>
      <c r="AR2818" s="303"/>
      <c r="AS2818" s="303"/>
    </row>
    <row r="2819" spans="1:47" x14ac:dyDescent="0.3">
      <c r="A2819" s="285">
        <v>121881</v>
      </c>
      <c r="B2819" s="286" t="s">
        <v>539</v>
      </c>
      <c r="C2819" t="s">
        <v>995</v>
      </c>
      <c r="D2819" t="s">
        <v>995</v>
      </c>
      <c r="E2819" t="s">
        <v>995</v>
      </c>
      <c r="F2819" t="s">
        <v>995</v>
      </c>
      <c r="G2819" t="s">
        <v>995</v>
      </c>
      <c r="H2819" t="s">
        <v>995</v>
      </c>
      <c r="I2819" t="s">
        <v>995</v>
      </c>
      <c r="J2819" t="s">
        <v>995</v>
      </c>
      <c r="K2819" t="s">
        <v>995</v>
      </c>
      <c r="L2819" t="s">
        <v>995</v>
      </c>
      <c r="M2819" t="s">
        <v>995</v>
      </c>
      <c r="N2819" t="s">
        <v>995</v>
      </c>
      <c r="O2819" t="s">
        <v>995</v>
      </c>
      <c r="P2819" t="s">
        <v>995</v>
      </c>
      <c r="Q2819" t="s">
        <v>995</v>
      </c>
      <c r="R2819" t="s">
        <v>995</v>
      </c>
      <c r="S2819" t="s">
        <v>995</v>
      </c>
      <c r="T2819" t="s">
        <v>995</v>
      </c>
      <c r="U2819" t="s">
        <v>995</v>
      </c>
      <c r="V2819" t="s">
        <v>995</v>
      </c>
      <c r="W2819" t="s">
        <v>995</v>
      </c>
      <c r="X2819" t="s">
        <v>995</v>
      </c>
      <c r="Y2819" t="s">
        <v>995</v>
      </c>
      <c r="Z2819" t="s">
        <v>995</v>
      </c>
      <c r="AA2819" t="s">
        <v>995</v>
      </c>
      <c r="AB2819" t="s">
        <v>995</v>
      </c>
      <c r="AC2819" t="s">
        <v>995</v>
      </c>
      <c r="AD2819" t="s">
        <v>995</v>
      </c>
      <c r="AE2819" t="s">
        <v>995</v>
      </c>
      <c r="AF2819" t="s">
        <v>995</v>
      </c>
      <c r="AG2819" t="s">
        <v>995</v>
      </c>
      <c r="AH2819" t="s">
        <v>995</v>
      </c>
      <c r="AI2819" t="s">
        <v>995</v>
      </c>
      <c r="AJ2819" t="s">
        <v>995</v>
      </c>
      <c r="AK2819" t="s">
        <v>995</v>
      </c>
      <c r="AL2819" t="s">
        <v>995</v>
      </c>
      <c r="AM2819" t="s">
        <v>995</v>
      </c>
      <c r="AN2819" t="s">
        <v>995</v>
      </c>
      <c r="AO2819" t="s">
        <v>995</v>
      </c>
      <c r="AP2819" t="s">
        <v>995</v>
      </c>
      <c r="AQ2819" s="286" t="s">
        <v>855</v>
      </c>
      <c r="AR2819" s="303"/>
      <c r="AS2819" s="303"/>
    </row>
    <row r="2820" spans="1:47" ht="21.6" x14ac:dyDescent="0.3">
      <c r="A2820" s="285">
        <v>121882</v>
      </c>
      <c r="B2820" s="286" t="s">
        <v>540</v>
      </c>
      <c r="C2820" t="s">
        <v>224</v>
      </c>
      <c r="D2820" t="s">
        <v>224</v>
      </c>
      <c r="E2820" t="s">
        <v>224</v>
      </c>
      <c r="F2820" t="s">
        <v>224</v>
      </c>
      <c r="G2820" t="s">
        <v>224</v>
      </c>
      <c r="H2820" t="s">
        <v>224</v>
      </c>
      <c r="I2820" t="s">
        <v>226</v>
      </c>
      <c r="J2820" t="s">
        <v>224</v>
      </c>
      <c r="K2820" t="s">
        <v>224</v>
      </c>
      <c r="L2820" t="s">
        <v>226</v>
      </c>
      <c r="M2820" t="s">
        <v>224</v>
      </c>
      <c r="N2820" t="s">
        <v>226</v>
      </c>
      <c r="O2820" t="s">
        <v>224</v>
      </c>
      <c r="P2820" t="s">
        <v>224</v>
      </c>
      <c r="Q2820" t="s">
        <v>224</v>
      </c>
      <c r="R2820" t="s">
        <v>226</v>
      </c>
      <c r="S2820" t="s">
        <v>224</v>
      </c>
      <c r="T2820" t="s">
        <v>224</v>
      </c>
      <c r="U2820" t="s">
        <v>224</v>
      </c>
      <c r="V2820" t="s">
        <v>224</v>
      </c>
      <c r="W2820" t="s">
        <v>394</v>
      </c>
      <c r="X2820" t="s">
        <v>394</v>
      </c>
      <c r="Y2820" t="s">
        <v>394</v>
      </c>
      <c r="Z2820" t="s">
        <v>394</v>
      </c>
      <c r="AA2820" t="s">
        <v>394</v>
      </c>
      <c r="AB2820" t="s">
        <v>394</v>
      </c>
      <c r="AC2820" t="s">
        <v>394</v>
      </c>
      <c r="AD2820" t="s">
        <v>394</v>
      </c>
      <c r="AE2820" t="s">
        <v>394</v>
      </c>
      <c r="AF2820" t="s">
        <v>394</v>
      </c>
      <c r="AG2820" t="s">
        <v>394</v>
      </c>
      <c r="AH2820" t="s">
        <v>394</v>
      </c>
      <c r="AI2820" t="s">
        <v>394</v>
      </c>
      <c r="AJ2820" t="s">
        <v>394</v>
      </c>
      <c r="AK2820" t="s">
        <v>394</v>
      </c>
      <c r="AL2820" t="s">
        <v>394</v>
      </c>
      <c r="AM2820" t="s">
        <v>394</v>
      </c>
      <c r="AN2820" t="s">
        <v>394</v>
      </c>
      <c r="AO2820" t="s">
        <v>394</v>
      </c>
      <c r="AP2820" t="s">
        <v>394</v>
      </c>
      <c r="AQ2820" s="286" t="s">
        <v>394</v>
      </c>
      <c r="AR2820" s="307"/>
      <c r="AS2820" s="310"/>
    </row>
    <row r="2821" spans="1:47" x14ac:dyDescent="0.3">
      <c r="A2821" s="285">
        <v>121884</v>
      </c>
      <c r="B2821" s="286" t="s">
        <v>540</v>
      </c>
      <c r="C2821" t="s">
        <v>995</v>
      </c>
      <c r="D2821" t="s">
        <v>995</v>
      </c>
      <c r="E2821" t="s">
        <v>995</v>
      </c>
      <c r="F2821" t="s">
        <v>995</v>
      </c>
      <c r="G2821" t="s">
        <v>995</v>
      </c>
      <c r="H2821" t="s">
        <v>995</v>
      </c>
      <c r="I2821" t="s">
        <v>995</v>
      </c>
      <c r="J2821" t="s">
        <v>995</v>
      </c>
      <c r="K2821" t="s">
        <v>995</v>
      </c>
      <c r="L2821" t="s">
        <v>995</v>
      </c>
      <c r="M2821" t="s">
        <v>995</v>
      </c>
      <c r="N2821" t="s">
        <v>995</v>
      </c>
      <c r="O2821" t="s">
        <v>995</v>
      </c>
      <c r="P2821" t="s">
        <v>995</v>
      </c>
      <c r="Q2821" t="s">
        <v>995</v>
      </c>
      <c r="R2821" t="s">
        <v>995</v>
      </c>
      <c r="S2821" t="s">
        <v>995</v>
      </c>
      <c r="T2821" t="s">
        <v>995</v>
      </c>
      <c r="U2821" t="s">
        <v>995</v>
      </c>
      <c r="V2821" t="s">
        <v>995</v>
      </c>
      <c r="W2821" t="s">
        <v>995</v>
      </c>
      <c r="X2821" t="s">
        <v>995</v>
      </c>
      <c r="Y2821" t="s">
        <v>995</v>
      </c>
      <c r="Z2821" t="s">
        <v>995</v>
      </c>
      <c r="AA2821" t="s">
        <v>995</v>
      </c>
      <c r="AB2821" t="s">
        <v>995</v>
      </c>
      <c r="AC2821" t="s">
        <v>995</v>
      </c>
      <c r="AD2821" t="s">
        <v>995</v>
      </c>
      <c r="AE2821" t="s">
        <v>995</v>
      </c>
      <c r="AF2821" t="s">
        <v>995</v>
      </c>
      <c r="AG2821" t="s">
        <v>995</v>
      </c>
      <c r="AH2821" t="s">
        <v>995</v>
      </c>
      <c r="AI2821" t="s">
        <v>995</v>
      </c>
      <c r="AJ2821" t="s">
        <v>995</v>
      </c>
      <c r="AK2821" t="s">
        <v>995</v>
      </c>
      <c r="AL2821" t="s">
        <v>995</v>
      </c>
      <c r="AM2821" t="s">
        <v>995</v>
      </c>
      <c r="AN2821" t="s">
        <v>995</v>
      </c>
      <c r="AO2821" t="s">
        <v>995</v>
      </c>
      <c r="AP2821" t="s">
        <v>995</v>
      </c>
      <c r="AQ2821" s="286" t="s">
        <v>855</v>
      </c>
      <c r="AR2821" s="303"/>
      <c r="AS2821" s="303"/>
    </row>
    <row r="2822" spans="1:47" x14ac:dyDescent="0.3">
      <c r="A2822" s="285">
        <v>121885</v>
      </c>
      <c r="B2822" s="286" t="s">
        <v>539</v>
      </c>
      <c r="C2822" t="s">
        <v>995</v>
      </c>
      <c r="D2822" t="s">
        <v>995</v>
      </c>
      <c r="E2822" t="s">
        <v>995</v>
      </c>
      <c r="F2822" t="s">
        <v>995</v>
      </c>
      <c r="G2822" t="s">
        <v>995</v>
      </c>
      <c r="H2822" t="s">
        <v>995</v>
      </c>
      <c r="I2822" t="s">
        <v>995</v>
      </c>
      <c r="J2822" t="s">
        <v>995</v>
      </c>
      <c r="K2822" t="s">
        <v>995</v>
      </c>
      <c r="L2822" t="s">
        <v>995</v>
      </c>
      <c r="M2822" t="s">
        <v>995</v>
      </c>
      <c r="N2822" t="s">
        <v>995</v>
      </c>
      <c r="O2822" t="s">
        <v>995</v>
      </c>
      <c r="P2822" t="s">
        <v>995</v>
      </c>
      <c r="Q2822" t="s">
        <v>995</v>
      </c>
      <c r="R2822" t="s">
        <v>995</v>
      </c>
      <c r="S2822" t="s">
        <v>995</v>
      </c>
      <c r="T2822" t="s">
        <v>995</v>
      </c>
      <c r="U2822" t="s">
        <v>995</v>
      </c>
      <c r="V2822" t="s">
        <v>995</v>
      </c>
      <c r="W2822" t="s">
        <v>995</v>
      </c>
      <c r="X2822" t="s">
        <v>995</v>
      </c>
      <c r="Y2822" t="s">
        <v>995</v>
      </c>
      <c r="Z2822" t="s">
        <v>995</v>
      </c>
      <c r="AA2822" t="s">
        <v>995</v>
      </c>
      <c r="AB2822" t="s">
        <v>995</v>
      </c>
      <c r="AC2822" t="s">
        <v>995</v>
      </c>
      <c r="AD2822" t="s">
        <v>995</v>
      </c>
      <c r="AE2822" t="s">
        <v>995</v>
      </c>
      <c r="AF2822" t="s">
        <v>995</v>
      </c>
      <c r="AG2822" t="s">
        <v>995</v>
      </c>
      <c r="AH2822" t="s">
        <v>995</v>
      </c>
      <c r="AI2822" t="s">
        <v>995</v>
      </c>
      <c r="AJ2822" t="s">
        <v>995</v>
      </c>
      <c r="AK2822" t="s">
        <v>995</v>
      </c>
      <c r="AL2822" t="s">
        <v>995</v>
      </c>
      <c r="AM2822" t="s">
        <v>995</v>
      </c>
      <c r="AN2822" t="s">
        <v>995</v>
      </c>
      <c r="AO2822" t="s">
        <v>995</v>
      </c>
      <c r="AP2822" t="s">
        <v>995</v>
      </c>
      <c r="AQ2822" s="286" t="s">
        <v>855</v>
      </c>
      <c r="AR2822" s="303"/>
      <c r="AS2822" s="303"/>
    </row>
    <row r="2823" spans="1:47" x14ac:dyDescent="0.3">
      <c r="A2823" s="285">
        <v>121886</v>
      </c>
      <c r="B2823" s="286" t="s">
        <v>540</v>
      </c>
      <c r="C2823" t="s">
        <v>995</v>
      </c>
      <c r="D2823" t="s">
        <v>995</v>
      </c>
      <c r="E2823" t="s">
        <v>995</v>
      </c>
      <c r="F2823" t="s">
        <v>995</v>
      </c>
      <c r="G2823" t="s">
        <v>995</v>
      </c>
      <c r="H2823" t="s">
        <v>995</v>
      </c>
      <c r="I2823" t="s">
        <v>995</v>
      </c>
      <c r="J2823" t="s">
        <v>995</v>
      </c>
      <c r="K2823" t="s">
        <v>995</v>
      </c>
      <c r="L2823" t="s">
        <v>995</v>
      </c>
      <c r="M2823" t="s">
        <v>995</v>
      </c>
      <c r="N2823" t="s">
        <v>995</v>
      </c>
      <c r="O2823" t="s">
        <v>995</v>
      </c>
      <c r="P2823" t="s">
        <v>995</v>
      </c>
      <c r="Q2823" t="s">
        <v>995</v>
      </c>
      <c r="R2823" t="s">
        <v>995</v>
      </c>
      <c r="S2823" t="s">
        <v>995</v>
      </c>
      <c r="T2823" t="s">
        <v>995</v>
      </c>
      <c r="U2823" t="s">
        <v>995</v>
      </c>
      <c r="V2823" t="s">
        <v>995</v>
      </c>
      <c r="W2823" t="s">
        <v>995</v>
      </c>
      <c r="X2823" t="s">
        <v>995</v>
      </c>
      <c r="Y2823" t="s">
        <v>995</v>
      </c>
      <c r="Z2823" t="s">
        <v>995</v>
      </c>
      <c r="AA2823" t="s">
        <v>995</v>
      </c>
      <c r="AB2823" t="s">
        <v>995</v>
      </c>
      <c r="AC2823" t="s">
        <v>995</v>
      </c>
      <c r="AD2823" t="s">
        <v>995</v>
      </c>
      <c r="AE2823" t="s">
        <v>995</v>
      </c>
      <c r="AF2823" t="s">
        <v>995</v>
      </c>
      <c r="AG2823" t="s">
        <v>995</v>
      </c>
      <c r="AH2823" t="s">
        <v>995</v>
      </c>
      <c r="AI2823" t="s">
        <v>995</v>
      </c>
      <c r="AJ2823" t="s">
        <v>995</v>
      </c>
      <c r="AK2823" t="s">
        <v>995</v>
      </c>
      <c r="AL2823" t="s">
        <v>995</v>
      </c>
      <c r="AM2823" t="s">
        <v>995</v>
      </c>
      <c r="AN2823" t="s">
        <v>995</v>
      </c>
      <c r="AO2823" t="s">
        <v>995</v>
      </c>
      <c r="AP2823" t="s">
        <v>995</v>
      </c>
      <c r="AQ2823" s="286" t="s">
        <v>855</v>
      </c>
      <c r="AR2823" s="303"/>
      <c r="AS2823" s="303"/>
    </row>
    <row r="2824" spans="1:47" x14ac:dyDescent="0.3">
      <c r="A2824" s="285">
        <v>121887</v>
      </c>
      <c r="B2824" s="286" t="s">
        <v>539</v>
      </c>
      <c r="C2824" t="s">
        <v>995</v>
      </c>
      <c r="D2824" t="s">
        <v>995</v>
      </c>
      <c r="E2824" t="s">
        <v>995</v>
      </c>
      <c r="F2824" t="s">
        <v>995</v>
      </c>
      <c r="G2824" t="s">
        <v>995</v>
      </c>
      <c r="H2824" t="s">
        <v>995</v>
      </c>
      <c r="I2824" t="s">
        <v>995</v>
      </c>
      <c r="J2824" t="s">
        <v>995</v>
      </c>
      <c r="K2824" t="s">
        <v>995</v>
      </c>
      <c r="L2824" t="s">
        <v>995</v>
      </c>
      <c r="M2824" t="s">
        <v>995</v>
      </c>
      <c r="N2824" t="s">
        <v>995</v>
      </c>
      <c r="O2824" t="s">
        <v>995</v>
      </c>
      <c r="P2824" t="s">
        <v>995</v>
      </c>
      <c r="Q2824" t="s">
        <v>995</v>
      </c>
      <c r="R2824" t="s">
        <v>995</v>
      </c>
      <c r="S2824" t="s">
        <v>995</v>
      </c>
      <c r="T2824" t="s">
        <v>995</v>
      </c>
      <c r="U2824" t="s">
        <v>995</v>
      </c>
      <c r="V2824" t="s">
        <v>995</v>
      </c>
      <c r="W2824" t="s">
        <v>995</v>
      </c>
      <c r="X2824" t="s">
        <v>995</v>
      </c>
      <c r="Y2824" t="s">
        <v>995</v>
      </c>
      <c r="Z2824" t="s">
        <v>995</v>
      </c>
      <c r="AA2824" t="s">
        <v>995</v>
      </c>
      <c r="AB2824" t="s">
        <v>995</v>
      </c>
      <c r="AC2824" t="s">
        <v>995</v>
      </c>
      <c r="AD2824" t="s">
        <v>995</v>
      </c>
      <c r="AE2824" t="s">
        <v>995</v>
      </c>
      <c r="AF2824" t="s">
        <v>995</v>
      </c>
      <c r="AG2824" t="s">
        <v>995</v>
      </c>
      <c r="AH2824" t="s">
        <v>995</v>
      </c>
      <c r="AI2824" t="s">
        <v>995</v>
      </c>
      <c r="AJ2824" t="s">
        <v>995</v>
      </c>
      <c r="AK2824" t="s">
        <v>995</v>
      </c>
      <c r="AL2824" t="s">
        <v>995</v>
      </c>
      <c r="AM2824" t="s">
        <v>995</v>
      </c>
      <c r="AN2824" t="s">
        <v>995</v>
      </c>
      <c r="AO2824" t="s">
        <v>995</v>
      </c>
      <c r="AP2824" t="s">
        <v>995</v>
      </c>
      <c r="AQ2824" s="286" t="s">
        <v>855</v>
      </c>
      <c r="AR2824" s="303"/>
      <c r="AS2824" s="303"/>
    </row>
    <row r="2825" spans="1:47" x14ac:dyDescent="0.3">
      <c r="A2825" s="285">
        <v>121888</v>
      </c>
      <c r="B2825" s="286" t="s">
        <v>540</v>
      </c>
      <c r="C2825" t="s">
        <v>995</v>
      </c>
      <c r="D2825" t="s">
        <v>995</v>
      </c>
      <c r="E2825" t="s">
        <v>995</v>
      </c>
      <c r="F2825" t="s">
        <v>995</v>
      </c>
      <c r="G2825" t="s">
        <v>995</v>
      </c>
      <c r="H2825" t="s">
        <v>995</v>
      </c>
      <c r="I2825" t="s">
        <v>995</v>
      </c>
      <c r="J2825" t="s">
        <v>995</v>
      </c>
      <c r="K2825" t="s">
        <v>995</v>
      </c>
      <c r="L2825" t="s">
        <v>995</v>
      </c>
      <c r="M2825" t="s">
        <v>995</v>
      </c>
      <c r="N2825" t="s">
        <v>995</v>
      </c>
      <c r="O2825" t="s">
        <v>995</v>
      </c>
      <c r="P2825" t="s">
        <v>995</v>
      </c>
      <c r="Q2825" t="s">
        <v>995</v>
      </c>
      <c r="R2825" t="s">
        <v>995</v>
      </c>
      <c r="S2825" t="s">
        <v>995</v>
      </c>
      <c r="T2825" t="s">
        <v>995</v>
      </c>
      <c r="U2825" t="s">
        <v>995</v>
      </c>
      <c r="V2825" t="s">
        <v>995</v>
      </c>
      <c r="W2825" t="s">
        <v>995</v>
      </c>
      <c r="X2825" t="s">
        <v>995</v>
      </c>
      <c r="Y2825" t="s">
        <v>995</v>
      </c>
      <c r="Z2825" t="s">
        <v>995</v>
      </c>
      <c r="AA2825" t="s">
        <v>995</v>
      </c>
      <c r="AB2825" t="s">
        <v>995</v>
      </c>
      <c r="AC2825" t="s">
        <v>995</v>
      </c>
      <c r="AD2825" t="s">
        <v>995</v>
      </c>
      <c r="AE2825" t="s">
        <v>995</v>
      </c>
      <c r="AF2825" t="s">
        <v>995</v>
      </c>
      <c r="AG2825" t="s">
        <v>995</v>
      </c>
      <c r="AH2825" t="s">
        <v>995</v>
      </c>
      <c r="AI2825" t="s">
        <v>995</v>
      </c>
      <c r="AJ2825" t="s">
        <v>995</v>
      </c>
      <c r="AK2825" t="s">
        <v>995</v>
      </c>
      <c r="AL2825" t="s">
        <v>995</v>
      </c>
      <c r="AM2825" t="s">
        <v>995</v>
      </c>
      <c r="AN2825" t="s">
        <v>995</v>
      </c>
      <c r="AO2825" t="s">
        <v>995</v>
      </c>
      <c r="AP2825" t="s">
        <v>995</v>
      </c>
      <c r="AQ2825" s="286" t="s">
        <v>855</v>
      </c>
      <c r="AR2825" s="303"/>
      <c r="AS2825" s="303"/>
    </row>
    <row r="2826" spans="1:47" x14ac:dyDescent="0.3">
      <c r="A2826" s="285">
        <v>121889</v>
      </c>
      <c r="B2826" s="286" t="s">
        <v>539</v>
      </c>
      <c r="C2826" t="s">
        <v>995</v>
      </c>
      <c r="D2826" t="s">
        <v>995</v>
      </c>
      <c r="E2826" t="s">
        <v>995</v>
      </c>
      <c r="F2826" t="s">
        <v>995</v>
      </c>
      <c r="G2826" t="s">
        <v>995</v>
      </c>
      <c r="H2826" t="s">
        <v>995</v>
      </c>
      <c r="I2826" t="s">
        <v>995</v>
      </c>
      <c r="J2826" t="s">
        <v>995</v>
      </c>
      <c r="K2826" t="s">
        <v>995</v>
      </c>
      <c r="L2826" t="s">
        <v>995</v>
      </c>
      <c r="M2826" t="s">
        <v>995</v>
      </c>
      <c r="N2826" t="s">
        <v>995</v>
      </c>
      <c r="O2826" t="s">
        <v>995</v>
      </c>
      <c r="P2826" t="s">
        <v>995</v>
      </c>
      <c r="Q2826" t="s">
        <v>995</v>
      </c>
      <c r="R2826" t="s">
        <v>995</v>
      </c>
      <c r="S2826" t="s">
        <v>995</v>
      </c>
      <c r="T2826" t="s">
        <v>995</v>
      </c>
      <c r="U2826" t="s">
        <v>995</v>
      </c>
      <c r="V2826" t="s">
        <v>995</v>
      </c>
      <c r="W2826" t="s">
        <v>995</v>
      </c>
      <c r="X2826" t="s">
        <v>995</v>
      </c>
      <c r="Y2826" t="s">
        <v>995</v>
      </c>
      <c r="Z2826" t="s">
        <v>995</v>
      </c>
      <c r="AA2826" t="s">
        <v>995</v>
      </c>
      <c r="AB2826" t="s">
        <v>995</v>
      </c>
      <c r="AC2826" t="s">
        <v>995</v>
      </c>
      <c r="AD2826" t="s">
        <v>995</v>
      </c>
      <c r="AE2826" t="s">
        <v>995</v>
      </c>
      <c r="AF2826" t="s">
        <v>995</v>
      </c>
      <c r="AG2826" t="s">
        <v>995</v>
      </c>
      <c r="AH2826" t="s">
        <v>995</v>
      </c>
      <c r="AI2826" t="s">
        <v>995</v>
      </c>
      <c r="AJ2826" t="s">
        <v>995</v>
      </c>
      <c r="AK2826" t="s">
        <v>995</v>
      </c>
      <c r="AL2826" t="s">
        <v>995</v>
      </c>
      <c r="AM2826" t="s">
        <v>995</v>
      </c>
      <c r="AN2826" t="s">
        <v>995</v>
      </c>
      <c r="AO2826" t="s">
        <v>995</v>
      </c>
      <c r="AP2826" t="s">
        <v>995</v>
      </c>
      <c r="AQ2826" s="286" t="s">
        <v>855</v>
      </c>
      <c r="AR2826" s="303"/>
      <c r="AS2826" s="303"/>
    </row>
    <row r="2827" spans="1:47" x14ac:dyDescent="0.3">
      <c r="A2827" s="285">
        <v>121890</v>
      </c>
      <c r="B2827" s="286" t="s">
        <v>540</v>
      </c>
      <c r="C2827" t="s">
        <v>995</v>
      </c>
      <c r="D2827" t="s">
        <v>995</v>
      </c>
      <c r="E2827" t="s">
        <v>995</v>
      </c>
      <c r="F2827" t="s">
        <v>995</v>
      </c>
      <c r="G2827" t="s">
        <v>995</v>
      </c>
      <c r="H2827" t="s">
        <v>995</v>
      </c>
      <c r="I2827" t="s">
        <v>995</v>
      </c>
      <c r="J2827" t="s">
        <v>995</v>
      </c>
      <c r="K2827" t="s">
        <v>995</v>
      </c>
      <c r="L2827" t="s">
        <v>995</v>
      </c>
      <c r="M2827" t="s">
        <v>995</v>
      </c>
      <c r="N2827" t="s">
        <v>995</v>
      </c>
      <c r="O2827" t="s">
        <v>995</v>
      </c>
      <c r="P2827" t="s">
        <v>995</v>
      </c>
      <c r="Q2827" t="s">
        <v>995</v>
      </c>
      <c r="R2827" t="s">
        <v>995</v>
      </c>
      <c r="S2827" t="s">
        <v>995</v>
      </c>
      <c r="T2827" t="s">
        <v>995</v>
      </c>
      <c r="U2827" t="s">
        <v>995</v>
      </c>
      <c r="V2827" t="s">
        <v>995</v>
      </c>
      <c r="W2827" t="s">
        <v>995</v>
      </c>
      <c r="X2827" t="s">
        <v>995</v>
      </c>
      <c r="Y2827" t="s">
        <v>995</v>
      </c>
      <c r="Z2827" t="s">
        <v>995</v>
      </c>
      <c r="AA2827" t="s">
        <v>995</v>
      </c>
      <c r="AB2827" t="s">
        <v>995</v>
      </c>
      <c r="AC2827" t="s">
        <v>995</v>
      </c>
      <c r="AD2827" t="s">
        <v>995</v>
      </c>
      <c r="AE2827" t="s">
        <v>995</v>
      </c>
      <c r="AF2827" t="s">
        <v>995</v>
      </c>
      <c r="AG2827" t="s">
        <v>995</v>
      </c>
      <c r="AH2827" t="s">
        <v>995</v>
      </c>
      <c r="AI2827" t="s">
        <v>995</v>
      </c>
      <c r="AJ2827" t="s">
        <v>995</v>
      </c>
      <c r="AK2827" t="s">
        <v>995</v>
      </c>
      <c r="AL2827" t="s">
        <v>995</v>
      </c>
      <c r="AM2827" t="s">
        <v>995</v>
      </c>
      <c r="AN2827" t="s">
        <v>995</v>
      </c>
      <c r="AO2827" t="s">
        <v>995</v>
      </c>
      <c r="AP2827" t="s">
        <v>995</v>
      </c>
      <c r="AQ2827" s="286" t="s">
        <v>855</v>
      </c>
      <c r="AR2827" s="303"/>
      <c r="AS2827" s="303"/>
    </row>
    <row r="2828" spans="1:47" ht="21.6" x14ac:dyDescent="0.65">
      <c r="A2828" s="285">
        <v>121893</v>
      </c>
      <c r="B2828" s="286" t="s">
        <v>538</v>
      </c>
      <c r="C2828" t="s">
        <v>226</v>
      </c>
      <c r="D2828" t="s">
        <v>226</v>
      </c>
      <c r="E2828" t="s">
        <v>226</v>
      </c>
      <c r="F2828" t="s">
        <v>226</v>
      </c>
      <c r="G2828" t="s">
        <v>226</v>
      </c>
      <c r="H2828" t="s">
        <v>226</v>
      </c>
      <c r="I2828" t="s">
        <v>225</v>
      </c>
      <c r="J2828" t="s">
        <v>226</v>
      </c>
      <c r="K2828" t="s">
        <v>226</v>
      </c>
      <c r="L2828" t="s">
        <v>226</v>
      </c>
      <c r="M2828" t="s">
        <v>995</v>
      </c>
      <c r="N2828" t="s">
        <v>226</v>
      </c>
      <c r="O2828" t="s">
        <v>224</v>
      </c>
      <c r="P2828" t="s">
        <v>226</v>
      </c>
      <c r="Q2828" t="s">
        <v>224</v>
      </c>
      <c r="R2828" t="s">
        <v>226</v>
      </c>
      <c r="S2828" t="s">
        <v>226</v>
      </c>
      <c r="T2828" t="s">
        <v>224</v>
      </c>
      <c r="U2828" t="s">
        <v>226</v>
      </c>
      <c r="V2828" t="s">
        <v>226</v>
      </c>
      <c r="W2828" t="s">
        <v>394</v>
      </c>
      <c r="X2828" t="s">
        <v>394</v>
      </c>
      <c r="Y2828" t="s">
        <v>394</v>
      </c>
      <c r="Z2828" t="s">
        <v>394</v>
      </c>
      <c r="AA2828" t="s">
        <v>394</v>
      </c>
      <c r="AB2828" t="s">
        <v>394</v>
      </c>
      <c r="AC2828" t="s">
        <v>394</v>
      </c>
      <c r="AD2828" t="s">
        <v>394</v>
      </c>
      <c r="AE2828" t="s">
        <v>394</v>
      </c>
      <c r="AF2828" t="s">
        <v>394</v>
      </c>
      <c r="AG2828" t="s">
        <v>394</v>
      </c>
      <c r="AH2828" t="s">
        <v>394</v>
      </c>
      <c r="AI2828" t="s">
        <v>394</v>
      </c>
      <c r="AJ2828" t="s">
        <v>394</v>
      </c>
      <c r="AK2828" t="s">
        <v>394</v>
      </c>
      <c r="AL2828" t="s">
        <v>394</v>
      </c>
      <c r="AM2828" t="s">
        <v>394</v>
      </c>
      <c r="AN2828" t="s">
        <v>394</v>
      </c>
      <c r="AO2828" t="s">
        <v>394</v>
      </c>
      <c r="AP2828" t="s">
        <v>394</v>
      </c>
      <c r="AQ2828" s="288"/>
      <c r="AR2828" s="296"/>
      <c r="AS2828" s="296"/>
      <c r="AU2828"/>
    </row>
    <row r="2829" spans="1:47" x14ac:dyDescent="0.3">
      <c r="A2829" s="285">
        <v>121894</v>
      </c>
      <c r="B2829" s="286" t="s">
        <v>539</v>
      </c>
      <c r="C2829" t="s">
        <v>995</v>
      </c>
      <c r="D2829" t="s">
        <v>995</v>
      </c>
      <c r="E2829" t="s">
        <v>995</v>
      </c>
      <c r="F2829" t="s">
        <v>995</v>
      </c>
      <c r="G2829" t="s">
        <v>995</v>
      </c>
      <c r="H2829" t="s">
        <v>995</v>
      </c>
      <c r="I2829" t="s">
        <v>995</v>
      </c>
      <c r="J2829" t="s">
        <v>995</v>
      </c>
      <c r="K2829" t="s">
        <v>995</v>
      </c>
      <c r="L2829" t="s">
        <v>995</v>
      </c>
      <c r="M2829" t="s">
        <v>995</v>
      </c>
      <c r="N2829" t="s">
        <v>995</v>
      </c>
      <c r="O2829" t="s">
        <v>995</v>
      </c>
      <c r="P2829" t="s">
        <v>995</v>
      </c>
      <c r="Q2829" t="s">
        <v>995</v>
      </c>
      <c r="R2829" t="s">
        <v>995</v>
      </c>
      <c r="S2829" t="s">
        <v>995</v>
      </c>
      <c r="T2829" t="s">
        <v>995</v>
      </c>
      <c r="U2829" t="s">
        <v>995</v>
      </c>
      <c r="V2829" t="s">
        <v>995</v>
      </c>
      <c r="W2829" t="s">
        <v>995</v>
      </c>
      <c r="X2829" t="s">
        <v>995</v>
      </c>
      <c r="Y2829" t="s">
        <v>995</v>
      </c>
      <c r="Z2829" t="s">
        <v>995</v>
      </c>
      <c r="AA2829" t="s">
        <v>995</v>
      </c>
      <c r="AB2829" t="s">
        <v>995</v>
      </c>
      <c r="AC2829" t="s">
        <v>995</v>
      </c>
      <c r="AD2829" t="s">
        <v>995</v>
      </c>
      <c r="AE2829" t="s">
        <v>995</v>
      </c>
      <c r="AF2829" t="s">
        <v>995</v>
      </c>
      <c r="AG2829" t="s">
        <v>995</v>
      </c>
      <c r="AH2829" t="s">
        <v>995</v>
      </c>
      <c r="AI2829" t="s">
        <v>995</v>
      </c>
      <c r="AJ2829" t="s">
        <v>995</v>
      </c>
      <c r="AK2829" t="s">
        <v>995</v>
      </c>
      <c r="AL2829" t="s">
        <v>995</v>
      </c>
      <c r="AM2829" t="s">
        <v>995</v>
      </c>
      <c r="AN2829" t="s">
        <v>995</v>
      </c>
      <c r="AO2829" t="s">
        <v>995</v>
      </c>
      <c r="AP2829" t="s">
        <v>995</v>
      </c>
      <c r="AQ2829" s="286" t="s">
        <v>855</v>
      </c>
      <c r="AR2829" s="303"/>
      <c r="AS2829" s="303"/>
    </row>
    <row r="2830" spans="1:47" x14ac:dyDescent="0.3">
      <c r="A2830" s="285">
        <v>121895</v>
      </c>
      <c r="B2830" s="286" t="s">
        <v>539</v>
      </c>
      <c r="C2830" t="s">
        <v>995</v>
      </c>
      <c r="D2830" t="s">
        <v>995</v>
      </c>
      <c r="E2830" t="s">
        <v>995</v>
      </c>
      <c r="F2830" t="s">
        <v>995</v>
      </c>
      <c r="G2830" t="s">
        <v>995</v>
      </c>
      <c r="H2830" t="s">
        <v>995</v>
      </c>
      <c r="I2830" t="s">
        <v>995</v>
      </c>
      <c r="J2830" t="s">
        <v>995</v>
      </c>
      <c r="K2830" t="s">
        <v>995</v>
      </c>
      <c r="L2830" t="s">
        <v>995</v>
      </c>
      <c r="M2830" t="s">
        <v>995</v>
      </c>
      <c r="N2830" t="s">
        <v>995</v>
      </c>
      <c r="O2830" t="s">
        <v>995</v>
      </c>
      <c r="P2830" t="s">
        <v>995</v>
      </c>
      <c r="Q2830" t="s">
        <v>995</v>
      </c>
      <c r="R2830" t="s">
        <v>995</v>
      </c>
      <c r="S2830" t="s">
        <v>995</v>
      </c>
      <c r="T2830" t="s">
        <v>995</v>
      </c>
      <c r="U2830" t="s">
        <v>995</v>
      </c>
      <c r="V2830" t="s">
        <v>995</v>
      </c>
      <c r="W2830" t="s">
        <v>995</v>
      </c>
      <c r="X2830" t="s">
        <v>995</v>
      </c>
      <c r="Y2830" t="s">
        <v>995</v>
      </c>
      <c r="Z2830" t="s">
        <v>995</v>
      </c>
      <c r="AA2830" t="s">
        <v>995</v>
      </c>
      <c r="AB2830" t="s">
        <v>995</v>
      </c>
      <c r="AC2830" t="s">
        <v>995</v>
      </c>
      <c r="AD2830" t="s">
        <v>995</v>
      </c>
      <c r="AE2830" t="s">
        <v>995</v>
      </c>
      <c r="AF2830" t="s">
        <v>995</v>
      </c>
      <c r="AG2830" t="s">
        <v>995</v>
      </c>
      <c r="AH2830" t="s">
        <v>995</v>
      </c>
      <c r="AI2830" t="s">
        <v>995</v>
      </c>
      <c r="AJ2830" t="s">
        <v>995</v>
      </c>
      <c r="AK2830" t="s">
        <v>995</v>
      </c>
      <c r="AL2830" t="s">
        <v>995</v>
      </c>
      <c r="AM2830" t="s">
        <v>995</v>
      </c>
      <c r="AN2830" t="s">
        <v>995</v>
      </c>
      <c r="AO2830" t="s">
        <v>995</v>
      </c>
      <c r="AP2830" t="s">
        <v>995</v>
      </c>
      <c r="AQ2830" s="286" t="s">
        <v>855</v>
      </c>
      <c r="AR2830" s="303"/>
      <c r="AS2830" s="303"/>
    </row>
    <row r="2831" spans="1:47" x14ac:dyDescent="0.3">
      <c r="A2831" s="285">
        <v>121896</v>
      </c>
      <c r="B2831" s="286" t="s">
        <v>539</v>
      </c>
      <c r="C2831" t="s">
        <v>995</v>
      </c>
      <c r="D2831" t="s">
        <v>995</v>
      </c>
      <c r="E2831" t="s">
        <v>995</v>
      </c>
      <c r="F2831" t="s">
        <v>995</v>
      </c>
      <c r="G2831" t="s">
        <v>995</v>
      </c>
      <c r="H2831" t="s">
        <v>995</v>
      </c>
      <c r="I2831" t="s">
        <v>995</v>
      </c>
      <c r="J2831" t="s">
        <v>995</v>
      </c>
      <c r="K2831" t="s">
        <v>995</v>
      </c>
      <c r="L2831" t="s">
        <v>995</v>
      </c>
      <c r="M2831" t="s">
        <v>995</v>
      </c>
      <c r="N2831" t="s">
        <v>995</v>
      </c>
      <c r="O2831" t="s">
        <v>995</v>
      </c>
      <c r="P2831" t="s">
        <v>995</v>
      </c>
      <c r="Q2831" t="s">
        <v>995</v>
      </c>
      <c r="R2831" t="s">
        <v>995</v>
      </c>
      <c r="S2831" t="s">
        <v>995</v>
      </c>
      <c r="T2831" t="s">
        <v>995</v>
      </c>
      <c r="U2831" t="s">
        <v>995</v>
      </c>
      <c r="V2831" t="s">
        <v>995</v>
      </c>
      <c r="W2831" t="s">
        <v>995</v>
      </c>
      <c r="X2831" t="s">
        <v>995</v>
      </c>
      <c r="Y2831" t="s">
        <v>995</v>
      </c>
      <c r="Z2831" t="s">
        <v>995</v>
      </c>
      <c r="AA2831" t="s">
        <v>995</v>
      </c>
      <c r="AB2831" t="s">
        <v>995</v>
      </c>
      <c r="AC2831" t="s">
        <v>995</v>
      </c>
      <c r="AD2831" t="s">
        <v>995</v>
      </c>
      <c r="AE2831" t="s">
        <v>995</v>
      </c>
      <c r="AF2831" t="s">
        <v>995</v>
      </c>
      <c r="AG2831" t="s">
        <v>995</v>
      </c>
      <c r="AH2831" t="s">
        <v>995</v>
      </c>
      <c r="AI2831" t="s">
        <v>995</v>
      </c>
      <c r="AJ2831" t="s">
        <v>995</v>
      </c>
      <c r="AK2831" t="s">
        <v>995</v>
      </c>
      <c r="AL2831" t="s">
        <v>995</v>
      </c>
      <c r="AM2831" t="s">
        <v>995</v>
      </c>
      <c r="AN2831" t="s">
        <v>995</v>
      </c>
      <c r="AO2831" t="s">
        <v>995</v>
      </c>
      <c r="AP2831" t="s">
        <v>995</v>
      </c>
      <c r="AQ2831" s="286" t="s">
        <v>855</v>
      </c>
      <c r="AR2831" s="303"/>
      <c r="AS2831" s="303"/>
    </row>
    <row r="2832" spans="1:47" ht="28.8" x14ac:dyDescent="0.3">
      <c r="A2832" s="285">
        <v>121897</v>
      </c>
      <c r="B2832" s="286" t="s">
        <v>541</v>
      </c>
      <c r="C2832" t="s">
        <v>995</v>
      </c>
      <c r="D2832" t="s">
        <v>995</v>
      </c>
      <c r="E2832" t="s">
        <v>995</v>
      </c>
      <c r="F2832" t="s">
        <v>995</v>
      </c>
      <c r="G2832" t="s">
        <v>995</v>
      </c>
      <c r="H2832" t="s">
        <v>995</v>
      </c>
      <c r="I2832" t="s">
        <v>995</v>
      </c>
      <c r="J2832" t="s">
        <v>995</v>
      </c>
      <c r="K2832" t="s">
        <v>995</v>
      </c>
      <c r="L2832" t="s">
        <v>995</v>
      </c>
      <c r="M2832" t="s">
        <v>995</v>
      </c>
      <c r="N2832" t="s">
        <v>995</v>
      </c>
      <c r="O2832" t="s">
        <v>995</v>
      </c>
      <c r="P2832" t="s">
        <v>995</v>
      </c>
      <c r="Q2832" t="s">
        <v>995</v>
      </c>
      <c r="R2832" t="s">
        <v>995</v>
      </c>
      <c r="S2832" t="s">
        <v>995</v>
      </c>
      <c r="T2832" t="s">
        <v>995</v>
      </c>
      <c r="U2832" t="s">
        <v>995</v>
      </c>
      <c r="V2832" t="s">
        <v>995</v>
      </c>
      <c r="W2832" t="s">
        <v>995</v>
      </c>
      <c r="X2832" t="s">
        <v>995</v>
      </c>
      <c r="Y2832" t="s">
        <v>995</v>
      </c>
      <c r="Z2832" t="s">
        <v>995</v>
      </c>
      <c r="AA2832" t="s">
        <v>995</v>
      </c>
      <c r="AB2832" t="s">
        <v>995</v>
      </c>
      <c r="AC2832" t="s">
        <v>995</v>
      </c>
      <c r="AD2832" t="s">
        <v>995</v>
      </c>
      <c r="AE2832" t="s">
        <v>995</v>
      </c>
      <c r="AF2832" t="s">
        <v>995</v>
      </c>
      <c r="AG2832" t="s">
        <v>995</v>
      </c>
      <c r="AH2832" t="s">
        <v>995</v>
      </c>
      <c r="AI2832" t="s">
        <v>995</v>
      </c>
      <c r="AJ2832" t="s">
        <v>995</v>
      </c>
      <c r="AK2832" t="s">
        <v>995</v>
      </c>
      <c r="AL2832" t="s">
        <v>995</v>
      </c>
      <c r="AM2832" t="s">
        <v>995</v>
      </c>
      <c r="AN2832" t="s">
        <v>995</v>
      </c>
      <c r="AO2832" t="s">
        <v>995</v>
      </c>
      <c r="AP2832" t="s">
        <v>995</v>
      </c>
      <c r="AQ2832" s="286" t="s">
        <v>855</v>
      </c>
      <c r="AR2832" s="307"/>
      <c r="AS2832" s="310"/>
    </row>
    <row r="2833" spans="1:47" ht="21.6" x14ac:dyDescent="0.3">
      <c r="A2833" s="285">
        <v>121898</v>
      </c>
      <c r="B2833" s="286" t="s">
        <v>61</v>
      </c>
      <c r="C2833" t="s">
        <v>394</v>
      </c>
      <c r="D2833" t="s">
        <v>394</v>
      </c>
      <c r="E2833" t="s">
        <v>394</v>
      </c>
      <c r="F2833" t="s">
        <v>394</v>
      </c>
      <c r="G2833" t="s">
        <v>394</v>
      </c>
      <c r="H2833" t="s">
        <v>394</v>
      </c>
      <c r="I2833" t="s">
        <v>394</v>
      </c>
      <c r="J2833" t="s">
        <v>394</v>
      </c>
      <c r="K2833" t="s">
        <v>7215</v>
      </c>
      <c r="L2833" t="s">
        <v>394</v>
      </c>
      <c r="M2833" t="s">
        <v>394</v>
      </c>
      <c r="N2833" t="s">
        <v>394</v>
      </c>
      <c r="O2833" t="s">
        <v>394</v>
      </c>
      <c r="P2833" t="s">
        <v>394</v>
      </c>
      <c r="Q2833" t="s">
        <v>394</v>
      </c>
      <c r="R2833" t="s">
        <v>7215</v>
      </c>
      <c r="S2833" t="s">
        <v>7215</v>
      </c>
      <c r="T2833" t="s">
        <v>225</v>
      </c>
      <c r="U2833" t="s">
        <v>225</v>
      </c>
      <c r="V2833" t="s">
        <v>394</v>
      </c>
      <c r="W2833" t="s">
        <v>394</v>
      </c>
      <c r="X2833" t="s">
        <v>394</v>
      </c>
      <c r="Y2833" t="s">
        <v>394</v>
      </c>
      <c r="Z2833" t="s">
        <v>394</v>
      </c>
      <c r="AA2833" t="s">
        <v>224</v>
      </c>
      <c r="AB2833" t="s">
        <v>224</v>
      </c>
      <c r="AC2833" t="s">
        <v>394</v>
      </c>
      <c r="AD2833" t="s">
        <v>394</v>
      </c>
      <c r="AE2833" t="s">
        <v>394</v>
      </c>
      <c r="AF2833" t="s">
        <v>224</v>
      </c>
      <c r="AG2833" t="s">
        <v>7215</v>
      </c>
      <c r="AH2833" t="s">
        <v>226</v>
      </c>
      <c r="AI2833" t="s">
        <v>226</v>
      </c>
      <c r="AJ2833" t="s">
        <v>226</v>
      </c>
      <c r="AK2833" t="s">
        <v>7215</v>
      </c>
      <c r="AL2833" t="s">
        <v>394</v>
      </c>
      <c r="AM2833" t="s">
        <v>394</v>
      </c>
      <c r="AN2833" t="s">
        <v>394</v>
      </c>
      <c r="AO2833" t="s">
        <v>394</v>
      </c>
      <c r="AP2833" t="s">
        <v>394</v>
      </c>
      <c r="AQ2833" s="286" t="s">
        <v>394</v>
      </c>
      <c r="AR2833" s="307"/>
      <c r="AS2833" s="310"/>
    </row>
    <row r="2834" spans="1:47" x14ac:dyDescent="0.3">
      <c r="A2834" s="285">
        <v>121899</v>
      </c>
      <c r="B2834" s="286" t="s">
        <v>539</v>
      </c>
      <c r="C2834" t="s">
        <v>995</v>
      </c>
      <c r="D2834" t="s">
        <v>995</v>
      </c>
      <c r="E2834" t="s">
        <v>995</v>
      </c>
      <c r="F2834" t="s">
        <v>995</v>
      </c>
      <c r="G2834" t="s">
        <v>995</v>
      </c>
      <c r="H2834" t="s">
        <v>995</v>
      </c>
      <c r="I2834" t="s">
        <v>995</v>
      </c>
      <c r="J2834" t="s">
        <v>995</v>
      </c>
      <c r="K2834" t="s">
        <v>995</v>
      </c>
      <c r="L2834" t="s">
        <v>995</v>
      </c>
      <c r="M2834" t="s">
        <v>995</v>
      </c>
      <c r="N2834" t="s">
        <v>995</v>
      </c>
      <c r="O2834" t="s">
        <v>995</v>
      </c>
      <c r="P2834" t="s">
        <v>995</v>
      </c>
      <c r="Q2834" t="s">
        <v>995</v>
      </c>
      <c r="R2834" t="s">
        <v>995</v>
      </c>
      <c r="S2834" t="s">
        <v>995</v>
      </c>
      <c r="T2834" t="s">
        <v>995</v>
      </c>
      <c r="U2834" t="s">
        <v>995</v>
      </c>
      <c r="V2834" t="s">
        <v>995</v>
      </c>
      <c r="W2834" t="s">
        <v>995</v>
      </c>
      <c r="X2834" t="s">
        <v>995</v>
      </c>
      <c r="Y2834" t="s">
        <v>995</v>
      </c>
      <c r="Z2834" t="s">
        <v>995</v>
      </c>
      <c r="AA2834" t="s">
        <v>995</v>
      </c>
      <c r="AB2834" t="s">
        <v>995</v>
      </c>
      <c r="AC2834" t="s">
        <v>995</v>
      </c>
      <c r="AD2834" t="s">
        <v>995</v>
      </c>
      <c r="AE2834" t="s">
        <v>995</v>
      </c>
      <c r="AF2834" t="s">
        <v>995</v>
      </c>
      <c r="AG2834" t="s">
        <v>995</v>
      </c>
      <c r="AH2834" t="s">
        <v>995</v>
      </c>
      <c r="AI2834" t="s">
        <v>995</v>
      </c>
      <c r="AJ2834" t="s">
        <v>995</v>
      </c>
      <c r="AK2834" t="s">
        <v>995</v>
      </c>
      <c r="AL2834" t="s">
        <v>995</v>
      </c>
      <c r="AM2834" t="s">
        <v>995</v>
      </c>
      <c r="AN2834" t="s">
        <v>995</v>
      </c>
      <c r="AO2834" t="s">
        <v>995</v>
      </c>
      <c r="AP2834" t="s">
        <v>995</v>
      </c>
      <c r="AQ2834" s="286" t="s">
        <v>855</v>
      </c>
      <c r="AR2834" s="303"/>
      <c r="AS2834" s="303"/>
    </row>
    <row r="2835" spans="1:47" x14ac:dyDescent="0.3">
      <c r="A2835" s="285">
        <v>121900</v>
      </c>
      <c r="B2835" s="286" t="s">
        <v>538</v>
      </c>
      <c r="C2835" t="s">
        <v>995</v>
      </c>
      <c r="D2835" t="s">
        <v>995</v>
      </c>
      <c r="E2835" t="s">
        <v>995</v>
      </c>
      <c r="F2835" t="s">
        <v>995</v>
      </c>
      <c r="G2835" t="s">
        <v>995</v>
      </c>
      <c r="H2835" t="s">
        <v>995</v>
      </c>
      <c r="I2835" t="s">
        <v>995</v>
      </c>
      <c r="J2835" t="s">
        <v>995</v>
      </c>
      <c r="K2835" t="s">
        <v>995</v>
      </c>
      <c r="L2835" t="s">
        <v>995</v>
      </c>
      <c r="M2835" t="s">
        <v>226</v>
      </c>
      <c r="N2835" t="s">
        <v>995</v>
      </c>
      <c r="O2835" t="s">
        <v>995</v>
      </c>
      <c r="P2835" t="s">
        <v>995</v>
      </c>
      <c r="Q2835" t="s">
        <v>995</v>
      </c>
      <c r="R2835" t="s">
        <v>995</v>
      </c>
      <c r="S2835" t="s">
        <v>995</v>
      </c>
      <c r="T2835" t="s">
        <v>995</v>
      </c>
      <c r="U2835" t="s">
        <v>995</v>
      </c>
      <c r="V2835" t="s">
        <v>995</v>
      </c>
      <c r="W2835" t="s">
        <v>995</v>
      </c>
      <c r="X2835" t="s">
        <v>995</v>
      </c>
      <c r="Y2835" t="s">
        <v>995</v>
      </c>
      <c r="Z2835" t="s">
        <v>995</v>
      </c>
      <c r="AA2835" t="s">
        <v>995</v>
      </c>
      <c r="AB2835" t="s">
        <v>995</v>
      </c>
      <c r="AC2835" t="s">
        <v>995</v>
      </c>
      <c r="AD2835" t="s">
        <v>995</v>
      </c>
      <c r="AE2835" t="s">
        <v>995</v>
      </c>
      <c r="AF2835" t="s">
        <v>995</v>
      </c>
      <c r="AG2835" t="s">
        <v>394</v>
      </c>
      <c r="AH2835" t="s">
        <v>394</v>
      </c>
      <c r="AI2835" t="s">
        <v>394</v>
      </c>
      <c r="AJ2835" t="s">
        <v>394</v>
      </c>
      <c r="AK2835" t="s">
        <v>394</v>
      </c>
      <c r="AL2835" t="s">
        <v>394</v>
      </c>
      <c r="AM2835" t="s">
        <v>394</v>
      </c>
      <c r="AN2835" t="s">
        <v>394</v>
      </c>
      <c r="AO2835" t="s">
        <v>394</v>
      </c>
      <c r="AP2835" t="s">
        <v>394</v>
      </c>
      <c r="AQ2835" s="289"/>
      <c r="AR2835" s="296"/>
      <c r="AS2835" s="296"/>
      <c r="AU2835"/>
    </row>
    <row r="2836" spans="1:47" ht="28.8" x14ac:dyDescent="0.3">
      <c r="A2836" s="285">
        <v>121901</v>
      </c>
      <c r="B2836" s="286" t="s">
        <v>67</v>
      </c>
      <c r="C2836" t="s">
        <v>226</v>
      </c>
      <c r="D2836" t="s">
        <v>226</v>
      </c>
      <c r="E2836" t="s">
        <v>224</v>
      </c>
      <c r="F2836" t="s">
        <v>226</v>
      </c>
      <c r="G2836" t="s">
        <v>226</v>
      </c>
      <c r="H2836" t="s">
        <v>224</v>
      </c>
      <c r="I2836" t="s">
        <v>224</v>
      </c>
      <c r="J2836" t="s">
        <v>224</v>
      </c>
      <c r="K2836" t="s">
        <v>224</v>
      </c>
      <c r="L2836" t="s">
        <v>224</v>
      </c>
      <c r="M2836" t="s">
        <v>224</v>
      </c>
      <c r="N2836" t="s">
        <v>224</v>
      </c>
      <c r="O2836" t="s">
        <v>225</v>
      </c>
      <c r="P2836" t="s">
        <v>226</v>
      </c>
      <c r="Q2836" t="s">
        <v>224</v>
      </c>
      <c r="R2836" t="s">
        <v>224</v>
      </c>
      <c r="S2836" t="s">
        <v>226</v>
      </c>
      <c r="T2836" t="s">
        <v>225</v>
      </c>
      <c r="U2836" t="s">
        <v>226</v>
      </c>
      <c r="V2836" t="s">
        <v>226</v>
      </c>
      <c r="W2836" t="s">
        <v>224</v>
      </c>
      <c r="X2836" t="s">
        <v>226</v>
      </c>
      <c r="Y2836" t="s">
        <v>226</v>
      </c>
      <c r="Z2836" t="s">
        <v>226</v>
      </c>
      <c r="AA2836" t="s">
        <v>226</v>
      </c>
      <c r="AB2836" t="s">
        <v>224</v>
      </c>
      <c r="AC2836" t="s">
        <v>226</v>
      </c>
      <c r="AD2836" t="s">
        <v>226</v>
      </c>
      <c r="AE2836" t="s">
        <v>226</v>
      </c>
      <c r="AF2836" t="s">
        <v>224</v>
      </c>
      <c r="AG2836" t="s">
        <v>225</v>
      </c>
      <c r="AH2836" t="s">
        <v>225</v>
      </c>
      <c r="AI2836" t="s">
        <v>225</v>
      </c>
      <c r="AJ2836" t="s">
        <v>225</v>
      </c>
      <c r="AK2836" t="s">
        <v>225</v>
      </c>
      <c r="AL2836" t="s">
        <v>394</v>
      </c>
      <c r="AM2836" t="s">
        <v>394</v>
      </c>
      <c r="AN2836" t="s">
        <v>394</v>
      </c>
      <c r="AO2836" t="s">
        <v>394</v>
      </c>
      <c r="AP2836" t="s">
        <v>394</v>
      </c>
      <c r="AQ2836" s="286" t="s">
        <v>394</v>
      </c>
      <c r="AR2836" s="307"/>
      <c r="AS2836" s="310"/>
    </row>
    <row r="2837" spans="1:47" x14ac:dyDescent="0.3">
      <c r="A2837" s="285">
        <v>121902</v>
      </c>
      <c r="B2837" s="286" t="s">
        <v>539</v>
      </c>
      <c r="C2837" t="s">
        <v>995</v>
      </c>
      <c r="D2837" t="s">
        <v>995</v>
      </c>
      <c r="E2837" t="s">
        <v>995</v>
      </c>
      <c r="F2837" t="s">
        <v>995</v>
      </c>
      <c r="G2837" t="s">
        <v>995</v>
      </c>
      <c r="H2837" t="s">
        <v>995</v>
      </c>
      <c r="I2837" t="s">
        <v>995</v>
      </c>
      <c r="J2837" t="s">
        <v>995</v>
      </c>
      <c r="K2837" t="s">
        <v>995</v>
      </c>
      <c r="L2837" t="s">
        <v>995</v>
      </c>
      <c r="M2837" t="s">
        <v>995</v>
      </c>
      <c r="N2837" t="s">
        <v>995</v>
      </c>
      <c r="O2837" t="s">
        <v>995</v>
      </c>
      <c r="P2837" t="s">
        <v>995</v>
      </c>
      <c r="Q2837" t="s">
        <v>995</v>
      </c>
      <c r="R2837" t="s">
        <v>995</v>
      </c>
      <c r="S2837" t="s">
        <v>995</v>
      </c>
      <c r="T2837" t="s">
        <v>995</v>
      </c>
      <c r="U2837" t="s">
        <v>995</v>
      </c>
      <c r="V2837" t="s">
        <v>995</v>
      </c>
      <c r="W2837" t="s">
        <v>995</v>
      </c>
      <c r="X2837" t="s">
        <v>995</v>
      </c>
      <c r="Y2837" t="s">
        <v>995</v>
      </c>
      <c r="Z2837" t="s">
        <v>995</v>
      </c>
      <c r="AA2837" t="s">
        <v>995</v>
      </c>
      <c r="AB2837" t="s">
        <v>995</v>
      </c>
      <c r="AC2837" t="s">
        <v>995</v>
      </c>
      <c r="AD2837" t="s">
        <v>995</v>
      </c>
      <c r="AE2837" t="s">
        <v>995</v>
      </c>
      <c r="AF2837" t="s">
        <v>995</v>
      </c>
      <c r="AG2837" t="s">
        <v>995</v>
      </c>
      <c r="AH2837" t="s">
        <v>995</v>
      </c>
      <c r="AI2837" t="s">
        <v>995</v>
      </c>
      <c r="AJ2837" t="s">
        <v>995</v>
      </c>
      <c r="AK2837" t="s">
        <v>995</v>
      </c>
      <c r="AL2837" t="s">
        <v>995</v>
      </c>
      <c r="AM2837" t="s">
        <v>995</v>
      </c>
      <c r="AN2837" t="s">
        <v>995</v>
      </c>
      <c r="AO2837" t="s">
        <v>995</v>
      </c>
      <c r="AP2837" t="s">
        <v>995</v>
      </c>
      <c r="AQ2837" s="286" t="s">
        <v>855</v>
      </c>
      <c r="AR2837" s="303"/>
      <c r="AS2837" s="303"/>
    </row>
    <row r="2838" spans="1:47" ht="21.6" x14ac:dyDescent="0.3">
      <c r="A2838" s="285">
        <v>121903</v>
      </c>
      <c r="B2838" s="286" t="s">
        <v>61</v>
      </c>
      <c r="C2838" t="s">
        <v>226</v>
      </c>
      <c r="D2838" t="s">
        <v>226</v>
      </c>
      <c r="E2838" t="s">
        <v>226</v>
      </c>
      <c r="F2838" t="s">
        <v>226</v>
      </c>
      <c r="G2838" t="s">
        <v>224</v>
      </c>
      <c r="H2838" t="s">
        <v>226</v>
      </c>
      <c r="I2838" t="s">
        <v>226</v>
      </c>
      <c r="J2838" t="s">
        <v>224</v>
      </c>
      <c r="K2838" t="s">
        <v>226</v>
      </c>
      <c r="L2838" t="s">
        <v>226</v>
      </c>
      <c r="M2838" t="s">
        <v>224</v>
      </c>
      <c r="N2838" t="s">
        <v>226</v>
      </c>
      <c r="O2838" t="s">
        <v>224</v>
      </c>
      <c r="P2838" t="s">
        <v>226</v>
      </c>
      <c r="Q2838" t="s">
        <v>226</v>
      </c>
      <c r="R2838" t="s">
        <v>226</v>
      </c>
      <c r="S2838" t="s">
        <v>226</v>
      </c>
      <c r="T2838" t="s">
        <v>224</v>
      </c>
      <c r="U2838" t="s">
        <v>226</v>
      </c>
      <c r="V2838" t="s">
        <v>226</v>
      </c>
      <c r="W2838" t="s">
        <v>224</v>
      </c>
      <c r="X2838" t="s">
        <v>226</v>
      </c>
      <c r="Y2838" t="s">
        <v>224</v>
      </c>
      <c r="Z2838" t="s">
        <v>226</v>
      </c>
      <c r="AA2838" t="s">
        <v>224</v>
      </c>
      <c r="AB2838" t="s">
        <v>226</v>
      </c>
      <c r="AC2838" t="s">
        <v>226</v>
      </c>
      <c r="AD2838" t="s">
        <v>224</v>
      </c>
      <c r="AE2838" t="s">
        <v>226</v>
      </c>
      <c r="AF2838" t="s">
        <v>224</v>
      </c>
      <c r="AG2838" t="s">
        <v>8111</v>
      </c>
      <c r="AH2838" t="s">
        <v>8111</v>
      </c>
      <c r="AI2838" t="s">
        <v>8111</v>
      </c>
      <c r="AJ2838" t="s">
        <v>226</v>
      </c>
      <c r="AK2838" t="s">
        <v>226</v>
      </c>
      <c r="AL2838" t="s">
        <v>225</v>
      </c>
      <c r="AM2838" t="s">
        <v>225</v>
      </c>
      <c r="AN2838" t="s">
        <v>225</v>
      </c>
      <c r="AO2838" t="s">
        <v>225</v>
      </c>
      <c r="AP2838" t="s">
        <v>225</v>
      </c>
      <c r="AQ2838" s="286" t="s">
        <v>394</v>
      </c>
      <c r="AR2838" s="307"/>
      <c r="AS2838" s="310"/>
    </row>
    <row r="2839" spans="1:47" x14ac:dyDescent="0.3">
      <c r="A2839" s="285">
        <v>121904</v>
      </c>
      <c r="B2839" s="286" t="s">
        <v>539</v>
      </c>
      <c r="C2839" t="s">
        <v>995</v>
      </c>
      <c r="D2839" t="s">
        <v>995</v>
      </c>
      <c r="E2839" t="s">
        <v>995</v>
      </c>
      <c r="F2839" t="s">
        <v>995</v>
      </c>
      <c r="G2839" t="s">
        <v>995</v>
      </c>
      <c r="H2839" t="s">
        <v>995</v>
      </c>
      <c r="I2839" t="s">
        <v>995</v>
      </c>
      <c r="J2839" t="s">
        <v>995</v>
      </c>
      <c r="K2839" t="s">
        <v>995</v>
      </c>
      <c r="L2839" t="s">
        <v>995</v>
      </c>
      <c r="M2839" t="s">
        <v>995</v>
      </c>
      <c r="N2839" t="s">
        <v>995</v>
      </c>
      <c r="O2839" t="s">
        <v>995</v>
      </c>
      <c r="P2839" t="s">
        <v>995</v>
      </c>
      <c r="Q2839" t="s">
        <v>995</v>
      </c>
      <c r="R2839" t="s">
        <v>995</v>
      </c>
      <c r="S2839" t="s">
        <v>995</v>
      </c>
      <c r="T2839" t="s">
        <v>995</v>
      </c>
      <c r="U2839" t="s">
        <v>995</v>
      </c>
      <c r="V2839" t="s">
        <v>995</v>
      </c>
      <c r="W2839" t="s">
        <v>995</v>
      </c>
      <c r="X2839" t="s">
        <v>995</v>
      </c>
      <c r="Y2839" t="s">
        <v>995</v>
      </c>
      <c r="Z2839" t="s">
        <v>995</v>
      </c>
      <c r="AA2839" t="s">
        <v>995</v>
      </c>
      <c r="AB2839" t="s">
        <v>995</v>
      </c>
      <c r="AC2839" t="s">
        <v>995</v>
      </c>
      <c r="AD2839" t="s">
        <v>995</v>
      </c>
      <c r="AE2839" t="s">
        <v>995</v>
      </c>
      <c r="AF2839" t="s">
        <v>995</v>
      </c>
      <c r="AG2839" t="s">
        <v>995</v>
      </c>
      <c r="AH2839" t="s">
        <v>995</v>
      </c>
      <c r="AI2839" t="s">
        <v>995</v>
      </c>
      <c r="AJ2839" t="s">
        <v>995</v>
      </c>
      <c r="AK2839" t="s">
        <v>995</v>
      </c>
      <c r="AL2839" t="s">
        <v>995</v>
      </c>
      <c r="AM2839" t="s">
        <v>995</v>
      </c>
      <c r="AN2839" t="s">
        <v>995</v>
      </c>
      <c r="AO2839" t="s">
        <v>995</v>
      </c>
      <c r="AP2839" t="s">
        <v>995</v>
      </c>
      <c r="AQ2839" s="286" t="s">
        <v>855</v>
      </c>
      <c r="AR2839" s="303"/>
      <c r="AS2839" s="303"/>
    </row>
    <row r="2840" spans="1:47" ht="21.6" x14ac:dyDescent="0.3">
      <c r="A2840" s="285">
        <v>121905</v>
      </c>
      <c r="B2840" s="286" t="s">
        <v>61</v>
      </c>
      <c r="C2840" t="s">
        <v>226</v>
      </c>
      <c r="D2840" t="s">
        <v>226</v>
      </c>
      <c r="E2840" t="s">
        <v>226</v>
      </c>
      <c r="F2840" t="s">
        <v>224</v>
      </c>
      <c r="G2840" t="s">
        <v>226</v>
      </c>
      <c r="H2840" t="s">
        <v>226</v>
      </c>
      <c r="I2840" t="s">
        <v>226</v>
      </c>
      <c r="J2840" t="s">
        <v>224</v>
      </c>
      <c r="K2840" t="s">
        <v>226</v>
      </c>
      <c r="L2840" t="s">
        <v>226</v>
      </c>
      <c r="M2840" t="s">
        <v>226</v>
      </c>
      <c r="N2840" t="s">
        <v>226</v>
      </c>
      <c r="O2840" t="s">
        <v>226</v>
      </c>
      <c r="P2840" t="s">
        <v>225</v>
      </c>
      <c r="Q2840" t="s">
        <v>226</v>
      </c>
      <c r="R2840" t="s">
        <v>226</v>
      </c>
      <c r="S2840" t="s">
        <v>226</v>
      </c>
      <c r="T2840" t="s">
        <v>226</v>
      </c>
      <c r="U2840" t="s">
        <v>224</v>
      </c>
      <c r="V2840" t="s">
        <v>226</v>
      </c>
      <c r="W2840" t="s">
        <v>226</v>
      </c>
      <c r="X2840" t="s">
        <v>226</v>
      </c>
      <c r="Y2840" t="s">
        <v>226</v>
      </c>
      <c r="Z2840" t="s">
        <v>226</v>
      </c>
      <c r="AA2840" t="s">
        <v>224</v>
      </c>
      <c r="AB2840" t="s">
        <v>226</v>
      </c>
      <c r="AC2840" t="s">
        <v>226</v>
      </c>
      <c r="AD2840" t="s">
        <v>226</v>
      </c>
      <c r="AE2840" t="s">
        <v>224</v>
      </c>
      <c r="AF2840" t="s">
        <v>224</v>
      </c>
      <c r="AG2840" t="s">
        <v>226</v>
      </c>
      <c r="AH2840" t="s">
        <v>226</v>
      </c>
      <c r="AI2840" t="s">
        <v>226</v>
      </c>
      <c r="AJ2840" t="s">
        <v>226</v>
      </c>
      <c r="AK2840" t="s">
        <v>225</v>
      </c>
      <c r="AL2840" t="s">
        <v>226</v>
      </c>
      <c r="AM2840" t="s">
        <v>225</v>
      </c>
      <c r="AN2840" t="s">
        <v>226</v>
      </c>
      <c r="AO2840" t="s">
        <v>225</v>
      </c>
      <c r="AP2840" t="s">
        <v>225</v>
      </c>
      <c r="AQ2840" s="286" t="s">
        <v>394</v>
      </c>
      <c r="AR2840" s="307"/>
      <c r="AS2840" s="310"/>
    </row>
    <row r="2841" spans="1:47" x14ac:dyDescent="0.3">
      <c r="A2841" s="285">
        <v>121906</v>
      </c>
      <c r="B2841" s="286" t="s">
        <v>539</v>
      </c>
      <c r="C2841" t="s">
        <v>995</v>
      </c>
      <c r="D2841" t="s">
        <v>995</v>
      </c>
      <c r="E2841" t="s">
        <v>995</v>
      </c>
      <c r="F2841" t="s">
        <v>995</v>
      </c>
      <c r="G2841" t="s">
        <v>995</v>
      </c>
      <c r="H2841" t="s">
        <v>995</v>
      </c>
      <c r="I2841" t="s">
        <v>995</v>
      </c>
      <c r="J2841" t="s">
        <v>995</v>
      </c>
      <c r="K2841" t="s">
        <v>995</v>
      </c>
      <c r="L2841" t="s">
        <v>995</v>
      </c>
      <c r="M2841" t="s">
        <v>995</v>
      </c>
      <c r="N2841" t="s">
        <v>995</v>
      </c>
      <c r="O2841" t="s">
        <v>995</v>
      </c>
      <c r="P2841" t="s">
        <v>995</v>
      </c>
      <c r="Q2841" t="s">
        <v>995</v>
      </c>
      <c r="R2841" t="s">
        <v>995</v>
      </c>
      <c r="S2841" t="s">
        <v>995</v>
      </c>
      <c r="T2841" t="s">
        <v>995</v>
      </c>
      <c r="U2841" t="s">
        <v>995</v>
      </c>
      <c r="V2841" t="s">
        <v>995</v>
      </c>
      <c r="W2841" t="s">
        <v>995</v>
      </c>
      <c r="X2841" t="s">
        <v>995</v>
      </c>
      <c r="Y2841" t="s">
        <v>995</v>
      </c>
      <c r="Z2841" t="s">
        <v>995</v>
      </c>
      <c r="AA2841" t="s">
        <v>995</v>
      </c>
      <c r="AB2841" t="s">
        <v>995</v>
      </c>
      <c r="AC2841" t="s">
        <v>995</v>
      </c>
      <c r="AD2841" t="s">
        <v>995</v>
      </c>
      <c r="AE2841" t="s">
        <v>995</v>
      </c>
      <c r="AF2841" t="s">
        <v>995</v>
      </c>
      <c r="AG2841" t="s">
        <v>995</v>
      </c>
      <c r="AH2841" t="s">
        <v>995</v>
      </c>
      <c r="AI2841" t="s">
        <v>995</v>
      </c>
      <c r="AJ2841" t="s">
        <v>995</v>
      </c>
      <c r="AK2841" t="s">
        <v>995</v>
      </c>
      <c r="AL2841" t="s">
        <v>995</v>
      </c>
      <c r="AM2841" t="s">
        <v>995</v>
      </c>
      <c r="AN2841" t="s">
        <v>995</v>
      </c>
      <c r="AO2841" t="s">
        <v>995</v>
      </c>
      <c r="AP2841" t="s">
        <v>995</v>
      </c>
      <c r="AQ2841" s="286" t="s">
        <v>855</v>
      </c>
      <c r="AR2841" s="303"/>
      <c r="AS2841" s="303"/>
    </row>
    <row r="2842" spans="1:47" x14ac:dyDescent="0.3">
      <c r="A2842" s="285">
        <v>121907</v>
      </c>
      <c r="B2842" s="286" t="s">
        <v>539</v>
      </c>
      <c r="C2842" t="s">
        <v>995</v>
      </c>
      <c r="D2842" t="s">
        <v>995</v>
      </c>
      <c r="E2842" t="s">
        <v>995</v>
      </c>
      <c r="F2842" t="s">
        <v>995</v>
      </c>
      <c r="G2842" t="s">
        <v>995</v>
      </c>
      <c r="H2842" t="s">
        <v>995</v>
      </c>
      <c r="I2842" t="s">
        <v>995</v>
      </c>
      <c r="J2842" t="s">
        <v>995</v>
      </c>
      <c r="K2842" t="s">
        <v>995</v>
      </c>
      <c r="L2842" t="s">
        <v>995</v>
      </c>
      <c r="M2842" t="s">
        <v>995</v>
      </c>
      <c r="N2842" t="s">
        <v>995</v>
      </c>
      <c r="O2842" t="s">
        <v>995</v>
      </c>
      <c r="P2842" t="s">
        <v>995</v>
      </c>
      <c r="Q2842" t="s">
        <v>995</v>
      </c>
      <c r="R2842" t="s">
        <v>995</v>
      </c>
      <c r="S2842" t="s">
        <v>995</v>
      </c>
      <c r="T2842" t="s">
        <v>995</v>
      </c>
      <c r="U2842" t="s">
        <v>995</v>
      </c>
      <c r="V2842" t="s">
        <v>995</v>
      </c>
      <c r="W2842" t="s">
        <v>995</v>
      </c>
      <c r="X2842" t="s">
        <v>995</v>
      </c>
      <c r="Y2842" t="s">
        <v>995</v>
      </c>
      <c r="Z2842" t="s">
        <v>995</v>
      </c>
      <c r="AA2842" t="s">
        <v>995</v>
      </c>
      <c r="AB2842" t="s">
        <v>995</v>
      </c>
      <c r="AC2842" t="s">
        <v>995</v>
      </c>
      <c r="AD2842" t="s">
        <v>995</v>
      </c>
      <c r="AE2842" t="s">
        <v>995</v>
      </c>
      <c r="AF2842" t="s">
        <v>995</v>
      </c>
      <c r="AG2842" t="s">
        <v>995</v>
      </c>
      <c r="AH2842" t="s">
        <v>995</v>
      </c>
      <c r="AI2842" t="s">
        <v>995</v>
      </c>
      <c r="AJ2842" t="s">
        <v>995</v>
      </c>
      <c r="AK2842" t="s">
        <v>995</v>
      </c>
      <c r="AL2842" t="s">
        <v>995</v>
      </c>
      <c r="AM2842" t="s">
        <v>995</v>
      </c>
      <c r="AN2842" t="s">
        <v>995</v>
      </c>
      <c r="AO2842" t="s">
        <v>995</v>
      </c>
      <c r="AP2842" t="s">
        <v>995</v>
      </c>
      <c r="AQ2842" s="286" t="s">
        <v>855</v>
      </c>
      <c r="AR2842" s="303"/>
      <c r="AS2842" s="303"/>
    </row>
    <row r="2843" spans="1:47" ht="21.6" x14ac:dyDescent="0.3">
      <c r="A2843" s="285">
        <v>121909</v>
      </c>
      <c r="B2843" s="286" t="s">
        <v>538</v>
      </c>
      <c r="C2843" t="s">
        <v>226</v>
      </c>
      <c r="D2843" t="s">
        <v>226</v>
      </c>
      <c r="E2843" t="s">
        <v>224</v>
      </c>
      <c r="F2843" t="s">
        <v>226</v>
      </c>
      <c r="G2843" t="s">
        <v>225</v>
      </c>
      <c r="H2843" t="s">
        <v>226</v>
      </c>
      <c r="I2843" t="s">
        <v>224</v>
      </c>
      <c r="J2843" t="s">
        <v>226</v>
      </c>
      <c r="K2843" t="s">
        <v>226</v>
      </c>
      <c r="L2843" t="s">
        <v>226</v>
      </c>
      <c r="M2843" t="s">
        <v>224</v>
      </c>
      <c r="N2843" t="s">
        <v>224</v>
      </c>
      <c r="O2843" t="s">
        <v>226</v>
      </c>
      <c r="P2843" t="s">
        <v>224</v>
      </c>
      <c r="Q2843" t="s">
        <v>226</v>
      </c>
      <c r="R2843" t="s">
        <v>226</v>
      </c>
      <c r="S2843" t="s">
        <v>224</v>
      </c>
      <c r="T2843" t="s">
        <v>226</v>
      </c>
      <c r="U2843" t="s">
        <v>224</v>
      </c>
      <c r="V2843" t="s">
        <v>226</v>
      </c>
      <c r="W2843" t="s">
        <v>225</v>
      </c>
      <c r="X2843" t="s">
        <v>226</v>
      </c>
      <c r="Y2843" t="s">
        <v>224</v>
      </c>
      <c r="Z2843" t="s">
        <v>226</v>
      </c>
      <c r="AA2843" t="s">
        <v>224</v>
      </c>
      <c r="AB2843" t="s">
        <v>225</v>
      </c>
      <c r="AC2843" t="s">
        <v>224</v>
      </c>
      <c r="AD2843" t="s">
        <v>225</v>
      </c>
      <c r="AE2843" t="s">
        <v>226</v>
      </c>
      <c r="AF2843" t="s">
        <v>224</v>
      </c>
      <c r="AG2843" t="s">
        <v>394</v>
      </c>
      <c r="AH2843" t="s">
        <v>394</v>
      </c>
      <c r="AI2843" t="s">
        <v>394</v>
      </c>
      <c r="AJ2843" t="s">
        <v>394</v>
      </c>
      <c r="AK2843" t="s">
        <v>394</v>
      </c>
      <c r="AL2843" t="s">
        <v>394</v>
      </c>
      <c r="AM2843" t="s">
        <v>394</v>
      </c>
      <c r="AN2843" t="s">
        <v>394</v>
      </c>
      <c r="AO2843" t="s">
        <v>394</v>
      </c>
      <c r="AP2843" t="s">
        <v>394</v>
      </c>
      <c r="AQ2843" s="286" t="s">
        <v>394</v>
      </c>
      <c r="AR2843" s="307"/>
      <c r="AS2843" s="310"/>
    </row>
    <row r="2844" spans="1:47" ht="28.8" x14ac:dyDescent="0.3">
      <c r="A2844" s="285">
        <v>121910</v>
      </c>
      <c r="B2844" s="286" t="s">
        <v>67</v>
      </c>
      <c r="C2844" t="s">
        <v>226</v>
      </c>
      <c r="D2844" t="s">
        <v>226</v>
      </c>
      <c r="E2844" t="s">
        <v>226</v>
      </c>
      <c r="F2844" t="s">
        <v>224</v>
      </c>
      <c r="G2844" t="s">
        <v>224</v>
      </c>
      <c r="H2844" t="s">
        <v>226</v>
      </c>
      <c r="I2844" t="s">
        <v>224</v>
      </c>
      <c r="J2844" t="s">
        <v>226</v>
      </c>
      <c r="K2844" t="s">
        <v>224</v>
      </c>
      <c r="L2844" t="s">
        <v>224</v>
      </c>
      <c r="M2844" t="s">
        <v>226</v>
      </c>
      <c r="N2844" t="s">
        <v>224</v>
      </c>
      <c r="O2844" t="s">
        <v>224</v>
      </c>
      <c r="P2844" t="s">
        <v>226</v>
      </c>
      <c r="Q2844" t="s">
        <v>226</v>
      </c>
      <c r="R2844" t="s">
        <v>224</v>
      </c>
      <c r="S2844" t="s">
        <v>226</v>
      </c>
      <c r="T2844" t="s">
        <v>224</v>
      </c>
      <c r="U2844" t="s">
        <v>226</v>
      </c>
      <c r="V2844" t="s">
        <v>226</v>
      </c>
      <c r="W2844" t="s">
        <v>224</v>
      </c>
      <c r="X2844" t="s">
        <v>226</v>
      </c>
      <c r="Y2844" t="s">
        <v>224</v>
      </c>
      <c r="Z2844" t="s">
        <v>226</v>
      </c>
      <c r="AA2844" t="s">
        <v>224</v>
      </c>
      <c r="AB2844" t="s">
        <v>224</v>
      </c>
      <c r="AC2844" t="s">
        <v>226</v>
      </c>
      <c r="AD2844" t="s">
        <v>224</v>
      </c>
      <c r="AE2844" t="s">
        <v>226</v>
      </c>
      <c r="AF2844" t="s">
        <v>224</v>
      </c>
      <c r="AG2844" t="s">
        <v>225</v>
      </c>
      <c r="AH2844" t="s">
        <v>225</v>
      </c>
      <c r="AI2844" t="s">
        <v>225</v>
      </c>
      <c r="AJ2844" t="s">
        <v>225</v>
      </c>
      <c r="AK2844" t="s">
        <v>225</v>
      </c>
      <c r="AL2844" t="s">
        <v>394</v>
      </c>
      <c r="AM2844" t="s">
        <v>394</v>
      </c>
      <c r="AN2844" t="s">
        <v>394</v>
      </c>
      <c r="AO2844" t="s">
        <v>394</v>
      </c>
      <c r="AP2844" t="s">
        <v>394</v>
      </c>
      <c r="AQ2844" s="286" t="s">
        <v>394</v>
      </c>
      <c r="AR2844" s="307"/>
      <c r="AS2844" s="310"/>
    </row>
    <row r="2845" spans="1:47" x14ac:dyDescent="0.3">
      <c r="A2845" s="285">
        <v>121911</v>
      </c>
      <c r="B2845" s="286" t="s">
        <v>539</v>
      </c>
      <c r="C2845" t="s">
        <v>995</v>
      </c>
      <c r="D2845" t="s">
        <v>995</v>
      </c>
      <c r="E2845" t="s">
        <v>995</v>
      </c>
      <c r="F2845" t="s">
        <v>995</v>
      </c>
      <c r="G2845" t="s">
        <v>995</v>
      </c>
      <c r="H2845" t="s">
        <v>995</v>
      </c>
      <c r="I2845" t="s">
        <v>995</v>
      </c>
      <c r="J2845" t="s">
        <v>995</v>
      </c>
      <c r="K2845" t="s">
        <v>995</v>
      </c>
      <c r="L2845" t="s">
        <v>995</v>
      </c>
      <c r="M2845" t="s">
        <v>995</v>
      </c>
      <c r="N2845" t="s">
        <v>995</v>
      </c>
      <c r="O2845" t="s">
        <v>995</v>
      </c>
      <c r="P2845" t="s">
        <v>995</v>
      </c>
      <c r="Q2845" t="s">
        <v>995</v>
      </c>
      <c r="R2845" t="s">
        <v>995</v>
      </c>
      <c r="S2845" t="s">
        <v>995</v>
      </c>
      <c r="T2845" t="s">
        <v>995</v>
      </c>
      <c r="U2845" t="s">
        <v>995</v>
      </c>
      <c r="V2845" t="s">
        <v>995</v>
      </c>
      <c r="W2845" t="s">
        <v>995</v>
      </c>
      <c r="X2845" t="s">
        <v>995</v>
      </c>
      <c r="Y2845" t="s">
        <v>995</v>
      </c>
      <c r="Z2845" t="s">
        <v>995</v>
      </c>
      <c r="AA2845" t="s">
        <v>995</v>
      </c>
      <c r="AB2845" t="s">
        <v>995</v>
      </c>
      <c r="AC2845" t="s">
        <v>995</v>
      </c>
      <c r="AD2845" t="s">
        <v>995</v>
      </c>
      <c r="AE2845" t="s">
        <v>995</v>
      </c>
      <c r="AF2845" t="s">
        <v>995</v>
      </c>
      <c r="AG2845" t="s">
        <v>995</v>
      </c>
      <c r="AH2845" t="s">
        <v>995</v>
      </c>
      <c r="AI2845" t="s">
        <v>995</v>
      </c>
      <c r="AJ2845" t="s">
        <v>995</v>
      </c>
      <c r="AK2845" t="s">
        <v>995</v>
      </c>
      <c r="AL2845" t="s">
        <v>995</v>
      </c>
      <c r="AM2845" t="s">
        <v>995</v>
      </c>
      <c r="AN2845" t="s">
        <v>995</v>
      </c>
      <c r="AO2845" t="s">
        <v>995</v>
      </c>
      <c r="AP2845" t="s">
        <v>995</v>
      </c>
      <c r="AQ2845" s="286" t="s">
        <v>855</v>
      </c>
      <c r="AR2845" s="303"/>
      <c r="AS2845" s="303"/>
    </row>
    <row r="2846" spans="1:47" x14ac:dyDescent="0.3">
      <c r="A2846" s="285">
        <v>121912</v>
      </c>
      <c r="B2846" s="286" t="s">
        <v>539</v>
      </c>
      <c r="C2846" t="s">
        <v>995</v>
      </c>
      <c r="D2846" t="s">
        <v>995</v>
      </c>
      <c r="E2846" t="s">
        <v>995</v>
      </c>
      <c r="F2846" t="s">
        <v>995</v>
      </c>
      <c r="G2846" t="s">
        <v>995</v>
      </c>
      <c r="H2846" t="s">
        <v>995</v>
      </c>
      <c r="I2846" t="s">
        <v>995</v>
      </c>
      <c r="J2846" t="s">
        <v>995</v>
      </c>
      <c r="K2846" t="s">
        <v>995</v>
      </c>
      <c r="L2846" t="s">
        <v>995</v>
      </c>
      <c r="M2846" t="s">
        <v>995</v>
      </c>
      <c r="N2846" t="s">
        <v>995</v>
      </c>
      <c r="O2846" t="s">
        <v>995</v>
      </c>
      <c r="P2846" t="s">
        <v>995</v>
      </c>
      <c r="Q2846" t="s">
        <v>995</v>
      </c>
      <c r="R2846" t="s">
        <v>995</v>
      </c>
      <c r="S2846" t="s">
        <v>995</v>
      </c>
      <c r="T2846" t="s">
        <v>995</v>
      </c>
      <c r="U2846" t="s">
        <v>995</v>
      </c>
      <c r="V2846" t="s">
        <v>995</v>
      </c>
      <c r="W2846" t="s">
        <v>995</v>
      </c>
      <c r="X2846" t="s">
        <v>995</v>
      </c>
      <c r="Y2846" t="s">
        <v>995</v>
      </c>
      <c r="Z2846" t="s">
        <v>995</v>
      </c>
      <c r="AA2846" t="s">
        <v>995</v>
      </c>
      <c r="AB2846" t="s">
        <v>995</v>
      </c>
      <c r="AC2846" t="s">
        <v>995</v>
      </c>
      <c r="AD2846" t="s">
        <v>995</v>
      </c>
      <c r="AE2846" t="s">
        <v>995</v>
      </c>
      <c r="AF2846" t="s">
        <v>995</v>
      </c>
      <c r="AG2846" t="s">
        <v>995</v>
      </c>
      <c r="AH2846" t="s">
        <v>995</v>
      </c>
      <c r="AI2846" t="s">
        <v>995</v>
      </c>
      <c r="AJ2846" t="s">
        <v>995</v>
      </c>
      <c r="AK2846" t="s">
        <v>995</v>
      </c>
      <c r="AL2846" t="s">
        <v>995</v>
      </c>
      <c r="AM2846" t="s">
        <v>995</v>
      </c>
      <c r="AN2846" t="s">
        <v>995</v>
      </c>
      <c r="AO2846" t="s">
        <v>995</v>
      </c>
      <c r="AP2846" t="s">
        <v>995</v>
      </c>
      <c r="AQ2846" s="286" t="s">
        <v>855</v>
      </c>
      <c r="AR2846" s="303"/>
      <c r="AS2846" s="303"/>
    </row>
    <row r="2847" spans="1:47" x14ac:dyDescent="0.3">
      <c r="A2847" s="285">
        <v>121914</v>
      </c>
      <c r="B2847" s="286" t="s">
        <v>540</v>
      </c>
      <c r="C2847" t="s">
        <v>995</v>
      </c>
      <c r="D2847" t="s">
        <v>995</v>
      </c>
      <c r="E2847" t="s">
        <v>995</v>
      </c>
      <c r="F2847" t="s">
        <v>995</v>
      </c>
      <c r="G2847" t="s">
        <v>995</v>
      </c>
      <c r="H2847" t="s">
        <v>995</v>
      </c>
      <c r="I2847" t="s">
        <v>995</v>
      </c>
      <c r="J2847" t="s">
        <v>995</v>
      </c>
      <c r="K2847" t="s">
        <v>995</v>
      </c>
      <c r="L2847" t="s">
        <v>995</v>
      </c>
      <c r="M2847" t="s">
        <v>995</v>
      </c>
      <c r="N2847" t="s">
        <v>995</v>
      </c>
      <c r="O2847" t="s">
        <v>995</v>
      </c>
      <c r="P2847" t="s">
        <v>995</v>
      </c>
      <c r="Q2847" t="s">
        <v>995</v>
      </c>
      <c r="R2847" t="s">
        <v>995</v>
      </c>
      <c r="S2847" t="s">
        <v>995</v>
      </c>
      <c r="T2847" t="s">
        <v>995</v>
      </c>
      <c r="U2847" t="s">
        <v>995</v>
      </c>
      <c r="V2847" t="s">
        <v>995</v>
      </c>
      <c r="W2847" t="s">
        <v>995</v>
      </c>
      <c r="X2847" t="s">
        <v>995</v>
      </c>
      <c r="Y2847" t="s">
        <v>995</v>
      </c>
      <c r="Z2847" t="s">
        <v>995</v>
      </c>
      <c r="AA2847" t="s">
        <v>995</v>
      </c>
      <c r="AB2847" t="s">
        <v>995</v>
      </c>
      <c r="AC2847" t="s">
        <v>995</v>
      </c>
      <c r="AD2847" t="s">
        <v>995</v>
      </c>
      <c r="AE2847" t="s">
        <v>995</v>
      </c>
      <c r="AF2847" t="s">
        <v>995</v>
      </c>
      <c r="AG2847" t="s">
        <v>995</v>
      </c>
      <c r="AH2847" t="s">
        <v>995</v>
      </c>
      <c r="AI2847" t="s">
        <v>995</v>
      </c>
      <c r="AJ2847" t="s">
        <v>995</v>
      </c>
      <c r="AK2847" t="s">
        <v>995</v>
      </c>
      <c r="AL2847" t="s">
        <v>995</v>
      </c>
      <c r="AM2847" t="s">
        <v>995</v>
      </c>
      <c r="AN2847" t="s">
        <v>995</v>
      </c>
      <c r="AO2847" t="s">
        <v>995</v>
      </c>
      <c r="AP2847" t="s">
        <v>995</v>
      </c>
      <c r="AQ2847" s="286" t="s">
        <v>855</v>
      </c>
      <c r="AR2847" s="303"/>
      <c r="AS2847" s="303"/>
    </row>
    <row r="2848" spans="1:47" x14ac:dyDescent="0.3">
      <c r="A2848" s="285">
        <v>121915</v>
      </c>
      <c r="B2848" s="286" t="s">
        <v>539</v>
      </c>
      <c r="C2848" t="s">
        <v>995</v>
      </c>
      <c r="D2848" t="s">
        <v>995</v>
      </c>
      <c r="E2848" t="s">
        <v>995</v>
      </c>
      <c r="F2848" t="s">
        <v>995</v>
      </c>
      <c r="G2848" t="s">
        <v>995</v>
      </c>
      <c r="H2848" t="s">
        <v>995</v>
      </c>
      <c r="I2848" t="s">
        <v>995</v>
      </c>
      <c r="J2848" t="s">
        <v>995</v>
      </c>
      <c r="K2848" t="s">
        <v>995</v>
      </c>
      <c r="L2848" t="s">
        <v>995</v>
      </c>
      <c r="M2848" t="s">
        <v>995</v>
      </c>
      <c r="N2848" t="s">
        <v>995</v>
      </c>
      <c r="O2848" t="s">
        <v>995</v>
      </c>
      <c r="P2848" t="s">
        <v>995</v>
      </c>
      <c r="Q2848" t="s">
        <v>995</v>
      </c>
      <c r="R2848" t="s">
        <v>995</v>
      </c>
      <c r="S2848" t="s">
        <v>995</v>
      </c>
      <c r="T2848" t="s">
        <v>995</v>
      </c>
      <c r="U2848" t="s">
        <v>995</v>
      </c>
      <c r="V2848" t="s">
        <v>995</v>
      </c>
      <c r="W2848" t="s">
        <v>995</v>
      </c>
      <c r="X2848" t="s">
        <v>995</v>
      </c>
      <c r="Y2848" t="s">
        <v>995</v>
      </c>
      <c r="Z2848" t="s">
        <v>995</v>
      </c>
      <c r="AA2848" t="s">
        <v>995</v>
      </c>
      <c r="AB2848" t="s">
        <v>995</v>
      </c>
      <c r="AC2848" t="s">
        <v>995</v>
      </c>
      <c r="AD2848" t="s">
        <v>995</v>
      </c>
      <c r="AE2848" t="s">
        <v>995</v>
      </c>
      <c r="AF2848" t="s">
        <v>995</v>
      </c>
      <c r="AG2848" t="s">
        <v>995</v>
      </c>
      <c r="AH2848" t="s">
        <v>995</v>
      </c>
      <c r="AI2848" t="s">
        <v>995</v>
      </c>
      <c r="AJ2848" t="s">
        <v>995</v>
      </c>
      <c r="AK2848" t="s">
        <v>995</v>
      </c>
      <c r="AL2848" t="s">
        <v>995</v>
      </c>
      <c r="AM2848" t="s">
        <v>995</v>
      </c>
      <c r="AN2848" t="s">
        <v>995</v>
      </c>
      <c r="AO2848" t="s">
        <v>995</v>
      </c>
      <c r="AP2848" t="s">
        <v>995</v>
      </c>
      <c r="AQ2848" s="286" t="s">
        <v>855</v>
      </c>
      <c r="AR2848" s="303"/>
      <c r="AS2848" s="303"/>
    </row>
    <row r="2849" spans="1:47" x14ac:dyDescent="0.3">
      <c r="A2849" s="285">
        <v>121916</v>
      </c>
      <c r="B2849" s="286" t="s">
        <v>539</v>
      </c>
      <c r="C2849" t="s">
        <v>995</v>
      </c>
      <c r="D2849" t="s">
        <v>995</v>
      </c>
      <c r="E2849" t="s">
        <v>995</v>
      </c>
      <c r="F2849" t="s">
        <v>995</v>
      </c>
      <c r="G2849" t="s">
        <v>995</v>
      </c>
      <c r="H2849" t="s">
        <v>995</v>
      </c>
      <c r="I2849" t="s">
        <v>995</v>
      </c>
      <c r="J2849" t="s">
        <v>995</v>
      </c>
      <c r="K2849" t="s">
        <v>995</v>
      </c>
      <c r="L2849" t="s">
        <v>995</v>
      </c>
      <c r="M2849" t="s">
        <v>995</v>
      </c>
      <c r="N2849" t="s">
        <v>995</v>
      </c>
      <c r="O2849" t="s">
        <v>995</v>
      </c>
      <c r="P2849" t="s">
        <v>995</v>
      </c>
      <c r="Q2849" t="s">
        <v>995</v>
      </c>
      <c r="R2849" t="s">
        <v>995</v>
      </c>
      <c r="S2849" t="s">
        <v>995</v>
      </c>
      <c r="T2849" t="s">
        <v>995</v>
      </c>
      <c r="U2849" t="s">
        <v>995</v>
      </c>
      <c r="V2849" t="s">
        <v>995</v>
      </c>
      <c r="W2849" t="s">
        <v>995</v>
      </c>
      <c r="X2849" t="s">
        <v>995</v>
      </c>
      <c r="Y2849" t="s">
        <v>995</v>
      </c>
      <c r="Z2849" t="s">
        <v>995</v>
      </c>
      <c r="AA2849" t="s">
        <v>995</v>
      </c>
      <c r="AB2849" t="s">
        <v>995</v>
      </c>
      <c r="AC2849" t="s">
        <v>995</v>
      </c>
      <c r="AD2849" t="s">
        <v>995</v>
      </c>
      <c r="AE2849" t="s">
        <v>995</v>
      </c>
      <c r="AF2849" t="s">
        <v>995</v>
      </c>
      <c r="AG2849" t="s">
        <v>995</v>
      </c>
      <c r="AH2849" t="s">
        <v>995</v>
      </c>
      <c r="AI2849" t="s">
        <v>995</v>
      </c>
      <c r="AJ2849" t="s">
        <v>995</v>
      </c>
      <c r="AK2849" t="s">
        <v>995</v>
      </c>
      <c r="AL2849" t="s">
        <v>995</v>
      </c>
      <c r="AM2849" t="s">
        <v>995</v>
      </c>
      <c r="AN2849" t="s">
        <v>995</v>
      </c>
      <c r="AO2849" t="s">
        <v>995</v>
      </c>
      <c r="AP2849" t="s">
        <v>995</v>
      </c>
      <c r="AQ2849" s="286" t="s">
        <v>855</v>
      </c>
      <c r="AR2849" s="303"/>
      <c r="AS2849" s="303"/>
    </row>
    <row r="2850" spans="1:47" ht="28.8" x14ac:dyDescent="0.3">
      <c r="A2850" s="285">
        <v>121917</v>
      </c>
      <c r="B2850" s="286" t="s">
        <v>67</v>
      </c>
      <c r="C2850" t="s">
        <v>226</v>
      </c>
      <c r="D2850" t="s">
        <v>226</v>
      </c>
      <c r="E2850" t="s">
        <v>226</v>
      </c>
      <c r="F2850" t="s">
        <v>226</v>
      </c>
      <c r="G2850" t="s">
        <v>226</v>
      </c>
      <c r="H2850" t="s">
        <v>226</v>
      </c>
      <c r="I2850" t="s">
        <v>226</v>
      </c>
      <c r="J2850" t="s">
        <v>226</v>
      </c>
      <c r="K2850" t="s">
        <v>226</v>
      </c>
      <c r="L2850" t="s">
        <v>226</v>
      </c>
      <c r="M2850" t="s">
        <v>226</v>
      </c>
      <c r="N2850" t="s">
        <v>226</v>
      </c>
      <c r="O2850" t="s">
        <v>226</v>
      </c>
      <c r="P2850" t="s">
        <v>224</v>
      </c>
      <c r="Q2850" t="s">
        <v>226</v>
      </c>
      <c r="R2850" t="s">
        <v>226</v>
      </c>
      <c r="S2850" t="s">
        <v>226</v>
      </c>
      <c r="T2850" t="s">
        <v>224</v>
      </c>
      <c r="U2850" t="s">
        <v>226</v>
      </c>
      <c r="V2850" t="s">
        <v>226</v>
      </c>
      <c r="W2850" t="s">
        <v>226</v>
      </c>
      <c r="X2850" t="s">
        <v>226</v>
      </c>
      <c r="Y2850" t="s">
        <v>226</v>
      </c>
      <c r="Z2850" t="s">
        <v>226</v>
      </c>
      <c r="AA2850" t="s">
        <v>224</v>
      </c>
      <c r="AB2850" t="s">
        <v>226</v>
      </c>
      <c r="AC2850" t="s">
        <v>226</v>
      </c>
      <c r="AD2850" t="s">
        <v>226</v>
      </c>
      <c r="AE2850" t="s">
        <v>226</v>
      </c>
      <c r="AF2850" t="s">
        <v>226</v>
      </c>
      <c r="AG2850" t="s">
        <v>225</v>
      </c>
      <c r="AH2850" t="s">
        <v>225</v>
      </c>
      <c r="AI2850" t="s">
        <v>225</v>
      </c>
      <c r="AJ2850" t="s">
        <v>225</v>
      </c>
      <c r="AK2850" t="s">
        <v>225</v>
      </c>
      <c r="AL2850" t="s">
        <v>394</v>
      </c>
      <c r="AM2850" t="s">
        <v>394</v>
      </c>
      <c r="AN2850" t="s">
        <v>394</v>
      </c>
      <c r="AO2850" t="s">
        <v>394</v>
      </c>
      <c r="AP2850" t="s">
        <v>394</v>
      </c>
      <c r="AQ2850" s="286" t="s">
        <v>394</v>
      </c>
      <c r="AR2850" s="307"/>
      <c r="AS2850" s="310"/>
    </row>
    <row r="2851" spans="1:47" x14ac:dyDescent="0.3">
      <c r="A2851" s="285">
        <v>121918</v>
      </c>
      <c r="B2851" s="286" t="s">
        <v>539</v>
      </c>
      <c r="C2851" t="s">
        <v>995</v>
      </c>
      <c r="D2851" t="s">
        <v>995</v>
      </c>
      <c r="E2851" t="s">
        <v>995</v>
      </c>
      <c r="F2851" t="s">
        <v>995</v>
      </c>
      <c r="G2851" t="s">
        <v>995</v>
      </c>
      <c r="H2851" t="s">
        <v>995</v>
      </c>
      <c r="I2851" t="s">
        <v>995</v>
      </c>
      <c r="J2851" t="s">
        <v>995</v>
      </c>
      <c r="K2851" t="s">
        <v>995</v>
      </c>
      <c r="L2851" t="s">
        <v>995</v>
      </c>
      <c r="M2851" t="s">
        <v>995</v>
      </c>
      <c r="N2851" t="s">
        <v>995</v>
      </c>
      <c r="O2851" t="s">
        <v>995</v>
      </c>
      <c r="P2851" t="s">
        <v>995</v>
      </c>
      <c r="Q2851" t="s">
        <v>995</v>
      </c>
      <c r="R2851" t="s">
        <v>995</v>
      </c>
      <c r="S2851" t="s">
        <v>995</v>
      </c>
      <c r="T2851" t="s">
        <v>995</v>
      </c>
      <c r="U2851" t="s">
        <v>995</v>
      </c>
      <c r="V2851" t="s">
        <v>995</v>
      </c>
      <c r="W2851" t="s">
        <v>995</v>
      </c>
      <c r="X2851" t="s">
        <v>995</v>
      </c>
      <c r="Y2851" t="s">
        <v>995</v>
      </c>
      <c r="Z2851" t="s">
        <v>995</v>
      </c>
      <c r="AA2851" t="s">
        <v>995</v>
      </c>
      <c r="AB2851" t="s">
        <v>995</v>
      </c>
      <c r="AC2851" t="s">
        <v>995</v>
      </c>
      <c r="AD2851" t="s">
        <v>995</v>
      </c>
      <c r="AE2851" t="s">
        <v>995</v>
      </c>
      <c r="AF2851" t="s">
        <v>995</v>
      </c>
      <c r="AG2851" t="s">
        <v>995</v>
      </c>
      <c r="AH2851" t="s">
        <v>995</v>
      </c>
      <c r="AI2851" t="s">
        <v>995</v>
      </c>
      <c r="AJ2851" t="s">
        <v>995</v>
      </c>
      <c r="AK2851" t="s">
        <v>995</v>
      </c>
      <c r="AL2851" t="s">
        <v>995</v>
      </c>
      <c r="AM2851" t="s">
        <v>995</v>
      </c>
      <c r="AN2851" t="s">
        <v>995</v>
      </c>
      <c r="AO2851" t="s">
        <v>995</v>
      </c>
      <c r="AP2851" t="s">
        <v>995</v>
      </c>
      <c r="AQ2851" s="286" t="s">
        <v>855</v>
      </c>
      <c r="AR2851" s="303"/>
      <c r="AS2851" s="303"/>
    </row>
    <row r="2852" spans="1:47" ht="21.6" x14ac:dyDescent="0.65">
      <c r="A2852" s="285">
        <v>121919</v>
      </c>
      <c r="B2852" s="286" t="s">
        <v>540</v>
      </c>
      <c r="C2852" t="s">
        <v>225</v>
      </c>
      <c r="D2852" t="s">
        <v>225</v>
      </c>
      <c r="E2852" t="s">
        <v>225</v>
      </c>
      <c r="F2852" t="s">
        <v>225</v>
      </c>
      <c r="G2852" t="s">
        <v>224</v>
      </c>
      <c r="H2852" t="s">
        <v>225</v>
      </c>
      <c r="I2852" t="s">
        <v>225</v>
      </c>
      <c r="J2852" t="s">
        <v>224</v>
      </c>
      <c r="K2852" t="s">
        <v>225</v>
      </c>
      <c r="L2852" t="s">
        <v>226</v>
      </c>
      <c r="M2852" t="s">
        <v>995</v>
      </c>
      <c r="N2852" t="s">
        <v>225</v>
      </c>
      <c r="O2852" t="s">
        <v>225</v>
      </c>
      <c r="P2852" t="s">
        <v>224</v>
      </c>
      <c r="Q2852" t="s">
        <v>224</v>
      </c>
      <c r="R2852" t="s">
        <v>226</v>
      </c>
      <c r="S2852" t="s">
        <v>225</v>
      </c>
      <c r="T2852" t="s">
        <v>226</v>
      </c>
      <c r="U2852" t="s">
        <v>226</v>
      </c>
      <c r="V2852" t="s">
        <v>225</v>
      </c>
      <c r="W2852" t="s">
        <v>225</v>
      </c>
      <c r="X2852" t="s">
        <v>224</v>
      </c>
      <c r="Y2852" t="s">
        <v>224</v>
      </c>
      <c r="Z2852" t="s">
        <v>225</v>
      </c>
      <c r="AA2852" t="s">
        <v>224</v>
      </c>
      <c r="AB2852" t="s">
        <v>226</v>
      </c>
      <c r="AC2852" t="s">
        <v>226</v>
      </c>
      <c r="AD2852" t="s">
        <v>226</v>
      </c>
      <c r="AE2852" t="s">
        <v>224</v>
      </c>
      <c r="AF2852" t="s">
        <v>226</v>
      </c>
      <c r="AG2852" t="s">
        <v>394</v>
      </c>
      <c r="AH2852" t="s">
        <v>394</v>
      </c>
      <c r="AI2852" t="s">
        <v>394</v>
      </c>
      <c r="AJ2852" t="s">
        <v>394</v>
      </c>
      <c r="AK2852" t="s">
        <v>394</v>
      </c>
      <c r="AL2852" t="s">
        <v>394</v>
      </c>
      <c r="AM2852" t="s">
        <v>394</v>
      </c>
      <c r="AN2852" t="s">
        <v>394</v>
      </c>
      <c r="AO2852" t="s">
        <v>394</v>
      </c>
      <c r="AP2852" t="s">
        <v>394</v>
      </c>
      <c r="AQ2852" s="288"/>
      <c r="AR2852" s="296"/>
      <c r="AS2852" s="296"/>
      <c r="AU2852"/>
    </row>
    <row r="2853" spans="1:47" x14ac:dyDescent="0.3">
      <c r="A2853" s="285">
        <v>121920</v>
      </c>
      <c r="B2853" s="286" t="s">
        <v>539</v>
      </c>
      <c r="C2853" t="s">
        <v>995</v>
      </c>
      <c r="D2853" t="s">
        <v>995</v>
      </c>
      <c r="E2853" t="s">
        <v>995</v>
      </c>
      <c r="F2853" t="s">
        <v>995</v>
      </c>
      <c r="G2853" t="s">
        <v>995</v>
      </c>
      <c r="H2853" t="s">
        <v>995</v>
      </c>
      <c r="I2853" t="s">
        <v>995</v>
      </c>
      <c r="J2853" t="s">
        <v>995</v>
      </c>
      <c r="K2853" t="s">
        <v>995</v>
      </c>
      <c r="L2853" t="s">
        <v>995</v>
      </c>
      <c r="M2853" t="s">
        <v>995</v>
      </c>
      <c r="N2853" t="s">
        <v>995</v>
      </c>
      <c r="O2853" t="s">
        <v>995</v>
      </c>
      <c r="P2853" t="s">
        <v>995</v>
      </c>
      <c r="Q2853" t="s">
        <v>995</v>
      </c>
      <c r="R2853" t="s">
        <v>995</v>
      </c>
      <c r="S2853" t="s">
        <v>995</v>
      </c>
      <c r="T2853" t="s">
        <v>995</v>
      </c>
      <c r="U2853" t="s">
        <v>995</v>
      </c>
      <c r="V2853" t="s">
        <v>995</v>
      </c>
      <c r="W2853" t="s">
        <v>995</v>
      </c>
      <c r="X2853" t="s">
        <v>995</v>
      </c>
      <c r="Y2853" t="s">
        <v>995</v>
      </c>
      <c r="Z2853" t="s">
        <v>995</v>
      </c>
      <c r="AA2853" t="s">
        <v>995</v>
      </c>
      <c r="AB2853" t="s">
        <v>995</v>
      </c>
      <c r="AC2853" t="s">
        <v>995</v>
      </c>
      <c r="AD2853" t="s">
        <v>995</v>
      </c>
      <c r="AE2853" t="s">
        <v>995</v>
      </c>
      <c r="AF2853" t="s">
        <v>995</v>
      </c>
      <c r="AG2853" t="s">
        <v>995</v>
      </c>
      <c r="AH2853" t="s">
        <v>995</v>
      </c>
      <c r="AI2853" t="s">
        <v>995</v>
      </c>
      <c r="AJ2853" t="s">
        <v>995</v>
      </c>
      <c r="AK2853" t="s">
        <v>995</v>
      </c>
      <c r="AL2853" t="s">
        <v>995</v>
      </c>
      <c r="AM2853" t="s">
        <v>995</v>
      </c>
      <c r="AN2853" t="s">
        <v>995</v>
      </c>
      <c r="AO2853" t="s">
        <v>995</v>
      </c>
      <c r="AP2853" t="s">
        <v>995</v>
      </c>
      <c r="AQ2853" s="286" t="s">
        <v>855</v>
      </c>
      <c r="AR2853" s="303"/>
      <c r="AS2853" s="303"/>
    </row>
    <row r="2854" spans="1:47" ht="21.6" x14ac:dyDescent="0.65">
      <c r="A2854" s="285">
        <v>121921</v>
      </c>
      <c r="B2854" s="286" t="s">
        <v>540</v>
      </c>
      <c r="C2854" t="s">
        <v>995</v>
      </c>
      <c r="D2854" t="s">
        <v>995</v>
      </c>
      <c r="E2854" t="s">
        <v>995</v>
      </c>
      <c r="F2854" t="s">
        <v>995</v>
      </c>
      <c r="G2854" t="s">
        <v>995</v>
      </c>
      <c r="H2854" t="s">
        <v>995</v>
      </c>
      <c r="I2854" t="s">
        <v>995</v>
      </c>
      <c r="J2854" t="s">
        <v>995</v>
      </c>
      <c r="K2854" t="s">
        <v>995</v>
      </c>
      <c r="L2854" t="s">
        <v>995</v>
      </c>
      <c r="M2854" t="s">
        <v>225</v>
      </c>
      <c r="N2854" t="s">
        <v>995</v>
      </c>
      <c r="O2854" t="s">
        <v>995</v>
      </c>
      <c r="P2854" t="s">
        <v>995</v>
      </c>
      <c r="Q2854" t="s">
        <v>995</v>
      </c>
      <c r="R2854" t="s">
        <v>394</v>
      </c>
      <c r="S2854" t="s">
        <v>394</v>
      </c>
      <c r="T2854" t="s">
        <v>394</v>
      </c>
      <c r="U2854" t="s">
        <v>394</v>
      </c>
      <c r="V2854" t="s">
        <v>394</v>
      </c>
      <c r="W2854" t="s">
        <v>394</v>
      </c>
      <c r="X2854" t="s">
        <v>394</v>
      </c>
      <c r="Y2854" t="s">
        <v>394</v>
      </c>
      <c r="Z2854" t="s">
        <v>394</v>
      </c>
      <c r="AA2854" t="s">
        <v>394</v>
      </c>
      <c r="AB2854" t="s">
        <v>394</v>
      </c>
      <c r="AC2854" t="s">
        <v>394</v>
      </c>
      <c r="AD2854" t="s">
        <v>394</v>
      </c>
      <c r="AE2854" t="s">
        <v>394</v>
      </c>
      <c r="AF2854" t="s">
        <v>394</v>
      </c>
      <c r="AG2854" t="s">
        <v>394</v>
      </c>
      <c r="AH2854" t="s">
        <v>394</v>
      </c>
      <c r="AI2854" t="s">
        <v>394</v>
      </c>
      <c r="AJ2854" t="s">
        <v>394</v>
      </c>
      <c r="AK2854" t="s">
        <v>394</v>
      </c>
      <c r="AL2854" t="s">
        <v>394</v>
      </c>
      <c r="AM2854" t="s">
        <v>394</v>
      </c>
      <c r="AN2854" t="s">
        <v>394</v>
      </c>
      <c r="AO2854" t="s">
        <v>394</v>
      </c>
      <c r="AP2854" t="s">
        <v>394</v>
      </c>
      <c r="AQ2854" s="288"/>
      <c r="AR2854" s="296"/>
      <c r="AS2854" s="296"/>
      <c r="AU2854"/>
    </row>
    <row r="2855" spans="1:47" x14ac:dyDescent="0.3">
      <c r="A2855" s="285">
        <v>121922</v>
      </c>
      <c r="B2855" s="286" t="s">
        <v>539</v>
      </c>
      <c r="C2855" t="s">
        <v>995</v>
      </c>
      <c r="D2855" t="s">
        <v>995</v>
      </c>
      <c r="E2855" t="s">
        <v>995</v>
      </c>
      <c r="F2855" t="s">
        <v>995</v>
      </c>
      <c r="G2855" t="s">
        <v>995</v>
      </c>
      <c r="H2855" t="s">
        <v>995</v>
      </c>
      <c r="I2855" t="s">
        <v>995</v>
      </c>
      <c r="J2855" t="s">
        <v>995</v>
      </c>
      <c r="K2855" t="s">
        <v>995</v>
      </c>
      <c r="L2855" t="s">
        <v>995</v>
      </c>
      <c r="M2855" t="s">
        <v>995</v>
      </c>
      <c r="N2855" t="s">
        <v>995</v>
      </c>
      <c r="O2855" t="s">
        <v>995</v>
      </c>
      <c r="P2855" t="s">
        <v>995</v>
      </c>
      <c r="Q2855" t="s">
        <v>995</v>
      </c>
      <c r="R2855" t="s">
        <v>995</v>
      </c>
      <c r="S2855" t="s">
        <v>995</v>
      </c>
      <c r="T2855" t="s">
        <v>995</v>
      </c>
      <c r="U2855" t="s">
        <v>995</v>
      </c>
      <c r="V2855" t="s">
        <v>995</v>
      </c>
      <c r="W2855" t="s">
        <v>995</v>
      </c>
      <c r="X2855" t="s">
        <v>995</v>
      </c>
      <c r="Y2855" t="s">
        <v>995</v>
      </c>
      <c r="Z2855" t="s">
        <v>995</v>
      </c>
      <c r="AA2855" t="s">
        <v>995</v>
      </c>
      <c r="AB2855" t="s">
        <v>995</v>
      </c>
      <c r="AC2855" t="s">
        <v>995</v>
      </c>
      <c r="AD2855" t="s">
        <v>995</v>
      </c>
      <c r="AE2855" t="s">
        <v>995</v>
      </c>
      <c r="AF2855" t="s">
        <v>995</v>
      </c>
      <c r="AG2855" t="s">
        <v>995</v>
      </c>
      <c r="AH2855" t="s">
        <v>995</v>
      </c>
      <c r="AI2855" t="s">
        <v>995</v>
      </c>
      <c r="AJ2855" t="s">
        <v>995</v>
      </c>
      <c r="AK2855" t="s">
        <v>995</v>
      </c>
      <c r="AL2855" t="s">
        <v>995</v>
      </c>
      <c r="AM2855" t="s">
        <v>995</v>
      </c>
      <c r="AN2855" t="s">
        <v>995</v>
      </c>
      <c r="AO2855" t="s">
        <v>995</v>
      </c>
      <c r="AP2855" t="s">
        <v>995</v>
      </c>
      <c r="AQ2855" s="286" t="s">
        <v>855</v>
      </c>
      <c r="AR2855" s="303"/>
      <c r="AS2855" s="303"/>
    </row>
    <row r="2856" spans="1:47" ht="28.8" x14ac:dyDescent="0.3">
      <c r="A2856" s="285">
        <v>121923</v>
      </c>
      <c r="B2856" s="286" t="s">
        <v>67</v>
      </c>
      <c r="C2856" t="s">
        <v>226</v>
      </c>
      <c r="D2856" t="s">
        <v>224</v>
      </c>
      <c r="E2856" t="s">
        <v>224</v>
      </c>
      <c r="F2856" t="s">
        <v>224</v>
      </c>
      <c r="G2856" t="s">
        <v>224</v>
      </c>
      <c r="H2856" t="s">
        <v>226</v>
      </c>
      <c r="I2856" t="s">
        <v>224</v>
      </c>
      <c r="J2856" t="s">
        <v>224</v>
      </c>
      <c r="K2856" t="s">
        <v>224</v>
      </c>
      <c r="L2856" t="s">
        <v>224</v>
      </c>
      <c r="M2856" t="s">
        <v>224</v>
      </c>
      <c r="N2856" t="s">
        <v>224</v>
      </c>
      <c r="O2856" t="s">
        <v>226</v>
      </c>
      <c r="P2856" t="s">
        <v>224</v>
      </c>
      <c r="Q2856" t="s">
        <v>226</v>
      </c>
      <c r="R2856" t="s">
        <v>226</v>
      </c>
      <c r="S2856" t="s">
        <v>226</v>
      </c>
      <c r="T2856" t="s">
        <v>224</v>
      </c>
      <c r="U2856" t="s">
        <v>226</v>
      </c>
      <c r="V2856" t="s">
        <v>226</v>
      </c>
      <c r="W2856" t="s">
        <v>224</v>
      </c>
      <c r="X2856" t="s">
        <v>226</v>
      </c>
      <c r="Y2856" t="s">
        <v>224</v>
      </c>
      <c r="Z2856" t="s">
        <v>225</v>
      </c>
      <c r="AA2856" t="s">
        <v>224</v>
      </c>
      <c r="AB2856" t="s">
        <v>226</v>
      </c>
      <c r="AC2856" t="s">
        <v>226</v>
      </c>
      <c r="AD2856" t="s">
        <v>226</v>
      </c>
      <c r="AE2856" t="s">
        <v>226</v>
      </c>
      <c r="AF2856" t="s">
        <v>225</v>
      </c>
      <c r="AG2856" t="s">
        <v>225</v>
      </c>
      <c r="AH2856" t="s">
        <v>225</v>
      </c>
      <c r="AI2856" t="s">
        <v>225</v>
      </c>
      <c r="AJ2856" t="s">
        <v>225</v>
      </c>
      <c r="AK2856" t="s">
        <v>225</v>
      </c>
      <c r="AL2856" t="s">
        <v>394</v>
      </c>
      <c r="AM2856" t="s">
        <v>394</v>
      </c>
      <c r="AN2856" t="s">
        <v>394</v>
      </c>
      <c r="AO2856" t="s">
        <v>394</v>
      </c>
      <c r="AP2856" t="s">
        <v>394</v>
      </c>
      <c r="AQ2856" s="286" t="s">
        <v>394</v>
      </c>
      <c r="AR2856" s="307"/>
      <c r="AS2856" s="310"/>
    </row>
    <row r="2857" spans="1:47" x14ac:dyDescent="0.3">
      <c r="A2857" s="285">
        <v>121924</v>
      </c>
      <c r="B2857" s="286" t="s">
        <v>539</v>
      </c>
      <c r="C2857" t="s">
        <v>995</v>
      </c>
      <c r="D2857" t="s">
        <v>995</v>
      </c>
      <c r="E2857" t="s">
        <v>995</v>
      </c>
      <c r="F2857" t="s">
        <v>995</v>
      </c>
      <c r="G2857" t="s">
        <v>995</v>
      </c>
      <c r="H2857" t="s">
        <v>995</v>
      </c>
      <c r="I2857" t="s">
        <v>995</v>
      </c>
      <c r="J2857" t="s">
        <v>995</v>
      </c>
      <c r="K2857" t="s">
        <v>995</v>
      </c>
      <c r="L2857" t="s">
        <v>995</v>
      </c>
      <c r="M2857" t="s">
        <v>995</v>
      </c>
      <c r="N2857" t="s">
        <v>995</v>
      </c>
      <c r="O2857" t="s">
        <v>995</v>
      </c>
      <c r="P2857" t="s">
        <v>995</v>
      </c>
      <c r="Q2857" t="s">
        <v>995</v>
      </c>
      <c r="R2857" t="s">
        <v>995</v>
      </c>
      <c r="S2857" t="s">
        <v>995</v>
      </c>
      <c r="T2857" t="s">
        <v>995</v>
      </c>
      <c r="U2857" t="s">
        <v>995</v>
      </c>
      <c r="V2857" t="s">
        <v>995</v>
      </c>
      <c r="W2857" t="s">
        <v>995</v>
      </c>
      <c r="X2857" t="s">
        <v>995</v>
      </c>
      <c r="Y2857" t="s">
        <v>995</v>
      </c>
      <c r="Z2857" t="s">
        <v>995</v>
      </c>
      <c r="AA2857" t="s">
        <v>995</v>
      </c>
      <c r="AB2857" t="s">
        <v>995</v>
      </c>
      <c r="AC2857" t="s">
        <v>995</v>
      </c>
      <c r="AD2857" t="s">
        <v>995</v>
      </c>
      <c r="AE2857" t="s">
        <v>995</v>
      </c>
      <c r="AF2857" t="s">
        <v>995</v>
      </c>
      <c r="AG2857" t="s">
        <v>995</v>
      </c>
      <c r="AH2857" t="s">
        <v>995</v>
      </c>
      <c r="AI2857" t="s">
        <v>995</v>
      </c>
      <c r="AJ2857" t="s">
        <v>995</v>
      </c>
      <c r="AK2857" t="s">
        <v>995</v>
      </c>
      <c r="AL2857" t="s">
        <v>995</v>
      </c>
      <c r="AM2857" t="s">
        <v>995</v>
      </c>
      <c r="AN2857" t="s">
        <v>995</v>
      </c>
      <c r="AO2857" t="s">
        <v>995</v>
      </c>
      <c r="AP2857" t="s">
        <v>995</v>
      </c>
      <c r="AQ2857" s="286" t="s">
        <v>855</v>
      </c>
      <c r="AR2857" s="303"/>
      <c r="AS2857" s="303"/>
    </row>
    <row r="2858" spans="1:47" x14ac:dyDescent="0.3">
      <c r="A2858" s="285">
        <v>121925</v>
      </c>
      <c r="B2858" s="286" t="s">
        <v>540</v>
      </c>
      <c r="C2858" t="s">
        <v>995</v>
      </c>
      <c r="D2858" t="s">
        <v>995</v>
      </c>
      <c r="E2858" t="s">
        <v>995</v>
      </c>
      <c r="F2858" t="s">
        <v>995</v>
      </c>
      <c r="G2858" t="s">
        <v>995</v>
      </c>
      <c r="H2858" t="s">
        <v>995</v>
      </c>
      <c r="I2858" t="s">
        <v>995</v>
      </c>
      <c r="J2858" t="s">
        <v>995</v>
      </c>
      <c r="K2858" t="s">
        <v>995</v>
      </c>
      <c r="L2858" t="s">
        <v>995</v>
      </c>
      <c r="M2858" t="s">
        <v>995</v>
      </c>
      <c r="N2858" t="s">
        <v>995</v>
      </c>
      <c r="O2858" t="s">
        <v>995</v>
      </c>
      <c r="P2858" t="s">
        <v>995</v>
      </c>
      <c r="Q2858" t="s">
        <v>995</v>
      </c>
      <c r="R2858" t="s">
        <v>995</v>
      </c>
      <c r="S2858" t="s">
        <v>995</v>
      </c>
      <c r="T2858" t="s">
        <v>995</v>
      </c>
      <c r="U2858" t="s">
        <v>995</v>
      </c>
      <c r="V2858" t="s">
        <v>995</v>
      </c>
      <c r="W2858" t="s">
        <v>995</v>
      </c>
      <c r="X2858" t="s">
        <v>995</v>
      </c>
      <c r="Y2858" t="s">
        <v>995</v>
      </c>
      <c r="Z2858" t="s">
        <v>995</v>
      </c>
      <c r="AA2858" t="s">
        <v>995</v>
      </c>
      <c r="AB2858" t="s">
        <v>995</v>
      </c>
      <c r="AC2858" t="s">
        <v>995</v>
      </c>
      <c r="AD2858" t="s">
        <v>995</v>
      </c>
      <c r="AE2858" t="s">
        <v>995</v>
      </c>
      <c r="AF2858" t="s">
        <v>995</v>
      </c>
      <c r="AG2858" t="s">
        <v>995</v>
      </c>
      <c r="AH2858" t="s">
        <v>995</v>
      </c>
      <c r="AI2858" t="s">
        <v>995</v>
      </c>
      <c r="AJ2858" t="s">
        <v>995</v>
      </c>
      <c r="AK2858" t="s">
        <v>995</v>
      </c>
      <c r="AL2858" t="s">
        <v>995</v>
      </c>
      <c r="AM2858" t="s">
        <v>995</v>
      </c>
      <c r="AN2858" t="s">
        <v>995</v>
      </c>
      <c r="AO2858" t="s">
        <v>995</v>
      </c>
      <c r="AP2858" t="s">
        <v>995</v>
      </c>
      <c r="AQ2858" s="286" t="s">
        <v>855</v>
      </c>
      <c r="AR2858" s="303"/>
      <c r="AS2858" s="303"/>
    </row>
    <row r="2859" spans="1:47" x14ac:dyDescent="0.3">
      <c r="A2859" s="285">
        <v>121926</v>
      </c>
      <c r="B2859" s="286" t="s">
        <v>539</v>
      </c>
      <c r="C2859" t="s">
        <v>995</v>
      </c>
      <c r="D2859" t="s">
        <v>995</v>
      </c>
      <c r="E2859" t="s">
        <v>995</v>
      </c>
      <c r="F2859" t="s">
        <v>995</v>
      </c>
      <c r="G2859" t="s">
        <v>995</v>
      </c>
      <c r="H2859" t="s">
        <v>995</v>
      </c>
      <c r="I2859" t="s">
        <v>995</v>
      </c>
      <c r="J2859" t="s">
        <v>995</v>
      </c>
      <c r="K2859" t="s">
        <v>995</v>
      </c>
      <c r="L2859" t="s">
        <v>995</v>
      </c>
      <c r="M2859" t="s">
        <v>995</v>
      </c>
      <c r="N2859" t="s">
        <v>995</v>
      </c>
      <c r="O2859" t="s">
        <v>995</v>
      </c>
      <c r="P2859" t="s">
        <v>995</v>
      </c>
      <c r="Q2859" t="s">
        <v>995</v>
      </c>
      <c r="R2859" t="s">
        <v>995</v>
      </c>
      <c r="S2859" t="s">
        <v>995</v>
      </c>
      <c r="T2859" t="s">
        <v>995</v>
      </c>
      <c r="U2859" t="s">
        <v>995</v>
      </c>
      <c r="V2859" t="s">
        <v>995</v>
      </c>
      <c r="W2859" t="s">
        <v>995</v>
      </c>
      <c r="X2859" t="s">
        <v>995</v>
      </c>
      <c r="Y2859" t="s">
        <v>995</v>
      </c>
      <c r="Z2859" t="s">
        <v>995</v>
      </c>
      <c r="AA2859" t="s">
        <v>995</v>
      </c>
      <c r="AB2859" t="s">
        <v>995</v>
      </c>
      <c r="AC2859" t="s">
        <v>995</v>
      </c>
      <c r="AD2859" t="s">
        <v>995</v>
      </c>
      <c r="AE2859" t="s">
        <v>995</v>
      </c>
      <c r="AF2859" t="s">
        <v>995</v>
      </c>
      <c r="AG2859" t="s">
        <v>995</v>
      </c>
      <c r="AH2859" t="s">
        <v>995</v>
      </c>
      <c r="AI2859" t="s">
        <v>995</v>
      </c>
      <c r="AJ2859" t="s">
        <v>995</v>
      </c>
      <c r="AK2859" t="s">
        <v>995</v>
      </c>
      <c r="AL2859" t="s">
        <v>995</v>
      </c>
      <c r="AM2859" t="s">
        <v>995</v>
      </c>
      <c r="AN2859" t="s">
        <v>995</v>
      </c>
      <c r="AO2859" t="s">
        <v>995</v>
      </c>
      <c r="AP2859" t="s">
        <v>995</v>
      </c>
      <c r="AQ2859" s="286" t="s">
        <v>855</v>
      </c>
      <c r="AR2859" s="303"/>
      <c r="AS2859" s="303"/>
    </row>
    <row r="2860" spans="1:47" ht="21.6" x14ac:dyDescent="0.3">
      <c r="A2860" s="285">
        <v>121927</v>
      </c>
      <c r="B2860" s="286" t="s">
        <v>538</v>
      </c>
      <c r="C2860" t="s">
        <v>226</v>
      </c>
      <c r="D2860" t="s">
        <v>224</v>
      </c>
      <c r="E2860" t="s">
        <v>224</v>
      </c>
      <c r="F2860" t="s">
        <v>224</v>
      </c>
      <c r="G2860" t="s">
        <v>226</v>
      </c>
      <c r="H2860" t="s">
        <v>226</v>
      </c>
      <c r="I2860" t="s">
        <v>224</v>
      </c>
      <c r="J2860" t="s">
        <v>224</v>
      </c>
      <c r="K2860" t="s">
        <v>224</v>
      </c>
      <c r="L2860" t="s">
        <v>224</v>
      </c>
      <c r="M2860" t="s">
        <v>226</v>
      </c>
      <c r="N2860" t="s">
        <v>224</v>
      </c>
      <c r="O2860" t="s">
        <v>225</v>
      </c>
      <c r="P2860" t="s">
        <v>226</v>
      </c>
      <c r="Q2860" t="s">
        <v>226</v>
      </c>
      <c r="R2860" t="s">
        <v>224</v>
      </c>
      <c r="S2860" t="s">
        <v>226</v>
      </c>
      <c r="T2860" t="s">
        <v>224</v>
      </c>
      <c r="U2860" t="s">
        <v>226</v>
      </c>
      <c r="V2860" t="s">
        <v>224</v>
      </c>
      <c r="W2860" t="s">
        <v>226</v>
      </c>
      <c r="X2860" t="s">
        <v>226</v>
      </c>
      <c r="Y2860" t="s">
        <v>226</v>
      </c>
      <c r="Z2860" t="s">
        <v>226</v>
      </c>
      <c r="AA2860" t="s">
        <v>226</v>
      </c>
      <c r="AB2860" t="s">
        <v>394</v>
      </c>
      <c r="AC2860" t="s">
        <v>394</v>
      </c>
      <c r="AD2860" t="s">
        <v>394</v>
      </c>
      <c r="AE2860" t="s">
        <v>394</v>
      </c>
      <c r="AF2860" t="s">
        <v>394</v>
      </c>
      <c r="AG2860" t="s">
        <v>394</v>
      </c>
      <c r="AH2860" t="s">
        <v>394</v>
      </c>
      <c r="AI2860" t="s">
        <v>394</v>
      </c>
      <c r="AJ2860" t="s">
        <v>394</v>
      </c>
      <c r="AK2860" t="s">
        <v>394</v>
      </c>
      <c r="AL2860" t="s">
        <v>394</v>
      </c>
      <c r="AM2860" t="s">
        <v>394</v>
      </c>
      <c r="AN2860" t="s">
        <v>394</v>
      </c>
      <c r="AO2860" t="s">
        <v>394</v>
      </c>
      <c r="AP2860" t="s">
        <v>394</v>
      </c>
      <c r="AQ2860" s="286" t="s">
        <v>394</v>
      </c>
      <c r="AR2860" s="307"/>
      <c r="AS2860" s="310"/>
    </row>
    <row r="2861" spans="1:47" x14ac:dyDescent="0.3">
      <c r="A2861" s="285">
        <v>121928</v>
      </c>
      <c r="B2861" s="286" t="s">
        <v>539</v>
      </c>
      <c r="C2861" t="s">
        <v>995</v>
      </c>
      <c r="D2861" t="s">
        <v>995</v>
      </c>
      <c r="E2861" t="s">
        <v>995</v>
      </c>
      <c r="F2861" t="s">
        <v>995</v>
      </c>
      <c r="G2861" t="s">
        <v>995</v>
      </c>
      <c r="H2861" t="s">
        <v>995</v>
      </c>
      <c r="I2861" t="s">
        <v>995</v>
      </c>
      <c r="J2861" t="s">
        <v>995</v>
      </c>
      <c r="K2861" t="s">
        <v>995</v>
      </c>
      <c r="L2861" t="s">
        <v>995</v>
      </c>
      <c r="M2861" t="s">
        <v>995</v>
      </c>
      <c r="N2861" t="s">
        <v>995</v>
      </c>
      <c r="O2861" t="s">
        <v>995</v>
      </c>
      <c r="P2861" t="s">
        <v>995</v>
      </c>
      <c r="Q2861" t="s">
        <v>995</v>
      </c>
      <c r="R2861" t="s">
        <v>995</v>
      </c>
      <c r="S2861" t="s">
        <v>995</v>
      </c>
      <c r="T2861" t="s">
        <v>995</v>
      </c>
      <c r="U2861" t="s">
        <v>995</v>
      </c>
      <c r="V2861" t="s">
        <v>995</v>
      </c>
      <c r="W2861" t="s">
        <v>995</v>
      </c>
      <c r="X2861" t="s">
        <v>995</v>
      </c>
      <c r="Y2861" t="s">
        <v>995</v>
      </c>
      <c r="Z2861" t="s">
        <v>995</v>
      </c>
      <c r="AA2861" t="s">
        <v>995</v>
      </c>
      <c r="AB2861" t="s">
        <v>995</v>
      </c>
      <c r="AC2861" t="s">
        <v>995</v>
      </c>
      <c r="AD2861" t="s">
        <v>995</v>
      </c>
      <c r="AE2861" t="s">
        <v>995</v>
      </c>
      <c r="AF2861" t="s">
        <v>995</v>
      </c>
      <c r="AG2861" t="s">
        <v>995</v>
      </c>
      <c r="AH2861" t="s">
        <v>995</v>
      </c>
      <c r="AI2861" t="s">
        <v>995</v>
      </c>
      <c r="AJ2861" t="s">
        <v>995</v>
      </c>
      <c r="AK2861" t="s">
        <v>995</v>
      </c>
      <c r="AL2861" t="s">
        <v>995</v>
      </c>
      <c r="AM2861" t="s">
        <v>995</v>
      </c>
      <c r="AN2861" t="s">
        <v>995</v>
      </c>
      <c r="AO2861" t="s">
        <v>995</v>
      </c>
      <c r="AP2861" t="s">
        <v>995</v>
      </c>
      <c r="AQ2861" s="286" t="s">
        <v>855</v>
      </c>
      <c r="AR2861" s="303"/>
      <c r="AS2861" s="303"/>
    </row>
    <row r="2862" spans="1:47" x14ac:dyDescent="0.3">
      <c r="A2862" s="285">
        <v>121929</v>
      </c>
      <c r="B2862" s="286" t="s">
        <v>539</v>
      </c>
      <c r="C2862" t="s">
        <v>995</v>
      </c>
      <c r="D2862" t="s">
        <v>995</v>
      </c>
      <c r="E2862" t="s">
        <v>995</v>
      </c>
      <c r="F2862" t="s">
        <v>995</v>
      </c>
      <c r="G2862" t="s">
        <v>995</v>
      </c>
      <c r="H2862" t="s">
        <v>995</v>
      </c>
      <c r="I2862" t="s">
        <v>995</v>
      </c>
      <c r="J2862" t="s">
        <v>995</v>
      </c>
      <c r="K2862" t="s">
        <v>995</v>
      </c>
      <c r="L2862" t="s">
        <v>995</v>
      </c>
      <c r="M2862" t="s">
        <v>995</v>
      </c>
      <c r="N2862" t="s">
        <v>995</v>
      </c>
      <c r="O2862" t="s">
        <v>995</v>
      </c>
      <c r="P2862" t="s">
        <v>995</v>
      </c>
      <c r="Q2862" t="s">
        <v>995</v>
      </c>
      <c r="R2862" t="s">
        <v>995</v>
      </c>
      <c r="S2862" t="s">
        <v>995</v>
      </c>
      <c r="T2862" t="s">
        <v>995</v>
      </c>
      <c r="U2862" t="s">
        <v>995</v>
      </c>
      <c r="V2862" t="s">
        <v>995</v>
      </c>
      <c r="W2862" t="s">
        <v>995</v>
      </c>
      <c r="X2862" t="s">
        <v>995</v>
      </c>
      <c r="Y2862" t="s">
        <v>995</v>
      </c>
      <c r="Z2862" t="s">
        <v>995</v>
      </c>
      <c r="AA2862" t="s">
        <v>995</v>
      </c>
      <c r="AB2862" t="s">
        <v>995</v>
      </c>
      <c r="AC2862" t="s">
        <v>995</v>
      </c>
      <c r="AD2862" t="s">
        <v>995</v>
      </c>
      <c r="AE2862" t="s">
        <v>995</v>
      </c>
      <c r="AF2862" t="s">
        <v>995</v>
      </c>
      <c r="AG2862" t="s">
        <v>995</v>
      </c>
      <c r="AH2862" t="s">
        <v>995</v>
      </c>
      <c r="AI2862" t="s">
        <v>995</v>
      </c>
      <c r="AJ2862" t="s">
        <v>995</v>
      </c>
      <c r="AK2862" t="s">
        <v>995</v>
      </c>
      <c r="AL2862" t="s">
        <v>995</v>
      </c>
      <c r="AM2862" t="s">
        <v>995</v>
      </c>
      <c r="AN2862" t="s">
        <v>995</v>
      </c>
      <c r="AO2862" t="s">
        <v>995</v>
      </c>
      <c r="AP2862" t="s">
        <v>995</v>
      </c>
      <c r="AQ2862" s="286" t="s">
        <v>855</v>
      </c>
      <c r="AR2862" s="303"/>
      <c r="AS2862" s="303"/>
    </row>
    <row r="2863" spans="1:47" x14ac:dyDescent="0.3">
      <c r="A2863" s="285">
        <v>121930</v>
      </c>
      <c r="B2863" s="286" t="s">
        <v>539</v>
      </c>
      <c r="C2863" t="s">
        <v>995</v>
      </c>
      <c r="D2863" t="s">
        <v>995</v>
      </c>
      <c r="E2863" t="s">
        <v>995</v>
      </c>
      <c r="F2863" t="s">
        <v>995</v>
      </c>
      <c r="G2863" t="s">
        <v>995</v>
      </c>
      <c r="H2863" t="s">
        <v>995</v>
      </c>
      <c r="I2863" t="s">
        <v>995</v>
      </c>
      <c r="J2863" t="s">
        <v>995</v>
      </c>
      <c r="K2863" t="s">
        <v>995</v>
      </c>
      <c r="L2863" t="s">
        <v>995</v>
      </c>
      <c r="M2863" t="s">
        <v>995</v>
      </c>
      <c r="N2863" t="s">
        <v>995</v>
      </c>
      <c r="O2863" t="s">
        <v>995</v>
      </c>
      <c r="P2863" t="s">
        <v>995</v>
      </c>
      <c r="Q2863" t="s">
        <v>995</v>
      </c>
      <c r="R2863" t="s">
        <v>995</v>
      </c>
      <c r="S2863" t="s">
        <v>995</v>
      </c>
      <c r="T2863" t="s">
        <v>995</v>
      </c>
      <c r="U2863" t="s">
        <v>995</v>
      </c>
      <c r="V2863" t="s">
        <v>995</v>
      </c>
      <c r="W2863" t="s">
        <v>995</v>
      </c>
      <c r="X2863" t="s">
        <v>995</v>
      </c>
      <c r="Y2863" t="s">
        <v>995</v>
      </c>
      <c r="Z2863" t="s">
        <v>995</v>
      </c>
      <c r="AA2863" t="s">
        <v>995</v>
      </c>
      <c r="AB2863" t="s">
        <v>995</v>
      </c>
      <c r="AC2863" t="s">
        <v>995</v>
      </c>
      <c r="AD2863" t="s">
        <v>995</v>
      </c>
      <c r="AE2863" t="s">
        <v>995</v>
      </c>
      <c r="AF2863" t="s">
        <v>995</v>
      </c>
      <c r="AG2863" t="s">
        <v>995</v>
      </c>
      <c r="AH2863" t="s">
        <v>995</v>
      </c>
      <c r="AI2863" t="s">
        <v>995</v>
      </c>
      <c r="AJ2863" t="s">
        <v>995</v>
      </c>
      <c r="AK2863" t="s">
        <v>995</v>
      </c>
      <c r="AL2863" t="s">
        <v>995</v>
      </c>
      <c r="AM2863" t="s">
        <v>995</v>
      </c>
      <c r="AN2863" t="s">
        <v>995</v>
      </c>
      <c r="AO2863" t="s">
        <v>995</v>
      </c>
      <c r="AP2863" t="s">
        <v>995</v>
      </c>
      <c r="AQ2863" s="286" t="s">
        <v>855</v>
      </c>
      <c r="AR2863" s="303"/>
      <c r="AS2863" s="303"/>
    </row>
    <row r="2864" spans="1:47" x14ac:dyDescent="0.3">
      <c r="A2864" s="285">
        <v>121931</v>
      </c>
      <c r="B2864" s="286" t="s">
        <v>540</v>
      </c>
      <c r="C2864" t="s">
        <v>995</v>
      </c>
      <c r="D2864" t="s">
        <v>995</v>
      </c>
      <c r="E2864" t="s">
        <v>995</v>
      </c>
      <c r="F2864" t="s">
        <v>995</v>
      </c>
      <c r="G2864" t="s">
        <v>995</v>
      </c>
      <c r="H2864" t="s">
        <v>995</v>
      </c>
      <c r="I2864" t="s">
        <v>995</v>
      </c>
      <c r="J2864" t="s">
        <v>995</v>
      </c>
      <c r="K2864" t="s">
        <v>995</v>
      </c>
      <c r="L2864" t="s">
        <v>995</v>
      </c>
      <c r="M2864" t="s">
        <v>995</v>
      </c>
      <c r="N2864" t="s">
        <v>995</v>
      </c>
      <c r="O2864" t="s">
        <v>995</v>
      </c>
      <c r="P2864" t="s">
        <v>995</v>
      </c>
      <c r="Q2864" t="s">
        <v>995</v>
      </c>
      <c r="R2864" t="s">
        <v>995</v>
      </c>
      <c r="S2864" t="s">
        <v>995</v>
      </c>
      <c r="T2864" t="s">
        <v>995</v>
      </c>
      <c r="U2864" t="s">
        <v>995</v>
      </c>
      <c r="V2864" t="s">
        <v>995</v>
      </c>
      <c r="W2864" t="s">
        <v>995</v>
      </c>
      <c r="X2864" t="s">
        <v>995</v>
      </c>
      <c r="Y2864" t="s">
        <v>995</v>
      </c>
      <c r="Z2864" t="s">
        <v>995</v>
      </c>
      <c r="AA2864" t="s">
        <v>995</v>
      </c>
      <c r="AB2864" t="s">
        <v>995</v>
      </c>
      <c r="AC2864" t="s">
        <v>995</v>
      </c>
      <c r="AD2864" t="s">
        <v>995</v>
      </c>
      <c r="AE2864" t="s">
        <v>995</v>
      </c>
      <c r="AF2864" t="s">
        <v>995</v>
      </c>
      <c r="AG2864" t="s">
        <v>995</v>
      </c>
      <c r="AH2864" t="s">
        <v>995</v>
      </c>
      <c r="AI2864" t="s">
        <v>995</v>
      </c>
      <c r="AJ2864" t="s">
        <v>995</v>
      </c>
      <c r="AK2864" t="s">
        <v>995</v>
      </c>
      <c r="AL2864" t="s">
        <v>995</v>
      </c>
      <c r="AM2864" t="s">
        <v>995</v>
      </c>
      <c r="AN2864" t="s">
        <v>995</v>
      </c>
      <c r="AO2864" t="s">
        <v>995</v>
      </c>
      <c r="AP2864" t="s">
        <v>995</v>
      </c>
      <c r="AQ2864" s="286" t="s">
        <v>855</v>
      </c>
      <c r="AR2864" s="303"/>
      <c r="AS2864" s="303"/>
    </row>
    <row r="2865" spans="1:47" x14ac:dyDescent="0.3">
      <c r="A2865" s="285">
        <v>121932</v>
      </c>
      <c r="B2865" s="286" t="s">
        <v>539</v>
      </c>
      <c r="C2865" t="s">
        <v>995</v>
      </c>
      <c r="D2865" t="s">
        <v>995</v>
      </c>
      <c r="E2865" t="s">
        <v>995</v>
      </c>
      <c r="F2865" t="s">
        <v>995</v>
      </c>
      <c r="G2865" t="s">
        <v>995</v>
      </c>
      <c r="H2865" t="s">
        <v>995</v>
      </c>
      <c r="I2865" t="s">
        <v>995</v>
      </c>
      <c r="J2865" t="s">
        <v>995</v>
      </c>
      <c r="K2865" t="s">
        <v>995</v>
      </c>
      <c r="L2865" t="s">
        <v>995</v>
      </c>
      <c r="M2865" t="s">
        <v>995</v>
      </c>
      <c r="N2865" t="s">
        <v>995</v>
      </c>
      <c r="O2865" t="s">
        <v>995</v>
      </c>
      <c r="P2865" t="s">
        <v>995</v>
      </c>
      <c r="Q2865" t="s">
        <v>995</v>
      </c>
      <c r="R2865" t="s">
        <v>995</v>
      </c>
      <c r="S2865" t="s">
        <v>995</v>
      </c>
      <c r="T2865" t="s">
        <v>995</v>
      </c>
      <c r="U2865" t="s">
        <v>995</v>
      </c>
      <c r="V2865" t="s">
        <v>995</v>
      </c>
      <c r="W2865" t="s">
        <v>995</v>
      </c>
      <c r="X2865" t="s">
        <v>995</v>
      </c>
      <c r="Y2865" t="s">
        <v>995</v>
      </c>
      <c r="Z2865" t="s">
        <v>995</v>
      </c>
      <c r="AA2865" t="s">
        <v>995</v>
      </c>
      <c r="AB2865" t="s">
        <v>995</v>
      </c>
      <c r="AC2865" t="s">
        <v>995</v>
      </c>
      <c r="AD2865" t="s">
        <v>995</v>
      </c>
      <c r="AE2865" t="s">
        <v>995</v>
      </c>
      <c r="AF2865" t="s">
        <v>995</v>
      </c>
      <c r="AG2865" t="s">
        <v>995</v>
      </c>
      <c r="AH2865" t="s">
        <v>995</v>
      </c>
      <c r="AI2865" t="s">
        <v>995</v>
      </c>
      <c r="AJ2865" t="s">
        <v>995</v>
      </c>
      <c r="AK2865" t="s">
        <v>995</v>
      </c>
      <c r="AL2865" t="s">
        <v>995</v>
      </c>
      <c r="AM2865" t="s">
        <v>995</v>
      </c>
      <c r="AN2865" t="s">
        <v>995</v>
      </c>
      <c r="AO2865" t="s">
        <v>995</v>
      </c>
      <c r="AP2865" t="s">
        <v>995</v>
      </c>
      <c r="AQ2865" s="286" t="s">
        <v>855</v>
      </c>
      <c r="AR2865" s="303"/>
      <c r="AS2865" s="303"/>
    </row>
    <row r="2866" spans="1:47" ht="21.6" x14ac:dyDescent="0.3">
      <c r="A2866" s="285">
        <v>121933</v>
      </c>
      <c r="B2866" s="286" t="s">
        <v>61</v>
      </c>
      <c r="C2866" t="s">
        <v>226</v>
      </c>
      <c r="D2866" t="s">
        <v>226</v>
      </c>
      <c r="E2866" t="s">
        <v>226</v>
      </c>
      <c r="F2866" t="s">
        <v>226</v>
      </c>
      <c r="G2866" t="s">
        <v>226</v>
      </c>
      <c r="H2866" t="s">
        <v>226</v>
      </c>
      <c r="I2866" t="s">
        <v>226</v>
      </c>
      <c r="J2866" t="s">
        <v>224</v>
      </c>
      <c r="K2866" t="s">
        <v>226</v>
      </c>
      <c r="L2866" t="s">
        <v>224</v>
      </c>
      <c r="M2866" t="s">
        <v>226</v>
      </c>
      <c r="N2866" t="s">
        <v>224</v>
      </c>
      <c r="O2866" t="s">
        <v>226</v>
      </c>
      <c r="P2866" t="s">
        <v>226</v>
      </c>
      <c r="Q2866" t="s">
        <v>226</v>
      </c>
      <c r="R2866" t="s">
        <v>226</v>
      </c>
      <c r="S2866" t="s">
        <v>226</v>
      </c>
      <c r="T2866" t="s">
        <v>224</v>
      </c>
      <c r="U2866" t="s">
        <v>226</v>
      </c>
      <c r="V2866" t="s">
        <v>226</v>
      </c>
      <c r="W2866" t="s">
        <v>226</v>
      </c>
      <c r="X2866" t="s">
        <v>224</v>
      </c>
      <c r="Y2866" t="s">
        <v>224</v>
      </c>
      <c r="Z2866" t="s">
        <v>224</v>
      </c>
      <c r="AA2866" t="s">
        <v>226</v>
      </c>
      <c r="AB2866" t="s">
        <v>226</v>
      </c>
      <c r="AC2866" t="s">
        <v>226</v>
      </c>
      <c r="AD2866" t="s">
        <v>226</v>
      </c>
      <c r="AE2866" t="s">
        <v>225</v>
      </c>
      <c r="AF2866" t="s">
        <v>224</v>
      </c>
      <c r="AG2866" t="s">
        <v>226</v>
      </c>
      <c r="AH2866" t="s">
        <v>224</v>
      </c>
      <c r="AI2866" t="s">
        <v>224</v>
      </c>
      <c r="AJ2866" t="s">
        <v>224</v>
      </c>
      <c r="AK2866" t="s">
        <v>224</v>
      </c>
      <c r="AL2866" t="s">
        <v>224</v>
      </c>
      <c r="AM2866" t="s">
        <v>224</v>
      </c>
      <c r="AN2866" t="s">
        <v>226</v>
      </c>
      <c r="AO2866" t="s">
        <v>224</v>
      </c>
      <c r="AP2866" t="s">
        <v>226</v>
      </c>
      <c r="AQ2866" s="286" t="s">
        <v>394</v>
      </c>
      <c r="AR2866" s="307"/>
      <c r="AS2866" s="310"/>
    </row>
    <row r="2867" spans="1:47" x14ac:dyDescent="0.3">
      <c r="A2867" s="285">
        <v>121934</v>
      </c>
      <c r="B2867" s="286" t="s">
        <v>539</v>
      </c>
      <c r="C2867" t="s">
        <v>995</v>
      </c>
      <c r="D2867" t="s">
        <v>995</v>
      </c>
      <c r="E2867" t="s">
        <v>995</v>
      </c>
      <c r="F2867" t="s">
        <v>995</v>
      </c>
      <c r="G2867" t="s">
        <v>995</v>
      </c>
      <c r="H2867" t="s">
        <v>995</v>
      </c>
      <c r="I2867" t="s">
        <v>995</v>
      </c>
      <c r="J2867" t="s">
        <v>995</v>
      </c>
      <c r="K2867" t="s">
        <v>995</v>
      </c>
      <c r="L2867" t="s">
        <v>995</v>
      </c>
      <c r="M2867" t="s">
        <v>995</v>
      </c>
      <c r="N2867" t="s">
        <v>995</v>
      </c>
      <c r="O2867" t="s">
        <v>995</v>
      </c>
      <c r="P2867" t="s">
        <v>995</v>
      </c>
      <c r="Q2867" t="s">
        <v>995</v>
      </c>
      <c r="R2867" t="s">
        <v>995</v>
      </c>
      <c r="S2867" t="s">
        <v>995</v>
      </c>
      <c r="T2867" t="s">
        <v>995</v>
      </c>
      <c r="U2867" t="s">
        <v>995</v>
      </c>
      <c r="V2867" t="s">
        <v>995</v>
      </c>
      <c r="W2867" t="s">
        <v>995</v>
      </c>
      <c r="X2867" t="s">
        <v>995</v>
      </c>
      <c r="Y2867" t="s">
        <v>995</v>
      </c>
      <c r="Z2867" t="s">
        <v>995</v>
      </c>
      <c r="AA2867" t="s">
        <v>995</v>
      </c>
      <c r="AB2867" t="s">
        <v>995</v>
      </c>
      <c r="AC2867" t="s">
        <v>995</v>
      </c>
      <c r="AD2867" t="s">
        <v>995</v>
      </c>
      <c r="AE2867" t="s">
        <v>995</v>
      </c>
      <c r="AF2867" t="s">
        <v>995</v>
      </c>
      <c r="AG2867" t="s">
        <v>995</v>
      </c>
      <c r="AH2867" t="s">
        <v>995</v>
      </c>
      <c r="AI2867" t="s">
        <v>995</v>
      </c>
      <c r="AJ2867" t="s">
        <v>995</v>
      </c>
      <c r="AK2867" t="s">
        <v>995</v>
      </c>
      <c r="AL2867" t="s">
        <v>995</v>
      </c>
      <c r="AM2867" t="s">
        <v>995</v>
      </c>
      <c r="AN2867" t="s">
        <v>995</v>
      </c>
      <c r="AO2867" t="s">
        <v>995</v>
      </c>
      <c r="AP2867" t="s">
        <v>995</v>
      </c>
      <c r="AQ2867" s="286" t="s">
        <v>855</v>
      </c>
      <c r="AR2867" s="303"/>
      <c r="AS2867" s="303"/>
    </row>
    <row r="2868" spans="1:47" x14ac:dyDescent="0.3">
      <c r="A2868" s="285">
        <v>121935</v>
      </c>
      <c r="B2868" s="286" t="s">
        <v>540</v>
      </c>
      <c r="AQ2868" s="286" t="s">
        <v>394</v>
      </c>
      <c r="AR2868" s="303"/>
      <c r="AS2868" s="303"/>
    </row>
    <row r="2869" spans="1:47" x14ac:dyDescent="0.3">
      <c r="A2869" s="285">
        <v>121936</v>
      </c>
      <c r="B2869" s="286" t="s">
        <v>539</v>
      </c>
      <c r="C2869" t="s">
        <v>995</v>
      </c>
      <c r="D2869" t="s">
        <v>995</v>
      </c>
      <c r="E2869" t="s">
        <v>995</v>
      </c>
      <c r="F2869" t="s">
        <v>995</v>
      </c>
      <c r="G2869" t="s">
        <v>995</v>
      </c>
      <c r="H2869" t="s">
        <v>995</v>
      </c>
      <c r="I2869" t="s">
        <v>995</v>
      </c>
      <c r="J2869" t="s">
        <v>995</v>
      </c>
      <c r="K2869" t="s">
        <v>995</v>
      </c>
      <c r="L2869" t="s">
        <v>995</v>
      </c>
      <c r="M2869" t="s">
        <v>995</v>
      </c>
      <c r="N2869" t="s">
        <v>995</v>
      </c>
      <c r="O2869" t="s">
        <v>995</v>
      </c>
      <c r="P2869" t="s">
        <v>995</v>
      </c>
      <c r="Q2869" t="s">
        <v>995</v>
      </c>
      <c r="R2869" t="s">
        <v>995</v>
      </c>
      <c r="S2869" t="s">
        <v>995</v>
      </c>
      <c r="T2869" t="s">
        <v>995</v>
      </c>
      <c r="U2869" t="s">
        <v>995</v>
      </c>
      <c r="V2869" t="s">
        <v>995</v>
      </c>
      <c r="W2869" t="s">
        <v>995</v>
      </c>
      <c r="X2869" t="s">
        <v>995</v>
      </c>
      <c r="Y2869" t="s">
        <v>995</v>
      </c>
      <c r="Z2869" t="s">
        <v>995</v>
      </c>
      <c r="AA2869" t="s">
        <v>995</v>
      </c>
      <c r="AB2869" t="s">
        <v>995</v>
      </c>
      <c r="AC2869" t="s">
        <v>995</v>
      </c>
      <c r="AD2869" t="s">
        <v>995</v>
      </c>
      <c r="AE2869" t="s">
        <v>995</v>
      </c>
      <c r="AF2869" t="s">
        <v>995</v>
      </c>
      <c r="AG2869" t="s">
        <v>995</v>
      </c>
      <c r="AH2869" t="s">
        <v>995</v>
      </c>
      <c r="AI2869" t="s">
        <v>995</v>
      </c>
      <c r="AJ2869" t="s">
        <v>995</v>
      </c>
      <c r="AK2869" t="s">
        <v>995</v>
      </c>
      <c r="AL2869" t="s">
        <v>995</v>
      </c>
      <c r="AM2869" t="s">
        <v>995</v>
      </c>
      <c r="AN2869" t="s">
        <v>995</v>
      </c>
      <c r="AO2869" t="s">
        <v>995</v>
      </c>
      <c r="AP2869" t="s">
        <v>995</v>
      </c>
      <c r="AQ2869" s="286" t="s">
        <v>855</v>
      </c>
      <c r="AR2869" s="303"/>
      <c r="AS2869" s="303"/>
    </row>
    <row r="2870" spans="1:47" ht="21.6" x14ac:dyDescent="0.3">
      <c r="A2870" s="285">
        <v>121938</v>
      </c>
      <c r="B2870" s="286" t="s">
        <v>61</v>
      </c>
      <c r="C2870" t="s">
        <v>226</v>
      </c>
      <c r="D2870" t="s">
        <v>226</v>
      </c>
      <c r="E2870" t="s">
        <v>226</v>
      </c>
      <c r="F2870" t="s">
        <v>226</v>
      </c>
      <c r="G2870" t="s">
        <v>226</v>
      </c>
      <c r="H2870" t="s">
        <v>226</v>
      </c>
      <c r="I2870" t="s">
        <v>226</v>
      </c>
      <c r="J2870" t="s">
        <v>224</v>
      </c>
      <c r="K2870" t="s">
        <v>226</v>
      </c>
      <c r="L2870" t="s">
        <v>224</v>
      </c>
      <c r="M2870" t="s">
        <v>226</v>
      </c>
      <c r="N2870" t="s">
        <v>226</v>
      </c>
      <c r="O2870" t="s">
        <v>226</v>
      </c>
      <c r="P2870" t="s">
        <v>226</v>
      </c>
      <c r="Q2870" t="s">
        <v>226</v>
      </c>
      <c r="R2870" t="s">
        <v>226</v>
      </c>
      <c r="S2870" t="s">
        <v>226</v>
      </c>
      <c r="T2870" t="s">
        <v>225</v>
      </c>
      <c r="U2870" t="s">
        <v>226</v>
      </c>
      <c r="V2870" t="s">
        <v>226</v>
      </c>
      <c r="W2870" t="s">
        <v>226</v>
      </c>
      <c r="X2870" t="s">
        <v>226</v>
      </c>
      <c r="Y2870" t="s">
        <v>226</v>
      </c>
      <c r="Z2870" t="s">
        <v>226</v>
      </c>
      <c r="AA2870" t="s">
        <v>226</v>
      </c>
      <c r="AB2870" t="s">
        <v>226</v>
      </c>
      <c r="AC2870" t="s">
        <v>226</v>
      </c>
      <c r="AD2870" t="s">
        <v>226</v>
      </c>
      <c r="AE2870" t="s">
        <v>225</v>
      </c>
      <c r="AF2870" t="s">
        <v>225</v>
      </c>
      <c r="AG2870" t="s">
        <v>226</v>
      </c>
      <c r="AH2870" t="s">
        <v>224</v>
      </c>
      <c r="AI2870" t="s">
        <v>226</v>
      </c>
      <c r="AJ2870" t="s">
        <v>226</v>
      </c>
      <c r="AK2870" t="s">
        <v>226</v>
      </c>
      <c r="AL2870" t="s">
        <v>226</v>
      </c>
      <c r="AM2870" t="s">
        <v>226</v>
      </c>
      <c r="AN2870" t="s">
        <v>226</v>
      </c>
      <c r="AO2870" t="s">
        <v>226</v>
      </c>
      <c r="AP2870" t="s">
        <v>226</v>
      </c>
      <c r="AQ2870" s="286" t="s">
        <v>394</v>
      </c>
      <c r="AR2870" s="307"/>
      <c r="AS2870" s="310"/>
    </row>
    <row r="2871" spans="1:47" ht="21.6" x14ac:dyDescent="0.3">
      <c r="A2871" s="285">
        <v>121939</v>
      </c>
      <c r="B2871" s="286" t="s">
        <v>8485</v>
      </c>
      <c r="C2871" t="s">
        <v>226</v>
      </c>
      <c r="D2871" t="s">
        <v>226</v>
      </c>
      <c r="E2871" t="s">
        <v>226</v>
      </c>
      <c r="F2871" t="s">
        <v>224</v>
      </c>
      <c r="G2871" t="s">
        <v>226</v>
      </c>
      <c r="H2871" t="s">
        <v>226</v>
      </c>
      <c r="I2871" t="s">
        <v>224</v>
      </c>
      <c r="J2871" t="s">
        <v>226</v>
      </c>
      <c r="K2871" t="s">
        <v>226</v>
      </c>
      <c r="L2871" t="s">
        <v>226</v>
      </c>
      <c r="M2871" t="s">
        <v>226</v>
      </c>
      <c r="N2871" t="s">
        <v>226</v>
      </c>
      <c r="O2871" t="s">
        <v>226</v>
      </c>
      <c r="P2871" t="s">
        <v>226</v>
      </c>
      <c r="Q2871" t="s">
        <v>226</v>
      </c>
      <c r="R2871" t="s">
        <v>226</v>
      </c>
      <c r="S2871" t="s">
        <v>226</v>
      </c>
      <c r="T2871" t="s">
        <v>225</v>
      </c>
      <c r="U2871" t="s">
        <v>224</v>
      </c>
      <c r="V2871" t="s">
        <v>226</v>
      </c>
      <c r="W2871" t="s">
        <v>226</v>
      </c>
      <c r="X2871" t="s">
        <v>226</v>
      </c>
      <c r="Y2871" t="s">
        <v>226</v>
      </c>
      <c r="Z2871" t="s">
        <v>226</v>
      </c>
      <c r="AA2871" t="s">
        <v>224</v>
      </c>
      <c r="AB2871" t="s">
        <v>226</v>
      </c>
      <c r="AC2871" t="s">
        <v>226</v>
      </c>
      <c r="AD2871" t="s">
        <v>224</v>
      </c>
      <c r="AE2871" t="s">
        <v>226</v>
      </c>
      <c r="AF2871" t="s">
        <v>224</v>
      </c>
      <c r="AG2871" t="s">
        <v>226</v>
      </c>
      <c r="AH2871" t="s">
        <v>226</v>
      </c>
      <c r="AI2871" t="s">
        <v>226</v>
      </c>
      <c r="AJ2871" t="s">
        <v>226</v>
      </c>
      <c r="AK2871" t="s">
        <v>226</v>
      </c>
      <c r="AL2871" t="s">
        <v>225</v>
      </c>
      <c r="AM2871" t="s">
        <v>225</v>
      </c>
      <c r="AN2871" t="s">
        <v>225</v>
      </c>
      <c r="AO2871" t="s">
        <v>225</v>
      </c>
      <c r="AP2871" t="s">
        <v>225</v>
      </c>
      <c r="AQ2871" s="286" t="s">
        <v>394</v>
      </c>
      <c r="AR2871" s="307"/>
      <c r="AS2871" s="310"/>
    </row>
    <row r="2872" spans="1:47" ht="28.8" x14ac:dyDescent="0.3">
      <c r="A2872" s="285">
        <v>121941</v>
      </c>
      <c r="B2872" s="286" t="s">
        <v>67</v>
      </c>
      <c r="C2872" t="s">
        <v>226</v>
      </c>
      <c r="D2872" t="s">
        <v>226</v>
      </c>
      <c r="E2872" t="s">
        <v>224</v>
      </c>
      <c r="F2872" t="s">
        <v>226</v>
      </c>
      <c r="G2872" t="s">
        <v>224</v>
      </c>
      <c r="H2872" t="s">
        <v>226</v>
      </c>
      <c r="I2872" t="s">
        <v>224</v>
      </c>
      <c r="J2872" t="s">
        <v>226</v>
      </c>
      <c r="K2872" t="s">
        <v>226</v>
      </c>
      <c r="L2872" t="s">
        <v>226</v>
      </c>
      <c r="M2872" t="s">
        <v>224</v>
      </c>
      <c r="N2872" t="s">
        <v>226</v>
      </c>
      <c r="O2872" t="s">
        <v>224</v>
      </c>
      <c r="P2872" t="s">
        <v>224</v>
      </c>
      <c r="Q2872" t="s">
        <v>224</v>
      </c>
      <c r="R2872" t="s">
        <v>226</v>
      </c>
      <c r="S2872" t="s">
        <v>226</v>
      </c>
      <c r="T2872" t="s">
        <v>224</v>
      </c>
      <c r="U2872" t="s">
        <v>226</v>
      </c>
      <c r="V2872" t="s">
        <v>226</v>
      </c>
      <c r="W2872" t="s">
        <v>226</v>
      </c>
      <c r="X2872" t="s">
        <v>226</v>
      </c>
      <c r="Y2872" t="s">
        <v>226</v>
      </c>
      <c r="Z2872" t="s">
        <v>226</v>
      </c>
      <c r="AA2872" t="s">
        <v>224</v>
      </c>
      <c r="AB2872" t="s">
        <v>225</v>
      </c>
      <c r="AC2872" t="s">
        <v>226</v>
      </c>
      <c r="AD2872" t="s">
        <v>226</v>
      </c>
      <c r="AE2872" t="s">
        <v>226</v>
      </c>
      <c r="AF2872" t="s">
        <v>226</v>
      </c>
      <c r="AG2872" t="s">
        <v>225</v>
      </c>
      <c r="AH2872" t="s">
        <v>225</v>
      </c>
      <c r="AI2872" t="s">
        <v>225</v>
      </c>
      <c r="AJ2872" t="s">
        <v>225</v>
      </c>
      <c r="AK2872" t="s">
        <v>225</v>
      </c>
      <c r="AL2872" t="s">
        <v>394</v>
      </c>
      <c r="AM2872" t="s">
        <v>394</v>
      </c>
      <c r="AN2872" t="s">
        <v>394</v>
      </c>
      <c r="AO2872" t="s">
        <v>394</v>
      </c>
      <c r="AP2872" t="s">
        <v>394</v>
      </c>
      <c r="AQ2872" s="286" t="s">
        <v>394</v>
      </c>
      <c r="AR2872" s="307"/>
      <c r="AS2872" s="310"/>
    </row>
    <row r="2873" spans="1:47" x14ac:dyDescent="0.3">
      <c r="A2873" s="285">
        <v>121942</v>
      </c>
      <c r="B2873" s="286" t="s">
        <v>540</v>
      </c>
      <c r="C2873" t="s">
        <v>995</v>
      </c>
      <c r="D2873" t="s">
        <v>995</v>
      </c>
      <c r="E2873" t="s">
        <v>995</v>
      </c>
      <c r="F2873" t="s">
        <v>995</v>
      </c>
      <c r="G2873" t="s">
        <v>995</v>
      </c>
      <c r="H2873" t="s">
        <v>995</v>
      </c>
      <c r="I2873" t="s">
        <v>995</v>
      </c>
      <c r="J2873" t="s">
        <v>995</v>
      </c>
      <c r="K2873" t="s">
        <v>995</v>
      </c>
      <c r="L2873" t="s">
        <v>995</v>
      </c>
      <c r="M2873" t="s">
        <v>995</v>
      </c>
      <c r="N2873" t="s">
        <v>995</v>
      </c>
      <c r="O2873" t="s">
        <v>995</v>
      </c>
      <c r="P2873" t="s">
        <v>995</v>
      </c>
      <c r="Q2873" t="s">
        <v>995</v>
      </c>
      <c r="R2873" t="s">
        <v>995</v>
      </c>
      <c r="S2873" t="s">
        <v>995</v>
      </c>
      <c r="T2873" t="s">
        <v>995</v>
      </c>
      <c r="U2873" t="s">
        <v>995</v>
      </c>
      <c r="V2873" t="s">
        <v>995</v>
      </c>
      <c r="W2873" t="s">
        <v>995</v>
      </c>
      <c r="X2873" t="s">
        <v>995</v>
      </c>
      <c r="Y2873" t="s">
        <v>995</v>
      </c>
      <c r="Z2873" t="s">
        <v>995</v>
      </c>
      <c r="AA2873" t="s">
        <v>995</v>
      </c>
      <c r="AB2873" t="s">
        <v>995</v>
      </c>
      <c r="AC2873" t="s">
        <v>995</v>
      </c>
      <c r="AD2873" t="s">
        <v>995</v>
      </c>
      <c r="AE2873" t="s">
        <v>995</v>
      </c>
      <c r="AF2873" t="s">
        <v>995</v>
      </c>
      <c r="AG2873" t="s">
        <v>995</v>
      </c>
      <c r="AH2873" t="s">
        <v>995</v>
      </c>
      <c r="AI2873" t="s">
        <v>995</v>
      </c>
      <c r="AJ2873" t="s">
        <v>995</v>
      </c>
      <c r="AK2873" t="s">
        <v>995</v>
      </c>
      <c r="AL2873" t="s">
        <v>995</v>
      </c>
      <c r="AM2873" t="s">
        <v>995</v>
      </c>
      <c r="AN2873" t="s">
        <v>995</v>
      </c>
      <c r="AO2873" t="s">
        <v>995</v>
      </c>
      <c r="AP2873" t="s">
        <v>995</v>
      </c>
      <c r="AQ2873" s="286" t="s">
        <v>855</v>
      </c>
      <c r="AR2873" s="303"/>
      <c r="AS2873" s="303"/>
    </row>
    <row r="2874" spans="1:47" x14ac:dyDescent="0.3">
      <c r="A2874" s="285">
        <v>121944</v>
      </c>
      <c r="B2874" s="286" t="s">
        <v>539</v>
      </c>
      <c r="C2874" t="s">
        <v>995</v>
      </c>
      <c r="D2874" t="s">
        <v>995</v>
      </c>
      <c r="E2874" t="s">
        <v>995</v>
      </c>
      <c r="F2874" t="s">
        <v>995</v>
      </c>
      <c r="G2874" t="s">
        <v>995</v>
      </c>
      <c r="H2874" t="s">
        <v>995</v>
      </c>
      <c r="I2874" t="s">
        <v>995</v>
      </c>
      <c r="J2874" t="s">
        <v>995</v>
      </c>
      <c r="K2874" t="s">
        <v>995</v>
      </c>
      <c r="L2874" t="s">
        <v>995</v>
      </c>
      <c r="M2874" t="s">
        <v>995</v>
      </c>
      <c r="N2874" t="s">
        <v>995</v>
      </c>
      <c r="O2874" t="s">
        <v>995</v>
      </c>
      <c r="P2874" t="s">
        <v>995</v>
      </c>
      <c r="Q2874" t="s">
        <v>995</v>
      </c>
      <c r="R2874" t="s">
        <v>995</v>
      </c>
      <c r="S2874" t="s">
        <v>995</v>
      </c>
      <c r="T2874" t="s">
        <v>995</v>
      </c>
      <c r="U2874" t="s">
        <v>995</v>
      </c>
      <c r="V2874" t="s">
        <v>995</v>
      </c>
      <c r="W2874" t="s">
        <v>995</v>
      </c>
      <c r="X2874" t="s">
        <v>995</v>
      </c>
      <c r="Y2874" t="s">
        <v>995</v>
      </c>
      <c r="Z2874" t="s">
        <v>995</v>
      </c>
      <c r="AA2874" t="s">
        <v>995</v>
      </c>
      <c r="AB2874" t="s">
        <v>995</v>
      </c>
      <c r="AC2874" t="s">
        <v>995</v>
      </c>
      <c r="AD2874" t="s">
        <v>995</v>
      </c>
      <c r="AE2874" t="s">
        <v>995</v>
      </c>
      <c r="AF2874" t="s">
        <v>995</v>
      </c>
      <c r="AG2874" t="s">
        <v>995</v>
      </c>
      <c r="AH2874" t="s">
        <v>995</v>
      </c>
      <c r="AI2874" t="s">
        <v>995</v>
      </c>
      <c r="AJ2874" t="s">
        <v>995</v>
      </c>
      <c r="AK2874" t="s">
        <v>995</v>
      </c>
      <c r="AL2874" t="s">
        <v>995</v>
      </c>
      <c r="AM2874" t="s">
        <v>995</v>
      </c>
      <c r="AN2874" t="s">
        <v>995</v>
      </c>
      <c r="AO2874" t="s">
        <v>995</v>
      </c>
      <c r="AP2874" t="s">
        <v>995</v>
      </c>
      <c r="AQ2874" s="286" t="s">
        <v>855</v>
      </c>
      <c r="AR2874" s="303"/>
      <c r="AS2874" s="303"/>
    </row>
    <row r="2875" spans="1:47" x14ac:dyDescent="0.3">
      <c r="A2875" s="285">
        <v>121945</v>
      </c>
      <c r="B2875" s="286" t="s">
        <v>540</v>
      </c>
      <c r="C2875" t="s">
        <v>995</v>
      </c>
      <c r="D2875" t="s">
        <v>995</v>
      </c>
      <c r="E2875" t="s">
        <v>995</v>
      </c>
      <c r="F2875" t="s">
        <v>995</v>
      </c>
      <c r="G2875" t="s">
        <v>995</v>
      </c>
      <c r="H2875" t="s">
        <v>995</v>
      </c>
      <c r="I2875" t="s">
        <v>995</v>
      </c>
      <c r="J2875" t="s">
        <v>995</v>
      </c>
      <c r="K2875" t="s">
        <v>995</v>
      </c>
      <c r="L2875" t="s">
        <v>995</v>
      </c>
      <c r="M2875" t="s">
        <v>995</v>
      </c>
      <c r="N2875" t="s">
        <v>995</v>
      </c>
      <c r="O2875" t="s">
        <v>995</v>
      </c>
      <c r="P2875" t="s">
        <v>995</v>
      </c>
      <c r="Q2875" t="s">
        <v>995</v>
      </c>
      <c r="R2875" t="s">
        <v>995</v>
      </c>
      <c r="S2875" t="s">
        <v>995</v>
      </c>
      <c r="T2875" t="s">
        <v>995</v>
      </c>
      <c r="U2875" t="s">
        <v>995</v>
      </c>
      <c r="V2875" t="s">
        <v>995</v>
      </c>
      <c r="W2875" t="s">
        <v>995</v>
      </c>
      <c r="X2875" t="s">
        <v>995</v>
      </c>
      <c r="Y2875" t="s">
        <v>995</v>
      </c>
      <c r="Z2875" t="s">
        <v>995</v>
      </c>
      <c r="AA2875" t="s">
        <v>995</v>
      </c>
      <c r="AB2875" t="s">
        <v>995</v>
      </c>
      <c r="AC2875" t="s">
        <v>995</v>
      </c>
      <c r="AD2875" t="s">
        <v>995</v>
      </c>
      <c r="AE2875" t="s">
        <v>995</v>
      </c>
      <c r="AF2875" t="s">
        <v>995</v>
      </c>
      <c r="AG2875" t="s">
        <v>995</v>
      </c>
      <c r="AH2875" t="s">
        <v>995</v>
      </c>
      <c r="AI2875" t="s">
        <v>995</v>
      </c>
      <c r="AJ2875" t="s">
        <v>995</v>
      </c>
      <c r="AK2875" t="s">
        <v>995</v>
      </c>
      <c r="AL2875" t="s">
        <v>995</v>
      </c>
      <c r="AM2875" t="s">
        <v>995</v>
      </c>
      <c r="AN2875" t="s">
        <v>995</v>
      </c>
      <c r="AO2875" t="s">
        <v>995</v>
      </c>
      <c r="AP2875" t="s">
        <v>995</v>
      </c>
      <c r="AQ2875" s="286" t="s">
        <v>855</v>
      </c>
      <c r="AR2875" s="303"/>
      <c r="AS2875" s="303"/>
    </row>
    <row r="2876" spans="1:47" x14ac:dyDescent="0.3">
      <c r="A2876" s="285">
        <v>121948</v>
      </c>
      <c r="B2876" s="286" t="s">
        <v>540</v>
      </c>
      <c r="C2876" t="s">
        <v>995</v>
      </c>
      <c r="D2876" t="s">
        <v>995</v>
      </c>
      <c r="E2876" t="s">
        <v>995</v>
      </c>
      <c r="F2876" t="s">
        <v>995</v>
      </c>
      <c r="G2876" t="s">
        <v>995</v>
      </c>
      <c r="H2876" t="s">
        <v>995</v>
      </c>
      <c r="I2876" t="s">
        <v>995</v>
      </c>
      <c r="J2876" t="s">
        <v>995</v>
      </c>
      <c r="K2876" t="s">
        <v>995</v>
      </c>
      <c r="L2876" t="s">
        <v>995</v>
      </c>
      <c r="M2876" t="s">
        <v>995</v>
      </c>
      <c r="N2876" t="s">
        <v>995</v>
      </c>
      <c r="O2876" t="s">
        <v>995</v>
      </c>
      <c r="P2876" t="s">
        <v>995</v>
      </c>
      <c r="Q2876" t="s">
        <v>995</v>
      </c>
      <c r="R2876" t="s">
        <v>995</v>
      </c>
      <c r="S2876" t="s">
        <v>995</v>
      </c>
      <c r="T2876" t="s">
        <v>995</v>
      </c>
      <c r="U2876" t="s">
        <v>995</v>
      </c>
      <c r="V2876" t="s">
        <v>995</v>
      </c>
      <c r="W2876" t="s">
        <v>995</v>
      </c>
      <c r="X2876" t="s">
        <v>995</v>
      </c>
      <c r="Y2876" t="s">
        <v>995</v>
      </c>
      <c r="Z2876" t="s">
        <v>995</v>
      </c>
      <c r="AA2876" t="s">
        <v>995</v>
      </c>
      <c r="AB2876" t="s">
        <v>995</v>
      </c>
      <c r="AC2876" t="s">
        <v>995</v>
      </c>
      <c r="AD2876" t="s">
        <v>995</v>
      </c>
      <c r="AE2876" t="s">
        <v>995</v>
      </c>
      <c r="AF2876" t="s">
        <v>995</v>
      </c>
      <c r="AG2876" t="s">
        <v>995</v>
      </c>
      <c r="AH2876" t="s">
        <v>995</v>
      </c>
      <c r="AI2876" t="s">
        <v>995</v>
      </c>
      <c r="AJ2876" t="s">
        <v>995</v>
      </c>
      <c r="AK2876" t="s">
        <v>995</v>
      </c>
      <c r="AL2876" t="s">
        <v>995</v>
      </c>
      <c r="AM2876" t="s">
        <v>995</v>
      </c>
      <c r="AN2876" t="s">
        <v>995</v>
      </c>
      <c r="AO2876" t="s">
        <v>995</v>
      </c>
      <c r="AP2876" t="s">
        <v>995</v>
      </c>
      <c r="AQ2876" s="286" t="s">
        <v>855</v>
      </c>
      <c r="AR2876" s="303"/>
      <c r="AS2876" s="303"/>
    </row>
    <row r="2877" spans="1:47" ht="21.6" x14ac:dyDescent="0.3">
      <c r="A2877" s="285">
        <v>121949</v>
      </c>
      <c r="B2877" s="286" t="s">
        <v>61</v>
      </c>
      <c r="C2877" t="s">
        <v>226</v>
      </c>
      <c r="D2877" t="s">
        <v>226</v>
      </c>
      <c r="E2877" t="s">
        <v>226</v>
      </c>
      <c r="F2877" t="s">
        <v>226</v>
      </c>
      <c r="G2877" t="s">
        <v>225</v>
      </c>
      <c r="H2877" t="s">
        <v>226</v>
      </c>
      <c r="I2877" t="s">
        <v>225</v>
      </c>
      <c r="J2877" t="s">
        <v>226</v>
      </c>
      <c r="K2877" t="s">
        <v>226</v>
      </c>
      <c r="L2877" t="s">
        <v>226</v>
      </c>
      <c r="M2877" t="s">
        <v>226</v>
      </c>
      <c r="N2877" t="s">
        <v>226</v>
      </c>
      <c r="O2877" t="s">
        <v>225</v>
      </c>
      <c r="P2877" t="s">
        <v>226</v>
      </c>
      <c r="Q2877" t="s">
        <v>226</v>
      </c>
      <c r="R2877" t="s">
        <v>225</v>
      </c>
      <c r="S2877" t="s">
        <v>226</v>
      </c>
      <c r="T2877" t="s">
        <v>225</v>
      </c>
      <c r="U2877" t="s">
        <v>226</v>
      </c>
      <c r="V2877" t="s">
        <v>226</v>
      </c>
      <c r="W2877" t="s">
        <v>226</v>
      </c>
      <c r="X2877" t="s">
        <v>224</v>
      </c>
      <c r="Y2877" t="s">
        <v>226</v>
      </c>
      <c r="Z2877" t="s">
        <v>226</v>
      </c>
      <c r="AA2877" t="s">
        <v>226</v>
      </c>
      <c r="AB2877" t="s">
        <v>226</v>
      </c>
      <c r="AC2877" t="s">
        <v>226</v>
      </c>
      <c r="AD2877" t="s">
        <v>226</v>
      </c>
      <c r="AE2877" t="s">
        <v>226</v>
      </c>
      <c r="AF2877" t="s">
        <v>226</v>
      </c>
      <c r="AG2877" t="s">
        <v>226</v>
      </c>
      <c r="AH2877" t="s">
        <v>226</v>
      </c>
      <c r="AI2877" t="s">
        <v>226</v>
      </c>
      <c r="AJ2877" t="s">
        <v>226</v>
      </c>
      <c r="AK2877" t="s">
        <v>225</v>
      </c>
      <c r="AL2877" t="s">
        <v>225</v>
      </c>
      <c r="AM2877" t="s">
        <v>225</v>
      </c>
      <c r="AN2877" t="s">
        <v>225</v>
      </c>
      <c r="AO2877" t="s">
        <v>225</v>
      </c>
      <c r="AP2877" t="s">
        <v>225</v>
      </c>
      <c r="AQ2877" s="286" t="s">
        <v>394</v>
      </c>
      <c r="AR2877" s="307"/>
      <c r="AS2877" s="310"/>
    </row>
    <row r="2878" spans="1:47" ht="21.6" x14ac:dyDescent="0.3">
      <c r="A2878" s="285">
        <v>121950</v>
      </c>
      <c r="B2878" s="286" t="s">
        <v>8485</v>
      </c>
      <c r="C2878" t="s">
        <v>226</v>
      </c>
      <c r="D2878" t="s">
        <v>224</v>
      </c>
      <c r="E2878" t="s">
        <v>226</v>
      </c>
      <c r="F2878" t="s">
        <v>224</v>
      </c>
      <c r="G2878" t="s">
        <v>226</v>
      </c>
      <c r="H2878" t="s">
        <v>226</v>
      </c>
      <c r="I2878" t="s">
        <v>224</v>
      </c>
      <c r="J2878" t="s">
        <v>224</v>
      </c>
      <c r="K2878" t="s">
        <v>226</v>
      </c>
      <c r="L2878" t="s">
        <v>226</v>
      </c>
      <c r="M2878" t="s">
        <v>226</v>
      </c>
      <c r="N2878" t="s">
        <v>224</v>
      </c>
      <c r="O2878" t="s">
        <v>226</v>
      </c>
      <c r="P2878" t="s">
        <v>224</v>
      </c>
      <c r="Q2878" t="s">
        <v>226</v>
      </c>
      <c r="R2878" t="s">
        <v>226</v>
      </c>
      <c r="S2878" t="s">
        <v>226</v>
      </c>
      <c r="T2878" t="s">
        <v>224</v>
      </c>
      <c r="U2878" t="s">
        <v>224</v>
      </c>
      <c r="V2878" t="s">
        <v>226</v>
      </c>
      <c r="W2878" t="s">
        <v>226</v>
      </c>
      <c r="X2878" t="s">
        <v>224</v>
      </c>
      <c r="Y2878" t="s">
        <v>224</v>
      </c>
      <c r="Z2878" t="s">
        <v>226</v>
      </c>
      <c r="AA2878" t="s">
        <v>224</v>
      </c>
      <c r="AB2878" t="s">
        <v>226</v>
      </c>
      <c r="AC2878" t="s">
        <v>226</v>
      </c>
      <c r="AD2878" t="s">
        <v>224</v>
      </c>
      <c r="AE2878" t="s">
        <v>226</v>
      </c>
      <c r="AF2878" t="s">
        <v>226</v>
      </c>
      <c r="AG2878" t="s">
        <v>226</v>
      </c>
      <c r="AH2878" t="s">
        <v>225</v>
      </c>
      <c r="AI2878" t="s">
        <v>226</v>
      </c>
      <c r="AJ2878" t="s">
        <v>226</v>
      </c>
      <c r="AK2878" t="s">
        <v>225</v>
      </c>
      <c r="AL2878" t="s">
        <v>225</v>
      </c>
      <c r="AM2878" t="s">
        <v>225</v>
      </c>
      <c r="AN2878" t="s">
        <v>225</v>
      </c>
      <c r="AO2878" t="s">
        <v>225</v>
      </c>
      <c r="AP2878" t="s">
        <v>225</v>
      </c>
      <c r="AQ2878" s="286" t="s">
        <v>394</v>
      </c>
      <c r="AR2878" s="307"/>
      <c r="AS2878" s="310"/>
    </row>
    <row r="2879" spans="1:47" x14ac:dyDescent="0.3">
      <c r="A2879" s="285">
        <v>121951</v>
      </c>
      <c r="B2879" s="286" t="s">
        <v>539</v>
      </c>
      <c r="C2879" t="s">
        <v>995</v>
      </c>
      <c r="D2879" t="s">
        <v>995</v>
      </c>
      <c r="E2879" t="s">
        <v>995</v>
      </c>
      <c r="F2879" t="s">
        <v>995</v>
      </c>
      <c r="G2879" t="s">
        <v>995</v>
      </c>
      <c r="H2879" t="s">
        <v>995</v>
      </c>
      <c r="I2879" t="s">
        <v>995</v>
      </c>
      <c r="J2879" t="s">
        <v>995</v>
      </c>
      <c r="K2879" t="s">
        <v>995</v>
      </c>
      <c r="L2879" t="s">
        <v>995</v>
      </c>
      <c r="M2879" t="s">
        <v>995</v>
      </c>
      <c r="N2879" t="s">
        <v>995</v>
      </c>
      <c r="O2879" t="s">
        <v>995</v>
      </c>
      <c r="P2879" t="s">
        <v>995</v>
      </c>
      <c r="Q2879" t="s">
        <v>995</v>
      </c>
      <c r="R2879" t="s">
        <v>995</v>
      </c>
      <c r="S2879" t="s">
        <v>995</v>
      </c>
      <c r="T2879" t="s">
        <v>995</v>
      </c>
      <c r="U2879" t="s">
        <v>995</v>
      </c>
      <c r="V2879" t="s">
        <v>995</v>
      </c>
      <c r="W2879" t="s">
        <v>995</v>
      </c>
      <c r="X2879" t="s">
        <v>995</v>
      </c>
      <c r="Y2879" t="s">
        <v>995</v>
      </c>
      <c r="Z2879" t="s">
        <v>995</v>
      </c>
      <c r="AA2879" t="s">
        <v>995</v>
      </c>
      <c r="AB2879" t="s">
        <v>995</v>
      </c>
      <c r="AC2879" t="s">
        <v>995</v>
      </c>
      <c r="AD2879" t="s">
        <v>995</v>
      </c>
      <c r="AE2879" t="s">
        <v>995</v>
      </c>
      <c r="AF2879" t="s">
        <v>995</v>
      </c>
      <c r="AG2879" t="s">
        <v>995</v>
      </c>
      <c r="AH2879" t="s">
        <v>995</v>
      </c>
      <c r="AI2879" t="s">
        <v>995</v>
      </c>
      <c r="AJ2879" t="s">
        <v>995</v>
      </c>
      <c r="AK2879" t="s">
        <v>995</v>
      </c>
      <c r="AL2879" t="s">
        <v>995</v>
      </c>
      <c r="AM2879" t="s">
        <v>995</v>
      </c>
      <c r="AN2879" t="s">
        <v>995</v>
      </c>
      <c r="AO2879" t="s">
        <v>995</v>
      </c>
      <c r="AP2879" t="s">
        <v>995</v>
      </c>
      <c r="AQ2879" s="286" t="s">
        <v>855</v>
      </c>
      <c r="AR2879" s="303"/>
      <c r="AS2879" s="303"/>
    </row>
    <row r="2880" spans="1:47" ht="21.6" x14ac:dyDescent="0.65">
      <c r="A2880" s="285">
        <v>121952</v>
      </c>
      <c r="B2880" s="286" t="s">
        <v>540</v>
      </c>
      <c r="C2880" t="s">
        <v>224</v>
      </c>
      <c r="D2880" t="s">
        <v>224</v>
      </c>
      <c r="E2880" t="s">
        <v>224</v>
      </c>
      <c r="F2880" t="s">
        <v>224</v>
      </c>
      <c r="G2880" t="s">
        <v>226</v>
      </c>
      <c r="H2880" t="s">
        <v>226</v>
      </c>
      <c r="I2880" t="s">
        <v>225</v>
      </c>
      <c r="J2880" t="s">
        <v>226</v>
      </c>
      <c r="K2880" t="s">
        <v>226</v>
      </c>
      <c r="L2880" t="s">
        <v>226</v>
      </c>
      <c r="M2880" t="s">
        <v>226</v>
      </c>
      <c r="N2880" t="s">
        <v>224</v>
      </c>
      <c r="O2880" t="s">
        <v>225</v>
      </c>
      <c r="P2880" t="s">
        <v>226</v>
      </c>
      <c r="Q2880" t="s">
        <v>225</v>
      </c>
      <c r="R2880" t="s">
        <v>225</v>
      </c>
      <c r="S2880" t="s">
        <v>225</v>
      </c>
      <c r="T2880" t="s">
        <v>226</v>
      </c>
      <c r="U2880" t="s">
        <v>226</v>
      </c>
      <c r="V2880" t="s">
        <v>224</v>
      </c>
      <c r="W2880" t="s">
        <v>394</v>
      </c>
      <c r="X2880" t="s">
        <v>394</v>
      </c>
      <c r="Y2880" t="s">
        <v>394</v>
      </c>
      <c r="Z2880" t="s">
        <v>394</v>
      </c>
      <c r="AA2880" t="s">
        <v>394</v>
      </c>
      <c r="AB2880" t="s">
        <v>394</v>
      </c>
      <c r="AC2880" t="s">
        <v>394</v>
      </c>
      <c r="AD2880" t="s">
        <v>394</v>
      </c>
      <c r="AE2880" t="s">
        <v>394</v>
      </c>
      <c r="AF2880" t="s">
        <v>394</v>
      </c>
      <c r="AG2880" t="s">
        <v>394</v>
      </c>
      <c r="AH2880" t="s">
        <v>394</v>
      </c>
      <c r="AI2880" t="s">
        <v>394</v>
      </c>
      <c r="AJ2880" t="s">
        <v>394</v>
      </c>
      <c r="AK2880" t="s">
        <v>394</v>
      </c>
      <c r="AL2880" t="s">
        <v>394</v>
      </c>
      <c r="AM2880" t="s">
        <v>394</v>
      </c>
      <c r="AN2880" t="s">
        <v>394</v>
      </c>
      <c r="AO2880" t="s">
        <v>394</v>
      </c>
      <c r="AP2880" t="s">
        <v>394</v>
      </c>
      <c r="AQ2880" s="288"/>
      <c r="AR2880" s="296"/>
      <c r="AS2880" s="296"/>
      <c r="AU2880"/>
    </row>
    <row r="2881" spans="1:45" x14ac:dyDescent="0.3">
      <c r="A2881" s="285">
        <v>121953</v>
      </c>
      <c r="B2881" s="286" t="s">
        <v>539</v>
      </c>
      <c r="C2881" t="s">
        <v>995</v>
      </c>
      <c r="D2881" t="s">
        <v>995</v>
      </c>
      <c r="E2881" t="s">
        <v>995</v>
      </c>
      <c r="F2881" t="s">
        <v>995</v>
      </c>
      <c r="G2881" t="s">
        <v>995</v>
      </c>
      <c r="H2881" t="s">
        <v>995</v>
      </c>
      <c r="I2881" t="s">
        <v>995</v>
      </c>
      <c r="J2881" t="s">
        <v>995</v>
      </c>
      <c r="K2881" t="s">
        <v>995</v>
      </c>
      <c r="L2881" t="s">
        <v>995</v>
      </c>
      <c r="M2881" t="s">
        <v>995</v>
      </c>
      <c r="N2881" t="s">
        <v>995</v>
      </c>
      <c r="O2881" t="s">
        <v>995</v>
      </c>
      <c r="P2881" t="s">
        <v>995</v>
      </c>
      <c r="Q2881" t="s">
        <v>995</v>
      </c>
      <c r="R2881" t="s">
        <v>995</v>
      </c>
      <c r="S2881" t="s">
        <v>995</v>
      </c>
      <c r="T2881" t="s">
        <v>995</v>
      </c>
      <c r="U2881" t="s">
        <v>995</v>
      </c>
      <c r="V2881" t="s">
        <v>995</v>
      </c>
      <c r="W2881" t="s">
        <v>995</v>
      </c>
      <c r="X2881" t="s">
        <v>995</v>
      </c>
      <c r="Y2881" t="s">
        <v>995</v>
      </c>
      <c r="Z2881" t="s">
        <v>995</v>
      </c>
      <c r="AA2881" t="s">
        <v>995</v>
      </c>
      <c r="AB2881" t="s">
        <v>995</v>
      </c>
      <c r="AC2881" t="s">
        <v>995</v>
      </c>
      <c r="AD2881" t="s">
        <v>995</v>
      </c>
      <c r="AE2881" t="s">
        <v>995</v>
      </c>
      <c r="AF2881" t="s">
        <v>995</v>
      </c>
      <c r="AG2881" t="s">
        <v>995</v>
      </c>
      <c r="AH2881" t="s">
        <v>995</v>
      </c>
      <c r="AI2881" t="s">
        <v>995</v>
      </c>
      <c r="AJ2881" t="s">
        <v>995</v>
      </c>
      <c r="AK2881" t="s">
        <v>995</v>
      </c>
      <c r="AL2881" t="s">
        <v>995</v>
      </c>
      <c r="AM2881" t="s">
        <v>995</v>
      </c>
      <c r="AN2881" t="s">
        <v>995</v>
      </c>
      <c r="AO2881" t="s">
        <v>995</v>
      </c>
      <c r="AP2881" t="s">
        <v>995</v>
      </c>
      <c r="AQ2881" s="286" t="s">
        <v>855</v>
      </c>
      <c r="AR2881" s="303"/>
      <c r="AS2881" s="303"/>
    </row>
    <row r="2882" spans="1:45" x14ac:dyDescent="0.3">
      <c r="A2882" s="285">
        <v>121956</v>
      </c>
      <c r="B2882" s="286" t="s">
        <v>540</v>
      </c>
      <c r="AQ2882" s="286" t="s">
        <v>394</v>
      </c>
      <c r="AR2882" s="303"/>
      <c r="AS2882" s="303"/>
    </row>
    <row r="2883" spans="1:45" ht="21.6" x14ac:dyDescent="0.3">
      <c r="A2883" s="285">
        <v>121957</v>
      </c>
      <c r="B2883" s="286" t="s">
        <v>538</v>
      </c>
      <c r="C2883" t="s">
        <v>995</v>
      </c>
      <c r="D2883" t="s">
        <v>995</v>
      </c>
      <c r="E2883" t="s">
        <v>995</v>
      </c>
      <c r="F2883" t="s">
        <v>995</v>
      </c>
      <c r="G2883" t="s">
        <v>995</v>
      </c>
      <c r="H2883" t="s">
        <v>995</v>
      </c>
      <c r="I2883" t="s">
        <v>995</v>
      </c>
      <c r="J2883" t="s">
        <v>995</v>
      </c>
      <c r="K2883" t="s">
        <v>995</v>
      </c>
      <c r="L2883" t="s">
        <v>995</v>
      </c>
      <c r="M2883" t="s">
        <v>995</v>
      </c>
      <c r="N2883" t="s">
        <v>995</v>
      </c>
      <c r="O2883" t="s">
        <v>995</v>
      </c>
      <c r="P2883" t="s">
        <v>995</v>
      </c>
      <c r="Q2883" t="s">
        <v>995</v>
      </c>
      <c r="R2883" t="s">
        <v>995</v>
      </c>
      <c r="S2883" t="s">
        <v>995</v>
      </c>
      <c r="T2883" t="s">
        <v>995</v>
      </c>
      <c r="U2883" t="s">
        <v>995</v>
      </c>
      <c r="V2883" t="s">
        <v>995</v>
      </c>
      <c r="W2883" t="s">
        <v>995</v>
      </c>
      <c r="X2883" t="s">
        <v>995</v>
      </c>
      <c r="Y2883" t="s">
        <v>995</v>
      </c>
      <c r="Z2883" t="s">
        <v>995</v>
      </c>
      <c r="AA2883" t="s">
        <v>995</v>
      </c>
      <c r="AB2883" t="s">
        <v>995</v>
      </c>
      <c r="AC2883" t="s">
        <v>995</v>
      </c>
      <c r="AD2883" t="s">
        <v>995</v>
      </c>
      <c r="AE2883" t="s">
        <v>995</v>
      </c>
      <c r="AF2883" t="s">
        <v>995</v>
      </c>
      <c r="AG2883" t="s">
        <v>995</v>
      </c>
      <c r="AH2883" t="s">
        <v>995</v>
      </c>
      <c r="AI2883" t="s">
        <v>995</v>
      </c>
      <c r="AJ2883" t="s">
        <v>995</v>
      </c>
      <c r="AK2883" t="s">
        <v>995</v>
      </c>
      <c r="AL2883" t="s">
        <v>995</v>
      </c>
      <c r="AM2883" t="s">
        <v>995</v>
      </c>
      <c r="AN2883" t="s">
        <v>995</v>
      </c>
      <c r="AO2883" t="s">
        <v>995</v>
      </c>
      <c r="AP2883" t="s">
        <v>995</v>
      </c>
      <c r="AQ2883" s="286" t="s">
        <v>855</v>
      </c>
      <c r="AR2883" s="307"/>
      <c r="AS2883" s="310"/>
    </row>
    <row r="2884" spans="1:45" x14ac:dyDescent="0.3">
      <c r="A2884" s="285">
        <v>121958</v>
      </c>
      <c r="B2884" s="286" t="s">
        <v>539</v>
      </c>
      <c r="C2884" t="s">
        <v>995</v>
      </c>
      <c r="D2884" t="s">
        <v>995</v>
      </c>
      <c r="E2884" t="s">
        <v>995</v>
      </c>
      <c r="F2884" t="s">
        <v>995</v>
      </c>
      <c r="G2884" t="s">
        <v>995</v>
      </c>
      <c r="H2884" t="s">
        <v>995</v>
      </c>
      <c r="I2884" t="s">
        <v>995</v>
      </c>
      <c r="J2884" t="s">
        <v>995</v>
      </c>
      <c r="K2884" t="s">
        <v>995</v>
      </c>
      <c r="L2884" t="s">
        <v>995</v>
      </c>
      <c r="M2884" t="s">
        <v>995</v>
      </c>
      <c r="N2884" t="s">
        <v>995</v>
      </c>
      <c r="O2884" t="s">
        <v>995</v>
      </c>
      <c r="P2884" t="s">
        <v>995</v>
      </c>
      <c r="Q2884" t="s">
        <v>995</v>
      </c>
      <c r="R2884" t="s">
        <v>995</v>
      </c>
      <c r="S2884" t="s">
        <v>995</v>
      </c>
      <c r="T2884" t="s">
        <v>995</v>
      </c>
      <c r="U2884" t="s">
        <v>995</v>
      </c>
      <c r="V2884" t="s">
        <v>995</v>
      </c>
      <c r="W2884" t="s">
        <v>995</v>
      </c>
      <c r="X2884" t="s">
        <v>995</v>
      </c>
      <c r="Y2884" t="s">
        <v>995</v>
      </c>
      <c r="Z2884" t="s">
        <v>995</v>
      </c>
      <c r="AA2884" t="s">
        <v>995</v>
      </c>
      <c r="AB2884" t="s">
        <v>995</v>
      </c>
      <c r="AC2884" t="s">
        <v>995</v>
      </c>
      <c r="AD2884" t="s">
        <v>995</v>
      </c>
      <c r="AE2884" t="s">
        <v>995</v>
      </c>
      <c r="AF2884" t="s">
        <v>995</v>
      </c>
      <c r="AG2884" t="s">
        <v>995</v>
      </c>
      <c r="AH2884" t="s">
        <v>995</v>
      </c>
      <c r="AI2884" t="s">
        <v>995</v>
      </c>
      <c r="AJ2884" t="s">
        <v>995</v>
      </c>
      <c r="AK2884" t="s">
        <v>995</v>
      </c>
      <c r="AL2884" t="s">
        <v>995</v>
      </c>
      <c r="AM2884" t="s">
        <v>995</v>
      </c>
      <c r="AN2884" t="s">
        <v>995</v>
      </c>
      <c r="AO2884" t="s">
        <v>995</v>
      </c>
      <c r="AP2884" t="s">
        <v>995</v>
      </c>
      <c r="AQ2884" s="286" t="s">
        <v>855</v>
      </c>
      <c r="AR2884" s="303"/>
      <c r="AS2884" s="303"/>
    </row>
    <row r="2885" spans="1:45" ht="21.6" x14ac:dyDescent="0.3">
      <c r="A2885" s="285">
        <v>121960</v>
      </c>
      <c r="B2885" s="286" t="s">
        <v>61</v>
      </c>
      <c r="C2885" t="s">
        <v>226</v>
      </c>
      <c r="D2885" t="s">
        <v>226</v>
      </c>
      <c r="E2885" t="s">
        <v>226</v>
      </c>
      <c r="F2885" t="s">
        <v>226</v>
      </c>
      <c r="G2885" t="s">
        <v>226</v>
      </c>
      <c r="H2885" t="s">
        <v>224</v>
      </c>
      <c r="I2885" t="s">
        <v>224</v>
      </c>
      <c r="J2885" t="s">
        <v>224</v>
      </c>
      <c r="K2885" t="s">
        <v>224</v>
      </c>
      <c r="L2885" t="s">
        <v>224</v>
      </c>
      <c r="M2885" t="s">
        <v>226</v>
      </c>
      <c r="N2885" t="s">
        <v>224</v>
      </c>
      <c r="O2885" t="s">
        <v>224</v>
      </c>
      <c r="P2885" t="s">
        <v>226</v>
      </c>
      <c r="Q2885" t="s">
        <v>226</v>
      </c>
      <c r="R2885" t="s">
        <v>226</v>
      </c>
      <c r="S2885" t="s">
        <v>225</v>
      </c>
      <c r="T2885" t="s">
        <v>226</v>
      </c>
      <c r="U2885" t="s">
        <v>226</v>
      </c>
      <c r="V2885" t="s">
        <v>226</v>
      </c>
      <c r="W2885" t="s">
        <v>225</v>
      </c>
      <c r="X2885" t="s">
        <v>225</v>
      </c>
      <c r="Y2885" t="s">
        <v>226</v>
      </c>
      <c r="Z2885" t="s">
        <v>225</v>
      </c>
      <c r="AA2885" t="s">
        <v>225</v>
      </c>
      <c r="AB2885" t="s">
        <v>226</v>
      </c>
      <c r="AC2885" t="s">
        <v>226</v>
      </c>
      <c r="AD2885" t="s">
        <v>225</v>
      </c>
      <c r="AE2885" t="s">
        <v>226</v>
      </c>
      <c r="AF2885" t="s">
        <v>226</v>
      </c>
      <c r="AG2885" t="s">
        <v>226</v>
      </c>
      <c r="AH2885" t="s">
        <v>225</v>
      </c>
      <c r="AI2885" t="s">
        <v>225</v>
      </c>
      <c r="AJ2885" t="s">
        <v>226</v>
      </c>
      <c r="AK2885" t="s">
        <v>225</v>
      </c>
      <c r="AL2885" t="s">
        <v>225</v>
      </c>
      <c r="AM2885" t="s">
        <v>225</v>
      </c>
      <c r="AN2885" t="s">
        <v>225</v>
      </c>
      <c r="AO2885" t="s">
        <v>225</v>
      </c>
      <c r="AP2885" t="s">
        <v>225</v>
      </c>
      <c r="AQ2885" s="286" t="s">
        <v>394</v>
      </c>
      <c r="AR2885" s="307"/>
      <c r="AS2885" s="310"/>
    </row>
    <row r="2886" spans="1:45" x14ac:dyDescent="0.3">
      <c r="A2886" s="285">
        <v>121961</v>
      </c>
      <c r="B2886" s="286" t="s">
        <v>539</v>
      </c>
      <c r="C2886" t="s">
        <v>995</v>
      </c>
      <c r="D2886" t="s">
        <v>995</v>
      </c>
      <c r="E2886" t="s">
        <v>995</v>
      </c>
      <c r="F2886" t="s">
        <v>995</v>
      </c>
      <c r="G2886" t="s">
        <v>995</v>
      </c>
      <c r="H2886" t="s">
        <v>995</v>
      </c>
      <c r="I2886" t="s">
        <v>995</v>
      </c>
      <c r="J2886" t="s">
        <v>995</v>
      </c>
      <c r="K2886" t="s">
        <v>995</v>
      </c>
      <c r="L2886" t="s">
        <v>995</v>
      </c>
      <c r="M2886" t="s">
        <v>995</v>
      </c>
      <c r="N2886" t="s">
        <v>995</v>
      </c>
      <c r="O2886" t="s">
        <v>995</v>
      </c>
      <c r="P2886" t="s">
        <v>995</v>
      </c>
      <c r="Q2886" t="s">
        <v>995</v>
      </c>
      <c r="R2886" t="s">
        <v>995</v>
      </c>
      <c r="S2886" t="s">
        <v>995</v>
      </c>
      <c r="T2886" t="s">
        <v>995</v>
      </c>
      <c r="U2886" t="s">
        <v>995</v>
      </c>
      <c r="V2886" t="s">
        <v>995</v>
      </c>
      <c r="W2886" t="s">
        <v>995</v>
      </c>
      <c r="X2886" t="s">
        <v>995</v>
      </c>
      <c r="Y2886" t="s">
        <v>995</v>
      </c>
      <c r="Z2886" t="s">
        <v>995</v>
      </c>
      <c r="AA2886" t="s">
        <v>995</v>
      </c>
      <c r="AB2886" t="s">
        <v>995</v>
      </c>
      <c r="AC2886" t="s">
        <v>995</v>
      </c>
      <c r="AD2886" t="s">
        <v>995</v>
      </c>
      <c r="AE2886" t="s">
        <v>995</v>
      </c>
      <c r="AF2886" t="s">
        <v>995</v>
      </c>
      <c r="AG2886" t="s">
        <v>995</v>
      </c>
      <c r="AH2886" t="s">
        <v>995</v>
      </c>
      <c r="AI2886" t="s">
        <v>995</v>
      </c>
      <c r="AJ2886" t="s">
        <v>995</v>
      </c>
      <c r="AK2886" t="s">
        <v>995</v>
      </c>
      <c r="AL2886" t="s">
        <v>995</v>
      </c>
      <c r="AM2886" t="s">
        <v>995</v>
      </c>
      <c r="AN2886" t="s">
        <v>995</v>
      </c>
      <c r="AO2886" t="s">
        <v>995</v>
      </c>
      <c r="AP2886" t="s">
        <v>995</v>
      </c>
      <c r="AQ2886" s="286" t="s">
        <v>855</v>
      </c>
      <c r="AR2886" s="303"/>
      <c r="AS2886" s="303"/>
    </row>
    <row r="2887" spans="1:45" ht="21.6" x14ac:dyDescent="0.3">
      <c r="A2887" s="285">
        <v>121962</v>
      </c>
      <c r="B2887" s="286" t="s">
        <v>538</v>
      </c>
      <c r="C2887" t="s">
        <v>226</v>
      </c>
      <c r="D2887" t="s">
        <v>226</v>
      </c>
      <c r="E2887" t="s">
        <v>226</v>
      </c>
      <c r="F2887" t="s">
        <v>226</v>
      </c>
      <c r="G2887" t="s">
        <v>226</v>
      </c>
      <c r="H2887" t="s">
        <v>226</v>
      </c>
      <c r="I2887" t="s">
        <v>225</v>
      </c>
      <c r="J2887" t="s">
        <v>226</v>
      </c>
      <c r="K2887" t="s">
        <v>226</v>
      </c>
      <c r="L2887" t="s">
        <v>226</v>
      </c>
      <c r="M2887" t="s">
        <v>224</v>
      </c>
      <c r="N2887" t="s">
        <v>224</v>
      </c>
      <c r="O2887" t="s">
        <v>226</v>
      </c>
      <c r="P2887" t="s">
        <v>224</v>
      </c>
      <c r="Q2887" t="s">
        <v>224</v>
      </c>
      <c r="R2887" t="s">
        <v>224</v>
      </c>
      <c r="S2887" t="s">
        <v>224</v>
      </c>
      <c r="T2887" t="s">
        <v>224</v>
      </c>
      <c r="U2887" t="s">
        <v>226</v>
      </c>
      <c r="V2887" t="s">
        <v>226</v>
      </c>
      <c r="W2887" t="s">
        <v>226</v>
      </c>
      <c r="X2887" t="s">
        <v>226</v>
      </c>
      <c r="Y2887" t="s">
        <v>224</v>
      </c>
      <c r="Z2887" t="s">
        <v>226</v>
      </c>
      <c r="AA2887" t="s">
        <v>224</v>
      </c>
      <c r="AB2887" t="s">
        <v>226</v>
      </c>
      <c r="AC2887" t="s">
        <v>225</v>
      </c>
      <c r="AD2887" t="s">
        <v>226</v>
      </c>
      <c r="AE2887" t="s">
        <v>226</v>
      </c>
      <c r="AF2887" t="s">
        <v>226</v>
      </c>
      <c r="AG2887" t="s">
        <v>394</v>
      </c>
      <c r="AH2887" t="s">
        <v>394</v>
      </c>
      <c r="AI2887" t="s">
        <v>394</v>
      </c>
      <c r="AJ2887" t="s">
        <v>394</v>
      </c>
      <c r="AK2887" t="s">
        <v>394</v>
      </c>
      <c r="AL2887" t="s">
        <v>394</v>
      </c>
      <c r="AM2887" t="s">
        <v>394</v>
      </c>
      <c r="AN2887" t="s">
        <v>394</v>
      </c>
      <c r="AO2887" t="s">
        <v>394</v>
      </c>
      <c r="AP2887" t="s">
        <v>394</v>
      </c>
      <c r="AQ2887" s="286" t="s">
        <v>394</v>
      </c>
      <c r="AR2887" s="307"/>
      <c r="AS2887" s="310"/>
    </row>
    <row r="2888" spans="1:45" x14ac:dyDescent="0.3">
      <c r="A2888" s="285">
        <v>121963</v>
      </c>
      <c r="B2888" s="286" t="s">
        <v>538</v>
      </c>
      <c r="AQ2888" s="286" t="s">
        <v>394</v>
      </c>
      <c r="AR2888" s="303"/>
      <c r="AS2888" s="303"/>
    </row>
    <row r="2889" spans="1:45" x14ac:dyDescent="0.3">
      <c r="A2889" s="285">
        <v>121964</v>
      </c>
      <c r="B2889" s="286" t="s">
        <v>539</v>
      </c>
      <c r="C2889" t="s">
        <v>995</v>
      </c>
      <c r="D2889" t="s">
        <v>995</v>
      </c>
      <c r="E2889" t="s">
        <v>995</v>
      </c>
      <c r="F2889" t="s">
        <v>995</v>
      </c>
      <c r="G2889" t="s">
        <v>995</v>
      </c>
      <c r="H2889" t="s">
        <v>995</v>
      </c>
      <c r="I2889" t="s">
        <v>995</v>
      </c>
      <c r="J2889" t="s">
        <v>995</v>
      </c>
      <c r="K2889" t="s">
        <v>995</v>
      </c>
      <c r="L2889" t="s">
        <v>995</v>
      </c>
      <c r="M2889" t="s">
        <v>995</v>
      </c>
      <c r="N2889" t="s">
        <v>995</v>
      </c>
      <c r="O2889" t="s">
        <v>995</v>
      </c>
      <c r="P2889" t="s">
        <v>995</v>
      </c>
      <c r="Q2889" t="s">
        <v>995</v>
      </c>
      <c r="R2889" t="s">
        <v>995</v>
      </c>
      <c r="S2889" t="s">
        <v>995</v>
      </c>
      <c r="T2889" t="s">
        <v>995</v>
      </c>
      <c r="U2889" t="s">
        <v>995</v>
      </c>
      <c r="V2889" t="s">
        <v>995</v>
      </c>
      <c r="W2889" t="s">
        <v>995</v>
      </c>
      <c r="X2889" t="s">
        <v>995</v>
      </c>
      <c r="Y2889" t="s">
        <v>995</v>
      </c>
      <c r="Z2889" t="s">
        <v>995</v>
      </c>
      <c r="AA2889" t="s">
        <v>995</v>
      </c>
      <c r="AB2889" t="s">
        <v>995</v>
      </c>
      <c r="AC2889" t="s">
        <v>995</v>
      </c>
      <c r="AD2889" t="s">
        <v>995</v>
      </c>
      <c r="AE2889" t="s">
        <v>995</v>
      </c>
      <c r="AF2889" t="s">
        <v>995</v>
      </c>
      <c r="AG2889" t="s">
        <v>995</v>
      </c>
      <c r="AH2889" t="s">
        <v>995</v>
      </c>
      <c r="AI2889" t="s">
        <v>995</v>
      </c>
      <c r="AJ2889" t="s">
        <v>995</v>
      </c>
      <c r="AK2889" t="s">
        <v>995</v>
      </c>
      <c r="AL2889" t="s">
        <v>995</v>
      </c>
      <c r="AM2889" t="s">
        <v>995</v>
      </c>
      <c r="AN2889" t="s">
        <v>995</v>
      </c>
      <c r="AO2889" t="s">
        <v>995</v>
      </c>
      <c r="AP2889" t="s">
        <v>995</v>
      </c>
      <c r="AQ2889" s="286" t="s">
        <v>855</v>
      </c>
      <c r="AR2889" s="303"/>
      <c r="AS2889" s="303"/>
    </row>
    <row r="2890" spans="1:45" x14ac:dyDescent="0.3">
      <c r="A2890" s="285">
        <v>121965</v>
      </c>
      <c r="B2890" s="286" t="s">
        <v>539</v>
      </c>
      <c r="C2890" t="s">
        <v>995</v>
      </c>
      <c r="D2890" t="s">
        <v>995</v>
      </c>
      <c r="E2890" t="s">
        <v>995</v>
      </c>
      <c r="F2890" t="s">
        <v>995</v>
      </c>
      <c r="G2890" t="s">
        <v>995</v>
      </c>
      <c r="H2890" t="s">
        <v>995</v>
      </c>
      <c r="I2890" t="s">
        <v>995</v>
      </c>
      <c r="J2890" t="s">
        <v>995</v>
      </c>
      <c r="K2890" t="s">
        <v>995</v>
      </c>
      <c r="L2890" t="s">
        <v>995</v>
      </c>
      <c r="M2890" t="s">
        <v>995</v>
      </c>
      <c r="N2890" t="s">
        <v>995</v>
      </c>
      <c r="O2890" t="s">
        <v>995</v>
      </c>
      <c r="P2890" t="s">
        <v>995</v>
      </c>
      <c r="Q2890" t="s">
        <v>995</v>
      </c>
      <c r="R2890" t="s">
        <v>995</v>
      </c>
      <c r="S2890" t="s">
        <v>995</v>
      </c>
      <c r="T2890" t="s">
        <v>995</v>
      </c>
      <c r="U2890" t="s">
        <v>995</v>
      </c>
      <c r="V2890" t="s">
        <v>995</v>
      </c>
      <c r="W2890" t="s">
        <v>995</v>
      </c>
      <c r="X2890" t="s">
        <v>995</v>
      </c>
      <c r="Y2890" t="s">
        <v>995</v>
      </c>
      <c r="Z2890" t="s">
        <v>995</v>
      </c>
      <c r="AA2890" t="s">
        <v>995</v>
      </c>
      <c r="AB2890" t="s">
        <v>995</v>
      </c>
      <c r="AC2890" t="s">
        <v>995</v>
      </c>
      <c r="AD2890" t="s">
        <v>995</v>
      </c>
      <c r="AE2890" t="s">
        <v>995</v>
      </c>
      <c r="AF2890" t="s">
        <v>995</v>
      </c>
      <c r="AG2890" t="s">
        <v>995</v>
      </c>
      <c r="AH2890" t="s">
        <v>995</v>
      </c>
      <c r="AI2890" t="s">
        <v>995</v>
      </c>
      <c r="AJ2890" t="s">
        <v>995</v>
      </c>
      <c r="AK2890" t="s">
        <v>995</v>
      </c>
      <c r="AL2890" t="s">
        <v>995</v>
      </c>
      <c r="AM2890" t="s">
        <v>995</v>
      </c>
      <c r="AN2890" t="s">
        <v>995</v>
      </c>
      <c r="AO2890" t="s">
        <v>995</v>
      </c>
      <c r="AP2890" t="s">
        <v>995</v>
      </c>
      <c r="AQ2890" s="286" t="s">
        <v>855</v>
      </c>
      <c r="AR2890" s="303"/>
      <c r="AS2890" s="303"/>
    </row>
    <row r="2891" spans="1:45" ht="28.8" x14ac:dyDescent="0.3">
      <c r="A2891" s="285">
        <v>121966</v>
      </c>
      <c r="B2891" s="286" t="s">
        <v>541</v>
      </c>
      <c r="C2891" t="s">
        <v>226</v>
      </c>
      <c r="D2891" t="s">
        <v>224</v>
      </c>
      <c r="E2891" t="s">
        <v>226</v>
      </c>
      <c r="F2891" t="s">
        <v>225</v>
      </c>
      <c r="G2891" t="s">
        <v>226</v>
      </c>
      <c r="H2891" t="s">
        <v>224</v>
      </c>
      <c r="I2891" t="s">
        <v>226</v>
      </c>
      <c r="J2891" t="s">
        <v>226</v>
      </c>
      <c r="K2891" t="s">
        <v>226</v>
      </c>
      <c r="L2891" t="s">
        <v>226</v>
      </c>
      <c r="M2891" t="s">
        <v>226</v>
      </c>
      <c r="N2891" t="s">
        <v>226</v>
      </c>
      <c r="O2891" t="s">
        <v>226</v>
      </c>
      <c r="P2891" t="s">
        <v>224</v>
      </c>
      <c r="Q2891" t="s">
        <v>226</v>
      </c>
      <c r="R2891" t="s">
        <v>226</v>
      </c>
      <c r="S2891" t="s">
        <v>226</v>
      </c>
      <c r="T2891" t="s">
        <v>226</v>
      </c>
      <c r="U2891" t="s">
        <v>226</v>
      </c>
      <c r="V2891" t="s">
        <v>226</v>
      </c>
      <c r="W2891" t="s">
        <v>225</v>
      </c>
      <c r="X2891" t="s">
        <v>225</v>
      </c>
      <c r="Y2891" t="s">
        <v>225</v>
      </c>
      <c r="Z2891" t="s">
        <v>225</v>
      </c>
      <c r="AA2891" t="s">
        <v>225</v>
      </c>
      <c r="AB2891" t="s">
        <v>394</v>
      </c>
      <c r="AC2891" t="s">
        <v>394</v>
      </c>
      <c r="AD2891" t="s">
        <v>394</v>
      </c>
      <c r="AE2891" t="s">
        <v>394</v>
      </c>
      <c r="AF2891" t="s">
        <v>394</v>
      </c>
      <c r="AG2891" t="s">
        <v>394</v>
      </c>
      <c r="AH2891" t="s">
        <v>394</v>
      </c>
      <c r="AI2891" t="s">
        <v>394</v>
      </c>
      <c r="AJ2891" t="s">
        <v>394</v>
      </c>
      <c r="AK2891" t="s">
        <v>394</v>
      </c>
      <c r="AL2891" t="s">
        <v>394</v>
      </c>
      <c r="AM2891" t="s">
        <v>394</v>
      </c>
      <c r="AN2891" t="s">
        <v>394</v>
      </c>
      <c r="AO2891" t="s">
        <v>394</v>
      </c>
      <c r="AP2891" t="s">
        <v>394</v>
      </c>
      <c r="AQ2891" s="286" t="s">
        <v>394</v>
      </c>
      <c r="AR2891" s="307"/>
      <c r="AS2891" s="310"/>
    </row>
    <row r="2892" spans="1:45" ht="21.6" x14ac:dyDescent="0.3">
      <c r="A2892" s="285">
        <v>121968</v>
      </c>
      <c r="B2892" s="286" t="s">
        <v>61</v>
      </c>
      <c r="C2892" t="s">
        <v>226</v>
      </c>
      <c r="D2892" t="s">
        <v>226</v>
      </c>
      <c r="E2892" t="s">
        <v>226</v>
      </c>
      <c r="F2892" t="s">
        <v>226</v>
      </c>
      <c r="G2892" t="s">
        <v>226</v>
      </c>
      <c r="H2892" t="s">
        <v>226</v>
      </c>
      <c r="I2892" t="s">
        <v>226</v>
      </c>
      <c r="J2892" t="s">
        <v>226</v>
      </c>
      <c r="K2892" t="s">
        <v>226</v>
      </c>
      <c r="L2892" t="s">
        <v>226</v>
      </c>
      <c r="M2892" t="s">
        <v>226</v>
      </c>
      <c r="N2892" t="s">
        <v>226</v>
      </c>
      <c r="O2892" t="s">
        <v>226</v>
      </c>
      <c r="P2892" t="s">
        <v>226</v>
      </c>
      <c r="Q2892" t="s">
        <v>226</v>
      </c>
      <c r="R2892" t="s">
        <v>226</v>
      </c>
      <c r="S2892" t="s">
        <v>226</v>
      </c>
      <c r="T2892" t="s">
        <v>226</v>
      </c>
      <c r="U2892" t="s">
        <v>226</v>
      </c>
      <c r="V2892" t="s">
        <v>226</v>
      </c>
      <c r="W2892" t="s">
        <v>226</v>
      </c>
      <c r="X2892" t="s">
        <v>226</v>
      </c>
      <c r="Y2892" t="s">
        <v>224</v>
      </c>
      <c r="Z2892" t="s">
        <v>226</v>
      </c>
      <c r="AA2892" t="s">
        <v>226</v>
      </c>
      <c r="AB2892" t="s">
        <v>226</v>
      </c>
      <c r="AC2892" t="s">
        <v>226</v>
      </c>
      <c r="AD2892" t="s">
        <v>226</v>
      </c>
      <c r="AE2892" t="s">
        <v>226</v>
      </c>
      <c r="AF2892" t="s">
        <v>224</v>
      </c>
      <c r="AG2892" t="s">
        <v>224</v>
      </c>
      <c r="AH2892" t="s">
        <v>226</v>
      </c>
      <c r="AI2892" t="s">
        <v>224</v>
      </c>
      <c r="AJ2892" t="s">
        <v>226</v>
      </c>
      <c r="AK2892" t="s">
        <v>226</v>
      </c>
      <c r="AL2892" t="s">
        <v>226</v>
      </c>
      <c r="AM2892" t="s">
        <v>225</v>
      </c>
      <c r="AN2892" t="s">
        <v>226</v>
      </c>
      <c r="AO2892" t="s">
        <v>225</v>
      </c>
      <c r="AP2892" t="s">
        <v>225</v>
      </c>
      <c r="AQ2892" s="286" t="s">
        <v>394</v>
      </c>
      <c r="AR2892" s="307"/>
      <c r="AS2892" s="310"/>
    </row>
    <row r="2893" spans="1:45" x14ac:dyDescent="0.3">
      <c r="A2893" s="285">
        <v>121969</v>
      </c>
      <c r="B2893" s="286" t="s">
        <v>539</v>
      </c>
      <c r="C2893" t="s">
        <v>995</v>
      </c>
      <c r="D2893" t="s">
        <v>995</v>
      </c>
      <c r="E2893" t="s">
        <v>995</v>
      </c>
      <c r="F2893" t="s">
        <v>995</v>
      </c>
      <c r="G2893" t="s">
        <v>995</v>
      </c>
      <c r="H2893" t="s">
        <v>995</v>
      </c>
      <c r="I2893" t="s">
        <v>995</v>
      </c>
      <c r="J2893" t="s">
        <v>995</v>
      </c>
      <c r="K2893" t="s">
        <v>995</v>
      </c>
      <c r="L2893" t="s">
        <v>995</v>
      </c>
      <c r="M2893" t="s">
        <v>995</v>
      </c>
      <c r="N2893" t="s">
        <v>995</v>
      </c>
      <c r="O2893" t="s">
        <v>995</v>
      </c>
      <c r="P2893" t="s">
        <v>995</v>
      </c>
      <c r="Q2893" t="s">
        <v>995</v>
      </c>
      <c r="R2893" t="s">
        <v>995</v>
      </c>
      <c r="S2893" t="s">
        <v>995</v>
      </c>
      <c r="T2893" t="s">
        <v>995</v>
      </c>
      <c r="U2893" t="s">
        <v>995</v>
      </c>
      <c r="V2893" t="s">
        <v>995</v>
      </c>
      <c r="W2893" t="s">
        <v>995</v>
      </c>
      <c r="X2893" t="s">
        <v>995</v>
      </c>
      <c r="Y2893" t="s">
        <v>995</v>
      </c>
      <c r="Z2893" t="s">
        <v>995</v>
      </c>
      <c r="AA2893" t="s">
        <v>995</v>
      </c>
      <c r="AB2893" t="s">
        <v>995</v>
      </c>
      <c r="AC2893" t="s">
        <v>995</v>
      </c>
      <c r="AD2893" t="s">
        <v>995</v>
      </c>
      <c r="AE2893" t="s">
        <v>995</v>
      </c>
      <c r="AF2893" t="s">
        <v>995</v>
      </c>
      <c r="AG2893" t="s">
        <v>995</v>
      </c>
      <c r="AH2893" t="s">
        <v>995</v>
      </c>
      <c r="AI2893" t="s">
        <v>995</v>
      </c>
      <c r="AJ2893" t="s">
        <v>995</v>
      </c>
      <c r="AK2893" t="s">
        <v>995</v>
      </c>
      <c r="AL2893" t="s">
        <v>995</v>
      </c>
      <c r="AM2893" t="s">
        <v>995</v>
      </c>
      <c r="AN2893" t="s">
        <v>995</v>
      </c>
      <c r="AO2893" t="s">
        <v>995</v>
      </c>
      <c r="AP2893" t="s">
        <v>995</v>
      </c>
      <c r="AQ2893" s="286" t="s">
        <v>855</v>
      </c>
      <c r="AR2893" s="303"/>
      <c r="AS2893" s="303"/>
    </row>
    <row r="2894" spans="1:45" x14ac:dyDescent="0.3">
      <c r="A2894" s="285">
        <v>121971</v>
      </c>
      <c r="B2894" s="286" t="s">
        <v>539</v>
      </c>
      <c r="C2894" t="s">
        <v>995</v>
      </c>
      <c r="D2894" t="s">
        <v>995</v>
      </c>
      <c r="E2894" t="s">
        <v>995</v>
      </c>
      <c r="F2894" t="s">
        <v>995</v>
      </c>
      <c r="G2894" t="s">
        <v>995</v>
      </c>
      <c r="H2894" t="s">
        <v>995</v>
      </c>
      <c r="I2894" t="s">
        <v>995</v>
      </c>
      <c r="J2894" t="s">
        <v>995</v>
      </c>
      <c r="K2894" t="s">
        <v>995</v>
      </c>
      <c r="L2894" t="s">
        <v>995</v>
      </c>
      <c r="M2894" t="s">
        <v>995</v>
      </c>
      <c r="N2894" t="s">
        <v>995</v>
      </c>
      <c r="O2894" t="s">
        <v>995</v>
      </c>
      <c r="P2894" t="s">
        <v>995</v>
      </c>
      <c r="Q2894" t="s">
        <v>995</v>
      </c>
      <c r="R2894" t="s">
        <v>995</v>
      </c>
      <c r="S2894" t="s">
        <v>995</v>
      </c>
      <c r="T2894" t="s">
        <v>995</v>
      </c>
      <c r="U2894" t="s">
        <v>995</v>
      </c>
      <c r="V2894" t="s">
        <v>995</v>
      </c>
      <c r="W2894" t="s">
        <v>995</v>
      </c>
      <c r="X2894" t="s">
        <v>995</v>
      </c>
      <c r="Y2894" t="s">
        <v>995</v>
      </c>
      <c r="Z2894" t="s">
        <v>995</v>
      </c>
      <c r="AA2894" t="s">
        <v>995</v>
      </c>
      <c r="AB2894" t="s">
        <v>995</v>
      </c>
      <c r="AC2894" t="s">
        <v>995</v>
      </c>
      <c r="AD2894" t="s">
        <v>995</v>
      </c>
      <c r="AE2894" t="s">
        <v>995</v>
      </c>
      <c r="AF2894" t="s">
        <v>995</v>
      </c>
      <c r="AG2894" t="s">
        <v>995</v>
      </c>
      <c r="AH2894" t="s">
        <v>995</v>
      </c>
      <c r="AI2894" t="s">
        <v>995</v>
      </c>
      <c r="AJ2894" t="s">
        <v>995</v>
      </c>
      <c r="AK2894" t="s">
        <v>995</v>
      </c>
      <c r="AL2894" t="s">
        <v>995</v>
      </c>
      <c r="AM2894" t="s">
        <v>995</v>
      </c>
      <c r="AN2894" t="s">
        <v>995</v>
      </c>
      <c r="AO2894" t="s">
        <v>995</v>
      </c>
      <c r="AP2894" t="s">
        <v>995</v>
      </c>
      <c r="AQ2894" s="286" t="s">
        <v>855</v>
      </c>
      <c r="AR2894" s="303"/>
      <c r="AS2894" s="303"/>
    </row>
    <row r="2895" spans="1:45" ht="21.6" x14ac:dyDescent="0.3">
      <c r="A2895" s="285">
        <v>121972</v>
      </c>
      <c r="B2895" s="286" t="s">
        <v>61</v>
      </c>
      <c r="C2895" t="s">
        <v>226</v>
      </c>
      <c r="D2895" t="s">
        <v>226</v>
      </c>
      <c r="E2895" t="s">
        <v>224</v>
      </c>
      <c r="F2895" t="s">
        <v>226</v>
      </c>
      <c r="G2895" t="s">
        <v>226</v>
      </c>
      <c r="H2895" t="s">
        <v>226</v>
      </c>
      <c r="I2895" t="s">
        <v>226</v>
      </c>
      <c r="J2895" t="s">
        <v>226</v>
      </c>
      <c r="K2895" t="s">
        <v>226</v>
      </c>
      <c r="L2895" t="s">
        <v>224</v>
      </c>
      <c r="M2895" t="s">
        <v>226</v>
      </c>
      <c r="N2895" t="s">
        <v>226</v>
      </c>
      <c r="O2895" t="s">
        <v>226</v>
      </c>
      <c r="P2895" t="s">
        <v>224</v>
      </c>
      <c r="Q2895" t="s">
        <v>226</v>
      </c>
      <c r="R2895" t="s">
        <v>225</v>
      </c>
      <c r="S2895" t="s">
        <v>226</v>
      </c>
      <c r="T2895" t="s">
        <v>226</v>
      </c>
      <c r="U2895" t="s">
        <v>224</v>
      </c>
      <c r="V2895" t="s">
        <v>226</v>
      </c>
      <c r="W2895" t="s">
        <v>226</v>
      </c>
      <c r="X2895" t="s">
        <v>226</v>
      </c>
      <c r="Y2895" t="s">
        <v>226</v>
      </c>
      <c r="Z2895" t="s">
        <v>226</v>
      </c>
      <c r="AA2895" t="s">
        <v>226</v>
      </c>
      <c r="AB2895" t="s">
        <v>226</v>
      </c>
      <c r="AC2895" t="s">
        <v>224</v>
      </c>
      <c r="AD2895" t="s">
        <v>226</v>
      </c>
      <c r="AE2895" t="s">
        <v>224</v>
      </c>
      <c r="AF2895" t="s">
        <v>224</v>
      </c>
      <c r="AG2895" t="s">
        <v>226</v>
      </c>
      <c r="AH2895" t="s">
        <v>225</v>
      </c>
      <c r="AI2895" t="s">
        <v>224</v>
      </c>
      <c r="AJ2895" t="s">
        <v>226</v>
      </c>
      <c r="AK2895" t="s">
        <v>225</v>
      </c>
      <c r="AL2895" t="s">
        <v>226</v>
      </c>
      <c r="AM2895" t="s">
        <v>225</v>
      </c>
      <c r="AN2895" t="s">
        <v>226</v>
      </c>
      <c r="AO2895" t="s">
        <v>225</v>
      </c>
      <c r="AP2895" t="s">
        <v>225</v>
      </c>
      <c r="AQ2895" s="286" t="s">
        <v>394</v>
      </c>
      <c r="AR2895" s="307"/>
      <c r="AS2895" s="310"/>
    </row>
    <row r="2896" spans="1:45" x14ac:dyDescent="0.3">
      <c r="A2896" s="285">
        <v>121974</v>
      </c>
      <c r="B2896" s="286" t="s">
        <v>540</v>
      </c>
      <c r="C2896" t="s">
        <v>995</v>
      </c>
      <c r="D2896" t="s">
        <v>995</v>
      </c>
      <c r="E2896" t="s">
        <v>995</v>
      </c>
      <c r="F2896" t="s">
        <v>995</v>
      </c>
      <c r="G2896" t="s">
        <v>995</v>
      </c>
      <c r="H2896" t="s">
        <v>995</v>
      </c>
      <c r="I2896" t="s">
        <v>995</v>
      </c>
      <c r="J2896" t="s">
        <v>995</v>
      </c>
      <c r="K2896" t="s">
        <v>995</v>
      </c>
      <c r="L2896" t="s">
        <v>995</v>
      </c>
      <c r="M2896" t="s">
        <v>995</v>
      </c>
      <c r="N2896" t="s">
        <v>995</v>
      </c>
      <c r="O2896" t="s">
        <v>995</v>
      </c>
      <c r="P2896" t="s">
        <v>995</v>
      </c>
      <c r="Q2896" t="s">
        <v>995</v>
      </c>
      <c r="R2896" t="s">
        <v>995</v>
      </c>
      <c r="S2896" t="s">
        <v>995</v>
      </c>
      <c r="T2896" t="s">
        <v>995</v>
      </c>
      <c r="U2896" t="s">
        <v>995</v>
      </c>
      <c r="V2896" t="s">
        <v>995</v>
      </c>
      <c r="W2896" t="s">
        <v>995</v>
      </c>
      <c r="X2896" t="s">
        <v>995</v>
      </c>
      <c r="Y2896" t="s">
        <v>995</v>
      </c>
      <c r="Z2896" t="s">
        <v>995</v>
      </c>
      <c r="AA2896" t="s">
        <v>995</v>
      </c>
      <c r="AB2896" t="s">
        <v>995</v>
      </c>
      <c r="AC2896" t="s">
        <v>995</v>
      </c>
      <c r="AD2896" t="s">
        <v>995</v>
      </c>
      <c r="AE2896" t="s">
        <v>995</v>
      </c>
      <c r="AF2896" t="s">
        <v>995</v>
      </c>
      <c r="AG2896" t="s">
        <v>995</v>
      </c>
      <c r="AH2896" t="s">
        <v>995</v>
      </c>
      <c r="AI2896" t="s">
        <v>995</v>
      </c>
      <c r="AJ2896" t="s">
        <v>995</v>
      </c>
      <c r="AK2896" t="s">
        <v>995</v>
      </c>
      <c r="AL2896" t="s">
        <v>995</v>
      </c>
      <c r="AM2896" t="s">
        <v>995</v>
      </c>
      <c r="AN2896" t="s">
        <v>995</v>
      </c>
      <c r="AO2896" t="s">
        <v>995</v>
      </c>
      <c r="AP2896" t="s">
        <v>995</v>
      </c>
      <c r="AQ2896" s="286" t="s">
        <v>855</v>
      </c>
      <c r="AR2896" s="303"/>
      <c r="AS2896" s="303"/>
    </row>
    <row r="2897" spans="1:45" x14ac:dyDescent="0.3">
      <c r="A2897" s="285">
        <v>121975</v>
      </c>
      <c r="B2897" s="286" t="s">
        <v>539</v>
      </c>
      <c r="C2897" t="s">
        <v>995</v>
      </c>
      <c r="D2897" t="s">
        <v>995</v>
      </c>
      <c r="E2897" t="s">
        <v>995</v>
      </c>
      <c r="F2897" t="s">
        <v>995</v>
      </c>
      <c r="G2897" t="s">
        <v>995</v>
      </c>
      <c r="H2897" t="s">
        <v>995</v>
      </c>
      <c r="I2897" t="s">
        <v>995</v>
      </c>
      <c r="J2897" t="s">
        <v>995</v>
      </c>
      <c r="K2897" t="s">
        <v>995</v>
      </c>
      <c r="L2897" t="s">
        <v>995</v>
      </c>
      <c r="M2897" t="s">
        <v>995</v>
      </c>
      <c r="N2897" t="s">
        <v>995</v>
      </c>
      <c r="O2897" t="s">
        <v>995</v>
      </c>
      <c r="P2897" t="s">
        <v>995</v>
      </c>
      <c r="Q2897" t="s">
        <v>995</v>
      </c>
      <c r="R2897" t="s">
        <v>995</v>
      </c>
      <c r="S2897" t="s">
        <v>995</v>
      </c>
      <c r="T2897" t="s">
        <v>995</v>
      </c>
      <c r="U2897" t="s">
        <v>995</v>
      </c>
      <c r="V2897" t="s">
        <v>995</v>
      </c>
      <c r="W2897" t="s">
        <v>995</v>
      </c>
      <c r="X2897" t="s">
        <v>995</v>
      </c>
      <c r="Y2897" t="s">
        <v>995</v>
      </c>
      <c r="Z2897" t="s">
        <v>995</v>
      </c>
      <c r="AA2897" t="s">
        <v>995</v>
      </c>
      <c r="AB2897" t="s">
        <v>995</v>
      </c>
      <c r="AC2897" t="s">
        <v>995</v>
      </c>
      <c r="AD2897" t="s">
        <v>995</v>
      </c>
      <c r="AE2897" t="s">
        <v>995</v>
      </c>
      <c r="AF2897" t="s">
        <v>995</v>
      </c>
      <c r="AG2897" t="s">
        <v>995</v>
      </c>
      <c r="AH2897" t="s">
        <v>995</v>
      </c>
      <c r="AI2897" t="s">
        <v>995</v>
      </c>
      <c r="AJ2897" t="s">
        <v>995</v>
      </c>
      <c r="AK2897" t="s">
        <v>995</v>
      </c>
      <c r="AL2897" t="s">
        <v>995</v>
      </c>
      <c r="AM2897" t="s">
        <v>995</v>
      </c>
      <c r="AN2897" t="s">
        <v>995</v>
      </c>
      <c r="AO2897" t="s">
        <v>995</v>
      </c>
      <c r="AP2897" t="s">
        <v>995</v>
      </c>
      <c r="AQ2897" s="286" t="s">
        <v>855</v>
      </c>
      <c r="AR2897" s="303"/>
      <c r="AS2897" s="303"/>
    </row>
    <row r="2898" spans="1:45" x14ac:dyDescent="0.3">
      <c r="A2898" s="285">
        <v>121976</v>
      </c>
      <c r="B2898" s="286" t="s">
        <v>540</v>
      </c>
      <c r="AQ2898" s="286" t="s">
        <v>394</v>
      </c>
      <c r="AR2898" s="303"/>
      <c r="AS2898" s="303"/>
    </row>
    <row r="2899" spans="1:45" ht="21.6" x14ac:dyDescent="0.3">
      <c r="A2899" s="285">
        <v>121977</v>
      </c>
      <c r="B2899" s="286" t="s">
        <v>61</v>
      </c>
      <c r="C2899" t="s">
        <v>226</v>
      </c>
      <c r="D2899" t="s">
        <v>224</v>
      </c>
      <c r="E2899" t="s">
        <v>226</v>
      </c>
      <c r="F2899" t="s">
        <v>226</v>
      </c>
      <c r="G2899" t="s">
        <v>226</v>
      </c>
      <c r="H2899" t="s">
        <v>226</v>
      </c>
      <c r="I2899" t="s">
        <v>224</v>
      </c>
      <c r="J2899" t="s">
        <v>224</v>
      </c>
      <c r="K2899" t="s">
        <v>224</v>
      </c>
      <c r="L2899" t="s">
        <v>226</v>
      </c>
      <c r="M2899" t="s">
        <v>226</v>
      </c>
      <c r="N2899" t="s">
        <v>224</v>
      </c>
      <c r="O2899" t="s">
        <v>226</v>
      </c>
      <c r="P2899" t="s">
        <v>226</v>
      </c>
      <c r="Q2899" t="s">
        <v>226</v>
      </c>
      <c r="R2899" t="s">
        <v>226</v>
      </c>
      <c r="S2899" t="s">
        <v>226</v>
      </c>
      <c r="T2899" t="s">
        <v>224</v>
      </c>
      <c r="U2899" t="s">
        <v>224</v>
      </c>
      <c r="V2899" t="s">
        <v>226</v>
      </c>
      <c r="W2899" t="s">
        <v>226</v>
      </c>
      <c r="X2899" t="s">
        <v>226</v>
      </c>
      <c r="Y2899" t="s">
        <v>226</v>
      </c>
      <c r="Z2899" t="s">
        <v>226</v>
      </c>
      <c r="AA2899" t="s">
        <v>226</v>
      </c>
      <c r="AB2899" t="s">
        <v>226</v>
      </c>
      <c r="AC2899" t="s">
        <v>226</v>
      </c>
      <c r="AD2899" t="s">
        <v>226</v>
      </c>
      <c r="AE2899" t="s">
        <v>224</v>
      </c>
      <c r="AF2899" t="s">
        <v>226</v>
      </c>
      <c r="AG2899" t="s">
        <v>226</v>
      </c>
      <c r="AH2899" t="s">
        <v>226</v>
      </c>
      <c r="AI2899" t="s">
        <v>226</v>
      </c>
      <c r="AJ2899" t="s">
        <v>226</v>
      </c>
      <c r="AK2899" t="s">
        <v>224</v>
      </c>
      <c r="AL2899" t="s">
        <v>226</v>
      </c>
      <c r="AM2899" t="s">
        <v>226</v>
      </c>
      <c r="AN2899" t="s">
        <v>226</v>
      </c>
      <c r="AO2899" t="s">
        <v>226</v>
      </c>
      <c r="AP2899" t="s">
        <v>224</v>
      </c>
      <c r="AQ2899" s="286" t="s">
        <v>394</v>
      </c>
      <c r="AR2899" s="307"/>
      <c r="AS2899" s="310"/>
    </row>
    <row r="2900" spans="1:45" x14ac:dyDescent="0.3">
      <c r="A2900" s="285">
        <v>121978</v>
      </c>
      <c r="B2900" s="286" t="s">
        <v>540</v>
      </c>
      <c r="C2900" t="s">
        <v>995</v>
      </c>
      <c r="D2900" t="s">
        <v>995</v>
      </c>
      <c r="E2900" t="s">
        <v>995</v>
      </c>
      <c r="F2900" t="s">
        <v>995</v>
      </c>
      <c r="G2900" t="s">
        <v>995</v>
      </c>
      <c r="H2900" t="s">
        <v>995</v>
      </c>
      <c r="I2900" t="s">
        <v>995</v>
      </c>
      <c r="J2900" t="s">
        <v>995</v>
      </c>
      <c r="K2900" t="s">
        <v>995</v>
      </c>
      <c r="L2900" t="s">
        <v>995</v>
      </c>
      <c r="M2900" t="s">
        <v>995</v>
      </c>
      <c r="N2900" t="s">
        <v>995</v>
      </c>
      <c r="O2900" t="s">
        <v>995</v>
      </c>
      <c r="P2900" t="s">
        <v>995</v>
      </c>
      <c r="Q2900" t="s">
        <v>995</v>
      </c>
      <c r="R2900" t="s">
        <v>995</v>
      </c>
      <c r="S2900" t="s">
        <v>995</v>
      </c>
      <c r="T2900" t="s">
        <v>995</v>
      </c>
      <c r="U2900" t="s">
        <v>995</v>
      </c>
      <c r="V2900" t="s">
        <v>995</v>
      </c>
      <c r="W2900" t="s">
        <v>995</v>
      </c>
      <c r="X2900" t="s">
        <v>995</v>
      </c>
      <c r="Y2900" t="s">
        <v>995</v>
      </c>
      <c r="Z2900" t="s">
        <v>995</v>
      </c>
      <c r="AA2900" t="s">
        <v>995</v>
      </c>
      <c r="AB2900" t="s">
        <v>995</v>
      </c>
      <c r="AC2900" t="s">
        <v>995</v>
      </c>
      <c r="AD2900" t="s">
        <v>995</v>
      </c>
      <c r="AE2900" t="s">
        <v>995</v>
      </c>
      <c r="AF2900" t="s">
        <v>995</v>
      </c>
      <c r="AG2900" t="s">
        <v>995</v>
      </c>
      <c r="AH2900" t="s">
        <v>995</v>
      </c>
      <c r="AI2900" t="s">
        <v>995</v>
      </c>
      <c r="AJ2900" t="s">
        <v>995</v>
      </c>
      <c r="AK2900" t="s">
        <v>995</v>
      </c>
      <c r="AL2900" t="s">
        <v>995</v>
      </c>
      <c r="AM2900" t="s">
        <v>995</v>
      </c>
      <c r="AN2900" t="s">
        <v>995</v>
      </c>
      <c r="AO2900" t="s">
        <v>995</v>
      </c>
      <c r="AP2900" t="s">
        <v>995</v>
      </c>
      <c r="AQ2900" s="286" t="s">
        <v>855</v>
      </c>
      <c r="AR2900" s="303"/>
      <c r="AS2900" s="303"/>
    </row>
    <row r="2901" spans="1:45" ht="21.6" x14ac:dyDescent="0.3">
      <c r="A2901" s="285">
        <v>121980</v>
      </c>
      <c r="B2901" s="286" t="s">
        <v>540</v>
      </c>
      <c r="C2901" t="s">
        <v>226</v>
      </c>
      <c r="D2901" t="s">
        <v>224</v>
      </c>
      <c r="E2901" t="s">
        <v>224</v>
      </c>
      <c r="F2901" t="s">
        <v>226</v>
      </c>
      <c r="G2901" t="s">
        <v>224</v>
      </c>
      <c r="H2901" t="s">
        <v>226</v>
      </c>
      <c r="I2901" t="s">
        <v>225</v>
      </c>
      <c r="J2901" t="s">
        <v>226</v>
      </c>
      <c r="K2901" t="s">
        <v>226</v>
      </c>
      <c r="L2901" t="s">
        <v>226</v>
      </c>
      <c r="M2901" t="s">
        <v>224</v>
      </c>
      <c r="N2901" t="s">
        <v>224</v>
      </c>
      <c r="O2901" t="s">
        <v>224</v>
      </c>
      <c r="P2901" t="s">
        <v>224</v>
      </c>
      <c r="Q2901" t="s">
        <v>224</v>
      </c>
      <c r="R2901" t="s">
        <v>225</v>
      </c>
      <c r="S2901" t="s">
        <v>225</v>
      </c>
      <c r="T2901" t="s">
        <v>225</v>
      </c>
      <c r="U2901" t="s">
        <v>225</v>
      </c>
      <c r="V2901" t="s">
        <v>225</v>
      </c>
      <c r="W2901" t="s">
        <v>394</v>
      </c>
      <c r="X2901" t="s">
        <v>394</v>
      </c>
      <c r="Y2901" t="s">
        <v>394</v>
      </c>
      <c r="Z2901" t="s">
        <v>394</v>
      </c>
      <c r="AA2901" t="s">
        <v>394</v>
      </c>
      <c r="AB2901" t="s">
        <v>394</v>
      </c>
      <c r="AC2901" t="s">
        <v>394</v>
      </c>
      <c r="AD2901" t="s">
        <v>394</v>
      </c>
      <c r="AE2901" t="s">
        <v>394</v>
      </c>
      <c r="AF2901" t="s">
        <v>394</v>
      </c>
      <c r="AG2901" t="s">
        <v>394</v>
      </c>
      <c r="AH2901" t="s">
        <v>394</v>
      </c>
      <c r="AI2901" t="s">
        <v>394</v>
      </c>
      <c r="AJ2901" t="s">
        <v>394</v>
      </c>
      <c r="AK2901" t="s">
        <v>394</v>
      </c>
      <c r="AL2901" t="s">
        <v>394</v>
      </c>
      <c r="AM2901" t="s">
        <v>394</v>
      </c>
      <c r="AN2901" t="s">
        <v>394</v>
      </c>
      <c r="AO2901" t="s">
        <v>394</v>
      </c>
      <c r="AP2901" t="s">
        <v>394</v>
      </c>
      <c r="AQ2901" s="286" t="s">
        <v>394</v>
      </c>
      <c r="AR2901" s="307"/>
      <c r="AS2901" s="310"/>
    </row>
    <row r="2902" spans="1:45" ht="21.6" x14ac:dyDescent="0.3">
      <c r="A2902" s="285">
        <v>121980</v>
      </c>
      <c r="B2902" s="286" t="s">
        <v>540</v>
      </c>
      <c r="C2902" t="s">
        <v>226</v>
      </c>
      <c r="D2902" t="s">
        <v>224</v>
      </c>
      <c r="E2902" t="s">
        <v>224</v>
      </c>
      <c r="F2902" t="s">
        <v>226</v>
      </c>
      <c r="G2902" t="s">
        <v>224</v>
      </c>
      <c r="H2902" t="s">
        <v>226</v>
      </c>
      <c r="I2902" t="s">
        <v>225</v>
      </c>
      <c r="J2902" t="s">
        <v>226</v>
      </c>
      <c r="K2902" t="s">
        <v>226</v>
      </c>
      <c r="L2902" t="s">
        <v>226</v>
      </c>
      <c r="M2902" t="s">
        <v>224</v>
      </c>
      <c r="N2902" t="s">
        <v>224</v>
      </c>
      <c r="O2902" t="s">
        <v>224</v>
      </c>
      <c r="P2902" t="s">
        <v>224</v>
      </c>
      <c r="Q2902" t="s">
        <v>224</v>
      </c>
      <c r="R2902" t="s">
        <v>225</v>
      </c>
      <c r="S2902" t="s">
        <v>225</v>
      </c>
      <c r="T2902" t="s">
        <v>225</v>
      </c>
      <c r="U2902" t="s">
        <v>225</v>
      </c>
      <c r="V2902" t="s">
        <v>225</v>
      </c>
      <c r="W2902" t="s">
        <v>394</v>
      </c>
      <c r="X2902" t="s">
        <v>394</v>
      </c>
      <c r="Y2902" t="s">
        <v>394</v>
      </c>
      <c r="Z2902" t="s">
        <v>394</v>
      </c>
      <c r="AA2902" t="s">
        <v>394</v>
      </c>
      <c r="AB2902" t="s">
        <v>394</v>
      </c>
      <c r="AC2902" t="s">
        <v>394</v>
      </c>
      <c r="AD2902" t="s">
        <v>394</v>
      </c>
      <c r="AE2902" t="s">
        <v>394</v>
      </c>
      <c r="AF2902" t="s">
        <v>394</v>
      </c>
      <c r="AG2902" t="s">
        <v>394</v>
      </c>
      <c r="AH2902" t="s">
        <v>394</v>
      </c>
      <c r="AI2902" t="s">
        <v>394</v>
      </c>
      <c r="AJ2902" t="s">
        <v>394</v>
      </c>
      <c r="AK2902" t="s">
        <v>394</v>
      </c>
      <c r="AL2902" t="s">
        <v>394</v>
      </c>
      <c r="AM2902" t="s">
        <v>394</v>
      </c>
      <c r="AN2902" t="s">
        <v>394</v>
      </c>
      <c r="AO2902" t="s">
        <v>394</v>
      </c>
      <c r="AP2902" t="s">
        <v>394</v>
      </c>
      <c r="AQ2902" s="286" t="s">
        <v>394</v>
      </c>
      <c r="AR2902" s="307"/>
      <c r="AS2902" s="310"/>
    </row>
    <row r="2903" spans="1:45" ht="21.6" x14ac:dyDescent="0.3">
      <c r="A2903" s="285">
        <v>121982</v>
      </c>
      <c r="B2903" s="286" t="s">
        <v>61</v>
      </c>
      <c r="C2903" t="s">
        <v>226</v>
      </c>
      <c r="D2903" t="s">
        <v>224</v>
      </c>
      <c r="E2903" t="s">
        <v>224</v>
      </c>
      <c r="F2903" t="s">
        <v>226</v>
      </c>
      <c r="G2903" t="s">
        <v>224</v>
      </c>
      <c r="H2903" t="s">
        <v>224</v>
      </c>
      <c r="I2903" t="s">
        <v>224</v>
      </c>
      <c r="J2903" t="s">
        <v>226</v>
      </c>
      <c r="K2903" t="s">
        <v>226</v>
      </c>
      <c r="L2903" t="s">
        <v>226</v>
      </c>
      <c r="M2903" t="s">
        <v>226</v>
      </c>
      <c r="N2903" t="s">
        <v>226</v>
      </c>
      <c r="O2903" t="s">
        <v>226</v>
      </c>
      <c r="P2903" t="s">
        <v>226</v>
      </c>
      <c r="Q2903" t="s">
        <v>226</v>
      </c>
      <c r="R2903" t="s">
        <v>226</v>
      </c>
      <c r="S2903" t="s">
        <v>226</v>
      </c>
      <c r="T2903" t="s">
        <v>224</v>
      </c>
      <c r="U2903" t="s">
        <v>226</v>
      </c>
      <c r="V2903" t="s">
        <v>226</v>
      </c>
      <c r="W2903" t="s">
        <v>226</v>
      </c>
      <c r="X2903" t="s">
        <v>226</v>
      </c>
      <c r="Y2903" t="s">
        <v>226</v>
      </c>
      <c r="Z2903" t="s">
        <v>226</v>
      </c>
      <c r="AA2903" t="s">
        <v>226</v>
      </c>
      <c r="AB2903" t="s">
        <v>224</v>
      </c>
      <c r="AC2903" t="s">
        <v>224</v>
      </c>
      <c r="AD2903" t="s">
        <v>224</v>
      </c>
      <c r="AE2903" t="s">
        <v>226</v>
      </c>
      <c r="AF2903" t="s">
        <v>226</v>
      </c>
      <c r="AG2903" t="s">
        <v>225</v>
      </c>
      <c r="AH2903" t="s">
        <v>225</v>
      </c>
      <c r="AI2903" t="s">
        <v>225</v>
      </c>
      <c r="AJ2903" t="s">
        <v>225</v>
      </c>
      <c r="AK2903" t="s">
        <v>226</v>
      </c>
      <c r="AL2903" t="s">
        <v>225</v>
      </c>
      <c r="AM2903" t="s">
        <v>225</v>
      </c>
      <c r="AN2903" t="s">
        <v>225</v>
      </c>
      <c r="AO2903" t="s">
        <v>225</v>
      </c>
      <c r="AP2903" t="s">
        <v>225</v>
      </c>
      <c r="AQ2903" s="286" t="s">
        <v>394</v>
      </c>
      <c r="AR2903" s="307"/>
      <c r="AS2903" s="310"/>
    </row>
    <row r="2904" spans="1:45" ht="21.6" x14ac:dyDescent="0.3">
      <c r="A2904" s="285">
        <v>121983</v>
      </c>
      <c r="B2904" s="286" t="s">
        <v>61</v>
      </c>
      <c r="C2904" t="s">
        <v>226</v>
      </c>
      <c r="D2904" t="s">
        <v>226</v>
      </c>
      <c r="E2904" t="s">
        <v>224</v>
      </c>
      <c r="F2904" t="s">
        <v>224</v>
      </c>
      <c r="G2904" t="s">
        <v>224</v>
      </c>
      <c r="H2904" t="s">
        <v>226</v>
      </c>
      <c r="I2904" t="s">
        <v>224</v>
      </c>
      <c r="J2904" t="s">
        <v>226</v>
      </c>
      <c r="K2904" t="s">
        <v>226</v>
      </c>
      <c r="L2904" t="s">
        <v>226</v>
      </c>
      <c r="M2904" t="s">
        <v>224</v>
      </c>
      <c r="N2904" t="s">
        <v>224</v>
      </c>
      <c r="O2904" t="s">
        <v>226</v>
      </c>
      <c r="P2904" t="s">
        <v>226</v>
      </c>
      <c r="Q2904" t="s">
        <v>226</v>
      </c>
      <c r="R2904" t="s">
        <v>226</v>
      </c>
      <c r="S2904" t="s">
        <v>226</v>
      </c>
      <c r="T2904" t="s">
        <v>224</v>
      </c>
      <c r="U2904" t="s">
        <v>224</v>
      </c>
      <c r="V2904" t="s">
        <v>226</v>
      </c>
      <c r="W2904" t="s">
        <v>226</v>
      </c>
      <c r="X2904" t="s">
        <v>224</v>
      </c>
      <c r="Y2904" t="s">
        <v>226</v>
      </c>
      <c r="Z2904" t="s">
        <v>226</v>
      </c>
      <c r="AA2904" t="s">
        <v>226</v>
      </c>
      <c r="AB2904" t="s">
        <v>226</v>
      </c>
      <c r="AC2904" t="s">
        <v>226</v>
      </c>
      <c r="AD2904" t="s">
        <v>226</v>
      </c>
      <c r="AE2904" t="s">
        <v>226</v>
      </c>
      <c r="AF2904" t="s">
        <v>224</v>
      </c>
      <c r="AG2904" t="s">
        <v>226</v>
      </c>
      <c r="AH2904" t="s">
        <v>225</v>
      </c>
      <c r="AI2904" t="s">
        <v>226</v>
      </c>
      <c r="AJ2904" t="s">
        <v>225</v>
      </c>
      <c r="AK2904" t="s">
        <v>225</v>
      </c>
      <c r="AL2904" t="s">
        <v>225</v>
      </c>
      <c r="AM2904" t="s">
        <v>225</v>
      </c>
      <c r="AN2904" t="s">
        <v>225</v>
      </c>
      <c r="AO2904" t="s">
        <v>225</v>
      </c>
      <c r="AP2904" t="s">
        <v>225</v>
      </c>
      <c r="AQ2904" s="286" t="s">
        <v>394</v>
      </c>
      <c r="AR2904" s="307"/>
      <c r="AS2904" s="310"/>
    </row>
    <row r="2905" spans="1:45" x14ac:dyDescent="0.3">
      <c r="A2905" s="285">
        <v>121984</v>
      </c>
      <c r="B2905" s="286" t="s">
        <v>540</v>
      </c>
      <c r="C2905" t="s">
        <v>995</v>
      </c>
      <c r="D2905" t="s">
        <v>995</v>
      </c>
      <c r="E2905" t="s">
        <v>995</v>
      </c>
      <c r="F2905" t="s">
        <v>995</v>
      </c>
      <c r="G2905" t="s">
        <v>995</v>
      </c>
      <c r="H2905" t="s">
        <v>995</v>
      </c>
      <c r="I2905" t="s">
        <v>995</v>
      </c>
      <c r="J2905" t="s">
        <v>995</v>
      </c>
      <c r="K2905" t="s">
        <v>995</v>
      </c>
      <c r="L2905" t="s">
        <v>995</v>
      </c>
      <c r="M2905" t="s">
        <v>995</v>
      </c>
      <c r="N2905" t="s">
        <v>995</v>
      </c>
      <c r="O2905" t="s">
        <v>995</v>
      </c>
      <c r="P2905" t="s">
        <v>995</v>
      </c>
      <c r="Q2905" t="s">
        <v>995</v>
      </c>
      <c r="R2905" t="s">
        <v>995</v>
      </c>
      <c r="S2905" t="s">
        <v>995</v>
      </c>
      <c r="T2905" t="s">
        <v>995</v>
      </c>
      <c r="U2905" t="s">
        <v>995</v>
      </c>
      <c r="V2905" t="s">
        <v>995</v>
      </c>
      <c r="W2905" t="s">
        <v>995</v>
      </c>
      <c r="X2905" t="s">
        <v>995</v>
      </c>
      <c r="Y2905" t="s">
        <v>995</v>
      </c>
      <c r="Z2905" t="s">
        <v>995</v>
      </c>
      <c r="AA2905" t="s">
        <v>995</v>
      </c>
      <c r="AB2905" t="s">
        <v>995</v>
      </c>
      <c r="AC2905" t="s">
        <v>995</v>
      </c>
      <c r="AD2905" t="s">
        <v>995</v>
      </c>
      <c r="AE2905" t="s">
        <v>995</v>
      </c>
      <c r="AF2905" t="s">
        <v>995</v>
      </c>
      <c r="AG2905" t="s">
        <v>995</v>
      </c>
      <c r="AH2905" t="s">
        <v>995</v>
      </c>
      <c r="AI2905" t="s">
        <v>995</v>
      </c>
      <c r="AJ2905" t="s">
        <v>995</v>
      </c>
      <c r="AK2905" t="s">
        <v>995</v>
      </c>
      <c r="AL2905" t="s">
        <v>995</v>
      </c>
      <c r="AM2905" t="s">
        <v>995</v>
      </c>
      <c r="AN2905" t="s">
        <v>995</v>
      </c>
      <c r="AO2905" t="s">
        <v>995</v>
      </c>
      <c r="AP2905" t="s">
        <v>995</v>
      </c>
      <c r="AQ2905" s="286" t="s">
        <v>855</v>
      </c>
      <c r="AR2905" s="303"/>
      <c r="AS2905" s="303"/>
    </row>
    <row r="2906" spans="1:45" ht="21.6" x14ac:dyDescent="0.3">
      <c r="A2906" s="285">
        <v>121985</v>
      </c>
      <c r="B2906" s="286" t="s">
        <v>8485</v>
      </c>
      <c r="C2906" t="s">
        <v>226</v>
      </c>
      <c r="D2906" t="s">
        <v>224</v>
      </c>
      <c r="E2906" t="s">
        <v>226</v>
      </c>
      <c r="F2906" t="s">
        <v>226</v>
      </c>
      <c r="G2906" t="s">
        <v>224</v>
      </c>
      <c r="H2906" t="s">
        <v>226</v>
      </c>
      <c r="I2906" t="s">
        <v>224</v>
      </c>
      <c r="J2906" t="s">
        <v>224</v>
      </c>
      <c r="K2906" t="s">
        <v>226</v>
      </c>
      <c r="L2906" t="s">
        <v>224</v>
      </c>
      <c r="M2906" t="s">
        <v>226</v>
      </c>
      <c r="N2906" t="s">
        <v>224</v>
      </c>
      <c r="O2906" t="s">
        <v>225</v>
      </c>
      <c r="P2906" t="s">
        <v>224</v>
      </c>
      <c r="Q2906" t="s">
        <v>225</v>
      </c>
      <c r="R2906" t="s">
        <v>225</v>
      </c>
      <c r="S2906" t="s">
        <v>226</v>
      </c>
      <c r="T2906" t="s">
        <v>226</v>
      </c>
      <c r="U2906" t="s">
        <v>226</v>
      </c>
      <c r="V2906" t="s">
        <v>225</v>
      </c>
      <c r="W2906" t="s">
        <v>224</v>
      </c>
      <c r="X2906" t="s">
        <v>226</v>
      </c>
      <c r="Y2906" t="s">
        <v>226</v>
      </c>
      <c r="Z2906" t="s">
        <v>226</v>
      </c>
      <c r="AA2906" t="s">
        <v>226</v>
      </c>
      <c r="AB2906" t="s">
        <v>226</v>
      </c>
      <c r="AC2906" t="s">
        <v>226</v>
      </c>
      <c r="AD2906" t="s">
        <v>226</v>
      </c>
      <c r="AE2906" t="s">
        <v>226</v>
      </c>
      <c r="AF2906" t="s">
        <v>224</v>
      </c>
      <c r="AG2906" t="s">
        <v>226</v>
      </c>
      <c r="AH2906" t="s">
        <v>226</v>
      </c>
      <c r="AI2906" t="s">
        <v>226</v>
      </c>
      <c r="AJ2906" t="s">
        <v>226</v>
      </c>
      <c r="AK2906" t="s">
        <v>226</v>
      </c>
      <c r="AL2906" t="s">
        <v>225</v>
      </c>
      <c r="AM2906" t="s">
        <v>225</v>
      </c>
      <c r="AN2906" t="s">
        <v>225</v>
      </c>
      <c r="AO2906" t="s">
        <v>225</v>
      </c>
      <c r="AP2906" t="s">
        <v>225</v>
      </c>
      <c r="AQ2906" s="286" t="s">
        <v>394</v>
      </c>
      <c r="AR2906" s="307"/>
      <c r="AS2906" s="310"/>
    </row>
    <row r="2907" spans="1:45" x14ac:dyDescent="0.3">
      <c r="A2907" s="285">
        <v>121986</v>
      </c>
      <c r="B2907" s="286" t="s">
        <v>539</v>
      </c>
      <c r="C2907" t="s">
        <v>995</v>
      </c>
      <c r="D2907" t="s">
        <v>995</v>
      </c>
      <c r="E2907" t="s">
        <v>995</v>
      </c>
      <c r="F2907" t="s">
        <v>995</v>
      </c>
      <c r="G2907" t="s">
        <v>995</v>
      </c>
      <c r="H2907" t="s">
        <v>995</v>
      </c>
      <c r="I2907" t="s">
        <v>995</v>
      </c>
      <c r="J2907" t="s">
        <v>995</v>
      </c>
      <c r="K2907" t="s">
        <v>995</v>
      </c>
      <c r="L2907" t="s">
        <v>995</v>
      </c>
      <c r="M2907" t="s">
        <v>995</v>
      </c>
      <c r="N2907" t="s">
        <v>995</v>
      </c>
      <c r="O2907" t="s">
        <v>995</v>
      </c>
      <c r="P2907" t="s">
        <v>995</v>
      </c>
      <c r="Q2907" t="s">
        <v>995</v>
      </c>
      <c r="R2907" t="s">
        <v>995</v>
      </c>
      <c r="S2907" t="s">
        <v>995</v>
      </c>
      <c r="T2907" t="s">
        <v>995</v>
      </c>
      <c r="U2907" t="s">
        <v>995</v>
      </c>
      <c r="V2907" t="s">
        <v>995</v>
      </c>
      <c r="W2907" t="s">
        <v>995</v>
      </c>
      <c r="X2907" t="s">
        <v>995</v>
      </c>
      <c r="Y2907" t="s">
        <v>995</v>
      </c>
      <c r="Z2907" t="s">
        <v>995</v>
      </c>
      <c r="AA2907" t="s">
        <v>995</v>
      </c>
      <c r="AB2907" t="s">
        <v>995</v>
      </c>
      <c r="AC2907" t="s">
        <v>995</v>
      </c>
      <c r="AD2907" t="s">
        <v>995</v>
      </c>
      <c r="AE2907" t="s">
        <v>995</v>
      </c>
      <c r="AF2907" t="s">
        <v>995</v>
      </c>
      <c r="AG2907" t="s">
        <v>995</v>
      </c>
      <c r="AH2907" t="s">
        <v>995</v>
      </c>
      <c r="AI2907" t="s">
        <v>995</v>
      </c>
      <c r="AJ2907" t="s">
        <v>995</v>
      </c>
      <c r="AK2907" t="s">
        <v>995</v>
      </c>
      <c r="AL2907" t="s">
        <v>995</v>
      </c>
      <c r="AM2907" t="s">
        <v>995</v>
      </c>
      <c r="AN2907" t="s">
        <v>995</v>
      </c>
      <c r="AO2907" t="s">
        <v>995</v>
      </c>
      <c r="AP2907" t="s">
        <v>995</v>
      </c>
      <c r="AQ2907" s="286" t="s">
        <v>855</v>
      </c>
      <c r="AR2907" s="303"/>
      <c r="AS2907" s="303"/>
    </row>
    <row r="2908" spans="1:45" x14ac:dyDescent="0.3">
      <c r="A2908" s="285">
        <v>121987</v>
      </c>
      <c r="B2908" s="286" t="s">
        <v>540</v>
      </c>
      <c r="AQ2908" s="286" t="s">
        <v>394</v>
      </c>
      <c r="AR2908" s="303"/>
      <c r="AS2908" s="303"/>
    </row>
    <row r="2909" spans="1:45" ht="21.6" x14ac:dyDescent="0.3">
      <c r="A2909" s="285">
        <v>121989</v>
      </c>
      <c r="B2909" s="286" t="s">
        <v>61</v>
      </c>
      <c r="C2909" t="s">
        <v>225</v>
      </c>
      <c r="D2909" t="s">
        <v>225</v>
      </c>
      <c r="E2909" t="s">
        <v>225</v>
      </c>
      <c r="F2909" t="s">
        <v>225</v>
      </c>
      <c r="G2909" t="s">
        <v>225</v>
      </c>
      <c r="H2909" t="s">
        <v>226</v>
      </c>
      <c r="I2909" t="s">
        <v>225</v>
      </c>
      <c r="J2909" t="s">
        <v>225</v>
      </c>
      <c r="K2909" t="s">
        <v>225</v>
      </c>
      <c r="L2909" t="s">
        <v>225</v>
      </c>
      <c r="M2909" t="s">
        <v>225</v>
      </c>
      <c r="N2909" t="s">
        <v>225</v>
      </c>
      <c r="O2909" t="s">
        <v>225</v>
      </c>
      <c r="P2909" t="s">
        <v>225</v>
      </c>
      <c r="Q2909" t="s">
        <v>224</v>
      </c>
      <c r="R2909" t="s">
        <v>225</v>
      </c>
      <c r="S2909" t="s">
        <v>225</v>
      </c>
      <c r="T2909" t="s">
        <v>226</v>
      </c>
      <c r="U2909" t="s">
        <v>224</v>
      </c>
      <c r="V2909" t="s">
        <v>226</v>
      </c>
      <c r="W2909" t="s">
        <v>226</v>
      </c>
      <c r="X2909" t="s">
        <v>226</v>
      </c>
      <c r="Y2909" t="s">
        <v>224</v>
      </c>
      <c r="Z2909" t="s">
        <v>224</v>
      </c>
      <c r="AA2909" t="s">
        <v>226</v>
      </c>
      <c r="AB2909" t="s">
        <v>226</v>
      </c>
      <c r="AC2909" t="s">
        <v>226</v>
      </c>
      <c r="AD2909" t="s">
        <v>226</v>
      </c>
      <c r="AE2909" t="s">
        <v>224</v>
      </c>
      <c r="AF2909" t="s">
        <v>224</v>
      </c>
      <c r="AG2909" t="s">
        <v>226</v>
      </c>
      <c r="AH2909" t="s">
        <v>226</v>
      </c>
      <c r="AI2909" t="s">
        <v>224</v>
      </c>
      <c r="AJ2909" t="s">
        <v>225</v>
      </c>
      <c r="AK2909" t="s">
        <v>225</v>
      </c>
      <c r="AL2909" t="s">
        <v>226</v>
      </c>
      <c r="AM2909" t="s">
        <v>225</v>
      </c>
      <c r="AN2909" t="s">
        <v>226</v>
      </c>
      <c r="AO2909" t="s">
        <v>225</v>
      </c>
      <c r="AP2909" t="s">
        <v>226</v>
      </c>
      <c r="AQ2909" s="286" t="s">
        <v>394</v>
      </c>
      <c r="AR2909" s="307"/>
      <c r="AS2909" s="310"/>
    </row>
    <row r="2910" spans="1:45" x14ac:dyDescent="0.3">
      <c r="A2910" s="285">
        <v>121990</v>
      </c>
      <c r="B2910" s="286" t="s">
        <v>539</v>
      </c>
      <c r="C2910" t="s">
        <v>995</v>
      </c>
      <c r="D2910" t="s">
        <v>995</v>
      </c>
      <c r="E2910" t="s">
        <v>995</v>
      </c>
      <c r="F2910" t="s">
        <v>995</v>
      </c>
      <c r="G2910" t="s">
        <v>995</v>
      </c>
      <c r="H2910" t="s">
        <v>995</v>
      </c>
      <c r="I2910" t="s">
        <v>995</v>
      </c>
      <c r="J2910" t="s">
        <v>995</v>
      </c>
      <c r="K2910" t="s">
        <v>995</v>
      </c>
      <c r="L2910" t="s">
        <v>995</v>
      </c>
      <c r="M2910" t="s">
        <v>995</v>
      </c>
      <c r="N2910" t="s">
        <v>995</v>
      </c>
      <c r="O2910" t="s">
        <v>995</v>
      </c>
      <c r="P2910" t="s">
        <v>995</v>
      </c>
      <c r="Q2910" t="s">
        <v>995</v>
      </c>
      <c r="R2910" t="s">
        <v>995</v>
      </c>
      <c r="S2910" t="s">
        <v>995</v>
      </c>
      <c r="T2910" t="s">
        <v>995</v>
      </c>
      <c r="U2910" t="s">
        <v>995</v>
      </c>
      <c r="V2910" t="s">
        <v>995</v>
      </c>
      <c r="W2910" t="s">
        <v>995</v>
      </c>
      <c r="X2910" t="s">
        <v>995</v>
      </c>
      <c r="Y2910" t="s">
        <v>995</v>
      </c>
      <c r="Z2910" t="s">
        <v>995</v>
      </c>
      <c r="AA2910" t="s">
        <v>995</v>
      </c>
      <c r="AB2910" t="s">
        <v>995</v>
      </c>
      <c r="AC2910" t="s">
        <v>995</v>
      </c>
      <c r="AD2910" t="s">
        <v>995</v>
      </c>
      <c r="AE2910" t="s">
        <v>995</v>
      </c>
      <c r="AF2910" t="s">
        <v>995</v>
      </c>
      <c r="AG2910" t="s">
        <v>995</v>
      </c>
      <c r="AH2910" t="s">
        <v>995</v>
      </c>
      <c r="AI2910" t="s">
        <v>995</v>
      </c>
      <c r="AJ2910" t="s">
        <v>995</v>
      </c>
      <c r="AK2910" t="s">
        <v>995</v>
      </c>
      <c r="AL2910" t="s">
        <v>995</v>
      </c>
      <c r="AM2910" t="s">
        <v>995</v>
      </c>
      <c r="AN2910" t="s">
        <v>995</v>
      </c>
      <c r="AO2910" t="s">
        <v>995</v>
      </c>
      <c r="AP2910" t="s">
        <v>995</v>
      </c>
      <c r="AQ2910" s="286" t="s">
        <v>855</v>
      </c>
      <c r="AR2910" s="303"/>
      <c r="AS2910" s="303"/>
    </row>
    <row r="2911" spans="1:45" x14ac:dyDescent="0.3">
      <c r="A2911" s="285">
        <v>121991</v>
      </c>
      <c r="B2911" s="286" t="s">
        <v>539</v>
      </c>
      <c r="C2911" t="s">
        <v>995</v>
      </c>
      <c r="D2911" t="s">
        <v>995</v>
      </c>
      <c r="E2911" t="s">
        <v>995</v>
      </c>
      <c r="F2911" t="s">
        <v>995</v>
      </c>
      <c r="G2911" t="s">
        <v>995</v>
      </c>
      <c r="H2911" t="s">
        <v>995</v>
      </c>
      <c r="I2911" t="s">
        <v>995</v>
      </c>
      <c r="J2911" t="s">
        <v>995</v>
      </c>
      <c r="K2911" t="s">
        <v>995</v>
      </c>
      <c r="L2911" t="s">
        <v>995</v>
      </c>
      <c r="M2911" t="s">
        <v>995</v>
      </c>
      <c r="N2911" t="s">
        <v>995</v>
      </c>
      <c r="O2911" t="s">
        <v>995</v>
      </c>
      <c r="P2911" t="s">
        <v>995</v>
      </c>
      <c r="Q2911" t="s">
        <v>995</v>
      </c>
      <c r="R2911" t="s">
        <v>995</v>
      </c>
      <c r="S2911" t="s">
        <v>995</v>
      </c>
      <c r="T2911" t="s">
        <v>995</v>
      </c>
      <c r="U2911" t="s">
        <v>995</v>
      </c>
      <c r="V2911" t="s">
        <v>995</v>
      </c>
      <c r="W2911" t="s">
        <v>995</v>
      </c>
      <c r="X2911" t="s">
        <v>995</v>
      </c>
      <c r="Y2911" t="s">
        <v>995</v>
      </c>
      <c r="Z2911" t="s">
        <v>995</v>
      </c>
      <c r="AA2911" t="s">
        <v>995</v>
      </c>
      <c r="AB2911" t="s">
        <v>995</v>
      </c>
      <c r="AC2911" t="s">
        <v>995</v>
      </c>
      <c r="AD2911" t="s">
        <v>995</v>
      </c>
      <c r="AE2911" t="s">
        <v>995</v>
      </c>
      <c r="AF2911" t="s">
        <v>995</v>
      </c>
      <c r="AG2911" t="s">
        <v>995</v>
      </c>
      <c r="AH2911" t="s">
        <v>995</v>
      </c>
      <c r="AI2911" t="s">
        <v>995</v>
      </c>
      <c r="AJ2911" t="s">
        <v>995</v>
      </c>
      <c r="AK2911" t="s">
        <v>995</v>
      </c>
      <c r="AL2911" t="s">
        <v>995</v>
      </c>
      <c r="AM2911" t="s">
        <v>995</v>
      </c>
      <c r="AN2911" t="s">
        <v>995</v>
      </c>
      <c r="AO2911" t="s">
        <v>995</v>
      </c>
      <c r="AP2911" t="s">
        <v>995</v>
      </c>
      <c r="AQ2911" s="286" t="s">
        <v>855</v>
      </c>
      <c r="AR2911" s="303"/>
      <c r="AS2911" s="303"/>
    </row>
    <row r="2912" spans="1:45" x14ac:dyDescent="0.3">
      <c r="A2912" s="285">
        <v>121992</v>
      </c>
      <c r="B2912" s="286" t="s">
        <v>539</v>
      </c>
      <c r="C2912" t="s">
        <v>995</v>
      </c>
      <c r="D2912" t="s">
        <v>995</v>
      </c>
      <c r="E2912" t="s">
        <v>995</v>
      </c>
      <c r="F2912" t="s">
        <v>995</v>
      </c>
      <c r="G2912" t="s">
        <v>995</v>
      </c>
      <c r="H2912" t="s">
        <v>995</v>
      </c>
      <c r="I2912" t="s">
        <v>995</v>
      </c>
      <c r="J2912" t="s">
        <v>995</v>
      </c>
      <c r="K2912" t="s">
        <v>995</v>
      </c>
      <c r="L2912" t="s">
        <v>995</v>
      </c>
      <c r="M2912" t="s">
        <v>995</v>
      </c>
      <c r="N2912" t="s">
        <v>995</v>
      </c>
      <c r="O2912" t="s">
        <v>995</v>
      </c>
      <c r="P2912" t="s">
        <v>995</v>
      </c>
      <c r="Q2912" t="s">
        <v>995</v>
      </c>
      <c r="R2912" t="s">
        <v>995</v>
      </c>
      <c r="S2912" t="s">
        <v>995</v>
      </c>
      <c r="T2912" t="s">
        <v>995</v>
      </c>
      <c r="U2912" t="s">
        <v>995</v>
      </c>
      <c r="V2912" t="s">
        <v>995</v>
      </c>
      <c r="W2912" t="s">
        <v>995</v>
      </c>
      <c r="X2912" t="s">
        <v>995</v>
      </c>
      <c r="Y2912" t="s">
        <v>995</v>
      </c>
      <c r="Z2912" t="s">
        <v>995</v>
      </c>
      <c r="AA2912" t="s">
        <v>995</v>
      </c>
      <c r="AB2912" t="s">
        <v>995</v>
      </c>
      <c r="AC2912" t="s">
        <v>995</v>
      </c>
      <c r="AD2912" t="s">
        <v>995</v>
      </c>
      <c r="AE2912" t="s">
        <v>995</v>
      </c>
      <c r="AF2912" t="s">
        <v>995</v>
      </c>
      <c r="AG2912" t="s">
        <v>995</v>
      </c>
      <c r="AH2912" t="s">
        <v>995</v>
      </c>
      <c r="AI2912" t="s">
        <v>995</v>
      </c>
      <c r="AJ2912" t="s">
        <v>995</v>
      </c>
      <c r="AK2912" t="s">
        <v>995</v>
      </c>
      <c r="AL2912" t="s">
        <v>995</v>
      </c>
      <c r="AM2912" t="s">
        <v>995</v>
      </c>
      <c r="AN2912" t="s">
        <v>995</v>
      </c>
      <c r="AO2912" t="s">
        <v>995</v>
      </c>
      <c r="AP2912" t="s">
        <v>995</v>
      </c>
      <c r="AQ2912" s="286" t="s">
        <v>855</v>
      </c>
      <c r="AR2912" s="303"/>
      <c r="AS2912" s="303"/>
    </row>
    <row r="2913" spans="1:45" x14ac:dyDescent="0.3">
      <c r="A2913" s="285">
        <v>121993</v>
      </c>
      <c r="B2913" s="286" t="s">
        <v>540</v>
      </c>
      <c r="C2913" t="s">
        <v>995</v>
      </c>
      <c r="D2913" t="s">
        <v>995</v>
      </c>
      <c r="E2913" t="s">
        <v>995</v>
      </c>
      <c r="F2913" t="s">
        <v>995</v>
      </c>
      <c r="G2913" t="s">
        <v>995</v>
      </c>
      <c r="H2913" t="s">
        <v>995</v>
      </c>
      <c r="I2913" t="s">
        <v>995</v>
      </c>
      <c r="J2913" t="s">
        <v>995</v>
      </c>
      <c r="K2913" t="s">
        <v>995</v>
      </c>
      <c r="L2913" t="s">
        <v>995</v>
      </c>
      <c r="M2913" t="s">
        <v>995</v>
      </c>
      <c r="N2913" t="s">
        <v>995</v>
      </c>
      <c r="O2913" t="s">
        <v>995</v>
      </c>
      <c r="P2913" t="s">
        <v>995</v>
      </c>
      <c r="Q2913" t="s">
        <v>995</v>
      </c>
      <c r="R2913" t="s">
        <v>995</v>
      </c>
      <c r="S2913" t="s">
        <v>995</v>
      </c>
      <c r="T2913" t="s">
        <v>995</v>
      </c>
      <c r="U2913" t="s">
        <v>995</v>
      </c>
      <c r="V2913" t="s">
        <v>995</v>
      </c>
      <c r="W2913" t="s">
        <v>995</v>
      </c>
      <c r="X2913" t="s">
        <v>995</v>
      </c>
      <c r="Y2913" t="s">
        <v>995</v>
      </c>
      <c r="Z2913" t="s">
        <v>995</v>
      </c>
      <c r="AA2913" t="s">
        <v>995</v>
      </c>
      <c r="AB2913" t="s">
        <v>995</v>
      </c>
      <c r="AC2913" t="s">
        <v>995</v>
      </c>
      <c r="AD2913" t="s">
        <v>995</v>
      </c>
      <c r="AE2913" t="s">
        <v>995</v>
      </c>
      <c r="AF2913" t="s">
        <v>995</v>
      </c>
      <c r="AG2913" t="s">
        <v>995</v>
      </c>
      <c r="AH2913" t="s">
        <v>995</v>
      </c>
      <c r="AI2913" t="s">
        <v>995</v>
      </c>
      <c r="AJ2913" t="s">
        <v>995</v>
      </c>
      <c r="AK2913" t="s">
        <v>995</v>
      </c>
      <c r="AL2913" t="s">
        <v>995</v>
      </c>
      <c r="AM2913" t="s">
        <v>995</v>
      </c>
      <c r="AN2913" t="s">
        <v>995</v>
      </c>
      <c r="AO2913" t="s">
        <v>995</v>
      </c>
      <c r="AP2913" t="s">
        <v>995</v>
      </c>
      <c r="AQ2913" s="286" t="s">
        <v>855</v>
      </c>
      <c r="AR2913" s="303"/>
      <c r="AS2913" s="303"/>
    </row>
    <row r="2914" spans="1:45" x14ac:dyDescent="0.3">
      <c r="A2914" s="285">
        <v>121994</v>
      </c>
      <c r="B2914" s="286" t="s">
        <v>539</v>
      </c>
      <c r="C2914" t="s">
        <v>995</v>
      </c>
      <c r="D2914" t="s">
        <v>995</v>
      </c>
      <c r="E2914" t="s">
        <v>995</v>
      </c>
      <c r="F2914" t="s">
        <v>995</v>
      </c>
      <c r="G2914" t="s">
        <v>995</v>
      </c>
      <c r="H2914" t="s">
        <v>995</v>
      </c>
      <c r="I2914" t="s">
        <v>995</v>
      </c>
      <c r="J2914" t="s">
        <v>995</v>
      </c>
      <c r="K2914" t="s">
        <v>995</v>
      </c>
      <c r="L2914" t="s">
        <v>995</v>
      </c>
      <c r="M2914" t="s">
        <v>995</v>
      </c>
      <c r="N2914" t="s">
        <v>995</v>
      </c>
      <c r="O2914" t="s">
        <v>995</v>
      </c>
      <c r="P2914" t="s">
        <v>995</v>
      </c>
      <c r="Q2914" t="s">
        <v>995</v>
      </c>
      <c r="R2914" t="s">
        <v>995</v>
      </c>
      <c r="S2914" t="s">
        <v>995</v>
      </c>
      <c r="T2914" t="s">
        <v>995</v>
      </c>
      <c r="U2914" t="s">
        <v>995</v>
      </c>
      <c r="V2914" t="s">
        <v>995</v>
      </c>
      <c r="W2914" t="s">
        <v>995</v>
      </c>
      <c r="X2914" t="s">
        <v>995</v>
      </c>
      <c r="Y2914" t="s">
        <v>995</v>
      </c>
      <c r="Z2914" t="s">
        <v>995</v>
      </c>
      <c r="AA2914" t="s">
        <v>995</v>
      </c>
      <c r="AB2914" t="s">
        <v>995</v>
      </c>
      <c r="AC2914" t="s">
        <v>995</v>
      </c>
      <c r="AD2914" t="s">
        <v>995</v>
      </c>
      <c r="AE2914" t="s">
        <v>995</v>
      </c>
      <c r="AF2914" t="s">
        <v>995</v>
      </c>
      <c r="AG2914" t="s">
        <v>995</v>
      </c>
      <c r="AH2914" t="s">
        <v>995</v>
      </c>
      <c r="AI2914" t="s">
        <v>995</v>
      </c>
      <c r="AJ2914" t="s">
        <v>995</v>
      </c>
      <c r="AK2914" t="s">
        <v>995</v>
      </c>
      <c r="AL2914" t="s">
        <v>995</v>
      </c>
      <c r="AM2914" t="s">
        <v>995</v>
      </c>
      <c r="AN2914" t="s">
        <v>995</v>
      </c>
      <c r="AO2914" t="s">
        <v>995</v>
      </c>
      <c r="AP2914" t="s">
        <v>995</v>
      </c>
      <c r="AQ2914" s="286" t="s">
        <v>855</v>
      </c>
      <c r="AR2914" s="303"/>
      <c r="AS2914" s="303"/>
    </row>
    <row r="2915" spans="1:45" x14ac:dyDescent="0.3">
      <c r="A2915" s="285">
        <v>121995</v>
      </c>
      <c r="B2915" s="286" t="s">
        <v>539</v>
      </c>
      <c r="C2915" t="s">
        <v>995</v>
      </c>
      <c r="D2915" t="s">
        <v>995</v>
      </c>
      <c r="E2915" t="s">
        <v>995</v>
      </c>
      <c r="F2915" t="s">
        <v>995</v>
      </c>
      <c r="G2915" t="s">
        <v>995</v>
      </c>
      <c r="H2915" t="s">
        <v>995</v>
      </c>
      <c r="I2915" t="s">
        <v>995</v>
      </c>
      <c r="J2915" t="s">
        <v>995</v>
      </c>
      <c r="K2915" t="s">
        <v>995</v>
      </c>
      <c r="L2915" t="s">
        <v>995</v>
      </c>
      <c r="M2915" t="s">
        <v>995</v>
      </c>
      <c r="N2915" t="s">
        <v>995</v>
      </c>
      <c r="O2915" t="s">
        <v>995</v>
      </c>
      <c r="P2915" t="s">
        <v>995</v>
      </c>
      <c r="Q2915" t="s">
        <v>995</v>
      </c>
      <c r="R2915" t="s">
        <v>995</v>
      </c>
      <c r="S2915" t="s">
        <v>995</v>
      </c>
      <c r="T2915" t="s">
        <v>995</v>
      </c>
      <c r="U2915" t="s">
        <v>995</v>
      </c>
      <c r="V2915" t="s">
        <v>995</v>
      </c>
      <c r="W2915" t="s">
        <v>995</v>
      </c>
      <c r="X2915" t="s">
        <v>995</v>
      </c>
      <c r="Y2915" t="s">
        <v>995</v>
      </c>
      <c r="Z2915" t="s">
        <v>995</v>
      </c>
      <c r="AA2915" t="s">
        <v>995</v>
      </c>
      <c r="AB2915" t="s">
        <v>995</v>
      </c>
      <c r="AC2915" t="s">
        <v>995</v>
      </c>
      <c r="AD2915" t="s">
        <v>995</v>
      </c>
      <c r="AE2915" t="s">
        <v>995</v>
      </c>
      <c r="AF2915" t="s">
        <v>995</v>
      </c>
      <c r="AG2915" t="s">
        <v>995</v>
      </c>
      <c r="AH2915" t="s">
        <v>995</v>
      </c>
      <c r="AI2915" t="s">
        <v>995</v>
      </c>
      <c r="AJ2915" t="s">
        <v>995</v>
      </c>
      <c r="AK2915" t="s">
        <v>995</v>
      </c>
      <c r="AL2915" t="s">
        <v>995</v>
      </c>
      <c r="AM2915" t="s">
        <v>995</v>
      </c>
      <c r="AN2915" t="s">
        <v>995</v>
      </c>
      <c r="AO2915" t="s">
        <v>995</v>
      </c>
      <c r="AP2915" t="s">
        <v>995</v>
      </c>
      <c r="AQ2915" s="286" t="s">
        <v>855</v>
      </c>
      <c r="AR2915" s="303"/>
      <c r="AS2915" s="303"/>
    </row>
    <row r="2916" spans="1:45" x14ac:dyDescent="0.3">
      <c r="A2916" s="285">
        <v>121997</v>
      </c>
      <c r="B2916" s="286" t="s">
        <v>539</v>
      </c>
      <c r="C2916" t="s">
        <v>995</v>
      </c>
      <c r="D2916" t="s">
        <v>995</v>
      </c>
      <c r="E2916" t="s">
        <v>995</v>
      </c>
      <c r="F2916" t="s">
        <v>995</v>
      </c>
      <c r="G2916" t="s">
        <v>995</v>
      </c>
      <c r="H2916" t="s">
        <v>995</v>
      </c>
      <c r="I2916" t="s">
        <v>995</v>
      </c>
      <c r="J2916" t="s">
        <v>995</v>
      </c>
      <c r="K2916" t="s">
        <v>995</v>
      </c>
      <c r="L2916" t="s">
        <v>995</v>
      </c>
      <c r="M2916" t="s">
        <v>995</v>
      </c>
      <c r="N2916" t="s">
        <v>995</v>
      </c>
      <c r="O2916" t="s">
        <v>995</v>
      </c>
      <c r="P2916" t="s">
        <v>995</v>
      </c>
      <c r="Q2916" t="s">
        <v>995</v>
      </c>
      <c r="R2916" t="s">
        <v>995</v>
      </c>
      <c r="S2916" t="s">
        <v>995</v>
      </c>
      <c r="T2916" t="s">
        <v>995</v>
      </c>
      <c r="U2916" t="s">
        <v>995</v>
      </c>
      <c r="V2916" t="s">
        <v>995</v>
      </c>
      <c r="W2916" t="s">
        <v>995</v>
      </c>
      <c r="X2916" t="s">
        <v>995</v>
      </c>
      <c r="Y2916" t="s">
        <v>995</v>
      </c>
      <c r="Z2916" t="s">
        <v>995</v>
      </c>
      <c r="AA2916" t="s">
        <v>995</v>
      </c>
      <c r="AB2916" t="s">
        <v>995</v>
      </c>
      <c r="AC2916" t="s">
        <v>995</v>
      </c>
      <c r="AD2916" t="s">
        <v>995</v>
      </c>
      <c r="AE2916" t="s">
        <v>995</v>
      </c>
      <c r="AF2916" t="s">
        <v>995</v>
      </c>
      <c r="AG2916" t="s">
        <v>995</v>
      </c>
      <c r="AH2916" t="s">
        <v>995</v>
      </c>
      <c r="AI2916" t="s">
        <v>995</v>
      </c>
      <c r="AJ2916" t="s">
        <v>995</v>
      </c>
      <c r="AK2916" t="s">
        <v>995</v>
      </c>
      <c r="AL2916" t="s">
        <v>995</v>
      </c>
      <c r="AM2916" t="s">
        <v>995</v>
      </c>
      <c r="AN2916" t="s">
        <v>995</v>
      </c>
      <c r="AO2916" t="s">
        <v>995</v>
      </c>
      <c r="AP2916" t="s">
        <v>995</v>
      </c>
      <c r="AQ2916" s="286" t="s">
        <v>855</v>
      </c>
      <c r="AR2916" s="303"/>
      <c r="AS2916" s="303"/>
    </row>
    <row r="2917" spans="1:45" ht="21.6" x14ac:dyDescent="0.3">
      <c r="A2917" s="285">
        <v>121998</v>
      </c>
      <c r="B2917" s="286" t="s">
        <v>538</v>
      </c>
      <c r="C2917" t="s">
        <v>224</v>
      </c>
      <c r="D2917" t="s">
        <v>226</v>
      </c>
      <c r="E2917" t="s">
        <v>226</v>
      </c>
      <c r="F2917" t="s">
        <v>226</v>
      </c>
      <c r="G2917" t="s">
        <v>226</v>
      </c>
      <c r="H2917" t="s">
        <v>224</v>
      </c>
      <c r="I2917" t="s">
        <v>226</v>
      </c>
      <c r="J2917" t="s">
        <v>226</v>
      </c>
      <c r="K2917" t="s">
        <v>226</v>
      </c>
      <c r="L2917" t="s">
        <v>226</v>
      </c>
      <c r="M2917" t="s">
        <v>224</v>
      </c>
      <c r="N2917" t="s">
        <v>226</v>
      </c>
      <c r="O2917" t="s">
        <v>226</v>
      </c>
      <c r="P2917" t="s">
        <v>226</v>
      </c>
      <c r="Q2917" t="s">
        <v>226</v>
      </c>
      <c r="R2917" t="s">
        <v>224</v>
      </c>
      <c r="S2917" t="s">
        <v>224</v>
      </c>
      <c r="T2917" t="s">
        <v>224</v>
      </c>
      <c r="U2917" t="s">
        <v>226</v>
      </c>
      <c r="V2917" t="s">
        <v>226</v>
      </c>
      <c r="W2917" t="s">
        <v>226</v>
      </c>
      <c r="X2917" t="s">
        <v>226</v>
      </c>
      <c r="Y2917" t="s">
        <v>226</v>
      </c>
      <c r="Z2917" t="s">
        <v>226</v>
      </c>
      <c r="AA2917" t="s">
        <v>224</v>
      </c>
      <c r="AB2917" t="s">
        <v>224</v>
      </c>
      <c r="AC2917" t="s">
        <v>224</v>
      </c>
      <c r="AD2917" t="s">
        <v>224</v>
      </c>
      <c r="AE2917" t="s">
        <v>226</v>
      </c>
      <c r="AF2917" t="s">
        <v>226</v>
      </c>
      <c r="AG2917" t="s">
        <v>394</v>
      </c>
      <c r="AH2917" t="s">
        <v>394</v>
      </c>
      <c r="AI2917" t="s">
        <v>394</v>
      </c>
      <c r="AJ2917" t="s">
        <v>394</v>
      </c>
      <c r="AK2917" t="s">
        <v>394</v>
      </c>
      <c r="AL2917" t="s">
        <v>394</v>
      </c>
      <c r="AM2917" t="s">
        <v>394</v>
      </c>
      <c r="AN2917" t="s">
        <v>394</v>
      </c>
      <c r="AO2917" t="s">
        <v>394</v>
      </c>
      <c r="AP2917" t="s">
        <v>394</v>
      </c>
      <c r="AQ2917" s="286" t="s">
        <v>394</v>
      </c>
      <c r="AR2917" s="307"/>
      <c r="AS2917" s="310"/>
    </row>
    <row r="2918" spans="1:45" x14ac:dyDescent="0.3">
      <c r="A2918" s="285">
        <v>121999</v>
      </c>
      <c r="B2918" s="286" t="s">
        <v>539</v>
      </c>
      <c r="C2918" t="s">
        <v>995</v>
      </c>
      <c r="D2918" t="s">
        <v>995</v>
      </c>
      <c r="E2918" t="s">
        <v>995</v>
      </c>
      <c r="F2918" t="s">
        <v>995</v>
      </c>
      <c r="G2918" t="s">
        <v>995</v>
      </c>
      <c r="H2918" t="s">
        <v>995</v>
      </c>
      <c r="I2918" t="s">
        <v>995</v>
      </c>
      <c r="J2918" t="s">
        <v>995</v>
      </c>
      <c r="K2918" t="s">
        <v>995</v>
      </c>
      <c r="L2918" t="s">
        <v>995</v>
      </c>
      <c r="M2918" t="s">
        <v>995</v>
      </c>
      <c r="N2918" t="s">
        <v>995</v>
      </c>
      <c r="O2918" t="s">
        <v>995</v>
      </c>
      <c r="P2918" t="s">
        <v>995</v>
      </c>
      <c r="Q2918" t="s">
        <v>995</v>
      </c>
      <c r="R2918" t="s">
        <v>995</v>
      </c>
      <c r="S2918" t="s">
        <v>995</v>
      </c>
      <c r="T2918" t="s">
        <v>995</v>
      </c>
      <c r="U2918" t="s">
        <v>995</v>
      </c>
      <c r="V2918" t="s">
        <v>995</v>
      </c>
      <c r="W2918" t="s">
        <v>995</v>
      </c>
      <c r="X2918" t="s">
        <v>995</v>
      </c>
      <c r="Y2918" t="s">
        <v>995</v>
      </c>
      <c r="Z2918" t="s">
        <v>995</v>
      </c>
      <c r="AA2918" t="s">
        <v>995</v>
      </c>
      <c r="AB2918" t="s">
        <v>995</v>
      </c>
      <c r="AC2918" t="s">
        <v>995</v>
      </c>
      <c r="AD2918" t="s">
        <v>995</v>
      </c>
      <c r="AE2918" t="s">
        <v>995</v>
      </c>
      <c r="AF2918" t="s">
        <v>995</v>
      </c>
      <c r="AG2918" t="s">
        <v>995</v>
      </c>
      <c r="AH2918" t="s">
        <v>995</v>
      </c>
      <c r="AI2918" t="s">
        <v>995</v>
      </c>
      <c r="AJ2918" t="s">
        <v>995</v>
      </c>
      <c r="AK2918" t="s">
        <v>995</v>
      </c>
      <c r="AL2918" t="s">
        <v>995</v>
      </c>
      <c r="AM2918" t="s">
        <v>995</v>
      </c>
      <c r="AN2918" t="s">
        <v>995</v>
      </c>
      <c r="AO2918" t="s">
        <v>995</v>
      </c>
      <c r="AP2918" t="s">
        <v>995</v>
      </c>
      <c r="AQ2918" s="286" t="s">
        <v>855</v>
      </c>
      <c r="AR2918" s="303"/>
      <c r="AS2918" s="303"/>
    </row>
    <row r="2919" spans="1:45" x14ac:dyDescent="0.3">
      <c r="A2919" s="285">
        <v>122000</v>
      </c>
      <c r="B2919" s="286" t="s">
        <v>539</v>
      </c>
      <c r="C2919" t="s">
        <v>995</v>
      </c>
      <c r="D2919" t="s">
        <v>995</v>
      </c>
      <c r="E2919" t="s">
        <v>995</v>
      </c>
      <c r="F2919" t="s">
        <v>995</v>
      </c>
      <c r="G2919" t="s">
        <v>995</v>
      </c>
      <c r="H2919" t="s">
        <v>995</v>
      </c>
      <c r="I2919" t="s">
        <v>995</v>
      </c>
      <c r="J2919" t="s">
        <v>995</v>
      </c>
      <c r="K2919" t="s">
        <v>995</v>
      </c>
      <c r="L2919" t="s">
        <v>995</v>
      </c>
      <c r="M2919" t="s">
        <v>995</v>
      </c>
      <c r="N2919" t="s">
        <v>995</v>
      </c>
      <c r="O2919" t="s">
        <v>995</v>
      </c>
      <c r="P2919" t="s">
        <v>995</v>
      </c>
      <c r="Q2919" t="s">
        <v>995</v>
      </c>
      <c r="R2919" t="s">
        <v>995</v>
      </c>
      <c r="S2919" t="s">
        <v>995</v>
      </c>
      <c r="T2919" t="s">
        <v>995</v>
      </c>
      <c r="U2919" t="s">
        <v>995</v>
      </c>
      <c r="V2919" t="s">
        <v>995</v>
      </c>
      <c r="W2919" t="s">
        <v>995</v>
      </c>
      <c r="X2919" t="s">
        <v>995</v>
      </c>
      <c r="Y2919" t="s">
        <v>995</v>
      </c>
      <c r="Z2919" t="s">
        <v>995</v>
      </c>
      <c r="AA2919" t="s">
        <v>995</v>
      </c>
      <c r="AB2919" t="s">
        <v>995</v>
      </c>
      <c r="AC2919" t="s">
        <v>995</v>
      </c>
      <c r="AD2919" t="s">
        <v>995</v>
      </c>
      <c r="AE2919" t="s">
        <v>995</v>
      </c>
      <c r="AF2919" t="s">
        <v>995</v>
      </c>
      <c r="AG2919" t="s">
        <v>995</v>
      </c>
      <c r="AH2919" t="s">
        <v>995</v>
      </c>
      <c r="AI2919" t="s">
        <v>995</v>
      </c>
      <c r="AJ2919" t="s">
        <v>995</v>
      </c>
      <c r="AK2919" t="s">
        <v>995</v>
      </c>
      <c r="AL2919" t="s">
        <v>995</v>
      </c>
      <c r="AM2919" t="s">
        <v>995</v>
      </c>
      <c r="AN2919" t="s">
        <v>995</v>
      </c>
      <c r="AO2919" t="s">
        <v>995</v>
      </c>
      <c r="AP2919" t="s">
        <v>995</v>
      </c>
      <c r="AQ2919" s="286" t="s">
        <v>855</v>
      </c>
      <c r="AR2919" s="303"/>
      <c r="AS2919" s="303"/>
    </row>
    <row r="2920" spans="1:45" x14ac:dyDescent="0.3">
      <c r="A2920" s="285">
        <v>122001</v>
      </c>
      <c r="B2920" s="286" t="s">
        <v>539</v>
      </c>
      <c r="C2920" t="s">
        <v>995</v>
      </c>
      <c r="D2920" t="s">
        <v>995</v>
      </c>
      <c r="E2920" t="s">
        <v>995</v>
      </c>
      <c r="F2920" t="s">
        <v>995</v>
      </c>
      <c r="G2920" t="s">
        <v>995</v>
      </c>
      <c r="H2920" t="s">
        <v>995</v>
      </c>
      <c r="I2920" t="s">
        <v>995</v>
      </c>
      <c r="J2920" t="s">
        <v>995</v>
      </c>
      <c r="K2920" t="s">
        <v>995</v>
      </c>
      <c r="L2920" t="s">
        <v>995</v>
      </c>
      <c r="M2920" t="s">
        <v>995</v>
      </c>
      <c r="N2920" t="s">
        <v>995</v>
      </c>
      <c r="O2920" t="s">
        <v>995</v>
      </c>
      <c r="P2920" t="s">
        <v>995</v>
      </c>
      <c r="Q2920" t="s">
        <v>995</v>
      </c>
      <c r="R2920" t="s">
        <v>995</v>
      </c>
      <c r="S2920" t="s">
        <v>995</v>
      </c>
      <c r="T2920" t="s">
        <v>995</v>
      </c>
      <c r="U2920" t="s">
        <v>995</v>
      </c>
      <c r="V2920" t="s">
        <v>995</v>
      </c>
      <c r="W2920" t="s">
        <v>995</v>
      </c>
      <c r="X2920" t="s">
        <v>995</v>
      </c>
      <c r="Y2920" t="s">
        <v>995</v>
      </c>
      <c r="Z2920" t="s">
        <v>995</v>
      </c>
      <c r="AA2920" t="s">
        <v>995</v>
      </c>
      <c r="AB2920" t="s">
        <v>995</v>
      </c>
      <c r="AC2920" t="s">
        <v>995</v>
      </c>
      <c r="AD2920" t="s">
        <v>995</v>
      </c>
      <c r="AE2920" t="s">
        <v>995</v>
      </c>
      <c r="AF2920" t="s">
        <v>995</v>
      </c>
      <c r="AG2920" t="s">
        <v>995</v>
      </c>
      <c r="AH2920" t="s">
        <v>995</v>
      </c>
      <c r="AI2920" t="s">
        <v>995</v>
      </c>
      <c r="AJ2920" t="s">
        <v>995</v>
      </c>
      <c r="AK2920" t="s">
        <v>995</v>
      </c>
      <c r="AL2920" t="s">
        <v>995</v>
      </c>
      <c r="AM2920" t="s">
        <v>995</v>
      </c>
      <c r="AN2920" t="s">
        <v>995</v>
      </c>
      <c r="AO2920" t="s">
        <v>995</v>
      </c>
      <c r="AP2920" t="s">
        <v>995</v>
      </c>
      <c r="AQ2920" s="286" t="s">
        <v>855</v>
      </c>
      <c r="AR2920" s="303"/>
      <c r="AS2920" s="303"/>
    </row>
    <row r="2921" spans="1:45" ht="21.6" x14ac:dyDescent="0.3">
      <c r="A2921" s="285">
        <v>122002</v>
      </c>
      <c r="B2921" s="286" t="s">
        <v>538</v>
      </c>
      <c r="C2921" t="s">
        <v>226</v>
      </c>
      <c r="D2921" t="s">
        <v>226</v>
      </c>
      <c r="E2921" t="s">
        <v>226</v>
      </c>
      <c r="F2921" t="s">
        <v>226</v>
      </c>
      <c r="G2921" t="s">
        <v>226</v>
      </c>
      <c r="H2921" t="s">
        <v>226</v>
      </c>
      <c r="I2921" t="s">
        <v>226</v>
      </c>
      <c r="J2921" t="s">
        <v>224</v>
      </c>
      <c r="K2921" t="s">
        <v>226</v>
      </c>
      <c r="L2921" t="s">
        <v>224</v>
      </c>
      <c r="M2921" t="s">
        <v>226</v>
      </c>
      <c r="N2921" t="s">
        <v>226</v>
      </c>
      <c r="O2921" t="s">
        <v>226</v>
      </c>
      <c r="P2921" t="s">
        <v>226</v>
      </c>
      <c r="Q2921" t="s">
        <v>226</v>
      </c>
      <c r="R2921" t="s">
        <v>226</v>
      </c>
      <c r="S2921" t="s">
        <v>226</v>
      </c>
      <c r="T2921" t="s">
        <v>226</v>
      </c>
      <c r="U2921" t="s">
        <v>224</v>
      </c>
      <c r="V2921" t="s">
        <v>226</v>
      </c>
      <c r="W2921" t="s">
        <v>225</v>
      </c>
      <c r="X2921" t="s">
        <v>225</v>
      </c>
      <c r="Y2921" t="s">
        <v>225</v>
      </c>
      <c r="Z2921" t="s">
        <v>225</v>
      </c>
      <c r="AA2921" t="s">
        <v>225</v>
      </c>
      <c r="AB2921" t="s">
        <v>394</v>
      </c>
      <c r="AC2921" t="s">
        <v>394</v>
      </c>
      <c r="AD2921" t="s">
        <v>394</v>
      </c>
      <c r="AE2921" t="s">
        <v>394</v>
      </c>
      <c r="AF2921" t="s">
        <v>394</v>
      </c>
      <c r="AG2921" t="s">
        <v>394</v>
      </c>
      <c r="AH2921" t="s">
        <v>394</v>
      </c>
      <c r="AI2921" t="s">
        <v>394</v>
      </c>
      <c r="AJ2921" t="s">
        <v>394</v>
      </c>
      <c r="AK2921" t="s">
        <v>394</v>
      </c>
      <c r="AL2921" t="s">
        <v>394</v>
      </c>
      <c r="AM2921" t="s">
        <v>394</v>
      </c>
      <c r="AN2921" t="s">
        <v>394</v>
      </c>
      <c r="AO2921" t="s">
        <v>394</v>
      </c>
      <c r="AP2921" t="s">
        <v>394</v>
      </c>
      <c r="AQ2921" s="286" t="s">
        <v>394</v>
      </c>
      <c r="AR2921" s="307"/>
      <c r="AS2921" s="310"/>
    </row>
    <row r="2922" spans="1:45" x14ac:dyDescent="0.3">
      <c r="A2922" s="285">
        <v>122003</v>
      </c>
      <c r="B2922" s="286" t="s">
        <v>539</v>
      </c>
      <c r="C2922" t="s">
        <v>995</v>
      </c>
      <c r="D2922" t="s">
        <v>995</v>
      </c>
      <c r="E2922" t="s">
        <v>995</v>
      </c>
      <c r="F2922" t="s">
        <v>995</v>
      </c>
      <c r="G2922" t="s">
        <v>995</v>
      </c>
      <c r="H2922" t="s">
        <v>995</v>
      </c>
      <c r="I2922" t="s">
        <v>995</v>
      </c>
      <c r="J2922" t="s">
        <v>995</v>
      </c>
      <c r="K2922" t="s">
        <v>995</v>
      </c>
      <c r="L2922" t="s">
        <v>995</v>
      </c>
      <c r="M2922" t="s">
        <v>995</v>
      </c>
      <c r="N2922" t="s">
        <v>995</v>
      </c>
      <c r="O2922" t="s">
        <v>995</v>
      </c>
      <c r="P2922" t="s">
        <v>995</v>
      </c>
      <c r="Q2922" t="s">
        <v>995</v>
      </c>
      <c r="R2922" t="s">
        <v>995</v>
      </c>
      <c r="S2922" t="s">
        <v>995</v>
      </c>
      <c r="T2922" t="s">
        <v>995</v>
      </c>
      <c r="U2922" t="s">
        <v>995</v>
      </c>
      <c r="V2922" t="s">
        <v>995</v>
      </c>
      <c r="W2922" t="s">
        <v>995</v>
      </c>
      <c r="X2922" t="s">
        <v>995</v>
      </c>
      <c r="Y2922" t="s">
        <v>995</v>
      </c>
      <c r="Z2922" t="s">
        <v>995</v>
      </c>
      <c r="AA2922" t="s">
        <v>995</v>
      </c>
      <c r="AB2922" t="s">
        <v>995</v>
      </c>
      <c r="AC2922" t="s">
        <v>995</v>
      </c>
      <c r="AD2922" t="s">
        <v>995</v>
      </c>
      <c r="AE2922" t="s">
        <v>995</v>
      </c>
      <c r="AF2922" t="s">
        <v>995</v>
      </c>
      <c r="AG2922" t="s">
        <v>995</v>
      </c>
      <c r="AH2922" t="s">
        <v>995</v>
      </c>
      <c r="AI2922" t="s">
        <v>995</v>
      </c>
      <c r="AJ2922" t="s">
        <v>995</v>
      </c>
      <c r="AK2922" t="s">
        <v>995</v>
      </c>
      <c r="AL2922" t="s">
        <v>995</v>
      </c>
      <c r="AM2922" t="s">
        <v>995</v>
      </c>
      <c r="AN2922" t="s">
        <v>995</v>
      </c>
      <c r="AO2922" t="s">
        <v>995</v>
      </c>
      <c r="AP2922" t="s">
        <v>995</v>
      </c>
      <c r="AQ2922" s="286" t="s">
        <v>855</v>
      </c>
      <c r="AR2922" s="303"/>
      <c r="AS2922" s="303"/>
    </row>
    <row r="2923" spans="1:45" x14ac:dyDescent="0.3">
      <c r="A2923" s="285">
        <v>122006</v>
      </c>
      <c r="B2923" s="286" t="s">
        <v>539</v>
      </c>
      <c r="C2923" t="s">
        <v>995</v>
      </c>
      <c r="D2923" t="s">
        <v>995</v>
      </c>
      <c r="E2923" t="s">
        <v>995</v>
      </c>
      <c r="F2923" t="s">
        <v>995</v>
      </c>
      <c r="G2923" t="s">
        <v>995</v>
      </c>
      <c r="H2923" t="s">
        <v>995</v>
      </c>
      <c r="I2923" t="s">
        <v>995</v>
      </c>
      <c r="J2923" t="s">
        <v>995</v>
      </c>
      <c r="K2923" t="s">
        <v>995</v>
      </c>
      <c r="L2923" t="s">
        <v>995</v>
      </c>
      <c r="M2923" t="s">
        <v>995</v>
      </c>
      <c r="N2923" t="s">
        <v>995</v>
      </c>
      <c r="O2923" t="s">
        <v>995</v>
      </c>
      <c r="P2923" t="s">
        <v>995</v>
      </c>
      <c r="Q2923" t="s">
        <v>995</v>
      </c>
      <c r="R2923" t="s">
        <v>995</v>
      </c>
      <c r="S2923" t="s">
        <v>995</v>
      </c>
      <c r="T2923" t="s">
        <v>995</v>
      </c>
      <c r="U2923" t="s">
        <v>995</v>
      </c>
      <c r="V2923" t="s">
        <v>995</v>
      </c>
      <c r="W2923" t="s">
        <v>995</v>
      </c>
      <c r="X2923" t="s">
        <v>995</v>
      </c>
      <c r="Y2923" t="s">
        <v>995</v>
      </c>
      <c r="Z2923" t="s">
        <v>995</v>
      </c>
      <c r="AA2923" t="s">
        <v>995</v>
      </c>
      <c r="AB2923" t="s">
        <v>995</v>
      </c>
      <c r="AC2923" t="s">
        <v>995</v>
      </c>
      <c r="AD2923" t="s">
        <v>995</v>
      </c>
      <c r="AE2923" t="s">
        <v>995</v>
      </c>
      <c r="AF2923" t="s">
        <v>995</v>
      </c>
      <c r="AG2923" t="s">
        <v>995</v>
      </c>
      <c r="AH2923" t="s">
        <v>995</v>
      </c>
      <c r="AI2923" t="s">
        <v>995</v>
      </c>
      <c r="AJ2923" t="s">
        <v>995</v>
      </c>
      <c r="AK2923" t="s">
        <v>995</v>
      </c>
      <c r="AL2923" t="s">
        <v>995</v>
      </c>
      <c r="AM2923" t="s">
        <v>995</v>
      </c>
      <c r="AN2923" t="s">
        <v>995</v>
      </c>
      <c r="AO2923" t="s">
        <v>995</v>
      </c>
      <c r="AP2923" t="s">
        <v>995</v>
      </c>
      <c r="AQ2923" s="286" t="s">
        <v>855</v>
      </c>
      <c r="AR2923" s="303"/>
      <c r="AS2923" s="303"/>
    </row>
    <row r="2924" spans="1:45" x14ac:dyDescent="0.3">
      <c r="A2924" s="285">
        <v>122007</v>
      </c>
      <c r="B2924" s="286" t="s">
        <v>539</v>
      </c>
      <c r="C2924" t="s">
        <v>995</v>
      </c>
      <c r="D2924" t="s">
        <v>995</v>
      </c>
      <c r="E2924" t="s">
        <v>995</v>
      </c>
      <c r="F2924" t="s">
        <v>995</v>
      </c>
      <c r="G2924" t="s">
        <v>995</v>
      </c>
      <c r="H2924" t="s">
        <v>995</v>
      </c>
      <c r="I2924" t="s">
        <v>995</v>
      </c>
      <c r="J2924" t="s">
        <v>995</v>
      </c>
      <c r="K2924" t="s">
        <v>995</v>
      </c>
      <c r="L2924" t="s">
        <v>995</v>
      </c>
      <c r="M2924" t="s">
        <v>995</v>
      </c>
      <c r="N2924" t="s">
        <v>995</v>
      </c>
      <c r="O2924" t="s">
        <v>995</v>
      </c>
      <c r="P2924" t="s">
        <v>995</v>
      </c>
      <c r="Q2924" t="s">
        <v>995</v>
      </c>
      <c r="R2924" t="s">
        <v>995</v>
      </c>
      <c r="S2924" t="s">
        <v>995</v>
      </c>
      <c r="T2924" t="s">
        <v>995</v>
      </c>
      <c r="U2924" t="s">
        <v>995</v>
      </c>
      <c r="V2924" t="s">
        <v>995</v>
      </c>
      <c r="W2924" t="s">
        <v>995</v>
      </c>
      <c r="X2924" t="s">
        <v>995</v>
      </c>
      <c r="Y2924" t="s">
        <v>995</v>
      </c>
      <c r="Z2924" t="s">
        <v>995</v>
      </c>
      <c r="AA2924" t="s">
        <v>995</v>
      </c>
      <c r="AB2924" t="s">
        <v>995</v>
      </c>
      <c r="AC2924" t="s">
        <v>995</v>
      </c>
      <c r="AD2924" t="s">
        <v>995</v>
      </c>
      <c r="AE2924" t="s">
        <v>995</v>
      </c>
      <c r="AF2924" t="s">
        <v>995</v>
      </c>
      <c r="AG2924" t="s">
        <v>995</v>
      </c>
      <c r="AH2924" t="s">
        <v>995</v>
      </c>
      <c r="AI2924" t="s">
        <v>995</v>
      </c>
      <c r="AJ2924" t="s">
        <v>995</v>
      </c>
      <c r="AK2924" t="s">
        <v>995</v>
      </c>
      <c r="AL2924" t="s">
        <v>995</v>
      </c>
      <c r="AM2924" t="s">
        <v>995</v>
      </c>
      <c r="AN2924" t="s">
        <v>995</v>
      </c>
      <c r="AO2924" t="s">
        <v>995</v>
      </c>
      <c r="AP2924" t="s">
        <v>995</v>
      </c>
      <c r="AQ2924" s="286" t="s">
        <v>855</v>
      </c>
      <c r="AR2924" s="303"/>
      <c r="AS2924" s="303"/>
    </row>
    <row r="2925" spans="1:45" x14ac:dyDescent="0.3">
      <c r="A2925" s="285">
        <v>122008</v>
      </c>
      <c r="B2925" s="286" t="s">
        <v>539</v>
      </c>
      <c r="C2925" t="s">
        <v>995</v>
      </c>
      <c r="D2925" t="s">
        <v>995</v>
      </c>
      <c r="E2925" t="s">
        <v>995</v>
      </c>
      <c r="F2925" t="s">
        <v>995</v>
      </c>
      <c r="G2925" t="s">
        <v>995</v>
      </c>
      <c r="H2925" t="s">
        <v>995</v>
      </c>
      <c r="I2925" t="s">
        <v>995</v>
      </c>
      <c r="J2925" t="s">
        <v>995</v>
      </c>
      <c r="K2925" t="s">
        <v>995</v>
      </c>
      <c r="L2925" t="s">
        <v>995</v>
      </c>
      <c r="M2925" t="s">
        <v>995</v>
      </c>
      <c r="N2925" t="s">
        <v>995</v>
      </c>
      <c r="O2925" t="s">
        <v>995</v>
      </c>
      <c r="P2925" t="s">
        <v>995</v>
      </c>
      <c r="Q2925" t="s">
        <v>995</v>
      </c>
      <c r="R2925" t="s">
        <v>995</v>
      </c>
      <c r="S2925" t="s">
        <v>995</v>
      </c>
      <c r="T2925" t="s">
        <v>995</v>
      </c>
      <c r="U2925" t="s">
        <v>995</v>
      </c>
      <c r="V2925" t="s">
        <v>995</v>
      </c>
      <c r="W2925" t="s">
        <v>995</v>
      </c>
      <c r="X2925" t="s">
        <v>995</v>
      </c>
      <c r="Y2925" t="s">
        <v>995</v>
      </c>
      <c r="Z2925" t="s">
        <v>995</v>
      </c>
      <c r="AA2925" t="s">
        <v>995</v>
      </c>
      <c r="AB2925" t="s">
        <v>995</v>
      </c>
      <c r="AC2925" t="s">
        <v>995</v>
      </c>
      <c r="AD2925" t="s">
        <v>995</v>
      </c>
      <c r="AE2925" t="s">
        <v>995</v>
      </c>
      <c r="AF2925" t="s">
        <v>995</v>
      </c>
      <c r="AG2925" t="s">
        <v>995</v>
      </c>
      <c r="AH2925" t="s">
        <v>995</v>
      </c>
      <c r="AI2925" t="s">
        <v>995</v>
      </c>
      <c r="AJ2925" t="s">
        <v>995</v>
      </c>
      <c r="AK2925" t="s">
        <v>995</v>
      </c>
      <c r="AL2925" t="s">
        <v>995</v>
      </c>
      <c r="AM2925" t="s">
        <v>995</v>
      </c>
      <c r="AN2925" t="s">
        <v>995</v>
      </c>
      <c r="AO2925" t="s">
        <v>995</v>
      </c>
      <c r="AP2925" t="s">
        <v>995</v>
      </c>
      <c r="AQ2925" s="286" t="s">
        <v>855</v>
      </c>
      <c r="AR2925" s="303"/>
      <c r="AS2925" s="303"/>
    </row>
    <row r="2926" spans="1:45" x14ac:dyDescent="0.3">
      <c r="A2926" s="285">
        <v>122009</v>
      </c>
      <c r="B2926" s="286" t="s">
        <v>539</v>
      </c>
      <c r="C2926" t="s">
        <v>995</v>
      </c>
      <c r="D2926" t="s">
        <v>995</v>
      </c>
      <c r="E2926" t="s">
        <v>995</v>
      </c>
      <c r="F2926" t="s">
        <v>995</v>
      </c>
      <c r="G2926" t="s">
        <v>995</v>
      </c>
      <c r="H2926" t="s">
        <v>995</v>
      </c>
      <c r="I2926" t="s">
        <v>995</v>
      </c>
      <c r="J2926" t="s">
        <v>995</v>
      </c>
      <c r="K2926" t="s">
        <v>995</v>
      </c>
      <c r="L2926" t="s">
        <v>995</v>
      </c>
      <c r="M2926" t="s">
        <v>995</v>
      </c>
      <c r="N2926" t="s">
        <v>995</v>
      </c>
      <c r="O2926" t="s">
        <v>995</v>
      </c>
      <c r="P2926" t="s">
        <v>995</v>
      </c>
      <c r="Q2926" t="s">
        <v>995</v>
      </c>
      <c r="R2926" t="s">
        <v>995</v>
      </c>
      <c r="S2926" t="s">
        <v>995</v>
      </c>
      <c r="T2926" t="s">
        <v>995</v>
      </c>
      <c r="U2926" t="s">
        <v>995</v>
      </c>
      <c r="V2926" t="s">
        <v>995</v>
      </c>
      <c r="W2926" t="s">
        <v>995</v>
      </c>
      <c r="X2926" t="s">
        <v>995</v>
      </c>
      <c r="Y2926" t="s">
        <v>995</v>
      </c>
      <c r="Z2926" t="s">
        <v>995</v>
      </c>
      <c r="AA2926" t="s">
        <v>995</v>
      </c>
      <c r="AB2926" t="s">
        <v>995</v>
      </c>
      <c r="AC2926" t="s">
        <v>995</v>
      </c>
      <c r="AD2926" t="s">
        <v>995</v>
      </c>
      <c r="AE2926" t="s">
        <v>995</v>
      </c>
      <c r="AF2926" t="s">
        <v>995</v>
      </c>
      <c r="AG2926" t="s">
        <v>995</v>
      </c>
      <c r="AH2926" t="s">
        <v>995</v>
      </c>
      <c r="AI2926" t="s">
        <v>995</v>
      </c>
      <c r="AJ2926" t="s">
        <v>995</v>
      </c>
      <c r="AK2926" t="s">
        <v>995</v>
      </c>
      <c r="AL2926" t="s">
        <v>995</v>
      </c>
      <c r="AM2926" t="s">
        <v>995</v>
      </c>
      <c r="AN2926" t="s">
        <v>995</v>
      </c>
      <c r="AO2926" t="s">
        <v>995</v>
      </c>
      <c r="AP2926" t="s">
        <v>995</v>
      </c>
      <c r="AQ2926" s="286" t="s">
        <v>855</v>
      </c>
      <c r="AR2926" s="303"/>
      <c r="AS2926" s="303"/>
    </row>
    <row r="2927" spans="1:45" x14ac:dyDescent="0.3">
      <c r="A2927" s="285">
        <v>122010</v>
      </c>
      <c r="B2927" s="286" t="s">
        <v>539</v>
      </c>
      <c r="C2927" t="s">
        <v>995</v>
      </c>
      <c r="D2927" t="s">
        <v>995</v>
      </c>
      <c r="E2927" t="s">
        <v>995</v>
      </c>
      <c r="F2927" t="s">
        <v>995</v>
      </c>
      <c r="G2927" t="s">
        <v>995</v>
      </c>
      <c r="H2927" t="s">
        <v>995</v>
      </c>
      <c r="I2927" t="s">
        <v>995</v>
      </c>
      <c r="J2927" t="s">
        <v>995</v>
      </c>
      <c r="K2927" t="s">
        <v>995</v>
      </c>
      <c r="L2927" t="s">
        <v>995</v>
      </c>
      <c r="M2927" t="s">
        <v>995</v>
      </c>
      <c r="N2927" t="s">
        <v>995</v>
      </c>
      <c r="O2927" t="s">
        <v>995</v>
      </c>
      <c r="P2927" t="s">
        <v>995</v>
      </c>
      <c r="Q2927" t="s">
        <v>995</v>
      </c>
      <c r="R2927" t="s">
        <v>995</v>
      </c>
      <c r="S2927" t="s">
        <v>995</v>
      </c>
      <c r="T2927" t="s">
        <v>995</v>
      </c>
      <c r="U2927" t="s">
        <v>995</v>
      </c>
      <c r="V2927" t="s">
        <v>995</v>
      </c>
      <c r="W2927" t="s">
        <v>995</v>
      </c>
      <c r="X2927" t="s">
        <v>995</v>
      </c>
      <c r="Y2927" t="s">
        <v>995</v>
      </c>
      <c r="Z2927" t="s">
        <v>995</v>
      </c>
      <c r="AA2927" t="s">
        <v>995</v>
      </c>
      <c r="AB2927" t="s">
        <v>995</v>
      </c>
      <c r="AC2927" t="s">
        <v>995</v>
      </c>
      <c r="AD2927" t="s">
        <v>995</v>
      </c>
      <c r="AE2927" t="s">
        <v>995</v>
      </c>
      <c r="AF2927" t="s">
        <v>995</v>
      </c>
      <c r="AG2927" t="s">
        <v>995</v>
      </c>
      <c r="AH2927" t="s">
        <v>995</v>
      </c>
      <c r="AI2927" t="s">
        <v>995</v>
      </c>
      <c r="AJ2927" t="s">
        <v>995</v>
      </c>
      <c r="AK2927" t="s">
        <v>995</v>
      </c>
      <c r="AL2927" t="s">
        <v>995</v>
      </c>
      <c r="AM2927" t="s">
        <v>995</v>
      </c>
      <c r="AN2927" t="s">
        <v>995</v>
      </c>
      <c r="AO2927" t="s">
        <v>995</v>
      </c>
      <c r="AP2927" t="s">
        <v>995</v>
      </c>
      <c r="AQ2927" s="286" t="s">
        <v>855</v>
      </c>
      <c r="AR2927" s="303"/>
      <c r="AS2927" s="303"/>
    </row>
    <row r="2928" spans="1:45" ht="21.6" x14ac:dyDescent="0.3">
      <c r="A2928" s="285">
        <v>122011</v>
      </c>
      <c r="B2928" s="286" t="s">
        <v>61</v>
      </c>
      <c r="C2928" t="s">
        <v>226</v>
      </c>
      <c r="D2928" t="s">
        <v>226</v>
      </c>
      <c r="E2928" t="s">
        <v>226</v>
      </c>
      <c r="F2928" t="s">
        <v>226</v>
      </c>
      <c r="G2928" t="s">
        <v>224</v>
      </c>
      <c r="H2928" t="s">
        <v>226</v>
      </c>
      <c r="I2928" t="s">
        <v>224</v>
      </c>
      <c r="J2928" t="s">
        <v>226</v>
      </c>
      <c r="K2928" t="s">
        <v>226</v>
      </c>
      <c r="L2928" t="s">
        <v>226</v>
      </c>
      <c r="M2928" t="s">
        <v>224</v>
      </c>
      <c r="N2928" t="s">
        <v>224</v>
      </c>
      <c r="O2928" t="s">
        <v>226</v>
      </c>
      <c r="P2928" t="s">
        <v>224</v>
      </c>
      <c r="Q2928" t="s">
        <v>224</v>
      </c>
      <c r="R2928" t="s">
        <v>226</v>
      </c>
      <c r="S2928" t="s">
        <v>226</v>
      </c>
      <c r="T2928" t="s">
        <v>224</v>
      </c>
      <c r="U2928" t="s">
        <v>226</v>
      </c>
      <c r="V2928" t="s">
        <v>226</v>
      </c>
      <c r="W2928" t="s">
        <v>226</v>
      </c>
      <c r="X2928" t="s">
        <v>226</v>
      </c>
      <c r="Y2928" t="s">
        <v>226</v>
      </c>
      <c r="Z2928" t="s">
        <v>226</v>
      </c>
      <c r="AA2928" t="s">
        <v>225</v>
      </c>
      <c r="AB2928" t="s">
        <v>226</v>
      </c>
      <c r="AC2928" t="s">
        <v>226</v>
      </c>
      <c r="AD2928" t="s">
        <v>226</v>
      </c>
      <c r="AE2928" t="s">
        <v>226</v>
      </c>
      <c r="AF2928" t="s">
        <v>224</v>
      </c>
      <c r="AG2928" t="s">
        <v>226</v>
      </c>
      <c r="AH2928" t="s">
        <v>226</v>
      </c>
      <c r="AI2928" t="s">
        <v>226</v>
      </c>
      <c r="AJ2928" t="s">
        <v>226</v>
      </c>
      <c r="AK2928" t="s">
        <v>224</v>
      </c>
      <c r="AL2928" t="s">
        <v>226</v>
      </c>
      <c r="AM2928" t="s">
        <v>225</v>
      </c>
      <c r="AN2928" t="s">
        <v>225</v>
      </c>
      <c r="AO2928" t="s">
        <v>226</v>
      </c>
      <c r="AP2928" t="s">
        <v>226</v>
      </c>
      <c r="AQ2928" s="286" t="s">
        <v>394</v>
      </c>
      <c r="AR2928" s="307"/>
      <c r="AS2928" s="310"/>
    </row>
    <row r="2929" spans="1:47" x14ac:dyDescent="0.3">
      <c r="A2929" s="285">
        <v>122012</v>
      </c>
      <c r="B2929" s="286" t="s">
        <v>540</v>
      </c>
      <c r="AQ2929" s="286" t="s">
        <v>394</v>
      </c>
      <c r="AR2929" s="303"/>
      <c r="AS2929" s="303"/>
    </row>
    <row r="2930" spans="1:47" x14ac:dyDescent="0.3">
      <c r="A2930" s="285">
        <v>122013</v>
      </c>
      <c r="B2930" s="286" t="s">
        <v>539</v>
      </c>
      <c r="C2930" t="s">
        <v>995</v>
      </c>
      <c r="D2930" t="s">
        <v>995</v>
      </c>
      <c r="E2930" t="s">
        <v>995</v>
      </c>
      <c r="F2930" t="s">
        <v>995</v>
      </c>
      <c r="G2930" t="s">
        <v>995</v>
      </c>
      <c r="H2930" t="s">
        <v>995</v>
      </c>
      <c r="I2930" t="s">
        <v>995</v>
      </c>
      <c r="J2930" t="s">
        <v>995</v>
      </c>
      <c r="K2930" t="s">
        <v>995</v>
      </c>
      <c r="L2930" t="s">
        <v>995</v>
      </c>
      <c r="M2930" t="s">
        <v>995</v>
      </c>
      <c r="N2930" t="s">
        <v>995</v>
      </c>
      <c r="O2930" t="s">
        <v>995</v>
      </c>
      <c r="P2930" t="s">
        <v>995</v>
      </c>
      <c r="Q2930" t="s">
        <v>995</v>
      </c>
      <c r="R2930" t="s">
        <v>995</v>
      </c>
      <c r="S2930" t="s">
        <v>995</v>
      </c>
      <c r="T2930" t="s">
        <v>995</v>
      </c>
      <c r="U2930" t="s">
        <v>995</v>
      </c>
      <c r="V2930" t="s">
        <v>995</v>
      </c>
      <c r="W2930" t="s">
        <v>995</v>
      </c>
      <c r="X2930" t="s">
        <v>995</v>
      </c>
      <c r="Y2930" t="s">
        <v>995</v>
      </c>
      <c r="Z2930" t="s">
        <v>995</v>
      </c>
      <c r="AA2930" t="s">
        <v>995</v>
      </c>
      <c r="AB2930" t="s">
        <v>995</v>
      </c>
      <c r="AC2930" t="s">
        <v>995</v>
      </c>
      <c r="AD2930" t="s">
        <v>995</v>
      </c>
      <c r="AE2930" t="s">
        <v>995</v>
      </c>
      <c r="AF2930" t="s">
        <v>995</v>
      </c>
      <c r="AG2930" t="s">
        <v>995</v>
      </c>
      <c r="AH2930" t="s">
        <v>995</v>
      </c>
      <c r="AI2930" t="s">
        <v>995</v>
      </c>
      <c r="AJ2930" t="s">
        <v>995</v>
      </c>
      <c r="AK2930" t="s">
        <v>995</v>
      </c>
      <c r="AL2930" t="s">
        <v>995</v>
      </c>
      <c r="AM2930" t="s">
        <v>995</v>
      </c>
      <c r="AN2930" t="s">
        <v>995</v>
      </c>
      <c r="AO2930" t="s">
        <v>995</v>
      </c>
      <c r="AP2930" t="s">
        <v>995</v>
      </c>
      <c r="AQ2930" s="286" t="s">
        <v>855</v>
      </c>
      <c r="AR2930" s="303"/>
      <c r="AS2930" s="303"/>
    </row>
    <row r="2931" spans="1:47" x14ac:dyDescent="0.3">
      <c r="A2931" s="285">
        <v>122014</v>
      </c>
      <c r="B2931" s="286" t="s">
        <v>539</v>
      </c>
      <c r="C2931" t="s">
        <v>995</v>
      </c>
      <c r="D2931" t="s">
        <v>995</v>
      </c>
      <c r="E2931" t="s">
        <v>995</v>
      </c>
      <c r="F2931" t="s">
        <v>995</v>
      </c>
      <c r="G2931" t="s">
        <v>995</v>
      </c>
      <c r="H2931" t="s">
        <v>995</v>
      </c>
      <c r="I2931" t="s">
        <v>995</v>
      </c>
      <c r="J2931" t="s">
        <v>995</v>
      </c>
      <c r="K2931" t="s">
        <v>995</v>
      </c>
      <c r="L2931" t="s">
        <v>995</v>
      </c>
      <c r="M2931" t="s">
        <v>995</v>
      </c>
      <c r="N2931" t="s">
        <v>995</v>
      </c>
      <c r="O2931" t="s">
        <v>995</v>
      </c>
      <c r="P2931" t="s">
        <v>995</v>
      </c>
      <c r="Q2931" t="s">
        <v>995</v>
      </c>
      <c r="R2931" t="s">
        <v>995</v>
      </c>
      <c r="S2931" t="s">
        <v>995</v>
      </c>
      <c r="T2931" t="s">
        <v>995</v>
      </c>
      <c r="U2931" t="s">
        <v>995</v>
      </c>
      <c r="V2931" t="s">
        <v>995</v>
      </c>
      <c r="W2931" t="s">
        <v>995</v>
      </c>
      <c r="X2931" t="s">
        <v>995</v>
      </c>
      <c r="Y2931" t="s">
        <v>995</v>
      </c>
      <c r="Z2931" t="s">
        <v>995</v>
      </c>
      <c r="AA2931" t="s">
        <v>995</v>
      </c>
      <c r="AB2931" t="s">
        <v>995</v>
      </c>
      <c r="AC2931" t="s">
        <v>995</v>
      </c>
      <c r="AD2931" t="s">
        <v>995</v>
      </c>
      <c r="AE2931" t="s">
        <v>995</v>
      </c>
      <c r="AF2931" t="s">
        <v>995</v>
      </c>
      <c r="AG2931" t="s">
        <v>995</v>
      </c>
      <c r="AH2931" t="s">
        <v>995</v>
      </c>
      <c r="AI2931" t="s">
        <v>995</v>
      </c>
      <c r="AJ2931" t="s">
        <v>995</v>
      </c>
      <c r="AK2931" t="s">
        <v>995</v>
      </c>
      <c r="AL2931" t="s">
        <v>995</v>
      </c>
      <c r="AM2931" t="s">
        <v>995</v>
      </c>
      <c r="AN2931" t="s">
        <v>995</v>
      </c>
      <c r="AO2931" t="s">
        <v>995</v>
      </c>
      <c r="AP2931" t="s">
        <v>995</v>
      </c>
      <c r="AQ2931" s="286" t="s">
        <v>855</v>
      </c>
      <c r="AR2931" s="303"/>
      <c r="AS2931" s="303"/>
    </row>
    <row r="2932" spans="1:47" x14ac:dyDescent="0.3">
      <c r="A2932" s="285">
        <v>122016</v>
      </c>
      <c r="B2932" s="286" t="s">
        <v>539</v>
      </c>
      <c r="C2932" t="s">
        <v>995</v>
      </c>
      <c r="D2932" t="s">
        <v>995</v>
      </c>
      <c r="E2932" t="s">
        <v>995</v>
      </c>
      <c r="F2932" t="s">
        <v>995</v>
      </c>
      <c r="G2932" t="s">
        <v>995</v>
      </c>
      <c r="H2932" t="s">
        <v>995</v>
      </c>
      <c r="I2932" t="s">
        <v>995</v>
      </c>
      <c r="J2932" t="s">
        <v>995</v>
      </c>
      <c r="K2932" t="s">
        <v>995</v>
      </c>
      <c r="L2932" t="s">
        <v>995</v>
      </c>
      <c r="M2932" t="s">
        <v>995</v>
      </c>
      <c r="N2932" t="s">
        <v>995</v>
      </c>
      <c r="O2932" t="s">
        <v>995</v>
      </c>
      <c r="P2932" t="s">
        <v>995</v>
      </c>
      <c r="Q2932" t="s">
        <v>995</v>
      </c>
      <c r="R2932" t="s">
        <v>995</v>
      </c>
      <c r="S2932" t="s">
        <v>995</v>
      </c>
      <c r="T2932" t="s">
        <v>995</v>
      </c>
      <c r="U2932" t="s">
        <v>995</v>
      </c>
      <c r="V2932" t="s">
        <v>995</v>
      </c>
      <c r="W2932" t="s">
        <v>995</v>
      </c>
      <c r="X2932" t="s">
        <v>995</v>
      </c>
      <c r="Y2932" t="s">
        <v>995</v>
      </c>
      <c r="Z2932" t="s">
        <v>995</v>
      </c>
      <c r="AA2932" t="s">
        <v>995</v>
      </c>
      <c r="AB2932" t="s">
        <v>995</v>
      </c>
      <c r="AC2932" t="s">
        <v>995</v>
      </c>
      <c r="AD2932" t="s">
        <v>995</v>
      </c>
      <c r="AE2932" t="s">
        <v>995</v>
      </c>
      <c r="AF2932" t="s">
        <v>995</v>
      </c>
      <c r="AG2932" t="s">
        <v>995</v>
      </c>
      <c r="AH2932" t="s">
        <v>995</v>
      </c>
      <c r="AI2932" t="s">
        <v>995</v>
      </c>
      <c r="AJ2932" t="s">
        <v>995</v>
      </c>
      <c r="AK2932" t="s">
        <v>995</v>
      </c>
      <c r="AL2932" t="s">
        <v>995</v>
      </c>
      <c r="AM2932" t="s">
        <v>995</v>
      </c>
      <c r="AN2932" t="s">
        <v>995</v>
      </c>
      <c r="AO2932" t="s">
        <v>995</v>
      </c>
      <c r="AP2932" t="s">
        <v>995</v>
      </c>
      <c r="AQ2932" s="286" t="s">
        <v>855</v>
      </c>
      <c r="AR2932" s="303"/>
      <c r="AS2932" s="303"/>
    </row>
    <row r="2933" spans="1:47" ht="28.8" x14ac:dyDescent="0.3">
      <c r="A2933" s="285">
        <v>122017</v>
      </c>
      <c r="B2933" s="286" t="s">
        <v>67</v>
      </c>
      <c r="C2933" t="s">
        <v>226</v>
      </c>
      <c r="D2933" t="s">
        <v>226</v>
      </c>
      <c r="E2933" t="s">
        <v>226</v>
      </c>
      <c r="F2933" t="s">
        <v>226</v>
      </c>
      <c r="G2933" t="s">
        <v>224</v>
      </c>
      <c r="H2933" t="s">
        <v>226</v>
      </c>
      <c r="I2933" t="s">
        <v>226</v>
      </c>
      <c r="J2933" t="s">
        <v>226</v>
      </c>
      <c r="K2933" t="s">
        <v>226</v>
      </c>
      <c r="L2933" t="s">
        <v>224</v>
      </c>
      <c r="M2933" t="s">
        <v>226</v>
      </c>
      <c r="N2933" t="s">
        <v>224</v>
      </c>
      <c r="O2933" t="s">
        <v>226</v>
      </c>
      <c r="P2933" t="s">
        <v>226</v>
      </c>
      <c r="Q2933" t="s">
        <v>226</v>
      </c>
      <c r="R2933" t="s">
        <v>226</v>
      </c>
      <c r="S2933" t="s">
        <v>226</v>
      </c>
      <c r="T2933" t="s">
        <v>224</v>
      </c>
      <c r="U2933" t="s">
        <v>226</v>
      </c>
      <c r="V2933" t="s">
        <v>224</v>
      </c>
      <c r="W2933" t="s">
        <v>226</v>
      </c>
      <c r="X2933" t="s">
        <v>224</v>
      </c>
      <c r="Y2933" t="s">
        <v>224</v>
      </c>
      <c r="Z2933" t="s">
        <v>226</v>
      </c>
      <c r="AA2933" t="s">
        <v>224</v>
      </c>
      <c r="AB2933" t="s">
        <v>226</v>
      </c>
      <c r="AC2933" t="s">
        <v>226</v>
      </c>
      <c r="AD2933" t="s">
        <v>226</v>
      </c>
      <c r="AE2933" t="s">
        <v>226</v>
      </c>
      <c r="AF2933" t="s">
        <v>226</v>
      </c>
      <c r="AG2933" t="s">
        <v>225</v>
      </c>
      <c r="AH2933" t="s">
        <v>225</v>
      </c>
      <c r="AI2933" t="s">
        <v>225</v>
      </c>
      <c r="AJ2933" t="s">
        <v>225</v>
      </c>
      <c r="AK2933" t="s">
        <v>225</v>
      </c>
      <c r="AL2933" t="s">
        <v>394</v>
      </c>
      <c r="AM2933" t="s">
        <v>394</v>
      </c>
      <c r="AN2933" t="s">
        <v>394</v>
      </c>
      <c r="AO2933" t="s">
        <v>394</v>
      </c>
      <c r="AP2933" t="s">
        <v>394</v>
      </c>
      <c r="AQ2933" s="286" t="s">
        <v>394</v>
      </c>
      <c r="AR2933" s="307"/>
      <c r="AS2933" s="310"/>
    </row>
    <row r="2934" spans="1:47" ht="21.6" x14ac:dyDescent="0.3">
      <c r="A2934" s="285">
        <v>122018</v>
      </c>
      <c r="B2934" s="286" t="s">
        <v>61</v>
      </c>
      <c r="C2934" t="s">
        <v>226</v>
      </c>
      <c r="D2934" t="s">
        <v>226</v>
      </c>
      <c r="E2934" t="s">
        <v>226</v>
      </c>
      <c r="F2934" t="s">
        <v>226</v>
      </c>
      <c r="G2934" t="s">
        <v>226</v>
      </c>
      <c r="H2934" t="s">
        <v>226</v>
      </c>
      <c r="I2934" t="s">
        <v>224</v>
      </c>
      <c r="J2934" t="s">
        <v>226</v>
      </c>
      <c r="K2934" t="s">
        <v>226</v>
      </c>
      <c r="L2934" t="s">
        <v>224</v>
      </c>
      <c r="M2934" t="s">
        <v>226</v>
      </c>
      <c r="N2934" t="s">
        <v>226</v>
      </c>
      <c r="O2934" t="s">
        <v>224</v>
      </c>
      <c r="P2934" t="s">
        <v>224</v>
      </c>
      <c r="Q2934" t="s">
        <v>224</v>
      </c>
      <c r="R2934" t="s">
        <v>226</v>
      </c>
      <c r="S2934" t="s">
        <v>226</v>
      </c>
      <c r="T2934" t="s">
        <v>226</v>
      </c>
      <c r="U2934" t="s">
        <v>224</v>
      </c>
      <c r="V2934" t="s">
        <v>226</v>
      </c>
      <c r="W2934" t="s">
        <v>226</v>
      </c>
      <c r="X2934" t="s">
        <v>225</v>
      </c>
      <c r="Y2934" t="s">
        <v>226</v>
      </c>
      <c r="Z2934" t="s">
        <v>224</v>
      </c>
      <c r="AA2934" t="s">
        <v>226</v>
      </c>
      <c r="AB2934" t="s">
        <v>226</v>
      </c>
      <c r="AC2934" t="s">
        <v>226</v>
      </c>
      <c r="AD2934" t="s">
        <v>226</v>
      </c>
      <c r="AE2934" t="s">
        <v>224</v>
      </c>
      <c r="AF2934" t="s">
        <v>224</v>
      </c>
      <c r="AG2934" t="s">
        <v>226</v>
      </c>
      <c r="AH2934" t="s">
        <v>226</v>
      </c>
      <c r="AI2934" t="s">
        <v>226</v>
      </c>
      <c r="AJ2934" t="s">
        <v>226</v>
      </c>
      <c r="AK2934" t="s">
        <v>226</v>
      </c>
      <c r="AL2934" t="s">
        <v>226</v>
      </c>
      <c r="AM2934" t="s">
        <v>226</v>
      </c>
      <c r="AN2934" t="s">
        <v>226</v>
      </c>
      <c r="AO2934" t="s">
        <v>225</v>
      </c>
      <c r="AP2934" t="s">
        <v>226</v>
      </c>
      <c r="AQ2934" s="286" t="s">
        <v>394</v>
      </c>
      <c r="AR2934" s="307"/>
      <c r="AS2934" s="310"/>
    </row>
    <row r="2935" spans="1:47" x14ac:dyDescent="0.3">
      <c r="A2935" s="285">
        <v>122019</v>
      </c>
      <c r="B2935" s="286" t="s">
        <v>540</v>
      </c>
      <c r="AQ2935" s="286" t="s">
        <v>394</v>
      </c>
      <c r="AR2935" s="303"/>
      <c r="AS2935" s="303"/>
    </row>
    <row r="2936" spans="1:47" x14ac:dyDescent="0.3">
      <c r="A2936" s="285">
        <v>122020</v>
      </c>
      <c r="B2936" s="286" t="s">
        <v>539</v>
      </c>
      <c r="C2936" t="s">
        <v>995</v>
      </c>
      <c r="D2936" t="s">
        <v>995</v>
      </c>
      <c r="E2936" t="s">
        <v>995</v>
      </c>
      <c r="F2936" t="s">
        <v>995</v>
      </c>
      <c r="G2936" t="s">
        <v>995</v>
      </c>
      <c r="H2936" t="s">
        <v>995</v>
      </c>
      <c r="I2936" t="s">
        <v>995</v>
      </c>
      <c r="J2936" t="s">
        <v>995</v>
      </c>
      <c r="K2936" t="s">
        <v>995</v>
      </c>
      <c r="L2936" t="s">
        <v>995</v>
      </c>
      <c r="M2936" t="s">
        <v>995</v>
      </c>
      <c r="N2936" t="s">
        <v>995</v>
      </c>
      <c r="O2936" t="s">
        <v>995</v>
      </c>
      <c r="P2936" t="s">
        <v>995</v>
      </c>
      <c r="Q2936" t="s">
        <v>995</v>
      </c>
      <c r="R2936" t="s">
        <v>995</v>
      </c>
      <c r="S2936" t="s">
        <v>995</v>
      </c>
      <c r="T2936" t="s">
        <v>995</v>
      </c>
      <c r="U2936" t="s">
        <v>995</v>
      </c>
      <c r="V2936" t="s">
        <v>995</v>
      </c>
      <c r="W2936" t="s">
        <v>995</v>
      </c>
      <c r="X2936" t="s">
        <v>995</v>
      </c>
      <c r="Y2936" t="s">
        <v>995</v>
      </c>
      <c r="Z2936" t="s">
        <v>995</v>
      </c>
      <c r="AA2936" t="s">
        <v>995</v>
      </c>
      <c r="AB2936" t="s">
        <v>995</v>
      </c>
      <c r="AC2936" t="s">
        <v>995</v>
      </c>
      <c r="AD2936" t="s">
        <v>995</v>
      </c>
      <c r="AE2936" t="s">
        <v>995</v>
      </c>
      <c r="AF2936" t="s">
        <v>995</v>
      </c>
      <c r="AG2936" t="s">
        <v>995</v>
      </c>
      <c r="AH2936" t="s">
        <v>995</v>
      </c>
      <c r="AI2936" t="s">
        <v>995</v>
      </c>
      <c r="AJ2936" t="s">
        <v>995</v>
      </c>
      <c r="AK2936" t="s">
        <v>995</v>
      </c>
      <c r="AL2936" t="s">
        <v>995</v>
      </c>
      <c r="AM2936" t="s">
        <v>995</v>
      </c>
      <c r="AN2936" t="s">
        <v>995</v>
      </c>
      <c r="AO2936" t="s">
        <v>995</v>
      </c>
      <c r="AP2936" t="s">
        <v>995</v>
      </c>
      <c r="AQ2936" s="286" t="s">
        <v>855</v>
      </c>
      <c r="AR2936" s="303"/>
      <c r="AS2936" s="303"/>
    </row>
    <row r="2937" spans="1:47" x14ac:dyDescent="0.3">
      <c r="A2937" s="285">
        <v>122023</v>
      </c>
      <c r="B2937" s="286" t="s">
        <v>539</v>
      </c>
      <c r="C2937" t="s">
        <v>995</v>
      </c>
      <c r="D2937" t="s">
        <v>995</v>
      </c>
      <c r="E2937" t="s">
        <v>995</v>
      </c>
      <c r="F2937" t="s">
        <v>995</v>
      </c>
      <c r="G2937" t="s">
        <v>995</v>
      </c>
      <c r="H2937" t="s">
        <v>995</v>
      </c>
      <c r="I2937" t="s">
        <v>995</v>
      </c>
      <c r="J2937" t="s">
        <v>995</v>
      </c>
      <c r="K2937" t="s">
        <v>995</v>
      </c>
      <c r="L2937" t="s">
        <v>995</v>
      </c>
      <c r="M2937" t="s">
        <v>995</v>
      </c>
      <c r="N2937" t="s">
        <v>995</v>
      </c>
      <c r="O2937" t="s">
        <v>995</v>
      </c>
      <c r="P2937" t="s">
        <v>995</v>
      </c>
      <c r="Q2937" t="s">
        <v>995</v>
      </c>
      <c r="R2937" t="s">
        <v>995</v>
      </c>
      <c r="S2937" t="s">
        <v>995</v>
      </c>
      <c r="T2937" t="s">
        <v>995</v>
      </c>
      <c r="U2937" t="s">
        <v>995</v>
      </c>
      <c r="V2937" t="s">
        <v>995</v>
      </c>
      <c r="W2937" t="s">
        <v>995</v>
      </c>
      <c r="X2937" t="s">
        <v>995</v>
      </c>
      <c r="Y2937" t="s">
        <v>995</v>
      </c>
      <c r="Z2937" t="s">
        <v>995</v>
      </c>
      <c r="AA2937" t="s">
        <v>995</v>
      </c>
      <c r="AB2937" t="s">
        <v>995</v>
      </c>
      <c r="AC2937" t="s">
        <v>995</v>
      </c>
      <c r="AD2937" t="s">
        <v>995</v>
      </c>
      <c r="AE2937" t="s">
        <v>995</v>
      </c>
      <c r="AF2937" t="s">
        <v>995</v>
      </c>
      <c r="AG2937" t="s">
        <v>995</v>
      </c>
      <c r="AH2937" t="s">
        <v>995</v>
      </c>
      <c r="AI2937" t="s">
        <v>995</v>
      </c>
      <c r="AJ2937" t="s">
        <v>995</v>
      </c>
      <c r="AK2937" t="s">
        <v>995</v>
      </c>
      <c r="AL2937" t="s">
        <v>995</v>
      </c>
      <c r="AM2937" t="s">
        <v>995</v>
      </c>
      <c r="AN2937" t="s">
        <v>995</v>
      </c>
      <c r="AO2937" t="s">
        <v>995</v>
      </c>
      <c r="AP2937" t="s">
        <v>995</v>
      </c>
      <c r="AQ2937" s="286" t="s">
        <v>855</v>
      </c>
      <c r="AR2937" s="303"/>
      <c r="AS2937" s="303"/>
    </row>
    <row r="2938" spans="1:47" x14ac:dyDescent="0.3">
      <c r="A2938" s="285">
        <v>122024</v>
      </c>
      <c r="B2938" s="286" t="s">
        <v>539</v>
      </c>
      <c r="C2938" t="s">
        <v>995</v>
      </c>
      <c r="D2938" t="s">
        <v>995</v>
      </c>
      <c r="E2938" t="s">
        <v>995</v>
      </c>
      <c r="F2938" t="s">
        <v>995</v>
      </c>
      <c r="G2938" t="s">
        <v>995</v>
      </c>
      <c r="H2938" t="s">
        <v>995</v>
      </c>
      <c r="I2938" t="s">
        <v>995</v>
      </c>
      <c r="J2938" t="s">
        <v>995</v>
      </c>
      <c r="K2938" t="s">
        <v>995</v>
      </c>
      <c r="L2938" t="s">
        <v>995</v>
      </c>
      <c r="M2938" t="s">
        <v>995</v>
      </c>
      <c r="N2938" t="s">
        <v>995</v>
      </c>
      <c r="O2938" t="s">
        <v>995</v>
      </c>
      <c r="P2938" t="s">
        <v>995</v>
      </c>
      <c r="Q2938" t="s">
        <v>995</v>
      </c>
      <c r="R2938" t="s">
        <v>995</v>
      </c>
      <c r="S2938" t="s">
        <v>995</v>
      </c>
      <c r="T2938" t="s">
        <v>995</v>
      </c>
      <c r="U2938" t="s">
        <v>995</v>
      </c>
      <c r="V2938" t="s">
        <v>995</v>
      </c>
      <c r="W2938" t="s">
        <v>995</v>
      </c>
      <c r="X2938" t="s">
        <v>995</v>
      </c>
      <c r="Y2938" t="s">
        <v>995</v>
      </c>
      <c r="Z2938" t="s">
        <v>995</v>
      </c>
      <c r="AA2938" t="s">
        <v>995</v>
      </c>
      <c r="AB2938" t="s">
        <v>995</v>
      </c>
      <c r="AC2938" t="s">
        <v>995</v>
      </c>
      <c r="AD2938" t="s">
        <v>995</v>
      </c>
      <c r="AE2938" t="s">
        <v>995</v>
      </c>
      <c r="AF2938" t="s">
        <v>995</v>
      </c>
      <c r="AG2938" t="s">
        <v>995</v>
      </c>
      <c r="AH2938" t="s">
        <v>995</v>
      </c>
      <c r="AI2938" t="s">
        <v>995</v>
      </c>
      <c r="AJ2938" t="s">
        <v>995</v>
      </c>
      <c r="AK2938" t="s">
        <v>995</v>
      </c>
      <c r="AL2938" t="s">
        <v>995</v>
      </c>
      <c r="AM2938" t="s">
        <v>995</v>
      </c>
      <c r="AN2938" t="s">
        <v>995</v>
      </c>
      <c r="AO2938" t="s">
        <v>995</v>
      </c>
      <c r="AP2938" t="s">
        <v>995</v>
      </c>
      <c r="AQ2938" s="286" t="s">
        <v>855</v>
      </c>
      <c r="AR2938" s="303"/>
      <c r="AS2938" s="303"/>
    </row>
    <row r="2939" spans="1:47" x14ac:dyDescent="0.3">
      <c r="A2939" s="285">
        <v>122025</v>
      </c>
      <c r="B2939" s="286" t="s">
        <v>539</v>
      </c>
      <c r="C2939" t="s">
        <v>995</v>
      </c>
      <c r="D2939" t="s">
        <v>995</v>
      </c>
      <c r="E2939" t="s">
        <v>995</v>
      </c>
      <c r="F2939" t="s">
        <v>995</v>
      </c>
      <c r="G2939" t="s">
        <v>995</v>
      </c>
      <c r="H2939" t="s">
        <v>995</v>
      </c>
      <c r="I2939" t="s">
        <v>995</v>
      </c>
      <c r="J2939" t="s">
        <v>995</v>
      </c>
      <c r="K2939" t="s">
        <v>995</v>
      </c>
      <c r="L2939" t="s">
        <v>995</v>
      </c>
      <c r="M2939" t="s">
        <v>995</v>
      </c>
      <c r="N2939" t="s">
        <v>995</v>
      </c>
      <c r="O2939" t="s">
        <v>995</v>
      </c>
      <c r="P2939" t="s">
        <v>995</v>
      </c>
      <c r="Q2939" t="s">
        <v>995</v>
      </c>
      <c r="R2939" t="s">
        <v>995</v>
      </c>
      <c r="S2939" t="s">
        <v>995</v>
      </c>
      <c r="T2939" t="s">
        <v>995</v>
      </c>
      <c r="U2939" t="s">
        <v>995</v>
      </c>
      <c r="V2939" t="s">
        <v>995</v>
      </c>
      <c r="W2939" t="s">
        <v>995</v>
      </c>
      <c r="X2939" t="s">
        <v>995</v>
      </c>
      <c r="Y2939" t="s">
        <v>995</v>
      </c>
      <c r="Z2939" t="s">
        <v>995</v>
      </c>
      <c r="AA2939" t="s">
        <v>995</v>
      </c>
      <c r="AB2939" t="s">
        <v>995</v>
      </c>
      <c r="AC2939" t="s">
        <v>995</v>
      </c>
      <c r="AD2939" t="s">
        <v>995</v>
      </c>
      <c r="AE2939" t="s">
        <v>995</v>
      </c>
      <c r="AF2939" t="s">
        <v>995</v>
      </c>
      <c r="AG2939" t="s">
        <v>995</v>
      </c>
      <c r="AH2939" t="s">
        <v>995</v>
      </c>
      <c r="AI2939" t="s">
        <v>995</v>
      </c>
      <c r="AJ2939" t="s">
        <v>995</v>
      </c>
      <c r="AK2939" t="s">
        <v>995</v>
      </c>
      <c r="AL2939" t="s">
        <v>995</v>
      </c>
      <c r="AM2939" t="s">
        <v>995</v>
      </c>
      <c r="AN2939" t="s">
        <v>995</v>
      </c>
      <c r="AO2939" t="s">
        <v>995</v>
      </c>
      <c r="AP2939" t="s">
        <v>995</v>
      </c>
      <c r="AQ2939" s="286" t="s">
        <v>855</v>
      </c>
      <c r="AR2939" s="303"/>
      <c r="AS2939" s="303"/>
    </row>
    <row r="2940" spans="1:47" x14ac:dyDescent="0.3">
      <c r="A2940" s="285">
        <v>122026</v>
      </c>
      <c r="B2940" s="286" t="s">
        <v>539</v>
      </c>
      <c r="C2940" t="s">
        <v>995</v>
      </c>
      <c r="D2940" t="s">
        <v>995</v>
      </c>
      <c r="E2940" t="s">
        <v>995</v>
      </c>
      <c r="F2940" t="s">
        <v>995</v>
      </c>
      <c r="G2940" t="s">
        <v>995</v>
      </c>
      <c r="H2940" t="s">
        <v>995</v>
      </c>
      <c r="I2940" t="s">
        <v>995</v>
      </c>
      <c r="J2940" t="s">
        <v>995</v>
      </c>
      <c r="K2940" t="s">
        <v>995</v>
      </c>
      <c r="L2940" t="s">
        <v>995</v>
      </c>
      <c r="M2940" t="s">
        <v>995</v>
      </c>
      <c r="N2940" t="s">
        <v>995</v>
      </c>
      <c r="O2940" t="s">
        <v>995</v>
      </c>
      <c r="P2940" t="s">
        <v>995</v>
      </c>
      <c r="Q2940" t="s">
        <v>995</v>
      </c>
      <c r="R2940" t="s">
        <v>995</v>
      </c>
      <c r="S2940" t="s">
        <v>995</v>
      </c>
      <c r="T2940" t="s">
        <v>995</v>
      </c>
      <c r="U2940" t="s">
        <v>995</v>
      </c>
      <c r="V2940" t="s">
        <v>995</v>
      </c>
      <c r="W2940" t="s">
        <v>995</v>
      </c>
      <c r="X2940" t="s">
        <v>995</v>
      </c>
      <c r="Y2940" t="s">
        <v>995</v>
      </c>
      <c r="Z2940" t="s">
        <v>995</v>
      </c>
      <c r="AA2940" t="s">
        <v>995</v>
      </c>
      <c r="AB2940" t="s">
        <v>995</v>
      </c>
      <c r="AC2940" t="s">
        <v>995</v>
      </c>
      <c r="AD2940" t="s">
        <v>995</v>
      </c>
      <c r="AE2940" t="s">
        <v>995</v>
      </c>
      <c r="AF2940" t="s">
        <v>995</v>
      </c>
      <c r="AG2940" t="s">
        <v>995</v>
      </c>
      <c r="AH2940" t="s">
        <v>995</v>
      </c>
      <c r="AI2940" t="s">
        <v>995</v>
      </c>
      <c r="AJ2940" t="s">
        <v>995</v>
      </c>
      <c r="AK2940" t="s">
        <v>995</v>
      </c>
      <c r="AL2940" t="s">
        <v>995</v>
      </c>
      <c r="AM2940" t="s">
        <v>995</v>
      </c>
      <c r="AN2940" t="s">
        <v>995</v>
      </c>
      <c r="AO2940" t="s">
        <v>995</v>
      </c>
      <c r="AP2940" t="s">
        <v>995</v>
      </c>
      <c r="AQ2940" s="286" t="s">
        <v>855</v>
      </c>
      <c r="AR2940" s="303"/>
      <c r="AS2940" s="303"/>
    </row>
    <row r="2941" spans="1:47" x14ac:dyDescent="0.3">
      <c r="A2941" s="285">
        <v>122027</v>
      </c>
      <c r="B2941" s="286" t="s">
        <v>539</v>
      </c>
      <c r="C2941" t="s">
        <v>995</v>
      </c>
      <c r="D2941" t="s">
        <v>995</v>
      </c>
      <c r="E2941" t="s">
        <v>995</v>
      </c>
      <c r="F2941" t="s">
        <v>995</v>
      </c>
      <c r="G2941" t="s">
        <v>995</v>
      </c>
      <c r="H2941" t="s">
        <v>995</v>
      </c>
      <c r="I2941" t="s">
        <v>995</v>
      </c>
      <c r="J2941" t="s">
        <v>995</v>
      </c>
      <c r="K2941" t="s">
        <v>995</v>
      </c>
      <c r="L2941" t="s">
        <v>995</v>
      </c>
      <c r="M2941" t="s">
        <v>995</v>
      </c>
      <c r="N2941" t="s">
        <v>995</v>
      </c>
      <c r="O2941" t="s">
        <v>995</v>
      </c>
      <c r="P2941" t="s">
        <v>995</v>
      </c>
      <c r="Q2941" t="s">
        <v>995</v>
      </c>
      <c r="R2941" t="s">
        <v>995</v>
      </c>
      <c r="S2941" t="s">
        <v>995</v>
      </c>
      <c r="T2941" t="s">
        <v>995</v>
      </c>
      <c r="U2941" t="s">
        <v>995</v>
      </c>
      <c r="V2941" t="s">
        <v>995</v>
      </c>
      <c r="W2941" t="s">
        <v>995</v>
      </c>
      <c r="X2941" t="s">
        <v>995</v>
      </c>
      <c r="Y2941" t="s">
        <v>995</v>
      </c>
      <c r="Z2941" t="s">
        <v>995</v>
      </c>
      <c r="AA2941" t="s">
        <v>995</v>
      </c>
      <c r="AB2941" t="s">
        <v>995</v>
      </c>
      <c r="AC2941" t="s">
        <v>995</v>
      </c>
      <c r="AD2941" t="s">
        <v>995</v>
      </c>
      <c r="AE2941" t="s">
        <v>995</v>
      </c>
      <c r="AF2941" t="s">
        <v>995</v>
      </c>
      <c r="AG2941" t="s">
        <v>995</v>
      </c>
      <c r="AH2941" t="s">
        <v>995</v>
      </c>
      <c r="AI2941" t="s">
        <v>995</v>
      </c>
      <c r="AJ2941" t="s">
        <v>995</v>
      </c>
      <c r="AK2941" t="s">
        <v>995</v>
      </c>
      <c r="AL2941" t="s">
        <v>995</v>
      </c>
      <c r="AM2941" t="s">
        <v>995</v>
      </c>
      <c r="AN2941" t="s">
        <v>995</v>
      </c>
      <c r="AO2941" t="s">
        <v>995</v>
      </c>
      <c r="AP2941" t="s">
        <v>995</v>
      </c>
      <c r="AQ2941" s="286" t="s">
        <v>855</v>
      </c>
      <c r="AR2941" s="303"/>
      <c r="AS2941" s="303"/>
    </row>
    <row r="2942" spans="1:47" x14ac:dyDescent="0.3">
      <c r="A2942" s="285">
        <v>122028</v>
      </c>
      <c r="B2942" s="286" t="s">
        <v>540</v>
      </c>
      <c r="C2942" t="s">
        <v>995</v>
      </c>
      <c r="D2942" t="s">
        <v>995</v>
      </c>
      <c r="E2942" t="s">
        <v>995</v>
      </c>
      <c r="F2942" t="s">
        <v>995</v>
      </c>
      <c r="G2942" t="s">
        <v>995</v>
      </c>
      <c r="H2942" t="s">
        <v>995</v>
      </c>
      <c r="I2942" t="s">
        <v>995</v>
      </c>
      <c r="J2942" t="s">
        <v>995</v>
      </c>
      <c r="K2942" t="s">
        <v>995</v>
      </c>
      <c r="L2942" t="s">
        <v>995</v>
      </c>
      <c r="M2942" t="s">
        <v>995</v>
      </c>
      <c r="N2942" t="s">
        <v>995</v>
      </c>
      <c r="O2942" t="s">
        <v>995</v>
      </c>
      <c r="P2942" t="s">
        <v>995</v>
      </c>
      <c r="Q2942" t="s">
        <v>995</v>
      </c>
      <c r="R2942" t="s">
        <v>995</v>
      </c>
      <c r="S2942" t="s">
        <v>995</v>
      </c>
      <c r="T2942" t="s">
        <v>995</v>
      </c>
      <c r="U2942" t="s">
        <v>995</v>
      </c>
      <c r="V2942" t="s">
        <v>995</v>
      </c>
      <c r="W2942" t="s">
        <v>995</v>
      </c>
      <c r="X2942" t="s">
        <v>995</v>
      </c>
      <c r="Y2942" t="s">
        <v>995</v>
      </c>
      <c r="Z2942" t="s">
        <v>995</v>
      </c>
      <c r="AA2942" t="s">
        <v>995</v>
      </c>
      <c r="AB2942" t="s">
        <v>995</v>
      </c>
      <c r="AC2942" t="s">
        <v>995</v>
      </c>
      <c r="AD2942" t="s">
        <v>995</v>
      </c>
      <c r="AE2942" t="s">
        <v>995</v>
      </c>
      <c r="AF2942" t="s">
        <v>995</v>
      </c>
      <c r="AG2942" t="s">
        <v>995</v>
      </c>
      <c r="AH2942" t="s">
        <v>995</v>
      </c>
      <c r="AI2942" t="s">
        <v>995</v>
      </c>
      <c r="AJ2942" t="s">
        <v>995</v>
      </c>
      <c r="AK2942" t="s">
        <v>995</v>
      </c>
      <c r="AL2942" t="s">
        <v>995</v>
      </c>
      <c r="AM2942" t="s">
        <v>995</v>
      </c>
      <c r="AN2942" t="s">
        <v>995</v>
      </c>
      <c r="AO2942" t="s">
        <v>995</v>
      </c>
      <c r="AP2942" t="s">
        <v>995</v>
      </c>
      <c r="AQ2942" s="286" t="s">
        <v>855</v>
      </c>
      <c r="AR2942" s="303"/>
      <c r="AS2942" s="303"/>
    </row>
    <row r="2943" spans="1:47" ht="33" x14ac:dyDescent="0.65">
      <c r="A2943" s="285">
        <v>122029</v>
      </c>
      <c r="B2943" s="286" t="s">
        <v>541</v>
      </c>
      <c r="C2943" t="s">
        <v>226</v>
      </c>
      <c r="D2943" t="s">
        <v>226</v>
      </c>
      <c r="E2943" t="s">
        <v>224</v>
      </c>
      <c r="F2943" t="s">
        <v>224</v>
      </c>
      <c r="G2943" t="s">
        <v>224</v>
      </c>
      <c r="H2943" t="s">
        <v>226</v>
      </c>
      <c r="I2943" t="s">
        <v>226</v>
      </c>
      <c r="J2943" t="s">
        <v>224</v>
      </c>
      <c r="K2943" t="s">
        <v>226</v>
      </c>
      <c r="L2943" t="s">
        <v>226</v>
      </c>
      <c r="M2943" t="s">
        <v>226</v>
      </c>
      <c r="N2943" t="s">
        <v>224</v>
      </c>
      <c r="O2943" t="s">
        <v>225</v>
      </c>
      <c r="P2943" t="s">
        <v>224</v>
      </c>
      <c r="Q2943" t="s">
        <v>225</v>
      </c>
      <c r="R2943" t="s">
        <v>226</v>
      </c>
      <c r="S2943" t="s">
        <v>225</v>
      </c>
      <c r="T2943" t="s">
        <v>225</v>
      </c>
      <c r="U2943" t="s">
        <v>224</v>
      </c>
      <c r="V2943" t="s">
        <v>225</v>
      </c>
      <c r="W2943" t="s">
        <v>225</v>
      </c>
      <c r="X2943" t="s">
        <v>225</v>
      </c>
      <c r="Y2943" t="s">
        <v>225</v>
      </c>
      <c r="Z2943" t="s">
        <v>225</v>
      </c>
      <c r="AA2943" t="s">
        <v>225</v>
      </c>
      <c r="AB2943" t="s">
        <v>394</v>
      </c>
      <c r="AC2943" t="s">
        <v>394</v>
      </c>
      <c r="AD2943" t="s">
        <v>394</v>
      </c>
      <c r="AE2943" t="s">
        <v>394</v>
      </c>
      <c r="AF2943" t="s">
        <v>394</v>
      </c>
      <c r="AG2943" t="s">
        <v>394</v>
      </c>
      <c r="AH2943" t="s">
        <v>394</v>
      </c>
      <c r="AI2943" t="s">
        <v>394</v>
      </c>
      <c r="AJ2943" t="s">
        <v>394</v>
      </c>
      <c r="AK2943" t="s">
        <v>394</v>
      </c>
      <c r="AL2943" t="s">
        <v>394</v>
      </c>
      <c r="AM2943" t="s">
        <v>394</v>
      </c>
      <c r="AN2943" t="s">
        <v>394</v>
      </c>
      <c r="AO2943" t="s">
        <v>394</v>
      </c>
      <c r="AP2943" t="s">
        <v>394</v>
      </c>
      <c r="AQ2943" s="288"/>
      <c r="AR2943" s="296"/>
      <c r="AS2943" s="296"/>
      <c r="AU2943"/>
    </row>
    <row r="2944" spans="1:47" x14ac:dyDescent="0.3">
      <c r="A2944" s="285">
        <v>122030</v>
      </c>
      <c r="B2944" s="286" t="s">
        <v>539</v>
      </c>
      <c r="C2944" t="s">
        <v>995</v>
      </c>
      <c r="D2944" t="s">
        <v>995</v>
      </c>
      <c r="E2944" t="s">
        <v>995</v>
      </c>
      <c r="F2944" t="s">
        <v>995</v>
      </c>
      <c r="G2944" t="s">
        <v>995</v>
      </c>
      <c r="H2944" t="s">
        <v>995</v>
      </c>
      <c r="I2944" t="s">
        <v>995</v>
      </c>
      <c r="J2944" t="s">
        <v>995</v>
      </c>
      <c r="K2944" t="s">
        <v>995</v>
      </c>
      <c r="L2944" t="s">
        <v>995</v>
      </c>
      <c r="M2944" t="s">
        <v>995</v>
      </c>
      <c r="N2944" t="s">
        <v>995</v>
      </c>
      <c r="O2944" t="s">
        <v>995</v>
      </c>
      <c r="P2944" t="s">
        <v>995</v>
      </c>
      <c r="Q2944" t="s">
        <v>995</v>
      </c>
      <c r="R2944" t="s">
        <v>995</v>
      </c>
      <c r="S2944" t="s">
        <v>995</v>
      </c>
      <c r="T2944" t="s">
        <v>995</v>
      </c>
      <c r="U2944" t="s">
        <v>995</v>
      </c>
      <c r="V2944" t="s">
        <v>995</v>
      </c>
      <c r="W2944" t="s">
        <v>995</v>
      </c>
      <c r="X2944" t="s">
        <v>995</v>
      </c>
      <c r="Y2944" t="s">
        <v>995</v>
      </c>
      <c r="Z2944" t="s">
        <v>995</v>
      </c>
      <c r="AA2944" t="s">
        <v>995</v>
      </c>
      <c r="AB2944" t="s">
        <v>995</v>
      </c>
      <c r="AC2944" t="s">
        <v>995</v>
      </c>
      <c r="AD2944" t="s">
        <v>995</v>
      </c>
      <c r="AE2944" t="s">
        <v>995</v>
      </c>
      <c r="AF2944" t="s">
        <v>995</v>
      </c>
      <c r="AG2944" t="s">
        <v>995</v>
      </c>
      <c r="AH2944" t="s">
        <v>995</v>
      </c>
      <c r="AI2944" t="s">
        <v>995</v>
      </c>
      <c r="AJ2944" t="s">
        <v>995</v>
      </c>
      <c r="AK2944" t="s">
        <v>995</v>
      </c>
      <c r="AL2944" t="s">
        <v>995</v>
      </c>
      <c r="AM2944" t="s">
        <v>995</v>
      </c>
      <c r="AN2944" t="s">
        <v>995</v>
      </c>
      <c r="AO2944" t="s">
        <v>995</v>
      </c>
      <c r="AP2944" t="s">
        <v>995</v>
      </c>
      <c r="AQ2944" s="286" t="s">
        <v>855</v>
      </c>
      <c r="AR2944" s="303"/>
      <c r="AS2944" s="303"/>
    </row>
    <row r="2945" spans="1:47" x14ac:dyDescent="0.3">
      <c r="A2945" s="285">
        <v>122031</v>
      </c>
      <c r="B2945" s="286" t="s">
        <v>539</v>
      </c>
      <c r="C2945" t="s">
        <v>995</v>
      </c>
      <c r="D2945" t="s">
        <v>995</v>
      </c>
      <c r="E2945" t="s">
        <v>995</v>
      </c>
      <c r="F2945" t="s">
        <v>995</v>
      </c>
      <c r="G2945" t="s">
        <v>995</v>
      </c>
      <c r="H2945" t="s">
        <v>995</v>
      </c>
      <c r="I2945" t="s">
        <v>995</v>
      </c>
      <c r="J2945" t="s">
        <v>995</v>
      </c>
      <c r="K2945" t="s">
        <v>995</v>
      </c>
      <c r="L2945" t="s">
        <v>995</v>
      </c>
      <c r="M2945" t="s">
        <v>995</v>
      </c>
      <c r="N2945" t="s">
        <v>995</v>
      </c>
      <c r="O2945" t="s">
        <v>995</v>
      </c>
      <c r="P2945" t="s">
        <v>995</v>
      </c>
      <c r="Q2945" t="s">
        <v>995</v>
      </c>
      <c r="R2945" t="s">
        <v>995</v>
      </c>
      <c r="S2945" t="s">
        <v>995</v>
      </c>
      <c r="T2945" t="s">
        <v>995</v>
      </c>
      <c r="U2945" t="s">
        <v>995</v>
      </c>
      <c r="V2945" t="s">
        <v>995</v>
      </c>
      <c r="W2945" t="s">
        <v>995</v>
      </c>
      <c r="X2945" t="s">
        <v>995</v>
      </c>
      <c r="Y2945" t="s">
        <v>995</v>
      </c>
      <c r="Z2945" t="s">
        <v>995</v>
      </c>
      <c r="AA2945" t="s">
        <v>995</v>
      </c>
      <c r="AB2945" t="s">
        <v>995</v>
      </c>
      <c r="AC2945" t="s">
        <v>995</v>
      </c>
      <c r="AD2945" t="s">
        <v>995</v>
      </c>
      <c r="AE2945" t="s">
        <v>995</v>
      </c>
      <c r="AF2945" t="s">
        <v>995</v>
      </c>
      <c r="AG2945" t="s">
        <v>995</v>
      </c>
      <c r="AH2945" t="s">
        <v>995</v>
      </c>
      <c r="AI2945" t="s">
        <v>995</v>
      </c>
      <c r="AJ2945" t="s">
        <v>995</v>
      </c>
      <c r="AK2945" t="s">
        <v>995</v>
      </c>
      <c r="AL2945" t="s">
        <v>995</v>
      </c>
      <c r="AM2945" t="s">
        <v>995</v>
      </c>
      <c r="AN2945" t="s">
        <v>995</v>
      </c>
      <c r="AO2945" t="s">
        <v>995</v>
      </c>
      <c r="AP2945" t="s">
        <v>995</v>
      </c>
      <c r="AQ2945" s="286" t="s">
        <v>855</v>
      </c>
      <c r="AR2945" s="303"/>
      <c r="AS2945" s="303"/>
    </row>
    <row r="2946" spans="1:47" ht="21.6" x14ac:dyDescent="0.3">
      <c r="A2946" s="285">
        <v>122032</v>
      </c>
      <c r="B2946" s="286" t="s">
        <v>61</v>
      </c>
      <c r="C2946" t="s">
        <v>226</v>
      </c>
      <c r="D2946" t="s">
        <v>226</v>
      </c>
      <c r="E2946" t="s">
        <v>224</v>
      </c>
      <c r="F2946" t="s">
        <v>224</v>
      </c>
      <c r="G2946" t="s">
        <v>226</v>
      </c>
      <c r="H2946" t="s">
        <v>226</v>
      </c>
      <c r="I2946" t="s">
        <v>224</v>
      </c>
      <c r="J2946" t="s">
        <v>224</v>
      </c>
      <c r="K2946" t="s">
        <v>224</v>
      </c>
      <c r="L2946" t="s">
        <v>224</v>
      </c>
      <c r="M2946" t="s">
        <v>226</v>
      </c>
      <c r="N2946" t="s">
        <v>224</v>
      </c>
      <c r="O2946" t="s">
        <v>224</v>
      </c>
      <c r="P2946" t="s">
        <v>226</v>
      </c>
      <c r="Q2946" t="s">
        <v>226</v>
      </c>
      <c r="R2946" t="s">
        <v>226</v>
      </c>
      <c r="S2946" t="s">
        <v>226</v>
      </c>
      <c r="T2946" t="s">
        <v>226</v>
      </c>
      <c r="U2946" t="s">
        <v>226</v>
      </c>
      <c r="V2946" t="s">
        <v>226</v>
      </c>
      <c r="W2946" t="s">
        <v>226</v>
      </c>
      <c r="X2946" t="s">
        <v>226</v>
      </c>
      <c r="Y2946" t="s">
        <v>226</v>
      </c>
      <c r="Z2946" t="s">
        <v>226</v>
      </c>
      <c r="AA2946" t="s">
        <v>224</v>
      </c>
      <c r="AB2946" t="s">
        <v>226</v>
      </c>
      <c r="AC2946" t="s">
        <v>226</v>
      </c>
      <c r="AD2946" t="s">
        <v>226</v>
      </c>
      <c r="AE2946" t="s">
        <v>226</v>
      </c>
      <c r="AF2946" t="s">
        <v>226</v>
      </c>
      <c r="AG2946" t="s">
        <v>226</v>
      </c>
      <c r="AH2946" t="s">
        <v>224</v>
      </c>
      <c r="AI2946" t="s">
        <v>224</v>
      </c>
      <c r="AJ2946" t="s">
        <v>226</v>
      </c>
      <c r="AK2946" t="s">
        <v>224</v>
      </c>
      <c r="AL2946" t="s">
        <v>226</v>
      </c>
      <c r="AM2946" t="s">
        <v>226</v>
      </c>
      <c r="AN2946" t="s">
        <v>226</v>
      </c>
      <c r="AO2946" t="s">
        <v>226</v>
      </c>
      <c r="AP2946" t="s">
        <v>224</v>
      </c>
      <c r="AQ2946" s="286" t="s">
        <v>394</v>
      </c>
      <c r="AR2946" s="307"/>
      <c r="AS2946" s="310"/>
    </row>
    <row r="2947" spans="1:47" x14ac:dyDescent="0.3">
      <c r="A2947" s="285">
        <v>122033</v>
      </c>
      <c r="B2947" s="286" t="s">
        <v>539</v>
      </c>
      <c r="C2947" t="s">
        <v>995</v>
      </c>
      <c r="D2947" t="s">
        <v>995</v>
      </c>
      <c r="E2947" t="s">
        <v>995</v>
      </c>
      <c r="F2947" t="s">
        <v>995</v>
      </c>
      <c r="G2947" t="s">
        <v>995</v>
      </c>
      <c r="H2947" t="s">
        <v>995</v>
      </c>
      <c r="I2947" t="s">
        <v>995</v>
      </c>
      <c r="J2947" t="s">
        <v>995</v>
      </c>
      <c r="K2947" t="s">
        <v>995</v>
      </c>
      <c r="L2947" t="s">
        <v>995</v>
      </c>
      <c r="M2947" t="s">
        <v>995</v>
      </c>
      <c r="N2947" t="s">
        <v>995</v>
      </c>
      <c r="O2947" t="s">
        <v>995</v>
      </c>
      <c r="P2947" t="s">
        <v>995</v>
      </c>
      <c r="Q2947" t="s">
        <v>995</v>
      </c>
      <c r="R2947" t="s">
        <v>995</v>
      </c>
      <c r="S2947" t="s">
        <v>995</v>
      </c>
      <c r="T2947" t="s">
        <v>995</v>
      </c>
      <c r="U2947" t="s">
        <v>995</v>
      </c>
      <c r="V2947" t="s">
        <v>995</v>
      </c>
      <c r="W2947" t="s">
        <v>995</v>
      </c>
      <c r="X2947" t="s">
        <v>995</v>
      </c>
      <c r="Y2947" t="s">
        <v>995</v>
      </c>
      <c r="Z2947" t="s">
        <v>995</v>
      </c>
      <c r="AA2947" t="s">
        <v>995</v>
      </c>
      <c r="AB2947" t="s">
        <v>995</v>
      </c>
      <c r="AC2947" t="s">
        <v>995</v>
      </c>
      <c r="AD2947" t="s">
        <v>995</v>
      </c>
      <c r="AE2947" t="s">
        <v>995</v>
      </c>
      <c r="AF2947" t="s">
        <v>995</v>
      </c>
      <c r="AG2947" t="s">
        <v>995</v>
      </c>
      <c r="AH2947" t="s">
        <v>995</v>
      </c>
      <c r="AI2947" t="s">
        <v>995</v>
      </c>
      <c r="AJ2947" t="s">
        <v>995</v>
      </c>
      <c r="AK2947" t="s">
        <v>995</v>
      </c>
      <c r="AL2947" t="s">
        <v>995</v>
      </c>
      <c r="AM2947" t="s">
        <v>995</v>
      </c>
      <c r="AN2947" t="s">
        <v>995</v>
      </c>
      <c r="AO2947" t="s">
        <v>995</v>
      </c>
      <c r="AP2947" t="s">
        <v>995</v>
      </c>
      <c r="AQ2947" s="286" t="s">
        <v>855</v>
      </c>
      <c r="AR2947" s="303"/>
      <c r="AS2947" s="303"/>
    </row>
    <row r="2948" spans="1:47" ht="21.6" x14ac:dyDescent="0.3">
      <c r="A2948" s="285">
        <v>122034</v>
      </c>
      <c r="B2948" s="286" t="s">
        <v>540</v>
      </c>
      <c r="C2948" t="s">
        <v>226</v>
      </c>
      <c r="D2948" t="s">
        <v>224</v>
      </c>
      <c r="E2948" t="s">
        <v>224</v>
      </c>
      <c r="F2948" t="s">
        <v>224</v>
      </c>
      <c r="G2948" t="s">
        <v>226</v>
      </c>
      <c r="H2948" t="s">
        <v>226</v>
      </c>
      <c r="I2948" t="s">
        <v>224</v>
      </c>
      <c r="J2948" t="s">
        <v>226</v>
      </c>
      <c r="K2948" t="s">
        <v>226</v>
      </c>
      <c r="L2948" t="s">
        <v>224</v>
      </c>
      <c r="M2948" t="s">
        <v>224</v>
      </c>
      <c r="N2948" t="s">
        <v>224</v>
      </c>
      <c r="O2948" t="s">
        <v>226</v>
      </c>
      <c r="P2948" t="s">
        <v>224</v>
      </c>
      <c r="Q2948" t="s">
        <v>226</v>
      </c>
      <c r="R2948" t="s">
        <v>224</v>
      </c>
      <c r="S2948" t="s">
        <v>226</v>
      </c>
      <c r="T2948" t="s">
        <v>225</v>
      </c>
      <c r="U2948" t="s">
        <v>225</v>
      </c>
      <c r="V2948" t="s">
        <v>226</v>
      </c>
      <c r="W2948" t="s">
        <v>394</v>
      </c>
      <c r="X2948" t="s">
        <v>394</v>
      </c>
      <c r="Y2948" t="s">
        <v>394</v>
      </c>
      <c r="Z2948" t="s">
        <v>394</v>
      </c>
      <c r="AA2948" t="s">
        <v>394</v>
      </c>
      <c r="AB2948" t="s">
        <v>394</v>
      </c>
      <c r="AC2948" t="s">
        <v>394</v>
      </c>
      <c r="AD2948" t="s">
        <v>394</v>
      </c>
      <c r="AE2948" t="s">
        <v>394</v>
      </c>
      <c r="AF2948" t="s">
        <v>394</v>
      </c>
      <c r="AG2948" t="s">
        <v>394</v>
      </c>
      <c r="AH2948" t="s">
        <v>394</v>
      </c>
      <c r="AI2948" t="s">
        <v>394</v>
      </c>
      <c r="AJ2948" t="s">
        <v>394</v>
      </c>
      <c r="AK2948" t="s">
        <v>394</v>
      </c>
      <c r="AL2948" t="s">
        <v>394</v>
      </c>
      <c r="AM2948" t="s">
        <v>394</v>
      </c>
      <c r="AN2948" t="s">
        <v>394</v>
      </c>
      <c r="AO2948" t="s">
        <v>394</v>
      </c>
      <c r="AP2948" t="s">
        <v>394</v>
      </c>
      <c r="AQ2948" s="286" t="s">
        <v>394</v>
      </c>
      <c r="AR2948" s="307"/>
      <c r="AS2948" s="310"/>
    </row>
    <row r="2949" spans="1:47" x14ac:dyDescent="0.3">
      <c r="A2949" s="285">
        <v>122035</v>
      </c>
      <c r="B2949" s="286" t="s">
        <v>539</v>
      </c>
      <c r="C2949" t="s">
        <v>995</v>
      </c>
      <c r="D2949" t="s">
        <v>995</v>
      </c>
      <c r="E2949" t="s">
        <v>995</v>
      </c>
      <c r="F2949" t="s">
        <v>995</v>
      </c>
      <c r="G2949" t="s">
        <v>995</v>
      </c>
      <c r="H2949" t="s">
        <v>995</v>
      </c>
      <c r="I2949" t="s">
        <v>995</v>
      </c>
      <c r="J2949" t="s">
        <v>995</v>
      </c>
      <c r="K2949" t="s">
        <v>995</v>
      </c>
      <c r="L2949" t="s">
        <v>995</v>
      </c>
      <c r="M2949" t="s">
        <v>995</v>
      </c>
      <c r="N2949" t="s">
        <v>995</v>
      </c>
      <c r="O2949" t="s">
        <v>995</v>
      </c>
      <c r="P2949" t="s">
        <v>995</v>
      </c>
      <c r="Q2949" t="s">
        <v>995</v>
      </c>
      <c r="R2949" t="s">
        <v>995</v>
      </c>
      <c r="S2949" t="s">
        <v>995</v>
      </c>
      <c r="T2949" t="s">
        <v>995</v>
      </c>
      <c r="U2949" t="s">
        <v>995</v>
      </c>
      <c r="V2949" t="s">
        <v>995</v>
      </c>
      <c r="W2949" t="s">
        <v>995</v>
      </c>
      <c r="X2949" t="s">
        <v>995</v>
      </c>
      <c r="Y2949" t="s">
        <v>995</v>
      </c>
      <c r="Z2949" t="s">
        <v>995</v>
      </c>
      <c r="AA2949" t="s">
        <v>995</v>
      </c>
      <c r="AB2949" t="s">
        <v>995</v>
      </c>
      <c r="AC2949" t="s">
        <v>995</v>
      </c>
      <c r="AD2949" t="s">
        <v>995</v>
      </c>
      <c r="AE2949" t="s">
        <v>995</v>
      </c>
      <c r="AF2949" t="s">
        <v>995</v>
      </c>
      <c r="AG2949" t="s">
        <v>995</v>
      </c>
      <c r="AH2949" t="s">
        <v>995</v>
      </c>
      <c r="AI2949" t="s">
        <v>995</v>
      </c>
      <c r="AJ2949" t="s">
        <v>995</v>
      </c>
      <c r="AK2949" t="s">
        <v>995</v>
      </c>
      <c r="AL2949" t="s">
        <v>995</v>
      </c>
      <c r="AM2949" t="s">
        <v>995</v>
      </c>
      <c r="AN2949" t="s">
        <v>995</v>
      </c>
      <c r="AO2949" t="s">
        <v>995</v>
      </c>
      <c r="AP2949" t="s">
        <v>995</v>
      </c>
      <c r="AQ2949" s="286" t="s">
        <v>855</v>
      </c>
      <c r="AR2949" s="303"/>
      <c r="AS2949" s="303"/>
    </row>
    <row r="2950" spans="1:47" x14ac:dyDescent="0.3">
      <c r="A2950" s="285">
        <v>122036</v>
      </c>
      <c r="B2950" s="286" t="s">
        <v>538</v>
      </c>
      <c r="AQ2950" s="286" t="s">
        <v>394</v>
      </c>
      <c r="AR2950" s="303"/>
      <c r="AS2950" s="303"/>
    </row>
    <row r="2951" spans="1:47" x14ac:dyDescent="0.3">
      <c r="A2951" s="285">
        <v>122037</v>
      </c>
      <c r="B2951" s="286" t="s">
        <v>61</v>
      </c>
      <c r="C2951" t="s">
        <v>224</v>
      </c>
      <c r="D2951" t="s">
        <v>226</v>
      </c>
      <c r="E2951" t="s">
        <v>226</v>
      </c>
      <c r="F2951" t="s">
        <v>226</v>
      </c>
      <c r="G2951" t="s">
        <v>225</v>
      </c>
      <c r="H2951" t="s">
        <v>225</v>
      </c>
      <c r="I2951" t="s">
        <v>224</v>
      </c>
      <c r="J2951" t="s">
        <v>224</v>
      </c>
      <c r="K2951" t="s">
        <v>226</v>
      </c>
      <c r="L2951" t="s">
        <v>225</v>
      </c>
      <c r="M2951" t="s">
        <v>226</v>
      </c>
      <c r="N2951" t="s">
        <v>226</v>
      </c>
      <c r="O2951" t="s">
        <v>224</v>
      </c>
      <c r="P2951" t="s">
        <v>224</v>
      </c>
      <c r="Q2951" t="s">
        <v>224</v>
      </c>
      <c r="R2951" t="s">
        <v>226</v>
      </c>
      <c r="S2951" t="s">
        <v>224</v>
      </c>
      <c r="T2951" t="s">
        <v>226</v>
      </c>
      <c r="U2951" t="s">
        <v>224</v>
      </c>
      <c r="V2951" t="s">
        <v>224</v>
      </c>
      <c r="W2951" t="s">
        <v>394</v>
      </c>
      <c r="X2951" t="s">
        <v>394</v>
      </c>
      <c r="Y2951" t="s">
        <v>394</v>
      </c>
      <c r="Z2951" t="s">
        <v>394</v>
      </c>
      <c r="AA2951" t="s">
        <v>394</v>
      </c>
      <c r="AB2951" t="s">
        <v>394</v>
      </c>
      <c r="AC2951" t="s">
        <v>394</v>
      </c>
      <c r="AD2951" t="s">
        <v>394</v>
      </c>
      <c r="AE2951" t="s">
        <v>394</v>
      </c>
      <c r="AF2951" t="s">
        <v>394</v>
      </c>
      <c r="AG2951" t="s">
        <v>394</v>
      </c>
      <c r="AH2951" t="s">
        <v>394</v>
      </c>
      <c r="AI2951" t="s">
        <v>394</v>
      </c>
      <c r="AJ2951" t="s">
        <v>394</v>
      </c>
      <c r="AK2951" t="s">
        <v>394</v>
      </c>
      <c r="AL2951" t="s">
        <v>394</v>
      </c>
      <c r="AM2951" t="s">
        <v>394</v>
      </c>
      <c r="AN2951" t="s">
        <v>394</v>
      </c>
      <c r="AO2951" t="s">
        <v>394</v>
      </c>
      <c r="AP2951" t="s">
        <v>394</v>
      </c>
      <c r="AQ2951" s="289"/>
      <c r="AR2951" s="296"/>
      <c r="AS2951" s="296"/>
      <c r="AU2951"/>
    </row>
    <row r="2952" spans="1:47" x14ac:dyDescent="0.3">
      <c r="A2952" s="285">
        <v>122038</v>
      </c>
      <c r="B2952" s="286" t="s">
        <v>539</v>
      </c>
      <c r="C2952" t="s">
        <v>995</v>
      </c>
      <c r="D2952" t="s">
        <v>995</v>
      </c>
      <c r="E2952" t="s">
        <v>995</v>
      </c>
      <c r="F2952" t="s">
        <v>995</v>
      </c>
      <c r="G2952" t="s">
        <v>995</v>
      </c>
      <c r="H2952" t="s">
        <v>995</v>
      </c>
      <c r="I2952" t="s">
        <v>995</v>
      </c>
      <c r="J2952" t="s">
        <v>995</v>
      </c>
      <c r="K2952" t="s">
        <v>995</v>
      </c>
      <c r="L2952" t="s">
        <v>995</v>
      </c>
      <c r="M2952" t="s">
        <v>995</v>
      </c>
      <c r="N2952" t="s">
        <v>995</v>
      </c>
      <c r="O2952" t="s">
        <v>995</v>
      </c>
      <c r="P2952" t="s">
        <v>995</v>
      </c>
      <c r="Q2952" t="s">
        <v>995</v>
      </c>
      <c r="R2952" t="s">
        <v>995</v>
      </c>
      <c r="S2952" t="s">
        <v>995</v>
      </c>
      <c r="T2952" t="s">
        <v>995</v>
      </c>
      <c r="U2952" t="s">
        <v>995</v>
      </c>
      <c r="V2952" t="s">
        <v>995</v>
      </c>
      <c r="W2952" t="s">
        <v>995</v>
      </c>
      <c r="X2952" t="s">
        <v>995</v>
      </c>
      <c r="Y2952" t="s">
        <v>995</v>
      </c>
      <c r="Z2952" t="s">
        <v>995</v>
      </c>
      <c r="AA2952" t="s">
        <v>995</v>
      </c>
      <c r="AB2952" t="s">
        <v>995</v>
      </c>
      <c r="AC2952" t="s">
        <v>995</v>
      </c>
      <c r="AD2952" t="s">
        <v>995</v>
      </c>
      <c r="AE2952" t="s">
        <v>995</v>
      </c>
      <c r="AF2952" t="s">
        <v>995</v>
      </c>
      <c r="AG2952" t="s">
        <v>995</v>
      </c>
      <c r="AH2952" t="s">
        <v>995</v>
      </c>
      <c r="AI2952" t="s">
        <v>995</v>
      </c>
      <c r="AJ2952" t="s">
        <v>995</v>
      </c>
      <c r="AK2952" t="s">
        <v>995</v>
      </c>
      <c r="AL2952" t="s">
        <v>995</v>
      </c>
      <c r="AM2952" t="s">
        <v>995</v>
      </c>
      <c r="AN2952" t="s">
        <v>995</v>
      </c>
      <c r="AO2952" t="s">
        <v>995</v>
      </c>
      <c r="AP2952" t="s">
        <v>995</v>
      </c>
      <c r="AQ2952" s="286" t="s">
        <v>855</v>
      </c>
      <c r="AR2952" s="303"/>
      <c r="AS2952" s="303"/>
    </row>
    <row r="2953" spans="1:47" x14ac:dyDescent="0.3">
      <c r="A2953" s="285">
        <v>122039</v>
      </c>
      <c r="B2953" s="286" t="s">
        <v>539</v>
      </c>
      <c r="C2953" t="s">
        <v>995</v>
      </c>
      <c r="D2953" t="s">
        <v>995</v>
      </c>
      <c r="E2953" t="s">
        <v>995</v>
      </c>
      <c r="F2953" t="s">
        <v>995</v>
      </c>
      <c r="G2953" t="s">
        <v>995</v>
      </c>
      <c r="H2953" t="s">
        <v>995</v>
      </c>
      <c r="I2953" t="s">
        <v>995</v>
      </c>
      <c r="J2953" t="s">
        <v>995</v>
      </c>
      <c r="K2953" t="s">
        <v>995</v>
      </c>
      <c r="L2953" t="s">
        <v>995</v>
      </c>
      <c r="M2953" t="s">
        <v>995</v>
      </c>
      <c r="N2953" t="s">
        <v>995</v>
      </c>
      <c r="O2953" t="s">
        <v>995</v>
      </c>
      <c r="P2953" t="s">
        <v>995</v>
      </c>
      <c r="Q2953" t="s">
        <v>995</v>
      </c>
      <c r="R2953" t="s">
        <v>995</v>
      </c>
      <c r="S2953" t="s">
        <v>995</v>
      </c>
      <c r="T2953" t="s">
        <v>995</v>
      </c>
      <c r="U2953" t="s">
        <v>995</v>
      </c>
      <c r="V2953" t="s">
        <v>995</v>
      </c>
      <c r="W2953" t="s">
        <v>995</v>
      </c>
      <c r="X2953" t="s">
        <v>995</v>
      </c>
      <c r="Y2953" t="s">
        <v>995</v>
      </c>
      <c r="Z2953" t="s">
        <v>995</v>
      </c>
      <c r="AA2953" t="s">
        <v>995</v>
      </c>
      <c r="AB2953" t="s">
        <v>995</v>
      </c>
      <c r="AC2953" t="s">
        <v>995</v>
      </c>
      <c r="AD2953" t="s">
        <v>995</v>
      </c>
      <c r="AE2953" t="s">
        <v>995</v>
      </c>
      <c r="AF2953" t="s">
        <v>995</v>
      </c>
      <c r="AG2953" t="s">
        <v>995</v>
      </c>
      <c r="AH2953" t="s">
        <v>995</v>
      </c>
      <c r="AI2953" t="s">
        <v>995</v>
      </c>
      <c r="AJ2953" t="s">
        <v>995</v>
      </c>
      <c r="AK2953" t="s">
        <v>995</v>
      </c>
      <c r="AL2953" t="s">
        <v>995</v>
      </c>
      <c r="AM2953" t="s">
        <v>995</v>
      </c>
      <c r="AN2953" t="s">
        <v>995</v>
      </c>
      <c r="AO2953" t="s">
        <v>995</v>
      </c>
      <c r="AP2953" t="s">
        <v>995</v>
      </c>
      <c r="AQ2953" s="286" t="s">
        <v>855</v>
      </c>
      <c r="AR2953" s="303"/>
      <c r="AS2953" s="303"/>
    </row>
    <row r="2954" spans="1:47" x14ac:dyDescent="0.3">
      <c r="A2954" s="285">
        <v>122040</v>
      </c>
      <c r="B2954" s="286" t="s">
        <v>539</v>
      </c>
      <c r="C2954" t="s">
        <v>995</v>
      </c>
      <c r="D2954" t="s">
        <v>995</v>
      </c>
      <c r="E2954" t="s">
        <v>995</v>
      </c>
      <c r="F2954" t="s">
        <v>995</v>
      </c>
      <c r="G2954" t="s">
        <v>995</v>
      </c>
      <c r="H2954" t="s">
        <v>995</v>
      </c>
      <c r="I2954" t="s">
        <v>995</v>
      </c>
      <c r="J2954" t="s">
        <v>995</v>
      </c>
      <c r="K2954" t="s">
        <v>995</v>
      </c>
      <c r="L2954" t="s">
        <v>995</v>
      </c>
      <c r="M2954" t="s">
        <v>995</v>
      </c>
      <c r="N2954" t="s">
        <v>995</v>
      </c>
      <c r="O2954" t="s">
        <v>995</v>
      </c>
      <c r="P2954" t="s">
        <v>995</v>
      </c>
      <c r="Q2954" t="s">
        <v>995</v>
      </c>
      <c r="R2954" t="s">
        <v>995</v>
      </c>
      <c r="S2954" t="s">
        <v>995</v>
      </c>
      <c r="T2954" t="s">
        <v>995</v>
      </c>
      <c r="U2954" t="s">
        <v>995</v>
      </c>
      <c r="V2954" t="s">
        <v>995</v>
      </c>
      <c r="W2954" t="s">
        <v>995</v>
      </c>
      <c r="X2954" t="s">
        <v>995</v>
      </c>
      <c r="Y2954" t="s">
        <v>995</v>
      </c>
      <c r="Z2954" t="s">
        <v>995</v>
      </c>
      <c r="AA2954" t="s">
        <v>995</v>
      </c>
      <c r="AB2954" t="s">
        <v>995</v>
      </c>
      <c r="AC2954" t="s">
        <v>995</v>
      </c>
      <c r="AD2954" t="s">
        <v>995</v>
      </c>
      <c r="AE2954" t="s">
        <v>995</v>
      </c>
      <c r="AF2954" t="s">
        <v>995</v>
      </c>
      <c r="AG2954" t="s">
        <v>995</v>
      </c>
      <c r="AH2954" t="s">
        <v>995</v>
      </c>
      <c r="AI2954" t="s">
        <v>995</v>
      </c>
      <c r="AJ2954" t="s">
        <v>995</v>
      </c>
      <c r="AK2954" t="s">
        <v>995</v>
      </c>
      <c r="AL2954" t="s">
        <v>995</v>
      </c>
      <c r="AM2954" t="s">
        <v>995</v>
      </c>
      <c r="AN2954" t="s">
        <v>995</v>
      </c>
      <c r="AO2954" t="s">
        <v>995</v>
      </c>
      <c r="AP2954" t="s">
        <v>995</v>
      </c>
      <c r="AQ2954" s="286" t="s">
        <v>855</v>
      </c>
      <c r="AR2954" s="303"/>
      <c r="AS2954" s="303"/>
    </row>
    <row r="2955" spans="1:47" x14ac:dyDescent="0.3">
      <c r="A2955" s="285">
        <v>122041</v>
      </c>
      <c r="B2955" s="286" t="s">
        <v>539</v>
      </c>
      <c r="C2955" t="s">
        <v>995</v>
      </c>
      <c r="D2955" t="s">
        <v>995</v>
      </c>
      <c r="E2955" t="s">
        <v>995</v>
      </c>
      <c r="F2955" t="s">
        <v>995</v>
      </c>
      <c r="G2955" t="s">
        <v>995</v>
      </c>
      <c r="H2955" t="s">
        <v>995</v>
      </c>
      <c r="I2955" t="s">
        <v>995</v>
      </c>
      <c r="J2955" t="s">
        <v>995</v>
      </c>
      <c r="K2955" t="s">
        <v>995</v>
      </c>
      <c r="L2955" t="s">
        <v>995</v>
      </c>
      <c r="M2955" t="s">
        <v>995</v>
      </c>
      <c r="N2955" t="s">
        <v>995</v>
      </c>
      <c r="O2955" t="s">
        <v>995</v>
      </c>
      <c r="P2955" t="s">
        <v>995</v>
      </c>
      <c r="Q2955" t="s">
        <v>995</v>
      </c>
      <c r="R2955" t="s">
        <v>995</v>
      </c>
      <c r="S2955" t="s">
        <v>995</v>
      </c>
      <c r="T2955" t="s">
        <v>995</v>
      </c>
      <c r="U2955" t="s">
        <v>995</v>
      </c>
      <c r="V2955" t="s">
        <v>995</v>
      </c>
      <c r="W2955" t="s">
        <v>995</v>
      </c>
      <c r="X2955" t="s">
        <v>995</v>
      </c>
      <c r="Y2955" t="s">
        <v>995</v>
      </c>
      <c r="Z2955" t="s">
        <v>995</v>
      </c>
      <c r="AA2955" t="s">
        <v>995</v>
      </c>
      <c r="AB2955" t="s">
        <v>995</v>
      </c>
      <c r="AC2955" t="s">
        <v>995</v>
      </c>
      <c r="AD2955" t="s">
        <v>995</v>
      </c>
      <c r="AE2955" t="s">
        <v>995</v>
      </c>
      <c r="AF2955" t="s">
        <v>995</v>
      </c>
      <c r="AG2955" t="s">
        <v>995</v>
      </c>
      <c r="AH2955" t="s">
        <v>995</v>
      </c>
      <c r="AI2955" t="s">
        <v>995</v>
      </c>
      <c r="AJ2955" t="s">
        <v>995</v>
      </c>
      <c r="AK2955" t="s">
        <v>995</v>
      </c>
      <c r="AL2955" t="s">
        <v>995</v>
      </c>
      <c r="AM2955" t="s">
        <v>995</v>
      </c>
      <c r="AN2955" t="s">
        <v>995</v>
      </c>
      <c r="AO2955" t="s">
        <v>995</v>
      </c>
      <c r="AP2955" t="s">
        <v>995</v>
      </c>
      <c r="AQ2955" s="286" t="s">
        <v>855</v>
      </c>
      <c r="AR2955" s="303"/>
      <c r="AS2955" s="303"/>
    </row>
    <row r="2956" spans="1:47" ht="21.6" x14ac:dyDescent="0.65">
      <c r="A2956" s="285">
        <v>122042</v>
      </c>
      <c r="B2956" s="286" t="s">
        <v>538</v>
      </c>
      <c r="C2956" t="s">
        <v>226</v>
      </c>
      <c r="D2956" t="s">
        <v>224</v>
      </c>
      <c r="E2956" t="s">
        <v>226</v>
      </c>
      <c r="F2956" t="s">
        <v>226</v>
      </c>
      <c r="G2956" t="s">
        <v>224</v>
      </c>
      <c r="H2956" t="s">
        <v>224</v>
      </c>
      <c r="I2956" t="s">
        <v>226</v>
      </c>
      <c r="J2956" t="s">
        <v>226</v>
      </c>
      <c r="K2956" t="s">
        <v>224</v>
      </c>
      <c r="L2956" t="s">
        <v>226</v>
      </c>
      <c r="M2956" t="s">
        <v>224</v>
      </c>
      <c r="N2956" t="s">
        <v>226</v>
      </c>
      <c r="O2956" t="s">
        <v>226</v>
      </c>
      <c r="P2956" t="s">
        <v>226</v>
      </c>
      <c r="Q2956" t="s">
        <v>224</v>
      </c>
      <c r="R2956" t="s">
        <v>225</v>
      </c>
      <c r="S2956" t="s">
        <v>226</v>
      </c>
      <c r="T2956" t="s">
        <v>226</v>
      </c>
      <c r="U2956" t="s">
        <v>226</v>
      </c>
      <c r="V2956" t="s">
        <v>226</v>
      </c>
      <c r="W2956" t="s">
        <v>226</v>
      </c>
      <c r="X2956" t="s">
        <v>226</v>
      </c>
      <c r="Y2956" t="s">
        <v>224</v>
      </c>
      <c r="Z2956" t="s">
        <v>226</v>
      </c>
      <c r="AA2956" t="s">
        <v>224</v>
      </c>
      <c r="AB2956" t="s">
        <v>226</v>
      </c>
      <c r="AC2956" t="s">
        <v>226</v>
      </c>
      <c r="AD2956" t="s">
        <v>226</v>
      </c>
      <c r="AE2956" t="s">
        <v>226</v>
      </c>
      <c r="AF2956" t="s">
        <v>226</v>
      </c>
      <c r="AG2956" t="s">
        <v>225</v>
      </c>
      <c r="AH2956" t="s">
        <v>226</v>
      </c>
      <c r="AI2956" t="s">
        <v>226</v>
      </c>
      <c r="AJ2956" t="s">
        <v>225</v>
      </c>
      <c r="AK2956" t="s">
        <v>225</v>
      </c>
      <c r="AL2956" t="s">
        <v>394</v>
      </c>
      <c r="AM2956" t="s">
        <v>394</v>
      </c>
      <c r="AN2956" t="s">
        <v>394</v>
      </c>
      <c r="AO2956" t="s">
        <v>394</v>
      </c>
      <c r="AP2956" t="s">
        <v>394</v>
      </c>
      <c r="AQ2956" s="288"/>
      <c r="AR2956" s="296"/>
      <c r="AS2956" s="296"/>
      <c r="AU2956"/>
    </row>
    <row r="2957" spans="1:47" x14ac:dyDescent="0.3">
      <c r="A2957" s="285">
        <v>122043</v>
      </c>
      <c r="B2957" s="286" t="s">
        <v>539</v>
      </c>
      <c r="C2957" t="s">
        <v>995</v>
      </c>
      <c r="D2957" t="s">
        <v>995</v>
      </c>
      <c r="E2957" t="s">
        <v>995</v>
      </c>
      <c r="F2957" t="s">
        <v>995</v>
      </c>
      <c r="G2957" t="s">
        <v>995</v>
      </c>
      <c r="H2957" t="s">
        <v>995</v>
      </c>
      <c r="I2957" t="s">
        <v>995</v>
      </c>
      <c r="J2957" t="s">
        <v>995</v>
      </c>
      <c r="K2957" t="s">
        <v>995</v>
      </c>
      <c r="L2957" t="s">
        <v>995</v>
      </c>
      <c r="M2957" t="s">
        <v>995</v>
      </c>
      <c r="N2957" t="s">
        <v>995</v>
      </c>
      <c r="O2957" t="s">
        <v>995</v>
      </c>
      <c r="P2957" t="s">
        <v>995</v>
      </c>
      <c r="Q2957" t="s">
        <v>995</v>
      </c>
      <c r="R2957" t="s">
        <v>995</v>
      </c>
      <c r="S2957" t="s">
        <v>995</v>
      </c>
      <c r="T2957" t="s">
        <v>995</v>
      </c>
      <c r="U2957" t="s">
        <v>995</v>
      </c>
      <c r="V2957" t="s">
        <v>995</v>
      </c>
      <c r="W2957" t="s">
        <v>995</v>
      </c>
      <c r="X2957" t="s">
        <v>995</v>
      </c>
      <c r="Y2957" t="s">
        <v>995</v>
      </c>
      <c r="Z2957" t="s">
        <v>995</v>
      </c>
      <c r="AA2957" t="s">
        <v>995</v>
      </c>
      <c r="AB2957" t="s">
        <v>995</v>
      </c>
      <c r="AC2957" t="s">
        <v>995</v>
      </c>
      <c r="AD2957" t="s">
        <v>995</v>
      </c>
      <c r="AE2957" t="s">
        <v>995</v>
      </c>
      <c r="AF2957" t="s">
        <v>995</v>
      </c>
      <c r="AG2957" t="s">
        <v>995</v>
      </c>
      <c r="AH2957" t="s">
        <v>995</v>
      </c>
      <c r="AI2957" t="s">
        <v>995</v>
      </c>
      <c r="AJ2957" t="s">
        <v>995</v>
      </c>
      <c r="AK2957" t="s">
        <v>995</v>
      </c>
      <c r="AL2957" t="s">
        <v>995</v>
      </c>
      <c r="AM2957" t="s">
        <v>995</v>
      </c>
      <c r="AN2957" t="s">
        <v>995</v>
      </c>
      <c r="AO2957" t="s">
        <v>995</v>
      </c>
      <c r="AP2957" t="s">
        <v>995</v>
      </c>
      <c r="AQ2957" s="286" t="s">
        <v>855</v>
      </c>
      <c r="AR2957" s="303"/>
      <c r="AS2957" s="303"/>
    </row>
    <row r="2958" spans="1:47" x14ac:dyDescent="0.3">
      <c r="A2958" s="285">
        <v>122044</v>
      </c>
      <c r="B2958" s="286" t="s">
        <v>539</v>
      </c>
      <c r="C2958" t="s">
        <v>995</v>
      </c>
      <c r="D2958" t="s">
        <v>995</v>
      </c>
      <c r="E2958" t="s">
        <v>995</v>
      </c>
      <c r="F2958" t="s">
        <v>995</v>
      </c>
      <c r="G2958" t="s">
        <v>995</v>
      </c>
      <c r="H2958" t="s">
        <v>995</v>
      </c>
      <c r="I2958" t="s">
        <v>995</v>
      </c>
      <c r="J2958" t="s">
        <v>995</v>
      </c>
      <c r="K2958" t="s">
        <v>995</v>
      </c>
      <c r="L2958" t="s">
        <v>995</v>
      </c>
      <c r="M2958" t="s">
        <v>995</v>
      </c>
      <c r="N2958" t="s">
        <v>995</v>
      </c>
      <c r="O2958" t="s">
        <v>995</v>
      </c>
      <c r="P2958" t="s">
        <v>995</v>
      </c>
      <c r="Q2958" t="s">
        <v>995</v>
      </c>
      <c r="R2958" t="s">
        <v>995</v>
      </c>
      <c r="S2958" t="s">
        <v>995</v>
      </c>
      <c r="T2958" t="s">
        <v>995</v>
      </c>
      <c r="U2958" t="s">
        <v>995</v>
      </c>
      <c r="V2958" t="s">
        <v>995</v>
      </c>
      <c r="W2958" t="s">
        <v>995</v>
      </c>
      <c r="X2958" t="s">
        <v>995</v>
      </c>
      <c r="Y2958" t="s">
        <v>995</v>
      </c>
      <c r="Z2958" t="s">
        <v>995</v>
      </c>
      <c r="AA2958" t="s">
        <v>995</v>
      </c>
      <c r="AB2958" t="s">
        <v>995</v>
      </c>
      <c r="AC2958" t="s">
        <v>995</v>
      </c>
      <c r="AD2958" t="s">
        <v>995</v>
      </c>
      <c r="AE2958" t="s">
        <v>995</v>
      </c>
      <c r="AF2958" t="s">
        <v>995</v>
      </c>
      <c r="AG2958" t="s">
        <v>995</v>
      </c>
      <c r="AH2958" t="s">
        <v>995</v>
      </c>
      <c r="AI2958" t="s">
        <v>995</v>
      </c>
      <c r="AJ2958" t="s">
        <v>995</v>
      </c>
      <c r="AK2958" t="s">
        <v>995</v>
      </c>
      <c r="AL2958" t="s">
        <v>995</v>
      </c>
      <c r="AM2958" t="s">
        <v>995</v>
      </c>
      <c r="AN2958" t="s">
        <v>995</v>
      </c>
      <c r="AO2958" t="s">
        <v>995</v>
      </c>
      <c r="AP2958" t="s">
        <v>995</v>
      </c>
      <c r="AQ2958" s="286" t="s">
        <v>855</v>
      </c>
      <c r="AR2958" s="303"/>
      <c r="AS2958" s="303"/>
    </row>
    <row r="2959" spans="1:47" x14ac:dyDescent="0.3">
      <c r="A2959" s="285">
        <v>122045</v>
      </c>
      <c r="B2959" s="286" t="s">
        <v>539</v>
      </c>
      <c r="C2959" t="s">
        <v>995</v>
      </c>
      <c r="D2959" t="s">
        <v>995</v>
      </c>
      <c r="E2959" t="s">
        <v>995</v>
      </c>
      <c r="F2959" t="s">
        <v>995</v>
      </c>
      <c r="G2959" t="s">
        <v>995</v>
      </c>
      <c r="H2959" t="s">
        <v>995</v>
      </c>
      <c r="I2959" t="s">
        <v>995</v>
      </c>
      <c r="J2959" t="s">
        <v>995</v>
      </c>
      <c r="K2959" t="s">
        <v>995</v>
      </c>
      <c r="L2959" t="s">
        <v>995</v>
      </c>
      <c r="M2959" t="s">
        <v>995</v>
      </c>
      <c r="N2959" t="s">
        <v>995</v>
      </c>
      <c r="O2959" t="s">
        <v>995</v>
      </c>
      <c r="P2959" t="s">
        <v>995</v>
      </c>
      <c r="Q2959" t="s">
        <v>995</v>
      </c>
      <c r="R2959" t="s">
        <v>995</v>
      </c>
      <c r="S2959" t="s">
        <v>995</v>
      </c>
      <c r="T2959" t="s">
        <v>995</v>
      </c>
      <c r="U2959" t="s">
        <v>995</v>
      </c>
      <c r="V2959" t="s">
        <v>995</v>
      </c>
      <c r="W2959" t="s">
        <v>995</v>
      </c>
      <c r="X2959" t="s">
        <v>995</v>
      </c>
      <c r="Y2959" t="s">
        <v>995</v>
      </c>
      <c r="Z2959" t="s">
        <v>995</v>
      </c>
      <c r="AA2959" t="s">
        <v>995</v>
      </c>
      <c r="AB2959" t="s">
        <v>995</v>
      </c>
      <c r="AC2959" t="s">
        <v>995</v>
      </c>
      <c r="AD2959" t="s">
        <v>995</v>
      </c>
      <c r="AE2959" t="s">
        <v>995</v>
      </c>
      <c r="AF2959" t="s">
        <v>995</v>
      </c>
      <c r="AG2959" t="s">
        <v>995</v>
      </c>
      <c r="AH2959" t="s">
        <v>995</v>
      </c>
      <c r="AI2959" t="s">
        <v>995</v>
      </c>
      <c r="AJ2959" t="s">
        <v>995</v>
      </c>
      <c r="AK2959" t="s">
        <v>995</v>
      </c>
      <c r="AL2959" t="s">
        <v>995</v>
      </c>
      <c r="AM2959" t="s">
        <v>995</v>
      </c>
      <c r="AN2959" t="s">
        <v>995</v>
      </c>
      <c r="AO2959" t="s">
        <v>995</v>
      </c>
      <c r="AP2959" t="s">
        <v>995</v>
      </c>
      <c r="AQ2959" s="286" t="s">
        <v>855</v>
      </c>
      <c r="AR2959" s="303"/>
      <c r="AS2959" s="303"/>
    </row>
    <row r="2960" spans="1:47" ht="21.6" x14ac:dyDescent="0.3">
      <c r="A2960" s="285">
        <v>122046</v>
      </c>
      <c r="B2960" s="286" t="s">
        <v>61</v>
      </c>
      <c r="C2960" t="s">
        <v>226</v>
      </c>
      <c r="D2960" t="s">
        <v>224</v>
      </c>
      <c r="E2960" t="s">
        <v>226</v>
      </c>
      <c r="F2960" t="s">
        <v>226</v>
      </c>
      <c r="G2960" t="s">
        <v>224</v>
      </c>
      <c r="H2960" t="s">
        <v>226</v>
      </c>
      <c r="I2960" t="s">
        <v>226</v>
      </c>
      <c r="J2960" t="s">
        <v>224</v>
      </c>
      <c r="K2960" t="s">
        <v>226</v>
      </c>
      <c r="L2960" t="s">
        <v>226</v>
      </c>
      <c r="M2960" t="s">
        <v>226</v>
      </c>
      <c r="N2960" t="s">
        <v>226</v>
      </c>
      <c r="O2960" t="s">
        <v>226</v>
      </c>
      <c r="P2960" t="s">
        <v>224</v>
      </c>
      <c r="Q2960" t="s">
        <v>226</v>
      </c>
      <c r="R2960" t="s">
        <v>226</v>
      </c>
      <c r="S2960" t="s">
        <v>226</v>
      </c>
      <c r="T2960" t="s">
        <v>226</v>
      </c>
      <c r="U2960" t="s">
        <v>226</v>
      </c>
      <c r="V2960" t="s">
        <v>226</v>
      </c>
      <c r="W2960" t="s">
        <v>226</v>
      </c>
      <c r="X2960" t="s">
        <v>226</v>
      </c>
      <c r="Y2960" t="s">
        <v>226</v>
      </c>
      <c r="Z2960" t="s">
        <v>225</v>
      </c>
      <c r="AA2960" t="s">
        <v>226</v>
      </c>
      <c r="AB2960" t="s">
        <v>226</v>
      </c>
      <c r="AC2960" t="s">
        <v>226</v>
      </c>
      <c r="AD2960" t="s">
        <v>225</v>
      </c>
      <c r="AE2960" t="s">
        <v>226</v>
      </c>
      <c r="AF2960" t="s">
        <v>226</v>
      </c>
      <c r="AG2960" t="s">
        <v>226</v>
      </c>
      <c r="AH2960" t="s">
        <v>225</v>
      </c>
      <c r="AI2960" t="s">
        <v>226</v>
      </c>
      <c r="AJ2960" t="s">
        <v>225</v>
      </c>
      <c r="AK2960" t="s">
        <v>225</v>
      </c>
      <c r="AL2960" t="s">
        <v>225</v>
      </c>
      <c r="AM2960" t="s">
        <v>225</v>
      </c>
      <c r="AN2960" t="s">
        <v>225</v>
      </c>
      <c r="AO2960" t="s">
        <v>225</v>
      </c>
      <c r="AP2960" t="s">
        <v>225</v>
      </c>
      <c r="AQ2960" s="286" t="s">
        <v>394</v>
      </c>
      <c r="AR2960" s="307"/>
      <c r="AS2960" s="310"/>
    </row>
    <row r="2961" spans="1:45" x14ac:dyDescent="0.3">
      <c r="A2961" s="285">
        <v>122047</v>
      </c>
      <c r="B2961" s="286" t="s">
        <v>538</v>
      </c>
      <c r="C2961" t="s">
        <v>995</v>
      </c>
      <c r="D2961" t="s">
        <v>995</v>
      </c>
      <c r="E2961" t="s">
        <v>995</v>
      </c>
      <c r="F2961" t="s">
        <v>995</v>
      </c>
      <c r="G2961" t="s">
        <v>995</v>
      </c>
      <c r="H2961" t="s">
        <v>995</v>
      </c>
      <c r="I2961" t="s">
        <v>995</v>
      </c>
      <c r="J2961" t="s">
        <v>995</v>
      </c>
      <c r="K2961" t="s">
        <v>995</v>
      </c>
      <c r="L2961" t="s">
        <v>995</v>
      </c>
      <c r="M2961" t="s">
        <v>995</v>
      </c>
      <c r="N2961" t="s">
        <v>995</v>
      </c>
      <c r="O2961" t="s">
        <v>995</v>
      </c>
      <c r="P2961" t="s">
        <v>995</v>
      </c>
      <c r="Q2961" t="s">
        <v>995</v>
      </c>
      <c r="R2961" t="s">
        <v>995</v>
      </c>
      <c r="S2961" t="s">
        <v>995</v>
      </c>
      <c r="T2961" t="s">
        <v>995</v>
      </c>
      <c r="U2961" t="s">
        <v>995</v>
      </c>
      <c r="V2961" t="s">
        <v>995</v>
      </c>
      <c r="W2961" t="s">
        <v>995</v>
      </c>
      <c r="X2961" t="s">
        <v>995</v>
      </c>
      <c r="Y2961" t="s">
        <v>995</v>
      </c>
      <c r="Z2961" t="s">
        <v>995</v>
      </c>
      <c r="AA2961" t="s">
        <v>995</v>
      </c>
      <c r="AB2961" t="s">
        <v>995</v>
      </c>
      <c r="AC2961" t="s">
        <v>995</v>
      </c>
      <c r="AD2961" t="s">
        <v>995</v>
      </c>
      <c r="AE2961" t="s">
        <v>995</v>
      </c>
      <c r="AF2961" t="s">
        <v>995</v>
      </c>
      <c r="AG2961" t="s">
        <v>995</v>
      </c>
      <c r="AH2961" t="s">
        <v>995</v>
      </c>
      <c r="AI2961" t="s">
        <v>995</v>
      </c>
      <c r="AJ2961" t="s">
        <v>995</v>
      </c>
      <c r="AK2961" t="s">
        <v>995</v>
      </c>
      <c r="AL2961" t="s">
        <v>995</v>
      </c>
      <c r="AM2961" t="s">
        <v>995</v>
      </c>
      <c r="AN2961" t="s">
        <v>995</v>
      </c>
      <c r="AO2961" t="s">
        <v>995</v>
      </c>
      <c r="AP2961" t="s">
        <v>995</v>
      </c>
      <c r="AQ2961" s="286" t="s">
        <v>855</v>
      </c>
      <c r="AR2961" s="303"/>
      <c r="AS2961" s="303"/>
    </row>
    <row r="2962" spans="1:45" ht="28.8" x14ac:dyDescent="0.3">
      <c r="A2962" s="285">
        <v>122048</v>
      </c>
      <c r="B2962" s="286" t="s">
        <v>541</v>
      </c>
      <c r="C2962" t="s">
        <v>226</v>
      </c>
      <c r="D2962" t="s">
        <v>224</v>
      </c>
      <c r="E2962" t="s">
        <v>226</v>
      </c>
      <c r="F2962" t="s">
        <v>225</v>
      </c>
      <c r="G2962" t="s">
        <v>224</v>
      </c>
      <c r="H2962" t="s">
        <v>226</v>
      </c>
      <c r="I2962" t="s">
        <v>224</v>
      </c>
      <c r="J2962" t="s">
        <v>226</v>
      </c>
      <c r="K2962" t="s">
        <v>226</v>
      </c>
      <c r="L2962" t="s">
        <v>224</v>
      </c>
      <c r="M2962" t="s">
        <v>226</v>
      </c>
      <c r="N2962" t="s">
        <v>224</v>
      </c>
      <c r="O2962" t="s">
        <v>224</v>
      </c>
      <c r="P2962" t="s">
        <v>226</v>
      </c>
      <c r="Q2962" t="s">
        <v>224</v>
      </c>
      <c r="R2962" t="s">
        <v>226</v>
      </c>
      <c r="S2962" t="s">
        <v>226</v>
      </c>
      <c r="T2962" t="s">
        <v>226</v>
      </c>
      <c r="U2962" t="s">
        <v>225</v>
      </c>
      <c r="V2962" t="s">
        <v>226</v>
      </c>
      <c r="W2962" t="s">
        <v>225</v>
      </c>
      <c r="X2962" t="s">
        <v>225</v>
      </c>
      <c r="Y2962" t="s">
        <v>225</v>
      </c>
      <c r="Z2962" t="s">
        <v>225</v>
      </c>
      <c r="AA2962" t="s">
        <v>225</v>
      </c>
      <c r="AB2962" t="s">
        <v>394</v>
      </c>
      <c r="AC2962" t="s">
        <v>394</v>
      </c>
      <c r="AD2962" t="s">
        <v>394</v>
      </c>
      <c r="AE2962" t="s">
        <v>394</v>
      </c>
      <c r="AF2962" t="s">
        <v>394</v>
      </c>
      <c r="AG2962" t="s">
        <v>394</v>
      </c>
      <c r="AH2962" t="s">
        <v>394</v>
      </c>
      <c r="AI2962" t="s">
        <v>394</v>
      </c>
      <c r="AJ2962" t="s">
        <v>394</v>
      </c>
      <c r="AK2962" t="s">
        <v>394</v>
      </c>
      <c r="AL2962" t="s">
        <v>394</v>
      </c>
      <c r="AM2962" t="s">
        <v>394</v>
      </c>
      <c r="AN2962" t="s">
        <v>394</v>
      </c>
      <c r="AO2962" t="s">
        <v>394</v>
      </c>
      <c r="AP2962" t="s">
        <v>394</v>
      </c>
      <c r="AQ2962" s="286" t="s">
        <v>394</v>
      </c>
      <c r="AR2962" s="307"/>
      <c r="AS2962" s="310"/>
    </row>
    <row r="2963" spans="1:45" x14ac:dyDescent="0.3">
      <c r="A2963" s="285">
        <v>122049</v>
      </c>
      <c r="B2963" s="286" t="s">
        <v>539</v>
      </c>
      <c r="C2963" t="s">
        <v>995</v>
      </c>
      <c r="D2963" t="s">
        <v>995</v>
      </c>
      <c r="E2963" t="s">
        <v>995</v>
      </c>
      <c r="F2963" t="s">
        <v>995</v>
      </c>
      <c r="G2963" t="s">
        <v>995</v>
      </c>
      <c r="H2963" t="s">
        <v>995</v>
      </c>
      <c r="I2963" t="s">
        <v>995</v>
      </c>
      <c r="J2963" t="s">
        <v>995</v>
      </c>
      <c r="K2963" t="s">
        <v>995</v>
      </c>
      <c r="L2963" t="s">
        <v>995</v>
      </c>
      <c r="M2963" t="s">
        <v>995</v>
      </c>
      <c r="N2963" t="s">
        <v>995</v>
      </c>
      <c r="O2963" t="s">
        <v>995</v>
      </c>
      <c r="P2963" t="s">
        <v>995</v>
      </c>
      <c r="Q2963" t="s">
        <v>995</v>
      </c>
      <c r="R2963" t="s">
        <v>995</v>
      </c>
      <c r="S2963" t="s">
        <v>995</v>
      </c>
      <c r="T2963" t="s">
        <v>995</v>
      </c>
      <c r="U2963" t="s">
        <v>995</v>
      </c>
      <c r="V2963" t="s">
        <v>995</v>
      </c>
      <c r="W2963" t="s">
        <v>995</v>
      </c>
      <c r="X2963" t="s">
        <v>995</v>
      </c>
      <c r="Y2963" t="s">
        <v>995</v>
      </c>
      <c r="Z2963" t="s">
        <v>995</v>
      </c>
      <c r="AA2963" t="s">
        <v>995</v>
      </c>
      <c r="AB2963" t="s">
        <v>995</v>
      </c>
      <c r="AC2963" t="s">
        <v>995</v>
      </c>
      <c r="AD2963" t="s">
        <v>995</v>
      </c>
      <c r="AE2963" t="s">
        <v>995</v>
      </c>
      <c r="AF2963" t="s">
        <v>995</v>
      </c>
      <c r="AG2963" t="s">
        <v>995</v>
      </c>
      <c r="AH2963" t="s">
        <v>995</v>
      </c>
      <c r="AI2963" t="s">
        <v>995</v>
      </c>
      <c r="AJ2963" t="s">
        <v>995</v>
      </c>
      <c r="AK2963" t="s">
        <v>995</v>
      </c>
      <c r="AL2963" t="s">
        <v>995</v>
      </c>
      <c r="AM2963" t="s">
        <v>995</v>
      </c>
      <c r="AN2963" t="s">
        <v>995</v>
      </c>
      <c r="AO2963" t="s">
        <v>995</v>
      </c>
      <c r="AP2963" t="s">
        <v>995</v>
      </c>
      <c r="AQ2963" s="286" t="s">
        <v>855</v>
      </c>
      <c r="AR2963" s="303"/>
      <c r="AS2963" s="303"/>
    </row>
    <row r="2964" spans="1:45" x14ac:dyDescent="0.3">
      <c r="A2964" s="285">
        <v>122050</v>
      </c>
      <c r="B2964" s="286" t="s">
        <v>539</v>
      </c>
      <c r="C2964" t="s">
        <v>995</v>
      </c>
      <c r="D2964" t="s">
        <v>995</v>
      </c>
      <c r="E2964" t="s">
        <v>995</v>
      </c>
      <c r="F2964" t="s">
        <v>995</v>
      </c>
      <c r="G2964" t="s">
        <v>995</v>
      </c>
      <c r="H2964" t="s">
        <v>995</v>
      </c>
      <c r="I2964" t="s">
        <v>995</v>
      </c>
      <c r="J2964" t="s">
        <v>995</v>
      </c>
      <c r="K2964" t="s">
        <v>995</v>
      </c>
      <c r="L2964" t="s">
        <v>995</v>
      </c>
      <c r="M2964" t="s">
        <v>995</v>
      </c>
      <c r="N2964" t="s">
        <v>995</v>
      </c>
      <c r="O2964" t="s">
        <v>995</v>
      </c>
      <c r="P2964" t="s">
        <v>995</v>
      </c>
      <c r="Q2964" t="s">
        <v>995</v>
      </c>
      <c r="R2964" t="s">
        <v>995</v>
      </c>
      <c r="S2964" t="s">
        <v>995</v>
      </c>
      <c r="T2964" t="s">
        <v>995</v>
      </c>
      <c r="U2964" t="s">
        <v>995</v>
      </c>
      <c r="V2964" t="s">
        <v>995</v>
      </c>
      <c r="W2964" t="s">
        <v>995</v>
      </c>
      <c r="X2964" t="s">
        <v>995</v>
      </c>
      <c r="Y2964" t="s">
        <v>995</v>
      </c>
      <c r="Z2964" t="s">
        <v>995</v>
      </c>
      <c r="AA2964" t="s">
        <v>995</v>
      </c>
      <c r="AB2964" t="s">
        <v>995</v>
      </c>
      <c r="AC2964" t="s">
        <v>995</v>
      </c>
      <c r="AD2964" t="s">
        <v>995</v>
      </c>
      <c r="AE2964" t="s">
        <v>995</v>
      </c>
      <c r="AF2964" t="s">
        <v>995</v>
      </c>
      <c r="AG2964" t="s">
        <v>995</v>
      </c>
      <c r="AH2964" t="s">
        <v>995</v>
      </c>
      <c r="AI2964" t="s">
        <v>995</v>
      </c>
      <c r="AJ2964" t="s">
        <v>995</v>
      </c>
      <c r="AK2964" t="s">
        <v>995</v>
      </c>
      <c r="AL2964" t="s">
        <v>995</v>
      </c>
      <c r="AM2964" t="s">
        <v>995</v>
      </c>
      <c r="AN2964" t="s">
        <v>995</v>
      </c>
      <c r="AO2964" t="s">
        <v>995</v>
      </c>
      <c r="AP2964" t="s">
        <v>995</v>
      </c>
      <c r="AQ2964" s="286" t="s">
        <v>855</v>
      </c>
      <c r="AR2964" s="303"/>
      <c r="AS2964" s="303"/>
    </row>
    <row r="2965" spans="1:45" x14ac:dyDescent="0.3">
      <c r="A2965" s="285">
        <v>122051</v>
      </c>
      <c r="B2965" s="286" t="s">
        <v>539</v>
      </c>
      <c r="C2965" t="s">
        <v>995</v>
      </c>
      <c r="D2965" t="s">
        <v>995</v>
      </c>
      <c r="E2965" t="s">
        <v>995</v>
      </c>
      <c r="F2965" t="s">
        <v>995</v>
      </c>
      <c r="G2965" t="s">
        <v>995</v>
      </c>
      <c r="H2965" t="s">
        <v>995</v>
      </c>
      <c r="I2965" t="s">
        <v>995</v>
      </c>
      <c r="J2965" t="s">
        <v>995</v>
      </c>
      <c r="K2965" t="s">
        <v>995</v>
      </c>
      <c r="L2965" t="s">
        <v>995</v>
      </c>
      <c r="M2965" t="s">
        <v>995</v>
      </c>
      <c r="N2965" t="s">
        <v>995</v>
      </c>
      <c r="O2965" t="s">
        <v>995</v>
      </c>
      <c r="P2965" t="s">
        <v>995</v>
      </c>
      <c r="Q2965" t="s">
        <v>995</v>
      </c>
      <c r="R2965" t="s">
        <v>995</v>
      </c>
      <c r="S2965" t="s">
        <v>995</v>
      </c>
      <c r="T2965" t="s">
        <v>995</v>
      </c>
      <c r="U2965" t="s">
        <v>995</v>
      </c>
      <c r="V2965" t="s">
        <v>995</v>
      </c>
      <c r="W2965" t="s">
        <v>995</v>
      </c>
      <c r="X2965" t="s">
        <v>995</v>
      </c>
      <c r="Y2965" t="s">
        <v>995</v>
      </c>
      <c r="Z2965" t="s">
        <v>995</v>
      </c>
      <c r="AA2965" t="s">
        <v>995</v>
      </c>
      <c r="AB2965" t="s">
        <v>995</v>
      </c>
      <c r="AC2965" t="s">
        <v>995</v>
      </c>
      <c r="AD2965" t="s">
        <v>995</v>
      </c>
      <c r="AE2965" t="s">
        <v>995</v>
      </c>
      <c r="AF2965" t="s">
        <v>995</v>
      </c>
      <c r="AG2965" t="s">
        <v>995</v>
      </c>
      <c r="AH2965" t="s">
        <v>995</v>
      </c>
      <c r="AI2965" t="s">
        <v>995</v>
      </c>
      <c r="AJ2965" t="s">
        <v>995</v>
      </c>
      <c r="AK2965" t="s">
        <v>995</v>
      </c>
      <c r="AL2965" t="s">
        <v>995</v>
      </c>
      <c r="AM2965" t="s">
        <v>995</v>
      </c>
      <c r="AN2965" t="s">
        <v>995</v>
      </c>
      <c r="AO2965" t="s">
        <v>995</v>
      </c>
      <c r="AP2965" t="s">
        <v>995</v>
      </c>
      <c r="AQ2965" s="286" t="s">
        <v>855</v>
      </c>
      <c r="AR2965" s="303"/>
      <c r="AS2965" s="303"/>
    </row>
    <row r="2966" spans="1:45" x14ac:dyDescent="0.3">
      <c r="A2966" s="285">
        <v>122052</v>
      </c>
      <c r="B2966" s="286" t="s">
        <v>539</v>
      </c>
      <c r="C2966" t="s">
        <v>995</v>
      </c>
      <c r="D2966" t="s">
        <v>995</v>
      </c>
      <c r="E2966" t="s">
        <v>995</v>
      </c>
      <c r="F2966" t="s">
        <v>995</v>
      </c>
      <c r="G2966" t="s">
        <v>995</v>
      </c>
      <c r="H2966" t="s">
        <v>995</v>
      </c>
      <c r="I2966" t="s">
        <v>995</v>
      </c>
      <c r="J2966" t="s">
        <v>995</v>
      </c>
      <c r="K2966" t="s">
        <v>995</v>
      </c>
      <c r="L2966" t="s">
        <v>995</v>
      </c>
      <c r="M2966" t="s">
        <v>995</v>
      </c>
      <c r="N2966" t="s">
        <v>995</v>
      </c>
      <c r="O2966" t="s">
        <v>995</v>
      </c>
      <c r="P2966" t="s">
        <v>995</v>
      </c>
      <c r="Q2966" t="s">
        <v>995</v>
      </c>
      <c r="R2966" t="s">
        <v>995</v>
      </c>
      <c r="S2966" t="s">
        <v>995</v>
      </c>
      <c r="T2966" t="s">
        <v>995</v>
      </c>
      <c r="U2966" t="s">
        <v>995</v>
      </c>
      <c r="V2966" t="s">
        <v>995</v>
      </c>
      <c r="W2966" t="s">
        <v>995</v>
      </c>
      <c r="X2966" t="s">
        <v>995</v>
      </c>
      <c r="Y2966" t="s">
        <v>995</v>
      </c>
      <c r="Z2966" t="s">
        <v>995</v>
      </c>
      <c r="AA2966" t="s">
        <v>995</v>
      </c>
      <c r="AB2966" t="s">
        <v>995</v>
      </c>
      <c r="AC2966" t="s">
        <v>995</v>
      </c>
      <c r="AD2966" t="s">
        <v>995</v>
      </c>
      <c r="AE2966" t="s">
        <v>995</v>
      </c>
      <c r="AF2966" t="s">
        <v>995</v>
      </c>
      <c r="AG2966" t="s">
        <v>995</v>
      </c>
      <c r="AH2966" t="s">
        <v>995</v>
      </c>
      <c r="AI2966" t="s">
        <v>995</v>
      </c>
      <c r="AJ2966" t="s">
        <v>995</v>
      </c>
      <c r="AK2966" t="s">
        <v>995</v>
      </c>
      <c r="AL2966" t="s">
        <v>995</v>
      </c>
      <c r="AM2966" t="s">
        <v>995</v>
      </c>
      <c r="AN2966" t="s">
        <v>995</v>
      </c>
      <c r="AO2966" t="s">
        <v>995</v>
      </c>
      <c r="AP2966" t="s">
        <v>995</v>
      </c>
      <c r="AQ2966" s="286" t="s">
        <v>855</v>
      </c>
      <c r="AR2966" s="303"/>
      <c r="AS2966" s="303"/>
    </row>
    <row r="2967" spans="1:45" x14ac:dyDescent="0.3">
      <c r="A2967" s="285">
        <v>122053</v>
      </c>
      <c r="B2967" s="286" t="s">
        <v>539</v>
      </c>
      <c r="C2967" t="s">
        <v>995</v>
      </c>
      <c r="D2967" t="s">
        <v>995</v>
      </c>
      <c r="E2967" t="s">
        <v>995</v>
      </c>
      <c r="F2967" t="s">
        <v>995</v>
      </c>
      <c r="G2967" t="s">
        <v>995</v>
      </c>
      <c r="H2967" t="s">
        <v>995</v>
      </c>
      <c r="I2967" t="s">
        <v>995</v>
      </c>
      <c r="J2967" t="s">
        <v>995</v>
      </c>
      <c r="K2967" t="s">
        <v>995</v>
      </c>
      <c r="L2967" t="s">
        <v>995</v>
      </c>
      <c r="M2967" t="s">
        <v>995</v>
      </c>
      <c r="N2967" t="s">
        <v>995</v>
      </c>
      <c r="O2967" t="s">
        <v>995</v>
      </c>
      <c r="P2967" t="s">
        <v>995</v>
      </c>
      <c r="Q2967" t="s">
        <v>995</v>
      </c>
      <c r="R2967" t="s">
        <v>995</v>
      </c>
      <c r="S2967" t="s">
        <v>995</v>
      </c>
      <c r="T2967" t="s">
        <v>995</v>
      </c>
      <c r="U2967" t="s">
        <v>995</v>
      </c>
      <c r="V2967" t="s">
        <v>995</v>
      </c>
      <c r="W2967" t="s">
        <v>995</v>
      </c>
      <c r="X2967" t="s">
        <v>995</v>
      </c>
      <c r="Y2967" t="s">
        <v>995</v>
      </c>
      <c r="Z2967" t="s">
        <v>995</v>
      </c>
      <c r="AA2967" t="s">
        <v>995</v>
      </c>
      <c r="AB2967" t="s">
        <v>995</v>
      </c>
      <c r="AC2967" t="s">
        <v>995</v>
      </c>
      <c r="AD2967" t="s">
        <v>995</v>
      </c>
      <c r="AE2967" t="s">
        <v>995</v>
      </c>
      <c r="AF2967" t="s">
        <v>995</v>
      </c>
      <c r="AG2967" t="s">
        <v>995</v>
      </c>
      <c r="AH2967" t="s">
        <v>995</v>
      </c>
      <c r="AI2967" t="s">
        <v>995</v>
      </c>
      <c r="AJ2967" t="s">
        <v>995</v>
      </c>
      <c r="AK2967" t="s">
        <v>995</v>
      </c>
      <c r="AL2967" t="s">
        <v>995</v>
      </c>
      <c r="AM2967" t="s">
        <v>995</v>
      </c>
      <c r="AN2967" t="s">
        <v>995</v>
      </c>
      <c r="AO2967" t="s">
        <v>995</v>
      </c>
      <c r="AP2967" t="s">
        <v>995</v>
      </c>
      <c r="AQ2967" s="286" t="s">
        <v>855</v>
      </c>
      <c r="AR2967" s="303"/>
      <c r="AS2967" s="303"/>
    </row>
    <row r="2968" spans="1:45" ht="21.6" x14ac:dyDescent="0.3">
      <c r="A2968" s="285">
        <v>122054</v>
      </c>
      <c r="B2968" s="286" t="s">
        <v>61</v>
      </c>
      <c r="C2968" t="s">
        <v>226</v>
      </c>
      <c r="D2968" t="s">
        <v>226</v>
      </c>
      <c r="E2968" t="s">
        <v>226</v>
      </c>
      <c r="F2968" t="s">
        <v>226</v>
      </c>
      <c r="G2968" t="s">
        <v>226</v>
      </c>
      <c r="H2968" t="s">
        <v>225</v>
      </c>
      <c r="I2968" t="s">
        <v>226</v>
      </c>
      <c r="J2968" t="s">
        <v>226</v>
      </c>
      <c r="K2968" t="s">
        <v>226</v>
      </c>
      <c r="L2968" t="s">
        <v>225</v>
      </c>
      <c r="M2968" t="s">
        <v>225</v>
      </c>
      <c r="N2968" t="s">
        <v>226</v>
      </c>
      <c r="O2968" t="s">
        <v>226</v>
      </c>
      <c r="P2968" t="s">
        <v>226</v>
      </c>
      <c r="Q2968" t="s">
        <v>226</v>
      </c>
      <c r="R2968" t="s">
        <v>224</v>
      </c>
      <c r="S2968" t="s">
        <v>226</v>
      </c>
      <c r="T2968" t="s">
        <v>226</v>
      </c>
      <c r="U2968" t="s">
        <v>226</v>
      </c>
      <c r="V2968" t="s">
        <v>226</v>
      </c>
      <c r="W2968" t="s">
        <v>226</v>
      </c>
      <c r="X2968" t="s">
        <v>226</v>
      </c>
      <c r="Y2968" t="s">
        <v>226</v>
      </c>
      <c r="Z2968" t="s">
        <v>225</v>
      </c>
      <c r="AA2968" t="s">
        <v>226</v>
      </c>
      <c r="AB2968" t="s">
        <v>225</v>
      </c>
      <c r="AC2968" t="s">
        <v>226</v>
      </c>
      <c r="AD2968" t="s">
        <v>226</v>
      </c>
      <c r="AE2968" t="s">
        <v>224</v>
      </c>
      <c r="AF2968" t="s">
        <v>224</v>
      </c>
      <c r="AG2968" t="s">
        <v>225</v>
      </c>
      <c r="AH2968" t="s">
        <v>226</v>
      </c>
      <c r="AI2968" t="s">
        <v>226</v>
      </c>
      <c r="AJ2968" t="s">
        <v>226</v>
      </c>
      <c r="AK2968" t="s">
        <v>226</v>
      </c>
      <c r="AL2968" t="s">
        <v>225</v>
      </c>
      <c r="AM2968" t="s">
        <v>225</v>
      </c>
      <c r="AN2968" t="s">
        <v>225</v>
      </c>
      <c r="AO2968" t="s">
        <v>225</v>
      </c>
      <c r="AP2968" t="s">
        <v>225</v>
      </c>
      <c r="AQ2968" s="286" t="s">
        <v>394</v>
      </c>
      <c r="AR2968" s="307"/>
      <c r="AS2968" s="310"/>
    </row>
    <row r="2969" spans="1:45" x14ac:dyDescent="0.3">
      <c r="A2969" s="285">
        <v>122055</v>
      </c>
      <c r="B2969" s="286" t="s">
        <v>539</v>
      </c>
      <c r="C2969" t="s">
        <v>995</v>
      </c>
      <c r="D2969" t="s">
        <v>995</v>
      </c>
      <c r="E2969" t="s">
        <v>995</v>
      </c>
      <c r="F2969" t="s">
        <v>995</v>
      </c>
      <c r="G2969" t="s">
        <v>995</v>
      </c>
      <c r="H2969" t="s">
        <v>995</v>
      </c>
      <c r="I2969" t="s">
        <v>995</v>
      </c>
      <c r="J2969" t="s">
        <v>995</v>
      </c>
      <c r="K2969" t="s">
        <v>995</v>
      </c>
      <c r="L2969" t="s">
        <v>995</v>
      </c>
      <c r="M2969" t="s">
        <v>995</v>
      </c>
      <c r="N2969" t="s">
        <v>995</v>
      </c>
      <c r="O2969" t="s">
        <v>995</v>
      </c>
      <c r="P2969" t="s">
        <v>995</v>
      </c>
      <c r="Q2969" t="s">
        <v>995</v>
      </c>
      <c r="R2969" t="s">
        <v>995</v>
      </c>
      <c r="S2969" t="s">
        <v>995</v>
      </c>
      <c r="T2969" t="s">
        <v>995</v>
      </c>
      <c r="U2969" t="s">
        <v>995</v>
      </c>
      <c r="V2969" t="s">
        <v>995</v>
      </c>
      <c r="W2969" t="s">
        <v>995</v>
      </c>
      <c r="X2969" t="s">
        <v>995</v>
      </c>
      <c r="Y2969" t="s">
        <v>995</v>
      </c>
      <c r="Z2969" t="s">
        <v>995</v>
      </c>
      <c r="AA2969" t="s">
        <v>995</v>
      </c>
      <c r="AB2969" t="s">
        <v>995</v>
      </c>
      <c r="AC2969" t="s">
        <v>995</v>
      </c>
      <c r="AD2969" t="s">
        <v>995</v>
      </c>
      <c r="AE2969" t="s">
        <v>995</v>
      </c>
      <c r="AF2969" t="s">
        <v>995</v>
      </c>
      <c r="AG2969" t="s">
        <v>995</v>
      </c>
      <c r="AH2969" t="s">
        <v>995</v>
      </c>
      <c r="AI2969" t="s">
        <v>995</v>
      </c>
      <c r="AJ2969" t="s">
        <v>995</v>
      </c>
      <c r="AK2969" t="s">
        <v>995</v>
      </c>
      <c r="AL2969" t="s">
        <v>995</v>
      </c>
      <c r="AM2969" t="s">
        <v>995</v>
      </c>
      <c r="AN2969" t="s">
        <v>995</v>
      </c>
      <c r="AO2969" t="s">
        <v>995</v>
      </c>
      <c r="AP2969" t="s">
        <v>995</v>
      </c>
      <c r="AQ2969" s="286" t="s">
        <v>855</v>
      </c>
      <c r="AR2969" s="303"/>
      <c r="AS2969" s="303"/>
    </row>
    <row r="2970" spans="1:45" x14ac:dyDescent="0.3">
      <c r="A2970" s="285">
        <v>122056</v>
      </c>
      <c r="B2970" s="286" t="s">
        <v>540</v>
      </c>
      <c r="C2970" t="s">
        <v>995</v>
      </c>
      <c r="D2970" t="s">
        <v>995</v>
      </c>
      <c r="E2970" t="s">
        <v>995</v>
      </c>
      <c r="F2970" t="s">
        <v>995</v>
      </c>
      <c r="G2970" t="s">
        <v>995</v>
      </c>
      <c r="H2970" t="s">
        <v>995</v>
      </c>
      <c r="I2970" t="s">
        <v>995</v>
      </c>
      <c r="J2970" t="s">
        <v>995</v>
      </c>
      <c r="K2970" t="s">
        <v>995</v>
      </c>
      <c r="L2970" t="s">
        <v>995</v>
      </c>
      <c r="M2970" t="s">
        <v>995</v>
      </c>
      <c r="N2970" t="s">
        <v>995</v>
      </c>
      <c r="O2970" t="s">
        <v>995</v>
      </c>
      <c r="P2970" t="s">
        <v>995</v>
      </c>
      <c r="Q2970" t="s">
        <v>995</v>
      </c>
      <c r="R2970" t="s">
        <v>995</v>
      </c>
      <c r="S2970" t="s">
        <v>995</v>
      </c>
      <c r="T2970" t="s">
        <v>995</v>
      </c>
      <c r="U2970" t="s">
        <v>995</v>
      </c>
      <c r="V2970" t="s">
        <v>995</v>
      </c>
      <c r="W2970" t="s">
        <v>995</v>
      </c>
      <c r="X2970" t="s">
        <v>995</v>
      </c>
      <c r="Y2970" t="s">
        <v>995</v>
      </c>
      <c r="Z2970" t="s">
        <v>995</v>
      </c>
      <c r="AA2970" t="s">
        <v>995</v>
      </c>
      <c r="AB2970" t="s">
        <v>995</v>
      </c>
      <c r="AC2970" t="s">
        <v>995</v>
      </c>
      <c r="AD2970" t="s">
        <v>995</v>
      </c>
      <c r="AE2970" t="s">
        <v>995</v>
      </c>
      <c r="AF2970" t="s">
        <v>995</v>
      </c>
      <c r="AG2970" t="s">
        <v>995</v>
      </c>
      <c r="AH2970" t="s">
        <v>995</v>
      </c>
      <c r="AI2970" t="s">
        <v>995</v>
      </c>
      <c r="AJ2970" t="s">
        <v>995</v>
      </c>
      <c r="AK2970" t="s">
        <v>995</v>
      </c>
      <c r="AL2970" t="s">
        <v>995</v>
      </c>
      <c r="AM2970" t="s">
        <v>995</v>
      </c>
      <c r="AN2970" t="s">
        <v>995</v>
      </c>
      <c r="AO2970" t="s">
        <v>995</v>
      </c>
      <c r="AP2970" t="s">
        <v>995</v>
      </c>
      <c r="AQ2970" s="286" t="s">
        <v>855</v>
      </c>
      <c r="AR2970" s="303"/>
      <c r="AS2970" s="303"/>
    </row>
    <row r="2971" spans="1:45" x14ac:dyDescent="0.3">
      <c r="A2971" s="285">
        <v>122058</v>
      </c>
      <c r="B2971" s="286" t="s">
        <v>539</v>
      </c>
      <c r="C2971" t="s">
        <v>995</v>
      </c>
      <c r="D2971" t="s">
        <v>995</v>
      </c>
      <c r="E2971" t="s">
        <v>995</v>
      </c>
      <c r="F2971" t="s">
        <v>995</v>
      </c>
      <c r="G2971" t="s">
        <v>995</v>
      </c>
      <c r="H2971" t="s">
        <v>995</v>
      </c>
      <c r="I2971" t="s">
        <v>995</v>
      </c>
      <c r="J2971" t="s">
        <v>995</v>
      </c>
      <c r="K2971" t="s">
        <v>995</v>
      </c>
      <c r="L2971" t="s">
        <v>995</v>
      </c>
      <c r="M2971" t="s">
        <v>995</v>
      </c>
      <c r="N2971" t="s">
        <v>995</v>
      </c>
      <c r="O2971" t="s">
        <v>995</v>
      </c>
      <c r="P2971" t="s">
        <v>995</v>
      </c>
      <c r="Q2971" t="s">
        <v>995</v>
      </c>
      <c r="R2971" t="s">
        <v>995</v>
      </c>
      <c r="S2971" t="s">
        <v>995</v>
      </c>
      <c r="T2971" t="s">
        <v>995</v>
      </c>
      <c r="U2971" t="s">
        <v>995</v>
      </c>
      <c r="V2971" t="s">
        <v>995</v>
      </c>
      <c r="W2971" t="s">
        <v>995</v>
      </c>
      <c r="X2971" t="s">
        <v>995</v>
      </c>
      <c r="Y2971" t="s">
        <v>995</v>
      </c>
      <c r="Z2971" t="s">
        <v>995</v>
      </c>
      <c r="AA2971" t="s">
        <v>995</v>
      </c>
      <c r="AB2971" t="s">
        <v>995</v>
      </c>
      <c r="AC2971" t="s">
        <v>995</v>
      </c>
      <c r="AD2971" t="s">
        <v>995</v>
      </c>
      <c r="AE2971" t="s">
        <v>995</v>
      </c>
      <c r="AF2971" t="s">
        <v>995</v>
      </c>
      <c r="AG2971" t="s">
        <v>995</v>
      </c>
      <c r="AH2971" t="s">
        <v>995</v>
      </c>
      <c r="AI2971" t="s">
        <v>995</v>
      </c>
      <c r="AJ2971" t="s">
        <v>995</v>
      </c>
      <c r="AK2971" t="s">
        <v>995</v>
      </c>
      <c r="AL2971" t="s">
        <v>995</v>
      </c>
      <c r="AM2971" t="s">
        <v>995</v>
      </c>
      <c r="AN2971" t="s">
        <v>995</v>
      </c>
      <c r="AO2971" t="s">
        <v>995</v>
      </c>
      <c r="AP2971" t="s">
        <v>995</v>
      </c>
      <c r="AQ2971" s="286" t="s">
        <v>855</v>
      </c>
      <c r="AR2971" s="303"/>
      <c r="AS2971" s="303"/>
    </row>
    <row r="2972" spans="1:45" x14ac:dyDescent="0.3">
      <c r="A2972" s="285">
        <v>122059</v>
      </c>
      <c r="B2972" s="286" t="s">
        <v>540</v>
      </c>
      <c r="C2972" t="s">
        <v>995</v>
      </c>
      <c r="D2972" t="s">
        <v>995</v>
      </c>
      <c r="E2972" t="s">
        <v>995</v>
      </c>
      <c r="F2972" t="s">
        <v>995</v>
      </c>
      <c r="G2972" t="s">
        <v>995</v>
      </c>
      <c r="H2972" t="s">
        <v>995</v>
      </c>
      <c r="I2972" t="s">
        <v>995</v>
      </c>
      <c r="J2972" t="s">
        <v>995</v>
      </c>
      <c r="K2972" t="s">
        <v>995</v>
      </c>
      <c r="L2972" t="s">
        <v>995</v>
      </c>
      <c r="M2972" t="s">
        <v>995</v>
      </c>
      <c r="N2972" t="s">
        <v>995</v>
      </c>
      <c r="O2972" t="s">
        <v>995</v>
      </c>
      <c r="P2972" t="s">
        <v>995</v>
      </c>
      <c r="Q2972" t="s">
        <v>995</v>
      </c>
      <c r="R2972" t="s">
        <v>995</v>
      </c>
      <c r="S2972" t="s">
        <v>995</v>
      </c>
      <c r="T2972" t="s">
        <v>995</v>
      </c>
      <c r="U2972" t="s">
        <v>995</v>
      </c>
      <c r="V2972" t="s">
        <v>995</v>
      </c>
      <c r="W2972" t="s">
        <v>995</v>
      </c>
      <c r="X2972" t="s">
        <v>995</v>
      </c>
      <c r="Y2972" t="s">
        <v>995</v>
      </c>
      <c r="Z2972" t="s">
        <v>995</v>
      </c>
      <c r="AA2972" t="s">
        <v>995</v>
      </c>
      <c r="AB2972" t="s">
        <v>995</v>
      </c>
      <c r="AC2972" t="s">
        <v>995</v>
      </c>
      <c r="AD2972" t="s">
        <v>995</v>
      </c>
      <c r="AE2972" t="s">
        <v>995</v>
      </c>
      <c r="AF2972" t="s">
        <v>995</v>
      </c>
      <c r="AG2972" t="s">
        <v>995</v>
      </c>
      <c r="AH2972" t="s">
        <v>995</v>
      </c>
      <c r="AI2972" t="s">
        <v>995</v>
      </c>
      <c r="AJ2972" t="s">
        <v>995</v>
      </c>
      <c r="AK2972" t="s">
        <v>995</v>
      </c>
      <c r="AL2972" t="s">
        <v>995</v>
      </c>
      <c r="AM2972" t="s">
        <v>995</v>
      </c>
      <c r="AN2972" t="s">
        <v>995</v>
      </c>
      <c r="AO2972" t="s">
        <v>995</v>
      </c>
      <c r="AP2972" t="s">
        <v>995</v>
      </c>
      <c r="AQ2972" s="286" t="s">
        <v>855</v>
      </c>
      <c r="AR2972" s="303"/>
      <c r="AS2972" s="303"/>
    </row>
    <row r="2973" spans="1:45" ht="21.6" x14ac:dyDescent="0.3">
      <c r="A2973" s="285">
        <v>122060</v>
      </c>
      <c r="B2973" s="286" t="s">
        <v>538</v>
      </c>
      <c r="C2973" t="s">
        <v>226</v>
      </c>
      <c r="D2973" t="s">
        <v>226</v>
      </c>
      <c r="E2973" t="s">
        <v>226</v>
      </c>
      <c r="F2973" t="s">
        <v>226</v>
      </c>
      <c r="G2973" t="s">
        <v>226</v>
      </c>
      <c r="H2973" t="s">
        <v>226</v>
      </c>
      <c r="I2973" t="s">
        <v>226</v>
      </c>
      <c r="J2973" t="s">
        <v>224</v>
      </c>
      <c r="K2973" t="s">
        <v>226</v>
      </c>
      <c r="L2973" t="s">
        <v>226</v>
      </c>
      <c r="M2973" t="s">
        <v>226</v>
      </c>
      <c r="N2973" t="s">
        <v>226</v>
      </c>
      <c r="O2973" t="s">
        <v>226</v>
      </c>
      <c r="P2973" t="s">
        <v>224</v>
      </c>
      <c r="Q2973" t="s">
        <v>226</v>
      </c>
      <c r="R2973" t="s">
        <v>226</v>
      </c>
      <c r="S2973" t="s">
        <v>226</v>
      </c>
      <c r="T2973" t="s">
        <v>225</v>
      </c>
      <c r="U2973" t="s">
        <v>226</v>
      </c>
      <c r="V2973" t="s">
        <v>226</v>
      </c>
      <c r="W2973" t="s">
        <v>226</v>
      </c>
      <c r="X2973" t="s">
        <v>225</v>
      </c>
      <c r="Y2973" t="s">
        <v>226</v>
      </c>
      <c r="Z2973" t="s">
        <v>225</v>
      </c>
      <c r="AA2973" t="s">
        <v>226</v>
      </c>
      <c r="AB2973" t="s">
        <v>225</v>
      </c>
      <c r="AC2973" t="s">
        <v>226</v>
      </c>
      <c r="AD2973" t="s">
        <v>225</v>
      </c>
      <c r="AE2973" t="s">
        <v>225</v>
      </c>
      <c r="AF2973" t="s">
        <v>225</v>
      </c>
      <c r="AG2973" t="s">
        <v>394</v>
      </c>
      <c r="AH2973" t="s">
        <v>394</v>
      </c>
      <c r="AI2973" t="s">
        <v>394</v>
      </c>
      <c r="AJ2973" t="s">
        <v>394</v>
      </c>
      <c r="AK2973" t="s">
        <v>394</v>
      </c>
      <c r="AL2973" t="s">
        <v>394</v>
      </c>
      <c r="AM2973" t="s">
        <v>394</v>
      </c>
      <c r="AN2973" t="s">
        <v>394</v>
      </c>
      <c r="AO2973" t="s">
        <v>394</v>
      </c>
      <c r="AP2973" t="s">
        <v>394</v>
      </c>
      <c r="AQ2973" s="286" t="s">
        <v>394</v>
      </c>
      <c r="AR2973" s="307"/>
      <c r="AS2973" s="310"/>
    </row>
    <row r="2974" spans="1:45" ht="28.8" x14ac:dyDescent="0.3">
      <c r="A2974" s="285">
        <v>122061</v>
      </c>
      <c r="B2974" s="286" t="s">
        <v>67</v>
      </c>
      <c r="C2974" t="s">
        <v>226</v>
      </c>
      <c r="D2974" t="s">
        <v>226</v>
      </c>
      <c r="E2974" t="s">
        <v>226</v>
      </c>
      <c r="F2974" t="s">
        <v>226</v>
      </c>
      <c r="G2974" t="s">
        <v>224</v>
      </c>
      <c r="H2974" t="s">
        <v>226</v>
      </c>
      <c r="I2974" t="s">
        <v>226</v>
      </c>
      <c r="J2974" t="s">
        <v>226</v>
      </c>
      <c r="K2974" t="s">
        <v>226</v>
      </c>
      <c r="L2974" t="s">
        <v>226</v>
      </c>
      <c r="M2974" t="s">
        <v>226</v>
      </c>
      <c r="N2974" t="s">
        <v>226</v>
      </c>
      <c r="O2974" t="s">
        <v>226</v>
      </c>
      <c r="P2974" t="s">
        <v>224</v>
      </c>
      <c r="Q2974" t="s">
        <v>226</v>
      </c>
      <c r="R2974" t="s">
        <v>224</v>
      </c>
      <c r="S2974" t="s">
        <v>226</v>
      </c>
      <c r="T2974" t="s">
        <v>224</v>
      </c>
      <c r="U2974" t="s">
        <v>226</v>
      </c>
      <c r="V2974" t="s">
        <v>226</v>
      </c>
      <c r="W2974" t="s">
        <v>226</v>
      </c>
      <c r="X2974" t="s">
        <v>226</v>
      </c>
      <c r="Y2974" t="s">
        <v>226</v>
      </c>
      <c r="Z2974" t="s">
        <v>226</v>
      </c>
      <c r="AA2974" t="s">
        <v>226</v>
      </c>
      <c r="AB2974" t="s">
        <v>226</v>
      </c>
      <c r="AC2974" t="s">
        <v>225</v>
      </c>
      <c r="AD2974" t="s">
        <v>226</v>
      </c>
      <c r="AE2974" t="s">
        <v>226</v>
      </c>
      <c r="AF2974" t="s">
        <v>226</v>
      </c>
      <c r="AG2974" t="s">
        <v>225</v>
      </c>
      <c r="AH2974" t="s">
        <v>225</v>
      </c>
      <c r="AI2974" t="s">
        <v>225</v>
      </c>
      <c r="AJ2974" t="s">
        <v>225</v>
      </c>
      <c r="AK2974" t="s">
        <v>225</v>
      </c>
      <c r="AL2974" t="s">
        <v>394</v>
      </c>
      <c r="AM2974" t="s">
        <v>394</v>
      </c>
      <c r="AN2974" t="s">
        <v>394</v>
      </c>
      <c r="AO2974" t="s">
        <v>394</v>
      </c>
      <c r="AP2974" t="s">
        <v>394</v>
      </c>
      <c r="AQ2974" s="286" t="s">
        <v>394</v>
      </c>
      <c r="AR2974" s="307"/>
      <c r="AS2974" s="310"/>
    </row>
    <row r="2975" spans="1:45" ht="28.8" x14ac:dyDescent="0.3">
      <c r="A2975" s="285">
        <v>122062</v>
      </c>
      <c r="B2975" s="286" t="s">
        <v>67</v>
      </c>
      <c r="C2975" t="s">
        <v>224</v>
      </c>
      <c r="D2975" t="s">
        <v>226</v>
      </c>
      <c r="E2975" t="s">
        <v>225</v>
      </c>
      <c r="F2975" t="s">
        <v>226</v>
      </c>
      <c r="G2975" t="s">
        <v>226</v>
      </c>
      <c r="H2975" t="s">
        <v>226</v>
      </c>
      <c r="I2975" t="s">
        <v>226</v>
      </c>
      <c r="J2975" t="s">
        <v>226</v>
      </c>
      <c r="K2975" t="s">
        <v>226</v>
      </c>
      <c r="L2975" t="s">
        <v>224</v>
      </c>
      <c r="M2975" t="s">
        <v>224</v>
      </c>
      <c r="N2975" t="s">
        <v>226</v>
      </c>
      <c r="O2975" t="s">
        <v>226</v>
      </c>
      <c r="P2975" t="s">
        <v>224</v>
      </c>
      <c r="Q2975" t="s">
        <v>224</v>
      </c>
      <c r="R2975" t="s">
        <v>226</v>
      </c>
      <c r="S2975" t="s">
        <v>226</v>
      </c>
      <c r="T2975" t="s">
        <v>224</v>
      </c>
      <c r="U2975" t="s">
        <v>226</v>
      </c>
      <c r="V2975" t="s">
        <v>226</v>
      </c>
      <c r="W2975" t="s">
        <v>226</v>
      </c>
      <c r="X2975" t="s">
        <v>226</v>
      </c>
      <c r="Y2975" t="s">
        <v>226</v>
      </c>
      <c r="Z2975" t="s">
        <v>226</v>
      </c>
      <c r="AA2975" t="s">
        <v>224</v>
      </c>
      <c r="AB2975" t="s">
        <v>226</v>
      </c>
      <c r="AC2975" t="s">
        <v>224</v>
      </c>
      <c r="AD2975" t="s">
        <v>224</v>
      </c>
      <c r="AE2975" t="s">
        <v>226</v>
      </c>
      <c r="AF2975" t="s">
        <v>226</v>
      </c>
      <c r="AG2975" t="s">
        <v>225</v>
      </c>
      <c r="AH2975" t="s">
        <v>225</v>
      </c>
      <c r="AI2975" t="s">
        <v>225</v>
      </c>
      <c r="AJ2975" t="s">
        <v>225</v>
      </c>
      <c r="AK2975" t="s">
        <v>225</v>
      </c>
      <c r="AL2975" t="s">
        <v>394</v>
      </c>
      <c r="AM2975" t="s">
        <v>394</v>
      </c>
      <c r="AN2975" t="s">
        <v>394</v>
      </c>
      <c r="AO2975" t="s">
        <v>394</v>
      </c>
      <c r="AP2975" t="s">
        <v>394</v>
      </c>
      <c r="AQ2975" s="286" t="s">
        <v>394</v>
      </c>
      <c r="AR2975" s="307"/>
      <c r="AS2975" s="310"/>
    </row>
    <row r="2976" spans="1:45" x14ac:dyDescent="0.3">
      <c r="A2976" s="285">
        <v>122063</v>
      </c>
      <c r="B2976" s="286" t="s">
        <v>540</v>
      </c>
      <c r="AQ2976" s="286" t="s">
        <v>394</v>
      </c>
      <c r="AR2976" s="303"/>
      <c r="AS2976" s="303"/>
    </row>
    <row r="2977" spans="1:47" ht="21.6" x14ac:dyDescent="0.3">
      <c r="A2977" s="285">
        <v>122064</v>
      </c>
      <c r="B2977" s="286" t="s">
        <v>538</v>
      </c>
      <c r="C2977" t="s">
        <v>224</v>
      </c>
      <c r="D2977" t="s">
        <v>224</v>
      </c>
      <c r="E2977" t="s">
        <v>224</v>
      </c>
      <c r="F2977" t="s">
        <v>224</v>
      </c>
      <c r="G2977" t="s">
        <v>224</v>
      </c>
      <c r="H2977" t="s">
        <v>226</v>
      </c>
      <c r="I2977" t="s">
        <v>224</v>
      </c>
      <c r="J2977" t="s">
        <v>224</v>
      </c>
      <c r="K2977" t="s">
        <v>226</v>
      </c>
      <c r="L2977" t="s">
        <v>224</v>
      </c>
      <c r="M2977" t="s">
        <v>226</v>
      </c>
      <c r="N2977" t="s">
        <v>225</v>
      </c>
      <c r="O2977" t="s">
        <v>224</v>
      </c>
      <c r="P2977" t="s">
        <v>224</v>
      </c>
      <c r="Q2977" t="s">
        <v>224</v>
      </c>
      <c r="R2977" t="s">
        <v>224</v>
      </c>
      <c r="S2977" t="s">
        <v>225</v>
      </c>
      <c r="T2977" t="s">
        <v>226</v>
      </c>
      <c r="U2977" t="s">
        <v>224</v>
      </c>
      <c r="V2977" t="s">
        <v>226</v>
      </c>
      <c r="W2977" t="s">
        <v>226</v>
      </c>
      <c r="X2977" t="s">
        <v>226</v>
      </c>
      <c r="Y2977" t="s">
        <v>225</v>
      </c>
      <c r="Z2977" t="s">
        <v>226</v>
      </c>
      <c r="AA2977" t="s">
        <v>225</v>
      </c>
      <c r="AB2977" t="s">
        <v>394</v>
      </c>
      <c r="AC2977" t="s">
        <v>394</v>
      </c>
      <c r="AD2977" t="s">
        <v>394</v>
      </c>
      <c r="AE2977" t="s">
        <v>394</v>
      </c>
      <c r="AF2977" t="s">
        <v>394</v>
      </c>
      <c r="AG2977" t="s">
        <v>394</v>
      </c>
      <c r="AH2977" t="s">
        <v>394</v>
      </c>
      <c r="AI2977" t="s">
        <v>394</v>
      </c>
      <c r="AJ2977" t="s">
        <v>394</v>
      </c>
      <c r="AK2977" t="s">
        <v>394</v>
      </c>
      <c r="AL2977" t="s">
        <v>394</v>
      </c>
      <c r="AM2977" t="s">
        <v>394</v>
      </c>
      <c r="AN2977" t="s">
        <v>394</v>
      </c>
      <c r="AO2977" t="s">
        <v>394</v>
      </c>
      <c r="AP2977" t="s">
        <v>394</v>
      </c>
      <c r="AQ2977" s="286" t="s">
        <v>394</v>
      </c>
      <c r="AR2977" s="307"/>
      <c r="AS2977" s="310"/>
    </row>
    <row r="2978" spans="1:47" x14ac:dyDescent="0.3">
      <c r="A2978" s="285">
        <v>122065</v>
      </c>
      <c r="B2978" s="286" t="s">
        <v>539</v>
      </c>
      <c r="C2978" t="s">
        <v>995</v>
      </c>
      <c r="D2978" t="s">
        <v>995</v>
      </c>
      <c r="E2978" t="s">
        <v>995</v>
      </c>
      <c r="F2978" t="s">
        <v>995</v>
      </c>
      <c r="G2978" t="s">
        <v>995</v>
      </c>
      <c r="H2978" t="s">
        <v>995</v>
      </c>
      <c r="I2978" t="s">
        <v>995</v>
      </c>
      <c r="J2978" t="s">
        <v>995</v>
      </c>
      <c r="K2978" t="s">
        <v>995</v>
      </c>
      <c r="L2978" t="s">
        <v>995</v>
      </c>
      <c r="M2978" t="s">
        <v>995</v>
      </c>
      <c r="N2978" t="s">
        <v>995</v>
      </c>
      <c r="O2978" t="s">
        <v>995</v>
      </c>
      <c r="P2978" t="s">
        <v>995</v>
      </c>
      <c r="Q2978" t="s">
        <v>995</v>
      </c>
      <c r="R2978" t="s">
        <v>995</v>
      </c>
      <c r="S2978" t="s">
        <v>995</v>
      </c>
      <c r="T2978" t="s">
        <v>995</v>
      </c>
      <c r="U2978" t="s">
        <v>995</v>
      </c>
      <c r="V2978" t="s">
        <v>995</v>
      </c>
      <c r="W2978" t="s">
        <v>995</v>
      </c>
      <c r="X2978" t="s">
        <v>995</v>
      </c>
      <c r="Y2978" t="s">
        <v>995</v>
      </c>
      <c r="Z2978" t="s">
        <v>995</v>
      </c>
      <c r="AA2978" t="s">
        <v>995</v>
      </c>
      <c r="AB2978" t="s">
        <v>995</v>
      </c>
      <c r="AC2978" t="s">
        <v>995</v>
      </c>
      <c r="AD2978" t="s">
        <v>995</v>
      </c>
      <c r="AE2978" t="s">
        <v>995</v>
      </c>
      <c r="AF2978" t="s">
        <v>995</v>
      </c>
      <c r="AG2978" t="s">
        <v>995</v>
      </c>
      <c r="AH2978" t="s">
        <v>995</v>
      </c>
      <c r="AI2978" t="s">
        <v>995</v>
      </c>
      <c r="AJ2978" t="s">
        <v>995</v>
      </c>
      <c r="AK2978" t="s">
        <v>995</v>
      </c>
      <c r="AL2978" t="s">
        <v>995</v>
      </c>
      <c r="AM2978" t="s">
        <v>995</v>
      </c>
      <c r="AN2978" t="s">
        <v>995</v>
      </c>
      <c r="AO2978" t="s">
        <v>995</v>
      </c>
      <c r="AP2978" t="s">
        <v>995</v>
      </c>
      <c r="AQ2978" s="286" t="s">
        <v>855</v>
      </c>
      <c r="AR2978" s="303"/>
      <c r="AS2978" s="303"/>
    </row>
    <row r="2979" spans="1:47" ht="21.6" x14ac:dyDescent="0.65">
      <c r="A2979" s="285">
        <v>122066</v>
      </c>
      <c r="B2979" s="286" t="s">
        <v>61</v>
      </c>
      <c r="C2979" t="s">
        <v>226</v>
      </c>
      <c r="D2979" t="s">
        <v>226</v>
      </c>
      <c r="E2979" t="s">
        <v>226</v>
      </c>
      <c r="F2979" t="s">
        <v>226</v>
      </c>
      <c r="G2979" t="s">
        <v>226</v>
      </c>
      <c r="H2979" t="s">
        <v>226</v>
      </c>
      <c r="I2979" t="s">
        <v>224</v>
      </c>
      <c r="J2979" t="s">
        <v>224</v>
      </c>
      <c r="K2979" t="s">
        <v>226</v>
      </c>
      <c r="L2979" t="s">
        <v>226</v>
      </c>
      <c r="M2979" t="s">
        <v>226</v>
      </c>
      <c r="N2979" t="s">
        <v>224</v>
      </c>
      <c r="O2979" t="s">
        <v>224</v>
      </c>
      <c r="P2979" t="s">
        <v>224</v>
      </c>
      <c r="Q2979" t="s">
        <v>224</v>
      </c>
      <c r="R2979" t="s">
        <v>226</v>
      </c>
      <c r="S2979" t="s">
        <v>226</v>
      </c>
      <c r="T2979" t="s">
        <v>224</v>
      </c>
      <c r="U2979" t="s">
        <v>224</v>
      </c>
      <c r="V2979" t="s">
        <v>226</v>
      </c>
      <c r="W2979" t="s">
        <v>226</v>
      </c>
      <c r="X2979" t="s">
        <v>226</v>
      </c>
      <c r="Y2979" t="s">
        <v>224</v>
      </c>
      <c r="Z2979" t="s">
        <v>226</v>
      </c>
      <c r="AA2979" t="s">
        <v>226</v>
      </c>
      <c r="AB2979" t="s">
        <v>225</v>
      </c>
      <c r="AC2979" t="s">
        <v>225</v>
      </c>
      <c r="AD2979" t="s">
        <v>225</v>
      </c>
      <c r="AE2979" t="s">
        <v>226</v>
      </c>
      <c r="AF2979" t="s">
        <v>226</v>
      </c>
      <c r="AG2979" t="s">
        <v>394</v>
      </c>
      <c r="AH2979" t="s">
        <v>394</v>
      </c>
      <c r="AI2979" t="s">
        <v>394</v>
      </c>
      <c r="AJ2979" t="s">
        <v>394</v>
      </c>
      <c r="AK2979" t="s">
        <v>394</v>
      </c>
      <c r="AL2979" t="s">
        <v>394</v>
      </c>
      <c r="AM2979" t="s">
        <v>394</v>
      </c>
      <c r="AN2979" t="s">
        <v>394</v>
      </c>
      <c r="AO2979" t="s">
        <v>394</v>
      </c>
      <c r="AP2979" t="s">
        <v>394</v>
      </c>
      <c r="AQ2979" s="288"/>
      <c r="AR2979" s="296"/>
      <c r="AS2979" s="296"/>
      <c r="AU2979"/>
    </row>
    <row r="2980" spans="1:47" x14ac:dyDescent="0.3">
      <c r="A2980" s="285">
        <v>122067</v>
      </c>
      <c r="B2980" s="286" t="s">
        <v>539</v>
      </c>
      <c r="C2980" t="s">
        <v>995</v>
      </c>
      <c r="D2980" t="s">
        <v>995</v>
      </c>
      <c r="E2980" t="s">
        <v>995</v>
      </c>
      <c r="F2980" t="s">
        <v>995</v>
      </c>
      <c r="G2980" t="s">
        <v>995</v>
      </c>
      <c r="H2980" t="s">
        <v>995</v>
      </c>
      <c r="I2980" t="s">
        <v>995</v>
      </c>
      <c r="J2980" t="s">
        <v>995</v>
      </c>
      <c r="K2980" t="s">
        <v>995</v>
      </c>
      <c r="L2980" t="s">
        <v>995</v>
      </c>
      <c r="M2980" t="s">
        <v>995</v>
      </c>
      <c r="N2980" t="s">
        <v>995</v>
      </c>
      <c r="O2980" t="s">
        <v>995</v>
      </c>
      <c r="P2980" t="s">
        <v>995</v>
      </c>
      <c r="Q2980" t="s">
        <v>995</v>
      </c>
      <c r="R2980" t="s">
        <v>995</v>
      </c>
      <c r="S2980" t="s">
        <v>995</v>
      </c>
      <c r="T2980" t="s">
        <v>995</v>
      </c>
      <c r="U2980" t="s">
        <v>995</v>
      </c>
      <c r="V2980" t="s">
        <v>995</v>
      </c>
      <c r="W2980" t="s">
        <v>995</v>
      </c>
      <c r="X2980" t="s">
        <v>995</v>
      </c>
      <c r="Y2980" t="s">
        <v>995</v>
      </c>
      <c r="Z2980" t="s">
        <v>995</v>
      </c>
      <c r="AA2980" t="s">
        <v>995</v>
      </c>
      <c r="AB2980" t="s">
        <v>995</v>
      </c>
      <c r="AC2980" t="s">
        <v>995</v>
      </c>
      <c r="AD2980" t="s">
        <v>995</v>
      </c>
      <c r="AE2980" t="s">
        <v>995</v>
      </c>
      <c r="AF2980" t="s">
        <v>995</v>
      </c>
      <c r="AG2980" t="s">
        <v>995</v>
      </c>
      <c r="AH2980" t="s">
        <v>995</v>
      </c>
      <c r="AI2980" t="s">
        <v>995</v>
      </c>
      <c r="AJ2980" t="s">
        <v>995</v>
      </c>
      <c r="AK2980" t="s">
        <v>995</v>
      </c>
      <c r="AL2980" t="s">
        <v>995</v>
      </c>
      <c r="AM2980" t="s">
        <v>995</v>
      </c>
      <c r="AN2980" t="s">
        <v>995</v>
      </c>
      <c r="AO2980" t="s">
        <v>995</v>
      </c>
      <c r="AP2980" t="s">
        <v>995</v>
      </c>
      <c r="AQ2980" s="286" t="s">
        <v>855</v>
      </c>
      <c r="AR2980" s="303"/>
      <c r="AS2980" s="303"/>
    </row>
    <row r="2981" spans="1:47" x14ac:dyDescent="0.3">
      <c r="A2981" s="285">
        <v>122068</v>
      </c>
      <c r="B2981" s="286" t="s">
        <v>539</v>
      </c>
      <c r="C2981" t="s">
        <v>995</v>
      </c>
      <c r="D2981" t="s">
        <v>995</v>
      </c>
      <c r="E2981" t="s">
        <v>995</v>
      </c>
      <c r="F2981" t="s">
        <v>995</v>
      </c>
      <c r="G2981" t="s">
        <v>995</v>
      </c>
      <c r="H2981" t="s">
        <v>995</v>
      </c>
      <c r="I2981" t="s">
        <v>995</v>
      </c>
      <c r="J2981" t="s">
        <v>995</v>
      </c>
      <c r="K2981" t="s">
        <v>995</v>
      </c>
      <c r="L2981" t="s">
        <v>995</v>
      </c>
      <c r="M2981" t="s">
        <v>995</v>
      </c>
      <c r="N2981" t="s">
        <v>995</v>
      </c>
      <c r="O2981" t="s">
        <v>995</v>
      </c>
      <c r="P2981" t="s">
        <v>995</v>
      </c>
      <c r="Q2981" t="s">
        <v>995</v>
      </c>
      <c r="R2981" t="s">
        <v>995</v>
      </c>
      <c r="S2981" t="s">
        <v>995</v>
      </c>
      <c r="T2981" t="s">
        <v>995</v>
      </c>
      <c r="U2981" t="s">
        <v>995</v>
      </c>
      <c r="V2981" t="s">
        <v>995</v>
      </c>
      <c r="W2981" t="s">
        <v>995</v>
      </c>
      <c r="X2981" t="s">
        <v>995</v>
      </c>
      <c r="Y2981" t="s">
        <v>995</v>
      </c>
      <c r="Z2981" t="s">
        <v>995</v>
      </c>
      <c r="AA2981" t="s">
        <v>995</v>
      </c>
      <c r="AB2981" t="s">
        <v>995</v>
      </c>
      <c r="AC2981" t="s">
        <v>995</v>
      </c>
      <c r="AD2981" t="s">
        <v>995</v>
      </c>
      <c r="AE2981" t="s">
        <v>995</v>
      </c>
      <c r="AF2981" t="s">
        <v>995</v>
      </c>
      <c r="AG2981" t="s">
        <v>995</v>
      </c>
      <c r="AH2981" t="s">
        <v>995</v>
      </c>
      <c r="AI2981" t="s">
        <v>995</v>
      </c>
      <c r="AJ2981" t="s">
        <v>995</v>
      </c>
      <c r="AK2981" t="s">
        <v>995</v>
      </c>
      <c r="AL2981" t="s">
        <v>995</v>
      </c>
      <c r="AM2981" t="s">
        <v>995</v>
      </c>
      <c r="AN2981" t="s">
        <v>995</v>
      </c>
      <c r="AO2981" t="s">
        <v>995</v>
      </c>
      <c r="AP2981" t="s">
        <v>995</v>
      </c>
      <c r="AQ2981" s="286" t="s">
        <v>855</v>
      </c>
      <c r="AR2981" s="303"/>
      <c r="AS2981" s="303"/>
    </row>
    <row r="2982" spans="1:47" x14ac:dyDescent="0.3">
      <c r="A2982" s="285">
        <v>122069</v>
      </c>
      <c r="B2982" s="286" t="s">
        <v>539</v>
      </c>
      <c r="C2982" t="s">
        <v>995</v>
      </c>
      <c r="D2982" t="s">
        <v>995</v>
      </c>
      <c r="E2982" t="s">
        <v>995</v>
      </c>
      <c r="F2982" t="s">
        <v>995</v>
      </c>
      <c r="G2982" t="s">
        <v>995</v>
      </c>
      <c r="H2982" t="s">
        <v>995</v>
      </c>
      <c r="I2982" t="s">
        <v>995</v>
      </c>
      <c r="J2982" t="s">
        <v>995</v>
      </c>
      <c r="K2982" t="s">
        <v>995</v>
      </c>
      <c r="L2982" t="s">
        <v>995</v>
      </c>
      <c r="M2982" t="s">
        <v>995</v>
      </c>
      <c r="N2982" t="s">
        <v>995</v>
      </c>
      <c r="O2982" t="s">
        <v>995</v>
      </c>
      <c r="P2982" t="s">
        <v>995</v>
      </c>
      <c r="Q2982" t="s">
        <v>995</v>
      </c>
      <c r="R2982" t="s">
        <v>995</v>
      </c>
      <c r="S2982" t="s">
        <v>995</v>
      </c>
      <c r="T2982" t="s">
        <v>995</v>
      </c>
      <c r="U2982" t="s">
        <v>995</v>
      </c>
      <c r="V2982" t="s">
        <v>995</v>
      </c>
      <c r="W2982" t="s">
        <v>995</v>
      </c>
      <c r="X2982" t="s">
        <v>995</v>
      </c>
      <c r="Y2982" t="s">
        <v>995</v>
      </c>
      <c r="Z2982" t="s">
        <v>995</v>
      </c>
      <c r="AA2982" t="s">
        <v>995</v>
      </c>
      <c r="AB2982" t="s">
        <v>995</v>
      </c>
      <c r="AC2982" t="s">
        <v>995</v>
      </c>
      <c r="AD2982" t="s">
        <v>995</v>
      </c>
      <c r="AE2982" t="s">
        <v>995</v>
      </c>
      <c r="AF2982" t="s">
        <v>995</v>
      </c>
      <c r="AG2982" t="s">
        <v>995</v>
      </c>
      <c r="AH2982" t="s">
        <v>995</v>
      </c>
      <c r="AI2982" t="s">
        <v>995</v>
      </c>
      <c r="AJ2982" t="s">
        <v>995</v>
      </c>
      <c r="AK2982" t="s">
        <v>995</v>
      </c>
      <c r="AL2982" t="s">
        <v>995</v>
      </c>
      <c r="AM2982" t="s">
        <v>995</v>
      </c>
      <c r="AN2982" t="s">
        <v>995</v>
      </c>
      <c r="AO2982" t="s">
        <v>995</v>
      </c>
      <c r="AP2982" t="s">
        <v>995</v>
      </c>
      <c r="AQ2982" s="286" t="s">
        <v>855</v>
      </c>
      <c r="AR2982" s="303"/>
      <c r="AS2982" s="303"/>
    </row>
    <row r="2983" spans="1:47" ht="28.8" x14ac:dyDescent="0.3">
      <c r="A2983" s="285">
        <v>122070</v>
      </c>
      <c r="B2983" s="286" t="s">
        <v>67</v>
      </c>
      <c r="C2983" t="s">
        <v>226</v>
      </c>
      <c r="D2983" t="s">
        <v>224</v>
      </c>
      <c r="E2983" t="s">
        <v>226</v>
      </c>
      <c r="F2983" t="s">
        <v>226</v>
      </c>
      <c r="G2983" t="s">
        <v>226</v>
      </c>
      <c r="H2983" t="s">
        <v>226</v>
      </c>
      <c r="I2983" t="s">
        <v>225</v>
      </c>
      <c r="J2983" t="s">
        <v>226</v>
      </c>
      <c r="K2983" t="s">
        <v>226</v>
      </c>
      <c r="L2983" t="s">
        <v>226</v>
      </c>
      <c r="M2983" t="s">
        <v>226</v>
      </c>
      <c r="N2983" t="s">
        <v>225</v>
      </c>
      <c r="O2983" t="s">
        <v>224</v>
      </c>
      <c r="P2983" t="s">
        <v>224</v>
      </c>
      <c r="Q2983" t="s">
        <v>224</v>
      </c>
      <c r="R2983" t="s">
        <v>225</v>
      </c>
      <c r="S2983" t="s">
        <v>226</v>
      </c>
      <c r="T2983" t="s">
        <v>224</v>
      </c>
      <c r="U2983" t="s">
        <v>226</v>
      </c>
      <c r="V2983" t="s">
        <v>225</v>
      </c>
      <c r="W2983" t="s">
        <v>226</v>
      </c>
      <c r="X2983" t="s">
        <v>226</v>
      </c>
      <c r="Y2983" t="s">
        <v>226</v>
      </c>
      <c r="Z2983" t="s">
        <v>226</v>
      </c>
      <c r="AA2983" t="s">
        <v>226</v>
      </c>
      <c r="AB2983" t="s">
        <v>226</v>
      </c>
      <c r="AC2983" t="s">
        <v>225</v>
      </c>
      <c r="AD2983" t="s">
        <v>224</v>
      </c>
      <c r="AE2983" t="s">
        <v>226</v>
      </c>
      <c r="AF2983" t="s">
        <v>224</v>
      </c>
      <c r="AG2983" t="s">
        <v>225</v>
      </c>
      <c r="AH2983" t="s">
        <v>225</v>
      </c>
      <c r="AI2983" t="s">
        <v>225</v>
      </c>
      <c r="AJ2983" t="s">
        <v>225</v>
      </c>
      <c r="AK2983" t="s">
        <v>225</v>
      </c>
      <c r="AL2983" t="s">
        <v>394</v>
      </c>
      <c r="AM2983" t="s">
        <v>394</v>
      </c>
      <c r="AN2983" t="s">
        <v>394</v>
      </c>
      <c r="AO2983" t="s">
        <v>394</v>
      </c>
      <c r="AP2983" t="s">
        <v>394</v>
      </c>
      <c r="AQ2983" s="286" t="s">
        <v>394</v>
      </c>
      <c r="AR2983" s="307"/>
      <c r="AS2983" s="310"/>
    </row>
    <row r="2984" spans="1:47" ht="21.6" x14ac:dyDescent="0.3">
      <c r="A2984" s="285">
        <v>122071</v>
      </c>
      <c r="B2984" s="286" t="s">
        <v>538</v>
      </c>
      <c r="C2984" t="s">
        <v>995</v>
      </c>
      <c r="D2984" t="s">
        <v>995</v>
      </c>
      <c r="E2984" t="s">
        <v>995</v>
      </c>
      <c r="F2984" t="s">
        <v>995</v>
      </c>
      <c r="G2984" t="s">
        <v>995</v>
      </c>
      <c r="H2984" t="s">
        <v>995</v>
      </c>
      <c r="I2984" t="s">
        <v>995</v>
      </c>
      <c r="J2984" t="s">
        <v>995</v>
      </c>
      <c r="K2984" t="s">
        <v>995</v>
      </c>
      <c r="L2984" t="s">
        <v>995</v>
      </c>
      <c r="M2984" t="s">
        <v>995</v>
      </c>
      <c r="N2984" t="s">
        <v>995</v>
      </c>
      <c r="O2984" t="s">
        <v>995</v>
      </c>
      <c r="P2984" t="s">
        <v>995</v>
      </c>
      <c r="Q2984" t="s">
        <v>995</v>
      </c>
      <c r="R2984" t="s">
        <v>995</v>
      </c>
      <c r="S2984" t="s">
        <v>995</v>
      </c>
      <c r="T2984" t="s">
        <v>995</v>
      </c>
      <c r="U2984" t="s">
        <v>995</v>
      </c>
      <c r="V2984" t="s">
        <v>995</v>
      </c>
      <c r="W2984" t="s">
        <v>995</v>
      </c>
      <c r="X2984" t="s">
        <v>995</v>
      </c>
      <c r="Y2984" t="s">
        <v>995</v>
      </c>
      <c r="Z2984" t="s">
        <v>995</v>
      </c>
      <c r="AA2984" t="s">
        <v>995</v>
      </c>
      <c r="AB2984" t="s">
        <v>995</v>
      </c>
      <c r="AC2984" t="s">
        <v>995</v>
      </c>
      <c r="AD2984" t="s">
        <v>995</v>
      </c>
      <c r="AE2984" t="s">
        <v>995</v>
      </c>
      <c r="AF2984" t="s">
        <v>995</v>
      </c>
      <c r="AG2984" t="s">
        <v>995</v>
      </c>
      <c r="AH2984" t="s">
        <v>995</v>
      </c>
      <c r="AI2984" t="s">
        <v>995</v>
      </c>
      <c r="AJ2984" t="s">
        <v>995</v>
      </c>
      <c r="AK2984" t="s">
        <v>995</v>
      </c>
      <c r="AL2984" t="s">
        <v>995</v>
      </c>
      <c r="AM2984" t="s">
        <v>995</v>
      </c>
      <c r="AN2984" t="s">
        <v>995</v>
      </c>
      <c r="AO2984" t="s">
        <v>995</v>
      </c>
      <c r="AP2984" t="s">
        <v>995</v>
      </c>
      <c r="AQ2984" s="286" t="s">
        <v>855</v>
      </c>
      <c r="AR2984" s="307"/>
      <c r="AS2984" s="310"/>
    </row>
    <row r="2985" spans="1:47" x14ac:dyDescent="0.3">
      <c r="A2985" s="285">
        <v>122073</v>
      </c>
      <c r="B2985" s="286" t="s">
        <v>539</v>
      </c>
      <c r="C2985" t="s">
        <v>995</v>
      </c>
      <c r="D2985" t="s">
        <v>995</v>
      </c>
      <c r="E2985" t="s">
        <v>995</v>
      </c>
      <c r="F2985" t="s">
        <v>995</v>
      </c>
      <c r="G2985" t="s">
        <v>995</v>
      </c>
      <c r="H2985" t="s">
        <v>995</v>
      </c>
      <c r="I2985" t="s">
        <v>995</v>
      </c>
      <c r="J2985" t="s">
        <v>995</v>
      </c>
      <c r="K2985" t="s">
        <v>995</v>
      </c>
      <c r="L2985" t="s">
        <v>995</v>
      </c>
      <c r="M2985" t="s">
        <v>995</v>
      </c>
      <c r="N2985" t="s">
        <v>995</v>
      </c>
      <c r="O2985" t="s">
        <v>995</v>
      </c>
      <c r="P2985" t="s">
        <v>995</v>
      </c>
      <c r="Q2985" t="s">
        <v>995</v>
      </c>
      <c r="R2985" t="s">
        <v>995</v>
      </c>
      <c r="S2985" t="s">
        <v>995</v>
      </c>
      <c r="T2985" t="s">
        <v>995</v>
      </c>
      <c r="U2985" t="s">
        <v>995</v>
      </c>
      <c r="V2985" t="s">
        <v>995</v>
      </c>
      <c r="W2985" t="s">
        <v>995</v>
      </c>
      <c r="X2985" t="s">
        <v>995</v>
      </c>
      <c r="Y2985" t="s">
        <v>995</v>
      </c>
      <c r="Z2985" t="s">
        <v>995</v>
      </c>
      <c r="AA2985" t="s">
        <v>995</v>
      </c>
      <c r="AB2985" t="s">
        <v>995</v>
      </c>
      <c r="AC2985" t="s">
        <v>995</v>
      </c>
      <c r="AD2985" t="s">
        <v>995</v>
      </c>
      <c r="AE2985" t="s">
        <v>995</v>
      </c>
      <c r="AF2985" t="s">
        <v>995</v>
      </c>
      <c r="AG2985" t="s">
        <v>995</v>
      </c>
      <c r="AH2985" t="s">
        <v>995</v>
      </c>
      <c r="AI2985" t="s">
        <v>995</v>
      </c>
      <c r="AJ2985" t="s">
        <v>995</v>
      </c>
      <c r="AK2985" t="s">
        <v>995</v>
      </c>
      <c r="AL2985" t="s">
        <v>995</v>
      </c>
      <c r="AM2985" t="s">
        <v>995</v>
      </c>
      <c r="AN2985" t="s">
        <v>995</v>
      </c>
      <c r="AO2985" t="s">
        <v>995</v>
      </c>
      <c r="AP2985" t="s">
        <v>995</v>
      </c>
      <c r="AQ2985" s="286" t="s">
        <v>855</v>
      </c>
      <c r="AR2985" s="303"/>
      <c r="AS2985" s="303"/>
    </row>
    <row r="2986" spans="1:47" ht="21.6" x14ac:dyDescent="0.3">
      <c r="A2986" s="285">
        <v>122074</v>
      </c>
      <c r="B2986" s="286" t="s">
        <v>61</v>
      </c>
      <c r="C2986" t="s">
        <v>226</v>
      </c>
      <c r="D2986" t="s">
        <v>226</v>
      </c>
      <c r="E2986" t="s">
        <v>226</v>
      </c>
      <c r="F2986" t="s">
        <v>226</v>
      </c>
      <c r="G2986" t="s">
        <v>226</v>
      </c>
      <c r="H2986" t="s">
        <v>226</v>
      </c>
      <c r="I2986" t="s">
        <v>226</v>
      </c>
      <c r="J2986" t="s">
        <v>226</v>
      </c>
      <c r="K2986" t="s">
        <v>226</v>
      </c>
      <c r="L2986" t="s">
        <v>226</v>
      </c>
      <c r="M2986" t="s">
        <v>224</v>
      </c>
      <c r="N2986" t="s">
        <v>226</v>
      </c>
      <c r="O2986" t="s">
        <v>226</v>
      </c>
      <c r="P2986" t="s">
        <v>226</v>
      </c>
      <c r="Q2986" t="s">
        <v>226</v>
      </c>
      <c r="R2986" t="s">
        <v>224</v>
      </c>
      <c r="S2986" t="s">
        <v>226</v>
      </c>
      <c r="T2986" t="s">
        <v>226</v>
      </c>
      <c r="U2986" t="s">
        <v>226</v>
      </c>
      <c r="V2986" t="s">
        <v>226</v>
      </c>
      <c r="W2986" t="s">
        <v>224</v>
      </c>
      <c r="X2986" t="s">
        <v>226</v>
      </c>
      <c r="Y2986" t="s">
        <v>224</v>
      </c>
      <c r="Z2986" t="s">
        <v>226</v>
      </c>
      <c r="AA2986" t="s">
        <v>226</v>
      </c>
      <c r="AB2986" t="s">
        <v>224</v>
      </c>
      <c r="AC2986" t="s">
        <v>226</v>
      </c>
      <c r="AD2986" t="s">
        <v>226</v>
      </c>
      <c r="AE2986" t="s">
        <v>226</v>
      </c>
      <c r="AF2986" t="s">
        <v>226</v>
      </c>
      <c r="AG2986" t="s">
        <v>224</v>
      </c>
      <c r="AH2986" t="s">
        <v>226</v>
      </c>
      <c r="AI2986" t="s">
        <v>224</v>
      </c>
      <c r="AJ2986" t="s">
        <v>226</v>
      </c>
      <c r="AK2986" t="s">
        <v>226</v>
      </c>
      <c r="AL2986" t="s">
        <v>226</v>
      </c>
      <c r="AM2986" t="s">
        <v>226</v>
      </c>
      <c r="AN2986" t="s">
        <v>226</v>
      </c>
      <c r="AO2986" t="s">
        <v>226</v>
      </c>
      <c r="AP2986" t="s">
        <v>226</v>
      </c>
      <c r="AQ2986" s="286" t="s">
        <v>394</v>
      </c>
      <c r="AR2986" s="307"/>
      <c r="AS2986" s="310"/>
    </row>
    <row r="2987" spans="1:47" x14ac:dyDescent="0.3">
      <c r="A2987" s="285">
        <v>122075</v>
      </c>
      <c r="B2987" s="286" t="s">
        <v>540</v>
      </c>
      <c r="AQ2987" s="286" t="s">
        <v>394</v>
      </c>
      <c r="AR2987" s="303"/>
      <c r="AS2987" s="303"/>
    </row>
    <row r="2988" spans="1:47" x14ac:dyDescent="0.3">
      <c r="A2988" s="285">
        <v>122076</v>
      </c>
      <c r="B2988" s="286" t="s">
        <v>540</v>
      </c>
      <c r="C2988" t="s">
        <v>995</v>
      </c>
      <c r="D2988" t="s">
        <v>995</v>
      </c>
      <c r="E2988" t="s">
        <v>995</v>
      </c>
      <c r="F2988" t="s">
        <v>995</v>
      </c>
      <c r="G2988" t="s">
        <v>995</v>
      </c>
      <c r="H2988" t="s">
        <v>995</v>
      </c>
      <c r="I2988" t="s">
        <v>995</v>
      </c>
      <c r="J2988" t="s">
        <v>995</v>
      </c>
      <c r="K2988" t="s">
        <v>995</v>
      </c>
      <c r="L2988" t="s">
        <v>995</v>
      </c>
      <c r="M2988" t="s">
        <v>995</v>
      </c>
      <c r="N2988" t="s">
        <v>995</v>
      </c>
      <c r="O2988" t="s">
        <v>995</v>
      </c>
      <c r="P2988" t="s">
        <v>995</v>
      </c>
      <c r="Q2988" t="s">
        <v>995</v>
      </c>
      <c r="R2988" t="s">
        <v>995</v>
      </c>
      <c r="S2988" t="s">
        <v>995</v>
      </c>
      <c r="T2988" t="s">
        <v>995</v>
      </c>
      <c r="U2988" t="s">
        <v>995</v>
      </c>
      <c r="V2988" t="s">
        <v>995</v>
      </c>
      <c r="W2988" t="s">
        <v>995</v>
      </c>
      <c r="X2988" t="s">
        <v>995</v>
      </c>
      <c r="Y2988" t="s">
        <v>995</v>
      </c>
      <c r="Z2988" t="s">
        <v>995</v>
      </c>
      <c r="AA2988" t="s">
        <v>995</v>
      </c>
      <c r="AB2988" t="s">
        <v>995</v>
      </c>
      <c r="AC2988" t="s">
        <v>995</v>
      </c>
      <c r="AD2988" t="s">
        <v>995</v>
      </c>
      <c r="AE2988" t="s">
        <v>995</v>
      </c>
      <c r="AF2988" t="s">
        <v>995</v>
      </c>
      <c r="AG2988" t="s">
        <v>995</v>
      </c>
      <c r="AH2988" t="s">
        <v>995</v>
      </c>
      <c r="AI2988" t="s">
        <v>995</v>
      </c>
      <c r="AJ2988" t="s">
        <v>995</v>
      </c>
      <c r="AK2988" t="s">
        <v>995</v>
      </c>
      <c r="AL2988" t="s">
        <v>995</v>
      </c>
      <c r="AM2988" t="s">
        <v>995</v>
      </c>
      <c r="AN2988" t="s">
        <v>995</v>
      </c>
      <c r="AO2988" t="s">
        <v>995</v>
      </c>
      <c r="AP2988" t="s">
        <v>995</v>
      </c>
      <c r="AQ2988" s="286" t="s">
        <v>855</v>
      </c>
      <c r="AR2988" s="303"/>
      <c r="AS2988" s="303"/>
    </row>
    <row r="2989" spans="1:47" x14ac:dyDescent="0.3">
      <c r="A2989" s="285">
        <v>122077</v>
      </c>
      <c r="B2989" s="286" t="s">
        <v>539</v>
      </c>
      <c r="C2989" t="s">
        <v>995</v>
      </c>
      <c r="D2989" t="s">
        <v>995</v>
      </c>
      <c r="E2989" t="s">
        <v>995</v>
      </c>
      <c r="F2989" t="s">
        <v>995</v>
      </c>
      <c r="G2989" t="s">
        <v>995</v>
      </c>
      <c r="H2989" t="s">
        <v>995</v>
      </c>
      <c r="I2989" t="s">
        <v>995</v>
      </c>
      <c r="J2989" t="s">
        <v>995</v>
      </c>
      <c r="K2989" t="s">
        <v>995</v>
      </c>
      <c r="L2989" t="s">
        <v>995</v>
      </c>
      <c r="M2989" t="s">
        <v>995</v>
      </c>
      <c r="N2989" t="s">
        <v>995</v>
      </c>
      <c r="O2989" t="s">
        <v>995</v>
      </c>
      <c r="P2989" t="s">
        <v>995</v>
      </c>
      <c r="Q2989" t="s">
        <v>995</v>
      </c>
      <c r="R2989" t="s">
        <v>995</v>
      </c>
      <c r="S2989" t="s">
        <v>995</v>
      </c>
      <c r="T2989" t="s">
        <v>995</v>
      </c>
      <c r="U2989" t="s">
        <v>995</v>
      </c>
      <c r="V2989" t="s">
        <v>995</v>
      </c>
      <c r="W2989" t="s">
        <v>995</v>
      </c>
      <c r="X2989" t="s">
        <v>995</v>
      </c>
      <c r="Y2989" t="s">
        <v>995</v>
      </c>
      <c r="Z2989" t="s">
        <v>995</v>
      </c>
      <c r="AA2989" t="s">
        <v>995</v>
      </c>
      <c r="AB2989" t="s">
        <v>995</v>
      </c>
      <c r="AC2989" t="s">
        <v>995</v>
      </c>
      <c r="AD2989" t="s">
        <v>995</v>
      </c>
      <c r="AE2989" t="s">
        <v>995</v>
      </c>
      <c r="AF2989" t="s">
        <v>995</v>
      </c>
      <c r="AG2989" t="s">
        <v>995</v>
      </c>
      <c r="AH2989" t="s">
        <v>995</v>
      </c>
      <c r="AI2989" t="s">
        <v>995</v>
      </c>
      <c r="AJ2989" t="s">
        <v>995</v>
      </c>
      <c r="AK2989" t="s">
        <v>995</v>
      </c>
      <c r="AL2989" t="s">
        <v>995</v>
      </c>
      <c r="AM2989" t="s">
        <v>995</v>
      </c>
      <c r="AN2989" t="s">
        <v>995</v>
      </c>
      <c r="AO2989" t="s">
        <v>995</v>
      </c>
      <c r="AP2989" t="s">
        <v>995</v>
      </c>
      <c r="AQ2989" s="286" t="s">
        <v>855</v>
      </c>
      <c r="AR2989" s="303"/>
      <c r="AS2989" s="303"/>
    </row>
    <row r="2990" spans="1:47" ht="28.8" x14ac:dyDescent="0.3">
      <c r="A2990" s="285">
        <v>122078</v>
      </c>
      <c r="B2990" s="286" t="s">
        <v>67</v>
      </c>
      <c r="C2990" t="s">
        <v>226</v>
      </c>
      <c r="D2990" t="s">
        <v>224</v>
      </c>
      <c r="E2990" t="s">
        <v>224</v>
      </c>
      <c r="F2990" t="s">
        <v>226</v>
      </c>
      <c r="G2990" t="s">
        <v>224</v>
      </c>
      <c r="H2990" t="s">
        <v>226</v>
      </c>
      <c r="I2990" t="s">
        <v>224</v>
      </c>
      <c r="J2990" t="s">
        <v>224</v>
      </c>
      <c r="K2990" t="s">
        <v>226</v>
      </c>
      <c r="L2990" t="s">
        <v>224</v>
      </c>
      <c r="M2990" t="s">
        <v>226</v>
      </c>
      <c r="N2990" t="s">
        <v>224</v>
      </c>
      <c r="O2990" t="s">
        <v>224</v>
      </c>
      <c r="P2990" t="s">
        <v>226</v>
      </c>
      <c r="Q2990" t="s">
        <v>226</v>
      </c>
      <c r="R2990" t="s">
        <v>226</v>
      </c>
      <c r="S2990" t="s">
        <v>226</v>
      </c>
      <c r="T2990" t="s">
        <v>224</v>
      </c>
      <c r="U2990" t="s">
        <v>224</v>
      </c>
      <c r="V2990" t="s">
        <v>226</v>
      </c>
      <c r="W2990" t="s">
        <v>224</v>
      </c>
      <c r="X2990" t="s">
        <v>224</v>
      </c>
      <c r="Y2990" t="s">
        <v>224</v>
      </c>
      <c r="Z2990" t="s">
        <v>226</v>
      </c>
      <c r="AA2990" t="s">
        <v>224</v>
      </c>
      <c r="AB2990" t="s">
        <v>226</v>
      </c>
      <c r="AC2990" t="s">
        <v>226</v>
      </c>
      <c r="AD2990" t="s">
        <v>226</v>
      </c>
      <c r="AE2990" t="s">
        <v>224</v>
      </c>
      <c r="AF2990" t="s">
        <v>224</v>
      </c>
      <c r="AG2990" t="s">
        <v>225</v>
      </c>
      <c r="AH2990" t="s">
        <v>225</v>
      </c>
      <c r="AI2990" t="s">
        <v>225</v>
      </c>
      <c r="AJ2990" t="s">
        <v>225</v>
      </c>
      <c r="AK2990" t="s">
        <v>225</v>
      </c>
      <c r="AL2990" t="s">
        <v>394</v>
      </c>
      <c r="AM2990" t="s">
        <v>394</v>
      </c>
      <c r="AN2990" t="s">
        <v>394</v>
      </c>
      <c r="AO2990" t="s">
        <v>394</v>
      </c>
      <c r="AP2990" t="s">
        <v>394</v>
      </c>
      <c r="AQ2990" s="286" t="s">
        <v>394</v>
      </c>
      <c r="AR2990" s="307"/>
      <c r="AS2990" s="310"/>
    </row>
    <row r="2991" spans="1:47" ht="28.8" x14ac:dyDescent="0.3">
      <c r="A2991" s="285">
        <v>122079</v>
      </c>
      <c r="B2991" s="286" t="s">
        <v>67</v>
      </c>
      <c r="C2991" t="s">
        <v>226</v>
      </c>
      <c r="D2991" t="s">
        <v>226</v>
      </c>
      <c r="E2991" t="s">
        <v>224</v>
      </c>
      <c r="F2991" t="s">
        <v>226</v>
      </c>
      <c r="G2991" t="s">
        <v>224</v>
      </c>
      <c r="H2991" t="s">
        <v>226</v>
      </c>
      <c r="I2991" t="s">
        <v>224</v>
      </c>
      <c r="J2991" t="s">
        <v>224</v>
      </c>
      <c r="K2991" t="s">
        <v>224</v>
      </c>
      <c r="L2991" t="s">
        <v>224</v>
      </c>
      <c r="M2991" t="s">
        <v>226</v>
      </c>
      <c r="N2991" t="s">
        <v>224</v>
      </c>
      <c r="O2991" t="s">
        <v>224</v>
      </c>
      <c r="P2991" t="s">
        <v>226</v>
      </c>
      <c r="Q2991" t="s">
        <v>224</v>
      </c>
      <c r="R2991" t="s">
        <v>226</v>
      </c>
      <c r="S2991" t="s">
        <v>226</v>
      </c>
      <c r="T2991" t="s">
        <v>225</v>
      </c>
      <c r="U2991" t="s">
        <v>224</v>
      </c>
      <c r="V2991" t="s">
        <v>226</v>
      </c>
      <c r="W2991" t="s">
        <v>226</v>
      </c>
      <c r="X2991" t="s">
        <v>226</v>
      </c>
      <c r="Y2991" t="s">
        <v>224</v>
      </c>
      <c r="Z2991" t="s">
        <v>226</v>
      </c>
      <c r="AA2991" t="s">
        <v>226</v>
      </c>
      <c r="AB2991" t="s">
        <v>224</v>
      </c>
      <c r="AC2991" t="s">
        <v>224</v>
      </c>
      <c r="AD2991" t="s">
        <v>224</v>
      </c>
      <c r="AE2991" t="s">
        <v>224</v>
      </c>
      <c r="AF2991" t="s">
        <v>224</v>
      </c>
      <c r="AG2991" t="s">
        <v>225</v>
      </c>
      <c r="AH2991" t="s">
        <v>225</v>
      </c>
      <c r="AI2991" t="s">
        <v>225</v>
      </c>
      <c r="AJ2991" t="s">
        <v>225</v>
      </c>
      <c r="AK2991" t="s">
        <v>225</v>
      </c>
      <c r="AL2991" t="s">
        <v>394</v>
      </c>
      <c r="AM2991" t="s">
        <v>394</v>
      </c>
      <c r="AN2991" t="s">
        <v>394</v>
      </c>
      <c r="AO2991" t="s">
        <v>394</v>
      </c>
      <c r="AP2991" t="s">
        <v>394</v>
      </c>
      <c r="AQ2991" s="286" t="s">
        <v>394</v>
      </c>
      <c r="AR2991" s="307"/>
      <c r="AS2991" s="310"/>
    </row>
    <row r="2992" spans="1:47" x14ac:dyDescent="0.3">
      <c r="A2992" s="285">
        <v>122081</v>
      </c>
      <c r="B2992" s="286" t="s">
        <v>539</v>
      </c>
      <c r="C2992" t="s">
        <v>995</v>
      </c>
      <c r="D2992" t="s">
        <v>995</v>
      </c>
      <c r="E2992" t="s">
        <v>995</v>
      </c>
      <c r="F2992" t="s">
        <v>995</v>
      </c>
      <c r="G2992" t="s">
        <v>995</v>
      </c>
      <c r="H2992" t="s">
        <v>995</v>
      </c>
      <c r="I2992" t="s">
        <v>995</v>
      </c>
      <c r="J2992" t="s">
        <v>995</v>
      </c>
      <c r="K2992" t="s">
        <v>995</v>
      </c>
      <c r="L2992" t="s">
        <v>995</v>
      </c>
      <c r="M2992" t="s">
        <v>995</v>
      </c>
      <c r="N2992" t="s">
        <v>995</v>
      </c>
      <c r="O2992" t="s">
        <v>995</v>
      </c>
      <c r="P2992" t="s">
        <v>995</v>
      </c>
      <c r="Q2992" t="s">
        <v>995</v>
      </c>
      <c r="R2992" t="s">
        <v>995</v>
      </c>
      <c r="S2992" t="s">
        <v>995</v>
      </c>
      <c r="T2992" t="s">
        <v>995</v>
      </c>
      <c r="U2992" t="s">
        <v>995</v>
      </c>
      <c r="V2992" t="s">
        <v>995</v>
      </c>
      <c r="W2992" t="s">
        <v>995</v>
      </c>
      <c r="X2992" t="s">
        <v>995</v>
      </c>
      <c r="Y2992" t="s">
        <v>995</v>
      </c>
      <c r="Z2992" t="s">
        <v>995</v>
      </c>
      <c r="AA2992" t="s">
        <v>995</v>
      </c>
      <c r="AB2992" t="s">
        <v>995</v>
      </c>
      <c r="AC2992" t="s">
        <v>995</v>
      </c>
      <c r="AD2992" t="s">
        <v>995</v>
      </c>
      <c r="AE2992" t="s">
        <v>995</v>
      </c>
      <c r="AF2992" t="s">
        <v>995</v>
      </c>
      <c r="AG2992" t="s">
        <v>995</v>
      </c>
      <c r="AH2992" t="s">
        <v>995</v>
      </c>
      <c r="AI2992" t="s">
        <v>995</v>
      </c>
      <c r="AJ2992" t="s">
        <v>995</v>
      </c>
      <c r="AK2992" t="s">
        <v>995</v>
      </c>
      <c r="AL2992" t="s">
        <v>995</v>
      </c>
      <c r="AM2992" t="s">
        <v>995</v>
      </c>
      <c r="AN2992" t="s">
        <v>995</v>
      </c>
      <c r="AO2992" t="s">
        <v>995</v>
      </c>
      <c r="AP2992" t="s">
        <v>995</v>
      </c>
      <c r="AQ2992" s="286" t="s">
        <v>855</v>
      </c>
      <c r="AR2992" s="303"/>
      <c r="AS2992" s="303"/>
    </row>
    <row r="2993" spans="1:45" x14ac:dyDescent="0.3">
      <c r="A2993" s="285">
        <v>122082</v>
      </c>
      <c r="B2993" s="286" t="s">
        <v>539</v>
      </c>
      <c r="C2993" t="s">
        <v>995</v>
      </c>
      <c r="D2993" t="s">
        <v>995</v>
      </c>
      <c r="E2993" t="s">
        <v>995</v>
      </c>
      <c r="F2993" t="s">
        <v>995</v>
      </c>
      <c r="G2993" t="s">
        <v>995</v>
      </c>
      <c r="H2993" t="s">
        <v>995</v>
      </c>
      <c r="I2993" t="s">
        <v>995</v>
      </c>
      <c r="J2993" t="s">
        <v>995</v>
      </c>
      <c r="K2993" t="s">
        <v>995</v>
      </c>
      <c r="L2993" t="s">
        <v>995</v>
      </c>
      <c r="M2993" t="s">
        <v>995</v>
      </c>
      <c r="N2993" t="s">
        <v>995</v>
      </c>
      <c r="O2993" t="s">
        <v>995</v>
      </c>
      <c r="P2993" t="s">
        <v>995</v>
      </c>
      <c r="Q2993" t="s">
        <v>995</v>
      </c>
      <c r="R2993" t="s">
        <v>995</v>
      </c>
      <c r="S2993" t="s">
        <v>995</v>
      </c>
      <c r="T2993" t="s">
        <v>995</v>
      </c>
      <c r="U2993" t="s">
        <v>995</v>
      </c>
      <c r="V2993" t="s">
        <v>995</v>
      </c>
      <c r="W2993" t="s">
        <v>995</v>
      </c>
      <c r="X2993" t="s">
        <v>995</v>
      </c>
      <c r="Y2993" t="s">
        <v>995</v>
      </c>
      <c r="Z2993" t="s">
        <v>995</v>
      </c>
      <c r="AA2993" t="s">
        <v>995</v>
      </c>
      <c r="AB2993" t="s">
        <v>995</v>
      </c>
      <c r="AC2993" t="s">
        <v>995</v>
      </c>
      <c r="AD2993" t="s">
        <v>995</v>
      </c>
      <c r="AE2993" t="s">
        <v>995</v>
      </c>
      <c r="AF2993" t="s">
        <v>995</v>
      </c>
      <c r="AG2993" t="s">
        <v>995</v>
      </c>
      <c r="AH2993" t="s">
        <v>995</v>
      </c>
      <c r="AI2993" t="s">
        <v>995</v>
      </c>
      <c r="AJ2993" t="s">
        <v>995</v>
      </c>
      <c r="AK2993" t="s">
        <v>995</v>
      </c>
      <c r="AL2993" t="s">
        <v>995</v>
      </c>
      <c r="AM2993" t="s">
        <v>995</v>
      </c>
      <c r="AN2993" t="s">
        <v>995</v>
      </c>
      <c r="AO2993" t="s">
        <v>995</v>
      </c>
      <c r="AP2993" t="s">
        <v>995</v>
      </c>
      <c r="AQ2993" s="286" t="s">
        <v>855</v>
      </c>
      <c r="AR2993" s="303"/>
      <c r="AS2993" s="303"/>
    </row>
    <row r="2994" spans="1:45" x14ac:dyDescent="0.3">
      <c r="A2994" s="285">
        <v>122083</v>
      </c>
      <c r="B2994" s="286" t="s">
        <v>540</v>
      </c>
      <c r="AQ2994" s="286" t="s">
        <v>394</v>
      </c>
      <c r="AR2994" s="303"/>
      <c r="AS2994" s="303"/>
    </row>
    <row r="2995" spans="1:45" ht="21.6" x14ac:dyDescent="0.3">
      <c r="A2995" s="285">
        <v>122085</v>
      </c>
      <c r="B2995" s="286" t="s">
        <v>538</v>
      </c>
      <c r="C2995" t="s">
        <v>226</v>
      </c>
      <c r="D2995" t="s">
        <v>226</v>
      </c>
      <c r="E2995" t="s">
        <v>224</v>
      </c>
      <c r="F2995" t="s">
        <v>226</v>
      </c>
      <c r="G2995" t="s">
        <v>226</v>
      </c>
      <c r="H2995" t="s">
        <v>226</v>
      </c>
      <c r="I2995" t="s">
        <v>224</v>
      </c>
      <c r="J2995" t="s">
        <v>224</v>
      </c>
      <c r="K2995" t="s">
        <v>226</v>
      </c>
      <c r="L2995" t="s">
        <v>226</v>
      </c>
      <c r="M2995" t="s">
        <v>224</v>
      </c>
      <c r="N2995" t="s">
        <v>224</v>
      </c>
      <c r="O2995" t="s">
        <v>225</v>
      </c>
      <c r="P2995" t="s">
        <v>224</v>
      </c>
      <c r="Q2995" t="s">
        <v>224</v>
      </c>
      <c r="R2995" t="s">
        <v>224</v>
      </c>
      <c r="S2995" t="s">
        <v>224</v>
      </c>
      <c r="T2995" t="s">
        <v>224</v>
      </c>
      <c r="U2995" t="s">
        <v>224</v>
      </c>
      <c r="V2995" t="s">
        <v>226</v>
      </c>
      <c r="W2995" t="s">
        <v>226</v>
      </c>
      <c r="X2995" t="s">
        <v>226</v>
      </c>
      <c r="Y2995" t="s">
        <v>226</v>
      </c>
      <c r="Z2995" t="s">
        <v>226</v>
      </c>
      <c r="AA2995" t="s">
        <v>226</v>
      </c>
      <c r="AB2995" t="s">
        <v>225</v>
      </c>
      <c r="AC2995" t="s">
        <v>225</v>
      </c>
      <c r="AD2995" t="s">
        <v>225</v>
      </c>
      <c r="AE2995" t="s">
        <v>226</v>
      </c>
      <c r="AF2995" t="s">
        <v>225</v>
      </c>
      <c r="AG2995" t="s">
        <v>394</v>
      </c>
      <c r="AH2995" t="s">
        <v>394</v>
      </c>
      <c r="AI2995" t="s">
        <v>394</v>
      </c>
      <c r="AJ2995" t="s">
        <v>394</v>
      </c>
      <c r="AK2995" t="s">
        <v>394</v>
      </c>
      <c r="AL2995" t="s">
        <v>394</v>
      </c>
      <c r="AM2995" t="s">
        <v>394</v>
      </c>
      <c r="AN2995" t="s">
        <v>394</v>
      </c>
      <c r="AO2995" t="s">
        <v>394</v>
      </c>
      <c r="AP2995" t="s">
        <v>394</v>
      </c>
      <c r="AQ2995" s="286" t="s">
        <v>394</v>
      </c>
      <c r="AR2995" s="307"/>
      <c r="AS2995" s="310"/>
    </row>
    <row r="2996" spans="1:45" ht="21.6" x14ac:dyDescent="0.3">
      <c r="A2996" s="285">
        <v>122086</v>
      </c>
      <c r="B2996" s="286" t="s">
        <v>61</v>
      </c>
      <c r="C2996" t="s">
        <v>226</v>
      </c>
      <c r="D2996" t="s">
        <v>226</v>
      </c>
      <c r="E2996" t="s">
        <v>226</v>
      </c>
      <c r="F2996" t="s">
        <v>224</v>
      </c>
      <c r="G2996" t="s">
        <v>224</v>
      </c>
      <c r="H2996" t="s">
        <v>226</v>
      </c>
      <c r="I2996" t="s">
        <v>224</v>
      </c>
      <c r="J2996" t="s">
        <v>224</v>
      </c>
      <c r="K2996" t="s">
        <v>226</v>
      </c>
      <c r="L2996" t="s">
        <v>226</v>
      </c>
      <c r="M2996" t="s">
        <v>226</v>
      </c>
      <c r="N2996" t="s">
        <v>226</v>
      </c>
      <c r="O2996" t="s">
        <v>226</v>
      </c>
      <c r="P2996" t="s">
        <v>226</v>
      </c>
      <c r="Q2996" t="s">
        <v>226</v>
      </c>
      <c r="R2996" t="s">
        <v>224</v>
      </c>
      <c r="S2996" t="s">
        <v>226</v>
      </c>
      <c r="T2996" t="s">
        <v>226</v>
      </c>
      <c r="U2996" t="s">
        <v>226</v>
      </c>
      <c r="V2996" t="s">
        <v>226</v>
      </c>
      <c r="W2996" t="s">
        <v>226</v>
      </c>
      <c r="X2996" t="s">
        <v>226</v>
      </c>
      <c r="Y2996" t="s">
        <v>226</v>
      </c>
      <c r="Z2996" t="s">
        <v>226</v>
      </c>
      <c r="AA2996" t="s">
        <v>224</v>
      </c>
      <c r="AB2996" t="s">
        <v>226</v>
      </c>
      <c r="AC2996" t="s">
        <v>226</v>
      </c>
      <c r="AD2996" t="s">
        <v>226</v>
      </c>
      <c r="AE2996" t="s">
        <v>226</v>
      </c>
      <c r="AF2996" t="s">
        <v>224</v>
      </c>
      <c r="AG2996" t="s">
        <v>224</v>
      </c>
      <c r="AH2996" t="s">
        <v>226</v>
      </c>
      <c r="AI2996" t="s">
        <v>224</v>
      </c>
      <c r="AJ2996" t="s">
        <v>226</v>
      </c>
      <c r="AK2996" t="s">
        <v>226</v>
      </c>
      <c r="AL2996" t="s">
        <v>226</v>
      </c>
      <c r="AM2996" t="s">
        <v>225</v>
      </c>
      <c r="AN2996" t="s">
        <v>225</v>
      </c>
      <c r="AO2996" t="s">
        <v>225</v>
      </c>
      <c r="AP2996" t="s">
        <v>225</v>
      </c>
      <c r="AQ2996" s="286" t="s">
        <v>394</v>
      </c>
      <c r="AR2996" s="307"/>
      <c r="AS2996" s="310"/>
    </row>
    <row r="2997" spans="1:45" x14ac:dyDescent="0.3">
      <c r="A2997" s="285">
        <v>122087</v>
      </c>
      <c r="B2997" s="286" t="s">
        <v>539</v>
      </c>
      <c r="C2997" t="s">
        <v>995</v>
      </c>
      <c r="D2997" t="s">
        <v>995</v>
      </c>
      <c r="E2997" t="s">
        <v>995</v>
      </c>
      <c r="F2997" t="s">
        <v>995</v>
      </c>
      <c r="G2997" t="s">
        <v>995</v>
      </c>
      <c r="H2997" t="s">
        <v>995</v>
      </c>
      <c r="I2997" t="s">
        <v>995</v>
      </c>
      <c r="J2997" t="s">
        <v>995</v>
      </c>
      <c r="K2997" t="s">
        <v>995</v>
      </c>
      <c r="L2997" t="s">
        <v>995</v>
      </c>
      <c r="M2997" t="s">
        <v>995</v>
      </c>
      <c r="N2997" t="s">
        <v>995</v>
      </c>
      <c r="O2997" t="s">
        <v>995</v>
      </c>
      <c r="P2997" t="s">
        <v>995</v>
      </c>
      <c r="Q2997" t="s">
        <v>995</v>
      </c>
      <c r="R2997" t="s">
        <v>995</v>
      </c>
      <c r="S2997" t="s">
        <v>995</v>
      </c>
      <c r="T2997" t="s">
        <v>995</v>
      </c>
      <c r="U2997" t="s">
        <v>995</v>
      </c>
      <c r="V2997" t="s">
        <v>995</v>
      </c>
      <c r="W2997" t="s">
        <v>995</v>
      </c>
      <c r="X2997" t="s">
        <v>995</v>
      </c>
      <c r="Y2997" t="s">
        <v>995</v>
      </c>
      <c r="Z2997" t="s">
        <v>995</v>
      </c>
      <c r="AA2997" t="s">
        <v>995</v>
      </c>
      <c r="AB2997" t="s">
        <v>995</v>
      </c>
      <c r="AC2997" t="s">
        <v>995</v>
      </c>
      <c r="AD2997" t="s">
        <v>995</v>
      </c>
      <c r="AE2997" t="s">
        <v>995</v>
      </c>
      <c r="AF2997" t="s">
        <v>995</v>
      </c>
      <c r="AG2997" t="s">
        <v>995</v>
      </c>
      <c r="AH2997" t="s">
        <v>995</v>
      </c>
      <c r="AI2997" t="s">
        <v>995</v>
      </c>
      <c r="AJ2997" t="s">
        <v>995</v>
      </c>
      <c r="AK2997" t="s">
        <v>995</v>
      </c>
      <c r="AL2997" t="s">
        <v>995</v>
      </c>
      <c r="AM2997" t="s">
        <v>995</v>
      </c>
      <c r="AN2997" t="s">
        <v>995</v>
      </c>
      <c r="AO2997" t="s">
        <v>995</v>
      </c>
      <c r="AP2997" t="s">
        <v>995</v>
      </c>
      <c r="AQ2997" s="286" t="s">
        <v>855</v>
      </c>
      <c r="AR2997" s="303"/>
      <c r="AS2997" s="303"/>
    </row>
    <row r="2998" spans="1:45" x14ac:dyDescent="0.3">
      <c r="A2998" s="285">
        <v>122088</v>
      </c>
      <c r="B2998" s="286" t="s">
        <v>539</v>
      </c>
      <c r="C2998" t="s">
        <v>995</v>
      </c>
      <c r="D2998" t="s">
        <v>995</v>
      </c>
      <c r="E2998" t="s">
        <v>995</v>
      </c>
      <c r="F2998" t="s">
        <v>995</v>
      </c>
      <c r="G2998" t="s">
        <v>995</v>
      </c>
      <c r="H2998" t="s">
        <v>995</v>
      </c>
      <c r="I2998" t="s">
        <v>995</v>
      </c>
      <c r="J2998" t="s">
        <v>995</v>
      </c>
      <c r="K2998" t="s">
        <v>995</v>
      </c>
      <c r="L2998" t="s">
        <v>995</v>
      </c>
      <c r="M2998" t="s">
        <v>995</v>
      </c>
      <c r="N2998" t="s">
        <v>995</v>
      </c>
      <c r="O2998" t="s">
        <v>995</v>
      </c>
      <c r="P2998" t="s">
        <v>995</v>
      </c>
      <c r="Q2998" t="s">
        <v>995</v>
      </c>
      <c r="R2998" t="s">
        <v>995</v>
      </c>
      <c r="S2998" t="s">
        <v>995</v>
      </c>
      <c r="T2998" t="s">
        <v>995</v>
      </c>
      <c r="U2998" t="s">
        <v>995</v>
      </c>
      <c r="V2998" t="s">
        <v>995</v>
      </c>
      <c r="W2998" t="s">
        <v>995</v>
      </c>
      <c r="X2998" t="s">
        <v>995</v>
      </c>
      <c r="Y2998" t="s">
        <v>995</v>
      </c>
      <c r="Z2998" t="s">
        <v>995</v>
      </c>
      <c r="AA2998" t="s">
        <v>995</v>
      </c>
      <c r="AB2998" t="s">
        <v>995</v>
      </c>
      <c r="AC2998" t="s">
        <v>995</v>
      </c>
      <c r="AD2998" t="s">
        <v>995</v>
      </c>
      <c r="AE2998" t="s">
        <v>995</v>
      </c>
      <c r="AF2998" t="s">
        <v>995</v>
      </c>
      <c r="AG2998" t="s">
        <v>995</v>
      </c>
      <c r="AH2998" t="s">
        <v>995</v>
      </c>
      <c r="AI2998" t="s">
        <v>995</v>
      </c>
      <c r="AJ2998" t="s">
        <v>995</v>
      </c>
      <c r="AK2998" t="s">
        <v>995</v>
      </c>
      <c r="AL2998" t="s">
        <v>995</v>
      </c>
      <c r="AM2998" t="s">
        <v>995</v>
      </c>
      <c r="AN2998" t="s">
        <v>995</v>
      </c>
      <c r="AO2998" t="s">
        <v>995</v>
      </c>
      <c r="AP2998" t="s">
        <v>995</v>
      </c>
      <c r="AQ2998" s="286" t="s">
        <v>855</v>
      </c>
      <c r="AR2998" s="303"/>
      <c r="AS2998" s="303"/>
    </row>
    <row r="2999" spans="1:45" x14ac:dyDescent="0.3">
      <c r="A2999" s="285">
        <v>122090</v>
      </c>
      <c r="B2999" s="286" t="s">
        <v>539</v>
      </c>
      <c r="C2999" t="s">
        <v>995</v>
      </c>
      <c r="D2999" t="s">
        <v>995</v>
      </c>
      <c r="E2999" t="s">
        <v>995</v>
      </c>
      <c r="F2999" t="s">
        <v>995</v>
      </c>
      <c r="G2999" t="s">
        <v>995</v>
      </c>
      <c r="H2999" t="s">
        <v>995</v>
      </c>
      <c r="I2999" t="s">
        <v>995</v>
      </c>
      <c r="J2999" t="s">
        <v>995</v>
      </c>
      <c r="K2999" t="s">
        <v>995</v>
      </c>
      <c r="L2999" t="s">
        <v>995</v>
      </c>
      <c r="M2999" t="s">
        <v>995</v>
      </c>
      <c r="N2999" t="s">
        <v>995</v>
      </c>
      <c r="O2999" t="s">
        <v>995</v>
      </c>
      <c r="P2999" t="s">
        <v>995</v>
      </c>
      <c r="Q2999" t="s">
        <v>995</v>
      </c>
      <c r="R2999" t="s">
        <v>995</v>
      </c>
      <c r="S2999" t="s">
        <v>995</v>
      </c>
      <c r="T2999" t="s">
        <v>995</v>
      </c>
      <c r="U2999" t="s">
        <v>995</v>
      </c>
      <c r="V2999" t="s">
        <v>995</v>
      </c>
      <c r="W2999" t="s">
        <v>995</v>
      </c>
      <c r="X2999" t="s">
        <v>995</v>
      </c>
      <c r="Y2999" t="s">
        <v>995</v>
      </c>
      <c r="Z2999" t="s">
        <v>995</v>
      </c>
      <c r="AA2999" t="s">
        <v>995</v>
      </c>
      <c r="AB2999" t="s">
        <v>995</v>
      </c>
      <c r="AC2999" t="s">
        <v>995</v>
      </c>
      <c r="AD2999" t="s">
        <v>995</v>
      </c>
      <c r="AE2999" t="s">
        <v>995</v>
      </c>
      <c r="AF2999" t="s">
        <v>995</v>
      </c>
      <c r="AG2999" t="s">
        <v>995</v>
      </c>
      <c r="AH2999" t="s">
        <v>995</v>
      </c>
      <c r="AI2999" t="s">
        <v>995</v>
      </c>
      <c r="AJ2999" t="s">
        <v>995</v>
      </c>
      <c r="AK2999" t="s">
        <v>995</v>
      </c>
      <c r="AL2999" t="s">
        <v>995</v>
      </c>
      <c r="AM2999" t="s">
        <v>995</v>
      </c>
      <c r="AN2999" t="s">
        <v>995</v>
      </c>
      <c r="AO2999" t="s">
        <v>995</v>
      </c>
      <c r="AP2999" t="s">
        <v>995</v>
      </c>
      <c r="AQ2999" s="286" t="s">
        <v>855</v>
      </c>
      <c r="AR2999" s="303"/>
      <c r="AS2999" s="303"/>
    </row>
    <row r="3000" spans="1:45" ht="28.8" x14ac:dyDescent="0.3">
      <c r="A3000" s="285">
        <v>122091</v>
      </c>
      <c r="B3000" s="286" t="s">
        <v>541</v>
      </c>
      <c r="C3000" t="s">
        <v>226</v>
      </c>
      <c r="D3000" t="s">
        <v>224</v>
      </c>
      <c r="E3000" t="s">
        <v>224</v>
      </c>
      <c r="F3000" t="s">
        <v>224</v>
      </c>
      <c r="G3000" t="s">
        <v>226</v>
      </c>
      <c r="H3000" t="s">
        <v>226</v>
      </c>
      <c r="I3000" t="s">
        <v>226</v>
      </c>
      <c r="J3000" t="s">
        <v>226</v>
      </c>
      <c r="K3000" t="s">
        <v>226</v>
      </c>
      <c r="L3000" t="s">
        <v>224</v>
      </c>
      <c r="M3000" t="s">
        <v>226</v>
      </c>
      <c r="N3000" t="s">
        <v>226</v>
      </c>
      <c r="O3000" t="s">
        <v>225</v>
      </c>
      <c r="P3000" t="s">
        <v>226</v>
      </c>
      <c r="Q3000" t="s">
        <v>226</v>
      </c>
      <c r="R3000" t="s">
        <v>224</v>
      </c>
      <c r="S3000" t="s">
        <v>226</v>
      </c>
      <c r="T3000" t="s">
        <v>224</v>
      </c>
      <c r="U3000" t="s">
        <v>226</v>
      </c>
      <c r="V3000" t="s">
        <v>226</v>
      </c>
      <c r="W3000" t="s">
        <v>225</v>
      </c>
      <c r="X3000" t="s">
        <v>225</v>
      </c>
      <c r="Y3000" t="s">
        <v>225</v>
      </c>
      <c r="Z3000" t="s">
        <v>225</v>
      </c>
      <c r="AA3000" t="s">
        <v>225</v>
      </c>
      <c r="AB3000" t="s">
        <v>394</v>
      </c>
      <c r="AC3000" t="s">
        <v>394</v>
      </c>
      <c r="AD3000" t="s">
        <v>394</v>
      </c>
      <c r="AE3000" t="s">
        <v>394</v>
      </c>
      <c r="AF3000" t="s">
        <v>394</v>
      </c>
      <c r="AG3000" t="s">
        <v>394</v>
      </c>
      <c r="AH3000" t="s">
        <v>394</v>
      </c>
      <c r="AI3000" t="s">
        <v>394</v>
      </c>
      <c r="AJ3000" t="s">
        <v>394</v>
      </c>
      <c r="AK3000" t="s">
        <v>394</v>
      </c>
      <c r="AL3000" t="s">
        <v>394</v>
      </c>
      <c r="AM3000" t="s">
        <v>394</v>
      </c>
      <c r="AN3000" t="s">
        <v>394</v>
      </c>
      <c r="AO3000" t="s">
        <v>394</v>
      </c>
      <c r="AP3000" t="s">
        <v>394</v>
      </c>
      <c r="AQ3000" s="286" t="s">
        <v>394</v>
      </c>
      <c r="AR3000" s="307"/>
      <c r="AS3000" s="310"/>
    </row>
    <row r="3001" spans="1:45" ht="21.6" x14ac:dyDescent="0.3">
      <c r="A3001" s="285">
        <v>122092</v>
      </c>
      <c r="B3001" s="286" t="s">
        <v>61</v>
      </c>
      <c r="C3001" t="s">
        <v>226</v>
      </c>
      <c r="D3001" t="s">
        <v>226</v>
      </c>
      <c r="E3001" t="s">
        <v>226</v>
      </c>
      <c r="F3001" t="s">
        <v>226</v>
      </c>
      <c r="G3001" t="s">
        <v>224</v>
      </c>
      <c r="H3001" t="s">
        <v>226</v>
      </c>
      <c r="I3001" t="s">
        <v>224</v>
      </c>
      <c r="J3001" t="s">
        <v>226</v>
      </c>
      <c r="K3001" t="s">
        <v>226</v>
      </c>
      <c r="L3001" t="s">
        <v>226</v>
      </c>
      <c r="M3001" t="s">
        <v>224</v>
      </c>
      <c r="N3001" t="s">
        <v>226</v>
      </c>
      <c r="O3001" t="s">
        <v>224</v>
      </c>
      <c r="P3001" t="s">
        <v>224</v>
      </c>
      <c r="Q3001" t="s">
        <v>226</v>
      </c>
      <c r="R3001" t="s">
        <v>226</v>
      </c>
      <c r="S3001" t="s">
        <v>226</v>
      </c>
      <c r="T3001" t="s">
        <v>224</v>
      </c>
      <c r="U3001" t="s">
        <v>226</v>
      </c>
      <c r="V3001" t="s">
        <v>226</v>
      </c>
      <c r="W3001" t="s">
        <v>226</v>
      </c>
      <c r="X3001" t="s">
        <v>226</v>
      </c>
      <c r="Y3001" t="s">
        <v>226</v>
      </c>
      <c r="Z3001" t="s">
        <v>226</v>
      </c>
      <c r="AA3001" t="s">
        <v>226</v>
      </c>
      <c r="AB3001" t="s">
        <v>226</v>
      </c>
      <c r="AC3001" t="s">
        <v>226</v>
      </c>
      <c r="AD3001" t="s">
        <v>226</v>
      </c>
      <c r="AE3001" t="s">
        <v>226</v>
      </c>
      <c r="AF3001" t="s">
        <v>224</v>
      </c>
      <c r="AG3001" t="s">
        <v>225</v>
      </c>
      <c r="AH3001" t="s">
        <v>226</v>
      </c>
      <c r="AI3001" t="s">
        <v>226</v>
      </c>
      <c r="AJ3001" t="s">
        <v>226</v>
      </c>
      <c r="AK3001" t="s">
        <v>226</v>
      </c>
      <c r="AL3001" t="s">
        <v>225</v>
      </c>
      <c r="AM3001" t="s">
        <v>226</v>
      </c>
      <c r="AN3001" t="s">
        <v>226</v>
      </c>
      <c r="AO3001" t="s">
        <v>224</v>
      </c>
      <c r="AP3001" t="s">
        <v>226</v>
      </c>
      <c r="AQ3001" s="286" t="s">
        <v>394</v>
      </c>
      <c r="AR3001" s="307"/>
      <c r="AS3001" s="310"/>
    </row>
    <row r="3002" spans="1:45" x14ac:dyDescent="0.3">
      <c r="A3002" s="285">
        <v>122093</v>
      </c>
      <c r="B3002" s="286" t="s">
        <v>540</v>
      </c>
      <c r="C3002" t="s">
        <v>995</v>
      </c>
      <c r="D3002" t="s">
        <v>995</v>
      </c>
      <c r="E3002" t="s">
        <v>995</v>
      </c>
      <c r="F3002" t="s">
        <v>995</v>
      </c>
      <c r="G3002" t="s">
        <v>995</v>
      </c>
      <c r="H3002" t="s">
        <v>995</v>
      </c>
      <c r="I3002" t="s">
        <v>995</v>
      </c>
      <c r="J3002" t="s">
        <v>995</v>
      </c>
      <c r="K3002" t="s">
        <v>995</v>
      </c>
      <c r="L3002" t="s">
        <v>995</v>
      </c>
      <c r="M3002" t="s">
        <v>995</v>
      </c>
      <c r="N3002" t="s">
        <v>995</v>
      </c>
      <c r="O3002" t="s">
        <v>995</v>
      </c>
      <c r="P3002" t="s">
        <v>995</v>
      </c>
      <c r="Q3002" t="s">
        <v>995</v>
      </c>
      <c r="R3002" t="s">
        <v>995</v>
      </c>
      <c r="S3002" t="s">
        <v>995</v>
      </c>
      <c r="T3002" t="s">
        <v>995</v>
      </c>
      <c r="U3002" t="s">
        <v>995</v>
      </c>
      <c r="V3002" t="s">
        <v>995</v>
      </c>
      <c r="W3002" t="s">
        <v>995</v>
      </c>
      <c r="X3002" t="s">
        <v>995</v>
      </c>
      <c r="Y3002" t="s">
        <v>995</v>
      </c>
      <c r="Z3002" t="s">
        <v>995</v>
      </c>
      <c r="AA3002" t="s">
        <v>995</v>
      </c>
      <c r="AB3002" t="s">
        <v>995</v>
      </c>
      <c r="AC3002" t="s">
        <v>995</v>
      </c>
      <c r="AD3002" t="s">
        <v>995</v>
      </c>
      <c r="AE3002" t="s">
        <v>995</v>
      </c>
      <c r="AF3002" t="s">
        <v>995</v>
      </c>
      <c r="AG3002" t="s">
        <v>995</v>
      </c>
      <c r="AH3002" t="s">
        <v>995</v>
      </c>
      <c r="AI3002" t="s">
        <v>995</v>
      </c>
      <c r="AJ3002" t="s">
        <v>995</v>
      </c>
      <c r="AK3002" t="s">
        <v>995</v>
      </c>
      <c r="AL3002" t="s">
        <v>995</v>
      </c>
      <c r="AM3002" t="s">
        <v>995</v>
      </c>
      <c r="AN3002" t="s">
        <v>995</v>
      </c>
      <c r="AO3002" t="s">
        <v>995</v>
      </c>
      <c r="AP3002" t="s">
        <v>995</v>
      </c>
      <c r="AQ3002" s="286" t="s">
        <v>855</v>
      </c>
      <c r="AR3002" s="303"/>
      <c r="AS3002" s="303"/>
    </row>
    <row r="3003" spans="1:45" x14ac:dyDescent="0.3">
      <c r="A3003" s="285">
        <v>122094</v>
      </c>
      <c r="B3003" s="286" t="s">
        <v>539</v>
      </c>
      <c r="C3003" t="s">
        <v>995</v>
      </c>
      <c r="D3003" t="s">
        <v>995</v>
      </c>
      <c r="E3003" t="s">
        <v>995</v>
      </c>
      <c r="F3003" t="s">
        <v>995</v>
      </c>
      <c r="G3003" t="s">
        <v>995</v>
      </c>
      <c r="H3003" t="s">
        <v>995</v>
      </c>
      <c r="I3003" t="s">
        <v>995</v>
      </c>
      <c r="J3003" t="s">
        <v>995</v>
      </c>
      <c r="K3003" t="s">
        <v>995</v>
      </c>
      <c r="L3003" t="s">
        <v>995</v>
      </c>
      <c r="M3003" t="s">
        <v>995</v>
      </c>
      <c r="N3003" t="s">
        <v>995</v>
      </c>
      <c r="O3003" t="s">
        <v>995</v>
      </c>
      <c r="P3003" t="s">
        <v>995</v>
      </c>
      <c r="Q3003" t="s">
        <v>995</v>
      </c>
      <c r="R3003" t="s">
        <v>995</v>
      </c>
      <c r="S3003" t="s">
        <v>995</v>
      </c>
      <c r="T3003" t="s">
        <v>995</v>
      </c>
      <c r="U3003" t="s">
        <v>995</v>
      </c>
      <c r="V3003" t="s">
        <v>995</v>
      </c>
      <c r="W3003" t="s">
        <v>995</v>
      </c>
      <c r="X3003" t="s">
        <v>995</v>
      </c>
      <c r="Y3003" t="s">
        <v>995</v>
      </c>
      <c r="Z3003" t="s">
        <v>995</v>
      </c>
      <c r="AA3003" t="s">
        <v>995</v>
      </c>
      <c r="AB3003" t="s">
        <v>995</v>
      </c>
      <c r="AC3003" t="s">
        <v>995</v>
      </c>
      <c r="AD3003" t="s">
        <v>995</v>
      </c>
      <c r="AE3003" t="s">
        <v>995</v>
      </c>
      <c r="AF3003" t="s">
        <v>995</v>
      </c>
      <c r="AG3003" t="s">
        <v>995</v>
      </c>
      <c r="AH3003" t="s">
        <v>995</v>
      </c>
      <c r="AI3003" t="s">
        <v>995</v>
      </c>
      <c r="AJ3003" t="s">
        <v>995</v>
      </c>
      <c r="AK3003" t="s">
        <v>995</v>
      </c>
      <c r="AL3003" t="s">
        <v>995</v>
      </c>
      <c r="AM3003" t="s">
        <v>995</v>
      </c>
      <c r="AN3003" t="s">
        <v>995</v>
      </c>
      <c r="AO3003" t="s">
        <v>995</v>
      </c>
      <c r="AP3003" t="s">
        <v>995</v>
      </c>
      <c r="AQ3003" s="286" t="s">
        <v>855</v>
      </c>
      <c r="AR3003" s="303"/>
      <c r="AS3003" s="303"/>
    </row>
    <row r="3004" spans="1:45" x14ac:dyDescent="0.3">
      <c r="A3004" s="285">
        <v>122095</v>
      </c>
      <c r="B3004" s="286" t="s">
        <v>539</v>
      </c>
      <c r="C3004" t="s">
        <v>995</v>
      </c>
      <c r="D3004" t="s">
        <v>995</v>
      </c>
      <c r="E3004" t="s">
        <v>995</v>
      </c>
      <c r="F3004" t="s">
        <v>995</v>
      </c>
      <c r="G3004" t="s">
        <v>995</v>
      </c>
      <c r="H3004" t="s">
        <v>995</v>
      </c>
      <c r="I3004" t="s">
        <v>995</v>
      </c>
      <c r="J3004" t="s">
        <v>995</v>
      </c>
      <c r="K3004" t="s">
        <v>995</v>
      </c>
      <c r="L3004" t="s">
        <v>995</v>
      </c>
      <c r="M3004" t="s">
        <v>995</v>
      </c>
      <c r="N3004" t="s">
        <v>995</v>
      </c>
      <c r="O3004" t="s">
        <v>995</v>
      </c>
      <c r="P3004" t="s">
        <v>995</v>
      </c>
      <c r="Q3004" t="s">
        <v>995</v>
      </c>
      <c r="R3004" t="s">
        <v>995</v>
      </c>
      <c r="S3004" t="s">
        <v>995</v>
      </c>
      <c r="T3004" t="s">
        <v>995</v>
      </c>
      <c r="U3004" t="s">
        <v>995</v>
      </c>
      <c r="V3004" t="s">
        <v>995</v>
      </c>
      <c r="W3004" t="s">
        <v>995</v>
      </c>
      <c r="X3004" t="s">
        <v>995</v>
      </c>
      <c r="Y3004" t="s">
        <v>995</v>
      </c>
      <c r="Z3004" t="s">
        <v>995</v>
      </c>
      <c r="AA3004" t="s">
        <v>995</v>
      </c>
      <c r="AB3004" t="s">
        <v>995</v>
      </c>
      <c r="AC3004" t="s">
        <v>995</v>
      </c>
      <c r="AD3004" t="s">
        <v>995</v>
      </c>
      <c r="AE3004" t="s">
        <v>995</v>
      </c>
      <c r="AF3004" t="s">
        <v>995</v>
      </c>
      <c r="AG3004" t="s">
        <v>995</v>
      </c>
      <c r="AH3004" t="s">
        <v>995</v>
      </c>
      <c r="AI3004" t="s">
        <v>995</v>
      </c>
      <c r="AJ3004" t="s">
        <v>995</v>
      </c>
      <c r="AK3004" t="s">
        <v>995</v>
      </c>
      <c r="AL3004" t="s">
        <v>995</v>
      </c>
      <c r="AM3004" t="s">
        <v>995</v>
      </c>
      <c r="AN3004" t="s">
        <v>995</v>
      </c>
      <c r="AO3004" t="s">
        <v>995</v>
      </c>
      <c r="AP3004" t="s">
        <v>995</v>
      </c>
      <c r="AQ3004" s="286" t="s">
        <v>855</v>
      </c>
      <c r="AR3004" s="303"/>
      <c r="AS3004" s="303"/>
    </row>
    <row r="3005" spans="1:45" x14ac:dyDescent="0.3">
      <c r="A3005" s="285">
        <v>122098</v>
      </c>
      <c r="B3005" s="286" t="s">
        <v>539</v>
      </c>
      <c r="C3005" t="s">
        <v>995</v>
      </c>
      <c r="D3005" t="s">
        <v>995</v>
      </c>
      <c r="E3005" t="s">
        <v>995</v>
      </c>
      <c r="F3005" t="s">
        <v>995</v>
      </c>
      <c r="G3005" t="s">
        <v>995</v>
      </c>
      <c r="H3005" t="s">
        <v>995</v>
      </c>
      <c r="I3005" t="s">
        <v>995</v>
      </c>
      <c r="J3005" t="s">
        <v>995</v>
      </c>
      <c r="K3005" t="s">
        <v>995</v>
      </c>
      <c r="L3005" t="s">
        <v>995</v>
      </c>
      <c r="M3005" t="s">
        <v>995</v>
      </c>
      <c r="N3005" t="s">
        <v>995</v>
      </c>
      <c r="O3005" t="s">
        <v>995</v>
      </c>
      <c r="P3005" t="s">
        <v>995</v>
      </c>
      <c r="Q3005" t="s">
        <v>995</v>
      </c>
      <c r="R3005" t="s">
        <v>995</v>
      </c>
      <c r="S3005" t="s">
        <v>995</v>
      </c>
      <c r="T3005" t="s">
        <v>995</v>
      </c>
      <c r="U3005" t="s">
        <v>995</v>
      </c>
      <c r="V3005" t="s">
        <v>995</v>
      </c>
      <c r="W3005" t="s">
        <v>995</v>
      </c>
      <c r="X3005" t="s">
        <v>995</v>
      </c>
      <c r="Y3005" t="s">
        <v>995</v>
      </c>
      <c r="Z3005" t="s">
        <v>995</v>
      </c>
      <c r="AA3005" t="s">
        <v>995</v>
      </c>
      <c r="AB3005" t="s">
        <v>995</v>
      </c>
      <c r="AC3005" t="s">
        <v>995</v>
      </c>
      <c r="AD3005" t="s">
        <v>995</v>
      </c>
      <c r="AE3005" t="s">
        <v>995</v>
      </c>
      <c r="AF3005" t="s">
        <v>995</v>
      </c>
      <c r="AG3005" t="s">
        <v>995</v>
      </c>
      <c r="AH3005" t="s">
        <v>995</v>
      </c>
      <c r="AI3005" t="s">
        <v>995</v>
      </c>
      <c r="AJ3005" t="s">
        <v>995</v>
      </c>
      <c r="AK3005" t="s">
        <v>995</v>
      </c>
      <c r="AL3005" t="s">
        <v>995</v>
      </c>
      <c r="AM3005" t="s">
        <v>995</v>
      </c>
      <c r="AN3005" t="s">
        <v>995</v>
      </c>
      <c r="AO3005" t="s">
        <v>995</v>
      </c>
      <c r="AP3005" t="s">
        <v>995</v>
      </c>
      <c r="AQ3005" s="286" t="s">
        <v>855</v>
      </c>
      <c r="AR3005" s="303"/>
      <c r="AS3005" s="303"/>
    </row>
    <row r="3006" spans="1:45" x14ac:dyDescent="0.3">
      <c r="A3006" s="285">
        <v>122099</v>
      </c>
      <c r="B3006" s="286" t="s">
        <v>538</v>
      </c>
      <c r="AQ3006" s="286" t="s">
        <v>394</v>
      </c>
      <c r="AR3006" s="303"/>
      <c r="AS3006" s="303"/>
    </row>
    <row r="3007" spans="1:45" ht="21.6" x14ac:dyDescent="0.3">
      <c r="A3007" s="285">
        <v>122100</v>
      </c>
      <c r="B3007" s="286" t="s">
        <v>8485</v>
      </c>
      <c r="C3007" t="s">
        <v>224</v>
      </c>
      <c r="D3007" t="s">
        <v>225</v>
      </c>
      <c r="E3007" t="s">
        <v>225</v>
      </c>
      <c r="F3007" t="s">
        <v>225</v>
      </c>
      <c r="G3007" t="s">
        <v>224</v>
      </c>
      <c r="H3007" t="s">
        <v>224</v>
      </c>
      <c r="I3007" t="s">
        <v>225</v>
      </c>
      <c r="J3007" t="s">
        <v>224</v>
      </c>
      <c r="K3007" t="s">
        <v>225</v>
      </c>
      <c r="L3007" t="s">
        <v>224</v>
      </c>
      <c r="M3007" t="s">
        <v>225</v>
      </c>
      <c r="N3007" t="s">
        <v>226</v>
      </c>
      <c r="O3007" t="s">
        <v>225</v>
      </c>
      <c r="P3007" t="s">
        <v>226</v>
      </c>
      <c r="Q3007" t="s">
        <v>224</v>
      </c>
      <c r="R3007" t="s">
        <v>224</v>
      </c>
      <c r="S3007" t="s">
        <v>225</v>
      </c>
      <c r="T3007" t="s">
        <v>225</v>
      </c>
      <c r="U3007" t="s">
        <v>225</v>
      </c>
      <c r="V3007" t="s">
        <v>224</v>
      </c>
      <c r="W3007" t="s">
        <v>224</v>
      </c>
      <c r="X3007" t="s">
        <v>224</v>
      </c>
      <c r="Y3007" t="s">
        <v>226</v>
      </c>
      <c r="Z3007" t="s">
        <v>226</v>
      </c>
      <c r="AA3007" t="s">
        <v>224</v>
      </c>
      <c r="AB3007" t="s">
        <v>226</v>
      </c>
      <c r="AC3007" t="s">
        <v>224</v>
      </c>
      <c r="AD3007" t="s">
        <v>224</v>
      </c>
      <c r="AE3007" t="s">
        <v>226</v>
      </c>
      <c r="AF3007" t="s">
        <v>226</v>
      </c>
      <c r="AG3007" t="s">
        <v>226</v>
      </c>
      <c r="AH3007" t="s">
        <v>226</v>
      </c>
      <c r="AI3007" t="s">
        <v>226</v>
      </c>
      <c r="AJ3007" t="s">
        <v>226</v>
      </c>
      <c r="AK3007" t="s">
        <v>226</v>
      </c>
      <c r="AL3007" t="s">
        <v>225</v>
      </c>
      <c r="AM3007" t="s">
        <v>225</v>
      </c>
      <c r="AN3007" t="s">
        <v>225</v>
      </c>
      <c r="AO3007" t="s">
        <v>225</v>
      </c>
      <c r="AP3007" t="s">
        <v>225</v>
      </c>
      <c r="AQ3007" s="286" t="s">
        <v>394</v>
      </c>
      <c r="AR3007" s="307"/>
      <c r="AS3007" s="310"/>
    </row>
    <row r="3008" spans="1:45" x14ac:dyDescent="0.3">
      <c r="A3008" s="285">
        <v>122101</v>
      </c>
      <c r="B3008" s="286" t="s">
        <v>540</v>
      </c>
      <c r="C3008" t="s">
        <v>995</v>
      </c>
      <c r="D3008" t="s">
        <v>995</v>
      </c>
      <c r="E3008" t="s">
        <v>995</v>
      </c>
      <c r="F3008" t="s">
        <v>995</v>
      </c>
      <c r="G3008" t="s">
        <v>995</v>
      </c>
      <c r="H3008" t="s">
        <v>995</v>
      </c>
      <c r="I3008" t="s">
        <v>995</v>
      </c>
      <c r="J3008" t="s">
        <v>995</v>
      </c>
      <c r="K3008" t="s">
        <v>995</v>
      </c>
      <c r="L3008" t="s">
        <v>995</v>
      </c>
      <c r="M3008" t="s">
        <v>995</v>
      </c>
      <c r="N3008" t="s">
        <v>995</v>
      </c>
      <c r="O3008" t="s">
        <v>995</v>
      </c>
      <c r="P3008" t="s">
        <v>995</v>
      </c>
      <c r="Q3008" t="s">
        <v>995</v>
      </c>
      <c r="R3008" t="s">
        <v>995</v>
      </c>
      <c r="S3008" t="s">
        <v>995</v>
      </c>
      <c r="T3008" t="s">
        <v>995</v>
      </c>
      <c r="U3008" t="s">
        <v>995</v>
      </c>
      <c r="V3008" t="s">
        <v>995</v>
      </c>
      <c r="W3008" t="s">
        <v>995</v>
      </c>
      <c r="X3008" t="s">
        <v>995</v>
      </c>
      <c r="Y3008" t="s">
        <v>995</v>
      </c>
      <c r="Z3008" t="s">
        <v>995</v>
      </c>
      <c r="AA3008" t="s">
        <v>995</v>
      </c>
      <c r="AB3008" t="s">
        <v>995</v>
      </c>
      <c r="AC3008" t="s">
        <v>995</v>
      </c>
      <c r="AD3008" t="s">
        <v>995</v>
      </c>
      <c r="AE3008" t="s">
        <v>995</v>
      </c>
      <c r="AF3008" t="s">
        <v>995</v>
      </c>
      <c r="AG3008" t="s">
        <v>995</v>
      </c>
      <c r="AH3008" t="s">
        <v>995</v>
      </c>
      <c r="AI3008" t="s">
        <v>995</v>
      </c>
      <c r="AJ3008" t="s">
        <v>995</v>
      </c>
      <c r="AK3008" t="s">
        <v>995</v>
      </c>
      <c r="AL3008" t="s">
        <v>995</v>
      </c>
      <c r="AM3008" t="s">
        <v>995</v>
      </c>
      <c r="AN3008" t="s">
        <v>995</v>
      </c>
      <c r="AO3008" t="s">
        <v>995</v>
      </c>
      <c r="AP3008" t="s">
        <v>995</v>
      </c>
      <c r="AQ3008" s="286" t="s">
        <v>855</v>
      </c>
      <c r="AR3008" s="303"/>
      <c r="AS3008" s="303"/>
    </row>
    <row r="3009" spans="1:45" ht="21.6" x14ac:dyDescent="0.3">
      <c r="A3009" s="285">
        <v>122102</v>
      </c>
      <c r="B3009" s="286" t="s">
        <v>540</v>
      </c>
      <c r="C3009" t="s">
        <v>226</v>
      </c>
      <c r="D3009" t="s">
        <v>225</v>
      </c>
      <c r="E3009" t="s">
        <v>224</v>
      </c>
      <c r="F3009" t="s">
        <v>224</v>
      </c>
      <c r="G3009" t="s">
        <v>226</v>
      </c>
      <c r="H3009" t="s">
        <v>226</v>
      </c>
      <c r="I3009" t="s">
        <v>224</v>
      </c>
      <c r="J3009" t="s">
        <v>224</v>
      </c>
      <c r="K3009" t="s">
        <v>224</v>
      </c>
      <c r="L3009" t="s">
        <v>226</v>
      </c>
      <c r="M3009" t="s">
        <v>224</v>
      </c>
      <c r="N3009" t="s">
        <v>226</v>
      </c>
      <c r="O3009" t="s">
        <v>226</v>
      </c>
      <c r="P3009" t="s">
        <v>226</v>
      </c>
      <c r="Q3009" t="s">
        <v>226</v>
      </c>
      <c r="R3009" t="s">
        <v>226</v>
      </c>
      <c r="S3009" t="s">
        <v>226</v>
      </c>
      <c r="T3009" t="s">
        <v>226</v>
      </c>
      <c r="U3009" t="s">
        <v>226</v>
      </c>
      <c r="V3009" t="s">
        <v>226</v>
      </c>
      <c r="W3009" t="s">
        <v>394</v>
      </c>
      <c r="X3009" t="s">
        <v>394</v>
      </c>
      <c r="Y3009" t="s">
        <v>394</v>
      </c>
      <c r="Z3009" t="s">
        <v>394</v>
      </c>
      <c r="AA3009" t="s">
        <v>394</v>
      </c>
      <c r="AB3009" t="s">
        <v>394</v>
      </c>
      <c r="AC3009" t="s">
        <v>394</v>
      </c>
      <c r="AD3009" t="s">
        <v>394</v>
      </c>
      <c r="AE3009" t="s">
        <v>394</v>
      </c>
      <c r="AF3009" t="s">
        <v>394</v>
      </c>
      <c r="AG3009" t="s">
        <v>394</v>
      </c>
      <c r="AH3009" t="s">
        <v>394</v>
      </c>
      <c r="AI3009" t="s">
        <v>394</v>
      </c>
      <c r="AJ3009" t="s">
        <v>394</v>
      </c>
      <c r="AK3009" t="s">
        <v>394</v>
      </c>
      <c r="AL3009" t="s">
        <v>394</v>
      </c>
      <c r="AM3009" t="s">
        <v>394</v>
      </c>
      <c r="AN3009" t="s">
        <v>394</v>
      </c>
      <c r="AO3009" t="s">
        <v>394</v>
      </c>
      <c r="AP3009" t="s">
        <v>394</v>
      </c>
      <c r="AQ3009" s="286" t="s">
        <v>394</v>
      </c>
      <c r="AR3009" s="307"/>
      <c r="AS3009" s="310"/>
    </row>
    <row r="3010" spans="1:45" x14ac:dyDescent="0.3">
      <c r="A3010" s="285">
        <v>122103</v>
      </c>
      <c r="B3010" s="286" t="s">
        <v>539</v>
      </c>
      <c r="C3010" t="s">
        <v>995</v>
      </c>
      <c r="D3010" t="s">
        <v>995</v>
      </c>
      <c r="E3010" t="s">
        <v>995</v>
      </c>
      <c r="F3010" t="s">
        <v>995</v>
      </c>
      <c r="G3010" t="s">
        <v>995</v>
      </c>
      <c r="H3010" t="s">
        <v>995</v>
      </c>
      <c r="I3010" t="s">
        <v>995</v>
      </c>
      <c r="J3010" t="s">
        <v>995</v>
      </c>
      <c r="K3010" t="s">
        <v>995</v>
      </c>
      <c r="L3010" t="s">
        <v>995</v>
      </c>
      <c r="M3010" t="s">
        <v>995</v>
      </c>
      <c r="N3010" t="s">
        <v>995</v>
      </c>
      <c r="O3010" t="s">
        <v>995</v>
      </c>
      <c r="P3010" t="s">
        <v>995</v>
      </c>
      <c r="Q3010" t="s">
        <v>995</v>
      </c>
      <c r="R3010" t="s">
        <v>995</v>
      </c>
      <c r="S3010" t="s">
        <v>995</v>
      </c>
      <c r="T3010" t="s">
        <v>995</v>
      </c>
      <c r="U3010" t="s">
        <v>995</v>
      </c>
      <c r="V3010" t="s">
        <v>995</v>
      </c>
      <c r="W3010" t="s">
        <v>995</v>
      </c>
      <c r="X3010" t="s">
        <v>995</v>
      </c>
      <c r="Y3010" t="s">
        <v>995</v>
      </c>
      <c r="Z3010" t="s">
        <v>995</v>
      </c>
      <c r="AA3010" t="s">
        <v>995</v>
      </c>
      <c r="AB3010" t="s">
        <v>995</v>
      </c>
      <c r="AC3010" t="s">
        <v>995</v>
      </c>
      <c r="AD3010" t="s">
        <v>995</v>
      </c>
      <c r="AE3010" t="s">
        <v>995</v>
      </c>
      <c r="AF3010" t="s">
        <v>995</v>
      </c>
      <c r="AG3010" t="s">
        <v>995</v>
      </c>
      <c r="AH3010" t="s">
        <v>995</v>
      </c>
      <c r="AI3010" t="s">
        <v>995</v>
      </c>
      <c r="AJ3010" t="s">
        <v>995</v>
      </c>
      <c r="AK3010" t="s">
        <v>995</v>
      </c>
      <c r="AL3010" t="s">
        <v>995</v>
      </c>
      <c r="AM3010" t="s">
        <v>995</v>
      </c>
      <c r="AN3010" t="s">
        <v>995</v>
      </c>
      <c r="AO3010" t="s">
        <v>995</v>
      </c>
      <c r="AP3010" t="s">
        <v>995</v>
      </c>
      <c r="AQ3010" s="286" t="s">
        <v>855</v>
      </c>
      <c r="AR3010" s="303"/>
      <c r="AS3010" s="303"/>
    </row>
    <row r="3011" spans="1:45" x14ac:dyDescent="0.3">
      <c r="A3011" s="285">
        <v>122104</v>
      </c>
      <c r="B3011" s="286" t="s">
        <v>539</v>
      </c>
      <c r="C3011" t="s">
        <v>995</v>
      </c>
      <c r="D3011" t="s">
        <v>995</v>
      </c>
      <c r="E3011" t="s">
        <v>995</v>
      </c>
      <c r="F3011" t="s">
        <v>995</v>
      </c>
      <c r="G3011" t="s">
        <v>995</v>
      </c>
      <c r="H3011" t="s">
        <v>995</v>
      </c>
      <c r="I3011" t="s">
        <v>995</v>
      </c>
      <c r="J3011" t="s">
        <v>995</v>
      </c>
      <c r="K3011" t="s">
        <v>995</v>
      </c>
      <c r="L3011" t="s">
        <v>995</v>
      </c>
      <c r="M3011" t="s">
        <v>995</v>
      </c>
      <c r="N3011" t="s">
        <v>995</v>
      </c>
      <c r="O3011" t="s">
        <v>995</v>
      </c>
      <c r="P3011" t="s">
        <v>995</v>
      </c>
      <c r="Q3011" t="s">
        <v>995</v>
      </c>
      <c r="R3011" t="s">
        <v>995</v>
      </c>
      <c r="S3011" t="s">
        <v>995</v>
      </c>
      <c r="T3011" t="s">
        <v>995</v>
      </c>
      <c r="U3011" t="s">
        <v>995</v>
      </c>
      <c r="V3011" t="s">
        <v>995</v>
      </c>
      <c r="W3011" t="s">
        <v>995</v>
      </c>
      <c r="X3011" t="s">
        <v>995</v>
      </c>
      <c r="Y3011" t="s">
        <v>995</v>
      </c>
      <c r="Z3011" t="s">
        <v>995</v>
      </c>
      <c r="AA3011" t="s">
        <v>995</v>
      </c>
      <c r="AB3011" t="s">
        <v>995</v>
      </c>
      <c r="AC3011" t="s">
        <v>995</v>
      </c>
      <c r="AD3011" t="s">
        <v>995</v>
      </c>
      <c r="AE3011" t="s">
        <v>995</v>
      </c>
      <c r="AF3011" t="s">
        <v>995</v>
      </c>
      <c r="AG3011" t="s">
        <v>995</v>
      </c>
      <c r="AH3011" t="s">
        <v>995</v>
      </c>
      <c r="AI3011" t="s">
        <v>995</v>
      </c>
      <c r="AJ3011" t="s">
        <v>995</v>
      </c>
      <c r="AK3011" t="s">
        <v>995</v>
      </c>
      <c r="AL3011" t="s">
        <v>995</v>
      </c>
      <c r="AM3011" t="s">
        <v>995</v>
      </c>
      <c r="AN3011" t="s">
        <v>995</v>
      </c>
      <c r="AO3011" t="s">
        <v>995</v>
      </c>
      <c r="AP3011" t="s">
        <v>995</v>
      </c>
      <c r="AQ3011" s="286" t="s">
        <v>855</v>
      </c>
    </row>
    <row r="3012" spans="1:45" x14ac:dyDescent="0.3">
      <c r="A3012" s="285">
        <v>122107</v>
      </c>
      <c r="B3012" s="286" t="s">
        <v>539</v>
      </c>
      <c r="C3012" t="s">
        <v>995</v>
      </c>
      <c r="D3012" t="s">
        <v>995</v>
      </c>
      <c r="E3012" t="s">
        <v>995</v>
      </c>
      <c r="F3012" t="s">
        <v>995</v>
      </c>
      <c r="G3012" t="s">
        <v>995</v>
      </c>
      <c r="H3012" t="s">
        <v>995</v>
      </c>
      <c r="I3012" t="s">
        <v>995</v>
      </c>
      <c r="J3012" t="s">
        <v>995</v>
      </c>
      <c r="K3012" t="s">
        <v>995</v>
      </c>
      <c r="L3012" t="s">
        <v>995</v>
      </c>
      <c r="M3012" t="s">
        <v>995</v>
      </c>
      <c r="N3012" t="s">
        <v>995</v>
      </c>
      <c r="O3012" t="s">
        <v>995</v>
      </c>
      <c r="P3012" t="s">
        <v>995</v>
      </c>
      <c r="Q3012" t="s">
        <v>995</v>
      </c>
      <c r="R3012" t="s">
        <v>995</v>
      </c>
      <c r="S3012" t="s">
        <v>995</v>
      </c>
      <c r="T3012" t="s">
        <v>995</v>
      </c>
      <c r="U3012" t="s">
        <v>995</v>
      </c>
      <c r="V3012" t="s">
        <v>995</v>
      </c>
      <c r="W3012" t="s">
        <v>995</v>
      </c>
      <c r="X3012" t="s">
        <v>995</v>
      </c>
      <c r="Y3012" t="s">
        <v>995</v>
      </c>
      <c r="Z3012" t="s">
        <v>995</v>
      </c>
      <c r="AA3012" t="s">
        <v>995</v>
      </c>
      <c r="AB3012" t="s">
        <v>995</v>
      </c>
      <c r="AC3012" t="s">
        <v>995</v>
      </c>
      <c r="AD3012" t="s">
        <v>995</v>
      </c>
      <c r="AE3012" t="s">
        <v>995</v>
      </c>
      <c r="AF3012" t="s">
        <v>995</v>
      </c>
      <c r="AG3012" t="s">
        <v>995</v>
      </c>
      <c r="AH3012" t="s">
        <v>995</v>
      </c>
      <c r="AI3012" t="s">
        <v>995</v>
      </c>
      <c r="AJ3012" t="s">
        <v>995</v>
      </c>
      <c r="AK3012" t="s">
        <v>995</v>
      </c>
      <c r="AL3012" t="s">
        <v>995</v>
      </c>
      <c r="AM3012" t="s">
        <v>995</v>
      </c>
      <c r="AN3012" t="s">
        <v>995</v>
      </c>
      <c r="AO3012" t="s">
        <v>995</v>
      </c>
      <c r="AP3012" t="s">
        <v>995</v>
      </c>
      <c r="AQ3012" s="286" t="s">
        <v>855</v>
      </c>
    </row>
    <row r="3013" spans="1:45" x14ac:dyDescent="0.3">
      <c r="A3013" s="285">
        <v>122108</v>
      </c>
      <c r="B3013" s="286" t="s">
        <v>540</v>
      </c>
      <c r="C3013" t="s">
        <v>995</v>
      </c>
      <c r="D3013" t="s">
        <v>995</v>
      </c>
      <c r="E3013" t="s">
        <v>995</v>
      </c>
      <c r="F3013" t="s">
        <v>995</v>
      </c>
      <c r="G3013" t="s">
        <v>995</v>
      </c>
      <c r="H3013" t="s">
        <v>995</v>
      </c>
      <c r="I3013" t="s">
        <v>995</v>
      </c>
      <c r="J3013" t="s">
        <v>995</v>
      </c>
      <c r="K3013" t="s">
        <v>995</v>
      </c>
      <c r="L3013" t="s">
        <v>995</v>
      </c>
      <c r="M3013" t="s">
        <v>995</v>
      </c>
      <c r="N3013" t="s">
        <v>995</v>
      </c>
      <c r="O3013" t="s">
        <v>995</v>
      </c>
      <c r="P3013" t="s">
        <v>995</v>
      </c>
      <c r="Q3013" t="s">
        <v>995</v>
      </c>
      <c r="R3013" t="s">
        <v>995</v>
      </c>
      <c r="S3013" t="s">
        <v>995</v>
      </c>
      <c r="T3013" t="s">
        <v>995</v>
      </c>
      <c r="U3013" t="s">
        <v>995</v>
      </c>
      <c r="V3013" t="s">
        <v>995</v>
      </c>
      <c r="W3013" t="s">
        <v>995</v>
      </c>
      <c r="X3013" t="s">
        <v>995</v>
      </c>
      <c r="Y3013" t="s">
        <v>995</v>
      </c>
      <c r="Z3013" t="s">
        <v>995</v>
      </c>
      <c r="AA3013" t="s">
        <v>995</v>
      </c>
      <c r="AB3013" t="s">
        <v>995</v>
      </c>
      <c r="AC3013" t="s">
        <v>995</v>
      </c>
      <c r="AD3013" t="s">
        <v>995</v>
      </c>
      <c r="AE3013" t="s">
        <v>995</v>
      </c>
      <c r="AF3013" t="s">
        <v>995</v>
      </c>
      <c r="AG3013" t="s">
        <v>995</v>
      </c>
      <c r="AH3013" t="s">
        <v>995</v>
      </c>
      <c r="AI3013" t="s">
        <v>995</v>
      </c>
      <c r="AJ3013" t="s">
        <v>995</v>
      </c>
      <c r="AK3013" t="s">
        <v>995</v>
      </c>
      <c r="AL3013" t="s">
        <v>995</v>
      </c>
      <c r="AM3013" t="s">
        <v>995</v>
      </c>
      <c r="AN3013" t="s">
        <v>995</v>
      </c>
      <c r="AO3013" t="s">
        <v>995</v>
      </c>
      <c r="AP3013" t="s">
        <v>995</v>
      </c>
      <c r="AQ3013" s="286" t="s">
        <v>855</v>
      </c>
    </row>
    <row r="3014" spans="1:45" x14ac:dyDescent="0.3">
      <c r="A3014" s="285">
        <v>122109</v>
      </c>
      <c r="B3014" s="286" t="s">
        <v>539</v>
      </c>
      <c r="C3014" t="s">
        <v>995</v>
      </c>
      <c r="D3014" t="s">
        <v>995</v>
      </c>
      <c r="E3014" t="s">
        <v>995</v>
      </c>
      <c r="F3014" t="s">
        <v>995</v>
      </c>
      <c r="G3014" t="s">
        <v>995</v>
      </c>
      <c r="H3014" t="s">
        <v>995</v>
      </c>
      <c r="I3014" t="s">
        <v>995</v>
      </c>
      <c r="J3014" t="s">
        <v>995</v>
      </c>
      <c r="K3014" t="s">
        <v>995</v>
      </c>
      <c r="L3014" t="s">
        <v>995</v>
      </c>
      <c r="M3014" t="s">
        <v>995</v>
      </c>
      <c r="N3014" t="s">
        <v>995</v>
      </c>
      <c r="O3014" t="s">
        <v>995</v>
      </c>
      <c r="P3014" t="s">
        <v>995</v>
      </c>
      <c r="Q3014" t="s">
        <v>995</v>
      </c>
      <c r="R3014" t="s">
        <v>995</v>
      </c>
      <c r="S3014" t="s">
        <v>995</v>
      </c>
      <c r="T3014" t="s">
        <v>995</v>
      </c>
      <c r="U3014" t="s">
        <v>995</v>
      </c>
      <c r="V3014" t="s">
        <v>995</v>
      </c>
      <c r="W3014" t="s">
        <v>995</v>
      </c>
      <c r="X3014" t="s">
        <v>995</v>
      </c>
      <c r="Y3014" t="s">
        <v>995</v>
      </c>
      <c r="Z3014" t="s">
        <v>995</v>
      </c>
      <c r="AA3014" t="s">
        <v>995</v>
      </c>
      <c r="AB3014" t="s">
        <v>995</v>
      </c>
      <c r="AC3014" t="s">
        <v>995</v>
      </c>
      <c r="AD3014" t="s">
        <v>995</v>
      </c>
      <c r="AE3014" t="s">
        <v>995</v>
      </c>
      <c r="AF3014" t="s">
        <v>995</v>
      </c>
      <c r="AG3014" t="s">
        <v>995</v>
      </c>
      <c r="AH3014" t="s">
        <v>995</v>
      </c>
      <c r="AI3014" t="s">
        <v>995</v>
      </c>
      <c r="AJ3014" t="s">
        <v>995</v>
      </c>
      <c r="AK3014" t="s">
        <v>995</v>
      </c>
      <c r="AL3014" t="s">
        <v>995</v>
      </c>
      <c r="AM3014" t="s">
        <v>995</v>
      </c>
      <c r="AN3014" t="s">
        <v>995</v>
      </c>
      <c r="AO3014" t="s">
        <v>995</v>
      </c>
      <c r="AP3014" t="s">
        <v>995</v>
      </c>
      <c r="AQ3014" s="286" t="s">
        <v>855</v>
      </c>
    </row>
    <row r="3015" spans="1:45" x14ac:dyDescent="0.3">
      <c r="A3015" s="285">
        <v>122110</v>
      </c>
      <c r="B3015" s="286" t="s">
        <v>539</v>
      </c>
      <c r="C3015" t="s">
        <v>995</v>
      </c>
      <c r="D3015" t="s">
        <v>995</v>
      </c>
      <c r="E3015" t="s">
        <v>995</v>
      </c>
      <c r="F3015" t="s">
        <v>995</v>
      </c>
      <c r="G3015" t="s">
        <v>995</v>
      </c>
      <c r="H3015" t="s">
        <v>995</v>
      </c>
      <c r="I3015" t="s">
        <v>995</v>
      </c>
      <c r="J3015" t="s">
        <v>995</v>
      </c>
      <c r="K3015" t="s">
        <v>995</v>
      </c>
      <c r="L3015" t="s">
        <v>995</v>
      </c>
      <c r="M3015" t="s">
        <v>995</v>
      </c>
      <c r="N3015" t="s">
        <v>995</v>
      </c>
      <c r="O3015" t="s">
        <v>995</v>
      </c>
      <c r="P3015" t="s">
        <v>995</v>
      </c>
      <c r="Q3015" t="s">
        <v>995</v>
      </c>
      <c r="R3015" t="s">
        <v>995</v>
      </c>
      <c r="S3015" t="s">
        <v>995</v>
      </c>
      <c r="T3015" t="s">
        <v>995</v>
      </c>
      <c r="U3015" t="s">
        <v>995</v>
      </c>
      <c r="V3015" t="s">
        <v>995</v>
      </c>
      <c r="W3015" t="s">
        <v>995</v>
      </c>
      <c r="X3015" t="s">
        <v>995</v>
      </c>
      <c r="Y3015" t="s">
        <v>995</v>
      </c>
      <c r="Z3015" t="s">
        <v>995</v>
      </c>
      <c r="AA3015" t="s">
        <v>995</v>
      </c>
      <c r="AB3015" t="s">
        <v>995</v>
      </c>
      <c r="AC3015" t="s">
        <v>995</v>
      </c>
      <c r="AD3015" t="s">
        <v>995</v>
      </c>
      <c r="AE3015" t="s">
        <v>995</v>
      </c>
      <c r="AF3015" t="s">
        <v>995</v>
      </c>
      <c r="AG3015" t="s">
        <v>995</v>
      </c>
      <c r="AH3015" t="s">
        <v>995</v>
      </c>
      <c r="AI3015" t="s">
        <v>995</v>
      </c>
      <c r="AJ3015" t="s">
        <v>995</v>
      </c>
      <c r="AK3015" t="s">
        <v>995</v>
      </c>
      <c r="AL3015" t="s">
        <v>995</v>
      </c>
      <c r="AM3015" t="s">
        <v>995</v>
      </c>
      <c r="AN3015" t="s">
        <v>995</v>
      </c>
      <c r="AO3015" t="s">
        <v>995</v>
      </c>
      <c r="AP3015" t="s">
        <v>995</v>
      </c>
      <c r="AQ3015" s="286" t="s">
        <v>855</v>
      </c>
    </row>
    <row r="3016" spans="1:45" ht="28.8" x14ac:dyDescent="0.3">
      <c r="A3016" s="285">
        <v>122111</v>
      </c>
      <c r="B3016" s="286" t="s">
        <v>541</v>
      </c>
      <c r="C3016" t="s">
        <v>394</v>
      </c>
      <c r="D3016" t="s">
        <v>394</v>
      </c>
      <c r="E3016" t="s">
        <v>394</v>
      </c>
      <c r="F3016" t="s">
        <v>394</v>
      </c>
      <c r="G3016" t="s">
        <v>224</v>
      </c>
      <c r="H3016" t="s">
        <v>394</v>
      </c>
      <c r="I3016" t="s">
        <v>394</v>
      </c>
      <c r="J3016" t="s">
        <v>394</v>
      </c>
      <c r="K3016" t="s">
        <v>394</v>
      </c>
      <c r="L3016" t="s">
        <v>224</v>
      </c>
      <c r="M3016" t="s">
        <v>226</v>
      </c>
      <c r="N3016" t="s">
        <v>394</v>
      </c>
      <c r="O3016" t="s">
        <v>394</v>
      </c>
      <c r="P3016" t="s">
        <v>394</v>
      </c>
      <c r="Q3016" t="s">
        <v>394</v>
      </c>
      <c r="R3016" t="s">
        <v>226</v>
      </c>
      <c r="S3016" t="s">
        <v>226</v>
      </c>
      <c r="T3016" t="s">
        <v>226</v>
      </c>
      <c r="U3016" t="s">
        <v>226</v>
      </c>
      <c r="V3016" t="s">
        <v>226</v>
      </c>
      <c r="W3016" t="s">
        <v>225</v>
      </c>
      <c r="X3016" t="s">
        <v>225</v>
      </c>
      <c r="Y3016" t="s">
        <v>225</v>
      </c>
      <c r="Z3016" t="s">
        <v>225</v>
      </c>
      <c r="AA3016" t="s">
        <v>225</v>
      </c>
      <c r="AQ3016" s="286" t="s">
        <v>394</v>
      </c>
      <c r="AR3016" s="305"/>
      <c r="AS3016" s="235"/>
    </row>
    <row r="3017" spans="1:45" x14ac:dyDescent="0.3">
      <c r="A3017" s="285">
        <v>122112</v>
      </c>
      <c r="B3017" s="286" t="s">
        <v>538</v>
      </c>
      <c r="AQ3017" s="286" t="s">
        <v>394</v>
      </c>
    </row>
    <row r="3018" spans="1:45" x14ac:dyDescent="0.3">
      <c r="A3018" s="285">
        <v>122113</v>
      </c>
      <c r="B3018" s="286" t="s">
        <v>539</v>
      </c>
      <c r="C3018" t="s">
        <v>995</v>
      </c>
      <c r="D3018" t="s">
        <v>995</v>
      </c>
      <c r="E3018" t="s">
        <v>995</v>
      </c>
      <c r="F3018" t="s">
        <v>995</v>
      </c>
      <c r="G3018" t="s">
        <v>995</v>
      </c>
      <c r="H3018" t="s">
        <v>995</v>
      </c>
      <c r="I3018" t="s">
        <v>995</v>
      </c>
      <c r="J3018" t="s">
        <v>995</v>
      </c>
      <c r="K3018" t="s">
        <v>995</v>
      </c>
      <c r="L3018" t="s">
        <v>995</v>
      </c>
      <c r="M3018" t="s">
        <v>995</v>
      </c>
      <c r="N3018" t="s">
        <v>995</v>
      </c>
      <c r="O3018" t="s">
        <v>995</v>
      </c>
      <c r="P3018" t="s">
        <v>995</v>
      </c>
      <c r="Q3018" t="s">
        <v>995</v>
      </c>
      <c r="R3018" t="s">
        <v>995</v>
      </c>
      <c r="S3018" t="s">
        <v>995</v>
      </c>
      <c r="T3018" t="s">
        <v>995</v>
      </c>
      <c r="U3018" t="s">
        <v>995</v>
      </c>
      <c r="V3018" t="s">
        <v>995</v>
      </c>
      <c r="W3018" t="s">
        <v>995</v>
      </c>
      <c r="X3018" t="s">
        <v>995</v>
      </c>
      <c r="Y3018" t="s">
        <v>995</v>
      </c>
      <c r="Z3018" t="s">
        <v>995</v>
      </c>
      <c r="AA3018" t="s">
        <v>995</v>
      </c>
      <c r="AB3018" t="s">
        <v>995</v>
      </c>
      <c r="AC3018" t="s">
        <v>995</v>
      </c>
      <c r="AD3018" t="s">
        <v>995</v>
      </c>
      <c r="AE3018" t="s">
        <v>995</v>
      </c>
      <c r="AF3018" t="s">
        <v>995</v>
      </c>
      <c r="AG3018" t="s">
        <v>995</v>
      </c>
      <c r="AH3018" t="s">
        <v>995</v>
      </c>
      <c r="AI3018" t="s">
        <v>995</v>
      </c>
      <c r="AJ3018" t="s">
        <v>995</v>
      </c>
      <c r="AK3018" t="s">
        <v>995</v>
      </c>
      <c r="AL3018" t="s">
        <v>995</v>
      </c>
      <c r="AM3018" t="s">
        <v>995</v>
      </c>
      <c r="AN3018" t="s">
        <v>995</v>
      </c>
      <c r="AO3018" t="s">
        <v>995</v>
      </c>
      <c r="AP3018" t="s">
        <v>995</v>
      </c>
      <c r="AQ3018" s="286" t="s">
        <v>855</v>
      </c>
    </row>
    <row r="3019" spans="1:45" x14ac:dyDescent="0.3">
      <c r="A3019" s="285">
        <v>122114</v>
      </c>
      <c r="B3019" s="286" t="s">
        <v>540</v>
      </c>
      <c r="C3019" t="s">
        <v>995</v>
      </c>
      <c r="D3019" t="s">
        <v>995</v>
      </c>
      <c r="E3019" t="s">
        <v>995</v>
      </c>
      <c r="F3019" t="s">
        <v>995</v>
      </c>
      <c r="G3019" t="s">
        <v>995</v>
      </c>
      <c r="H3019" t="s">
        <v>995</v>
      </c>
      <c r="I3019" t="s">
        <v>995</v>
      </c>
      <c r="J3019" t="s">
        <v>995</v>
      </c>
      <c r="K3019" t="s">
        <v>995</v>
      </c>
      <c r="L3019" t="s">
        <v>995</v>
      </c>
      <c r="M3019" t="s">
        <v>995</v>
      </c>
      <c r="N3019" t="s">
        <v>995</v>
      </c>
      <c r="O3019" t="s">
        <v>995</v>
      </c>
      <c r="P3019" t="s">
        <v>995</v>
      </c>
      <c r="Q3019" t="s">
        <v>995</v>
      </c>
      <c r="R3019" t="s">
        <v>995</v>
      </c>
      <c r="S3019" t="s">
        <v>995</v>
      </c>
      <c r="T3019" t="s">
        <v>995</v>
      </c>
      <c r="U3019" t="s">
        <v>995</v>
      </c>
      <c r="V3019" t="s">
        <v>995</v>
      </c>
      <c r="W3019" t="s">
        <v>995</v>
      </c>
      <c r="X3019" t="s">
        <v>995</v>
      </c>
      <c r="Y3019" t="s">
        <v>995</v>
      </c>
      <c r="Z3019" t="s">
        <v>995</v>
      </c>
      <c r="AA3019" t="s">
        <v>995</v>
      </c>
      <c r="AB3019" t="s">
        <v>995</v>
      </c>
      <c r="AC3019" t="s">
        <v>995</v>
      </c>
      <c r="AD3019" t="s">
        <v>995</v>
      </c>
      <c r="AE3019" t="s">
        <v>995</v>
      </c>
      <c r="AF3019" t="s">
        <v>995</v>
      </c>
      <c r="AG3019" t="s">
        <v>995</v>
      </c>
      <c r="AH3019" t="s">
        <v>995</v>
      </c>
      <c r="AI3019" t="s">
        <v>995</v>
      </c>
      <c r="AJ3019" t="s">
        <v>995</v>
      </c>
      <c r="AK3019" t="s">
        <v>995</v>
      </c>
      <c r="AL3019" t="s">
        <v>995</v>
      </c>
      <c r="AM3019" t="s">
        <v>995</v>
      </c>
      <c r="AN3019" t="s">
        <v>995</v>
      </c>
      <c r="AO3019" t="s">
        <v>995</v>
      </c>
      <c r="AP3019" t="s">
        <v>995</v>
      </c>
      <c r="AQ3019" s="286" t="s">
        <v>855</v>
      </c>
    </row>
    <row r="3020" spans="1:45" x14ac:dyDescent="0.3">
      <c r="A3020" s="285">
        <v>122115</v>
      </c>
      <c r="B3020" s="286" t="s">
        <v>539</v>
      </c>
      <c r="C3020" t="s">
        <v>995</v>
      </c>
      <c r="D3020" t="s">
        <v>995</v>
      </c>
      <c r="E3020" t="s">
        <v>995</v>
      </c>
      <c r="F3020" t="s">
        <v>995</v>
      </c>
      <c r="G3020" t="s">
        <v>995</v>
      </c>
      <c r="H3020" t="s">
        <v>995</v>
      </c>
      <c r="I3020" t="s">
        <v>995</v>
      </c>
      <c r="J3020" t="s">
        <v>995</v>
      </c>
      <c r="K3020" t="s">
        <v>995</v>
      </c>
      <c r="L3020" t="s">
        <v>995</v>
      </c>
      <c r="M3020" t="s">
        <v>995</v>
      </c>
      <c r="N3020" t="s">
        <v>995</v>
      </c>
      <c r="O3020" t="s">
        <v>995</v>
      </c>
      <c r="P3020" t="s">
        <v>995</v>
      </c>
      <c r="Q3020" t="s">
        <v>995</v>
      </c>
      <c r="R3020" t="s">
        <v>995</v>
      </c>
      <c r="S3020" t="s">
        <v>995</v>
      </c>
      <c r="T3020" t="s">
        <v>995</v>
      </c>
      <c r="U3020" t="s">
        <v>995</v>
      </c>
      <c r="V3020" t="s">
        <v>995</v>
      </c>
      <c r="W3020" t="s">
        <v>995</v>
      </c>
      <c r="X3020" t="s">
        <v>995</v>
      </c>
      <c r="Y3020" t="s">
        <v>995</v>
      </c>
      <c r="Z3020" t="s">
        <v>995</v>
      </c>
      <c r="AA3020" t="s">
        <v>995</v>
      </c>
      <c r="AB3020" t="s">
        <v>995</v>
      </c>
      <c r="AC3020" t="s">
        <v>995</v>
      </c>
      <c r="AD3020" t="s">
        <v>995</v>
      </c>
      <c r="AE3020" t="s">
        <v>995</v>
      </c>
      <c r="AF3020" t="s">
        <v>995</v>
      </c>
      <c r="AG3020" t="s">
        <v>995</v>
      </c>
      <c r="AH3020" t="s">
        <v>995</v>
      </c>
      <c r="AI3020" t="s">
        <v>995</v>
      </c>
      <c r="AJ3020" t="s">
        <v>995</v>
      </c>
      <c r="AK3020" t="s">
        <v>995</v>
      </c>
      <c r="AL3020" t="s">
        <v>995</v>
      </c>
      <c r="AM3020" t="s">
        <v>995</v>
      </c>
      <c r="AN3020" t="s">
        <v>995</v>
      </c>
      <c r="AO3020" t="s">
        <v>995</v>
      </c>
      <c r="AP3020" t="s">
        <v>995</v>
      </c>
      <c r="AQ3020" s="286" t="s">
        <v>855</v>
      </c>
    </row>
    <row r="3021" spans="1:45" x14ac:dyDescent="0.3">
      <c r="A3021" s="285">
        <v>122116</v>
      </c>
      <c r="B3021" s="286" t="s">
        <v>540</v>
      </c>
      <c r="C3021" t="s">
        <v>995</v>
      </c>
      <c r="D3021" t="s">
        <v>995</v>
      </c>
      <c r="E3021" t="s">
        <v>995</v>
      </c>
      <c r="F3021" t="s">
        <v>995</v>
      </c>
      <c r="G3021" t="s">
        <v>995</v>
      </c>
      <c r="H3021" t="s">
        <v>995</v>
      </c>
      <c r="I3021" t="s">
        <v>995</v>
      </c>
      <c r="J3021" t="s">
        <v>995</v>
      </c>
      <c r="K3021" t="s">
        <v>995</v>
      </c>
      <c r="L3021" t="s">
        <v>995</v>
      </c>
      <c r="M3021" t="s">
        <v>995</v>
      </c>
      <c r="N3021" t="s">
        <v>995</v>
      </c>
      <c r="O3021" t="s">
        <v>995</v>
      </c>
      <c r="P3021" t="s">
        <v>995</v>
      </c>
      <c r="Q3021" t="s">
        <v>995</v>
      </c>
      <c r="R3021" t="s">
        <v>995</v>
      </c>
      <c r="S3021" t="s">
        <v>995</v>
      </c>
      <c r="T3021" t="s">
        <v>995</v>
      </c>
      <c r="U3021" t="s">
        <v>995</v>
      </c>
      <c r="V3021" t="s">
        <v>995</v>
      </c>
      <c r="W3021" t="s">
        <v>995</v>
      </c>
      <c r="X3021" t="s">
        <v>995</v>
      </c>
      <c r="Y3021" t="s">
        <v>995</v>
      </c>
      <c r="Z3021" t="s">
        <v>995</v>
      </c>
      <c r="AA3021" t="s">
        <v>995</v>
      </c>
      <c r="AB3021" t="s">
        <v>995</v>
      </c>
      <c r="AC3021" t="s">
        <v>995</v>
      </c>
      <c r="AD3021" t="s">
        <v>995</v>
      </c>
      <c r="AE3021" t="s">
        <v>995</v>
      </c>
      <c r="AF3021" t="s">
        <v>995</v>
      </c>
      <c r="AG3021" t="s">
        <v>995</v>
      </c>
      <c r="AH3021" t="s">
        <v>995</v>
      </c>
      <c r="AI3021" t="s">
        <v>995</v>
      </c>
      <c r="AJ3021" t="s">
        <v>995</v>
      </c>
      <c r="AK3021" t="s">
        <v>995</v>
      </c>
      <c r="AL3021" t="s">
        <v>995</v>
      </c>
      <c r="AM3021" t="s">
        <v>995</v>
      </c>
      <c r="AN3021" t="s">
        <v>995</v>
      </c>
      <c r="AO3021" t="s">
        <v>995</v>
      </c>
      <c r="AP3021" t="s">
        <v>995</v>
      </c>
      <c r="AQ3021" s="286" t="s">
        <v>855</v>
      </c>
    </row>
    <row r="3022" spans="1:45" x14ac:dyDescent="0.3">
      <c r="A3022" s="285">
        <v>122117</v>
      </c>
      <c r="B3022" s="286" t="s">
        <v>539</v>
      </c>
      <c r="C3022" t="s">
        <v>995</v>
      </c>
      <c r="D3022" t="s">
        <v>995</v>
      </c>
      <c r="E3022" t="s">
        <v>995</v>
      </c>
      <c r="F3022" t="s">
        <v>995</v>
      </c>
      <c r="G3022" t="s">
        <v>995</v>
      </c>
      <c r="H3022" t="s">
        <v>995</v>
      </c>
      <c r="I3022" t="s">
        <v>995</v>
      </c>
      <c r="J3022" t="s">
        <v>995</v>
      </c>
      <c r="K3022" t="s">
        <v>995</v>
      </c>
      <c r="L3022" t="s">
        <v>995</v>
      </c>
      <c r="M3022" t="s">
        <v>995</v>
      </c>
      <c r="N3022" t="s">
        <v>995</v>
      </c>
      <c r="O3022" t="s">
        <v>995</v>
      </c>
      <c r="P3022" t="s">
        <v>995</v>
      </c>
      <c r="Q3022" t="s">
        <v>995</v>
      </c>
      <c r="R3022" t="s">
        <v>995</v>
      </c>
      <c r="S3022" t="s">
        <v>995</v>
      </c>
      <c r="T3022" t="s">
        <v>995</v>
      </c>
      <c r="U3022" t="s">
        <v>995</v>
      </c>
      <c r="V3022" t="s">
        <v>995</v>
      </c>
      <c r="W3022" t="s">
        <v>995</v>
      </c>
      <c r="X3022" t="s">
        <v>995</v>
      </c>
      <c r="Y3022" t="s">
        <v>995</v>
      </c>
      <c r="Z3022" t="s">
        <v>995</v>
      </c>
      <c r="AA3022" t="s">
        <v>995</v>
      </c>
      <c r="AB3022" t="s">
        <v>995</v>
      </c>
      <c r="AC3022" t="s">
        <v>995</v>
      </c>
      <c r="AD3022" t="s">
        <v>995</v>
      </c>
      <c r="AE3022" t="s">
        <v>995</v>
      </c>
      <c r="AF3022" t="s">
        <v>995</v>
      </c>
      <c r="AG3022" t="s">
        <v>995</v>
      </c>
      <c r="AH3022" t="s">
        <v>995</v>
      </c>
      <c r="AI3022" t="s">
        <v>995</v>
      </c>
      <c r="AJ3022" t="s">
        <v>995</v>
      </c>
      <c r="AK3022" t="s">
        <v>995</v>
      </c>
      <c r="AL3022" t="s">
        <v>995</v>
      </c>
      <c r="AM3022" t="s">
        <v>995</v>
      </c>
      <c r="AN3022" t="s">
        <v>995</v>
      </c>
      <c r="AO3022" t="s">
        <v>995</v>
      </c>
      <c r="AP3022" t="s">
        <v>995</v>
      </c>
      <c r="AQ3022" s="286" t="s">
        <v>855</v>
      </c>
    </row>
    <row r="3023" spans="1:45" x14ac:dyDescent="0.3">
      <c r="A3023" s="285">
        <v>122118</v>
      </c>
      <c r="B3023" s="286" t="s">
        <v>539</v>
      </c>
      <c r="C3023" t="s">
        <v>995</v>
      </c>
      <c r="D3023" t="s">
        <v>995</v>
      </c>
      <c r="E3023" t="s">
        <v>995</v>
      </c>
      <c r="F3023" t="s">
        <v>995</v>
      </c>
      <c r="G3023" t="s">
        <v>995</v>
      </c>
      <c r="H3023" t="s">
        <v>995</v>
      </c>
      <c r="I3023" t="s">
        <v>995</v>
      </c>
      <c r="J3023" t="s">
        <v>995</v>
      </c>
      <c r="K3023" t="s">
        <v>995</v>
      </c>
      <c r="L3023" t="s">
        <v>995</v>
      </c>
      <c r="M3023" t="s">
        <v>995</v>
      </c>
      <c r="N3023" t="s">
        <v>995</v>
      </c>
      <c r="O3023" t="s">
        <v>995</v>
      </c>
      <c r="P3023" t="s">
        <v>995</v>
      </c>
      <c r="Q3023" t="s">
        <v>995</v>
      </c>
      <c r="R3023" t="s">
        <v>995</v>
      </c>
      <c r="S3023" t="s">
        <v>995</v>
      </c>
      <c r="T3023" t="s">
        <v>995</v>
      </c>
      <c r="U3023" t="s">
        <v>995</v>
      </c>
      <c r="V3023" t="s">
        <v>995</v>
      </c>
      <c r="W3023" t="s">
        <v>995</v>
      </c>
      <c r="X3023" t="s">
        <v>995</v>
      </c>
      <c r="Y3023" t="s">
        <v>995</v>
      </c>
      <c r="Z3023" t="s">
        <v>995</v>
      </c>
      <c r="AA3023" t="s">
        <v>995</v>
      </c>
      <c r="AB3023" t="s">
        <v>995</v>
      </c>
      <c r="AC3023" t="s">
        <v>995</v>
      </c>
      <c r="AD3023" t="s">
        <v>995</v>
      </c>
      <c r="AE3023" t="s">
        <v>995</v>
      </c>
      <c r="AF3023" t="s">
        <v>995</v>
      </c>
      <c r="AG3023" t="s">
        <v>995</v>
      </c>
      <c r="AH3023" t="s">
        <v>995</v>
      </c>
      <c r="AI3023" t="s">
        <v>995</v>
      </c>
      <c r="AJ3023" t="s">
        <v>995</v>
      </c>
      <c r="AK3023" t="s">
        <v>995</v>
      </c>
      <c r="AL3023" t="s">
        <v>995</v>
      </c>
      <c r="AM3023" t="s">
        <v>995</v>
      </c>
      <c r="AN3023" t="s">
        <v>995</v>
      </c>
      <c r="AO3023" t="s">
        <v>995</v>
      </c>
      <c r="AP3023" t="s">
        <v>995</v>
      </c>
      <c r="AQ3023" s="286" t="s">
        <v>855</v>
      </c>
    </row>
    <row r="3024" spans="1:45" ht="28.8" x14ac:dyDescent="0.3">
      <c r="A3024" s="285">
        <v>122120</v>
      </c>
      <c r="B3024" s="286" t="s">
        <v>67</v>
      </c>
      <c r="C3024" t="s">
        <v>226</v>
      </c>
      <c r="D3024" t="s">
        <v>226</v>
      </c>
      <c r="E3024" t="s">
        <v>226</v>
      </c>
      <c r="F3024" t="s">
        <v>226</v>
      </c>
      <c r="G3024" t="s">
        <v>226</v>
      </c>
      <c r="H3024" t="s">
        <v>226</v>
      </c>
      <c r="I3024" t="s">
        <v>226</v>
      </c>
      <c r="J3024" t="s">
        <v>224</v>
      </c>
      <c r="K3024" t="s">
        <v>226</v>
      </c>
      <c r="L3024" t="s">
        <v>226</v>
      </c>
      <c r="M3024" t="s">
        <v>224</v>
      </c>
      <c r="N3024" t="s">
        <v>224</v>
      </c>
      <c r="O3024" t="s">
        <v>226</v>
      </c>
      <c r="P3024" t="s">
        <v>226</v>
      </c>
      <c r="Q3024" t="s">
        <v>226</v>
      </c>
      <c r="R3024" t="s">
        <v>224</v>
      </c>
      <c r="S3024" t="s">
        <v>224</v>
      </c>
      <c r="T3024" t="s">
        <v>226</v>
      </c>
      <c r="U3024" t="s">
        <v>224</v>
      </c>
      <c r="V3024" t="s">
        <v>226</v>
      </c>
      <c r="W3024" t="s">
        <v>224</v>
      </c>
      <c r="X3024" t="s">
        <v>224</v>
      </c>
      <c r="Y3024" t="s">
        <v>224</v>
      </c>
      <c r="Z3024" t="s">
        <v>226</v>
      </c>
      <c r="AA3024" t="s">
        <v>224</v>
      </c>
      <c r="AB3024" t="s">
        <v>224</v>
      </c>
      <c r="AC3024" t="s">
        <v>226</v>
      </c>
      <c r="AD3024" t="s">
        <v>224</v>
      </c>
      <c r="AE3024" t="s">
        <v>224</v>
      </c>
      <c r="AF3024" t="s">
        <v>224</v>
      </c>
      <c r="AG3024" t="s">
        <v>225</v>
      </c>
      <c r="AH3024" t="s">
        <v>225</v>
      </c>
      <c r="AI3024" t="s">
        <v>225</v>
      </c>
      <c r="AJ3024" t="s">
        <v>225</v>
      </c>
      <c r="AK3024" t="s">
        <v>225</v>
      </c>
      <c r="AL3024" t="s">
        <v>394</v>
      </c>
      <c r="AM3024" t="s">
        <v>394</v>
      </c>
      <c r="AN3024" t="s">
        <v>394</v>
      </c>
      <c r="AO3024" t="s">
        <v>394</v>
      </c>
      <c r="AP3024" t="s">
        <v>394</v>
      </c>
      <c r="AQ3024" s="286" t="s">
        <v>394</v>
      </c>
      <c r="AR3024" s="305"/>
      <c r="AS3024" s="235"/>
    </row>
    <row r="3025" spans="1:47" x14ac:dyDescent="0.3">
      <c r="A3025" s="285">
        <v>122121</v>
      </c>
      <c r="B3025" s="286" t="s">
        <v>539</v>
      </c>
      <c r="C3025" t="s">
        <v>995</v>
      </c>
      <c r="D3025" t="s">
        <v>995</v>
      </c>
      <c r="E3025" t="s">
        <v>995</v>
      </c>
      <c r="F3025" t="s">
        <v>995</v>
      </c>
      <c r="G3025" t="s">
        <v>995</v>
      </c>
      <c r="H3025" t="s">
        <v>995</v>
      </c>
      <c r="I3025" t="s">
        <v>995</v>
      </c>
      <c r="J3025" t="s">
        <v>995</v>
      </c>
      <c r="K3025" t="s">
        <v>995</v>
      </c>
      <c r="L3025" t="s">
        <v>995</v>
      </c>
      <c r="M3025" t="s">
        <v>995</v>
      </c>
      <c r="N3025" t="s">
        <v>995</v>
      </c>
      <c r="O3025" t="s">
        <v>995</v>
      </c>
      <c r="P3025" t="s">
        <v>995</v>
      </c>
      <c r="Q3025" t="s">
        <v>995</v>
      </c>
      <c r="R3025" t="s">
        <v>995</v>
      </c>
      <c r="S3025" t="s">
        <v>995</v>
      </c>
      <c r="T3025" t="s">
        <v>995</v>
      </c>
      <c r="U3025" t="s">
        <v>995</v>
      </c>
      <c r="V3025" t="s">
        <v>995</v>
      </c>
      <c r="W3025" t="s">
        <v>995</v>
      </c>
      <c r="X3025" t="s">
        <v>995</v>
      </c>
      <c r="Y3025" t="s">
        <v>995</v>
      </c>
      <c r="Z3025" t="s">
        <v>995</v>
      </c>
      <c r="AA3025" t="s">
        <v>995</v>
      </c>
      <c r="AB3025" t="s">
        <v>995</v>
      </c>
      <c r="AC3025" t="s">
        <v>995</v>
      </c>
      <c r="AD3025" t="s">
        <v>995</v>
      </c>
      <c r="AE3025" t="s">
        <v>995</v>
      </c>
      <c r="AF3025" t="s">
        <v>995</v>
      </c>
      <c r="AG3025" t="s">
        <v>995</v>
      </c>
      <c r="AH3025" t="s">
        <v>995</v>
      </c>
      <c r="AI3025" t="s">
        <v>995</v>
      </c>
      <c r="AJ3025" t="s">
        <v>995</v>
      </c>
      <c r="AK3025" t="s">
        <v>995</v>
      </c>
      <c r="AL3025" t="s">
        <v>995</v>
      </c>
      <c r="AM3025" t="s">
        <v>995</v>
      </c>
      <c r="AN3025" t="s">
        <v>995</v>
      </c>
      <c r="AO3025" t="s">
        <v>995</v>
      </c>
      <c r="AP3025" t="s">
        <v>995</v>
      </c>
      <c r="AQ3025" s="286" t="s">
        <v>855</v>
      </c>
    </row>
    <row r="3026" spans="1:47" ht="21.6" x14ac:dyDescent="0.3">
      <c r="A3026" s="285">
        <v>122122</v>
      </c>
      <c r="B3026" s="286" t="s">
        <v>61</v>
      </c>
      <c r="C3026" t="s">
        <v>226</v>
      </c>
      <c r="D3026" t="s">
        <v>226</v>
      </c>
      <c r="E3026" t="s">
        <v>226</v>
      </c>
      <c r="F3026" t="s">
        <v>226</v>
      </c>
      <c r="G3026" t="s">
        <v>226</v>
      </c>
      <c r="H3026" t="s">
        <v>226</v>
      </c>
      <c r="I3026" t="s">
        <v>226</v>
      </c>
      <c r="J3026" t="s">
        <v>226</v>
      </c>
      <c r="K3026" t="s">
        <v>226</v>
      </c>
      <c r="L3026" t="s">
        <v>226</v>
      </c>
      <c r="M3026" t="s">
        <v>226</v>
      </c>
      <c r="N3026" t="s">
        <v>226</v>
      </c>
      <c r="O3026" t="s">
        <v>226</v>
      </c>
      <c r="P3026" t="s">
        <v>226</v>
      </c>
      <c r="Q3026" t="s">
        <v>226</v>
      </c>
      <c r="R3026" t="s">
        <v>225</v>
      </c>
      <c r="S3026" t="s">
        <v>226</v>
      </c>
      <c r="T3026" t="s">
        <v>225</v>
      </c>
      <c r="U3026" t="s">
        <v>224</v>
      </c>
      <c r="V3026" t="s">
        <v>226</v>
      </c>
      <c r="W3026" t="s">
        <v>226</v>
      </c>
      <c r="X3026" t="s">
        <v>226</v>
      </c>
      <c r="Y3026" t="s">
        <v>226</v>
      </c>
      <c r="Z3026" t="s">
        <v>226</v>
      </c>
      <c r="AA3026" t="s">
        <v>224</v>
      </c>
      <c r="AB3026" t="s">
        <v>226</v>
      </c>
      <c r="AC3026" t="s">
        <v>226</v>
      </c>
      <c r="AD3026" t="s">
        <v>226</v>
      </c>
      <c r="AE3026" t="s">
        <v>224</v>
      </c>
      <c r="AF3026" t="s">
        <v>224</v>
      </c>
      <c r="AG3026" t="s">
        <v>226</v>
      </c>
      <c r="AH3026" t="s">
        <v>226</v>
      </c>
      <c r="AI3026" t="s">
        <v>226</v>
      </c>
      <c r="AJ3026" t="s">
        <v>226</v>
      </c>
      <c r="AK3026" t="s">
        <v>224</v>
      </c>
      <c r="AL3026" t="s">
        <v>226</v>
      </c>
      <c r="AM3026" t="s">
        <v>225</v>
      </c>
      <c r="AN3026" t="s">
        <v>226</v>
      </c>
      <c r="AO3026" t="s">
        <v>226</v>
      </c>
      <c r="AP3026" t="s">
        <v>226</v>
      </c>
      <c r="AQ3026" s="286" t="s">
        <v>394</v>
      </c>
      <c r="AR3026" s="305"/>
      <c r="AS3026" s="235"/>
    </row>
    <row r="3027" spans="1:47" x14ac:dyDescent="0.3">
      <c r="A3027" s="285">
        <v>122123</v>
      </c>
      <c r="B3027" s="286" t="s">
        <v>539</v>
      </c>
      <c r="C3027" t="s">
        <v>995</v>
      </c>
      <c r="D3027" t="s">
        <v>995</v>
      </c>
      <c r="E3027" t="s">
        <v>995</v>
      </c>
      <c r="F3027" t="s">
        <v>995</v>
      </c>
      <c r="G3027" t="s">
        <v>995</v>
      </c>
      <c r="H3027" t="s">
        <v>995</v>
      </c>
      <c r="I3027" t="s">
        <v>995</v>
      </c>
      <c r="J3027" t="s">
        <v>995</v>
      </c>
      <c r="K3027" t="s">
        <v>995</v>
      </c>
      <c r="L3027" t="s">
        <v>995</v>
      </c>
      <c r="M3027" t="s">
        <v>995</v>
      </c>
      <c r="N3027" t="s">
        <v>995</v>
      </c>
      <c r="O3027" t="s">
        <v>995</v>
      </c>
      <c r="P3027" t="s">
        <v>995</v>
      </c>
      <c r="Q3027" t="s">
        <v>995</v>
      </c>
      <c r="R3027" t="s">
        <v>995</v>
      </c>
      <c r="S3027" t="s">
        <v>995</v>
      </c>
      <c r="T3027" t="s">
        <v>995</v>
      </c>
      <c r="U3027" t="s">
        <v>995</v>
      </c>
      <c r="V3027" t="s">
        <v>995</v>
      </c>
      <c r="W3027" t="s">
        <v>995</v>
      </c>
      <c r="X3027" t="s">
        <v>995</v>
      </c>
      <c r="Y3027" t="s">
        <v>995</v>
      </c>
      <c r="Z3027" t="s">
        <v>995</v>
      </c>
      <c r="AA3027" t="s">
        <v>995</v>
      </c>
      <c r="AB3027" t="s">
        <v>995</v>
      </c>
      <c r="AC3027" t="s">
        <v>995</v>
      </c>
      <c r="AD3027" t="s">
        <v>995</v>
      </c>
      <c r="AE3027" t="s">
        <v>995</v>
      </c>
      <c r="AF3027" t="s">
        <v>995</v>
      </c>
      <c r="AG3027" t="s">
        <v>995</v>
      </c>
      <c r="AH3027" t="s">
        <v>995</v>
      </c>
      <c r="AI3027" t="s">
        <v>995</v>
      </c>
      <c r="AJ3027" t="s">
        <v>995</v>
      </c>
      <c r="AK3027" t="s">
        <v>995</v>
      </c>
      <c r="AL3027" t="s">
        <v>995</v>
      </c>
      <c r="AM3027" t="s">
        <v>995</v>
      </c>
      <c r="AN3027" t="s">
        <v>995</v>
      </c>
      <c r="AO3027" t="s">
        <v>995</v>
      </c>
      <c r="AP3027" t="s">
        <v>995</v>
      </c>
      <c r="AQ3027" s="286" t="s">
        <v>855</v>
      </c>
    </row>
    <row r="3028" spans="1:47" x14ac:dyDescent="0.3">
      <c r="A3028" s="285">
        <v>122124</v>
      </c>
      <c r="B3028" s="286" t="s">
        <v>539</v>
      </c>
      <c r="C3028" t="s">
        <v>995</v>
      </c>
      <c r="D3028" t="s">
        <v>995</v>
      </c>
      <c r="E3028" t="s">
        <v>995</v>
      </c>
      <c r="F3028" t="s">
        <v>995</v>
      </c>
      <c r="G3028" t="s">
        <v>995</v>
      </c>
      <c r="H3028" t="s">
        <v>995</v>
      </c>
      <c r="I3028" t="s">
        <v>995</v>
      </c>
      <c r="J3028" t="s">
        <v>995</v>
      </c>
      <c r="K3028" t="s">
        <v>995</v>
      </c>
      <c r="L3028" t="s">
        <v>995</v>
      </c>
      <c r="M3028" t="s">
        <v>995</v>
      </c>
      <c r="N3028" t="s">
        <v>995</v>
      </c>
      <c r="O3028" t="s">
        <v>995</v>
      </c>
      <c r="P3028" t="s">
        <v>995</v>
      </c>
      <c r="Q3028" t="s">
        <v>995</v>
      </c>
      <c r="R3028" t="s">
        <v>995</v>
      </c>
      <c r="S3028" t="s">
        <v>995</v>
      </c>
      <c r="T3028" t="s">
        <v>995</v>
      </c>
      <c r="U3028" t="s">
        <v>995</v>
      </c>
      <c r="V3028" t="s">
        <v>995</v>
      </c>
      <c r="W3028" t="s">
        <v>995</v>
      </c>
      <c r="X3028" t="s">
        <v>995</v>
      </c>
      <c r="Y3028" t="s">
        <v>995</v>
      </c>
      <c r="Z3028" t="s">
        <v>995</v>
      </c>
      <c r="AA3028" t="s">
        <v>995</v>
      </c>
      <c r="AB3028" t="s">
        <v>995</v>
      </c>
      <c r="AC3028" t="s">
        <v>995</v>
      </c>
      <c r="AD3028" t="s">
        <v>995</v>
      </c>
      <c r="AE3028" t="s">
        <v>995</v>
      </c>
      <c r="AF3028" t="s">
        <v>995</v>
      </c>
      <c r="AG3028" t="s">
        <v>995</v>
      </c>
      <c r="AH3028" t="s">
        <v>995</v>
      </c>
      <c r="AI3028" t="s">
        <v>995</v>
      </c>
      <c r="AJ3028" t="s">
        <v>995</v>
      </c>
      <c r="AK3028" t="s">
        <v>995</v>
      </c>
      <c r="AL3028" t="s">
        <v>995</v>
      </c>
      <c r="AM3028" t="s">
        <v>995</v>
      </c>
      <c r="AN3028" t="s">
        <v>995</v>
      </c>
      <c r="AO3028" t="s">
        <v>995</v>
      </c>
      <c r="AP3028" t="s">
        <v>995</v>
      </c>
      <c r="AQ3028" s="286" t="s">
        <v>855</v>
      </c>
    </row>
    <row r="3029" spans="1:47" x14ac:dyDescent="0.3">
      <c r="A3029" s="285">
        <v>122125</v>
      </c>
      <c r="B3029" s="286" t="s">
        <v>538</v>
      </c>
      <c r="AQ3029" s="286" t="s">
        <v>394</v>
      </c>
    </row>
    <row r="3030" spans="1:47" ht="28.8" x14ac:dyDescent="0.3">
      <c r="A3030" s="285">
        <v>122126</v>
      </c>
      <c r="B3030" s="286" t="s">
        <v>67</v>
      </c>
      <c r="C3030" t="s">
        <v>224</v>
      </c>
      <c r="D3030" t="s">
        <v>226</v>
      </c>
      <c r="E3030" t="s">
        <v>224</v>
      </c>
      <c r="F3030" t="s">
        <v>226</v>
      </c>
      <c r="G3030" t="s">
        <v>226</v>
      </c>
      <c r="H3030" t="s">
        <v>226</v>
      </c>
      <c r="I3030" t="s">
        <v>226</v>
      </c>
      <c r="J3030" t="s">
        <v>226</v>
      </c>
      <c r="K3030" t="s">
        <v>226</v>
      </c>
      <c r="L3030" t="s">
        <v>224</v>
      </c>
      <c r="M3030" t="s">
        <v>225</v>
      </c>
      <c r="N3030" t="s">
        <v>226</v>
      </c>
      <c r="O3030" t="s">
        <v>226</v>
      </c>
      <c r="P3030" t="s">
        <v>226</v>
      </c>
      <c r="Q3030" t="s">
        <v>226</v>
      </c>
      <c r="R3030" t="s">
        <v>226</v>
      </c>
      <c r="S3030" t="s">
        <v>226</v>
      </c>
      <c r="T3030" t="s">
        <v>226</v>
      </c>
      <c r="U3030" t="s">
        <v>226</v>
      </c>
      <c r="V3030" t="s">
        <v>226</v>
      </c>
      <c r="W3030" t="s">
        <v>226</v>
      </c>
      <c r="X3030" t="s">
        <v>226</v>
      </c>
      <c r="Y3030" t="s">
        <v>226</v>
      </c>
      <c r="Z3030" t="s">
        <v>226</v>
      </c>
      <c r="AA3030" t="s">
        <v>226</v>
      </c>
      <c r="AB3030" t="s">
        <v>225</v>
      </c>
      <c r="AC3030" t="s">
        <v>225</v>
      </c>
      <c r="AD3030" t="s">
        <v>226</v>
      </c>
      <c r="AE3030" t="s">
        <v>225</v>
      </c>
      <c r="AF3030" t="s">
        <v>226</v>
      </c>
      <c r="AG3030" t="s">
        <v>225</v>
      </c>
      <c r="AH3030" t="s">
        <v>225</v>
      </c>
      <c r="AI3030" t="s">
        <v>225</v>
      </c>
      <c r="AJ3030" t="s">
        <v>225</v>
      </c>
      <c r="AK3030" t="s">
        <v>225</v>
      </c>
      <c r="AL3030" t="s">
        <v>394</v>
      </c>
      <c r="AM3030" t="s">
        <v>394</v>
      </c>
      <c r="AN3030" t="s">
        <v>394</v>
      </c>
      <c r="AO3030" t="s">
        <v>394</v>
      </c>
      <c r="AP3030" t="s">
        <v>394</v>
      </c>
      <c r="AQ3030" s="286" t="s">
        <v>394</v>
      </c>
      <c r="AR3030" s="305"/>
      <c r="AS3030" s="235"/>
    </row>
    <row r="3031" spans="1:47" ht="21.6" x14ac:dyDescent="0.3">
      <c r="A3031" s="285">
        <v>122127</v>
      </c>
      <c r="B3031" s="286" t="s">
        <v>61</v>
      </c>
      <c r="C3031" t="s">
        <v>226</v>
      </c>
      <c r="D3031" t="s">
        <v>224</v>
      </c>
      <c r="E3031" t="s">
        <v>226</v>
      </c>
      <c r="F3031" t="s">
        <v>226</v>
      </c>
      <c r="G3031" t="s">
        <v>226</v>
      </c>
      <c r="H3031" t="s">
        <v>226</v>
      </c>
      <c r="I3031" t="s">
        <v>224</v>
      </c>
      <c r="J3031" t="s">
        <v>226</v>
      </c>
      <c r="K3031" t="s">
        <v>226</v>
      </c>
      <c r="L3031" t="s">
        <v>224</v>
      </c>
      <c r="M3031" t="s">
        <v>224</v>
      </c>
      <c r="N3031" t="s">
        <v>226</v>
      </c>
      <c r="O3031" t="s">
        <v>226</v>
      </c>
      <c r="P3031" t="s">
        <v>224</v>
      </c>
      <c r="Q3031" t="s">
        <v>226</v>
      </c>
      <c r="R3031" t="s">
        <v>226</v>
      </c>
      <c r="S3031" t="s">
        <v>226</v>
      </c>
      <c r="T3031" t="s">
        <v>226</v>
      </c>
      <c r="U3031" t="s">
        <v>226</v>
      </c>
      <c r="V3031" t="s">
        <v>226</v>
      </c>
      <c r="W3031" t="s">
        <v>226</v>
      </c>
      <c r="X3031" t="s">
        <v>226</v>
      </c>
      <c r="Y3031" t="s">
        <v>226</v>
      </c>
      <c r="Z3031" t="s">
        <v>226</v>
      </c>
      <c r="AA3031" t="s">
        <v>226</v>
      </c>
      <c r="AB3031" t="s">
        <v>226</v>
      </c>
      <c r="AC3031" t="s">
        <v>226</v>
      </c>
      <c r="AD3031" t="s">
        <v>226</v>
      </c>
      <c r="AE3031" t="s">
        <v>224</v>
      </c>
      <c r="AF3031" t="s">
        <v>225</v>
      </c>
      <c r="AG3031" t="s">
        <v>226</v>
      </c>
      <c r="AH3031" t="s">
        <v>224</v>
      </c>
      <c r="AI3031" t="s">
        <v>226</v>
      </c>
      <c r="AJ3031" t="s">
        <v>226</v>
      </c>
      <c r="AK3031" t="s">
        <v>226</v>
      </c>
      <c r="AL3031" t="s">
        <v>226</v>
      </c>
      <c r="AM3031" t="s">
        <v>226</v>
      </c>
      <c r="AN3031" t="s">
        <v>226</v>
      </c>
      <c r="AO3031" t="s">
        <v>226</v>
      </c>
      <c r="AP3031" t="s">
        <v>226</v>
      </c>
      <c r="AQ3031" s="286" t="s">
        <v>394</v>
      </c>
      <c r="AR3031" s="305"/>
      <c r="AS3031" s="235"/>
    </row>
    <row r="3032" spans="1:47" ht="28.8" x14ac:dyDescent="0.3">
      <c r="A3032" s="285">
        <v>122128</v>
      </c>
      <c r="B3032" s="286" t="s">
        <v>541</v>
      </c>
      <c r="C3032" t="s">
        <v>226</v>
      </c>
      <c r="D3032" t="s">
        <v>224</v>
      </c>
      <c r="E3032" t="s">
        <v>226</v>
      </c>
      <c r="F3032" t="s">
        <v>226</v>
      </c>
      <c r="G3032" t="s">
        <v>224</v>
      </c>
      <c r="H3032" t="s">
        <v>226</v>
      </c>
      <c r="I3032" t="s">
        <v>226</v>
      </c>
      <c r="J3032" t="s">
        <v>224</v>
      </c>
      <c r="K3032" t="s">
        <v>226</v>
      </c>
      <c r="L3032" t="s">
        <v>224</v>
      </c>
      <c r="M3032" t="s">
        <v>226</v>
      </c>
      <c r="N3032" t="s">
        <v>224</v>
      </c>
      <c r="O3032" t="s">
        <v>226</v>
      </c>
      <c r="P3032" t="s">
        <v>226</v>
      </c>
      <c r="Q3032" t="s">
        <v>224</v>
      </c>
      <c r="R3032" t="s">
        <v>226</v>
      </c>
      <c r="S3032" t="s">
        <v>226</v>
      </c>
      <c r="T3032" t="s">
        <v>224</v>
      </c>
      <c r="U3032" t="s">
        <v>226</v>
      </c>
      <c r="V3032" t="s">
        <v>224</v>
      </c>
      <c r="W3032" t="s">
        <v>225</v>
      </c>
      <c r="X3032" t="s">
        <v>225</v>
      </c>
      <c r="Y3032" t="s">
        <v>225</v>
      </c>
      <c r="Z3032" t="s">
        <v>225</v>
      </c>
      <c r="AA3032" t="s">
        <v>225</v>
      </c>
      <c r="AQ3032" s="286" t="s">
        <v>394</v>
      </c>
      <c r="AR3032" s="305"/>
      <c r="AS3032" s="235"/>
    </row>
    <row r="3033" spans="1:47" ht="28.8" x14ac:dyDescent="0.3">
      <c r="A3033" s="285">
        <v>122129</v>
      </c>
      <c r="B3033" s="286" t="s">
        <v>541</v>
      </c>
      <c r="C3033" t="s">
        <v>226</v>
      </c>
      <c r="D3033" t="s">
        <v>226</v>
      </c>
      <c r="E3033" t="s">
        <v>224</v>
      </c>
      <c r="F3033" t="s">
        <v>226</v>
      </c>
      <c r="G3033" t="s">
        <v>226</v>
      </c>
      <c r="H3033" t="s">
        <v>226</v>
      </c>
      <c r="I3033" t="s">
        <v>226</v>
      </c>
      <c r="J3033" t="s">
        <v>226</v>
      </c>
      <c r="K3033" t="s">
        <v>5556</v>
      </c>
      <c r="L3033" t="s">
        <v>226</v>
      </c>
      <c r="M3033" t="s">
        <v>225</v>
      </c>
      <c r="N3033" t="s">
        <v>224</v>
      </c>
      <c r="O3033" t="s">
        <v>224</v>
      </c>
      <c r="P3033" t="s">
        <v>226</v>
      </c>
      <c r="Q3033" t="s">
        <v>226</v>
      </c>
      <c r="R3033" t="s">
        <v>225</v>
      </c>
      <c r="S3033" t="s">
        <v>226</v>
      </c>
      <c r="T3033" t="s">
        <v>225</v>
      </c>
      <c r="U3033" t="s">
        <v>226</v>
      </c>
      <c r="V3033" t="s">
        <v>225</v>
      </c>
      <c r="W3033" t="s">
        <v>225</v>
      </c>
      <c r="X3033" t="s">
        <v>225</v>
      </c>
      <c r="Y3033" t="s">
        <v>225</v>
      </c>
      <c r="Z3033" t="s">
        <v>225</v>
      </c>
      <c r="AA3033" t="s">
        <v>225</v>
      </c>
      <c r="AQ3033" s="286" t="s">
        <v>394</v>
      </c>
      <c r="AR3033" s="305"/>
      <c r="AS3033" s="235"/>
    </row>
    <row r="3034" spans="1:47" x14ac:dyDescent="0.3">
      <c r="A3034" s="285">
        <v>122130</v>
      </c>
      <c r="B3034" s="286" t="s">
        <v>540</v>
      </c>
      <c r="AQ3034" s="286" t="s">
        <v>394</v>
      </c>
    </row>
    <row r="3035" spans="1:47" ht="21.6" x14ac:dyDescent="0.3">
      <c r="A3035" s="285">
        <v>122131</v>
      </c>
      <c r="B3035" s="286" t="s">
        <v>61</v>
      </c>
      <c r="C3035" t="s">
        <v>226</v>
      </c>
      <c r="D3035" t="s">
        <v>226</v>
      </c>
      <c r="E3035" t="s">
        <v>226</v>
      </c>
      <c r="F3035" t="s">
        <v>226</v>
      </c>
      <c r="G3035" t="s">
        <v>226</v>
      </c>
      <c r="H3035" t="s">
        <v>226</v>
      </c>
      <c r="I3035" t="s">
        <v>224</v>
      </c>
      <c r="J3035" t="s">
        <v>226</v>
      </c>
      <c r="K3035" t="s">
        <v>226</v>
      </c>
      <c r="L3035" t="s">
        <v>226</v>
      </c>
      <c r="M3035" t="s">
        <v>226</v>
      </c>
      <c r="N3035" t="s">
        <v>226</v>
      </c>
      <c r="O3035" t="s">
        <v>226</v>
      </c>
      <c r="P3035" t="s">
        <v>226</v>
      </c>
      <c r="Q3035" t="s">
        <v>226</v>
      </c>
      <c r="R3035" t="s">
        <v>226</v>
      </c>
      <c r="S3035" t="s">
        <v>226</v>
      </c>
      <c r="T3035" t="s">
        <v>226</v>
      </c>
      <c r="U3035" t="s">
        <v>226</v>
      </c>
      <c r="V3035" t="s">
        <v>226</v>
      </c>
      <c r="W3035" t="s">
        <v>226</v>
      </c>
      <c r="X3035" t="s">
        <v>226</v>
      </c>
      <c r="Y3035" t="s">
        <v>226</v>
      </c>
      <c r="Z3035" t="s">
        <v>226</v>
      </c>
      <c r="AA3035" t="s">
        <v>226</v>
      </c>
      <c r="AB3035" t="s">
        <v>226</v>
      </c>
      <c r="AC3035" t="s">
        <v>226</v>
      </c>
      <c r="AD3035" t="s">
        <v>226</v>
      </c>
      <c r="AE3035" t="s">
        <v>224</v>
      </c>
      <c r="AF3035" t="s">
        <v>226</v>
      </c>
      <c r="AG3035" t="s">
        <v>226</v>
      </c>
      <c r="AH3035" t="s">
        <v>224</v>
      </c>
      <c r="AI3035" t="s">
        <v>226</v>
      </c>
      <c r="AJ3035" t="s">
        <v>226</v>
      </c>
      <c r="AK3035" t="s">
        <v>224</v>
      </c>
      <c r="AL3035" t="s">
        <v>226</v>
      </c>
      <c r="AM3035" t="s">
        <v>224</v>
      </c>
      <c r="AN3035" t="s">
        <v>226</v>
      </c>
      <c r="AO3035" t="s">
        <v>224</v>
      </c>
      <c r="AP3035" t="s">
        <v>224</v>
      </c>
      <c r="AQ3035" s="286" t="s">
        <v>394</v>
      </c>
      <c r="AR3035" s="305"/>
      <c r="AS3035" s="235"/>
    </row>
    <row r="3036" spans="1:47" x14ac:dyDescent="0.3">
      <c r="A3036" s="285">
        <v>122132</v>
      </c>
      <c r="B3036" s="286" t="s">
        <v>539</v>
      </c>
      <c r="C3036" t="s">
        <v>995</v>
      </c>
      <c r="D3036" t="s">
        <v>995</v>
      </c>
      <c r="E3036" t="s">
        <v>995</v>
      </c>
      <c r="F3036" t="s">
        <v>995</v>
      </c>
      <c r="G3036" t="s">
        <v>995</v>
      </c>
      <c r="H3036" t="s">
        <v>995</v>
      </c>
      <c r="I3036" t="s">
        <v>995</v>
      </c>
      <c r="J3036" t="s">
        <v>995</v>
      </c>
      <c r="K3036" t="s">
        <v>995</v>
      </c>
      <c r="L3036" t="s">
        <v>995</v>
      </c>
      <c r="M3036" t="s">
        <v>995</v>
      </c>
      <c r="N3036" t="s">
        <v>995</v>
      </c>
      <c r="O3036" t="s">
        <v>995</v>
      </c>
      <c r="P3036" t="s">
        <v>995</v>
      </c>
      <c r="Q3036" t="s">
        <v>995</v>
      </c>
      <c r="R3036" t="s">
        <v>995</v>
      </c>
      <c r="S3036" t="s">
        <v>995</v>
      </c>
      <c r="T3036" t="s">
        <v>995</v>
      </c>
      <c r="U3036" t="s">
        <v>995</v>
      </c>
      <c r="V3036" t="s">
        <v>995</v>
      </c>
      <c r="W3036" t="s">
        <v>995</v>
      </c>
      <c r="X3036" t="s">
        <v>995</v>
      </c>
      <c r="Y3036" t="s">
        <v>995</v>
      </c>
      <c r="Z3036" t="s">
        <v>995</v>
      </c>
      <c r="AA3036" t="s">
        <v>995</v>
      </c>
      <c r="AB3036" t="s">
        <v>995</v>
      </c>
      <c r="AC3036" t="s">
        <v>995</v>
      </c>
      <c r="AD3036" t="s">
        <v>995</v>
      </c>
      <c r="AE3036" t="s">
        <v>995</v>
      </c>
      <c r="AF3036" t="s">
        <v>995</v>
      </c>
      <c r="AG3036" t="s">
        <v>995</v>
      </c>
      <c r="AH3036" t="s">
        <v>995</v>
      </c>
      <c r="AI3036" t="s">
        <v>995</v>
      </c>
      <c r="AJ3036" t="s">
        <v>995</v>
      </c>
      <c r="AK3036" t="s">
        <v>995</v>
      </c>
      <c r="AL3036" t="s">
        <v>995</v>
      </c>
      <c r="AM3036" t="s">
        <v>995</v>
      </c>
      <c r="AN3036" t="s">
        <v>995</v>
      </c>
      <c r="AO3036" t="s">
        <v>995</v>
      </c>
      <c r="AP3036" t="s">
        <v>995</v>
      </c>
      <c r="AQ3036" s="286" t="s">
        <v>855</v>
      </c>
    </row>
    <row r="3037" spans="1:47" x14ac:dyDescent="0.3">
      <c r="A3037" s="285">
        <v>122133</v>
      </c>
      <c r="B3037" s="286" t="s">
        <v>539</v>
      </c>
      <c r="C3037" t="s">
        <v>995</v>
      </c>
      <c r="D3037" t="s">
        <v>995</v>
      </c>
      <c r="E3037" t="s">
        <v>995</v>
      </c>
      <c r="F3037" t="s">
        <v>995</v>
      </c>
      <c r="G3037" t="s">
        <v>995</v>
      </c>
      <c r="H3037" t="s">
        <v>995</v>
      </c>
      <c r="I3037" t="s">
        <v>995</v>
      </c>
      <c r="J3037" t="s">
        <v>995</v>
      </c>
      <c r="K3037" t="s">
        <v>995</v>
      </c>
      <c r="L3037" t="s">
        <v>995</v>
      </c>
      <c r="M3037" t="s">
        <v>995</v>
      </c>
      <c r="N3037" t="s">
        <v>995</v>
      </c>
      <c r="O3037" t="s">
        <v>995</v>
      </c>
      <c r="P3037" t="s">
        <v>995</v>
      </c>
      <c r="Q3037" t="s">
        <v>995</v>
      </c>
      <c r="R3037" t="s">
        <v>995</v>
      </c>
      <c r="S3037" t="s">
        <v>995</v>
      </c>
      <c r="T3037" t="s">
        <v>995</v>
      </c>
      <c r="U3037" t="s">
        <v>995</v>
      </c>
      <c r="V3037" t="s">
        <v>995</v>
      </c>
      <c r="W3037" t="s">
        <v>995</v>
      </c>
      <c r="X3037" t="s">
        <v>995</v>
      </c>
      <c r="Y3037" t="s">
        <v>995</v>
      </c>
      <c r="Z3037" t="s">
        <v>995</v>
      </c>
      <c r="AA3037" t="s">
        <v>995</v>
      </c>
      <c r="AB3037" t="s">
        <v>995</v>
      </c>
      <c r="AC3037" t="s">
        <v>995</v>
      </c>
      <c r="AD3037" t="s">
        <v>995</v>
      </c>
      <c r="AE3037" t="s">
        <v>995</v>
      </c>
      <c r="AF3037" t="s">
        <v>995</v>
      </c>
      <c r="AG3037" t="s">
        <v>995</v>
      </c>
      <c r="AH3037" t="s">
        <v>995</v>
      </c>
      <c r="AI3037" t="s">
        <v>995</v>
      </c>
      <c r="AJ3037" t="s">
        <v>995</v>
      </c>
      <c r="AK3037" t="s">
        <v>995</v>
      </c>
      <c r="AL3037" t="s">
        <v>995</v>
      </c>
      <c r="AM3037" t="s">
        <v>995</v>
      </c>
      <c r="AN3037" t="s">
        <v>995</v>
      </c>
      <c r="AO3037" t="s">
        <v>995</v>
      </c>
      <c r="AP3037" t="s">
        <v>995</v>
      </c>
      <c r="AQ3037" s="286" t="s">
        <v>855</v>
      </c>
    </row>
    <row r="3038" spans="1:47" x14ac:dyDescent="0.3">
      <c r="A3038" s="285">
        <v>122134</v>
      </c>
      <c r="B3038" s="286" t="s">
        <v>540</v>
      </c>
      <c r="C3038" t="s">
        <v>995</v>
      </c>
      <c r="D3038" t="s">
        <v>995</v>
      </c>
      <c r="E3038" t="s">
        <v>995</v>
      </c>
      <c r="F3038" t="s">
        <v>995</v>
      </c>
      <c r="G3038" t="s">
        <v>995</v>
      </c>
      <c r="H3038" t="s">
        <v>995</v>
      </c>
      <c r="I3038" t="s">
        <v>995</v>
      </c>
      <c r="J3038" t="s">
        <v>995</v>
      </c>
      <c r="K3038" t="s">
        <v>995</v>
      </c>
      <c r="L3038" t="s">
        <v>995</v>
      </c>
      <c r="M3038" t="s">
        <v>995</v>
      </c>
      <c r="N3038" t="s">
        <v>995</v>
      </c>
      <c r="O3038" t="s">
        <v>995</v>
      </c>
      <c r="P3038" t="s">
        <v>995</v>
      </c>
      <c r="Q3038" t="s">
        <v>995</v>
      </c>
      <c r="R3038" t="s">
        <v>995</v>
      </c>
      <c r="S3038" t="s">
        <v>995</v>
      </c>
      <c r="T3038" t="s">
        <v>995</v>
      </c>
      <c r="U3038" t="s">
        <v>995</v>
      </c>
      <c r="V3038" t="s">
        <v>995</v>
      </c>
      <c r="W3038" t="s">
        <v>995</v>
      </c>
      <c r="X3038" t="s">
        <v>995</v>
      </c>
      <c r="Y3038" t="s">
        <v>995</v>
      </c>
      <c r="Z3038" t="s">
        <v>995</v>
      </c>
      <c r="AA3038" t="s">
        <v>995</v>
      </c>
      <c r="AB3038" t="s">
        <v>995</v>
      </c>
      <c r="AC3038" t="s">
        <v>995</v>
      </c>
      <c r="AD3038" t="s">
        <v>995</v>
      </c>
      <c r="AE3038" t="s">
        <v>995</v>
      </c>
      <c r="AF3038" t="s">
        <v>995</v>
      </c>
      <c r="AG3038" t="s">
        <v>995</v>
      </c>
      <c r="AH3038" t="s">
        <v>995</v>
      </c>
      <c r="AI3038" t="s">
        <v>995</v>
      </c>
      <c r="AJ3038" t="s">
        <v>995</v>
      </c>
      <c r="AK3038" t="s">
        <v>995</v>
      </c>
      <c r="AL3038" t="s">
        <v>995</v>
      </c>
      <c r="AM3038" t="s">
        <v>995</v>
      </c>
      <c r="AN3038" t="s">
        <v>995</v>
      </c>
      <c r="AO3038" t="s">
        <v>995</v>
      </c>
      <c r="AP3038" t="s">
        <v>995</v>
      </c>
      <c r="AQ3038" s="286" t="s">
        <v>855</v>
      </c>
    </row>
    <row r="3039" spans="1:47" ht="28.8" x14ac:dyDescent="0.3">
      <c r="A3039" s="285">
        <v>122135</v>
      </c>
      <c r="B3039" s="286" t="s">
        <v>67</v>
      </c>
      <c r="C3039" t="s">
        <v>226</v>
      </c>
      <c r="D3039" t="s">
        <v>226</v>
      </c>
      <c r="E3039" t="s">
        <v>226</v>
      </c>
      <c r="F3039" t="s">
        <v>226</v>
      </c>
      <c r="G3039" t="s">
        <v>226</v>
      </c>
      <c r="H3039" t="s">
        <v>226</v>
      </c>
      <c r="I3039" t="s">
        <v>226</v>
      </c>
      <c r="J3039" t="s">
        <v>226</v>
      </c>
      <c r="K3039" t="s">
        <v>224</v>
      </c>
      <c r="L3039" t="s">
        <v>226</v>
      </c>
      <c r="M3039" t="s">
        <v>226</v>
      </c>
      <c r="N3039" t="s">
        <v>226</v>
      </c>
      <c r="O3039" t="s">
        <v>226</v>
      </c>
      <c r="P3039" t="s">
        <v>224</v>
      </c>
      <c r="Q3039" t="s">
        <v>224</v>
      </c>
      <c r="R3039" t="s">
        <v>226</v>
      </c>
      <c r="S3039" t="s">
        <v>226</v>
      </c>
      <c r="T3039" t="s">
        <v>226</v>
      </c>
      <c r="U3039" t="s">
        <v>224</v>
      </c>
      <c r="V3039" t="s">
        <v>226</v>
      </c>
      <c r="W3039" t="s">
        <v>226</v>
      </c>
      <c r="X3039" t="s">
        <v>226</v>
      </c>
      <c r="Y3039" t="s">
        <v>226</v>
      </c>
      <c r="Z3039" t="s">
        <v>226</v>
      </c>
      <c r="AA3039" t="s">
        <v>224</v>
      </c>
      <c r="AB3039" t="s">
        <v>225</v>
      </c>
      <c r="AC3039" t="s">
        <v>226</v>
      </c>
      <c r="AD3039" t="s">
        <v>225</v>
      </c>
      <c r="AE3039" t="s">
        <v>226</v>
      </c>
      <c r="AF3039" t="s">
        <v>226</v>
      </c>
      <c r="AG3039" t="s">
        <v>225</v>
      </c>
      <c r="AH3039" t="s">
        <v>225</v>
      </c>
      <c r="AI3039" t="s">
        <v>225</v>
      </c>
      <c r="AJ3039" t="s">
        <v>225</v>
      </c>
      <c r="AK3039" t="s">
        <v>225</v>
      </c>
      <c r="AL3039" t="s">
        <v>394</v>
      </c>
      <c r="AM3039" t="s">
        <v>394</v>
      </c>
      <c r="AN3039" t="s">
        <v>394</v>
      </c>
      <c r="AO3039" t="s">
        <v>394</v>
      </c>
      <c r="AP3039" t="s">
        <v>394</v>
      </c>
      <c r="AQ3039" s="286" t="s">
        <v>394</v>
      </c>
      <c r="AR3039" s="305"/>
      <c r="AS3039" s="235"/>
    </row>
    <row r="3040" spans="1:47" ht="33" x14ac:dyDescent="0.65">
      <c r="A3040" s="285">
        <v>122136</v>
      </c>
      <c r="B3040" s="286" t="s">
        <v>541</v>
      </c>
      <c r="C3040" t="s">
        <v>226</v>
      </c>
      <c r="D3040" t="s">
        <v>226</v>
      </c>
      <c r="E3040" t="s">
        <v>226</v>
      </c>
      <c r="F3040" t="s">
        <v>226</v>
      </c>
      <c r="G3040" t="s">
        <v>226</v>
      </c>
      <c r="H3040" t="s">
        <v>226</v>
      </c>
      <c r="I3040" t="s">
        <v>226</v>
      </c>
      <c r="J3040" t="s">
        <v>226</v>
      </c>
      <c r="K3040" t="s">
        <v>226</v>
      </c>
      <c r="L3040" t="s">
        <v>224</v>
      </c>
      <c r="M3040" t="s">
        <v>226</v>
      </c>
      <c r="N3040" t="s">
        <v>224</v>
      </c>
      <c r="O3040" t="s">
        <v>226</v>
      </c>
      <c r="P3040" t="s">
        <v>226</v>
      </c>
      <c r="Q3040" t="s">
        <v>226</v>
      </c>
      <c r="R3040" t="s">
        <v>224</v>
      </c>
      <c r="S3040" t="s">
        <v>226</v>
      </c>
      <c r="T3040" t="s">
        <v>225</v>
      </c>
      <c r="U3040" t="s">
        <v>224</v>
      </c>
      <c r="V3040" t="s">
        <v>226</v>
      </c>
      <c r="W3040" t="s">
        <v>225</v>
      </c>
      <c r="X3040" t="s">
        <v>225</v>
      </c>
      <c r="Y3040" t="s">
        <v>225</v>
      </c>
      <c r="Z3040" t="s">
        <v>225</v>
      </c>
      <c r="AA3040" t="s">
        <v>225</v>
      </c>
      <c r="AQ3040" s="288"/>
      <c r="AR3040" s="304"/>
      <c r="AS3040" s="304"/>
      <c r="AU3040"/>
    </row>
    <row r="3041" spans="1:47" ht="21.6" x14ac:dyDescent="0.3">
      <c r="A3041" s="285">
        <v>122137</v>
      </c>
      <c r="B3041" s="286" t="s">
        <v>61</v>
      </c>
      <c r="C3041" t="s">
        <v>226</v>
      </c>
      <c r="D3041" t="s">
        <v>226</v>
      </c>
      <c r="E3041" t="s">
        <v>224</v>
      </c>
      <c r="F3041" t="s">
        <v>226</v>
      </c>
      <c r="G3041" t="s">
        <v>226</v>
      </c>
      <c r="H3041" t="s">
        <v>224</v>
      </c>
      <c r="I3041" t="s">
        <v>224</v>
      </c>
      <c r="J3041" t="s">
        <v>224</v>
      </c>
      <c r="K3041" t="s">
        <v>226</v>
      </c>
      <c r="L3041" t="s">
        <v>224</v>
      </c>
      <c r="M3041" t="s">
        <v>226</v>
      </c>
      <c r="N3041" t="s">
        <v>224</v>
      </c>
      <c r="O3041" t="s">
        <v>224</v>
      </c>
      <c r="P3041" t="s">
        <v>224</v>
      </c>
      <c r="Q3041" t="s">
        <v>226</v>
      </c>
      <c r="R3041" t="s">
        <v>225</v>
      </c>
      <c r="S3041" t="s">
        <v>226</v>
      </c>
      <c r="T3041" t="s">
        <v>225</v>
      </c>
      <c r="U3041" t="s">
        <v>226</v>
      </c>
      <c r="V3041" t="s">
        <v>225</v>
      </c>
      <c r="W3041" t="s">
        <v>226</v>
      </c>
      <c r="X3041" t="s">
        <v>226</v>
      </c>
      <c r="Y3041" t="s">
        <v>226</v>
      </c>
      <c r="Z3041" t="s">
        <v>226</v>
      </c>
      <c r="AA3041" t="s">
        <v>224</v>
      </c>
      <c r="AB3041" t="s">
        <v>226</v>
      </c>
      <c r="AC3041" t="s">
        <v>226</v>
      </c>
      <c r="AD3041" t="s">
        <v>224</v>
      </c>
      <c r="AE3041" t="s">
        <v>226</v>
      </c>
      <c r="AF3041" t="s">
        <v>226</v>
      </c>
      <c r="AG3041" t="s">
        <v>226</v>
      </c>
      <c r="AH3041" t="s">
        <v>225</v>
      </c>
      <c r="AI3041" t="s">
        <v>226</v>
      </c>
      <c r="AJ3041" t="s">
        <v>226</v>
      </c>
      <c r="AK3041" t="s">
        <v>225</v>
      </c>
      <c r="AL3041" t="s">
        <v>225</v>
      </c>
      <c r="AM3041" t="s">
        <v>225</v>
      </c>
      <c r="AN3041" t="s">
        <v>225</v>
      </c>
      <c r="AO3041" t="s">
        <v>225</v>
      </c>
      <c r="AP3041" t="s">
        <v>225</v>
      </c>
      <c r="AQ3041" s="286" t="s">
        <v>394</v>
      </c>
      <c r="AR3041" s="305"/>
      <c r="AS3041" s="235"/>
    </row>
    <row r="3042" spans="1:47" x14ac:dyDescent="0.3">
      <c r="A3042" s="285">
        <v>122138</v>
      </c>
      <c r="B3042" s="286" t="s">
        <v>539</v>
      </c>
      <c r="C3042" t="s">
        <v>995</v>
      </c>
      <c r="D3042" t="s">
        <v>995</v>
      </c>
      <c r="E3042" t="s">
        <v>995</v>
      </c>
      <c r="F3042" t="s">
        <v>995</v>
      </c>
      <c r="G3042" t="s">
        <v>995</v>
      </c>
      <c r="H3042" t="s">
        <v>995</v>
      </c>
      <c r="I3042" t="s">
        <v>995</v>
      </c>
      <c r="J3042" t="s">
        <v>995</v>
      </c>
      <c r="K3042" t="s">
        <v>995</v>
      </c>
      <c r="L3042" t="s">
        <v>995</v>
      </c>
      <c r="M3042" t="s">
        <v>995</v>
      </c>
      <c r="N3042" t="s">
        <v>995</v>
      </c>
      <c r="O3042" t="s">
        <v>995</v>
      </c>
      <c r="P3042" t="s">
        <v>995</v>
      </c>
      <c r="Q3042" t="s">
        <v>995</v>
      </c>
      <c r="R3042" t="s">
        <v>995</v>
      </c>
      <c r="S3042" t="s">
        <v>995</v>
      </c>
      <c r="T3042" t="s">
        <v>995</v>
      </c>
      <c r="U3042" t="s">
        <v>995</v>
      </c>
      <c r="V3042" t="s">
        <v>995</v>
      </c>
      <c r="W3042" t="s">
        <v>995</v>
      </c>
      <c r="X3042" t="s">
        <v>995</v>
      </c>
      <c r="Y3042" t="s">
        <v>995</v>
      </c>
      <c r="Z3042" t="s">
        <v>995</v>
      </c>
      <c r="AA3042" t="s">
        <v>995</v>
      </c>
      <c r="AB3042" t="s">
        <v>995</v>
      </c>
      <c r="AC3042" t="s">
        <v>995</v>
      </c>
      <c r="AD3042" t="s">
        <v>995</v>
      </c>
      <c r="AE3042" t="s">
        <v>995</v>
      </c>
      <c r="AF3042" t="s">
        <v>995</v>
      </c>
      <c r="AG3042" t="s">
        <v>995</v>
      </c>
      <c r="AH3042" t="s">
        <v>995</v>
      </c>
      <c r="AI3042" t="s">
        <v>995</v>
      </c>
      <c r="AJ3042" t="s">
        <v>995</v>
      </c>
      <c r="AK3042" t="s">
        <v>995</v>
      </c>
      <c r="AL3042" t="s">
        <v>995</v>
      </c>
      <c r="AM3042" t="s">
        <v>995</v>
      </c>
      <c r="AN3042" t="s">
        <v>995</v>
      </c>
      <c r="AO3042" t="s">
        <v>995</v>
      </c>
      <c r="AP3042" t="s">
        <v>995</v>
      </c>
      <c r="AQ3042" s="286" t="s">
        <v>855</v>
      </c>
    </row>
    <row r="3043" spans="1:47" x14ac:dyDescent="0.3">
      <c r="A3043" s="285">
        <v>122139</v>
      </c>
      <c r="B3043" s="286" t="s">
        <v>539</v>
      </c>
      <c r="C3043" t="s">
        <v>995</v>
      </c>
      <c r="D3043" t="s">
        <v>995</v>
      </c>
      <c r="E3043" t="s">
        <v>995</v>
      </c>
      <c r="F3043" t="s">
        <v>995</v>
      </c>
      <c r="G3043" t="s">
        <v>995</v>
      </c>
      <c r="H3043" t="s">
        <v>995</v>
      </c>
      <c r="I3043" t="s">
        <v>995</v>
      </c>
      <c r="J3043" t="s">
        <v>995</v>
      </c>
      <c r="K3043" t="s">
        <v>995</v>
      </c>
      <c r="L3043" t="s">
        <v>995</v>
      </c>
      <c r="M3043" t="s">
        <v>995</v>
      </c>
      <c r="N3043" t="s">
        <v>995</v>
      </c>
      <c r="O3043" t="s">
        <v>995</v>
      </c>
      <c r="P3043" t="s">
        <v>995</v>
      </c>
      <c r="Q3043" t="s">
        <v>995</v>
      </c>
      <c r="R3043" t="s">
        <v>995</v>
      </c>
      <c r="S3043" t="s">
        <v>995</v>
      </c>
      <c r="T3043" t="s">
        <v>995</v>
      </c>
      <c r="U3043" t="s">
        <v>995</v>
      </c>
      <c r="V3043" t="s">
        <v>995</v>
      </c>
      <c r="W3043" t="s">
        <v>995</v>
      </c>
      <c r="X3043" t="s">
        <v>995</v>
      </c>
      <c r="Y3043" t="s">
        <v>995</v>
      </c>
      <c r="Z3043" t="s">
        <v>995</v>
      </c>
      <c r="AA3043" t="s">
        <v>995</v>
      </c>
      <c r="AB3043" t="s">
        <v>995</v>
      </c>
      <c r="AC3043" t="s">
        <v>995</v>
      </c>
      <c r="AD3043" t="s">
        <v>995</v>
      </c>
      <c r="AE3043" t="s">
        <v>995</v>
      </c>
      <c r="AF3043" t="s">
        <v>995</v>
      </c>
      <c r="AG3043" t="s">
        <v>995</v>
      </c>
      <c r="AH3043" t="s">
        <v>995</v>
      </c>
      <c r="AI3043" t="s">
        <v>995</v>
      </c>
      <c r="AJ3043" t="s">
        <v>995</v>
      </c>
      <c r="AK3043" t="s">
        <v>995</v>
      </c>
      <c r="AL3043" t="s">
        <v>995</v>
      </c>
      <c r="AM3043" t="s">
        <v>995</v>
      </c>
      <c r="AN3043" t="s">
        <v>995</v>
      </c>
      <c r="AO3043" t="s">
        <v>995</v>
      </c>
      <c r="AP3043" t="s">
        <v>995</v>
      </c>
      <c r="AQ3043" s="286" t="s">
        <v>855</v>
      </c>
    </row>
    <row r="3044" spans="1:47" ht="21.6" x14ac:dyDescent="0.3">
      <c r="A3044" s="285">
        <v>122140</v>
      </c>
      <c r="B3044" s="286" t="s">
        <v>61</v>
      </c>
      <c r="C3044" t="s">
        <v>394</v>
      </c>
      <c r="D3044" t="s">
        <v>394</v>
      </c>
      <c r="E3044" t="s">
        <v>394</v>
      </c>
      <c r="F3044" t="s">
        <v>224</v>
      </c>
      <c r="G3044" t="s">
        <v>394</v>
      </c>
      <c r="H3044" t="s">
        <v>394</v>
      </c>
      <c r="I3044" t="s">
        <v>394</v>
      </c>
      <c r="J3044" t="s">
        <v>394</v>
      </c>
      <c r="K3044" t="s">
        <v>226</v>
      </c>
      <c r="L3044" t="s">
        <v>394</v>
      </c>
      <c r="M3044" t="s">
        <v>394</v>
      </c>
      <c r="N3044" t="s">
        <v>394</v>
      </c>
      <c r="O3044" t="s">
        <v>394</v>
      </c>
      <c r="P3044" t="s">
        <v>224</v>
      </c>
      <c r="Q3044" t="s">
        <v>394</v>
      </c>
      <c r="R3044" t="s">
        <v>394</v>
      </c>
      <c r="S3044" t="s">
        <v>394</v>
      </c>
      <c r="T3044" t="s">
        <v>394</v>
      </c>
      <c r="U3044" t="s">
        <v>224</v>
      </c>
      <c r="V3044" t="s">
        <v>394</v>
      </c>
      <c r="W3044" t="s">
        <v>394</v>
      </c>
      <c r="X3044" t="s">
        <v>394</v>
      </c>
      <c r="Y3044" t="s">
        <v>224</v>
      </c>
      <c r="Z3044" t="s">
        <v>226</v>
      </c>
      <c r="AA3044" t="s">
        <v>394</v>
      </c>
      <c r="AB3044" t="s">
        <v>226</v>
      </c>
      <c r="AC3044" t="s">
        <v>226</v>
      </c>
      <c r="AD3044" t="s">
        <v>226</v>
      </c>
      <c r="AE3044" t="s">
        <v>226</v>
      </c>
      <c r="AF3044" t="s">
        <v>226</v>
      </c>
      <c r="AG3044" t="s">
        <v>226</v>
      </c>
      <c r="AH3044" t="s">
        <v>224</v>
      </c>
      <c r="AI3044" t="s">
        <v>226</v>
      </c>
      <c r="AJ3044" t="s">
        <v>226</v>
      </c>
      <c r="AK3044" t="s">
        <v>224</v>
      </c>
      <c r="AL3044" t="s">
        <v>226</v>
      </c>
      <c r="AM3044" t="s">
        <v>224</v>
      </c>
      <c r="AN3044" t="s">
        <v>226</v>
      </c>
      <c r="AO3044" t="s">
        <v>224</v>
      </c>
      <c r="AP3044" t="s">
        <v>224</v>
      </c>
      <c r="AQ3044" s="286" t="s">
        <v>394</v>
      </c>
      <c r="AR3044" s="305"/>
      <c r="AS3044" s="235"/>
    </row>
    <row r="3045" spans="1:47" x14ac:dyDescent="0.3">
      <c r="A3045" s="285">
        <v>122141</v>
      </c>
      <c r="B3045" s="286" t="s">
        <v>539</v>
      </c>
      <c r="C3045" t="s">
        <v>995</v>
      </c>
      <c r="D3045" t="s">
        <v>995</v>
      </c>
      <c r="E3045" t="s">
        <v>995</v>
      </c>
      <c r="F3045" t="s">
        <v>995</v>
      </c>
      <c r="G3045" t="s">
        <v>995</v>
      </c>
      <c r="H3045" t="s">
        <v>995</v>
      </c>
      <c r="I3045" t="s">
        <v>995</v>
      </c>
      <c r="J3045" t="s">
        <v>995</v>
      </c>
      <c r="K3045" t="s">
        <v>995</v>
      </c>
      <c r="L3045" t="s">
        <v>995</v>
      </c>
      <c r="M3045" t="s">
        <v>995</v>
      </c>
      <c r="N3045" t="s">
        <v>995</v>
      </c>
      <c r="O3045" t="s">
        <v>995</v>
      </c>
      <c r="P3045" t="s">
        <v>995</v>
      </c>
      <c r="Q3045" t="s">
        <v>995</v>
      </c>
      <c r="R3045" t="s">
        <v>995</v>
      </c>
      <c r="S3045" t="s">
        <v>995</v>
      </c>
      <c r="T3045" t="s">
        <v>995</v>
      </c>
      <c r="U3045" t="s">
        <v>995</v>
      </c>
      <c r="V3045" t="s">
        <v>995</v>
      </c>
      <c r="W3045" t="s">
        <v>995</v>
      </c>
      <c r="X3045" t="s">
        <v>995</v>
      </c>
      <c r="Y3045" t="s">
        <v>995</v>
      </c>
      <c r="Z3045" t="s">
        <v>995</v>
      </c>
      <c r="AA3045" t="s">
        <v>995</v>
      </c>
      <c r="AB3045" t="s">
        <v>995</v>
      </c>
      <c r="AC3045" t="s">
        <v>995</v>
      </c>
      <c r="AD3045" t="s">
        <v>995</v>
      </c>
      <c r="AE3045" t="s">
        <v>995</v>
      </c>
      <c r="AF3045" t="s">
        <v>995</v>
      </c>
      <c r="AG3045" t="s">
        <v>995</v>
      </c>
      <c r="AH3045" t="s">
        <v>995</v>
      </c>
      <c r="AI3045" t="s">
        <v>995</v>
      </c>
      <c r="AJ3045" t="s">
        <v>995</v>
      </c>
      <c r="AK3045" t="s">
        <v>995</v>
      </c>
      <c r="AL3045" t="s">
        <v>995</v>
      </c>
      <c r="AM3045" t="s">
        <v>995</v>
      </c>
      <c r="AN3045" t="s">
        <v>995</v>
      </c>
      <c r="AO3045" t="s">
        <v>995</v>
      </c>
      <c r="AP3045" t="s">
        <v>995</v>
      </c>
      <c r="AQ3045" s="286" t="s">
        <v>855</v>
      </c>
    </row>
    <row r="3046" spans="1:47" ht="21.6" x14ac:dyDescent="0.3">
      <c r="A3046" s="285">
        <v>122142</v>
      </c>
      <c r="B3046" s="286" t="s">
        <v>540</v>
      </c>
      <c r="C3046" t="s">
        <v>226</v>
      </c>
      <c r="D3046" t="s">
        <v>226</v>
      </c>
      <c r="E3046" t="s">
        <v>224</v>
      </c>
      <c r="F3046" t="s">
        <v>225</v>
      </c>
      <c r="G3046" t="s">
        <v>226</v>
      </c>
      <c r="H3046" t="s">
        <v>226</v>
      </c>
      <c r="I3046" t="s">
        <v>224</v>
      </c>
      <c r="J3046" t="s">
        <v>225</v>
      </c>
      <c r="K3046" t="s">
        <v>225</v>
      </c>
      <c r="L3046" t="s">
        <v>224</v>
      </c>
      <c r="M3046" t="s">
        <v>225</v>
      </c>
      <c r="N3046" t="s">
        <v>226</v>
      </c>
      <c r="O3046" t="s">
        <v>226</v>
      </c>
      <c r="P3046" t="s">
        <v>226</v>
      </c>
      <c r="Q3046" t="s">
        <v>225</v>
      </c>
      <c r="R3046" t="s">
        <v>225</v>
      </c>
      <c r="S3046" t="s">
        <v>225</v>
      </c>
      <c r="T3046" t="s">
        <v>226</v>
      </c>
      <c r="U3046" t="s">
        <v>225</v>
      </c>
      <c r="V3046" t="s">
        <v>226</v>
      </c>
      <c r="W3046" t="s">
        <v>394</v>
      </c>
      <c r="X3046" t="s">
        <v>394</v>
      </c>
      <c r="Y3046" t="s">
        <v>394</v>
      </c>
      <c r="Z3046" t="s">
        <v>394</v>
      </c>
      <c r="AA3046" t="s">
        <v>394</v>
      </c>
      <c r="AB3046" t="s">
        <v>394</v>
      </c>
      <c r="AC3046" t="s">
        <v>394</v>
      </c>
      <c r="AD3046" t="s">
        <v>394</v>
      </c>
      <c r="AE3046" t="s">
        <v>394</v>
      </c>
      <c r="AF3046" t="s">
        <v>394</v>
      </c>
      <c r="AG3046" t="s">
        <v>394</v>
      </c>
      <c r="AH3046" t="s">
        <v>394</v>
      </c>
      <c r="AI3046" t="s">
        <v>394</v>
      </c>
      <c r="AJ3046" t="s">
        <v>394</v>
      </c>
      <c r="AK3046" t="s">
        <v>394</v>
      </c>
      <c r="AL3046" t="s">
        <v>394</v>
      </c>
      <c r="AM3046" t="s">
        <v>394</v>
      </c>
      <c r="AN3046" t="s">
        <v>394</v>
      </c>
      <c r="AO3046" t="s">
        <v>394</v>
      </c>
      <c r="AP3046" t="s">
        <v>394</v>
      </c>
      <c r="AQ3046" s="286" t="s">
        <v>394</v>
      </c>
      <c r="AR3046" s="305"/>
      <c r="AS3046" s="235"/>
    </row>
    <row r="3047" spans="1:47" ht="21.6" x14ac:dyDescent="0.3">
      <c r="A3047" s="285">
        <v>122143</v>
      </c>
      <c r="B3047" s="286" t="s">
        <v>8485</v>
      </c>
      <c r="C3047" t="s">
        <v>226</v>
      </c>
      <c r="D3047" t="s">
        <v>226</v>
      </c>
      <c r="E3047" t="s">
        <v>224</v>
      </c>
      <c r="F3047" t="s">
        <v>226</v>
      </c>
      <c r="G3047" t="s">
        <v>226</v>
      </c>
      <c r="H3047" t="s">
        <v>226</v>
      </c>
      <c r="I3047" t="s">
        <v>224</v>
      </c>
      <c r="J3047" t="s">
        <v>224</v>
      </c>
      <c r="K3047" t="s">
        <v>226</v>
      </c>
      <c r="L3047" t="s">
        <v>226</v>
      </c>
      <c r="M3047" t="s">
        <v>226</v>
      </c>
      <c r="N3047" t="s">
        <v>226</v>
      </c>
      <c r="O3047" t="s">
        <v>226</v>
      </c>
      <c r="P3047" t="s">
        <v>226</v>
      </c>
      <c r="Q3047" t="s">
        <v>225</v>
      </c>
      <c r="R3047" t="s">
        <v>224</v>
      </c>
      <c r="S3047" t="s">
        <v>226</v>
      </c>
      <c r="T3047" t="s">
        <v>224</v>
      </c>
      <c r="U3047" t="s">
        <v>226</v>
      </c>
      <c r="V3047" t="s">
        <v>226</v>
      </c>
      <c r="W3047" t="s">
        <v>226</v>
      </c>
      <c r="X3047" t="s">
        <v>226</v>
      </c>
      <c r="Y3047" t="s">
        <v>224</v>
      </c>
      <c r="Z3047" t="s">
        <v>226</v>
      </c>
      <c r="AA3047" t="s">
        <v>224</v>
      </c>
      <c r="AB3047" t="s">
        <v>226</v>
      </c>
      <c r="AC3047" t="s">
        <v>226</v>
      </c>
      <c r="AD3047" t="s">
        <v>226</v>
      </c>
      <c r="AE3047" t="s">
        <v>224</v>
      </c>
      <c r="AF3047" t="s">
        <v>224</v>
      </c>
      <c r="AG3047" t="s">
        <v>226</v>
      </c>
      <c r="AH3047" t="s">
        <v>226</v>
      </c>
      <c r="AI3047" t="s">
        <v>226</v>
      </c>
      <c r="AJ3047" t="s">
        <v>226</v>
      </c>
      <c r="AK3047" t="s">
        <v>225</v>
      </c>
      <c r="AL3047" t="s">
        <v>225</v>
      </c>
      <c r="AM3047" t="s">
        <v>225</v>
      </c>
      <c r="AN3047" t="s">
        <v>225</v>
      </c>
      <c r="AO3047" t="s">
        <v>225</v>
      </c>
      <c r="AP3047" t="s">
        <v>225</v>
      </c>
      <c r="AQ3047" s="286" t="s">
        <v>394</v>
      </c>
      <c r="AR3047" s="305"/>
      <c r="AS3047" s="235"/>
    </row>
    <row r="3048" spans="1:47" x14ac:dyDescent="0.3">
      <c r="A3048" s="285">
        <v>122146</v>
      </c>
      <c r="B3048" s="286" t="s">
        <v>539</v>
      </c>
      <c r="C3048" t="s">
        <v>995</v>
      </c>
      <c r="D3048" t="s">
        <v>995</v>
      </c>
      <c r="E3048" t="s">
        <v>995</v>
      </c>
      <c r="F3048" t="s">
        <v>995</v>
      </c>
      <c r="G3048" t="s">
        <v>995</v>
      </c>
      <c r="H3048" t="s">
        <v>995</v>
      </c>
      <c r="I3048" t="s">
        <v>995</v>
      </c>
      <c r="J3048" t="s">
        <v>995</v>
      </c>
      <c r="K3048" t="s">
        <v>995</v>
      </c>
      <c r="L3048" t="s">
        <v>995</v>
      </c>
      <c r="M3048" t="s">
        <v>995</v>
      </c>
      <c r="N3048" t="s">
        <v>995</v>
      </c>
      <c r="O3048" t="s">
        <v>995</v>
      </c>
      <c r="P3048" t="s">
        <v>995</v>
      </c>
      <c r="Q3048" t="s">
        <v>995</v>
      </c>
      <c r="R3048" t="s">
        <v>995</v>
      </c>
      <c r="S3048" t="s">
        <v>995</v>
      </c>
      <c r="T3048" t="s">
        <v>995</v>
      </c>
      <c r="U3048" t="s">
        <v>995</v>
      </c>
      <c r="V3048" t="s">
        <v>995</v>
      </c>
      <c r="W3048" t="s">
        <v>995</v>
      </c>
      <c r="X3048" t="s">
        <v>995</v>
      </c>
      <c r="Y3048" t="s">
        <v>995</v>
      </c>
      <c r="Z3048" t="s">
        <v>995</v>
      </c>
      <c r="AA3048" t="s">
        <v>995</v>
      </c>
      <c r="AB3048" t="s">
        <v>995</v>
      </c>
      <c r="AC3048" t="s">
        <v>995</v>
      </c>
      <c r="AD3048" t="s">
        <v>995</v>
      </c>
      <c r="AE3048" t="s">
        <v>995</v>
      </c>
      <c r="AF3048" t="s">
        <v>995</v>
      </c>
      <c r="AG3048" t="s">
        <v>995</v>
      </c>
      <c r="AH3048" t="s">
        <v>995</v>
      </c>
      <c r="AI3048" t="s">
        <v>995</v>
      </c>
      <c r="AJ3048" t="s">
        <v>995</v>
      </c>
      <c r="AK3048" t="s">
        <v>995</v>
      </c>
      <c r="AL3048" t="s">
        <v>995</v>
      </c>
      <c r="AM3048" t="s">
        <v>995</v>
      </c>
      <c r="AN3048" t="s">
        <v>995</v>
      </c>
      <c r="AO3048" t="s">
        <v>995</v>
      </c>
      <c r="AP3048" t="s">
        <v>995</v>
      </c>
      <c r="AQ3048" s="286" t="s">
        <v>855</v>
      </c>
    </row>
    <row r="3049" spans="1:47" x14ac:dyDescent="0.3">
      <c r="A3049" s="285">
        <v>122147</v>
      </c>
      <c r="B3049" s="286" t="s">
        <v>540</v>
      </c>
      <c r="C3049" t="s">
        <v>995</v>
      </c>
      <c r="D3049" t="s">
        <v>995</v>
      </c>
      <c r="E3049" t="s">
        <v>995</v>
      </c>
      <c r="F3049" t="s">
        <v>995</v>
      </c>
      <c r="G3049" t="s">
        <v>995</v>
      </c>
      <c r="H3049" t="s">
        <v>995</v>
      </c>
      <c r="I3049" t="s">
        <v>995</v>
      </c>
      <c r="J3049" t="s">
        <v>995</v>
      </c>
      <c r="K3049" t="s">
        <v>995</v>
      </c>
      <c r="L3049" t="s">
        <v>995</v>
      </c>
      <c r="M3049" t="s">
        <v>995</v>
      </c>
      <c r="N3049" t="s">
        <v>995</v>
      </c>
      <c r="O3049" t="s">
        <v>995</v>
      </c>
      <c r="P3049" t="s">
        <v>995</v>
      </c>
      <c r="Q3049" t="s">
        <v>995</v>
      </c>
      <c r="R3049" t="s">
        <v>995</v>
      </c>
      <c r="S3049" t="s">
        <v>995</v>
      </c>
      <c r="T3049" t="s">
        <v>995</v>
      </c>
      <c r="U3049" t="s">
        <v>995</v>
      </c>
      <c r="V3049" t="s">
        <v>995</v>
      </c>
      <c r="W3049" t="s">
        <v>995</v>
      </c>
      <c r="X3049" t="s">
        <v>995</v>
      </c>
      <c r="Y3049" t="s">
        <v>995</v>
      </c>
      <c r="Z3049" t="s">
        <v>995</v>
      </c>
      <c r="AA3049" t="s">
        <v>995</v>
      </c>
      <c r="AB3049" t="s">
        <v>995</v>
      </c>
      <c r="AC3049" t="s">
        <v>995</v>
      </c>
      <c r="AD3049" t="s">
        <v>995</v>
      </c>
      <c r="AE3049" t="s">
        <v>995</v>
      </c>
      <c r="AF3049" t="s">
        <v>995</v>
      </c>
      <c r="AG3049" t="s">
        <v>995</v>
      </c>
      <c r="AH3049" t="s">
        <v>995</v>
      </c>
      <c r="AI3049" t="s">
        <v>995</v>
      </c>
      <c r="AJ3049" t="s">
        <v>995</v>
      </c>
      <c r="AK3049" t="s">
        <v>995</v>
      </c>
      <c r="AL3049" t="s">
        <v>995</v>
      </c>
      <c r="AM3049" t="s">
        <v>995</v>
      </c>
      <c r="AN3049" t="s">
        <v>995</v>
      </c>
      <c r="AO3049" t="s">
        <v>995</v>
      </c>
      <c r="AP3049" t="s">
        <v>995</v>
      </c>
      <c r="AQ3049" s="286" t="s">
        <v>855</v>
      </c>
    </row>
    <row r="3050" spans="1:47" x14ac:dyDescent="0.3">
      <c r="A3050" s="285">
        <v>122148</v>
      </c>
      <c r="B3050" s="286" t="s">
        <v>539</v>
      </c>
      <c r="C3050" t="s">
        <v>995</v>
      </c>
      <c r="D3050" t="s">
        <v>995</v>
      </c>
      <c r="E3050" t="s">
        <v>995</v>
      </c>
      <c r="F3050" t="s">
        <v>995</v>
      </c>
      <c r="G3050" t="s">
        <v>995</v>
      </c>
      <c r="H3050" t="s">
        <v>995</v>
      </c>
      <c r="I3050" t="s">
        <v>995</v>
      </c>
      <c r="J3050" t="s">
        <v>995</v>
      </c>
      <c r="K3050" t="s">
        <v>995</v>
      </c>
      <c r="L3050" t="s">
        <v>995</v>
      </c>
      <c r="M3050" t="s">
        <v>995</v>
      </c>
      <c r="N3050" t="s">
        <v>995</v>
      </c>
      <c r="O3050" t="s">
        <v>995</v>
      </c>
      <c r="P3050" t="s">
        <v>995</v>
      </c>
      <c r="Q3050" t="s">
        <v>995</v>
      </c>
      <c r="R3050" t="s">
        <v>995</v>
      </c>
      <c r="S3050" t="s">
        <v>995</v>
      </c>
      <c r="T3050" t="s">
        <v>995</v>
      </c>
      <c r="U3050" t="s">
        <v>995</v>
      </c>
      <c r="V3050" t="s">
        <v>995</v>
      </c>
      <c r="W3050" t="s">
        <v>995</v>
      </c>
      <c r="X3050" t="s">
        <v>995</v>
      </c>
      <c r="Y3050" t="s">
        <v>995</v>
      </c>
      <c r="Z3050" t="s">
        <v>995</v>
      </c>
      <c r="AA3050" t="s">
        <v>995</v>
      </c>
      <c r="AB3050" t="s">
        <v>995</v>
      </c>
      <c r="AC3050" t="s">
        <v>995</v>
      </c>
      <c r="AD3050" t="s">
        <v>995</v>
      </c>
      <c r="AE3050" t="s">
        <v>995</v>
      </c>
      <c r="AF3050" t="s">
        <v>995</v>
      </c>
      <c r="AG3050" t="s">
        <v>995</v>
      </c>
      <c r="AH3050" t="s">
        <v>995</v>
      </c>
      <c r="AI3050" t="s">
        <v>995</v>
      </c>
      <c r="AJ3050" t="s">
        <v>995</v>
      </c>
      <c r="AK3050" t="s">
        <v>995</v>
      </c>
      <c r="AL3050" t="s">
        <v>995</v>
      </c>
      <c r="AM3050" t="s">
        <v>995</v>
      </c>
      <c r="AN3050" t="s">
        <v>995</v>
      </c>
      <c r="AO3050" t="s">
        <v>995</v>
      </c>
      <c r="AP3050" t="s">
        <v>995</v>
      </c>
      <c r="AQ3050" s="286" t="s">
        <v>855</v>
      </c>
    </row>
    <row r="3051" spans="1:47" ht="28.8" x14ac:dyDescent="0.3">
      <c r="A3051" s="285">
        <v>122149</v>
      </c>
      <c r="B3051" s="286" t="s">
        <v>541</v>
      </c>
      <c r="C3051" t="s">
        <v>995</v>
      </c>
      <c r="D3051" t="s">
        <v>995</v>
      </c>
      <c r="E3051" t="s">
        <v>995</v>
      </c>
      <c r="F3051" t="s">
        <v>995</v>
      </c>
      <c r="G3051" t="s">
        <v>995</v>
      </c>
      <c r="H3051" t="s">
        <v>995</v>
      </c>
      <c r="I3051" t="s">
        <v>995</v>
      </c>
      <c r="J3051" t="s">
        <v>995</v>
      </c>
      <c r="K3051" t="s">
        <v>995</v>
      </c>
      <c r="L3051" t="s">
        <v>995</v>
      </c>
      <c r="M3051" t="s">
        <v>995</v>
      </c>
      <c r="N3051" t="s">
        <v>995</v>
      </c>
      <c r="O3051" t="s">
        <v>995</v>
      </c>
      <c r="P3051" t="s">
        <v>995</v>
      </c>
      <c r="Q3051" t="s">
        <v>995</v>
      </c>
      <c r="R3051" t="s">
        <v>995</v>
      </c>
      <c r="S3051" t="s">
        <v>995</v>
      </c>
      <c r="T3051" t="s">
        <v>995</v>
      </c>
      <c r="U3051" t="s">
        <v>995</v>
      </c>
      <c r="V3051" t="s">
        <v>995</v>
      </c>
      <c r="W3051" t="s">
        <v>995</v>
      </c>
      <c r="X3051" t="s">
        <v>995</v>
      </c>
      <c r="Y3051" t="s">
        <v>995</v>
      </c>
      <c r="Z3051" t="s">
        <v>995</v>
      </c>
      <c r="AA3051" t="s">
        <v>995</v>
      </c>
      <c r="AB3051" t="s">
        <v>995</v>
      </c>
      <c r="AC3051" t="s">
        <v>995</v>
      </c>
      <c r="AD3051" t="s">
        <v>995</v>
      </c>
      <c r="AE3051" t="s">
        <v>995</v>
      </c>
      <c r="AF3051" t="s">
        <v>995</v>
      </c>
      <c r="AG3051" t="s">
        <v>995</v>
      </c>
      <c r="AH3051" t="s">
        <v>995</v>
      </c>
      <c r="AI3051" t="s">
        <v>995</v>
      </c>
      <c r="AJ3051" t="s">
        <v>995</v>
      </c>
      <c r="AK3051" t="s">
        <v>995</v>
      </c>
      <c r="AL3051" t="s">
        <v>995</v>
      </c>
      <c r="AM3051" t="s">
        <v>995</v>
      </c>
      <c r="AN3051" t="s">
        <v>995</v>
      </c>
      <c r="AO3051" t="s">
        <v>995</v>
      </c>
      <c r="AP3051" t="s">
        <v>995</v>
      </c>
      <c r="AQ3051" s="286" t="s">
        <v>855</v>
      </c>
      <c r="AR3051" s="305"/>
      <c r="AS3051" s="235"/>
    </row>
    <row r="3052" spans="1:47" x14ac:dyDescent="0.3">
      <c r="A3052" s="285">
        <v>122150</v>
      </c>
      <c r="B3052" s="286" t="s">
        <v>61</v>
      </c>
      <c r="C3052" t="s">
        <v>226</v>
      </c>
      <c r="D3052" t="s">
        <v>224</v>
      </c>
      <c r="E3052" t="s">
        <v>226</v>
      </c>
      <c r="F3052" t="s">
        <v>224</v>
      </c>
      <c r="G3052" t="s">
        <v>226</v>
      </c>
      <c r="H3052" t="s">
        <v>226</v>
      </c>
      <c r="I3052" t="s">
        <v>224</v>
      </c>
      <c r="J3052" t="s">
        <v>226</v>
      </c>
      <c r="K3052" t="s">
        <v>224</v>
      </c>
      <c r="L3052" t="s">
        <v>224</v>
      </c>
      <c r="M3052" t="s">
        <v>226</v>
      </c>
      <c r="N3052" t="s">
        <v>224</v>
      </c>
      <c r="O3052" t="s">
        <v>225</v>
      </c>
      <c r="P3052" t="s">
        <v>226</v>
      </c>
      <c r="Q3052" t="s">
        <v>226</v>
      </c>
      <c r="R3052" t="s">
        <v>226</v>
      </c>
      <c r="S3052" t="s">
        <v>226</v>
      </c>
      <c r="T3052" t="s">
        <v>224</v>
      </c>
      <c r="U3052" t="s">
        <v>225</v>
      </c>
      <c r="V3052" t="s">
        <v>226</v>
      </c>
      <c r="W3052" t="s">
        <v>394</v>
      </c>
      <c r="X3052" t="s">
        <v>394</v>
      </c>
      <c r="Y3052" t="s">
        <v>394</v>
      </c>
      <c r="Z3052" t="s">
        <v>394</v>
      </c>
      <c r="AA3052" t="s">
        <v>394</v>
      </c>
      <c r="AB3052" t="s">
        <v>394</v>
      </c>
      <c r="AC3052" t="s">
        <v>394</v>
      </c>
      <c r="AD3052" t="s">
        <v>394</v>
      </c>
      <c r="AE3052" t="s">
        <v>394</v>
      </c>
      <c r="AF3052" t="s">
        <v>394</v>
      </c>
      <c r="AG3052" t="s">
        <v>394</v>
      </c>
      <c r="AH3052" t="s">
        <v>394</v>
      </c>
      <c r="AI3052" t="s">
        <v>394</v>
      </c>
      <c r="AJ3052" t="s">
        <v>394</v>
      </c>
      <c r="AK3052" t="s">
        <v>394</v>
      </c>
      <c r="AL3052" t="s">
        <v>394</v>
      </c>
      <c r="AM3052" t="s">
        <v>394</v>
      </c>
      <c r="AN3052" t="s">
        <v>394</v>
      </c>
      <c r="AO3052" t="s">
        <v>394</v>
      </c>
      <c r="AP3052" t="s">
        <v>394</v>
      </c>
      <c r="AQ3052" s="289"/>
      <c r="AR3052" s="304"/>
      <c r="AS3052" s="304"/>
      <c r="AU3052"/>
    </row>
    <row r="3053" spans="1:47" ht="21.6" x14ac:dyDescent="0.3">
      <c r="A3053" s="285">
        <v>122151</v>
      </c>
      <c r="B3053" s="286" t="s">
        <v>8485</v>
      </c>
      <c r="C3053" t="s">
        <v>226</v>
      </c>
      <c r="D3053" t="s">
        <v>226</v>
      </c>
      <c r="E3053" t="s">
        <v>226</v>
      </c>
      <c r="F3053" t="s">
        <v>226</v>
      </c>
      <c r="G3053" t="s">
        <v>224</v>
      </c>
      <c r="H3053" t="s">
        <v>226</v>
      </c>
      <c r="I3053" t="s">
        <v>224</v>
      </c>
      <c r="J3053" t="s">
        <v>224</v>
      </c>
      <c r="K3053" t="s">
        <v>224</v>
      </c>
      <c r="L3053" t="s">
        <v>225</v>
      </c>
      <c r="M3053" t="s">
        <v>226</v>
      </c>
      <c r="N3053" t="s">
        <v>224</v>
      </c>
      <c r="O3053" t="s">
        <v>224</v>
      </c>
      <c r="P3053" t="s">
        <v>226</v>
      </c>
      <c r="Q3053" t="s">
        <v>226</v>
      </c>
      <c r="R3053" t="s">
        <v>226</v>
      </c>
      <c r="S3053" t="s">
        <v>226</v>
      </c>
      <c r="T3053" t="s">
        <v>224</v>
      </c>
      <c r="U3053" t="s">
        <v>224</v>
      </c>
      <c r="V3053" t="s">
        <v>224</v>
      </c>
      <c r="W3053" t="s">
        <v>226</v>
      </c>
      <c r="X3053" t="s">
        <v>226</v>
      </c>
      <c r="Y3053" t="s">
        <v>224</v>
      </c>
      <c r="Z3053" t="s">
        <v>226</v>
      </c>
      <c r="AA3053" t="s">
        <v>226</v>
      </c>
      <c r="AB3053" t="s">
        <v>226</v>
      </c>
      <c r="AC3053" t="s">
        <v>226</v>
      </c>
      <c r="AD3053" t="s">
        <v>226</v>
      </c>
      <c r="AE3053" t="s">
        <v>226</v>
      </c>
      <c r="AF3053" t="s">
        <v>224</v>
      </c>
      <c r="AG3053" t="s">
        <v>226</v>
      </c>
      <c r="AH3053" t="s">
        <v>226</v>
      </c>
      <c r="AI3053" t="s">
        <v>226</v>
      </c>
      <c r="AJ3053" t="s">
        <v>226</v>
      </c>
      <c r="AK3053" t="s">
        <v>226</v>
      </c>
      <c r="AL3053" t="s">
        <v>225</v>
      </c>
      <c r="AM3053" t="s">
        <v>225</v>
      </c>
      <c r="AN3053" t="s">
        <v>225</v>
      </c>
      <c r="AO3053" t="s">
        <v>225</v>
      </c>
      <c r="AP3053" t="s">
        <v>225</v>
      </c>
      <c r="AQ3053" s="286" t="s">
        <v>394</v>
      </c>
      <c r="AR3053" s="305"/>
      <c r="AS3053" s="235"/>
    </row>
    <row r="3054" spans="1:47" x14ac:dyDescent="0.3">
      <c r="A3054" s="285">
        <v>122152</v>
      </c>
      <c r="B3054" s="286" t="s">
        <v>539</v>
      </c>
      <c r="C3054" t="s">
        <v>995</v>
      </c>
      <c r="D3054" t="s">
        <v>995</v>
      </c>
      <c r="E3054" t="s">
        <v>995</v>
      </c>
      <c r="F3054" t="s">
        <v>995</v>
      </c>
      <c r="G3054" t="s">
        <v>995</v>
      </c>
      <c r="H3054" t="s">
        <v>995</v>
      </c>
      <c r="I3054" t="s">
        <v>995</v>
      </c>
      <c r="J3054" t="s">
        <v>995</v>
      </c>
      <c r="K3054" t="s">
        <v>995</v>
      </c>
      <c r="L3054" t="s">
        <v>995</v>
      </c>
      <c r="M3054" t="s">
        <v>995</v>
      </c>
      <c r="N3054" t="s">
        <v>995</v>
      </c>
      <c r="O3054" t="s">
        <v>995</v>
      </c>
      <c r="P3054" t="s">
        <v>995</v>
      </c>
      <c r="Q3054" t="s">
        <v>995</v>
      </c>
      <c r="R3054" t="s">
        <v>995</v>
      </c>
      <c r="S3054" t="s">
        <v>995</v>
      </c>
      <c r="T3054" t="s">
        <v>995</v>
      </c>
      <c r="U3054" t="s">
        <v>995</v>
      </c>
      <c r="V3054" t="s">
        <v>995</v>
      </c>
      <c r="W3054" t="s">
        <v>995</v>
      </c>
      <c r="X3054" t="s">
        <v>995</v>
      </c>
      <c r="Y3054" t="s">
        <v>995</v>
      </c>
      <c r="Z3054" t="s">
        <v>995</v>
      </c>
      <c r="AA3054" t="s">
        <v>995</v>
      </c>
      <c r="AB3054" t="s">
        <v>995</v>
      </c>
      <c r="AC3054" t="s">
        <v>995</v>
      </c>
      <c r="AD3054" t="s">
        <v>995</v>
      </c>
      <c r="AE3054" t="s">
        <v>995</v>
      </c>
      <c r="AF3054" t="s">
        <v>995</v>
      </c>
      <c r="AG3054" t="s">
        <v>995</v>
      </c>
      <c r="AH3054" t="s">
        <v>995</v>
      </c>
      <c r="AI3054" t="s">
        <v>995</v>
      </c>
      <c r="AJ3054" t="s">
        <v>995</v>
      </c>
      <c r="AK3054" t="s">
        <v>995</v>
      </c>
      <c r="AL3054" t="s">
        <v>995</v>
      </c>
      <c r="AM3054" t="s">
        <v>995</v>
      </c>
      <c r="AN3054" t="s">
        <v>995</v>
      </c>
      <c r="AO3054" t="s">
        <v>995</v>
      </c>
      <c r="AP3054" t="s">
        <v>995</v>
      </c>
      <c r="AQ3054" s="286" t="s">
        <v>855</v>
      </c>
    </row>
    <row r="3055" spans="1:47" x14ac:dyDescent="0.3">
      <c r="A3055" s="285">
        <v>122153</v>
      </c>
      <c r="B3055" s="286" t="s">
        <v>539</v>
      </c>
      <c r="C3055" t="s">
        <v>995</v>
      </c>
      <c r="D3055" t="s">
        <v>995</v>
      </c>
      <c r="E3055" t="s">
        <v>995</v>
      </c>
      <c r="F3055" t="s">
        <v>995</v>
      </c>
      <c r="G3055" t="s">
        <v>995</v>
      </c>
      <c r="H3055" t="s">
        <v>995</v>
      </c>
      <c r="I3055" t="s">
        <v>995</v>
      </c>
      <c r="J3055" t="s">
        <v>995</v>
      </c>
      <c r="K3055" t="s">
        <v>995</v>
      </c>
      <c r="L3055" t="s">
        <v>995</v>
      </c>
      <c r="M3055" t="s">
        <v>995</v>
      </c>
      <c r="N3055" t="s">
        <v>995</v>
      </c>
      <c r="O3055" t="s">
        <v>995</v>
      </c>
      <c r="P3055" t="s">
        <v>995</v>
      </c>
      <c r="Q3055" t="s">
        <v>995</v>
      </c>
      <c r="R3055" t="s">
        <v>995</v>
      </c>
      <c r="S3055" t="s">
        <v>995</v>
      </c>
      <c r="T3055" t="s">
        <v>995</v>
      </c>
      <c r="U3055" t="s">
        <v>995</v>
      </c>
      <c r="V3055" t="s">
        <v>995</v>
      </c>
      <c r="W3055" t="s">
        <v>995</v>
      </c>
      <c r="X3055" t="s">
        <v>995</v>
      </c>
      <c r="Y3055" t="s">
        <v>995</v>
      </c>
      <c r="Z3055" t="s">
        <v>995</v>
      </c>
      <c r="AA3055" t="s">
        <v>995</v>
      </c>
      <c r="AB3055" t="s">
        <v>995</v>
      </c>
      <c r="AC3055" t="s">
        <v>995</v>
      </c>
      <c r="AD3055" t="s">
        <v>995</v>
      </c>
      <c r="AE3055" t="s">
        <v>995</v>
      </c>
      <c r="AF3055" t="s">
        <v>995</v>
      </c>
      <c r="AG3055" t="s">
        <v>995</v>
      </c>
      <c r="AH3055" t="s">
        <v>995</v>
      </c>
      <c r="AI3055" t="s">
        <v>995</v>
      </c>
      <c r="AJ3055" t="s">
        <v>995</v>
      </c>
      <c r="AK3055" t="s">
        <v>995</v>
      </c>
      <c r="AL3055" t="s">
        <v>995</v>
      </c>
      <c r="AM3055" t="s">
        <v>995</v>
      </c>
      <c r="AN3055" t="s">
        <v>995</v>
      </c>
      <c r="AO3055" t="s">
        <v>995</v>
      </c>
      <c r="AP3055" t="s">
        <v>995</v>
      </c>
      <c r="AQ3055" s="286" t="s">
        <v>855</v>
      </c>
    </row>
    <row r="3056" spans="1:47" x14ac:dyDescent="0.3">
      <c r="A3056" s="285">
        <v>122155</v>
      </c>
      <c r="B3056" s="286" t="s">
        <v>539</v>
      </c>
      <c r="C3056" t="s">
        <v>995</v>
      </c>
      <c r="D3056" t="s">
        <v>995</v>
      </c>
      <c r="E3056" t="s">
        <v>995</v>
      </c>
      <c r="F3056" t="s">
        <v>995</v>
      </c>
      <c r="G3056" t="s">
        <v>995</v>
      </c>
      <c r="H3056" t="s">
        <v>995</v>
      </c>
      <c r="I3056" t="s">
        <v>995</v>
      </c>
      <c r="J3056" t="s">
        <v>995</v>
      </c>
      <c r="K3056" t="s">
        <v>995</v>
      </c>
      <c r="L3056" t="s">
        <v>995</v>
      </c>
      <c r="M3056" t="s">
        <v>995</v>
      </c>
      <c r="N3056" t="s">
        <v>995</v>
      </c>
      <c r="O3056" t="s">
        <v>995</v>
      </c>
      <c r="P3056" t="s">
        <v>995</v>
      </c>
      <c r="Q3056" t="s">
        <v>995</v>
      </c>
      <c r="R3056" t="s">
        <v>995</v>
      </c>
      <c r="S3056" t="s">
        <v>995</v>
      </c>
      <c r="T3056" t="s">
        <v>995</v>
      </c>
      <c r="U3056" t="s">
        <v>995</v>
      </c>
      <c r="V3056" t="s">
        <v>995</v>
      </c>
      <c r="W3056" t="s">
        <v>995</v>
      </c>
      <c r="X3056" t="s">
        <v>995</v>
      </c>
      <c r="Y3056" t="s">
        <v>995</v>
      </c>
      <c r="Z3056" t="s">
        <v>995</v>
      </c>
      <c r="AA3056" t="s">
        <v>995</v>
      </c>
      <c r="AB3056" t="s">
        <v>995</v>
      </c>
      <c r="AC3056" t="s">
        <v>995</v>
      </c>
      <c r="AD3056" t="s">
        <v>995</v>
      </c>
      <c r="AE3056" t="s">
        <v>995</v>
      </c>
      <c r="AF3056" t="s">
        <v>995</v>
      </c>
      <c r="AG3056" t="s">
        <v>995</v>
      </c>
      <c r="AH3056" t="s">
        <v>995</v>
      </c>
      <c r="AI3056" t="s">
        <v>995</v>
      </c>
      <c r="AJ3056" t="s">
        <v>995</v>
      </c>
      <c r="AK3056" t="s">
        <v>995</v>
      </c>
      <c r="AL3056" t="s">
        <v>995</v>
      </c>
      <c r="AM3056" t="s">
        <v>995</v>
      </c>
      <c r="AN3056" t="s">
        <v>995</v>
      </c>
      <c r="AO3056" t="s">
        <v>995</v>
      </c>
      <c r="AP3056" t="s">
        <v>995</v>
      </c>
      <c r="AQ3056" s="286" t="s">
        <v>855</v>
      </c>
    </row>
    <row r="3057" spans="1:47" x14ac:dyDescent="0.3">
      <c r="A3057" s="285">
        <v>122156</v>
      </c>
      <c r="B3057" s="286" t="s">
        <v>539</v>
      </c>
      <c r="C3057" t="s">
        <v>995</v>
      </c>
      <c r="D3057" t="s">
        <v>995</v>
      </c>
      <c r="E3057" t="s">
        <v>995</v>
      </c>
      <c r="F3057" t="s">
        <v>995</v>
      </c>
      <c r="G3057" t="s">
        <v>995</v>
      </c>
      <c r="H3057" t="s">
        <v>995</v>
      </c>
      <c r="I3057" t="s">
        <v>995</v>
      </c>
      <c r="J3057" t="s">
        <v>995</v>
      </c>
      <c r="K3057" t="s">
        <v>995</v>
      </c>
      <c r="L3057" t="s">
        <v>995</v>
      </c>
      <c r="M3057" t="s">
        <v>995</v>
      </c>
      <c r="N3057" t="s">
        <v>995</v>
      </c>
      <c r="O3057" t="s">
        <v>995</v>
      </c>
      <c r="P3057" t="s">
        <v>995</v>
      </c>
      <c r="Q3057" t="s">
        <v>995</v>
      </c>
      <c r="R3057" t="s">
        <v>995</v>
      </c>
      <c r="S3057" t="s">
        <v>995</v>
      </c>
      <c r="T3057" t="s">
        <v>995</v>
      </c>
      <c r="U3057" t="s">
        <v>995</v>
      </c>
      <c r="V3057" t="s">
        <v>995</v>
      </c>
      <c r="W3057" t="s">
        <v>995</v>
      </c>
      <c r="X3057" t="s">
        <v>995</v>
      </c>
      <c r="Y3057" t="s">
        <v>995</v>
      </c>
      <c r="Z3057" t="s">
        <v>995</v>
      </c>
      <c r="AA3057" t="s">
        <v>995</v>
      </c>
      <c r="AB3057" t="s">
        <v>995</v>
      </c>
      <c r="AC3057" t="s">
        <v>995</v>
      </c>
      <c r="AD3057" t="s">
        <v>995</v>
      </c>
      <c r="AE3057" t="s">
        <v>995</v>
      </c>
      <c r="AF3057" t="s">
        <v>995</v>
      </c>
      <c r="AG3057" t="s">
        <v>995</v>
      </c>
      <c r="AH3057" t="s">
        <v>995</v>
      </c>
      <c r="AI3057" t="s">
        <v>995</v>
      </c>
      <c r="AJ3057" t="s">
        <v>995</v>
      </c>
      <c r="AK3057" t="s">
        <v>995</v>
      </c>
      <c r="AL3057" t="s">
        <v>995</v>
      </c>
      <c r="AM3057" t="s">
        <v>995</v>
      </c>
      <c r="AN3057" t="s">
        <v>995</v>
      </c>
      <c r="AO3057" t="s">
        <v>995</v>
      </c>
      <c r="AP3057" t="s">
        <v>995</v>
      </c>
      <c r="AQ3057" s="286" t="s">
        <v>855</v>
      </c>
    </row>
    <row r="3058" spans="1:47" x14ac:dyDescent="0.3">
      <c r="A3058" s="285">
        <v>122157</v>
      </c>
      <c r="B3058" s="286" t="s">
        <v>539</v>
      </c>
      <c r="C3058" t="s">
        <v>995</v>
      </c>
      <c r="D3058" t="s">
        <v>995</v>
      </c>
      <c r="E3058" t="s">
        <v>995</v>
      </c>
      <c r="F3058" t="s">
        <v>995</v>
      </c>
      <c r="G3058" t="s">
        <v>995</v>
      </c>
      <c r="H3058" t="s">
        <v>995</v>
      </c>
      <c r="I3058" t="s">
        <v>995</v>
      </c>
      <c r="J3058" t="s">
        <v>995</v>
      </c>
      <c r="K3058" t="s">
        <v>995</v>
      </c>
      <c r="L3058" t="s">
        <v>995</v>
      </c>
      <c r="M3058" t="s">
        <v>995</v>
      </c>
      <c r="N3058" t="s">
        <v>995</v>
      </c>
      <c r="O3058" t="s">
        <v>995</v>
      </c>
      <c r="P3058" t="s">
        <v>995</v>
      </c>
      <c r="Q3058" t="s">
        <v>995</v>
      </c>
      <c r="R3058" t="s">
        <v>995</v>
      </c>
      <c r="S3058" t="s">
        <v>995</v>
      </c>
      <c r="T3058" t="s">
        <v>995</v>
      </c>
      <c r="U3058" t="s">
        <v>995</v>
      </c>
      <c r="V3058" t="s">
        <v>995</v>
      </c>
      <c r="W3058" t="s">
        <v>995</v>
      </c>
      <c r="X3058" t="s">
        <v>995</v>
      </c>
      <c r="Y3058" t="s">
        <v>995</v>
      </c>
      <c r="Z3058" t="s">
        <v>995</v>
      </c>
      <c r="AA3058" t="s">
        <v>995</v>
      </c>
      <c r="AB3058" t="s">
        <v>995</v>
      </c>
      <c r="AC3058" t="s">
        <v>995</v>
      </c>
      <c r="AD3058" t="s">
        <v>995</v>
      </c>
      <c r="AE3058" t="s">
        <v>995</v>
      </c>
      <c r="AF3058" t="s">
        <v>995</v>
      </c>
      <c r="AG3058" t="s">
        <v>995</v>
      </c>
      <c r="AH3058" t="s">
        <v>995</v>
      </c>
      <c r="AI3058" t="s">
        <v>995</v>
      </c>
      <c r="AJ3058" t="s">
        <v>995</v>
      </c>
      <c r="AK3058" t="s">
        <v>995</v>
      </c>
      <c r="AL3058" t="s">
        <v>995</v>
      </c>
      <c r="AM3058" t="s">
        <v>995</v>
      </c>
      <c r="AN3058" t="s">
        <v>995</v>
      </c>
      <c r="AO3058" t="s">
        <v>995</v>
      </c>
      <c r="AP3058" t="s">
        <v>995</v>
      </c>
      <c r="AQ3058" s="286" t="s">
        <v>855</v>
      </c>
    </row>
    <row r="3059" spans="1:47" x14ac:dyDescent="0.3">
      <c r="A3059" s="285">
        <v>122158</v>
      </c>
      <c r="B3059" s="286" t="s">
        <v>539</v>
      </c>
      <c r="C3059" t="s">
        <v>995</v>
      </c>
      <c r="D3059" t="s">
        <v>995</v>
      </c>
      <c r="E3059" t="s">
        <v>995</v>
      </c>
      <c r="F3059" t="s">
        <v>995</v>
      </c>
      <c r="G3059" t="s">
        <v>995</v>
      </c>
      <c r="H3059" t="s">
        <v>995</v>
      </c>
      <c r="I3059" t="s">
        <v>995</v>
      </c>
      <c r="J3059" t="s">
        <v>995</v>
      </c>
      <c r="K3059" t="s">
        <v>995</v>
      </c>
      <c r="L3059" t="s">
        <v>995</v>
      </c>
      <c r="M3059" t="s">
        <v>995</v>
      </c>
      <c r="N3059" t="s">
        <v>995</v>
      </c>
      <c r="O3059" t="s">
        <v>995</v>
      </c>
      <c r="P3059" t="s">
        <v>995</v>
      </c>
      <c r="Q3059" t="s">
        <v>995</v>
      </c>
      <c r="R3059" t="s">
        <v>995</v>
      </c>
      <c r="S3059" t="s">
        <v>995</v>
      </c>
      <c r="T3059" t="s">
        <v>995</v>
      </c>
      <c r="U3059" t="s">
        <v>995</v>
      </c>
      <c r="V3059" t="s">
        <v>995</v>
      </c>
      <c r="W3059" t="s">
        <v>995</v>
      </c>
      <c r="X3059" t="s">
        <v>995</v>
      </c>
      <c r="Y3059" t="s">
        <v>995</v>
      </c>
      <c r="Z3059" t="s">
        <v>995</v>
      </c>
      <c r="AA3059" t="s">
        <v>995</v>
      </c>
      <c r="AB3059" t="s">
        <v>995</v>
      </c>
      <c r="AC3059" t="s">
        <v>995</v>
      </c>
      <c r="AD3059" t="s">
        <v>995</v>
      </c>
      <c r="AE3059" t="s">
        <v>995</v>
      </c>
      <c r="AF3059" t="s">
        <v>995</v>
      </c>
      <c r="AG3059" t="s">
        <v>995</v>
      </c>
      <c r="AH3059" t="s">
        <v>995</v>
      </c>
      <c r="AI3059" t="s">
        <v>995</v>
      </c>
      <c r="AJ3059" t="s">
        <v>995</v>
      </c>
      <c r="AK3059" t="s">
        <v>995</v>
      </c>
      <c r="AL3059" t="s">
        <v>995</v>
      </c>
      <c r="AM3059" t="s">
        <v>995</v>
      </c>
      <c r="AN3059" t="s">
        <v>995</v>
      </c>
      <c r="AO3059" t="s">
        <v>995</v>
      </c>
      <c r="AP3059" t="s">
        <v>995</v>
      </c>
      <c r="AQ3059" s="286" t="s">
        <v>855</v>
      </c>
    </row>
    <row r="3060" spans="1:47" ht="21.6" x14ac:dyDescent="0.65">
      <c r="A3060" s="285">
        <v>122159</v>
      </c>
      <c r="B3060" s="286" t="s">
        <v>538</v>
      </c>
      <c r="C3060" t="s">
        <v>226</v>
      </c>
      <c r="D3060" t="s">
        <v>226</v>
      </c>
      <c r="E3060" t="s">
        <v>224</v>
      </c>
      <c r="F3060" t="s">
        <v>226</v>
      </c>
      <c r="G3060" t="s">
        <v>226</v>
      </c>
      <c r="H3060" t="s">
        <v>226</v>
      </c>
      <c r="I3060" t="s">
        <v>226</v>
      </c>
      <c r="J3060" t="s">
        <v>224</v>
      </c>
      <c r="K3060" t="s">
        <v>224</v>
      </c>
      <c r="L3060" t="s">
        <v>224</v>
      </c>
      <c r="M3060" t="s">
        <v>226</v>
      </c>
      <c r="N3060" t="s">
        <v>226</v>
      </c>
      <c r="O3060" t="s">
        <v>226</v>
      </c>
      <c r="P3060" t="s">
        <v>226</v>
      </c>
      <c r="Q3060" t="s">
        <v>226</v>
      </c>
      <c r="R3060" t="s">
        <v>225</v>
      </c>
      <c r="S3060" t="s">
        <v>226</v>
      </c>
      <c r="T3060" t="s">
        <v>225</v>
      </c>
      <c r="U3060" t="s">
        <v>226</v>
      </c>
      <c r="V3060" t="s">
        <v>226</v>
      </c>
      <c r="W3060" t="s">
        <v>226</v>
      </c>
      <c r="X3060" t="s">
        <v>224</v>
      </c>
      <c r="Y3060" t="s">
        <v>224</v>
      </c>
      <c r="Z3060" t="s">
        <v>226</v>
      </c>
      <c r="AA3060" t="s">
        <v>224</v>
      </c>
      <c r="AB3060" t="s">
        <v>224</v>
      </c>
      <c r="AC3060" t="s">
        <v>224</v>
      </c>
      <c r="AD3060" t="s">
        <v>224</v>
      </c>
      <c r="AE3060" t="s">
        <v>224</v>
      </c>
      <c r="AF3060" t="s">
        <v>224</v>
      </c>
      <c r="AG3060" t="s">
        <v>394</v>
      </c>
      <c r="AH3060" t="s">
        <v>394</v>
      </c>
      <c r="AI3060" t="s">
        <v>394</v>
      </c>
      <c r="AJ3060" t="s">
        <v>394</v>
      </c>
      <c r="AK3060" t="s">
        <v>394</v>
      </c>
      <c r="AL3060" t="s">
        <v>394</v>
      </c>
      <c r="AM3060" t="s">
        <v>394</v>
      </c>
      <c r="AN3060" t="s">
        <v>394</v>
      </c>
      <c r="AO3060" t="s">
        <v>394</v>
      </c>
      <c r="AP3060" t="s">
        <v>394</v>
      </c>
      <c r="AQ3060" s="288"/>
      <c r="AR3060" s="304"/>
      <c r="AS3060" s="304"/>
      <c r="AU3060"/>
    </row>
    <row r="3061" spans="1:47" x14ac:dyDescent="0.3">
      <c r="A3061" s="285">
        <v>122161</v>
      </c>
      <c r="B3061" s="286" t="s">
        <v>539</v>
      </c>
      <c r="C3061" t="s">
        <v>995</v>
      </c>
      <c r="D3061" t="s">
        <v>995</v>
      </c>
      <c r="E3061" t="s">
        <v>995</v>
      </c>
      <c r="F3061" t="s">
        <v>995</v>
      </c>
      <c r="G3061" t="s">
        <v>995</v>
      </c>
      <c r="H3061" t="s">
        <v>995</v>
      </c>
      <c r="I3061" t="s">
        <v>995</v>
      </c>
      <c r="J3061" t="s">
        <v>995</v>
      </c>
      <c r="K3061" t="s">
        <v>995</v>
      </c>
      <c r="L3061" t="s">
        <v>995</v>
      </c>
      <c r="M3061" t="s">
        <v>995</v>
      </c>
      <c r="N3061" t="s">
        <v>995</v>
      </c>
      <c r="O3061" t="s">
        <v>995</v>
      </c>
      <c r="P3061" t="s">
        <v>995</v>
      </c>
      <c r="Q3061" t="s">
        <v>995</v>
      </c>
      <c r="R3061" t="s">
        <v>995</v>
      </c>
      <c r="S3061" t="s">
        <v>995</v>
      </c>
      <c r="T3061" t="s">
        <v>995</v>
      </c>
      <c r="U3061" t="s">
        <v>995</v>
      </c>
      <c r="V3061" t="s">
        <v>995</v>
      </c>
      <c r="W3061" t="s">
        <v>995</v>
      </c>
      <c r="X3061" t="s">
        <v>995</v>
      </c>
      <c r="Y3061" t="s">
        <v>995</v>
      </c>
      <c r="Z3061" t="s">
        <v>995</v>
      </c>
      <c r="AA3061" t="s">
        <v>995</v>
      </c>
      <c r="AB3061" t="s">
        <v>995</v>
      </c>
      <c r="AC3061" t="s">
        <v>995</v>
      </c>
      <c r="AD3061" t="s">
        <v>995</v>
      </c>
      <c r="AE3061" t="s">
        <v>995</v>
      </c>
      <c r="AF3061" t="s">
        <v>995</v>
      </c>
      <c r="AG3061" t="s">
        <v>995</v>
      </c>
      <c r="AH3061" t="s">
        <v>995</v>
      </c>
      <c r="AI3061" t="s">
        <v>995</v>
      </c>
      <c r="AJ3061" t="s">
        <v>995</v>
      </c>
      <c r="AK3061" t="s">
        <v>995</v>
      </c>
      <c r="AL3061" t="s">
        <v>995</v>
      </c>
      <c r="AM3061" t="s">
        <v>995</v>
      </c>
      <c r="AN3061" t="s">
        <v>995</v>
      </c>
      <c r="AO3061" t="s">
        <v>995</v>
      </c>
      <c r="AP3061" t="s">
        <v>995</v>
      </c>
      <c r="AQ3061" s="286" t="s">
        <v>855</v>
      </c>
    </row>
    <row r="3062" spans="1:47" ht="21.6" x14ac:dyDescent="0.3">
      <c r="A3062" s="285">
        <v>122162</v>
      </c>
      <c r="B3062" s="286" t="s">
        <v>540</v>
      </c>
      <c r="C3062" t="s">
        <v>995</v>
      </c>
      <c r="D3062" t="s">
        <v>995</v>
      </c>
      <c r="E3062" t="s">
        <v>995</v>
      </c>
      <c r="F3062" t="s">
        <v>995</v>
      </c>
      <c r="G3062" t="s">
        <v>995</v>
      </c>
      <c r="H3062" t="s">
        <v>995</v>
      </c>
      <c r="I3062" t="s">
        <v>995</v>
      </c>
      <c r="J3062" t="s">
        <v>995</v>
      </c>
      <c r="K3062" t="s">
        <v>995</v>
      </c>
      <c r="L3062" t="s">
        <v>995</v>
      </c>
      <c r="M3062" t="s">
        <v>995</v>
      </c>
      <c r="N3062" t="s">
        <v>995</v>
      </c>
      <c r="O3062" t="s">
        <v>995</v>
      </c>
      <c r="P3062" t="s">
        <v>995</v>
      </c>
      <c r="Q3062" t="s">
        <v>995</v>
      </c>
      <c r="R3062" t="s">
        <v>995</v>
      </c>
      <c r="S3062" t="s">
        <v>995</v>
      </c>
      <c r="T3062" t="s">
        <v>995</v>
      </c>
      <c r="U3062" t="s">
        <v>995</v>
      </c>
      <c r="V3062" t="s">
        <v>995</v>
      </c>
      <c r="W3062" t="s">
        <v>995</v>
      </c>
      <c r="X3062" t="s">
        <v>995</v>
      </c>
      <c r="Y3062" t="s">
        <v>995</v>
      </c>
      <c r="Z3062" t="s">
        <v>995</v>
      </c>
      <c r="AA3062" t="s">
        <v>995</v>
      </c>
      <c r="AB3062" t="s">
        <v>995</v>
      </c>
      <c r="AC3062" t="s">
        <v>995</v>
      </c>
      <c r="AD3062" t="s">
        <v>995</v>
      </c>
      <c r="AE3062" t="s">
        <v>995</v>
      </c>
      <c r="AF3062" t="s">
        <v>995</v>
      </c>
      <c r="AG3062" t="s">
        <v>995</v>
      </c>
      <c r="AH3062" t="s">
        <v>995</v>
      </c>
      <c r="AI3062" t="s">
        <v>995</v>
      </c>
      <c r="AJ3062" t="s">
        <v>995</v>
      </c>
      <c r="AK3062" t="s">
        <v>995</v>
      </c>
      <c r="AL3062" t="s">
        <v>995</v>
      </c>
      <c r="AM3062" t="s">
        <v>995</v>
      </c>
      <c r="AN3062" t="s">
        <v>995</v>
      </c>
      <c r="AO3062" t="s">
        <v>995</v>
      </c>
      <c r="AP3062" t="s">
        <v>995</v>
      </c>
      <c r="AQ3062" s="286" t="s">
        <v>855</v>
      </c>
      <c r="AR3062" s="305"/>
      <c r="AS3062" s="235"/>
    </row>
    <row r="3063" spans="1:47" x14ac:dyDescent="0.3">
      <c r="A3063" s="285">
        <v>122163</v>
      </c>
      <c r="B3063" s="286" t="s">
        <v>539</v>
      </c>
      <c r="C3063" t="s">
        <v>995</v>
      </c>
      <c r="D3063" t="s">
        <v>995</v>
      </c>
      <c r="E3063" t="s">
        <v>995</v>
      </c>
      <c r="F3063" t="s">
        <v>995</v>
      </c>
      <c r="G3063" t="s">
        <v>995</v>
      </c>
      <c r="H3063" t="s">
        <v>995</v>
      </c>
      <c r="I3063" t="s">
        <v>995</v>
      </c>
      <c r="J3063" t="s">
        <v>995</v>
      </c>
      <c r="K3063" t="s">
        <v>995</v>
      </c>
      <c r="L3063" t="s">
        <v>995</v>
      </c>
      <c r="M3063" t="s">
        <v>995</v>
      </c>
      <c r="N3063" t="s">
        <v>995</v>
      </c>
      <c r="O3063" t="s">
        <v>995</v>
      </c>
      <c r="P3063" t="s">
        <v>995</v>
      </c>
      <c r="Q3063" t="s">
        <v>995</v>
      </c>
      <c r="R3063" t="s">
        <v>995</v>
      </c>
      <c r="S3063" t="s">
        <v>995</v>
      </c>
      <c r="T3063" t="s">
        <v>995</v>
      </c>
      <c r="U3063" t="s">
        <v>995</v>
      </c>
      <c r="V3063" t="s">
        <v>995</v>
      </c>
      <c r="W3063" t="s">
        <v>995</v>
      </c>
      <c r="X3063" t="s">
        <v>995</v>
      </c>
      <c r="Y3063" t="s">
        <v>995</v>
      </c>
      <c r="Z3063" t="s">
        <v>995</v>
      </c>
      <c r="AA3063" t="s">
        <v>995</v>
      </c>
      <c r="AB3063" t="s">
        <v>995</v>
      </c>
      <c r="AC3063" t="s">
        <v>995</v>
      </c>
      <c r="AD3063" t="s">
        <v>995</v>
      </c>
      <c r="AE3063" t="s">
        <v>995</v>
      </c>
      <c r="AF3063" t="s">
        <v>995</v>
      </c>
      <c r="AG3063" t="s">
        <v>995</v>
      </c>
      <c r="AH3063" t="s">
        <v>995</v>
      </c>
      <c r="AI3063" t="s">
        <v>995</v>
      </c>
      <c r="AJ3063" t="s">
        <v>995</v>
      </c>
      <c r="AK3063" t="s">
        <v>995</v>
      </c>
      <c r="AL3063" t="s">
        <v>995</v>
      </c>
      <c r="AM3063" t="s">
        <v>995</v>
      </c>
      <c r="AN3063" t="s">
        <v>995</v>
      </c>
      <c r="AO3063" t="s">
        <v>995</v>
      </c>
      <c r="AP3063" t="s">
        <v>995</v>
      </c>
      <c r="AQ3063" s="286" t="s">
        <v>855</v>
      </c>
    </row>
    <row r="3064" spans="1:47" x14ac:dyDescent="0.3">
      <c r="A3064" s="285">
        <v>122164</v>
      </c>
      <c r="B3064" s="286" t="s">
        <v>539</v>
      </c>
      <c r="C3064" t="s">
        <v>995</v>
      </c>
      <c r="D3064" t="s">
        <v>995</v>
      </c>
      <c r="E3064" t="s">
        <v>995</v>
      </c>
      <c r="F3064" t="s">
        <v>995</v>
      </c>
      <c r="G3064" t="s">
        <v>995</v>
      </c>
      <c r="H3064" t="s">
        <v>995</v>
      </c>
      <c r="I3064" t="s">
        <v>995</v>
      </c>
      <c r="J3064" t="s">
        <v>995</v>
      </c>
      <c r="K3064" t="s">
        <v>995</v>
      </c>
      <c r="L3064" t="s">
        <v>995</v>
      </c>
      <c r="M3064" t="s">
        <v>995</v>
      </c>
      <c r="N3064" t="s">
        <v>995</v>
      </c>
      <c r="O3064" t="s">
        <v>995</v>
      </c>
      <c r="P3064" t="s">
        <v>995</v>
      </c>
      <c r="Q3064" t="s">
        <v>995</v>
      </c>
      <c r="R3064" t="s">
        <v>995</v>
      </c>
      <c r="S3064" t="s">
        <v>995</v>
      </c>
      <c r="T3064" t="s">
        <v>995</v>
      </c>
      <c r="U3064" t="s">
        <v>995</v>
      </c>
      <c r="V3064" t="s">
        <v>995</v>
      </c>
      <c r="W3064" t="s">
        <v>995</v>
      </c>
      <c r="X3064" t="s">
        <v>995</v>
      </c>
      <c r="Y3064" t="s">
        <v>995</v>
      </c>
      <c r="Z3064" t="s">
        <v>995</v>
      </c>
      <c r="AA3064" t="s">
        <v>995</v>
      </c>
      <c r="AB3064" t="s">
        <v>995</v>
      </c>
      <c r="AC3064" t="s">
        <v>995</v>
      </c>
      <c r="AD3064" t="s">
        <v>995</v>
      </c>
      <c r="AE3064" t="s">
        <v>995</v>
      </c>
      <c r="AF3064" t="s">
        <v>995</v>
      </c>
      <c r="AG3064" t="s">
        <v>995</v>
      </c>
      <c r="AH3064" t="s">
        <v>995</v>
      </c>
      <c r="AI3064" t="s">
        <v>995</v>
      </c>
      <c r="AJ3064" t="s">
        <v>995</v>
      </c>
      <c r="AK3064" t="s">
        <v>995</v>
      </c>
      <c r="AL3064" t="s">
        <v>995</v>
      </c>
      <c r="AM3064" t="s">
        <v>995</v>
      </c>
      <c r="AN3064" t="s">
        <v>995</v>
      </c>
      <c r="AO3064" t="s">
        <v>995</v>
      </c>
      <c r="AP3064" t="s">
        <v>995</v>
      </c>
      <c r="AQ3064" s="286" t="s">
        <v>855</v>
      </c>
    </row>
    <row r="3065" spans="1:47" x14ac:dyDescent="0.3">
      <c r="A3065" s="285">
        <v>122165</v>
      </c>
      <c r="B3065" s="286" t="s">
        <v>539</v>
      </c>
      <c r="C3065" t="s">
        <v>995</v>
      </c>
      <c r="D3065" t="s">
        <v>995</v>
      </c>
      <c r="E3065" t="s">
        <v>995</v>
      </c>
      <c r="F3065" t="s">
        <v>995</v>
      </c>
      <c r="G3065" t="s">
        <v>995</v>
      </c>
      <c r="H3065" t="s">
        <v>995</v>
      </c>
      <c r="I3065" t="s">
        <v>995</v>
      </c>
      <c r="J3065" t="s">
        <v>995</v>
      </c>
      <c r="K3065" t="s">
        <v>995</v>
      </c>
      <c r="L3065" t="s">
        <v>995</v>
      </c>
      <c r="M3065" t="s">
        <v>995</v>
      </c>
      <c r="N3065" t="s">
        <v>995</v>
      </c>
      <c r="O3065" t="s">
        <v>995</v>
      </c>
      <c r="P3065" t="s">
        <v>995</v>
      </c>
      <c r="Q3065" t="s">
        <v>995</v>
      </c>
      <c r="R3065" t="s">
        <v>995</v>
      </c>
      <c r="S3065" t="s">
        <v>995</v>
      </c>
      <c r="T3065" t="s">
        <v>995</v>
      </c>
      <c r="U3065" t="s">
        <v>995</v>
      </c>
      <c r="V3065" t="s">
        <v>995</v>
      </c>
      <c r="W3065" t="s">
        <v>995</v>
      </c>
      <c r="X3065" t="s">
        <v>995</v>
      </c>
      <c r="Y3065" t="s">
        <v>995</v>
      </c>
      <c r="Z3065" t="s">
        <v>995</v>
      </c>
      <c r="AA3065" t="s">
        <v>995</v>
      </c>
      <c r="AB3065" t="s">
        <v>995</v>
      </c>
      <c r="AC3065" t="s">
        <v>995</v>
      </c>
      <c r="AD3065" t="s">
        <v>995</v>
      </c>
      <c r="AE3065" t="s">
        <v>995</v>
      </c>
      <c r="AF3065" t="s">
        <v>995</v>
      </c>
      <c r="AG3065" t="s">
        <v>995</v>
      </c>
      <c r="AH3065" t="s">
        <v>995</v>
      </c>
      <c r="AI3065" t="s">
        <v>995</v>
      </c>
      <c r="AJ3065" t="s">
        <v>995</v>
      </c>
      <c r="AK3065" t="s">
        <v>995</v>
      </c>
      <c r="AL3065" t="s">
        <v>995</v>
      </c>
      <c r="AM3065" t="s">
        <v>995</v>
      </c>
      <c r="AN3065" t="s">
        <v>995</v>
      </c>
      <c r="AO3065" t="s">
        <v>995</v>
      </c>
      <c r="AP3065" t="s">
        <v>995</v>
      </c>
      <c r="AQ3065" s="286" t="s">
        <v>855</v>
      </c>
    </row>
    <row r="3066" spans="1:47" ht="28.8" x14ac:dyDescent="0.3">
      <c r="A3066" s="285">
        <v>122167</v>
      </c>
      <c r="B3066" s="286" t="s">
        <v>67</v>
      </c>
      <c r="C3066" t="s">
        <v>226</v>
      </c>
      <c r="D3066" t="s">
        <v>224</v>
      </c>
      <c r="E3066" t="s">
        <v>224</v>
      </c>
      <c r="F3066" t="s">
        <v>226</v>
      </c>
      <c r="G3066" t="s">
        <v>226</v>
      </c>
      <c r="H3066" t="s">
        <v>226</v>
      </c>
      <c r="I3066" t="s">
        <v>224</v>
      </c>
      <c r="J3066" t="s">
        <v>224</v>
      </c>
      <c r="K3066" t="s">
        <v>226</v>
      </c>
      <c r="L3066" t="s">
        <v>226</v>
      </c>
      <c r="M3066" t="s">
        <v>226</v>
      </c>
      <c r="N3066" t="s">
        <v>226</v>
      </c>
      <c r="O3066" t="s">
        <v>224</v>
      </c>
      <c r="P3066" t="s">
        <v>226</v>
      </c>
      <c r="Q3066" t="s">
        <v>225</v>
      </c>
      <c r="R3066" t="s">
        <v>226</v>
      </c>
      <c r="S3066" t="s">
        <v>226</v>
      </c>
      <c r="T3066" t="s">
        <v>226</v>
      </c>
      <c r="U3066" t="s">
        <v>226</v>
      </c>
      <c r="V3066" t="s">
        <v>226</v>
      </c>
      <c r="W3066" t="s">
        <v>226</v>
      </c>
      <c r="X3066" t="s">
        <v>226</v>
      </c>
      <c r="Y3066" t="s">
        <v>226</v>
      </c>
      <c r="Z3066" t="s">
        <v>225</v>
      </c>
      <c r="AA3066" t="s">
        <v>226</v>
      </c>
      <c r="AB3066" t="s">
        <v>225</v>
      </c>
      <c r="AC3066" t="s">
        <v>226</v>
      </c>
      <c r="AD3066" t="s">
        <v>225</v>
      </c>
      <c r="AE3066" t="s">
        <v>225</v>
      </c>
      <c r="AF3066" t="s">
        <v>226</v>
      </c>
      <c r="AG3066" t="s">
        <v>225</v>
      </c>
      <c r="AH3066" t="s">
        <v>225</v>
      </c>
      <c r="AI3066" t="s">
        <v>225</v>
      </c>
      <c r="AJ3066" t="s">
        <v>225</v>
      </c>
      <c r="AK3066" t="s">
        <v>225</v>
      </c>
      <c r="AL3066" t="s">
        <v>394</v>
      </c>
      <c r="AM3066" t="s">
        <v>394</v>
      </c>
      <c r="AN3066" t="s">
        <v>394</v>
      </c>
      <c r="AO3066" t="s">
        <v>394</v>
      </c>
      <c r="AP3066" t="s">
        <v>394</v>
      </c>
      <c r="AQ3066" s="286" t="s">
        <v>394</v>
      </c>
      <c r="AR3066" s="305"/>
      <c r="AS3066" s="235"/>
    </row>
    <row r="3067" spans="1:47" x14ac:dyDescent="0.3">
      <c r="A3067" s="285">
        <v>122168</v>
      </c>
      <c r="B3067" s="286" t="s">
        <v>539</v>
      </c>
      <c r="C3067" t="s">
        <v>995</v>
      </c>
      <c r="D3067" t="s">
        <v>995</v>
      </c>
      <c r="E3067" t="s">
        <v>995</v>
      </c>
      <c r="F3067" t="s">
        <v>995</v>
      </c>
      <c r="G3067" t="s">
        <v>995</v>
      </c>
      <c r="H3067" t="s">
        <v>995</v>
      </c>
      <c r="I3067" t="s">
        <v>995</v>
      </c>
      <c r="J3067" t="s">
        <v>995</v>
      </c>
      <c r="K3067" t="s">
        <v>995</v>
      </c>
      <c r="L3067" t="s">
        <v>995</v>
      </c>
      <c r="M3067" t="s">
        <v>995</v>
      </c>
      <c r="N3067" t="s">
        <v>995</v>
      </c>
      <c r="O3067" t="s">
        <v>995</v>
      </c>
      <c r="P3067" t="s">
        <v>995</v>
      </c>
      <c r="Q3067" t="s">
        <v>995</v>
      </c>
      <c r="R3067" t="s">
        <v>995</v>
      </c>
      <c r="S3067" t="s">
        <v>995</v>
      </c>
      <c r="T3067" t="s">
        <v>995</v>
      </c>
      <c r="U3067" t="s">
        <v>995</v>
      </c>
      <c r="V3067" t="s">
        <v>995</v>
      </c>
      <c r="W3067" t="s">
        <v>995</v>
      </c>
      <c r="X3067" t="s">
        <v>995</v>
      </c>
      <c r="Y3067" t="s">
        <v>995</v>
      </c>
      <c r="Z3067" t="s">
        <v>995</v>
      </c>
      <c r="AA3067" t="s">
        <v>995</v>
      </c>
      <c r="AB3067" t="s">
        <v>995</v>
      </c>
      <c r="AC3067" t="s">
        <v>995</v>
      </c>
      <c r="AD3067" t="s">
        <v>995</v>
      </c>
      <c r="AE3067" t="s">
        <v>995</v>
      </c>
      <c r="AF3067" t="s">
        <v>995</v>
      </c>
      <c r="AG3067" t="s">
        <v>995</v>
      </c>
      <c r="AH3067" t="s">
        <v>995</v>
      </c>
      <c r="AI3067" t="s">
        <v>995</v>
      </c>
      <c r="AJ3067" t="s">
        <v>995</v>
      </c>
      <c r="AK3067" t="s">
        <v>995</v>
      </c>
      <c r="AL3067" t="s">
        <v>995</v>
      </c>
      <c r="AM3067" t="s">
        <v>995</v>
      </c>
      <c r="AN3067" t="s">
        <v>995</v>
      </c>
      <c r="AO3067" t="s">
        <v>995</v>
      </c>
      <c r="AP3067" t="s">
        <v>995</v>
      </c>
      <c r="AQ3067" s="286" t="s">
        <v>855</v>
      </c>
    </row>
    <row r="3068" spans="1:47" x14ac:dyDescent="0.3">
      <c r="A3068" s="285">
        <v>122169</v>
      </c>
      <c r="B3068" s="286" t="s">
        <v>540</v>
      </c>
      <c r="AQ3068" s="286" t="s">
        <v>394</v>
      </c>
    </row>
    <row r="3069" spans="1:47" ht="21.6" x14ac:dyDescent="0.3">
      <c r="A3069" s="285">
        <v>122170</v>
      </c>
      <c r="B3069" s="286" t="s">
        <v>61</v>
      </c>
      <c r="C3069" t="s">
        <v>226</v>
      </c>
      <c r="D3069" t="s">
        <v>226</v>
      </c>
      <c r="E3069" t="s">
        <v>224</v>
      </c>
      <c r="F3069" t="s">
        <v>224</v>
      </c>
      <c r="G3069" t="s">
        <v>226</v>
      </c>
      <c r="H3069" t="s">
        <v>224</v>
      </c>
      <c r="I3069" t="s">
        <v>226</v>
      </c>
      <c r="J3069" t="s">
        <v>224</v>
      </c>
      <c r="K3069" t="s">
        <v>224</v>
      </c>
      <c r="L3069" t="s">
        <v>226</v>
      </c>
      <c r="M3069" t="s">
        <v>226</v>
      </c>
      <c r="N3069" t="s">
        <v>226</v>
      </c>
      <c r="O3069" t="s">
        <v>226</v>
      </c>
      <c r="P3069" t="s">
        <v>224</v>
      </c>
      <c r="Q3069" t="s">
        <v>226</v>
      </c>
      <c r="R3069" t="s">
        <v>226</v>
      </c>
      <c r="S3069" t="s">
        <v>226</v>
      </c>
      <c r="T3069" t="s">
        <v>226</v>
      </c>
      <c r="U3069" t="s">
        <v>224</v>
      </c>
      <c r="V3069" t="s">
        <v>226</v>
      </c>
      <c r="W3069" t="s">
        <v>226</v>
      </c>
      <c r="X3069" t="s">
        <v>226</v>
      </c>
      <c r="Y3069" t="s">
        <v>226</v>
      </c>
      <c r="Z3069" t="s">
        <v>224</v>
      </c>
      <c r="AA3069" t="s">
        <v>224</v>
      </c>
      <c r="AB3069" t="s">
        <v>226</v>
      </c>
      <c r="AC3069" t="s">
        <v>224</v>
      </c>
      <c r="AD3069" t="s">
        <v>226</v>
      </c>
      <c r="AE3069" t="s">
        <v>226</v>
      </c>
      <c r="AF3069" t="s">
        <v>226</v>
      </c>
      <c r="AG3069" t="s">
        <v>224</v>
      </c>
      <c r="AH3069" t="s">
        <v>224</v>
      </c>
      <c r="AI3069" t="s">
        <v>226</v>
      </c>
      <c r="AJ3069" t="s">
        <v>226</v>
      </c>
      <c r="AK3069" t="s">
        <v>224</v>
      </c>
      <c r="AL3069" t="s">
        <v>226</v>
      </c>
      <c r="AM3069" t="s">
        <v>226</v>
      </c>
      <c r="AN3069" t="s">
        <v>226</v>
      </c>
      <c r="AO3069" t="s">
        <v>224</v>
      </c>
      <c r="AP3069" t="s">
        <v>224</v>
      </c>
      <c r="AQ3069" s="286" t="s">
        <v>394</v>
      </c>
      <c r="AR3069" s="305"/>
      <c r="AS3069" s="235"/>
    </row>
    <row r="3070" spans="1:47" x14ac:dyDescent="0.3">
      <c r="A3070" s="285">
        <v>122171</v>
      </c>
      <c r="B3070" s="286" t="s">
        <v>539</v>
      </c>
      <c r="C3070" t="s">
        <v>995</v>
      </c>
      <c r="D3070" t="s">
        <v>995</v>
      </c>
      <c r="E3070" t="s">
        <v>995</v>
      </c>
      <c r="F3070" t="s">
        <v>995</v>
      </c>
      <c r="G3070" t="s">
        <v>995</v>
      </c>
      <c r="H3070" t="s">
        <v>995</v>
      </c>
      <c r="I3070" t="s">
        <v>995</v>
      </c>
      <c r="J3070" t="s">
        <v>995</v>
      </c>
      <c r="K3070" t="s">
        <v>995</v>
      </c>
      <c r="L3070" t="s">
        <v>995</v>
      </c>
      <c r="M3070" t="s">
        <v>995</v>
      </c>
      <c r="N3070" t="s">
        <v>995</v>
      </c>
      <c r="O3070" t="s">
        <v>995</v>
      </c>
      <c r="P3070" t="s">
        <v>995</v>
      </c>
      <c r="Q3070" t="s">
        <v>995</v>
      </c>
      <c r="R3070" t="s">
        <v>995</v>
      </c>
      <c r="S3070" t="s">
        <v>995</v>
      </c>
      <c r="T3070" t="s">
        <v>995</v>
      </c>
      <c r="U3070" t="s">
        <v>995</v>
      </c>
      <c r="V3070" t="s">
        <v>995</v>
      </c>
      <c r="W3070" t="s">
        <v>995</v>
      </c>
      <c r="X3070" t="s">
        <v>995</v>
      </c>
      <c r="Y3070" t="s">
        <v>995</v>
      </c>
      <c r="Z3070" t="s">
        <v>995</v>
      </c>
      <c r="AA3070" t="s">
        <v>995</v>
      </c>
      <c r="AB3070" t="s">
        <v>995</v>
      </c>
      <c r="AC3070" t="s">
        <v>995</v>
      </c>
      <c r="AD3070" t="s">
        <v>995</v>
      </c>
      <c r="AE3070" t="s">
        <v>995</v>
      </c>
      <c r="AF3070" t="s">
        <v>995</v>
      </c>
      <c r="AG3070" t="s">
        <v>995</v>
      </c>
      <c r="AH3070" t="s">
        <v>995</v>
      </c>
      <c r="AI3070" t="s">
        <v>995</v>
      </c>
      <c r="AJ3070" t="s">
        <v>995</v>
      </c>
      <c r="AK3070" t="s">
        <v>995</v>
      </c>
      <c r="AL3070" t="s">
        <v>995</v>
      </c>
      <c r="AM3070" t="s">
        <v>995</v>
      </c>
      <c r="AN3070" t="s">
        <v>995</v>
      </c>
      <c r="AO3070" t="s">
        <v>995</v>
      </c>
      <c r="AP3070" t="s">
        <v>995</v>
      </c>
      <c r="AQ3070" s="286" t="s">
        <v>855</v>
      </c>
    </row>
    <row r="3071" spans="1:47" x14ac:dyDescent="0.3">
      <c r="A3071" s="285">
        <v>122172</v>
      </c>
      <c r="B3071" s="286" t="s">
        <v>539</v>
      </c>
      <c r="C3071" t="s">
        <v>995</v>
      </c>
      <c r="D3071" t="s">
        <v>995</v>
      </c>
      <c r="E3071" t="s">
        <v>995</v>
      </c>
      <c r="F3071" t="s">
        <v>995</v>
      </c>
      <c r="G3071" t="s">
        <v>995</v>
      </c>
      <c r="H3071" t="s">
        <v>995</v>
      </c>
      <c r="I3071" t="s">
        <v>995</v>
      </c>
      <c r="J3071" t="s">
        <v>995</v>
      </c>
      <c r="K3071" t="s">
        <v>995</v>
      </c>
      <c r="L3071" t="s">
        <v>995</v>
      </c>
      <c r="M3071" t="s">
        <v>995</v>
      </c>
      <c r="N3071" t="s">
        <v>995</v>
      </c>
      <c r="O3071" t="s">
        <v>995</v>
      </c>
      <c r="P3071" t="s">
        <v>995</v>
      </c>
      <c r="Q3071" t="s">
        <v>995</v>
      </c>
      <c r="R3071" t="s">
        <v>995</v>
      </c>
      <c r="S3071" t="s">
        <v>995</v>
      </c>
      <c r="T3071" t="s">
        <v>995</v>
      </c>
      <c r="U3071" t="s">
        <v>995</v>
      </c>
      <c r="V3071" t="s">
        <v>995</v>
      </c>
      <c r="W3071" t="s">
        <v>995</v>
      </c>
      <c r="X3071" t="s">
        <v>995</v>
      </c>
      <c r="Y3071" t="s">
        <v>995</v>
      </c>
      <c r="Z3071" t="s">
        <v>995</v>
      </c>
      <c r="AA3071" t="s">
        <v>995</v>
      </c>
      <c r="AB3071" t="s">
        <v>995</v>
      </c>
      <c r="AC3071" t="s">
        <v>995</v>
      </c>
      <c r="AD3071" t="s">
        <v>995</v>
      </c>
      <c r="AE3071" t="s">
        <v>995</v>
      </c>
      <c r="AF3071" t="s">
        <v>995</v>
      </c>
      <c r="AG3071" t="s">
        <v>995</v>
      </c>
      <c r="AH3071" t="s">
        <v>995</v>
      </c>
      <c r="AI3071" t="s">
        <v>995</v>
      </c>
      <c r="AJ3071" t="s">
        <v>995</v>
      </c>
      <c r="AK3071" t="s">
        <v>995</v>
      </c>
      <c r="AL3071" t="s">
        <v>995</v>
      </c>
      <c r="AM3071" t="s">
        <v>995</v>
      </c>
      <c r="AN3071" t="s">
        <v>995</v>
      </c>
      <c r="AO3071" t="s">
        <v>995</v>
      </c>
      <c r="AP3071" t="s">
        <v>995</v>
      </c>
      <c r="AQ3071" s="286" t="s">
        <v>855</v>
      </c>
    </row>
    <row r="3072" spans="1:47" x14ac:dyDescent="0.3">
      <c r="A3072" s="285">
        <v>122173</v>
      </c>
      <c r="B3072" s="286" t="s">
        <v>539</v>
      </c>
      <c r="C3072" t="s">
        <v>995</v>
      </c>
      <c r="D3072" t="s">
        <v>995</v>
      </c>
      <c r="E3072" t="s">
        <v>995</v>
      </c>
      <c r="F3072" t="s">
        <v>995</v>
      </c>
      <c r="G3072" t="s">
        <v>995</v>
      </c>
      <c r="H3072" t="s">
        <v>995</v>
      </c>
      <c r="I3072" t="s">
        <v>995</v>
      </c>
      <c r="J3072" t="s">
        <v>995</v>
      </c>
      <c r="K3072" t="s">
        <v>995</v>
      </c>
      <c r="L3072" t="s">
        <v>995</v>
      </c>
      <c r="M3072" t="s">
        <v>995</v>
      </c>
      <c r="N3072" t="s">
        <v>995</v>
      </c>
      <c r="O3072" t="s">
        <v>995</v>
      </c>
      <c r="P3072" t="s">
        <v>995</v>
      </c>
      <c r="Q3072" t="s">
        <v>995</v>
      </c>
      <c r="R3072" t="s">
        <v>995</v>
      </c>
      <c r="S3072" t="s">
        <v>995</v>
      </c>
      <c r="T3072" t="s">
        <v>995</v>
      </c>
      <c r="U3072" t="s">
        <v>995</v>
      </c>
      <c r="V3072" t="s">
        <v>995</v>
      </c>
      <c r="W3072" t="s">
        <v>995</v>
      </c>
      <c r="X3072" t="s">
        <v>995</v>
      </c>
      <c r="Y3072" t="s">
        <v>995</v>
      </c>
      <c r="Z3072" t="s">
        <v>995</v>
      </c>
      <c r="AA3072" t="s">
        <v>995</v>
      </c>
      <c r="AB3072" t="s">
        <v>995</v>
      </c>
      <c r="AC3072" t="s">
        <v>995</v>
      </c>
      <c r="AD3072" t="s">
        <v>995</v>
      </c>
      <c r="AE3072" t="s">
        <v>995</v>
      </c>
      <c r="AF3072" t="s">
        <v>995</v>
      </c>
      <c r="AG3072" t="s">
        <v>995</v>
      </c>
      <c r="AH3072" t="s">
        <v>995</v>
      </c>
      <c r="AI3072" t="s">
        <v>995</v>
      </c>
      <c r="AJ3072" t="s">
        <v>995</v>
      </c>
      <c r="AK3072" t="s">
        <v>995</v>
      </c>
      <c r="AL3072" t="s">
        <v>995</v>
      </c>
      <c r="AM3072" t="s">
        <v>995</v>
      </c>
      <c r="AN3072" t="s">
        <v>995</v>
      </c>
      <c r="AO3072" t="s">
        <v>995</v>
      </c>
      <c r="AP3072" t="s">
        <v>995</v>
      </c>
      <c r="AQ3072" s="286" t="s">
        <v>855</v>
      </c>
    </row>
    <row r="3073" spans="1:47" ht="21.6" x14ac:dyDescent="0.3">
      <c r="A3073" s="285">
        <v>122174</v>
      </c>
      <c r="B3073" s="286" t="s">
        <v>61</v>
      </c>
      <c r="C3073" t="s">
        <v>226</v>
      </c>
      <c r="D3073" t="s">
        <v>226</v>
      </c>
      <c r="E3073" t="s">
        <v>224</v>
      </c>
      <c r="F3073" t="s">
        <v>226</v>
      </c>
      <c r="G3073" t="s">
        <v>224</v>
      </c>
      <c r="H3073" t="s">
        <v>226</v>
      </c>
      <c r="I3073" t="s">
        <v>224</v>
      </c>
      <c r="J3073" t="s">
        <v>224</v>
      </c>
      <c r="K3073" t="s">
        <v>226</v>
      </c>
      <c r="L3073" t="s">
        <v>226</v>
      </c>
      <c r="M3073" t="s">
        <v>226</v>
      </c>
      <c r="N3073" t="s">
        <v>224</v>
      </c>
      <c r="O3073" t="s">
        <v>226</v>
      </c>
      <c r="P3073" t="s">
        <v>226</v>
      </c>
      <c r="Q3073" t="s">
        <v>226</v>
      </c>
      <c r="R3073" t="s">
        <v>226</v>
      </c>
      <c r="S3073" t="s">
        <v>226</v>
      </c>
      <c r="T3073" t="s">
        <v>224</v>
      </c>
      <c r="U3073" t="s">
        <v>226</v>
      </c>
      <c r="V3073" t="s">
        <v>226</v>
      </c>
      <c r="W3073" t="s">
        <v>224</v>
      </c>
      <c r="X3073" t="s">
        <v>226</v>
      </c>
      <c r="Y3073" t="s">
        <v>224</v>
      </c>
      <c r="Z3073" t="s">
        <v>226</v>
      </c>
      <c r="AA3073" t="s">
        <v>226</v>
      </c>
      <c r="AB3073" t="s">
        <v>224</v>
      </c>
      <c r="AC3073" t="s">
        <v>225</v>
      </c>
      <c r="AD3073" t="s">
        <v>226</v>
      </c>
      <c r="AE3073" t="s">
        <v>226</v>
      </c>
      <c r="AF3073" t="s">
        <v>226</v>
      </c>
      <c r="AG3073" t="s">
        <v>226</v>
      </c>
      <c r="AH3073" t="s">
        <v>226</v>
      </c>
      <c r="AI3073" t="s">
        <v>226</v>
      </c>
      <c r="AJ3073" t="s">
        <v>226</v>
      </c>
      <c r="AK3073" t="s">
        <v>226</v>
      </c>
      <c r="AL3073" t="s">
        <v>226</v>
      </c>
      <c r="AM3073" t="s">
        <v>225</v>
      </c>
      <c r="AN3073" t="s">
        <v>225</v>
      </c>
      <c r="AO3073" t="s">
        <v>225</v>
      </c>
      <c r="AP3073" t="s">
        <v>225</v>
      </c>
      <c r="AQ3073" s="286" t="s">
        <v>394</v>
      </c>
      <c r="AR3073" s="305"/>
      <c r="AS3073" s="235"/>
    </row>
    <row r="3074" spans="1:47" x14ac:dyDescent="0.3">
      <c r="A3074" s="285">
        <v>122176</v>
      </c>
      <c r="B3074" s="286" t="s">
        <v>539</v>
      </c>
      <c r="C3074" t="s">
        <v>995</v>
      </c>
      <c r="D3074" t="s">
        <v>995</v>
      </c>
      <c r="E3074" t="s">
        <v>995</v>
      </c>
      <c r="F3074" t="s">
        <v>995</v>
      </c>
      <c r="G3074" t="s">
        <v>995</v>
      </c>
      <c r="H3074" t="s">
        <v>995</v>
      </c>
      <c r="I3074" t="s">
        <v>995</v>
      </c>
      <c r="J3074" t="s">
        <v>995</v>
      </c>
      <c r="K3074" t="s">
        <v>995</v>
      </c>
      <c r="L3074" t="s">
        <v>995</v>
      </c>
      <c r="M3074" t="s">
        <v>995</v>
      </c>
      <c r="N3074" t="s">
        <v>995</v>
      </c>
      <c r="O3074" t="s">
        <v>995</v>
      </c>
      <c r="P3074" t="s">
        <v>995</v>
      </c>
      <c r="Q3074" t="s">
        <v>995</v>
      </c>
      <c r="R3074" t="s">
        <v>995</v>
      </c>
      <c r="S3074" t="s">
        <v>995</v>
      </c>
      <c r="T3074" t="s">
        <v>995</v>
      </c>
      <c r="U3074" t="s">
        <v>995</v>
      </c>
      <c r="V3074" t="s">
        <v>995</v>
      </c>
      <c r="W3074" t="s">
        <v>995</v>
      </c>
      <c r="X3074" t="s">
        <v>995</v>
      </c>
      <c r="Y3074" t="s">
        <v>995</v>
      </c>
      <c r="Z3074" t="s">
        <v>995</v>
      </c>
      <c r="AA3074" t="s">
        <v>995</v>
      </c>
      <c r="AB3074" t="s">
        <v>995</v>
      </c>
      <c r="AC3074" t="s">
        <v>995</v>
      </c>
      <c r="AD3074" t="s">
        <v>995</v>
      </c>
      <c r="AE3074" t="s">
        <v>995</v>
      </c>
      <c r="AF3074" t="s">
        <v>995</v>
      </c>
      <c r="AG3074" t="s">
        <v>995</v>
      </c>
      <c r="AH3074" t="s">
        <v>995</v>
      </c>
      <c r="AI3074" t="s">
        <v>995</v>
      </c>
      <c r="AJ3074" t="s">
        <v>995</v>
      </c>
      <c r="AK3074" t="s">
        <v>995</v>
      </c>
      <c r="AL3074" t="s">
        <v>995</v>
      </c>
      <c r="AM3074" t="s">
        <v>995</v>
      </c>
      <c r="AN3074" t="s">
        <v>995</v>
      </c>
      <c r="AO3074" t="s">
        <v>995</v>
      </c>
      <c r="AP3074" t="s">
        <v>995</v>
      </c>
      <c r="AQ3074" s="286" t="s">
        <v>855</v>
      </c>
    </row>
    <row r="3075" spans="1:47" ht="21.6" x14ac:dyDescent="0.65">
      <c r="A3075" s="285">
        <v>122177</v>
      </c>
      <c r="B3075" s="286" t="s">
        <v>540</v>
      </c>
      <c r="C3075" t="s">
        <v>226</v>
      </c>
      <c r="D3075" t="s">
        <v>226</v>
      </c>
      <c r="E3075" t="s">
        <v>226</v>
      </c>
      <c r="F3075" t="s">
        <v>226</v>
      </c>
      <c r="G3075" t="s">
        <v>224</v>
      </c>
      <c r="H3075" t="s">
        <v>226</v>
      </c>
      <c r="I3075" t="s">
        <v>226</v>
      </c>
      <c r="J3075" t="s">
        <v>226</v>
      </c>
      <c r="K3075" t="s">
        <v>226</v>
      </c>
      <c r="L3075" t="s">
        <v>224</v>
      </c>
      <c r="M3075" t="s">
        <v>226</v>
      </c>
      <c r="N3075" t="s">
        <v>224</v>
      </c>
      <c r="O3075" t="s">
        <v>224</v>
      </c>
      <c r="P3075" t="s">
        <v>226</v>
      </c>
      <c r="Q3075" t="s">
        <v>224</v>
      </c>
      <c r="R3075" t="s">
        <v>226</v>
      </c>
      <c r="S3075" t="s">
        <v>224</v>
      </c>
      <c r="T3075" t="s">
        <v>226</v>
      </c>
      <c r="U3075" t="s">
        <v>224</v>
      </c>
      <c r="V3075" t="s">
        <v>226</v>
      </c>
      <c r="W3075" t="s">
        <v>226</v>
      </c>
      <c r="X3075" t="s">
        <v>225</v>
      </c>
      <c r="Y3075" t="s">
        <v>226</v>
      </c>
      <c r="Z3075" t="s">
        <v>226</v>
      </c>
      <c r="AA3075" t="s">
        <v>226</v>
      </c>
      <c r="AB3075" t="s">
        <v>225</v>
      </c>
      <c r="AC3075" t="s">
        <v>225</v>
      </c>
      <c r="AD3075" t="s">
        <v>225</v>
      </c>
      <c r="AE3075" t="s">
        <v>225</v>
      </c>
      <c r="AF3075" t="s">
        <v>225</v>
      </c>
      <c r="AG3075" t="s">
        <v>394</v>
      </c>
      <c r="AH3075" t="s">
        <v>394</v>
      </c>
      <c r="AI3075" t="s">
        <v>394</v>
      </c>
      <c r="AJ3075" t="s">
        <v>394</v>
      </c>
      <c r="AK3075" t="s">
        <v>394</v>
      </c>
      <c r="AL3075" t="s">
        <v>394</v>
      </c>
      <c r="AM3075" t="s">
        <v>394</v>
      </c>
      <c r="AN3075" t="s">
        <v>394</v>
      </c>
      <c r="AO3075" t="s">
        <v>394</v>
      </c>
      <c r="AP3075" t="s">
        <v>394</v>
      </c>
      <c r="AQ3075" s="288"/>
      <c r="AR3075" s="304"/>
      <c r="AS3075" s="304"/>
      <c r="AU3075"/>
    </row>
    <row r="3076" spans="1:47" x14ac:dyDescent="0.3">
      <c r="A3076" s="285">
        <v>122179</v>
      </c>
      <c r="B3076" s="286" t="s">
        <v>61</v>
      </c>
      <c r="C3076" t="s">
        <v>224</v>
      </c>
      <c r="D3076" t="s">
        <v>224</v>
      </c>
      <c r="E3076" t="s">
        <v>225</v>
      </c>
      <c r="F3076" t="s">
        <v>226</v>
      </c>
      <c r="G3076" t="s">
        <v>224</v>
      </c>
      <c r="H3076" t="s">
        <v>224</v>
      </c>
      <c r="I3076" t="s">
        <v>226</v>
      </c>
      <c r="J3076" t="s">
        <v>224</v>
      </c>
      <c r="K3076" t="s">
        <v>226</v>
      </c>
      <c r="L3076" t="s">
        <v>224</v>
      </c>
      <c r="M3076" t="s">
        <v>224</v>
      </c>
      <c r="N3076" t="s">
        <v>226</v>
      </c>
      <c r="O3076" t="s">
        <v>226</v>
      </c>
      <c r="P3076" t="s">
        <v>224</v>
      </c>
      <c r="Q3076" t="s">
        <v>226</v>
      </c>
      <c r="R3076" t="s">
        <v>226</v>
      </c>
      <c r="S3076" t="s">
        <v>224</v>
      </c>
      <c r="T3076" t="s">
        <v>226</v>
      </c>
      <c r="U3076" t="s">
        <v>226</v>
      </c>
      <c r="V3076" t="s">
        <v>226</v>
      </c>
      <c r="W3076" t="s">
        <v>394</v>
      </c>
      <c r="X3076" t="s">
        <v>394</v>
      </c>
      <c r="Y3076" t="s">
        <v>394</v>
      </c>
      <c r="Z3076" t="s">
        <v>394</v>
      </c>
      <c r="AA3076" t="s">
        <v>394</v>
      </c>
      <c r="AB3076" t="s">
        <v>394</v>
      </c>
      <c r="AC3076" t="s">
        <v>394</v>
      </c>
      <c r="AD3076" t="s">
        <v>394</v>
      </c>
      <c r="AE3076" t="s">
        <v>394</v>
      </c>
      <c r="AF3076" t="s">
        <v>394</v>
      </c>
      <c r="AG3076" t="s">
        <v>394</v>
      </c>
      <c r="AH3076" t="s">
        <v>394</v>
      </c>
      <c r="AI3076" t="s">
        <v>394</v>
      </c>
      <c r="AJ3076" t="s">
        <v>394</v>
      </c>
      <c r="AK3076" t="s">
        <v>394</v>
      </c>
      <c r="AL3076" t="s">
        <v>394</v>
      </c>
      <c r="AM3076" t="s">
        <v>394</v>
      </c>
      <c r="AN3076" t="s">
        <v>394</v>
      </c>
      <c r="AO3076" t="s">
        <v>394</v>
      </c>
      <c r="AP3076" t="s">
        <v>394</v>
      </c>
      <c r="AQ3076" s="289"/>
      <c r="AR3076" s="304"/>
      <c r="AS3076" s="304"/>
      <c r="AU3076"/>
    </row>
    <row r="3077" spans="1:47" ht="28.8" x14ac:dyDescent="0.3">
      <c r="A3077" s="285">
        <v>122181</v>
      </c>
      <c r="B3077" s="286" t="s">
        <v>67</v>
      </c>
      <c r="C3077" t="s">
        <v>224</v>
      </c>
      <c r="D3077" t="s">
        <v>226</v>
      </c>
      <c r="E3077" t="s">
        <v>226</v>
      </c>
      <c r="F3077" t="s">
        <v>226</v>
      </c>
      <c r="G3077" t="s">
        <v>224</v>
      </c>
      <c r="H3077" t="s">
        <v>226</v>
      </c>
      <c r="I3077" t="s">
        <v>224</v>
      </c>
      <c r="J3077" t="s">
        <v>224</v>
      </c>
      <c r="K3077" t="s">
        <v>224</v>
      </c>
      <c r="L3077" t="s">
        <v>224</v>
      </c>
      <c r="M3077" t="s">
        <v>224</v>
      </c>
      <c r="N3077" t="s">
        <v>224</v>
      </c>
      <c r="O3077" t="s">
        <v>224</v>
      </c>
      <c r="P3077" t="s">
        <v>226</v>
      </c>
      <c r="Q3077" t="s">
        <v>226</v>
      </c>
      <c r="R3077" t="s">
        <v>226</v>
      </c>
      <c r="S3077" t="s">
        <v>226</v>
      </c>
      <c r="T3077" t="s">
        <v>226</v>
      </c>
      <c r="U3077" t="s">
        <v>226</v>
      </c>
      <c r="V3077" t="s">
        <v>226</v>
      </c>
      <c r="W3077" t="s">
        <v>226</v>
      </c>
      <c r="X3077" t="s">
        <v>226</v>
      </c>
      <c r="Y3077" t="s">
        <v>224</v>
      </c>
      <c r="Z3077" t="s">
        <v>226</v>
      </c>
      <c r="AA3077" t="s">
        <v>224</v>
      </c>
      <c r="AB3077" t="s">
        <v>224</v>
      </c>
      <c r="AC3077" t="s">
        <v>224</v>
      </c>
      <c r="AD3077" t="s">
        <v>224</v>
      </c>
      <c r="AE3077" t="s">
        <v>224</v>
      </c>
      <c r="AF3077" t="s">
        <v>224</v>
      </c>
      <c r="AG3077" t="s">
        <v>225</v>
      </c>
      <c r="AH3077" t="s">
        <v>225</v>
      </c>
      <c r="AI3077" t="s">
        <v>225</v>
      </c>
      <c r="AJ3077" t="s">
        <v>225</v>
      </c>
      <c r="AK3077" t="s">
        <v>225</v>
      </c>
      <c r="AL3077" t="s">
        <v>394</v>
      </c>
      <c r="AM3077" t="s">
        <v>394</v>
      </c>
      <c r="AN3077" t="s">
        <v>394</v>
      </c>
      <c r="AO3077" t="s">
        <v>394</v>
      </c>
      <c r="AP3077" t="s">
        <v>394</v>
      </c>
      <c r="AQ3077" s="286" t="s">
        <v>394</v>
      </c>
      <c r="AR3077" s="305"/>
      <c r="AS3077" s="235"/>
    </row>
    <row r="3078" spans="1:47" x14ac:dyDescent="0.3">
      <c r="A3078" s="285">
        <v>122182</v>
      </c>
      <c r="B3078" s="286" t="s">
        <v>539</v>
      </c>
      <c r="C3078" t="s">
        <v>995</v>
      </c>
      <c r="D3078" t="s">
        <v>995</v>
      </c>
      <c r="E3078" t="s">
        <v>995</v>
      </c>
      <c r="F3078" t="s">
        <v>995</v>
      </c>
      <c r="G3078" t="s">
        <v>995</v>
      </c>
      <c r="H3078" t="s">
        <v>995</v>
      </c>
      <c r="I3078" t="s">
        <v>995</v>
      </c>
      <c r="J3078" t="s">
        <v>995</v>
      </c>
      <c r="K3078" t="s">
        <v>995</v>
      </c>
      <c r="L3078" t="s">
        <v>995</v>
      </c>
      <c r="M3078" t="s">
        <v>995</v>
      </c>
      <c r="N3078" t="s">
        <v>995</v>
      </c>
      <c r="O3078" t="s">
        <v>995</v>
      </c>
      <c r="P3078" t="s">
        <v>995</v>
      </c>
      <c r="Q3078" t="s">
        <v>995</v>
      </c>
      <c r="R3078" t="s">
        <v>995</v>
      </c>
      <c r="S3078" t="s">
        <v>995</v>
      </c>
      <c r="T3078" t="s">
        <v>995</v>
      </c>
      <c r="U3078" t="s">
        <v>995</v>
      </c>
      <c r="V3078" t="s">
        <v>995</v>
      </c>
      <c r="W3078" t="s">
        <v>995</v>
      </c>
      <c r="X3078" t="s">
        <v>995</v>
      </c>
      <c r="Y3078" t="s">
        <v>995</v>
      </c>
      <c r="Z3078" t="s">
        <v>995</v>
      </c>
      <c r="AA3078" t="s">
        <v>995</v>
      </c>
      <c r="AB3078" t="s">
        <v>995</v>
      </c>
      <c r="AC3078" t="s">
        <v>995</v>
      </c>
      <c r="AD3078" t="s">
        <v>995</v>
      </c>
      <c r="AE3078" t="s">
        <v>995</v>
      </c>
      <c r="AF3078" t="s">
        <v>995</v>
      </c>
      <c r="AG3078" t="s">
        <v>995</v>
      </c>
      <c r="AH3078" t="s">
        <v>995</v>
      </c>
      <c r="AI3078" t="s">
        <v>995</v>
      </c>
      <c r="AJ3078" t="s">
        <v>995</v>
      </c>
      <c r="AK3078" t="s">
        <v>995</v>
      </c>
      <c r="AL3078" t="s">
        <v>995</v>
      </c>
      <c r="AM3078" t="s">
        <v>995</v>
      </c>
      <c r="AN3078" t="s">
        <v>995</v>
      </c>
      <c r="AO3078" t="s">
        <v>995</v>
      </c>
      <c r="AP3078" t="s">
        <v>995</v>
      </c>
      <c r="AQ3078" s="286" t="s">
        <v>855</v>
      </c>
    </row>
    <row r="3079" spans="1:47" x14ac:dyDescent="0.3">
      <c r="A3079" s="285">
        <v>122183</v>
      </c>
      <c r="B3079" s="286" t="s">
        <v>539</v>
      </c>
      <c r="C3079" t="s">
        <v>995</v>
      </c>
      <c r="D3079" t="s">
        <v>995</v>
      </c>
      <c r="E3079" t="s">
        <v>995</v>
      </c>
      <c r="F3079" t="s">
        <v>995</v>
      </c>
      <c r="G3079" t="s">
        <v>995</v>
      </c>
      <c r="H3079" t="s">
        <v>995</v>
      </c>
      <c r="I3079" t="s">
        <v>995</v>
      </c>
      <c r="J3079" t="s">
        <v>995</v>
      </c>
      <c r="K3079" t="s">
        <v>995</v>
      </c>
      <c r="L3079" t="s">
        <v>995</v>
      </c>
      <c r="M3079" t="s">
        <v>995</v>
      </c>
      <c r="N3079" t="s">
        <v>995</v>
      </c>
      <c r="O3079" t="s">
        <v>995</v>
      </c>
      <c r="P3079" t="s">
        <v>995</v>
      </c>
      <c r="Q3079" t="s">
        <v>995</v>
      </c>
      <c r="R3079" t="s">
        <v>995</v>
      </c>
      <c r="S3079" t="s">
        <v>995</v>
      </c>
      <c r="T3079" t="s">
        <v>995</v>
      </c>
      <c r="U3079" t="s">
        <v>995</v>
      </c>
      <c r="V3079" t="s">
        <v>995</v>
      </c>
      <c r="W3079" t="s">
        <v>995</v>
      </c>
      <c r="X3079" t="s">
        <v>995</v>
      </c>
      <c r="Y3079" t="s">
        <v>995</v>
      </c>
      <c r="Z3079" t="s">
        <v>995</v>
      </c>
      <c r="AA3079" t="s">
        <v>995</v>
      </c>
      <c r="AB3079" t="s">
        <v>995</v>
      </c>
      <c r="AC3079" t="s">
        <v>995</v>
      </c>
      <c r="AD3079" t="s">
        <v>995</v>
      </c>
      <c r="AE3079" t="s">
        <v>995</v>
      </c>
      <c r="AF3079" t="s">
        <v>995</v>
      </c>
      <c r="AG3079" t="s">
        <v>995</v>
      </c>
      <c r="AH3079" t="s">
        <v>995</v>
      </c>
      <c r="AI3079" t="s">
        <v>995</v>
      </c>
      <c r="AJ3079" t="s">
        <v>995</v>
      </c>
      <c r="AK3079" t="s">
        <v>995</v>
      </c>
      <c r="AL3079" t="s">
        <v>995</v>
      </c>
      <c r="AM3079" t="s">
        <v>995</v>
      </c>
      <c r="AN3079" t="s">
        <v>995</v>
      </c>
      <c r="AO3079" t="s">
        <v>995</v>
      </c>
      <c r="AP3079" t="s">
        <v>995</v>
      </c>
      <c r="AQ3079" s="286" t="s">
        <v>855</v>
      </c>
    </row>
    <row r="3080" spans="1:47" x14ac:dyDescent="0.3">
      <c r="A3080" s="285">
        <v>122184</v>
      </c>
      <c r="B3080" s="286" t="s">
        <v>540</v>
      </c>
      <c r="C3080" t="s">
        <v>995</v>
      </c>
      <c r="D3080" t="s">
        <v>995</v>
      </c>
      <c r="E3080" t="s">
        <v>995</v>
      </c>
      <c r="F3080" t="s">
        <v>995</v>
      </c>
      <c r="G3080" t="s">
        <v>995</v>
      </c>
      <c r="H3080" t="s">
        <v>995</v>
      </c>
      <c r="I3080" t="s">
        <v>995</v>
      </c>
      <c r="J3080" t="s">
        <v>995</v>
      </c>
      <c r="K3080" t="s">
        <v>995</v>
      </c>
      <c r="L3080" t="s">
        <v>995</v>
      </c>
      <c r="M3080" t="s">
        <v>995</v>
      </c>
      <c r="N3080" t="s">
        <v>995</v>
      </c>
      <c r="O3080" t="s">
        <v>995</v>
      </c>
      <c r="P3080" t="s">
        <v>995</v>
      </c>
      <c r="Q3080" t="s">
        <v>995</v>
      </c>
      <c r="R3080" t="s">
        <v>995</v>
      </c>
      <c r="S3080" t="s">
        <v>995</v>
      </c>
      <c r="T3080" t="s">
        <v>995</v>
      </c>
      <c r="U3080" t="s">
        <v>995</v>
      </c>
      <c r="V3080" t="s">
        <v>995</v>
      </c>
      <c r="W3080" t="s">
        <v>995</v>
      </c>
      <c r="X3080" t="s">
        <v>995</v>
      </c>
      <c r="Y3080" t="s">
        <v>995</v>
      </c>
      <c r="Z3080" t="s">
        <v>995</v>
      </c>
      <c r="AA3080" t="s">
        <v>995</v>
      </c>
      <c r="AB3080" t="s">
        <v>995</v>
      </c>
      <c r="AC3080" t="s">
        <v>995</v>
      </c>
      <c r="AD3080" t="s">
        <v>995</v>
      </c>
      <c r="AE3080" t="s">
        <v>995</v>
      </c>
      <c r="AF3080" t="s">
        <v>995</v>
      </c>
      <c r="AG3080" t="s">
        <v>995</v>
      </c>
      <c r="AH3080" t="s">
        <v>995</v>
      </c>
      <c r="AI3080" t="s">
        <v>995</v>
      </c>
      <c r="AJ3080" t="s">
        <v>995</v>
      </c>
      <c r="AK3080" t="s">
        <v>995</v>
      </c>
      <c r="AL3080" t="s">
        <v>995</v>
      </c>
      <c r="AM3080" t="s">
        <v>995</v>
      </c>
      <c r="AN3080" t="s">
        <v>995</v>
      </c>
      <c r="AO3080" t="s">
        <v>995</v>
      </c>
      <c r="AP3080" t="s">
        <v>995</v>
      </c>
      <c r="AQ3080" s="286" t="s">
        <v>855</v>
      </c>
    </row>
    <row r="3081" spans="1:47" x14ac:dyDescent="0.3">
      <c r="A3081" s="285">
        <v>122185</v>
      </c>
      <c r="B3081" s="286" t="s">
        <v>539</v>
      </c>
      <c r="C3081" t="s">
        <v>995</v>
      </c>
      <c r="D3081" t="s">
        <v>995</v>
      </c>
      <c r="E3081" t="s">
        <v>995</v>
      </c>
      <c r="F3081" t="s">
        <v>995</v>
      </c>
      <c r="G3081" t="s">
        <v>995</v>
      </c>
      <c r="H3081" t="s">
        <v>995</v>
      </c>
      <c r="I3081" t="s">
        <v>995</v>
      </c>
      <c r="J3081" t="s">
        <v>995</v>
      </c>
      <c r="K3081" t="s">
        <v>995</v>
      </c>
      <c r="L3081" t="s">
        <v>995</v>
      </c>
      <c r="M3081" t="s">
        <v>995</v>
      </c>
      <c r="N3081" t="s">
        <v>995</v>
      </c>
      <c r="O3081" t="s">
        <v>995</v>
      </c>
      <c r="P3081" t="s">
        <v>995</v>
      </c>
      <c r="Q3081" t="s">
        <v>995</v>
      </c>
      <c r="R3081" t="s">
        <v>995</v>
      </c>
      <c r="S3081" t="s">
        <v>995</v>
      </c>
      <c r="T3081" t="s">
        <v>995</v>
      </c>
      <c r="U3081" t="s">
        <v>995</v>
      </c>
      <c r="V3081" t="s">
        <v>995</v>
      </c>
      <c r="W3081" t="s">
        <v>995</v>
      </c>
      <c r="X3081" t="s">
        <v>995</v>
      </c>
      <c r="Y3081" t="s">
        <v>995</v>
      </c>
      <c r="Z3081" t="s">
        <v>995</v>
      </c>
      <c r="AA3081" t="s">
        <v>995</v>
      </c>
      <c r="AB3081" t="s">
        <v>995</v>
      </c>
      <c r="AC3081" t="s">
        <v>995</v>
      </c>
      <c r="AD3081" t="s">
        <v>995</v>
      </c>
      <c r="AE3081" t="s">
        <v>995</v>
      </c>
      <c r="AF3081" t="s">
        <v>995</v>
      </c>
      <c r="AG3081" t="s">
        <v>995</v>
      </c>
      <c r="AH3081" t="s">
        <v>995</v>
      </c>
      <c r="AI3081" t="s">
        <v>995</v>
      </c>
      <c r="AJ3081" t="s">
        <v>995</v>
      </c>
      <c r="AK3081" t="s">
        <v>995</v>
      </c>
      <c r="AL3081" t="s">
        <v>995</v>
      </c>
      <c r="AM3081" t="s">
        <v>995</v>
      </c>
      <c r="AN3081" t="s">
        <v>995</v>
      </c>
      <c r="AO3081" t="s">
        <v>995</v>
      </c>
      <c r="AP3081" t="s">
        <v>995</v>
      </c>
      <c r="AQ3081" s="286" t="s">
        <v>855</v>
      </c>
    </row>
    <row r="3082" spans="1:47" x14ac:dyDescent="0.3">
      <c r="A3082" s="285">
        <v>122186</v>
      </c>
      <c r="B3082" s="286" t="s">
        <v>540</v>
      </c>
      <c r="AQ3082" s="286" t="s">
        <v>394</v>
      </c>
    </row>
    <row r="3083" spans="1:47" x14ac:dyDescent="0.3">
      <c r="A3083" s="285">
        <v>122187</v>
      </c>
      <c r="B3083" s="286" t="s">
        <v>539</v>
      </c>
      <c r="C3083" t="s">
        <v>995</v>
      </c>
      <c r="D3083" t="s">
        <v>995</v>
      </c>
      <c r="E3083" t="s">
        <v>995</v>
      </c>
      <c r="F3083" t="s">
        <v>995</v>
      </c>
      <c r="G3083" t="s">
        <v>995</v>
      </c>
      <c r="H3083" t="s">
        <v>995</v>
      </c>
      <c r="I3083" t="s">
        <v>995</v>
      </c>
      <c r="J3083" t="s">
        <v>995</v>
      </c>
      <c r="K3083" t="s">
        <v>995</v>
      </c>
      <c r="L3083" t="s">
        <v>995</v>
      </c>
      <c r="M3083" t="s">
        <v>995</v>
      </c>
      <c r="N3083" t="s">
        <v>995</v>
      </c>
      <c r="O3083" t="s">
        <v>995</v>
      </c>
      <c r="P3083" t="s">
        <v>995</v>
      </c>
      <c r="Q3083" t="s">
        <v>995</v>
      </c>
      <c r="R3083" t="s">
        <v>995</v>
      </c>
      <c r="S3083" t="s">
        <v>995</v>
      </c>
      <c r="T3083" t="s">
        <v>995</v>
      </c>
      <c r="U3083" t="s">
        <v>995</v>
      </c>
      <c r="V3083" t="s">
        <v>995</v>
      </c>
      <c r="W3083" t="s">
        <v>995</v>
      </c>
      <c r="X3083" t="s">
        <v>995</v>
      </c>
      <c r="Y3083" t="s">
        <v>995</v>
      </c>
      <c r="Z3083" t="s">
        <v>995</v>
      </c>
      <c r="AA3083" t="s">
        <v>995</v>
      </c>
      <c r="AB3083" t="s">
        <v>995</v>
      </c>
      <c r="AC3083" t="s">
        <v>995</v>
      </c>
      <c r="AD3083" t="s">
        <v>995</v>
      </c>
      <c r="AE3083" t="s">
        <v>995</v>
      </c>
      <c r="AF3083" t="s">
        <v>995</v>
      </c>
      <c r="AG3083" t="s">
        <v>995</v>
      </c>
      <c r="AH3083" t="s">
        <v>995</v>
      </c>
      <c r="AI3083" t="s">
        <v>995</v>
      </c>
      <c r="AJ3083" t="s">
        <v>995</v>
      </c>
      <c r="AK3083" t="s">
        <v>995</v>
      </c>
      <c r="AL3083" t="s">
        <v>995</v>
      </c>
      <c r="AM3083" t="s">
        <v>995</v>
      </c>
      <c r="AN3083" t="s">
        <v>995</v>
      </c>
      <c r="AO3083" t="s">
        <v>995</v>
      </c>
      <c r="AP3083" t="s">
        <v>995</v>
      </c>
      <c r="AQ3083" s="286" t="s">
        <v>855</v>
      </c>
    </row>
    <row r="3084" spans="1:47" ht="21.6" x14ac:dyDescent="0.3">
      <c r="A3084" s="285">
        <v>122188</v>
      </c>
      <c r="B3084" s="286" t="s">
        <v>61</v>
      </c>
      <c r="C3084" t="s">
        <v>224</v>
      </c>
      <c r="D3084" t="s">
        <v>224</v>
      </c>
      <c r="E3084" t="s">
        <v>224</v>
      </c>
      <c r="F3084" t="s">
        <v>224</v>
      </c>
      <c r="G3084" t="s">
        <v>224</v>
      </c>
      <c r="H3084" t="s">
        <v>226</v>
      </c>
      <c r="I3084" t="s">
        <v>226</v>
      </c>
      <c r="J3084" t="s">
        <v>225</v>
      </c>
      <c r="K3084" t="s">
        <v>226</v>
      </c>
      <c r="L3084" t="s">
        <v>226</v>
      </c>
      <c r="M3084" t="s">
        <v>226</v>
      </c>
      <c r="N3084" t="s">
        <v>226</v>
      </c>
      <c r="O3084" t="s">
        <v>226</v>
      </c>
      <c r="P3084" t="s">
        <v>226</v>
      </c>
      <c r="Q3084" t="s">
        <v>226</v>
      </c>
      <c r="R3084" t="s">
        <v>225</v>
      </c>
      <c r="S3084" t="s">
        <v>225</v>
      </c>
      <c r="T3084" t="s">
        <v>226</v>
      </c>
      <c r="U3084" t="s">
        <v>226</v>
      </c>
      <c r="V3084" t="s">
        <v>225</v>
      </c>
      <c r="W3084" t="s">
        <v>226</v>
      </c>
      <c r="X3084" t="s">
        <v>226</v>
      </c>
      <c r="Y3084" t="s">
        <v>224</v>
      </c>
      <c r="Z3084" t="s">
        <v>226</v>
      </c>
      <c r="AA3084" t="s">
        <v>226</v>
      </c>
      <c r="AB3084" t="s">
        <v>224</v>
      </c>
      <c r="AC3084" t="s">
        <v>226</v>
      </c>
      <c r="AD3084" t="s">
        <v>224</v>
      </c>
      <c r="AE3084" t="s">
        <v>226</v>
      </c>
      <c r="AF3084" t="s">
        <v>226</v>
      </c>
      <c r="AG3084" t="s">
        <v>225</v>
      </c>
      <c r="AH3084" t="s">
        <v>225</v>
      </c>
      <c r="AI3084" t="s">
        <v>224</v>
      </c>
      <c r="AJ3084" t="s">
        <v>226</v>
      </c>
      <c r="AK3084" t="s">
        <v>225</v>
      </c>
      <c r="AL3084" t="s">
        <v>226</v>
      </c>
      <c r="AM3084" t="s">
        <v>225</v>
      </c>
      <c r="AN3084" t="s">
        <v>226</v>
      </c>
      <c r="AO3084" t="s">
        <v>225</v>
      </c>
      <c r="AP3084" t="s">
        <v>225</v>
      </c>
      <c r="AQ3084" s="286" t="s">
        <v>394</v>
      </c>
      <c r="AR3084" s="305"/>
      <c r="AS3084" s="235"/>
    </row>
    <row r="3085" spans="1:47" ht="21.6" x14ac:dyDescent="0.3">
      <c r="A3085" s="285">
        <v>122189</v>
      </c>
      <c r="B3085" s="286" t="s">
        <v>538</v>
      </c>
      <c r="C3085" t="s">
        <v>226</v>
      </c>
      <c r="D3085" t="s">
        <v>226</v>
      </c>
      <c r="E3085" t="s">
        <v>226</v>
      </c>
      <c r="F3085" t="s">
        <v>226</v>
      </c>
      <c r="G3085" t="s">
        <v>224</v>
      </c>
      <c r="H3085" t="s">
        <v>224</v>
      </c>
      <c r="I3085" t="s">
        <v>224</v>
      </c>
      <c r="J3085" t="s">
        <v>224</v>
      </c>
      <c r="K3085" t="s">
        <v>226</v>
      </c>
      <c r="L3085" t="s">
        <v>224</v>
      </c>
      <c r="M3085" t="s">
        <v>224</v>
      </c>
      <c r="N3085" t="s">
        <v>226</v>
      </c>
      <c r="O3085" t="s">
        <v>226</v>
      </c>
      <c r="P3085" t="s">
        <v>226</v>
      </c>
      <c r="Q3085" t="s">
        <v>226</v>
      </c>
      <c r="R3085" t="s">
        <v>224</v>
      </c>
      <c r="S3085" t="s">
        <v>224</v>
      </c>
      <c r="T3085" t="s">
        <v>224</v>
      </c>
      <c r="U3085" t="s">
        <v>226</v>
      </c>
      <c r="V3085" t="s">
        <v>226</v>
      </c>
      <c r="W3085" t="s">
        <v>225</v>
      </c>
      <c r="X3085" t="s">
        <v>224</v>
      </c>
      <c r="Y3085" t="s">
        <v>225</v>
      </c>
      <c r="Z3085" t="s">
        <v>226</v>
      </c>
      <c r="AA3085" t="s">
        <v>224</v>
      </c>
      <c r="AB3085" t="s">
        <v>226</v>
      </c>
      <c r="AC3085" t="s">
        <v>226</v>
      </c>
      <c r="AD3085" t="s">
        <v>224</v>
      </c>
      <c r="AE3085" t="s">
        <v>224</v>
      </c>
      <c r="AF3085" t="s">
        <v>224</v>
      </c>
      <c r="AG3085" t="s">
        <v>394</v>
      </c>
      <c r="AH3085" t="s">
        <v>394</v>
      </c>
      <c r="AI3085" t="s">
        <v>394</v>
      </c>
      <c r="AJ3085" t="s">
        <v>394</v>
      </c>
      <c r="AK3085" t="s">
        <v>394</v>
      </c>
      <c r="AL3085" t="s">
        <v>394</v>
      </c>
      <c r="AM3085" t="s">
        <v>394</v>
      </c>
      <c r="AN3085" t="s">
        <v>394</v>
      </c>
      <c r="AO3085" t="s">
        <v>394</v>
      </c>
      <c r="AP3085" t="s">
        <v>394</v>
      </c>
      <c r="AQ3085" s="286" t="s">
        <v>394</v>
      </c>
      <c r="AR3085" s="305"/>
      <c r="AS3085" s="235"/>
    </row>
    <row r="3086" spans="1:47" x14ac:dyDescent="0.3">
      <c r="A3086" s="285">
        <v>122192</v>
      </c>
      <c r="B3086" s="286" t="s">
        <v>539</v>
      </c>
      <c r="C3086" t="s">
        <v>995</v>
      </c>
      <c r="D3086" t="s">
        <v>995</v>
      </c>
      <c r="E3086" t="s">
        <v>995</v>
      </c>
      <c r="F3086" t="s">
        <v>995</v>
      </c>
      <c r="G3086" t="s">
        <v>995</v>
      </c>
      <c r="H3086" t="s">
        <v>995</v>
      </c>
      <c r="I3086" t="s">
        <v>995</v>
      </c>
      <c r="J3086" t="s">
        <v>995</v>
      </c>
      <c r="K3086" t="s">
        <v>995</v>
      </c>
      <c r="L3086" t="s">
        <v>995</v>
      </c>
      <c r="M3086" t="s">
        <v>995</v>
      </c>
      <c r="N3086" t="s">
        <v>995</v>
      </c>
      <c r="O3086" t="s">
        <v>995</v>
      </c>
      <c r="P3086" t="s">
        <v>995</v>
      </c>
      <c r="Q3086" t="s">
        <v>995</v>
      </c>
      <c r="R3086" t="s">
        <v>995</v>
      </c>
      <c r="S3086" t="s">
        <v>995</v>
      </c>
      <c r="T3086" t="s">
        <v>995</v>
      </c>
      <c r="U3086" t="s">
        <v>995</v>
      </c>
      <c r="V3086" t="s">
        <v>995</v>
      </c>
      <c r="W3086" t="s">
        <v>995</v>
      </c>
      <c r="X3086" t="s">
        <v>995</v>
      </c>
      <c r="Y3086" t="s">
        <v>995</v>
      </c>
      <c r="Z3086" t="s">
        <v>995</v>
      </c>
      <c r="AA3086" t="s">
        <v>995</v>
      </c>
      <c r="AB3086" t="s">
        <v>995</v>
      </c>
      <c r="AC3086" t="s">
        <v>995</v>
      </c>
      <c r="AD3086" t="s">
        <v>995</v>
      </c>
      <c r="AE3086" t="s">
        <v>995</v>
      </c>
      <c r="AF3086" t="s">
        <v>995</v>
      </c>
      <c r="AG3086" t="s">
        <v>995</v>
      </c>
      <c r="AH3086" t="s">
        <v>995</v>
      </c>
      <c r="AI3086" t="s">
        <v>995</v>
      </c>
      <c r="AJ3086" t="s">
        <v>995</v>
      </c>
      <c r="AK3086" t="s">
        <v>995</v>
      </c>
      <c r="AL3086" t="s">
        <v>995</v>
      </c>
      <c r="AM3086" t="s">
        <v>995</v>
      </c>
      <c r="AN3086" t="s">
        <v>995</v>
      </c>
      <c r="AO3086" t="s">
        <v>995</v>
      </c>
      <c r="AP3086" t="s">
        <v>995</v>
      </c>
      <c r="AQ3086" s="286" t="s">
        <v>855</v>
      </c>
    </row>
    <row r="3087" spans="1:47" x14ac:dyDescent="0.3">
      <c r="A3087" s="285">
        <v>122193</v>
      </c>
      <c r="B3087" s="286" t="s">
        <v>539</v>
      </c>
      <c r="C3087" t="s">
        <v>995</v>
      </c>
      <c r="D3087" t="s">
        <v>995</v>
      </c>
      <c r="E3087" t="s">
        <v>995</v>
      </c>
      <c r="F3087" t="s">
        <v>995</v>
      </c>
      <c r="G3087" t="s">
        <v>995</v>
      </c>
      <c r="H3087" t="s">
        <v>995</v>
      </c>
      <c r="I3087" t="s">
        <v>995</v>
      </c>
      <c r="J3087" t="s">
        <v>995</v>
      </c>
      <c r="K3087" t="s">
        <v>995</v>
      </c>
      <c r="L3087" t="s">
        <v>995</v>
      </c>
      <c r="M3087" t="s">
        <v>995</v>
      </c>
      <c r="N3087" t="s">
        <v>995</v>
      </c>
      <c r="O3087" t="s">
        <v>995</v>
      </c>
      <c r="P3087" t="s">
        <v>995</v>
      </c>
      <c r="Q3087" t="s">
        <v>995</v>
      </c>
      <c r="R3087" t="s">
        <v>995</v>
      </c>
      <c r="S3087" t="s">
        <v>995</v>
      </c>
      <c r="T3087" t="s">
        <v>995</v>
      </c>
      <c r="U3087" t="s">
        <v>995</v>
      </c>
      <c r="V3087" t="s">
        <v>995</v>
      </c>
      <c r="W3087" t="s">
        <v>995</v>
      </c>
      <c r="X3087" t="s">
        <v>995</v>
      </c>
      <c r="Y3087" t="s">
        <v>995</v>
      </c>
      <c r="Z3087" t="s">
        <v>995</v>
      </c>
      <c r="AA3087" t="s">
        <v>995</v>
      </c>
      <c r="AB3087" t="s">
        <v>995</v>
      </c>
      <c r="AC3087" t="s">
        <v>995</v>
      </c>
      <c r="AD3087" t="s">
        <v>995</v>
      </c>
      <c r="AE3087" t="s">
        <v>995</v>
      </c>
      <c r="AF3087" t="s">
        <v>995</v>
      </c>
      <c r="AG3087" t="s">
        <v>995</v>
      </c>
      <c r="AH3087" t="s">
        <v>995</v>
      </c>
      <c r="AI3087" t="s">
        <v>995</v>
      </c>
      <c r="AJ3087" t="s">
        <v>995</v>
      </c>
      <c r="AK3087" t="s">
        <v>995</v>
      </c>
      <c r="AL3087" t="s">
        <v>995</v>
      </c>
      <c r="AM3087" t="s">
        <v>995</v>
      </c>
      <c r="AN3087" t="s">
        <v>995</v>
      </c>
      <c r="AO3087" t="s">
        <v>995</v>
      </c>
      <c r="AP3087" t="s">
        <v>995</v>
      </c>
      <c r="AQ3087" s="286" t="s">
        <v>855</v>
      </c>
    </row>
    <row r="3088" spans="1:47" x14ac:dyDescent="0.3">
      <c r="A3088" s="285">
        <v>122194</v>
      </c>
      <c r="B3088" s="286" t="s">
        <v>539</v>
      </c>
      <c r="C3088" t="s">
        <v>995</v>
      </c>
      <c r="D3088" t="s">
        <v>995</v>
      </c>
      <c r="E3088" t="s">
        <v>995</v>
      </c>
      <c r="F3088" t="s">
        <v>995</v>
      </c>
      <c r="G3088" t="s">
        <v>995</v>
      </c>
      <c r="H3088" t="s">
        <v>995</v>
      </c>
      <c r="I3088" t="s">
        <v>995</v>
      </c>
      <c r="J3088" t="s">
        <v>995</v>
      </c>
      <c r="K3088" t="s">
        <v>995</v>
      </c>
      <c r="L3088" t="s">
        <v>995</v>
      </c>
      <c r="M3088" t="s">
        <v>995</v>
      </c>
      <c r="N3088" t="s">
        <v>995</v>
      </c>
      <c r="O3088" t="s">
        <v>995</v>
      </c>
      <c r="P3088" t="s">
        <v>995</v>
      </c>
      <c r="Q3088" t="s">
        <v>995</v>
      </c>
      <c r="R3088" t="s">
        <v>995</v>
      </c>
      <c r="S3088" t="s">
        <v>995</v>
      </c>
      <c r="T3088" t="s">
        <v>995</v>
      </c>
      <c r="U3088" t="s">
        <v>995</v>
      </c>
      <c r="V3088" t="s">
        <v>995</v>
      </c>
      <c r="W3088" t="s">
        <v>995</v>
      </c>
      <c r="X3088" t="s">
        <v>995</v>
      </c>
      <c r="Y3088" t="s">
        <v>995</v>
      </c>
      <c r="Z3088" t="s">
        <v>995</v>
      </c>
      <c r="AA3088" t="s">
        <v>995</v>
      </c>
      <c r="AB3088" t="s">
        <v>995</v>
      </c>
      <c r="AC3088" t="s">
        <v>995</v>
      </c>
      <c r="AD3088" t="s">
        <v>995</v>
      </c>
      <c r="AE3088" t="s">
        <v>995</v>
      </c>
      <c r="AF3088" t="s">
        <v>995</v>
      </c>
      <c r="AG3088" t="s">
        <v>995</v>
      </c>
      <c r="AH3088" t="s">
        <v>995</v>
      </c>
      <c r="AI3088" t="s">
        <v>995</v>
      </c>
      <c r="AJ3088" t="s">
        <v>995</v>
      </c>
      <c r="AK3088" t="s">
        <v>995</v>
      </c>
      <c r="AL3088" t="s">
        <v>995</v>
      </c>
      <c r="AM3088" t="s">
        <v>995</v>
      </c>
      <c r="AN3088" t="s">
        <v>995</v>
      </c>
      <c r="AO3088" t="s">
        <v>995</v>
      </c>
      <c r="AP3088" t="s">
        <v>995</v>
      </c>
      <c r="AQ3088" s="286" t="s">
        <v>855</v>
      </c>
    </row>
    <row r="3089" spans="1:47" x14ac:dyDescent="0.3">
      <c r="A3089" s="285">
        <v>122195</v>
      </c>
      <c r="B3089" s="286" t="s">
        <v>539</v>
      </c>
      <c r="C3089" t="s">
        <v>995</v>
      </c>
      <c r="D3089" t="s">
        <v>995</v>
      </c>
      <c r="E3089" t="s">
        <v>995</v>
      </c>
      <c r="F3089" t="s">
        <v>995</v>
      </c>
      <c r="G3089" t="s">
        <v>995</v>
      </c>
      <c r="H3089" t="s">
        <v>995</v>
      </c>
      <c r="I3089" t="s">
        <v>995</v>
      </c>
      <c r="J3089" t="s">
        <v>995</v>
      </c>
      <c r="K3089" t="s">
        <v>995</v>
      </c>
      <c r="L3089" t="s">
        <v>995</v>
      </c>
      <c r="M3089" t="s">
        <v>995</v>
      </c>
      <c r="N3089" t="s">
        <v>995</v>
      </c>
      <c r="O3089" t="s">
        <v>995</v>
      </c>
      <c r="P3089" t="s">
        <v>995</v>
      </c>
      <c r="Q3089" t="s">
        <v>995</v>
      </c>
      <c r="R3089" t="s">
        <v>995</v>
      </c>
      <c r="S3089" t="s">
        <v>995</v>
      </c>
      <c r="T3089" t="s">
        <v>995</v>
      </c>
      <c r="U3089" t="s">
        <v>995</v>
      </c>
      <c r="V3089" t="s">
        <v>995</v>
      </c>
      <c r="W3089" t="s">
        <v>995</v>
      </c>
      <c r="X3089" t="s">
        <v>995</v>
      </c>
      <c r="Y3089" t="s">
        <v>995</v>
      </c>
      <c r="Z3089" t="s">
        <v>995</v>
      </c>
      <c r="AA3089" t="s">
        <v>995</v>
      </c>
      <c r="AB3089" t="s">
        <v>995</v>
      </c>
      <c r="AC3089" t="s">
        <v>995</v>
      </c>
      <c r="AD3089" t="s">
        <v>995</v>
      </c>
      <c r="AE3089" t="s">
        <v>995</v>
      </c>
      <c r="AF3089" t="s">
        <v>995</v>
      </c>
      <c r="AG3089" t="s">
        <v>995</v>
      </c>
      <c r="AH3089" t="s">
        <v>995</v>
      </c>
      <c r="AI3089" t="s">
        <v>995</v>
      </c>
      <c r="AJ3089" t="s">
        <v>995</v>
      </c>
      <c r="AK3089" t="s">
        <v>995</v>
      </c>
      <c r="AL3089" t="s">
        <v>995</v>
      </c>
      <c r="AM3089" t="s">
        <v>995</v>
      </c>
      <c r="AN3089" t="s">
        <v>995</v>
      </c>
      <c r="AO3089" t="s">
        <v>995</v>
      </c>
      <c r="AP3089" t="s">
        <v>995</v>
      </c>
      <c r="AQ3089" s="286" t="s">
        <v>855</v>
      </c>
    </row>
    <row r="3090" spans="1:47" x14ac:dyDescent="0.3">
      <c r="A3090" s="285">
        <v>122196</v>
      </c>
      <c r="B3090" s="286" t="s">
        <v>539</v>
      </c>
      <c r="C3090" t="s">
        <v>995</v>
      </c>
      <c r="D3090" t="s">
        <v>995</v>
      </c>
      <c r="E3090" t="s">
        <v>995</v>
      </c>
      <c r="F3090" t="s">
        <v>995</v>
      </c>
      <c r="G3090" t="s">
        <v>995</v>
      </c>
      <c r="H3090" t="s">
        <v>995</v>
      </c>
      <c r="I3090" t="s">
        <v>995</v>
      </c>
      <c r="J3090" t="s">
        <v>995</v>
      </c>
      <c r="K3090" t="s">
        <v>995</v>
      </c>
      <c r="L3090" t="s">
        <v>995</v>
      </c>
      <c r="M3090" t="s">
        <v>995</v>
      </c>
      <c r="N3090" t="s">
        <v>995</v>
      </c>
      <c r="O3090" t="s">
        <v>995</v>
      </c>
      <c r="P3090" t="s">
        <v>995</v>
      </c>
      <c r="Q3090" t="s">
        <v>995</v>
      </c>
      <c r="R3090" t="s">
        <v>995</v>
      </c>
      <c r="S3090" t="s">
        <v>995</v>
      </c>
      <c r="T3090" t="s">
        <v>995</v>
      </c>
      <c r="U3090" t="s">
        <v>995</v>
      </c>
      <c r="V3090" t="s">
        <v>995</v>
      </c>
      <c r="W3090" t="s">
        <v>995</v>
      </c>
      <c r="X3090" t="s">
        <v>995</v>
      </c>
      <c r="Y3090" t="s">
        <v>995</v>
      </c>
      <c r="Z3090" t="s">
        <v>995</v>
      </c>
      <c r="AA3090" t="s">
        <v>995</v>
      </c>
      <c r="AB3090" t="s">
        <v>995</v>
      </c>
      <c r="AC3090" t="s">
        <v>995</v>
      </c>
      <c r="AD3090" t="s">
        <v>995</v>
      </c>
      <c r="AE3090" t="s">
        <v>995</v>
      </c>
      <c r="AF3090" t="s">
        <v>995</v>
      </c>
      <c r="AG3090" t="s">
        <v>995</v>
      </c>
      <c r="AH3090" t="s">
        <v>995</v>
      </c>
      <c r="AI3090" t="s">
        <v>995</v>
      </c>
      <c r="AJ3090" t="s">
        <v>995</v>
      </c>
      <c r="AK3090" t="s">
        <v>995</v>
      </c>
      <c r="AL3090" t="s">
        <v>995</v>
      </c>
      <c r="AM3090" t="s">
        <v>995</v>
      </c>
      <c r="AN3090" t="s">
        <v>995</v>
      </c>
      <c r="AO3090" t="s">
        <v>995</v>
      </c>
      <c r="AP3090" t="s">
        <v>995</v>
      </c>
      <c r="AQ3090" s="286" t="s">
        <v>855</v>
      </c>
    </row>
    <row r="3091" spans="1:47" x14ac:dyDescent="0.3">
      <c r="A3091" s="285">
        <v>122197</v>
      </c>
      <c r="B3091" s="286" t="s">
        <v>539</v>
      </c>
      <c r="C3091" t="s">
        <v>995</v>
      </c>
      <c r="D3091" t="s">
        <v>995</v>
      </c>
      <c r="E3091" t="s">
        <v>995</v>
      </c>
      <c r="F3091" t="s">
        <v>995</v>
      </c>
      <c r="G3091" t="s">
        <v>995</v>
      </c>
      <c r="H3091" t="s">
        <v>995</v>
      </c>
      <c r="I3091" t="s">
        <v>995</v>
      </c>
      <c r="J3091" t="s">
        <v>995</v>
      </c>
      <c r="K3091" t="s">
        <v>995</v>
      </c>
      <c r="L3091" t="s">
        <v>995</v>
      </c>
      <c r="M3091" t="s">
        <v>995</v>
      </c>
      <c r="N3091" t="s">
        <v>995</v>
      </c>
      <c r="O3091" t="s">
        <v>995</v>
      </c>
      <c r="P3091" t="s">
        <v>995</v>
      </c>
      <c r="Q3091" t="s">
        <v>995</v>
      </c>
      <c r="R3091" t="s">
        <v>995</v>
      </c>
      <c r="S3091" t="s">
        <v>995</v>
      </c>
      <c r="T3091" t="s">
        <v>995</v>
      </c>
      <c r="U3091" t="s">
        <v>995</v>
      </c>
      <c r="V3091" t="s">
        <v>995</v>
      </c>
      <c r="W3091" t="s">
        <v>995</v>
      </c>
      <c r="X3091" t="s">
        <v>995</v>
      </c>
      <c r="Y3091" t="s">
        <v>995</v>
      </c>
      <c r="Z3091" t="s">
        <v>995</v>
      </c>
      <c r="AA3091" t="s">
        <v>995</v>
      </c>
      <c r="AB3091" t="s">
        <v>995</v>
      </c>
      <c r="AC3091" t="s">
        <v>995</v>
      </c>
      <c r="AD3091" t="s">
        <v>995</v>
      </c>
      <c r="AE3091" t="s">
        <v>995</v>
      </c>
      <c r="AF3091" t="s">
        <v>995</v>
      </c>
      <c r="AG3091" t="s">
        <v>995</v>
      </c>
      <c r="AH3091" t="s">
        <v>995</v>
      </c>
      <c r="AI3091" t="s">
        <v>995</v>
      </c>
      <c r="AJ3091" t="s">
        <v>995</v>
      </c>
      <c r="AK3091" t="s">
        <v>995</v>
      </c>
      <c r="AL3091" t="s">
        <v>995</v>
      </c>
      <c r="AM3091" t="s">
        <v>995</v>
      </c>
      <c r="AN3091" t="s">
        <v>995</v>
      </c>
      <c r="AO3091" t="s">
        <v>995</v>
      </c>
      <c r="AP3091" t="s">
        <v>995</v>
      </c>
      <c r="AQ3091" s="286" t="s">
        <v>855</v>
      </c>
    </row>
    <row r="3092" spans="1:47" x14ac:dyDescent="0.3">
      <c r="A3092" s="285">
        <v>122198</v>
      </c>
      <c r="B3092" s="286" t="s">
        <v>539</v>
      </c>
      <c r="C3092" t="s">
        <v>995</v>
      </c>
      <c r="D3092" t="s">
        <v>995</v>
      </c>
      <c r="E3092" t="s">
        <v>995</v>
      </c>
      <c r="F3092" t="s">
        <v>995</v>
      </c>
      <c r="G3092" t="s">
        <v>995</v>
      </c>
      <c r="H3092" t="s">
        <v>995</v>
      </c>
      <c r="I3092" t="s">
        <v>995</v>
      </c>
      <c r="J3092" t="s">
        <v>995</v>
      </c>
      <c r="K3092" t="s">
        <v>995</v>
      </c>
      <c r="L3092" t="s">
        <v>995</v>
      </c>
      <c r="M3092" t="s">
        <v>995</v>
      </c>
      <c r="N3092" t="s">
        <v>995</v>
      </c>
      <c r="O3092" t="s">
        <v>995</v>
      </c>
      <c r="P3092" t="s">
        <v>995</v>
      </c>
      <c r="Q3092" t="s">
        <v>995</v>
      </c>
      <c r="R3092" t="s">
        <v>995</v>
      </c>
      <c r="S3092" t="s">
        <v>995</v>
      </c>
      <c r="T3092" t="s">
        <v>995</v>
      </c>
      <c r="U3092" t="s">
        <v>995</v>
      </c>
      <c r="V3092" t="s">
        <v>995</v>
      </c>
      <c r="W3092" t="s">
        <v>995</v>
      </c>
      <c r="X3092" t="s">
        <v>995</v>
      </c>
      <c r="Y3092" t="s">
        <v>995</v>
      </c>
      <c r="Z3092" t="s">
        <v>995</v>
      </c>
      <c r="AA3092" t="s">
        <v>995</v>
      </c>
      <c r="AB3092" t="s">
        <v>995</v>
      </c>
      <c r="AC3092" t="s">
        <v>995</v>
      </c>
      <c r="AD3092" t="s">
        <v>995</v>
      </c>
      <c r="AE3092" t="s">
        <v>995</v>
      </c>
      <c r="AF3092" t="s">
        <v>995</v>
      </c>
      <c r="AG3092" t="s">
        <v>995</v>
      </c>
      <c r="AH3092" t="s">
        <v>995</v>
      </c>
      <c r="AI3092" t="s">
        <v>995</v>
      </c>
      <c r="AJ3092" t="s">
        <v>995</v>
      </c>
      <c r="AK3092" t="s">
        <v>995</v>
      </c>
      <c r="AL3092" t="s">
        <v>995</v>
      </c>
      <c r="AM3092" t="s">
        <v>995</v>
      </c>
      <c r="AN3092" t="s">
        <v>995</v>
      </c>
      <c r="AO3092" t="s">
        <v>995</v>
      </c>
      <c r="AP3092" t="s">
        <v>995</v>
      </c>
      <c r="AQ3092" s="286" t="s">
        <v>855</v>
      </c>
    </row>
    <row r="3093" spans="1:47" x14ac:dyDescent="0.3">
      <c r="A3093" s="285">
        <v>122199</v>
      </c>
      <c r="B3093" s="286" t="s">
        <v>539</v>
      </c>
      <c r="C3093" t="s">
        <v>995</v>
      </c>
      <c r="D3093" t="s">
        <v>995</v>
      </c>
      <c r="E3093" t="s">
        <v>995</v>
      </c>
      <c r="F3093" t="s">
        <v>995</v>
      </c>
      <c r="G3093" t="s">
        <v>995</v>
      </c>
      <c r="H3093" t="s">
        <v>995</v>
      </c>
      <c r="I3093" t="s">
        <v>995</v>
      </c>
      <c r="J3093" t="s">
        <v>995</v>
      </c>
      <c r="K3093" t="s">
        <v>995</v>
      </c>
      <c r="L3093" t="s">
        <v>995</v>
      </c>
      <c r="M3093" t="s">
        <v>995</v>
      </c>
      <c r="N3093" t="s">
        <v>995</v>
      </c>
      <c r="O3093" t="s">
        <v>995</v>
      </c>
      <c r="P3093" t="s">
        <v>995</v>
      </c>
      <c r="Q3093" t="s">
        <v>995</v>
      </c>
      <c r="R3093" t="s">
        <v>995</v>
      </c>
      <c r="S3093" t="s">
        <v>995</v>
      </c>
      <c r="T3093" t="s">
        <v>995</v>
      </c>
      <c r="U3093" t="s">
        <v>995</v>
      </c>
      <c r="V3093" t="s">
        <v>995</v>
      </c>
      <c r="W3093" t="s">
        <v>995</v>
      </c>
      <c r="X3093" t="s">
        <v>995</v>
      </c>
      <c r="Y3093" t="s">
        <v>995</v>
      </c>
      <c r="Z3093" t="s">
        <v>995</v>
      </c>
      <c r="AA3093" t="s">
        <v>995</v>
      </c>
      <c r="AB3093" t="s">
        <v>995</v>
      </c>
      <c r="AC3093" t="s">
        <v>995</v>
      </c>
      <c r="AD3093" t="s">
        <v>995</v>
      </c>
      <c r="AE3093" t="s">
        <v>995</v>
      </c>
      <c r="AF3093" t="s">
        <v>995</v>
      </c>
      <c r="AG3093" t="s">
        <v>995</v>
      </c>
      <c r="AH3093" t="s">
        <v>995</v>
      </c>
      <c r="AI3093" t="s">
        <v>995</v>
      </c>
      <c r="AJ3093" t="s">
        <v>995</v>
      </c>
      <c r="AK3093" t="s">
        <v>995</v>
      </c>
      <c r="AL3093" t="s">
        <v>995</v>
      </c>
      <c r="AM3093" t="s">
        <v>995</v>
      </c>
      <c r="AN3093" t="s">
        <v>995</v>
      </c>
      <c r="AO3093" t="s">
        <v>995</v>
      </c>
      <c r="AP3093" t="s">
        <v>995</v>
      </c>
      <c r="AQ3093" s="286" t="s">
        <v>855</v>
      </c>
    </row>
    <row r="3094" spans="1:47" x14ac:dyDescent="0.3">
      <c r="A3094" s="285">
        <v>122200</v>
      </c>
      <c r="B3094" s="286" t="s">
        <v>539</v>
      </c>
      <c r="C3094" t="s">
        <v>995</v>
      </c>
      <c r="D3094" t="s">
        <v>995</v>
      </c>
      <c r="E3094" t="s">
        <v>995</v>
      </c>
      <c r="F3094" t="s">
        <v>995</v>
      </c>
      <c r="G3094" t="s">
        <v>995</v>
      </c>
      <c r="H3094" t="s">
        <v>995</v>
      </c>
      <c r="I3094" t="s">
        <v>995</v>
      </c>
      <c r="J3094" t="s">
        <v>995</v>
      </c>
      <c r="K3094" t="s">
        <v>995</v>
      </c>
      <c r="L3094" t="s">
        <v>995</v>
      </c>
      <c r="M3094" t="s">
        <v>995</v>
      </c>
      <c r="N3094" t="s">
        <v>995</v>
      </c>
      <c r="O3094" t="s">
        <v>995</v>
      </c>
      <c r="P3094" t="s">
        <v>995</v>
      </c>
      <c r="Q3094" t="s">
        <v>995</v>
      </c>
      <c r="R3094" t="s">
        <v>995</v>
      </c>
      <c r="S3094" t="s">
        <v>995</v>
      </c>
      <c r="T3094" t="s">
        <v>995</v>
      </c>
      <c r="U3094" t="s">
        <v>995</v>
      </c>
      <c r="V3094" t="s">
        <v>995</v>
      </c>
      <c r="W3094" t="s">
        <v>995</v>
      </c>
      <c r="X3094" t="s">
        <v>995</v>
      </c>
      <c r="Y3094" t="s">
        <v>995</v>
      </c>
      <c r="Z3094" t="s">
        <v>995</v>
      </c>
      <c r="AA3094" t="s">
        <v>995</v>
      </c>
      <c r="AB3094" t="s">
        <v>995</v>
      </c>
      <c r="AC3094" t="s">
        <v>995</v>
      </c>
      <c r="AD3094" t="s">
        <v>995</v>
      </c>
      <c r="AE3094" t="s">
        <v>995</v>
      </c>
      <c r="AF3094" t="s">
        <v>995</v>
      </c>
      <c r="AG3094" t="s">
        <v>995</v>
      </c>
      <c r="AH3094" t="s">
        <v>995</v>
      </c>
      <c r="AI3094" t="s">
        <v>995</v>
      </c>
      <c r="AJ3094" t="s">
        <v>995</v>
      </c>
      <c r="AK3094" t="s">
        <v>995</v>
      </c>
      <c r="AL3094" t="s">
        <v>995</v>
      </c>
      <c r="AM3094" t="s">
        <v>995</v>
      </c>
      <c r="AN3094" t="s">
        <v>995</v>
      </c>
      <c r="AO3094" t="s">
        <v>995</v>
      </c>
      <c r="AP3094" t="s">
        <v>995</v>
      </c>
      <c r="AQ3094" s="286" t="s">
        <v>855</v>
      </c>
    </row>
    <row r="3095" spans="1:47" ht="21.6" x14ac:dyDescent="0.65">
      <c r="A3095" s="285">
        <v>122201</v>
      </c>
      <c r="B3095" s="286" t="s">
        <v>540</v>
      </c>
      <c r="C3095" t="s">
        <v>224</v>
      </c>
      <c r="D3095" t="s">
        <v>226</v>
      </c>
      <c r="E3095" t="s">
        <v>226</v>
      </c>
      <c r="F3095" t="s">
        <v>226</v>
      </c>
      <c r="G3095" t="s">
        <v>226</v>
      </c>
      <c r="H3095" t="s">
        <v>226</v>
      </c>
      <c r="I3095" t="s">
        <v>226</v>
      </c>
      <c r="J3095" t="s">
        <v>224</v>
      </c>
      <c r="K3095" t="s">
        <v>226</v>
      </c>
      <c r="L3095" t="s">
        <v>226</v>
      </c>
      <c r="M3095" t="s">
        <v>995</v>
      </c>
      <c r="N3095" t="s">
        <v>226</v>
      </c>
      <c r="O3095" t="s">
        <v>226</v>
      </c>
      <c r="P3095" t="s">
        <v>224</v>
      </c>
      <c r="Q3095" t="s">
        <v>226</v>
      </c>
      <c r="R3095" t="s">
        <v>225</v>
      </c>
      <c r="S3095" t="s">
        <v>226</v>
      </c>
      <c r="T3095" t="s">
        <v>226</v>
      </c>
      <c r="U3095" t="s">
        <v>226</v>
      </c>
      <c r="V3095" t="s">
        <v>226</v>
      </c>
      <c r="W3095" t="s">
        <v>226</v>
      </c>
      <c r="X3095" t="s">
        <v>226</v>
      </c>
      <c r="Y3095" t="s">
        <v>226</v>
      </c>
      <c r="Z3095" t="s">
        <v>226</v>
      </c>
      <c r="AA3095" t="s">
        <v>226</v>
      </c>
      <c r="AB3095" t="s">
        <v>226</v>
      </c>
      <c r="AC3095" t="s">
        <v>226</v>
      </c>
      <c r="AD3095" t="s">
        <v>226</v>
      </c>
      <c r="AE3095" t="s">
        <v>226</v>
      </c>
      <c r="AF3095" t="s">
        <v>226</v>
      </c>
      <c r="AG3095" t="s">
        <v>226</v>
      </c>
      <c r="AH3095" t="s">
        <v>226</v>
      </c>
      <c r="AI3095" t="s">
        <v>225</v>
      </c>
      <c r="AJ3095" t="s">
        <v>225</v>
      </c>
      <c r="AK3095" t="s">
        <v>225</v>
      </c>
      <c r="AL3095" t="s">
        <v>225</v>
      </c>
      <c r="AM3095" t="s">
        <v>225</v>
      </c>
      <c r="AN3095" t="s">
        <v>225</v>
      </c>
      <c r="AO3095" t="s">
        <v>225</v>
      </c>
      <c r="AP3095" t="s">
        <v>225</v>
      </c>
      <c r="AQ3095" s="288"/>
      <c r="AR3095" s="304"/>
      <c r="AS3095" s="304"/>
      <c r="AU3095"/>
    </row>
    <row r="3096" spans="1:47" x14ac:dyDescent="0.3">
      <c r="A3096" s="285">
        <v>122202</v>
      </c>
      <c r="B3096" s="286" t="s">
        <v>539</v>
      </c>
      <c r="C3096" t="s">
        <v>995</v>
      </c>
      <c r="D3096" t="s">
        <v>995</v>
      </c>
      <c r="E3096" t="s">
        <v>995</v>
      </c>
      <c r="F3096" t="s">
        <v>995</v>
      </c>
      <c r="G3096" t="s">
        <v>995</v>
      </c>
      <c r="H3096" t="s">
        <v>995</v>
      </c>
      <c r="I3096" t="s">
        <v>995</v>
      </c>
      <c r="J3096" t="s">
        <v>995</v>
      </c>
      <c r="K3096" t="s">
        <v>995</v>
      </c>
      <c r="L3096" t="s">
        <v>995</v>
      </c>
      <c r="M3096" t="s">
        <v>995</v>
      </c>
      <c r="N3096" t="s">
        <v>995</v>
      </c>
      <c r="O3096" t="s">
        <v>995</v>
      </c>
      <c r="P3096" t="s">
        <v>995</v>
      </c>
      <c r="Q3096" t="s">
        <v>995</v>
      </c>
      <c r="R3096" t="s">
        <v>995</v>
      </c>
      <c r="S3096" t="s">
        <v>995</v>
      </c>
      <c r="T3096" t="s">
        <v>995</v>
      </c>
      <c r="U3096" t="s">
        <v>995</v>
      </c>
      <c r="V3096" t="s">
        <v>995</v>
      </c>
      <c r="W3096" t="s">
        <v>995</v>
      </c>
      <c r="X3096" t="s">
        <v>995</v>
      </c>
      <c r="Y3096" t="s">
        <v>995</v>
      </c>
      <c r="Z3096" t="s">
        <v>995</v>
      </c>
      <c r="AA3096" t="s">
        <v>995</v>
      </c>
      <c r="AB3096" t="s">
        <v>995</v>
      </c>
      <c r="AC3096" t="s">
        <v>995</v>
      </c>
      <c r="AD3096" t="s">
        <v>995</v>
      </c>
      <c r="AE3096" t="s">
        <v>995</v>
      </c>
      <c r="AF3096" t="s">
        <v>995</v>
      </c>
      <c r="AG3096" t="s">
        <v>995</v>
      </c>
      <c r="AH3096" t="s">
        <v>995</v>
      </c>
      <c r="AI3096" t="s">
        <v>995</v>
      </c>
      <c r="AJ3096" t="s">
        <v>995</v>
      </c>
      <c r="AK3096" t="s">
        <v>995</v>
      </c>
      <c r="AL3096" t="s">
        <v>995</v>
      </c>
      <c r="AM3096" t="s">
        <v>995</v>
      </c>
      <c r="AN3096" t="s">
        <v>995</v>
      </c>
      <c r="AO3096" t="s">
        <v>995</v>
      </c>
      <c r="AP3096" t="s">
        <v>995</v>
      </c>
      <c r="AQ3096" s="286" t="s">
        <v>855</v>
      </c>
    </row>
    <row r="3097" spans="1:47" x14ac:dyDescent="0.3">
      <c r="A3097" s="285">
        <v>122203</v>
      </c>
      <c r="B3097" s="286" t="s">
        <v>539</v>
      </c>
      <c r="C3097" t="s">
        <v>995</v>
      </c>
      <c r="D3097" t="s">
        <v>995</v>
      </c>
      <c r="E3097" t="s">
        <v>995</v>
      </c>
      <c r="F3097" t="s">
        <v>995</v>
      </c>
      <c r="G3097" t="s">
        <v>995</v>
      </c>
      <c r="H3097" t="s">
        <v>995</v>
      </c>
      <c r="I3097" t="s">
        <v>995</v>
      </c>
      <c r="J3097" t="s">
        <v>995</v>
      </c>
      <c r="K3097" t="s">
        <v>995</v>
      </c>
      <c r="L3097" t="s">
        <v>995</v>
      </c>
      <c r="M3097" t="s">
        <v>995</v>
      </c>
      <c r="N3097" t="s">
        <v>995</v>
      </c>
      <c r="O3097" t="s">
        <v>995</v>
      </c>
      <c r="P3097" t="s">
        <v>995</v>
      </c>
      <c r="Q3097" t="s">
        <v>995</v>
      </c>
      <c r="R3097" t="s">
        <v>995</v>
      </c>
      <c r="S3097" t="s">
        <v>995</v>
      </c>
      <c r="T3097" t="s">
        <v>995</v>
      </c>
      <c r="U3097" t="s">
        <v>995</v>
      </c>
      <c r="V3097" t="s">
        <v>995</v>
      </c>
      <c r="W3097" t="s">
        <v>995</v>
      </c>
      <c r="X3097" t="s">
        <v>995</v>
      </c>
      <c r="Y3097" t="s">
        <v>995</v>
      </c>
      <c r="Z3097" t="s">
        <v>995</v>
      </c>
      <c r="AA3097" t="s">
        <v>995</v>
      </c>
      <c r="AB3097" t="s">
        <v>995</v>
      </c>
      <c r="AC3097" t="s">
        <v>995</v>
      </c>
      <c r="AD3097" t="s">
        <v>995</v>
      </c>
      <c r="AE3097" t="s">
        <v>995</v>
      </c>
      <c r="AF3097" t="s">
        <v>995</v>
      </c>
      <c r="AG3097" t="s">
        <v>995</v>
      </c>
      <c r="AH3097" t="s">
        <v>995</v>
      </c>
      <c r="AI3097" t="s">
        <v>995</v>
      </c>
      <c r="AJ3097" t="s">
        <v>995</v>
      </c>
      <c r="AK3097" t="s">
        <v>995</v>
      </c>
      <c r="AL3097" t="s">
        <v>995</v>
      </c>
      <c r="AM3097" t="s">
        <v>995</v>
      </c>
      <c r="AN3097" t="s">
        <v>995</v>
      </c>
      <c r="AO3097" t="s">
        <v>995</v>
      </c>
      <c r="AP3097" t="s">
        <v>995</v>
      </c>
      <c r="AQ3097" s="286" t="s">
        <v>855</v>
      </c>
    </row>
    <row r="3098" spans="1:47" x14ac:dyDescent="0.3">
      <c r="A3098" s="285">
        <v>122204</v>
      </c>
      <c r="B3098" s="286" t="s">
        <v>539</v>
      </c>
      <c r="C3098" t="s">
        <v>995</v>
      </c>
      <c r="D3098" t="s">
        <v>995</v>
      </c>
      <c r="E3098" t="s">
        <v>995</v>
      </c>
      <c r="F3098" t="s">
        <v>995</v>
      </c>
      <c r="G3098" t="s">
        <v>995</v>
      </c>
      <c r="H3098" t="s">
        <v>995</v>
      </c>
      <c r="I3098" t="s">
        <v>995</v>
      </c>
      <c r="J3098" t="s">
        <v>995</v>
      </c>
      <c r="K3098" t="s">
        <v>995</v>
      </c>
      <c r="L3098" t="s">
        <v>995</v>
      </c>
      <c r="M3098" t="s">
        <v>995</v>
      </c>
      <c r="N3098" t="s">
        <v>995</v>
      </c>
      <c r="O3098" t="s">
        <v>995</v>
      </c>
      <c r="P3098" t="s">
        <v>995</v>
      </c>
      <c r="Q3098" t="s">
        <v>995</v>
      </c>
      <c r="R3098" t="s">
        <v>995</v>
      </c>
      <c r="S3098" t="s">
        <v>995</v>
      </c>
      <c r="T3098" t="s">
        <v>995</v>
      </c>
      <c r="U3098" t="s">
        <v>995</v>
      </c>
      <c r="V3098" t="s">
        <v>995</v>
      </c>
      <c r="W3098" t="s">
        <v>995</v>
      </c>
      <c r="X3098" t="s">
        <v>995</v>
      </c>
      <c r="Y3098" t="s">
        <v>995</v>
      </c>
      <c r="Z3098" t="s">
        <v>995</v>
      </c>
      <c r="AA3098" t="s">
        <v>995</v>
      </c>
      <c r="AB3098" t="s">
        <v>995</v>
      </c>
      <c r="AC3098" t="s">
        <v>995</v>
      </c>
      <c r="AD3098" t="s">
        <v>995</v>
      </c>
      <c r="AE3098" t="s">
        <v>995</v>
      </c>
      <c r="AF3098" t="s">
        <v>995</v>
      </c>
      <c r="AG3098" t="s">
        <v>995</v>
      </c>
      <c r="AH3098" t="s">
        <v>995</v>
      </c>
      <c r="AI3098" t="s">
        <v>995</v>
      </c>
      <c r="AJ3098" t="s">
        <v>995</v>
      </c>
      <c r="AK3098" t="s">
        <v>995</v>
      </c>
      <c r="AL3098" t="s">
        <v>995</v>
      </c>
      <c r="AM3098" t="s">
        <v>995</v>
      </c>
      <c r="AN3098" t="s">
        <v>995</v>
      </c>
      <c r="AO3098" t="s">
        <v>995</v>
      </c>
      <c r="AP3098" t="s">
        <v>995</v>
      </c>
      <c r="AQ3098" s="286" t="s">
        <v>855</v>
      </c>
    </row>
    <row r="3099" spans="1:47" x14ac:dyDescent="0.3">
      <c r="A3099" s="285">
        <v>122205</v>
      </c>
      <c r="B3099" s="286" t="s">
        <v>539</v>
      </c>
      <c r="C3099" t="s">
        <v>995</v>
      </c>
      <c r="D3099" t="s">
        <v>995</v>
      </c>
      <c r="E3099" t="s">
        <v>995</v>
      </c>
      <c r="F3099" t="s">
        <v>995</v>
      </c>
      <c r="G3099" t="s">
        <v>995</v>
      </c>
      <c r="H3099" t="s">
        <v>995</v>
      </c>
      <c r="I3099" t="s">
        <v>995</v>
      </c>
      <c r="J3099" t="s">
        <v>995</v>
      </c>
      <c r="K3099" t="s">
        <v>995</v>
      </c>
      <c r="L3099" t="s">
        <v>995</v>
      </c>
      <c r="M3099" t="s">
        <v>995</v>
      </c>
      <c r="N3099" t="s">
        <v>995</v>
      </c>
      <c r="O3099" t="s">
        <v>995</v>
      </c>
      <c r="P3099" t="s">
        <v>995</v>
      </c>
      <c r="Q3099" t="s">
        <v>995</v>
      </c>
      <c r="R3099" t="s">
        <v>995</v>
      </c>
      <c r="S3099" t="s">
        <v>995</v>
      </c>
      <c r="T3099" t="s">
        <v>995</v>
      </c>
      <c r="U3099" t="s">
        <v>995</v>
      </c>
      <c r="V3099" t="s">
        <v>995</v>
      </c>
      <c r="W3099" t="s">
        <v>995</v>
      </c>
      <c r="X3099" t="s">
        <v>995</v>
      </c>
      <c r="Y3099" t="s">
        <v>995</v>
      </c>
      <c r="Z3099" t="s">
        <v>995</v>
      </c>
      <c r="AA3099" t="s">
        <v>995</v>
      </c>
      <c r="AB3099" t="s">
        <v>995</v>
      </c>
      <c r="AC3099" t="s">
        <v>995</v>
      </c>
      <c r="AD3099" t="s">
        <v>995</v>
      </c>
      <c r="AE3099" t="s">
        <v>995</v>
      </c>
      <c r="AF3099" t="s">
        <v>995</v>
      </c>
      <c r="AG3099" t="s">
        <v>995</v>
      </c>
      <c r="AH3099" t="s">
        <v>995</v>
      </c>
      <c r="AI3099" t="s">
        <v>995</v>
      </c>
      <c r="AJ3099" t="s">
        <v>995</v>
      </c>
      <c r="AK3099" t="s">
        <v>995</v>
      </c>
      <c r="AL3099" t="s">
        <v>995</v>
      </c>
      <c r="AM3099" t="s">
        <v>995</v>
      </c>
      <c r="AN3099" t="s">
        <v>995</v>
      </c>
      <c r="AO3099" t="s">
        <v>995</v>
      </c>
      <c r="AP3099" t="s">
        <v>995</v>
      </c>
      <c r="AQ3099" s="286" t="s">
        <v>855</v>
      </c>
    </row>
    <row r="3100" spans="1:47" x14ac:dyDescent="0.3">
      <c r="A3100" s="285">
        <v>122206</v>
      </c>
      <c r="B3100" s="286" t="s">
        <v>538</v>
      </c>
      <c r="AQ3100" s="286" t="s">
        <v>394</v>
      </c>
    </row>
    <row r="3101" spans="1:47" ht="21.6" x14ac:dyDescent="0.3">
      <c r="A3101" s="285">
        <v>122207</v>
      </c>
      <c r="B3101" s="286" t="s">
        <v>61</v>
      </c>
      <c r="C3101" t="s">
        <v>226</v>
      </c>
      <c r="D3101" t="s">
        <v>224</v>
      </c>
      <c r="E3101" t="s">
        <v>226</v>
      </c>
      <c r="F3101" t="s">
        <v>226</v>
      </c>
      <c r="G3101" t="s">
        <v>224</v>
      </c>
      <c r="H3101" t="s">
        <v>226</v>
      </c>
      <c r="I3101" t="s">
        <v>224</v>
      </c>
      <c r="J3101" t="s">
        <v>226</v>
      </c>
      <c r="K3101" t="s">
        <v>224</v>
      </c>
      <c r="L3101" t="s">
        <v>224</v>
      </c>
      <c r="M3101" t="s">
        <v>226</v>
      </c>
      <c r="N3101" t="s">
        <v>226</v>
      </c>
      <c r="O3101" t="s">
        <v>226</v>
      </c>
      <c r="P3101" t="s">
        <v>226</v>
      </c>
      <c r="Q3101" t="s">
        <v>226</v>
      </c>
      <c r="R3101" t="s">
        <v>226</v>
      </c>
      <c r="S3101" t="s">
        <v>226</v>
      </c>
      <c r="T3101" t="s">
        <v>224</v>
      </c>
      <c r="U3101" t="s">
        <v>226</v>
      </c>
      <c r="V3101" t="s">
        <v>226</v>
      </c>
      <c r="W3101" t="s">
        <v>226</v>
      </c>
      <c r="X3101" t="s">
        <v>226</v>
      </c>
      <c r="Y3101" t="s">
        <v>226</v>
      </c>
      <c r="Z3101" t="s">
        <v>226</v>
      </c>
      <c r="AA3101" t="s">
        <v>226</v>
      </c>
      <c r="AB3101" t="s">
        <v>226</v>
      </c>
      <c r="AC3101" t="s">
        <v>226</v>
      </c>
      <c r="AD3101" t="s">
        <v>224</v>
      </c>
      <c r="AE3101" t="s">
        <v>224</v>
      </c>
      <c r="AF3101" t="s">
        <v>224</v>
      </c>
      <c r="AG3101" t="s">
        <v>224</v>
      </c>
      <c r="AH3101" t="s">
        <v>224</v>
      </c>
      <c r="AI3101" t="s">
        <v>224</v>
      </c>
      <c r="AJ3101" t="s">
        <v>226</v>
      </c>
      <c r="AK3101" t="s">
        <v>224</v>
      </c>
      <c r="AL3101" t="s">
        <v>226</v>
      </c>
      <c r="AM3101" t="s">
        <v>226</v>
      </c>
      <c r="AN3101" t="s">
        <v>226</v>
      </c>
      <c r="AO3101" t="s">
        <v>226</v>
      </c>
      <c r="AP3101" t="s">
        <v>226</v>
      </c>
      <c r="AQ3101" s="286" t="s">
        <v>394</v>
      </c>
      <c r="AR3101" s="305"/>
      <c r="AS3101" s="235"/>
    </row>
    <row r="3102" spans="1:47" x14ac:dyDescent="0.3">
      <c r="A3102" s="285">
        <v>122208</v>
      </c>
      <c r="B3102" s="286" t="s">
        <v>540</v>
      </c>
      <c r="C3102" t="s">
        <v>995</v>
      </c>
      <c r="D3102" t="s">
        <v>995</v>
      </c>
      <c r="E3102" t="s">
        <v>995</v>
      </c>
      <c r="F3102" t="s">
        <v>995</v>
      </c>
      <c r="G3102" t="s">
        <v>995</v>
      </c>
      <c r="H3102" t="s">
        <v>995</v>
      </c>
      <c r="I3102" t="s">
        <v>995</v>
      </c>
      <c r="J3102" t="s">
        <v>995</v>
      </c>
      <c r="K3102" t="s">
        <v>995</v>
      </c>
      <c r="L3102" t="s">
        <v>995</v>
      </c>
      <c r="M3102" t="s">
        <v>995</v>
      </c>
      <c r="N3102" t="s">
        <v>995</v>
      </c>
      <c r="O3102" t="s">
        <v>995</v>
      </c>
      <c r="P3102" t="s">
        <v>995</v>
      </c>
      <c r="Q3102" t="s">
        <v>995</v>
      </c>
      <c r="R3102" t="s">
        <v>995</v>
      </c>
      <c r="S3102" t="s">
        <v>995</v>
      </c>
      <c r="T3102" t="s">
        <v>995</v>
      </c>
      <c r="U3102" t="s">
        <v>995</v>
      </c>
      <c r="V3102" t="s">
        <v>995</v>
      </c>
      <c r="W3102" t="s">
        <v>995</v>
      </c>
      <c r="X3102" t="s">
        <v>995</v>
      </c>
      <c r="Y3102" t="s">
        <v>995</v>
      </c>
      <c r="Z3102" t="s">
        <v>995</v>
      </c>
      <c r="AA3102" t="s">
        <v>995</v>
      </c>
      <c r="AB3102" t="s">
        <v>995</v>
      </c>
      <c r="AC3102" t="s">
        <v>995</v>
      </c>
      <c r="AD3102" t="s">
        <v>995</v>
      </c>
      <c r="AE3102" t="s">
        <v>995</v>
      </c>
      <c r="AF3102" t="s">
        <v>995</v>
      </c>
      <c r="AG3102" t="s">
        <v>995</v>
      </c>
      <c r="AH3102" t="s">
        <v>995</v>
      </c>
      <c r="AI3102" t="s">
        <v>995</v>
      </c>
      <c r="AJ3102" t="s">
        <v>995</v>
      </c>
      <c r="AK3102" t="s">
        <v>995</v>
      </c>
      <c r="AL3102" t="s">
        <v>995</v>
      </c>
      <c r="AM3102" t="s">
        <v>995</v>
      </c>
      <c r="AN3102" t="s">
        <v>995</v>
      </c>
      <c r="AO3102" t="s">
        <v>995</v>
      </c>
      <c r="AP3102" t="s">
        <v>995</v>
      </c>
      <c r="AQ3102" s="286" t="s">
        <v>855</v>
      </c>
    </row>
    <row r="3103" spans="1:47" x14ac:dyDescent="0.3">
      <c r="A3103" s="285">
        <v>122209</v>
      </c>
      <c r="B3103" s="286" t="s">
        <v>539</v>
      </c>
      <c r="C3103" t="s">
        <v>995</v>
      </c>
      <c r="D3103" t="s">
        <v>995</v>
      </c>
      <c r="E3103" t="s">
        <v>995</v>
      </c>
      <c r="F3103" t="s">
        <v>995</v>
      </c>
      <c r="G3103" t="s">
        <v>995</v>
      </c>
      <c r="H3103" t="s">
        <v>995</v>
      </c>
      <c r="I3103" t="s">
        <v>995</v>
      </c>
      <c r="J3103" t="s">
        <v>995</v>
      </c>
      <c r="K3103" t="s">
        <v>995</v>
      </c>
      <c r="L3103" t="s">
        <v>995</v>
      </c>
      <c r="M3103" t="s">
        <v>995</v>
      </c>
      <c r="N3103" t="s">
        <v>995</v>
      </c>
      <c r="O3103" t="s">
        <v>995</v>
      </c>
      <c r="P3103" t="s">
        <v>995</v>
      </c>
      <c r="Q3103" t="s">
        <v>995</v>
      </c>
      <c r="R3103" t="s">
        <v>995</v>
      </c>
      <c r="S3103" t="s">
        <v>995</v>
      </c>
      <c r="T3103" t="s">
        <v>995</v>
      </c>
      <c r="U3103" t="s">
        <v>995</v>
      </c>
      <c r="V3103" t="s">
        <v>995</v>
      </c>
      <c r="W3103" t="s">
        <v>995</v>
      </c>
      <c r="X3103" t="s">
        <v>995</v>
      </c>
      <c r="Y3103" t="s">
        <v>995</v>
      </c>
      <c r="Z3103" t="s">
        <v>995</v>
      </c>
      <c r="AA3103" t="s">
        <v>995</v>
      </c>
      <c r="AB3103" t="s">
        <v>995</v>
      </c>
      <c r="AC3103" t="s">
        <v>995</v>
      </c>
      <c r="AD3103" t="s">
        <v>995</v>
      </c>
      <c r="AE3103" t="s">
        <v>995</v>
      </c>
      <c r="AF3103" t="s">
        <v>995</v>
      </c>
      <c r="AG3103" t="s">
        <v>995</v>
      </c>
      <c r="AH3103" t="s">
        <v>995</v>
      </c>
      <c r="AI3103" t="s">
        <v>995</v>
      </c>
      <c r="AJ3103" t="s">
        <v>995</v>
      </c>
      <c r="AK3103" t="s">
        <v>995</v>
      </c>
      <c r="AL3103" t="s">
        <v>995</v>
      </c>
      <c r="AM3103" t="s">
        <v>995</v>
      </c>
      <c r="AN3103" t="s">
        <v>995</v>
      </c>
      <c r="AO3103" t="s">
        <v>995</v>
      </c>
      <c r="AP3103" t="s">
        <v>995</v>
      </c>
      <c r="AQ3103" s="286" t="s">
        <v>855</v>
      </c>
    </row>
    <row r="3104" spans="1:47" x14ac:dyDescent="0.3">
      <c r="A3104" s="285">
        <v>122210</v>
      </c>
      <c r="B3104" s="286" t="s">
        <v>539</v>
      </c>
      <c r="C3104" t="s">
        <v>995</v>
      </c>
      <c r="D3104" t="s">
        <v>995</v>
      </c>
      <c r="E3104" t="s">
        <v>995</v>
      </c>
      <c r="F3104" t="s">
        <v>995</v>
      </c>
      <c r="G3104" t="s">
        <v>995</v>
      </c>
      <c r="H3104" t="s">
        <v>995</v>
      </c>
      <c r="I3104" t="s">
        <v>995</v>
      </c>
      <c r="J3104" t="s">
        <v>995</v>
      </c>
      <c r="K3104" t="s">
        <v>995</v>
      </c>
      <c r="L3104" t="s">
        <v>995</v>
      </c>
      <c r="M3104" t="s">
        <v>995</v>
      </c>
      <c r="N3104" t="s">
        <v>995</v>
      </c>
      <c r="O3104" t="s">
        <v>995</v>
      </c>
      <c r="P3104" t="s">
        <v>995</v>
      </c>
      <c r="Q3104" t="s">
        <v>995</v>
      </c>
      <c r="R3104" t="s">
        <v>995</v>
      </c>
      <c r="S3104" t="s">
        <v>995</v>
      </c>
      <c r="T3104" t="s">
        <v>995</v>
      </c>
      <c r="U3104" t="s">
        <v>995</v>
      </c>
      <c r="V3104" t="s">
        <v>995</v>
      </c>
      <c r="W3104" t="s">
        <v>995</v>
      </c>
      <c r="X3104" t="s">
        <v>995</v>
      </c>
      <c r="Y3104" t="s">
        <v>995</v>
      </c>
      <c r="Z3104" t="s">
        <v>995</v>
      </c>
      <c r="AA3104" t="s">
        <v>995</v>
      </c>
      <c r="AB3104" t="s">
        <v>995</v>
      </c>
      <c r="AC3104" t="s">
        <v>995</v>
      </c>
      <c r="AD3104" t="s">
        <v>995</v>
      </c>
      <c r="AE3104" t="s">
        <v>995</v>
      </c>
      <c r="AF3104" t="s">
        <v>995</v>
      </c>
      <c r="AG3104" t="s">
        <v>995</v>
      </c>
      <c r="AH3104" t="s">
        <v>995</v>
      </c>
      <c r="AI3104" t="s">
        <v>995</v>
      </c>
      <c r="AJ3104" t="s">
        <v>995</v>
      </c>
      <c r="AK3104" t="s">
        <v>995</v>
      </c>
      <c r="AL3104" t="s">
        <v>995</v>
      </c>
      <c r="AM3104" t="s">
        <v>995</v>
      </c>
      <c r="AN3104" t="s">
        <v>995</v>
      </c>
      <c r="AO3104" t="s">
        <v>995</v>
      </c>
      <c r="AP3104" t="s">
        <v>995</v>
      </c>
      <c r="AQ3104" s="286" t="s">
        <v>855</v>
      </c>
    </row>
    <row r="3105" spans="1:47" ht="21.6" x14ac:dyDescent="0.3">
      <c r="A3105" s="285">
        <v>122211</v>
      </c>
      <c r="B3105" s="286" t="s">
        <v>61</v>
      </c>
      <c r="C3105" t="s">
        <v>226</v>
      </c>
      <c r="D3105" t="s">
        <v>226</v>
      </c>
      <c r="E3105" t="s">
        <v>226</v>
      </c>
      <c r="F3105" t="s">
        <v>224</v>
      </c>
      <c r="G3105" t="s">
        <v>226</v>
      </c>
      <c r="H3105" t="s">
        <v>226</v>
      </c>
      <c r="I3105" t="s">
        <v>224</v>
      </c>
      <c r="J3105" t="s">
        <v>226</v>
      </c>
      <c r="K3105" t="s">
        <v>224</v>
      </c>
      <c r="L3105" t="s">
        <v>224</v>
      </c>
      <c r="M3105" t="s">
        <v>224</v>
      </c>
      <c r="N3105" t="s">
        <v>224</v>
      </c>
      <c r="O3105" t="s">
        <v>226</v>
      </c>
      <c r="P3105" t="s">
        <v>224</v>
      </c>
      <c r="Q3105" t="s">
        <v>224</v>
      </c>
      <c r="R3105" t="s">
        <v>226</v>
      </c>
      <c r="S3105" t="s">
        <v>226</v>
      </c>
      <c r="T3105" t="s">
        <v>224</v>
      </c>
      <c r="U3105" t="s">
        <v>224</v>
      </c>
      <c r="V3105" t="s">
        <v>226</v>
      </c>
      <c r="W3105" t="s">
        <v>226</v>
      </c>
      <c r="X3105" t="s">
        <v>226</v>
      </c>
      <c r="Y3105" t="s">
        <v>224</v>
      </c>
      <c r="Z3105" t="s">
        <v>226</v>
      </c>
      <c r="AA3105" t="s">
        <v>224</v>
      </c>
      <c r="AB3105" t="s">
        <v>226</v>
      </c>
      <c r="AC3105" t="s">
        <v>226</v>
      </c>
      <c r="AD3105" t="s">
        <v>224</v>
      </c>
      <c r="AE3105" t="s">
        <v>226</v>
      </c>
      <c r="AF3105" t="s">
        <v>224</v>
      </c>
      <c r="AG3105" t="s">
        <v>226</v>
      </c>
      <c r="AH3105" t="s">
        <v>226</v>
      </c>
      <c r="AI3105" t="s">
        <v>226</v>
      </c>
      <c r="AJ3105" t="s">
        <v>226</v>
      </c>
      <c r="AK3105" t="s">
        <v>225</v>
      </c>
      <c r="AL3105" t="s">
        <v>225</v>
      </c>
      <c r="AM3105" t="s">
        <v>226</v>
      </c>
      <c r="AN3105" t="s">
        <v>226</v>
      </c>
      <c r="AO3105" t="s">
        <v>225</v>
      </c>
      <c r="AP3105" t="s">
        <v>225</v>
      </c>
      <c r="AQ3105" s="286" t="s">
        <v>394</v>
      </c>
      <c r="AR3105" s="305"/>
      <c r="AS3105" s="235"/>
    </row>
    <row r="3106" spans="1:47" x14ac:dyDescent="0.3">
      <c r="A3106" s="285">
        <v>122212</v>
      </c>
      <c r="B3106" s="286" t="s">
        <v>540</v>
      </c>
      <c r="C3106" t="s">
        <v>995</v>
      </c>
      <c r="D3106" t="s">
        <v>995</v>
      </c>
      <c r="E3106" t="s">
        <v>995</v>
      </c>
      <c r="F3106" t="s">
        <v>995</v>
      </c>
      <c r="G3106" t="s">
        <v>995</v>
      </c>
      <c r="H3106" t="s">
        <v>995</v>
      </c>
      <c r="I3106" t="s">
        <v>995</v>
      </c>
      <c r="J3106" t="s">
        <v>995</v>
      </c>
      <c r="K3106" t="s">
        <v>995</v>
      </c>
      <c r="L3106" t="s">
        <v>995</v>
      </c>
      <c r="M3106" t="s">
        <v>995</v>
      </c>
      <c r="N3106" t="s">
        <v>995</v>
      </c>
      <c r="O3106" t="s">
        <v>995</v>
      </c>
      <c r="P3106" t="s">
        <v>995</v>
      </c>
      <c r="Q3106" t="s">
        <v>995</v>
      </c>
      <c r="R3106" t="s">
        <v>995</v>
      </c>
      <c r="S3106" t="s">
        <v>995</v>
      </c>
      <c r="T3106" t="s">
        <v>995</v>
      </c>
      <c r="U3106" t="s">
        <v>995</v>
      </c>
      <c r="V3106" t="s">
        <v>995</v>
      </c>
      <c r="W3106" t="s">
        <v>995</v>
      </c>
      <c r="X3106" t="s">
        <v>995</v>
      </c>
      <c r="Y3106" t="s">
        <v>995</v>
      </c>
      <c r="Z3106" t="s">
        <v>995</v>
      </c>
      <c r="AA3106" t="s">
        <v>995</v>
      </c>
      <c r="AB3106" t="s">
        <v>995</v>
      </c>
      <c r="AC3106" t="s">
        <v>995</v>
      </c>
      <c r="AD3106" t="s">
        <v>995</v>
      </c>
      <c r="AE3106" t="s">
        <v>995</v>
      </c>
      <c r="AF3106" t="s">
        <v>995</v>
      </c>
      <c r="AG3106" t="s">
        <v>995</v>
      </c>
      <c r="AH3106" t="s">
        <v>995</v>
      </c>
      <c r="AI3106" t="s">
        <v>995</v>
      </c>
      <c r="AJ3106" t="s">
        <v>995</v>
      </c>
      <c r="AK3106" t="s">
        <v>995</v>
      </c>
      <c r="AL3106" t="s">
        <v>995</v>
      </c>
      <c r="AM3106" t="s">
        <v>995</v>
      </c>
      <c r="AN3106" t="s">
        <v>995</v>
      </c>
      <c r="AO3106" t="s">
        <v>995</v>
      </c>
      <c r="AP3106" t="s">
        <v>995</v>
      </c>
      <c r="AQ3106" s="286" t="s">
        <v>855</v>
      </c>
    </row>
    <row r="3107" spans="1:47" ht="21.6" x14ac:dyDescent="0.3">
      <c r="A3107" s="285">
        <v>122213</v>
      </c>
      <c r="B3107" s="286" t="s">
        <v>538</v>
      </c>
      <c r="C3107" t="s">
        <v>226</v>
      </c>
      <c r="D3107" t="s">
        <v>224</v>
      </c>
      <c r="E3107" t="s">
        <v>224</v>
      </c>
      <c r="F3107" t="s">
        <v>226</v>
      </c>
      <c r="G3107" t="s">
        <v>224</v>
      </c>
      <c r="H3107" t="s">
        <v>226</v>
      </c>
      <c r="I3107" t="s">
        <v>224</v>
      </c>
      <c r="J3107" t="s">
        <v>226</v>
      </c>
      <c r="K3107" t="s">
        <v>226</v>
      </c>
      <c r="L3107" t="s">
        <v>224</v>
      </c>
      <c r="M3107" t="s">
        <v>226</v>
      </c>
      <c r="N3107" t="s">
        <v>224</v>
      </c>
      <c r="O3107" t="s">
        <v>226</v>
      </c>
      <c r="P3107" t="s">
        <v>226</v>
      </c>
      <c r="Q3107" t="s">
        <v>226</v>
      </c>
      <c r="R3107" t="s">
        <v>226</v>
      </c>
      <c r="S3107" t="s">
        <v>224</v>
      </c>
      <c r="T3107" t="s">
        <v>226</v>
      </c>
      <c r="U3107" t="s">
        <v>226</v>
      </c>
      <c r="V3107" t="s">
        <v>226</v>
      </c>
      <c r="W3107" t="s">
        <v>226</v>
      </c>
      <c r="X3107" t="s">
        <v>225</v>
      </c>
      <c r="Y3107" t="s">
        <v>225</v>
      </c>
      <c r="Z3107" t="s">
        <v>226</v>
      </c>
      <c r="AA3107" t="s">
        <v>225</v>
      </c>
      <c r="AB3107" t="s">
        <v>226</v>
      </c>
      <c r="AC3107" t="s">
        <v>226</v>
      </c>
      <c r="AD3107" t="s">
        <v>226</v>
      </c>
      <c r="AE3107" t="s">
        <v>226</v>
      </c>
      <c r="AF3107" t="s">
        <v>226</v>
      </c>
      <c r="AG3107" t="s">
        <v>394</v>
      </c>
      <c r="AH3107" t="s">
        <v>394</v>
      </c>
      <c r="AI3107" t="s">
        <v>394</v>
      </c>
      <c r="AJ3107" t="s">
        <v>394</v>
      </c>
      <c r="AK3107" t="s">
        <v>394</v>
      </c>
      <c r="AL3107" t="s">
        <v>394</v>
      </c>
      <c r="AM3107" t="s">
        <v>394</v>
      </c>
      <c r="AN3107" t="s">
        <v>394</v>
      </c>
      <c r="AO3107" t="s">
        <v>394</v>
      </c>
      <c r="AP3107" t="s">
        <v>394</v>
      </c>
      <c r="AQ3107" s="286" t="s">
        <v>394</v>
      </c>
      <c r="AR3107" s="305"/>
      <c r="AS3107" s="235"/>
    </row>
    <row r="3108" spans="1:47" x14ac:dyDescent="0.3">
      <c r="A3108" s="285">
        <v>122214</v>
      </c>
      <c r="B3108" s="286" t="s">
        <v>540</v>
      </c>
      <c r="C3108" t="s">
        <v>995</v>
      </c>
      <c r="D3108" t="s">
        <v>995</v>
      </c>
      <c r="E3108" t="s">
        <v>995</v>
      </c>
      <c r="F3108" t="s">
        <v>995</v>
      </c>
      <c r="G3108" t="s">
        <v>995</v>
      </c>
      <c r="H3108" t="s">
        <v>995</v>
      </c>
      <c r="I3108" t="s">
        <v>995</v>
      </c>
      <c r="J3108" t="s">
        <v>995</v>
      </c>
      <c r="K3108" t="s">
        <v>995</v>
      </c>
      <c r="L3108" t="s">
        <v>995</v>
      </c>
      <c r="M3108" t="s">
        <v>995</v>
      </c>
      <c r="N3108" t="s">
        <v>995</v>
      </c>
      <c r="O3108" t="s">
        <v>995</v>
      </c>
      <c r="P3108" t="s">
        <v>995</v>
      </c>
      <c r="Q3108" t="s">
        <v>995</v>
      </c>
      <c r="R3108" t="s">
        <v>995</v>
      </c>
      <c r="S3108" t="s">
        <v>995</v>
      </c>
      <c r="T3108" t="s">
        <v>995</v>
      </c>
      <c r="U3108" t="s">
        <v>995</v>
      </c>
      <c r="V3108" t="s">
        <v>995</v>
      </c>
      <c r="W3108" t="s">
        <v>995</v>
      </c>
      <c r="X3108" t="s">
        <v>995</v>
      </c>
      <c r="Y3108" t="s">
        <v>995</v>
      </c>
      <c r="Z3108" t="s">
        <v>995</v>
      </c>
      <c r="AA3108" t="s">
        <v>995</v>
      </c>
      <c r="AB3108" t="s">
        <v>995</v>
      </c>
      <c r="AC3108" t="s">
        <v>995</v>
      </c>
      <c r="AD3108" t="s">
        <v>995</v>
      </c>
      <c r="AE3108" t="s">
        <v>995</v>
      </c>
      <c r="AF3108" t="s">
        <v>995</v>
      </c>
      <c r="AG3108" t="s">
        <v>995</v>
      </c>
      <c r="AH3108" t="s">
        <v>995</v>
      </c>
      <c r="AI3108" t="s">
        <v>995</v>
      </c>
      <c r="AJ3108" t="s">
        <v>995</v>
      </c>
      <c r="AK3108" t="s">
        <v>995</v>
      </c>
      <c r="AL3108" t="s">
        <v>995</v>
      </c>
      <c r="AM3108" t="s">
        <v>995</v>
      </c>
      <c r="AN3108" t="s">
        <v>995</v>
      </c>
      <c r="AO3108" t="s">
        <v>995</v>
      </c>
      <c r="AP3108" t="s">
        <v>995</v>
      </c>
      <c r="AQ3108" s="286" t="s">
        <v>855</v>
      </c>
    </row>
    <row r="3109" spans="1:47" x14ac:dyDescent="0.3">
      <c r="A3109" s="285">
        <v>122216</v>
      </c>
      <c r="B3109" s="286" t="s">
        <v>540</v>
      </c>
      <c r="AQ3109" s="286" t="s">
        <v>394</v>
      </c>
    </row>
    <row r="3110" spans="1:47" x14ac:dyDescent="0.3">
      <c r="A3110" s="285">
        <v>122217</v>
      </c>
      <c r="B3110" s="286" t="s">
        <v>539</v>
      </c>
      <c r="C3110" t="s">
        <v>995</v>
      </c>
      <c r="D3110" t="s">
        <v>995</v>
      </c>
      <c r="E3110" t="s">
        <v>995</v>
      </c>
      <c r="F3110" t="s">
        <v>995</v>
      </c>
      <c r="G3110" t="s">
        <v>995</v>
      </c>
      <c r="H3110" t="s">
        <v>995</v>
      </c>
      <c r="I3110" t="s">
        <v>995</v>
      </c>
      <c r="J3110" t="s">
        <v>995</v>
      </c>
      <c r="K3110" t="s">
        <v>995</v>
      </c>
      <c r="L3110" t="s">
        <v>995</v>
      </c>
      <c r="M3110" t="s">
        <v>995</v>
      </c>
      <c r="N3110" t="s">
        <v>995</v>
      </c>
      <c r="O3110" t="s">
        <v>995</v>
      </c>
      <c r="P3110" t="s">
        <v>995</v>
      </c>
      <c r="Q3110" t="s">
        <v>995</v>
      </c>
      <c r="R3110" t="s">
        <v>995</v>
      </c>
      <c r="S3110" t="s">
        <v>995</v>
      </c>
      <c r="T3110" t="s">
        <v>995</v>
      </c>
      <c r="U3110" t="s">
        <v>995</v>
      </c>
      <c r="V3110" t="s">
        <v>995</v>
      </c>
      <c r="W3110" t="s">
        <v>995</v>
      </c>
      <c r="X3110" t="s">
        <v>995</v>
      </c>
      <c r="Y3110" t="s">
        <v>995</v>
      </c>
      <c r="Z3110" t="s">
        <v>995</v>
      </c>
      <c r="AA3110" t="s">
        <v>995</v>
      </c>
      <c r="AB3110" t="s">
        <v>995</v>
      </c>
      <c r="AC3110" t="s">
        <v>995</v>
      </c>
      <c r="AD3110" t="s">
        <v>995</v>
      </c>
      <c r="AE3110" t="s">
        <v>995</v>
      </c>
      <c r="AF3110" t="s">
        <v>995</v>
      </c>
      <c r="AG3110" t="s">
        <v>995</v>
      </c>
      <c r="AH3110" t="s">
        <v>995</v>
      </c>
      <c r="AI3110" t="s">
        <v>995</v>
      </c>
      <c r="AJ3110" t="s">
        <v>995</v>
      </c>
      <c r="AK3110" t="s">
        <v>995</v>
      </c>
      <c r="AL3110" t="s">
        <v>995</v>
      </c>
      <c r="AM3110" t="s">
        <v>995</v>
      </c>
      <c r="AN3110" t="s">
        <v>995</v>
      </c>
      <c r="AO3110" t="s">
        <v>995</v>
      </c>
      <c r="AP3110" t="s">
        <v>995</v>
      </c>
      <c r="AQ3110" s="286" t="s">
        <v>855</v>
      </c>
    </row>
    <row r="3111" spans="1:47" ht="21.6" x14ac:dyDescent="0.3">
      <c r="A3111" s="285">
        <v>122218</v>
      </c>
      <c r="B3111" s="286" t="s">
        <v>61</v>
      </c>
      <c r="C3111" t="s">
        <v>226</v>
      </c>
      <c r="D3111" t="s">
        <v>226</v>
      </c>
      <c r="E3111" t="s">
        <v>226</v>
      </c>
      <c r="F3111" t="s">
        <v>226</v>
      </c>
      <c r="G3111" t="s">
        <v>226</v>
      </c>
      <c r="H3111" t="s">
        <v>226</v>
      </c>
      <c r="I3111" t="s">
        <v>226</v>
      </c>
      <c r="J3111" t="s">
        <v>226</v>
      </c>
      <c r="K3111" t="s">
        <v>226</v>
      </c>
      <c r="L3111" t="s">
        <v>226</v>
      </c>
      <c r="M3111" t="s">
        <v>226</v>
      </c>
      <c r="N3111" t="s">
        <v>224</v>
      </c>
      <c r="O3111" t="s">
        <v>224</v>
      </c>
      <c r="P3111" t="s">
        <v>226</v>
      </c>
      <c r="Q3111" t="s">
        <v>226</v>
      </c>
      <c r="R3111" t="s">
        <v>226</v>
      </c>
      <c r="S3111" t="s">
        <v>226</v>
      </c>
      <c r="T3111" t="s">
        <v>226</v>
      </c>
      <c r="U3111" t="s">
        <v>226</v>
      </c>
      <c r="V3111" t="s">
        <v>226</v>
      </c>
      <c r="W3111" t="s">
        <v>226</v>
      </c>
      <c r="X3111" t="s">
        <v>226</v>
      </c>
      <c r="Y3111" t="s">
        <v>226</v>
      </c>
      <c r="Z3111" t="s">
        <v>226</v>
      </c>
      <c r="AA3111" t="s">
        <v>224</v>
      </c>
      <c r="AB3111" t="s">
        <v>226</v>
      </c>
      <c r="AC3111" t="s">
        <v>226</v>
      </c>
      <c r="AD3111" t="s">
        <v>226</v>
      </c>
      <c r="AE3111" t="s">
        <v>226</v>
      </c>
      <c r="AF3111" t="s">
        <v>226</v>
      </c>
      <c r="AG3111" t="s">
        <v>226</v>
      </c>
      <c r="AH3111" t="s">
        <v>226</v>
      </c>
      <c r="AI3111" t="s">
        <v>226</v>
      </c>
      <c r="AJ3111" t="s">
        <v>226</v>
      </c>
      <c r="AK3111" t="s">
        <v>226</v>
      </c>
      <c r="AL3111" t="s">
        <v>225</v>
      </c>
      <c r="AM3111" t="s">
        <v>225</v>
      </c>
      <c r="AN3111" t="s">
        <v>224</v>
      </c>
      <c r="AO3111" t="s">
        <v>225</v>
      </c>
      <c r="AP3111" t="s">
        <v>224</v>
      </c>
      <c r="AQ3111" s="286" t="s">
        <v>394</v>
      </c>
      <c r="AR3111" s="305"/>
      <c r="AS3111" s="235"/>
    </row>
    <row r="3112" spans="1:47" ht="21.6" x14ac:dyDescent="0.3">
      <c r="A3112" s="285">
        <v>122219</v>
      </c>
      <c r="B3112" s="286" t="s">
        <v>61</v>
      </c>
      <c r="C3112" t="s">
        <v>226</v>
      </c>
      <c r="D3112" t="s">
        <v>226</v>
      </c>
      <c r="E3112" t="s">
        <v>226</v>
      </c>
      <c r="F3112" t="s">
        <v>226</v>
      </c>
      <c r="G3112" t="s">
        <v>226</v>
      </c>
      <c r="H3112" t="s">
        <v>226</v>
      </c>
      <c r="I3112" t="s">
        <v>224</v>
      </c>
      <c r="J3112" t="s">
        <v>224</v>
      </c>
      <c r="K3112" t="s">
        <v>226</v>
      </c>
      <c r="L3112" t="s">
        <v>224</v>
      </c>
      <c r="M3112" t="s">
        <v>226</v>
      </c>
      <c r="N3112" t="s">
        <v>226</v>
      </c>
      <c r="O3112" t="s">
        <v>226</v>
      </c>
      <c r="P3112" t="s">
        <v>224</v>
      </c>
      <c r="Q3112" t="s">
        <v>226</v>
      </c>
      <c r="R3112" t="s">
        <v>226</v>
      </c>
      <c r="S3112" t="s">
        <v>226</v>
      </c>
      <c r="T3112" t="s">
        <v>224</v>
      </c>
      <c r="U3112" t="s">
        <v>224</v>
      </c>
      <c r="V3112" t="s">
        <v>226</v>
      </c>
      <c r="W3112" t="s">
        <v>226</v>
      </c>
      <c r="X3112" t="s">
        <v>226</v>
      </c>
      <c r="Y3112" t="s">
        <v>225</v>
      </c>
      <c r="Z3112" t="s">
        <v>226</v>
      </c>
      <c r="AA3112" t="s">
        <v>226</v>
      </c>
      <c r="AB3112" t="s">
        <v>226</v>
      </c>
      <c r="AC3112" t="s">
        <v>224</v>
      </c>
      <c r="AD3112" t="s">
        <v>226</v>
      </c>
      <c r="AE3112" t="s">
        <v>226</v>
      </c>
      <c r="AF3112" t="s">
        <v>224</v>
      </c>
      <c r="AG3112" t="s">
        <v>226</v>
      </c>
      <c r="AH3112" t="s">
        <v>224</v>
      </c>
      <c r="AI3112" t="s">
        <v>226</v>
      </c>
      <c r="AJ3112" t="s">
        <v>226</v>
      </c>
      <c r="AK3112" t="s">
        <v>224</v>
      </c>
      <c r="AL3112" t="s">
        <v>226</v>
      </c>
      <c r="AM3112" t="s">
        <v>225</v>
      </c>
      <c r="AN3112" t="s">
        <v>226</v>
      </c>
      <c r="AO3112" t="s">
        <v>225</v>
      </c>
      <c r="AP3112" t="s">
        <v>224</v>
      </c>
      <c r="AQ3112" s="286" t="s">
        <v>394</v>
      </c>
      <c r="AR3112" s="305"/>
      <c r="AS3112" s="235"/>
    </row>
    <row r="3113" spans="1:47" x14ac:dyDescent="0.3">
      <c r="A3113" s="285">
        <v>122220</v>
      </c>
      <c r="B3113" s="286" t="s">
        <v>539</v>
      </c>
      <c r="C3113" t="s">
        <v>995</v>
      </c>
      <c r="D3113" t="s">
        <v>995</v>
      </c>
      <c r="E3113" t="s">
        <v>995</v>
      </c>
      <c r="F3113" t="s">
        <v>995</v>
      </c>
      <c r="G3113" t="s">
        <v>995</v>
      </c>
      <c r="H3113" t="s">
        <v>995</v>
      </c>
      <c r="I3113" t="s">
        <v>995</v>
      </c>
      <c r="J3113" t="s">
        <v>995</v>
      </c>
      <c r="K3113" t="s">
        <v>995</v>
      </c>
      <c r="L3113" t="s">
        <v>995</v>
      </c>
      <c r="M3113" t="s">
        <v>995</v>
      </c>
      <c r="N3113" t="s">
        <v>995</v>
      </c>
      <c r="O3113" t="s">
        <v>995</v>
      </c>
      <c r="P3113" t="s">
        <v>995</v>
      </c>
      <c r="Q3113" t="s">
        <v>995</v>
      </c>
      <c r="R3113" t="s">
        <v>995</v>
      </c>
      <c r="S3113" t="s">
        <v>995</v>
      </c>
      <c r="T3113" t="s">
        <v>995</v>
      </c>
      <c r="U3113" t="s">
        <v>995</v>
      </c>
      <c r="V3113" t="s">
        <v>995</v>
      </c>
      <c r="W3113" t="s">
        <v>995</v>
      </c>
      <c r="X3113" t="s">
        <v>995</v>
      </c>
      <c r="Y3113" t="s">
        <v>995</v>
      </c>
      <c r="Z3113" t="s">
        <v>995</v>
      </c>
      <c r="AA3113" t="s">
        <v>995</v>
      </c>
      <c r="AB3113" t="s">
        <v>995</v>
      </c>
      <c r="AC3113" t="s">
        <v>995</v>
      </c>
      <c r="AD3113" t="s">
        <v>995</v>
      </c>
      <c r="AE3113" t="s">
        <v>995</v>
      </c>
      <c r="AF3113" t="s">
        <v>995</v>
      </c>
      <c r="AG3113" t="s">
        <v>995</v>
      </c>
      <c r="AH3113" t="s">
        <v>995</v>
      </c>
      <c r="AI3113" t="s">
        <v>995</v>
      </c>
      <c r="AJ3113" t="s">
        <v>995</v>
      </c>
      <c r="AK3113" t="s">
        <v>995</v>
      </c>
      <c r="AL3113" t="s">
        <v>995</v>
      </c>
      <c r="AM3113" t="s">
        <v>995</v>
      </c>
      <c r="AN3113" t="s">
        <v>995</v>
      </c>
      <c r="AO3113" t="s">
        <v>995</v>
      </c>
      <c r="AP3113" t="s">
        <v>995</v>
      </c>
      <c r="AQ3113" s="286" t="s">
        <v>855</v>
      </c>
    </row>
    <row r="3114" spans="1:47" x14ac:dyDescent="0.3">
      <c r="A3114" s="285">
        <v>122221</v>
      </c>
      <c r="B3114" s="286" t="s">
        <v>539</v>
      </c>
      <c r="C3114" t="s">
        <v>995</v>
      </c>
      <c r="D3114" t="s">
        <v>995</v>
      </c>
      <c r="E3114" t="s">
        <v>995</v>
      </c>
      <c r="F3114" t="s">
        <v>995</v>
      </c>
      <c r="G3114" t="s">
        <v>995</v>
      </c>
      <c r="H3114" t="s">
        <v>995</v>
      </c>
      <c r="I3114" t="s">
        <v>995</v>
      </c>
      <c r="J3114" t="s">
        <v>995</v>
      </c>
      <c r="K3114" t="s">
        <v>995</v>
      </c>
      <c r="L3114" t="s">
        <v>995</v>
      </c>
      <c r="M3114" t="s">
        <v>394</v>
      </c>
      <c r="N3114" t="s">
        <v>995</v>
      </c>
      <c r="O3114" t="s">
        <v>995</v>
      </c>
      <c r="P3114" t="s">
        <v>995</v>
      </c>
      <c r="Q3114" t="s">
        <v>995</v>
      </c>
      <c r="R3114" t="s">
        <v>995</v>
      </c>
      <c r="S3114" t="s">
        <v>995</v>
      </c>
      <c r="T3114" t="s">
        <v>995</v>
      </c>
      <c r="U3114" t="s">
        <v>995</v>
      </c>
      <c r="V3114" t="s">
        <v>995</v>
      </c>
      <c r="W3114" t="s">
        <v>394</v>
      </c>
      <c r="X3114" t="s">
        <v>394</v>
      </c>
      <c r="Y3114" t="s">
        <v>394</v>
      </c>
      <c r="Z3114" t="s">
        <v>394</v>
      </c>
      <c r="AA3114" t="s">
        <v>394</v>
      </c>
      <c r="AB3114" t="s">
        <v>394</v>
      </c>
      <c r="AC3114" t="s">
        <v>394</v>
      </c>
      <c r="AD3114" t="s">
        <v>394</v>
      </c>
      <c r="AE3114" t="s">
        <v>394</v>
      </c>
      <c r="AF3114" t="s">
        <v>394</v>
      </c>
      <c r="AG3114" t="s">
        <v>394</v>
      </c>
      <c r="AH3114" t="s">
        <v>394</v>
      </c>
      <c r="AI3114" t="s">
        <v>394</v>
      </c>
      <c r="AJ3114" t="s">
        <v>394</v>
      </c>
      <c r="AK3114" t="s">
        <v>394</v>
      </c>
      <c r="AL3114" t="s">
        <v>394</v>
      </c>
      <c r="AM3114" t="s">
        <v>394</v>
      </c>
      <c r="AN3114" t="s">
        <v>394</v>
      </c>
      <c r="AO3114" t="s">
        <v>394</v>
      </c>
      <c r="AP3114" t="s">
        <v>394</v>
      </c>
      <c r="AQ3114" s="289"/>
      <c r="AR3114" s="304"/>
      <c r="AS3114" s="304"/>
      <c r="AU3114"/>
    </row>
    <row r="3115" spans="1:47" x14ac:dyDescent="0.3">
      <c r="A3115" s="285">
        <v>122222</v>
      </c>
      <c r="B3115" s="286" t="s">
        <v>539</v>
      </c>
      <c r="C3115" t="s">
        <v>995</v>
      </c>
      <c r="D3115" t="s">
        <v>995</v>
      </c>
      <c r="E3115" t="s">
        <v>995</v>
      </c>
      <c r="F3115" t="s">
        <v>995</v>
      </c>
      <c r="G3115" t="s">
        <v>995</v>
      </c>
      <c r="H3115" t="s">
        <v>995</v>
      </c>
      <c r="I3115" t="s">
        <v>995</v>
      </c>
      <c r="J3115" t="s">
        <v>995</v>
      </c>
      <c r="K3115" t="s">
        <v>995</v>
      </c>
      <c r="L3115" t="s">
        <v>995</v>
      </c>
      <c r="M3115" t="s">
        <v>995</v>
      </c>
      <c r="N3115" t="s">
        <v>995</v>
      </c>
      <c r="O3115" t="s">
        <v>995</v>
      </c>
      <c r="P3115" t="s">
        <v>995</v>
      </c>
      <c r="Q3115" t="s">
        <v>995</v>
      </c>
      <c r="R3115" t="s">
        <v>995</v>
      </c>
      <c r="S3115" t="s">
        <v>995</v>
      </c>
      <c r="T3115" t="s">
        <v>995</v>
      </c>
      <c r="U3115" t="s">
        <v>995</v>
      </c>
      <c r="V3115" t="s">
        <v>995</v>
      </c>
      <c r="W3115" t="s">
        <v>995</v>
      </c>
      <c r="X3115" t="s">
        <v>995</v>
      </c>
      <c r="Y3115" t="s">
        <v>995</v>
      </c>
      <c r="Z3115" t="s">
        <v>995</v>
      </c>
      <c r="AA3115" t="s">
        <v>995</v>
      </c>
      <c r="AB3115" t="s">
        <v>995</v>
      </c>
      <c r="AC3115" t="s">
        <v>995</v>
      </c>
      <c r="AD3115" t="s">
        <v>995</v>
      </c>
      <c r="AE3115" t="s">
        <v>995</v>
      </c>
      <c r="AF3115" t="s">
        <v>995</v>
      </c>
      <c r="AG3115" t="s">
        <v>995</v>
      </c>
      <c r="AH3115" t="s">
        <v>995</v>
      </c>
      <c r="AI3115" t="s">
        <v>995</v>
      </c>
      <c r="AJ3115" t="s">
        <v>995</v>
      </c>
      <c r="AK3115" t="s">
        <v>995</v>
      </c>
      <c r="AL3115" t="s">
        <v>995</v>
      </c>
      <c r="AM3115" t="s">
        <v>995</v>
      </c>
      <c r="AN3115" t="s">
        <v>995</v>
      </c>
      <c r="AO3115" t="s">
        <v>995</v>
      </c>
      <c r="AP3115" t="s">
        <v>995</v>
      </c>
      <c r="AQ3115" s="286" t="s">
        <v>855</v>
      </c>
    </row>
    <row r="3116" spans="1:47" ht="21.6" x14ac:dyDescent="0.3">
      <c r="A3116" s="285">
        <v>122223</v>
      </c>
      <c r="B3116" s="286" t="s">
        <v>540</v>
      </c>
      <c r="C3116" t="s">
        <v>226</v>
      </c>
      <c r="D3116" t="s">
        <v>226</v>
      </c>
      <c r="E3116" t="s">
        <v>224</v>
      </c>
      <c r="F3116" t="s">
        <v>226</v>
      </c>
      <c r="G3116" t="s">
        <v>224</v>
      </c>
      <c r="H3116" t="s">
        <v>226</v>
      </c>
      <c r="I3116" t="s">
        <v>226</v>
      </c>
      <c r="J3116" t="s">
        <v>226</v>
      </c>
      <c r="K3116" t="s">
        <v>224</v>
      </c>
      <c r="L3116" t="s">
        <v>225</v>
      </c>
      <c r="M3116" t="s">
        <v>226</v>
      </c>
      <c r="N3116" t="s">
        <v>225</v>
      </c>
      <c r="O3116" t="s">
        <v>225</v>
      </c>
      <c r="P3116" t="s">
        <v>225</v>
      </c>
      <c r="Q3116" t="s">
        <v>226</v>
      </c>
      <c r="R3116" t="s">
        <v>226</v>
      </c>
      <c r="S3116" t="s">
        <v>226</v>
      </c>
      <c r="T3116" t="s">
        <v>226</v>
      </c>
      <c r="U3116" t="s">
        <v>226</v>
      </c>
      <c r="V3116" t="s">
        <v>226</v>
      </c>
      <c r="W3116" t="s">
        <v>394</v>
      </c>
      <c r="X3116" t="s">
        <v>394</v>
      </c>
      <c r="Y3116" t="s">
        <v>394</v>
      </c>
      <c r="Z3116" t="s">
        <v>394</v>
      </c>
      <c r="AA3116" t="s">
        <v>394</v>
      </c>
      <c r="AB3116" t="s">
        <v>394</v>
      </c>
      <c r="AC3116" t="s">
        <v>394</v>
      </c>
      <c r="AD3116" t="s">
        <v>394</v>
      </c>
      <c r="AE3116" t="s">
        <v>394</v>
      </c>
      <c r="AF3116" t="s">
        <v>394</v>
      </c>
      <c r="AG3116" t="s">
        <v>394</v>
      </c>
      <c r="AH3116" t="s">
        <v>394</v>
      </c>
      <c r="AI3116" t="s">
        <v>394</v>
      </c>
      <c r="AJ3116" t="s">
        <v>394</v>
      </c>
      <c r="AK3116" t="s">
        <v>394</v>
      </c>
      <c r="AL3116" t="s">
        <v>394</v>
      </c>
      <c r="AM3116" t="s">
        <v>394</v>
      </c>
      <c r="AN3116" t="s">
        <v>394</v>
      </c>
      <c r="AO3116" t="s">
        <v>394</v>
      </c>
      <c r="AP3116" t="s">
        <v>394</v>
      </c>
      <c r="AQ3116" s="286" t="s">
        <v>394</v>
      </c>
      <c r="AR3116" s="305"/>
      <c r="AS3116" s="235"/>
    </row>
    <row r="3117" spans="1:47" ht="28.8" x14ac:dyDescent="0.3">
      <c r="A3117" s="285">
        <v>122224</v>
      </c>
      <c r="B3117" s="286" t="s">
        <v>67</v>
      </c>
      <c r="C3117" t="s">
        <v>224</v>
      </c>
      <c r="D3117" t="s">
        <v>224</v>
      </c>
      <c r="E3117" t="s">
        <v>224</v>
      </c>
      <c r="F3117" t="s">
        <v>224</v>
      </c>
      <c r="G3117" t="s">
        <v>224</v>
      </c>
      <c r="H3117" t="s">
        <v>226</v>
      </c>
      <c r="I3117" t="s">
        <v>226</v>
      </c>
      <c r="J3117" t="s">
        <v>224</v>
      </c>
      <c r="K3117" t="s">
        <v>224</v>
      </c>
      <c r="L3117" t="s">
        <v>226</v>
      </c>
      <c r="M3117" t="s">
        <v>224</v>
      </c>
      <c r="N3117" t="s">
        <v>226</v>
      </c>
      <c r="O3117" t="s">
        <v>226</v>
      </c>
      <c r="P3117" t="s">
        <v>226</v>
      </c>
      <c r="Q3117" t="s">
        <v>226</v>
      </c>
      <c r="R3117" t="s">
        <v>226</v>
      </c>
      <c r="S3117" t="s">
        <v>226</v>
      </c>
      <c r="T3117" t="s">
        <v>226</v>
      </c>
      <c r="U3117" t="s">
        <v>226</v>
      </c>
      <c r="V3117" t="s">
        <v>226</v>
      </c>
      <c r="W3117" t="s">
        <v>226</v>
      </c>
      <c r="X3117" t="s">
        <v>226</v>
      </c>
      <c r="Y3117" t="s">
        <v>226</v>
      </c>
      <c r="Z3117" t="s">
        <v>226</v>
      </c>
      <c r="AA3117" t="s">
        <v>226</v>
      </c>
      <c r="AB3117" t="s">
        <v>226</v>
      </c>
      <c r="AC3117" t="s">
        <v>226</v>
      </c>
      <c r="AD3117" t="s">
        <v>226</v>
      </c>
      <c r="AE3117" t="s">
        <v>226</v>
      </c>
      <c r="AF3117" t="s">
        <v>226</v>
      </c>
      <c r="AG3117" t="s">
        <v>225</v>
      </c>
      <c r="AH3117" t="s">
        <v>225</v>
      </c>
      <c r="AI3117" t="s">
        <v>225</v>
      </c>
      <c r="AJ3117" t="s">
        <v>225</v>
      </c>
      <c r="AK3117" t="s">
        <v>225</v>
      </c>
      <c r="AL3117" t="s">
        <v>394</v>
      </c>
      <c r="AM3117" t="s">
        <v>394</v>
      </c>
      <c r="AN3117" t="s">
        <v>394</v>
      </c>
      <c r="AO3117" t="s">
        <v>394</v>
      </c>
      <c r="AP3117" t="s">
        <v>394</v>
      </c>
      <c r="AQ3117" s="286" t="s">
        <v>394</v>
      </c>
      <c r="AR3117" s="305"/>
      <c r="AS3117" s="235"/>
    </row>
    <row r="3118" spans="1:47" ht="21.6" x14ac:dyDescent="0.65">
      <c r="A3118" s="285">
        <v>122225</v>
      </c>
      <c r="B3118" s="286" t="s">
        <v>540</v>
      </c>
      <c r="C3118" t="s">
        <v>224</v>
      </c>
      <c r="D3118" t="s">
        <v>224</v>
      </c>
      <c r="E3118" t="s">
        <v>224</v>
      </c>
      <c r="F3118" t="s">
        <v>226</v>
      </c>
      <c r="G3118" t="s">
        <v>224</v>
      </c>
      <c r="H3118" t="s">
        <v>226</v>
      </c>
      <c r="I3118" t="s">
        <v>224</v>
      </c>
      <c r="J3118" t="s">
        <v>226</v>
      </c>
      <c r="K3118" t="s">
        <v>224</v>
      </c>
      <c r="L3118" t="s">
        <v>224</v>
      </c>
      <c r="M3118" t="s">
        <v>226</v>
      </c>
      <c r="N3118" t="s">
        <v>394</v>
      </c>
      <c r="O3118" t="s">
        <v>394</v>
      </c>
      <c r="P3118" t="s">
        <v>394</v>
      </c>
      <c r="Q3118" t="s">
        <v>394</v>
      </c>
      <c r="R3118" t="s">
        <v>394</v>
      </c>
      <c r="S3118" t="s">
        <v>394</v>
      </c>
      <c r="T3118" t="s">
        <v>394</v>
      </c>
      <c r="U3118" t="s">
        <v>394</v>
      </c>
      <c r="V3118" t="s">
        <v>394</v>
      </c>
      <c r="W3118" t="s">
        <v>394</v>
      </c>
      <c r="X3118" t="s">
        <v>394</v>
      </c>
      <c r="Y3118" t="s">
        <v>394</v>
      </c>
      <c r="Z3118" t="s">
        <v>394</v>
      </c>
      <c r="AA3118" t="s">
        <v>394</v>
      </c>
      <c r="AB3118" t="s">
        <v>394</v>
      </c>
      <c r="AC3118" t="s">
        <v>394</v>
      </c>
      <c r="AD3118" t="s">
        <v>394</v>
      </c>
      <c r="AE3118" t="s">
        <v>394</v>
      </c>
      <c r="AF3118" t="s">
        <v>394</v>
      </c>
      <c r="AG3118" t="s">
        <v>394</v>
      </c>
      <c r="AH3118" t="s">
        <v>394</v>
      </c>
      <c r="AI3118" t="s">
        <v>394</v>
      </c>
      <c r="AJ3118" t="s">
        <v>394</v>
      </c>
      <c r="AK3118" t="s">
        <v>394</v>
      </c>
      <c r="AL3118" t="s">
        <v>394</v>
      </c>
      <c r="AM3118" t="s">
        <v>394</v>
      </c>
      <c r="AN3118" t="s">
        <v>394</v>
      </c>
      <c r="AO3118" t="s">
        <v>394</v>
      </c>
      <c r="AP3118" t="s">
        <v>394</v>
      </c>
      <c r="AQ3118" s="288"/>
      <c r="AR3118" s="304"/>
      <c r="AS3118" s="304"/>
      <c r="AU3118"/>
    </row>
    <row r="3119" spans="1:47" x14ac:dyDescent="0.3">
      <c r="A3119" s="285">
        <v>122226</v>
      </c>
      <c r="B3119" s="286" t="s">
        <v>539</v>
      </c>
      <c r="C3119" t="s">
        <v>995</v>
      </c>
      <c r="D3119" t="s">
        <v>995</v>
      </c>
      <c r="E3119" t="s">
        <v>995</v>
      </c>
      <c r="F3119" t="s">
        <v>995</v>
      </c>
      <c r="G3119" t="s">
        <v>995</v>
      </c>
      <c r="H3119" t="s">
        <v>995</v>
      </c>
      <c r="I3119" t="s">
        <v>995</v>
      </c>
      <c r="J3119" t="s">
        <v>995</v>
      </c>
      <c r="K3119" t="s">
        <v>995</v>
      </c>
      <c r="L3119" t="s">
        <v>995</v>
      </c>
      <c r="M3119" t="s">
        <v>995</v>
      </c>
      <c r="N3119" t="s">
        <v>995</v>
      </c>
      <c r="O3119" t="s">
        <v>995</v>
      </c>
      <c r="P3119" t="s">
        <v>995</v>
      </c>
      <c r="Q3119" t="s">
        <v>995</v>
      </c>
      <c r="R3119" t="s">
        <v>995</v>
      </c>
      <c r="S3119" t="s">
        <v>995</v>
      </c>
      <c r="T3119" t="s">
        <v>995</v>
      </c>
      <c r="U3119" t="s">
        <v>995</v>
      </c>
      <c r="V3119" t="s">
        <v>995</v>
      </c>
      <c r="W3119" t="s">
        <v>995</v>
      </c>
      <c r="X3119" t="s">
        <v>995</v>
      </c>
      <c r="Y3119" t="s">
        <v>995</v>
      </c>
      <c r="Z3119" t="s">
        <v>995</v>
      </c>
      <c r="AA3119" t="s">
        <v>995</v>
      </c>
      <c r="AB3119" t="s">
        <v>995</v>
      </c>
      <c r="AC3119" t="s">
        <v>995</v>
      </c>
      <c r="AD3119" t="s">
        <v>995</v>
      </c>
      <c r="AE3119" t="s">
        <v>995</v>
      </c>
      <c r="AF3119" t="s">
        <v>995</v>
      </c>
      <c r="AG3119" t="s">
        <v>995</v>
      </c>
      <c r="AH3119" t="s">
        <v>995</v>
      </c>
      <c r="AI3119" t="s">
        <v>995</v>
      </c>
      <c r="AJ3119" t="s">
        <v>995</v>
      </c>
      <c r="AK3119" t="s">
        <v>995</v>
      </c>
      <c r="AL3119" t="s">
        <v>995</v>
      </c>
      <c r="AM3119" t="s">
        <v>995</v>
      </c>
      <c r="AN3119" t="s">
        <v>995</v>
      </c>
      <c r="AO3119" t="s">
        <v>995</v>
      </c>
      <c r="AP3119" t="s">
        <v>995</v>
      </c>
      <c r="AQ3119" s="286" t="s">
        <v>855</v>
      </c>
    </row>
    <row r="3120" spans="1:47" x14ac:dyDescent="0.3">
      <c r="A3120" s="285">
        <v>122227</v>
      </c>
      <c r="B3120" s="286" t="s">
        <v>539</v>
      </c>
      <c r="C3120" t="s">
        <v>995</v>
      </c>
      <c r="D3120" t="s">
        <v>995</v>
      </c>
      <c r="E3120" t="s">
        <v>995</v>
      </c>
      <c r="F3120" t="s">
        <v>995</v>
      </c>
      <c r="G3120" t="s">
        <v>995</v>
      </c>
      <c r="H3120" t="s">
        <v>995</v>
      </c>
      <c r="I3120" t="s">
        <v>995</v>
      </c>
      <c r="J3120" t="s">
        <v>995</v>
      </c>
      <c r="K3120" t="s">
        <v>995</v>
      </c>
      <c r="L3120" t="s">
        <v>995</v>
      </c>
      <c r="M3120" t="s">
        <v>995</v>
      </c>
      <c r="N3120" t="s">
        <v>995</v>
      </c>
      <c r="O3120" t="s">
        <v>995</v>
      </c>
      <c r="P3120" t="s">
        <v>995</v>
      </c>
      <c r="Q3120" t="s">
        <v>995</v>
      </c>
      <c r="R3120" t="s">
        <v>995</v>
      </c>
      <c r="S3120" t="s">
        <v>995</v>
      </c>
      <c r="T3120" t="s">
        <v>995</v>
      </c>
      <c r="U3120" t="s">
        <v>995</v>
      </c>
      <c r="V3120" t="s">
        <v>995</v>
      </c>
      <c r="W3120" t="s">
        <v>995</v>
      </c>
      <c r="X3120" t="s">
        <v>995</v>
      </c>
      <c r="Y3120" t="s">
        <v>995</v>
      </c>
      <c r="Z3120" t="s">
        <v>995</v>
      </c>
      <c r="AA3120" t="s">
        <v>995</v>
      </c>
      <c r="AB3120" t="s">
        <v>995</v>
      </c>
      <c r="AC3120" t="s">
        <v>995</v>
      </c>
      <c r="AD3120" t="s">
        <v>995</v>
      </c>
      <c r="AE3120" t="s">
        <v>995</v>
      </c>
      <c r="AF3120" t="s">
        <v>995</v>
      </c>
      <c r="AG3120" t="s">
        <v>995</v>
      </c>
      <c r="AH3120" t="s">
        <v>995</v>
      </c>
      <c r="AI3120" t="s">
        <v>995</v>
      </c>
      <c r="AJ3120" t="s">
        <v>995</v>
      </c>
      <c r="AK3120" t="s">
        <v>995</v>
      </c>
      <c r="AL3120" t="s">
        <v>995</v>
      </c>
      <c r="AM3120" t="s">
        <v>995</v>
      </c>
      <c r="AN3120" t="s">
        <v>995</v>
      </c>
      <c r="AO3120" t="s">
        <v>995</v>
      </c>
      <c r="AP3120" t="s">
        <v>995</v>
      </c>
      <c r="AQ3120" s="286" t="s">
        <v>855</v>
      </c>
    </row>
    <row r="3121" spans="1:45" x14ac:dyDescent="0.3">
      <c r="A3121" s="285">
        <v>122228</v>
      </c>
      <c r="B3121" s="286" t="s">
        <v>539</v>
      </c>
      <c r="C3121" t="s">
        <v>995</v>
      </c>
      <c r="D3121" t="s">
        <v>995</v>
      </c>
      <c r="E3121" t="s">
        <v>995</v>
      </c>
      <c r="F3121" t="s">
        <v>995</v>
      </c>
      <c r="G3121" t="s">
        <v>995</v>
      </c>
      <c r="H3121" t="s">
        <v>995</v>
      </c>
      <c r="I3121" t="s">
        <v>995</v>
      </c>
      <c r="J3121" t="s">
        <v>995</v>
      </c>
      <c r="K3121" t="s">
        <v>995</v>
      </c>
      <c r="L3121" t="s">
        <v>995</v>
      </c>
      <c r="M3121" t="s">
        <v>995</v>
      </c>
      <c r="N3121" t="s">
        <v>995</v>
      </c>
      <c r="O3121" t="s">
        <v>995</v>
      </c>
      <c r="P3121" t="s">
        <v>995</v>
      </c>
      <c r="Q3121" t="s">
        <v>995</v>
      </c>
      <c r="R3121" t="s">
        <v>995</v>
      </c>
      <c r="S3121" t="s">
        <v>995</v>
      </c>
      <c r="T3121" t="s">
        <v>995</v>
      </c>
      <c r="U3121" t="s">
        <v>995</v>
      </c>
      <c r="V3121" t="s">
        <v>995</v>
      </c>
      <c r="W3121" t="s">
        <v>995</v>
      </c>
      <c r="X3121" t="s">
        <v>995</v>
      </c>
      <c r="Y3121" t="s">
        <v>995</v>
      </c>
      <c r="Z3121" t="s">
        <v>995</v>
      </c>
      <c r="AA3121" t="s">
        <v>995</v>
      </c>
      <c r="AB3121" t="s">
        <v>995</v>
      </c>
      <c r="AC3121" t="s">
        <v>995</v>
      </c>
      <c r="AD3121" t="s">
        <v>995</v>
      </c>
      <c r="AE3121" t="s">
        <v>995</v>
      </c>
      <c r="AF3121" t="s">
        <v>995</v>
      </c>
      <c r="AG3121" t="s">
        <v>995</v>
      </c>
      <c r="AH3121" t="s">
        <v>995</v>
      </c>
      <c r="AI3121" t="s">
        <v>995</v>
      </c>
      <c r="AJ3121" t="s">
        <v>995</v>
      </c>
      <c r="AK3121" t="s">
        <v>995</v>
      </c>
      <c r="AL3121" t="s">
        <v>995</v>
      </c>
      <c r="AM3121" t="s">
        <v>995</v>
      </c>
      <c r="AN3121" t="s">
        <v>995</v>
      </c>
      <c r="AO3121" t="s">
        <v>995</v>
      </c>
      <c r="AP3121" t="s">
        <v>995</v>
      </c>
      <c r="AQ3121" s="286" t="s">
        <v>855</v>
      </c>
    </row>
    <row r="3122" spans="1:45" x14ac:dyDescent="0.3">
      <c r="A3122" s="285">
        <v>122229</v>
      </c>
      <c r="B3122" s="286" t="s">
        <v>539</v>
      </c>
      <c r="C3122" t="s">
        <v>995</v>
      </c>
      <c r="D3122" t="s">
        <v>995</v>
      </c>
      <c r="E3122" t="s">
        <v>995</v>
      </c>
      <c r="F3122" t="s">
        <v>995</v>
      </c>
      <c r="G3122" t="s">
        <v>995</v>
      </c>
      <c r="H3122" t="s">
        <v>995</v>
      </c>
      <c r="I3122" t="s">
        <v>995</v>
      </c>
      <c r="J3122" t="s">
        <v>995</v>
      </c>
      <c r="K3122" t="s">
        <v>995</v>
      </c>
      <c r="L3122" t="s">
        <v>995</v>
      </c>
      <c r="M3122" t="s">
        <v>995</v>
      </c>
      <c r="N3122" t="s">
        <v>995</v>
      </c>
      <c r="O3122" t="s">
        <v>995</v>
      </c>
      <c r="P3122" t="s">
        <v>995</v>
      </c>
      <c r="Q3122" t="s">
        <v>995</v>
      </c>
      <c r="R3122" t="s">
        <v>995</v>
      </c>
      <c r="S3122" t="s">
        <v>995</v>
      </c>
      <c r="T3122" t="s">
        <v>995</v>
      </c>
      <c r="U3122" t="s">
        <v>995</v>
      </c>
      <c r="V3122" t="s">
        <v>995</v>
      </c>
      <c r="W3122" t="s">
        <v>995</v>
      </c>
      <c r="X3122" t="s">
        <v>995</v>
      </c>
      <c r="Y3122" t="s">
        <v>995</v>
      </c>
      <c r="Z3122" t="s">
        <v>995</v>
      </c>
      <c r="AA3122" t="s">
        <v>995</v>
      </c>
      <c r="AB3122" t="s">
        <v>995</v>
      </c>
      <c r="AC3122" t="s">
        <v>995</v>
      </c>
      <c r="AD3122" t="s">
        <v>995</v>
      </c>
      <c r="AE3122" t="s">
        <v>995</v>
      </c>
      <c r="AF3122" t="s">
        <v>995</v>
      </c>
      <c r="AG3122" t="s">
        <v>995</v>
      </c>
      <c r="AH3122" t="s">
        <v>995</v>
      </c>
      <c r="AI3122" t="s">
        <v>995</v>
      </c>
      <c r="AJ3122" t="s">
        <v>995</v>
      </c>
      <c r="AK3122" t="s">
        <v>995</v>
      </c>
      <c r="AL3122" t="s">
        <v>995</v>
      </c>
      <c r="AM3122" t="s">
        <v>995</v>
      </c>
      <c r="AN3122" t="s">
        <v>995</v>
      </c>
      <c r="AO3122" t="s">
        <v>995</v>
      </c>
      <c r="AP3122" t="s">
        <v>995</v>
      </c>
      <c r="AQ3122" s="286" t="s">
        <v>855</v>
      </c>
    </row>
    <row r="3123" spans="1:45" ht="28.8" x14ac:dyDescent="0.3">
      <c r="A3123" s="285">
        <v>122230</v>
      </c>
      <c r="B3123" s="286" t="s">
        <v>67</v>
      </c>
      <c r="C3123" t="s">
        <v>226</v>
      </c>
      <c r="D3123" t="s">
        <v>226</v>
      </c>
      <c r="E3123" t="s">
        <v>226</v>
      </c>
      <c r="F3123" t="s">
        <v>226</v>
      </c>
      <c r="G3123" t="s">
        <v>226</v>
      </c>
      <c r="H3123" t="s">
        <v>226</v>
      </c>
      <c r="I3123" t="s">
        <v>224</v>
      </c>
      <c r="J3123" t="s">
        <v>226</v>
      </c>
      <c r="K3123" t="s">
        <v>226</v>
      </c>
      <c r="L3123" t="s">
        <v>226</v>
      </c>
      <c r="M3123" t="s">
        <v>226</v>
      </c>
      <c r="N3123" t="s">
        <v>226</v>
      </c>
      <c r="O3123" t="s">
        <v>226</v>
      </c>
      <c r="P3123" t="s">
        <v>226</v>
      </c>
      <c r="Q3123" t="s">
        <v>226</v>
      </c>
      <c r="R3123" t="s">
        <v>226</v>
      </c>
      <c r="S3123" t="s">
        <v>226</v>
      </c>
      <c r="T3123" t="s">
        <v>226</v>
      </c>
      <c r="U3123" t="s">
        <v>226</v>
      </c>
      <c r="V3123" t="s">
        <v>226</v>
      </c>
      <c r="W3123" t="s">
        <v>225</v>
      </c>
      <c r="X3123" t="s">
        <v>226</v>
      </c>
      <c r="Y3123" t="s">
        <v>225</v>
      </c>
      <c r="Z3123" t="s">
        <v>226</v>
      </c>
      <c r="AA3123" t="s">
        <v>226</v>
      </c>
      <c r="AB3123" t="s">
        <v>225</v>
      </c>
      <c r="AC3123" t="s">
        <v>226</v>
      </c>
      <c r="AD3123" t="s">
        <v>225</v>
      </c>
      <c r="AE3123" t="s">
        <v>226</v>
      </c>
      <c r="AF3123" t="s">
        <v>226</v>
      </c>
      <c r="AG3123" t="s">
        <v>225</v>
      </c>
      <c r="AH3123" t="s">
        <v>225</v>
      </c>
      <c r="AI3123" t="s">
        <v>225</v>
      </c>
      <c r="AJ3123" t="s">
        <v>225</v>
      </c>
      <c r="AK3123" t="s">
        <v>225</v>
      </c>
      <c r="AL3123" t="s">
        <v>394</v>
      </c>
      <c r="AM3123" t="s">
        <v>394</v>
      </c>
      <c r="AN3123" t="s">
        <v>394</v>
      </c>
      <c r="AO3123" t="s">
        <v>394</v>
      </c>
      <c r="AP3123" t="s">
        <v>394</v>
      </c>
      <c r="AQ3123" s="286" t="s">
        <v>394</v>
      </c>
      <c r="AR3123" s="305"/>
      <c r="AS3123" s="235"/>
    </row>
    <row r="3124" spans="1:45" x14ac:dyDescent="0.3">
      <c r="A3124" s="285">
        <v>122231</v>
      </c>
      <c r="B3124" s="286" t="s">
        <v>61</v>
      </c>
      <c r="AQ3124" s="286" t="s">
        <v>394</v>
      </c>
    </row>
    <row r="3125" spans="1:45" x14ac:dyDescent="0.3">
      <c r="A3125" s="285">
        <v>122232</v>
      </c>
      <c r="B3125" s="286" t="s">
        <v>539</v>
      </c>
      <c r="C3125" t="s">
        <v>995</v>
      </c>
      <c r="D3125" t="s">
        <v>995</v>
      </c>
      <c r="E3125" t="s">
        <v>995</v>
      </c>
      <c r="F3125" t="s">
        <v>995</v>
      </c>
      <c r="G3125" t="s">
        <v>995</v>
      </c>
      <c r="H3125" t="s">
        <v>995</v>
      </c>
      <c r="I3125" t="s">
        <v>995</v>
      </c>
      <c r="J3125" t="s">
        <v>995</v>
      </c>
      <c r="K3125" t="s">
        <v>995</v>
      </c>
      <c r="L3125" t="s">
        <v>995</v>
      </c>
      <c r="M3125" t="s">
        <v>995</v>
      </c>
      <c r="N3125" t="s">
        <v>995</v>
      </c>
      <c r="O3125" t="s">
        <v>995</v>
      </c>
      <c r="P3125" t="s">
        <v>995</v>
      </c>
      <c r="Q3125" t="s">
        <v>995</v>
      </c>
      <c r="R3125" t="s">
        <v>995</v>
      </c>
      <c r="S3125" t="s">
        <v>995</v>
      </c>
      <c r="T3125" t="s">
        <v>995</v>
      </c>
      <c r="U3125" t="s">
        <v>995</v>
      </c>
      <c r="V3125" t="s">
        <v>995</v>
      </c>
      <c r="W3125" t="s">
        <v>995</v>
      </c>
      <c r="X3125" t="s">
        <v>995</v>
      </c>
      <c r="Y3125" t="s">
        <v>995</v>
      </c>
      <c r="Z3125" t="s">
        <v>995</v>
      </c>
      <c r="AA3125" t="s">
        <v>995</v>
      </c>
      <c r="AB3125" t="s">
        <v>995</v>
      </c>
      <c r="AC3125" t="s">
        <v>995</v>
      </c>
      <c r="AD3125" t="s">
        <v>995</v>
      </c>
      <c r="AE3125" t="s">
        <v>995</v>
      </c>
      <c r="AF3125" t="s">
        <v>995</v>
      </c>
      <c r="AG3125" t="s">
        <v>995</v>
      </c>
      <c r="AH3125" t="s">
        <v>995</v>
      </c>
      <c r="AI3125" t="s">
        <v>995</v>
      </c>
      <c r="AJ3125" t="s">
        <v>995</v>
      </c>
      <c r="AK3125" t="s">
        <v>995</v>
      </c>
      <c r="AL3125" t="s">
        <v>995</v>
      </c>
      <c r="AM3125" t="s">
        <v>995</v>
      </c>
      <c r="AN3125" t="s">
        <v>995</v>
      </c>
      <c r="AO3125" t="s">
        <v>995</v>
      </c>
      <c r="AP3125" t="s">
        <v>995</v>
      </c>
      <c r="AQ3125" s="286" t="s">
        <v>855</v>
      </c>
    </row>
    <row r="3126" spans="1:45" ht="21.6" x14ac:dyDescent="0.3">
      <c r="A3126" s="285">
        <v>122233</v>
      </c>
      <c r="B3126" s="286" t="s">
        <v>538</v>
      </c>
      <c r="C3126" t="s">
        <v>226</v>
      </c>
      <c r="D3126" t="s">
        <v>226</v>
      </c>
      <c r="E3126" t="s">
        <v>226</v>
      </c>
      <c r="F3126" t="s">
        <v>226</v>
      </c>
      <c r="G3126" t="s">
        <v>226</v>
      </c>
      <c r="H3126" t="s">
        <v>226</v>
      </c>
      <c r="I3126" t="s">
        <v>224</v>
      </c>
      <c r="J3126" t="s">
        <v>224</v>
      </c>
      <c r="K3126" t="s">
        <v>226</v>
      </c>
      <c r="L3126" t="s">
        <v>224</v>
      </c>
      <c r="M3126" t="s">
        <v>226</v>
      </c>
      <c r="N3126" t="s">
        <v>224</v>
      </c>
      <c r="O3126" t="s">
        <v>226</v>
      </c>
      <c r="P3126" t="s">
        <v>224</v>
      </c>
      <c r="Q3126" t="s">
        <v>226</v>
      </c>
      <c r="R3126" t="s">
        <v>226</v>
      </c>
      <c r="S3126" t="s">
        <v>226</v>
      </c>
      <c r="T3126" t="s">
        <v>224</v>
      </c>
      <c r="U3126" t="s">
        <v>226</v>
      </c>
      <c r="V3126" t="s">
        <v>226</v>
      </c>
      <c r="W3126" t="s">
        <v>226</v>
      </c>
      <c r="X3126" t="s">
        <v>226</v>
      </c>
      <c r="Y3126" t="s">
        <v>225</v>
      </c>
      <c r="Z3126" t="s">
        <v>226</v>
      </c>
      <c r="AA3126" t="s">
        <v>224</v>
      </c>
      <c r="AB3126" t="s">
        <v>226</v>
      </c>
      <c r="AC3126" t="s">
        <v>226</v>
      </c>
      <c r="AD3126" t="s">
        <v>225</v>
      </c>
      <c r="AE3126" t="s">
        <v>225</v>
      </c>
      <c r="AF3126" t="s">
        <v>225</v>
      </c>
      <c r="AG3126" t="s">
        <v>394</v>
      </c>
      <c r="AH3126" t="s">
        <v>394</v>
      </c>
      <c r="AI3126" t="s">
        <v>394</v>
      </c>
      <c r="AJ3126" t="s">
        <v>394</v>
      </c>
      <c r="AK3126" t="s">
        <v>394</v>
      </c>
      <c r="AL3126" t="s">
        <v>394</v>
      </c>
      <c r="AM3126" t="s">
        <v>394</v>
      </c>
      <c r="AN3126" t="s">
        <v>394</v>
      </c>
      <c r="AO3126" t="s">
        <v>394</v>
      </c>
      <c r="AP3126" t="s">
        <v>394</v>
      </c>
      <c r="AQ3126" s="286" t="s">
        <v>394</v>
      </c>
      <c r="AR3126" s="305"/>
      <c r="AS3126" s="235"/>
    </row>
    <row r="3127" spans="1:45" x14ac:dyDescent="0.3">
      <c r="A3127" s="285">
        <v>122234</v>
      </c>
      <c r="B3127" s="286" t="s">
        <v>539</v>
      </c>
      <c r="C3127" t="s">
        <v>995</v>
      </c>
      <c r="D3127" t="s">
        <v>995</v>
      </c>
      <c r="E3127" t="s">
        <v>995</v>
      </c>
      <c r="F3127" t="s">
        <v>995</v>
      </c>
      <c r="G3127" t="s">
        <v>995</v>
      </c>
      <c r="H3127" t="s">
        <v>995</v>
      </c>
      <c r="I3127" t="s">
        <v>995</v>
      </c>
      <c r="J3127" t="s">
        <v>995</v>
      </c>
      <c r="K3127" t="s">
        <v>995</v>
      </c>
      <c r="L3127" t="s">
        <v>995</v>
      </c>
      <c r="M3127" t="s">
        <v>995</v>
      </c>
      <c r="N3127" t="s">
        <v>995</v>
      </c>
      <c r="O3127" t="s">
        <v>995</v>
      </c>
      <c r="P3127" t="s">
        <v>995</v>
      </c>
      <c r="Q3127" t="s">
        <v>995</v>
      </c>
      <c r="R3127" t="s">
        <v>995</v>
      </c>
      <c r="S3127" t="s">
        <v>995</v>
      </c>
      <c r="T3127" t="s">
        <v>995</v>
      </c>
      <c r="U3127" t="s">
        <v>995</v>
      </c>
      <c r="V3127" t="s">
        <v>995</v>
      </c>
      <c r="W3127" t="s">
        <v>995</v>
      </c>
      <c r="X3127" t="s">
        <v>995</v>
      </c>
      <c r="Y3127" t="s">
        <v>995</v>
      </c>
      <c r="Z3127" t="s">
        <v>995</v>
      </c>
      <c r="AA3127" t="s">
        <v>995</v>
      </c>
      <c r="AB3127" t="s">
        <v>995</v>
      </c>
      <c r="AC3127" t="s">
        <v>995</v>
      </c>
      <c r="AD3127" t="s">
        <v>995</v>
      </c>
      <c r="AE3127" t="s">
        <v>995</v>
      </c>
      <c r="AF3127" t="s">
        <v>995</v>
      </c>
      <c r="AG3127" t="s">
        <v>995</v>
      </c>
      <c r="AH3127" t="s">
        <v>995</v>
      </c>
      <c r="AI3127" t="s">
        <v>995</v>
      </c>
      <c r="AJ3127" t="s">
        <v>995</v>
      </c>
      <c r="AK3127" t="s">
        <v>995</v>
      </c>
      <c r="AL3127" t="s">
        <v>995</v>
      </c>
      <c r="AM3127" t="s">
        <v>995</v>
      </c>
      <c r="AN3127" t="s">
        <v>995</v>
      </c>
      <c r="AO3127" t="s">
        <v>995</v>
      </c>
      <c r="AP3127" t="s">
        <v>995</v>
      </c>
      <c r="AQ3127" s="286" t="s">
        <v>855</v>
      </c>
    </row>
    <row r="3128" spans="1:45" ht="21.6" x14ac:dyDescent="0.3">
      <c r="A3128" s="285">
        <v>122235</v>
      </c>
      <c r="B3128" s="286" t="s">
        <v>61</v>
      </c>
      <c r="C3128" t="s">
        <v>226</v>
      </c>
      <c r="D3128" t="s">
        <v>226</v>
      </c>
      <c r="E3128" t="s">
        <v>226</v>
      </c>
      <c r="F3128" t="s">
        <v>226</v>
      </c>
      <c r="G3128" t="s">
        <v>224</v>
      </c>
      <c r="H3128" t="s">
        <v>226</v>
      </c>
      <c r="I3128" t="s">
        <v>224</v>
      </c>
      <c r="J3128" t="s">
        <v>224</v>
      </c>
      <c r="K3128" t="s">
        <v>226</v>
      </c>
      <c r="L3128" t="s">
        <v>224</v>
      </c>
      <c r="M3128" t="s">
        <v>224</v>
      </c>
      <c r="N3128" t="s">
        <v>226</v>
      </c>
      <c r="O3128" t="s">
        <v>224</v>
      </c>
      <c r="P3128" t="s">
        <v>224</v>
      </c>
      <c r="Q3128" t="s">
        <v>224</v>
      </c>
      <c r="R3128" t="s">
        <v>226</v>
      </c>
      <c r="S3128" t="s">
        <v>224</v>
      </c>
      <c r="T3128" t="s">
        <v>226</v>
      </c>
      <c r="U3128" t="s">
        <v>226</v>
      </c>
      <c r="V3128" t="s">
        <v>226</v>
      </c>
      <c r="W3128" t="s">
        <v>226</v>
      </c>
      <c r="X3128" t="s">
        <v>226</v>
      </c>
      <c r="Y3128" t="s">
        <v>224</v>
      </c>
      <c r="Z3128" t="s">
        <v>226</v>
      </c>
      <c r="AA3128" t="s">
        <v>226</v>
      </c>
      <c r="AB3128" t="s">
        <v>226</v>
      </c>
      <c r="AC3128" t="s">
        <v>226</v>
      </c>
      <c r="AD3128" t="s">
        <v>224</v>
      </c>
      <c r="AE3128" t="s">
        <v>226</v>
      </c>
      <c r="AF3128" t="s">
        <v>226</v>
      </c>
      <c r="AG3128" t="s">
        <v>226</v>
      </c>
      <c r="AH3128" t="s">
        <v>226</v>
      </c>
      <c r="AI3128" t="s">
        <v>226</v>
      </c>
      <c r="AJ3128" t="s">
        <v>226</v>
      </c>
      <c r="AK3128" t="s">
        <v>225</v>
      </c>
      <c r="AL3128" t="s">
        <v>225</v>
      </c>
      <c r="AM3128" t="s">
        <v>225</v>
      </c>
      <c r="AN3128" t="s">
        <v>225</v>
      </c>
      <c r="AO3128" t="s">
        <v>225</v>
      </c>
      <c r="AP3128" t="s">
        <v>225</v>
      </c>
      <c r="AQ3128" s="286" t="s">
        <v>394</v>
      </c>
      <c r="AR3128" s="305"/>
      <c r="AS3128" s="235"/>
    </row>
    <row r="3129" spans="1:45" x14ac:dyDescent="0.3">
      <c r="A3129" s="285">
        <v>122236</v>
      </c>
      <c r="B3129" s="286" t="s">
        <v>539</v>
      </c>
      <c r="C3129" t="s">
        <v>995</v>
      </c>
      <c r="D3129" t="s">
        <v>995</v>
      </c>
      <c r="E3129" t="s">
        <v>995</v>
      </c>
      <c r="F3129" t="s">
        <v>995</v>
      </c>
      <c r="G3129" t="s">
        <v>995</v>
      </c>
      <c r="H3129" t="s">
        <v>995</v>
      </c>
      <c r="I3129" t="s">
        <v>995</v>
      </c>
      <c r="J3129" t="s">
        <v>995</v>
      </c>
      <c r="K3129" t="s">
        <v>995</v>
      </c>
      <c r="L3129" t="s">
        <v>995</v>
      </c>
      <c r="M3129" t="s">
        <v>995</v>
      </c>
      <c r="N3129" t="s">
        <v>995</v>
      </c>
      <c r="O3129" t="s">
        <v>995</v>
      </c>
      <c r="P3129" t="s">
        <v>995</v>
      </c>
      <c r="Q3129" t="s">
        <v>995</v>
      </c>
      <c r="R3129" t="s">
        <v>995</v>
      </c>
      <c r="S3129" t="s">
        <v>995</v>
      </c>
      <c r="T3129" t="s">
        <v>995</v>
      </c>
      <c r="U3129" t="s">
        <v>995</v>
      </c>
      <c r="V3129" t="s">
        <v>995</v>
      </c>
      <c r="W3129" t="s">
        <v>995</v>
      </c>
      <c r="X3129" t="s">
        <v>995</v>
      </c>
      <c r="Y3129" t="s">
        <v>995</v>
      </c>
      <c r="Z3129" t="s">
        <v>995</v>
      </c>
      <c r="AA3129" t="s">
        <v>995</v>
      </c>
      <c r="AB3129" t="s">
        <v>995</v>
      </c>
      <c r="AC3129" t="s">
        <v>995</v>
      </c>
      <c r="AD3129" t="s">
        <v>995</v>
      </c>
      <c r="AE3129" t="s">
        <v>995</v>
      </c>
      <c r="AF3129" t="s">
        <v>995</v>
      </c>
      <c r="AG3129" t="s">
        <v>995</v>
      </c>
      <c r="AH3129" t="s">
        <v>995</v>
      </c>
      <c r="AI3129" t="s">
        <v>995</v>
      </c>
      <c r="AJ3129" t="s">
        <v>995</v>
      </c>
      <c r="AK3129" t="s">
        <v>995</v>
      </c>
      <c r="AL3129" t="s">
        <v>995</v>
      </c>
      <c r="AM3129" t="s">
        <v>995</v>
      </c>
      <c r="AN3129" t="s">
        <v>995</v>
      </c>
      <c r="AO3129" t="s">
        <v>995</v>
      </c>
      <c r="AP3129" t="s">
        <v>995</v>
      </c>
      <c r="AQ3129" s="286" t="s">
        <v>855</v>
      </c>
    </row>
    <row r="3130" spans="1:45" x14ac:dyDescent="0.3">
      <c r="A3130" s="285">
        <v>122237</v>
      </c>
      <c r="B3130" s="286" t="s">
        <v>539</v>
      </c>
      <c r="C3130" t="s">
        <v>995</v>
      </c>
      <c r="D3130" t="s">
        <v>995</v>
      </c>
      <c r="E3130" t="s">
        <v>995</v>
      </c>
      <c r="F3130" t="s">
        <v>995</v>
      </c>
      <c r="G3130" t="s">
        <v>995</v>
      </c>
      <c r="H3130" t="s">
        <v>995</v>
      </c>
      <c r="I3130" t="s">
        <v>995</v>
      </c>
      <c r="J3130" t="s">
        <v>995</v>
      </c>
      <c r="K3130" t="s">
        <v>995</v>
      </c>
      <c r="L3130" t="s">
        <v>995</v>
      </c>
      <c r="M3130" t="s">
        <v>995</v>
      </c>
      <c r="N3130" t="s">
        <v>995</v>
      </c>
      <c r="O3130" t="s">
        <v>995</v>
      </c>
      <c r="P3130" t="s">
        <v>995</v>
      </c>
      <c r="Q3130" t="s">
        <v>995</v>
      </c>
      <c r="R3130" t="s">
        <v>995</v>
      </c>
      <c r="S3130" t="s">
        <v>995</v>
      </c>
      <c r="T3130" t="s">
        <v>995</v>
      </c>
      <c r="U3130" t="s">
        <v>995</v>
      </c>
      <c r="V3130" t="s">
        <v>995</v>
      </c>
      <c r="W3130" t="s">
        <v>995</v>
      </c>
      <c r="X3130" t="s">
        <v>995</v>
      </c>
      <c r="Y3130" t="s">
        <v>995</v>
      </c>
      <c r="Z3130" t="s">
        <v>995</v>
      </c>
      <c r="AA3130" t="s">
        <v>995</v>
      </c>
      <c r="AB3130" t="s">
        <v>995</v>
      </c>
      <c r="AC3130" t="s">
        <v>995</v>
      </c>
      <c r="AD3130" t="s">
        <v>995</v>
      </c>
      <c r="AE3130" t="s">
        <v>995</v>
      </c>
      <c r="AF3130" t="s">
        <v>995</v>
      </c>
      <c r="AG3130" t="s">
        <v>995</v>
      </c>
      <c r="AH3130" t="s">
        <v>995</v>
      </c>
      <c r="AI3130" t="s">
        <v>995</v>
      </c>
      <c r="AJ3130" t="s">
        <v>995</v>
      </c>
      <c r="AK3130" t="s">
        <v>995</v>
      </c>
      <c r="AL3130" t="s">
        <v>995</v>
      </c>
      <c r="AM3130" t="s">
        <v>995</v>
      </c>
      <c r="AN3130" t="s">
        <v>995</v>
      </c>
      <c r="AO3130" t="s">
        <v>995</v>
      </c>
      <c r="AP3130" t="s">
        <v>995</v>
      </c>
      <c r="AQ3130" s="286" t="s">
        <v>855</v>
      </c>
    </row>
    <row r="3131" spans="1:45" x14ac:dyDescent="0.3">
      <c r="A3131" s="285">
        <v>122238</v>
      </c>
      <c r="B3131" s="286" t="s">
        <v>539</v>
      </c>
      <c r="C3131" t="s">
        <v>995</v>
      </c>
      <c r="D3131" t="s">
        <v>995</v>
      </c>
      <c r="E3131" t="s">
        <v>995</v>
      </c>
      <c r="F3131" t="s">
        <v>995</v>
      </c>
      <c r="G3131" t="s">
        <v>995</v>
      </c>
      <c r="H3131" t="s">
        <v>995</v>
      </c>
      <c r="I3131" t="s">
        <v>995</v>
      </c>
      <c r="J3131" t="s">
        <v>995</v>
      </c>
      <c r="K3131" t="s">
        <v>995</v>
      </c>
      <c r="L3131" t="s">
        <v>995</v>
      </c>
      <c r="M3131" t="s">
        <v>995</v>
      </c>
      <c r="N3131" t="s">
        <v>995</v>
      </c>
      <c r="O3131" t="s">
        <v>995</v>
      </c>
      <c r="P3131" t="s">
        <v>995</v>
      </c>
      <c r="Q3131" t="s">
        <v>995</v>
      </c>
      <c r="R3131" t="s">
        <v>995</v>
      </c>
      <c r="S3131" t="s">
        <v>995</v>
      </c>
      <c r="T3131" t="s">
        <v>995</v>
      </c>
      <c r="U3131" t="s">
        <v>995</v>
      </c>
      <c r="V3131" t="s">
        <v>995</v>
      </c>
      <c r="W3131" t="s">
        <v>995</v>
      </c>
      <c r="X3131" t="s">
        <v>995</v>
      </c>
      <c r="Y3131" t="s">
        <v>995</v>
      </c>
      <c r="Z3131" t="s">
        <v>995</v>
      </c>
      <c r="AA3131" t="s">
        <v>995</v>
      </c>
      <c r="AB3131" t="s">
        <v>995</v>
      </c>
      <c r="AC3131" t="s">
        <v>995</v>
      </c>
      <c r="AD3131" t="s">
        <v>995</v>
      </c>
      <c r="AE3131" t="s">
        <v>995</v>
      </c>
      <c r="AF3131" t="s">
        <v>995</v>
      </c>
      <c r="AG3131" t="s">
        <v>995</v>
      </c>
      <c r="AH3131" t="s">
        <v>995</v>
      </c>
      <c r="AI3131" t="s">
        <v>995</v>
      </c>
      <c r="AJ3131" t="s">
        <v>995</v>
      </c>
      <c r="AK3131" t="s">
        <v>995</v>
      </c>
      <c r="AL3131" t="s">
        <v>995</v>
      </c>
      <c r="AM3131" t="s">
        <v>995</v>
      </c>
      <c r="AN3131" t="s">
        <v>995</v>
      </c>
      <c r="AO3131" t="s">
        <v>995</v>
      </c>
      <c r="AP3131" t="s">
        <v>995</v>
      </c>
      <c r="AQ3131" s="286" t="s">
        <v>855</v>
      </c>
    </row>
    <row r="3132" spans="1:45" ht="21.6" x14ac:dyDescent="0.3">
      <c r="A3132" s="285">
        <v>122239</v>
      </c>
      <c r="B3132" s="286" t="s">
        <v>8485</v>
      </c>
      <c r="C3132" t="s">
        <v>226</v>
      </c>
      <c r="D3132" t="s">
        <v>226</v>
      </c>
      <c r="E3132" t="s">
        <v>226</v>
      </c>
      <c r="F3132" t="s">
        <v>226</v>
      </c>
      <c r="G3132" t="s">
        <v>224</v>
      </c>
      <c r="H3132" t="s">
        <v>226</v>
      </c>
      <c r="I3132" t="s">
        <v>226</v>
      </c>
      <c r="J3132" t="s">
        <v>226</v>
      </c>
      <c r="K3132" t="s">
        <v>226</v>
      </c>
      <c r="L3132" t="s">
        <v>224</v>
      </c>
      <c r="M3132" t="s">
        <v>226</v>
      </c>
      <c r="N3132" t="s">
        <v>224</v>
      </c>
      <c r="O3132" t="s">
        <v>224</v>
      </c>
      <c r="P3132" t="s">
        <v>224</v>
      </c>
      <c r="Q3132" t="s">
        <v>226</v>
      </c>
      <c r="R3132" t="s">
        <v>224</v>
      </c>
      <c r="S3132" t="s">
        <v>226</v>
      </c>
      <c r="T3132" t="s">
        <v>226</v>
      </c>
      <c r="U3132" t="s">
        <v>224</v>
      </c>
      <c r="V3132" t="s">
        <v>226</v>
      </c>
      <c r="W3132" t="s">
        <v>226</v>
      </c>
      <c r="X3132" t="s">
        <v>226</v>
      </c>
      <c r="Y3132" t="s">
        <v>224</v>
      </c>
      <c r="Z3132" t="s">
        <v>226</v>
      </c>
      <c r="AA3132" t="s">
        <v>226</v>
      </c>
      <c r="AB3132" t="s">
        <v>226</v>
      </c>
      <c r="AC3132" t="s">
        <v>226</v>
      </c>
      <c r="AD3132" t="s">
        <v>226</v>
      </c>
      <c r="AE3132" t="s">
        <v>226</v>
      </c>
      <c r="AF3132" t="s">
        <v>226</v>
      </c>
      <c r="AG3132" t="s">
        <v>226</v>
      </c>
      <c r="AH3132" t="s">
        <v>226</v>
      </c>
      <c r="AI3132" t="s">
        <v>226</v>
      </c>
      <c r="AJ3132" t="s">
        <v>226</v>
      </c>
      <c r="AK3132" t="s">
        <v>226</v>
      </c>
      <c r="AL3132" t="s">
        <v>225</v>
      </c>
      <c r="AM3132" t="s">
        <v>225</v>
      </c>
      <c r="AN3132" t="s">
        <v>225</v>
      </c>
      <c r="AO3132" t="s">
        <v>225</v>
      </c>
      <c r="AP3132" t="s">
        <v>225</v>
      </c>
      <c r="AQ3132" s="286" t="s">
        <v>394</v>
      </c>
      <c r="AR3132" s="305"/>
      <c r="AS3132" s="235"/>
    </row>
    <row r="3133" spans="1:45" x14ac:dyDescent="0.3">
      <c r="A3133" s="285">
        <v>122240</v>
      </c>
      <c r="B3133" s="286" t="s">
        <v>539</v>
      </c>
      <c r="C3133" t="s">
        <v>995</v>
      </c>
      <c r="D3133" t="s">
        <v>995</v>
      </c>
      <c r="E3133" t="s">
        <v>995</v>
      </c>
      <c r="F3133" t="s">
        <v>995</v>
      </c>
      <c r="G3133" t="s">
        <v>995</v>
      </c>
      <c r="H3133" t="s">
        <v>995</v>
      </c>
      <c r="I3133" t="s">
        <v>995</v>
      </c>
      <c r="J3133" t="s">
        <v>995</v>
      </c>
      <c r="K3133" t="s">
        <v>995</v>
      </c>
      <c r="L3133" t="s">
        <v>995</v>
      </c>
      <c r="M3133" t="s">
        <v>995</v>
      </c>
      <c r="N3133" t="s">
        <v>995</v>
      </c>
      <c r="O3133" t="s">
        <v>995</v>
      </c>
      <c r="P3133" t="s">
        <v>995</v>
      </c>
      <c r="Q3133" t="s">
        <v>995</v>
      </c>
      <c r="R3133" t="s">
        <v>995</v>
      </c>
      <c r="S3133" t="s">
        <v>995</v>
      </c>
      <c r="T3133" t="s">
        <v>995</v>
      </c>
      <c r="U3133" t="s">
        <v>995</v>
      </c>
      <c r="V3133" t="s">
        <v>995</v>
      </c>
      <c r="W3133" t="s">
        <v>995</v>
      </c>
      <c r="X3133" t="s">
        <v>995</v>
      </c>
      <c r="Y3133" t="s">
        <v>995</v>
      </c>
      <c r="Z3133" t="s">
        <v>995</v>
      </c>
      <c r="AA3133" t="s">
        <v>995</v>
      </c>
      <c r="AB3133" t="s">
        <v>995</v>
      </c>
      <c r="AC3133" t="s">
        <v>995</v>
      </c>
      <c r="AD3133" t="s">
        <v>995</v>
      </c>
      <c r="AE3133" t="s">
        <v>995</v>
      </c>
      <c r="AF3133" t="s">
        <v>995</v>
      </c>
      <c r="AG3133" t="s">
        <v>995</v>
      </c>
      <c r="AH3133" t="s">
        <v>995</v>
      </c>
      <c r="AI3133" t="s">
        <v>995</v>
      </c>
      <c r="AJ3133" t="s">
        <v>995</v>
      </c>
      <c r="AK3133" t="s">
        <v>995</v>
      </c>
      <c r="AL3133" t="s">
        <v>995</v>
      </c>
      <c r="AM3133" t="s">
        <v>995</v>
      </c>
      <c r="AN3133" t="s">
        <v>995</v>
      </c>
      <c r="AO3133" t="s">
        <v>995</v>
      </c>
      <c r="AP3133" t="s">
        <v>995</v>
      </c>
      <c r="AQ3133" s="286" t="s">
        <v>855</v>
      </c>
    </row>
    <row r="3134" spans="1:45" ht="21.6" x14ac:dyDescent="0.3">
      <c r="A3134" s="285">
        <v>122241</v>
      </c>
      <c r="B3134" s="286" t="s">
        <v>61</v>
      </c>
      <c r="C3134" t="s">
        <v>226</v>
      </c>
      <c r="D3134" t="s">
        <v>226</v>
      </c>
      <c r="E3134" t="s">
        <v>226</v>
      </c>
      <c r="F3134" t="s">
        <v>226</v>
      </c>
      <c r="G3134" t="s">
        <v>226</v>
      </c>
      <c r="H3134" t="s">
        <v>226</v>
      </c>
      <c r="I3134" t="s">
        <v>226</v>
      </c>
      <c r="J3134" t="s">
        <v>226</v>
      </c>
      <c r="K3134" t="s">
        <v>226</v>
      </c>
      <c r="L3134" t="s">
        <v>226</v>
      </c>
      <c r="M3134" t="s">
        <v>226</v>
      </c>
      <c r="N3134" t="s">
        <v>226</v>
      </c>
      <c r="O3134" t="s">
        <v>226</v>
      </c>
      <c r="P3134" t="s">
        <v>226</v>
      </c>
      <c r="Q3134" t="s">
        <v>226</v>
      </c>
      <c r="R3134" t="s">
        <v>224</v>
      </c>
      <c r="S3134" t="s">
        <v>226</v>
      </c>
      <c r="T3134" t="s">
        <v>226</v>
      </c>
      <c r="U3134" t="s">
        <v>226</v>
      </c>
      <c r="V3134" t="s">
        <v>226</v>
      </c>
      <c r="W3134" t="s">
        <v>226</v>
      </c>
      <c r="X3134" t="s">
        <v>226</v>
      </c>
      <c r="Y3134" t="s">
        <v>226</v>
      </c>
      <c r="Z3134" t="s">
        <v>226</v>
      </c>
      <c r="AA3134" t="s">
        <v>226</v>
      </c>
      <c r="AB3134" t="s">
        <v>226</v>
      </c>
      <c r="AC3134" t="s">
        <v>226</v>
      </c>
      <c r="AD3134" t="s">
        <v>226</v>
      </c>
      <c r="AE3134" t="s">
        <v>224</v>
      </c>
      <c r="AF3134" t="s">
        <v>224</v>
      </c>
      <c r="AG3134" t="s">
        <v>226</v>
      </c>
      <c r="AH3134" t="s">
        <v>225</v>
      </c>
      <c r="AI3134" t="s">
        <v>226</v>
      </c>
      <c r="AJ3134" t="s">
        <v>224</v>
      </c>
      <c r="AK3134" t="s">
        <v>226</v>
      </c>
      <c r="AL3134" t="s">
        <v>226</v>
      </c>
      <c r="AM3134" t="s">
        <v>226</v>
      </c>
      <c r="AN3134" t="s">
        <v>226</v>
      </c>
      <c r="AO3134" t="s">
        <v>225</v>
      </c>
      <c r="AP3134" t="s">
        <v>225</v>
      </c>
      <c r="AQ3134" s="286" t="s">
        <v>394</v>
      </c>
      <c r="AR3134" s="305"/>
      <c r="AS3134" s="235"/>
    </row>
    <row r="3135" spans="1:45" x14ac:dyDescent="0.3">
      <c r="A3135" s="285">
        <v>122243</v>
      </c>
      <c r="B3135" s="286" t="s">
        <v>540</v>
      </c>
      <c r="C3135" t="s">
        <v>995</v>
      </c>
      <c r="D3135" t="s">
        <v>995</v>
      </c>
      <c r="E3135" t="s">
        <v>995</v>
      </c>
      <c r="F3135" t="s">
        <v>995</v>
      </c>
      <c r="G3135" t="s">
        <v>995</v>
      </c>
      <c r="H3135" t="s">
        <v>995</v>
      </c>
      <c r="I3135" t="s">
        <v>995</v>
      </c>
      <c r="J3135" t="s">
        <v>995</v>
      </c>
      <c r="K3135" t="s">
        <v>995</v>
      </c>
      <c r="L3135" t="s">
        <v>995</v>
      </c>
      <c r="M3135" t="s">
        <v>995</v>
      </c>
      <c r="N3135" t="s">
        <v>995</v>
      </c>
      <c r="O3135" t="s">
        <v>995</v>
      </c>
      <c r="P3135" t="s">
        <v>995</v>
      </c>
      <c r="Q3135" t="s">
        <v>995</v>
      </c>
      <c r="R3135" t="s">
        <v>995</v>
      </c>
      <c r="S3135" t="s">
        <v>995</v>
      </c>
      <c r="T3135" t="s">
        <v>995</v>
      </c>
      <c r="U3135" t="s">
        <v>995</v>
      </c>
      <c r="V3135" t="s">
        <v>995</v>
      </c>
      <c r="W3135" t="s">
        <v>995</v>
      </c>
      <c r="X3135" t="s">
        <v>995</v>
      </c>
      <c r="Y3135" t="s">
        <v>995</v>
      </c>
      <c r="Z3135" t="s">
        <v>995</v>
      </c>
      <c r="AA3135" t="s">
        <v>995</v>
      </c>
      <c r="AB3135" t="s">
        <v>995</v>
      </c>
      <c r="AC3135" t="s">
        <v>995</v>
      </c>
      <c r="AD3135" t="s">
        <v>995</v>
      </c>
      <c r="AE3135" t="s">
        <v>995</v>
      </c>
      <c r="AF3135" t="s">
        <v>995</v>
      </c>
      <c r="AG3135" t="s">
        <v>995</v>
      </c>
      <c r="AH3135" t="s">
        <v>995</v>
      </c>
      <c r="AI3135" t="s">
        <v>995</v>
      </c>
      <c r="AJ3135" t="s">
        <v>995</v>
      </c>
      <c r="AK3135" t="s">
        <v>995</v>
      </c>
      <c r="AL3135" t="s">
        <v>995</v>
      </c>
      <c r="AM3135" t="s">
        <v>995</v>
      </c>
      <c r="AN3135" t="s">
        <v>995</v>
      </c>
      <c r="AO3135" t="s">
        <v>995</v>
      </c>
      <c r="AP3135" t="s">
        <v>995</v>
      </c>
      <c r="AQ3135" s="286" t="s">
        <v>855</v>
      </c>
    </row>
    <row r="3136" spans="1:45" ht="21.6" x14ac:dyDescent="0.3">
      <c r="A3136" s="285">
        <v>122244</v>
      </c>
      <c r="B3136" s="286" t="s">
        <v>61</v>
      </c>
      <c r="C3136" t="s">
        <v>226</v>
      </c>
      <c r="D3136" t="s">
        <v>226</v>
      </c>
      <c r="E3136" t="s">
        <v>226</v>
      </c>
      <c r="F3136" t="s">
        <v>226</v>
      </c>
      <c r="G3136" t="s">
        <v>226</v>
      </c>
      <c r="H3136" t="s">
        <v>226</v>
      </c>
      <c r="I3136" t="s">
        <v>226</v>
      </c>
      <c r="J3136" t="s">
        <v>226</v>
      </c>
      <c r="K3136" t="s">
        <v>226</v>
      </c>
      <c r="L3136" t="s">
        <v>226</v>
      </c>
      <c r="M3136" t="s">
        <v>226</v>
      </c>
      <c r="N3136" t="s">
        <v>226</v>
      </c>
      <c r="O3136" t="s">
        <v>224</v>
      </c>
      <c r="P3136" t="s">
        <v>224</v>
      </c>
      <c r="Q3136" t="s">
        <v>226</v>
      </c>
      <c r="R3136" t="s">
        <v>226</v>
      </c>
      <c r="S3136" t="s">
        <v>226</v>
      </c>
      <c r="T3136" t="s">
        <v>226</v>
      </c>
      <c r="U3136" t="s">
        <v>224</v>
      </c>
      <c r="V3136" t="s">
        <v>226</v>
      </c>
      <c r="W3136" t="s">
        <v>226</v>
      </c>
      <c r="X3136" t="s">
        <v>226</v>
      </c>
      <c r="Y3136" t="s">
        <v>226</v>
      </c>
      <c r="Z3136" t="s">
        <v>226</v>
      </c>
      <c r="AA3136" t="s">
        <v>226</v>
      </c>
      <c r="AB3136" t="s">
        <v>226</v>
      </c>
      <c r="AC3136" t="s">
        <v>226</v>
      </c>
      <c r="AD3136" t="s">
        <v>226</v>
      </c>
      <c r="AE3136" t="s">
        <v>224</v>
      </c>
      <c r="AF3136" t="s">
        <v>226</v>
      </c>
      <c r="AG3136" t="s">
        <v>226</v>
      </c>
      <c r="AH3136" t="s">
        <v>224</v>
      </c>
      <c r="AI3136" t="s">
        <v>226</v>
      </c>
      <c r="AJ3136" t="s">
        <v>224</v>
      </c>
      <c r="AK3136" t="s">
        <v>226</v>
      </c>
      <c r="AL3136" t="s">
        <v>226</v>
      </c>
      <c r="AM3136" t="s">
        <v>224</v>
      </c>
      <c r="AN3136" t="s">
        <v>226</v>
      </c>
      <c r="AO3136" t="s">
        <v>224</v>
      </c>
      <c r="AP3136" t="s">
        <v>226</v>
      </c>
      <c r="AQ3136" s="286" t="s">
        <v>394</v>
      </c>
      <c r="AR3136" s="305"/>
      <c r="AS3136" s="235"/>
    </row>
    <row r="3137" spans="1:45" x14ac:dyDescent="0.3">
      <c r="A3137" s="285">
        <v>122245</v>
      </c>
      <c r="B3137" s="286" t="s">
        <v>540</v>
      </c>
      <c r="AQ3137" s="286" t="s">
        <v>394</v>
      </c>
    </row>
    <row r="3138" spans="1:45" x14ac:dyDescent="0.3">
      <c r="A3138" s="285">
        <v>122246</v>
      </c>
      <c r="B3138" s="286" t="s">
        <v>539</v>
      </c>
      <c r="C3138" t="s">
        <v>995</v>
      </c>
      <c r="D3138" t="s">
        <v>995</v>
      </c>
      <c r="E3138" t="s">
        <v>995</v>
      </c>
      <c r="F3138" t="s">
        <v>995</v>
      </c>
      <c r="G3138" t="s">
        <v>995</v>
      </c>
      <c r="H3138" t="s">
        <v>995</v>
      </c>
      <c r="I3138" t="s">
        <v>995</v>
      </c>
      <c r="J3138" t="s">
        <v>995</v>
      </c>
      <c r="K3138" t="s">
        <v>995</v>
      </c>
      <c r="L3138" t="s">
        <v>995</v>
      </c>
      <c r="M3138" t="s">
        <v>995</v>
      </c>
      <c r="N3138" t="s">
        <v>995</v>
      </c>
      <c r="O3138" t="s">
        <v>995</v>
      </c>
      <c r="P3138" t="s">
        <v>995</v>
      </c>
      <c r="Q3138" t="s">
        <v>995</v>
      </c>
      <c r="R3138" t="s">
        <v>995</v>
      </c>
      <c r="S3138" t="s">
        <v>995</v>
      </c>
      <c r="T3138" t="s">
        <v>995</v>
      </c>
      <c r="U3138" t="s">
        <v>995</v>
      </c>
      <c r="V3138" t="s">
        <v>995</v>
      </c>
      <c r="W3138" t="s">
        <v>995</v>
      </c>
      <c r="X3138" t="s">
        <v>995</v>
      </c>
      <c r="Y3138" t="s">
        <v>995</v>
      </c>
      <c r="Z3138" t="s">
        <v>995</v>
      </c>
      <c r="AA3138" t="s">
        <v>995</v>
      </c>
      <c r="AB3138" t="s">
        <v>995</v>
      </c>
      <c r="AC3138" t="s">
        <v>995</v>
      </c>
      <c r="AD3138" t="s">
        <v>995</v>
      </c>
      <c r="AE3138" t="s">
        <v>995</v>
      </c>
      <c r="AF3138" t="s">
        <v>995</v>
      </c>
      <c r="AG3138" t="s">
        <v>995</v>
      </c>
      <c r="AH3138" t="s">
        <v>995</v>
      </c>
      <c r="AI3138" t="s">
        <v>995</v>
      </c>
      <c r="AJ3138" t="s">
        <v>995</v>
      </c>
      <c r="AK3138" t="s">
        <v>995</v>
      </c>
      <c r="AL3138" t="s">
        <v>995</v>
      </c>
      <c r="AM3138" t="s">
        <v>995</v>
      </c>
      <c r="AN3138" t="s">
        <v>995</v>
      </c>
      <c r="AO3138" t="s">
        <v>995</v>
      </c>
      <c r="AP3138" t="s">
        <v>995</v>
      </c>
      <c r="AQ3138" s="286" t="s">
        <v>855</v>
      </c>
    </row>
    <row r="3139" spans="1:45" ht="21.6" x14ac:dyDescent="0.3">
      <c r="A3139" s="285">
        <v>122247</v>
      </c>
      <c r="B3139" s="286" t="s">
        <v>61</v>
      </c>
      <c r="C3139" t="s">
        <v>226</v>
      </c>
      <c r="D3139" t="s">
        <v>226</v>
      </c>
      <c r="E3139" t="s">
        <v>226</v>
      </c>
      <c r="F3139" t="s">
        <v>226</v>
      </c>
      <c r="G3139" t="s">
        <v>226</v>
      </c>
      <c r="H3139" t="s">
        <v>226</v>
      </c>
      <c r="I3139" t="s">
        <v>226</v>
      </c>
      <c r="J3139" t="s">
        <v>224</v>
      </c>
      <c r="K3139" t="s">
        <v>226</v>
      </c>
      <c r="L3139" t="s">
        <v>224</v>
      </c>
      <c r="M3139" t="s">
        <v>224</v>
      </c>
      <c r="N3139" t="s">
        <v>224</v>
      </c>
      <c r="O3139" t="s">
        <v>226</v>
      </c>
      <c r="P3139" t="s">
        <v>224</v>
      </c>
      <c r="Q3139" t="s">
        <v>226</v>
      </c>
      <c r="R3139" t="s">
        <v>226</v>
      </c>
      <c r="S3139" t="s">
        <v>226</v>
      </c>
      <c r="T3139" t="s">
        <v>226</v>
      </c>
      <c r="U3139" t="s">
        <v>226</v>
      </c>
      <c r="V3139" t="s">
        <v>226</v>
      </c>
      <c r="W3139" t="s">
        <v>226</v>
      </c>
      <c r="X3139" t="s">
        <v>226</v>
      </c>
      <c r="Y3139" t="s">
        <v>226</v>
      </c>
      <c r="Z3139" t="s">
        <v>226</v>
      </c>
      <c r="AA3139" t="s">
        <v>226</v>
      </c>
      <c r="AB3139" t="s">
        <v>226</v>
      </c>
      <c r="AC3139" t="s">
        <v>224</v>
      </c>
      <c r="AD3139" t="s">
        <v>226</v>
      </c>
      <c r="AE3139" t="s">
        <v>224</v>
      </c>
      <c r="AF3139" t="s">
        <v>226</v>
      </c>
      <c r="AG3139" t="s">
        <v>226</v>
      </c>
      <c r="AH3139" t="s">
        <v>224</v>
      </c>
      <c r="AI3139" t="s">
        <v>226</v>
      </c>
      <c r="AJ3139" t="s">
        <v>224</v>
      </c>
      <c r="AK3139" t="s">
        <v>225</v>
      </c>
      <c r="AL3139" t="s">
        <v>226</v>
      </c>
      <c r="AM3139" t="s">
        <v>226</v>
      </c>
      <c r="AN3139" t="s">
        <v>224</v>
      </c>
      <c r="AO3139" t="s">
        <v>224</v>
      </c>
      <c r="AP3139" t="s">
        <v>224</v>
      </c>
      <c r="AQ3139" s="286" t="s">
        <v>394</v>
      </c>
      <c r="AR3139" s="305"/>
      <c r="AS3139" s="235"/>
    </row>
    <row r="3140" spans="1:45" x14ac:dyDescent="0.3">
      <c r="A3140" s="285">
        <v>122248</v>
      </c>
      <c r="B3140" s="286" t="s">
        <v>540</v>
      </c>
      <c r="C3140" t="s">
        <v>995</v>
      </c>
      <c r="D3140" t="s">
        <v>995</v>
      </c>
      <c r="E3140" t="s">
        <v>995</v>
      </c>
      <c r="F3140" t="s">
        <v>995</v>
      </c>
      <c r="G3140" t="s">
        <v>995</v>
      </c>
      <c r="H3140" t="s">
        <v>995</v>
      </c>
      <c r="I3140" t="s">
        <v>995</v>
      </c>
      <c r="J3140" t="s">
        <v>995</v>
      </c>
      <c r="K3140" t="s">
        <v>995</v>
      </c>
      <c r="L3140" t="s">
        <v>995</v>
      </c>
      <c r="M3140" t="s">
        <v>995</v>
      </c>
      <c r="N3140" t="s">
        <v>995</v>
      </c>
      <c r="O3140" t="s">
        <v>995</v>
      </c>
      <c r="P3140" t="s">
        <v>995</v>
      </c>
      <c r="Q3140" t="s">
        <v>995</v>
      </c>
      <c r="R3140" t="s">
        <v>995</v>
      </c>
      <c r="S3140" t="s">
        <v>995</v>
      </c>
      <c r="T3140" t="s">
        <v>995</v>
      </c>
      <c r="U3140" t="s">
        <v>995</v>
      </c>
      <c r="V3140" t="s">
        <v>995</v>
      </c>
      <c r="W3140" t="s">
        <v>995</v>
      </c>
      <c r="X3140" t="s">
        <v>995</v>
      </c>
      <c r="Y3140" t="s">
        <v>995</v>
      </c>
      <c r="Z3140" t="s">
        <v>995</v>
      </c>
      <c r="AA3140" t="s">
        <v>995</v>
      </c>
      <c r="AB3140" t="s">
        <v>995</v>
      </c>
      <c r="AC3140" t="s">
        <v>995</v>
      </c>
      <c r="AD3140" t="s">
        <v>995</v>
      </c>
      <c r="AE3140" t="s">
        <v>995</v>
      </c>
      <c r="AF3140" t="s">
        <v>995</v>
      </c>
      <c r="AG3140" t="s">
        <v>995</v>
      </c>
      <c r="AH3140" t="s">
        <v>995</v>
      </c>
      <c r="AI3140" t="s">
        <v>995</v>
      </c>
      <c r="AJ3140" t="s">
        <v>995</v>
      </c>
      <c r="AK3140" t="s">
        <v>995</v>
      </c>
      <c r="AL3140" t="s">
        <v>995</v>
      </c>
      <c r="AM3140" t="s">
        <v>995</v>
      </c>
      <c r="AN3140" t="s">
        <v>995</v>
      </c>
      <c r="AO3140" t="s">
        <v>995</v>
      </c>
      <c r="AP3140" t="s">
        <v>995</v>
      </c>
      <c r="AQ3140" s="286" t="s">
        <v>855</v>
      </c>
    </row>
    <row r="3141" spans="1:45" x14ac:dyDescent="0.3">
      <c r="A3141" s="285">
        <v>122249</v>
      </c>
      <c r="B3141" s="286" t="s">
        <v>538</v>
      </c>
      <c r="AQ3141" s="286" t="s">
        <v>394</v>
      </c>
    </row>
    <row r="3142" spans="1:45" ht="21.6" x14ac:dyDescent="0.3">
      <c r="A3142" s="285">
        <v>122250</v>
      </c>
      <c r="B3142" s="286" t="s">
        <v>538</v>
      </c>
      <c r="C3142" t="s">
        <v>226</v>
      </c>
      <c r="D3142" t="s">
        <v>226</v>
      </c>
      <c r="E3142" t="s">
        <v>224</v>
      </c>
      <c r="F3142" t="s">
        <v>224</v>
      </c>
      <c r="G3142" t="s">
        <v>226</v>
      </c>
      <c r="H3142" t="s">
        <v>226</v>
      </c>
      <c r="I3142" t="s">
        <v>224</v>
      </c>
      <c r="J3142" t="s">
        <v>224</v>
      </c>
      <c r="K3142" t="s">
        <v>226</v>
      </c>
      <c r="L3142" t="s">
        <v>224</v>
      </c>
      <c r="M3142" t="s">
        <v>224</v>
      </c>
      <c r="N3142" t="s">
        <v>224</v>
      </c>
      <c r="O3142" t="s">
        <v>224</v>
      </c>
      <c r="P3142" t="s">
        <v>224</v>
      </c>
      <c r="Q3142" t="s">
        <v>226</v>
      </c>
      <c r="R3142" t="s">
        <v>225</v>
      </c>
      <c r="S3142" t="s">
        <v>224</v>
      </c>
      <c r="T3142" t="s">
        <v>224</v>
      </c>
      <c r="U3142" t="s">
        <v>226</v>
      </c>
      <c r="V3142" t="s">
        <v>224</v>
      </c>
      <c r="W3142" t="s">
        <v>224</v>
      </c>
      <c r="X3142" t="s">
        <v>226</v>
      </c>
      <c r="Y3142" t="s">
        <v>226</v>
      </c>
      <c r="Z3142" t="s">
        <v>226</v>
      </c>
      <c r="AA3142" t="s">
        <v>224</v>
      </c>
      <c r="AB3142" t="s">
        <v>225</v>
      </c>
      <c r="AC3142" t="s">
        <v>225</v>
      </c>
      <c r="AD3142" t="s">
        <v>225</v>
      </c>
      <c r="AE3142" t="s">
        <v>225</v>
      </c>
      <c r="AF3142" t="s">
        <v>225</v>
      </c>
      <c r="AG3142" t="s">
        <v>394</v>
      </c>
      <c r="AH3142" t="s">
        <v>394</v>
      </c>
      <c r="AI3142" t="s">
        <v>394</v>
      </c>
      <c r="AJ3142" t="s">
        <v>394</v>
      </c>
      <c r="AK3142" t="s">
        <v>394</v>
      </c>
      <c r="AL3142" t="s">
        <v>394</v>
      </c>
      <c r="AM3142" t="s">
        <v>394</v>
      </c>
      <c r="AN3142" t="s">
        <v>394</v>
      </c>
      <c r="AO3142" t="s">
        <v>394</v>
      </c>
      <c r="AP3142" t="s">
        <v>394</v>
      </c>
      <c r="AQ3142" s="286" t="s">
        <v>394</v>
      </c>
      <c r="AR3142" s="305"/>
      <c r="AS3142" s="235"/>
    </row>
    <row r="3143" spans="1:45" x14ac:dyDescent="0.3">
      <c r="A3143" s="285">
        <v>122251</v>
      </c>
      <c r="B3143" s="286" t="s">
        <v>540</v>
      </c>
      <c r="C3143" t="s">
        <v>995</v>
      </c>
      <c r="D3143" t="s">
        <v>995</v>
      </c>
      <c r="E3143" t="s">
        <v>995</v>
      </c>
      <c r="F3143" t="s">
        <v>995</v>
      </c>
      <c r="G3143" t="s">
        <v>995</v>
      </c>
      <c r="H3143" t="s">
        <v>995</v>
      </c>
      <c r="I3143" t="s">
        <v>995</v>
      </c>
      <c r="J3143" t="s">
        <v>995</v>
      </c>
      <c r="K3143" t="s">
        <v>995</v>
      </c>
      <c r="L3143" t="s">
        <v>995</v>
      </c>
      <c r="M3143" t="s">
        <v>995</v>
      </c>
      <c r="N3143" t="s">
        <v>995</v>
      </c>
      <c r="O3143" t="s">
        <v>995</v>
      </c>
      <c r="P3143" t="s">
        <v>995</v>
      </c>
      <c r="Q3143" t="s">
        <v>995</v>
      </c>
      <c r="R3143" t="s">
        <v>995</v>
      </c>
      <c r="S3143" t="s">
        <v>995</v>
      </c>
      <c r="T3143" t="s">
        <v>995</v>
      </c>
      <c r="U3143" t="s">
        <v>995</v>
      </c>
      <c r="V3143" t="s">
        <v>995</v>
      </c>
      <c r="W3143" t="s">
        <v>995</v>
      </c>
      <c r="X3143" t="s">
        <v>995</v>
      </c>
      <c r="Y3143" t="s">
        <v>995</v>
      </c>
      <c r="Z3143" t="s">
        <v>995</v>
      </c>
      <c r="AA3143" t="s">
        <v>995</v>
      </c>
      <c r="AB3143" t="s">
        <v>995</v>
      </c>
      <c r="AC3143" t="s">
        <v>995</v>
      </c>
      <c r="AD3143" t="s">
        <v>995</v>
      </c>
      <c r="AE3143" t="s">
        <v>995</v>
      </c>
      <c r="AF3143" t="s">
        <v>995</v>
      </c>
      <c r="AG3143" t="s">
        <v>995</v>
      </c>
      <c r="AH3143" t="s">
        <v>995</v>
      </c>
      <c r="AI3143" t="s">
        <v>995</v>
      </c>
      <c r="AJ3143" t="s">
        <v>995</v>
      </c>
      <c r="AK3143" t="s">
        <v>995</v>
      </c>
      <c r="AL3143" t="s">
        <v>995</v>
      </c>
      <c r="AM3143" t="s">
        <v>995</v>
      </c>
      <c r="AN3143" t="s">
        <v>995</v>
      </c>
      <c r="AO3143" t="s">
        <v>995</v>
      </c>
      <c r="AP3143" t="s">
        <v>995</v>
      </c>
      <c r="AQ3143" s="286" t="s">
        <v>855</v>
      </c>
    </row>
    <row r="3144" spans="1:45" x14ac:dyDescent="0.3">
      <c r="A3144" s="285">
        <v>122253</v>
      </c>
      <c r="B3144" s="286" t="s">
        <v>539</v>
      </c>
      <c r="C3144" t="s">
        <v>995</v>
      </c>
      <c r="D3144" t="s">
        <v>995</v>
      </c>
      <c r="E3144" t="s">
        <v>995</v>
      </c>
      <c r="F3144" t="s">
        <v>995</v>
      </c>
      <c r="G3144" t="s">
        <v>995</v>
      </c>
      <c r="H3144" t="s">
        <v>995</v>
      </c>
      <c r="I3144" t="s">
        <v>995</v>
      </c>
      <c r="J3144" t="s">
        <v>995</v>
      </c>
      <c r="K3144" t="s">
        <v>995</v>
      </c>
      <c r="L3144" t="s">
        <v>995</v>
      </c>
      <c r="M3144" t="s">
        <v>995</v>
      </c>
      <c r="N3144" t="s">
        <v>995</v>
      </c>
      <c r="O3144" t="s">
        <v>995</v>
      </c>
      <c r="P3144" t="s">
        <v>995</v>
      </c>
      <c r="Q3144" t="s">
        <v>995</v>
      </c>
      <c r="R3144" t="s">
        <v>995</v>
      </c>
      <c r="S3144" t="s">
        <v>995</v>
      </c>
      <c r="T3144" t="s">
        <v>995</v>
      </c>
      <c r="U3144" t="s">
        <v>995</v>
      </c>
      <c r="V3144" t="s">
        <v>995</v>
      </c>
      <c r="W3144" t="s">
        <v>995</v>
      </c>
      <c r="X3144" t="s">
        <v>995</v>
      </c>
      <c r="Y3144" t="s">
        <v>995</v>
      </c>
      <c r="Z3144" t="s">
        <v>995</v>
      </c>
      <c r="AA3144" t="s">
        <v>995</v>
      </c>
      <c r="AB3144" t="s">
        <v>995</v>
      </c>
      <c r="AC3144" t="s">
        <v>995</v>
      </c>
      <c r="AD3144" t="s">
        <v>995</v>
      </c>
      <c r="AE3144" t="s">
        <v>995</v>
      </c>
      <c r="AF3144" t="s">
        <v>995</v>
      </c>
      <c r="AG3144" t="s">
        <v>995</v>
      </c>
      <c r="AH3144" t="s">
        <v>995</v>
      </c>
      <c r="AI3144" t="s">
        <v>995</v>
      </c>
      <c r="AJ3144" t="s">
        <v>995</v>
      </c>
      <c r="AK3144" t="s">
        <v>995</v>
      </c>
      <c r="AL3144" t="s">
        <v>995</v>
      </c>
      <c r="AM3144" t="s">
        <v>995</v>
      </c>
      <c r="AN3144" t="s">
        <v>995</v>
      </c>
      <c r="AO3144" t="s">
        <v>995</v>
      </c>
      <c r="AP3144" t="s">
        <v>995</v>
      </c>
      <c r="AQ3144" s="286" t="s">
        <v>855</v>
      </c>
    </row>
    <row r="3145" spans="1:45" x14ac:dyDescent="0.3">
      <c r="A3145" s="285">
        <v>122254</v>
      </c>
      <c r="B3145" s="286" t="s">
        <v>540</v>
      </c>
      <c r="C3145" t="s">
        <v>995</v>
      </c>
      <c r="D3145" t="s">
        <v>995</v>
      </c>
      <c r="E3145" t="s">
        <v>995</v>
      </c>
      <c r="F3145" t="s">
        <v>995</v>
      </c>
      <c r="G3145" t="s">
        <v>995</v>
      </c>
      <c r="H3145" t="s">
        <v>995</v>
      </c>
      <c r="I3145" t="s">
        <v>995</v>
      </c>
      <c r="J3145" t="s">
        <v>995</v>
      </c>
      <c r="K3145" t="s">
        <v>995</v>
      </c>
      <c r="L3145" t="s">
        <v>995</v>
      </c>
      <c r="M3145" t="s">
        <v>995</v>
      </c>
      <c r="N3145" t="s">
        <v>995</v>
      </c>
      <c r="O3145" t="s">
        <v>995</v>
      </c>
      <c r="P3145" t="s">
        <v>995</v>
      </c>
      <c r="Q3145" t="s">
        <v>995</v>
      </c>
      <c r="R3145" t="s">
        <v>995</v>
      </c>
      <c r="S3145" t="s">
        <v>995</v>
      </c>
      <c r="T3145" t="s">
        <v>995</v>
      </c>
      <c r="U3145" t="s">
        <v>995</v>
      </c>
      <c r="V3145" t="s">
        <v>995</v>
      </c>
      <c r="W3145" t="s">
        <v>995</v>
      </c>
      <c r="X3145" t="s">
        <v>995</v>
      </c>
      <c r="Y3145" t="s">
        <v>995</v>
      </c>
      <c r="Z3145" t="s">
        <v>995</v>
      </c>
      <c r="AA3145" t="s">
        <v>995</v>
      </c>
      <c r="AB3145" t="s">
        <v>995</v>
      </c>
      <c r="AC3145" t="s">
        <v>995</v>
      </c>
      <c r="AD3145" t="s">
        <v>995</v>
      </c>
      <c r="AE3145" t="s">
        <v>995</v>
      </c>
      <c r="AF3145" t="s">
        <v>995</v>
      </c>
      <c r="AG3145" t="s">
        <v>995</v>
      </c>
      <c r="AH3145" t="s">
        <v>995</v>
      </c>
      <c r="AI3145" t="s">
        <v>995</v>
      </c>
      <c r="AJ3145" t="s">
        <v>995</v>
      </c>
      <c r="AK3145" t="s">
        <v>995</v>
      </c>
      <c r="AL3145" t="s">
        <v>995</v>
      </c>
      <c r="AM3145" t="s">
        <v>995</v>
      </c>
      <c r="AN3145" t="s">
        <v>995</v>
      </c>
      <c r="AO3145" t="s">
        <v>995</v>
      </c>
      <c r="AP3145" t="s">
        <v>995</v>
      </c>
      <c r="AQ3145" s="286" t="s">
        <v>855</v>
      </c>
    </row>
    <row r="3146" spans="1:45" x14ac:dyDescent="0.3">
      <c r="A3146" s="285">
        <v>122255</v>
      </c>
      <c r="B3146" s="286" t="s">
        <v>540</v>
      </c>
      <c r="C3146" t="s">
        <v>995</v>
      </c>
      <c r="D3146" t="s">
        <v>995</v>
      </c>
      <c r="E3146" t="s">
        <v>995</v>
      </c>
      <c r="F3146" t="s">
        <v>995</v>
      </c>
      <c r="G3146" t="s">
        <v>995</v>
      </c>
      <c r="H3146" t="s">
        <v>995</v>
      </c>
      <c r="I3146" t="s">
        <v>995</v>
      </c>
      <c r="J3146" t="s">
        <v>995</v>
      </c>
      <c r="K3146" t="s">
        <v>995</v>
      </c>
      <c r="L3146" t="s">
        <v>995</v>
      </c>
      <c r="M3146" t="s">
        <v>995</v>
      </c>
      <c r="N3146" t="s">
        <v>995</v>
      </c>
      <c r="O3146" t="s">
        <v>995</v>
      </c>
      <c r="P3146" t="s">
        <v>995</v>
      </c>
      <c r="Q3146" t="s">
        <v>995</v>
      </c>
      <c r="R3146" t="s">
        <v>995</v>
      </c>
      <c r="S3146" t="s">
        <v>995</v>
      </c>
      <c r="T3146" t="s">
        <v>995</v>
      </c>
      <c r="U3146" t="s">
        <v>995</v>
      </c>
      <c r="V3146" t="s">
        <v>995</v>
      </c>
      <c r="W3146" t="s">
        <v>995</v>
      </c>
      <c r="X3146" t="s">
        <v>995</v>
      </c>
      <c r="Y3146" t="s">
        <v>995</v>
      </c>
      <c r="Z3146" t="s">
        <v>995</v>
      </c>
      <c r="AA3146" t="s">
        <v>995</v>
      </c>
      <c r="AB3146" t="s">
        <v>995</v>
      </c>
      <c r="AC3146" t="s">
        <v>995</v>
      </c>
      <c r="AD3146" t="s">
        <v>995</v>
      </c>
      <c r="AE3146" t="s">
        <v>995</v>
      </c>
      <c r="AF3146" t="s">
        <v>995</v>
      </c>
      <c r="AG3146" t="s">
        <v>995</v>
      </c>
      <c r="AH3146" t="s">
        <v>995</v>
      </c>
      <c r="AI3146" t="s">
        <v>995</v>
      </c>
      <c r="AJ3146" t="s">
        <v>995</v>
      </c>
      <c r="AK3146" t="s">
        <v>995</v>
      </c>
      <c r="AL3146" t="s">
        <v>995</v>
      </c>
      <c r="AM3146" t="s">
        <v>995</v>
      </c>
      <c r="AN3146" t="s">
        <v>995</v>
      </c>
      <c r="AO3146" t="s">
        <v>995</v>
      </c>
      <c r="AP3146" t="s">
        <v>995</v>
      </c>
      <c r="AQ3146" s="286" t="s">
        <v>855</v>
      </c>
    </row>
    <row r="3147" spans="1:45" x14ac:dyDescent="0.3">
      <c r="A3147" s="285">
        <v>122256</v>
      </c>
      <c r="B3147" s="286" t="s">
        <v>539</v>
      </c>
      <c r="C3147" t="s">
        <v>995</v>
      </c>
      <c r="D3147" t="s">
        <v>995</v>
      </c>
      <c r="E3147" t="s">
        <v>995</v>
      </c>
      <c r="F3147" t="s">
        <v>995</v>
      </c>
      <c r="G3147" t="s">
        <v>995</v>
      </c>
      <c r="H3147" t="s">
        <v>995</v>
      </c>
      <c r="I3147" t="s">
        <v>995</v>
      </c>
      <c r="J3147" t="s">
        <v>995</v>
      </c>
      <c r="K3147" t="s">
        <v>995</v>
      </c>
      <c r="L3147" t="s">
        <v>995</v>
      </c>
      <c r="M3147" t="s">
        <v>995</v>
      </c>
      <c r="N3147" t="s">
        <v>995</v>
      </c>
      <c r="O3147" t="s">
        <v>995</v>
      </c>
      <c r="P3147" t="s">
        <v>995</v>
      </c>
      <c r="Q3147" t="s">
        <v>995</v>
      </c>
      <c r="R3147" t="s">
        <v>995</v>
      </c>
      <c r="S3147" t="s">
        <v>995</v>
      </c>
      <c r="T3147" t="s">
        <v>995</v>
      </c>
      <c r="U3147" t="s">
        <v>995</v>
      </c>
      <c r="V3147" t="s">
        <v>995</v>
      </c>
      <c r="W3147" t="s">
        <v>995</v>
      </c>
      <c r="X3147" t="s">
        <v>995</v>
      </c>
      <c r="Y3147" t="s">
        <v>995</v>
      </c>
      <c r="Z3147" t="s">
        <v>995</v>
      </c>
      <c r="AA3147" t="s">
        <v>995</v>
      </c>
      <c r="AB3147" t="s">
        <v>995</v>
      </c>
      <c r="AC3147" t="s">
        <v>995</v>
      </c>
      <c r="AD3147" t="s">
        <v>995</v>
      </c>
      <c r="AE3147" t="s">
        <v>995</v>
      </c>
      <c r="AF3147" t="s">
        <v>995</v>
      </c>
      <c r="AG3147" t="s">
        <v>995</v>
      </c>
      <c r="AH3147" t="s">
        <v>995</v>
      </c>
      <c r="AI3147" t="s">
        <v>995</v>
      </c>
      <c r="AJ3147" t="s">
        <v>995</v>
      </c>
      <c r="AK3147" t="s">
        <v>995</v>
      </c>
      <c r="AL3147" t="s">
        <v>995</v>
      </c>
      <c r="AM3147" t="s">
        <v>995</v>
      </c>
      <c r="AN3147" t="s">
        <v>995</v>
      </c>
      <c r="AO3147" t="s">
        <v>995</v>
      </c>
      <c r="AP3147" t="s">
        <v>995</v>
      </c>
      <c r="AQ3147" s="286" t="s">
        <v>855</v>
      </c>
    </row>
    <row r="3148" spans="1:45" x14ac:dyDescent="0.3">
      <c r="A3148" s="285">
        <v>122257</v>
      </c>
      <c r="B3148" s="286" t="s">
        <v>539</v>
      </c>
      <c r="C3148" t="s">
        <v>995</v>
      </c>
      <c r="D3148" t="s">
        <v>995</v>
      </c>
      <c r="E3148" t="s">
        <v>995</v>
      </c>
      <c r="F3148" t="s">
        <v>995</v>
      </c>
      <c r="G3148" t="s">
        <v>995</v>
      </c>
      <c r="H3148" t="s">
        <v>995</v>
      </c>
      <c r="I3148" t="s">
        <v>995</v>
      </c>
      <c r="J3148" t="s">
        <v>995</v>
      </c>
      <c r="K3148" t="s">
        <v>995</v>
      </c>
      <c r="L3148" t="s">
        <v>995</v>
      </c>
      <c r="M3148" t="s">
        <v>995</v>
      </c>
      <c r="N3148" t="s">
        <v>995</v>
      </c>
      <c r="O3148" t="s">
        <v>995</v>
      </c>
      <c r="P3148" t="s">
        <v>995</v>
      </c>
      <c r="Q3148" t="s">
        <v>995</v>
      </c>
      <c r="R3148" t="s">
        <v>995</v>
      </c>
      <c r="S3148" t="s">
        <v>995</v>
      </c>
      <c r="T3148" t="s">
        <v>995</v>
      </c>
      <c r="U3148" t="s">
        <v>995</v>
      </c>
      <c r="V3148" t="s">
        <v>995</v>
      </c>
      <c r="W3148" t="s">
        <v>995</v>
      </c>
      <c r="X3148" t="s">
        <v>995</v>
      </c>
      <c r="Y3148" t="s">
        <v>995</v>
      </c>
      <c r="Z3148" t="s">
        <v>995</v>
      </c>
      <c r="AA3148" t="s">
        <v>995</v>
      </c>
      <c r="AB3148" t="s">
        <v>995</v>
      </c>
      <c r="AC3148" t="s">
        <v>995</v>
      </c>
      <c r="AD3148" t="s">
        <v>995</v>
      </c>
      <c r="AE3148" t="s">
        <v>995</v>
      </c>
      <c r="AF3148" t="s">
        <v>995</v>
      </c>
      <c r="AG3148" t="s">
        <v>995</v>
      </c>
      <c r="AH3148" t="s">
        <v>995</v>
      </c>
      <c r="AI3148" t="s">
        <v>995</v>
      </c>
      <c r="AJ3148" t="s">
        <v>995</v>
      </c>
      <c r="AK3148" t="s">
        <v>995</v>
      </c>
      <c r="AL3148" t="s">
        <v>995</v>
      </c>
      <c r="AM3148" t="s">
        <v>995</v>
      </c>
      <c r="AN3148" t="s">
        <v>995</v>
      </c>
      <c r="AO3148" t="s">
        <v>995</v>
      </c>
      <c r="AP3148" t="s">
        <v>995</v>
      </c>
      <c r="AQ3148" s="286" t="s">
        <v>855</v>
      </c>
    </row>
    <row r="3149" spans="1:45" ht="21.6" x14ac:dyDescent="0.3">
      <c r="A3149" s="285">
        <v>122258</v>
      </c>
      <c r="B3149" s="286" t="s">
        <v>61</v>
      </c>
      <c r="C3149" t="s">
        <v>226</v>
      </c>
      <c r="D3149" t="s">
        <v>226</v>
      </c>
      <c r="E3149" t="s">
        <v>226</v>
      </c>
      <c r="F3149" t="s">
        <v>226</v>
      </c>
      <c r="G3149" t="s">
        <v>224</v>
      </c>
      <c r="H3149" t="s">
        <v>226</v>
      </c>
      <c r="I3149" t="s">
        <v>224</v>
      </c>
      <c r="J3149" t="s">
        <v>224</v>
      </c>
      <c r="K3149" t="s">
        <v>226</v>
      </c>
      <c r="L3149" t="s">
        <v>226</v>
      </c>
      <c r="M3149" t="s">
        <v>226</v>
      </c>
      <c r="N3149" t="s">
        <v>224</v>
      </c>
      <c r="O3149" t="s">
        <v>226</v>
      </c>
      <c r="P3149" t="s">
        <v>224</v>
      </c>
      <c r="Q3149" t="s">
        <v>226</v>
      </c>
      <c r="R3149" t="s">
        <v>7215</v>
      </c>
      <c r="S3149" t="s">
        <v>7215</v>
      </c>
      <c r="T3149" t="s">
        <v>225</v>
      </c>
      <c r="U3149" t="s">
        <v>225</v>
      </c>
      <c r="V3149" t="s">
        <v>226</v>
      </c>
      <c r="W3149" t="s">
        <v>226</v>
      </c>
      <c r="X3149" t="s">
        <v>226</v>
      </c>
      <c r="Y3149" t="s">
        <v>226</v>
      </c>
      <c r="Z3149" t="s">
        <v>226</v>
      </c>
      <c r="AA3149" t="s">
        <v>226</v>
      </c>
      <c r="AB3149" t="s">
        <v>226</v>
      </c>
      <c r="AC3149" t="s">
        <v>224</v>
      </c>
      <c r="AD3149" t="s">
        <v>224</v>
      </c>
      <c r="AE3149" t="s">
        <v>226</v>
      </c>
      <c r="AF3149" t="s">
        <v>224</v>
      </c>
      <c r="AG3149" t="s">
        <v>995</v>
      </c>
      <c r="AH3149" t="s">
        <v>995</v>
      </c>
      <c r="AI3149" t="s">
        <v>995</v>
      </c>
      <c r="AJ3149" t="s">
        <v>995</v>
      </c>
      <c r="AK3149" t="s">
        <v>995</v>
      </c>
      <c r="AL3149" t="s">
        <v>226</v>
      </c>
      <c r="AM3149" t="s">
        <v>224</v>
      </c>
      <c r="AN3149" t="s">
        <v>224</v>
      </c>
      <c r="AO3149" t="s">
        <v>226</v>
      </c>
      <c r="AP3149" t="s">
        <v>226</v>
      </c>
      <c r="AQ3149" s="286" t="s">
        <v>394</v>
      </c>
      <c r="AR3149" s="305"/>
      <c r="AS3149" s="235"/>
    </row>
    <row r="3150" spans="1:45" x14ac:dyDescent="0.3">
      <c r="A3150" s="285">
        <v>122259</v>
      </c>
      <c r="B3150" s="286" t="s">
        <v>539</v>
      </c>
      <c r="C3150" t="s">
        <v>995</v>
      </c>
      <c r="D3150" t="s">
        <v>995</v>
      </c>
      <c r="E3150" t="s">
        <v>995</v>
      </c>
      <c r="F3150" t="s">
        <v>995</v>
      </c>
      <c r="G3150" t="s">
        <v>995</v>
      </c>
      <c r="H3150" t="s">
        <v>995</v>
      </c>
      <c r="I3150" t="s">
        <v>995</v>
      </c>
      <c r="J3150" t="s">
        <v>995</v>
      </c>
      <c r="K3150" t="s">
        <v>995</v>
      </c>
      <c r="L3150" t="s">
        <v>995</v>
      </c>
      <c r="M3150" t="s">
        <v>995</v>
      </c>
      <c r="N3150" t="s">
        <v>995</v>
      </c>
      <c r="O3150" t="s">
        <v>995</v>
      </c>
      <c r="P3150" t="s">
        <v>995</v>
      </c>
      <c r="Q3150" t="s">
        <v>995</v>
      </c>
      <c r="R3150" t="s">
        <v>995</v>
      </c>
      <c r="S3150" t="s">
        <v>995</v>
      </c>
      <c r="T3150" t="s">
        <v>995</v>
      </c>
      <c r="U3150" t="s">
        <v>995</v>
      </c>
      <c r="V3150" t="s">
        <v>995</v>
      </c>
      <c r="W3150" t="s">
        <v>995</v>
      </c>
      <c r="X3150" t="s">
        <v>995</v>
      </c>
      <c r="Y3150" t="s">
        <v>995</v>
      </c>
      <c r="Z3150" t="s">
        <v>995</v>
      </c>
      <c r="AA3150" t="s">
        <v>995</v>
      </c>
      <c r="AB3150" t="s">
        <v>995</v>
      </c>
      <c r="AC3150" t="s">
        <v>995</v>
      </c>
      <c r="AD3150" t="s">
        <v>995</v>
      </c>
      <c r="AE3150" t="s">
        <v>995</v>
      </c>
      <c r="AF3150" t="s">
        <v>995</v>
      </c>
      <c r="AG3150" t="s">
        <v>995</v>
      </c>
      <c r="AH3150" t="s">
        <v>995</v>
      </c>
      <c r="AI3150" t="s">
        <v>995</v>
      </c>
      <c r="AJ3150" t="s">
        <v>995</v>
      </c>
      <c r="AK3150" t="s">
        <v>995</v>
      </c>
      <c r="AL3150" t="s">
        <v>995</v>
      </c>
      <c r="AM3150" t="s">
        <v>995</v>
      </c>
      <c r="AN3150" t="s">
        <v>995</v>
      </c>
      <c r="AO3150" t="s">
        <v>995</v>
      </c>
      <c r="AP3150" t="s">
        <v>995</v>
      </c>
      <c r="AQ3150" s="286" t="s">
        <v>855</v>
      </c>
    </row>
    <row r="3151" spans="1:45" ht="21.6" x14ac:dyDescent="0.3">
      <c r="A3151" s="285">
        <v>122260</v>
      </c>
      <c r="B3151" s="286" t="s">
        <v>538</v>
      </c>
      <c r="C3151" t="s">
        <v>224</v>
      </c>
      <c r="D3151" t="s">
        <v>226</v>
      </c>
      <c r="E3151" t="s">
        <v>224</v>
      </c>
      <c r="F3151" t="s">
        <v>224</v>
      </c>
      <c r="G3151" t="s">
        <v>226</v>
      </c>
      <c r="H3151" t="s">
        <v>226</v>
      </c>
      <c r="I3151" t="s">
        <v>226</v>
      </c>
      <c r="J3151" t="s">
        <v>224</v>
      </c>
      <c r="K3151" t="s">
        <v>226</v>
      </c>
      <c r="L3151" t="s">
        <v>226</v>
      </c>
      <c r="M3151" t="s">
        <v>224</v>
      </c>
      <c r="N3151" t="s">
        <v>224</v>
      </c>
      <c r="O3151" t="s">
        <v>224</v>
      </c>
      <c r="P3151" t="s">
        <v>226</v>
      </c>
      <c r="Q3151" t="s">
        <v>226</v>
      </c>
      <c r="R3151" t="s">
        <v>226</v>
      </c>
      <c r="S3151" t="s">
        <v>226</v>
      </c>
      <c r="T3151" t="s">
        <v>225</v>
      </c>
      <c r="U3151" t="s">
        <v>224</v>
      </c>
      <c r="V3151" t="s">
        <v>226</v>
      </c>
      <c r="W3151" t="s">
        <v>226</v>
      </c>
      <c r="X3151" t="s">
        <v>226</v>
      </c>
      <c r="Y3151" t="s">
        <v>224</v>
      </c>
      <c r="Z3151" t="s">
        <v>225</v>
      </c>
      <c r="AA3151" t="s">
        <v>224</v>
      </c>
      <c r="AB3151" t="s">
        <v>224</v>
      </c>
      <c r="AC3151" t="s">
        <v>225</v>
      </c>
      <c r="AD3151" t="s">
        <v>224</v>
      </c>
      <c r="AE3151" t="s">
        <v>225</v>
      </c>
      <c r="AF3151" t="s">
        <v>225</v>
      </c>
      <c r="AG3151" t="s">
        <v>394</v>
      </c>
      <c r="AH3151" t="s">
        <v>394</v>
      </c>
      <c r="AI3151" t="s">
        <v>394</v>
      </c>
      <c r="AJ3151" t="s">
        <v>394</v>
      </c>
      <c r="AK3151" t="s">
        <v>394</v>
      </c>
      <c r="AL3151" t="s">
        <v>394</v>
      </c>
      <c r="AM3151" t="s">
        <v>394</v>
      </c>
      <c r="AN3151" t="s">
        <v>394</v>
      </c>
      <c r="AO3151" t="s">
        <v>394</v>
      </c>
      <c r="AP3151" t="s">
        <v>394</v>
      </c>
      <c r="AQ3151" s="286" t="s">
        <v>394</v>
      </c>
      <c r="AR3151" s="305"/>
      <c r="AS3151" s="235"/>
    </row>
    <row r="3152" spans="1:45" x14ac:dyDescent="0.3">
      <c r="A3152" s="285">
        <v>122261</v>
      </c>
      <c r="B3152" s="286" t="s">
        <v>539</v>
      </c>
      <c r="C3152" t="s">
        <v>995</v>
      </c>
      <c r="D3152" t="s">
        <v>995</v>
      </c>
      <c r="E3152" t="s">
        <v>995</v>
      </c>
      <c r="F3152" t="s">
        <v>995</v>
      </c>
      <c r="G3152" t="s">
        <v>995</v>
      </c>
      <c r="H3152" t="s">
        <v>995</v>
      </c>
      <c r="I3152" t="s">
        <v>995</v>
      </c>
      <c r="J3152" t="s">
        <v>995</v>
      </c>
      <c r="K3152" t="s">
        <v>995</v>
      </c>
      <c r="L3152" t="s">
        <v>995</v>
      </c>
      <c r="M3152" t="s">
        <v>995</v>
      </c>
      <c r="N3152" t="s">
        <v>995</v>
      </c>
      <c r="O3152" t="s">
        <v>995</v>
      </c>
      <c r="P3152" t="s">
        <v>995</v>
      </c>
      <c r="Q3152" t="s">
        <v>995</v>
      </c>
      <c r="R3152" t="s">
        <v>995</v>
      </c>
      <c r="S3152" t="s">
        <v>995</v>
      </c>
      <c r="T3152" t="s">
        <v>995</v>
      </c>
      <c r="U3152" t="s">
        <v>995</v>
      </c>
      <c r="V3152" t="s">
        <v>995</v>
      </c>
      <c r="W3152" t="s">
        <v>995</v>
      </c>
      <c r="X3152" t="s">
        <v>995</v>
      </c>
      <c r="Y3152" t="s">
        <v>995</v>
      </c>
      <c r="Z3152" t="s">
        <v>995</v>
      </c>
      <c r="AA3152" t="s">
        <v>995</v>
      </c>
      <c r="AB3152" t="s">
        <v>995</v>
      </c>
      <c r="AC3152" t="s">
        <v>995</v>
      </c>
      <c r="AD3152" t="s">
        <v>995</v>
      </c>
      <c r="AE3152" t="s">
        <v>995</v>
      </c>
      <c r="AF3152" t="s">
        <v>995</v>
      </c>
      <c r="AG3152" t="s">
        <v>995</v>
      </c>
      <c r="AH3152" t="s">
        <v>995</v>
      </c>
      <c r="AI3152" t="s">
        <v>995</v>
      </c>
      <c r="AJ3152" t="s">
        <v>995</v>
      </c>
      <c r="AK3152" t="s">
        <v>995</v>
      </c>
      <c r="AL3152" t="s">
        <v>995</v>
      </c>
      <c r="AM3152" t="s">
        <v>995</v>
      </c>
      <c r="AN3152" t="s">
        <v>995</v>
      </c>
      <c r="AO3152" t="s">
        <v>995</v>
      </c>
      <c r="AP3152" t="s">
        <v>995</v>
      </c>
      <c r="AQ3152" s="286" t="s">
        <v>855</v>
      </c>
    </row>
    <row r="3153" spans="1:45" x14ac:dyDescent="0.3">
      <c r="A3153" s="285">
        <v>122263</v>
      </c>
      <c r="B3153" s="286" t="s">
        <v>539</v>
      </c>
      <c r="C3153" t="s">
        <v>995</v>
      </c>
      <c r="D3153" t="s">
        <v>995</v>
      </c>
      <c r="E3153" t="s">
        <v>995</v>
      </c>
      <c r="F3153" t="s">
        <v>995</v>
      </c>
      <c r="G3153" t="s">
        <v>995</v>
      </c>
      <c r="H3153" t="s">
        <v>995</v>
      </c>
      <c r="I3153" t="s">
        <v>995</v>
      </c>
      <c r="J3153" t="s">
        <v>995</v>
      </c>
      <c r="K3153" t="s">
        <v>995</v>
      </c>
      <c r="L3153" t="s">
        <v>995</v>
      </c>
      <c r="M3153" t="s">
        <v>995</v>
      </c>
      <c r="N3153" t="s">
        <v>995</v>
      </c>
      <c r="O3153" t="s">
        <v>995</v>
      </c>
      <c r="P3153" t="s">
        <v>995</v>
      </c>
      <c r="Q3153" t="s">
        <v>995</v>
      </c>
      <c r="R3153" t="s">
        <v>995</v>
      </c>
      <c r="S3153" t="s">
        <v>995</v>
      </c>
      <c r="T3153" t="s">
        <v>995</v>
      </c>
      <c r="U3153" t="s">
        <v>995</v>
      </c>
      <c r="V3153" t="s">
        <v>995</v>
      </c>
      <c r="W3153" t="s">
        <v>995</v>
      </c>
      <c r="X3153" t="s">
        <v>995</v>
      </c>
      <c r="Y3153" t="s">
        <v>995</v>
      </c>
      <c r="Z3153" t="s">
        <v>995</v>
      </c>
      <c r="AA3153" t="s">
        <v>995</v>
      </c>
      <c r="AB3153" t="s">
        <v>995</v>
      </c>
      <c r="AC3153" t="s">
        <v>995</v>
      </c>
      <c r="AD3153" t="s">
        <v>995</v>
      </c>
      <c r="AE3153" t="s">
        <v>995</v>
      </c>
      <c r="AF3153" t="s">
        <v>995</v>
      </c>
      <c r="AG3153" t="s">
        <v>995</v>
      </c>
      <c r="AH3153" t="s">
        <v>995</v>
      </c>
      <c r="AI3153" t="s">
        <v>995</v>
      </c>
      <c r="AJ3153" t="s">
        <v>995</v>
      </c>
      <c r="AK3153" t="s">
        <v>995</v>
      </c>
      <c r="AL3153" t="s">
        <v>995</v>
      </c>
      <c r="AM3153" t="s">
        <v>995</v>
      </c>
      <c r="AN3153" t="s">
        <v>995</v>
      </c>
      <c r="AO3153" t="s">
        <v>995</v>
      </c>
      <c r="AP3153" t="s">
        <v>995</v>
      </c>
      <c r="AQ3153" s="286" t="s">
        <v>855</v>
      </c>
    </row>
    <row r="3154" spans="1:45" x14ac:dyDescent="0.3">
      <c r="A3154" s="285">
        <v>122264</v>
      </c>
      <c r="B3154" s="286" t="s">
        <v>539</v>
      </c>
      <c r="C3154" t="s">
        <v>995</v>
      </c>
      <c r="D3154" t="s">
        <v>995</v>
      </c>
      <c r="E3154" t="s">
        <v>995</v>
      </c>
      <c r="F3154" t="s">
        <v>995</v>
      </c>
      <c r="G3154" t="s">
        <v>995</v>
      </c>
      <c r="H3154" t="s">
        <v>995</v>
      </c>
      <c r="I3154" t="s">
        <v>995</v>
      </c>
      <c r="J3154" t="s">
        <v>995</v>
      </c>
      <c r="K3154" t="s">
        <v>995</v>
      </c>
      <c r="L3154" t="s">
        <v>995</v>
      </c>
      <c r="M3154" t="s">
        <v>995</v>
      </c>
      <c r="N3154" t="s">
        <v>995</v>
      </c>
      <c r="O3154" t="s">
        <v>995</v>
      </c>
      <c r="P3154" t="s">
        <v>995</v>
      </c>
      <c r="Q3154" t="s">
        <v>995</v>
      </c>
      <c r="R3154" t="s">
        <v>995</v>
      </c>
      <c r="S3154" t="s">
        <v>995</v>
      </c>
      <c r="T3154" t="s">
        <v>995</v>
      </c>
      <c r="U3154" t="s">
        <v>995</v>
      </c>
      <c r="V3154" t="s">
        <v>995</v>
      </c>
      <c r="W3154" t="s">
        <v>995</v>
      </c>
      <c r="X3154" t="s">
        <v>995</v>
      </c>
      <c r="Y3154" t="s">
        <v>995</v>
      </c>
      <c r="Z3154" t="s">
        <v>995</v>
      </c>
      <c r="AA3154" t="s">
        <v>995</v>
      </c>
      <c r="AB3154" t="s">
        <v>995</v>
      </c>
      <c r="AC3154" t="s">
        <v>995</v>
      </c>
      <c r="AD3154" t="s">
        <v>995</v>
      </c>
      <c r="AE3154" t="s">
        <v>995</v>
      </c>
      <c r="AF3154" t="s">
        <v>995</v>
      </c>
      <c r="AG3154" t="s">
        <v>995</v>
      </c>
      <c r="AH3154" t="s">
        <v>995</v>
      </c>
      <c r="AI3154" t="s">
        <v>995</v>
      </c>
      <c r="AJ3154" t="s">
        <v>995</v>
      </c>
      <c r="AK3154" t="s">
        <v>995</v>
      </c>
      <c r="AL3154" t="s">
        <v>995</v>
      </c>
      <c r="AM3154" t="s">
        <v>995</v>
      </c>
      <c r="AN3154" t="s">
        <v>995</v>
      </c>
      <c r="AO3154" t="s">
        <v>995</v>
      </c>
      <c r="AP3154" t="s">
        <v>995</v>
      </c>
      <c r="AQ3154" s="286" t="s">
        <v>855</v>
      </c>
    </row>
    <row r="3155" spans="1:45" x14ac:dyDescent="0.3">
      <c r="A3155" s="285">
        <v>122265</v>
      </c>
      <c r="B3155" s="286" t="s">
        <v>540</v>
      </c>
      <c r="C3155" t="s">
        <v>995</v>
      </c>
      <c r="D3155" t="s">
        <v>995</v>
      </c>
      <c r="E3155" t="s">
        <v>995</v>
      </c>
      <c r="F3155" t="s">
        <v>995</v>
      </c>
      <c r="G3155" t="s">
        <v>995</v>
      </c>
      <c r="H3155" t="s">
        <v>995</v>
      </c>
      <c r="I3155" t="s">
        <v>995</v>
      </c>
      <c r="J3155" t="s">
        <v>995</v>
      </c>
      <c r="K3155" t="s">
        <v>995</v>
      </c>
      <c r="L3155" t="s">
        <v>995</v>
      </c>
      <c r="M3155" t="s">
        <v>995</v>
      </c>
      <c r="N3155" t="s">
        <v>995</v>
      </c>
      <c r="O3155" t="s">
        <v>995</v>
      </c>
      <c r="P3155" t="s">
        <v>995</v>
      </c>
      <c r="Q3155" t="s">
        <v>995</v>
      </c>
      <c r="R3155" t="s">
        <v>995</v>
      </c>
      <c r="S3155" t="s">
        <v>995</v>
      </c>
      <c r="T3155" t="s">
        <v>995</v>
      </c>
      <c r="U3155" t="s">
        <v>995</v>
      </c>
      <c r="V3155" t="s">
        <v>995</v>
      </c>
      <c r="W3155" t="s">
        <v>995</v>
      </c>
      <c r="X3155" t="s">
        <v>995</v>
      </c>
      <c r="Y3155" t="s">
        <v>995</v>
      </c>
      <c r="Z3155" t="s">
        <v>995</v>
      </c>
      <c r="AA3155" t="s">
        <v>995</v>
      </c>
      <c r="AB3155" t="s">
        <v>995</v>
      </c>
      <c r="AC3155" t="s">
        <v>995</v>
      </c>
      <c r="AD3155" t="s">
        <v>995</v>
      </c>
      <c r="AE3155" t="s">
        <v>995</v>
      </c>
      <c r="AF3155" t="s">
        <v>995</v>
      </c>
      <c r="AG3155" t="s">
        <v>995</v>
      </c>
      <c r="AH3155" t="s">
        <v>995</v>
      </c>
      <c r="AI3155" t="s">
        <v>995</v>
      </c>
      <c r="AJ3155" t="s">
        <v>995</v>
      </c>
      <c r="AK3155" t="s">
        <v>995</v>
      </c>
      <c r="AL3155" t="s">
        <v>995</v>
      </c>
      <c r="AM3155" t="s">
        <v>995</v>
      </c>
      <c r="AN3155" t="s">
        <v>995</v>
      </c>
      <c r="AO3155" t="s">
        <v>995</v>
      </c>
      <c r="AP3155" t="s">
        <v>995</v>
      </c>
      <c r="AQ3155" s="286" t="s">
        <v>855</v>
      </c>
    </row>
    <row r="3156" spans="1:45" x14ac:dyDescent="0.3">
      <c r="A3156" s="285">
        <v>122266</v>
      </c>
      <c r="B3156" s="286" t="s">
        <v>540</v>
      </c>
      <c r="C3156" t="s">
        <v>995</v>
      </c>
      <c r="D3156" t="s">
        <v>995</v>
      </c>
      <c r="E3156" t="s">
        <v>995</v>
      </c>
      <c r="F3156" t="s">
        <v>995</v>
      </c>
      <c r="G3156" t="s">
        <v>995</v>
      </c>
      <c r="H3156" t="s">
        <v>995</v>
      </c>
      <c r="I3156" t="s">
        <v>995</v>
      </c>
      <c r="J3156" t="s">
        <v>995</v>
      </c>
      <c r="K3156" t="s">
        <v>995</v>
      </c>
      <c r="L3156" t="s">
        <v>995</v>
      </c>
      <c r="M3156" t="s">
        <v>995</v>
      </c>
      <c r="N3156" t="s">
        <v>995</v>
      </c>
      <c r="O3156" t="s">
        <v>995</v>
      </c>
      <c r="P3156" t="s">
        <v>995</v>
      </c>
      <c r="Q3156" t="s">
        <v>995</v>
      </c>
      <c r="R3156" t="s">
        <v>995</v>
      </c>
      <c r="S3156" t="s">
        <v>995</v>
      </c>
      <c r="T3156" t="s">
        <v>995</v>
      </c>
      <c r="U3156" t="s">
        <v>995</v>
      </c>
      <c r="V3156" t="s">
        <v>995</v>
      </c>
      <c r="W3156" t="s">
        <v>995</v>
      </c>
      <c r="X3156" t="s">
        <v>995</v>
      </c>
      <c r="Y3156" t="s">
        <v>995</v>
      </c>
      <c r="Z3156" t="s">
        <v>995</v>
      </c>
      <c r="AA3156" t="s">
        <v>995</v>
      </c>
      <c r="AB3156" t="s">
        <v>995</v>
      </c>
      <c r="AC3156" t="s">
        <v>995</v>
      </c>
      <c r="AD3156" t="s">
        <v>995</v>
      </c>
      <c r="AE3156" t="s">
        <v>995</v>
      </c>
      <c r="AF3156" t="s">
        <v>995</v>
      </c>
      <c r="AG3156" t="s">
        <v>995</v>
      </c>
      <c r="AH3156" t="s">
        <v>995</v>
      </c>
      <c r="AI3156" t="s">
        <v>995</v>
      </c>
      <c r="AJ3156" t="s">
        <v>995</v>
      </c>
      <c r="AK3156" t="s">
        <v>995</v>
      </c>
      <c r="AL3156" t="s">
        <v>995</v>
      </c>
      <c r="AM3156" t="s">
        <v>995</v>
      </c>
      <c r="AN3156" t="s">
        <v>995</v>
      </c>
      <c r="AO3156" t="s">
        <v>995</v>
      </c>
      <c r="AP3156" t="s">
        <v>995</v>
      </c>
      <c r="AQ3156" s="286" t="s">
        <v>855</v>
      </c>
    </row>
    <row r="3157" spans="1:45" x14ac:dyDescent="0.3">
      <c r="A3157" s="285">
        <v>122267</v>
      </c>
      <c r="B3157" s="286" t="s">
        <v>539</v>
      </c>
      <c r="C3157" t="s">
        <v>995</v>
      </c>
      <c r="D3157" t="s">
        <v>995</v>
      </c>
      <c r="E3157" t="s">
        <v>995</v>
      </c>
      <c r="F3157" t="s">
        <v>995</v>
      </c>
      <c r="G3157" t="s">
        <v>995</v>
      </c>
      <c r="H3157" t="s">
        <v>995</v>
      </c>
      <c r="I3157" t="s">
        <v>995</v>
      </c>
      <c r="J3157" t="s">
        <v>995</v>
      </c>
      <c r="K3157" t="s">
        <v>995</v>
      </c>
      <c r="L3157" t="s">
        <v>995</v>
      </c>
      <c r="M3157" t="s">
        <v>995</v>
      </c>
      <c r="N3157" t="s">
        <v>995</v>
      </c>
      <c r="O3157" t="s">
        <v>995</v>
      </c>
      <c r="P3157" t="s">
        <v>995</v>
      </c>
      <c r="Q3157" t="s">
        <v>995</v>
      </c>
      <c r="R3157" t="s">
        <v>995</v>
      </c>
      <c r="S3157" t="s">
        <v>995</v>
      </c>
      <c r="T3157" t="s">
        <v>995</v>
      </c>
      <c r="U3157" t="s">
        <v>995</v>
      </c>
      <c r="V3157" t="s">
        <v>995</v>
      </c>
      <c r="W3157" t="s">
        <v>995</v>
      </c>
      <c r="X3157" t="s">
        <v>995</v>
      </c>
      <c r="Y3157" t="s">
        <v>995</v>
      </c>
      <c r="Z3157" t="s">
        <v>995</v>
      </c>
      <c r="AA3157" t="s">
        <v>995</v>
      </c>
      <c r="AB3157" t="s">
        <v>995</v>
      </c>
      <c r="AC3157" t="s">
        <v>995</v>
      </c>
      <c r="AD3157" t="s">
        <v>995</v>
      </c>
      <c r="AE3157" t="s">
        <v>995</v>
      </c>
      <c r="AF3157" t="s">
        <v>995</v>
      </c>
      <c r="AG3157" t="s">
        <v>995</v>
      </c>
      <c r="AH3157" t="s">
        <v>995</v>
      </c>
      <c r="AI3157" t="s">
        <v>995</v>
      </c>
      <c r="AJ3157" t="s">
        <v>995</v>
      </c>
      <c r="AK3157" t="s">
        <v>995</v>
      </c>
      <c r="AL3157" t="s">
        <v>995</v>
      </c>
      <c r="AM3157" t="s">
        <v>995</v>
      </c>
      <c r="AN3157" t="s">
        <v>995</v>
      </c>
      <c r="AO3157" t="s">
        <v>995</v>
      </c>
      <c r="AP3157" t="s">
        <v>995</v>
      </c>
      <c r="AQ3157" s="286" t="s">
        <v>855</v>
      </c>
    </row>
    <row r="3158" spans="1:45" x14ac:dyDescent="0.3">
      <c r="A3158" s="285">
        <v>122268</v>
      </c>
      <c r="B3158" s="286" t="s">
        <v>540</v>
      </c>
      <c r="C3158" t="s">
        <v>995</v>
      </c>
      <c r="D3158" t="s">
        <v>995</v>
      </c>
      <c r="E3158" t="s">
        <v>995</v>
      </c>
      <c r="F3158" t="s">
        <v>995</v>
      </c>
      <c r="G3158" t="s">
        <v>995</v>
      </c>
      <c r="H3158" t="s">
        <v>995</v>
      </c>
      <c r="I3158" t="s">
        <v>995</v>
      </c>
      <c r="J3158" t="s">
        <v>995</v>
      </c>
      <c r="K3158" t="s">
        <v>995</v>
      </c>
      <c r="L3158" t="s">
        <v>995</v>
      </c>
      <c r="M3158" t="s">
        <v>995</v>
      </c>
      <c r="N3158" t="s">
        <v>995</v>
      </c>
      <c r="O3158" t="s">
        <v>995</v>
      </c>
      <c r="P3158" t="s">
        <v>995</v>
      </c>
      <c r="Q3158" t="s">
        <v>995</v>
      </c>
      <c r="R3158" t="s">
        <v>995</v>
      </c>
      <c r="S3158" t="s">
        <v>995</v>
      </c>
      <c r="T3158" t="s">
        <v>995</v>
      </c>
      <c r="U3158" t="s">
        <v>995</v>
      </c>
      <c r="V3158" t="s">
        <v>995</v>
      </c>
      <c r="W3158" t="s">
        <v>995</v>
      </c>
      <c r="X3158" t="s">
        <v>995</v>
      </c>
      <c r="Y3158" t="s">
        <v>995</v>
      </c>
      <c r="Z3158" t="s">
        <v>995</v>
      </c>
      <c r="AA3158" t="s">
        <v>995</v>
      </c>
      <c r="AB3158" t="s">
        <v>995</v>
      </c>
      <c r="AC3158" t="s">
        <v>995</v>
      </c>
      <c r="AD3158" t="s">
        <v>995</v>
      </c>
      <c r="AE3158" t="s">
        <v>995</v>
      </c>
      <c r="AF3158" t="s">
        <v>995</v>
      </c>
      <c r="AG3158" t="s">
        <v>995</v>
      </c>
      <c r="AH3158" t="s">
        <v>995</v>
      </c>
      <c r="AI3158" t="s">
        <v>995</v>
      </c>
      <c r="AJ3158" t="s">
        <v>995</v>
      </c>
      <c r="AK3158" t="s">
        <v>995</v>
      </c>
      <c r="AL3158" t="s">
        <v>995</v>
      </c>
      <c r="AM3158" t="s">
        <v>995</v>
      </c>
      <c r="AN3158" t="s">
        <v>995</v>
      </c>
      <c r="AO3158" t="s">
        <v>995</v>
      </c>
      <c r="AP3158" t="s">
        <v>995</v>
      </c>
      <c r="AQ3158" s="286" t="s">
        <v>855</v>
      </c>
    </row>
    <row r="3159" spans="1:45" x14ac:dyDescent="0.3">
      <c r="A3159" s="285">
        <v>122269</v>
      </c>
      <c r="B3159" s="286" t="s">
        <v>539</v>
      </c>
      <c r="C3159" t="s">
        <v>995</v>
      </c>
      <c r="D3159" t="s">
        <v>995</v>
      </c>
      <c r="E3159" t="s">
        <v>995</v>
      </c>
      <c r="F3159" t="s">
        <v>995</v>
      </c>
      <c r="G3159" t="s">
        <v>995</v>
      </c>
      <c r="H3159" t="s">
        <v>995</v>
      </c>
      <c r="I3159" t="s">
        <v>995</v>
      </c>
      <c r="J3159" t="s">
        <v>995</v>
      </c>
      <c r="K3159" t="s">
        <v>995</v>
      </c>
      <c r="L3159" t="s">
        <v>995</v>
      </c>
      <c r="M3159" t="s">
        <v>995</v>
      </c>
      <c r="N3159" t="s">
        <v>995</v>
      </c>
      <c r="O3159" t="s">
        <v>995</v>
      </c>
      <c r="P3159" t="s">
        <v>995</v>
      </c>
      <c r="Q3159" t="s">
        <v>995</v>
      </c>
      <c r="R3159" t="s">
        <v>995</v>
      </c>
      <c r="S3159" t="s">
        <v>995</v>
      </c>
      <c r="T3159" t="s">
        <v>995</v>
      </c>
      <c r="U3159" t="s">
        <v>995</v>
      </c>
      <c r="V3159" t="s">
        <v>995</v>
      </c>
      <c r="W3159" t="s">
        <v>995</v>
      </c>
      <c r="X3159" t="s">
        <v>995</v>
      </c>
      <c r="Y3159" t="s">
        <v>995</v>
      </c>
      <c r="Z3159" t="s">
        <v>995</v>
      </c>
      <c r="AA3159" t="s">
        <v>995</v>
      </c>
      <c r="AB3159" t="s">
        <v>995</v>
      </c>
      <c r="AC3159" t="s">
        <v>995</v>
      </c>
      <c r="AD3159" t="s">
        <v>995</v>
      </c>
      <c r="AE3159" t="s">
        <v>995</v>
      </c>
      <c r="AF3159" t="s">
        <v>995</v>
      </c>
      <c r="AG3159" t="s">
        <v>995</v>
      </c>
      <c r="AH3159" t="s">
        <v>995</v>
      </c>
      <c r="AI3159" t="s">
        <v>995</v>
      </c>
      <c r="AJ3159" t="s">
        <v>995</v>
      </c>
      <c r="AK3159" t="s">
        <v>995</v>
      </c>
      <c r="AL3159" t="s">
        <v>995</v>
      </c>
      <c r="AM3159" t="s">
        <v>995</v>
      </c>
      <c r="AN3159" t="s">
        <v>995</v>
      </c>
      <c r="AO3159" t="s">
        <v>995</v>
      </c>
      <c r="AP3159" t="s">
        <v>995</v>
      </c>
      <c r="AQ3159" s="286" t="s">
        <v>855</v>
      </c>
    </row>
    <row r="3160" spans="1:45" ht="28.8" x14ac:dyDescent="0.3">
      <c r="A3160" s="285">
        <v>122270</v>
      </c>
      <c r="B3160" s="286" t="s">
        <v>67</v>
      </c>
      <c r="C3160" t="s">
        <v>226</v>
      </c>
      <c r="D3160" t="s">
        <v>226</v>
      </c>
      <c r="E3160" t="s">
        <v>224</v>
      </c>
      <c r="F3160" t="s">
        <v>226</v>
      </c>
      <c r="G3160" t="s">
        <v>226</v>
      </c>
      <c r="H3160" t="s">
        <v>226</v>
      </c>
      <c r="I3160" t="s">
        <v>225</v>
      </c>
      <c r="J3160" t="s">
        <v>224</v>
      </c>
      <c r="K3160" t="s">
        <v>224</v>
      </c>
      <c r="L3160" t="s">
        <v>224</v>
      </c>
      <c r="M3160" t="s">
        <v>226</v>
      </c>
      <c r="N3160" t="s">
        <v>224</v>
      </c>
      <c r="O3160" t="s">
        <v>224</v>
      </c>
      <c r="P3160" t="s">
        <v>226</v>
      </c>
      <c r="Q3160" t="s">
        <v>226</v>
      </c>
      <c r="R3160" t="s">
        <v>226</v>
      </c>
      <c r="S3160" t="s">
        <v>226</v>
      </c>
      <c r="T3160" t="s">
        <v>224</v>
      </c>
      <c r="U3160" t="s">
        <v>224</v>
      </c>
      <c r="V3160" t="s">
        <v>226</v>
      </c>
      <c r="W3160" t="s">
        <v>226</v>
      </c>
      <c r="X3160" t="s">
        <v>224</v>
      </c>
      <c r="Y3160" t="s">
        <v>226</v>
      </c>
      <c r="Z3160" t="s">
        <v>226</v>
      </c>
      <c r="AA3160" t="s">
        <v>224</v>
      </c>
      <c r="AB3160" t="s">
        <v>226</v>
      </c>
      <c r="AC3160" t="s">
        <v>225</v>
      </c>
      <c r="AD3160" t="s">
        <v>224</v>
      </c>
      <c r="AE3160" t="s">
        <v>224</v>
      </c>
      <c r="AF3160" t="s">
        <v>226</v>
      </c>
      <c r="AG3160" t="s">
        <v>225</v>
      </c>
      <c r="AH3160" t="s">
        <v>225</v>
      </c>
      <c r="AI3160" t="s">
        <v>225</v>
      </c>
      <c r="AJ3160" t="s">
        <v>225</v>
      </c>
      <c r="AK3160" t="s">
        <v>225</v>
      </c>
      <c r="AL3160" t="s">
        <v>394</v>
      </c>
      <c r="AM3160" t="s">
        <v>394</v>
      </c>
      <c r="AN3160" t="s">
        <v>394</v>
      </c>
      <c r="AO3160" t="s">
        <v>394</v>
      </c>
      <c r="AP3160" t="s">
        <v>394</v>
      </c>
      <c r="AQ3160" s="286" t="s">
        <v>394</v>
      </c>
      <c r="AR3160" s="305"/>
      <c r="AS3160" s="235"/>
    </row>
    <row r="3161" spans="1:45" x14ac:dyDescent="0.3">
      <c r="A3161" s="285">
        <v>122271</v>
      </c>
      <c r="B3161" s="286" t="s">
        <v>540</v>
      </c>
      <c r="C3161" t="s">
        <v>995</v>
      </c>
      <c r="D3161" t="s">
        <v>995</v>
      </c>
      <c r="E3161" t="s">
        <v>995</v>
      </c>
      <c r="F3161" t="s">
        <v>995</v>
      </c>
      <c r="G3161" t="s">
        <v>995</v>
      </c>
      <c r="H3161" t="s">
        <v>995</v>
      </c>
      <c r="I3161" t="s">
        <v>995</v>
      </c>
      <c r="J3161" t="s">
        <v>995</v>
      </c>
      <c r="K3161" t="s">
        <v>995</v>
      </c>
      <c r="L3161" t="s">
        <v>995</v>
      </c>
      <c r="M3161" t="s">
        <v>995</v>
      </c>
      <c r="N3161" t="s">
        <v>995</v>
      </c>
      <c r="O3161" t="s">
        <v>995</v>
      </c>
      <c r="P3161" t="s">
        <v>995</v>
      </c>
      <c r="Q3161" t="s">
        <v>995</v>
      </c>
      <c r="R3161" t="s">
        <v>995</v>
      </c>
      <c r="S3161" t="s">
        <v>995</v>
      </c>
      <c r="T3161" t="s">
        <v>995</v>
      </c>
      <c r="U3161" t="s">
        <v>995</v>
      </c>
      <c r="V3161" t="s">
        <v>995</v>
      </c>
      <c r="W3161" t="s">
        <v>995</v>
      </c>
      <c r="X3161" t="s">
        <v>995</v>
      </c>
      <c r="Y3161" t="s">
        <v>995</v>
      </c>
      <c r="Z3161" t="s">
        <v>995</v>
      </c>
      <c r="AA3161" t="s">
        <v>995</v>
      </c>
      <c r="AB3161" t="s">
        <v>995</v>
      </c>
      <c r="AC3161" t="s">
        <v>995</v>
      </c>
      <c r="AD3161" t="s">
        <v>995</v>
      </c>
      <c r="AE3161" t="s">
        <v>995</v>
      </c>
      <c r="AF3161" t="s">
        <v>995</v>
      </c>
      <c r="AG3161" t="s">
        <v>995</v>
      </c>
      <c r="AH3161" t="s">
        <v>995</v>
      </c>
      <c r="AI3161" t="s">
        <v>995</v>
      </c>
      <c r="AJ3161" t="s">
        <v>995</v>
      </c>
      <c r="AK3161" t="s">
        <v>995</v>
      </c>
      <c r="AL3161" t="s">
        <v>995</v>
      </c>
      <c r="AM3161" t="s">
        <v>995</v>
      </c>
      <c r="AN3161" t="s">
        <v>995</v>
      </c>
      <c r="AO3161" t="s">
        <v>995</v>
      </c>
      <c r="AP3161" t="s">
        <v>995</v>
      </c>
      <c r="AQ3161" s="286" t="s">
        <v>855</v>
      </c>
    </row>
    <row r="3162" spans="1:45" x14ac:dyDescent="0.3">
      <c r="A3162" s="285">
        <v>122272</v>
      </c>
      <c r="B3162" s="286" t="s">
        <v>539</v>
      </c>
      <c r="C3162" t="s">
        <v>995</v>
      </c>
      <c r="D3162" t="s">
        <v>995</v>
      </c>
      <c r="E3162" t="s">
        <v>995</v>
      </c>
      <c r="F3162" t="s">
        <v>995</v>
      </c>
      <c r="G3162" t="s">
        <v>995</v>
      </c>
      <c r="H3162" t="s">
        <v>995</v>
      </c>
      <c r="I3162" t="s">
        <v>995</v>
      </c>
      <c r="J3162" t="s">
        <v>995</v>
      </c>
      <c r="K3162" t="s">
        <v>995</v>
      </c>
      <c r="L3162" t="s">
        <v>995</v>
      </c>
      <c r="M3162" t="s">
        <v>995</v>
      </c>
      <c r="N3162" t="s">
        <v>995</v>
      </c>
      <c r="O3162" t="s">
        <v>995</v>
      </c>
      <c r="P3162" t="s">
        <v>995</v>
      </c>
      <c r="Q3162" t="s">
        <v>995</v>
      </c>
      <c r="R3162" t="s">
        <v>995</v>
      </c>
      <c r="S3162" t="s">
        <v>995</v>
      </c>
      <c r="T3162" t="s">
        <v>995</v>
      </c>
      <c r="U3162" t="s">
        <v>995</v>
      </c>
      <c r="V3162" t="s">
        <v>995</v>
      </c>
      <c r="W3162" t="s">
        <v>995</v>
      </c>
      <c r="X3162" t="s">
        <v>995</v>
      </c>
      <c r="Y3162" t="s">
        <v>995</v>
      </c>
      <c r="Z3162" t="s">
        <v>995</v>
      </c>
      <c r="AA3162" t="s">
        <v>995</v>
      </c>
      <c r="AB3162" t="s">
        <v>995</v>
      </c>
      <c r="AC3162" t="s">
        <v>995</v>
      </c>
      <c r="AD3162" t="s">
        <v>995</v>
      </c>
      <c r="AE3162" t="s">
        <v>995</v>
      </c>
      <c r="AF3162" t="s">
        <v>995</v>
      </c>
      <c r="AG3162" t="s">
        <v>995</v>
      </c>
      <c r="AH3162" t="s">
        <v>995</v>
      </c>
      <c r="AI3162" t="s">
        <v>995</v>
      </c>
      <c r="AJ3162" t="s">
        <v>995</v>
      </c>
      <c r="AK3162" t="s">
        <v>995</v>
      </c>
      <c r="AL3162" t="s">
        <v>995</v>
      </c>
      <c r="AM3162" t="s">
        <v>995</v>
      </c>
      <c r="AN3162" t="s">
        <v>995</v>
      </c>
      <c r="AO3162" t="s">
        <v>995</v>
      </c>
      <c r="AP3162" t="s">
        <v>995</v>
      </c>
      <c r="AQ3162" s="286" t="s">
        <v>855</v>
      </c>
    </row>
    <row r="3163" spans="1:45" ht="21.6" x14ac:dyDescent="0.3">
      <c r="A3163" s="285">
        <v>122273</v>
      </c>
      <c r="B3163" s="286" t="s">
        <v>61</v>
      </c>
      <c r="C3163" t="s">
        <v>226</v>
      </c>
      <c r="D3163" t="s">
        <v>226</v>
      </c>
      <c r="E3163" t="s">
        <v>226</v>
      </c>
      <c r="F3163" t="s">
        <v>226</v>
      </c>
      <c r="G3163" t="s">
        <v>226</v>
      </c>
      <c r="H3163" t="s">
        <v>226</v>
      </c>
      <c r="I3163" t="s">
        <v>226</v>
      </c>
      <c r="J3163" t="s">
        <v>224</v>
      </c>
      <c r="K3163" t="s">
        <v>226</v>
      </c>
      <c r="L3163" t="s">
        <v>226</v>
      </c>
      <c r="M3163" t="s">
        <v>226</v>
      </c>
      <c r="N3163" t="s">
        <v>224</v>
      </c>
      <c r="O3163" t="s">
        <v>224</v>
      </c>
      <c r="P3163" t="s">
        <v>226</v>
      </c>
      <c r="Q3163" t="s">
        <v>226</v>
      </c>
      <c r="R3163" t="s">
        <v>226</v>
      </c>
      <c r="S3163" t="s">
        <v>226</v>
      </c>
      <c r="T3163" t="s">
        <v>226</v>
      </c>
      <c r="U3163" t="s">
        <v>225</v>
      </c>
      <c r="V3163" t="s">
        <v>226</v>
      </c>
      <c r="W3163" t="s">
        <v>226</v>
      </c>
      <c r="X3163" t="s">
        <v>226</v>
      </c>
      <c r="Y3163" t="s">
        <v>224</v>
      </c>
      <c r="Z3163" t="s">
        <v>226</v>
      </c>
      <c r="AA3163" t="s">
        <v>226</v>
      </c>
      <c r="AB3163" t="s">
        <v>226</v>
      </c>
      <c r="AC3163" t="s">
        <v>224</v>
      </c>
      <c r="AD3163" t="s">
        <v>224</v>
      </c>
      <c r="AE3163" t="s">
        <v>224</v>
      </c>
      <c r="AF3163" t="s">
        <v>226</v>
      </c>
      <c r="AG3163" t="s">
        <v>224</v>
      </c>
      <c r="AH3163" t="s">
        <v>226</v>
      </c>
      <c r="AI3163" t="s">
        <v>224</v>
      </c>
      <c r="AJ3163" t="s">
        <v>226</v>
      </c>
      <c r="AK3163" t="s">
        <v>225</v>
      </c>
      <c r="AL3163" t="s">
        <v>226</v>
      </c>
      <c r="AM3163" t="s">
        <v>225</v>
      </c>
      <c r="AN3163" t="s">
        <v>226</v>
      </c>
      <c r="AO3163" t="s">
        <v>225</v>
      </c>
      <c r="AP3163" t="s">
        <v>225</v>
      </c>
      <c r="AQ3163" s="286" t="s">
        <v>394</v>
      </c>
      <c r="AR3163" s="305"/>
      <c r="AS3163" s="235"/>
    </row>
    <row r="3164" spans="1:45" x14ac:dyDescent="0.3">
      <c r="A3164" s="285">
        <v>122274</v>
      </c>
      <c r="B3164" s="286" t="s">
        <v>539</v>
      </c>
      <c r="C3164" t="s">
        <v>995</v>
      </c>
      <c r="D3164" t="s">
        <v>995</v>
      </c>
      <c r="E3164" t="s">
        <v>995</v>
      </c>
      <c r="F3164" t="s">
        <v>995</v>
      </c>
      <c r="G3164" t="s">
        <v>995</v>
      </c>
      <c r="H3164" t="s">
        <v>995</v>
      </c>
      <c r="I3164" t="s">
        <v>995</v>
      </c>
      <c r="J3164" t="s">
        <v>995</v>
      </c>
      <c r="K3164" t="s">
        <v>995</v>
      </c>
      <c r="L3164" t="s">
        <v>995</v>
      </c>
      <c r="M3164" t="s">
        <v>995</v>
      </c>
      <c r="N3164" t="s">
        <v>995</v>
      </c>
      <c r="O3164" t="s">
        <v>995</v>
      </c>
      <c r="P3164" t="s">
        <v>995</v>
      </c>
      <c r="Q3164" t="s">
        <v>995</v>
      </c>
      <c r="R3164" t="s">
        <v>995</v>
      </c>
      <c r="S3164" t="s">
        <v>995</v>
      </c>
      <c r="T3164" t="s">
        <v>995</v>
      </c>
      <c r="U3164" t="s">
        <v>995</v>
      </c>
      <c r="V3164" t="s">
        <v>995</v>
      </c>
      <c r="W3164" t="s">
        <v>995</v>
      </c>
      <c r="X3164" t="s">
        <v>995</v>
      </c>
      <c r="Y3164" t="s">
        <v>995</v>
      </c>
      <c r="Z3164" t="s">
        <v>995</v>
      </c>
      <c r="AA3164" t="s">
        <v>995</v>
      </c>
      <c r="AB3164" t="s">
        <v>995</v>
      </c>
      <c r="AC3164" t="s">
        <v>995</v>
      </c>
      <c r="AD3164" t="s">
        <v>995</v>
      </c>
      <c r="AE3164" t="s">
        <v>995</v>
      </c>
      <c r="AF3164" t="s">
        <v>995</v>
      </c>
      <c r="AG3164" t="s">
        <v>995</v>
      </c>
      <c r="AH3164" t="s">
        <v>995</v>
      </c>
      <c r="AI3164" t="s">
        <v>995</v>
      </c>
      <c r="AJ3164" t="s">
        <v>995</v>
      </c>
      <c r="AK3164" t="s">
        <v>995</v>
      </c>
      <c r="AL3164" t="s">
        <v>995</v>
      </c>
      <c r="AM3164" t="s">
        <v>995</v>
      </c>
      <c r="AN3164" t="s">
        <v>995</v>
      </c>
      <c r="AO3164" t="s">
        <v>995</v>
      </c>
      <c r="AP3164" t="s">
        <v>995</v>
      </c>
      <c r="AQ3164" s="286" t="s">
        <v>855</v>
      </c>
    </row>
    <row r="3165" spans="1:45" x14ac:dyDescent="0.3">
      <c r="A3165" s="285">
        <v>122276</v>
      </c>
      <c r="B3165" s="286" t="s">
        <v>540</v>
      </c>
      <c r="C3165" t="s">
        <v>995</v>
      </c>
      <c r="D3165" t="s">
        <v>995</v>
      </c>
      <c r="E3165" t="s">
        <v>995</v>
      </c>
      <c r="F3165" t="s">
        <v>995</v>
      </c>
      <c r="G3165" t="s">
        <v>995</v>
      </c>
      <c r="H3165" t="s">
        <v>995</v>
      </c>
      <c r="I3165" t="s">
        <v>995</v>
      </c>
      <c r="J3165" t="s">
        <v>995</v>
      </c>
      <c r="K3165" t="s">
        <v>995</v>
      </c>
      <c r="L3165" t="s">
        <v>995</v>
      </c>
      <c r="M3165" t="s">
        <v>995</v>
      </c>
      <c r="N3165" t="s">
        <v>995</v>
      </c>
      <c r="O3165" t="s">
        <v>995</v>
      </c>
      <c r="P3165" t="s">
        <v>995</v>
      </c>
      <c r="Q3165" t="s">
        <v>995</v>
      </c>
      <c r="R3165" t="s">
        <v>995</v>
      </c>
      <c r="S3165" t="s">
        <v>995</v>
      </c>
      <c r="T3165" t="s">
        <v>995</v>
      </c>
      <c r="U3165" t="s">
        <v>995</v>
      </c>
      <c r="V3165" t="s">
        <v>995</v>
      </c>
      <c r="W3165" t="s">
        <v>995</v>
      </c>
      <c r="X3165" t="s">
        <v>995</v>
      </c>
      <c r="Y3165" t="s">
        <v>995</v>
      </c>
      <c r="Z3165" t="s">
        <v>995</v>
      </c>
      <c r="AA3165" t="s">
        <v>995</v>
      </c>
      <c r="AB3165" t="s">
        <v>995</v>
      </c>
      <c r="AC3165" t="s">
        <v>995</v>
      </c>
      <c r="AD3165" t="s">
        <v>995</v>
      </c>
      <c r="AE3165" t="s">
        <v>995</v>
      </c>
      <c r="AF3165" t="s">
        <v>995</v>
      </c>
      <c r="AG3165" t="s">
        <v>995</v>
      </c>
      <c r="AH3165" t="s">
        <v>995</v>
      </c>
      <c r="AI3165" t="s">
        <v>995</v>
      </c>
      <c r="AJ3165" t="s">
        <v>995</v>
      </c>
      <c r="AK3165" t="s">
        <v>995</v>
      </c>
      <c r="AL3165" t="s">
        <v>995</v>
      </c>
      <c r="AM3165" t="s">
        <v>995</v>
      </c>
      <c r="AN3165" t="s">
        <v>995</v>
      </c>
      <c r="AO3165" t="s">
        <v>995</v>
      </c>
      <c r="AP3165" t="s">
        <v>995</v>
      </c>
      <c r="AQ3165" s="286" t="s">
        <v>855</v>
      </c>
    </row>
    <row r="3166" spans="1:45" x14ac:dyDescent="0.3">
      <c r="A3166" s="285">
        <v>122277</v>
      </c>
      <c r="B3166" s="286" t="s">
        <v>539</v>
      </c>
      <c r="C3166" t="s">
        <v>995</v>
      </c>
      <c r="D3166" t="s">
        <v>995</v>
      </c>
      <c r="E3166" t="s">
        <v>995</v>
      </c>
      <c r="F3166" t="s">
        <v>995</v>
      </c>
      <c r="G3166" t="s">
        <v>995</v>
      </c>
      <c r="H3166" t="s">
        <v>995</v>
      </c>
      <c r="I3166" t="s">
        <v>995</v>
      </c>
      <c r="J3166" t="s">
        <v>995</v>
      </c>
      <c r="K3166" t="s">
        <v>995</v>
      </c>
      <c r="L3166" t="s">
        <v>995</v>
      </c>
      <c r="M3166" t="s">
        <v>995</v>
      </c>
      <c r="N3166" t="s">
        <v>995</v>
      </c>
      <c r="O3166" t="s">
        <v>995</v>
      </c>
      <c r="P3166" t="s">
        <v>995</v>
      </c>
      <c r="Q3166" t="s">
        <v>995</v>
      </c>
      <c r="R3166" t="s">
        <v>995</v>
      </c>
      <c r="S3166" t="s">
        <v>995</v>
      </c>
      <c r="T3166" t="s">
        <v>995</v>
      </c>
      <c r="U3166" t="s">
        <v>995</v>
      </c>
      <c r="V3166" t="s">
        <v>995</v>
      </c>
      <c r="W3166" t="s">
        <v>995</v>
      </c>
      <c r="X3166" t="s">
        <v>995</v>
      </c>
      <c r="Y3166" t="s">
        <v>995</v>
      </c>
      <c r="Z3166" t="s">
        <v>995</v>
      </c>
      <c r="AA3166" t="s">
        <v>995</v>
      </c>
      <c r="AB3166" t="s">
        <v>995</v>
      </c>
      <c r="AC3166" t="s">
        <v>995</v>
      </c>
      <c r="AD3166" t="s">
        <v>995</v>
      </c>
      <c r="AE3166" t="s">
        <v>995</v>
      </c>
      <c r="AF3166" t="s">
        <v>995</v>
      </c>
      <c r="AG3166" t="s">
        <v>995</v>
      </c>
      <c r="AH3166" t="s">
        <v>995</v>
      </c>
      <c r="AI3166" t="s">
        <v>995</v>
      </c>
      <c r="AJ3166" t="s">
        <v>995</v>
      </c>
      <c r="AK3166" t="s">
        <v>995</v>
      </c>
      <c r="AL3166" t="s">
        <v>995</v>
      </c>
      <c r="AM3166" t="s">
        <v>995</v>
      </c>
      <c r="AN3166" t="s">
        <v>995</v>
      </c>
      <c r="AO3166" t="s">
        <v>995</v>
      </c>
      <c r="AP3166" t="s">
        <v>995</v>
      </c>
      <c r="AQ3166" s="286" t="s">
        <v>855</v>
      </c>
    </row>
    <row r="3167" spans="1:45" x14ac:dyDescent="0.3">
      <c r="A3167" s="285">
        <v>122278</v>
      </c>
      <c r="B3167" s="286" t="s">
        <v>539</v>
      </c>
      <c r="C3167" t="s">
        <v>995</v>
      </c>
      <c r="D3167" t="s">
        <v>995</v>
      </c>
      <c r="E3167" t="s">
        <v>995</v>
      </c>
      <c r="F3167" t="s">
        <v>995</v>
      </c>
      <c r="G3167" t="s">
        <v>995</v>
      </c>
      <c r="H3167" t="s">
        <v>995</v>
      </c>
      <c r="I3167" t="s">
        <v>995</v>
      </c>
      <c r="J3167" t="s">
        <v>995</v>
      </c>
      <c r="K3167" t="s">
        <v>995</v>
      </c>
      <c r="L3167" t="s">
        <v>995</v>
      </c>
      <c r="M3167" t="s">
        <v>995</v>
      </c>
      <c r="N3167" t="s">
        <v>995</v>
      </c>
      <c r="O3167" t="s">
        <v>995</v>
      </c>
      <c r="P3167" t="s">
        <v>995</v>
      </c>
      <c r="Q3167" t="s">
        <v>995</v>
      </c>
      <c r="R3167" t="s">
        <v>995</v>
      </c>
      <c r="S3167" t="s">
        <v>995</v>
      </c>
      <c r="T3167" t="s">
        <v>995</v>
      </c>
      <c r="U3167" t="s">
        <v>995</v>
      </c>
      <c r="V3167" t="s">
        <v>995</v>
      </c>
      <c r="W3167" t="s">
        <v>995</v>
      </c>
      <c r="X3167" t="s">
        <v>995</v>
      </c>
      <c r="Y3167" t="s">
        <v>995</v>
      </c>
      <c r="Z3167" t="s">
        <v>995</v>
      </c>
      <c r="AA3167" t="s">
        <v>995</v>
      </c>
      <c r="AB3167" t="s">
        <v>995</v>
      </c>
      <c r="AC3167" t="s">
        <v>995</v>
      </c>
      <c r="AD3167" t="s">
        <v>995</v>
      </c>
      <c r="AE3167" t="s">
        <v>995</v>
      </c>
      <c r="AF3167" t="s">
        <v>995</v>
      </c>
      <c r="AG3167" t="s">
        <v>995</v>
      </c>
      <c r="AH3167" t="s">
        <v>995</v>
      </c>
      <c r="AI3167" t="s">
        <v>995</v>
      </c>
      <c r="AJ3167" t="s">
        <v>995</v>
      </c>
      <c r="AK3167" t="s">
        <v>995</v>
      </c>
      <c r="AL3167" t="s">
        <v>995</v>
      </c>
      <c r="AM3167" t="s">
        <v>995</v>
      </c>
      <c r="AN3167" t="s">
        <v>995</v>
      </c>
      <c r="AO3167" t="s">
        <v>995</v>
      </c>
      <c r="AP3167" t="s">
        <v>995</v>
      </c>
      <c r="AQ3167" s="286" t="s">
        <v>855</v>
      </c>
    </row>
    <row r="3168" spans="1:45" x14ac:dyDescent="0.3">
      <c r="A3168" s="285">
        <v>122279</v>
      </c>
      <c r="B3168" s="286" t="s">
        <v>539</v>
      </c>
      <c r="C3168" t="s">
        <v>995</v>
      </c>
      <c r="D3168" t="s">
        <v>995</v>
      </c>
      <c r="E3168" t="s">
        <v>995</v>
      </c>
      <c r="F3168" t="s">
        <v>995</v>
      </c>
      <c r="G3168" t="s">
        <v>995</v>
      </c>
      <c r="H3168" t="s">
        <v>995</v>
      </c>
      <c r="I3168" t="s">
        <v>995</v>
      </c>
      <c r="J3168" t="s">
        <v>995</v>
      </c>
      <c r="K3168" t="s">
        <v>995</v>
      </c>
      <c r="L3168" t="s">
        <v>995</v>
      </c>
      <c r="M3168" t="s">
        <v>995</v>
      </c>
      <c r="N3168" t="s">
        <v>995</v>
      </c>
      <c r="O3168" t="s">
        <v>995</v>
      </c>
      <c r="P3168" t="s">
        <v>995</v>
      </c>
      <c r="Q3168" t="s">
        <v>995</v>
      </c>
      <c r="R3168" t="s">
        <v>995</v>
      </c>
      <c r="S3168" t="s">
        <v>995</v>
      </c>
      <c r="T3168" t="s">
        <v>995</v>
      </c>
      <c r="U3168" t="s">
        <v>995</v>
      </c>
      <c r="V3168" t="s">
        <v>995</v>
      </c>
      <c r="W3168" t="s">
        <v>995</v>
      </c>
      <c r="X3168" t="s">
        <v>995</v>
      </c>
      <c r="Y3168" t="s">
        <v>995</v>
      </c>
      <c r="Z3168" t="s">
        <v>995</v>
      </c>
      <c r="AA3168" t="s">
        <v>995</v>
      </c>
      <c r="AB3168" t="s">
        <v>995</v>
      </c>
      <c r="AC3168" t="s">
        <v>995</v>
      </c>
      <c r="AD3168" t="s">
        <v>995</v>
      </c>
      <c r="AE3168" t="s">
        <v>995</v>
      </c>
      <c r="AF3168" t="s">
        <v>995</v>
      </c>
      <c r="AG3168" t="s">
        <v>995</v>
      </c>
      <c r="AH3168" t="s">
        <v>995</v>
      </c>
      <c r="AI3168" t="s">
        <v>995</v>
      </c>
      <c r="AJ3168" t="s">
        <v>995</v>
      </c>
      <c r="AK3168" t="s">
        <v>995</v>
      </c>
      <c r="AL3168" t="s">
        <v>995</v>
      </c>
      <c r="AM3168" t="s">
        <v>995</v>
      </c>
      <c r="AN3168" t="s">
        <v>995</v>
      </c>
      <c r="AO3168" t="s">
        <v>995</v>
      </c>
      <c r="AP3168" t="s">
        <v>995</v>
      </c>
      <c r="AQ3168" s="286" t="s">
        <v>855</v>
      </c>
    </row>
    <row r="3169" spans="1:45" x14ac:dyDescent="0.3">
      <c r="A3169" s="285">
        <v>122280</v>
      </c>
      <c r="B3169" s="286" t="s">
        <v>539</v>
      </c>
      <c r="C3169" t="s">
        <v>995</v>
      </c>
      <c r="D3169" t="s">
        <v>995</v>
      </c>
      <c r="E3169" t="s">
        <v>995</v>
      </c>
      <c r="F3169" t="s">
        <v>995</v>
      </c>
      <c r="G3169" t="s">
        <v>995</v>
      </c>
      <c r="H3169" t="s">
        <v>995</v>
      </c>
      <c r="I3169" t="s">
        <v>995</v>
      </c>
      <c r="J3169" t="s">
        <v>995</v>
      </c>
      <c r="K3169" t="s">
        <v>995</v>
      </c>
      <c r="L3169" t="s">
        <v>995</v>
      </c>
      <c r="M3169" t="s">
        <v>995</v>
      </c>
      <c r="N3169" t="s">
        <v>995</v>
      </c>
      <c r="O3169" t="s">
        <v>995</v>
      </c>
      <c r="P3169" t="s">
        <v>995</v>
      </c>
      <c r="Q3169" t="s">
        <v>995</v>
      </c>
      <c r="R3169" t="s">
        <v>995</v>
      </c>
      <c r="S3169" t="s">
        <v>995</v>
      </c>
      <c r="T3169" t="s">
        <v>995</v>
      </c>
      <c r="U3169" t="s">
        <v>995</v>
      </c>
      <c r="V3169" t="s">
        <v>995</v>
      </c>
      <c r="W3169" t="s">
        <v>995</v>
      </c>
      <c r="X3169" t="s">
        <v>995</v>
      </c>
      <c r="Y3169" t="s">
        <v>995</v>
      </c>
      <c r="Z3169" t="s">
        <v>995</v>
      </c>
      <c r="AA3169" t="s">
        <v>995</v>
      </c>
      <c r="AB3169" t="s">
        <v>995</v>
      </c>
      <c r="AC3169" t="s">
        <v>995</v>
      </c>
      <c r="AD3169" t="s">
        <v>995</v>
      </c>
      <c r="AE3169" t="s">
        <v>995</v>
      </c>
      <c r="AF3169" t="s">
        <v>995</v>
      </c>
      <c r="AG3169" t="s">
        <v>995</v>
      </c>
      <c r="AH3169" t="s">
        <v>995</v>
      </c>
      <c r="AI3169" t="s">
        <v>995</v>
      </c>
      <c r="AJ3169" t="s">
        <v>995</v>
      </c>
      <c r="AK3169" t="s">
        <v>995</v>
      </c>
      <c r="AL3169" t="s">
        <v>995</v>
      </c>
      <c r="AM3169" t="s">
        <v>995</v>
      </c>
      <c r="AN3169" t="s">
        <v>995</v>
      </c>
      <c r="AO3169" t="s">
        <v>995</v>
      </c>
      <c r="AP3169" t="s">
        <v>995</v>
      </c>
      <c r="AQ3169" s="286" t="s">
        <v>855</v>
      </c>
    </row>
    <row r="3170" spans="1:45" ht="21.6" x14ac:dyDescent="0.3">
      <c r="A3170" s="285">
        <v>122282</v>
      </c>
      <c r="B3170" s="286" t="s">
        <v>540</v>
      </c>
      <c r="C3170" t="s">
        <v>226</v>
      </c>
      <c r="D3170" t="s">
        <v>226</v>
      </c>
      <c r="E3170" t="s">
        <v>224</v>
      </c>
      <c r="F3170" t="s">
        <v>226</v>
      </c>
      <c r="G3170" t="s">
        <v>226</v>
      </c>
      <c r="H3170" t="s">
        <v>226</v>
      </c>
      <c r="I3170" t="s">
        <v>224</v>
      </c>
      <c r="J3170" t="s">
        <v>226</v>
      </c>
      <c r="K3170" t="s">
        <v>226</v>
      </c>
      <c r="L3170" t="s">
        <v>226</v>
      </c>
      <c r="M3170" t="s">
        <v>226</v>
      </c>
      <c r="N3170" t="s">
        <v>226</v>
      </c>
      <c r="O3170" t="s">
        <v>224</v>
      </c>
      <c r="P3170" t="s">
        <v>226</v>
      </c>
      <c r="Q3170" t="s">
        <v>226</v>
      </c>
      <c r="R3170" t="s">
        <v>224</v>
      </c>
      <c r="S3170" t="s">
        <v>224</v>
      </c>
      <c r="T3170" t="s">
        <v>226</v>
      </c>
      <c r="U3170" t="s">
        <v>224</v>
      </c>
      <c r="V3170" t="s">
        <v>226</v>
      </c>
      <c r="W3170" t="s">
        <v>394</v>
      </c>
      <c r="X3170" t="s">
        <v>394</v>
      </c>
      <c r="Y3170" t="s">
        <v>394</v>
      </c>
      <c r="Z3170" t="s">
        <v>394</v>
      </c>
      <c r="AA3170" t="s">
        <v>394</v>
      </c>
      <c r="AB3170" t="s">
        <v>394</v>
      </c>
      <c r="AC3170" t="s">
        <v>394</v>
      </c>
      <c r="AD3170" t="s">
        <v>394</v>
      </c>
      <c r="AE3170" t="s">
        <v>394</v>
      </c>
      <c r="AF3170" t="s">
        <v>394</v>
      </c>
      <c r="AG3170" t="s">
        <v>394</v>
      </c>
      <c r="AH3170" t="s">
        <v>394</v>
      </c>
      <c r="AI3170" t="s">
        <v>394</v>
      </c>
      <c r="AJ3170" t="s">
        <v>394</v>
      </c>
      <c r="AK3170" t="s">
        <v>394</v>
      </c>
      <c r="AL3170" t="s">
        <v>394</v>
      </c>
      <c r="AM3170" t="s">
        <v>394</v>
      </c>
      <c r="AN3170" t="s">
        <v>394</v>
      </c>
      <c r="AO3170" t="s">
        <v>394</v>
      </c>
      <c r="AP3170" t="s">
        <v>394</v>
      </c>
      <c r="AQ3170" s="286" t="s">
        <v>394</v>
      </c>
      <c r="AR3170" s="305"/>
      <c r="AS3170" s="235"/>
    </row>
    <row r="3171" spans="1:45" ht="21.6" x14ac:dyDescent="0.3">
      <c r="A3171" s="285">
        <v>122283</v>
      </c>
      <c r="B3171" s="286" t="s">
        <v>61</v>
      </c>
      <c r="C3171" t="s">
        <v>226</v>
      </c>
      <c r="D3171" t="s">
        <v>226</v>
      </c>
      <c r="E3171" t="s">
        <v>226</v>
      </c>
      <c r="F3171" t="s">
        <v>226</v>
      </c>
      <c r="G3171" t="s">
        <v>226</v>
      </c>
      <c r="H3171" t="s">
        <v>226</v>
      </c>
      <c r="I3171" t="s">
        <v>226</v>
      </c>
      <c r="J3171" t="s">
        <v>226</v>
      </c>
      <c r="K3171" t="s">
        <v>226</v>
      </c>
      <c r="L3171" t="s">
        <v>226</v>
      </c>
      <c r="M3171" t="s">
        <v>226</v>
      </c>
      <c r="N3171" t="s">
        <v>226</v>
      </c>
      <c r="O3171" t="s">
        <v>226</v>
      </c>
      <c r="P3171" t="s">
        <v>224</v>
      </c>
      <c r="Q3171" t="s">
        <v>226</v>
      </c>
      <c r="R3171" t="s">
        <v>226</v>
      </c>
      <c r="S3171" t="s">
        <v>226</v>
      </c>
      <c r="T3171" t="s">
        <v>226</v>
      </c>
      <c r="U3171" t="s">
        <v>226</v>
      </c>
      <c r="V3171" t="s">
        <v>226</v>
      </c>
      <c r="W3171" t="s">
        <v>226</v>
      </c>
      <c r="X3171" t="s">
        <v>226</v>
      </c>
      <c r="Y3171" t="s">
        <v>226</v>
      </c>
      <c r="Z3171" t="s">
        <v>226</v>
      </c>
      <c r="AA3171" t="s">
        <v>226</v>
      </c>
      <c r="AB3171" t="s">
        <v>226</v>
      </c>
      <c r="AC3171" t="s">
        <v>226</v>
      </c>
      <c r="AD3171" t="s">
        <v>226</v>
      </c>
      <c r="AE3171" t="s">
        <v>224</v>
      </c>
      <c r="AF3171" t="s">
        <v>224</v>
      </c>
      <c r="AG3171" t="s">
        <v>226</v>
      </c>
      <c r="AH3171" t="s">
        <v>226</v>
      </c>
      <c r="AI3171" t="s">
        <v>226</v>
      </c>
      <c r="AJ3171" t="s">
        <v>224</v>
      </c>
      <c r="AK3171" t="s">
        <v>224</v>
      </c>
      <c r="AL3171" t="s">
        <v>226</v>
      </c>
      <c r="AM3171" t="s">
        <v>226</v>
      </c>
      <c r="AN3171" t="s">
        <v>226</v>
      </c>
      <c r="AO3171" t="s">
        <v>226</v>
      </c>
      <c r="AP3171" t="s">
        <v>226</v>
      </c>
      <c r="AQ3171" s="286" t="s">
        <v>394</v>
      </c>
      <c r="AR3171" s="305"/>
      <c r="AS3171" s="235"/>
    </row>
    <row r="3172" spans="1:45" x14ac:dyDescent="0.3">
      <c r="A3172" s="285">
        <v>122284</v>
      </c>
      <c r="B3172" s="286" t="s">
        <v>539</v>
      </c>
      <c r="C3172" t="s">
        <v>995</v>
      </c>
      <c r="D3172" t="s">
        <v>995</v>
      </c>
      <c r="E3172" t="s">
        <v>995</v>
      </c>
      <c r="F3172" t="s">
        <v>995</v>
      </c>
      <c r="G3172" t="s">
        <v>995</v>
      </c>
      <c r="H3172" t="s">
        <v>995</v>
      </c>
      <c r="I3172" t="s">
        <v>995</v>
      </c>
      <c r="J3172" t="s">
        <v>995</v>
      </c>
      <c r="K3172" t="s">
        <v>995</v>
      </c>
      <c r="L3172" t="s">
        <v>995</v>
      </c>
      <c r="M3172" t="s">
        <v>995</v>
      </c>
      <c r="N3172" t="s">
        <v>995</v>
      </c>
      <c r="O3172" t="s">
        <v>995</v>
      </c>
      <c r="P3172" t="s">
        <v>995</v>
      </c>
      <c r="Q3172" t="s">
        <v>995</v>
      </c>
      <c r="R3172" t="s">
        <v>995</v>
      </c>
      <c r="S3172" t="s">
        <v>995</v>
      </c>
      <c r="T3172" t="s">
        <v>995</v>
      </c>
      <c r="U3172" t="s">
        <v>995</v>
      </c>
      <c r="V3172" t="s">
        <v>995</v>
      </c>
      <c r="W3172" t="s">
        <v>995</v>
      </c>
      <c r="X3172" t="s">
        <v>995</v>
      </c>
      <c r="Y3172" t="s">
        <v>995</v>
      </c>
      <c r="Z3172" t="s">
        <v>995</v>
      </c>
      <c r="AA3172" t="s">
        <v>995</v>
      </c>
      <c r="AB3172" t="s">
        <v>995</v>
      </c>
      <c r="AC3172" t="s">
        <v>995</v>
      </c>
      <c r="AD3172" t="s">
        <v>995</v>
      </c>
      <c r="AE3172" t="s">
        <v>995</v>
      </c>
      <c r="AF3172" t="s">
        <v>995</v>
      </c>
      <c r="AG3172" t="s">
        <v>995</v>
      </c>
      <c r="AH3172" t="s">
        <v>995</v>
      </c>
      <c r="AI3172" t="s">
        <v>995</v>
      </c>
      <c r="AJ3172" t="s">
        <v>995</v>
      </c>
      <c r="AK3172" t="s">
        <v>995</v>
      </c>
      <c r="AL3172" t="s">
        <v>995</v>
      </c>
      <c r="AM3172" t="s">
        <v>995</v>
      </c>
      <c r="AN3172" t="s">
        <v>995</v>
      </c>
      <c r="AO3172" t="s">
        <v>995</v>
      </c>
      <c r="AP3172" t="s">
        <v>995</v>
      </c>
      <c r="AQ3172" s="286" t="s">
        <v>855</v>
      </c>
    </row>
    <row r="3173" spans="1:45" ht="21.6" x14ac:dyDescent="0.3">
      <c r="A3173" s="285">
        <v>122285</v>
      </c>
      <c r="B3173" s="286" t="s">
        <v>61</v>
      </c>
      <c r="C3173" t="s">
        <v>226</v>
      </c>
      <c r="D3173" t="s">
        <v>226</v>
      </c>
      <c r="E3173" t="s">
        <v>226</v>
      </c>
      <c r="F3173" t="s">
        <v>226</v>
      </c>
      <c r="G3173" t="s">
        <v>226</v>
      </c>
      <c r="H3173" t="s">
        <v>226</v>
      </c>
      <c r="I3173" t="s">
        <v>226</v>
      </c>
      <c r="J3173" t="s">
        <v>226</v>
      </c>
      <c r="K3173" t="s">
        <v>226</v>
      </c>
      <c r="L3173" t="s">
        <v>224</v>
      </c>
      <c r="M3173" t="s">
        <v>226</v>
      </c>
      <c r="N3173" t="s">
        <v>226</v>
      </c>
      <c r="O3173" t="s">
        <v>226</v>
      </c>
      <c r="P3173" t="s">
        <v>226</v>
      </c>
      <c r="Q3173" t="s">
        <v>226</v>
      </c>
      <c r="R3173" t="s">
        <v>226</v>
      </c>
      <c r="S3173" t="s">
        <v>226</v>
      </c>
      <c r="T3173" t="s">
        <v>226</v>
      </c>
      <c r="U3173" t="s">
        <v>226</v>
      </c>
      <c r="V3173" t="s">
        <v>226</v>
      </c>
      <c r="W3173" t="s">
        <v>226</v>
      </c>
      <c r="X3173" t="s">
        <v>226</v>
      </c>
      <c r="Y3173" t="s">
        <v>226</v>
      </c>
      <c r="Z3173" t="s">
        <v>226</v>
      </c>
      <c r="AA3173" t="s">
        <v>226</v>
      </c>
      <c r="AB3173" t="s">
        <v>226</v>
      </c>
      <c r="AC3173" t="s">
        <v>226</v>
      </c>
      <c r="AD3173" t="s">
        <v>226</v>
      </c>
      <c r="AE3173" t="s">
        <v>226</v>
      </c>
      <c r="AF3173" t="s">
        <v>226</v>
      </c>
      <c r="AG3173" t="s">
        <v>226</v>
      </c>
      <c r="AH3173" t="s">
        <v>224</v>
      </c>
      <c r="AI3173" t="s">
        <v>226</v>
      </c>
      <c r="AJ3173" t="s">
        <v>226</v>
      </c>
      <c r="AK3173" t="s">
        <v>224</v>
      </c>
      <c r="AL3173" t="s">
        <v>226</v>
      </c>
      <c r="AM3173" t="s">
        <v>224</v>
      </c>
      <c r="AN3173" t="s">
        <v>226</v>
      </c>
      <c r="AO3173" t="s">
        <v>224</v>
      </c>
      <c r="AP3173" t="s">
        <v>224</v>
      </c>
      <c r="AQ3173" s="286" t="s">
        <v>394</v>
      </c>
      <c r="AR3173" s="305"/>
      <c r="AS3173" s="235"/>
    </row>
    <row r="3174" spans="1:45" x14ac:dyDescent="0.3">
      <c r="A3174" s="285">
        <v>122286</v>
      </c>
      <c r="B3174" s="286" t="s">
        <v>61</v>
      </c>
      <c r="AQ3174" s="286" t="s">
        <v>394</v>
      </c>
    </row>
    <row r="3175" spans="1:45" x14ac:dyDescent="0.3">
      <c r="A3175" s="285">
        <v>122288</v>
      </c>
      <c r="B3175" s="286" t="s">
        <v>539</v>
      </c>
      <c r="C3175" t="s">
        <v>995</v>
      </c>
      <c r="D3175" t="s">
        <v>995</v>
      </c>
      <c r="E3175" t="s">
        <v>995</v>
      </c>
      <c r="F3175" t="s">
        <v>995</v>
      </c>
      <c r="G3175" t="s">
        <v>995</v>
      </c>
      <c r="H3175" t="s">
        <v>995</v>
      </c>
      <c r="I3175" t="s">
        <v>995</v>
      </c>
      <c r="J3175" t="s">
        <v>995</v>
      </c>
      <c r="K3175" t="s">
        <v>995</v>
      </c>
      <c r="L3175" t="s">
        <v>995</v>
      </c>
      <c r="M3175" t="s">
        <v>995</v>
      </c>
      <c r="N3175" t="s">
        <v>995</v>
      </c>
      <c r="O3175" t="s">
        <v>995</v>
      </c>
      <c r="P3175" t="s">
        <v>995</v>
      </c>
      <c r="Q3175" t="s">
        <v>995</v>
      </c>
      <c r="R3175" t="s">
        <v>995</v>
      </c>
      <c r="S3175" t="s">
        <v>995</v>
      </c>
      <c r="T3175" t="s">
        <v>995</v>
      </c>
      <c r="U3175" t="s">
        <v>995</v>
      </c>
      <c r="V3175" t="s">
        <v>995</v>
      </c>
      <c r="W3175" t="s">
        <v>995</v>
      </c>
      <c r="X3175" t="s">
        <v>995</v>
      </c>
      <c r="Y3175" t="s">
        <v>995</v>
      </c>
      <c r="Z3175" t="s">
        <v>995</v>
      </c>
      <c r="AA3175" t="s">
        <v>995</v>
      </c>
      <c r="AB3175" t="s">
        <v>995</v>
      </c>
      <c r="AC3175" t="s">
        <v>995</v>
      </c>
      <c r="AD3175" t="s">
        <v>995</v>
      </c>
      <c r="AE3175" t="s">
        <v>995</v>
      </c>
      <c r="AF3175" t="s">
        <v>995</v>
      </c>
      <c r="AG3175" t="s">
        <v>995</v>
      </c>
      <c r="AH3175" t="s">
        <v>995</v>
      </c>
      <c r="AI3175" t="s">
        <v>995</v>
      </c>
      <c r="AJ3175" t="s">
        <v>995</v>
      </c>
      <c r="AK3175" t="s">
        <v>995</v>
      </c>
      <c r="AL3175" t="s">
        <v>995</v>
      </c>
      <c r="AM3175" t="s">
        <v>995</v>
      </c>
      <c r="AN3175" t="s">
        <v>995</v>
      </c>
      <c r="AO3175" t="s">
        <v>995</v>
      </c>
      <c r="AP3175" t="s">
        <v>995</v>
      </c>
      <c r="AQ3175" s="286" t="s">
        <v>855</v>
      </c>
    </row>
    <row r="3176" spans="1:45" x14ac:dyDescent="0.3">
      <c r="A3176" s="285">
        <v>122289</v>
      </c>
      <c r="B3176" s="286" t="s">
        <v>539</v>
      </c>
      <c r="C3176" t="s">
        <v>995</v>
      </c>
      <c r="D3176" t="s">
        <v>995</v>
      </c>
      <c r="E3176" t="s">
        <v>995</v>
      </c>
      <c r="F3176" t="s">
        <v>995</v>
      </c>
      <c r="G3176" t="s">
        <v>995</v>
      </c>
      <c r="H3176" t="s">
        <v>995</v>
      </c>
      <c r="I3176" t="s">
        <v>995</v>
      </c>
      <c r="J3176" t="s">
        <v>995</v>
      </c>
      <c r="K3176" t="s">
        <v>995</v>
      </c>
      <c r="L3176" t="s">
        <v>995</v>
      </c>
      <c r="M3176" t="s">
        <v>995</v>
      </c>
      <c r="N3176" t="s">
        <v>995</v>
      </c>
      <c r="O3176" t="s">
        <v>995</v>
      </c>
      <c r="P3176" t="s">
        <v>995</v>
      </c>
      <c r="Q3176" t="s">
        <v>995</v>
      </c>
      <c r="R3176" t="s">
        <v>995</v>
      </c>
      <c r="S3176" t="s">
        <v>995</v>
      </c>
      <c r="T3176" t="s">
        <v>995</v>
      </c>
      <c r="U3176" t="s">
        <v>995</v>
      </c>
      <c r="V3176" t="s">
        <v>995</v>
      </c>
      <c r="W3176" t="s">
        <v>995</v>
      </c>
      <c r="X3176" t="s">
        <v>995</v>
      </c>
      <c r="Y3176" t="s">
        <v>995</v>
      </c>
      <c r="Z3176" t="s">
        <v>995</v>
      </c>
      <c r="AA3176" t="s">
        <v>995</v>
      </c>
      <c r="AB3176" t="s">
        <v>995</v>
      </c>
      <c r="AC3176" t="s">
        <v>995</v>
      </c>
      <c r="AD3176" t="s">
        <v>995</v>
      </c>
      <c r="AE3176" t="s">
        <v>995</v>
      </c>
      <c r="AF3176" t="s">
        <v>995</v>
      </c>
      <c r="AG3176" t="s">
        <v>995</v>
      </c>
      <c r="AH3176" t="s">
        <v>995</v>
      </c>
      <c r="AI3176" t="s">
        <v>995</v>
      </c>
      <c r="AJ3176" t="s">
        <v>995</v>
      </c>
      <c r="AK3176" t="s">
        <v>995</v>
      </c>
      <c r="AL3176" t="s">
        <v>995</v>
      </c>
      <c r="AM3176" t="s">
        <v>995</v>
      </c>
      <c r="AN3176" t="s">
        <v>995</v>
      </c>
      <c r="AO3176" t="s">
        <v>995</v>
      </c>
      <c r="AP3176" t="s">
        <v>995</v>
      </c>
      <c r="AQ3176" s="286" t="s">
        <v>855</v>
      </c>
    </row>
    <row r="3177" spans="1:45" ht="21.6" x14ac:dyDescent="0.3">
      <c r="A3177" s="285">
        <v>122290</v>
      </c>
      <c r="B3177" s="286" t="s">
        <v>540</v>
      </c>
      <c r="C3177" t="s">
        <v>224</v>
      </c>
      <c r="D3177" t="s">
        <v>226</v>
      </c>
      <c r="E3177" t="s">
        <v>226</v>
      </c>
      <c r="F3177" t="s">
        <v>226</v>
      </c>
      <c r="G3177" t="s">
        <v>224</v>
      </c>
      <c r="H3177" t="s">
        <v>226</v>
      </c>
      <c r="I3177" t="s">
        <v>224</v>
      </c>
      <c r="J3177" t="s">
        <v>224</v>
      </c>
      <c r="K3177" t="s">
        <v>226</v>
      </c>
      <c r="L3177" t="s">
        <v>226</v>
      </c>
      <c r="M3177" t="s">
        <v>226</v>
      </c>
      <c r="N3177" t="s">
        <v>224</v>
      </c>
      <c r="O3177" t="s">
        <v>224</v>
      </c>
      <c r="P3177" t="s">
        <v>224</v>
      </c>
      <c r="Q3177" t="s">
        <v>225</v>
      </c>
      <c r="R3177" t="s">
        <v>226</v>
      </c>
      <c r="S3177" t="s">
        <v>225</v>
      </c>
      <c r="T3177" t="s">
        <v>225</v>
      </c>
      <c r="U3177" t="s">
        <v>224</v>
      </c>
      <c r="V3177" t="s">
        <v>224</v>
      </c>
      <c r="W3177" t="s">
        <v>394</v>
      </c>
      <c r="X3177" t="s">
        <v>394</v>
      </c>
      <c r="Y3177" t="s">
        <v>394</v>
      </c>
      <c r="Z3177" t="s">
        <v>394</v>
      </c>
      <c r="AA3177" t="s">
        <v>394</v>
      </c>
      <c r="AB3177" t="s">
        <v>394</v>
      </c>
      <c r="AC3177" t="s">
        <v>394</v>
      </c>
      <c r="AD3177" t="s">
        <v>394</v>
      </c>
      <c r="AE3177" t="s">
        <v>394</v>
      </c>
      <c r="AF3177" t="s">
        <v>394</v>
      </c>
      <c r="AG3177" t="s">
        <v>394</v>
      </c>
      <c r="AH3177" t="s">
        <v>394</v>
      </c>
      <c r="AI3177" t="s">
        <v>394</v>
      </c>
      <c r="AJ3177" t="s">
        <v>394</v>
      </c>
      <c r="AK3177" t="s">
        <v>394</v>
      </c>
      <c r="AL3177" t="s">
        <v>394</v>
      </c>
      <c r="AM3177" t="s">
        <v>394</v>
      </c>
      <c r="AN3177" t="s">
        <v>394</v>
      </c>
      <c r="AO3177" t="s">
        <v>394</v>
      </c>
      <c r="AP3177" t="s">
        <v>394</v>
      </c>
      <c r="AQ3177" s="286" t="s">
        <v>394</v>
      </c>
      <c r="AR3177" s="305"/>
      <c r="AS3177" s="235"/>
    </row>
    <row r="3178" spans="1:45" x14ac:dyDescent="0.3">
      <c r="A3178" s="285">
        <v>122292</v>
      </c>
      <c r="B3178" s="286" t="s">
        <v>539</v>
      </c>
      <c r="C3178" t="s">
        <v>995</v>
      </c>
      <c r="D3178" t="s">
        <v>995</v>
      </c>
      <c r="E3178" t="s">
        <v>995</v>
      </c>
      <c r="F3178" t="s">
        <v>995</v>
      </c>
      <c r="G3178" t="s">
        <v>995</v>
      </c>
      <c r="H3178" t="s">
        <v>995</v>
      </c>
      <c r="I3178" t="s">
        <v>995</v>
      </c>
      <c r="J3178" t="s">
        <v>995</v>
      </c>
      <c r="K3178" t="s">
        <v>995</v>
      </c>
      <c r="L3178" t="s">
        <v>995</v>
      </c>
      <c r="M3178" t="s">
        <v>995</v>
      </c>
      <c r="N3178" t="s">
        <v>995</v>
      </c>
      <c r="O3178" t="s">
        <v>995</v>
      </c>
      <c r="P3178" t="s">
        <v>995</v>
      </c>
      <c r="Q3178" t="s">
        <v>995</v>
      </c>
      <c r="R3178" t="s">
        <v>995</v>
      </c>
      <c r="S3178" t="s">
        <v>995</v>
      </c>
      <c r="T3178" t="s">
        <v>995</v>
      </c>
      <c r="U3178" t="s">
        <v>995</v>
      </c>
      <c r="V3178" t="s">
        <v>995</v>
      </c>
      <c r="W3178" t="s">
        <v>995</v>
      </c>
      <c r="X3178" t="s">
        <v>995</v>
      </c>
      <c r="Y3178" t="s">
        <v>995</v>
      </c>
      <c r="Z3178" t="s">
        <v>995</v>
      </c>
      <c r="AA3178" t="s">
        <v>995</v>
      </c>
      <c r="AB3178" t="s">
        <v>995</v>
      </c>
      <c r="AC3178" t="s">
        <v>995</v>
      </c>
      <c r="AD3178" t="s">
        <v>995</v>
      </c>
      <c r="AE3178" t="s">
        <v>995</v>
      </c>
      <c r="AF3178" t="s">
        <v>995</v>
      </c>
      <c r="AG3178" t="s">
        <v>995</v>
      </c>
      <c r="AH3178" t="s">
        <v>995</v>
      </c>
      <c r="AI3178" t="s">
        <v>995</v>
      </c>
      <c r="AJ3178" t="s">
        <v>995</v>
      </c>
      <c r="AK3178" t="s">
        <v>995</v>
      </c>
      <c r="AL3178" t="s">
        <v>995</v>
      </c>
      <c r="AM3178" t="s">
        <v>995</v>
      </c>
      <c r="AN3178" t="s">
        <v>995</v>
      </c>
      <c r="AO3178" t="s">
        <v>995</v>
      </c>
      <c r="AP3178" t="s">
        <v>995</v>
      </c>
      <c r="AQ3178" s="286" t="s">
        <v>855</v>
      </c>
    </row>
    <row r="3179" spans="1:45" x14ac:dyDescent="0.3">
      <c r="A3179" s="285">
        <v>122293</v>
      </c>
      <c r="B3179" s="286" t="s">
        <v>539</v>
      </c>
      <c r="C3179" t="s">
        <v>995</v>
      </c>
      <c r="D3179" t="s">
        <v>995</v>
      </c>
      <c r="E3179" t="s">
        <v>995</v>
      </c>
      <c r="F3179" t="s">
        <v>995</v>
      </c>
      <c r="G3179" t="s">
        <v>995</v>
      </c>
      <c r="H3179" t="s">
        <v>995</v>
      </c>
      <c r="I3179" t="s">
        <v>995</v>
      </c>
      <c r="J3179" t="s">
        <v>995</v>
      </c>
      <c r="K3179" t="s">
        <v>995</v>
      </c>
      <c r="L3179" t="s">
        <v>995</v>
      </c>
      <c r="M3179" t="s">
        <v>995</v>
      </c>
      <c r="N3179" t="s">
        <v>995</v>
      </c>
      <c r="O3179" t="s">
        <v>995</v>
      </c>
      <c r="P3179" t="s">
        <v>995</v>
      </c>
      <c r="Q3179" t="s">
        <v>995</v>
      </c>
      <c r="R3179" t="s">
        <v>995</v>
      </c>
      <c r="S3179" t="s">
        <v>995</v>
      </c>
      <c r="T3179" t="s">
        <v>995</v>
      </c>
      <c r="U3179" t="s">
        <v>995</v>
      </c>
      <c r="V3179" t="s">
        <v>995</v>
      </c>
      <c r="W3179" t="s">
        <v>995</v>
      </c>
      <c r="X3179" t="s">
        <v>995</v>
      </c>
      <c r="Y3179" t="s">
        <v>995</v>
      </c>
      <c r="Z3179" t="s">
        <v>995</v>
      </c>
      <c r="AA3179" t="s">
        <v>995</v>
      </c>
      <c r="AB3179" t="s">
        <v>995</v>
      </c>
      <c r="AC3179" t="s">
        <v>995</v>
      </c>
      <c r="AD3179" t="s">
        <v>995</v>
      </c>
      <c r="AE3179" t="s">
        <v>995</v>
      </c>
      <c r="AF3179" t="s">
        <v>995</v>
      </c>
      <c r="AG3179" t="s">
        <v>995</v>
      </c>
      <c r="AH3179" t="s">
        <v>995</v>
      </c>
      <c r="AI3179" t="s">
        <v>995</v>
      </c>
      <c r="AJ3179" t="s">
        <v>995</v>
      </c>
      <c r="AK3179" t="s">
        <v>995</v>
      </c>
      <c r="AL3179" t="s">
        <v>995</v>
      </c>
      <c r="AM3179" t="s">
        <v>995</v>
      </c>
      <c r="AN3179" t="s">
        <v>995</v>
      </c>
      <c r="AO3179" t="s">
        <v>995</v>
      </c>
      <c r="AP3179" t="s">
        <v>995</v>
      </c>
      <c r="AQ3179" s="286" t="s">
        <v>855</v>
      </c>
    </row>
    <row r="3180" spans="1:45" x14ac:dyDescent="0.3">
      <c r="A3180" s="285">
        <v>122294</v>
      </c>
      <c r="B3180" s="286" t="s">
        <v>540</v>
      </c>
      <c r="C3180" t="s">
        <v>995</v>
      </c>
      <c r="D3180" t="s">
        <v>995</v>
      </c>
      <c r="E3180" t="s">
        <v>995</v>
      </c>
      <c r="F3180" t="s">
        <v>995</v>
      </c>
      <c r="G3180" t="s">
        <v>995</v>
      </c>
      <c r="H3180" t="s">
        <v>995</v>
      </c>
      <c r="I3180" t="s">
        <v>995</v>
      </c>
      <c r="J3180" t="s">
        <v>995</v>
      </c>
      <c r="K3180" t="s">
        <v>995</v>
      </c>
      <c r="L3180" t="s">
        <v>995</v>
      </c>
      <c r="M3180" t="s">
        <v>995</v>
      </c>
      <c r="N3180" t="s">
        <v>995</v>
      </c>
      <c r="O3180" t="s">
        <v>995</v>
      </c>
      <c r="P3180" t="s">
        <v>995</v>
      </c>
      <c r="Q3180" t="s">
        <v>995</v>
      </c>
      <c r="R3180" t="s">
        <v>995</v>
      </c>
      <c r="S3180" t="s">
        <v>995</v>
      </c>
      <c r="T3180" t="s">
        <v>995</v>
      </c>
      <c r="U3180" t="s">
        <v>995</v>
      </c>
      <c r="V3180" t="s">
        <v>995</v>
      </c>
      <c r="W3180" t="s">
        <v>995</v>
      </c>
      <c r="X3180" t="s">
        <v>995</v>
      </c>
      <c r="Y3180" t="s">
        <v>995</v>
      </c>
      <c r="Z3180" t="s">
        <v>995</v>
      </c>
      <c r="AA3180" t="s">
        <v>995</v>
      </c>
      <c r="AB3180" t="s">
        <v>995</v>
      </c>
      <c r="AC3180" t="s">
        <v>995</v>
      </c>
      <c r="AD3180" t="s">
        <v>995</v>
      </c>
      <c r="AE3180" t="s">
        <v>995</v>
      </c>
      <c r="AF3180" t="s">
        <v>995</v>
      </c>
      <c r="AG3180" t="s">
        <v>995</v>
      </c>
      <c r="AH3180" t="s">
        <v>995</v>
      </c>
      <c r="AI3180" t="s">
        <v>995</v>
      </c>
      <c r="AJ3180" t="s">
        <v>995</v>
      </c>
      <c r="AK3180" t="s">
        <v>995</v>
      </c>
      <c r="AL3180" t="s">
        <v>995</v>
      </c>
      <c r="AM3180" t="s">
        <v>995</v>
      </c>
      <c r="AN3180" t="s">
        <v>995</v>
      </c>
      <c r="AO3180" t="s">
        <v>995</v>
      </c>
      <c r="AP3180" t="s">
        <v>995</v>
      </c>
      <c r="AQ3180" s="286" t="s">
        <v>855</v>
      </c>
    </row>
    <row r="3181" spans="1:45" x14ac:dyDescent="0.3">
      <c r="A3181" s="285">
        <v>122295</v>
      </c>
      <c r="B3181" s="286" t="s">
        <v>539</v>
      </c>
      <c r="C3181" t="s">
        <v>995</v>
      </c>
      <c r="D3181" t="s">
        <v>995</v>
      </c>
      <c r="E3181" t="s">
        <v>995</v>
      </c>
      <c r="F3181" t="s">
        <v>995</v>
      </c>
      <c r="G3181" t="s">
        <v>995</v>
      </c>
      <c r="H3181" t="s">
        <v>995</v>
      </c>
      <c r="I3181" t="s">
        <v>995</v>
      </c>
      <c r="J3181" t="s">
        <v>995</v>
      </c>
      <c r="K3181" t="s">
        <v>995</v>
      </c>
      <c r="L3181" t="s">
        <v>995</v>
      </c>
      <c r="M3181" t="s">
        <v>995</v>
      </c>
      <c r="N3181" t="s">
        <v>995</v>
      </c>
      <c r="O3181" t="s">
        <v>995</v>
      </c>
      <c r="P3181" t="s">
        <v>995</v>
      </c>
      <c r="Q3181" t="s">
        <v>995</v>
      </c>
      <c r="R3181" t="s">
        <v>995</v>
      </c>
      <c r="S3181" t="s">
        <v>995</v>
      </c>
      <c r="T3181" t="s">
        <v>995</v>
      </c>
      <c r="U3181" t="s">
        <v>995</v>
      </c>
      <c r="V3181" t="s">
        <v>995</v>
      </c>
      <c r="W3181" t="s">
        <v>995</v>
      </c>
      <c r="X3181" t="s">
        <v>995</v>
      </c>
      <c r="Y3181" t="s">
        <v>995</v>
      </c>
      <c r="Z3181" t="s">
        <v>995</v>
      </c>
      <c r="AA3181" t="s">
        <v>995</v>
      </c>
      <c r="AB3181" t="s">
        <v>995</v>
      </c>
      <c r="AC3181" t="s">
        <v>995</v>
      </c>
      <c r="AD3181" t="s">
        <v>995</v>
      </c>
      <c r="AE3181" t="s">
        <v>995</v>
      </c>
      <c r="AF3181" t="s">
        <v>995</v>
      </c>
      <c r="AG3181" t="s">
        <v>995</v>
      </c>
      <c r="AH3181" t="s">
        <v>995</v>
      </c>
      <c r="AI3181" t="s">
        <v>995</v>
      </c>
      <c r="AJ3181" t="s">
        <v>995</v>
      </c>
      <c r="AK3181" t="s">
        <v>995</v>
      </c>
      <c r="AL3181" t="s">
        <v>995</v>
      </c>
      <c r="AM3181" t="s">
        <v>995</v>
      </c>
      <c r="AN3181" t="s">
        <v>995</v>
      </c>
      <c r="AO3181" t="s">
        <v>995</v>
      </c>
      <c r="AP3181" t="s">
        <v>995</v>
      </c>
      <c r="AQ3181" s="286" t="s">
        <v>855</v>
      </c>
    </row>
    <row r="3182" spans="1:45" ht="21.6" x14ac:dyDescent="0.3">
      <c r="A3182" s="285">
        <v>122296</v>
      </c>
      <c r="B3182" s="286" t="s">
        <v>61</v>
      </c>
      <c r="C3182" t="s">
        <v>226</v>
      </c>
      <c r="D3182" t="s">
        <v>226</v>
      </c>
      <c r="E3182" t="s">
        <v>226</v>
      </c>
      <c r="F3182" t="s">
        <v>226</v>
      </c>
      <c r="G3182" t="s">
        <v>224</v>
      </c>
      <c r="H3182" t="s">
        <v>226</v>
      </c>
      <c r="I3182" t="s">
        <v>224</v>
      </c>
      <c r="J3182" t="s">
        <v>224</v>
      </c>
      <c r="K3182" t="s">
        <v>226</v>
      </c>
      <c r="L3182" t="s">
        <v>224</v>
      </c>
      <c r="M3182" t="s">
        <v>226</v>
      </c>
      <c r="N3182" t="s">
        <v>224</v>
      </c>
      <c r="O3182" t="s">
        <v>226</v>
      </c>
      <c r="P3182" t="s">
        <v>224</v>
      </c>
      <c r="Q3182" t="s">
        <v>224</v>
      </c>
      <c r="R3182" t="s">
        <v>226</v>
      </c>
      <c r="S3182" t="s">
        <v>226</v>
      </c>
      <c r="T3182" t="s">
        <v>224</v>
      </c>
      <c r="U3182" t="s">
        <v>224</v>
      </c>
      <c r="V3182" t="s">
        <v>226</v>
      </c>
      <c r="W3182" t="s">
        <v>226</v>
      </c>
      <c r="X3182" t="s">
        <v>226</v>
      </c>
      <c r="Y3182" t="s">
        <v>226</v>
      </c>
      <c r="Z3182" t="s">
        <v>224</v>
      </c>
      <c r="AA3182" t="s">
        <v>224</v>
      </c>
      <c r="AB3182" t="s">
        <v>226</v>
      </c>
      <c r="AC3182" t="s">
        <v>226</v>
      </c>
      <c r="AD3182" t="s">
        <v>226</v>
      </c>
      <c r="AE3182" t="s">
        <v>224</v>
      </c>
      <c r="AF3182" t="s">
        <v>226</v>
      </c>
      <c r="AG3182" t="s">
        <v>226</v>
      </c>
      <c r="AH3182" t="s">
        <v>225</v>
      </c>
      <c r="AI3182" t="s">
        <v>226</v>
      </c>
      <c r="AJ3182" t="s">
        <v>226</v>
      </c>
      <c r="AK3182" t="s">
        <v>226</v>
      </c>
      <c r="AL3182" t="s">
        <v>225</v>
      </c>
      <c r="AM3182" t="s">
        <v>225</v>
      </c>
      <c r="AN3182" t="s">
        <v>225</v>
      </c>
      <c r="AO3182" t="s">
        <v>226</v>
      </c>
      <c r="AP3182" t="s">
        <v>226</v>
      </c>
      <c r="AQ3182" s="286" t="s">
        <v>394</v>
      </c>
      <c r="AR3182" s="305"/>
      <c r="AS3182" s="235"/>
    </row>
    <row r="3183" spans="1:45" x14ac:dyDescent="0.3">
      <c r="A3183" s="285">
        <v>122299</v>
      </c>
      <c r="B3183" s="286" t="s">
        <v>539</v>
      </c>
      <c r="C3183" t="s">
        <v>995</v>
      </c>
      <c r="D3183" t="s">
        <v>995</v>
      </c>
      <c r="E3183" t="s">
        <v>995</v>
      </c>
      <c r="F3183" t="s">
        <v>995</v>
      </c>
      <c r="G3183" t="s">
        <v>995</v>
      </c>
      <c r="H3183" t="s">
        <v>995</v>
      </c>
      <c r="I3183" t="s">
        <v>995</v>
      </c>
      <c r="J3183" t="s">
        <v>995</v>
      </c>
      <c r="K3183" t="s">
        <v>995</v>
      </c>
      <c r="L3183" t="s">
        <v>995</v>
      </c>
      <c r="M3183" t="s">
        <v>995</v>
      </c>
      <c r="N3183" t="s">
        <v>995</v>
      </c>
      <c r="O3183" t="s">
        <v>995</v>
      </c>
      <c r="P3183" t="s">
        <v>995</v>
      </c>
      <c r="Q3183" t="s">
        <v>995</v>
      </c>
      <c r="R3183" t="s">
        <v>995</v>
      </c>
      <c r="S3183" t="s">
        <v>995</v>
      </c>
      <c r="T3183" t="s">
        <v>995</v>
      </c>
      <c r="U3183" t="s">
        <v>995</v>
      </c>
      <c r="V3183" t="s">
        <v>995</v>
      </c>
      <c r="W3183" t="s">
        <v>995</v>
      </c>
      <c r="X3183" t="s">
        <v>995</v>
      </c>
      <c r="Y3183" t="s">
        <v>995</v>
      </c>
      <c r="Z3183" t="s">
        <v>995</v>
      </c>
      <c r="AA3183" t="s">
        <v>995</v>
      </c>
      <c r="AB3183" t="s">
        <v>995</v>
      </c>
      <c r="AC3183" t="s">
        <v>995</v>
      </c>
      <c r="AD3183" t="s">
        <v>995</v>
      </c>
      <c r="AE3183" t="s">
        <v>995</v>
      </c>
      <c r="AF3183" t="s">
        <v>995</v>
      </c>
      <c r="AG3183" t="s">
        <v>995</v>
      </c>
      <c r="AH3183" t="s">
        <v>995</v>
      </c>
      <c r="AI3183" t="s">
        <v>995</v>
      </c>
      <c r="AJ3183" t="s">
        <v>995</v>
      </c>
      <c r="AK3183" t="s">
        <v>995</v>
      </c>
      <c r="AL3183" t="s">
        <v>995</v>
      </c>
      <c r="AM3183" t="s">
        <v>995</v>
      </c>
      <c r="AN3183" t="s">
        <v>995</v>
      </c>
      <c r="AO3183" t="s">
        <v>995</v>
      </c>
      <c r="AP3183" t="s">
        <v>995</v>
      </c>
      <c r="AQ3183" s="286" t="s">
        <v>855</v>
      </c>
    </row>
    <row r="3184" spans="1:45" x14ac:dyDescent="0.3">
      <c r="A3184" s="285">
        <v>122300</v>
      </c>
      <c r="B3184" s="286" t="s">
        <v>539</v>
      </c>
      <c r="C3184" t="s">
        <v>995</v>
      </c>
      <c r="D3184" t="s">
        <v>995</v>
      </c>
      <c r="E3184" t="s">
        <v>995</v>
      </c>
      <c r="F3184" t="s">
        <v>995</v>
      </c>
      <c r="G3184" t="s">
        <v>995</v>
      </c>
      <c r="H3184" t="s">
        <v>995</v>
      </c>
      <c r="I3184" t="s">
        <v>995</v>
      </c>
      <c r="J3184" t="s">
        <v>995</v>
      </c>
      <c r="K3184" t="s">
        <v>995</v>
      </c>
      <c r="L3184" t="s">
        <v>995</v>
      </c>
      <c r="M3184" t="s">
        <v>995</v>
      </c>
      <c r="N3184" t="s">
        <v>995</v>
      </c>
      <c r="O3184" t="s">
        <v>995</v>
      </c>
      <c r="P3184" t="s">
        <v>995</v>
      </c>
      <c r="Q3184" t="s">
        <v>995</v>
      </c>
      <c r="R3184" t="s">
        <v>995</v>
      </c>
      <c r="S3184" t="s">
        <v>995</v>
      </c>
      <c r="T3184" t="s">
        <v>995</v>
      </c>
      <c r="U3184" t="s">
        <v>995</v>
      </c>
      <c r="V3184" t="s">
        <v>995</v>
      </c>
      <c r="W3184" t="s">
        <v>995</v>
      </c>
      <c r="X3184" t="s">
        <v>995</v>
      </c>
      <c r="Y3184" t="s">
        <v>995</v>
      </c>
      <c r="Z3184" t="s">
        <v>995</v>
      </c>
      <c r="AA3184" t="s">
        <v>995</v>
      </c>
      <c r="AB3184" t="s">
        <v>995</v>
      </c>
      <c r="AC3184" t="s">
        <v>995</v>
      </c>
      <c r="AD3184" t="s">
        <v>995</v>
      </c>
      <c r="AE3184" t="s">
        <v>995</v>
      </c>
      <c r="AF3184" t="s">
        <v>995</v>
      </c>
      <c r="AG3184" t="s">
        <v>995</v>
      </c>
      <c r="AH3184" t="s">
        <v>995</v>
      </c>
      <c r="AI3184" t="s">
        <v>995</v>
      </c>
      <c r="AJ3184" t="s">
        <v>995</v>
      </c>
      <c r="AK3184" t="s">
        <v>995</v>
      </c>
      <c r="AL3184" t="s">
        <v>995</v>
      </c>
      <c r="AM3184" t="s">
        <v>995</v>
      </c>
      <c r="AN3184" t="s">
        <v>995</v>
      </c>
      <c r="AO3184" t="s">
        <v>995</v>
      </c>
      <c r="AP3184" t="s">
        <v>995</v>
      </c>
      <c r="AQ3184" s="286" t="s">
        <v>855</v>
      </c>
    </row>
    <row r="3185" spans="1:47" ht="21.6" x14ac:dyDescent="0.3">
      <c r="A3185" s="285">
        <v>122301</v>
      </c>
      <c r="B3185" s="286" t="s">
        <v>61</v>
      </c>
      <c r="C3185" t="s">
        <v>226</v>
      </c>
      <c r="D3185" t="s">
        <v>226</v>
      </c>
      <c r="E3185" t="s">
        <v>226</v>
      </c>
      <c r="F3185" t="s">
        <v>224</v>
      </c>
      <c r="G3185" t="s">
        <v>226</v>
      </c>
      <c r="H3185" t="s">
        <v>226</v>
      </c>
      <c r="I3185" t="s">
        <v>226</v>
      </c>
      <c r="J3185" t="s">
        <v>224</v>
      </c>
      <c r="K3185" t="s">
        <v>226</v>
      </c>
      <c r="L3185" t="s">
        <v>226</v>
      </c>
      <c r="M3185" t="s">
        <v>224</v>
      </c>
      <c r="N3185" t="s">
        <v>226</v>
      </c>
      <c r="O3185" t="s">
        <v>226</v>
      </c>
      <c r="P3185" t="s">
        <v>224</v>
      </c>
      <c r="Q3185" t="s">
        <v>226</v>
      </c>
      <c r="R3185" t="s">
        <v>226</v>
      </c>
      <c r="S3185" t="s">
        <v>226</v>
      </c>
      <c r="T3185" t="s">
        <v>224</v>
      </c>
      <c r="U3185" t="s">
        <v>224</v>
      </c>
      <c r="V3185" t="s">
        <v>226</v>
      </c>
      <c r="W3185" t="s">
        <v>226</v>
      </c>
      <c r="X3185" t="s">
        <v>226</v>
      </c>
      <c r="Y3185" t="s">
        <v>226</v>
      </c>
      <c r="Z3185" t="s">
        <v>226</v>
      </c>
      <c r="AA3185" t="s">
        <v>226</v>
      </c>
      <c r="AB3185" t="s">
        <v>226</v>
      </c>
      <c r="AC3185" t="s">
        <v>226</v>
      </c>
      <c r="AD3185" t="s">
        <v>226</v>
      </c>
      <c r="AE3185" t="s">
        <v>226</v>
      </c>
      <c r="AF3185" t="s">
        <v>224</v>
      </c>
      <c r="AG3185" t="s">
        <v>226</v>
      </c>
      <c r="AH3185" t="s">
        <v>225</v>
      </c>
      <c r="AI3185" t="s">
        <v>226</v>
      </c>
      <c r="AJ3185" t="s">
        <v>226</v>
      </c>
      <c r="AK3185" t="s">
        <v>225</v>
      </c>
      <c r="AL3185" t="s">
        <v>226</v>
      </c>
      <c r="AM3185" t="s">
        <v>225</v>
      </c>
      <c r="AN3185" t="s">
        <v>226</v>
      </c>
      <c r="AO3185" t="s">
        <v>225</v>
      </c>
      <c r="AP3185" t="s">
        <v>225</v>
      </c>
      <c r="AQ3185" s="286" t="s">
        <v>394</v>
      </c>
      <c r="AR3185" s="305"/>
      <c r="AS3185" s="235"/>
    </row>
    <row r="3186" spans="1:47" x14ac:dyDescent="0.3">
      <c r="A3186" s="285">
        <v>122302</v>
      </c>
      <c r="B3186" s="286" t="s">
        <v>540</v>
      </c>
      <c r="AQ3186" s="286" t="s">
        <v>394</v>
      </c>
    </row>
    <row r="3187" spans="1:47" x14ac:dyDescent="0.3">
      <c r="A3187" s="285">
        <v>122303</v>
      </c>
      <c r="B3187" s="286" t="s">
        <v>539</v>
      </c>
      <c r="C3187" t="s">
        <v>995</v>
      </c>
      <c r="D3187" t="s">
        <v>995</v>
      </c>
      <c r="E3187" t="s">
        <v>995</v>
      </c>
      <c r="F3187" t="s">
        <v>995</v>
      </c>
      <c r="G3187" t="s">
        <v>995</v>
      </c>
      <c r="H3187" t="s">
        <v>995</v>
      </c>
      <c r="I3187" t="s">
        <v>995</v>
      </c>
      <c r="J3187" t="s">
        <v>995</v>
      </c>
      <c r="K3187" t="s">
        <v>995</v>
      </c>
      <c r="L3187" t="s">
        <v>995</v>
      </c>
      <c r="M3187" t="s">
        <v>995</v>
      </c>
      <c r="N3187" t="s">
        <v>995</v>
      </c>
      <c r="O3187" t="s">
        <v>995</v>
      </c>
      <c r="P3187" t="s">
        <v>995</v>
      </c>
      <c r="Q3187" t="s">
        <v>995</v>
      </c>
      <c r="R3187" t="s">
        <v>995</v>
      </c>
      <c r="S3187" t="s">
        <v>995</v>
      </c>
      <c r="T3187" t="s">
        <v>995</v>
      </c>
      <c r="U3187" t="s">
        <v>995</v>
      </c>
      <c r="V3187" t="s">
        <v>995</v>
      </c>
      <c r="W3187" t="s">
        <v>995</v>
      </c>
      <c r="X3187" t="s">
        <v>995</v>
      </c>
      <c r="Y3187" t="s">
        <v>995</v>
      </c>
      <c r="Z3187" t="s">
        <v>995</v>
      </c>
      <c r="AA3187" t="s">
        <v>995</v>
      </c>
      <c r="AB3187" t="s">
        <v>995</v>
      </c>
      <c r="AC3187" t="s">
        <v>995</v>
      </c>
      <c r="AD3187" t="s">
        <v>995</v>
      </c>
      <c r="AE3187" t="s">
        <v>995</v>
      </c>
      <c r="AF3187" t="s">
        <v>995</v>
      </c>
      <c r="AG3187" t="s">
        <v>995</v>
      </c>
      <c r="AH3187" t="s">
        <v>995</v>
      </c>
      <c r="AI3187" t="s">
        <v>995</v>
      </c>
      <c r="AJ3187" t="s">
        <v>995</v>
      </c>
      <c r="AK3187" t="s">
        <v>995</v>
      </c>
      <c r="AL3187" t="s">
        <v>995</v>
      </c>
      <c r="AM3187" t="s">
        <v>995</v>
      </c>
      <c r="AN3187" t="s">
        <v>995</v>
      </c>
      <c r="AO3187" t="s">
        <v>995</v>
      </c>
      <c r="AP3187" t="s">
        <v>995</v>
      </c>
      <c r="AQ3187" s="286" t="s">
        <v>855</v>
      </c>
    </row>
    <row r="3188" spans="1:47" x14ac:dyDescent="0.3">
      <c r="A3188" s="285">
        <v>122304</v>
      </c>
      <c r="B3188" s="286" t="s">
        <v>539</v>
      </c>
      <c r="C3188" t="s">
        <v>995</v>
      </c>
      <c r="D3188" t="s">
        <v>995</v>
      </c>
      <c r="E3188" t="s">
        <v>995</v>
      </c>
      <c r="F3188" t="s">
        <v>995</v>
      </c>
      <c r="G3188" t="s">
        <v>995</v>
      </c>
      <c r="H3188" t="s">
        <v>995</v>
      </c>
      <c r="I3188" t="s">
        <v>995</v>
      </c>
      <c r="J3188" t="s">
        <v>995</v>
      </c>
      <c r="K3188" t="s">
        <v>995</v>
      </c>
      <c r="L3188" t="s">
        <v>995</v>
      </c>
      <c r="M3188" t="s">
        <v>995</v>
      </c>
      <c r="N3188" t="s">
        <v>995</v>
      </c>
      <c r="O3188" t="s">
        <v>995</v>
      </c>
      <c r="P3188" t="s">
        <v>995</v>
      </c>
      <c r="Q3188" t="s">
        <v>995</v>
      </c>
      <c r="R3188" t="s">
        <v>995</v>
      </c>
      <c r="S3188" t="s">
        <v>995</v>
      </c>
      <c r="T3188" t="s">
        <v>995</v>
      </c>
      <c r="U3188" t="s">
        <v>995</v>
      </c>
      <c r="V3188" t="s">
        <v>995</v>
      </c>
      <c r="W3188" t="s">
        <v>995</v>
      </c>
      <c r="X3188" t="s">
        <v>995</v>
      </c>
      <c r="Y3188" t="s">
        <v>995</v>
      </c>
      <c r="Z3188" t="s">
        <v>995</v>
      </c>
      <c r="AA3188" t="s">
        <v>995</v>
      </c>
      <c r="AB3188" t="s">
        <v>995</v>
      </c>
      <c r="AC3188" t="s">
        <v>995</v>
      </c>
      <c r="AD3188" t="s">
        <v>995</v>
      </c>
      <c r="AE3188" t="s">
        <v>995</v>
      </c>
      <c r="AF3188" t="s">
        <v>995</v>
      </c>
      <c r="AG3188" t="s">
        <v>995</v>
      </c>
      <c r="AH3188" t="s">
        <v>995</v>
      </c>
      <c r="AI3188" t="s">
        <v>995</v>
      </c>
      <c r="AJ3188" t="s">
        <v>995</v>
      </c>
      <c r="AK3188" t="s">
        <v>995</v>
      </c>
      <c r="AL3188" t="s">
        <v>995</v>
      </c>
      <c r="AM3188" t="s">
        <v>995</v>
      </c>
      <c r="AN3188" t="s">
        <v>995</v>
      </c>
      <c r="AO3188" t="s">
        <v>995</v>
      </c>
      <c r="AP3188" t="s">
        <v>995</v>
      </c>
      <c r="AQ3188" s="286" t="s">
        <v>855</v>
      </c>
    </row>
    <row r="3189" spans="1:47" x14ac:dyDescent="0.3">
      <c r="A3189" s="285">
        <v>122305</v>
      </c>
      <c r="B3189" s="286" t="s">
        <v>539</v>
      </c>
      <c r="C3189" t="s">
        <v>995</v>
      </c>
      <c r="D3189" t="s">
        <v>995</v>
      </c>
      <c r="E3189" t="s">
        <v>995</v>
      </c>
      <c r="F3189" t="s">
        <v>995</v>
      </c>
      <c r="G3189" t="s">
        <v>995</v>
      </c>
      <c r="H3189" t="s">
        <v>995</v>
      </c>
      <c r="I3189" t="s">
        <v>995</v>
      </c>
      <c r="J3189" t="s">
        <v>995</v>
      </c>
      <c r="K3189" t="s">
        <v>995</v>
      </c>
      <c r="L3189" t="s">
        <v>995</v>
      </c>
      <c r="M3189" t="s">
        <v>995</v>
      </c>
      <c r="N3189" t="s">
        <v>995</v>
      </c>
      <c r="O3189" t="s">
        <v>995</v>
      </c>
      <c r="P3189" t="s">
        <v>995</v>
      </c>
      <c r="Q3189" t="s">
        <v>995</v>
      </c>
      <c r="R3189" t="s">
        <v>995</v>
      </c>
      <c r="S3189" t="s">
        <v>995</v>
      </c>
      <c r="T3189" t="s">
        <v>995</v>
      </c>
      <c r="U3189" t="s">
        <v>995</v>
      </c>
      <c r="V3189" t="s">
        <v>995</v>
      </c>
      <c r="W3189" t="s">
        <v>995</v>
      </c>
      <c r="X3189" t="s">
        <v>995</v>
      </c>
      <c r="Y3189" t="s">
        <v>995</v>
      </c>
      <c r="Z3189" t="s">
        <v>995</v>
      </c>
      <c r="AA3189" t="s">
        <v>995</v>
      </c>
      <c r="AB3189" t="s">
        <v>995</v>
      </c>
      <c r="AC3189" t="s">
        <v>995</v>
      </c>
      <c r="AD3189" t="s">
        <v>995</v>
      </c>
      <c r="AE3189" t="s">
        <v>995</v>
      </c>
      <c r="AF3189" t="s">
        <v>995</v>
      </c>
      <c r="AG3189" t="s">
        <v>995</v>
      </c>
      <c r="AH3189" t="s">
        <v>995</v>
      </c>
      <c r="AI3189" t="s">
        <v>995</v>
      </c>
      <c r="AJ3189" t="s">
        <v>995</v>
      </c>
      <c r="AK3189" t="s">
        <v>995</v>
      </c>
      <c r="AL3189" t="s">
        <v>995</v>
      </c>
      <c r="AM3189" t="s">
        <v>995</v>
      </c>
      <c r="AN3189" t="s">
        <v>995</v>
      </c>
      <c r="AO3189" t="s">
        <v>995</v>
      </c>
      <c r="AP3189" t="s">
        <v>995</v>
      </c>
      <c r="AQ3189" s="286" t="s">
        <v>855</v>
      </c>
    </row>
    <row r="3190" spans="1:47" x14ac:dyDescent="0.3">
      <c r="A3190" s="285">
        <v>122306</v>
      </c>
      <c r="B3190" s="286" t="s">
        <v>540</v>
      </c>
      <c r="C3190" t="s">
        <v>995</v>
      </c>
      <c r="D3190" t="s">
        <v>995</v>
      </c>
      <c r="E3190" t="s">
        <v>995</v>
      </c>
      <c r="F3190" t="s">
        <v>995</v>
      </c>
      <c r="G3190" t="s">
        <v>995</v>
      </c>
      <c r="H3190" t="s">
        <v>995</v>
      </c>
      <c r="I3190" t="s">
        <v>995</v>
      </c>
      <c r="J3190" t="s">
        <v>995</v>
      </c>
      <c r="K3190" t="s">
        <v>995</v>
      </c>
      <c r="L3190" t="s">
        <v>995</v>
      </c>
      <c r="M3190" t="s">
        <v>995</v>
      </c>
      <c r="N3190" t="s">
        <v>995</v>
      </c>
      <c r="O3190" t="s">
        <v>995</v>
      </c>
      <c r="P3190" t="s">
        <v>995</v>
      </c>
      <c r="Q3190" t="s">
        <v>995</v>
      </c>
      <c r="R3190" t="s">
        <v>995</v>
      </c>
      <c r="S3190" t="s">
        <v>995</v>
      </c>
      <c r="T3190" t="s">
        <v>995</v>
      </c>
      <c r="U3190" t="s">
        <v>995</v>
      </c>
      <c r="V3190" t="s">
        <v>995</v>
      </c>
      <c r="W3190" t="s">
        <v>995</v>
      </c>
      <c r="X3190" t="s">
        <v>995</v>
      </c>
      <c r="Y3190" t="s">
        <v>995</v>
      </c>
      <c r="Z3190" t="s">
        <v>995</v>
      </c>
      <c r="AA3190" t="s">
        <v>995</v>
      </c>
      <c r="AB3190" t="s">
        <v>995</v>
      </c>
      <c r="AC3190" t="s">
        <v>995</v>
      </c>
      <c r="AD3190" t="s">
        <v>995</v>
      </c>
      <c r="AE3190" t="s">
        <v>995</v>
      </c>
      <c r="AF3190" t="s">
        <v>995</v>
      </c>
      <c r="AG3190" t="s">
        <v>995</v>
      </c>
      <c r="AH3190" t="s">
        <v>995</v>
      </c>
      <c r="AI3190" t="s">
        <v>995</v>
      </c>
      <c r="AJ3190" t="s">
        <v>995</v>
      </c>
      <c r="AK3190" t="s">
        <v>995</v>
      </c>
      <c r="AL3190" t="s">
        <v>995</v>
      </c>
      <c r="AM3190" t="s">
        <v>995</v>
      </c>
      <c r="AN3190" t="s">
        <v>995</v>
      </c>
      <c r="AO3190" t="s">
        <v>995</v>
      </c>
      <c r="AP3190" t="s">
        <v>995</v>
      </c>
      <c r="AQ3190" s="286" t="s">
        <v>855</v>
      </c>
    </row>
    <row r="3191" spans="1:47" x14ac:dyDescent="0.3">
      <c r="A3191" s="285">
        <v>122307</v>
      </c>
      <c r="B3191" s="286" t="s">
        <v>539</v>
      </c>
      <c r="C3191" t="s">
        <v>995</v>
      </c>
      <c r="D3191" t="s">
        <v>995</v>
      </c>
      <c r="E3191" t="s">
        <v>995</v>
      </c>
      <c r="F3191" t="s">
        <v>995</v>
      </c>
      <c r="G3191" t="s">
        <v>995</v>
      </c>
      <c r="H3191" t="s">
        <v>995</v>
      </c>
      <c r="I3191" t="s">
        <v>995</v>
      </c>
      <c r="J3191" t="s">
        <v>995</v>
      </c>
      <c r="K3191" t="s">
        <v>995</v>
      </c>
      <c r="L3191" t="s">
        <v>995</v>
      </c>
      <c r="M3191" t="s">
        <v>995</v>
      </c>
      <c r="N3191" t="s">
        <v>995</v>
      </c>
      <c r="O3191" t="s">
        <v>995</v>
      </c>
      <c r="P3191" t="s">
        <v>995</v>
      </c>
      <c r="Q3191" t="s">
        <v>995</v>
      </c>
      <c r="R3191" t="s">
        <v>995</v>
      </c>
      <c r="S3191" t="s">
        <v>995</v>
      </c>
      <c r="T3191" t="s">
        <v>995</v>
      </c>
      <c r="U3191" t="s">
        <v>995</v>
      </c>
      <c r="V3191" t="s">
        <v>995</v>
      </c>
      <c r="W3191" t="s">
        <v>995</v>
      </c>
      <c r="X3191" t="s">
        <v>995</v>
      </c>
      <c r="Y3191" t="s">
        <v>995</v>
      </c>
      <c r="Z3191" t="s">
        <v>995</v>
      </c>
      <c r="AA3191" t="s">
        <v>995</v>
      </c>
      <c r="AB3191" t="s">
        <v>995</v>
      </c>
      <c r="AC3191" t="s">
        <v>995</v>
      </c>
      <c r="AD3191" t="s">
        <v>995</v>
      </c>
      <c r="AE3191" t="s">
        <v>995</v>
      </c>
      <c r="AF3191" t="s">
        <v>995</v>
      </c>
      <c r="AG3191" t="s">
        <v>995</v>
      </c>
      <c r="AH3191" t="s">
        <v>995</v>
      </c>
      <c r="AI3191" t="s">
        <v>995</v>
      </c>
      <c r="AJ3191" t="s">
        <v>995</v>
      </c>
      <c r="AK3191" t="s">
        <v>995</v>
      </c>
      <c r="AL3191" t="s">
        <v>995</v>
      </c>
      <c r="AM3191" t="s">
        <v>995</v>
      </c>
      <c r="AN3191" t="s">
        <v>995</v>
      </c>
      <c r="AO3191" t="s">
        <v>995</v>
      </c>
      <c r="AP3191" t="s">
        <v>995</v>
      </c>
      <c r="AQ3191" s="286" t="s">
        <v>855</v>
      </c>
    </row>
    <row r="3192" spans="1:47" x14ac:dyDescent="0.3">
      <c r="A3192" s="285">
        <v>122308</v>
      </c>
      <c r="B3192" s="286" t="s">
        <v>540</v>
      </c>
      <c r="C3192" t="s">
        <v>995</v>
      </c>
      <c r="D3192" t="s">
        <v>995</v>
      </c>
      <c r="E3192" t="s">
        <v>995</v>
      </c>
      <c r="F3192" t="s">
        <v>995</v>
      </c>
      <c r="G3192" t="s">
        <v>995</v>
      </c>
      <c r="H3192" t="s">
        <v>995</v>
      </c>
      <c r="I3192" t="s">
        <v>995</v>
      </c>
      <c r="J3192" t="s">
        <v>995</v>
      </c>
      <c r="K3192" t="s">
        <v>995</v>
      </c>
      <c r="L3192" t="s">
        <v>995</v>
      </c>
      <c r="M3192" t="s">
        <v>995</v>
      </c>
      <c r="N3192" t="s">
        <v>995</v>
      </c>
      <c r="O3192" t="s">
        <v>995</v>
      </c>
      <c r="P3192" t="s">
        <v>995</v>
      </c>
      <c r="Q3192" t="s">
        <v>995</v>
      </c>
      <c r="R3192" t="s">
        <v>995</v>
      </c>
      <c r="S3192" t="s">
        <v>995</v>
      </c>
      <c r="T3192" t="s">
        <v>995</v>
      </c>
      <c r="U3192" t="s">
        <v>995</v>
      </c>
      <c r="V3192" t="s">
        <v>995</v>
      </c>
      <c r="W3192" t="s">
        <v>995</v>
      </c>
      <c r="X3192" t="s">
        <v>995</v>
      </c>
      <c r="Y3192" t="s">
        <v>995</v>
      </c>
      <c r="Z3192" t="s">
        <v>995</v>
      </c>
      <c r="AA3192" t="s">
        <v>995</v>
      </c>
      <c r="AB3192" t="s">
        <v>995</v>
      </c>
      <c r="AC3192" t="s">
        <v>995</v>
      </c>
      <c r="AD3192" t="s">
        <v>995</v>
      </c>
      <c r="AE3192" t="s">
        <v>995</v>
      </c>
      <c r="AF3192" t="s">
        <v>995</v>
      </c>
      <c r="AG3192" t="s">
        <v>995</v>
      </c>
      <c r="AH3192" t="s">
        <v>995</v>
      </c>
      <c r="AI3192" t="s">
        <v>995</v>
      </c>
      <c r="AJ3192" t="s">
        <v>995</v>
      </c>
      <c r="AK3192" t="s">
        <v>995</v>
      </c>
      <c r="AL3192" t="s">
        <v>995</v>
      </c>
      <c r="AM3192" t="s">
        <v>995</v>
      </c>
      <c r="AN3192" t="s">
        <v>995</v>
      </c>
      <c r="AO3192" t="s">
        <v>995</v>
      </c>
      <c r="AP3192" t="s">
        <v>995</v>
      </c>
      <c r="AQ3192" s="286" t="s">
        <v>855</v>
      </c>
    </row>
    <row r="3193" spans="1:47" x14ac:dyDescent="0.3">
      <c r="A3193" s="285">
        <v>122309</v>
      </c>
      <c r="B3193" s="286" t="s">
        <v>540</v>
      </c>
      <c r="C3193" t="s">
        <v>226</v>
      </c>
      <c r="D3193" t="s">
        <v>226</v>
      </c>
      <c r="E3193" t="s">
        <v>226</v>
      </c>
      <c r="F3193" t="s">
        <v>226</v>
      </c>
      <c r="G3193" t="s">
        <v>225</v>
      </c>
      <c r="H3193" t="s">
        <v>226</v>
      </c>
      <c r="I3193" t="s">
        <v>226</v>
      </c>
      <c r="J3193" t="s">
        <v>224</v>
      </c>
      <c r="K3193" t="s">
        <v>224</v>
      </c>
      <c r="L3193" t="s">
        <v>226</v>
      </c>
      <c r="M3193" t="s">
        <v>226</v>
      </c>
      <c r="N3193" t="s">
        <v>226</v>
      </c>
      <c r="O3193" t="s">
        <v>226</v>
      </c>
      <c r="P3193" t="s">
        <v>224</v>
      </c>
      <c r="Q3193" t="s">
        <v>226</v>
      </c>
      <c r="R3193" t="s">
        <v>226</v>
      </c>
      <c r="S3193" t="s">
        <v>224</v>
      </c>
      <c r="T3193" t="s">
        <v>225</v>
      </c>
      <c r="U3193" t="s">
        <v>224</v>
      </c>
      <c r="V3193" t="s">
        <v>225</v>
      </c>
      <c r="W3193" t="s">
        <v>394</v>
      </c>
      <c r="X3193" t="s">
        <v>394</v>
      </c>
      <c r="Y3193" t="s">
        <v>394</v>
      </c>
      <c r="Z3193" t="s">
        <v>394</v>
      </c>
      <c r="AA3193" t="s">
        <v>394</v>
      </c>
      <c r="AB3193" t="s">
        <v>394</v>
      </c>
      <c r="AC3193" t="s">
        <v>394</v>
      </c>
      <c r="AD3193" t="s">
        <v>394</v>
      </c>
      <c r="AE3193" t="s">
        <v>394</v>
      </c>
      <c r="AF3193" t="s">
        <v>394</v>
      </c>
      <c r="AG3193" t="s">
        <v>394</v>
      </c>
      <c r="AH3193" t="s">
        <v>394</v>
      </c>
      <c r="AI3193" t="s">
        <v>394</v>
      </c>
      <c r="AJ3193" t="s">
        <v>394</v>
      </c>
      <c r="AK3193" t="s">
        <v>394</v>
      </c>
      <c r="AL3193" t="s">
        <v>394</v>
      </c>
      <c r="AM3193" t="s">
        <v>394</v>
      </c>
      <c r="AN3193" t="s">
        <v>394</v>
      </c>
      <c r="AO3193" t="s">
        <v>394</v>
      </c>
      <c r="AP3193" t="s">
        <v>394</v>
      </c>
      <c r="AQ3193" s="289"/>
      <c r="AR3193" s="304"/>
      <c r="AS3193" s="304"/>
      <c r="AU3193"/>
    </row>
    <row r="3194" spans="1:47" x14ac:dyDescent="0.3">
      <c r="A3194" s="285">
        <v>122310</v>
      </c>
      <c r="B3194" s="286" t="s">
        <v>539</v>
      </c>
      <c r="C3194" t="s">
        <v>995</v>
      </c>
      <c r="D3194" t="s">
        <v>995</v>
      </c>
      <c r="E3194" t="s">
        <v>995</v>
      </c>
      <c r="F3194" t="s">
        <v>995</v>
      </c>
      <c r="G3194" t="s">
        <v>995</v>
      </c>
      <c r="H3194" t="s">
        <v>995</v>
      </c>
      <c r="I3194" t="s">
        <v>995</v>
      </c>
      <c r="J3194" t="s">
        <v>995</v>
      </c>
      <c r="K3194" t="s">
        <v>995</v>
      </c>
      <c r="L3194" t="s">
        <v>995</v>
      </c>
      <c r="M3194" t="s">
        <v>995</v>
      </c>
      <c r="N3194" t="s">
        <v>995</v>
      </c>
      <c r="O3194" t="s">
        <v>995</v>
      </c>
      <c r="P3194" t="s">
        <v>995</v>
      </c>
      <c r="Q3194" t="s">
        <v>995</v>
      </c>
      <c r="R3194" t="s">
        <v>995</v>
      </c>
      <c r="S3194" t="s">
        <v>995</v>
      </c>
      <c r="T3194" t="s">
        <v>995</v>
      </c>
      <c r="U3194" t="s">
        <v>995</v>
      </c>
      <c r="V3194" t="s">
        <v>995</v>
      </c>
      <c r="W3194" t="s">
        <v>995</v>
      </c>
      <c r="X3194" t="s">
        <v>995</v>
      </c>
      <c r="Y3194" t="s">
        <v>995</v>
      </c>
      <c r="Z3194" t="s">
        <v>995</v>
      </c>
      <c r="AA3194" t="s">
        <v>995</v>
      </c>
      <c r="AB3194" t="s">
        <v>995</v>
      </c>
      <c r="AC3194" t="s">
        <v>995</v>
      </c>
      <c r="AD3194" t="s">
        <v>995</v>
      </c>
      <c r="AE3194" t="s">
        <v>995</v>
      </c>
      <c r="AF3194" t="s">
        <v>995</v>
      </c>
      <c r="AG3194" t="s">
        <v>995</v>
      </c>
      <c r="AH3194" t="s">
        <v>995</v>
      </c>
      <c r="AI3194" t="s">
        <v>995</v>
      </c>
      <c r="AJ3194" t="s">
        <v>995</v>
      </c>
      <c r="AK3194" t="s">
        <v>995</v>
      </c>
      <c r="AL3194" t="s">
        <v>995</v>
      </c>
      <c r="AM3194" t="s">
        <v>995</v>
      </c>
      <c r="AN3194" t="s">
        <v>995</v>
      </c>
      <c r="AO3194" t="s">
        <v>995</v>
      </c>
      <c r="AP3194" t="s">
        <v>995</v>
      </c>
      <c r="AQ3194" s="286" t="s">
        <v>855</v>
      </c>
    </row>
    <row r="3195" spans="1:47" x14ac:dyDescent="0.3">
      <c r="A3195" s="285">
        <v>122311</v>
      </c>
      <c r="B3195" s="286" t="s">
        <v>539</v>
      </c>
      <c r="C3195" t="s">
        <v>995</v>
      </c>
      <c r="D3195" t="s">
        <v>995</v>
      </c>
      <c r="E3195" t="s">
        <v>995</v>
      </c>
      <c r="F3195" t="s">
        <v>995</v>
      </c>
      <c r="G3195" t="s">
        <v>995</v>
      </c>
      <c r="H3195" t="s">
        <v>995</v>
      </c>
      <c r="I3195" t="s">
        <v>995</v>
      </c>
      <c r="J3195" t="s">
        <v>995</v>
      </c>
      <c r="K3195" t="s">
        <v>995</v>
      </c>
      <c r="L3195" t="s">
        <v>995</v>
      </c>
      <c r="M3195" t="s">
        <v>995</v>
      </c>
      <c r="N3195" t="s">
        <v>995</v>
      </c>
      <c r="O3195" t="s">
        <v>995</v>
      </c>
      <c r="P3195" t="s">
        <v>995</v>
      </c>
      <c r="Q3195" t="s">
        <v>995</v>
      </c>
      <c r="R3195" t="s">
        <v>995</v>
      </c>
      <c r="S3195" t="s">
        <v>995</v>
      </c>
      <c r="T3195" t="s">
        <v>995</v>
      </c>
      <c r="U3195" t="s">
        <v>995</v>
      </c>
      <c r="V3195" t="s">
        <v>995</v>
      </c>
      <c r="W3195" t="s">
        <v>995</v>
      </c>
      <c r="X3195" t="s">
        <v>995</v>
      </c>
      <c r="Y3195" t="s">
        <v>995</v>
      </c>
      <c r="Z3195" t="s">
        <v>995</v>
      </c>
      <c r="AA3195" t="s">
        <v>995</v>
      </c>
      <c r="AB3195" t="s">
        <v>995</v>
      </c>
      <c r="AC3195" t="s">
        <v>995</v>
      </c>
      <c r="AD3195" t="s">
        <v>995</v>
      </c>
      <c r="AE3195" t="s">
        <v>995</v>
      </c>
      <c r="AF3195" t="s">
        <v>995</v>
      </c>
      <c r="AG3195" t="s">
        <v>995</v>
      </c>
      <c r="AH3195" t="s">
        <v>995</v>
      </c>
      <c r="AI3195" t="s">
        <v>995</v>
      </c>
      <c r="AJ3195" t="s">
        <v>995</v>
      </c>
      <c r="AK3195" t="s">
        <v>995</v>
      </c>
      <c r="AL3195" t="s">
        <v>995</v>
      </c>
      <c r="AM3195" t="s">
        <v>995</v>
      </c>
      <c r="AN3195" t="s">
        <v>995</v>
      </c>
      <c r="AO3195" t="s">
        <v>995</v>
      </c>
      <c r="AP3195" t="s">
        <v>995</v>
      </c>
      <c r="AQ3195" s="286" t="s">
        <v>855</v>
      </c>
    </row>
    <row r="3196" spans="1:47" x14ac:dyDescent="0.3">
      <c r="A3196" s="285">
        <v>122312</v>
      </c>
      <c r="B3196" s="286" t="s">
        <v>539</v>
      </c>
      <c r="C3196" t="s">
        <v>995</v>
      </c>
      <c r="D3196" t="s">
        <v>995</v>
      </c>
      <c r="E3196" t="s">
        <v>995</v>
      </c>
      <c r="F3196" t="s">
        <v>995</v>
      </c>
      <c r="G3196" t="s">
        <v>995</v>
      </c>
      <c r="H3196" t="s">
        <v>995</v>
      </c>
      <c r="I3196" t="s">
        <v>995</v>
      </c>
      <c r="J3196" t="s">
        <v>995</v>
      </c>
      <c r="K3196" t="s">
        <v>995</v>
      </c>
      <c r="L3196" t="s">
        <v>995</v>
      </c>
      <c r="M3196" t="s">
        <v>995</v>
      </c>
      <c r="N3196" t="s">
        <v>995</v>
      </c>
      <c r="O3196" t="s">
        <v>995</v>
      </c>
      <c r="P3196" t="s">
        <v>995</v>
      </c>
      <c r="Q3196" t="s">
        <v>995</v>
      </c>
      <c r="R3196" t="s">
        <v>995</v>
      </c>
      <c r="S3196" t="s">
        <v>995</v>
      </c>
      <c r="T3196" t="s">
        <v>995</v>
      </c>
      <c r="U3196" t="s">
        <v>995</v>
      </c>
      <c r="V3196" t="s">
        <v>995</v>
      </c>
      <c r="W3196" t="s">
        <v>995</v>
      </c>
      <c r="X3196" t="s">
        <v>995</v>
      </c>
      <c r="Y3196" t="s">
        <v>995</v>
      </c>
      <c r="Z3196" t="s">
        <v>995</v>
      </c>
      <c r="AA3196" t="s">
        <v>995</v>
      </c>
      <c r="AB3196" t="s">
        <v>995</v>
      </c>
      <c r="AC3196" t="s">
        <v>995</v>
      </c>
      <c r="AD3196" t="s">
        <v>995</v>
      </c>
      <c r="AE3196" t="s">
        <v>995</v>
      </c>
      <c r="AF3196" t="s">
        <v>995</v>
      </c>
      <c r="AG3196" t="s">
        <v>995</v>
      </c>
      <c r="AH3196" t="s">
        <v>995</v>
      </c>
      <c r="AI3196" t="s">
        <v>995</v>
      </c>
      <c r="AJ3196" t="s">
        <v>995</v>
      </c>
      <c r="AK3196" t="s">
        <v>995</v>
      </c>
      <c r="AL3196" t="s">
        <v>995</v>
      </c>
      <c r="AM3196" t="s">
        <v>995</v>
      </c>
      <c r="AN3196" t="s">
        <v>995</v>
      </c>
      <c r="AO3196" t="s">
        <v>995</v>
      </c>
      <c r="AP3196" t="s">
        <v>995</v>
      </c>
      <c r="AQ3196" s="286" t="s">
        <v>855</v>
      </c>
    </row>
    <row r="3197" spans="1:47" x14ac:dyDescent="0.3">
      <c r="A3197" s="285">
        <v>122313</v>
      </c>
      <c r="B3197" s="286" t="s">
        <v>540</v>
      </c>
      <c r="AQ3197" s="286" t="s">
        <v>394</v>
      </c>
    </row>
    <row r="3198" spans="1:47" x14ac:dyDescent="0.3">
      <c r="A3198" s="285">
        <v>122314</v>
      </c>
      <c r="B3198" s="286" t="s">
        <v>539</v>
      </c>
      <c r="C3198" t="s">
        <v>995</v>
      </c>
      <c r="D3198" t="s">
        <v>995</v>
      </c>
      <c r="E3198" t="s">
        <v>995</v>
      </c>
      <c r="F3198" t="s">
        <v>995</v>
      </c>
      <c r="G3198" t="s">
        <v>995</v>
      </c>
      <c r="H3198" t="s">
        <v>995</v>
      </c>
      <c r="I3198" t="s">
        <v>995</v>
      </c>
      <c r="J3198" t="s">
        <v>995</v>
      </c>
      <c r="K3198" t="s">
        <v>995</v>
      </c>
      <c r="L3198" t="s">
        <v>995</v>
      </c>
      <c r="M3198" t="s">
        <v>995</v>
      </c>
      <c r="N3198" t="s">
        <v>995</v>
      </c>
      <c r="O3198" t="s">
        <v>995</v>
      </c>
      <c r="P3198" t="s">
        <v>995</v>
      </c>
      <c r="Q3198" t="s">
        <v>995</v>
      </c>
      <c r="R3198" t="s">
        <v>995</v>
      </c>
      <c r="S3198" t="s">
        <v>995</v>
      </c>
      <c r="T3198" t="s">
        <v>995</v>
      </c>
      <c r="U3198" t="s">
        <v>995</v>
      </c>
      <c r="V3198" t="s">
        <v>995</v>
      </c>
      <c r="W3198" t="s">
        <v>995</v>
      </c>
      <c r="X3198" t="s">
        <v>995</v>
      </c>
      <c r="Y3198" t="s">
        <v>995</v>
      </c>
      <c r="Z3198" t="s">
        <v>995</v>
      </c>
      <c r="AA3198" t="s">
        <v>995</v>
      </c>
      <c r="AB3198" t="s">
        <v>995</v>
      </c>
      <c r="AC3198" t="s">
        <v>995</v>
      </c>
      <c r="AD3198" t="s">
        <v>995</v>
      </c>
      <c r="AE3198" t="s">
        <v>995</v>
      </c>
      <c r="AF3198" t="s">
        <v>995</v>
      </c>
      <c r="AG3198" t="s">
        <v>995</v>
      </c>
      <c r="AH3198" t="s">
        <v>995</v>
      </c>
      <c r="AI3198" t="s">
        <v>995</v>
      </c>
      <c r="AJ3198" t="s">
        <v>995</v>
      </c>
      <c r="AK3198" t="s">
        <v>995</v>
      </c>
      <c r="AL3198" t="s">
        <v>995</v>
      </c>
      <c r="AM3198" t="s">
        <v>995</v>
      </c>
      <c r="AN3198" t="s">
        <v>995</v>
      </c>
      <c r="AO3198" t="s">
        <v>995</v>
      </c>
      <c r="AP3198" t="s">
        <v>995</v>
      </c>
      <c r="AQ3198" s="286" t="s">
        <v>855</v>
      </c>
    </row>
    <row r="3199" spans="1:47" x14ac:dyDescent="0.3">
      <c r="A3199" s="285">
        <v>122315</v>
      </c>
      <c r="B3199" s="286" t="s">
        <v>539</v>
      </c>
      <c r="C3199" t="s">
        <v>995</v>
      </c>
      <c r="D3199" t="s">
        <v>995</v>
      </c>
      <c r="E3199" t="s">
        <v>995</v>
      </c>
      <c r="F3199" t="s">
        <v>995</v>
      </c>
      <c r="G3199" t="s">
        <v>995</v>
      </c>
      <c r="H3199" t="s">
        <v>995</v>
      </c>
      <c r="I3199" t="s">
        <v>995</v>
      </c>
      <c r="J3199" t="s">
        <v>995</v>
      </c>
      <c r="K3199" t="s">
        <v>995</v>
      </c>
      <c r="L3199" t="s">
        <v>995</v>
      </c>
      <c r="M3199" t="s">
        <v>995</v>
      </c>
      <c r="N3199" t="s">
        <v>995</v>
      </c>
      <c r="O3199" t="s">
        <v>995</v>
      </c>
      <c r="P3199" t="s">
        <v>995</v>
      </c>
      <c r="Q3199" t="s">
        <v>995</v>
      </c>
      <c r="R3199" t="s">
        <v>995</v>
      </c>
      <c r="S3199" t="s">
        <v>995</v>
      </c>
      <c r="T3199" t="s">
        <v>995</v>
      </c>
      <c r="U3199" t="s">
        <v>995</v>
      </c>
      <c r="V3199" t="s">
        <v>995</v>
      </c>
      <c r="W3199" t="s">
        <v>995</v>
      </c>
      <c r="X3199" t="s">
        <v>995</v>
      </c>
      <c r="Y3199" t="s">
        <v>995</v>
      </c>
      <c r="Z3199" t="s">
        <v>995</v>
      </c>
      <c r="AA3199" t="s">
        <v>995</v>
      </c>
      <c r="AB3199" t="s">
        <v>995</v>
      </c>
      <c r="AC3199" t="s">
        <v>995</v>
      </c>
      <c r="AD3199" t="s">
        <v>995</v>
      </c>
      <c r="AE3199" t="s">
        <v>995</v>
      </c>
      <c r="AF3199" t="s">
        <v>995</v>
      </c>
      <c r="AG3199" t="s">
        <v>995</v>
      </c>
      <c r="AH3199" t="s">
        <v>995</v>
      </c>
      <c r="AI3199" t="s">
        <v>995</v>
      </c>
      <c r="AJ3199" t="s">
        <v>995</v>
      </c>
      <c r="AK3199" t="s">
        <v>995</v>
      </c>
      <c r="AL3199" t="s">
        <v>995</v>
      </c>
      <c r="AM3199" t="s">
        <v>995</v>
      </c>
      <c r="AN3199" t="s">
        <v>995</v>
      </c>
      <c r="AO3199" t="s">
        <v>995</v>
      </c>
      <c r="AP3199" t="s">
        <v>995</v>
      </c>
      <c r="AQ3199" s="286" t="s">
        <v>855</v>
      </c>
    </row>
    <row r="3200" spans="1:47" ht="28.8" x14ac:dyDescent="0.3">
      <c r="A3200" s="285">
        <v>122316</v>
      </c>
      <c r="B3200" s="286" t="s">
        <v>67</v>
      </c>
      <c r="C3200" t="s">
        <v>394</v>
      </c>
      <c r="D3200" t="s">
        <v>394</v>
      </c>
      <c r="E3200" t="s">
        <v>394</v>
      </c>
      <c r="F3200" t="s">
        <v>394</v>
      </c>
      <c r="G3200" t="s">
        <v>394</v>
      </c>
      <c r="H3200" t="s">
        <v>394</v>
      </c>
      <c r="I3200" t="s">
        <v>394</v>
      </c>
      <c r="J3200" t="s">
        <v>394</v>
      </c>
      <c r="K3200" t="s">
        <v>394</v>
      </c>
      <c r="L3200" t="s">
        <v>394</v>
      </c>
      <c r="M3200" t="s">
        <v>394</v>
      </c>
      <c r="N3200" t="s">
        <v>394</v>
      </c>
      <c r="O3200" t="s">
        <v>394</v>
      </c>
      <c r="P3200" t="s">
        <v>394</v>
      </c>
      <c r="Q3200" t="s">
        <v>394</v>
      </c>
      <c r="R3200" t="s">
        <v>7215</v>
      </c>
      <c r="S3200" t="s">
        <v>7215</v>
      </c>
      <c r="T3200" t="s">
        <v>225</v>
      </c>
      <c r="U3200" t="s">
        <v>225</v>
      </c>
      <c r="V3200" t="s">
        <v>394</v>
      </c>
      <c r="W3200" t="s">
        <v>394</v>
      </c>
      <c r="X3200" t="s">
        <v>394</v>
      </c>
      <c r="Y3200" t="s">
        <v>394</v>
      </c>
      <c r="Z3200" t="s">
        <v>394</v>
      </c>
      <c r="AA3200" t="s">
        <v>226</v>
      </c>
      <c r="AB3200" t="s">
        <v>226</v>
      </c>
      <c r="AC3200" t="s">
        <v>226</v>
      </c>
      <c r="AD3200" t="s">
        <v>226</v>
      </c>
      <c r="AE3200" t="s">
        <v>226</v>
      </c>
      <c r="AF3200" t="s">
        <v>226</v>
      </c>
      <c r="AG3200" t="s">
        <v>225</v>
      </c>
      <c r="AH3200" t="s">
        <v>225</v>
      </c>
      <c r="AI3200" t="s">
        <v>225</v>
      </c>
      <c r="AJ3200" t="s">
        <v>225</v>
      </c>
      <c r="AK3200" t="s">
        <v>225</v>
      </c>
      <c r="AL3200" t="s">
        <v>394</v>
      </c>
      <c r="AM3200" t="s">
        <v>394</v>
      </c>
      <c r="AN3200" t="s">
        <v>394</v>
      </c>
      <c r="AO3200" t="s">
        <v>394</v>
      </c>
      <c r="AP3200" t="s">
        <v>394</v>
      </c>
      <c r="AQ3200" s="286" t="s">
        <v>394</v>
      </c>
      <c r="AR3200" s="305"/>
      <c r="AS3200" s="235"/>
    </row>
    <row r="3201" spans="1:45" ht="21.6" x14ac:dyDescent="0.3">
      <c r="A3201" s="285">
        <v>122317</v>
      </c>
      <c r="B3201" s="286" t="s">
        <v>61</v>
      </c>
      <c r="C3201" t="s">
        <v>226</v>
      </c>
      <c r="D3201" t="s">
        <v>226</v>
      </c>
      <c r="E3201" t="s">
        <v>224</v>
      </c>
      <c r="F3201" t="s">
        <v>226</v>
      </c>
      <c r="G3201" t="s">
        <v>226</v>
      </c>
      <c r="H3201" t="s">
        <v>226</v>
      </c>
      <c r="I3201" t="s">
        <v>224</v>
      </c>
      <c r="J3201" t="s">
        <v>224</v>
      </c>
      <c r="K3201" t="s">
        <v>226</v>
      </c>
      <c r="L3201" t="s">
        <v>226</v>
      </c>
      <c r="M3201" t="s">
        <v>226</v>
      </c>
      <c r="N3201" t="s">
        <v>226</v>
      </c>
      <c r="O3201" t="s">
        <v>226</v>
      </c>
      <c r="P3201" t="s">
        <v>224</v>
      </c>
      <c r="Q3201" t="s">
        <v>226</v>
      </c>
      <c r="R3201" t="s">
        <v>226</v>
      </c>
      <c r="S3201" t="s">
        <v>226</v>
      </c>
      <c r="T3201" t="s">
        <v>224</v>
      </c>
      <c r="U3201" t="s">
        <v>226</v>
      </c>
      <c r="V3201" t="s">
        <v>226</v>
      </c>
      <c r="W3201" t="s">
        <v>226</v>
      </c>
      <c r="X3201" t="s">
        <v>224</v>
      </c>
      <c r="Y3201" t="s">
        <v>224</v>
      </c>
      <c r="Z3201" t="s">
        <v>224</v>
      </c>
      <c r="AA3201" t="s">
        <v>226</v>
      </c>
      <c r="AB3201" t="s">
        <v>226</v>
      </c>
      <c r="AC3201" t="s">
        <v>226</v>
      </c>
      <c r="AD3201" t="s">
        <v>226</v>
      </c>
      <c r="AE3201" t="s">
        <v>224</v>
      </c>
      <c r="AF3201" t="s">
        <v>224</v>
      </c>
      <c r="AG3201" t="s">
        <v>226</v>
      </c>
      <c r="AH3201" t="s">
        <v>226</v>
      </c>
      <c r="AI3201" t="s">
        <v>226</v>
      </c>
      <c r="AJ3201" t="s">
        <v>226</v>
      </c>
      <c r="AK3201" t="s">
        <v>224</v>
      </c>
      <c r="AL3201" t="s">
        <v>226</v>
      </c>
      <c r="AM3201" t="s">
        <v>225</v>
      </c>
      <c r="AN3201" t="s">
        <v>225</v>
      </c>
      <c r="AO3201" t="s">
        <v>224</v>
      </c>
      <c r="AP3201" t="s">
        <v>226</v>
      </c>
      <c r="AQ3201" s="286" t="s">
        <v>394</v>
      </c>
      <c r="AR3201" s="305"/>
      <c r="AS3201" s="235"/>
    </row>
    <row r="3202" spans="1:45" x14ac:dyDescent="0.3">
      <c r="A3202" s="285">
        <v>122318</v>
      </c>
      <c r="B3202" s="286" t="s">
        <v>539</v>
      </c>
      <c r="C3202" t="s">
        <v>995</v>
      </c>
      <c r="D3202" t="s">
        <v>995</v>
      </c>
      <c r="E3202" t="s">
        <v>995</v>
      </c>
      <c r="F3202" t="s">
        <v>995</v>
      </c>
      <c r="G3202" t="s">
        <v>995</v>
      </c>
      <c r="H3202" t="s">
        <v>995</v>
      </c>
      <c r="I3202" t="s">
        <v>995</v>
      </c>
      <c r="J3202" t="s">
        <v>995</v>
      </c>
      <c r="K3202" t="s">
        <v>995</v>
      </c>
      <c r="L3202" t="s">
        <v>995</v>
      </c>
      <c r="M3202" t="s">
        <v>995</v>
      </c>
      <c r="N3202" t="s">
        <v>995</v>
      </c>
      <c r="O3202" t="s">
        <v>995</v>
      </c>
      <c r="P3202" t="s">
        <v>995</v>
      </c>
      <c r="Q3202" t="s">
        <v>995</v>
      </c>
      <c r="R3202" t="s">
        <v>995</v>
      </c>
      <c r="S3202" t="s">
        <v>995</v>
      </c>
      <c r="T3202" t="s">
        <v>995</v>
      </c>
      <c r="U3202" t="s">
        <v>995</v>
      </c>
      <c r="V3202" t="s">
        <v>995</v>
      </c>
      <c r="W3202" t="s">
        <v>995</v>
      </c>
      <c r="X3202" t="s">
        <v>995</v>
      </c>
      <c r="Y3202" t="s">
        <v>995</v>
      </c>
      <c r="Z3202" t="s">
        <v>995</v>
      </c>
      <c r="AA3202" t="s">
        <v>995</v>
      </c>
      <c r="AB3202" t="s">
        <v>995</v>
      </c>
      <c r="AC3202" t="s">
        <v>995</v>
      </c>
      <c r="AD3202" t="s">
        <v>995</v>
      </c>
      <c r="AE3202" t="s">
        <v>995</v>
      </c>
      <c r="AF3202" t="s">
        <v>995</v>
      </c>
      <c r="AG3202" t="s">
        <v>995</v>
      </c>
      <c r="AH3202" t="s">
        <v>995</v>
      </c>
      <c r="AI3202" t="s">
        <v>995</v>
      </c>
      <c r="AJ3202" t="s">
        <v>995</v>
      </c>
      <c r="AK3202" t="s">
        <v>995</v>
      </c>
      <c r="AL3202" t="s">
        <v>995</v>
      </c>
      <c r="AM3202" t="s">
        <v>995</v>
      </c>
      <c r="AN3202" t="s">
        <v>995</v>
      </c>
      <c r="AO3202" t="s">
        <v>995</v>
      </c>
      <c r="AP3202" t="s">
        <v>995</v>
      </c>
      <c r="AQ3202" s="286" t="s">
        <v>855</v>
      </c>
    </row>
    <row r="3203" spans="1:45" x14ac:dyDescent="0.3">
      <c r="A3203" s="285">
        <v>122319</v>
      </c>
      <c r="B3203" s="286" t="s">
        <v>539</v>
      </c>
      <c r="C3203" t="s">
        <v>995</v>
      </c>
      <c r="D3203" t="s">
        <v>995</v>
      </c>
      <c r="E3203" t="s">
        <v>995</v>
      </c>
      <c r="F3203" t="s">
        <v>995</v>
      </c>
      <c r="G3203" t="s">
        <v>995</v>
      </c>
      <c r="H3203" t="s">
        <v>995</v>
      </c>
      <c r="I3203" t="s">
        <v>995</v>
      </c>
      <c r="J3203" t="s">
        <v>995</v>
      </c>
      <c r="K3203" t="s">
        <v>995</v>
      </c>
      <c r="L3203" t="s">
        <v>995</v>
      </c>
      <c r="M3203" t="s">
        <v>995</v>
      </c>
      <c r="N3203" t="s">
        <v>995</v>
      </c>
      <c r="O3203" t="s">
        <v>995</v>
      </c>
      <c r="P3203" t="s">
        <v>995</v>
      </c>
      <c r="Q3203" t="s">
        <v>995</v>
      </c>
      <c r="R3203" t="s">
        <v>995</v>
      </c>
      <c r="S3203" t="s">
        <v>995</v>
      </c>
      <c r="T3203" t="s">
        <v>995</v>
      </c>
      <c r="U3203" t="s">
        <v>995</v>
      </c>
      <c r="V3203" t="s">
        <v>995</v>
      </c>
      <c r="W3203" t="s">
        <v>995</v>
      </c>
      <c r="X3203" t="s">
        <v>995</v>
      </c>
      <c r="Y3203" t="s">
        <v>995</v>
      </c>
      <c r="Z3203" t="s">
        <v>995</v>
      </c>
      <c r="AA3203" t="s">
        <v>995</v>
      </c>
      <c r="AB3203" t="s">
        <v>995</v>
      </c>
      <c r="AC3203" t="s">
        <v>995</v>
      </c>
      <c r="AD3203" t="s">
        <v>995</v>
      </c>
      <c r="AE3203" t="s">
        <v>995</v>
      </c>
      <c r="AF3203" t="s">
        <v>995</v>
      </c>
      <c r="AG3203" t="s">
        <v>995</v>
      </c>
      <c r="AH3203" t="s">
        <v>995</v>
      </c>
      <c r="AI3203" t="s">
        <v>995</v>
      </c>
      <c r="AJ3203" t="s">
        <v>995</v>
      </c>
      <c r="AK3203" t="s">
        <v>995</v>
      </c>
      <c r="AL3203" t="s">
        <v>995</v>
      </c>
      <c r="AM3203" t="s">
        <v>995</v>
      </c>
      <c r="AN3203" t="s">
        <v>995</v>
      </c>
      <c r="AO3203" t="s">
        <v>995</v>
      </c>
      <c r="AP3203" t="s">
        <v>995</v>
      </c>
      <c r="AQ3203" s="286" t="s">
        <v>855</v>
      </c>
    </row>
    <row r="3204" spans="1:45" ht="21.6" x14ac:dyDescent="0.3">
      <c r="A3204" s="285">
        <v>122320</v>
      </c>
      <c r="B3204" s="286" t="s">
        <v>538</v>
      </c>
      <c r="C3204" t="s">
        <v>226</v>
      </c>
      <c r="D3204" t="s">
        <v>226</v>
      </c>
      <c r="E3204" t="s">
        <v>224</v>
      </c>
      <c r="F3204" t="s">
        <v>226</v>
      </c>
      <c r="G3204" t="s">
        <v>224</v>
      </c>
      <c r="H3204" t="s">
        <v>226</v>
      </c>
      <c r="I3204" t="s">
        <v>226</v>
      </c>
      <c r="J3204" t="s">
        <v>226</v>
      </c>
      <c r="K3204" t="s">
        <v>226</v>
      </c>
      <c r="L3204" t="s">
        <v>224</v>
      </c>
      <c r="M3204" t="s">
        <v>225</v>
      </c>
      <c r="N3204" t="s">
        <v>224</v>
      </c>
      <c r="O3204" t="s">
        <v>226</v>
      </c>
      <c r="P3204" t="s">
        <v>224</v>
      </c>
      <c r="Q3204" t="s">
        <v>224</v>
      </c>
      <c r="R3204" t="s">
        <v>225</v>
      </c>
      <c r="S3204" t="s">
        <v>226</v>
      </c>
      <c r="T3204" t="s">
        <v>226</v>
      </c>
      <c r="U3204" t="s">
        <v>226</v>
      </c>
      <c r="V3204" t="s">
        <v>225</v>
      </c>
      <c r="W3204" t="s">
        <v>225</v>
      </c>
      <c r="X3204" t="s">
        <v>226</v>
      </c>
      <c r="Y3204" t="s">
        <v>225</v>
      </c>
      <c r="Z3204" t="s">
        <v>226</v>
      </c>
      <c r="AA3204" t="s">
        <v>226</v>
      </c>
      <c r="AB3204" t="s">
        <v>226</v>
      </c>
      <c r="AC3204" t="s">
        <v>225</v>
      </c>
      <c r="AD3204" t="s">
        <v>226</v>
      </c>
      <c r="AE3204" t="s">
        <v>226</v>
      </c>
      <c r="AF3204" t="s">
        <v>226</v>
      </c>
      <c r="AG3204" t="s">
        <v>394</v>
      </c>
      <c r="AH3204" t="s">
        <v>394</v>
      </c>
      <c r="AI3204" t="s">
        <v>394</v>
      </c>
      <c r="AJ3204" t="s">
        <v>394</v>
      </c>
      <c r="AK3204" t="s">
        <v>394</v>
      </c>
      <c r="AL3204" t="s">
        <v>394</v>
      </c>
      <c r="AM3204" t="s">
        <v>394</v>
      </c>
      <c r="AN3204" t="s">
        <v>394</v>
      </c>
      <c r="AO3204" t="s">
        <v>394</v>
      </c>
      <c r="AP3204" t="s">
        <v>394</v>
      </c>
      <c r="AQ3204" s="286" t="s">
        <v>394</v>
      </c>
      <c r="AR3204" s="305"/>
      <c r="AS3204" s="235"/>
    </row>
    <row r="3205" spans="1:45" x14ac:dyDescent="0.3">
      <c r="A3205" s="285">
        <v>122321</v>
      </c>
      <c r="B3205" s="286" t="s">
        <v>540</v>
      </c>
      <c r="AQ3205" s="286" t="s">
        <v>394</v>
      </c>
    </row>
    <row r="3206" spans="1:45" x14ac:dyDescent="0.3">
      <c r="A3206" s="285">
        <v>122322</v>
      </c>
      <c r="B3206" s="286" t="s">
        <v>539</v>
      </c>
      <c r="C3206" t="s">
        <v>995</v>
      </c>
      <c r="D3206" t="s">
        <v>995</v>
      </c>
      <c r="E3206" t="s">
        <v>995</v>
      </c>
      <c r="F3206" t="s">
        <v>995</v>
      </c>
      <c r="G3206" t="s">
        <v>995</v>
      </c>
      <c r="H3206" t="s">
        <v>995</v>
      </c>
      <c r="I3206" t="s">
        <v>995</v>
      </c>
      <c r="J3206" t="s">
        <v>995</v>
      </c>
      <c r="K3206" t="s">
        <v>995</v>
      </c>
      <c r="L3206" t="s">
        <v>995</v>
      </c>
      <c r="M3206" t="s">
        <v>995</v>
      </c>
      <c r="N3206" t="s">
        <v>995</v>
      </c>
      <c r="O3206" t="s">
        <v>995</v>
      </c>
      <c r="P3206" t="s">
        <v>995</v>
      </c>
      <c r="Q3206" t="s">
        <v>995</v>
      </c>
      <c r="R3206" t="s">
        <v>995</v>
      </c>
      <c r="S3206" t="s">
        <v>995</v>
      </c>
      <c r="T3206" t="s">
        <v>995</v>
      </c>
      <c r="U3206" t="s">
        <v>995</v>
      </c>
      <c r="V3206" t="s">
        <v>995</v>
      </c>
      <c r="W3206" t="s">
        <v>995</v>
      </c>
      <c r="X3206" t="s">
        <v>995</v>
      </c>
      <c r="Y3206" t="s">
        <v>995</v>
      </c>
      <c r="Z3206" t="s">
        <v>995</v>
      </c>
      <c r="AA3206" t="s">
        <v>995</v>
      </c>
      <c r="AB3206" t="s">
        <v>995</v>
      </c>
      <c r="AC3206" t="s">
        <v>995</v>
      </c>
      <c r="AD3206" t="s">
        <v>995</v>
      </c>
      <c r="AE3206" t="s">
        <v>995</v>
      </c>
      <c r="AF3206" t="s">
        <v>995</v>
      </c>
      <c r="AG3206" t="s">
        <v>995</v>
      </c>
      <c r="AH3206" t="s">
        <v>995</v>
      </c>
      <c r="AI3206" t="s">
        <v>995</v>
      </c>
      <c r="AJ3206" t="s">
        <v>995</v>
      </c>
      <c r="AK3206" t="s">
        <v>995</v>
      </c>
      <c r="AL3206" t="s">
        <v>995</v>
      </c>
      <c r="AM3206" t="s">
        <v>995</v>
      </c>
      <c r="AN3206" t="s">
        <v>995</v>
      </c>
      <c r="AO3206" t="s">
        <v>995</v>
      </c>
      <c r="AP3206" t="s">
        <v>995</v>
      </c>
      <c r="AQ3206" s="286" t="s">
        <v>855</v>
      </c>
    </row>
    <row r="3207" spans="1:45" x14ac:dyDescent="0.3">
      <c r="A3207" s="285">
        <v>122323</v>
      </c>
      <c r="B3207" s="286" t="s">
        <v>539</v>
      </c>
      <c r="C3207" t="s">
        <v>995</v>
      </c>
      <c r="D3207" t="s">
        <v>995</v>
      </c>
      <c r="E3207" t="s">
        <v>995</v>
      </c>
      <c r="F3207" t="s">
        <v>995</v>
      </c>
      <c r="G3207" t="s">
        <v>995</v>
      </c>
      <c r="H3207" t="s">
        <v>995</v>
      </c>
      <c r="I3207" t="s">
        <v>995</v>
      </c>
      <c r="J3207" t="s">
        <v>995</v>
      </c>
      <c r="K3207" t="s">
        <v>995</v>
      </c>
      <c r="L3207" t="s">
        <v>995</v>
      </c>
      <c r="M3207" t="s">
        <v>995</v>
      </c>
      <c r="N3207" t="s">
        <v>995</v>
      </c>
      <c r="O3207" t="s">
        <v>995</v>
      </c>
      <c r="P3207" t="s">
        <v>995</v>
      </c>
      <c r="Q3207" t="s">
        <v>995</v>
      </c>
      <c r="R3207" t="s">
        <v>995</v>
      </c>
      <c r="S3207" t="s">
        <v>995</v>
      </c>
      <c r="T3207" t="s">
        <v>995</v>
      </c>
      <c r="U3207" t="s">
        <v>995</v>
      </c>
      <c r="V3207" t="s">
        <v>995</v>
      </c>
      <c r="W3207" t="s">
        <v>995</v>
      </c>
      <c r="X3207" t="s">
        <v>995</v>
      </c>
      <c r="Y3207" t="s">
        <v>995</v>
      </c>
      <c r="Z3207" t="s">
        <v>995</v>
      </c>
      <c r="AA3207" t="s">
        <v>995</v>
      </c>
      <c r="AB3207" t="s">
        <v>995</v>
      </c>
      <c r="AC3207" t="s">
        <v>995</v>
      </c>
      <c r="AD3207" t="s">
        <v>995</v>
      </c>
      <c r="AE3207" t="s">
        <v>995</v>
      </c>
      <c r="AF3207" t="s">
        <v>995</v>
      </c>
      <c r="AG3207" t="s">
        <v>995</v>
      </c>
      <c r="AH3207" t="s">
        <v>995</v>
      </c>
      <c r="AI3207" t="s">
        <v>995</v>
      </c>
      <c r="AJ3207" t="s">
        <v>995</v>
      </c>
      <c r="AK3207" t="s">
        <v>995</v>
      </c>
      <c r="AL3207" t="s">
        <v>995</v>
      </c>
      <c r="AM3207" t="s">
        <v>995</v>
      </c>
      <c r="AN3207" t="s">
        <v>995</v>
      </c>
      <c r="AO3207" t="s">
        <v>995</v>
      </c>
      <c r="AP3207" t="s">
        <v>995</v>
      </c>
      <c r="AQ3207" s="286" t="s">
        <v>855</v>
      </c>
    </row>
    <row r="3208" spans="1:45" x14ac:dyDescent="0.3">
      <c r="A3208" s="285">
        <v>122324</v>
      </c>
      <c r="B3208" s="286" t="s">
        <v>538</v>
      </c>
      <c r="AQ3208" s="286" t="s">
        <v>394</v>
      </c>
    </row>
    <row r="3209" spans="1:45" x14ac:dyDescent="0.3">
      <c r="A3209" s="285">
        <v>122325</v>
      </c>
      <c r="B3209" s="286" t="s">
        <v>539</v>
      </c>
      <c r="C3209" t="s">
        <v>995</v>
      </c>
      <c r="D3209" t="s">
        <v>995</v>
      </c>
      <c r="E3209" t="s">
        <v>995</v>
      </c>
      <c r="F3209" t="s">
        <v>995</v>
      </c>
      <c r="G3209" t="s">
        <v>995</v>
      </c>
      <c r="H3209" t="s">
        <v>995</v>
      </c>
      <c r="I3209" t="s">
        <v>995</v>
      </c>
      <c r="J3209" t="s">
        <v>995</v>
      </c>
      <c r="K3209" t="s">
        <v>995</v>
      </c>
      <c r="L3209" t="s">
        <v>995</v>
      </c>
      <c r="M3209" t="s">
        <v>995</v>
      </c>
      <c r="N3209" t="s">
        <v>995</v>
      </c>
      <c r="O3209" t="s">
        <v>995</v>
      </c>
      <c r="P3209" t="s">
        <v>995</v>
      </c>
      <c r="Q3209" t="s">
        <v>995</v>
      </c>
      <c r="R3209" t="s">
        <v>995</v>
      </c>
      <c r="S3209" t="s">
        <v>995</v>
      </c>
      <c r="T3209" t="s">
        <v>995</v>
      </c>
      <c r="U3209" t="s">
        <v>995</v>
      </c>
      <c r="V3209" t="s">
        <v>995</v>
      </c>
      <c r="W3209" t="s">
        <v>995</v>
      </c>
      <c r="X3209" t="s">
        <v>995</v>
      </c>
      <c r="Y3209" t="s">
        <v>995</v>
      </c>
      <c r="Z3209" t="s">
        <v>995</v>
      </c>
      <c r="AA3209" t="s">
        <v>995</v>
      </c>
      <c r="AB3209" t="s">
        <v>995</v>
      </c>
      <c r="AC3209" t="s">
        <v>995</v>
      </c>
      <c r="AD3209" t="s">
        <v>995</v>
      </c>
      <c r="AE3209" t="s">
        <v>995</v>
      </c>
      <c r="AF3209" t="s">
        <v>995</v>
      </c>
      <c r="AG3209" t="s">
        <v>995</v>
      </c>
      <c r="AH3209" t="s">
        <v>995</v>
      </c>
      <c r="AI3209" t="s">
        <v>995</v>
      </c>
      <c r="AJ3209" t="s">
        <v>995</v>
      </c>
      <c r="AK3209" t="s">
        <v>995</v>
      </c>
      <c r="AL3209" t="s">
        <v>995</v>
      </c>
      <c r="AM3209" t="s">
        <v>995</v>
      </c>
      <c r="AN3209" t="s">
        <v>995</v>
      </c>
      <c r="AO3209" t="s">
        <v>995</v>
      </c>
      <c r="AP3209" t="s">
        <v>995</v>
      </c>
      <c r="AQ3209" s="286" t="s">
        <v>855</v>
      </c>
    </row>
    <row r="3210" spans="1:45" x14ac:dyDescent="0.3">
      <c r="A3210" s="285">
        <v>122326</v>
      </c>
      <c r="B3210" s="286" t="s">
        <v>539</v>
      </c>
      <c r="C3210" t="s">
        <v>995</v>
      </c>
      <c r="D3210" t="s">
        <v>995</v>
      </c>
      <c r="E3210" t="s">
        <v>995</v>
      </c>
      <c r="F3210" t="s">
        <v>995</v>
      </c>
      <c r="G3210" t="s">
        <v>995</v>
      </c>
      <c r="H3210" t="s">
        <v>995</v>
      </c>
      <c r="I3210" t="s">
        <v>995</v>
      </c>
      <c r="J3210" t="s">
        <v>995</v>
      </c>
      <c r="K3210" t="s">
        <v>995</v>
      </c>
      <c r="L3210" t="s">
        <v>995</v>
      </c>
      <c r="M3210" t="s">
        <v>995</v>
      </c>
      <c r="N3210" t="s">
        <v>995</v>
      </c>
      <c r="O3210" t="s">
        <v>995</v>
      </c>
      <c r="P3210" t="s">
        <v>995</v>
      </c>
      <c r="Q3210" t="s">
        <v>995</v>
      </c>
      <c r="R3210" t="s">
        <v>995</v>
      </c>
      <c r="S3210" t="s">
        <v>995</v>
      </c>
      <c r="T3210" t="s">
        <v>995</v>
      </c>
      <c r="U3210" t="s">
        <v>995</v>
      </c>
      <c r="V3210" t="s">
        <v>995</v>
      </c>
      <c r="W3210" t="s">
        <v>995</v>
      </c>
      <c r="X3210" t="s">
        <v>995</v>
      </c>
      <c r="Y3210" t="s">
        <v>995</v>
      </c>
      <c r="Z3210" t="s">
        <v>995</v>
      </c>
      <c r="AA3210" t="s">
        <v>995</v>
      </c>
      <c r="AB3210" t="s">
        <v>995</v>
      </c>
      <c r="AC3210" t="s">
        <v>995</v>
      </c>
      <c r="AD3210" t="s">
        <v>995</v>
      </c>
      <c r="AE3210" t="s">
        <v>995</v>
      </c>
      <c r="AF3210" t="s">
        <v>995</v>
      </c>
      <c r="AG3210" t="s">
        <v>995</v>
      </c>
      <c r="AH3210" t="s">
        <v>995</v>
      </c>
      <c r="AI3210" t="s">
        <v>995</v>
      </c>
      <c r="AJ3210" t="s">
        <v>995</v>
      </c>
      <c r="AK3210" t="s">
        <v>995</v>
      </c>
      <c r="AL3210" t="s">
        <v>995</v>
      </c>
      <c r="AM3210" t="s">
        <v>995</v>
      </c>
      <c r="AN3210" t="s">
        <v>995</v>
      </c>
      <c r="AO3210" t="s">
        <v>995</v>
      </c>
      <c r="AP3210" t="s">
        <v>995</v>
      </c>
      <c r="AQ3210" s="286" t="s">
        <v>855</v>
      </c>
    </row>
    <row r="3211" spans="1:45" x14ac:dyDescent="0.3">
      <c r="A3211" s="285">
        <v>122327</v>
      </c>
      <c r="B3211" s="286" t="s">
        <v>540</v>
      </c>
      <c r="C3211" t="s">
        <v>995</v>
      </c>
      <c r="D3211" t="s">
        <v>995</v>
      </c>
      <c r="E3211" t="s">
        <v>995</v>
      </c>
      <c r="F3211" t="s">
        <v>995</v>
      </c>
      <c r="G3211" t="s">
        <v>995</v>
      </c>
      <c r="H3211" t="s">
        <v>995</v>
      </c>
      <c r="I3211" t="s">
        <v>995</v>
      </c>
      <c r="J3211" t="s">
        <v>995</v>
      </c>
      <c r="K3211" t="s">
        <v>995</v>
      </c>
      <c r="L3211" t="s">
        <v>995</v>
      </c>
      <c r="M3211" t="s">
        <v>995</v>
      </c>
      <c r="N3211" t="s">
        <v>995</v>
      </c>
      <c r="O3211" t="s">
        <v>995</v>
      </c>
      <c r="P3211" t="s">
        <v>995</v>
      </c>
      <c r="Q3211" t="s">
        <v>995</v>
      </c>
      <c r="R3211" t="s">
        <v>995</v>
      </c>
      <c r="S3211" t="s">
        <v>995</v>
      </c>
      <c r="T3211" t="s">
        <v>995</v>
      </c>
      <c r="U3211" t="s">
        <v>995</v>
      </c>
      <c r="V3211" t="s">
        <v>995</v>
      </c>
      <c r="W3211" t="s">
        <v>995</v>
      </c>
      <c r="X3211" t="s">
        <v>995</v>
      </c>
      <c r="Y3211" t="s">
        <v>995</v>
      </c>
      <c r="Z3211" t="s">
        <v>995</v>
      </c>
      <c r="AA3211" t="s">
        <v>995</v>
      </c>
      <c r="AB3211" t="s">
        <v>995</v>
      </c>
      <c r="AC3211" t="s">
        <v>995</v>
      </c>
      <c r="AD3211" t="s">
        <v>995</v>
      </c>
      <c r="AE3211" t="s">
        <v>995</v>
      </c>
      <c r="AF3211" t="s">
        <v>995</v>
      </c>
      <c r="AG3211" t="s">
        <v>995</v>
      </c>
      <c r="AH3211" t="s">
        <v>995</v>
      </c>
      <c r="AI3211" t="s">
        <v>995</v>
      </c>
      <c r="AJ3211" t="s">
        <v>995</v>
      </c>
      <c r="AK3211" t="s">
        <v>995</v>
      </c>
      <c r="AL3211" t="s">
        <v>995</v>
      </c>
      <c r="AM3211" t="s">
        <v>995</v>
      </c>
      <c r="AN3211" t="s">
        <v>995</v>
      </c>
      <c r="AO3211" t="s">
        <v>995</v>
      </c>
      <c r="AP3211" t="s">
        <v>995</v>
      </c>
      <c r="AQ3211" s="286" t="s">
        <v>855</v>
      </c>
    </row>
    <row r="3212" spans="1:45" x14ac:dyDescent="0.3">
      <c r="A3212" s="285">
        <v>122328</v>
      </c>
      <c r="B3212" s="286" t="s">
        <v>540</v>
      </c>
      <c r="AQ3212" s="286" t="s">
        <v>394</v>
      </c>
    </row>
    <row r="3213" spans="1:45" x14ac:dyDescent="0.3">
      <c r="A3213" s="285">
        <v>122329</v>
      </c>
      <c r="B3213" s="286" t="s">
        <v>539</v>
      </c>
      <c r="C3213" t="s">
        <v>995</v>
      </c>
      <c r="D3213" t="s">
        <v>995</v>
      </c>
      <c r="E3213" t="s">
        <v>995</v>
      </c>
      <c r="F3213" t="s">
        <v>995</v>
      </c>
      <c r="G3213" t="s">
        <v>995</v>
      </c>
      <c r="H3213" t="s">
        <v>995</v>
      </c>
      <c r="I3213" t="s">
        <v>995</v>
      </c>
      <c r="J3213" t="s">
        <v>995</v>
      </c>
      <c r="K3213" t="s">
        <v>995</v>
      </c>
      <c r="L3213" t="s">
        <v>995</v>
      </c>
      <c r="M3213" t="s">
        <v>995</v>
      </c>
      <c r="N3213" t="s">
        <v>995</v>
      </c>
      <c r="O3213" t="s">
        <v>995</v>
      </c>
      <c r="P3213" t="s">
        <v>995</v>
      </c>
      <c r="Q3213" t="s">
        <v>995</v>
      </c>
      <c r="R3213" t="s">
        <v>995</v>
      </c>
      <c r="S3213" t="s">
        <v>995</v>
      </c>
      <c r="T3213" t="s">
        <v>995</v>
      </c>
      <c r="U3213" t="s">
        <v>995</v>
      </c>
      <c r="V3213" t="s">
        <v>995</v>
      </c>
      <c r="W3213" t="s">
        <v>995</v>
      </c>
      <c r="X3213" t="s">
        <v>995</v>
      </c>
      <c r="Y3213" t="s">
        <v>995</v>
      </c>
      <c r="Z3213" t="s">
        <v>995</v>
      </c>
      <c r="AA3213" t="s">
        <v>995</v>
      </c>
      <c r="AB3213" t="s">
        <v>995</v>
      </c>
      <c r="AC3213" t="s">
        <v>995</v>
      </c>
      <c r="AD3213" t="s">
        <v>995</v>
      </c>
      <c r="AE3213" t="s">
        <v>995</v>
      </c>
      <c r="AF3213" t="s">
        <v>995</v>
      </c>
      <c r="AG3213" t="s">
        <v>995</v>
      </c>
      <c r="AH3213" t="s">
        <v>995</v>
      </c>
      <c r="AI3213" t="s">
        <v>995</v>
      </c>
      <c r="AJ3213" t="s">
        <v>995</v>
      </c>
      <c r="AK3213" t="s">
        <v>995</v>
      </c>
      <c r="AL3213" t="s">
        <v>995</v>
      </c>
      <c r="AM3213" t="s">
        <v>995</v>
      </c>
      <c r="AN3213" t="s">
        <v>995</v>
      </c>
      <c r="AO3213" t="s">
        <v>995</v>
      </c>
      <c r="AP3213" t="s">
        <v>995</v>
      </c>
      <c r="AQ3213" s="286" t="s">
        <v>855</v>
      </c>
    </row>
    <row r="3214" spans="1:45" x14ac:dyDescent="0.3">
      <c r="A3214" s="285">
        <v>122330</v>
      </c>
      <c r="B3214" s="286" t="s">
        <v>539</v>
      </c>
      <c r="C3214" t="s">
        <v>995</v>
      </c>
      <c r="D3214" t="s">
        <v>995</v>
      </c>
      <c r="E3214" t="s">
        <v>995</v>
      </c>
      <c r="F3214" t="s">
        <v>995</v>
      </c>
      <c r="G3214" t="s">
        <v>995</v>
      </c>
      <c r="H3214" t="s">
        <v>995</v>
      </c>
      <c r="I3214" t="s">
        <v>995</v>
      </c>
      <c r="J3214" t="s">
        <v>995</v>
      </c>
      <c r="K3214" t="s">
        <v>995</v>
      </c>
      <c r="L3214" t="s">
        <v>995</v>
      </c>
      <c r="M3214" t="s">
        <v>995</v>
      </c>
      <c r="N3214" t="s">
        <v>995</v>
      </c>
      <c r="O3214" t="s">
        <v>995</v>
      </c>
      <c r="P3214" t="s">
        <v>995</v>
      </c>
      <c r="Q3214" t="s">
        <v>995</v>
      </c>
      <c r="R3214" t="s">
        <v>995</v>
      </c>
      <c r="S3214" t="s">
        <v>995</v>
      </c>
      <c r="T3214" t="s">
        <v>995</v>
      </c>
      <c r="U3214" t="s">
        <v>995</v>
      </c>
      <c r="V3214" t="s">
        <v>995</v>
      </c>
      <c r="W3214" t="s">
        <v>995</v>
      </c>
      <c r="X3214" t="s">
        <v>995</v>
      </c>
      <c r="Y3214" t="s">
        <v>995</v>
      </c>
      <c r="Z3214" t="s">
        <v>995</v>
      </c>
      <c r="AA3214" t="s">
        <v>995</v>
      </c>
      <c r="AB3214" t="s">
        <v>995</v>
      </c>
      <c r="AC3214" t="s">
        <v>995</v>
      </c>
      <c r="AD3214" t="s">
        <v>995</v>
      </c>
      <c r="AE3214" t="s">
        <v>995</v>
      </c>
      <c r="AF3214" t="s">
        <v>995</v>
      </c>
      <c r="AG3214" t="s">
        <v>995</v>
      </c>
      <c r="AH3214" t="s">
        <v>995</v>
      </c>
      <c r="AI3214" t="s">
        <v>995</v>
      </c>
      <c r="AJ3214" t="s">
        <v>995</v>
      </c>
      <c r="AK3214" t="s">
        <v>995</v>
      </c>
      <c r="AL3214" t="s">
        <v>995</v>
      </c>
      <c r="AM3214" t="s">
        <v>995</v>
      </c>
      <c r="AN3214" t="s">
        <v>995</v>
      </c>
      <c r="AO3214" t="s">
        <v>995</v>
      </c>
      <c r="AP3214" t="s">
        <v>995</v>
      </c>
      <c r="AQ3214" s="286" t="s">
        <v>855</v>
      </c>
    </row>
    <row r="3215" spans="1:45" x14ac:dyDescent="0.3">
      <c r="A3215" s="285">
        <v>122331</v>
      </c>
      <c r="B3215" s="286" t="s">
        <v>540</v>
      </c>
      <c r="C3215" t="s">
        <v>995</v>
      </c>
      <c r="D3215" t="s">
        <v>995</v>
      </c>
      <c r="E3215" t="s">
        <v>995</v>
      </c>
      <c r="F3215" t="s">
        <v>995</v>
      </c>
      <c r="G3215" t="s">
        <v>995</v>
      </c>
      <c r="H3215" t="s">
        <v>995</v>
      </c>
      <c r="I3215" t="s">
        <v>995</v>
      </c>
      <c r="J3215" t="s">
        <v>995</v>
      </c>
      <c r="K3215" t="s">
        <v>995</v>
      </c>
      <c r="L3215" t="s">
        <v>995</v>
      </c>
      <c r="M3215" t="s">
        <v>995</v>
      </c>
      <c r="N3215" t="s">
        <v>995</v>
      </c>
      <c r="O3215" t="s">
        <v>995</v>
      </c>
      <c r="P3215" t="s">
        <v>995</v>
      </c>
      <c r="Q3215" t="s">
        <v>995</v>
      </c>
      <c r="R3215" t="s">
        <v>995</v>
      </c>
      <c r="S3215" t="s">
        <v>995</v>
      </c>
      <c r="T3215" t="s">
        <v>995</v>
      </c>
      <c r="U3215" t="s">
        <v>995</v>
      </c>
      <c r="V3215" t="s">
        <v>995</v>
      </c>
      <c r="W3215" t="s">
        <v>995</v>
      </c>
      <c r="X3215" t="s">
        <v>995</v>
      </c>
      <c r="Y3215" t="s">
        <v>995</v>
      </c>
      <c r="Z3215" t="s">
        <v>995</v>
      </c>
      <c r="AA3215" t="s">
        <v>995</v>
      </c>
      <c r="AB3215" t="s">
        <v>995</v>
      </c>
      <c r="AC3215" t="s">
        <v>995</v>
      </c>
      <c r="AD3215" t="s">
        <v>995</v>
      </c>
      <c r="AE3215" t="s">
        <v>995</v>
      </c>
      <c r="AF3215" t="s">
        <v>995</v>
      </c>
      <c r="AG3215" t="s">
        <v>995</v>
      </c>
      <c r="AH3215" t="s">
        <v>995</v>
      </c>
      <c r="AI3215" t="s">
        <v>995</v>
      </c>
      <c r="AJ3215" t="s">
        <v>995</v>
      </c>
      <c r="AK3215" t="s">
        <v>995</v>
      </c>
      <c r="AL3215" t="s">
        <v>995</v>
      </c>
      <c r="AM3215" t="s">
        <v>995</v>
      </c>
      <c r="AN3215" t="s">
        <v>995</v>
      </c>
      <c r="AO3215" t="s">
        <v>995</v>
      </c>
      <c r="AP3215" t="s">
        <v>995</v>
      </c>
      <c r="AQ3215" s="286" t="s">
        <v>855</v>
      </c>
    </row>
    <row r="3216" spans="1:45" x14ac:dyDescent="0.3">
      <c r="A3216" s="285">
        <v>122332</v>
      </c>
      <c r="B3216" s="286" t="s">
        <v>539</v>
      </c>
      <c r="C3216" t="s">
        <v>995</v>
      </c>
      <c r="D3216" t="s">
        <v>995</v>
      </c>
      <c r="E3216" t="s">
        <v>995</v>
      </c>
      <c r="F3216" t="s">
        <v>995</v>
      </c>
      <c r="G3216" t="s">
        <v>995</v>
      </c>
      <c r="H3216" t="s">
        <v>995</v>
      </c>
      <c r="I3216" t="s">
        <v>995</v>
      </c>
      <c r="J3216" t="s">
        <v>995</v>
      </c>
      <c r="K3216" t="s">
        <v>995</v>
      </c>
      <c r="L3216" t="s">
        <v>995</v>
      </c>
      <c r="M3216" t="s">
        <v>995</v>
      </c>
      <c r="N3216" t="s">
        <v>995</v>
      </c>
      <c r="O3216" t="s">
        <v>995</v>
      </c>
      <c r="P3216" t="s">
        <v>995</v>
      </c>
      <c r="Q3216" t="s">
        <v>995</v>
      </c>
      <c r="R3216" t="s">
        <v>995</v>
      </c>
      <c r="S3216" t="s">
        <v>995</v>
      </c>
      <c r="T3216" t="s">
        <v>995</v>
      </c>
      <c r="U3216" t="s">
        <v>995</v>
      </c>
      <c r="V3216" t="s">
        <v>995</v>
      </c>
      <c r="W3216" t="s">
        <v>995</v>
      </c>
      <c r="X3216" t="s">
        <v>995</v>
      </c>
      <c r="Y3216" t="s">
        <v>995</v>
      </c>
      <c r="Z3216" t="s">
        <v>995</v>
      </c>
      <c r="AA3216" t="s">
        <v>995</v>
      </c>
      <c r="AB3216" t="s">
        <v>995</v>
      </c>
      <c r="AC3216" t="s">
        <v>995</v>
      </c>
      <c r="AD3216" t="s">
        <v>995</v>
      </c>
      <c r="AE3216" t="s">
        <v>995</v>
      </c>
      <c r="AF3216" t="s">
        <v>995</v>
      </c>
      <c r="AG3216" t="s">
        <v>995</v>
      </c>
      <c r="AH3216" t="s">
        <v>995</v>
      </c>
      <c r="AI3216" t="s">
        <v>995</v>
      </c>
      <c r="AJ3216" t="s">
        <v>995</v>
      </c>
      <c r="AK3216" t="s">
        <v>995</v>
      </c>
      <c r="AL3216" t="s">
        <v>995</v>
      </c>
      <c r="AM3216" t="s">
        <v>995</v>
      </c>
      <c r="AN3216" t="s">
        <v>995</v>
      </c>
      <c r="AO3216" t="s">
        <v>995</v>
      </c>
      <c r="AP3216" t="s">
        <v>995</v>
      </c>
      <c r="AQ3216" s="286" t="s">
        <v>855</v>
      </c>
    </row>
    <row r="3217" spans="1:45" x14ac:dyDescent="0.3">
      <c r="A3217" s="285">
        <v>122333</v>
      </c>
      <c r="B3217" s="286" t="s">
        <v>539</v>
      </c>
      <c r="C3217" t="s">
        <v>995</v>
      </c>
      <c r="D3217" t="s">
        <v>995</v>
      </c>
      <c r="E3217" t="s">
        <v>995</v>
      </c>
      <c r="F3217" t="s">
        <v>995</v>
      </c>
      <c r="G3217" t="s">
        <v>995</v>
      </c>
      <c r="H3217" t="s">
        <v>995</v>
      </c>
      <c r="I3217" t="s">
        <v>995</v>
      </c>
      <c r="J3217" t="s">
        <v>995</v>
      </c>
      <c r="K3217" t="s">
        <v>995</v>
      </c>
      <c r="L3217" t="s">
        <v>995</v>
      </c>
      <c r="M3217" t="s">
        <v>995</v>
      </c>
      <c r="N3217" t="s">
        <v>995</v>
      </c>
      <c r="O3217" t="s">
        <v>995</v>
      </c>
      <c r="P3217" t="s">
        <v>995</v>
      </c>
      <c r="Q3217" t="s">
        <v>995</v>
      </c>
      <c r="R3217" t="s">
        <v>995</v>
      </c>
      <c r="S3217" t="s">
        <v>995</v>
      </c>
      <c r="T3217" t="s">
        <v>995</v>
      </c>
      <c r="U3217" t="s">
        <v>995</v>
      </c>
      <c r="V3217" t="s">
        <v>995</v>
      </c>
      <c r="W3217" t="s">
        <v>995</v>
      </c>
      <c r="X3217" t="s">
        <v>995</v>
      </c>
      <c r="Y3217" t="s">
        <v>995</v>
      </c>
      <c r="Z3217" t="s">
        <v>995</v>
      </c>
      <c r="AA3217" t="s">
        <v>995</v>
      </c>
      <c r="AB3217" t="s">
        <v>995</v>
      </c>
      <c r="AC3217" t="s">
        <v>995</v>
      </c>
      <c r="AD3217" t="s">
        <v>995</v>
      </c>
      <c r="AE3217" t="s">
        <v>995</v>
      </c>
      <c r="AF3217" t="s">
        <v>995</v>
      </c>
      <c r="AG3217" t="s">
        <v>995</v>
      </c>
      <c r="AH3217" t="s">
        <v>995</v>
      </c>
      <c r="AI3217" t="s">
        <v>995</v>
      </c>
      <c r="AJ3217" t="s">
        <v>995</v>
      </c>
      <c r="AK3217" t="s">
        <v>995</v>
      </c>
      <c r="AL3217" t="s">
        <v>995</v>
      </c>
      <c r="AM3217" t="s">
        <v>995</v>
      </c>
      <c r="AN3217" t="s">
        <v>995</v>
      </c>
      <c r="AO3217" t="s">
        <v>995</v>
      </c>
      <c r="AP3217" t="s">
        <v>995</v>
      </c>
      <c r="AQ3217" s="286" t="s">
        <v>855</v>
      </c>
    </row>
    <row r="3218" spans="1:45" x14ac:dyDescent="0.3">
      <c r="A3218" s="285">
        <v>122334</v>
      </c>
      <c r="B3218" s="286" t="s">
        <v>540</v>
      </c>
      <c r="AQ3218" s="286" t="s">
        <v>394</v>
      </c>
    </row>
    <row r="3219" spans="1:45" x14ac:dyDescent="0.3">
      <c r="A3219" s="285">
        <v>122335</v>
      </c>
      <c r="B3219" s="286" t="s">
        <v>539</v>
      </c>
      <c r="C3219" t="s">
        <v>995</v>
      </c>
      <c r="D3219" t="s">
        <v>995</v>
      </c>
      <c r="E3219" t="s">
        <v>995</v>
      </c>
      <c r="F3219" t="s">
        <v>995</v>
      </c>
      <c r="G3219" t="s">
        <v>995</v>
      </c>
      <c r="H3219" t="s">
        <v>995</v>
      </c>
      <c r="I3219" t="s">
        <v>995</v>
      </c>
      <c r="J3219" t="s">
        <v>995</v>
      </c>
      <c r="K3219" t="s">
        <v>995</v>
      </c>
      <c r="L3219" t="s">
        <v>995</v>
      </c>
      <c r="M3219" t="s">
        <v>995</v>
      </c>
      <c r="N3219" t="s">
        <v>995</v>
      </c>
      <c r="O3219" t="s">
        <v>995</v>
      </c>
      <c r="P3219" t="s">
        <v>995</v>
      </c>
      <c r="Q3219" t="s">
        <v>995</v>
      </c>
      <c r="R3219" t="s">
        <v>995</v>
      </c>
      <c r="S3219" t="s">
        <v>995</v>
      </c>
      <c r="T3219" t="s">
        <v>995</v>
      </c>
      <c r="U3219" t="s">
        <v>995</v>
      </c>
      <c r="V3219" t="s">
        <v>995</v>
      </c>
      <c r="W3219" t="s">
        <v>995</v>
      </c>
      <c r="X3219" t="s">
        <v>995</v>
      </c>
      <c r="Y3219" t="s">
        <v>995</v>
      </c>
      <c r="Z3219" t="s">
        <v>995</v>
      </c>
      <c r="AA3219" t="s">
        <v>995</v>
      </c>
      <c r="AB3219" t="s">
        <v>995</v>
      </c>
      <c r="AC3219" t="s">
        <v>995</v>
      </c>
      <c r="AD3219" t="s">
        <v>995</v>
      </c>
      <c r="AE3219" t="s">
        <v>995</v>
      </c>
      <c r="AF3219" t="s">
        <v>995</v>
      </c>
      <c r="AG3219" t="s">
        <v>995</v>
      </c>
      <c r="AH3219" t="s">
        <v>995</v>
      </c>
      <c r="AI3219" t="s">
        <v>995</v>
      </c>
      <c r="AJ3219" t="s">
        <v>995</v>
      </c>
      <c r="AK3219" t="s">
        <v>995</v>
      </c>
      <c r="AL3219" t="s">
        <v>995</v>
      </c>
      <c r="AM3219" t="s">
        <v>995</v>
      </c>
      <c r="AN3219" t="s">
        <v>995</v>
      </c>
      <c r="AO3219" t="s">
        <v>995</v>
      </c>
      <c r="AP3219" t="s">
        <v>995</v>
      </c>
      <c r="AQ3219" s="286" t="s">
        <v>855</v>
      </c>
    </row>
    <row r="3220" spans="1:45" x14ac:dyDescent="0.3">
      <c r="A3220" s="285">
        <v>122336</v>
      </c>
      <c r="B3220" s="286" t="s">
        <v>539</v>
      </c>
      <c r="C3220" t="s">
        <v>995</v>
      </c>
      <c r="D3220" t="s">
        <v>995</v>
      </c>
      <c r="E3220" t="s">
        <v>995</v>
      </c>
      <c r="F3220" t="s">
        <v>995</v>
      </c>
      <c r="G3220" t="s">
        <v>995</v>
      </c>
      <c r="H3220" t="s">
        <v>995</v>
      </c>
      <c r="I3220" t="s">
        <v>995</v>
      </c>
      <c r="J3220" t="s">
        <v>995</v>
      </c>
      <c r="K3220" t="s">
        <v>995</v>
      </c>
      <c r="L3220" t="s">
        <v>995</v>
      </c>
      <c r="M3220" t="s">
        <v>995</v>
      </c>
      <c r="N3220" t="s">
        <v>995</v>
      </c>
      <c r="O3220" t="s">
        <v>995</v>
      </c>
      <c r="P3220" t="s">
        <v>995</v>
      </c>
      <c r="Q3220" t="s">
        <v>995</v>
      </c>
      <c r="R3220" t="s">
        <v>995</v>
      </c>
      <c r="S3220" t="s">
        <v>995</v>
      </c>
      <c r="T3220" t="s">
        <v>995</v>
      </c>
      <c r="U3220" t="s">
        <v>995</v>
      </c>
      <c r="V3220" t="s">
        <v>995</v>
      </c>
      <c r="W3220" t="s">
        <v>995</v>
      </c>
      <c r="X3220" t="s">
        <v>995</v>
      </c>
      <c r="Y3220" t="s">
        <v>995</v>
      </c>
      <c r="Z3220" t="s">
        <v>995</v>
      </c>
      <c r="AA3220" t="s">
        <v>995</v>
      </c>
      <c r="AB3220" t="s">
        <v>995</v>
      </c>
      <c r="AC3220" t="s">
        <v>995</v>
      </c>
      <c r="AD3220" t="s">
        <v>995</v>
      </c>
      <c r="AE3220" t="s">
        <v>995</v>
      </c>
      <c r="AF3220" t="s">
        <v>995</v>
      </c>
      <c r="AG3220" t="s">
        <v>995</v>
      </c>
      <c r="AH3220" t="s">
        <v>995</v>
      </c>
      <c r="AI3220" t="s">
        <v>995</v>
      </c>
      <c r="AJ3220" t="s">
        <v>995</v>
      </c>
      <c r="AK3220" t="s">
        <v>995</v>
      </c>
      <c r="AL3220" t="s">
        <v>995</v>
      </c>
      <c r="AM3220" t="s">
        <v>995</v>
      </c>
      <c r="AN3220" t="s">
        <v>995</v>
      </c>
      <c r="AO3220" t="s">
        <v>995</v>
      </c>
      <c r="AP3220" t="s">
        <v>995</v>
      </c>
      <c r="AQ3220" s="286" t="s">
        <v>855</v>
      </c>
    </row>
    <row r="3221" spans="1:45" x14ac:dyDescent="0.3">
      <c r="A3221" s="285">
        <v>122337</v>
      </c>
      <c r="B3221" s="286" t="s">
        <v>540</v>
      </c>
      <c r="AQ3221" s="286" t="s">
        <v>394</v>
      </c>
    </row>
    <row r="3222" spans="1:45" x14ac:dyDescent="0.3">
      <c r="A3222" s="285">
        <v>122338</v>
      </c>
      <c r="B3222" s="286" t="s">
        <v>540</v>
      </c>
      <c r="C3222" t="s">
        <v>995</v>
      </c>
      <c r="D3222" t="s">
        <v>995</v>
      </c>
      <c r="E3222" t="s">
        <v>995</v>
      </c>
      <c r="F3222" t="s">
        <v>995</v>
      </c>
      <c r="G3222" t="s">
        <v>995</v>
      </c>
      <c r="H3222" t="s">
        <v>995</v>
      </c>
      <c r="I3222" t="s">
        <v>995</v>
      </c>
      <c r="J3222" t="s">
        <v>995</v>
      </c>
      <c r="K3222" t="s">
        <v>995</v>
      </c>
      <c r="L3222" t="s">
        <v>995</v>
      </c>
      <c r="M3222" t="s">
        <v>995</v>
      </c>
      <c r="N3222" t="s">
        <v>995</v>
      </c>
      <c r="O3222" t="s">
        <v>995</v>
      </c>
      <c r="P3222" t="s">
        <v>995</v>
      </c>
      <c r="Q3222" t="s">
        <v>995</v>
      </c>
      <c r="R3222" t="s">
        <v>995</v>
      </c>
      <c r="S3222" t="s">
        <v>995</v>
      </c>
      <c r="T3222" t="s">
        <v>995</v>
      </c>
      <c r="U3222" t="s">
        <v>995</v>
      </c>
      <c r="V3222" t="s">
        <v>995</v>
      </c>
      <c r="W3222" t="s">
        <v>995</v>
      </c>
      <c r="X3222" t="s">
        <v>995</v>
      </c>
      <c r="Y3222" t="s">
        <v>995</v>
      </c>
      <c r="Z3222" t="s">
        <v>995</v>
      </c>
      <c r="AA3222" t="s">
        <v>995</v>
      </c>
      <c r="AB3222" t="s">
        <v>995</v>
      </c>
      <c r="AC3222" t="s">
        <v>995</v>
      </c>
      <c r="AD3222" t="s">
        <v>995</v>
      </c>
      <c r="AE3222" t="s">
        <v>995</v>
      </c>
      <c r="AF3222" t="s">
        <v>995</v>
      </c>
      <c r="AG3222" t="s">
        <v>995</v>
      </c>
      <c r="AH3222" t="s">
        <v>995</v>
      </c>
      <c r="AI3222" t="s">
        <v>995</v>
      </c>
      <c r="AJ3222" t="s">
        <v>995</v>
      </c>
      <c r="AK3222" t="s">
        <v>995</v>
      </c>
      <c r="AL3222" t="s">
        <v>995</v>
      </c>
      <c r="AM3222" t="s">
        <v>995</v>
      </c>
      <c r="AN3222" t="s">
        <v>995</v>
      </c>
      <c r="AO3222" t="s">
        <v>995</v>
      </c>
      <c r="AP3222" t="s">
        <v>995</v>
      </c>
      <c r="AQ3222" s="286" t="s">
        <v>855</v>
      </c>
    </row>
    <row r="3223" spans="1:45" x14ac:dyDescent="0.3">
      <c r="A3223" s="285">
        <v>122339</v>
      </c>
      <c r="B3223" s="286" t="s">
        <v>539</v>
      </c>
      <c r="C3223" t="s">
        <v>995</v>
      </c>
      <c r="D3223" t="s">
        <v>995</v>
      </c>
      <c r="E3223" t="s">
        <v>995</v>
      </c>
      <c r="F3223" t="s">
        <v>995</v>
      </c>
      <c r="G3223" t="s">
        <v>995</v>
      </c>
      <c r="H3223" t="s">
        <v>995</v>
      </c>
      <c r="I3223" t="s">
        <v>995</v>
      </c>
      <c r="J3223" t="s">
        <v>995</v>
      </c>
      <c r="K3223" t="s">
        <v>995</v>
      </c>
      <c r="L3223" t="s">
        <v>995</v>
      </c>
      <c r="M3223" t="s">
        <v>995</v>
      </c>
      <c r="N3223" t="s">
        <v>995</v>
      </c>
      <c r="O3223" t="s">
        <v>995</v>
      </c>
      <c r="P3223" t="s">
        <v>995</v>
      </c>
      <c r="Q3223" t="s">
        <v>995</v>
      </c>
      <c r="R3223" t="s">
        <v>995</v>
      </c>
      <c r="S3223" t="s">
        <v>995</v>
      </c>
      <c r="T3223" t="s">
        <v>995</v>
      </c>
      <c r="U3223" t="s">
        <v>995</v>
      </c>
      <c r="V3223" t="s">
        <v>995</v>
      </c>
      <c r="W3223" t="s">
        <v>995</v>
      </c>
      <c r="X3223" t="s">
        <v>995</v>
      </c>
      <c r="Y3223" t="s">
        <v>995</v>
      </c>
      <c r="Z3223" t="s">
        <v>995</v>
      </c>
      <c r="AA3223" t="s">
        <v>995</v>
      </c>
      <c r="AB3223" t="s">
        <v>995</v>
      </c>
      <c r="AC3223" t="s">
        <v>995</v>
      </c>
      <c r="AD3223" t="s">
        <v>995</v>
      </c>
      <c r="AE3223" t="s">
        <v>995</v>
      </c>
      <c r="AF3223" t="s">
        <v>995</v>
      </c>
      <c r="AG3223" t="s">
        <v>995</v>
      </c>
      <c r="AH3223" t="s">
        <v>995</v>
      </c>
      <c r="AI3223" t="s">
        <v>995</v>
      </c>
      <c r="AJ3223" t="s">
        <v>995</v>
      </c>
      <c r="AK3223" t="s">
        <v>995</v>
      </c>
      <c r="AL3223" t="s">
        <v>995</v>
      </c>
      <c r="AM3223" t="s">
        <v>995</v>
      </c>
      <c r="AN3223" t="s">
        <v>995</v>
      </c>
      <c r="AO3223" t="s">
        <v>995</v>
      </c>
      <c r="AP3223" t="s">
        <v>995</v>
      </c>
      <c r="AQ3223" s="286" t="s">
        <v>855</v>
      </c>
    </row>
    <row r="3224" spans="1:45" x14ac:dyDescent="0.3">
      <c r="A3224" s="285">
        <v>122340</v>
      </c>
      <c r="B3224" s="286" t="s">
        <v>539</v>
      </c>
      <c r="C3224" t="s">
        <v>995</v>
      </c>
      <c r="D3224" t="s">
        <v>995</v>
      </c>
      <c r="E3224" t="s">
        <v>995</v>
      </c>
      <c r="F3224" t="s">
        <v>995</v>
      </c>
      <c r="G3224" t="s">
        <v>995</v>
      </c>
      <c r="H3224" t="s">
        <v>995</v>
      </c>
      <c r="I3224" t="s">
        <v>995</v>
      </c>
      <c r="J3224" t="s">
        <v>995</v>
      </c>
      <c r="K3224" t="s">
        <v>995</v>
      </c>
      <c r="L3224" t="s">
        <v>995</v>
      </c>
      <c r="M3224" t="s">
        <v>995</v>
      </c>
      <c r="N3224" t="s">
        <v>995</v>
      </c>
      <c r="O3224" t="s">
        <v>995</v>
      </c>
      <c r="P3224" t="s">
        <v>995</v>
      </c>
      <c r="Q3224" t="s">
        <v>995</v>
      </c>
      <c r="R3224" t="s">
        <v>995</v>
      </c>
      <c r="S3224" t="s">
        <v>995</v>
      </c>
      <c r="T3224" t="s">
        <v>995</v>
      </c>
      <c r="U3224" t="s">
        <v>995</v>
      </c>
      <c r="V3224" t="s">
        <v>995</v>
      </c>
      <c r="W3224" t="s">
        <v>995</v>
      </c>
      <c r="X3224" t="s">
        <v>995</v>
      </c>
      <c r="Y3224" t="s">
        <v>995</v>
      </c>
      <c r="Z3224" t="s">
        <v>995</v>
      </c>
      <c r="AA3224" t="s">
        <v>995</v>
      </c>
      <c r="AB3224" t="s">
        <v>995</v>
      </c>
      <c r="AC3224" t="s">
        <v>995</v>
      </c>
      <c r="AD3224" t="s">
        <v>995</v>
      </c>
      <c r="AE3224" t="s">
        <v>995</v>
      </c>
      <c r="AF3224" t="s">
        <v>995</v>
      </c>
      <c r="AG3224" t="s">
        <v>995</v>
      </c>
      <c r="AH3224" t="s">
        <v>995</v>
      </c>
      <c r="AI3224" t="s">
        <v>995</v>
      </c>
      <c r="AJ3224" t="s">
        <v>995</v>
      </c>
      <c r="AK3224" t="s">
        <v>995</v>
      </c>
      <c r="AL3224" t="s">
        <v>995</v>
      </c>
      <c r="AM3224" t="s">
        <v>995</v>
      </c>
      <c r="AN3224" t="s">
        <v>995</v>
      </c>
      <c r="AO3224" t="s">
        <v>995</v>
      </c>
      <c r="AP3224" t="s">
        <v>995</v>
      </c>
      <c r="AQ3224" s="286" t="s">
        <v>855</v>
      </c>
    </row>
    <row r="3225" spans="1:45" x14ac:dyDescent="0.3">
      <c r="A3225" s="285">
        <v>122341</v>
      </c>
      <c r="B3225" s="286" t="s">
        <v>539</v>
      </c>
      <c r="C3225" t="s">
        <v>995</v>
      </c>
      <c r="D3225" t="s">
        <v>995</v>
      </c>
      <c r="E3225" t="s">
        <v>995</v>
      </c>
      <c r="F3225" t="s">
        <v>995</v>
      </c>
      <c r="G3225" t="s">
        <v>995</v>
      </c>
      <c r="H3225" t="s">
        <v>995</v>
      </c>
      <c r="I3225" t="s">
        <v>995</v>
      </c>
      <c r="J3225" t="s">
        <v>995</v>
      </c>
      <c r="K3225" t="s">
        <v>995</v>
      </c>
      <c r="L3225" t="s">
        <v>995</v>
      </c>
      <c r="M3225" t="s">
        <v>995</v>
      </c>
      <c r="N3225" t="s">
        <v>995</v>
      </c>
      <c r="O3225" t="s">
        <v>995</v>
      </c>
      <c r="P3225" t="s">
        <v>995</v>
      </c>
      <c r="Q3225" t="s">
        <v>995</v>
      </c>
      <c r="R3225" t="s">
        <v>995</v>
      </c>
      <c r="S3225" t="s">
        <v>995</v>
      </c>
      <c r="T3225" t="s">
        <v>995</v>
      </c>
      <c r="U3225" t="s">
        <v>995</v>
      </c>
      <c r="V3225" t="s">
        <v>995</v>
      </c>
      <c r="W3225" t="s">
        <v>995</v>
      </c>
      <c r="X3225" t="s">
        <v>995</v>
      </c>
      <c r="Y3225" t="s">
        <v>995</v>
      </c>
      <c r="Z3225" t="s">
        <v>995</v>
      </c>
      <c r="AA3225" t="s">
        <v>995</v>
      </c>
      <c r="AB3225" t="s">
        <v>995</v>
      </c>
      <c r="AC3225" t="s">
        <v>995</v>
      </c>
      <c r="AD3225" t="s">
        <v>995</v>
      </c>
      <c r="AE3225" t="s">
        <v>995</v>
      </c>
      <c r="AF3225" t="s">
        <v>995</v>
      </c>
      <c r="AG3225" t="s">
        <v>995</v>
      </c>
      <c r="AH3225" t="s">
        <v>995</v>
      </c>
      <c r="AI3225" t="s">
        <v>995</v>
      </c>
      <c r="AJ3225" t="s">
        <v>995</v>
      </c>
      <c r="AK3225" t="s">
        <v>995</v>
      </c>
      <c r="AL3225" t="s">
        <v>995</v>
      </c>
      <c r="AM3225" t="s">
        <v>995</v>
      </c>
      <c r="AN3225" t="s">
        <v>995</v>
      </c>
      <c r="AO3225" t="s">
        <v>995</v>
      </c>
      <c r="AP3225" t="s">
        <v>995</v>
      </c>
      <c r="AQ3225" s="286" t="s">
        <v>855</v>
      </c>
    </row>
    <row r="3226" spans="1:45" x14ac:dyDescent="0.3">
      <c r="A3226" s="285">
        <v>122342</v>
      </c>
      <c r="B3226" s="286" t="s">
        <v>539</v>
      </c>
      <c r="C3226" t="s">
        <v>995</v>
      </c>
      <c r="D3226" t="s">
        <v>995</v>
      </c>
      <c r="E3226" t="s">
        <v>995</v>
      </c>
      <c r="F3226" t="s">
        <v>995</v>
      </c>
      <c r="G3226" t="s">
        <v>995</v>
      </c>
      <c r="H3226" t="s">
        <v>995</v>
      </c>
      <c r="I3226" t="s">
        <v>995</v>
      </c>
      <c r="J3226" t="s">
        <v>995</v>
      </c>
      <c r="K3226" t="s">
        <v>995</v>
      </c>
      <c r="L3226" t="s">
        <v>995</v>
      </c>
      <c r="M3226" t="s">
        <v>995</v>
      </c>
      <c r="N3226" t="s">
        <v>995</v>
      </c>
      <c r="O3226" t="s">
        <v>995</v>
      </c>
      <c r="P3226" t="s">
        <v>995</v>
      </c>
      <c r="Q3226" t="s">
        <v>995</v>
      </c>
      <c r="R3226" t="s">
        <v>995</v>
      </c>
      <c r="S3226" t="s">
        <v>995</v>
      </c>
      <c r="T3226" t="s">
        <v>995</v>
      </c>
      <c r="U3226" t="s">
        <v>995</v>
      </c>
      <c r="V3226" t="s">
        <v>995</v>
      </c>
      <c r="W3226" t="s">
        <v>995</v>
      </c>
      <c r="X3226" t="s">
        <v>995</v>
      </c>
      <c r="Y3226" t="s">
        <v>995</v>
      </c>
      <c r="Z3226" t="s">
        <v>995</v>
      </c>
      <c r="AA3226" t="s">
        <v>995</v>
      </c>
      <c r="AB3226" t="s">
        <v>995</v>
      </c>
      <c r="AC3226" t="s">
        <v>995</v>
      </c>
      <c r="AD3226" t="s">
        <v>995</v>
      </c>
      <c r="AE3226" t="s">
        <v>995</v>
      </c>
      <c r="AF3226" t="s">
        <v>995</v>
      </c>
      <c r="AG3226" t="s">
        <v>995</v>
      </c>
      <c r="AH3226" t="s">
        <v>995</v>
      </c>
      <c r="AI3226" t="s">
        <v>995</v>
      </c>
      <c r="AJ3226" t="s">
        <v>995</v>
      </c>
      <c r="AK3226" t="s">
        <v>995</v>
      </c>
      <c r="AL3226" t="s">
        <v>995</v>
      </c>
      <c r="AM3226" t="s">
        <v>995</v>
      </c>
      <c r="AN3226" t="s">
        <v>995</v>
      </c>
      <c r="AO3226" t="s">
        <v>995</v>
      </c>
      <c r="AP3226" t="s">
        <v>995</v>
      </c>
      <c r="AQ3226" s="286" t="s">
        <v>855</v>
      </c>
    </row>
    <row r="3227" spans="1:45" ht="21.6" x14ac:dyDescent="0.3">
      <c r="A3227" s="285">
        <v>122343</v>
      </c>
      <c r="B3227" s="286" t="s">
        <v>61</v>
      </c>
      <c r="C3227" t="s">
        <v>226</v>
      </c>
      <c r="D3227" t="s">
        <v>226</v>
      </c>
      <c r="E3227" t="s">
        <v>226</v>
      </c>
      <c r="F3227" t="s">
        <v>226</v>
      </c>
      <c r="G3227" t="s">
        <v>226</v>
      </c>
      <c r="H3227" t="s">
        <v>226</v>
      </c>
      <c r="I3227" t="s">
        <v>226</v>
      </c>
      <c r="J3227" t="s">
        <v>226</v>
      </c>
      <c r="K3227" t="s">
        <v>226</v>
      </c>
      <c r="L3227" t="s">
        <v>226</v>
      </c>
      <c r="M3227" t="s">
        <v>224</v>
      </c>
      <c r="N3227" t="s">
        <v>224</v>
      </c>
      <c r="O3227" t="s">
        <v>226</v>
      </c>
      <c r="P3227" t="s">
        <v>226</v>
      </c>
      <c r="Q3227" t="s">
        <v>226</v>
      </c>
      <c r="R3227" t="s">
        <v>226</v>
      </c>
      <c r="S3227" t="s">
        <v>226</v>
      </c>
      <c r="T3227" t="s">
        <v>226</v>
      </c>
      <c r="U3227" t="s">
        <v>226</v>
      </c>
      <c r="V3227" t="s">
        <v>226</v>
      </c>
      <c r="W3227" t="s">
        <v>226</v>
      </c>
      <c r="X3227" t="s">
        <v>226</v>
      </c>
      <c r="Y3227" t="s">
        <v>226</v>
      </c>
      <c r="Z3227" t="s">
        <v>226</v>
      </c>
      <c r="AA3227" t="s">
        <v>224</v>
      </c>
      <c r="AB3227" t="s">
        <v>226</v>
      </c>
      <c r="AC3227" t="s">
        <v>226</v>
      </c>
      <c r="AD3227" t="s">
        <v>226</v>
      </c>
      <c r="AE3227" t="s">
        <v>226</v>
      </c>
      <c r="AF3227" t="s">
        <v>225</v>
      </c>
      <c r="AG3227" t="s">
        <v>226</v>
      </c>
      <c r="AH3227" t="s">
        <v>225</v>
      </c>
      <c r="AI3227" t="s">
        <v>226</v>
      </c>
      <c r="AJ3227" t="s">
        <v>225</v>
      </c>
      <c r="AK3227" t="s">
        <v>225</v>
      </c>
      <c r="AL3227" t="s">
        <v>226</v>
      </c>
      <c r="AM3227" t="s">
        <v>225</v>
      </c>
      <c r="AN3227" t="s">
        <v>226</v>
      </c>
      <c r="AO3227" t="s">
        <v>226</v>
      </c>
      <c r="AP3227" t="s">
        <v>225</v>
      </c>
      <c r="AQ3227" s="286" t="s">
        <v>394</v>
      </c>
      <c r="AR3227" s="305"/>
      <c r="AS3227" s="235"/>
    </row>
    <row r="3228" spans="1:45" x14ac:dyDescent="0.3">
      <c r="A3228" s="285">
        <v>122345</v>
      </c>
      <c r="B3228" s="286" t="s">
        <v>539</v>
      </c>
      <c r="C3228" t="s">
        <v>995</v>
      </c>
      <c r="D3228" t="s">
        <v>995</v>
      </c>
      <c r="E3228" t="s">
        <v>995</v>
      </c>
      <c r="F3228" t="s">
        <v>995</v>
      </c>
      <c r="G3228" t="s">
        <v>995</v>
      </c>
      <c r="H3228" t="s">
        <v>995</v>
      </c>
      <c r="I3228" t="s">
        <v>995</v>
      </c>
      <c r="J3228" t="s">
        <v>995</v>
      </c>
      <c r="K3228" t="s">
        <v>995</v>
      </c>
      <c r="L3228" t="s">
        <v>995</v>
      </c>
      <c r="M3228" t="s">
        <v>995</v>
      </c>
      <c r="N3228" t="s">
        <v>995</v>
      </c>
      <c r="O3228" t="s">
        <v>995</v>
      </c>
      <c r="P3228" t="s">
        <v>995</v>
      </c>
      <c r="Q3228" t="s">
        <v>995</v>
      </c>
      <c r="R3228" t="s">
        <v>995</v>
      </c>
      <c r="S3228" t="s">
        <v>995</v>
      </c>
      <c r="T3228" t="s">
        <v>995</v>
      </c>
      <c r="U3228" t="s">
        <v>995</v>
      </c>
      <c r="V3228" t="s">
        <v>995</v>
      </c>
      <c r="W3228" t="s">
        <v>995</v>
      </c>
      <c r="X3228" t="s">
        <v>995</v>
      </c>
      <c r="Y3228" t="s">
        <v>995</v>
      </c>
      <c r="Z3228" t="s">
        <v>995</v>
      </c>
      <c r="AA3228" t="s">
        <v>995</v>
      </c>
      <c r="AB3228" t="s">
        <v>995</v>
      </c>
      <c r="AC3228" t="s">
        <v>995</v>
      </c>
      <c r="AD3228" t="s">
        <v>995</v>
      </c>
      <c r="AE3228" t="s">
        <v>995</v>
      </c>
      <c r="AF3228" t="s">
        <v>995</v>
      </c>
      <c r="AG3228" t="s">
        <v>995</v>
      </c>
      <c r="AH3228" t="s">
        <v>995</v>
      </c>
      <c r="AI3228" t="s">
        <v>995</v>
      </c>
      <c r="AJ3228" t="s">
        <v>995</v>
      </c>
      <c r="AK3228" t="s">
        <v>995</v>
      </c>
      <c r="AL3228" t="s">
        <v>995</v>
      </c>
      <c r="AM3228" t="s">
        <v>995</v>
      </c>
      <c r="AN3228" t="s">
        <v>995</v>
      </c>
      <c r="AO3228" t="s">
        <v>995</v>
      </c>
      <c r="AP3228" t="s">
        <v>995</v>
      </c>
      <c r="AQ3228" s="286" t="s">
        <v>855</v>
      </c>
    </row>
    <row r="3229" spans="1:45" ht="28.8" x14ac:dyDescent="0.3">
      <c r="A3229" s="285">
        <v>122346</v>
      </c>
      <c r="B3229" s="286" t="s">
        <v>67</v>
      </c>
      <c r="C3229" t="s">
        <v>226</v>
      </c>
      <c r="D3229" t="s">
        <v>224</v>
      </c>
      <c r="E3229" t="s">
        <v>224</v>
      </c>
      <c r="F3229" t="s">
        <v>224</v>
      </c>
      <c r="G3229" t="s">
        <v>224</v>
      </c>
      <c r="H3229" t="s">
        <v>226</v>
      </c>
      <c r="I3229" t="s">
        <v>226</v>
      </c>
      <c r="J3229" t="s">
        <v>224</v>
      </c>
      <c r="K3229" t="s">
        <v>225</v>
      </c>
      <c r="L3229" t="s">
        <v>226</v>
      </c>
      <c r="M3229" t="s">
        <v>225</v>
      </c>
      <c r="N3229" t="s">
        <v>224</v>
      </c>
      <c r="O3229" t="s">
        <v>226</v>
      </c>
      <c r="P3229" t="s">
        <v>226</v>
      </c>
      <c r="Q3229" t="s">
        <v>226</v>
      </c>
      <c r="R3229" t="s">
        <v>226</v>
      </c>
      <c r="S3229" t="s">
        <v>226</v>
      </c>
      <c r="T3229" t="s">
        <v>225</v>
      </c>
      <c r="U3229" t="s">
        <v>226</v>
      </c>
      <c r="V3229" t="s">
        <v>226</v>
      </c>
      <c r="W3229" t="s">
        <v>224</v>
      </c>
      <c r="X3229" t="s">
        <v>226</v>
      </c>
      <c r="Y3229" t="s">
        <v>226</v>
      </c>
      <c r="Z3229" t="s">
        <v>226</v>
      </c>
      <c r="AA3229" t="s">
        <v>225</v>
      </c>
      <c r="AB3229" t="s">
        <v>226</v>
      </c>
      <c r="AC3229" t="s">
        <v>224</v>
      </c>
      <c r="AD3229" t="s">
        <v>224</v>
      </c>
      <c r="AE3229" t="s">
        <v>224</v>
      </c>
      <c r="AF3229" t="s">
        <v>224</v>
      </c>
      <c r="AG3229" t="s">
        <v>225</v>
      </c>
      <c r="AH3229" t="s">
        <v>225</v>
      </c>
      <c r="AI3229" t="s">
        <v>225</v>
      </c>
      <c r="AJ3229" t="s">
        <v>225</v>
      </c>
      <c r="AK3229" t="s">
        <v>225</v>
      </c>
      <c r="AL3229" t="s">
        <v>394</v>
      </c>
      <c r="AM3229" t="s">
        <v>394</v>
      </c>
      <c r="AN3229" t="s">
        <v>394</v>
      </c>
      <c r="AO3229" t="s">
        <v>394</v>
      </c>
      <c r="AP3229" t="s">
        <v>394</v>
      </c>
      <c r="AQ3229" s="286" t="s">
        <v>394</v>
      </c>
      <c r="AR3229" s="305"/>
      <c r="AS3229" s="235"/>
    </row>
    <row r="3230" spans="1:45" x14ac:dyDescent="0.3">
      <c r="A3230" s="285">
        <v>122347</v>
      </c>
      <c r="B3230" s="286" t="s">
        <v>61</v>
      </c>
      <c r="AQ3230" s="286" t="s">
        <v>394</v>
      </c>
    </row>
    <row r="3231" spans="1:45" ht="21.6" x14ac:dyDescent="0.3">
      <c r="A3231" s="285">
        <v>122348</v>
      </c>
      <c r="B3231" s="286" t="s">
        <v>61</v>
      </c>
      <c r="C3231" t="s">
        <v>226</v>
      </c>
      <c r="D3231" t="s">
        <v>226</v>
      </c>
      <c r="E3231" t="s">
        <v>226</v>
      </c>
      <c r="F3231" t="s">
        <v>226</v>
      </c>
      <c r="G3231" t="s">
        <v>226</v>
      </c>
      <c r="H3231" t="s">
        <v>226</v>
      </c>
      <c r="I3231" t="s">
        <v>224</v>
      </c>
      <c r="J3231" t="s">
        <v>224</v>
      </c>
      <c r="K3231" t="s">
        <v>226</v>
      </c>
      <c r="L3231" t="s">
        <v>226</v>
      </c>
      <c r="M3231" t="s">
        <v>226</v>
      </c>
      <c r="N3231" t="s">
        <v>225</v>
      </c>
      <c r="O3231" t="s">
        <v>226</v>
      </c>
      <c r="P3231" t="s">
        <v>224</v>
      </c>
      <c r="Q3231" t="s">
        <v>226</v>
      </c>
      <c r="R3231" t="s">
        <v>226</v>
      </c>
      <c r="S3231" t="s">
        <v>226</v>
      </c>
      <c r="T3231" t="s">
        <v>226</v>
      </c>
      <c r="U3231" t="s">
        <v>226</v>
      </c>
      <c r="V3231" t="s">
        <v>226</v>
      </c>
      <c r="W3231" t="s">
        <v>226</v>
      </c>
      <c r="X3231" t="s">
        <v>226</v>
      </c>
      <c r="Y3231" t="s">
        <v>226</v>
      </c>
      <c r="Z3231" t="s">
        <v>225</v>
      </c>
      <c r="AA3231" t="s">
        <v>226</v>
      </c>
      <c r="AB3231" t="s">
        <v>226</v>
      </c>
      <c r="AC3231" t="s">
        <v>226</v>
      </c>
      <c r="AD3231" t="s">
        <v>226</v>
      </c>
      <c r="AE3231" t="s">
        <v>225</v>
      </c>
      <c r="AF3231" t="s">
        <v>224</v>
      </c>
      <c r="AG3231" t="s">
        <v>226</v>
      </c>
      <c r="AH3231" t="s">
        <v>224</v>
      </c>
      <c r="AI3231" t="s">
        <v>226</v>
      </c>
      <c r="AJ3231" t="s">
        <v>226</v>
      </c>
      <c r="AK3231" t="s">
        <v>224</v>
      </c>
      <c r="AL3231" t="s">
        <v>226</v>
      </c>
      <c r="AM3231" t="s">
        <v>224</v>
      </c>
      <c r="AN3231" t="s">
        <v>226</v>
      </c>
      <c r="AO3231" t="s">
        <v>226</v>
      </c>
      <c r="AP3231" t="s">
        <v>226</v>
      </c>
      <c r="AQ3231" s="286" t="s">
        <v>394</v>
      </c>
      <c r="AR3231" s="305"/>
      <c r="AS3231" s="235"/>
    </row>
    <row r="3232" spans="1:45" x14ac:dyDescent="0.3">
      <c r="A3232" s="285">
        <v>122350</v>
      </c>
      <c r="B3232" s="286" t="s">
        <v>539</v>
      </c>
      <c r="C3232" t="s">
        <v>995</v>
      </c>
      <c r="D3232" t="s">
        <v>995</v>
      </c>
      <c r="E3232" t="s">
        <v>995</v>
      </c>
      <c r="F3232" t="s">
        <v>995</v>
      </c>
      <c r="G3232" t="s">
        <v>995</v>
      </c>
      <c r="H3232" t="s">
        <v>995</v>
      </c>
      <c r="I3232" t="s">
        <v>995</v>
      </c>
      <c r="J3232" t="s">
        <v>995</v>
      </c>
      <c r="K3232" t="s">
        <v>995</v>
      </c>
      <c r="L3232" t="s">
        <v>995</v>
      </c>
      <c r="M3232" t="s">
        <v>995</v>
      </c>
      <c r="N3232" t="s">
        <v>995</v>
      </c>
      <c r="O3232" t="s">
        <v>995</v>
      </c>
      <c r="P3232" t="s">
        <v>995</v>
      </c>
      <c r="Q3232" t="s">
        <v>995</v>
      </c>
      <c r="R3232" t="s">
        <v>995</v>
      </c>
      <c r="S3232" t="s">
        <v>995</v>
      </c>
      <c r="T3232" t="s">
        <v>995</v>
      </c>
      <c r="U3232" t="s">
        <v>995</v>
      </c>
      <c r="V3232" t="s">
        <v>995</v>
      </c>
      <c r="W3232" t="s">
        <v>995</v>
      </c>
      <c r="X3232" t="s">
        <v>995</v>
      </c>
      <c r="Y3232" t="s">
        <v>995</v>
      </c>
      <c r="Z3232" t="s">
        <v>995</v>
      </c>
      <c r="AA3232" t="s">
        <v>995</v>
      </c>
      <c r="AB3232" t="s">
        <v>995</v>
      </c>
      <c r="AC3232" t="s">
        <v>995</v>
      </c>
      <c r="AD3232" t="s">
        <v>995</v>
      </c>
      <c r="AE3232" t="s">
        <v>995</v>
      </c>
      <c r="AF3232" t="s">
        <v>995</v>
      </c>
      <c r="AG3232" t="s">
        <v>995</v>
      </c>
      <c r="AH3232" t="s">
        <v>995</v>
      </c>
      <c r="AI3232" t="s">
        <v>995</v>
      </c>
      <c r="AJ3232" t="s">
        <v>995</v>
      </c>
      <c r="AK3232" t="s">
        <v>995</v>
      </c>
      <c r="AL3232" t="s">
        <v>995</v>
      </c>
      <c r="AM3232" t="s">
        <v>995</v>
      </c>
      <c r="AN3232" t="s">
        <v>995</v>
      </c>
      <c r="AO3232" t="s">
        <v>995</v>
      </c>
      <c r="AP3232" t="s">
        <v>995</v>
      </c>
      <c r="AQ3232" s="286" t="s">
        <v>855</v>
      </c>
    </row>
    <row r="3233" spans="1:45" ht="21.6" x14ac:dyDescent="0.3">
      <c r="A3233" s="285">
        <v>122351</v>
      </c>
      <c r="B3233" s="286" t="s">
        <v>61</v>
      </c>
      <c r="C3233" t="s">
        <v>226</v>
      </c>
      <c r="D3233" t="s">
        <v>226</v>
      </c>
      <c r="E3233" t="s">
        <v>224</v>
      </c>
      <c r="F3233" t="s">
        <v>224</v>
      </c>
      <c r="G3233" t="s">
        <v>224</v>
      </c>
      <c r="H3233" t="s">
        <v>226</v>
      </c>
      <c r="I3233" t="s">
        <v>225</v>
      </c>
      <c r="J3233" t="s">
        <v>226</v>
      </c>
      <c r="K3233" t="s">
        <v>226</v>
      </c>
      <c r="L3233" t="s">
        <v>226</v>
      </c>
      <c r="M3233" t="s">
        <v>224</v>
      </c>
      <c r="N3233" t="s">
        <v>226</v>
      </c>
      <c r="O3233" t="s">
        <v>226</v>
      </c>
      <c r="P3233" t="s">
        <v>226</v>
      </c>
      <c r="Q3233" t="s">
        <v>226</v>
      </c>
      <c r="R3233" t="s">
        <v>226</v>
      </c>
      <c r="S3233" t="s">
        <v>226</v>
      </c>
      <c r="T3233" t="s">
        <v>226</v>
      </c>
      <c r="U3233" t="s">
        <v>224</v>
      </c>
      <c r="V3233" t="s">
        <v>226</v>
      </c>
      <c r="W3233" t="s">
        <v>226</v>
      </c>
      <c r="X3233" t="s">
        <v>226</v>
      </c>
      <c r="Y3233" t="s">
        <v>226</v>
      </c>
      <c r="Z3233" t="s">
        <v>226</v>
      </c>
      <c r="AA3233" t="s">
        <v>226</v>
      </c>
      <c r="AB3233" t="s">
        <v>226</v>
      </c>
      <c r="AC3233" t="s">
        <v>224</v>
      </c>
      <c r="AD3233" t="s">
        <v>226</v>
      </c>
      <c r="AE3233" t="s">
        <v>226</v>
      </c>
      <c r="AF3233" t="s">
        <v>224</v>
      </c>
      <c r="AG3233" t="s">
        <v>226</v>
      </c>
      <c r="AH3233" t="s">
        <v>224</v>
      </c>
      <c r="AI3233" t="s">
        <v>226</v>
      </c>
      <c r="AJ3233" t="s">
        <v>226</v>
      </c>
      <c r="AK3233" t="s">
        <v>226</v>
      </c>
      <c r="AL3233" t="s">
        <v>225</v>
      </c>
      <c r="AM3233" t="s">
        <v>224</v>
      </c>
      <c r="AN3233" t="s">
        <v>226</v>
      </c>
      <c r="AO3233" t="s">
        <v>225</v>
      </c>
      <c r="AP3233" t="s">
        <v>226</v>
      </c>
      <c r="AQ3233" s="286" t="s">
        <v>394</v>
      </c>
      <c r="AR3233" s="305"/>
      <c r="AS3233" s="235"/>
    </row>
    <row r="3234" spans="1:45" x14ac:dyDescent="0.3">
      <c r="A3234" s="285">
        <v>122352</v>
      </c>
      <c r="B3234" s="286" t="s">
        <v>540</v>
      </c>
      <c r="C3234" t="s">
        <v>995</v>
      </c>
      <c r="D3234" t="s">
        <v>995</v>
      </c>
      <c r="E3234" t="s">
        <v>995</v>
      </c>
      <c r="F3234" t="s">
        <v>995</v>
      </c>
      <c r="G3234" t="s">
        <v>995</v>
      </c>
      <c r="H3234" t="s">
        <v>995</v>
      </c>
      <c r="I3234" t="s">
        <v>995</v>
      </c>
      <c r="J3234" t="s">
        <v>995</v>
      </c>
      <c r="K3234" t="s">
        <v>995</v>
      </c>
      <c r="L3234" t="s">
        <v>995</v>
      </c>
      <c r="M3234" t="s">
        <v>995</v>
      </c>
      <c r="N3234" t="s">
        <v>995</v>
      </c>
      <c r="O3234" t="s">
        <v>995</v>
      </c>
      <c r="P3234" t="s">
        <v>995</v>
      </c>
      <c r="Q3234" t="s">
        <v>995</v>
      </c>
      <c r="R3234" t="s">
        <v>995</v>
      </c>
      <c r="S3234" t="s">
        <v>995</v>
      </c>
      <c r="T3234" t="s">
        <v>995</v>
      </c>
      <c r="U3234" t="s">
        <v>995</v>
      </c>
      <c r="V3234" t="s">
        <v>995</v>
      </c>
      <c r="W3234" t="s">
        <v>995</v>
      </c>
      <c r="X3234" t="s">
        <v>995</v>
      </c>
      <c r="Y3234" t="s">
        <v>995</v>
      </c>
      <c r="Z3234" t="s">
        <v>995</v>
      </c>
      <c r="AA3234" t="s">
        <v>995</v>
      </c>
      <c r="AB3234" t="s">
        <v>995</v>
      </c>
      <c r="AC3234" t="s">
        <v>995</v>
      </c>
      <c r="AD3234" t="s">
        <v>995</v>
      </c>
      <c r="AE3234" t="s">
        <v>995</v>
      </c>
      <c r="AF3234" t="s">
        <v>995</v>
      </c>
      <c r="AG3234" t="s">
        <v>995</v>
      </c>
      <c r="AH3234" t="s">
        <v>995</v>
      </c>
      <c r="AI3234" t="s">
        <v>995</v>
      </c>
      <c r="AJ3234" t="s">
        <v>995</v>
      </c>
      <c r="AK3234" t="s">
        <v>995</v>
      </c>
      <c r="AL3234" t="s">
        <v>995</v>
      </c>
      <c r="AM3234" t="s">
        <v>995</v>
      </c>
      <c r="AN3234" t="s">
        <v>995</v>
      </c>
      <c r="AO3234" t="s">
        <v>995</v>
      </c>
      <c r="AP3234" t="s">
        <v>995</v>
      </c>
      <c r="AQ3234" s="286" t="s">
        <v>855</v>
      </c>
    </row>
    <row r="3235" spans="1:45" x14ac:dyDescent="0.3">
      <c r="A3235" s="285">
        <v>122353</v>
      </c>
      <c r="B3235" s="286" t="s">
        <v>539</v>
      </c>
      <c r="C3235" t="s">
        <v>995</v>
      </c>
      <c r="D3235" t="s">
        <v>995</v>
      </c>
      <c r="E3235" t="s">
        <v>995</v>
      </c>
      <c r="F3235" t="s">
        <v>995</v>
      </c>
      <c r="G3235" t="s">
        <v>995</v>
      </c>
      <c r="H3235" t="s">
        <v>995</v>
      </c>
      <c r="I3235" t="s">
        <v>995</v>
      </c>
      <c r="J3235" t="s">
        <v>995</v>
      </c>
      <c r="K3235" t="s">
        <v>995</v>
      </c>
      <c r="L3235" t="s">
        <v>995</v>
      </c>
      <c r="M3235" t="s">
        <v>995</v>
      </c>
      <c r="N3235" t="s">
        <v>995</v>
      </c>
      <c r="O3235" t="s">
        <v>995</v>
      </c>
      <c r="P3235" t="s">
        <v>995</v>
      </c>
      <c r="Q3235" t="s">
        <v>995</v>
      </c>
      <c r="R3235" t="s">
        <v>995</v>
      </c>
      <c r="S3235" t="s">
        <v>995</v>
      </c>
      <c r="T3235" t="s">
        <v>995</v>
      </c>
      <c r="U3235" t="s">
        <v>995</v>
      </c>
      <c r="V3235" t="s">
        <v>995</v>
      </c>
      <c r="W3235" t="s">
        <v>995</v>
      </c>
      <c r="X3235" t="s">
        <v>995</v>
      </c>
      <c r="Y3235" t="s">
        <v>995</v>
      </c>
      <c r="Z3235" t="s">
        <v>995</v>
      </c>
      <c r="AA3235" t="s">
        <v>995</v>
      </c>
      <c r="AB3235" t="s">
        <v>995</v>
      </c>
      <c r="AC3235" t="s">
        <v>995</v>
      </c>
      <c r="AD3235" t="s">
        <v>995</v>
      </c>
      <c r="AE3235" t="s">
        <v>995</v>
      </c>
      <c r="AF3235" t="s">
        <v>995</v>
      </c>
      <c r="AG3235" t="s">
        <v>995</v>
      </c>
      <c r="AH3235" t="s">
        <v>995</v>
      </c>
      <c r="AI3235" t="s">
        <v>995</v>
      </c>
      <c r="AJ3235" t="s">
        <v>995</v>
      </c>
      <c r="AK3235" t="s">
        <v>995</v>
      </c>
      <c r="AL3235" t="s">
        <v>995</v>
      </c>
      <c r="AM3235" t="s">
        <v>995</v>
      </c>
      <c r="AN3235" t="s">
        <v>995</v>
      </c>
      <c r="AO3235" t="s">
        <v>995</v>
      </c>
      <c r="AP3235" t="s">
        <v>995</v>
      </c>
      <c r="AQ3235" s="286" t="s">
        <v>855</v>
      </c>
    </row>
    <row r="3236" spans="1:45" x14ac:dyDescent="0.3">
      <c r="A3236" s="285">
        <v>122354</v>
      </c>
      <c r="B3236" s="286" t="s">
        <v>539</v>
      </c>
      <c r="C3236" t="s">
        <v>995</v>
      </c>
      <c r="D3236" t="s">
        <v>995</v>
      </c>
      <c r="E3236" t="s">
        <v>995</v>
      </c>
      <c r="F3236" t="s">
        <v>995</v>
      </c>
      <c r="G3236" t="s">
        <v>995</v>
      </c>
      <c r="H3236" t="s">
        <v>995</v>
      </c>
      <c r="I3236" t="s">
        <v>995</v>
      </c>
      <c r="J3236" t="s">
        <v>995</v>
      </c>
      <c r="K3236" t="s">
        <v>995</v>
      </c>
      <c r="L3236" t="s">
        <v>995</v>
      </c>
      <c r="M3236" t="s">
        <v>995</v>
      </c>
      <c r="N3236" t="s">
        <v>995</v>
      </c>
      <c r="O3236" t="s">
        <v>995</v>
      </c>
      <c r="P3236" t="s">
        <v>995</v>
      </c>
      <c r="Q3236" t="s">
        <v>995</v>
      </c>
      <c r="R3236" t="s">
        <v>995</v>
      </c>
      <c r="S3236" t="s">
        <v>995</v>
      </c>
      <c r="T3236" t="s">
        <v>995</v>
      </c>
      <c r="U3236" t="s">
        <v>995</v>
      </c>
      <c r="V3236" t="s">
        <v>995</v>
      </c>
      <c r="W3236" t="s">
        <v>995</v>
      </c>
      <c r="X3236" t="s">
        <v>995</v>
      </c>
      <c r="Y3236" t="s">
        <v>995</v>
      </c>
      <c r="Z3236" t="s">
        <v>995</v>
      </c>
      <c r="AA3236" t="s">
        <v>995</v>
      </c>
      <c r="AB3236" t="s">
        <v>995</v>
      </c>
      <c r="AC3236" t="s">
        <v>995</v>
      </c>
      <c r="AD3236" t="s">
        <v>995</v>
      </c>
      <c r="AE3236" t="s">
        <v>995</v>
      </c>
      <c r="AF3236" t="s">
        <v>995</v>
      </c>
      <c r="AG3236" t="s">
        <v>995</v>
      </c>
      <c r="AH3236" t="s">
        <v>995</v>
      </c>
      <c r="AI3236" t="s">
        <v>995</v>
      </c>
      <c r="AJ3236" t="s">
        <v>995</v>
      </c>
      <c r="AK3236" t="s">
        <v>995</v>
      </c>
      <c r="AL3236" t="s">
        <v>995</v>
      </c>
      <c r="AM3236" t="s">
        <v>995</v>
      </c>
      <c r="AN3236" t="s">
        <v>995</v>
      </c>
      <c r="AO3236" t="s">
        <v>995</v>
      </c>
      <c r="AP3236" t="s">
        <v>995</v>
      </c>
      <c r="AQ3236" s="286" t="s">
        <v>855</v>
      </c>
    </row>
    <row r="3237" spans="1:45" x14ac:dyDescent="0.3">
      <c r="A3237" s="285">
        <v>122355</v>
      </c>
      <c r="B3237" s="286" t="s">
        <v>539</v>
      </c>
      <c r="C3237" t="s">
        <v>995</v>
      </c>
      <c r="D3237" t="s">
        <v>995</v>
      </c>
      <c r="E3237" t="s">
        <v>995</v>
      </c>
      <c r="F3237" t="s">
        <v>995</v>
      </c>
      <c r="G3237" t="s">
        <v>995</v>
      </c>
      <c r="H3237" t="s">
        <v>995</v>
      </c>
      <c r="I3237" t="s">
        <v>995</v>
      </c>
      <c r="J3237" t="s">
        <v>995</v>
      </c>
      <c r="K3237" t="s">
        <v>995</v>
      </c>
      <c r="L3237" t="s">
        <v>995</v>
      </c>
      <c r="M3237" t="s">
        <v>995</v>
      </c>
      <c r="N3237" t="s">
        <v>995</v>
      </c>
      <c r="O3237" t="s">
        <v>995</v>
      </c>
      <c r="P3237" t="s">
        <v>995</v>
      </c>
      <c r="Q3237" t="s">
        <v>995</v>
      </c>
      <c r="R3237" t="s">
        <v>995</v>
      </c>
      <c r="S3237" t="s">
        <v>995</v>
      </c>
      <c r="T3237" t="s">
        <v>995</v>
      </c>
      <c r="U3237" t="s">
        <v>995</v>
      </c>
      <c r="V3237" t="s">
        <v>995</v>
      </c>
      <c r="W3237" t="s">
        <v>995</v>
      </c>
      <c r="X3237" t="s">
        <v>995</v>
      </c>
      <c r="Y3237" t="s">
        <v>995</v>
      </c>
      <c r="Z3237" t="s">
        <v>995</v>
      </c>
      <c r="AA3237" t="s">
        <v>995</v>
      </c>
      <c r="AB3237" t="s">
        <v>995</v>
      </c>
      <c r="AC3237" t="s">
        <v>995</v>
      </c>
      <c r="AD3237" t="s">
        <v>995</v>
      </c>
      <c r="AE3237" t="s">
        <v>995</v>
      </c>
      <c r="AF3237" t="s">
        <v>995</v>
      </c>
      <c r="AG3237" t="s">
        <v>995</v>
      </c>
      <c r="AH3237" t="s">
        <v>995</v>
      </c>
      <c r="AI3237" t="s">
        <v>995</v>
      </c>
      <c r="AJ3237" t="s">
        <v>995</v>
      </c>
      <c r="AK3237" t="s">
        <v>995</v>
      </c>
      <c r="AL3237" t="s">
        <v>995</v>
      </c>
      <c r="AM3237" t="s">
        <v>995</v>
      </c>
      <c r="AN3237" t="s">
        <v>995</v>
      </c>
      <c r="AO3237" t="s">
        <v>995</v>
      </c>
      <c r="AP3237" t="s">
        <v>995</v>
      </c>
      <c r="AQ3237" s="286" t="s">
        <v>855</v>
      </c>
    </row>
    <row r="3238" spans="1:45" x14ac:dyDescent="0.3">
      <c r="A3238" s="285">
        <v>122356</v>
      </c>
      <c r="B3238" s="286" t="s">
        <v>539</v>
      </c>
      <c r="C3238" t="s">
        <v>995</v>
      </c>
      <c r="D3238" t="s">
        <v>995</v>
      </c>
      <c r="E3238" t="s">
        <v>995</v>
      </c>
      <c r="F3238" t="s">
        <v>995</v>
      </c>
      <c r="G3238" t="s">
        <v>995</v>
      </c>
      <c r="H3238" t="s">
        <v>995</v>
      </c>
      <c r="I3238" t="s">
        <v>995</v>
      </c>
      <c r="J3238" t="s">
        <v>995</v>
      </c>
      <c r="K3238" t="s">
        <v>995</v>
      </c>
      <c r="L3238" t="s">
        <v>995</v>
      </c>
      <c r="M3238" t="s">
        <v>995</v>
      </c>
      <c r="N3238" t="s">
        <v>995</v>
      </c>
      <c r="O3238" t="s">
        <v>995</v>
      </c>
      <c r="P3238" t="s">
        <v>995</v>
      </c>
      <c r="Q3238" t="s">
        <v>995</v>
      </c>
      <c r="R3238" t="s">
        <v>995</v>
      </c>
      <c r="S3238" t="s">
        <v>995</v>
      </c>
      <c r="T3238" t="s">
        <v>995</v>
      </c>
      <c r="U3238" t="s">
        <v>995</v>
      </c>
      <c r="V3238" t="s">
        <v>995</v>
      </c>
      <c r="W3238" t="s">
        <v>995</v>
      </c>
      <c r="X3238" t="s">
        <v>995</v>
      </c>
      <c r="Y3238" t="s">
        <v>995</v>
      </c>
      <c r="Z3238" t="s">
        <v>995</v>
      </c>
      <c r="AA3238" t="s">
        <v>995</v>
      </c>
      <c r="AB3238" t="s">
        <v>995</v>
      </c>
      <c r="AC3238" t="s">
        <v>995</v>
      </c>
      <c r="AD3238" t="s">
        <v>995</v>
      </c>
      <c r="AE3238" t="s">
        <v>995</v>
      </c>
      <c r="AF3238" t="s">
        <v>995</v>
      </c>
      <c r="AG3238" t="s">
        <v>995</v>
      </c>
      <c r="AH3238" t="s">
        <v>995</v>
      </c>
      <c r="AI3238" t="s">
        <v>995</v>
      </c>
      <c r="AJ3238" t="s">
        <v>995</v>
      </c>
      <c r="AK3238" t="s">
        <v>995</v>
      </c>
      <c r="AL3238" t="s">
        <v>995</v>
      </c>
      <c r="AM3238" t="s">
        <v>995</v>
      </c>
      <c r="AN3238" t="s">
        <v>995</v>
      </c>
      <c r="AO3238" t="s">
        <v>995</v>
      </c>
      <c r="AP3238" t="s">
        <v>995</v>
      </c>
      <c r="AQ3238" s="286" t="s">
        <v>855</v>
      </c>
    </row>
    <row r="3239" spans="1:45" x14ac:dyDescent="0.3">
      <c r="A3239" s="285">
        <v>122357</v>
      </c>
      <c r="B3239" s="286" t="s">
        <v>61</v>
      </c>
      <c r="C3239" t="s">
        <v>995</v>
      </c>
      <c r="D3239" t="s">
        <v>995</v>
      </c>
      <c r="E3239" t="s">
        <v>995</v>
      </c>
      <c r="F3239" t="s">
        <v>995</v>
      </c>
      <c r="G3239" t="s">
        <v>995</v>
      </c>
      <c r="H3239" t="s">
        <v>995</v>
      </c>
      <c r="I3239" t="s">
        <v>995</v>
      </c>
      <c r="J3239" t="s">
        <v>995</v>
      </c>
      <c r="K3239" t="s">
        <v>995</v>
      </c>
      <c r="L3239" t="s">
        <v>995</v>
      </c>
      <c r="M3239" t="s">
        <v>995</v>
      </c>
      <c r="N3239" t="s">
        <v>995</v>
      </c>
      <c r="O3239" t="s">
        <v>995</v>
      </c>
      <c r="P3239" t="s">
        <v>995</v>
      </c>
      <c r="Q3239" t="s">
        <v>995</v>
      </c>
      <c r="R3239" t="s">
        <v>995</v>
      </c>
      <c r="S3239" t="s">
        <v>995</v>
      </c>
      <c r="T3239" t="s">
        <v>995</v>
      </c>
      <c r="U3239" t="s">
        <v>995</v>
      </c>
      <c r="V3239" t="s">
        <v>995</v>
      </c>
      <c r="W3239" t="s">
        <v>995</v>
      </c>
      <c r="X3239" t="s">
        <v>995</v>
      </c>
      <c r="Y3239" t="s">
        <v>995</v>
      </c>
      <c r="Z3239" t="s">
        <v>995</v>
      </c>
      <c r="AA3239" t="s">
        <v>995</v>
      </c>
      <c r="AB3239" t="s">
        <v>995</v>
      </c>
      <c r="AC3239" t="s">
        <v>995</v>
      </c>
      <c r="AD3239" t="s">
        <v>995</v>
      </c>
      <c r="AE3239" t="s">
        <v>995</v>
      </c>
      <c r="AF3239" t="s">
        <v>995</v>
      </c>
      <c r="AG3239" t="s">
        <v>995</v>
      </c>
      <c r="AH3239" t="s">
        <v>995</v>
      </c>
      <c r="AI3239" t="s">
        <v>995</v>
      </c>
      <c r="AJ3239" t="s">
        <v>995</v>
      </c>
      <c r="AK3239" t="s">
        <v>995</v>
      </c>
      <c r="AL3239" t="s">
        <v>995</v>
      </c>
      <c r="AM3239" t="s">
        <v>995</v>
      </c>
      <c r="AN3239" t="s">
        <v>995</v>
      </c>
      <c r="AO3239" t="s">
        <v>995</v>
      </c>
      <c r="AP3239" t="s">
        <v>995</v>
      </c>
      <c r="AQ3239" s="286" t="s">
        <v>855</v>
      </c>
    </row>
    <row r="3240" spans="1:45" ht="28.8" x14ac:dyDescent="0.3">
      <c r="A3240" s="285">
        <v>122358</v>
      </c>
      <c r="B3240" s="286" t="s">
        <v>67</v>
      </c>
      <c r="C3240" t="s">
        <v>226</v>
      </c>
      <c r="D3240" t="s">
        <v>226</v>
      </c>
      <c r="E3240" t="s">
        <v>226</v>
      </c>
      <c r="F3240" t="s">
        <v>226</v>
      </c>
      <c r="G3240" t="s">
        <v>226</v>
      </c>
      <c r="H3240" t="s">
        <v>226</v>
      </c>
      <c r="I3240" t="s">
        <v>226</v>
      </c>
      <c r="J3240" t="s">
        <v>224</v>
      </c>
      <c r="K3240" t="s">
        <v>226</v>
      </c>
      <c r="L3240" t="s">
        <v>224</v>
      </c>
      <c r="M3240" t="s">
        <v>224</v>
      </c>
      <c r="N3240" t="s">
        <v>224</v>
      </c>
      <c r="O3240" t="s">
        <v>226</v>
      </c>
      <c r="P3240" t="s">
        <v>226</v>
      </c>
      <c r="Q3240" t="s">
        <v>226</v>
      </c>
      <c r="R3240" t="s">
        <v>224</v>
      </c>
      <c r="S3240" t="s">
        <v>226</v>
      </c>
      <c r="T3240" t="s">
        <v>224</v>
      </c>
      <c r="U3240" t="s">
        <v>226</v>
      </c>
      <c r="V3240" t="s">
        <v>226</v>
      </c>
      <c r="W3240" t="s">
        <v>224</v>
      </c>
      <c r="X3240" t="s">
        <v>224</v>
      </c>
      <c r="Y3240" t="s">
        <v>224</v>
      </c>
      <c r="Z3240" t="s">
        <v>224</v>
      </c>
      <c r="AA3240" t="s">
        <v>224</v>
      </c>
      <c r="AB3240" t="s">
        <v>224</v>
      </c>
      <c r="AC3240" t="s">
        <v>224</v>
      </c>
      <c r="AD3240" t="s">
        <v>224</v>
      </c>
      <c r="AE3240" t="s">
        <v>224</v>
      </c>
      <c r="AF3240" t="s">
        <v>224</v>
      </c>
      <c r="AG3240" t="s">
        <v>225</v>
      </c>
      <c r="AH3240" t="s">
        <v>225</v>
      </c>
      <c r="AI3240" t="s">
        <v>225</v>
      </c>
      <c r="AJ3240" t="s">
        <v>225</v>
      </c>
      <c r="AK3240" t="s">
        <v>225</v>
      </c>
      <c r="AL3240" t="s">
        <v>394</v>
      </c>
      <c r="AM3240" t="s">
        <v>394</v>
      </c>
      <c r="AN3240" t="s">
        <v>394</v>
      </c>
      <c r="AO3240" t="s">
        <v>394</v>
      </c>
      <c r="AP3240" t="s">
        <v>394</v>
      </c>
      <c r="AQ3240" s="286" t="s">
        <v>394</v>
      </c>
      <c r="AR3240" s="305"/>
      <c r="AS3240" s="235"/>
    </row>
    <row r="3241" spans="1:45" x14ac:dyDescent="0.3">
      <c r="A3241" s="285">
        <v>122359</v>
      </c>
      <c r="B3241" s="286" t="s">
        <v>540</v>
      </c>
      <c r="C3241" t="s">
        <v>995</v>
      </c>
      <c r="D3241" t="s">
        <v>995</v>
      </c>
      <c r="E3241" t="s">
        <v>995</v>
      </c>
      <c r="F3241" t="s">
        <v>995</v>
      </c>
      <c r="G3241" t="s">
        <v>995</v>
      </c>
      <c r="H3241" t="s">
        <v>995</v>
      </c>
      <c r="I3241" t="s">
        <v>995</v>
      </c>
      <c r="J3241" t="s">
        <v>995</v>
      </c>
      <c r="K3241" t="s">
        <v>995</v>
      </c>
      <c r="L3241" t="s">
        <v>995</v>
      </c>
      <c r="M3241" t="s">
        <v>995</v>
      </c>
      <c r="N3241" t="s">
        <v>995</v>
      </c>
      <c r="O3241" t="s">
        <v>995</v>
      </c>
      <c r="P3241" t="s">
        <v>995</v>
      </c>
      <c r="Q3241" t="s">
        <v>995</v>
      </c>
      <c r="R3241" t="s">
        <v>995</v>
      </c>
      <c r="S3241" t="s">
        <v>995</v>
      </c>
      <c r="T3241" t="s">
        <v>995</v>
      </c>
      <c r="U3241" t="s">
        <v>995</v>
      </c>
      <c r="V3241" t="s">
        <v>995</v>
      </c>
      <c r="W3241" t="s">
        <v>995</v>
      </c>
      <c r="X3241" t="s">
        <v>995</v>
      </c>
      <c r="Y3241" t="s">
        <v>995</v>
      </c>
      <c r="Z3241" t="s">
        <v>995</v>
      </c>
      <c r="AA3241" t="s">
        <v>995</v>
      </c>
      <c r="AB3241" t="s">
        <v>995</v>
      </c>
      <c r="AC3241" t="s">
        <v>995</v>
      </c>
      <c r="AD3241" t="s">
        <v>995</v>
      </c>
      <c r="AE3241" t="s">
        <v>995</v>
      </c>
      <c r="AF3241" t="s">
        <v>995</v>
      </c>
      <c r="AG3241" t="s">
        <v>995</v>
      </c>
      <c r="AH3241" t="s">
        <v>995</v>
      </c>
      <c r="AI3241" t="s">
        <v>995</v>
      </c>
      <c r="AJ3241" t="s">
        <v>995</v>
      </c>
      <c r="AK3241" t="s">
        <v>995</v>
      </c>
      <c r="AL3241" t="s">
        <v>995</v>
      </c>
      <c r="AM3241" t="s">
        <v>995</v>
      </c>
      <c r="AN3241" t="s">
        <v>995</v>
      </c>
      <c r="AO3241" t="s">
        <v>995</v>
      </c>
      <c r="AP3241" t="s">
        <v>995</v>
      </c>
      <c r="AQ3241" s="286" t="s">
        <v>855</v>
      </c>
    </row>
    <row r="3242" spans="1:45" x14ac:dyDescent="0.3">
      <c r="A3242" s="285">
        <v>122360</v>
      </c>
      <c r="B3242" s="286" t="s">
        <v>539</v>
      </c>
      <c r="C3242" t="s">
        <v>995</v>
      </c>
      <c r="D3242" t="s">
        <v>995</v>
      </c>
      <c r="E3242" t="s">
        <v>995</v>
      </c>
      <c r="F3242" t="s">
        <v>995</v>
      </c>
      <c r="G3242" t="s">
        <v>995</v>
      </c>
      <c r="H3242" t="s">
        <v>995</v>
      </c>
      <c r="I3242" t="s">
        <v>995</v>
      </c>
      <c r="J3242" t="s">
        <v>995</v>
      </c>
      <c r="K3242" t="s">
        <v>995</v>
      </c>
      <c r="L3242" t="s">
        <v>995</v>
      </c>
      <c r="M3242" t="s">
        <v>995</v>
      </c>
      <c r="N3242" t="s">
        <v>995</v>
      </c>
      <c r="O3242" t="s">
        <v>995</v>
      </c>
      <c r="P3242" t="s">
        <v>995</v>
      </c>
      <c r="Q3242" t="s">
        <v>995</v>
      </c>
      <c r="R3242" t="s">
        <v>995</v>
      </c>
      <c r="S3242" t="s">
        <v>995</v>
      </c>
      <c r="T3242" t="s">
        <v>995</v>
      </c>
      <c r="U3242" t="s">
        <v>995</v>
      </c>
      <c r="V3242" t="s">
        <v>995</v>
      </c>
      <c r="W3242" t="s">
        <v>995</v>
      </c>
      <c r="X3242" t="s">
        <v>995</v>
      </c>
      <c r="Y3242" t="s">
        <v>995</v>
      </c>
      <c r="Z3242" t="s">
        <v>995</v>
      </c>
      <c r="AA3242" t="s">
        <v>995</v>
      </c>
      <c r="AB3242" t="s">
        <v>995</v>
      </c>
      <c r="AC3242" t="s">
        <v>995</v>
      </c>
      <c r="AD3242" t="s">
        <v>995</v>
      </c>
      <c r="AE3242" t="s">
        <v>995</v>
      </c>
      <c r="AF3242" t="s">
        <v>995</v>
      </c>
      <c r="AG3242" t="s">
        <v>995</v>
      </c>
      <c r="AH3242" t="s">
        <v>995</v>
      </c>
      <c r="AI3242" t="s">
        <v>995</v>
      </c>
      <c r="AJ3242" t="s">
        <v>995</v>
      </c>
      <c r="AK3242" t="s">
        <v>995</v>
      </c>
      <c r="AL3242" t="s">
        <v>995</v>
      </c>
      <c r="AM3242" t="s">
        <v>995</v>
      </c>
      <c r="AN3242" t="s">
        <v>995</v>
      </c>
      <c r="AO3242" t="s">
        <v>995</v>
      </c>
      <c r="AP3242" t="s">
        <v>995</v>
      </c>
      <c r="AQ3242" s="286" t="s">
        <v>855</v>
      </c>
    </row>
    <row r="3243" spans="1:45" x14ac:dyDescent="0.3">
      <c r="A3243" s="285">
        <v>122361</v>
      </c>
      <c r="B3243" s="286" t="s">
        <v>539</v>
      </c>
      <c r="C3243" t="s">
        <v>995</v>
      </c>
      <c r="D3243" t="s">
        <v>995</v>
      </c>
      <c r="E3243" t="s">
        <v>995</v>
      </c>
      <c r="F3243" t="s">
        <v>995</v>
      </c>
      <c r="G3243" t="s">
        <v>995</v>
      </c>
      <c r="H3243" t="s">
        <v>995</v>
      </c>
      <c r="I3243" t="s">
        <v>995</v>
      </c>
      <c r="J3243" t="s">
        <v>995</v>
      </c>
      <c r="K3243" t="s">
        <v>995</v>
      </c>
      <c r="L3243" t="s">
        <v>995</v>
      </c>
      <c r="M3243" t="s">
        <v>995</v>
      </c>
      <c r="N3243" t="s">
        <v>995</v>
      </c>
      <c r="O3243" t="s">
        <v>995</v>
      </c>
      <c r="P3243" t="s">
        <v>995</v>
      </c>
      <c r="Q3243" t="s">
        <v>995</v>
      </c>
      <c r="R3243" t="s">
        <v>995</v>
      </c>
      <c r="S3243" t="s">
        <v>995</v>
      </c>
      <c r="T3243" t="s">
        <v>995</v>
      </c>
      <c r="U3243" t="s">
        <v>995</v>
      </c>
      <c r="V3243" t="s">
        <v>995</v>
      </c>
      <c r="W3243" t="s">
        <v>995</v>
      </c>
      <c r="X3243" t="s">
        <v>995</v>
      </c>
      <c r="Y3243" t="s">
        <v>995</v>
      </c>
      <c r="Z3243" t="s">
        <v>995</v>
      </c>
      <c r="AA3243" t="s">
        <v>995</v>
      </c>
      <c r="AB3243" t="s">
        <v>995</v>
      </c>
      <c r="AC3243" t="s">
        <v>995</v>
      </c>
      <c r="AD3243" t="s">
        <v>995</v>
      </c>
      <c r="AE3243" t="s">
        <v>995</v>
      </c>
      <c r="AF3243" t="s">
        <v>995</v>
      </c>
      <c r="AG3243" t="s">
        <v>995</v>
      </c>
      <c r="AH3243" t="s">
        <v>995</v>
      </c>
      <c r="AI3243" t="s">
        <v>995</v>
      </c>
      <c r="AJ3243" t="s">
        <v>995</v>
      </c>
      <c r="AK3243" t="s">
        <v>995</v>
      </c>
      <c r="AL3243" t="s">
        <v>995</v>
      </c>
      <c r="AM3243" t="s">
        <v>995</v>
      </c>
      <c r="AN3243" t="s">
        <v>995</v>
      </c>
      <c r="AO3243" t="s">
        <v>995</v>
      </c>
      <c r="AP3243" t="s">
        <v>995</v>
      </c>
      <c r="AQ3243" s="286" t="s">
        <v>855</v>
      </c>
    </row>
    <row r="3244" spans="1:45" ht="28.8" x14ac:dyDescent="0.3">
      <c r="A3244" s="285">
        <v>122364</v>
      </c>
      <c r="B3244" s="286" t="s">
        <v>67</v>
      </c>
      <c r="C3244" t="s">
        <v>224</v>
      </c>
      <c r="D3244" t="s">
        <v>226</v>
      </c>
      <c r="E3244" t="s">
        <v>224</v>
      </c>
      <c r="F3244" t="s">
        <v>226</v>
      </c>
      <c r="G3244" t="s">
        <v>226</v>
      </c>
      <c r="H3244" t="s">
        <v>226</v>
      </c>
      <c r="I3244" t="s">
        <v>224</v>
      </c>
      <c r="J3244" t="s">
        <v>224</v>
      </c>
      <c r="K3244" t="s">
        <v>226</v>
      </c>
      <c r="L3244" t="s">
        <v>224</v>
      </c>
      <c r="M3244" t="s">
        <v>226</v>
      </c>
      <c r="N3244" t="s">
        <v>224</v>
      </c>
      <c r="O3244" t="s">
        <v>224</v>
      </c>
      <c r="P3244" t="s">
        <v>226</v>
      </c>
      <c r="Q3244" t="s">
        <v>226</v>
      </c>
      <c r="R3244" t="s">
        <v>224</v>
      </c>
      <c r="S3244" t="s">
        <v>226</v>
      </c>
      <c r="T3244" t="s">
        <v>224</v>
      </c>
      <c r="U3244" t="s">
        <v>226</v>
      </c>
      <c r="V3244" t="s">
        <v>226</v>
      </c>
      <c r="W3244" t="s">
        <v>226</v>
      </c>
      <c r="X3244" t="s">
        <v>226</v>
      </c>
      <c r="Y3244" t="s">
        <v>226</v>
      </c>
      <c r="Z3244" t="s">
        <v>226</v>
      </c>
      <c r="AA3244" t="s">
        <v>226</v>
      </c>
      <c r="AB3244" t="s">
        <v>225</v>
      </c>
      <c r="AC3244" t="s">
        <v>226</v>
      </c>
      <c r="AD3244" t="s">
        <v>226</v>
      </c>
      <c r="AE3244" t="s">
        <v>226</v>
      </c>
      <c r="AF3244" t="s">
        <v>226</v>
      </c>
      <c r="AG3244" t="s">
        <v>225</v>
      </c>
      <c r="AH3244" t="s">
        <v>225</v>
      </c>
      <c r="AI3244" t="s">
        <v>225</v>
      </c>
      <c r="AJ3244" t="s">
        <v>225</v>
      </c>
      <c r="AK3244" t="s">
        <v>225</v>
      </c>
      <c r="AL3244" t="s">
        <v>394</v>
      </c>
      <c r="AM3244" t="s">
        <v>394</v>
      </c>
      <c r="AN3244" t="s">
        <v>394</v>
      </c>
      <c r="AO3244" t="s">
        <v>394</v>
      </c>
      <c r="AP3244" t="s">
        <v>394</v>
      </c>
      <c r="AQ3244" s="286" t="s">
        <v>394</v>
      </c>
      <c r="AR3244" s="305"/>
      <c r="AS3244" s="235"/>
    </row>
    <row r="3245" spans="1:45" ht="28.8" x14ac:dyDescent="0.3">
      <c r="A3245" s="285">
        <v>122365</v>
      </c>
      <c r="B3245" s="286" t="s">
        <v>67</v>
      </c>
      <c r="C3245" t="s">
        <v>226</v>
      </c>
      <c r="D3245" t="s">
        <v>226</v>
      </c>
      <c r="E3245" t="s">
        <v>226</v>
      </c>
      <c r="F3245" t="s">
        <v>226</v>
      </c>
      <c r="G3245" t="s">
        <v>224</v>
      </c>
      <c r="H3245" t="s">
        <v>226</v>
      </c>
      <c r="I3245" t="s">
        <v>224</v>
      </c>
      <c r="J3245" t="s">
        <v>224</v>
      </c>
      <c r="K3245" t="s">
        <v>226</v>
      </c>
      <c r="L3245" t="s">
        <v>224</v>
      </c>
      <c r="M3245" t="s">
        <v>226</v>
      </c>
      <c r="N3245" t="s">
        <v>224</v>
      </c>
      <c r="O3245" t="s">
        <v>224</v>
      </c>
      <c r="P3245" t="s">
        <v>226</v>
      </c>
      <c r="Q3245" t="s">
        <v>226</v>
      </c>
      <c r="R3245" t="s">
        <v>224</v>
      </c>
      <c r="S3245" t="s">
        <v>226</v>
      </c>
      <c r="T3245" t="s">
        <v>224</v>
      </c>
      <c r="U3245" t="s">
        <v>224</v>
      </c>
      <c r="V3245" t="s">
        <v>226</v>
      </c>
      <c r="W3245" t="s">
        <v>226</v>
      </c>
      <c r="X3245" t="s">
        <v>226</v>
      </c>
      <c r="Y3245" t="s">
        <v>224</v>
      </c>
      <c r="Z3245" t="s">
        <v>226</v>
      </c>
      <c r="AA3245" t="s">
        <v>224</v>
      </c>
      <c r="AB3245" t="s">
        <v>224</v>
      </c>
      <c r="AC3245" t="s">
        <v>224</v>
      </c>
      <c r="AD3245" t="s">
        <v>224</v>
      </c>
      <c r="AE3245" t="s">
        <v>226</v>
      </c>
      <c r="AF3245" t="s">
        <v>224</v>
      </c>
      <c r="AG3245" t="s">
        <v>225</v>
      </c>
      <c r="AH3245" t="s">
        <v>225</v>
      </c>
      <c r="AI3245" t="s">
        <v>225</v>
      </c>
      <c r="AJ3245" t="s">
        <v>225</v>
      </c>
      <c r="AK3245" t="s">
        <v>225</v>
      </c>
      <c r="AL3245" t="s">
        <v>394</v>
      </c>
      <c r="AM3245" t="s">
        <v>394</v>
      </c>
      <c r="AN3245" t="s">
        <v>394</v>
      </c>
      <c r="AO3245" t="s">
        <v>394</v>
      </c>
      <c r="AP3245" t="s">
        <v>394</v>
      </c>
      <c r="AQ3245" s="286" t="s">
        <v>394</v>
      </c>
      <c r="AR3245" s="305"/>
      <c r="AS3245" s="235"/>
    </row>
    <row r="3246" spans="1:45" x14ac:dyDescent="0.3">
      <c r="A3246" s="285">
        <v>122366</v>
      </c>
      <c r="B3246" s="286" t="s">
        <v>539</v>
      </c>
      <c r="C3246" t="s">
        <v>995</v>
      </c>
      <c r="D3246" t="s">
        <v>995</v>
      </c>
      <c r="E3246" t="s">
        <v>995</v>
      </c>
      <c r="F3246" t="s">
        <v>995</v>
      </c>
      <c r="G3246" t="s">
        <v>995</v>
      </c>
      <c r="H3246" t="s">
        <v>995</v>
      </c>
      <c r="I3246" t="s">
        <v>995</v>
      </c>
      <c r="J3246" t="s">
        <v>995</v>
      </c>
      <c r="K3246" t="s">
        <v>995</v>
      </c>
      <c r="L3246" t="s">
        <v>995</v>
      </c>
      <c r="M3246" t="s">
        <v>995</v>
      </c>
      <c r="N3246" t="s">
        <v>995</v>
      </c>
      <c r="O3246" t="s">
        <v>995</v>
      </c>
      <c r="P3246" t="s">
        <v>995</v>
      </c>
      <c r="Q3246" t="s">
        <v>995</v>
      </c>
      <c r="R3246" t="s">
        <v>995</v>
      </c>
      <c r="S3246" t="s">
        <v>995</v>
      </c>
      <c r="T3246" t="s">
        <v>995</v>
      </c>
      <c r="U3246" t="s">
        <v>995</v>
      </c>
      <c r="V3246" t="s">
        <v>995</v>
      </c>
      <c r="W3246" t="s">
        <v>995</v>
      </c>
      <c r="X3246" t="s">
        <v>995</v>
      </c>
      <c r="Y3246" t="s">
        <v>995</v>
      </c>
      <c r="Z3246" t="s">
        <v>995</v>
      </c>
      <c r="AA3246" t="s">
        <v>995</v>
      </c>
      <c r="AB3246" t="s">
        <v>995</v>
      </c>
      <c r="AC3246" t="s">
        <v>995</v>
      </c>
      <c r="AD3246" t="s">
        <v>995</v>
      </c>
      <c r="AE3246" t="s">
        <v>995</v>
      </c>
      <c r="AF3246" t="s">
        <v>995</v>
      </c>
      <c r="AG3246" t="s">
        <v>995</v>
      </c>
      <c r="AH3246" t="s">
        <v>995</v>
      </c>
      <c r="AI3246" t="s">
        <v>995</v>
      </c>
      <c r="AJ3246" t="s">
        <v>995</v>
      </c>
      <c r="AK3246" t="s">
        <v>995</v>
      </c>
      <c r="AL3246" t="s">
        <v>995</v>
      </c>
      <c r="AM3246" t="s">
        <v>995</v>
      </c>
      <c r="AN3246" t="s">
        <v>995</v>
      </c>
      <c r="AO3246" t="s">
        <v>995</v>
      </c>
      <c r="AP3246" t="s">
        <v>995</v>
      </c>
      <c r="AQ3246" s="286" t="s">
        <v>855</v>
      </c>
    </row>
    <row r="3247" spans="1:45" x14ac:dyDescent="0.3">
      <c r="A3247" s="285">
        <v>122367</v>
      </c>
      <c r="B3247" s="286" t="s">
        <v>539</v>
      </c>
      <c r="C3247" t="s">
        <v>995</v>
      </c>
      <c r="D3247" t="s">
        <v>995</v>
      </c>
      <c r="E3247" t="s">
        <v>995</v>
      </c>
      <c r="F3247" t="s">
        <v>995</v>
      </c>
      <c r="G3247" t="s">
        <v>995</v>
      </c>
      <c r="H3247" t="s">
        <v>995</v>
      </c>
      <c r="I3247" t="s">
        <v>995</v>
      </c>
      <c r="J3247" t="s">
        <v>995</v>
      </c>
      <c r="K3247" t="s">
        <v>995</v>
      </c>
      <c r="L3247" t="s">
        <v>995</v>
      </c>
      <c r="M3247" t="s">
        <v>995</v>
      </c>
      <c r="N3247" t="s">
        <v>995</v>
      </c>
      <c r="O3247" t="s">
        <v>995</v>
      </c>
      <c r="P3247" t="s">
        <v>995</v>
      </c>
      <c r="Q3247" t="s">
        <v>995</v>
      </c>
      <c r="R3247" t="s">
        <v>995</v>
      </c>
      <c r="S3247" t="s">
        <v>995</v>
      </c>
      <c r="T3247" t="s">
        <v>995</v>
      </c>
      <c r="U3247" t="s">
        <v>995</v>
      </c>
      <c r="V3247" t="s">
        <v>995</v>
      </c>
      <c r="W3247" t="s">
        <v>995</v>
      </c>
      <c r="X3247" t="s">
        <v>995</v>
      </c>
      <c r="Y3247" t="s">
        <v>995</v>
      </c>
      <c r="Z3247" t="s">
        <v>995</v>
      </c>
      <c r="AA3247" t="s">
        <v>995</v>
      </c>
      <c r="AB3247" t="s">
        <v>995</v>
      </c>
      <c r="AC3247" t="s">
        <v>995</v>
      </c>
      <c r="AD3247" t="s">
        <v>995</v>
      </c>
      <c r="AE3247" t="s">
        <v>995</v>
      </c>
      <c r="AF3247" t="s">
        <v>995</v>
      </c>
      <c r="AG3247" t="s">
        <v>995</v>
      </c>
      <c r="AH3247" t="s">
        <v>995</v>
      </c>
      <c r="AI3247" t="s">
        <v>995</v>
      </c>
      <c r="AJ3247" t="s">
        <v>995</v>
      </c>
      <c r="AK3247" t="s">
        <v>995</v>
      </c>
      <c r="AL3247" t="s">
        <v>995</v>
      </c>
      <c r="AM3247" t="s">
        <v>995</v>
      </c>
      <c r="AN3247" t="s">
        <v>995</v>
      </c>
      <c r="AO3247" t="s">
        <v>995</v>
      </c>
      <c r="AP3247" t="s">
        <v>995</v>
      </c>
      <c r="AQ3247" s="286" t="s">
        <v>855</v>
      </c>
    </row>
    <row r="3248" spans="1:45" x14ac:dyDescent="0.3">
      <c r="A3248" s="285">
        <v>122368</v>
      </c>
      <c r="B3248" s="286" t="s">
        <v>540</v>
      </c>
      <c r="C3248" t="s">
        <v>995</v>
      </c>
      <c r="D3248" t="s">
        <v>995</v>
      </c>
      <c r="E3248" t="s">
        <v>995</v>
      </c>
      <c r="F3248" t="s">
        <v>995</v>
      </c>
      <c r="G3248" t="s">
        <v>995</v>
      </c>
      <c r="H3248" t="s">
        <v>995</v>
      </c>
      <c r="I3248" t="s">
        <v>995</v>
      </c>
      <c r="J3248" t="s">
        <v>995</v>
      </c>
      <c r="K3248" t="s">
        <v>995</v>
      </c>
      <c r="L3248" t="s">
        <v>995</v>
      </c>
      <c r="M3248" t="s">
        <v>995</v>
      </c>
      <c r="N3248" t="s">
        <v>995</v>
      </c>
      <c r="O3248" t="s">
        <v>995</v>
      </c>
      <c r="P3248" t="s">
        <v>995</v>
      </c>
      <c r="Q3248" t="s">
        <v>995</v>
      </c>
      <c r="R3248" t="s">
        <v>995</v>
      </c>
      <c r="S3248" t="s">
        <v>995</v>
      </c>
      <c r="T3248" t="s">
        <v>995</v>
      </c>
      <c r="U3248" t="s">
        <v>995</v>
      </c>
      <c r="V3248" t="s">
        <v>995</v>
      </c>
      <c r="W3248" t="s">
        <v>995</v>
      </c>
      <c r="X3248" t="s">
        <v>995</v>
      </c>
      <c r="Y3248" t="s">
        <v>995</v>
      </c>
      <c r="Z3248" t="s">
        <v>995</v>
      </c>
      <c r="AA3248" t="s">
        <v>995</v>
      </c>
      <c r="AB3248" t="s">
        <v>995</v>
      </c>
      <c r="AC3248" t="s">
        <v>995</v>
      </c>
      <c r="AD3248" t="s">
        <v>995</v>
      </c>
      <c r="AE3248" t="s">
        <v>995</v>
      </c>
      <c r="AF3248" t="s">
        <v>995</v>
      </c>
      <c r="AG3248" t="s">
        <v>995</v>
      </c>
      <c r="AH3248" t="s">
        <v>995</v>
      </c>
      <c r="AI3248" t="s">
        <v>995</v>
      </c>
      <c r="AJ3248" t="s">
        <v>995</v>
      </c>
      <c r="AK3248" t="s">
        <v>995</v>
      </c>
      <c r="AL3248" t="s">
        <v>995</v>
      </c>
      <c r="AM3248" t="s">
        <v>995</v>
      </c>
      <c r="AN3248" t="s">
        <v>995</v>
      </c>
      <c r="AO3248" t="s">
        <v>995</v>
      </c>
      <c r="AP3248" t="s">
        <v>995</v>
      </c>
      <c r="AQ3248" s="286" t="s">
        <v>855</v>
      </c>
    </row>
    <row r="3249" spans="1:45" ht="28.8" x14ac:dyDescent="0.3">
      <c r="A3249" s="285">
        <v>122369</v>
      </c>
      <c r="B3249" s="286" t="s">
        <v>67</v>
      </c>
      <c r="C3249" t="s">
        <v>226</v>
      </c>
      <c r="D3249" t="s">
        <v>226</v>
      </c>
      <c r="E3249" t="s">
        <v>226</v>
      </c>
      <c r="F3249" t="s">
        <v>226</v>
      </c>
      <c r="G3249" t="s">
        <v>226</v>
      </c>
      <c r="H3249" t="s">
        <v>226</v>
      </c>
      <c r="I3249" t="s">
        <v>224</v>
      </c>
      <c r="J3249" t="s">
        <v>224</v>
      </c>
      <c r="K3249" t="s">
        <v>226</v>
      </c>
      <c r="L3249" t="s">
        <v>224</v>
      </c>
      <c r="M3249" t="s">
        <v>226</v>
      </c>
      <c r="N3249" t="s">
        <v>226</v>
      </c>
      <c r="O3249" t="s">
        <v>224</v>
      </c>
      <c r="P3249" t="s">
        <v>226</v>
      </c>
      <c r="Q3249" t="s">
        <v>226</v>
      </c>
      <c r="R3249" t="s">
        <v>226</v>
      </c>
      <c r="S3249" t="s">
        <v>226</v>
      </c>
      <c r="T3249" t="s">
        <v>224</v>
      </c>
      <c r="U3249" t="s">
        <v>226</v>
      </c>
      <c r="V3249" t="s">
        <v>226</v>
      </c>
      <c r="W3249" t="s">
        <v>226</v>
      </c>
      <c r="X3249" t="s">
        <v>224</v>
      </c>
      <c r="Y3249" t="s">
        <v>226</v>
      </c>
      <c r="Z3249" t="s">
        <v>226</v>
      </c>
      <c r="AA3249" t="s">
        <v>226</v>
      </c>
      <c r="AB3249" t="s">
        <v>226</v>
      </c>
      <c r="AC3249" t="s">
        <v>226</v>
      </c>
      <c r="AD3249" t="s">
        <v>224</v>
      </c>
      <c r="AE3249" t="s">
        <v>226</v>
      </c>
      <c r="AF3249" t="s">
        <v>226</v>
      </c>
      <c r="AG3249" t="s">
        <v>225</v>
      </c>
      <c r="AH3249" t="s">
        <v>225</v>
      </c>
      <c r="AI3249" t="s">
        <v>225</v>
      </c>
      <c r="AJ3249" t="s">
        <v>225</v>
      </c>
      <c r="AK3249" t="s">
        <v>225</v>
      </c>
      <c r="AL3249" t="s">
        <v>394</v>
      </c>
      <c r="AM3249" t="s">
        <v>394</v>
      </c>
      <c r="AN3249" t="s">
        <v>394</v>
      </c>
      <c r="AO3249" t="s">
        <v>394</v>
      </c>
      <c r="AP3249" t="s">
        <v>394</v>
      </c>
      <c r="AQ3249" s="286" t="s">
        <v>394</v>
      </c>
      <c r="AR3249" s="305"/>
      <c r="AS3249" s="235"/>
    </row>
    <row r="3250" spans="1:45" x14ac:dyDescent="0.3">
      <c r="A3250" s="285">
        <v>122371</v>
      </c>
      <c r="B3250" s="286" t="s">
        <v>540</v>
      </c>
      <c r="AQ3250" s="286" t="s">
        <v>394</v>
      </c>
    </row>
    <row r="3251" spans="1:45" x14ac:dyDescent="0.3">
      <c r="A3251" s="285">
        <v>122372</v>
      </c>
      <c r="B3251" s="286" t="s">
        <v>539</v>
      </c>
      <c r="C3251" t="s">
        <v>995</v>
      </c>
      <c r="D3251" t="s">
        <v>995</v>
      </c>
      <c r="E3251" t="s">
        <v>995</v>
      </c>
      <c r="F3251" t="s">
        <v>995</v>
      </c>
      <c r="G3251" t="s">
        <v>995</v>
      </c>
      <c r="H3251" t="s">
        <v>995</v>
      </c>
      <c r="I3251" t="s">
        <v>995</v>
      </c>
      <c r="J3251" t="s">
        <v>995</v>
      </c>
      <c r="K3251" t="s">
        <v>995</v>
      </c>
      <c r="L3251" t="s">
        <v>995</v>
      </c>
      <c r="M3251" t="s">
        <v>995</v>
      </c>
      <c r="N3251" t="s">
        <v>995</v>
      </c>
      <c r="O3251" t="s">
        <v>995</v>
      </c>
      <c r="P3251" t="s">
        <v>995</v>
      </c>
      <c r="Q3251" t="s">
        <v>995</v>
      </c>
      <c r="R3251" t="s">
        <v>995</v>
      </c>
      <c r="S3251" t="s">
        <v>995</v>
      </c>
      <c r="T3251" t="s">
        <v>995</v>
      </c>
      <c r="U3251" t="s">
        <v>995</v>
      </c>
      <c r="V3251" t="s">
        <v>995</v>
      </c>
      <c r="W3251" t="s">
        <v>995</v>
      </c>
      <c r="X3251" t="s">
        <v>995</v>
      </c>
      <c r="Y3251" t="s">
        <v>995</v>
      </c>
      <c r="Z3251" t="s">
        <v>995</v>
      </c>
      <c r="AA3251" t="s">
        <v>995</v>
      </c>
      <c r="AB3251" t="s">
        <v>995</v>
      </c>
      <c r="AC3251" t="s">
        <v>995</v>
      </c>
      <c r="AD3251" t="s">
        <v>995</v>
      </c>
      <c r="AE3251" t="s">
        <v>995</v>
      </c>
      <c r="AF3251" t="s">
        <v>995</v>
      </c>
      <c r="AG3251" t="s">
        <v>995</v>
      </c>
      <c r="AH3251" t="s">
        <v>995</v>
      </c>
      <c r="AI3251" t="s">
        <v>995</v>
      </c>
      <c r="AJ3251" t="s">
        <v>995</v>
      </c>
      <c r="AK3251" t="s">
        <v>995</v>
      </c>
      <c r="AL3251" t="s">
        <v>995</v>
      </c>
      <c r="AM3251" t="s">
        <v>995</v>
      </c>
      <c r="AN3251" t="s">
        <v>995</v>
      </c>
      <c r="AO3251" t="s">
        <v>995</v>
      </c>
      <c r="AP3251" t="s">
        <v>995</v>
      </c>
      <c r="AQ3251" s="286" t="s">
        <v>855</v>
      </c>
    </row>
    <row r="3252" spans="1:45" x14ac:dyDescent="0.3">
      <c r="A3252" s="285">
        <v>122373</v>
      </c>
      <c r="B3252" s="286" t="s">
        <v>539</v>
      </c>
      <c r="C3252" t="s">
        <v>995</v>
      </c>
      <c r="D3252" t="s">
        <v>995</v>
      </c>
      <c r="E3252" t="s">
        <v>995</v>
      </c>
      <c r="F3252" t="s">
        <v>995</v>
      </c>
      <c r="G3252" t="s">
        <v>995</v>
      </c>
      <c r="H3252" t="s">
        <v>995</v>
      </c>
      <c r="I3252" t="s">
        <v>995</v>
      </c>
      <c r="J3252" t="s">
        <v>995</v>
      </c>
      <c r="K3252" t="s">
        <v>995</v>
      </c>
      <c r="L3252" t="s">
        <v>995</v>
      </c>
      <c r="M3252" t="s">
        <v>995</v>
      </c>
      <c r="N3252" t="s">
        <v>995</v>
      </c>
      <c r="O3252" t="s">
        <v>995</v>
      </c>
      <c r="P3252" t="s">
        <v>995</v>
      </c>
      <c r="Q3252" t="s">
        <v>995</v>
      </c>
      <c r="R3252" t="s">
        <v>995</v>
      </c>
      <c r="S3252" t="s">
        <v>995</v>
      </c>
      <c r="T3252" t="s">
        <v>995</v>
      </c>
      <c r="U3252" t="s">
        <v>995</v>
      </c>
      <c r="V3252" t="s">
        <v>995</v>
      </c>
      <c r="W3252" t="s">
        <v>995</v>
      </c>
      <c r="X3252" t="s">
        <v>995</v>
      </c>
      <c r="Y3252" t="s">
        <v>995</v>
      </c>
      <c r="Z3252" t="s">
        <v>995</v>
      </c>
      <c r="AA3252" t="s">
        <v>995</v>
      </c>
      <c r="AB3252" t="s">
        <v>995</v>
      </c>
      <c r="AC3252" t="s">
        <v>995</v>
      </c>
      <c r="AD3252" t="s">
        <v>995</v>
      </c>
      <c r="AE3252" t="s">
        <v>995</v>
      </c>
      <c r="AF3252" t="s">
        <v>995</v>
      </c>
      <c r="AG3252" t="s">
        <v>995</v>
      </c>
      <c r="AH3252" t="s">
        <v>995</v>
      </c>
      <c r="AI3252" t="s">
        <v>995</v>
      </c>
      <c r="AJ3252" t="s">
        <v>995</v>
      </c>
      <c r="AK3252" t="s">
        <v>995</v>
      </c>
      <c r="AL3252" t="s">
        <v>995</v>
      </c>
      <c r="AM3252" t="s">
        <v>995</v>
      </c>
      <c r="AN3252" t="s">
        <v>995</v>
      </c>
      <c r="AO3252" t="s">
        <v>995</v>
      </c>
      <c r="AP3252" t="s">
        <v>995</v>
      </c>
      <c r="AQ3252" s="286" t="s">
        <v>855</v>
      </c>
    </row>
    <row r="3253" spans="1:45" x14ac:dyDescent="0.3">
      <c r="A3253" s="285">
        <v>122374</v>
      </c>
      <c r="B3253" s="286" t="s">
        <v>539</v>
      </c>
      <c r="C3253" t="s">
        <v>995</v>
      </c>
      <c r="D3253" t="s">
        <v>995</v>
      </c>
      <c r="E3253" t="s">
        <v>995</v>
      </c>
      <c r="F3253" t="s">
        <v>995</v>
      </c>
      <c r="G3253" t="s">
        <v>995</v>
      </c>
      <c r="H3253" t="s">
        <v>995</v>
      </c>
      <c r="I3253" t="s">
        <v>995</v>
      </c>
      <c r="J3253" t="s">
        <v>995</v>
      </c>
      <c r="K3253" t="s">
        <v>995</v>
      </c>
      <c r="L3253" t="s">
        <v>995</v>
      </c>
      <c r="M3253" t="s">
        <v>995</v>
      </c>
      <c r="N3253" t="s">
        <v>995</v>
      </c>
      <c r="O3253" t="s">
        <v>995</v>
      </c>
      <c r="P3253" t="s">
        <v>995</v>
      </c>
      <c r="Q3253" t="s">
        <v>995</v>
      </c>
      <c r="R3253" t="s">
        <v>995</v>
      </c>
      <c r="S3253" t="s">
        <v>995</v>
      </c>
      <c r="T3253" t="s">
        <v>995</v>
      </c>
      <c r="U3253" t="s">
        <v>995</v>
      </c>
      <c r="V3253" t="s">
        <v>995</v>
      </c>
      <c r="W3253" t="s">
        <v>995</v>
      </c>
      <c r="X3253" t="s">
        <v>995</v>
      </c>
      <c r="Y3253" t="s">
        <v>995</v>
      </c>
      <c r="Z3253" t="s">
        <v>995</v>
      </c>
      <c r="AA3253" t="s">
        <v>995</v>
      </c>
      <c r="AB3253" t="s">
        <v>995</v>
      </c>
      <c r="AC3253" t="s">
        <v>995</v>
      </c>
      <c r="AD3253" t="s">
        <v>995</v>
      </c>
      <c r="AE3253" t="s">
        <v>995</v>
      </c>
      <c r="AF3253" t="s">
        <v>995</v>
      </c>
      <c r="AG3253" t="s">
        <v>995</v>
      </c>
      <c r="AH3253" t="s">
        <v>995</v>
      </c>
      <c r="AI3253" t="s">
        <v>995</v>
      </c>
      <c r="AJ3253" t="s">
        <v>995</v>
      </c>
      <c r="AK3253" t="s">
        <v>995</v>
      </c>
      <c r="AL3253" t="s">
        <v>995</v>
      </c>
      <c r="AM3253" t="s">
        <v>995</v>
      </c>
      <c r="AN3253" t="s">
        <v>995</v>
      </c>
      <c r="AO3253" t="s">
        <v>995</v>
      </c>
      <c r="AP3253" t="s">
        <v>995</v>
      </c>
      <c r="AQ3253" s="286" t="s">
        <v>855</v>
      </c>
    </row>
    <row r="3254" spans="1:45" x14ac:dyDescent="0.3">
      <c r="A3254" s="285">
        <v>122375</v>
      </c>
      <c r="B3254" s="286" t="s">
        <v>539</v>
      </c>
      <c r="C3254" t="s">
        <v>995</v>
      </c>
      <c r="D3254" t="s">
        <v>995</v>
      </c>
      <c r="E3254" t="s">
        <v>995</v>
      </c>
      <c r="F3254" t="s">
        <v>995</v>
      </c>
      <c r="G3254" t="s">
        <v>995</v>
      </c>
      <c r="H3254" t="s">
        <v>995</v>
      </c>
      <c r="I3254" t="s">
        <v>995</v>
      </c>
      <c r="J3254" t="s">
        <v>995</v>
      </c>
      <c r="K3254" t="s">
        <v>995</v>
      </c>
      <c r="L3254" t="s">
        <v>995</v>
      </c>
      <c r="M3254" t="s">
        <v>995</v>
      </c>
      <c r="N3254" t="s">
        <v>995</v>
      </c>
      <c r="O3254" t="s">
        <v>995</v>
      </c>
      <c r="P3254" t="s">
        <v>995</v>
      </c>
      <c r="Q3254" t="s">
        <v>995</v>
      </c>
      <c r="R3254" t="s">
        <v>995</v>
      </c>
      <c r="S3254" t="s">
        <v>995</v>
      </c>
      <c r="T3254" t="s">
        <v>995</v>
      </c>
      <c r="U3254" t="s">
        <v>995</v>
      </c>
      <c r="V3254" t="s">
        <v>995</v>
      </c>
      <c r="W3254" t="s">
        <v>995</v>
      </c>
      <c r="X3254" t="s">
        <v>995</v>
      </c>
      <c r="Y3254" t="s">
        <v>995</v>
      </c>
      <c r="Z3254" t="s">
        <v>995</v>
      </c>
      <c r="AA3254" t="s">
        <v>995</v>
      </c>
      <c r="AB3254" t="s">
        <v>995</v>
      </c>
      <c r="AC3254" t="s">
        <v>995</v>
      </c>
      <c r="AD3254" t="s">
        <v>995</v>
      </c>
      <c r="AE3254" t="s">
        <v>995</v>
      </c>
      <c r="AF3254" t="s">
        <v>995</v>
      </c>
      <c r="AG3254" t="s">
        <v>995</v>
      </c>
      <c r="AH3254" t="s">
        <v>995</v>
      </c>
      <c r="AI3254" t="s">
        <v>995</v>
      </c>
      <c r="AJ3254" t="s">
        <v>995</v>
      </c>
      <c r="AK3254" t="s">
        <v>995</v>
      </c>
      <c r="AL3254" t="s">
        <v>995</v>
      </c>
      <c r="AM3254" t="s">
        <v>995</v>
      </c>
      <c r="AN3254" t="s">
        <v>995</v>
      </c>
      <c r="AO3254" t="s">
        <v>995</v>
      </c>
      <c r="AP3254" t="s">
        <v>995</v>
      </c>
      <c r="AQ3254" s="286" t="s">
        <v>855</v>
      </c>
    </row>
    <row r="3255" spans="1:45" ht="21.6" x14ac:dyDescent="0.3">
      <c r="A3255" s="285">
        <v>122376</v>
      </c>
      <c r="B3255" s="286" t="s">
        <v>61</v>
      </c>
      <c r="C3255" t="s">
        <v>226</v>
      </c>
      <c r="D3255" t="s">
        <v>226</v>
      </c>
      <c r="E3255" t="s">
        <v>226</v>
      </c>
      <c r="F3255" t="s">
        <v>226</v>
      </c>
      <c r="G3255" t="s">
        <v>226</v>
      </c>
      <c r="H3255" t="s">
        <v>226</v>
      </c>
      <c r="I3255" t="s">
        <v>224</v>
      </c>
      <c r="J3255" t="s">
        <v>224</v>
      </c>
      <c r="K3255" t="s">
        <v>226</v>
      </c>
      <c r="L3255" t="s">
        <v>226</v>
      </c>
      <c r="M3255" t="s">
        <v>226</v>
      </c>
      <c r="N3255" t="s">
        <v>226</v>
      </c>
      <c r="O3255" t="s">
        <v>226</v>
      </c>
      <c r="P3255" t="s">
        <v>224</v>
      </c>
      <c r="Q3255" t="s">
        <v>226</v>
      </c>
      <c r="R3255" t="s">
        <v>224</v>
      </c>
      <c r="S3255" t="s">
        <v>226</v>
      </c>
      <c r="T3255" t="s">
        <v>225</v>
      </c>
      <c r="U3255" t="s">
        <v>226</v>
      </c>
      <c r="V3255" t="s">
        <v>226</v>
      </c>
      <c r="W3255" t="s">
        <v>226</v>
      </c>
      <c r="X3255" t="s">
        <v>226</v>
      </c>
      <c r="Y3255" t="s">
        <v>226</v>
      </c>
      <c r="Z3255" t="s">
        <v>226</v>
      </c>
      <c r="AA3255" t="s">
        <v>226</v>
      </c>
      <c r="AB3255" t="s">
        <v>226</v>
      </c>
      <c r="AC3255" t="s">
        <v>226</v>
      </c>
      <c r="AD3255" t="s">
        <v>226</v>
      </c>
      <c r="AE3255" t="s">
        <v>226</v>
      </c>
      <c r="AF3255" t="s">
        <v>224</v>
      </c>
      <c r="AG3255" t="s">
        <v>226</v>
      </c>
      <c r="AH3255" t="s">
        <v>226</v>
      </c>
      <c r="AI3255" t="s">
        <v>226</v>
      </c>
      <c r="AJ3255" t="s">
        <v>225</v>
      </c>
      <c r="AK3255" t="s">
        <v>226</v>
      </c>
      <c r="AL3255" t="s">
        <v>226</v>
      </c>
      <c r="AM3255" t="s">
        <v>225</v>
      </c>
      <c r="AN3255" t="s">
        <v>226</v>
      </c>
      <c r="AO3255" t="s">
        <v>225</v>
      </c>
      <c r="AP3255" t="s">
        <v>225</v>
      </c>
      <c r="AQ3255" s="286" t="s">
        <v>394</v>
      </c>
      <c r="AR3255" s="305"/>
      <c r="AS3255" s="235"/>
    </row>
    <row r="3256" spans="1:45" x14ac:dyDescent="0.3">
      <c r="A3256" s="285">
        <v>122377</v>
      </c>
      <c r="B3256" s="286" t="s">
        <v>539</v>
      </c>
      <c r="C3256" t="s">
        <v>995</v>
      </c>
      <c r="D3256" t="s">
        <v>995</v>
      </c>
      <c r="E3256" t="s">
        <v>995</v>
      </c>
      <c r="F3256" t="s">
        <v>995</v>
      </c>
      <c r="G3256" t="s">
        <v>995</v>
      </c>
      <c r="H3256" t="s">
        <v>995</v>
      </c>
      <c r="I3256" t="s">
        <v>995</v>
      </c>
      <c r="J3256" t="s">
        <v>995</v>
      </c>
      <c r="K3256" t="s">
        <v>995</v>
      </c>
      <c r="L3256" t="s">
        <v>995</v>
      </c>
      <c r="M3256" t="s">
        <v>995</v>
      </c>
      <c r="N3256" t="s">
        <v>995</v>
      </c>
      <c r="O3256" t="s">
        <v>995</v>
      </c>
      <c r="P3256" t="s">
        <v>995</v>
      </c>
      <c r="Q3256" t="s">
        <v>995</v>
      </c>
      <c r="R3256" t="s">
        <v>995</v>
      </c>
      <c r="S3256" t="s">
        <v>995</v>
      </c>
      <c r="T3256" t="s">
        <v>995</v>
      </c>
      <c r="U3256" t="s">
        <v>995</v>
      </c>
      <c r="V3256" t="s">
        <v>995</v>
      </c>
      <c r="W3256" t="s">
        <v>995</v>
      </c>
      <c r="X3256" t="s">
        <v>995</v>
      </c>
      <c r="Y3256" t="s">
        <v>995</v>
      </c>
      <c r="Z3256" t="s">
        <v>995</v>
      </c>
      <c r="AA3256" t="s">
        <v>995</v>
      </c>
      <c r="AB3256" t="s">
        <v>995</v>
      </c>
      <c r="AC3256" t="s">
        <v>995</v>
      </c>
      <c r="AD3256" t="s">
        <v>995</v>
      </c>
      <c r="AE3256" t="s">
        <v>995</v>
      </c>
      <c r="AF3256" t="s">
        <v>995</v>
      </c>
      <c r="AG3256" t="s">
        <v>995</v>
      </c>
      <c r="AH3256" t="s">
        <v>995</v>
      </c>
      <c r="AI3256" t="s">
        <v>995</v>
      </c>
      <c r="AJ3256" t="s">
        <v>995</v>
      </c>
      <c r="AK3256" t="s">
        <v>995</v>
      </c>
      <c r="AL3256" t="s">
        <v>995</v>
      </c>
      <c r="AM3256" t="s">
        <v>995</v>
      </c>
      <c r="AN3256" t="s">
        <v>995</v>
      </c>
      <c r="AO3256" t="s">
        <v>995</v>
      </c>
      <c r="AP3256" t="s">
        <v>995</v>
      </c>
      <c r="AQ3256" s="286" t="s">
        <v>855</v>
      </c>
    </row>
    <row r="3257" spans="1:45" ht="28.8" x14ac:dyDescent="0.3">
      <c r="A3257" s="285">
        <v>122378</v>
      </c>
      <c r="B3257" s="286" t="s">
        <v>67</v>
      </c>
      <c r="C3257" t="s">
        <v>226</v>
      </c>
      <c r="D3257" t="s">
        <v>224</v>
      </c>
      <c r="E3257" t="s">
        <v>226</v>
      </c>
      <c r="F3257" t="s">
        <v>224</v>
      </c>
      <c r="G3257" t="s">
        <v>224</v>
      </c>
      <c r="H3257" t="s">
        <v>224</v>
      </c>
      <c r="I3257" t="s">
        <v>224</v>
      </c>
      <c r="J3257" t="s">
        <v>226</v>
      </c>
      <c r="K3257" t="s">
        <v>226</v>
      </c>
      <c r="L3257" t="s">
        <v>224</v>
      </c>
      <c r="M3257" t="s">
        <v>226</v>
      </c>
      <c r="N3257" t="s">
        <v>226</v>
      </c>
      <c r="O3257" t="s">
        <v>226</v>
      </c>
      <c r="P3257" t="s">
        <v>224</v>
      </c>
      <c r="Q3257" t="s">
        <v>224</v>
      </c>
      <c r="R3257" t="s">
        <v>226</v>
      </c>
      <c r="S3257" t="s">
        <v>226</v>
      </c>
      <c r="T3257" t="s">
        <v>226</v>
      </c>
      <c r="U3257" t="s">
        <v>226</v>
      </c>
      <c r="V3257" t="s">
        <v>224</v>
      </c>
      <c r="W3257" t="s">
        <v>226</v>
      </c>
      <c r="X3257" t="s">
        <v>226</v>
      </c>
      <c r="Y3257" t="s">
        <v>226</v>
      </c>
      <c r="Z3257" t="s">
        <v>226</v>
      </c>
      <c r="AA3257" t="s">
        <v>226</v>
      </c>
      <c r="AB3257" t="s">
        <v>226</v>
      </c>
      <c r="AC3257" t="s">
        <v>226</v>
      </c>
      <c r="AD3257" t="s">
        <v>224</v>
      </c>
      <c r="AE3257" t="s">
        <v>226</v>
      </c>
      <c r="AF3257" t="s">
        <v>224</v>
      </c>
      <c r="AG3257" t="s">
        <v>225</v>
      </c>
      <c r="AH3257" t="s">
        <v>225</v>
      </c>
      <c r="AI3257" t="s">
        <v>225</v>
      </c>
      <c r="AJ3257" t="s">
        <v>225</v>
      </c>
      <c r="AK3257" t="s">
        <v>225</v>
      </c>
      <c r="AL3257" t="s">
        <v>394</v>
      </c>
      <c r="AM3257" t="s">
        <v>394</v>
      </c>
      <c r="AN3257" t="s">
        <v>394</v>
      </c>
      <c r="AO3257" t="s">
        <v>394</v>
      </c>
      <c r="AP3257" t="s">
        <v>394</v>
      </c>
      <c r="AQ3257" s="286" t="s">
        <v>394</v>
      </c>
      <c r="AR3257" s="305"/>
      <c r="AS3257" s="235"/>
    </row>
    <row r="3258" spans="1:45" x14ac:dyDescent="0.3">
      <c r="A3258" s="285">
        <v>122379</v>
      </c>
      <c r="B3258" s="286" t="s">
        <v>538</v>
      </c>
      <c r="C3258" t="s">
        <v>995</v>
      </c>
      <c r="D3258" t="s">
        <v>995</v>
      </c>
      <c r="E3258" t="s">
        <v>995</v>
      </c>
      <c r="F3258" t="s">
        <v>995</v>
      </c>
      <c r="G3258" t="s">
        <v>995</v>
      </c>
      <c r="H3258" t="s">
        <v>995</v>
      </c>
      <c r="I3258" t="s">
        <v>995</v>
      </c>
      <c r="J3258" t="s">
        <v>995</v>
      </c>
      <c r="K3258" t="s">
        <v>995</v>
      </c>
      <c r="L3258" t="s">
        <v>995</v>
      </c>
      <c r="M3258" t="s">
        <v>995</v>
      </c>
      <c r="N3258" t="s">
        <v>995</v>
      </c>
      <c r="O3258" t="s">
        <v>995</v>
      </c>
      <c r="P3258" t="s">
        <v>995</v>
      </c>
      <c r="Q3258" t="s">
        <v>995</v>
      </c>
      <c r="R3258" t="s">
        <v>995</v>
      </c>
      <c r="S3258" t="s">
        <v>995</v>
      </c>
      <c r="T3258" t="s">
        <v>995</v>
      </c>
      <c r="U3258" t="s">
        <v>995</v>
      </c>
      <c r="V3258" t="s">
        <v>995</v>
      </c>
      <c r="W3258" t="s">
        <v>995</v>
      </c>
      <c r="X3258" t="s">
        <v>995</v>
      </c>
      <c r="Y3258" t="s">
        <v>995</v>
      </c>
      <c r="Z3258" t="s">
        <v>995</v>
      </c>
      <c r="AA3258" t="s">
        <v>995</v>
      </c>
      <c r="AB3258" t="s">
        <v>995</v>
      </c>
      <c r="AC3258" t="s">
        <v>995</v>
      </c>
      <c r="AD3258" t="s">
        <v>995</v>
      </c>
      <c r="AE3258" t="s">
        <v>995</v>
      </c>
      <c r="AF3258" t="s">
        <v>995</v>
      </c>
      <c r="AG3258" t="s">
        <v>995</v>
      </c>
      <c r="AH3258" t="s">
        <v>995</v>
      </c>
      <c r="AI3258" t="s">
        <v>995</v>
      </c>
      <c r="AJ3258" t="s">
        <v>995</v>
      </c>
      <c r="AK3258" t="s">
        <v>995</v>
      </c>
      <c r="AL3258" t="s">
        <v>995</v>
      </c>
      <c r="AM3258" t="s">
        <v>995</v>
      </c>
      <c r="AN3258" t="s">
        <v>995</v>
      </c>
      <c r="AO3258" t="s">
        <v>995</v>
      </c>
      <c r="AP3258" t="s">
        <v>995</v>
      </c>
      <c r="AQ3258" s="286" t="s">
        <v>855</v>
      </c>
    </row>
    <row r="3259" spans="1:45" ht="21.6" x14ac:dyDescent="0.3">
      <c r="A3259" s="285">
        <v>122380</v>
      </c>
      <c r="B3259" s="286" t="s">
        <v>538</v>
      </c>
      <c r="C3259" t="s">
        <v>226</v>
      </c>
      <c r="D3259" t="s">
        <v>224</v>
      </c>
      <c r="E3259" t="s">
        <v>226</v>
      </c>
      <c r="F3259" t="s">
        <v>224</v>
      </c>
      <c r="G3259" t="s">
        <v>226</v>
      </c>
      <c r="H3259" t="s">
        <v>226</v>
      </c>
      <c r="I3259" t="s">
        <v>226</v>
      </c>
      <c r="J3259" t="s">
        <v>226</v>
      </c>
      <c r="K3259" t="s">
        <v>226</v>
      </c>
      <c r="L3259" t="s">
        <v>226</v>
      </c>
      <c r="M3259" t="s">
        <v>226</v>
      </c>
      <c r="N3259" t="s">
        <v>224</v>
      </c>
      <c r="O3259" t="s">
        <v>224</v>
      </c>
      <c r="P3259" t="s">
        <v>226</v>
      </c>
      <c r="Q3259" t="s">
        <v>224</v>
      </c>
      <c r="R3259" t="s">
        <v>226</v>
      </c>
      <c r="S3259" t="s">
        <v>224</v>
      </c>
      <c r="T3259" t="s">
        <v>226</v>
      </c>
      <c r="U3259" t="s">
        <v>224</v>
      </c>
      <c r="V3259" t="s">
        <v>224</v>
      </c>
      <c r="W3259" t="s">
        <v>226</v>
      </c>
      <c r="X3259" t="s">
        <v>225</v>
      </c>
      <c r="Y3259" t="s">
        <v>225</v>
      </c>
      <c r="Z3259" t="s">
        <v>226</v>
      </c>
      <c r="AA3259" t="s">
        <v>225</v>
      </c>
      <c r="AB3259" t="s">
        <v>225</v>
      </c>
      <c r="AC3259" t="s">
        <v>225</v>
      </c>
      <c r="AD3259" t="s">
        <v>225</v>
      </c>
      <c r="AE3259" t="s">
        <v>225</v>
      </c>
      <c r="AF3259" t="s">
        <v>225</v>
      </c>
      <c r="AG3259" t="s">
        <v>394</v>
      </c>
      <c r="AH3259" t="s">
        <v>394</v>
      </c>
      <c r="AI3259" t="s">
        <v>394</v>
      </c>
      <c r="AJ3259" t="s">
        <v>394</v>
      </c>
      <c r="AK3259" t="s">
        <v>394</v>
      </c>
      <c r="AL3259" t="s">
        <v>394</v>
      </c>
      <c r="AM3259" t="s">
        <v>394</v>
      </c>
      <c r="AN3259" t="s">
        <v>394</v>
      </c>
      <c r="AO3259" t="s">
        <v>394</v>
      </c>
      <c r="AP3259" t="s">
        <v>394</v>
      </c>
      <c r="AQ3259" s="286" t="s">
        <v>394</v>
      </c>
      <c r="AR3259" s="305"/>
      <c r="AS3259" s="235"/>
    </row>
    <row r="3260" spans="1:45" x14ac:dyDescent="0.3">
      <c r="A3260" s="285">
        <v>122381</v>
      </c>
      <c r="B3260" s="286" t="s">
        <v>539</v>
      </c>
      <c r="C3260" t="s">
        <v>995</v>
      </c>
      <c r="D3260" t="s">
        <v>995</v>
      </c>
      <c r="E3260" t="s">
        <v>995</v>
      </c>
      <c r="F3260" t="s">
        <v>995</v>
      </c>
      <c r="G3260" t="s">
        <v>995</v>
      </c>
      <c r="H3260" t="s">
        <v>995</v>
      </c>
      <c r="I3260" t="s">
        <v>995</v>
      </c>
      <c r="J3260" t="s">
        <v>995</v>
      </c>
      <c r="K3260" t="s">
        <v>995</v>
      </c>
      <c r="L3260" t="s">
        <v>995</v>
      </c>
      <c r="M3260" t="s">
        <v>995</v>
      </c>
      <c r="N3260" t="s">
        <v>995</v>
      </c>
      <c r="O3260" t="s">
        <v>995</v>
      </c>
      <c r="P3260" t="s">
        <v>995</v>
      </c>
      <c r="Q3260" t="s">
        <v>995</v>
      </c>
      <c r="R3260" t="s">
        <v>995</v>
      </c>
      <c r="S3260" t="s">
        <v>995</v>
      </c>
      <c r="T3260" t="s">
        <v>995</v>
      </c>
      <c r="U3260" t="s">
        <v>995</v>
      </c>
      <c r="V3260" t="s">
        <v>995</v>
      </c>
      <c r="W3260" t="s">
        <v>995</v>
      </c>
      <c r="X3260" t="s">
        <v>995</v>
      </c>
      <c r="Y3260" t="s">
        <v>995</v>
      </c>
      <c r="Z3260" t="s">
        <v>995</v>
      </c>
      <c r="AA3260" t="s">
        <v>995</v>
      </c>
      <c r="AB3260" t="s">
        <v>995</v>
      </c>
      <c r="AC3260" t="s">
        <v>995</v>
      </c>
      <c r="AD3260" t="s">
        <v>995</v>
      </c>
      <c r="AE3260" t="s">
        <v>995</v>
      </c>
      <c r="AF3260" t="s">
        <v>995</v>
      </c>
      <c r="AG3260" t="s">
        <v>995</v>
      </c>
      <c r="AH3260" t="s">
        <v>995</v>
      </c>
      <c r="AI3260" t="s">
        <v>995</v>
      </c>
      <c r="AJ3260" t="s">
        <v>995</v>
      </c>
      <c r="AK3260" t="s">
        <v>995</v>
      </c>
      <c r="AL3260" t="s">
        <v>995</v>
      </c>
      <c r="AM3260" t="s">
        <v>995</v>
      </c>
      <c r="AN3260" t="s">
        <v>995</v>
      </c>
      <c r="AO3260" t="s">
        <v>995</v>
      </c>
      <c r="AP3260" t="s">
        <v>995</v>
      </c>
      <c r="AQ3260" s="286" t="s">
        <v>855</v>
      </c>
    </row>
    <row r="3261" spans="1:45" x14ac:dyDescent="0.3">
      <c r="A3261" s="285">
        <v>122382</v>
      </c>
      <c r="B3261" s="286" t="s">
        <v>539</v>
      </c>
      <c r="C3261" t="s">
        <v>995</v>
      </c>
      <c r="D3261" t="s">
        <v>995</v>
      </c>
      <c r="E3261" t="s">
        <v>995</v>
      </c>
      <c r="F3261" t="s">
        <v>995</v>
      </c>
      <c r="G3261" t="s">
        <v>995</v>
      </c>
      <c r="H3261" t="s">
        <v>995</v>
      </c>
      <c r="I3261" t="s">
        <v>995</v>
      </c>
      <c r="J3261" t="s">
        <v>995</v>
      </c>
      <c r="K3261" t="s">
        <v>995</v>
      </c>
      <c r="L3261" t="s">
        <v>995</v>
      </c>
      <c r="M3261" t="s">
        <v>995</v>
      </c>
      <c r="N3261" t="s">
        <v>995</v>
      </c>
      <c r="O3261" t="s">
        <v>995</v>
      </c>
      <c r="P3261" t="s">
        <v>995</v>
      </c>
      <c r="Q3261" t="s">
        <v>995</v>
      </c>
      <c r="R3261" t="s">
        <v>995</v>
      </c>
      <c r="S3261" t="s">
        <v>995</v>
      </c>
      <c r="T3261" t="s">
        <v>995</v>
      </c>
      <c r="U3261" t="s">
        <v>995</v>
      </c>
      <c r="V3261" t="s">
        <v>995</v>
      </c>
      <c r="W3261" t="s">
        <v>995</v>
      </c>
      <c r="X3261" t="s">
        <v>995</v>
      </c>
      <c r="Y3261" t="s">
        <v>995</v>
      </c>
      <c r="Z3261" t="s">
        <v>995</v>
      </c>
      <c r="AA3261" t="s">
        <v>995</v>
      </c>
      <c r="AB3261" t="s">
        <v>995</v>
      </c>
      <c r="AC3261" t="s">
        <v>995</v>
      </c>
      <c r="AD3261" t="s">
        <v>995</v>
      </c>
      <c r="AE3261" t="s">
        <v>995</v>
      </c>
      <c r="AF3261" t="s">
        <v>995</v>
      </c>
      <c r="AG3261" t="s">
        <v>995</v>
      </c>
      <c r="AH3261" t="s">
        <v>995</v>
      </c>
      <c r="AI3261" t="s">
        <v>995</v>
      </c>
      <c r="AJ3261" t="s">
        <v>995</v>
      </c>
      <c r="AK3261" t="s">
        <v>995</v>
      </c>
      <c r="AL3261" t="s">
        <v>995</v>
      </c>
      <c r="AM3261" t="s">
        <v>995</v>
      </c>
      <c r="AN3261" t="s">
        <v>995</v>
      </c>
      <c r="AO3261" t="s">
        <v>995</v>
      </c>
      <c r="AP3261" t="s">
        <v>995</v>
      </c>
      <c r="AQ3261" s="286" t="s">
        <v>855</v>
      </c>
    </row>
    <row r="3262" spans="1:45" ht="21.6" x14ac:dyDescent="0.3">
      <c r="A3262" s="285">
        <v>122384</v>
      </c>
      <c r="B3262" s="286" t="s">
        <v>61</v>
      </c>
      <c r="C3262" t="s">
        <v>226</v>
      </c>
      <c r="D3262" t="s">
        <v>226</v>
      </c>
      <c r="E3262" t="s">
        <v>224</v>
      </c>
      <c r="F3262" t="s">
        <v>226</v>
      </c>
      <c r="G3262" t="s">
        <v>224</v>
      </c>
      <c r="H3262" t="s">
        <v>226</v>
      </c>
      <c r="I3262" t="s">
        <v>224</v>
      </c>
      <c r="J3262" t="s">
        <v>224</v>
      </c>
      <c r="K3262" t="s">
        <v>226</v>
      </c>
      <c r="L3262" t="s">
        <v>226</v>
      </c>
      <c r="M3262" t="s">
        <v>226</v>
      </c>
      <c r="N3262" t="s">
        <v>224</v>
      </c>
      <c r="O3262" t="s">
        <v>226</v>
      </c>
      <c r="P3262" t="s">
        <v>226</v>
      </c>
      <c r="Q3262" t="s">
        <v>226</v>
      </c>
      <c r="R3262" t="s">
        <v>226</v>
      </c>
      <c r="S3262" t="s">
        <v>226</v>
      </c>
      <c r="T3262" t="s">
        <v>226</v>
      </c>
      <c r="U3262" t="s">
        <v>224</v>
      </c>
      <c r="V3262" t="s">
        <v>226</v>
      </c>
      <c r="W3262" t="s">
        <v>226</v>
      </c>
      <c r="X3262" t="s">
        <v>226</v>
      </c>
      <c r="Y3262" t="s">
        <v>226</v>
      </c>
      <c r="Z3262" t="s">
        <v>226</v>
      </c>
      <c r="AA3262" t="s">
        <v>226</v>
      </c>
      <c r="AB3262" t="s">
        <v>226</v>
      </c>
      <c r="AC3262" t="s">
        <v>226</v>
      </c>
      <c r="AD3262" t="s">
        <v>226</v>
      </c>
      <c r="AE3262" t="s">
        <v>226</v>
      </c>
      <c r="AF3262" t="s">
        <v>224</v>
      </c>
      <c r="AG3262" t="s">
        <v>226</v>
      </c>
      <c r="AH3262" t="s">
        <v>226</v>
      </c>
      <c r="AI3262" t="s">
        <v>226</v>
      </c>
      <c r="AJ3262" t="s">
        <v>226</v>
      </c>
      <c r="AK3262" t="s">
        <v>226</v>
      </c>
      <c r="AL3262" t="s">
        <v>225</v>
      </c>
      <c r="AM3262" t="s">
        <v>225</v>
      </c>
      <c r="AN3262" t="s">
        <v>225</v>
      </c>
      <c r="AO3262" t="s">
        <v>225</v>
      </c>
      <c r="AP3262" t="s">
        <v>225</v>
      </c>
      <c r="AQ3262" s="286" t="s">
        <v>394</v>
      </c>
      <c r="AR3262" s="305"/>
      <c r="AS3262" s="235"/>
    </row>
    <row r="3263" spans="1:45" ht="21.6" x14ac:dyDescent="0.3">
      <c r="A3263" s="285">
        <v>122385</v>
      </c>
      <c r="B3263" s="286" t="s">
        <v>538</v>
      </c>
      <c r="C3263" t="s">
        <v>226</v>
      </c>
      <c r="D3263" t="s">
        <v>226</v>
      </c>
      <c r="E3263" t="s">
        <v>226</v>
      </c>
      <c r="F3263" t="s">
        <v>226</v>
      </c>
      <c r="G3263" t="s">
        <v>226</v>
      </c>
      <c r="H3263" t="s">
        <v>226</v>
      </c>
      <c r="I3263" t="s">
        <v>226</v>
      </c>
      <c r="J3263" t="s">
        <v>226</v>
      </c>
      <c r="K3263" t="s">
        <v>226</v>
      </c>
      <c r="L3263" t="s">
        <v>226</v>
      </c>
      <c r="M3263" t="s">
        <v>226</v>
      </c>
      <c r="N3263" t="s">
        <v>224</v>
      </c>
      <c r="O3263" t="s">
        <v>226</v>
      </c>
      <c r="P3263" t="s">
        <v>224</v>
      </c>
      <c r="Q3263" t="s">
        <v>226</v>
      </c>
      <c r="R3263" t="s">
        <v>226</v>
      </c>
      <c r="S3263" t="s">
        <v>224</v>
      </c>
      <c r="T3263" t="s">
        <v>225</v>
      </c>
      <c r="U3263" t="s">
        <v>224</v>
      </c>
      <c r="V3263" t="s">
        <v>225</v>
      </c>
      <c r="W3263" t="s">
        <v>226</v>
      </c>
      <c r="X3263" t="s">
        <v>224</v>
      </c>
      <c r="Y3263" t="s">
        <v>225</v>
      </c>
      <c r="Z3263" t="s">
        <v>225</v>
      </c>
      <c r="AA3263" t="s">
        <v>225</v>
      </c>
      <c r="AB3263" t="s">
        <v>226</v>
      </c>
      <c r="AC3263" t="s">
        <v>226</v>
      </c>
      <c r="AD3263" t="s">
        <v>225</v>
      </c>
      <c r="AE3263" t="s">
        <v>225</v>
      </c>
      <c r="AF3263" t="s">
        <v>225</v>
      </c>
      <c r="AG3263" t="s">
        <v>394</v>
      </c>
      <c r="AH3263" t="s">
        <v>394</v>
      </c>
      <c r="AI3263" t="s">
        <v>394</v>
      </c>
      <c r="AJ3263" t="s">
        <v>394</v>
      </c>
      <c r="AK3263" t="s">
        <v>394</v>
      </c>
      <c r="AL3263" t="s">
        <v>394</v>
      </c>
      <c r="AM3263" t="s">
        <v>394</v>
      </c>
      <c r="AN3263" t="s">
        <v>394</v>
      </c>
      <c r="AO3263" t="s">
        <v>394</v>
      </c>
      <c r="AP3263" t="s">
        <v>394</v>
      </c>
      <c r="AQ3263" s="286" t="s">
        <v>394</v>
      </c>
      <c r="AR3263" s="305"/>
      <c r="AS3263" s="235"/>
    </row>
    <row r="3264" spans="1:45" x14ac:dyDescent="0.3">
      <c r="A3264" s="285">
        <v>122386</v>
      </c>
      <c r="B3264" s="286" t="s">
        <v>539</v>
      </c>
      <c r="C3264" t="s">
        <v>995</v>
      </c>
      <c r="D3264" t="s">
        <v>995</v>
      </c>
      <c r="E3264" t="s">
        <v>995</v>
      </c>
      <c r="F3264" t="s">
        <v>995</v>
      </c>
      <c r="G3264" t="s">
        <v>995</v>
      </c>
      <c r="H3264" t="s">
        <v>995</v>
      </c>
      <c r="I3264" t="s">
        <v>995</v>
      </c>
      <c r="J3264" t="s">
        <v>995</v>
      </c>
      <c r="K3264" t="s">
        <v>995</v>
      </c>
      <c r="L3264" t="s">
        <v>995</v>
      </c>
      <c r="M3264" t="s">
        <v>995</v>
      </c>
      <c r="N3264" t="s">
        <v>995</v>
      </c>
      <c r="O3264" t="s">
        <v>995</v>
      </c>
      <c r="P3264" t="s">
        <v>995</v>
      </c>
      <c r="Q3264" t="s">
        <v>995</v>
      </c>
      <c r="R3264" t="s">
        <v>995</v>
      </c>
      <c r="S3264" t="s">
        <v>995</v>
      </c>
      <c r="T3264" t="s">
        <v>995</v>
      </c>
      <c r="U3264" t="s">
        <v>995</v>
      </c>
      <c r="V3264" t="s">
        <v>995</v>
      </c>
      <c r="W3264" t="s">
        <v>995</v>
      </c>
      <c r="X3264" t="s">
        <v>995</v>
      </c>
      <c r="Y3264" t="s">
        <v>995</v>
      </c>
      <c r="Z3264" t="s">
        <v>995</v>
      </c>
      <c r="AA3264" t="s">
        <v>995</v>
      </c>
      <c r="AB3264" t="s">
        <v>995</v>
      </c>
      <c r="AC3264" t="s">
        <v>995</v>
      </c>
      <c r="AD3264" t="s">
        <v>995</v>
      </c>
      <c r="AE3264" t="s">
        <v>995</v>
      </c>
      <c r="AF3264" t="s">
        <v>995</v>
      </c>
      <c r="AG3264" t="s">
        <v>995</v>
      </c>
      <c r="AH3264" t="s">
        <v>995</v>
      </c>
      <c r="AI3264" t="s">
        <v>995</v>
      </c>
      <c r="AJ3264" t="s">
        <v>995</v>
      </c>
      <c r="AK3264" t="s">
        <v>995</v>
      </c>
      <c r="AL3264" t="s">
        <v>995</v>
      </c>
      <c r="AM3264" t="s">
        <v>995</v>
      </c>
      <c r="AN3264" t="s">
        <v>995</v>
      </c>
      <c r="AO3264" t="s">
        <v>995</v>
      </c>
      <c r="AP3264" t="s">
        <v>995</v>
      </c>
      <c r="AQ3264" s="286" t="s">
        <v>855</v>
      </c>
    </row>
    <row r="3265" spans="1:45" ht="21.6" x14ac:dyDescent="0.3">
      <c r="A3265" s="285">
        <v>122387</v>
      </c>
      <c r="B3265" s="286" t="s">
        <v>540</v>
      </c>
      <c r="C3265" t="s">
        <v>995</v>
      </c>
      <c r="D3265" t="s">
        <v>995</v>
      </c>
      <c r="E3265" t="s">
        <v>995</v>
      </c>
      <c r="F3265" t="s">
        <v>995</v>
      </c>
      <c r="G3265" t="s">
        <v>995</v>
      </c>
      <c r="H3265" t="s">
        <v>995</v>
      </c>
      <c r="I3265" t="s">
        <v>995</v>
      </c>
      <c r="J3265" t="s">
        <v>995</v>
      </c>
      <c r="K3265" t="s">
        <v>995</v>
      </c>
      <c r="L3265" t="s">
        <v>995</v>
      </c>
      <c r="M3265" t="s">
        <v>995</v>
      </c>
      <c r="N3265" t="s">
        <v>995</v>
      </c>
      <c r="O3265" t="s">
        <v>995</v>
      </c>
      <c r="P3265" t="s">
        <v>995</v>
      </c>
      <c r="Q3265" t="s">
        <v>995</v>
      </c>
      <c r="R3265" t="s">
        <v>995</v>
      </c>
      <c r="S3265" t="s">
        <v>995</v>
      </c>
      <c r="T3265" t="s">
        <v>995</v>
      </c>
      <c r="U3265" t="s">
        <v>995</v>
      </c>
      <c r="V3265" t="s">
        <v>995</v>
      </c>
      <c r="W3265" t="s">
        <v>995</v>
      </c>
      <c r="X3265" t="s">
        <v>995</v>
      </c>
      <c r="Y3265" t="s">
        <v>995</v>
      </c>
      <c r="Z3265" t="s">
        <v>995</v>
      </c>
      <c r="AA3265" t="s">
        <v>995</v>
      </c>
      <c r="AB3265" t="s">
        <v>995</v>
      </c>
      <c r="AC3265" t="s">
        <v>995</v>
      </c>
      <c r="AD3265" t="s">
        <v>995</v>
      </c>
      <c r="AE3265" t="s">
        <v>995</v>
      </c>
      <c r="AF3265" t="s">
        <v>995</v>
      </c>
      <c r="AG3265" t="s">
        <v>995</v>
      </c>
      <c r="AH3265" t="s">
        <v>995</v>
      </c>
      <c r="AI3265" t="s">
        <v>995</v>
      </c>
      <c r="AJ3265" t="s">
        <v>995</v>
      </c>
      <c r="AK3265" t="s">
        <v>995</v>
      </c>
      <c r="AL3265" t="s">
        <v>995</v>
      </c>
      <c r="AM3265" t="s">
        <v>995</v>
      </c>
      <c r="AN3265" t="s">
        <v>995</v>
      </c>
      <c r="AO3265" t="s">
        <v>995</v>
      </c>
      <c r="AP3265" t="s">
        <v>995</v>
      </c>
      <c r="AQ3265" s="286" t="s">
        <v>855</v>
      </c>
      <c r="AR3265" s="305"/>
      <c r="AS3265" s="235"/>
    </row>
    <row r="3266" spans="1:45" x14ac:dyDescent="0.3">
      <c r="A3266" s="285">
        <v>122388</v>
      </c>
      <c r="B3266" s="286" t="s">
        <v>540</v>
      </c>
      <c r="C3266" t="s">
        <v>995</v>
      </c>
      <c r="D3266" t="s">
        <v>995</v>
      </c>
      <c r="E3266" t="s">
        <v>995</v>
      </c>
      <c r="F3266" t="s">
        <v>995</v>
      </c>
      <c r="G3266" t="s">
        <v>995</v>
      </c>
      <c r="H3266" t="s">
        <v>995</v>
      </c>
      <c r="I3266" t="s">
        <v>995</v>
      </c>
      <c r="J3266" t="s">
        <v>995</v>
      </c>
      <c r="K3266" t="s">
        <v>995</v>
      </c>
      <c r="L3266" t="s">
        <v>995</v>
      </c>
      <c r="M3266" t="s">
        <v>995</v>
      </c>
      <c r="N3266" t="s">
        <v>995</v>
      </c>
      <c r="O3266" t="s">
        <v>995</v>
      </c>
      <c r="P3266" t="s">
        <v>995</v>
      </c>
      <c r="Q3266" t="s">
        <v>995</v>
      </c>
      <c r="R3266" t="s">
        <v>995</v>
      </c>
      <c r="S3266" t="s">
        <v>995</v>
      </c>
      <c r="T3266" t="s">
        <v>995</v>
      </c>
      <c r="U3266" t="s">
        <v>995</v>
      </c>
      <c r="V3266" t="s">
        <v>995</v>
      </c>
      <c r="W3266" t="s">
        <v>995</v>
      </c>
      <c r="X3266" t="s">
        <v>995</v>
      </c>
      <c r="Y3266" t="s">
        <v>995</v>
      </c>
      <c r="Z3266" t="s">
        <v>995</v>
      </c>
      <c r="AA3266" t="s">
        <v>995</v>
      </c>
      <c r="AB3266" t="s">
        <v>995</v>
      </c>
      <c r="AC3266" t="s">
        <v>995</v>
      </c>
      <c r="AD3266" t="s">
        <v>995</v>
      </c>
      <c r="AE3266" t="s">
        <v>995</v>
      </c>
      <c r="AF3266" t="s">
        <v>995</v>
      </c>
      <c r="AG3266" t="s">
        <v>995</v>
      </c>
      <c r="AH3266" t="s">
        <v>995</v>
      </c>
      <c r="AI3266" t="s">
        <v>995</v>
      </c>
      <c r="AJ3266" t="s">
        <v>995</v>
      </c>
      <c r="AK3266" t="s">
        <v>995</v>
      </c>
      <c r="AL3266" t="s">
        <v>995</v>
      </c>
      <c r="AM3266" t="s">
        <v>995</v>
      </c>
      <c r="AN3266" t="s">
        <v>995</v>
      </c>
      <c r="AO3266" t="s">
        <v>995</v>
      </c>
      <c r="AP3266" t="s">
        <v>995</v>
      </c>
      <c r="AQ3266" s="286" t="s">
        <v>855</v>
      </c>
    </row>
    <row r="3267" spans="1:45" x14ac:dyDescent="0.3">
      <c r="A3267" s="285">
        <v>122389</v>
      </c>
      <c r="B3267" s="286" t="s">
        <v>539</v>
      </c>
      <c r="C3267" t="s">
        <v>995</v>
      </c>
      <c r="D3267" t="s">
        <v>995</v>
      </c>
      <c r="E3267" t="s">
        <v>995</v>
      </c>
      <c r="F3267" t="s">
        <v>995</v>
      </c>
      <c r="G3267" t="s">
        <v>995</v>
      </c>
      <c r="H3267" t="s">
        <v>995</v>
      </c>
      <c r="I3267" t="s">
        <v>995</v>
      </c>
      <c r="J3267" t="s">
        <v>995</v>
      </c>
      <c r="K3267" t="s">
        <v>995</v>
      </c>
      <c r="L3267" t="s">
        <v>995</v>
      </c>
      <c r="M3267" t="s">
        <v>995</v>
      </c>
      <c r="N3267" t="s">
        <v>995</v>
      </c>
      <c r="O3267" t="s">
        <v>995</v>
      </c>
      <c r="P3267" t="s">
        <v>995</v>
      </c>
      <c r="Q3267" t="s">
        <v>995</v>
      </c>
      <c r="R3267" t="s">
        <v>995</v>
      </c>
      <c r="S3267" t="s">
        <v>995</v>
      </c>
      <c r="T3267" t="s">
        <v>995</v>
      </c>
      <c r="U3267" t="s">
        <v>995</v>
      </c>
      <c r="V3267" t="s">
        <v>995</v>
      </c>
      <c r="W3267" t="s">
        <v>995</v>
      </c>
      <c r="X3267" t="s">
        <v>995</v>
      </c>
      <c r="Y3267" t="s">
        <v>995</v>
      </c>
      <c r="Z3267" t="s">
        <v>995</v>
      </c>
      <c r="AA3267" t="s">
        <v>995</v>
      </c>
      <c r="AB3267" t="s">
        <v>995</v>
      </c>
      <c r="AC3267" t="s">
        <v>995</v>
      </c>
      <c r="AD3267" t="s">
        <v>995</v>
      </c>
      <c r="AE3267" t="s">
        <v>995</v>
      </c>
      <c r="AF3267" t="s">
        <v>995</v>
      </c>
      <c r="AG3267" t="s">
        <v>995</v>
      </c>
      <c r="AH3267" t="s">
        <v>995</v>
      </c>
      <c r="AI3267" t="s">
        <v>995</v>
      </c>
      <c r="AJ3267" t="s">
        <v>995</v>
      </c>
      <c r="AK3267" t="s">
        <v>995</v>
      </c>
      <c r="AL3267" t="s">
        <v>995</v>
      </c>
      <c r="AM3267" t="s">
        <v>995</v>
      </c>
      <c r="AN3267" t="s">
        <v>995</v>
      </c>
      <c r="AO3267" t="s">
        <v>995</v>
      </c>
      <c r="AP3267" t="s">
        <v>995</v>
      </c>
      <c r="AQ3267" s="286" t="s">
        <v>855</v>
      </c>
    </row>
    <row r="3268" spans="1:45" x14ac:dyDescent="0.3">
      <c r="A3268" s="285">
        <v>122390</v>
      </c>
      <c r="B3268" s="286" t="s">
        <v>538</v>
      </c>
      <c r="AQ3268" s="286" t="s">
        <v>394</v>
      </c>
    </row>
    <row r="3269" spans="1:45" ht="28.8" x14ac:dyDescent="0.3">
      <c r="A3269" s="285">
        <v>122391</v>
      </c>
      <c r="B3269" s="286" t="s">
        <v>67</v>
      </c>
      <c r="C3269" t="s">
        <v>226</v>
      </c>
      <c r="D3269" t="s">
        <v>226</v>
      </c>
      <c r="E3269" t="s">
        <v>226</v>
      </c>
      <c r="F3269" t="s">
        <v>226</v>
      </c>
      <c r="G3269" t="s">
        <v>224</v>
      </c>
      <c r="H3269" t="s">
        <v>226</v>
      </c>
      <c r="I3269" t="s">
        <v>224</v>
      </c>
      <c r="J3269" t="s">
        <v>226</v>
      </c>
      <c r="K3269" t="s">
        <v>226</v>
      </c>
      <c r="L3269" t="s">
        <v>224</v>
      </c>
      <c r="M3269" t="s">
        <v>224</v>
      </c>
      <c r="N3269" t="s">
        <v>224</v>
      </c>
      <c r="O3269" t="s">
        <v>225</v>
      </c>
      <c r="P3269" t="s">
        <v>226</v>
      </c>
      <c r="Q3269" t="s">
        <v>226</v>
      </c>
      <c r="R3269" t="s">
        <v>226</v>
      </c>
      <c r="S3269" t="s">
        <v>226</v>
      </c>
      <c r="T3269" t="s">
        <v>226</v>
      </c>
      <c r="U3269" t="s">
        <v>224</v>
      </c>
      <c r="V3269" t="s">
        <v>226</v>
      </c>
      <c r="W3269" t="s">
        <v>226</v>
      </c>
      <c r="X3269" t="s">
        <v>226</v>
      </c>
      <c r="Y3269" t="s">
        <v>226</v>
      </c>
      <c r="Z3269" t="s">
        <v>226</v>
      </c>
      <c r="AA3269" t="s">
        <v>226</v>
      </c>
      <c r="AB3269" t="s">
        <v>225</v>
      </c>
      <c r="AC3269" t="s">
        <v>226</v>
      </c>
      <c r="AD3269" t="s">
        <v>226</v>
      </c>
      <c r="AE3269" t="s">
        <v>226</v>
      </c>
      <c r="AF3269" t="s">
        <v>226</v>
      </c>
      <c r="AG3269" t="s">
        <v>225</v>
      </c>
      <c r="AH3269" t="s">
        <v>225</v>
      </c>
      <c r="AI3269" t="s">
        <v>225</v>
      </c>
      <c r="AJ3269" t="s">
        <v>225</v>
      </c>
      <c r="AK3269" t="s">
        <v>225</v>
      </c>
      <c r="AL3269" t="s">
        <v>394</v>
      </c>
      <c r="AM3269" t="s">
        <v>394</v>
      </c>
      <c r="AN3269" t="s">
        <v>394</v>
      </c>
      <c r="AO3269" t="s">
        <v>394</v>
      </c>
      <c r="AP3269" t="s">
        <v>394</v>
      </c>
      <c r="AQ3269" s="286" t="s">
        <v>394</v>
      </c>
      <c r="AR3269" s="305"/>
      <c r="AS3269" s="235"/>
    </row>
    <row r="3270" spans="1:45" x14ac:dyDescent="0.3">
      <c r="A3270" s="285">
        <v>122392</v>
      </c>
      <c r="B3270" s="286" t="s">
        <v>539</v>
      </c>
      <c r="C3270" t="s">
        <v>995</v>
      </c>
      <c r="D3270" t="s">
        <v>995</v>
      </c>
      <c r="E3270" t="s">
        <v>995</v>
      </c>
      <c r="F3270" t="s">
        <v>995</v>
      </c>
      <c r="G3270" t="s">
        <v>995</v>
      </c>
      <c r="H3270" t="s">
        <v>995</v>
      </c>
      <c r="I3270" t="s">
        <v>995</v>
      </c>
      <c r="J3270" t="s">
        <v>995</v>
      </c>
      <c r="K3270" t="s">
        <v>995</v>
      </c>
      <c r="L3270" t="s">
        <v>995</v>
      </c>
      <c r="M3270" t="s">
        <v>995</v>
      </c>
      <c r="N3270" t="s">
        <v>995</v>
      </c>
      <c r="O3270" t="s">
        <v>995</v>
      </c>
      <c r="P3270" t="s">
        <v>995</v>
      </c>
      <c r="Q3270" t="s">
        <v>995</v>
      </c>
      <c r="R3270" t="s">
        <v>995</v>
      </c>
      <c r="S3270" t="s">
        <v>995</v>
      </c>
      <c r="T3270" t="s">
        <v>995</v>
      </c>
      <c r="U3270" t="s">
        <v>995</v>
      </c>
      <c r="V3270" t="s">
        <v>995</v>
      </c>
      <c r="W3270" t="s">
        <v>995</v>
      </c>
      <c r="X3270" t="s">
        <v>995</v>
      </c>
      <c r="Y3270" t="s">
        <v>995</v>
      </c>
      <c r="Z3270" t="s">
        <v>995</v>
      </c>
      <c r="AA3270" t="s">
        <v>995</v>
      </c>
      <c r="AB3270" t="s">
        <v>995</v>
      </c>
      <c r="AC3270" t="s">
        <v>995</v>
      </c>
      <c r="AD3270" t="s">
        <v>995</v>
      </c>
      <c r="AE3270" t="s">
        <v>995</v>
      </c>
      <c r="AF3270" t="s">
        <v>995</v>
      </c>
      <c r="AG3270" t="s">
        <v>995</v>
      </c>
      <c r="AH3270" t="s">
        <v>995</v>
      </c>
      <c r="AI3270" t="s">
        <v>995</v>
      </c>
      <c r="AJ3270" t="s">
        <v>995</v>
      </c>
      <c r="AK3270" t="s">
        <v>995</v>
      </c>
      <c r="AL3270" t="s">
        <v>995</v>
      </c>
      <c r="AM3270" t="s">
        <v>995</v>
      </c>
      <c r="AN3270" t="s">
        <v>995</v>
      </c>
      <c r="AO3270" t="s">
        <v>995</v>
      </c>
      <c r="AP3270" t="s">
        <v>995</v>
      </c>
      <c r="AQ3270" s="286" t="s">
        <v>855</v>
      </c>
    </row>
    <row r="3271" spans="1:45" x14ac:dyDescent="0.3">
      <c r="A3271" s="285">
        <v>122393</v>
      </c>
      <c r="B3271" s="286" t="s">
        <v>540</v>
      </c>
      <c r="C3271" t="s">
        <v>995</v>
      </c>
      <c r="D3271" t="s">
        <v>995</v>
      </c>
      <c r="E3271" t="s">
        <v>995</v>
      </c>
      <c r="F3271" t="s">
        <v>995</v>
      </c>
      <c r="G3271" t="s">
        <v>995</v>
      </c>
      <c r="H3271" t="s">
        <v>995</v>
      </c>
      <c r="I3271" t="s">
        <v>995</v>
      </c>
      <c r="J3271" t="s">
        <v>995</v>
      </c>
      <c r="K3271" t="s">
        <v>995</v>
      </c>
      <c r="L3271" t="s">
        <v>995</v>
      </c>
      <c r="M3271" t="s">
        <v>995</v>
      </c>
      <c r="N3271" t="s">
        <v>995</v>
      </c>
      <c r="O3271" t="s">
        <v>995</v>
      </c>
      <c r="P3271" t="s">
        <v>995</v>
      </c>
      <c r="Q3271" t="s">
        <v>995</v>
      </c>
      <c r="R3271" t="s">
        <v>995</v>
      </c>
      <c r="S3271" t="s">
        <v>995</v>
      </c>
      <c r="T3271" t="s">
        <v>995</v>
      </c>
      <c r="U3271" t="s">
        <v>995</v>
      </c>
      <c r="V3271" t="s">
        <v>995</v>
      </c>
      <c r="W3271" t="s">
        <v>995</v>
      </c>
      <c r="X3271" t="s">
        <v>995</v>
      </c>
      <c r="Y3271" t="s">
        <v>995</v>
      </c>
      <c r="Z3271" t="s">
        <v>995</v>
      </c>
      <c r="AA3271" t="s">
        <v>995</v>
      </c>
      <c r="AB3271" t="s">
        <v>995</v>
      </c>
      <c r="AC3271" t="s">
        <v>995</v>
      </c>
      <c r="AD3271" t="s">
        <v>995</v>
      </c>
      <c r="AE3271" t="s">
        <v>995</v>
      </c>
      <c r="AF3271" t="s">
        <v>995</v>
      </c>
      <c r="AG3271" t="s">
        <v>995</v>
      </c>
      <c r="AH3271" t="s">
        <v>995</v>
      </c>
      <c r="AI3271" t="s">
        <v>995</v>
      </c>
      <c r="AJ3271" t="s">
        <v>995</v>
      </c>
      <c r="AK3271" t="s">
        <v>995</v>
      </c>
      <c r="AL3271" t="s">
        <v>995</v>
      </c>
      <c r="AM3271" t="s">
        <v>995</v>
      </c>
      <c r="AN3271" t="s">
        <v>995</v>
      </c>
      <c r="AO3271" t="s">
        <v>995</v>
      </c>
      <c r="AP3271" t="s">
        <v>995</v>
      </c>
      <c r="AQ3271" s="286" t="s">
        <v>855</v>
      </c>
    </row>
    <row r="3272" spans="1:45" x14ac:dyDescent="0.3">
      <c r="A3272" s="285">
        <v>122394</v>
      </c>
      <c r="B3272" s="286" t="s">
        <v>539</v>
      </c>
      <c r="C3272" t="s">
        <v>995</v>
      </c>
      <c r="D3272" t="s">
        <v>995</v>
      </c>
      <c r="E3272" t="s">
        <v>995</v>
      </c>
      <c r="F3272" t="s">
        <v>995</v>
      </c>
      <c r="G3272" t="s">
        <v>995</v>
      </c>
      <c r="H3272" t="s">
        <v>995</v>
      </c>
      <c r="I3272" t="s">
        <v>995</v>
      </c>
      <c r="J3272" t="s">
        <v>995</v>
      </c>
      <c r="K3272" t="s">
        <v>995</v>
      </c>
      <c r="L3272" t="s">
        <v>995</v>
      </c>
      <c r="M3272" t="s">
        <v>995</v>
      </c>
      <c r="N3272" t="s">
        <v>995</v>
      </c>
      <c r="O3272" t="s">
        <v>995</v>
      </c>
      <c r="P3272" t="s">
        <v>995</v>
      </c>
      <c r="Q3272" t="s">
        <v>995</v>
      </c>
      <c r="R3272" t="s">
        <v>995</v>
      </c>
      <c r="S3272" t="s">
        <v>995</v>
      </c>
      <c r="T3272" t="s">
        <v>995</v>
      </c>
      <c r="U3272" t="s">
        <v>995</v>
      </c>
      <c r="V3272" t="s">
        <v>995</v>
      </c>
      <c r="W3272" t="s">
        <v>995</v>
      </c>
      <c r="X3272" t="s">
        <v>995</v>
      </c>
      <c r="Y3272" t="s">
        <v>995</v>
      </c>
      <c r="Z3272" t="s">
        <v>995</v>
      </c>
      <c r="AA3272" t="s">
        <v>995</v>
      </c>
      <c r="AB3272" t="s">
        <v>995</v>
      </c>
      <c r="AC3272" t="s">
        <v>995</v>
      </c>
      <c r="AD3272" t="s">
        <v>995</v>
      </c>
      <c r="AE3272" t="s">
        <v>995</v>
      </c>
      <c r="AF3272" t="s">
        <v>995</v>
      </c>
      <c r="AG3272" t="s">
        <v>995</v>
      </c>
      <c r="AH3272" t="s">
        <v>995</v>
      </c>
      <c r="AI3272" t="s">
        <v>995</v>
      </c>
      <c r="AJ3272" t="s">
        <v>995</v>
      </c>
      <c r="AK3272" t="s">
        <v>995</v>
      </c>
      <c r="AL3272" t="s">
        <v>995</v>
      </c>
      <c r="AM3272" t="s">
        <v>995</v>
      </c>
      <c r="AN3272" t="s">
        <v>995</v>
      </c>
      <c r="AO3272" t="s">
        <v>995</v>
      </c>
      <c r="AP3272" t="s">
        <v>995</v>
      </c>
      <c r="AQ3272" s="286" t="s">
        <v>855</v>
      </c>
    </row>
    <row r="3273" spans="1:45" x14ac:dyDescent="0.3">
      <c r="A3273" s="285">
        <v>122395</v>
      </c>
      <c r="B3273" s="286" t="s">
        <v>540</v>
      </c>
      <c r="C3273" t="s">
        <v>995</v>
      </c>
      <c r="D3273" t="s">
        <v>995</v>
      </c>
      <c r="E3273" t="s">
        <v>995</v>
      </c>
      <c r="F3273" t="s">
        <v>995</v>
      </c>
      <c r="G3273" t="s">
        <v>995</v>
      </c>
      <c r="H3273" t="s">
        <v>995</v>
      </c>
      <c r="I3273" t="s">
        <v>995</v>
      </c>
      <c r="J3273" t="s">
        <v>995</v>
      </c>
      <c r="K3273" t="s">
        <v>995</v>
      </c>
      <c r="L3273" t="s">
        <v>995</v>
      </c>
      <c r="M3273" t="s">
        <v>995</v>
      </c>
      <c r="N3273" t="s">
        <v>995</v>
      </c>
      <c r="O3273" t="s">
        <v>995</v>
      </c>
      <c r="P3273" t="s">
        <v>995</v>
      </c>
      <c r="Q3273" t="s">
        <v>995</v>
      </c>
      <c r="R3273" t="s">
        <v>995</v>
      </c>
      <c r="S3273" t="s">
        <v>995</v>
      </c>
      <c r="T3273" t="s">
        <v>995</v>
      </c>
      <c r="U3273" t="s">
        <v>995</v>
      </c>
      <c r="V3273" t="s">
        <v>995</v>
      </c>
      <c r="W3273" t="s">
        <v>995</v>
      </c>
      <c r="X3273" t="s">
        <v>995</v>
      </c>
      <c r="Y3273" t="s">
        <v>995</v>
      </c>
      <c r="Z3273" t="s">
        <v>995</v>
      </c>
      <c r="AA3273" t="s">
        <v>995</v>
      </c>
      <c r="AB3273" t="s">
        <v>995</v>
      </c>
      <c r="AC3273" t="s">
        <v>995</v>
      </c>
      <c r="AD3273" t="s">
        <v>995</v>
      </c>
      <c r="AE3273" t="s">
        <v>995</v>
      </c>
      <c r="AF3273" t="s">
        <v>995</v>
      </c>
      <c r="AG3273" t="s">
        <v>995</v>
      </c>
      <c r="AH3273" t="s">
        <v>995</v>
      </c>
      <c r="AI3273" t="s">
        <v>995</v>
      </c>
      <c r="AJ3273" t="s">
        <v>995</v>
      </c>
      <c r="AK3273" t="s">
        <v>995</v>
      </c>
      <c r="AL3273" t="s">
        <v>995</v>
      </c>
      <c r="AM3273" t="s">
        <v>995</v>
      </c>
      <c r="AN3273" t="s">
        <v>995</v>
      </c>
      <c r="AO3273" t="s">
        <v>995</v>
      </c>
      <c r="AP3273" t="s">
        <v>995</v>
      </c>
      <c r="AQ3273" s="286" t="s">
        <v>855</v>
      </c>
    </row>
    <row r="3274" spans="1:45" x14ac:dyDescent="0.3">
      <c r="A3274" s="285">
        <v>122397</v>
      </c>
      <c r="B3274" s="286" t="s">
        <v>538</v>
      </c>
      <c r="AQ3274" s="286" t="s">
        <v>394</v>
      </c>
    </row>
    <row r="3275" spans="1:45" ht="21.6" x14ac:dyDescent="0.3">
      <c r="A3275" s="285">
        <v>122398</v>
      </c>
      <c r="B3275" s="286" t="s">
        <v>61</v>
      </c>
      <c r="C3275" t="s">
        <v>995</v>
      </c>
      <c r="D3275" t="s">
        <v>995</v>
      </c>
      <c r="E3275" t="s">
        <v>995</v>
      </c>
      <c r="F3275" t="s">
        <v>995</v>
      </c>
      <c r="G3275" t="s">
        <v>995</v>
      </c>
      <c r="H3275" t="s">
        <v>995</v>
      </c>
      <c r="I3275" t="s">
        <v>995</v>
      </c>
      <c r="J3275" t="s">
        <v>995</v>
      </c>
      <c r="K3275" t="s">
        <v>995</v>
      </c>
      <c r="L3275" t="s">
        <v>995</v>
      </c>
      <c r="M3275" t="s">
        <v>995</v>
      </c>
      <c r="N3275" t="s">
        <v>995</v>
      </c>
      <c r="O3275" t="s">
        <v>995</v>
      </c>
      <c r="P3275" t="s">
        <v>995</v>
      </c>
      <c r="Q3275" t="s">
        <v>995</v>
      </c>
      <c r="R3275" t="s">
        <v>995</v>
      </c>
      <c r="S3275" t="s">
        <v>995</v>
      </c>
      <c r="T3275" t="s">
        <v>995</v>
      </c>
      <c r="U3275" t="s">
        <v>995</v>
      </c>
      <c r="V3275" t="s">
        <v>995</v>
      </c>
      <c r="W3275" t="s">
        <v>995</v>
      </c>
      <c r="X3275" t="s">
        <v>995</v>
      </c>
      <c r="Y3275" t="s">
        <v>995</v>
      </c>
      <c r="Z3275" t="s">
        <v>995</v>
      </c>
      <c r="AA3275" t="s">
        <v>995</v>
      </c>
      <c r="AB3275" t="s">
        <v>995</v>
      </c>
      <c r="AC3275" t="s">
        <v>995</v>
      </c>
      <c r="AD3275" t="s">
        <v>995</v>
      </c>
      <c r="AE3275" t="s">
        <v>995</v>
      </c>
      <c r="AF3275" t="s">
        <v>995</v>
      </c>
      <c r="AG3275" t="s">
        <v>995</v>
      </c>
      <c r="AH3275" t="s">
        <v>995</v>
      </c>
      <c r="AI3275" t="s">
        <v>995</v>
      </c>
      <c r="AJ3275" t="s">
        <v>995</v>
      </c>
      <c r="AK3275" t="s">
        <v>995</v>
      </c>
      <c r="AL3275" t="s">
        <v>995</v>
      </c>
      <c r="AM3275" t="s">
        <v>995</v>
      </c>
      <c r="AN3275" t="s">
        <v>995</v>
      </c>
      <c r="AO3275" t="s">
        <v>995</v>
      </c>
      <c r="AP3275" t="s">
        <v>995</v>
      </c>
      <c r="AQ3275" s="286" t="s">
        <v>855</v>
      </c>
      <c r="AR3275" s="305"/>
      <c r="AS3275" s="235"/>
    </row>
    <row r="3276" spans="1:45" x14ac:dyDescent="0.3">
      <c r="A3276" s="285">
        <v>122399</v>
      </c>
      <c r="B3276" s="286" t="s">
        <v>539</v>
      </c>
      <c r="C3276" t="s">
        <v>995</v>
      </c>
      <c r="D3276" t="s">
        <v>995</v>
      </c>
      <c r="E3276" t="s">
        <v>995</v>
      </c>
      <c r="F3276" t="s">
        <v>995</v>
      </c>
      <c r="G3276" t="s">
        <v>995</v>
      </c>
      <c r="H3276" t="s">
        <v>995</v>
      </c>
      <c r="I3276" t="s">
        <v>995</v>
      </c>
      <c r="J3276" t="s">
        <v>995</v>
      </c>
      <c r="K3276" t="s">
        <v>995</v>
      </c>
      <c r="L3276" t="s">
        <v>995</v>
      </c>
      <c r="M3276" t="s">
        <v>995</v>
      </c>
      <c r="N3276" t="s">
        <v>995</v>
      </c>
      <c r="O3276" t="s">
        <v>995</v>
      </c>
      <c r="P3276" t="s">
        <v>995</v>
      </c>
      <c r="Q3276" t="s">
        <v>995</v>
      </c>
      <c r="R3276" t="s">
        <v>995</v>
      </c>
      <c r="S3276" t="s">
        <v>995</v>
      </c>
      <c r="T3276" t="s">
        <v>995</v>
      </c>
      <c r="U3276" t="s">
        <v>995</v>
      </c>
      <c r="V3276" t="s">
        <v>995</v>
      </c>
      <c r="W3276" t="s">
        <v>995</v>
      </c>
      <c r="X3276" t="s">
        <v>995</v>
      </c>
      <c r="Y3276" t="s">
        <v>995</v>
      </c>
      <c r="Z3276" t="s">
        <v>995</v>
      </c>
      <c r="AA3276" t="s">
        <v>995</v>
      </c>
      <c r="AB3276" t="s">
        <v>995</v>
      </c>
      <c r="AC3276" t="s">
        <v>995</v>
      </c>
      <c r="AD3276" t="s">
        <v>995</v>
      </c>
      <c r="AE3276" t="s">
        <v>995</v>
      </c>
      <c r="AF3276" t="s">
        <v>995</v>
      </c>
      <c r="AG3276" t="s">
        <v>995</v>
      </c>
      <c r="AH3276" t="s">
        <v>995</v>
      </c>
      <c r="AI3276" t="s">
        <v>995</v>
      </c>
      <c r="AJ3276" t="s">
        <v>995</v>
      </c>
      <c r="AK3276" t="s">
        <v>995</v>
      </c>
      <c r="AL3276" t="s">
        <v>995</v>
      </c>
      <c r="AM3276" t="s">
        <v>995</v>
      </c>
      <c r="AN3276" t="s">
        <v>995</v>
      </c>
      <c r="AO3276" t="s">
        <v>995</v>
      </c>
      <c r="AP3276" t="s">
        <v>995</v>
      </c>
      <c r="AQ3276" s="286" t="s">
        <v>855</v>
      </c>
    </row>
    <row r="3277" spans="1:45" x14ac:dyDescent="0.3">
      <c r="A3277" s="285">
        <v>122400</v>
      </c>
      <c r="B3277" s="286" t="s">
        <v>539</v>
      </c>
      <c r="C3277" t="s">
        <v>995</v>
      </c>
      <c r="D3277" t="s">
        <v>995</v>
      </c>
      <c r="E3277" t="s">
        <v>995</v>
      </c>
      <c r="F3277" t="s">
        <v>995</v>
      </c>
      <c r="G3277" t="s">
        <v>995</v>
      </c>
      <c r="H3277" t="s">
        <v>995</v>
      </c>
      <c r="I3277" t="s">
        <v>995</v>
      </c>
      <c r="J3277" t="s">
        <v>995</v>
      </c>
      <c r="K3277" t="s">
        <v>995</v>
      </c>
      <c r="L3277" t="s">
        <v>995</v>
      </c>
      <c r="M3277" t="s">
        <v>995</v>
      </c>
      <c r="N3277" t="s">
        <v>995</v>
      </c>
      <c r="O3277" t="s">
        <v>995</v>
      </c>
      <c r="P3277" t="s">
        <v>995</v>
      </c>
      <c r="Q3277" t="s">
        <v>995</v>
      </c>
      <c r="R3277" t="s">
        <v>995</v>
      </c>
      <c r="S3277" t="s">
        <v>995</v>
      </c>
      <c r="T3277" t="s">
        <v>995</v>
      </c>
      <c r="U3277" t="s">
        <v>995</v>
      </c>
      <c r="V3277" t="s">
        <v>995</v>
      </c>
      <c r="W3277" t="s">
        <v>995</v>
      </c>
      <c r="X3277" t="s">
        <v>995</v>
      </c>
      <c r="Y3277" t="s">
        <v>995</v>
      </c>
      <c r="Z3277" t="s">
        <v>995</v>
      </c>
      <c r="AA3277" t="s">
        <v>995</v>
      </c>
      <c r="AB3277" t="s">
        <v>995</v>
      </c>
      <c r="AC3277" t="s">
        <v>995</v>
      </c>
      <c r="AD3277" t="s">
        <v>995</v>
      </c>
      <c r="AE3277" t="s">
        <v>995</v>
      </c>
      <c r="AF3277" t="s">
        <v>995</v>
      </c>
      <c r="AG3277" t="s">
        <v>995</v>
      </c>
      <c r="AH3277" t="s">
        <v>995</v>
      </c>
      <c r="AI3277" t="s">
        <v>995</v>
      </c>
      <c r="AJ3277" t="s">
        <v>995</v>
      </c>
      <c r="AK3277" t="s">
        <v>995</v>
      </c>
      <c r="AL3277" t="s">
        <v>995</v>
      </c>
      <c r="AM3277" t="s">
        <v>995</v>
      </c>
      <c r="AN3277" t="s">
        <v>995</v>
      </c>
      <c r="AO3277" t="s">
        <v>995</v>
      </c>
      <c r="AP3277" t="s">
        <v>995</v>
      </c>
      <c r="AQ3277" s="286" t="s">
        <v>855</v>
      </c>
    </row>
    <row r="3278" spans="1:45" x14ac:dyDescent="0.3">
      <c r="A3278" s="285">
        <v>122401</v>
      </c>
      <c r="B3278" s="286" t="s">
        <v>538</v>
      </c>
      <c r="AQ3278" s="286" t="s">
        <v>394</v>
      </c>
    </row>
    <row r="3279" spans="1:45" x14ac:dyDescent="0.3">
      <c r="A3279" s="285">
        <v>122402</v>
      </c>
      <c r="B3279" s="286" t="s">
        <v>539</v>
      </c>
      <c r="C3279" t="s">
        <v>995</v>
      </c>
      <c r="D3279" t="s">
        <v>995</v>
      </c>
      <c r="E3279" t="s">
        <v>995</v>
      </c>
      <c r="F3279" t="s">
        <v>995</v>
      </c>
      <c r="G3279" t="s">
        <v>995</v>
      </c>
      <c r="H3279" t="s">
        <v>995</v>
      </c>
      <c r="I3279" t="s">
        <v>995</v>
      </c>
      <c r="J3279" t="s">
        <v>995</v>
      </c>
      <c r="K3279" t="s">
        <v>995</v>
      </c>
      <c r="L3279" t="s">
        <v>995</v>
      </c>
      <c r="M3279" t="s">
        <v>995</v>
      </c>
      <c r="N3279" t="s">
        <v>995</v>
      </c>
      <c r="O3279" t="s">
        <v>995</v>
      </c>
      <c r="P3279" t="s">
        <v>995</v>
      </c>
      <c r="Q3279" t="s">
        <v>995</v>
      </c>
      <c r="R3279" t="s">
        <v>995</v>
      </c>
      <c r="S3279" t="s">
        <v>995</v>
      </c>
      <c r="T3279" t="s">
        <v>995</v>
      </c>
      <c r="U3279" t="s">
        <v>995</v>
      </c>
      <c r="V3279" t="s">
        <v>995</v>
      </c>
      <c r="W3279" t="s">
        <v>995</v>
      </c>
      <c r="X3279" t="s">
        <v>995</v>
      </c>
      <c r="Y3279" t="s">
        <v>995</v>
      </c>
      <c r="Z3279" t="s">
        <v>995</v>
      </c>
      <c r="AA3279" t="s">
        <v>995</v>
      </c>
      <c r="AB3279" t="s">
        <v>995</v>
      </c>
      <c r="AC3279" t="s">
        <v>995</v>
      </c>
      <c r="AD3279" t="s">
        <v>995</v>
      </c>
      <c r="AE3279" t="s">
        <v>995</v>
      </c>
      <c r="AF3279" t="s">
        <v>995</v>
      </c>
      <c r="AG3279" t="s">
        <v>995</v>
      </c>
      <c r="AH3279" t="s">
        <v>995</v>
      </c>
      <c r="AI3279" t="s">
        <v>995</v>
      </c>
      <c r="AJ3279" t="s">
        <v>995</v>
      </c>
      <c r="AK3279" t="s">
        <v>995</v>
      </c>
      <c r="AL3279" t="s">
        <v>995</v>
      </c>
      <c r="AM3279" t="s">
        <v>995</v>
      </c>
      <c r="AN3279" t="s">
        <v>995</v>
      </c>
      <c r="AO3279" t="s">
        <v>995</v>
      </c>
      <c r="AP3279" t="s">
        <v>995</v>
      </c>
      <c r="AQ3279" s="286" t="s">
        <v>855</v>
      </c>
    </row>
    <row r="3280" spans="1:45" x14ac:dyDescent="0.3">
      <c r="A3280" s="285">
        <v>122403</v>
      </c>
      <c r="B3280" s="286" t="s">
        <v>539</v>
      </c>
      <c r="C3280" t="s">
        <v>995</v>
      </c>
      <c r="D3280" t="s">
        <v>995</v>
      </c>
      <c r="E3280" t="s">
        <v>995</v>
      </c>
      <c r="F3280" t="s">
        <v>995</v>
      </c>
      <c r="G3280" t="s">
        <v>995</v>
      </c>
      <c r="H3280" t="s">
        <v>995</v>
      </c>
      <c r="I3280" t="s">
        <v>995</v>
      </c>
      <c r="J3280" t="s">
        <v>995</v>
      </c>
      <c r="K3280" t="s">
        <v>995</v>
      </c>
      <c r="L3280" t="s">
        <v>995</v>
      </c>
      <c r="M3280" t="s">
        <v>995</v>
      </c>
      <c r="N3280" t="s">
        <v>995</v>
      </c>
      <c r="O3280" t="s">
        <v>995</v>
      </c>
      <c r="P3280" t="s">
        <v>995</v>
      </c>
      <c r="Q3280" t="s">
        <v>995</v>
      </c>
      <c r="R3280" t="s">
        <v>995</v>
      </c>
      <c r="S3280" t="s">
        <v>995</v>
      </c>
      <c r="T3280" t="s">
        <v>995</v>
      </c>
      <c r="U3280" t="s">
        <v>995</v>
      </c>
      <c r="V3280" t="s">
        <v>995</v>
      </c>
      <c r="W3280" t="s">
        <v>995</v>
      </c>
      <c r="X3280" t="s">
        <v>995</v>
      </c>
      <c r="Y3280" t="s">
        <v>995</v>
      </c>
      <c r="Z3280" t="s">
        <v>995</v>
      </c>
      <c r="AA3280" t="s">
        <v>995</v>
      </c>
      <c r="AB3280" t="s">
        <v>995</v>
      </c>
      <c r="AC3280" t="s">
        <v>995</v>
      </c>
      <c r="AD3280" t="s">
        <v>995</v>
      </c>
      <c r="AE3280" t="s">
        <v>995</v>
      </c>
      <c r="AF3280" t="s">
        <v>995</v>
      </c>
      <c r="AG3280" t="s">
        <v>995</v>
      </c>
      <c r="AH3280" t="s">
        <v>995</v>
      </c>
      <c r="AI3280" t="s">
        <v>995</v>
      </c>
      <c r="AJ3280" t="s">
        <v>995</v>
      </c>
      <c r="AK3280" t="s">
        <v>995</v>
      </c>
      <c r="AL3280" t="s">
        <v>995</v>
      </c>
      <c r="AM3280" t="s">
        <v>995</v>
      </c>
      <c r="AN3280" t="s">
        <v>995</v>
      </c>
      <c r="AO3280" t="s">
        <v>995</v>
      </c>
      <c r="AP3280" t="s">
        <v>995</v>
      </c>
      <c r="AQ3280" s="286" t="s">
        <v>855</v>
      </c>
    </row>
    <row r="3281" spans="1:45" x14ac:dyDescent="0.3">
      <c r="A3281" s="285">
        <v>122404</v>
      </c>
      <c r="B3281" s="286" t="s">
        <v>539</v>
      </c>
      <c r="C3281" t="s">
        <v>995</v>
      </c>
      <c r="D3281" t="s">
        <v>995</v>
      </c>
      <c r="E3281" t="s">
        <v>995</v>
      </c>
      <c r="F3281" t="s">
        <v>995</v>
      </c>
      <c r="G3281" t="s">
        <v>995</v>
      </c>
      <c r="H3281" t="s">
        <v>995</v>
      </c>
      <c r="I3281" t="s">
        <v>995</v>
      </c>
      <c r="J3281" t="s">
        <v>995</v>
      </c>
      <c r="K3281" t="s">
        <v>995</v>
      </c>
      <c r="L3281" t="s">
        <v>995</v>
      </c>
      <c r="M3281" t="s">
        <v>995</v>
      </c>
      <c r="N3281" t="s">
        <v>995</v>
      </c>
      <c r="O3281" t="s">
        <v>995</v>
      </c>
      <c r="P3281" t="s">
        <v>995</v>
      </c>
      <c r="Q3281" t="s">
        <v>995</v>
      </c>
      <c r="R3281" t="s">
        <v>995</v>
      </c>
      <c r="S3281" t="s">
        <v>995</v>
      </c>
      <c r="T3281" t="s">
        <v>995</v>
      </c>
      <c r="U3281" t="s">
        <v>995</v>
      </c>
      <c r="V3281" t="s">
        <v>995</v>
      </c>
      <c r="W3281" t="s">
        <v>995</v>
      </c>
      <c r="X3281" t="s">
        <v>995</v>
      </c>
      <c r="Y3281" t="s">
        <v>995</v>
      </c>
      <c r="Z3281" t="s">
        <v>995</v>
      </c>
      <c r="AA3281" t="s">
        <v>995</v>
      </c>
      <c r="AB3281" t="s">
        <v>995</v>
      </c>
      <c r="AC3281" t="s">
        <v>995</v>
      </c>
      <c r="AD3281" t="s">
        <v>995</v>
      </c>
      <c r="AE3281" t="s">
        <v>995</v>
      </c>
      <c r="AF3281" t="s">
        <v>995</v>
      </c>
      <c r="AG3281" t="s">
        <v>995</v>
      </c>
      <c r="AH3281" t="s">
        <v>995</v>
      </c>
      <c r="AI3281" t="s">
        <v>995</v>
      </c>
      <c r="AJ3281" t="s">
        <v>995</v>
      </c>
      <c r="AK3281" t="s">
        <v>995</v>
      </c>
      <c r="AL3281" t="s">
        <v>995</v>
      </c>
      <c r="AM3281" t="s">
        <v>995</v>
      </c>
      <c r="AN3281" t="s">
        <v>995</v>
      </c>
      <c r="AO3281" t="s">
        <v>995</v>
      </c>
      <c r="AP3281" t="s">
        <v>995</v>
      </c>
      <c r="AQ3281" s="286" t="s">
        <v>855</v>
      </c>
    </row>
    <row r="3282" spans="1:45" x14ac:dyDescent="0.3">
      <c r="A3282" s="285">
        <v>122405</v>
      </c>
      <c r="B3282" s="286" t="s">
        <v>539</v>
      </c>
      <c r="C3282" t="s">
        <v>995</v>
      </c>
      <c r="D3282" t="s">
        <v>995</v>
      </c>
      <c r="E3282" t="s">
        <v>995</v>
      </c>
      <c r="F3282" t="s">
        <v>995</v>
      </c>
      <c r="G3282" t="s">
        <v>995</v>
      </c>
      <c r="H3282" t="s">
        <v>995</v>
      </c>
      <c r="I3282" t="s">
        <v>995</v>
      </c>
      <c r="J3282" t="s">
        <v>995</v>
      </c>
      <c r="K3282" t="s">
        <v>995</v>
      </c>
      <c r="L3282" t="s">
        <v>995</v>
      </c>
      <c r="M3282" t="s">
        <v>995</v>
      </c>
      <c r="N3282" t="s">
        <v>995</v>
      </c>
      <c r="O3282" t="s">
        <v>995</v>
      </c>
      <c r="P3282" t="s">
        <v>995</v>
      </c>
      <c r="Q3282" t="s">
        <v>995</v>
      </c>
      <c r="R3282" t="s">
        <v>995</v>
      </c>
      <c r="S3282" t="s">
        <v>995</v>
      </c>
      <c r="T3282" t="s">
        <v>995</v>
      </c>
      <c r="U3282" t="s">
        <v>995</v>
      </c>
      <c r="V3282" t="s">
        <v>995</v>
      </c>
      <c r="W3282" t="s">
        <v>995</v>
      </c>
      <c r="X3282" t="s">
        <v>995</v>
      </c>
      <c r="Y3282" t="s">
        <v>995</v>
      </c>
      <c r="Z3282" t="s">
        <v>995</v>
      </c>
      <c r="AA3282" t="s">
        <v>995</v>
      </c>
      <c r="AB3282" t="s">
        <v>995</v>
      </c>
      <c r="AC3282" t="s">
        <v>995</v>
      </c>
      <c r="AD3282" t="s">
        <v>995</v>
      </c>
      <c r="AE3282" t="s">
        <v>995</v>
      </c>
      <c r="AF3282" t="s">
        <v>995</v>
      </c>
      <c r="AG3282" t="s">
        <v>995</v>
      </c>
      <c r="AH3282" t="s">
        <v>995</v>
      </c>
      <c r="AI3282" t="s">
        <v>995</v>
      </c>
      <c r="AJ3282" t="s">
        <v>995</v>
      </c>
      <c r="AK3282" t="s">
        <v>995</v>
      </c>
      <c r="AL3282" t="s">
        <v>995</v>
      </c>
      <c r="AM3282" t="s">
        <v>995</v>
      </c>
      <c r="AN3282" t="s">
        <v>995</v>
      </c>
      <c r="AO3282" t="s">
        <v>995</v>
      </c>
      <c r="AP3282" t="s">
        <v>995</v>
      </c>
      <c r="AQ3282" s="286" t="s">
        <v>855</v>
      </c>
    </row>
    <row r="3283" spans="1:45" x14ac:dyDescent="0.3">
      <c r="A3283" s="285">
        <v>122406</v>
      </c>
      <c r="B3283" s="286" t="s">
        <v>539</v>
      </c>
      <c r="C3283" t="s">
        <v>995</v>
      </c>
      <c r="D3283" t="s">
        <v>995</v>
      </c>
      <c r="E3283" t="s">
        <v>995</v>
      </c>
      <c r="F3283" t="s">
        <v>995</v>
      </c>
      <c r="G3283" t="s">
        <v>995</v>
      </c>
      <c r="H3283" t="s">
        <v>995</v>
      </c>
      <c r="I3283" t="s">
        <v>995</v>
      </c>
      <c r="J3283" t="s">
        <v>995</v>
      </c>
      <c r="K3283" t="s">
        <v>995</v>
      </c>
      <c r="L3283" t="s">
        <v>995</v>
      </c>
      <c r="M3283" t="s">
        <v>995</v>
      </c>
      <c r="N3283" t="s">
        <v>995</v>
      </c>
      <c r="O3283" t="s">
        <v>995</v>
      </c>
      <c r="P3283" t="s">
        <v>995</v>
      </c>
      <c r="Q3283" t="s">
        <v>995</v>
      </c>
      <c r="R3283" t="s">
        <v>995</v>
      </c>
      <c r="S3283" t="s">
        <v>995</v>
      </c>
      <c r="T3283" t="s">
        <v>995</v>
      </c>
      <c r="U3283" t="s">
        <v>995</v>
      </c>
      <c r="V3283" t="s">
        <v>995</v>
      </c>
      <c r="W3283" t="s">
        <v>995</v>
      </c>
      <c r="X3283" t="s">
        <v>995</v>
      </c>
      <c r="Y3283" t="s">
        <v>995</v>
      </c>
      <c r="Z3283" t="s">
        <v>995</v>
      </c>
      <c r="AA3283" t="s">
        <v>995</v>
      </c>
      <c r="AB3283" t="s">
        <v>995</v>
      </c>
      <c r="AC3283" t="s">
        <v>995</v>
      </c>
      <c r="AD3283" t="s">
        <v>995</v>
      </c>
      <c r="AE3283" t="s">
        <v>995</v>
      </c>
      <c r="AF3283" t="s">
        <v>995</v>
      </c>
      <c r="AG3283" t="s">
        <v>995</v>
      </c>
      <c r="AH3283" t="s">
        <v>995</v>
      </c>
      <c r="AI3283" t="s">
        <v>995</v>
      </c>
      <c r="AJ3283" t="s">
        <v>995</v>
      </c>
      <c r="AK3283" t="s">
        <v>995</v>
      </c>
      <c r="AL3283" t="s">
        <v>995</v>
      </c>
      <c r="AM3283" t="s">
        <v>995</v>
      </c>
      <c r="AN3283" t="s">
        <v>995</v>
      </c>
      <c r="AO3283" t="s">
        <v>995</v>
      </c>
      <c r="AP3283" t="s">
        <v>995</v>
      </c>
      <c r="AQ3283" s="286" t="s">
        <v>855</v>
      </c>
    </row>
    <row r="3284" spans="1:45" x14ac:dyDescent="0.3">
      <c r="A3284" s="285">
        <v>122407</v>
      </c>
      <c r="B3284" s="286" t="s">
        <v>539</v>
      </c>
      <c r="C3284" t="s">
        <v>995</v>
      </c>
      <c r="D3284" t="s">
        <v>995</v>
      </c>
      <c r="E3284" t="s">
        <v>995</v>
      </c>
      <c r="F3284" t="s">
        <v>995</v>
      </c>
      <c r="G3284" t="s">
        <v>995</v>
      </c>
      <c r="H3284" t="s">
        <v>995</v>
      </c>
      <c r="I3284" t="s">
        <v>995</v>
      </c>
      <c r="J3284" t="s">
        <v>995</v>
      </c>
      <c r="K3284" t="s">
        <v>995</v>
      </c>
      <c r="L3284" t="s">
        <v>995</v>
      </c>
      <c r="M3284" t="s">
        <v>995</v>
      </c>
      <c r="N3284" t="s">
        <v>995</v>
      </c>
      <c r="O3284" t="s">
        <v>995</v>
      </c>
      <c r="P3284" t="s">
        <v>995</v>
      </c>
      <c r="Q3284" t="s">
        <v>995</v>
      </c>
      <c r="R3284" t="s">
        <v>995</v>
      </c>
      <c r="S3284" t="s">
        <v>995</v>
      </c>
      <c r="T3284" t="s">
        <v>995</v>
      </c>
      <c r="U3284" t="s">
        <v>995</v>
      </c>
      <c r="V3284" t="s">
        <v>995</v>
      </c>
      <c r="W3284" t="s">
        <v>995</v>
      </c>
      <c r="X3284" t="s">
        <v>995</v>
      </c>
      <c r="Y3284" t="s">
        <v>995</v>
      </c>
      <c r="Z3284" t="s">
        <v>995</v>
      </c>
      <c r="AA3284" t="s">
        <v>995</v>
      </c>
      <c r="AB3284" t="s">
        <v>995</v>
      </c>
      <c r="AC3284" t="s">
        <v>995</v>
      </c>
      <c r="AD3284" t="s">
        <v>995</v>
      </c>
      <c r="AE3284" t="s">
        <v>995</v>
      </c>
      <c r="AF3284" t="s">
        <v>995</v>
      </c>
      <c r="AG3284" t="s">
        <v>995</v>
      </c>
      <c r="AH3284" t="s">
        <v>995</v>
      </c>
      <c r="AI3284" t="s">
        <v>995</v>
      </c>
      <c r="AJ3284" t="s">
        <v>995</v>
      </c>
      <c r="AK3284" t="s">
        <v>995</v>
      </c>
      <c r="AL3284" t="s">
        <v>995</v>
      </c>
      <c r="AM3284" t="s">
        <v>995</v>
      </c>
      <c r="AN3284" t="s">
        <v>995</v>
      </c>
      <c r="AO3284" t="s">
        <v>995</v>
      </c>
      <c r="AP3284" t="s">
        <v>995</v>
      </c>
      <c r="AQ3284" s="286" t="s">
        <v>855</v>
      </c>
    </row>
    <row r="3285" spans="1:45" ht="21.6" x14ac:dyDescent="0.3">
      <c r="A3285" s="285">
        <v>122408</v>
      </c>
      <c r="B3285" s="286" t="s">
        <v>538</v>
      </c>
      <c r="C3285" t="s">
        <v>226</v>
      </c>
      <c r="D3285" t="s">
        <v>226</v>
      </c>
      <c r="E3285" t="s">
        <v>224</v>
      </c>
      <c r="F3285" t="s">
        <v>224</v>
      </c>
      <c r="G3285" t="s">
        <v>226</v>
      </c>
      <c r="H3285" t="s">
        <v>226</v>
      </c>
      <c r="I3285" t="s">
        <v>225</v>
      </c>
      <c r="J3285" t="s">
        <v>224</v>
      </c>
      <c r="K3285" t="s">
        <v>224</v>
      </c>
      <c r="L3285" t="s">
        <v>225</v>
      </c>
      <c r="M3285" t="s">
        <v>226</v>
      </c>
      <c r="N3285" t="s">
        <v>224</v>
      </c>
      <c r="O3285" t="s">
        <v>225</v>
      </c>
      <c r="P3285" t="s">
        <v>226</v>
      </c>
      <c r="Q3285" t="s">
        <v>226</v>
      </c>
      <c r="R3285" t="s">
        <v>226</v>
      </c>
      <c r="S3285" t="s">
        <v>226</v>
      </c>
      <c r="T3285" t="s">
        <v>226</v>
      </c>
      <c r="U3285" t="s">
        <v>226</v>
      </c>
      <c r="V3285" t="s">
        <v>225</v>
      </c>
      <c r="W3285" t="s">
        <v>226</v>
      </c>
      <c r="X3285" t="s">
        <v>226</v>
      </c>
      <c r="Y3285" t="s">
        <v>225</v>
      </c>
      <c r="Z3285" t="s">
        <v>226</v>
      </c>
      <c r="AA3285" t="s">
        <v>225</v>
      </c>
      <c r="AB3285" t="s">
        <v>225</v>
      </c>
      <c r="AC3285" t="s">
        <v>225</v>
      </c>
      <c r="AD3285" t="s">
        <v>225</v>
      </c>
      <c r="AE3285" t="s">
        <v>225</v>
      </c>
      <c r="AF3285" t="s">
        <v>226</v>
      </c>
      <c r="AG3285" t="s">
        <v>394</v>
      </c>
      <c r="AH3285" t="s">
        <v>394</v>
      </c>
      <c r="AI3285" t="s">
        <v>394</v>
      </c>
      <c r="AJ3285" t="s">
        <v>394</v>
      </c>
      <c r="AK3285" t="s">
        <v>394</v>
      </c>
      <c r="AL3285" t="s">
        <v>394</v>
      </c>
      <c r="AM3285" t="s">
        <v>394</v>
      </c>
      <c r="AN3285" t="s">
        <v>394</v>
      </c>
      <c r="AO3285" t="s">
        <v>394</v>
      </c>
      <c r="AP3285" t="s">
        <v>394</v>
      </c>
      <c r="AQ3285" s="286" t="s">
        <v>394</v>
      </c>
      <c r="AR3285" s="305"/>
      <c r="AS3285" s="235"/>
    </row>
    <row r="3286" spans="1:45" x14ac:dyDescent="0.3">
      <c r="A3286" s="285">
        <v>122409</v>
      </c>
      <c r="B3286" s="286" t="s">
        <v>539</v>
      </c>
      <c r="C3286" t="s">
        <v>995</v>
      </c>
      <c r="D3286" t="s">
        <v>995</v>
      </c>
      <c r="E3286" t="s">
        <v>995</v>
      </c>
      <c r="F3286" t="s">
        <v>995</v>
      </c>
      <c r="G3286" t="s">
        <v>995</v>
      </c>
      <c r="H3286" t="s">
        <v>995</v>
      </c>
      <c r="I3286" t="s">
        <v>995</v>
      </c>
      <c r="J3286" t="s">
        <v>995</v>
      </c>
      <c r="K3286" t="s">
        <v>995</v>
      </c>
      <c r="L3286" t="s">
        <v>995</v>
      </c>
      <c r="M3286" t="s">
        <v>995</v>
      </c>
      <c r="N3286" t="s">
        <v>995</v>
      </c>
      <c r="O3286" t="s">
        <v>995</v>
      </c>
      <c r="P3286" t="s">
        <v>995</v>
      </c>
      <c r="Q3286" t="s">
        <v>995</v>
      </c>
      <c r="R3286" t="s">
        <v>995</v>
      </c>
      <c r="S3286" t="s">
        <v>995</v>
      </c>
      <c r="T3286" t="s">
        <v>995</v>
      </c>
      <c r="U3286" t="s">
        <v>995</v>
      </c>
      <c r="V3286" t="s">
        <v>995</v>
      </c>
      <c r="W3286" t="s">
        <v>995</v>
      </c>
      <c r="X3286" t="s">
        <v>995</v>
      </c>
      <c r="Y3286" t="s">
        <v>995</v>
      </c>
      <c r="Z3286" t="s">
        <v>995</v>
      </c>
      <c r="AA3286" t="s">
        <v>995</v>
      </c>
      <c r="AB3286" t="s">
        <v>995</v>
      </c>
      <c r="AC3286" t="s">
        <v>995</v>
      </c>
      <c r="AD3286" t="s">
        <v>995</v>
      </c>
      <c r="AE3286" t="s">
        <v>995</v>
      </c>
      <c r="AF3286" t="s">
        <v>995</v>
      </c>
      <c r="AG3286" t="s">
        <v>995</v>
      </c>
      <c r="AH3286" t="s">
        <v>995</v>
      </c>
      <c r="AI3286" t="s">
        <v>995</v>
      </c>
      <c r="AJ3286" t="s">
        <v>995</v>
      </c>
      <c r="AK3286" t="s">
        <v>995</v>
      </c>
      <c r="AL3286" t="s">
        <v>995</v>
      </c>
      <c r="AM3286" t="s">
        <v>995</v>
      </c>
      <c r="AN3286" t="s">
        <v>995</v>
      </c>
      <c r="AO3286" t="s">
        <v>995</v>
      </c>
      <c r="AP3286" t="s">
        <v>995</v>
      </c>
      <c r="AQ3286" s="286" t="s">
        <v>855</v>
      </c>
    </row>
    <row r="3287" spans="1:45" ht="28.8" x14ac:dyDescent="0.3">
      <c r="A3287" s="285">
        <v>122410</v>
      </c>
      <c r="B3287" s="286" t="s">
        <v>67</v>
      </c>
      <c r="C3287" t="s">
        <v>226</v>
      </c>
      <c r="D3287" t="s">
        <v>226</v>
      </c>
      <c r="E3287" t="s">
        <v>224</v>
      </c>
      <c r="F3287" t="s">
        <v>226</v>
      </c>
      <c r="G3287" t="s">
        <v>224</v>
      </c>
      <c r="H3287" t="s">
        <v>224</v>
      </c>
      <c r="I3287" t="s">
        <v>224</v>
      </c>
      <c r="J3287" t="s">
        <v>224</v>
      </c>
      <c r="K3287" t="s">
        <v>226</v>
      </c>
      <c r="L3287" t="s">
        <v>224</v>
      </c>
      <c r="M3287" t="s">
        <v>226</v>
      </c>
      <c r="N3287" t="s">
        <v>224</v>
      </c>
      <c r="O3287" t="s">
        <v>226</v>
      </c>
      <c r="P3287" t="s">
        <v>226</v>
      </c>
      <c r="Q3287" t="s">
        <v>226</v>
      </c>
      <c r="R3287" t="s">
        <v>226</v>
      </c>
      <c r="S3287" t="s">
        <v>226</v>
      </c>
      <c r="T3287" t="s">
        <v>224</v>
      </c>
      <c r="U3287" t="s">
        <v>224</v>
      </c>
      <c r="V3287" t="s">
        <v>226</v>
      </c>
      <c r="W3287" t="s">
        <v>224</v>
      </c>
      <c r="X3287" t="s">
        <v>226</v>
      </c>
      <c r="Y3287" t="s">
        <v>224</v>
      </c>
      <c r="Z3287" t="s">
        <v>226</v>
      </c>
      <c r="AA3287" t="s">
        <v>226</v>
      </c>
      <c r="AB3287" t="s">
        <v>226</v>
      </c>
      <c r="AC3287" t="s">
        <v>226</v>
      </c>
      <c r="AD3287" t="s">
        <v>226</v>
      </c>
      <c r="AE3287" t="s">
        <v>226</v>
      </c>
      <c r="AF3287" t="s">
        <v>226</v>
      </c>
      <c r="AG3287" t="s">
        <v>225</v>
      </c>
      <c r="AH3287" t="s">
        <v>225</v>
      </c>
      <c r="AI3287" t="s">
        <v>225</v>
      </c>
      <c r="AJ3287" t="s">
        <v>225</v>
      </c>
      <c r="AK3287" t="s">
        <v>225</v>
      </c>
      <c r="AL3287" t="s">
        <v>394</v>
      </c>
      <c r="AM3287" t="s">
        <v>394</v>
      </c>
      <c r="AN3287" t="s">
        <v>394</v>
      </c>
      <c r="AO3287" t="s">
        <v>394</v>
      </c>
      <c r="AP3287" t="s">
        <v>394</v>
      </c>
      <c r="AQ3287" s="286" t="s">
        <v>394</v>
      </c>
      <c r="AR3287" s="305"/>
      <c r="AS3287" s="235"/>
    </row>
    <row r="3288" spans="1:45" x14ac:dyDescent="0.3">
      <c r="A3288" s="285">
        <v>122411</v>
      </c>
      <c r="B3288" s="286" t="s">
        <v>539</v>
      </c>
      <c r="C3288" t="s">
        <v>995</v>
      </c>
      <c r="D3288" t="s">
        <v>995</v>
      </c>
      <c r="E3288" t="s">
        <v>995</v>
      </c>
      <c r="F3288" t="s">
        <v>995</v>
      </c>
      <c r="G3288" t="s">
        <v>995</v>
      </c>
      <c r="H3288" t="s">
        <v>995</v>
      </c>
      <c r="I3288" t="s">
        <v>995</v>
      </c>
      <c r="J3288" t="s">
        <v>995</v>
      </c>
      <c r="K3288" t="s">
        <v>995</v>
      </c>
      <c r="L3288" t="s">
        <v>995</v>
      </c>
      <c r="M3288" t="s">
        <v>995</v>
      </c>
      <c r="N3288" t="s">
        <v>995</v>
      </c>
      <c r="O3288" t="s">
        <v>995</v>
      </c>
      <c r="P3288" t="s">
        <v>995</v>
      </c>
      <c r="Q3288" t="s">
        <v>995</v>
      </c>
      <c r="R3288" t="s">
        <v>995</v>
      </c>
      <c r="S3288" t="s">
        <v>995</v>
      </c>
      <c r="T3288" t="s">
        <v>995</v>
      </c>
      <c r="U3288" t="s">
        <v>995</v>
      </c>
      <c r="V3288" t="s">
        <v>995</v>
      </c>
      <c r="W3288" t="s">
        <v>995</v>
      </c>
      <c r="X3288" t="s">
        <v>995</v>
      </c>
      <c r="Y3288" t="s">
        <v>995</v>
      </c>
      <c r="Z3288" t="s">
        <v>995</v>
      </c>
      <c r="AA3288" t="s">
        <v>995</v>
      </c>
      <c r="AB3288" t="s">
        <v>995</v>
      </c>
      <c r="AC3288" t="s">
        <v>995</v>
      </c>
      <c r="AD3288" t="s">
        <v>995</v>
      </c>
      <c r="AE3288" t="s">
        <v>995</v>
      </c>
      <c r="AF3288" t="s">
        <v>995</v>
      </c>
      <c r="AG3288" t="s">
        <v>995</v>
      </c>
      <c r="AH3288" t="s">
        <v>995</v>
      </c>
      <c r="AI3288" t="s">
        <v>995</v>
      </c>
      <c r="AJ3288" t="s">
        <v>995</v>
      </c>
      <c r="AK3288" t="s">
        <v>995</v>
      </c>
      <c r="AL3288" t="s">
        <v>995</v>
      </c>
      <c r="AM3288" t="s">
        <v>995</v>
      </c>
      <c r="AN3288" t="s">
        <v>995</v>
      </c>
      <c r="AO3288" t="s">
        <v>995</v>
      </c>
      <c r="AP3288" t="s">
        <v>995</v>
      </c>
      <c r="AQ3288" s="286" t="s">
        <v>855</v>
      </c>
    </row>
    <row r="3289" spans="1:45" ht="21.6" x14ac:dyDescent="0.3">
      <c r="A3289" s="285">
        <v>122412</v>
      </c>
      <c r="B3289" s="286" t="s">
        <v>540</v>
      </c>
      <c r="C3289" t="s">
        <v>995</v>
      </c>
      <c r="D3289" t="s">
        <v>995</v>
      </c>
      <c r="E3289" t="s">
        <v>995</v>
      </c>
      <c r="F3289" t="s">
        <v>995</v>
      </c>
      <c r="G3289" t="s">
        <v>995</v>
      </c>
      <c r="H3289" t="s">
        <v>995</v>
      </c>
      <c r="I3289" t="s">
        <v>995</v>
      </c>
      <c r="J3289" t="s">
        <v>995</v>
      </c>
      <c r="K3289" t="s">
        <v>995</v>
      </c>
      <c r="L3289" t="s">
        <v>995</v>
      </c>
      <c r="M3289" t="s">
        <v>995</v>
      </c>
      <c r="N3289" t="s">
        <v>995</v>
      </c>
      <c r="O3289" t="s">
        <v>995</v>
      </c>
      <c r="P3289" t="s">
        <v>995</v>
      </c>
      <c r="Q3289" t="s">
        <v>995</v>
      </c>
      <c r="R3289" t="s">
        <v>995</v>
      </c>
      <c r="S3289" t="s">
        <v>995</v>
      </c>
      <c r="T3289" t="s">
        <v>995</v>
      </c>
      <c r="U3289" t="s">
        <v>995</v>
      </c>
      <c r="V3289" t="s">
        <v>995</v>
      </c>
      <c r="W3289" t="s">
        <v>995</v>
      </c>
      <c r="X3289" t="s">
        <v>995</v>
      </c>
      <c r="Y3289" t="s">
        <v>995</v>
      </c>
      <c r="Z3289" t="s">
        <v>995</v>
      </c>
      <c r="AA3289" t="s">
        <v>995</v>
      </c>
      <c r="AB3289" t="s">
        <v>995</v>
      </c>
      <c r="AC3289" t="s">
        <v>995</v>
      </c>
      <c r="AD3289" t="s">
        <v>995</v>
      </c>
      <c r="AE3289" t="s">
        <v>995</v>
      </c>
      <c r="AF3289" t="s">
        <v>995</v>
      </c>
      <c r="AG3289" t="s">
        <v>995</v>
      </c>
      <c r="AH3289" t="s">
        <v>995</v>
      </c>
      <c r="AI3289" t="s">
        <v>995</v>
      </c>
      <c r="AJ3289" t="s">
        <v>995</v>
      </c>
      <c r="AK3289" t="s">
        <v>995</v>
      </c>
      <c r="AL3289" t="s">
        <v>995</v>
      </c>
      <c r="AM3289" t="s">
        <v>995</v>
      </c>
      <c r="AN3289" t="s">
        <v>995</v>
      </c>
      <c r="AO3289" t="s">
        <v>995</v>
      </c>
      <c r="AP3289" t="s">
        <v>995</v>
      </c>
      <c r="AQ3289" s="286" t="s">
        <v>855</v>
      </c>
      <c r="AR3289" s="305"/>
      <c r="AS3289" s="235"/>
    </row>
    <row r="3290" spans="1:45" x14ac:dyDescent="0.3">
      <c r="A3290" s="285">
        <v>122413</v>
      </c>
      <c r="B3290" s="286" t="s">
        <v>539</v>
      </c>
      <c r="C3290" t="s">
        <v>995</v>
      </c>
      <c r="D3290" t="s">
        <v>995</v>
      </c>
      <c r="E3290" t="s">
        <v>995</v>
      </c>
      <c r="F3290" t="s">
        <v>995</v>
      </c>
      <c r="G3290" t="s">
        <v>995</v>
      </c>
      <c r="H3290" t="s">
        <v>995</v>
      </c>
      <c r="I3290" t="s">
        <v>995</v>
      </c>
      <c r="J3290" t="s">
        <v>995</v>
      </c>
      <c r="K3290" t="s">
        <v>995</v>
      </c>
      <c r="L3290" t="s">
        <v>995</v>
      </c>
      <c r="M3290" t="s">
        <v>995</v>
      </c>
      <c r="N3290" t="s">
        <v>995</v>
      </c>
      <c r="O3290" t="s">
        <v>995</v>
      </c>
      <c r="P3290" t="s">
        <v>995</v>
      </c>
      <c r="Q3290" t="s">
        <v>995</v>
      </c>
      <c r="R3290" t="s">
        <v>995</v>
      </c>
      <c r="S3290" t="s">
        <v>995</v>
      </c>
      <c r="T3290" t="s">
        <v>995</v>
      </c>
      <c r="U3290" t="s">
        <v>995</v>
      </c>
      <c r="V3290" t="s">
        <v>995</v>
      </c>
      <c r="W3290" t="s">
        <v>995</v>
      </c>
      <c r="X3290" t="s">
        <v>995</v>
      </c>
      <c r="Y3290" t="s">
        <v>995</v>
      </c>
      <c r="Z3290" t="s">
        <v>995</v>
      </c>
      <c r="AA3290" t="s">
        <v>995</v>
      </c>
      <c r="AB3290" t="s">
        <v>995</v>
      </c>
      <c r="AC3290" t="s">
        <v>995</v>
      </c>
      <c r="AD3290" t="s">
        <v>995</v>
      </c>
      <c r="AE3290" t="s">
        <v>995</v>
      </c>
      <c r="AF3290" t="s">
        <v>995</v>
      </c>
      <c r="AG3290" t="s">
        <v>995</v>
      </c>
      <c r="AH3290" t="s">
        <v>995</v>
      </c>
      <c r="AI3290" t="s">
        <v>995</v>
      </c>
      <c r="AJ3290" t="s">
        <v>995</v>
      </c>
      <c r="AK3290" t="s">
        <v>995</v>
      </c>
      <c r="AL3290" t="s">
        <v>995</v>
      </c>
      <c r="AM3290" t="s">
        <v>995</v>
      </c>
      <c r="AN3290" t="s">
        <v>995</v>
      </c>
      <c r="AO3290" t="s">
        <v>995</v>
      </c>
      <c r="AP3290" t="s">
        <v>995</v>
      </c>
      <c r="AQ3290" s="286" t="s">
        <v>855</v>
      </c>
    </row>
    <row r="3291" spans="1:45" x14ac:dyDescent="0.3">
      <c r="A3291" s="285">
        <v>122414</v>
      </c>
      <c r="B3291" s="286" t="s">
        <v>539</v>
      </c>
      <c r="C3291" t="s">
        <v>995</v>
      </c>
      <c r="D3291" t="s">
        <v>995</v>
      </c>
      <c r="E3291" t="s">
        <v>995</v>
      </c>
      <c r="F3291" t="s">
        <v>995</v>
      </c>
      <c r="G3291" t="s">
        <v>995</v>
      </c>
      <c r="H3291" t="s">
        <v>995</v>
      </c>
      <c r="I3291" t="s">
        <v>995</v>
      </c>
      <c r="J3291" t="s">
        <v>995</v>
      </c>
      <c r="K3291" t="s">
        <v>995</v>
      </c>
      <c r="L3291" t="s">
        <v>995</v>
      </c>
      <c r="M3291" t="s">
        <v>995</v>
      </c>
      <c r="N3291" t="s">
        <v>995</v>
      </c>
      <c r="O3291" t="s">
        <v>995</v>
      </c>
      <c r="P3291" t="s">
        <v>995</v>
      </c>
      <c r="Q3291" t="s">
        <v>995</v>
      </c>
      <c r="R3291" t="s">
        <v>995</v>
      </c>
      <c r="S3291" t="s">
        <v>995</v>
      </c>
      <c r="T3291" t="s">
        <v>995</v>
      </c>
      <c r="U3291" t="s">
        <v>995</v>
      </c>
      <c r="V3291" t="s">
        <v>995</v>
      </c>
      <c r="W3291" t="s">
        <v>995</v>
      </c>
      <c r="X3291" t="s">
        <v>995</v>
      </c>
      <c r="Y3291" t="s">
        <v>995</v>
      </c>
      <c r="Z3291" t="s">
        <v>995</v>
      </c>
      <c r="AA3291" t="s">
        <v>995</v>
      </c>
      <c r="AB3291" t="s">
        <v>995</v>
      </c>
      <c r="AC3291" t="s">
        <v>995</v>
      </c>
      <c r="AD3291" t="s">
        <v>995</v>
      </c>
      <c r="AE3291" t="s">
        <v>995</v>
      </c>
      <c r="AF3291" t="s">
        <v>995</v>
      </c>
      <c r="AG3291" t="s">
        <v>995</v>
      </c>
      <c r="AH3291" t="s">
        <v>995</v>
      </c>
      <c r="AI3291" t="s">
        <v>995</v>
      </c>
      <c r="AJ3291" t="s">
        <v>995</v>
      </c>
      <c r="AK3291" t="s">
        <v>995</v>
      </c>
      <c r="AL3291" t="s">
        <v>995</v>
      </c>
      <c r="AM3291" t="s">
        <v>995</v>
      </c>
      <c r="AN3291" t="s">
        <v>995</v>
      </c>
      <c r="AO3291" t="s">
        <v>995</v>
      </c>
      <c r="AP3291" t="s">
        <v>995</v>
      </c>
      <c r="AQ3291" s="286" t="s">
        <v>855</v>
      </c>
    </row>
    <row r="3292" spans="1:45" x14ac:dyDescent="0.3">
      <c r="A3292" s="285">
        <v>122415</v>
      </c>
      <c r="B3292" s="286" t="s">
        <v>540</v>
      </c>
      <c r="C3292" t="s">
        <v>995</v>
      </c>
      <c r="D3292" t="s">
        <v>995</v>
      </c>
      <c r="E3292" t="s">
        <v>995</v>
      </c>
      <c r="F3292" t="s">
        <v>995</v>
      </c>
      <c r="G3292" t="s">
        <v>995</v>
      </c>
      <c r="H3292" t="s">
        <v>995</v>
      </c>
      <c r="I3292" t="s">
        <v>995</v>
      </c>
      <c r="J3292" t="s">
        <v>995</v>
      </c>
      <c r="K3292" t="s">
        <v>995</v>
      </c>
      <c r="L3292" t="s">
        <v>995</v>
      </c>
      <c r="M3292" t="s">
        <v>995</v>
      </c>
      <c r="N3292" t="s">
        <v>995</v>
      </c>
      <c r="O3292" t="s">
        <v>995</v>
      </c>
      <c r="P3292" t="s">
        <v>995</v>
      </c>
      <c r="Q3292" t="s">
        <v>995</v>
      </c>
      <c r="R3292" t="s">
        <v>995</v>
      </c>
      <c r="S3292" t="s">
        <v>995</v>
      </c>
      <c r="T3292" t="s">
        <v>995</v>
      </c>
      <c r="U3292" t="s">
        <v>995</v>
      </c>
      <c r="V3292" t="s">
        <v>995</v>
      </c>
      <c r="W3292" t="s">
        <v>995</v>
      </c>
      <c r="X3292" t="s">
        <v>995</v>
      </c>
      <c r="Y3292" t="s">
        <v>995</v>
      </c>
      <c r="Z3292" t="s">
        <v>995</v>
      </c>
      <c r="AA3292" t="s">
        <v>995</v>
      </c>
      <c r="AB3292" t="s">
        <v>995</v>
      </c>
      <c r="AC3292" t="s">
        <v>995</v>
      </c>
      <c r="AD3292" t="s">
        <v>995</v>
      </c>
      <c r="AE3292" t="s">
        <v>995</v>
      </c>
      <c r="AF3292" t="s">
        <v>995</v>
      </c>
      <c r="AG3292" t="s">
        <v>995</v>
      </c>
      <c r="AH3292" t="s">
        <v>995</v>
      </c>
      <c r="AI3292" t="s">
        <v>995</v>
      </c>
      <c r="AJ3292" t="s">
        <v>995</v>
      </c>
      <c r="AK3292" t="s">
        <v>995</v>
      </c>
      <c r="AL3292" t="s">
        <v>995</v>
      </c>
      <c r="AM3292" t="s">
        <v>995</v>
      </c>
      <c r="AN3292" t="s">
        <v>995</v>
      </c>
      <c r="AO3292" t="s">
        <v>995</v>
      </c>
      <c r="AP3292" t="s">
        <v>995</v>
      </c>
      <c r="AQ3292" s="286" t="s">
        <v>855</v>
      </c>
    </row>
    <row r="3293" spans="1:45" x14ac:dyDescent="0.3">
      <c r="A3293" s="285">
        <v>122416</v>
      </c>
      <c r="B3293" s="286" t="s">
        <v>61</v>
      </c>
      <c r="AQ3293" s="286" t="s">
        <v>394</v>
      </c>
    </row>
    <row r="3294" spans="1:45" ht="21.6" x14ac:dyDescent="0.3">
      <c r="A3294" s="285">
        <v>122418</v>
      </c>
      <c r="B3294" s="286" t="s">
        <v>8485</v>
      </c>
      <c r="C3294" t="s">
        <v>226</v>
      </c>
      <c r="D3294" t="s">
        <v>226</v>
      </c>
      <c r="E3294" t="s">
        <v>226</v>
      </c>
      <c r="F3294" t="s">
        <v>226</v>
      </c>
      <c r="G3294" t="s">
        <v>226</v>
      </c>
      <c r="H3294" t="s">
        <v>224</v>
      </c>
      <c r="I3294" t="s">
        <v>224</v>
      </c>
      <c r="J3294" t="s">
        <v>226</v>
      </c>
      <c r="K3294" t="s">
        <v>226</v>
      </c>
      <c r="L3294" t="s">
        <v>225</v>
      </c>
      <c r="M3294" t="s">
        <v>226</v>
      </c>
      <c r="N3294" t="s">
        <v>224</v>
      </c>
      <c r="O3294" t="s">
        <v>226</v>
      </c>
      <c r="P3294" t="s">
        <v>226</v>
      </c>
      <c r="Q3294" t="s">
        <v>226</v>
      </c>
      <c r="R3294" t="s">
        <v>226</v>
      </c>
      <c r="S3294" t="s">
        <v>226</v>
      </c>
      <c r="T3294" t="s">
        <v>226</v>
      </c>
      <c r="U3294" t="s">
        <v>226</v>
      </c>
      <c r="V3294" t="s">
        <v>226</v>
      </c>
      <c r="W3294" t="s">
        <v>226</v>
      </c>
      <c r="X3294" t="s">
        <v>226</v>
      </c>
      <c r="Y3294" t="s">
        <v>226</v>
      </c>
      <c r="Z3294" t="s">
        <v>226</v>
      </c>
      <c r="AA3294" t="s">
        <v>224</v>
      </c>
      <c r="AB3294" t="s">
        <v>224</v>
      </c>
      <c r="AC3294" t="s">
        <v>226</v>
      </c>
      <c r="AD3294" t="s">
        <v>225</v>
      </c>
      <c r="AE3294" t="s">
        <v>224</v>
      </c>
      <c r="AF3294" t="s">
        <v>224</v>
      </c>
      <c r="AG3294" t="s">
        <v>225</v>
      </c>
      <c r="AH3294" t="s">
        <v>225</v>
      </c>
      <c r="AI3294" t="s">
        <v>226</v>
      </c>
      <c r="AJ3294" t="s">
        <v>226</v>
      </c>
      <c r="AK3294" t="s">
        <v>225</v>
      </c>
      <c r="AL3294" t="s">
        <v>225</v>
      </c>
      <c r="AM3294" t="s">
        <v>225</v>
      </c>
      <c r="AN3294" t="s">
        <v>225</v>
      </c>
      <c r="AO3294" t="s">
        <v>225</v>
      </c>
      <c r="AP3294" t="s">
        <v>225</v>
      </c>
      <c r="AQ3294" s="286" t="s">
        <v>394</v>
      </c>
      <c r="AR3294" s="305"/>
      <c r="AS3294" s="235"/>
    </row>
    <row r="3295" spans="1:45" x14ac:dyDescent="0.3">
      <c r="A3295" s="285">
        <v>122419</v>
      </c>
      <c r="B3295" s="286" t="s">
        <v>540</v>
      </c>
      <c r="AQ3295" s="286" t="s">
        <v>394</v>
      </c>
    </row>
    <row r="3296" spans="1:45" x14ac:dyDescent="0.3">
      <c r="A3296" s="285">
        <v>122420</v>
      </c>
      <c r="B3296" s="286" t="s">
        <v>539</v>
      </c>
      <c r="C3296" t="s">
        <v>995</v>
      </c>
      <c r="D3296" t="s">
        <v>995</v>
      </c>
      <c r="E3296" t="s">
        <v>995</v>
      </c>
      <c r="F3296" t="s">
        <v>995</v>
      </c>
      <c r="G3296" t="s">
        <v>995</v>
      </c>
      <c r="H3296" t="s">
        <v>995</v>
      </c>
      <c r="I3296" t="s">
        <v>995</v>
      </c>
      <c r="J3296" t="s">
        <v>995</v>
      </c>
      <c r="K3296" t="s">
        <v>995</v>
      </c>
      <c r="L3296" t="s">
        <v>995</v>
      </c>
      <c r="M3296" t="s">
        <v>995</v>
      </c>
      <c r="N3296" t="s">
        <v>995</v>
      </c>
      <c r="O3296" t="s">
        <v>995</v>
      </c>
      <c r="P3296" t="s">
        <v>995</v>
      </c>
      <c r="Q3296" t="s">
        <v>995</v>
      </c>
      <c r="R3296" t="s">
        <v>995</v>
      </c>
      <c r="S3296" t="s">
        <v>995</v>
      </c>
      <c r="T3296" t="s">
        <v>995</v>
      </c>
      <c r="U3296" t="s">
        <v>995</v>
      </c>
      <c r="V3296" t="s">
        <v>995</v>
      </c>
      <c r="W3296" t="s">
        <v>995</v>
      </c>
      <c r="X3296" t="s">
        <v>995</v>
      </c>
      <c r="Y3296" t="s">
        <v>995</v>
      </c>
      <c r="Z3296" t="s">
        <v>995</v>
      </c>
      <c r="AA3296" t="s">
        <v>995</v>
      </c>
      <c r="AB3296" t="s">
        <v>995</v>
      </c>
      <c r="AC3296" t="s">
        <v>995</v>
      </c>
      <c r="AD3296" t="s">
        <v>995</v>
      </c>
      <c r="AE3296" t="s">
        <v>995</v>
      </c>
      <c r="AF3296" t="s">
        <v>995</v>
      </c>
      <c r="AG3296" t="s">
        <v>995</v>
      </c>
      <c r="AH3296" t="s">
        <v>995</v>
      </c>
      <c r="AI3296" t="s">
        <v>995</v>
      </c>
      <c r="AJ3296" t="s">
        <v>995</v>
      </c>
      <c r="AK3296" t="s">
        <v>995</v>
      </c>
      <c r="AL3296" t="s">
        <v>995</v>
      </c>
      <c r="AM3296" t="s">
        <v>995</v>
      </c>
      <c r="AN3296" t="s">
        <v>995</v>
      </c>
      <c r="AO3296" t="s">
        <v>995</v>
      </c>
      <c r="AP3296" t="s">
        <v>995</v>
      </c>
      <c r="AQ3296" s="286" t="s">
        <v>855</v>
      </c>
    </row>
    <row r="3297" spans="1:47" ht="21.6" x14ac:dyDescent="0.3">
      <c r="A3297" s="285">
        <v>122421</v>
      </c>
      <c r="B3297" s="286" t="s">
        <v>538</v>
      </c>
      <c r="C3297" t="s">
        <v>224</v>
      </c>
      <c r="D3297" t="s">
        <v>224</v>
      </c>
      <c r="E3297" t="s">
        <v>224</v>
      </c>
      <c r="F3297" t="s">
        <v>224</v>
      </c>
      <c r="G3297" t="s">
        <v>224</v>
      </c>
      <c r="H3297" t="s">
        <v>226</v>
      </c>
      <c r="I3297" t="s">
        <v>226</v>
      </c>
      <c r="J3297" t="s">
        <v>226</v>
      </c>
      <c r="K3297" t="s">
        <v>226</v>
      </c>
      <c r="L3297" t="s">
        <v>226</v>
      </c>
      <c r="M3297" t="s">
        <v>224</v>
      </c>
      <c r="N3297" t="s">
        <v>224</v>
      </c>
      <c r="O3297" t="s">
        <v>224</v>
      </c>
      <c r="P3297" t="s">
        <v>224</v>
      </c>
      <c r="Q3297" t="s">
        <v>225</v>
      </c>
      <c r="R3297" t="s">
        <v>226</v>
      </c>
      <c r="S3297" t="s">
        <v>226</v>
      </c>
      <c r="T3297" t="s">
        <v>226</v>
      </c>
      <c r="U3297" t="s">
        <v>226</v>
      </c>
      <c r="V3297" t="s">
        <v>225</v>
      </c>
      <c r="W3297" t="s">
        <v>226</v>
      </c>
      <c r="X3297" t="s">
        <v>226</v>
      </c>
      <c r="Y3297" t="s">
        <v>226</v>
      </c>
      <c r="Z3297" t="s">
        <v>226</v>
      </c>
      <c r="AA3297" t="s">
        <v>226</v>
      </c>
      <c r="AB3297" t="s">
        <v>226</v>
      </c>
      <c r="AC3297" t="s">
        <v>226</v>
      </c>
      <c r="AD3297" t="s">
        <v>226</v>
      </c>
      <c r="AE3297" t="s">
        <v>226</v>
      </c>
      <c r="AF3297" t="s">
        <v>226</v>
      </c>
      <c r="AG3297" t="s">
        <v>394</v>
      </c>
      <c r="AH3297" t="s">
        <v>394</v>
      </c>
      <c r="AI3297" t="s">
        <v>394</v>
      </c>
      <c r="AJ3297" t="s">
        <v>394</v>
      </c>
      <c r="AK3297" t="s">
        <v>394</v>
      </c>
      <c r="AL3297" t="s">
        <v>394</v>
      </c>
      <c r="AM3297" t="s">
        <v>394</v>
      </c>
      <c r="AN3297" t="s">
        <v>394</v>
      </c>
      <c r="AO3297" t="s">
        <v>394</v>
      </c>
      <c r="AP3297" t="s">
        <v>394</v>
      </c>
      <c r="AQ3297" s="286" t="s">
        <v>394</v>
      </c>
      <c r="AR3297" s="305"/>
      <c r="AS3297" s="235"/>
    </row>
    <row r="3298" spans="1:47" x14ac:dyDescent="0.3">
      <c r="A3298" s="285">
        <v>122422</v>
      </c>
      <c r="B3298" s="286" t="s">
        <v>539</v>
      </c>
      <c r="C3298" t="s">
        <v>995</v>
      </c>
      <c r="D3298" t="s">
        <v>995</v>
      </c>
      <c r="E3298" t="s">
        <v>995</v>
      </c>
      <c r="F3298" t="s">
        <v>995</v>
      </c>
      <c r="G3298" t="s">
        <v>995</v>
      </c>
      <c r="H3298" t="s">
        <v>995</v>
      </c>
      <c r="I3298" t="s">
        <v>995</v>
      </c>
      <c r="J3298" t="s">
        <v>995</v>
      </c>
      <c r="K3298" t="s">
        <v>995</v>
      </c>
      <c r="L3298" t="s">
        <v>995</v>
      </c>
      <c r="M3298" t="s">
        <v>995</v>
      </c>
      <c r="N3298" t="s">
        <v>995</v>
      </c>
      <c r="O3298" t="s">
        <v>995</v>
      </c>
      <c r="P3298" t="s">
        <v>995</v>
      </c>
      <c r="Q3298" t="s">
        <v>995</v>
      </c>
      <c r="R3298" t="s">
        <v>995</v>
      </c>
      <c r="S3298" t="s">
        <v>995</v>
      </c>
      <c r="T3298" t="s">
        <v>995</v>
      </c>
      <c r="U3298" t="s">
        <v>995</v>
      </c>
      <c r="V3298" t="s">
        <v>995</v>
      </c>
      <c r="W3298" t="s">
        <v>995</v>
      </c>
      <c r="X3298" t="s">
        <v>995</v>
      </c>
      <c r="Y3298" t="s">
        <v>995</v>
      </c>
      <c r="Z3298" t="s">
        <v>995</v>
      </c>
      <c r="AA3298" t="s">
        <v>995</v>
      </c>
      <c r="AB3298" t="s">
        <v>995</v>
      </c>
      <c r="AC3298" t="s">
        <v>995</v>
      </c>
      <c r="AD3298" t="s">
        <v>995</v>
      </c>
      <c r="AE3298" t="s">
        <v>995</v>
      </c>
      <c r="AF3298" t="s">
        <v>995</v>
      </c>
      <c r="AG3298" t="s">
        <v>995</v>
      </c>
      <c r="AH3298" t="s">
        <v>995</v>
      </c>
      <c r="AI3298" t="s">
        <v>995</v>
      </c>
      <c r="AJ3298" t="s">
        <v>995</v>
      </c>
      <c r="AK3298" t="s">
        <v>995</v>
      </c>
      <c r="AL3298" t="s">
        <v>995</v>
      </c>
      <c r="AM3298" t="s">
        <v>995</v>
      </c>
      <c r="AN3298" t="s">
        <v>995</v>
      </c>
      <c r="AO3298" t="s">
        <v>995</v>
      </c>
      <c r="AP3298" t="s">
        <v>995</v>
      </c>
      <c r="AQ3298" s="286" t="s">
        <v>855</v>
      </c>
    </row>
    <row r="3299" spans="1:47" x14ac:dyDescent="0.3">
      <c r="A3299" s="285">
        <v>122423</v>
      </c>
      <c r="B3299" s="286" t="s">
        <v>539</v>
      </c>
      <c r="C3299" t="s">
        <v>995</v>
      </c>
      <c r="D3299" t="s">
        <v>995</v>
      </c>
      <c r="E3299" t="s">
        <v>995</v>
      </c>
      <c r="F3299" t="s">
        <v>995</v>
      </c>
      <c r="G3299" t="s">
        <v>995</v>
      </c>
      <c r="H3299" t="s">
        <v>995</v>
      </c>
      <c r="I3299" t="s">
        <v>995</v>
      </c>
      <c r="J3299" t="s">
        <v>995</v>
      </c>
      <c r="K3299" t="s">
        <v>995</v>
      </c>
      <c r="L3299" t="s">
        <v>995</v>
      </c>
      <c r="M3299" t="s">
        <v>995</v>
      </c>
      <c r="N3299" t="s">
        <v>995</v>
      </c>
      <c r="O3299" t="s">
        <v>995</v>
      </c>
      <c r="P3299" t="s">
        <v>995</v>
      </c>
      <c r="Q3299" t="s">
        <v>995</v>
      </c>
      <c r="R3299" t="s">
        <v>995</v>
      </c>
      <c r="S3299" t="s">
        <v>995</v>
      </c>
      <c r="T3299" t="s">
        <v>995</v>
      </c>
      <c r="U3299" t="s">
        <v>995</v>
      </c>
      <c r="V3299" t="s">
        <v>995</v>
      </c>
      <c r="W3299" t="s">
        <v>995</v>
      </c>
      <c r="X3299" t="s">
        <v>995</v>
      </c>
      <c r="Y3299" t="s">
        <v>995</v>
      </c>
      <c r="Z3299" t="s">
        <v>995</v>
      </c>
      <c r="AA3299" t="s">
        <v>995</v>
      </c>
      <c r="AB3299" t="s">
        <v>995</v>
      </c>
      <c r="AC3299" t="s">
        <v>995</v>
      </c>
      <c r="AD3299" t="s">
        <v>995</v>
      </c>
      <c r="AE3299" t="s">
        <v>995</v>
      </c>
      <c r="AF3299" t="s">
        <v>995</v>
      </c>
      <c r="AG3299" t="s">
        <v>995</v>
      </c>
      <c r="AH3299" t="s">
        <v>995</v>
      </c>
      <c r="AI3299" t="s">
        <v>995</v>
      </c>
      <c r="AJ3299" t="s">
        <v>995</v>
      </c>
      <c r="AK3299" t="s">
        <v>995</v>
      </c>
      <c r="AL3299" t="s">
        <v>995</v>
      </c>
      <c r="AM3299" t="s">
        <v>995</v>
      </c>
      <c r="AN3299" t="s">
        <v>995</v>
      </c>
      <c r="AO3299" t="s">
        <v>995</v>
      </c>
      <c r="AP3299" t="s">
        <v>995</v>
      </c>
      <c r="AQ3299" s="286" t="s">
        <v>855</v>
      </c>
    </row>
    <row r="3300" spans="1:47" x14ac:dyDescent="0.3">
      <c r="A3300" s="285">
        <v>122424</v>
      </c>
      <c r="B3300" s="286" t="s">
        <v>539</v>
      </c>
      <c r="C3300" t="s">
        <v>995</v>
      </c>
      <c r="D3300" t="s">
        <v>995</v>
      </c>
      <c r="E3300" t="s">
        <v>995</v>
      </c>
      <c r="F3300" t="s">
        <v>995</v>
      </c>
      <c r="G3300" t="s">
        <v>995</v>
      </c>
      <c r="H3300" t="s">
        <v>995</v>
      </c>
      <c r="I3300" t="s">
        <v>995</v>
      </c>
      <c r="J3300" t="s">
        <v>995</v>
      </c>
      <c r="K3300" t="s">
        <v>995</v>
      </c>
      <c r="L3300" t="s">
        <v>995</v>
      </c>
      <c r="M3300" t="s">
        <v>995</v>
      </c>
      <c r="N3300" t="s">
        <v>995</v>
      </c>
      <c r="O3300" t="s">
        <v>995</v>
      </c>
      <c r="P3300" t="s">
        <v>995</v>
      </c>
      <c r="Q3300" t="s">
        <v>995</v>
      </c>
      <c r="R3300" t="s">
        <v>995</v>
      </c>
      <c r="S3300" t="s">
        <v>995</v>
      </c>
      <c r="T3300" t="s">
        <v>995</v>
      </c>
      <c r="U3300" t="s">
        <v>995</v>
      </c>
      <c r="V3300" t="s">
        <v>995</v>
      </c>
      <c r="W3300" t="s">
        <v>995</v>
      </c>
      <c r="X3300" t="s">
        <v>995</v>
      </c>
      <c r="Y3300" t="s">
        <v>995</v>
      </c>
      <c r="Z3300" t="s">
        <v>995</v>
      </c>
      <c r="AA3300" t="s">
        <v>995</v>
      </c>
      <c r="AB3300" t="s">
        <v>995</v>
      </c>
      <c r="AC3300" t="s">
        <v>995</v>
      </c>
      <c r="AD3300" t="s">
        <v>995</v>
      </c>
      <c r="AE3300" t="s">
        <v>995</v>
      </c>
      <c r="AF3300" t="s">
        <v>995</v>
      </c>
      <c r="AG3300" t="s">
        <v>995</v>
      </c>
      <c r="AH3300" t="s">
        <v>995</v>
      </c>
      <c r="AI3300" t="s">
        <v>995</v>
      </c>
      <c r="AJ3300" t="s">
        <v>995</v>
      </c>
      <c r="AK3300" t="s">
        <v>995</v>
      </c>
      <c r="AL3300" t="s">
        <v>995</v>
      </c>
      <c r="AM3300" t="s">
        <v>995</v>
      </c>
      <c r="AN3300" t="s">
        <v>995</v>
      </c>
      <c r="AO3300" t="s">
        <v>995</v>
      </c>
      <c r="AP3300" t="s">
        <v>995</v>
      </c>
      <c r="AQ3300" s="286" t="s">
        <v>855</v>
      </c>
    </row>
    <row r="3301" spans="1:47" x14ac:dyDescent="0.3">
      <c r="A3301" s="285">
        <v>122425</v>
      </c>
      <c r="B3301" s="286" t="s">
        <v>539</v>
      </c>
      <c r="C3301" t="s">
        <v>995</v>
      </c>
      <c r="D3301" t="s">
        <v>995</v>
      </c>
      <c r="E3301" t="s">
        <v>995</v>
      </c>
      <c r="F3301" t="s">
        <v>995</v>
      </c>
      <c r="G3301" t="s">
        <v>995</v>
      </c>
      <c r="H3301" t="s">
        <v>995</v>
      </c>
      <c r="I3301" t="s">
        <v>995</v>
      </c>
      <c r="J3301" t="s">
        <v>995</v>
      </c>
      <c r="K3301" t="s">
        <v>995</v>
      </c>
      <c r="L3301" t="s">
        <v>995</v>
      </c>
      <c r="M3301" t="s">
        <v>995</v>
      </c>
      <c r="N3301" t="s">
        <v>995</v>
      </c>
      <c r="O3301" t="s">
        <v>995</v>
      </c>
      <c r="P3301" t="s">
        <v>995</v>
      </c>
      <c r="Q3301" t="s">
        <v>995</v>
      </c>
      <c r="R3301" t="s">
        <v>995</v>
      </c>
      <c r="S3301" t="s">
        <v>995</v>
      </c>
      <c r="T3301" t="s">
        <v>995</v>
      </c>
      <c r="U3301" t="s">
        <v>995</v>
      </c>
      <c r="V3301" t="s">
        <v>995</v>
      </c>
      <c r="W3301" t="s">
        <v>995</v>
      </c>
      <c r="X3301" t="s">
        <v>995</v>
      </c>
      <c r="Y3301" t="s">
        <v>995</v>
      </c>
      <c r="Z3301" t="s">
        <v>995</v>
      </c>
      <c r="AA3301" t="s">
        <v>995</v>
      </c>
      <c r="AB3301" t="s">
        <v>995</v>
      </c>
      <c r="AC3301" t="s">
        <v>995</v>
      </c>
      <c r="AD3301" t="s">
        <v>995</v>
      </c>
      <c r="AE3301" t="s">
        <v>995</v>
      </c>
      <c r="AF3301" t="s">
        <v>995</v>
      </c>
      <c r="AG3301" t="s">
        <v>995</v>
      </c>
      <c r="AH3301" t="s">
        <v>995</v>
      </c>
      <c r="AI3301" t="s">
        <v>995</v>
      </c>
      <c r="AJ3301" t="s">
        <v>995</v>
      </c>
      <c r="AK3301" t="s">
        <v>995</v>
      </c>
      <c r="AL3301" t="s">
        <v>995</v>
      </c>
      <c r="AM3301" t="s">
        <v>995</v>
      </c>
      <c r="AN3301" t="s">
        <v>995</v>
      </c>
      <c r="AO3301" t="s">
        <v>995</v>
      </c>
      <c r="AP3301" t="s">
        <v>995</v>
      </c>
      <c r="AQ3301" s="286" t="s">
        <v>855</v>
      </c>
    </row>
    <row r="3302" spans="1:47" ht="21.6" x14ac:dyDescent="0.3">
      <c r="A3302" s="285">
        <v>122427</v>
      </c>
      <c r="B3302" s="286" t="s">
        <v>538</v>
      </c>
      <c r="C3302" t="s">
        <v>226</v>
      </c>
      <c r="D3302" t="s">
        <v>224</v>
      </c>
      <c r="E3302" t="s">
        <v>224</v>
      </c>
      <c r="F3302" t="s">
        <v>226</v>
      </c>
      <c r="G3302" t="s">
        <v>226</v>
      </c>
      <c r="H3302" t="s">
        <v>226</v>
      </c>
      <c r="I3302" t="s">
        <v>226</v>
      </c>
      <c r="J3302" t="s">
        <v>224</v>
      </c>
      <c r="K3302" t="s">
        <v>224</v>
      </c>
      <c r="L3302" t="s">
        <v>224</v>
      </c>
      <c r="M3302" t="s">
        <v>224</v>
      </c>
      <c r="N3302" t="s">
        <v>224</v>
      </c>
      <c r="O3302" t="s">
        <v>224</v>
      </c>
      <c r="P3302" t="s">
        <v>224</v>
      </c>
      <c r="Q3302" t="s">
        <v>226</v>
      </c>
      <c r="R3302" t="s">
        <v>224</v>
      </c>
      <c r="S3302" t="s">
        <v>226</v>
      </c>
      <c r="T3302" t="s">
        <v>224</v>
      </c>
      <c r="U3302" t="s">
        <v>225</v>
      </c>
      <c r="V3302" t="s">
        <v>226</v>
      </c>
      <c r="W3302" t="s">
        <v>225</v>
      </c>
      <c r="X3302" t="s">
        <v>226</v>
      </c>
      <c r="Y3302" t="s">
        <v>225</v>
      </c>
      <c r="Z3302" t="s">
        <v>225</v>
      </c>
      <c r="AA3302" t="s">
        <v>226</v>
      </c>
      <c r="AB3302" t="s">
        <v>225</v>
      </c>
      <c r="AC3302" t="s">
        <v>225</v>
      </c>
      <c r="AD3302" t="s">
        <v>225</v>
      </c>
      <c r="AE3302" t="s">
        <v>225</v>
      </c>
      <c r="AF3302" t="s">
        <v>225</v>
      </c>
      <c r="AG3302" t="s">
        <v>394</v>
      </c>
      <c r="AH3302" t="s">
        <v>394</v>
      </c>
      <c r="AI3302" t="s">
        <v>394</v>
      </c>
      <c r="AJ3302" t="s">
        <v>394</v>
      </c>
      <c r="AK3302" t="s">
        <v>394</v>
      </c>
      <c r="AL3302" t="s">
        <v>394</v>
      </c>
      <c r="AM3302" t="s">
        <v>394</v>
      </c>
      <c r="AN3302" t="s">
        <v>394</v>
      </c>
      <c r="AO3302" t="s">
        <v>394</v>
      </c>
      <c r="AP3302" t="s">
        <v>394</v>
      </c>
      <c r="AQ3302" s="286" t="s">
        <v>394</v>
      </c>
      <c r="AR3302" s="305"/>
      <c r="AS3302" s="235"/>
    </row>
    <row r="3303" spans="1:47" x14ac:dyDescent="0.3">
      <c r="A3303" s="285">
        <v>122428</v>
      </c>
      <c r="B3303" s="286" t="s">
        <v>539</v>
      </c>
      <c r="C3303" t="s">
        <v>995</v>
      </c>
      <c r="D3303" t="s">
        <v>995</v>
      </c>
      <c r="E3303" t="s">
        <v>995</v>
      </c>
      <c r="F3303" t="s">
        <v>995</v>
      </c>
      <c r="G3303" t="s">
        <v>995</v>
      </c>
      <c r="H3303" t="s">
        <v>995</v>
      </c>
      <c r="I3303" t="s">
        <v>995</v>
      </c>
      <c r="J3303" t="s">
        <v>995</v>
      </c>
      <c r="K3303" t="s">
        <v>995</v>
      </c>
      <c r="L3303" t="s">
        <v>995</v>
      </c>
      <c r="M3303" t="s">
        <v>995</v>
      </c>
      <c r="N3303" t="s">
        <v>995</v>
      </c>
      <c r="O3303" t="s">
        <v>995</v>
      </c>
      <c r="P3303" t="s">
        <v>995</v>
      </c>
      <c r="Q3303" t="s">
        <v>995</v>
      </c>
      <c r="R3303" t="s">
        <v>995</v>
      </c>
      <c r="S3303" t="s">
        <v>995</v>
      </c>
      <c r="T3303" t="s">
        <v>995</v>
      </c>
      <c r="U3303" t="s">
        <v>995</v>
      </c>
      <c r="V3303" t="s">
        <v>995</v>
      </c>
      <c r="W3303" t="s">
        <v>995</v>
      </c>
      <c r="X3303" t="s">
        <v>995</v>
      </c>
      <c r="Y3303" t="s">
        <v>995</v>
      </c>
      <c r="Z3303" t="s">
        <v>995</v>
      </c>
      <c r="AA3303" t="s">
        <v>995</v>
      </c>
      <c r="AB3303" t="s">
        <v>995</v>
      </c>
      <c r="AC3303" t="s">
        <v>995</v>
      </c>
      <c r="AD3303" t="s">
        <v>995</v>
      </c>
      <c r="AE3303" t="s">
        <v>995</v>
      </c>
      <c r="AF3303" t="s">
        <v>995</v>
      </c>
      <c r="AG3303" t="s">
        <v>995</v>
      </c>
      <c r="AH3303" t="s">
        <v>995</v>
      </c>
      <c r="AI3303" t="s">
        <v>995</v>
      </c>
      <c r="AJ3303" t="s">
        <v>995</v>
      </c>
      <c r="AK3303" t="s">
        <v>995</v>
      </c>
      <c r="AL3303" t="s">
        <v>995</v>
      </c>
      <c r="AM3303" t="s">
        <v>995</v>
      </c>
      <c r="AN3303" t="s">
        <v>995</v>
      </c>
      <c r="AO3303" t="s">
        <v>995</v>
      </c>
      <c r="AP3303" t="s">
        <v>995</v>
      </c>
      <c r="AQ3303" s="286" t="s">
        <v>855</v>
      </c>
    </row>
    <row r="3304" spans="1:47" ht="21.6" x14ac:dyDescent="0.3">
      <c r="A3304" s="285">
        <v>122429</v>
      </c>
      <c r="B3304" s="286" t="s">
        <v>61</v>
      </c>
      <c r="C3304" t="s">
        <v>226</v>
      </c>
      <c r="D3304" t="s">
        <v>226</v>
      </c>
      <c r="E3304" t="s">
        <v>226</v>
      </c>
      <c r="F3304" t="s">
        <v>226</v>
      </c>
      <c r="G3304" t="s">
        <v>224</v>
      </c>
      <c r="H3304" t="s">
        <v>226</v>
      </c>
      <c r="I3304" t="s">
        <v>226</v>
      </c>
      <c r="J3304" t="s">
        <v>226</v>
      </c>
      <c r="K3304" t="s">
        <v>226</v>
      </c>
      <c r="L3304" t="s">
        <v>226</v>
      </c>
      <c r="M3304" t="s">
        <v>224</v>
      </c>
      <c r="N3304" t="s">
        <v>226</v>
      </c>
      <c r="O3304" t="s">
        <v>226</v>
      </c>
      <c r="P3304" t="s">
        <v>226</v>
      </c>
      <c r="Q3304" t="s">
        <v>224</v>
      </c>
      <c r="R3304" t="s">
        <v>226</v>
      </c>
      <c r="S3304" t="s">
        <v>224</v>
      </c>
      <c r="T3304" t="s">
        <v>224</v>
      </c>
      <c r="U3304" t="s">
        <v>226</v>
      </c>
      <c r="V3304" t="s">
        <v>226</v>
      </c>
      <c r="W3304" t="s">
        <v>226</v>
      </c>
      <c r="X3304" t="s">
        <v>226</v>
      </c>
      <c r="Y3304" t="s">
        <v>224</v>
      </c>
      <c r="Z3304" t="s">
        <v>226</v>
      </c>
      <c r="AA3304" t="s">
        <v>226</v>
      </c>
      <c r="AB3304" t="s">
        <v>224</v>
      </c>
      <c r="AC3304" t="s">
        <v>224</v>
      </c>
      <c r="AD3304" t="s">
        <v>224</v>
      </c>
      <c r="AE3304" t="s">
        <v>224</v>
      </c>
      <c r="AF3304" t="s">
        <v>224</v>
      </c>
      <c r="AG3304" t="s">
        <v>226</v>
      </c>
      <c r="AH3304" t="s">
        <v>226</v>
      </c>
      <c r="AI3304" t="s">
        <v>226</v>
      </c>
      <c r="AJ3304" t="s">
        <v>226</v>
      </c>
      <c r="AK3304" t="s">
        <v>226</v>
      </c>
      <c r="AL3304" t="s">
        <v>225</v>
      </c>
      <c r="AM3304" t="s">
        <v>225</v>
      </c>
      <c r="AN3304" t="s">
        <v>225</v>
      </c>
      <c r="AO3304" t="s">
        <v>225</v>
      </c>
      <c r="AP3304" t="s">
        <v>225</v>
      </c>
      <c r="AQ3304" s="286" t="s">
        <v>394</v>
      </c>
      <c r="AR3304" s="305"/>
      <c r="AS3304" s="235"/>
    </row>
    <row r="3305" spans="1:47" x14ac:dyDescent="0.3">
      <c r="A3305" s="285">
        <v>122430</v>
      </c>
      <c r="B3305" s="286" t="s">
        <v>539</v>
      </c>
      <c r="C3305" t="s">
        <v>995</v>
      </c>
      <c r="D3305" t="s">
        <v>995</v>
      </c>
      <c r="E3305" t="s">
        <v>995</v>
      </c>
      <c r="F3305" t="s">
        <v>995</v>
      </c>
      <c r="G3305" t="s">
        <v>995</v>
      </c>
      <c r="H3305" t="s">
        <v>995</v>
      </c>
      <c r="I3305" t="s">
        <v>995</v>
      </c>
      <c r="J3305" t="s">
        <v>995</v>
      </c>
      <c r="K3305" t="s">
        <v>995</v>
      </c>
      <c r="L3305" t="s">
        <v>995</v>
      </c>
      <c r="M3305" t="s">
        <v>995</v>
      </c>
      <c r="N3305" t="s">
        <v>995</v>
      </c>
      <c r="O3305" t="s">
        <v>995</v>
      </c>
      <c r="P3305" t="s">
        <v>995</v>
      </c>
      <c r="Q3305" t="s">
        <v>995</v>
      </c>
      <c r="R3305" t="s">
        <v>995</v>
      </c>
      <c r="S3305" t="s">
        <v>995</v>
      </c>
      <c r="T3305" t="s">
        <v>995</v>
      </c>
      <c r="U3305" t="s">
        <v>995</v>
      </c>
      <c r="V3305" t="s">
        <v>995</v>
      </c>
      <c r="W3305" t="s">
        <v>995</v>
      </c>
      <c r="X3305" t="s">
        <v>995</v>
      </c>
      <c r="Y3305" t="s">
        <v>995</v>
      </c>
      <c r="Z3305" t="s">
        <v>995</v>
      </c>
      <c r="AA3305" t="s">
        <v>995</v>
      </c>
      <c r="AB3305" t="s">
        <v>995</v>
      </c>
      <c r="AC3305" t="s">
        <v>995</v>
      </c>
      <c r="AD3305" t="s">
        <v>995</v>
      </c>
      <c r="AE3305" t="s">
        <v>995</v>
      </c>
      <c r="AF3305" t="s">
        <v>995</v>
      </c>
      <c r="AG3305" t="s">
        <v>995</v>
      </c>
      <c r="AH3305" t="s">
        <v>995</v>
      </c>
      <c r="AI3305" t="s">
        <v>995</v>
      </c>
      <c r="AJ3305" t="s">
        <v>995</v>
      </c>
      <c r="AK3305" t="s">
        <v>995</v>
      </c>
      <c r="AL3305" t="s">
        <v>995</v>
      </c>
      <c r="AM3305" t="s">
        <v>995</v>
      </c>
      <c r="AN3305" t="s">
        <v>995</v>
      </c>
      <c r="AO3305" t="s">
        <v>995</v>
      </c>
      <c r="AP3305" t="s">
        <v>995</v>
      </c>
      <c r="AQ3305" s="286" t="s">
        <v>855</v>
      </c>
    </row>
    <row r="3306" spans="1:47" ht="28.8" x14ac:dyDescent="0.3">
      <c r="A3306" s="285">
        <v>122431</v>
      </c>
      <c r="B3306" s="286" t="s">
        <v>541</v>
      </c>
      <c r="C3306" t="s">
        <v>224</v>
      </c>
      <c r="D3306" t="s">
        <v>224</v>
      </c>
      <c r="E3306" t="s">
        <v>224</v>
      </c>
      <c r="F3306" t="s">
        <v>224</v>
      </c>
      <c r="G3306" t="s">
        <v>224</v>
      </c>
      <c r="H3306" t="s">
        <v>224</v>
      </c>
      <c r="I3306" t="s">
        <v>224</v>
      </c>
      <c r="J3306" t="s">
        <v>226</v>
      </c>
      <c r="K3306" t="s">
        <v>224</v>
      </c>
      <c r="L3306" t="s">
        <v>225</v>
      </c>
      <c r="M3306" t="s">
        <v>226</v>
      </c>
      <c r="N3306" t="s">
        <v>224</v>
      </c>
      <c r="O3306" t="s">
        <v>224</v>
      </c>
      <c r="P3306" t="s">
        <v>224</v>
      </c>
      <c r="Q3306" t="s">
        <v>224</v>
      </c>
      <c r="R3306" t="s">
        <v>226</v>
      </c>
      <c r="S3306" t="s">
        <v>226</v>
      </c>
      <c r="T3306" t="s">
        <v>226</v>
      </c>
      <c r="U3306" t="s">
        <v>224</v>
      </c>
      <c r="V3306" t="s">
        <v>224</v>
      </c>
      <c r="W3306" t="s">
        <v>225</v>
      </c>
      <c r="X3306" t="s">
        <v>225</v>
      </c>
      <c r="Y3306" t="s">
        <v>225</v>
      </c>
      <c r="Z3306" t="s">
        <v>225</v>
      </c>
      <c r="AA3306" t="s">
        <v>225</v>
      </c>
      <c r="AB3306" t="s">
        <v>394</v>
      </c>
      <c r="AC3306" t="s">
        <v>394</v>
      </c>
      <c r="AD3306" t="s">
        <v>394</v>
      </c>
      <c r="AE3306" t="s">
        <v>394</v>
      </c>
      <c r="AF3306" t="s">
        <v>394</v>
      </c>
      <c r="AG3306" t="s">
        <v>394</v>
      </c>
      <c r="AH3306" t="s">
        <v>394</v>
      </c>
      <c r="AI3306" t="s">
        <v>394</v>
      </c>
      <c r="AJ3306" t="s">
        <v>394</v>
      </c>
      <c r="AK3306" t="s">
        <v>394</v>
      </c>
      <c r="AL3306" t="s">
        <v>394</v>
      </c>
      <c r="AM3306" t="s">
        <v>394</v>
      </c>
      <c r="AN3306" t="s">
        <v>394</v>
      </c>
      <c r="AO3306" t="s">
        <v>394</v>
      </c>
      <c r="AP3306" t="s">
        <v>394</v>
      </c>
      <c r="AQ3306" s="286" t="s">
        <v>394</v>
      </c>
      <c r="AR3306" s="305"/>
      <c r="AS3306" s="235"/>
    </row>
    <row r="3307" spans="1:47" ht="28.8" x14ac:dyDescent="0.3">
      <c r="A3307" s="285">
        <v>122432</v>
      </c>
      <c r="B3307" s="286" t="s">
        <v>67</v>
      </c>
      <c r="C3307" t="s">
        <v>226</v>
      </c>
      <c r="D3307" t="s">
        <v>224</v>
      </c>
      <c r="E3307" t="s">
        <v>226</v>
      </c>
      <c r="F3307" t="s">
        <v>224</v>
      </c>
      <c r="G3307" t="s">
        <v>226</v>
      </c>
      <c r="H3307" t="s">
        <v>226</v>
      </c>
      <c r="I3307" t="s">
        <v>224</v>
      </c>
      <c r="J3307" t="s">
        <v>224</v>
      </c>
      <c r="K3307" t="s">
        <v>224</v>
      </c>
      <c r="L3307" t="s">
        <v>226</v>
      </c>
      <c r="M3307" t="s">
        <v>226</v>
      </c>
      <c r="N3307" t="s">
        <v>224</v>
      </c>
      <c r="O3307" t="s">
        <v>224</v>
      </c>
      <c r="P3307" t="s">
        <v>226</v>
      </c>
      <c r="Q3307" t="s">
        <v>226</v>
      </c>
      <c r="R3307" t="s">
        <v>226</v>
      </c>
      <c r="S3307" t="s">
        <v>224</v>
      </c>
      <c r="T3307" t="s">
        <v>224</v>
      </c>
      <c r="U3307" t="s">
        <v>224</v>
      </c>
      <c r="V3307" t="s">
        <v>226</v>
      </c>
      <c r="W3307" t="s">
        <v>226</v>
      </c>
      <c r="X3307" t="s">
        <v>224</v>
      </c>
      <c r="Y3307" t="s">
        <v>224</v>
      </c>
      <c r="Z3307" t="s">
        <v>226</v>
      </c>
      <c r="AA3307" t="s">
        <v>226</v>
      </c>
      <c r="AB3307" t="s">
        <v>226</v>
      </c>
      <c r="AC3307" t="s">
        <v>224</v>
      </c>
      <c r="AD3307" t="s">
        <v>224</v>
      </c>
      <c r="AE3307" t="s">
        <v>224</v>
      </c>
      <c r="AF3307" t="s">
        <v>224</v>
      </c>
      <c r="AG3307" t="s">
        <v>225</v>
      </c>
      <c r="AH3307" t="s">
        <v>225</v>
      </c>
      <c r="AI3307" t="s">
        <v>225</v>
      </c>
      <c r="AJ3307" t="s">
        <v>225</v>
      </c>
      <c r="AK3307" t="s">
        <v>225</v>
      </c>
      <c r="AL3307" t="s">
        <v>394</v>
      </c>
      <c r="AM3307" t="s">
        <v>394</v>
      </c>
      <c r="AN3307" t="s">
        <v>394</v>
      </c>
      <c r="AO3307" t="s">
        <v>394</v>
      </c>
      <c r="AP3307" t="s">
        <v>394</v>
      </c>
      <c r="AQ3307" s="286" t="s">
        <v>394</v>
      </c>
      <c r="AR3307" s="305"/>
      <c r="AS3307" s="235"/>
    </row>
    <row r="3308" spans="1:47" x14ac:dyDescent="0.3">
      <c r="A3308" s="285">
        <v>122435</v>
      </c>
      <c r="B3308" s="286" t="s">
        <v>539</v>
      </c>
      <c r="C3308" t="s">
        <v>995</v>
      </c>
      <c r="D3308" t="s">
        <v>995</v>
      </c>
      <c r="E3308" t="s">
        <v>995</v>
      </c>
      <c r="F3308" t="s">
        <v>995</v>
      </c>
      <c r="G3308" t="s">
        <v>995</v>
      </c>
      <c r="H3308" t="s">
        <v>995</v>
      </c>
      <c r="I3308" t="s">
        <v>995</v>
      </c>
      <c r="J3308" t="s">
        <v>995</v>
      </c>
      <c r="K3308" t="s">
        <v>995</v>
      </c>
      <c r="L3308" t="s">
        <v>995</v>
      </c>
      <c r="M3308" t="s">
        <v>995</v>
      </c>
      <c r="N3308" t="s">
        <v>995</v>
      </c>
      <c r="O3308" t="s">
        <v>995</v>
      </c>
      <c r="P3308" t="s">
        <v>995</v>
      </c>
      <c r="Q3308" t="s">
        <v>995</v>
      </c>
      <c r="R3308" t="s">
        <v>995</v>
      </c>
      <c r="S3308" t="s">
        <v>995</v>
      </c>
      <c r="T3308" t="s">
        <v>995</v>
      </c>
      <c r="U3308" t="s">
        <v>995</v>
      </c>
      <c r="V3308" t="s">
        <v>995</v>
      </c>
      <c r="W3308" t="s">
        <v>995</v>
      </c>
      <c r="X3308" t="s">
        <v>995</v>
      </c>
      <c r="Y3308" t="s">
        <v>995</v>
      </c>
      <c r="Z3308" t="s">
        <v>995</v>
      </c>
      <c r="AA3308" t="s">
        <v>995</v>
      </c>
      <c r="AB3308" t="s">
        <v>995</v>
      </c>
      <c r="AC3308" t="s">
        <v>995</v>
      </c>
      <c r="AD3308" t="s">
        <v>995</v>
      </c>
      <c r="AE3308" t="s">
        <v>995</v>
      </c>
      <c r="AF3308" t="s">
        <v>995</v>
      </c>
      <c r="AG3308" t="s">
        <v>995</v>
      </c>
      <c r="AH3308" t="s">
        <v>995</v>
      </c>
      <c r="AI3308" t="s">
        <v>995</v>
      </c>
      <c r="AJ3308" t="s">
        <v>995</v>
      </c>
      <c r="AK3308" t="s">
        <v>995</v>
      </c>
      <c r="AL3308" t="s">
        <v>995</v>
      </c>
      <c r="AM3308" t="s">
        <v>995</v>
      </c>
      <c r="AN3308" t="s">
        <v>995</v>
      </c>
      <c r="AO3308" t="s">
        <v>995</v>
      </c>
      <c r="AP3308" t="s">
        <v>995</v>
      </c>
      <c r="AQ3308" s="286" t="s">
        <v>855</v>
      </c>
    </row>
    <row r="3309" spans="1:47" x14ac:dyDescent="0.3">
      <c r="A3309" s="285">
        <v>122438</v>
      </c>
      <c r="B3309" s="286" t="s">
        <v>540</v>
      </c>
      <c r="C3309" t="s">
        <v>995</v>
      </c>
      <c r="D3309" t="s">
        <v>995</v>
      </c>
      <c r="E3309" t="s">
        <v>995</v>
      </c>
      <c r="F3309" t="s">
        <v>995</v>
      </c>
      <c r="G3309" t="s">
        <v>995</v>
      </c>
      <c r="H3309" t="s">
        <v>995</v>
      </c>
      <c r="I3309" t="s">
        <v>995</v>
      </c>
      <c r="J3309" t="s">
        <v>995</v>
      </c>
      <c r="K3309" t="s">
        <v>995</v>
      </c>
      <c r="L3309" t="s">
        <v>995</v>
      </c>
      <c r="M3309" t="s">
        <v>995</v>
      </c>
      <c r="N3309" t="s">
        <v>995</v>
      </c>
      <c r="O3309" t="s">
        <v>995</v>
      </c>
      <c r="P3309" t="s">
        <v>995</v>
      </c>
      <c r="Q3309" t="s">
        <v>995</v>
      </c>
      <c r="R3309" t="s">
        <v>995</v>
      </c>
      <c r="S3309" t="s">
        <v>995</v>
      </c>
      <c r="T3309" t="s">
        <v>995</v>
      </c>
      <c r="U3309" t="s">
        <v>995</v>
      </c>
      <c r="V3309" t="s">
        <v>995</v>
      </c>
      <c r="W3309" t="s">
        <v>995</v>
      </c>
      <c r="X3309" t="s">
        <v>995</v>
      </c>
      <c r="Y3309" t="s">
        <v>995</v>
      </c>
      <c r="Z3309" t="s">
        <v>995</v>
      </c>
      <c r="AA3309" t="s">
        <v>995</v>
      </c>
      <c r="AB3309" t="s">
        <v>995</v>
      </c>
      <c r="AC3309" t="s">
        <v>995</v>
      </c>
      <c r="AD3309" t="s">
        <v>995</v>
      </c>
      <c r="AE3309" t="s">
        <v>995</v>
      </c>
      <c r="AF3309" t="s">
        <v>995</v>
      </c>
      <c r="AG3309" t="s">
        <v>995</v>
      </c>
      <c r="AH3309" t="s">
        <v>995</v>
      </c>
      <c r="AI3309" t="s">
        <v>995</v>
      </c>
      <c r="AJ3309" t="s">
        <v>995</v>
      </c>
      <c r="AK3309" t="s">
        <v>995</v>
      </c>
      <c r="AL3309" t="s">
        <v>995</v>
      </c>
      <c r="AM3309" t="s">
        <v>995</v>
      </c>
      <c r="AN3309" t="s">
        <v>995</v>
      </c>
      <c r="AO3309" t="s">
        <v>995</v>
      </c>
      <c r="AP3309" t="s">
        <v>995</v>
      </c>
      <c r="AQ3309" s="286" t="s">
        <v>855</v>
      </c>
    </row>
    <row r="3310" spans="1:47" ht="21.6" x14ac:dyDescent="0.3">
      <c r="A3310" s="285">
        <v>122439</v>
      </c>
      <c r="B3310" s="286" t="s">
        <v>61</v>
      </c>
      <c r="C3310" t="s">
        <v>226</v>
      </c>
      <c r="D3310" t="s">
        <v>225</v>
      </c>
      <c r="E3310" t="s">
        <v>225</v>
      </c>
      <c r="F3310" t="s">
        <v>225</v>
      </c>
      <c r="G3310" t="s">
        <v>224</v>
      </c>
      <c r="H3310" t="s">
        <v>226</v>
      </c>
      <c r="I3310" t="s">
        <v>225</v>
      </c>
      <c r="J3310" t="s">
        <v>225</v>
      </c>
      <c r="K3310" t="s">
        <v>225</v>
      </c>
      <c r="L3310" t="s">
        <v>226</v>
      </c>
      <c r="M3310" t="s">
        <v>224</v>
      </c>
      <c r="N3310" t="s">
        <v>226</v>
      </c>
      <c r="O3310" t="s">
        <v>225</v>
      </c>
      <c r="P3310" t="s">
        <v>225</v>
      </c>
      <c r="Q3310" t="s">
        <v>224</v>
      </c>
      <c r="R3310" t="s">
        <v>7215</v>
      </c>
      <c r="S3310" t="s">
        <v>7215</v>
      </c>
      <c r="T3310" t="s">
        <v>225</v>
      </c>
      <c r="U3310" t="s">
        <v>224</v>
      </c>
      <c r="V3310" t="s">
        <v>226</v>
      </c>
      <c r="W3310" t="s">
        <v>224</v>
      </c>
      <c r="X3310" t="s">
        <v>224</v>
      </c>
      <c r="Y3310" t="s">
        <v>226</v>
      </c>
      <c r="Z3310" t="s">
        <v>226</v>
      </c>
      <c r="AA3310" t="s">
        <v>226</v>
      </c>
      <c r="AB3310" t="s">
        <v>224</v>
      </c>
      <c r="AC3310" t="s">
        <v>224</v>
      </c>
      <c r="AD3310" t="s">
        <v>226</v>
      </c>
      <c r="AE3310" t="s">
        <v>224</v>
      </c>
      <c r="AF3310" t="s">
        <v>226</v>
      </c>
      <c r="AG3310" t="s">
        <v>995</v>
      </c>
      <c r="AH3310" t="s">
        <v>224</v>
      </c>
      <c r="AI3310" t="s">
        <v>995</v>
      </c>
      <c r="AJ3310" t="s">
        <v>995</v>
      </c>
      <c r="AK3310" t="s">
        <v>995</v>
      </c>
      <c r="AL3310" t="s">
        <v>226</v>
      </c>
      <c r="AM3310" t="s">
        <v>225</v>
      </c>
      <c r="AN3310" t="s">
        <v>226</v>
      </c>
      <c r="AO3310" t="s">
        <v>226</v>
      </c>
      <c r="AP3310" t="s">
        <v>225</v>
      </c>
      <c r="AQ3310" s="286" t="s">
        <v>394</v>
      </c>
      <c r="AR3310" s="305"/>
      <c r="AS3310" s="235"/>
    </row>
    <row r="3311" spans="1:47" ht="33" x14ac:dyDescent="0.65">
      <c r="A3311" s="285">
        <v>122440</v>
      </c>
      <c r="B3311" s="286" t="s">
        <v>67</v>
      </c>
      <c r="C3311" t="s">
        <v>226</v>
      </c>
      <c r="D3311" t="s">
        <v>224</v>
      </c>
      <c r="E3311" t="s">
        <v>224</v>
      </c>
      <c r="F3311" t="s">
        <v>226</v>
      </c>
      <c r="G3311" t="s">
        <v>224</v>
      </c>
      <c r="H3311" t="s">
        <v>226</v>
      </c>
      <c r="I3311" t="s">
        <v>224</v>
      </c>
      <c r="J3311" t="s">
        <v>226</v>
      </c>
      <c r="K3311" t="s">
        <v>224</v>
      </c>
      <c r="L3311" t="s">
        <v>224</v>
      </c>
      <c r="M3311" t="s">
        <v>226</v>
      </c>
      <c r="N3311" t="s">
        <v>224</v>
      </c>
      <c r="O3311" t="s">
        <v>226</v>
      </c>
      <c r="P3311" t="s">
        <v>226</v>
      </c>
      <c r="Q3311" t="s">
        <v>226</v>
      </c>
      <c r="R3311" t="s">
        <v>226</v>
      </c>
      <c r="S3311" t="s">
        <v>224</v>
      </c>
      <c r="T3311" t="s">
        <v>226</v>
      </c>
      <c r="U3311" t="s">
        <v>226</v>
      </c>
      <c r="V3311" t="s">
        <v>225</v>
      </c>
      <c r="W3311" t="s">
        <v>394</v>
      </c>
      <c r="X3311" t="s">
        <v>394</v>
      </c>
      <c r="Y3311" t="s">
        <v>394</v>
      </c>
      <c r="Z3311" t="s">
        <v>394</v>
      </c>
      <c r="AA3311" t="s">
        <v>394</v>
      </c>
      <c r="AB3311" t="s">
        <v>394</v>
      </c>
      <c r="AC3311" t="s">
        <v>394</v>
      </c>
      <c r="AD3311" t="s">
        <v>394</v>
      </c>
      <c r="AE3311" t="s">
        <v>394</v>
      </c>
      <c r="AF3311" t="s">
        <v>394</v>
      </c>
      <c r="AG3311" t="s">
        <v>394</v>
      </c>
      <c r="AH3311" t="s">
        <v>394</v>
      </c>
      <c r="AI3311" t="s">
        <v>394</v>
      </c>
      <c r="AJ3311" t="s">
        <v>394</v>
      </c>
      <c r="AK3311" t="s">
        <v>394</v>
      </c>
      <c r="AL3311" t="s">
        <v>394</v>
      </c>
      <c r="AM3311" t="s">
        <v>394</v>
      </c>
      <c r="AN3311" t="s">
        <v>394</v>
      </c>
      <c r="AO3311" t="s">
        <v>394</v>
      </c>
      <c r="AP3311" t="s">
        <v>394</v>
      </c>
      <c r="AQ3311" s="288"/>
      <c r="AR3311" s="304"/>
      <c r="AS3311" s="304"/>
      <c r="AU3311"/>
    </row>
    <row r="3312" spans="1:47" ht="21.6" x14ac:dyDescent="0.3">
      <c r="A3312" s="285">
        <v>122441</v>
      </c>
      <c r="B3312" s="286" t="s">
        <v>8485</v>
      </c>
      <c r="C3312" t="s">
        <v>224</v>
      </c>
      <c r="D3312" t="s">
        <v>224</v>
      </c>
      <c r="E3312" t="s">
        <v>224</v>
      </c>
      <c r="F3312" t="s">
        <v>224</v>
      </c>
      <c r="G3312" t="s">
        <v>224</v>
      </c>
      <c r="H3312" t="s">
        <v>226</v>
      </c>
      <c r="I3312" t="s">
        <v>224</v>
      </c>
      <c r="J3312" t="s">
        <v>224</v>
      </c>
      <c r="K3312" t="s">
        <v>224</v>
      </c>
      <c r="L3312" t="s">
        <v>226</v>
      </c>
      <c r="M3312" t="s">
        <v>226</v>
      </c>
      <c r="N3312" t="s">
        <v>226</v>
      </c>
      <c r="O3312" t="s">
        <v>224</v>
      </c>
      <c r="P3312" t="s">
        <v>226</v>
      </c>
      <c r="Q3312" t="s">
        <v>226</v>
      </c>
      <c r="R3312" t="s">
        <v>226</v>
      </c>
      <c r="S3312" t="s">
        <v>225</v>
      </c>
      <c r="T3312" t="s">
        <v>224</v>
      </c>
      <c r="U3312" t="s">
        <v>225</v>
      </c>
      <c r="V3312" t="s">
        <v>226</v>
      </c>
      <c r="W3312" t="s">
        <v>226</v>
      </c>
      <c r="X3312" t="s">
        <v>226</v>
      </c>
      <c r="Y3312" t="s">
        <v>226</v>
      </c>
      <c r="Z3312" t="s">
        <v>226</v>
      </c>
      <c r="AA3312" t="s">
        <v>224</v>
      </c>
      <c r="AB3312" t="s">
        <v>226</v>
      </c>
      <c r="AC3312" t="s">
        <v>226</v>
      </c>
      <c r="AD3312" t="s">
        <v>226</v>
      </c>
      <c r="AE3312" t="s">
        <v>226</v>
      </c>
      <c r="AF3312" t="s">
        <v>226</v>
      </c>
      <c r="AG3312" t="s">
        <v>226</v>
      </c>
      <c r="AH3312" t="s">
        <v>225</v>
      </c>
      <c r="AI3312" t="s">
        <v>226</v>
      </c>
      <c r="AJ3312" t="s">
        <v>226</v>
      </c>
      <c r="AK3312" t="s">
        <v>225</v>
      </c>
      <c r="AL3312" t="s">
        <v>225</v>
      </c>
      <c r="AM3312" t="s">
        <v>225</v>
      </c>
      <c r="AN3312" t="s">
        <v>225</v>
      </c>
      <c r="AO3312" t="s">
        <v>225</v>
      </c>
      <c r="AP3312" t="s">
        <v>225</v>
      </c>
      <c r="AQ3312" s="286" t="s">
        <v>394</v>
      </c>
      <c r="AR3312" s="305"/>
      <c r="AS3312" s="235"/>
    </row>
    <row r="3313" spans="1:47" ht="21.6" x14ac:dyDescent="0.3">
      <c r="A3313" s="285">
        <v>122442</v>
      </c>
      <c r="B3313" s="286" t="s">
        <v>61</v>
      </c>
      <c r="C3313" t="s">
        <v>995</v>
      </c>
      <c r="D3313" t="s">
        <v>995</v>
      </c>
      <c r="E3313" t="s">
        <v>995</v>
      </c>
      <c r="F3313" t="s">
        <v>995</v>
      </c>
      <c r="G3313" t="s">
        <v>995</v>
      </c>
      <c r="H3313" t="s">
        <v>995</v>
      </c>
      <c r="I3313" t="s">
        <v>995</v>
      </c>
      <c r="J3313" t="s">
        <v>995</v>
      </c>
      <c r="K3313" t="s">
        <v>995</v>
      </c>
      <c r="L3313" t="s">
        <v>995</v>
      </c>
      <c r="M3313" t="s">
        <v>995</v>
      </c>
      <c r="N3313" t="s">
        <v>995</v>
      </c>
      <c r="O3313" t="s">
        <v>995</v>
      </c>
      <c r="P3313" t="s">
        <v>995</v>
      </c>
      <c r="Q3313" t="s">
        <v>995</v>
      </c>
      <c r="R3313" t="s">
        <v>995</v>
      </c>
      <c r="S3313" t="s">
        <v>995</v>
      </c>
      <c r="T3313" t="s">
        <v>995</v>
      </c>
      <c r="U3313" t="s">
        <v>995</v>
      </c>
      <c r="V3313" t="s">
        <v>995</v>
      </c>
      <c r="W3313" t="s">
        <v>995</v>
      </c>
      <c r="X3313" t="s">
        <v>995</v>
      </c>
      <c r="Y3313" t="s">
        <v>995</v>
      </c>
      <c r="Z3313" t="s">
        <v>995</v>
      </c>
      <c r="AA3313" t="s">
        <v>995</v>
      </c>
      <c r="AB3313" t="s">
        <v>995</v>
      </c>
      <c r="AC3313" t="s">
        <v>995</v>
      </c>
      <c r="AD3313" t="s">
        <v>995</v>
      </c>
      <c r="AE3313" t="s">
        <v>995</v>
      </c>
      <c r="AF3313" t="s">
        <v>995</v>
      </c>
      <c r="AG3313" t="s">
        <v>995</v>
      </c>
      <c r="AH3313" t="s">
        <v>995</v>
      </c>
      <c r="AI3313" t="s">
        <v>995</v>
      </c>
      <c r="AJ3313" t="s">
        <v>995</v>
      </c>
      <c r="AK3313" t="s">
        <v>995</v>
      </c>
      <c r="AL3313" t="s">
        <v>995</v>
      </c>
      <c r="AM3313" t="s">
        <v>995</v>
      </c>
      <c r="AN3313" t="s">
        <v>995</v>
      </c>
      <c r="AO3313" t="s">
        <v>995</v>
      </c>
      <c r="AP3313" t="s">
        <v>995</v>
      </c>
      <c r="AQ3313" s="286" t="s">
        <v>855</v>
      </c>
      <c r="AR3313" s="305"/>
      <c r="AS3313" s="235"/>
    </row>
    <row r="3314" spans="1:47" x14ac:dyDescent="0.3">
      <c r="A3314" s="285">
        <v>122445</v>
      </c>
      <c r="B3314" s="286" t="s">
        <v>61</v>
      </c>
      <c r="C3314" t="s">
        <v>995</v>
      </c>
      <c r="D3314" t="s">
        <v>995</v>
      </c>
      <c r="E3314" t="s">
        <v>995</v>
      </c>
      <c r="F3314" t="s">
        <v>995</v>
      </c>
      <c r="G3314" t="s">
        <v>995</v>
      </c>
      <c r="H3314" t="s">
        <v>995</v>
      </c>
      <c r="I3314" t="s">
        <v>995</v>
      </c>
      <c r="J3314" t="s">
        <v>995</v>
      </c>
      <c r="K3314" t="s">
        <v>995</v>
      </c>
      <c r="L3314" t="s">
        <v>995</v>
      </c>
      <c r="M3314" t="s">
        <v>995</v>
      </c>
      <c r="N3314" t="s">
        <v>995</v>
      </c>
      <c r="O3314" t="s">
        <v>995</v>
      </c>
      <c r="P3314" t="s">
        <v>995</v>
      </c>
      <c r="Q3314" t="s">
        <v>995</v>
      </c>
      <c r="R3314" t="s">
        <v>995</v>
      </c>
      <c r="S3314" t="s">
        <v>995</v>
      </c>
      <c r="T3314" t="s">
        <v>995</v>
      </c>
      <c r="U3314" t="s">
        <v>995</v>
      </c>
      <c r="V3314" t="s">
        <v>995</v>
      </c>
      <c r="W3314" t="s">
        <v>995</v>
      </c>
      <c r="X3314" t="s">
        <v>995</v>
      </c>
      <c r="Y3314" t="s">
        <v>995</v>
      </c>
      <c r="Z3314" t="s">
        <v>995</v>
      </c>
      <c r="AA3314" t="s">
        <v>995</v>
      </c>
      <c r="AB3314" t="s">
        <v>995</v>
      </c>
      <c r="AC3314" t="s">
        <v>995</v>
      </c>
      <c r="AD3314" t="s">
        <v>995</v>
      </c>
      <c r="AE3314" t="s">
        <v>995</v>
      </c>
      <c r="AF3314" t="s">
        <v>995</v>
      </c>
      <c r="AG3314" t="s">
        <v>995</v>
      </c>
      <c r="AH3314" t="s">
        <v>995</v>
      </c>
      <c r="AI3314" t="s">
        <v>995</v>
      </c>
      <c r="AJ3314" t="s">
        <v>995</v>
      </c>
      <c r="AK3314" t="s">
        <v>995</v>
      </c>
      <c r="AL3314" t="s">
        <v>995</v>
      </c>
      <c r="AM3314" t="s">
        <v>995</v>
      </c>
      <c r="AN3314" t="s">
        <v>995</v>
      </c>
      <c r="AO3314" t="s">
        <v>995</v>
      </c>
      <c r="AP3314" t="s">
        <v>995</v>
      </c>
      <c r="AQ3314" s="286" t="s">
        <v>855</v>
      </c>
    </row>
    <row r="3315" spans="1:47" x14ac:dyDescent="0.3">
      <c r="A3315" s="285">
        <v>122447</v>
      </c>
      <c r="B3315" s="286" t="s">
        <v>540</v>
      </c>
      <c r="C3315" t="s">
        <v>995</v>
      </c>
      <c r="D3315" t="s">
        <v>995</v>
      </c>
      <c r="E3315" t="s">
        <v>995</v>
      </c>
      <c r="F3315" t="s">
        <v>995</v>
      </c>
      <c r="G3315" t="s">
        <v>995</v>
      </c>
      <c r="H3315" t="s">
        <v>995</v>
      </c>
      <c r="I3315" t="s">
        <v>995</v>
      </c>
      <c r="J3315" t="s">
        <v>995</v>
      </c>
      <c r="K3315" t="s">
        <v>995</v>
      </c>
      <c r="L3315" t="s">
        <v>995</v>
      </c>
      <c r="M3315" t="s">
        <v>995</v>
      </c>
      <c r="N3315" t="s">
        <v>995</v>
      </c>
      <c r="O3315" t="s">
        <v>995</v>
      </c>
      <c r="P3315" t="s">
        <v>995</v>
      </c>
      <c r="Q3315" t="s">
        <v>995</v>
      </c>
      <c r="R3315" t="s">
        <v>995</v>
      </c>
      <c r="S3315" t="s">
        <v>995</v>
      </c>
      <c r="T3315" t="s">
        <v>995</v>
      </c>
      <c r="U3315" t="s">
        <v>995</v>
      </c>
      <c r="V3315" t="s">
        <v>995</v>
      </c>
      <c r="W3315" t="s">
        <v>995</v>
      </c>
      <c r="X3315" t="s">
        <v>995</v>
      </c>
      <c r="Y3315" t="s">
        <v>995</v>
      </c>
      <c r="Z3315" t="s">
        <v>995</v>
      </c>
      <c r="AA3315" t="s">
        <v>995</v>
      </c>
      <c r="AB3315" t="s">
        <v>995</v>
      </c>
      <c r="AC3315" t="s">
        <v>995</v>
      </c>
      <c r="AD3315" t="s">
        <v>995</v>
      </c>
      <c r="AE3315" t="s">
        <v>995</v>
      </c>
      <c r="AF3315" t="s">
        <v>995</v>
      </c>
      <c r="AG3315" t="s">
        <v>995</v>
      </c>
      <c r="AH3315" t="s">
        <v>995</v>
      </c>
      <c r="AI3315" t="s">
        <v>995</v>
      </c>
      <c r="AJ3315" t="s">
        <v>995</v>
      </c>
      <c r="AK3315" t="s">
        <v>995</v>
      </c>
      <c r="AL3315" t="s">
        <v>995</v>
      </c>
      <c r="AM3315" t="s">
        <v>995</v>
      </c>
      <c r="AN3315" t="s">
        <v>995</v>
      </c>
      <c r="AO3315" t="s">
        <v>995</v>
      </c>
      <c r="AP3315" t="s">
        <v>995</v>
      </c>
      <c r="AQ3315" s="286" t="s">
        <v>855</v>
      </c>
    </row>
    <row r="3316" spans="1:47" ht="21.6" x14ac:dyDescent="0.65">
      <c r="A3316" s="285">
        <v>122448</v>
      </c>
      <c r="B3316" s="286" t="s">
        <v>540</v>
      </c>
      <c r="C3316" t="s">
        <v>226</v>
      </c>
      <c r="D3316" t="s">
        <v>226</v>
      </c>
      <c r="E3316" t="s">
        <v>226</v>
      </c>
      <c r="F3316" t="s">
        <v>226</v>
      </c>
      <c r="G3316" t="s">
        <v>226</v>
      </c>
      <c r="H3316" t="s">
        <v>226</v>
      </c>
      <c r="I3316" t="s">
        <v>226</v>
      </c>
      <c r="J3316" t="s">
        <v>226</v>
      </c>
      <c r="K3316" t="s">
        <v>226</v>
      </c>
      <c r="L3316" t="s">
        <v>226</v>
      </c>
      <c r="M3316" t="s">
        <v>995</v>
      </c>
      <c r="N3316" t="s">
        <v>226</v>
      </c>
      <c r="O3316" t="s">
        <v>226</v>
      </c>
      <c r="P3316" t="s">
        <v>226</v>
      </c>
      <c r="Q3316" t="s">
        <v>226</v>
      </c>
      <c r="R3316" t="s">
        <v>226</v>
      </c>
      <c r="S3316" t="s">
        <v>226</v>
      </c>
      <c r="T3316" t="s">
        <v>224</v>
      </c>
      <c r="U3316" t="s">
        <v>226</v>
      </c>
      <c r="V3316" t="s">
        <v>226</v>
      </c>
      <c r="W3316" t="s">
        <v>226</v>
      </c>
      <c r="X3316" t="s">
        <v>226</v>
      </c>
      <c r="Y3316" t="s">
        <v>226</v>
      </c>
      <c r="Z3316" t="s">
        <v>226</v>
      </c>
      <c r="AA3316" t="s">
        <v>226</v>
      </c>
      <c r="AB3316" t="s">
        <v>224</v>
      </c>
      <c r="AC3316" t="s">
        <v>226</v>
      </c>
      <c r="AD3316" t="s">
        <v>224</v>
      </c>
      <c r="AE3316" t="s">
        <v>226</v>
      </c>
      <c r="AF3316" t="s">
        <v>224</v>
      </c>
      <c r="AG3316" t="s">
        <v>394</v>
      </c>
      <c r="AH3316" t="s">
        <v>394</v>
      </c>
      <c r="AI3316" t="s">
        <v>394</v>
      </c>
      <c r="AJ3316" t="s">
        <v>394</v>
      </c>
      <c r="AK3316" t="s">
        <v>394</v>
      </c>
      <c r="AL3316" t="s">
        <v>394</v>
      </c>
      <c r="AM3316" t="s">
        <v>394</v>
      </c>
      <c r="AN3316" t="s">
        <v>394</v>
      </c>
      <c r="AO3316" t="s">
        <v>394</v>
      </c>
      <c r="AP3316" t="s">
        <v>394</v>
      </c>
      <c r="AQ3316" s="288"/>
      <c r="AR3316" s="304"/>
      <c r="AS3316" s="304"/>
      <c r="AU3316"/>
    </row>
    <row r="3317" spans="1:47" ht="28.8" x14ac:dyDescent="0.3">
      <c r="A3317" s="285">
        <v>122449</v>
      </c>
      <c r="B3317" s="286" t="s">
        <v>67</v>
      </c>
      <c r="C3317" t="s">
        <v>224</v>
      </c>
      <c r="D3317" t="s">
        <v>226</v>
      </c>
      <c r="E3317" t="s">
        <v>225</v>
      </c>
      <c r="F3317" t="s">
        <v>225</v>
      </c>
      <c r="G3317" t="s">
        <v>224</v>
      </c>
      <c r="H3317" t="s">
        <v>224</v>
      </c>
      <c r="I3317" t="s">
        <v>224</v>
      </c>
      <c r="J3317" t="s">
        <v>226</v>
      </c>
      <c r="K3317" t="s">
        <v>226</v>
      </c>
      <c r="L3317" t="s">
        <v>226</v>
      </c>
      <c r="M3317" t="s">
        <v>224</v>
      </c>
      <c r="N3317" t="s">
        <v>224</v>
      </c>
      <c r="O3317" t="s">
        <v>224</v>
      </c>
      <c r="P3317" t="s">
        <v>226</v>
      </c>
      <c r="Q3317" t="s">
        <v>224</v>
      </c>
      <c r="R3317" t="s">
        <v>226</v>
      </c>
      <c r="S3317" t="s">
        <v>226</v>
      </c>
      <c r="T3317" t="s">
        <v>226</v>
      </c>
      <c r="U3317" t="s">
        <v>226</v>
      </c>
      <c r="V3317" t="s">
        <v>226</v>
      </c>
      <c r="W3317" t="s">
        <v>226</v>
      </c>
      <c r="X3317" t="s">
        <v>226</v>
      </c>
      <c r="Y3317" t="s">
        <v>226</v>
      </c>
      <c r="Z3317" t="s">
        <v>226</v>
      </c>
      <c r="AA3317" t="s">
        <v>226</v>
      </c>
      <c r="AB3317" t="s">
        <v>226</v>
      </c>
      <c r="AC3317" t="s">
        <v>226</v>
      </c>
      <c r="AD3317" t="s">
        <v>226</v>
      </c>
      <c r="AE3317" t="s">
        <v>226</v>
      </c>
      <c r="AF3317" t="s">
        <v>226</v>
      </c>
      <c r="AG3317" t="s">
        <v>225</v>
      </c>
      <c r="AH3317" t="s">
        <v>225</v>
      </c>
      <c r="AI3317" t="s">
        <v>225</v>
      </c>
      <c r="AJ3317" t="s">
        <v>225</v>
      </c>
      <c r="AK3317" t="s">
        <v>225</v>
      </c>
      <c r="AL3317" t="s">
        <v>394</v>
      </c>
      <c r="AM3317" t="s">
        <v>394</v>
      </c>
      <c r="AN3317" t="s">
        <v>394</v>
      </c>
      <c r="AO3317" t="s">
        <v>394</v>
      </c>
      <c r="AP3317" t="s">
        <v>394</v>
      </c>
      <c r="AQ3317" s="286" t="s">
        <v>394</v>
      </c>
      <c r="AR3317" s="305"/>
      <c r="AS3317" s="235"/>
    </row>
    <row r="3318" spans="1:47" x14ac:dyDescent="0.3">
      <c r="A3318" s="285">
        <v>122450</v>
      </c>
      <c r="B3318" s="286" t="s">
        <v>539</v>
      </c>
      <c r="C3318" t="s">
        <v>995</v>
      </c>
      <c r="D3318" t="s">
        <v>995</v>
      </c>
      <c r="E3318" t="s">
        <v>995</v>
      </c>
      <c r="F3318" t="s">
        <v>995</v>
      </c>
      <c r="G3318" t="s">
        <v>995</v>
      </c>
      <c r="H3318" t="s">
        <v>995</v>
      </c>
      <c r="I3318" t="s">
        <v>995</v>
      </c>
      <c r="J3318" t="s">
        <v>995</v>
      </c>
      <c r="K3318" t="s">
        <v>995</v>
      </c>
      <c r="L3318" t="s">
        <v>995</v>
      </c>
      <c r="M3318" t="s">
        <v>995</v>
      </c>
      <c r="N3318" t="s">
        <v>995</v>
      </c>
      <c r="O3318" t="s">
        <v>995</v>
      </c>
      <c r="P3318" t="s">
        <v>995</v>
      </c>
      <c r="Q3318" t="s">
        <v>995</v>
      </c>
      <c r="R3318" t="s">
        <v>995</v>
      </c>
      <c r="S3318" t="s">
        <v>995</v>
      </c>
      <c r="T3318" t="s">
        <v>995</v>
      </c>
      <c r="U3318" t="s">
        <v>995</v>
      </c>
      <c r="V3318" t="s">
        <v>995</v>
      </c>
      <c r="W3318" t="s">
        <v>995</v>
      </c>
      <c r="X3318" t="s">
        <v>995</v>
      </c>
      <c r="Y3318" t="s">
        <v>995</v>
      </c>
      <c r="Z3318" t="s">
        <v>995</v>
      </c>
      <c r="AA3318" t="s">
        <v>995</v>
      </c>
      <c r="AB3318" t="s">
        <v>995</v>
      </c>
      <c r="AC3318" t="s">
        <v>995</v>
      </c>
      <c r="AD3318" t="s">
        <v>995</v>
      </c>
      <c r="AE3318" t="s">
        <v>995</v>
      </c>
      <c r="AF3318" t="s">
        <v>995</v>
      </c>
      <c r="AG3318" t="s">
        <v>995</v>
      </c>
      <c r="AH3318" t="s">
        <v>995</v>
      </c>
      <c r="AI3318" t="s">
        <v>995</v>
      </c>
      <c r="AJ3318" t="s">
        <v>995</v>
      </c>
      <c r="AK3318" t="s">
        <v>995</v>
      </c>
      <c r="AL3318" t="s">
        <v>995</v>
      </c>
      <c r="AM3318" t="s">
        <v>995</v>
      </c>
      <c r="AN3318" t="s">
        <v>995</v>
      </c>
      <c r="AO3318" t="s">
        <v>995</v>
      </c>
      <c r="AP3318" t="s">
        <v>995</v>
      </c>
      <c r="AQ3318" s="286" t="s">
        <v>855</v>
      </c>
    </row>
    <row r="3319" spans="1:47" x14ac:dyDescent="0.3">
      <c r="A3319" s="285">
        <v>122451</v>
      </c>
      <c r="B3319" s="286" t="s">
        <v>539</v>
      </c>
      <c r="C3319" t="s">
        <v>995</v>
      </c>
      <c r="D3319" t="s">
        <v>995</v>
      </c>
      <c r="E3319" t="s">
        <v>995</v>
      </c>
      <c r="F3319" t="s">
        <v>995</v>
      </c>
      <c r="G3319" t="s">
        <v>995</v>
      </c>
      <c r="H3319" t="s">
        <v>995</v>
      </c>
      <c r="I3319" t="s">
        <v>995</v>
      </c>
      <c r="J3319" t="s">
        <v>995</v>
      </c>
      <c r="K3319" t="s">
        <v>995</v>
      </c>
      <c r="L3319" t="s">
        <v>995</v>
      </c>
      <c r="M3319" t="s">
        <v>995</v>
      </c>
      <c r="N3319" t="s">
        <v>995</v>
      </c>
      <c r="O3319" t="s">
        <v>995</v>
      </c>
      <c r="P3319" t="s">
        <v>995</v>
      </c>
      <c r="Q3319" t="s">
        <v>995</v>
      </c>
      <c r="R3319" t="s">
        <v>995</v>
      </c>
      <c r="S3319" t="s">
        <v>995</v>
      </c>
      <c r="T3319" t="s">
        <v>995</v>
      </c>
      <c r="U3319" t="s">
        <v>995</v>
      </c>
      <c r="V3319" t="s">
        <v>995</v>
      </c>
      <c r="W3319" t="s">
        <v>995</v>
      </c>
      <c r="X3319" t="s">
        <v>995</v>
      </c>
      <c r="Y3319" t="s">
        <v>995</v>
      </c>
      <c r="Z3319" t="s">
        <v>995</v>
      </c>
      <c r="AA3319" t="s">
        <v>995</v>
      </c>
      <c r="AB3319" t="s">
        <v>995</v>
      </c>
      <c r="AC3319" t="s">
        <v>995</v>
      </c>
      <c r="AD3319" t="s">
        <v>995</v>
      </c>
      <c r="AE3319" t="s">
        <v>995</v>
      </c>
      <c r="AF3319" t="s">
        <v>995</v>
      </c>
      <c r="AG3319" t="s">
        <v>995</v>
      </c>
      <c r="AH3319" t="s">
        <v>995</v>
      </c>
      <c r="AI3319" t="s">
        <v>995</v>
      </c>
      <c r="AJ3319" t="s">
        <v>995</v>
      </c>
      <c r="AK3319" t="s">
        <v>995</v>
      </c>
      <c r="AL3319" t="s">
        <v>995</v>
      </c>
      <c r="AM3319" t="s">
        <v>995</v>
      </c>
      <c r="AN3319" t="s">
        <v>995</v>
      </c>
      <c r="AO3319" t="s">
        <v>995</v>
      </c>
      <c r="AP3319" t="s">
        <v>995</v>
      </c>
      <c r="AQ3319" s="286" t="s">
        <v>855</v>
      </c>
    </row>
    <row r="3320" spans="1:47" x14ac:dyDescent="0.3">
      <c r="A3320" s="285">
        <v>122452</v>
      </c>
      <c r="B3320" s="286" t="s">
        <v>539</v>
      </c>
      <c r="C3320" t="s">
        <v>995</v>
      </c>
      <c r="D3320" t="s">
        <v>995</v>
      </c>
      <c r="E3320" t="s">
        <v>995</v>
      </c>
      <c r="F3320" t="s">
        <v>995</v>
      </c>
      <c r="G3320" t="s">
        <v>995</v>
      </c>
      <c r="H3320" t="s">
        <v>995</v>
      </c>
      <c r="I3320" t="s">
        <v>995</v>
      </c>
      <c r="J3320" t="s">
        <v>995</v>
      </c>
      <c r="K3320" t="s">
        <v>995</v>
      </c>
      <c r="L3320" t="s">
        <v>995</v>
      </c>
      <c r="M3320" t="s">
        <v>995</v>
      </c>
      <c r="N3320" t="s">
        <v>995</v>
      </c>
      <c r="O3320" t="s">
        <v>995</v>
      </c>
      <c r="P3320" t="s">
        <v>995</v>
      </c>
      <c r="Q3320" t="s">
        <v>995</v>
      </c>
      <c r="R3320" t="s">
        <v>995</v>
      </c>
      <c r="S3320" t="s">
        <v>995</v>
      </c>
      <c r="T3320" t="s">
        <v>995</v>
      </c>
      <c r="U3320" t="s">
        <v>995</v>
      </c>
      <c r="V3320" t="s">
        <v>995</v>
      </c>
      <c r="W3320" t="s">
        <v>995</v>
      </c>
      <c r="X3320" t="s">
        <v>995</v>
      </c>
      <c r="Y3320" t="s">
        <v>995</v>
      </c>
      <c r="Z3320" t="s">
        <v>995</v>
      </c>
      <c r="AA3320" t="s">
        <v>995</v>
      </c>
      <c r="AB3320" t="s">
        <v>995</v>
      </c>
      <c r="AC3320" t="s">
        <v>995</v>
      </c>
      <c r="AD3320" t="s">
        <v>995</v>
      </c>
      <c r="AE3320" t="s">
        <v>995</v>
      </c>
      <c r="AF3320" t="s">
        <v>995</v>
      </c>
      <c r="AG3320" t="s">
        <v>995</v>
      </c>
      <c r="AH3320" t="s">
        <v>995</v>
      </c>
      <c r="AI3320" t="s">
        <v>995</v>
      </c>
      <c r="AJ3320" t="s">
        <v>995</v>
      </c>
      <c r="AK3320" t="s">
        <v>995</v>
      </c>
      <c r="AL3320" t="s">
        <v>995</v>
      </c>
      <c r="AM3320" t="s">
        <v>995</v>
      </c>
      <c r="AN3320" t="s">
        <v>995</v>
      </c>
      <c r="AO3320" t="s">
        <v>995</v>
      </c>
      <c r="AP3320" t="s">
        <v>995</v>
      </c>
      <c r="AQ3320" s="286" t="s">
        <v>855</v>
      </c>
    </row>
    <row r="3321" spans="1:47" x14ac:dyDescent="0.3">
      <c r="A3321" s="285">
        <v>122453</v>
      </c>
      <c r="B3321" s="286" t="s">
        <v>538</v>
      </c>
      <c r="C3321" t="s">
        <v>995</v>
      </c>
      <c r="D3321" t="s">
        <v>995</v>
      </c>
      <c r="E3321" t="s">
        <v>995</v>
      </c>
      <c r="F3321" t="s">
        <v>995</v>
      </c>
      <c r="G3321" t="s">
        <v>995</v>
      </c>
      <c r="H3321" t="s">
        <v>995</v>
      </c>
      <c r="I3321" t="s">
        <v>995</v>
      </c>
      <c r="J3321" t="s">
        <v>995</v>
      </c>
      <c r="K3321" t="s">
        <v>995</v>
      </c>
      <c r="L3321" t="s">
        <v>995</v>
      </c>
      <c r="M3321" t="s">
        <v>226</v>
      </c>
      <c r="N3321" t="s">
        <v>995</v>
      </c>
      <c r="O3321" t="s">
        <v>995</v>
      </c>
      <c r="P3321" t="s">
        <v>995</v>
      </c>
      <c r="Q3321" t="s">
        <v>995</v>
      </c>
      <c r="R3321" t="s">
        <v>995</v>
      </c>
      <c r="S3321" t="s">
        <v>995</v>
      </c>
      <c r="T3321" t="s">
        <v>995</v>
      </c>
      <c r="U3321" t="s">
        <v>995</v>
      </c>
      <c r="V3321" t="s">
        <v>995</v>
      </c>
      <c r="W3321" t="s">
        <v>394</v>
      </c>
      <c r="X3321" t="s">
        <v>394</v>
      </c>
      <c r="Y3321" t="s">
        <v>394</v>
      </c>
      <c r="Z3321" t="s">
        <v>394</v>
      </c>
      <c r="AA3321" t="s">
        <v>394</v>
      </c>
      <c r="AB3321" t="s">
        <v>394</v>
      </c>
      <c r="AC3321" t="s">
        <v>394</v>
      </c>
      <c r="AD3321" t="s">
        <v>394</v>
      </c>
      <c r="AE3321" t="s">
        <v>394</v>
      </c>
      <c r="AF3321" t="s">
        <v>394</v>
      </c>
      <c r="AG3321" t="s">
        <v>394</v>
      </c>
      <c r="AH3321" t="s">
        <v>394</v>
      </c>
      <c r="AI3321" t="s">
        <v>394</v>
      </c>
      <c r="AJ3321" t="s">
        <v>394</v>
      </c>
      <c r="AK3321" t="s">
        <v>394</v>
      </c>
      <c r="AL3321" t="s">
        <v>394</v>
      </c>
      <c r="AM3321" t="s">
        <v>394</v>
      </c>
      <c r="AN3321" t="s">
        <v>394</v>
      </c>
      <c r="AO3321" t="s">
        <v>394</v>
      </c>
      <c r="AP3321" t="s">
        <v>394</v>
      </c>
      <c r="AQ3321" s="289"/>
      <c r="AR3321" s="304"/>
      <c r="AS3321" s="304"/>
      <c r="AU3321"/>
    </row>
    <row r="3322" spans="1:47" x14ac:dyDescent="0.3">
      <c r="A3322" s="285">
        <v>122455</v>
      </c>
      <c r="B3322" s="286" t="s">
        <v>538</v>
      </c>
      <c r="AQ3322" s="286" t="s">
        <v>394</v>
      </c>
    </row>
    <row r="3323" spans="1:47" x14ac:dyDescent="0.3">
      <c r="A3323" s="285">
        <v>122456</v>
      </c>
      <c r="B3323" s="286" t="s">
        <v>539</v>
      </c>
      <c r="C3323" t="s">
        <v>995</v>
      </c>
      <c r="D3323" t="s">
        <v>995</v>
      </c>
      <c r="E3323" t="s">
        <v>995</v>
      </c>
      <c r="F3323" t="s">
        <v>995</v>
      </c>
      <c r="G3323" t="s">
        <v>995</v>
      </c>
      <c r="H3323" t="s">
        <v>995</v>
      </c>
      <c r="I3323" t="s">
        <v>995</v>
      </c>
      <c r="J3323" t="s">
        <v>995</v>
      </c>
      <c r="K3323" t="s">
        <v>995</v>
      </c>
      <c r="L3323" t="s">
        <v>995</v>
      </c>
      <c r="M3323" t="s">
        <v>995</v>
      </c>
      <c r="N3323" t="s">
        <v>995</v>
      </c>
      <c r="O3323" t="s">
        <v>995</v>
      </c>
      <c r="P3323" t="s">
        <v>995</v>
      </c>
      <c r="Q3323" t="s">
        <v>995</v>
      </c>
      <c r="R3323" t="s">
        <v>995</v>
      </c>
      <c r="S3323" t="s">
        <v>995</v>
      </c>
      <c r="T3323" t="s">
        <v>995</v>
      </c>
      <c r="U3323" t="s">
        <v>995</v>
      </c>
      <c r="V3323" t="s">
        <v>995</v>
      </c>
      <c r="W3323" t="s">
        <v>995</v>
      </c>
      <c r="X3323" t="s">
        <v>995</v>
      </c>
      <c r="Y3323" t="s">
        <v>995</v>
      </c>
      <c r="Z3323" t="s">
        <v>995</v>
      </c>
      <c r="AA3323" t="s">
        <v>995</v>
      </c>
      <c r="AB3323" t="s">
        <v>995</v>
      </c>
      <c r="AC3323" t="s">
        <v>995</v>
      </c>
      <c r="AD3323" t="s">
        <v>995</v>
      </c>
      <c r="AE3323" t="s">
        <v>995</v>
      </c>
      <c r="AF3323" t="s">
        <v>995</v>
      </c>
      <c r="AG3323" t="s">
        <v>995</v>
      </c>
      <c r="AH3323" t="s">
        <v>995</v>
      </c>
      <c r="AI3323" t="s">
        <v>995</v>
      </c>
      <c r="AJ3323" t="s">
        <v>995</v>
      </c>
      <c r="AK3323" t="s">
        <v>995</v>
      </c>
      <c r="AL3323" t="s">
        <v>995</v>
      </c>
      <c r="AM3323" t="s">
        <v>995</v>
      </c>
      <c r="AN3323" t="s">
        <v>995</v>
      </c>
      <c r="AO3323" t="s">
        <v>995</v>
      </c>
      <c r="AP3323" t="s">
        <v>995</v>
      </c>
      <c r="AQ3323" s="286" t="s">
        <v>855</v>
      </c>
    </row>
    <row r="3324" spans="1:47" x14ac:dyDescent="0.3">
      <c r="A3324" s="285">
        <v>122457</v>
      </c>
      <c r="B3324" s="286" t="s">
        <v>540</v>
      </c>
      <c r="C3324" t="s">
        <v>995</v>
      </c>
      <c r="D3324" t="s">
        <v>995</v>
      </c>
      <c r="E3324" t="s">
        <v>995</v>
      </c>
      <c r="F3324" t="s">
        <v>995</v>
      </c>
      <c r="G3324" t="s">
        <v>995</v>
      </c>
      <c r="H3324" t="s">
        <v>995</v>
      </c>
      <c r="I3324" t="s">
        <v>995</v>
      </c>
      <c r="J3324" t="s">
        <v>995</v>
      </c>
      <c r="K3324" t="s">
        <v>995</v>
      </c>
      <c r="L3324" t="s">
        <v>995</v>
      </c>
      <c r="M3324" t="s">
        <v>995</v>
      </c>
      <c r="N3324" t="s">
        <v>995</v>
      </c>
      <c r="O3324" t="s">
        <v>995</v>
      </c>
      <c r="P3324" t="s">
        <v>995</v>
      </c>
      <c r="Q3324" t="s">
        <v>995</v>
      </c>
      <c r="R3324" t="s">
        <v>995</v>
      </c>
      <c r="S3324" t="s">
        <v>995</v>
      </c>
      <c r="T3324" t="s">
        <v>995</v>
      </c>
      <c r="U3324" t="s">
        <v>995</v>
      </c>
      <c r="V3324" t="s">
        <v>995</v>
      </c>
      <c r="W3324" t="s">
        <v>995</v>
      </c>
      <c r="X3324" t="s">
        <v>995</v>
      </c>
      <c r="Y3324" t="s">
        <v>995</v>
      </c>
      <c r="Z3324" t="s">
        <v>995</v>
      </c>
      <c r="AA3324" t="s">
        <v>995</v>
      </c>
      <c r="AB3324" t="s">
        <v>995</v>
      </c>
      <c r="AC3324" t="s">
        <v>995</v>
      </c>
      <c r="AD3324" t="s">
        <v>995</v>
      </c>
      <c r="AE3324" t="s">
        <v>995</v>
      </c>
      <c r="AF3324" t="s">
        <v>995</v>
      </c>
      <c r="AG3324" t="s">
        <v>995</v>
      </c>
      <c r="AH3324" t="s">
        <v>995</v>
      </c>
      <c r="AI3324" t="s">
        <v>995</v>
      </c>
      <c r="AJ3324" t="s">
        <v>995</v>
      </c>
      <c r="AK3324" t="s">
        <v>995</v>
      </c>
      <c r="AL3324" t="s">
        <v>995</v>
      </c>
      <c r="AM3324" t="s">
        <v>995</v>
      </c>
      <c r="AN3324" t="s">
        <v>995</v>
      </c>
      <c r="AO3324" t="s">
        <v>995</v>
      </c>
      <c r="AP3324" t="s">
        <v>995</v>
      </c>
      <c r="AQ3324" s="286" t="s">
        <v>855</v>
      </c>
    </row>
    <row r="3325" spans="1:47" x14ac:dyDescent="0.3">
      <c r="A3325" s="285">
        <v>122458</v>
      </c>
      <c r="B3325" s="286" t="s">
        <v>540</v>
      </c>
      <c r="AQ3325" s="286" t="s">
        <v>394</v>
      </c>
    </row>
    <row r="3326" spans="1:47" x14ac:dyDescent="0.3">
      <c r="A3326" s="285">
        <v>122459</v>
      </c>
      <c r="B3326" s="286" t="s">
        <v>539</v>
      </c>
      <c r="C3326" t="s">
        <v>995</v>
      </c>
      <c r="D3326" t="s">
        <v>995</v>
      </c>
      <c r="E3326" t="s">
        <v>995</v>
      </c>
      <c r="F3326" t="s">
        <v>995</v>
      </c>
      <c r="G3326" t="s">
        <v>995</v>
      </c>
      <c r="H3326" t="s">
        <v>995</v>
      </c>
      <c r="I3326" t="s">
        <v>995</v>
      </c>
      <c r="J3326" t="s">
        <v>995</v>
      </c>
      <c r="K3326" t="s">
        <v>995</v>
      </c>
      <c r="L3326" t="s">
        <v>995</v>
      </c>
      <c r="M3326" t="s">
        <v>995</v>
      </c>
      <c r="N3326" t="s">
        <v>995</v>
      </c>
      <c r="O3326" t="s">
        <v>995</v>
      </c>
      <c r="P3326" t="s">
        <v>995</v>
      </c>
      <c r="Q3326" t="s">
        <v>995</v>
      </c>
      <c r="R3326" t="s">
        <v>995</v>
      </c>
      <c r="S3326" t="s">
        <v>995</v>
      </c>
      <c r="T3326" t="s">
        <v>995</v>
      </c>
      <c r="U3326" t="s">
        <v>995</v>
      </c>
      <c r="V3326" t="s">
        <v>995</v>
      </c>
      <c r="W3326" t="s">
        <v>995</v>
      </c>
      <c r="X3326" t="s">
        <v>995</v>
      </c>
      <c r="Y3326" t="s">
        <v>995</v>
      </c>
      <c r="Z3326" t="s">
        <v>995</v>
      </c>
      <c r="AA3326" t="s">
        <v>995</v>
      </c>
      <c r="AB3326" t="s">
        <v>995</v>
      </c>
      <c r="AC3326" t="s">
        <v>995</v>
      </c>
      <c r="AD3326" t="s">
        <v>995</v>
      </c>
      <c r="AE3326" t="s">
        <v>995</v>
      </c>
      <c r="AF3326" t="s">
        <v>995</v>
      </c>
      <c r="AG3326" t="s">
        <v>995</v>
      </c>
      <c r="AH3326" t="s">
        <v>995</v>
      </c>
      <c r="AI3326" t="s">
        <v>995</v>
      </c>
      <c r="AJ3326" t="s">
        <v>995</v>
      </c>
      <c r="AK3326" t="s">
        <v>995</v>
      </c>
      <c r="AL3326" t="s">
        <v>995</v>
      </c>
      <c r="AM3326" t="s">
        <v>995</v>
      </c>
      <c r="AN3326" t="s">
        <v>995</v>
      </c>
      <c r="AO3326" t="s">
        <v>995</v>
      </c>
      <c r="AP3326" t="s">
        <v>995</v>
      </c>
      <c r="AQ3326" s="286" t="s">
        <v>855</v>
      </c>
    </row>
    <row r="3327" spans="1:47" ht="28.8" x14ac:dyDescent="0.3">
      <c r="A3327" s="285">
        <v>122460</v>
      </c>
      <c r="B3327" s="286" t="s">
        <v>541</v>
      </c>
      <c r="C3327" t="s">
        <v>226</v>
      </c>
      <c r="D3327" t="s">
        <v>224</v>
      </c>
      <c r="E3327" t="s">
        <v>225</v>
      </c>
      <c r="F3327" t="s">
        <v>224</v>
      </c>
      <c r="G3327" t="s">
        <v>226</v>
      </c>
      <c r="H3327" t="s">
        <v>226</v>
      </c>
      <c r="I3327" t="s">
        <v>224</v>
      </c>
      <c r="J3327" t="s">
        <v>224</v>
      </c>
      <c r="K3327" t="s">
        <v>224</v>
      </c>
      <c r="L3327" t="s">
        <v>224</v>
      </c>
      <c r="M3327" t="s">
        <v>224</v>
      </c>
      <c r="N3327" t="s">
        <v>224</v>
      </c>
      <c r="O3327" t="s">
        <v>224</v>
      </c>
      <c r="P3327" t="s">
        <v>224</v>
      </c>
      <c r="Q3327" t="s">
        <v>224</v>
      </c>
      <c r="R3327" t="s">
        <v>224</v>
      </c>
      <c r="S3327" t="s">
        <v>224</v>
      </c>
      <c r="T3327" t="s">
        <v>224</v>
      </c>
      <c r="U3327" t="s">
        <v>224</v>
      </c>
      <c r="V3327" t="s">
        <v>224</v>
      </c>
      <c r="W3327" t="s">
        <v>225</v>
      </c>
      <c r="X3327" t="s">
        <v>225</v>
      </c>
      <c r="Y3327" t="s">
        <v>225</v>
      </c>
      <c r="Z3327" t="s">
        <v>225</v>
      </c>
      <c r="AA3327" t="s">
        <v>225</v>
      </c>
      <c r="AB3327" t="s">
        <v>394</v>
      </c>
      <c r="AC3327" t="s">
        <v>394</v>
      </c>
      <c r="AD3327" t="s">
        <v>394</v>
      </c>
      <c r="AE3327" t="s">
        <v>394</v>
      </c>
      <c r="AF3327" t="s">
        <v>394</v>
      </c>
      <c r="AG3327" t="s">
        <v>394</v>
      </c>
      <c r="AH3327" t="s">
        <v>394</v>
      </c>
      <c r="AI3327" t="s">
        <v>394</v>
      </c>
      <c r="AJ3327" t="s">
        <v>394</v>
      </c>
      <c r="AK3327" t="s">
        <v>394</v>
      </c>
      <c r="AL3327" t="s">
        <v>394</v>
      </c>
      <c r="AM3327" t="s">
        <v>394</v>
      </c>
      <c r="AN3327" t="s">
        <v>394</v>
      </c>
      <c r="AO3327" t="s">
        <v>394</v>
      </c>
      <c r="AP3327" t="s">
        <v>394</v>
      </c>
      <c r="AQ3327" s="286" t="s">
        <v>394</v>
      </c>
      <c r="AR3327" s="305"/>
      <c r="AS3327" s="235"/>
    </row>
    <row r="3328" spans="1:47" x14ac:dyDescent="0.3">
      <c r="A3328" s="285">
        <v>122461</v>
      </c>
      <c r="B3328" s="286" t="s">
        <v>539</v>
      </c>
      <c r="C3328" t="s">
        <v>995</v>
      </c>
      <c r="D3328" t="s">
        <v>995</v>
      </c>
      <c r="E3328" t="s">
        <v>995</v>
      </c>
      <c r="F3328" t="s">
        <v>995</v>
      </c>
      <c r="G3328" t="s">
        <v>995</v>
      </c>
      <c r="H3328" t="s">
        <v>995</v>
      </c>
      <c r="I3328" t="s">
        <v>995</v>
      </c>
      <c r="J3328" t="s">
        <v>995</v>
      </c>
      <c r="K3328" t="s">
        <v>995</v>
      </c>
      <c r="L3328" t="s">
        <v>995</v>
      </c>
      <c r="M3328" t="s">
        <v>995</v>
      </c>
      <c r="N3328" t="s">
        <v>995</v>
      </c>
      <c r="O3328" t="s">
        <v>995</v>
      </c>
      <c r="P3328" t="s">
        <v>995</v>
      </c>
      <c r="Q3328" t="s">
        <v>995</v>
      </c>
      <c r="R3328" t="s">
        <v>995</v>
      </c>
      <c r="S3328" t="s">
        <v>995</v>
      </c>
      <c r="T3328" t="s">
        <v>995</v>
      </c>
      <c r="U3328" t="s">
        <v>995</v>
      </c>
      <c r="V3328" t="s">
        <v>995</v>
      </c>
      <c r="W3328" t="s">
        <v>995</v>
      </c>
      <c r="X3328" t="s">
        <v>995</v>
      </c>
      <c r="Y3328" t="s">
        <v>995</v>
      </c>
      <c r="Z3328" t="s">
        <v>995</v>
      </c>
      <c r="AA3328" t="s">
        <v>995</v>
      </c>
      <c r="AB3328" t="s">
        <v>995</v>
      </c>
      <c r="AC3328" t="s">
        <v>995</v>
      </c>
      <c r="AD3328" t="s">
        <v>995</v>
      </c>
      <c r="AE3328" t="s">
        <v>995</v>
      </c>
      <c r="AF3328" t="s">
        <v>995</v>
      </c>
      <c r="AG3328" t="s">
        <v>995</v>
      </c>
      <c r="AH3328" t="s">
        <v>995</v>
      </c>
      <c r="AI3328" t="s">
        <v>995</v>
      </c>
      <c r="AJ3328" t="s">
        <v>995</v>
      </c>
      <c r="AK3328" t="s">
        <v>995</v>
      </c>
      <c r="AL3328" t="s">
        <v>995</v>
      </c>
      <c r="AM3328" t="s">
        <v>995</v>
      </c>
      <c r="AN3328" t="s">
        <v>995</v>
      </c>
      <c r="AO3328" t="s">
        <v>995</v>
      </c>
      <c r="AP3328" t="s">
        <v>995</v>
      </c>
      <c r="AQ3328" s="286" t="s">
        <v>855</v>
      </c>
    </row>
    <row r="3329" spans="1:45" ht="21.6" x14ac:dyDescent="0.3">
      <c r="A3329" s="285">
        <v>122462</v>
      </c>
      <c r="B3329" s="286" t="s">
        <v>540</v>
      </c>
      <c r="C3329" t="s">
        <v>226</v>
      </c>
      <c r="D3329" t="s">
        <v>226</v>
      </c>
      <c r="E3329" t="s">
        <v>226</v>
      </c>
      <c r="F3329" t="s">
        <v>224</v>
      </c>
      <c r="G3329" t="s">
        <v>226</v>
      </c>
      <c r="H3329" t="s">
        <v>225</v>
      </c>
      <c r="I3329" t="s">
        <v>224</v>
      </c>
      <c r="J3329" t="s">
        <v>226</v>
      </c>
      <c r="K3329" t="s">
        <v>226</v>
      </c>
      <c r="L3329" t="s">
        <v>226</v>
      </c>
      <c r="M3329" t="s">
        <v>225</v>
      </c>
      <c r="N3329" t="s">
        <v>226</v>
      </c>
      <c r="O3329" t="s">
        <v>224</v>
      </c>
      <c r="P3329" t="s">
        <v>226</v>
      </c>
      <c r="Q3329" t="s">
        <v>224</v>
      </c>
      <c r="R3329" t="s">
        <v>225</v>
      </c>
      <c r="S3329" t="s">
        <v>226</v>
      </c>
      <c r="T3329" t="s">
        <v>226</v>
      </c>
      <c r="U3329" t="s">
        <v>226</v>
      </c>
      <c r="V3329" t="s">
        <v>226</v>
      </c>
      <c r="W3329" t="s">
        <v>394</v>
      </c>
      <c r="X3329" t="s">
        <v>394</v>
      </c>
      <c r="Y3329" t="s">
        <v>394</v>
      </c>
      <c r="Z3329" t="s">
        <v>394</v>
      </c>
      <c r="AA3329" t="s">
        <v>394</v>
      </c>
      <c r="AB3329" t="s">
        <v>394</v>
      </c>
      <c r="AC3329" t="s">
        <v>394</v>
      </c>
      <c r="AD3329" t="s">
        <v>394</v>
      </c>
      <c r="AE3329" t="s">
        <v>394</v>
      </c>
      <c r="AF3329" t="s">
        <v>394</v>
      </c>
      <c r="AG3329" t="s">
        <v>394</v>
      </c>
      <c r="AH3329" t="s">
        <v>394</v>
      </c>
      <c r="AI3329" t="s">
        <v>394</v>
      </c>
      <c r="AJ3329" t="s">
        <v>394</v>
      </c>
      <c r="AK3329" t="s">
        <v>394</v>
      </c>
      <c r="AL3329" t="s">
        <v>394</v>
      </c>
      <c r="AM3329" t="s">
        <v>394</v>
      </c>
      <c r="AN3329" t="s">
        <v>394</v>
      </c>
      <c r="AO3329" t="s">
        <v>394</v>
      </c>
      <c r="AP3329" t="s">
        <v>394</v>
      </c>
      <c r="AQ3329" s="286" t="s">
        <v>394</v>
      </c>
      <c r="AR3329" s="305"/>
      <c r="AS3329" s="235"/>
    </row>
    <row r="3330" spans="1:45" ht="21.6" x14ac:dyDescent="0.3">
      <c r="A3330" s="285">
        <v>122463</v>
      </c>
      <c r="B3330" s="286" t="s">
        <v>538</v>
      </c>
      <c r="C3330" t="s">
        <v>226</v>
      </c>
      <c r="D3330" t="s">
        <v>226</v>
      </c>
      <c r="E3330" t="s">
        <v>226</v>
      </c>
      <c r="F3330" t="s">
        <v>226</v>
      </c>
      <c r="G3330" t="s">
        <v>226</v>
      </c>
      <c r="H3330" t="s">
        <v>226</v>
      </c>
      <c r="I3330" t="s">
        <v>226</v>
      </c>
      <c r="J3330" t="s">
        <v>226</v>
      </c>
      <c r="K3330" t="s">
        <v>226</v>
      </c>
      <c r="L3330" t="s">
        <v>226</v>
      </c>
      <c r="M3330" t="s">
        <v>224</v>
      </c>
      <c r="N3330" t="s">
        <v>224</v>
      </c>
      <c r="O3330" t="s">
        <v>224</v>
      </c>
      <c r="P3330" t="s">
        <v>226</v>
      </c>
      <c r="Q3330" t="s">
        <v>226</v>
      </c>
      <c r="R3330" t="s">
        <v>224</v>
      </c>
      <c r="S3330" t="s">
        <v>224</v>
      </c>
      <c r="T3330" t="s">
        <v>224</v>
      </c>
      <c r="U3330" t="s">
        <v>226</v>
      </c>
      <c r="V3330" t="s">
        <v>224</v>
      </c>
      <c r="W3330" t="s">
        <v>226</v>
      </c>
      <c r="X3330" t="s">
        <v>226</v>
      </c>
      <c r="Y3330" t="s">
        <v>226</v>
      </c>
      <c r="Z3330" t="s">
        <v>226</v>
      </c>
      <c r="AA3330" t="s">
        <v>226</v>
      </c>
      <c r="AB3330" t="s">
        <v>226</v>
      </c>
      <c r="AC3330" t="s">
        <v>225</v>
      </c>
      <c r="AD3330" t="s">
        <v>225</v>
      </c>
      <c r="AE3330" t="s">
        <v>225</v>
      </c>
      <c r="AF3330" t="s">
        <v>225</v>
      </c>
      <c r="AG3330" t="s">
        <v>394</v>
      </c>
      <c r="AH3330" t="s">
        <v>394</v>
      </c>
      <c r="AI3330" t="s">
        <v>394</v>
      </c>
      <c r="AJ3330" t="s">
        <v>394</v>
      </c>
      <c r="AK3330" t="s">
        <v>394</v>
      </c>
      <c r="AL3330" t="s">
        <v>394</v>
      </c>
      <c r="AM3330" t="s">
        <v>394</v>
      </c>
      <c r="AN3330" t="s">
        <v>394</v>
      </c>
      <c r="AO3330" t="s">
        <v>394</v>
      </c>
      <c r="AP3330" t="s">
        <v>394</v>
      </c>
      <c r="AQ3330" s="286" t="s">
        <v>394</v>
      </c>
      <c r="AR3330" s="305"/>
      <c r="AS3330" s="235"/>
    </row>
    <row r="3331" spans="1:45" x14ac:dyDescent="0.3">
      <c r="A3331" s="285">
        <v>122464</v>
      </c>
      <c r="B3331" s="286" t="s">
        <v>539</v>
      </c>
      <c r="C3331" t="s">
        <v>995</v>
      </c>
      <c r="D3331" t="s">
        <v>995</v>
      </c>
      <c r="E3331" t="s">
        <v>995</v>
      </c>
      <c r="F3331" t="s">
        <v>995</v>
      </c>
      <c r="G3331" t="s">
        <v>995</v>
      </c>
      <c r="H3331" t="s">
        <v>995</v>
      </c>
      <c r="I3331" t="s">
        <v>995</v>
      </c>
      <c r="J3331" t="s">
        <v>995</v>
      </c>
      <c r="K3331" t="s">
        <v>995</v>
      </c>
      <c r="L3331" t="s">
        <v>995</v>
      </c>
      <c r="M3331" t="s">
        <v>995</v>
      </c>
      <c r="N3331" t="s">
        <v>995</v>
      </c>
      <c r="O3331" t="s">
        <v>995</v>
      </c>
      <c r="P3331" t="s">
        <v>995</v>
      </c>
      <c r="Q3331" t="s">
        <v>995</v>
      </c>
      <c r="R3331" t="s">
        <v>995</v>
      </c>
      <c r="S3331" t="s">
        <v>995</v>
      </c>
      <c r="T3331" t="s">
        <v>995</v>
      </c>
      <c r="U3331" t="s">
        <v>995</v>
      </c>
      <c r="V3331" t="s">
        <v>995</v>
      </c>
      <c r="W3331" t="s">
        <v>995</v>
      </c>
      <c r="X3331" t="s">
        <v>995</v>
      </c>
      <c r="Y3331" t="s">
        <v>995</v>
      </c>
      <c r="Z3331" t="s">
        <v>995</v>
      </c>
      <c r="AA3331" t="s">
        <v>995</v>
      </c>
      <c r="AB3331" t="s">
        <v>995</v>
      </c>
      <c r="AC3331" t="s">
        <v>995</v>
      </c>
      <c r="AD3331" t="s">
        <v>995</v>
      </c>
      <c r="AE3331" t="s">
        <v>995</v>
      </c>
      <c r="AF3331" t="s">
        <v>995</v>
      </c>
      <c r="AG3331" t="s">
        <v>995</v>
      </c>
      <c r="AH3331" t="s">
        <v>995</v>
      </c>
      <c r="AI3331" t="s">
        <v>995</v>
      </c>
      <c r="AJ3331" t="s">
        <v>995</v>
      </c>
      <c r="AK3331" t="s">
        <v>995</v>
      </c>
      <c r="AL3331" t="s">
        <v>995</v>
      </c>
      <c r="AM3331" t="s">
        <v>995</v>
      </c>
      <c r="AN3331" t="s">
        <v>995</v>
      </c>
      <c r="AO3331" t="s">
        <v>995</v>
      </c>
      <c r="AP3331" t="s">
        <v>995</v>
      </c>
      <c r="AQ3331" s="286" t="s">
        <v>855</v>
      </c>
    </row>
    <row r="3332" spans="1:45" ht="21.6" x14ac:dyDescent="0.3">
      <c r="A3332" s="285">
        <v>122465</v>
      </c>
      <c r="B3332" s="286" t="s">
        <v>61</v>
      </c>
      <c r="C3332" t="s">
        <v>226</v>
      </c>
      <c r="D3332" t="s">
        <v>224</v>
      </c>
      <c r="E3332" t="s">
        <v>226</v>
      </c>
      <c r="F3332" t="s">
        <v>226</v>
      </c>
      <c r="G3332" t="s">
        <v>224</v>
      </c>
      <c r="H3332" t="s">
        <v>226</v>
      </c>
      <c r="I3332" t="s">
        <v>226</v>
      </c>
      <c r="J3332" t="s">
        <v>226</v>
      </c>
      <c r="K3332" t="s">
        <v>224</v>
      </c>
      <c r="L3332" t="s">
        <v>226</v>
      </c>
      <c r="M3332" t="s">
        <v>226</v>
      </c>
      <c r="N3332" t="s">
        <v>226</v>
      </c>
      <c r="O3332" t="s">
        <v>226</v>
      </c>
      <c r="P3332" t="s">
        <v>224</v>
      </c>
      <c r="Q3332" t="s">
        <v>226</v>
      </c>
      <c r="R3332" t="s">
        <v>226</v>
      </c>
      <c r="S3332" t="s">
        <v>226</v>
      </c>
      <c r="T3332" t="s">
        <v>226</v>
      </c>
      <c r="U3332" t="s">
        <v>225</v>
      </c>
      <c r="V3332" t="s">
        <v>226</v>
      </c>
      <c r="W3332" t="s">
        <v>226</v>
      </c>
      <c r="X3332" t="s">
        <v>224</v>
      </c>
      <c r="Y3332" t="s">
        <v>224</v>
      </c>
      <c r="Z3332" t="s">
        <v>226</v>
      </c>
      <c r="AA3332" t="s">
        <v>224</v>
      </c>
      <c r="AB3332" t="s">
        <v>224</v>
      </c>
      <c r="AC3332" t="s">
        <v>224</v>
      </c>
      <c r="AD3332" t="s">
        <v>224</v>
      </c>
      <c r="AE3332" t="s">
        <v>226</v>
      </c>
      <c r="AF3332" t="s">
        <v>224</v>
      </c>
      <c r="AG3332" t="s">
        <v>226</v>
      </c>
      <c r="AH3332" t="s">
        <v>226</v>
      </c>
      <c r="AI3332" t="s">
        <v>226</v>
      </c>
      <c r="AJ3332" t="s">
        <v>226</v>
      </c>
      <c r="AK3332" t="s">
        <v>226</v>
      </c>
      <c r="AL3332" t="s">
        <v>225</v>
      </c>
      <c r="AM3332" t="s">
        <v>225</v>
      </c>
      <c r="AN3332" t="s">
        <v>225</v>
      </c>
      <c r="AO3332" t="s">
        <v>225</v>
      </c>
      <c r="AP3332" t="s">
        <v>225</v>
      </c>
      <c r="AQ3332" s="286" t="s">
        <v>394</v>
      </c>
      <c r="AR3332" s="305"/>
      <c r="AS3332" s="235"/>
    </row>
    <row r="3333" spans="1:45" ht="28.8" x14ac:dyDescent="0.3">
      <c r="A3333" s="285">
        <v>122466</v>
      </c>
      <c r="B3333" s="286" t="s">
        <v>67</v>
      </c>
      <c r="C3333" t="s">
        <v>226</v>
      </c>
      <c r="D3333" t="s">
        <v>224</v>
      </c>
      <c r="E3333" t="s">
        <v>226</v>
      </c>
      <c r="F3333" t="s">
        <v>224</v>
      </c>
      <c r="G3333" t="s">
        <v>226</v>
      </c>
      <c r="H3333" t="s">
        <v>226</v>
      </c>
      <c r="I3333" t="s">
        <v>224</v>
      </c>
      <c r="J3333" t="s">
        <v>226</v>
      </c>
      <c r="K3333" t="s">
        <v>225</v>
      </c>
      <c r="L3333" t="s">
        <v>226</v>
      </c>
      <c r="M3333" t="s">
        <v>224</v>
      </c>
      <c r="N3333" t="s">
        <v>224</v>
      </c>
      <c r="O3333" t="s">
        <v>224</v>
      </c>
      <c r="P3333" t="s">
        <v>224</v>
      </c>
      <c r="Q3333" t="s">
        <v>226</v>
      </c>
      <c r="R3333" t="s">
        <v>225</v>
      </c>
      <c r="S3333" t="s">
        <v>226</v>
      </c>
      <c r="T3333" t="s">
        <v>226</v>
      </c>
      <c r="U3333" t="s">
        <v>226</v>
      </c>
      <c r="V3333" t="s">
        <v>225</v>
      </c>
      <c r="W3333" t="s">
        <v>224</v>
      </c>
      <c r="X3333" t="s">
        <v>225</v>
      </c>
      <c r="Y3333" t="s">
        <v>226</v>
      </c>
      <c r="Z3333" t="s">
        <v>226</v>
      </c>
      <c r="AA3333" t="s">
        <v>225</v>
      </c>
      <c r="AB3333" t="s">
        <v>226</v>
      </c>
      <c r="AC3333" t="s">
        <v>226</v>
      </c>
      <c r="AD3333" t="s">
        <v>226</v>
      </c>
      <c r="AE3333" t="s">
        <v>226</v>
      </c>
      <c r="AF3333" t="s">
        <v>226</v>
      </c>
      <c r="AG3333" t="s">
        <v>225</v>
      </c>
      <c r="AH3333" t="s">
        <v>225</v>
      </c>
      <c r="AI3333" t="s">
        <v>225</v>
      </c>
      <c r="AJ3333" t="s">
        <v>225</v>
      </c>
      <c r="AK3333" t="s">
        <v>225</v>
      </c>
      <c r="AL3333" t="s">
        <v>394</v>
      </c>
      <c r="AM3333" t="s">
        <v>394</v>
      </c>
      <c r="AN3333" t="s">
        <v>394</v>
      </c>
      <c r="AO3333" t="s">
        <v>394</v>
      </c>
      <c r="AP3333" t="s">
        <v>394</v>
      </c>
      <c r="AQ3333" s="286" t="s">
        <v>394</v>
      </c>
      <c r="AR3333" s="305"/>
      <c r="AS3333" s="235"/>
    </row>
    <row r="3334" spans="1:45" x14ac:dyDescent="0.3">
      <c r="A3334" s="285">
        <v>122467</v>
      </c>
      <c r="B3334" s="286" t="s">
        <v>539</v>
      </c>
      <c r="C3334" t="s">
        <v>995</v>
      </c>
      <c r="D3334" t="s">
        <v>995</v>
      </c>
      <c r="E3334" t="s">
        <v>995</v>
      </c>
      <c r="F3334" t="s">
        <v>995</v>
      </c>
      <c r="G3334" t="s">
        <v>995</v>
      </c>
      <c r="H3334" t="s">
        <v>995</v>
      </c>
      <c r="I3334" t="s">
        <v>995</v>
      </c>
      <c r="J3334" t="s">
        <v>995</v>
      </c>
      <c r="K3334" t="s">
        <v>995</v>
      </c>
      <c r="L3334" t="s">
        <v>995</v>
      </c>
      <c r="M3334" t="s">
        <v>995</v>
      </c>
      <c r="N3334" t="s">
        <v>995</v>
      </c>
      <c r="O3334" t="s">
        <v>995</v>
      </c>
      <c r="P3334" t="s">
        <v>995</v>
      </c>
      <c r="Q3334" t="s">
        <v>995</v>
      </c>
      <c r="R3334" t="s">
        <v>995</v>
      </c>
      <c r="S3334" t="s">
        <v>995</v>
      </c>
      <c r="T3334" t="s">
        <v>995</v>
      </c>
      <c r="U3334" t="s">
        <v>995</v>
      </c>
      <c r="V3334" t="s">
        <v>995</v>
      </c>
      <c r="W3334" t="s">
        <v>995</v>
      </c>
      <c r="X3334" t="s">
        <v>995</v>
      </c>
      <c r="Y3334" t="s">
        <v>995</v>
      </c>
      <c r="Z3334" t="s">
        <v>995</v>
      </c>
      <c r="AA3334" t="s">
        <v>995</v>
      </c>
      <c r="AB3334" t="s">
        <v>995</v>
      </c>
      <c r="AC3334" t="s">
        <v>995</v>
      </c>
      <c r="AD3334" t="s">
        <v>995</v>
      </c>
      <c r="AE3334" t="s">
        <v>995</v>
      </c>
      <c r="AF3334" t="s">
        <v>995</v>
      </c>
      <c r="AG3334" t="s">
        <v>995</v>
      </c>
      <c r="AH3334" t="s">
        <v>995</v>
      </c>
      <c r="AI3334" t="s">
        <v>995</v>
      </c>
      <c r="AJ3334" t="s">
        <v>995</v>
      </c>
      <c r="AK3334" t="s">
        <v>995</v>
      </c>
      <c r="AL3334" t="s">
        <v>995</v>
      </c>
      <c r="AM3334" t="s">
        <v>995</v>
      </c>
      <c r="AN3334" t="s">
        <v>995</v>
      </c>
      <c r="AO3334" t="s">
        <v>995</v>
      </c>
      <c r="AP3334" t="s">
        <v>995</v>
      </c>
      <c r="AQ3334" s="286" t="s">
        <v>855</v>
      </c>
    </row>
    <row r="3335" spans="1:45" x14ac:dyDescent="0.3">
      <c r="A3335" s="285">
        <v>122468</v>
      </c>
      <c r="B3335" s="286" t="s">
        <v>539</v>
      </c>
      <c r="C3335" t="s">
        <v>995</v>
      </c>
      <c r="D3335" t="s">
        <v>995</v>
      </c>
      <c r="E3335" t="s">
        <v>995</v>
      </c>
      <c r="F3335" t="s">
        <v>995</v>
      </c>
      <c r="G3335" t="s">
        <v>995</v>
      </c>
      <c r="H3335" t="s">
        <v>995</v>
      </c>
      <c r="I3335" t="s">
        <v>995</v>
      </c>
      <c r="J3335" t="s">
        <v>995</v>
      </c>
      <c r="K3335" t="s">
        <v>995</v>
      </c>
      <c r="L3335" t="s">
        <v>995</v>
      </c>
      <c r="M3335" t="s">
        <v>995</v>
      </c>
      <c r="N3335" t="s">
        <v>995</v>
      </c>
      <c r="O3335" t="s">
        <v>995</v>
      </c>
      <c r="P3335" t="s">
        <v>995</v>
      </c>
      <c r="Q3335" t="s">
        <v>995</v>
      </c>
      <c r="R3335" t="s">
        <v>995</v>
      </c>
      <c r="S3335" t="s">
        <v>995</v>
      </c>
      <c r="T3335" t="s">
        <v>995</v>
      </c>
      <c r="U3335" t="s">
        <v>995</v>
      </c>
      <c r="V3335" t="s">
        <v>995</v>
      </c>
      <c r="W3335" t="s">
        <v>995</v>
      </c>
      <c r="X3335" t="s">
        <v>995</v>
      </c>
      <c r="Y3335" t="s">
        <v>995</v>
      </c>
      <c r="Z3335" t="s">
        <v>995</v>
      </c>
      <c r="AA3335" t="s">
        <v>995</v>
      </c>
      <c r="AB3335" t="s">
        <v>995</v>
      </c>
      <c r="AC3335" t="s">
        <v>995</v>
      </c>
      <c r="AD3335" t="s">
        <v>995</v>
      </c>
      <c r="AE3335" t="s">
        <v>995</v>
      </c>
      <c r="AF3335" t="s">
        <v>995</v>
      </c>
      <c r="AG3335" t="s">
        <v>995</v>
      </c>
      <c r="AH3335" t="s">
        <v>995</v>
      </c>
      <c r="AI3335" t="s">
        <v>995</v>
      </c>
      <c r="AJ3335" t="s">
        <v>995</v>
      </c>
      <c r="AK3335" t="s">
        <v>995</v>
      </c>
      <c r="AL3335" t="s">
        <v>995</v>
      </c>
      <c r="AM3335" t="s">
        <v>995</v>
      </c>
      <c r="AN3335" t="s">
        <v>995</v>
      </c>
      <c r="AO3335" t="s">
        <v>995</v>
      </c>
      <c r="AP3335" t="s">
        <v>995</v>
      </c>
      <c r="AQ3335" s="286" t="s">
        <v>855</v>
      </c>
    </row>
    <row r="3336" spans="1:45" x14ac:dyDescent="0.3">
      <c r="A3336" s="285">
        <v>122469</v>
      </c>
      <c r="B3336" s="286" t="s">
        <v>539</v>
      </c>
      <c r="AQ3336" s="286" t="s">
        <v>394</v>
      </c>
    </row>
    <row r="3337" spans="1:45" x14ac:dyDescent="0.3">
      <c r="A3337" s="285">
        <v>122470</v>
      </c>
      <c r="B3337" s="286" t="s">
        <v>61</v>
      </c>
      <c r="AQ3337" s="286" t="s">
        <v>394</v>
      </c>
    </row>
    <row r="3338" spans="1:45" x14ac:dyDescent="0.3">
      <c r="A3338" s="285">
        <v>122471</v>
      </c>
      <c r="B3338" s="286" t="s">
        <v>539</v>
      </c>
      <c r="C3338" t="s">
        <v>995</v>
      </c>
      <c r="D3338" t="s">
        <v>995</v>
      </c>
      <c r="E3338" t="s">
        <v>995</v>
      </c>
      <c r="F3338" t="s">
        <v>995</v>
      </c>
      <c r="G3338" t="s">
        <v>995</v>
      </c>
      <c r="H3338" t="s">
        <v>995</v>
      </c>
      <c r="I3338" t="s">
        <v>995</v>
      </c>
      <c r="J3338" t="s">
        <v>995</v>
      </c>
      <c r="K3338" t="s">
        <v>995</v>
      </c>
      <c r="L3338" t="s">
        <v>995</v>
      </c>
      <c r="M3338" t="s">
        <v>995</v>
      </c>
      <c r="N3338" t="s">
        <v>995</v>
      </c>
      <c r="O3338" t="s">
        <v>995</v>
      </c>
      <c r="P3338" t="s">
        <v>995</v>
      </c>
      <c r="Q3338" t="s">
        <v>995</v>
      </c>
      <c r="R3338" t="s">
        <v>995</v>
      </c>
      <c r="S3338" t="s">
        <v>995</v>
      </c>
      <c r="T3338" t="s">
        <v>995</v>
      </c>
      <c r="U3338" t="s">
        <v>995</v>
      </c>
      <c r="V3338" t="s">
        <v>995</v>
      </c>
      <c r="W3338" t="s">
        <v>995</v>
      </c>
      <c r="X3338" t="s">
        <v>995</v>
      </c>
      <c r="Y3338" t="s">
        <v>995</v>
      </c>
      <c r="Z3338" t="s">
        <v>995</v>
      </c>
      <c r="AA3338" t="s">
        <v>995</v>
      </c>
      <c r="AB3338" t="s">
        <v>995</v>
      </c>
      <c r="AC3338" t="s">
        <v>995</v>
      </c>
      <c r="AD3338" t="s">
        <v>995</v>
      </c>
      <c r="AE3338" t="s">
        <v>995</v>
      </c>
      <c r="AF3338" t="s">
        <v>995</v>
      </c>
      <c r="AG3338" t="s">
        <v>995</v>
      </c>
      <c r="AH3338" t="s">
        <v>995</v>
      </c>
      <c r="AI3338" t="s">
        <v>995</v>
      </c>
      <c r="AJ3338" t="s">
        <v>995</v>
      </c>
      <c r="AK3338" t="s">
        <v>995</v>
      </c>
      <c r="AL3338" t="s">
        <v>995</v>
      </c>
      <c r="AM3338" t="s">
        <v>995</v>
      </c>
      <c r="AN3338" t="s">
        <v>995</v>
      </c>
      <c r="AO3338" t="s">
        <v>995</v>
      </c>
      <c r="AP3338" t="s">
        <v>995</v>
      </c>
      <c r="AQ3338" s="286" t="s">
        <v>855</v>
      </c>
    </row>
    <row r="3339" spans="1:45" ht="28.8" x14ac:dyDescent="0.3">
      <c r="A3339" s="285">
        <v>122472</v>
      </c>
      <c r="B3339" s="286" t="s">
        <v>67</v>
      </c>
      <c r="C3339" t="s">
        <v>226</v>
      </c>
      <c r="D3339" t="s">
        <v>226</v>
      </c>
      <c r="E3339" t="s">
        <v>224</v>
      </c>
      <c r="F3339" t="s">
        <v>224</v>
      </c>
      <c r="G3339" t="s">
        <v>226</v>
      </c>
      <c r="H3339" t="s">
        <v>226</v>
      </c>
      <c r="I3339" t="s">
        <v>225</v>
      </c>
      <c r="J3339" t="s">
        <v>226</v>
      </c>
      <c r="K3339" t="s">
        <v>224</v>
      </c>
      <c r="L3339" t="s">
        <v>226</v>
      </c>
      <c r="M3339" t="s">
        <v>226</v>
      </c>
      <c r="N3339" t="s">
        <v>226</v>
      </c>
      <c r="O3339" t="s">
        <v>224</v>
      </c>
      <c r="P3339" t="s">
        <v>224</v>
      </c>
      <c r="Q3339" t="s">
        <v>224</v>
      </c>
      <c r="R3339" t="s">
        <v>226</v>
      </c>
      <c r="S3339" t="s">
        <v>226</v>
      </c>
      <c r="T3339" t="s">
        <v>224</v>
      </c>
      <c r="U3339" t="s">
        <v>224</v>
      </c>
      <c r="V3339" t="s">
        <v>226</v>
      </c>
      <c r="W3339" t="s">
        <v>224</v>
      </c>
      <c r="X3339" t="s">
        <v>226</v>
      </c>
      <c r="Y3339" t="s">
        <v>226</v>
      </c>
      <c r="Z3339" t="s">
        <v>226</v>
      </c>
      <c r="AA3339" t="s">
        <v>224</v>
      </c>
      <c r="AB3339" t="s">
        <v>226</v>
      </c>
      <c r="AC3339" t="s">
        <v>226</v>
      </c>
      <c r="AD3339" t="s">
        <v>226</v>
      </c>
      <c r="AE3339" t="s">
        <v>226</v>
      </c>
      <c r="AF3339" t="s">
        <v>226</v>
      </c>
      <c r="AG3339" t="s">
        <v>225</v>
      </c>
      <c r="AH3339" t="s">
        <v>225</v>
      </c>
      <c r="AI3339" t="s">
        <v>225</v>
      </c>
      <c r="AJ3339" t="s">
        <v>225</v>
      </c>
      <c r="AK3339" t="s">
        <v>225</v>
      </c>
      <c r="AL3339" t="s">
        <v>394</v>
      </c>
      <c r="AM3339" t="s">
        <v>394</v>
      </c>
      <c r="AN3339" t="s">
        <v>394</v>
      </c>
      <c r="AO3339" t="s">
        <v>394</v>
      </c>
      <c r="AP3339" t="s">
        <v>394</v>
      </c>
      <c r="AQ3339" s="286" t="s">
        <v>394</v>
      </c>
      <c r="AR3339" s="305"/>
      <c r="AS3339" s="235"/>
    </row>
    <row r="3340" spans="1:45" x14ac:dyDescent="0.3">
      <c r="A3340" s="285">
        <v>122473</v>
      </c>
      <c r="B3340" s="286" t="s">
        <v>540</v>
      </c>
      <c r="C3340" t="s">
        <v>995</v>
      </c>
      <c r="D3340" t="s">
        <v>995</v>
      </c>
      <c r="E3340" t="s">
        <v>995</v>
      </c>
      <c r="F3340" t="s">
        <v>995</v>
      </c>
      <c r="G3340" t="s">
        <v>995</v>
      </c>
      <c r="H3340" t="s">
        <v>995</v>
      </c>
      <c r="I3340" t="s">
        <v>995</v>
      </c>
      <c r="J3340" t="s">
        <v>995</v>
      </c>
      <c r="K3340" t="s">
        <v>995</v>
      </c>
      <c r="L3340" t="s">
        <v>995</v>
      </c>
      <c r="M3340" t="s">
        <v>995</v>
      </c>
      <c r="N3340" t="s">
        <v>995</v>
      </c>
      <c r="O3340" t="s">
        <v>995</v>
      </c>
      <c r="P3340" t="s">
        <v>995</v>
      </c>
      <c r="Q3340" t="s">
        <v>995</v>
      </c>
      <c r="R3340" t="s">
        <v>995</v>
      </c>
      <c r="S3340" t="s">
        <v>995</v>
      </c>
      <c r="T3340" t="s">
        <v>995</v>
      </c>
      <c r="U3340" t="s">
        <v>995</v>
      </c>
      <c r="V3340" t="s">
        <v>995</v>
      </c>
      <c r="W3340" t="s">
        <v>995</v>
      </c>
      <c r="X3340" t="s">
        <v>995</v>
      </c>
      <c r="Y3340" t="s">
        <v>995</v>
      </c>
      <c r="Z3340" t="s">
        <v>995</v>
      </c>
      <c r="AA3340" t="s">
        <v>995</v>
      </c>
      <c r="AB3340" t="s">
        <v>995</v>
      </c>
      <c r="AC3340" t="s">
        <v>995</v>
      </c>
      <c r="AD3340" t="s">
        <v>995</v>
      </c>
      <c r="AE3340" t="s">
        <v>995</v>
      </c>
      <c r="AF3340" t="s">
        <v>995</v>
      </c>
      <c r="AG3340" t="s">
        <v>995</v>
      </c>
      <c r="AH3340" t="s">
        <v>995</v>
      </c>
      <c r="AI3340" t="s">
        <v>995</v>
      </c>
      <c r="AJ3340" t="s">
        <v>995</v>
      </c>
      <c r="AK3340" t="s">
        <v>995</v>
      </c>
      <c r="AL3340" t="s">
        <v>995</v>
      </c>
      <c r="AM3340" t="s">
        <v>995</v>
      </c>
      <c r="AN3340" t="s">
        <v>995</v>
      </c>
      <c r="AO3340" t="s">
        <v>995</v>
      </c>
      <c r="AP3340" t="s">
        <v>995</v>
      </c>
      <c r="AQ3340" s="286" t="s">
        <v>855</v>
      </c>
    </row>
    <row r="3341" spans="1:45" x14ac:dyDescent="0.3">
      <c r="A3341" s="285">
        <v>122474</v>
      </c>
      <c r="B3341" s="286" t="s">
        <v>539</v>
      </c>
      <c r="C3341" t="s">
        <v>995</v>
      </c>
      <c r="D3341" t="s">
        <v>995</v>
      </c>
      <c r="E3341" t="s">
        <v>995</v>
      </c>
      <c r="F3341" t="s">
        <v>995</v>
      </c>
      <c r="G3341" t="s">
        <v>995</v>
      </c>
      <c r="H3341" t="s">
        <v>995</v>
      </c>
      <c r="I3341" t="s">
        <v>995</v>
      </c>
      <c r="J3341" t="s">
        <v>995</v>
      </c>
      <c r="K3341" t="s">
        <v>995</v>
      </c>
      <c r="L3341" t="s">
        <v>995</v>
      </c>
      <c r="M3341" t="s">
        <v>995</v>
      </c>
      <c r="N3341" t="s">
        <v>995</v>
      </c>
      <c r="O3341" t="s">
        <v>995</v>
      </c>
      <c r="P3341" t="s">
        <v>995</v>
      </c>
      <c r="Q3341" t="s">
        <v>995</v>
      </c>
      <c r="R3341" t="s">
        <v>995</v>
      </c>
      <c r="S3341" t="s">
        <v>995</v>
      </c>
      <c r="T3341" t="s">
        <v>995</v>
      </c>
      <c r="U3341" t="s">
        <v>995</v>
      </c>
      <c r="V3341" t="s">
        <v>995</v>
      </c>
      <c r="W3341" t="s">
        <v>995</v>
      </c>
      <c r="X3341" t="s">
        <v>995</v>
      </c>
      <c r="Y3341" t="s">
        <v>995</v>
      </c>
      <c r="Z3341" t="s">
        <v>995</v>
      </c>
      <c r="AA3341" t="s">
        <v>995</v>
      </c>
      <c r="AB3341" t="s">
        <v>995</v>
      </c>
      <c r="AC3341" t="s">
        <v>995</v>
      </c>
      <c r="AD3341" t="s">
        <v>995</v>
      </c>
      <c r="AE3341" t="s">
        <v>995</v>
      </c>
      <c r="AF3341" t="s">
        <v>995</v>
      </c>
      <c r="AG3341" t="s">
        <v>995</v>
      </c>
      <c r="AH3341" t="s">
        <v>995</v>
      </c>
      <c r="AI3341" t="s">
        <v>995</v>
      </c>
      <c r="AJ3341" t="s">
        <v>995</v>
      </c>
      <c r="AK3341" t="s">
        <v>995</v>
      </c>
      <c r="AL3341" t="s">
        <v>995</v>
      </c>
      <c r="AM3341" t="s">
        <v>995</v>
      </c>
      <c r="AN3341" t="s">
        <v>995</v>
      </c>
      <c r="AO3341" t="s">
        <v>995</v>
      </c>
      <c r="AP3341" t="s">
        <v>995</v>
      </c>
      <c r="AQ3341" s="286" t="s">
        <v>855</v>
      </c>
    </row>
    <row r="3342" spans="1:45" x14ac:dyDescent="0.3">
      <c r="A3342" s="285">
        <v>122475</v>
      </c>
      <c r="B3342" s="286" t="s">
        <v>539</v>
      </c>
      <c r="C3342" t="s">
        <v>995</v>
      </c>
      <c r="D3342" t="s">
        <v>995</v>
      </c>
      <c r="E3342" t="s">
        <v>995</v>
      </c>
      <c r="F3342" t="s">
        <v>995</v>
      </c>
      <c r="G3342" t="s">
        <v>995</v>
      </c>
      <c r="H3342" t="s">
        <v>995</v>
      </c>
      <c r="I3342" t="s">
        <v>995</v>
      </c>
      <c r="J3342" t="s">
        <v>995</v>
      </c>
      <c r="K3342" t="s">
        <v>995</v>
      </c>
      <c r="L3342" t="s">
        <v>995</v>
      </c>
      <c r="M3342" t="s">
        <v>995</v>
      </c>
      <c r="N3342" t="s">
        <v>995</v>
      </c>
      <c r="O3342" t="s">
        <v>995</v>
      </c>
      <c r="P3342" t="s">
        <v>995</v>
      </c>
      <c r="Q3342" t="s">
        <v>995</v>
      </c>
      <c r="R3342" t="s">
        <v>995</v>
      </c>
      <c r="S3342" t="s">
        <v>995</v>
      </c>
      <c r="T3342" t="s">
        <v>995</v>
      </c>
      <c r="U3342" t="s">
        <v>995</v>
      </c>
      <c r="V3342" t="s">
        <v>995</v>
      </c>
      <c r="W3342" t="s">
        <v>995</v>
      </c>
      <c r="X3342" t="s">
        <v>995</v>
      </c>
      <c r="Y3342" t="s">
        <v>995</v>
      </c>
      <c r="Z3342" t="s">
        <v>995</v>
      </c>
      <c r="AA3342" t="s">
        <v>995</v>
      </c>
      <c r="AB3342" t="s">
        <v>995</v>
      </c>
      <c r="AC3342" t="s">
        <v>995</v>
      </c>
      <c r="AD3342" t="s">
        <v>995</v>
      </c>
      <c r="AE3342" t="s">
        <v>995</v>
      </c>
      <c r="AF3342" t="s">
        <v>995</v>
      </c>
      <c r="AG3342" t="s">
        <v>995</v>
      </c>
      <c r="AH3342" t="s">
        <v>995</v>
      </c>
      <c r="AI3342" t="s">
        <v>995</v>
      </c>
      <c r="AJ3342" t="s">
        <v>995</v>
      </c>
      <c r="AK3342" t="s">
        <v>995</v>
      </c>
      <c r="AL3342" t="s">
        <v>995</v>
      </c>
      <c r="AM3342" t="s">
        <v>995</v>
      </c>
      <c r="AN3342" t="s">
        <v>995</v>
      </c>
      <c r="AO3342" t="s">
        <v>995</v>
      </c>
      <c r="AP3342" t="s">
        <v>995</v>
      </c>
      <c r="AQ3342" s="286" t="s">
        <v>855</v>
      </c>
    </row>
    <row r="3343" spans="1:45" ht="21.6" x14ac:dyDescent="0.3">
      <c r="A3343" s="285">
        <v>122476</v>
      </c>
      <c r="B3343" s="286" t="s">
        <v>8485</v>
      </c>
      <c r="C3343" t="s">
        <v>226</v>
      </c>
      <c r="D3343" t="s">
        <v>224</v>
      </c>
      <c r="E3343" t="s">
        <v>224</v>
      </c>
      <c r="F3343" t="s">
        <v>226</v>
      </c>
      <c r="G3343" t="s">
        <v>224</v>
      </c>
      <c r="H3343" t="s">
        <v>226</v>
      </c>
      <c r="I3343" t="s">
        <v>224</v>
      </c>
      <c r="J3343" t="s">
        <v>226</v>
      </c>
      <c r="K3343" t="s">
        <v>226</v>
      </c>
      <c r="L3343" t="s">
        <v>226</v>
      </c>
      <c r="M3343" t="s">
        <v>226</v>
      </c>
      <c r="N3343" t="s">
        <v>226</v>
      </c>
      <c r="O3343" t="s">
        <v>226</v>
      </c>
      <c r="P3343" t="s">
        <v>224</v>
      </c>
      <c r="Q3343" t="s">
        <v>226</v>
      </c>
      <c r="R3343" t="s">
        <v>225</v>
      </c>
      <c r="S3343" t="s">
        <v>226</v>
      </c>
      <c r="T3343" t="s">
        <v>225</v>
      </c>
      <c r="U3343" t="s">
        <v>226</v>
      </c>
      <c r="V3343" t="s">
        <v>226</v>
      </c>
      <c r="W3343" t="s">
        <v>226</v>
      </c>
      <c r="X3343" t="s">
        <v>224</v>
      </c>
      <c r="Y3343" t="s">
        <v>224</v>
      </c>
      <c r="Z3343" t="s">
        <v>226</v>
      </c>
      <c r="AA3343" t="s">
        <v>224</v>
      </c>
      <c r="AB3343" t="s">
        <v>226</v>
      </c>
      <c r="AC3343" t="s">
        <v>226</v>
      </c>
      <c r="AD3343" t="s">
        <v>226</v>
      </c>
      <c r="AE3343" t="s">
        <v>224</v>
      </c>
      <c r="AF3343" t="s">
        <v>226</v>
      </c>
      <c r="AG3343" t="s">
        <v>226</v>
      </c>
      <c r="AH3343" t="s">
        <v>226</v>
      </c>
      <c r="AI3343" t="s">
        <v>226</v>
      </c>
      <c r="AJ3343" t="s">
        <v>226</v>
      </c>
      <c r="AK3343" t="s">
        <v>226</v>
      </c>
      <c r="AL3343" t="s">
        <v>225</v>
      </c>
      <c r="AM3343" t="s">
        <v>225</v>
      </c>
      <c r="AN3343" t="s">
        <v>225</v>
      </c>
      <c r="AO3343" t="s">
        <v>225</v>
      </c>
      <c r="AP3343" t="s">
        <v>225</v>
      </c>
      <c r="AQ3343" s="286" t="s">
        <v>394</v>
      </c>
      <c r="AR3343" s="305"/>
      <c r="AS3343" s="235"/>
    </row>
    <row r="3344" spans="1:45" x14ac:dyDescent="0.3">
      <c r="A3344" s="285">
        <v>122477</v>
      </c>
      <c r="B3344" s="286" t="s">
        <v>539</v>
      </c>
      <c r="C3344" t="s">
        <v>995</v>
      </c>
      <c r="D3344" t="s">
        <v>995</v>
      </c>
      <c r="E3344" t="s">
        <v>995</v>
      </c>
      <c r="F3344" t="s">
        <v>995</v>
      </c>
      <c r="G3344" t="s">
        <v>995</v>
      </c>
      <c r="H3344" t="s">
        <v>995</v>
      </c>
      <c r="I3344" t="s">
        <v>995</v>
      </c>
      <c r="J3344" t="s">
        <v>995</v>
      </c>
      <c r="K3344" t="s">
        <v>995</v>
      </c>
      <c r="L3344" t="s">
        <v>995</v>
      </c>
      <c r="M3344" t="s">
        <v>995</v>
      </c>
      <c r="N3344" t="s">
        <v>995</v>
      </c>
      <c r="O3344" t="s">
        <v>995</v>
      </c>
      <c r="P3344" t="s">
        <v>995</v>
      </c>
      <c r="Q3344" t="s">
        <v>995</v>
      </c>
      <c r="R3344" t="s">
        <v>995</v>
      </c>
      <c r="S3344" t="s">
        <v>995</v>
      </c>
      <c r="T3344" t="s">
        <v>995</v>
      </c>
      <c r="U3344" t="s">
        <v>995</v>
      </c>
      <c r="V3344" t="s">
        <v>995</v>
      </c>
      <c r="W3344" t="s">
        <v>995</v>
      </c>
      <c r="X3344" t="s">
        <v>995</v>
      </c>
      <c r="Y3344" t="s">
        <v>995</v>
      </c>
      <c r="Z3344" t="s">
        <v>995</v>
      </c>
      <c r="AA3344" t="s">
        <v>995</v>
      </c>
      <c r="AB3344" t="s">
        <v>995</v>
      </c>
      <c r="AC3344" t="s">
        <v>995</v>
      </c>
      <c r="AD3344" t="s">
        <v>995</v>
      </c>
      <c r="AE3344" t="s">
        <v>995</v>
      </c>
      <c r="AF3344" t="s">
        <v>995</v>
      </c>
      <c r="AG3344" t="s">
        <v>995</v>
      </c>
      <c r="AH3344" t="s">
        <v>995</v>
      </c>
      <c r="AI3344" t="s">
        <v>995</v>
      </c>
      <c r="AJ3344" t="s">
        <v>995</v>
      </c>
      <c r="AK3344" t="s">
        <v>995</v>
      </c>
      <c r="AL3344" t="s">
        <v>995</v>
      </c>
      <c r="AM3344" t="s">
        <v>995</v>
      </c>
      <c r="AN3344" t="s">
        <v>995</v>
      </c>
      <c r="AO3344" t="s">
        <v>995</v>
      </c>
      <c r="AP3344" t="s">
        <v>995</v>
      </c>
      <c r="AQ3344" s="286" t="s">
        <v>855</v>
      </c>
    </row>
    <row r="3345" spans="1:45" x14ac:dyDescent="0.3">
      <c r="A3345" s="285">
        <v>122478</v>
      </c>
      <c r="B3345" s="286" t="s">
        <v>539</v>
      </c>
      <c r="C3345" t="s">
        <v>995</v>
      </c>
      <c r="D3345" t="s">
        <v>995</v>
      </c>
      <c r="E3345" t="s">
        <v>995</v>
      </c>
      <c r="F3345" t="s">
        <v>995</v>
      </c>
      <c r="G3345" t="s">
        <v>995</v>
      </c>
      <c r="H3345" t="s">
        <v>995</v>
      </c>
      <c r="I3345" t="s">
        <v>995</v>
      </c>
      <c r="J3345" t="s">
        <v>995</v>
      </c>
      <c r="K3345" t="s">
        <v>995</v>
      </c>
      <c r="L3345" t="s">
        <v>995</v>
      </c>
      <c r="M3345" t="s">
        <v>995</v>
      </c>
      <c r="N3345" t="s">
        <v>995</v>
      </c>
      <c r="O3345" t="s">
        <v>995</v>
      </c>
      <c r="P3345" t="s">
        <v>995</v>
      </c>
      <c r="Q3345" t="s">
        <v>995</v>
      </c>
      <c r="R3345" t="s">
        <v>995</v>
      </c>
      <c r="S3345" t="s">
        <v>995</v>
      </c>
      <c r="T3345" t="s">
        <v>995</v>
      </c>
      <c r="U3345" t="s">
        <v>995</v>
      </c>
      <c r="V3345" t="s">
        <v>995</v>
      </c>
      <c r="W3345" t="s">
        <v>995</v>
      </c>
      <c r="X3345" t="s">
        <v>995</v>
      </c>
      <c r="Y3345" t="s">
        <v>995</v>
      </c>
      <c r="Z3345" t="s">
        <v>995</v>
      </c>
      <c r="AA3345" t="s">
        <v>995</v>
      </c>
      <c r="AB3345" t="s">
        <v>995</v>
      </c>
      <c r="AC3345" t="s">
        <v>995</v>
      </c>
      <c r="AD3345" t="s">
        <v>995</v>
      </c>
      <c r="AE3345" t="s">
        <v>995</v>
      </c>
      <c r="AF3345" t="s">
        <v>995</v>
      </c>
      <c r="AG3345" t="s">
        <v>995</v>
      </c>
      <c r="AH3345" t="s">
        <v>995</v>
      </c>
      <c r="AI3345" t="s">
        <v>995</v>
      </c>
      <c r="AJ3345" t="s">
        <v>995</v>
      </c>
      <c r="AK3345" t="s">
        <v>995</v>
      </c>
      <c r="AL3345" t="s">
        <v>995</v>
      </c>
      <c r="AM3345" t="s">
        <v>995</v>
      </c>
      <c r="AN3345" t="s">
        <v>995</v>
      </c>
      <c r="AO3345" t="s">
        <v>995</v>
      </c>
      <c r="AP3345" t="s">
        <v>995</v>
      </c>
      <c r="AQ3345" s="286" t="s">
        <v>855</v>
      </c>
    </row>
    <row r="3346" spans="1:45" ht="28.8" x14ac:dyDescent="0.3">
      <c r="A3346" s="285">
        <v>122479</v>
      </c>
      <c r="B3346" s="286" t="s">
        <v>541</v>
      </c>
      <c r="C3346" t="s">
        <v>226</v>
      </c>
      <c r="D3346" t="s">
        <v>224</v>
      </c>
      <c r="E3346" t="s">
        <v>226</v>
      </c>
      <c r="F3346" t="s">
        <v>226</v>
      </c>
      <c r="G3346" t="s">
        <v>226</v>
      </c>
      <c r="H3346" t="s">
        <v>226</v>
      </c>
      <c r="I3346" t="s">
        <v>224</v>
      </c>
      <c r="J3346" t="s">
        <v>226</v>
      </c>
      <c r="K3346" t="s">
        <v>224</v>
      </c>
      <c r="L3346" t="s">
        <v>226</v>
      </c>
      <c r="M3346" t="s">
        <v>226</v>
      </c>
      <c r="N3346" t="s">
        <v>224</v>
      </c>
      <c r="O3346" t="s">
        <v>225</v>
      </c>
      <c r="P3346" t="s">
        <v>224</v>
      </c>
      <c r="Q3346" t="s">
        <v>224</v>
      </c>
      <c r="R3346" t="s">
        <v>226</v>
      </c>
      <c r="S3346" t="s">
        <v>225</v>
      </c>
      <c r="T3346" t="s">
        <v>226</v>
      </c>
      <c r="U3346" t="s">
        <v>226</v>
      </c>
      <c r="V3346" t="s">
        <v>226</v>
      </c>
      <c r="W3346" t="s">
        <v>225</v>
      </c>
      <c r="X3346" t="s">
        <v>225</v>
      </c>
      <c r="Y3346" t="s">
        <v>225</v>
      </c>
      <c r="Z3346" t="s">
        <v>225</v>
      </c>
      <c r="AA3346" t="s">
        <v>225</v>
      </c>
      <c r="AB3346" t="s">
        <v>394</v>
      </c>
      <c r="AC3346" t="s">
        <v>394</v>
      </c>
      <c r="AD3346" t="s">
        <v>394</v>
      </c>
      <c r="AE3346" t="s">
        <v>394</v>
      </c>
      <c r="AF3346" t="s">
        <v>394</v>
      </c>
      <c r="AG3346" t="s">
        <v>394</v>
      </c>
      <c r="AH3346" t="s">
        <v>394</v>
      </c>
      <c r="AI3346" t="s">
        <v>394</v>
      </c>
      <c r="AJ3346" t="s">
        <v>394</v>
      </c>
      <c r="AK3346" t="s">
        <v>394</v>
      </c>
      <c r="AL3346" t="s">
        <v>394</v>
      </c>
      <c r="AM3346" t="s">
        <v>394</v>
      </c>
      <c r="AN3346" t="s">
        <v>394</v>
      </c>
      <c r="AO3346" t="s">
        <v>394</v>
      </c>
      <c r="AP3346" t="s">
        <v>394</v>
      </c>
      <c r="AQ3346" s="286" t="s">
        <v>394</v>
      </c>
      <c r="AR3346" s="305"/>
      <c r="AS3346" s="235"/>
    </row>
    <row r="3347" spans="1:45" x14ac:dyDescent="0.3">
      <c r="A3347" s="285">
        <v>122480</v>
      </c>
      <c r="B3347" s="286" t="s">
        <v>539</v>
      </c>
      <c r="C3347" t="s">
        <v>995</v>
      </c>
      <c r="D3347" t="s">
        <v>995</v>
      </c>
      <c r="E3347" t="s">
        <v>995</v>
      </c>
      <c r="F3347" t="s">
        <v>995</v>
      </c>
      <c r="G3347" t="s">
        <v>995</v>
      </c>
      <c r="H3347" t="s">
        <v>995</v>
      </c>
      <c r="I3347" t="s">
        <v>995</v>
      </c>
      <c r="J3347" t="s">
        <v>995</v>
      </c>
      <c r="K3347" t="s">
        <v>995</v>
      </c>
      <c r="L3347" t="s">
        <v>995</v>
      </c>
      <c r="M3347" t="s">
        <v>995</v>
      </c>
      <c r="N3347" t="s">
        <v>995</v>
      </c>
      <c r="O3347" t="s">
        <v>995</v>
      </c>
      <c r="P3347" t="s">
        <v>995</v>
      </c>
      <c r="Q3347" t="s">
        <v>995</v>
      </c>
      <c r="R3347" t="s">
        <v>995</v>
      </c>
      <c r="S3347" t="s">
        <v>995</v>
      </c>
      <c r="T3347" t="s">
        <v>995</v>
      </c>
      <c r="U3347" t="s">
        <v>995</v>
      </c>
      <c r="V3347" t="s">
        <v>995</v>
      </c>
      <c r="W3347" t="s">
        <v>995</v>
      </c>
      <c r="X3347" t="s">
        <v>995</v>
      </c>
      <c r="Y3347" t="s">
        <v>995</v>
      </c>
      <c r="Z3347" t="s">
        <v>995</v>
      </c>
      <c r="AA3347" t="s">
        <v>995</v>
      </c>
      <c r="AB3347" t="s">
        <v>995</v>
      </c>
      <c r="AC3347" t="s">
        <v>995</v>
      </c>
      <c r="AD3347" t="s">
        <v>995</v>
      </c>
      <c r="AE3347" t="s">
        <v>995</v>
      </c>
      <c r="AF3347" t="s">
        <v>995</v>
      </c>
      <c r="AG3347" t="s">
        <v>995</v>
      </c>
      <c r="AH3347" t="s">
        <v>995</v>
      </c>
      <c r="AI3347" t="s">
        <v>995</v>
      </c>
      <c r="AJ3347" t="s">
        <v>995</v>
      </c>
      <c r="AK3347" t="s">
        <v>995</v>
      </c>
      <c r="AL3347" t="s">
        <v>995</v>
      </c>
      <c r="AM3347" t="s">
        <v>995</v>
      </c>
      <c r="AN3347" t="s">
        <v>995</v>
      </c>
      <c r="AO3347" t="s">
        <v>995</v>
      </c>
      <c r="AP3347" t="s">
        <v>995</v>
      </c>
      <c r="AQ3347" s="286" t="s">
        <v>855</v>
      </c>
    </row>
    <row r="3348" spans="1:45" x14ac:dyDescent="0.3">
      <c r="A3348" s="285">
        <v>122481</v>
      </c>
      <c r="B3348" s="286" t="s">
        <v>539</v>
      </c>
      <c r="C3348" t="s">
        <v>995</v>
      </c>
      <c r="D3348" t="s">
        <v>995</v>
      </c>
      <c r="E3348" t="s">
        <v>995</v>
      </c>
      <c r="F3348" t="s">
        <v>995</v>
      </c>
      <c r="G3348" t="s">
        <v>995</v>
      </c>
      <c r="H3348" t="s">
        <v>995</v>
      </c>
      <c r="I3348" t="s">
        <v>995</v>
      </c>
      <c r="J3348" t="s">
        <v>995</v>
      </c>
      <c r="K3348" t="s">
        <v>995</v>
      </c>
      <c r="L3348" t="s">
        <v>995</v>
      </c>
      <c r="M3348" t="s">
        <v>995</v>
      </c>
      <c r="N3348" t="s">
        <v>995</v>
      </c>
      <c r="O3348" t="s">
        <v>995</v>
      </c>
      <c r="P3348" t="s">
        <v>995</v>
      </c>
      <c r="Q3348" t="s">
        <v>995</v>
      </c>
      <c r="R3348" t="s">
        <v>995</v>
      </c>
      <c r="S3348" t="s">
        <v>995</v>
      </c>
      <c r="T3348" t="s">
        <v>995</v>
      </c>
      <c r="U3348" t="s">
        <v>995</v>
      </c>
      <c r="V3348" t="s">
        <v>995</v>
      </c>
      <c r="W3348" t="s">
        <v>995</v>
      </c>
      <c r="X3348" t="s">
        <v>995</v>
      </c>
      <c r="Y3348" t="s">
        <v>995</v>
      </c>
      <c r="Z3348" t="s">
        <v>995</v>
      </c>
      <c r="AA3348" t="s">
        <v>995</v>
      </c>
      <c r="AB3348" t="s">
        <v>995</v>
      </c>
      <c r="AC3348" t="s">
        <v>995</v>
      </c>
      <c r="AD3348" t="s">
        <v>995</v>
      </c>
      <c r="AE3348" t="s">
        <v>995</v>
      </c>
      <c r="AF3348" t="s">
        <v>995</v>
      </c>
      <c r="AG3348" t="s">
        <v>995</v>
      </c>
      <c r="AH3348" t="s">
        <v>995</v>
      </c>
      <c r="AI3348" t="s">
        <v>995</v>
      </c>
      <c r="AJ3348" t="s">
        <v>995</v>
      </c>
      <c r="AK3348" t="s">
        <v>995</v>
      </c>
      <c r="AL3348" t="s">
        <v>995</v>
      </c>
      <c r="AM3348" t="s">
        <v>995</v>
      </c>
      <c r="AN3348" t="s">
        <v>995</v>
      </c>
      <c r="AO3348" t="s">
        <v>995</v>
      </c>
      <c r="AP3348" t="s">
        <v>995</v>
      </c>
      <c r="AQ3348" s="286" t="s">
        <v>855</v>
      </c>
    </row>
    <row r="3349" spans="1:45" x14ac:dyDescent="0.3">
      <c r="A3349" s="285">
        <v>122482</v>
      </c>
      <c r="B3349" s="286" t="s">
        <v>540</v>
      </c>
      <c r="C3349" t="s">
        <v>995</v>
      </c>
      <c r="D3349" t="s">
        <v>995</v>
      </c>
      <c r="E3349" t="s">
        <v>995</v>
      </c>
      <c r="F3349" t="s">
        <v>995</v>
      </c>
      <c r="G3349" t="s">
        <v>995</v>
      </c>
      <c r="H3349" t="s">
        <v>995</v>
      </c>
      <c r="I3349" t="s">
        <v>995</v>
      </c>
      <c r="J3349" t="s">
        <v>995</v>
      </c>
      <c r="K3349" t="s">
        <v>995</v>
      </c>
      <c r="L3349" t="s">
        <v>995</v>
      </c>
      <c r="M3349" t="s">
        <v>995</v>
      </c>
      <c r="N3349" t="s">
        <v>995</v>
      </c>
      <c r="O3349" t="s">
        <v>995</v>
      </c>
      <c r="P3349" t="s">
        <v>995</v>
      </c>
      <c r="Q3349" t="s">
        <v>995</v>
      </c>
      <c r="R3349" t="s">
        <v>995</v>
      </c>
      <c r="S3349" t="s">
        <v>995</v>
      </c>
      <c r="T3349" t="s">
        <v>995</v>
      </c>
      <c r="U3349" t="s">
        <v>995</v>
      </c>
      <c r="V3349" t="s">
        <v>995</v>
      </c>
      <c r="W3349" t="s">
        <v>995</v>
      </c>
      <c r="X3349" t="s">
        <v>995</v>
      </c>
      <c r="Y3349" t="s">
        <v>995</v>
      </c>
      <c r="Z3349" t="s">
        <v>995</v>
      </c>
      <c r="AA3349" t="s">
        <v>995</v>
      </c>
      <c r="AB3349" t="s">
        <v>995</v>
      </c>
      <c r="AC3349" t="s">
        <v>995</v>
      </c>
      <c r="AD3349" t="s">
        <v>995</v>
      </c>
      <c r="AE3349" t="s">
        <v>995</v>
      </c>
      <c r="AF3349" t="s">
        <v>995</v>
      </c>
      <c r="AG3349" t="s">
        <v>995</v>
      </c>
      <c r="AH3349" t="s">
        <v>995</v>
      </c>
      <c r="AI3349" t="s">
        <v>995</v>
      </c>
      <c r="AJ3349" t="s">
        <v>995</v>
      </c>
      <c r="AK3349" t="s">
        <v>995</v>
      </c>
      <c r="AL3349" t="s">
        <v>995</v>
      </c>
      <c r="AM3349" t="s">
        <v>995</v>
      </c>
      <c r="AN3349" t="s">
        <v>995</v>
      </c>
      <c r="AO3349" t="s">
        <v>995</v>
      </c>
      <c r="AP3349" t="s">
        <v>995</v>
      </c>
      <c r="AQ3349" s="286" t="s">
        <v>855</v>
      </c>
    </row>
    <row r="3350" spans="1:45" x14ac:dyDescent="0.3">
      <c r="A3350" s="285">
        <v>122483</v>
      </c>
      <c r="B3350" s="286" t="s">
        <v>539</v>
      </c>
      <c r="C3350" t="s">
        <v>995</v>
      </c>
      <c r="D3350" t="s">
        <v>995</v>
      </c>
      <c r="E3350" t="s">
        <v>995</v>
      </c>
      <c r="F3350" t="s">
        <v>995</v>
      </c>
      <c r="G3350" t="s">
        <v>995</v>
      </c>
      <c r="H3350" t="s">
        <v>995</v>
      </c>
      <c r="I3350" t="s">
        <v>995</v>
      </c>
      <c r="J3350" t="s">
        <v>995</v>
      </c>
      <c r="K3350" t="s">
        <v>995</v>
      </c>
      <c r="L3350" t="s">
        <v>995</v>
      </c>
      <c r="M3350" t="s">
        <v>995</v>
      </c>
      <c r="N3350" t="s">
        <v>995</v>
      </c>
      <c r="O3350" t="s">
        <v>995</v>
      </c>
      <c r="P3350" t="s">
        <v>995</v>
      </c>
      <c r="Q3350" t="s">
        <v>995</v>
      </c>
      <c r="R3350" t="s">
        <v>995</v>
      </c>
      <c r="S3350" t="s">
        <v>995</v>
      </c>
      <c r="T3350" t="s">
        <v>995</v>
      </c>
      <c r="U3350" t="s">
        <v>995</v>
      </c>
      <c r="V3350" t="s">
        <v>995</v>
      </c>
      <c r="W3350" t="s">
        <v>995</v>
      </c>
      <c r="X3350" t="s">
        <v>995</v>
      </c>
      <c r="Y3350" t="s">
        <v>995</v>
      </c>
      <c r="Z3350" t="s">
        <v>995</v>
      </c>
      <c r="AA3350" t="s">
        <v>995</v>
      </c>
      <c r="AB3350" t="s">
        <v>995</v>
      </c>
      <c r="AC3350" t="s">
        <v>995</v>
      </c>
      <c r="AD3350" t="s">
        <v>995</v>
      </c>
      <c r="AE3350" t="s">
        <v>995</v>
      </c>
      <c r="AF3350" t="s">
        <v>995</v>
      </c>
      <c r="AG3350" t="s">
        <v>995</v>
      </c>
      <c r="AH3350" t="s">
        <v>995</v>
      </c>
      <c r="AI3350" t="s">
        <v>995</v>
      </c>
      <c r="AJ3350" t="s">
        <v>995</v>
      </c>
      <c r="AK3350" t="s">
        <v>995</v>
      </c>
      <c r="AL3350" t="s">
        <v>995</v>
      </c>
      <c r="AM3350" t="s">
        <v>995</v>
      </c>
      <c r="AN3350" t="s">
        <v>995</v>
      </c>
      <c r="AO3350" t="s">
        <v>995</v>
      </c>
      <c r="AP3350" t="s">
        <v>995</v>
      </c>
      <c r="AQ3350" s="286" t="s">
        <v>855</v>
      </c>
    </row>
    <row r="3351" spans="1:45" ht="28.8" x14ac:dyDescent="0.3">
      <c r="A3351" s="285">
        <v>122484</v>
      </c>
      <c r="B3351" s="286" t="s">
        <v>67</v>
      </c>
      <c r="C3351" t="s">
        <v>226</v>
      </c>
      <c r="D3351" t="s">
        <v>226</v>
      </c>
      <c r="E3351" t="s">
        <v>224</v>
      </c>
      <c r="F3351" t="s">
        <v>226</v>
      </c>
      <c r="G3351" t="s">
        <v>226</v>
      </c>
      <c r="H3351" t="s">
        <v>226</v>
      </c>
      <c r="I3351" t="s">
        <v>225</v>
      </c>
      <c r="J3351" t="s">
        <v>226</v>
      </c>
      <c r="K3351" t="s">
        <v>226</v>
      </c>
      <c r="L3351" t="s">
        <v>226</v>
      </c>
      <c r="M3351" t="s">
        <v>226</v>
      </c>
      <c r="N3351" t="s">
        <v>226</v>
      </c>
      <c r="O3351" t="s">
        <v>225</v>
      </c>
      <c r="P3351" t="s">
        <v>226</v>
      </c>
      <c r="Q3351" t="s">
        <v>225</v>
      </c>
      <c r="R3351" t="s">
        <v>225</v>
      </c>
      <c r="S3351" t="s">
        <v>226</v>
      </c>
      <c r="T3351" t="s">
        <v>226</v>
      </c>
      <c r="U3351" t="s">
        <v>226</v>
      </c>
      <c r="V3351" t="s">
        <v>226</v>
      </c>
      <c r="W3351" t="s">
        <v>226</v>
      </c>
      <c r="X3351" t="s">
        <v>224</v>
      </c>
      <c r="Y3351" t="s">
        <v>224</v>
      </c>
      <c r="Z3351" t="s">
        <v>226</v>
      </c>
      <c r="AA3351" t="s">
        <v>226</v>
      </c>
      <c r="AB3351" t="s">
        <v>226</v>
      </c>
      <c r="AC3351" t="s">
        <v>226</v>
      </c>
      <c r="AD3351" t="s">
        <v>224</v>
      </c>
      <c r="AE3351" t="s">
        <v>226</v>
      </c>
      <c r="AF3351" t="s">
        <v>224</v>
      </c>
      <c r="AG3351" t="s">
        <v>225</v>
      </c>
      <c r="AH3351" t="s">
        <v>225</v>
      </c>
      <c r="AI3351" t="s">
        <v>225</v>
      </c>
      <c r="AJ3351" t="s">
        <v>225</v>
      </c>
      <c r="AK3351" t="s">
        <v>225</v>
      </c>
      <c r="AL3351" t="s">
        <v>394</v>
      </c>
      <c r="AM3351" t="s">
        <v>394</v>
      </c>
      <c r="AN3351" t="s">
        <v>394</v>
      </c>
      <c r="AO3351" t="s">
        <v>394</v>
      </c>
      <c r="AP3351" t="s">
        <v>394</v>
      </c>
      <c r="AQ3351" s="286" t="s">
        <v>394</v>
      </c>
      <c r="AR3351" s="305"/>
      <c r="AS3351" s="235"/>
    </row>
    <row r="3352" spans="1:45" x14ac:dyDescent="0.3">
      <c r="A3352" s="285">
        <v>122485</v>
      </c>
      <c r="B3352" s="286" t="s">
        <v>539</v>
      </c>
      <c r="C3352" t="s">
        <v>995</v>
      </c>
      <c r="D3352" t="s">
        <v>995</v>
      </c>
      <c r="E3352" t="s">
        <v>995</v>
      </c>
      <c r="F3352" t="s">
        <v>995</v>
      </c>
      <c r="G3352" t="s">
        <v>995</v>
      </c>
      <c r="H3352" t="s">
        <v>995</v>
      </c>
      <c r="I3352" t="s">
        <v>995</v>
      </c>
      <c r="J3352" t="s">
        <v>995</v>
      </c>
      <c r="K3352" t="s">
        <v>995</v>
      </c>
      <c r="L3352" t="s">
        <v>995</v>
      </c>
      <c r="M3352" t="s">
        <v>995</v>
      </c>
      <c r="N3352" t="s">
        <v>995</v>
      </c>
      <c r="O3352" t="s">
        <v>995</v>
      </c>
      <c r="P3352" t="s">
        <v>995</v>
      </c>
      <c r="Q3352" t="s">
        <v>995</v>
      </c>
      <c r="R3352" t="s">
        <v>995</v>
      </c>
      <c r="S3352" t="s">
        <v>995</v>
      </c>
      <c r="T3352" t="s">
        <v>995</v>
      </c>
      <c r="U3352" t="s">
        <v>995</v>
      </c>
      <c r="V3352" t="s">
        <v>995</v>
      </c>
      <c r="W3352" t="s">
        <v>995</v>
      </c>
      <c r="X3352" t="s">
        <v>995</v>
      </c>
      <c r="Y3352" t="s">
        <v>995</v>
      </c>
      <c r="Z3352" t="s">
        <v>995</v>
      </c>
      <c r="AA3352" t="s">
        <v>995</v>
      </c>
      <c r="AB3352" t="s">
        <v>995</v>
      </c>
      <c r="AC3352" t="s">
        <v>995</v>
      </c>
      <c r="AD3352" t="s">
        <v>995</v>
      </c>
      <c r="AE3352" t="s">
        <v>995</v>
      </c>
      <c r="AF3352" t="s">
        <v>995</v>
      </c>
      <c r="AG3352" t="s">
        <v>995</v>
      </c>
      <c r="AH3352" t="s">
        <v>995</v>
      </c>
      <c r="AI3352" t="s">
        <v>995</v>
      </c>
      <c r="AJ3352" t="s">
        <v>995</v>
      </c>
      <c r="AK3352" t="s">
        <v>995</v>
      </c>
      <c r="AL3352" t="s">
        <v>995</v>
      </c>
      <c r="AM3352" t="s">
        <v>995</v>
      </c>
      <c r="AN3352" t="s">
        <v>995</v>
      </c>
      <c r="AO3352" t="s">
        <v>995</v>
      </c>
      <c r="AP3352" t="s">
        <v>995</v>
      </c>
      <c r="AQ3352" s="286" t="s">
        <v>855</v>
      </c>
    </row>
    <row r="3353" spans="1:45" ht="21.6" x14ac:dyDescent="0.3">
      <c r="A3353" s="285">
        <v>122486</v>
      </c>
      <c r="B3353" s="286" t="s">
        <v>538</v>
      </c>
      <c r="C3353" t="s">
        <v>226</v>
      </c>
      <c r="D3353" t="s">
        <v>226</v>
      </c>
      <c r="E3353" t="s">
        <v>224</v>
      </c>
      <c r="F3353" t="s">
        <v>226</v>
      </c>
      <c r="G3353" t="s">
        <v>224</v>
      </c>
      <c r="H3353" t="s">
        <v>226</v>
      </c>
      <c r="I3353" t="s">
        <v>226</v>
      </c>
      <c r="J3353" t="s">
        <v>226</v>
      </c>
      <c r="K3353" t="s">
        <v>226</v>
      </c>
      <c r="L3353" t="s">
        <v>226</v>
      </c>
      <c r="M3353" t="s">
        <v>226</v>
      </c>
      <c r="N3353" t="s">
        <v>226</v>
      </c>
      <c r="O3353" t="s">
        <v>224</v>
      </c>
      <c r="P3353" t="s">
        <v>224</v>
      </c>
      <c r="Q3353" t="s">
        <v>226</v>
      </c>
      <c r="R3353" t="s">
        <v>225</v>
      </c>
      <c r="S3353" t="s">
        <v>226</v>
      </c>
      <c r="T3353" t="s">
        <v>225</v>
      </c>
      <c r="U3353" t="s">
        <v>226</v>
      </c>
      <c r="V3353" t="s">
        <v>225</v>
      </c>
      <c r="W3353" t="s">
        <v>226</v>
      </c>
      <c r="X3353" t="s">
        <v>226</v>
      </c>
      <c r="Y3353" t="s">
        <v>226</v>
      </c>
      <c r="Z3353" t="s">
        <v>226</v>
      </c>
      <c r="AA3353" t="s">
        <v>226</v>
      </c>
      <c r="AB3353" t="s">
        <v>226</v>
      </c>
      <c r="AC3353" t="s">
        <v>226</v>
      </c>
      <c r="AD3353" t="s">
        <v>224</v>
      </c>
      <c r="AE3353" t="s">
        <v>226</v>
      </c>
      <c r="AF3353" t="s">
        <v>224</v>
      </c>
      <c r="AG3353" t="s">
        <v>394</v>
      </c>
      <c r="AH3353" t="s">
        <v>394</v>
      </c>
      <c r="AI3353" t="s">
        <v>394</v>
      </c>
      <c r="AJ3353" t="s">
        <v>394</v>
      </c>
      <c r="AK3353" t="s">
        <v>394</v>
      </c>
      <c r="AL3353" t="s">
        <v>394</v>
      </c>
      <c r="AM3353" t="s">
        <v>394</v>
      </c>
      <c r="AN3353" t="s">
        <v>394</v>
      </c>
      <c r="AO3353" t="s">
        <v>394</v>
      </c>
      <c r="AP3353" t="s">
        <v>394</v>
      </c>
      <c r="AQ3353" s="286" t="s">
        <v>394</v>
      </c>
      <c r="AR3353" s="305"/>
      <c r="AS3353" s="235"/>
    </row>
    <row r="3354" spans="1:45" ht="28.8" x14ac:dyDescent="0.3">
      <c r="A3354" s="285">
        <v>122487</v>
      </c>
      <c r="B3354" s="286" t="s">
        <v>67</v>
      </c>
      <c r="C3354" t="s">
        <v>226</v>
      </c>
      <c r="D3354" t="s">
        <v>226</v>
      </c>
      <c r="E3354" t="s">
        <v>224</v>
      </c>
      <c r="F3354" t="s">
        <v>224</v>
      </c>
      <c r="G3354" t="s">
        <v>224</v>
      </c>
      <c r="H3354" t="s">
        <v>226</v>
      </c>
      <c r="I3354" t="s">
        <v>224</v>
      </c>
      <c r="J3354" t="s">
        <v>226</v>
      </c>
      <c r="K3354" t="s">
        <v>224</v>
      </c>
      <c r="L3354" t="s">
        <v>226</v>
      </c>
      <c r="M3354" t="s">
        <v>224</v>
      </c>
      <c r="N3354" t="s">
        <v>226</v>
      </c>
      <c r="O3354" t="s">
        <v>224</v>
      </c>
      <c r="P3354" t="s">
        <v>226</v>
      </c>
      <c r="Q3354" t="s">
        <v>226</v>
      </c>
      <c r="R3354" t="s">
        <v>226</v>
      </c>
      <c r="S3354" t="s">
        <v>226</v>
      </c>
      <c r="T3354" t="s">
        <v>224</v>
      </c>
      <c r="U3354" t="s">
        <v>226</v>
      </c>
      <c r="V3354" t="s">
        <v>226</v>
      </c>
      <c r="W3354" t="s">
        <v>224</v>
      </c>
      <c r="X3354" t="s">
        <v>226</v>
      </c>
      <c r="Y3354" t="s">
        <v>224</v>
      </c>
      <c r="Z3354" t="s">
        <v>226</v>
      </c>
      <c r="AA3354" t="s">
        <v>224</v>
      </c>
      <c r="AB3354" t="s">
        <v>226</v>
      </c>
      <c r="AC3354" t="s">
        <v>226</v>
      </c>
      <c r="AD3354" t="s">
        <v>226</v>
      </c>
      <c r="AE3354" t="s">
        <v>224</v>
      </c>
      <c r="AF3354" t="s">
        <v>226</v>
      </c>
      <c r="AG3354" t="s">
        <v>225</v>
      </c>
      <c r="AH3354" t="s">
        <v>225</v>
      </c>
      <c r="AI3354" t="s">
        <v>225</v>
      </c>
      <c r="AJ3354" t="s">
        <v>225</v>
      </c>
      <c r="AK3354" t="s">
        <v>225</v>
      </c>
      <c r="AL3354" t="s">
        <v>394</v>
      </c>
      <c r="AM3354" t="s">
        <v>394</v>
      </c>
      <c r="AN3354" t="s">
        <v>394</v>
      </c>
      <c r="AO3354" t="s">
        <v>394</v>
      </c>
      <c r="AP3354" t="s">
        <v>394</v>
      </c>
      <c r="AQ3354" s="286" t="s">
        <v>394</v>
      </c>
      <c r="AR3354" s="305"/>
      <c r="AS3354" s="235"/>
    </row>
    <row r="3355" spans="1:45" ht="21.6" x14ac:dyDescent="0.3">
      <c r="A3355" s="285">
        <v>122488</v>
      </c>
      <c r="B3355" s="286" t="s">
        <v>538</v>
      </c>
      <c r="C3355" t="s">
        <v>226</v>
      </c>
      <c r="D3355" t="s">
        <v>224</v>
      </c>
      <c r="E3355" t="s">
        <v>226</v>
      </c>
      <c r="F3355" t="s">
        <v>226</v>
      </c>
      <c r="G3355" t="s">
        <v>224</v>
      </c>
      <c r="H3355" t="s">
        <v>226</v>
      </c>
      <c r="I3355" t="s">
        <v>226</v>
      </c>
      <c r="J3355" t="s">
        <v>226</v>
      </c>
      <c r="K3355" t="s">
        <v>226</v>
      </c>
      <c r="L3355" t="s">
        <v>226</v>
      </c>
      <c r="M3355" t="s">
        <v>225</v>
      </c>
      <c r="N3355" t="s">
        <v>224</v>
      </c>
      <c r="O3355" t="s">
        <v>225</v>
      </c>
      <c r="P3355" t="s">
        <v>225</v>
      </c>
      <c r="Q3355" t="s">
        <v>226</v>
      </c>
      <c r="R3355" t="s">
        <v>224</v>
      </c>
      <c r="S3355" t="s">
        <v>226</v>
      </c>
      <c r="T3355" t="s">
        <v>224</v>
      </c>
      <c r="U3355" t="s">
        <v>226</v>
      </c>
      <c r="V3355" t="s">
        <v>224</v>
      </c>
      <c r="W3355" t="s">
        <v>224</v>
      </c>
      <c r="X3355" t="s">
        <v>224</v>
      </c>
      <c r="Y3355" t="s">
        <v>224</v>
      </c>
      <c r="Z3355" t="s">
        <v>226</v>
      </c>
      <c r="AA3355" t="s">
        <v>224</v>
      </c>
      <c r="AB3355" t="s">
        <v>226</v>
      </c>
      <c r="AC3355" t="s">
        <v>225</v>
      </c>
      <c r="AD3355" t="s">
        <v>225</v>
      </c>
      <c r="AE3355" t="s">
        <v>225</v>
      </c>
      <c r="AF3355" t="s">
        <v>226</v>
      </c>
      <c r="AG3355" t="s">
        <v>394</v>
      </c>
      <c r="AH3355" t="s">
        <v>394</v>
      </c>
      <c r="AI3355" t="s">
        <v>394</v>
      </c>
      <c r="AJ3355" t="s">
        <v>394</v>
      </c>
      <c r="AK3355" t="s">
        <v>394</v>
      </c>
      <c r="AL3355" t="s">
        <v>394</v>
      </c>
      <c r="AM3355" t="s">
        <v>394</v>
      </c>
      <c r="AN3355" t="s">
        <v>394</v>
      </c>
      <c r="AO3355" t="s">
        <v>394</v>
      </c>
      <c r="AP3355" t="s">
        <v>394</v>
      </c>
      <c r="AQ3355" s="286" t="s">
        <v>394</v>
      </c>
      <c r="AR3355" s="305"/>
      <c r="AS3355" s="235"/>
    </row>
    <row r="3356" spans="1:45" ht="21.6" x14ac:dyDescent="0.3">
      <c r="A3356" s="285">
        <v>122489</v>
      </c>
      <c r="B3356" s="286" t="s">
        <v>61</v>
      </c>
      <c r="C3356" t="s">
        <v>226</v>
      </c>
      <c r="D3356" t="s">
        <v>226</v>
      </c>
      <c r="E3356" t="s">
        <v>224</v>
      </c>
      <c r="F3356" t="s">
        <v>226</v>
      </c>
      <c r="G3356" t="s">
        <v>226</v>
      </c>
      <c r="H3356" t="s">
        <v>226</v>
      </c>
      <c r="I3356" t="s">
        <v>226</v>
      </c>
      <c r="J3356" t="s">
        <v>226</v>
      </c>
      <c r="K3356" t="s">
        <v>226</v>
      </c>
      <c r="L3356" t="s">
        <v>226</v>
      </c>
      <c r="M3356" t="s">
        <v>226</v>
      </c>
      <c r="N3356" t="s">
        <v>226</v>
      </c>
      <c r="O3356" t="s">
        <v>225</v>
      </c>
      <c r="P3356" t="s">
        <v>226</v>
      </c>
      <c r="Q3356" t="s">
        <v>226</v>
      </c>
      <c r="R3356" t="s">
        <v>225</v>
      </c>
      <c r="S3356" t="s">
        <v>225</v>
      </c>
      <c r="T3356" t="s">
        <v>226</v>
      </c>
      <c r="U3356" t="s">
        <v>225</v>
      </c>
      <c r="V3356" t="s">
        <v>226</v>
      </c>
      <c r="W3356" t="s">
        <v>226</v>
      </c>
      <c r="X3356" t="s">
        <v>226</v>
      </c>
      <c r="Y3356" t="s">
        <v>224</v>
      </c>
      <c r="Z3356" t="s">
        <v>226</v>
      </c>
      <c r="AA3356" t="s">
        <v>226</v>
      </c>
      <c r="AB3356" t="s">
        <v>226</v>
      </c>
      <c r="AC3356" t="s">
        <v>226</v>
      </c>
      <c r="AD3356" t="s">
        <v>224</v>
      </c>
      <c r="AE3356" t="s">
        <v>226</v>
      </c>
      <c r="AF3356" t="s">
        <v>226</v>
      </c>
      <c r="AG3356" t="s">
        <v>226</v>
      </c>
      <c r="AH3356" t="s">
        <v>226</v>
      </c>
      <c r="AI3356" t="s">
        <v>226</v>
      </c>
      <c r="AJ3356" t="s">
        <v>226</v>
      </c>
      <c r="AK3356" t="s">
        <v>226</v>
      </c>
      <c r="AL3356" t="s">
        <v>225</v>
      </c>
      <c r="AM3356" t="s">
        <v>225</v>
      </c>
      <c r="AN3356" t="s">
        <v>225</v>
      </c>
      <c r="AO3356" t="s">
        <v>225</v>
      </c>
      <c r="AP3356" t="s">
        <v>225</v>
      </c>
      <c r="AQ3356" s="286" t="s">
        <v>394</v>
      </c>
      <c r="AR3356" s="305"/>
      <c r="AS3356" s="235"/>
    </row>
    <row r="3357" spans="1:45" x14ac:dyDescent="0.3">
      <c r="A3357" s="285">
        <v>122490</v>
      </c>
      <c r="B3357" s="286" t="s">
        <v>539</v>
      </c>
      <c r="C3357" t="s">
        <v>995</v>
      </c>
      <c r="D3357" t="s">
        <v>995</v>
      </c>
      <c r="E3357" t="s">
        <v>995</v>
      </c>
      <c r="F3357" t="s">
        <v>995</v>
      </c>
      <c r="G3357" t="s">
        <v>995</v>
      </c>
      <c r="H3357" t="s">
        <v>995</v>
      </c>
      <c r="I3357" t="s">
        <v>995</v>
      </c>
      <c r="J3357" t="s">
        <v>995</v>
      </c>
      <c r="K3357" t="s">
        <v>995</v>
      </c>
      <c r="L3357" t="s">
        <v>995</v>
      </c>
      <c r="M3357" t="s">
        <v>995</v>
      </c>
      <c r="N3357" t="s">
        <v>995</v>
      </c>
      <c r="O3357" t="s">
        <v>995</v>
      </c>
      <c r="P3357" t="s">
        <v>995</v>
      </c>
      <c r="Q3357" t="s">
        <v>995</v>
      </c>
      <c r="R3357" t="s">
        <v>995</v>
      </c>
      <c r="S3357" t="s">
        <v>995</v>
      </c>
      <c r="T3357" t="s">
        <v>995</v>
      </c>
      <c r="U3357" t="s">
        <v>995</v>
      </c>
      <c r="V3357" t="s">
        <v>995</v>
      </c>
      <c r="W3357" t="s">
        <v>995</v>
      </c>
      <c r="X3357" t="s">
        <v>995</v>
      </c>
      <c r="Y3357" t="s">
        <v>995</v>
      </c>
      <c r="Z3357" t="s">
        <v>995</v>
      </c>
      <c r="AA3357" t="s">
        <v>995</v>
      </c>
      <c r="AB3357" t="s">
        <v>995</v>
      </c>
      <c r="AC3357" t="s">
        <v>995</v>
      </c>
      <c r="AD3357" t="s">
        <v>995</v>
      </c>
      <c r="AE3357" t="s">
        <v>995</v>
      </c>
      <c r="AF3357" t="s">
        <v>995</v>
      </c>
      <c r="AG3357" t="s">
        <v>995</v>
      </c>
      <c r="AH3357" t="s">
        <v>995</v>
      </c>
      <c r="AI3357" t="s">
        <v>995</v>
      </c>
      <c r="AJ3357" t="s">
        <v>995</v>
      </c>
      <c r="AK3357" t="s">
        <v>995</v>
      </c>
      <c r="AL3357" t="s">
        <v>995</v>
      </c>
      <c r="AM3357" t="s">
        <v>995</v>
      </c>
      <c r="AN3357" t="s">
        <v>995</v>
      </c>
      <c r="AO3357" t="s">
        <v>995</v>
      </c>
      <c r="AP3357" t="s">
        <v>995</v>
      </c>
      <c r="AQ3357" s="286" t="s">
        <v>855</v>
      </c>
    </row>
    <row r="3358" spans="1:45" ht="21.6" x14ac:dyDescent="0.3">
      <c r="A3358" s="285">
        <v>122491</v>
      </c>
      <c r="B3358" s="286" t="s">
        <v>61</v>
      </c>
      <c r="C3358" t="s">
        <v>226</v>
      </c>
      <c r="D3358" t="s">
        <v>226</v>
      </c>
      <c r="E3358" t="s">
        <v>226</v>
      </c>
      <c r="F3358" t="s">
        <v>226</v>
      </c>
      <c r="G3358" t="s">
        <v>226</v>
      </c>
      <c r="H3358" t="s">
        <v>226</v>
      </c>
      <c r="I3358" t="s">
        <v>226</v>
      </c>
      <c r="J3358" t="s">
        <v>226</v>
      </c>
      <c r="K3358" t="s">
        <v>226</v>
      </c>
      <c r="L3358" t="s">
        <v>226</v>
      </c>
      <c r="M3358" t="s">
        <v>226</v>
      </c>
      <c r="N3358" t="s">
        <v>224</v>
      </c>
      <c r="O3358" t="s">
        <v>224</v>
      </c>
      <c r="P3358" t="s">
        <v>226</v>
      </c>
      <c r="Q3358" t="s">
        <v>226</v>
      </c>
      <c r="R3358" t="s">
        <v>226</v>
      </c>
      <c r="S3358" t="s">
        <v>226</v>
      </c>
      <c r="T3358" t="s">
        <v>224</v>
      </c>
      <c r="U3358" t="s">
        <v>226</v>
      </c>
      <c r="V3358" t="s">
        <v>226</v>
      </c>
      <c r="W3358" t="s">
        <v>226</v>
      </c>
      <c r="X3358" t="s">
        <v>224</v>
      </c>
      <c r="Y3358" t="s">
        <v>224</v>
      </c>
      <c r="Z3358" t="s">
        <v>226</v>
      </c>
      <c r="AA3358" t="s">
        <v>224</v>
      </c>
      <c r="AB3358" t="s">
        <v>226</v>
      </c>
      <c r="AC3358" t="s">
        <v>224</v>
      </c>
      <c r="AD3358" t="s">
        <v>226</v>
      </c>
      <c r="AE3358" t="s">
        <v>226</v>
      </c>
      <c r="AF3358" t="s">
        <v>224</v>
      </c>
      <c r="AG3358" t="s">
        <v>226</v>
      </c>
      <c r="AH3358" t="s">
        <v>226</v>
      </c>
      <c r="AI3358" t="s">
        <v>226</v>
      </c>
      <c r="AJ3358" t="s">
        <v>226</v>
      </c>
      <c r="AK3358" t="s">
        <v>224</v>
      </c>
      <c r="AL3358" t="s">
        <v>225</v>
      </c>
      <c r="AM3358" t="s">
        <v>225</v>
      </c>
      <c r="AN3358" t="s">
        <v>225</v>
      </c>
      <c r="AO3358" t="s">
        <v>225</v>
      </c>
      <c r="AP3358" t="s">
        <v>226</v>
      </c>
      <c r="AQ3358" s="286" t="s">
        <v>394</v>
      </c>
      <c r="AR3358" s="305"/>
      <c r="AS3358" s="235"/>
    </row>
    <row r="3359" spans="1:45" x14ac:dyDescent="0.3">
      <c r="A3359" s="285">
        <v>122492</v>
      </c>
      <c r="B3359" s="286" t="s">
        <v>539</v>
      </c>
      <c r="C3359" t="s">
        <v>995</v>
      </c>
      <c r="D3359" t="s">
        <v>995</v>
      </c>
      <c r="E3359" t="s">
        <v>995</v>
      </c>
      <c r="F3359" t="s">
        <v>995</v>
      </c>
      <c r="G3359" t="s">
        <v>995</v>
      </c>
      <c r="H3359" t="s">
        <v>995</v>
      </c>
      <c r="I3359" t="s">
        <v>995</v>
      </c>
      <c r="J3359" t="s">
        <v>995</v>
      </c>
      <c r="K3359" t="s">
        <v>995</v>
      </c>
      <c r="L3359" t="s">
        <v>995</v>
      </c>
      <c r="M3359" t="s">
        <v>995</v>
      </c>
      <c r="N3359" t="s">
        <v>995</v>
      </c>
      <c r="O3359" t="s">
        <v>995</v>
      </c>
      <c r="P3359" t="s">
        <v>995</v>
      </c>
      <c r="Q3359" t="s">
        <v>995</v>
      </c>
      <c r="R3359" t="s">
        <v>995</v>
      </c>
      <c r="S3359" t="s">
        <v>995</v>
      </c>
      <c r="T3359" t="s">
        <v>995</v>
      </c>
      <c r="U3359" t="s">
        <v>995</v>
      </c>
      <c r="V3359" t="s">
        <v>995</v>
      </c>
      <c r="W3359" t="s">
        <v>995</v>
      </c>
      <c r="X3359" t="s">
        <v>995</v>
      </c>
      <c r="Y3359" t="s">
        <v>995</v>
      </c>
      <c r="Z3359" t="s">
        <v>995</v>
      </c>
      <c r="AA3359" t="s">
        <v>995</v>
      </c>
      <c r="AB3359" t="s">
        <v>995</v>
      </c>
      <c r="AC3359" t="s">
        <v>995</v>
      </c>
      <c r="AD3359" t="s">
        <v>995</v>
      </c>
      <c r="AE3359" t="s">
        <v>995</v>
      </c>
      <c r="AF3359" t="s">
        <v>995</v>
      </c>
      <c r="AG3359" t="s">
        <v>995</v>
      </c>
      <c r="AH3359" t="s">
        <v>995</v>
      </c>
      <c r="AI3359" t="s">
        <v>995</v>
      </c>
      <c r="AJ3359" t="s">
        <v>995</v>
      </c>
      <c r="AK3359" t="s">
        <v>995</v>
      </c>
      <c r="AL3359" t="s">
        <v>995</v>
      </c>
      <c r="AM3359" t="s">
        <v>995</v>
      </c>
      <c r="AN3359" t="s">
        <v>995</v>
      </c>
      <c r="AO3359" t="s">
        <v>995</v>
      </c>
      <c r="AP3359" t="s">
        <v>995</v>
      </c>
      <c r="AQ3359" s="286" t="s">
        <v>855</v>
      </c>
    </row>
    <row r="3360" spans="1:45" x14ac:dyDescent="0.3">
      <c r="A3360" s="285">
        <v>122493</v>
      </c>
      <c r="B3360" s="286" t="s">
        <v>540</v>
      </c>
      <c r="C3360" t="s">
        <v>995</v>
      </c>
      <c r="D3360" t="s">
        <v>995</v>
      </c>
      <c r="E3360" t="s">
        <v>995</v>
      </c>
      <c r="F3360" t="s">
        <v>995</v>
      </c>
      <c r="G3360" t="s">
        <v>995</v>
      </c>
      <c r="H3360" t="s">
        <v>995</v>
      </c>
      <c r="I3360" t="s">
        <v>995</v>
      </c>
      <c r="J3360" t="s">
        <v>995</v>
      </c>
      <c r="K3360" t="s">
        <v>995</v>
      </c>
      <c r="L3360" t="s">
        <v>995</v>
      </c>
      <c r="M3360" t="s">
        <v>995</v>
      </c>
      <c r="N3360" t="s">
        <v>995</v>
      </c>
      <c r="O3360" t="s">
        <v>995</v>
      </c>
      <c r="P3360" t="s">
        <v>995</v>
      </c>
      <c r="Q3360" t="s">
        <v>995</v>
      </c>
      <c r="R3360" t="s">
        <v>995</v>
      </c>
      <c r="S3360" t="s">
        <v>995</v>
      </c>
      <c r="T3360" t="s">
        <v>995</v>
      </c>
      <c r="U3360" t="s">
        <v>995</v>
      </c>
      <c r="V3360" t="s">
        <v>995</v>
      </c>
      <c r="W3360" t="s">
        <v>995</v>
      </c>
      <c r="X3360" t="s">
        <v>995</v>
      </c>
      <c r="Y3360" t="s">
        <v>995</v>
      </c>
      <c r="Z3360" t="s">
        <v>995</v>
      </c>
      <c r="AA3360" t="s">
        <v>995</v>
      </c>
      <c r="AB3360" t="s">
        <v>995</v>
      </c>
      <c r="AC3360" t="s">
        <v>995</v>
      </c>
      <c r="AD3360" t="s">
        <v>995</v>
      </c>
      <c r="AE3360" t="s">
        <v>995</v>
      </c>
      <c r="AF3360" t="s">
        <v>995</v>
      </c>
      <c r="AG3360" t="s">
        <v>995</v>
      </c>
      <c r="AH3360" t="s">
        <v>995</v>
      </c>
      <c r="AI3360" t="s">
        <v>995</v>
      </c>
      <c r="AJ3360" t="s">
        <v>995</v>
      </c>
      <c r="AK3360" t="s">
        <v>995</v>
      </c>
      <c r="AL3360" t="s">
        <v>995</v>
      </c>
      <c r="AM3360" t="s">
        <v>995</v>
      </c>
      <c r="AN3360" t="s">
        <v>995</v>
      </c>
      <c r="AO3360" t="s">
        <v>995</v>
      </c>
      <c r="AP3360" t="s">
        <v>995</v>
      </c>
      <c r="AQ3360" s="286" t="s">
        <v>855</v>
      </c>
    </row>
    <row r="3361" spans="1:45" ht="21.6" x14ac:dyDescent="0.3">
      <c r="A3361" s="285">
        <v>122494</v>
      </c>
      <c r="B3361" s="286" t="s">
        <v>538</v>
      </c>
      <c r="C3361" t="s">
        <v>226</v>
      </c>
      <c r="D3361" t="s">
        <v>224</v>
      </c>
      <c r="E3361" t="s">
        <v>224</v>
      </c>
      <c r="F3361" t="s">
        <v>224</v>
      </c>
      <c r="G3361" t="s">
        <v>226</v>
      </c>
      <c r="H3361" t="s">
        <v>226</v>
      </c>
      <c r="I3361" t="s">
        <v>226</v>
      </c>
      <c r="J3361" t="s">
        <v>226</v>
      </c>
      <c r="K3361" t="s">
        <v>226</v>
      </c>
      <c r="L3361" t="s">
        <v>226</v>
      </c>
      <c r="M3361" t="s">
        <v>224</v>
      </c>
      <c r="N3361" t="s">
        <v>224</v>
      </c>
      <c r="O3361" t="s">
        <v>224</v>
      </c>
      <c r="P3361" t="s">
        <v>224</v>
      </c>
      <c r="Q3361" t="s">
        <v>224</v>
      </c>
      <c r="R3361" t="s">
        <v>224</v>
      </c>
      <c r="S3361" t="s">
        <v>226</v>
      </c>
      <c r="T3361" t="s">
        <v>224</v>
      </c>
      <c r="U3361" t="s">
        <v>225</v>
      </c>
      <c r="V3361" t="s">
        <v>226</v>
      </c>
      <c r="W3361" t="s">
        <v>225</v>
      </c>
      <c r="X3361" t="s">
        <v>226</v>
      </c>
      <c r="Y3361" t="s">
        <v>225</v>
      </c>
      <c r="Z3361" t="s">
        <v>225</v>
      </c>
      <c r="AA3361" t="s">
        <v>226</v>
      </c>
      <c r="AB3361" t="s">
        <v>394</v>
      </c>
      <c r="AC3361" t="s">
        <v>394</v>
      </c>
      <c r="AD3361" t="s">
        <v>394</v>
      </c>
      <c r="AE3361" t="s">
        <v>394</v>
      </c>
      <c r="AF3361" t="s">
        <v>394</v>
      </c>
      <c r="AG3361" t="s">
        <v>394</v>
      </c>
      <c r="AH3361" t="s">
        <v>394</v>
      </c>
      <c r="AI3361" t="s">
        <v>394</v>
      </c>
      <c r="AJ3361" t="s">
        <v>394</v>
      </c>
      <c r="AK3361" t="s">
        <v>394</v>
      </c>
      <c r="AL3361" t="s">
        <v>394</v>
      </c>
      <c r="AM3361" t="s">
        <v>394</v>
      </c>
      <c r="AN3361" t="s">
        <v>394</v>
      </c>
      <c r="AO3361" t="s">
        <v>394</v>
      </c>
      <c r="AP3361" t="s">
        <v>394</v>
      </c>
      <c r="AQ3361" s="286" t="s">
        <v>394</v>
      </c>
      <c r="AR3361" s="305"/>
      <c r="AS3361" s="235"/>
    </row>
    <row r="3362" spans="1:45" x14ac:dyDescent="0.3">
      <c r="A3362" s="285">
        <v>122495</v>
      </c>
      <c r="B3362" s="286" t="s">
        <v>539</v>
      </c>
      <c r="C3362" t="s">
        <v>995</v>
      </c>
      <c r="D3362" t="s">
        <v>995</v>
      </c>
      <c r="E3362" t="s">
        <v>995</v>
      </c>
      <c r="F3362" t="s">
        <v>995</v>
      </c>
      <c r="G3362" t="s">
        <v>995</v>
      </c>
      <c r="H3362" t="s">
        <v>995</v>
      </c>
      <c r="I3362" t="s">
        <v>995</v>
      </c>
      <c r="J3362" t="s">
        <v>995</v>
      </c>
      <c r="K3362" t="s">
        <v>995</v>
      </c>
      <c r="L3362" t="s">
        <v>995</v>
      </c>
      <c r="M3362" t="s">
        <v>995</v>
      </c>
      <c r="N3362" t="s">
        <v>995</v>
      </c>
      <c r="O3362" t="s">
        <v>995</v>
      </c>
      <c r="P3362" t="s">
        <v>995</v>
      </c>
      <c r="Q3362" t="s">
        <v>995</v>
      </c>
      <c r="R3362" t="s">
        <v>995</v>
      </c>
      <c r="S3362" t="s">
        <v>995</v>
      </c>
      <c r="T3362" t="s">
        <v>995</v>
      </c>
      <c r="U3362" t="s">
        <v>995</v>
      </c>
      <c r="V3362" t="s">
        <v>995</v>
      </c>
      <c r="W3362" t="s">
        <v>995</v>
      </c>
      <c r="X3362" t="s">
        <v>995</v>
      </c>
      <c r="Y3362" t="s">
        <v>995</v>
      </c>
      <c r="Z3362" t="s">
        <v>995</v>
      </c>
      <c r="AA3362" t="s">
        <v>995</v>
      </c>
      <c r="AB3362" t="s">
        <v>995</v>
      </c>
      <c r="AC3362" t="s">
        <v>995</v>
      </c>
      <c r="AD3362" t="s">
        <v>995</v>
      </c>
      <c r="AE3362" t="s">
        <v>995</v>
      </c>
      <c r="AF3362" t="s">
        <v>995</v>
      </c>
      <c r="AG3362" t="s">
        <v>995</v>
      </c>
      <c r="AH3362" t="s">
        <v>995</v>
      </c>
      <c r="AI3362" t="s">
        <v>995</v>
      </c>
      <c r="AJ3362" t="s">
        <v>995</v>
      </c>
      <c r="AK3362" t="s">
        <v>995</v>
      </c>
      <c r="AL3362" t="s">
        <v>995</v>
      </c>
      <c r="AM3362" t="s">
        <v>995</v>
      </c>
      <c r="AN3362" t="s">
        <v>995</v>
      </c>
      <c r="AO3362" t="s">
        <v>995</v>
      </c>
      <c r="AP3362" t="s">
        <v>995</v>
      </c>
      <c r="AQ3362" s="286" t="s">
        <v>855</v>
      </c>
    </row>
    <row r="3363" spans="1:45" x14ac:dyDescent="0.3">
      <c r="A3363" s="285">
        <v>122497</v>
      </c>
      <c r="B3363" s="286" t="s">
        <v>539</v>
      </c>
      <c r="C3363" t="s">
        <v>995</v>
      </c>
      <c r="D3363" t="s">
        <v>995</v>
      </c>
      <c r="E3363" t="s">
        <v>995</v>
      </c>
      <c r="F3363" t="s">
        <v>995</v>
      </c>
      <c r="G3363" t="s">
        <v>995</v>
      </c>
      <c r="H3363" t="s">
        <v>995</v>
      </c>
      <c r="I3363" t="s">
        <v>995</v>
      </c>
      <c r="J3363" t="s">
        <v>995</v>
      </c>
      <c r="K3363" t="s">
        <v>995</v>
      </c>
      <c r="L3363" t="s">
        <v>995</v>
      </c>
      <c r="M3363" t="s">
        <v>995</v>
      </c>
      <c r="N3363" t="s">
        <v>995</v>
      </c>
      <c r="O3363" t="s">
        <v>995</v>
      </c>
      <c r="P3363" t="s">
        <v>995</v>
      </c>
      <c r="Q3363" t="s">
        <v>995</v>
      </c>
      <c r="R3363" t="s">
        <v>995</v>
      </c>
      <c r="S3363" t="s">
        <v>995</v>
      </c>
      <c r="T3363" t="s">
        <v>995</v>
      </c>
      <c r="U3363" t="s">
        <v>995</v>
      </c>
      <c r="V3363" t="s">
        <v>995</v>
      </c>
      <c r="W3363" t="s">
        <v>995</v>
      </c>
      <c r="X3363" t="s">
        <v>995</v>
      </c>
      <c r="Y3363" t="s">
        <v>995</v>
      </c>
      <c r="Z3363" t="s">
        <v>995</v>
      </c>
      <c r="AA3363" t="s">
        <v>995</v>
      </c>
      <c r="AB3363" t="s">
        <v>995</v>
      </c>
      <c r="AC3363" t="s">
        <v>995</v>
      </c>
      <c r="AD3363" t="s">
        <v>995</v>
      </c>
      <c r="AE3363" t="s">
        <v>995</v>
      </c>
      <c r="AF3363" t="s">
        <v>995</v>
      </c>
      <c r="AG3363" t="s">
        <v>995</v>
      </c>
      <c r="AH3363" t="s">
        <v>995</v>
      </c>
      <c r="AI3363" t="s">
        <v>995</v>
      </c>
      <c r="AJ3363" t="s">
        <v>995</v>
      </c>
      <c r="AK3363" t="s">
        <v>995</v>
      </c>
      <c r="AL3363" t="s">
        <v>995</v>
      </c>
      <c r="AM3363" t="s">
        <v>995</v>
      </c>
      <c r="AN3363" t="s">
        <v>995</v>
      </c>
      <c r="AO3363" t="s">
        <v>995</v>
      </c>
      <c r="AP3363" t="s">
        <v>995</v>
      </c>
      <c r="AQ3363" s="286" t="s">
        <v>855</v>
      </c>
    </row>
    <row r="3364" spans="1:45" x14ac:dyDescent="0.3">
      <c r="A3364" s="285">
        <v>122498</v>
      </c>
      <c r="B3364" s="286" t="s">
        <v>539</v>
      </c>
      <c r="C3364" t="s">
        <v>995</v>
      </c>
      <c r="D3364" t="s">
        <v>995</v>
      </c>
      <c r="E3364" t="s">
        <v>995</v>
      </c>
      <c r="F3364" t="s">
        <v>995</v>
      </c>
      <c r="G3364" t="s">
        <v>995</v>
      </c>
      <c r="H3364" t="s">
        <v>995</v>
      </c>
      <c r="I3364" t="s">
        <v>995</v>
      </c>
      <c r="J3364" t="s">
        <v>995</v>
      </c>
      <c r="K3364" t="s">
        <v>995</v>
      </c>
      <c r="L3364" t="s">
        <v>995</v>
      </c>
      <c r="M3364" t="s">
        <v>995</v>
      </c>
      <c r="N3364" t="s">
        <v>995</v>
      </c>
      <c r="O3364" t="s">
        <v>995</v>
      </c>
      <c r="P3364" t="s">
        <v>995</v>
      </c>
      <c r="Q3364" t="s">
        <v>995</v>
      </c>
      <c r="R3364" t="s">
        <v>995</v>
      </c>
      <c r="S3364" t="s">
        <v>995</v>
      </c>
      <c r="T3364" t="s">
        <v>995</v>
      </c>
      <c r="U3364" t="s">
        <v>995</v>
      </c>
      <c r="V3364" t="s">
        <v>995</v>
      </c>
      <c r="W3364" t="s">
        <v>995</v>
      </c>
      <c r="X3364" t="s">
        <v>995</v>
      </c>
      <c r="Y3364" t="s">
        <v>995</v>
      </c>
      <c r="Z3364" t="s">
        <v>995</v>
      </c>
      <c r="AA3364" t="s">
        <v>995</v>
      </c>
      <c r="AB3364" t="s">
        <v>995</v>
      </c>
      <c r="AC3364" t="s">
        <v>995</v>
      </c>
      <c r="AD3364" t="s">
        <v>995</v>
      </c>
      <c r="AE3364" t="s">
        <v>995</v>
      </c>
      <c r="AF3364" t="s">
        <v>995</v>
      </c>
      <c r="AG3364" t="s">
        <v>995</v>
      </c>
      <c r="AH3364" t="s">
        <v>995</v>
      </c>
      <c r="AI3364" t="s">
        <v>995</v>
      </c>
      <c r="AJ3364" t="s">
        <v>995</v>
      </c>
      <c r="AK3364" t="s">
        <v>995</v>
      </c>
      <c r="AL3364" t="s">
        <v>995</v>
      </c>
      <c r="AM3364" t="s">
        <v>995</v>
      </c>
      <c r="AN3364" t="s">
        <v>995</v>
      </c>
      <c r="AO3364" t="s">
        <v>995</v>
      </c>
      <c r="AP3364" t="s">
        <v>995</v>
      </c>
      <c r="AQ3364" s="286" t="s">
        <v>855</v>
      </c>
    </row>
    <row r="3365" spans="1:45" ht="21.6" x14ac:dyDescent="0.3">
      <c r="A3365" s="285">
        <v>122499</v>
      </c>
      <c r="B3365" s="286" t="s">
        <v>61</v>
      </c>
      <c r="C3365" t="s">
        <v>226</v>
      </c>
      <c r="D3365" t="s">
        <v>226</v>
      </c>
      <c r="E3365" t="s">
        <v>226</v>
      </c>
      <c r="F3365" t="s">
        <v>226</v>
      </c>
      <c r="G3365" t="s">
        <v>226</v>
      </c>
      <c r="H3365" t="s">
        <v>226</v>
      </c>
      <c r="I3365" t="s">
        <v>226</v>
      </c>
      <c r="J3365" t="s">
        <v>226</v>
      </c>
      <c r="K3365" t="s">
        <v>226</v>
      </c>
      <c r="L3365" t="s">
        <v>226</v>
      </c>
      <c r="M3365" t="s">
        <v>226</v>
      </c>
      <c r="N3365" t="s">
        <v>226</v>
      </c>
      <c r="O3365" t="s">
        <v>226</v>
      </c>
      <c r="P3365" t="s">
        <v>226</v>
      </c>
      <c r="Q3365" t="s">
        <v>226</v>
      </c>
      <c r="R3365" t="s">
        <v>226</v>
      </c>
      <c r="S3365" t="s">
        <v>226</v>
      </c>
      <c r="T3365" t="s">
        <v>226</v>
      </c>
      <c r="U3365" t="s">
        <v>226</v>
      </c>
      <c r="V3365" t="s">
        <v>226</v>
      </c>
      <c r="W3365" t="s">
        <v>226</v>
      </c>
      <c r="X3365" t="s">
        <v>226</v>
      </c>
      <c r="Y3365" t="s">
        <v>226</v>
      </c>
      <c r="Z3365" t="s">
        <v>226</v>
      </c>
      <c r="AA3365" t="s">
        <v>224</v>
      </c>
      <c r="AB3365" t="s">
        <v>226</v>
      </c>
      <c r="AC3365" t="s">
        <v>226</v>
      </c>
      <c r="AD3365" t="s">
        <v>226</v>
      </c>
      <c r="AE3365" t="s">
        <v>226</v>
      </c>
      <c r="AF3365" t="s">
        <v>224</v>
      </c>
      <c r="AG3365" t="s">
        <v>226</v>
      </c>
      <c r="AH3365" t="s">
        <v>226</v>
      </c>
      <c r="AI3365" t="s">
        <v>226</v>
      </c>
      <c r="AJ3365" t="s">
        <v>226</v>
      </c>
      <c r="AK3365" t="s">
        <v>224</v>
      </c>
      <c r="AL3365" t="s">
        <v>225</v>
      </c>
      <c r="AM3365" t="s">
        <v>226</v>
      </c>
      <c r="AN3365" t="s">
        <v>225</v>
      </c>
      <c r="AO3365" t="s">
        <v>226</v>
      </c>
      <c r="AP3365" t="s">
        <v>226</v>
      </c>
      <c r="AQ3365" s="286" t="s">
        <v>394</v>
      </c>
      <c r="AR3365" s="305"/>
      <c r="AS3365" s="235"/>
    </row>
    <row r="3366" spans="1:45" ht="21.6" x14ac:dyDescent="0.3">
      <c r="A3366" s="285">
        <v>122500</v>
      </c>
      <c r="B3366" s="286" t="s">
        <v>538</v>
      </c>
      <c r="C3366" t="s">
        <v>226</v>
      </c>
      <c r="D3366" t="s">
        <v>224</v>
      </c>
      <c r="E3366" t="s">
        <v>226</v>
      </c>
      <c r="F3366" t="s">
        <v>224</v>
      </c>
      <c r="G3366" t="s">
        <v>226</v>
      </c>
      <c r="H3366" t="s">
        <v>226</v>
      </c>
      <c r="I3366" t="s">
        <v>226</v>
      </c>
      <c r="J3366" t="s">
        <v>226</v>
      </c>
      <c r="K3366" t="s">
        <v>226</v>
      </c>
      <c r="L3366" t="s">
        <v>224</v>
      </c>
      <c r="M3366" t="s">
        <v>226</v>
      </c>
      <c r="N3366" t="s">
        <v>226</v>
      </c>
      <c r="O3366" t="s">
        <v>226</v>
      </c>
      <c r="P3366" t="s">
        <v>224</v>
      </c>
      <c r="Q3366" t="s">
        <v>226</v>
      </c>
      <c r="R3366" t="s">
        <v>226</v>
      </c>
      <c r="S3366" t="s">
        <v>226</v>
      </c>
      <c r="T3366" t="s">
        <v>224</v>
      </c>
      <c r="U3366" t="s">
        <v>226</v>
      </c>
      <c r="V3366" t="s">
        <v>226</v>
      </c>
      <c r="W3366" t="s">
        <v>226</v>
      </c>
      <c r="X3366" t="s">
        <v>225</v>
      </c>
      <c r="Y3366" t="s">
        <v>226</v>
      </c>
      <c r="Z3366" t="s">
        <v>225</v>
      </c>
      <c r="AA3366" t="s">
        <v>226</v>
      </c>
      <c r="AB3366" t="s">
        <v>226</v>
      </c>
      <c r="AC3366" t="s">
        <v>226</v>
      </c>
      <c r="AD3366" t="s">
        <v>226</v>
      </c>
      <c r="AE3366" t="s">
        <v>225</v>
      </c>
      <c r="AF3366" t="s">
        <v>225</v>
      </c>
      <c r="AG3366" t="s">
        <v>394</v>
      </c>
      <c r="AH3366" t="s">
        <v>394</v>
      </c>
      <c r="AI3366" t="s">
        <v>394</v>
      </c>
      <c r="AJ3366" t="s">
        <v>394</v>
      </c>
      <c r="AK3366" t="s">
        <v>394</v>
      </c>
      <c r="AL3366" t="s">
        <v>394</v>
      </c>
      <c r="AM3366" t="s">
        <v>394</v>
      </c>
      <c r="AN3366" t="s">
        <v>394</v>
      </c>
      <c r="AO3366" t="s">
        <v>394</v>
      </c>
      <c r="AP3366" t="s">
        <v>394</v>
      </c>
      <c r="AQ3366" s="286" t="s">
        <v>394</v>
      </c>
      <c r="AR3366" s="305"/>
      <c r="AS3366" s="235"/>
    </row>
    <row r="3367" spans="1:45" ht="21.6" x14ac:dyDescent="0.3">
      <c r="A3367" s="285">
        <v>122501</v>
      </c>
      <c r="B3367" s="286" t="s">
        <v>8485</v>
      </c>
      <c r="C3367" t="s">
        <v>226</v>
      </c>
      <c r="D3367" t="s">
        <v>224</v>
      </c>
      <c r="E3367" t="s">
        <v>224</v>
      </c>
      <c r="F3367" t="s">
        <v>226</v>
      </c>
      <c r="G3367" t="s">
        <v>226</v>
      </c>
      <c r="H3367" t="s">
        <v>226</v>
      </c>
      <c r="I3367" t="s">
        <v>226</v>
      </c>
      <c r="J3367" t="s">
        <v>226</v>
      </c>
      <c r="K3367" t="s">
        <v>226</v>
      </c>
      <c r="L3367" t="s">
        <v>226</v>
      </c>
      <c r="M3367" t="s">
        <v>226</v>
      </c>
      <c r="N3367" t="s">
        <v>224</v>
      </c>
      <c r="O3367" t="s">
        <v>226</v>
      </c>
      <c r="P3367" t="s">
        <v>226</v>
      </c>
      <c r="Q3367" t="s">
        <v>226</v>
      </c>
      <c r="R3367" t="s">
        <v>225</v>
      </c>
      <c r="S3367" t="s">
        <v>226</v>
      </c>
      <c r="T3367" t="s">
        <v>224</v>
      </c>
      <c r="U3367" t="s">
        <v>224</v>
      </c>
      <c r="V3367" t="s">
        <v>226</v>
      </c>
      <c r="W3367" t="s">
        <v>224</v>
      </c>
      <c r="X3367" t="s">
        <v>224</v>
      </c>
      <c r="Y3367" t="s">
        <v>224</v>
      </c>
      <c r="Z3367" t="s">
        <v>226</v>
      </c>
      <c r="AA3367" t="s">
        <v>226</v>
      </c>
      <c r="AB3367" t="s">
        <v>224</v>
      </c>
      <c r="AC3367" t="s">
        <v>226</v>
      </c>
      <c r="AD3367" t="s">
        <v>226</v>
      </c>
      <c r="AE3367" t="s">
        <v>224</v>
      </c>
      <c r="AF3367" t="s">
        <v>224</v>
      </c>
      <c r="AG3367" t="s">
        <v>226</v>
      </c>
      <c r="AH3367" t="s">
        <v>226</v>
      </c>
      <c r="AI3367" t="s">
        <v>226</v>
      </c>
      <c r="AJ3367" t="s">
        <v>226</v>
      </c>
      <c r="AK3367" t="s">
        <v>226</v>
      </c>
      <c r="AL3367" t="s">
        <v>225</v>
      </c>
      <c r="AM3367" t="s">
        <v>225</v>
      </c>
      <c r="AN3367" t="s">
        <v>225</v>
      </c>
      <c r="AO3367" t="s">
        <v>225</v>
      </c>
      <c r="AP3367" t="s">
        <v>225</v>
      </c>
      <c r="AQ3367" s="286" t="s">
        <v>394</v>
      </c>
      <c r="AR3367" s="305"/>
      <c r="AS3367" s="235"/>
    </row>
    <row r="3368" spans="1:45" x14ac:dyDescent="0.3">
      <c r="A3368" s="285">
        <v>122502</v>
      </c>
      <c r="B3368" s="286" t="s">
        <v>539</v>
      </c>
      <c r="C3368" t="s">
        <v>995</v>
      </c>
      <c r="D3368" t="s">
        <v>995</v>
      </c>
      <c r="E3368" t="s">
        <v>995</v>
      </c>
      <c r="F3368" t="s">
        <v>995</v>
      </c>
      <c r="G3368" t="s">
        <v>995</v>
      </c>
      <c r="H3368" t="s">
        <v>995</v>
      </c>
      <c r="I3368" t="s">
        <v>995</v>
      </c>
      <c r="J3368" t="s">
        <v>995</v>
      </c>
      <c r="K3368" t="s">
        <v>995</v>
      </c>
      <c r="L3368" t="s">
        <v>995</v>
      </c>
      <c r="M3368" t="s">
        <v>995</v>
      </c>
      <c r="N3368" t="s">
        <v>995</v>
      </c>
      <c r="O3368" t="s">
        <v>995</v>
      </c>
      <c r="P3368" t="s">
        <v>995</v>
      </c>
      <c r="Q3368" t="s">
        <v>995</v>
      </c>
      <c r="R3368" t="s">
        <v>995</v>
      </c>
      <c r="S3368" t="s">
        <v>995</v>
      </c>
      <c r="T3368" t="s">
        <v>995</v>
      </c>
      <c r="U3368" t="s">
        <v>995</v>
      </c>
      <c r="V3368" t="s">
        <v>995</v>
      </c>
      <c r="W3368" t="s">
        <v>995</v>
      </c>
      <c r="X3368" t="s">
        <v>995</v>
      </c>
      <c r="Y3368" t="s">
        <v>995</v>
      </c>
      <c r="Z3368" t="s">
        <v>995</v>
      </c>
      <c r="AA3368" t="s">
        <v>995</v>
      </c>
      <c r="AB3368" t="s">
        <v>995</v>
      </c>
      <c r="AC3368" t="s">
        <v>995</v>
      </c>
      <c r="AD3368" t="s">
        <v>995</v>
      </c>
      <c r="AE3368" t="s">
        <v>995</v>
      </c>
      <c r="AF3368" t="s">
        <v>995</v>
      </c>
      <c r="AG3368" t="s">
        <v>995</v>
      </c>
      <c r="AH3368" t="s">
        <v>995</v>
      </c>
      <c r="AI3368" t="s">
        <v>995</v>
      </c>
      <c r="AJ3368" t="s">
        <v>995</v>
      </c>
      <c r="AK3368" t="s">
        <v>995</v>
      </c>
      <c r="AL3368" t="s">
        <v>995</v>
      </c>
      <c r="AM3368" t="s">
        <v>995</v>
      </c>
      <c r="AN3368" t="s">
        <v>995</v>
      </c>
      <c r="AO3368" t="s">
        <v>995</v>
      </c>
      <c r="AP3368" t="s">
        <v>995</v>
      </c>
      <c r="AQ3368" s="286" t="s">
        <v>855</v>
      </c>
    </row>
    <row r="3369" spans="1:45" x14ac:dyDescent="0.3">
      <c r="A3369" s="285">
        <v>122503</v>
      </c>
      <c r="B3369" s="286" t="s">
        <v>539</v>
      </c>
      <c r="C3369" t="s">
        <v>995</v>
      </c>
      <c r="D3369" t="s">
        <v>995</v>
      </c>
      <c r="E3369" t="s">
        <v>995</v>
      </c>
      <c r="F3369" t="s">
        <v>995</v>
      </c>
      <c r="G3369" t="s">
        <v>995</v>
      </c>
      <c r="H3369" t="s">
        <v>995</v>
      </c>
      <c r="I3369" t="s">
        <v>995</v>
      </c>
      <c r="J3369" t="s">
        <v>995</v>
      </c>
      <c r="K3369" t="s">
        <v>995</v>
      </c>
      <c r="L3369" t="s">
        <v>995</v>
      </c>
      <c r="M3369" t="s">
        <v>995</v>
      </c>
      <c r="N3369" t="s">
        <v>995</v>
      </c>
      <c r="O3369" t="s">
        <v>995</v>
      </c>
      <c r="P3369" t="s">
        <v>995</v>
      </c>
      <c r="Q3369" t="s">
        <v>995</v>
      </c>
      <c r="R3369" t="s">
        <v>995</v>
      </c>
      <c r="S3369" t="s">
        <v>995</v>
      </c>
      <c r="T3369" t="s">
        <v>995</v>
      </c>
      <c r="U3369" t="s">
        <v>995</v>
      </c>
      <c r="V3369" t="s">
        <v>995</v>
      </c>
      <c r="W3369" t="s">
        <v>995</v>
      </c>
      <c r="X3369" t="s">
        <v>995</v>
      </c>
      <c r="Y3369" t="s">
        <v>995</v>
      </c>
      <c r="Z3369" t="s">
        <v>995</v>
      </c>
      <c r="AA3369" t="s">
        <v>995</v>
      </c>
      <c r="AB3369" t="s">
        <v>995</v>
      </c>
      <c r="AC3369" t="s">
        <v>995</v>
      </c>
      <c r="AD3369" t="s">
        <v>995</v>
      </c>
      <c r="AE3369" t="s">
        <v>995</v>
      </c>
      <c r="AF3369" t="s">
        <v>995</v>
      </c>
      <c r="AG3369" t="s">
        <v>995</v>
      </c>
      <c r="AH3369" t="s">
        <v>995</v>
      </c>
      <c r="AI3369" t="s">
        <v>995</v>
      </c>
      <c r="AJ3369" t="s">
        <v>995</v>
      </c>
      <c r="AK3369" t="s">
        <v>995</v>
      </c>
      <c r="AL3369" t="s">
        <v>995</v>
      </c>
      <c r="AM3369" t="s">
        <v>995</v>
      </c>
      <c r="AN3369" t="s">
        <v>995</v>
      </c>
      <c r="AO3369" t="s">
        <v>995</v>
      </c>
      <c r="AP3369" t="s">
        <v>995</v>
      </c>
      <c r="AQ3369" s="286" t="s">
        <v>855</v>
      </c>
    </row>
    <row r="3370" spans="1:45" ht="21.6" x14ac:dyDescent="0.3">
      <c r="A3370" s="285">
        <v>122504</v>
      </c>
      <c r="B3370" s="286" t="s">
        <v>61</v>
      </c>
      <c r="C3370" t="s">
        <v>226</v>
      </c>
      <c r="D3370" t="s">
        <v>226</v>
      </c>
      <c r="E3370" t="s">
        <v>226</v>
      </c>
      <c r="F3370" t="s">
        <v>226</v>
      </c>
      <c r="G3370" t="s">
        <v>226</v>
      </c>
      <c r="H3370" t="s">
        <v>226</v>
      </c>
      <c r="I3370" t="s">
        <v>226</v>
      </c>
      <c r="J3370" t="s">
        <v>226</v>
      </c>
      <c r="K3370" t="s">
        <v>226</v>
      </c>
      <c r="L3370" t="s">
        <v>226</v>
      </c>
      <c r="M3370" t="s">
        <v>224</v>
      </c>
      <c r="N3370" t="s">
        <v>226</v>
      </c>
      <c r="O3370" t="s">
        <v>224</v>
      </c>
      <c r="P3370" t="s">
        <v>226</v>
      </c>
      <c r="Q3370" t="s">
        <v>226</v>
      </c>
      <c r="R3370" t="s">
        <v>224</v>
      </c>
      <c r="S3370" t="s">
        <v>226</v>
      </c>
      <c r="T3370" t="s">
        <v>226</v>
      </c>
      <c r="U3370" t="s">
        <v>226</v>
      </c>
      <c r="V3370" t="s">
        <v>226</v>
      </c>
      <c r="W3370" t="s">
        <v>226</v>
      </c>
      <c r="X3370" t="s">
        <v>224</v>
      </c>
      <c r="Y3370" t="s">
        <v>224</v>
      </c>
      <c r="Z3370" t="s">
        <v>226</v>
      </c>
      <c r="AA3370" t="s">
        <v>224</v>
      </c>
      <c r="AB3370" t="s">
        <v>226</v>
      </c>
      <c r="AC3370" t="s">
        <v>226</v>
      </c>
      <c r="AD3370" t="s">
        <v>226</v>
      </c>
      <c r="AE3370" t="s">
        <v>224</v>
      </c>
      <c r="AF3370" t="s">
        <v>224</v>
      </c>
      <c r="AG3370" t="s">
        <v>226</v>
      </c>
      <c r="AH3370" t="s">
        <v>226</v>
      </c>
      <c r="AI3370" t="s">
        <v>226</v>
      </c>
      <c r="AJ3370" t="s">
        <v>226</v>
      </c>
      <c r="AK3370" t="s">
        <v>226</v>
      </c>
      <c r="AL3370" t="s">
        <v>225</v>
      </c>
      <c r="AM3370" t="s">
        <v>225</v>
      </c>
      <c r="AN3370" t="s">
        <v>225</v>
      </c>
      <c r="AO3370" t="s">
        <v>225</v>
      </c>
      <c r="AP3370" t="s">
        <v>225</v>
      </c>
      <c r="AQ3370" s="286" t="s">
        <v>394</v>
      </c>
      <c r="AR3370" s="305"/>
      <c r="AS3370" s="235"/>
    </row>
    <row r="3371" spans="1:45" ht="21.6" x14ac:dyDescent="0.3">
      <c r="A3371" s="285">
        <v>122506</v>
      </c>
      <c r="B3371" s="286" t="s">
        <v>8485</v>
      </c>
      <c r="C3371" t="s">
        <v>226</v>
      </c>
      <c r="D3371" t="s">
        <v>224</v>
      </c>
      <c r="E3371" t="s">
        <v>226</v>
      </c>
      <c r="F3371" t="s">
        <v>224</v>
      </c>
      <c r="G3371" t="s">
        <v>226</v>
      </c>
      <c r="H3371" t="s">
        <v>226</v>
      </c>
      <c r="I3371" t="s">
        <v>226</v>
      </c>
      <c r="J3371" t="s">
        <v>226</v>
      </c>
      <c r="K3371" t="s">
        <v>226</v>
      </c>
      <c r="L3371" t="s">
        <v>226</v>
      </c>
      <c r="M3371" t="s">
        <v>226</v>
      </c>
      <c r="N3371" t="s">
        <v>226</v>
      </c>
      <c r="O3371" t="s">
        <v>226</v>
      </c>
      <c r="P3371" t="s">
        <v>226</v>
      </c>
      <c r="Q3371" t="s">
        <v>224</v>
      </c>
      <c r="R3371" t="s">
        <v>226</v>
      </c>
      <c r="S3371" t="s">
        <v>226</v>
      </c>
      <c r="T3371" t="s">
        <v>226</v>
      </c>
      <c r="U3371" t="s">
        <v>226</v>
      </c>
      <c r="V3371" t="s">
        <v>226</v>
      </c>
      <c r="W3371" t="s">
        <v>226</v>
      </c>
      <c r="X3371" t="s">
        <v>226</v>
      </c>
      <c r="Y3371" t="s">
        <v>224</v>
      </c>
      <c r="Z3371" t="s">
        <v>226</v>
      </c>
      <c r="AA3371" t="s">
        <v>224</v>
      </c>
      <c r="AB3371" t="s">
        <v>226</v>
      </c>
      <c r="AC3371" t="s">
        <v>226</v>
      </c>
      <c r="AD3371" t="s">
        <v>224</v>
      </c>
      <c r="AE3371" t="s">
        <v>226</v>
      </c>
      <c r="AF3371" t="s">
        <v>224</v>
      </c>
      <c r="AG3371" t="s">
        <v>226</v>
      </c>
      <c r="AH3371" t="s">
        <v>226</v>
      </c>
      <c r="AI3371" t="s">
        <v>226</v>
      </c>
      <c r="AJ3371" t="s">
        <v>226</v>
      </c>
      <c r="AK3371" t="s">
        <v>226</v>
      </c>
      <c r="AL3371" t="s">
        <v>225</v>
      </c>
      <c r="AM3371" t="s">
        <v>225</v>
      </c>
      <c r="AN3371" t="s">
        <v>225</v>
      </c>
      <c r="AO3371" t="s">
        <v>225</v>
      </c>
      <c r="AP3371" t="s">
        <v>225</v>
      </c>
      <c r="AQ3371" s="286" t="s">
        <v>394</v>
      </c>
      <c r="AR3371" s="305"/>
      <c r="AS3371" s="235"/>
    </row>
    <row r="3372" spans="1:45" x14ac:dyDescent="0.3">
      <c r="A3372" s="285">
        <v>122507</v>
      </c>
      <c r="B3372" s="286" t="s">
        <v>540</v>
      </c>
      <c r="C3372" t="s">
        <v>995</v>
      </c>
      <c r="D3372" t="s">
        <v>995</v>
      </c>
      <c r="E3372" t="s">
        <v>995</v>
      </c>
      <c r="F3372" t="s">
        <v>995</v>
      </c>
      <c r="G3372" t="s">
        <v>995</v>
      </c>
      <c r="H3372" t="s">
        <v>995</v>
      </c>
      <c r="I3372" t="s">
        <v>995</v>
      </c>
      <c r="J3372" t="s">
        <v>995</v>
      </c>
      <c r="K3372" t="s">
        <v>995</v>
      </c>
      <c r="L3372" t="s">
        <v>995</v>
      </c>
      <c r="M3372" t="s">
        <v>995</v>
      </c>
      <c r="N3372" t="s">
        <v>995</v>
      </c>
      <c r="O3372" t="s">
        <v>995</v>
      </c>
      <c r="P3372" t="s">
        <v>995</v>
      </c>
      <c r="Q3372" t="s">
        <v>995</v>
      </c>
      <c r="R3372" t="s">
        <v>995</v>
      </c>
      <c r="S3372" t="s">
        <v>995</v>
      </c>
      <c r="T3372" t="s">
        <v>995</v>
      </c>
      <c r="U3372" t="s">
        <v>995</v>
      </c>
      <c r="V3372" t="s">
        <v>995</v>
      </c>
      <c r="W3372" t="s">
        <v>995</v>
      </c>
      <c r="X3372" t="s">
        <v>995</v>
      </c>
      <c r="Y3372" t="s">
        <v>995</v>
      </c>
      <c r="Z3372" t="s">
        <v>995</v>
      </c>
      <c r="AA3372" t="s">
        <v>995</v>
      </c>
      <c r="AB3372" t="s">
        <v>995</v>
      </c>
      <c r="AC3372" t="s">
        <v>995</v>
      </c>
      <c r="AD3372" t="s">
        <v>995</v>
      </c>
      <c r="AE3372" t="s">
        <v>995</v>
      </c>
      <c r="AF3372" t="s">
        <v>995</v>
      </c>
      <c r="AG3372" t="s">
        <v>995</v>
      </c>
      <c r="AH3372" t="s">
        <v>995</v>
      </c>
      <c r="AI3372" t="s">
        <v>995</v>
      </c>
      <c r="AJ3372" t="s">
        <v>995</v>
      </c>
      <c r="AK3372" t="s">
        <v>995</v>
      </c>
      <c r="AL3372" t="s">
        <v>995</v>
      </c>
      <c r="AM3372" t="s">
        <v>995</v>
      </c>
      <c r="AN3372" t="s">
        <v>995</v>
      </c>
      <c r="AO3372" t="s">
        <v>995</v>
      </c>
      <c r="AP3372" t="s">
        <v>995</v>
      </c>
      <c r="AQ3372" s="286" t="s">
        <v>855</v>
      </c>
    </row>
    <row r="3373" spans="1:45" ht="28.8" x14ac:dyDescent="0.3">
      <c r="A3373" s="285">
        <v>122508</v>
      </c>
      <c r="B3373" s="286" t="s">
        <v>541</v>
      </c>
      <c r="C3373" t="s">
        <v>226</v>
      </c>
      <c r="D3373" t="s">
        <v>225</v>
      </c>
      <c r="E3373" t="s">
        <v>225</v>
      </c>
      <c r="F3373" t="s">
        <v>225</v>
      </c>
      <c r="G3373" t="s">
        <v>225</v>
      </c>
      <c r="H3373" t="s">
        <v>226</v>
      </c>
      <c r="I3373" t="s">
        <v>226</v>
      </c>
      <c r="J3373" t="s">
        <v>226</v>
      </c>
      <c r="K3373" t="s">
        <v>224</v>
      </c>
      <c r="L3373" t="s">
        <v>226</v>
      </c>
      <c r="M3373" t="s">
        <v>226</v>
      </c>
      <c r="N3373" t="s">
        <v>224</v>
      </c>
      <c r="O3373" t="s">
        <v>226</v>
      </c>
      <c r="P3373" t="s">
        <v>226</v>
      </c>
      <c r="Q3373" t="s">
        <v>226</v>
      </c>
      <c r="R3373" t="s">
        <v>226</v>
      </c>
      <c r="S3373" t="s">
        <v>226</v>
      </c>
      <c r="T3373" t="s">
        <v>226</v>
      </c>
      <c r="U3373" t="s">
        <v>226</v>
      </c>
      <c r="V3373" t="s">
        <v>226</v>
      </c>
      <c r="W3373" t="s">
        <v>225</v>
      </c>
      <c r="X3373" t="s">
        <v>225</v>
      </c>
      <c r="Y3373" t="s">
        <v>225</v>
      </c>
      <c r="Z3373" t="s">
        <v>225</v>
      </c>
      <c r="AA3373" t="s">
        <v>225</v>
      </c>
      <c r="AB3373" t="s">
        <v>394</v>
      </c>
      <c r="AC3373" t="s">
        <v>394</v>
      </c>
      <c r="AD3373" t="s">
        <v>394</v>
      </c>
      <c r="AE3373" t="s">
        <v>394</v>
      </c>
      <c r="AF3373" t="s">
        <v>394</v>
      </c>
      <c r="AG3373" t="s">
        <v>394</v>
      </c>
      <c r="AH3373" t="s">
        <v>394</v>
      </c>
      <c r="AI3373" t="s">
        <v>394</v>
      </c>
      <c r="AJ3373" t="s">
        <v>394</v>
      </c>
      <c r="AK3373" t="s">
        <v>394</v>
      </c>
      <c r="AL3373" t="s">
        <v>394</v>
      </c>
      <c r="AM3373" t="s">
        <v>394</v>
      </c>
      <c r="AN3373" t="s">
        <v>394</v>
      </c>
      <c r="AO3373" t="s">
        <v>394</v>
      </c>
      <c r="AP3373" t="s">
        <v>394</v>
      </c>
      <c r="AQ3373" s="286" t="s">
        <v>394</v>
      </c>
      <c r="AR3373" s="305"/>
      <c r="AS3373" s="235"/>
    </row>
    <row r="3374" spans="1:45" ht="21.6" x14ac:dyDescent="0.3">
      <c r="A3374" s="285">
        <v>122509</v>
      </c>
      <c r="B3374" s="286" t="s">
        <v>540</v>
      </c>
      <c r="C3374" t="s">
        <v>226</v>
      </c>
      <c r="D3374" t="s">
        <v>226</v>
      </c>
      <c r="E3374" t="s">
        <v>226</v>
      </c>
      <c r="F3374" t="s">
        <v>224</v>
      </c>
      <c r="G3374" t="s">
        <v>224</v>
      </c>
      <c r="H3374" t="s">
        <v>226</v>
      </c>
      <c r="I3374" t="s">
        <v>226</v>
      </c>
      <c r="J3374" t="s">
        <v>226</v>
      </c>
      <c r="K3374" t="s">
        <v>225</v>
      </c>
      <c r="L3374" t="s">
        <v>224</v>
      </c>
      <c r="M3374" t="s">
        <v>225</v>
      </c>
      <c r="N3374" t="s">
        <v>224</v>
      </c>
      <c r="O3374" t="s">
        <v>226</v>
      </c>
      <c r="P3374" t="s">
        <v>226</v>
      </c>
      <c r="Q3374" t="s">
        <v>226</v>
      </c>
      <c r="R3374" t="s">
        <v>226</v>
      </c>
      <c r="S3374" t="s">
        <v>224</v>
      </c>
      <c r="T3374" t="s">
        <v>225</v>
      </c>
      <c r="U3374" t="s">
        <v>224</v>
      </c>
      <c r="V3374" t="s">
        <v>224</v>
      </c>
      <c r="W3374" t="s">
        <v>394</v>
      </c>
      <c r="X3374" t="s">
        <v>394</v>
      </c>
      <c r="Y3374" t="s">
        <v>394</v>
      </c>
      <c r="Z3374" t="s">
        <v>394</v>
      </c>
      <c r="AA3374" t="s">
        <v>394</v>
      </c>
      <c r="AB3374" t="s">
        <v>394</v>
      </c>
      <c r="AC3374" t="s">
        <v>394</v>
      </c>
      <c r="AD3374" t="s">
        <v>394</v>
      </c>
      <c r="AE3374" t="s">
        <v>394</v>
      </c>
      <c r="AF3374" t="s">
        <v>394</v>
      </c>
      <c r="AG3374" t="s">
        <v>394</v>
      </c>
      <c r="AH3374" t="s">
        <v>394</v>
      </c>
      <c r="AI3374" t="s">
        <v>394</v>
      </c>
      <c r="AJ3374" t="s">
        <v>394</v>
      </c>
      <c r="AK3374" t="s">
        <v>394</v>
      </c>
      <c r="AL3374" t="s">
        <v>394</v>
      </c>
      <c r="AM3374" t="s">
        <v>394</v>
      </c>
      <c r="AN3374" t="s">
        <v>394</v>
      </c>
      <c r="AO3374" t="s">
        <v>394</v>
      </c>
      <c r="AP3374" t="s">
        <v>394</v>
      </c>
      <c r="AQ3374" s="286" t="s">
        <v>394</v>
      </c>
      <c r="AR3374" s="305"/>
      <c r="AS3374" s="235"/>
    </row>
    <row r="3375" spans="1:45" ht="21.6" x14ac:dyDescent="0.3">
      <c r="A3375" s="285">
        <v>122510</v>
      </c>
      <c r="B3375" s="286" t="s">
        <v>61</v>
      </c>
      <c r="C3375" t="s">
        <v>226</v>
      </c>
      <c r="D3375" t="s">
        <v>226</v>
      </c>
      <c r="E3375" t="s">
        <v>226</v>
      </c>
      <c r="F3375" t="s">
        <v>226</v>
      </c>
      <c r="G3375" t="s">
        <v>226</v>
      </c>
      <c r="H3375" t="s">
        <v>226</v>
      </c>
      <c r="I3375" t="s">
        <v>224</v>
      </c>
      <c r="J3375" t="s">
        <v>226</v>
      </c>
      <c r="K3375" t="s">
        <v>226</v>
      </c>
      <c r="L3375" t="s">
        <v>226</v>
      </c>
      <c r="M3375" t="s">
        <v>226</v>
      </c>
      <c r="N3375" t="s">
        <v>226</v>
      </c>
      <c r="O3375" t="s">
        <v>224</v>
      </c>
      <c r="P3375" t="s">
        <v>226</v>
      </c>
      <c r="Q3375" t="s">
        <v>224</v>
      </c>
      <c r="R3375" t="s">
        <v>224</v>
      </c>
      <c r="S3375" t="s">
        <v>226</v>
      </c>
      <c r="T3375" t="s">
        <v>224</v>
      </c>
      <c r="U3375" t="s">
        <v>226</v>
      </c>
      <c r="V3375" t="s">
        <v>226</v>
      </c>
      <c r="W3375" t="s">
        <v>226</v>
      </c>
      <c r="X3375" t="s">
        <v>226</v>
      </c>
      <c r="Y3375" t="s">
        <v>226</v>
      </c>
      <c r="Z3375" t="s">
        <v>226</v>
      </c>
      <c r="AA3375" t="s">
        <v>224</v>
      </c>
      <c r="AB3375" t="s">
        <v>224</v>
      </c>
      <c r="AC3375" t="s">
        <v>226</v>
      </c>
      <c r="AD3375" t="s">
        <v>226</v>
      </c>
      <c r="AE3375" t="s">
        <v>226</v>
      </c>
      <c r="AF3375" t="s">
        <v>224</v>
      </c>
      <c r="AG3375" t="s">
        <v>226</v>
      </c>
      <c r="AH3375" t="s">
        <v>224</v>
      </c>
      <c r="AI3375" t="s">
        <v>226</v>
      </c>
      <c r="AJ3375" t="s">
        <v>226</v>
      </c>
      <c r="AK3375" t="s">
        <v>226</v>
      </c>
      <c r="AL3375" t="s">
        <v>226</v>
      </c>
      <c r="AM3375" t="s">
        <v>226</v>
      </c>
      <c r="AN3375" t="s">
        <v>226</v>
      </c>
      <c r="AO3375" t="s">
        <v>226</v>
      </c>
      <c r="AP3375" t="s">
        <v>226</v>
      </c>
      <c r="AQ3375" s="286" t="s">
        <v>394</v>
      </c>
      <c r="AR3375" s="305"/>
      <c r="AS3375" s="235"/>
    </row>
    <row r="3376" spans="1:45" ht="28.8" x14ac:dyDescent="0.3">
      <c r="A3376" s="285">
        <v>122511</v>
      </c>
      <c r="B3376" s="286" t="s">
        <v>67</v>
      </c>
      <c r="C3376" t="s">
        <v>394</v>
      </c>
      <c r="D3376" t="s">
        <v>394</v>
      </c>
      <c r="E3376" t="s">
        <v>224</v>
      </c>
      <c r="F3376" t="s">
        <v>394</v>
      </c>
      <c r="G3376" t="s">
        <v>224</v>
      </c>
      <c r="H3376" t="s">
        <v>394</v>
      </c>
      <c r="I3376" t="s">
        <v>394</v>
      </c>
      <c r="J3376" t="s">
        <v>394</v>
      </c>
      <c r="K3376" t="s">
        <v>394</v>
      </c>
      <c r="L3376" t="s">
        <v>394</v>
      </c>
      <c r="M3376" t="s">
        <v>394</v>
      </c>
      <c r="N3376" t="s">
        <v>394</v>
      </c>
      <c r="O3376" t="s">
        <v>394</v>
      </c>
      <c r="P3376" t="s">
        <v>394</v>
      </c>
      <c r="Q3376" t="s">
        <v>394</v>
      </c>
      <c r="R3376" t="s">
        <v>7215</v>
      </c>
      <c r="S3376" t="s">
        <v>7215</v>
      </c>
      <c r="T3376" t="s">
        <v>225</v>
      </c>
      <c r="U3376" t="s">
        <v>225</v>
      </c>
      <c r="V3376" t="s">
        <v>394</v>
      </c>
      <c r="W3376" t="s">
        <v>394</v>
      </c>
      <c r="X3376" t="s">
        <v>394</v>
      </c>
      <c r="Y3376" t="s">
        <v>394</v>
      </c>
      <c r="Z3376" t="s">
        <v>394</v>
      </c>
      <c r="AA3376" t="s">
        <v>224</v>
      </c>
      <c r="AB3376" t="s">
        <v>224</v>
      </c>
      <c r="AC3376" t="s">
        <v>224</v>
      </c>
      <c r="AD3376" t="s">
        <v>224</v>
      </c>
      <c r="AE3376" t="s">
        <v>224</v>
      </c>
      <c r="AF3376" t="s">
        <v>224</v>
      </c>
      <c r="AG3376" t="s">
        <v>225</v>
      </c>
      <c r="AH3376" t="s">
        <v>225</v>
      </c>
      <c r="AI3376" t="s">
        <v>225</v>
      </c>
      <c r="AJ3376" t="s">
        <v>225</v>
      </c>
      <c r="AK3376" t="s">
        <v>225</v>
      </c>
      <c r="AL3376" t="s">
        <v>394</v>
      </c>
      <c r="AM3376" t="s">
        <v>394</v>
      </c>
      <c r="AN3376" t="s">
        <v>394</v>
      </c>
      <c r="AO3376" t="s">
        <v>394</v>
      </c>
      <c r="AP3376" t="s">
        <v>394</v>
      </c>
      <c r="AQ3376" s="286" t="s">
        <v>394</v>
      </c>
      <c r="AR3376" s="305"/>
      <c r="AS3376" s="235"/>
    </row>
    <row r="3377" spans="1:47" ht="28.8" x14ac:dyDescent="0.3">
      <c r="A3377" s="285">
        <v>122512</v>
      </c>
      <c r="B3377" s="286" t="s">
        <v>67</v>
      </c>
      <c r="C3377" t="s">
        <v>226</v>
      </c>
      <c r="D3377" t="s">
        <v>224</v>
      </c>
      <c r="E3377" t="s">
        <v>224</v>
      </c>
      <c r="F3377" t="s">
        <v>224</v>
      </c>
      <c r="G3377" t="s">
        <v>226</v>
      </c>
      <c r="H3377" t="s">
        <v>226</v>
      </c>
      <c r="I3377" t="s">
        <v>224</v>
      </c>
      <c r="J3377" t="s">
        <v>224</v>
      </c>
      <c r="K3377" t="s">
        <v>224</v>
      </c>
      <c r="L3377" t="s">
        <v>226</v>
      </c>
      <c r="M3377" t="s">
        <v>226</v>
      </c>
      <c r="N3377" t="s">
        <v>225</v>
      </c>
      <c r="O3377" t="s">
        <v>225</v>
      </c>
      <c r="P3377" t="s">
        <v>224</v>
      </c>
      <c r="Q3377" t="s">
        <v>226</v>
      </c>
      <c r="R3377" t="s">
        <v>226</v>
      </c>
      <c r="S3377" t="s">
        <v>226</v>
      </c>
      <c r="T3377" t="s">
        <v>224</v>
      </c>
      <c r="U3377" t="s">
        <v>226</v>
      </c>
      <c r="V3377" t="s">
        <v>226</v>
      </c>
      <c r="W3377" t="s">
        <v>226</v>
      </c>
      <c r="X3377" t="s">
        <v>226</v>
      </c>
      <c r="Y3377" t="s">
        <v>226</v>
      </c>
      <c r="Z3377" t="s">
        <v>226</v>
      </c>
      <c r="AA3377" t="s">
        <v>224</v>
      </c>
      <c r="AB3377" t="s">
        <v>226</v>
      </c>
      <c r="AC3377" t="s">
        <v>224</v>
      </c>
      <c r="AD3377" t="s">
        <v>226</v>
      </c>
      <c r="AE3377" t="s">
        <v>226</v>
      </c>
      <c r="AF3377" t="s">
        <v>224</v>
      </c>
      <c r="AG3377" t="s">
        <v>225</v>
      </c>
      <c r="AH3377" t="s">
        <v>225</v>
      </c>
      <c r="AI3377" t="s">
        <v>225</v>
      </c>
      <c r="AJ3377" t="s">
        <v>225</v>
      </c>
      <c r="AK3377" t="s">
        <v>225</v>
      </c>
      <c r="AL3377" t="s">
        <v>394</v>
      </c>
      <c r="AM3377" t="s">
        <v>394</v>
      </c>
      <c r="AN3377" t="s">
        <v>394</v>
      </c>
      <c r="AO3377" t="s">
        <v>394</v>
      </c>
      <c r="AP3377" t="s">
        <v>394</v>
      </c>
      <c r="AQ3377" s="286" t="s">
        <v>394</v>
      </c>
      <c r="AR3377" s="305"/>
      <c r="AS3377" s="235"/>
    </row>
    <row r="3378" spans="1:47" ht="21.6" x14ac:dyDescent="0.3">
      <c r="A3378" s="285">
        <v>122513</v>
      </c>
      <c r="B3378" s="286" t="s">
        <v>538</v>
      </c>
      <c r="C3378" t="s">
        <v>226</v>
      </c>
      <c r="D3378" t="s">
        <v>226</v>
      </c>
      <c r="E3378" t="s">
        <v>226</v>
      </c>
      <c r="F3378" t="s">
        <v>226</v>
      </c>
      <c r="G3378" t="s">
        <v>224</v>
      </c>
      <c r="H3378" t="s">
        <v>226</v>
      </c>
      <c r="I3378" t="s">
        <v>226</v>
      </c>
      <c r="J3378" t="s">
        <v>226</v>
      </c>
      <c r="K3378" t="s">
        <v>225</v>
      </c>
      <c r="L3378" t="s">
        <v>226</v>
      </c>
      <c r="M3378" t="s">
        <v>226</v>
      </c>
      <c r="N3378" t="s">
        <v>226</v>
      </c>
      <c r="O3378" t="s">
        <v>224</v>
      </c>
      <c r="P3378" t="s">
        <v>225</v>
      </c>
      <c r="Q3378" t="s">
        <v>226</v>
      </c>
      <c r="R3378" t="s">
        <v>226</v>
      </c>
      <c r="S3378" t="s">
        <v>226</v>
      </c>
      <c r="T3378" t="s">
        <v>226</v>
      </c>
      <c r="U3378" t="s">
        <v>226</v>
      </c>
      <c r="V3378" t="s">
        <v>226</v>
      </c>
      <c r="W3378" t="s">
        <v>225</v>
      </c>
      <c r="X3378" t="s">
        <v>225</v>
      </c>
      <c r="Y3378" t="s">
        <v>225</v>
      </c>
      <c r="Z3378" t="s">
        <v>225</v>
      </c>
      <c r="AA3378" t="s">
        <v>226</v>
      </c>
      <c r="AB3378" t="s">
        <v>225</v>
      </c>
      <c r="AC3378" t="s">
        <v>225</v>
      </c>
      <c r="AD3378" t="s">
        <v>225</v>
      </c>
      <c r="AE3378" t="s">
        <v>225</v>
      </c>
      <c r="AF3378" t="s">
        <v>225</v>
      </c>
      <c r="AG3378" t="s">
        <v>394</v>
      </c>
      <c r="AH3378" t="s">
        <v>394</v>
      </c>
      <c r="AI3378" t="s">
        <v>394</v>
      </c>
      <c r="AJ3378" t="s">
        <v>394</v>
      </c>
      <c r="AK3378" t="s">
        <v>394</v>
      </c>
      <c r="AL3378" t="s">
        <v>394</v>
      </c>
      <c r="AM3378" t="s">
        <v>394</v>
      </c>
      <c r="AN3378" t="s">
        <v>394</v>
      </c>
      <c r="AO3378" t="s">
        <v>394</v>
      </c>
      <c r="AP3378" t="s">
        <v>394</v>
      </c>
      <c r="AQ3378" s="286" t="s">
        <v>394</v>
      </c>
      <c r="AR3378" s="305"/>
      <c r="AS3378" s="235"/>
    </row>
    <row r="3379" spans="1:47" ht="21.6" x14ac:dyDescent="0.3">
      <c r="A3379" s="285">
        <v>122514</v>
      </c>
      <c r="B3379" s="286" t="s">
        <v>61</v>
      </c>
      <c r="C3379" t="s">
        <v>226</v>
      </c>
      <c r="D3379" t="s">
        <v>226</v>
      </c>
      <c r="E3379" t="s">
        <v>224</v>
      </c>
      <c r="F3379" t="s">
        <v>226</v>
      </c>
      <c r="G3379" t="s">
        <v>226</v>
      </c>
      <c r="H3379" t="s">
        <v>226</v>
      </c>
      <c r="I3379" t="s">
        <v>226</v>
      </c>
      <c r="J3379" t="s">
        <v>226</v>
      </c>
      <c r="K3379" t="s">
        <v>226</v>
      </c>
      <c r="L3379" t="s">
        <v>226</v>
      </c>
      <c r="M3379" t="s">
        <v>226</v>
      </c>
      <c r="N3379" t="s">
        <v>226</v>
      </c>
      <c r="O3379" t="s">
        <v>226</v>
      </c>
      <c r="P3379" t="s">
        <v>226</v>
      </c>
      <c r="Q3379" t="s">
        <v>226</v>
      </c>
      <c r="R3379" t="s">
        <v>225</v>
      </c>
      <c r="S3379" t="s">
        <v>226</v>
      </c>
      <c r="T3379" t="s">
        <v>225</v>
      </c>
      <c r="U3379" t="s">
        <v>226</v>
      </c>
      <c r="V3379" t="s">
        <v>226</v>
      </c>
      <c r="W3379" t="s">
        <v>226</v>
      </c>
      <c r="X3379" t="s">
        <v>226</v>
      </c>
      <c r="Y3379" t="s">
        <v>226</v>
      </c>
      <c r="Z3379" t="s">
        <v>226</v>
      </c>
      <c r="AA3379" t="s">
        <v>224</v>
      </c>
      <c r="AB3379" t="s">
        <v>226</v>
      </c>
      <c r="AC3379" t="s">
        <v>226</v>
      </c>
      <c r="AD3379" t="s">
        <v>226</v>
      </c>
      <c r="AE3379" t="s">
        <v>226</v>
      </c>
      <c r="AF3379" t="s">
        <v>224</v>
      </c>
      <c r="AG3379" t="s">
        <v>226</v>
      </c>
      <c r="AH3379" t="s">
        <v>226</v>
      </c>
      <c r="AI3379" t="s">
        <v>226</v>
      </c>
      <c r="AJ3379" t="s">
        <v>226</v>
      </c>
      <c r="AK3379" t="s">
        <v>226</v>
      </c>
      <c r="AL3379" t="s">
        <v>226</v>
      </c>
      <c r="AM3379" t="s">
        <v>225</v>
      </c>
      <c r="AN3379" t="s">
        <v>226</v>
      </c>
      <c r="AO3379" t="s">
        <v>225</v>
      </c>
      <c r="AP3379" t="s">
        <v>226</v>
      </c>
      <c r="AQ3379" s="286" t="s">
        <v>394</v>
      </c>
      <c r="AR3379" s="305"/>
      <c r="AS3379" s="235"/>
    </row>
    <row r="3380" spans="1:47" ht="28.8" x14ac:dyDescent="0.3">
      <c r="A3380" s="285">
        <v>122515</v>
      </c>
      <c r="B3380" s="286" t="s">
        <v>67</v>
      </c>
      <c r="C3380" t="s">
        <v>226</v>
      </c>
      <c r="D3380" t="s">
        <v>226</v>
      </c>
      <c r="E3380" t="s">
        <v>226</v>
      </c>
      <c r="F3380" t="s">
        <v>226</v>
      </c>
      <c r="G3380" t="s">
        <v>226</v>
      </c>
      <c r="H3380" t="s">
        <v>226</v>
      </c>
      <c r="I3380" t="s">
        <v>226</v>
      </c>
      <c r="J3380" t="s">
        <v>226</v>
      </c>
      <c r="K3380" t="s">
        <v>226</v>
      </c>
      <c r="L3380" t="s">
        <v>226</v>
      </c>
      <c r="M3380" t="s">
        <v>226</v>
      </c>
      <c r="N3380" t="s">
        <v>226</v>
      </c>
      <c r="O3380" t="s">
        <v>226</v>
      </c>
      <c r="P3380" t="s">
        <v>226</v>
      </c>
      <c r="Q3380" t="s">
        <v>226</v>
      </c>
      <c r="R3380" t="s">
        <v>224</v>
      </c>
      <c r="S3380" t="s">
        <v>226</v>
      </c>
      <c r="T3380" t="s">
        <v>226</v>
      </c>
      <c r="U3380" t="s">
        <v>226</v>
      </c>
      <c r="V3380" t="s">
        <v>226</v>
      </c>
      <c r="W3380" t="s">
        <v>226</v>
      </c>
      <c r="X3380" t="s">
        <v>226</v>
      </c>
      <c r="Y3380" t="s">
        <v>226</v>
      </c>
      <c r="Z3380" t="s">
        <v>226</v>
      </c>
      <c r="AA3380" t="s">
        <v>224</v>
      </c>
      <c r="AB3380" t="s">
        <v>226</v>
      </c>
      <c r="AC3380" t="s">
        <v>225</v>
      </c>
      <c r="AD3380" t="s">
        <v>225</v>
      </c>
      <c r="AE3380" t="s">
        <v>226</v>
      </c>
      <c r="AF3380" t="s">
        <v>226</v>
      </c>
      <c r="AG3380" t="s">
        <v>225</v>
      </c>
      <c r="AH3380" t="s">
        <v>225</v>
      </c>
      <c r="AI3380" t="s">
        <v>225</v>
      </c>
      <c r="AJ3380" t="s">
        <v>225</v>
      </c>
      <c r="AK3380" t="s">
        <v>225</v>
      </c>
      <c r="AL3380" t="s">
        <v>394</v>
      </c>
      <c r="AM3380" t="s">
        <v>394</v>
      </c>
      <c r="AN3380" t="s">
        <v>394</v>
      </c>
      <c r="AO3380" t="s">
        <v>394</v>
      </c>
      <c r="AP3380" t="s">
        <v>394</v>
      </c>
      <c r="AQ3380" s="286" t="s">
        <v>394</v>
      </c>
      <c r="AR3380" s="305"/>
      <c r="AS3380" s="235"/>
    </row>
    <row r="3381" spans="1:47" ht="33" x14ac:dyDescent="0.65">
      <c r="A3381" s="285">
        <v>122516</v>
      </c>
      <c r="B3381" s="286" t="s">
        <v>541</v>
      </c>
      <c r="C3381" t="s">
        <v>226</v>
      </c>
      <c r="D3381" t="s">
        <v>226</v>
      </c>
      <c r="E3381" t="s">
        <v>226</v>
      </c>
      <c r="F3381" t="s">
        <v>226</v>
      </c>
      <c r="G3381" t="s">
        <v>226</v>
      </c>
      <c r="H3381" t="s">
        <v>226</v>
      </c>
      <c r="I3381" t="s">
        <v>224</v>
      </c>
      <c r="J3381" t="s">
        <v>226</v>
      </c>
      <c r="K3381" t="s">
        <v>226</v>
      </c>
      <c r="L3381" t="s">
        <v>226</v>
      </c>
      <c r="M3381" t="s">
        <v>226</v>
      </c>
      <c r="N3381" t="s">
        <v>226</v>
      </c>
      <c r="O3381" t="s">
        <v>226</v>
      </c>
      <c r="P3381" t="s">
        <v>226</v>
      </c>
      <c r="Q3381" t="s">
        <v>226</v>
      </c>
      <c r="R3381" t="s">
        <v>226</v>
      </c>
      <c r="S3381" t="s">
        <v>225</v>
      </c>
      <c r="T3381" t="s">
        <v>226</v>
      </c>
      <c r="U3381" t="s">
        <v>226</v>
      </c>
      <c r="V3381" t="s">
        <v>226</v>
      </c>
      <c r="W3381" t="s">
        <v>225</v>
      </c>
      <c r="X3381" t="s">
        <v>225</v>
      </c>
      <c r="Y3381" t="s">
        <v>225</v>
      </c>
      <c r="Z3381" t="s">
        <v>225</v>
      </c>
      <c r="AA3381" t="s">
        <v>225</v>
      </c>
      <c r="AG3381" t="s">
        <v>394</v>
      </c>
      <c r="AH3381" t="s">
        <v>394</v>
      </c>
      <c r="AI3381" t="s">
        <v>394</v>
      </c>
      <c r="AJ3381" t="s">
        <v>394</v>
      </c>
      <c r="AK3381" t="s">
        <v>394</v>
      </c>
      <c r="AL3381" t="s">
        <v>394</v>
      </c>
      <c r="AM3381" t="s">
        <v>394</v>
      </c>
      <c r="AN3381" t="s">
        <v>394</v>
      </c>
      <c r="AO3381" t="s">
        <v>394</v>
      </c>
      <c r="AP3381" t="s">
        <v>394</v>
      </c>
      <c r="AQ3381" s="288"/>
      <c r="AR3381" s="304"/>
      <c r="AS3381" s="304"/>
      <c r="AU3381"/>
    </row>
    <row r="3382" spans="1:47" ht="21.6" x14ac:dyDescent="0.3">
      <c r="A3382" s="285">
        <v>122517</v>
      </c>
      <c r="B3382" s="286" t="s">
        <v>61</v>
      </c>
      <c r="C3382" t="s">
        <v>226</v>
      </c>
      <c r="D3382" t="s">
        <v>226</v>
      </c>
      <c r="E3382" t="s">
        <v>226</v>
      </c>
      <c r="F3382" t="s">
        <v>226</v>
      </c>
      <c r="G3382" t="s">
        <v>226</v>
      </c>
      <c r="H3382" t="s">
        <v>226</v>
      </c>
      <c r="I3382" t="s">
        <v>226</v>
      </c>
      <c r="J3382" t="s">
        <v>224</v>
      </c>
      <c r="K3382" t="s">
        <v>226</v>
      </c>
      <c r="L3382" t="s">
        <v>224</v>
      </c>
      <c r="M3382" t="s">
        <v>226</v>
      </c>
      <c r="N3382" t="s">
        <v>226</v>
      </c>
      <c r="O3382" t="s">
        <v>226</v>
      </c>
      <c r="P3382" t="s">
        <v>226</v>
      </c>
      <c r="Q3382" t="s">
        <v>226</v>
      </c>
      <c r="R3382" t="s">
        <v>224</v>
      </c>
      <c r="S3382" t="s">
        <v>226</v>
      </c>
      <c r="T3382" t="s">
        <v>225</v>
      </c>
      <c r="U3382" t="s">
        <v>226</v>
      </c>
      <c r="V3382" t="s">
        <v>226</v>
      </c>
      <c r="W3382" t="s">
        <v>226</v>
      </c>
      <c r="X3382" t="s">
        <v>226</v>
      </c>
      <c r="Y3382" t="s">
        <v>226</v>
      </c>
      <c r="Z3382" t="s">
        <v>226</v>
      </c>
      <c r="AA3382" t="s">
        <v>224</v>
      </c>
      <c r="AB3382" t="s">
        <v>226</v>
      </c>
      <c r="AC3382" t="s">
        <v>226</v>
      </c>
      <c r="AD3382" t="s">
        <v>226</v>
      </c>
      <c r="AE3382" t="s">
        <v>226</v>
      </c>
      <c r="AF3382" t="s">
        <v>226</v>
      </c>
      <c r="AG3382" t="s">
        <v>226</v>
      </c>
      <c r="AH3382" t="s">
        <v>226</v>
      </c>
      <c r="AI3382" t="s">
        <v>226</v>
      </c>
      <c r="AJ3382" t="s">
        <v>226</v>
      </c>
      <c r="AK3382" t="s">
        <v>226</v>
      </c>
      <c r="AL3382" t="s">
        <v>225</v>
      </c>
      <c r="AM3382" t="s">
        <v>225</v>
      </c>
      <c r="AN3382" t="s">
        <v>225</v>
      </c>
      <c r="AO3382" t="s">
        <v>225</v>
      </c>
      <c r="AP3382" t="s">
        <v>225</v>
      </c>
      <c r="AQ3382" s="286" t="s">
        <v>394</v>
      </c>
      <c r="AR3382" s="305"/>
      <c r="AS3382" s="235"/>
    </row>
    <row r="3383" spans="1:47" x14ac:dyDescent="0.3">
      <c r="A3383" s="285">
        <v>122518</v>
      </c>
      <c r="B3383" s="286" t="s">
        <v>539</v>
      </c>
      <c r="C3383" t="s">
        <v>995</v>
      </c>
      <c r="D3383" t="s">
        <v>995</v>
      </c>
      <c r="E3383" t="s">
        <v>995</v>
      </c>
      <c r="F3383" t="s">
        <v>995</v>
      </c>
      <c r="G3383" t="s">
        <v>995</v>
      </c>
      <c r="H3383" t="s">
        <v>995</v>
      </c>
      <c r="I3383" t="s">
        <v>995</v>
      </c>
      <c r="J3383" t="s">
        <v>995</v>
      </c>
      <c r="K3383" t="s">
        <v>995</v>
      </c>
      <c r="L3383" t="s">
        <v>995</v>
      </c>
      <c r="M3383" t="s">
        <v>995</v>
      </c>
      <c r="N3383" t="s">
        <v>995</v>
      </c>
      <c r="O3383" t="s">
        <v>995</v>
      </c>
      <c r="P3383" t="s">
        <v>995</v>
      </c>
      <c r="Q3383" t="s">
        <v>995</v>
      </c>
      <c r="R3383" t="s">
        <v>995</v>
      </c>
      <c r="S3383" t="s">
        <v>995</v>
      </c>
      <c r="T3383" t="s">
        <v>995</v>
      </c>
      <c r="U3383" t="s">
        <v>995</v>
      </c>
      <c r="V3383" t="s">
        <v>995</v>
      </c>
      <c r="W3383" t="s">
        <v>995</v>
      </c>
      <c r="X3383" t="s">
        <v>995</v>
      </c>
      <c r="Y3383" t="s">
        <v>995</v>
      </c>
      <c r="Z3383" t="s">
        <v>995</v>
      </c>
      <c r="AA3383" t="s">
        <v>995</v>
      </c>
      <c r="AB3383" t="s">
        <v>995</v>
      </c>
      <c r="AC3383" t="s">
        <v>995</v>
      </c>
      <c r="AD3383" t="s">
        <v>995</v>
      </c>
      <c r="AE3383" t="s">
        <v>995</v>
      </c>
      <c r="AF3383" t="s">
        <v>995</v>
      </c>
      <c r="AG3383" t="s">
        <v>995</v>
      </c>
      <c r="AH3383" t="s">
        <v>995</v>
      </c>
      <c r="AI3383" t="s">
        <v>995</v>
      </c>
      <c r="AJ3383" t="s">
        <v>995</v>
      </c>
      <c r="AK3383" t="s">
        <v>995</v>
      </c>
      <c r="AL3383" t="s">
        <v>995</v>
      </c>
      <c r="AM3383" t="s">
        <v>995</v>
      </c>
      <c r="AN3383" t="s">
        <v>995</v>
      </c>
      <c r="AO3383" t="s">
        <v>995</v>
      </c>
      <c r="AP3383" t="s">
        <v>995</v>
      </c>
      <c r="AQ3383" s="286" t="s">
        <v>855</v>
      </c>
    </row>
    <row r="3384" spans="1:47" x14ac:dyDescent="0.3">
      <c r="A3384" s="285">
        <v>122519</v>
      </c>
      <c r="B3384" s="286" t="s">
        <v>539</v>
      </c>
      <c r="C3384" t="s">
        <v>995</v>
      </c>
      <c r="D3384" t="s">
        <v>995</v>
      </c>
      <c r="E3384" t="s">
        <v>995</v>
      </c>
      <c r="F3384" t="s">
        <v>995</v>
      </c>
      <c r="G3384" t="s">
        <v>995</v>
      </c>
      <c r="H3384" t="s">
        <v>995</v>
      </c>
      <c r="I3384" t="s">
        <v>995</v>
      </c>
      <c r="J3384" t="s">
        <v>995</v>
      </c>
      <c r="K3384" t="s">
        <v>995</v>
      </c>
      <c r="L3384" t="s">
        <v>995</v>
      </c>
      <c r="M3384" t="s">
        <v>995</v>
      </c>
      <c r="N3384" t="s">
        <v>995</v>
      </c>
      <c r="O3384" t="s">
        <v>995</v>
      </c>
      <c r="P3384" t="s">
        <v>995</v>
      </c>
      <c r="Q3384" t="s">
        <v>995</v>
      </c>
      <c r="R3384" t="s">
        <v>995</v>
      </c>
      <c r="S3384" t="s">
        <v>995</v>
      </c>
      <c r="T3384" t="s">
        <v>995</v>
      </c>
      <c r="U3384" t="s">
        <v>995</v>
      </c>
      <c r="V3384" t="s">
        <v>995</v>
      </c>
      <c r="W3384" t="s">
        <v>995</v>
      </c>
      <c r="X3384" t="s">
        <v>995</v>
      </c>
      <c r="Y3384" t="s">
        <v>995</v>
      </c>
      <c r="Z3384" t="s">
        <v>995</v>
      </c>
      <c r="AA3384" t="s">
        <v>995</v>
      </c>
      <c r="AB3384" t="s">
        <v>995</v>
      </c>
      <c r="AC3384" t="s">
        <v>995</v>
      </c>
      <c r="AD3384" t="s">
        <v>995</v>
      </c>
      <c r="AE3384" t="s">
        <v>995</v>
      </c>
      <c r="AF3384" t="s">
        <v>995</v>
      </c>
      <c r="AG3384" t="s">
        <v>995</v>
      </c>
      <c r="AH3384" t="s">
        <v>995</v>
      </c>
      <c r="AI3384" t="s">
        <v>995</v>
      </c>
      <c r="AJ3384" t="s">
        <v>995</v>
      </c>
      <c r="AK3384" t="s">
        <v>995</v>
      </c>
      <c r="AL3384" t="s">
        <v>995</v>
      </c>
      <c r="AM3384" t="s">
        <v>995</v>
      </c>
      <c r="AN3384" t="s">
        <v>995</v>
      </c>
      <c r="AO3384" t="s">
        <v>995</v>
      </c>
      <c r="AP3384" t="s">
        <v>995</v>
      </c>
      <c r="AQ3384" s="286" t="s">
        <v>855</v>
      </c>
    </row>
    <row r="3385" spans="1:47" ht="21.6" x14ac:dyDescent="0.3">
      <c r="A3385" s="285">
        <v>122520</v>
      </c>
      <c r="B3385" s="286" t="s">
        <v>540</v>
      </c>
      <c r="C3385" t="s">
        <v>226</v>
      </c>
      <c r="D3385" t="s">
        <v>224</v>
      </c>
      <c r="E3385" t="s">
        <v>224</v>
      </c>
      <c r="F3385" t="s">
        <v>224</v>
      </c>
      <c r="G3385" t="s">
        <v>224</v>
      </c>
      <c r="H3385" t="s">
        <v>226</v>
      </c>
      <c r="I3385" t="s">
        <v>224</v>
      </c>
      <c r="J3385" t="s">
        <v>226</v>
      </c>
      <c r="K3385" t="s">
        <v>224</v>
      </c>
      <c r="L3385" t="s">
        <v>226</v>
      </c>
      <c r="M3385" t="s">
        <v>226</v>
      </c>
      <c r="N3385" t="s">
        <v>224</v>
      </c>
      <c r="O3385" t="s">
        <v>226</v>
      </c>
      <c r="P3385" t="s">
        <v>226</v>
      </c>
      <c r="Q3385" t="s">
        <v>226</v>
      </c>
      <c r="R3385" t="s">
        <v>226</v>
      </c>
      <c r="S3385" t="s">
        <v>224</v>
      </c>
      <c r="T3385" t="s">
        <v>225</v>
      </c>
      <c r="U3385" t="s">
        <v>226</v>
      </c>
      <c r="V3385" t="s">
        <v>224</v>
      </c>
      <c r="W3385" t="s">
        <v>394</v>
      </c>
      <c r="X3385" t="s">
        <v>394</v>
      </c>
      <c r="Y3385" t="s">
        <v>394</v>
      </c>
      <c r="Z3385" t="s">
        <v>394</v>
      </c>
      <c r="AA3385" t="s">
        <v>394</v>
      </c>
      <c r="AB3385" t="s">
        <v>394</v>
      </c>
      <c r="AC3385" t="s">
        <v>394</v>
      </c>
      <c r="AD3385" t="s">
        <v>394</v>
      </c>
      <c r="AE3385" t="s">
        <v>394</v>
      </c>
      <c r="AF3385" t="s">
        <v>394</v>
      </c>
      <c r="AG3385" t="s">
        <v>394</v>
      </c>
      <c r="AH3385" t="s">
        <v>394</v>
      </c>
      <c r="AI3385" t="s">
        <v>394</v>
      </c>
      <c r="AJ3385" t="s">
        <v>394</v>
      </c>
      <c r="AK3385" t="s">
        <v>394</v>
      </c>
      <c r="AL3385" t="s">
        <v>394</v>
      </c>
      <c r="AM3385" t="s">
        <v>394</v>
      </c>
      <c r="AN3385" t="s">
        <v>394</v>
      </c>
      <c r="AO3385" t="s">
        <v>394</v>
      </c>
      <c r="AP3385" t="s">
        <v>394</v>
      </c>
      <c r="AQ3385" s="286" t="s">
        <v>394</v>
      </c>
      <c r="AR3385" s="305"/>
      <c r="AS3385" s="235"/>
    </row>
    <row r="3386" spans="1:47" ht="21.6" x14ac:dyDescent="0.3">
      <c r="A3386" s="285">
        <v>122521</v>
      </c>
      <c r="B3386" s="286" t="s">
        <v>538</v>
      </c>
      <c r="C3386" t="s">
        <v>226</v>
      </c>
      <c r="D3386" t="s">
        <v>224</v>
      </c>
      <c r="E3386" t="s">
        <v>224</v>
      </c>
      <c r="F3386" t="s">
        <v>226</v>
      </c>
      <c r="G3386" t="s">
        <v>224</v>
      </c>
      <c r="H3386" t="s">
        <v>226</v>
      </c>
      <c r="I3386" t="s">
        <v>224</v>
      </c>
      <c r="J3386" t="s">
        <v>226</v>
      </c>
      <c r="K3386" t="s">
        <v>224</v>
      </c>
      <c r="L3386" t="s">
        <v>226</v>
      </c>
      <c r="M3386" t="s">
        <v>226</v>
      </c>
      <c r="N3386" t="s">
        <v>226</v>
      </c>
      <c r="O3386" t="s">
        <v>224</v>
      </c>
      <c r="P3386" t="s">
        <v>224</v>
      </c>
      <c r="Q3386" t="s">
        <v>226</v>
      </c>
      <c r="R3386" t="s">
        <v>224</v>
      </c>
      <c r="S3386" t="s">
        <v>224</v>
      </c>
      <c r="T3386" t="s">
        <v>224</v>
      </c>
      <c r="U3386" t="s">
        <v>226</v>
      </c>
      <c r="V3386" t="s">
        <v>226</v>
      </c>
      <c r="W3386" t="s">
        <v>226</v>
      </c>
      <c r="X3386" t="s">
        <v>226</v>
      </c>
      <c r="Y3386" t="s">
        <v>226</v>
      </c>
      <c r="Z3386" t="s">
        <v>226</v>
      </c>
      <c r="AA3386" t="s">
        <v>226</v>
      </c>
      <c r="AB3386" t="s">
        <v>394</v>
      </c>
      <c r="AC3386" t="s">
        <v>394</v>
      </c>
      <c r="AD3386" t="s">
        <v>394</v>
      </c>
      <c r="AE3386" t="s">
        <v>394</v>
      </c>
      <c r="AF3386" t="s">
        <v>394</v>
      </c>
      <c r="AG3386" t="s">
        <v>394</v>
      </c>
      <c r="AH3386" t="s">
        <v>394</v>
      </c>
      <c r="AI3386" t="s">
        <v>394</v>
      </c>
      <c r="AJ3386" t="s">
        <v>394</v>
      </c>
      <c r="AK3386" t="s">
        <v>394</v>
      </c>
      <c r="AL3386" t="s">
        <v>394</v>
      </c>
      <c r="AM3386" t="s">
        <v>394</v>
      </c>
      <c r="AN3386" t="s">
        <v>394</v>
      </c>
      <c r="AO3386" t="s">
        <v>394</v>
      </c>
      <c r="AP3386" t="s">
        <v>394</v>
      </c>
      <c r="AQ3386" s="286" t="s">
        <v>394</v>
      </c>
      <c r="AR3386" s="305"/>
      <c r="AS3386" s="235"/>
    </row>
    <row r="3387" spans="1:47" x14ac:dyDescent="0.3">
      <c r="A3387" s="285">
        <v>122522</v>
      </c>
      <c r="B3387" s="286" t="s">
        <v>539</v>
      </c>
      <c r="C3387" t="s">
        <v>995</v>
      </c>
      <c r="D3387" t="s">
        <v>995</v>
      </c>
      <c r="E3387" t="s">
        <v>995</v>
      </c>
      <c r="F3387" t="s">
        <v>995</v>
      </c>
      <c r="G3387" t="s">
        <v>995</v>
      </c>
      <c r="H3387" t="s">
        <v>995</v>
      </c>
      <c r="I3387" t="s">
        <v>995</v>
      </c>
      <c r="J3387" t="s">
        <v>995</v>
      </c>
      <c r="K3387" t="s">
        <v>995</v>
      </c>
      <c r="L3387" t="s">
        <v>995</v>
      </c>
      <c r="M3387" t="s">
        <v>995</v>
      </c>
      <c r="N3387" t="s">
        <v>995</v>
      </c>
      <c r="O3387" t="s">
        <v>995</v>
      </c>
      <c r="P3387" t="s">
        <v>995</v>
      </c>
      <c r="Q3387" t="s">
        <v>995</v>
      </c>
      <c r="R3387" t="s">
        <v>995</v>
      </c>
      <c r="S3387" t="s">
        <v>995</v>
      </c>
      <c r="T3387" t="s">
        <v>995</v>
      </c>
      <c r="U3387" t="s">
        <v>995</v>
      </c>
      <c r="V3387" t="s">
        <v>995</v>
      </c>
      <c r="W3387" t="s">
        <v>995</v>
      </c>
      <c r="X3387" t="s">
        <v>995</v>
      </c>
      <c r="Y3387" t="s">
        <v>995</v>
      </c>
      <c r="Z3387" t="s">
        <v>995</v>
      </c>
      <c r="AA3387" t="s">
        <v>995</v>
      </c>
      <c r="AB3387" t="s">
        <v>995</v>
      </c>
      <c r="AC3387" t="s">
        <v>995</v>
      </c>
      <c r="AD3387" t="s">
        <v>995</v>
      </c>
      <c r="AE3387" t="s">
        <v>995</v>
      </c>
      <c r="AF3387" t="s">
        <v>995</v>
      </c>
      <c r="AG3387" t="s">
        <v>995</v>
      </c>
      <c r="AH3387" t="s">
        <v>995</v>
      </c>
      <c r="AI3387" t="s">
        <v>995</v>
      </c>
      <c r="AJ3387" t="s">
        <v>995</v>
      </c>
      <c r="AK3387" t="s">
        <v>995</v>
      </c>
      <c r="AL3387" t="s">
        <v>995</v>
      </c>
      <c r="AM3387" t="s">
        <v>995</v>
      </c>
      <c r="AN3387" t="s">
        <v>995</v>
      </c>
      <c r="AO3387" t="s">
        <v>995</v>
      </c>
      <c r="AP3387" t="s">
        <v>995</v>
      </c>
      <c r="AQ3387" s="286" t="s">
        <v>855</v>
      </c>
    </row>
    <row r="3388" spans="1:47" x14ac:dyDescent="0.3">
      <c r="A3388" s="285">
        <v>122523</v>
      </c>
      <c r="B3388" s="286" t="s">
        <v>539</v>
      </c>
      <c r="C3388" t="s">
        <v>995</v>
      </c>
      <c r="D3388" t="s">
        <v>995</v>
      </c>
      <c r="E3388" t="s">
        <v>995</v>
      </c>
      <c r="F3388" t="s">
        <v>995</v>
      </c>
      <c r="G3388" t="s">
        <v>995</v>
      </c>
      <c r="H3388" t="s">
        <v>995</v>
      </c>
      <c r="I3388" t="s">
        <v>995</v>
      </c>
      <c r="J3388" t="s">
        <v>995</v>
      </c>
      <c r="K3388" t="s">
        <v>995</v>
      </c>
      <c r="L3388" t="s">
        <v>995</v>
      </c>
      <c r="M3388" t="s">
        <v>995</v>
      </c>
      <c r="N3388" t="s">
        <v>995</v>
      </c>
      <c r="O3388" t="s">
        <v>995</v>
      </c>
      <c r="P3388" t="s">
        <v>995</v>
      </c>
      <c r="Q3388" t="s">
        <v>995</v>
      </c>
      <c r="R3388" t="s">
        <v>995</v>
      </c>
      <c r="S3388" t="s">
        <v>995</v>
      </c>
      <c r="T3388" t="s">
        <v>995</v>
      </c>
      <c r="U3388" t="s">
        <v>995</v>
      </c>
      <c r="V3388" t="s">
        <v>995</v>
      </c>
      <c r="W3388" t="s">
        <v>995</v>
      </c>
      <c r="X3388" t="s">
        <v>995</v>
      </c>
      <c r="Y3388" t="s">
        <v>995</v>
      </c>
      <c r="Z3388" t="s">
        <v>995</v>
      </c>
      <c r="AA3388" t="s">
        <v>995</v>
      </c>
      <c r="AB3388" t="s">
        <v>995</v>
      </c>
      <c r="AC3388" t="s">
        <v>995</v>
      </c>
      <c r="AD3388" t="s">
        <v>995</v>
      </c>
      <c r="AE3388" t="s">
        <v>995</v>
      </c>
      <c r="AF3388" t="s">
        <v>995</v>
      </c>
      <c r="AG3388" t="s">
        <v>995</v>
      </c>
      <c r="AH3388" t="s">
        <v>995</v>
      </c>
      <c r="AI3388" t="s">
        <v>995</v>
      </c>
      <c r="AJ3388" t="s">
        <v>995</v>
      </c>
      <c r="AK3388" t="s">
        <v>995</v>
      </c>
      <c r="AL3388" t="s">
        <v>995</v>
      </c>
      <c r="AM3388" t="s">
        <v>995</v>
      </c>
      <c r="AN3388" t="s">
        <v>995</v>
      </c>
      <c r="AO3388" t="s">
        <v>995</v>
      </c>
      <c r="AP3388" t="s">
        <v>995</v>
      </c>
      <c r="AQ3388" s="286" t="s">
        <v>855</v>
      </c>
    </row>
    <row r="3389" spans="1:47" x14ac:dyDescent="0.3">
      <c r="A3389" s="285">
        <v>122524</v>
      </c>
      <c r="B3389" s="286" t="s">
        <v>539</v>
      </c>
      <c r="C3389" t="s">
        <v>995</v>
      </c>
      <c r="D3389" t="s">
        <v>995</v>
      </c>
      <c r="E3389" t="s">
        <v>995</v>
      </c>
      <c r="F3389" t="s">
        <v>995</v>
      </c>
      <c r="G3389" t="s">
        <v>995</v>
      </c>
      <c r="H3389" t="s">
        <v>995</v>
      </c>
      <c r="I3389" t="s">
        <v>995</v>
      </c>
      <c r="J3389" t="s">
        <v>995</v>
      </c>
      <c r="K3389" t="s">
        <v>995</v>
      </c>
      <c r="L3389" t="s">
        <v>995</v>
      </c>
      <c r="M3389" t="s">
        <v>995</v>
      </c>
      <c r="N3389" t="s">
        <v>995</v>
      </c>
      <c r="O3389" t="s">
        <v>995</v>
      </c>
      <c r="P3389" t="s">
        <v>995</v>
      </c>
      <c r="Q3389" t="s">
        <v>995</v>
      </c>
      <c r="R3389" t="s">
        <v>995</v>
      </c>
      <c r="S3389" t="s">
        <v>995</v>
      </c>
      <c r="T3389" t="s">
        <v>995</v>
      </c>
      <c r="U3389" t="s">
        <v>995</v>
      </c>
      <c r="V3389" t="s">
        <v>995</v>
      </c>
      <c r="W3389" t="s">
        <v>995</v>
      </c>
      <c r="X3389" t="s">
        <v>995</v>
      </c>
      <c r="Y3389" t="s">
        <v>995</v>
      </c>
      <c r="Z3389" t="s">
        <v>995</v>
      </c>
      <c r="AA3389" t="s">
        <v>995</v>
      </c>
      <c r="AB3389" t="s">
        <v>995</v>
      </c>
      <c r="AC3389" t="s">
        <v>995</v>
      </c>
      <c r="AD3389" t="s">
        <v>995</v>
      </c>
      <c r="AE3389" t="s">
        <v>995</v>
      </c>
      <c r="AF3389" t="s">
        <v>995</v>
      </c>
      <c r="AG3389" t="s">
        <v>995</v>
      </c>
      <c r="AH3389" t="s">
        <v>995</v>
      </c>
      <c r="AI3389" t="s">
        <v>995</v>
      </c>
      <c r="AJ3389" t="s">
        <v>995</v>
      </c>
      <c r="AK3389" t="s">
        <v>995</v>
      </c>
      <c r="AL3389" t="s">
        <v>995</v>
      </c>
      <c r="AM3389" t="s">
        <v>995</v>
      </c>
      <c r="AN3389" t="s">
        <v>995</v>
      </c>
      <c r="AO3389" t="s">
        <v>995</v>
      </c>
      <c r="AP3389" t="s">
        <v>995</v>
      </c>
      <c r="AQ3389" s="286" t="s">
        <v>855</v>
      </c>
    </row>
    <row r="3390" spans="1:47" x14ac:dyDescent="0.3">
      <c r="A3390" s="285">
        <v>122525</v>
      </c>
      <c r="B3390" s="286" t="s">
        <v>539</v>
      </c>
      <c r="C3390" t="s">
        <v>995</v>
      </c>
      <c r="D3390" t="s">
        <v>995</v>
      </c>
      <c r="E3390" t="s">
        <v>995</v>
      </c>
      <c r="F3390" t="s">
        <v>995</v>
      </c>
      <c r="G3390" t="s">
        <v>995</v>
      </c>
      <c r="H3390" t="s">
        <v>995</v>
      </c>
      <c r="I3390" t="s">
        <v>995</v>
      </c>
      <c r="J3390" t="s">
        <v>995</v>
      </c>
      <c r="K3390" t="s">
        <v>995</v>
      </c>
      <c r="L3390" t="s">
        <v>995</v>
      </c>
      <c r="M3390" t="s">
        <v>995</v>
      </c>
      <c r="N3390" t="s">
        <v>995</v>
      </c>
      <c r="O3390" t="s">
        <v>995</v>
      </c>
      <c r="P3390" t="s">
        <v>995</v>
      </c>
      <c r="Q3390" t="s">
        <v>995</v>
      </c>
      <c r="R3390" t="s">
        <v>995</v>
      </c>
      <c r="S3390" t="s">
        <v>995</v>
      </c>
      <c r="T3390" t="s">
        <v>995</v>
      </c>
      <c r="U3390" t="s">
        <v>995</v>
      </c>
      <c r="V3390" t="s">
        <v>995</v>
      </c>
      <c r="W3390" t="s">
        <v>995</v>
      </c>
      <c r="X3390" t="s">
        <v>995</v>
      </c>
      <c r="Y3390" t="s">
        <v>995</v>
      </c>
      <c r="Z3390" t="s">
        <v>995</v>
      </c>
      <c r="AA3390" t="s">
        <v>995</v>
      </c>
      <c r="AB3390" t="s">
        <v>995</v>
      </c>
      <c r="AC3390" t="s">
        <v>995</v>
      </c>
      <c r="AD3390" t="s">
        <v>995</v>
      </c>
      <c r="AE3390" t="s">
        <v>995</v>
      </c>
      <c r="AF3390" t="s">
        <v>995</v>
      </c>
      <c r="AG3390" t="s">
        <v>995</v>
      </c>
      <c r="AH3390" t="s">
        <v>995</v>
      </c>
      <c r="AI3390" t="s">
        <v>995</v>
      </c>
      <c r="AJ3390" t="s">
        <v>995</v>
      </c>
      <c r="AK3390" t="s">
        <v>995</v>
      </c>
      <c r="AL3390" t="s">
        <v>995</v>
      </c>
      <c r="AM3390" t="s">
        <v>995</v>
      </c>
      <c r="AN3390" t="s">
        <v>995</v>
      </c>
      <c r="AO3390" t="s">
        <v>995</v>
      </c>
      <c r="AP3390" t="s">
        <v>995</v>
      </c>
      <c r="AQ3390" s="286" t="s">
        <v>855</v>
      </c>
    </row>
    <row r="3391" spans="1:47" x14ac:dyDescent="0.3">
      <c r="A3391" s="285">
        <v>122526</v>
      </c>
      <c r="B3391" s="286" t="s">
        <v>539</v>
      </c>
      <c r="C3391" t="s">
        <v>995</v>
      </c>
      <c r="D3391" t="s">
        <v>995</v>
      </c>
      <c r="E3391" t="s">
        <v>995</v>
      </c>
      <c r="F3391" t="s">
        <v>995</v>
      </c>
      <c r="G3391" t="s">
        <v>995</v>
      </c>
      <c r="H3391" t="s">
        <v>995</v>
      </c>
      <c r="I3391" t="s">
        <v>995</v>
      </c>
      <c r="J3391" t="s">
        <v>995</v>
      </c>
      <c r="K3391" t="s">
        <v>995</v>
      </c>
      <c r="L3391" t="s">
        <v>995</v>
      </c>
      <c r="M3391" t="s">
        <v>995</v>
      </c>
      <c r="N3391" t="s">
        <v>995</v>
      </c>
      <c r="O3391" t="s">
        <v>995</v>
      </c>
      <c r="P3391" t="s">
        <v>995</v>
      </c>
      <c r="Q3391" t="s">
        <v>995</v>
      </c>
      <c r="R3391" t="s">
        <v>995</v>
      </c>
      <c r="S3391" t="s">
        <v>995</v>
      </c>
      <c r="T3391" t="s">
        <v>995</v>
      </c>
      <c r="U3391" t="s">
        <v>995</v>
      </c>
      <c r="V3391" t="s">
        <v>995</v>
      </c>
      <c r="W3391" t="s">
        <v>995</v>
      </c>
      <c r="X3391" t="s">
        <v>995</v>
      </c>
      <c r="Y3391" t="s">
        <v>995</v>
      </c>
      <c r="Z3391" t="s">
        <v>995</v>
      </c>
      <c r="AA3391" t="s">
        <v>995</v>
      </c>
      <c r="AB3391" t="s">
        <v>995</v>
      </c>
      <c r="AC3391" t="s">
        <v>995</v>
      </c>
      <c r="AD3391" t="s">
        <v>995</v>
      </c>
      <c r="AE3391" t="s">
        <v>995</v>
      </c>
      <c r="AF3391" t="s">
        <v>995</v>
      </c>
      <c r="AG3391" t="s">
        <v>995</v>
      </c>
      <c r="AH3391" t="s">
        <v>995</v>
      </c>
      <c r="AI3391" t="s">
        <v>995</v>
      </c>
      <c r="AJ3391" t="s">
        <v>995</v>
      </c>
      <c r="AK3391" t="s">
        <v>995</v>
      </c>
      <c r="AL3391" t="s">
        <v>995</v>
      </c>
      <c r="AM3391" t="s">
        <v>995</v>
      </c>
      <c r="AN3391" t="s">
        <v>995</v>
      </c>
      <c r="AO3391" t="s">
        <v>995</v>
      </c>
      <c r="AP3391" t="s">
        <v>995</v>
      </c>
      <c r="AQ3391" s="286" t="s">
        <v>855</v>
      </c>
    </row>
    <row r="3392" spans="1:47" ht="21.6" x14ac:dyDescent="0.3">
      <c r="A3392" s="285">
        <v>122528</v>
      </c>
      <c r="B3392" s="286" t="s">
        <v>538</v>
      </c>
      <c r="C3392" t="s">
        <v>226</v>
      </c>
      <c r="D3392" t="s">
        <v>226</v>
      </c>
      <c r="E3392" t="s">
        <v>226</v>
      </c>
      <c r="F3392" t="s">
        <v>224</v>
      </c>
      <c r="G3392" t="s">
        <v>226</v>
      </c>
      <c r="H3392" t="s">
        <v>226</v>
      </c>
      <c r="I3392" t="s">
        <v>225</v>
      </c>
      <c r="J3392" t="s">
        <v>226</v>
      </c>
      <c r="K3392" t="s">
        <v>226</v>
      </c>
      <c r="L3392" t="s">
        <v>226</v>
      </c>
      <c r="M3392" t="s">
        <v>224</v>
      </c>
      <c r="N3392" t="s">
        <v>226</v>
      </c>
      <c r="O3392" t="s">
        <v>225</v>
      </c>
      <c r="P3392" t="s">
        <v>224</v>
      </c>
      <c r="Q3392" t="s">
        <v>226</v>
      </c>
      <c r="R3392" t="s">
        <v>225</v>
      </c>
      <c r="S3392" t="s">
        <v>226</v>
      </c>
      <c r="T3392" t="s">
        <v>224</v>
      </c>
      <c r="U3392" t="s">
        <v>224</v>
      </c>
      <c r="V3392" t="s">
        <v>225</v>
      </c>
      <c r="W3392" t="s">
        <v>225</v>
      </c>
      <c r="X3392" t="s">
        <v>226</v>
      </c>
      <c r="Y3392" t="s">
        <v>226</v>
      </c>
      <c r="Z3392" t="s">
        <v>225</v>
      </c>
      <c r="AA3392" t="s">
        <v>224</v>
      </c>
      <c r="AB3392" t="s">
        <v>225</v>
      </c>
      <c r="AC3392" t="s">
        <v>225</v>
      </c>
      <c r="AD3392" t="s">
        <v>226</v>
      </c>
      <c r="AE3392" t="s">
        <v>226</v>
      </c>
      <c r="AF3392" t="s">
        <v>225</v>
      </c>
      <c r="AG3392" t="s">
        <v>394</v>
      </c>
      <c r="AH3392" t="s">
        <v>394</v>
      </c>
      <c r="AI3392" t="s">
        <v>394</v>
      </c>
      <c r="AJ3392" t="s">
        <v>394</v>
      </c>
      <c r="AK3392" t="s">
        <v>394</v>
      </c>
      <c r="AL3392" t="s">
        <v>394</v>
      </c>
      <c r="AM3392" t="s">
        <v>394</v>
      </c>
      <c r="AN3392" t="s">
        <v>394</v>
      </c>
      <c r="AO3392" t="s">
        <v>394</v>
      </c>
      <c r="AP3392" t="s">
        <v>394</v>
      </c>
      <c r="AQ3392" s="286" t="s">
        <v>394</v>
      </c>
      <c r="AR3392" s="305"/>
      <c r="AS3392" s="235"/>
    </row>
    <row r="3393" spans="1:47" x14ac:dyDescent="0.3">
      <c r="A3393" s="285">
        <v>122529</v>
      </c>
      <c r="B3393" s="286" t="s">
        <v>539</v>
      </c>
      <c r="C3393" t="s">
        <v>995</v>
      </c>
      <c r="D3393" t="s">
        <v>995</v>
      </c>
      <c r="E3393" t="s">
        <v>995</v>
      </c>
      <c r="F3393" t="s">
        <v>995</v>
      </c>
      <c r="G3393" t="s">
        <v>995</v>
      </c>
      <c r="H3393" t="s">
        <v>995</v>
      </c>
      <c r="I3393" t="s">
        <v>995</v>
      </c>
      <c r="J3393" t="s">
        <v>995</v>
      </c>
      <c r="K3393" t="s">
        <v>995</v>
      </c>
      <c r="L3393" t="s">
        <v>995</v>
      </c>
      <c r="M3393" t="s">
        <v>995</v>
      </c>
      <c r="N3393" t="s">
        <v>995</v>
      </c>
      <c r="O3393" t="s">
        <v>995</v>
      </c>
      <c r="P3393" t="s">
        <v>995</v>
      </c>
      <c r="Q3393" t="s">
        <v>995</v>
      </c>
      <c r="R3393" t="s">
        <v>995</v>
      </c>
      <c r="S3393" t="s">
        <v>995</v>
      </c>
      <c r="T3393" t="s">
        <v>995</v>
      </c>
      <c r="U3393" t="s">
        <v>995</v>
      </c>
      <c r="V3393" t="s">
        <v>995</v>
      </c>
      <c r="W3393" t="s">
        <v>995</v>
      </c>
      <c r="X3393" t="s">
        <v>995</v>
      </c>
      <c r="Y3393" t="s">
        <v>995</v>
      </c>
      <c r="Z3393" t="s">
        <v>995</v>
      </c>
      <c r="AA3393" t="s">
        <v>995</v>
      </c>
      <c r="AB3393" t="s">
        <v>995</v>
      </c>
      <c r="AC3393" t="s">
        <v>995</v>
      </c>
      <c r="AD3393" t="s">
        <v>995</v>
      </c>
      <c r="AE3393" t="s">
        <v>995</v>
      </c>
      <c r="AF3393" t="s">
        <v>995</v>
      </c>
      <c r="AG3393" t="s">
        <v>995</v>
      </c>
      <c r="AH3393" t="s">
        <v>995</v>
      </c>
      <c r="AI3393" t="s">
        <v>995</v>
      </c>
      <c r="AJ3393" t="s">
        <v>995</v>
      </c>
      <c r="AK3393" t="s">
        <v>995</v>
      </c>
      <c r="AL3393" t="s">
        <v>995</v>
      </c>
      <c r="AM3393" t="s">
        <v>995</v>
      </c>
      <c r="AN3393" t="s">
        <v>995</v>
      </c>
      <c r="AO3393" t="s">
        <v>995</v>
      </c>
      <c r="AP3393" t="s">
        <v>995</v>
      </c>
      <c r="AQ3393" s="286" t="s">
        <v>855</v>
      </c>
    </row>
    <row r="3394" spans="1:47" ht="21.6" x14ac:dyDescent="0.3">
      <c r="A3394" s="285">
        <v>122530</v>
      </c>
      <c r="B3394" s="286" t="s">
        <v>61</v>
      </c>
      <c r="C3394" t="s">
        <v>226</v>
      </c>
      <c r="D3394" t="s">
        <v>226</v>
      </c>
      <c r="E3394" t="s">
        <v>226</v>
      </c>
      <c r="F3394" t="s">
        <v>226</v>
      </c>
      <c r="G3394" t="s">
        <v>226</v>
      </c>
      <c r="H3394" t="s">
        <v>226</v>
      </c>
      <c r="I3394" t="s">
        <v>226</v>
      </c>
      <c r="J3394" t="s">
        <v>226</v>
      </c>
      <c r="K3394" t="s">
        <v>226</v>
      </c>
      <c r="L3394" t="s">
        <v>226</v>
      </c>
      <c r="M3394" t="s">
        <v>226</v>
      </c>
      <c r="N3394" t="s">
        <v>226</v>
      </c>
      <c r="O3394" t="s">
        <v>226</v>
      </c>
      <c r="P3394" t="s">
        <v>226</v>
      </c>
      <c r="Q3394" t="s">
        <v>226</v>
      </c>
      <c r="R3394" t="s">
        <v>224</v>
      </c>
      <c r="S3394" t="s">
        <v>226</v>
      </c>
      <c r="T3394" t="s">
        <v>226</v>
      </c>
      <c r="U3394" t="s">
        <v>226</v>
      </c>
      <c r="V3394" t="s">
        <v>226</v>
      </c>
      <c r="W3394" t="s">
        <v>226</v>
      </c>
      <c r="X3394" t="s">
        <v>226</v>
      </c>
      <c r="Y3394" t="s">
        <v>226</v>
      </c>
      <c r="Z3394" t="s">
        <v>226</v>
      </c>
      <c r="AA3394" t="s">
        <v>226</v>
      </c>
      <c r="AB3394" t="s">
        <v>226</v>
      </c>
      <c r="AC3394" t="s">
        <v>226</v>
      </c>
      <c r="AD3394" t="s">
        <v>226</v>
      </c>
      <c r="AE3394" t="s">
        <v>226</v>
      </c>
      <c r="AF3394" t="s">
        <v>226</v>
      </c>
      <c r="AG3394" t="s">
        <v>226</v>
      </c>
      <c r="AH3394" t="s">
        <v>225</v>
      </c>
      <c r="AI3394" t="s">
        <v>225</v>
      </c>
      <c r="AJ3394" t="s">
        <v>226</v>
      </c>
      <c r="AK3394" t="s">
        <v>226</v>
      </c>
      <c r="AL3394" t="s">
        <v>225</v>
      </c>
      <c r="AM3394" t="s">
        <v>225</v>
      </c>
      <c r="AN3394" t="s">
        <v>225</v>
      </c>
      <c r="AO3394" t="s">
        <v>225</v>
      </c>
      <c r="AP3394" t="s">
        <v>225</v>
      </c>
      <c r="AQ3394" s="286" t="s">
        <v>394</v>
      </c>
      <c r="AR3394" s="305"/>
      <c r="AS3394" s="235"/>
    </row>
    <row r="3395" spans="1:47" x14ac:dyDescent="0.3">
      <c r="A3395" s="285">
        <v>122531</v>
      </c>
      <c r="B3395" s="286" t="s">
        <v>540</v>
      </c>
      <c r="C3395" t="s">
        <v>995</v>
      </c>
      <c r="D3395" t="s">
        <v>995</v>
      </c>
      <c r="E3395" t="s">
        <v>995</v>
      </c>
      <c r="F3395" t="s">
        <v>995</v>
      </c>
      <c r="G3395" t="s">
        <v>995</v>
      </c>
      <c r="H3395" t="s">
        <v>995</v>
      </c>
      <c r="I3395" t="s">
        <v>995</v>
      </c>
      <c r="J3395" t="s">
        <v>995</v>
      </c>
      <c r="K3395" t="s">
        <v>995</v>
      </c>
      <c r="L3395" t="s">
        <v>995</v>
      </c>
      <c r="M3395" t="s">
        <v>995</v>
      </c>
      <c r="N3395" t="s">
        <v>995</v>
      </c>
      <c r="O3395" t="s">
        <v>995</v>
      </c>
      <c r="P3395" t="s">
        <v>995</v>
      </c>
      <c r="Q3395" t="s">
        <v>995</v>
      </c>
      <c r="R3395" t="s">
        <v>995</v>
      </c>
      <c r="S3395" t="s">
        <v>995</v>
      </c>
      <c r="T3395" t="s">
        <v>995</v>
      </c>
      <c r="U3395" t="s">
        <v>995</v>
      </c>
      <c r="V3395" t="s">
        <v>995</v>
      </c>
      <c r="W3395" t="s">
        <v>995</v>
      </c>
      <c r="X3395" t="s">
        <v>995</v>
      </c>
      <c r="Y3395" t="s">
        <v>995</v>
      </c>
      <c r="Z3395" t="s">
        <v>995</v>
      </c>
      <c r="AA3395" t="s">
        <v>995</v>
      </c>
      <c r="AB3395" t="s">
        <v>995</v>
      </c>
      <c r="AC3395" t="s">
        <v>995</v>
      </c>
      <c r="AD3395" t="s">
        <v>995</v>
      </c>
      <c r="AE3395" t="s">
        <v>995</v>
      </c>
      <c r="AF3395" t="s">
        <v>995</v>
      </c>
      <c r="AG3395" t="s">
        <v>995</v>
      </c>
      <c r="AH3395" t="s">
        <v>995</v>
      </c>
      <c r="AI3395" t="s">
        <v>995</v>
      </c>
      <c r="AJ3395" t="s">
        <v>995</v>
      </c>
      <c r="AK3395" t="s">
        <v>995</v>
      </c>
      <c r="AL3395" t="s">
        <v>995</v>
      </c>
      <c r="AM3395" t="s">
        <v>995</v>
      </c>
      <c r="AN3395" t="s">
        <v>995</v>
      </c>
      <c r="AO3395" t="s">
        <v>995</v>
      </c>
      <c r="AP3395" t="s">
        <v>995</v>
      </c>
      <c r="AQ3395" s="286" t="s">
        <v>855</v>
      </c>
    </row>
    <row r="3396" spans="1:47" x14ac:dyDescent="0.3">
      <c r="A3396" s="285">
        <v>122532</v>
      </c>
      <c r="B3396" s="286" t="s">
        <v>539</v>
      </c>
      <c r="C3396" t="s">
        <v>995</v>
      </c>
      <c r="D3396" t="s">
        <v>995</v>
      </c>
      <c r="E3396" t="s">
        <v>995</v>
      </c>
      <c r="F3396" t="s">
        <v>995</v>
      </c>
      <c r="G3396" t="s">
        <v>995</v>
      </c>
      <c r="H3396" t="s">
        <v>995</v>
      </c>
      <c r="I3396" t="s">
        <v>995</v>
      </c>
      <c r="J3396" t="s">
        <v>995</v>
      </c>
      <c r="K3396" t="s">
        <v>995</v>
      </c>
      <c r="L3396" t="s">
        <v>995</v>
      </c>
      <c r="M3396" t="s">
        <v>995</v>
      </c>
      <c r="N3396" t="s">
        <v>995</v>
      </c>
      <c r="O3396" t="s">
        <v>995</v>
      </c>
      <c r="P3396" t="s">
        <v>995</v>
      </c>
      <c r="Q3396" t="s">
        <v>995</v>
      </c>
      <c r="R3396" t="s">
        <v>995</v>
      </c>
      <c r="S3396" t="s">
        <v>995</v>
      </c>
      <c r="T3396" t="s">
        <v>995</v>
      </c>
      <c r="U3396" t="s">
        <v>995</v>
      </c>
      <c r="V3396" t="s">
        <v>995</v>
      </c>
      <c r="W3396" t="s">
        <v>995</v>
      </c>
      <c r="X3396" t="s">
        <v>995</v>
      </c>
      <c r="Y3396" t="s">
        <v>995</v>
      </c>
      <c r="Z3396" t="s">
        <v>995</v>
      </c>
      <c r="AA3396" t="s">
        <v>995</v>
      </c>
      <c r="AB3396" t="s">
        <v>995</v>
      </c>
      <c r="AC3396" t="s">
        <v>995</v>
      </c>
      <c r="AD3396" t="s">
        <v>995</v>
      </c>
      <c r="AE3396" t="s">
        <v>995</v>
      </c>
      <c r="AF3396" t="s">
        <v>995</v>
      </c>
      <c r="AG3396" t="s">
        <v>995</v>
      </c>
      <c r="AH3396" t="s">
        <v>995</v>
      </c>
      <c r="AI3396" t="s">
        <v>995</v>
      </c>
      <c r="AJ3396" t="s">
        <v>995</v>
      </c>
      <c r="AK3396" t="s">
        <v>995</v>
      </c>
      <c r="AL3396" t="s">
        <v>995</v>
      </c>
      <c r="AM3396" t="s">
        <v>995</v>
      </c>
      <c r="AN3396" t="s">
        <v>995</v>
      </c>
      <c r="AO3396" t="s">
        <v>995</v>
      </c>
      <c r="AP3396" t="s">
        <v>995</v>
      </c>
      <c r="AQ3396" s="286" t="s">
        <v>855</v>
      </c>
    </row>
    <row r="3397" spans="1:47" ht="28.8" x14ac:dyDescent="0.3">
      <c r="A3397" s="285">
        <v>122533</v>
      </c>
      <c r="B3397" s="286" t="s">
        <v>67</v>
      </c>
      <c r="C3397" t="s">
        <v>226</v>
      </c>
      <c r="D3397" t="s">
        <v>226</v>
      </c>
      <c r="E3397" t="s">
        <v>225</v>
      </c>
      <c r="F3397" t="s">
        <v>225</v>
      </c>
      <c r="G3397" t="s">
        <v>226</v>
      </c>
      <c r="H3397" t="s">
        <v>226</v>
      </c>
      <c r="I3397" t="s">
        <v>224</v>
      </c>
      <c r="J3397" t="s">
        <v>226</v>
      </c>
      <c r="K3397" t="s">
        <v>224</v>
      </c>
      <c r="L3397" t="s">
        <v>226</v>
      </c>
      <c r="M3397" t="s">
        <v>226</v>
      </c>
      <c r="N3397" t="s">
        <v>224</v>
      </c>
      <c r="O3397" t="s">
        <v>224</v>
      </c>
      <c r="P3397" t="s">
        <v>224</v>
      </c>
      <c r="Q3397" t="s">
        <v>224</v>
      </c>
      <c r="R3397" t="s">
        <v>225</v>
      </c>
      <c r="S3397" t="s">
        <v>226</v>
      </c>
      <c r="T3397" t="s">
        <v>225</v>
      </c>
      <c r="U3397" t="s">
        <v>224</v>
      </c>
      <c r="V3397" t="s">
        <v>226</v>
      </c>
      <c r="W3397" t="s">
        <v>226</v>
      </c>
      <c r="X3397" t="s">
        <v>226</v>
      </c>
      <c r="Y3397" t="s">
        <v>226</v>
      </c>
      <c r="Z3397" t="s">
        <v>226</v>
      </c>
      <c r="AA3397" t="s">
        <v>226</v>
      </c>
      <c r="AB3397" t="s">
        <v>226</v>
      </c>
      <c r="AC3397" t="s">
        <v>226</v>
      </c>
      <c r="AD3397" t="s">
        <v>225</v>
      </c>
      <c r="AE3397" t="s">
        <v>226</v>
      </c>
      <c r="AF3397" t="s">
        <v>225</v>
      </c>
      <c r="AG3397" t="s">
        <v>225</v>
      </c>
      <c r="AH3397" t="s">
        <v>225</v>
      </c>
      <c r="AI3397" t="s">
        <v>225</v>
      </c>
      <c r="AJ3397" t="s">
        <v>225</v>
      </c>
      <c r="AK3397" t="s">
        <v>225</v>
      </c>
      <c r="AL3397" t="s">
        <v>394</v>
      </c>
      <c r="AM3397" t="s">
        <v>394</v>
      </c>
      <c r="AN3397" t="s">
        <v>394</v>
      </c>
      <c r="AO3397" t="s">
        <v>394</v>
      </c>
      <c r="AP3397" t="s">
        <v>394</v>
      </c>
      <c r="AQ3397" s="286" t="s">
        <v>394</v>
      </c>
      <c r="AR3397" s="305"/>
      <c r="AS3397" s="235"/>
    </row>
    <row r="3398" spans="1:47" ht="28.8" x14ac:dyDescent="0.3">
      <c r="A3398" s="285">
        <v>122535</v>
      </c>
      <c r="B3398" s="286" t="s">
        <v>541</v>
      </c>
      <c r="C3398" t="s">
        <v>226</v>
      </c>
      <c r="D3398" t="s">
        <v>226</v>
      </c>
      <c r="E3398" t="s">
        <v>226</v>
      </c>
      <c r="F3398" t="s">
        <v>226</v>
      </c>
      <c r="G3398" t="s">
        <v>226</v>
      </c>
      <c r="H3398" t="s">
        <v>226</v>
      </c>
      <c r="I3398" t="s">
        <v>226</v>
      </c>
      <c r="J3398" t="s">
        <v>226</v>
      </c>
      <c r="K3398" t="s">
        <v>226</v>
      </c>
      <c r="L3398" t="s">
        <v>226</v>
      </c>
      <c r="M3398" t="s">
        <v>226</v>
      </c>
      <c r="N3398" t="s">
        <v>226</v>
      </c>
      <c r="O3398" t="s">
        <v>226</v>
      </c>
      <c r="P3398" t="s">
        <v>226</v>
      </c>
      <c r="Q3398" t="s">
        <v>226</v>
      </c>
      <c r="R3398" t="s">
        <v>226</v>
      </c>
      <c r="S3398" t="s">
        <v>226</v>
      </c>
      <c r="T3398" t="s">
        <v>225</v>
      </c>
      <c r="U3398" t="s">
        <v>226</v>
      </c>
      <c r="V3398" t="s">
        <v>226</v>
      </c>
      <c r="W3398" t="s">
        <v>225</v>
      </c>
      <c r="X3398" t="s">
        <v>225</v>
      </c>
      <c r="Y3398" t="s">
        <v>225</v>
      </c>
      <c r="Z3398" t="s">
        <v>225</v>
      </c>
      <c r="AA3398" t="s">
        <v>225</v>
      </c>
      <c r="AB3398" t="s">
        <v>394</v>
      </c>
      <c r="AC3398" t="s">
        <v>394</v>
      </c>
      <c r="AD3398" t="s">
        <v>394</v>
      </c>
      <c r="AE3398" t="s">
        <v>394</v>
      </c>
      <c r="AF3398" t="s">
        <v>394</v>
      </c>
      <c r="AG3398" t="s">
        <v>394</v>
      </c>
      <c r="AH3398" t="s">
        <v>394</v>
      </c>
      <c r="AI3398" t="s">
        <v>394</v>
      </c>
      <c r="AJ3398" t="s">
        <v>394</v>
      </c>
      <c r="AK3398" t="s">
        <v>394</v>
      </c>
      <c r="AL3398" t="s">
        <v>394</v>
      </c>
      <c r="AM3398" t="s">
        <v>394</v>
      </c>
      <c r="AN3398" t="s">
        <v>394</v>
      </c>
      <c r="AO3398" t="s">
        <v>394</v>
      </c>
      <c r="AP3398" t="s">
        <v>394</v>
      </c>
      <c r="AQ3398" s="286" t="s">
        <v>394</v>
      </c>
      <c r="AR3398" s="305"/>
      <c r="AS3398" s="235"/>
    </row>
    <row r="3399" spans="1:47" x14ac:dyDescent="0.3">
      <c r="A3399" s="285">
        <v>122536</v>
      </c>
      <c r="B3399" s="286" t="s">
        <v>539</v>
      </c>
      <c r="C3399" t="s">
        <v>995</v>
      </c>
      <c r="D3399" t="s">
        <v>995</v>
      </c>
      <c r="E3399" t="s">
        <v>995</v>
      </c>
      <c r="F3399" t="s">
        <v>995</v>
      </c>
      <c r="G3399" t="s">
        <v>995</v>
      </c>
      <c r="H3399" t="s">
        <v>995</v>
      </c>
      <c r="I3399" t="s">
        <v>995</v>
      </c>
      <c r="J3399" t="s">
        <v>995</v>
      </c>
      <c r="K3399" t="s">
        <v>995</v>
      </c>
      <c r="L3399" t="s">
        <v>995</v>
      </c>
      <c r="M3399" t="s">
        <v>995</v>
      </c>
      <c r="N3399" t="s">
        <v>995</v>
      </c>
      <c r="O3399" t="s">
        <v>995</v>
      </c>
      <c r="P3399" t="s">
        <v>995</v>
      </c>
      <c r="Q3399" t="s">
        <v>995</v>
      </c>
      <c r="R3399" t="s">
        <v>995</v>
      </c>
      <c r="S3399" t="s">
        <v>995</v>
      </c>
      <c r="T3399" t="s">
        <v>995</v>
      </c>
      <c r="U3399" t="s">
        <v>995</v>
      </c>
      <c r="V3399" t="s">
        <v>995</v>
      </c>
      <c r="W3399" t="s">
        <v>995</v>
      </c>
      <c r="X3399" t="s">
        <v>995</v>
      </c>
      <c r="Y3399" t="s">
        <v>995</v>
      </c>
      <c r="Z3399" t="s">
        <v>995</v>
      </c>
      <c r="AA3399" t="s">
        <v>995</v>
      </c>
      <c r="AB3399" t="s">
        <v>995</v>
      </c>
      <c r="AC3399" t="s">
        <v>995</v>
      </c>
      <c r="AD3399" t="s">
        <v>995</v>
      </c>
      <c r="AE3399" t="s">
        <v>995</v>
      </c>
      <c r="AF3399" t="s">
        <v>995</v>
      </c>
      <c r="AG3399" t="s">
        <v>995</v>
      </c>
      <c r="AH3399" t="s">
        <v>995</v>
      </c>
      <c r="AI3399" t="s">
        <v>995</v>
      </c>
      <c r="AJ3399" t="s">
        <v>995</v>
      </c>
      <c r="AK3399" t="s">
        <v>995</v>
      </c>
      <c r="AL3399" t="s">
        <v>995</v>
      </c>
      <c r="AM3399" t="s">
        <v>995</v>
      </c>
      <c r="AN3399" t="s">
        <v>995</v>
      </c>
      <c r="AO3399" t="s">
        <v>995</v>
      </c>
      <c r="AP3399" t="s">
        <v>995</v>
      </c>
      <c r="AQ3399" s="286" t="s">
        <v>855</v>
      </c>
    </row>
    <row r="3400" spans="1:47" ht="28.8" x14ac:dyDescent="0.3">
      <c r="A3400" s="285">
        <v>122537</v>
      </c>
      <c r="B3400" s="286" t="s">
        <v>67</v>
      </c>
      <c r="C3400" t="s">
        <v>224</v>
      </c>
      <c r="D3400" t="s">
        <v>226</v>
      </c>
      <c r="E3400" t="s">
        <v>226</v>
      </c>
      <c r="F3400" t="s">
        <v>226</v>
      </c>
      <c r="G3400" t="s">
        <v>226</v>
      </c>
      <c r="H3400" t="s">
        <v>226</v>
      </c>
      <c r="I3400" t="s">
        <v>224</v>
      </c>
      <c r="J3400" t="s">
        <v>226</v>
      </c>
      <c r="K3400" t="s">
        <v>226</v>
      </c>
      <c r="L3400" t="s">
        <v>226</v>
      </c>
      <c r="M3400" t="s">
        <v>226</v>
      </c>
      <c r="N3400" t="s">
        <v>226</v>
      </c>
      <c r="O3400" t="s">
        <v>224</v>
      </c>
      <c r="P3400" t="s">
        <v>226</v>
      </c>
      <c r="Q3400" t="s">
        <v>226</v>
      </c>
      <c r="R3400" t="s">
        <v>224</v>
      </c>
      <c r="S3400" t="s">
        <v>226</v>
      </c>
      <c r="T3400" t="s">
        <v>224</v>
      </c>
      <c r="U3400" t="s">
        <v>226</v>
      </c>
      <c r="V3400" t="s">
        <v>224</v>
      </c>
      <c r="W3400" t="s">
        <v>226</v>
      </c>
      <c r="X3400" t="s">
        <v>224</v>
      </c>
      <c r="Y3400" t="s">
        <v>224</v>
      </c>
      <c r="Z3400" t="s">
        <v>224</v>
      </c>
      <c r="AA3400" t="s">
        <v>224</v>
      </c>
      <c r="AB3400" t="s">
        <v>224</v>
      </c>
      <c r="AC3400" t="s">
        <v>224</v>
      </c>
      <c r="AD3400" t="s">
        <v>224</v>
      </c>
      <c r="AE3400" t="s">
        <v>224</v>
      </c>
      <c r="AF3400" t="s">
        <v>224</v>
      </c>
      <c r="AG3400" t="s">
        <v>225</v>
      </c>
      <c r="AH3400" t="s">
        <v>225</v>
      </c>
      <c r="AI3400" t="s">
        <v>225</v>
      </c>
      <c r="AJ3400" t="s">
        <v>225</v>
      </c>
      <c r="AK3400" t="s">
        <v>225</v>
      </c>
      <c r="AL3400" t="s">
        <v>394</v>
      </c>
      <c r="AM3400" t="s">
        <v>394</v>
      </c>
      <c r="AN3400" t="s">
        <v>394</v>
      </c>
      <c r="AO3400" t="s">
        <v>394</v>
      </c>
      <c r="AP3400" t="s">
        <v>394</v>
      </c>
      <c r="AQ3400" s="286" t="s">
        <v>394</v>
      </c>
      <c r="AR3400" s="305"/>
      <c r="AS3400" s="235"/>
    </row>
    <row r="3401" spans="1:47" x14ac:dyDescent="0.3">
      <c r="A3401" s="285">
        <v>122538</v>
      </c>
      <c r="B3401" s="286" t="s">
        <v>539</v>
      </c>
      <c r="C3401" t="s">
        <v>995</v>
      </c>
      <c r="D3401" t="s">
        <v>995</v>
      </c>
      <c r="E3401" t="s">
        <v>995</v>
      </c>
      <c r="F3401" t="s">
        <v>995</v>
      </c>
      <c r="G3401" t="s">
        <v>995</v>
      </c>
      <c r="H3401" t="s">
        <v>995</v>
      </c>
      <c r="I3401" t="s">
        <v>995</v>
      </c>
      <c r="J3401" t="s">
        <v>995</v>
      </c>
      <c r="K3401" t="s">
        <v>995</v>
      </c>
      <c r="L3401" t="s">
        <v>995</v>
      </c>
      <c r="M3401" t="s">
        <v>995</v>
      </c>
      <c r="N3401" t="s">
        <v>995</v>
      </c>
      <c r="O3401" t="s">
        <v>995</v>
      </c>
      <c r="P3401" t="s">
        <v>995</v>
      </c>
      <c r="Q3401" t="s">
        <v>995</v>
      </c>
      <c r="R3401" t="s">
        <v>995</v>
      </c>
      <c r="S3401" t="s">
        <v>995</v>
      </c>
      <c r="T3401" t="s">
        <v>995</v>
      </c>
      <c r="U3401" t="s">
        <v>995</v>
      </c>
      <c r="V3401" t="s">
        <v>995</v>
      </c>
      <c r="W3401" t="s">
        <v>995</v>
      </c>
      <c r="X3401" t="s">
        <v>995</v>
      </c>
      <c r="Y3401" t="s">
        <v>995</v>
      </c>
      <c r="Z3401" t="s">
        <v>995</v>
      </c>
      <c r="AA3401" t="s">
        <v>995</v>
      </c>
      <c r="AB3401" t="s">
        <v>995</v>
      </c>
      <c r="AC3401" t="s">
        <v>995</v>
      </c>
      <c r="AD3401" t="s">
        <v>995</v>
      </c>
      <c r="AE3401" t="s">
        <v>995</v>
      </c>
      <c r="AF3401" t="s">
        <v>995</v>
      </c>
      <c r="AG3401" t="s">
        <v>995</v>
      </c>
      <c r="AH3401" t="s">
        <v>995</v>
      </c>
      <c r="AI3401" t="s">
        <v>995</v>
      </c>
      <c r="AJ3401" t="s">
        <v>995</v>
      </c>
      <c r="AK3401" t="s">
        <v>995</v>
      </c>
      <c r="AL3401" t="s">
        <v>995</v>
      </c>
      <c r="AM3401" t="s">
        <v>995</v>
      </c>
      <c r="AN3401" t="s">
        <v>995</v>
      </c>
      <c r="AO3401" t="s">
        <v>995</v>
      </c>
      <c r="AP3401" t="s">
        <v>995</v>
      </c>
      <c r="AQ3401" s="286" t="s">
        <v>855</v>
      </c>
    </row>
    <row r="3402" spans="1:47" ht="28.8" x14ac:dyDescent="0.3">
      <c r="A3402" s="285">
        <v>122539</v>
      </c>
      <c r="B3402" s="286" t="s">
        <v>67</v>
      </c>
      <c r="C3402" t="s">
        <v>226</v>
      </c>
      <c r="D3402" t="s">
        <v>224</v>
      </c>
      <c r="E3402" t="s">
        <v>226</v>
      </c>
      <c r="F3402" t="s">
        <v>225</v>
      </c>
      <c r="G3402" t="s">
        <v>226</v>
      </c>
      <c r="H3402" t="s">
        <v>226</v>
      </c>
      <c r="I3402" t="s">
        <v>226</v>
      </c>
      <c r="J3402" t="s">
        <v>226</v>
      </c>
      <c r="K3402" t="s">
        <v>226</v>
      </c>
      <c r="L3402" t="s">
        <v>226</v>
      </c>
      <c r="M3402" t="s">
        <v>226</v>
      </c>
      <c r="N3402" t="s">
        <v>226</v>
      </c>
      <c r="O3402" t="s">
        <v>224</v>
      </c>
      <c r="P3402" t="s">
        <v>226</v>
      </c>
      <c r="Q3402" t="s">
        <v>224</v>
      </c>
      <c r="R3402" t="s">
        <v>226</v>
      </c>
      <c r="S3402" t="s">
        <v>226</v>
      </c>
      <c r="T3402" t="s">
        <v>224</v>
      </c>
      <c r="U3402" t="s">
        <v>226</v>
      </c>
      <c r="V3402" t="s">
        <v>226</v>
      </c>
      <c r="W3402" t="s">
        <v>224</v>
      </c>
      <c r="X3402" t="s">
        <v>226</v>
      </c>
      <c r="Y3402" t="s">
        <v>226</v>
      </c>
      <c r="Z3402" t="s">
        <v>226</v>
      </c>
      <c r="AA3402" t="s">
        <v>226</v>
      </c>
      <c r="AB3402" t="s">
        <v>225</v>
      </c>
      <c r="AC3402" t="s">
        <v>226</v>
      </c>
      <c r="AD3402" t="s">
        <v>226</v>
      </c>
      <c r="AE3402" t="s">
        <v>226</v>
      </c>
      <c r="AF3402" t="s">
        <v>225</v>
      </c>
      <c r="AG3402" t="s">
        <v>225</v>
      </c>
      <c r="AH3402" t="s">
        <v>225</v>
      </c>
      <c r="AI3402" t="s">
        <v>225</v>
      </c>
      <c r="AJ3402" t="s">
        <v>225</v>
      </c>
      <c r="AK3402" t="s">
        <v>225</v>
      </c>
      <c r="AL3402" t="s">
        <v>394</v>
      </c>
      <c r="AM3402" t="s">
        <v>394</v>
      </c>
      <c r="AN3402" t="s">
        <v>394</v>
      </c>
      <c r="AO3402" t="s">
        <v>394</v>
      </c>
      <c r="AP3402" t="s">
        <v>394</v>
      </c>
      <c r="AQ3402" s="286" t="s">
        <v>394</v>
      </c>
      <c r="AR3402" s="305"/>
      <c r="AS3402" s="235"/>
    </row>
    <row r="3403" spans="1:47" ht="28.8" x14ac:dyDescent="0.3">
      <c r="A3403" s="285">
        <v>122540</v>
      </c>
      <c r="B3403" s="286" t="s">
        <v>541</v>
      </c>
      <c r="C3403" t="s">
        <v>226</v>
      </c>
      <c r="D3403" t="s">
        <v>224</v>
      </c>
      <c r="E3403" t="s">
        <v>224</v>
      </c>
      <c r="F3403" t="s">
        <v>224</v>
      </c>
      <c r="G3403" t="s">
        <v>224</v>
      </c>
      <c r="H3403" t="s">
        <v>224</v>
      </c>
      <c r="I3403" t="s">
        <v>224</v>
      </c>
      <c r="J3403" t="s">
        <v>226</v>
      </c>
      <c r="K3403" t="s">
        <v>224</v>
      </c>
      <c r="L3403" t="s">
        <v>224</v>
      </c>
      <c r="M3403" t="s">
        <v>224</v>
      </c>
      <c r="N3403" t="s">
        <v>224</v>
      </c>
      <c r="O3403" t="s">
        <v>224</v>
      </c>
      <c r="P3403" t="s">
        <v>226</v>
      </c>
      <c r="Q3403" t="s">
        <v>224</v>
      </c>
      <c r="R3403" t="s">
        <v>224</v>
      </c>
      <c r="S3403" t="s">
        <v>226</v>
      </c>
      <c r="T3403" t="s">
        <v>224</v>
      </c>
      <c r="U3403" t="s">
        <v>224</v>
      </c>
      <c r="V3403" t="s">
        <v>226</v>
      </c>
      <c r="W3403" t="s">
        <v>225</v>
      </c>
      <c r="X3403" t="s">
        <v>225</v>
      </c>
      <c r="Y3403" t="s">
        <v>225</v>
      </c>
      <c r="Z3403" t="s">
        <v>225</v>
      </c>
      <c r="AA3403" t="s">
        <v>225</v>
      </c>
      <c r="AB3403" t="s">
        <v>394</v>
      </c>
      <c r="AC3403" t="s">
        <v>394</v>
      </c>
      <c r="AD3403" t="s">
        <v>394</v>
      </c>
      <c r="AE3403" t="s">
        <v>394</v>
      </c>
      <c r="AF3403" t="s">
        <v>394</v>
      </c>
      <c r="AG3403" t="s">
        <v>394</v>
      </c>
      <c r="AH3403" t="s">
        <v>394</v>
      </c>
      <c r="AI3403" t="s">
        <v>394</v>
      </c>
      <c r="AJ3403" t="s">
        <v>394</v>
      </c>
      <c r="AK3403" t="s">
        <v>394</v>
      </c>
      <c r="AL3403" t="s">
        <v>394</v>
      </c>
      <c r="AM3403" t="s">
        <v>394</v>
      </c>
      <c r="AN3403" t="s">
        <v>394</v>
      </c>
      <c r="AO3403" t="s">
        <v>394</v>
      </c>
      <c r="AP3403" t="s">
        <v>394</v>
      </c>
      <c r="AQ3403" s="286" t="s">
        <v>394</v>
      </c>
      <c r="AR3403" s="305"/>
      <c r="AS3403" s="235"/>
    </row>
    <row r="3404" spans="1:47" x14ac:dyDescent="0.3">
      <c r="A3404" s="285">
        <v>122541</v>
      </c>
      <c r="B3404" s="286" t="s">
        <v>539</v>
      </c>
      <c r="C3404" t="s">
        <v>995</v>
      </c>
      <c r="D3404" t="s">
        <v>995</v>
      </c>
      <c r="E3404" t="s">
        <v>995</v>
      </c>
      <c r="F3404" t="s">
        <v>995</v>
      </c>
      <c r="G3404" t="s">
        <v>995</v>
      </c>
      <c r="H3404" t="s">
        <v>995</v>
      </c>
      <c r="I3404" t="s">
        <v>995</v>
      </c>
      <c r="J3404" t="s">
        <v>995</v>
      </c>
      <c r="K3404" t="s">
        <v>995</v>
      </c>
      <c r="L3404" t="s">
        <v>995</v>
      </c>
      <c r="M3404" t="s">
        <v>995</v>
      </c>
      <c r="N3404" t="s">
        <v>995</v>
      </c>
      <c r="O3404" t="s">
        <v>995</v>
      </c>
      <c r="P3404" t="s">
        <v>995</v>
      </c>
      <c r="Q3404" t="s">
        <v>995</v>
      </c>
      <c r="R3404" t="s">
        <v>995</v>
      </c>
      <c r="S3404" t="s">
        <v>995</v>
      </c>
      <c r="T3404" t="s">
        <v>995</v>
      </c>
      <c r="U3404" t="s">
        <v>995</v>
      </c>
      <c r="V3404" t="s">
        <v>995</v>
      </c>
      <c r="W3404" t="s">
        <v>995</v>
      </c>
      <c r="X3404" t="s">
        <v>995</v>
      </c>
      <c r="Y3404" t="s">
        <v>995</v>
      </c>
      <c r="Z3404" t="s">
        <v>995</v>
      </c>
      <c r="AA3404" t="s">
        <v>995</v>
      </c>
      <c r="AB3404" t="s">
        <v>995</v>
      </c>
      <c r="AC3404" t="s">
        <v>995</v>
      </c>
      <c r="AD3404" t="s">
        <v>995</v>
      </c>
      <c r="AE3404" t="s">
        <v>995</v>
      </c>
      <c r="AF3404" t="s">
        <v>995</v>
      </c>
      <c r="AG3404" t="s">
        <v>995</v>
      </c>
      <c r="AH3404" t="s">
        <v>995</v>
      </c>
      <c r="AI3404" t="s">
        <v>995</v>
      </c>
      <c r="AJ3404" t="s">
        <v>995</v>
      </c>
      <c r="AK3404" t="s">
        <v>995</v>
      </c>
      <c r="AL3404" t="s">
        <v>995</v>
      </c>
      <c r="AM3404" t="s">
        <v>995</v>
      </c>
      <c r="AN3404" t="s">
        <v>995</v>
      </c>
      <c r="AO3404" t="s">
        <v>995</v>
      </c>
      <c r="AP3404" t="s">
        <v>995</v>
      </c>
      <c r="AQ3404" s="286" t="s">
        <v>855</v>
      </c>
    </row>
    <row r="3405" spans="1:47" ht="28.8" x14ac:dyDescent="0.3">
      <c r="A3405" s="285">
        <v>122543</v>
      </c>
      <c r="B3405" s="286" t="s">
        <v>541</v>
      </c>
      <c r="C3405" t="s">
        <v>226</v>
      </c>
      <c r="D3405" t="s">
        <v>224</v>
      </c>
      <c r="E3405" t="s">
        <v>226</v>
      </c>
      <c r="F3405" t="s">
        <v>224</v>
      </c>
      <c r="G3405" t="s">
        <v>226</v>
      </c>
      <c r="H3405" t="s">
        <v>226</v>
      </c>
      <c r="I3405" t="s">
        <v>226</v>
      </c>
      <c r="J3405" t="s">
        <v>226</v>
      </c>
      <c r="K3405" t="s">
        <v>226</v>
      </c>
      <c r="L3405" t="s">
        <v>226</v>
      </c>
      <c r="M3405" t="s">
        <v>226</v>
      </c>
      <c r="N3405" t="s">
        <v>226</v>
      </c>
      <c r="O3405" t="s">
        <v>224</v>
      </c>
      <c r="P3405" t="s">
        <v>225</v>
      </c>
      <c r="Q3405" t="s">
        <v>226</v>
      </c>
      <c r="R3405" t="s">
        <v>226</v>
      </c>
      <c r="S3405" t="s">
        <v>226</v>
      </c>
      <c r="T3405" t="s">
        <v>226</v>
      </c>
      <c r="U3405" t="s">
        <v>226</v>
      </c>
      <c r="V3405" t="s">
        <v>226</v>
      </c>
      <c r="W3405" t="s">
        <v>225</v>
      </c>
      <c r="X3405" t="s">
        <v>225</v>
      </c>
      <c r="Y3405" t="s">
        <v>225</v>
      </c>
      <c r="Z3405" t="s">
        <v>225</v>
      </c>
      <c r="AA3405" t="s">
        <v>225</v>
      </c>
      <c r="AB3405" t="s">
        <v>394</v>
      </c>
      <c r="AC3405" t="s">
        <v>394</v>
      </c>
      <c r="AD3405" t="s">
        <v>394</v>
      </c>
      <c r="AE3405" t="s">
        <v>394</v>
      </c>
      <c r="AF3405" t="s">
        <v>394</v>
      </c>
      <c r="AG3405" t="s">
        <v>394</v>
      </c>
      <c r="AH3405" t="s">
        <v>394</v>
      </c>
      <c r="AI3405" t="s">
        <v>394</v>
      </c>
      <c r="AJ3405" t="s">
        <v>394</v>
      </c>
      <c r="AK3405" t="s">
        <v>394</v>
      </c>
      <c r="AL3405" t="s">
        <v>394</v>
      </c>
      <c r="AM3405" t="s">
        <v>394</v>
      </c>
      <c r="AN3405" t="s">
        <v>394</v>
      </c>
      <c r="AO3405" t="s">
        <v>394</v>
      </c>
      <c r="AP3405" t="s">
        <v>394</v>
      </c>
      <c r="AQ3405" s="286" t="s">
        <v>394</v>
      </c>
      <c r="AR3405" s="305"/>
      <c r="AS3405" s="235"/>
    </row>
    <row r="3406" spans="1:47" x14ac:dyDescent="0.3">
      <c r="A3406" s="285">
        <v>122544</v>
      </c>
      <c r="B3406" s="286" t="s">
        <v>540</v>
      </c>
      <c r="C3406" t="s">
        <v>226</v>
      </c>
      <c r="D3406" t="s">
        <v>226</v>
      </c>
      <c r="E3406" t="s">
        <v>224</v>
      </c>
      <c r="F3406" t="s">
        <v>226</v>
      </c>
      <c r="G3406" t="s">
        <v>226</v>
      </c>
      <c r="H3406" t="s">
        <v>226</v>
      </c>
      <c r="I3406" t="s">
        <v>226</v>
      </c>
      <c r="J3406" t="s">
        <v>226</v>
      </c>
      <c r="K3406" t="s">
        <v>226</v>
      </c>
      <c r="L3406" t="s">
        <v>226</v>
      </c>
      <c r="M3406" t="s">
        <v>224</v>
      </c>
      <c r="N3406" t="s">
        <v>226</v>
      </c>
      <c r="O3406" t="s">
        <v>225</v>
      </c>
      <c r="P3406" t="s">
        <v>226</v>
      </c>
      <c r="Q3406" t="s">
        <v>226</v>
      </c>
      <c r="R3406" t="s">
        <v>226</v>
      </c>
      <c r="S3406" t="s">
        <v>225</v>
      </c>
      <c r="T3406" t="s">
        <v>225</v>
      </c>
      <c r="U3406" t="s">
        <v>226</v>
      </c>
      <c r="V3406" t="s">
        <v>225</v>
      </c>
      <c r="W3406" t="s">
        <v>394</v>
      </c>
      <c r="X3406" t="s">
        <v>394</v>
      </c>
      <c r="Y3406" t="s">
        <v>394</v>
      </c>
      <c r="Z3406" t="s">
        <v>394</v>
      </c>
      <c r="AA3406" t="s">
        <v>394</v>
      </c>
      <c r="AB3406" t="s">
        <v>394</v>
      </c>
      <c r="AC3406" t="s">
        <v>394</v>
      </c>
      <c r="AD3406" t="s">
        <v>394</v>
      </c>
      <c r="AE3406" t="s">
        <v>394</v>
      </c>
      <c r="AF3406" t="s">
        <v>394</v>
      </c>
      <c r="AG3406" t="s">
        <v>394</v>
      </c>
      <c r="AH3406" t="s">
        <v>394</v>
      </c>
      <c r="AI3406" t="s">
        <v>394</v>
      </c>
      <c r="AJ3406" t="s">
        <v>394</v>
      </c>
      <c r="AK3406" t="s">
        <v>394</v>
      </c>
      <c r="AL3406" t="s">
        <v>394</v>
      </c>
      <c r="AM3406" t="s">
        <v>394</v>
      </c>
      <c r="AN3406" t="s">
        <v>394</v>
      </c>
      <c r="AO3406" t="s">
        <v>394</v>
      </c>
      <c r="AP3406" t="s">
        <v>394</v>
      </c>
      <c r="AQ3406" s="289"/>
      <c r="AR3406" s="304"/>
      <c r="AS3406" s="304"/>
      <c r="AU3406"/>
    </row>
    <row r="3407" spans="1:47" x14ac:dyDescent="0.3">
      <c r="A3407" s="285">
        <v>122545</v>
      </c>
      <c r="B3407" s="286" t="s">
        <v>538</v>
      </c>
      <c r="AQ3407" s="286" t="s">
        <v>394</v>
      </c>
    </row>
    <row r="3408" spans="1:47" ht="28.8" x14ac:dyDescent="0.3">
      <c r="A3408" s="285">
        <v>122546</v>
      </c>
      <c r="B3408" s="286" t="s">
        <v>541</v>
      </c>
      <c r="C3408" t="s">
        <v>226</v>
      </c>
      <c r="D3408" t="s">
        <v>226</v>
      </c>
      <c r="E3408" t="s">
        <v>225</v>
      </c>
      <c r="F3408" t="s">
        <v>224</v>
      </c>
      <c r="G3408" t="s">
        <v>226</v>
      </c>
      <c r="H3408" t="s">
        <v>226</v>
      </c>
      <c r="I3408" t="s">
        <v>224</v>
      </c>
      <c r="J3408" t="s">
        <v>226</v>
      </c>
      <c r="K3408" t="s">
        <v>224</v>
      </c>
      <c r="L3408" t="s">
        <v>226</v>
      </c>
      <c r="M3408" t="s">
        <v>226</v>
      </c>
      <c r="N3408" t="s">
        <v>226</v>
      </c>
      <c r="O3408" t="s">
        <v>226</v>
      </c>
      <c r="P3408" t="s">
        <v>226</v>
      </c>
      <c r="Q3408" t="s">
        <v>226</v>
      </c>
      <c r="R3408" t="s">
        <v>226</v>
      </c>
      <c r="S3408" t="s">
        <v>225</v>
      </c>
      <c r="T3408" t="s">
        <v>226</v>
      </c>
      <c r="U3408" t="s">
        <v>226</v>
      </c>
      <c r="V3408" t="s">
        <v>226</v>
      </c>
      <c r="W3408" t="s">
        <v>225</v>
      </c>
      <c r="X3408" t="s">
        <v>225</v>
      </c>
      <c r="Y3408" t="s">
        <v>225</v>
      </c>
      <c r="Z3408" t="s">
        <v>225</v>
      </c>
      <c r="AA3408" t="s">
        <v>225</v>
      </c>
      <c r="AB3408" t="s">
        <v>394</v>
      </c>
      <c r="AC3408" t="s">
        <v>394</v>
      </c>
      <c r="AD3408" t="s">
        <v>394</v>
      </c>
      <c r="AE3408" t="s">
        <v>394</v>
      </c>
      <c r="AF3408" t="s">
        <v>394</v>
      </c>
      <c r="AG3408" t="s">
        <v>394</v>
      </c>
      <c r="AH3408" t="s">
        <v>394</v>
      </c>
      <c r="AI3408" t="s">
        <v>394</v>
      </c>
      <c r="AJ3408" t="s">
        <v>394</v>
      </c>
      <c r="AK3408" t="s">
        <v>394</v>
      </c>
      <c r="AL3408" t="s">
        <v>394</v>
      </c>
      <c r="AM3408" t="s">
        <v>394</v>
      </c>
      <c r="AN3408" t="s">
        <v>394</v>
      </c>
      <c r="AO3408" t="s">
        <v>394</v>
      </c>
      <c r="AP3408" t="s">
        <v>394</v>
      </c>
      <c r="AQ3408" s="286" t="s">
        <v>394</v>
      </c>
      <c r="AR3408" s="305"/>
      <c r="AS3408" s="235"/>
    </row>
    <row r="3409" spans="1:47" ht="28.8" x14ac:dyDescent="0.3">
      <c r="A3409" s="285">
        <v>122547</v>
      </c>
      <c r="B3409" s="286" t="s">
        <v>541</v>
      </c>
      <c r="C3409" t="s">
        <v>226</v>
      </c>
      <c r="D3409" t="s">
        <v>226</v>
      </c>
      <c r="E3409" t="s">
        <v>226</v>
      </c>
      <c r="F3409" t="s">
        <v>224</v>
      </c>
      <c r="G3409" t="s">
        <v>224</v>
      </c>
      <c r="H3409" t="s">
        <v>226</v>
      </c>
      <c r="I3409" t="s">
        <v>224</v>
      </c>
      <c r="J3409" t="s">
        <v>226</v>
      </c>
      <c r="K3409" t="s">
        <v>226</v>
      </c>
      <c r="L3409" t="s">
        <v>225</v>
      </c>
      <c r="M3409" t="s">
        <v>226</v>
      </c>
      <c r="N3409" t="s">
        <v>226</v>
      </c>
      <c r="O3409" t="s">
        <v>226</v>
      </c>
      <c r="P3409" t="s">
        <v>224</v>
      </c>
      <c r="Q3409" t="s">
        <v>226</v>
      </c>
      <c r="R3409" t="s">
        <v>226</v>
      </c>
      <c r="S3409" t="s">
        <v>224</v>
      </c>
      <c r="T3409" t="s">
        <v>224</v>
      </c>
      <c r="U3409" t="s">
        <v>224</v>
      </c>
      <c r="V3409" t="s">
        <v>224</v>
      </c>
      <c r="W3409" t="s">
        <v>225</v>
      </c>
      <c r="X3409" t="s">
        <v>225</v>
      </c>
      <c r="Y3409" t="s">
        <v>225</v>
      </c>
      <c r="Z3409" t="s">
        <v>225</v>
      </c>
      <c r="AA3409" t="s">
        <v>225</v>
      </c>
      <c r="AB3409" t="s">
        <v>394</v>
      </c>
      <c r="AC3409" t="s">
        <v>394</v>
      </c>
      <c r="AD3409" t="s">
        <v>394</v>
      </c>
      <c r="AE3409" t="s">
        <v>394</v>
      </c>
      <c r="AF3409" t="s">
        <v>394</v>
      </c>
      <c r="AG3409" t="s">
        <v>394</v>
      </c>
      <c r="AH3409" t="s">
        <v>394</v>
      </c>
      <c r="AI3409" t="s">
        <v>394</v>
      </c>
      <c r="AJ3409" t="s">
        <v>394</v>
      </c>
      <c r="AK3409" t="s">
        <v>394</v>
      </c>
      <c r="AL3409" t="s">
        <v>394</v>
      </c>
      <c r="AM3409" t="s">
        <v>394</v>
      </c>
      <c r="AN3409" t="s">
        <v>394</v>
      </c>
      <c r="AO3409" t="s">
        <v>394</v>
      </c>
      <c r="AP3409" t="s">
        <v>394</v>
      </c>
      <c r="AQ3409" s="286" t="s">
        <v>394</v>
      </c>
      <c r="AR3409" s="305"/>
      <c r="AS3409" s="235"/>
    </row>
    <row r="3410" spans="1:47" x14ac:dyDescent="0.3">
      <c r="A3410" s="285">
        <v>122548</v>
      </c>
      <c r="B3410" s="286" t="s">
        <v>539</v>
      </c>
      <c r="C3410" t="s">
        <v>995</v>
      </c>
      <c r="D3410" t="s">
        <v>995</v>
      </c>
      <c r="E3410" t="s">
        <v>995</v>
      </c>
      <c r="F3410" t="s">
        <v>995</v>
      </c>
      <c r="G3410" t="s">
        <v>995</v>
      </c>
      <c r="H3410" t="s">
        <v>995</v>
      </c>
      <c r="I3410" t="s">
        <v>995</v>
      </c>
      <c r="J3410" t="s">
        <v>995</v>
      </c>
      <c r="K3410" t="s">
        <v>995</v>
      </c>
      <c r="L3410" t="s">
        <v>995</v>
      </c>
      <c r="M3410" t="s">
        <v>995</v>
      </c>
      <c r="N3410" t="s">
        <v>995</v>
      </c>
      <c r="O3410" t="s">
        <v>995</v>
      </c>
      <c r="P3410" t="s">
        <v>995</v>
      </c>
      <c r="Q3410" t="s">
        <v>995</v>
      </c>
      <c r="R3410" t="s">
        <v>995</v>
      </c>
      <c r="S3410" t="s">
        <v>995</v>
      </c>
      <c r="T3410" t="s">
        <v>995</v>
      </c>
      <c r="U3410" t="s">
        <v>995</v>
      </c>
      <c r="V3410" t="s">
        <v>995</v>
      </c>
      <c r="W3410" t="s">
        <v>995</v>
      </c>
      <c r="X3410" t="s">
        <v>995</v>
      </c>
      <c r="Y3410" t="s">
        <v>995</v>
      </c>
      <c r="Z3410" t="s">
        <v>995</v>
      </c>
      <c r="AA3410" t="s">
        <v>995</v>
      </c>
      <c r="AB3410" t="s">
        <v>995</v>
      </c>
      <c r="AC3410" t="s">
        <v>995</v>
      </c>
      <c r="AD3410" t="s">
        <v>995</v>
      </c>
      <c r="AE3410" t="s">
        <v>995</v>
      </c>
      <c r="AF3410" t="s">
        <v>995</v>
      </c>
      <c r="AG3410" t="s">
        <v>995</v>
      </c>
      <c r="AH3410" t="s">
        <v>995</v>
      </c>
      <c r="AI3410" t="s">
        <v>995</v>
      </c>
      <c r="AJ3410" t="s">
        <v>995</v>
      </c>
      <c r="AK3410" t="s">
        <v>995</v>
      </c>
      <c r="AL3410" t="s">
        <v>995</v>
      </c>
      <c r="AM3410" t="s">
        <v>995</v>
      </c>
      <c r="AN3410" t="s">
        <v>995</v>
      </c>
      <c r="AO3410" t="s">
        <v>995</v>
      </c>
      <c r="AP3410" t="s">
        <v>995</v>
      </c>
      <c r="AQ3410" s="286" t="s">
        <v>855</v>
      </c>
    </row>
    <row r="3411" spans="1:47" ht="28.8" x14ac:dyDescent="0.3">
      <c r="A3411" s="285">
        <v>122549</v>
      </c>
      <c r="B3411" s="286" t="s">
        <v>67</v>
      </c>
      <c r="C3411" t="s">
        <v>226</v>
      </c>
      <c r="D3411" t="s">
        <v>226</v>
      </c>
      <c r="E3411" t="s">
        <v>224</v>
      </c>
      <c r="F3411" t="s">
        <v>226</v>
      </c>
      <c r="G3411" t="s">
        <v>224</v>
      </c>
      <c r="H3411" t="s">
        <v>224</v>
      </c>
      <c r="I3411" t="s">
        <v>226</v>
      </c>
      <c r="J3411" t="s">
        <v>224</v>
      </c>
      <c r="K3411" t="s">
        <v>226</v>
      </c>
      <c r="L3411" t="s">
        <v>224</v>
      </c>
      <c r="M3411" t="s">
        <v>224</v>
      </c>
      <c r="N3411" t="s">
        <v>225</v>
      </c>
      <c r="O3411" t="s">
        <v>225</v>
      </c>
      <c r="P3411" t="s">
        <v>226</v>
      </c>
      <c r="Q3411" t="s">
        <v>226</v>
      </c>
      <c r="R3411" t="s">
        <v>226</v>
      </c>
      <c r="S3411" t="s">
        <v>226</v>
      </c>
      <c r="T3411" t="s">
        <v>226</v>
      </c>
      <c r="U3411" t="s">
        <v>226</v>
      </c>
      <c r="V3411" t="s">
        <v>226</v>
      </c>
      <c r="W3411" t="s">
        <v>226</v>
      </c>
      <c r="X3411" t="s">
        <v>226</v>
      </c>
      <c r="Y3411" t="s">
        <v>226</v>
      </c>
      <c r="Z3411" t="s">
        <v>226</v>
      </c>
      <c r="AA3411" t="s">
        <v>226</v>
      </c>
      <c r="AB3411" t="s">
        <v>226</v>
      </c>
      <c r="AC3411" t="s">
        <v>226</v>
      </c>
      <c r="AD3411" t="s">
        <v>226</v>
      </c>
      <c r="AE3411" t="s">
        <v>226</v>
      </c>
      <c r="AF3411" t="s">
        <v>226</v>
      </c>
      <c r="AG3411" t="s">
        <v>225</v>
      </c>
      <c r="AH3411" t="s">
        <v>225</v>
      </c>
      <c r="AI3411" t="s">
        <v>225</v>
      </c>
      <c r="AJ3411" t="s">
        <v>225</v>
      </c>
      <c r="AK3411" t="s">
        <v>225</v>
      </c>
      <c r="AL3411" t="s">
        <v>394</v>
      </c>
      <c r="AM3411" t="s">
        <v>394</v>
      </c>
      <c r="AN3411" t="s">
        <v>394</v>
      </c>
      <c r="AO3411" t="s">
        <v>394</v>
      </c>
      <c r="AP3411" t="s">
        <v>394</v>
      </c>
      <c r="AQ3411" s="286" t="s">
        <v>394</v>
      </c>
      <c r="AR3411" s="305"/>
      <c r="AS3411" s="235"/>
    </row>
    <row r="3412" spans="1:47" x14ac:dyDescent="0.3">
      <c r="A3412" s="285">
        <v>122550</v>
      </c>
      <c r="B3412" s="286" t="s">
        <v>539</v>
      </c>
      <c r="C3412" t="s">
        <v>995</v>
      </c>
      <c r="D3412" t="s">
        <v>995</v>
      </c>
      <c r="E3412" t="s">
        <v>995</v>
      </c>
      <c r="F3412" t="s">
        <v>995</v>
      </c>
      <c r="G3412" t="s">
        <v>995</v>
      </c>
      <c r="H3412" t="s">
        <v>995</v>
      </c>
      <c r="I3412" t="s">
        <v>995</v>
      </c>
      <c r="J3412" t="s">
        <v>995</v>
      </c>
      <c r="K3412" t="s">
        <v>995</v>
      </c>
      <c r="L3412" t="s">
        <v>995</v>
      </c>
      <c r="M3412" t="s">
        <v>995</v>
      </c>
      <c r="N3412" t="s">
        <v>995</v>
      </c>
      <c r="O3412" t="s">
        <v>995</v>
      </c>
      <c r="P3412" t="s">
        <v>995</v>
      </c>
      <c r="Q3412" t="s">
        <v>995</v>
      </c>
      <c r="R3412" t="s">
        <v>995</v>
      </c>
      <c r="S3412" t="s">
        <v>995</v>
      </c>
      <c r="T3412" t="s">
        <v>995</v>
      </c>
      <c r="U3412" t="s">
        <v>995</v>
      </c>
      <c r="V3412" t="s">
        <v>995</v>
      </c>
      <c r="W3412" t="s">
        <v>995</v>
      </c>
      <c r="X3412" t="s">
        <v>995</v>
      </c>
      <c r="Y3412" t="s">
        <v>995</v>
      </c>
      <c r="Z3412" t="s">
        <v>995</v>
      </c>
      <c r="AA3412" t="s">
        <v>995</v>
      </c>
      <c r="AB3412" t="s">
        <v>995</v>
      </c>
      <c r="AC3412" t="s">
        <v>995</v>
      </c>
      <c r="AD3412" t="s">
        <v>995</v>
      </c>
      <c r="AE3412" t="s">
        <v>995</v>
      </c>
      <c r="AF3412" t="s">
        <v>995</v>
      </c>
      <c r="AG3412" t="s">
        <v>995</v>
      </c>
      <c r="AH3412" t="s">
        <v>995</v>
      </c>
      <c r="AI3412" t="s">
        <v>995</v>
      </c>
      <c r="AJ3412" t="s">
        <v>995</v>
      </c>
      <c r="AK3412" t="s">
        <v>995</v>
      </c>
      <c r="AL3412" t="s">
        <v>995</v>
      </c>
      <c r="AM3412" t="s">
        <v>995</v>
      </c>
      <c r="AN3412" t="s">
        <v>995</v>
      </c>
      <c r="AO3412" t="s">
        <v>995</v>
      </c>
      <c r="AP3412" t="s">
        <v>995</v>
      </c>
      <c r="AQ3412" s="286" t="s">
        <v>855</v>
      </c>
    </row>
    <row r="3413" spans="1:47" ht="28.8" x14ac:dyDescent="0.3">
      <c r="A3413" s="285">
        <v>122551</v>
      </c>
      <c r="B3413" s="286" t="s">
        <v>67</v>
      </c>
      <c r="C3413" t="s">
        <v>226</v>
      </c>
      <c r="D3413" t="s">
        <v>226</v>
      </c>
      <c r="E3413" t="s">
        <v>226</v>
      </c>
      <c r="F3413" t="s">
        <v>226</v>
      </c>
      <c r="G3413" t="s">
        <v>226</v>
      </c>
      <c r="H3413" t="s">
        <v>226</v>
      </c>
      <c r="I3413" t="s">
        <v>226</v>
      </c>
      <c r="J3413" t="s">
        <v>226</v>
      </c>
      <c r="K3413" t="s">
        <v>225</v>
      </c>
      <c r="L3413" t="s">
        <v>226</v>
      </c>
      <c r="M3413" t="s">
        <v>226</v>
      </c>
      <c r="N3413" t="s">
        <v>226</v>
      </c>
      <c r="O3413" t="s">
        <v>226</v>
      </c>
      <c r="P3413" t="s">
        <v>226</v>
      </c>
      <c r="Q3413" t="s">
        <v>226</v>
      </c>
      <c r="R3413" t="s">
        <v>226</v>
      </c>
      <c r="S3413" t="s">
        <v>226</v>
      </c>
      <c r="T3413" t="s">
        <v>225</v>
      </c>
      <c r="U3413" t="s">
        <v>226</v>
      </c>
      <c r="V3413" t="s">
        <v>226</v>
      </c>
      <c r="W3413" t="s">
        <v>226</v>
      </c>
      <c r="X3413" t="s">
        <v>226</v>
      </c>
      <c r="Y3413" t="s">
        <v>226</v>
      </c>
      <c r="Z3413" t="s">
        <v>226</v>
      </c>
      <c r="AA3413" t="s">
        <v>224</v>
      </c>
      <c r="AB3413" t="s">
        <v>225</v>
      </c>
      <c r="AC3413" t="s">
        <v>226</v>
      </c>
      <c r="AD3413" t="s">
        <v>225</v>
      </c>
      <c r="AE3413" t="s">
        <v>224</v>
      </c>
      <c r="AF3413" t="s">
        <v>226</v>
      </c>
      <c r="AG3413" t="s">
        <v>225</v>
      </c>
      <c r="AH3413" t="s">
        <v>225</v>
      </c>
      <c r="AI3413" t="s">
        <v>225</v>
      </c>
      <c r="AJ3413" t="s">
        <v>225</v>
      </c>
      <c r="AK3413" t="s">
        <v>225</v>
      </c>
      <c r="AL3413" t="s">
        <v>394</v>
      </c>
      <c r="AM3413" t="s">
        <v>394</v>
      </c>
      <c r="AN3413" t="s">
        <v>394</v>
      </c>
      <c r="AO3413" t="s">
        <v>394</v>
      </c>
      <c r="AP3413" t="s">
        <v>394</v>
      </c>
      <c r="AQ3413" s="286" t="s">
        <v>394</v>
      </c>
      <c r="AR3413" s="305"/>
      <c r="AS3413" s="235"/>
    </row>
    <row r="3414" spans="1:47" ht="21.6" x14ac:dyDescent="0.65">
      <c r="A3414" s="285">
        <v>122552</v>
      </c>
      <c r="B3414" s="286" t="s">
        <v>539</v>
      </c>
      <c r="C3414" t="s">
        <v>226</v>
      </c>
      <c r="D3414" t="s">
        <v>224</v>
      </c>
      <c r="E3414" t="s">
        <v>226</v>
      </c>
      <c r="F3414" t="s">
        <v>226</v>
      </c>
      <c r="G3414" t="s">
        <v>224</v>
      </c>
      <c r="H3414" t="s">
        <v>226</v>
      </c>
      <c r="I3414" t="s">
        <v>224</v>
      </c>
      <c r="J3414" t="s">
        <v>224</v>
      </c>
      <c r="K3414" t="s">
        <v>226</v>
      </c>
      <c r="L3414" t="s">
        <v>225</v>
      </c>
      <c r="M3414" t="s">
        <v>394</v>
      </c>
      <c r="N3414" t="s">
        <v>224</v>
      </c>
      <c r="O3414" t="s">
        <v>226</v>
      </c>
      <c r="P3414" t="s">
        <v>226</v>
      </c>
      <c r="Q3414" t="s">
        <v>226</v>
      </c>
      <c r="R3414" t="s">
        <v>224</v>
      </c>
      <c r="S3414" t="s">
        <v>226</v>
      </c>
      <c r="T3414" t="s">
        <v>224</v>
      </c>
      <c r="U3414" t="s">
        <v>224</v>
      </c>
      <c r="V3414" t="s">
        <v>225</v>
      </c>
      <c r="W3414" t="s">
        <v>394</v>
      </c>
      <c r="X3414" t="s">
        <v>394</v>
      </c>
      <c r="Y3414" t="s">
        <v>394</v>
      </c>
      <c r="Z3414" t="s">
        <v>394</v>
      </c>
      <c r="AA3414" t="s">
        <v>394</v>
      </c>
      <c r="AB3414" t="s">
        <v>394</v>
      </c>
      <c r="AC3414" t="s">
        <v>394</v>
      </c>
      <c r="AD3414" t="s">
        <v>394</v>
      </c>
      <c r="AE3414" t="s">
        <v>394</v>
      </c>
      <c r="AF3414" t="s">
        <v>394</v>
      </c>
      <c r="AG3414" t="s">
        <v>394</v>
      </c>
      <c r="AH3414" t="s">
        <v>394</v>
      </c>
      <c r="AI3414" t="s">
        <v>394</v>
      </c>
      <c r="AJ3414" t="s">
        <v>394</v>
      </c>
      <c r="AK3414" t="s">
        <v>394</v>
      </c>
      <c r="AL3414" t="s">
        <v>394</v>
      </c>
      <c r="AM3414" t="s">
        <v>394</v>
      </c>
      <c r="AN3414" t="s">
        <v>394</v>
      </c>
      <c r="AO3414" t="s">
        <v>394</v>
      </c>
      <c r="AP3414" t="s">
        <v>394</v>
      </c>
      <c r="AQ3414" s="288"/>
      <c r="AR3414" s="304"/>
      <c r="AS3414" s="304"/>
      <c r="AU3414"/>
    </row>
    <row r="3415" spans="1:47" x14ac:dyDescent="0.3">
      <c r="A3415" s="285">
        <v>122553</v>
      </c>
      <c r="B3415" s="286" t="s">
        <v>539</v>
      </c>
      <c r="C3415" t="s">
        <v>995</v>
      </c>
      <c r="D3415" t="s">
        <v>995</v>
      </c>
      <c r="E3415" t="s">
        <v>995</v>
      </c>
      <c r="F3415" t="s">
        <v>995</v>
      </c>
      <c r="G3415" t="s">
        <v>995</v>
      </c>
      <c r="H3415" t="s">
        <v>995</v>
      </c>
      <c r="I3415" t="s">
        <v>995</v>
      </c>
      <c r="J3415" t="s">
        <v>995</v>
      </c>
      <c r="K3415" t="s">
        <v>995</v>
      </c>
      <c r="L3415" t="s">
        <v>995</v>
      </c>
      <c r="M3415" t="s">
        <v>995</v>
      </c>
      <c r="N3415" t="s">
        <v>995</v>
      </c>
      <c r="O3415" t="s">
        <v>995</v>
      </c>
      <c r="P3415" t="s">
        <v>995</v>
      </c>
      <c r="Q3415" t="s">
        <v>995</v>
      </c>
      <c r="R3415" t="s">
        <v>995</v>
      </c>
      <c r="S3415" t="s">
        <v>995</v>
      </c>
      <c r="T3415" t="s">
        <v>995</v>
      </c>
      <c r="U3415" t="s">
        <v>995</v>
      </c>
      <c r="V3415" t="s">
        <v>995</v>
      </c>
      <c r="W3415" t="s">
        <v>995</v>
      </c>
      <c r="X3415" t="s">
        <v>995</v>
      </c>
      <c r="Y3415" t="s">
        <v>995</v>
      </c>
      <c r="Z3415" t="s">
        <v>995</v>
      </c>
      <c r="AA3415" t="s">
        <v>995</v>
      </c>
      <c r="AB3415" t="s">
        <v>995</v>
      </c>
      <c r="AC3415" t="s">
        <v>995</v>
      </c>
      <c r="AD3415" t="s">
        <v>995</v>
      </c>
      <c r="AE3415" t="s">
        <v>995</v>
      </c>
      <c r="AF3415" t="s">
        <v>995</v>
      </c>
      <c r="AG3415" t="s">
        <v>995</v>
      </c>
      <c r="AH3415" t="s">
        <v>995</v>
      </c>
      <c r="AI3415" t="s">
        <v>995</v>
      </c>
      <c r="AJ3415" t="s">
        <v>995</v>
      </c>
      <c r="AK3415" t="s">
        <v>995</v>
      </c>
      <c r="AL3415" t="s">
        <v>995</v>
      </c>
      <c r="AM3415" t="s">
        <v>995</v>
      </c>
      <c r="AN3415" t="s">
        <v>995</v>
      </c>
      <c r="AO3415" t="s">
        <v>995</v>
      </c>
      <c r="AP3415" t="s">
        <v>995</v>
      </c>
      <c r="AQ3415" s="286" t="s">
        <v>855</v>
      </c>
    </row>
    <row r="3416" spans="1:47" x14ac:dyDescent="0.3">
      <c r="A3416" s="285">
        <v>122554</v>
      </c>
      <c r="B3416" s="286" t="s">
        <v>540</v>
      </c>
      <c r="C3416" t="s">
        <v>995</v>
      </c>
      <c r="D3416" t="s">
        <v>995</v>
      </c>
      <c r="E3416" t="s">
        <v>995</v>
      </c>
      <c r="F3416" t="s">
        <v>995</v>
      </c>
      <c r="G3416" t="s">
        <v>995</v>
      </c>
      <c r="H3416" t="s">
        <v>995</v>
      </c>
      <c r="I3416" t="s">
        <v>995</v>
      </c>
      <c r="J3416" t="s">
        <v>995</v>
      </c>
      <c r="K3416" t="s">
        <v>995</v>
      </c>
      <c r="L3416" t="s">
        <v>995</v>
      </c>
      <c r="M3416" t="s">
        <v>995</v>
      </c>
      <c r="N3416" t="s">
        <v>995</v>
      </c>
      <c r="O3416" t="s">
        <v>995</v>
      </c>
      <c r="P3416" t="s">
        <v>995</v>
      </c>
      <c r="Q3416" t="s">
        <v>995</v>
      </c>
      <c r="R3416" t="s">
        <v>995</v>
      </c>
      <c r="S3416" t="s">
        <v>995</v>
      </c>
      <c r="T3416" t="s">
        <v>995</v>
      </c>
      <c r="U3416" t="s">
        <v>995</v>
      </c>
      <c r="V3416" t="s">
        <v>995</v>
      </c>
      <c r="W3416" t="s">
        <v>995</v>
      </c>
      <c r="X3416" t="s">
        <v>995</v>
      </c>
      <c r="Y3416" t="s">
        <v>995</v>
      </c>
      <c r="Z3416" t="s">
        <v>995</v>
      </c>
      <c r="AA3416" t="s">
        <v>995</v>
      </c>
      <c r="AB3416" t="s">
        <v>995</v>
      </c>
      <c r="AC3416" t="s">
        <v>995</v>
      </c>
      <c r="AD3416" t="s">
        <v>995</v>
      </c>
      <c r="AE3416" t="s">
        <v>995</v>
      </c>
      <c r="AF3416" t="s">
        <v>995</v>
      </c>
      <c r="AG3416" t="s">
        <v>995</v>
      </c>
      <c r="AH3416" t="s">
        <v>995</v>
      </c>
      <c r="AI3416" t="s">
        <v>995</v>
      </c>
      <c r="AJ3416" t="s">
        <v>995</v>
      </c>
      <c r="AK3416" t="s">
        <v>995</v>
      </c>
      <c r="AL3416" t="s">
        <v>995</v>
      </c>
      <c r="AM3416" t="s">
        <v>995</v>
      </c>
      <c r="AN3416" t="s">
        <v>995</v>
      </c>
      <c r="AO3416" t="s">
        <v>995</v>
      </c>
      <c r="AP3416" t="s">
        <v>995</v>
      </c>
      <c r="AQ3416" s="286" t="s">
        <v>855</v>
      </c>
    </row>
    <row r="3417" spans="1:47" x14ac:dyDescent="0.3">
      <c r="A3417" s="285">
        <v>122555</v>
      </c>
      <c r="B3417" s="286" t="s">
        <v>539</v>
      </c>
      <c r="C3417" t="s">
        <v>995</v>
      </c>
      <c r="D3417" t="s">
        <v>995</v>
      </c>
      <c r="E3417" t="s">
        <v>995</v>
      </c>
      <c r="F3417" t="s">
        <v>995</v>
      </c>
      <c r="G3417" t="s">
        <v>995</v>
      </c>
      <c r="H3417" t="s">
        <v>995</v>
      </c>
      <c r="I3417" t="s">
        <v>995</v>
      </c>
      <c r="J3417" t="s">
        <v>995</v>
      </c>
      <c r="K3417" t="s">
        <v>995</v>
      </c>
      <c r="L3417" t="s">
        <v>995</v>
      </c>
      <c r="M3417" t="s">
        <v>995</v>
      </c>
      <c r="N3417" t="s">
        <v>995</v>
      </c>
      <c r="O3417" t="s">
        <v>995</v>
      </c>
      <c r="P3417" t="s">
        <v>995</v>
      </c>
      <c r="Q3417" t="s">
        <v>995</v>
      </c>
      <c r="R3417" t="s">
        <v>995</v>
      </c>
      <c r="S3417" t="s">
        <v>995</v>
      </c>
      <c r="T3417" t="s">
        <v>995</v>
      </c>
      <c r="U3417" t="s">
        <v>995</v>
      </c>
      <c r="V3417" t="s">
        <v>995</v>
      </c>
      <c r="W3417" t="s">
        <v>995</v>
      </c>
      <c r="X3417" t="s">
        <v>995</v>
      </c>
      <c r="Y3417" t="s">
        <v>995</v>
      </c>
      <c r="Z3417" t="s">
        <v>995</v>
      </c>
      <c r="AA3417" t="s">
        <v>995</v>
      </c>
      <c r="AB3417" t="s">
        <v>995</v>
      </c>
      <c r="AC3417" t="s">
        <v>995</v>
      </c>
      <c r="AD3417" t="s">
        <v>995</v>
      </c>
      <c r="AE3417" t="s">
        <v>995</v>
      </c>
      <c r="AF3417" t="s">
        <v>995</v>
      </c>
      <c r="AG3417" t="s">
        <v>995</v>
      </c>
      <c r="AH3417" t="s">
        <v>995</v>
      </c>
      <c r="AI3417" t="s">
        <v>995</v>
      </c>
      <c r="AJ3417" t="s">
        <v>995</v>
      </c>
      <c r="AK3417" t="s">
        <v>995</v>
      </c>
      <c r="AL3417" t="s">
        <v>995</v>
      </c>
      <c r="AM3417" t="s">
        <v>995</v>
      </c>
      <c r="AN3417" t="s">
        <v>995</v>
      </c>
      <c r="AO3417" t="s">
        <v>995</v>
      </c>
      <c r="AP3417" t="s">
        <v>995</v>
      </c>
      <c r="AQ3417" s="286" t="s">
        <v>855</v>
      </c>
    </row>
    <row r="3418" spans="1:47" ht="28.8" x14ac:dyDescent="0.3">
      <c r="A3418" s="285">
        <v>122556</v>
      </c>
      <c r="B3418" s="286" t="s">
        <v>541</v>
      </c>
      <c r="C3418" t="s">
        <v>224</v>
      </c>
      <c r="D3418" t="s">
        <v>226</v>
      </c>
      <c r="E3418" t="s">
        <v>224</v>
      </c>
      <c r="F3418" t="s">
        <v>224</v>
      </c>
      <c r="G3418" t="s">
        <v>226</v>
      </c>
      <c r="H3418" t="s">
        <v>226</v>
      </c>
      <c r="I3418" t="s">
        <v>224</v>
      </c>
      <c r="J3418" t="s">
        <v>226</v>
      </c>
      <c r="K3418" t="s">
        <v>226</v>
      </c>
      <c r="L3418" t="s">
        <v>226</v>
      </c>
      <c r="M3418" t="s">
        <v>225</v>
      </c>
      <c r="N3418" t="s">
        <v>224</v>
      </c>
      <c r="O3418" t="s">
        <v>226</v>
      </c>
      <c r="P3418" t="s">
        <v>226</v>
      </c>
      <c r="Q3418" t="s">
        <v>224</v>
      </c>
      <c r="R3418" t="s">
        <v>226</v>
      </c>
      <c r="S3418" t="s">
        <v>226</v>
      </c>
      <c r="T3418" t="s">
        <v>226</v>
      </c>
      <c r="U3418" t="s">
        <v>226</v>
      </c>
      <c r="V3418" t="s">
        <v>226</v>
      </c>
      <c r="W3418" t="s">
        <v>225</v>
      </c>
      <c r="X3418" t="s">
        <v>225</v>
      </c>
      <c r="Y3418" t="s">
        <v>225</v>
      </c>
      <c r="Z3418" t="s">
        <v>225</v>
      </c>
      <c r="AA3418" t="s">
        <v>225</v>
      </c>
      <c r="AB3418" t="s">
        <v>394</v>
      </c>
      <c r="AC3418" t="s">
        <v>394</v>
      </c>
      <c r="AD3418" t="s">
        <v>394</v>
      </c>
      <c r="AE3418" t="s">
        <v>394</v>
      </c>
      <c r="AF3418" t="s">
        <v>394</v>
      </c>
      <c r="AG3418" t="s">
        <v>394</v>
      </c>
      <c r="AH3418" t="s">
        <v>394</v>
      </c>
      <c r="AI3418" t="s">
        <v>394</v>
      </c>
      <c r="AJ3418" t="s">
        <v>394</v>
      </c>
      <c r="AK3418" t="s">
        <v>394</v>
      </c>
      <c r="AL3418" t="s">
        <v>394</v>
      </c>
      <c r="AM3418" t="s">
        <v>394</v>
      </c>
      <c r="AN3418" t="s">
        <v>394</v>
      </c>
      <c r="AO3418" t="s">
        <v>394</v>
      </c>
      <c r="AP3418" t="s">
        <v>394</v>
      </c>
      <c r="AQ3418" s="286" t="s">
        <v>394</v>
      </c>
      <c r="AR3418" s="305"/>
      <c r="AS3418" s="235"/>
    </row>
    <row r="3419" spans="1:47" ht="21.6" x14ac:dyDescent="0.3">
      <c r="A3419" s="285">
        <v>122557</v>
      </c>
      <c r="B3419" s="286" t="s">
        <v>61</v>
      </c>
      <c r="C3419" t="s">
        <v>226</v>
      </c>
      <c r="D3419" t="s">
        <v>226</v>
      </c>
      <c r="E3419" t="s">
        <v>224</v>
      </c>
      <c r="F3419" t="s">
        <v>226</v>
      </c>
      <c r="G3419" t="s">
        <v>226</v>
      </c>
      <c r="H3419" t="s">
        <v>226</v>
      </c>
      <c r="I3419" t="s">
        <v>226</v>
      </c>
      <c r="J3419" t="s">
        <v>226</v>
      </c>
      <c r="K3419" t="s">
        <v>226</v>
      </c>
      <c r="L3419" t="s">
        <v>226</v>
      </c>
      <c r="M3419" t="s">
        <v>226</v>
      </c>
      <c r="N3419" t="s">
        <v>226</v>
      </c>
      <c r="O3419" t="s">
        <v>226</v>
      </c>
      <c r="P3419" t="s">
        <v>226</v>
      </c>
      <c r="Q3419" t="s">
        <v>226</v>
      </c>
      <c r="R3419" t="s">
        <v>226</v>
      </c>
      <c r="S3419" t="s">
        <v>226</v>
      </c>
      <c r="T3419" t="s">
        <v>226</v>
      </c>
      <c r="U3419" t="s">
        <v>225</v>
      </c>
      <c r="V3419" t="s">
        <v>226</v>
      </c>
      <c r="W3419" t="s">
        <v>226</v>
      </c>
      <c r="X3419" t="s">
        <v>226</v>
      </c>
      <c r="Y3419" t="s">
        <v>226</v>
      </c>
      <c r="Z3419" t="s">
        <v>226</v>
      </c>
      <c r="AA3419" t="s">
        <v>226</v>
      </c>
      <c r="AB3419" t="s">
        <v>226</v>
      </c>
      <c r="AC3419" t="s">
        <v>226</v>
      </c>
      <c r="AD3419" t="s">
        <v>226</v>
      </c>
      <c r="AE3419" t="s">
        <v>224</v>
      </c>
      <c r="AF3419" t="s">
        <v>226</v>
      </c>
      <c r="AG3419" t="s">
        <v>226</v>
      </c>
      <c r="AH3419" t="s">
        <v>226</v>
      </c>
      <c r="AI3419" t="s">
        <v>226</v>
      </c>
      <c r="AJ3419" t="s">
        <v>225</v>
      </c>
      <c r="AK3419" t="s">
        <v>226</v>
      </c>
      <c r="AL3419" t="s">
        <v>225</v>
      </c>
      <c r="AM3419" t="s">
        <v>225</v>
      </c>
      <c r="AN3419" t="s">
        <v>225</v>
      </c>
      <c r="AO3419" t="s">
        <v>225</v>
      </c>
      <c r="AP3419" t="s">
        <v>225</v>
      </c>
      <c r="AQ3419" s="286" t="s">
        <v>394</v>
      </c>
      <c r="AR3419" s="305"/>
      <c r="AS3419" s="235"/>
    </row>
    <row r="3420" spans="1:47" ht="21.6" x14ac:dyDescent="0.3">
      <c r="A3420" s="285">
        <v>122558</v>
      </c>
      <c r="B3420" s="286" t="s">
        <v>61</v>
      </c>
      <c r="C3420" t="s">
        <v>226</v>
      </c>
      <c r="D3420" t="s">
        <v>226</v>
      </c>
      <c r="E3420" t="s">
        <v>226</v>
      </c>
      <c r="F3420" t="s">
        <v>226</v>
      </c>
      <c r="G3420" t="s">
        <v>226</v>
      </c>
      <c r="H3420" t="s">
        <v>226</v>
      </c>
      <c r="I3420" t="s">
        <v>224</v>
      </c>
      <c r="J3420" t="s">
        <v>226</v>
      </c>
      <c r="K3420" t="s">
        <v>226</v>
      </c>
      <c r="L3420" t="s">
        <v>226</v>
      </c>
      <c r="M3420" t="s">
        <v>226</v>
      </c>
      <c r="N3420" t="s">
        <v>226</v>
      </c>
      <c r="O3420" t="s">
        <v>224</v>
      </c>
      <c r="P3420" t="s">
        <v>226</v>
      </c>
      <c r="Q3420" t="s">
        <v>226</v>
      </c>
      <c r="R3420" t="s">
        <v>224</v>
      </c>
      <c r="S3420" t="s">
        <v>226</v>
      </c>
      <c r="T3420" t="s">
        <v>224</v>
      </c>
      <c r="U3420" t="s">
        <v>226</v>
      </c>
      <c r="V3420" t="s">
        <v>225</v>
      </c>
      <c r="W3420" t="s">
        <v>226</v>
      </c>
      <c r="X3420" t="s">
        <v>226</v>
      </c>
      <c r="Y3420" t="s">
        <v>226</v>
      </c>
      <c r="Z3420" t="s">
        <v>226</v>
      </c>
      <c r="AA3420" t="s">
        <v>226</v>
      </c>
      <c r="AB3420" t="s">
        <v>226</v>
      </c>
      <c r="AC3420" t="s">
        <v>226</v>
      </c>
      <c r="AD3420" t="s">
        <v>226</v>
      </c>
      <c r="AE3420" t="s">
        <v>224</v>
      </c>
      <c r="AF3420" t="s">
        <v>224</v>
      </c>
      <c r="AG3420" t="s">
        <v>224</v>
      </c>
      <c r="AH3420" t="s">
        <v>226</v>
      </c>
      <c r="AI3420" t="s">
        <v>226</v>
      </c>
      <c r="AJ3420" t="s">
        <v>226</v>
      </c>
      <c r="AK3420" t="s">
        <v>226</v>
      </c>
      <c r="AL3420" t="s">
        <v>226</v>
      </c>
      <c r="AM3420" t="s">
        <v>225</v>
      </c>
      <c r="AN3420" t="s">
        <v>226</v>
      </c>
      <c r="AO3420" t="s">
        <v>226</v>
      </c>
      <c r="AP3420" t="s">
        <v>226</v>
      </c>
      <c r="AQ3420" s="286" t="s">
        <v>394</v>
      </c>
      <c r="AR3420" s="305"/>
      <c r="AS3420" s="235"/>
    </row>
    <row r="3421" spans="1:47" x14ac:dyDescent="0.3">
      <c r="A3421" s="285">
        <v>122559</v>
      </c>
      <c r="B3421" s="286" t="s">
        <v>539</v>
      </c>
      <c r="C3421" t="s">
        <v>995</v>
      </c>
      <c r="D3421" t="s">
        <v>995</v>
      </c>
      <c r="E3421" t="s">
        <v>995</v>
      </c>
      <c r="F3421" t="s">
        <v>995</v>
      </c>
      <c r="G3421" t="s">
        <v>995</v>
      </c>
      <c r="H3421" t="s">
        <v>995</v>
      </c>
      <c r="I3421" t="s">
        <v>995</v>
      </c>
      <c r="J3421" t="s">
        <v>995</v>
      </c>
      <c r="K3421" t="s">
        <v>995</v>
      </c>
      <c r="L3421" t="s">
        <v>995</v>
      </c>
      <c r="M3421" t="s">
        <v>995</v>
      </c>
      <c r="N3421" t="s">
        <v>995</v>
      </c>
      <c r="O3421" t="s">
        <v>995</v>
      </c>
      <c r="P3421" t="s">
        <v>995</v>
      </c>
      <c r="Q3421" t="s">
        <v>995</v>
      </c>
      <c r="R3421" t="s">
        <v>995</v>
      </c>
      <c r="S3421" t="s">
        <v>995</v>
      </c>
      <c r="T3421" t="s">
        <v>995</v>
      </c>
      <c r="U3421" t="s">
        <v>995</v>
      </c>
      <c r="V3421" t="s">
        <v>995</v>
      </c>
      <c r="W3421" t="s">
        <v>995</v>
      </c>
      <c r="X3421" t="s">
        <v>995</v>
      </c>
      <c r="Y3421" t="s">
        <v>995</v>
      </c>
      <c r="Z3421" t="s">
        <v>995</v>
      </c>
      <c r="AA3421" t="s">
        <v>995</v>
      </c>
      <c r="AB3421" t="s">
        <v>995</v>
      </c>
      <c r="AC3421" t="s">
        <v>995</v>
      </c>
      <c r="AD3421" t="s">
        <v>995</v>
      </c>
      <c r="AE3421" t="s">
        <v>995</v>
      </c>
      <c r="AF3421" t="s">
        <v>995</v>
      </c>
      <c r="AG3421" t="s">
        <v>995</v>
      </c>
      <c r="AH3421" t="s">
        <v>995</v>
      </c>
      <c r="AI3421" t="s">
        <v>995</v>
      </c>
      <c r="AJ3421" t="s">
        <v>995</v>
      </c>
      <c r="AK3421" t="s">
        <v>995</v>
      </c>
      <c r="AL3421" t="s">
        <v>995</v>
      </c>
      <c r="AM3421" t="s">
        <v>995</v>
      </c>
      <c r="AN3421" t="s">
        <v>995</v>
      </c>
      <c r="AO3421" t="s">
        <v>995</v>
      </c>
      <c r="AP3421" t="s">
        <v>995</v>
      </c>
      <c r="AQ3421" s="286" t="s">
        <v>855</v>
      </c>
    </row>
    <row r="3422" spans="1:47" x14ac:dyDescent="0.3">
      <c r="A3422" s="285">
        <v>122560</v>
      </c>
      <c r="B3422" s="286" t="s">
        <v>540</v>
      </c>
      <c r="C3422" t="s">
        <v>995</v>
      </c>
      <c r="D3422" t="s">
        <v>995</v>
      </c>
      <c r="E3422" t="s">
        <v>995</v>
      </c>
      <c r="F3422" t="s">
        <v>995</v>
      </c>
      <c r="G3422" t="s">
        <v>995</v>
      </c>
      <c r="H3422" t="s">
        <v>995</v>
      </c>
      <c r="I3422" t="s">
        <v>995</v>
      </c>
      <c r="J3422" t="s">
        <v>995</v>
      </c>
      <c r="K3422" t="s">
        <v>995</v>
      </c>
      <c r="L3422" t="s">
        <v>995</v>
      </c>
      <c r="M3422" t="s">
        <v>995</v>
      </c>
      <c r="N3422" t="s">
        <v>995</v>
      </c>
      <c r="O3422" t="s">
        <v>995</v>
      </c>
      <c r="P3422" t="s">
        <v>995</v>
      </c>
      <c r="Q3422" t="s">
        <v>995</v>
      </c>
      <c r="R3422" t="s">
        <v>995</v>
      </c>
      <c r="S3422" t="s">
        <v>995</v>
      </c>
      <c r="T3422" t="s">
        <v>995</v>
      </c>
      <c r="U3422" t="s">
        <v>995</v>
      </c>
      <c r="V3422" t="s">
        <v>995</v>
      </c>
      <c r="W3422" t="s">
        <v>995</v>
      </c>
      <c r="X3422" t="s">
        <v>995</v>
      </c>
      <c r="Y3422" t="s">
        <v>995</v>
      </c>
      <c r="Z3422" t="s">
        <v>995</v>
      </c>
      <c r="AA3422" t="s">
        <v>995</v>
      </c>
      <c r="AB3422" t="s">
        <v>995</v>
      </c>
      <c r="AC3422" t="s">
        <v>995</v>
      </c>
      <c r="AD3422" t="s">
        <v>995</v>
      </c>
      <c r="AE3422" t="s">
        <v>995</v>
      </c>
      <c r="AF3422" t="s">
        <v>995</v>
      </c>
      <c r="AG3422" t="s">
        <v>995</v>
      </c>
      <c r="AH3422" t="s">
        <v>995</v>
      </c>
      <c r="AI3422" t="s">
        <v>995</v>
      </c>
      <c r="AJ3422" t="s">
        <v>995</v>
      </c>
      <c r="AK3422" t="s">
        <v>995</v>
      </c>
      <c r="AL3422" t="s">
        <v>995</v>
      </c>
      <c r="AM3422" t="s">
        <v>995</v>
      </c>
      <c r="AN3422" t="s">
        <v>995</v>
      </c>
      <c r="AO3422" t="s">
        <v>995</v>
      </c>
      <c r="AP3422" t="s">
        <v>995</v>
      </c>
      <c r="AQ3422" s="286" t="s">
        <v>855</v>
      </c>
    </row>
    <row r="3423" spans="1:47" ht="21.6" x14ac:dyDescent="0.3">
      <c r="A3423" s="285">
        <v>122561</v>
      </c>
      <c r="B3423" s="286" t="s">
        <v>540</v>
      </c>
      <c r="C3423" t="s">
        <v>224</v>
      </c>
      <c r="D3423" t="s">
        <v>224</v>
      </c>
      <c r="E3423" t="s">
        <v>225</v>
      </c>
      <c r="F3423" t="s">
        <v>224</v>
      </c>
      <c r="G3423" t="s">
        <v>224</v>
      </c>
      <c r="H3423" t="s">
        <v>226</v>
      </c>
      <c r="I3423" t="s">
        <v>224</v>
      </c>
      <c r="J3423" t="s">
        <v>226</v>
      </c>
      <c r="K3423" t="s">
        <v>226</v>
      </c>
      <c r="L3423" t="s">
        <v>226</v>
      </c>
      <c r="M3423" t="s">
        <v>226</v>
      </c>
      <c r="N3423" t="s">
        <v>224</v>
      </c>
      <c r="O3423" t="s">
        <v>226</v>
      </c>
      <c r="P3423" t="s">
        <v>224</v>
      </c>
      <c r="Q3423" t="s">
        <v>226</v>
      </c>
      <c r="R3423" t="s">
        <v>225</v>
      </c>
      <c r="S3423" t="s">
        <v>225</v>
      </c>
      <c r="T3423" t="s">
        <v>225</v>
      </c>
      <c r="U3423" t="s">
        <v>225</v>
      </c>
      <c r="V3423" t="s">
        <v>225</v>
      </c>
      <c r="W3423" t="s">
        <v>394</v>
      </c>
      <c r="X3423" t="s">
        <v>394</v>
      </c>
      <c r="Y3423" t="s">
        <v>394</v>
      </c>
      <c r="Z3423" t="s">
        <v>394</v>
      </c>
      <c r="AA3423" t="s">
        <v>394</v>
      </c>
      <c r="AB3423" t="s">
        <v>394</v>
      </c>
      <c r="AC3423" t="s">
        <v>394</v>
      </c>
      <c r="AD3423" t="s">
        <v>394</v>
      </c>
      <c r="AE3423" t="s">
        <v>394</v>
      </c>
      <c r="AF3423" t="s">
        <v>394</v>
      </c>
      <c r="AG3423" t="s">
        <v>394</v>
      </c>
      <c r="AH3423" t="s">
        <v>394</v>
      </c>
      <c r="AI3423" t="s">
        <v>394</v>
      </c>
      <c r="AJ3423" t="s">
        <v>394</v>
      </c>
      <c r="AK3423" t="s">
        <v>394</v>
      </c>
      <c r="AL3423" t="s">
        <v>394</v>
      </c>
      <c r="AM3423" t="s">
        <v>394</v>
      </c>
      <c r="AN3423" t="s">
        <v>394</v>
      </c>
      <c r="AO3423" t="s">
        <v>394</v>
      </c>
      <c r="AP3423" t="s">
        <v>394</v>
      </c>
      <c r="AQ3423" s="286" t="s">
        <v>394</v>
      </c>
      <c r="AR3423" s="305"/>
      <c r="AS3423" s="235"/>
    </row>
    <row r="3424" spans="1:47" ht="21.6" x14ac:dyDescent="0.3">
      <c r="A3424" s="285">
        <v>122563</v>
      </c>
      <c r="B3424" s="286" t="s">
        <v>8485</v>
      </c>
      <c r="C3424" t="s">
        <v>224</v>
      </c>
      <c r="D3424" t="s">
        <v>226</v>
      </c>
      <c r="E3424" t="s">
        <v>226</v>
      </c>
      <c r="F3424" t="s">
        <v>226</v>
      </c>
      <c r="G3424" t="s">
        <v>226</v>
      </c>
      <c r="H3424" t="s">
        <v>224</v>
      </c>
      <c r="I3424" t="s">
        <v>226</v>
      </c>
      <c r="J3424" t="s">
        <v>226</v>
      </c>
      <c r="K3424" t="s">
        <v>226</v>
      </c>
      <c r="L3424" t="s">
        <v>226</v>
      </c>
      <c r="M3424" t="s">
        <v>224</v>
      </c>
      <c r="N3424" t="s">
        <v>224</v>
      </c>
      <c r="O3424" t="s">
        <v>226</v>
      </c>
      <c r="P3424" t="s">
        <v>226</v>
      </c>
      <c r="Q3424" t="s">
        <v>224</v>
      </c>
      <c r="R3424" t="s">
        <v>226</v>
      </c>
      <c r="S3424" t="s">
        <v>226</v>
      </c>
      <c r="T3424" t="s">
        <v>225</v>
      </c>
      <c r="U3424" t="s">
        <v>224</v>
      </c>
      <c r="V3424" t="s">
        <v>226</v>
      </c>
      <c r="W3424" t="s">
        <v>226</v>
      </c>
      <c r="X3424" t="s">
        <v>226</v>
      </c>
      <c r="Y3424" t="s">
        <v>226</v>
      </c>
      <c r="Z3424" t="s">
        <v>226</v>
      </c>
      <c r="AA3424" t="s">
        <v>224</v>
      </c>
      <c r="AB3424" t="s">
        <v>226</v>
      </c>
      <c r="AC3424" t="s">
        <v>226</v>
      </c>
      <c r="AD3424" t="s">
        <v>226</v>
      </c>
      <c r="AE3424" t="s">
        <v>226</v>
      </c>
      <c r="AF3424" t="s">
        <v>224</v>
      </c>
      <c r="AG3424" t="s">
        <v>226</v>
      </c>
      <c r="AH3424" t="s">
        <v>226</v>
      </c>
      <c r="AI3424" t="s">
        <v>226</v>
      </c>
      <c r="AJ3424" t="s">
        <v>226</v>
      </c>
      <c r="AK3424" t="s">
        <v>226</v>
      </c>
      <c r="AL3424" t="s">
        <v>225</v>
      </c>
      <c r="AM3424" t="s">
        <v>225</v>
      </c>
      <c r="AN3424" t="s">
        <v>225</v>
      </c>
      <c r="AO3424" t="s">
        <v>225</v>
      </c>
      <c r="AP3424" t="s">
        <v>225</v>
      </c>
      <c r="AQ3424" s="286" t="s">
        <v>394</v>
      </c>
      <c r="AR3424" s="305"/>
      <c r="AS3424" s="235"/>
    </row>
    <row r="3425" spans="1:47" ht="21.6" x14ac:dyDescent="0.3">
      <c r="A3425" s="285">
        <v>122565</v>
      </c>
      <c r="B3425" s="286" t="s">
        <v>61</v>
      </c>
      <c r="C3425" t="s">
        <v>226</v>
      </c>
      <c r="D3425" t="s">
        <v>226</v>
      </c>
      <c r="E3425" t="s">
        <v>224</v>
      </c>
      <c r="F3425" t="s">
        <v>224</v>
      </c>
      <c r="G3425" t="s">
        <v>224</v>
      </c>
      <c r="H3425" t="s">
        <v>226</v>
      </c>
      <c r="I3425" t="s">
        <v>226</v>
      </c>
      <c r="J3425" t="s">
        <v>226</v>
      </c>
      <c r="K3425" t="s">
        <v>226</v>
      </c>
      <c r="L3425" t="s">
        <v>224</v>
      </c>
      <c r="M3425" t="s">
        <v>226</v>
      </c>
      <c r="N3425" t="s">
        <v>226</v>
      </c>
      <c r="O3425" t="s">
        <v>226</v>
      </c>
      <c r="P3425" t="s">
        <v>226</v>
      </c>
      <c r="Q3425" t="s">
        <v>226</v>
      </c>
      <c r="R3425" t="s">
        <v>224</v>
      </c>
      <c r="S3425" t="s">
        <v>226</v>
      </c>
      <c r="T3425" t="s">
        <v>226</v>
      </c>
      <c r="U3425" t="s">
        <v>226</v>
      </c>
      <c r="V3425" t="s">
        <v>226</v>
      </c>
      <c r="W3425" t="s">
        <v>226</v>
      </c>
      <c r="X3425" t="s">
        <v>226</v>
      </c>
      <c r="Y3425" t="s">
        <v>226</v>
      </c>
      <c r="Z3425" t="s">
        <v>226</v>
      </c>
      <c r="AA3425" t="s">
        <v>224</v>
      </c>
      <c r="AB3425" t="s">
        <v>224</v>
      </c>
      <c r="AC3425" t="s">
        <v>226</v>
      </c>
      <c r="AD3425" t="s">
        <v>226</v>
      </c>
      <c r="AE3425" t="s">
        <v>226</v>
      </c>
      <c r="AF3425" t="s">
        <v>224</v>
      </c>
      <c r="AG3425" t="s">
        <v>226</v>
      </c>
      <c r="AH3425" t="s">
        <v>225</v>
      </c>
      <c r="AI3425" t="s">
        <v>225</v>
      </c>
      <c r="AJ3425" t="s">
        <v>226</v>
      </c>
      <c r="AK3425" t="s">
        <v>226</v>
      </c>
      <c r="AL3425" t="s">
        <v>225</v>
      </c>
      <c r="AM3425" t="s">
        <v>225</v>
      </c>
      <c r="AN3425" t="s">
        <v>225</v>
      </c>
      <c r="AO3425" t="s">
        <v>225</v>
      </c>
      <c r="AP3425" t="s">
        <v>225</v>
      </c>
      <c r="AQ3425" s="286" t="s">
        <v>394</v>
      </c>
      <c r="AR3425" s="305"/>
      <c r="AS3425" s="235"/>
    </row>
    <row r="3426" spans="1:47" ht="28.8" x14ac:dyDescent="0.3">
      <c r="A3426" s="285">
        <v>122566</v>
      </c>
      <c r="B3426" s="286" t="s">
        <v>67</v>
      </c>
      <c r="C3426" t="s">
        <v>226</v>
      </c>
      <c r="D3426" t="s">
        <v>226</v>
      </c>
      <c r="E3426" t="s">
        <v>226</v>
      </c>
      <c r="F3426" t="s">
        <v>226</v>
      </c>
      <c r="G3426" t="s">
        <v>226</v>
      </c>
      <c r="H3426" t="s">
        <v>226</v>
      </c>
      <c r="I3426" t="s">
        <v>226</v>
      </c>
      <c r="J3426" t="s">
        <v>226</v>
      </c>
      <c r="K3426" t="s">
        <v>224</v>
      </c>
      <c r="L3426" t="s">
        <v>226</v>
      </c>
      <c r="M3426" t="s">
        <v>226</v>
      </c>
      <c r="N3426" t="s">
        <v>224</v>
      </c>
      <c r="O3426" t="s">
        <v>226</v>
      </c>
      <c r="P3426" t="s">
        <v>226</v>
      </c>
      <c r="Q3426" t="s">
        <v>226</v>
      </c>
      <c r="R3426" t="s">
        <v>226</v>
      </c>
      <c r="S3426" t="s">
        <v>226</v>
      </c>
      <c r="T3426" t="s">
        <v>224</v>
      </c>
      <c r="U3426" t="s">
        <v>226</v>
      </c>
      <c r="V3426" t="s">
        <v>226</v>
      </c>
      <c r="W3426" t="s">
        <v>224</v>
      </c>
      <c r="X3426" t="s">
        <v>226</v>
      </c>
      <c r="Y3426" t="s">
        <v>225</v>
      </c>
      <c r="Z3426" t="s">
        <v>226</v>
      </c>
      <c r="AA3426" t="s">
        <v>224</v>
      </c>
      <c r="AB3426" t="s">
        <v>226</v>
      </c>
      <c r="AC3426" t="s">
        <v>226</v>
      </c>
      <c r="AD3426" t="s">
        <v>225</v>
      </c>
      <c r="AE3426" t="s">
        <v>225</v>
      </c>
      <c r="AF3426" t="s">
        <v>225</v>
      </c>
      <c r="AG3426" t="s">
        <v>225</v>
      </c>
      <c r="AH3426" t="s">
        <v>225</v>
      </c>
      <c r="AI3426" t="s">
        <v>225</v>
      </c>
      <c r="AJ3426" t="s">
        <v>225</v>
      </c>
      <c r="AK3426" t="s">
        <v>225</v>
      </c>
      <c r="AL3426" t="s">
        <v>394</v>
      </c>
      <c r="AM3426" t="s">
        <v>394</v>
      </c>
      <c r="AN3426" t="s">
        <v>394</v>
      </c>
      <c r="AO3426" t="s">
        <v>394</v>
      </c>
      <c r="AP3426" t="s">
        <v>394</v>
      </c>
      <c r="AQ3426" s="286" t="s">
        <v>394</v>
      </c>
      <c r="AR3426" s="305"/>
      <c r="AS3426" s="235"/>
    </row>
    <row r="3427" spans="1:47" x14ac:dyDescent="0.3">
      <c r="A3427" s="285">
        <v>122567</v>
      </c>
      <c r="B3427" s="286" t="s">
        <v>539</v>
      </c>
      <c r="C3427" t="s">
        <v>995</v>
      </c>
      <c r="D3427" t="s">
        <v>995</v>
      </c>
      <c r="E3427" t="s">
        <v>995</v>
      </c>
      <c r="F3427" t="s">
        <v>995</v>
      </c>
      <c r="G3427" t="s">
        <v>995</v>
      </c>
      <c r="H3427" t="s">
        <v>995</v>
      </c>
      <c r="I3427" t="s">
        <v>995</v>
      </c>
      <c r="J3427" t="s">
        <v>995</v>
      </c>
      <c r="K3427" t="s">
        <v>995</v>
      </c>
      <c r="L3427" t="s">
        <v>995</v>
      </c>
      <c r="M3427" t="s">
        <v>995</v>
      </c>
      <c r="N3427" t="s">
        <v>995</v>
      </c>
      <c r="O3427" t="s">
        <v>995</v>
      </c>
      <c r="P3427" t="s">
        <v>995</v>
      </c>
      <c r="Q3427" t="s">
        <v>995</v>
      </c>
      <c r="R3427" t="s">
        <v>995</v>
      </c>
      <c r="S3427" t="s">
        <v>995</v>
      </c>
      <c r="T3427" t="s">
        <v>995</v>
      </c>
      <c r="U3427" t="s">
        <v>995</v>
      </c>
      <c r="V3427" t="s">
        <v>995</v>
      </c>
      <c r="W3427" t="s">
        <v>995</v>
      </c>
      <c r="X3427" t="s">
        <v>995</v>
      </c>
      <c r="Y3427" t="s">
        <v>995</v>
      </c>
      <c r="Z3427" t="s">
        <v>995</v>
      </c>
      <c r="AA3427" t="s">
        <v>995</v>
      </c>
      <c r="AB3427" t="s">
        <v>995</v>
      </c>
      <c r="AC3427" t="s">
        <v>995</v>
      </c>
      <c r="AD3427" t="s">
        <v>995</v>
      </c>
      <c r="AE3427" t="s">
        <v>995</v>
      </c>
      <c r="AF3427" t="s">
        <v>995</v>
      </c>
      <c r="AG3427" t="s">
        <v>995</v>
      </c>
      <c r="AH3427" t="s">
        <v>995</v>
      </c>
      <c r="AI3427" t="s">
        <v>995</v>
      </c>
      <c r="AJ3427" t="s">
        <v>995</v>
      </c>
      <c r="AK3427" t="s">
        <v>995</v>
      </c>
      <c r="AL3427" t="s">
        <v>995</v>
      </c>
      <c r="AM3427" t="s">
        <v>995</v>
      </c>
      <c r="AN3427" t="s">
        <v>995</v>
      </c>
      <c r="AO3427" t="s">
        <v>995</v>
      </c>
      <c r="AP3427" t="s">
        <v>995</v>
      </c>
      <c r="AQ3427" s="286" t="s">
        <v>855</v>
      </c>
    </row>
    <row r="3428" spans="1:47" ht="21.6" x14ac:dyDescent="0.3">
      <c r="A3428" s="285">
        <v>122568</v>
      </c>
      <c r="B3428" s="286" t="s">
        <v>540</v>
      </c>
      <c r="C3428" t="s">
        <v>226</v>
      </c>
      <c r="D3428" t="s">
        <v>224</v>
      </c>
      <c r="E3428" t="s">
        <v>224</v>
      </c>
      <c r="F3428" t="s">
        <v>226</v>
      </c>
      <c r="G3428" t="s">
        <v>224</v>
      </c>
      <c r="H3428" t="s">
        <v>226</v>
      </c>
      <c r="I3428" t="s">
        <v>224</v>
      </c>
      <c r="J3428" t="s">
        <v>226</v>
      </c>
      <c r="K3428" t="s">
        <v>226</v>
      </c>
      <c r="L3428" t="s">
        <v>224</v>
      </c>
      <c r="M3428" t="s">
        <v>224</v>
      </c>
      <c r="N3428" t="s">
        <v>224</v>
      </c>
      <c r="O3428" t="s">
        <v>226</v>
      </c>
      <c r="P3428" t="s">
        <v>226</v>
      </c>
      <c r="Q3428" t="s">
        <v>226</v>
      </c>
      <c r="R3428" t="s">
        <v>226</v>
      </c>
      <c r="S3428" t="s">
        <v>225</v>
      </c>
      <c r="T3428" t="s">
        <v>226</v>
      </c>
      <c r="U3428" t="s">
        <v>225</v>
      </c>
      <c r="V3428" t="s">
        <v>225</v>
      </c>
      <c r="W3428" t="s">
        <v>394</v>
      </c>
      <c r="X3428" t="s">
        <v>394</v>
      </c>
      <c r="Y3428" t="s">
        <v>394</v>
      </c>
      <c r="Z3428" t="s">
        <v>394</v>
      </c>
      <c r="AA3428" t="s">
        <v>394</v>
      </c>
      <c r="AB3428" t="s">
        <v>394</v>
      </c>
      <c r="AC3428" t="s">
        <v>394</v>
      </c>
      <c r="AD3428" t="s">
        <v>394</v>
      </c>
      <c r="AE3428" t="s">
        <v>394</v>
      </c>
      <c r="AF3428" t="s">
        <v>394</v>
      </c>
      <c r="AG3428" t="s">
        <v>394</v>
      </c>
      <c r="AH3428" t="s">
        <v>394</v>
      </c>
      <c r="AI3428" t="s">
        <v>394</v>
      </c>
      <c r="AJ3428" t="s">
        <v>394</v>
      </c>
      <c r="AK3428" t="s">
        <v>394</v>
      </c>
      <c r="AL3428" t="s">
        <v>394</v>
      </c>
      <c r="AM3428" t="s">
        <v>394</v>
      </c>
      <c r="AN3428" t="s">
        <v>394</v>
      </c>
      <c r="AO3428" t="s">
        <v>394</v>
      </c>
      <c r="AP3428" t="s">
        <v>394</v>
      </c>
      <c r="AQ3428" s="286" t="s">
        <v>394</v>
      </c>
      <c r="AR3428" s="305"/>
      <c r="AS3428" s="235"/>
    </row>
    <row r="3429" spans="1:47" x14ac:dyDescent="0.3">
      <c r="A3429" s="285">
        <v>122569</v>
      </c>
      <c r="B3429" s="286" t="s">
        <v>540</v>
      </c>
      <c r="C3429" t="s">
        <v>995</v>
      </c>
      <c r="D3429" t="s">
        <v>995</v>
      </c>
      <c r="E3429" t="s">
        <v>995</v>
      </c>
      <c r="F3429" t="s">
        <v>995</v>
      </c>
      <c r="G3429" t="s">
        <v>995</v>
      </c>
      <c r="H3429" t="s">
        <v>995</v>
      </c>
      <c r="I3429" t="s">
        <v>995</v>
      </c>
      <c r="J3429" t="s">
        <v>995</v>
      </c>
      <c r="K3429" t="s">
        <v>995</v>
      </c>
      <c r="L3429" t="s">
        <v>995</v>
      </c>
      <c r="M3429" t="s">
        <v>995</v>
      </c>
      <c r="N3429" t="s">
        <v>995</v>
      </c>
      <c r="O3429" t="s">
        <v>995</v>
      </c>
      <c r="P3429" t="s">
        <v>995</v>
      </c>
      <c r="Q3429" t="s">
        <v>995</v>
      </c>
      <c r="R3429" t="s">
        <v>995</v>
      </c>
      <c r="S3429" t="s">
        <v>995</v>
      </c>
      <c r="T3429" t="s">
        <v>995</v>
      </c>
      <c r="U3429" t="s">
        <v>995</v>
      </c>
      <c r="V3429" t="s">
        <v>995</v>
      </c>
      <c r="W3429" t="s">
        <v>995</v>
      </c>
      <c r="X3429" t="s">
        <v>995</v>
      </c>
      <c r="Y3429" t="s">
        <v>995</v>
      </c>
      <c r="Z3429" t="s">
        <v>995</v>
      </c>
      <c r="AA3429" t="s">
        <v>995</v>
      </c>
      <c r="AB3429" t="s">
        <v>995</v>
      </c>
      <c r="AC3429" t="s">
        <v>995</v>
      </c>
      <c r="AD3429" t="s">
        <v>995</v>
      </c>
      <c r="AE3429" t="s">
        <v>995</v>
      </c>
      <c r="AF3429" t="s">
        <v>995</v>
      </c>
      <c r="AG3429" t="s">
        <v>995</v>
      </c>
      <c r="AH3429" t="s">
        <v>995</v>
      </c>
      <c r="AI3429" t="s">
        <v>995</v>
      </c>
      <c r="AJ3429" t="s">
        <v>995</v>
      </c>
      <c r="AK3429" t="s">
        <v>995</v>
      </c>
      <c r="AL3429" t="s">
        <v>995</v>
      </c>
      <c r="AM3429" t="s">
        <v>995</v>
      </c>
      <c r="AN3429" t="s">
        <v>995</v>
      </c>
      <c r="AO3429" t="s">
        <v>995</v>
      </c>
      <c r="AP3429" t="s">
        <v>995</v>
      </c>
      <c r="AQ3429" s="286" t="s">
        <v>855</v>
      </c>
    </row>
    <row r="3430" spans="1:47" x14ac:dyDescent="0.3">
      <c r="A3430" s="285">
        <v>122570</v>
      </c>
      <c r="B3430" s="286" t="s">
        <v>538</v>
      </c>
      <c r="AQ3430" s="286" t="s">
        <v>394</v>
      </c>
    </row>
    <row r="3431" spans="1:47" x14ac:dyDescent="0.3">
      <c r="A3431" s="285">
        <v>122571</v>
      </c>
      <c r="B3431" s="286" t="s">
        <v>540</v>
      </c>
      <c r="AQ3431" s="286" t="s">
        <v>394</v>
      </c>
    </row>
    <row r="3432" spans="1:47" ht="21.6" x14ac:dyDescent="0.3">
      <c r="A3432" s="285">
        <v>122573</v>
      </c>
      <c r="B3432" s="286" t="s">
        <v>538</v>
      </c>
      <c r="C3432" t="s">
        <v>394</v>
      </c>
      <c r="D3432" t="s">
        <v>394</v>
      </c>
      <c r="E3432" t="s">
        <v>394</v>
      </c>
      <c r="F3432" t="s">
        <v>394</v>
      </c>
      <c r="G3432" t="s">
        <v>394</v>
      </c>
      <c r="H3432" t="s">
        <v>394</v>
      </c>
      <c r="I3432" t="s">
        <v>394</v>
      </c>
      <c r="J3432" t="s">
        <v>394</v>
      </c>
      <c r="K3432" t="s">
        <v>224</v>
      </c>
      <c r="L3432" t="s">
        <v>394</v>
      </c>
      <c r="M3432" t="s">
        <v>394</v>
      </c>
      <c r="N3432" t="s">
        <v>394</v>
      </c>
      <c r="O3432" t="s">
        <v>394</v>
      </c>
      <c r="P3432" t="s">
        <v>394</v>
      </c>
      <c r="Q3432" t="s">
        <v>394</v>
      </c>
      <c r="R3432" t="s">
        <v>224</v>
      </c>
      <c r="S3432" t="s">
        <v>7215</v>
      </c>
      <c r="T3432" t="s">
        <v>224</v>
      </c>
      <c r="U3432" t="s">
        <v>225</v>
      </c>
      <c r="V3432" t="s">
        <v>224</v>
      </c>
      <c r="W3432" t="s">
        <v>394</v>
      </c>
      <c r="X3432" t="s">
        <v>394</v>
      </c>
      <c r="Y3432" t="s">
        <v>394</v>
      </c>
      <c r="Z3432" t="s">
        <v>226</v>
      </c>
      <c r="AA3432" t="s">
        <v>394</v>
      </c>
      <c r="AB3432" t="s">
        <v>394</v>
      </c>
      <c r="AC3432" t="s">
        <v>394</v>
      </c>
      <c r="AD3432" t="s">
        <v>394</v>
      </c>
      <c r="AE3432" t="s">
        <v>226</v>
      </c>
      <c r="AF3432" t="s">
        <v>394</v>
      </c>
      <c r="AG3432" t="s">
        <v>995</v>
      </c>
      <c r="AH3432" t="s">
        <v>995</v>
      </c>
      <c r="AI3432" t="s">
        <v>995</v>
      </c>
      <c r="AJ3432" t="s">
        <v>995</v>
      </c>
      <c r="AK3432" t="s">
        <v>995</v>
      </c>
      <c r="AL3432" t="s">
        <v>394</v>
      </c>
      <c r="AM3432" t="s">
        <v>394</v>
      </c>
      <c r="AN3432" t="s">
        <v>394</v>
      </c>
      <c r="AO3432" t="s">
        <v>394</v>
      </c>
      <c r="AP3432" t="s">
        <v>394</v>
      </c>
      <c r="AQ3432" s="286" t="s">
        <v>394</v>
      </c>
      <c r="AR3432" s="305"/>
      <c r="AS3432" s="235"/>
    </row>
    <row r="3433" spans="1:47" x14ac:dyDescent="0.3">
      <c r="A3433" s="285">
        <v>122574</v>
      </c>
      <c r="B3433" s="286" t="s">
        <v>539</v>
      </c>
      <c r="C3433" t="s">
        <v>995</v>
      </c>
      <c r="D3433" t="s">
        <v>995</v>
      </c>
      <c r="E3433" t="s">
        <v>995</v>
      </c>
      <c r="F3433" t="s">
        <v>995</v>
      </c>
      <c r="G3433" t="s">
        <v>995</v>
      </c>
      <c r="H3433" t="s">
        <v>995</v>
      </c>
      <c r="I3433" t="s">
        <v>995</v>
      </c>
      <c r="J3433" t="s">
        <v>995</v>
      </c>
      <c r="K3433" t="s">
        <v>995</v>
      </c>
      <c r="L3433" t="s">
        <v>995</v>
      </c>
      <c r="M3433" t="s">
        <v>995</v>
      </c>
      <c r="N3433" t="s">
        <v>995</v>
      </c>
      <c r="O3433" t="s">
        <v>995</v>
      </c>
      <c r="P3433" t="s">
        <v>995</v>
      </c>
      <c r="Q3433" t="s">
        <v>995</v>
      </c>
      <c r="R3433" t="s">
        <v>995</v>
      </c>
      <c r="S3433" t="s">
        <v>995</v>
      </c>
      <c r="T3433" t="s">
        <v>995</v>
      </c>
      <c r="U3433" t="s">
        <v>995</v>
      </c>
      <c r="V3433" t="s">
        <v>995</v>
      </c>
      <c r="W3433" t="s">
        <v>995</v>
      </c>
      <c r="X3433" t="s">
        <v>995</v>
      </c>
      <c r="Y3433" t="s">
        <v>995</v>
      </c>
      <c r="Z3433" t="s">
        <v>995</v>
      </c>
      <c r="AA3433" t="s">
        <v>995</v>
      </c>
      <c r="AB3433" t="s">
        <v>995</v>
      </c>
      <c r="AC3433" t="s">
        <v>995</v>
      </c>
      <c r="AD3433" t="s">
        <v>995</v>
      </c>
      <c r="AE3433" t="s">
        <v>995</v>
      </c>
      <c r="AF3433" t="s">
        <v>995</v>
      </c>
      <c r="AG3433" t="s">
        <v>995</v>
      </c>
      <c r="AH3433" t="s">
        <v>995</v>
      </c>
      <c r="AI3433" t="s">
        <v>995</v>
      </c>
      <c r="AJ3433" t="s">
        <v>995</v>
      </c>
      <c r="AK3433" t="s">
        <v>995</v>
      </c>
      <c r="AL3433" t="s">
        <v>995</v>
      </c>
      <c r="AM3433" t="s">
        <v>995</v>
      </c>
      <c r="AN3433" t="s">
        <v>995</v>
      </c>
      <c r="AO3433" t="s">
        <v>995</v>
      </c>
      <c r="AP3433" t="s">
        <v>995</v>
      </c>
      <c r="AQ3433" s="286" t="s">
        <v>855</v>
      </c>
    </row>
    <row r="3434" spans="1:47" ht="21.6" x14ac:dyDescent="0.3">
      <c r="A3434" s="285">
        <v>122575</v>
      </c>
      <c r="B3434" s="286" t="s">
        <v>61</v>
      </c>
      <c r="C3434" t="s">
        <v>226</v>
      </c>
      <c r="D3434" t="s">
        <v>226</v>
      </c>
      <c r="E3434" t="s">
        <v>226</v>
      </c>
      <c r="F3434" t="s">
        <v>226</v>
      </c>
      <c r="G3434" t="s">
        <v>226</v>
      </c>
      <c r="H3434" t="s">
        <v>226</v>
      </c>
      <c r="I3434" t="s">
        <v>226</v>
      </c>
      <c r="J3434" t="s">
        <v>226</v>
      </c>
      <c r="K3434" t="s">
        <v>226</v>
      </c>
      <c r="L3434" t="s">
        <v>226</v>
      </c>
      <c r="M3434" t="s">
        <v>226</v>
      </c>
      <c r="N3434" t="s">
        <v>226</v>
      </c>
      <c r="O3434" t="s">
        <v>226</v>
      </c>
      <c r="P3434" t="s">
        <v>226</v>
      </c>
      <c r="Q3434" t="s">
        <v>226</v>
      </c>
      <c r="R3434" t="s">
        <v>226</v>
      </c>
      <c r="S3434" t="s">
        <v>226</v>
      </c>
      <c r="T3434" t="s">
        <v>224</v>
      </c>
      <c r="U3434" t="s">
        <v>226</v>
      </c>
      <c r="V3434" t="s">
        <v>226</v>
      </c>
      <c r="W3434" t="s">
        <v>226</v>
      </c>
      <c r="X3434" t="s">
        <v>226</v>
      </c>
      <c r="Y3434" t="s">
        <v>226</v>
      </c>
      <c r="Z3434" t="s">
        <v>226</v>
      </c>
      <c r="AA3434" t="s">
        <v>224</v>
      </c>
      <c r="AB3434" t="s">
        <v>226</v>
      </c>
      <c r="AC3434" t="s">
        <v>226</v>
      </c>
      <c r="AD3434" t="s">
        <v>226</v>
      </c>
      <c r="AE3434" t="s">
        <v>226</v>
      </c>
      <c r="AF3434" t="s">
        <v>224</v>
      </c>
      <c r="AG3434" t="s">
        <v>226</v>
      </c>
      <c r="AH3434" t="s">
        <v>226</v>
      </c>
      <c r="AI3434" t="s">
        <v>226</v>
      </c>
      <c r="AJ3434" t="s">
        <v>226</v>
      </c>
      <c r="AK3434" t="s">
        <v>224</v>
      </c>
      <c r="AL3434" t="s">
        <v>226</v>
      </c>
      <c r="AM3434" t="s">
        <v>226</v>
      </c>
      <c r="AN3434" t="s">
        <v>226</v>
      </c>
      <c r="AO3434" t="s">
        <v>226</v>
      </c>
      <c r="AP3434" t="s">
        <v>226</v>
      </c>
      <c r="AQ3434" s="286" t="s">
        <v>394</v>
      </c>
      <c r="AR3434" s="305"/>
      <c r="AS3434" s="235"/>
    </row>
    <row r="3435" spans="1:47" x14ac:dyDescent="0.3">
      <c r="A3435" s="285">
        <v>122576</v>
      </c>
      <c r="B3435" s="286" t="s">
        <v>540</v>
      </c>
      <c r="C3435" t="s">
        <v>995</v>
      </c>
      <c r="D3435" t="s">
        <v>995</v>
      </c>
      <c r="E3435" t="s">
        <v>995</v>
      </c>
      <c r="F3435" t="s">
        <v>995</v>
      </c>
      <c r="G3435" t="s">
        <v>995</v>
      </c>
      <c r="H3435" t="s">
        <v>995</v>
      </c>
      <c r="I3435" t="s">
        <v>995</v>
      </c>
      <c r="J3435" t="s">
        <v>995</v>
      </c>
      <c r="K3435" t="s">
        <v>995</v>
      </c>
      <c r="L3435" t="s">
        <v>995</v>
      </c>
      <c r="M3435" t="s">
        <v>995</v>
      </c>
      <c r="N3435" t="s">
        <v>995</v>
      </c>
      <c r="O3435" t="s">
        <v>995</v>
      </c>
      <c r="P3435" t="s">
        <v>995</v>
      </c>
      <c r="Q3435" t="s">
        <v>995</v>
      </c>
      <c r="R3435" t="s">
        <v>995</v>
      </c>
      <c r="S3435" t="s">
        <v>995</v>
      </c>
      <c r="T3435" t="s">
        <v>995</v>
      </c>
      <c r="U3435" t="s">
        <v>995</v>
      </c>
      <c r="V3435" t="s">
        <v>995</v>
      </c>
      <c r="W3435" t="s">
        <v>995</v>
      </c>
      <c r="X3435" t="s">
        <v>995</v>
      </c>
      <c r="Y3435" t="s">
        <v>995</v>
      </c>
      <c r="Z3435" t="s">
        <v>995</v>
      </c>
      <c r="AA3435" t="s">
        <v>995</v>
      </c>
      <c r="AB3435" t="s">
        <v>995</v>
      </c>
      <c r="AC3435" t="s">
        <v>995</v>
      </c>
      <c r="AD3435" t="s">
        <v>995</v>
      </c>
      <c r="AE3435" t="s">
        <v>995</v>
      </c>
      <c r="AF3435" t="s">
        <v>995</v>
      </c>
      <c r="AG3435" t="s">
        <v>995</v>
      </c>
      <c r="AH3435" t="s">
        <v>995</v>
      </c>
      <c r="AI3435" t="s">
        <v>995</v>
      </c>
      <c r="AJ3435" t="s">
        <v>995</v>
      </c>
      <c r="AK3435" t="s">
        <v>995</v>
      </c>
      <c r="AL3435" t="s">
        <v>995</v>
      </c>
      <c r="AM3435" t="s">
        <v>995</v>
      </c>
      <c r="AN3435" t="s">
        <v>995</v>
      </c>
      <c r="AO3435" t="s">
        <v>995</v>
      </c>
      <c r="AP3435" t="s">
        <v>995</v>
      </c>
      <c r="AQ3435" s="286" t="s">
        <v>855</v>
      </c>
    </row>
    <row r="3436" spans="1:47" ht="21.6" x14ac:dyDescent="0.3">
      <c r="A3436" s="285">
        <v>122577</v>
      </c>
      <c r="B3436" s="286" t="s">
        <v>538</v>
      </c>
      <c r="C3436" t="s">
        <v>226</v>
      </c>
      <c r="D3436" t="s">
        <v>226</v>
      </c>
      <c r="E3436" t="s">
        <v>226</v>
      </c>
      <c r="F3436" t="s">
        <v>226</v>
      </c>
      <c r="G3436" t="s">
        <v>226</v>
      </c>
      <c r="H3436" t="s">
        <v>226</v>
      </c>
      <c r="I3436" t="s">
        <v>226</v>
      </c>
      <c r="J3436" t="s">
        <v>226</v>
      </c>
      <c r="K3436" t="s">
        <v>224</v>
      </c>
      <c r="L3436" t="s">
        <v>224</v>
      </c>
      <c r="M3436" t="s">
        <v>224</v>
      </c>
      <c r="N3436" t="s">
        <v>226</v>
      </c>
      <c r="O3436" t="s">
        <v>226</v>
      </c>
      <c r="P3436" t="s">
        <v>226</v>
      </c>
      <c r="Q3436" t="s">
        <v>226</v>
      </c>
      <c r="R3436" t="s">
        <v>225</v>
      </c>
      <c r="S3436" t="s">
        <v>226</v>
      </c>
      <c r="T3436" t="s">
        <v>224</v>
      </c>
      <c r="U3436" t="s">
        <v>226</v>
      </c>
      <c r="V3436" t="s">
        <v>226</v>
      </c>
      <c r="W3436" t="s">
        <v>225</v>
      </c>
      <c r="X3436" t="s">
        <v>224</v>
      </c>
      <c r="Y3436" t="s">
        <v>224</v>
      </c>
      <c r="Z3436" t="s">
        <v>226</v>
      </c>
      <c r="AA3436" t="s">
        <v>224</v>
      </c>
      <c r="AB3436" t="s">
        <v>225</v>
      </c>
      <c r="AC3436" t="s">
        <v>226</v>
      </c>
      <c r="AD3436" t="s">
        <v>226</v>
      </c>
      <c r="AE3436" t="s">
        <v>226</v>
      </c>
      <c r="AF3436" t="s">
        <v>226</v>
      </c>
      <c r="AG3436" t="s">
        <v>394</v>
      </c>
      <c r="AH3436" t="s">
        <v>394</v>
      </c>
      <c r="AI3436" t="s">
        <v>394</v>
      </c>
      <c r="AJ3436" t="s">
        <v>394</v>
      </c>
      <c r="AK3436" t="s">
        <v>394</v>
      </c>
      <c r="AL3436" t="s">
        <v>394</v>
      </c>
      <c r="AM3436" t="s">
        <v>394</v>
      </c>
      <c r="AN3436" t="s">
        <v>394</v>
      </c>
      <c r="AO3436" t="s">
        <v>394</v>
      </c>
      <c r="AP3436" t="s">
        <v>394</v>
      </c>
      <c r="AQ3436" s="286" t="s">
        <v>394</v>
      </c>
      <c r="AR3436" s="305"/>
      <c r="AS3436" s="235"/>
    </row>
    <row r="3437" spans="1:47" x14ac:dyDescent="0.3">
      <c r="A3437" s="285">
        <v>122578</v>
      </c>
      <c r="B3437" s="286" t="s">
        <v>539</v>
      </c>
      <c r="C3437" t="s">
        <v>995</v>
      </c>
      <c r="D3437" t="s">
        <v>995</v>
      </c>
      <c r="E3437" t="s">
        <v>995</v>
      </c>
      <c r="F3437" t="s">
        <v>995</v>
      </c>
      <c r="G3437" t="s">
        <v>995</v>
      </c>
      <c r="H3437" t="s">
        <v>995</v>
      </c>
      <c r="I3437" t="s">
        <v>995</v>
      </c>
      <c r="J3437" t="s">
        <v>995</v>
      </c>
      <c r="K3437" t="s">
        <v>995</v>
      </c>
      <c r="L3437" t="s">
        <v>995</v>
      </c>
      <c r="M3437" t="s">
        <v>995</v>
      </c>
      <c r="N3437" t="s">
        <v>995</v>
      </c>
      <c r="O3437" t="s">
        <v>995</v>
      </c>
      <c r="P3437" t="s">
        <v>995</v>
      </c>
      <c r="Q3437" t="s">
        <v>995</v>
      </c>
      <c r="R3437" t="s">
        <v>995</v>
      </c>
      <c r="S3437" t="s">
        <v>995</v>
      </c>
      <c r="T3437" t="s">
        <v>995</v>
      </c>
      <c r="U3437" t="s">
        <v>995</v>
      </c>
      <c r="V3437" t="s">
        <v>995</v>
      </c>
      <c r="W3437" t="s">
        <v>995</v>
      </c>
      <c r="X3437" t="s">
        <v>995</v>
      </c>
      <c r="Y3437" t="s">
        <v>995</v>
      </c>
      <c r="Z3437" t="s">
        <v>995</v>
      </c>
      <c r="AA3437" t="s">
        <v>995</v>
      </c>
      <c r="AB3437" t="s">
        <v>995</v>
      </c>
      <c r="AC3437" t="s">
        <v>995</v>
      </c>
      <c r="AD3437" t="s">
        <v>995</v>
      </c>
      <c r="AE3437" t="s">
        <v>995</v>
      </c>
      <c r="AF3437" t="s">
        <v>995</v>
      </c>
      <c r="AG3437" t="s">
        <v>995</v>
      </c>
      <c r="AH3437" t="s">
        <v>995</v>
      </c>
      <c r="AI3437" t="s">
        <v>995</v>
      </c>
      <c r="AJ3437" t="s">
        <v>995</v>
      </c>
      <c r="AK3437" t="s">
        <v>995</v>
      </c>
      <c r="AL3437" t="s">
        <v>995</v>
      </c>
      <c r="AM3437" t="s">
        <v>995</v>
      </c>
      <c r="AN3437" t="s">
        <v>995</v>
      </c>
      <c r="AO3437" t="s">
        <v>995</v>
      </c>
      <c r="AP3437" t="s">
        <v>995</v>
      </c>
      <c r="AQ3437" s="286" t="s">
        <v>855</v>
      </c>
    </row>
    <row r="3438" spans="1:47" x14ac:dyDescent="0.3">
      <c r="A3438" s="285">
        <v>122579</v>
      </c>
      <c r="B3438" s="286" t="s">
        <v>539</v>
      </c>
      <c r="C3438" t="s">
        <v>226</v>
      </c>
      <c r="D3438" t="s">
        <v>226</v>
      </c>
      <c r="E3438" t="s">
        <v>224</v>
      </c>
      <c r="F3438" t="s">
        <v>226</v>
      </c>
      <c r="G3438" t="s">
        <v>226</v>
      </c>
      <c r="H3438" t="s">
        <v>224</v>
      </c>
      <c r="I3438" t="s">
        <v>226</v>
      </c>
      <c r="J3438" t="s">
        <v>224</v>
      </c>
      <c r="K3438" t="s">
        <v>226</v>
      </c>
      <c r="L3438" t="s">
        <v>226</v>
      </c>
      <c r="M3438" t="s">
        <v>394</v>
      </c>
      <c r="N3438" t="s">
        <v>394</v>
      </c>
      <c r="O3438" t="s">
        <v>394</v>
      </c>
      <c r="P3438" t="s">
        <v>394</v>
      </c>
      <c r="Q3438" t="s">
        <v>394</v>
      </c>
      <c r="R3438" t="s">
        <v>394</v>
      </c>
      <c r="S3438" t="s">
        <v>394</v>
      </c>
      <c r="T3438" t="s">
        <v>394</v>
      </c>
      <c r="U3438" t="s">
        <v>394</v>
      </c>
      <c r="V3438" t="s">
        <v>394</v>
      </c>
      <c r="W3438" t="s">
        <v>394</v>
      </c>
      <c r="X3438" t="s">
        <v>394</v>
      </c>
      <c r="Y3438" t="s">
        <v>394</v>
      </c>
      <c r="Z3438" t="s">
        <v>394</v>
      </c>
      <c r="AA3438" t="s">
        <v>394</v>
      </c>
      <c r="AB3438" t="s">
        <v>394</v>
      </c>
      <c r="AC3438" t="s">
        <v>394</v>
      </c>
      <c r="AD3438" t="s">
        <v>394</v>
      </c>
      <c r="AE3438" t="s">
        <v>394</v>
      </c>
      <c r="AF3438" t="s">
        <v>394</v>
      </c>
      <c r="AG3438" t="s">
        <v>394</v>
      </c>
      <c r="AH3438" t="s">
        <v>394</v>
      </c>
      <c r="AI3438" t="s">
        <v>394</v>
      </c>
      <c r="AJ3438" t="s">
        <v>394</v>
      </c>
      <c r="AK3438" t="s">
        <v>394</v>
      </c>
      <c r="AL3438" t="s">
        <v>394</v>
      </c>
      <c r="AM3438" t="s">
        <v>394</v>
      </c>
      <c r="AN3438" t="s">
        <v>394</v>
      </c>
      <c r="AO3438" t="s">
        <v>394</v>
      </c>
      <c r="AP3438" t="s">
        <v>394</v>
      </c>
      <c r="AQ3438" s="289"/>
      <c r="AR3438" s="304"/>
      <c r="AS3438" s="304"/>
      <c r="AU3438"/>
    </row>
    <row r="3439" spans="1:47" x14ac:dyDescent="0.3">
      <c r="A3439" s="285">
        <v>122580</v>
      </c>
      <c r="B3439" s="286" t="s">
        <v>539</v>
      </c>
      <c r="C3439" t="s">
        <v>995</v>
      </c>
      <c r="D3439" t="s">
        <v>995</v>
      </c>
      <c r="E3439" t="s">
        <v>995</v>
      </c>
      <c r="F3439" t="s">
        <v>995</v>
      </c>
      <c r="G3439" t="s">
        <v>995</v>
      </c>
      <c r="H3439" t="s">
        <v>995</v>
      </c>
      <c r="I3439" t="s">
        <v>995</v>
      </c>
      <c r="J3439" t="s">
        <v>995</v>
      </c>
      <c r="K3439" t="s">
        <v>995</v>
      </c>
      <c r="L3439" t="s">
        <v>995</v>
      </c>
      <c r="M3439" t="s">
        <v>995</v>
      </c>
      <c r="N3439" t="s">
        <v>995</v>
      </c>
      <c r="O3439" t="s">
        <v>995</v>
      </c>
      <c r="P3439" t="s">
        <v>995</v>
      </c>
      <c r="Q3439" t="s">
        <v>995</v>
      </c>
      <c r="R3439" t="s">
        <v>995</v>
      </c>
      <c r="S3439" t="s">
        <v>995</v>
      </c>
      <c r="T3439" t="s">
        <v>995</v>
      </c>
      <c r="U3439" t="s">
        <v>995</v>
      </c>
      <c r="V3439" t="s">
        <v>995</v>
      </c>
      <c r="W3439" t="s">
        <v>995</v>
      </c>
      <c r="X3439" t="s">
        <v>995</v>
      </c>
      <c r="Y3439" t="s">
        <v>995</v>
      </c>
      <c r="Z3439" t="s">
        <v>995</v>
      </c>
      <c r="AA3439" t="s">
        <v>995</v>
      </c>
      <c r="AB3439" t="s">
        <v>995</v>
      </c>
      <c r="AC3439" t="s">
        <v>995</v>
      </c>
      <c r="AD3439" t="s">
        <v>995</v>
      </c>
      <c r="AE3439" t="s">
        <v>995</v>
      </c>
      <c r="AF3439" t="s">
        <v>995</v>
      </c>
      <c r="AG3439" t="s">
        <v>995</v>
      </c>
      <c r="AH3439" t="s">
        <v>995</v>
      </c>
      <c r="AI3439" t="s">
        <v>995</v>
      </c>
      <c r="AJ3439" t="s">
        <v>995</v>
      </c>
      <c r="AK3439" t="s">
        <v>995</v>
      </c>
      <c r="AL3439" t="s">
        <v>995</v>
      </c>
      <c r="AM3439" t="s">
        <v>995</v>
      </c>
      <c r="AN3439" t="s">
        <v>995</v>
      </c>
      <c r="AO3439" t="s">
        <v>995</v>
      </c>
      <c r="AP3439" t="s">
        <v>995</v>
      </c>
      <c r="AQ3439" s="286" t="s">
        <v>855</v>
      </c>
    </row>
    <row r="3440" spans="1:47" x14ac:dyDescent="0.3">
      <c r="A3440" s="285">
        <v>122581</v>
      </c>
      <c r="B3440" s="286" t="s">
        <v>540</v>
      </c>
      <c r="C3440" t="s">
        <v>995</v>
      </c>
      <c r="D3440" t="s">
        <v>995</v>
      </c>
      <c r="E3440" t="s">
        <v>995</v>
      </c>
      <c r="F3440" t="s">
        <v>995</v>
      </c>
      <c r="G3440" t="s">
        <v>995</v>
      </c>
      <c r="H3440" t="s">
        <v>995</v>
      </c>
      <c r="I3440" t="s">
        <v>995</v>
      </c>
      <c r="J3440" t="s">
        <v>995</v>
      </c>
      <c r="K3440" t="s">
        <v>995</v>
      </c>
      <c r="L3440" t="s">
        <v>995</v>
      </c>
      <c r="M3440" t="s">
        <v>995</v>
      </c>
      <c r="N3440" t="s">
        <v>995</v>
      </c>
      <c r="O3440" t="s">
        <v>995</v>
      </c>
      <c r="P3440" t="s">
        <v>995</v>
      </c>
      <c r="Q3440" t="s">
        <v>995</v>
      </c>
      <c r="R3440" t="s">
        <v>995</v>
      </c>
      <c r="S3440" t="s">
        <v>995</v>
      </c>
      <c r="T3440" t="s">
        <v>995</v>
      </c>
      <c r="U3440" t="s">
        <v>995</v>
      </c>
      <c r="V3440" t="s">
        <v>995</v>
      </c>
      <c r="W3440" t="s">
        <v>995</v>
      </c>
      <c r="X3440" t="s">
        <v>995</v>
      </c>
      <c r="Y3440" t="s">
        <v>995</v>
      </c>
      <c r="Z3440" t="s">
        <v>995</v>
      </c>
      <c r="AA3440" t="s">
        <v>995</v>
      </c>
      <c r="AB3440" t="s">
        <v>995</v>
      </c>
      <c r="AC3440" t="s">
        <v>995</v>
      </c>
      <c r="AD3440" t="s">
        <v>995</v>
      </c>
      <c r="AE3440" t="s">
        <v>995</v>
      </c>
      <c r="AF3440" t="s">
        <v>995</v>
      </c>
      <c r="AG3440" t="s">
        <v>995</v>
      </c>
      <c r="AH3440" t="s">
        <v>995</v>
      </c>
      <c r="AI3440" t="s">
        <v>995</v>
      </c>
      <c r="AJ3440" t="s">
        <v>995</v>
      </c>
      <c r="AK3440" t="s">
        <v>995</v>
      </c>
      <c r="AL3440" t="s">
        <v>995</v>
      </c>
      <c r="AM3440" t="s">
        <v>995</v>
      </c>
      <c r="AN3440" t="s">
        <v>995</v>
      </c>
      <c r="AO3440" t="s">
        <v>995</v>
      </c>
      <c r="AP3440" t="s">
        <v>995</v>
      </c>
      <c r="AQ3440" s="286" t="s">
        <v>855</v>
      </c>
    </row>
    <row r="3441" spans="1:45" x14ac:dyDescent="0.3">
      <c r="A3441" s="285">
        <v>122582</v>
      </c>
      <c r="B3441" s="286" t="s">
        <v>539</v>
      </c>
      <c r="C3441" t="s">
        <v>995</v>
      </c>
      <c r="D3441" t="s">
        <v>995</v>
      </c>
      <c r="E3441" t="s">
        <v>995</v>
      </c>
      <c r="F3441" t="s">
        <v>995</v>
      </c>
      <c r="G3441" t="s">
        <v>995</v>
      </c>
      <c r="H3441" t="s">
        <v>995</v>
      </c>
      <c r="I3441" t="s">
        <v>995</v>
      </c>
      <c r="J3441" t="s">
        <v>995</v>
      </c>
      <c r="K3441" t="s">
        <v>995</v>
      </c>
      <c r="L3441" t="s">
        <v>995</v>
      </c>
      <c r="M3441" t="s">
        <v>995</v>
      </c>
      <c r="N3441" t="s">
        <v>995</v>
      </c>
      <c r="O3441" t="s">
        <v>995</v>
      </c>
      <c r="P3441" t="s">
        <v>995</v>
      </c>
      <c r="Q3441" t="s">
        <v>995</v>
      </c>
      <c r="R3441" t="s">
        <v>995</v>
      </c>
      <c r="S3441" t="s">
        <v>995</v>
      </c>
      <c r="T3441" t="s">
        <v>995</v>
      </c>
      <c r="U3441" t="s">
        <v>995</v>
      </c>
      <c r="V3441" t="s">
        <v>995</v>
      </c>
      <c r="W3441" t="s">
        <v>995</v>
      </c>
      <c r="X3441" t="s">
        <v>995</v>
      </c>
      <c r="Y3441" t="s">
        <v>995</v>
      </c>
      <c r="Z3441" t="s">
        <v>995</v>
      </c>
      <c r="AA3441" t="s">
        <v>995</v>
      </c>
      <c r="AB3441" t="s">
        <v>995</v>
      </c>
      <c r="AC3441" t="s">
        <v>995</v>
      </c>
      <c r="AD3441" t="s">
        <v>995</v>
      </c>
      <c r="AE3441" t="s">
        <v>995</v>
      </c>
      <c r="AF3441" t="s">
        <v>995</v>
      </c>
      <c r="AG3441" t="s">
        <v>995</v>
      </c>
      <c r="AH3441" t="s">
        <v>995</v>
      </c>
      <c r="AI3441" t="s">
        <v>995</v>
      </c>
      <c r="AJ3441" t="s">
        <v>995</v>
      </c>
      <c r="AK3441" t="s">
        <v>995</v>
      </c>
      <c r="AL3441" t="s">
        <v>995</v>
      </c>
      <c r="AM3441" t="s">
        <v>995</v>
      </c>
      <c r="AN3441" t="s">
        <v>995</v>
      </c>
      <c r="AO3441" t="s">
        <v>995</v>
      </c>
      <c r="AP3441" t="s">
        <v>995</v>
      </c>
      <c r="AQ3441" s="286" t="s">
        <v>855</v>
      </c>
    </row>
    <row r="3442" spans="1:45" x14ac:dyDescent="0.3">
      <c r="A3442" s="285">
        <v>122583</v>
      </c>
      <c r="B3442" s="286" t="s">
        <v>539</v>
      </c>
      <c r="C3442" t="s">
        <v>995</v>
      </c>
      <c r="D3442" t="s">
        <v>995</v>
      </c>
      <c r="E3442" t="s">
        <v>995</v>
      </c>
      <c r="F3442" t="s">
        <v>995</v>
      </c>
      <c r="G3442" t="s">
        <v>995</v>
      </c>
      <c r="H3442" t="s">
        <v>995</v>
      </c>
      <c r="I3442" t="s">
        <v>995</v>
      </c>
      <c r="J3442" t="s">
        <v>995</v>
      </c>
      <c r="K3442" t="s">
        <v>995</v>
      </c>
      <c r="L3442" t="s">
        <v>995</v>
      </c>
      <c r="M3442" t="s">
        <v>995</v>
      </c>
      <c r="N3442" t="s">
        <v>995</v>
      </c>
      <c r="O3442" t="s">
        <v>995</v>
      </c>
      <c r="P3442" t="s">
        <v>995</v>
      </c>
      <c r="Q3442" t="s">
        <v>995</v>
      </c>
      <c r="R3442" t="s">
        <v>995</v>
      </c>
      <c r="S3442" t="s">
        <v>995</v>
      </c>
      <c r="T3442" t="s">
        <v>995</v>
      </c>
      <c r="U3442" t="s">
        <v>995</v>
      </c>
      <c r="V3442" t="s">
        <v>995</v>
      </c>
      <c r="W3442" t="s">
        <v>995</v>
      </c>
      <c r="X3442" t="s">
        <v>995</v>
      </c>
      <c r="Y3442" t="s">
        <v>995</v>
      </c>
      <c r="Z3442" t="s">
        <v>995</v>
      </c>
      <c r="AA3442" t="s">
        <v>995</v>
      </c>
      <c r="AB3442" t="s">
        <v>995</v>
      </c>
      <c r="AC3442" t="s">
        <v>995</v>
      </c>
      <c r="AD3442" t="s">
        <v>995</v>
      </c>
      <c r="AE3442" t="s">
        <v>995</v>
      </c>
      <c r="AF3442" t="s">
        <v>995</v>
      </c>
      <c r="AG3442" t="s">
        <v>995</v>
      </c>
      <c r="AH3442" t="s">
        <v>995</v>
      </c>
      <c r="AI3442" t="s">
        <v>995</v>
      </c>
      <c r="AJ3442" t="s">
        <v>995</v>
      </c>
      <c r="AK3442" t="s">
        <v>995</v>
      </c>
      <c r="AL3442" t="s">
        <v>995</v>
      </c>
      <c r="AM3442" t="s">
        <v>995</v>
      </c>
      <c r="AN3442" t="s">
        <v>995</v>
      </c>
      <c r="AO3442" t="s">
        <v>995</v>
      </c>
      <c r="AP3442" t="s">
        <v>995</v>
      </c>
      <c r="AQ3442" s="286" t="s">
        <v>855</v>
      </c>
    </row>
    <row r="3443" spans="1:45" ht="21.6" x14ac:dyDescent="0.3">
      <c r="A3443" s="285">
        <v>122584</v>
      </c>
      <c r="B3443" s="286" t="s">
        <v>540</v>
      </c>
      <c r="C3443" t="s">
        <v>226</v>
      </c>
      <c r="D3443" t="s">
        <v>224</v>
      </c>
      <c r="E3443" t="s">
        <v>224</v>
      </c>
      <c r="F3443" t="s">
        <v>224</v>
      </c>
      <c r="G3443" t="s">
        <v>224</v>
      </c>
      <c r="H3443" t="s">
        <v>226</v>
      </c>
      <c r="I3443" t="s">
        <v>226</v>
      </c>
      <c r="J3443" t="s">
        <v>226</v>
      </c>
      <c r="K3443" t="s">
        <v>224</v>
      </c>
      <c r="L3443" t="s">
        <v>226</v>
      </c>
      <c r="M3443" t="s">
        <v>226</v>
      </c>
      <c r="N3443" t="s">
        <v>224</v>
      </c>
      <c r="O3443" t="s">
        <v>224</v>
      </c>
      <c r="P3443" t="s">
        <v>224</v>
      </c>
      <c r="Q3443" t="s">
        <v>226</v>
      </c>
      <c r="R3443" t="s">
        <v>226</v>
      </c>
      <c r="S3443" t="s">
        <v>224</v>
      </c>
      <c r="T3443" t="s">
        <v>226</v>
      </c>
      <c r="U3443" t="s">
        <v>224</v>
      </c>
      <c r="V3443" t="s">
        <v>224</v>
      </c>
      <c r="W3443" t="s">
        <v>394</v>
      </c>
      <c r="X3443" t="s">
        <v>394</v>
      </c>
      <c r="Y3443" t="s">
        <v>394</v>
      </c>
      <c r="Z3443" t="s">
        <v>394</v>
      </c>
      <c r="AA3443" t="s">
        <v>394</v>
      </c>
      <c r="AB3443" t="s">
        <v>394</v>
      </c>
      <c r="AC3443" t="s">
        <v>394</v>
      </c>
      <c r="AD3443" t="s">
        <v>394</v>
      </c>
      <c r="AE3443" t="s">
        <v>394</v>
      </c>
      <c r="AF3443" t="s">
        <v>394</v>
      </c>
      <c r="AG3443" t="s">
        <v>394</v>
      </c>
      <c r="AH3443" t="s">
        <v>394</v>
      </c>
      <c r="AI3443" t="s">
        <v>394</v>
      </c>
      <c r="AJ3443" t="s">
        <v>394</v>
      </c>
      <c r="AK3443" t="s">
        <v>394</v>
      </c>
      <c r="AL3443" t="s">
        <v>394</v>
      </c>
      <c r="AM3443" t="s">
        <v>394</v>
      </c>
      <c r="AN3443" t="s">
        <v>394</v>
      </c>
      <c r="AO3443" t="s">
        <v>394</v>
      </c>
      <c r="AP3443" t="s">
        <v>394</v>
      </c>
      <c r="AQ3443" s="286" t="s">
        <v>394</v>
      </c>
      <c r="AR3443" s="305"/>
      <c r="AS3443" s="235"/>
    </row>
    <row r="3444" spans="1:45" x14ac:dyDescent="0.3">
      <c r="A3444" s="285">
        <v>122585</v>
      </c>
      <c r="B3444" s="286" t="s">
        <v>539</v>
      </c>
      <c r="C3444" t="s">
        <v>995</v>
      </c>
      <c r="D3444" t="s">
        <v>995</v>
      </c>
      <c r="E3444" t="s">
        <v>995</v>
      </c>
      <c r="F3444" t="s">
        <v>995</v>
      </c>
      <c r="G3444" t="s">
        <v>995</v>
      </c>
      <c r="H3444" t="s">
        <v>995</v>
      </c>
      <c r="I3444" t="s">
        <v>995</v>
      </c>
      <c r="J3444" t="s">
        <v>995</v>
      </c>
      <c r="K3444" t="s">
        <v>995</v>
      </c>
      <c r="L3444" t="s">
        <v>995</v>
      </c>
      <c r="M3444" t="s">
        <v>995</v>
      </c>
      <c r="N3444" t="s">
        <v>995</v>
      </c>
      <c r="O3444" t="s">
        <v>995</v>
      </c>
      <c r="P3444" t="s">
        <v>995</v>
      </c>
      <c r="Q3444" t="s">
        <v>995</v>
      </c>
      <c r="R3444" t="s">
        <v>995</v>
      </c>
      <c r="S3444" t="s">
        <v>995</v>
      </c>
      <c r="T3444" t="s">
        <v>995</v>
      </c>
      <c r="U3444" t="s">
        <v>995</v>
      </c>
      <c r="V3444" t="s">
        <v>995</v>
      </c>
      <c r="W3444" t="s">
        <v>995</v>
      </c>
      <c r="X3444" t="s">
        <v>995</v>
      </c>
      <c r="Y3444" t="s">
        <v>995</v>
      </c>
      <c r="Z3444" t="s">
        <v>995</v>
      </c>
      <c r="AA3444" t="s">
        <v>995</v>
      </c>
      <c r="AB3444" t="s">
        <v>995</v>
      </c>
      <c r="AC3444" t="s">
        <v>995</v>
      </c>
      <c r="AD3444" t="s">
        <v>995</v>
      </c>
      <c r="AE3444" t="s">
        <v>995</v>
      </c>
      <c r="AF3444" t="s">
        <v>995</v>
      </c>
      <c r="AG3444" t="s">
        <v>995</v>
      </c>
      <c r="AH3444" t="s">
        <v>995</v>
      </c>
      <c r="AI3444" t="s">
        <v>995</v>
      </c>
      <c r="AJ3444" t="s">
        <v>995</v>
      </c>
      <c r="AK3444" t="s">
        <v>995</v>
      </c>
      <c r="AL3444" t="s">
        <v>995</v>
      </c>
      <c r="AM3444" t="s">
        <v>995</v>
      </c>
      <c r="AN3444" t="s">
        <v>995</v>
      </c>
      <c r="AO3444" t="s">
        <v>995</v>
      </c>
      <c r="AP3444" t="s">
        <v>995</v>
      </c>
      <c r="AQ3444" s="286" t="s">
        <v>855</v>
      </c>
    </row>
    <row r="3445" spans="1:45" x14ac:dyDescent="0.3">
      <c r="A3445" s="285">
        <v>122586</v>
      </c>
      <c r="B3445" s="286" t="s">
        <v>539</v>
      </c>
      <c r="C3445" t="s">
        <v>995</v>
      </c>
      <c r="D3445" t="s">
        <v>995</v>
      </c>
      <c r="E3445" t="s">
        <v>995</v>
      </c>
      <c r="F3445" t="s">
        <v>995</v>
      </c>
      <c r="G3445" t="s">
        <v>995</v>
      </c>
      <c r="H3445" t="s">
        <v>995</v>
      </c>
      <c r="I3445" t="s">
        <v>995</v>
      </c>
      <c r="J3445" t="s">
        <v>995</v>
      </c>
      <c r="K3445" t="s">
        <v>995</v>
      </c>
      <c r="L3445" t="s">
        <v>995</v>
      </c>
      <c r="M3445" t="s">
        <v>995</v>
      </c>
      <c r="N3445" t="s">
        <v>995</v>
      </c>
      <c r="O3445" t="s">
        <v>995</v>
      </c>
      <c r="P3445" t="s">
        <v>995</v>
      </c>
      <c r="Q3445" t="s">
        <v>995</v>
      </c>
      <c r="R3445" t="s">
        <v>995</v>
      </c>
      <c r="S3445" t="s">
        <v>995</v>
      </c>
      <c r="T3445" t="s">
        <v>995</v>
      </c>
      <c r="U3445" t="s">
        <v>995</v>
      </c>
      <c r="V3445" t="s">
        <v>995</v>
      </c>
      <c r="W3445" t="s">
        <v>995</v>
      </c>
      <c r="X3445" t="s">
        <v>995</v>
      </c>
      <c r="Y3445" t="s">
        <v>995</v>
      </c>
      <c r="Z3445" t="s">
        <v>995</v>
      </c>
      <c r="AA3445" t="s">
        <v>995</v>
      </c>
      <c r="AB3445" t="s">
        <v>995</v>
      </c>
      <c r="AC3445" t="s">
        <v>995</v>
      </c>
      <c r="AD3445" t="s">
        <v>995</v>
      </c>
      <c r="AE3445" t="s">
        <v>995</v>
      </c>
      <c r="AF3445" t="s">
        <v>995</v>
      </c>
      <c r="AG3445" t="s">
        <v>995</v>
      </c>
      <c r="AH3445" t="s">
        <v>995</v>
      </c>
      <c r="AI3445" t="s">
        <v>995</v>
      </c>
      <c r="AJ3445" t="s">
        <v>995</v>
      </c>
      <c r="AK3445" t="s">
        <v>995</v>
      </c>
      <c r="AL3445" t="s">
        <v>995</v>
      </c>
      <c r="AM3445" t="s">
        <v>995</v>
      </c>
      <c r="AN3445" t="s">
        <v>995</v>
      </c>
      <c r="AO3445" t="s">
        <v>995</v>
      </c>
      <c r="AP3445" t="s">
        <v>995</v>
      </c>
      <c r="AQ3445" s="286" t="s">
        <v>855</v>
      </c>
    </row>
    <row r="3446" spans="1:45" ht="21.6" x14ac:dyDescent="0.3">
      <c r="A3446" s="285">
        <v>122587</v>
      </c>
      <c r="B3446" s="286" t="s">
        <v>61</v>
      </c>
      <c r="C3446" t="s">
        <v>224</v>
      </c>
      <c r="D3446" t="s">
        <v>226</v>
      </c>
      <c r="E3446" t="s">
        <v>226</v>
      </c>
      <c r="F3446" t="s">
        <v>226</v>
      </c>
      <c r="G3446" t="s">
        <v>226</v>
      </c>
      <c r="H3446" t="s">
        <v>226</v>
      </c>
      <c r="I3446" t="s">
        <v>224</v>
      </c>
      <c r="J3446" t="s">
        <v>226</v>
      </c>
      <c r="K3446" t="s">
        <v>226</v>
      </c>
      <c r="L3446" t="s">
        <v>226</v>
      </c>
      <c r="M3446" t="s">
        <v>224</v>
      </c>
      <c r="N3446" t="s">
        <v>224</v>
      </c>
      <c r="O3446" t="s">
        <v>226</v>
      </c>
      <c r="P3446" t="s">
        <v>226</v>
      </c>
      <c r="Q3446" t="s">
        <v>224</v>
      </c>
      <c r="R3446" t="s">
        <v>226</v>
      </c>
      <c r="S3446" t="s">
        <v>226</v>
      </c>
      <c r="T3446" t="s">
        <v>226</v>
      </c>
      <c r="U3446" t="s">
        <v>226</v>
      </c>
      <c r="V3446" t="s">
        <v>224</v>
      </c>
      <c r="W3446" t="s">
        <v>226</v>
      </c>
      <c r="X3446" t="s">
        <v>226</v>
      </c>
      <c r="Y3446" t="s">
        <v>224</v>
      </c>
      <c r="Z3446" t="s">
        <v>226</v>
      </c>
      <c r="AA3446" t="s">
        <v>226</v>
      </c>
      <c r="AB3446" t="s">
        <v>226</v>
      </c>
      <c r="AC3446" t="s">
        <v>226</v>
      </c>
      <c r="AD3446" t="s">
        <v>226</v>
      </c>
      <c r="AE3446" t="s">
        <v>226</v>
      </c>
      <c r="AF3446" t="s">
        <v>226</v>
      </c>
      <c r="AG3446" t="s">
        <v>226</v>
      </c>
      <c r="AH3446" t="s">
        <v>226</v>
      </c>
      <c r="AI3446" t="s">
        <v>226</v>
      </c>
      <c r="AJ3446" t="s">
        <v>226</v>
      </c>
      <c r="AK3446" t="s">
        <v>226</v>
      </c>
      <c r="AL3446" t="s">
        <v>225</v>
      </c>
      <c r="AM3446" t="s">
        <v>225</v>
      </c>
      <c r="AN3446" t="s">
        <v>225</v>
      </c>
      <c r="AO3446" t="s">
        <v>226</v>
      </c>
      <c r="AP3446" t="s">
        <v>225</v>
      </c>
      <c r="AQ3446" s="286" t="s">
        <v>394</v>
      </c>
      <c r="AR3446" s="305"/>
      <c r="AS3446" s="235"/>
    </row>
    <row r="3447" spans="1:45" x14ac:dyDescent="0.3">
      <c r="A3447" s="285">
        <v>122588</v>
      </c>
      <c r="B3447" s="286" t="s">
        <v>539</v>
      </c>
      <c r="C3447" t="s">
        <v>995</v>
      </c>
      <c r="D3447" t="s">
        <v>995</v>
      </c>
      <c r="E3447" t="s">
        <v>995</v>
      </c>
      <c r="F3447" t="s">
        <v>995</v>
      </c>
      <c r="G3447" t="s">
        <v>995</v>
      </c>
      <c r="H3447" t="s">
        <v>995</v>
      </c>
      <c r="I3447" t="s">
        <v>995</v>
      </c>
      <c r="J3447" t="s">
        <v>995</v>
      </c>
      <c r="K3447" t="s">
        <v>995</v>
      </c>
      <c r="L3447" t="s">
        <v>995</v>
      </c>
      <c r="M3447" t="s">
        <v>995</v>
      </c>
      <c r="N3447" t="s">
        <v>995</v>
      </c>
      <c r="O3447" t="s">
        <v>995</v>
      </c>
      <c r="P3447" t="s">
        <v>995</v>
      </c>
      <c r="Q3447" t="s">
        <v>995</v>
      </c>
      <c r="R3447" t="s">
        <v>995</v>
      </c>
      <c r="S3447" t="s">
        <v>995</v>
      </c>
      <c r="T3447" t="s">
        <v>995</v>
      </c>
      <c r="U3447" t="s">
        <v>995</v>
      </c>
      <c r="V3447" t="s">
        <v>995</v>
      </c>
      <c r="W3447" t="s">
        <v>995</v>
      </c>
      <c r="X3447" t="s">
        <v>995</v>
      </c>
      <c r="Y3447" t="s">
        <v>995</v>
      </c>
      <c r="Z3447" t="s">
        <v>995</v>
      </c>
      <c r="AA3447" t="s">
        <v>995</v>
      </c>
      <c r="AB3447" t="s">
        <v>995</v>
      </c>
      <c r="AC3447" t="s">
        <v>995</v>
      </c>
      <c r="AD3447" t="s">
        <v>995</v>
      </c>
      <c r="AE3447" t="s">
        <v>995</v>
      </c>
      <c r="AF3447" t="s">
        <v>995</v>
      </c>
      <c r="AG3447" t="s">
        <v>995</v>
      </c>
      <c r="AH3447" t="s">
        <v>995</v>
      </c>
      <c r="AI3447" t="s">
        <v>995</v>
      </c>
      <c r="AJ3447" t="s">
        <v>995</v>
      </c>
      <c r="AK3447" t="s">
        <v>995</v>
      </c>
      <c r="AL3447" t="s">
        <v>995</v>
      </c>
      <c r="AM3447" t="s">
        <v>995</v>
      </c>
      <c r="AN3447" t="s">
        <v>995</v>
      </c>
      <c r="AO3447" t="s">
        <v>995</v>
      </c>
      <c r="AP3447" t="s">
        <v>995</v>
      </c>
      <c r="AQ3447" s="286" t="s">
        <v>855</v>
      </c>
    </row>
    <row r="3448" spans="1:45" ht="21.6" x14ac:dyDescent="0.3">
      <c r="A3448" s="285">
        <v>122590</v>
      </c>
      <c r="B3448" s="286" t="s">
        <v>61</v>
      </c>
      <c r="C3448" t="s">
        <v>226</v>
      </c>
      <c r="D3448" t="s">
        <v>226</v>
      </c>
      <c r="E3448" t="s">
        <v>226</v>
      </c>
      <c r="F3448" t="s">
        <v>226</v>
      </c>
      <c r="G3448" t="s">
        <v>226</v>
      </c>
      <c r="H3448" t="s">
        <v>226</v>
      </c>
      <c r="I3448" t="s">
        <v>226</v>
      </c>
      <c r="J3448" t="s">
        <v>226</v>
      </c>
      <c r="K3448" t="s">
        <v>226</v>
      </c>
      <c r="L3448" t="s">
        <v>226</v>
      </c>
      <c r="M3448" t="s">
        <v>226</v>
      </c>
      <c r="N3448" t="s">
        <v>226</v>
      </c>
      <c r="O3448" t="s">
        <v>224</v>
      </c>
      <c r="P3448" t="s">
        <v>226</v>
      </c>
      <c r="Q3448" t="s">
        <v>224</v>
      </c>
      <c r="R3448" t="s">
        <v>226</v>
      </c>
      <c r="S3448" t="s">
        <v>226</v>
      </c>
      <c r="T3448" t="s">
        <v>226</v>
      </c>
      <c r="U3448" t="s">
        <v>226</v>
      </c>
      <c r="V3448" t="s">
        <v>226</v>
      </c>
      <c r="W3448" t="s">
        <v>226</v>
      </c>
      <c r="X3448" t="s">
        <v>226</v>
      </c>
      <c r="Y3448" t="s">
        <v>224</v>
      </c>
      <c r="Z3448" t="s">
        <v>224</v>
      </c>
      <c r="AA3448" t="s">
        <v>224</v>
      </c>
      <c r="AB3448" t="s">
        <v>224</v>
      </c>
      <c r="AC3448" t="s">
        <v>226</v>
      </c>
      <c r="AD3448" t="s">
        <v>226</v>
      </c>
      <c r="AE3448" t="s">
        <v>224</v>
      </c>
      <c r="AF3448" t="s">
        <v>226</v>
      </c>
      <c r="AG3448" t="s">
        <v>225</v>
      </c>
      <c r="AH3448" t="s">
        <v>225</v>
      </c>
      <c r="AI3448" t="s">
        <v>226</v>
      </c>
      <c r="AJ3448" t="s">
        <v>226</v>
      </c>
      <c r="AK3448" t="s">
        <v>225</v>
      </c>
      <c r="AL3448" t="s">
        <v>225</v>
      </c>
      <c r="AM3448" t="s">
        <v>225</v>
      </c>
      <c r="AN3448" t="s">
        <v>225</v>
      </c>
      <c r="AO3448" t="s">
        <v>225</v>
      </c>
      <c r="AP3448" t="s">
        <v>225</v>
      </c>
      <c r="AQ3448" s="286" t="s">
        <v>394</v>
      </c>
      <c r="AR3448" s="305"/>
      <c r="AS3448" s="235"/>
    </row>
    <row r="3449" spans="1:45" x14ac:dyDescent="0.3">
      <c r="A3449" s="285">
        <v>122591</v>
      </c>
      <c r="B3449" s="286" t="s">
        <v>539</v>
      </c>
      <c r="C3449" t="s">
        <v>995</v>
      </c>
      <c r="D3449" t="s">
        <v>995</v>
      </c>
      <c r="E3449" t="s">
        <v>995</v>
      </c>
      <c r="F3449" t="s">
        <v>995</v>
      </c>
      <c r="G3449" t="s">
        <v>995</v>
      </c>
      <c r="H3449" t="s">
        <v>995</v>
      </c>
      <c r="I3449" t="s">
        <v>995</v>
      </c>
      <c r="J3449" t="s">
        <v>995</v>
      </c>
      <c r="K3449" t="s">
        <v>995</v>
      </c>
      <c r="L3449" t="s">
        <v>995</v>
      </c>
      <c r="M3449" t="s">
        <v>995</v>
      </c>
      <c r="N3449" t="s">
        <v>995</v>
      </c>
      <c r="O3449" t="s">
        <v>995</v>
      </c>
      <c r="P3449" t="s">
        <v>995</v>
      </c>
      <c r="Q3449" t="s">
        <v>995</v>
      </c>
      <c r="R3449" t="s">
        <v>995</v>
      </c>
      <c r="S3449" t="s">
        <v>995</v>
      </c>
      <c r="T3449" t="s">
        <v>995</v>
      </c>
      <c r="U3449" t="s">
        <v>995</v>
      </c>
      <c r="V3449" t="s">
        <v>995</v>
      </c>
      <c r="W3449" t="s">
        <v>995</v>
      </c>
      <c r="X3449" t="s">
        <v>995</v>
      </c>
      <c r="Y3449" t="s">
        <v>995</v>
      </c>
      <c r="Z3449" t="s">
        <v>995</v>
      </c>
      <c r="AA3449" t="s">
        <v>995</v>
      </c>
      <c r="AB3449" t="s">
        <v>995</v>
      </c>
      <c r="AC3449" t="s">
        <v>995</v>
      </c>
      <c r="AD3449" t="s">
        <v>995</v>
      </c>
      <c r="AE3449" t="s">
        <v>995</v>
      </c>
      <c r="AF3449" t="s">
        <v>995</v>
      </c>
      <c r="AG3449" t="s">
        <v>995</v>
      </c>
      <c r="AH3449" t="s">
        <v>995</v>
      </c>
      <c r="AI3449" t="s">
        <v>995</v>
      </c>
      <c r="AJ3449" t="s">
        <v>995</v>
      </c>
      <c r="AK3449" t="s">
        <v>995</v>
      </c>
      <c r="AL3449" t="s">
        <v>995</v>
      </c>
      <c r="AM3449" t="s">
        <v>995</v>
      </c>
      <c r="AN3449" t="s">
        <v>995</v>
      </c>
      <c r="AO3449" t="s">
        <v>995</v>
      </c>
      <c r="AP3449" t="s">
        <v>995</v>
      </c>
      <c r="AQ3449" s="286" t="s">
        <v>855</v>
      </c>
    </row>
    <row r="3450" spans="1:45" x14ac:dyDescent="0.3">
      <c r="A3450" s="285">
        <v>122592</v>
      </c>
      <c r="B3450" s="286" t="s">
        <v>539</v>
      </c>
      <c r="C3450" t="s">
        <v>995</v>
      </c>
      <c r="D3450" t="s">
        <v>995</v>
      </c>
      <c r="E3450" t="s">
        <v>995</v>
      </c>
      <c r="F3450" t="s">
        <v>995</v>
      </c>
      <c r="G3450" t="s">
        <v>995</v>
      </c>
      <c r="H3450" t="s">
        <v>995</v>
      </c>
      <c r="I3450" t="s">
        <v>995</v>
      </c>
      <c r="J3450" t="s">
        <v>995</v>
      </c>
      <c r="K3450" t="s">
        <v>995</v>
      </c>
      <c r="L3450" t="s">
        <v>995</v>
      </c>
      <c r="M3450" t="s">
        <v>995</v>
      </c>
      <c r="N3450" t="s">
        <v>995</v>
      </c>
      <c r="O3450" t="s">
        <v>995</v>
      </c>
      <c r="P3450" t="s">
        <v>995</v>
      </c>
      <c r="Q3450" t="s">
        <v>995</v>
      </c>
      <c r="R3450" t="s">
        <v>995</v>
      </c>
      <c r="S3450" t="s">
        <v>995</v>
      </c>
      <c r="T3450" t="s">
        <v>995</v>
      </c>
      <c r="U3450" t="s">
        <v>995</v>
      </c>
      <c r="V3450" t="s">
        <v>995</v>
      </c>
      <c r="W3450" t="s">
        <v>995</v>
      </c>
      <c r="X3450" t="s">
        <v>995</v>
      </c>
      <c r="Y3450" t="s">
        <v>995</v>
      </c>
      <c r="Z3450" t="s">
        <v>995</v>
      </c>
      <c r="AA3450" t="s">
        <v>995</v>
      </c>
      <c r="AB3450" t="s">
        <v>995</v>
      </c>
      <c r="AC3450" t="s">
        <v>995</v>
      </c>
      <c r="AD3450" t="s">
        <v>995</v>
      </c>
      <c r="AE3450" t="s">
        <v>995</v>
      </c>
      <c r="AF3450" t="s">
        <v>995</v>
      </c>
      <c r="AG3450" t="s">
        <v>995</v>
      </c>
      <c r="AH3450" t="s">
        <v>995</v>
      </c>
      <c r="AI3450" t="s">
        <v>995</v>
      </c>
      <c r="AJ3450" t="s">
        <v>995</v>
      </c>
      <c r="AK3450" t="s">
        <v>995</v>
      </c>
      <c r="AL3450" t="s">
        <v>995</v>
      </c>
      <c r="AM3450" t="s">
        <v>995</v>
      </c>
      <c r="AN3450" t="s">
        <v>995</v>
      </c>
      <c r="AO3450" t="s">
        <v>995</v>
      </c>
      <c r="AP3450" t="s">
        <v>995</v>
      </c>
      <c r="AQ3450" s="286" t="s">
        <v>855</v>
      </c>
    </row>
    <row r="3451" spans="1:45" ht="21.6" x14ac:dyDescent="0.3">
      <c r="A3451" s="285">
        <v>122593</v>
      </c>
      <c r="B3451" s="286" t="s">
        <v>539</v>
      </c>
      <c r="C3451" t="s">
        <v>995</v>
      </c>
      <c r="D3451" t="s">
        <v>995</v>
      </c>
      <c r="E3451" t="s">
        <v>995</v>
      </c>
      <c r="F3451" t="s">
        <v>995</v>
      </c>
      <c r="G3451" t="s">
        <v>995</v>
      </c>
      <c r="H3451" t="s">
        <v>995</v>
      </c>
      <c r="I3451" t="s">
        <v>995</v>
      </c>
      <c r="J3451" t="s">
        <v>995</v>
      </c>
      <c r="K3451" t="s">
        <v>995</v>
      </c>
      <c r="L3451" t="s">
        <v>995</v>
      </c>
      <c r="M3451" t="s">
        <v>995</v>
      </c>
      <c r="N3451" t="s">
        <v>995</v>
      </c>
      <c r="O3451" t="s">
        <v>995</v>
      </c>
      <c r="P3451" t="s">
        <v>995</v>
      </c>
      <c r="Q3451" t="s">
        <v>995</v>
      </c>
      <c r="R3451" t="s">
        <v>995</v>
      </c>
      <c r="S3451" t="s">
        <v>995</v>
      </c>
      <c r="T3451" t="s">
        <v>995</v>
      </c>
      <c r="U3451" t="s">
        <v>995</v>
      </c>
      <c r="V3451" t="s">
        <v>995</v>
      </c>
      <c r="W3451" t="s">
        <v>995</v>
      </c>
      <c r="X3451" t="s">
        <v>995</v>
      </c>
      <c r="Y3451" t="s">
        <v>995</v>
      </c>
      <c r="Z3451" t="s">
        <v>995</v>
      </c>
      <c r="AA3451" t="s">
        <v>995</v>
      </c>
      <c r="AB3451" t="s">
        <v>995</v>
      </c>
      <c r="AC3451" t="s">
        <v>995</v>
      </c>
      <c r="AD3451" t="s">
        <v>995</v>
      </c>
      <c r="AE3451" t="s">
        <v>995</v>
      </c>
      <c r="AF3451" t="s">
        <v>995</v>
      </c>
      <c r="AG3451" t="s">
        <v>995</v>
      </c>
      <c r="AH3451" t="s">
        <v>995</v>
      </c>
      <c r="AI3451" t="s">
        <v>995</v>
      </c>
      <c r="AJ3451" t="s">
        <v>995</v>
      </c>
      <c r="AK3451" t="s">
        <v>995</v>
      </c>
      <c r="AL3451" t="s">
        <v>995</v>
      </c>
      <c r="AM3451" t="s">
        <v>995</v>
      </c>
      <c r="AN3451" t="s">
        <v>995</v>
      </c>
      <c r="AO3451" t="s">
        <v>995</v>
      </c>
      <c r="AP3451" t="s">
        <v>995</v>
      </c>
      <c r="AQ3451" s="286" t="s">
        <v>855</v>
      </c>
      <c r="AR3451" s="305"/>
      <c r="AS3451" s="235"/>
    </row>
    <row r="3452" spans="1:45" x14ac:dyDescent="0.3">
      <c r="A3452" s="285">
        <v>122595</v>
      </c>
      <c r="B3452" s="286" t="s">
        <v>540</v>
      </c>
      <c r="C3452" t="s">
        <v>995</v>
      </c>
      <c r="D3452" t="s">
        <v>995</v>
      </c>
      <c r="E3452" t="s">
        <v>995</v>
      </c>
      <c r="F3452" t="s">
        <v>995</v>
      </c>
      <c r="G3452" t="s">
        <v>995</v>
      </c>
      <c r="H3452" t="s">
        <v>995</v>
      </c>
      <c r="I3452" t="s">
        <v>995</v>
      </c>
      <c r="J3452" t="s">
        <v>995</v>
      </c>
      <c r="K3452" t="s">
        <v>995</v>
      </c>
      <c r="L3452" t="s">
        <v>995</v>
      </c>
      <c r="M3452" t="s">
        <v>995</v>
      </c>
      <c r="N3452" t="s">
        <v>995</v>
      </c>
      <c r="O3452" t="s">
        <v>995</v>
      </c>
      <c r="P3452" t="s">
        <v>995</v>
      </c>
      <c r="Q3452" t="s">
        <v>995</v>
      </c>
      <c r="R3452" t="s">
        <v>995</v>
      </c>
      <c r="S3452" t="s">
        <v>995</v>
      </c>
      <c r="T3452" t="s">
        <v>995</v>
      </c>
      <c r="U3452" t="s">
        <v>995</v>
      </c>
      <c r="V3452" t="s">
        <v>995</v>
      </c>
      <c r="W3452" t="s">
        <v>995</v>
      </c>
      <c r="X3452" t="s">
        <v>995</v>
      </c>
      <c r="Y3452" t="s">
        <v>995</v>
      </c>
      <c r="Z3452" t="s">
        <v>995</v>
      </c>
      <c r="AA3452" t="s">
        <v>995</v>
      </c>
      <c r="AB3452" t="s">
        <v>995</v>
      </c>
      <c r="AC3452" t="s">
        <v>995</v>
      </c>
      <c r="AD3452" t="s">
        <v>995</v>
      </c>
      <c r="AE3452" t="s">
        <v>995</v>
      </c>
      <c r="AF3452" t="s">
        <v>995</v>
      </c>
      <c r="AG3452" t="s">
        <v>995</v>
      </c>
      <c r="AH3452" t="s">
        <v>995</v>
      </c>
      <c r="AI3452" t="s">
        <v>995</v>
      </c>
      <c r="AJ3452" t="s">
        <v>995</v>
      </c>
      <c r="AK3452" t="s">
        <v>995</v>
      </c>
      <c r="AL3452" t="s">
        <v>995</v>
      </c>
      <c r="AM3452" t="s">
        <v>995</v>
      </c>
      <c r="AN3452" t="s">
        <v>995</v>
      </c>
      <c r="AO3452" t="s">
        <v>995</v>
      </c>
      <c r="AP3452" t="s">
        <v>995</v>
      </c>
      <c r="AQ3452" s="286" t="s">
        <v>855</v>
      </c>
    </row>
    <row r="3453" spans="1:45" x14ac:dyDescent="0.3">
      <c r="A3453" s="285">
        <v>122596</v>
      </c>
      <c r="B3453" s="286" t="s">
        <v>539</v>
      </c>
      <c r="C3453" t="s">
        <v>995</v>
      </c>
      <c r="D3453" t="s">
        <v>995</v>
      </c>
      <c r="E3453" t="s">
        <v>995</v>
      </c>
      <c r="F3453" t="s">
        <v>995</v>
      </c>
      <c r="G3453" t="s">
        <v>995</v>
      </c>
      <c r="H3453" t="s">
        <v>995</v>
      </c>
      <c r="I3453" t="s">
        <v>995</v>
      </c>
      <c r="J3453" t="s">
        <v>995</v>
      </c>
      <c r="K3453" t="s">
        <v>995</v>
      </c>
      <c r="L3453" t="s">
        <v>995</v>
      </c>
      <c r="M3453" t="s">
        <v>995</v>
      </c>
      <c r="N3453" t="s">
        <v>995</v>
      </c>
      <c r="O3453" t="s">
        <v>995</v>
      </c>
      <c r="P3453" t="s">
        <v>995</v>
      </c>
      <c r="Q3453" t="s">
        <v>995</v>
      </c>
      <c r="R3453" t="s">
        <v>995</v>
      </c>
      <c r="S3453" t="s">
        <v>995</v>
      </c>
      <c r="T3453" t="s">
        <v>995</v>
      </c>
      <c r="U3453" t="s">
        <v>995</v>
      </c>
      <c r="V3453" t="s">
        <v>995</v>
      </c>
      <c r="W3453" t="s">
        <v>995</v>
      </c>
      <c r="X3453" t="s">
        <v>995</v>
      </c>
      <c r="Y3453" t="s">
        <v>995</v>
      </c>
      <c r="Z3453" t="s">
        <v>995</v>
      </c>
      <c r="AA3453" t="s">
        <v>995</v>
      </c>
      <c r="AB3453" t="s">
        <v>995</v>
      </c>
      <c r="AC3453" t="s">
        <v>995</v>
      </c>
      <c r="AD3453" t="s">
        <v>995</v>
      </c>
      <c r="AE3453" t="s">
        <v>995</v>
      </c>
      <c r="AF3453" t="s">
        <v>995</v>
      </c>
      <c r="AG3453" t="s">
        <v>995</v>
      </c>
      <c r="AH3453" t="s">
        <v>995</v>
      </c>
      <c r="AI3453" t="s">
        <v>995</v>
      </c>
      <c r="AJ3453" t="s">
        <v>995</v>
      </c>
      <c r="AK3453" t="s">
        <v>995</v>
      </c>
      <c r="AL3453" t="s">
        <v>995</v>
      </c>
      <c r="AM3453" t="s">
        <v>995</v>
      </c>
      <c r="AN3453" t="s">
        <v>995</v>
      </c>
      <c r="AO3453" t="s">
        <v>995</v>
      </c>
      <c r="AP3453" t="s">
        <v>995</v>
      </c>
      <c r="AQ3453" s="286" t="s">
        <v>855</v>
      </c>
    </row>
    <row r="3454" spans="1:45" ht="28.8" x14ac:dyDescent="0.3">
      <c r="A3454" s="285">
        <v>122597</v>
      </c>
      <c r="B3454" s="286" t="s">
        <v>542</v>
      </c>
      <c r="C3454" t="s">
        <v>995</v>
      </c>
      <c r="D3454" t="s">
        <v>995</v>
      </c>
      <c r="E3454" t="s">
        <v>995</v>
      </c>
      <c r="F3454" t="s">
        <v>995</v>
      </c>
      <c r="G3454" t="s">
        <v>995</v>
      </c>
      <c r="H3454" t="s">
        <v>995</v>
      </c>
      <c r="I3454" t="s">
        <v>995</v>
      </c>
      <c r="J3454" t="s">
        <v>995</v>
      </c>
      <c r="K3454" t="s">
        <v>995</v>
      </c>
      <c r="L3454" t="s">
        <v>995</v>
      </c>
      <c r="M3454" t="s">
        <v>995</v>
      </c>
      <c r="N3454" t="s">
        <v>995</v>
      </c>
      <c r="O3454" t="s">
        <v>995</v>
      </c>
      <c r="P3454" t="s">
        <v>995</v>
      </c>
      <c r="Q3454" t="s">
        <v>995</v>
      </c>
      <c r="R3454" t="s">
        <v>995</v>
      </c>
      <c r="S3454" t="s">
        <v>995</v>
      </c>
      <c r="T3454" t="s">
        <v>995</v>
      </c>
      <c r="U3454" t="s">
        <v>995</v>
      </c>
      <c r="V3454" t="s">
        <v>995</v>
      </c>
      <c r="W3454" t="s">
        <v>995</v>
      </c>
      <c r="X3454" t="s">
        <v>995</v>
      </c>
      <c r="Y3454" t="s">
        <v>995</v>
      </c>
      <c r="Z3454" t="s">
        <v>995</v>
      </c>
      <c r="AA3454" t="s">
        <v>995</v>
      </c>
      <c r="AB3454" t="s">
        <v>995</v>
      </c>
      <c r="AC3454" t="s">
        <v>995</v>
      </c>
      <c r="AD3454" t="s">
        <v>995</v>
      </c>
      <c r="AE3454" t="s">
        <v>995</v>
      </c>
      <c r="AF3454" t="s">
        <v>995</v>
      </c>
      <c r="AG3454" t="s">
        <v>995</v>
      </c>
      <c r="AH3454" t="s">
        <v>995</v>
      </c>
      <c r="AI3454" t="s">
        <v>995</v>
      </c>
      <c r="AJ3454" t="s">
        <v>995</v>
      </c>
      <c r="AK3454" t="s">
        <v>995</v>
      </c>
      <c r="AL3454" t="s">
        <v>995</v>
      </c>
      <c r="AM3454" t="s">
        <v>995</v>
      </c>
      <c r="AN3454" t="s">
        <v>995</v>
      </c>
      <c r="AO3454" t="s">
        <v>995</v>
      </c>
      <c r="AP3454" t="s">
        <v>995</v>
      </c>
      <c r="AQ3454" s="286" t="s">
        <v>855</v>
      </c>
      <c r="AR3454" s="305"/>
      <c r="AS3454" s="235"/>
    </row>
    <row r="3455" spans="1:45" ht="28.8" x14ac:dyDescent="0.3">
      <c r="A3455" s="285">
        <v>122598</v>
      </c>
      <c r="B3455" s="286" t="s">
        <v>67</v>
      </c>
      <c r="C3455" t="s">
        <v>226</v>
      </c>
      <c r="D3455" t="s">
        <v>226</v>
      </c>
      <c r="E3455" t="s">
        <v>226</v>
      </c>
      <c r="F3455" t="s">
        <v>226</v>
      </c>
      <c r="G3455" t="s">
        <v>226</v>
      </c>
      <c r="H3455" t="s">
        <v>226</v>
      </c>
      <c r="I3455" t="s">
        <v>226</v>
      </c>
      <c r="J3455" t="s">
        <v>226</v>
      </c>
      <c r="K3455" t="s">
        <v>226</v>
      </c>
      <c r="L3455" t="s">
        <v>226</v>
      </c>
      <c r="M3455" t="s">
        <v>226</v>
      </c>
      <c r="N3455" t="s">
        <v>226</v>
      </c>
      <c r="O3455" t="s">
        <v>226</v>
      </c>
      <c r="P3455" t="s">
        <v>226</v>
      </c>
      <c r="Q3455" t="s">
        <v>226</v>
      </c>
      <c r="R3455" t="s">
        <v>226</v>
      </c>
      <c r="S3455" t="s">
        <v>226</v>
      </c>
      <c r="T3455" t="s">
        <v>224</v>
      </c>
      <c r="U3455" t="s">
        <v>224</v>
      </c>
      <c r="V3455" t="s">
        <v>226</v>
      </c>
      <c r="W3455" t="s">
        <v>226</v>
      </c>
      <c r="X3455" t="s">
        <v>226</v>
      </c>
      <c r="Y3455" t="s">
        <v>225</v>
      </c>
      <c r="Z3455" t="s">
        <v>226</v>
      </c>
      <c r="AA3455" t="s">
        <v>226</v>
      </c>
      <c r="AB3455" t="s">
        <v>226</v>
      </c>
      <c r="AC3455" t="s">
        <v>226</v>
      </c>
      <c r="AD3455" t="s">
        <v>226</v>
      </c>
      <c r="AE3455" t="s">
        <v>226</v>
      </c>
      <c r="AF3455" t="s">
        <v>225</v>
      </c>
      <c r="AG3455" t="s">
        <v>225</v>
      </c>
      <c r="AH3455" t="s">
        <v>225</v>
      </c>
      <c r="AI3455" t="s">
        <v>225</v>
      </c>
      <c r="AJ3455" t="s">
        <v>225</v>
      </c>
      <c r="AK3455" t="s">
        <v>225</v>
      </c>
      <c r="AL3455" t="s">
        <v>394</v>
      </c>
      <c r="AM3455" t="s">
        <v>394</v>
      </c>
      <c r="AN3455" t="s">
        <v>394</v>
      </c>
      <c r="AO3455" t="s">
        <v>394</v>
      </c>
      <c r="AP3455" t="s">
        <v>394</v>
      </c>
      <c r="AQ3455" s="286" t="s">
        <v>394</v>
      </c>
      <c r="AR3455" s="305"/>
      <c r="AS3455" s="235"/>
    </row>
    <row r="3456" spans="1:45" ht="21.6" x14ac:dyDescent="0.3">
      <c r="A3456" s="285">
        <v>122599</v>
      </c>
      <c r="B3456" s="286" t="s">
        <v>8485</v>
      </c>
      <c r="C3456" t="s">
        <v>226</v>
      </c>
      <c r="D3456" t="s">
        <v>226</v>
      </c>
      <c r="E3456" t="s">
        <v>226</v>
      </c>
      <c r="F3456" t="s">
        <v>226</v>
      </c>
      <c r="G3456" t="s">
        <v>226</v>
      </c>
      <c r="H3456" t="s">
        <v>226</v>
      </c>
      <c r="I3456" t="s">
        <v>224</v>
      </c>
      <c r="J3456" t="s">
        <v>224</v>
      </c>
      <c r="K3456" t="s">
        <v>225</v>
      </c>
      <c r="L3456" t="s">
        <v>226</v>
      </c>
      <c r="M3456" t="s">
        <v>226</v>
      </c>
      <c r="N3456" t="s">
        <v>226</v>
      </c>
      <c r="O3456" t="s">
        <v>226</v>
      </c>
      <c r="P3456" t="s">
        <v>226</v>
      </c>
      <c r="Q3456" t="s">
        <v>226</v>
      </c>
      <c r="R3456" t="s">
        <v>226</v>
      </c>
      <c r="S3456" t="s">
        <v>226</v>
      </c>
      <c r="T3456" t="s">
        <v>224</v>
      </c>
      <c r="U3456" t="s">
        <v>226</v>
      </c>
      <c r="V3456" t="s">
        <v>226</v>
      </c>
      <c r="W3456" t="s">
        <v>226</v>
      </c>
      <c r="X3456" t="s">
        <v>226</v>
      </c>
      <c r="Y3456" t="s">
        <v>226</v>
      </c>
      <c r="Z3456" t="s">
        <v>226</v>
      </c>
      <c r="AA3456" t="s">
        <v>224</v>
      </c>
      <c r="AB3456" t="s">
        <v>224</v>
      </c>
      <c r="AC3456" t="s">
        <v>226</v>
      </c>
      <c r="AD3456" t="s">
        <v>226</v>
      </c>
      <c r="AE3456" t="s">
        <v>224</v>
      </c>
      <c r="AF3456" t="s">
        <v>224</v>
      </c>
      <c r="AG3456" t="s">
        <v>226</v>
      </c>
      <c r="AH3456" t="s">
        <v>225</v>
      </c>
      <c r="AI3456" t="s">
        <v>225</v>
      </c>
      <c r="AJ3456" t="s">
        <v>226</v>
      </c>
      <c r="AK3456" t="s">
        <v>226</v>
      </c>
      <c r="AL3456" t="s">
        <v>225</v>
      </c>
      <c r="AM3456" t="s">
        <v>225</v>
      </c>
      <c r="AN3456" t="s">
        <v>225</v>
      </c>
      <c r="AO3456" t="s">
        <v>225</v>
      </c>
      <c r="AP3456" t="s">
        <v>225</v>
      </c>
      <c r="AQ3456" s="286" t="s">
        <v>394</v>
      </c>
      <c r="AR3456" s="305"/>
      <c r="AS3456" s="235"/>
    </row>
    <row r="3457" spans="1:47" ht="21.6" x14ac:dyDescent="0.3">
      <c r="A3457" s="285">
        <v>122600</v>
      </c>
      <c r="B3457" s="286" t="s">
        <v>61</v>
      </c>
      <c r="C3457" t="s">
        <v>226</v>
      </c>
      <c r="D3457" t="s">
        <v>226</v>
      </c>
      <c r="E3457" t="s">
        <v>226</v>
      </c>
      <c r="F3457" t="s">
        <v>226</v>
      </c>
      <c r="G3457" t="s">
        <v>224</v>
      </c>
      <c r="H3457" t="s">
        <v>226</v>
      </c>
      <c r="I3457" t="s">
        <v>226</v>
      </c>
      <c r="J3457" t="s">
        <v>226</v>
      </c>
      <c r="K3457" t="s">
        <v>226</v>
      </c>
      <c r="L3457" t="s">
        <v>226</v>
      </c>
      <c r="M3457" t="s">
        <v>226</v>
      </c>
      <c r="N3457" t="s">
        <v>226</v>
      </c>
      <c r="O3457" t="s">
        <v>226</v>
      </c>
      <c r="P3457" t="s">
        <v>226</v>
      </c>
      <c r="Q3457" t="s">
        <v>226</v>
      </c>
      <c r="R3457" t="s">
        <v>226</v>
      </c>
      <c r="S3457" t="s">
        <v>226</v>
      </c>
      <c r="T3457" t="s">
        <v>226</v>
      </c>
      <c r="U3457" t="s">
        <v>226</v>
      </c>
      <c r="V3457" t="s">
        <v>226</v>
      </c>
      <c r="W3457" t="s">
        <v>226</v>
      </c>
      <c r="X3457" t="s">
        <v>226</v>
      </c>
      <c r="Y3457" t="s">
        <v>226</v>
      </c>
      <c r="Z3457" t="s">
        <v>226</v>
      </c>
      <c r="AA3457" t="s">
        <v>226</v>
      </c>
      <c r="AB3457" t="s">
        <v>226</v>
      </c>
      <c r="AC3457" t="s">
        <v>226</v>
      </c>
      <c r="AD3457" t="s">
        <v>226</v>
      </c>
      <c r="AE3457" t="s">
        <v>224</v>
      </c>
      <c r="AF3457" t="s">
        <v>224</v>
      </c>
      <c r="AG3457" t="s">
        <v>225</v>
      </c>
      <c r="AH3457" t="s">
        <v>225</v>
      </c>
      <c r="AI3457" t="s">
        <v>225</v>
      </c>
      <c r="AJ3457" t="s">
        <v>225</v>
      </c>
      <c r="AK3457" t="s">
        <v>225</v>
      </c>
      <c r="AL3457" t="s">
        <v>225</v>
      </c>
      <c r="AM3457" t="s">
        <v>225</v>
      </c>
      <c r="AN3457" t="s">
        <v>225</v>
      </c>
      <c r="AO3457" t="s">
        <v>225</v>
      </c>
      <c r="AP3457" t="s">
        <v>225</v>
      </c>
      <c r="AQ3457" s="286" t="s">
        <v>394</v>
      </c>
      <c r="AR3457" s="305"/>
      <c r="AS3457" s="235"/>
    </row>
    <row r="3458" spans="1:47" ht="21.6" x14ac:dyDescent="0.3">
      <c r="A3458" s="285">
        <v>122601</v>
      </c>
      <c r="B3458" s="286" t="s">
        <v>61</v>
      </c>
      <c r="C3458" t="s">
        <v>226</v>
      </c>
      <c r="D3458" t="s">
        <v>226</v>
      </c>
      <c r="E3458" t="s">
        <v>226</v>
      </c>
      <c r="F3458" t="s">
        <v>226</v>
      </c>
      <c r="G3458" t="s">
        <v>224</v>
      </c>
      <c r="H3458" t="s">
        <v>226</v>
      </c>
      <c r="I3458" t="s">
        <v>226</v>
      </c>
      <c r="J3458" t="s">
        <v>226</v>
      </c>
      <c r="K3458" t="s">
        <v>226</v>
      </c>
      <c r="L3458" t="s">
        <v>226</v>
      </c>
      <c r="M3458" t="s">
        <v>226</v>
      </c>
      <c r="N3458" t="s">
        <v>226</v>
      </c>
      <c r="O3458" t="s">
        <v>226</v>
      </c>
      <c r="P3458" t="s">
        <v>226</v>
      </c>
      <c r="Q3458" t="s">
        <v>224</v>
      </c>
      <c r="R3458" t="s">
        <v>226</v>
      </c>
      <c r="S3458" t="s">
        <v>226</v>
      </c>
      <c r="T3458" t="s">
        <v>226</v>
      </c>
      <c r="U3458" t="s">
        <v>226</v>
      </c>
      <c r="V3458" t="s">
        <v>226</v>
      </c>
      <c r="W3458" t="s">
        <v>226</v>
      </c>
      <c r="X3458" t="s">
        <v>226</v>
      </c>
      <c r="Y3458" t="s">
        <v>226</v>
      </c>
      <c r="Z3458" t="s">
        <v>226</v>
      </c>
      <c r="AA3458" t="s">
        <v>224</v>
      </c>
      <c r="AB3458" t="s">
        <v>226</v>
      </c>
      <c r="AC3458" t="s">
        <v>226</v>
      </c>
      <c r="AD3458" t="s">
        <v>226</v>
      </c>
      <c r="AE3458" t="s">
        <v>226</v>
      </c>
      <c r="AF3458" t="s">
        <v>224</v>
      </c>
      <c r="AG3458" t="s">
        <v>226</v>
      </c>
      <c r="AH3458" t="s">
        <v>226</v>
      </c>
      <c r="AI3458" t="s">
        <v>226</v>
      </c>
      <c r="AJ3458" t="s">
        <v>226</v>
      </c>
      <c r="AK3458" t="s">
        <v>226</v>
      </c>
      <c r="AL3458" t="s">
        <v>226</v>
      </c>
      <c r="AM3458" t="s">
        <v>225</v>
      </c>
      <c r="AN3458" t="s">
        <v>226</v>
      </c>
      <c r="AO3458" t="s">
        <v>226</v>
      </c>
      <c r="AP3458" t="s">
        <v>225</v>
      </c>
      <c r="AQ3458" s="286" t="s">
        <v>394</v>
      </c>
      <c r="AR3458" s="305"/>
      <c r="AS3458" s="235"/>
    </row>
    <row r="3459" spans="1:47" x14ac:dyDescent="0.3">
      <c r="A3459" s="285">
        <v>122602</v>
      </c>
      <c r="B3459" s="286" t="s">
        <v>539</v>
      </c>
      <c r="C3459" t="s">
        <v>995</v>
      </c>
      <c r="D3459" t="s">
        <v>995</v>
      </c>
      <c r="E3459" t="s">
        <v>995</v>
      </c>
      <c r="F3459" t="s">
        <v>995</v>
      </c>
      <c r="G3459" t="s">
        <v>995</v>
      </c>
      <c r="H3459" t="s">
        <v>995</v>
      </c>
      <c r="I3459" t="s">
        <v>995</v>
      </c>
      <c r="J3459" t="s">
        <v>995</v>
      </c>
      <c r="K3459" t="s">
        <v>995</v>
      </c>
      <c r="L3459" t="s">
        <v>995</v>
      </c>
      <c r="M3459" t="s">
        <v>995</v>
      </c>
      <c r="N3459" t="s">
        <v>995</v>
      </c>
      <c r="O3459" t="s">
        <v>995</v>
      </c>
      <c r="P3459" t="s">
        <v>995</v>
      </c>
      <c r="Q3459" t="s">
        <v>995</v>
      </c>
      <c r="R3459" t="s">
        <v>995</v>
      </c>
      <c r="S3459" t="s">
        <v>995</v>
      </c>
      <c r="T3459" t="s">
        <v>995</v>
      </c>
      <c r="U3459" t="s">
        <v>995</v>
      </c>
      <c r="V3459" t="s">
        <v>995</v>
      </c>
      <c r="W3459" t="s">
        <v>995</v>
      </c>
      <c r="X3459" t="s">
        <v>995</v>
      </c>
      <c r="Y3459" t="s">
        <v>995</v>
      </c>
      <c r="Z3459" t="s">
        <v>995</v>
      </c>
      <c r="AA3459" t="s">
        <v>995</v>
      </c>
      <c r="AB3459" t="s">
        <v>995</v>
      </c>
      <c r="AC3459" t="s">
        <v>995</v>
      </c>
      <c r="AD3459" t="s">
        <v>995</v>
      </c>
      <c r="AE3459" t="s">
        <v>995</v>
      </c>
      <c r="AF3459" t="s">
        <v>995</v>
      </c>
      <c r="AG3459" t="s">
        <v>995</v>
      </c>
      <c r="AH3459" t="s">
        <v>995</v>
      </c>
      <c r="AI3459" t="s">
        <v>995</v>
      </c>
      <c r="AJ3459" t="s">
        <v>995</v>
      </c>
      <c r="AK3459" t="s">
        <v>995</v>
      </c>
      <c r="AL3459" t="s">
        <v>995</v>
      </c>
      <c r="AM3459" t="s">
        <v>995</v>
      </c>
      <c r="AN3459" t="s">
        <v>995</v>
      </c>
      <c r="AO3459" t="s">
        <v>995</v>
      </c>
      <c r="AP3459" t="s">
        <v>995</v>
      </c>
      <c r="AQ3459" s="286" t="s">
        <v>855</v>
      </c>
    </row>
    <row r="3460" spans="1:47" x14ac:dyDescent="0.3">
      <c r="A3460" s="285">
        <v>122604</v>
      </c>
      <c r="B3460" s="286" t="s">
        <v>539</v>
      </c>
      <c r="C3460" t="s">
        <v>995</v>
      </c>
      <c r="D3460" t="s">
        <v>995</v>
      </c>
      <c r="E3460" t="s">
        <v>995</v>
      </c>
      <c r="F3460" t="s">
        <v>995</v>
      </c>
      <c r="G3460" t="s">
        <v>995</v>
      </c>
      <c r="H3460" t="s">
        <v>995</v>
      </c>
      <c r="I3460" t="s">
        <v>995</v>
      </c>
      <c r="J3460" t="s">
        <v>995</v>
      </c>
      <c r="K3460" t="s">
        <v>995</v>
      </c>
      <c r="L3460" t="s">
        <v>995</v>
      </c>
      <c r="M3460" t="s">
        <v>995</v>
      </c>
      <c r="N3460" t="s">
        <v>995</v>
      </c>
      <c r="O3460" t="s">
        <v>995</v>
      </c>
      <c r="P3460" t="s">
        <v>995</v>
      </c>
      <c r="Q3460" t="s">
        <v>995</v>
      </c>
      <c r="R3460" t="s">
        <v>995</v>
      </c>
      <c r="S3460" t="s">
        <v>995</v>
      </c>
      <c r="T3460" t="s">
        <v>995</v>
      </c>
      <c r="U3460" t="s">
        <v>995</v>
      </c>
      <c r="V3460" t="s">
        <v>995</v>
      </c>
      <c r="W3460" t="s">
        <v>995</v>
      </c>
      <c r="X3460" t="s">
        <v>995</v>
      </c>
      <c r="Y3460" t="s">
        <v>995</v>
      </c>
      <c r="Z3460" t="s">
        <v>995</v>
      </c>
      <c r="AA3460" t="s">
        <v>995</v>
      </c>
      <c r="AB3460" t="s">
        <v>995</v>
      </c>
      <c r="AC3460" t="s">
        <v>995</v>
      </c>
      <c r="AD3460" t="s">
        <v>995</v>
      </c>
      <c r="AE3460" t="s">
        <v>995</v>
      </c>
      <c r="AF3460" t="s">
        <v>995</v>
      </c>
      <c r="AG3460" t="s">
        <v>995</v>
      </c>
      <c r="AH3460" t="s">
        <v>995</v>
      </c>
      <c r="AI3460" t="s">
        <v>995</v>
      </c>
      <c r="AJ3460" t="s">
        <v>995</v>
      </c>
      <c r="AK3460" t="s">
        <v>995</v>
      </c>
      <c r="AL3460" t="s">
        <v>995</v>
      </c>
      <c r="AM3460" t="s">
        <v>995</v>
      </c>
      <c r="AN3460" t="s">
        <v>995</v>
      </c>
      <c r="AO3460" t="s">
        <v>995</v>
      </c>
      <c r="AP3460" t="s">
        <v>995</v>
      </c>
      <c r="AQ3460" s="286" t="s">
        <v>855</v>
      </c>
    </row>
    <row r="3461" spans="1:47" ht="33" x14ac:dyDescent="0.65">
      <c r="A3461" s="285">
        <v>122605</v>
      </c>
      <c r="B3461" s="286" t="s">
        <v>541</v>
      </c>
      <c r="C3461" t="s">
        <v>226</v>
      </c>
      <c r="D3461" t="s">
        <v>225</v>
      </c>
      <c r="E3461" t="s">
        <v>226</v>
      </c>
      <c r="F3461" t="s">
        <v>226</v>
      </c>
      <c r="G3461" t="s">
        <v>225</v>
      </c>
      <c r="H3461" t="s">
        <v>226</v>
      </c>
      <c r="I3461" t="s">
        <v>226</v>
      </c>
      <c r="J3461" t="s">
        <v>226</v>
      </c>
      <c r="K3461" t="s">
        <v>225</v>
      </c>
      <c r="L3461" t="s">
        <v>225</v>
      </c>
      <c r="M3461" t="s">
        <v>226</v>
      </c>
      <c r="N3461" t="s">
        <v>226</v>
      </c>
      <c r="O3461" t="s">
        <v>226</v>
      </c>
      <c r="P3461" t="s">
        <v>226</v>
      </c>
      <c r="Q3461" t="s">
        <v>225</v>
      </c>
      <c r="R3461" t="s">
        <v>225</v>
      </c>
      <c r="S3461" t="s">
        <v>226</v>
      </c>
      <c r="T3461" t="s">
        <v>225</v>
      </c>
      <c r="U3461" t="s">
        <v>225</v>
      </c>
      <c r="V3461" t="s">
        <v>226</v>
      </c>
      <c r="W3461" t="s">
        <v>225</v>
      </c>
      <c r="X3461" t="s">
        <v>225</v>
      </c>
      <c r="Y3461" t="s">
        <v>225</v>
      </c>
      <c r="Z3461" t="s">
        <v>225</v>
      </c>
      <c r="AA3461" t="s">
        <v>225</v>
      </c>
      <c r="AB3461" t="s">
        <v>394</v>
      </c>
      <c r="AC3461" t="s">
        <v>394</v>
      </c>
      <c r="AD3461" t="s">
        <v>394</v>
      </c>
      <c r="AE3461" t="s">
        <v>394</v>
      </c>
      <c r="AF3461" t="s">
        <v>394</v>
      </c>
      <c r="AG3461" t="s">
        <v>394</v>
      </c>
      <c r="AH3461" t="s">
        <v>394</v>
      </c>
      <c r="AI3461" t="s">
        <v>394</v>
      </c>
      <c r="AJ3461" t="s">
        <v>394</v>
      </c>
      <c r="AK3461" t="s">
        <v>394</v>
      </c>
      <c r="AL3461" t="s">
        <v>394</v>
      </c>
      <c r="AM3461" t="s">
        <v>394</v>
      </c>
      <c r="AN3461" t="s">
        <v>394</v>
      </c>
      <c r="AO3461" t="s">
        <v>394</v>
      </c>
      <c r="AP3461" t="s">
        <v>394</v>
      </c>
      <c r="AQ3461" s="288"/>
      <c r="AR3461" s="304"/>
      <c r="AS3461" s="304"/>
      <c r="AU3461"/>
    </row>
    <row r="3462" spans="1:47" x14ac:dyDescent="0.3">
      <c r="A3462" s="285">
        <v>122606</v>
      </c>
      <c r="B3462" s="286" t="s">
        <v>539</v>
      </c>
      <c r="C3462" t="s">
        <v>995</v>
      </c>
      <c r="D3462" t="s">
        <v>995</v>
      </c>
      <c r="E3462" t="s">
        <v>995</v>
      </c>
      <c r="F3462" t="s">
        <v>995</v>
      </c>
      <c r="G3462" t="s">
        <v>995</v>
      </c>
      <c r="H3462" t="s">
        <v>995</v>
      </c>
      <c r="I3462" t="s">
        <v>995</v>
      </c>
      <c r="J3462" t="s">
        <v>995</v>
      </c>
      <c r="K3462" t="s">
        <v>995</v>
      </c>
      <c r="L3462" t="s">
        <v>995</v>
      </c>
      <c r="M3462" t="s">
        <v>995</v>
      </c>
      <c r="N3462" t="s">
        <v>995</v>
      </c>
      <c r="O3462" t="s">
        <v>995</v>
      </c>
      <c r="P3462" t="s">
        <v>995</v>
      </c>
      <c r="Q3462" t="s">
        <v>995</v>
      </c>
      <c r="R3462" t="s">
        <v>995</v>
      </c>
      <c r="S3462" t="s">
        <v>995</v>
      </c>
      <c r="T3462" t="s">
        <v>995</v>
      </c>
      <c r="U3462" t="s">
        <v>995</v>
      </c>
      <c r="V3462" t="s">
        <v>995</v>
      </c>
      <c r="W3462" t="s">
        <v>995</v>
      </c>
      <c r="X3462" t="s">
        <v>995</v>
      </c>
      <c r="Y3462" t="s">
        <v>995</v>
      </c>
      <c r="Z3462" t="s">
        <v>995</v>
      </c>
      <c r="AA3462" t="s">
        <v>995</v>
      </c>
      <c r="AB3462" t="s">
        <v>995</v>
      </c>
      <c r="AC3462" t="s">
        <v>995</v>
      </c>
      <c r="AD3462" t="s">
        <v>995</v>
      </c>
      <c r="AE3462" t="s">
        <v>995</v>
      </c>
      <c r="AF3462" t="s">
        <v>995</v>
      </c>
      <c r="AG3462" t="s">
        <v>995</v>
      </c>
      <c r="AH3462" t="s">
        <v>995</v>
      </c>
      <c r="AI3462" t="s">
        <v>995</v>
      </c>
      <c r="AJ3462" t="s">
        <v>995</v>
      </c>
      <c r="AK3462" t="s">
        <v>995</v>
      </c>
      <c r="AL3462" t="s">
        <v>995</v>
      </c>
      <c r="AM3462" t="s">
        <v>995</v>
      </c>
      <c r="AN3462" t="s">
        <v>995</v>
      </c>
      <c r="AO3462" t="s">
        <v>995</v>
      </c>
      <c r="AP3462" t="s">
        <v>995</v>
      </c>
      <c r="AQ3462" s="286" t="s">
        <v>855</v>
      </c>
    </row>
    <row r="3463" spans="1:47" x14ac:dyDescent="0.3">
      <c r="A3463" s="285">
        <v>122608</v>
      </c>
      <c r="B3463" s="286" t="s">
        <v>540</v>
      </c>
      <c r="AQ3463" s="286" t="s">
        <v>394</v>
      </c>
    </row>
    <row r="3464" spans="1:47" x14ac:dyDescent="0.3">
      <c r="A3464" s="285">
        <v>122609</v>
      </c>
      <c r="B3464" s="286" t="s">
        <v>539</v>
      </c>
      <c r="C3464" t="s">
        <v>995</v>
      </c>
      <c r="D3464" t="s">
        <v>995</v>
      </c>
      <c r="E3464" t="s">
        <v>995</v>
      </c>
      <c r="F3464" t="s">
        <v>995</v>
      </c>
      <c r="G3464" t="s">
        <v>995</v>
      </c>
      <c r="H3464" t="s">
        <v>995</v>
      </c>
      <c r="I3464" t="s">
        <v>995</v>
      </c>
      <c r="J3464" t="s">
        <v>995</v>
      </c>
      <c r="K3464" t="s">
        <v>995</v>
      </c>
      <c r="L3464" t="s">
        <v>995</v>
      </c>
      <c r="M3464" t="s">
        <v>995</v>
      </c>
      <c r="N3464" t="s">
        <v>995</v>
      </c>
      <c r="O3464" t="s">
        <v>995</v>
      </c>
      <c r="P3464" t="s">
        <v>995</v>
      </c>
      <c r="Q3464" t="s">
        <v>995</v>
      </c>
      <c r="R3464" t="s">
        <v>995</v>
      </c>
      <c r="S3464" t="s">
        <v>995</v>
      </c>
      <c r="T3464" t="s">
        <v>995</v>
      </c>
      <c r="U3464" t="s">
        <v>995</v>
      </c>
      <c r="V3464" t="s">
        <v>995</v>
      </c>
      <c r="W3464" t="s">
        <v>995</v>
      </c>
      <c r="X3464" t="s">
        <v>995</v>
      </c>
      <c r="Y3464" t="s">
        <v>995</v>
      </c>
      <c r="Z3464" t="s">
        <v>995</v>
      </c>
      <c r="AA3464" t="s">
        <v>995</v>
      </c>
      <c r="AB3464" t="s">
        <v>995</v>
      </c>
      <c r="AC3464" t="s">
        <v>995</v>
      </c>
      <c r="AD3464" t="s">
        <v>995</v>
      </c>
      <c r="AE3464" t="s">
        <v>995</v>
      </c>
      <c r="AF3464" t="s">
        <v>995</v>
      </c>
      <c r="AG3464" t="s">
        <v>995</v>
      </c>
      <c r="AH3464" t="s">
        <v>995</v>
      </c>
      <c r="AI3464" t="s">
        <v>995</v>
      </c>
      <c r="AJ3464" t="s">
        <v>995</v>
      </c>
      <c r="AK3464" t="s">
        <v>995</v>
      </c>
      <c r="AL3464" t="s">
        <v>995</v>
      </c>
      <c r="AM3464" t="s">
        <v>995</v>
      </c>
      <c r="AN3464" t="s">
        <v>995</v>
      </c>
      <c r="AO3464" t="s">
        <v>995</v>
      </c>
      <c r="AP3464" t="s">
        <v>995</v>
      </c>
      <c r="AQ3464" s="286" t="s">
        <v>855</v>
      </c>
    </row>
    <row r="3465" spans="1:47" x14ac:dyDescent="0.3">
      <c r="A3465" s="285">
        <v>122610</v>
      </c>
      <c r="B3465" s="286" t="s">
        <v>539</v>
      </c>
      <c r="C3465" t="s">
        <v>995</v>
      </c>
      <c r="D3465" t="s">
        <v>995</v>
      </c>
      <c r="E3465" t="s">
        <v>995</v>
      </c>
      <c r="F3465" t="s">
        <v>995</v>
      </c>
      <c r="G3465" t="s">
        <v>995</v>
      </c>
      <c r="H3465" t="s">
        <v>995</v>
      </c>
      <c r="I3465" t="s">
        <v>995</v>
      </c>
      <c r="J3465" t="s">
        <v>995</v>
      </c>
      <c r="K3465" t="s">
        <v>995</v>
      </c>
      <c r="L3465" t="s">
        <v>995</v>
      </c>
      <c r="M3465" t="s">
        <v>995</v>
      </c>
      <c r="N3465" t="s">
        <v>995</v>
      </c>
      <c r="O3465" t="s">
        <v>995</v>
      </c>
      <c r="P3465" t="s">
        <v>995</v>
      </c>
      <c r="Q3465" t="s">
        <v>995</v>
      </c>
      <c r="R3465" t="s">
        <v>995</v>
      </c>
      <c r="S3465" t="s">
        <v>995</v>
      </c>
      <c r="T3465" t="s">
        <v>995</v>
      </c>
      <c r="U3465" t="s">
        <v>995</v>
      </c>
      <c r="V3465" t="s">
        <v>995</v>
      </c>
      <c r="W3465" t="s">
        <v>995</v>
      </c>
      <c r="X3465" t="s">
        <v>995</v>
      </c>
      <c r="Y3465" t="s">
        <v>995</v>
      </c>
      <c r="Z3465" t="s">
        <v>995</v>
      </c>
      <c r="AA3465" t="s">
        <v>995</v>
      </c>
      <c r="AB3465" t="s">
        <v>995</v>
      </c>
      <c r="AC3465" t="s">
        <v>995</v>
      </c>
      <c r="AD3465" t="s">
        <v>995</v>
      </c>
      <c r="AE3465" t="s">
        <v>995</v>
      </c>
      <c r="AF3465" t="s">
        <v>995</v>
      </c>
      <c r="AG3465" t="s">
        <v>995</v>
      </c>
      <c r="AH3465" t="s">
        <v>995</v>
      </c>
      <c r="AI3465" t="s">
        <v>995</v>
      </c>
      <c r="AJ3465" t="s">
        <v>995</v>
      </c>
      <c r="AK3465" t="s">
        <v>995</v>
      </c>
      <c r="AL3465" t="s">
        <v>995</v>
      </c>
      <c r="AM3465" t="s">
        <v>995</v>
      </c>
      <c r="AN3465" t="s">
        <v>995</v>
      </c>
      <c r="AO3465" t="s">
        <v>995</v>
      </c>
      <c r="AP3465" t="s">
        <v>995</v>
      </c>
      <c r="AQ3465" s="286" t="s">
        <v>855</v>
      </c>
    </row>
    <row r="3466" spans="1:47" ht="21.6" x14ac:dyDescent="0.3">
      <c r="A3466" s="285">
        <v>122611</v>
      </c>
      <c r="B3466" s="286" t="s">
        <v>8485</v>
      </c>
      <c r="C3466" t="s">
        <v>226</v>
      </c>
      <c r="D3466" t="s">
        <v>224</v>
      </c>
      <c r="E3466" t="s">
        <v>224</v>
      </c>
      <c r="F3466" t="s">
        <v>226</v>
      </c>
      <c r="G3466" t="s">
        <v>226</v>
      </c>
      <c r="H3466" t="s">
        <v>226</v>
      </c>
      <c r="I3466" t="s">
        <v>226</v>
      </c>
      <c r="J3466" t="s">
        <v>226</v>
      </c>
      <c r="K3466" t="s">
        <v>226</v>
      </c>
      <c r="L3466" t="s">
        <v>224</v>
      </c>
      <c r="M3466" t="s">
        <v>226</v>
      </c>
      <c r="N3466" t="s">
        <v>226</v>
      </c>
      <c r="O3466" t="s">
        <v>226</v>
      </c>
      <c r="P3466" t="s">
        <v>226</v>
      </c>
      <c r="Q3466" t="s">
        <v>226</v>
      </c>
      <c r="R3466" t="s">
        <v>226</v>
      </c>
      <c r="S3466" t="s">
        <v>226</v>
      </c>
      <c r="T3466" t="s">
        <v>226</v>
      </c>
      <c r="U3466" t="s">
        <v>226</v>
      </c>
      <c r="V3466" t="s">
        <v>226</v>
      </c>
      <c r="W3466" t="s">
        <v>226</v>
      </c>
      <c r="X3466" t="s">
        <v>226</v>
      </c>
      <c r="Y3466" t="s">
        <v>226</v>
      </c>
      <c r="Z3466" t="s">
        <v>226</v>
      </c>
      <c r="AA3466" t="s">
        <v>224</v>
      </c>
      <c r="AB3466" t="s">
        <v>226</v>
      </c>
      <c r="AC3466" t="s">
        <v>226</v>
      </c>
      <c r="AD3466" t="s">
        <v>226</v>
      </c>
      <c r="AE3466" t="s">
        <v>226</v>
      </c>
      <c r="AF3466" t="s">
        <v>226</v>
      </c>
      <c r="AG3466" t="s">
        <v>226</v>
      </c>
      <c r="AH3466" t="s">
        <v>225</v>
      </c>
      <c r="AI3466" t="s">
        <v>226</v>
      </c>
      <c r="AJ3466" t="s">
        <v>226</v>
      </c>
      <c r="AK3466" t="s">
        <v>225</v>
      </c>
      <c r="AL3466" t="s">
        <v>225</v>
      </c>
      <c r="AM3466" t="s">
        <v>225</v>
      </c>
      <c r="AN3466" t="s">
        <v>225</v>
      </c>
      <c r="AO3466" t="s">
        <v>225</v>
      </c>
      <c r="AP3466" t="s">
        <v>225</v>
      </c>
      <c r="AQ3466" s="286" t="s">
        <v>394</v>
      </c>
      <c r="AR3466" s="305"/>
      <c r="AS3466" s="235"/>
    </row>
    <row r="3467" spans="1:47" x14ac:dyDescent="0.3">
      <c r="A3467" s="285">
        <v>122612</v>
      </c>
      <c r="B3467" s="286" t="s">
        <v>540</v>
      </c>
      <c r="C3467" t="s">
        <v>995</v>
      </c>
      <c r="D3467" t="s">
        <v>995</v>
      </c>
      <c r="E3467" t="s">
        <v>995</v>
      </c>
      <c r="F3467" t="s">
        <v>995</v>
      </c>
      <c r="G3467" t="s">
        <v>995</v>
      </c>
      <c r="H3467" t="s">
        <v>995</v>
      </c>
      <c r="I3467" t="s">
        <v>995</v>
      </c>
      <c r="J3467" t="s">
        <v>995</v>
      </c>
      <c r="K3467" t="s">
        <v>995</v>
      </c>
      <c r="L3467" t="s">
        <v>995</v>
      </c>
      <c r="M3467" t="s">
        <v>995</v>
      </c>
      <c r="N3467" t="s">
        <v>995</v>
      </c>
      <c r="O3467" t="s">
        <v>995</v>
      </c>
      <c r="P3467" t="s">
        <v>995</v>
      </c>
      <c r="Q3467" t="s">
        <v>995</v>
      </c>
      <c r="R3467" t="s">
        <v>995</v>
      </c>
      <c r="S3467" t="s">
        <v>995</v>
      </c>
      <c r="T3467" t="s">
        <v>995</v>
      </c>
      <c r="U3467" t="s">
        <v>995</v>
      </c>
      <c r="V3467" t="s">
        <v>995</v>
      </c>
      <c r="W3467" t="s">
        <v>995</v>
      </c>
      <c r="X3467" t="s">
        <v>995</v>
      </c>
      <c r="Y3467" t="s">
        <v>995</v>
      </c>
      <c r="Z3467" t="s">
        <v>995</v>
      </c>
      <c r="AA3467" t="s">
        <v>995</v>
      </c>
      <c r="AB3467" t="s">
        <v>995</v>
      </c>
      <c r="AC3467" t="s">
        <v>995</v>
      </c>
      <c r="AD3467" t="s">
        <v>995</v>
      </c>
      <c r="AE3467" t="s">
        <v>995</v>
      </c>
      <c r="AF3467" t="s">
        <v>995</v>
      </c>
      <c r="AG3467" t="s">
        <v>995</v>
      </c>
      <c r="AH3467" t="s">
        <v>995</v>
      </c>
      <c r="AI3467" t="s">
        <v>995</v>
      </c>
      <c r="AJ3467" t="s">
        <v>995</v>
      </c>
      <c r="AK3467" t="s">
        <v>995</v>
      </c>
      <c r="AL3467" t="s">
        <v>995</v>
      </c>
      <c r="AM3467" t="s">
        <v>995</v>
      </c>
      <c r="AN3467" t="s">
        <v>995</v>
      </c>
      <c r="AO3467" t="s">
        <v>995</v>
      </c>
      <c r="AP3467" t="s">
        <v>995</v>
      </c>
      <c r="AQ3467" s="286" t="s">
        <v>855</v>
      </c>
    </row>
    <row r="3468" spans="1:47" ht="28.8" x14ac:dyDescent="0.3">
      <c r="A3468" s="285">
        <v>122613</v>
      </c>
      <c r="B3468" s="286" t="s">
        <v>541</v>
      </c>
      <c r="C3468" t="s">
        <v>226</v>
      </c>
      <c r="D3468" t="s">
        <v>224</v>
      </c>
      <c r="E3468" t="s">
        <v>224</v>
      </c>
      <c r="F3468" t="s">
        <v>226</v>
      </c>
      <c r="G3468" t="s">
        <v>226</v>
      </c>
      <c r="H3468" t="s">
        <v>226</v>
      </c>
      <c r="I3468" t="s">
        <v>224</v>
      </c>
      <c r="J3468" t="s">
        <v>226</v>
      </c>
      <c r="K3468" t="s">
        <v>224</v>
      </c>
      <c r="L3468" t="s">
        <v>226</v>
      </c>
      <c r="M3468" t="s">
        <v>225</v>
      </c>
      <c r="N3468" t="s">
        <v>224</v>
      </c>
      <c r="O3468" t="s">
        <v>226</v>
      </c>
      <c r="P3468" t="s">
        <v>224</v>
      </c>
      <c r="Q3468" t="s">
        <v>224</v>
      </c>
      <c r="R3468" t="s">
        <v>226</v>
      </c>
      <c r="S3468" t="s">
        <v>226</v>
      </c>
      <c r="T3468" t="s">
        <v>224</v>
      </c>
      <c r="U3468" t="s">
        <v>224</v>
      </c>
      <c r="V3468" t="s">
        <v>226</v>
      </c>
      <c r="W3468" t="s">
        <v>225</v>
      </c>
      <c r="X3468" t="s">
        <v>225</v>
      </c>
      <c r="Y3468" t="s">
        <v>225</v>
      </c>
      <c r="Z3468" t="s">
        <v>225</v>
      </c>
      <c r="AA3468" t="s">
        <v>225</v>
      </c>
      <c r="AB3468" t="s">
        <v>394</v>
      </c>
      <c r="AC3468" t="s">
        <v>394</v>
      </c>
      <c r="AD3468" t="s">
        <v>394</v>
      </c>
      <c r="AE3468" t="s">
        <v>394</v>
      </c>
      <c r="AF3468" t="s">
        <v>394</v>
      </c>
      <c r="AG3468" t="s">
        <v>394</v>
      </c>
      <c r="AH3468" t="s">
        <v>394</v>
      </c>
      <c r="AI3468" t="s">
        <v>394</v>
      </c>
      <c r="AJ3468" t="s">
        <v>394</v>
      </c>
      <c r="AK3468" t="s">
        <v>394</v>
      </c>
      <c r="AL3468" t="s">
        <v>394</v>
      </c>
      <c r="AM3468" t="s">
        <v>394</v>
      </c>
      <c r="AN3468" t="s">
        <v>394</v>
      </c>
      <c r="AO3468" t="s">
        <v>394</v>
      </c>
      <c r="AP3468" t="s">
        <v>394</v>
      </c>
      <c r="AQ3468" s="289"/>
      <c r="AR3468" s="304"/>
      <c r="AS3468" s="304"/>
      <c r="AU3468"/>
    </row>
    <row r="3469" spans="1:47" x14ac:dyDescent="0.3">
      <c r="A3469" s="285">
        <v>122614</v>
      </c>
      <c r="B3469" s="286" t="s">
        <v>539</v>
      </c>
      <c r="C3469" t="s">
        <v>995</v>
      </c>
      <c r="D3469" t="s">
        <v>995</v>
      </c>
      <c r="E3469" t="s">
        <v>995</v>
      </c>
      <c r="F3469" t="s">
        <v>995</v>
      </c>
      <c r="G3469" t="s">
        <v>995</v>
      </c>
      <c r="H3469" t="s">
        <v>995</v>
      </c>
      <c r="I3469" t="s">
        <v>995</v>
      </c>
      <c r="J3469" t="s">
        <v>995</v>
      </c>
      <c r="K3469" t="s">
        <v>995</v>
      </c>
      <c r="L3469" t="s">
        <v>995</v>
      </c>
      <c r="M3469" t="s">
        <v>995</v>
      </c>
      <c r="N3469" t="s">
        <v>995</v>
      </c>
      <c r="O3469" t="s">
        <v>995</v>
      </c>
      <c r="P3469" t="s">
        <v>995</v>
      </c>
      <c r="Q3469" t="s">
        <v>995</v>
      </c>
      <c r="R3469" t="s">
        <v>995</v>
      </c>
      <c r="S3469" t="s">
        <v>995</v>
      </c>
      <c r="T3469" t="s">
        <v>995</v>
      </c>
      <c r="U3469" t="s">
        <v>995</v>
      </c>
      <c r="V3469" t="s">
        <v>995</v>
      </c>
      <c r="W3469" t="s">
        <v>995</v>
      </c>
      <c r="X3469" t="s">
        <v>995</v>
      </c>
      <c r="Y3469" t="s">
        <v>995</v>
      </c>
      <c r="Z3469" t="s">
        <v>995</v>
      </c>
      <c r="AA3469" t="s">
        <v>995</v>
      </c>
      <c r="AB3469" t="s">
        <v>995</v>
      </c>
      <c r="AC3469" t="s">
        <v>995</v>
      </c>
      <c r="AD3469" t="s">
        <v>995</v>
      </c>
      <c r="AE3469" t="s">
        <v>995</v>
      </c>
      <c r="AF3469" t="s">
        <v>995</v>
      </c>
      <c r="AG3469" t="s">
        <v>995</v>
      </c>
      <c r="AH3469" t="s">
        <v>995</v>
      </c>
      <c r="AI3469" t="s">
        <v>995</v>
      </c>
      <c r="AJ3469" t="s">
        <v>995</v>
      </c>
      <c r="AK3469" t="s">
        <v>995</v>
      </c>
      <c r="AL3469" t="s">
        <v>995</v>
      </c>
      <c r="AM3469" t="s">
        <v>995</v>
      </c>
      <c r="AN3469" t="s">
        <v>995</v>
      </c>
      <c r="AO3469" t="s">
        <v>995</v>
      </c>
      <c r="AP3469" t="s">
        <v>995</v>
      </c>
      <c r="AQ3469" s="286" t="s">
        <v>855</v>
      </c>
    </row>
    <row r="3470" spans="1:47" x14ac:dyDescent="0.3">
      <c r="A3470" s="285">
        <v>122615</v>
      </c>
      <c r="B3470" s="286" t="s">
        <v>539</v>
      </c>
      <c r="C3470" t="s">
        <v>995</v>
      </c>
      <c r="D3470" t="s">
        <v>995</v>
      </c>
      <c r="E3470" t="s">
        <v>995</v>
      </c>
      <c r="F3470" t="s">
        <v>995</v>
      </c>
      <c r="G3470" t="s">
        <v>995</v>
      </c>
      <c r="H3470" t="s">
        <v>995</v>
      </c>
      <c r="I3470" t="s">
        <v>995</v>
      </c>
      <c r="J3470" t="s">
        <v>995</v>
      </c>
      <c r="K3470" t="s">
        <v>995</v>
      </c>
      <c r="L3470" t="s">
        <v>995</v>
      </c>
      <c r="M3470" t="s">
        <v>995</v>
      </c>
      <c r="N3470" t="s">
        <v>995</v>
      </c>
      <c r="O3470" t="s">
        <v>995</v>
      </c>
      <c r="P3470" t="s">
        <v>995</v>
      </c>
      <c r="Q3470" t="s">
        <v>995</v>
      </c>
      <c r="R3470" t="s">
        <v>995</v>
      </c>
      <c r="S3470" t="s">
        <v>995</v>
      </c>
      <c r="T3470" t="s">
        <v>995</v>
      </c>
      <c r="U3470" t="s">
        <v>995</v>
      </c>
      <c r="V3470" t="s">
        <v>995</v>
      </c>
      <c r="W3470" t="s">
        <v>995</v>
      </c>
      <c r="X3470" t="s">
        <v>995</v>
      </c>
      <c r="Y3470" t="s">
        <v>995</v>
      </c>
      <c r="Z3470" t="s">
        <v>995</v>
      </c>
      <c r="AA3470" t="s">
        <v>995</v>
      </c>
      <c r="AB3470" t="s">
        <v>995</v>
      </c>
      <c r="AC3470" t="s">
        <v>995</v>
      </c>
      <c r="AD3470" t="s">
        <v>995</v>
      </c>
      <c r="AE3470" t="s">
        <v>995</v>
      </c>
      <c r="AF3470" t="s">
        <v>995</v>
      </c>
      <c r="AG3470" t="s">
        <v>995</v>
      </c>
      <c r="AH3470" t="s">
        <v>995</v>
      </c>
      <c r="AI3470" t="s">
        <v>995</v>
      </c>
      <c r="AJ3470" t="s">
        <v>995</v>
      </c>
      <c r="AK3470" t="s">
        <v>995</v>
      </c>
      <c r="AL3470" t="s">
        <v>995</v>
      </c>
      <c r="AM3470" t="s">
        <v>995</v>
      </c>
      <c r="AN3470" t="s">
        <v>995</v>
      </c>
      <c r="AO3470" t="s">
        <v>995</v>
      </c>
      <c r="AP3470" t="s">
        <v>995</v>
      </c>
      <c r="AQ3470" s="286" t="s">
        <v>855</v>
      </c>
    </row>
    <row r="3471" spans="1:47" x14ac:dyDescent="0.3">
      <c r="A3471" s="285">
        <v>122616</v>
      </c>
      <c r="B3471" s="286" t="s">
        <v>540</v>
      </c>
      <c r="AQ3471" s="286" t="s">
        <v>394</v>
      </c>
    </row>
    <row r="3472" spans="1:47" ht="21.6" x14ac:dyDescent="0.3">
      <c r="A3472" s="285">
        <v>122617</v>
      </c>
      <c r="B3472" s="286" t="s">
        <v>61</v>
      </c>
      <c r="C3472" t="s">
        <v>226</v>
      </c>
      <c r="D3472" t="s">
        <v>226</v>
      </c>
      <c r="E3472" t="s">
        <v>226</v>
      </c>
      <c r="F3472" t="s">
        <v>226</v>
      </c>
      <c r="G3472" t="s">
        <v>226</v>
      </c>
      <c r="H3472" t="s">
        <v>226</v>
      </c>
      <c r="I3472" t="s">
        <v>226</v>
      </c>
      <c r="J3472" t="s">
        <v>226</v>
      </c>
      <c r="K3472" t="s">
        <v>226</v>
      </c>
      <c r="L3472" t="s">
        <v>226</v>
      </c>
      <c r="M3472" t="s">
        <v>226</v>
      </c>
      <c r="N3472" t="s">
        <v>226</v>
      </c>
      <c r="O3472" t="s">
        <v>226</v>
      </c>
      <c r="P3472" t="s">
        <v>226</v>
      </c>
      <c r="Q3472" t="s">
        <v>226</v>
      </c>
      <c r="R3472" t="s">
        <v>226</v>
      </c>
      <c r="S3472" t="s">
        <v>226</v>
      </c>
      <c r="T3472" t="s">
        <v>226</v>
      </c>
      <c r="U3472" t="s">
        <v>226</v>
      </c>
      <c r="V3472" t="s">
        <v>226</v>
      </c>
      <c r="W3472" t="s">
        <v>226</v>
      </c>
      <c r="X3472" t="s">
        <v>226</v>
      </c>
      <c r="Y3472" t="s">
        <v>226</v>
      </c>
      <c r="Z3472" t="s">
        <v>226</v>
      </c>
      <c r="AA3472" t="s">
        <v>224</v>
      </c>
      <c r="AB3472" t="s">
        <v>224</v>
      </c>
      <c r="AC3472" t="s">
        <v>226</v>
      </c>
      <c r="AD3472" t="s">
        <v>226</v>
      </c>
      <c r="AE3472" t="s">
        <v>224</v>
      </c>
      <c r="AF3472" t="s">
        <v>224</v>
      </c>
      <c r="AG3472" t="s">
        <v>226</v>
      </c>
      <c r="AH3472" t="s">
        <v>226</v>
      </c>
      <c r="AI3472" t="s">
        <v>226</v>
      </c>
      <c r="AJ3472" t="s">
        <v>226</v>
      </c>
      <c r="AK3472" t="s">
        <v>225</v>
      </c>
      <c r="AL3472" t="s">
        <v>226</v>
      </c>
      <c r="AM3472" t="s">
        <v>225</v>
      </c>
      <c r="AN3472" t="s">
        <v>226</v>
      </c>
      <c r="AO3472" t="s">
        <v>226</v>
      </c>
      <c r="AP3472" t="s">
        <v>225</v>
      </c>
      <c r="AQ3472" s="286" t="s">
        <v>394</v>
      </c>
      <c r="AR3472" s="305"/>
      <c r="AS3472" s="235"/>
    </row>
    <row r="3473" spans="1:47" ht="21.6" x14ac:dyDescent="0.3">
      <c r="A3473" s="285">
        <v>122618</v>
      </c>
      <c r="B3473" s="286" t="s">
        <v>538</v>
      </c>
      <c r="C3473" t="s">
        <v>224</v>
      </c>
      <c r="D3473" t="s">
        <v>226</v>
      </c>
      <c r="E3473" t="s">
        <v>224</v>
      </c>
      <c r="F3473" t="s">
        <v>224</v>
      </c>
      <c r="G3473" t="s">
        <v>224</v>
      </c>
      <c r="H3473" t="s">
        <v>226</v>
      </c>
      <c r="I3473" t="s">
        <v>224</v>
      </c>
      <c r="J3473" t="s">
        <v>226</v>
      </c>
      <c r="K3473" t="s">
        <v>224</v>
      </c>
      <c r="L3473" t="s">
        <v>224</v>
      </c>
      <c r="M3473" t="s">
        <v>226</v>
      </c>
      <c r="N3473" t="s">
        <v>224</v>
      </c>
      <c r="O3473" t="s">
        <v>226</v>
      </c>
      <c r="P3473" t="s">
        <v>224</v>
      </c>
      <c r="Q3473" t="s">
        <v>226</v>
      </c>
      <c r="R3473" t="s">
        <v>224</v>
      </c>
      <c r="S3473" t="s">
        <v>226</v>
      </c>
      <c r="T3473" t="s">
        <v>226</v>
      </c>
      <c r="U3473" t="s">
        <v>226</v>
      </c>
      <c r="V3473" t="s">
        <v>226</v>
      </c>
      <c r="W3473" t="s">
        <v>225</v>
      </c>
      <c r="X3473" t="s">
        <v>226</v>
      </c>
      <c r="Y3473" t="s">
        <v>225</v>
      </c>
      <c r="Z3473" t="s">
        <v>225</v>
      </c>
      <c r="AA3473" t="s">
        <v>226</v>
      </c>
      <c r="AB3473" t="s">
        <v>394</v>
      </c>
      <c r="AC3473" t="s">
        <v>394</v>
      </c>
      <c r="AD3473" t="s">
        <v>394</v>
      </c>
      <c r="AE3473" t="s">
        <v>394</v>
      </c>
      <c r="AF3473" t="s">
        <v>394</v>
      </c>
      <c r="AG3473" t="s">
        <v>394</v>
      </c>
      <c r="AH3473" t="s">
        <v>394</v>
      </c>
      <c r="AI3473" t="s">
        <v>394</v>
      </c>
      <c r="AJ3473" t="s">
        <v>394</v>
      </c>
      <c r="AK3473" t="s">
        <v>394</v>
      </c>
      <c r="AL3473" t="s">
        <v>394</v>
      </c>
      <c r="AM3473" t="s">
        <v>394</v>
      </c>
      <c r="AN3473" t="s">
        <v>394</v>
      </c>
      <c r="AO3473" t="s">
        <v>394</v>
      </c>
      <c r="AP3473" t="s">
        <v>394</v>
      </c>
      <c r="AQ3473" s="286" t="s">
        <v>394</v>
      </c>
      <c r="AR3473" s="305"/>
      <c r="AS3473" s="235"/>
    </row>
    <row r="3474" spans="1:47" x14ac:dyDescent="0.3">
      <c r="A3474" s="285">
        <v>122619</v>
      </c>
      <c r="B3474" s="286" t="s">
        <v>539</v>
      </c>
      <c r="C3474" t="s">
        <v>995</v>
      </c>
      <c r="D3474" t="s">
        <v>995</v>
      </c>
      <c r="E3474" t="s">
        <v>995</v>
      </c>
      <c r="F3474" t="s">
        <v>995</v>
      </c>
      <c r="G3474" t="s">
        <v>995</v>
      </c>
      <c r="H3474" t="s">
        <v>995</v>
      </c>
      <c r="I3474" t="s">
        <v>995</v>
      </c>
      <c r="J3474" t="s">
        <v>995</v>
      </c>
      <c r="K3474" t="s">
        <v>995</v>
      </c>
      <c r="L3474" t="s">
        <v>995</v>
      </c>
      <c r="M3474" t="s">
        <v>995</v>
      </c>
      <c r="N3474" t="s">
        <v>995</v>
      </c>
      <c r="O3474" t="s">
        <v>995</v>
      </c>
      <c r="P3474" t="s">
        <v>995</v>
      </c>
      <c r="Q3474" t="s">
        <v>995</v>
      </c>
      <c r="R3474" t="s">
        <v>995</v>
      </c>
      <c r="S3474" t="s">
        <v>995</v>
      </c>
      <c r="T3474" t="s">
        <v>995</v>
      </c>
      <c r="U3474" t="s">
        <v>995</v>
      </c>
      <c r="V3474" t="s">
        <v>995</v>
      </c>
      <c r="W3474" t="s">
        <v>995</v>
      </c>
      <c r="X3474" t="s">
        <v>995</v>
      </c>
      <c r="Y3474" t="s">
        <v>995</v>
      </c>
      <c r="Z3474" t="s">
        <v>995</v>
      </c>
      <c r="AA3474" t="s">
        <v>995</v>
      </c>
      <c r="AB3474" t="s">
        <v>995</v>
      </c>
      <c r="AC3474" t="s">
        <v>995</v>
      </c>
      <c r="AD3474" t="s">
        <v>995</v>
      </c>
      <c r="AE3474" t="s">
        <v>995</v>
      </c>
      <c r="AF3474" t="s">
        <v>995</v>
      </c>
      <c r="AG3474" t="s">
        <v>995</v>
      </c>
      <c r="AH3474" t="s">
        <v>995</v>
      </c>
      <c r="AI3474" t="s">
        <v>995</v>
      </c>
      <c r="AJ3474" t="s">
        <v>995</v>
      </c>
      <c r="AK3474" t="s">
        <v>995</v>
      </c>
      <c r="AL3474" t="s">
        <v>995</v>
      </c>
      <c r="AM3474" t="s">
        <v>995</v>
      </c>
      <c r="AN3474" t="s">
        <v>995</v>
      </c>
      <c r="AO3474" t="s">
        <v>995</v>
      </c>
      <c r="AP3474" t="s">
        <v>995</v>
      </c>
      <c r="AQ3474" s="286" t="s">
        <v>855</v>
      </c>
    </row>
    <row r="3475" spans="1:47" x14ac:dyDescent="0.3">
      <c r="A3475" s="285">
        <v>122620</v>
      </c>
      <c r="B3475" s="286" t="s">
        <v>539</v>
      </c>
      <c r="C3475" t="s">
        <v>995</v>
      </c>
      <c r="D3475" t="s">
        <v>995</v>
      </c>
      <c r="E3475" t="s">
        <v>995</v>
      </c>
      <c r="F3475" t="s">
        <v>995</v>
      </c>
      <c r="G3475" t="s">
        <v>995</v>
      </c>
      <c r="H3475" t="s">
        <v>995</v>
      </c>
      <c r="I3475" t="s">
        <v>995</v>
      </c>
      <c r="J3475" t="s">
        <v>995</v>
      </c>
      <c r="K3475" t="s">
        <v>995</v>
      </c>
      <c r="L3475" t="s">
        <v>995</v>
      </c>
      <c r="M3475" t="s">
        <v>995</v>
      </c>
      <c r="N3475" t="s">
        <v>995</v>
      </c>
      <c r="O3475" t="s">
        <v>995</v>
      </c>
      <c r="P3475" t="s">
        <v>995</v>
      </c>
      <c r="Q3475" t="s">
        <v>995</v>
      </c>
      <c r="R3475" t="s">
        <v>995</v>
      </c>
      <c r="S3475" t="s">
        <v>995</v>
      </c>
      <c r="T3475" t="s">
        <v>995</v>
      </c>
      <c r="U3475" t="s">
        <v>995</v>
      </c>
      <c r="V3475" t="s">
        <v>995</v>
      </c>
      <c r="W3475" t="s">
        <v>995</v>
      </c>
      <c r="X3475" t="s">
        <v>995</v>
      </c>
      <c r="Y3475" t="s">
        <v>995</v>
      </c>
      <c r="Z3475" t="s">
        <v>995</v>
      </c>
      <c r="AA3475" t="s">
        <v>995</v>
      </c>
      <c r="AB3475" t="s">
        <v>995</v>
      </c>
      <c r="AC3475" t="s">
        <v>995</v>
      </c>
      <c r="AD3475" t="s">
        <v>995</v>
      </c>
      <c r="AE3475" t="s">
        <v>995</v>
      </c>
      <c r="AF3475" t="s">
        <v>995</v>
      </c>
      <c r="AG3475" t="s">
        <v>995</v>
      </c>
      <c r="AH3475" t="s">
        <v>995</v>
      </c>
      <c r="AI3475" t="s">
        <v>995</v>
      </c>
      <c r="AJ3475" t="s">
        <v>995</v>
      </c>
      <c r="AK3475" t="s">
        <v>995</v>
      </c>
      <c r="AL3475" t="s">
        <v>995</v>
      </c>
      <c r="AM3475" t="s">
        <v>995</v>
      </c>
      <c r="AN3475" t="s">
        <v>995</v>
      </c>
      <c r="AO3475" t="s">
        <v>995</v>
      </c>
      <c r="AP3475" t="s">
        <v>995</v>
      </c>
      <c r="AQ3475" s="286" t="s">
        <v>855</v>
      </c>
    </row>
    <row r="3476" spans="1:47" ht="21.6" x14ac:dyDescent="0.65">
      <c r="A3476" s="285">
        <v>122621</v>
      </c>
      <c r="B3476" s="286" t="s">
        <v>538</v>
      </c>
      <c r="C3476" t="s">
        <v>226</v>
      </c>
      <c r="D3476" t="s">
        <v>226</v>
      </c>
      <c r="E3476" t="s">
        <v>226</v>
      </c>
      <c r="F3476" t="s">
        <v>226</v>
      </c>
      <c r="G3476" t="s">
        <v>224</v>
      </c>
      <c r="H3476" t="s">
        <v>226</v>
      </c>
      <c r="I3476" t="s">
        <v>226</v>
      </c>
      <c r="J3476" t="s">
        <v>226</v>
      </c>
      <c r="K3476" t="s">
        <v>226</v>
      </c>
      <c r="L3476" t="s">
        <v>226</v>
      </c>
      <c r="M3476" t="s">
        <v>224</v>
      </c>
      <c r="N3476" t="s">
        <v>225</v>
      </c>
      <c r="O3476" t="s">
        <v>226</v>
      </c>
      <c r="P3476" t="s">
        <v>224</v>
      </c>
      <c r="Q3476" t="s">
        <v>226</v>
      </c>
      <c r="R3476" t="s">
        <v>226</v>
      </c>
      <c r="S3476" t="s">
        <v>225</v>
      </c>
      <c r="T3476" t="s">
        <v>226</v>
      </c>
      <c r="U3476" t="s">
        <v>225</v>
      </c>
      <c r="V3476" t="s">
        <v>226</v>
      </c>
      <c r="W3476" t="s">
        <v>394</v>
      </c>
      <c r="X3476" t="s">
        <v>394</v>
      </c>
      <c r="Y3476" t="s">
        <v>394</v>
      </c>
      <c r="Z3476" t="s">
        <v>394</v>
      </c>
      <c r="AA3476" t="s">
        <v>394</v>
      </c>
      <c r="AB3476" t="s">
        <v>394</v>
      </c>
      <c r="AC3476" t="s">
        <v>394</v>
      </c>
      <c r="AD3476" t="s">
        <v>394</v>
      </c>
      <c r="AE3476" t="s">
        <v>394</v>
      </c>
      <c r="AF3476" t="s">
        <v>394</v>
      </c>
      <c r="AG3476" t="s">
        <v>394</v>
      </c>
      <c r="AH3476" t="s">
        <v>394</v>
      </c>
      <c r="AI3476" t="s">
        <v>394</v>
      </c>
      <c r="AJ3476" t="s">
        <v>394</v>
      </c>
      <c r="AK3476" t="s">
        <v>394</v>
      </c>
      <c r="AL3476" t="s">
        <v>394</v>
      </c>
      <c r="AM3476" t="s">
        <v>394</v>
      </c>
      <c r="AN3476" t="s">
        <v>394</v>
      </c>
      <c r="AO3476" t="s">
        <v>394</v>
      </c>
      <c r="AP3476" t="s">
        <v>394</v>
      </c>
      <c r="AQ3476" s="288"/>
      <c r="AR3476" s="304"/>
      <c r="AS3476" s="304"/>
      <c r="AU3476"/>
    </row>
    <row r="3477" spans="1:47" ht="28.8" x14ac:dyDescent="0.3">
      <c r="A3477" s="285">
        <v>122622</v>
      </c>
      <c r="B3477" s="286" t="s">
        <v>541</v>
      </c>
      <c r="C3477" t="s">
        <v>224</v>
      </c>
      <c r="D3477" t="s">
        <v>224</v>
      </c>
      <c r="E3477" t="s">
        <v>226</v>
      </c>
      <c r="F3477" t="s">
        <v>224</v>
      </c>
      <c r="G3477" t="s">
        <v>224</v>
      </c>
      <c r="H3477" t="s">
        <v>226</v>
      </c>
      <c r="I3477" t="s">
        <v>224</v>
      </c>
      <c r="J3477" t="s">
        <v>226</v>
      </c>
      <c r="K3477" t="s">
        <v>224</v>
      </c>
      <c r="L3477" t="s">
        <v>226</v>
      </c>
      <c r="M3477" t="s">
        <v>226</v>
      </c>
      <c r="N3477" t="s">
        <v>224</v>
      </c>
      <c r="O3477" t="s">
        <v>224</v>
      </c>
      <c r="P3477" t="s">
        <v>224</v>
      </c>
      <c r="Q3477" t="s">
        <v>224</v>
      </c>
      <c r="R3477" t="s">
        <v>226</v>
      </c>
      <c r="S3477" t="s">
        <v>226</v>
      </c>
      <c r="T3477" t="s">
        <v>224</v>
      </c>
      <c r="U3477" t="s">
        <v>224</v>
      </c>
      <c r="V3477" t="s">
        <v>224</v>
      </c>
      <c r="W3477" t="s">
        <v>225</v>
      </c>
      <c r="X3477" t="s">
        <v>225</v>
      </c>
      <c r="Y3477" t="s">
        <v>225</v>
      </c>
      <c r="Z3477" t="s">
        <v>225</v>
      </c>
      <c r="AA3477" t="s">
        <v>225</v>
      </c>
      <c r="AB3477" t="s">
        <v>394</v>
      </c>
      <c r="AC3477" t="s">
        <v>394</v>
      </c>
      <c r="AD3477" t="s">
        <v>394</v>
      </c>
      <c r="AE3477" t="s">
        <v>394</v>
      </c>
      <c r="AF3477" t="s">
        <v>394</v>
      </c>
      <c r="AG3477" t="s">
        <v>394</v>
      </c>
      <c r="AH3477" t="s">
        <v>394</v>
      </c>
      <c r="AI3477" t="s">
        <v>394</v>
      </c>
      <c r="AJ3477" t="s">
        <v>394</v>
      </c>
      <c r="AK3477" t="s">
        <v>394</v>
      </c>
      <c r="AL3477" t="s">
        <v>394</v>
      </c>
      <c r="AM3477" t="s">
        <v>394</v>
      </c>
      <c r="AN3477" t="s">
        <v>394</v>
      </c>
      <c r="AO3477" t="s">
        <v>394</v>
      </c>
      <c r="AP3477" t="s">
        <v>394</v>
      </c>
      <c r="AQ3477" s="286" t="s">
        <v>394</v>
      </c>
      <c r="AR3477" s="305"/>
      <c r="AS3477" s="235"/>
    </row>
    <row r="3478" spans="1:47" x14ac:dyDescent="0.3">
      <c r="A3478" s="285">
        <v>122623</v>
      </c>
      <c r="B3478" s="286" t="s">
        <v>539</v>
      </c>
      <c r="C3478" t="s">
        <v>995</v>
      </c>
      <c r="D3478" t="s">
        <v>995</v>
      </c>
      <c r="E3478" t="s">
        <v>995</v>
      </c>
      <c r="F3478" t="s">
        <v>995</v>
      </c>
      <c r="G3478" t="s">
        <v>995</v>
      </c>
      <c r="H3478" t="s">
        <v>995</v>
      </c>
      <c r="I3478" t="s">
        <v>995</v>
      </c>
      <c r="J3478" t="s">
        <v>995</v>
      </c>
      <c r="K3478" t="s">
        <v>995</v>
      </c>
      <c r="L3478" t="s">
        <v>995</v>
      </c>
      <c r="M3478" t="s">
        <v>995</v>
      </c>
      <c r="N3478" t="s">
        <v>995</v>
      </c>
      <c r="O3478" t="s">
        <v>995</v>
      </c>
      <c r="P3478" t="s">
        <v>995</v>
      </c>
      <c r="Q3478" t="s">
        <v>995</v>
      </c>
      <c r="R3478" t="s">
        <v>995</v>
      </c>
      <c r="S3478" t="s">
        <v>995</v>
      </c>
      <c r="T3478" t="s">
        <v>995</v>
      </c>
      <c r="U3478" t="s">
        <v>995</v>
      </c>
      <c r="V3478" t="s">
        <v>995</v>
      </c>
      <c r="W3478" t="s">
        <v>995</v>
      </c>
      <c r="X3478" t="s">
        <v>995</v>
      </c>
      <c r="Y3478" t="s">
        <v>995</v>
      </c>
      <c r="Z3478" t="s">
        <v>995</v>
      </c>
      <c r="AA3478" t="s">
        <v>995</v>
      </c>
      <c r="AB3478" t="s">
        <v>995</v>
      </c>
      <c r="AC3478" t="s">
        <v>995</v>
      </c>
      <c r="AD3478" t="s">
        <v>995</v>
      </c>
      <c r="AE3478" t="s">
        <v>995</v>
      </c>
      <c r="AF3478" t="s">
        <v>995</v>
      </c>
      <c r="AG3478" t="s">
        <v>995</v>
      </c>
      <c r="AH3478" t="s">
        <v>995</v>
      </c>
      <c r="AI3478" t="s">
        <v>995</v>
      </c>
      <c r="AJ3478" t="s">
        <v>995</v>
      </c>
      <c r="AK3478" t="s">
        <v>995</v>
      </c>
      <c r="AL3478" t="s">
        <v>995</v>
      </c>
      <c r="AM3478" t="s">
        <v>995</v>
      </c>
      <c r="AN3478" t="s">
        <v>995</v>
      </c>
      <c r="AO3478" t="s">
        <v>995</v>
      </c>
      <c r="AP3478" t="s">
        <v>995</v>
      </c>
      <c r="AQ3478" s="286" t="s">
        <v>855</v>
      </c>
    </row>
    <row r="3479" spans="1:47" ht="28.8" x14ac:dyDescent="0.3">
      <c r="A3479" s="285">
        <v>122624</v>
      </c>
      <c r="B3479" s="286" t="s">
        <v>67</v>
      </c>
      <c r="C3479" t="s">
        <v>226</v>
      </c>
      <c r="D3479" t="s">
        <v>226</v>
      </c>
      <c r="E3479" t="s">
        <v>226</v>
      </c>
      <c r="F3479" t="s">
        <v>226</v>
      </c>
      <c r="G3479" t="s">
        <v>226</v>
      </c>
      <c r="H3479" t="s">
        <v>226</v>
      </c>
      <c r="I3479" t="s">
        <v>226</v>
      </c>
      <c r="J3479" t="s">
        <v>226</v>
      </c>
      <c r="K3479" t="s">
        <v>226</v>
      </c>
      <c r="L3479" t="s">
        <v>224</v>
      </c>
      <c r="M3479" t="s">
        <v>226</v>
      </c>
      <c r="N3479" t="s">
        <v>226</v>
      </c>
      <c r="O3479" t="s">
        <v>226</v>
      </c>
      <c r="P3479" t="s">
        <v>226</v>
      </c>
      <c r="Q3479" t="s">
        <v>226</v>
      </c>
      <c r="R3479" t="s">
        <v>226</v>
      </c>
      <c r="S3479" t="s">
        <v>226</v>
      </c>
      <c r="T3479" t="s">
        <v>224</v>
      </c>
      <c r="U3479" t="s">
        <v>224</v>
      </c>
      <c r="V3479" t="s">
        <v>226</v>
      </c>
      <c r="W3479" t="s">
        <v>226</v>
      </c>
      <c r="X3479" t="s">
        <v>224</v>
      </c>
      <c r="Y3479" t="s">
        <v>224</v>
      </c>
      <c r="Z3479" t="s">
        <v>224</v>
      </c>
      <c r="AA3479" t="s">
        <v>224</v>
      </c>
      <c r="AB3479" t="s">
        <v>226</v>
      </c>
      <c r="AC3479" t="s">
        <v>225</v>
      </c>
      <c r="AD3479" t="s">
        <v>224</v>
      </c>
      <c r="AE3479" t="s">
        <v>226</v>
      </c>
      <c r="AF3479" t="s">
        <v>225</v>
      </c>
      <c r="AG3479" t="s">
        <v>225</v>
      </c>
      <c r="AH3479" t="s">
        <v>225</v>
      </c>
      <c r="AI3479" t="s">
        <v>225</v>
      </c>
      <c r="AJ3479" t="s">
        <v>225</v>
      </c>
      <c r="AK3479" t="s">
        <v>225</v>
      </c>
      <c r="AL3479" t="s">
        <v>394</v>
      </c>
      <c r="AM3479" t="s">
        <v>394</v>
      </c>
      <c r="AN3479" t="s">
        <v>394</v>
      </c>
      <c r="AO3479" t="s">
        <v>394</v>
      </c>
      <c r="AP3479" t="s">
        <v>394</v>
      </c>
      <c r="AQ3479" s="286" t="s">
        <v>394</v>
      </c>
      <c r="AR3479" s="305"/>
      <c r="AS3479" s="235"/>
    </row>
    <row r="3480" spans="1:47" x14ac:dyDescent="0.3">
      <c r="A3480" s="285">
        <v>122625</v>
      </c>
      <c r="B3480" s="286" t="s">
        <v>539</v>
      </c>
      <c r="C3480" t="s">
        <v>995</v>
      </c>
      <c r="D3480" t="s">
        <v>995</v>
      </c>
      <c r="E3480" t="s">
        <v>995</v>
      </c>
      <c r="F3480" t="s">
        <v>995</v>
      </c>
      <c r="G3480" t="s">
        <v>995</v>
      </c>
      <c r="H3480" t="s">
        <v>995</v>
      </c>
      <c r="I3480" t="s">
        <v>995</v>
      </c>
      <c r="J3480" t="s">
        <v>995</v>
      </c>
      <c r="K3480" t="s">
        <v>995</v>
      </c>
      <c r="L3480" t="s">
        <v>995</v>
      </c>
      <c r="M3480" t="s">
        <v>995</v>
      </c>
      <c r="N3480" t="s">
        <v>995</v>
      </c>
      <c r="O3480" t="s">
        <v>995</v>
      </c>
      <c r="P3480" t="s">
        <v>995</v>
      </c>
      <c r="Q3480" t="s">
        <v>995</v>
      </c>
      <c r="R3480" t="s">
        <v>995</v>
      </c>
      <c r="S3480" t="s">
        <v>995</v>
      </c>
      <c r="T3480" t="s">
        <v>995</v>
      </c>
      <c r="U3480" t="s">
        <v>995</v>
      </c>
      <c r="V3480" t="s">
        <v>995</v>
      </c>
      <c r="W3480" t="s">
        <v>995</v>
      </c>
      <c r="X3480" t="s">
        <v>995</v>
      </c>
      <c r="Y3480" t="s">
        <v>995</v>
      </c>
      <c r="Z3480" t="s">
        <v>995</v>
      </c>
      <c r="AA3480" t="s">
        <v>995</v>
      </c>
      <c r="AB3480" t="s">
        <v>995</v>
      </c>
      <c r="AC3480" t="s">
        <v>995</v>
      </c>
      <c r="AD3480" t="s">
        <v>995</v>
      </c>
      <c r="AE3480" t="s">
        <v>995</v>
      </c>
      <c r="AF3480" t="s">
        <v>995</v>
      </c>
      <c r="AG3480" t="s">
        <v>995</v>
      </c>
      <c r="AH3480" t="s">
        <v>995</v>
      </c>
      <c r="AI3480" t="s">
        <v>995</v>
      </c>
      <c r="AJ3480" t="s">
        <v>995</v>
      </c>
      <c r="AK3480" t="s">
        <v>995</v>
      </c>
      <c r="AL3480" t="s">
        <v>995</v>
      </c>
      <c r="AM3480" t="s">
        <v>995</v>
      </c>
      <c r="AN3480" t="s">
        <v>995</v>
      </c>
      <c r="AO3480" t="s">
        <v>995</v>
      </c>
      <c r="AP3480" t="s">
        <v>995</v>
      </c>
      <c r="AQ3480" s="286" t="s">
        <v>855</v>
      </c>
    </row>
    <row r="3481" spans="1:47" ht="28.8" x14ac:dyDescent="0.3">
      <c r="A3481" s="285">
        <v>122626</v>
      </c>
      <c r="B3481" s="286" t="s">
        <v>67</v>
      </c>
      <c r="C3481" t="s">
        <v>226</v>
      </c>
      <c r="D3481" t="s">
        <v>226</v>
      </c>
      <c r="E3481" t="s">
        <v>226</v>
      </c>
      <c r="F3481" t="s">
        <v>226</v>
      </c>
      <c r="G3481" t="s">
        <v>226</v>
      </c>
      <c r="H3481" t="s">
        <v>226</v>
      </c>
      <c r="I3481" t="s">
        <v>226</v>
      </c>
      <c r="J3481" t="s">
        <v>226</v>
      </c>
      <c r="K3481" t="s">
        <v>226</v>
      </c>
      <c r="L3481" t="s">
        <v>226</v>
      </c>
      <c r="M3481" t="s">
        <v>224</v>
      </c>
      <c r="N3481" t="s">
        <v>226</v>
      </c>
      <c r="O3481" t="s">
        <v>226</v>
      </c>
      <c r="P3481" t="s">
        <v>226</v>
      </c>
      <c r="Q3481" t="s">
        <v>226</v>
      </c>
      <c r="R3481" t="s">
        <v>226</v>
      </c>
      <c r="S3481" t="s">
        <v>226</v>
      </c>
      <c r="T3481" t="s">
        <v>226</v>
      </c>
      <c r="U3481" t="s">
        <v>226</v>
      </c>
      <c r="V3481" t="s">
        <v>226</v>
      </c>
      <c r="W3481" t="s">
        <v>226</v>
      </c>
      <c r="X3481" t="s">
        <v>226</v>
      </c>
      <c r="Y3481" t="s">
        <v>226</v>
      </c>
      <c r="Z3481" t="s">
        <v>226</v>
      </c>
      <c r="AA3481" t="s">
        <v>224</v>
      </c>
      <c r="AB3481" t="s">
        <v>226</v>
      </c>
      <c r="AC3481" t="s">
        <v>226</v>
      </c>
      <c r="AD3481" t="s">
        <v>226</v>
      </c>
      <c r="AE3481" t="s">
        <v>226</v>
      </c>
      <c r="AF3481" t="s">
        <v>224</v>
      </c>
      <c r="AG3481" t="s">
        <v>225</v>
      </c>
      <c r="AH3481" t="s">
        <v>225</v>
      </c>
      <c r="AI3481" t="s">
        <v>225</v>
      </c>
      <c r="AJ3481" t="s">
        <v>225</v>
      </c>
      <c r="AK3481" t="s">
        <v>225</v>
      </c>
      <c r="AL3481" t="s">
        <v>394</v>
      </c>
      <c r="AM3481" t="s">
        <v>394</v>
      </c>
      <c r="AN3481" t="s">
        <v>394</v>
      </c>
      <c r="AO3481" t="s">
        <v>394</v>
      </c>
      <c r="AP3481" t="s">
        <v>394</v>
      </c>
      <c r="AQ3481" s="286" t="s">
        <v>394</v>
      </c>
      <c r="AR3481" s="305"/>
      <c r="AS3481" s="235"/>
      <c r="AU3481"/>
    </row>
    <row r="3482" spans="1:47" x14ac:dyDescent="0.3">
      <c r="A3482" s="285">
        <v>122627</v>
      </c>
      <c r="B3482" s="286" t="s">
        <v>539</v>
      </c>
      <c r="C3482" t="s">
        <v>995</v>
      </c>
      <c r="D3482" t="s">
        <v>995</v>
      </c>
      <c r="E3482" t="s">
        <v>995</v>
      </c>
      <c r="F3482" t="s">
        <v>995</v>
      </c>
      <c r="G3482" t="s">
        <v>995</v>
      </c>
      <c r="H3482" t="s">
        <v>995</v>
      </c>
      <c r="I3482" t="s">
        <v>995</v>
      </c>
      <c r="J3482" t="s">
        <v>995</v>
      </c>
      <c r="K3482" t="s">
        <v>995</v>
      </c>
      <c r="L3482" t="s">
        <v>995</v>
      </c>
      <c r="M3482" t="s">
        <v>995</v>
      </c>
      <c r="N3482" t="s">
        <v>995</v>
      </c>
      <c r="O3482" t="s">
        <v>995</v>
      </c>
      <c r="P3482" t="s">
        <v>995</v>
      </c>
      <c r="Q3482" t="s">
        <v>995</v>
      </c>
      <c r="R3482" t="s">
        <v>995</v>
      </c>
      <c r="S3482" t="s">
        <v>995</v>
      </c>
      <c r="T3482" t="s">
        <v>995</v>
      </c>
      <c r="U3482" t="s">
        <v>995</v>
      </c>
      <c r="V3482" t="s">
        <v>995</v>
      </c>
      <c r="W3482" t="s">
        <v>995</v>
      </c>
      <c r="X3482" t="s">
        <v>995</v>
      </c>
      <c r="Y3482" t="s">
        <v>995</v>
      </c>
      <c r="Z3482" t="s">
        <v>995</v>
      </c>
      <c r="AA3482" t="s">
        <v>995</v>
      </c>
      <c r="AB3482" t="s">
        <v>995</v>
      </c>
      <c r="AC3482" t="s">
        <v>995</v>
      </c>
      <c r="AD3482" t="s">
        <v>995</v>
      </c>
      <c r="AE3482" t="s">
        <v>995</v>
      </c>
      <c r="AF3482" t="s">
        <v>995</v>
      </c>
      <c r="AG3482" t="s">
        <v>995</v>
      </c>
      <c r="AH3482" t="s">
        <v>995</v>
      </c>
      <c r="AI3482" t="s">
        <v>995</v>
      </c>
      <c r="AJ3482" t="s">
        <v>995</v>
      </c>
      <c r="AK3482" t="s">
        <v>995</v>
      </c>
      <c r="AL3482" t="s">
        <v>995</v>
      </c>
      <c r="AM3482" t="s">
        <v>995</v>
      </c>
      <c r="AN3482" t="s">
        <v>995</v>
      </c>
      <c r="AO3482" t="s">
        <v>995</v>
      </c>
      <c r="AP3482" t="s">
        <v>995</v>
      </c>
      <c r="AQ3482" s="286" t="s">
        <v>855</v>
      </c>
    </row>
    <row r="3483" spans="1:47" x14ac:dyDescent="0.3">
      <c r="A3483" s="285">
        <v>122628</v>
      </c>
      <c r="B3483" s="286" t="s">
        <v>539</v>
      </c>
      <c r="C3483" t="s">
        <v>995</v>
      </c>
      <c r="D3483" t="s">
        <v>995</v>
      </c>
      <c r="E3483" t="s">
        <v>995</v>
      </c>
      <c r="F3483" t="s">
        <v>995</v>
      </c>
      <c r="G3483" t="s">
        <v>995</v>
      </c>
      <c r="H3483" t="s">
        <v>995</v>
      </c>
      <c r="I3483" t="s">
        <v>995</v>
      </c>
      <c r="J3483" t="s">
        <v>995</v>
      </c>
      <c r="K3483" t="s">
        <v>995</v>
      </c>
      <c r="L3483" t="s">
        <v>995</v>
      </c>
      <c r="M3483" t="s">
        <v>995</v>
      </c>
      <c r="N3483" t="s">
        <v>995</v>
      </c>
      <c r="O3483" t="s">
        <v>995</v>
      </c>
      <c r="P3483" t="s">
        <v>995</v>
      </c>
      <c r="Q3483" t="s">
        <v>995</v>
      </c>
      <c r="R3483" t="s">
        <v>995</v>
      </c>
      <c r="S3483" t="s">
        <v>995</v>
      </c>
      <c r="T3483" t="s">
        <v>995</v>
      </c>
      <c r="U3483" t="s">
        <v>995</v>
      </c>
      <c r="V3483" t="s">
        <v>995</v>
      </c>
      <c r="W3483" t="s">
        <v>995</v>
      </c>
      <c r="X3483" t="s">
        <v>995</v>
      </c>
      <c r="Y3483" t="s">
        <v>995</v>
      </c>
      <c r="Z3483" t="s">
        <v>995</v>
      </c>
      <c r="AA3483" t="s">
        <v>995</v>
      </c>
      <c r="AB3483" t="s">
        <v>995</v>
      </c>
      <c r="AC3483" t="s">
        <v>995</v>
      </c>
      <c r="AD3483" t="s">
        <v>995</v>
      </c>
      <c r="AE3483" t="s">
        <v>995</v>
      </c>
      <c r="AF3483" t="s">
        <v>995</v>
      </c>
      <c r="AG3483" t="s">
        <v>995</v>
      </c>
      <c r="AH3483" t="s">
        <v>995</v>
      </c>
      <c r="AI3483" t="s">
        <v>995</v>
      </c>
      <c r="AJ3483" t="s">
        <v>995</v>
      </c>
      <c r="AK3483" t="s">
        <v>995</v>
      </c>
      <c r="AL3483" t="s">
        <v>995</v>
      </c>
      <c r="AM3483" t="s">
        <v>995</v>
      </c>
      <c r="AN3483" t="s">
        <v>995</v>
      </c>
      <c r="AO3483" t="s">
        <v>995</v>
      </c>
      <c r="AP3483" t="s">
        <v>995</v>
      </c>
      <c r="AQ3483" s="286" t="s">
        <v>855</v>
      </c>
    </row>
    <row r="3484" spans="1:47" x14ac:dyDescent="0.3">
      <c r="A3484" s="285">
        <v>122629</v>
      </c>
      <c r="B3484" s="286" t="s">
        <v>538</v>
      </c>
      <c r="C3484" t="s">
        <v>224</v>
      </c>
      <c r="D3484" t="s">
        <v>226</v>
      </c>
      <c r="E3484" t="s">
        <v>224</v>
      </c>
      <c r="F3484" t="s">
        <v>226</v>
      </c>
      <c r="G3484" t="s">
        <v>226</v>
      </c>
      <c r="H3484" t="s">
        <v>226</v>
      </c>
      <c r="I3484" t="s">
        <v>225</v>
      </c>
      <c r="J3484" t="s">
        <v>226</v>
      </c>
      <c r="K3484" t="s">
        <v>226</v>
      </c>
      <c r="L3484" t="s">
        <v>226</v>
      </c>
      <c r="M3484" t="s">
        <v>226</v>
      </c>
      <c r="N3484" t="s">
        <v>226</v>
      </c>
      <c r="O3484" t="s">
        <v>224</v>
      </c>
      <c r="P3484" t="s">
        <v>224</v>
      </c>
      <c r="Q3484" t="s">
        <v>226</v>
      </c>
      <c r="R3484" t="s">
        <v>225</v>
      </c>
      <c r="S3484" t="s">
        <v>226</v>
      </c>
      <c r="T3484" t="s">
        <v>225</v>
      </c>
      <c r="U3484" t="s">
        <v>226</v>
      </c>
      <c r="V3484" t="s">
        <v>226</v>
      </c>
      <c r="W3484" t="s">
        <v>394</v>
      </c>
      <c r="X3484" t="s">
        <v>394</v>
      </c>
      <c r="Y3484" t="s">
        <v>394</v>
      </c>
      <c r="Z3484" t="s">
        <v>394</v>
      </c>
      <c r="AA3484" t="s">
        <v>394</v>
      </c>
      <c r="AB3484" t="s">
        <v>394</v>
      </c>
      <c r="AC3484" t="s">
        <v>394</v>
      </c>
      <c r="AD3484" t="s">
        <v>394</v>
      </c>
      <c r="AE3484" t="s">
        <v>394</v>
      </c>
      <c r="AF3484" t="s">
        <v>394</v>
      </c>
      <c r="AG3484" t="s">
        <v>394</v>
      </c>
      <c r="AH3484" t="s">
        <v>394</v>
      </c>
      <c r="AI3484" t="s">
        <v>394</v>
      </c>
      <c r="AJ3484" t="s">
        <v>394</v>
      </c>
      <c r="AK3484" t="s">
        <v>394</v>
      </c>
      <c r="AL3484" t="s">
        <v>394</v>
      </c>
      <c r="AM3484" t="s">
        <v>394</v>
      </c>
      <c r="AN3484" t="s">
        <v>394</v>
      </c>
      <c r="AO3484" t="s">
        <v>394</v>
      </c>
      <c r="AP3484" t="s">
        <v>394</v>
      </c>
      <c r="AQ3484" s="289"/>
      <c r="AR3484" s="304"/>
      <c r="AS3484" s="304"/>
      <c r="AU3484"/>
    </row>
    <row r="3485" spans="1:47" ht="28.8" x14ac:dyDescent="0.3">
      <c r="A3485" s="285">
        <v>122630</v>
      </c>
      <c r="B3485" s="286" t="s">
        <v>541</v>
      </c>
      <c r="C3485" t="s">
        <v>226</v>
      </c>
      <c r="D3485" t="s">
        <v>226</v>
      </c>
      <c r="E3485" t="s">
        <v>224</v>
      </c>
      <c r="F3485" t="s">
        <v>226</v>
      </c>
      <c r="G3485" t="s">
        <v>226</v>
      </c>
      <c r="H3485" t="s">
        <v>224</v>
      </c>
      <c r="I3485" t="s">
        <v>224</v>
      </c>
      <c r="J3485" t="s">
        <v>226</v>
      </c>
      <c r="K3485" t="s">
        <v>226</v>
      </c>
      <c r="L3485" t="s">
        <v>226</v>
      </c>
      <c r="M3485" t="s">
        <v>226</v>
      </c>
      <c r="N3485" t="s">
        <v>226</v>
      </c>
      <c r="O3485" t="s">
        <v>225</v>
      </c>
      <c r="P3485" t="s">
        <v>224</v>
      </c>
      <c r="Q3485" t="s">
        <v>224</v>
      </c>
      <c r="R3485" t="s">
        <v>224</v>
      </c>
      <c r="S3485" t="s">
        <v>224</v>
      </c>
      <c r="T3485" t="s">
        <v>226</v>
      </c>
      <c r="U3485" t="s">
        <v>224</v>
      </c>
      <c r="V3485" t="s">
        <v>224</v>
      </c>
      <c r="W3485" t="s">
        <v>225</v>
      </c>
      <c r="X3485" t="s">
        <v>225</v>
      </c>
      <c r="Y3485" t="s">
        <v>225</v>
      </c>
      <c r="Z3485" t="s">
        <v>225</v>
      </c>
      <c r="AA3485" t="s">
        <v>225</v>
      </c>
      <c r="AB3485" t="s">
        <v>394</v>
      </c>
      <c r="AC3485" t="s">
        <v>394</v>
      </c>
      <c r="AD3485" t="s">
        <v>394</v>
      </c>
      <c r="AE3485" t="s">
        <v>394</v>
      </c>
      <c r="AF3485" t="s">
        <v>394</v>
      </c>
      <c r="AG3485" t="s">
        <v>394</v>
      </c>
      <c r="AH3485" t="s">
        <v>394</v>
      </c>
      <c r="AI3485" t="s">
        <v>394</v>
      </c>
      <c r="AJ3485" t="s">
        <v>394</v>
      </c>
      <c r="AK3485" t="s">
        <v>394</v>
      </c>
      <c r="AL3485" t="s">
        <v>394</v>
      </c>
      <c r="AM3485" t="s">
        <v>394</v>
      </c>
      <c r="AN3485" t="s">
        <v>394</v>
      </c>
      <c r="AO3485" t="s">
        <v>394</v>
      </c>
      <c r="AP3485" t="s">
        <v>394</v>
      </c>
      <c r="AQ3485" s="286" t="s">
        <v>394</v>
      </c>
      <c r="AR3485" s="305"/>
      <c r="AS3485" s="235"/>
      <c r="AU3485"/>
    </row>
    <row r="3486" spans="1:47" x14ac:dyDescent="0.3">
      <c r="A3486" s="285">
        <v>122631</v>
      </c>
      <c r="B3486" s="286" t="s">
        <v>539</v>
      </c>
      <c r="C3486" t="s">
        <v>995</v>
      </c>
      <c r="D3486" t="s">
        <v>995</v>
      </c>
      <c r="E3486" t="s">
        <v>995</v>
      </c>
      <c r="F3486" t="s">
        <v>995</v>
      </c>
      <c r="G3486" t="s">
        <v>995</v>
      </c>
      <c r="H3486" t="s">
        <v>995</v>
      </c>
      <c r="I3486" t="s">
        <v>995</v>
      </c>
      <c r="J3486" t="s">
        <v>995</v>
      </c>
      <c r="K3486" t="s">
        <v>995</v>
      </c>
      <c r="L3486" t="s">
        <v>995</v>
      </c>
      <c r="M3486" t="s">
        <v>995</v>
      </c>
      <c r="N3486" t="s">
        <v>995</v>
      </c>
      <c r="O3486" t="s">
        <v>995</v>
      </c>
      <c r="P3486" t="s">
        <v>995</v>
      </c>
      <c r="Q3486" t="s">
        <v>995</v>
      </c>
      <c r="R3486" t="s">
        <v>995</v>
      </c>
      <c r="S3486" t="s">
        <v>995</v>
      </c>
      <c r="T3486" t="s">
        <v>995</v>
      </c>
      <c r="U3486" t="s">
        <v>995</v>
      </c>
      <c r="V3486" t="s">
        <v>995</v>
      </c>
      <c r="W3486" t="s">
        <v>995</v>
      </c>
      <c r="X3486" t="s">
        <v>995</v>
      </c>
      <c r="Y3486" t="s">
        <v>995</v>
      </c>
      <c r="Z3486" t="s">
        <v>995</v>
      </c>
      <c r="AA3486" t="s">
        <v>995</v>
      </c>
      <c r="AB3486" t="s">
        <v>995</v>
      </c>
      <c r="AC3486" t="s">
        <v>995</v>
      </c>
      <c r="AD3486" t="s">
        <v>995</v>
      </c>
      <c r="AE3486" t="s">
        <v>995</v>
      </c>
      <c r="AF3486" t="s">
        <v>995</v>
      </c>
      <c r="AG3486" t="s">
        <v>995</v>
      </c>
      <c r="AH3486" t="s">
        <v>995</v>
      </c>
      <c r="AI3486" t="s">
        <v>995</v>
      </c>
      <c r="AJ3486" t="s">
        <v>995</v>
      </c>
      <c r="AK3486" t="s">
        <v>995</v>
      </c>
      <c r="AL3486" t="s">
        <v>995</v>
      </c>
      <c r="AM3486" t="s">
        <v>995</v>
      </c>
      <c r="AN3486" t="s">
        <v>995</v>
      </c>
      <c r="AO3486" t="s">
        <v>995</v>
      </c>
      <c r="AP3486" t="s">
        <v>995</v>
      </c>
      <c r="AQ3486" s="286" t="s">
        <v>855</v>
      </c>
    </row>
    <row r="3487" spans="1:47" ht="21.6" x14ac:dyDescent="0.3">
      <c r="A3487" s="285">
        <v>122632</v>
      </c>
      <c r="B3487" s="286" t="s">
        <v>538</v>
      </c>
      <c r="C3487" t="s">
        <v>226</v>
      </c>
      <c r="D3487" t="s">
        <v>224</v>
      </c>
      <c r="E3487" t="s">
        <v>224</v>
      </c>
      <c r="F3487" t="s">
        <v>226</v>
      </c>
      <c r="G3487" t="s">
        <v>226</v>
      </c>
      <c r="H3487" t="s">
        <v>224</v>
      </c>
      <c r="I3487" t="s">
        <v>224</v>
      </c>
      <c r="J3487" t="s">
        <v>226</v>
      </c>
      <c r="K3487" t="s">
        <v>224</v>
      </c>
      <c r="L3487" t="s">
        <v>226</v>
      </c>
      <c r="M3487" t="s">
        <v>224</v>
      </c>
      <c r="N3487" t="s">
        <v>226</v>
      </c>
      <c r="O3487" t="s">
        <v>226</v>
      </c>
      <c r="P3487" t="s">
        <v>224</v>
      </c>
      <c r="Q3487" t="s">
        <v>226</v>
      </c>
      <c r="R3487" t="s">
        <v>224</v>
      </c>
      <c r="S3487" t="s">
        <v>224</v>
      </c>
      <c r="T3487" t="s">
        <v>224</v>
      </c>
      <c r="U3487" t="s">
        <v>224</v>
      </c>
      <c r="V3487" t="s">
        <v>224</v>
      </c>
      <c r="W3487" t="s">
        <v>226</v>
      </c>
      <c r="X3487" t="s">
        <v>224</v>
      </c>
      <c r="Y3487" t="s">
        <v>224</v>
      </c>
      <c r="Z3487" t="s">
        <v>226</v>
      </c>
      <c r="AA3487" t="s">
        <v>224</v>
      </c>
      <c r="AB3487" t="s">
        <v>225</v>
      </c>
      <c r="AC3487" t="s">
        <v>225</v>
      </c>
      <c r="AD3487" t="s">
        <v>225</v>
      </c>
      <c r="AE3487" t="s">
        <v>225</v>
      </c>
      <c r="AF3487" t="s">
        <v>225</v>
      </c>
      <c r="AG3487" t="s">
        <v>394</v>
      </c>
      <c r="AH3487" t="s">
        <v>394</v>
      </c>
      <c r="AI3487" t="s">
        <v>394</v>
      </c>
      <c r="AJ3487" t="s">
        <v>394</v>
      </c>
      <c r="AK3487" t="s">
        <v>394</v>
      </c>
      <c r="AL3487" t="s">
        <v>394</v>
      </c>
      <c r="AM3487" t="s">
        <v>394</v>
      </c>
      <c r="AN3487" t="s">
        <v>394</v>
      </c>
      <c r="AO3487" t="s">
        <v>394</v>
      </c>
      <c r="AP3487" t="s">
        <v>394</v>
      </c>
      <c r="AQ3487" s="286" t="s">
        <v>394</v>
      </c>
      <c r="AR3487" s="305"/>
      <c r="AS3487" s="235"/>
      <c r="AU3487"/>
    </row>
    <row r="3488" spans="1:47" x14ac:dyDescent="0.3">
      <c r="A3488" s="285">
        <v>122633</v>
      </c>
      <c r="B3488" s="286" t="s">
        <v>539</v>
      </c>
      <c r="C3488" t="s">
        <v>995</v>
      </c>
      <c r="D3488" t="s">
        <v>995</v>
      </c>
      <c r="E3488" t="s">
        <v>995</v>
      </c>
      <c r="F3488" t="s">
        <v>995</v>
      </c>
      <c r="G3488" t="s">
        <v>995</v>
      </c>
      <c r="H3488" t="s">
        <v>995</v>
      </c>
      <c r="I3488" t="s">
        <v>995</v>
      </c>
      <c r="J3488" t="s">
        <v>995</v>
      </c>
      <c r="K3488" t="s">
        <v>995</v>
      </c>
      <c r="L3488" t="s">
        <v>995</v>
      </c>
      <c r="M3488" t="s">
        <v>995</v>
      </c>
      <c r="N3488" t="s">
        <v>995</v>
      </c>
      <c r="O3488" t="s">
        <v>995</v>
      </c>
      <c r="P3488" t="s">
        <v>995</v>
      </c>
      <c r="Q3488" t="s">
        <v>995</v>
      </c>
      <c r="R3488" t="s">
        <v>995</v>
      </c>
      <c r="S3488" t="s">
        <v>995</v>
      </c>
      <c r="T3488" t="s">
        <v>995</v>
      </c>
      <c r="U3488" t="s">
        <v>995</v>
      </c>
      <c r="V3488" t="s">
        <v>995</v>
      </c>
      <c r="W3488" t="s">
        <v>995</v>
      </c>
      <c r="X3488" t="s">
        <v>995</v>
      </c>
      <c r="Y3488" t="s">
        <v>995</v>
      </c>
      <c r="Z3488" t="s">
        <v>995</v>
      </c>
      <c r="AA3488" t="s">
        <v>995</v>
      </c>
      <c r="AB3488" t="s">
        <v>995</v>
      </c>
      <c r="AC3488" t="s">
        <v>995</v>
      </c>
      <c r="AD3488" t="s">
        <v>995</v>
      </c>
      <c r="AE3488" t="s">
        <v>995</v>
      </c>
      <c r="AF3488" t="s">
        <v>995</v>
      </c>
      <c r="AG3488" t="s">
        <v>995</v>
      </c>
      <c r="AH3488" t="s">
        <v>995</v>
      </c>
      <c r="AI3488" t="s">
        <v>995</v>
      </c>
      <c r="AJ3488" t="s">
        <v>995</v>
      </c>
      <c r="AK3488" t="s">
        <v>995</v>
      </c>
      <c r="AL3488" t="s">
        <v>995</v>
      </c>
      <c r="AM3488" t="s">
        <v>995</v>
      </c>
      <c r="AN3488" t="s">
        <v>995</v>
      </c>
      <c r="AO3488" t="s">
        <v>995</v>
      </c>
      <c r="AP3488" t="s">
        <v>995</v>
      </c>
      <c r="AQ3488" s="286" t="s">
        <v>855</v>
      </c>
    </row>
    <row r="3489" spans="1:47" x14ac:dyDescent="0.3">
      <c r="A3489" s="285">
        <v>122636</v>
      </c>
      <c r="B3489" s="286" t="s">
        <v>539</v>
      </c>
      <c r="C3489" t="s">
        <v>995</v>
      </c>
      <c r="D3489" t="s">
        <v>995</v>
      </c>
      <c r="E3489" t="s">
        <v>995</v>
      </c>
      <c r="F3489" t="s">
        <v>995</v>
      </c>
      <c r="G3489" t="s">
        <v>995</v>
      </c>
      <c r="H3489" t="s">
        <v>995</v>
      </c>
      <c r="I3489" t="s">
        <v>995</v>
      </c>
      <c r="J3489" t="s">
        <v>995</v>
      </c>
      <c r="K3489" t="s">
        <v>995</v>
      </c>
      <c r="L3489" t="s">
        <v>995</v>
      </c>
      <c r="M3489" t="s">
        <v>995</v>
      </c>
      <c r="N3489" t="s">
        <v>995</v>
      </c>
      <c r="O3489" t="s">
        <v>995</v>
      </c>
      <c r="P3489" t="s">
        <v>995</v>
      </c>
      <c r="Q3489" t="s">
        <v>995</v>
      </c>
      <c r="R3489" t="s">
        <v>995</v>
      </c>
      <c r="S3489" t="s">
        <v>995</v>
      </c>
      <c r="T3489" t="s">
        <v>995</v>
      </c>
      <c r="U3489" t="s">
        <v>995</v>
      </c>
      <c r="V3489" t="s">
        <v>995</v>
      </c>
      <c r="W3489" t="s">
        <v>995</v>
      </c>
      <c r="X3489" t="s">
        <v>995</v>
      </c>
      <c r="Y3489" t="s">
        <v>995</v>
      </c>
      <c r="Z3489" t="s">
        <v>995</v>
      </c>
      <c r="AA3489" t="s">
        <v>995</v>
      </c>
      <c r="AB3489" t="s">
        <v>995</v>
      </c>
      <c r="AC3489" t="s">
        <v>995</v>
      </c>
      <c r="AD3489" t="s">
        <v>995</v>
      </c>
      <c r="AE3489" t="s">
        <v>995</v>
      </c>
      <c r="AF3489" t="s">
        <v>995</v>
      </c>
      <c r="AG3489" t="s">
        <v>995</v>
      </c>
      <c r="AH3489" t="s">
        <v>995</v>
      </c>
      <c r="AI3489" t="s">
        <v>995</v>
      </c>
      <c r="AJ3489" t="s">
        <v>995</v>
      </c>
      <c r="AK3489" t="s">
        <v>995</v>
      </c>
      <c r="AL3489" t="s">
        <v>995</v>
      </c>
      <c r="AM3489" t="s">
        <v>995</v>
      </c>
      <c r="AN3489" t="s">
        <v>995</v>
      </c>
      <c r="AO3489" t="s">
        <v>995</v>
      </c>
      <c r="AP3489" t="s">
        <v>995</v>
      </c>
      <c r="AQ3489" s="286" t="s">
        <v>855</v>
      </c>
    </row>
    <row r="3490" spans="1:47" x14ac:dyDescent="0.3">
      <c r="A3490" s="285">
        <v>122637</v>
      </c>
      <c r="B3490" s="286" t="s">
        <v>540</v>
      </c>
      <c r="C3490" t="s">
        <v>995</v>
      </c>
      <c r="D3490" t="s">
        <v>995</v>
      </c>
      <c r="E3490" t="s">
        <v>995</v>
      </c>
      <c r="F3490" t="s">
        <v>995</v>
      </c>
      <c r="G3490" t="s">
        <v>995</v>
      </c>
      <c r="H3490" t="s">
        <v>995</v>
      </c>
      <c r="I3490" t="s">
        <v>995</v>
      </c>
      <c r="J3490" t="s">
        <v>995</v>
      </c>
      <c r="K3490" t="s">
        <v>995</v>
      </c>
      <c r="L3490" t="s">
        <v>995</v>
      </c>
      <c r="M3490" t="s">
        <v>995</v>
      </c>
      <c r="N3490" t="s">
        <v>995</v>
      </c>
      <c r="O3490" t="s">
        <v>995</v>
      </c>
      <c r="P3490" t="s">
        <v>995</v>
      </c>
      <c r="Q3490" t="s">
        <v>995</v>
      </c>
      <c r="R3490" t="s">
        <v>995</v>
      </c>
      <c r="S3490" t="s">
        <v>995</v>
      </c>
      <c r="T3490" t="s">
        <v>995</v>
      </c>
      <c r="U3490" t="s">
        <v>995</v>
      </c>
      <c r="V3490" t="s">
        <v>995</v>
      </c>
      <c r="W3490" t="s">
        <v>995</v>
      </c>
      <c r="X3490" t="s">
        <v>995</v>
      </c>
      <c r="Y3490" t="s">
        <v>995</v>
      </c>
      <c r="Z3490" t="s">
        <v>995</v>
      </c>
      <c r="AA3490" t="s">
        <v>995</v>
      </c>
      <c r="AB3490" t="s">
        <v>995</v>
      </c>
      <c r="AC3490" t="s">
        <v>995</v>
      </c>
      <c r="AD3490" t="s">
        <v>995</v>
      </c>
      <c r="AE3490" t="s">
        <v>995</v>
      </c>
      <c r="AF3490" t="s">
        <v>995</v>
      </c>
      <c r="AG3490" t="s">
        <v>995</v>
      </c>
      <c r="AH3490" t="s">
        <v>995</v>
      </c>
      <c r="AI3490" t="s">
        <v>995</v>
      </c>
      <c r="AJ3490" t="s">
        <v>995</v>
      </c>
      <c r="AK3490" t="s">
        <v>995</v>
      </c>
      <c r="AL3490" t="s">
        <v>995</v>
      </c>
      <c r="AM3490" t="s">
        <v>995</v>
      </c>
      <c r="AN3490" t="s">
        <v>995</v>
      </c>
      <c r="AO3490" t="s">
        <v>995</v>
      </c>
      <c r="AP3490" t="s">
        <v>995</v>
      </c>
      <c r="AQ3490" s="286" t="s">
        <v>855</v>
      </c>
    </row>
    <row r="3491" spans="1:47" ht="21.6" x14ac:dyDescent="0.3">
      <c r="A3491" s="285">
        <v>122639</v>
      </c>
      <c r="B3491" s="286" t="s">
        <v>61</v>
      </c>
      <c r="C3491" t="s">
        <v>226</v>
      </c>
      <c r="D3491" t="s">
        <v>224</v>
      </c>
      <c r="E3491" t="s">
        <v>226</v>
      </c>
      <c r="F3491" t="s">
        <v>226</v>
      </c>
      <c r="G3491" t="s">
        <v>224</v>
      </c>
      <c r="H3491" t="s">
        <v>226</v>
      </c>
      <c r="I3491" t="s">
        <v>226</v>
      </c>
      <c r="J3491" t="s">
        <v>226</v>
      </c>
      <c r="K3491" t="s">
        <v>226</v>
      </c>
      <c r="L3491" t="s">
        <v>226</v>
      </c>
      <c r="M3491" t="s">
        <v>226</v>
      </c>
      <c r="N3491" t="s">
        <v>226</v>
      </c>
      <c r="O3491" t="s">
        <v>226</v>
      </c>
      <c r="P3491" t="s">
        <v>226</v>
      </c>
      <c r="Q3491" t="s">
        <v>226</v>
      </c>
      <c r="R3491" t="s">
        <v>226</v>
      </c>
      <c r="S3491" t="s">
        <v>226</v>
      </c>
      <c r="T3491" t="s">
        <v>226</v>
      </c>
      <c r="U3491" t="s">
        <v>226</v>
      </c>
      <c r="V3491" t="s">
        <v>225</v>
      </c>
      <c r="W3491" t="s">
        <v>226</v>
      </c>
      <c r="X3491" t="s">
        <v>226</v>
      </c>
      <c r="Y3491" t="s">
        <v>226</v>
      </c>
      <c r="Z3491" t="s">
        <v>224</v>
      </c>
      <c r="AA3491" t="s">
        <v>224</v>
      </c>
      <c r="AB3491" t="s">
        <v>226</v>
      </c>
      <c r="AC3491" t="s">
        <v>226</v>
      </c>
      <c r="AD3491" t="s">
        <v>224</v>
      </c>
      <c r="AE3491" t="s">
        <v>226</v>
      </c>
      <c r="AF3491" t="s">
        <v>226</v>
      </c>
      <c r="AG3491" t="s">
        <v>226</v>
      </c>
      <c r="AH3491" t="s">
        <v>226</v>
      </c>
      <c r="AI3491" t="s">
        <v>226</v>
      </c>
      <c r="AJ3491" t="s">
        <v>226</v>
      </c>
      <c r="AK3491" t="s">
        <v>224</v>
      </c>
      <c r="AL3491" t="s">
        <v>225</v>
      </c>
      <c r="AM3491" t="s">
        <v>225</v>
      </c>
      <c r="AN3491" t="s">
        <v>226</v>
      </c>
      <c r="AO3491" t="s">
        <v>226</v>
      </c>
      <c r="AP3491" t="s">
        <v>226</v>
      </c>
      <c r="AQ3491" s="286" t="s">
        <v>394</v>
      </c>
      <c r="AR3491" s="305"/>
      <c r="AS3491" s="235"/>
      <c r="AU3491"/>
    </row>
    <row r="3492" spans="1:47" x14ac:dyDescent="0.3">
      <c r="A3492" s="285">
        <v>122640</v>
      </c>
      <c r="B3492" s="286" t="s">
        <v>540</v>
      </c>
      <c r="C3492" t="s">
        <v>995</v>
      </c>
      <c r="D3492" t="s">
        <v>995</v>
      </c>
      <c r="E3492" t="s">
        <v>995</v>
      </c>
      <c r="F3492" t="s">
        <v>995</v>
      </c>
      <c r="G3492" t="s">
        <v>995</v>
      </c>
      <c r="H3492" t="s">
        <v>995</v>
      </c>
      <c r="I3492" t="s">
        <v>995</v>
      </c>
      <c r="J3492" t="s">
        <v>995</v>
      </c>
      <c r="K3492" t="s">
        <v>995</v>
      </c>
      <c r="L3492" t="s">
        <v>995</v>
      </c>
      <c r="M3492" t="s">
        <v>995</v>
      </c>
      <c r="N3492" t="s">
        <v>995</v>
      </c>
      <c r="O3492" t="s">
        <v>995</v>
      </c>
      <c r="P3492" t="s">
        <v>995</v>
      </c>
      <c r="Q3492" t="s">
        <v>995</v>
      </c>
      <c r="R3492" t="s">
        <v>995</v>
      </c>
      <c r="S3492" t="s">
        <v>995</v>
      </c>
      <c r="T3492" t="s">
        <v>995</v>
      </c>
      <c r="U3492" t="s">
        <v>995</v>
      </c>
      <c r="V3492" t="s">
        <v>995</v>
      </c>
      <c r="W3492" t="s">
        <v>995</v>
      </c>
      <c r="X3492" t="s">
        <v>995</v>
      </c>
      <c r="Y3492" t="s">
        <v>995</v>
      </c>
      <c r="Z3492" t="s">
        <v>995</v>
      </c>
      <c r="AA3492" t="s">
        <v>995</v>
      </c>
      <c r="AB3492" t="s">
        <v>995</v>
      </c>
      <c r="AC3492" t="s">
        <v>995</v>
      </c>
      <c r="AD3492" t="s">
        <v>995</v>
      </c>
      <c r="AE3492" t="s">
        <v>995</v>
      </c>
      <c r="AF3492" t="s">
        <v>995</v>
      </c>
      <c r="AG3492" t="s">
        <v>995</v>
      </c>
      <c r="AH3492" t="s">
        <v>995</v>
      </c>
      <c r="AI3492" t="s">
        <v>995</v>
      </c>
      <c r="AJ3492" t="s">
        <v>995</v>
      </c>
      <c r="AK3492" t="s">
        <v>995</v>
      </c>
      <c r="AL3492" t="s">
        <v>995</v>
      </c>
      <c r="AM3492" t="s">
        <v>995</v>
      </c>
      <c r="AN3492" t="s">
        <v>995</v>
      </c>
      <c r="AO3492" t="s">
        <v>995</v>
      </c>
      <c r="AP3492" t="s">
        <v>995</v>
      </c>
      <c r="AQ3492" s="286" t="s">
        <v>855</v>
      </c>
    </row>
    <row r="3493" spans="1:47" x14ac:dyDescent="0.3">
      <c r="A3493" s="285">
        <v>122641</v>
      </c>
      <c r="B3493" s="286" t="s">
        <v>539</v>
      </c>
      <c r="C3493" t="s">
        <v>995</v>
      </c>
      <c r="D3493" t="s">
        <v>995</v>
      </c>
      <c r="E3493" t="s">
        <v>995</v>
      </c>
      <c r="F3493" t="s">
        <v>995</v>
      </c>
      <c r="G3493" t="s">
        <v>995</v>
      </c>
      <c r="H3493" t="s">
        <v>995</v>
      </c>
      <c r="I3493" t="s">
        <v>995</v>
      </c>
      <c r="J3493" t="s">
        <v>995</v>
      </c>
      <c r="K3493" t="s">
        <v>995</v>
      </c>
      <c r="L3493" t="s">
        <v>995</v>
      </c>
      <c r="M3493" t="s">
        <v>995</v>
      </c>
      <c r="N3493" t="s">
        <v>995</v>
      </c>
      <c r="O3493" t="s">
        <v>995</v>
      </c>
      <c r="P3493" t="s">
        <v>995</v>
      </c>
      <c r="Q3493" t="s">
        <v>995</v>
      </c>
      <c r="R3493" t="s">
        <v>995</v>
      </c>
      <c r="S3493" t="s">
        <v>995</v>
      </c>
      <c r="T3493" t="s">
        <v>995</v>
      </c>
      <c r="U3493" t="s">
        <v>995</v>
      </c>
      <c r="V3493" t="s">
        <v>995</v>
      </c>
      <c r="W3493" t="s">
        <v>995</v>
      </c>
      <c r="X3493" t="s">
        <v>995</v>
      </c>
      <c r="Y3493" t="s">
        <v>995</v>
      </c>
      <c r="Z3493" t="s">
        <v>995</v>
      </c>
      <c r="AA3493" t="s">
        <v>995</v>
      </c>
      <c r="AB3493" t="s">
        <v>995</v>
      </c>
      <c r="AC3493" t="s">
        <v>995</v>
      </c>
      <c r="AD3493" t="s">
        <v>995</v>
      </c>
      <c r="AE3493" t="s">
        <v>995</v>
      </c>
      <c r="AF3493" t="s">
        <v>995</v>
      </c>
      <c r="AG3493" t="s">
        <v>995</v>
      </c>
      <c r="AH3493" t="s">
        <v>995</v>
      </c>
      <c r="AI3493" t="s">
        <v>995</v>
      </c>
      <c r="AJ3493" t="s">
        <v>995</v>
      </c>
      <c r="AK3493" t="s">
        <v>995</v>
      </c>
      <c r="AL3493" t="s">
        <v>995</v>
      </c>
      <c r="AM3493" t="s">
        <v>995</v>
      </c>
      <c r="AN3493" t="s">
        <v>995</v>
      </c>
      <c r="AO3493" t="s">
        <v>995</v>
      </c>
      <c r="AP3493" t="s">
        <v>995</v>
      </c>
      <c r="AQ3493" s="286" t="s">
        <v>855</v>
      </c>
    </row>
    <row r="3494" spans="1:47" x14ac:dyDescent="0.3">
      <c r="A3494" s="285">
        <v>122642</v>
      </c>
      <c r="B3494" s="286" t="s">
        <v>539</v>
      </c>
      <c r="C3494" t="s">
        <v>995</v>
      </c>
      <c r="D3494" t="s">
        <v>995</v>
      </c>
      <c r="E3494" t="s">
        <v>995</v>
      </c>
      <c r="F3494" t="s">
        <v>995</v>
      </c>
      <c r="G3494" t="s">
        <v>995</v>
      </c>
      <c r="H3494" t="s">
        <v>995</v>
      </c>
      <c r="I3494" t="s">
        <v>995</v>
      </c>
      <c r="J3494" t="s">
        <v>995</v>
      </c>
      <c r="K3494" t="s">
        <v>995</v>
      </c>
      <c r="L3494" t="s">
        <v>995</v>
      </c>
      <c r="M3494" t="s">
        <v>995</v>
      </c>
      <c r="N3494" t="s">
        <v>995</v>
      </c>
      <c r="O3494" t="s">
        <v>995</v>
      </c>
      <c r="P3494" t="s">
        <v>995</v>
      </c>
      <c r="Q3494" t="s">
        <v>995</v>
      </c>
      <c r="R3494" t="s">
        <v>995</v>
      </c>
      <c r="S3494" t="s">
        <v>995</v>
      </c>
      <c r="T3494" t="s">
        <v>995</v>
      </c>
      <c r="U3494" t="s">
        <v>995</v>
      </c>
      <c r="V3494" t="s">
        <v>995</v>
      </c>
      <c r="W3494" t="s">
        <v>995</v>
      </c>
      <c r="X3494" t="s">
        <v>995</v>
      </c>
      <c r="Y3494" t="s">
        <v>995</v>
      </c>
      <c r="Z3494" t="s">
        <v>995</v>
      </c>
      <c r="AA3494" t="s">
        <v>995</v>
      </c>
      <c r="AB3494" t="s">
        <v>995</v>
      </c>
      <c r="AC3494" t="s">
        <v>995</v>
      </c>
      <c r="AD3494" t="s">
        <v>995</v>
      </c>
      <c r="AE3494" t="s">
        <v>995</v>
      </c>
      <c r="AF3494" t="s">
        <v>995</v>
      </c>
      <c r="AG3494" t="s">
        <v>995</v>
      </c>
      <c r="AH3494" t="s">
        <v>995</v>
      </c>
      <c r="AI3494" t="s">
        <v>995</v>
      </c>
      <c r="AJ3494" t="s">
        <v>995</v>
      </c>
      <c r="AK3494" t="s">
        <v>995</v>
      </c>
      <c r="AL3494" t="s">
        <v>995</v>
      </c>
      <c r="AM3494" t="s">
        <v>995</v>
      </c>
      <c r="AN3494" t="s">
        <v>995</v>
      </c>
      <c r="AO3494" t="s">
        <v>995</v>
      </c>
      <c r="AP3494" t="s">
        <v>995</v>
      </c>
      <c r="AQ3494" s="286" t="s">
        <v>855</v>
      </c>
    </row>
    <row r="3495" spans="1:47" x14ac:dyDescent="0.3">
      <c r="A3495" s="285">
        <v>122643</v>
      </c>
      <c r="B3495" s="286" t="s">
        <v>539</v>
      </c>
      <c r="C3495" t="s">
        <v>995</v>
      </c>
      <c r="D3495" t="s">
        <v>995</v>
      </c>
      <c r="E3495" t="s">
        <v>995</v>
      </c>
      <c r="F3495" t="s">
        <v>995</v>
      </c>
      <c r="G3495" t="s">
        <v>995</v>
      </c>
      <c r="H3495" t="s">
        <v>995</v>
      </c>
      <c r="I3495" t="s">
        <v>995</v>
      </c>
      <c r="J3495" t="s">
        <v>995</v>
      </c>
      <c r="K3495" t="s">
        <v>995</v>
      </c>
      <c r="L3495" t="s">
        <v>995</v>
      </c>
      <c r="M3495" t="s">
        <v>995</v>
      </c>
      <c r="N3495" t="s">
        <v>995</v>
      </c>
      <c r="O3495" t="s">
        <v>995</v>
      </c>
      <c r="P3495" t="s">
        <v>995</v>
      </c>
      <c r="Q3495" t="s">
        <v>995</v>
      </c>
      <c r="R3495" t="s">
        <v>995</v>
      </c>
      <c r="S3495" t="s">
        <v>995</v>
      </c>
      <c r="T3495" t="s">
        <v>995</v>
      </c>
      <c r="U3495" t="s">
        <v>995</v>
      </c>
      <c r="V3495" t="s">
        <v>995</v>
      </c>
      <c r="W3495" t="s">
        <v>995</v>
      </c>
      <c r="X3495" t="s">
        <v>995</v>
      </c>
      <c r="Y3495" t="s">
        <v>995</v>
      </c>
      <c r="Z3495" t="s">
        <v>995</v>
      </c>
      <c r="AA3495" t="s">
        <v>995</v>
      </c>
      <c r="AB3495" t="s">
        <v>995</v>
      </c>
      <c r="AC3495" t="s">
        <v>995</v>
      </c>
      <c r="AD3495" t="s">
        <v>995</v>
      </c>
      <c r="AE3495" t="s">
        <v>995</v>
      </c>
      <c r="AF3495" t="s">
        <v>995</v>
      </c>
      <c r="AG3495" t="s">
        <v>995</v>
      </c>
      <c r="AH3495" t="s">
        <v>995</v>
      </c>
      <c r="AI3495" t="s">
        <v>995</v>
      </c>
      <c r="AJ3495" t="s">
        <v>995</v>
      </c>
      <c r="AK3495" t="s">
        <v>995</v>
      </c>
      <c r="AL3495" t="s">
        <v>995</v>
      </c>
      <c r="AM3495" t="s">
        <v>995</v>
      </c>
      <c r="AN3495" t="s">
        <v>995</v>
      </c>
      <c r="AO3495" t="s">
        <v>995</v>
      </c>
      <c r="AP3495" t="s">
        <v>995</v>
      </c>
      <c r="AQ3495" s="286" t="s">
        <v>855</v>
      </c>
    </row>
    <row r="3496" spans="1:47" x14ac:dyDescent="0.3">
      <c r="A3496" s="285">
        <v>122644</v>
      </c>
      <c r="B3496" s="286" t="s">
        <v>539</v>
      </c>
      <c r="C3496" t="s">
        <v>995</v>
      </c>
      <c r="D3496" t="s">
        <v>995</v>
      </c>
      <c r="E3496" t="s">
        <v>995</v>
      </c>
      <c r="F3496" t="s">
        <v>995</v>
      </c>
      <c r="G3496" t="s">
        <v>995</v>
      </c>
      <c r="H3496" t="s">
        <v>995</v>
      </c>
      <c r="I3496" t="s">
        <v>995</v>
      </c>
      <c r="J3496" t="s">
        <v>995</v>
      </c>
      <c r="K3496" t="s">
        <v>995</v>
      </c>
      <c r="L3496" t="s">
        <v>995</v>
      </c>
      <c r="M3496" t="s">
        <v>995</v>
      </c>
      <c r="N3496" t="s">
        <v>995</v>
      </c>
      <c r="O3496" t="s">
        <v>995</v>
      </c>
      <c r="P3496" t="s">
        <v>995</v>
      </c>
      <c r="Q3496" t="s">
        <v>995</v>
      </c>
      <c r="R3496" t="s">
        <v>995</v>
      </c>
      <c r="S3496" t="s">
        <v>995</v>
      </c>
      <c r="T3496" t="s">
        <v>995</v>
      </c>
      <c r="U3496" t="s">
        <v>995</v>
      </c>
      <c r="V3496" t="s">
        <v>995</v>
      </c>
      <c r="W3496" t="s">
        <v>995</v>
      </c>
      <c r="X3496" t="s">
        <v>995</v>
      </c>
      <c r="Y3496" t="s">
        <v>995</v>
      </c>
      <c r="Z3496" t="s">
        <v>995</v>
      </c>
      <c r="AA3496" t="s">
        <v>995</v>
      </c>
      <c r="AB3496" t="s">
        <v>995</v>
      </c>
      <c r="AC3496" t="s">
        <v>995</v>
      </c>
      <c r="AD3496" t="s">
        <v>995</v>
      </c>
      <c r="AE3496" t="s">
        <v>995</v>
      </c>
      <c r="AF3496" t="s">
        <v>995</v>
      </c>
      <c r="AG3496" t="s">
        <v>995</v>
      </c>
      <c r="AH3496" t="s">
        <v>995</v>
      </c>
      <c r="AI3496" t="s">
        <v>995</v>
      </c>
      <c r="AJ3496" t="s">
        <v>995</v>
      </c>
      <c r="AK3496" t="s">
        <v>995</v>
      </c>
      <c r="AL3496" t="s">
        <v>995</v>
      </c>
      <c r="AM3496" t="s">
        <v>995</v>
      </c>
      <c r="AN3496" t="s">
        <v>995</v>
      </c>
      <c r="AO3496" t="s">
        <v>995</v>
      </c>
      <c r="AP3496" t="s">
        <v>995</v>
      </c>
      <c r="AQ3496" s="286" t="s">
        <v>855</v>
      </c>
    </row>
    <row r="3497" spans="1:47" ht="21.6" x14ac:dyDescent="0.3">
      <c r="A3497" s="285">
        <v>122645</v>
      </c>
      <c r="B3497" s="286" t="s">
        <v>538</v>
      </c>
      <c r="C3497" t="s">
        <v>224</v>
      </c>
      <c r="D3497" t="s">
        <v>226</v>
      </c>
      <c r="E3497" t="s">
        <v>224</v>
      </c>
      <c r="F3497" t="s">
        <v>226</v>
      </c>
      <c r="G3497" t="s">
        <v>224</v>
      </c>
      <c r="H3497" t="s">
        <v>224</v>
      </c>
      <c r="I3497" t="s">
        <v>224</v>
      </c>
      <c r="J3497" t="s">
        <v>224</v>
      </c>
      <c r="K3497" t="s">
        <v>226</v>
      </c>
      <c r="L3497" t="s">
        <v>224</v>
      </c>
      <c r="M3497" t="s">
        <v>224</v>
      </c>
      <c r="N3497" t="s">
        <v>224</v>
      </c>
      <c r="O3497" t="s">
        <v>226</v>
      </c>
      <c r="P3497" t="s">
        <v>226</v>
      </c>
      <c r="Q3497" t="s">
        <v>226</v>
      </c>
      <c r="R3497" t="s">
        <v>226</v>
      </c>
      <c r="S3497" t="s">
        <v>226</v>
      </c>
      <c r="T3497" t="s">
        <v>224</v>
      </c>
      <c r="U3497" t="s">
        <v>226</v>
      </c>
      <c r="V3497" t="s">
        <v>226</v>
      </c>
      <c r="W3497" t="s">
        <v>226</v>
      </c>
      <c r="X3497" t="s">
        <v>226</v>
      </c>
      <c r="Y3497" t="s">
        <v>226</v>
      </c>
      <c r="Z3497" t="s">
        <v>226</v>
      </c>
      <c r="AA3497" t="s">
        <v>226</v>
      </c>
      <c r="AB3497" t="s">
        <v>226</v>
      </c>
      <c r="AC3497" t="s">
        <v>226</v>
      </c>
      <c r="AD3497" t="s">
        <v>226</v>
      </c>
      <c r="AE3497" t="s">
        <v>226</v>
      </c>
      <c r="AF3497" t="s">
        <v>226</v>
      </c>
      <c r="AG3497" t="s">
        <v>394</v>
      </c>
      <c r="AH3497" t="s">
        <v>394</v>
      </c>
      <c r="AI3497" t="s">
        <v>394</v>
      </c>
      <c r="AJ3497" t="s">
        <v>394</v>
      </c>
      <c r="AK3497" t="s">
        <v>394</v>
      </c>
      <c r="AL3497" t="s">
        <v>394</v>
      </c>
      <c r="AM3497" t="s">
        <v>394</v>
      </c>
      <c r="AN3497" t="s">
        <v>394</v>
      </c>
      <c r="AO3497" t="s">
        <v>394</v>
      </c>
      <c r="AP3497" t="s">
        <v>394</v>
      </c>
      <c r="AQ3497" s="286" t="s">
        <v>394</v>
      </c>
      <c r="AR3497" s="305"/>
      <c r="AS3497" s="235"/>
      <c r="AU3497"/>
    </row>
    <row r="3498" spans="1:47" x14ac:dyDescent="0.3">
      <c r="A3498" s="285">
        <v>122646</v>
      </c>
      <c r="B3498" s="286" t="s">
        <v>539</v>
      </c>
      <c r="C3498" t="s">
        <v>995</v>
      </c>
      <c r="D3498" t="s">
        <v>995</v>
      </c>
      <c r="E3498" t="s">
        <v>995</v>
      </c>
      <c r="F3498" t="s">
        <v>995</v>
      </c>
      <c r="G3498" t="s">
        <v>995</v>
      </c>
      <c r="H3498" t="s">
        <v>995</v>
      </c>
      <c r="I3498" t="s">
        <v>995</v>
      </c>
      <c r="J3498" t="s">
        <v>995</v>
      </c>
      <c r="K3498" t="s">
        <v>995</v>
      </c>
      <c r="L3498" t="s">
        <v>995</v>
      </c>
      <c r="M3498" t="s">
        <v>995</v>
      </c>
      <c r="N3498" t="s">
        <v>995</v>
      </c>
      <c r="O3498" t="s">
        <v>995</v>
      </c>
      <c r="P3498" t="s">
        <v>995</v>
      </c>
      <c r="Q3498" t="s">
        <v>995</v>
      </c>
      <c r="R3498" t="s">
        <v>995</v>
      </c>
      <c r="S3498" t="s">
        <v>995</v>
      </c>
      <c r="T3498" t="s">
        <v>995</v>
      </c>
      <c r="U3498" t="s">
        <v>995</v>
      </c>
      <c r="V3498" t="s">
        <v>995</v>
      </c>
      <c r="W3498" t="s">
        <v>995</v>
      </c>
      <c r="X3498" t="s">
        <v>995</v>
      </c>
      <c r="Y3498" t="s">
        <v>995</v>
      </c>
      <c r="Z3498" t="s">
        <v>995</v>
      </c>
      <c r="AA3498" t="s">
        <v>995</v>
      </c>
      <c r="AB3498" t="s">
        <v>995</v>
      </c>
      <c r="AC3498" t="s">
        <v>995</v>
      </c>
      <c r="AD3498" t="s">
        <v>995</v>
      </c>
      <c r="AE3498" t="s">
        <v>995</v>
      </c>
      <c r="AF3498" t="s">
        <v>995</v>
      </c>
      <c r="AG3498" t="s">
        <v>995</v>
      </c>
      <c r="AH3498" t="s">
        <v>995</v>
      </c>
      <c r="AI3498" t="s">
        <v>995</v>
      </c>
      <c r="AJ3498" t="s">
        <v>995</v>
      </c>
      <c r="AK3498" t="s">
        <v>995</v>
      </c>
      <c r="AL3498" t="s">
        <v>995</v>
      </c>
      <c r="AM3498" t="s">
        <v>995</v>
      </c>
      <c r="AN3498" t="s">
        <v>995</v>
      </c>
      <c r="AO3498" t="s">
        <v>995</v>
      </c>
      <c r="AP3498" t="s">
        <v>995</v>
      </c>
      <c r="AQ3498" s="286" t="s">
        <v>855</v>
      </c>
    </row>
    <row r="3499" spans="1:47" x14ac:dyDescent="0.3">
      <c r="A3499" s="285">
        <v>122647</v>
      </c>
      <c r="B3499" s="286" t="s">
        <v>539</v>
      </c>
      <c r="C3499" t="s">
        <v>995</v>
      </c>
      <c r="D3499" t="s">
        <v>995</v>
      </c>
      <c r="E3499" t="s">
        <v>995</v>
      </c>
      <c r="F3499" t="s">
        <v>995</v>
      </c>
      <c r="G3499" t="s">
        <v>995</v>
      </c>
      <c r="H3499" t="s">
        <v>995</v>
      </c>
      <c r="I3499" t="s">
        <v>995</v>
      </c>
      <c r="J3499" t="s">
        <v>995</v>
      </c>
      <c r="K3499" t="s">
        <v>995</v>
      </c>
      <c r="L3499" t="s">
        <v>995</v>
      </c>
      <c r="M3499" t="s">
        <v>995</v>
      </c>
      <c r="N3499" t="s">
        <v>995</v>
      </c>
      <c r="O3499" t="s">
        <v>995</v>
      </c>
      <c r="P3499" t="s">
        <v>995</v>
      </c>
      <c r="Q3499" t="s">
        <v>995</v>
      </c>
      <c r="R3499" t="s">
        <v>995</v>
      </c>
      <c r="S3499" t="s">
        <v>995</v>
      </c>
      <c r="T3499" t="s">
        <v>995</v>
      </c>
      <c r="U3499" t="s">
        <v>995</v>
      </c>
      <c r="V3499" t="s">
        <v>995</v>
      </c>
      <c r="W3499" t="s">
        <v>995</v>
      </c>
      <c r="X3499" t="s">
        <v>995</v>
      </c>
      <c r="Y3499" t="s">
        <v>995</v>
      </c>
      <c r="Z3499" t="s">
        <v>995</v>
      </c>
      <c r="AA3499" t="s">
        <v>995</v>
      </c>
      <c r="AB3499" t="s">
        <v>995</v>
      </c>
      <c r="AC3499" t="s">
        <v>995</v>
      </c>
      <c r="AD3499" t="s">
        <v>995</v>
      </c>
      <c r="AE3499" t="s">
        <v>995</v>
      </c>
      <c r="AF3499" t="s">
        <v>995</v>
      </c>
      <c r="AG3499" t="s">
        <v>995</v>
      </c>
      <c r="AH3499" t="s">
        <v>995</v>
      </c>
      <c r="AI3499" t="s">
        <v>995</v>
      </c>
      <c r="AJ3499" t="s">
        <v>995</v>
      </c>
      <c r="AK3499" t="s">
        <v>995</v>
      </c>
      <c r="AL3499" t="s">
        <v>995</v>
      </c>
      <c r="AM3499" t="s">
        <v>995</v>
      </c>
      <c r="AN3499" t="s">
        <v>995</v>
      </c>
      <c r="AO3499" t="s">
        <v>995</v>
      </c>
      <c r="AP3499" t="s">
        <v>995</v>
      </c>
      <c r="AQ3499" s="286" t="s">
        <v>855</v>
      </c>
    </row>
    <row r="3500" spans="1:47" ht="21.6" x14ac:dyDescent="0.3">
      <c r="A3500" s="285">
        <v>122648</v>
      </c>
      <c r="B3500" s="286" t="s">
        <v>61</v>
      </c>
      <c r="C3500" t="s">
        <v>226</v>
      </c>
      <c r="D3500" t="s">
        <v>224</v>
      </c>
      <c r="E3500" t="s">
        <v>224</v>
      </c>
      <c r="F3500" t="s">
        <v>224</v>
      </c>
      <c r="G3500" t="s">
        <v>226</v>
      </c>
      <c r="H3500" t="s">
        <v>226</v>
      </c>
      <c r="I3500" t="s">
        <v>226</v>
      </c>
      <c r="J3500" t="s">
        <v>226</v>
      </c>
      <c r="K3500" t="s">
        <v>224</v>
      </c>
      <c r="L3500" t="s">
        <v>226</v>
      </c>
      <c r="M3500" t="s">
        <v>226</v>
      </c>
      <c r="N3500" t="s">
        <v>224</v>
      </c>
      <c r="O3500" t="s">
        <v>226</v>
      </c>
      <c r="P3500" t="s">
        <v>224</v>
      </c>
      <c r="Q3500" t="s">
        <v>226</v>
      </c>
      <c r="R3500" t="s">
        <v>225</v>
      </c>
      <c r="S3500" t="s">
        <v>226</v>
      </c>
      <c r="T3500" t="s">
        <v>226</v>
      </c>
      <c r="U3500" t="s">
        <v>224</v>
      </c>
      <c r="V3500" t="s">
        <v>226</v>
      </c>
      <c r="W3500" t="s">
        <v>226</v>
      </c>
      <c r="X3500" t="s">
        <v>226</v>
      </c>
      <c r="Y3500" t="s">
        <v>224</v>
      </c>
      <c r="Z3500" t="s">
        <v>226</v>
      </c>
      <c r="AA3500" t="s">
        <v>224</v>
      </c>
      <c r="AB3500" t="s">
        <v>226</v>
      </c>
      <c r="AC3500" t="s">
        <v>226</v>
      </c>
      <c r="AD3500" t="s">
        <v>224</v>
      </c>
      <c r="AE3500" t="s">
        <v>226</v>
      </c>
      <c r="AF3500" t="s">
        <v>224</v>
      </c>
      <c r="AG3500" t="s">
        <v>226</v>
      </c>
      <c r="AH3500" t="s">
        <v>225</v>
      </c>
      <c r="AI3500" t="s">
        <v>226</v>
      </c>
      <c r="AJ3500" t="s">
        <v>226</v>
      </c>
      <c r="AK3500" t="s">
        <v>225</v>
      </c>
      <c r="AL3500" t="s">
        <v>225</v>
      </c>
      <c r="AM3500" t="s">
        <v>225</v>
      </c>
      <c r="AN3500" t="s">
        <v>225</v>
      </c>
      <c r="AO3500" t="s">
        <v>225</v>
      </c>
      <c r="AP3500" t="s">
        <v>225</v>
      </c>
      <c r="AQ3500" s="286" t="s">
        <v>394</v>
      </c>
      <c r="AR3500" s="305"/>
      <c r="AS3500" s="235"/>
      <c r="AU3500"/>
    </row>
    <row r="3501" spans="1:47" x14ac:dyDescent="0.3">
      <c r="A3501" s="285">
        <v>122649</v>
      </c>
      <c r="B3501" s="286" t="s">
        <v>540</v>
      </c>
      <c r="C3501" t="s">
        <v>995</v>
      </c>
      <c r="D3501" t="s">
        <v>995</v>
      </c>
      <c r="E3501" t="s">
        <v>995</v>
      </c>
      <c r="F3501" t="s">
        <v>995</v>
      </c>
      <c r="G3501" t="s">
        <v>995</v>
      </c>
      <c r="H3501" t="s">
        <v>995</v>
      </c>
      <c r="I3501" t="s">
        <v>995</v>
      </c>
      <c r="J3501" t="s">
        <v>995</v>
      </c>
      <c r="K3501" t="s">
        <v>995</v>
      </c>
      <c r="L3501" t="s">
        <v>995</v>
      </c>
      <c r="M3501" t="s">
        <v>995</v>
      </c>
      <c r="N3501" t="s">
        <v>995</v>
      </c>
      <c r="O3501" t="s">
        <v>995</v>
      </c>
      <c r="P3501" t="s">
        <v>995</v>
      </c>
      <c r="Q3501" t="s">
        <v>995</v>
      </c>
      <c r="R3501" t="s">
        <v>995</v>
      </c>
      <c r="S3501" t="s">
        <v>995</v>
      </c>
      <c r="T3501" t="s">
        <v>995</v>
      </c>
      <c r="U3501" t="s">
        <v>995</v>
      </c>
      <c r="V3501" t="s">
        <v>995</v>
      </c>
      <c r="W3501" t="s">
        <v>995</v>
      </c>
      <c r="X3501" t="s">
        <v>995</v>
      </c>
      <c r="Y3501" t="s">
        <v>995</v>
      </c>
      <c r="Z3501" t="s">
        <v>995</v>
      </c>
      <c r="AA3501" t="s">
        <v>995</v>
      </c>
      <c r="AB3501" t="s">
        <v>995</v>
      </c>
      <c r="AC3501" t="s">
        <v>995</v>
      </c>
      <c r="AD3501" t="s">
        <v>995</v>
      </c>
      <c r="AE3501" t="s">
        <v>995</v>
      </c>
      <c r="AF3501" t="s">
        <v>995</v>
      </c>
      <c r="AG3501" t="s">
        <v>995</v>
      </c>
      <c r="AH3501" t="s">
        <v>995</v>
      </c>
      <c r="AI3501" t="s">
        <v>995</v>
      </c>
      <c r="AJ3501" t="s">
        <v>995</v>
      </c>
      <c r="AK3501" t="s">
        <v>995</v>
      </c>
      <c r="AL3501" t="s">
        <v>995</v>
      </c>
      <c r="AM3501" t="s">
        <v>995</v>
      </c>
      <c r="AN3501" t="s">
        <v>995</v>
      </c>
      <c r="AO3501" t="s">
        <v>995</v>
      </c>
      <c r="AP3501" t="s">
        <v>995</v>
      </c>
      <c r="AQ3501" s="286" t="s">
        <v>855</v>
      </c>
    </row>
    <row r="3502" spans="1:47" x14ac:dyDescent="0.3">
      <c r="A3502" s="285">
        <v>122650</v>
      </c>
      <c r="B3502" s="286" t="s">
        <v>539</v>
      </c>
      <c r="C3502" t="s">
        <v>995</v>
      </c>
      <c r="D3502" t="s">
        <v>995</v>
      </c>
      <c r="E3502" t="s">
        <v>995</v>
      </c>
      <c r="F3502" t="s">
        <v>995</v>
      </c>
      <c r="G3502" t="s">
        <v>995</v>
      </c>
      <c r="H3502" t="s">
        <v>995</v>
      </c>
      <c r="I3502" t="s">
        <v>995</v>
      </c>
      <c r="J3502" t="s">
        <v>995</v>
      </c>
      <c r="K3502" t="s">
        <v>995</v>
      </c>
      <c r="L3502" t="s">
        <v>995</v>
      </c>
      <c r="M3502" t="s">
        <v>995</v>
      </c>
      <c r="N3502" t="s">
        <v>995</v>
      </c>
      <c r="O3502" t="s">
        <v>995</v>
      </c>
      <c r="P3502" t="s">
        <v>995</v>
      </c>
      <c r="Q3502" t="s">
        <v>995</v>
      </c>
      <c r="R3502" t="s">
        <v>995</v>
      </c>
      <c r="S3502" t="s">
        <v>995</v>
      </c>
      <c r="T3502" t="s">
        <v>995</v>
      </c>
      <c r="U3502" t="s">
        <v>995</v>
      </c>
      <c r="V3502" t="s">
        <v>995</v>
      </c>
      <c r="W3502" t="s">
        <v>995</v>
      </c>
      <c r="X3502" t="s">
        <v>995</v>
      </c>
      <c r="Y3502" t="s">
        <v>995</v>
      </c>
      <c r="Z3502" t="s">
        <v>995</v>
      </c>
      <c r="AA3502" t="s">
        <v>995</v>
      </c>
      <c r="AB3502" t="s">
        <v>995</v>
      </c>
      <c r="AC3502" t="s">
        <v>995</v>
      </c>
      <c r="AD3502" t="s">
        <v>995</v>
      </c>
      <c r="AE3502" t="s">
        <v>995</v>
      </c>
      <c r="AF3502" t="s">
        <v>995</v>
      </c>
      <c r="AG3502" t="s">
        <v>995</v>
      </c>
      <c r="AH3502" t="s">
        <v>995</v>
      </c>
      <c r="AI3502" t="s">
        <v>995</v>
      </c>
      <c r="AJ3502" t="s">
        <v>995</v>
      </c>
      <c r="AK3502" t="s">
        <v>995</v>
      </c>
      <c r="AL3502" t="s">
        <v>995</v>
      </c>
      <c r="AM3502" t="s">
        <v>995</v>
      </c>
      <c r="AN3502" t="s">
        <v>995</v>
      </c>
      <c r="AO3502" t="s">
        <v>995</v>
      </c>
      <c r="AP3502" t="s">
        <v>995</v>
      </c>
      <c r="AQ3502" s="286" t="s">
        <v>855</v>
      </c>
    </row>
    <row r="3503" spans="1:47" x14ac:dyDescent="0.3">
      <c r="A3503" s="285">
        <v>122651</v>
      </c>
      <c r="B3503" s="286" t="s">
        <v>539</v>
      </c>
      <c r="C3503" t="s">
        <v>995</v>
      </c>
      <c r="D3503" t="s">
        <v>995</v>
      </c>
      <c r="E3503" t="s">
        <v>995</v>
      </c>
      <c r="F3503" t="s">
        <v>995</v>
      </c>
      <c r="G3503" t="s">
        <v>995</v>
      </c>
      <c r="H3503" t="s">
        <v>995</v>
      </c>
      <c r="I3503" t="s">
        <v>995</v>
      </c>
      <c r="J3503" t="s">
        <v>995</v>
      </c>
      <c r="K3503" t="s">
        <v>995</v>
      </c>
      <c r="L3503" t="s">
        <v>995</v>
      </c>
      <c r="M3503" t="s">
        <v>995</v>
      </c>
      <c r="N3503" t="s">
        <v>995</v>
      </c>
      <c r="O3503" t="s">
        <v>995</v>
      </c>
      <c r="P3503" t="s">
        <v>995</v>
      </c>
      <c r="Q3503" t="s">
        <v>995</v>
      </c>
      <c r="R3503" t="s">
        <v>995</v>
      </c>
      <c r="S3503" t="s">
        <v>995</v>
      </c>
      <c r="T3503" t="s">
        <v>995</v>
      </c>
      <c r="U3503" t="s">
        <v>995</v>
      </c>
      <c r="V3503" t="s">
        <v>995</v>
      </c>
      <c r="W3503" t="s">
        <v>995</v>
      </c>
      <c r="X3503" t="s">
        <v>995</v>
      </c>
      <c r="Y3503" t="s">
        <v>995</v>
      </c>
      <c r="Z3503" t="s">
        <v>995</v>
      </c>
      <c r="AA3503" t="s">
        <v>995</v>
      </c>
      <c r="AB3503" t="s">
        <v>995</v>
      </c>
      <c r="AC3503" t="s">
        <v>995</v>
      </c>
      <c r="AD3503" t="s">
        <v>995</v>
      </c>
      <c r="AE3503" t="s">
        <v>995</v>
      </c>
      <c r="AF3503" t="s">
        <v>995</v>
      </c>
      <c r="AG3503" t="s">
        <v>995</v>
      </c>
      <c r="AH3503" t="s">
        <v>995</v>
      </c>
      <c r="AI3503" t="s">
        <v>995</v>
      </c>
      <c r="AJ3503" t="s">
        <v>995</v>
      </c>
      <c r="AK3503" t="s">
        <v>995</v>
      </c>
      <c r="AL3503" t="s">
        <v>995</v>
      </c>
      <c r="AM3503" t="s">
        <v>995</v>
      </c>
      <c r="AN3503" t="s">
        <v>995</v>
      </c>
      <c r="AO3503" t="s">
        <v>995</v>
      </c>
      <c r="AP3503" t="s">
        <v>995</v>
      </c>
      <c r="AQ3503" s="286" t="s">
        <v>855</v>
      </c>
    </row>
    <row r="3504" spans="1:47" x14ac:dyDescent="0.3">
      <c r="A3504" s="285">
        <v>122652</v>
      </c>
      <c r="B3504" s="286" t="s">
        <v>539</v>
      </c>
      <c r="C3504" t="s">
        <v>995</v>
      </c>
      <c r="D3504" t="s">
        <v>995</v>
      </c>
      <c r="E3504" t="s">
        <v>995</v>
      </c>
      <c r="F3504" t="s">
        <v>995</v>
      </c>
      <c r="G3504" t="s">
        <v>995</v>
      </c>
      <c r="H3504" t="s">
        <v>995</v>
      </c>
      <c r="I3504" t="s">
        <v>995</v>
      </c>
      <c r="J3504" t="s">
        <v>995</v>
      </c>
      <c r="K3504" t="s">
        <v>995</v>
      </c>
      <c r="L3504" t="s">
        <v>995</v>
      </c>
      <c r="M3504" t="s">
        <v>995</v>
      </c>
      <c r="N3504" t="s">
        <v>995</v>
      </c>
      <c r="O3504" t="s">
        <v>995</v>
      </c>
      <c r="P3504" t="s">
        <v>995</v>
      </c>
      <c r="Q3504" t="s">
        <v>995</v>
      </c>
      <c r="R3504" t="s">
        <v>995</v>
      </c>
      <c r="S3504" t="s">
        <v>995</v>
      </c>
      <c r="T3504" t="s">
        <v>995</v>
      </c>
      <c r="U3504" t="s">
        <v>995</v>
      </c>
      <c r="V3504" t="s">
        <v>995</v>
      </c>
      <c r="W3504" t="s">
        <v>995</v>
      </c>
      <c r="X3504" t="s">
        <v>995</v>
      </c>
      <c r="Y3504" t="s">
        <v>995</v>
      </c>
      <c r="Z3504" t="s">
        <v>995</v>
      </c>
      <c r="AA3504" t="s">
        <v>995</v>
      </c>
      <c r="AB3504" t="s">
        <v>995</v>
      </c>
      <c r="AC3504" t="s">
        <v>995</v>
      </c>
      <c r="AD3504" t="s">
        <v>995</v>
      </c>
      <c r="AE3504" t="s">
        <v>995</v>
      </c>
      <c r="AF3504" t="s">
        <v>995</v>
      </c>
      <c r="AG3504" t="s">
        <v>995</v>
      </c>
      <c r="AH3504" t="s">
        <v>995</v>
      </c>
      <c r="AI3504" t="s">
        <v>995</v>
      </c>
      <c r="AJ3504" t="s">
        <v>995</v>
      </c>
      <c r="AK3504" t="s">
        <v>995</v>
      </c>
      <c r="AL3504" t="s">
        <v>995</v>
      </c>
      <c r="AM3504" t="s">
        <v>995</v>
      </c>
      <c r="AN3504" t="s">
        <v>995</v>
      </c>
      <c r="AO3504" t="s">
        <v>995</v>
      </c>
      <c r="AP3504" t="s">
        <v>995</v>
      </c>
      <c r="AQ3504" s="286" t="s">
        <v>855</v>
      </c>
    </row>
    <row r="3505" spans="1:47" x14ac:dyDescent="0.3">
      <c r="A3505" s="285">
        <v>122655</v>
      </c>
      <c r="B3505" s="286" t="s">
        <v>539</v>
      </c>
      <c r="C3505" t="s">
        <v>995</v>
      </c>
      <c r="D3505" t="s">
        <v>995</v>
      </c>
      <c r="E3505" t="s">
        <v>995</v>
      </c>
      <c r="F3505" t="s">
        <v>995</v>
      </c>
      <c r="G3505" t="s">
        <v>995</v>
      </c>
      <c r="H3505" t="s">
        <v>995</v>
      </c>
      <c r="I3505" t="s">
        <v>995</v>
      </c>
      <c r="J3505" t="s">
        <v>995</v>
      </c>
      <c r="K3505" t="s">
        <v>995</v>
      </c>
      <c r="L3505" t="s">
        <v>995</v>
      </c>
      <c r="M3505" t="s">
        <v>995</v>
      </c>
      <c r="N3505" t="s">
        <v>995</v>
      </c>
      <c r="O3505" t="s">
        <v>995</v>
      </c>
      <c r="P3505" t="s">
        <v>995</v>
      </c>
      <c r="Q3505" t="s">
        <v>995</v>
      </c>
      <c r="R3505" t="s">
        <v>995</v>
      </c>
      <c r="S3505" t="s">
        <v>995</v>
      </c>
      <c r="T3505" t="s">
        <v>995</v>
      </c>
      <c r="U3505" t="s">
        <v>995</v>
      </c>
      <c r="V3505" t="s">
        <v>995</v>
      </c>
      <c r="W3505" t="s">
        <v>995</v>
      </c>
      <c r="X3505" t="s">
        <v>995</v>
      </c>
      <c r="Y3505" t="s">
        <v>995</v>
      </c>
      <c r="Z3505" t="s">
        <v>995</v>
      </c>
      <c r="AA3505" t="s">
        <v>995</v>
      </c>
      <c r="AB3505" t="s">
        <v>995</v>
      </c>
      <c r="AC3505" t="s">
        <v>995</v>
      </c>
      <c r="AD3505" t="s">
        <v>995</v>
      </c>
      <c r="AE3505" t="s">
        <v>995</v>
      </c>
      <c r="AF3505" t="s">
        <v>995</v>
      </c>
      <c r="AG3505" t="s">
        <v>995</v>
      </c>
      <c r="AH3505" t="s">
        <v>995</v>
      </c>
      <c r="AI3505" t="s">
        <v>995</v>
      </c>
      <c r="AJ3505" t="s">
        <v>995</v>
      </c>
      <c r="AK3505" t="s">
        <v>995</v>
      </c>
      <c r="AL3505" t="s">
        <v>995</v>
      </c>
      <c r="AM3505" t="s">
        <v>995</v>
      </c>
      <c r="AN3505" t="s">
        <v>995</v>
      </c>
      <c r="AO3505" t="s">
        <v>995</v>
      </c>
      <c r="AP3505" t="s">
        <v>995</v>
      </c>
      <c r="AQ3505" s="286" t="s">
        <v>855</v>
      </c>
    </row>
    <row r="3506" spans="1:47" x14ac:dyDescent="0.3">
      <c r="A3506" s="285">
        <v>122656</v>
      </c>
      <c r="B3506" s="286" t="s">
        <v>539</v>
      </c>
      <c r="C3506" t="s">
        <v>995</v>
      </c>
      <c r="D3506" t="s">
        <v>995</v>
      </c>
      <c r="E3506" t="s">
        <v>995</v>
      </c>
      <c r="F3506" t="s">
        <v>995</v>
      </c>
      <c r="G3506" t="s">
        <v>995</v>
      </c>
      <c r="H3506" t="s">
        <v>995</v>
      </c>
      <c r="I3506" t="s">
        <v>995</v>
      </c>
      <c r="J3506" t="s">
        <v>995</v>
      </c>
      <c r="K3506" t="s">
        <v>995</v>
      </c>
      <c r="L3506" t="s">
        <v>995</v>
      </c>
      <c r="M3506" t="s">
        <v>995</v>
      </c>
      <c r="N3506" t="s">
        <v>995</v>
      </c>
      <c r="O3506" t="s">
        <v>995</v>
      </c>
      <c r="P3506" t="s">
        <v>995</v>
      </c>
      <c r="Q3506" t="s">
        <v>995</v>
      </c>
      <c r="R3506" t="s">
        <v>995</v>
      </c>
      <c r="S3506" t="s">
        <v>995</v>
      </c>
      <c r="T3506" t="s">
        <v>995</v>
      </c>
      <c r="U3506" t="s">
        <v>995</v>
      </c>
      <c r="V3506" t="s">
        <v>995</v>
      </c>
      <c r="W3506" t="s">
        <v>995</v>
      </c>
      <c r="X3506" t="s">
        <v>995</v>
      </c>
      <c r="Y3506" t="s">
        <v>995</v>
      </c>
      <c r="Z3506" t="s">
        <v>995</v>
      </c>
      <c r="AA3506" t="s">
        <v>995</v>
      </c>
      <c r="AB3506" t="s">
        <v>995</v>
      </c>
      <c r="AC3506" t="s">
        <v>995</v>
      </c>
      <c r="AD3506" t="s">
        <v>995</v>
      </c>
      <c r="AE3506" t="s">
        <v>995</v>
      </c>
      <c r="AF3506" t="s">
        <v>995</v>
      </c>
      <c r="AG3506" t="s">
        <v>995</v>
      </c>
      <c r="AH3506" t="s">
        <v>995</v>
      </c>
      <c r="AI3506" t="s">
        <v>995</v>
      </c>
      <c r="AJ3506" t="s">
        <v>995</v>
      </c>
      <c r="AK3506" t="s">
        <v>995</v>
      </c>
      <c r="AL3506" t="s">
        <v>995</v>
      </c>
      <c r="AM3506" t="s">
        <v>995</v>
      </c>
      <c r="AN3506" t="s">
        <v>995</v>
      </c>
      <c r="AO3506" t="s">
        <v>995</v>
      </c>
      <c r="AP3506" t="s">
        <v>995</v>
      </c>
      <c r="AQ3506" s="286" t="s">
        <v>855</v>
      </c>
    </row>
    <row r="3507" spans="1:47" x14ac:dyDescent="0.3">
      <c r="A3507" s="285">
        <v>122657</v>
      </c>
      <c r="B3507" s="286" t="s">
        <v>539</v>
      </c>
      <c r="C3507" t="s">
        <v>995</v>
      </c>
      <c r="D3507" t="s">
        <v>995</v>
      </c>
      <c r="E3507" t="s">
        <v>995</v>
      </c>
      <c r="F3507" t="s">
        <v>995</v>
      </c>
      <c r="G3507" t="s">
        <v>995</v>
      </c>
      <c r="H3507" t="s">
        <v>995</v>
      </c>
      <c r="I3507" t="s">
        <v>995</v>
      </c>
      <c r="J3507" t="s">
        <v>995</v>
      </c>
      <c r="K3507" t="s">
        <v>995</v>
      </c>
      <c r="L3507" t="s">
        <v>995</v>
      </c>
      <c r="M3507" t="s">
        <v>995</v>
      </c>
      <c r="N3507" t="s">
        <v>995</v>
      </c>
      <c r="O3507" t="s">
        <v>995</v>
      </c>
      <c r="P3507" t="s">
        <v>995</v>
      </c>
      <c r="Q3507" t="s">
        <v>995</v>
      </c>
      <c r="R3507" t="s">
        <v>995</v>
      </c>
      <c r="S3507" t="s">
        <v>995</v>
      </c>
      <c r="T3507" t="s">
        <v>995</v>
      </c>
      <c r="U3507" t="s">
        <v>995</v>
      </c>
      <c r="V3507" t="s">
        <v>995</v>
      </c>
      <c r="W3507" t="s">
        <v>995</v>
      </c>
      <c r="X3507" t="s">
        <v>995</v>
      </c>
      <c r="Y3507" t="s">
        <v>995</v>
      </c>
      <c r="Z3507" t="s">
        <v>995</v>
      </c>
      <c r="AA3507" t="s">
        <v>995</v>
      </c>
      <c r="AB3507" t="s">
        <v>995</v>
      </c>
      <c r="AC3507" t="s">
        <v>995</v>
      </c>
      <c r="AD3507" t="s">
        <v>995</v>
      </c>
      <c r="AE3507" t="s">
        <v>995</v>
      </c>
      <c r="AF3507" t="s">
        <v>995</v>
      </c>
      <c r="AG3507" t="s">
        <v>995</v>
      </c>
      <c r="AH3507" t="s">
        <v>995</v>
      </c>
      <c r="AI3507" t="s">
        <v>995</v>
      </c>
      <c r="AJ3507" t="s">
        <v>995</v>
      </c>
      <c r="AK3507" t="s">
        <v>995</v>
      </c>
      <c r="AL3507" t="s">
        <v>995</v>
      </c>
      <c r="AM3507" t="s">
        <v>995</v>
      </c>
      <c r="AN3507" t="s">
        <v>995</v>
      </c>
      <c r="AO3507" t="s">
        <v>995</v>
      </c>
      <c r="AP3507" t="s">
        <v>995</v>
      </c>
      <c r="AQ3507" s="286" t="s">
        <v>855</v>
      </c>
    </row>
    <row r="3508" spans="1:47" x14ac:dyDescent="0.3">
      <c r="A3508" s="285">
        <v>122658</v>
      </c>
      <c r="B3508" s="286" t="s">
        <v>539</v>
      </c>
      <c r="C3508" t="s">
        <v>995</v>
      </c>
      <c r="D3508" t="s">
        <v>995</v>
      </c>
      <c r="E3508" t="s">
        <v>995</v>
      </c>
      <c r="F3508" t="s">
        <v>995</v>
      </c>
      <c r="G3508" t="s">
        <v>995</v>
      </c>
      <c r="H3508" t="s">
        <v>995</v>
      </c>
      <c r="I3508" t="s">
        <v>995</v>
      </c>
      <c r="J3508" t="s">
        <v>995</v>
      </c>
      <c r="K3508" t="s">
        <v>995</v>
      </c>
      <c r="L3508" t="s">
        <v>995</v>
      </c>
      <c r="M3508" t="s">
        <v>995</v>
      </c>
      <c r="N3508" t="s">
        <v>995</v>
      </c>
      <c r="O3508" t="s">
        <v>995</v>
      </c>
      <c r="P3508" t="s">
        <v>995</v>
      </c>
      <c r="Q3508" t="s">
        <v>995</v>
      </c>
      <c r="R3508" t="s">
        <v>995</v>
      </c>
      <c r="S3508" t="s">
        <v>995</v>
      </c>
      <c r="T3508" t="s">
        <v>995</v>
      </c>
      <c r="U3508" t="s">
        <v>995</v>
      </c>
      <c r="V3508" t="s">
        <v>995</v>
      </c>
      <c r="W3508" t="s">
        <v>995</v>
      </c>
      <c r="X3508" t="s">
        <v>995</v>
      </c>
      <c r="Y3508" t="s">
        <v>995</v>
      </c>
      <c r="Z3508" t="s">
        <v>995</v>
      </c>
      <c r="AA3508" t="s">
        <v>995</v>
      </c>
      <c r="AB3508" t="s">
        <v>995</v>
      </c>
      <c r="AC3508" t="s">
        <v>995</v>
      </c>
      <c r="AD3508" t="s">
        <v>995</v>
      </c>
      <c r="AE3508" t="s">
        <v>995</v>
      </c>
      <c r="AF3508" t="s">
        <v>995</v>
      </c>
      <c r="AG3508" t="s">
        <v>995</v>
      </c>
      <c r="AH3508" t="s">
        <v>995</v>
      </c>
      <c r="AI3508" t="s">
        <v>995</v>
      </c>
      <c r="AJ3508" t="s">
        <v>995</v>
      </c>
      <c r="AK3508" t="s">
        <v>995</v>
      </c>
      <c r="AL3508" t="s">
        <v>995</v>
      </c>
      <c r="AM3508" t="s">
        <v>995</v>
      </c>
      <c r="AN3508" t="s">
        <v>995</v>
      </c>
      <c r="AO3508" t="s">
        <v>995</v>
      </c>
      <c r="AP3508" t="s">
        <v>995</v>
      </c>
      <c r="AQ3508" s="286" t="s">
        <v>855</v>
      </c>
    </row>
    <row r="3509" spans="1:47" ht="21.6" x14ac:dyDescent="0.3">
      <c r="A3509" s="285">
        <v>122659</v>
      </c>
      <c r="B3509" s="286" t="s">
        <v>8485</v>
      </c>
      <c r="C3509" t="s">
        <v>226</v>
      </c>
      <c r="D3509" t="s">
        <v>226</v>
      </c>
      <c r="E3509" t="s">
        <v>226</v>
      </c>
      <c r="F3509" t="s">
        <v>226</v>
      </c>
      <c r="G3509" t="s">
        <v>226</v>
      </c>
      <c r="H3509" t="s">
        <v>224</v>
      </c>
      <c r="I3509" t="s">
        <v>224</v>
      </c>
      <c r="J3509" t="s">
        <v>226</v>
      </c>
      <c r="K3509" t="s">
        <v>226</v>
      </c>
      <c r="L3509" t="s">
        <v>226</v>
      </c>
      <c r="M3509" t="s">
        <v>224</v>
      </c>
      <c r="N3509" t="s">
        <v>226</v>
      </c>
      <c r="O3509" t="s">
        <v>226</v>
      </c>
      <c r="P3509" t="s">
        <v>226</v>
      </c>
      <c r="Q3509" t="s">
        <v>226</v>
      </c>
      <c r="R3509" t="s">
        <v>224</v>
      </c>
      <c r="S3509" t="s">
        <v>226</v>
      </c>
      <c r="T3509" t="s">
        <v>225</v>
      </c>
      <c r="U3509" t="s">
        <v>226</v>
      </c>
      <c r="V3509" t="s">
        <v>226</v>
      </c>
      <c r="W3509" t="s">
        <v>224</v>
      </c>
      <c r="X3509" t="s">
        <v>226</v>
      </c>
      <c r="Y3509" t="s">
        <v>226</v>
      </c>
      <c r="Z3509" t="s">
        <v>226</v>
      </c>
      <c r="AA3509" t="s">
        <v>224</v>
      </c>
      <c r="AB3509" t="s">
        <v>224</v>
      </c>
      <c r="AC3509" t="s">
        <v>226</v>
      </c>
      <c r="AD3509" t="s">
        <v>226</v>
      </c>
      <c r="AE3509" t="s">
        <v>226</v>
      </c>
      <c r="AF3509" t="s">
        <v>226</v>
      </c>
      <c r="AG3509" t="s">
        <v>225</v>
      </c>
      <c r="AH3509" t="s">
        <v>225</v>
      </c>
      <c r="AI3509" t="s">
        <v>226</v>
      </c>
      <c r="AJ3509" t="s">
        <v>226</v>
      </c>
      <c r="AK3509" t="s">
        <v>226</v>
      </c>
      <c r="AL3509" t="s">
        <v>225</v>
      </c>
      <c r="AM3509" t="s">
        <v>225</v>
      </c>
      <c r="AN3509" t="s">
        <v>225</v>
      </c>
      <c r="AO3509" t="s">
        <v>225</v>
      </c>
      <c r="AP3509" t="s">
        <v>225</v>
      </c>
      <c r="AQ3509" s="286" t="s">
        <v>394</v>
      </c>
      <c r="AR3509" s="305"/>
      <c r="AS3509" s="235"/>
      <c r="AU3509"/>
    </row>
    <row r="3510" spans="1:47" ht="21.6" x14ac:dyDescent="0.3">
      <c r="A3510" s="285">
        <v>122660</v>
      </c>
      <c r="B3510" s="286" t="s">
        <v>8485</v>
      </c>
      <c r="C3510" t="s">
        <v>394</v>
      </c>
      <c r="D3510" t="s">
        <v>394</v>
      </c>
      <c r="E3510" t="s">
        <v>394</v>
      </c>
      <c r="F3510" t="s">
        <v>394</v>
      </c>
      <c r="G3510" t="s">
        <v>394</v>
      </c>
      <c r="H3510" t="s">
        <v>394</v>
      </c>
      <c r="I3510" t="s">
        <v>394</v>
      </c>
      <c r="J3510" t="s">
        <v>394</v>
      </c>
      <c r="K3510" t="s">
        <v>394</v>
      </c>
      <c r="L3510" t="s">
        <v>394</v>
      </c>
      <c r="M3510" t="s">
        <v>394</v>
      </c>
      <c r="N3510" t="s">
        <v>394</v>
      </c>
      <c r="O3510" t="s">
        <v>394</v>
      </c>
      <c r="P3510" t="s">
        <v>394</v>
      </c>
      <c r="Q3510" t="s">
        <v>394</v>
      </c>
      <c r="R3510" t="s">
        <v>7215</v>
      </c>
      <c r="S3510" t="s">
        <v>7215</v>
      </c>
      <c r="T3510" t="s">
        <v>225</v>
      </c>
      <c r="U3510" t="s">
        <v>225</v>
      </c>
      <c r="V3510" t="s">
        <v>394</v>
      </c>
      <c r="W3510" t="s">
        <v>394</v>
      </c>
      <c r="X3510" t="s">
        <v>394</v>
      </c>
      <c r="Y3510" t="s">
        <v>394</v>
      </c>
      <c r="Z3510" t="s">
        <v>394</v>
      </c>
      <c r="AA3510" t="s">
        <v>394</v>
      </c>
      <c r="AB3510" t="s">
        <v>394</v>
      </c>
      <c r="AC3510" t="s">
        <v>394</v>
      </c>
      <c r="AD3510" t="s">
        <v>394</v>
      </c>
      <c r="AE3510" t="s">
        <v>394</v>
      </c>
      <c r="AF3510" t="s">
        <v>394</v>
      </c>
      <c r="AG3510" t="s">
        <v>995</v>
      </c>
      <c r="AH3510" t="s">
        <v>995</v>
      </c>
      <c r="AI3510" t="s">
        <v>995</v>
      </c>
      <c r="AJ3510" t="s">
        <v>995</v>
      </c>
      <c r="AK3510" t="s">
        <v>995</v>
      </c>
      <c r="AL3510" t="s">
        <v>224</v>
      </c>
      <c r="AM3510" t="s">
        <v>394</v>
      </c>
      <c r="AN3510" t="s">
        <v>394</v>
      </c>
      <c r="AO3510" t="s">
        <v>394</v>
      </c>
      <c r="AP3510" t="s">
        <v>224</v>
      </c>
      <c r="AQ3510" s="286" t="s">
        <v>394</v>
      </c>
      <c r="AR3510" s="305"/>
      <c r="AS3510" s="235"/>
      <c r="AU3510"/>
    </row>
    <row r="3511" spans="1:47" ht="21.6" x14ac:dyDescent="0.65">
      <c r="A3511" s="285">
        <v>122661</v>
      </c>
      <c r="B3511" s="286" t="s">
        <v>540</v>
      </c>
      <c r="C3511" t="s">
        <v>226</v>
      </c>
      <c r="D3511" t="s">
        <v>224</v>
      </c>
      <c r="E3511" t="s">
        <v>225</v>
      </c>
      <c r="F3511" t="s">
        <v>226</v>
      </c>
      <c r="G3511" t="s">
        <v>226</v>
      </c>
      <c r="H3511" t="s">
        <v>226</v>
      </c>
      <c r="I3511" t="s">
        <v>224</v>
      </c>
      <c r="J3511" t="s">
        <v>226</v>
      </c>
      <c r="K3511" t="s">
        <v>226</v>
      </c>
      <c r="L3511" t="s">
        <v>226</v>
      </c>
      <c r="M3511" t="s">
        <v>224</v>
      </c>
      <c r="N3511" t="s">
        <v>225</v>
      </c>
      <c r="O3511" t="s">
        <v>226</v>
      </c>
      <c r="P3511" t="s">
        <v>226</v>
      </c>
      <c r="Q3511" t="s">
        <v>224</v>
      </c>
      <c r="R3511" t="s">
        <v>226</v>
      </c>
      <c r="S3511" t="s">
        <v>225</v>
      </c>
      <c r="T3511" t="s">
        <v>224</v>
      </c>
      <c r="U3511" t="s">
        <v>224</v>
      </c>
      <c r="V3511" t="s">
        <v>225</v>
      </c>
      <c r="W3511" t="s">
        <v>226</v>
      </c>
      <c r="X3511" t="s">
        <v>226</v>
      </c>
      <c r="Y3511" t="s">
        <v>224</v>
      </c>
      <c r="Z3511" t="s">
        <v>226</v>
      </c>
      <c r="AA3511" t="s">
        <v>224</v>
      </c>
      <c r="AB3511" t="s">
        <v>226</v>
      </c>
      <c r="AC3511" t="s">
        <v>226</v>
      </c>
      <c r="AD3511" t="s">
        <v>225</v>
      </c>
      <c r="AE3511" t="s">
        <v>226</v>
      </c>
      <c r="AF3511" t="s">
        <v>226</v>
      </c>
      <c r="AG3511" t="s">
        <v>394</v>
      </c>
      <c r="AH3511" t="s">
        <v>394</v>
      </c>
      <c r="AI3511" t="s">
        <v>394</v>
      </c>
      <c r="AJ3511" t="s">
        <v>394</v>
      </c>
      <c r="AK3511" t="s">
        <v>394</v>
      </c>
      <c r="AL3511" t="s">
        <v>394</v>
      </c>
      <c r="AM3511" t="s">
        <v>394</v>
      </c>
      <c r="AN3511" t="s">
        <v>394</v>
      </c>
      <c r="AO3511" t="s">
        <v>394</v>
      </c>
      <c r="AP3511" t="s">
        <v>394</v>
      </c>
      <c r="AQ3511" s="288"/>
      <c r="AR3511" s="304"/>
      <c r="AS3511" s="304"/>
      <c r="AU3511"/>
    </row>
    <row r="3512" spans="1:47" x14ac:dyDescent="0.3">
      <c r="A3512" s="285">
        <v>122662</v>
      </c>
      <c r="B3512" s="286" t="s">
        <v>539</v>
      </c>
      <c r="C3512" t="s">
        <v>995</v>
      </c>
      <c r="D3512" t="s">
        <v>995</v>
      </c>
      <c r="E3512" t="s">
        <v>995</v>
      </c>
      <c r="F3512" t="s">
        <v>995</v>
      </c>
      <c r="G3512" t="s">
        <v>995</v>
      </c>
      <c r="H3512" t="s">
        <v>995</v>
      </c>
      <c r="I3512" t="s">
        <v>995</v>
      </c>
      <c r="J3512" t="s">
        <v>995</v>
      </c>
      <c r="K3512" t="s">
        <v>995</v>
      </c>
      <c r="L3512" t="s">
        <v>995</v>
      </c>
      <c r="M3512" t="s">
        <v>995</v>
      </c>
      <c r="N3512" t="s">
        <v>995</v>
      </c>
      <c r="O3512" t="s">
        <v>995</v>
      </c>
      <c r="P3512" t="s">
        <v>995</v>
      </c>
      <c r="Q3512" t="s">
        <v>995</v>
      </c>
      <c r="R3512" t="s">
        <v>995</v>
      </c>
      <c r="S3512" t="s">
        <v>995</v>
      </c>
      <c r="T3512" t="s">
        <v>995</v>
      </c>
      <c r="U3512" t="s">
        <v>995</v>
      </c>
      <c r="V3512" t="s">
        <v>995</v>
      </c>
      <c r="W3512" t="s">
        <v>995</v>
      </c>
      <c r="X3512" t="s">
        <v>995</v>
      </c>
      <c r="Y3512" t="s">
        <v>995</v>
      </c>
      <c r="Z3512" t="s">
        <v>995</v>
      </c>
      <c r="AA3512" t="s">
        <v>995</v>
      </c>
      <c r="AB3512" t="s">
        <v>995</v>
      </c>
      <c r="AC3512" t="s">
        <v>995</v>
      </c>
      <c r="AD3512" t="s">
        <v>995</v>
      </c>
      <c r="AE3512" t="s">
        <v>995</v>
      </c>
      <c r="AF3512" t="s">
        <v>995</v>
      </c>
      <c r="AG3512" t="s">
        <v>995</v>
      </c>
      <c r="AH3512" t="s">
        <v>995</v>
      </c>
      <c r="AI3512" t="s">
        <v>995</v>
      </c>
      <c r="AJ3512" t="s">
        <v>995</v>
      </c>
      <c r="AK3512" t="s">
        <v>995</v>
      </c>
      <c r="AL3512" t="s">
        <v>995</v>
      </c>
      <c r="AM3512" t="s">
        <v>995</v>
      </c>
      <c r="AN3512" t="s">
        <v>995</v>
      </c>
      <c r="AO3512" t="s">
        <v>995</v>
      </c>
      <c r="AP3512" t="s">
        <v>995</v>
      </c>
      <c r="AQ3512" s="286" t="s">
        <v>855</v>
      </c>
    </row>
    <row r="3513" spans="1:47" x14ac:dyDescent="0.3">
      <c r="A3513" s="285">
        <v>122663</v>
      </c>
      <c r="B3513" s="286" t="s">
        <v>539</v>
      </c>
      <c r="C3513" t="s">
        <v>995</v>
      </c>
      <c r="D3513" t="s">
        <v>995</v>
      </c>
      <c r="E3513" t="s">
        <v>995</v>
      </c>
      <c r="F3513" t="s">
        <v>995</v>
      </c>
      <c r="G3513" t="s">
        <v>995</v>
      </c>
      <c r="H3513" t="s">
        <v>995</v>
      </c>
      <c r="I3513" t="s">
        <v>995</v>
      </c>
      <c r="J3513" t="s">
        <v>995</v>
      </c>
      <c r="K3513" t="s">
        <v>995</v>
      </c>
      <c r="L3513" t="s">
        <v>995</v>
      </c>
      <c r="M3513" t="s">
        <v>995</v>
      </c>
      <c r="N3513" t="s">
        <v>995</v>
      </c>
      <c r="O3513" t="s">
        <v>995</v>
      </c>
      <c r="P3513" t="s">
        <v>995</v>
      </c>
      <c r="Q3513" t="s">
        <v>995</v>
      </c>
      <c r="R3513" t="s">
        <v>995</v>
      </c>
      <c r="S3513" t="s">
        <v>995</v>
      </c>
      <c r="T3513" t="s">
        <v>995</v>
      </c>
      <c r="U3513" t="s">
        <v>995</v>
      </c>
      <c r="V3513" t="s">
        <v>995</v>
      </c>
      <c r="W3513" t="s">
        <v>995</v>
      </c>
      <c r="X3513" t="s">
        <v>995</v>
      </c>
      <c r="Y3513" t="s">
        <v>995</v>
      </c>
      <c r="Z3513" t="s">
        <v>995</v>
      </c>
      <c r="AA3513" t="s">
        <v>995</v>
      </c>
      <c r="AB3513" t="s">
        <v>995</v>
      </c>
      <c r="AC3513" t="s">
        <v>995</v>
      </c>
      <c r="AD3513" t="s">
        <v>995</v>
      </c>
      <c r="AE3513" t="s">
        <v>995</v>
      </c>
      <c r="AF3513" t="s">
        <v>995</v>
      </c>
      <c r="AG3513" t="s">
        <v>995</v>
      </c>
      <c r="AH3513" t="s">
        <v>995</v>
      </c>
      <c r="AI3513" t="s">
        <v>995</v>
      </c>
      <c r="AJ3513" t="s">
        <v>995</v>
      </c>
      <c r="AK3513" t="s">
        <v>995</v>
      </c>
      <c r="AL3513" t="s">
        <v>995</v>
      </c>
      <c r="AM3513" t="s">
        <v>995</v>
      </c>
      <c r="AN3513" t="s">
        <v>995</v>
      </c>
      <c r="AO3513" t="s">
        <v>995</v>
      </c>
      <c r="AP3513" t="s">
        <v>995</v>
      </c>
      <c r="AQ3513" s="286" t="s">
        <v>855</v>
      </c>
    </row>
    <row r="3514" spans="1:47" x14ac:dyDescent="0.3">
      <c r="A3514" s="285">
        <v>122664</v>
      </c>
      <c r="B3514" s="286" t="s">
        <v>539</v>
      </c>
      <c r="C3514" t="s">
        <v>995</v>
      </c>
      <c r="D3514" t="s">
        <v>995</v>
      </c>
      <c r="E3514" t="s">
        <v>995</v>
      </c>
      <c r="F3514" t="s">
        <v>995</v>
      </c>
      <c r="G3514" t="s">
        <v>995</v>
      </c>
      <c r="H3514" t="s">
        <v>995</v>
      </c>
      <c r="I3514" t="s">
        <v>995</v>
      </c>
      <c r="J3514" t="s">
        <v>995</v>
      </c>
      <c r="K3514" t="s">
        <v>995</v>
      </c>
      <c r="L3514" t="s">
        <v>995</v>
      </c>
      <c r="M3514" t="s">
        <v>995</v>
      </c>
      <c r="N3514" t="s">
        <v>995</v>
      </c>
      <c r="O3514" t="s">
        <v>995</v>
      </c>
      <c r="P3514" t="s">
        <v>995</v>
      </c>
      <c r="Q3514" t="s">
        <v>995</v>
      </c>
      <c r="R3514" t="s">
        <v>995</v>
      </c>
      <c r="S3514" t="s">
        <v>995</v>
      </c>
      <c r="T3514" t="s">
        <v>995</v>
      </c>
      <c r="U3514" t="s">
        <v>995</v>
      </c>
      <c r="V3514" t="s">
        <v>995</v>
      </c>
      <c r="W3514" t="s">
        <v>995</v>
      </c>
      <c r="X3514" t="s">
        <v>995</v>
      </c>
      <c r="Y3514" t="s">
        <v>995</v>
      </c>
      <c r="Z3514" t="s">
        <v>995</v>
      </c>
      <c r="AA3514" t="s">
        <v>995</v>
      </c>
      <c r="AB3514" t="s">
        <v>995</v>
      </c>
      <c r="AC3514" t="s">
        <v>995</v>
      </c>
      <c r="AD3514" t="s">
        <v>995</v>
      </c>
      <c r="AE3514" t="s">
        <v>995</v>
      </c>
      <c r="AF3514" t="s">
        <v>995</v>
      </c>
      <c r="AG3514" t="s">
        <v>995</v>
      </c>
      <c r="AH3514" t="s">
        <v>995</v>
      </c>
      <c r="AI3514" t="s">
        <v>995</v>
      </c>
      <c r="AJ3514" t="s">
        <v>995</v>
      </c>
      <c r="AK3514" t="s">
        <v>995</v>
      </c>
      <c r="AL3514" t="s">
        <v>995</v>
      </c>
      <c r="AM3514" t="s">
        <v>995</v>
      </c>
      <c r="AN3514" t="s">
        <v>995</v>
      </c>
      <c r="AO3514" t="s">
        <v>995</v>
      </c>
      <c r="AP3514" t="s">
        <v>995</v>
      </c>
      <c r="AQ3514" s="286" t="s">
        <v>855</v>
      </c>
    </row>
    <row r="3515" spans="1:47" x14ac:dyDescent="0.3">
      <c r="A3515" s="285">
        <v>122665</v>
      </c>
      <c r="B3515" s="286" t="s">
        <v>539</v>
      </c>
      <c r="C3515" t="s">
        <v>995</v>
      </c>
      <c r="D3515" t="s">
        <v>995</v>
      </c>
      <c r="E3515" t="s">
        <v>995</v>
      </c>
      <c r="F3515" t="s">
        <v>995</v>
      </c>
      <c r="G3515" t="s">
        <v>995</v>
      </c>
      <c r="H3515" t="s">
        <v>995</v>
      </c>
      <c r="I3515" t="s">
        <v>995</v>
      </c>
      <c r="J3515" t="s">
        <v>995</v>
      </c>
      <c r="K3515" t="s">
        <v>995</v>
      </c>
      <c r="L3515" t="s">
        <v>995</v>
      </c>
      <c r="M3515" t="s">
        <v>995</v>
      </c>
      <c r="N3515" t="s">
        <v>995</v>
      </c>
      <c r="O3515" t="s">
        <v>995</v>
      </c>
      <c r="P3515" t="s">
        <v>995</v>
      </c>
      <c r="Q3515" t="s">
        <v>995</v>
      </c>
      <c r="R3515" t="s">
        <v>995</v>
      </c>
      <c r="S3515" t="s">
        <v>995</v>
      </c>
      <c r="T3515" t="s">
        <v>995</v>
      </c>
      <c r="U3515" t="s">
        <v>995</v>
      </c>
      <c r="V3515" t="s">
        <v>995</v>
      </c>
      <c r="W3515" t="s">
        <v>995</v>
      </c>
      <c r="X3515" t="s">
        <v>995</v>
      </c>
      <c r="Y3515" t="s">
        <v>995</v>
      </c>
      <c r="Z3515" t="s">
        <v>995</v>
      </c>
      <c r="AA3515" t="s">
        <v>995</v>
      </c>
      <c r="AB3515" t="s">
        <v>995</v>
      </c>
      <c r="AC3515" t="s">
        <v>995</v>
      </c>
      <c r="AD3515" t="s">
        <v>995</v>
      </c>
      <c r="AE3515" t="s">
        <v>995</v>
      </c>
      <c r="AF3515" t="s">
        <v>995</v>
      </c>
      <c r="AG3515" t="s">
        <v>995</v>
      </c>
      <c r="AH3515" t="s">
        <v>995</v>
      </c>
      <c r="AI3515" t="s">
        <v>995</v>
      </c>
      <c r="AJ3515" t="s">
        <v>995</v>
      </c>
      <c r="AK3515" t="s">
        <v>995</v>
      </c>
      <c r="AL3515" t="s">
        <v>995</v>
      </c>
      <c r="AM3515" t="s">
        <v>995</v>
      </c>
      <c r="AN3515" t="s">
        <v>995</v>
      </c>
      <c r="AO3515" t="s">
        <v>995</v>
      </c>
      <c r="AP3515" t="s">
        <v>995</v>
      </c>
      <c r="AQ3515" s="286" t="s">
        <v>855</v>
      </c>
    </row>
    <row r="3516" spans="1:47" x14ac:dyDescent="0.3">
      <c r="A3516" s="285">
        <v>122666</v>
      </c>
      <c r="B3516" s="286" t="s">
        <v>539</v>
      </c>
      <c r="C3516" t="s">
        <v>995</v>
      </c>
      <c r="D3516" t="s">
        <v>995</v>
      </c>
      <c r="E3516" t="s">
        <v>995</v>
      </c>
      <c r="F3516" t="s">
        <v>995</v>
      </c>
      <c r="G3516" t="s">
        <v>995</v>
      </c>
      <c r="H3516" t="s">
        <v>995</v>
      </c>
      <c r="I3516" t="s">
        <v>995</v>
      </c>
      <c r="J3516" t="s">
        <v>995</v>
      </c>
      <c r="K3516" t="s">
        <v>995</v>
      </c>
      <c r="L3516" t="s">
        <v>995</v>
      </c>
      <c r="M3516" t="s">
        <v>995</v>
      </c>
      <c r="N3516" t="s">
        <v>995</v>
      </c>
      <c r="O3516" t="s">
        <v>995</v>
      </c>
      <c r="P3516" t="s">
        <v>995</v>
      </c>
      <c r="Q3516" t="s">
        <v>995</v>
      </c>
      <c r="R3516" t="s">
        <v>995</v>
      </c>
      <c r="S3516" t="s">
        <v>995</v>
      </c>
      <c r="T3516" t="s">
        <v>995</v>
      </c>
      <c r="U3516" t="s">
        <v>995</v>
      </c>
      <c r="V3516" t="s">
        <v>995</v>
      </c>
      <c r="W3516" t="s">
        <v>995</v>
      </c>
      <c r="X3516" t="s">
        <v>995</v>
      </c>
      <c r="Y3516" t="s">
        <v>995</v>
      </c>
      <c r="Z3516" t="s">
        <v>995</v>
      </c>
      <c r="AA3516" t="s">
        <v>995</v>
      </c>
      <c r="AB3516" t="s">
        <v>995</v>
      </c>
      <c r="AC3516" t="s">
        <v>995</v>
      </c>
      <c r="AD3516" t="s">
        <v>995</v>
      </c>
      <c r="AE3516" t="s">
        <v>995</v>
      </c>
      <c r="AF3516" t="s">
        <v>995</v>
      </c>
      <c r="AG3516" t="s">
        <v>995</v>
      </c>
      <c r="AH3516" t="s">
        <v>995</v>
      </c>
      <c r="AI3516" t="s">
        <v>995</v>
      </c>
      <c r="AJ3516" t="s">
        <v>995</v>
      </c>
      <c r="AK3516" t="s">
        <v>995</v>
      </c>
      <c r="AL3516" t="s">
        <v>995</v>
      </c>
      <c r="AM3516" t="s">
        <v>995</v>
      </c>
      <c r="AN3516" t="s">
        <v>995</v>
      </c>
      <c r="AO3516" t="s">
        <v>995</v>
      </c>
      <c r="AP3516" t="s">
        <v>995</v>
      </c>
      <c r="AQ3516" s="286" t="s">
        <v>855</v>
      </c>
    </row>
    <row r="3517" spans="1:47" ht="21.6" x14ac:dyDescent="0.3">
      <c r="A3517" s="285">
        <v>122667</v>
      </c>
      <c r="B3517" s="286" t="s">
        <v>538</v>
      </c>
      <c r="C3517" t="s">
        <v>226</v>
      </c>
      <c r="D3517" t="s">
        <v>224</v>
      </c>
      <c r="E3517" t="s">
        <v>226</v>
      </c>
      <c r="F3517" t="s">
        <v>226</v>
      </c>
      <c r="G3517" t="s">
        <v>226</v>
      </c>
      <c r="H3517" t="s">
        <v>226</v>
      </c>
      <c r="I3517" t="s">
        <v>224</v>
      </c>
      <c r="J3517" t="s">
        <v>226</v>
      </c>
      <c r="K3517" t="s">
        <v>224</v>
      </c>
      <c r="L3517" t="s">
        <v>226</v>
      </c>
      <c r="M3517" t="s">
        <v>224</v>
      </c>
      <c r="N3517" t="s">
        <v>226</v>
      </c>
      <c r="O3517" t="s">
        <v>224</v>
      </c>
      <c r="P3517" t="s">
        <v>224</v>
      </c>
      <c r="Q3517" t="s">
        <v>226</v>
      </c>
      <c r="R3517" t="s">
        <v>225</v>
      </c>
      <c r="S3517" t="s">
        <v>226</v>
      </c>
      <c r="T3517" t="s">
        <v>224</v>
      </c>
      <c r="U3517" t="s">
        <v>226</v>
      </c>
      <c r="V3517" t="s">
        <v>226</v>
      </c>
      <c r="W3517" t="s">
        <v>226</v>
      </c>
      <c r="X3517" t="s">
        <v>224</v>
      </c>
      <c r="Y3517" t="s">
        <v>224</v>
      </c>
      <c r="Z3517" t="s">
        <v>224</v>
      </c>
      <c r="AA3517" t="s">
        <v>224</v>
      </c>
      <c r="AB3517" t="s">
        <v>226</v>
      </c>
      <c r="AC3517" t="s">
        <v>226</v>
      </c>
      <c r="AD3517" t="s">
        <v>224</v>
      </c>
      <c r="AE3517" t="s">
        <v>226</v>
      </c>
      <c r="AF3517" t="s">
        <v>226</v>
      </c>
      <c r="AG3517" t="s">
        <v>394</v>
      </c>
      <c r="AH3517" t="s">
        <v>394</v>
      </c>
      <c r="AI3517" t="s">
        <v>394</v>
      </c>
      <c r="AJ3517" t="s">
        <v>394</v>
      </c>
      <c r="AK3517" t="s">
        <v>394</v>
      </c>
      <c r="AL3517" t="s">
        <v>394</v>
      </c>
      <c r="AM3517" t="s">
        <v>394</v>
      </c>
      <c r="AN3517" t="s">
        <v>394</v>
      </c>
      <c r="AO3517" t="s">
        <v>394</v>
      </c>
      <c r="AP3517" t="s">
        <v>394</v>
      </c>
      <c r="AQ3517" s="286" t="s">
        <v>394</v>
      </c>
      <c r="AR3517" s="305"/>
      <c r="AS3517" s="235"/>
      <c r="AU3517"/>
    </row>
    <row r="3518" spans="1:47" x14ac:dyDescent="0.3">
      <c r="A3518" s="285">
        <v>122668</v>
      </c>
      <c r="B3518" s="286" t="s">
        <v>538</v>
      </c>
      <c r="AQ3518" s="286" t="s">
        <v>394</v>
      </c>
    </row>
    <row r="3519" spans="1:47" x14ac:dyDescent="0.3">
      <c r="A3519" s="285">
        <v>122669</v>
      </c>
      <c r="B3519" s="286" t="s">
        <v>540</v>
      </c>
      <c r="C3519" t="s">
        <v>226</v>
      </c>
      <c r="D3519" t="s">
        <v>224</v>
      </c>
      <c r="E3519" t="s">
        <v>224</v>
      </c>
      <c r="F3519" t="s">
        <v>224</v>
      </c>
      <c r="G3519" t="s">
        <v>226</v>
      </c>
      <c r="H3519" t="s">
        <v>226</v>
      </c>
      <c r="I3519" t="s">
        <v>225</v>
      </c>
      <c r="J3519" t="s">
        <v>226</v>
      </c>
      <c r="K3519" t="s">
        <v>226</v>
      </c>
      <c r="L3519" t="s">
        <v>226</v>
      </c>
      <c r="M3519" t="s">
        <v>226</v>
      </c>
      <c r="N3519" t="s">
        <v>224</v>
      </c>
      <c r="O3519" t="s">
        <v>224</v>
      </c>
      <c r="P3519" t="s">
        <v>224</v>
      </c>
      <c r="Q3519" t="s">
        <v>224</v>
      </c>
      <c r="R3519" t="s">
        <v>224</v>
      </c>
      <c r="S3519" t="s">
        <v>224</v>
      </c>
      <c r="T3519" t="s">
        <v>225</v>
      </c>
      <c r="U3519" t="s">
        <v>226</v>
      </c>
      <c r="V3519" t="s">
        <v>225</v>
      </c>
      <c r="W3519" t="s">
        <v>394</v>
      </c>
      <c r="X3519" t="s">
        <v>394</v>
      </c>
      <c r="Y3519" t="s">
        <v>394</v>
      </c>
      <c r="Z3519" t="s">
        <v>394</v>
      </c>
      <c r="AA3519" t="s">
        <v>394</v>
      </c>
      <c r="AB3519" t="s">
        <v>394</v>
      </c>
      <c r="AC3519" t="s">
        <v>394</v>
      </c>
      <c r="AD3519" t="s">
        <v>394</v>
      </c>
      <c r="AE3519" t="s">
        <v>394</v>
      </c>
      <c r="AF3519" t="s">
        <v>394</v>
      </c>
      <c r="AG3519" t="s">
        <v>394</v>
      </c>
      <c r="AH3519" t="s">
        <v>394</v>
      </c>
      <c r="AI3519" t="s">
        <v>394</v>
      </c>
      <c r="AJ3519" t="s">
        <v>394</v>
      </c>
      <c r="AK3519" t="s">
        <v>394</v>
      </c>
      <c r="AL3519" t="s">
        <v>394</v>
      </c>
      <c r="AM3519" t="s">
        <v>394</v>
      </c>
      <c r="AN3519" t="s">
        <v>394</v>
      </c>
      <c r="AO3519" t="s">
        <v>394</v>
      </c>
      <c r="AP3519" t="s">
        <v>394</v>
      </c>
      <c r="AQ3519" s="289"/>
      <c r="AR3519" s="304"/>
      <c r="AS3519" s="304"/>
      <c r="AU3519"/>
    </row>
    <row r="3520" spans="1:47" ht="28.8" x14ac:dyDescent="0.3">
      <c r="A3520" s="285">
        <v>122670</v>
      </c>
      <c r="B3520" s="286" t="s">
        <v>67</v>
      </c>
      <c r="C3520" t="s">
        <v>226</v>
      </c>
      <c r="D3520" t="s">
        <v>226</v>
      </c>
      <c r="E3520" t="s">
        <v>224</v>
      </c>
      <c r="F3520" t="s">
        <v>226</v>
      </c>
      <c r="G3520" t="s">
        <v>224</v>
      </c>
      <c r="H3520" t="s">
        <v>226</v>
      </c>
      <c r="I3520" t="s">
        <v>224</v>
      </c>
      <c r="J3520" t="s">
        <v>226</v>
      </c>
      <c r="K3520" t="s">
        <v>226</v>
      </c>
      <c r="L3520" t="s">
        <v>226</v>
      </c>
      <c r="M3520" t="s">
        <v>226</v>
      </c>
      <c r="N3520" t="s">
        <v>225</v>
      </c>
      <c r="O3520" t="s">
        <v>225</v>
      </c>
      <c r="P3520" t="s">
        <v>225</v>
      </c>
      <c r="Q3520" t="s">
        <v>225</v>
      </c>
      <c r="R3520" t="s">
        <v>224</v>
      </c>
      <c r="S3520" t="s">
        <v>226</v>
      </c>
      <c r="T3520" t="s">
        <v>226</v>
      </c>
      <c r="U3520" t="s">
        <v>226</v>
      </c>
      <c r="V3520" t="s">
        <v>226</v>
      </c>
      <c r="W3520" t="s">
        <v>224</v>
      </c>
      <c r="X3520" t="s">
        <v>226</v>
      </c>
      <c r="Y3520" t="s">
        <v>226</v>
      </c>
      <c r="Z3520" t="s">
        <v>226</v>
      </c>
      <c r="AA3520" t="s">
        <v>224</v>
      </c>
      <c r="AB3520" t="s">
        <v>226</v>
      </c>
      <c r="AC3520" t="s">
        <v>226</v>
      </c>
      <c r="AD3520" t="s">
        <v>226</v>
      </c>
      <c r="AE3520" t="s">
        <v>226</v>
      </c>
      <c r="AF3520" t="s">
        <v>224</v>
      </c>
      <c r="AG3520" t="s">
        <v>225</v>
      </c>
      <c r="AH3520" t="s">
        <v>225</v>
      </c>
      <c r="AI3520" t="s">
        <v>225</v>
      </c>
      <c r="AJ3520" t="s">
        <v>225</v>
      </c>
      <c r="AK3520" t="s">
        <v>225</v>
      </c>
      <c r="AL3520" t="s">
        <v>394</v>
      </c>
      <c r="AM3520" t="s">
        <v>394</v>
      </c>
      <c r="AN3520" t="s">
        <v>394</v>
      </c>
      <c r="AO3520" t="s">
        <v>394</v>
      </c>
      <c r="AP3520" t="s">
        <v>394</v>
      </c>
      <c r="AQ3520" s="286" t="s">
        <v>394</v>
      </c>
      <c r="AR3520" s="305"/>
      <c r="AS3520" s="235"/>
      <c r="AU3520"/>
    </row>
    <row r="3521" spans="1:47" ht="21.6" x14ac:dyDescent="0.65">
      <c r="A3521" s="285">
        <v>122671</v>
      </c>
      <c r="B3521" s="286" t="s">
        <v>539</v>
      </c>
      <c r="C3521" t="s">
        <v>224</v>
      </c>
      <c r="D3521" t="s">
        <v>226</v>
      </c>
      <c r="E3521" t="s">
        <v>224</v>
      </c>
      <c r="F3521" t="s">
        <v>224</v>
      </c>
      <c r="G3521" t="s">
        <v>226</v>
      </c>
      <c r="H3521" t="s">
        <v>226</v>
      </c>
      <c r="I3521" t="s">
        <v>226</v>
      </c>
      <c r="J3521" t="s">
        <v>226</v>
      </c>
      <c r="K3521" t="s">
        <v>226</v>
      </c>
      <c r="L3521" t="s">
        <v>225</v>
      </c>
      <c r="M3521" t="s">
        <v>394</v>
      </c>
      <c r="N3521" t="s">
        <v>226</v>
      </c>
      <c r="O3521" t="s">
        <v>226</v>
      </c>
      <c r="P3521" t="s">
        <v>226</v>
      </c>
      <c r="Q3521" t="s">
        <v>226</v>
      </c>
      <c r="R3521" t="s">
        <v>226</v>
      </c>
      <c r="S3521" t="s">
        <v>226</v>
      </c>
      <c r="T3521" t="s">
        <v>225</v>
      </c>
      <c r="U3521" t="s">
        <v>226</v>
      </c>
      <c r="V3521" t="s">
        <v>225</v>
      </c>
      <c r="W3521" t="s">
        <v>394</v>
      </c>
      <c r="X3521" t="s">
        <v>394</v>
      </c>
      <c r="Y3521" t="s">
        <v>394</v>
      </c>
      <c r="Z3521" t="s">
        <v>394</v>
      </c>
      <c r="AA3521" t="s">
        <v>394</v>
      </c>
      <c r="AB3521" t="s">
        <v>394</v>
      </c>
      <c r="AC3521" t="s">
        <v>394</v>
      </c>
      <c r="AD3521" t="s">
        <v>394</v>
      </c>
      <c r="AE3521" t="s">
        <v>394</v>
      </c>
      <c r="AF3521" t="s">
        <v>394</v>
      </c>
      <c r="AG3521" t="s">
        <v>394</v>
      </c>
      <c r="AH3521" t="s">
        <v>394</v>
      </c>
      <c r="AI3521" t="s">
        <v>394</v>
      </c>
      <c r="AJ3521" t="s">
        <v>394</v>
      </c>
      <c r="AK3521" t="s">
        <v>394</v>
      </c>
      <c r="AL3521" t="s">
        <v>394</v>
      </c>
      <c r="AM3521" t="s">
        <v>394</v>
      </c>
      <c r="AN3521" t="s">
        <v>394</v>
      </c>
      <c r="AO3521" t="s">
        <v>394</v>
      </c>
      <c r="AP3521" t="s">
        <v>394</v>
      </c>
      <c r="AQ3521" s="288"/>
      <c r="AR3521" s="304"/>
      <c r="AS3521" s="304"/>
      <c r="AU3521"/>
    </row>
    <row r="3522" spans="1:47" x14ac:dyDescent="0.3">
      <c r="A3522" s="285">
        <v>122672</v>
      </c>
      <c r="B3522" s="286" t="s">
        <v>539</v>
      </c>
      <c r="C3522" t="s">
        <v>995</v>
      </c>
      <c r="D3522" t="s">
        <v>995</v>
      </c>
      <c r="E3522" t="s">
        <v>995</v>
      </c>
      <c r="F3522" t="s">
        <v>995</v>
      </c>
      <c r="G3522" t="s">
        <v>995</v>
      </c>
      <c r="H3522" t="s">
        <v>995</v>
      </c>
      <c r="I3522" t="s">
        <v>995</v>
      </c>
      <c r="J3522" t="s">
        <v>995</v>
      </c>
      <c r="K3522" t="s">
        <v>995</v>
      </c>
      <c r="L3522" t="s">
        <v>995</v>
      </c>
      <c r="M3522" t="s">
        <v>995</v>
      </c>
      <c r="N3522" t="s">
        <v>995</v>
      </c>
      <c r="O3522" t="s">
        <v>995</v>
      </c>
      <c r="P3522" t="s">
        <v>995</v>
      </c>
      <c r="Q3522" t="s">
        <v>995</v>
      </c>
      <c r="R3522" t="s">
        <v>995</v>
      </c>
      <c r="S3522" t="s">
        <v>995</v>
      </c>
      <c r="T3522" t="s">
        <v>995</v>
      </c>
      <c r="U3522" t="s">
        <v>995</v>
      </c>
      <c r="V3522" t="s">
        <v>995</v>
      </c>
      <c r="W3522" t="s">
        <v>995</v>
      </c>
      <c r="X3522" t="s">
        <v>995</v>
      </c>
      <c r="Y3522" t="s">
        <v>995</v>
      </c>
      <c r="Z3522" t="s">
        <v>995</v>
      </c>
      <c r="AA3522" t="s">
        <v>995</v>
      </c>
      <c r="AB3522" t="s">
        <v>995</v>
      </c>
      <c r="AC3522" t="s">
        <v>995</v>
      </c>
      <c r="AD3522" t="s">
        <v>995</v>
      </c>
      <c r="AE3522" t="s">
        <v>995</v>
      </c>
      <c r="AF3522" t="s">
        <v>995</v>
      </c>
      <c r="AG3522" t="s">
        <v>995</v>
      </c>
      <c r="AH3522" t="s">
        <v>995</v>
      </c>
      <c r="AI3522" t="s">
        <v>995</v>
      </c>
      <c r="AJ3522" t="s">
        <v>995</v>
      </c>
      <c r="AK3522" t="s">
        <v>995</v>
      </c>
      <c r="AL3522" t="s">
        <v>995</v>
      </c>
      <c r="AM3522" t="s">
        <v>995</v>
      </c>
      <c r="AN3522" t="s">
        <v>995</v>
      </c>
      <c r="AO3522" t="s">
        <v>995</v>
      </c>
      <c r="AP3522" t="s">
        <v>995</v>
      </c>
      <c r="AQ3522" s="286" t="s">
        <v>855</v>
      </c>
    </row>
    <row r="3523" spans="1:47" x14ac:dyDescent="0.3">
      <c r="A3523" s="285">
        <v>122673</v>
      </c>
      <c r="B3523" s="286" t="s">
        <v>540</v>
      </c>
      <c r="AQ3523" s="286" t="s">
        <v>394</v>
      </c>
    </row>
    <row r="3524" spans="1:47" ht="21.6" x14ac:dyDescent="0.3">
      <c r="A3524" s="285">
        <v>122674</v>
      </c>
      <c r="B3524" s="286" t="s">
        <v>61</v>
      </c>
      <c r="C3524" t="s">
        <v>226</v>
      </c>
      <c r="D3524" t="s">
        <v>226</v>
      </c>
      <c r="E3524" t="s">
        <v>226</v>
      </c>
      <c r="F3524" t="s">
        <v>226</v>
      </c>
      <c r="G3524" t="s">
        <v>226</v>
      </c>
      <c r="H3524" t="s">
        <v>226</v>
      </c>
      <c r="I3524" t="s">
        <v>226</v>
      </c>
      <c r="J3524" t="s">
        <v>226</v>
      </c>
      <c r="K3524" t="s">
        <v>226</v>
      </c>
      <c r="L3524" t="s">
        <v>226</v>
      </c>
      <c r="M3524" t="s">
        <v>226</v>
      </c>
      <c r="N3524" t="s">
        <v>226</v>
      </c>
      <c r="O3524" t="s">
        <v>226</v>
      </c>
      <c r="P3524" t="s">
        <v>226</v>
      </c>
      <c r="Q3524" t="s">
        <v>226</v>
      </c>
      <c r="R3524" t="s">
        <v>226</v>
      </c>
      <c r="S3524" t="s">
        <v>226</v>
      </c>
      <c r="T3524" t="s">
        <v>226</v>
      </c>
      <c r="U3524" t="s">
        <v>226</v>
      </c>
      <c r="V3524" t="s">
        <v>226</v>
      </c>
      <c r="W3524" t="s">
        <v>226</v>
      </c>
      <c r="X3524" t="s">
        <v>226</v>
      </c>
      <c r="Y3524" t="s">
        <v>226</v>
      </c>
      <c r="Z3524" t="s">
        <v>226</v>
      </c>
      <c r="AA3524" t="s">
        <v>226</v>
      </c>
      <c r="AB3524" t="s">
        <v>226</v>
      </c>
      <c r="AC3524" t="s">
        <v>226</v>
      </c>
      <c r="AD3524" t="s">
        <v>226</v>
      </c>
      <c r="AE3524" t="s">
        <v>226</v>
      </c>
      <c r="AF3524" t="s">
        <v>226</v>
      </c>
      <c r="AG3524" t="s">
        <v>226</v>
      </c>
      <c r="AH3524" t="s">
        <v>226</v>
      </c>
      <c r="AI3524" t="s">
        <v>226</v>
      </c>
      <c r="AJ3524" t="s">
        <v>226</v>
      </c>
      <c r="AK3524" t="s">
        <v>226</v>
      </c>
      <c r="AL3524" t="s">
        <v>226</v>
      </c>
      <c r="AM3524" t="s">
        <v>226</v>
      </c>
      <c r="AN3524" t="s">
        <v>226</v>
      </c>
      <c r="AO3524" t="s">
        <v>226</v>
      </c>
      <c r="AP3524" t="s">
        <v>226</v>
      </c>
      <c r="AQ3524" s="286" t="s">
        <v>394</v>
      </c>
      <c r="AR3524" s="305"/>
      <c r="AS3524" s="235"/>
      <c r="AU3524"/>
    </row>
    <row r="3525" spans="1:47" ht="28.8" x14ac:dyDescent="0.3">
      <c r="A3525" s="285">
        <v>122675</v>
      </c>
      <c r="B3525" s="286" t="s">
        <v>541</v>
      </c>
      <c r="C3525" t="s">
        <v>225</v>
      </c>
      <c r="D3525" t="s">
        <v>226</v>
      </c>
      <c r="E3525" t="s">
        <v>225</v>
      </c>
      <c r="F3525" t="s">
        <v>225</v>
      </c>
      <c r="G3525" t="s">
        <v>226</v>
      </c>
      <c r="H3525" t="s">
        <v>226</v>
      </c>
      <c r="I3525" t="s">
        <v>226</v>
      </c>
      <c r="J3525" t="s">
        <v>226</v>
      </c>
      <c r="K3525" t="s">
        <v>224</v>
      </c>
      <c r="L3525" t="s">
        <v>226</v>
      </c>
      <c r="M3525" t="s">
        <v>225</v>
      </c>
      <c r="N3525" t="s">
        <v>224</v>
      </c>
      <c r="O3525" t="s">
        <v>225</v>
      </c>
      <c r="P3525" t="s">
        <v>226</v>
      </c>
      <c r="Q3525" t="s">
        <v>226</v>
      </c>
      <c r="R3525" t="s">
        <v>226</v>
      </c>
      <c r="S3525" t="s">
        <v>225</v>
      </c>
      <c r="T3525" t="s">
        <v>226</v>
      </c>
      <c r="U3525" t="s">
        <v>226</v>
      </c>
      <c r="V3525" t="s">
        <v>226</v>
      </c>
      <c r="W3525" t="s">
        <v>225</v>
      </c>
      <c r="X3525" t="s">
        <v>225</v>
      </c>
      <c r="Y3525" t="s">
        <v>225</v>
      </c>
      <c r="Z3525" t="s">
        <v>225</v>
      </c>
      <c r="AA3525" t="s">
        <v>225</v>
      </c>
      <c r="AB3525" t="s">
        <v>394</v>
      </c>
      <c r="AC3525" t="s">
        <v>394</v>
      </c>
      <c r="AD3525" t="s">
        <v>394</v>
      </c>
      <c r="AE3525" t="s">
        <v>394</v>
      </c>
      <c r="AF3525" t="s">
        <v>394</v>
      </c>
      <c r="AG3525" t="s">
        <v>394</v>
      </c>
      <c r="AH3525" t="s">
        <v>394</v>
      </c>
      <c r="AI3525" t="s">
        <v>394</v>
      </c>
      <c r="AJ3525" t="s">
        <v>394</v>
      </c>
      <c r="AK3525" t="s">
        <v>394</v>
      </c>
      <c r="AL3525" t="s">
        <v>394</v>
      </c>
      <c r="AM3525" t="s">
        <v>394</v>
      </c>
      <c r="AN3525" t="s">
        <v>394</v>
      </c>
      <c r="AO3525" t="s">
        <v>394</v>
      </c>
      <c r="AP3525" t="s">
        <v>394</v>
      </c>
      <c r="AQ3525" s="286" t="s">
        <v>394</v>
      </c>
      <c r="AR3525" s="305"/>
      <c r="AS3525" s="235"/>
      <c r="AU3525"/>
    </row>
    <row r="3526" spans="1:47" x14ac:dyDescent="0.3">
      <c r="A3526" s="285">
        <v>122676</v>
      </c>
      <c r="B3526" s="286" t="s">
        <v>539</v>
      </c>
      <c r="C3526" t="s">
        <v>995</v>
      </c>
      <c r="D3526" t="s">
        <v>995</v>
      </c>
      <c r="E3526" t="s">
        <v>995</v>
      </c>
      <c r="F3526" t="s">
        <v>995</v>
      </c>
      <c r="G3526" t="s">
        <v>995</v>
      </c>
      <c r="H3526" t="s">
        <v>995</v>
      </c>
      <c r="I3526" t="s">
        <v>995</v>
      </c>
      <c r="J3526" t="s">
        <v>995</v>
      </c>
      <c r="K3526" t="s">
        <v>995</v>
      </c>
      <c r="L3526" t="s">
        <v>995</v>
      </c>
      <c r="M3526" t="s">
        <v>995</v>
      </c>
      <c r="N3526" t="s">
        <v>995</v>
      </c>
      <c r="O3526" t="s">
        <v>995</v>
      </c>
      <c r="P3526" t="s">
        <v>995</v>
      </c>
      <c r="Q3526" t="s">
        <v>995</v>
      </c>
      <c r="R3526" t="s">
        <v>995</v>
      </c>
      <c r="S3526" t="s">
        <v>995</v>
      </c>
      <c r="T3526" t="s">
        <v>995</v>
      </c>
      <c r="U3526" t="s">
        <v>995</v>
      </c>
      <c r="V3526" t="s">
        <v>995</v>
      </c>
      <c r="W3526" t="s">
        <v>995</v>
      </c>
      <c r="X3526" t="s">
        <v>995</v>
      </c>
      <c r="Y3526" t="s">
        <v>995</v>
      </c>
      <c r="Z3526" t="s">
        <v>995</v>
      </c>
      <c r="AA3526" t="s">
        <v>995</v>
      </c>
      <c r="AB3526" t="s">
        <v>995</v>
      </c>
      <c r="AC3526" t="s">
        <v>995</v>
      </c>
      <c r="AD3526" t="s">
        <v>995</v>
      </c>
      <c r="AE3526" t="s">
        <v>995</v>
      </c>
      <c r="AF3526" t="s">
        <v>995</v>
      </c>
      <c r="AG3526" t="s">
        <v>995</v>
      </c>
      <c r="AH3526" t="s">
        <v>995</v>
      </c>
      <c r="AI3526" t="s">
        <v>995</v>
      </c>
      <c r="AJ3526" t="s">
        <v>995</v>
      </c>
      <c r="AK3526" t="s">
        <v>995</v>
      </c>
      <c r="AL3526" t="s">
        <v>995</v>
      </c>
      <c r="AM3526" t="s">
        <v>995</v>
      </c>
      <c r="AN3526" t="s">
        <v>995</v>
      </c>
      <c r="AO3526" t="s">
        <v>995</v>
      </c>
      <c r="AP3526" t="s">
        <v>995</v>
      </c>
      <c r="AQ3526" s="286" t="s">
        <v>855</v>
      </c>
    </row>
    <row r="3527" spans="1:47" x14ac:dyDescent="0.3">
      <c r="A3527" s="285">
        <v>122677</v>
      </c>
      <c r="B3527" s="286" t="s">
        <v>539</v>
      </c>
      <c r="C3527" t="s">
        <v>995</v>
      </c>
      <c r="D3527" t="s">
        <v>995</v>
      </c>
      <c r="E3527" t="s">
        <v>995</v>
      </c>
      <c r="F3527" t="s">
        <v>995</v>
      </c>
      <c r="G3527" t="s">
        <v>995</v>
      </c>
      <c r="H3527" t="s">
        <v>995</v>
      </c>
      <c r="I3527" t="s">
        <v>995</v>
      </c>
      <c r="J3527" t="s">
        <v>995</v>
      </c>
      <c r="K3527" t="s">
        <v>995</v>
      </c>
      <c r="L3527" t="s">
        <v>995</v>
      </c>
      <c r="M3527" t="s">
        <v>995</v>
      </c>
      <c r="N3527" t="s">
        <v>995</v>
      </c>
      <c r="O3527" t="s">
        <v>995</v>
      </c>
      <c r="P3527" t="s">
        <v>995</v>
      </c>
      <c r="Q3527" t="s">
        <v>995</v>
      </c>
      <c r="R3527" t="s">
        <v>995</v>
      </c>
      <c r="S3527" t="s">
        <v>995</v>
      </c>
      <c r="T3527" t="s">
        <v>995</v>
      </c>
      <c r="U3527" t="s">
        <v>995</v>
      </c>
      <c r="V3527" t="s">
        <v>995</v>
      </c>
      <c r="W3527" t="s">
        <v>995</v>
      </c>
      <c r="X3527" t="s">
        <v>995</v>
      </c>
      <c r="Y3527" t="s">
        <v>995</v>
      </c>
      <c r="Z3527" t="s">
        <v>995</v>
      </c>
      <c r="AA3527" t="s">
        <v>995</v>
      </c>
      <c r="AB3527" t="s">
        <v>995</v>
      </c>
      <c r="AC3527" t="s">
        <v>995</v>
      </c>
      <c r="AD3527" t="s">
        <v>995</v>
      </c>
      <c r="AE3527" t="s">
        <v>995</v>
      </c>
      <c r="AF3527" t="s">
        <v>995</v>
      </c>
      <c r="AG3527" t="s">
        <v>995</v>
      </c>
      <c r="AH3527" t="s">
        <v>995</v>
      </c>
      <c r="AI3527" t="s">
        <v>995</v>
      </c>
      <c r="AJ3527" t="s">
        <v>995</v>
      </c>
      <c r="AK3527" t="s">
        <v>995</v>
      </c>
      <c r="AL3527" t="s">
        <v>995</v>
      </c>
      <c r="AM3527" t="s">
        <v>995</v>
      </c>
      <c r="AN3527" t="s">
        <v>995</v>
      </c>
      <c r="AO3527" t="s">
        <v>995</v>
      </c>
      <c r="AP3527" t="s">
        <v>995</v>
      </c>
      <c r="AQ3527" s="286" t="s">
        <v>855</v>
      </c>
    </row>
    <row r="3528" spans="1:47" ht="21.6" x14ac:dyDescent="0.3">
      <c r="A3528" s="285">
        <v>122678</v>
      </c>
      <c r="B3528" s="286" t="s">
        <v>538</v>
      </c>
      <c r="C3528" t="s">
        <v>226</v>
      </c>
      <c r="D3528" t="s">
        <v>224</v>
      </c>
      <c r="E3528" t="s">
        <v>224</v>
      </c>
      <c r="F3528" t="s">
        <v>226</v>
      </c>
      <c r="G3528" t="s">
        <v>224</v>
      </c>
      <c r="H3528" t="s">
        <v>224</v>
      </c>
      <c r="I3528" t="s">
        <v>226</v>
      </c>
      <c r="J3528" t="s">
        <v>226</v>
      </c>
      <c r="K3528" t="s">
        <v>226</v>
      </c>
      <c r="L3528" t="s">
        <v>224</v>
      </c>
      <c r="M3528" t="s">
        <v>226</v>
      </c>
      <c r="N3528" t="s">
        <v>224</v>
      </c>
      <c r="O3528" t="s">
        <v>224</v>
      </c>
      <c r="P3528" t="s">
        <v>224</v>
      </c>
      <c r="Q3528" t="s">
        <v>226</v>
      </c>
      <c r="R3528" t="s">
        <v>224</v>
      </c>
      <c r="S3528" t="s">
        <v>226</v>
      </c>
      <c r="T3528" t="s">
        <v>226</v>
      </c>
      <c r="U3528" t="s">
        <v>224</v>
      </c>
      <c r="V3528" t="s">
        <v>226</v>
      </c>
      <c r="W3528" t="s">
        <v>225</v>
      </c>
      <c r="X3528" t="s">
        <v>226</v>
      </c>
      <c r="Y3528" t="s">
        <v>226</v>
      </c>
      <c r="Z3528" t="s">
        <v>226</v>
      </c>
      <c r="AA3528" t="s">
        <v>226</v>
      </c>
      <c r="AB3528" t="s">
        <v>394</v>
      </c>
      <c r="AC3528" t="s">
        <v>394</v>
      </c>
      <c r="AD3528" t="s">
        <v>394</v>
      </c>
      <c r="AE3528" t="s">
        <v>394</v>
      </c>
      <c r="AF3528" t="s">
        <v>394</v>
      </c>
      <c r="AG3528" t="s">
        <v>394</v>
      </c>
      <c r="AH3528" t="s">
        <v>394</v>
      </c>
      <c r="AI3528" t="s">
        <v>394</v>
      </c>
      <c r="AJ3528" t="s">
        <v>394</v>
      </c>
      <c r="AK3528" t="s">
        <v>394</v>
      </c>
      <c r="AL3528" t="s">
        <v>394</v>
      </c>
      <c r="AM3528" t="s">
        <v>394</v>
      </c>
      <c r="AN3528" t="s">
        <v>394</v>
      </c>
      <c r="AO3528" t="s">
        <v>394</v>
      </c>
      <c r="AP3528" t="s">
        <v>394</v>
      </c>
      <c r="AQ3528" s="286" t="s">
        <v>394</v>
      </c>
      <c r="AR3528" s="305"/>
      <c r="AS3528" s="235"/>
      <c r="AU3528"/>
    </row>
    <row r="3529" spans="1:47" x14ac:dyDescent="0.3">
      <c r="A3529" s="285">
        <v>122679</v>
      </c>
      <c r="B3529" s="286" t="s">
        <v>539</v>
      </c>
      <c r="C3529" t="s">
        <v>995</v>
      </c>
      <c r="D3529" t="s">
        <v>995</v>
      </c>
      <c r="E3529" t="s">
        <v>995</v>
      </c>
      <c r="F3529" t="s">
        <v>995</v>
      </c>
      <c r="G3529" t="s">
        <v>995</v>
      </c>
      <c r="H3529" t="s">
        <v>995</v>
      </c>
      <c r="I3529" t="s">
        <v>995</v>
      </c>
      <c r="J3529" t="s">
        <v>995</v>
      </c>
      <c r="K3529" t="s">
        <v>995</v>
      </c>
      <c r="L3529" t="s">
        <v>995</v>
      </c>
      <c r="M3529" t="s">
        <v>995</v>
      </c>
      <c r="N3529" t="s">
        <v>995</v>
      </c>
      <c r="O3529" t="s">
        <v>995</v>
      </c>
      <c r="P3529" t="s">
        <v>995</v>
      </c>
      <c r="Q3529" t="s">
        <v>995</v>
      </c>
      <c r="R3529" t="s">
        <v>995</v>
      </c>
      <c r="S3529" t="s">
        <v>995</v>
      </c>
      <c r="T3529" t="s">
        <v>995</v>
      </c>
      <c r="U3529" t="s">
        <v>995</v>
      </c>
      <c r="V3529" t="s">
        <v>995</v>
      </c>
      <c r="W3529" t="s">
        <v>995</v>
      </c>
      <c r="X3529" t="s">
        <v>995</v>
      </c>
      <c r="Y3529" t="s">
        <v>995</v>
      </c>
      <c r="Z3529" t="s">
        <v>995</v>
      </c>
      <c r="AA3529" t="s">
        <v>995</v>
      </c>
      <c r="AB3529" t="s">
        <v>995</v>
      </c>
      <c r="AC3529" t="s">
        <v>995</v>
      </c>
      <c r="AD3529" t="s">
        <v>995</v>
      </c>
      <c r="AE3529" t="s">
        <v>995</v>
      </c>
      <c r="AF3529" t="s">
        <v>995</v>
      </c>
      <c r="AG3529" t="s">
        <v>995</v>
      </c>
      <c r="AH3529" t="s">
        <v>995</v>
      </c>
      <c r="AI3529" t="s">
        <v>995</v>
      </c>
      <c r="AJ3529" t="s">
        <v>995</v>
      </c>
      <c r="AK3529" t="s">
        <v>995</v>
      </c>
      <c r="AL3529" t="s">
        <v>995</v>
      </c>
      <c r="AM3529" t="s">
        <v>995</v>
      </c>
      <c r="AN3529" t="s">
        <v>995</v>
      </c>
      <c r="AO3529" t="s">
        <v>995</v>
      </c>
      <c r="AP3529" t="s">
        <v>995</v>
      </c>
      <c r="AQ3529" s="286" t="s">
        <v>855</v>
      </c>
    </row>
    <row r="3530" spans="1:47" x14ac:dyDescent="0.3">
      <c r="A3530" s="285">
        <v>122680</v>
      </c>
      <c r="B3530" s="286" t="s">
        <v>539</v>
      </c>
      <c r="C3530" t="s">
        <v>995</v>
      </c>
      <c r="D3530" t="s">
        <v>995</v>
      </c>
      <c r="E3530" t="s">
        <v>995</v>
      </c>
      <c r="F3530" t="s">
        <v>995</v>
      </c>
      <c r="G3530" t="s">
        <v>995</v>
      </c>
      <c r="H3530" t="s">
        <v>995</v>
      </c>
      <c r="I3530" t="s">
        <v>995</v>
      </c>
      <c r="J3530" t="s">
        <v>995</v>
      </c>
      <c r="K3530" t="s">
        <v>995</v>
      </c>
      <c r="L3530" t="s">
        <v>995</v>
      </c>
      <c r="M3530" t="s">
        <v>995</v>
      </c>
      <c r="N3530" t="s">
        <v>995</v>
      </c>
      <c r="O3530" t="s">
        <v>995</v>
      </c>
      <c r="P3530" t="s">
        <v>995</v>
      </c>
      <c r="Q3530" t="s">
        <v>995</v>
      </c>
      <c r="R3530" t="s">
        <v>995</v>
      </c>
      <c r="S3530" t="s">
        <v>995</v>
      </c>
      <c r="T3530" t="s">
        <v>995</v>
      </c>
      <c r="U3530" t="s">
        <v>995</v>
      </c>
      <c r="V3530" t="s">
        <v>995</v>
      </c>
      <c r="W3530" t="s">
        <v>995</v>
      </c>
      <c r="X3530" t="s">
        <v>995</v>
      </c>
      <c r="Y3530" t="s">
        <v>995</v>
      </c>
      <c r="Z3530" t="s">
        <v>995</v>
      </c>
      <c r="AA3530" t="s">
        <v>995</v>
      </c>
      <c r="AB3530" t="s">
        <v>995</v>
      </c>
      <c r="AC3530" t="s">
        <v>995</v>
      </c>
      <c r="AD3530" t="s">
        <v>995</v>
      </c>
      <c r="AE3530" t="s">
        <v>995</v>
      </c>
      <c r="AF3530" t="s">
        <v>995</v>
      </c>
      <c r="AG3530" t="s">
        <v>995</v>
      </c>
      <c r="AH3530" t="s">
        <v>995</v>
      </c>
      <c r="AI3530" t="s">
        <v>995</v>
      </c>
      <c r="AJ3530" t="s">
        <v>995</v>
      </c>
      <c r="AK3530" t="s">
        <v>995</v>
      </c>
      <c r="AL3530" t="s">
        <v>995</v>
      </c>
      <c r="AM3530" t="s">
        <v>995</v>
      </c>
      <c r="AN3530" t="s">
        <v>995</v>
      </c>
      <c r="AO3530" t="s">
        <v>995</v>
      </c>
      <c r="AP3530" t="s">
        <v>995</v>
      </c>
      <c r="AQ3530" s="286" t="s">
        <v>855</v>
      </c>
    </row>
    <row r="3531" spans="1:47" ht="28.8" x14ac:dyDescent="0.3">
      <c r="A3531" s="285">
        <v>122681</v>
      </c>
      <c r="B3531" s="286" t="s">
        <v>541</v>
      </c>
      <c r="C3531" t="s">
        <v>226</v>
      </c>
      <c r="D3531" t="s">
        <v>224</v>
      </c>
      <c r="E3531" t="s">
        <v>224</v>
      </c>
      <c r="F3531" t="s">
        <v>224</v>
      </c>
      <c r="G3531" t="s">
        <v>224</v>
      </c>
      <c r="H3531" t="s">
        <v>224</v>
      </c>
      <c r="I3531" t="s">
        <v>224</v>
      </c>
      <c r="J3531" t="s">
        <v>224</v>
      </c>
      <c r="K3531" t="s">
        <v>224</v>
      </c>
      <c r="L3531" t="s">
        <v>226</v>
      </c>
      <c r="M3531" t="s">
        <v>225</v>
      </c>
      <c r="N3531" t="s">
        <v>226</v>
      </c>
      <c r="O3531" t="s">
        <v>225</v>
      </c>
      <c r="P3531" t="s">
        <v>224</v>
      </c>
      <c r="Q3531" t="s">
        <v>226</v>
      </c>
      <c r="R3531" t="s">
        <v>226</v>
      </c>
      <c r="S3531" t="s">
        <v>224</v>
      </c>
      <c r="T3531" t="s">
        <v>224</v>
      </c>
      <c r="U3531" t="s">
        <v>224</v>
      </c>
      <c r="V3531" t="s">
        <v>224</v>
      </c>
      <c r="W3531" t="s">
        <v>225</v>
      </c>
      <c r="X3531" t="s">
        <v>225</v>
      </c>
      <c r="Y3531" t="s">
        <v>225</v>
      </c>
      <c r="Z3531" t="s">
        <v>225</v>
      </c>
      <c r="AA3531" t="s">
        <v>225</v>
      </c>
      <c r="AB3531" t="s">
        <v>394</v>
      </c>
      <c r="AC3531" t="s">
        <v>394</v>
      </c>
      <c r="AD3531" t="s">
        <v>394</v>
      </c>
      <c r="AE3531" t="s">
        <v>394</v>
      </c>
      <c r="AF3531" t="s">
        <v>394</v>
      </c>
      <c r="AG3531" t="s">
        <v>394</v>
      </c>
      <c r="AH3531" t="s">
        <v>394</v>
      </c>
      <c r="AI3531" t="s">
        <v>394</v>
      </c>
      <c r="AJ3531" t="s">
        <v>394</v>
      </c>
      <c r="AK3531" t="s">
        <v>394</v>
      </c>
      <c r="AL3531" t="s">
        <v>394</v>
      </c>
      <c r="AM3531" t="s">
        <v>394</v>
      </c>
      <c r="AN3531" t="s">
        <v>394</v>
      </c>
      <c r="AO3531" t="s">
        <v>394</v>
      </c>
      <c r="AP3531" t="s">
        <v>394</v>
      </c>
      <c r="AQ3531" s="286" t="s">
        <v>394</v>
      </c>
      <c r="AR3531" s="305"/>
      <c r="AS3531" s="235"/>
      <c r="AU3531"/>
    </row>
    <row r="3532" spans="1:47" ht="21.6" x14ac:dyDescent="0.3">
      <c r="A3532" s="285">
        <v>122682</v>
      </c>
      <c r="B3532" s="286" t="s">
        <v>538</v>
      </c>
      <c r="C3532" t="s">
        <v>226</v>
      </c>
      <c r="D3532" t="s">
        <v>224</v>
      </c>
      <c r="E3532" t="s">
        <v>226</v>
      </c>
      <c r="F3532" t="s">
        <v>226</v>
      </c>
      <c r="G3532" t="s">
        <v>224</v>
      </c>
      <c r="H3532" t="s">
        <v>226</v>
      </c>
      <c r="I3532" t="s">
        <v>224</v>
      </c>
      <c r="J3532" t="s">
        <v>226</v>
      </c>
      <c r="K3532" t="s">
        <v>226</v>
      </c>
      <c r="L3532" t="s">
        <v>224</v>
      </c>
      <c r="M3532" t="s">
        <v>224</v>
      </c>
      <c r="N3532" t="s">
        <v>224</v>
      </c>
      <c r="O3532" t="s">
        <v>226</v>
      </c>
      <c r="P3532" t="s">
        <v>226</v>
      </c>
      <c r="Q3532" t="s">
        <v>226</v>
      </c>
      <c r="R3532" t="s">
        <v>224</v>
      </c>
      <c r="S3532" t="s">
        <v>226</v>
      </c>
      <c r="T3532" t="s">
        <v>226</v>
      </c>
      <c r="U3532" t="s">
        <v>224</v>
      </c>
      <c r="V3532" t="s">
        <v>224</v>
      </c>
      <c r="W3532" t="s">
        <v>225</v>
      </c>
      <c r="X3532" t="s">
        <v>225</v>
      </c>
      <c r="Y3532" t="s">
        <v>225</v>
      </c>
      <c r="Z3532" t="s">
        <v>225</v>
      </c>
      <c r="AA3532" t="s">
        <v>225</v>
      </c>
      <c r="AB3532" t="s">
        <v>394</v>
      </c>
      <c r="AC3532" t="s">
        <v>394</v>
      </c>
      <c r="AD3532" t="s">
        <v>394</v>
      </c>
      <c r="AE3532" t="s">
        <v>394</v>
      </c>
      <c r="AF3532" t="s">
        <v>394</v>
      </c>
      <c r="AG3532" t="s">
        <v>394</v>
      </c>
      <c r="AH3532" t="s">
        <v>394</v>
      </c>
      <c r="AI3532" t="s">
        <v>394</v>
      </c>
      <c r="AJ3532" t="s">
        <v>394</v>
      </c>
      <c r="AK3532" t="s">
        <v>394</v>
      </c>
      <c r="AL3532" t="s">
        <v>394</v>
      </c>
      <c r="AM3532" t="s">
        <v>394</v>
      </c>
      <c r="AN3532" t="s">
        <v>394</v>
      </c>
      <c r="AO3532" t="s">
        <v>394</v>
      </c>
      <c r="AP3532" t="s">
        <v>394</v>
      </c>
      <c r="AQ3532" s="286" t="s">
        <v>394</v>
      </c>
      <c r="AR3532" s="305"/>
      <c r="AS3532" s="235"/>
      <c r="AU3532"/>
    </row>
    <row r="3533" spans="1:47" x14ac:dyDescent="0.3">
      <c r="A3533" s="285">
        <v>122683</v>
      </c>
      <c r="B3533" s="286" t="s">
        <v>539</v>
      </c>
      <c r="C3533" t="s">
        <v>995</v>
      </c>
      <c r="D3533" t="s">
        <v>995</v>
      </c>
      <c r="E3533" t="s">
        <v>995</v>
      </c>
      <c r="F3533" t="s">
        <v>995</v>
      </c>
      <c r="G3533" t="s">
        <v>995</v>
      </c>
      <c r="H3533" t="s">
        <v>995</v>
      </c>
      <c r="I3533" t="s">
        <v>995</v>
      </c>
      <c r="J3533" t="s">
        <v>995</v>
      </c>
      <c r="K3533" t="s">
        <v>995</v>
      </c>
      <c r="L3533" t="s">
        <v>995</v>
      </c>
      <c r="M3533" t="s">
        <v>995</v>
      </c>
      <c r="N3533" t="s">
        <v>995</v>
      </c>
      <c r="O3533" t="s">
        <v>995</v>
      </c>
      <c r="P3533" t="s">
        <v>995</v>
      </c>
      <c r="Q3533" t="s">
        <v>995</v>
      </c>
      <c r="R3533" t="s">
        <v>995</v>
      </c>
      <c r="S3533" t="s">
        <v>995</v>
      </c>
      <c r="T3533" t="s">
        <v>995</v>
      </c>
      <c r="U3533" t="s">
        <v>995</v>
      </c>
      <c r="V3533" t="s">
        <v>995</v>
      </c>
      <c r="W3533" t="s">
        <v>995</v>
      </c>
      <c r="X3533" t="s">
        <v>995</v>
      </c>
      <c r="Y3533" t="s">
        <v>995</v>
      </c>
      <c r="Z3533" t="s">
        <v>995</v>
      </c>
      <c r="AA3533" t="s">
        <v>995</v>
      </c>
      <c r="AB3533" t="s">
        <v>995</v>
      </c>
      <c r="AC3533" t="s">
        <v>995</v>
      </c>
      <c r="AD3533" t="s">
        <v>995</v>
      </c>
      <c r="AE3533" t="s">
        <v>995</v>
      </c>
      <c r="AF3533" t="s">
        <v>995</v>
      </c>
      <c r="AG3533" t="s">
        <v>995</v>
      </c>
      <c r="AH3533" t="s">
        <v>995</v>
      </c>
      <c r="AI3533" t="s">
        <v>995</v>
      </c>
      <c r="AJ3533" t="s">
        <v>995</v>
      </c>
      <c r="AK3533" t="s">
        <v>995</v>
      </c>
      <c r="AL3533" t="s">
        <v>995</v>
      </c>
      <c r="AM3533" t="s">
        <v>995</v>
      </c>
      <c r="AN3533" t="s">
        <v>995</v>
      </c>
      <c r="AO3533" t="s">
        <v>995</v>
      </c>
      <c r="AP3533" t="s">
        <v>995</v>
      </c>
      <c r="AQ3533" s="286" t="s">
        <v>855</v>
      </c>
    </row>
    <row r="3534" spans="1:47" ht="28.8" x14ac:dyDescent="0.3">
      <c r="A3534" s="285">
        <v>122684</v>
      </c>
      <c r="B3534" s="286" t="s">
        <v>67</v>
      </c>
      <c r="C3534" t="s">
        <v>224</v>
      </c>
      <c r="D3534" t="s">
        <v>226</v>
      </c>
      <c r="E3534" t="s">
        <v>226</v>
      </c>
      <c r="F3534" t="s">
        <v>224</v>
      </c>
      <c r="G3534" t="s">
        <v>224</v>
      </c>
      <c r="H3534" t="s">
        <v>224</v>
      </c>
      <c r="I3534" t="s">
        <v>225</v>
      </c>
      <c r="J3534" t="s">
        <v>226</v>
      </c>
      <c r="K3534" t="s">
        <v>226</v>
      </c>
      <c r="L3534" t="s">
        <v>226</v>
      </c>
      <c r="M3534" t="s">
        <v>224</v>
      </c>
      <c r="N3534" t="s">
        <v>224</v>
      </c>
      <c r="O3534" t="s">
        <v>226</v>
      </c>
      <c r="P3534" t="s">
        <v>224</v>
      </c>
      <c r="Q3534" t="s">
        <v>226</v>
      </c>
      <c r="R3534" t="s">
        <v>226</v>
      </c>
      <c r="S3534" t="s">
        <v>226</v>
      </c>
      <c r="T3534" t="s">
        <v>224</v>
      </c>
      <c r="U3534" t="s">
        <v>226</v>
      </c>
      <c r="V3534" t="s">
        <v>224</v>
      </c>
      <c r="W3534" t="s">
        <v>226</v>
      </c>
      <c r="X3534" t="s">
        <v>226</v>
      </c>
      <c r="Y3534" t="s">
        <v>224</v>
      </c>
      <c r="Z3534" t="s">
        <v>226</v>
      </c>
      <c r="AA3534" t="s">
        <v>226</v>
      </c>
      <c r="AB3534" t="s">
        <v>226</v>
      </c>
      <c r="AC3534" t="s">
        <v>226</v>
      </c>
      <c r="AD3534" t="s">
        <v>226</v>
      </c>
      <c r="AE3534" t="s">
        <v>226</v>
      </c>
      <c r="AF3534" t="s">
        <v>226</v>
      </c>
      <c r="AG3534" t="s">
        <v>225</v>
      </c>
      <c r="AH3534" t="s">
        <v>225</v>
      </c>
      <c r="AI3534" t="s">
        <v>225</v>
      </c>
      <c r="AJ3534" t="s">
        <v>225</v>
      </c>
      <c r="AK3534" t="s">
        <v>225</v>
      </c>
      <c r="AL3534" t="s">
        <v>394</v>
      </c>
      <c r="AM3534" t="s">
        <v>394</v>
      </c>
      <c r="AN3534" t="s">
        <v>394</v>
      </c>
      <c r="AO3534" t="s">
        <v>394</v>
      </c>
      <c r="AP3534" t="s">
        <v>394</v>
      </c>
      <c r="AQ3534" s="286" t="s">
        <v>394</v>
      </c>
      <c r="AR3534" s="305"/>
      <c r="AS3534" s="235"/>
      <c r="AU3534"/>
    </row>
    <row r="3535" spans="1:47" x14ac:dyDescent="0.3">
      <c r="A3535" s="285">
        <v>122685</v>
      </c>
      <c r="B3535" s="286" t="s">
        <v>539</v>
      </c>
      <c r="C3535" t="s">
        <v>995</v>
      </c>
      <c r="D3535" t="s">
        <v>995</v>
      </c>
      <c r="E3535" t="s">
        <v>995</v>
      </c>
      <c r="F3535" t="s">
        <v>995</v>
      </c>
      <c r="G3535" t="s">
        <v>995</v>
      </c>
      <c r="H3535" t="s">
        <v>995</v>
      </c>
      <c r="I3535" t="s">
        <v>995</v>
      </c>
      <c r="J3535" t="s">
        <v>995</v>
      </c>
      <c r="K3535" t="s">
        <v>995</v>
      </c>
      <c r="L3535" t="s">
        <v>995</v>
      </c>
      <c r="M3535" t="s">
        <v>995</v>
      </c>
      <c r="N3535" t="s">
        <v>995</v>
      </c>
      <c r="O3535" t="s">
        <v>995</v>
      </c>
      <c r="P3535" t="s">
        <v>995</v>
      </c>
      <c r="Q3535" t="s">
        <v>995</v>
      </c>
      <c r="R3535" t="s">
        <v>995</v>
      </c>
      <c r="S3535" t="s">
        <v>995</v>
      </c>
      <c r="T3535" t="s">
        <v>995</v>
      </c>
      <c r="U3535" t="s">
        <v>995</v>
      </c>
      <c r="V3535" t="s">
        <v>995</v>
      </c>
      <c r="W3535" t="s">
        <v>995</v>
      </c>
      <c r="X3535" t="s">
        <v>995</v>
      </c>
      <c r="Y3535" t="s">
        <v>995</v>
      </c>
      <c r="Z3535" t="s">
        <v>995</v>
      </c>
      <c r="AA3535" t="s">
        <v>995</v>
      </c>
      <c r="AB3535" t="s">
        <v>995</v>
      </c>
      <c r="AC3535" t="s">
        <v>995</v>
      </c>
      <c r="AD3535" t="s">
        <v>995</v>
      </c>
      <c r="AE3535" t="s">
        <v>995</v>
      </c>
      <c r="AF3535" t="s">
        <v>995</v>
      </c>
      <c r="AG3535" t="s">
        <v>995</v>
      </c>
      <c r="AH3535" t="s">
        <v>995</v>
      </c>
      <c r="AI3535" t="s">
        <v>995</v>
      </c>
      <c r="AJ3535" t="s">
        <v>995</v>
      </c>
      <c r="AK3535" t="s">
        <v>995</v>
      </c>
      <c r="AL3535" t="s">
        <v>995</v>
      </c>
      <c r="AM3535" t="s">
        <v>995</v>
      </c>
      <c r="AN3535" t="s">
        <v>995</v>
      </c>
      <c r="AO3535" t="s">
        <v>995</v>
      </c>
      <c r="AP3535" t="s">
        <v>995</v>
      </c>
      <c r="AQ3535" s="286" t="s">
        <v>855</v>
      </c>
    </row>
    <row r="3536" spans="1:47" x14ac:dyDescent="0.3">
      <c r="A3536" s="285">
        <v>122686</v>
      </c>
      <c r="B3536" s="286" t="s">
        <v>539</v>
      </c>
      <c r="C3536" t="s">
        <v>995</v>
      </c>
      <c r="D3536" t="s">
        <v>995</v>
      </c>
      <c r="E3536" t="s">
        <v>995</v>
      </c>
      <c r="F3536" t="s">
        <v>995</v>
      </c>
      <c r="G3536" t="s">
        <v>995</v>
      </c>
      <c r="H3536" t="s">
        <v>995</v>
      </c>
      <c r="I3536" t="s">
        <v>995</v>
      </c>
      <c r="J3536" t="s">
        <v>995</v>
      </c>
      <c r="K3536" t="s">
        <v>995</v>
      </c>
      <c r="L3536" t="s">
        <v>995</v>
      </c>
      <c r="M3536" t="s">
        <v>995</v>
      </c>
      <c r="N3536" t="s">
        <v>995</v>
      </c>
      <c r="O3536" t="s">
        <v>995</v>
      </c>
      <c r="P3536" t="s">
        <v>995</v>
      </c>
      <c r="Q3536" t="s">
        <v>995</v>
      </c>
      <c r="R3536" t="s">
        <v>995</v>
      </c>
      <c r="S3536" t="s">
        <v>995</v>
      </c>
      <c r="T3536" t="s">
        <v>995</v>
      </c>
      <c r="U3536" t="s">
        <v>995</v>
      </c>
      <c r="V3536" t="s">
        <v>995</v>
      </c>
      <c r="W3536" t="s">
        <v>995</v>
      </c>
      <c r="X3536" t="s">
        <v>995</v>
      </c>
      <c r="Y3536" t="s">
        <v>995</v>
      </c>
      <c r="Z3536" t="s">
        <v>995</v>
      </c>
      <c r="AA3536" t="s">
        <v>995</v>
      </c>
      <c r="AB3536" t="s">
        <v>995</v>
      </c>
      <c r="AC3536" t="s">
        <v>995</v>
      </c>
      <c r="AD3536" t="s">
        <v>995</v>
      </c>
      <c r="AE3536" t="s">
        <v>995</v>
      </c>
      <c r="AF3536" t="s">
        <v>995</v>
      </c>
      <c r="AG3536" t="s">
        <v>995</v>
      </c>
      <c r="AH3536" t="s">
        <v>995</v>
      </c>
      <c r="AI3536" t="s">
        <v>995</v>
      </c>
      <c r="AJ3536" t="s">
        <v>995</v>
      </c>
      <c r="AK3536" t="s">
        <v>995</v>
      </c>
      <c r="AL3536" t="s">
        <v>995</v>
      </c>
      <c r="AM3536" t="s">
        <v>995</v>
      </c>
      <c r="AN3536" t="s">
        <v>995</v>
      </c>
      <c r="AO3536" t="s">
        <v>995</v>
      </c>
      <c r="AP3536" t="s">
        <v>995</v>
      </c>
      <c r="AQ3536" s="286" t="s">
        <v>855</v>
      </c>
    </row>
    <row r="3537" spans="1:47" x14ac:dyDescent="0.3">
      <c r="A3537" s="285">
        <v>122687</v>
      </c>
      <c r="B3537" s="286" t="s">
        <v>539</v>
      </c>
      <c r="C3537" t="s">
        <v>995</v>
      </c>
      <c r="D3537" t="s">
        <v>995</v>
      </c>
      <c r="E3537" t="s">
        <v>995</v>
      </c>
      <c r="F3537" t="s">
        <v>995</v>
      </c>
      <c r="G3537" t="s">
        <v>995</v>
      </c>
      <c r="H3537" t="s">
        <v>995</v>
      </c>
      <c r="I3537" t="s">
        <v>995</v>
      </c>
      <c r="J3537" t="s">
        <v>995</v>
      </c>
      <c r="K3537" t="s">
        <v>995</v>
      </c>
      <c r="L3537" t="s">
        <v>995</v>
      </c>
      <c r="M3537" t="s">
        <v>995</v>
      </c>
      <c r="N3537" t="s">
        <v>995</v>
      </c>
      <c r="O3537" t="s">
        <v>995</v>
      </c>
      <c r="P3537" t="s">
        <v>995</v>
      </c>
      <c r="Q3537" t="s">
        <v>995</v>
      </c>
      <c r="R3537" t="s">
        <v>995</v>
      </c>
      <c r="S3537" t="s">
        <v>995</v>
      </c>
      <c r="T3537" t="s">
        <v>995</v>
      </c>
      <c r="U3537" t="s">
        <v>995</v>
      </c>
      <c r="V3537" t="s">
        <v>995</v>
      </c>
      <c r="W3537" t="s">
        <v>995</v>
      </c>
      <c r="X3537" t="s">
        <v>995</v>
      </c>
      <c r="Y3537" t="s">
        <v>995</v>
      </c>
      <c r="Z3537" t="s">
        <v>995</v>
      </c>
      <c r="AA3537" t="s">
        <v>995</v>
      </c>
      <c r="AB3537" t="s">
        <v>995</v>
      </c>
      <c r="AC3537" t="s">
        <v>995</v>
      </c>
      <c r="AD3537" t="s">
        <v>995</v>
      </c>
      <c r="AE3537" t="s">
        <v>995</v>
      </c>
      <c r="AF3537" t="s">
        <v>995</v>
      </c>
      <c r="AG3537" t="s">
        <v>995</v>
      </c>
      <c r="AH3537" t="s">
        <v>995</v>
      </c>
      <c r="AI3537" t="s">
        <v>995</v>
      </c>
      <c r="AJ3537" t="s">
        <v>995</v>
      </c>
      <c r="AK3537" t="s">
        <v>995</v>
      </c>
      <c r="AL3537" t="s">
        <v>995</v>
      </c>
      <c r="AM3537" t="s">
        <v>995</v>
      </c>
      <c r="AN3537" t="s">
        <v>995</v>
      </c>
      <c r="AO3537" t="s">
        <v>995</v>
      </c>
      <c r="AP3537" t="s">
        <v>995</v>
      </c>
      <c r="AQ3537" s="286" t="s">
        <v>855</v>
      </c>
    </row>
    <row r="3538" spans="1:47" ht="21.6" x14ac:dyDescent="0.3">
      <c r="A3538" s="285">
        <v>122688</v>
      </c>
      <c r="B3538" s="286" t="s">
        <v>61</v>
      </c>
      <c r="C3538" t="s">
        <v>226</v>
      </c>
      <c r="D3538" t="s">
        <v>226</v>
      </c>
      <c r="E3538" t="s">
        <v>226</v>
      </c>
      <c r="F3538" t="s">
        <v>226</v>
      </c>
      <c r="G3538" t="s">
        <v>226</v>
      </c>
      <c r="H3538" t="s">
        <v>226</v>
      </c>
      <c r="I3538" t="s">
        <v>226</v>
      </c>
      <c r="J3538" t="s">
        <v>226</v>
      </c>
      <c r="K3538" t="s">
        <v>226</v>
      </c>
      <c r="L3538" t="s">
        <v>226</v>
      </c>
      <c r="M3538" t="s">
        <v>226</v>
      </c>
      <c r="N3538" t="s">
        <v>224</v>
      </c>
      <c r="O3538" t="s">
        <v>224</v>
      </c>
      <c r="P3538" t="s">
        <v>224</v>
      </c>
      <c r="Q3538" t="s">
        <v>224</v>
      </c>
      <c r="R3538" t="s">
        <v>226</v>
      </c>
      <c r="S3538" t="s">
        <v>226</v>
      </c>
      <c r="T3538" t="s">
        <v>226</v>
      </c>
      <c r="U3538" t="s">
        <v>226</v>
      </c>
      <c r="V3538" t="s">
        <v>226</v>
      </c>
      <c r="W3538" t="s">
        <v>224</v>
      </c>
      <c r="X3538" t="s">
        <v>224</v>
      </c>
      <c r="Y3538" t="s">
        <v>224</v>
      </c>
      <c r="Z3538" t="s">
        <v>226</v>
      </c>
      <c r="AA3538" t="s">
        <v>224</v>
      </c>
      <c r="AB3538" t="s">
        <v>224</v>
      </c>
      <c r="AC3538" t="s">
        <v>226</v>
      </c>
      <c r="AD3538" t="s">
        <v>224</v>
      </c>
      <c r="AE3538" t="s">
        <v>226</v>
      </c>
      <c r="AF3538" t="s">
        <v>226</v>
      </c>
      <c r="AG3538" t="s">
        <v>224</v>
      </c>
      <c r="AH3538" t="s">
        <v>224</v>
      </c>
      <c r="AI3538" t="s">
        <v>224</v>
      </c>
      <c r="AJ3538" t="s">
        <v>224</v>
      </c>
      <c r="AK3538" t="s">
        <v>224</v>
      </c>
      <c r="AL3538" t="s">
        <v>226</v>
      </c>
      <c r="AM3538" t="s">
        <v>226</v>
      </c>
      <c r="AN3538" t="s">
        <v>226</v>
      </c>
      <c r="AO3538" t="s">
        <v>226</v>
      </c>
      <c r="AP3538" t="s">
        <v>226</v>
      </c>
      <c r="AQ3538" s="286" t="s">
        <v>394</v>
      </c>
      <c r="AR3538" s="305"/>
      <c r="AS3538" s="235"/>
      <c r="AU3538"/>
    </row>
    <row r="3539" spans="1:47" x14ac:dyDescent="0.3">
      <c r="A3539" s="285">
        <v>122689</v>
      </c>
      <c r="B3539" s="286" t="s">
        <v>540</v>
      </c>
      <c r="AQ3539" s="286" t="s">
        <v>394</v>
      </c>
    </row>
    <row r="3540" spans="1:47" x14ac:dyDescent="0.3">
      <c r="A3540" s="285">
        <v>122690</v>
      </c>
      <c r="B3540" s="286" t="s">
        <v>540</v>
      </c>
      <c r="C3540" t="s">
        <v>224</v>
      </c>
      <c r="D3540" t="s">
        <v>226</v>
      </c>
      <c r="E3540" t="s">
        <v>224</v>
      </c>
      <c r="F3540" t="s">
        <v>224</v>
      </c>
      <c r="G3540" t="s">
        <v>224</v>
      </c>
      <c r="H3540" t="s">
        <v>226</v>
      </c>
      <c r="I3540" t="s">
        <v>226</v>
      </c>
      <c r="J3540" t="s">
        <v>226</v>
      </c>
      <c r="K3540" t="s">
        <v>226</v>
      </c>
      <c r="L3540" t="s">
        <v>226</v>
      </c>
      <c r="M3540" t="s">
        <v>224</v>
      </c>
      <c r="N3540" t="s">
        <v>394</v>
      </c>
      <c r="O3540" t="s">
        <v>394</v>
      </c>
      <c r="P3540" t="s">
        <v>394</v>
      </c>
      <c r="Q3540" t="s">
        <v>394</v>
      </c>
      <c r="R3540" t="s">
        <v>394</v>
      </c>
      <c r="S3540" t="s">
        <v>394</v>
      </c>
      <c r="T3540" t="s">
        <v>394</v>
      </c>
      <c r="U3540" t="s">
        <v>394</v>
      </c>
      <c r="V3540" t="s">
        <v>394</v>
      </c>
      <c r="W3540" t="s">
        <v>394</v>
      </c>
      <c r="X3540" t="s">
        <v>394</v>
      </c>
      <c r="Y3540" t="s">
        <v>394</v>
      </c>
      <c r="Z3540" t="s">
        <v>394</v>
      </c>
      <c r="AA3540" t="s">
        <v>394</v>
      </c>
      <c r="AB3540" t="s">
        <v>394</v>
      </c>
      <c r="AC3540" t="s">
        <v>394</v>
      </c>
      <c r="AD3540" t="s">
        <v>394</v>
      </c>
      <c r="AE3540" t="s">
        <v>394</v>
      </c>
      <c r="AF3540" t="s">
        <v>394</v>
      </c>
      <c r="AG3540" t="s">
        <v>394</v>
      </c>
      <c r="AH3540" t="s">
        <v>394</v>
      </c>
      <c r="AI3540" t="s">
        <v>394</v>
      </c>
      <c r="AJ3540" t="s">
        <v>394</v>
      </c>
      <c r="AK3540" t="s">
        <v>394</v>
      </c>
      <c r="AL3540" t="s">
        <v>394</v>
      </c>
      <c r="AM3540" t="s">
        <v>394</v>
      </c>
      <c r="AN3540" t="s">
        <v>394</v>
      </c>
      <c r="AO3540" t="s">
        <v>394</v>
      </c>
      <c r="AP3540" t="s">
        <v>394</v>
      </c>
      <c r="AQ3540" s="289"/>
      <c r="AR3540" s="304"/>
      <c r="AS3540" s="304"/>
      <c r="AU3540"/>
    </row>
    <row r="3541" spans="1:47" ht="21.6" x14ac:dyDescent="0.3">
      <c r="A3541" s="285">
        <v>122691</v>
      </c>
      <c r="B3541" s="286" t="s">
        <v>540</v>
      </c>
      <c r="C3541" t="s">
        <v>995</v>
      </c>
      <c r="D3541" t="s">
        <v>995</v>
      </c>
      <c r="E3541" t="s">
        <v>995</v>
      </c>
      <c r="F3541" t="s">
        <v>995</v>
      </c>
      <c r="G3541" t="s">
        <v>995</v>
      </c>
      <c r="H3541" t="s">
        <v>995</v>
      </c>
      <c r="I3541" t="s">
        <v>995</v>
      </c>
      <c r="J3541" t="s">
        <v>995</v>
      </c>
      <c r="K3541" t="s">
        <v>995</v>
      </c>
      <c r="L3541" t="s">
        <v>995</v>
      </c>
      <c r="M3541" t="s">
        <v>995</v>
      </c>
      <c r="N3541" t="s">
        <v>995</v>
      </c>
      <c r="O3541" t="s">
        <v>995</v>
      </c>
      <c r="P3541" t="s">
        <v>995</v>
      </c>
      <c r="Q3541" t="s">
        <v>995</v>
      </c>
      <c r="R3541" t="s">
        <v>995</v>
      </c>
      <c r="S3541" t="s">
        <v>995</v>
      </c>
      <c r="T3541" t="s">
        <v>995</v>
      </c>
      <c r="U3541" t="s">
        <v>995</v>
      </c>
      <c r="V3541" t="s">
        <v>995</v>
      </c>
      <c r="W3541" t="s">
        <v>995</v>
      </c>
      <c r="X3541" t="s">
        <v>995</v>
      </c>
      <c r="Y3541" t="s">
        <v>995</v>
      </c>
      <c r="Z3541" t="s">
        <v>995</v>
      </c>
      <c r="AA3541" t="s">
        <v>995</v>
      </c>
      <c r="AB3541" t="s">
        <v>995</v>
      </c>
      <c r="AC3541" t="s">
        <v>995</v>
      </c>
      <c r="AD3541" t="s">
        <v>995</v>
      </c>
      <c r="AE3541" t="s">
        <v>995</v>
      </c>
      <c r="AF3541" t="s">
        <v>995</v>
      </c>
      <c r="AG3541" t="s">
        <v>995</v>
      </c>
      <c r="AH3541" t="s">
        <v>995</v>
      </c>
      <c r="AI3541" t="s">
        <v>995</v>
      </c>
      <c r="AJ3541" t="s">
        <v>995</v>
      </c>
      <c r="AK3541" t="s">
        <v>995</v>
      </c>
      <c r="AL3541" t="s">
        <v>995</v>
      </c>
      <c r="AM3541" t="s">
        <v>995</v>
      </c>
      <c r="AN3541" t="s">
        <v>995</v>
      </c>
      <c r="AO3541" t="s">
        <v>995</v>
      </c>
      <c r="AP3541" t="s">
        <v>995</v>
      </c>
      <c r="AQ3541" s="286" t="s">
        <v>855</v>
      </c>
      <c r="AR3541" s="305"/>
      <c r="AS3541" s="235"/>
      <c r="AU3541"/>
    </row>
    <row r="3542" spans="1:47" ht="28.8" x14ac:dyDescent="0.3">
      <c r="A3542" s="285">
        <v>122692</v>
      </c>
      <c r="B3542" s="286" t="s">
        <v>67</v>
      </c>
      <c r="C3542" t="s">
        <v>226</v>
      </c>
      <c r="D3542" t="s">
        <v>224</v>
      </c>
      <c r="E3542" t="s">
        <v>226</v>
      </c>
      <c r="F3542" t="s">
        <v>226</v>
      </c>
      <c r="G3542" t="s">
        <v>224</v>
      </c>
      <c r="H3542" t="s">
        <v>226</v>
      </c>
      <c r="I3542" t="s">
        <v>224</v>
      </c>
      <c r="J3542" t="s">
        <v>226</v>
      </c>
      <c r="K3542" t="s">
        <v>226</v>
      </c>
      <c r="L3542" t="s">
        <v>224</v>
      </c>
      <c r="M3542" t="s">
        <v>226</v>
      </c>
      <c r="N3542" t="s">
        <v>226</v>
      </c>
      <c r="O3542" t="s">
        <v>226</v>
      </c>
      <c r="P3542" t="s">
        <v>224</v>
      </c>
      <c r="Q3542" t="s">
        <v>226</v>
      </c>
      <c r="R3542" t="s">
        <v>226</v>
      </c>
      <c r="S3542" t="s">
        <v>226</v>
      </c>
      <c r="T3542" t="s">
        <v>226</v>
      </c>
      <c r="U3542" t="s">
        <v>226</v>
      </c>
      <c r="V3542" t="s">
        <v>226</v>
      </c>
      <c r="W3542" t="s">
        <v>226</v>
      </c>
      <c r="X3542" t="s">
        <v>226</v>
      </c>
      <c r="Y3542" t="s">
        <v>226</v>
      </c>
      <c r="Z3542" t="s">
        <v>226</v>
      </c>
      <c r="AA3542" t="s">
        <v>226</v>
      </c>
      <c r="AB3542" t="s">
        <v>226</v>
      </c>
      <c r="AC3542" t="s">
        <v>226</v>
      </c>
      <c r="AD3542" t="s">
        <v>226</v>
      </c>
      <c r="AE3542" t="s">
        <v>226</v>
      </c>
      <c r="AF3542" t="s">
        <v>226</v>
      </c>
      <c r="AG3542" t="s">
        <v>225</v>
      </c>
      <c r="AH3542" t="s">
        <v>225</v>
      </c>
      <c r="AI3542" t="s">
        <v>225</v>
      </c>
      <c r="AJ3542" t="s">
        <v>225</v>
      </c>
      <c r="AK3542" t="s">
        <v>225</v>
      </c>
      <c r="AL3542" t="s">
        <v>394</v>
      </c>
      <c r="AM3542" t="s">
        <v>394</v>
      </c>
      <c r="AN3542" t="s">
        <v>394</v>
      </c>
      <c r="AO3542" t="s">
        <v>394</v>
      </c>
      <c r="AP3542" t="s">
        <v>394</v>
      </c>
      <c r="AQ3542" s="286" t="s">
        <v>394</v>
      </c>
      <c r="AR3542" s="305"/>
      <c r="AS3542" s="235"/>
      <c r="AU3542"/>
    </row>
    <row r="3543" spans="1:47" x14ac:dyDescent="0.3">
      <c r="A3543" s="285">
        <v>122693</v>
      </c>
      <c r="B3543" s="286" t="s">
        <v>539</v>
      </c>
      <c r="C3543" t="s">
        <v>995</v>
      </c>
      <c r="D3543" t="s">
        <v>995</v>
      </c>
      <c r="E3543" t="s">
        <v>995</v>
      </c>
      <c r="F3543" t="s">
        <v>995</v>
      </c>
      <c r="G3543" t="s">
        <v>995</v>
      </c>
      <c r="H3543" t="s">
        <v>995</v>
      </c>
      <c r="I3543" t="s">
        <v>995</v>
      </c>
      <c r="J3543" t="s">
        <v>995</v>
      </c>
      <c r="K3543" t="s">
        <v>995</v>
      </c>
      <c r="L3543" t="s">
        <v>995</v>
      </c>
      <c r="M3543" t="s">
        <v>995</v>
      </c>
      <c r="N3543" t="s">
        <v>995</v>
      </c>
      <c r="O3543" t="s">
        <v>995</v>
      </c>
      <c r="P3543" t="s">
        <v>995</v>
      </c>
      <c r="Q3543" t="s">
        <v>995</v>
      </c>
      <c r="R3543" t="s">
        <v>995</v>
      </c>
      <c r="S3543" t="s">
        <v>995</v>
      </c>
      <c r="T3543" t="s">
        <v>995</v>
      </c>
      <c r="U3543" t="s">
        <v>995</v>
      </c>
      <c r="V3543" t="s">
        <v>995</v>
      </c>
      <c r="W3543" t="s">
        <v>995</v>
      </c>
      <c r="X3543" t="s">
        <v>995</v>
      </c>
      <c r="Y3543" t="s">
        <v>995</v>
      </c>
      <c r="Z3543" t="s">
        <v>995</v>
      </c>
      <c r="AA3543" t="s">
        <v>995</v>
      </c>
      <c r="AB3543" t="s">
        <v>995</v>
      </c>
      <c r="AC3543" t="s">
        <v>995</v>
      </c>
      <c r="AD3543" t="s">
        <v>995</v>
      </c>
      <c r="AE3543" t="s">
        <v>995</v>
      </c>
      <c r="AF3543" t="s">
        <v>995</v>
      </c>
      <c r="AG3543" t="s">
        <v>995</v>
      </c>
      <c r="AH3543" t="s">
        <v>995</v>
      </c>
      <c r="AI3543" t="s">
        <v>995</v>
      </c>
      <c r="AJ3543" t="s">
        <v>995</v>
      </c>
      <c r="AK3543" t="s">
        <v>995</v>
      </c>
      <c r="AL3543" t="s">
        <v>995</v>
      </c>
      <c r="AM3543" t="s">
        <v>995</v>
      </c>
      <c r="AN3543" t="s">
        <v>995</v>
      </c>
      <c r="AO3543" t="s">
        <v>995</v>
      </c>
      <c r="AP3543" t="s">
        <v>995</v>
      </c>
      <c r="AQ3543" s="286" t="s">
        <v>855</v>
      </c>
    </row>
    <row r="3544" spans="1:47" x14ac:dyDescent="0.3">
      <c r="A3544" s="285">
        <v>122694</v>
      </c>
      <c r="B3544" s="286" t="s">
        <v>539</v>
      </c>
      <c r="C3544" t="s">
        <v>995</v>
      </c>
      <c r="D3544" t="s">
        <v>995</v>
      </c>
      <c r="E3544" t="s">
        <v>995</v>
      </c>
      <c r="F3544" t="s">
        <v>995</v>
      </c>
      <c r="G3544" t="s">
        <v>995</v>
      </c>
      <c r="H3544" t="s">
        <v>995</v>
      </c>
      <c r="I3544" t="s">
        <v>995</v>
      </c>
      <c r="J3544" t="s">
        <v>995</v>
      </c>
      <c r="K3544" t="s">
        <v>995</v>
      </c>
      <c r="L3544" t="s">
        <v>995</v>
      </c>
      <c r="M3544" t="s">
        <v>995</v>
      </c>
      <c r="N3544" t="s">
        <v>995</v>
      </c>
      <c r="O3544" t="s">
        <v>995</v>
      </c>
      <c r="P3544" t="s">
        <v>995</v>
      </c>
      <c r="Q3544" t="s">
        <v>995</v>
      </c>
      <c r="R3544" t="s">
        <v>995</v>
      </c>
      <c r="S3544" t="s">
        <v>995</v>
      </c>
      <c r="T3544" t="s">
        <v>995</v>
      </c>
      <c r="U3544" t="s">
        <v>995</v>
      </c>
      <c r="V3544" t="s">
        <v>995</v>
      </c>
      <c r="W3544" t="s">
        <v>995</v>
      </c>
      <c r="X3544" t="s">
        <v>995</v>
      </c>
      <c r="Y3544" t="s">
        <v>995</v>
      </c>
      <c r="Z3544" t="s">
        <v>995</v>
      </c>
      <c r="AA3544" t="s">
        <v>995</v>
      </c>
      <c r="AB3544" t="s">
        <v>995</v>
      </c>
      <c r="AC3544" t="s">
        <v>995</v>
      </c>
      <c r="AD3544" t="s">
        <v>995</v>
      </c>
      <c r="AE3544" t="s">
        <v>995</v>
      </c>
      <c r="AF3544" t="s">
        <v>995</v>
      </c>
      <c r="AG3544" t="s">
        <v>995</v>
      </c>
      <c r="AH3544" t="s">
        <v>995</v>
      </c>
      <c r="AI3544" t="s">
        <v>995</v>
      </c>
      <c r="AJ3544" t="s">
        <v>995</v>
      </c>
      <c r="AK3544" t="s">
        <v>995</v>
      </c>
      <c r="AL3544" t="s">
        <v>995</v>
      </c>
      <c r="AM3544" t="s">
        <v>995</v>
      </c>
      <c r="AN3544" t="s">
        <v>995</v>
      </c>
      <c r="AO3544" t="s">
        <v>995</v>
      </c>
      <c r="AP3544" t="s">
        <v>995</v>
      </c>
      <c r="AQ3544" s="286" t="s">
        <v>855</v>
      </c>
    </row>
    <row r="3545" spans="1:47" ht="21.6" x14ac:dyDescent="0.3">
      <c r="A3545" s="285">
        <v>122696</v>
      </c>
      <c r="B3545" s="286" t="s">
        <v>539</v>
      </c>
      <c r="C3545" t="s">
        <v>995</v>
      </c>
      <c r="D3545" t="s">
        <v>995</v>
      </c>
      <c r="E3545" t="s">
        <v>995</v>
      </c>
      <c r="F3545" t="s">
        <v>995</v>
      </c>
      <c r="G3545" t="s">
        <v>995</v>
      </c>
      <c r="H3545" t="s">
        <v>995</v>
      </c>
      <c r="I3545" t="s">
        <v>995</v>
      </c>
      <c r="J3545" t="s">
        <v>995</v>
      </c>
      <c r="K3545" t="s">
        <v>995</v>
      </c>
      <c r="L3545" t="s">
        <v>995</v>
      </c>
      <c r="M3545" t="s">
        <v>995</v>
      </c>
      <c r="N3545" t="s">
        <v>995</v>
      </c>
      <c r="O3545" t="s">
        <v>995</v>
      </c>
      <c r="P3545" t="s">
        <v>995</v>
      </c>
      <c r="Q3545" t="s">
        <v>995</v>
      </c>
      <c r="R3545" t="s">
        <v>995</v>
      </c>
      <c r="S3545" t="s">
        <v>995</v>
      </c>
      <c r="T3545" t="s">
        <v>995</v>
      </c>
      <c r="U3545" t="s">
        <v>995</v>
      </c>
      <c r="V3545" t="s">
        <v>995</v>
      </c>
      <c r="W3545" t="s">
        <v>995</v>
      </c>
      <c r="X3545" t="s">
        <v>995</v>
      </c>
      <c r="Y3545" t="s">
        <v>995</v>
      </c>
      <c r="Z3545" t="s">
        <v>995</v>
      </c>
      <c r="AA3545" t="s">
        <v>995</v>
      </c>
      <c r="AB3545" t="s">
        <v>995</v>
      </c>
      <c r="AC3545" t="s">
        <v>995</v>
      </c>
      <c r="AD3545" t="s">
        <v>995</v>
      </c>
      <c r="AE3545" t="s">
        <v>995</v>
      </c>
      <c r="AF3545" t="s">
        <v>995</v>
      </c>
      <c r="AG3545" t="s">
        <v>995</v>
      </c>
      <c r="AH3545" t="s">
        <v>995</v>
      </c>
      <c r="AI3545" t="s">
        <v>995</v>
      </c>
      <c r="AJ3545" t="s">
        <v>995</v>
      </c>
      <c r="AK3545" t="s">
        <v>995</v>
      </c>
      <c r="AL3545" t="s">
        <v>995</v>
      </c>
      <c r="AM3545" t="s">
        <v>995</v>
      </c>
      <c r="AN3545" t="s">
        <v>995</v>
      </c>
      <c r="AO3545" t="s">
        <v>995</v>
      </c>
      <c r="AP3545" t="s">
        <v>995</v>
      </c>
      <c r="AQ3545" s="286" t="s">
        <v>855</v>
      </c>
      <c r="AR3545" s="305"/>
      <c r="AS3545" s="235"/>
      <c r="AU3545"/>
    </row>
    <row r="3546" spans="1:47" x14ac:dyDescent="0.3">
      <c r="A3546" s="285">
        <v>122698</v>
      </c>
      <c r="B3546" s="286" t="s">
        <v>540</v>
      </c>
      <c r="C3546" t="s">
        <v>995</v>
      </c>
      <c r="D3546" t="s">
        <v>995</v>
      </c>
      <c r="E3546" t="s">
        <v>995</v>
      </c>
      <c r="F3546" t="s">
        <v>995</v>
      </c>
      <c r="G3546" t="s">
        <v>995</v>
      </c>
      <c r="H3546" t="s">
        <v>995</v>
      </c>
      <c r="I3546" t="s">
        <v>995</v>
      </c>
      <c r="J3546" t="s">
        <v>995</v>
      </c>
      <c r="K3546" t="s">
        <v>995</v>
      </c>
      <c r="L3546" t="s">
        <v>995</v>
      </c>
      <c r="M3546" t="s">
        <v>995</v>
      </c>
      <c r="N3546" t="s">
        <v>995</v>
      </c>
      <c r="O3546" t="s">
        <v>995</v>
      </c>
      <c r="P3546" t="s">
        <v>995</v>
      </c>
      <c r="Q3546" t="s">
        <v>995</v>
      </c>
      <c r="R3546" t="s">
        <v>995</v>
      </c>
      <c r="S3546" t="s">
        <v>995</v>
      </c>
      <c r="T3546" t="s">
        <v>995</v>
      </c>
      <c r="U3546" t="s">
        <v>995</v>
      </c>
      <c r="V3546" t="s">
        <v>995</v>
      </c>
      <c r="W3546" t="s">
        <v>995</v>
      </c>
      <c r="X3546" t="s">
        <v>995</v>
      </c>
      <c r="Y3546" t="s">
        <v>995</v>
      </c>
      <c r="Z3546" t="s">
        <v>995</v>
      </c>
      <c r="AA3546" t="s">
        <v>995</v>
      </c>
      <c r="AB3546" t="s">
        <v>995</v>
      </c>
      <c r="AC3546" t="s">
        <v>995</v>
      </c>
      <c r="AD3546" t="s">
        <v>995</v>
      </c>
      <c r="AE3546" t="s">
        <v>995</v>
      </c>
      <c r="AF3546" t="s">
        <v>995</v>
      </c>
      <c r="AG3546" t="s">
        <v>995</v>
      </c>
      <c r="AH3546" t="s">
        <v>995</v>
      </c>
      <c r="AI3546" t="s">
        <v>995</v>
      </c>
      <c r="AJ3546" t="s">
        <v>995</v>
      </c>
      <c r="AK3546" t="s">
        <v>995</v>
      </c>
      <c r="AL3546" t="s">
        <v>995</v>
      </c>
      <c r="AM3546" t="s">
        <v>995</v>
      </c>
      <c r="AN3546" t="s">
        <v>995</v>
      </c>
      <c r="AO3546" t="s">
        <v>995</v>
      </c>
      <c r="AP3546" t="s">
        <v>995</v>
      </c>
      <c r="AQ3546" s="286" t="s">
        <v>855</v>
      </c>
    </row>
    <row r="3547" spans="1:47" x14ac:dyDescent="0.3">
      <c r="A3547" s="285">
        <v>122699</v>
      </c>
      <c r="B3547" s="286" t="s">
        <v>539</v>
      </c>
      <c r="C3547" t="s">
        <v>995</v>
      </c>
      <c r="D3547" t="s">
        <v>995</v>
      </c>
      <c r="E3547" t="s">
        <v>995</v>
      </c>
      <c r="F3547" t="s">
        <v>995</v>
      </c>
      <c r="G3547" t="s">
        <v>995</v>
      </c>
      <c r="H3547" t="s">
        <v>995</v>
      </c>
      <c r="I3547" t="s">
        <v>995</v>
      </c>
      <c r="J3547" t="s">
        <v>995</v>
      </c>
      <c r="K3547" t="s">
        <v>995</v>
      </c>
      <c r="L3547" t="s">
        <v>995</v>
      </c>
      <c r="M3547" t="s">
        <v>995</v>
      </c>
      <c r="N3547" t="s">
        <v>995</v>
      </c>
      <c r="O3547" t="s">
        <v>995</v>
      </c>
      <c r="P3547" t="s">
        <v>995</v>
      </c>
      <c r="Q3547" t="s">
        <v>995</v>
      </c>
      <c r="R3547" t="s">
        <v>995</v>
      </c>
      <c r="S3547" t="s">
        <v>995</v>
      </c>
      <c r="T3547" t="s">
        <v>995</v>
      </c>
      <c r="U3547" t="s">
        <v>995</v>
      </c>
      <c r="V3547" t="s">
        <v>995</v>
      </c>
      <c r="W3547" t="s">
        <v>995</v>
      </c>
      <c r="X3547" t="s">
        <v>995</v>
      </c>
      <c r="Y3547" t="s">
        <v>995</v>
      </c>
      <c r="Z3547" t="s">
        <v>995</v>
      </c>
      <c r="AA3547" t="s">
        <v>995</v>
      </c>
      <c r="AB3547" t="s">
        <v>995</v>
      </c>
      <c r="AC3547" t="s">
        <v>995</v>
      </c>
      <c r="AD3547" t="s">
        <v>995</v>
      </c>
      <c r="AE3547" t="s">
        <v>995</v>
      </c>
      <c r="AF3547" t="s">
        <v>995</v>
      </c>
      <c r="AG3547" t="s">
        <v>995</v>
      </c>
      <c r="AH3547" t="s">
        <v>995</v>
      </c>
      <c r="AI3547" t="s">
        <v>995</v>
      </c>
      <c r="AJ3547" t="s">
        <v>995</v>
      </c>
      <c r="AK3547" t="s">
        <v>995</v>
      </c>
      <c r="AL3547" t="s">
        <v>995</v>
      </c>
      <c r="AM3547" t="s">
        <v>995</v>
      </c>
      <c r="AN3547" t="s">
        <v>995</v>
      </c>
      <c r="AO3547" t="s">
        <v>995</v>
      </c>
      <c r="AP3547" t="s">
        <v>995</v>
      </c>
      <c r="AQ3547" s="286" t="s">
        <v>855</v>
      </c>
    </row>
    <row r="3548" spans="1:47" x14ac:dyDescent="0.3">
      <c r="A3548" s="285">
        <v>122700</v>
      </c>
      <c r="B3548" s="286" t="s">
        <v>540</v>
      </c>
      <c r="AQ3548" s="286" t="s">
        <v>394</v>
      </c>
    </row>
    <row r="3549" spans="1:47" ht="21.6" x14ac:dyDescent="0.3">
      <c r="A3549" s="285">
        <v>122701</v>
      </c>
      <c r="B3549" s="286" t="s">
        <v>61</v>
      </c>
      <c r="C3549" t="s">
        <v>226</v>
      </c>
      <c r="D3549" t="s">
        <v>226</v>
      </c>
      <c r="E3549" t="s">
        <v>226</v>
      </c>
      <c r="F3549" t="s">
        <v>226</v>
      </c>
      <c r="G3549" t="s">
        <v>226</v>
      </c>
      <c r="H3549" t="s">
        <v>226</v>
      </c>
      <c r="I3549" t="s">
        <v>226</v>
      </c>
      <c r="J3549" t="s">
        <v>226</v>
      </c>
      <c r="K3549" t="s">
        <v>226</v>
      </c>
      <c r="L3549" t="s">
        <v>226</v>
      </c>
      <c r="M3549" t="s">
        <v>226</v>
      </c>
      <c r="N3549" t="s">
        <v>226</v>
      </c>
      <c r="O3549" t="s">
        <v>226</v>
      </c>
      <c r="P3549" t="s">
        <v>226</v>
      </c>
      <c r="Q3549" t="s">
        <v>226</v>
      </c>
      <c r="R3549" t="s">
        <v>226</v>
      </c>
      <c r="S3549" t="s">
        <v>226</v>
      </c>
      <c r="T3549" t="s">
        <v>226</v>
      </c>
      <c r="U3549" t="s">
        <v>226</v>
      </c>
      <c r="V3549" t="s">
        <v>226</v>
      </c>
      <c r="W3549" t="s">
        <v>226</v>
      </c>
      <c r="X3549" t="s">
        <v>226</v>
      </c>
      <c r="Y3549" t="s">
        <v>224</v>
      </c>
      <c r="Z3549" t="s">
        <v>226</v>
      </c>
      <c r="AA3549" t="s">
        <v>226</v>
      </c>
      <c r="AB3549" t="s">
        <v>226</v>
      </c>
      <c r="AC3549" t="s">
        <v>226</v>
      </c>
      <c r="AD3549" t="s">
        <v>226</v>
      </c>
      <c r="AE3549" t="s">
        <v>224</v>
      </c>
      <c r="AF3549" t="s">
        <v>224</v>
      </c>
      <c r="AG3549" t="s">
        <v>226</v>
      </c>
      <c r="AH3549" t="s">
        <v>226</v>
      </c>
      <c r="AI3549" t="s">
        <v>226</v>
      </c>
      <c r="AJ3549" t="s">
        <v>226</v>
      </c>
      <c r="AK3549" t="s">
        <v>226</v>
      </c>
      <c r="AL3549" t="s">
        <v>226</v>
      </c>
      <c r="AM3549" t="s">
        <v>225</v>
      </c>
      <c r="AN3549" t="s">
        <v>226</v>
      </c>
      <c r="AO3549" t="s">
        <v>225</v>
      </c>
      <c r="AP3549" t="s">
        <v>225</v>
      </c>
      <c r="AQ3549" s="286" t="s">
        <v>394</v>
      </c>
      <c r="AR3549" s="305"/>
      <c r="AS3549" s="235"/>
      <c r="AU3549"/>
    </row>
    <row r="3550" spans="1:47" ht="21.6" x14ac:dyDescent="0.3">
      <c r="A3550" s="285">
        <v>122702</v>
      </c>
      <c r="B3550" s="286" t="s">
        <v>540</v>
      </c>
      <c r="C3550" t="s">
        <v>224</v>
      </c>
      <c r="D3550" t="s">
        <v>226</v>
      </c>
      <c r="E3550" t="s">
        <v>224</v>
      </c>
      <c r="F3550" t="s">
        <v>226</v>
      </c>
      <c r="G3550" t="s">
        <v>224</v>
      </c>
      <c r="H3550" t="s">
        <v>226</v>
      </c>
      <c r="I3550" t="s">
        <v>225</v>
      </c>
      <c r="J3550" t="s">
        <v>224</v>
      </c>
      <c r="K3550" t="s">
        <v>225</v>
      </c>
      <c r="L3550" t="s">
        <v>226</v>
      </c>
      <c r="M3550" t="s">
        <v>224</v>
      </c>
      <c r="N3550" t="s">
        <v>226</v>
      </c>
      <c r="O3550" t="s">
        <v>224</v>
      </c>
      <c r="P3550" t="s">
        <v>224</v>
      </c>
      <c r="Q3550" t="s">
        <v>226</v>
      </c>
      <c r="R3550" t="s">
        <v>225</v>
      </c>
      <c r="S3550" t="s">
        <v>226</v>
      </c>
      <c r="T3550" t="s">
        <v>226</v>
      </c>
      <c r="U3550" t="s">
        <v>226</v>
      </c>
      <c r="V3550" t="s">
        <v>225</v>
      </c>
      <c r="W3550" t="s">
        <v>394</v>
      </c>
      <c r="X3550" t="s">
        <v>394</v>
      </c>
      <c r="Y3550" t="s">
        <v>394</v>
      </c>
      <c r="Z3550" t="s">
        <v>394</v>
      </c>
      <c r="AA3550" t="s">
        <v>394</v>
      </c>
      <c r="AB3550" t="s">
        <v>394</v>
      </c>
      <c r="AC3550" t="s">
        <v>394</v>
      </c>
      <c r="AD3550" t="s">
        <v>394</v>
      </c>
      <c r="AE3550" t="s">
        <v>394</v>
      </c>
      <c r="AF3550" t="s">
        <v>394</v>
      </c>
      <c r="AG3550" t="s">
        <v>394</v>
      </c>
      <c r="AH3550" t="s">
        <v>394</v>
      </c>
      <c r="AI3550" t="s">
        <v>394</v>
      </c>
      <c r="AJ3550" t="s">
        <v>394</v>
      </c>
      <c r="AK3550" t="s">
        <v>394</v>
      </c>
      <c r="AL3550" t="s">
        <v>394</v>
      </c>
      <c r="AM3550" t="s">
        <v>394</v>
      </c>
      <c r="AN3550" t="s">
        <v>394</v>
      </c>
      <c r="AO3550" t="s">
        <v>394</v>
      </c>
      <c r="AP3550" t="s">
        <v>394</v>
      </c>
      <c r="AQ3550" s="286" t="s">
        <v>394</v>
      </c>
      <c r="AR3550" s="305"/>
      <c r="AS3550" s="235"/>
      <c r="AU3550"/>
    </row>
    <row r="3551" spans="1:47" ht="28.8" x14ac:dyDescent="0.3">
      <c r="A3551" s="285">
        <v>122703</v>
      </c>
      <c r="B3551" s="286" t="s">
        <v>541</v>
      </c>
      <c r="C3551" t="s">
        <v>226</v>
      </c>
      <c r="D3551" t="s">
        <v>226</v>
      </c>
      <c r="E3551" t="s">
        <v>224</v>
      </c>
      <c r="F3551" t="s">
        <v>226</v>
      </c>
      <c r="G3551" t="s">
        <v>226</v>
      </c>
      <c r="H3551" t="s">
        <v>224</v>
      </c>
      <c r="I3551" t="s">
        <v>226</v>
      </c>
      <c r="J3551" t="s">
        <v>224</v>
      </c>
      <c r="K3551" t="s">
        <v>224</v>
      </c>
      <c r="L3551" t="s">
        <v>226</v>
      </c>
      <c r="M3551" t="s">
        <v>224</v>
      </c>
      <c r="N3551" t="s">
        <v>226</v>
      </c>
      <c r="O3551" t="s">
        <v>224</v>
      </c>
      <c r="P3551" t="s">
        <v>224</v>
      </c>
      <c r="Q3551" t="s">
        <v>226</v>
      </c>
      <c r="R3551" t="s">
        <v>226</v>
      </c>
      <c r="S3551" t="s">
        <v>224</v>
      </c>
      <c r="T3551" t="s">
        <v>224</v>
      </c>
      <c r="U3551" t="s">
        <v>224</v>
      </c>
      <c r="V3551" t="s">
        <v>226</v>
      </c>
      <c r="W3551" t="s">
        <v>225</v>
      </c>
      <c r="X3551" t="s">
        <v>225</v>
      </c>
      <c r="Y3551" t="s">
        <v>225</v>
      </c>
      <c r="Z3551" t="s">
        <v>225</v>
      </c>
      <c r="AA3551" t="s">
        <v>225</v>
      </c>
      <c r="AB3551" t="s">
        <v>394</v>
      </c>
      <c r="AC3551" t="s">
        <v>394</v>
      </c>
      <c r="AD3551" t="s">
        <v>394</v>
      </c>
      <c r="AE3551" t="s">
        <v>394</v>
      </c>
      <c r="AF3551" t="s">
        <v>394</v>
      </c>
      <c r="AG3551" t="s">
        <v>394</v>
      </c>
      <c r="AH3551" t="s">
        <v>394</v>
      </c>
      <c r="AI3551" t="s">
        <v>394</v>
      </c>
      <c r="AJ3551" t="s">
        <v>394</v>
      </c>
      <c r="AK3551" t="s">
        <v>394</v>
      </c>
      <c r="AL3551" t="s">
        <v>394</v>
      </c>
      <c r="AM3551" t="s">
        <v>394</v>
      </c>
      <c r="AN3551" t="s">
        <v>394</v>
      </c>
      <c r="AO3551" t="s">
        <v>394</v>
      </c>
      <c r="AP3551" t="s">
        <v>394</v>
      </c>
      <c r="AQ3551" s="286" t="s">
        <v>394</v>
      </c>
      <c r="AR3551" s="305"/>
      <c r="AS3551" s="235"/>
      <c r="AU3551"/>
    </row>
    <row r="3552" spans="1:47" ht="21.6" x14ac:dyDescent="0.3">
      <c r="A3552" s="285">
        <v>122704</v>
      </c>
      <c r="B3552" s="286" t="s">
        <v>61</v>
      </c>
      <c r="C3552" t="s">
        <v>226</v>
      </c>
      <c r="D3552" t="s">
        <v>226</v>
      </c>
      <c r="E3552" t="s">
        <v>226</v>
      </c>
      <c r="F3552" t="s">
        <v>226</v>
      </c>
      <c r="G3552" t="s">
        <v>225</v>
      </c>
      <c r="H3552" t="s">
        <v>226</v>
      </c>
      <c r="I3552" t="s">
        <v>224</v>
      </c>
      <c r="J3552" t="s">
        <v>226</v>
      </c>
      <c r="K3552" t="s">
        <v>226</v>
      </c>
      <c r="L3552" t="s">
        <v>226</v>
      </c>
      <c r="M3552" t="s">
        <v>226</v>
      </c>
      <c r="N3552" t="s">
        <v>226</v>
      </c>
      <c r="O3552" t="s">
        <v>225</v>
      </c>
      <c r="P3552" t="s">
        <v>226</v>
      </c>
      <c r="Q3552" t="s">
        <v>225</v>
      </c>
      <c r="R3552" t="s">
        <v>226</v>
      </c>
      <c r="S3552" t="s">
        <v>226</v>
      </c>
      <c r="T3552" t="s">
        <v>224</v>
      </c>
      <c r="U3552" t="s">
        <v>226</v>
      </c>
      <c r="V3552" t="s">
        <v>226</v>
      </c>
      <c r="W3552" t="s">
        <v>226</v>
      </c>
      <c r="X3552" t="s">
        <v>226</v>
      </c>
      <c r="Y3552" t="s">
        <v>226</v>
      </c>
      <c r="Z3552" t="s">
        <v>226</v>
      </c>
      <c r="AA3552" t="s">
        <v>226</v>
      </c>
      <c r="AB3552" t="s">
        <v>226</v>
      </c>
      <c r="AC3552" t="s">
        <v>226</v>
      </c>
      <c r="AD3552" t="s">
        <v>224</v>
      </c>
      <c r="AE3552" t="s">
        <v>226</v>
      </c>
      <c r="AF3552" t="s">
        <v>226</v>
      </c>
      <c r="AG3552" t="s">
        <v>226</v>
      </c>
      <c r="AH3552" t="s">
        <v>226</v>
      </c>
      <c r="AI3552" t="s">
        <v>226</v>
      </c>
      <c r="AJ3552" t="s">
        <v>226</v>
      </c>
      <c r="AK3552" t="s">
        <v>226</v>
      </c>
      <c r="AL3552" t="s">
        <v>225</v>
      </c>
      <c r="AM3552" t="s">
        <v>225</v>
      </c>
      <c r="AN3552" t="s">
        <v>225</v>
      </c>
      <c r="AO3552" t="s">
        <v>225</v>
      </c>
      <c r="AP3552" t="s">
        <v>225</v>
      </c>
      <c r="AQ3552" s="286" t="s">
        <v>394</v>
      </c>
      <c r="AR3552" s="305"/>
      <c r="AS3552" s="235"/>
      <c r="AU3552"/>
    </row>
    <row r="3553" spans="1:47" x14ac:dyDescent="0.3">
      <c r="A3553" s="285">
        <v>122706</v>
      </c>
      <c r="B3553" s="286" t="s">
        <v>539</v>
      </c>
      <c r="C3553" t="s">
        <v>995</v>
      </c>
      <c r="D3553" t="s">
        <v>995</v>
      </c>
      <c r="E3553" t="s">
        <v>995</v>
      </c>
      <c r="F3553" t="s">
        <v>995</v>
      </c>
      <c r="G3553" t="s">
        <v>995</v>
      </c>
      <c r="H3553" t="s">
        <v>995</v>
      </c>
      <c r="I3553" t="s">
        <v>995</v>
      </c>
      <c r="J3553" t="s">
        <v>995</v>
      </c>
      <c r="K3553" t="s">
        <v>995</v>
      </c>
      <c r="L3553" t="s">
        <v>995</v>
      </c>
      <c r="M3553" t="s">
        <v>995</v>
      </c>
      <c r="N3553" t="s">
        <v>995</v>
      </c>
      <c r="O3553" t="s">
        <v>995</v>
      </c>
      <c r="P3553" t="s">
        <v>995</v>
      </c>
      <c r="Q3553" t="s">
        <v>995</v>
      </c>
      <c r="R3553" t="s">
        <v>995</v>
      </c>
      <c r="S3553" t="s">
        <v>995</v>
      </c>
      <c r="T3553" t="s">
        <v>995</v>
      </c>
      <c r="U3553" t="s">
        <v>995</v>
      </c>
      <c r="V3553" t="s">
        <v>995</v>
      </c>
      <c r="W3553" t="s">
        <v>995</v>
      </c>
      <c r="X3553" t="s">
        <v>995</v>
      </c>
      <c r="Y3553" t="s">
        <v>995</v>
      </c>
      <c r="Z3553" t="s">
        <v>995</v>
      </c>
      <c r="AA3553" t="s">
        <v>995</v>
      </c>
      <c r="AB3553" t="s">
        <v>995</v>
      </c>
      <c r="AC3553" t="s">
        <v>995</v>
      </c>
      <c r="AD3553" t="s">
        <v>995</v>
      </c>
      <c r="AE3553" t="s">
        <v>995</v>
      </c>
      <c r="AF3553" t="s">
        <v>995</v>
      </c>
      <c r="AG3553" t="s">
        <v>995</v>
      </c>
      <c r="AH3553" t="s">
        <v>995</v>
      </c>
      <c r="AI3553" t="s">
        <v>995</v>
      </c>
      <c r="AJ3553" t="s">
        <v>995</v>
      </c>
      <c r="AK3553" t="s">
        <v>995</v>
      </c>
      <c r="AL3553" t="s">
        <v>995</v>
      </c>
      <c r="AM3553" t="s">
        <v>995</v>
      </c>
      <c r="AN3553" t="s">
        <v>995</v>
      </c>
      <c r="AO3553" t="s">
        <v>995</v>
      </c>
      <c r="AP3553" t="s">
        <v>995</v>
      </c>
      <c r="AQ3553" s="286" t="s">
        <v>855</v>
      </c>
    </row>
    <row r="3554" spans="1:47" ht="21.6" x14ac:dyDescent="0.3">
      <c r="A3554" s="285">
        <v>122707</v>
      </c>
      <c r="B3554" s="286" t="s">
        <v>540</v>
      </c>
      <c r="C3554" t="s">
        <v>226</v>
      </c>
      <c r="D3554" t="s">
        <v>226</v>
      </c>
      <c r="E3554" t="s">
        <v>224</v>
      </c>
      <c r="F3554" t="s">
        <v>224</v>
      </c>
      <c r="G3554" t="s">
        <v>224</v>
      </c>
      <c r="H3554" t="s">
        <v>226</v>
      </c>
      <c r="I3554" t="s">
        <v>225</v>
      </c>
      <c r="J3554" t="s">
        <v>224</v>
      </c>
      <c r="K3554" t="s">
        <v>224</v>
      </c>
      <c r="L3554" t="s">
        <v>224</v>
      </c>
      <c r="M3554" t="s">
        <v>224</v>
      </c>
      <c r="N3554" t="s">
        <v>224</v>
      </c>
      <c r="O3554" t="s">
        <v>224</v>
      </c>
      <c r="P3554" t="s">
        <v>226</v>
      </c>
      <c r="Q3554" t="s">
        <v>226</v>
      </c>
      <c r="R3554" t="s">
        <v>226</v>
      </c>
      <c r="S3554" t="s">
        <v>226</v>
      </c>
      <c r="T3554" t="s">
        <v>226</v>
      </c>
      <c r="U3554" t="s">
        <v>224</v>
      </c>
      <c r="V3554" t="s">
        <v>225</v>
      </c>
      <c r="W3554" t="s">
        <v>394</v>
      </c>
      <c r="X3554" t="s">
        <v>394</v>
      </c>
      <c r="Y3554" t="s">
        <v>394</v>
      </c>
      <c r="Z3554" t="s">
        <v>394</v>
      </c>
      <c r="AA3554" t="s">
        <v>394</v>
      </c>
      <c r="AB3554" t="s">
        <v>394</v>
      </c>
      <c r="AC3554" t="s">
        <v>394</v>
      </c>
      <c r="AD3554" t="s">
        <v>394</v>
      </c>
      <c r="AE3554" t="s">
        <v>394</v>
      </c>
      <c r="AF3554" t="s">
        <v>394</v>
      </c>
      <c r="AG3554" t="s">
        <v>394</v>
      </c>
      <c r="AH3554" t="s">
        <v>394</v>
      </c>
      <c r="AI3554" t="s">
        <v>394</v>
      </c>
      <c r="AJ3554" t="s">
        <v>394</v>
      </c>
      <c r="AK3554" t="s">
        <v>394</v>
      </c>
      <c r="AL3554" t="s">
        <v>394</v>
      </c>
      <c r="AM3554" t="s">
        <v>394</v>
      </c>
      <c r="AN3554" t="s">
        <v>394</v>
      </c>
      <c r="AO3554" t="s">
        <v>394</v>
      </c>
      <c r="AP3554" t="s">
        <v>394</v>
      </c>
      <c r="AQ3554" s="286" t="s">
        <v>394</v>
      </c>
      <c r="AR3554" s="305"/>
      <c r="AS3554" s="235"/>
      <c r="AU3554"/>
    </row>
    <row r="3555" spans="1:47" ht="21.6" x14ac:dyDescent="0.65">
      <c r="A3555" s="285">
        <v>122708</v>
      </c>
      <c r="B3555" s="286" t="s">
        <v>61</v>
      </c>
      <c r="C3555" t="s">
        <v>226</v>
      </c>
      <c r="D3555" t="s">
        <v>226</v>
      </c>
      <c r="E3555" t="s">
        <v>226</v>
      </c>
      <c r="F3555" t="s">
        <v>226</v>
      </c>
      <c r="G3555" t="s">
        <v>225</v>
      </c>
      <c r="H3555" t="s">
        <v>226</v>
      </c>
      <c r="I3555" t="s">
        <v>225</v>
      </c>
      <c r="J3555" t="s">
        <v>226</v>
      </c>
      <c r="K3555" t="s">
        <v>226</v>
      </c>
      <c r="L3555" t="s">
        <v>225</v>
      </c>
      <c r="M3555" t="s">
        <v>226</v>
      </c>
      <c r="N3555" t="s">
        <v>226</v>
      </c>
      <c r="O3555" t="s">
        <v>225</v>
      </c>
      <c r="P3555" t="s">
        <v>226</v>
      </c>
      <c r="Q3555" t="s">
        <v>226</v>
      </c>
      <c r="R3555" t="s">
        <v>226</v>
      </c>
      <c r="S3555" t="s">
        <v>226</v>
      </c>
      <c r="T3555" t="s">
        <v>225</v>
      </c>
      <c r="U3555" t="s">
        <v>225</v>
      </c>
      <c r="V3555" t="s">
        <v>226</v>
      </c>
      <c r="W3555" t="s">
        <v>394</v>
      </c>
      <c r="X3555" t="s">
        <v>394</v>
      </c>
      <c r="Y3555" t="s">
        <v>394</v>
      </c>
      <c r="Z3555" t="s">
        <v>394</v>
      </c>
      <c r="AA3555" t="s">
        <v>394</v>
      </c>
      <c r="AB3555" t="s">
        <v>394</v>
      </c>
      <c r="AC3555" t="s">
        <v>394</v>
      </c>
      <c r="AD3555" t="s">
        <v>394</v>
      </c>
      <c r="AE3555" t="s">
        <v>394</v>
      </c>
      <c r="AF3555" t="s">
        <v>394</v>
      </c>
      <c r="AG3555" t="s">
        <v>394</v>
      </c>
      <c r="AH3555" t="s">
        <v>394</v>
      </c>
      <c r="AI3555" t="s">
        <v>394</v>
      </c>
      <c r="AJ3555" t="s">
        <v>394</v>
      </c>
      <c r="AK3555" t="s">
        <v>394</v>
      </c>
      <c r="AL3555" t="s">
        <v>394</v>
      </c>
      <c r="AM3555" t="s">
        <v>394</v>
      </c>
      <c r="AN3555" t="s">
        <v>394</v>
      </c>
      <c r="AO3555" t="s">
        <v>394</v>
      </c>
      <c r="AP3555" t="s">
        <v>394</v>
      </c>
      <c r="AQ3555" s="288"/>
      <c r="AR3555" s="304"/>
      <c r="AS3555" s="304"/>
      <c r="AU3555"/>
    </row>
    <row r="3556" spans="1:47" x14ac:dyDescent="0.3">
      <c r="A3556" s="285">
        <v>122709</v>
      </c>
      <c r="B3556" s="286" t="s">
        <v>539</v>
      </c>
      <c r="C3556" t="s">
        <v>995</v>
      </c>
      <c r="D3556" t="s">
        <v>995</v>
      </c>
      <c r="E3556" t="s">
        <v>995</v>
      </c>
      <c r="F3556" t="s">
        <v>995</v>
      </c>
      <c r="G3556" t="s">
        <v>995</v>
      </c>
      <c r="H3556" t="s">
        <v>995</v>
      </c>
      <c r="I3556" t="s">
        <v>995</v>
      </c>
      <c r="J3556" t="s">
        <v>995</v>
      </c>
      <c r="K3556" t="s">
        <v>995</v>
      </c>
      <c r="L3556" t="s">
        <v>995</v>
      </c>
      <c r="M3556" t="s">
        <v>995</v>
      </c>
      <c r="N3556" t="s">
        <v>995</v>
      </c>
      <c r="O3556" t="s">
        <v>995</v>
      </c>
      <c r="P3556" t="s">
        <v>995</v>
      </c>
      <c r="Q3556" t="s">
        <v>995</v>
      </c>
      <c r="R3556" t="s">
        <v>995</v>
      </c>
      <c r="S3556" t="s">
        <v>995</v>
      </c>
      <c r="T3556" t="s">
        <v>995</v>
      </c>
      <c r="U3556" t="s">
        <v>995</v>
      </c>
      <c r="V3556" t="s">
        <v>995</v>
      </c>
      <c r="W3556" t="s">
        <v>995</v>
      </c>
      <c r="X3556" t="s">
        <v>995</v>
      </c>
      <c r="Y3556" t="s">
        <v>995</v>
      </c>
      <c r="Z3556" t="s">
        <v>995</v>
      </c>
      <c r="AA3556" t="s">
        <v>995</v>
      </c>
      <c r="AB3556" t="s">
        <v>995</v>
      </c>
      <c r="AC3556" t="s">
        <v>995</v>
      </c>
      <c r="AD3556" t="s">
        <v>995</v>
      </c>
      <c r="AE3556" t="s">
        <v>995</v>
      </c>
      <c r="AF3556" t="s">
        <v>995</v>
      </c>
      <c r="AG3556" t="s">
        <v>995</v>
      </c>
      <c r="AH3556" t="s">
        <v>995</v>
      </c>
      <c r="AI3556" t="s">
        <v>995</v>
      </c>
      <c r="AJ3556" t="s">
        <v>995</v>
      </c>
      <c r="AK3556" t="s">
        <v>995</v>
      </c>
      <c r="AL3556" t="s">
        <v>995</v>
      </c>
      <c r="AM3556" t="s">
        <v>995</v>
      </c>
      <c r="AN3556" t="s">
        <v>995</v>
      </c>
      <c r="AO3556" t="s">
        <v>995</v>
      </c>
      <c r="AP3556" t="s">
        <v>995</v>
      </c>
      <c r="AQ3556" s="286" t="s">
        <v>855</v>
      </c>
    </row>
    <row r="3557" spans="1:47" x14ac:dyDescent="0.3">
      <c r="A3557" s="285">
        <v>122710</v>
      </c>
      <c r="B3557" s="286" t="s">
        <v>539</v>
      </c>
      <c r="C3557" t="s">
        <v>995</v>
      </c>
      <c r="D3557" t="s">
        <v>995</v>
      </c>
      <c r="E3557" t="s">
        <v>995</v>
      </c>
      <c r="F3557" t="s">
        <v>995</v>
      </c>
      <c r="G3557" t="s">
        <v>995</v>
      </c>
      <c r="H3557" t="s">
        <v>995</v>
      </c>
      <c r="I3557" t="s">
        <v>995</v>
      </c>
      <c r="J3557" t="s">
        <v>995</v>
      </c>
      <c r="K3557" t="s">
        <v>995</v>
      </c>
      <c r="L3557" t="s">
        <v>995</v>
      </c>
      <c r="M3557" t="s">
        <v>995</v>
      </c>
      <c r="N3557" t="s">
        <v>995</v>
      </c>
      <c r="O3557" t="s">
        <v>995</v>
      </c>
      <c r="P3557" t="s">
        <v>995</v>
      </c>
      <c r="Q3557" t="s">
        <v>995</v>
      </c>
      <c r="R3557" t="s">
        <v>995</v>
      </c>
      <c r="S3557" t="s">
        <v>995</v>
      </c>
      <c r="T3557" t="s">
        <v>995</v>
      </c>
      <c r="U3557" t="s">
        <v>995</v>
      </c>
      <c r="V3557" t="s">
        <v>995</v>
      </c>
      <c r="W3557" t="s">
        <v>995</v>
      </c>
      <c r="X3557" t="s">
        <v>995</v>
      </c>
      <c r="Y3557" t="s">
        <v>995</v>
      </c>
      <c r="Z3557" t="s">
        <v>995</v>
      </c>
      <c r="AA3557" t="s">
        <v>995</v>
      </c>
      <c r="AB3557" t="s">
        <v>995</v>
      </c>
      <c r="AC3557" t="s">
        <v>995</v>
      </c>
      <c r="AD3557" t="s">
        <v>995</v>
      </c>
      <c r="AE3557" t="s">
        <v>995</v>
      </c>
      <c r="AF3557" t="s">
        <v>995</v>
      </c>
      <c r="AG3557" t="s">
        <v>995</v>
      </c>
      <c r="AH3557" t="s">
        <v>995</v>
      </c>
      <c r="AI3557" t="s">
        <v>995</v>
      </c>
      <c r="AJ3557" t="s">
        <v>995</v>
      </c>
      <c r="AK3557" t="s">
        <v>995</v>
      </c>
      <c r="AL3557" t="s">
        <v>995</v>
      </c>
      <c r="AM3557" t="s">
        <v>995</v>
      </c>
      <c r="AN3557" t="s">
        <v>995</v>
      </c>
      <c r="AO3557" t="s">
        <v>995</v>
      </c>
      <c r="AP3557" t="s">
        <v>995</v>
      </c>
      <c r="AQ3557" s="286" t="s">
        <v>855</v>
      </c>
    </row>
    <row r="3558" spans="1:47" x14ac:dyDescent="0.3">
      <c r="A3558" s="285">
        <v>122711</v>
      </c>
      <c r="B3558" s="286" t="s">
        <v>539</v>
      </c>
      <c r="C3558" t="s">
        <v>995</v>
      </c>
      <c r="D3558" t="s">
        <v>995</v>
      </c>
      <c r="E3558" t="s">
        <v>995</v>
      </c>
      <c r="F3558" t="s">
        <v>995</v>
      </c>
      <c r="G3558" t="s">
        <v>995</v>
      </c>
      <c r="H3558" t="s">
        <v>995</v>
      </c>
      <c r="I3558" t="s">
        <v>995</v>
      </c>
      <c r="J3558" t="s">
        <v>995</v>
      </c>
      <c r="K3558" t="s">
        <v>995</v>
      </c>
      <c r="L3558" t="s">
        <v>995</v>
      </c>
      <c r="M3558" t="s">
        <v>995</v>
      </c>
      <c r="N3558" t="s">
        <v>995</v>
      </c>
      <c r="O3558" t="s">
        <v>995</v>
      </c>
      <c r="P3558" t="s">
        <v>995</v>
      </c>
      <c r="Q3558" t="s">
        <v>995</v>
      </c>
      <c r="R3558" t="s">
        <v>995</v>
      </c>
      <c r="S3558" t="s">
        <v>995</v>
      </c>
      <c r="T3558" t="s">
        <v>995</v>
      </c>
      <c r="U3558" t="s">
        <v>995</v>
      </c>
      <c r="V3558" t="s">
        <v>995</v>
      </c>
      <c r="W3558" t="s">
        <v>995</v>
      </c>
      <c r="X3558" t="s">
        <v>995</v>
      </c>
      <c r="Y3558" t="s">
        <v>995</v>
      </c>
      <c r="Z3558" t="s">
        <v>995</v>
      </c>
      <c r="AA3558" t="s">
        <v>995</v>
      </c>
      <c r="AB3558" t="s">
        <v>995</v>
      </c>
      <c r="AC3558" t="s">
        <v>995</v>
      </c>
      <c r="AD3558" t="s">
        <v>995</v>
      </c>
      <c r="AE3558" t="s">
        <v>995</v>
      </c>
      <c r="AF3558" t="s">
        <v>995</v>
      </c>
      <c r="AG3558" t="s">
        <v>995</v>
      </c>
      <c r="AH3558" t="s">
        <v>995</v>
      </c>
      <c r="AI3558" t="s">
        <v>995</v>
      </c>
      <c r="AJ3558" t="s">
        <v>995</v>
      </c>
      <c r="AK3558" t="s">
        <v>995</v>
      </c>
      <c r="AL3558" t="s">
        <v>995</v>
      </c>
      <c r="AM3558" t="s">
        <v>995</v>
      </c>
      <c r="AN3558" t="s">
        <v>995</v>
      </c>
      <c r="AO3558" t="s">
        <v>995</v>
      </c>
      <c r="AP3558" t="s">
        <v>995</v>
      </c>
      <c r="AQ3558" s="286" t="s">
        <v>855</v>
      </c>
    </row>
    <row r="3559" spans="1:47" ht="21.6" x14ac:dyDescent="0.3">
      <c r="A3559" s="285">
        <v>122712</v>
      </c>
      <c r="B3559" s="286" t="s">
        <v>538</v>
      </c>
      <c r="C3559" t="s">
        <v>224</v>
      </c>
      <c r="D3559" t="s">
        <v>224</v>
      </c>
      <c r="E3559" t="s">
        <v>225</v>
      </c>
      <c r="F3559" t="s">
        <v>226</v>
      </c>
      <c r="G3559" t="s">
        <v>226</v>
      </c>
      <c r="H3559" t="s">
        <v>226</v>
      </c>
      <c r="I3559" t="s">
        <v>224</v>
      </c>
      <c r="J3559" t="s">
        <v>226</v>
      </c>
      <c r="K3559" t="s">
        <v>226</v>
      </c>
      <c r="L3559" t="s">
        <v>226</v>
      </c>
      <c r="M3559" t="s">
        <v>226</v>
      </c>
      <c r="N3559" t="s">
        <v>224</v>
      </c>
      <c r="O3559" t="s">
        <v>224</v>
      </c>
      <c r="P3559" t="s">
        <v>226</v>
      </c>
      <c r="Q3559" t="s">
        <v>224</v>
      </c>
      <c r="R3559" t="s">
        <v>225</v>
      </c>
      <c r="S3559" t="s">
        <v>226</v>
      </c>
      <c r="T3559" t="s">
        <v>224</v>
      </c>
      <c r="U3559" t="s">
        <v>224</v>
      </c>
      <c r="V3559" t="s">
        <v>226</v>
      </c>
      <c r="W3559" t="s">
        <v>226</v>
      </c>
      <c r="X3559" t="s">
        <v>226</v>
      </c>
      <c r="Y3559" t="s">
        <v>226</v>
      </c>
      <c r="Z3559" t="s">
        <v>226</v>
      </c>
      <c r="AA3559" t="s">
        <v>226</v>
      </c>
      <c r="AB3559" t="s">
        <v>394</v>
      </c>
      <c r="AC3559" t="s">
        <v>394</v>
      </c>
      <c r="AD3559" t="s">
        <v>394</v>
      </c>
      <c r="AE3559" t="s">
        <v>394</v>
      </c>
      <c r="AF3559" t="s">
        <v>394</v>
      </c>
      <c r="AG3559" t="s">
        <v>394</v>
      </c>
      <c r="AH3559" t="s">
        <v>394</v>
      </c>
      <c r="AI3559" t="s">
        <v>394</v>
      </c>
      <c r="AJ3559" t="s">
        <v>394</v>
      </c>
      <c r="AK3559" t="s">
        <v>394</v>
      </c>
      <c r="AL3559" t="s">
        <v>394</v>
      </c>
      <c r="AM3559" t="s">
        <v>394</v>
      </c>
      <c r="AN3559" t="s">
        <v>394</v>
      </c>
      <c r="AO3559" t="s">
        <v>394</v>
      </c>
      <c r="AP3559" t="s">
        <v>394</v>
      </c>
      <c r="AQ3559" s="286" t="s">
        <v>394</v>
      </c>
      <c r="AR3559" s="305"/>
      <c r="AS3559" s="235"/>
      <c r="AU3559"/>
    </row>
    <row r="3560" spans="1:47" x14ac:dyDescent="0.3">
      <c r="A3560" s="285">
        <v>122713</v>
      </c>
      <c r="B3560" s="286" t="s">
        <v>540</v>
      </c>
      <c r="C3560" t="s">
        <v>995</v>
      </c>
      <c r="D3560" t="s">
        <v>995</v>
      </c>
      <c r="E3560" t="s">
        <v>995</v>
      </c>
      <c r="F3560" t="s">
        <v>995</v>
      </c>
      <c r="G3560" t="s">
        <v>995</v>
      </c>
      <c r="H3560" t="s">
        <v>995</v>
      </c>
      <c r="I3560" t="s">
        <v>995</v>
      </c>
      <c r="J3560" t="s">
        <v>995</v>
      </c>
      <c r="K3560" t="s">
        <v>995</v>
      </c>
      <c r="L3560" t="s">
        <v>995</v>
      </c>
      <c r="M3560" t="s">
        <v>995</v>
      </c>
      <c r="N3560" t="s">
        <v>995</v>
      </c>
      <c r="O3560" t="s">
        <v>995</v>
      </c>
      <c r="P3560" t="s">
        <v>995</v>
      </c>
      <c r="Q3560" t="s">
        <v>995</v>
      </c>
      <c r="R3560" t="s">
        <v>995</v>
      </c>
      <c r="S3560" t="s">
        <v>995</v>
      </c>
      <c r="T3560" t="s">
        <v>995</v>
      </c>
      <c r="U3560" t="s">
        <v>995</v>
      </c>
      <c r="V3560" t="s">
        <v>995</v>
      </c>
      <c r="W3560" t="s">
        <v>995</v>
      </c>
      <c r="X3560" t="s">
        <v>995</v>
      </c>
      <c r="Y3560" t="s">
        <v>995</v>
      </c>
      <c r="Z3560" t="s">
        <v>995</v>
      </c>
      <c r="AA3560" t="s">
        <v>995</v>
      </c>
      <c r="AB3560" t="s">
        <v>995</v>
      </c>
      <c r="AC3560" t="s">
        <v>995</v>
      </c>
      <c r="AD3560" t="s">
        <v>995</v>
      </c>
      <c r="AE3560" t="s">
        <v>995</v>
      </c>
      <c r="AF3560" t="s">
        <v>995</v>
      </c>
      <c r="AG3560" t="s">
        <v>995</v>
      </c>
      <c r="AH3560" t="s">
        <v>995</v>
      </c>
      <c r="AI3560" t="s">
        <v>995</v>
      </c>
      <c r="AJ3560" t="s">
        <v>995</v>
      </c>
      <c r="AK3560" t="s">
        <v>995</v>
      </c>
      <c r="AL3560" t="s">
        <v>995</v>
      </c>
      <c r="AM3560" t="s">
        <v>995</v>
      </c>
      <c r="AN3560" t="s">
        <v>995</v>
      </c>
      <c r="AO3560" t="s">
        <v>995</v>
      </c>
      <c r="AP3560" t="s">
        <v>995</v>
      </c>
      <c r="AQ3560" s="286" t="s">
        <v>855</v>
      </c>
    </row>
    <row r="3561" spans="1:47" ht="28.8" x14ac:dyDescent="0.3">
      <c r="A3561" s="285">
        <v>122714</v>
      </c>
      <c r="B3561" s="286" t="s">
        <v>67</v>
      </c>
      <c r="C3561" t="s">
        <v>226</v>
      </c>
      <c r="D3561" t="s">
        <v>226</v>
      </c>
      <c r="E3561" t="s">
        <v>226</v>
      </c>
      <c r="F3561" t="s">
        <v>226</v>
      </c>
      <c r="G3561" t="s">
        <v>226</v>
      </c>
      <c r="H3561" t="s">
        <v>226</v>
      </c>
      <c r="I3561" t="s">
        <v>226</v>
      </c>
      <c r="J3561" t="s">
        <v>226</v>
      </c>
      <c r="K3561" t="s">
        <v>226</v>
      </c>
      <c r="L3561" t="s">
        <v>226</v>
      </c>
      <c r="M3561" t="s">
        <v>226</v>
      </c>
      <c r="N3561" t="s">
        <v>224</v>
      </c>
      <c r="O3561" t="s">
        <v>226</v>
      </c>
      <c r="P3561" t="s">
        <v>226</v>
      </c>
      <c r="Q3561" t="s">
        <v>226</v>
      </c>
      <c r="R3561" t="s">
        <v>226</v>
      </c>
      <c r="S3561" t="s">
        <v>226</v>
      </c>
      <c r="T3561" t="s">
        <v>225</v>
      </c>
      <c r="U3561" t="s">
        <v>226</v>
      </c>
      <c r="V3561" t="s">
        <v>226</v>
      </c>
      <c r="W3561" t="s">
        <v>224</v>
      </c>
      <c r="X3561" t="s">
        <v>226</v>
      </c>
      <c r="Y3561" t="s">
        <v>226</v>
      </c>
      <c r="Z3561" t="s">
        <v>226</v>
      </c>
      <c r="AA3561" t="s">
        <v>224</v>
      </c>
      <c r="AB3561" t="s">
        <v>224</v>
      </c>
      <c r="AC3561" t="s">
        <v>226</v>
      </c>
      <c r="AD3561" t="s">
        <v>226</v>
      </c>
      <c r="AE3561" t="s">
        <v>226</v>
      </c>
      <c r="AF3561" t="s">
        <v>226</v>
      </c>
      <c r="AG3561" t="s">
        <v>225</v>
      </c>
      <c r="AH3561" t="s">
        <v>225</v>
      </c>
      <c r="AI3561" t="s">
        <v>225</v>
      </c>
      <c r="AJ3561" t="s">
        <v>225</v>
      </c>
      <c r="AK3561" t="s">
        <v>225</v>
      </c>
      <c r="AL3561" t="s">
        <v>394</v>
      </c>
      <c r="AM3561" t="s">
        <v>394</v>
      </c>
      <c r="AN3561" t="s">
        <v>394</v>
      </c>
      <c r="AO3561" t="s">
        <v>394</v>
      </c>
      <c r="AP3561" t="s">
        <v>394</v>
      </c>
      <c r="AQ3561" s="286" t="s">
        <v>394</v>
      </c>
      <c r="AR3561" s="305"/>
      <c r="AS3561" s="235"/>
      <c r="AU3561"/>
    </row>
    <row r="3562" spans="1:47" x14ac:dyDescent="0.3">
      <c r="A3562" s="285">
        <v>122716</v>
      </c>
      <c r="B3562" s="286" t="s">
        <v>538</v>
      </c>
      <c r="AQ3562" s="286" t="s">
        <v>394</v>
      </c>
    </row>
    <row r="3563" spans="1:47" x14ac:dyDescent="0.3">
      <c r="A3563" s="285">
        <v>122717</v>
      </c>
      <c r="B3563" s="286" t="s">
        <v>539</v>
      </c>
      <c r="C3563" t="s">
        <v>995</v>
      </c>
      <c r="D3563" t="s">
        <v>995</v>
      </c>
      <c r="E3563" t="s">
        <v>995</v>
      </c>
      <c r="F3563" t="s">
        <v>995</v>
      </c>
      <c r="G3563" t="s">
        <v>995</v>
      </c>
      <c r="H3563" t="s">
        <v>995</v>
      </c>
      <c r="I3563" t="s">
        <v>995</v>
      </c>
      <c r="J3563" t="s">
        <v>995</v>
      </c>
      <c r="K3563" t="s">
        <v>995</v>
      </c>
      <c r="L3563" t="s">
        <v>995</v>
      </c>
      <c r="M3563" t="s">
        <v>995</v>
      </c>
      <c r="N3563" t="s">
        <v>995</v>
      </c>
      <c r="O3563" t="s">
        <v>995</v>
      </c>
      <c r="P3563" t="s">
        <v>995</v>
      </c>
      <c r="Q3563" t="s">
        <v>995</v>
      </c>
      <c r="R3563" t="s">
        <v>995</v>
      </c>
      <c r="S3563" t="s">
        <v>995</v>
      </c>
      <c r="T3563" t="s">
        <v>995</v>
      </c>
      <c r="U3563" t="s">
        <v>995</v>
      </c>
      <c r="V3563" t="s">
        <v>995</v>
      </c>
      <c r="W3563" t="s">
        <v>995</v>
      </c>
      <c r="X3563" t="s">
        <v>995</v>
      </c>
      <c r="Y3563" t="s">
        <v>995</v>
      </c>
      <c r="Z3563" t="s">
        <v>995</v>
      </c>
      <c r="AA3563" t="s">
        <v>995</v>
      </c>
      <c r="AB3563" t="s">
        <v>995</v>
      </c>
      <c r="AC3563" t="s">
        <v>995</v>
      </c>
      <c r="AD3563" t="s">
        <v>995</v>
      </c>
      <c r="AE3563" t="s">
        <v>995</v>
      </c>
      <c r="AF3563" t="s">
        <v>995</v>
      </c>
      <c r="AG3563" t="s">
        <v>995</v>
      </c>
      <c r="AH3563" t="s">
        <v>995</v>
      </c>
      <c r="AI3563" t="s">
        <v>995</v>
      </c>
      <c r="AJ3563" t="s">
        <v>995</v>
      </c>
      <c r="AK3563" t="s">
        <v>995</v>
      </c>
      <c r="AL3563" t="s">
        <v>995</v>
      </c>
      <c r="AM3563" t="s">
        <v>995</v>
      </c>
      <c r="AN3563" t="s">
        <v>995</v>
      </c>
      <c r="AO3563" t="s">
        <v>995</v>
      </c>
      <c r="AP3563" t="s">
        <v>995</v>
      </c>
      <c r="AQ3563" s="286" t="s">
        <v>855</v>
      </c>
    </row>
    <row r="3564" spans="1:47" ht="21.6" x14ac:dyDescent="0.3">
      <c r="A3564" s="285">
        <v>122718</v>
      </c>
      <c r="B3564" s="286" t="s">
        <v>61</v>
      </c>
      <c r="C3564" t="s">
        <v>226</v>
      </c>
      <c r="D3564" t="s">
        <v>226</v>
      </c>
      <c r="E3564" t="s">
        <v>226</v>
      </c>
      <c r="F3564" t="s">
        <v>226</v>
      </c>
      <c r="G3564" t="s">
        <v>226</v>
      </c>
      <c r="H3564" t="s">
        <v>226</v>
      </c>
      <c r="I3564" t="s">
        <v>226</v>
      </c>
      <c r="J3564" t="s">
        <v>226</v>
      </c>
      <c r="K3564" t="s">
        <v>226</v>
      </c>
      <c r="L3564" t="s">
        <v>226</v>
      </c>
      <c r="M3564" t="s">
        <v>226</v>
      </c>
      <c r="N3564" t="s">
        <v>226</v>
      </c>
      <c r="O3564" t="s">
        <v>226</v>
      </c>
      <c r="P3564" t="s">
        <v>226</v>
      </c>
      <c r="Q3564" t="s">
        <v>226</v>
      </c>
      <c r="R3564" t="s">
        <v>226</v>
      </c>
      <c r="S3564" t="s">
        <v>226</v>
      </c>
      <c r="T3564" t="s">
        <v>225</v>
      </c>
      <c r="U3564" t="s">
        <v>226</v>
      </c>
      <c r="V3564" t="s">
        <v>226</v>
      </c>
      <c r="W3564" t="s">
        <v>226</v>
      </c>
      <c r="X3564" t="s">
        <v>226</v>
      </c>
      <c r="Y3564" t="s">
        <v>224</v>
      </c>
      <c r="Z3564" t="s">
        <v>226</v>
      </c>
      <c r="AA3564" t="s">
        <v>224</v>
      </c>
      <c r="AB3564" t="s">
        <v>226</v>
      </c>
      <c r="AC3564" t="s">
        <v>226</v>
      </c>
      <c r="AD3564" t="s">
        <v>226</v>
      </c>
      <c r="AE3564" t="s">
        <v>226</v>
      </c>
      <c r="AF3564" t="s">
        <v>226</v>
      </c>
      <c r="AG3564" t="s">
        <v>226</v>
      </c>
      <c r="AH3564" t="s">
        <v>226</v>
      </c>
      <c r="AI3564" t="s">
        <v>226</v>
      </c>
      <c r="AJ3564" t="s">
        <v>226</v>
      </c>
      <c r="AK3564" t="s">
        <v>224</v>
      </c>
      <c r="AL3564" t="s">
        <v>225</v>
      </c>
      <c r="AM3564" t="s">
        <v>226</v>
      </c>
      <c r="AN3564" t="s">
        <v>226</v>
      </c>
      <c r="AO3564" t="s">
        <v>226</v>
      </c>
      <c r="AP3564" t="s">
        <v>226</v>
      </c>
      <c r="AQ3564" s="286" t="s">
        <v>394</v>
      </c>
      <c r="AR3564" s="305"/>
      <c r="AS3564" s="235"/>
      <c r="AU3564"/>
    </row>
    <row r="3565" spans="1:47" x14ac:dyDescent="0.3">
      <c r="A3565" s="285">
        <v>122719</v>
      </c>
      <c r="B3565" s="286" t="s">
        <v>539</v>
      </c>
      <c r="C3565" t="s">
        <v>995</v>
      </c>
      <c r="D3565" t="s">
        <v>995</v>
      </c>
      <c r="E3565" t="s">
        <v>995</v>
      </c>
      <c r="F3565" t="s">
        <v>995</v>
      </c>
      <c r="G3565" t="s">
        <v>995</v>
      </c>
      <c r="H3565" t="s">
        <v>995</v>
      </c>
      <c r="I3565" t="s">
        <v>995</v>
      </c>
      <c r="J3565" t="s">
        <v>995</v>
      </c>
      <c r="K3565" t="s">
        <v>995</v>
      </c>
      <c r="L3565" t="s">
        <v>995</v>
      </c>
      <c r="M3565" t="s">
        <v>995</v>
      </c>
      <c r="N3565" t="s">
        <v>995</v>
      </c>
      <c r="O3565" t="s">
        <v>995</v>
      </c>
      <c r="P3565" t="s">
        <v>995</v>
      </c>
      <c r="Q3565" t="s">
        <v>995</v>
      </c>
      <c r="R3565" t="s">
        <v>995</v>
      </c>
      <c r="S3565" t="s">
        <v>995</v>
      </c>
      <c r="T3565" t="s">
        <v>995</v>
      </c>
      <c r="U3565" t="s">
        <v>995</v>
      </c>
      <c r="V3565" t="s">
        <v>995</v>
      </c>
      <c r="W3565" t="s">
        <v>995</v>
      </c>
      <c r="X3565" t="s">
        <v>995</v>
      </c>
      <c r="Y3565" t="s">
        <v>995</v>
      </c>
      <c r="Z3565" t="s">
        <v>995</v>
      </c>
      <c r="AA3565" t="s">
        <v>995</v>
      </c>
      <c r="AB3565" t="s">
        <v>995</v>
      </c>
      <c r="AC3565" t="s">
        <v>995</v>
      </c>
      <c r="AD3565" t="s">
        <v>995</v>
      </c>
      <c r="AE3565" t="s">
        <v>995</v>
      </c>
      <c r="AF3565" t="s">
        <v>995</v>
      </c>
      <c r="AG3565" t="s">
        <v>995</v>
      </c>
      <c r="AH3565" t="s">
        <v>995</v>
      </c>
      <c r="AI3565" t="s">
        <v>995</v>
      </c>
      <c r="AJ3565" t="s">
        <v>995</v>
      </c>
      <c r="AK3565" t="s">
        <v>995</v>
      </c>
      <c r="AL3565" t="s">
        <v>995</v>
      </c>
      <c r="AM3565" t="s">
        <v>995</v>
      </c>
      <c r="AN3565" t="s">
        <v>995</v>
      </c>
      <c r="AO3565" t="s">
        <v>995</v>
      </c>
      <c r="AP3565" t="s">
        <v>995</v>
      </c>
      <c r="AQ3565" s="286" t="s">
        <v>855</v>
      </c>
    </row>
    <row r="3566" spans="1:47" ht="21.6" x14ac:dyDescent="0.3">
      <c r="A3566" s="285">
        <v>122720</v>
      </c>
      <c r="B3566" s="286" t="s">
        <v>8485</v>
      </c>
      <c r="C3566" t="s">
        <v>226</v>
      </c>
      <c r="D3566" t="s">
        <v>224</v>
      </c>
      <c r="E3566" t="s">
        <v>224</v>
      </c>
      <c r="F3566" t="s">
        <v>224</v>
      </c>
      <c r="G3566" t="s">
        <v>224</v>
      </c>
      <c r="H3566" t="s">
        <v>226</v>
      </c>
      <c r="I3566" t="s">
        <v>224</v>
      </c>
      <c r="J3566" t="s">
        <v>226</v>
      </c>
      <c r="K3566" t="s">
        <v>226</v>
      </c>
      <c r="L3566" t="s">
        <v>224</v>
      </c>
      <c r="M3566" t="s">
        <v>226</v>
      </c>
      <c r="N3566" t="s">
        <v>224</v>
      </c>
      <c r="O3566" t="s">
        <v>226</v>
      </c>
      <c r="P3566" t="s">
        <v>226</v>
      </c>
      <c r="Q3566" t="s">
        <v>226</v>
      </c>
      <c r="R3566" t="s">
        <v>226</v>
      </c>
      <c r="S3566" t="s">
        <v>226</v>
      </c>
      <c r="T3566" t="s">
        <v>224</v>
      </c>
      <c r="U3566" t="s">
        <v>224</v>
      </c>
      <c r="V3566" t="s">
        <v>226</v>
      </c>
      <c r="W3566" t="s">
        <v>224</v>
      </c>
      <c r="X3566" t="s">
        <v>226</v>
      </c>
      <c r="Y3566" t="s">
        <v>224</v>
      </c>
      <c r="Z3566" t="s">
        <v>226</v>
      </c>
      <c r="AA3566" t="s">
        <v>224</v>
      </c>
      <c r="AB3566" t="s">
        <v>226</v>
      </c>
      <c r="AC3566" t="s">
        <v>226</v>
      </c>
      <c r="AD3566" t="s">
        <v>226</v>
      </c>
      <c r="AE3566" t="s">
        <v>226</v>
      </c>
      <c r="AF3566" t="s">
        <v>226</v>
      </c>
      <c r="AG3566" t="s">
        <v>226</v>
      </c>
      <c r="AH3566" t="s">
        <v>226</v>
      </c>
      <c r="AI3566" t="s">
        <v>226</v>
      </c>
      <c r="AJ3566" t="s">
        <v>226</v>
      </c>
      <c r="AK3566" t="s">
        <v>226</v>
      </c>
      <c r="AL3566" t="s">
        <v>225</v>
      </c>
      <c r="AM3566" t="s">
        <v>225</v>
      </c>
      <c r="AN3566" t="s">
        <v>225</v>
      </c>
      <c r="AO3566" t="s">
        <v>225</v>
      </c>
      <c r="AP3566" t="s">
        <v>225</v>
      </c>
      <c r="AQ3566" s="286" t="s">
        <v>394</v>
      </c>
      <c r="AR3566" s="305"/>
      <c r="AS3566" s="235"/>
      <c r="AU3566"/>
    </row>
    <row r="3567" spans="1:47" x14ac:dyDescent="0.3">
      <c r="A3567" s="285">
        <v>122721</v>
      </c>
      <c r="B3567" s="286" t="s">
        <v>539</v>
      </c>
      <c r="C3567" t="s">
        <v>995</v>
      </c>
      <c r="D3567" t="s">
        <v>995</v>
      </c>
      <c r="E3567" t="s">
        <v>995</v>
      </c>
      <c r="F3567" t="s">
        <v>995</v>
      </c>
      <c r="G3567" t="s">
        <v>995</v>
      </c>
      <c r="H3567" t="s">
        <v>995</v>
      </c>
      <c r="I3567" t="s">
        <v>995</v>
      </c>
      <c r="J3567" t="s">
        <v>995</v>
      </c>
      <c r="K3567" t="s">
        <v>995</v>
      </c>
      <c r="L3567" t="s">
        <v>995</v>
      </c>
      <c r="M3567" t="s">
        <v>995</v>
      </c>
      <c r="N3567" t="s">
        <v>995</v>
      </c>
      <c r="O3567" t="s">
        <v>995</v>
      </c>
      <c r="P3567" t="s">
        <v>995</v>
      </c>
      <c r="Q3567" t="s">
        <v>995</v>
      </c>
      <c r="R3567" t="s">
        <v>995</v>
      </c>
      <c r="S3567" t="s">
        <v>995</v>
      </c>
      <c r="T3567" t="s">
        <v>995</v>
      </c>
      <c r="U3567" t="s">
        <v>995</v>
      </c>
      <c r="V3567" t="s">
        <v>995</v>
      </c>
      <c r="W3567" t="s">
        <v>995</v>
      </c>
      <c r="X3567" t="s">
        <v>995</v>
      </c>
      <c r="Y3567" t="s">
        <v>995</v>
      </c>
      <c r="Z3567" t="s">
        <v>995</v>
      </c>
      <c r="AA3567" t="s">
        <v>995</v>
      </c>
      <c r="AB3567" t="s">
        <v>995</v>
      </c>
      <c r="AC3567" t="s">
        <v>995</v>
      </c>
      <c r="AD3567" t="s">
        <v>995</v>
      </c>
      <c r="AE3567" t="s">
        <v>995</v>
      </c>
      <c r="AF3567" t="s">
        <v>995</v>
      </c>
      <c r="AG3567" t="s">
        <v>995</v>
      </c>
      <c r="AH3567" t="s">
        <v>995</v>
      </c>
      <c r="AI3567" t="s">
        <v>995</v>
      </c>
      <c r="AJ3567" t="s">
        <v>995</v>
      </c>
      <c r="AK3567" t="s">
        <v>995</v>
      </c>
      <c r="AL3567" t="s">
        <v>995</v>
      </c>
      <c r="AM3567" t="s">
        <v>995</v>
      </c>
      <c r="AN3567" t="s">
        <v>995</v>
      </c>
      <c r="AO3567" t="s">
        <v>995</v>
      </c>
      <c r="AP3567" t="s">
        <v>995</v>
      </c>
      <c r="AQ3567" s="286" t="s">
        <v>855</v>
      </c>
    </row>
    <row r="3568" spans="1:47" x14ac:dyDescent="0.3">
      <c r="A3568" s="285">
        <v>122722</v>
      </c>
      <c r="B3568" s="286" t="s">
        <v>539</v>
      </c>
      <c r="C3568" t="s">
        <v>995</v>
      </c>
      <c r="D3568" t="s">
        <v>995</v>
      </c>
      <c r="E3568" t="s">
        <v>995</v>
      </c>
      <c r="F3568" t="s">
        <v>995</v>
      </c>
      <c r="G3568" t="s">
        <v>995</v>
      </c>
      <c r="H3568" t="s">
        <v>995</v>
      </c>
      <c r="I3568" t="s">
        <v>995</v>
      </c>
      <c r="J3568" t="s">
        <v>995</v>
      </c>
      <c r="K3568" t="s">
        <v>995</v>
      </c>
      <c r="L3568" t="s">
        <v>995</v>
      </c>
      <c r="M3568" t="s">
        <v>995</v>
      </c>
      <c r="N3568" t="s">
        <v>995</v>
      </c>
      <c r="O3568" t="s">
        <v>995</v>
      </c>
      <c r="P3568" t="s">
        <v>995</v>
      </c>
      <c r="Q3568" t="s">
        <v>995</v>
      </c>
      <c r="R3568" t="s">
        <v>995</v>
      </c>
      <c r="S3568" t="s">
        <v>995</v>
      </c>
      <c r="T3568" t="s">
        <v>995</v>
      </c>
      <c r="U3568" t="s">
        <v>995</v>
      </c>
      <c r="V3568" t="s">
        <v>995</v>
      </c>
      <c r="W3568" t="s">
        <v>995</v>
      </c>
      <c r="X3568" t="s">
        <v>995</v>
      </c>
      <c r="Y3568" t="s">
        <v>995</v>
      </c>
      <c r="Z3568" t="s">
        <v>995</v>
      </c>
      <c r="AA3568" t="s">
        <v>995</v>
      </c>
      <c r="AB3568" t="s">
        <v>995</v>
      </c>
      <c r="AC3568" t="s">
        <v>995</v>
      </c>
      <c r="AD3568" t="s">
        <v>995</v>
      </c>
      <c r="AE3568" t="s">
        <v>995</v>
      </c>
      <c r="AF3568" t="s">
        <v>995</v>
      </c>
      <c r="AG3568" t="s">
        <v>995</v>
      </c>
      <c r="AH3568" t="s">
        <v>995</v>
      </c>
      <c r="AI3568" t="s">
        <v>995</v>
      </c>
      <c r="AJ3568" t="s">
        <v>995</v>
      </c>
      <c r="AK3568" t="s">
        <v>995</v>
      </c>
      <c r="AL3568" t="s">
        <v>995</v>
      </c>
      <c r="AM3568" t="s">
        <v>995</v>
      </c>
      <c r="AN3568" t="s">
        <v>995</v>
      </c>
      <c r="AO3568" t="s">
        <v>995</v>
      </c>
      <c r="AP3568" t="s">
        <v>995</v>
      </c>
      <c r="AQ3568" s="286" t="s">
        <v>855</v>
      </c>
    </row>
    <row r="3569" spans="1:47" x14ac:dyDescent="0.3">
      <c r="A3569" s="285">
        <v>122723</v>
      </c>
      <c r="B3569" s="286" t="s">
        <v>540</v>
      </c>
      <c r="C3569" t="s">
        <v>995</v>
      </c>
      <c r="D3569" t="s">
        <v>995</v>
      </c>
      <c r="E3569" t="s">
        <v>995</v>
      </c>
      <c r="F3569" t="s">
        <v>995</v>
      </c>
      <c r="G3569" t="s">
        <v>995</v>
      </c>
      <c r="H3569" t="s">
        <v>995</v>
      </c>
      <c r="I3569" t="s">
        <v>995</v>
      </c>
      <c r="J3569" t="s">
        <v>995</v>
      </c>
      <c r="K3569" t="s">
        <v>995</v>
      </c>
      <c r="L3569" t="s">
        <v>995</v>
      </c>
      <c r="M3569" t="s">
        <v>995</v>
      </c>
      <c r="N3569" t="s">
        <v>995</v>
      </c>
      <c r="O3569" t="s">
        <v>995</v>
      </c>
      <c r="P3569" t="s">
        <v>995</v>
      </c>
      <c r="Q3569" t="s">
        <v>995</v>
      </c>
      <c r="R3569" t="s">
        <v>995</v>
      </c>
      <c r="S3569" t="s">
        <v>995</v>
      </c>
      <c r="T3569" t="s">
        <v>995</v>
      </c>
      <c r="U3569" t="s">
        <v>995</v>
      </c>
      <c r="V3569" t="s">
        <v>995</v>
      </c>
      <c r="W3569" t="s">
        <v>995</v>
      </c>
      <c r="X3569" t="s">
        <v>995</v>
      </c>
      <c r="Y3569" t="s">
        <v>995</v>
      </c>
      <c r="Z3569" t="s">
        <v>995</v>
      </c>
      <c r="AA3569" t="s">
        <v>995</v>
      </c>
      <c r="AB3569" t="s">
        <v>995</v>
      </c>
      <c r="AC3569" t="s">
        <v>995</v>
      </c>
      <c r="AD3569" t="s">
        <v>995</v>
      </c>
      <c r="AE3569" t="s">
        <v>995</v>
      </c>
      <c r="AF3569" t="s">
        <v>995</v>
      </c>
      <c r="AG3569" t="s">
        <v>995</v>
      </c>
      <c r="AH3569" t="s">
        <v>995</v>
      </c>
      <c r="AI3569" t="s">
        <v>995</v>
      </c>
      <c r="AJ3569" t="s">
        <v>995</v>
      </c>
      <c r="AK3569" t="s">
        <v>995</v>
      </c>
      <c r="AL3569" t="s">
        <v>995</v>
      </c>
      <c r="AM3569" t="s">
        <v>995</v>
      </c>
      <c r="AN3569" t="s">
        <v>995</v>
      </c>
      <c r="AO3569" t="s">
        <v>995</v>
      </c>
      <c r="AP3569" t="s">
        <v>995</v>
      </c>
      <c r="AQ3569" s="286" t="s">
        <v>855</v>
      </c>
    </row>
    <row r="3570" spans="1:47" ht="28.8" x14ac:dyDescent="0.3">
      <c r="A3570" s="285">
        <v>122724</v>
      </c>
      <c r="B3570" s="286" t="s">
        <v>67</v>
      </c>
      <c r="C3570" t="s">
        <v>224</v>
      </c>
      <c r="D3570" t="s">
        <v>224</v>
      </c>
      <c r="E3570" t="s">
        <v>224</v>
      </c>
      <c r="F3570" t="s">
        <v>224</v>
      </c>
      <c r="G3570" t="s">
        <v>224</v>
      </c>
      <c r="H3570" t="s">
        <v>226</v>
      </c>
      <c r="I3570" t="s">
        <v>226</v>
      </c>
      <c r="J3570" t="s">
        <v>226</v>
      </c>
      <c r="K3570" t="s">
        <v>226</v>
      </c>
      <c r="L3570" t="s">
        <v>226</v>
      </c>
      <c r="M3570" t="s">
        <v>226</v>
      </c>
      <c r="N3570" t="s">
        <v>226</v>
      </c>
      <c r="O3570" t="s">
        <v>226</v>
      </c>
      <c r="P3570" t="s">
        <v>226</v>
      </c>
      <c r="Q3570" t="s">
        <v>226</v>
      </c>
      <c r="R3570" t="s">
        <v>226</v>
      </c>
      <c r="S3570" t="s">
        <v>226</v>
      </c>
      <c r="T3570" t="s">
        <v>226</v>
      </c>
      <c r="U3570" t="s">
        <v>226</v>
      </c>
      <c r="V3570" t="s">
        <v>226</v>
      </c>
      <c r="W3570" t="s">
        <v>226</v>
      </c>
      <c r="X3570" t="s">
        <v>226</v>
      </c>
      <c r="Y3570" t="s">
        <v>226</v>
      </c>
      <c r="Z3570" t="s">
        <v>226</v>
      </c>
      <c r="AA3570" t="s">
        <v>226</v>
      </c>
      <c r="AB3570" t="s">
        <v>226</v>
      </c>
      <c r="AC3570" t="s">
        <v>226</v>
      </c>
      <c r="AD3570" t="s">
        <v>226</v>
      </c>
      <c r="AE3570" t="s">
        <v>226</v>
      </c>
      <c r="AF3570" t="s">
        <v>226</v>
      </c>
      <c r="AG3570" t="s">
        <v>225</v>
      </c>
      <c r="AH3570" t="s">
        <v>225</v>
      </c>
      <c r="AI3570" t="s">
        <v>225</v>
      </c>
      <c r="AJ3570" t="s">
        <v>225</v>
      </c>
      <c r="AK3570" t="s">
        <v>225</v>
      </c>
      <c r="AL3570" t="s">
        <v>394</v>
      </c>
      <c r="AM3570" t="s">
        <v>394</v>
      </c>
      <c r="AN3570" t="s">
        <v>394</v>
      </c>
      <c r="AO3570" t="s">
        <v>394</v>
      </c>
      <c r="AP3570" t="s">
        <v>394</v>
      </c>
      <c r="AQ3570" s="286" t="s">
        <v>394</v>
      </c>
      <c r="AR3570" s="305"/>
      <c r="AS3570" s="235"/>
      <c r="AU3570"/>
    </row>
    <row r="3571" spans="1:47" x14ac:dyDescent="0.3">
      <c r="A3571" s="285">
        <v>122725</v>
      </c>
      <c r="B3571" s="286" t="s">
        <v>538</v>
      </c>
      <c r="AQ3571" s="286" t="s">
        <v>394</v>
      </c>
    </row>
    <row r="3572" spans="1:47" x14ac:dyDescent="0.3">
      <c r="A3572" s="285">
        <v>122726</v>
      </c>
      <c r="B3572" s="286" t="s">
        <v>539</v>
      </c>
      <c r="C3572" t="s">
        <v>995</v>
      </c>
      <c r="D3572" t="s">
        <v>995</v>
      </c>
      <c r="E3572" t="s">
        <v>995</v>
      </c>
      <c r="F3572" t="s">
        <v>995</v>
      </c>
      <c r="G3572" t="s">
        <v>995</v>
      </c>
      <c r="H3572" t="s">
        <v>995</v>
      </c>
      <c r="I3572" t="s">
        <v>995</v>
      </c>
      <c r="J3572" t="s">
        <v>995</v>
      </c>
      <c r="K3572" t="s">
        <v>995</v>
      </c>
      <c r="L3572" t="s">
        <v>995</v>
      </c>
      <c r="M3572" t="s">
        <v>995</v>
      </c>
      <c r="N3572" t="s">
        <v>995</v>
      </c>
      <c r="O3572" t="s">
        <v>995</v>
      </c>
      <c r="P3572" t="s">
        <v>995</v>
      </c>
      <c r="Q3572" t="s">
        <v>995</v>
      </c>
      <c r="R3572" t="s">
        <v>995</v>
      </c>
      <c r="S3572" t="s">
        <v>995</v>
      </c>
      <c r="T3572" t="s">
        <v>995</v>
      </c>
      <c r="U3572" t="s">
        <v>995</v>
      </c>
      <c r="V3572" t="s">
        <v>995</v>
      </c>
      <c r="W3572" t="s">
        <v>995</v>
      </c>
      <c r="X3572" t="s">
        <v>995</v>
      </c>
      <c r="Y3572" t="s">
        <v>995</v>
      </c>
      <c r="Z3572" t="s">
        <v>995</v>
      </c>
      <c r="AA3572" t="s">
        <v>995</v>
      </c>
      <c r="AB3572" t="s">
        <v>995</v>
      </c>
      <c r="AC3572" t="s">
        <v>995</v>
      </c>
      <c r="AD3572" t="s">
        <v>995</v>
      </c>
      <c r="AE3572" t="s">
        <v>995</v>
      </c>
      <c r="AF3572" t="s">
        <v>995</v>
      </c>
      <c r="AG3572" t="s">
        <v>995</v>
      </c>
      <c r="AH3572" t="s">
        <v>995</v>
      </c>
      <c r="AI3572" t="s">
        <v>995</v>
      </c>
      <c r="AJ3572" t="s">
        <v>995</v>
      </c>
      <c r="AK3572" t="s">
        <v>995</v>
      </c>
      <c r="AL3572" t="s">
        <v>995</v>
      </c>
      <c r="AM3572" t="s">
        <v>995</v>
      </c>
      <c r="AN3572" t="s">
        <v>995</v>
      </c>
      <c r="AO3572" t="s">
        <v>995</v>
      </c>
      <c r="AP3572" t="s">
        <v>995</v>
      </c>
      <c r="AQ3572" s="286" t="s">
        <v>855</v>
      </c>
    </row>
    <row r="3573" spans="1:47" ht="21.6" x14ac:dyDescent="0.3">
      <c r="A3573" s="285">
        <v>122727</v>
      </c>
      <c r="B3573" s="286" t="s">
        <v>61</v>
      </c>
      <c r="C3573" t="s">
        <v>226</v>
      </c>
      <c r="D3573" t="s">
        <v>226</v>
      </c>
      <c r="E3573" t="s">
        <v>226</v>
      </c>
      <c r="F3573" t="s">
        <v>226</v>
      </c>
      <c r="G3573" t="s">
        <v>226</v>
      </c>
      <c r="H3573" t="s">
        <v>226</v>
      </c>
      <c r="I3573" t="s">
        <v>226</v>
      </c>
      <c r="J3573" t="s">
        <v>226</v>
      </c>
      <c r="K3573" t="s">
        <v>226</v>
      </c>
      <c r="L3573" t="s">
        <v>226</v>
      </c>
      <c r="M3573" t="s">
        <v>226</v>
      </c>
      <c r="N3573" t="s">
        <v>226</v>
      </c>
      <c r="O3573" t="s">
        <v>226</v>
      </c>
      <c r="P3573" t="s">
        <v>226</v>
      </c>
      <c r="Q3573" t="s">
        <v>226</v>
      </c>
      <c r="R3573" t="s">
        <v>226</v>
      </c>
      <c r="S3573" t="s">
        <v>226</v>
      </c>
      <c r="T3573" t="s">
        <v>226</v>
      </c>
      <c r="U3573" t="s">
        <v>226</v>
      </c>
      <c r="V3573" t="s">
        <v>226</v>
      </c>
      <c r="W3573" t="s">
        <v>226</v>
      </c>
      <c r="X3573" t="s">
        <v>224</v>
      </c>
      <c r="Y3573" t="s">
        <v>226</v>
      </c>
      <c r="Z3573" t="s">
        <v>226</v>
      </c>
      <c r="AA3573" t="s">
        <v>226</v>
      </c>
      <c r="AB3573" t="s">
        <v>226</v>
      </c>
      <c r="AC3573" t="s">
        <v>226</v>
      </c>
      <c r="AD3573" t="s">
        <v>226</v>
      </c>
      <c r="AE3573" t="s">
        <v>226</v>
      </c>
      <c r="AF3573" t="s">
        <v>225</v>
      </c>
      <c r="AG3573" t="s">
        <v>225</v>
      </c>
      <c r="AH3573" t="s">
        <v>225</v>
      </c>
      <c r="AI3573" t="s">
        <v>226</v>
      </c>
      <c r="AJ3573" t="s">
        <v>225</v>
      </c>
      <c r="AK3573" t="s">
        <v>225</v>
      </c>
      <c r="AL3573" t="s">
        <v>225</v>
      </c>
      <c r="AM3573" t="s">
        <v>225</v>
      </c>
      <c r="AN3573" t="s">
        <v>225</v>
      </c>
      <c r="AO3573" t="s">
        <v>225</v>
      </c>
      <c r="AP3573" t="s">
        <v>225</v>
      </c>
      <c r="AQ3573" s="286" t="s">
        <v>394</v>
      </c>
      <c r="AR3573" s="305"/>
      <c r="AS3573" s="235"/>
      <c r="AU3573"/>
    </row>
    <row r="3574" spans="1:47" ht="21.6" x14ac:dyDescent="0.3">
      <c r="A3574" s="285">
        <v>122728</v>
      </c>
      <c r="B3574" s="286" t="s">
        <v>540</v>
      </c>
      <c r="C3574" t="s">
        <v>226</v>
      </c>
      <c r="D3574" t="s">
        <v>224</v>
      </c>
      <c r="E3574" t="s">
        <v>226</v>
      </c>
      <c r="F3574" t="s">
        <v>224</v>
      </c>
      <c r="G3574" t="s">
        <v>226</v>
      </c>
      <c r="H3574" t="s">
        <v>224</v>
      </c>
      <c r="I3574" t="s">
        <v>225</v>
      </c>
      <c r="J3574" t="s">
        <v>224</v>
      </c>
      <c r="K3574" t="s">
        <v>226</v>
      </c>
      <c r="L3574" t="s">
        <v>224</v>
      </c>
      <c r="M3574" t="s">
        <v>225</v>
      </c>
      <c r="N3574" t="s">
        <v>226</v>
      </c>
      <c r="O3574" t="s">
        <v>225</v>
      </c>
      <c r="P3574" t="s">
        <v>226</v>
      </c>
      <c r="Q3574" t="s">
        <v>225</v>
      </c>
      <c r="R3574" t="s">
        <v>394</v>
      </c>
      <c r="S3574" t="s">
        <v>394</v>
      </c>
      <c r="T3574" t="s">
        <v>394</v>
      </c>
      <c r="U3574" t="s">
        <v>394</v>
      </c>
      <c r="V3574" t="s">
        <v>394</v>
      </c>
      <c r="W3574" t="s">
        <v>394</v>
      </c>
      <c r="X3574" t="s">
        <v>394</v>
      </c>
      <c r="Y3574" t="s">
        <v>394</v>
      </c>
      <c r="Z3574" t="s">
        <v>394</v>
      </c>
      <c r="AA3574" t="s">
        <v>394</v>
      </c>
      <c r="AB3574" t="s">
        <v>394</v>
      </c>
      <c r="AC3574" t="s">
        <v>394</v>
      </c>
      <c r="AD3574" t="s">
        <v>394</v>
      </c>
      <c r="AE3574" t="s">
        <v>394</v>
      </c>
      <c r="AF3574" t="s">
        <v>394</v>
      </c>
      <c r="AG3574" t="s">
        <v>394</v>
      </c>
      <c r="AH3574" t="s">
        <v>394</v>
      </c>
      <c r="AI3574" t="s">
        <v>394</v>
      </c>
      <c r="AJ3574" t="s">
        <v>394</v>
      </c>
      <c r="AK3574" t="s">
        <v>394</v>
      </c>
      <c r="AL3574" t="s">
        <v>394</v>
      </c>
      <c r="AM3574" t="s">
        <v>394</v>
      </c>
      <c r="AN3574" t="s">
        <v>394</v>
      </c>
      <c r="AO3574" t="s">
        <v>394</v>
      </c>
      <c r="AP3574" t="s">
        <v>394</v>
      </c>
      <c r="AQ3574" s="286" t="s">
        <v>394</v>
      </c>
      <c r="AR3574" s="305"/>
      <c r="AS3574" s="235"/>
      <c r="AU3574"/>
    </row>
    <row r="3575" spans="1:47" x14ac:dyDescent="0.3">
      <c r="A3575" s="285">
        <v>122729</v>
      </c>
      <c r="B3575" s="286" t="s">
        <v>540</v>
      </c>
      <c r="C3575" t="s">
        <v>226</v>
      </c>
      <c r="D3575" t="s">
        <v>226</v>
      </c>
      <c r="E3575" t="s">
        <v>226</v>
      </c>
      <c r="F3575" t="s">
        <v>226</v>
      </c>
      <c r="G3575" t="s">
        <v>224</v>
      </c>
      <c r="H3575" t="s">
        <v>226</v>
      </c>
      <c r="I3575" t="s">
        <v>226</v>
      </c>
      <c r="J3575" t="s">
        <v>226</v>
      </c>
      <c r="K3575" t="s">
        <v>226</v>
      </c>
      <c r="L3575" t="s">
        <v>226</v>
      </c>
      <c r="M3575" t="s">
        <v>224</v>
      </c>
      <c r="N3575" t="s">
        <v>226</v>
      </c>
      <c r="O3575" t="s">
        <v>224</v>
      </c>
      <c r="P3575" t="s">
        <v>226</v>
      </c>
      <c r="Q3575" t="s">
        <v>226</v>
      </c>
      <c r="R3575" t="s">
        <v>226</v>
      </c>
      <c r="S3575" t="s">
        <v>226</v>
      </c>
      <c r="T3575" t="s">
        <v>226</v>
      </c>
      <c r="U3575" t="s">
        <v>225</v>
      </c>
      <c r="V3575" t="s">
        <v>225</v>
      </c>
      <c r="W3575" t="s">
        <v>226</v>
      </c>
      <c r="X3575" t="s">
        <v>226</v>
      </c>
      <c r="Y3575" t="s">
        <v>226</v>
      </c>
      <c r="Z3575" t="s">
        <v>226</v>
      </c>
      <c r="AA3575" t="s">
        <v>224</v>
      </c>
      <c r="AB3575" t="s">
        <v>226</v>
      </c>
      <c r="AC3575" t="s">
        <v>226</v>
      </c>
      <c r="AD3575" t="s">
        <v>226</v>
      </c>
      <c r="AE3575" t="s">
        <v>226</v>
      </c>
      <c r="AF3575" t="s">
        <v>226</v>
      </c>
      <c r="AG3575" t="s">
        <v>226</v>
      </c>
      <c r="AH3575" t="s">
        <v>226</v>
      </c>
      <c r="AI3575" t="s">
        <v>226</v>
      </c>
      <c r="AJ3575" t="s">
        <v>226</v>
      </c>
      <c r="AK3575" t="s">
        <v>226</v>
      </c>
      <c r="AL3575" t="s">
        <v>394</v>
      </c>
      <c r="AM3575" t="s">
        <v>394</v>
      </c>
      <c r="AN3575" t="s">
        <v>394</v>
      </c>
      <c r="AO3575" t="s">
        <v>394</v>
      </c>
      <c r="AP3575" t="s">
        <v>394</v>
      </c>
      <c r="AQ3575" s="289"/>
      <c r="AR3575" s="304"/>
      <c r="AS3575" s="304"/>
      <c r="AU3575"/>
    </row>
    <row r="3576" spans="1:47" x14ac:dyDescent="0.3">
      <c r="A3576" s="285">
        <v>122730</v>
      </c>
      <c r="B3576" s="286" t="s">
        <v>539</v>
      </c>
      <c r="C3576" t="s">
        <v>995</v>
      </c>
      <c r="D3576" t="s">
        <v>995</v>
      </c>
      <c r="E3576" t="s">
        <v>995</v>
      </c>
      <c r="F3576" t="s">
        <v>995</v>
      </c>
      <c r="G3576" t="s">
        <v>995</v>
      </c>
      <c r="H3576" t="s">
        <v>995</v>
      </c>
      <c r="I3576" t="s">
        <v>995</v>
      </c>
      <c r="J3576" t="s">
        <v>995</v>
      </c>
      <c r="K3576" t="s">
        <v>995</v>
      </c>
      <c r="L3576" t="s">
        <v>995</v>
      </c>
      <c r="M3576" t="s">
        <v>995</v>
      </c>
      <c r="N3576" t="s">
        <v>995</v>
      </c>
      <c r="O3576" t="s">
        <v>995</v>
      </c>
      <c r="P3576" t="s">
        <v>995</v>
      </c>
      <c r="Q3576" t="s">
        <v>995</v>
      </c>
      <c r="R3576" t="s">
        <v>995</v>
      </c>
      <c r="S3576" t="s">
        <v>995</v>
      </c>
      <c r="T3576" t="s">
        <v>995</v>
      </c>
      <c r="U3576" t="s">
        <v>995</v>
      </c>
      <c r="V3576" t="s">
        <v>995</v>
      </c>
      <c r="W3576" t="s">
        <v>995</v>
      </c>
      <c r="X3576" t="s">
        <v>995</v>
      </c>
      <c r="Y3576" t="s">
        <v>995</v>
      </c>
      <c r="Z3576" t="s">
        <v>995</v>
      </c>
      <c r="AA3576" t="s">
        <v>995</v>
      </c>
      <c r="AB3576" t="s">
        <v>995</v>
      </c>
      <c r="AC3576" t="s">
        <v>995</v>
      </c>
      <c r="AD3576" t="s">
        <v>995</v>
      </c>
      <c r="AE3576" t="s">
        <v>995</v>
      </c>
      <c r="AF3576" t="s">
        <v>995</v>
      </c>
      <c r="AG3576" t="s">
        <v>995</v>
      </c>
      <c r="AH3576" t="s">
        <v>995</v>
      </c>
      <c r="AI3576" t="s">
        <v>995</v>
      </c>
      <c r="AJ3576" t="s">
        <v>995</v>
      </c>
      <c r="AK3576" t="s">
        <v>995</v>
      </c>
      <c r="AL3576" t="s">
        <v>995</v>
      </c>
      <c r="AM3576" t="s">
        <v>995</v>
      </c>
      <c r="AN3576" t="s">
        <v>995</v>
      </c>
      <c r="AO3576" t="s">
        <v>995</v>
      </c>
      <c r="AP3576" t="s">
        <v>995</v>
      </c>
      <c r="AQ3576" s="286" t="s">
        <v>855</v>
      </c>
    </row>
    <row r="3577" spans="1:47" x14ac:dyDescent="0.3">
      <c r="A3577" s="285">
        <v>122731</v>
      </c>
      <c r="B3577" s="286" t="s">
        <v>539</v>
      </c>
      <c r="C3577" t="s">
        <v>995</v>
      </c>
      <c r="D3577" t="s">
        <v>995</v>
      </c>
      <c r="E3577" t="s">
        <v>995</v>
      </c>
      <c r="F3577" t="s">
        <v>995</v>
      </c>
      <c r="G3577" t="s">
        <v>995</v>
      </c>
      <c r="H3577" t="s">
        <v>995</v>
      </c>
      <c r="I3577" t="s">
        <v>995</v>
      </c>
      <c r="J3577" t="s">
        <v>995</v>
      </c>
      <c r="K3577" t="s">
        <v>995</v>
      </c>
      <c r="L3577" t="s">
        <v>995</v>
      </c>
      <c r="M3577" t="s">
        <v>995</v>
      </c>
      <c r="N3577" t="s">
        <v>995</v>
      </c>
      <c r="O3577" t="s">
        <v>995</v>
      </c>
      <c r="P3577" t="s">
        <v>995</v>
      </c>
      <c r="Q3577" t="s">
        <v>995</v>
      </c>
      <c r="R3577" t="s">
        <v>995</v>
      </c>
      <c r="S3577" t="s">
        <v>995</v>
      </c>
      <c r="T3577" t="s">
        <v>995</v>
      </c>
      <c r="U3577" t="s">
        <v>995</v>
      </c>
      <c r="V3577" t="s">
        <v>995</v>
      </c>
      <c r="W3577" t="s">
        <v>995</v>
      </c>
      <c r="X3577" t="s">
        <v>995</v>
      </c>
      <c r="Y3577" t="s">
        <v>995</v>
      </c>
      <c r="Z3577" t="s">
        <v>995</v>
      </c>
      <c r="AA3577" t="s">
        <v>995</v>
      </c>
      <c r="AB3577" t="s">
        <v>995</v>
      </c>
      <c r="AC3577" t="s">
        <v>995</v>
      </c>
      <c r="AD3577" t="s">
        <v>995</v>
      </c>
      <c r="AE3577" t="s">
        <v>995</v>
      </c>
      <c r="AF3577" t="s">
        <v>995</v>
      </c>
      <c r="AG3577" t="s">
        <v>995</v>
      </c>
      <c r="AH3577" t="s">
        <v>995</v>
      </c>
      <c r="AI3577" t="s">
        <v>995</v>
      </c>
      <c r="AJ3577" t="s">
        <v>995</v>
      </c>
      <c r="AK3577" t="s">
        <v>995</v>
      </c>
      <c r="AL3577" t="s">
        <v>995</v>
      </c>
      <c r="AM3577" t="s">
        <v>995</v>
      </c>
      <c r="AN3577" t="s">
        <v>995</v>
      </c>
      <c r="AO3577" t="s">
        <v>995</v>
      </c>
      <c r="AP3577" t="s">
        <v>995</v>
      </c>
      <c r="AQ3577" s="286" t="s">
        <v>855</v>
      </c>
    </row>
    <row r="3578" spans="1:47" x14ac:dyDescent="0.3">
      <c r="A3578" s="285">
        <v>122732</v>
      </c>
      <c r="B3578" s="286" t="s">
        <v>539</v>
      </c>
      <c r="C3578" t="s">
        <v>995</v>
      </c>
      <c r="D3578" t="s">
        <v>995</v>
      </c>
      <c r="E3578" t="s">
        <v>995</v>
      </c>
      <c r="F3578" t="s">
        <v>995</v>
      </c>
      <c r="G3578" t="s">
        <v>995</v>
      </c>
      <c r="H3578" t="s">
        <v>995</v>
      </c>
      <c r="I3578" t="s">
        <v>995</v>
      </c>
      <c r="J3578" t="s">
        <v>995</v>
      </c>
      <c r="K3578" t="s">
        <v>995</v>
      </c>
      <c r="L3578" t="s">
        <v>995</v>
      </c>
      <c r="M3578" t="s">
        <v>995</v>
      </c>
      <c r="N3578" t="s">
        <v>995</v>
      </c>
      <c r="O3578" t="s">
        <v>995</v>
      </c>
      <c r="P3578" t="s">
        <v>995</v>
      </c>
      <c r="Q3578" t="s">
        <v>995</v>
      </c>
      <c r="R3578" t="s">
        <v>995</v>
      </c>
      <c r="S3578" t="s">
        <v>995</v>
      </c>
      <c r="T3578" t="s">
        <v>995</v>
      </c>
      <c r="U3578" t="s">
        <v>995</v>
      </c>
      <c r="V3578" t="s">
        <v>995</v>
      </c>
      <c r="W3578" t="s">
        <v>995</v>
      </c>
      <c r="X3578" t="s">
        <v>995</v>
      </c>
      <c r="Y3578" t="s">
        <v>995</v>
      </c>
      <c r="Z3578" t="s">
        <v>995</v>
      </c>
      <c r="AA3578" t="s">
        <v>995</v>
      </c>
      <c r="AB3578" t="s">
        <v>995</v>
      </c>
      <c r="AC3578" t="s">
        <v>995</v>
      </c>
      <c r="AD3578" t="s">
        <v>995</v>
      </c>
      <c r="AE3578" t="s">
        <v>995</v>
      </c>
      <c r="AF3578" t="s">
        <v>995</v>
      </c>
      <c r="AG3578" t="s">
        <v>995</v>
      </c>
      <c r="AH3578" t="s">
        <v>995</v>
      </c>
      <c r="AI3578" t="s">
        <v>995</v>
      </c>
      <c r="AJ3578" t="s">
        <v>995</v>
      </c>
      <c r="AK3578" t="s">
        <v>995</v>
      </c>
      <c r="AL3578" t="s">
        <v>995</v>
      </c>
      <c r="AM3578" t="s">
        <v>995</v>
      </c>
      <c r="AN3578" t="s">
        <v>995</v>
      </c>
      <c r="AO3578" t="s">
        <v>995</v>
      </c>
      <c r="AP3578" t="s">
        <v>995</v>
      </c>
      <c r="AQ3578" s="286" t="s">
        <v>855</v>
      </c>
    </row>
    <row r="3579" spans="1:47" x14ac:dyDescent="0.3">
      <c r="A3579" s="285">
        <v>122733</v>
      </c>
      <c r="B3579" s="286" t="s">
        <v>540</v>
      </c>
      <c r="C3579" t="s">
        <v>995</v>
      </c>
      <c r="D3579" t="s">
        <v>995</v>
      </c>
      <c r="E3579" t="s">
        <v>995</v>
      </c>
      <c r="F3579" t="s">
        <v>995</v>
      </c>
      <c r="G3579" t="s">
        <v>995</v>
      </c>
      <c r="H3579" t="s">
        <v>995</v>
      </c>
      <c r="I3579" t="s">
        <v>995</v>
      </c>
      <c r="J3579" t="s">
        <v>995</v>
      </c>
      <c r="K3579" t="s">
        <v>995</v>
      </c>
      <c r="L3579" t="s">
        <v>995</v>
      </c>
      <c r="M3579" t="s">
        <v>995</v>
      </c>
      <c r="N3579" t="s">
        <v>995</v>
      </c>
      <c r="O3579" t="s">
        <v>995</v>
      </c>
      <c r="P3579" t="s">
        <v>995</v>
      </c>
      <c r="Q3579" t="s">
        <v>995</v>
      </c>
      <c r="R3579" t="s">
        <v>995</v>
      </c>
      <c r="S3579" t="s">
        <v>995</v>
      </c>
      <c r="T3579" t="s">
        <v>995</v>
      </c>
      <c r="U3579" t="s">
        <v>995</v>
      </c>
      <c r="V3579" t="s">
        <v>995</v>
      </c>
      <c r="W3579" t="s">
        <v>995</v>
      </c>
      <c r="X3579" t="s">
        <v>995</v>
      </c>
      <c r="Y3579" t="s">
        <v>995</v>
      </c>
      <c r="Z3579" t="s">
        <v>995</v>
      </c>
      <c r="AA3579" t="s">
        <v>995</v>
      </c>
      <c r="AB3579" t="s">
        <v>995</v>
      </c>
      <c r="AC3579" t="s">
        <v>995</v>
      </c>
      <c r="AD3579" t="s">
        <v>995</v>
      </c>
      <c r="AE3579" t="s">
        <v>995</v>
      </c>
      <c r="AF3579" t="s">
        <v>995</v>
      </c>
      <c r="AG3579" t="s">
        <v>995</v>
      </c>
      <c r="AH3579" t="s">
        <v>995</v>
      </c>
      <c r="AI3579" t="s">
        <v>995</v>
      </c>
      <c r="AJ3579" t="s">
        <v>995</v>
      </c>
      <c r="AK3579" t="s">
        <v>995</v>
      </c>
      <c r="AL3579" t="s">
        <v>995</v>
      </c>
      <c r="AM3579" t="s">
        <v>995</v>
      </c>
      <c r="AN3579" t="s">
        <v>995</v>
      </c>
      <c r="AO3579" t="s">
        <v>995</v>
      </c>
      <c r="AP3579" t="s">
        <v>995</v>
      </c>
      <c r="AQ3579" s="286" t="s">
        <v>855</v>
      </c>
    </row>
    <row r="3580" spans="1:47" x14ac:dyDescent="0.3">
      <c r="A3580" s="285">
        <v>122734</v>
      </c>
      <c r="B3580" s="286" t="s">
        <v>539</v>
      </c>
      <c r="C3580" t="s">
        <v>995</v>
      </c>
      <c r="D3580" t="s">
        <v>995</v>
      </c>
      <c r="E3580" t="s">
        <v>995</v>
      </c>
      <c r="F3580" t="s">
        <v>995</v>
      </c>
      <c r="G3580" t="s">
        <v>995</v>
      </c>
      <c r="H3580" t="s">
        <v>995</v>
      </c>
      <c r="I3580" t="s">
        <v>995</v>
      </c>
      <c r="J3580" t="s">
        <v>995</v>
      </c>
      <c r="K3580" t="s">
        <v>995</v>
      </c>
      <c r="L3580" t="s">
        <v>995</v>
      </c>
      <c r="M3580" t="s">
        <v>995</v>
      </c>
      <c r="N3580" t="s">
        <v>995</v>
      </c>
      <c r="O3580" t="s">
        <v>995</v>
      </c>
      <c r="P3580" t="s">
        <v>995</v>
      </c>
      <c r="Q3580" t="s">
        <v>995</v>
      </c>
      <c r="R3580" t="s">
        <v>995</v>
      </c>
      <c r="S3580" t="s">
        <v>995</v>
      </c>
      <c r="T3580" t="s">
        <v>995</v>
      </c>
      <c r="U3580" t="s">
        <v>995</v>
      </c>
      <c r="V3580" t="s">
        <v>995</v>
      </c>
      <c r="W3580" t="s">
        <v>995</v>
      </c>
      <c r="X3580" t="s">
        <v>995</v>
      </c>
      <c r="Y3580" t="s">
        <v>995</v>
      </c>
      <c r="Z3580" t="s">
        <v>995</v>
      </c>
      <c r="AA3580" t="s">
        <v>995</v>
      </c>
      <c r="AB3580" t="s">
        <v>995</v>
      </c>
      <c r="AC3580" t="s">
        <v>995</v>
      </c>
      <c r="AD3580" t="s">
        <v>995</v>
      </c>
      <c r="AE3580" t="s">
        <v>995</v>
      </c>
      <c r="AF3580" t="s">
        <v>995</v>
      </c>
      <c r="AG3580" t="s">
        <v>995</v>
      </c>
      <c r="AH3580" t="s">
        <v>995</v>
      </c>
      <c r="AI3580" t="s">
        <v>995</v>
      </c>
      <c r="AJ3580" t="s">
        <v>995</v>
      </c>
      <c r="AK3580" t="s">
        <v>995</v>
      </c>
      <c r="AL3580" t="s">
        <v>995</v>
      </c>
      <c r="AM3580" t="s">
        <v>995</v>
      </c>
      <c r="AN3580" t="s">
        <v>995</v>
      </c>
      <c r="AO3580" t="s">
        <v>995</v>
      </c>
      <c r="AP3580" t="s">
        <v>995</v>
      </c>
      <c r="AQ3580" s="286" t="s">
        <v>855</v>
      </c>
    </row>
    <row r="3581" spans="1:47" ht="21.6" x14ac:dyDescent="0.3">
      <c r="A3581" s="285">
        <v>122735</v>
      </c>
      <c r="B3581" s="286" t="s">
        <v>540</v>
      </c>
      <c r="C3581" t="s">
        <v>224</v>
      </c>
      <c r="D3581" t="s">
        <v>224</v>
      </c>
      <c r="E3581" t="s">
        <v>224</v>
      </c>
      <c r="F3581" t="s">
        <v>225</v>
      </c>
      <c r="G3581" t="s">
        <v>225</v>
      </c>
      <c r="H3581" t="s">
        <v>226</v>
      </c>
      <c r="I3581" t="s">
        <v>226</v>
      </c>
      <c r="J3581" t="s">
        <v>226</v>
      </c>
      <c r="K3581" t="s">
        <v>226</v>
      </c>
      <c r="L3581" t="s">
        <v>226</v>
      </c>
      <c r="M3581" t="s">
        <v>226</v>
      </c>
      <c r="N3581" t="s">
        <v>226</v>
      </c>
      <c r="O3581" t="s">
        <v>226</v>
      </c>
      <c r="P3581" t="s">
        <v>224</v>
      </c>
      <c r="Q3581" t="s">
        <v>226</v>
      </c>
      <c r="R3581" t="s">
        <v>224</v>
      </c>
      <c r="S3581" t="s">
        <v>224</v>
      </c>
      <c r="T3581" t="s">
        <v>224</v>
      </c>
      <c r="U3581" t="s">
        <v>224</v>
      </c>
      <c r="V3581" t="s">
        <v>224</v>
      </c>
      <c r="W3581" t="s">
        <v>225</v>
      </c>
      <c r="X3581" t="s">
        <v>225</v>
      </c>
      <c r="Y3581" t="s">
        <v>225</v>
      </c>
      <c r="Z3581" t="s">
        <v>225</v>
      </c>
      <c r="AA3581" t="s">
        <v>225</v>
      </c>
      <c r="AB3581" t="s">
        <v>394</v>
      </c>
      <c r="AC3581" t="s">
        <v>394</v>
      </c>
      <c r="AD3581" t="s">
        <v>394</v>
      </c>
      <c r="AE3581" t="s">
        <v>394</v>
      </c>
      <c r="AF3581" t="s">
        <v>394</v>
      </c>
      <c r="AG3581" t="s">
        <v>394</v>
      </c>
      <c r="AH3581" t="s">
        <v>394</v>
      </c>
      <c r="AI3581" t="s">
        <v>394</v>
      </c>
      <c r="AJ3581" t="s">
        <v>394</v>
      </c>
      <c r="AK3581" t="s">
        <v>394</v>
      </c>
      <c r="AL3581" t="s">
        <v>394</v>
      </c>
      <c r="AM3581" t="s">
        <v>394</v>
      </c>
      <c r="AN3581" t="s">
        <v>394</v>
      </c>
      <c r="AO3581" t="s">
        <v>394</v>
      </c>
      <c r="AP3581" t="s">
        <v>394</v>
      </c>
      <c r="AQ3581" s="286" t="s">
        <v>394</v>
      </c>
      <c r="AR3581" s="305"/>
      <c r="AS3581" s="235"/>
      <c r="AU3581"/>
    </row>
    <row r="3582" spans="1:47" x14ac:dyDescent="0.3">
      <c r="A3582" s="285">
        <v>122736</v>
      </c>
      <c r="B3582" s="286" t="s">
        <v>539</v>
      </c>
      <c r="C3582" t="s">
        <v>995</v>
      </c>
      <c r="D3582" t="s">
        <v>995</v>
      </c>
      <c r="E3582" t="s">
        <v>995</v>
      </c>
      <c r="F3582" t="s">
        <v>995</v>
      </c>
      <c r="G3582" t="s">
        <v>995</v>
      </c>
      <c r="H3582" t="s">
        <v>995</v>
      </c>
      <c r="I3582" t="s">
        <v>995</v>
      </c>
      <c r="J3582" t="s">
        <v>995</v>
      </c>
      <c r="K3582" t="s">
        <v>995</v>
      </c>
      <c r="L3582" t="s">
        <v>995</v>
      </c>
      <c r="M3582" t="s">
        <v>995</v>
      </c>
      <c r="N3582" t="s">
        <v>995</v>
      </c>
      <c r="O3582" t="s">
        <v>995</v>
      </c>
      <c r="P3582" t="s">
        <v>995</v>
      </c>
      <c r="Q3582" t="s">
        <v>995</v>
      </c>
      <c r="R3582" t="s">
        <v>995</v>
      </c>
      <c r="S3582" t="s">
        <v>995</v>
      </c>
      <c r="T3582" t="s">
        <v>995</v>
      </c>
      <c r="U3582" t="s">
        <v>995</v>
      </c>
      <c r="V3582" t="s">
        <v>995</v>
      </c>
      <c r="W3582" t="s">
        <v>995</v>
      </c>
      <c r="X3582" t="s">
        <v>995</v>
      </c>
      <c r="Y3582" t="s">
        <v>995</v>
      </c>
      <c r="Z3582" t="s">
        <v>995</v>
      </c>
      <c r="AA3582" t="s">
        <v>995</v>
      </c>
      <c r="AB3582" t="s">
        <v>995</v>
      </c>
      <c r="AC3582" t="s">
        <v>995</v>
      </c>
      <c r="AD3582" t="s">
        <v>995</v>
      </c>
      <c r="AE3582" t="s">
        <v>995</v>
      </c>
      <c r="AF3582" t="s">
        <v>995</v>
      </c>
      <c r="AG3582" t="s">
        <v>995</v>
      </c>
      <c r="AH3582" t="s">
        <v>995</v>
      </c>
      <c r="AI3582" t="s">
        <v>995</v>
      </c>
      <c r="AJ3582" t="s">
        <v>995</v>
      </c>
      <c r="AK3582" t="s">
        <v>995</v>
      </c>
      <c r="AL3582" t="s">
        <v>995</v>
      </c>
      <c r="AM3582" t="s">
        <v>995</v>
      </c>
      <c r="AN3582" t="s">
        <v>995</v>
      </c>
      <c r="AO3582" t="s">
        <v>995</v>
      </c>
      <c r="AP3582" t="s">
        <v>995</v>
      </c>
      <c r="AQ3582" s="286" t="s">
        <v>855</v>
      </c>
    </row>
    <row r="3583" spans="1:47" x14ac:dyDescent="0.3">
      <c r="A3583" s="285">
        <v>122737</v>
      </c>
      <c r="B3583" s="286" t="s">
        <v>540</v>
      </c>
      <c r="C3583" t="s">
        <v>995</v>
      </c>
      <c r="D3583" t="s">
        <v>995</v>
      </c>
      <c r="E3583" t="s">
        <v>995</v>
      </c>
      <c r="F3583" t="s">
        <v>995</v>
      </c>
      <c r="G3583" t="s">
        <v>995</v>
      </c>
      <c r="H3583" t="s">
        <v>995</v>
      </c>
      <c r="I3583" t="s">
        <v>995</v>
      </c>
      <c r="J3583" t="s">
        <v>995</v>
      </c>
      <c r="K3583" t="s">
        <v>995</v>
      </c>
      <c r="L3583" t="s">
        <v>995</v>
      </c>
      <c r="M3583" t="s">
        <v>995</v>
      </c>
      <c r="N3583" t="s">
        <v>995</v>
      </c>
      <c r="O3583" t="s">
        <v>995</v>
      </c>
      <c r="P3583" t="s">
        <v>995</v>
      </c>
      <c r="Q3583" t="s">
        <v>995</v>
      </c>
      <c r="R3583" t="s">
        <v>995</v>
      </c>
      <c r="S3583" t="s">
        <v>995</v>
      </c>
      <c r="T3583" t="s">
        <v>995</v>
      </c>
      <c r="U3583" t="s">
        <v>995</v>
      </c>
      <c r="V3583" t="s">
        <v>995</v>
      </c>
      <c r="W3583" t="s">
        <v>995</v>
      </c>
      <c r="X3583" t="s">
        <v>995</v>
      </c>
      <c r="Y3583" t="s">
        <v>995</v>
      </c>
      <c r="Z3583" t="s">
        <v>995</v>
      </c>
      <c r="AA3583" t="s">
        <v>995</v>
      </c>
      <c r="AB3583" t="s">
        <v>995</v>
      </c>
      <c r="AC3583" t="s">
        <v>995</v>
      </c>
      <c r="AD3583" t="s">
        <v>995</v>
      </c>
      <c r="AE3583" t="s">
        <v>995</v>
      </c>
      <c r="AF3583" t="s">
        <v>995</v>
      </c>
      <c r="AG3583" t="s">
        <v>995</v>
      </c>
      <c r="AH3583" t="s">
        <v>995</v>
      </c>
      <c r="AI3583" t="s">
        <v>995</v>
      </c>
      <c r="AJ3583" t="s">
        <v>995</v>
      </c>
      <c r="AK3583" t="s">
        <v>995</v>
      </c>
      <c r="AL3583" t="s">
        <v>995</v>
      </c>
      <c r="AM3583" t="s">
        <v>995</v>
      </c>
      <c r="AN3583" t="s">
        <v>995</v>
      </c>
      <c r="AO3583" t="s">
        <v>995</v>
      </c>
      <c r="AP3583" t="s">
        <v>995</v>
      </c>
      <c r="AQ3583" s="286" t="s">
        <v>855</v>
      </c>
    </row>
    <row r="3584" spans="1:47" ht="28.8" x14ac:dyDescent="0.3">
      <c r="A3584" s="285">
        <v>122738</v>
      </c>
      <c r="B3584" s="286" t="s">
        <v>67</v>
      </c>
      <c r="C3584" t="s">
        <v>226</v>
      </c>
      <c r="D3584" t="s">
        <v>226</v>
      </c>
      <c r="E3584" t="s">
        <v>224</v>
      </c>
      <c r="F3584" t="s">
        <v>226</v>
      </c>
      <c r="G3584" t="s">
        <v>226</v>
      </c>
      <c r="H3584" t="s">
        <v>226</v>
      </c>
      <c r="I3584" t="s">
        <v>226</v>
      </c>
      <c r="J3584" t="s">
        <v>226</v>
      </c>
      <c r="K3584" t="s">
        <v>226</v>
      </c>
      <c r="L3584" t="s">
        <v>226</v>
      </c>
      <c r="M3584" t="s">
        <v>226</v>
      </c>
      <c r="N3584" t="s">
        <v>226</v>
      </c>
      <c r="O3584" t="s">
        <v>225</v>
      </c>
      <c r="P3584" t="s">
        <v>226</v>
      </c>
      <c r="Q3584" t="s">
        <v>226</v>
      </c>
      <c r="R3584" t="s">
        <v>226</v>
      </c>
      <c r="S3584" t="s">
        <v>226</v>
      </c>
      <c r="T3584" t="s">
        <v>226</v>
      </c>
      <c r="U3584" t="s">
        <v>226</v>
      </c>
      <c r="V3584" t="s">
        <v>226</v>
      </c>
      <c r="W3584" t="s">
        <v>226</v>
      </c>
      <c r="X3584" t="s">
        <v>226</v>
      </c>
      <c r="Y3584" t="s">
        <v>226</v>
      </c>
      <c r="Z3584" t="s">
        <v>226</v>
      </c>
      <c r="AA3584" t="s">
        <v>226</v>
      </c>
      <c r="AB3584" t="s">
        <v>226</v>
      </c>
      <c r="AC3584" t="s">
        <v>226</v>
      </c>
      <c r="AD3584" t="s">
        <v>226</v>
      </c>
      <c r="AE3584" t="s">
        <v>226</v>
      </c>
      <c r="AF3584" t="s">
        <v>226</v>
      </c>
      <c r="AG3584" t="s">
        <v>225</v>
      </c>
      <c r="AH3584" t="s">
        <v>225</v>
      </c>
      <c r="AI3584" t="s">
        <v>225</v>
      </c>
      <c r="AJ3584" t="s">
        <v>225</v>
      </c>
      <c r="AK3584" t="s">
        <v>225</v>
      </c>
      <c r="AL3584" t="s">
        <v>394</v>
      </c>
      <c r="AM3584" t="s">
        <v>394</v>
      </c>
      <c r="AN3584" t="s">
        <v>394</v>
      </c>
      <c r="AO3584" t="s">
        <v>394</v>
      </c>
      <c r="AP3584" t="s">
        <v>394</v>
      </c>
      <c r="AQ3584" s="286" t="s">
        <v>394</v>
      </c>
      <c r="AR3584" s="305"/>
      <c r="AS3584" s="235"/>
      <c r="AU3584"/>
    </row>
    <row r="3585" spans="1:47" x14ac:dyDescent="0.3">
      <c r="A3585" s="285">
        <v>122739</v>
      </c>
      <c r="B3585" s="286" t="s">
        <v>539</v>
      </c>
      <c r="C3585" t="s">
        <v>995</v>
      </c>
      <c r="D3585" t="s">
        <v>995</v>
      </c>
      <c r="E3585" t="s">
        <v>995</v>
      </c>
      <c r="F3585" t="s">
        <v>995</v>
      </c>
      <c r="G3585" t="s">
        <v>995</v>
      </c>
      <c r="H3585" t="s">
        <v>995</v>
      </c>
      <c r="I3585" t="s">
        <v>995</v>
      </c>
      <c r="J3585" t="s">
        <v>995</v>
      </c>
      <c r="K3585" t="s">
        <v>995</v>
      </c>
      <c r="L3585" t="s">
        <v>995</v>
      </c>
      <c r="M3585" t="s">
        <v>995</v>
      </c>
      <c r="N3585" t="s">
        <v>995</v>
      </c>
      <c r="O3585" t="s">
        <v>995</v>
      </c>
      <c r="P3585" t="s">
        <v>995</v>
      </c>
      <c r="Q3585" t="s">
        <v>995</v>
      </c>
      <c r="R3585" t="s">
        <v>995</v>
      </c>
      <c r="S3585" t="s">
        <v>995</v>
      </c>
      <c r="T3585" t="s">
        <v>995</v>
      </c>
      <c r="U3585" t="s">
        <v>995</v>
      </c>
      <c r="V3585" t="s">
        <v>995</v>
      </c>
      <c r="W3585" t="s">
        <v>995</v>
      </c>
      <c r="X3585" t="s">
        <v>995</v>
      </c>
      <c r="Y3585" t="s">
        <v>995</v>
      </c>
      <c r="Z3585" t="s">
        <v>995</v>
      </c>
      <c r="AA3585" t="s">
        <v>995</v>
      </c>
      <c r="AB3585" t="s">
        <v>995</v>
      </c>
      <c r="AC3585" t="s">
        <v>995</v>
      </c>
      <c r="AD3585" t="s">
        <v>995</v>
      </c>
      <c r="AE3585" t="s">
        <v>995</v>
      </c>
      <c r="AF3585" t="s">
        <v>995</v>
      </c>
      <c r="AG3585" t="s">
        <v>995</v>
      </c>
      <c r="AH3585" t="s">
        <v>995</v>
      </c>
      <c r="AI3585" t="s">
        <v>995</v>
      </c>
      <c r="AJ3585" t="s">
        <v>995</v>
      </c>
      <c r="AK3585" t="s">
        <v>995</v>
      </c>
      <c r="AL3585" t="s">
        <v>995</v>
      </c>
      <c r="AM3585" t="s">
        <v>995</v>
      </c>
      <c r="AN3585" t="s">
        <v>995</v>
      </c>
      <c r="AO3585" t="s">
        <v>995</v>
      </c>
      <c r="AP3585" t="s">
        <v>995</v>
      </c>
      <c r="AQ3585" s="286" t="s">
        <v>855</v>
      </c>
    </row>
    <row r="3586" spans="1:47" x14ac:dyDescent="0.3">
      <c r="A3586" s="285">
        <v>122740</v>
      </c>
      <c r="B3586" s="286" t="s">
        <v>539</v>
      </c>
      <c r="C3586" t="s">
        <v>995</v>
      </c>
      <c r="D3586" t="s">
        <v>995</v>
      </c>
      <c r="E3586" t="s">
        <v>995</v>
      </c>
      <c r="F3586" t="s">
        <v>995</v>
      </c>
      <c r="G3586" t="s">
        <v>995</v>
      </c>
      <c r="H3586" t="s">
        <v>995</v>
      </c>
      <c r="I3586" t="s">
        <v>995</v>
      </c>
      <c r="J3586" t="s">
        <v>995</v>
      </c>
      <c r="K3586" t="s">
        <v>995</v>
      </c>
      <c r="L3586" t="s">
        <v>995</v>
      </c>
      <c r="M3586" t="s">
        <v>995</v>
      </c>
      <c r="N3586" t="s">
        <v>995</v>
      </c>
      <c r="O3586" t="s">
        <v>995</v>
      </c>
      <c r="P3586" t="s">
        <v>995</v>
      </c>
      <c r="Q3586" t="s">
        <v>995</v>
      </c>
      <c r="R3586" t="s">
        <v>995</v>
      </c>
      <c r="S3586" t="s">
        <v>995</v>
      </c>
      <c r="T3586" t="s">
        <v>995</v>
      </c>
      <c r="U3586" t="s">
        <v>995</v>
      </c>
      <c r="V3586" t="s">
        <v>995</v>
      </c>
      <c r="W3586" t="s">
        <v>995</v>
      </c>
      <c r="X3586" t="s">
        <v>995</v>
      </c>
      <c r="Y3586" t="s">
        <v>995</v>
      </c>
      <c r="Z3586" t="s">
        <v>995</v>
      </c>
      <c r="AA3586" t="s">
        <v>995</v>
      </c>
      <c r="AB3586" t="s">
        <v>995</v>
      </c>
      <c r="AC3586" t="s">
        <v>995</v>
      </c>
      <c r="AD3586" t="s">
        <v>995</v>
      </c>
      <c r="AE3586" t="s">
        <v>995</v>
      </c>
      <c r="AF3586" t="s">
        <v>995</v>
      </c>
      <c r="AG3586" t="s">
        <v>995</v>
      </c>
      <c r="AH3586" t="s">
        <v>995</v>
      </c>
      <c r="AI3586" t="s">
        <v>995</v>
      </c>
      <c r="AJ3586" t="s">
        <v>995</v>
      </c>
      <c r="AK3586" t="s">
        <v>995</v>
      </c>
      <c r="AL3586" t="s">
        <v>995</v>
      </c>
      <c r="AM3586" t="s">
        <v>995</v>
      </c>
      <c r="AN3586" t="s">
        <v>995</v>
      </c>
      <c r="AO3586" t="s">
        <v>995</v>
      </c>
      <c r="AP3586" t="s">
        <v>995</v>
      </c>
      <c r="AQ3586" s="286" t="s">
        <v>855</v>
      </c>
    </row>
    <row r="3587" spans="1:47" x14ac:dyDescent="0.3">
      <c r="A3587" s="285">
        <v>122742</v>
      </c>
      <c r="B3587" s="286" t="s">
        <v>540</v>
      </c>
      <c r="AQ3587" s="286" t="s">
        <v>394</v>
      </c>
    </row>
    <row r="3588" spans="1:47" x14ac:dyDescent="0.3">
      <c r="A3588" s="285">
        <v>122743</v>
      </c>
      <c r="B3588" s="286" t="s">
        <v>539</v>
      </c>
      <c r="C3588" t="s">
        <v>995</v>
      </c>
      <c r="D3588" t="s">
        <v>995</v>
      </c>
      <c r="E3588" t="s">
        <v>995</v>
      </c>
      <c r="F3588" t="s">
        <v>995</v>
      </c>
      <c r="G3588" t="s">
        <v>995</v>
      </c>
      <c r="H3588" t="s">
        <v>995</v>
      </c>
      <c r="I3588" t="s">
        <v>995</v>
      </c>
      <c r="J3588" t="s">
        <v>995</v>
      </c>
      <c r="K3588" t="s">
        <v>995</v>
      </c>
      <c r="L3588" t="s">
        <v>995</v>
      </c>
      <c r="M3588" t="s">
        <v>995</v>
      </c>
      <c r="N3588" t="s">
        <v>995</v>
      </c>
      <c r="O3588" t="s">
        <v>995</v>
      </c>
      <c r="P3588" t="s">
        <v>995</v>
      </c>
      <c r="Q3588" t="s">
        <v>995</v>
      </c>
      <c r="R3588" t="s">
        <v>995</v>
      </c>
      <c r="S3588" t="s">
        <v>995</v>
      </c>
      <c r="T3588" t="s">
        <v>995</v>
      </c>
      <c r="U3588" t="s">
        <v>995</v>
      </c>
      <c r="V3588" t="s">
        <v>995</v>
      </c>
      <c r="W3588" t="s">
        <v>995</v>
      </c>
      <c r="X3588" t="s">
        <v>995</v>
      </c>
      <c r="Y3588" t="s">
        <v>995</v>
      </c>
      <c r="Z3588" t="s">
        <v>995</v>
      </c>
      <c r="AA3588" t="s">
        <v>995</v>
      </c>
      <c r="AB3588" t="s">
        <v>995</v>
      </c>
      <c r="AC3588" t="s">
        <v>995</v>
      </c>
      <c r="AD3588" t="s">
        <v>995</v>
      </c>
      <c r="AE3588" t="s">
        <v>995</v>
      </c>
      <c r="AF3588" t="s">
        <v>995</v>
      </c>
      <c r="AG3588" t="s">
        <v>995</v>
      </c>
      <c r="AH3588" t="s">
        <v>995</v>
      </c>
      <c r="AI3588" t="s">
        <v>995</v>
      </c>
      <c r="AJ3588" t="s">
        <v>995</v>
      </c>
      <c r="AK3588" t="s">
        <v>995</v>
      </c>
      <c r="AL3588" t="s">
        <v>995</v>
      </c>
      <c r="AM3588" t="s">
        <v>995</v>
      </c>
      <c r="AN3588" t="s">
        <v>995</v>
      </c>
      <c r="AO3588" t="s">
        <v>995</v>
      </c>
      <c r="AP3588" t="s">
        <v>995</v>
      </c>
      <c r="AQ3588" s="286" t="s">
        <v>855</v>
      </c>
    </row>
    <row r="3589" spans="1:47" x14ac:dyDescent="0.3">
      <c r="A3589" s="285">
        <v>122744</v>
      </c>
      <c r="B3589" s="286" t="s">
        <v>539</v>
      </c>
      <c r="C3589" t="s">
        <v>995</v>
      </c>
      <c r="D3589" t="s">
        <v>995</v>
      </c>
      <c r="E3589" t="s">
        <v>995</v>
      </c>
      <c r="F3589" t="s">
        <v>995</v>
      </c>
      <c r="G3589" t="s">
        <v>995</v>
      </c>
      <c r="H3589" t="s">
        <v>995</v>
      </c>
      <c r="I3589" t="s">
        <v>995</v>
      </c>
      <c r="J3589" t="s">
        <v>995</v>
      </c>
      <c r="K3589" t="s">
        <v>995</v>
      </c>
      <c r="L3589" t="s">
        <v>995</v>
      </c>
      <c r="M3589" t="s">
        <v>995</v>
      </c>
      <c r="N3589" t="s">
        <v>995</v>
      </c>
      <c r="O3589" t="s">
        <v>995</v>
      </c>
      <c r="P3589" t="s">
        <v>995</v>
      </c>
      <c r="Q3589" t="s">
        <v>995</v>
      </c>
      <c r="R3589" t="s">
        <v>995</v>
      </c>
      <c r="S3589" t="s">
        <v>995</v>
      </c>
      <c r="T3589" t="s">
        <v>995</v>
      </c>
      <c r="U3589" t="s">
        <v>995</v>
      </c>
      <c r="V3589" t="s">
        <v>995</v>
      </c>
      <c r="W3589" t="s">
        <v>995</v>
      </c>
      <c r="X3589" t="s">
        <v>995</v>
      </c>
      <c r="Y3589" t="s">
        <v>995</v>
      </c>
      <c r="Z3589" t="s">
        <v>995</v>
      </c>
      <c r="AA3589" t="s">
        <v>995</v>
      </c>
      <c r="AB3589" t="s">
        <v>995</v>
      </c>
      <c r="AC3589" t="s">
        <v>995</v>
      </c>
      <c r="AD3589" t="s">
        <v>995</v>
      </c>
      <c r="AE3589" t="s">
        <v>995</v>
      </c>
      <c r="AF3589" t="s">
        <v>995</v>
      </c>
      <c r="AG3589" t="s">
        <v>995</v>
      </c>
      <c r="AH3589" t="s">
        <v>995</v>
      </c>
      <c r="AI3589" t="s">
        <v>995</v>
      </c>
      <c r="AJ3589" t="s">
        <v>995</v>
      </c>
      <c r="AK3589" t="s">
        <v>995</v>
      </c>
      <c r="AL3589" t="s">
        <v>995</v>
      </c>
      <c r="AM3589" t="s">
        <v>995</v>
      </c>
      <c r="AN3589" t="s">
        <v>995</v>
      </c>
      <c r="AO3589" t="s">
        <v>995</v>
      </c>
      <c r="AP3589" t="s">
        <v>995</v>
      </c>
      <c r="AQ3589" s="286" t="s">
        <v>855</v>
      </c>
    </row>
    <row r="3590" spans="1:47" ht="21.6" x14ac:dyDescent="0.3">
      <c r="A3590" s="285">
        <v>122745</v>
      </c>
      <c r="B3590" s="286" t="s">
        <v>8485</v>
      </c>
      <c r="C3590" t="s">
        <v>226</v>
      </c>
      <c r="D3590" t="s">
        <v>226</v>
      </c>
      <c r="E3590" t="s">
        <v>226</v>
      </c>
      <c r="F3590" t="s">
        <v>226</v>
      </c>
      <c r="G3590" t="s">
        <v>226</v>
      </c>
      <c r="H3590" t="s">
        <v>226</v>
      </c>
      <c r="I3590" t="s">
        <v>224</v>
      </c>
      <c r="J3590" t="s">
        <v>226</v>
      </c>
      <c r="K3590" t="s">
        <v>226</v>
      </c>
      <c r="L3590" t="s">
        <v>226</v>
      </c>
      <c r="M3590" t="s">
        <v>225</v>
      </c>
      <c r="N3590" t="s">
        <v>224</v>
      </c>
      <c r="O3590" t="s">
        <v>226</v>
      </c>
      <c r="P3590" t="s">
        <v>226</v>
      </c>
      <c r="Q3590" t="s">
        <v>226</v>
      </c>
      <c r="R3590" t="s">
        <v>224</v>
      </c>
      <c r="S3590" t="s">
        <v>226</v>
      </c>
      <c r="T3590" t="s">
        <v>226</v>
      </c>
      <c r="U3590" t="s">
        <v>224</v>
      </c>
      <c r="V3590" t="s">
        <v>226</v>
      </c>
      <c r="W3590" t="s">
        <v>226</v>
      </c>
      <c r="X3590" t="s">
        <v>224</v>
      </c>
      <c r="Y3590" t="s">
        <v>224</v>
      </c>
      <c r="Z3590" t="s">
        <v>226</v>
      </c>
      <c r="AA3590" t="s">
        <v>224</v>
      </c>
      <c r="AB3590" t="s">
        <v>226</v>
      </c>
      <c r="AC3590" t="s">
        <v>226</v>
      </c>
      <c r="AD3590" t="s">
        <v>226</v>
      </c>
      <c r="AE3590" t="s">
        <v>224</v>
      </c>
      <c r="AF3590" t="s">
        <v>224</v>
      </c>
      <c r="AG3590" t="s">
        <v>226</v>
      </c>
      <c r="AH3590" t="s">
        <v>226</v>
      </c>
      <c r="AI3590" t="s">
        <v>226</v>
      </c>
      <c r="AJ3590" t="s">
        <v>226</v>
      </c>
      <c r="AK3590" t="s">
        <v>226</v>
      </c>
      <c r="AL3590" t="s">
        <v>225</v>
      </c>
      <c r="AM3590" t="s">
        <v>225</v>
      </c>
      <c r="AN3590" t="s">
        <v>225</v>
      </c>
      <c r="AO3590" t="s">
        <v>225</v>
      </c>
      <c r="AP3590" t="s">
        <v>225</v>
      </c>
      <c r="AQ3590" s="286" t="s">
        <v>394</v>
      </c>
      <c r="AR3590" s="305"/>
      <c r="AS3590" s="235"/>
      <c r="AU3590"/>
    </row>
    <row r="3591" spans="1:47" x14ac:dyDescent="0.3">
      <c r="A3591" s="285">
        <v>122747</v>
      </c>
      <c r="B3591" s="286" t="s">
        <v>538</v>
      </c>
      <c r="AQ3591" s="286" t="s">
        <v>394</v>
      </c>
    </row>
    <row r="3592" spans="1:47" ht="21.6" x14ac:dyDescent="0.3">
      <c r="A3592" s="285">
        <v>122748</v>
      </c>
      <c r="B3592" s="286" t="s">
        <v>540</v>
      </c>
      <c r="C3592" t="s">
        <v>995</v>
      </c>
      <c r="D3592" t="s">
        <v>995</v>
      </c>
      <c r="E3592" t="s">
        <v>995</v>
      </c>
      <c r="F3592" t="s">
        <v>995</v>
      </c>
      <c r="G3592" t="s">
        <v>995</v>
      </c>
      <c r="H3592" t="s">
        <v>995</v>
      </c>
      <c r="I3592" t="s">
        <v>995</v>
      </c>
      <c r="J3592" t="s">
        <v>995</v>
      </c>
      <c r="K3592" t="s">
        <v>995</v>
      </c>
      <c r="L3592" t="s">
        <v>995</v>
      </c>
      <c r="M3592" t="s">
        <v>995</v>
      </c>
      <c r="N3592" t="s">
        <v>995</v>
      </c>
      <c r="O3592" t="s">
        <v>995</v>
      </c>
      <c r="P3592" t="s">
        <v>995</v>
      </c>
      <c r="Q3592" t="s">
        <v>995</v>
      </c>
      <c r="R3592" t="s">
        <v>995</v>
      </c>
      <c r="S3592" t="s">
        <v>995</v>
      </c>
      <c r="T3592" t="s">
        <v>995</v>
      </c>
      <c r="U3592" t="s">
        <v>995</v>
      </c>
      <c r="V3592" t="s">
        <v>995</v>
      </c>
      <c r="W3592" t="s">
        <v>995</v>
      </c>
      <c r="X3592" t="s">
        <v>995</v>
      </c>
      <c r="Y3592" t="s">
        <v>995</v>
      </c>
      <c r="Z3592" t="s">
        <v>995</v>
      </c>
      <c r="AA3592" t="s">
        <v>995</v>
      </c>
      <c r="AB3592" t="s">
        <v>995</v>
      </c>
      <c r="AC3592" t="s">
        <v>995</v>
      </c>
      <c r="AD3592" t="s">
        <v>995</v>
      </c>
      <c r="AE3592" t="s">
        <v>995</v>
      </c>
      <c r="AF3592" t="s">
        <v>995</v>
      </c>
      <c r="AG3592" t="s">
        <v>995</v>
      </c>
      <c r="AH3592" t="s">
        <v>995</v>
      </c>
      <c r="AI3592" t="s">
        <v>995</v>
      </c>
      <c r="AJ3592" t="s">
        <v>995</v>
      </c>
      <c r="AK3592" t="s">
        <v>995</v>
      </c>
      <c r="AL3592" t="s">
        <v>995</v>
      </c>
      <c r="AM3592" t="s">
        <v>995</v>
      </c>
      <c r="AN3592" t="s">
        <v>995</v>
      </c>
      <c r="AO3592" t="s">
        <v>995</v>
      </c>
      <c r="AP3592" t="s">
        <v>995</v>
      </c>
      <c r="AQ3592" s="286" t="s">
        <v>855</v>
      </c>
      <c r="AR3592" s="305"/>
      <c r="AS3592" s="235"/>
      <c r="AU3592"/>
    </row>
    <row r="3593" spans="1:47" x14ac:dyDescent="0.3">
      <c r="A3593" s="285">
        <v>122749</v>
      </c>
      <c r="B3593" s="286" t="s">
        <v>540</v>
      </c>
      <c r="AQ3593" s="286" t="s">
        <v>394</v>
      </c>
    </row>
    <row r="3594" spans="1:47" x14ac:dyDescent="0.3">
      <c r="A3594" s="285">
        <v>122750</v>
      </c>
      <c r="B3594" s="286" t="s">
        <v>539</v>
      </c>
      <c r="C3594" t="s">
        <v>995</v>
      </c>
      <c r="D3594" t="s">
        <v>995</v>
      </c>
      <c r="E3594" t="s">
        <v>995</v>
      </c>
      <c r="F3594" t="s">
        <v>995</v>
      </c>
      <c r="G3594" t="s">
        <v>995</v>
      </c>
      <c r="H3594" t="s">
        <v>995</v>
      </c>
      <c r="I3594" t="s">
        <v>995</v>
      </c>
      <c r="J3594" t="s">
        <v>995</v>
      </c>
      <c r="K3594" t="s">
        <v>995</v>
      </c>
      <c r="L3594" t="s">
        <v>995</v>
      </c>
      <c r="M3594" t="s">
        <v>995</v>
      </c>
      <c r="N3594" t="s">
        <v>995</v>
      </c>
      <c r="O3594" t="s">
        <v>995</v>
      </c>
      <c r="P3594" t="s">
        <v>995</v>
      </c>
      <c r="Q3594" t="s">
        <v>995</v>
      </c>
      <c r="R3594" t="s">
        <v>995</v>
      </c>
      <c r="S3594" t="s">
        <v>995</v>
      </c>
      <c r="T3594" t="s">
        <v>995</v>
      </c>
      <c r="U3594" t="s">
        <v>995</v>
      </c>
      <c r="V3594" t="s">
        <v>995</v>
      </c>
      <c r="W3594" t="s">
        <v>995</v>
      </c>
      <c r="X3594" t="s">
        <v>995</v>
      </c>
      <c r="Y3594" t="s">
        <v>995</v>
      </c>
      <c r="Z3594" t="s">
        <v>995</v>
      </c>
      <c r="AA3594" t="s">
        <v>995</v>
      </c>
      <c r="AB3594" t="s">
        <v>995</v>
      </c>
      <c r="AC3594" t="s">
        <v>995</v>
      </c>
      <c r="AD3594" t="s">
        <v>995</v>
      </c>
      <c r="AE3594" t="s">
        <v>995</v>
      </c>
      <c r="AF3594" t="s">
        <v>995</v>
      </c>
      <c r="AG3594" t="s">
        <v>995</v>
      </c>
      <c r="AH3594" t="s">
        <v>995</v>
      </c>
      <c r="AI3594" t="s">
        <v>995</v>
      </c>
      <c r="AJ3594" t="s">
        <v>995</v>
      </c>
      <c r="AK3594" t="s">
        <v>995</v>
      </c>
      <c r="AL3594" t="s">
        <v>995</v>
      </c>
      <c r="AM3594" t="s">
        <v>995</v>
      </c>
      <c r="AN3594" t="s">
        <v>995</v>
      </c>
      <c r="AO3594" t="s">
        <v>995</v>
      </c>
      <c r="AP3594" t="s">
        <v>995</v>
      </c>
      <c r="AQ3594" s="286" t="s">
        <v>855</v>
      </c>
    </row>
    <row r="3595" spans="1:47" ht="28.8" x14ac:dyDescent="0.3">
      <c r="A3595" s="285">
        <v>122751</v>
      </c>
      <c r="B3595" s="286" t="s">
        <v>67</v>
      </c>
      <c r="C3595" t="s">
        <v>226</v>
      </c>
      <c r="D3595" t="s">
        <v>224</v>
      </c>
      <c r="E3595" t="s">
        <v>226</v>
      </c>
      <c r="F3595" t="s">
        <v>226</v>
      </c>
      <c r="G3595" t="s">
        <v>226</v>
      </c>
      <c r="H3595" t="s">
        <v>224</v>
      </c>
      <c r="I3595" t="s">
        <v>224</v>
      </c>
      <c r="J3595" t="s">
        <v>226</v>
      </c>
      <c r="K3595" t="s">
        <v>226</v>
      </c>
      <c r="L3595" t="s">
        <v>226</v>
      </c>
      <c r="M3595" t="s">
        <v>224</v>
      </c>
      <c r="N3595" t="s">
        <v>226</v>
      </c>
      <c r="O3595" t="s">
        <v>224</v>
      </c>
      <c r="P3595" t="s">
        <v>226</v>
      </c>
      <c r="Q3595" t="s">
        <v>226</v>
      </c>
      <c r="R3595" t="s">
        <v>224</v>
      </c>
      <c r="S3595" t="s">
        <v>226</v>
      </c>
      <c r="T3595" t="s">
        <v>226</v>
      </c>
      <c r="U3595" t="s">
        <v>226</v>
      </c>
      <c r="V3595" t="s">
        <v>225</v>
      </c>
      <c r="W3595" t="s">
        <v>224</v>
      </c>
      <c r="X3595" t="s">
        <v>226</v>
      </c>
      <c r="Y3595" t="s">
        <v>224</v>
      </c>
      <c r="Z3595" t="s">
        <v>226</v>
      </c>
      <c r="AA3595" t="s">
        <v>226</v>
      </c>
      <c r="AB3595" t="s">
        <v>224</v>
      </c>
      <c r="AC3595" t="s">
        <v>226</v>
      </c>
      <c r="AD3595" t="s">
        <v>226</v>
      </c>
      <c r="AE3595" t="s">
        <v>224</v>
      </c>
      <c r="AF3595" t="s">
        <v>224</v>
      </c>
      <c r="AG3595" t="s">
        <v>225</v>
      </c>
      <c r="AH3595" t="s">
        <v>225</v>
      </c>
      <c r="AI3595" t="s">
        <v>225</v>
      </c>
      <c r="AJ3595" t="s">
        <v>225</v>
      </c>
      <c r="AK3595" t="s">
        <v>225</v>
      </c>
      <c r="AL3595" t="s">
        <v>394</v>
      </c>
      <c r="AM3595" t="s">
        <v>394</v>
      </c>
      <c r="AN3595" t="s">
        <v>394</v>
      </c>
      <c r="AO3595" t="s">
        <v>394</v>
      </c>
      <c r="AP3595" t="s">
        <v>394</v>
      </c>
      <c r="AQ3595" s="286" t="s">
        <v>394</v>
      </c>
      <c r="AR3595" s="305"/>
      <c r="AS3595" s="235"/>
      <c r="AU3595"/>
    </row>
    <row r="3596" spans="1:47" ht="21.6" x14ac:dyDescent="0.65">
      <c r="A3596" s="285">
        <v>122752</v>
      </c>
      <c r="B3596" s="286" t="s">
        <v>61</v>
      </c>
      <c r="C3596" t="s">
        <v>226</v>
      </c>
      <c r="D3596" t="s">
        <v>224</v>
      </c>
      <c r="E3596" t="s">
        <v>224</v>
      </c>
      <c r="F3596" t="s">
        <v>226</v>
      </c>
      <c r="G3596" t="s">
        <v>226</v>
      </c>
      <c r="H3596" t="s">
        <v>226</v>
      </c>
      <c r="I3596" t="s">
        <v>225</v>
      </c>
      <c r="J3596" t="s">
        <v>226</v>
      </c>
      <c r="K3596" t="s">
        <v>226</v>
      </c>
      <c r="L3596" t="s">
        <v>226</v>
      </c>
      <c r="M3596" t="s">
        <v>226</v>
      </c>
      <c r="N3596" t="s">
        <v>224</v>
      </c>
      <c r="O3596" t="s">
        <v>226</v>
      </c>
      <c r="P3596" t="s">
        <v>226</v>
      </c>
      <c r="Q3596" t="s">
        <v>224</v>
      </c>
      <c r="R3596" t="s">
        <v>225</v>
      </c>
      <c r="S3596" t="s">
        <v>226</v>
      </c>
      <c r="T3596" t="s">
        <v>225</v>
      </c>
      <c r="U3596" t="s">
        <v>225</v>
      </c>
      <c r="V3596" t="s">
        <v>224</v>
      </c>
      <c r="W3596" t="s">
        <v>394</v>
      </c>
      <c r="X3596" t="s">
        <v>394</v>
      </c>
      <c r="Y3596" t="s">
        <v>394</v>
      </c>
      <c r="Z3596" t="s">
        <v>394</v>
      </c>
      <c r="AA3596" t="s">
        <v>394</v>
      </c>
      <c r="AB3596" t="s">
        <v>394</v>
      </c>
      <c r="AC3596" t="s">
        <v>394</v>
      </c>
      <c r="AD3596" t="s">
        <v>394</v>
      </c>
      <c r="AE3596" t="s">
        <v>394</v>
      </c>
      <c r="AF3596" t="s">
        <v>394</v>
      </c>
      <c r="AG3596" t="s">
        <v>394</v>
      </c>
      <c r="AH3596" t="s">
        <v>394</v>
      </c>
      <c r="AI3596" t="s">
        <v>394</v>
      </c>
      <c r="AJ3596" t="s">
        <v>394</v>
      </c>
      <c r="AK3596" t="s">
        <v>394</v>
      </c>
      <c r="AL3596" t="s">
        <v>394</v>
      </c>
      <c r="AM3596" t="s">
        <v>394</v>
      </c>
      <c r="AN3596" t="s">
        <v>394</v>
      </c>
      <c r="AO3596" t="s">
        <v>394</v>
      </c>
      <c r="AP3596" t="s">
        <v>394</v>
      </c>
      <c r="AQ3596" s="288"/>
      <c r="AR3596" s="304"/>
      <c r="AS3596" s="304"/>
      <c r="AU3596"/>
    </row>
    <row r="3597" spans="1:47" x14ac:dyDescent="0.3">
      <c r="A3597" s="285">
        <v>122753</v>
      </c>
      <c r="B3597" s="286" t="s">
        <v>539</v>
      </c>
      <c r="C3597" t="s">
        <v>995</v>
      </c>
      <c r="D3597" t="s">
        <v>995</v>
      </c>
      <c r="E3597" t="s">
        <v>995</v>
      </c>
      <c r="F3597" t="s">
        <v>995</v>
      </c>
      <c r="G3597" t="s">
        <v>995</v>
      </c>
      <c r="H3597" t="s">
        <v>995</v>
      </c>
      <c r="I3597" t="s">
        <v>995</v>
      </c>
      <c r="J3597" t="s">
        <v>995</v>
      </c>
      <c r="K3597" t="s">
        <v>995</v>
      </c>
      <c r="L3597" t="s">
        <v>995</v>
      </c>
      <c r="M3597" t="s">
        <v>995</v>
      </c>
      <c r="N3597" t="s">
        <v>995</v>
      </c>
      <c r="O3597" t="s">
        <v>995</v>
      </c>
      <c r="P3597" t="s">
        <v>995</v>
      </c>
      <c r="Q3597" t="s">
        <v>995</v>
      </c>
      <c r="R3597" t="s">
        <v>995</v>
      </c>
      <c r="S3597" t="s">
        <v>995</v>
      </c>
      <c r="T3597" t="s">
        <v>995</v>
      </c>
      <c r="U3597" t="s">
        <v>995</v>
      </c>
      <c r="V3597" t="s">
        <v>995</v>
      </c>
      <c r="W3597" t="s">
        <v>995</v>
      </c>
      <c r="X3597" t="s">
        <v>995</v>
      </c>
      <c r="Y3597" t="s">
        <v>995</v>
      </c>
      <c r="Z3597" t="s">
        <v>995</v>
      </c>
      <c r="AA3597" t="s">
        <v>995</v>
      </c>
      <c r="AB3597" t="s">
        <v>995</v>
      </c>
      <c r="AC3597" t="s">
        <v>995</v>
      </c>
      <c r="AD3597" t="s">
        <v>995</v>
      </c>
      <c r="AE3597" t="s">
        <v>995</v>
      </c>
      <c r="AF3597" t="s">
        <v>995</v>
      </c>
      <c r="AG3597" t="s">
        <v>995</v>
      </c>
      <c r="AH3597" t="s">
        <v>995</v>
      </c>
      <c r="AI3597" t="s">
        <v>995</v>
      </c>
      <c r="AJ3597" t="s">
        <v>995</v>
      </c>
      <c r="AK3597" t="s">
        <v>995</v>
      </c>
      <c r="AL3597" t="s">
        <v>995</v>
      </c>
      <c r="AM3597" t="s">
        <v>995</v>
      </c>
      <c r="AN3597" t="s">
        <v>995</v>
      </c>
      <c r="AO3597" t="s">
        <v>995</v>
      </c>
      <c r="AP3597" t="s">
        <v>995</v>
      </c>
      <c r="AQ3597" s="286" t="s">
        <v>855</v>
      </c>
    </row>
    <row r="3598" spans="1:47" x14ac:dyDescent="0.3">
      <c r="A3598" s="285">
        <v>122754</v>
      </c>
      <c r="B3598" s="286" t="s">
        <v>539</v>
      </c>
      <c r="C3598" t="s">
        <v>995</v>
      </c>
      <c r="D3598" t="s">
        <v>995</v>
      </c>
      <c r="E3598" t="s">
        <v>995</v>
      </c>
      <c r="F3598" t="s">
        <v>995</v>
      </c>
      <c r="G3598" t="s">
        <v>995</v>
      </c>
      <c r="H3598" t="s">
        <v>995</v>
      </c>
      <c r="I3598" t="s">
        <v>995</v>
      </c>
      <c r="J3598" t="s">
        <v>995</v>
      </c>
      <c r="K3598" t="s">
        <v>995</v>
      </c>
      <c r="L3598" t="s">
        <v>995</v>
      </c>
      <c r="M3598" t="s">
        <v>995</v>
      </c>
      <c r="N3598" t="s">
        <v>995</v>
      </c>
      <c r="O3598" t="s">
        <v>995</v>
      </c>
      <c r="P3598" t="s">
        <v>995</v>
      </c>
      <c r="Q3598" t="s">
        <v>995</v>
      </c>
      <c r="R3598" t="s">
        <v>995</v>
      </c>
      <c r="S3598" t="s">
        <v>995</v>
      </c>
      <c r="T3598" t="s">
        <v>995</v>
      </c>
      <c r="U3598" t="s">
        <v>995</v>
      </c>
      <c r="V3598" t="s">
        <v>995</v>
      </c>
      <c r="W3598" t="s">
        <v>995</v>
      </c>
      <c r="X3598" t="s">
        <v>995</v>
      </c>
      <c r="Y3598" t="s">
        <v>995</v>
      </c>
      <c r="Z3598" t="s">
        <v>995</v>
      </c>
      <c r="AA3598" t="s">
        <v>995</v>
      </c>
      <c r="AB3598" t="s">
        <v>995</v>
      </c>
      <c r="AC3598" t="s">
        <v>995</v>
      </c>
      <c r="AD3598" t="s">
        <v>995</v>
      </c>
      <c r="AE3598" t="s">
        <v>995</v>
      </c>
      <c r="AF3598" t="s">
        <v>995</v>
      </c>
      <c r="AG3598" t="s">
        <v>995</v>
      </c>
      <c r="AH3598" t="s">
        <v>995</v>
      </c>
      <c r="AI3598" t="s">
        <v>995</v>
      </c>
      <c r="AJ3598" t="s">
        <v>995</v>
      </c>
      <c r="AK3598" t="s">
        <v>995</v>
      </c>
      <c r="AL3598" t="s">
        <v>995</v>
      </c>
      <c r="AM3598" t="s">
        <v>995</v>
      </c>
      <c r="AN3598" t="s">
        <v>995</v>
      </c>
      <c r="AO3598" t="s">
        <v>995</v>
      </c>
      <c r="AP3598" t="s">
        <v>995</v>
      </c>
      <c r="AQ3598" s="286" t="s">
        <v>855</v>
      </c>
    </row>
    <row r="3599" spans="1:47" x14ac:dyDescent="0.3">
      <c r="A3599" s="285">
        <v>122755</v>
      </c>
      <c r="B3599" s="286" t="s">
        <v>539</v>
      </c>
      <c r="C3599" t="s">
        <v>995</v>
      </c>
      <c r="D3599" t="s">
        <v>995</v>
      </c>
      <c r="E3599" t="s">
        <v>995</v>
      </c>
      <c r="F3599" t="s">
        <v>995</v>
      </c>
      <c r="G3599" t="s">
        <v>995</v>
      </c>
      <c r="H3599" t="s">
        <v>995</v>
      </c>
      <c r="I3599" t="s">
        <v>995</v>
      </c>
      <c r="J3599" t="s">
        <v>995</v>
      </c>
      <c r="K3599" t="s">
        <v>995</v>
      </c>
      <c r="L3599" t="s">
        <v>995</v>
      </c>
      <c r="M3599" t="s">
        <v>995</v>
      </c>
      <c r="N3599" t="s">
        <v>995</v>
      </c>
      <c r="O3599" t="s">
        <v>995</v>
      </c>
      <c r="P3599" t="s">
        <v>995</v>
      </c>
      <c r="Q3599" t="s">
        <v>995</v>
      </c>
      <c r="R3599" t="s">
        <v>995</v>
      </c>
      <c r="S3599" t="s">
        <v>995</v>
      </c>
      <c r="T3599" t="s">
        <v>995</v>
      </c>
      <c r="U3599" t="s">
        <v>995</v>
      </c>
      <c r="V3599" t="s">
        <v>995</v>
      </c>
      <c r="W3599" t="s">
        <v>995</v>
      </c>
      <c r="X3599" t="s">
        <v>995</v>
      </c>
      <c r="Y3599" t="s">
        <v>995</v>
      </c>
      <c r="Z3599" t="s">
        <v>995</v>
      </c>
      <c r="AA3599" t="s">
        <v>995</v>
      </c>
      <c r="AB3599" t="s">
        <v>995</v>
      </c>
      <c r="AC3599" t="s">
        <v>995</v>
      </c>
      <c r="AD3599" t="s">
        <v>995</v>
      </c>
      <c r="AE3599" t="s">
        <v>995</v>
      </c>
      <c r="AF3599" t="s">
        <v>995</v>
      </c>
      <c r="AG3599" t="s">
        <v>995</v>
      </c>
      <c r="AH3599" t="s">
        <v>995</v>
      </c>
      <c r="AI3599" t="s">
        <v>995</v>
      </c>
      <c r="AJ3599" t="s">
        <v>995</v>
      </c>
      <c r="AK3599" t="s">
        <v>995</v>
      </c>
      <c r="AL3599" t="s">
        <v>995</v>
      </c>
      <c r="AM3599" t="s">
        <v>995</v>
      </c>
      <c r="AN3599" t="s">
        <v>995</v>
      </c>
      <c r="AO3599" t="s">
        <v>995</v>
      </c>
      <c r="AP3599" t="s">
        <v>995</v>
      </c>
      <c r="AQ3599" s="286" t="s">
        <v>855</v>
      </c>
    </row>
    <row r="3600" spans="1:47" ht="21.6" x14ac:dyDescent="0.3">
      <c r="A3600" s="285">
        <v>122756</v>
      </c>
      <c r="B3600" s="286" t="s">
        <v>540</v>
      </c>
      <c r="C3600" t="s">
        <v>226</v>
      </c>
      <c r="D3600" t="s">
        <v>224</v>
      </c>
      <c r="E3600" t="s">
        <v>226</v>
      </c>
      <c r="F3600" t="s">
        <v>224</v>
      </c>
      <c r="G3600" t="s">
        <v>226</v>
      </c>
      <c r="H3600" t="s">
        <v>224</v>
      </c>
      <c r="I3600" t="s">
        <v>224</v>
      </c>
      <c r="J3600" t="s">
        <v>224</v>
      </c>
      <c r="K3600" t="s">
        <v>224</v>
      </c>
      <c r="L3600" t="s">
        <v>224</v>
      </c>
      <c r="M3600" t="s">
        <v>226</v>
      </c>
      <c r="N3600" t="s">
        <v>225</v>
      </c>
      <c r="O3600" t="s">
        <v>224</v>
      </c>
      <c r="P3600" t="s">
        <v>225</v>
      </c>
      <c r="Q3600" t="s">
        <v>224</v>
      </c>
      <c r="R3600" t="s">
        <v>225</v>
      </c>
      <c r="S3600" t="s">
        <v>225</v>
      </c>
      <c r="T3600" t="s">
        <v>225</v>
      </c>
      <c r="U3600" t="s">
        <v>225</v>
      </c>
      <c r="V3600" t="s">
        <v>225</v>
      </c>
      <c r="W3600" t="s">
        <v>394</v>
      </c>
      <c r="X3600" t="s">
        <v>394</v>
      </c>
      <c r="Y3600" t="s">
        <v>394</v>
      </c>
      <c r="Z3600" t="s">
        <v>394</v>
      </c>
      <c r="AA3600" t="s">
        <v>394</v>
      </c>
      <c r="AB3600" t="s">
        <v>394</v>
      </c>
      <c r="AC3600" t="s">
        <v>394</v>
      </c>
      <c r="AD3600" t="s">
        <v>394</v>
      </c>
      <c r="AE3600" t="s">
        <v>394</v>
      </c>
      <c r="AF3600" t="s">
        <v>394</v>
      </c>
      <c r="AG3600" t="s">
        <v>394</v>
      </c>
      <c r="AH3600" t="s">
        <v>394</v>
      </c>
      <c r="AI3600" t="s">
        <v>394</v>
      </c>
      <c r="AJ3600" t="s">
        <v>394</v>
      </c>
      <c r="AK3600" t="s">
        <v>394</v>
      </c>
      <c r="AL3600" t="s">
        <v>394</v>
      </c>
      <c r="AM3600" t="s">
        <v>394</v>
      </c>
      <c r="AN3600" t="s">
        <v>394</v>
      </c>
      <c r="AO3600" t="s">
        <v>394</v>
      </c>
      <c r="AP3600" t="s">
        <v>394</v>
      </c>
      <c r="AQ3600" s="286" t="s">
        <v>394</v>
      </c>
      <c r="AR3600" s="305"/>
      <c r="AS3600" s="235"/>
      <c r="AU3600"/>
    </row>
    <row r="3601" spans="1:47" x14ac:dyDescent="0.3">
      <c r="A3601" s="285">
        <v>122757</v>
      </c>
      <c r="B3601" s="286" t="s">
        <v>539</v>
      </c>
      <c r="C3601" t="s">
        <v>995</v>
      </c>
      <c r="D3601" t="s">
        <v>995</v>
      </c>
      <c r="E3601" t="s">
        <v>995</v>
      </c>
      <c r="F3601" t="s">
        <v>995</v>
      </c>
      <c r="G3601" t="s">
        <v>995</v>
      </c>
      <c r="H3601" t="s">
        <v>995</v>
      </c>
      <c r="I3601" t="s">
        <v>995</v>
      </c>
      <c r="J3601" t="s">
        <v>995</v>
      </c>
      <c r="K3601" t="s">
        <v>995</v>
      </c>
      <c r="L3601" t="s">
        <v>995</v>
      </c>
      <c r="M3601" t="s">
        <v>995</v>
      </c>
      <c r="N3601" t="s">
        <v>995</v>
      </c>
      <c r="O3601" t="s">
        <v>995</v>
      </c>
      <c r="P3601" t="s">
        <v>995</v>
      </c>
      <c r="Q3601" t="s">
        <v>995</v>
      </c>
      <c r="R3601" t="s">
        <v>995</v>
      </c>
      <c r="S3601" t="s">
        <v>995</v>
      </c>
      <c r="T3601" t="s">
        <v>995</v>
      </c>
      <c r="U3601" t="s">
        <v>995</v>
      </c>
      <c r="V3601" t="s">
        <v>995</v>
      </c>
      <c r="W3601" t="s">
        <v>995</v>
      </c>
      <c r="X3601" t="s">
        <v>995</v>
      </c>
      <c r="Y3601" t="s">
        <v>995</v>
      </c>
      <c r="Z3601" t="s">
        <v>995</v>
      </c>
      <c r="AA3601" t="s">
        <v>995</v>
      </c>
      <c r="AB3601" t="s">
        <v>995</v>
      </c>
      <c r="AC3601" t="s">
        <v>995</v>
      </c>
      <c r="AD3601" t="s">
        <v>995</v>
      </c>
      <c r="AE3601" t="s">
        <v>995</v>
      </c>
      <c r="AF3601" t="s">
        <v>995</v>
      </c>
      <c r="AG3601" t="s">
        <v>995</v>
      </c>
      <c r="AH3601" t="s">
        <v>995</v>
      </c>
      <c r="AI3601" t="s">
        <v>995</v>
      </c>
      <c r="AJ3601" t="s">
        <v>995</v>
      </c>
      <c r="AK3601" t="s">
        <v>995</v>
      </c>
      <c r="AL3601" t="s">
        <v>995</v>
      </c>
      <c r="AM3601" t="s">
        <v>995</v>
      </c>
      <c r="AN3601" t="s">
        <v>995</v>
      </c>
      <c r="AO3601" t="s">
        <v>995</v>
      </c>
      <c r="AP3601" t="s">
        <v>995</v>
      </c>
      <c r="AQ3601" s="286" t="s">
        <v>855</v>
      </c>
    </row>
    <row r="3602" spans="1:47" ht="21.6" x14ac:dyDescent="0.3">
      <c r="A3602" s="285">
        <v>122759</v>
      </c>
      <c r="B3602" s="286" t="s">
        <v>61</v>
      </c>
      <c r="C3602" t="s">
        <v>226</v>
      </c>
      <c r="D3602" t="s">
        <v>226</v>
      </c>
      <c r="E3602" t="s">
        <v>224</v>
      </c>
      <c r="F3602" t="s">
        <v>226</v>
      </c>
      <c r="G3602" t="s">
        <v>226</v>
      </c>
      <c r="H3602" t="s">
        <v>226</v>
      </c>
      <c r="I3602" t="s">
        <v>226</v>
      </c>
      <c r="J3602" t="s">
        <v>226</v>
      </c>
      <c r="K3602" t="s">
        <v>226</v>
      </c>
      <c r="L3602" t="s">
        <v>226</v>
      </c>
      <c r="M3602" t="s">
        <v>226</v>
      </c>
      <c r="N3602" t="s">
        <v>225</v>
      </c>
      <c r="O3602" t="s">
        <v>224</v>
      </c>
      <c r="P3602" t="s">
        <v>226</v>
      </c>
      <c r="Q3602" t="s">
        <v>226</v>
      </c>
      <c r="R3602" t="s">
        <v>226</v>
      </c>
      <c r="S3602" t="s">
        <v>226</v>
      </c>
      <c r="T3602" t="s">
        <v>224</v>
      </c>
      <c r="U3602" t="s">
        <v>226</v>
      </c>
      <c r="V3602" t="s">
        <v>226</v>
      </c>
      <c r="W3602" t="s">
        <v>226</v>
      </c>
      <c r="X3602" t="s">
        <v>226</v>
      </c>
      <c r="Y3602" t="s">
        <v>226</v>
      </c>
      <c r="Z3602" t="s">
        <v>226</v>
      </c>
      <c r="AA3602" t="s">
        <v>224</v>
      </c>
      <c r="AB3602" t="s">
        <v>226</v>
      </c>
      <c r="AC3602" t="s">
        <v>226</v>
      </c>
      <c r="AD3602" t="s">
        <v>226</v>
      </c>
      <c r="AE3602" t="s">
        <v>226</v>
      </c>
      <c r="AF3602" t="s">
        <v>224</v>
      </c>
      <c r="AG3602" t="s">
        <v>226</v>
      </c>
      <c r="AH3602" t="s">
        <v>226</v>
      </c>
      <c r="AI3602" t="s">
        <v>226</v>
      </c>
      <c r="AJ3602" t="s">
        <v>226</v>
      </c>
      <c r="AK3602" t="s">
        <v>226</v>
      </c>
      <c r="AL3602" t="s">
        <v>225</v>
      </c>
      <c r="AM3602" t="s">
        <v>225</v>
      </c>
      <c r="AN3602" t="s">
        <v>225</v>
      </c>
      <c r="AO3602" t="s">
        <v>225</v>
      </c>
      <c r="AP3602" t="s">
        <v>225</v>
      </c>
      <c r="AQ3602" s="286" t="s">
        <v>394</v>
      </c>
      <c r="AR3602" s="305"/>
      <c r="AS3602" s="235"/>
      <c r="AU3602"/>
    </row>
    <row r="3603" spans="1:47" x14ac:dyDescent="0.3">
      <c r="A3603" s="285">
        <v>122760</v>
      </c>
      <c r="B3603" s="286" t="s">
        <v>538</v>
      </c>
      <c r="AQ3603" s="286" t="s">
        <v>394</v>
      </c>
    </row>
    <row r="3604" spans="1:47" x14ac:dyDescent="0.3">
      <c r="A3604" s="285">
        <v>122761</v>
      </c>
      <c r="B3604" s="286" t="s">
        <v>539</v>
      </c>
      <c r="C3604" t="s">
        <v>995</v>
      </c>
      <c r="D3604" t="s">
        <v>995</v>
      </c>
      <c r="E3604" t="s">
        <v>995</v>
      </c>
      <c r="F3604" t="s">
        <v>995</v>
      </c>
      <c r="G3604" t="s">
        <v>995</v>
      </c>
      <c r="H3604" t="s">
        <v>995</v>
      </c>
      <c r="I3604" t="s">
        <v>995</v>
      </c>
      <c r="J3604" t="s">
        <v>995</v>
      </c>
      <c r="K3604" t="s">
        <v>995</v>
      </c>
      <c r="L3604" t="s">
        <v>995</v>
      </c>
      <c r="M3604" t="s">
        <v>995</v>
      </c>
      <c r="N3604" t="s">
        <v>995</v>
      </c>
      <c r="O3604" t="s">
        <v>995</v>
      </c>
      <c r="P3604" t="s">
        <v>995</v>
      </c>
      <c r="Q3604" t="s">
        <v>995</v>
      </c>
      <c r="R3604" t="s">
        <v>995</v>
      </c>
      <c r="S3604" t="s">
        <v>995</v>
      </c>
      <c r="T3604" t="s">
        <v>995</v>
      </c>
      <c r="U3604" t="s">
        <v>995</v>
      </c>
      <c r="V3604" t="s">
        <v>995</v>
      </c>
      <c r="W3604" t="s">
        <v>995</v>
      </c>
      <c r="X3604" t="s">
        <v>995</v>
      </c>
      <c r="Y3604" t="s">
        <v>995</v>
      </c>
      <c r="Z3604" t="s">
        <v>995</v>
      </c>
      <c r="AA3604" t="s">
        <v>995</v>
      </c>
      <c r="AB3604" t="s">
        <v>995</v>
      </c>
      <c r="AC3604" t="s">
        <v>995</v>
      </c>
      <c r="AD3604" t="s">
        <v>995</v>
      </c>
      <c r="AE3604" t="s">
        <v>995</v>
      </c>
      <c r="AF3604" t="s">
        <v>995</v>
      </c>
      <c r="AG3604" t="s">
        <v>995</v>
      </c>
      <c r="AH3604" t="s">
        <v>995</v>
      </c>
      <c r="AI3604" t="s">
        <v>995</v>
      </c>
      <c r="AJ3604" t="s">
        <v>995</v>
      </c>
      <c r="AK3604" t="s">
        <v>995</v>
      </c>
      <c r="AL3604" t="s">
        <v>995</v>
      </c>
      <c r="AM3604" t="s">
        <v>995</v>
      </c>
      <c r="AN3604" t="s">
        <v>995</v>
      </c>
      <c r="AO3604" t="s">
        <v>995</v>
      </c>
      <c r="AP3604" t="s">
        <v>995</v>
      </c>
      <c r="AQ3604" s="286" t="s">
        <v>855</v>
      </c>
    </row>
    <row r="3605" spans="1:47" x14ac:dyDescent="0.3">
      <c r="A3605" s="285">
        <v>122762</v>
      </c>
      <c r="B3605" s="286" t="s">
        <v>540</v>
      </c>
      <c r="AQ3605" s="286" t="s">
        <v>394</v>
      </c>
    </row>
    <row r="3606" spans="1:47" ht="21.6" x14ac:dyDescent="0.3">
      <c r="A3606" s="285">
        <v>122763</v>
      </c>
      <c r="B3606" s="286" t="s">
        <v>540</v>
      </c>
      <c r="C3606" t="s">
        <v>226</v>
      </c>
      <c r="D3606" t="s">
        <v>226</v>
      </c>
      <c r="E3606" t="s">
        <v>224</v>
      </c>
      <c r="F3606" t="s">
        <v>224</v>
      </c>
      <c r="G3606" t="s">
        <v>224</v>
      </c>
      <c r="H3606" t="s">
        <v>226</v>
      </c>
      <c r="I3606" t="s">
        <v>224</v>
      </c>
      <c r="J3606" t="s">
        <v>224</v>
      </c>
      <c r="K3606" t="s">
        <v>226</v>
      </c>
      <c r="L3606" t="s">
        <v>226</v>
      </c>
      <c r="M3606" t="s">
        <v>226</v>
      </c>
      <c r="N3606" t="s">
        <v>224</v>
      </c>
      <c r="O3606" t="s">
        <v>225</v>
      </c>
      <c r="P3606" t="s">
        <v>224</v>
      </c>
      <c r="Q3606" t="s">
        <v>224</v>
      </c>
      <c r="R3606" t="s">
        <v>226</v>
      </c>
      <c r="S3606" t="s">
        <v>226</v>
      </c>
      <c r="T3606" t="s">
        <v>226</v>
      </c>
      <c r="U3606" t="s">
        <v>226</v>
      </c>
      <c r="V3606" t="s">
        <v>224</v>
      </c>
      <c r="W3606" t="s">
        <v>394</v>
      </c>
      <c r="X3606" t="s">
        <v>394</v>
      </c>
      <c r="Y3606" t="s">
        <v>394</v>
      </c>
      <c r="Z3606" t="s">
        <v>394</v>
      </c>
      <c r="AA3606" t="s">
        <v>394</v>
      </c>
      <c r="AB3606" t="s">
        <v>394</v>
      </c>
      <c r="AC3606" t="s">
        <v>394</v>
      </c>
      <c r="AD3606" t="s">
        <v>394</v>
      </c>
      <c r="AE3606" t="s">
        <v>394</v>
      </c>
      <c r="AF3606" t="s">
        <v>394</v>
      </c>
      <c r="AG3606" t="s">
        <v>394</v>
      </c>
      <c r="AH3606" t="s">
        <v>394</v>
      </c>
      <c r="AI3606" t="s">
        <v>394</v>
      </c>
      <c r="AJ3606" t="s">
        <v>394</v>
      </c>
      <c r="AK3606" t="s">
        <v>394</v>
      </c>
      <c r="AL3606" t="s">
        <v>394</v>
      </c>
      <c r="AM3606" t="s">
        <v>394</v>
      </c>
      <c r="AN3606" t="s">
        <v>394</v>
      </c>
      <c r="AO3606" t="s">
        <v>394</v>
      </c>
      <c r="AP3606" t="s">
        <v>394</v>
      </c>
      <c r="AQ3606" s="286" t="s">
        <v>394</v>
      </c>
      <c r="AR3606" s="305"/>
      <c r="AS3606" s="235"/>
      <c r="AU3606"/>
    </row>
    <row r="3607" spans="1:47" x14ac:dyDescent="0.3">
      <c r="A3607" s="285">
        <v>122764</v>
      </c>
      <c r="B3607" s="286" t="s">
        <v>539</v>
      </c>
      <c r="C3607" t="s">
        <v>995</v>
      </c>
      <c r="D3607" t="s">
        <v>995</v>
      </c>
      <c r="E3607" t="s">
        <v>995</v>
      </c>
      <c r="F3607" t="s">
        <v>995</v>
      </c>
      <c r="G3607" t="s">
        <v>995</v>
      </c>
      <c r="H3607" t="s">
        <v>995</v>
      </c>
      <c r="I3607" t="s">
        <v>995</v>
      </c>
      <c r="J3607" t="s">
        <v>995</v>
      </c>
      <c r="K3607" t="s">
        <v>995</v>
      </c>
      <c r="L3607" t="s">
        <v>995</v>
      </c>
      <c r="M3607" t="s">
        <v>995</v>
      </c>
      <c r="N3607" t="s">
        <v>995</v>
      </c>
      <c r="O3607" t="s">
        <v>995</v>
      </c>
      <c r="P3607" t="s">
        <v>995</v>
      </c>
      <c r="Q3607" t="s">
        <v>995</v>
      </c>
      <c r="R3607" t="s">
        <v>995</v>
      </c>
      <c r="S3607" t="s">
        <v>995</v>
      </c>
      <c r="T3607" t="s">
        <v>995</v>
      </c>
      <c r="U3607" t="s">
        <v>995</v>
      </c>
      <c r="V3607" t="s">
        <v>995</v>
      </c>
      <c r="W3607" t="s">
        <v>995</v>
      </c>
      <c r="X3607" t="s">
        <v>995</v>
      </c>
      <c r="Y3607" t="s">
        <v>995</v>
      </c>
      <c r="Z3607" t="s">
        <v>995</v>
      </c>
      <c r="AA3607" t="s">
        <v>995</v>
      </c>
      <c r="AB3607" t="s">
        <v>995</v>
      </c>
      <c r="AC3607" t="s">
        <v>995</v>
      </c>
      <c r="AD3607" t="s">
        <v>995</v>
      </c>
      <c r="AE3607" t="s">
        <v>995</v>
      </c>
      <c r="AF3607" t="s">
        <v>995</v>
      </c>
      <c r="AG3607" t="s">
        <v>995</v>
      </c>
      <c r="AH3607" t="s">
        <v>995</v>
      </c>
      <c r="AI3607" t="s">
        <v>995</v>
      </c>
      <c r="AJ3607" t="s">
        <v>995</v>
      </c>
      <c r="AK3607" t="s">
        <v>995</v>
      </c>
      <c r="AL3607" t="s">
        <v>995</v>
      </c>
      <c r="AM3607" t="s">
        <v>995</v>
      </c>
      <c r="AN3607" t="s">
        <v>995</v>
      </c>
      <c r="AO3607" t="s">
        <v>995</v>
      </c>
      <c r="AP3607" t="s">
        <v>995</v>
      </c>
      <c r="AQ3607" s="286" t="s">
        <v>855</v>
      </c>
    </row>
    <row r="3608" spans="1:47" ht="21.6" x14ac:dyDescent="0.3">
      <c r="A3608" s="285">
        <v>122765</v>
      </c>
      <c r="B3608" s="286" t="s">
        <v>538</v>
      </c>
      <c r="C3608" t="s">
        <v>226</v>
      </c>
      <c r="D3608" t="s">
        <v>226</v>
      </c>
      <c r="E3608" t="s">
        <v>224</v>
      </c>
      <c r="F3608" t="s">
        <v>224</v>
      </c>
      <c r="G3608" t="s">
        <v>224</v>
      </c>
      <c r="H3608" t="s">
        <v>226</v>
      </c>
      <c r="I3608" t="s">
        <v>226</v>
      </c>
      <c r="J3608" t="s">
        <v>226</v>
      </c>
      <c r="K3608" t="s">
        <v>226</v>
      </c>
      <c r="L3608" t="s">
        <v>224</v>
      </c>
      <c r="M3608" t="s">
        <v>226</v>
      </c>
      <c r="N3608" t="s">
        <v>224</v>
      </c>
      <c r="O3608" t="s">
        <v>225</v>
      </c>
      <c r="P3608" t="s">
        <v>224</v>
      </c>
      <c r="Q3608" t="s">
        <v>226</v>
      </c>
      <c r="R3608" t="s">
        <v>226</v>
      </c>
      <c r="S3608" t="s">
        <v>226</v>
      </c>
      <c r="T3608" t="s">
        <v>226</v>
      </c>
      <c r="U3608" t="s">
        <v>226</v>
      </c>
      <c r="V3608" t="s">
        <v>226</v>
      </c>
      <c r="W3608" t="s">
        <v>226</v>
      </c>
      <c r="X3608" t="s">
        <v>226</v>
      </c>
      <c r="Y3608" t="s">
        <v>224</v>
      </c>
      <c r="Z3608" t="s">
        <v>225</v>
      </c>
      <c r="AA3608" t="s">
        <v>224</v>
      </c>
      <c r="AB3608" t="s">
        <v>226</v>
      </c>
      <c r="AC3608" t="s">
        <v>225</v>
      </c>
      <c r="AD3608" t="s">
        <v>225</v>
      </c>
      <c r="AE3608" t="s">
        <v>225</v>
      </c>
      <c r="AF3608" t="s">
        <v>225</v>
      </c>
      <c r="AG3608" t="s">
        <v>394</v>
      </c>
      <c r="AH3608" t="s">
        <v>394</v>
      </c>
      <c r="AI3608" t="s">
        <v>394</v>
      </c>
      <c r="AJ3608" t="s">
        <v>394</v>
      </c>
      <c r="AK3608" t="s">
        <v>394</v>
      </c>
      <c r="AL3608" t="s">
        <v>394</v>
      </c>
      <c r="AM3608" t="s">
        <v>394</v>
      </c>
      <c r="AN3608" t="s">
        <v>394</v>
      </c>
      <c r="AO3608" t="s">
        <v>394</v>
      </c>
      <c r="AP3608" t="s">
        <v>394</v>
      </c>
      <c r="AQ3608" s="286" t="s">
        <v>394</v>
      </c>
      <c r="AR3608" s="305"/>
      <c r="AS3608" s="235"/>
      <c r="AU3608"/>
    </row>
    <row r="3609" spans="1:47" ht="21.6" x14ac:dyDescent="0.3">
      <c r="A3609" s="285">
        <v>122766</v>
      </c>
      <c r="B3609" s="286" t="s">
        <v>540</v>
      </c>
      <c r="C3609" t="s">
        <v>226</v>
      </c>
      <c r="D3609" t="s">
        <v>226</v>
      </c>
      <c r="E3609" t="s">
        <v>224</v>
      </c>
      <c r="F3609" t="s">
        <v>226</v>
      </c>
      <c r="G3609" t="s">
        <v>226</v>
      </c>
      <c r="H3609" t="s">
        <v>224</v>
      </c>
      <c r="I3609" t="s">
        <v>224</v>
      </c>
      <c r="J3609" t="s">
        <v>224</v>
      </c>
      <c r="K3609" t="s">
        <v>224</v>
      </c>
      <c r="L3609" t="s">
        <v>224</v>
      </c>
      <c r="M3609" t="s">
        <v>225</v>
      </c>
      <c r="N3609" t="s">
        <v>225</v>
      </c>
      <c r="O3609" t="s">
        <v>225</v>
      </c>
      <c r="P3609" t="s">
        <v>225</v>
      </c>
      <c r="Q3609" t="s">
        <v>225</v>
      </c>
      <c r="R3609" t="s">
        <v>394</v>
      </c>
      <c r="S3609" t="s">
        <v>394</v>
      </c>
      <c r="T3609" t="s">
        <v>394</v>
      </c>
      <c r="U3609" t="s">
        <v>394</v>
      </c>
      <c r="V3609" t="s">
        <v>394</v>
      </c>
      <c r="W3609" t="s">
        <v>394</v>
      </c>
      <c r="X3609" t="s">
        <v>394</v>
      </c>
      <c r="Y3609" t="s">
        <v>394</v>
      </c>
      <c r="Z3609" t="s">
        <v>394</v>
      </c>
      <c r="AA3609" t="s">
        <v>394</v>
      </c>
      <c r="AB3609" t="s">
        <v>394</v>
      </c>
      <c r="AC3609" t="s">
        <v>394</v>
      </c>
      <c r="AD3609" t="s">
        <v>394</v>
      </c>
      <c r="AE3609" t="s">
        <v>394</v>
      </c>
      <c r="AF3609" t="s">
        <v>394</v>
      </c>
      <c r="AG3609" t="s">
        <v>394</v>
      </c>
      <c r="AH3609" t="s">
        <v>394</v>
      </c>
      <c r="AI3609" t="s">
        <v>394</v>
      </c>
      <c r="AJ3609" t="s">
        <v>394</v>
      </c>
      <c r="AK3609" t="s">
        <v>394</v>
      </c>
      <c r="AL3609" t="s">
        <v>394</v>
      </c>
      <c r="AM3609" t="s">
        <v>394</v>
      </c>
      <c r="AN3609" t="s">
        <v>394</v>
      </c>
      <c r="AO3609" t="s">
        <v>394</v>
      </c>
      <c r="AP3609" t="s">
        <v>394</v>
      </c>
      <c r="AQ3609" s="286" t="s">
        <v>394</v>
      </c>
      <c r="AR3609" s="305"/>
      <c r="AS3609" s="235"/>
      <c r="AU3609"/>
    </row>
    <row r="3610" spans="1:47" ht="28.8" x14ac:dyDescent="0.3">
      <c r="A3610" s="285">
        <v>122767</v>
      </c>
      <c r="B3610" s="286" t="s">
        <v>67</v>
      </c>
      <c r="C3610" t="s">
        <v>226</v>
      </c>
      <c r="D3610" t="s">
        <v>226</v>
      </c>
      <c r="E3610" t="s">
        <v>224</v>
      </c>
      <c r="F3610" t="s">
        <v>224</v>
      </c>
      <c r="G3610" t="s">
        <v>226</v>
      </c>
      <c r="H3610" t="s">
        <v>226</v>
      </c>
      <c r="I3610" t="s">
        <v>226</v>
      </c>
      <c r="J3610" t="s">
        <v>226</v>
      </c>
      <c r="K3610" t="s">
        <v>224</v>
      </c>
      <c r="L3610" t="s">
        <v>226</v>
      </c>
      <c r="M3610" t="s">
        <v>226</v>
      </c>
      <c r="N3610" t="s">
        <v>226</v>
      </c>
      <c r="O3610" t="s">
        <v>226</v>
      </c>
      <c r="P3610" t="s">
        <v>226</v>
      </c>
      <c r="Q3610" t="s">
        <v>226</v>
      </c>
      <c r="R3610" t="s">
        <v>225</v>
      </c>
      <c r="S3610" t="s">
        <v>225</v>
      </c>
      <c r="T3610" t="s">
        <v>224</v>
      </c>
      <c r="U3610" t="s">
        <v>226</v>
      </c>
      <c r="V3610" t="s">
        <v>226</v>
      </c>
      <c r="W3610" t="s">
        <v>226</v>
      </c>
      <c r="X3610" t="s">
        <v>224</v>
      </c>
      <c r="Y3610" t="s">
        <v>224</v>
      </c>
      <c r="Z3610" t="s">
        <v>224</v>
      </c>
      <c r="AA3610" t="s">
        <v>224</v>
      </c>
      <c r="AB3610" t="s">
        <v>224</v>
      </c>
      <c r="AC3610" t="s">
        <v>224</v>
      </c>
      <c r="AD3610" t="s">
        <v>226</v>
      </c>
      <c r="AE3610" t="s">
        <v>224</v>
      </c>
      <c r="AF3610" t="s">
        <v>224</v>
      </c>
      <c r="AG3610" t="s">
        <v>225</v>
      </c>
      <c r="AH3610" t="s">
        <v>225</v>
      </c>
      <c r="AI3610" t="s">
        <v>225</v>
      </c>
      <c r="AJ3610" t="s">
        <v>225</v>
      </c>
      <c r="AK3610" t="s">
        <v>225</v>
      </c>
      <c r="AL3610" t="s">
        <v>394</v>
      </c>
      <c r="AM3610" t="s">
        <v>394</v>
      </c>
      <c r="AN3610" t="s">
        <v>394</v>
      </c>
      <c r="AO3610" t="s">
        <v>394</v>
      </c>
      <c r="AP3610" t="s">
        <v>394</v>
      </c>
      <c r="AQ3610" s="286" t="s">
        <v>394</v>
      </c>
      <c r="AR3610" s="305"/>
      <c r="AS3610" s="235"/>
      <c r="AU3610"/>
    </row>
    <row r="3611" spans="1:47" x14ac:dyDescent="0.3">
      <c r="A3611" s="285">
        <v>122768</v>
      </c>
      <c r="B3611" s="286" t="s">
        <v>539</v>
      </c>
      <c r="C3611" t="s">
        <v>995</v>
      </c>
      <c r="D3611" t="s">
        <v>995</v>
      </c>
      <c r="E3611" t="s">
        <v>995</v>
      </c>
      <c r="F3611" t="s">
        <v>995</v>
      </c>
      <c r="G3611" t="s">
        <v>995</v>
      </c>
      <c r="H3611" t="s">
        <v>995</v>
      </c>
      <c r="I3611" t="s">
        <v>995</v>
      </c>
      <c r="J3611" t="s">
        <v>995</v>
      </c>
      <c r="K3611" t="s">
        <v>995</v>
      </c>
      <c r="L3611" t="s">
        <v>995</v>
      </c>
      <c r="M3611" t="s">
        <v>995</v>
      </c>
      <c r="N3611" t="s">
        <v>995</v>
      </c>
      <c r="O3611" t="s">
        <v>995</v>
      </c>
      <c r="P3611" t="s">
        <v>995</v>
      </c>
      <c r="Q3611" t="s">
        <v>995</v>
      </c>
      <c r="R3611" t="s">
        <v>995</v>
      </c>
      <c r="S3611" t="s">
        <v>995</v>
      </c>
      <c r="T3611" t="s">
        <v>995</v>
      </c>
      <c r="U3611" t="s">
        <v>995</v>
      </c>
      <c r="V3611" t="s">
        <v>995</v>
      </c>
      <c r="W3611" t="s">
        <v>995</v>
      </c>
      <c r="X3611" t="s">
        <v>995</v>
      </c>
      <c r="Y3611" t="s">
        <v>995</v>
      </c>
      <c r="Z3611" t="s">
        <v>995</v>
      </c>
      <c r="AA3611" t="s">
        <v>995</v>
      </c>
      <c r="AB3611" t="s">
        <v>995</v>
      </c>
      <c r="AC3611" t="s">
        <v>995</v>
      </c>
      <c r="AD3611" t="s">
        <v>995</v>
      </c>
      <c r="AE3611" t="s">
        <v>995</v>
      </c>
      <c r="AF3611" t="s">
        <v>995</v>
      </c>
      <c r="AG3611" t="s">
        <v>995</v>
      </c>
      <c r="AH3611" t="s">
        <v>995</v>
      </c>
      <c r="AI3611" t="s">
        <v>995</v>
      </c>
      <c r="AJ3611" t="s">
        <v>995</v>
      </c>
      <c r="AK3611" t="s">
        <v>995</v>
      </c>
      <c r="AL3611" t="s">
        <v>995</v>
      </c>
      <c r="AM3611" t="s">
        <v>995</v>
      </c>
      <c r="AN3611" t="s">
        <v>995</v>
      </c>
      <c r="AO3611" t="s">
        <v>995</v>
      </c>
      <c r="AP3611" t="s">
        <v>995</v>
      </c>
      <c r="AQ3611" s="286" t="s">
        <v>855</v>
      </c>
    </row>
    <row r="3612" spans="1:47" ht="21.6" x14ac:dyDescent="0.3">
      <c r="A3612" s="285">
        <v>122769</v>
      </c>
      <c r="B3612" s="286" t="s">
        <v>61</v>
      </c>
      <c r="C3612" t="s">
        <v>226</v>
      </c>
      <c r="D3612" t="s">
        <v>226</v>
      </c>
      <c r="E3612" t="s">
        <v>226</v>
      </c>
      <c r="F3612" t="s">
        <v>226</v>
      </c>
      <c r="G3612" t="s">
        <v>226</v>
      </c>
      <c r="H3612" t="s">
        <v>226</v>
      </c>
      <c r="I3612" t="s">
        <v>226</v>
      </c>
      <c r="J3612" t="s">
        <v>226</v>
      </c>
      <c r="K3612" t="s">
        <v>224</v>
      </c>
      <c r="L3612" t="s">
        <v>226</v>
      </c>
      <c r="M3612" t="s">
        <v>226</v>
      </c>
      <c r="N3612" t="s">
        <v>226</v>
      </c>
      <c r="O3612" t="s">
        <v>226</v>
      </c>
      <c r="P3612" t="s">
        <v>226</v>
      </c>
      <c r="Q3612" t="s">
        <v>224</v>
      </c>
      <c r="R3612" t="s">
        <v>226</v>
      </c>
      <c r="S3612" t="s">
        <v>226</v>
      </c>
      <c r="T3612" t="s">
        <v>226</v>
      </c>
      <c r="U3612" t="s">
        <v>226</v>
      </c>
      <c r="V3612" t="s">
        <v>226</v>
      </c>
      <c r="W3612" t="s">
        <v>226</v>
      </c>
      <c r="X3612" t="s">
        <v>224</v>
      </c>
      <c r="Y3612" t="s">
        <v>226</v>
      </c>
      <c r="Z3612" t="s">
        <v>224</v>
      </c>
      <c r="AA3612" t="s">
        <v>224</v>
      </c>
      <c r="AB3612" t="s">
        <v>226</v>
      </c>
      <c r="AC3612" t="s">
        <v>226</v>
      </c>
      <c r="AD3612" t="s">
        <v>226</v>
      </c>
      <c r="AE3612" t="s">
        <v>224</v>
      </c>
      <c r="AF3612" t="s">
        <v>226</v>
      </c>
      <c r="AG3612" t="s">
        <v>226</v>
      </c>
      <c r="AH3612" t="s">
        <v>226</v>
      </c>
      <c r="AI3612" t="s">
        <v>226</v>
      </c>
      <c r="AJ3612" t="s">
        <v>226</v>
      </c>
      <c r="AK3612" t="s">
        <v>224</v>
      </c>
      <c r="AL3612" t="s">
        <v>225</v>
      </c>
      <c r="AM3612" t="s">
        <v>225</v>
      </c>
      <c r="AN3612" t="s">
        <v>226</v>
      </c>
      <c r="AO3612" t="s">
        <v>226</v>
      </c>
      <c r="AP3612" t="s">
        <v>226</v>
      </c>
      <c r="AQ3612" s="286" t="s">
        <v>394</v>
      </c>
      <c r="AR3612" s="305"/>
      <c r="AS3612" s="235"/>
      <c r="AU3612"/>
    </row>
    <row r="3613" spans="1:47" ht="21.6" x14ac:dyDescent="0.3">
      <c r="A3613" s="285">
        <v>122770</v>
      </c>
      <c r="B3613" s="286" t="s">
        <v>61</v>
      </c>
      <c r="C3613" t="s">
        <v>226</v>
      </c>
      <c r="D3613" t="s">
        <v>226</v>
      </c>
      <c r="E3613" t="s">
        <v>226</v>
      </c>
      <c r="F3613" t="s">
        <v>226</v>
      </c>
      <c r="G3613" t="s">
        <v>226</v>
      </c>
      <c r="H3613" t="s">
        <v>226</v>
      </c>
      <c r="I3613" t="s">
        <v>226</v>
      </c>
      <c r="J3613" t="s">
        <v>226</v>
      </c>
      <c r="K3613" t="s">
        <v>226</v>
      </c>
      <c r="L3613" t="s">
        <v>226</v>
      </c>
      <c r="M3613" t="s">
        <v>224</v>
      </c>
      <c r="N3613" t="s">
        <v>226</v>
      </c>
      <c r="O3613" t="s">
        <v>226</v>
      </c>
      <c r="P3613" t="s">
        <v>226</v>
      </c>
      <c r="Q3613" t="s">
        <v>226</v>
      </c>
      <c r="R3613" t="s">
        <v>226</v>
      </c>
      <c r="S3613" t="s">
        <v>226</v>
      </c>
      <c r="T3613" t="s">
        <v>226</v>
      </c>
      <c r="U3613" t="s">
        <v>226</v>
      </c>
      <c r="V3613" t="s">
        <v>226</v>
      </c>
      <c r="W3613" t="s">
        <v>226</v>
      </c>
      <c r="X3613" t="s">
        <v>226</v>
      </c>
      <c r="Y3613" t="s">
        <v>226</v>
      </c>
      <c r="Z3613" t="s">
        <v>226</v>
      </c>
      <c r="AA3613" t="s">
        <v>224</v>
      </c>
      <c r="AB3613" t="s">
        <v>226</v>
      </c>
      <c r="AC3613" t="s">
        <v>226</v>
      </c>
      <c r="AD3613" t="s">
        <v>226</v>
      </c>
      <c r="AE3613" t="s">
        <v>226</v>
      </c>
      <c r="AF3613" t="s">
        <v>226</v>
      </c>
      <c r="AG3613" t="s">
        <v>226</v>
      </c>
      <c r="AH3613" t="s">
        <v>224</v>
      </c>
      <c r="AI3613" t="s">
        <v>225</v>
      </c>
      <c r="AJ3613" t="s">
        <v>226</v>
      </c>
      <c r="AK3613" t="s">
        <v>224</v>
      </c>
      <c r="AL3613" t="s">
        <v>225</v>
      </c>
      <c r="AM3613" t="s">
        <v>225</v>
      </c>
      <c r="AN3613" t="s">
        <v>226</v>
      </c>
      <c r="AO3613" t="s">
        <v>225</v>
      </c>
      <c r="AP3613" t="s">
        <v>225</v>
      </c>
      <c r="AQ3613" s="286" t="s">
        <v>394</v>
      </c>
      <c r="AR3613" s="305"/>
      <c r="AS3613" s="235"/>
      <c r="AU3613"/>
    </row>
    <row r="3614" spans="1:47" x14ac:dyDescent="0.3">
      <c r="A3614" s="285">
        <v>122771</v>
      </c>
      <c r="B3614" s="286" t="s">
        <v>539</v>
      </c>
      <c r="C3614" t="s">
        <v>995</v>
      </c>
      <c r="D3614" t="s">
        <v>995</v>
      </c>
      <c r="E3614" t="s">
        <v>995</v>
      </c>
      <c r="F3614" t="s">
        <v>995</v>
      </c>
      <c r="G3614" t="s">
        <v>995</v>
      </c>
      <c r="H3614" t="s">
        <v>995</v>
      </c>
      <c r="I3614" t="s">
        <v>995</v>
      </c>
      <c r="J3614" t="s">
        <v>995</v>
      </c>
      <c r="K3614" t="s">
        <v>995</v>
      </c>
      <c r="L3614" t="s">
        <v>995</v>
      </c>
      <c r="M3614" t="s">
        <v>995</v>
      </c>
      <c r="N3614" t="s">
        <v>995</v>
      </c>
      <c r="O3614" t="s">
        <v>995</v>
      </c>
      <c r="P3614" t="s">
        <v>995</v>
      </c>
      <c r="Q3614" t="s">
        <v>995</v>
      </c>
      <c r="R3614" t="s">
        <v>995</v>
      </c>
      <c r="S3614" t="s">
        <v>995</v>
      </c>
      <c r="T3614" t="s">
        <v>995</v>
      </c>
      <c r="U3614" t="s">
        <v>995</v>
      </c>
      <c r="V3614" t="s">
        <v>995</v>
      </c>
      <c r="W3614" t="s">
        <v>995</v>
      </c>
      <c r="X3614" t="s">
        <v>995</v>
      </c>
      <c r="Y3614" t="s">
        <v>995</v>
      </c>
      <c r="Z3614" t="s">
        <v>995</v>
      </c>
      <c r="AA3614" t="s">
        <v>995</v>
      </c>
      <c r="AB3614" t="s">
        <v>995</v>
      </c>
      <c r="AC3614" t="s">
        <v>995</v>
      </c>
      <c r="AD3614" t="s">
        <v>995</v>
      </c>
      <c r="AE3614" t="s">
        <v>995</v>
      </c>
      <c r="AF3614" t="s">
        <v>995</v>
      </c>
      <c r="AG3614" t="s">
        <v>995</v>
      </c>
      <c r="AH3614" t="s">
        <v>995</v>
      </c>
      <c r="AI3614" t="s">
        <v>995</v>
      </c>
      <c r="AJ3614" t="s">
        <v>995</v>
      </c>
      <c r="AK3614" t="s">
        <v>995</v>
      </c>
      <c r="AL3614" t="s">
        <v>995</v>
      </c>
      <c r="AM3614" t="s">
        <v>995</v>
      </c>
      <c r="AN3614" t="s">
        <v>995</v>
      </c>
      <c r="AO3614" t="s">
        <v>995</v>
      </c>
      <c r="AP3614" t="s">
        <v>995</v>
      </c>
      <c r="AQ3614" s="286" t="s">
        <v>855</v>
      </c>
    </row>
    <row r="3615" spans="1:47" ht="21.6" x14ac:dyDescent="0.3">
      <c r="A3615" s="285">
        <v>122772</v>
      </c>
      <c r="B3615" s="286" t="s">
        <v>8485</v>
      </c>
      <c r="C3615" t="s">
        <v>226</v>
      </c>
      <c r="D3615" t="s">
        <v>226</v>
      </c>
      <c r="E3615" t="s">
        <v>224</v>
      </c>
      <c r="F3615" t="s">
        <v>226</v>
      </c>
      <c r="G3615" t="s">
        <v>225</v>
      </c>
      <c r="H3615" t="s">
        <v>226</v>
      </c>
      <c r="I3615" t="s">
        <v>226</v>
      </c>
      <c r="J3615" t="s">
        <v>226</v>
      </c>
      <c r="K3615" t="s">
        <v>226</v>
      </c>
      <c r="L3615" t="s">
        <v>225</v>
      </c>
      <c r="M3615" t="s">
        <v>226</v>
      </c>
      <c r="N3615" t="s">
        <v>226</v>
      </c>
      <c r="O3615" t="s">
        <v>226</v>
      </c>
      <c r="P3615" t="s">
        <v>226</v>
      </c>
      <c r="Q3615" t="s">
        <v>226</v>
      </c>
      <c r="R3615" t="s">
        <v>226</v>
      </c>
      <c r="S3615" t="s">
        <v>226</v>
      </c>
      <c r="T3615" t="s">
        <v>225</v>
      </c>
      <c r="U3615" t="s">
        <v>226</v>
      </c>
      <c r="V3615" t="s">
        <v>226</v>
      </c>
      <c r="W3615" t="s">
        <v>226</v>
      </c>
      <c r="X3615" t="s">
        <v>226</v>
      </c>
      <c r="Y3615" t="s">
        <v>226</v>
      </c>
      <c r="Z3615" t="s">
        <v>226</v>
      </c>
      <c r="AA3615" t="s">
        <v>226</v>
      </c>
      <c r="AB3615" t="s">
        <v>226</v>
      </c>
      <c r="AC3615" t="s">
        <v>226</v>
      </c>
      <c r="AD3615" t="s">
        <v>226</v>
      </c>
      <c r="AE3615" t="s">
        <v>226</v>
      </c>
      <c r="AF3615" t="s">
        <v>224</v>
      </c>
      <c r="AG3615" t="s">
        <v>226</v>
      </c>
      <c r="AH3615" t="s">
        <v>226</v>
      </c>
      <c r="AI3615" t="s">
        <v>226</v>
      </c>
      <c r="AJ3615" t="s">
        <v>226</v>
      </c>
      <c r="AK3615" t="s">
        <v>226</v>
      </c>
      <c r="AL3615" t="s">
        <v>225</v>
      </c>
      <c r="AM3615" t="s">
        <v>225</v>
      </c>
      <c r="AN3615" t="s">
        <v>225</v>
      </c>
      <c r="AO3615" t="s">
        <v>225</v>
      </c>
      <c r="AP3615" t="s">
        <v>225</v>
      </c>
      <c r="AQ3615" s="286" t="s">
        <v>394</v>
      </c>
      <c r="AR3615" s="305"/>
      <c r="AS3615" s="235"/>
      <c r="AU3615"/>
    </row>
    <row r="3616" spans="1:47" ht="21.6" x14ac:dyDescent="0.3">
      <c r="A3616" s="285">
        <v>122773</v>
      </c>
      <c r="B3616" s="286" t="s">
        <v>61</v>
      </c>
      <c r="C3616" t="s">
        <v>226</v>
      </c>
      <c r="D3616" t="s">
        <v>226</v>
      </c>
      <c r="E3616" t="s">
        <v>226</v>
      </c>
      <c r="F3616" t="s">
        <v>226</v>
      </c>
      <c r="G3616" t="s">
        <v>226</v>
      </c>
      <c r="H3616" t="s">
        <v>226</v>
      </c>
      <c r="I3616" t="s">
        <v>226</v>
      </c>
      <c r="J3616" t="s">
        <v>226</v>
      </c>
      <c r="K3616" t="s">
        <v>226</v>
      </c>
      <c r="L3616" t="s">
        <v>224</v>
      </c>
      <c r="M3616" t="s">
        <v>226</v>
      </c>
      <c r="N3616" t="s">
        <v>226</v>
      </c>
      <c r="O3616" t="s">
        <v>226</v>
      </c>
      <c r="P3616" t="s">
        <v>226</v>
      </c>
      <c r="Q3616" t="s">
        <v>226</v>
      </c>
      <c r="R3616" t="s">
        <v>226</v>
      </c>
      <c r="S3616" t="s">
        <v>226</v>
      </c>
      <c r="T3616" t="s">
        <v>224</v>
      </c>
      <c r="U3616" t="s">
        <v>226</v>
      </c>
      <c r="V3616" t="s">
        <v>226</v>
      </c>
      <c r="W3616" t="s">
        <v>226</v>
      </c>
      <c r="X3616" t="s">
        <v>226</v>
      </c>
      <c r="Y3616" t="s">
        <v>225</v>
      </c>
      <c r="Z3616" t="s">
        <v>226</v>
      </c>
      <c r="AA3616" t="s">
        <v>224</v>
      </c>
      <c r="AB3616" t="s">
        <v>226</v>
      </c>
      <c r="AC3616" t="s">
        <v>226</v>
      </c>
      <c r="AD3616" t="s">
        <v>226</v>
      </c>
      <c r="AE3616" t="s">
        <v>224</v>
      </c>
      <c r="AF3616" t="s">
        <v>226</v>
      </c>
      <c r="AG3616" t="s">
        <v>225</v>
      </c>
      <c r="AH3616" t="s">
        <v>226</v>
      </c>
      <c r="AI3616" t="s">
        <v>225</v>
      </c>
      <c r="AJ3616" t="s">
        <v>226</v>
      </c>
      <c r="AK3616" t="s">
        <v>226</v>
      </c>
      <c r="AL3616" t="s">
        <v>225</v>
      </c>
      <c r="AM3616" t="s">
        <v>225</v>
      </c>
      <c r="AN3616" t="s">
        <v>225</v>
      </c>
      <c r="AO3616" t="s">
        <v>225</v>
      </c>
      <c r="AP3616" t="s">
        <v>225</v>
      </c>
      <c r="AQ3616" s="286" t="s">
        <v>394</v>
      </c>
      <c r="AR3616" s="305"/>
      <c r="AS3616" s="235"/>
      <c r="AU3616"/>
    </row>
    <row r="3617" spans="1:47" ht="21.6" x14ac:dyDescent="0.65">
      <c r="A3617" s="285">
        <v>122774</v>
      </c>
      <c r="B3617" s="286" t="s">
        <v>539</v>
      </c>
      <c r="C3617" t="s">
        <v>226</v>
      </c>
      <c r="D3617" t="s">
        <v>226</v>
      </c>
      <c r="E3617" t="s">
        <v>226</v>
      </c>
      <c r="F3617" t="s">
        <v>226</v>
      </c>
      <c r="G3617" t="s">
        <v>226</v>
      </c>
      <c r="H3617" t="s">
        <v>226</v>
      </c>
      <c r="I3617" t="s">
        <v>226</v>
      </c>
      <c r="J3617" t="s">
        <v>226</v>
      </c>
      <c r="K3617" t="s">
        <v>226</v>
      </c>
      <c r="L3617" t="s">
        <v>226</v>
      </c>
      <c r="M3617" t="s">
        <v>394</v>
      </c>
      <c r="N3617" t="s">
        <v>226</v>
      </c>
      <c r="O3617" t="s">
        <v>226</v>
      </c>
      <c r="P3617" t="s">
        <v>226</v>
      </c>
      <c r="Q3617" t="s">
        <v>226</v>
      </c>
      <c r="R3617" t="s">
        <v>225</v>
      </c>
      <c r="S3617" t="s">
        <v>226</v>
      </c>
      <c r="T3617" t="s">
        <v>226</v>
      </c>
      <c r="U3617" t="s">
        <v>226</v>
      </c>
      <c r="V3617" t="s">
        <v>226</v>
      </c>
      <c r="W3617" t="s">
        <v>225</v>
      </c>
      <c r="X3617" t="s">
        <v>226</v>
      </c>
      <c r="Y3617" t="s">
        <v>226</v>
      </c>
      <c r="Z3617" t="s">
        <v>226</v>
      </c>
      <c r="AA3617" t="s">
        <v>224</v>
      </c>
      <c r="AB3617" t="s">
        <v>225</v>
      </c>
      <c r="AC3617" t="s">
        <v>226</v>
      </c>
      <c r="AD3617" t="s">
        <v>226</v>
      </c>
      <c r="AE3617" t="s">
        <v>226</v>
      </c>
      <c r="AF3617" t="s">
        <v>226</v>
      </c>
      <c r="AG3617" t="s">
        <v>225</v>
      </c>
      <c r="AH3617" t="s">
        <v>226</v>
      </c>
      <c r="AI3617" t="s">
        <v>226</v>
      </c>
      <c r="AJ3617" t="s">
        <v>225</v>
      </c>
      <c r="AK3617" t="s">
        <v>225</v>
      </c>
      <c r="AL3617" t="s">
        <v>394</v>
      </c>
      <c r="AM3617" t="s">
        <v>394</v>
      </c>
      <c r="AN3617" t="s">
        <v>394</v>
      </c>
      <c r="AO3617" t="s">
        <v>394</v>
      </c>
      <c r="AP3617" t="s">
        <v>394</v>
      </c>
      <c r="AQ3617" s="288"/>
      <c r="AR3617" s="304"/>
      <c r="AS3617" s="304"/>
      <c r="AU3617"/>
    </row>
    <row r="3618" spans="1:47" ht="21.6" x14ac:dyDescent="0.3">
      <c r="A3618" s="285">
        <v>122775</v>
      </c>
      <c r="B3618" s="286" t="s">
        <v>8485</v>
      </c>
      <c r="C3618" t="s">
        <v>226</v>
      </c>
      <c r="D3618" t="s">
        <v>226</v>
      </c>
      <c r="E3618" t="s">
        <v>226</v>
      </c>
      <c r="F3618" t="s">
        <v>226</v>
      </c>
      <c r="G3618" t="s">
        <v>226</v>
      </c>
      <c r="H3618" t="s">
        <v>226</v>
      </c>
      <c r="I3618" t="s">
        <v>226</v>
      </c>
      <c r="J3618" t="s">
        <v>226</v>
      </c>
      <c r="K3618" t="s">
        <v>226</v>
      </c>
      <c r="L3618" t="s">
        <v>226</v>
      </c>
      <c r="M3618" t="s">
        <v>226</v>
      </c>
      <c r="N3618" t="s">
        <v>225</v>
      </c>
      <c r="O3618" t="s">
        <v>224</v>
      </c>
      <c r="P3618" t="s">
        <v>226</v>
      </c>
      <c r="Q3618" t="s">
        <v>224</v>
      </c>
      <c r="R3618" t="s">
        <v>226</v>
      </c>
      <c r="S3618" t="s">
        <v>226</v>
      </c>
      <c r="T3618" t="s">
        <v>226</v>
      </c>
      <c r="U3618" t="s">
        <v>226</v>
      </c>
      <c r="V3618" t="s">
        <v>226</v>
      </c>
      <c r="W3618" t="s">
        <v>226</v>
      </c>
      <c r="X3618" t="s">
        <v>226</v>
      </c>
      <c r="Y3618" t="s">
        <v>224</v>
      </c>
      <c r="Z3618" t="s">
        <v>226</v>
      </c>
      <c r="AA3618" t="s">
        <v>224</v>
      </c>
      <c r="AB3618" t="s">
        <v>226</v>
      </c>
      <c r="AC3618" t="s">
        <v>226</v>
      </c>
      <c r="AD3618" t="s">
        <v>226</v>
      </c>
      <c r="AE3618" t="s">
        <v>224</v>
      </c>
      <c r="AF3618" t="s">
        <v>226</v>
      </c>
      <c r="AG3618" t="s">
        <v>226</v>
      </c>
      <c r="AH3618" t="s">
        <v>225</v>
      </c>
      <c r="AI3618" t="s">
        <v>226</v>
      </c>
      <c r="AJ3618" t="s">
        <v>226</v>
      </c>
      <c r="AK3618" t="s">
        <v>225</v>
      </c>
      <c r="AL3618" t="s">
        <v>225</v>
      </c>
      <c r="AM3618" t="s">
        <v>225</v>
      </c>
      <c r="AN3618" t="s">
        <v>225</v>
      </c>
      <c r="AO3618" t="s">
        <v>225</v>
      </c>
      <c r="AP3618" t="s">
        <v>225</v>
      </c>
      <c r="AQ3618" s="286" t="s">
        <v>394</v>
      </c>
      <c r="AR3618" s="305"/>
      <c r="AS3618" s="235"/>
      <c r="AU3618"/>
    </row>
    <row r="3619" spans="1:47" ht="21.6" x14ac:dyDescent="0.3">
      <c r="A3619" s="285">
        <v>122776</v>
      </c>
      <c r="B3619" s="286" t="s">
        <v>538</v>
      </c>
      <c r="C3619" t="s">
        <v>226</v>
      </c>
      <c r="D3619" t="s">
        <v>226</v>
      </c>
      <c r="E3619" t="s">
        <v>226</v>
      </c>
      <c r="F3619" t="s">
        <v>226</v>
      </c>
      <c r="G3619" t="s">
        <v>226</v>
      </c>
      <c r="H3619" t="s">
        <v>226</v>
      </c>
      <c r="I3619" t="s">
        <v>226</v>
      </c>
      <c r="J3619" t="s">
        <v>226</v>
      </c>
      <c r="K3619" t="s">
        <v>226</v>
      </c>
      <c r="L3619" t="s">
        <v>224</v>
      </c>
      <c r="M3619" t="s">
        <v>226</v>
      </c>
      <c r="N3619" t="s">
        <v>226</v>
      </c>
      <c r="O3619" t="s">
        <v>226</v>
      </c>
      <c r="P3619" t="s">
        <v>226</v>
      </c>
      <c r="Q3619" t="s">
        <v>226</v>
      </c>
      <c r="R3619" t="s">
        <v>226</v>
      </c>
      <c r="S3619" t="s">
        <v>226</v>
      </c>
      <c r="T3619" t="s">
        <v>225</v>
      </c>
      <c r="U3619" t="s">
        <v>226</v>
      </c>
      <c r="V3619" t="s">
        <v>226</v>
      </c>
      <c r="W3619" t="s">
        <v>226</v>
      </c>
      <c r="X3619" t="s">
        <v>225</v>
      </c>
      <c r="Y3619" t="s">
        <v>226</v>
      </c>
      <c r="Z3619" t="s">
        <v>226</v>
      </c>
      <c r="AA3619" t="s">
        <v>226</v>
      </c>
      <c r="AB3619" t="s">
        <v>225</v>
      </c>
      <c r="AC3619" t="s">
        <v>225</v>
      </c>
      <c r="AD3619" t="s">
        <v>225</v>
      </c>
      <c r="AE3619" t="s">
        <v>225</v>
      </c>
      <c r="AF3619" t="s">
        <v>226</v>
      </c>
      <c r="AG3619" t="s">
        <v>394</v>
      </c>
      <c r="AH3619" t="s">
        <v>394</v>
      </c>
      <c r="AI3619" t="s">
        <v>394</v>
      </c>
      <c r="AJ3619" t="s">
        <v>394</v>
      </c>
      <c r="AK3619" t="s">
        <v>394</v>
      </c>
      <c r="AL3619" t="s">
        <v>394</v>
      </c>
      <c r="AM3619" t="s">
        <v>394</v>
      </c>
      <c r="AN3619" t="s">
        <v>394</v>
      </c>
      <c r="AO3619" t="s">
        <v>394</v>
      </c>
      <c r="AP3619" t="s">
        <v>394</v>
      </c>
      <c r="AQ3619" s="286" t="s">
        <v>394</v>
      </c>
      <c r="AR3619" s="305"/>
      <c r="AS3619" s="235"/>
      <c r="AU3619"/>
    </row>
    <row r="3620" spans="1:47" ht="21.6" x14ac:dyDescent="0.3">
      <c r="A3620" s="285">
        <v>122777</v>
      </c>
      <c r="B3620" s="286" t="s">
        <v>538</v>
      </c>
      <c r="C3620" t="s">
        <v>226</v>
      </c>
      <c r="D3620" t="s">
        <v>224</v>
      </c>
      <c r="E3620" t="s">
        <v>226</v>
      </c>
      <c r="F3620" t="s">
        <v>224</v>
      </c>
      <c r="G3620" t="s">
        <v>224</v>
      </c>
      <c r="H3620" t="s">
        <v>225</v>
      </c>
      <c r="I3620" t="s">
        <v>224</v>
      </c>
      <c r="J3620" t="s">
        <v>224</v>
      </c>
      <c r="K3620" t="s">
        <v>224</v>
      </c>
      <c r="L3620" t="s">
        <v>226</v>
      </c>
      <c r="M3620" t="s">
        <v>226</v>
      </c>
      <c r="N3620" t="s">
        <v>224</v>
      </c>
      <c r="O3620" t="s">
        <v>225</v>
      </c>
      <c r="P3620" t="s">
        <v>225</v>
      </c>
      <c r="Q3620" t="s">
        <v>226</v>
      </c>
      <c r="R3620" t="s">
        <v>226</v>
      </c>
      <c r="S3620" t="s">
        <v>226</v>
      </c>
      <c r="T3620" t="s">
        <v>226</v>
      </c>
      <c r="U3620" t="s">
        <v>226</v>
      </c>
      <c r="V3620" t="s">
        <v>226</v>
      </c>
      <c r="W3620" t="s">
        <v>226</v>
      </c>
      <c r="X3620" t="s">
        <v>226</v>
      </c>
      <c r="Y3620" t="s">
        <v>224</v>
      </c>
      <c r="Z3620" t="s">
        <v>226</v>
      </c>
      <c r="AA3620" t="s">
        <v>226</v>
      </c>
      <c r="AB3620" t="s">
        <v>226</v>
      </c>
      <c r="AC3620" t="s">
        <v>225</v>
      </c>
      <c r="AD3620" t="s">
        <v>225</v>
      </c>
      <c r="AE3620" t="s">
        <v>225</v>
      </c>
      <c r="AF3620" t="s">
        <v>225</v>
      </c>
      <c r="AG3620" t="s">
        <v>394</v>
      </c>
      <c r="AH3620" t="s">
        <v>394</v>
      </c>
      <c r="AI3620" t="s">
        <v>394</v>
      </c>
      <c r="AJ3620" t="s">
        <v>394</v>
      </c>
      <c r="AK3620" t="s">
        <v>394</v>
      </c>
      <c r="AL3620" t="s">
        <v>394</v>
      </c>
      <c r="AM3620" t="s">
        <v>394</v>
      </c>
      <c r="AN3620" t="s">
        <v>394</v>
      </c>
      <c r="AO3620" t="s">
        <v>394</v>
      </c>
      <c r="AP3620" t="s">
        <v>394</v>
      </c>
      <c r="AQ3620" s="286" t="s">
        <v>394</v>
      </c>
      <c r="AR3620" s="305"/>
      <c r="AS3620" s="235"/>
      <c r="AU3620"/>
    </row>
    <row r="3621" spans="1:47" x14ac:dyDescent="0.3">
      <c r="A3621" s="285">
        <v>122778</v>
      </c>
      <c r="B3621" s="286" t="s">
        <v>539</v>
      </c>
      <c r="C3621" t="s">
        <v>995</v>
      </c>
      <c r="D3621" t="s">
        <v>995</v>
      </c>
      <c r="E3621" t="s">
        <v>995</v>
      </c>
      <c r="F3621" t="s">
        <v>995</v>
      </c>
      <c r="G3621" t="s">
        <v>995</v>
      </c>
      <c r="H3621" t="s">
        <v>995</v>
      </c>
      <c r="I3621" t="s">
        <v>995</v>
      </c>
      <c r="J3621" t="s">
        <v>995</v>
      </c>
      <c r="K3621" t="s">
        <v>995</v>
      </c>
      <c r="L3621" t="s">
        <v>995</v>
      </c>
      <c r="M3621" t="s">
        <v>995</v>
      </c>
      <c r="N3621" t="s">
        <v>995</v>
      </c>
      <c r="O3621" t="s">
        <v>995</v>
      </c>
      <c r="P3621" t="s">
        <v>995</v>
      </c>
      <c r="Q3621" t="s">
        <v>995</v>
      </c>
      <c r="R3621" t="s">
        <v>995</v>
      </c>
      <c r="S3621" t="s">
        <v>995</v>
      </c>
      <c r="T3621" t="s">
        <v>995</v>
      </c>
      <c r="U3621" t="s">
        <v>995</v>
      </c>
      <c r="V3621" t="s">
        <v>995</v>
      </c>
      <c r="W3621" t="s">
        <v>995</v>
      </c>
      <c r="X3621" t="s">
        <v>995</v>
      </c>
      <c r="Y3621" t="s">
        <v>995</v>
      </c>
      <c r="Z3621" t="s">
        <v>995</v>
      </c>
      <c r="AA3621" t="s">
        <v>995</v>
      </c>
      <c r="AB3621" t="s">
        <v>995</v>
      </c>
      <c r="AC3621" t="s">
        <v>995</v>
      </c>
      <c r="AD3621" t="s">
        <v>995</v>
      </c>
      <c r="AE3621" t="s">
        <v>995</v>
      </c>
      <c r="AF3621" t="s">
        <v>995</v>
      </c>
      <c r="AG3621" t="s">
        <v>995</v>
      </c>
      <c r="AH3621" t="s">
        <v>995</v>
      </c>
      <c r="AI3621" t="s">
        <v>995</v>
      </c>
      <c r="AJ3621" t="s">
        <v>995</v>
      </c>
      <c r="AK3621" t="s">
        <v>995</v>
      </c>
      <c r="AL3621" t="s">
        <v>995</v>
      </c>
      <c r="AM3621" t="s">
        <v>995</v>
      </c>
      <c r="AN3621" t="s">
        <v>995</v>
      </c>
      <c r="AO3621" t="s">
        <v>995</v>
      </c>
      <c r="AP3621" t="s">
        <v>995</v>
      </c>
      <c r="AQ3621" s="286" t="s">
        <v>855</v>
      </c>
    </row>
    <row r="3622" spans="1:47" x14ac:dyDescent="0.3">
      <c r="A3622" s="285">
        <v>122779</v>
      </c>
      <c r="B3622" s="286" t="s">
        <v>539</v>
      </c>
      <c r="C3622" t="s">
        <v>995</v>
      </c>
      <c r="D3622" t="s">
        <v>995</v>
      </c>
      <c r="E3622" t="s">
        <v>995</v>
      </c>
      <c r="F3622" t="s">
        <v>995</v>
      </c>
      <c r="G3622" t="s">
        <v>995</v>
      </c>
      <c r="H3622" t="s">
        <v>995</v>
      </c>
      <c r="I3622" t="s">
        <v>995</v>
      </c>
      <c r="J3622" t="s">
        <v>995</v>
      </c>
      <c r="K3622" t="s">
        <v>995</v>
      </c>
      <c r="L3622" t="s">
        <v>995</v>
      </c>
      <c r="M3622" t="s">
        <v>995</v>
      </c>
      <c r="N3622" t="s">
        <v>995</v>
      </c>
      <c r="O3622" t="s">
        <v>995</v>
      </c>
      <c r="P3622" t="s">
        <v>995</v>
      </c>
      <c r="Q3622" t="s">
        <v>995</v>
      </c>
      <c r="R3622" t="s">
        <v>995</v>
      </c>
      <c r="S3622" t="s">
        <v>995</v>
      </c>
      <c r="T3622" t="s">
        <v>995</v>
      </c>
      <c r="U3622" t="s">
        <v>995</v>
      </c>
      <c r="V3622" t="s">
        <v>995</v>
      </c>
      <c r="W3622" t="s">
        <v>995</v>
      </c>
      <c r="X3622" t="s">
        <v>995</v>
      </c>
      <c r="Y3622" t="s">
        <v>995</v>
      </c>
      <c r="Z3622" t="s">
        <v>995</v>
      </c>
      <c r="AA3622" t="s">
        <v>995</v>
      </c>
      <c r="AB3622" t="s">
        <v>995</v>
      </c>
      <c r="AC3622" t="s">
        <v>995</v>
      </c>
      <c r="AD3622" t="s">
        <v>995</v>
      </c>
      <c r="AE3622" t="s">
        <v>995</v>
      </c>
      <c r="AF3622" t="s">
        <v>995</v>
      </c>
      <c r="AG3622" t="s">
        <v>995</v>
      </c>
      <c r="AH3622" t="s">
        <v>995</v>
      </c>
      <c r="AI3622" t="s">
        <v>995</v>
      </c>
      <c r="AJ3622" t="s">
        <v>995</v>
      </c>
      <c r="AK3622" t="s">
        <v>995</v>
      </c>
      <c r="AL3622" t="s">
        <v>995</v>
      </c>
      <c r="AM3622" t="s">
        <v>995</v>
      </c>
      <c r="AN3622" t="s">
        <v>995</v>
      </c>
      <c r="AO3622" t="s">
        <v>995</v>
      </c>
      <c r="AP3622" t="s">
        <v>995</v>
      </c>
      <c r="AQ3622" s="286" t="s">
        <v>855</v>
      </c>
    </row>
    <row r="3623" spans="1:47" ht="21.6" x14ac:dyDescent="0.3">
      <c r="A3623" s="285">
        <v>122780</v>
      </c>
      <c r="B3623" s="286" t="s">
        <v>540</v>
      </c>
      <c r="C3623" t="s">
        <v>226</v>
      </c>
      <c r="D3623" t="s">
        <v>224</v>
      </c>
      <c r="E3623" t="s">
        <v>224</v>
      </c>
      <c r="F3623" t="s">
        <v>224</v>
      </c>
      <c r="G3623" t="s">
        <v>224</v>
      </c>
      <c r="H3623" t="s">
        <v>226</v>
      </c>
      <c r="I3623" t="s">
        <v>224</v>
      </c>
      <c r="J3623" t="s">
        <v>224</v>
      </c>
      <c r="K3623" t="s">
        <v>224</v>
      </c>
      <c r="L3623" t="s">
        <v>224</v>
      </c>
      <c r="M3623" t="s">
        <v>224</v>
      </c>
      <c r="N3623" t="s">
        <v>224</v>
      </c>
      <c r="O3623" t="s">
        <v>224</v>
      </c>
      <c r="P3623" t="s">
        <v>224</v>
      </c>
      <c r="Q3623" t="s">
        <v>224</v>
      </c>
      <c r="R3623" t="s">
        <v>226</v>
      </c>
      <c r="S3623" t="s">
        <v>226</v>
      </c>
      <c r="T3623" t="s">
        <v>226</v>
      </c>
      <c r="U3623" t="s">
        <v>226</v>
      </c>
      <c r="V3623" t="s">
        <v>226</v>
      </c>
      <c r="W3623" t="s">
        <v>394</v>
      </c>
      <c r="X3623" t="s">
        <v>394</v>
      </c>
      <c r="Y3623" t="s">
        <v>394</v>
      </c>
      <c r="Z3623" t="s">
        <v>394</v>
      </c>
      <c r="AA3623" t="s">
        <v>394</v>
      </c>
      <c r="AB3623" t="s">
        <v>394</v>
      </c>
      <c r="AC3623" t="s">
        <v>394</v>
      </c>
      <c r="AD3623" t="s">
        <v>394</v>
      </c>
      <c r="AE3623" t="s">
        <v>394</v>
      </c>
      <c r="AF3623" t="s">
        <v>394</v>
      </c>
      <c r="AG3623" t="s">
        <v>995</v>
      </c>
      <c r="AH3623" t="s">
        <v>995</v>
      </c>
      <c r="AI3623" t="s">
        <v>995</v>
      </c>
      <c r="AJ3623" t="s">
        <v>995</v>
      </c>
      <c r="AK3623" t="s">
        <v>995</v>
      </c>
      <c r="AL3623" t="s">
        <v>394</v>
      </c>
      <c r="AM3623" t="s">
        <v>394</v>
      </c>
      <c r="AN3623" t="s">
        <v>394</v>
      </c>
      <c r="AO3623" t="s">
        <v>394</v>
      </c>
      <c r="AP3623" t="s">
        <v>394</v>
      </c>
      <c r="AQ3623" s="286" t="s">
        <v>394</v>
      </c>
      <c r="AR3623" s="305"/>
      <c r="AS3623" s="235"/>
      <c r="AU3623"/>
    </row>
    <row r="3624" spans="1:47" ht="21.6" x14ac:dyDescent="0.3">
      <c r="A3624" s="285">
        <v>122781</v>
      </c>
      <c r="B3624" s="286" t="s">
        <v>540</v>
      </c>
      <c r="C3624" t="s">
        <v>226</v>
      </c>
      <c r="D3624" t="s">
        <v>226</v>
      </c>
      <c r="E3624" t="s">
        <v>224</v>
      </c>
      <c r="F3624" t="s">
        <v>226</v>
      </c>
      <c r="G3624" t="s">
        <v>224</v>
      </c>
      <c r="H3624" t="s">
        <v>226</v>
      </c>
      <c r="I3624" t="s">
        <v>225</v>
      </c>
      <c r="J3624" t="s">
        <v>226</v>
      </c>
      <c r="K3624" t="s">
        <v>225</v>
      </c>
      <c r="L3624" t="s">
        <v>226</v>
      </c>
      <c r="M3624" t="s">
        <v>225</v>
      </c>
      <c r="N3624" t="s">
        <v>224</v>
      </c>
      <c r="O3624" t="s">
        <v>226</v>
      </c>
      <c r="P3624" t="s">
        <v>226</v>
      </c>
      <c r="Q3624" t="s">
        <v>226</v>
      </c>
      <c r="R3624" t="s">
        <v>225</v>
      </c>
      <c r="S3624" t="s">
        <v>226</v>
      </c>
      <c r="T3624" t="s">
        <v>226</v>
      </c>
      <c r="U3624" t="s">
        <v>225</v>
      </c>
      <c r="V3624" t="s">
        <v>226</v>
      </c>
      <c r="W3624" t="s">
        <v>394</v>
      </c>
      <c r="X3624" t="s">
        <v>394</v>
      </c>
      <c r="Y3624" t="s">
        <v>394</v>
      </c>
      <c r="Z3624" t="s">
        <v>394</v>
      </c>
      <c r="AA3624" t="s">
        <v>394</v>
      </c>
      <c r="AB3624" t="s">
        <v>394</v>
      </c>
      <c r="AC3624" t="s">
        <v>394</v>
      </c>
      <c r="AD3624" t="s">
        <v>394</v>
      </c>
      <c r="AE3624" t="s">
        <v>394</v>
      </c>
      <c r="AF3624" t="s">
        <v>394</v>
      </c>
      <c r="AG3624" t="s">
        <v>394</v>
      </c>
      <c r="AH3624" t="s">
        <v>394</v>
      </c>
      <c r="AI3624" t="s">
        <v>394</v>
      </c>
      <c r="AJ3624" t="s">
        <v>394</v>
      </c>
      <c r="AK3624" t="s">
        <v>394</v>
      </c>
      <c r="AL3624" t="s">
        <v>394</v>
      </c>
      <c r="AM3624" t="s">
        <v>394</v>
      </c>
      <c r="AN3624" t="s">
        <v>394</v>
      </c>
      <c r="AO3624" t="s">
        <v>394</v>
      </c>
      <c r="AP3624" t="s">
        <v>394</v>
      </c>
      <c r="AQ3624" s="286" t="s">
        <v>394</v>
      </c>
      <c r="AR3624" s="305"/>
      <c r="AS3624" s="235"/>
      <c r="AU3624"/>
    </row>
    <row r="3625" spans="1:47" x14ac:dyDescent="0.3">
      <c r="A3625" s="285">
        <v>122782</v>
      </c>
      <c r="B3625" s="286" t="s">
        <v>538</v>
      </c>
      <c r="AQ3625" s="286" t="s">
        <v>394</v>
      </c>
    </row>
    <row r="3626" spans="1:47" ht="21.6" x14ac:dyDescent="0.3">
      <c r="A3626" s="285">
        <v>122783</v>
      </c>
      <c r="B3626" s="286" t="s">
        <v>61</v>
      </c>
      <c r="C3626" t="s">
        <v>226</v>
      </c>
      <c r="D3626" t="s">
        <v>226</v>
      </c>
      <c r="E3626" t="s">
        <v>224</v>
      </c>
      <c r="F3626" t="s">
        <v>224</v>
      </c>
      <c r="G3626" t="s">
        <v>226</v>
      </c>
      <c r="H3626" t="s">
        <v>226</v>
      </c>
      <c r="I3626" t="s">
        <v>226</v>
      </c>
      <c r="J3626" t="s">
        <v>226</v>
      </c>
      <c r="K3626" t="s">
        <v>224</v>
      </c>
      <c r="L3626" t="s">
        <v>226</v>
      </c>
      <c r="M3626" t="s">
        <v>226</v>
      </c>
      <c r="N3626" t="s">
        <v>226</v>
      </c>
      <c r="O3626" t="s">
        <v>226</v>
      </c>
      <c r="P3626" t="s">
        <v>226</v>
      </c>
      <c r="Q3626" t="s">
        <v>226</v>
      </c>
      <c r="R3626" t="s">
        <v>226</v>
      </c>
      <c r="S3626" t="s">
        <v>226</v>
      </c>
      <c r="T3626" t="s">
        <v>226</v>
      </c>
      <c r="U3626" t="s">
        <v>226</v>
      </c>
      <c r="V3626" t="s">
        <v>226</v>
      </c>
      <c r="W3626" t="s">
        <v>226</v>
      </c>
      <c r="X3626" t="s">
        <v>226</v>
      </c>
      <c r="Y3626" t="s">
        <v>224</v>
      </c>
      <c r="Z3626" t="s">
        <v>226</v>
      </c>
      <c r="AA3626" t="s">
        <v>224</v>
      </c>
      <c r="AB3626" t="s">
        <v>226</v>
      </c>
      <c r="AC3626" t="s">
        <v>226</v>
      </c>
      <c r="AD3626" t="s">
        <v>226</v>
      </c>
      <c r="AE3626" t="s">
        <v>226</v>
      </c>
      <c r="AF3626" t="s">
        <v>226</v>
      </c>
      <c r="AG3626" t="s">
        <v>225</v>
      </c>
      <c r="AH3626" t="s">
        <v>225</v>
      </c>
      <c r="AI3626" t="s">
        <v>225</v>
      </c>
      <c r="AJ3626" t="s">
        <v>226</v>
      </c>
      <c r="AK3626" t="s">
        <v>226</v>
      </c>
      <c r="AL3626" t="s">
        <v>225</v>
      </c>
      <c r="AM3626" t="s">
        <v>225</v>
      </c>
      <c r="AN3626" t="s">
        <v>225</v>
      </c>
      <c r="AO3626" t="s">
        <v>225</v>
      </c>
      <c r="AP3626" t="s">
        <v>225</v>
      </c>
      <c r="AQ3626" s="286" t="s">
        <v>394</v>
      </c>
      <c r="AR3626" s="305"/>
      <c r="AS3626" s="235"/>
      <c r="AU3626"/>
    </row>
    <row r="3627" spans="1:47" x14ac:dyDescent="0.3">
      <c r="A3627" s="285">
        <v>122784</v>
      </c>
      <c r="B3627" s="286" t="s">
        <v>539</v>
      </c>
      <c r="C3627" t="s">
        <v>995</v>
      </c>
      <c r="D3627" t="s">
        <v>995</v>
      </c>
      <c r="E3627" t="s">
        <v>995</v>
      </c>
      <c r="F3627" t="s">
        <v>995</v>
      </c>
      <c r="G3627" t="s">
        <v>995</v>
      </c>
      <c r="H3627" t="s">
        <v>995</v>
      </c>
      <c r="I3627" t="s">
        <v>995</v>
      </c>
      <c r="J3627" t="s">
        <v>995</v>
      </c>
      <c r="K3627" t="s">
        <v>995</v>
      </c>
      <c r="L3627" t="s">
        <v>995</v>
      </c>
      <c r="M3627" t="s">
        <v>995</v>
      </c>
      <c r="N3627" t="s">
        <v>995</v>
      </c>
      <c r="O3627" t="s">
        <v>995</v>
      </c>
      <c r="P3627" t="s">
        <v>995</v>
      </c>
      <c r="Q3627" t="s">
        <v>995</v>
      </c>
      <c r="R3627" t="s">
        <v>995</v>
      </c>
      <c r="S3627" t="s">
        <v>995</v>
      </c>
      <c r="T3627" t="s">
        <v>995</v>
      </c>
      <c r="U3627" t="s">
        <v>995</v>
      </c>
      <c r="V3627" t="s">
        <v>995</v>
      </c>
      <c r="W3627" t="s">
        <v>995</v>
      </c>
      <c r="X3627" t="s">
        <v>995</v>
      </c>
      <c r="Y3627" t="s">
        <v>995</v>
      </c>
      <c r="Z3627" t="s">
        <v>995</v>
      </c>
      <c r="AA3627" t="s">
        <v>995</v>
      </c>
      <c r="AB3627" t="s">
        <v>995</v>
      </c>
      <c r="AC3627" t="s">
        <v>995</v>
      </c>
      <c r="AD3627" t="s">
        <v>995</v>
      </c>
      <c r="AE3627" t="s">
        <v>995</v>
      </c>
      <c r="AF3627" t="s">
        <v>995</v>
      </c>
      <c r="AG3627" t="s">
        <v>995</v>
      </c>
      <c r="AH3627" t="s">
        <v>995</v>
      </c>
      <c r="AI3627" t="s">
        <v>995</v>
      </c>
      <c r="AJ3627" t="s">
        <v>995</v>
      </c>
      <c r="AK3627" t="s">
        <v>995</v>
      </c>
      <c r="AL3627" t="s">
        <v>995</v>
      </c>
      <c r="AM3627" t="s">
        <v>995</v>
      </c>
      <c r="AN3627" t="s">
        <v>995</v>
      </c>
      <c r="AO3627" t="s">
        <v>995</v>
      </c>
      <c r="AP3627" t="s">
        <v>995</v>
      </c>
      <c r="AQ3627" s="286" t="s">
        <v>855</v>
      </c>
    </row>
    <row r="3628" spans="1:47" ht="21.6" x14ac:dyDescent="0.3">
      <c r="A3628" s="285">
        <v>122785</v>
      </c>
      <c r="B3628" s="286" t="s">
        <v>538</v>
      </c>
      <c r="C3628" t="s">
        <v>226</v>
      </c>
      <c r="D3628" t="s">
        <v>224</v>
      </c>
      <c r="E3628" t="s">
        <v>224</v>
      </c>
      <c r="F3628" t="s">
        <v>224</v>
      </c>
      <c r="G3628" t="s">
        <v>224</v>
      </c>
      <c r="H3628" t="s">
        <v>226</v>
      </c>
      <c r="I3628" t="s">
        <v>226</v>
      </c>
      <c r="J3628" t="s">
        <v>224</v>
      </c>
      <c r="K3628" t="s">
        <v>226</v>
      </c>
      <c r="L3628" t="s">
        <v>226</v>
      </c>
      <c r="M3628" t="s">
        <v>224</v>
      </c>
      <c r="N3628" t="s">
        <v>226</v>
      </c>
      <c r="O3628" t="s">
        <v>226</v>
      </c>
      <c r="P3628" t="s">
        <v>224</v>
      </c>
      <c r="Q3628" t="s">
        <v>226</v>
      </c>
      <c r="R3628" t="s">
        <v>224</v>
      </c>
      <c r="S3628" t="s">
        <v>226</v>
      </c>
      <c r="T3628" t="s">
        <v>226</v>
      </c>
      <c r="U3628" t="s">
        <v>226</v>
      </c>
      <c r="V3628" t="s">
        <v>226</v>
      </c>
      <c r="W3628" t="s">
        <v>224</v>
      </c>
      <c r="X3628" t="s">
        <v>224</v>
      </c>
      <c r="Y3628" t="s">
        <v>226</v>
      </c>
      <c r="Z3628" t="s">
        <v>226</v>
      </c>
      <c r="AA3628" t="s">
        <v>224</v>
      </c>
      <c r="AB3628" t="s">
        <v>225</v>
      </c>
      <c r="AC3628" t="s">
        <v>226</v>
      </c>
      <c r="AD3628" t="s">
        <v>226</v>
      </c>
      <c r="AE3628" t="s">
        <v>226</v>
      </c>
      <c r="AF3628" t="s">
        <v>226</v>
      </c>
      <c r="AG3628" t="s">
        <v>394</v>
      </c>
      <c r="AH3628" t="s">
        <v>394</v>
      </c>
      <c r="AI3628" t="s">
        <v>394</v>
      </c>
      <c r="AJ3628" t="s">
        <v>394</v>
      </c>
      <c r="AK3628" t="s">
        <v>394</v>
      </c>
      <c r="AL3628" t="s">
        <v>394</v>
      </c>
      <c r="AM3628" t="s">
        <v>394</v>
      </c>
      <c r="AN3628" t="s">
        <v>394</v>
      </c>
      <c r="AO3628" t="s">
        <v>394</v>
      </c>
      <c r="AP3628" t="s">
        <v>394</v>
      </c>
      <c r="AQ3628" s="286" t="s">
        <v>394</v>
      </c>
      <c r="AR3628" s="305"/>
      <c r="AS3628" s="235"/>
      <c r="AU3628"/>
    </row>
    <row r="3629" spans="1:47" x14ac:dyDescent="0.3">
      <c r="A3629" s="285">
        <v>122786</v>
      </c>
      <c r="B3629" s="286" t="s">
        <v>539</v>
      </c>
      <c r="C3629" t="s">
        <v>995</v>
      </c>
      <c r="D3629" t="s">
        <v>995</v>
      </c>
      <c r="E3629" t="s">
        <v>995</v>
      </c>
      <c r="F3629" t="s">
        <v>995</v>
      </c>
      <c r="G3629" t="s">
        <v>995</v>
      </c>
      <c r="H3629" t="s">
        <v>995</v>
      </c>
      <c r="I3629" t="s">
        <v>995</v>
      </c>
      <c r="J3629" t="s">
        <v>995</v>
      </c>
      <c r="K3629" t="s">
        <v>995</v>
      </c>
      <c r="L3629" t="s">
        <v>995</v>
      </c>
      <c r="M3629" t="s">
        <v>995</v>
      </c>
      <c r="N3629" t="s">
        <v>995</v>
      </c>
      <c r="O3629" t="s">
        <v>995</v>
      </c>
      <c r="P3629" t="s">
        <v>995</v>
      </c>
      <c r="Q3629" t="s">
        <v>995</v>
      </c>
      <c r="R3629" t="s">
        <v>995</v>
      </c>
      <c r="S3629" t="s">
        <v>995</v>
      </c>
      <c r="T3629" t="s">
        <v>995</v>
      </c>
      <c r="U3629" t="s">
        <v>995</v>
      </c>
      <c r="V3629" t="s">
        <v>995</v>
      </c>
      <c r="W3629" t="s">
        <v>995</v>
      </c>
      <c r="X3629" t="s">
        <v>995</v>
      </c>
      <c r="Y3629" t="s">
        <v>995</v>
      </c>
      <c r="Z3629" t="s">
        <v>995</v>
      </c>
      <c r="AA3629" t="s">
        <v>995</v>
      </c>
      <c r="AB3629" t="s">
        <v>995</v>
      </c>
      <c r="AC3629" t="s">
        <v>995</v>
      </c>
      <c r="AD3629" t="s">
        <v>995</v>
      </c>
      <c r="AE3629" t="s">
        <v>995</v>
      </c>
      <c r="AF3629" t="s">
        <v>995</v>
      </c>
      <c r="AG3629" t="s">
        <v>995</v>
      </c>
      <c r="AH3629" t="s">
        <v>995</v>
      </c>
      <c r="AI3629" t="s">
        <v>995</v>
      </c>
      <c r="AJ3629" t="s">
        <v>995</v>
      </c>
      <c r="AK3629" t="s">
        <v>995</v>
      </c>
      <c r="AL3629" t="s">
        <v>995</v>
      </c>
      <c r="AM3629" t="s">
        <v>995</v>
      </c>
      <c r="AN3629" t="s">
        <v>995</v>
      </c>
      <c r="AO3629" t="s">
        <v>995</v>
      </c>
      <c r="AP3629" t="s">
        <v>995</v>
      </c>
      <c r="AQ3629" s="286" t="s">
        <v>855</v>
      </c>
    </row>
    <row r="3630" spans="1:47" x14ac:dyDescent="0.3">
      <c r="A3630" s="285">
        <v>122787</v>
      </c>
      <c r="B3630" s="286" t="s">
        <v>539</v>
      </c>
      <c r="C3630" t="s">
        <v>995</v>
      </c>
      <c r="D3630" t="s">
        <v>995</v>
      </c>
      <c r="E3630" t="s">
        <v>995</v>
      </c>
      <c r="F3630" t="s">
        <v>995</v>
      </c>
      <c r="G3630" t="s">
        <v>995</v>
      </c>
      <c r="H3630" t="s">
        <v>995</v>
      </c>
      <c r="I3630" t="s">
        <v>995</v>
      </c>
      <c r="J3630" t="s">
        <v>995</v>
      </c>
      <c r="K3630" t="s">
        <v>995</v>
      </c>
      <c r="L3630" t="s">
        <v>995</v>
      </c>
      <c r="M3630" t="s">
        <v>995</v>
      </c>
      <c r="N3630" t="s">
        <v>995</v>
      </c>
      <c r="O3630" t="s">
        <v>995</v>
      </c>
      <c r="P3630" t="s">
        <v>995</v>
      </c>
      <c r="Q3630" t="s">
        <v>995</v>
      </c>
      <c r="R3630" t="s">
        <v>995</v>
      </c>
      <c r="S3630" t="s">
        <v>995</v>
      </c>
      <c r="T3630" t="s">
        <v>995</v>
      </c>
      <c r="U3630" t="s">
        <v>995</v>
      </c>
      <c r="V3630" t="s">
        <v>995</v>
      </c>
      <c r="W3630" t="s">
        <v>995</v>
      </c>
      <c r="X3630" t="s">
        <v>995</v>
      </c>
      <c r="Y3630" t="s">
        <v>995</v>
      </c>
      <c r="Z3630" t="s">
        <v>995</v>
      </c>
      <c r="AA3630" t="s">
        <v>995</v>
      </c>
      <c r="AB3630" t="s">
        <v>995</v>
      </c>
      <c r="AC3630" t="s">
        <v>995</v>
      </c>
      <c r="AD3630" t="s">
        <v>995</v>
      </c>
      <c r="AE3630" t="s">
        <v>995</v>
      </c>
      <c r="AF3630" t="s">
        <v>995</v>
      </c>
      <c r="AG3630" t="s">
        <v>995</v>
      </c>
      <c r="AH3630" t="s">
        <v>995</v>
      </c>
      <c r="AI3630" t="s">
        <v>995</v>
      </c>
      <c r="AJ3630" t="s">
        <v>995</v>
      </c>
      <c r="AK3630" t="s">
        <v>995</v>
      </c>
      <c r="AL3630" t="s">
        <v>995</v>
      </c>
      <c r="AM3630" t="s">
        <v>995</v>
      </c>
      <c r="AN3630" t="s">
        <v>995</v>
      </c>
      <c r="AO3630" t="s">
        <v>995</v>
      </c>
      <c r="AP3630" t="s">
        <v>995</v>
      </c>
      <c r="AQ3630" s="286" t="s">
        <v>855</v>
      </c>
    </row>
    <row r="3631" spans="1:47" x14ac:dyDescent="0.3">
      <c r="A3631" s="285">
        <v>122788</v>
      </c>
      <c r="B3631" s="286" t="s">
        <v>540</v>
      </c>
      <c r="C3631" t="s">
        <v>995</v>
      </c>
      <c r="D3631" t="s">
        <v>995</v>
      </c>
      <c r="E3631" t="s">
        <v>995</v>
      </c>
      <c r="F3631" t="s">
        <v>995</v>
      </c>
      <c r="G3631" t="s">
        <v>995</v>
      </c>
      <c r="H3631" t="s">
        <v>995</v>
      </c>
      <c r="I3631" t="s">
        <v>995</v>
      </c>
      <c r="J3631" t="s">
        <v>995</v>
      </c>
      <c r="K3631" t="s">
        <v>995</v>
      </c>
      <c r="L3631" t="s">
        <v>995</v>
      </c>
      <c r="M3631" t="s">
        <v>995</v>
      </c>
      <c r="N3631" t="s">
        <v>995</v>
      </c>
      <c r="O3631" t="s">
        <v>995</v>
      </c>
      <c r="P3631" t="s">
        <v>995</v>
      </c>
      <c r="Q3631" t="s">
        <v>995</v>
      </c>
      <c r="R3631" t="s">
        <v>995</v>
      </c>
      <c r="S3631" t="s">
        <v>995</v>
      </c>
      <c r="T3631" t="s">
        <v>995</v>
      </c>
      <c r="U3631" t="s">
        <v>995</v>
      </c>
      <c r="V3631" t="s">
        <v>995</v>
      </c>
      <c r="W3631" t="s">
        <v>995</v>
      </c>
      <c r="X3631" t="s">
        <v>995</v>
      </c>
      <c r="Y3631" t="s">
        <v>995</v>
      </c>
      <c r="Z3631" t="s">
        <v>995</v>
      </c>
      <c r="AA3631" t="s">
        <v>995</v>
      </c>
      <c r="AB3631" t="s">
        <v>995</v>
      </c>
      <c r="AC3631" t="s">
        <v>995</v>
      </c>
      <c r="AD3631" t="s">
        <v>995</v>
      </c>
      <c r="AE3631" t="s">
        <v>995</v>
      </c>
      <c r="AF3631" t="s">
        <v>995</v>
      </c>
      <c r="AG3631" t="s">
        <v>995</v>
      </c>
      <c r="AH3631" t="s">
        <v>995</v>
      </c>
      <c r="AI3631" t="s">
        <v>995</v>
      </c>
      <c r="AJ3631" t="s">
        <v>995</v>
      </c>
      <c r="AK3631" t="s">
        <v>995</v>
      </c>
      <c r="AL3631" t="s">
        <v>995</v>
      </c>
      <c r="AM3631" t="s">
        <v>995</v>
      </c>
      <c r="AN3631" t="s">
        <v>995</v>
      </c>
      <c r="AO3631" t="s">
        <v>995</v>
      </c>
      <c r="AP3631" t="s">
        <v>995</v>
      </c>
      <c r="AQ3631" s="286" t="s">
        <v>855</v>
      </c>
    </row>
    <row r="3632" spans="1:47" ht="21.6" x14ac:dyDescent="0.3">
      <c r="A3632" s="285">
        <v>122789</v>
      </c>
      <c r="B3632" s="286" t="s">
        <v>61</v>
      </c>
      <c r="C3632" t="s">
        <v>226</v>
      </c>
      <c r="D3632" t="s">
        <v>226</v>
      </c>
      <c r="E3632" t="s">
        <v>224</v>
      </c>
      <c r="F3632" t="s">
        <v>226</v>
      </c>
      <c r="G3632" t="s">
        <v>226</v>
      </c>
      <c r="H3632" t="s">
        <v>226</v>
      </c>
      <c r="I3632" t="s">
        <v>226</v>
      </c>
      <c r="J3632" t="s">
        <v>224</v>
      </c>
      <c r="K3632" t="s">
        <v>226</v>
      </c>
      <c r="L3632" t="s">
        <v>226</v>
      </c>
      <c r="M3632" t="s">
        <v>226</v>
      </c>
      <c r="N3632" t="s">
        <v>226</v>
      </c>
      <c r="O3632" t="s">
        <v>226</v>
      </c>
      <c r="P3632" t="s">
        <v>226</v>
      </c>
      <c r="Q3632" t="s">
        <v>226</v>
      </c>
      <c r="R3632" t="s">
        <v>226</v>
      </c>
      <c r="S3632" t="s">
        <v>226</v>
      </c>
      <c r="T3632" t="s">
        <v>224</v>
      </c>
      <c r="U3632" t="s">
        <v>224</v>
      </c>
      <c r="V3632" t="s">
        <v>226</v>
      </c>
      <c r="W3632" t="s">
        <v>224</v>
      </c>
      <c r="X3632" t="s">
        <v>226</v>
      </c>
      <c r="Y3632" t="s">
        <v>226</v>
      </c>
      <c r="Z3632" t="s">
        <v>226</v>
      </c>
      <c r="AA3632" t="s">
        <v>226</v>
      </c>
      <c r="AB3632" t="s">
        <v>224</v>
      </c>
      <c r="AC3632" t="s">
        <v>224</v>
      </c>
      <c r="AD3632" t="s">
        <v>224</v>
      </c>
      <c r="AE3632" t="s">
        <v>224</v>
      </c>
      <c r="AF3632" t="s">
        <v>226</v>
      </c>
      <c r="AG3632" t="s">
        <v>226</v>
      </c>
      <c r="AH3632" t="s">
        <v>226</v>
      </c>
      <c r="AI3632" t="s">
        <v>226</v>
      </c>
      <c r="AJ3632" t="s">
        <v>226</v>
      </c>
      <c r="AK3632" t="s">
        <v>226</v>
      </c>
      <c r="AL3632" t="s">
        <v>225</v>
      </c>
      <c r="AM3632" t="s">
        <v>225</v>
      </c>
      <c r="AN3632" t="s">
        <v>225</v>
      </c>
      <c r="AO3632" t="s">
        <v>225</v>
      </c>
      <c r="AP3632" t="s">
        <v>225</v>
      </c>
      <c r="AQ3632" s="286" t="s">
        <v>394</v>
      </c>
      <c r="AR3632" s="305"/>
      <c r="AS3632" s="235"/>
      <c r="AU3632"/>
    </row>
    <row r="3633" spans="1:47" x14ac:dyDescent="0.3">
      <c r="A3633" s="285">
        <v>122790</v>
      </c>
      <c r="B3633" s="286" t="s">
        <v>539</v>
      </c>
      <c r="C3633" t="s">
        <v>995</v>
      </c>
      <c r="D3633" t="s">
        <v>995</v>
      </c>
      <c r="E3633" t="s">
        <v>995</v>
      </c>
      <c r="F3633" t="s">
        <v>995</v>
      </c>
      <c r="G3633" t="s">
        <v>995</v>
      </c>
      <c r="H3633" t="s">
        <v>995</v>
      </c>
      <c r="I3633" t="s">
        <v>995</v>
      </c>
      <c r="J3633" t="s">
        <v>995</v>
      </c>
      <c r="K3633" t="s">
        <v>995</v>
      </c>
      <c r="L3633" t="s">
        <v>995</v>
      </c>
      <c r="M3633" t="s">
        <v>995</v>
      </c>
      <c r="N3633" t="s">
        <v>995</v>
      </c>
      <c r="O3633" t="s">
        <v>995</v>
      </c>
      <c r="P3633" t="s">
        <v>995</v>
      </c>
      <c r="Q3633" t="s">
        <v>995</v>
      </c>
      <c r="R3633" t="s">
        <v>995</v>
      </c>
      <c r="S3633" t="s">
        <v>995</v>
      </c>
      <c r="T3633" t="s">
        <v>995</v>
      </c>
      <c r="U3633" t="s">
        <v>995</v>
      </c>
      <c r="V3633" t="s">
        <v>995</v>
      </c>
      <c r="W3633" t="s">
        <v>995</v>
      </c>
      <c r="X3633" t="s">
        <v>995</v>
      </c>
      <c r="Y3633" t="s">
        <v>995</v>
      </c>
      <c r="Z3633" t="s">
        <v>995</v>
      </c>
      <c r="AA3633" t="s">
        <v>995</v>
      </c>
      <c r="AB3633" t="s">
        <v>995</v>
      </c>
      <c r="AC3633" t="s">
        <v>995</v>
      </c>
      <c r="AD3633" t="s">
        <v>995</v>
      </c>
      <c r="AE3633" t="s">
        <v>995</v>
      </c>
      <c r="AF3633" t="s">
        <v>995</v>
      </c>
      <c r="AG3633" t="s">
        <v>995</v>
      </c>
      <c r="AH3633" t="s">
        <v>995</v>
      </c>
      <c r="AI3633" t="s">
        <v>995</v>
      </c>
      <c r="AJ3633" t="s">
        <v>995</v>
      </c>
      <c r="AK3633" t="s">
        <v>995</v>
      </c>
      <c r="AL3633" t="s">
        <v>995</v>
      </c>
      <c r="AM3633" t="s">
        <v>995</v>
      </c>
      <c r="AN3633" t="s">
        <v>995</v>
      </c>
      <c r="AO3633" t="s">
        <v>995</v>
      </c>
      <c r="AP3633" t="s">
        <v>995</v>
      </c>
      <c r="AQ3633" s="286" t="s">
        <v>855</v>
      </c>
    </row>
    <row r="3634" spans="1:47" ht="28.8" x14ac:dyDescent="0.3">
      <c r="A3634" s="285">
        <v>122792</v>
      </c>
      <c r="B3634" s="286" t="s">
        <v>541</v>
      </c>
      <c r="C3634" t="s">
        <v>226</v>
      </c>
      <c r="D3634" t="s">
        <v>224</v>
      </c>
      <c r="E3634" t="s">
        <v>226</v>
      </c>
      <c r="F3634" t="s">
        <v>225</v>
      </c>
      <c r="G3634" t="s">
        <v>226</v>
      </c>
      <c r="H3634" t="s">
        <v>226</v>
      </c>
      <c r="I3634" t="s">
        <v>225</v>
      </c>
      <c r="J3634" t="s">
        <v>226</v>
      </c>
      <c r="K3634" t="s">
        <v>226</v>
      </c>
      <c r="L3634" t="s">
        <v>226</v>
      </c>
      <c r="M3634" t="s">
        <v>226</v>
      </c>
      <c r="N3634" t="s">
        <v>226</v>
      </c>
      <c r="O3634" t="s">
        <v>226</v>
      </c>
      <c r="P3634" t="s">
        <v>226</v>
      </c>
      <c r="Q3634" t="s">
        <v>224</v>
      </c>
      <c r="R3634" t="s">
        <v>226</v>
      </c>
      <c r="S3634" t="s">
        <v>225</v>
      </c>
      <c r="T3634" t="s">
        <v>225</v>
      </c>
      <c r="U3634" t="s">
        <v>225</v>
      </c>
      <c r="V3634" t="s">
        <v>226</v>
      </c>
      <c r="W3634" t="s">
        <v>225</v>
      </c>
      <c r="X3634" t="s">
        <v>225</v>
      </c>
      <c r="Y3634" t="s">
        <v>225</v>
      </c>
      <c r="Z3634" t="s">
        <v>225</v>
      </c>
      <c r="AA3634" t="s">
        <v>225</v>
      </c>
      <c r="AB3634" t="s">
        <v>394</v>
      </c>
      <c r="AC3634" t="s">
        <v>394</v>
      </c>
      <c r="AD3634" t="s">
        <v>394</v>
      </c>
      <c r="AE3634" t="s">
        <v>394</v>
      </c>
      <c r="AF3634" t="s">
        <v>394</v>
      </c>
      <c r="AG3634" t="s">
        <v>394</v>
      </c>
      <c r="AH3634" t="s">
        <v>394</v>
      </c>
      <c r="AI3634" t="s">
        <v>394</v>
      </c>
      <c r="AJ3634" t="s">
        <v>394</v>
      </c>
      <c r="AK3634" t="s">
        <v>394</v>
      </c>
      <c r="AL3634" t="s">
        <v>394</v>
      </c>
      <c r="AM3634" t="s">
        <v>394</v>
      </c>
      <c r="AN3634" t="s">
        <v>394</v>
      </c>
      <c r="AO3634" t="s">
        <v>394</v>
      </c>
      <c r="AP3634" t="s">
        <v>394</v>
      </c>
      <c r="AQ3634" s="286" t="s">
        <v>394</v>
      </c>
      <c r="AR3634" s="305"/>
      <c r="AS3634" s="235"/>
      <c r="AU3634"/>
    </row>
    <row r="3635" spans="1:47" ht="28.8" x14ac:dyDescent="0.3">
      <c r="A3635" s="285">
        <v>122794</v>
      </c>
      <c r="B3635" s="286" t="s">
        <v>541</v>
      </c>
      <c r="C3635" t="s">
        <v>225</v>
      </c>
      <c r="D3635" t="s">
        <v>225</v>
      </c>
      <c r="E3635" t="s">
        <v>225</v>
      </c>
      <c r="F3635" t="s">
        <v>225</v>
      </c>
      <c r="G3635" t="s">
        <v>225</v>
      </c>
      <c r="H3635" t="s">
        <v>226</v>
      </c>
      <c r="I3635" t="s">
        <v>226</v>
      </c>
      <c r="J3635" t="s">
        <v>226</v>
      </c>
      <c r="K3635" t="s">
        <v>226</v>
      </c>
      <c r="L3635" t="s">
        <v>224</v>
      </c>
      <c r="M3635" t="s">
        <v>226</v>
      </c>
      <c r="N3635" t="s">
        <v>224</v>
      </c>
      <c r="O3635" t="s">
        <v>226</v>
      </c>
      <c r="P3635" t="s">
        <v>224</v>
      </c>
      <c r="Q3635" t="s">
        <v>226</v>
      </c>
      <c r="R3635" t="s">
        <v>226</v>
      </c>
      <c r="S3635" t="s">
        <v>226</v>
      </c>
      <c r="T3635" t="s">
        <v>226</v>
      </c>
      <c r="U3635" t="s">
        <v>226</v>
      </c>
      <c r="V3635" t="s">
        <v>226</v>
      </c>
      <c r="W3635" t="s">
        <v>225</v>
      </c>
      <c r="X3635" t="s">
        <v>225</v>
      </c>
      <c r="Y3635" t="s">
        <v>225</v>
      </c>
      <c r="Z3635" t="s">
        <v>225</v>
      </c>
      <c r="AA3635" t="s">
        <v>225</v>
      </c>
      <c r="AB3635" t="s">
        <v>394</v>
      </c>
      <c r="AC3635" t="s">
        <v>394</v>
      </c>
      <c r="AD3635" t="s">
        <v>394</v>
      </c>
      <c r="AE3635" t="s">
        <v>394</v>
      </c>
      <c r="AF3635" t="s">
        <v>394</v>
      </c>
      <c r="AG3635" t="s">
        <v>394</v>
      </c>
      <c r="AH3635" t="s">
        <v>394</v>
      </c>
      <c r="AI3635" t="s">
        <v>394</v>
      </c>
      <c r="AJ3635" t="s">
        <v>394</v>
      </c>
      <c r="AK3635" t="s">
        <v>394</v>
      </c>
      <c r="AL3635" t="s">
        <v>394</v>
      </c>
      <c r="AM3635" t="s">
        <v>394</v>
      </c>
      <c r="AN3635" t="s">
        <v>394</v>
      </c>
      <c r="AO3635" t="s">
        <v>394</v>
      </c>
      <c r="AP3635" t="s">
        <v>394</v>
      </c>
      <c r="AQ3635" s="286" t="s">
        <v>394</v>
      </c>
      <c r="AR3635" s="305"/>
      <c r="AS3635" s="235"/>
      <c r="AU3635"/>
    </row>
    <row r="3636" spans="1:47" ht="21.6" x14ac:dyDescent="0.3">
      <c r="A3636" s="285">
        <v>122795</v>
      </c>
      <c r="B3636" s="286" t="s">
        <v>61</v>
      </c>
      <c r="C3636" t="s">
        <v>226</v>
      </c>
      <c r="D3636" t="s">
        <v>226</v>
      </c>
      <c r="E3636" t="s">
        <v>224</v>
      </c>
      <c r="F3636" t="s">
        <v>226</v>
      </c>
      <c r="G3636" t="s">
        <v>226</v>
      </c>
      <c r="H3636" t="s">
        <v>226</v>
      </c>
      <c r="I3636" t="s">
        <v>226</v>
      </c>
      <c r="J3636" t="s">
        <v>226</v>
      </c>
      <c r="K3636" t="s">
        <v>226</v>
      </c>
      <c r="L3636" t="s">
        <v>226</v>
      </c>
      <c r="M3636" t="s">
        <v>226</v>
      </c>
      <c r="N3636" t="s">
        <v>226</v>
      </c>
      <c r="O3636" t="s">
        <v>224</v>
      </c>
      <c r="P3636" t="s">
        <v>226</v>
      </c>
      <c r="Q3636" t="s">
        <v>226</v>
      </c>
      <c r="R3636" t="s">
        <v>226</v>
      </c>
      <c r="S3636" t="s">
        <v>226</v>
      </c>
      <c r="T3636" t="s">
        <v>226</v>
      </c>
      <c r="U3636" t="s">
        <v>226</v>
      </c>
      <c r="V3636" t="s">
        <v>226</v>
      </c>
      <c r="W3636" t="s">
        <v>226</v>
      </c>
      <c r="X3636" t="s">
        <v>226</v>
      </c>
      <c r="Y3636" t="s">
        <v>226</v>
      </c>
      <c r="Z3636" t="s">
        <v>226</v>
      </c>
      <c r="AA3636" t="s">
        <v>226</v>
      </c>
      <c r="AB3636" t="s">
        <v>226</v>
      </c>
      <c r="AC3636" t="s">
        <v>226</v>
      </c>
      <c r="AD3636" t="s">
        <v>224</v>
      </c>
      <c r="AE3636" t="s">
        <v>226</v>
      </c>
      <c r="AF3636" t="s">
        <v>224</v>
      </c>
      <c r="AG3636" t="s">
        <v>226</v>
      </c>
      <c r="AH3636" t="s">
        <v>224</v>
      </c>
      <c r="AI3636" t="s">
        <v>226</v>
      </c>
      <c r="AJ3636" t="s">
        <v>226</v>
      </c>
      <c r="AK3636" t="s">
        <v>226</v>
      </c>
      <c r="AL3636" t="s">
        <v>226</v>
      </c>
      <c r="AM3636" t="s">
        <v>226</v>
      </c>
      <c r="AN3636" t="s">
        <v>226</v>
      </c>
      <c r="AO3636" t="s">
        <v>226</v>
      </c>
      <c r="AP3636" t="s">
        <v>226</v>
      </c>
      <c r="AQ3636" s="286" t="s">
        <v>394</v>
      </c>
      <c r="AR3636" s="305"/>
      <c r="AS3636" s="235"/>
      <c r="AU3636"/>
    </row>
    <row r="3637" spans="1:47" x14ac:dyDescent="0.3">
      <c r="A3637" s="285">
        <v>122797</v>
      </c>
      <c r="B3637" s="286" t="s">
        <v>539</v>
      </c>
      <c r="C3637" t="s">
        <v>995</v>
      </c>
      <c r="D3637" t="s">
        <v>995</v>
      </c>
      <c r="E3637" t="s">
        <v>995</v>
      </c>
      <c r="F3637" t="s">
        <v>995</v>
      </c>
      <c r="G3637" t="s">
        <v>995</v>
      </c>
      <c r="H3637" t="s">
        <v>995</v>
      </c>
      <c r="I3637" t="s">
        <v>995</v>
      </c>
      <c r="J3637" t="s">
        <v>995</v>
      </c>
      <c r="K3637" t="s">
        <v>995</v>
      </c>
      <c r="L3637" t="s">
        <v>995</v>
      </c>
      <c r="M3637" t="s">
        <v>995</v>
      </c>
      <c r="N3637" t="s">
        <v>995</v>
      </c>
      <c r="O3637" t="s">
        <v>995</v>
      </c>
      <c r="P3637" t="s">
        <v>995</v>
      </c>
      <c r="Q3637" t="s">
        <v>995</v>
      </c>
      <c r="R3637" t="s">
        <v>995</v>
      </c>
      <c r="S3637" t="s">
        <v>995</v>
      </c>
      <c r="T3637" t="s">
        <v>995</v>
      </c>
      <c r="U3637" t="s">
        <v>995</v>
      </c>
      <c r="V3637" t="s">
        <v>995</v>
      </c>
      <c r="W3637" t="s">
        <v>995</v>
      </c>
      <c r="X3637" t="s">
        <v>995</v>
      </c>
      <c r="Y3637" t="s">
        <v>995</v>
      </c>
      <c r="Z3637" t="s">
        <v>995</v>
      </c>
      <c r="AA3637" t="s">
        <v>995</v>
      </c>
      <c r="AB3637" t="s">
        <v>995</v>
      </c>
      <c r="AC3637" t="s">
        <v>995</v>
      </c>
      <c r="AD3637" t="s">
        <v>995</v>
      </c>
      <c r="AE3637" t="s">
        <v>995</v>
      </c>
      <c r="AF3637" t="s">
        <v>995</v>
      </c>
      <c r="AG3637" t="s">
        <v>995</v>
      </c>
      <c r="AH3637" t="s">
        <v>995</v>
      </c>
      <c r="AI3637" t="s">
        <v>995</v>
      </c>
      <c r="AJ3637" t="s">
        <v>995</v>
      </c>
      <c r="AK3637" t="s">
        <v>995</v>
      </c>
      <c r="AL3637" t="s">
        <v>995</v>
      </c>
      <c r="AM3637" t="s">
        <v>995</v>
      </c>
      <c r="AN3637" t="s">
        <v>995</v>
      </c>
      <c r="AO3637" t="s">
        <v>995</v>
      </c>
      <c r="AP3637" t="s">
        <v>995</v>
      </c>
      <c r="AQ3637" s="286" t="s">
        <v>855</v>
      </c>
    </row>
    <row r="3638" spans="1:47" x14ac:dyDescent="0.3">
      <c r="A3638" s="285">
        <v>122798</v>
      </c>
      <c r="B3638" s="286" t="s">
        <v>540</v>
      </c>
      <c r="C3638" t="s">
        <v>995</v>
      </c>
      <c r="D3638" t="s">
        <v>995</v>
      </c>
      <c r="E3638" t="s">
        <v>995</v>
      </c>
      <c r="F3638" t="s">
        <v>995</v>
      </c>
      <c r="G3638" t="s">
        <v>995</v>
      </c>
      <c r="H3638" t="s">
        <v>995</v>
      </c>
      <c r="I3638" t="s">
        <v>995</v>
      </c>
      <c r="J3638" t="s">
        <v>995</v>
      </c>
      <c r="K3638" t="s">
        <v>995</v>
      </c>
      <c r="L3638" t="s">
        <v>995</v>
      </c>
      <c r="M3638" t="s">
        <v>995</v>
      </c>
      <c r="N3638" t="s">
        <v>995</v>
      </c>
      <c r="O3638" t="s">
        <v>995</v>
      </c>
      <c r="P3638" t="s">
        <v>995</v>
      </c>
      <c r="Q3638" t="s">
        <v>995</v>
      </c>
      <c r="R3638" t="s">
        <v>995</v>
      </c>
      <c r="S3638" t="s">
        <v>995</v>
      </c>
      <c r="T3638" t="s">
        <v>995</v>
      </c>
      <c r="U3638" t="s">
        <v>995</v>
      </c>
      <c r="V3638" t="s">
        <v>995</v>
      </c>
      <c r="W3638" t="s">
        <v>995</v>
      </c>
      <c r="X3638" t="s">
        <v>995</v>
      </c>
      <c r="Y3638" t="s">
        <v>995</v>
      </c>
      <c r="Z3638" t="s">
        <v>995</v>
      </c>
      <c r="AA3638" t="s">
        <v>995</v>
      </c>
      <c r="AB3638" t="s">
        <v>995</v>
      </c>
      <c r="AC3638" t="s">
        <v>995</v>
      </c>
      <c r="AD3638" t="s">
        <v>995</v>
      </c>
      <c r="AE3638" t="s">
        <v>995</v>
      </c>
      <c r="AF3638" t="s">
        <v>995</v>
      </c>
      <c r="AG3638" t="s">
        <v>995</v>
      </c>
      <c r="AH3638" t="s">
        <v>995</v>
      </c>
      <c r="AI3638" t="s">
        <v>995</v>
      </c>
      <c r="AJ3638" t="s">
        <v>995</v>
      </c>
      <c r="AK3638" t="s">
        <v>995</v>
      </c>
      <c r="AL3638" t="s">
        <v>995</v>
      </c>
      <c r="AM3638" t="s">
        <v>995</v>
      </c>
      <c r="AN3638" t="s">
        <v>995</v>
      </c>
      <c r="AO3638" t="s">
        <v>995</v>
      </c>
      <c r="AP3638" t="s">
        <v>995</v>
      </c>
      <c r="AQ3638" s="286" t="s">
        <v>855</v>
      </c>
    </row>
    <row r="3639" spans="1:47" ht="21.6" x14ac:dyDescent="0.3">
      <c r="A3639" s="285">
        <v>122800</v>
      </c>
      <c r="B3639" s="286" t="s">
        <v>538</v>
      </c>
      <c r="C3639" t="s">
        <v>226</v>
      </c>
      <c r="D3639" t="s">
        <v>226</v>
      </c>
      <c r="E3639" t="s">
        <v>224</v>
      </c>
      <c r="F3639" t="s">
        <v>226</v>
      </c>
      <c r="G3639" t="s">
        <v>226</v>
      </c>
      <c r="H3639" t="s">
        <v>226</v>
      </c>
      <c r="I3639" t="s">
        <v>226</v>
      </c>
      <c r="J3639" t="s">
        <v>226</v>
      </c>
      <c r="K3639" t="s">
        <v>225</v>
      </c>
      <c r="L3639" t="s">
        <v>226</v>
      </c>
      <c r="M3639" t="s">
        <v>225</v>
      </c>
      <c r="N3639" t="s">
        <v>226</v>
      </c>
      <c r="O3639" t="s">
        <v>226</v>
      </c>
      <c r="P3639" t="s">
        <v>226</v>
      </c>
      <c r="Q3639" t="s">
        <v>226</v>
      </c>
      <c r="R3639" t="s">
        <v>224</v>
      </c>
      <c r="S3639" t="s">
        <v>226</v>
      </c>
      <c r="T3639" t="s">
        <v>226</v>
      </c>
      <c r="U3639" t="s">
        <v>224</v>
      </c>
      <c r="V3639" t="s">
        <v>224</v>
      </c>
      <c r="W3639" t="s">
        <v>225</v>
      </c>
      <c r="X3639" t="s">
        <v>225</v>
      </c>
      <c r="Y3639" t="s">
        <v>225</v>
      </c>
      <c r="Z3639" t="s">
        <v>226</v>
      </c>
      <c r="AA3639" t="s">
        <v>226</v>
      </c>
      <c r="AB3639" t="s">
        <v>394</v>
      </c>
      <c r="AC3639" t="s">
        <v>394</v>
      </c>
      <c r="AD3639" t="s">
        <v>394</v>
      </c>
      <c r="AE3639" t="s">
        <v>394</v>
      </c>
      <c r="AF3639" t="s">
        <v>394</v>
      </c>
      <c r="AG3639" t="s">
        <v>394</v>
      </c>
      <c r="AH3639" t="s">
        <v>394</v>
      </c>
      <c r="AI3639" t="s">
        <v>394</v>
      </c>
      <c r="AJ3639" t="s">
        <v>394</v>
      </c>
      <c r="AK3639" t="s">
        <v>394</v>
      </c>
      <c r="AL3639" t="s">
        <v>394</v>
      </c>
      <c r="AM3639" t="s">
        <v>394</v>
      </c>
      <c r="AN3639" t="s">
        <v>394</v>
      </c>
      <c r="AO3639" t="s">
        <v>394</v>
      </c>
      <c r="AP3639" t="s">
        <v>394</v>
      </c>
      <c r="AQ3639" s="286" t="s">
        <v>394</v>
      </c>
      <c r="AR3639" s="305"/>
      <c r="AS3639" s="235"/>
      <c r="AU3639"/>
    </row>
    <row r="3640" spans="1:47" ht="21.6" x14ac:dyDescent="0.3">
      <c r="A3640" s="285">
        <v>122801</v>
      </c>
      <c r="B3640" s="286" t="s">
        <v>8485</v>
      </c>
      <c r="C3640" t="s">
        <v>226</v>
      </c>
      <c r="D3640" t="s">
        <v>226</v>
      </c>
      <c r="E3640" t="s">
        <v>224</v>
      </c>
      <c r="F3640" t="s">
        <v>226</v>
      </c>
      <c r="G3640" t="s">
        <v>224</v>
      </c>
      <c r="H3640" t="s">
        <v>226</v>
      </c>
      <c r="I3640" t="s">
        <v>225</v>
      </c>
      <c r="J3640" t="s">
        <v>226</v>
      </c>
      <c r="K3640" t="s">
        <v>226</v>
      </c>
      <c r="L3640" t="s">
        <v>226</v>
      </c>
      <c r="M3640" t="s">
        <v>226</v>
      </c>
      <c r="N3640" t="s">
        <v>224</v>
      </c>
      <c r="O3640" t="s">
        <v>226</v>
      </c>
      <c r="P3640" t="s">
        <v>226</v>
      </c>
      <c r="Q3640" t="s">
        <v>226</v>
      </c>
      <c r="R3640" t="s">
        <v>225</v>
      </c>
      <c r="S3640" t="s">
        <v>226</v>
      </c>
      <c r="T3640" t="s">
        <v>224</v>
      </c>
      <c r="U3640" t="s">
        <v>226</v>
      </c>
      <c r="V3640" t="s">
        <v>226</v>
      </c>
      <c r="W3640" t="s">
        <v>226</v>
      </c>
      <c r="X3640" t="s">
        <v>226</v>
      </c>
      <c r="Y3640" t="s">
        <v>226</v>
      </c>
      <c r="Z3640" t="s">
        <v>226</v>
      </c>
      <c r="AA3640" t="s">
        <v>226</v>
      </c>
      <c r="AB3640" t="s">
        <v>226</v>
      </c>
      <c r="AC3640" t="s">
        <v>226</v>
      </c>
      <c r="AD3640" t="s">
        <v>224</v>
      </c>
      <c r="AE3640" t="s">
        <v>226</v>
      </c>
      <c r="AF3640" t="s">
        <v>224</v>
      </c>
      <c r="AG3640" t="s">
        <v>226</v>
      </c>
      <c r="AH3640" t="s">
        <v>226</v>
      </c>
      <c r="AI3640" t="s">
        <v>226</v>
      </c>
      <c r="AJ3640" t="s">
        <v>226</v>
      </c>
      <c r="AK3640" t="s">
        <v>226</v>
      </c>
      <c r="AL3640" t="s">
        <v>225</v>
      </c>
      <c r="AM3640" t="s">
        <v>225</v>
      </c>
      <c r="AN3640" t="s">
        <v>225</v>
      </c>
      <c r="AO3640" t="s">
        <v>225</v>
      </c>
      <c r="AP3640" t="s">
        <v>225</v>
      </c>
      <c r="AQ3640" s="286" t="s">
        <v>394</v>
      </c>
      <c r="AR3640" s="305"/>
      <c r="AS3640" s="235"/>
      <c r="AU3640"/>
    </row>
    <row r="3641" spans="1:47" ht="28.8" x14ac:dyDescent="0.3">
      <c r="A3641" s="285">
        <v>122802</v>
      </c>
      <c r="B3641" s="286" t="s">
        <v>67</v>
      </c>
      <c r="C3641" t="s">
        <v>226</v>
      </c>
      <c r="D3641" t="s">
        <v>226</v>
      </c>
      <c r="E3641" t="s">
        <v>224</v>
      </c>
      <c r="F3641" t="s">
        <v>226</v>
      </c>
      <c r="G3641" t="s">
        <v>226</v>
      </c>
      <c r="H3641" t="s">
        <v>226</v>
      </c>
      <c r="I3641" t="s">
        <v>226</v>
      </c>
      <c r="J3641" t="s">
        <v>226</v>
      </c>
      <c r="K3641" t="s">
        <v>226</v>
      </c>
      <c r="L3641" t="s">
        <v>226</v>
      </c>
      <c r="M3641" t="s">
        <v>226</v>
      </c>
      <c r="N3641" t="s">
        <v>224</v>
      </c>
      <c r="O3641" t="s">
        <v>226</v>
      </c>
      <c r="P3641" t="s">
        <v>224</v>
      </c>
      <c r="Q3641" t="s">
        <v>226</v>
      </c>
      <c r="R3641" t="s">
        <v>226</v>
      </c>
      <c r="S3641" t="s">
        <v>226</v>
      </c>
      <c r="T3641" t="s">
        <v>224</v>
      </c>
      <c r="U3641" t="s">
        <v>226</v>
      </c>
      <c r="V3641" t="s">
        <v>226</v>
      </c>
      <c r="W3641" t="s">
        <v>226</v>
      </c>
      <c r="X3641" t="s">
        <v>226</v>
      </c>
      <c r="Y3641" t="s">
        <v>226</v>
      </c>
      <c r="Z3641" t="s">
        <v>226</v>
      </c>
      <c r="AA3641" t="s">
        <v>226</v>
      </c>
      <c r="AB3641" t="s">
        <v>226</v>
      </c>
      <c r="AC3641" t="s">
        <v>226</v>
      </c>
      <c r="AD3641" t="s">
        <v>226</v>
      </c>
      <c r="AE3641" t="s">
        <v>226</v>
      </c>
      <c r="AF3641" t="s">
        <v>224</v>
      </c>
      <c r="AG3641" t="s">
        <v>225</v>
      </c>
      <c r="AH3641" t="s">
        <v>225</v>
      </c>
      <c r="AI3641" t="s">
        <v>225</v>
      </c>
      <c r="AJ3641" t="s">
        <v>225</v>
      </c>
      <c r="AK3641" t="s">
        <v>225</v>
      </c>
      <c r="AL3641" t="s">
        <v>394</v>
      </c>
      <c r="AM3641" t="s">
        <v>394</v>
      </c>
      <c r="AN3641" t="s">
        <v>394</v>
      </c>
      <c r="AO3641" t="s">
        <v>394</v>
      </c>
      <c r="AP3641" t="s">
        <v>394</v>
      </c>
      <c r="AQ3641" s="286" t="s">
        <v>394</v>
      </c>
      <c r="AR3641" s="305"/>
      <c r="AS3641" s="235"/>
      <c r="AU3641"/>
    </row>
    <row r="3642" spans="1:47" x14ac:dyDescent="0.3">
      <c r="A3642" s="285">
        <v>122803</v>
      </c>
      <c r="B3642" s="286" t="s">
        <v>539</v>
      </c>
      <c r="C3642" t="s">
        <v>995</v>
      </c>
      <c r="D3642" t="s">
        <v>995</v>
      </c>
      <c r="E3642" t="s">
        <v>995</v>
      </c>
      <c r="F3642" t="s">
        <v>995</v>
      </c>
      <c r="G3642" t="s">
        <v>995</v>
      </c>
      <c r="H3642" t="s">
        <v>995</v>
      </c>
      <c r="I3642" t="s">
        <v>995</v>
      </c>
      <c r="J3642" t="s">
        <v>995</v>
      </c>
      <c r="K3642" t="s">
        <v>995</v>
      </c>
      <c r="L3642" t="s">
        <v>995</v>
      </c>
      <c r="M3642" t="s">
        <v>995</v>
      </c>
      <c r="N3642" t="s">
        <v>995</v>
      </c>
      <c r="O3642" t="s">
        <v>995</v>
      </c>
      <c r="P3642" t="s">
        <v>995</v>
      </c>
      <c r="Q3642" t="s">
        <v>995</v>
      </c>
      <c r="R3642" t="s">
        <v>995</v>
      </c>
      <c r="S3642" t="s">
        <v>995</v>
      </c>
      <c r="T3642" t="s">
        <v>995</v>
      </c>
      <c r="U3642" t="s">
        <v>995</v>
      </c>
      <c r="V3642" t="s">
        <v>995</v>
      </c>
      <c r="W3642" t="s">
        <v>995</v>
      </c>
      <c r="X3642" t="s">
        <v>995</v>
      </c>
      <c r="Y3642" t="s">
        <v>995</v>
      </c>
      <c r="Z3642" t="s">
        <v>995</v>
      </c>
      <c r="AA3642" t="s">
        <v>995</v>
      </c>
      <c r="AB3642" t="s">
        <v>995</v>
      </c>
      <c r="AC3642" t="s">
        <v>995</v>
      </c>
      <c r="AD3642" t="s">
        <v>995</v>
      </c>
      <c r="AE3642" t="s">
        <v>995</v>
      </c>
      <c r="AF3642" t="s">
        <v>995</v>
      </c>
      <c r="AG3642" t="s">
        <v>995</v>
      </c>
      <c r="AH3642" t="s">
        <v>995</v>
      </c>
      <c r="AI3642" t="s">
        <v>995</v>
      </c>
      <c r="AJ3642" t="s">
        <v>995</v>
      </c>
      <c r="AK3642" t="s">
        <v>995</v>
      </c>
      <c r="AL3642" t="s">
        <v>995</v>
      </c>
      <c r="AM3642" t="s">
        <v>995</v>
      </c>
      <c r="AN3642" t="s">
        <v>995</v>
      </c>
      <c r="AO3642" t="s">
        <v>995</v>
      </c>
      <c r="AP3642" t="s">
        <v>995</v>
      </c>
      <c r="AQ3642" s="286" t="s">
        <v>855</v>
      </c>
    </row>
    <row r="3643" spans="1:47" ht="21.6" x14ac:dyDescent="0.3">
      <c r="A3643" s="285">
        <v>122804</v>
      </c>
      <c r="B3643" s="286" t="s">
        <v>61</v>
      </c>
      <c r="C3643" t="s">
        <v>226</v>
      </c>
      <c r="D3643" t="s">
        <v>226</v>
      </c>
      <c r="E3643" t="s">
        <v>226</v>
      </c>
      <c r="F3643" t="s">
        <v>226</v>
      </c>
      <c r="G3643" t="s">
        <v>226</v>
      </c>
      <c r="H3643" t="s">
        <v>226</v>
      </c>
      <c r="I3643" t="s">
        <v>225</v>
      </c>
      <c r="J3643" t="s">
        <v>224</v>
      </c>
      <c r="K3643" t="s">
        <v>226</v>
      </c>
      <c r="L3643" t="s">
        <v>226</v>
      </c>
      <c r="M3643" t="s">
        <v>226</v>
      </c>
      <c r="N3643" t="s">
        <v>225</v>
      </c>
      <c r="O3643" t="s">
        <v>226</v>
      </c>
      <c r="P3643" t="s">
        <v>224</v>
      </c>
      <c r="Q3643" t="s">
        <v>226</v>
      </c>
      <c r="R3643" t="s">
        <v>226</v>
      </c>
      <c r="S3643" t="s">
        <v>226</v>
      </c>
      <c r="T3643" t="s">
        <v>224</v>
      </c>
      <c r="U3643" t="s">
        <v>226</v>
      </c>
      <c r="V3643" t="s">
        <v>226</v>
      </c>
      <c r="W3643" t="s">
        <v>226</v>
      </c>
      <c r="X3643" t="s">
        <v>226</v>
      </c>
      <c r="Y3643" t="s">
        <v>226</v>
      </c>
      <c r="Z3643" t="s">
        <v>226</v>
      </c>
      <c r="AA3643" t="s">
        <v>224</v>
      </c>
      <c r="AB3643" t="s">
        <v>226</v>
      </c>
      <c r="AC3643" t="s">
        <v>226</v>
      </c>
      <c r="AD3643" t="s">
        <v>226</v>
      </c>
      <c r="AE3643" t="s">
        <v>224</v>
      </c>
      <c r="AF3643" t="s">
        <v>224</v>
      </c>
      <c r="AG3643" t="s">
        <v>225</v>
      </c>
      <c r="AH3643" t="s">
        <v>225</v>
      </c>
      <c r="AI3643" t="s">
        <v>226</v>
      </c>
      <c r="AJ3643" t="s">
        <v>226</v>
      </c>
      <c r="AK3643" t="s">
        <v>226</v>
      </c>
      <c r="AL3643" t="s">
        <v>225</v>
      </c>
      <c r="AM3643" t="s">
        <v>225</v>
      </c>
      <c r="AN3643" t="s">
        <v>225</v>
      </c>
      <c r="AO3643" t="s">
        <v>225</v>
      </c>
      <c r="AP3643" t="s">
        <v>225</v>
      </c>
      <c r="AQ3643" s="286" t="s">
        <v>394</v>
      </c>
      <c r="AR3643" s="305"/>
      <c r="AS3643" s="235"/>
      <c r="AU3643"/>
    </row>
    <row r="3644" spans="1:47" ht="21.6" x14ac:dyDescent="0.3">
      <c r="A3644" s="285">
        <v>122805</v>
      </c>
      <c r="B3644" s="286" t="s">
        <v>8485</v>
      </c>
      <c r="C3644" t="s">
        <v>226</v>
      </c>
      <c r="D3644" t="s">
        <v>226</v>
      </c>
      <c r="E3644" t="s">
        <v>224</v>
      </c>
      <c r="F3644" t="s">
        <v>224</v>
      </c>
      <c r="G3644" t="s">
        <v>224</v>
      </c>
      <c r="H3644" t="s">
        <v>226</v>
      </c>
      <c r="I3644" t="s">
        <v>224</v>
      </c>
      <c r="J3644" t="s">
        <v>226</v>
      </c>
      <c r="K3644" t="s">
        <v>226</v>
      </c>
      <c r="L3644" t="s">
        <v>226</v>
      </c>
      <c r="M3644" t="s">
        <v>226</v>
      </c>
      <c r="N3644" t="s">
        <v>224</v>
      </c>
      <c r="O3644" t="s">
        <v>224</v>
      </c>
      <c r="P3644" t="s">
        <v>226</v>
      </c>
      <c r="Q3644" t="s">
        <v>224</v>
      </c>
      <c r="R3644" t="s">
        <v>226</v>
      </c>
      <c r="S3644" t="s">
        <v>226</v>
      </c>
      <c r="T3644" t="s">
        <v>226</v>
      </c>
      <c r="U3644" t="s">
        <v>225</v>
      </c>
      <c r="V3644" t="s">
        <v>226</v>
      </c>
      <c r="W3644" t="s">
        <v>226</v>
      </c>
      <c r="X3644" t="s">
        <v>224</v>
      </c>
      <c r="Y3644" t="s">
        <v>224</v>
      </c>
      <c r="Z3644" t="s">
        <v>224</v>
      </c>
      <c r="AA3644" t="s">
        <v>224</v>
      </c>
      <c r="AB3644" t="s">
        <v>226</v>
      </c>
      <c r="AC3644" t="s">
        <v>226</v>
      </c>
      <c r="AD3644" t="s">
        <v>224</v>
      </c>
      <c r="AE3644" t="s">
        <v>226</v>
      </c>
      <c r="AF3644" t="s">
        <v>224</v>
      </c>
      <c r="AG3644" t="s">
        <v>226</v>
      </c>
      <c r="AH3644" t="s">
        <v>226</v>
      </c>
      <c r="AI3644" t="s">
        <v>226</v>
      </c>
      <c r="AJ3644" t="s">
        <v>226</v>
      </c>
      <c r="AK3644" t="s">
        <v>226</v>
      </c>
      <c r="AL3644" t="s">
        <v>225</v>
      </c>
      <c r="AM3644" t="s">
        <v>225</v>
      </c>
      <c r="AN3644" t="s">
        <v>225</v>
      </c>
      <c r="AO3644" t="s">
        <v>225</v>
      </c>
      <c r="AP3644" t="s">
        <v>225</v>
      </c>
      <c r="AQ3644" s="286" t="s">
        <v>394</v>
      </c>
      <c r="AR3644" s="305"/>
      <c r="AS3644" s="235"/>
      <c r="AU3644"/>
    </row>
    <row r="3645" spans="1:47" ht="21.6" x14ac:dyDescent="0.3">
      <c r="A3645" s="285">
        <v>122806</v>
      </c>
      <c r="B3645" s="286" t="s">
        <v>61</v>
      </c>
      <c r="C3645" t="s">
        <v>226</v>
      </c>
      <c r="D3645" t="s">
        <v>224</v>
      </c>
      <c r="E3645" t="s">
        <v>224</v>
      </c>
      <c r="F3645" t="s">
        <v>226</v>
      </c>
      <c r="G3645" t="s">
        <v>226</v>
      </c>
      <c r="H3645" t="s">
        <v>226</v>
      </c>
      <c r="I3645" t="s">
        <v>226</v>
      </c>
      <c r="J3645" t="s">
        <v>226</v>
      </c>
      <c r="K3645" t="s">
        <v>224</v>
      </c>
      <c r="L3645" t="s">
        <v>226</v>
      </c>
      <c r="M3645" t="s">
        <v>226</v>
      </c>
      <c r="N3645" t="s">
        <v>226</v>
      </c>
      <c r="O3645" t="s">
        <v>224</v>
      </c>
      <c r="P3645" t="s">
        <v>226</v>
      </c>
      <c r="Q3645" t="s">
        <v>226</v>
      </c>
      <c r="R3645" t="s">
        <v>226</v>
      </c>
      <c r="S3645" t="s">
        <v>226</v>
      </c>
      <c r="T3645" t="s">
        <v>225</v>
      </c>
      <c r="U3645" t="s">
        <v>226</v>
      </c>
      <c r="V3645" t="s">
        <v>226</v>
      </c>
      <c r="W3645" t="s">
        <v>226</v>
      </c>
      <c r="X3645" t="s">
        <v>226</v>
      </c>
      <c r="Y3645" t="s">
        <v>226</v>
      </c>
      <c r="Z3645" t="s">
        <v>226</v>
      </c>
      <c r="AA3645" t="s">
        <v>224</v>
      </c>
      <c r="AB3645" t="s">
        <v>226</v>
      </c>
      <c r="AC3645" t="s">
        <v>226</v>
      </c>
      <c r="AD3645" t="s">
        <v>226</v>
      </c>
      <c r="AE3645" t="s">
        <v>224</v>
      </c>
      <c r="AF3645" t="s">
        <v>224</v>
      </c>
      <c r="AG3645" t="s">
        <v>226</v>
      </c>
      <c r="AH3645" t="s">
        <v>226</v>
      </c>
      <c r="AI3645" t="s">
        <v>224</v>
      </c>
      <c r="AJ3645" t="s">
        <v>226</v>
      </c>
      <c r="AK3645" t="s">
        <v>226</v>
      </c>
      <c r="AL3645" t="s">
        <v>225</v>
      </c>
      <c r="AM3645" t="s">
        <v>225</v>
      </c>
      <c r="AN3645" t="s">
        <v>226</v>
      </c>
      <c r="AO3645" t="s">
        <v>225</v>
      </c>
      <c r="AP3645" t="s">
        <v>225</v>
      </c>
      <c r="AQ3645" s="286" t="s">
        <v>394</v>
      </c>
      <c r="AR3645" s="305"/>
      <c r="AS3645" s="235"/>
      <c r="AU3645"/>
    </row>
    <row r="3646" spans="1:47" ht="21.6" x14ac:dyDescent="0.3">
      <c r="A3646" s="285">
        <v>122807</v>
      </c>
      <c r="B3646" s="286" t="s">
        <v>538</v>
      </c>
      <c r="C3646" t="s">
        <v>226</v>
      </c>
      <c r="D3646" t="s">
        <v>226</v>
      </c>
      <c r="E3646" t="s">
        <v>224</v>
      </c>
      <c r="F3646" t="s">
        <v>226</v>
      </c>
      <c r="G3646" t="s">
        <v>226</v>
      </c>
      <c r="H3646" t="s">
        <v>226</v>
      </c>
      <c r="I3646" t="s">
        <v>226</v>
      </c>
      <c r="J3646" t="s">
        <v>226</v>
      </c>
      <c r="K3646" t="s">
        <v>226</v>
      </c>
      <c r="L3646" t="s">
        <v>226</v>
      </c>
      <c r="M3646" t="s">
        <v>226</v>
      </c>
      <c r="N3646" t="s">
        <v>225</v>
      </c>
      <c r="O3646" t="s">
        <v>226</v>
      </c>
      <c r="P3646" t="s">
        <v>224</v>
      </c>
      <c r="Q3646" t="s">
        <v>226</v>
      </c>
      <c r="R3646" t="s">
        <v>226</v>
      </c>
      <c r="S3646" t="s">
        <v>225</v>
      </c>
      <c r="T3646" t="s">
        <v>224</v>
      </c>
      <c r="U3646" t="s">
        <v>224</v>
      </c>
      <c r="V3646" t="s">
        <v>226</v>
      </c>
      <c r="W3646" t="s">
        <v>226</v>
      </c>
      <c r="X3646" t="s">
        <v>225</v>
      </c>
      <c r="Y3646" t="s">
        <v>226</v>
      </c>
      <c r="Z3646" t="s">
        <v>226</v>
      </c>
      <c r="AA3646" t="s">
        <v>226</v>
      </c>
      <c r="AB3646" t="s">
        <v>226</v>
      </c>
      <c r="AC3646" t="s">
        <v>225</v>
      </c>
      <c r="AD3646" t="s">
        <v>225</v>
      </c>
      <c r="AE3646" t="s">
        <v>226</v>
      </c>
      <c r="AF3646" t="s">
        <v>226</v>
      </c>
      <c r="AG3646" t="s">
        <v>394</v>
      </c>
      <c r="AH3646" t="s">
        <v>394</v>
      </c>
      <c r="AI3646" t="s">
        <v>394</v>
      </c>
      <c r="AJ3646" t="s">
        <v>394</v>
      </c>
      <c r="AK3646" t="s">
        <v>394</v>
      </c>
      <c r="AL3646" t="s">
        <v>394</v>
      </c>
      <c r="AM3646" t="s">
        <v>394</v>
      </c>
      <c r="AN3646" t="s">
        <v>394</v>
      </c>
      <c r="AO3646" t="s">
        <v>394</v>
      </c>
      <c r="AP3646" t="s">
        <v>394</v>
      </c>
      <c r="AQ3646" s="286" t="s">
        <v>394</v>
      </c>
      <c r="AR3646" s="305"/>
      <c r="AS3646" s="235"/>
      <c r="AU3646"/>
    </row>
    <row r="3647" spans="1:47" x14ac:dyDescent="0.3">
      <c r="A3647" s="285">
        <v>122808</v>
      </c>
      <c r="B3647" s="286" t="s">
        <v>539</v>
      </c>
      <c r="C3647" t="s">
        <v>995</v>
      </c>
      <c r="D3647" t="s">
        <v>995</v>
      </c>
      <c r="E3647" t="s">
        <v>995</v>
      </c>
      <c r="F3647" t="s">
        <v>995</v>
      </c>
      <c r="G3647" t="s">
        <v>995</v>
      </c>
      <c r="H3647" t="s">
        <v>995</v>
      </c>
      <c r="I3647" t="s">
        <v>995</v>
      </c>
      <c r="J3647" t="s">
        <v>995</v>
      </c>
      <c r="K3647" t="s">
        <v>995</v>
      </c>
      <c r="L3647" t="s">
        <v>995</v>
      </c>
      <c r="M3647" t="s">
        <v>995</v>
      </c>
      <c r="N3647" t="s">
        <v>995</v>
      </c>
      <c r="O3647" t="s">
        <v>995</v>
      </c>
      <c r="P3647" t="s">
        <v>995</v>
      </c>
      <c r="Q3647" t="s">
        <v>995</v>
      </c>
      <c r="R3647" t="s">
        <v>995</v>
      </c>
      <c r="S3647" t="s">
        <v>995</v>
      </c>
      <c r="T3647" t="s">
        <v>995</v>
      </c>
      <c r="U3647" t="s">
        <v>995</v>
      </c>
      <c r="V3647" t="s">
        <v>995</v>
      </c>
      <c r="W3647" t="s">
        <v>995</v>
      </c>
      <c r="X3647" t="s">
        <v>995</v>
      </c>
      <c r="Y3647" t="s">
        <v>995</v>
      </c>
      <c r="Z3647" t="s">
        <v>995</v>
      </c>
      <c r="AA3647" t="s">
        <v>995</v>
      </c>
      <c r="AB3647" t="s">
        <v>995</v>
      </c>
      <c r="AC3647" t="s">
        <v>995</v>
      </c>
      <c r="AD3647" t="s">
        <v>995</v>
      </c>
      <c r="AE3647" t="s">
        <v>995</v>
      </c>
      <c r="AF3647" t="s">
        <v>995</v>
      </c>
      <c r="AG3647" t="s">
        <v>995</v>
      </c>
      <c r="AH3647" t="s">
        <v>995</v>
      </c>
      <c r="AI3647" t="s">
        <v>995</v>
      </c>
      <c r="AJ3647" t="s">
        <v>995</v>
      </c>
      <c r="AK3647" t="s">
        <v>995</v>
      </c>
      <c r="AL3647" t="s">
        <v>995</v>
      </c>
      <c r="AM3647" t="s">
        <v>995</v>
      </c>
      <c r="AN3647" t="s">
        <v>995</v>
      </c>
      <c r="AO3647" t="s">
        <v>995</v>
      </c>
      <c r="AP3647" t="s">
        <v>995</v>
      </c>
      <c r="AQ3647" s="286" t="s">
        <v>855</v>
      </c>
    </row>
    <row r="3648" spans="1:47" x14ac:dyDescent="0.3">
      <c r="A3648" s="285">
        <v>122809</v>
      </c>
      <c r="B3648" s="286" t="s">
        <v>539</v>
      </c>
      <c r="C3648" t="s">
        <v>995</v>
      </c>
      <c r="D3648" t="s">
        <v>995</v>
      </c>
      <c r="E3648" t="s">
        <v>995</v>
      </c>
      <c r="F3648" t="s">
        <v>995</v>
      </c>
      <c r="G3648" t="s">
        <v>995</v>
      </c>
      <c r="H3648" t="s">
        <v>995</v>
      </c>
      <c r="I3648" t="s">
        <v>995</v>
      </c>
      <c r="J3648" t="s">
        <v>995</v>
      </c>
      <c r="K3648" t="s">
        <v>995</v>
      </c>
      <c r="L3648" t="s">
        <v>995</v>
      </c>
      <c r="M3648" t="s">
        <v>995</v>
      </c>
      <c r="N3648" t="s">
        <v>995</v>
      </c>
      <c r="O3648" t="s">
        <v>995</v>
      </c>
      <c r="P3648" t="s">
        <v>995</v>
      </c>
      <c r="Q3648" t="s">
        <v>995</v>
      </c>
      <c r="R3648" t="s">
        <v>995</v>
      </c>
      <c r="S3648" t="s">
        <v>995</v>
      </c>
      <c r="T3648" t="s">
        <v>995</v>
      </c>
      <c r="U3648" t="s">
        <v>995</v>
      </c>
      <c r="V3648" t="s">
        <v>995</v>
      </c>
      <c r="W3648" t="s">
        <v>995</v>
      </c>
      <c r="X3648" t="s">
        <v>995</v>
      </c>
      <c r="Y3648" t="s">
        <v>995</v>
      </c>
      <c r="Z3648" t="s">
        <v>995</v>
      </c>
      <c r="AA3648" t="s">
        <v>995</v>
      </c>
      <c r="AB3648" t="s">
        <v>995</v>
      </c>
      <c r="AC3648" t="s">
        <v>995</v>
      </c>
      <c r="AD3648" t="s">
        <v>995</v>
      </c>
      <c r="AE3648" t="s">
        <v>995</v>
      </c>
      <c r="AF3648" t="s">
        <v>995</v>
      </c>
      <c r="AG3648" t="s">
        <v>995</v>
      </c>
      <c r="AH3648" t="s">
        <v>995</v>
      </c>
      <c r="AI3648" t="s">
        <v>995</v>
      </c>
      <c r="AJ3648" t="s">
        <v>995</v>
      </c>
      <c r="AK3648" t="s">
        <v>995</v>
      </c>
      <c r="AL3648" t="s">
        <v>995</v>
      </c>
      <c r="AM3648" t="s">
        <v>995</v>
      </c>
      <c r="AN3648" t="s">
        <v>995</v>
      </c>
      <c r="AO3648" t="s">
        <v>995</v>
      </c>
      <c r="AP3648" t="s">
        <v>995</v>
      </c>
      <c r="AQ3648" s="286" t="s">
        <v>855</v>
      </c>
    </row>
    <row r="3649" spans="1:47" ht="21.6" x14ac:dyDescent="0.3">
      <c r="A3649" s="285">
        <v>122810</v>
      </c>
      <c r="B3649" s="286" t="s">
        <v>61</v>
      </c>
      <c r="C3649" t="s">
        <v>226</v>
      </c>
      <c r="D3649" t="s">
        <v>226</v>
      </c>
      <c r="E3649" t="s">
        <v>224</v>
      </c>
      <c r="F3649" t="s">
        <v>226</v>
      </c>
      <c r="G3649" t="s">
        <v>226</v>
      </c>
      <c r="H3649" t="s">
        <v>226</v>
      </c>
      <c r="I3649" t="s">
        <v>226</v>
      </c>
      <c r="J3649" t="s">
        <v>226</v>
      </c>
      <c r="K3649" t="s">
        <v>226</v>
      </c>
      <c r="L3649" t="s">
        <v>226</v>
      </c>
      <c r="M3649" t="s">
        <v>226</v>
      </c>
      <c r="N3649" t="s">
        <v>226</v>
      </c>
      <c r="O3649" t="s">
        <v>226</v>
      </c>
      <c r="P3649" t="s">
        <v>226</v>
      </c>
      <c r="Q3649" t="s">
        <v>226</v>
      </c>
      <c r="R3649" t="s">
        <v>225</v>
      </c>
      <c r="S3649" t="s">
        <v>226</v>
      </c>
      <c r="T3649" t="s">
        <v>226</v>
      </c>
      <c r="U3649" t="s">
        <v>226</v>
      </c>
      <c r="V3649" t="s">
        <v>226</v>
      </c>
      <c r="W3649" t="s">
        <v>226</v>
      </c>
      <c r="X3649" t="s">
        <v>226</v>
      </c>
      <c r="Y3649" t="s">
        <v>226</v>
      </c>
      <c r="Z3649" t="s">
        <v>226</v>
      </c>
      <c r="AA3649" t="s">
        <v>226</v>
      </c>
      <c r="AB3649" t="s">
        <v>226</v>
      </c>
      <c r="AC3649" t="s">
        <v>226</v>
      </c>
      <c r="AD3649" t="s">
        <v>225</v>
      </c>
      <c r="AE3649" t="s">
        <v>226</v>
      </c>
      <c r="AF3649" t="s">
        <v>225</v>
      </c>
      <c r="AG3649" t="s">
        <v>225</v>
      </c>
      <c r="AH3649" t="s">
        <v>225</v>
      </c>
      <c r="AI3649" t="s">
        <v>225</v>
      </c>
      <c r="AJ3649" t="s">
        <v>225</v>
      </c>
      <c r="AK3649" t="s">
        <v>225</v>
      </c>
      <c r="AL3649" t="s">
        <v>225</v>
      </c>
      <c r="AM3649" t="s">
        <v>225</v>
      </c>
      <c r="AN3649" t="s">
        <v>225</v>
      </c>
      <c r="AO3649" t="s">
        <v>225</v>
      </c>
      <c r="AP3649" t="s">
        <v>225</v>
      </c>
      <c r="AQ3649" s="286" t="s">
        <v>394</v>
      </c>
      <c r="AR3649" s="305"/>
      <c r="AS3649" s="235"/>
      <c r="AU3649"/>
    </row>
    <row r="3650" spans="1:47" ht="21.6" x14ac:dyDescent="0.3">
      <c r="A3650" s="285">
        <v>122811</v>
      </c>
      <c r="B3650" s="286" t="s">
        <v>538</v>
      </c>
      <c r="C3650" t="s">
        <v>226</v>
      </c>
      <c r="D3650" t="s">
        <v>226</v>
      </c>
      <c r="E3650" t="s">
        <v>226</v>
      </c>
      <c r="F3650" t="s">
        <v>226</v>
      </c>
      <c r="G3650" t="s">
        <v>226</v>
      </c>
      <c r="H3650" t="s">
        <v>226</v>
      </c>
      <c r="I3650" t="s">
        <v>224</v>
      </c>
      <c r="J3650" t="s">
        <v>226</v>
      </c>
      <c r="K3650" t="s">
        <v>226</v>
      </c>
      <c r="L3650" t="s">
        <v>226</v>
      </c>
      <c r="M3650" t="s">
        <v>226</v>
      </c>
      <c r="N3650" t="s">
        <v>226</v>
      </c>
      <c r="O3650" t="s">
        <v>224</v>
      </c>
      <c r="P3650" t="s">
        <v>226</v>
      </c>
      <c r="Q3650" t="s">
        <v>226</v>
      </c>
      <c r="R3650" t="s">
        <v>226</v>
      </c>
      <c r="S3650" t="s">
        <v>226</v>
      </c>
      <c r="T3650" t="s">
        <v>226</v>
      </c>
      <c r="U3650" t="s">
        <v>226</v>
      </c>
      <c r="V3650" t="s">
        <v>226</v>
      </c>
      <c r="W3650" t="s">
        <v>224</v>
      </c>
      <c r="X3650" t="s">
        <v>226</v>
      </c>
      <c r="Y3650" t="s">
        <v>224</v>
      </c>
      <c r="Z3650" t="s">
        <v>226</v>
      </c>
      <c r="AA3650" t="s">
        <v>226</v>
      </c>
      <c r="AB3650" t="s">
        <v>225</v>
      </c>
      <c r="AC3650" t="s">
        <v>225</v>
      </c>
      <c r="AD3650" t="s">
        <v>225</v>
      </c>
      <c r="AE3650" t="s">
        <v>225</v>
      </c>
      <c r="AF3650" t="s">
        <v>225</v>
      </c>
      <c r="AG3650" t="s">
        <v>394</v>
      </c>
      <c r="AH3650" t="s">
        <v>394</v>
      </c>
      <c r="AI3650" t="s">
        <v>394</v>
      </c>
      <c r="AJ3650" t="s">
        <v>394</v>
      </c>
      <c r="AK3650" t="s">
        <v>394</v>
      </c>
      <c r="AL3650" t="s">
        <v>394</v>
      </c>
      <c r="AM3650" t="s">
        <v>394</v>
      </c>
      <c r="AN3650" t="s">
        <v>394</v>
      </c>
      <c r="AO3650" t="s">
        <v>394</v>
      </c>
      <c r="AP3650" t="s">
        <v>394</v>
      </c>
      <c r="AQ3650" s="286" t="s">
        <v>394</v>
      </c>
      <c r="AR3650" s="305"/>
      <c r="AS3650" s="235"/>
      <c r="AU3650"/>
    </row>
    <row r="3651" spans="1:47" x14ac:dyDescent="0.3">
      <c r="A3651" s="285">
        <v>122812</v>
      </c>
      <c r="B3651" s="286" t="s">
        <v>539</v>
      </c>
      <c r="C3651" t="s">
        <v>995</v>
      </c>
      <c r="D3651" t="s">
        <v>995</v>
      </c>
      <c r="E3651" t="s">
        <v>995</v>
      </c>
      <c r="F3651" t="s">
        <v>995</v>
      </c>
      <c r="G3651" t="s">
        <v>995</v>
      </c>
      <c r="H3651" t="s">
        <v>995</v>
      </c>
      <c r="I3651" t="s">
        <v>995</v>
      </c>
      <c r="J3651" t="s">
        <v>995</v>
      </c>
      <c r="K3651" t="s">
        <v>995</v>
      </c>
      <c r="L3651" t="s">
        <v>995</v>
      </c>
      <c r="M3651" t="s">
        <v>995</v>
      </c>
      <c r="N3651" t="s">
        <v>995</v>
      </c>
      <c r="O3651" t="s">
        <v>995</v>
      </c>
      <c r="P3651" t="s">
        <v>995</v>
      </c>
      <c r="Q3651" t="s">
        <v>995</v>
      </c>
      <c r="R3651" t="s">
        <v>995</v>
      </c>
      <c r="S3651" t="s">
        <v>995</v>
      </c>
      <c r="T3651" t="s">
        <v>995</v>
      </c>
      <c r="U3651" t="s">
        <v>995</v>
      </c>
      <c r="V3651" t="s">
        <v>995</v>
      </c>
      <c r="W3651" t="s">
        <v>995</v>
      </c>
      <c r="X3651" t="s">
        <v>995</v>
      </c>
      <c r="Y3651" t="s">
        <v>995</v>
      </c>
      <c r="Z3651" t="s">
        <v>995</v>
      </c>
      <c r="AA3651" t="s">
        <v>995</v>
      </c>
      <c r="AB3651" t="s">
        <v>995</v>
      </c>
      <c r="AC3651" t="s">
        <v>995</v>
      </c>
      <c r="AD3651" t="s">
        <v>995</v>
      </c>
      <c r="AE3651" t="s">
        <v>995</v>
      </c>
      <c r="AF3651" t="s">
        <v>995</v>
      </c>
      <c r="AG3651" t="s">
        <v>995</v>
      </c>
      <c r="AH3651" t="s">
        <v>995</v>
      </c>
      <c r="AI3651" t="s">
        <v>995</v>
      </c>
      <c r="AJ3651" t="s">
        <v>995</v>
      </c>
      <c r="AK3651" t="s">
        <v>995</v>
      </c>
      <c r="AL3651" t="s">
        <v>995</v>
      </c>
      <c r="AM3651" t="s">
        <v>995</v>
      </c>
      <c r="AN3651" t="s">
        <v>995</v>
      </c>
      <c r="AO3651" t="s">
        <v>995</v>
      </c>
      <c r="AP3651" t="s">
        <v>995</v>
      </c>
      <c r="AQ3651" s="286" t="s">
        <v>855</v>
      </c>
    </row>
    <row r="3652" spans="1:47" x14ac:dyDescent="0.3">
      <c r="A3652" s="285">
        <v>122814</v>
      </c>
      <c r="B3652" s="286" t="s">
        <v>539</v>
      </c>
      <c r="C3652" t="s">
        <v>995</v>
      </c>
      <c r="D3652" t="s">
        <v>995</v>
      </c>
      <c r="E3652" t="s">
        <v>995</v>
      </c>
      <c r="F3652" t="s">
        <v>995</v>
      </c>
      <c r="G3652" t="s">
        <v>995</v>
      </c>
      <c r="H3652" t="s">
        <v>995</v>
      </c>
      <c r="I3652" t="s">
        <v>995</v>
      </c>
      <c r="J3652" t="s">
        <v>995</v>
      </c>
      <c r="K3652" t="s">
        <v>995</v>
      </c>
      <c r="L3652" t="s">
        <v>995</v>
      </c>
      <c r="M3652" t="s">
        <v>995</v>
      </c>
      <c r="N3652" t="s">
        <v>995</v>
      </c>
      <c r="O3652" t="s">
        <v>995</v>
      </c>
      <c r="P3652" t="s">
        <v>995</v>
      </c>
      <c r="Q3652" t="s">
        <v>995</v>
      </c>
      <c r="R3652" t="s">
        <v>995</v>
      </c>
      <c r="S3652" t="s">
        <v>995</v>
      </c>
      <c r="T3652" t="s">
        <v>995</v>
      </c>
      <c r="U3652" t="s">
        <v>995</v>
      </c>
      <c r="V3652" t="s">
        <v>995</v>
      </c>
      <c r="W3652" t="s">
        <v>995</v>
      </c>
      <c r="X3652" t="s">
        <v>995</v>
      </c>
      <c r="Y3652" t="s">
        <v>995</v>
      </c>
      <c r="Z3652" t="s">
        <v>995</v>
      </c>
      <c r="AA3652" t="s">
        <v>995</v>
      </c>
      <c r="AB3652" t="s">
        <v>995</v>
      </c>
      <c r="AC3652" t="s">
        <v>995</v>
      </c>
      <c r="AD3652" t="s">
        <v>995</v>
      </c>
      <c r="AE3652" t="s">
        <v>995</v>
      </c>
      <c r="AF3652" t="s">
        <v>995</v>
      </c>
      <c r="AG3652" t="s">
        <v>995</v>
      </c>
      <c r="AH3652" t="s">
        <v>995</v>
      </c>
      <c r="AI3652" t="s">
        <v>995</v>
      </c>
      <c r="AJ3652" t="s">
        <v>995</v>
      </c>
      <c r="AK3652" t="s">
        <v>995</v>
      </c>
      <c r="AL3652" t="s">
        <v>995</v>
      </c>
      <c r="AM3652" t="s">
        <v>995</v>
      </c>
      <c r="AN3652" t="s">
        <v>995</v>
      </c>
      <c r="AO3652" t="s">
        <v>995</v>
      </c>
      <c r="AP3652" t="s">
        <v>995</v>
      </c>
      <c r="AQ3652" s="286" t="s">
        <v>855</v>
      </c>
    </row>
    <row r="3653" spans="1:47" ht="21.6" x14ac:dyDescent="0.65">
      <c r="A3653" s="285">
        <v>122815</v>
      </c>
      <c r="B3653" s="286" t="s">
        <v>538</v>
      </c>
      <c r="C3653" t="s">
        <v>224</v>
      </c>
      <c r="D3653" t="s">
        <v>224</v>
      </c>
      <c r="E3653" t="s">
        <v>226</v>
      </c>
      <c r="F3653" t="s">
        <v>224</v>
      </c>
      <c r="G3653" t="s">
        <v>224</v>
      </c>
      <c r="H3653" t="s">
        <v>226</v>
      </c>
      <c r="I3653" t="s">
        <v>224</v>
      </c>
      <c r="J3653" t="s">
        <v>224</v>
      </c>
      <c r="K3653" t="s">
        <v>224</v>
      </c>
      <c r="L3653" t="s">
        <v>224</v>
      </c>
      <c r="M3653" t="s">
        <v>226</v>
      </c>
      <c r="N3653" t="s">
        <v>394</v>
      </c>
      <c r="O3653" t="s">
        <v>394</v>
      </c>
      <c r="P3653" t="s">
        <v>394</v>
      </c>
      <c r="Q3653" t="s">
        <v>394</v>
      </c>
      <c r="R3653" t="s">
        <v>394</v>
      </c>
      <c r="S3653" t="s">
        <v>394</v>
      </c>
      <c r="T3653" t="s">
        <v>394</v>
      </c>
      <c r="U3653" t="s">
        <v>394</v>
      </c>
      <c r="V3653" t="s">
        <v>394</v>
      </c>
      <c r="W3653" t="s">
        <v>394</v>
      </c>
      <c r="X3653" t="s">
        <v>394</v>
      </c>
      <c r="Y3653" t="s">
        <v>394</v>
      </c>
      <c r="Z3653" t="s">
        <v>394</v>
      </c>
      <c r="AA3653" t="s">
        <v>394</v>
      </c>
      <c r="AB3653" t="s">
        <v>394</v>
      </c>
      <c r="AC3653" t="s">
        <v>394</v>
      </c>
      <c r="AD3653" t="s">
        <v>394</v>
      </c>
      <c r="AE3653" t="s">
        <v>394</v>
      </c>
      <c r="AF3653" t="s">
        <v>394</v>
      </c>
      <c r="AG3653" t="s">
        <v>394</v>
      </c>
      <c r="AH3653" t="s">
        <v>394</v>
      </c>
      <c r="AI3653" t="s">
        <v>394</v>
      </c>
      <c r="AJ3653" t="s">
        <v>394</v>
      </c>
      <c r="AK3653" t="s">
        <v>394</v>
      </c>
      <c r="AL3653" t="s">
        <v>394</v>
      </c>
      <c r="AM3653" t="s">
        <v>394</v>
      </c>
      <c r="AN3653" t="s">
        <v>394</v>
      </c>
      <c r="AO3653" t="s">
        <v>394</v>
      </c>
      <c r="AP3653" t="s">
        <v>394</v>
      </c>
      <c r="AQ3653" s="288"/>
      <c r="AR3653" s="304"/>
      <c r="AS3653" s="304"/>
      <c r="AU3653"/>
    </row>
    <row r="3654" spans="1:47" x14ac:dyDescent="0.3">
      <c r="A3654" s="285">
        <v>122816</v>
      </c>
      <c r="B3654" s="286" t="s">
        <v>540</v>
      </c>
      <c r="C3654" t="s">
        <v>226</v>
      </c>
      <c r="D3654" t="s">
        <v>224</v>
      </c>
      <c r="E3654" t="s">
        <v>224</v>
      </c>
      <c r="F3654" t="s">
        <v>226</v>
      </c>
      <c r="G3654" t="s">
        <v>224</v>
      </c>
      <c r="H3654" t="s">
        <v>226</v>
      </c>
      <c r="I3654" t="s">
        <v>224</v>
      </c>
      <c r="J3654" t="s">
        <v>226</v>
      </c>
      <c r="K3654" t="s">
        <v>226</v>
      </c>
      <c r="L3654" t="s">
        <v>224</v>
      </c>
      <c r="M3654" t="s">
        <v>226</v>
      </c>
      <c r="N3654" t="s">
        <v>226</v>
      </c>
      <c r="O3654" t="s">
        <v>226</v>
      </c>
      <c r="P3654" t="s">
        <v>226</v>
      </c>
      <c r="Q3654" t="s">
        <v>224</v>
      </c>
      <c r="R3654" t="s">
        <v>225</v>
      </c>
      <c r="S3654" t="s">
        <v>225</v>
      </c>
      <c r="T3654" t="s">
        <v>224</v>
      </c>
      <c r="U3654" t="s">
        <v>224</v>
      </c>
      <c r="V3654" t="s">
        <v>224</v>
      </c>
      <c r="W3654" t="s">
        <v>394</v>
      </c>
      <c r="X3654" t="s">
        <v>394</v>
      </c>
      <c r="Y3654" t="s">
        <v>394</v>
      </c>
      <c r="Z3654" t="s">
        <v>394</v>
      </c>
      <c r="AA3654" t="s">
        <v>394</v>
      </c>
      <c r="AB3654" t="s">
        <v>394</v>
      </c>
      <c r="AC3654" t="s">
        <v>394</v>
      </c>
      <c r="AD3654" t="s">
        <v>394</v>
      </c>
      <c r="AE3654" t="s">
        <v>394</v>
      </c>
      <c r="AF3654" t="s">
        <v>394</v>
      </c>
      <c r="AG3654" t="s">
        <v>394</v>
      </c>
      <c r="AH3654" t="s">
        <v>394</v>
      </c>
      <c r="AI3654" t="s">
        <v>394</v>
      </c>
      <c r="AJ3654" t="s">
        <v>394</v>
      </c>
      <c r="AK3654" t="s">
        <v>394</v>
      </c>
      <c r="AL3654" t="s">
        <v>394</v>
      </c>
      <c r="AM3654" t="s">
        <v>394</v>
      </c>
      <c r="AN3654" t="s">
        <v>394</v>
      </c>
      <c r="AO3654" t="s">
        <v>394</v>
      </c>
      <c r="AP3654" t="s">
        <v>394</v>
      </c>
      <c r="AQ3654" s="289"/>
      <c r="AR3654" s="304"/>
      <c r="AS3654" s="304"/>
      <c r="AU3654"/>
    </row>
    <row r="3655" spans="1:47" ht="21.6" x14ac:dyDescent="0.3">
      <c r="A3655" s="285">
        <v>122817</v>
      </c>
      <c r="B3655" s="286" t="s">
        <v>538</v>
      </c>
      <c r="C3655" t="s">
        <v>226</v>
      </c>
      <c r="D3655" t="s">
        <v>226</v>
      </c>
      <c r="E3655" t="s">
        <v>224</v>
      </c>
      <c r="F3655" t="s">
        <v>226</v>
      </c>
      <c r="G3655" t="s">
        <v>224</v>
      </c>
      <c r="H3655" t="s">
        <v>226</v>
      </c>
      <c r="I3655" t="s">
        <v>226</v>
      </c>
      <c r="J3655" t="s">
        <v>226</v>
      </c>
      <c r="K3655" t="s">
        <v>226</v>
      </c>
      <c r="L3655" t="s">
        <v>226</v>
      </c>
      <c r="M3655" t="s">
        <v>226</v>
      </c>
      <c r="N3655" t="s">
        <v>226</v>
      </c>
      <c r="O3655" t="s">
        <v>226</v>
      </c>
      <c r="P3655" t="s">
        <v>226</v>
      </c>
      <c r="Q3655" t="s">
        <v>224</v>
      </c>
      <c r="R3655" t="s">
        <v>225</v>
      </c>
      <c r="S3655" t="s">
        <v>226</v>
      </c>
      <c r="T3655" t="s">
        <v>225</v>
      </c>
      <c r="U3655" t="s">
        <v>226</v>
      </c>
      <c r="V3655" t="s">
        <v>225</v>
      </c>
      <c r="W3655" t="s">
        <v>226</v>
      </c>
      <c r="X3655" t="s">
        <v>226</v>
      </c>
      <c r="Y3655" t="s">
        <v>224</v>
      </c>
      <c r="Z3655" t="s">
        <v>226</v>
      </c>
      <c r="AA3655" t="s">
        <v>224</v>
      </c>
      <c r="AB3655" t="s">
        <v>225</v>
      </c>
      <c r="AC3655" t="s">
        <v>225</v>
      </c>
      <c r="AD3655" t="s">
        <v>225</v>
      </c>
      <c r="AE3655" t="s">
        <v>225</v>
      </c>
      <c r="AF3655" t="s">
        <v>225</v>
      </c>
      <c r="AG3655" t="s">
        <v>394</v>
      </c>
      <c r="AH3655" t="s">
        <v>394</v>
      </c>
      <c r="AI3655" t="s">
        <v>394</v>
      </c>
      <c r="AJ3655" t="s">
        <v>394</v>
      </c>
      <c r="AK3655" t="s">
        <v>394</v>
      </c>
      <c r="AL3655" t="s">
        <v>394</v>
      </c>
      <c r="AM3655" t="s">
        <v>394</v>
      </c>
      <c r="AN3655" t="s">
        <v>394</v>
      </c>
      <c r="AO3655" t="s">
        <v>394</v>
      </c>
      <c r="AP3655" t="s">
        <v>394</v>
      </c>
      <c r="AQ3655" s="286" t="s">
        <v>394</v>
      </c>
      <c r="AR3655" s="305"/>
      <c r="AS3655" s="235"/>
      <c r="AU3655"/>
    </row>
    <row r="3656" spans="1:47" x14ac:dyDescent="0.3">
      <c r="A3656" s="285">
        <v>122818</v>
      </c>
      <c r="B3656" s="286" t="s">
        <v>539</v>
      </c>
      <c r="C3656" t="s">
        <v>995</v>
      </c>
      <c r="D3656" t="s">
        <v>995</v>
      </c>
      <c r="E3656" t="s">
        <v>995</v>
      </c>
      <c r="F3656" t="s">
        <v>995</v>
      </c>
      <c r="G3656" t="s">
        <v>995</v>
      </c>
      <c r="H3656" t="s">
        <v>995</v>
      </c>
      <c r="I3656" t="s">
        <v>995</v>
      </c>
      <c r="J3656" t="s">
        <v>995</v>
      </c>
      <c r="K3656" t="s">
        <v>995</v>
      </c>
      <c r="L3656" t="s">
        <v>995</v>
      </c>
      <c r="M3656" t="s">
        <v>995</v>
      </c>
      <c r="N3656" t="s">
        <v>995</v>
      </c>
      <c r="O3656" t="s">
        <v>995</v>
      </c>
      <c r="P3656" t="s">
        <v>995</v>
      </c>
      <c r="Q3656" t="s">
        <v>995</v>
      </c>
      <c r="R3656" t="s">
        <v>995</v>
      </c>
      <c r="S3656" t="s">
        <v>995</v>
      </c>
      <c r="T3656" t="s">
        <v>995</v>
      </c>
      <c r="U3656" t="s">
        <v>995</v>
      </c>
      <c r="V3656" t="s">
        <v>995</v>
      </c>
      <c r="W3656" t="s">
        <v>995</v>
      </c>
      <c r="X3656" t="s">
        <v>995</v>
      </c>
      <c r="Y3656" t="s">
        <v>995</v>
      </c>
      <c r="Z3656" t="s">
        <v>995</v>
      </c>
      <c r="AA3656" t="s">
        <v>995</v>
      </c>
      <c r="AB3656" t="s">
        <v>995</v>
      </c>
      <c r="AC3656" t="s">
        <v>995</v>
      </c>
      <c r="AD3656" t="s">
        <v>995</v>
      </c>
      <c r="AE3656" t="s">
        <v>995</v>
      </c>
      <c r="AF3656" t="s">
        <v>995</v>
      </c>
      <c r="AG3656" t="s">
        <v>995</v>
      </c>
      <c r="AH3656" t="s">
        <v>995</v>
      </c>
      <c r="AI3656" t="s">
        <v>995</v>
      </c>
      <c r="AJ3656" t="s">
        <v>995</v>
      </c>
      <c r="AK3656" t="s">
        <v>995</v>
      </c>
      <c r="AL3656" t="s">
        <v>995</v>
      </c>
      <c r="AM3656" t="s">
        <v>995</v>
      </c>
      <c r="AN3656" t="s">
        <v>995</v>
      </c>
      <c r="AO3656" t="s">
        <v>995</v>
      </c>
      <c r="AP3656" t="s">
        <v>995</v>
      </c>
      <c r="AQ3656" s="286" t="s">
        <v>855</v>
      </c>
    </row>
    <row r="3657" spans="1:47" ht="28.8" x14ac:dyDescent="0.3">
      <c r="A3657" s="285">
        <v>122819</v>
      </c>
      <c r="B3657" s="286" t="s">
        <v>541</v>
      </c>
      <c r="C3657" t="s">
        <v>226</v>
      </c>
      <c r="D3657" t="s">
        <v>226</v>
      </c>
      <c r="E3657" t="s">
        <v>225</v>
      </c>
      <c r="F3657" t="s">
        <v>226</v>
      </c>
      <c r="G3657" t="s">
        <v>224</v>
      </c>
      <c r="H3657" t="s">
        <v>226</v>
      </c>
      <c r="I3657" t="s">
        <v>224</v>
      </c>
      <c r="J3657" t="s">
        <v>226</v>
      </c>
      <c r="K3657" t="s">
        <v>226</v>
      </c>
      <c r="L3657" t="s">
        <v>226</v>
      </c>
      <c r="M3657" t="s">
        <v>224</v>
      </c>
      <c r="N3657" t="s">
        <v>225</v>
      </c>
      <c r="O3657" t="s">
        <v>224</v>
      </c>
      <c r="P3657" t="s">
        <v>226</v>
      </c>
      <c r="Q3657" t="s">
        <v>226</v>
      </c>
      <c r="R3657" t="s">
        <v>224</v>
      </c>
      <c r="S3657" t="s">
        <v>226</v>
      </c>
      <c r="T3657" t="s">
        <v>225</v>
      </c>
      <c r="U3657" t="s">
        <v>226</v>
      </c>
      <c r="V3657" t="s">
        <v>226</v>
      </c>
      <c r="W3657" t="s">
        <v>225</v>
      </c>
      <c r="X3657" t="s">
        <v>225</v>
      </c>
      <c r="Y3657" t="s">
        <v>225</v>
      </c>
      <c r="Z3657" t="s">
        <v>225</v>
      </c>
      <c r="AA3657" t="s">
        <v>225</v>
      </c>
      <c r="AB3657" t="s">
        <v>394</v>
      </c>
      <c r="AC3657" t="s">
        <v>394</v>
      </c>
      <c r="AD3657" t="s">
        <v>394</v>
      </c>
      <c r="AE3657" t="s">
        <v>394</v>
      </c>
      <c r="AF3657" t="s">
        <v>394</v>
      </c>
      <c r="AG3657" t="s">
        <v>394</v>
      </c>
      <c r="AH3657" t="s">
        <v>394</v>
      </c>
      <c r="AI3657" t="s">
        <v>394</v>
      </c>
      <c r="AJ3657" t="s">
        <v>394</v>
      </c>
      <c r="AK3657" t="s">
        <v>394</v>
      </c>
      <c r="AL3657" t="s">
        <v>394</v>
      </c>
      <c r="AM3657" t="s">
        <v>394</v>
      </c>
      <c r="AN3657" t="s">
        <v>394</v>
      </c>
      <c r="AO3657" t="s">
        <v>394</v>
      </c>
      <c r="AP3657" t="s">
        <v>394</v>
      </c>
      <c r="AQ3657" s="286" t="s">
        <v>394</v>
      </c>
      <c r="AR3657" s="305"/>
      <c r="AS3657" s="235"/>
      <c r="AU3657"/>
    </row>
    <row r="3658" spans="1:47" x14ac:dyDescent="0.3">
      <c r="A3658" s="285">
        <v>122820</v>
      </c>
      <c r="B3658" s="286" t="s">
        <v>540</v>
      </c>
      <c r="AQ3658" s="286" t="s">
        <v>394</v>
      </c>
    </row>
    <row r="3659" spans="1:47" x14ac:dyDescent="0.3">
      <c r="A3659" s="285">
        <v>122821</v>
      </c>
      <c r="B3659" s="286" t="s">
        <v>539</v>
      </c>
      <c r="C3659" t="s">
        <v>995</v>
      </c>
      <c r="D3659" t="s">
        <v>995</v>
      </c>
      <c r="E3659" t="s">
        <v>995</v>
      </c>
      <c r="F3659" t="s">
        <v>995</v>
      </c>
      <c r="G3659" t="s">
        <v>995</v>
      </c>
      <c r="H3659" t="s">
        <v>995</v>
      </c>
      <c r="I3659" t="s">
        <v>995</v>
      </c>
      <c r="J3659" t="s">
        <v>995</v>
      </c>
      <c r="K3659" t="s">
        <v>995</v>
      </c>
      <c r="L3659" t="s">
        <v>995</v>
      </c>
      <c r="M3659" t="s">
        <v>995</v>
      </c>
      <c r="N3659" t="s">
        <v>995</v>
      </c>
      <c r="O3659" t="s">
        <v>995</v>
      </c>
      <c r="P3659" t="s">
        <v>995</v>
      </c>
      <c r="Q3659" t="s">
        <v>995</v>
      </c>
      <c r="R3659" t="s">
        <v>995</v>
      </c>
      <c r="S3659" t="s">
        <v>995</v>
      </c>
      <c r="T3659" t="s">
        <v>995</v>
      </c>
      <c r="U3659" t="s">
        <v>995</v>
      </c>
      <c r="V3659" t="s">
        <v>995</v>
      </c>
      <c r="W3659" t="s">
        <v>995</v>
      </c>
      <c r="X3659" t="s">
        <v>995</v>
      </c>
      <c r="Y3659" t="s">
        <v>995</v>
      </c>
      <c r="Z3659" t="s">
        <v>995</v>
      </c>
      <c r="AA3659" t="s">
        <v>995</v>
      </c>
      <c r="AB3659" t="s">
        <v>995</v>
      </c>
      <c r="AC3659" t="s">
        <v>995</v>
      </c>
      <c r="AD3659" t="s">
        <v>995</v>
      </c>
      <c r="AE3659" t="s">
        <v>995</v>
      </c>
      <c r="AF3659" t="s">
        <v>995</v>
      </c>
      <c r="AG3659" t="s">
        <v>995</v>
      </c>
      <c r="AH3659" t="s">
        <v>995</v>
      </c>
      <c r="AI3659" t="s">
        <v>995</v>
      </c>
      <c r="AJ3659" t="s">
        <v>995</v>
      </c>
      <c r="AK3659" t="s">
        <v>995</v>
      </c>
      <c r="AL3659" t="s">
        <v>995</v>
      </c>
      <c r="AM3659" t="s">
        <v>995</v>
      </c>
      <c r="AN3659" t="s">
        <v>995</v>
      </c>
      <c r="AO3659" t="s">
        <v>995</v>
      </c>
      <c r="AP3659" t="s">
        <v>995</v>
      </c>
      <c r="AQ3659" s="286" t="s">
        <v>855</v>
      </c>
    </row>
    <row r="3660" spans="1:47" x14ac:dyDescent="0.3">
      <c r="A3660" s="285">
        <v>122822</v>
      </c>
      <c r="B3660" s="286" t="s">
        <v>539</v>
      </c>
      <c r="C3660" t="s">
        <v>995</v>
      </c>
      <c r="D3660" t="s">
        <v>995</v>
      </c>
      <c r="E3660" t="s">
        <v>995</v>
      </c>
      <c r="F3660" t="s">
        <v>995</v>
      </c>
      <c r="G3660" t="s">
        <v>995</v>
      </c>
      <c r="H3660" t="s">
        <v>995</v>
      </c>
      <c r="I3660" t="s">
        <v>995</v>
      </c>
      <c r="J3660" t="s">
        <v>995</v>
      </c>
      <c r="K3660" t="s">
        <v>995</v>
      </c>
      <c r="L3660" t="s">
        <v>995</v>
      </c>
      <c r="M3660" t="s">
        <v>995</v>
      </c>
      <c r="N3660" t="s">
        <v>995</v>
      </c>
      <c r="O3660" t="s">
        <v>995</v>
      </c>
      <c r="P3660" t="s">
        <v>995</v>
      </c>
      <c r="Q3660" t="s">
        <v>995</v>
      </c>
      <c r="R3660" t="s">
        <v>995</v>
      </c>
      <c r="S3660" t="s">
        <v>995</v>
      </c>
      <c r="T3660" t="s">
        <v>995</v>
      </c>
      <c r="U3660" t="s">
        <v>995</v>
      </c>
      <c r="V3660" t="s">
        <v>995</v>
      </c>
      <c r="W3660" t="s">
        <v>995</v>
      </c>
      <c r="X3660" t="s">
        <v>995</v>
      </c>
      <c r="Y3660" t="s">
        <v>995</v>
      </c>
      <c r="Z3660" t="s">
        <v>995</v>
      </c>
      <c r="AA3660" t="s">
        <v>995</v>
      </c>
      <c r="AB3660" t="s">
        <v>995</v>
      </c>
      <c r="AC3660" t="s">
        <v>995</v>
      </c>
      <c r="AD3660" t="s">
        <v>995</v>
      </c>
      <c r="AE3660" t="s">
        <v>995</v>
      </c>
      <c r="AF3660" t="s">
        <v>995</v>
      </c>
      <c r="AG3660" t="s">
        <v>995</v>
      </c>
      <c r="AH3660" t="s">
        <v>995</v>
      </c>
      <c r="AI3660" t="s">
        <v>995</v>
      </c>
      <c r="AJ3660" t="s">
        <v>995</v>
      </c>
      <c r="AK3660" t="s">
        <v>995</v>
      </c>
      <c r="AL3660" t="s">
        <v>995</v>
      </c>
      <c r="AM3660" t="s">
        <v>995</v>
      </c>
      <c r="AN3660" t="s">
        <v>995</v>
      </c>
      <c r="AO3660" t="s">
        <v>995</v>
      </c>
      <c r="AP3660" t="s">
        <v>995</v>
      </c>
      <c r="AQ3660" s="286" t="s">
        <v>855</v>
      </c>
    </row>
    <row r="3661" spans="1:47" x14ac:dyDescent="0.3">
      <c r="A3661" s="285">
        <v>122823</v>
      </c>
      <c r="B3661" s="286" t="s">
        <v>539</v>
      </c>
      <c r="C3661" t="s">
        <v>995</v>
      </c>
      <c r="D3661" t="s">
        <v>995</v>
      </c>
      <c r="E3661" t="s">
        <v>995</v>
      </c>
      <c r="F3661" t="s">
        <v>995</v>
      </c>
      <c r="G3661" t="s">
        <v>995</v>
      </c>
      <c r="H3661" t="s">
        <v>995</v>
      </c>
      <c r="I3661" t="s">
        <v>995</v>
      </c>
      <c r="J3661" t="s">
        <v>995</v>
      </c>
      <c r="K3661" t="s">
        <v>995</v>
      </c>
      <c r="L3661" t="s">
        <v>995</v>
      </c>
      <c r="M3661" t="s">
        <v>995</v>
      </c>
      <c r="N3661" t="s">
        <v>995</v>
      </c>
      <c r="O3661" t="s">
        <v>995</v>
      </c>
      <c r="P3661" t="s">
        <v>995</v>
      </c>
      <c r="Q3661" t="s">
        <v>995</v>
      </c>
      <c r="R3661" t="s">
        <v>995</v>
      </c>
      <c r="S3661" t="s">
        <v>995</v>
      </c>
      <c r="T3661" t="s">
        <v>995</v>
      </c>
      <c r="U3661" t="s">
        <v>995</v>
      </c>
      <c r="V3661" t="s">
        <v>995</v>
      </c>
      <c r="W3661" t="s">
        <v>995</v>
      </c>
      <c r="X3661" t="s">
        <v>995</v>
      </c>
      <c r="Y3661" t="s">
        <v>995</v>
      </c>
      <c r="Z3661" t="s">
        <v>995</v>
      </c>
      <c r="AA3661" t="s">
        <v>995</v>
      </c>
      <c r="AB3661" t="s">
        <v>995</v>
      </c>
      <c r="AC3661" t="s">
        <v>995</v>
      </c>
      <c r="AD3661" t="s">
        <v>995</v>
      </c>
      <c r="AE3661" t="s">
        <v>995</v>
      </c>
      <c r="AF3661" t="s">
        <v>995</v>
      </c>
      <c r="AG3661" t="s">
        <v>995</v>
      </c>
      <c r="AH3661" t="s">
        <v>995</v>
      </c>
      <c r="AI3661" t="s">
        <v>995</v>
      </c>
      <c r="AJ3661" t="s">
        <v>995</v>
      </c>
      <c r="AK3661" t="s">
        <v>995</v>
      </c>
      <c r="AL3661" t="s">
        <v>995</v>
      </c>
      <c r="AM3661" t="s">
        <v>995</v>
      </c>
      <c r="AN3661" t="s">
        <v>995</v>
      </c>
      <c r="AO3661" t="s">
        <v>995</v>
      </c>
      <c r="AP3661" t="s">
        <v>995</v>
      </c>
      <c r="AQ3661" s="286" t="s">
        <v>855</v>
      </c>
    </row>
    <row r="3662" spans="1:47" ht="28.8" x14ac:dyDescent="0.3">
      <c r="A3662" s="285">
        <v>122824</v>
      </c>
      <c r="B3662" s="286" t="s">
        <v>542</v>
      </c>
      <c r="C3662" t="s">
        <v>224</v>
      </c>
      <c r="D3662" t="s">
        <v>224</v>
      </c>
      <c r="E3662" t="s">
        <v>224</v>
      </c>
      <c r="F3662" t="s">
        <v>224</v>
      </c>
      <c r="G3662" t="s">
        <v>224</v>
      </c>
      <c r="H3662" t="s">
        <v>226</v>
      </c>
      <c r="I3662" t="s">
        <v>226</v>
      </c>
      <c r="J3662" t="s">
        <v>226</v>
      </c>
      <c r="K3662" t="s">
        <v>226</v>
      </c>
      <c r="L3662" t="s">
        <v>226</v>
      </c>
      <c r="M3662" t="s">
        <v>225</v>
      </c>
      <c r="N3662" t="s">
        <v>225</v>
      </c>
      <c r="O3662" t="s">
        <v>225</v>
      </c>
      <c r="P3662" t="s">
        <v>225</v>
      </c>
      <c r="Q3662" t="s">
        <v>225</v>
      </c>
      <c r="R3662" t="s">
        <v>394</v>
      </c>
      <c r="S3662" t="s">
        <v>394</v>
      </c>
      <c r="T3662" t="s">
        <v>394</v>
      </c>
      <c r="U3662" t="s">
        <v>394</v>
      </c>
      <c r="V3662" t="s">
        <v>394</v>
      </c>
      <c r="W3662" t="s">
        <v>394</v>
      </c>
      <c r="X3662" t="s">
        <v>394</v>
      </c>
      <c r="Y3662" t="s">
        <v>394</v>
      </c>
      <c r="Z3662" t="s">
        <v>394</v>
      </c>
      <c r="AA3662" t="s">
        <v>394</v>
      </c>
      <c r="AB3662" t="s">
        <v>394</v>
      </c>
      <c r="AC3662" t="s">
        <v>394</v>
      </c>
      <c r="AD3662" t="s">
        <v>394</v>
      </c>
      <c r="AE3662" t="s">
        <v>394</v>
      </c>
      <c r="AF3662" t="s">
        <v>394</v>
      </c>
      <c r="AG3662" t="s">
        <v>394</v>
      </c>
      <c r="AH3662" t="s">
        <v>394</v>
      </c>
      <c r="AI3662" t="s">
        <v>394</v>
      </c>
      <c r="AJ3662" t="s">
        <v>394</v>
      </c>
      <c r="AK3662" t="s">
        <v>394</v>
      </c>
      <c r="AL3662" t="s">
        <v>394</v>
      </c>
      <c r="AM3662" t="s">
        <v>394</v>
      </c>
      <c r="AN3662" t="s">
        <v>394</v>
      </c>
      <c r="AO3662" t="s">
        <v>394</v>
      </c>
      <c r="AP3662" t="s">
        <v>394</v>
      </c>
      <c r="AQ3662" s="286" t="s">
        <v>394</v>
      </c>
      <c r="AR3662" s="305"/>
      <c r="AS3662" s="235"/>
      <c r="AU3662"/>
    </row>
    <row r="3663" spans="1:47" x14ac:dyDescent="0.3">
      <c r="A3663" s="285">
        <v>122825</v>
      </c>
      <c r="B3663" s="286" t="s">
        <v>539</v>
      </c>
      <c r="C3663" t="s">
        <v>995</v>
      </c>
      <c r="D3663" t="s">
        <v>995</v>
      </c>
      <c r="E3663" t="s">
        <v>995</v>
      </c>
      <c r="F3663" t="s">
        <v>995</v>
      </c>
      <c r="G3663" t="s">
        <v>995</v>
      </c>
      <c r="H3663" t="s">
        <v>995</v>
      </c>
      <c r="I3663" t="s">
        <v>995</v>
      </c>
      <c r="J3663" t="s">
        <v>995</v>
      </c>
      <c r="K3663" t="s">
        <v>995</v>
      </c>
      <c r="L3663" t="s">
        <v>995</v>
      </c>
      <c r="M3663" t="s">
        <v>995</v>
      </c>
      <c r="N3663" t="s">
        <v>995</v>
      </c>
      <c r="O3663" t="s">
        <v>995</v>
      </c>
      <c r="P3663" t="s">
        <v>995</v>
      </c>
      <c r="Q3663" t="s">
        <v>995</v>
      </c>
      <c r="R3663" t="s">
        <v>995</v>
      </c>
      <c r="S3663" t="s">
        <v>995</v>
      </c>
      <c r="T3663" t="s">
        <v>995</v>
      </c>
      <c r="U3663" t="s">
        <v>995</v>
      </c>
      <c r="V3663" t="s">
        <v>995</v>
      </c>
      <c r="W3663" t="s">
        <v>995</v>
      </c>
      <c r="X3663" t="s">
        <v>995</v>
      </c>
      <c r="Y3663" t="s">
        <v>995</v>
      </c>
      <c r="Z3663" t="s">
        <v>995</v>
      </c>
      <c r="AA3663" t="s">
        <v>995</v>
      </c>
      <c r="AB3663" t="s">
        <v>995</v>
      </c>
      <c r="AC3663" t="s">
        <v>995</v>
      </c>
      <c r="AD3663" t="s">
        <v>995</v>
      </c>
      <c r="AE3663" t="s">
        <v>995</v>
      </c>
      <c r="AF3663" t="s">
        <v>995</v>
      </c>
      <c r="AG3663" t="s">
        <v>995</v>
      </c>
      <c r="AH3663" t="s">
        <v>995</v>
      </c>
      <c r="AI3663" t="s">
        <v>995</v>
      </c>
      <c r="AJ3663" t="s">
        <v>995</v>
      </c>
      <c r="AK3663" t="s">
        <v>995</v>
      </c>
      <c r="AL3663" t="s">
        <v>995</v>
      </c>
      <c r="AM3663" t="s">
        <v>995</v>
      </c>
      <c r="AN3663" t="s">
        <v>995</v>
      </c>
      <c r="AO3663" t="s">
        <v>995</v>
      </c>
      <c r="AP3663" t="s">
        <v>995</v>
      </c>
      <c r="AQ3663" s="286" t="s">
        <v>855</v>
      </c>
    </row>
    <row r="3664" spans="1:47" x14ac:dyDescent="0.3">
      <c r="A3664" s="285">
        <v>122826</v>
      </c>
      <c r="B3664" s="286" t="s">
        <v>539</v>
      </c>
      <c r="C3664" t="s">
        <v>995</v>
      </c>
      <c r="D3664" t="s">
        <v>995</v>
      </c>
      <c r="E3664" t="s">
        <v>995</v>
      </c>
      <c r="F3664" t="s">
        <v>995</v>
      </c>
      <c r="G3664" t="s">
        <v>995</v>
      </c>
      <c r="H3664" t="s">
        <v>995</v>
      </c>
      <c r="I3664" t="s">
        <v>995</v>
      </c>
      <c r="J3664" t="s">
        <v>995</v>
      </c>
      <c r="K3664" t="s">
        <v>995</v>
      </c>
      <c r="L3664" t="s">
        <v>995</v>
      </c>
      <c r="M3664" t="s">
        <v>995</v>
      </c>
      <c r="N3664" t="s">
        <v>995</v>
      </c>
      <c r="O3664" t="s">
        <v>995</v>
      </c>
      <c r="P3664" t="s">
        <v>995</v>
      </c>
      <c r="Q3664" t="s">
        <v>995</v>
      </c>
      <c r="R3664" t="s">
        <v>995</v>
      </c>
      <c r="S3664" t="s">
        <v>995</v>
      </c>
      <c r="T3664" t="s">
        <v>995</v>
      </c>
      <c r="U3664" t="s">
        <v>995</v>
      </c>
      <c r="V3664" t="s">
        <v>995</v>
      </c>
      <c r="W3664" t="s">
        <v>995</v>
      </c>
      <c r="X3664" t="s">
        <v>995</v>
      </c>
      <c r="Y3664" t="s">
        <v>995</v>
      </c>
      <c r="Z3664" t="s">
        <v>995</v>
      </c>
      <c r="AA3664" t="s">
        <v>995</v>
      </c>
      <c r="AB3664" t="s">
        <v>995</v>
      </c>
      <c r="AC3664" t="s">
        <v>995</v>
      </c>
      <c r="AD3664" t="s">
        <v>995</v>
      </c>
      <c r="AE3664" t="s">
        <v>995</v>
      </c>
      <c r="AF3664" t="s">
        <v>995</v>
      </c>
      <c r="AG3664" t="s">
        <v>995</v>
      </c>
      <c r="AH3664" t="s">
        <v>995</v>
      </c>
      <c r="AI3664" t="s">
        <v>995</v>
      </c>
      <c r="AJ3664" t="s">
        <v>995</v>
      </c>
      <c r="AK3664" t="s">
        <v>995</v>
      </c>
      <c r="AL3664" t="s">
        <v>995</v>
      </c>
      <c r="AM3664" t="s">
        <v>995</v>
      </c>
      <c r="AN3664" t="s">
        <v>995</v>
      </c>
      <c r="AO3664" t="s">
        <v>995</v>
      </c>
      <c r="AP3664" t="s">
        <v>995</v>
      </c>
      <c r="AQ3664" s="286" t="s">
        <v>855</v>
      </c>
    </row>
    <row r="3665" spans="1:47" x14ac:dyDescent="0.3">
      <c r="A3665" s="285">
        <v>122827</v>
      </c>
      <c r="B3665" s="286" t="s">
        <v>540</v>
      </c>
      <c r="AQ3665" s="286" t="s">
        <v>394</v>
      </c>
    </row>
    <row r="3666" spans="1:47" ht="21.6" x14ac:dyDescent="0.3">
      <c r="A3666" s="285">
        <v>122828</v>
      </c>
      <c r="B3666" s="286" t="s">
        <v>61</v>
      </c>
      <c r="C3666" t="s">
        <v>226</v>
      </c>
      <c r="D3666" t="s">
        <v>226</v>
      </c>
      <c r="E3666" t="s">
        <v>226</v>
      </c>
      <c r="F3666" t="s">
        <v>226</v>
      </c>
      <c r="G3666" t="s">
        <v>225</v>
      </c>
      <c r="H3666" t="s">
        <v>226</v>
      </c>
      <c r="I3666" t="s">
        <v>226</v>
      </c>
      <c r="J3666" t="s">
        <v>226</v>
      </c>
      <c r="K3666" t="s">
        <v>226</v>
      </c>
      <c r="L3666" t="s">
        <v>226</v>
      </c>
      <c r="M3666" t="s">
        <v>226</v>
      </c>
      <c r="N3666" t="s">
        <v>226</v>
      </c>
      <c r="O3666" t="s">
        <v>226</v>
      </c>
      <c r="P3666" t="s">
        <v>226</v>
      </c>
      <c r="Q3666" t="s">
        <v>226</v>
      </c>
      <c r="R3666" t="s">
        <v>226</v>
      </c>
      <c r="S3666" t="s">
        <v>226</v>
      </c>
      <c r="T3666" t="s">
        <v>226</v>
      </c>
      <c r="U3666" t="s">
        <v>226</v>
      </c>
      <c r="V3666" t="s">
        <v>226</v>
      </c>
      <c r="W3666" t="s">
        <v>226</v>
      </c>
      <c r="X3666" t="s">
        <v>226</v>
      </c>
      <c r="Y3666" t="s">
        <v>224</v>
      </c>
      <c r="Z3666" t="s">
        <v>226</v>
      </c>
      <c r="AA3666" t="s">
        <v>224</v>
      </c>
      <c r="AB3666" t="s">
        <v>226</v>
      </c>
      <c r="AC3666" t="s">
        <v>226</v>
      </c>
      <c r="AD3666" t="s">
        <v>226</v>
      </c>
      <c r="AE3666" t="s">
        <v>226</v>
      </c>
      <c r="AF3666" t="s">
        <v>226</v>
      </c>
      <c r="AG3666" t="s">
        <v>225</v>
      </c>
      <c r="AH3666" t="s">
        <v>226</v>
      </c>
      <c r="AI3666" t="s">
        <v>226</v>
      </c>
      <c r="AJ3666" t="s">
        <v>226</v>
      </c>
      <c r="AK3666" t="s">
        <v>226</v>
      </c>
      <c r="AL3666" t="s">
        <v>225</v>
      </c>
      <c r="AM3666" t="s">
        <v>225</v>
      </c>
      <c r="AN3666" t="s">
        <v>225</v>
      </c>
      <c r="AO3666" t="s">
        <v>226</v>
      </c>
      <c r="AP3666" t="s">
        <v>226</v>
      </c>
      <c r="AQ3666" s="286" t="s">
        <v>394</v>
      </c>
      <c r="AR3666" s="305"/>
      <c r="AS3666" s="235"/>
      <c r="AU3666"/>
    </row>
    <row r="3667" spans="1:47" x14ac:dyDescent="0.3">
      <c r="A3667" s="285">
        <v>122829</v>
      </c>
      <c r="B3667" s="286" t="s">
        <v>539</v>
      </c>
      <c r="C3667" t="s">
        <v>995</v>
      </c>
      <c r="D3667" t="s">
        <v>995</v>
      </c>
      <c r="E3667" t="s">
        <v>995</v>
      </c>
      <c r="F3667" t="s">
        <v>995</v>
      </c>
      <c r="G3667" t="s">
        <v>995</v>
      </c>
      <c r="H3667" t="s">
        <v>995</v>
      </c>
      <c r="I3667" t="s">
        <v>995</v>
      </c>
      <c r="J3667" t="s">
        <v>995</v>
      </c>
      <c r="K3667" t="s">
        <v>995</v>
      </c>
      <c r="L3667" t="s">
        <v>995</v>
      </c>
      <c r="M3667" t="s">
        <v>995</v>
      </c>
      <c r="N3667" t="s">
        <v>995</v>
      </c>
      <c r="O3667" t="s">
        <v>995</v>
      </c>
      <c r="P3667" t="s">
        <v>995</v>
      </c>
      <c r="Q3667" t="s">
        <v>995</v>
      </c>
      <c r="R3667" t="s">
        <v>995</v>
      </c>
      <c r="S3667" t="s">
        <v>995</v>
      </c>
      <c r="T3667" t="s">
        <v>995</v>
      </c>
      <c r="U3667" t="s">
        <v>995</v>
      </c>
      <c r="V3667" t="s">
        <v>995</v>
      </c>
      <c r="W3667" t="s">
        <v>995</v>
      </c>
      <c r="X3667" t="s">
        <v>995</v>
      </c>
      <c r="Y3667" t="s">
        <v>995</v>
      </c>
      <c r="Z3667" t="s">
        <v>995</v>
      </c>
      <c r="AA3667" t="s">
        <v>995</v>
      </c>
      <c r="AB3667" t="s">
        <v>995</v>
      </c>
      <c r="AC3667" t="s">
        <v>995</v>
      </c>
      <c r="AD3667" t="s">
        <v>995</v>
      </c>
      <c r="AE3667" t="s">
        <v>995</v>
      </c>
      <c r="AF3667" t="s">
        <v>995</v>
      </c>
      <c r="AG3667" t="s">
        <v>995</v>
      </c>
      <c r="AH3667" t="s">
        <v>995</v>
      </c>
      <c r="AI3667" t="s">
        <v>995</v>
      </c>
      <c r="AJ3667" t="s">
        <v>995</v>
      </c>
      <c r="AK3667" t="s">
        <v>995</v>
      </c>
      <c r="AL3667" t="s">
        <v>995</v>
      </c>
      <c r="AM3667" t="s">
        <v>995</v>
      </c>
      <c r="AN3667" t="s">
        <v>995</v>
      </c>
      <c r="AO3667" t="s">
        <v>995</v>
      </c>
      <c r="AP3667" t="s">
        <v>995</v>
      </c>
      <c r="AQ3667" s="286" t="s">
        <v>855</v>
      </c>
    </row>
    <row r="3668" spans="1:47" ht="21.6" x14ac:dyDescent="0.3">
      <c r="A3668" s="285">
        <v>122830</v>
      </c>
      <c r="B3668" s="286" t="s">
        <v>538</v>
      </c>
      <c r="C3668" t="s">
        <v>226</v>
      </c>
      <c r="D3668" t="s">
        <v>226</v>
      </c>
      <c r="E3668" t="s">
        <v>226</v>
      </c>
      <c r="F3668" t="s">
        <v>226</v>
      </c>
      <c r="G3668" t="s">
        <v>226</v>
      </c>
      <c r="H3668" t="s">
        <v>226</v>
      </c>
      <c r="I3668" t="s">
        <v>226</v>
      </c>
      <c r="J3668" t="s">
        <v>226</v>
      </c>
      <c r="K3668" t="s">
        <v>226</v>
      </c>
      <c r="L3668" t="s">
        <v>226</v>
      </c>
      <c r="M3668" t="s">
        <v>226</v>
      </c>
      <c r="N3668" t="s">
        <v>226</v>
      </c>
      <c r="O3668" t="s">
        <v>226</v>
      </c>
      <c r="P3668" t="s">
        <v>226</v>
      </c>
      <c r="Q3668" t="s">
        <v>226</v>
      </c>
      <c r="R3668" t="s">
        <v>226</v>
      </c>
      <c r="S3668" t="s">
        <v>226</v>
      </c>
      <c r="T3668" t="s">
        <v>226</v>
      </c>
      <c r="U3668" t="s">
        <v>226</v>
      </c>
      <c r="V3668" t="s">
        <v>226</v>
      </c>
      <c r="W3668" t="s">
        <v>225</v>
      </c>
      <c r="X3668" t="s">
        <v>226</v>
      </c>
      <c r="Y3668" t="s">
        <v>226</v>
      </c>
      <c r="Z3668" t="s">
        <v>225</v>
      </c>
      <c r="AA3668" t="s">
        <v>226</v>
      </c>
      <c r="AB3668" t="s">
        <v>225</v>
      </c>
      <c r="AC3668" t="s">
        <v>225</v>
      </c>
      <c r="AD3668" t="s">
        <v>225</v>
      </c>
      <c r="AE3668" t="s">
        <v>225</v>
      </c>
      <c r="AF3668" t="s">
        <v>225</v>
      </c>
      <c r="AG3668" t="s">
        <v>394</v>
      </c>
      <c r="AH3668" t="s">
        <v>394</v>
      </c>
      <c r="AI3668" t="s">
        <v>394</v>
      </c>
      <c r="AJ3668" t="s">
        <v>394</v>
      </c>
      <c r="AK3668" t="s">
        <v>394</v>
      </c>
      <c r="AL3668" t="s">
        <v>394</v>
      </c>
      <c r="AM3668" t="s">
        <v>394</v>
      </c>
      <c r="AN3668" t="s">
        <v>394</v>
      </c>
      <c r="AO3668" t="s">
        <v>394</v>
      </c>
      <c r="AP3668" t="s">
        <v>394</v>
      </c>
      <c r="AQ3668" s="286" t="s">
        <v>394</v>
      </c>
      <c r="AR3668" s="305"/>
      <c r="AS3668" s="235"/>
      <c r="AU3668"/>
    </row>
    <row r="3669" spans="1:47" x14ac:dyDescent="0.3">
      <c r="A3669" s="285">
        <v>122831</v>
      </c>
      <c r="B3669" s="286" t="s">
        <v>539</v>
      </c>
      <c r="C3669" t="s">
        <v>995</v>
      </c>
      <c r="D3669" t="s">
        <v>995</v>
      </c>
      <c r="E3669" t="s">
        <v>995</v>
      </c>
      <c r="F3669" t="s">
        <v>995</v>
      </c>
      <c r="G3669" t="s">
        <v>995</v>
      </c>
      <c r="H3669" t="s">
        <v>995</v>
      </c>
      <c r="I3669" t="s">
        <v>995</v>
      </c>
      <c r="J3669" t="s">
        <v>995</v>
      </c>
      <c r="K3669" t="s">
        <v>995</v>
      </c>
      <c r="L3669" t="s">
        <v>995</v>
      </c>
      <c r="M3669" t="s">
        <v>995</v>
      </c>
      <c r="N3669" t="s">
        <v>995</v>
      </c>
      <c r="O3669" t="s">
        <v>995</v>
      </c>
      <c r="P3669" t="s">
        <v>995</v>
      </c>
      <c r="Q3669" t="s">
        <v>995</v>
      </c>
      <c r="R3669" t="s">
        <v>995</v>
      </c>
      <c r="S3669" t="s">
        <v>995</v>
      </c>
      <c r="T3669" t="s">
        <v>995</v>
      </c>
      <c r="U3669" t="s">
        <v>995</v>
      </c>
      <c r="V3669" t="s">
        <v>995</v>
      </c>
      <c r="W3669" t="s">
        <v>995</v>
      </c>
      <c r="X3669" t="s">
        <v>995</v>
      </c>
      <c r="Y3669" t="s">
        <v>995</v>
      </c>
      <c r="Z3669" t="s">
        <v>995</v>
      </c>
      <c r="AA3669" t="s">
        <v>995</v>
      </c>
      <c r="AB3669" t="s">
        <v>995</v>
      </c>
      <c r="AC3669" t="s">
        <v>995</v>
      </c>
      <c r="AD3669" t="s">
        <v>995</v>
      </c>
      <c r="AE3669" t="s">
        <v>995</v>
      </c>
      <c r="AF3669" t="s">
        <v>995</v>
      </c>
      <c r="AG3669" t="s">
        <v>995</v>
      </c>
      <c r="AH3669" t="s">
        <v>995</v>
      </c>
      <c r="AI3669" t="s">
        <v>995</v>
      </c>
      <c r="AJ3669" t="s">
        <v>995</v>
      </c>
      <c r="AK3669" t="s">
        <v>995</v>
      </c>
      <c r="AL3669" t="s">
        <v>995</v>
      </c>
      <c r="AM3669" t="s">
        <v>995</v>
      </c>
      <c r="AN3669" t="s">
        <v>995</v>
      </c>
      <c r="AO3669" t="s">
        <v>995</v>
      </c>
      <c r="AP3669" t="s">
        <v>995</v>
      </c>
      <c r="AQ3669" s="286" t="s">
        <v>855</v>
      </c>
    </row>
    <row r="3670" spans="1:47" ht="21.6" x14ac:dyDescent="0.3">
      <c r="A3670" s="285">
        <v>122832</v>
      </c>
      <c r="B3670" s="286" t="s">
        <v>538</v>
      </c>
      <c r="C3670" t="s">
        <v>224</v>
      </c>
      <c r="D3670" t="s">
        <v>224</v>
      </c>
      <c r="E3670" t="s">
        <v>224</v>
      </c>
      <c r="F3670" t="s">
        <v>224</v>
      </c>
      <c r="G3670" t="s">
        <v>224</v>
      </c>
      <c r="H3670" t="s">
        <v>226</v>
      </c>
      <c r="I3670" t="s">
        <v>224</v>
      </c>
      <c r="J3670" t="s">
        <v>224</v>
      </c>
      <c r="K3670" t="s">
        <v>224</v>
      </c>
      <c r="L3670" t="s">
        <v>226</v>
      </c>
      <c r="M3670" t="s">
        <v>226</v>
      </c>
      <c r="N3670" t="s">
        <v>224</v>
      </c>
      <c r="O3670" t="s">
        <v>226</v>
      </c>
      <c r="P3670" t="s">
        <v>224</v>
      </c>
      <c r="Q3670" t="s">
        <v>226</v>
      </c>
      <c r="R3670" t="s">
        <v>224</v>
      </c>
      <c r="S3670" t="s">
        <v>226</v>
      </c>
      <c r="T3670" t="s">
        <v>224</v>
      </c>
      <c r="U3670" t="s">
        <v>226</v>
      </c>
      <c r="V3670" t="s">
        <v>226</v>
      </c>
      <c r="W3670" t="s">
        <v>224</v>
      </c>
      <c r="X3670" t="s">
        <v>224</v>
      </c>
      <c r="Y3670" t="s">
        <v>224</v>
      </c>
      <c r="Z3670" t="s">
        <v>226</v>
      </c>
      <c r="AA3670" t="s">
        <v>224</v>
      </c>
      <c r="AB3670" t="s">
        <v>226</v>
      </c>
      <c r="AC3670" t="s">
        <v>226</v>
      </c>
      <c r="AD3670" t="s">
        <v>226</v>
      </c>
      <c r="AE3670" t="s">
        <v>226</v>
      </c>
      <c r="AF3670" t="s">
        <v>226</v>
      </c>
      <c r="AG3670" t="s">
        <v>394</v>
      </c>
      <c r="AH3670" t="s">
        <v>394</v>
      </c>
      <c r="AI3670" t="s">
        <v>394</v>
      </c>
      <c r="AJ3670" t="s">
        <v>394</v>
      </c>
      <c r="AK3670" t="s">
        <v>394</v>
      </c>
      <c r="AL3670" t="s">
        <v>394</v>
      </c>
      <c r="AM3670" t="s">
        <v>394</v>
      </c>
      <c r="AN3670" t="s">
        <v>394</v>
      </c>
      <c r="AO3670" t="s">
        <v>394</v>
      </c>
      <c r="AP3670" t="s">
        <v>394</v>
      </c>
      <c r="AQ3670" s="286" t="s">
        <v>394</v>
      </c>
      <c r="AR3670" s="305"/>
      <c r="AS3670" s="235"/>
      <c r="AU3670"/>
    </row>
    <row r="3671" spans="1:47" x14ac:dyDescent="0.3">
      <c r="A3671" s="285">
        <v>122833</v>
      </c>
      <c r="B3671" s="286" t="s">
        <v>539</v>
      </c>
      <c r="C3671" t="s">
        <v>995</v>
      </c>
      <c r="D3671" t="s">
        <v>995</v>
      </c>
      <c r="E3671" t="s">
        <v>995</v>
      </c>
      <c r="F3671" t="s">
        <v>995</v>
      </c>
      <c r="G3671" t="s">
        <v>995</v>
      </c>
      <c r="H3671" t="s">
        <v>995</v>
      </c>
      <c r="I3671" t="s">
        <v>995</v>
      </c>
      <c r="J3671" t="s">
        <v>995</v>
      </c>
      <c r="K3671" t="s">
        <v>995</v>
      </c>
      <c r="L3671" t="s">
        <v>995</v>
      </c>
      <c r="M3671" t="s">
        <v>995</v>
      </c>
      <c r="N3671" t="s">
        <v>995</v>
      </c>
      <c r="O3671" t="s">
        <v>995</v>
      </c>
      <c r="P3671" t="s">
        <v>995</v>
      </c>
      <c r="Q3671" t="s">
        <v>995</v>
      </c>
      <c r="R3671" t="s">
        <v>995</v>
      </c>
      <c r="S3671" t="s">
        <v>995</v>
      </c>
      <c r="T3671" t="s">
        <v>995</v>
      </c>
      <c r="U3671" t="s">
        <v>995</v>
      </c>
      <c r="V3671" t="s">
        <v>995</v>
      </c>
      <c r="W3671" t="s">
        <v>995</v>
      </c>
      <c r="X3671" t="s">
        <v>995</v>
      </c>
      <c r="Y3671" t="s">
        <v>995</v>
      </c>
      <c r="Z3671" t="s">
        <v>995</v>
      </c>
      <c r="AA3671" t="s">
        <v>995</v>
      </c>
      <c r="AB3671" t="s">
        <v>995</v>
      </c>
      <c r="AC3671" t="s">
        <v>995</v>
      </c>
      <c r="AD3671" t="s">
        <v>995</v>
      </c>
      <c r="AE3671" t="s">
        <v>995</v>
      </c>
      <c r="AF3671" t="s">
        <v>995</v>
      </c>
      <c r="AG3671" t="s">
        <v>995</v>
      </c>
      <c r="AH3671" t="s">
        <v>995</v>
      </c>
      <c r="AI3671" t="s">
        <v>995</v>
      </c>
      <c r="AJ3671" t="s">
        <v>995</v>
      </c>
      <c r="AK3671" t="s">
        <v>995</v>
      </c>
      <c r="AL3671" t="s">
        <v>995</v>
      </c>
      <c r="AM3671" t="s">
        <v>995</v>
      </c>
      <c r="AN3671" t="s">
        <v>995</v>
      </c>
      <c r="AO3671" t="s">
        <v>995</v>
      </c>
      <c r="AP3671" t="s">
        <v>995</v>
      </c>
      <c r="AQ3671" s="286" t="s">
        <v>855</v>
      </c>
    </row>
    <row r="3672" spans="1:47" x14ac:dyDescent="0.3">
      <c r="A3672" s="285">
        <v>122835</v>
      </c>
      <c r="B3672" s="286" t="s">
        <v>538</v>
      </c>
      <c r="AQ3672" s="286" t="s">
        <v>394</v>
      </c>
    </row>
    <row r="3673" spans="1:47" x14ac:dyDescent="0.3">
      <c r="A3673" s="285">
        <v>122836</v>
      </c>
      <c r="B3673" s="286" t="s">
        <v>538</v>
      </c>
      <c r="AQ3673" s="286" t="s">
        <v>394</v>
      </c>
    </row>
    <row r="3674" spans="1:47" ht="28.8" x14ac:dyDescent="0.3">
      <c r="A3674" s="285">
        <v>122837</v>
      </c>
      <c r="B3674" s="286" t="s">
        <v>541</v>
      </c>
      <c r="C3674" t="s">
        <v>226</v>
      </c>
      <c r="D3674" t="s">
        <v>226</v>
      </c>
      <c r="E3674" t="s">
        <v>226</v>
      </c>
      <c r="F3674" t="s">
        <v>226</v>
      </c>
      <c r="G3674" t="s">
        <v>224</v>
      </c>
      <c r="H3674" t="s">
        <v>224</v>
      </c>
      <c r="I3674" t="s">
        <v>226</v>
      </c>
      <c r="J3674" t="s">
        <v>226</v>
      </c>
      <c r="K3674" t="s">
        <v>226</v>
      </c>
      <c r="L3674" t="s">
        <v>226</v>
      </c>
      <c r="M3674" t="s">
        <v>226</v>
      </c>
      <c r="N3674" t="s">
        <v>226</v>
      </c>
      <c r="O3674" t="s">
        <v>226</v>
      </c>
      <c r="P3674" t="s">
        <v>226</v>
      </c>
      <c r="Q3674" t="s">
        <v>226</v>
      </c>
      <c r="R3674" t="s">
        <v>225</v>
      </c>
      <c r="S3674" t="s">
        <v>226</v>
      </c>
      <c r="T3674" t="s">
        <v>226</v>
      </c>
      <c r="U3674" t="s">
        <v>226</v>
      </c>
      <c r="V3674" t="s">
        <v>225</v>
      </c>
      <c r="W3674" t="s">
        <v>225</v>
      </c>
      <c r="X3674" t="s">
        <v>225</v>
      </c>
      <c r="Y3674" t="s">
        <v>225</v>
      </c>
      <c r="Z3674" t="s">
        <v>225</v>
      </c>
      <c r="AA3674" t="s">
        <v>225</v>
      </c>
      <c r="AB3674" t="s">
        <v>394</v>
      </c>
      <c r="AC3674" t="s">
        <v>394</v>
      </c>
      <c r="AD3674" t="s">
        <v>394</v>
      </c>
      <c r="AE3674" t="s">
        <v>394</v>
      </c>
      <c r="AF3674" t="s">
        <v>394</v>
      </c>
      <c r="AG3674" t="s">
        <v>394</v>
      </c>
      <c r="AH3674" t="s">
        <v>394</v>
      </c>
      <c r="AI3674" t="s">
        <v>394</v>
      </c>
      <c r="AJ3674" t="s">
        <v>394</v>
      </c>
      <c r="AK3674" t="s">
        <v>394</v>
      </c>
      <c r="AL3674" t="s">
        <v>394</v>
      </c>
      <c r="AM3674" t="s">
        <v>394</v>
      </c>
      <c r="AN3674" t="s">
        <v>394</v>
      </c>
      <c r="AO3674" t="s">
        <v>394</v>
      </c>
      <c r="AP3674" t="s">
        <v>394</v>
      </c>
      <c r="AQ3674" s="286" t="s">
        <v>394</v>
      </c>
      <c r="AR3674" s="305"/>
      <c r="AS3674" s="235"/>
      <c r="AU3674"/>
    </row>
    <row r="3675" spans="1:47" ht="21.6" x14ac:dyDescent="0.3">
      <c r="A3675" s="285">
        <v>122838</v>
      </c>
      <c r="B3675" s="286" t="s">
        <v>61</v>
      </c>
      <c r="C3675" t="s">
        <v>226</v>
      </c>
      <c r="D3675" t="s">
        <v>226</v>
      </c>
      <c r="E3675" t="s">
        <v>226</v>
      </c>
      <c r="F3675" t="s">
        <v>226</v>
      </c>
      <c r="G3675" t="s">
        <v>226</v>
      </c>
      <c r="H3675" t="s">
        <v>226</v>
      </c>
      <c r="I3675" t="s">
        <v>224</v>
      </c>
      <c r="J3675" t="s">
        <v>226</v>
      </c>
      <c r="K3675" t="s">
        <v>226</v>
      </c>
      <c r="L3675" t="s">
        <v>226</v>
      </c>
      <c r="M3675" t="s">
        <v>226</v>
      </c>
      <c r="N3675" t="s">
        <v>226</v>
      </c>
      <c r="O3675" t="s">
        <v>226</v>
      </c>
      <c r="P3675" t="s">
        <v>226</v>
      </c>
      <c r="Q3675" t="s">
        <v>226</v>
      </c>
      <c r="R3675" t="s">
        <v>226</v>
      </c>
      <c r="S3675" t="s">
        <v>226</v>
      </c>
      <c r="T3675" t="s">
        <v>226</v>
      </c>
      <c r="U3675" t="s">
        <v>226</v>
      </c>
      <c r="V3675" t="s">
        <v>226</v>
      </c>
      <c r="W3675" t="s">
        <v>226</v>
      </c>
      <c r="X3675" t="s">
        <v>226</v>
      </c>
      <c r="Y3675" t="s">
        <v>226</v>
      </c>
      <c r="Z3675" t="s">
        <v>226</v>
      </c>
      <c r="AA3675" t="s">
        <v>224</v>
      </c>
      <c r="AB3675" t="s">
        <v>226</v>
      </c>
      <c r="AC3675" t="s">
        <v>226</v>
      </c>
      <c r="AD3675" t="s">
        <v>226</v>
      </c>
      <c r="AE3675" t="s">
        <v>224</v>
      </c>
      <c r="AF3675" t="s">
        <v>226</v>
      </c>
      <c r="AG3675" t="s">
        <v>226</v>
      </c>
      <c r="AH3675" t="s">
        <v>226</v>
      </c>
      <c r="AI3675" t="s">
        <v>226</v>
      </c>
      <c r="AJ3675" t="s">
        <v>226</v>
      </c>
      <c r="AK3675" t="s">
        <v>224</v>
      </c>
      <c r="AL3675" t="s">
        <v>225</v>
      </c>
      <c r="AM3675" t="s">
        <v>225</v>
      </c>
      <c r="AN3675" t="s">
        <v>225</v>
      </c>
      <c r="AO3675" t="s">
        <v>226</v>
      </c>
      <c r="AP3675" t="s">
        <v>226</v>
      </c>
      <c r="AQ3675" s="286" t="s">
        <v>394</v>
      </c>
      <c r="AR3675" s="305"/>
      <c r="AS3675" s="235"/>
      <c r="AU3675"/>
    </row>
    <row r="3676" spans="1:47" ht="21.6" x14ac:dyDescent="0.3">
      <c r="A3676" s="285">
        <v>122839</v>
      </c>
      <c r="B3676" s="286" t="s">
        <v>61</v>
      </c>
      <c r="C3676" t="s">
        <v>226</v>
      </c>
      <c r="D3676" t="s">
        <v>226</v>
      </c>
      <c r="E3676" t="s">
        <v>224</v>
      </c>
      <c r="F3676" t="s">
        <v>226</v>
      </c>
      <c r="G3676" t="s">
        <v>225</v>
      </c>
      <c r="H3676" t="s">
        <v>226</v>
      </c>
      <c r="I3676" t="s">
        <v>224</v>
      </c>
      <c r="J3676" t="s">
        <v>226</v>
      </c>
      <c r="K3676" t="s">
        <v>226</v>
      </c>
      <c r="L3676" t="s">
        <v>224</v>
      </c>
      <c r="M3676" t="s">
        <v>226</v>
      </c>
      <c r="N3676" t="s">
        <v>226</v>
      </c>
      <c r="O3676" t="s">
        <v>226</v>
      </c>
      <c r="P3676" t="s">
        <v>226</v>
      </c>
      <c r="Q3676" t="s">
        <v>226</v>
      </c>
      <c r="R3676" t="s">
        <v>224</v>
      </c>
      <c r="S3676" t="s">
        <v>226</v>
      </c>
      <c r="T3676" t="s">
        <v>224</v>
      </c>
      <c r="U3676" t="s">
        <v>226</v>
      </c>
      <c r="V3676" t="s">
        <v>226</v>
      </c>
      <c r="W3676" t="s">
        <v>224</v>
      </c>
      <c r="X3676" t="s">
        <v>226</v>
      </c>
      <c r="Y3676" t="s">
        <v>224</v>
      </c>
      <c r="Z3676" t="s">
        <v>226</v>
      </c>
      <c r="AA3676" t="s">
        <v>224</v>
      </c>
      <c r="AB3676" t="s">
        <v>226</v>
      </c>
      <c r="AC3676" t="s">
        <v>226</v>
      </c>
      <c r="AD3676" t="s">
        <v>224</v>
      </c>
      <c r="AE3676" t="s">
        <v>226</v>
      </c>
      <c r="AF3676" t="s">
        <v>224</v>
      </c>
      <c r="AG3676" t="s">
        <v>226</v>
      </c>
      <c r="AH3676" t="s">
        <v>226</v>
      </c>
      <c r="AI3676" t="s">
        <v>226</v>
      </c>
      <c r="AJ3676" t="s">
        <v>226</v>
      </c>
      <c r="AK3676" t="s">
        <v>226</v>
      </c>
      <c r="AL3676" t="s">
        <v>225</v>
      </c>
      <c r="AM3676" t="s">
        <v>225</v>
      </c>
      <c r="AN3676" t="s">
        <v>226</v>
      </c>
      <c r="AO3676" t="s">
        <v>226</v>
      </c>
      <c r="AP3676" t="s">
        <v>225</v>
      </c>
      <c r="AQ3676" s="286" t="s">
        <v>394</v>
      </c>
      <c r="AR3676" s="305"/>
      <c r="AS3676" s="235"/>
      <c r="AU3676"/>
    </row>
    <row r="3677" spans="1:47" x14ac:dyDescent="0.3">
      <c r="A3677" s="285">
        <v>122840</v>
      </c>
      <c r="B3677" s="286" t="s">
        <v>539</v>
      </c>
      <c r="C3677" t="s">
        <v>995</v>
      </c>
      <c r="D3677" t="s">
        <v>995</v>
      </c>
      <c r="E3677" t="s">
        <v>995</v>
      </c>
      <c r="F3677" t="s">
        <v>995</v>
      </c>
      <c r="G3677" t="s">
        <v>995</v>
      </c>
      <c r="H3677" t="s">
        <v>995</v>
      </c>
      <c r="I3677" t="s">
        <v>995</v>
      </c>
      <c r="J3677" t="s">
        <v>995</v>
      </c>
      <c r="K3677" t="s">
        <v>995</v>
      </c>
      <c r="L3677" t="s">
        <v>995</v>
      </c>
      <c r="M3677" t="s">
        <v>995</v>
      </c>
      <c r="N3677" t="s">
        <v>995</v>
      </c>
      <c r="O3677" t="s">
        <v>995</v>
      </c>
      <c r="P3677" t="s">
        <v>995</v>
      </c>
      <c r="Q3677" t="s">
        <v>995</v>
      </c>
      <c r="R3677" t="s">
        <v>995</v>
      </c>
      <c r="S3677" t="s">
        <v>995</v>
      </c>
      <c r="T3677" t="s">
        <v>995</v>
      </c>
      <c r="U3677" t="s">
        <v>995</v>
      </c>
      <c r="V3677" t="s">
        <v>995</v>
      </c>
      <c r="W3677" t="s">
        <v>995</v>
      </c>
      <c r="X3677" t="s">
        <v>995</v>
      </c>
      <c r="Y3677" t="s">
        <v>995</v>
      </c>
      <c r="Z3677" t="s">
        <v>995</v>
      </c>
      <c r="AA3677" t="s">
        <v>995</v>
      </c>
      <c r="AB3677" t="s">
        <v>995</v>
      </c>
      <c r="AC3677" t="s">
        <v>995</v>
      </c>
      <c r="AD3677" t="s">
        <v>995</v>
      </c>
      <c r="AE3677" t="s">
        <v>995</v>
      </c>
      <c r="AF3677" t="s">
        <v>995</v>
      </c>
      <c r="AG3677" t="s">
        <v>995</v>
      </c>
      <c r="AH3677" t="s">
        <v>995</v>
      </c>
      <c r="AI3677" t="s">
        <v>995</v>
      </c>
      <c r="AJ3677" t="s">
        <v>995</v>
      </c>
      <c r="AK3677" t="s">
        <v>995</v>
      </c>
      <c r="AL3677" t="s">
        <v>995</v>
      </c>
      <c r="AM3677" t="s">
        <v>995</v>
      </c>
      <c r="AN3677" t="s">
        <v>995</v>
      </c>
      <c r="AO3677" t="s">
        <v>995</v>
      </c>
      <c r="AP3677" t="s">
        <v>995</v>
      </c>
      <c r="AQ3677" s="286" t="s">
        <v>855</v>
      </c>
    </row>
    <row r="3678" spans="1:47" x14ac:dyDescent="0.3">
      <c r="A3678" s="285">
        <v>122842</v>
      </c>
      <c r="B3678" s="286" t="s">
        <v>539</v>
      </c>
      <c r="C3678" t="s">
        <v>995</v>
      </c>
      <c r="D3678" t="s">
        <v>995</v>
      </c>
      <c r="E3678" t="s">
        <v>995</v>
      </c>
      <c r="F3678" t="s">
        <v>995</v>
      </c>
      <c r="G3678" t="s">
        <v>995</v>
      </c>
      <c r="H3678" t="s">
        <v>995</v>
      </c>
      <c r="I3678" t="s">
        <v>995</v>
      </c>
      <c r="J3678" t="s">
        <v>995</v>
      </c>
      <c r="K3678" t="s">
        <v>995</v>
      </c>
      <c r="L3678" t="s">
        <v>995</v>
      </c>
      <c r="M3678" t="s">
        <v>995</v>
      </c>
      <c r="N3678" t="s">
        <v>995</v>
      </c>
      <c r="O3678" t="s">
        <v>995</v>
      </c>
      <c r="P3678" t="s">
        <v>995</v>
      </c>
      <c r="Q3678" t="s">
        <v>995</v>
      </c>
      <c r="R3678" t="s">
        <v>995</v>
      </c>
      <c r="S3678" t="s">
        <v>995</v>
      </c>
      <c r="T3678" t="s">
        <v>995</v>
      </c>
      <c r="U3678" t="s">
        <v>995</v>
      </c>
      <c r="V3678" t="s">
        <v>995</v>
      </c>
      <c r="W3678" t="s">
        <v>995</v>
      </c>
      <c r="X3678" t="s">
        <v>995</v>
      </c>
      <c r="Y3678" t="s">
        <v>995</v>
      </c>
      <c r="Z3678" t="s">
        <v>995</v>
      </c>
      <c r="AA3678" t="s">
        <v>995</v>
      </c>
      <c r="AB3678" t="s">
        <v>995</v>
      </c>
      <c r="AC3678" t="s">
        <v>995</v>
      </c>
      <c r="AD3678" t="s">
        <v>995</v>
      </c>
      <c r="AE3678" t="s">
        <v>995</v>
      </c>
      <c r="AF3678" t="s">
        <v>995</v>
      </c>
      <c r="AG3678" t="s">
        <v>995</v>
      </c>
      <c r="AH3678" t="s">
        <v>995</v>
      </c>
      <c r="AI3678" t="s">
        <v>995</v>
      </c>
      <c r="AJ3678" t="s">
        <v>995</v>
      </c>
      <c r="AK3678" t="s">
        <v>995</v>
      </c>
      <c r="AL3678" t="s">
        <v>995</v>
      </c>
      <c r="AM3678" t="s">
        <v>995</v>
      </c>
      <c r="AN3678" t="s">
        <v>995</v>
      </c>
      <c r="AO3678" t="s">
        <v>995</v>
      </c>
      <c r="AP3678" t="s">
        <v>995</v>
      </c>
      <c r="AQ3678" s="286" t="s">
        <v>855</v>
      </c>
    </row>
    <row r="3679" spans="1:47" x14ac:dyDescent="0.3">
      <c r="A3679" s="285">
        <v>122843</v>
      </c>
      <c r="B3679" s="286" t="s">
        <v>540</v>
      </c>
      <c r="AQ3679" s="286" t="s">
        <v>394</v>
      </c>
    </row>
    <row r="3680" spans="1:47" ht="21.6" x14ac:dyDescent="0.65">
      <c r="A3680" s="285">
        <v>122844</v>
      </c>
      <c r="B3680" s="286" t="s">
        <v>540</v>
      </c>
      <c r="C3680" t="s">
        <v>226</v>
      </c>
      <c r="D3680" t="s">
        <v>226</v>
      </c>
      <c r="E3680" t="s">
        <v>226</v>
      </c>
      <c r="F3680" t="s">
        <v>226</v>
      </c>
      <c r="G3680" t="s">
        <v>226</v>
      </c>
      <c r="H3680" t="s">
        <v>226</v>
      </c>
      <c r="I3680" t="s">
        <v>226</v>
      </c>
      <c r="J3680" t="s">
        <v>226</v>
      </c>
      <c r="K3680" t="s">
        <v>225</v>
      </c>
      <c r="L3680" t="s">
        <v>226</v>
      </c>
      <c r="M3680" t="s">
        <v>224</v>
      </c>
      <c r="N3680" t="s">
        <v>226</v>
      </c>
      <c r="O3680" t="s">
        <v>226</v>
      </c>
      <c r="P3680" t="s">
        <v>226</v>
      </c>
      <c r="Q3680" t="s">
        <v>226</v>
      </c>
      <c r="R3680" t="s">
        <v>225</v>
      </c>
      <c r="S3680" t="s">
        <v>225</v>
      </c>
      <c r="T3680" t="s">
        <v>226</v>
      </c>
      <c r="U3680" t="s">
        <v>225</v>
      </c>
      <c r="V3680" t="s">
        <v>226</v>
      </c>
      <c r="W3680" t="s">
        <v>394</v>
      </c>
      <c r="X3680" t="s">
        <v>394</v>
      </c>
      <c r="Y3680" t="s">
        <v>394</v>
      </c>
      <c r="Z3680" t="s">
        <v>394</v>
      </c>
      <c r="AA3680" t="s">
        <v>394</v>
      </c>
      <c r="AB3680" t="s">
        <v>394</v>
      </c>
      <c r="AC3680" t="s">
        <v>394</v>
      </c>
      <c r="AD3680" t="s">
        <v>394</v>
      </c>
      <c r="AE3680" t="s">
        <v>394</v>
      </c>
      <c r="AF3680" t="s">
        <v>394</v>
      </c>
      <c r="AG3680" t="s">
        <v>394</v>
      </c>
      <c r="AH3680" t="s">
        <v>394</v>
      </c>
      <c r="AI3680" t="s">
        <v>394</v>
      </c>
      <c r="AJ3680" t="s">
        <v>394</v>
      </c>
      <c r="AK3680" t="s">
        <v>394</v>
      </c>
      <c r="AL3680" t="s">
        <v>394</v>
      </c>
      <c r="AM3680" t="s">
        <v>394</v>
      </c>
      <c r="AN3680" t="s">
        <v>394</v>
      </c>
      <c r="AO3680" t="s">
        <v>394</v>
      </c>
      <c r="AP3680" t="s">
        <v>394</v>
      </c>
      <c r="AQ3680" s="288"/>
      <c r="AR3680" s="304"/>
      <c r="AS3680" s="304"/>
      <c r="AU3680"/>
    </row>
    <row r="3681" spans="1:47" ht="21.6" x14ac:dyDescent="0.3">
      <c r="A3681" s="285">
        <v>122846</v>
      </c>
      <c r="B3681" s="286" t="s">
        <v>8485</v>
      </c>
      <c r="C3681" t="s">
        <v>226</v>
      </c>
      <c r="D3681" t="s">
        <v>226</v>
      </c>
      <c r="E3681" t="s">
        <v>224</v>
      </c>
      <c r="F3681" t="s">
        <v>226</v>
      </c>
      <c r="G3681" t="s">
        <v>226</v>
      </c>
      <c r="H3681" t="s">
        <v>226</v>
      </c>
      <c r="I3681" t="s">
        <v>224</v>
      </c>
      <c r="J3681" t="s">
        <v>226</v>
      </c>
      <c r="K3681" t="s">
        <v>226</v>
      </c>
      <c r="L3681" t="s">
        <v>226</v>
      </c>
      <c r="M3681" t="s">
        <v>224</v>
      </c>
      <c r="N3681" t="s">
        <v>224</v>
      </c>
      <c r="O3681" t="s">
        <v>226</v>
      </c>
      <c r="P3681" t="s">
        <v>226</v>
      </c>
      <c r="Q3681" t="s">
        <v>224</v>
      </c>
      <c r="R3681" t="s">
        <v>226</v>
      </c>
      <c r="S3681" t="s">
        <v>226</v>
      </c>
      <c r="T3681" t="s">
        <v>225</v>
      </c>
      <c r="U3681" t="s">
        <v>226</v>
      </c>
      <c r="V3681" t="s">
        <v>226</v>
      </c>
      <c r="W3681" t="s">
        <v>224</v>
      </c>
      <c r="X3681" t="s">
        <v>226</v>
      </c>
      <c r="Y3681" t="s">
        <v>224</v>
      </c>
      <c r="Z3681" t="s">
        <v>226</v>
      </c>
      <c r="AA3681" t="s">
        <v>226</v>
      </c>
      <c r="AB3681" t="s">
        <v>226</v>
      </c>
      <c r="AC3681" t="s">
        <v>226</v>
      </c>
      <c r="AD3681" t="s">
        <v>224</v>
      </c>
      <c r="AE3681" t="s">
        <v>226</v>
      </c>
      <c r="AF3681" t="s">
        <v>226</v>
      </c>
      <c r="AG3681" t="s">
        <v>226</v>
      </c>
      <c r="AH3681" t="s">
        <v>226</v>
      </c>
      <c r="AI3681" t="s">
        <v>226</v>
      </c>
      <c r="AJ3681" t="s">
        <v>226</v>
      </c>
      <c r="AK3681" t="s">
        <v>226</v>
      </c>
      <c r="AL3681" t="s">
        <v>225</v>
      </c>
      <c r="AM3681" t="s">
        <v>225</v>
      </c>
      <c r="AN3681" t="s">
        <v>225</v>
      </c>
      <c r="AO3681" t="s">
        <v>225</v>
      </c>
      <c r="AP3681" t="s">
        <v>225</v>
      </c>
      <c r="AQ3681" s="286" t="s">
        <v>394</v>
      </c>
      <c r="AR3681" s="305"/>
      <c r="AS3681" s="235"/>
      <c r="AU3681"/>
    </row>
    <row r="3682" spans="1:47" x14ac:dyDescent="0.3">
      <c r="A3682" s="285">
        <v>122847</v>
      </c>
      <c r="B3682" s="286" t="s">
        <v>539</v>
      </c>
      <c r="C3682" t="s">
        <v>995</v>
      </c>
      <c r="D3682" t="s">
        <v>995</v>
      </c>
      <c r="E3682" t="s">
        <v>995</v>
      </c>
      <c r="F3682" t="s">
        <v>995</v>
      </c>
      <c r="G3682" t="s">
        <v>995</v>
      </c>
      <c r="H3682" t="s">
        <v>995</v>
      </c>
      <c r="I3682" t="s">
        <v>995</v>
      </c>
      <c r="J3682" t="s">
        <v>995</v>
      </c>
      <c r="K3682" t="s">
        <v>995</v>
      </c>
      <c r="L3682" t="s">
        <v>995</v>
      </c>
      <c r="M3682" t="s">
        <v>995</v>
      </c>
      <c r="N3682" t="s">
        <v>995</v>
      </c>
      <c r="O3682" t="s">
        <v>995</v>
      </c>
      <c r="P3682" t="s">
        <v>995</v>
      </c>
      <c r="Q3682" t="s">
        <v>995</v>
      </c>
      <c r="R3682" t="s">
        <v>995</v>
      </c>
      <c r="S3682" t="s">
        <v>995</v>
      </c>
      <c r="T3682" t="s">
        <v>995</v>
      </c>
      <c r="U3682" t="s">
        <v>995</v>
      </c>
      <c r="V3682" t="s">
        <v>995</v>
      </c>
      <c r="W3682" t="s">
        <v>995</v>
      </c>
      <c r="X3682" t="s">
        <v>995</v>
      </c>
      <c r="Y3682" t="s">
        <v>995</v>
      </c>
      <c r="Z3682" t="s">
        <v>995</v>
      </c>
      <c r="AA3682" t="s">
        <v>995</v>
      </c>
      <c r="AB3682" t="s">
        <v>995</v>
      </c>
      <c r="AC3682" t="s">
        <v>995</v>
      </c>
      <c r="AD3682" t="s">
        <v>995</v>
      </c>
      <c r="AE3682" t="s">
        <v>995</v>
      </c>
      <c r="AF3682" t="s">
        <v>995</v>
      </c>
      <c r="AG3682" t="s">
        <v>995</v>
      </c>
      <c r="AH3682" t="s">
        <v>995</v>
      </c>
      <c r="AI3682" t="s">
        <v>995</v>
      </c>
      <c r="AJ3682" t="s">
        <v>995</v>
      </c>
      <c r="AK3682" t="s">
        <v>995</v>
      </c>
      <c r="AL3682" t="s">
        <v>995</v>
      </c>
      <c r="AM3682" t="s">
        <v>995</v>
      </c>
      <c r="AN3682" t="s">
        <v>995</v>
      </c>
      <c r="AO3682" t="s">
        <v>995</v>
      </c>
      <c r="AP3682" t="s">
        <v>995</v>
      </c>
      <c r="AQ3682" s="286" t="s">
        <v>855</v>
      </c>
    </row>
    <row r="3683" spans="1:47" x14ac:dyDescent="0.3">
      <c r="A3683" s="285">
        <v>122848</v>
      </c>
      <c r="B3683" s="286" t="s">
        <v>540</v>
      </c>
      <c r="C3683" t="s">
        <v>995</v>
      </c>
      <c r="D3683" t="s">
        <v>995</v>
      </c>
      <c r="E3683" t="s">
        <v>995</v>
      </c>
      <c r="F3683" t="s">
        <v>995</v>
      </c>
      <c r="G3683" t="s">
        <v>995</v>
      </c>
      <c r="H3683" t="s">
        <v>995</v>
      </c>
      <c r="I3683" t="s">
        <v>995</v>
      </c>
      <c r="J3683" t="s">
        <v>995</v>
      </c>
      <c r="K3683" t="s">
        <v>995</v>
      </c>
      <c r="L3683" t="s">
        <v>995</v>
      </c>
      <c r="M3683" t="s">
        <v>995</v>
      </c>
      <c r="N3683" t="s">
        <v>995</v>
      </c>
      <c r="O3683" t="s">
        <v>995</v>
      </c>
      <c r="P3683" t="s">
        <v>995</v>
      </c>
      <c r="Q3683" t="s">
        <v>995</v>
      </c>
      <c r="R3683" t="s">
        <v>995</v>
      </c>
      <c r="S3683" t="s">
        <v>995</v>
      </c>
      <c r="T3683" t="s">
        <v>995</v>
      </c>
      <c r="U3683" t="s">
        <v>995</v>
      </c>
      <c r="V3683" t="s">
        <v>995</v>
      </c>
      <c r="W3683" t="s">
        <v>995</v>
      </c>
      <c r="X3683" t="s">
        <v>995</v>
      </c>
      <c r="Y3683" t="s">
        <v>995</v>
      </c>
      <c r="Z3683" t="s">
        <v>995</v>
      </c>
      <c r="AA3683" t="s">
        <v>995</v>
      </c>
      <c r="AB3683" t="s">
        <v>995</v>
      </c>
      <c r="AC3683" t="s">
        <v>995</v>
      </c>
      <c r="AD3683" t="s">
        <v>995</v>
      </c>
      <c r="AE3683" t="s">
        <v>995</v>
      </c>
      <c r="AF3683" t="s">
        <v>995</v>
      </c>
      <c r="AG3683" t="s">
        <v>995</v>
      </c>
      <c r="AH3683" t="s">
        <v>995</v>
      </c>
      <c r="AI3683" t="s">
        <v>995</v>
      </c>
      <c r="AJ3683" t="s">
        <v>995</v>
      </c>
      <c r="AK3683" t="s">
        <v>995</v>
      </c>
      <c r="AL3683" t="s">
        <v>995</v>
      </c>
      <c r="AM3683" t="s">
        <v>995</v>
      </c>
      <c r="AN3683" t="s">
        <v>995</v>
      </c>
      <c r="AO3683" t="s">
        <v>995</v>
      </c>
      <c r="AP3683" t="s">
        <v>995</v>
      </c>
      <c r="AQ3683" s="286" t="s">
        <v>855</v>
      </c>
    </row>
    <row r="3684" spans="1:47" ht="28.8" x14ac:dyDescent="0.3">
      <c r="A3684" s="285">
        <v>122849</v>
      </c>
      <c r="B3684" s="286" t="s">
        <v>541</v>
      </c>
      <c r="C3684" t="s">
        <v>224</v>
      </c>
      <c r="D3684" t="s">
        <v>224</v>
      </c>
      <c r="E3684" t="s">
        <v>224</v>
      </c>
      <c r="F3684" t="s">
        <v>224</v>
      </c>
      <c r="G3684" t="s">
        <v>224</v>
      </c>
      <c r="H3684" t="s">
        <v>226</v>
      </c>
      <c r="I3684" t="s">
        <v>224</v>
      </c>
      <c r="J3684" t="s">
        <v>224</v>
      </c>
      <c r="K3684" t="s">
        <v>224</v>
      </c>
      <c r="L3684" t="s">
        <v>226</v>
      </c>
      <c r="M3684" t="s">
        <v>225</v>
      </c>
      <c r="N3684" t="s">
        <v>226</v>
      </c>
      <c r="O3684" t="s">
        <v>225</v>
      </c>
      <c r="P3684" t="s">
        <v>226</v>
      </c>
      <c r="Q3684" t="s">
        <v>224</v>
      </c>
      <c r="R3684" t="s">
        <v>226</v>
      </c>
      <c r="S3684" t="s">
        <v>226</v>
      </c>
      <c r="T3684" t="s">
        <v>226</v>
      </c>
      <c r="U3684" t="s">
        <v>224</v>
      </c>
      <c r="V3684" t="s">
        <v>224</v>
      </c>
      <c r="W3684" t="s">
        <v>225</v>
      </c>
      <c r="X3684" t="s">
        <v>225</v>
      </c>
      <c r="Y3684" t="s">
        <v>225</v>
      </c>
      <c r="Z3684" t="s">
        <v>225</v>
      </c>
      <c r="AA3684" t="s">
        <v>225</v>
      </c>
      <c r="AB3684" t="s">
        <v>394</v>
      </c>
      <c r="AC3684" t="s">
        <v>394</v>
      </c>
      <c r="AD3684" t="s">
        <v>394</v>
      </c>
      <c r="AE3684" t="s">
        <v>394</v>
      </c>
      <c r="AF3684" t="s">
        <v>394</v>
      </c>
      <c r="AG3684" t="s">
        <v>394</v>
      </c>
      <c r="AH3684" t="s">
        <v>394</v>
      </c>
      <c r="AI3684" t="s">
        <v>394</v>
      </c>
      <c r="AJ3684" t="s">
        <v>394</v>
      </c>
      <c r="AK3684" t="s">
        <v>394</v>
      </c>
      <c r="AL3684" t="s">
        <v>394</v>
      </c>
      <c r="AM3684" t="s">
        <v>394</v>
      </c>
      <c r="AN3684" t="s">
        <v>394</v>
      </c>
      <c r="AO3684" t="s">
        <v>394</v>
      </c>
      <c r="AP3684" t="s">
        <v>394</v>
      </c>
      <c r="AQ3684" s="286" t="s">
        <v>394</v>
      </c>
      <c r="AR3684" s="305"/>
      <c r="AS3684" s="235"/>
      <c r="AU3684"/>
    </row>
    <row r="3685" spans="1:47" ht="28.8" x14ac:dyDescent="0.3">
      <c r="A3685" s="285">
        <v>122850</v>
      </c>
      <c r="B3685" s="286" t="s">
        <v>541</v>
      </c>
      <c r="C3685" t="s">
        <v>226</v>
      </c>
      <c r="D3685" t="s">
        <v>224</v>
      </c>
      <c r="E3685" t="s">
        <v>226</v>
      </c>
      <c r="F3685" t="s">
        <v>224</v>
      </c>
      <c r="G3685" t="s">
        <v>226</v>
      </c>
      <c r="H3685" t="s">
        <v>226</v>
      </c>
      <c r="I3685" t="s">
        <v>224</v>
      </c>
      <c r="J3685" t="s">
        <v>224</v>
      </c>
      <c r="K3685" t="s">
        <v>224</v>
      </c>
      <c r="L3685" t="s">
        <v>226</v>
      </c>
      <c r="M3685" t="s">
        <v>226</v>
      </c>
      <c r="N3685" t="s">
        <v>226</v>
      </c>
      <c r="O3685" t="s">
        <v>225</v>
      </c>
      <c r="P3685" t="s">
        <v>226</v>
      </c>
      <c r="Q3685" t="s">
        <v>226</v>
      </c>
      <c r="R3685" t="s">
        <v>226</v>
      </c>
      <c r="S3685" t="s">
        <v>226</v>
      </c>
      <c r="T3685" t="s">
        <v>224</v>
      </c>
      <c r="U3685" t="s">
        <v>224</v>
      </c>
      <c r="V3685" t="s">
        <v>226</v>
      </c>
      <c r="W3685" t="s">
        <v>225</v>
      </c>
      <c r="X3685" t="s">
        <v>225</v>
      </c>
      <c r="Y3685" t="s">
        <v>225</v>
      </c>
      <c r="Z3685" t="s">
        <v>225</v>
      </c>
      <c r="AA3685" t="s">
        <v>225</v>
      </c>
      <c r="AB3685" t="s">
        <v>394</v>
      </c>
      <c r="AC3685" t="s">
        <v>394</v>
      </c>
      <c r="AD3685" t="s">
        <v>394</v>
      </c>
      <c r="AE3685" t="s">
        <v>394</v>
      </c>
      <c r="AF3685" t="s">
        <v>394</v>
      </c>
      <c r="AG3685" t="s">
        <v>394</v>
      </c>
      <c r="AH3685" t="s">
        <v>394</v>
      </c>
      <c r="AI3685" t="s">
        <v>394</v>
      </c>
      <c r="AJ3685" t="s">
        <v>394</v>
      </c>
      <c r="AK3685" t="s">
        <v>394</v>
      </c>
      <c r="AL3685" t="s">
        <v>394</v>
      </c>
      <c r="AM3685" t="s">
        <v>394</v>
      </c>
      <c r="AN3685" t="s">
        <v>394</v>
      </c>
      <c r="AO3685" t="s">
        <v>394</v>
      </c>
      <c r="AP3685" t="s">
        <v>394</v>
      </c>
      <c r="AQ3685" s="286" t="s">
        <v>394</v>
      </c>
      <c r="AR3685" s="305"/>
      <c r="AS3685" s="235"/>
      <c r="AU3685"/>
    </row>
    <row r="3686" spans="1:47" ht="21.6" x14ac:dyDescent="0.3">
      <c r="A3686" s="285">
        <v>122851</v>
      </c>
      <c r="B3686" s="286" t="s">
        <v>61</v>
      </c>
      <c r="C3686" t="s">
        <v>226</v>
      </c>
      <c r="D3686" t="s">
        <v>226</v>
      </c>
      <c r="E3686" t="s">
        <v>226</v>
      </c>
      <c r="F3686" t="s">
        <v>226</v>
      </c>
      <c r="G3686" t="s">
        <v>224</v>
      </c>
      <c r="H3686" t="s">
        <v>226</v>
      </c>
      <c r="I3686" t="s">
        <v>226</v>
      </c>
      <c r="J3686" t="s">
        <v>226</v>
      </c>
      <c r="K3686" t="s">
        <v>226</v>
      </c>
      <c r="L3686" t="s">
        <v>226</v>
      </c>
      <c r="M3686" t="s">
        <v>226</v>
      </c>
      <c r="N3686" t="s">
        <v>226</v>
      </c>
      <c r="O3686" t="s">
        <v>226</v>
      </c>
      <c r="P3686" t="s">
        <v>226</v>
      </c>
      <c r="Q3686" t="s">
        <v>226</v>
      </c>
      <c r="R3686" t="s">
        <v>226</v>
      </c>
      <c r="S3686" t="s">
        <v>226</v>
      </c>
      <c r="T3686" t="s">
        <v>226</v>
      </c>
      <c r="U3686" t="s">
        <v>226</v>
      </c>
      <c r="V3686" t="s">
        <v>226</v>
      </c>
      <c r="W3686" t="s">
        <v>226</v>
      </c>
      <c r="X3686" t="s">
        <v>226</v>
      </c>
      <c r="Y3686" t="s">
        <v>226</v>
      </c>
      <c r="Z3686" t="s">
        <v>226</v>
      </c>
      <c r="AA3686" t="s">
        <v>224</v>
      </c>
      <c r="AB3686" t="s">
        <v>226</v>
      </c>
      <c r="AC3686" t="s">
        <v>226</v>
      </c>
      <c r="AD3686" t="s">
        <v>226</v>
      </c>
      <c r="AE3686" t="s">
        <v>226</v>
      </c>
      <c r="AF3686" t="s">
        <v>224</v>
      </c>
      <c r="AG3686" t="s">
        <v>226</v>
      </c>
      <c r="AH3686" t="s">
        <v>226</v>
      </c>
      <c r="AI3686" t="s">
        <v>226</v>
      </c>
      <c r="AJ3686" t="s">
        <v>226</v>
      </c>
      <c r="AK3686" t="s">
        <v>224</v>
      </c>
      <c r="AL3686" t="s">
        <v>225</v>
      </c>
      <c r="AM3686" t="s">
        <v>224</v>
      </c>
      <c r="AN3686" t="s">
        <v>225</v>
      </c>
      <c r="AO3686" t="s">
        <v>224</v>
      </c>
      <c r="AP3686" t="s">
        <v>224</v>
      </c>
      <c r="AQ3686" s="286" t="s">
        <v>394</v>
      </c>
      <c r="AR3686" s="305"/>
      <c r="AS3686" s="235"/>
      <c r="AU3686"/>
    </row>
    <row r="3687" spans="1:47" x14ac:dyDescent="0.3">
      <c r="A3687" s="285">
        <v>122852</v>
      </c>
      <c r="B3687" s="286" t="s">
        <v>539</v>
      </c>
      <c r="C3687" t="s">
        <v>995</v>
      </c>
      <c r="D3687" t="s">
        <v>995</v>
      </c>
      <c r="E3687" t="s">
        <v>995</v>
      </c>
      <c r="F3687" t="s">
        <v>995</v>
      </c>
      <c r="G3687" t="s">
        <v>995</v>
      </c>
      <c r="H3687" t="s">
        <v>995</v>
      </c>
      <c r="I3687" t="s">
        <v>995</v>
      </c>
      <c r="J3687" t="s">
        <v>995</v>
      </c>
      <c r="K3687" t="s">
        <v>995</v>
      </c>
      <c r="L3687" t="s">
        <v>995</v>
      </c>
      <c r="M3687" t="s">
        <v>995</v>
      </c>
      <c r="N3687" t="s">
        <v>995</v>
      </c>
      <c r="O3687" t="s">
        <v>995</v>
      </c>
      <c r="P3687" t="s">
        <v>995</v>
      </c>
      <c r="Q3687" t="s">
        <v>995</v>
      </c>
      <c r="R3687" t="s">
        <v>995</v>
      </c>
      <c r="S3687" t="s">
        <v>995</v>
      </c>
      <c r="T3687" t="s">
        <v>995</v>
      </c>
      <c r="U3687" t="s">
        <v>995</v>
      </c>
      <c r="V3687" t="s">
        <v>995</v>
      </c>
      <c r="W3687" t="s">
        <v>995</v>
      </c>
      <c r="X3687" t="s">
        <v>995</v>
      </c>
      <c r="Y3687" t="s">
        <v>995</v>
      </c>
      <c r="Z3687" t="s">
        <v>995</v>
      </c>
      <c r="AA3687" t="s">
        <v>995</v>
      </c>
      <c r="AB3687" t="s">
        <v>995</v>
      </c>
      <c r="AC3687" t="s">
        <v>995</v>
      </c>
      <c r="AD3687" t="s">
        <v>995</v>
      </c>
      <c r="AE3687" t="s">
        <v>995</v>
      </c>
      <c r="AF3687" t="s">
        <v>995</v>
      </c>
      <c r="AG3687" t="s">
        <v>995</v>
      </c>
      <c r="AH3687" t="s">
        <v>995</v>
      </c>
      <c r="AI3687" t="s">
        <v>995</v>
      </c>
      <c r="AJ3687" t="s">
        <v>995</v>
      </c>
      <c r="AK3687" t="s">
        <v>995</v>
      </c>
      <c r="AL3687" t="s">
        <v>995</v>
      </c>
      <c r="AM3687" t="s">
        <v>995</v>
      </c>
      <c r="AN3687" t="s">
        <v>995</v>
      </c>
      <c r="AO3687" t="s">
        <v>995</v>
      </c>
      <c r="AP3687" t="s">
        <v>995</v>
      </c>
      <c r="AQ3687" s="286" t="s">
        <v>855</v>
      </c>
    </row>
    <row r="3688" spans="1:47" x14ac:dyDescent="0.3">
      <c r="A3688" s="285">
        <v>122853</v>
      </c>
      <c r="B3688" s="286" t="s">
        <v>539</v>
      </c>
      <c r="C3688" t="s">
        <v>995</v>
      </c>
      <c r="D3688" t="s">
        <v>995</v>
      </c>
      <c r="E3688" t="s">
        <v>995</v>
      </c>
      <c r="F3688" t="s">
        <v>995</v>
      </c>
      <c r="G3688" t="s">
        <v>995</v>
      </c>
      <c r="H3688" t="s">
        <v>995</v>
      </c>
      <c r="I3688" t="s">
        <v>995</v>
      </c>
      <c r="J3688" t="s">
        <v>995</v>
      </c>
      <c r="K3688" t="s">
        <v>995</v>
      </c>
      <c r="L3688" t="s">
        <v>995</v>
      </c>
      <c r="M3688" t="s">
        <v>995</v>
      </c>
      <c r="N3688" t="s">
        <v>995</v>
      </c>
      <c r="O3688" t="s">
        <v>995</v>
      </c>
      <c r="P3688" t="s">
        <v>995</v>
      </c>
      <c r="Q3688" t="s">
        <v>995</v>
      </c>
      <c r="R3688" t="s">
        <v>995</v>
      </c>
      <c r="S3688" t="s">
        <v>995</v>
      </c>
      <c r="T3688" t="s">
        <v>995</v>
      </c>
      <c r="U3688" t="s">
        <v>995</v>
      </c>
      <c r="V3688" t="s">
        <v>995</v>
      </c>
      <c r="W3688" t="s">
        <v>995</v>
      </c>
      <c r="X3688" t="s">
        <v>995</v>
      </c>
      <c r="Y3688" t="s">
        <v>995</v>
      </c>
      <c r="Z3688" t="s">
        <v>995</v>
      </c>
      <c r="AA3688" t="s">
        <v>995</v>
      </c>
      <c r="AB3688" t="s">
        <v>995</v>
      </c>
      <c r="AC3688" t="s">
        <v>995</v>
      </c>
      <c r="AD3688" t="s">
        <v>995</v>
      </c>
      <c r="AE3688" t="s">
        <v>995</v>
      </c>
      <c r="AF3688" t="s">
        <v>995</v>
      </c>
      <c r="AG3688" t="s">
        <v>995</v>
      </c>
      <c r="AH3688" t="s">
        <v>995</v>
      </c>
      <c r="AI3688" t="s">
        <v>995</v>
      </c>
      <c r="AJ3688" t="s">
        <v>995</v>
      </c>
      <c r="AK3688" t="s">
        <v>995</v>
      </c>
      <c r="AL3688" t="s">
        <v>995</v>
      </c>
      <c r="AM3688" t="s">
        <v>995</v>
      </c>
      <c r="AN3688" t="s">
        <v>995</v>
      </c>
      <c r="AO3688" t="s">
        <v>995</v>
      </c>
      <c r="AP3688" t="s">
        <v>995</v>
      </c>
      <c r="AQ3688" s="286" t="s">
        <v>855</v>
      </c>
    </row>
    <row r="3689" spans="1:47" ht="21.6" x14ac:dyDescent="0.3">
      <c r="A3689" s="285">
        <v>122854</v>
      </c>
      <c r="B3689" s="286" t="s">
        <v>61</v>
      </c>
      <c r="C3689" t="s">
        <v>224</v>
      </c>
      <c r="D3689" t="s">
        <v>226</v>
      </c>
      <c r="E3689" t="s">
        <v>226</v>
      </c>
      <c r="F3689" t="s">
        <v>224</v>
      </c>
      <c r="G3689" t="s">
        <v>226</v>
      </c>
      <c r="H3689" t="s">
        <v>226</v>
      </c>
      <c r="I3689" t="s">
        <v>224</v>
      </c>
      <c r="J3689" t="s">
        <v>226</v>
      </c>
      <c r="K3689" t="s">
        <v>224</v>
      </c>
      <c r="L3689" t="s">
        <v>226</v>
      </c>
      <c r="M3689" t="s">
        <v>226</v>
      </c>
      <c r="N3689" t="s">
        <v>224</v>
      </c>
      <c r="O3689" t="s">
        <v>226</v>
      </c>
      <c r="P3689" t="s">
        <v>226</v>
      </c>
      <c r="Q3689" t="s">
        <v>226</v>
      </c>
      <c r="R3689" t="s">
        <v>224</v>
      </c>
      <c r="S3689" t="s">
        <v>226</v>
      </c>
      <c r="T3689" t="s">
        <v>225</v>
      </c>
      <c r="U3689" t="s">
        <v>226</v>
      </c>
      <c r="V3689" t="s">
        <v>226</v>
      </c>
      <c r="W3689" t="s">
        <v>224</v>
      </c>
      <c r="X3689" t="s">
        <v>224</v>
      </c>
      <c r="Y3689" t="s">
        <v>226</v>
      </c>
      <c r="Z3689" t="s">
        <v>226</v>
      </c>
      <c r="AA3689" t="s">
        <v>224</v>
      </c>
      <c r="AB3689" t="s">
        <v>226</v>
      </c>
      <c r="AC3689" t="s">
        <v>226</v>
      </c>
      <c r="AD3689" t="s">
        <v>226</v>
      </c>
      <c r="AE3689" t="s">
        <v>226</v>
      </c>
      <c r="AF3689" t="s">
        <v>224</v>
      </c>
      <c r="AG3689" t="s">
        <v>226</v>
      </c>
      <c r="AH3689" t="s">
        <v>226</v>
      </c>
      <c r="AI3689" t="s">
        <v>226</v>
      </c>
      <c r="AJ3689" t="s">
        <v>226</v>
      </c>
      <c r="AK3689" t="s">
        <v>226</v>
      </c>
      <c r="AL3689" t="s">
        <v>225</v>
      </c>
      <c r="AM3689" t="s">
        <v>225</v>
      </c>
      <c r="AN3689" t="s">
        <v>225</v>
      </c>
      <c r="AO3689" t="s">
        <v>225</v>
      </c>
      <c r="AP3689" t="s">
        <v>225</v>
      </c>
      <c r="AQ3689" s="286" t="s">
        <v>394</v>
      </c>
      <c r="AR3689" s="305"/>
      <c r="AS3689" s="235"/>
      <c r="AU3689"/>
    </row>
    <row r="3690" spans="1:47" ht="21.6" x14ac:dyDescent="0.3">
      <c r="A3690" s="285">
        <v>122855</v>
      </c>
      <c r="B3690" s="286" t="s">
        <v>61</v>
      </c>
      <c r="C3690" t="s">
        <v>226</v>
      </c>
      <c r="D3690" t="s">
        <v>226</v>
      </c>
      <c r="E3690" t="s">
        <v>226</v>
      </c>
      <c r="F3690" t="s">
        <v>226</v>
      </c>
      <c r="G3690" t="s">
        <v>226</v>
      </c>
      <c r="H3690" t="s">
        <v>226</v>
      </c>
      <c r="I3690" t="s">
        <v>226</v>
      </c>
      <c r="J3690" t="s">
        <v>226</v>
      </c>
      <c r="K3690" t="s">
        <v>226</v>
      </c>
      <c r="L3690" t="s">
        <v>226</v>
      </c>
      <c r="M3690" t="s">
        <v>226</v>
      </c>
      <c r="N3690" t="s">
        <v>224</v>
      </c>
      <c r="O3690" t="s">
        <v>226</v>
      </c>
      <c r="P3690" t="s">
        <v>226</v>
      </c>
      <c r="Q3690" t="s">
        <v>224</v>
      </c>
      <c r="R3690" t="s">
        <v>226</v>
      </c>
      <c r="S3690" t="s">
        <v>226</v>
      </c>
      <c r="T3690" t="s">
        <v>226</v>
      </c>
      <c r="U3690" t="s">
        <v>226</v>
      </c>
      <c r="V3690" t="s">
        <v>226</v>
      </c>
      <c r="W3690" t="s">
        <v>226</v>
      </c>
      <c r="X3690" t="s">
        <v>226</v>
      </c>
      <c r="Y3690" t="s">
        <v>226</v>
      </c>
      <c r="Z3690" t="s">
        <v>226</v>
      </c>
      <c r="AA3690" t="s">
        <v>224</v>
      </c>
      <c r="AB3690" t="s">
        <v>226</v>
      </c>
      <c r="AC3690" t="s">
        <v>226</v>
      </c>
      <c r="AD3690" t="s">
        <v>226</v>
      </c>
      <c r="AE3690" t="s">
        <v>226</v>
      </c>
      <c r="AF3690" t="s">
        <v>224</v>
      </c>
      <c r="AG3690" t="s">
        <v>226</v>
      </c>
      <c r="AH3690" t="s">
        <v>226</v>
      </c>
      <c r="AI3690" t="s">
        <v>226</v>
      </c>
      <c r="AJ3690" t="s">
        <v>226</v>
      </c>
      <c r="AK3690" t="s">
        <v>224</v>
      </c>
      <c r="AL3690" t="s">
        <v>225</v>
      </c>
      <c r="AM3690" t="s">
        <v>225</v>
      </c>
      <c r="AN3690" t="s">
        <v>225</v>
      </c>
      <c r="AO3690" t="s">
        <v>226</v>
      </c>
      <c r="AP3690" t="s">
        <v>226</v>
      </c>
      <c r="AQ3690" s="286" t="s">
        <v>394</v>
      </c>
      <c r="AR3690" s="305"/>
      <c r="AS3690" s="235"/>
      <c r="AU3690"/>
    </row>
    <row r="3691" spans="1:47" x14ac:dyDescent="0.3">
      <c r="A3691" s="285">
        <v>122856</v>
      </c>
      <c r="B3691" s="286" t="s">
        <v>539</v>
      </c>
      <c r="C3691" t="s">
        <v>995</v>
      </c>
      <c r="D3691" t="s">
        <v>995</v>
      </c>
      <c r="E3691" t="s">
        <v>995</v>
      </c>
      <c r="F3691" t="s">
        <v>995</v>
      </c>
      <c r="G3691" t="s">
        <v>995</v>
      </c>
      <c r="H3691" t="s">
        <v>995</v>
      </c>
      <c r="I3691" t="s">
        <v>995</v>
      </c>
      <c r="J3691" t="s">
        <v>995</v>
      </c>
      <c r="K3691" t="s">
        <v>995</v>
      </c>
      <c r="L3691" t="s">
        <v>995</v>
      </c>
      <c r="M3691" t="s">
        <v>995</v>
      </c>
      <c r="N3691" t="s">
        <v>995</v>
      </c>
      <c r="O3691" t="s">
        <v>995</v>
      </c>
      <c r="P3691" t="s">
        <v>995</v>
      </c>
      <c r="Q3691" t="s">
        <v>995</v>
      </c>
      <c r="R3691" t="s">
        <v>995</v>
      </c>
      <c r="S3691" t="s">
        <v>995</v>
      </c>
      <c r="T3691" t="s">
        <v>995</v>
      </c>
      <c r="U3691" t="s">
        <v>995</v>
      </c>
      <c r="V3691" t="s">
        <v>995</v>
      </c>
      <c r="W3691" t="s">
        <v>995</v>
      </c>
      <c r="X3691" t="s">
        <v>995</v>
      </c>
      <c r="Y3691" t="s">
        <v>995</v>
      </c>
      <c r="Z3691" t="s">
        <v>995</v>
      </c>
      <c r="AA3691" t="s">
        <v>995</v>
      </c>
      <c r="AB3691" t="s">
        <v>995</v>
      </c>
      <c r="AC3691" t="s">
        <v>995</v>
      </c>
      <c r="AD3691" t="s">
        <v>995</v>
      </c>
      <c r="AE3691" t="s">
        <v>995</v>
      </c>
      <c r="AF3691" t="s">
        <v>995</v>
      </c>
      <c r="AG3691" t="s">
        <v>995</v>
      </c>
      <c r="AH3691" t="s">
        <v>995</v>
      </c>
      <c r="AI3691" t="s">
        <v>995</v>
      </c>
      <c r="AJ3691" t="s">
        <v>995</v>
      </c>
      <c r="AK3691" t="s">
        <v>995</v>
      </c>
      <c r="AL3691" t="s">
        <v>995</v>
      </c>
      <c r="AM3691" t="s">
        <v>995</v>
      </c>
      <c r="AN3691" t="s">
        <v>995</v>
      </c>
      <c r="AO3691" t="s">
        <v>995</v>
      </c>
      <c r="AP3691" t="s">
        <v>995</v>
      </c>
      <c r="AQ3691" s="286" t="s">
        <v>855</v>
      </c>
    </row>
    <row r="3692" spans="1:47" x14ac:dyDescent="0.3">
      <c r="A3692" s="285">
        <v>122858</v>
      </c>
      <c r="B3692" s="286" t="s">
        <v>539</v>
      </c>
      <c r="C3692" t="s">
        <v>995</v>
      </c>
      <c r="D3692" t="s">
        <v>995</v>
      </c>
      <c r="E3692" t="s">
        <v>995</v>
      </c>
      <c r="F3692" t="s">
        <v>995</v>
      </c>
      <c r="G3692" t="s">
        <v>995</v>
      </c>
      <c r="H3692" t="s">
        <v>995</v>
      </c>
      <c r="I3692" t="s">
        <v>995</v>
      </c>
      <c r="J3692" t="s">
        <v>995</v>
      </c>
      <c r="K3692" t="s">
        <v>995</v>
      </c>
      <c r="L3692" t="s">
        <v>995</v>
      </c>
      <c r="M3692" t="s">
        <v>995</v>
      </c>
      <c r="N3692" t="s">
        <v>995</v>
      </c>
      <c r="O3692" t="s">
        <v>995</v>
      </c>
      <c r="P3692" t="s">
        <v>995</v>
      </c>
      <c r="Q3692" t="s">
        <v>995</v>
      </c>
      <c r="R3692" t="s">
        <v>995</v>
      </c>
      <c r="S3692" t="s">
        <v>995</v>
      </c>
      <c r="T3692" t="s">
        <v>995</v>
      </c>
      <c r="U3692" t="s">
        <v>995</v>
      </c>
      <c r="V3692" t="s">
        <v>995</v>
      </c>
      <c r="W3692" t="s">
        <v>995</v>
      </c>
      <c r="X3692" t="s">
        <v>995</v>
      </c>
      <c r="Y3692" t="s">
        <v>995</v>
      </c>
      <c r="Z3692" t="s">
        <v>995</v>
      </c>
      <c r="AA3692" t="s">
        <v>995</v>
      </c>
      <c r="AB3692" t="s">
        <v>995</v>
      </c>
      <c r="AC3692" t="s">
        <v>995</v>
      </c>
      <c r="AD3692" t="s">
        <v>995</v>
      </c>
      <c r="AE3692" t="s">
        <v>995</v>
      </c>
      <c r="AF3692" t="s">
        <v>995</v>
      </c>
      <c r="AG3692" t="s">
        <v>995</v>
      </c>
      <c r="AH3692" t="s">
        <v>995</v>
      </c>
      <c r="AI3692" t="s">
        <v>995</v>
      </c>
      <c r="AJ3692" t="s">
        <v>995</v>
      </c>
      <c r="AK3692" t="s">
        <v>995</v>
      </c>
      <c r="AL3692" t="s">
        <v>995</v>
      </c>
      <c r="AM3692" t="s">
        <v>995</v>
      </c>
      <c r="AN3692" t="s">
        <v>995</v>
      </c>
      <c r="AO3692" t="s">
        <v>995</v>
      </c>
      <c r="AP3692" t="s">
        <v>995</v>
      </c>
      <c r="AQ3692" s="286" t="s">
        <v>855</v>
      </c>
    </row>
    <row r="3693" spans="1:47" ht="21.6" x14ac:dyDescent="0.3">
      <c r="A3693" s="285">
        <v>122859</v>
      </c>
      <c r="B3693" s="286" t="s">
        <v>540</v>
      </c>
      <c r="C3693" t="s">
        <v>224</v>
      </c>
      <c r="D3693" t="s">
        <v>226</v>
      </c>
      <c r="E3693" t="s">
        <v>224</v>
      </c>
      <c r="F3693" t="s">
        <v>226</v>
      </c>
      <c r="G3693" t="s">
        <v>226</v>
      </c>
      <c r="H3693" t="s">
        <v>225</v>
      </c>
      <c r="I3693" t="s">
        <v>224</v>
      </c>
      <c r="J3693" t="s">
        <v>226</v>
      </c>
      <c r="K3693" t="s">
        <v>226</v>
      </c>
      <c r="L3693" t="s">
        <v>225</v>
      </c>
      <c r="M3693" t="s">
        <v>226</v>
      </c>
      <c r="N3693" t="s">
        <v>226</v>
      </c>
      <c r="O3693" t="s">
        <v>224</v>
      </c>
      <c r="P3693" t="s">
        <v>225</v>
      </c>
      <c r="Q3693" t="s">
        <v>225</v>
      </c>
      <c r="R3693" t="s">
        <v>226</v>
      </c>
      <c r="S3693" t="s">
        <v>226</v>
      </c>
      <c r="T3693" t="s">
        <v>225</v>
      </c>
      <c r="U3693" t="s">
        <v>225</v>
      </c>
      <c r="V3693" t="s">
        <v>225</v>
      </c>
      <c r="W3693" t="s">
        <v>394</v>
      </c>
      <c r="X3693" t="s">
        <v>394</v>
      </c>
      <c r="Y3693" t="s">
        <v>394</v>
      </c>
      <c r="Z3693" t="s">
        <v>394</v>
      </c>
      <c r="AA3693" t="s">
        <v>394</v>
      </c>
      <c r="AB3693" t="s">
        <v>394</v>
      </c>
      <c r="AC3693" t="s">
        <v>394</v>
      </c>
      <c r="AD3693" t="s">
        <v>394</v>
      </c>
      <c r="AE3693" t="s">
        <v>394</v>
      </c>
      <c r="AF3693" t="s">
        <v>394</v>
      </c>
      <c r="AG3693" t="s">
        <v>394</v>
      </c>
      <c r="AH3693" t="s">
        <v>394</v>
      </c>
      <c r="AI3693" t="s">
        <v>394</v>
      </c>
      <c r="AJ3693" t="s">
        <v>394</v>
      </c>
      <c r="AK3693" t="s">
        <v>394</v>
      </c>
      <c r="AL3693" t="s">
        <v>394</v>
      </c>
      <c r="AM3693" t="s">
        <v>394</v>
      </c>
      <c r="AN3693" t="s">
        <v>394</v>
      </c>
      <c r="AO3693" t="s">
        <v>394</v>
      </c>
      <c r="AP3693" t="s">
        <v>394</v>
      </c>
      <c r="AQ3693" s="286" t="s">
        <v>394</v>
      </c>
      <c r="AR3693" s="305"/>
      <c r="AS3693" s="235"/>
      <c r="AU3693"/>
    </row>
    <row r="3694" spans="1:47" ht="21.6" x14ac:dyDescent="0.3">
      <c r="A3694" s="285">
        <v>122860</v>
      </c>
      <c r="B3694" s="286" t="s">
        <v>61</v>
      </c>
      <c r="C3694" t="s">
        <v>226</v>
      </c>
      <c r="D3694" t="s">
        <v>226</v>
      </c>
      <c r="E3694" t="s">
        <v>226</v>
      </c>
      <c r="F3694" t="s">
        <v>226</v>
      </c>
      <c r="G3694" t="s">
        <v>226</v>
      </c>
      <c r="H3694" t="s">
        <v>226</v>
      </c>
      <c r="I3694" t="s">
        <v>226</v>
      </c>
      <c r="J3694" t="s">
        <v>226</v>
      </c>
      <c r="K3694" t="s">
        <v>226</v>
      </c>
      <c r="L3694" t="s">
        <v>226</v>
      </c>
      <c r="M3694" t="s">
        <v>226</v>
      </c>
      <c r="N3694" t="s">
        <v>226</v>
      </c>
      <c r="O3694" t="s">
        <v>226</v>
      </c>
      <c r="P3694" t="s">
        <v>226</v>
      </c>
      <c r="Q3694" t="s">
        <v>226</v>
      </c>
      <c r="R3694" t="s">
        <v>226</v>
      </c>
      <c r="S3694" t="s">
        <v>226</v>
      </c>
      <c r="T3694" t="s">
        <v>226</v>
      </c>
      <c r="U3694" t="s">
        <v>226</v>
      </c>
      <c r="V3694" t="s">
        <v>226</v>
      </c>
      <c r="W3694" t="s">
        <v>226</v>
      </c>
      <c r="X3694" t="s">
        <v>226</v>
      </c>
      <c r="Y3694" t="s">
        <v>226</v>
      </c>
      <c r="Z3694" t="s">
        <v>226</v>
      </c>
      <c r="AA3694" t="s">
        <v>226</v>
      </c>
      <c r="AB3694" t="s">
        <v>226</v>
      </c>
      <c r="AC3694" t="s">
        <v>226</v>
      </c>
      <c r="AD3694" t="s">
        <v>226</v>
      </c>
      <c r="AE3694" t="s">
        <v>226</v>
      </c>
      <c r="AF3694" t="s">
        <v>226</v>
      </c>
      <c r="AG3694" t="s">
        <v>226</v>
      </c>
      <c r="AH3694" t="s">
        <v>226</v>
      </c>
      <c r="AI3694" t="s">
        <v>226</v>
      </c>
      <c r="AJ3694" t="s">
        <v>226</v>
      </c>
      <c r="AK3694" t="s">
        <v>224</v>
      </c>
      <c r="AL3694" t="s">
        <v>225</v>
      </c>
      <c r="AM3694" t="s">
        <v>225</v>
      </c>
      <c r="AN3694" t="s">
        <v>225</v>
      </c>
      <c r="AO3694" t="s">
        <v>226</v>
      </c>
      <c r="AP3694" t="s">
        <v>225</v>
      </c>
      <c r="AQ3694" s="286" t="s">
        <v>394</v>
      </c>
      <c r="AR3694" s="305"/>
      <c r="AS3694" s="235"/>
      <c r="AU3694"/>
    </row>
    <row r="3695" spans="1:47" x14ac:dyDescent="0.3">
      <c r="A3695" s="285">
        <v>122861</v>
      </c>
      <c r="B3695" s="286" t="s">
        <v>539</v>
      </c>
      <c r="C3695" t="s">
        <v>995</v>
      </c>
      <c r="D3695" t="s">
        <v>995</v>
      </c>
      <c r="E3695" t="s">
        <v>995</v>
      </c>
      <c r="F3695" t="s">
        <v>995</v>
      </c>
      <c r="G3695" t="s">
        <v>995</v>
      </c>
      <c r="H3695" t="s">
        <v>995</v>
      </c>
      <c r="I3695" t="s">
        <v>995</v>
      </c>
      <c r="J3695" t="s">
        <v>995</v>
      </c>
      <c r="K3695" t="s">
        <v>995</v>
      </c>
      <c r="L3695" t="s">
        <v>995</v>
      </c>
      <c r="M3695" t="s">
        <v>995</v>
      </c>
      <c r="N3695" t="s">
        <v>995</v>
      </c>
      <c r="O3695" t="s">
        <v>995</v>
      </c>
      <c r="P3695" t="s">
        <v>995</v>
      </c>
      <c r="Q3695" t="s">
        <v>995</v>
      </c>
      <c r="R3695" t="s">
        <v>995</v>
      </c>
      <c r="S3695" t="s">
        <v>995</v>
      </c>
      <c r="T3695" t="s">
        <v>995</v>
      </c>
      <c r="U3695" t="s">
        <v>995</v>
      </c>
      <c r="V3695" t="s">
        <v>995</v>
      </c>
      <c r="W3695" t="s">
        <v>995</v>
      </c>
      <c r="X3695" t="s">
        <v>995</v>
      </c>
      <c r="Y3695" t="s">
        <v>995</v>
      </c>
      <c r="Z3695" t="s">
        <v>995</v>
      </c>
      <c r="AA3695" t="s">
        <v>995</v>
      </c>
      <c r="AB3695" t="s">
        <v>995</v>
      </c>
      <c r="AC3695" t="s">
        <v>995</v>
      </c>
      <c r="AD3695" t="s">
        <v>995</v>
      </c>
      <c r="AE3695" t="s">
        <v>995</v>
      </c>
      <c r="AF3695" t="s">
        <v>995</v>
      </c>
      <c r="AG3695" t="s">
        <v>995</v>
      </c>
      <c r="AH3695" t="s">
        <v>995</v>
      </c>
      <c r="AI3695" t="s">
        <v>995</v>
      </c>
      <c r="AJ3695" t="s">
        <v>995</v>
      </c>
      <c r="AK3695" t="s">
        <v>995</v>
      </c>
      <c r="AL3695" t="s">
        <v>995</v>
      </c>
      <c r="AM3695" t="s">
        <v>995</v>
      </c>
      <c r="AN3695" t="s">
        <v>995</v>
      </c>
      <c r="AO3695" t="s">
        <v>995</v>
      </c>
      <c r="AP3695" t="s">
        <v>995</v>
      </c>
      <c r="AQ3695" s="286" t="s">
        <v>855</v>
      </c>
    </row>
    <row r="3696" spans="1:47" ht="21.6" x14ac:dyDescent="0.3">
      <c r="A3696" s="285">
        <v>122862</v>
      </c>
      <c r="B3696" s="286" t="s">
        <v>61</v>
      </c>
      <c r="C3696" t="s">
        <v>226</v>
      </c>
      <c r="D3696" t="s">
        <v>226</v>
      </c>
      <c r="E3696" t="s">
        <v>226</v>
      </c>
      <c r="F3696" t="s">
        <v>226</v>
      </c>
      <c r="G3696" t="s">
        <v>226</v>
      </c>
      <c r="H3696" t="s">
        <v>226</v>
      </c>
      <c r="I3696" t="s">
        <v>226</v>
      </c>
      <c r="J3696" t="s">
        <v>226</v>
      </c>
      <c r="K3696" t="s">
        <v>226</v>
      </c>
      <c r="L3696" t="s">
        <v>226</v>
      </c>
      <c r="M3696" t="s">
        <v>226</v>
      </c>
      <c r="N3696" t="s">
        <v>226</v>
      </c>
      <c r="O3696" t="s">
        <v>226</v>
      </c>
      <c r="P3696" t="s">
        <v>226</v>
      </c>
      <c r="Q3696" t="s">
        <v>226</v>
      </c>
      <c r="R3696" t="s">
        <v>226</v>
      </c>
      <c r="S3696" t="s">
        <v>226</v>
      </c>
      <c r="T3696" t="s">
        <v>226</v>
      </c>
      <c r="U3696" t="s">
        <v>226</v>
      </c>
      <c r="V3696" t="s">
        <v>226</v>
      </c>
      <c r="W3696" t="s">
        <v>226</v>
      </c>
      <c r="X3696" t="s">
        <v>226</v>
      </c>
      <c r="Y3696" t="s">
        <v>226</v>
      </c>
      <c r="Z3696" t="s">
        <v>224</v>
      </c>
      <c r="AA3696" t="s">
        <v>226</v>
      </c>
      <c r="AB3696" t="s">
        <v>226</v>
      </c>
      <c r="AC3696" t="s">
        <v>226</v>
      </c>
      <c r="AD3696" t="s">
        <v>226</v>
      </c>
      <c r="AE3696" t="s">
        <v>224</v>
      </c>
      <c r="AF3696" t="s">
        <v>224</v>
      </c>
      <c r="AG3696" t="s">
        <v>226</v>
      </c>
      <c r="AH3696" t="s">
        <v>226</v>
      </c>
      <c r="AI3696" t="s">
        <v>226</v>
      </c>
      <c r="AJ3696" t="s">
        <v>226</v>
      </c>
      <c r="AK3696" t="s">
        <v>224</v>
      </c>
      <c r="AL3696" t="s">
        <v>225</v>
      </c>
      <c r="AM3696" t="s">
        <v>225</v>
      </c>
      <c r="AN3696" t="s">
        <v>225</v>
      </c>
      <c r="AO3696" t="s">
        <v>225</v>
      </c>
      <c r="AP3696" t="s">
        <v>225</v>
      </c>
      <c r="AQ3696" s="286" t="s">
        <v>394</v>
      </c>
      <c r="AR3696" s="305"/>
      <c r="AS3696" s="235"/>
      <c r="AU3696"/>
    </row>
    <row r="3697" spans="1:47" ht="28.8" x14ac:dyDescent="0.3">
      <c r="A3697" s="285">
        <v>122863</v>
      </c>
      <c r="B3697" s="286" t="s">
        <v>67</v>
      </c>
      <c r="C3697" t="s">
        <v>226</v>
      </c>
      <c r="D3697" t="s">
        <v>226</v>
      </c>
      <c r="E3697" t="s">
        <v>226</v>
      </c>
      <c r="F3697" t="s">
        <v>224</v>
      </c>
      <c r="G3697" t="s">
        <v>226</v>
      </c>
      <c r="H3697" t="s">
        <v>226</v>
      </c>
      <c r="I3697" t="s">
        <v>226</v>
      </c>
      <c r="J3697" t="s">
        <v>226</v>
      </c>
      <c r="K3697" t="s">
        <v>225</v>
      </c>
      <c r="L3697" t="s">
        <v>226</v>
      </c>
      <c r="M3697" t="s">
        <v>226</v>
      </c>
      <c r="N3697" t="s">
        <v>226</v>
      </c>
      <c r="O3697" t="s">
        <v>225</v>
      </c>
      <c r="P3697" t="s">
        <v>226</v>
      </c>
      <c r="Q3697" t="s">
        <v>226</v>
      </c>
      <c r="R3697" t="s">
        <v>226</v>
      </c>
      <c r="S3697" t="s">
        <v>226</v>
      </c>
      <c r="T3697" t="s">
        <v>226</v>
      </c>
      <c r="U3697" t="s">
        <v>226</v>
      </c>
      <c r="V3697" t="s">
        <v>226</v>
      </c>
      <c r="W3697" t="s">
        <v>226</v>
      </c>
      <c r="X3697" t="s">
        <v>226</v>
      </c>
      <c r="Y3697" t="s">
        <v>226</v>
      </c>
      <c r="Z3697" t="s">
        <v>226</v>
      </c>
      <c r="AA3697" t="s">
        <v>226</v>
      </c>
      <c r="AB3697" t="s">
        <v>226</v>
      </c>
      <c r="AC3697" t="s">
        <v>226</v>
      </c>
      <c r="AD3697" t="s">
        <v>226</v>
      </c>
      <c r="AE3697" t="s">
        <v>226</v>
      </c>
      <c r="AF3697" t="s">
        <v>226</v>
      </c>
      <c r="AG3697" t="s">
        <v>225</v>
      </c>
      <c r="AH3697" t="s">
        <v>225</v>
      </c>
      <c r="AI3697" t="s">
        <v>225</v>
      </c>
      <c r="AJ3697" t="s">
        <v>225</v>
      </c>
      <c r="AK3697" t="s">
        <v>225</v>
      </c>
      <c r="AL3697" t="s">
        <v>394</v>
      </c>
      <c r="AM3697" t="s">
        <v>394</v>
      </c>
      <c r="AN3697" t="s">
        <v>394</v>
      </c>
      <c r="AO3697" t="s">
        <v>394</v>
      </c>
      <c r="AP3697" t="s">
        <v>394</v>
      </c>
      <c r="AQ3697" s="286" t="s">
        <v>394</v>
      </c>
      <c r="AR3697" s="305"/>
      <c r="AS3697" s="235"/>
      <c r="AU3697"/>
    </row>
    <row r="3698" spans="1:47" ht="28.8" x14ac:dyDescent="0.3">
      <c r="A3698" s="285">
        <v>122864</v>
      </c>
      <c r="B3698" s="286" t="s">
        <v>67</v>
      </c>
      <c r="C3698" t="s">
        <v>226</v>
      </c>
      <c r="D3698" t="s">
        <v>224</v>
      </c>
      <c r="E3698" t="s">
        <v>226</v>
      </c>
      <c r="F3698" t="s">
        <v>226</v>
      </c>
      <c r="G3698" t="s">
        <v>224</v>
      </c>
      <c r="H3698" t="s">
        <v>226</v>
      </c>
      <c r="I3698" t="s">
        <v>226</v>
      </c>
      <c r="J3698" t="s">
        <v>226</v>
      </c>
      <c r="K3698" t="s">
        <v>226</v>
      </c>
      <c r="L3698" t="s">
        <v>226</v>
      </c>
      <c r="M3698" t="s">
        <v>226</v>
      </c>
      <c r="N3698" t="s">
        <v>226</v>
      </c>
      <c r="O3698" t="s">
        <v>224</v>
      </c>
      <c r="P3698" t="s">
        <v>226</v>
      </c>
      <c r="Q3698" t="s">
        <v>224</v>
      </c>
      <c r="R3698" t="s">
        <v>226</v>
      </c>
      <c r="S3698" t="s">
        <v>226</v>
      </c>
      <c r="T3698" t="s">
        <v>224</v>
      </c>
      <c r="U3698" t="s">
        <v>226</v>
      </c>
      <c r="V3698" t="s">
        <v>226</v>
      </c>
      <c r="W3698" t="s">
        <v>226</v>
      </c>
      <c r="X3698" t="s">
        <v>226</v>
      </c>
      <c r="Y3698" t="s">
        <v>224</v>
      </c>
      <c r="Z3698" t="s">
        <v>226</v>
      </c>
      <c r="AA3698" t="s">
        <v>224</v>
      </c>
      <c r="AB3698" t="s">
        <v>226</v>
      </c>
      <c r="AC3698" t="s">
        <v>226</v>
      </c>
      <c r="AD3698" t="s">
        <v>226</v>
      </c>
      <c r="AE3698" t="s">
        <v>226</v>
      </c>
      <c r="AF3698" t="s">
        <v>224</v>
      </c>
      <c r="AG3698" t="s">
        <v>225</v>
      </c>
      <c r="AH3698" t="s">
        <v>225</v>
      </c>
      <c r="AI3698" t="s">
        <v>225</v>
      </c>
      <c r="AJ3698" t="s">
        <v>225</v>
      </c>
      <c r="AK3698" t="s">
        <v>225</v>
      </c>
      <c r="AL3698" t="s">
        <v>394</v>
      </c>
      <c r="AM3698" t="s">
        <v>394</v>
      </c>
      <c r="AN3698" t="s">
        <v>394</v>
      </c>
      <c r="AO3698" t="s">
        <v>394</v>
      </c>
      <c r="AP3698" t="s">
        <v>394</v>
      </c>
      <c r="AQ3698" s="286" t="s">
        <v>394</v>
      </c>
      <c r="AR3698" s="305"/>
      <c r="AS3698" s="235"/>
      <c r="AU3698"/>
    </row>
    <row r="3699" spans="1:47" ht="28.8" x14ac:dyDescent="0.3">
      <c r="A3699" s="285">
        <v>122865</v>
      </c>
      <c r="B3699" s="286" t="s">
        <v>67</v>
      </c>
      <c r="C3699" t="s">
        <v>226</v>
      </c>
      <c r="D3699" t="s">
        <v>226</v>
      </c>
      <c r="E3699" t="s">
        <v>224</v>
      </c>
      <c r="F3699" t="s">
        <v>226</v>
      </c>
      <c r="G3699" t="s">
        <v>224</v>
      </c>
      <c r="H3699" t="s">
        <v>226</v>
      </c>
      <c r="I3699" t="s">
        <v>226</v>
      </c>
      <c r="J3699" t="s">
        <v>226</v>
      </c>
      <c r="K3699" t="s">
        <v>226</v>
      </c>
      <c r="L3699" t="s">
        <v>224</v>
      </c>
      <c r="M3699" t="s">
        <v>226</v>
      </c>
      <c r="N3699" t="s">
        <v>226</v>
      </c>
      <c r="O3699" t="s">
        <v>226</v>
      </c>
      <c r="P3699" t="s">
        <v>226</v>
      </c>
      <c r="Q3699" t="s">
        <v>226</v>
      </c>
      <c r="R3699" t="s">
        <v>226</v>
      </c>
      <c r="S3699" t="s">
        <v>225</v>
      </c>
      <c r="T3699" t="s">
        <v>226</v>
      </c>
      <c r="U3699" t="s">
        <v>225</v>
      </c>
      <c r="V3699" t="s">
        <v>225</v>
      </c>
      <c r="W3699" t="s">
        <v>226</v>
      </c>
      <c r="X3699" t="s">
        <v>226</v>
      </c>
      <c r="Y3699" t="s">
        <v>224</v>
      </c>
      <c r="Z3699" t="s">
        <v>226</v>
      </c>
      <c r="AA3699" t="s">
        <v>226</v>
      </c>
      <c r="AB3699" t="s">
        <v>226</v>
      </c>
      <c r="AC3699" t="s">
        <v>226</v>
      </c>
      <c r="AD3699" t="s">
        <v>226</v>
      </c>
      <c r="AE3699" t="s">
        <v>226</v>
      </c>
      <c r="AF3699" t="s">
        <v>226</v>
      </c>
      <c r="AG3699" t="s">
        <v>225</v>
      </c>
      <c r="AH3699" t="s">
        <v>225</v>
      </c>
      <c r="AI3699" t="s">
        <v>225</v>
      </c>
      <c r="AJ3699" t="s">
        <v>225</v>
      </c>
      <c r="AK3699" t="s">
        <v>225</v>
      </c>
      <c r="AL3699" t="s">
        <v>394</v>
      </c>
      <c r="AM3699" t="s">
        <v>394</v>
      </c>
      <c r="AN3699" t="s">
        <v>394</v>
      </c>
      <c r="AO3699" t="s">
        <v>394</v>
      </c>
      <c r="AP3699" t="s">
        <v>394</v>
      </c>
      <c r="AQ3699" s="286" t="s">
        <v>394</v>
      </c>
      <c r="AR3699" s="305"/>
      <c r="AS3699" s="235"/>
      <c r="AU3699"/>
    </row>
    <row r="3700" spans="1:47" x14ac:dyDescent="0.3">
      <c r="A3700" s="285">
        <v>122866</v>
      </c>
      <c r="B3700" s="286" t="s">
        <v>539</v>
      </c>
      <c r="C3700" t="s">
        <v>995</v>
      </c>
      <c r="D3700" t="s">
        <v>995</v>
      </c>
      <c r="E3700" t="s">
        <v>995</v>
      </c>
      <c r="F3700" t="s">
        <v>995</v>
      </c>
      <c r="G3700" t="s">
        <v>995</v>
      </c>
      <c r="H3700" t="s">
        <v>995</v>
      </c>
      <c r="I3700" t="s">
        <v>995</v>
      </c>
      <c r="J3700" t="s">
        <v>995</v>
      </c>
      <c r="K3700" t="s">
        <v>995</v>
      </c>
      <c r="L3700" t="s">
        <v>995</v>
      </c>
      <c r="M3700" t="s">
        <v>995</v>
      </c>
      <c r="N3700" t="s">
        <v>995</v>
      </c>
      <c r="O3700" t="s">
        <v>995</v>
      </c>
      <c r="P3700" t="s">
        <v>995</v>
      </c>
      <c r="Q3700" t="s">
        <v>995</v>
      </c>
      <c r="R3700" t="s">
        <v>995</v>
      </c>
      <c r="S3700" t="s">
        <v>995</v>
      </c>
      <c r="T3700" t="s">
        <v>995</v>
      </c>
      <c r="U3700" t="s">
        <v>995</v>
      </c>
      <c r="V3700" t="s">
        <v>995</v>
      </c>
      <c r="W3700" t="s">
        <v>995</v>
      </c>
      <c r="X3700" t="s">
        <v>995</v>
      </c>
      <c r="Y3700" t="s">
        <v>995</v>
      </c>
      <c r="Z3700" t="s">
        <v>995</v>
      </c>
      <c r="AA3700" t="s">
        <v>995</v>
      </c>
      <c r="AB3700" t="s">
        <v>995</v>
      </c>
      <c r="AC3700" t="s">
        <v>995</v>
      </c>
      <c r="AD3700" t="s">
        <v>995</v>
      </c>
      <c r="AE3700" t="s">
        <v>995</v>
      </c>
      <c r="AF3700" t="s">
        <v>995</v>
      </c>
      <c r="AG3700" t="s">
        <v>995</v>
      </c>
      <c r="AH3700" t="s">
        <v>995</v>
      </c>
      <c r="AI3700" t="s">
        <v>995</v>
      </c>
      <c r="AJ3700" t="s">
        <v>995</v>
      </c>
      <c r="AK3700" t="s">
        <v>995</v>
      </c>
      <c r="AL3700" t="s">
        <v>995</v>
      </c>
      <c r="AM3700" t="s">
        <v>995</v>
      </c>
      <c r="AN3700" t="s">
        <v>995</v>
      </c>
      <c r="AO3700" t="s">
        <v>995</v>
      </c>
      <c r="AP3700" t="s">
        <v>995</v>
      </c>
      <c r="AQ3700" s="286" t="s">
        <v>855</v>
      </c>
    </row>
    <row r="3701" spans="1:47" x14ac:dyDescent="0.3">
      <c r="A3701" s="285">
        <v>122867</v>
      </c>
      <c r="B3701" s="286" t="s">
        <v>539</v>
      </c>
      <c r="C3701" t="s">
        <v>995</v>
      </c>
      <c r="D3701" t="s">
        <v>995</v>
      </c>
      <c r="E3701" t="s">
        <v>995</v>
      </c>
      <c r="F3701" t="s">
        <v>995</v>
      </c>
      <c r="G3701" t="s">
        <v>995</v>
      </c>
      <c r="H3701" t="s">
        <v>995</v>
      </c>
      <c r="I3701" t="s">
        <v>995</v>
      </c>
      <c r="J3701" t="s">
        <v>995</v>
      </c>
      <c r="K3701" t="s">
        <v>995</v>
      </c>
      <c r="L3701" t="s">
        <v>995</v>
      </c>
      <c r="M3701" t="s">
        <v>995</v>
      </c>
      <c r="N3701" t="s">
        <v>995</v>
      </c>
      <c r="O3701" t="s">
        <v>995</v>
      </c>
      <c r="P3701" t="s">
        <v>995</v>
      </c>
      <c r="Q3701" t="s">
        <v>995</v>
      </c>
      <c r="R3701" t="s">
        <v>995</v>
      </c>
      <c r="S3701" t="s">
        <v>995</v>
      </c>
      <c r="T3701" t="s">
        <v>995</v>
      </c>
      <c r="U3701" t="s">
        <v>995</v>
      </c>
      <c r="V3701" t="s">
        <v>995</v>
      </c>
      <c r="W3701" t="s">
        <v>995</v>
      </c>
      <c r="X3701" t="s">
        <v>995</v>
      </c>
      <c r="Y3701" t="s">
        <v>995</v>
      </c>
      <c r="Z3701" t="s">
        <v>995</v>
      </c>
      <c r="AA3701" t="s">
        <v>995</v>
      </c>
      <c r="AB3701" t="s">
        <v>995</v>
      </c>
      <c r="AC3701" t="s">
        <v>995</v>
      </c>
      <c r="AD3701" t="s">
        <v>995</v>
      </c>
      <c r="AE3701" t="s">
        <v>995</v>
      </c>
      <c r="AF3701" t="s">
        <v>995</v>
      </c>
      <c r="AG3701" t="s">
        <v>995</v>
      </c>
      <c r="AH3701" t="s">
        <v>995</v>
      </c>
      <c r="AI3701" t="s">
        <v>995</v>
      </c>
      <c r="AJ3701" t="s">
        <v>995</v>
      </c>
      <c r="AK3701" t="s">
        <v>995</v>
      </c>
      <c r="AL3701" t="s">
        <v>995</v>
      </c>
      <c r="AM3701" t="s">
        <v>995</v>
      </c>
      <c r="AN3701" t="s">
        <v>995</v>
      </c>
      <c r="AO3701" t="s">
        <v>995</v>
      </c>
      <c r="AP3701" t="s">
        <v>995</v>
      </c>
      <c r="AQ3701" s="286" t="s">
        <v>855</v>
      </c>
    </row>
    <row r="3702" spans="1:47" ht="28.8" x14ac:dyDescent="0.3">
      <c r="A3702" s="285">
        <v>122868</v>
      </c>
      <c r="B3702" s="286" t="s">
        <v>67</v>
      </c>
      <c r="C3702" t="s">
        <v>226</v>
      </c>
      <c r="D3702" t="s">
        <v>224</v>
      </c>
      <c r="E3702" t="s">
        <v>224</v>
      </c>
      <c r="F3702" t="s">
        <v>226</v>
      </c>
      <c r="G3702" t="s">
        <v>226</v>
      </c>
      <c r="H3702" t="s">
        <v>226</v>
      </c>
      <c r="I3702" t="s">
        <v>225</v>
      </c>
      <c r="J3702" t="s">
        <v>226</v>
      </c>
      <c r="K3702" t="s">
        <v>224</v>
      </c>
      <c r="L3702" t="s">
        <v>226</v>
      </c>
      <c r="M3702" t="s">
        <v>224</v>
      </c>
      <c r="N3702" t="s">
        <v>224</v>
      </c>
      <c r="O3702" t="s">
        <v>226</v>
      </c>
      <c r="P3702" t="s">
        <v>226</v>
      </c>
      <c r="Q3702" t="s">
        <v>226</v>
      </c>
      <c r="R3702" t="s">
        <v>225</v>
      </c>
      <c r="S3702" t="s">
        <v>225</v>
      </c>
      <c r="T3702" t="s">
        <v>225</v>
      </c>
      <c r="U3702" t="s">
        <v>224</v>
      </c>
      <c r="V3702" t="s">
        <v>226</v>
      </c>
      <c r="W3702" t="s">
        <v>226</v>
      </c>
      <c r="X3702" t="s">
        <v>224</v>
      </c>
      <c r="Y3702" t="s">
        <v>224</v>
      </c>
      <c r="Z3702" t="s">
        <v>226</v>
      </c>
      <c r="AA3702" t="s">
        <v>224</v>
      </c>
      <c r="AB3702" t="s">
        <v>226</v>
      </c>
      <c r="AC3702" t="s">
        <v>224</v>
      </c>
      <c r="AD3702" t="s">
        <v>225</v>
      </c>
      <c r="AE3702" t="s">
        <v>226</v>
      </c>
      <c r="AF3702" t="s">
        <v>225</v>
      </c>
      <c r="AG3702" t="s">
        <v>225</v>
      </c>
      <c r="AH3702" t="s">
        <v>225</v>
      </c>
      <c r="AI3702" t="s">
        <v>225</v>
      </c>
      <c r="AJ3702" t="s">
        <v>225</v>
      </c>
      <c r="AK3702" t="s">
        <v>225</v>
      </c>
      <c r="AL3702" t="s">
        <v>394</v>
      </c>
      <c r="AM3702" t="s">
        <v>394</v>
      </c>
      <c r="AN3702" t="s">
        <v>394</v>
      </c>
      <c r="AO3702" t="s">
        <v>394</v>
      </c>
      <c r="AP3702" t="s">
        <v>394</v>
      </c>
      <c r="AQ3702" s="286" t="s">
        <v>394</v>
      </c>
      <c r="AR3702" s="305"/>
      <c r="AS3702" s="235"/>
      <c r="AU3702"/>
    </row>
    <row r="3703" spans="1:47" ht="21.6" x14ac:dyDescent="0.3">
      <c r="A3703" s="285">
        <v>122869</v>
      </c>
      <c r="B3703" s="286" t="s">
        <v>61</v>
      </c>
      <c r="C3703" t="s">
        <v>226</v>
      </c>
      <c r="D3703" t="s">
        <v>226</v>
      </c>
      <c r="E3703" t="s">
        <v>224</v>
      </c>
      <c r="F3703" t="s">
        <v>226</v>
      </c>
      <c r="G3703" t="s">
        <v>226</v>
      </c>
      <c r="H3703" t="s">
        <v>226</v>
      </c>
      <c r="I3703" t="s">
        <v>224</v>
      </c>
      <c r="J3703" t="s">
        <v>226</v>
      </c>
      <c r="K3703" t="s">
        <v>226</v>
      </c>
      <c r="L3703" t="s">
        <v>226</v>
      </c>
      <c r="M3703" t="s">
        <v>226</v>
      </c>
      <c r="N3703" t="s">
        <v>226</v>
      </c>
      <c r="O3703" t="s">
        <v>226</v>
      </c>
      <c r="P3703" t="s">
        <v>226</v>
      </c>
      <c r="Q3703" t="s">
        <v>226</v>
      </c>
      <c r="R3703" t="s">
        <v>226</v>
      </c>
      <c r="S3703" t="s">
        <v>226</v>
      </c>
      <c r="T3703" t="s">
        <v>225</v>
      </c>
      <c r="U3703" t="s">
        <v>226</v>
      </c>
      <c r="V3703" t="s">
        <v>226</v>
      </c>
      <c r="W3703" t="s">
        <v>226</v>
      </c>
      <c r="X3703" t="s">
        <v>226</v>
      </c>
      <c r="Y3703" t="s">
        <v>226</v>
      </c>
      <c r="Z3703" t="s">
        <v>226</v>
      </c>
      <c r="AA3703" t="s">
        <v>226</v>
      </c>
      <c r="AB3703" t="s">
        <v>226</v>
      </c>
      <c r="AC3703" t="s">
        <v>226</v>
      </c>
      <c r="AD3703" t="s">
        <v>226</v>
      </c>
      <c r="AE3703" t="s">
        <v>226</v>
      </c>
      <c r="AF3703" t="s">
        <v>224</v>
      </c>
      <c r="AG3703" t="s">
        <v>226</v>
      </c>
      <c r="AH3703" t="s">
        <v>226</v>
      </c>
      <c r="AI3703" t="s">
        <v>226</v>
      </c>
      <c r="AJ3703" t="s">
        <v>226</v>
      </c>
      <c r="AK3703" t="s">
        <v>224</v>
      </c>
      <c r="AL3703" t="s">
        <v>225</v>
      </c>
      <c r="AM3703" t="s">
        <v>225</v>
      </c>
      <c r="AN3703" t="s">
        <v>225</v>
      </c>
      <c r="AO3703" t="s">
        <v>226</v>
      </c>
      <c r="AP3703" t="s">
        <v>226</v>
      </c>
      <c r="AQ3703" s="286" t="s">
        <v>394</v>
      </c>
      <c r="AR3703" s="305"/>
      <c r="AS3703" s="235"/>
      <c r="AU3703"/>
    </row>
    <row r="3704" spans="1:47" x14ac:dyDescent="0.3">
      <c r="A3704" s="285">
        <v>122870</v>
      </c>
      <c r="B3704" s="286" t="s">
        <v>539</v>
      </c>
      <c r="C3704" t="s">
        <v>995</v>
      </c>
      <c r="D3704" t="s">
        <v>995</v>
      </c>
      <c r="E3704" t="s">
        <v>995</v>
      </c>
      <c r="F3704" t="s">
        <v>995</v>
      </c>
      <c r="G3704" t="s">
        <v>995</v>
      </c>
      <c r="H3704" t="s">
        <v>995</v>
      </c>
      <c r="I3704" t="s">
        <v>995</v>
      </c>
      <c r="J3704" t="s">
        <v>995</v>
      </c>
      <c r="K3704" t="s">
        <v>995</v>
      </c>
      <c r="L3704" t="s">
        <v>995</v>
      </c>
      <c r="M3704" t="s">
        <v>995</v>
      </c>
      <c r="N3704" t="s">
        <v>995</v>
      </c>
      <c r="O3704" t="s">
        <v>995</v>
      </c>
      <c r="P3704" t="s">
        <v>995</v>
      </c>
      <c r="Q3704" t="s">
        <v>995</v>
      </c>
      <c r="R3704" t="s">
        <v>995</v>
      </c>
      <c r="S3704" t="s">
        <v>995</v>
      </c>
      <c r="T3704" t="s">
        <v>995</v>
      </c>
      <c r="U3704" t="s">
        <v>995</v>
      </c>
      <c r="V3704" t="s">
        <v>995</v>
      </c>
      <c r="W3704" t="s">
        <v>995</v>
      </c>
      <c r="X3704" t="s">
        <v>995</v>
      </c>
      <c r="Y3704" t="s">
        <v>995</v>
      </c>
      <c r="Z3704" t="s">
        <v>995</v>
      </c>
      <c r="AA3704" t="s">
        <v>995</v>
      </c>
      <c r="AB3704" t="s">
        <v>995</v>
      </c>
      <c r="AC3704" t="s">
        <v>995</v>
      </c>
      <c r="AD3704" t="s">
        <v>995</v>
      </c>
      <c r="AE3704" t="s">
        <v>995</v>
      </c>
      <c r="AF3704" t="s">
        <v>995</v>
      </c>
      <c r="AG3704" t="s">
        <v>995</v>
      </c>
      <c r="AH3704" t="s">
        <v>995</v>
      </c>
      <c r="AI3704" t="s">
        <v>995</v>
      </c>
      <c r="AJ3704" t="s">
        <v>995</v>
      </c>
      <c r="AK3704" t="s">
        <v>995</v>
      </c>
      <c r="AL3704" t="s">
        <v>995</v>
      </c>
      <c r="AM3704" t="s">
        <v>995</v>
      </c>
      <c r="AN3704" t="s">
        <v>995</v>
      </c>
      <c r="AO3704" t="s">
        <v>995</v>
      </c>
      <c r="AP3704" t="s">
        <v>995</v>
      </c>
      <c r="AQ3704" s="286" t="s">
        <v>855</v>
      </c>
    </row>
    <row r="3705" spans="1:47" x14ac:dyDescent="0.3">
      <c r="A3705" s="285">
        <v>122871</v>
      </c>
      <c r="B3705" s="286" t="s">
        <v>540</v>
      </c>
      <c r="C3705" t="s">
        <v>995</v>
      </c>
      <c r="D3705" t="s">
        <v>995</v>
      </c>
      <c r="E3705" t="s">
        <v>995</v>
      </c>
      <c r="F3705" t="s">
        <v>995</v>
      </c>
      <c r="G3705" t="s">
        <v>995</v>
      </c>
      <c r="H3705" t="s">
        <v>995</v>
      </c>
      <c r="I3705" t="s">
        <v>995</v>
      </c>
      <c r="J3705" t="s">
        <v>995</v>
      </c>
      <c r="K3705" t="s">
        <v>995</v>
      </c>
      <c r="L3705" t="s">
        <v>995</v>
      </c>
      <c r="M3705" t="s">
        <v>995</v>
      </c>
      <c r="N3705" t="s">
        <v>995</v>
      </c>
      <c r="O3705" t="s">
        <v>995</v>
      </c>
      <c r="P3705" t="s">
        <v>995</v>
      </c>
      <c r="Q3705" t="s">
        <v>995</v>
      </c>
      <c r="R3705" t="s">
        <v>995</v>
      </c>
      <c r="S3705" t="s">
        <v>995</v>
      </c>
      <c r="T3705" t="s">
        <v>995</v>
      </c>
      <c r="U3705" t="s">
        <v>995</v>
      </c>
      <c r="V3705" t="s">
        <v>995</v>
      </c>
      <c r="W3705" t="s">
        <v>995</v>
      </c>
      <c r="X3705" t="s">
        <v>995</v>
      </c>
      <c r="Y3705" t="s">
        <v>995</v>
      </c>
      <c r="Z3705" t="s">
        <v>995</v>
      </c>
      <c r="AA3705" t="s">
        <v>995</v>
      </c>
      <c r="AB3705" t="s">
        <v>995</v>
      </c>
      <c r="AC3705" t="s">
        <v>995</v>
      </c>
      <c r="AD3705" t="s">
        <v>995</v>
      </c>
      <c r="AE3705" t="s">
        <v>995</v>
      </c>
      <c r="AF3705" t="s">
        <v>995</v>
      </c>
      <c r="AG3705" t="s">
        <v>995</v>
      </c>
      <c r="AH3705" t="s">
        <v>995</v>
      </c>
      <c r="AI3705" t="s">
        <v>995</v>
      </c>
      <c r="AJ3705" t="s">
        <v>995</v>
      </c>
      <c r="AK3705" t="s">
        <v>995</v>
      </c>
      <c r="AL3705" t="s">
        <v>995</v>
      </c>
      <c r="AM3705" t="s">
        <v>995</v>
      </c>
      <c r="AN3705" t="s">
        <v>995</v>
      </c>
      <c r="AO3705" t="s">
        <v>995</v>
      </c>
      <c r="AP3705" t="s">
        <v>995</v>
      </c>
      <c r="AQ3705" s="286" t="s">
        <v>855</v>
      </c>
    </row>
    <row r="3706" spans="1:47" x14ac:dyDescent="0.3">
      <c r="A3706" s="285">
        <v>122873</v>
      </c>
      <c r="B3706" s="286" t="s">
        <v>539</v>
      </c>
      <c r="C3706" t="s">
        <v>995</v>
      </c>
      <c r="D3706" t="s">
        <v>995</v>
      </c>
      <c r="E3706" t="s">
        <v>995</v>
      </c>
      <c r="F3706" t="s">
        <v>995</v>
      </c>
      <c r="G3706" t="s">
        <v>995</v>
      </c>
      <c r="H3706" t="s">
        <v>995</v>
      </c>
      <c r="I3706" t="s">
        <v>995</v>
      </c>
      <c r="J3706" t="s">
        <v>995</v>
      </c>
      <c r="K3706" t="s">
        <v>995</v>
      </c>
      <c r="L3706" t="s">
        <v>995</v>
      </c>
      <c r="M3706" t="s">
        <v>995</v>
      </c>
      <c r="N3706" t="s">
        <v>995</v>
      </c>
      <c r="O3706" t="s">
        <v>995</v>
      </c>
      <c r="P3706" t="s">
        <v>995</v>
      </c>
      <c r="Q3706" t="s">
        <v>995</v>
      </c>
      <c r="R3706" t="s">
        <v>995</v>
      </c>
      <c r="S3706" t="s">
        <v>995</v>
      </c>
      <c r="T3706" t="s">
        <v>995</v>
      </c>
      <c r="U3706" t="s">
        <v>995</v>
      </c>
      <c r="V3706" t="s">
        <v>995</v>
      </c>
      <c r="W3706" t="s">
        <v>995</v>
      </c>
      <c r="X3706" t="s">
        <v>995</v>
      </c>
      <c r="Y3706" t="s">
        <v>995</v>
      </c>
      <c r="Z3706" t="s">
        <v>995</v>
      </c>
      <c r="AA3706" t="s">
        <v>995</v>
      </c>
      <c r="AB3706" t="s">
        <v>995</v>
      </c>
      <c r="AC3706" t="s">
        <v>995</v>
      </c>
      <c r="AD3706" t="s">
        <v>995</v>
      </c>
      <c r="AE3706" t="s">
        <v>995</v>
      </c>
      <c r="AF3706" t="s">
        <v>995</v>
      </c>
      <c r="AG3706" t="s">
        <v>995</v>
      </c>
      <c r="AH3706" t="s">
        <v>995</v>
      </c>
      <c r="AI3706" t="s">
        <v>995</v>
      </c>
      <c r="AJ3706" t="s">
        <v>995</v>
      </c>
      <c r="AK3706" t="s">
        <v>995</v>
      </c>
      <c r="AL3706" t="s">
        <v>995</v>
      </c>
      <c r="AM3706" t="s">
        <v>995</v>
      </c>
      <c r="AN3706" t="s">
        <v>995</v>
      </c>
      <c r="AO3706" t="s">
        <v>995</v>
      </c>
      <c r="AP3706" t="s">
        <v>995</v>
      </c>
      <c r="AQ3706" s="286" t="s">
        <v>855</v>
      </c>
    </row>
    <row r="3707" spans="1:47" ht="21.6" x14ac:dyDescent="0.3">
      <c r="A3707" s="285">
        <v>122874</v>
      </c>
      <c r="B3707" s="286" t="s">
        <v>538</v>
      </c>
      <c r="C3707" t="s">
        <v>224</v>
      </c>
      <c r="D3707" t="s">
        <v>224</v>
      </c>
      <c r="E3707" t="s">
        <v>226</v>
      </c>
      <c r="F3707" t="s">
        <v>224</v>
      </c>
      <c r="G3707" t="s">
        <v>225</v>
      </c>
      <c r="H3707" t="s">
        <v>226</v>
      </c>
      <c r="I3707" t="s">
        <v>226</v>
      </c>
      <c r="J3707" t="s">
        <v>226</v>
      </c>
      <c r="K3707" t="s">
        <v>226</v>
      </c>
      <c r="L3707" t="s">
        <v>226</v>
      </c>
      <c r="M3707" t="s">
        <v>225</v>
      </c>
      <c r="N3707" t="s">
        <v>224</v>
      </c>
      <c r="O3707" t="s">
        <v>226</v>
      </c>
      <c r="P3707" t="s">
        <v>224</v>
      </c>
      <c r="Q3707" t="s">
        <v>226</v>
      </c>
      <c r="R3707" t="s">
        <v>226</v>
      </c>
      <c r="S3707" t="s">
        <v>226</v>
      </c>
      <c r="T3707" t="s">
        <v>226</v>
      </c>
      <c r="U3707" t="s">
        <v>226</v>
      </c>
      <c r="V3707" t="s">
        <v>226</v>
      </c>
      <c r="W3707" t="s">
        <v>226</v>
      </c>
      <c r="X3707" t="s">
        <v>226</v>
      </c>
      <c r="Y3707" t="s">
        <v>225</v>
      </c>
      <c r="Z3707" t="s">
        <v>225</v>
      </c>
      <c r="AA3707" t="s">
        <v>225</v>
      </c>
      <c r="AB3707" t="s">
        <v>394</v>
      </c>
      <c r="AC3707" t="s">
        <v>394</v>
      </c>
      <c r="AD3707" t="s">
        <v>394</v>
      </c>
      <c r="AE3707" t="s">
        <v>394</v>
      </c>
      <c r="AF3707" t="s">
        <v>394</v>
      </c>
      <c r="AG3707" t="s">
        <v>394</v>
      </c>
      <c r="AH3707" t="s">
        <v>394</v>
      </c>
      <c r="AI3707" t="s">
        <v>394</v>
      </c>
      <c r="AJ3707" t="s">
        <v>394</v>
      </c>
      <c r="AK3707" t="s">
        <v>394</v>
      </c>
      <c r="AL3707" t="s">
        <v>394</v>
      </c>
      <c r="AM3707" t="s">
        <v>394</v>
      </c>
      <c r="AN3707" t="s">
        <v>394</v>
      </c>
      <c r="AO3707" t="s">
        <v>394</v>
      </c>
      <c r="AP3707" t="s">
        <v>394</v>
      </c>
      <c r="AQ3707" s="286" t="s">
        <v>394</v>
      </c>
      <c r="AR3707" s="305"/>
      <c r="AS3707" s="235"/>
      <c r="AU3707"/>
    </row>
    <row r="3708" spans="1:47" x14ac:dyDescent="0.3">
      <c r="A3708" s="285">
        <v>122875</v>
      </c>
      <c r="B3708" s="286" t="s">
        <v>540</v>
      </c>
      <c r="C3708" t="s">
        <v>995</v>
      </c>
      <c r="D3708" t="s">
        <v>995</v>
      </c>
      <c r="E3708" t="s">
        <v>995</v>
      </c>
      <c r="F3708" t="s">
        <v>995</v>
      </c>
      <c r="G3708" t="s">
        <v>995</v>
      </c>
      <c r="H3708" t="s">
        <v>995</v>
      </c>
      <c r="I3708" t="s">
        <v>995</v>
      </c>
      <c r="J3708" t="s">
        <v>995</v>
      </c>
      <c r="K3708" t="s">
        <v>995</v>
      </c>
      <c r="L3708" t="s">
        <v>995</v>
      </c>
      <c r="M3708" t="s">
        <v>995</v>
      </c>
      <c r="N3708" t="s">
        <v>995</v>
      </c>
      <c r="O3708" t="s">
        <v>995</v>
      </c>
      <c r="P3708" t="s">
        <v>995</v>
      </c>
      <c r="Q3708" t="s">
        <v>995</v>
      </c>
      <c r="R3708" t="s">
        <v>995</v>
      </c>
      <c r="S3708" t="s">
        <v>995</v>
      </c>
      <c r="T3708" t="s">
        <v>995</v>
      </c>
      <c r="U3708" t="s">
        <v>995</v>
      </c>
      <c r="V3708" t="s">
        <v>995</v>
      </c>
      <c r="W3708" t="s">
        <v>995</v>
      </c>
      <c r="X3708" t="s">
        <v>995</v>
      </c>
      <c r="Y3708" t="s">
        <v>995</v>
      </c>
      <c r="Z3708" t="s">
        <v>995</v>
      </c>
      <c r="AA3708" t="s">
        <v>995</v>
      </c>
      <c r="AB3708" t="s">
        <v>995</v>
      </c>
      <c r="AC3708" t="s">
        <v>995</v>
      </c>
      <c r="AD3708" t="s">
        <v>995</v>
      </c>
      <c r="AE3708" t="s">
        <v>995</v>
      </c>
      <c r="AF3708" t="s">
        <v>995</v>
      </c>
      <c r="AG3708" t="s">
        <v>995</v>
      </c>
      <c r="AH3708" t="s">
        <v>995</v>
      </c>
      <c r="AI3708" t="s">
        <v>995</v>
      </c>
      <c r="AJ3708" t="s">
        <v>995</v>
      </c>
      <c r="AK3708" t="s">
        <v>995</v>
      </c>
      <c r="AL3708" t="s">
        <v>995</v>
      </c>
      <c r="AM3708" t="s">
        <v>995</v>
      </c>
      <c r="AN3708" t="s">
        <v>995</v>
      </c>
      <c r="AO3708" t="s">
        <v>995</v>
      </c>
      <c r="AP3708" t="s">
        <v>995</v>
      </c>
      <c r="AQ3708" s="286" t="s">
        <v>855</v>
      </c>
    </row>
    <row r="3709" spans="1:47" x14ac:dyDescent="0.3">
      <c r="A3709" s="285">
        <v>122876</v>
      </c>
      <c r="B3709" s="286" t="s">
        <v>540</v>
      </c>
      <c r="AQ3709" s="286" t="s">
        <v>394</v>
      </c>
    </row>
    <row r="3710" spans="1:47" x14ac:dyDescent="0.3">
      <c r="A3710" s="285">
        <v>122877</v>
      </c>
      <c r="B3710" s="286" t="s">
        <v>539</v>
      </c>
      <c r="C3710" t="s">
        <v>995</v>
      </c>
      <c r="D3710" t="s">
        <v>995</v>
      </c>
      <c r="E3710" t="s">
        <v>995</v>
      </c>
      <c r="F3710" t="s">
        <v>995</v>
      </c>
      <c r="G3710" t="s">
        <v>995</v>
      </c>
      <c r="H3710" t="s">
        <v>995</v>
      </c>
      <c r="I3710" t="s">
        <v>995</v>
      </c>
      <c r="J3710" t="s">
        <v>995</v>
      </c>
      <c r="K3710" t="s">
        <v>995</v>
      </c>
      <c r="L3710" t="s">
        <v>995</v>
      </c>
      <c r="M3710" t="s">
        <v>995</v>
      </c>
      <c r="N3710" t="s">
        <v>995</v>
      </c>
      <c r="O3710" t="s">
        <v>995</v>
      </c>
      <c r="P3710" t="s">
        <v>995</v>
      </c>
      <c r="Q3710" t="s">
        <v>995</v>
      </c>
      <c r="R3710" t="s">
        <v>995</v>
      </c>
      <c r="S3710" t="s">
        <v>995</v>
      </c>
      <c r="T3710" t="s">
        <v>995</v>
      </c>
      <c r="U3710" t="s">
        <v>995</v>
      </c>
      <c r="V3710" t="s">
        <v>995</v>
      </c>
      <c r="W3710" t="s">
        <v>995</v>
      </c>
      <c r="X3710" t="s">
        <v>995</v>
      </c>
      <c r="Y3710" t="s">
        <v>995</v>
      </c>
      <c r="Z3710" t="s">
        <v>995</v>
      </c>
      <c r="AA3710" t="s">
        <v>995</v>
      </c>
      <c r="AB3710" t="s">
        <v>995</v>
      </c>
      <c r="AC3710" t="s">
        <v>995</v>
      </c>
      <c r="AD3710" t="s">
        <v>995</v>
      </c>
      <c r="AE3710" t="s">
        <v>995</v>
      </c>
      <c r="AF3710" t="s">
        <v>995</v>
      </c>
      <c r="AG3710" t="s">
        <v>995</v>
      </c>
      <c r="AH3710" t="s">
        <v>995</v>
      </c>
      <c r="AI3710" t="s">
        <v>995</v>
      </c>
      <c r="AJ3710" t="s">
        <v>995</v>
      </c>
      <c r="AK3710" t="s">
        <v>995</v>
      </c>
      <c r="AL3710" t="s">
        <v>995</v>
      </c>
      <c r="AM3710" t="s">
        <v>995</v>
      </c>
      <c r="AN3710" t="s">
        <v>995</v>
      </c>
      <c r="AO3710" t="s">
        <v>995</v>
      </c>
      <c r="AP3710" t="s">
        <v>995</v>
      </c>
      <c r="AQ3710" s="286" t="s">
        <v>855</v>
      </c>
    </row>
    <row r="3711" spans="1:47" x14ac:dyDescent="0.3">
      <c r="A3711" s="285">
        <v>122878</v>
      </c>
      <c r="B3711" s="286" t="s">
        <v>539</v>
      </c>
      <c r="C3711" t="s">
        <v>995</v>
      </c>
      <c r="D3711" t="s">
        <v>995</v>
      </c>
      <c r="E3711" t="s">
        <v>995</v>
      </c>
      <c r="F3711" t="s">
        <v>995</v>
      </c>
      <c r="G3711" t="s">
        <v>995</v>
      </c>
      <c r="H3711" t="s">
        <v>995</v>
      </c>
      <c r="I3711" t="s">
        <v>995</v>
      </c>
      <c r="J3711" t="s">
        <v>995</v>
      </c>
      <c r="K3711" t="s">
        <v>995</v>
      </c>
      <c r="L3711" t="s">
        <v>995</v>
      </c>
      <c r="M3711" t="s">
        <v>995</v>
      </c>
      <c r="N3711" t="s">
        <v>995</v>
      </c>
      <c r="O3711" t="s">
        <v>995</v>
      </c>
      <c r="P3711" t="s">
        <v>995</v>
      </c>
      <c r="Q3711" t="s">
        <v>995</v>
      </c>
      <c r="R3711" t="s">
        <v>995</v>
      </c>
      <c r="S3711" t="s">
        <v>995</v>
      </c>
      <c r="T3711" t="s">
        <v>995</v>
      </c>
      <c r="U3711" t="s">
        <v>995</v>
      </c>
      <c r="V3711" t="s">
        <v>995</v>
      </c>
      <c r="W3711" t="s">
        <v>995</v>
      </c>
      <c r="X3711" t="s">
        <v>995</v>
      </c>
      <c r="Y3711" t="s">
        <v>995</v>
      </c>
      <c r="Z3711" t="s">
        <v>995</v>
      </c>
      <c r="AA3711" t="s">
        <v>995</v>
      </c>
      <c r="AB3711" t="s">
        <v>995</v>
      </c>
      <c r="AC3711" t="s">
        <v>995</v>
      </c>
      <c r="AD3711" t="s">
        <v>995</v>
      </c>
      <c r="AE3711" t="s">
        <v>995</v>
      </c>
      <c r="AF3711" t="s">
        <v>995</v>
      </c>
      <c r="AG3711" t="s">
        <v>995</v>
      </c>
      <c r="AH3711" t="s">
        <v>995</v>
      </c>
      <c r="AI3711" t="s">
        <v>995</v>
      </c>
      <c r="AJ3711" t="s">
        <v>995</v>
      </c>
      <c r="AK3711" t="s">
        <v>995</v>
      </c>
      <c r="AL3711" t="s">
        <v>995</v>
      </c>
      <c r="AM3711" t="s">
        <v>995</v>
      </c>
      <c r="AN3711" t="s">
        <v>995</v>
      </c>
      <c r="AO3711" t="s">
        <v>995</v>
      </c>
      <c r="AP3711" t="s">
        <v>995</v>
      </c>
      <c r="AQ3711" s="286" t="s">
        <v>855</v>
      </c>
    </row>
    <row r="3712" spans="1:47" x14ac:dyDescent="0.3">
      <c r="A3712" s="285">
        <v>122879</v>
      </c>
      <c r="B3712" s="286" t="s">
        <v>539</v>
      </c>
      <c r="C3712" t="s">
        <v>995</v>
      </c>
      <c r="D3712" t="s">
        <v>995</v>
      </c>
      <c r="E3712" t="s">
        <v>995</v>
      </c>
      <c r="F3712" t="s">
        <v>995</v>
      </c>
      <c r="G3712" t="s">
        <v>995</v>
      </c>
      <c r="H3712" t="s">
        <v>995</v>
      </c>
      <c r="I3712" t="s">
        <v>995</v>
      </c>
      <c r="J3712" t="s">
        <v>995</v>
      </c>
      <c r="K3712" t="s">
        <v>995</v>
      </c>
      <c r="L3712" t="s">
        <v>995</v>
      </c>
      <c r="M3712" t="s">
        <v>995</v>
      </c>
      <c r="N3712" t="s">
        <v>995</v>
      </c>
      <c r="O3712" t="s">
        <v>995</v>
      </c>
      <c r="P3712" t="s">
        <v>995</v>
      </c>
      <c r="Q3712" t="s">
        <v>995</v>
      </c>
      <c r="R3712" t="s">
        <v>995</v>
      </c>
      <c r="S3712" t="s">
        <v>995</v>
      </c>
      <c r="T3712" t="s">
        <v>995</v>
      </c>
      <c r="U3712" t="s">
        <v>995</v>
      </c>
      <c r="V3712" t="s">
        <v>995</v>
      </c>
      <c r="W3712" t="s">
        <v>995</v>
      </c>
      <c r="X3712" t="s">
        <v>995</v>
      </c>
      <c r="Y3712" t="s">
        <v>995</v>
      </c>
      <c r="Z3712" t="s">
        <v>995</v>
      </c>
      <c r="AA3712" t="s">
        <v>995</v>
      </c>
      <c r="AB3712" t="s">
        <v>995</v>
      </c>
      <c r="AC3712" t="s">
        <v>995</v>
      </c>
      <c r="AD3712" t="s">
        <v>995</v>
      </c>
      <c r="AE3712" t="s">
        <v>995</v>
      </c>
      <c r="AF3712" t="s">
        <v>995</v>
      </c>
      <c r="AG3712" t="s">
        <v>995</v>
      </c>
      <c r="AH3712" t="s">
        <v>995</v>
      </c>
      <c r="AI3712" t="s">
        <v>995</v>
      </c>
      <c r="AJ3712" t="s">
        <v>995</v>
      </c>
      <c r="AK3712" t="s">
        <v>995</v>
      </c>
      <c r="AL3712" t="s">
        <v>995</v>
      </c>
      <c r="AM3712" t="s">
        <v>995</v>
      </c>
      <c r="AN3712" t="s">
        <v>995</v>
      </c>
      <c r="AO3712" t="s">
        <v>995</v>
      </c>
      <c r="AP3712" t="s">
        <v>995</v>
      </c>
      <c r="AQ3712" s="286" t="s">
        <v>855</v>
      </c>
    </row>
    <row r="3713" spans="1:47" x14ac:dyDescent="0.3">
      <c r="A3713" s="285">
        <v>122880</v>
      </c>
      <c r="B3713" s="286" t="s">
        <v>539</v>
      </c>
      <c r="C3713" t="s">
        <v>995</v>
      </c>
      <c r="D3713" t="s">
        <v>995</v>
      </c>
      <c r="E3713" t="s">
        <v>995</v>
      </c>
      <c r="F3713" t="s">
        <v>995</v>
      </c>
      <c r="G3713" t="s">
        <v>995</v>
      </c>
      <c r="H3713" t="s">
        <v>995</v>
      </c>
      <c r="I3713" t="s">
        <v>995</v>
      </c>
      <c r="J3713" t="s">
        <v>995</v>
      </c>
      <c r="K3713" t="s">
        <v>995</v>
      </c>
      <c r="L3713" t="s">
        <v>995</v>
      </c>
      <c r="M3713" t="s">
        <v>995</v>
      </c>
      <c r="N3713" t="s">
        <v>995</v>
      </c>
      <c r="O3713" t="s">
        <v>995</v>
      </c>
      <c r="P3713" t="s">
        <v>995</v>
      </c>
      <c r="Q3713" t="s">
        <v>995</v>
      </c>
      <c r="R3713" t="s">
        <v>995</v>
      </c>
      <c r="S3713" t="s">
        <v>995</v>
      </c>
      <c r="T3713" t="s">
        <v>995</v>
      </c>
      <c r="U3713" t="s">
        <v>995</v>
      </c>
      <c r="V3713" t="s">
        <v>995</v>
      </c>
      <c r="W3713" t="s">
        <v>995</v>
      </c>
      <c r="X3713" t="s">
        <v>995</v>
      </c>
      <c r="Y3713" t="s">
        <v>995</v>
      </c>
      <c r="Z3713" t="s">
        <v>995</v>
      </c>
      <c r="AA3713" t="s">
        <v>995</v>
      </c>
      <c r="AB3713" t="s">
        <v>995</v>
      </c>
      <c r="AC3713" t="s">
        <v>995</v>
      </c>
      <c r="AD3713" t="s">
        <v>995</v>
      </c>
      <c r="AE3713" t="s">
        <v>995</v>
      </c>
      <c r="AF3713" t="s">
        <v>995</v>
      </c>
      <c r="AG3713" t="s">
        <v>995</v>
      </c>
      <c r="AH3713" t="s">
        <v>995</v>
      </c>
      <c r="AI3713" t="s">
        <v>995</v>
      </c>
      <c r="AJ3713" t="s">
        <v>995</v>
      </c>
      <c r="AK3713" t="s">
        <v>995</v>
      </c>
      <c r="AL3713" t="s">
        <v>995</v>
      </c>
      <c r="AM3713" t="s">
        <v>995</v>
      </c>
      <c r="AN3713" t="s">
        <v>995</v>
      </c>
      <c r="AO3713" t="s">
        <v>995</v>
      </c>
      <c r="AP3713" t="s">
        <v>995</v>
      </c>
      <c r="AQ3713" s="286" t="s">
        <v>855</v>
      </c>
    </row>
    <row r="3714" spans="1:47" x14ac:dyDescent="0.3">
      <c r="A3714" s="285">
        <v>122881</v>
      </c>
      <c r="B3714" s="286" t="s">
        <v>539</v>
      </c>
      <c r="C3714" t="s">
        <v>995</v>
      </c>
      <c r="D3714" t="s">
        <v>995</v>
      </c>
      <c r="E3714" t="s">
        <v>995</v>
      </c>
      <c r="F3714" t="s">
        <v>995</v>
      </c>
      <c r="G3714" t="s">
        <v>995</v>
      </c>
      <c r="H3714" t="s">
        <v>995</v>
      </c>
      <c r="I3714" t="s">
        <v>995</v>
      </c>
      <c r="J3714" t="s">
        <v>995</v>
      </c>
      <c r="K3714" t="s">
        <v>995</v>
      </c>
      <c r="L3714" t="s">
        <v>995</v>
      </c>
      <c r="M3714" t="s">
        <v>995</v>
      </c>
      <c r="N3714" t="s">
        <v>995</v>
      </c>
      <c r="O3714" t="s">
        <v>995</v>
      </c>
      <c r="P3714" t="s">
        <v>995</v>
      </c>
      <c r="Q3714" t="s">
        <v>995</v>
      </c>
      <c r="R3714" t="s">
        <v>995</v>
      </c>
      <c r="S3714" t="s">
        <v>995</v>
      </c>
      <c r="T3714" t="s">
        <v>995</v>
      </c>
      <c r="U3714" t="s">
        <v>995</v>
      </c>
      <c r="V3714" t="s">
        <v>995</v>
      </c>
      <c r="W3714" t="s">
        <v>995</v>
      </c>
      <c r="X3714" t="s">
        <v>995</v>
      </c>
      <c r="Y3714" t="s">
        <v>995</v>
      </c>
      <c r="Z3714" t="s">
        <v>995</v>
      </c>
      <c r="AA3714" t="s">
        <v>995</v>
      </c>
      <c r="AB3714" t="s">
        <v>995</v>
      </c>
      <c r="AC3714" t="s">
        <v>995</v>
      </c>
      <c r="AD3714" t="s">
        <v>995</v>
      </c>
      <c r="AE3714" t="s">
        <v>995</v>
      </c>
      <c r="AF3714" t="s">
        <v>995</v>
      </c>
      <c r="AG3714" t="s">
        <v>995</v>
      </c>
      <c r="AH3714" t="s">
        <v>995</v>
      </c>
      <c r="AI3714" t="s">
        <v>995</v>
      </c>
      <c r="AJ3714" t="s">
        <v>995</v>
      </c>
      <c r="AK3714" t="s">
        <v>995</v>
      </c>
      <c r="AL3714" t="s">
        <v>995</v>
      </c>
      <c r="AM3714" t="s">
        <v>995</v>
      </c>
      <c r="AN3714" t="s">
        <v>995</v>
      </c>
      <c r="AO3714" t="s">
        <v>995</v>
      </c>
      <c r="AP3714" t="s">
        <v>995</v>
      </c>
      <c r="AQ3714" s="286" t="s">
        <v>855</v>
      </c>
    </row>
    <row r="3715" spans="1:47" x14ac:dyDescent="0.3">
      <c r="A3715" s="285">
        <v>122882</v>
      </c>
      <c r="B3715" s="286" t="s">
        <v>539</v>
      </c>
      <c r="C3715" t="s">
        <v>995</v>
      </c>
      <c r="D3715" t="s">
        <v>995</v>
      </c>
      <c r="E3715" t="s">
        <v>995</v>
      </c>
      <c r="F3715" t="s">
        <v>995</v>
      </c>
      <c r="G3715" t="s">
        <v>995</v>
      </c>
      <c r="H3715" t="s">
        <v>995</v>
      </c>
      <c r="I3715" t="s">
        <v>995</v>
      </c>
      <c r="J3715" t="s">
        <v>995</v>
      </c>
      <c r="K3715" t="s">
        <v>995</v>
      </c>
      <c r="L3715" t="s">
        <v>995</v>
      </c>
      <c r="M3715" t="s">
        <v>995</v>
      </c>
      <c r="N3715" t="s">
        <v>995</v>
      </c>
      <c r="O3715" t="s">
        <v>995</v>
      </c>
      <c r="P3715" t="s">
        <v>995</v>
      </c>
      <c r="Q3715" t="s">
        <v>995</v>
      </c>
      <c r="R3715" t="s">
        <v>995</v>
      </c>
      <c r="S3715" t="s">
        <v>995</v>
      </c>
      <c r="T3715" t="s">
        <v>995</v>
      </c>
      <c r="U3715" t="s">
        <v>995</v>
      </c>
      <c r="V3715" t="s">
        <v>995</v>
      </c>
      <c r="W3715" t="s">
        <v>995</v>
      </c>
      <c r="X3715" t="s">
        <v>995</v>
      </c>
      <c r="Y3715" t="s">
        <v>995</v>
      </c>
      <c r="Z3715" t="s">
        <v>995</v>
      </c>
      <c r="AA3715" t="s">
        <v>995</v>
      </c>
      <c r="AB3715" t="s">
        <v>995</v>
      </c>
      <c r="AC3715" t="s">
        <v>995</v>
      </c>
      <c r="AD3715" t="s">
        <v>995</v>
      </c>
      <c r="AE3715" t="s">
        <v>995</v>
      </c>
      <c r="AF3715" t="s">
        <v>995</v>
      </c>
      <c r="AG3715" t="s">
        <v>995</v>
      </c>
      <c r="AH3715" t="s">
        <v>995</v>
      </c>
      <c r="AI3715" t="s">
        <v>995</v>
      </c>
      <c r="AJ3715" t="s">
        <v>995</v>
      </c>
      <c r="AK3715" t="s">
        <v>995</v>
      </c>
      <c r="AL3715" t="s">
        <v>995</v>
      </c>
      <c r="AM3715" t="s">
        <v>995</v>
      </c>
      <c r="AN3715" t="s">
        <v>995</v>
      </c>
      <c r="AO3715" t="s">
        <v>995</v>
      </c>
      <c r="AP3715" t="s">
        <v>995</v>
      </c>
      <c r="AQ3715" s="286" t="s">
        <v>855</v>
      </c>
    </row>
    <row r="3716" spans="1:47" ht="21.6" x14ac:dyDescent="0.3">
      <c r="A3716" s="285">
        <v>122883</v>
      </c>
      <c r="B3716" s="286" t="s">
        <v>8485</v>
      </c>
      <c r="C3716" t="s">
        <v>226</v>
      </c>
      <c r="D3716" t="s">
        <v>226</v>
      </c>
      <c r="E3716" t="s">
        <v>226</v>
      </c>
      <c r="F3716" t="s">
        <v>226</v>
      </c>
      <c r="G3716" t="s">
        <v>226</v>
      </c>
      <c r="H3716" t="s">
        <v>226</v>
      </c>
      <c r="I3716" t="s">
        <v>226</v>
      </c>
      <c r="J3716" t="s">
        <v>226</v>
      </c>
      <c r="K3716" t="s">
        <v>226</v>
      </c>
      <c r="L3716" t="s">
        <v>226</v>
      </c>
      <c r="M3716" t="s">
        <v>226</v>
      </c>
      <c r="N3716" t="s">
        <v>225</v>
      </c>
      <c r="O3716" t="s">
        <v>224</v>
      </c>
      <c r="P3716" t="s">
        <v>226</v>
      </c>
      <c r="Q3716" t="s">
        <v>226</v>
      </c>
      <c r="R3716" t="s">
        <v>226</v>
      </c>
      <c r="S3716" t="s">
        <v>226</v>
      </c>
      <c r="T3716" t="s">
        <v>226</v>
      </c>
      <c r="U3716" t="s">
        <v>226</v>
      </c>
      <c r="V3716" t="s">
        <v>226</v>
      </c>
      <c r="W3716" t="s">
        <v>226</v>
      </c>
      <c r="X3716" t="s">
        <v>224</v>
      </c>
      <c r="Y3716" t="s">
        <v>226</v>
      </c>
      <c r="Z3716" t="s">
        <v>226</v>
      </c>
      <c r="AA3716" t="s">
        <v>224</v>
      </c>
      <c r="AB3716" t="s">
        <v>226</v>
      </c>
      <c r="AC3716" t="s">
        <v>224</v>
      </c>
      <c r="AD3716" t="s">
        <v>226</v>
      </c>
      <c r="AE3716" t="s">
        <v>226</v>
      </c>
      <c r="AF3716" t="s">
        <v>226</v>
      </c>
      <c r="AG3716" t="s">
        <v>226</v>
      </c>
      <c r="AH3716" t="s">
        <v>225</v>
      </c>
      <c r="AI3716" t="s">
        <v>226</v>
      </c>
      <c r="AJ3716" t="s">
        <v>226</v>
      </c>
      <c r="AK3716" t="s">
        <v>225</v>
      </c>
      <c r="AL3716" t="s">
        <v>225</v>
      </c>
      <c r="AM3716" t="s">
        <v>225</v>
      </c>
      <c r="AN3716" t="s">
        <v>225</v>
      </c>
      <c r="AO3716" t="s">
        <v>225</v>
      </c>
      <c r="AP3716" t="s">
        <v>225</v>
      </c>
      <c r="AQ3716" s="286" t="s">
        <v>394</v>
      </c>
      <c r="AR3716" s="305"/>
      <c r="AS3716" s="235"/>
      <c r="AU3716"/>
    </row>
    <row r="3717" spans="1:47" ht="21.6" x14ac:dyDescent="0.3">
      <c r="A3717" s="285">
        <v>122884</v>
      </c>
      <c r="B3717" s="286" t="s">
        <v>61</v>
      </c>
      <c r="C3717" t="s">
        <v>226</v>
      </c>
      <c r="D3717" t="s">
        <v>226</v>
      </c>
      <c r="E3717" t="s">
        <v>226</v>
      </c>
      <c r="F3717" t="s">
        <v>226</v>
      </c>
      <c r="G3717" t="s">
        <v>226</v>
      </c>
      <c r="H3717" t="s">
        <v>226</v>
      </c>
      <c r="I3717" t="s">
        <v>226</v>
      </c>
      <c r="J3717" t="s">
        <v>226</v>
      </c>
      <c r="K3717" t="s">
        <v>226</v>
      </c>
      <c r="L3717" t="s">
        <v>226</v>
      </c>
      <c r="M3717" t="s">
        <v>226</v>
      </c>
      <c r="N3717" t="s">
        <v>226</v>
      </c>
      <c r="O3717" t="s">
        <v>226</v>
      </c>
      <c r="P3717" t="s">
        <v>226</v>
      </c>
      <c r="Q3717" t="s">
        <v>226</v>
      </c>
      <c r="R3717" t="s">
        <v>226</v>
      </c>
      <c r="S3717" t="s">
        <v>226</v>
      </c>
      <c r="T3717" t="s">
        <v>226</v>
      </c>
      <c r="U3717" t="s">
        <v>226</v>
      </c>
      <c r="V3717" t="s">
        <v>226</v>
      </c>
      <c r="W3717" t="s">
        <v>226</v>
      </c>
      <c r="X3717" t="s">
        <v>226</v>
      </c>
      <c r="Y3717" t="s">
        <v>226</v>
      </c>
      <c r="Z3717" t="s">
        <v>226</v>
      </c>
      <c r="AA3717" t="s">
        <v>226</v>
      </c>
      <c r="AB3717" t="s">
        <v>226</v>
      </c>
      <c r="AC3717" t="s">
        <v>226</v>
      </c>
      <c r="AD3717" t="s">
        <v>226</v>
      </c>
      <c r="AE3717" t="s">
        <v>226</v>
      </c>
      <c r="AF3717" t="s">
        <v>224</v>
      </c>
      <c r="AG3717" t="s">
        <v>226</v>
      </c>
      <c r="AH3717" t="s">
        <v>226</v>
      </c>
      <c r="AI3717" t="s">
        <v>226</v>
      </c>
      <c r="AJ3717" t="s">
        <v>226</v>
      </c>
      <c r="AK3717" t="s">
        <v>226</v>
      </c>
      <c r="AL3717" t="s">
        <v>225</v>
      </c>
      <c r="AM3717" t="s">
        <v>225</v>
      </c>
      <c r="AN3717" t="s">
        <v>225</v>
      </c>
      <c r="AO3717" t="s">
        <v>226</v>
      </c>
      <c r="AP3717" t="s">
        <v>225</v>
      </c>
      <c r="AQ3717" s="286" t="s">
        <v>394</v>
      </c>
      <c r="AR3717" s="305"/>
      <c r="AS3717" s="235"/>
      <c r="AU3717"/>
    </row>
    <row r="3718" spans="1:47" x14ac:dyDescent="0.3">
      <c r="A3718" s="285">
        <v>122885</v>
      </c>
      <c r="B3718" s="286" t="s">
        <v>539</v>
      </c>
      <c r="C3718" t="s">
        <v>995</v>
      </c>
      <c r="D3718" t="s">
        <v>995</v>
      </c>
      <c r="E3718" t="s">
        <v>995</v>
      </c>
      <c r="F3718" t="s">
        <v>995</v>
      </c>
      <c r="G3718" t="s">
        <v>995</v>
      </c>
      <c r="H3718" t="s">
        <v>995</v>
      </c>
      <c r="I3718" t="s">
        <v>995</v>
      </c>
      <c r="J3718" t="s">
        <v>995</v>
      </c>
      <c r="K3718" t="s">
        <v>995</v>
      </c>
      <c r="L3718" t="s">
        <v>995</v>
      </c>
      <c r="M3718" t="s">
        <v>995</v>
      </c>
      <c r="N3718" t="s">
        <v>995</v>
      </c>
      <c r="O3718" t="s">
        <v>995</v>
      </c>
      <c r="P3718" t="s">
        <v>995</v>
      </c>
      <c r="Q3718" t="s">
        <v>995</v>
      </c>
      <c r="R3718" t="s">
        <v>995</v>
      </c>
      <c r="S3718" t="s">
        <v>995</v>
      </c>
      <c r="T3718" t="s">
        <v>995</v>
      </c>
      <c r="U3718" t="s">
        <v>995</v>
      </c>
      <c r="V3718" t="s">
        <v>995</v>
      </c>
      <c r="W3718" t="s">
        <v>995</v>
      </c>
      <c r="X3718" t="s">
        <v>995</v>
      </c>
      <c r="Y3718" t="s">
        <v>995</v>
      </c>
      <c r="Z3718" t="s">
        <v>995</v>
      </c>
      <c r="AA3718" t="s">
        <v>995</v>
      </c>
      <c r="AB3718" t="s">
        <v>995</v>
      </c>
      <c r="AC3718" t="s">
        <v>995</v>
      </c>
      <c r="AD3718" t="s">
        <v>995</v>
      </c>
      <c r="AE3718" t="s">
        <v>995</v>
      </c>
      <c r="AF3718" t="s">
        <v>995</v>
      </c>
      <c r="AG3718" t="s">
        <v>995</v>
      </c>
      <c r="AH3718" t="s">
        <v>995</v>
      </c>
      <c r="AI3718" t="s">
        <v>995</v>
      </c>
      <c r="AJ3718" t="s">
        <v>995</v>
      </c>
      <c r="AK3718" t="s">
        <v>995</v>
      </c>
      <c r="AL3718" t="s">
        <v>995</v>
      </c>
      <c r="AM3718" t="s">
        <v>995</v>
      </c>
      <c r="AN3718" t="s">
        <v>995</v>
      </c>
      <c r="AO3718" t="s">
        <v>995</v>
      </c>
      <c r="AP3718" t="s">
        <v>995</v>
      </c>
      <c r="AQ3718" s="286" t="s">
        <v>855</v>
      </c>
    </row>
    <row r="3719" spans="1:47" x14ac:dyDescent="0.3">
      <c r="A3719" s="285">
        <v>122886</v>
      </c>
      <c r="B3719" s="286" t="s">
        <v>539</v>
      </c>
      <c r="C3719" t="s">
        <v>995</v>
      </c>
      <c r="D3719" t="s">
        <v>995</v>
      </c>
      <c r="E3719" t="s">
        <v>995</v>
      </c>
      <c r="F3719" t="s">
        <v>995</v>
      </c>
      <c r="G3719" t="s">
        <v>995</v>
      </c>
      <c r="H3719" t="s">
        <v>995</v>
      </c>
      <c r="I3719" t="s">
        <v>995</v>
      </c>
      <c r="J3719" t="s">
        <v>995</v>
      </c>
      <c r="K3719" t="s">
        <v>995</v>
      </c>
      <c r="L3719" t="s">
        <v>995</v>
      </c>
      <c r="M3719" t="s">
        <v>995</v>
      </c>
      <c r="N3719" t="s">
        <v>995</v>
      </c>
      <c r="O3719" t="s">
        <v>995</v>
      </c>
      <c r="P3719" t="s">
        <v>995</v>
      </c>
      <c r="Q3719" t="s">
        <v>995</v>
      </c>
      <c r="R3719" t="s">
        <v>995</v>
      </c>
      <c r="S3719" t="s">
        <v>995</v>
      </c>
      <c r="T3719" t="s">
        <v>995</v>
      </c>
      <c r="U3719" t="s">
        <v>995</v>
      </c>
      <c r="V3719" t="s">
        <v>995</v>
      </c>
      <c r="W3719" t="s">
        <v>995</v>
      </c>
      <c r="X3719" t="s">
        <v>995</v>
      </c>
      <c r="Y3719" t="s">
        <v>995</v>
      </c>
      <c r="Z3719" t="s">
        <v>995</v>
      </c>
      <c r="AA3719" t="s">
        <v>995</v>
      </c>
      <c r="AB3719" t="s">
        <v>995</v>
      </c>
      <c r="AC3719" t="s">
        <v>995</v>
      </c>
      <c r="AD3719" t="s">
        <v>995</v>
      </c>
      <c r="AE3719" t="s">
        <v>995</v>
      </c>
      <c r="AF3719" t="s">
        <v>995</v>
      </c>
      <c r="AG3719" t="s">
        <v>995</v>
      </c>
      <c r="AH3719" t="s">
        <v>995</v>
      </c>
      <c r="AI3719" t="s">
        <v>995</v>
      </c>
      <c r="AJ3719" t="s">
        <v>995</v>
      </c>
      <c r="AK3719" t="s">
        <v>995</v>
      </c>
      <c r="AL3719" t="s">
        <v>995</v>
      </c>
      <c r="AM3719" t="s">
        <v>995</v>
      </c>
      <c r="AN3719" t="s">
        <v>995</v>
      </c>
      <c r="AO3719" t="s">
        <v>995</v>
      </c>
      <c r="AP3719" t="s">
        <v>995</v>
      </c>
      <c r="AQ3719" s="286" t="s">
        <v>855</v>
      </c>
    </row>
    <row r="3720" spans="1:47" x14ac:dyDescent="0.3">
      <c r="A3720" s="285">
        <v>122887</v>
      </c>
      <c r="B3720" s="286" t="s">
        <v>539</v>
      </c>
      <c r="C3720" t="s">
        <v>995</v>
      </c>
      <c r="D3720" t="s">
        <v>995</v>
      </c>
      <c r="E3720" t="s">
        <v>995</v>
      </c>
      <c r="F3720" t="s">
        <v>995</v>
      </c>
      <c r="G3720" t="s">
        <v>995</v>
      </c>
      <c r="H3720" t="s">
        <v>995</v>
      </c>
      <c r="I3720" t="s">
        <v>995</v>
      </c>
      <c r="J3720" t="s">
        <v>995</v>
      </c>
      <c r="K3720" t="s">
        <v>995</v>
      </c>
      <c r="L3720" t="s">
        <v>995</v>
      </c>
      <c r="M3720" t="s">
        <v>995</v>
      </c>
      <c r="N3720" t="s">
        <v>995</v>
      </c>
      <c r="O3720" t="s">
        <v>995</v>
      </c>
      <c r="P3720" t="s">
        <v>995</v>
      </c>
      <c r="Q3720" t="s">
        <v>995</v>
      </c>
      <c r="R3720" t="s">
        <v>995</v>
      </c>
      <c r="S3720" t="s">
        <v>995</v>
      </c>
      <c r="T3720" t="s">
        <v>995</v>
      </c>
      <c r="U3720" t="s">
        <v>995</v>
      </c>
      <c r="V3720" t="s">
        <v>995</v>
      </c>
      <c r="W3720" t="s">
        <v>995</v>
      </c>
      <c r="X3720" t="s">
        <v>995</v>
      </c>
      <c r="Y3720" t="s">
        <v>995</v>
      </c>
      <c r="Z3720" t="s">
        <v>995</v>
      </c>
      <c r="AA3720" t="s">
        <v>995</v>
      </c>
      <c r="AB3720" t="s">
        <v>995</v>
      </c>
      <c r="AC3720" t="s">
        <v>995</v>
      </c>
      <c r="AD3720" t="s">
        <v>995</v>
      </c>
      <c r="AE3720" t="s">
        <v>995</v>
      </c>
      <c r="AF3720" t="s">
        <v>995</v>
      </c>
      <c r="AG3720" t="s">
        <v>995</v>
      </c>
      <c r="AH3720" t="s">
        <v>995</v>
      </c>
      <c r="AI3720" t="s">
        <v>995</v>
      </c>
      <c r="AJ3720" t="s">
        <v>995</v>
      </c>
      <c r="AK3720" t="s">
        <v>995</v>
      </c>
      <c r="AL3720" t="s">
        <v>995</v>
      </c>
      <c r="AM3720" t="s">
        <v>995</v>
      </c>
      <c r="AN3720" t="s">
        <v>995</v>
      </c>
      <c r="AO3720" t="s">
        <v>995</v>
      </c>
      <c r="AP3720" t="s">
        <v>995</v>
      </c>
      <c r="AQ3720" s="286" t="s">
        <v>855</v>
      </c>
    </row>
    <row r="3721" spans="1:47" ht="28.8" x14ac:dyDescent="0.3">
      <c r="A3721" s="285">
        <v>122888</v>
      </c>
      <c r="B3721" s="286" t="s">
        <v>541</v>
      </c>
      <c r="C3721" t="s">
        <v>225</v>
      </c>
      <c r="D3721" t="s">
        <v>225</v>
      </c>
      <c r="E3721" t="s">
        <v>225</v>
      </c>
      <c r="F3721" t="s">
        <v>225</v>
      </c>
      <c r="G3721" t="s">
        <v>225</v>
      </c>
      <c r="H3721" t="s">
        <v>226</v>
      </c>
      <c r="I3721" t="s">
        <v>226</v>
      </c>
      <c r="J3721" t="s">
        <v>226</v>
      </c>
      <c r="K3721" t="s">
        <v>226</v>
      </c>
      <c r="L3721" t="s">
        <v>226</v>
      </c>
      <c r="M3721" t="s">
        <v>225</v>
      </c>
      <c r="N3721" t="s">
        <v>226</v>
      </c>
      <c r="O3721" t="s">
        <v>226</v>
      </c>
      <c r="P3721" t="s">
        <v>226</v>
      </c>
      <c r="Q3721" t="s">
        <v>226</v>
      </c>
      <c r="R3721" t="s">
        <v>226</v>
      </c>
      <c r="S3721" t="s">
        <v>226</v>
      </c>
      <c r="T3721" t="s">
        <v>226</v>
      </c>
      <c r="U3721" t="s">
        <v>226</v>
      </c>
      <c r="V3721" t="s">
        <v>226</v>
      </c>
      <c r="W3721" t="s">
        <v>225</v>
      </c>
      <c r="X3721" t="s">
        <v>225</v>
      </c>
      <c r="Y3721" t="s">
        <v>225</v>
      </c>
      <c r="Z3721" t="s">
        <v>225</v>
      </c>
      <c r="AA3721" t="s">
        <v>225</v>
      </c>
      <c r="AB3721" t="s">
        <v>394</v>
      </c>
      <c r="AC3721" t="s">
        <v>394</v>
      </c>
      <c r="AD3721" t="s">
        <v>394</v>
      </c>
      <c r="AE3721" t="s">
        <v>394</v>
      </c>
      <c r="AF3721" t="s">
        <v>394</v>
      </c>
      <c r="AG3721" t="s">
        <v>394</v>
      </c>
      <c r="AH3721" t="s">
        <v>394</v>
      </c>
      <c r="AI3721" t="s">
        <v>394</v>
      </c>
      <c r="AJ3721" t="s">
        <v>394</v>
      </c>
      <c r="AK3721" t="s">
        <v>394</v>
      </c>
      <c r="AL3721" t="s">
        <v>394</v>
      </c>
      <c r="AM3721" t="s">
        <v>394</v>
      </c>
      <c r="AN3721" t="s">
        <v>394</v>
      </c>
      <c r="AO3721" t="s">
        <v>394</v>
      </c>
      <c r="AP3721" t="s">
        <v>394</v>
      </c>
      <c r="AQ3721" s="286" t="s">
        <v>394</v>
      </c>
      <c r="AR3721" s="305"/>
      <c r="AS3721" s="235"/>
      <c r="AU3721"/>
    </row>
    <row r="3722" spans="1:47" ht="21.6" x14ac:dyDescent="0.3">
      <c r="A3722" s="285">
        <v>122890</v>
      </c>
      <c r="B3722" s="286" t="s">
        <v>61</v>
      </c>
      <c r="C3722" t="s">
        <v>226</v>
      </c>
      <c r="D3722" t="s">
        <v>226</v>
      </c>
      <c r="E3722" t="s">
        <v>226</v>
      </c>
      <c r="F3722" t="s">
        <v>226</v>
      </c>
      <c r="G3722" t="s">
        <v>226</v>
      </c>
      <c r="H3722" t="s">
        <v>226</v>
      </c>
      <c r="I3722" t="s">
        <v>226</v>
      </c>
      <c r="J3722" t="s">
        <v>226</v>
      </c>
      <c r="K3722" t="s">
        <v>226</v>
      </c>
      <c r="L3722" t="s">
        <v>224</v>
      </c>
      <c r="M3722" t="s">
        <v>226</v>
      </c>
      <c r="N3722" t="s">
        <v>226</v>
      </c>
      <c r="O3722" t="s">
        <v>226</v>
      </c>
      <c r="P3722" t="s">
        <v>226</v>
      </c>
      <c r="Q3722" t="s">
        <v>226</v>
      </c>
      <c r="R3722" t="s">
        <v>226</v>
      </c>
      <c r="S3722" t="s">
        <v>226</v>
      </c>
      <c r="T3722" t="s">
        <v>224</v>
      </c>
      <c r="U3722" t="s">
        <v>226</v>
      </c>
      <c r="V3722" t="s">
        <v>226</v>
      </c>
      <c r="W3722" t="s">
        <v>224</v>
      </c>
      <c r="X3722" t="s">
        <v>226</v>
      </c>
      <c r="Y3722" t="s">
        <v>226</v>
      </c>
      <c r="Z3722" t="s">
        <v>226</v>
      </c>
      <c r="AA3722" t="s">
        <v>224</v>
      </c>
      <c r="AB3722" t="s">
        <v>226</v>
      </c>
      <c r="AC3722" t="s">
        <v>226</v>
      </c>
      <c r="AD3722" t="s">
        <v>224</v>
      </c>
      <c r="AE3722" t="s">
        <v>226</v>
      </c>
      <c r="AF3722" t="s">
        <v>224</v>
      </c>
      <c r="AG3722" t="s">
        <v>226</v>
      </c>
      <c r="AH3722" t="s">
        <v>226</v>
      </c>
      <c r="AI3722" t="s">
        <v>226</v>
      </c>
      <c r="AJ3722" t="s">
        <v>226</v>
      </c>
      <c r="AK3722" t="s">
        <v>226</v>
      </c>
      <c r="AL3722" t="s">
        <v>225</v>
      </c>
      <c r="AM3722" t="s">
        <v>225</v>
      </c>
      <c r="AN3722" t="s">
        <v>225</v>
      </c>
      <c r="AO3722" t="s">
        <v>226</v>
      </c>
      <c r="AP3722" t="s">
        <v>226</v>
      </c>
      <c r="AQ3722" s="286" t="s">
        <v>394</v>
      </c>
      <c r="AR3722" s="305"/>
      <c r="AS3722" s="235"/>
      <c r="AU3722"/>
    </row>
    <row r="3723" spans="1:47" x14ac:dyDescent="0.3">
      <c r="A3723" s="285">
        <v>122891</v>
      </c>
      <c r="B3723" s="286" t="s">
        <v>539</v>
      </c>
      <c r="AQ3723" s="286" t="s">
        <v>394</v>
      </c>
    </row>
    <row r="3724" spans="1:47" x14ac:dyDescent="0.3">
      <c r="A3724" s="285">
        <v>122892</v>
      </c>
      <c r="B3724" s="286" t="s">
        <v>539</v>
      </c>
      <c r="C3724" t="s">
        <v>995</v>
      </c>
      <c r="D3724" t="s">
        <v>995</v>
      </c>
      <c r="E3724" t="s">
        <v>995</v>
      </c>
      <c r="F3724" t="s">
        <v>995</v>
      </c>
      <c r="G3724" t="s">
        <v>995</v>
      </c>
      <c r="H3724" t="s">
        <v>995</v>
      </c>
      <c r="I3724" t="s">
        <v>995</v>
      </c>
      <c r="J3724" t="s">
        <v>995</v>
      </c>
      <c r="K3724" t="s">
        <v>995</v>
      </c>
      <c r="L3724" t="s">
        <v>995</v>
      </c>
      <c r="M3724" t="s">
        <v>995</v>
      </c>
      <c r="N3724" t="s">
        <v>995</v>
      </c>
      <c r="O3724" t="s">
        <v>995</v>
      </c>
      <c r="P3724" t="s">
        <v>995</v>
      </c>
      <c r="Q3724" t="s">
        <v>995</v>
      </c>
      <c r="R3724" t="s">
        <v>995</v>
      </c>
      <c r="S3724" t="s">
        <v>995</v>
      </c>
      <c r="T3724" t="s">
        <v>995</v>
      </c>
      <c r="U3724" t="s">
        <v>995</v>
      </c>
      <c r="V3724" t="s">
        <v>995</v>
      </c>
      <c r="W3724" t="s">
        <v>995</v>
      </c>
      <c r="X3724" t="s">
        <v>995</v>
      </c>
      <c r="Y3724" t="s">
        <v>995</v>
      </c>
      <c r="Z3724" t="s">
        <v>995</v>
      </c>
      <c r="AA3724" t="s">
        <v>995</v>
      </c>
      <c r="AB3724" t="s">
        <v>995</v>
      </c>
      <c r="AC3724" t="s">
        <v>995</v>
      </c>
      <c r="AD3724" t="s">
        <v>995</v>
      </c>
      <c r="AE3724" t="s">
        <v>995</v>
      </c>
      <c r="AF3724" t="s">
        <v>995</v>
      </c>
      <c r="AG3724" t="s">
        <v>995</v>
      </c>
      <c r="AH3724" t="s">
        <v>995</v>
      </c>
      <c r="AI3724" t="s">
        <v>995</v>
      </c>
      <c r="AJ3724" t="s">
        <v>995</v>
      </c>
      <c r="AK3724" t="s">
        <v>995</v>
      </c>
      <c r="AL3724" t="s">
        <v>995</v>
      </c>
      <c r="AM3724" t="s">
        <v>995</v>
      </c>
      <c r="AN3724" t="s">
        <v>995</v>
      </c>
      <c r="AO3724" t="s">
        <v>995</v>
      </c>
      <c r="AP3724" t="s">
        <v>995</v>
      </c>
      <c r="AQ3724" s="286" t="s">
        <v>855</v>
      </c>
    </row>
    <row r="3725" spans="1:47" ht="21.6" x14ac:dyDescent="0.3">
      <c r="A3725" s="285">
        <v>122893</v>
      </c>
      <c r="B3725" s="286" t="s">
        <v>61</v>
      </c>
      <c r="C3725" t="s">
        <v>224</v>
      </c>
      <c r="D3725" t="s">
        <v>226</v>
      </c>
      <c r="E3725" t="s">
        <v>224</v>
      </c>
      <c r="F3725" t="s">
        <v>226</v>
      </c>
      <c r="G3725" t="s">
        <v>226</v>
      </c>
      <c r="H3725" t="s">
        <v>226</v>
      </c>
      <c r="I3725" t="s">
        <v>226</v>
      </c>
      <c r="J3725" t="s">
        <v>226</v>
      </c>
      <c r="K3725" t="s">
        <v>226</v>
      </c>
      <c r="L3725" t="s">
        <v>226</v>
      </c>
      <c r="M3725" t="s">
        <v>224</v>
      </c>
      <c r="N3725" t="s">
        <v>226</v>
      </c>
      <c r="O3725" t="s">
        <v>226</v>
      </c>
      <c r="P3725" t="s">
        <v>226</v>
      </c>
      <c r="Q3725" t="s">
        <v>226</v>
      </c>
      <c r="R3725" t="s">
        <v>224</v>
      </c>
      <c r="S3725" t="s">
        <v>226</v>
      </c>
      <c r="T3725" t="s">
        <v>226</v>
      </c>
      <c r="U3725" t="s">
        <v>226</v>
      </c>
      <c r="V3725" t="s">
        <v>226</v>
      </c>
      <c r="W3725" t="s">
        <v>224</v>
      </c>
      <c r="X3725" t="s">
        <v>226</v>
      </c>
      <c r="Y3725" t="s">
        <v>226</v>
      </c>
      <c r="Z3725" t="s">
        <v>226</v>
      </c>
      <c r="AA3725" t="s">
        <v>224</v>
      </c>
      <c r="AB3725" t="s">
        <v>224</v>
      </c>
      <c r="AC3725" t="s">
        <v>226</v>
      </c>
      <c r="AD3725" t="s">
        <v>224</v>
      </c>
      <c r="AE3725" t="s">
        <v>226</v>
      </c>
      <c r="AF3725" t="s">
        <v>226</v>
      </c>
      <c r="AG3725" t="s">
        <v>226</v>
      </c>
      <c r="AH3725" t="s">
        <v>225</v>
      </c>
      <c r="AI3725" t="s">
        <v>225</v>
      </c>
      <c r="AJ3725" t="s">
        <v>225</v>
      </c>
      <c r="AK3725" t="s">
        <v>225</v>
      </c>
      <c r="AL3725" t="s">
        <v>225</v>
      </c>
      <c r="AM3725" t="s">
        <v>225</v>
      </c>
      <c r="AN3725" t="s">
        <v>225</v>
      </c>
      <c r="AO3725" t="s">
        <v>225</v>
      </c>
      <c r="AP3725" t="s">
        <v>225</v>
      </c>
      <c r="AQ3725" s="286" t="s">
        <v>394</v>
      </c>
      <c r="AR3725" s="305"/>
      <c r="AS3725" s="235"/>
      <c r="AU3725"/>
    </row>
    <row r="3726" spans="1:47" ht="28.8" x14ac:dyDescent="0.3">
      <c r="A3726" s="285">
        <v>122894</v>
      </c>
      <c r="B3726" s="286" t="s">
        <v>67</v>
      </c>
      <c r="C3726" t="s">
        <v>226</v>
      </c>
      <c r="D3726" t="s">
        <v>226</v>
      </c>
      <c r="E3726" t="s">
        <v>224</v>
      </c>
      <c r="F3726" t="s">
        <v>224</v>
      </c>
      <c r="G3726" t="s">
        <v>224</v>
      </c>
      <c r="H3726" t="s">
        <v>226</v>
      </c>
      <c r="I3726" t="s">
        <v>224</v>
      </c>
      <c r="J3726" t="s">
        <v>226</v>
      </c>
      <c r="K3726" t="s">
        <v>224</v>
      </c>
      <c r="L3726" t="s">
        <v>226</v>
      </c>
      <c r="M3726" t="s">
        <v>226</v>
      </c>
      <c r="N3726" t="s">
        <v>226</v>
      </c>
      <c r="O3726" t="s">
        <v>226</v>
      </c>
      <c r="P3726" t="s">
        <v>224</v>
      </c>
      <c r="Q3726" t="s">
        <v>226</v>
      </c>
      <c r="R3726" t="s">
        <v>224</v>
      </c>
      <c r="S3726" t="s">
        <v>226</v>
      </c>
      <c r="T3726" t="s">
        <v>224</v>
      </c>
      <c r="U3726" t="s">
        <v>224</v>
      </c>
      <c r="V3726" t="s">
        <v>226</v>
      </c>
      <c r="W3726" t="s">
        <v>224</v>
      </c>
      <c r="X3726" t="s">
        <v>226</v>
      </c>
      <c r="Y3726" t="s">
        <v>226</v>
      </c>
      <c r="Z3726" t="s">
        <v>226</v>
      </c>
      <c r="AA3726" t="s">
        <v>226</v>
      </c>
      <c r="AB3726" t="s">
        <v>226</v>
      </c>
      <c r="AC3726" t="s">
        <v>226</v>
      </c>
      <c r="AD3726" t="s">
        <v>226</v>
      </c>
      <c r="AE3726" t="s">
        <v>226</v>
      </c>
      <c r="AF3726" t="s">
        <v>226</v>
      </c>
      <c r="AG3726" t="s">
        <v>225</v>
      </c>
      <c r="AH3726" t="s">
        <v>225</v>
      </c>
      <c r="AI3726" t="s">
        <v>225</v>
      </c>
      <c r="AJ3726" t="s">
        <v>225</v>
      </c>
      <c r="AK3726" t="s">
        <v>225</v>
      </c>
      <c r="AL3726" t="s">
        <v>394</v>
      </c>
      <c r="AM3726" t="s">
        <v>394</v>
      </c>
      <c r="AN3726" t="s">
        <v>394</v>
      </c>
      <c r="AO3726" t="s">
        <v>394</v>
      </c>
      <c r="AP3726" t="s">
        <v>394</v>
      </c>
      <c r="AQ3726" s="286" t="s">
        <v>394</v>
      </c>
      <c r="AR3726" s="305"/>
      <c r="AS3726" s="235"/>
      <c r="AU3726"/>
    </row>
    <row r="3727" spans="1:47" ht="21.6" x14ac:dyDescent="0.3">
      <c r="A3727" s="285">
        <v>122895</v>
      </c>
      <c r="B3727" s="286" t="s">
        <v>61</v>
      </c>
      <c r="C3727" t="s">
        <v>226</v>
      </c>
      <c r="D3727" t="s">
        <v>226</v>
      </c>
      <c r="E3727" t="s">
        <v>226</v>
      </c>
      <c r="F3727" t="s">
        <v>226</v>
      </c>
      <c r="G3727" t="s">
        <v>226</v>
      </c>
      <c r="H3727" t="s">
        <v>226</v>
      </c>
      <c r="I3727" t="s">
        <v>224</v>
      </c>
      <c r="J3727" t="s">
        <v>226</v>
      </c>
      <c r="K3727" t="s">
        <v>226</v>
      </c>
      <c r="L3727" t="s">
        <v>226</v>
      </c>
      <c r="M3727" t="s">
        <v>226</v>
      </c>
      <c r="N3727" t="s">
        <v>226</v>
      </c>
      <c r="O3727" t="s">
        <v>226</v>
      </c>
      <c r="P3727" t="s">
        <v>226</v>
      </c>
      <c r="Q3727" t="s">
        <v>226</v>
      </c>
      <c r="R3727" t="s">
        <v>226</v>
      </c>
      <c r="S3727" t="s">
        <v>226</v>
      </c>
      <c r="T3727" t="s">
        <v>226</v>
      </c>
      <c r="U3727" t="s">
        <v>226</v>
      </c>
      <c r="V3727" t="s">
        <v>225</v>
      </c>
      <c r="W3727" t="s">
        <v>226</v>
      </c>
      <c r="X3727" t="s">
        <v>226</v>
      </c>
      <c r="Y3727" t="s">
        <v>226</v>
      </c>
      <c r="Z3727" t="s">
        <v>226</v>
      </c>
      <c r="AA3727" t="s">
        <v>226</v>
      </c>
      <c r="AB3727" t="s">
        <v>226</v>
      </c>
      <c r="AC3727" t="s">
        <v>226</v>
      </c>
      <c r="AD3727" t="s">
        <v>226</v>
      </c>
      <c r="AE3727" t="s">
        <v>226</v>
      </c>
      <c r="AF3727" t="s">
        <v>226</v>
      </c>
      <c r="AG3727" t="s">
        <v>226</v>
      </c>
      <c r="AH3727" t="s">
        <v>226</v>
      </c>
      <c r="AI3727" t="s">
        <v>226</v>
      </c>
      <c r="AJ3727" t="s">
        <v>226</v>
      </c>
      <c r="AK3727" t="s">
        <v>226</v>
      </c>
      <c r="AL3727" t="s">
        <v>225</v>
      </c>
      <c r="AM3727" t="s">
        <v>226</v>
      </c>
      <c r="AN3727" t="s">
        <v>225</v>
      </c>
      <c r="AO3727" t="s">
        <v>226</v>
      </c>
      <c r="AP3727" t="s">
        <v>225</v>
      </c>
      <c r="AQ3727" s="286" t="s">
        <v>394</v>
      </c>
      <c r="AR3727" s="305"/>
      <c r="AS3727" s="235"/>
      <c r="AU3727"/>
    </row>
    <row r="3728" spans="1:47" x14ac:dyDescent="0.3">
      <c r="A3728" s="285">
        <v>122896</v>
      </c>
      <c r="B3728" s="286" t="s">
        <v>539</v>
      </c>
      <c r="C3728" t="s">
        <v>995</v>
      </c>
      <c r="D3728" t="s">
        <v>995</v>
      </c>
      <c r="E3728" t="s">
        <v>995</v>
      </c>
      <c r="F3728" t="s">
        <v>995</v>
      </c>
      <c r="G3728" t="s">
        <v>995</v>
      </c>
      <c r="H3728" t="s">
        <v>995</v>
      </c>
      <c r="I3728" t="s">
        <v>995</v>
      </c>
      <c r="J3728" t="s">
        <v>995</v>
      </c>
      <c r="K3728" t="s">
        <v>995</v>
      </c>
      <c r="L3728" t="s">
        <v>995</v>
      </c>
      <c r="M3728" t="s">
        <v>995</v>
      </c>
      <c r="N3728" t="s">
        <v>995</v>
      </c>
      <c r="O3728" t="s">
        <v>995</v>
      </c>
      <c r="P3728" t="s">
        <v>995</v>
      </c>
      <c r="Q3728" t="s">
        <v>995</v>
      </c>
      <c r="R3728" t="s">
        <v>995</v>
      </c>
      <c r="S3728" t="s">
        <v>995</v>
      </c>
      <c r="T3728" t="s">
        <v>995</v>
      </c>
      <c r="U3728" t="s">
        <v>995</v>
      </c>
      <c r="V3728" t="s">
        <v>995</v>
      </c>
      <c r="W3728" t="s">
        <v>995</v>
      </c>
      <c r="X3728" t="s">
        <v>995</v>
      </c>
      <c r="Y3728" t="s">
        <v>995</v>
      </c>
      <c r="Z3728" t="s">
        <v>995</v>
      </c>
      <c r="AA3728" t="s">
        <v>995</v>
      </c>
      <c r="AB3728" t="s">
        <v>995</v>
      </c>
      <c r="AC3728" t="s">
        <v>995</v>
      </c>
      <c r="AD3728" t="s">
        <v>995</v>
      </c>
      <c r="AE3728" t="s">
        <v>995</v>
      </c>
      <c r="AF3728" t="s">
        <v>995</v>
      </c>
      <c r="AG3728" t="s">
        <v>995</v>
      </c>
      <c r="AH3728" t="s">
        <v>995</v>
      </c>
      <c r="AI3728" t="s">
        <v>995</v>
      </c>
      <c r="AJ3728" t="s">
        <v>995</v>
      </c>
      <c r="AK3728" t="s">
        <v>995</v>
      </c>
      <c r="AL3728" t="s">
        <v>995</v>
      </c>
      <c r="AM3728" t="s">
        <v>995</v>
      </c>
      <c r="AN3728" t="s">
        <v>995</v>
      </c>
      <c r="AO3728" t="s">
        <v>995</v>
      </c>
      <c r="AP3728" t="s">
        <v>995</v>
      </c>
      <c r="AQ3728" s="286" t="s">
        <v>855</v>
      </c>
    </row>
    <row r="3729" spans="1:47" x14ac:dyDescent="0.3">
      <c r="A3729" s="285">
        <v>122897</v>
      </c>
      <c r="B3729" s="286" t="s">
        <v>539</v>
      </c>
      <c r="C3729" t="s">
        <v>995</v>
      </c>
      <c r="D3729" t="s">
        <v>995</v>
      </c>
      <c r="E3729" t="s">
        <v>995</v>
      </c>
      <c r="F3729" t="s">
        <v>995</v>
      </c>
      <c r="G3729" t="s">
        <v>995</v>
      </c>
      <c r="H3729" t="s">
        <v>995</v>
      </c>
      <c r="I3729" t="s">
        <v>995</v>
      </c>
      <c r="J3729" t="s">
        <v>995</v>
      </c>
      <c r="K3729" t="s">
        <v>995</v>
      </c>
      <c r="L3729" t="s">
        <v>995</v>
      </c>
      <c r="M3729" t="s">
        <v>995</v>
      </c>
      <c r="N3729" t="s">
        <v>995</v>
      </c>
      <c r="O3729" t="s">
        <v>995</v>
      </c>
      <c r="P3729" t="s">
        <v>995</v>
      </c>
      <c r="Q3729" t="s">
        <v>995</v>
      </c>
      <c r="R3729" t="s">
        <v>995</v>
      </c>
      <c r="S3729" t="s">
        <v>995</v>
      </c>
      <c r="T3729" t="s">
        <v>995</v>
      </c>
      <c r="U3729" t="s">
        <v>995</v>
      </c>
      <c r="V3729" t="s">
        <v>995</v>
      </c>
      <c r="W3729" t="s">
        <v>995</v>
      </c>
      <c r="X3729" t="s">
        <v>995</v>
      </c>
      <c r="Y3729" t="s">
        <v>995</v>
      </c>
      <c r="Z3729" t="s">
        <v>995</v>
      </c>
      <c r="AA3729" t="s">
        <v>995</v>
      </c>
      <c r="AB3729" t="s">
        <v>995</v>
      </c>
      <c r="AC3729" t="s">
        <v>995</v>
      </c>
      <c r="AD3729" t="s">
        <v>995</v>
      </c>
      <c r="AE3729" t="s">
        <v>995</v>
      </c>
      <c r="AF3729" t="s">
        <v>995</v>
      </c>
      <c r="AG3729" t="s">
        <v>995</v>
      </c>
      <c r="AH3729" t="s">
        <v>995</v>
      </c>
      <c r="AI3729" t="s">
        <v>995</v>
      </c>
      <c r="AJ3729" t="s">
        <v>995</v>
      </c>
      <c r="AK3729" t="s">
        <v>995</v>
      </c>
      <c r="AL3729" t="s">
        <v>995</v>
      </c>
      <c r="AM3729" t="s">
        <v>995</v>
      </c>
      <c r="AN3729" t="s">
        <v>995</v>
      </c>
      <c r="AO3729" t="s">
        <v>995</v>
      </c>
      <c r="AP3729" t="s">
        <v>995</v>
      </c>
      <c r="AQ3729" s="286" t="s">
        <v>855</v>
      </c>
    </row>
    <row r="3730" spans="1:47" ht="21.6" x14ac:dyDescent="0.3">
      <c r="A3730" s="285">
        <v>122898</v>
      </c>
      <c r="B3730" s="286" t="s">
        <v>61</v>
      </c>
      <c r="C3730" t="s">
        <v>226</v>
      </c>
      <c r="D3730" t="s">
        <v>226</v>
      </c>
      <c r="E3730" t="s">
        <v>226</v>
      </c>
      <c r="F3730" t="s">
        <v>226</v>
      </c>
      <c r="G3730" t="s">
        <v>226</v>
      </c>
      <c r="H3730" t="s">
        <v>226</v>
      </c>
      <c r="I3730" t="s">
        <v>226</v>
      </c>
      <c r="J3730" t="s">
        <v>226</v>
      </c>
      <c r="K3730" t="s">
        <v>226</v>
      </c>
      <c r="L3730" t="s">
        <v>226</v>
      </c>
      <c r="M3730" t="s">
        <v>226</v>
      </c>
      <c r="N3730" t="s">
        <v>226</v>
      </c>
      <c r="O3730" t="s">
        <v>226</v>
      </c>
      <c r="P3730" t="s">
        <v>226</v>
      </c>
      <c r="Q3730" t="s">
        <v>226</v>
      </c>
      <c r="R3730" t="s">
        <v>226</v>
      </c>
      <c r="S3730" t="s">
        <v>226</v>
      </c>
      <c r="T3730" t="s">
        <v>225</v>
      </c>
      <c r="U3730" t="s">
        <v>225</v>
      </c>
      <c r="V3730" t="s">
        <v>226</v>
      </c>
      <c r="W3730" t="s">
        <v>226</v>
      </c>
      <c r="X3730" t="s">
        <v>226</v>
      </c>
      <c r="Y3730" t="s">
        <v>226</v>
      </c>
      <c r="Z3730" t="s">
        <v>226</v>
      </c>
      <c r="AA3730" t="s">
        <v>224</v>
      </c>
      <c r="AB3730" t="s">
        <v>226</v>
      </c>
      <c r="AC3730" t="s">
        <v>226</v>
      </c>
      <c r="AD3730" t="s">
        <v>226</v>
      </c>
      <c r="AE3730" t="s">
        <v>226</v>
      </c>
      <c r="AF3730" t="s">
        <v>224</v>
      </c>
      <c r="AG3730" t="s">
        <v>226</v>
      </c>
      <c r="AH3730" t="s">
        <v>226</v>
      </c>
      <c r="AI3730" t="s">
        <v>226</v>
      </c>
      <c r="AJ3730" t="s">
        <v>226</v>
      </c>
      <c r="AK3730" t="s">
        <v>224</v>
      </c>
      <c r="AL3730" t="s">
        <v>225</v>
      </c>
      <c r="AM3730" t="s">
        <v>225</v>
      </c>
      <c r="AN3730" t="s">
        <v>225</v>
      </c>
      <c r="AO3730" t="s">
        <v>226</v>
      </c>
      <c r="AP3730" t="s">
        <v>226</v>
      </c>
      <c r="AQ3730" s="286" t="s">
        <v>394</v>
      </c>
      <c r="AR3730" s="305"/>
      <c r="AS3730" s="235"/>
      <c r="AU3730"/>
    </row>
    <row r="3731" spans="1:47" x14ac:dyDescent="0.3">
      <c r="A3731" s="285">
        <v>122899</v>
      </c>
      <c r="B3731" s="286" t="s">
        <v>539</v>
      </c>
      <c r="C3731" t="s">
        <v>995</v>
      </c>
      <c r="D3731" t="s">
        <v>995</v>
      </c>
      <c r="E3731" t="s">
        <v>995</v>
      </c>
      <c r="F3731" t="s">
        <v>995</v>
      </c>
      <c r="G3731" t="s">
        <v>995</v>
      </c>
      <c r="H3731" t="s">
        <v>995</v>
      </c>
      <c r="I3731" t="s">
        <v>995</v>
      </c>
      <c r="J3731" t="s">
        <v>995</v>
      </c>
      <c r="K3731" t="s">
        <v>995</v>
      </c>
      <c r="L3731" t="s">
        <v>995</v>
      </c>
      <c r="M3731" t="s">
        <v>995</v>
      </c>
      <c r="N3731" t="s">
        <v>995</v>
      </c>
      <c r="O3731" t="s">
        <v>995</v>
      </c>
      <c r="P3731" t="s">
        <v>995</v>
      </c>
      <c r="Q3731" t="s">
        <v>995</v>
      </c>
      <c r="R3731" t="s">
        <v>995</v>
      </c>
      <c r="S3731" t="s">
        <v>995</v>
      </c>
      <c r="T3731" t="s">
        <v>995</v>
      </c>
      <c r="U3731" t="s">
        <v>995</v>
      </c>
      <c r="V3731" t="s">
        <v>995</v>
      </c>
      <c r="W3731" t="s">
        <v>995</v>
      </c>
      <c r="X3731" t="s">
        <v>995</v>
      </c>
      <c r="Y3731" t="s">
        <v>995</v>
      </c>
      <c r="Z3731" t="s">
        <v>995</v>
      </c>
      <c r="AA3731" t="s">
        <v>995</v>
      </c>
      <c r="AB3731" t="s">
        <v>995</v>
      </c>
      <c r="AC3731" t="s">
        <v>995</v>
      </c>
      <c r="AD3731" t="s">
        <v>995</v>
      </c>
      <c r="AE3731" t="s">
        <v>995</v>
      </c>
      <c r="AF3731" t="s">
        <v>995</v>
      </c>
      <c r="AG3731" t="s">
        <v>995</v>
      </c>
      <c r="AH3731" t="s">
        <v>995</v>
      </c>
      <c r="AI3731" t="s">
        <v>995</v>
      </c>
      <c r="AJ3731" t="s">
        <v>995</v>
      </c>
      <c r="AK3731" t="s">
        <v>995</v>
      </c>
      <c r="AL3731" t="s">
        <v>995</v>
      </c>
      <c r="AM3731" t="s">
        <v>995</v>
      </c>
      <c r="AN3731" t="s">
        <v>995</v>
      </c>
      <c r="AO3731" t="s">
        <v>995</v>
      </c>
      <c r="AP3731" t="s">
        <v>995</v>
      </c>
      <c r="AQ3731" s="286" t="s">
        <v>855</v>
      </c>
    </row>
    <row r="3732" spans="1:47" ht="21.6" x14ac:dyDescent="0.3">
      <c r="A3732" s="285">
        <v>122900</v>
      </c>
      <c r="B3732" s="286" t="s">
        <v>538</v>
      </c>
      <c r="C3732" t="s">
        <v>226</v>
      </c>
      <c r="D3732" t="s">
        <v>226</v>
      </c>
      <c r="E3732" t="s">
        <v>224</v>
      </c>
      <c r="F3732" t="s">
        <v>224</v>
      </c>
      <c r="G3732" t="s">
        <v>226</v>
      </c>
      <c r="H3732" t="s">
        <v>226</v>
      </c>
      <c r="I3732" t="s">
        <v>226</v>
      </c>
      <c r="J3732" t="s">
        <v>226</v>
      </c>
      <c r="K3732" t="s">
        <v>226</v>
      </c>
      <c r="L3732" t="s">
        <v>226</v>
      </c>
      <c r="M3732" t="s">
        <v>224</v>
      </c>
      <c r="N3732" t="s">
        <v>225</v>
      </c>
      <c r="O3732" t="s">
        <v>226</v>
      </c>
      <c r="P3732" t="s">
        <v>226</v>
      </c>
      <c r="Q3732" t="s">
        <v>226</v>
      </c>
      <c r="R3732" t="s">
        <v>226</v>
      </c>
      <c r="S3732" t="s">
        <v>226</v>
      </c>
      <c r="T3732" t="s">
        <v>224</v>
      </c>
      <c r="U3732" t="s">
        <v>224</v>
      </c>
      <c r="V3732" t="s">
        <v>225</v>
      </c>
      <c r="W3732" t="s">
        <v>226</v>
      </c>
      <c r="X3732" t="s">
        <v>225</v>
      </c>
      <c r="Y3732" t="s">
        <v>226</v>
      </c>
      <c r="Z3732" t="s">
        <v>226</v>
      </c>
      <c r="AA3732" t="s">
        <v>225</v>
      </c>
      <c r="AB3732" t="s">
        <v>226</v>
      </c>
      <c r="AC3732" t="s">
        <v>226</v>
      </c>
      <c r="AD3732" t="s">
        <v>225</v>
      </c>
      <c r="AE3732" t="s">
        <v>225</v>
      </c>
      <c r="AF3732" t="s">
        <v>225</v>
      </c>
      <c r="AG3732" t="s">
        <v>394</v>
      </c>
      <c r="AH3732" t="s">
        <v>394</v>
      </c>
      <c r="AI3732" t="s">
        <v>394</v>
      </c>
      <c r="AJ3732" t="s">
        <v>394</v>
      </c>
      <c r="AK3732" t="s">
        <v>394</v>
      </c>
      <c r="AL3732" t="s">
        <v>394</v>
      </c>
      <c r="AM3732" t="s">
        <v>394</v>
      </c>
      <c r="AN3732" t="s">
        <v>394</v>
      </c>
      <c r="AO3732" t="s">
        <v>394</v>
      </c>
      <c r="AP3732" t="s">
        <v>394</v>
      </c>
      <c r="AQ3732" s="286" t="s">
        <v>394</v>
      </c>
      <c r="AR3732" s="305"/>
      <c r="AS3732" s="235"/>
      <c r="AU3732"/>
    </row>
    <row r="3733" spans="1:47" x14ac:dyDescent="0.3">
      <c r="A3733" s="285">
        <v>122901</v>
      </c>
      <c r="B3733" s="286" t="s">
        <v>539</v>
      </c>
      <c r="C3733" t="s">
        <v>995</v>
      </c>
      <c r="D3733" t="s">
        <v>995</v>
      </c>
      <c r="E3733" t="s">
        <v>995</v>
      </c>
      <c r="F3733" t="s">
        <v>995</v>
      </c>
      <c r="G3733" t="s">
        <v>995</v>
      </c>
      <c r="H3733" t="s">
        <v>995</v>
      </c>
      <c r="I3733" t="s">
        <v>995</v>
      </c>
      <c r="J3733" t="s">
        <v>995</v>
      </c>
      <c r="K3733" t="s">
        <v>995</v>
      </c>
      <c r="L3733" t="s">
        <v>995</v>
      </c>
      <c r="M3733" t="s">
        <v>995</v>
      </c>
      <c r="N3733" t="s">
        <v>995</v>
      </c>
      <c r="O3733" t="s">
        <v>995</v>
      </c>
      <c r="P3733" t="s">
        <v>995</v>
      </c>
      <c r="Q3733" t="s">
        <v>995</v>
      </c>
      <c r="R3733" t="s">
        <v>995</v>
      </c>
      <c r="S3733" t="s">
        <v>995</v>
      </c>
      <c r="T3733" t="s">
        <v>995</v>
      </c>
      <c r="U3733" t="s">
        <v>995</v>
      </c>
      <c r="V3733" t="s">
        <v>995</v>
      </c>
      <c r="W3733" t="s">
        <v>995</v>
      </c>
      <c r="X3733" t="s">
        <v>995</v>
      </c>
      <c r="Y3733" t="s">
        <v>995</v>
      </c>
      <c r="Z3733" t="s">
        <v>995</v>
      </c>
      <c r="AA3733" t="s">
        <v>995</v>
      </c>
      <c r="AB3733" t="s">
        <v>995</v>
      </c>
      <c r="AC3733" t="s">
        <v>995</v>
      </c>
      <c r="AD3733" t="s">
        <v>995</v>
      </c>
      <c r="AE3733" t="s">
        <v>995</v>
      </c>
      <c r="AF3733" t="s">
        <v>995</v>
      </c>
      <c r="AG3733" t="s">
        <v>995</v>
      </c>
      <c r="AH3733" t="s">
        <v>995</v>
      </c>
      <c r="AI3733" t="s">
        <v>995</v>
      </c>
      <c r="AJ3733" t="s">
        <v>995</v>
      </c>
      <c r="AK3733" t="s">
        <v>995</v>
      </c>
      <c r="AL3733" t="s">
        <v>995</v>
      </c>
      <c r="AM3733" t="s">
        <v>995</v>
      </c>
      <c r="AN3733" t="s">
        <v>995</v>
      </c>
      <c r="AO3733" t="s">
        <v>995</v>
      </c>
      <c r="AP3733" t="s">
        <v>995</v>
      </c>
      <c r="AQ3733" s="286" t="s">
        <v>855</v>
      </c>
    </row>
    <row r="3734" spans="1:47" x14ac:dyDescent="0.3">
      <c r="A3734" s="285">
        <v>122902</v>
      </c>
      <c r="B3734" s="286" t="s">
        <v>538</v>
      </c>
      <c r="C3734" t="s">
        <v>226</v>
      </c>
      <c r="D3734" t="s">
        <v>224</v>
      </c>
      <c r="E3734" t="s">
        <v>224</v>
      </c>
      <c r="F3734" t="s">
        <v>226</v>
      </c>
      <c r="G3734" t="s">
        <v>224</v>
      </c>
      <c r="H3734" t="s">
        <v>226</v>
      </c>
      <c r="I3734" t="s">
        <v>224</v>
      </c>
      <c r="J3734" t="s">
        <v>226</v>
      </c>
      <c r="K3734" t="s">
        <v>224</v>
      </c>
      <c r="L3734" t="s">
        <v>224</v>
      </c>
      <c r="M3734" t="s">
        <v>226</v>
      </c>
      <c r="N3734" t="s">
        <v>224</v>
      </c>
      <c r="O3734" t="s">
        <v>224</v>
      </c>
      <c r="P3734" t="s">
        <v>224</v>
      </c>
      <c r="Q3734" t="s">
        <v>224</v>
      </c>
      <c r="R3734" t="s">
        <v>225</v>
      </c>
      <c r="S3734" t="s">
        <v>225</v>
      </c>
      <c r="T3734" t="s">
        <v>225</v>
      </c>
      <c r="U3734" t="s">
        <v>225</v>
      </c>
      <c r="V3734" t="s">
        <v>225</v>
      </c>
      <c r="W3734" t="s">
        <v>394</v>
      </c>
      <c r="X3734" t="s">
        <v>394</v>
      </c>
      <c r="Y3734" t="s">
        <v>394</v>
      </c>
      <c r="Z3734" t="s">
        <v>394</v>
      </c>
      <c r="AA3734" t="s">
        <v>394</v>
      </c>
      <c r="AB3734" t="s">
        <v>394</v>
      </c>
      <c r="AC3734" t="s">
        <v>394</v>
      </c>
      <c r="AD3734" t="s">
        <v>394</v>
      </c>
      <c r="AE3734" t="s">
        <v>394</v>
      </c>
      <c r="AF3734" t="s">
        <v>394</v>
      </c>
      <c r="AG3734" t="s">
        <v>394</v>
      </c>
      <c r="AH3734" t="s">
        <v>394</v>
      </c>
      <c r="AI3734" t="s">
        <v>394</v>
      </c>
      <c r="AJ3734" t="s">
        <v>394</v>
      </c>
      <c r="AK3734" t="s">
        <v>394</v>
      </c>
      <c r="AL3734" t="s">
        <v>394</v>
      </c>
      <c r="AM3734" t="s">
        <v>394</v>
      </c>
      <c r="AN3734" t="s">
        <v>394</v>
      </c>
      <c r="AO3734" t="s">
        <v>394</v>
      </c>
      <c r="AP3734" t="s">
        <v>394</v>
      </c>
      <c r="AQ3734" s="289"/>
      <c r="AR3734" s="304"/>
      <c r="AS3734" s="304"/>
      <c r="AU3734"/>
    </row>
    <row r="3735" spans="1:47" ht="21.6" x14ac:dyDescent="0.3">
      <c r="A3735" s="285">
        <v>122903</v>
      </c>
      <c r="B3735" s="286" t="s">
        <v>538</v>
      </c>
      <c r="C3735" t="s">
        <v>226</v>
      </c>
      <c r="D3735" t="s">
        <v>226</v>
      </c>
      <c r="E3735" t="s">
        <v>226</v>
      </c>
      <c r="F3735" t="s">
        <v>226</v>
      </c>
      <c r="G3735" t="s">
        <v>226</v>
      </c>
      <c r="H3735" t="s">
        <v>226</v>
      </c>
      <c r="I3735" t="s">
        <v>226</v>
      </c>
      <c r="J3735" t="s">
        <v>226</v>
      </c>
      <c r="K3735" t="s">
        <v>226</v>
      </c>
      <c r="L3735" t="s">
        <v>226</v>
      </c>
      <c r="M3735" t="s">
        <v>226</v>
      </c>
      <c r="N3735" t="s">
        <v>226</v>
      </c>
      <c r="O3735" t="s">
        <v>226</v>
      </c>
      <c r="P3735" t="s">
        <v>226</v>
      </c>
      <c r="Q3735" t="s">
        <v>226</v>
      </c>
      <c r="R3735" t="s">
        <v>226</v>
      </c>
      <c r="S3735" t="s">
        <v>226</v>
      </c>
      <c r="T3735" t="s">
        <v>226</v>
      </c>
      <c r="U3735" t="s">
        <v>226</v>
      </c>
      <c r="V3735" t="s">
        <v>226</v>
      </c>
      <c r="W3735" t="s">
        <v>226</v>
      </c>
      <c r="X3735" t="s">
        <v>226</v>
      </c>
      <c r="Y3735" t="s">
        <v>226</v>
      </c>
      <c r="Z3735" t="s">
        <v>226</v>
      </c>
      <c r="AA3735" t="s">
        <v>226</v>
      </c>
      <c r="AB3735" t="s">
        <v>226</v>
      </c>
      <c r="AC3735" t="s">
        <v>226</v>
      </c>
      <c r="AD3735" t="s">
        <v>226</v>
      </c>
      <c r="AE3735" t="s">
        <v>225</v>
      </c>
      <c r="AF3735" t="s">
        <v>225</v>
      </c>
      <c r="AG3735" t="s">
        <v>394</v>
      </c>
      <c r="AH3735" t="s">
        <v>394</v>
      </c>
      <c r="AI3735" t="s">
        <v>394</v>
      </c>
      <c r="AJ3735" t="s">
        <v>394</v>
      </c>
      <c r="AK3735" t="s">
        <v>394</v>
      </c>
      <c r="AL3735" t="s">
        <v>394</v>
      </c>
      <c r="AM3735" t="s">
        <v>394</v>
      </c>
      <c r="AN3735" t="s">
        <v>394</v>
      </c>
      <c r="AO3735" t="s">
        <v>394</v>
      </c>
      <c r="AP3735" t="s">
        <v>394</v>
      </c>
      <c r="AQ3735" s="286" t="s">
        <v>394</v>
      </c>
      <c r="AR3735" s="305"/>
      <c r="AS3735" s="235"/>
      <c r="AU3735"/>
    </row>
    <row r="3736" spans="1:47" ht="28.8" x14ac:dyDescent="0.3">
      <c r="A3736" s="285">
        <v>122904</v>
      </c>
      <c r="B3736" s="286" t="s">
        <v>67</v>
      </c>
      <c r="C3736" t="s">
        <v>226</v>
      </c>
      <c r="D3736" t="s">
        <v>224</v>
      </c>
      <c r="E3736" t="s">
        <v>224</v>
      </c>
      <c r="F3736" t="s">
        <v>224</v>
      </c>
      <c r="G3736" t="s">
        <v>224</v>
      </c>
      <c r="H3736" t="s">
        <v>226</v>
      </c>
      <c r="I3736" t="s">
        <v>226</v>
      </c>
      <c r="J3736" t="s">
        <v>224</v>
      </c>
      <c r="K3736" t="s">
        <v>224</v>
      </c>
      <c r="L3736" t="s">
        <v>226</v>
      </c>
      <c r="M3736" t="s">
        <v>225</v>
      </c>
      <c r="N3736" t="s">
        <v>225</v>
      </c>
      <c r="O3736" t="s">
        <v>225</v>
      </c>
      <c r="P3736" t="s">
        <v>224</v>
      </c>
      <c r="Q3736" t="s">
        <v>226</v>
      </c>
      <c r="R3736" t="s">
        <v>224</v>
      </c>
      <c r="S3736" t="s">
        <v>226</v>
      </c>
      <c r="T3736" t="s">
        <v>226</v>
      </c>
      <c r="U3736" t="s">
        <v>224</v>
      </c>
      <c r="V3736" t="s">
        <v>226</v>
      </c>
      <c r="W3736" t="s">
        <v>224</v>
      </c>
      <c r="X3736" t="s">
        <v>226</v>
      </c>
      <c r="Y3736" t="s">
        <v>226</v>
      </c>
      <c r="Z3736" t="s">
        <v>226</v>
      </c>
      <c r="AA3736" t="s">
        <v>224</v>
      </c>
      <c r="AB3736" t="s">
        <v>226</v>
      </c>
      <c r="AC3736" t="s">
        <v>226</v>
      </c>
      <c r="AD3736" t="s">
        <v>226</v>
      </c>
      <c r="AE3736" t="s">
        <v>226</v>
      </c>
      <c r="AF3736" t="s">
        <v>226</v>
      </c>
      <c r="AG3736" t="s">
        <v>225</v>
      </c>
      <c r="AH3736" t="s">
        <v>225</v>
      </c>
      <c r="AI3736" t="s">
        <v>225</v>
      </c>
      <c r="AJ3736" t="s">
        <v>225</v>
      </c>
      <c r="AK3736" t="s">
        <v>225</v>
      </c>
      <c r="AL3736" t="s">
        <v>394</v>
      </c>
      <c r="AM3736" t="s">
        <v>394</v>
      </c>
      <c r="AN3736" t="s">
        <v>394</v>
      </c>
      <c r="AO3736" t="s">
        <v>394</v>
      </c>
      <c r="AP3736" t="s">
        <v>394</v>
      </c>
      <c r="AQ3736" s="286" t="s">
        <v>394</v>
      </c>
      <c r="AR3736" s="305"/>
      <c r="AS3736" s="235"/>
      <c r="AU3736"/>
    </row>
    <row r="3737" spans="1:47" ht="21.6" x14ac:dyDescent="0.3">
      <c r="A3737" s="285">
        <v>122905</v>
      </c>
      <c r="B3737" s="286" t="s">
        <v>61</v>
      </c>
      <c r="C3737" t="s">
        <v>226</v>
      </c>
      <c r="D3737" t="s">
        <v>226</v>
      </c>
      <c r="E3737" t="s">
        <v>226</v>
      </c>
      <c r="F3737" t="s">
        <v>226</v>
      </c>
      <c r="G3737" t="s">
        <v>224</v>
      </c>
      <c r="H3737" t="s">
        <v>224</v>
      </c>
      <c r="I3737" t="s">
        <v>226</v>
      </c>
      <c r="J3737" t="s">
        <v>226</v>
      </c>
      <c r="K3737" t="s">
        <v>224</v>
      </c>
      <c r="L3737" t="s">
        <v>226</v>
      </c>
      <c r="M3737" t="s">
        <v>226</v>
      </c>
      <c r="N3737" t="s">
        <v>226</v>
      </c>
      <c r="O3737" t="s">
        <v>226</v>
      </c>
      <c r="P3737" t="s">
        <v>226</v>
      </c>
      <c r="Q3737" t="s">
        <v>224</v>
      </c>
      <c r="R3737" t="s">
        <v>225</v>
      </c>
      <c r="S3737" t="s">
        <v>226</v>
      </c>
      <c r="T3737" t="s">
        <v>226</v>
      </c>
      <c r="U3737" t="s">
        <v>226</v>
      </c>
      <c r="V3737" t="s">
        <v>225</v>
      </c>
      <c r="W3737" t="s">
        <v>224</v>
      </c>
      <c r="X3737" t="s">
        <v>226</v>
      </c>
      <c r="Y3737" t="s">
        <v>226</v>
      </c>
      <c r="Z3737" t="s">
        <v>226</v>
      </c>
      <c r="AA3737" t="s">
        <v>226</v>
      </c>
      <c r="AB3737" t="s">
        <v>224</v>
      </c>
      <c r="AC3737" t="s">
        <v>224</v>
      </c>
      <c r="AD3737" t="s">
        <v>226</v>
      </c>
      <c r="AE3737" t="s">
        <v>226</v>
      </c>
      <c r="AF3737" t="s">
        <v>226</v>
      </c>
      <c r="AG3737" t="s">
        <v>226</v>
      </c>
      <c r="AH3737" t="s">
        <v>226</v>
      </c>
      <c r="AI3737" t="s">
        <v>226</v>
      </c>
      <c r="AJ3737" t="s">
        <v>226</v>
      </c>
      <c r="AK3737" t="s">
        <v>226</v>
      </c>
      <c r="AL3737" t="s">
        <v>225</v>
      </c>
      <c r="AM3737" t="s">
        <v>226</v>
      </c>
      <c r="AN3737" t="s">
        <v>225</v>
      </c>
      <c r="AO3737" t="s">
        <v>225</v>
      </c>
      <c r="AP3737" t="s">
        <v>225</v>
      </c>
      <c r="AQ3737" s="286" t="s">
        <v>394</v>
      </c>
      <c r="AR3737" s="305"/>
      <c r="AS3737" s="235"/>
      <c r="AU3737"/>
    </row>
    <row r="3738" spans="1:47" x14ac:dyDescent="0.3">
      <c r="A3738" s="285">
        <v>122906</v>
      </c>
      <c r="B3738" s="286" t="s">
        <v>539</v>
      </c>
      <c r="C3738" t="s">
        <v>995</v>
      </c>
      <c r="D3738" t="s">
        <v>995</v>
      </c>
      <c r="E3738" t="s">
        <v>995</v>
      </c>
      <c r="F3738" t="s">
        <v>995</v>
      </c>
      <c r="G3738" t="s">
        <v>995</v>
      </c>
      <c r="H3738" t="s">
        <v>995</v>
      </c>
      <c r="I3738" t="s">
        <v>995</v>
      </c>
      <c r="J3738" t="s">
        <v>995</v>
      </c>
      <c r="K3738" t="s">
        <v>995</v>
      </c>
      <c r="L3738" t="s">
        <v>995</v>
      </c>
      <c r="M3738" t="s">
        <v>995</v>
      </c>
      <c r="N3738" t="s">
        <v>995</v>
      </c>
      <c r="O3738" t="s">
        <v>995</v>
      </c>
      <c r="P3738" t="s">
        <v>995</v>
      </c>
      <c r="Q3738" t="s">
        <v>995</v>
      </c>
      <c r="R3738" t="s">
        <v>995</v>
      </c>
      <c r="S3738" t="s">
        <v>995</v>
      </c>
      <c r="T3738" t="s">
        <v>995</v>
      </c>
      <c r="U3738" t="s">
        <v>995</v>
      </c>
      <c r="V3738" t="s">
        <v>995</v>
      </c>
      <c r="W3738" t="s">
        <v>995</v>
      </c>
      <c r="X3738" t="s">
        <v>995</v>
      </c>
      <c r="Y3738" t="s">
        <v>995</v>
      </c>
      <c r="Z3738" t="s">
        <v>995</v>
      </c>
      <c r="AA3738" t="s">
        <v>995</v>
      </c>
      <c r="AB3738" t="s">
        <v>995</v>
      </c>
      <c r="AC3738" t="s">
        <v>995</v>
      </c>
      <c r="AD3738" t="s">
        <v>995</v>
      </c>
      <c r="AE3738" t="s">
        <v>995</v>
      </c>
      <c r="AF3738" t="s">
        <v>995</v>
      </c>
      <c r="AG3738" t="s">
        <v>995</v>
      </c>
      <c r="AH3738" t="s">
        <v>995</v>
      </c>
      <c r="AI3738" t="s">
        <v>995</v>
      </c>
      <c r="AJ3738" t="s">
        <v>995</v>
      </c>
      <c r="AK3738" t="s">
        <v>995</v>
      </c>
      <c r="AL3738" t="s">
        <v>995</v>
      </c>
      <c r="AM3738" t="s">
        <v>995</v>
      </c>
      <c r="AN3738" t="s">
        <v>995</v>
      </c>
      <c r="AO3738" t="s">
        <v>995</v>
      </c>
      <c r="AP3738" t="s">
        <v>995</v>
      </c>
      <c r="AQ3738" s="286" t="s">
        <v>855</v>
      </c>
    </row>
    <row r="3739" spans="1:47" x14ac:dyDescent="0.3">
      <c r="A3739" s="285">
        <v>122907</v>
      </c>
      <c r="B3739" s="286" t="s">
        <v>539</v>
      </c>
      <c r="C3739" t="s">
        <v>995</v>
      </c>
      <c r="D3739" t="s">
        <v>995</v>
      </c>
      <c r="E3739" t="s">
        <v>995</v>
      </c>
      <c r="F3739" t="s">
        <v>995</v>
      </c>
      <c r="G3739" t="s">
        <v>995</v>
      </c>
      <c r="H3739" t="s">
        <v>995</v>
      </c>
      <c r="I3739" t="s">
        <v>995</v>
      </c>
      <c r="J3739" t="s">
        <v>995</v>
      </c>
      <c r="K3739" t="s">
        <v>995</v>
      </c>
      <c r="L3739" t="s">
        <v>995</v>
      </c>
      <c r="M3739" t="s">
        <v>995</v>
      </c>
      <c r="N3739" t="s">
        <v>995</v>
      </c>
      <c r="O3739" t="s">
        <v>995</v>
      </c>
      <c r="P3739" t="s">
        <v>995</v>
      </c>
      <c r="Q3739" t="s">
        <v>995</v>
      </c>
      <c r="R3739" t="s">
        <v>995</v>
      </c>
      <c r="S3739" t="s">
        <v>995</v>
      </c>
      <c r="T3739" t="s">
        <v>995</v>
      </c>
      <c r="U3739" t="s">
        <v>995</v>
      </c>
      <c r="V3739" t="s">
        <v>995</v>
      </c>
      <c r="W3739" t="s">
        <v>995</v>
      </c>
      <c r="X3739" t="s">
        <v>995</v>
      </c>
      <c r="Y3739" t="s">
        <v>995</v>
      </c>
      <c r="Z3739" t="s">
        <v>995</v>
      </c>
      <c r="AA3739" t="s">
        <v>995</v>
      </c>
      <c r="AB3739" t="s">
        <v>995</v>
      </c>
      <c r="AC3739" t="s">
        <v>995</v>
      </c>
      <c r="AD3739" t="s">
        <v>995</v>
      </c>
      <c r="AE3739" t="s">
        <v>995</v>
      </c>
      <c r="AF3739" t="s">
        <v>995</v>
      </c>
      <c r="AG3739" t="s">
        <v>995</v>
      </c>
      <c r="AH3739" t="s">
        <v>995</v>
      </c>
      <c r="AI3739" t="s">
        <v>995</v>
      </c>
      <c r="AJ3739" t="s">
        <v>995</v>
      </c>
      <c r="AK3739" t="s">
        <v>995</v>
      </c>
      <c r="AL3739" t="s">
        <v>995</v>
      </c>
      <c r="AM3739" t="s">
        <v>995</v>
      </c>
      <c r="AN3739" t="s">
        <v>995</v>
      </c>
      <c r="AO3739" t="s">
        <v>995</v>
      </c>
      <c r="AP3739" t="s">
        <v>995</v>
      </c>
      <c r="AQ3739" s="286" t="s">
        <v>855</v>
      </c>
    </row>
    <row r="3740" spans="1:47" x14ac:dyDescent="0.3">
      <c r="A3740" s="285">
        <v>122908</v>
      </c>
      <c r="B3740" s="286" t="s">
        <v>540</v>
      </c>
      <c r="AQ3740" s="286" t="s">
        <v>394</v>
      </c>
    </row>
    <row r="3741" spans="1:47" x14ac:dyDescent="0.3">
      <c r="A3741" s="285">
        <v>122909</v>
      </c>
      <c r="B3741" s="286" t="s">
        <v>539</v>
      </c>
      <c r="C3741" t="s">
        <v>995</v>
      </c>
      <c r="D3741" t="s">
        <v>995</v>
      </c>
      <c r="E3741" t="s">
        <v>995</v>
      </c>
      <c r="F3741" t="s">
        <v>995</v>
      </c>
      <c r="G3741" t="s">
        <v>995</v>
      </c>
      <c r="H3741" t="s">
        <v>995</v>
      </c>
      <c r="I3741" t="s">
        <v>995</v>
      </c>
      <c r="J3741" t="s">
        <v>995</v>
      </c>
      <c r="K3741" t="s">
        <v>995</v>
      </c>
      <c r="L3741" t="s">
        <v>995</v>
      </c>
      <c r="M3741" t="s">
        <v>995</v>
      </c>
      <c r="N3741" t="s">
        <v>995</v>
      </c>
      <c r="O3741" t="s">
        <v>995</v>
      </c>
      <c r="P3741" t="s">
        <v>995</v>
      </c>
      <c r="Q3741" t="s">
        <v>995</v>
      </c>
      <c r="R3741" t="s">
        <v>995</v>
      </c>
      <c r="S3741" t="s">
        <v>995</v>
      </c>
      <c r="T3741" t="s">
        <v>995</v>
      </c>
      <c r="U3741" t="s">
        <v>995</v>
      </c>
      <c r="V3741" t="s">
        <v>995</v>
      </c>
      <c r="W3741" t="s">
        <v>995</v>
      </c>
      <c r="X3741" t="s">
        <v>995</v>
      </c>
      <c r="Y3741" t="s">
        <v>995</v>
      </c>
      <c r="Z3741" t="s">
        <v>995</v>
      </c>
      <c r="AA3741" t="s">
        <v>995</v>
      </c>
      <c r="AB3741" t="s">
        <v>995</v>
      </c>
      <c r="AC3741" t="s">
        <v>995</v>
      </c>
      <c r="AD3741" t="s">
        <v>995</v>
      </c>
      <c r="AE3741" t="s">
        <v>995</v>
      </c>
      <c r="AF3741" t="s">
        <v>995</v>
      </c>
      <c r="AG3741" t="s">
        <v>995</v>
      </c>
      <c r="AH3741" t="s">
        <v>995</v>
      </c>
      <c r="AI3741" t="s">
        <v>995</v>
      </c>
      <c r="AJ3741" t="s">
        <v>995</v>
      </c>
      <c r="AK3741" t="s">
        <v>995</v>
      </c>
      <c r="AL3741" t="s">
        <v>995</v>
      </c>
      <c r="AM3741" t="s">
        <v>995</v>
      </c>
      <c r="AN3741" t="s">
        <v>995</v>
      </c>
      <c r="AO3741" t="s">
        <v>995</v>
      </c>
      <c r="AP3741" t="s">
        <v>995</v>
      </c>
      <c r="AQ3741" s="286" t="s">
        <v>855</v>
      </c>
    </row>
    <row r="3742" spans="1:47" ht="21.6" x14ac:dyDescent="0.3">
      <c r="A3742" s="285">
        <v>122910</v>
      </c>
      <c r="B3742" s="286" t="s">
        <v>8485</v>
      </c>
      <c r="C3742" t="s">
        <v>226</v>
      </c>
      <c r="D3742" t="s">
        <v>226</v>
      </c>
      <c r="E3742" t="s">
        <v>226</v>
      </c>
      <c r="F3742" t="s">
        <v>226</v>
      </c>
      <c r="G3742" t="s">
        <v>226</v>
      </c>
      <c r="H3742" t="s">
        <v>226</v>
      </c>
      <c r="I3742" t="s">
        <v>224</v>
      </c>
      <c r="J3742" t="s">
        <v>226</v>
      </c>
      <c r="K3742" t="s">
        <v>226</v>
      </c>
      <c r="L3742" t="s">
        <v>226</v>
      </c>
      <c r="M3742" t="s">
        <v>224</v>
      </c>
      <c r="N3742" t="s">
        <v>226</v>
      </c>
      <c r="O3742" t="s">
        <v>224</v>
      </c>
      <c r="P3742" t="s">
        <v>224</v>
      </c>
      <c r="Q3742" t="s">
        <v>224</v>
      </c>
      <c r="R3742" t="s">
        <v>226</v>
      </c>
      <c r="S3742" t="s">
        <v>226</v>
      </c>
      <c r="T3742" t="s">
        <v>224</v>
      </c>
      <c r="U3742" t="s">
        <v>226</v>
      </c>
      <c r="V3742" t="s">
        <v>226</v>
      </c>
      <c r="W3742" t="s">
        <v>226</v>
      </c>
      <c r="X3742" t="s">
        <v>226</v>
      </c>
      <c r="Y3742" t="s">
        <v>224</v>
      </c>
      <c r="Z3742" t="s">
        <v>226</v>
      </c>
      <c r="AA3742" t="s">
        <v>224</v>
      </c>
      <c r="AB3742" t="s">
        <v>226</v>
      </c>
      <c r="AC3742" t="s">
        <v>226</v>
      </c>
      <c r="AD3742" t="s">
        <v>226</v>
      </c>
      <c r="AE3742" t="s">
        <v>226</v>
      </c>
      <c r="AF3742" t="s">
        <v>224</v>
      </c>
      <c r="AG3742" t="s">
        <v>225</v>
      </c>
      <c r="AH3742" t="s">
        <v>225</v>
      </c>
      <c r="AI3742" t="s">
        <v>226</v>
      </c>
      <c r="AJ3742" t="s">
        <v>226</v>
      </c>
      <c r="AK3742" t="s">
        <v>225</v>
      </c>
      <c r="AL3742" t="s">
        <v>225</v>
      </c>
      <c r="AM3742" t="s">
        <v>225</v>
      </c>
      <c r="AN3742" t="s">
        <v>225</v>
      </c>
      <c r="AO3742" t="s">
        <v>225</v>
      </c>
      <c r="AP3742" t="s">
        <v>225</v>
      </c>
      <c r="AQ3742" s="286" t="s">
        <v>394</v>
      </c>
      <c r="AR3742" s="305"/>
      <c r="AS3742" s="235"/>
      <c r="AU3742"/>
    </row>
    <row r="3743" spans="1:47" ht="21.6" x14ac:dyDescent="0.65">
      <c r="A3743" s="285">
        <v>122911</v>
      </c>
      <c r="B3743" s="286" t="s">
        <v>538</v>
      </c>
      <c r="C3743" t="s">
        <v>226</v>
      </c>
      <c r="D3743" t="s">
        <v>226</v>
      </c>
      <c r="E3743" t="s">
        <v>226</v>
      </c>
      <c r="F3743" t="s">
        <v>226</v>
      </c>
      <c r="G3743" t="s">
        <v>224</v>
      </c>
      <c r="H3743" t="s">
        <v>226</v>
      </c>
      <c r="I3743" t="s">
        <v>226</v>
      </c>
      <c r="J3743" t="s">
        <v>226</v>
      </c>
      <c r="K3743" t="s">
        <v>224</v>
      </c>
      <c r="L3743" t="s">
        <v>226</v>
      </c>
      <c r="M3743" t="s">
        <v>226</v>
      </c>
      <c r="N3743" t="s">
        <v>224</v>
      </c>
      <c r="O3743" t="s">
        <v>226</v>
      </c>
      <c r="P3743" t="s">
        <v>226</v>
      </c>
      <c r="Q3743" t="s">
        <v>226</v>
      </c>
      <c r="R3743" t="s">
        <v>226</v>
      </c>
      <c r="S3743" t="s">
        <v>226</v>
      </c>
      <c r="T3743" t="s">
        <v>224</v>
      </c>
      <c r="U3743" t="s">
        <v>226</v>
      </c>
      <c r="V3743" t="s">
        <v>226</v>
      </c>
      <c r="W3743" t="s">
        <v>226</v>
      </c>
      <c r="X3743" t="s">
        <v>226</v>
      </c>
      <c r="Y3743" t="s">
        <v>226</v>
      </c>
      <c r="Z3743" t="s">
        <v>226</v>
      </c>
      <c r="AA3743" t="s">
        <v>226</v>
      </c>
      <c r="AB3743" t="s">
        <v>394</v>
      </c>
      <c r="AC3743" t="s">
        <v>394</v>
      </c>
      <c r="AD3743" t="s">
        <v>394</v>
      </c>
      <c r="AE3743" t="s">
        <v>394</v>
      </c>
      <c r="AF3743" t="s">
        <v>394</v>
      </c>
      <c r="AG3743" t="s">
        <v>394</v>
      </c>
      <c r="AH3743" t="s">
        <v>394</v>
      </c>
      <c r="AI3743" t="s">
        <v>394</v>
      </c>
      <c r="AJ3743" t="s">
        <v>394</v>
      </c>
      <c r="AK3743" t="s">
        <v>394</v>
      </c>
      <c r="AL3743" t="s">
        <v>394</v>
      </c>
      <c r="AM3743" t="s">
        <v>394</v>
      </c>
      <c r="AN3743" t="s">
        <v>394</v>
      </c>
      <c r="AO3743" t="s">
        <v>394</v>
      </c>
      <c r="AP3743" t="s">
        <v>394</v>
      </c>
      <c r="AQ3743" s="288"/>
      <c r="AR3743" s="304"/>
      <c r="AS3743" s="304"/>
      <c r="AU3743"/>
    </row>
    <row r="3744" spans="1:47" x14ac:dyDescent="0.3">
      <c r="A3744" s="285">
        <v>122912</v>
      </c>
      <c r="B3744" s="286" t="s">
        <v>539</v>
      </c>
      <c r="C3744" t="s">
        <v>995</v>
      </c>
      <c r="D3744" t="s">
        <v>995</v>
      </c>
      <c r="E3744" t="s">
        <v>995</v>
      </c>
      <c r="F3744" t="s">
        <v>995</v>
      </c>
      <c r="G3744" t="s">
        <v>995</v>
      </c>
      <c r="H3744" t="s">
        <v>995</v>
      </c>
      <c r="I3744" t="s">
        <v>995</v>
      </c>
      <c r="J3744" t="s">
        <v>995</v>
      </c>
      <c r="K3744" t="s">
        <v>995</v>
      </c>
      <c r="L3744" t="s">
        <v>995</v>
      </c>
      <c r="M3744" t="s">
        <v>995</v>
      </c>
      <c r="N3744" t="s">
        <v>995</v>
      </c>
      <c r="O3744" t="s">
        <v>995</v>
      </c>
      <c r="P3744" t="s">
        <v>995</v>
      </c>
      <c r="Q3744" t="s">
        <v>995</v>
      </c>
      <c r="R3744" t="s">
        <v>995</v>
      </c>
      <c r="S3744" t="s">
        <v>995</v>
      </c>
      <c r="T3744" t="s">
        <v>995</v>
      </c>
      <c r="U3744" t="s">
        <v>995</v>
      </c>
      <c r="V3744" t="s">
        <v>995</v>
      </c>
      <c r="W3744" t="s">
        <v>995</v>
      </c>
      <c r="X3744" t="s">
        <v>995</v>
      </c>
      <c r="Y3744" t="s">
        <v>995</v>
      </c>
      <c r="Z3744" t="s">
        <v>995</v>
      </c>
      <c r="AA3744" t="s">
        <v>995</v>
      </c>
      <c r="AB3744" t="s">
        <v>995</v>
      </c>
      <c r="AC3744" t="s">
        <v>995</v>
      </c>
      <c r="AD3744" t="s">
        <v>995</v>
      </c>
      <c r="AE3744" t="s">
        <v>995</v>
      </c>
      <c r="AF3744" t="s">
        <v>995</v>
      </c>
      <c r="AG3744" t="s">
        <v>995</v>
      </c>
      <c r="AH3744" t="s">
        <v>995</v>
      </c>
      <c r="AI3744" t="s">
        <v>995</v>
      </c>
      <c r="AJ3744" t="s">
        <v>995</v>
      </c>
      <c r="AK3744" t="s">
        <v>995</v>
      </c>
      <c r="AL3744" t="s">
        <v>995</v>
      </c>
      <c r="AM3744" t="s">
        <v>995</v>
      </c>
      <c r="AN3744" t="s">
        <v>995</v>
      </c>
      <c r="AO3744" t="s">
        <v>995</v>
      </c>
      <c r="AP3744" t="s">
        <v>995</v>
      </c>
      <c r="AQ3744" s="286" t="s">
        <v>855</v>
      </c>
    </row>
    <row r="3745" spans="1:47" x14ac:dyDescent="0.3">
      <c r="A3745" s="285">
        <v>122913</v>
      </c>
      <c r="B3745" s="286" t="s">
        <v>539</v>
      </c>
      <c r="C3745" t="s">
        <v>995</v>
      </c>
      <c r="D3745" t="s">
        <v>995</v>
      </c>
      <c r="E3745" t="s">
        <v>995</v>
      </c>
      <c r="F3745" t="s">
        <v>995</v>
      </c>
      <c r="G3745" t="s">
        <v>995</v>
      </c>
      <c r="H3745" t="s">
        <v>995</v>
      </c>
      <c r="I3745" t="s">
        <v>995</v>
      </c>
      <c r="J3745" t="s">
        <v>995</v>
      </c>
      <c r="K3745" t="s">
        <v>995</v>
      </c>
      <c r="L3745" t="s">
        <v>995</v>
      </c>
      <c r="M3745" t="s">
        <v>995</v>
      </c>
      <c r="N3745" t="s">
        <v>995</v>
      </c>
      <c r="O3745" t="s">
        <v>995</v>
      </c>
      <c r="P3745" t="s">
        <v>995</v>
      </c>
      <c r="Q3745" t="s">
        <v>995</v>
      </c>
      <c r="R3745" t="s">
        <v>995</v>
      </c>
      <c r="S3745" t="s">
        <v>995</v>
      </c>
      <c r="T3745" t="s">
        <v>995</v>
      </c>
      <c r="U3745" t="s">
        <v>995</v>
      </c>
      <c r="V3745" t="s">
        <v>995</v>
      </c>
      <c r="W3745" t="s">
        <v>995</v>
      </c>
      <c r="X3745" t="s">
        <v>995</v>
      </c>
      <c r="Y3745" t="s">
        <v>995</v>
      </c>
      <c r="Z3745" t="s">
        <v>995</v>
      </c>
      <c r="AA3745" t="s">
        <v>995</v>
      </c>
      <c r="AB3745" t="s">
        <v>995</v>
      </c>
      <c r="AC3745" t="s">
        <v>995</v>
      </c>
      <c r="AD3745" t="s">
        <v>995</v>
      </c>
      <c r="AE3745" t="s">
        <v>995</v>
      </c>
      <c r="AF3745" t="s">
        <v>995</v>
      </c>
      <c r="AG3745" t="s">
        <v>995</v>
      </c>
      <c r="AH3745" t="s">
        <v>995</v>
      </c>
      <c r="AI3745" t="s">
        <v>995</v>
      </c>
      <c r="AJ3745" t="s">
        <v>995</v>
      </c>
      <c r="AK3745" t="s">
        <v>995</v>
      </c>
      <c r="AL3745" t="s">
        <v>995</v>
      </c>
      <c r="AM3745" t="s">
        <v>995</v>
      </c>
      <c r="AN3745" t="s">
        <v>995</v>
      </c>
      <c r="AO3745" t="s">
        <v>995</v>
      </c>
      <c r="AP3745" t="s">
        <v>995</v>
      </c>
      <c r="AQ3745" s="286" t="s">
        <v>855</v>
      </c>
    </row>
    <row r="3746" spans="1:47" x14ac:dyDescent="0.3">
      <c r="A3746" s="285">
        <v>122914</v>
      </c>
      <c r="B3746" s="286" t="s">
        <v>539</v>
      </c>
      <c r="C3746" t="s">
        <v>995</v>
      </c>
      <c r="D3746" t="s">
        <v>995</v>
      </c>
      <c r="E3746" t="s">
        <v>995</v>
      </c>
      <c r="F3746" t="s">
        <v>995</v>
      </c>
      <c r="G3746" t="s">
        <v>995</v>
      </c>
      <c r="H3746" t="s">
        <v>995</v>
      </c>
      <c r="I3746" t="s">
        <v>995</v>
      </c>
      <c r="J3746" t="s">
        <v>995</v>
      </c>
      <c r="K3746" t="s">
        <v>995</v>
      </c>
      <c r="L3746" t="s">
        <v>995</v>
      </c>
      <c r="M3746" t="s">
        <v>995</v>
      </c>
      <c r="N3746" t="s">
        <v>995</v>
      </c>
      <c r="O3746" t="s">
        <v>995</v>
      </c>
      <c r="P3746" t="s">
        <v>995</v>
      </c>
      <c r="Q3746" t="s">
        <v>995</v>
      </c>
      <c r="R3746" t="s">
        <v>995</v>
      </c>
      <c r="S3746" t="s">
        <v>995</v>
      </c>
      <c r="T3746" t="s">
        <v>995</v>
      </c>
      <c r="U3746" t="s">
        <v>995</v>
      </c>
      <c r="V3746" t="s">
        <v>995</v>
      </c>
      <c r="W3746" t="s">
        <v>995</v>
      </c>
      <c r="X3746" t="s">
        <v>995</v>
      </c>
      <c r="Y3746" t="s">
        <v>995</v>
      </c>
      <c r="Z3746" t="s">
        <v>995</v>
      </c>
      <c r="AA3746" t="s">
        <v>995</v>
      </c>
      <c r="AB3746" t="s">
        <v>995</v>
      </c>
      <c r="AC3746" t="s">
        <v>995</v>
      </c>
      <c r="AD3746" t="s">
        <v>995</v>
      </c>
      <c r="AE3746" t="s">
        <v>995</v>
      </c>
      <c r="AF3746" t="s">
        <v>995</v>
      </c>
      <c r="AG3746" t="s">
        <v>995</v>
      </c>
      <c r="AH3746" t="s">
        <v>995</v>
      </c>
      <c r="AI3746" t="s">
        <v>995</v>
      </c>
      <c r="AJ3746" t="s">
        <v>995</v>
      </c>
      <c r="AK3746" t="s">
        <v>995</v>
      </c>
      <c r="AL3746" t="s">
        <v>995</v>
      </c>
      <c r="AM3746" t="s">
        <v>995</v>
      </c>
      <c r="AN3746" t="s">
        <v>995</v>
      </c>
      <c r="AO3746" t="s">
        <v>995</v>
      </c>
      <c r="AP3746" t="s">
        <v>995</v>
      </c>
      <c r="AQ3746" s="286" t="s">
        <v>855</v>
      </c>
    </row>
    <row r="3747" spans="1:47" ht="28.8" x14ac:dyDescent="0.3">
      <c r="A3747" s="285">
        <v>122915</v>
      </c>
      <c r="B3747" s="286" t="s">
        <v>541</v>
      </c>
      <c r="C3747" t="s">
        <v>226</v>
      </c>
      <c r="D3747" t="s">
        <v>224</v>
      </c>
      <c r="E3747" t="s">
        <v>226</v>
      </c>
      <c r="F3747" t="s">
        <v>225</v>
      </c>
      <c r="G3747" t="s">
        <v>224</v>
      </c>
      <c r="H3747" t="s">
        <v>226</v>
      </c>
      <c r="I3747" t="s">
        <v>225</v>
      </c>
      <c r="J3747" t="s">
        <v>226</v>
      </c>
      <c r="K3747" t="s">
        <v>226</v>
      </c>
      <c r="L3747" t="s">
        <v>226</v>
      </c>
      <c r="M3747" t="s">
        <v>225</v>
      </c>
      <c r="N3747" t="s">
        <v>226</v>
      </c>
      <c r="O3747" t="s">
        <v>226</v>
      </c>
      <c r="P3747" t="s">
        <v>226</v>
      </c>
      <c r="Q3747" t="s">
        <v>226</v>
      </c>
      <c r="R3747" t="s">
        <v>226</v>
      </c>
      <c r="S3747" t="s">
        <v>226</v>
      </c>
      <c r="T3747" t="s">
        <v>226</v>
      </c>
      <c r="U3747" t="s">
        <v>226</v>
      </c>
      <c r="V3747" t="s">
        <v>226</v>
      </c>
      <c r="W3747" t="s">
        <v>225</v>
      </c>
      <c r="X3747" t="s">
        <v>225</v>
      </c>
      <c r="Y3747" t="s">
        <v>225</v>
      </c>
      <c r="Z3747" t="s">
        <v>225</v>
      </c>
      <c r="AA3747" t="s">
        <v>225</v>
      </c>
      <c r="AB3747" t="s">
        <v>394</v>
      </c>
      <c r="AC3747" t="s">
        <v>394</v>
      </c>
      <c r="AD3747" t="s">
        <v>394</v>
      </c>
      <c r="AE3747" t="s">
        <v>394</v>
      </c>
      <c r="AF3747" t="s">
        <v>394</v>
      </c>
      <c r="AG3747" t="s">
        <v>394</v>
      </c>
      <c r="AH3747" t="s">
        <v>394</v>
      </c>
      <c r="AI3747" t="s">
        <v>394</v>
      </c>
      <c r="AJ3747" t="s">
        <v>394</v>
      </c>
      <c r="AK3747" t="s">
        <v>394</v>
      </c>
      <c r="AL3747" t="s">
        <v>394</v>
      </c>
      <c r="AM3747" t="s">
        <v>394</v>
      </c>
      <c r="AN3747" t="s">
        <v>394</v>
      </c>
      <c r="AO3747" t="s">
        <v>394</v>
      </c>
      <c r="AP3747" t="s">
        <v>394</v>
      </c>
      <c r="AQ3747" s="286" t="s">
        <v>394</v>
      </c>
      <c r="AR3747" s="305"/>
      <c r="AS3747" s="235"/>
      <c r="AU3747"/>
    </row>
    <row r="3748" spans="1:47" ht="21.6" x14ac:dyDescent="0.3">
      <c r="A3748" s="285">
        <v>122916</v>
      </c>
      <c r="B3748" s="286" t="s">
        <v>540</v>
      </c>
      <c r="C3748" t="s">
        <v>226</v>
      </c>
      <c r="D3748" t="s">
        <v>224</v>
      </c>
      <c r="E3748" t="s">
        <v>224</v>
      </c>
      <c r="F3748" t="s">
        <v>226</v>
      </c>
      <c r="G3748" t="s">
        <v>226</v>
      </c>
      <c r="H3748" t="s">
        <v>226</v>
      </c>
      <c r="I3748" t="s">
        <v>226</v>
      </c>
      <c r="J3748" t="s">
        <v>226</v>
      </c>
      <c r="K3748" t="s">
        <v>226</v>
      </c>
      <c r="L3748" t="s">
        <v>224</v>
      </c>
      <c r="M3748" t="s">
        <v>225</v>
      </c>
      <c r="N3748" t="s">
        <v>226</v>
      </c>
      <c r="O3748" t="s">
        <v>225</v>
      </c>
      <c r="P3748" t="s">
        <v>225</v>
      </c>
      <c r="Q3748" t="s">
        <v>226</v>
      </c>
      <c r="R3748" t="s">
        <v>225</v>
      </c>
      <c r="S3748" t="s">
        <v>225</v>
      </c>
      <c r="T3748" t="s">
        <v>225</v>
      </c>
      <c r="U3748" t="s">
        <v>225</v>
      </c>
      <c r="V3748" t="s">
        <v>225</v>
      </c>
      <c r="W3748" t="s">
        <v>394</v>
      </c>
      <c r="X3748" t="s">
        <v>394</v>
      </c>
      <c r="Y3748" t="s">
        <v>394</v>
      </c>
      <c r="Z3748" t="s">
        <v>394</v>
      </c>
      <c r="AA3748" t="s">
        <v>394</v>
      </c>
      <c r="AB3748" t="s">
        <v>394</v>
      </c>
      <c r="AC3748" t="s">
        <v>394</v>
      </c>
      <c r="AD3748" t="s">
        <v>394</v>
      </c>
      <c r="AE3748" t="s">
        <v>394</v>
      </c>
      <c r="AF3748" t="s">
        <v>394</v>
      </c>
      <c r="AG3748" t="s">
        <v>7215</v>
      </c>
      <c r="AH3748" t="s">
        <v>7215</v>
      </c>
      <c r="AI3748" t="s">
        <v>7215</v>
      </c>
      <c r="AJ3748" t="s">
        <v>7215</v>
      </c>
      <c r="AK3748" t="s">
        <v>7215</v>
      </c>
      <c r="AL3748" t="s">
        <v>394</v>
      </c>
      <c r="AM3748" t="s">
        <v>394</v>
      </c>
      <c r="AN3748" t="s">
        <v>394</v>
      </c>
      <c r="AO3748" t="s">
        <v>394</v>
      </c>
      <c r="AP3748" t="s">
        <v>394</v>
      </c>
      <c r="AQ3748" s="286" t="s">
        <v>394</v>
      </c>
      <c r="AR3748" s="305"/>
      <c r="AS3748" s="235"/>
      <c r="AU3748"/>
    </row>
    <row r="3749" spans="1:47" ht="21.6" x14ac:dyDescent="0.3">
      <c r="A3749" s="285">
        <v>122917</v>
      </c>
      <c r="B3749" s="286" t="s">
        <v>540</v>
      </c>
      <c r="C3749" t="s">
        <v>225</v>
      </c>
      <c r="D3749" t="s">
        <v>226</v>
      </c>
      <c r="E3749" t="s">
        <v>226</v>
      </c>
      <c r="F3749" t="s">
        <v>226</v>
      </c>
      <c r="G3749" t="s">
        <v>224</v>
      </c>
      <c r="H3749" t="s">
        <v>225</v>
      </c>
      <c r="I3749" t="s">
        <v>224</v>
      </c>
      <c r="J3749" t="s">
        <v>226</v>
      </c>
      <c r="K3749" t="s">
        <v>226</v>
      </c>
      <c r="L3749" t="s">
        <v>224</v>
      </c>
      <c r="M3749" t="s">
        <v>226</v>
      </c>
      <c r="N3749" t="s">
        <v>224</v>
      </c>
      <c r="O3749" t="s">
        <v>224</v>
      </c>
      <c r="P3749" t="s">
        <v>226</v>
      </c>
      <c r="Q3749" t="s">
        <v>226</v>
      </c>
      <c r="R3749" t="s">
        <v>225</v>
      </c>
      <c r="S3749" t="s">
        <v>226</v>
      </c>
      <c r="T3749" t="s">
        <v>224</v>
      </c>
      <c r="U3749" t="s">
        <v>224</v>
      </c>
      <c r="V3749" t="s">
        <v>226</v>
      </c>
      <c r="W3749" t="s">
        <v>394</v>
      </c>
      <c r="X3749" t="s">
        <v>394</v>
      </c>
      <c r="Y3749" t="s">
        <v>394</v>
      </c>
      <c r="Z3749" t="s">
        <v>394</v>
      </c>
      <c r="AA3749" t="s">
        <v>394</v>
      </c>
      <c r="AB3749" t="s">
        <v>394</v>
      </c>
      <c r="AC3749" t="s">
        <v>394</v>
      </c>
      <c r="AD3749" t="s">
        <v>394</v>
      </c>
      <c r="AE3749" t="s">
        <v>394</v>
      </c>
      <c r="AF3749" t="s">
        <v>394</v>
      </c>
      <c r="AG3749" t="s">
        <v>394</v>
      </c>
      <c r="AH3749" t="s">
        <v>394</v>
      </c>
      <c r="AI3749" t="s">
        <v>394</v>
      </c>
      <c r="AJ3749" t="s">
        <v>394</v>
      </c>
      <c r="AK3749" t="s">
        <v>394</v>
      </c>
      <c r="AL3749" t="s">
        <v>394</v>
      </c>
      <c r="AM3749" t="s">
        <v>394</v>
      </c>
      <c r="AN3749" t="s">
        <v>394</v>
      </c>
      <c r="AO3749" t="s">
        <v>394</v>
      </c>
      <c r="AP3749" t="s">
        <v>394</v>
      </c>
      <c r="AQ3749" s="286" t="s">
        <v>394</v>
      </c>
      <c r="AR3749" s="305"/>
      <c r="AS3749" s="235"/>
      <c r="AU3749"/>
    </row>
    <row r="3750" spans="1:47" ht="21.6" x14ac:dyDescent="0.65">
      <c r="A3750" s="285">
        <v>122918</v>
      </c>
      <c r="B3750" s="286" t="s">
        <v>61</v>
      </c>
      <c r="C3750" t="s">
        <v>226</v>
      </c>
      <c r="D3750" t="s">
        <v>226</v>
      </c>
      <c r="E3750" t="s">
        <v>226</v>
      </c>
      <c r="F3750" t="s">
        <v>226</v>
      </c>
      <c r="G3750" t="s">
        <v>226</v>
      </c>
      <c r="H3750" t="s">
        <v>224</v>
      </c>
      <c r="I3750" t="s">
        <v>224</v>
      </c>
      <c r="J3750" t="s">
        <v>226</v>
      </c>
      <c r="K3750" t="s">
        <v>224</v>
      </c>
      <c r="L3750" t="s">
        <v>224</v>
      </c>
      <c r="M3750" t="s">
        <v>226</v>
      </c>
      <c r="N3750" t="s">
        <v>226</v>
      </c>
      <c r="O3750" t="s">
        <v>226</v>
      </c>
      <c r="P3750" t="s">
        <v>226</v>
      </c>
      <c r="Q3750" t="s">
        <v>226</v>
      </c>
      <c r="R3750" t="s">
        <v>226</v>
      </c>
      <c r="S3750" t="s">
        <v>226</v>
      </c>
      <c r="T3750" t="s">
        <v>226</v>
      </c>
      <c r="U3750" t="s">
        <v>226</v>
      </c>
      <c r="V3750" t="s">
        <v>226</v>
      </c>
      <c r="W3750" t="s">
        <v>224</v>
      </c>
      <c r="X3750" t="s">
        <v>224</v>
      </c>
      <c r="Y3750" t="s">
        <v>226</v>
      </c>
      <c r="Z3750" t="s">
        <v>226</v>
      </c>
      <c r="AA3750" t="s">
        <v>224</v>
      </c>
      <c r="AB3750" t="s">
        <v>225</v>
      </c>
      <c r="AC3750" t="s">
        <v>225</v>
      </c>
      <c r="AD3750" t="s">
        <v>225</v>
      </c>
      <c r="AE3750" t="s">
        <v>225</v>
      </c>
      <c r="AF3750" t="s">
        <v>225</v>
      </c>
      <c r="AG3750" t="s">
        <v>394</v>
      </c>
      <c r="AH3750" t="s">
        <v>394</v>
      </c>
      <c r="AI3750" t="s">
        <v>394</v>
      </c>
      <c r="AJ3750" t="s">
        <v>394</v>
      </c>
      <c r="AK3750" t="s">
        <v>394</v>
      </c>
      <c r="AL3750" t="s">
        <v>394</v>
      </c>
      <c r="AM3750" t="s">
        <v>394</v>
      </c>
      <c r="AN3750" t="s">
        <v>394</v>
      </c>
      <c r="AO3750" t="s">
        <v>394</v>
      </c>
      <c r="AP3750" t="s">
        <v>394</v>
      </c>
      <c r="AQ3750" s="288"/>
      <c r="AR3750" s="304"/>
      <c r="AS3750" s="304"/>
      <c r="AU3750"/>
    </row>
    <row r="3751" spans="1:47" x14ac:dyDescent="0.3">
      <c r="A3751" s="285">
        <v>122919</v>
      </c>
      <c r="B3751" s="286" t="s">
        <v>539</v>
      </c>
      <c r="C3751" t="s">
        <v>995</v>
      </c>
      <c r="D3751" t="s">
        <v>995</v>
      </c>
      <c r="E3751" t="s">
        <v>995</v>
      </c>
      <c r="F3751" t="s">
        <v>995</v>
      </c>
      <c r="G3751" t="s">
        <v>995</v>
      </c>
      <c r="H3751" t="s">
        <v>995</v>
      </c>
      <c r="I3751" t="s">
        <v>995</v>
      </c>
      <c r="J3751" t="s">
        <v>995</v>
      </c>
      <c r="K3751" t="s">
        <v>995</v>
      </c>
      <c r="L3751" t="s">
        <v>995</v>
      </c>
      <c r="M3751" t="s">
        <v>995</v>
      </c>
      <c r="N3751" t="s">
        <v>995</v>
      </c>
      <c r="O3751" t="s">
        <v>995</v>
      </c>
      <c r="P3751" t="s">
        <v>995</v>
      </c>
      <c r="Q3751" t="s">
        <v>995</v>
      </c>
      <c r="R3751" t="s">
        <v>995</v>
      </c>
      <c r="S3751" t="s">
        <v>995</v>
      </c>
      <c r="T3751" t="s">
        <v>995</v>
      </c>
      <c r="U3751" t="s">
        <v>995</v>
      </c>
      <c r="V3751" t="s">
        <v>995</v>
      </c>
      <c r="W3751" t="s">
        <v>995</v>
      </c>
      <c r="X3751" t="s">
        <v>995</v>
      </c>
      <c r="Y3751" t="s">
        <v>995</v>
      </c>
      <c r="Z3751" t="s">
        <v>995</v>
      </c>
      <c r="AA3751" t="s">
        <v>995</v>
      </c>
      <c r="AB3751" t="s">
        <v>995</v>
      </c>
      <c r="AC3751" t="s">
        <v>995</v>
      </c>
      <c r="AD3751" t="s">
        <v>995</v>
      </c>
      <c r="AE3751" t="s">
        <v>995</v>
      </c>
      <c r="AF3751" t="s">
        <v>995</v>
      </c>
      <c r="AG3751" t="s">
        <v>995</v>
      </c>
      <c r="AH3751" t="s">
        <v>995</v>
      </c>
      <c r="AI3751" t="s">
        <v>995</v>
      </c>
      <c r="AJ3751" t="s">
        <v>995</v>
      </c>
      <c r="AK3751" t="s">
        <v>995</v>
      </c>
      <c r="AL3751" t="s">
        <v>995</v>
      </c>
      <c r="AM3751" t="s">
        <v>995</v>
      </c>
      <c r="AN3751" t="s">
        <v>995</v>
      </c>
      <c r="AO3751" t="s">
        <v>995</v>
      </c>
      <c r="AP3751" t="s">
        <v>995</v>
      </c>
      <c r="AQ3751" s="286" t="s">
        <v>855</v>
      </c>
    </row>
    <row r="3752" spans="1:47" x14ac:dyDescent="0.3">
      <c r="A3752" s="285">
        <v>122920</v>
      </c>
      <c r="B3752" s="286" t="s">
        <v>539</v>
      </c>
      <c r="C3752" t="s">
        <v>995</v>
      </c>
      <c r="D3752" t="s">
        <v>995</v>
      </c>
      <c r="E3752" t="s">
        <v>995</v>
      </c>
      <c r="F3752" t="s">
        <v>995</v>
      </c>
      <c r="G3752" t="s">
        <v>995</v>
      </c>
      <c r="H3752" t="s">
        <v>995</v>
      </c>
      <c r="I3752" t="s">
        <v>995</v>
      </c>
      <c r="J3752" t="s">
        <v>995</v>
      </c>
      <c r="K3752" t="s">
        <v>995</v>
      </c>
      <c r="L3752" t="s">
        <v>995</v>
      </c>
      <c r="M3752" t="s">
        <v>995</v>
      </c>
      <c r="N3752" t="s">
        <v>995</v>
      </c>
      <c r="O3752" t="s">
        <v>995</v>
      </c>
      <c r="P3752" t="s">
        <v>995</v>
      </c>
      <c r="Q3752" t="s">
        <v>995</v>
      </c>
      <c r="R3752" t="s">
        <v>995</v>
      </c>
      <c r="S3752" t="s">
        <v>995</v>
      </c>
      <c r="T3752" t="s">
        <v>995</v>
      </c>
      <c r="U3752" t="s">
        <v>995</v>
      </c>
      <c r="V3752" t="s">
        <v>995</v>
      </c>
      <c r="W3752" t="s">
        <v>995</v>
      </c>
      <c r="X3752" t="s">
        <v>995</v>
      </c>
      <c r="Y3752" t="s">
        <v>995</v>
      </c>
      <c r="Z3752" t="s">
        <v>995</v>
      </c>
      <c r="AA3752" t="s">
        <v>995</v>
      </c>
      <c r="AB3752" t="s">
        <v>995</v>
      </c>
      <c r="AC3752" t="s">
        <v>995</v>
      </c>
      <c r="AD3752" t="s">
        <v>995</v>
      </c>
      <c r="AE3752" t="s">
        <v>995</v>
      </c>
      <c r="AF3752" t="s">
        <v>995</v>
      </c>
      <c r="AG3752" t="s">
        <v>995</v>
      </c>
      <c r="AH3752" t="s">
        <v>995</v>
      </c>
      <c r="AI3752" t="s">
        <v>995</v>
      </c>
      <c r="AJ3752" t="s">
        <v>995</v>
      </c>
      <c r="AK3752" t="s">
        <v>995</v>
      </c>
      <c r="AL3752" t="s">
        <v>995</v>
      </c>
      <c r="AM3752" t="s">
        <v>995</v>
      </c>
      <c r="AN3752" t="s">
        <v>995</v>
      </c>
      <c r="AO3752" t="s">
        <v>995</v>
      </c>
      <c r="AP3752" t="s">
        <v>995</v>
      </c>
      <c r="AQ3752" s="286" t="s">
        <v>855</v>
      </c>
    </row>
    <row r="3753" spans="1:47" x14ac:dyDescent="0.3">
      <c r="A3753" s="285">
        <v>122921</v>
      </c>
      <c r="B3753" s="286" t="s">
        <v>539</v>
      </c>
      <c r="C3753" t="s">
        <v>995</v>
      </c>
      <c r="D3753" t="s">
        <v>995</v>
      </c>
      <c r="E3753" t="s">
        <v>995</v>
      </c>
      <c r="F3753" t="s">
        <v>995</v>
      </c>
      <c r="G3753" t="s">
        <v>995</v>
      </c>
      <c r="H3753" t="s">
        <v>995</v>
      </c>
      <c r="I3753" t="s">
        <v>995</v>
      </c>
      <c r="J3753" t="s">
        <v>995</v>
      </c>
      <c r="K3753" t="s">
        <v>995</v>
      </c>
      <c r="L3753" t="s">
        <v>995</v>
      </c>
      <c r="M3753" t="s">
        <v>995</v>
      </c>
      <c r="N3753" t="s">
        <v>995</v>
      </c>
      <c r="O3753" t="s">
        <v>995</v>
      </c>
      <c r="P3753" t="s">
        <v>995</v>
      </c>
      <c r="Q3753" t="s">
        <v>995</v>
      </c>
      <c r="R3753" t="s">
        <v>995</v>
      </c>
      <c r="S3753" t="s">
        <v>995</v>
      </c>
      <c r="T3753" t="s">
        <v>995</v>
      </c>
      <c r="U3753" t="s">
        <v>995</v>
      </c>
      <c r="V3753" t="s">
        <v>995</v>
      </c>
      <c r="W3753" t="s">
        <v>995</v>
      </c>
      <c r="X3753" t="s">
        <v>995</v>
      </c>
      <c r="Y3753" t="s">
        <v>995</v>
      </c>
      <c r="Z3753" t="s">
        <v>995</v>
      </c>
      <c r="AA3753" t="s">
        <v>995</v>
      </c>
      <c r="AB3753" t="s">
        <v>995</v>
      </c>
      <c r="AC3753" t="s">
        <v>995</v>
      </c>
      <c r="AD3753" t="s">
        <v>995</v>
      </c>
      <c r="AE3753" t="s">
        <v>995</v>
      </c>
      <c r="AF3753" t="s">
        <v>995</v>
      </c>
      <c r="AG3753" t="s">
        <v>995</v>
      </c>
      <c r="AH3753" t="s">
        <v>995</v>
      </c>
      <c r="AI3753" t="s">
        <v>995</v>
      </c>
      <c r="AJ3753" t="s">
        <v>995</v>
      </c>
      <c r="AK3753" t="s">
        <v>995</v>
      </c>
      <c r="AL3753" t="s">
        <v>995</v>
      </c>
      <c r="AM3753" t="s">
        <v>995</v>
      </c>
      <c r="AN3753" t="s">
        <v>995</v>
      </c>
      <c r="AO3753" t="s">
        <v>995</v>
      </c>
      <c r="AP3753" t="s">
        <v>995</v>
      </c>
      <c r="AQ3753" s="286" t="s">
        <v>855</v>
      </c>
    </row>
    <row r="3754" spans="1:47" x14ac:dyDescent="0.3">
      <c r="A3754" s="285">
        <v>122922</v>
      </c>
      <c r="B3754" s="286" t="s">
        <v>539</v>
      </c>
      <c r="C3754" t="s">
        <v>995</v>
      </c>
      <c r="D3754" t="s">
        <v>995</v>
      </c>
      <c r="E3754" t="s">
        <v>995</v>
      </c>
      <c r="F3754" t="s">
        <v>995</v>
      </c>
      <c r="G3754" t="s">
        <v>995</v>
      </c>
      <c r="H3754" t="s">
        <v>995</v>
      </c>
      <c r="I3754" t="s">
        <v>995</v>
      </c>
      <c r="J3754" t="s">
        <v>995</v>
      </c>
      <c r="K3754" t="s">
        <v>995</v>
      </c>
      <c r="L3754" t="s">
        <v>995</v>
      </c>
      <c r="M3754" t="s">
        <v>995</v>
      </c>
      <c r="N3754" t="s">
        <v>995</v>
      </c>
      <c r="O3754" t="s">
        <v>995</v>
      </c>
      <c r="P3754" t="s">
        <v>995</v>
      </c>
      <c r="Q3754" t="s">
        <v>995</v>
      </c>
      <c r="R3754" t="s">
        <v>995</v>
      </c>
      <c r="S3754" t="s">
        <v>995</v>
      </c>
      <c r="T3754" t="s">
        <v>995</v>
      </c>
      <c r="U3754" t="s">
        <v>995</v>
      </c>
      <c r="V3754" t="s">
        <v>995</v>
      </c>
      <c r="W3754" t="s">
        <v>995</v>
      </c>
      <c r="X3754" t="s">
        <v>995</v>
      </c>
      <c r="Y3754" t="s">
        <v>995</v>
      </c>
      <c r="Z3754" t="s">
        <v>995</v>
      </c>
      <c r="AA3754" t="s">
        <v>995</v>
      </c>
      <c r="AB3754" t="s">
        <v>995</v>
      </c>
      <c r="AC3754" t="s">
        <v>995</v>
      </c>
      <c r="AD3754" t="s">
        <v>995</v>
      </c>
      <c r="AE3754" t="s">
        <v>995</v>
      </c>
      <c r="AF3754" t="s">
        <v>995</v>
      </c>
      <c r="AG3754" t="s">
        <v>995</v>
      </c>
      <c r="AH3754" t="s">
        <v>995</v>
      </c>
      <c r="AI3754" t="s">
        <v>995</v>
      </c>
      <c r="AJ3754" t="s">
        <v>995</v>
      </c>
      <c r="AK3754" t="s">
        <v>995</v>
      </c>
      <c r="AL3754" t="s">
        <v>995</v>
      </c>
      <c r="AM3754" t="s">
        <v>995</v>
      </c>
      <c r="AN3754" t="s">
        <v>995</v>
      </c>
      <c r="AO3754" t="s">
        <v>995</v>
      </c>
      <c r="AP3754" t="s">
        <v>995</v>
      </c>
      <c r="AQ3754" s="286" t="s">
        <v>855</v>
      </c>
    </row>
    <row r="3755" spans="1:47" x14ac:dyDescent="0.3">
      <c r="A3755" s="285">
        <v>122923</v>
      </c>
      <c r="B3755" s="286" t="s">
        <v>540</v>
      </c>
      <c r="AQ3755" s="286" t="s">
        <v>394</v>
      </c>
    </row>
    <row r="3756" spans="1:47" x14ac:dyDescent="0.3">
      <c r="A3756" s="285">
        <v>122924</v>
      </c>
      <c r="B3756" s="286" t="s">
        <v>539</v>
      </c>
      <c r="C3756" t="s">
        <v>995</v>
      </c>
      <c r="D3756" t="s">
        <v>995</v>
      </c>
      <c r="E3756" t="s">
        <v>995</v>
      </c>
      <c r="F3756" t="s">
        <v>995</v>
      </c>
      <c r="G3756" t="s">
        <v>995</v>
      </c>
      <c r="H3756" t="s">
        <v>995</v>
      </c>
      <c r="I3756" t="s">
        <v>995</v>
      </c>
      <c r="J3756" t="s">
        <v>995</v>
      </c>
      <c r="K3756" t="s">
        <v>995</v>
      </c>
      <c r="L3756" t="s">
        <v>995</v>
      </c>
      <c r="M3756" t="s">
        <v>995</v>
      </c>
      <c r="N3756" t="s">
        <v>995</v>
      </c>
      <c r="O3756" t="s">
        <v>995</v>
      </c>
      <c r="P3756" t="s">
        <v>995</v>
      </c>
      <c r="Q3756" t="s">
        <v>995</v>
      </c>
      <c r="R3756" t="s">
        <v>995</v>
      </c>
      <c r="S3756" t="s">
        <v>995</v>
      </c>
      <c r="T3756" t="s">
        <v>995</v>
      </c>
      <c r="U3756" t="s">
        <v>995</v>
      </c>
      <c r="V3756" t="s">
        <v>995</v>
      </c>
      <c r="W3756" t="s">
        <v>995</v>
      </c>
      <c r="X3756" t="s">
        <v>995</v>
      </c>
      <c r="Y3756" t="s">
        <v>995</v>
      </c>
      <c r="Z3756" t="s">
        <v>995</v>
      </c>
      <c r="AA3756" t="s">
        <v>995</v>
      </c>
      <c r="AB3756" t="s">
        <v>995</v>
      </c>
      <c r="AC3756" t="s">
        <v>995</v>
      </c>
      <c r="AD3756" t="s">
        <v>995</v>
      </c>
      <c r="AE3756" t="s">
        <v>995</v>
      </c>
      <c r="AF3756" t="s">
        <v>995</v>
      </c>
      <c r="AG3756" t="s">
        <v>995</v>
      </c>
      <c r="AH3756" t="s">
        <v>995</v>
      </c>
      <c r="AI3756" t="s">
        <v>995</v>
      </c>
      <c r="AJ3756" t="s">
        <v>995</v>
      </c>
      <c r="AK3756" t="s">
        <v>995</v>
      </c>
      <c r="AL3756" t="s">
        <v>995</v>
      </c>
      <c r="AM3756" t="s">
        <v>995</v>
      </c>
      <c r="AN3756" t="s">
        <v>995</v>
      </c>
      <c r="AO3756" t="s">
        <v>995</v>
      </c>
      <c r="AP3756" t="s">
        <v>995</v>
      </c>
      <c r="AQ3756" s="286" t="s">
        <v>855</v>
      </c>
    </row>
    <row r="3757" spans="1:47" x14ac:dyDescent="0.3">
      <c r="A3757" s="285">
        <v>122925</v>
      </c>
      <c r="B3757" s="286" t="s">
        <v>540</v>
      </c>
      <c r="C3757" t="s">
        <v>226</v>
      </c>
      <c r="D3757" t="s">
        <v>226</v>
      </c>
      <c r="E3757" t="s">
        <v>226</v>
      </c>
      <c r="F3757" t="s">
        <v>226</v>
      </c>
      <c r="G3757" t="s">
        <v>224</v>
      </c>
      <c r="H3757" t="s">
        <v>226</v>
      </c>
      <c r="I3757" t="s">
        <v>226</v>
      </c>
      <c r="J3757" t="s">
        <v>226</v>
      </c>
      <c r="K3757" t="s">
        <v>226</v>
      </c>
      <c r="L3757" t="s">
        <v>226</v>
      </c>
      <c r="M3757" t="s">
        <v>224</v>
      </c>
      <c r="N3757" t="s">
        <v>226</v>
      </c>
      <c r="O3757" t="s">
        <v>226</v>
      </c>
      <c r="P3757" t="s">
        <v>226</v>
      </c>
      <c r="Q3757" t="s">
        <v>226</v>
      </c>
      <c r="R3757" t="s">
        <v>226</v>
      </c>
      <c r="S3757" t="s">
        <v>226</v>
      </c>
      <c r="T3757" t="s">
        <v>226</v>
      </c>
      <c r="U3757" t="s">
        <v>226</v>
      </c>
      <c r="V3757" t="s">
        <v>226</v>
      </c>
      <c r="W3757" t="s">
        <v>226</v>
      </c>
      <c r="X3757" t="s">
        <v>226</v>
      </c>
      <c r="Y3757" t="s">
        <v>226</v>
      </c>
      <c r="Z3757" t="s">
        <v>226</v>
      </c>
      <c r="AA3757" t="s">
        <v>226</v>
      </c>
      <c r="AB3757" t="s">
        <v>226</v>
      </c>
      <c r="AC3757" t="s">
        <v>226</v>
      </c>
      <c r="AD3757" t="s">
        <v>226</v>
      </c>
      <c r="AE3757" t="s">
        <v>226</v>
      </c>
      <c r="AF3757" t="s">
        <v>226</v>
      </c>
      <c r="AG3757" t="s">
        <v>226</v>
      </c>
      <c r="AH3757" t="s">
        <v>226</v>
      </c>
      <c r="AI3757" t="s">
        <v>225</v>
      </c>
      <c r="AJ3757" t="s">
        <v>226</v>
      </c>
      <c r="AK3757" t="s">
        <v>226</v>
      </c>
      <c r="AL3757" t="s">
        <v>394</v>
      </c>
      <c r="AM3757" t="s">
        <v>394</v>
      </c>
      <c r="AN3757" t="s">
        <v>394</v>
      </c>
      <c r="AO3757" t="s">
        <v>394</v>
      </c>
      <c r="AP3757" t="s">
        <v>394</v>
      </c>
      <c r="AQ3757" s="289"/>
      <c r="AR3757" s="304"/>
      <c r="AS3757" s="304"/>
      <c r="AU3757"/>
    </row>
    <row r="3758" spans="1:47" ht="21.6" x14ac:dyDescent="0.65">
      <c r="A3758" s="285">
        <v>122926</v>
      </c>
      <c r="B3758" s="286" t="s">
        <v>538</v>
      </c>
      <c r="C3758" t="s">
        <v>224</v>
      </c>
      <c r="D3758" t="s">
        <v>226</v>
      </c>
      <c r="E3758" t="s">
        <v>224</v>
      </c>
      <c r="F3758" t="s">
        <v>226</v>
      </c>
      <c r="G3758" t="s">
        <v>224</v>
      </c>
      <c r="H3758" t="s">
        <v>226</v>
      </c>
      <c r="I3758" t="s">
        <v>224</v>
      </c>
      <c r="J3758" t="s">
        <v>226</v>
      </c>
      <c r="K3758" t="s">
        <v>226</v>
      </c>
      <c r="L3758" t="s">
        <v>226</v>
      </c>
      <c r="M3758" t="s">
        <v>226</v>
      </c>
      <c r="N3758" t="s">
        <v>224</v>
      </c>
      <c r="O3758" t="s">
        <v>226</v>
      </c>
      <c r="P3758" t="s">
        <v>226</v>
      </c>
      <c r="Q3758" t="s">
        <v>224</v>
      </c>
      <c r="R3758" t="s">
        <v>226</v>
      </c>
      <c r="S3758" t="s">
        <v>226</v>
      </c>
      <c r="T3758" t="s">
        <v>226</v>
      </c>
      <c r="U3758" t="s">
        <v>224</v>
      </c>
      <c r="V3758" t="s">
        <v>226</v>
      </c>
      <c r="W3758" t="s">
        <v>394</v>
      </c>
      <c r="X3758" t="s">
        <v>394</v>
      </c>
      <c r="Y3758" t="s">
        <v>394</v>
      </c>
      <c r="Z3758" t="s">
        <v>394</v>
      </c>
      <c r="AA3758" t="s">
        <v>394</v>
      </c>
      <c r="AB3758" t="s">
        <v>394</v>
      </c>
      <c r="AC3758" t="s">
        <v>394</v>
      </c>
      <c r="AD3758" t="s">
        <v>394</v>
      </c>
      <c r="AE3758" t="s">
        <v>394</v>
      </c>
      <c r="AF3758" t="s">
        <v>394</v>
      </c>
      <c r="AG3758" t="s">
        <v>394</v>
      </c>
      <c r="AH3758" t="s">
        <v>394</v>
      </c>
      <c r="AI3758" t="s">
        <v>394</v>
      </c>
      <c r="AJ3758" t="s">
        <v>394</v>
      </c>
      <c r="AK3758" t="s">
        <v>394</v>
      </c>
      <c r="AL3758" t="s">
        <v>394</v>
      </c>
      <c r="AM3758" t="s">
        <v>394</v>
      </c>
      <c r="AN3758" t="s">
        <v>394</v>
      </c>
      <c r="AO3758" t="s">
        <v>394</v>
      </c>
      <c r="AP3758" t="s">
        <v>394</v>
      </c>
      <c r="AQ3758" s="288"/>
      <c r="AR3758" s="304"/>
      <c r="AS3758" s="304"/>
      <c r="AU3758"/>
    </row>
    <row r="3759" spans="1:47" x14ac:dyDescent="0.3">
      <c r="A3759" s="285">
        <v>122927</v>
      </c>
      <c r="B3759" s="286" t="s">
        <v>540</v>
      </c>
      <c r="C3759" t="s">
        <v>995</v>
      </c>
      <c r="D3759" t="s">
        <v>995</v>
      </c>
      <c r="E3759" t="s">
        <v>995</v>
      </c>
      <c r="F3759" t="s">
        <v>995</v>
      </c>
      <c r="G3759" t="s">
        <v>995</v>
      </c>
      <c r="H3759" t="s">
        <v>995</v>
      </c>
      <c r="I3759" t="s">
        <v>995</v>
      </c>
      <c r="J3759" t="s">
        <v>995</v>
      </c>
      <c r="K3759" t="s">
        <v>995</v>
      </c>
      <c r="L3759" t="s">
        <v>995</v>
      </c>
      <c r="M3759" t="s">
        <v>995</v>
      </c>
      <c r="N3759" t="s">
        <v>995</v>
      </c>
      <c r="O3759" t="s">
        <v>995</v>
      </c>
      <c r="P3759" t="s">
        <v>995</v>
      </c>
      <c r="Q3759" t="s">
        <v>995</v>
      </c>
      <c r="R3759" t="s">
        <v>995</v>
      </c>
      <c r="S3759" t="s">
        <v>995</v>
      </c>
      <c r="T3759" t="s">
        <v>995</v>
      </c>
      <c r="U3759" t="s">
        <v>995</v>
      </c>
      <c r="V3759" t="s">
        <v>995</v>
      </c>
      <c r="W3759" t="s">
        <v>995</v>
      </c>
      <c r="X3759" t="s">
        <v>995</v>
      </c>
      <c r="Y3759" t="s">
        <v>995</v>
      </c>
      <c r="Z3759" t="s">
        <v>995</v>
      </c>
      <c r="AA3759" t="s">
        <v>995</v>
      </c>
      <c r="AB3759" t="s">
        <v>995</v>
      </c>
      <c r="AC3759" t="s">
        <v>995</v>
      </c>
      <c r="AD3759" t="s">
        <v>995</v>
      </c>
      <c r="AE3759" t="s">
        <v>995</v>
      </c>
      <c r="AF3759" t="s">
        <v>995</v>
      </c>
      <c r="AG3759" t="s">
        <v>995</v>
      </c>
      <c r="AH3759" t="s">
        <v>995</v>
      </c>
      <c r="AI3759" t="s">
        <v>995</v>
      </c>
      <c r="AJ3759" t="s">
        <v>995</v>
      </c>
      <c r="AK3759" t="s">
        <v>995</v>
      </c>
      <c r="AL3759" t="s">
        <v>995</v>
      </c>
      <c r="AM3759" t="s">
        <v>995</v>
      </c>
      <c r="AN3759" t="s">
        <v>995</v>
      </c>
      <c r="AO3759" t="s">
        <v>995</v>
      </c>
      <c r="AP3759" t="s">
        <v>995</v>
      </c>
      <c r="AQ3759" s="286" t="s">
        <v>855</v>
      </c>
    </row>
    <row r="3760" spans="1:47" ht="28.8" x14ac:dyDescent="0.3">
      <c r="A3760" s="285">
        <v>122928</v>
      </c>
      <c r="B3760" s="286" t="s">
        <v>67</v>
      </c>
      <c r="C3760" t="s">
        <v>226</v>
      </c>
      <c r="D3760" t="s">
        <v>226</v>
      </c>
      <c r="E3760" t="s">
        <v>226</v>
      </c>
      <c r="F3760" t="s">
        <v>226</v>
      </c>
      <c r="G3760" t="s">
        <v>224</v>
      </c>
      <c r="H3760" t="s">
        <v>226</v>
      </c>
      <c r="I3760" t="s">
        <v>224</v>
      </c>
      <c r="J3760" t="s">
        <v>226</v>
      </c>
      <c r="K3760" t="s">
        <v>226</v>
      </c>
      <c r="L3760" t="s">
        <v>226</v>
      </c>
      <c r="M3760" t="s">
        <v>226</v>
      </c>
      <c r="N3760" t="s">
        <v>224</v>
      </c>
      <c r="O3760" t="s">
        <v>226</v>
      </c>
      <c r="P3760" t="s">
        <v>226</v>
      </c>
      <c r="Q3760" t="s">
        <v>226</v>
      </c>
      <c r="R3760" t="s">
        <v>226</v>
      </c>
      <c r="S3760" t="s">
        <v>226</v>
      </c>
      <c r="T3760" t="s">
        <v>226</v>
      </c>
      <c r="U3760" t="s">
        <v>226</v>
      </c>
      <c r="V3760" t="s">
        <v>226</v>
      </c>
      <c r="W3760" t="s">
        <v>226</v>
      </c>
      <c r="X3760" t="s">
        <v>226</v>
      </c>
      <c r="Y3760" t="s">
        <v>226</v>
      </c>
      <c r="Z3760" t="s">
        <v>226</v>
      </c>
      <c r="AA3760" t="s">
        <v>226</v>
      </c>
      <c r="AB3760" t="s">
        <v>226</v>
      </c>
      <c r="AC3760" t="s">
        <v>226</v>
      </c>
      <c r="AD3760" t="s">
        <v>226</v>
      </c>
      <c r="AE3760" t="s">
        <v>226</v>
      </c>
      <c r="AF3760" t="s">
        <v>226</v>
      </c>
      <c r="AG3760" t="s">
        <v>225</v>
      </c>
      <c r="AH3760" t="s">
        <v>225</v>
      </c>
      <c r="AI3760" t="s">
        <v>225</v>
      </c>
      <c r="AJ3760" t="s">
        <v>225</v>
      </c>
      <c r="AK3760" t="s">
        <v>225</v>
      </c>
      <c r="AL3760" t="s">
        <v>394</v>
      </c>
      <c r="AM3760" t="s">
        <v>394</v>
      </c>
      <c r="AN3760" t="s">
        <v>394</v>
      </c>
      <c r="AO3760" t="s">
        <v>394</v>
      </c>
      <c r="AP3760" t="s">
        <v>394</v>
      </c>
      <c r="AQ3760" s="286" t="s">
        <v>394</v>
      </c>
      <c r="AR3760" s="305"/>
      <c r="AS3760" s="235"/>
      <c r="AU3760"/>
    </row>
    <row r="3761" spans="1:47" x14ac:dyDescent="0.3">
      <c r="A3761" s="285">
        <v>122929</v>
      </c>
      <c r="B3761" s="286" t="s">
        <v>539</v>
      </c>
      <c r="C3761" t="s">
        <v>995</v>
      </c>
      <c r="D3761" t="s">
        <v>995</v>
      </c>
      <c r="E3761" t="s">
        <v>995</v>
      </c>
      <c r="F3761" t="s">
        <v>995</v>
      </c>
      <c r="G3761" t="s">
        <v>995</v>
      </c>
      <c r="H3761" t="s">
        <v>995</v>
      </c>
      <c r="I3761" t="s">
        <v>995</v>
      </c>
      <c r="J3761" t="s">
        <v>995</v>
      </c>
      <c r="K3761" t="s">
        <v>995</v>
      </c>
      <c r="L3761" t="s">
        <v>995</v>
      </c>
      <c r="M3761" t="s">
        <v>995</v>
      </c>
      <c r="N3761" t="s">
        <v>995</v>
      </c>
      <c r="O3761" t="s">
        <v>995</v>
      </c>
      <c r="P3761" t="s">
        <v>995</v>
      </c>
      <c r="Q3761" t="s">
        <v>995</v>
      </c>
      <c r="R3761" t="s">
        <v>995</v>
      </c>
      <c r="S3761" t="s">
        <v>995</v>
      </c>
      <c r="T3761" t="s">
        <v>995</v>
      </c>
      <c r="U3761" t="s">
        <v>995</v>
      </c>
      <c r="V3761" t="s">
        <v>995</v>
      </c>
      <c r="W3761" t="s">
        <v>995</v>
      </c>
      <c r="X3761" t="s">
        <v>995</v>
      </c>
      <c r="Y3761" t="s">
        <v>995</v>
      </c>
      <c r="Z3761" t="s">
        <v>995</v>
      </c>
      <c r="AA3761" t="s">
        <v>995</v>
      </c>
      <c r="AB3761" t="s">
        <v>995</v>
      </c>
      <c r="AC3761" t="s">
        <v>995</v>
      </c>
      <c r="AD3761" t="s">
        <v>995</v>
      </c>
      <c r="AE3761" t="s">
        <v>995</v>
      </c>
      <c r="AF3761" t="s">
        <v>995</v>
      </c>
      <c r="AG3761" t="s">
        <v>995</v>
      </c>
      <c r="AH3761" t="s">
        <v>995</v>
      </c>
      <c r="AI3761" t="s">
        <v>995</v>
      </c>
      <c r="AJ3761" t="s">
        <v>995</v>
      </c>
      <c r="AK3761" t="s">
        <v>995</v>
      </c>
      <c r="AL3761" t="s">
        <v>995</v>
      </c>
      <c r="AM3761" t="s">
        <v>995</v>
      </c>
      <c r="AN3761" t="s">
        <v>995</v>
      </c>
      <c r="AO3761" t="s">
        <v>995</v>
      </c>
      <c r="AP3761" t="s">
        <v>995</v>
      </c>
      <c r="AQ3761" s="286" t="s">
        <v>855</v>
      </c>
    </row>
    <row r="3762" spans="1:47" ht="21.6" x14ac:dyDescent="0.3">
      <c r="A3762" s="285">
        <v>122930</v>
      </c>
      <c r="B3762" s="286" t="s">
        <v>61</v>
      </c>
      <c r="C3762" t="s">
        <v>226</v>
      </c>
      <c r="D3762" t="s">
        <v>226</v>
      </c>
      <c r="E3762" t="s">
        <v>226</v>
      </c>
      <c r="F3762" t="s">
        <v>226</v>
      </c>
      <c r="G3762" t="s">
        <v>226</v>
      </c>
      <c r="H3762" t="s">
        <v>226</v>
      </c>
      <c r="I3762" t="s">
        <v>226</v>
      </c>
      <c r="J3762" t="s">
        <v>226</v>
      </c>
      <c r="K3762" t="s">
        <v>226</v>
      </c>
      <c r="L3762" t="s">
        <v>226</v>
      </c>
      <c r="M3762" t="s">
        <v>226</v>
      </c>
      <c r="N3762" t="s">
        <v>226</v>
      </c>
      <c r="O3762" t="s">
        <v>226</v>
      </c>
      <c r="P3762" t="s">
        <v>226</v>
      </c>
      <c r="Q3762" t="s">
        <v>226</v>
      </c>
      <c r="R3762" t="s">
        <v>226</v>
      </c>
      <c r="S3762" t="s">
        <v>226</v>
      </c>
      <c r="T3762" t="s">
        <v>226</v>
      </c>
      <c r="U3762" t="s">
        <v>226</v>
      </c>
      <c r="V3762" t="s">
        <v>226</v>
      </c>
      <c r="W3762" t="s">
        <v>226</v>
      </c>
      <c r="X3762" t="s">
        <v>226</v>
      </c>
      <c r="Y3762" t="s">
        <v>226</v>
      </c>
      <c r="Z3762" t="s">
        <v>226</v>
      </c>
      <c r="AA3762" t="s">
        <v>226</v>
      </c>
      <c r="AB3762" t="s">
        <v>226</v>
      </c>
      <c r="AC3762" t="s">
        <v>226</v>
      </c>
      <c r="AD3762" t="s">
        <v>226</v>
      </c>
      <c r="AE3762" t="s">
        <v>226</v>
      </c>
      <c r="AF3762" t="s">
        <v>226</v>
      </c>
      <c r="AG3762" t="s">
        <v>226</v>
      </c>
      <c r="AH3762" t="s">
        <v>224</v>
      </c>
      <c r="AI3762" t="s">
        <v>226</v>
      </c>
      <c r="AJ3762" t="s">
        <v>226</v>
      </c>
      <c r="AK3762" t="s">
        <v>224</v>
      </c>
      <c r="AL3762" t="s">
        <v>225</v>
      </c>
      <c r="AM3762" t="s">
        <v>225</v>
      </c>
      <c r="AN3762" t="s">
        <v>225</v>
      </c>
      <c r="AO3762" t="s">
        <v>225</v>
      </c>
      <c r="AP3762" t="s">
        <v>225</v>
      </c>
      <c r="AQ3762" s="286" t="s">
        <v>394</v>
      </c>
      <c r="AR3762" s="305"/>
      <c r="AS3762" s="235"/>
      <c r="AU3762"/>
    </row>
    <row r="3763" spans="1:47" x14ac:dyDescent="0.3">
      <c r="A3763" s="285">
        <v>122931</v>
      </c>
      <c r="B3763" s="286" t="s">
        <v>539</v>
      </c>
      <c r="C3763" t="s">
        <v>995</v>
      </c>
      <c r="D3763" t="s">
        <v>995</v>
      </c>
      <c r="E3763" t="s">
        <v>995</v>
      </c>
      <c r="F3763" t="s">
        <v>995</v>
      </c>
      <c r="G3763" t="s">
        <v>995</v>
      </c>
      <c r="H3763" t="s">
        <v>995</v>
      </c>
      <c r="I3763" t="s">
        <v>995</v>
      </c>
      <c r="J3763" t="s">
        <v>995</v>
      </c>
      <c r="K3763" t="s">
        <v>995</v>
      </c>
      <c r="L3763" t="s">
        <v>995</v>
      </c>
      <c r="M3763" t="s">
        <v>995</v>
      </c>
      <c r="N3763" t="s">
        <v>995</v>
      </c>
      <c r="O3763" t="s">
        <v>995</v>
      </c>
      <c r="P3763" t="s">
        <v>995</v>
      </c>
      <c r="Q3763" t="s">
        <v>995</v>
      </c>
      <c r="R3763" t="s">
        <v>995</v>
      </c>
      <c r="S3763" t="s">
        <v>995</v>
      </c>
      <c r="T3763" t="s">
        <v>995</v>
      </c>
      <c r="U3763" t="s">
        <v>995</v>
      </c>
      <c r="V3763" t="s">
        <v>995</v>
      </c>
      <c r="W3763" t="s">
        <v>995</v>
      </c>
      <c r="X3763" t="s">
        <v>995</v>
      </c>
      <c r="Y3763" t="s">
        <v>995</v>
      </c>
      <c r="Z3763" t="s">
        <v>995</v>
      </c>
      <c r="AA3763" t="s">
        <v>995</v>
      </c>
      <c r="AB3763" t="s">
        <v>995</v>
      </c>
      <c r="AC3763" t="s">
        <v>995</v>
      </c>
      <c r="AD3763" t="s">
        <v>995</v>
      </c>
      <c r="AE3763" t="s">
        <v>995</v>
      </c>
      <c r="AF3763" t="s">
        <v>995</v>
      </c>
      <c r="AG3763" t="s">
        <v>995</v>
      </c>
      <c r="AH3763" t="s">
        <v>995</v>
      </c>
      <c r="AI3763" t="s">
        <v>995</v>
      </c>
      <c r="AJ3763" t="s">
        <v>995</v>
      </c>
      <c r="AK3763" t="s">
        <v>995</v>
      </c>
      <c r="AL3763" t="s">
        <v>995</v>
      </c>
      <c r="AM3763" t="s">
        <v>995</v>
      </c>
      <c r="AN3763" t="s">
        <v>995</v>
      </c>
      <c r="AO3763" t="s">
        <v>995</v>
      </c>
      <c r="AP3763" t="s">
        <v>995</v>
      </c>
      <c r="AQ3763" s="286" t="s">
        <v>855</v>
      </c>
    </row>
    <row r="3764" spans="1:47" ht="21.6" x14ac:dyDescent="0.3">
      <c r="A3764" s="285">
        <v>122932</v>
      </c>
      <c r="B3764" s="286" t="s">
        <v>61</v>
      </c>
      <c r="C3764" t="s">
        <v>226</v>
      </c>
      <c r="D3764" t="s">
        <v>226</v>
      </c>
      <c r="E3764" t="s">
        <v>226</v>
      </c>
      <c r="F3764" t="s">
        <v>224</v>
      </c>
      <c r="G3764" t="s">
        <v>226</v>
      </c>
      <c r="H3764" t="s">
        <v>226</v>
      </c>
      <c r="I3764" t="s">
        <v>224</v>
      </c>
      <c r="J3764" t="s">
        <v>226</v>
      </c>
      <c r="K3764" t="s">
        <v>226</v>
      </c>
      <c r="L3764" t="s">
        <v>226</v>
      </c>
      <c r="M3764" t="s">
        <v>225</v>
      </c>
      <c r="N3764" t="s">
        <v>224</v>
      </c>
      <c r="O3764" t="s">
        <v>226</v>
      </c>
      <c r="P3764" t="s">
        <v>224</v>
      </c>
      <c r="Q3764" t="s">
        <v>226</v>
      </c>
      <c r="R3764" t="s">
        <v>226</v>
      </c>
      <c r="S3764" t="s">
        <v>226</v>
      </c>
      <c r="T3764" t="s">
        <v>226</v>
      </c>
      <c r="U3764" t="s">
        <v>226</v>
      </c>
      <c r="V3764" t="s">
        <v>226</v>
      </c>
      <c r="W3764" t="s">
        <v>226</v>
      </c>
      <c r="X3764" t="s">
        <v>226</v>
      </c>
      <c r="Y3764" t="s">
        <v>226</v>
      </c>
      <c r="Z3764" t="s">
        <v>226</v>
      </c>
      <c r="AA3764" t="s">
        <v>226</v>
      </c>
      <c r="AB3764" t="s">
        <v>226</v>
      </c>
      <c r="AC3764" t="s">
        <v>226</v>
      </c>
      <c r="AD3764" t="s">
        <v>226</v>
      </c>
      <c r="AE3764" t="s">
        <v>224</v>
      </c>
      <c r="AF3764" t="s">
        <v>224</v>
      </c>
      <c r="AG3764" t="s">
        <v>226</v>
      </c>
      <c r="AH3764" t="s">
        <v>225</v>
      </c>
      <c r="AI3764" t="s">
        <v>226</v>
      </c>
      <c r="AJ3764" t="s">
        <v>226</v>
      </c>
      <c r="AK3764" t="s">
        <v>224</v>
      </c>
      <c r="AL3764" t="s">
        <v>225</v>
      </c>
      <c r="AM3764" t="s">
        <v>225</v>
      </c>
      <c r="AN3764" t="s">
        <v>225</v>
      </c>
      <c r="AO3764" t="s">
        <v>226</v>
      </c>
      <c r="AP3764" t="s">
        <v>226</v>
      </c>
      <c r="AQ3764" s="286" t="s">
        <v>394</v>
      </c>
      <c r="AR3764" s="305"/>
      <c r="AS3764" s="235"/>
      <c r="AU3764"/>
    </row>
    <row r="3765" spans="1:47" x14ac:dyDescent="0.3">
      <c r="A3765" s="285">
        <v>122933</v>
      </c>
      <c r="B3765" s="286" t="s">
        <v>539</v>
      </c>
      <c r="C3765" t="s">
        <v>995</v>
      </c>
      <c r="D3765" t="s">
        <v>995</v>
      </c>
      <c r="E3765" t="s">
        <v>995</v>
      </c>
      <c r="F3765" t="s">
        <v>995</v>
      </c>
      <c r="G3765" t="s">
        <v>995</v>
      </c>
      <c r="H3765" t="s">
        <v>995</v>
      </c>
      <c r="I3765" t="s">
        <v>995</v>
      </c>
      <c r="J3765" t="s">
        <v>995</v>
      </c>
      <c r="K3765" t="s">
        <v>995</v>
      </c>
      <c r="L3765" t="s">
        <v>995</v>
      </c>
      <c r="M3765" t="s">
        <v>995</v>
      </c>
      <c r="N3765" t="s">
        <v>995</v>
      </c>
      <c r="O3765" t="s">
        <v>995</v>
      </c>
      <c r="P3765" t="s">
        <v>995</v>
      </c>
      <c r="Q3765" t="s">
        <v>995</v>
      </c>
      <c r="R3765" t="s">
        <v>995</v>
      </c>
      <c r="S3765" t="s">
        <v>995</v>
      </c>
      <c r="T3765" t="s">
        <v>995</v>
      </c>
      <c r="U3765" t="s">
        <v>995</v>
      </c>
      <c r="V3765" t="s">
        <v>995</v>
      </c>
      <c r="W3765" t="s">
        <v>995</v>
      </c>
      <c r="X3765" t="s">
        <v>995</v>
      </c>
      <c r="Y3765" t="s">
        <v>995</v>
      </c>
      <c r="Z3765" t="s">
        <v>995</v>
      </c>
      <c r="AA3765" t="s">
        <v>995</v>
      </c>
      <c r="AB3765" t="s">
        <v>995</v>
      </c>
      <c r="AC3765" t="s">
        <v>995</v>
      </c>
      <c r="AD3765" t="s">
        <v>995</v>
      </c>
      <c r="AE3765" t="s">
        <v>995</v>
      </c>
      <c r="AF3765" t="s">
        <v>995</v>
      </c>
      <c r="AG3765" t="s">
        <v>995</v>
      </c>
      <c r="AH3765" t="s">
        <v>995</v>
      </c>
      <c r="AI3765" t="s">
        <v>995</v>
      </c>
      <c r="AJ3765" t="s">
        <v>995</v>
      </c>
      <c r="AK3765" t="s">
        <v>995</v>
      </c>
      <c r="AL3765" t="s">
        <v>995</v>
      </c>
      <c r="AM3765" t="s">
        <v>995</v>
      </c>
      <c r="AN3765" t="s">
        <v>995</v>
      </c>
      <c r="AO3765" t="s">
        <v>995</v>
      </c>
      <c r="AP3765" t="s">
        <v>995</v>
      </c>
      <c r="AQ3765" s="286" t="s">
        <v>855</v>
      </c>
    </row>
    <row r="3766" spans="1:47" x14ac:dyDescent="0.3">
      <c r="A3766" s="285">
        <v>122934</v>
      </c>
      <c r="B3766" s="286" t="s">
        <v>538</v>
      </c>
      <c r="C3766" t="s">
        <v>226</v>
      </c>
      <c r="D3766" t="s">
        <v>224</v>
      </c>
      <c r="E3766" t="s">
        <v>226</v>
      </c>
      <c r="F3766" t="s">
        <v>226</v>
      </c>
      <c r="G3766" t="s">
        <v>226</v>
      </c>
      <c r="H3766" t="s">
        <v>224</v>
      </c>
      <c r="I3766" t="s">
        <v>224</v>
      </c>
      <c r="J3766" t="s">
        <v>226</v>
      </c>
      <c r="K3766" t="s">
        <v>226</v>
      </c>
      <c r="L3766" t="s">
        <v>226</v>
      </c>
      <c r="M3766" t="s">
        <v>226</v>
      </c>
      <c r="N3766" t="s">
        <v>224</v>
      </c>
      <c r="O3766" t="s">
        <v>224</v>
      </c>
      <c r="P3766" t="s">
        <v>226</v>
      </c>
      <c r="Q3766" t="s">
        <v>224</v>
      </c>
      <c r="R3766" t="s">
        <v>224</v>
      </c>
      <c r="S3766" t="s">
        <v>224</v>
      </c>
      <c r="T3766" t="s">
        <v>226</v>
      </c>
      <c r="U3766" t="s">
        <v>226</v>
      </c>
      <c r="V3766" t="s">
        <v>226</v>
      </c>
      <c r="W3766" t="s">
        <v>225</v>
      </c>
      <c r="X3766" t="s">
        <v>226</v>
      </c>
      <c r="Y3766" t="s">
        <v>226</v>
      </c>
      <c r="Z3766" t="s">
        <v>226</v>
      </c>
      <c r="AA3766" t="s">
        <v>226</v>
      </c>
      <c r="AB3766" t="s">
        <v>394</v>
      </c>
      <c r="AC3766" t="s">
        <v>394</v>
      </c>
      <c r="AD3766" t="s">
        <v>394</v>
      </c>
      <c r="AE3766" t="s">
        <v>394</v>
      </c>
      <c r="AF3766" t="s">
        <v>394</v>
      </c>
      <c r="AG3766" t="s">
        <v>394</v>
      </c>
      <c r="AH3766" t="s">
        <v>394</v>
      </c>
      <c r="AI3766" t="s">
        <v>394</v>
      </c>
      <c r="AJ3766" t="s">
        <v>394</v>
      </c>
      <c r="AK3766" t="s">
        <v>394</v>
      </c>
      <c r="AL3766" t="s">
        <v>394</v>
      </c>
      <c r="AM3766" t="s">
        <v>394</v>
      </c>
      <c r="AN3766" t="s">
        <v>394</v>
      </c>
      <c r="AO3766" t="s">
        <v>394</v>
      </c>
      <c r="AP3766" t="s">
        <v>394</v>
      </c>
      <c r="AQ3766" s="289"/>
      <c r="AR3766" s="304"/>
      <c r="AS3766" s="304"/>
      <c r="AU3766"/>
    </row>
    <row r="3767" spans="1:47" ht="28.8" x14ac:dyDescent="0.3">
      <c r="A3767" s="285">
        <v>122935</v>
      </c>
      <c r="B3767" s="286" t="s">
        <v>67</v>
      </c>
      <c r="C3767" t="s">
        <v>394</v>
      </c>
      <c r="D3767" t="s">
        <v>394</v>
      </c>
      <c r="E3767" t="s">
        <v>394</v>
      </c>
      <c r="F3767" t="s">
        <v>394</v>
      </c>
      <c r="G3767" t="s">
        <v>394</v>
      </c>
      <c r="H3767" t="s">
        <v>394</v>
      </c>
      <c r="I3767" t="s">
        <v>394</v>
      </c>
      <c r="J3767" t="s">
        <v>394</v>
      </c>
      <c r="K3767" t="s">
        <v>394</v>
      </c>
      <c r="L3767" t="s">
        <v>394</v>
      </c>
      <c r="M3767" t="s">
        <v>394</v>
      </c>
      <c r="N3767" t="s">
        <v>394</v>
      </c>
      <c r="O3767" t="s">
        <v>394</v>
      </c>
      <c r="P3767" t="s">
        <v>394</v>
      </c>
      <c r="Q3767" t="s">
        <v>394</v>
      </c>
      <c r="R3767" t="s">
        <v>7215</v>
      </c>
      <c r="S3767" t="s">
        <v>7215</v>
      </c>
      <c r="T3767" t="s">
        <v>224</v>
      </c>
      <c r="U3767" t="s">
        <v>225</v>
      </c>
      <c r="V3767" t="s">
        <v>394</v>
      </c>
      <c r="W3767" t="s">
        <v>224</v>
      </c>
      <c r="X3767" t="s">
        <v>224</v>
      </c>
      <c r="Y3767" t="s">
        <v>224</v>
      </c>
      <c r="Z3767" t="s">
        <v>394</v>
      </c>
      <c r="AA3767" t="s">
        <v>224</v>
      </c>
      <c r="AB3767" t="s">
        <v>224</v>
      </c>
      <c r="AC3767" t="s">
        <v>226</v>
      </c>
      <c r="AD3767" t="s">
        <v>224</v>
      </c>
      <c r="AE3767" t="s">
        <v>224</v>
      </c>
      <c r="AF3767" t="s">
        <v>224</v>
      </c>
      <c r="AG3767" t="s">
        <v>225</v>
      </c>
      <c r="AH3767" t="s">
        <v>225</v>
      </c>
      <c r="AI3767" t="s">
        <v>225</v>
      </c>
      <c r="AJ3767" t="s">
        <v>225</v>
      </c>
      <c r="AK3767" t="s">
        <v>225</v>
      </c>
      <c r="AL3767" t="s">
        <v>394</v>
      </c>
      <c r="AM3767" t="s">
        <v>394</v>
      </c>
      <c r="AN3767" t="s">
        <v>394</v>
      </c>
      <c r="AO3767" t="s">
        <v>394</v>
      </c>
      <c r="AP3767" t="s">
        <v>394</v>
      </c>
      <c r="AQ3767" s="286" t="s">
        <v>394</v>
      </c>
      <c r="AR3767" s="305"/>
      <c r="AS3767" s="235"/>
      <c r="AU3767"/>
    </row>
    <row r="3768" spans="1:47" x14ac:dyDescent="0.3">
      <c r="A3768" s="285">
        <v>122936</v>
      </c>
      <c r="B3768" s="286" t="s">
        <v>539</v>
      </c>
      <c r="C3768" t="s">
        <v>995</v>
      </c>
      <c r="D3768" t="s">
        <v>995</v>
      </c>
      <c r="E3768" t="s">
        <v>995</v>
      </c>
      <c r="F3768" t="s">
        <v>995</v>
      </c>
      <c r="G3768" t="s">
        <v>995</v>
      </c>
      <c r="H3768" t="s">
        <v>995</v>
      </c>
      <c r="I3768" t="s">
        <v>995</v>
      </c>
      <c r="J3768" t="s">
        <v>995</v>
      </c>
      <c r="K3768" t="s">
        <v>995</v>
      </c>
      <c r="L3768" t="s">
        <v>995</v>
      </c>
      <c r="M3768" t="s">
        <v>995</v>
      </c>
      <c r="N3768" t="s">
        <v>995</v>
      </c>
      <c r="O3768" t="s">
        <v>995</v>
      </c>
      <c r="P3768" t="s">
        <v>995</v>
      </c>
      <c r="Q3768" t="s">
        <v>995</v>
      </c>
      <c r="R3768" t="s">
        <v>995</v>
      </c>
      <c r="S3768" t="s">
        <v>995</v>
      </c>
      <c r="T3768" t="s">
        <v>995</v>
      </c>
      <c r="U3768" t="s">
        <v>995</v>
      </c>
      <c r="V3768" t="s">
        <v>995</v>
      </c>
      <c r="W3768" t="s">
        <v>995</v>
      </c>
      <c r="X3768" t="s">
        <v>995</v>
      </c>
      <c r="Y3768" t="s">
        <v>995</v>
      </c>
      <c r="Z3768" t="s">
        <v>995</v>
      </c>
      <c r="AA3768" t="s">
        <v>995</v>
      </c>
      <c r="AB3768" t="s">
        <v>995</v>
      </c>
      <c r="AC3768" t="s">
        <v>995</v>
      </c>
      <c r="AD3768" t="s">
        <v>995</v>
      </c>
      <c r="AE3768" t="s">
        <v>995</v>
      </c>
      <c r="AF3768" t="s">
        <v>995</v>
      </c>
      <c r="AG3768" t="s">
        <v>995</v>
      </c>
      <c r="AH3768" t="s">
        <v>995</v>
      </c>
      <c r="AI3768" t="s">
        <v>995</v>
      </c>
      <c r="AJ3768" t="s">
        <v>995</v>
      </c>
      <c r="AK3768" t="s">
        <v>995</v>
      </c>
      <c r="AL3768" t="s">
        <v>995</v>
      </c>
      <c r="AM3768" t="s">
        <v>995</v>
      </c>
      <c r="AN3768" t="s">
        <v>995</v>
      </c>
      <c r="AO3768" t="s">
        <v>995</v>
      </c>
      <c r="AP3768" t="s">
        <v>995</v>
      </c>
      <c r="AQ3768" s="286" t="s">
        <v>855</v>
      </c>
    </row>
    <row r="3769" spans="1:47" ht="28.8" x14ac:dyDescent="0.3">
      <c r="A3769" s="285">
        <v>122937</v>
      </c>
      <c r="B3769" s="286" t="s">
        <v>542</v>
      </c>
      <c r="C3769" t="s">
        <v>995</v>
      </c>
      <c r="D3769" t="s">
        <v>995</v>
      </c>
      <c r="E3769" t="s">
        <v>995</v>
      </c>
      <c r="F3769" t="s">
        <v>995</v>
      </c>
      <c r="G3769" t="s">
        <v>995</v>
      </c>
      <c r="H3769" t="s">
        <v>995</v>
      </c>
      <c r="I3769" t="s">
        <v>995</v>
      </c>
      <c r="J3769" t="s">
        <v>995</v>
      </c>
      <c r="K3769" t="s">
        <v>995</v>
      </c>
      <c r="L3769" t="s">
        <v>995</v>
      </c>
      <c r="M3769" t="s">
        <v>995</v>
      </c>
      <c r="N3769" t="s">
        <v>995</v>
      </c>
      <c r="O3769" t="s">
        <v>995</v>
      </c>
      <c r="P3769" t="s">
        <v>995</v>
      </c>
      <c r="Q3769" t="s">
        <v>995</v>
      </c>
      <c r="R3769" t="s">
        <v>995</v>
      </c>
      <c r="S3769" t="s">
        <v>995</v>
      </c>
      <c r="T3769" t="s">
        <v>995</v>
      </c>
      <c r="U3769" t="s">
        <v>995</v>
      </c>
      <c r="V3769" t="s">
        <v>995</v>
      </c>
      <c r="W3769" t="s">
        <v>995</v>
      </c>
      <c r="X3769" t="s">
        <v>995</v>
      </c>
      <c r="Y3769" t="s">
        <v>995</v>
      </c>
      <c r="Z3769" t="s">
        <v>995</v>
      </c>
      <c r="AA3769" t="s">
        <v>995</v>
      </c>
      <c r="AB3769" t="s">
        <v>995</v>
      </c>
      <c r="AC3769" t="s">
        <v>995</v>
      </c>
      <c r="AD3769" t="s">
        <v>995</v>
      </c>
      <c r="AE3769" t="s">
        <v>995</v>
      </c>
      <c r="AF3769" t="s">
        <v>995</v>
      </c>
      <c r="AG3769" t="s">
        <v>995</v>
      </c>
      <c r="AH3769" t="s">
        <v>995</v>
      </c>
      <c r="AI3769" t="s">
        <v>995</v>
      </c>
      <c r="AJ3769" t="s">
        <v>995</v>
      </c>
      <c r="AK3769" t="s">
        <v>995</v>
      </c>
      <c r="AL3769" t="s">
        <v>995</v>
      </c>
      <c r="AM3769" t="s">
        <v>995</v>
      </c>
      <c r="AN3769" t="s">
        <v>995</v>
      </c>
      <c r="AO3769" t="s">
        <v>995</v>
      </c>
      <c r="AP3769" t="s">
        <v>995</v>
      </c>
      <c r="AQ3769" s="286" t="s">
        <v>855</v>
      </c>
      <c r="AR3769" s="305"/>
      <c r="AS3769" s="235"/>
      <c r="AU3769"/>
    </row>
    <row r="3770" spans="1:47" x14ac:dyDescent="0.3">
      <c r="A3770" s="285">
        <v>122938</v>
      </c>
      <c r="B3770" s="286" t="s">
        <v>539</v>
      </c>
      <c r="C3770" t="s">
        <v>995</v>
      </c>
      <c r="D3770" t="s">
        <v>995</v>
      </c>
      <c r="E3770" t="s">
        <v>995</v>
      </c>
      <c r="F3770" t="s">
        <v>995</v>
      </c>
      <c r="G3770" t="s">
        <v>995</v>
      </c>
      <c r="H3770" t="s">
        <v>995</v>
      </c>
      <c r="I3770" t="s">
        <v>995</v>
      </c>
      <c r="J3770" t="s">
        <v>995</v>
      </c>
      <c r="K3770" t="s">
        <v>995</v>
      </c>
      <c r="L3770" t="s">
        <v>995</v>
      </c>
      <c r="M3770" t="s">
        <v>995</v>
      </c>
      <c r="N3770" t="s">
        <v>995</v>
      </c>
      <c r="O3770" t="s">
        <v>995</v>
      </c>
      <c r="P3770" t="s">
        <v>995</v>
      </c>
      <c r="Q3770" t="s">
        <v>995</v>
      </c>
      <c r="R3770" t="s">
        <v>995</v>
      </c>
      <c r="S3770" t="s">
        <v>995</v>
      </c>
      <c r="T3770" t="s">
        <v>995</v>
      </c>
      <c r="U3770" t="s">
        <v>995</v>
      </c>
      <c r="V3770" t="s">
        <v>995</v>
      </c>
      <c r="W3770" t="s">
        <v>995</v>
      </c>
      <c r="X3770" t="s">
        <v>995</v>
      </c>
      <c r="Y3770" t="s">
        <v>995</v>
      </c>
      <c r="Z3770" t="s">
        <v>995</v>
      </c>
      <c r="AA3770" t="s">
        <v>995</v>
      </c>
      <c r="AB3770" t="s">
        <v>995</v>
      </c>
      <c r="AC3770" t="s">
        <v>995</v>
      </c>
      <c r="AD3770" t="s">
        <v>995</v>
      </c>
      <c r="AE3770" t="s">
        <v>995</v>
      </c>
      <c r="AF3770" t="s">
        <v>995</v>
      </c>
      <c r="AG3770" t="s">
        <v>995</v>
      </c>
      <c r="AH3770" t="s">
        <v>995</v>
      </c>
      <c r="AI3770" t="s">
        <v>995</v>
      </c>
      <c r="AJ3770" t="s">
        <v>995</v>
      </c>
      <c r="AK3770" t="s">
        <v>995</v>
      </c>
      <c r="AL3770" t="s">
        <v>995</v>
      </c>
      <c r="AM3770" t="s">
        <v>995</v>
      </c>
      <c r="AN3770" t="s">
        <v>995</v>
      </c>
      <c r="AO3770" t="s">
        <v>995</v>
      </c>
      <c r="AP3770" t="s">
        <v>995</v>
      </c>
      <c r="AQ3770" s="286" t="s">
        <v>855</v>
      </c>
    </row>
    <row r="3771" spans="1:47" ht="21.6" x14ac:dyDescent="0.3">
      <c r="A3771" s="285">
        <v>122939</v>
      </c>
      <c r="B3771" s="286" t="s">
        <v>61</v>
      </c>
      <c r="C3771" t="s">
        <v>226</v>
      </c>
      <c r="D3771" t="s">
        <v>226</v>
      </c>
      <c r="E3771" t="s">
        <v>226</v>
      </c>
      <c r="F3771" t="s">
        <v>226</v>
      </c>
      <c r="G3771" t="s">
        <v>226</v>
      </c>
      <c r="H3771" t="s">
        <v>226</v>
      </c>
      <c r="I3771" t="s">
        <v>226</v>
      </c>
      <c r="J3771" t="s">
        <v>226</v>
      </c>
      <c r="K3771" t="s">
        <v>226</v>
      </c>
      <c r="L3771" t="s">
        <v>226</v>
      </c>
      <c r="M3771" t="s">
        <v>226</v>
      </c>
      <c r="N3771" t="s">
        <v>224</v>
      </c>
      <c r="O3771" t="s">
        <v>226</v>
      </c>
      <c r="P3771" t="s">
        <v>226</v>
      </c>
      <c r="Q3771" t="s">
        <v>226</v>
      </c>
      <c r="R3771" t="s">
        <v>225</v>
      </c>
      <c r="S3771" t="s">
        <v>226</v>
      </c>
      <c r="T3771" t="s">
        <v>225</v>
      </c>
      <c r="U3771" t="s">
        <v>226</v>
      </c>
      <c r="V3771" t="s">
        <v>226</v>
      </c>
      <c r="W3771" t="s">
        <v>226</v>
      </c>
      <c r="X3771" t="s">
        <v>226</v>
      </c>
      <c r="Y3771" t="s">
        <v>226</v>
      </c>
      <c r="Z3771" t="s">
        <v>226</v>
      </c>
      <c r="AA3771" t="s">
        <v>224</v>
      </c>
      <c r="AB3771" t="s">
        <v>224</v>
      </c>
      <c r="AC3771" t="s">
        <v>226</v>
      </c>
      <c r="AD3771" t="s">
        <v>224</v>
      </c>
      <c r="AE3771" t="s">
        <v>224</v>
      </c>
      <c r="AF3771" t="s">
        <v>226</v>
      </c>
      <c r="AG3771" t="s">
        <v>226</v>
      </c>
      <c r="AH3771" t="s">
        <v>226</v>
      </c>
      <c r="AI3771" t="s">
        <v>226</v>
      </c>
      <c r="AJ3771" t="s">
        <v>225</v>
      </c>
      <c r="AK3771" t="s">
        <v>225</v>
      </c>
      <c r="AL3771" t="s">
        <v>226</v>
      </c>
      <c r="AM3771" t="s">
        <v>226</v>
      </c>
      <c r="AN3771" t="s">
        <v>225</v>
      </c>
      <c r="AO3771" t="s">
        <v>225</v>
      </c>
      <c r="AP3771" t="s">
        <v>225</v>
      </c>
      <c r="AQ3771" s="286" t="s">
        <v>394</v>
      </c>
      <c r="AR3771" s="305"/>
      <c r="AS3771" s="235"/>
      <c r="AU3771"/>
    </row>
    <row r="3772" spans="1:47" ht="21.6" x14ac:dyDescent="0.3">
      <c r="A3772" s="285">
        <v>122940</v>
      </c>
      <c r="B3772" s="286" t="s">
        <v>61</v>
      </c>
      <c r="C3772" t="s">
        <v>226</v>
      </c>
      <c r="D3772" t="s">
        <v>226</v>
      </c>
      <c r="E3772" t="s">
        <v>226</v>
      </c>
      <c r="F3772" t="s">
        <v>226</v>
      </c>
      <c r="G3772" t="s">
        <v>226</v>
      </c>
      <c r="H3772" t="s">
        <v>226</v>
      </c>
      <c r="I3772" t="s">
        <v>224</v>
      </c>
      <c r="J3772" t="s">
        <v>226</v>
      </c>
      <c r="K3772" t="s">
        <v>226</v>
      </c>
      <c r="L3772" t="s">
        <v>226</v>
      </c>
      <c r="M3772" t="s">
        <v>226</v>
      </c>
      <c r="N3772" t="s">
        <v>226</v>
      </c>
      <c r="O3772" t="s">
        <v>226</v>
      </c>
      <c r="P3772" t="s">
        <v>226</v>
      </c>
      <c r="Q3772" t="s">
        <v>226</v>
      </c>
      <c r="R3772" t="s">
        <v>226</v>
      </c>
      <c r="S3772" t="s">
        <v>226</v>
      </c>
      <c r="T3772" t="s">
        <v>225</v>
      </c>
      <c r="U3772" t="s">
        <v>226</v>
      </c>
      <c r="V3772" t="s">
        <v>226</v>
      </c>
      <c r="W3772" t="s">
        <v>224</v>
      </c>
      <c r="X3772" t="s">
        <v>226</v>
      </c>
      <c r="Y3772" t="s">
        <v>226</v>
      </c>
      <c r="Z3772" t="s">
        <v>224</v>
      </c>
      <c r="AA3772" t="s">
        <v>224</v>
      </c>
      <c r="AB3772" t="s">
        <v>226</v>
      </c>
      <c r="AC3772" t="s">
        <v>226</v>
      </c>
      <c r="AD3772" t="s">
        <v>226</v>
      </c>
      <c r="AE3772" t="s">
        <v>226</v>
      </c>
      <c r="AF3772" t="s">
        <v>224</v>
      </c>
      <c r="AG3772" t="s">
        <v>224</v>
      </c>
      <c r="AH3772" t="s">
        <v>224</v>
      </c>
      <c r="AI3772" t="s">
        <v>226</v>
      </c>
      <c r="AJ3772" t="s">
        <v>226</v>
      </c>
      <c r="AK3772" t="s">
        <v>224</v>
      </c>
      <c r="AL3772" t="s">
        <v>226</v>
      </c>
      <c r="AM3772" t="s">
        <v>226</v>
      </c>
      <c r="AN3772" t="s">
        <v>226</v>
      </c>
      <c r="AO3772" t="s">
        <v>226</v>
      </c>
      <c r="AP3772" t="s">
        <v>226</v>
      </c>
      <c r="AQ3772" s="286" t="s">
        <v>394</v>
      </c>
      <c r="AR3772" s="305"/>
      <c r="AS3772" s="235"/>
      <c r="AU3772"/>
    </row>
    <row r="3773" spans="1:47" x14ac:dyDescent="0.3">
      <c r="A3773" s="285">
        <v>122941</v>
      </c>
      <c r="B3773" s="286" t="s">
        <v>539</v>
      </c>
      <c r="C3773" t="s">
        <v>995</v>
      </c>
      <c r="D3773" t="s">
        <v>995</v>
      </c>
      <c r="E3773" t="s">
        <v>995</v>
      </c>
      <c r="F3773" t="s">
        <v>995</v>
      </c>
      <c r="G3773" t="s">
        <v>995</v>
      </c>
      <c r="H3773" t="s">
        <v>995</v>
      </c>
      <c r="I3773" t="s">
        <v>995</v>
      </c>
      <c r="J3773" t="s">
        <v>995</v>
      </c>
      <c r="K3773" t="s">
        <v>995</v>
      </c>
      <c r="L3773" t="s">
        <v>995</v>
      </c>
      <c r="M3773" t="s">
        <v>995</v>
      </c>
      <c r="N3773" t="s">
        <v>995</v>
      </c>
      <c r="O3773" t="s">
        <v>995</v>
      </c>
      <c r="P3773" t="s">
        <v>995</v>
      </c>
      <c r="Q3773" t="s">
        <v>995</v>
      </c>
      <c r="R3773" t="s">
        <v>995</v>
      </c>
      <c r="S3773" t="s">
        <v>995</v>
      </c>
      <c r="T3773" t="s">
        <v>995</v>
      </c>
      <c r="U3773" t="s">
        <v>995</v>
      </c>
      <c r="V3773" t="s">
        <v>995</v>
      </c>
      <c r="W3773" t="s">
        <v>995</v>
      </c>
      <c r="X3773" t="s">
        <v>995</v>
      </c>
      <c r="Y3773" t="s">
        <v>995</v>
      </c>
      <c r="Z3773" t="s">
        <v>995</v>
      </c>
      <c r="AA3773" t="s">
        <v>995</v>
      </c>
      <c r="AB3773" t="s">
        <v>995</v>
      </c>
      <c r="AC3773" t="s">
        <v>995</v>
      </c>
      <c r="AD3773" t="s">
        <v>995</v>
      </c>
      <c r="AE3773" t="s">
        <v>995</v>
      </c>
      <c r="AF3773" t="s">
        <v>995</v>
      </c>
      <c r="AG3773" t="s">
        <v>995</v>
      </c>
      <c r="AH3773" t="s">
        <v>995</v>
      </c>
      <c r="AI3773" t="s">
        <v>995</v>
      </c>
      <c r="AJ3773" t="s">
        <v>995</v>
      </c>
      <c r="AK3773" t="s">
        <v>995</v>
      </c>
      <c r="AL3773" t="s">
        <v>995</v>
      </c>
      <c r="AM3773" t="s">
        <v>995</v>
      </c>
      <c r="AN3773" t="s">
        <v>995</v>
      </c>
      <c r="AO3773" t="s">
        <v>995</v>
      </c>
      <c r="AP3773" t="s">
        <v>995</v>
      </c>
      <c r="AQ3773" s="286" t="s">
        <v>855</v>
      </c>
    </row>
    <row r="3774" spans="1:47" ht="28.8" x14ac:dyDescent="0.3">
      <c r="A3774" s="285">
        <v>122942</v>
      </c>
      <c r="B3774" s="286" t="s">
        <v>67</v>
      </c>
      <c r="C3774" t="s">
        <v>226</v>
      </c>
      <c r="D3774" t="s">
        <v>226</v>
      </c>
      <c r="E3774" t="s">
        <v>226</v>
      </c>
      <c r="F3774" t="s">
        <v>226</v>
      </c>
      <c r="G3774" t="s">
        <v>224</v>
      </c>
      <c r="H3774" t="s">
        <v>226</v>
      </c>
      <c r="I3774" t="s">
        <v>224</v>
      </c>
      <c r="J3774" t="s">
        <v>226</v>
      </c>
      <c r="K3774" t="s">
        <v>224</v>
      </c>
      <c r="L3774" t="s">
        <v>226</v>
      </c>
      <c r="M3774" t="s">
        <v>226</v>
      </c>
      <c r="N3774" t="s">
        <v>224</v>
      </c>
      <c r="O3774" t="s">
        <v>224</v>
      </c>
      <c r="P3774" t="s">
        <v>224</v>
      </c>
      <c r="Q3774" t="s">
        <v>224</v>
      </c>
      <c r="R3774" t="s">
        <v>225</v>
      </c>
      <c r="S3774" t="s">
        <v>224</v>
      </c>
      <c r="T3774" t="s">
        <v>224</v>
      </c>
      <c r="U3774" t="s">
        <v>226</v>
      </c>
      <c r="V3774" t="s">
        <v>226</v>
      </c>
      <c r="W3774" t="s">
        <v>226</v>
      </c>
      <c r="X3774" t="s">
        <v>226</v>
      </c>
      <c r="Y3774" t="s">
        <v>226</v>
      </c>
      <c r="Z3774" t="s">
        <v>226</v>
      </c>
      <c r="AA3774" t="s">
        <v>226</v>
      </c>
      <c r="AB3774" t="s">
        <v>226</v>
      </c>
      <c r="AC3774" t="s">
        <v>226</v>
      </c>
      <c r="AD3774" t="s">
        <v>226</v>
      </c>
      <c r="AE3774" t="s">
        <v>226</v>
      </c>
      <c r="AF3774" t="s">
        <v>226</v>
      </c>
      <c r="AG3774" t="s">
        <v>225</v>
      </c>
      <c r="AH3774" t="s">
        <v>225</v>
      </c>
      <c r="AI3774" t="s">
        <v>225</v>
      </c>
      <c r="AJ3774" t="s">
        <v>225</v>
      </c>
      <c r="AK3774" t="s">
        <v>225</v>
      </c>
      <c r="AL3774" t="s">
        <v>394</v>
      </c>
      <c r="AM3774" t="s">
        <v>394</v>
      </c>
      <c r="AN3774" t="s">
        <v>394</v>
      </c>
      <c r="AO3774" t="s">
        <v>394</v>
      </c>
      <c r="AP3774" t="s">
        <v>394</v>
      </c>
      <c r="AQ3774" s="286" t="s">
        <v>394</v>
      </c>
      <c r="AR3774" s="305"/>
      <c r="AS3774" s="235"/>
      <c r="AU3774"/>
    </row>
    <row r="3775" spans="1:47" ht="28.8" x14ac:dyDescent="0.3">
      <c r="A3775" s="285">
        <v>122943</v>
      </c>
      <c r="B3775" s="286" t="s">
        <v>67</v>
      </c>
      <c r="C3775" t="s">
        <v>226</v>
      </c>
      <c r="D3775" t="s">
        <v>226</v>
      </c>
      <c r="E3775" t="s">
        <v>226</v>
      </c>
      <c r="F3775" t="s">
        <v>224</v>
      </c>
      <c r="G3775" t="s">
        <v>226</v>
      </c>
      <c r="H3775" t="s">
        <v>226</v>
      </c>
      <c r="I3775" t="s">
        <v>224</v>
      </c>
      <c r="J3775" t="s">
        <v>226</v>
      </c>
      <c r="K3775" t="s">
        <v>226</v>
      </c>
      <c r="L3775" t="s">
        <v>226</v>
      </c>
      <c r="M3775" t="s">
        <v>226</v>
      </c>
      <c r="N3775" t="s">
        <v>226</v>
      </c>
      <c r="O3775" t="s">
        <v>225</v>
      </c>
      <c r="P3775" t="s">
        <v>226</v>
      </c>
      <c r="Q3775" t="s">
        <v>226</v>
      </c>
      <c r="R3775" t="s">
        <v>7215</v>
      </c>
      <c r="S3775" t="s">
        <v>7215</v>
      </c>
      <c r="T3775" t="s">
        <v>224</v>
      </c>
      <c r="U3775" t="s">
        <v>225</v>
      </c>
      <c r="V3775" t="s">
        <v>226</v>
      </c>
      <c r="W3775" t="s">
        <v>226</v>
      </c>
      <c r="X3775" t="s">
        <v>226</v>
      </c>
      <c r="Y3775" t="s">
        <v>226</v>
      </c>
      <c r="Z3775" t="s">
        <v>224</v>
      </c>
      <c r="AA3775" t="s">
        <v>224</v>
      </c>
      <c r="AB3775" t="s">
        <v>224</v>
      </c>
      <c r="AC3775" t="s">
        <v>226</v>
      </c>
      <c r="AD3775" t="s">
        <v>224</v>
      </c>
      <c r="AE3775" t="s">
        <v>224</v>
      </c>
      <c r="AF3775" t="s">
        <v>224</v>
      </c>
      <c r="AG3775" t="s">
        <v>225</v>
      </c>
      <c r="AH3775" t="s">
        <v>225</v>
      </c>
      <c r="AI3775" t="s">
        <v>225</v>
      </c>
      <c r="AJ3775" t="s">
        <v>225</v>
      </c>
      <c r="AK3775" t="s">
        <v>225</v>
      </c>
      <c r="AL3775" t="s">
        <v>394</v>
      </c>
      <c r="AM3775" t="s">
        <v>394</v>
      </c>
      <c r="AN3775" t="s">
        <v>394</v>
      </c>
      <c r="AO3775" t="s">
        <v>394</v>
      </c>
      <c r="AP3775" t="s">
        <v>394</v>
      </c>
      <c r="AQ3775" s="286" t="s">
        <v>394</v>
      </c>
      <c r="AR3775" s="305"/>
      <c r="AS3775" s="235"/>
      <c r="AU3775"/>
    </row>
    <row r="3776" spans="1:47" x14ac:dyDescent="0.3">
      <c r="A3776" s="285">
        <v>122944</v>
      </c>
      <c r="B3776" s="286" t="s">
        <v>539</v>
      </c>
      <c r="C3776" t="s">
        <v>995</v>
      </c>
      <c r="D3776" t="s">
        <v>995</v>
      </c>
      <c r="E3776" t="s">
        <v>995</v>
      </c>
      <c r="F3776" t="s">
        <v>995</v>
      </c>
      <c r="G3776" t="s">
        <v>995</v>
      </c>
      <c r="H3776" t="s">
        <v>995</v>
      </c>
      <c r="I3776" t="s">
        <v>995</v>
      </c>
      <c r="J3776" t="s">
        <v>995</v>
      </c>
      <c r="K3776" t="s">
        <v>995</v>
      </c>
      <c r="L3776" t="s">
        <v>995</v>
      </c>
      <c r="M3776" t="s">
        <v>995</v>
      </c>
      <c r="N3776" t="s">
        <v>995</v>
      </c>
      <c r="O3776" t="s">
        <v>995</v>
      </c>
      <c r="P3776" t="s">
        <v>995</v>
      </c>
      <c r="Q3776" t="s">
        <v>995</v>
      </c>
      <c r="R3776" t="s">
        <v>995</v>
      </c>
      <c r="S3776" t="s">
        <v>995</v>
      </c>
      <c r="T3776" t="s">
        <v>995</v>
      </c>
      <c r="U3776" t="s">
        <v>995</v>
      </c>
      <c r="V3776" t="s">
        <v>995</v>
      </c>
      <c r="W3776" t="s">
        <v>995</v>
      </c>
      <c r="X3776" t="s">
        <v>995</v>
      </c>
      <c r="Y3776" t="s">
        <v>995</v>
      </c>
      <c r="Z3776" t="s">
        <v>995</v>
      </c>
      <c r="AA3776" t="s">
        <v>995</v>
      </c>
      <c r="AB3776" t="s">
        <v>995</v>
      </c>
      <c r="AC3776" t="s">
        <v>995</v>
      </c>
      <c r="AD3776" t="s">
        <v>995</v>
      </c>
      <c r="AE3776" t="s">
        <v>995</v>
      </c>
      <c r="AF3776" t="s">
        <v>995</v>
      </c>
      <c r="AG3776" t="s">
        <v>995</v>
      </c>
      <c r="AH3776" t="s">
        <v>995</v>
      </c>
      <c r="AI3776" t="s">
        <v>995</v>
      </c>
      <c r="AJ3776" t="s">
        <v>995</v>
      </c>
      <c r="AK3776" t="s">
        <v>995</v>
      </c>
      <c r="AL3776" t="s">
        <v>995</v>
      </c>
      <c r="AM3776" t="s">
        <v>995</v>
      </c>
      <c r="AN3776" t="s">
        <v>995</v>
      </c>
      <c r="AO3776" t="s">
        <v>995</v>
      </c>
      <c r="AP3776" t="s">
        <v>995</v>
      </c>
      <c r="AQ3776" s="286" t="s">
        <v>855</v>
      </c>
    </row>
    <row r="3777" spans="1:47" x14ac:dyDescent="0.3">
      <c r="A3777" s="285">
        <v>122945</v>
      </c>
      <c r="B3777" s="286" t="s">
        <v>539</v>
      </c>
      <c r="C3777" t="s">
        <v>995</v>
      </c>
      <c r="D3777" t="s">
        <v>995</v>
      </c>
      <c r="E3777" t="s">
        <v>995</v>
      </c>
      <c r="F3777" t="s">
        <v>995</v>
      </c>
      <c r="G3777" t="s">
        <v>995</v>
      </c>
      <c r="H3777" t="s">
        <v>995</v>
      </c>
      <c r="I3777" t="s">
        <v>995</v>
      </c>
      <c r="J3777" t="s">
        <v>995</v>
      </c>
      <c r="K3777" t="s">
        <v>995</v>
      </c>
      <c r="L3777" t="s">
        <v>995</v>
      </c>
      <c r="M3777" t="s">
        <v>995</v>
      </c>
      <c r="N3777" t="s">
        <v>995</v>
      </c>
      <c r="O3777" t="s">
        <v>995</v>
      </c>
      <c r="P3777" t="s">
        <v>995</v>
      </c>
      <c r="Q3777" t="s">
        <v>995</v>
      </c>
      <c r="R3777" t="s">
        <v>995</v>
      </c>
      <c r="S3777" t="s">
        <v>995</v>
      </c>
      <c r="T3777" t="s">
        <v>995</v>
      </c>
      <c r="U3777" t="s">
        <v>995</v>
      </c>
      <c r="V3777" t="s">
        <v>995</v>
      </c>
      <c r="W3777" t="s">
        <v>995</v>
      </c>
      <c r="X3777" t="s">
        <v>995</v>
      </c>
      <c r="Y3777" t="s">
        <v>995</v>
      </c>
      <c r="Z3777" t="s">
        <v>995</v>
      </c>
      <c r="AA3777" t="s">
        <v>995</v>
      </c>
      <c r="AB3777" t="s">
        <v>995</v>
      </c>
      <c r="AC3777" t="s">
        <v>995</v>
      </c>
      <c r="AD3777" t="s">
        <v>995</v>
      </c>
      <c r="AE3777" t="s">
        <v>995</v>
      </c>
      <c r="AF3777" t="s">
        <v>995</v>
      </c>
      <c r="AG3777" t="s">
        <v>995</v>
      </c>
      <c r="AH3777" t="s">
        <v>995</v>
      </c>
      <c r="AI3777" t="s">
        <v>995</v>
      </c>
      <c r="AJ3777" t="s">
        <v>995</v>
      </c>
      <c r="AK3777" t="s">
        <v>995</v>
      </c>
      <c r="AL3777" t="s">
        <v>995</v>
      </c>
      <c r="AM3777" t="s">
        <v>995</v>
      </c>
      <c r="AN3777" t="s">
        <v>995</v>
      </c>
      <c r="AO3777" t="s">
        <v>995</v>
      </c>
      <c r="AP3777" t="s">
        <v>995</v>
      </c>
      <c r="AQ3777" s="286" t="s">
        <v>855</v>
      </c>
    </row>
    <row r="3778" spans="1:47" x14ac:dyDescent="0.3">
      <c r="A3778" s="285">
        <v>122947</v>
      </c>
      <c r="B3778" s="286" t="s">
        <v>539</v>
      </c>
      <c r="C3778" t="s">
        <v>995</v>
      </c>
      <c r="D3778" t="s">
        <v>995</v>
      </c>
      <c r="E3778" t="s">
        <v>995</v>
      </c>
      <c r="F3778" t="s">
        <v>995</v>
      </c>
      <c r="G3778" t="s">
        <v>995</v>
      </c>
      <c r="H3778" t="s">
        <v>995</v>
      </c>
      <c r="I3778" t="s">
        <v>995</v>
      </c>
      <c r="J3778" t="s">
        <v>995</v>
      </c>
      <c r="K3778" t="s">
        <v>995</v>
      </c>
      <c r="L3778" t="s">
        <v>995</v>
      </c>
      <c r="M3778" t="s">
        <v>995</v>
      </c>
      <c r="N3778" t="s">
        <v>995</v>
      </c>
      <c r="O3778" t="s">
        <v>995</v>
      </c>
      <c r="P3778" t="s">
        <v>995</v>
      </c>
      <c r="Q3778" t="s">
        <v>995</v>
      </c>
      <c r="R3778" t="s">
        <v>995</v>
      </c>
      <c r="S3778" t="s">
        <v>995</v>
      </c>
      <c r="T3778" t="s">
        <v>995</v>
      </c>
      <c r="U3778" t="s">
        <v>995</v>
      </c>
      <c r="V3778" t="s">
        <v>995</v>
      </c>
      <c r="W3778" t="s">
        <v>995</v>
      </c>
      <c r="X3778" t="s">
        <v>995</v>
      </c>
      <c r="Y3778" t="s">
        <v>995</v>
      </c>
      <c r="Z3778" t="s">
        <v>995</v>
      </c>
      <c r="AA3778" t="s">
        <v>995</v>
      </c>
      <c r="AB3778" t="s">
        <v>995</v>
      </c>
      <c r="AC3778" t="s">
        <v>995</v>
      </c>
      <c r="AD3778" t="s">
        <v>995</v>
      </c>
      <c r="AE3778" t="s">
        <v>995</v>
      </c>
      <c r="AF3778" t="s">
        <v>995</v>
      </c>
      <c r="AG3778" t="s">
        <v>995</v>
      </c>
      <c r="AH3778" t="s">
        <v>995</v>
      </c>
      <c r="AI3778" t="s">
        <v>995</v>
      </c>
      <c r="AJ3778" t="s">
        <v>995</v>
      </c>
      <c r="AK3778" t="s">
        <v>995</v>
      </c>
      <c r="AL3778" t="s">
        <v>995</v>
      </c>
      <c r="AM3778" t="s">
        <v>995</v>
      </c>
      <c r="AN3778" t="s">
        <v>995</v>
      </c>
      <c r="AO3778" t="s">
        <v>995</v>
      </c>
      <c r="AP3778" t="s">
        <v>995</v>
      </c>
      <c r="AQ3778" s="286" t="s">
        <v>855</v>
      </c>
    </row>
    <row r="3779" spans="1:47" ht="21.6" x14ac:dyDescent="0.3">
      <c r="A3779" s="285">
        <v>122948</v>
      </c>
      <c r="B3779" s="286" t="s">
        <v>538</v>
      </c>
      <c r="C3779" t="s">
        <v>226</v>
      </c>
      <c r="D3779" t="s">
        <v>224</v>
      </c>
      <c r="E3779" t="s">
        <v>224</v>
      </c>
      <c r="F3779" t="s">
        <v>224</v>
      </c>
      <c r="G3779" t="s">
        <v>226</v>
      </c>
      <c r="H3779" t="s">
        <v>226</v>
      </c>
      <c r="I3779" t="s">
        <v>224</v>
      </c>
      <c r="J3779" t="s">
        <v>226</v>
      </c>
      <c r="K3779" t="s">
        <v>226</v>
      </c>
      <c r="L3779" t="s">
        <v>226</v>
      </c>
      <c r="M3779" t="s">
        <v>224</v>
      </c>
      <c r="N3779" t="s">
        <v>224</v>
      </c>
      <c r="O3779" t="s">
        <v>224</v>
      </c>
      <c r="P3779" t="s">
        <v>226</v>
      </c>
      <c r="Q3779" t="s">
        <v>226</v>
      </c>
      <c r="R3779" t="s">
        <v>224</v>
      </c>
      <c r="S3779" t="s">
        <v>224</v>
      </c>
      <c r="T3779" t="s">
        <v>224</v>
      </c>
      <c r="U3779" t="s">
        <v>224</v>
      </c>
      <c r="V3779" t="s">
        <v>224</v>
      </c>
      <c r="W3779" t="s">
        <v>224</v>
      </c>
      <c r="X3779" t="s">
        <v>224</v>
      </c>
      <c r="Y3779" t="s">
        <v>224</v>
      </c>
      <c r="Z3779" t="s">
        <v>226</v>
      </c>
      <c r="AA3779" t="s">
        <v>224</v>
      </c>
      <c r="AB3779" t="s">
        <v>226</v>
      </c>
      <c r="AC3779" t="s">
        <v>226</v>
      </c>
      <c r="AD3779" t="s">
        <v>226</v>
      </c>
      <c r="AE3779" t="s">
        <v>226</v>
      </c>
      <c r="AF3779" t="s">
        <v>226</v>
      </c>
      <c r="AG3779" t="s">
        <v>394</v>
      </c>
      <c r="AH3779" t="s">
        <v>394</v>
      </c>
      <c r="AI3779" t="s">
        <v>394</v>
      </c>
      <c r="AJ3779" t="s">
        <v>394</v>
      </c>
      <c r="AK3779" t="s">
        <v>394</v>
      </c>
      <c r="AL3779" t="s">
        <v>394</v>
      </c>
      <c r="AM3779" t="s">
        <v>394</v>
      </c>
      <c r="AN3779" t="s">
        <v>394</v>
      </c>
      <c r="AO3779" t="s">
        <v>394</v>
      </c>
      <c r="AP3779" t="s">
        <v>394</v>
      </c>
      <c r="AQ3779" s="286" t="s">
        <v>394</v>
      </c>
      <c r="AR3779" s="305"/>
      <c r="AS3779" s="235"/>
      <c r="AU3779"/>
    </row>
    <row r="3780" spans="1:47" x14ac:dyDescent="0.3">
      <c r="A3780" s="285">
        <v>122949</v>
      </c>
      <c r="B3780" s="286" t="s">
        <v>539</v>
      </c>
      <c r="C3780" t="s">
        <v>995</v>
      </c>
      <c r="D3780" t="s">
        <v>995</v>
      </c>
      <c r="E3780" t="s">
        <v>995</v>
      </c>
      <c r="F3780" t="s">
        <v>995</v>
      </c>
      <c r="G3780" t="s">
        <v>995</v>
      </c>
      <c r="H3780" t="s">
        <v>995</v>
      </c>
      <c r="I3780" t="s">
        <v>995</v>
      </c>
      <c r="J3780" t="s">
        <v>995</v>
      </c>
      <c r="K3780" t="s">
        <v>995</v>
      </c>
      <c r="L3780" t="s">
        <v>995</v>
      </c>
      <c r="M3780" t="s">
        <v>995</v>
      </c>
      <c r="N3780" t="s">
        <v>995</v>
      </c>
      <c r="O3780" t="s">
        <v>995</v>
      </c>
      <c r="P3780" t="s">
        <v>995</v>
      </c>
      <c r="Q3780" t="s">
        <v>995</v>
      </c>
      <c r="R3780" t="s">
        <v>995</v>
      </c>
      <c r="S3780" t="s">
        <v>995</v>
      </c>
      <c r="T3780" t="s">
        <v>995</v>
      </c>
      <c r="U3780" t="s">
        <v>995</v>
      </c>
      <c r="V3780" t="s">
        <v>995</v>
      </c>
      <c r="W3780" t="s">
        <v>995</v>
      </c>
      <c r="X3780" t="s">
        <v>995</v>
      </c>
      <c r="Y3780" t="s">
        <v>995</v>
      </c>
      <c r="Z3780" t="s">
        <v>995</v>
      </c>
      <c r="AA3780" t="s">
        <v>995</v>
      </c>
      <c r="AB3780" t="s">
        <v>995</v>
      </c>
      <c r="AC3780" t="s">
        <v>995</v>
      </c>
      <c r="AD3780" t="s">
        <v>995</v>
      </c>
      <c r="AE3780" t="s">
        <v>995</v>
      </c>
      <c r="AF3780" t="s">
        <v>995</v>
      </c>
      <c r="AG3780" t="s">
        <v>995</v>
      </c>
      <c r="AH3780" t="s">
        <v>995</v>
      </c>
      <c r="AI3780" t="s">
        <v>995</v>
      </c>
      <c r="AJ3780" t="s">
        <v>995</v>
      </c>
      <c r="AK3780" t="s">
        <v>995</v>
      </c>
      <c r="AL3780" t="s">
        <v>995</v>
      </c>
      <c r="AM3780" t="s">
        <v>995</v>
      </c>
      <c r="AN3780" t="s">
        <v>995</v>
      </c>
      <c r="AO3780" t="s">
        <v>995</v>
      </c>
      <c r="AP3780" t="s">
        <v>995</v>
      </c>
      <c r="AQ3780" s="286" t="s">
        <v>855</v>
      </c>
    </row>
    <row r="3781" spans="1:47" x14ac:dyDescent="0.3">
      <c r="A3781" s="285">
        <v>122950</v>
      </c>
      <c r="B3781" s="286" t="s">
        <v>539</v>
      </c>
      <c r="C3781" t="s">
        <v>995</v>
      </c>
      <c r="D3781" t="s">
        <v>995</v>
      </c>
      <c r="E3781" t="s">
        <v>995</v>
      </c>
      <c r="F3781" t="s">
        <v>995</v>
      </c>
      <c r="G3781" t="s">
        <v>995</v>
      </c>
      <c r="H3781" t="s">
        <v>995</v>
      </c>
      <c r="I3781" t="s">
        <v>995</v>
      </c>
      <c r="J3781" t="s">
        <v>995</v>
      </c>
      <c r="K3781" t="s">
        <v>995</v>
      </c>
      <c r="L3781" t="s">
        <v>995</v>
      </c>
      <c r="M3781" t="s">
        <v>995</v>
      </c>
      <c r="N3781" t="s">
        <v>995</v>
      </c>
      <c r="O3781" t="s">
        <v>995</v>
      </c>
      <c r="P3781" t="s">
        <v>995</v>
      </c>
      <c r="Q3781" t="s">
        <v>995</v>
      </c>
      <c r="R3781" t="s">
        <v>995</v>
      </c>
      <c r="S3781" t="s">
        <v>995</v>
      </c>
      <c r="T3781" t="s">
        <v>995</v>
      </c>
      <c r="U3781" t="s">
        <v>995</v>
      </c>
      <c r="V3781" t="s">
        <v>995</v>
      </c>
      <c r="W3781" t="s">
        <v>995</v>
      </c>
      <c r="X3781" t="s">
        <v>995</v>
      </c>
      <c r="Y3781" t="s">
        <v>995</v>
      </c>
      <c r="Z3781" t="s">
        <v>995</v>
      </c>
      <c r="AA3781" t="s">
        <v>995</v>
      </c>
      <c r="AB3781" t="s">
        <v>995</v>
      </c>
      <c r="AC3781" t="s">
        <v>995</v>
      </c>
      <c r="AD3781" t="s">
        <v>995</v>
      </c>
      <c r="AE3781" t="s">
        <v>995</v>
      </c>
      <c r="AF3781" t="s">
        <v>995</v>
      </c>
      <c r="AG3781" t="s">
        <v>995</v>
      </c>
      <c r="AH3781" t="s">
        <v>995</v>
      </c>
      <c r="AI3781" t="s">
        <v>995</v>
      </c>
      <c r="AJ3781" t="s">
        <v>995</v>
      </c>
      <c r="AK3781" t="s">
        <v>995</v>
      </c>
      <c r="AL3781" t="s">
        <v>995</v>
      </c>
      <c r="AM3781" t="s">
        <v>995</v>
      </c>
      <c r="AN3781" t="s">
        <v>995</v>
      </c>
      <c r="AO3781" t="s">
        <v>995</v>
      </c>
      <c r="AP3781" t="s">
        <v>995</v>
      </c>
      <c r="AQ3781" s="286" t="s">
        <v>855</v>
      </c>
    </row>
    <row r="3782" spans="1:47" ht="21.6" x14ac:dyDescent="0.3">
      <c r="A3782" s="285">
        <v>122951</v>
      </c>
      <c r="B3782" s="286" t="s">
        <v>538</v>
      </c>
      <c r="C3782" t="s">
        <v>226</v>
      </c>
      <c r="D3782" t="s">
        <v>226</v>
      </c>
      <c r="E3782" t="s">
        <v>224</v>
      </c>
      <c r="F3782" t="s">
        <v>226</v>
      </c>
      <c r="G3782" t="s">
        <v>224</v>
      </c>
      <c r="H3782" t="s">
        <v>226</v>
      </c>
      <c r="I3782" t="s">
        <v>224</v>
      </c>
      <c r="J3782" t="s">
        <v>226</v>
      </c>
      <c r="K3782" t="s">
        <v>226</v>
      </c>
      <c r="L3782" t="s">
        <v>224</v>
      </c>
      <c r="M3782" t="s">
        <v>226</v>
      </c>
      <c r="N3782" t="s">
        <v>226</v>
      </c>
      <c r="O3782" t="s">
        <v>225</v>
      </c>
      <c r="P3782" t="s">
        <v>224</v>
      </c>
      <c r="Q3782" t="s">
        <v>226</v>
      </c>
      <c r="R3782" t="s">
        <v>226</v>
      </c>
      <c r="S3782" t="s">
        <v>225</v>
      </c>
      <c r="T3782" t="s">
        <v>226</v>
      </c>
      <c r="U3782" t="s">
        <v>226</v>
      </c>
      <c r="V3782" t="s">
        <v>226</v>
      </c>
      <c r="W3782" t="s">
        <v>224</v>
      </c>
      <c r="X3782" t="s">
        <v>224</v>
      </c>
      <c r="Y3782" t="s">
        <v>226</v>
      </c>
      <c r="Z3782" t="s">
        <v>226</v>
      </c>
      <c r="AA3782" t="s">
        <v>224</v>
      </c>
      <c r="AB3782" t="s">
        <v>225</v>
      </c>
      <c r="AC3782" t="s">
        <v>225</v>
      </c>
      <c r="AD3782" t="s">
        <v>225</v>
      </c>
      <c r="AE3782" t="s">
        <v>224</v>
      </c>
      <c r="AF3782" t="s">
        <v>224</v>
      </c>
      <c r="AG3782" t="s">
        <v>394</v>
      </c>
      <c r="AH3782" t="s">
        <v>394</v>
      </c>
      <c r="AI3782" t="s">
        <v>394</v>
      </c>
      <c r="AJ3782" t="s">
        <v>394</v>
      </c>
      <c r="AK3782" t="s">
        <v>394</v>
      </c>
      <c r="AL3782" t="s">
        <v>394</v>
      </c>
      <c r="AM3782" t="s">
        <v>394</v>
      </c>
      <c r="AN3782" t="s">
        <v>394</v>
      </c>
      <c r="AO3782" t="s">
        <v>394</v>
      </c>
      <c r="AP3782" t="s">
        <v>394</v>
      </c>
      <c r="AQ3782" s="286" t="s">
        <v>394</v>
      </c>
      <c r="AR3782" s="305"/>
      <c r="AS3782" s="235"/>
      <c r="AU3782"/>
    </row>
    <row r="3783" spans="1:47" x14ac:dyDescent="0.3">
      <c r="A3783" s="285">
        <v>122952</v>
      </c>
      <c r="B3783" s="286" t="s">
        <v>539</v>
      </c>
      <c r="C3783" t="s">
        <v>995</v>
      </c>
      <c r="D3783" t="s">
        <v>995</v>
      </c>
      <c r="E3783" t="s">
        <v>995</v>
      </c>
      <c r="F3783" t="s">
        <v>995</v>
      </c>
      <c r="G3783" t="s">
        <v>995</v>
      </c>
      <c r="H3783" t="s">
        <v>995</v>
      </c>
      <c r="I3783" t="s">
        <v>995</v>
      </c>
      <c r="J3783" t="s">
        <v>995</v>
      </c>
      <c r="K3783" t="s">
        <v>995</v>
      </c>
      <c r="L3783" t="s">
        <v>995</v>
      </c>
      <c r="M3783" t="s">
        <v>995</v>
      </c>
      <c r="N3783" t="s">
        <v>995</v>
      </c>
      <c r="O3783" t="s">
        <v>995</v>
      </c>
      <c r="P3783" t="s">
        <v>995</v>
      </c>
      <c r="Q3783" t="s">
        <v>995</v>
      </c>
      <c r="R3783" t="s">
        <v>995</v>
      </c>
      <c r="S3783" t="s">
        <v>995</v>
      </c>
      <c r="T3783" t="s">
        <v>995</v>
      </c>
      <c r="U3783" t="s">
        <v>995</v>
      </c>
      <c r="V3783" t="s">
        <v>995</v>
      </c>
      <c r="W3783" t="s">
        <v>995</v>
      </c>
      <c r="X3783" t="s">
        <v>995</v>
      </c>
      <c r="Y3783" t="s">
        <v>995</v>
      </c>
      <c r="Z3783" t="s">
        <v>995</v>
      </c>
      <c r="AA3783" t="s">
        <v>995</v>
      </c>
      <c r="AB3783" t="s">
        <v>995</v>
      </c>
      <c r="AC3783" t="s">
        <v>995</v>
      </c>
      <c r="AD3783" t="s">
        <v>995</v>
      </c>
      <c r="AE3783" t="s">
        <v>995</v>
      </c>
      <c r="AF3783" t="s">
        <v>995</v>
      </c>
      <c r="AG3783" t="s">
        <v>995</v>
      </c>
      <c r="AH3783" t="s">
        <v>995</v>
      </c>
      <c r="AI3783" t="s">
        <v>995</v>
      </c>
      <c r="AJ3783" t="s">
        <v>995</v>
      </c>
      <c r="AK3783" t="s">
        <v>995</v>
      </c>
      <c r="AL3783" t="s">
        <v>995</v>
      </c>
      <c r="AM3783" t="s">
        <v>995</v>
      </c>
      <c r="AN3783" t="s">
        <v>995</v>
      </c>
      <c r="AO3783" t="s">
        <v>995</v>
      </c>
      <c r="AP3783" t="s">
        <v>995</v>
      </c>
      <c r="AQ3783" s="286" t="s">
        <v>855</v>
      </c>
    </row>
    <row r="3784" spans="1:47" x14ac:dyDescent="0.3">
      <c r="A3784" s="285">
        <v>122953</v>
      </c>
      <c r="B3784" s="286" t="s">
        <v>539</v>
      </c>
      <c r="C3784" t="s">
        <v>995</v>
      </c>
      <c r="D3784" t="s">
        <v>995</v>
      </c>
      <c r="E3784" t="s">
        <v>995</v>
      </c>
      <c r="F3784" t="s">
        <v>995</v>
      </c>
      <c r="G3784" t="s">
        <v>995</v>
      </c>
      <c r="H3784" t="s">
        <v>995</v>
      </c>
      <c r="I3784" t="s">
        <v>995</v>
      </c>
      <c r="J3784" t="s">
        <v>995</v>
      </c>
      <c r="K3784" t="s">
        <v>995</v>
      </c>
      <c r="L3784" t="s">
        <v>995</v>
      </c>
      <c r="M3784" t="s">
        <v>995</v>
      </c>
      <c r="N3784" t="s">
        <v>995</v>
      </c>
      <c r="O3784" t="s">
        <v>995</v>
      </c>
      <c r="P3784" t="s">
        <v>995</v>
      </c>
      <c r="Q3784" t="s">
        <v>995</v>
      </c>
      <c r="R3784" t="s">
        <v>995</v>
      </c>
      <c r="S3784" t="s">
        <v>995</v>
      </c>
      <c r="T3784" t="s">
        <v>995</v>
      </c>
      <c r="U3784" t="s">
        <v>995</v>
      </c>
      <c r="V3784" t="s">
        <v>995</v>
      </c>
      <c r="W3784" t="s">
        <v>995</v>
      </c>
      <c r="X3784" t="s">
        <v>995</v>
      </c>
      <c r="Y3784" t="s">
        <v>995</v>
      </c>
      <c r="Z3784" t="s">
        <v>995</v>
      </c>
      <c r="AA3784" t="s">
        <v>995</v>
      </c>
      <c r="AB3784" t="s">
        <v>995</v>
      </c>
      <c r="AC3784" t="s">
        <v>995</v>
      </c>
      <c r="AD3784" t="s">
        <v>995</v>
      </c>
      <c r="AE3784" t="s">
        <v>995</v>
      </c>
      <c r="AF3784" t="s">
        <v>995</v>
      </c>
      <c r="AG3784" t="s">
        <v>995</v>
      </c>
      <c r="AH3784" t="s">
        <v>995</v>
      </c>
      <c r="AI3784" t="s">
        <v>995</v>
      </c>
      <c r="AJ3784" t="s">
        <v>995</v>
      </c>
      <c r="AK3784" t="s">
        <v>995</v>
      </c>
      <c r="AL3784" t="s">
        <v>995</v>
      </c>
      <c r="AM3784" t="s">
        <v>995</v>
      </c>
      <c r="AN3784" t="s">
        <v>995</v>
      </c>
      <c r="AO3784" t="s">
        <v>995</v>
      </c>
      <c r="AP3784" t="s">
        <v>995</v>
      </c>
      <c r="AQ3784" s="286" t="s">
        <v>855</v>
      </c>
    </row>
    <row r="3785" spans="1:47" x14ac:dyDescent="0.3">
      <c r="A3785" s="285">
        <v>122954</v>
      </c>
      <c r="B3785" s="286" t="s">
        <v>539</v>
      </c>
      <c r="C3785" t="s">
        <v>995</v>
      </c>
      <c r="D3785" t="s">
        <v>995</v>
      </c>
      <c r="E3785" t="s">
        <v>995</v>
      </c>
      <c r="F3785" t="s">
        <v>995</v>
      </c>
      <c r="G3785" t="s">
        <v>995</v>
      </c>
      <c r="H3785" t="s">
        <v>995</v>
      </c>
      <c r="I3785" t="s">
        <v>995</v>
      </c>
      <c r="J3785" t="s">
        <v>995</v>
      </c>
      <c r="K3785" t="s">
        <v>995</v>
      </c>
      <c r="L3785" t="s">
        <v>995</v>
      </c>
      <c r="M3785" t="s">
        <v>995</v>
      </c>
      <c r="N3785" t="s">
        <v>995</v>
      </c>
      <c r="O3785" t="s">
        <v>995</v>
      </c>
      <c r="P3785" t="s">
        <v>995</v>
      </c>
      <c r="Q3785" t="s">
        <v>995</v>
      </c>
      <c r="R3785" t="s">
        <v>995</v>
      </c>
      <c r="S3785" t="s">
        <v>995</v>
      </c>
      <c r="T3785" t="s">
        <v>995</v>
      </c>
      <c r="U3785" t="s">
        <v>995</v>
      </c>
      <c r="V3785" t="s">
        <v>995</v>
      </c>
      <c r="W3785" t="s">
        <v>995</v>
      </c>
      <c r="X3785" t="s">
        <v>995</v>
      </c>
      <c r="Y3785" t="s">
        <v>995</v>
      </c>
      <c r="Z3785" t="s">
        <v>995</v>
      </c>
      <c r="AA3785" t="s">
        <v>995</v>
      </c>
      <c r="AB3785" t="s">
        <v>995</v>
      </c>
      <c r="AC3785" t="s">
        <v>995</v>
      </c>
      <c r="AD3785" t="s">
        <v>995</v>
      </c>
      <c r="AE3785" t="s">
        <v>995</v>
      </c>
      <c r="AF3785" t="s">
        <v>995</v>
      </c>
      <c r="AG3785" t="s">
        <v>995</v>
      </c>
      <c r="AH3785" t="s">
        <v>995</v>
      </c>
      <c r="AI3785" t="s">
        <v>995</v>
      </c>
      <c r="AJ3785" t="s">
        <v>995</v>
      </c>
      <c r="AK3785" t="s">
        <v>995</v>
      </c>
      <c r="AL3785" t="s">
        <v>995</v>
      </c>
      <c r="AM3785" t="s">
        <v>995</v>
      </c>
      <c r="AN3785" t="s">
        <v>995</v>
      </c>
      <c r="AO3785" t="s">
        <v>995</v>
      </c>
      <c r="AP3785" t="s">
        <v>995</v>
      </c>
      <c r="AQ3785" s="286" t="s">
        <v>855</v>
      </c>
    </row>
    <row r="3786" spans="1:47" ht="21.6" x14ac:dyDescent="0.3">
      <c r="A3786" s="285">
        <v>122955</v>
      </c>
      <c r="B3786" s="286" t="s">
        <v>61</v>
      </c>
      <c r="C3786" t="s">
        <v>224</v>
      </c>
      <c r="D3786" t="s">
        <v>226</v>
      </c>
      <c r="E3786" t="s">
        <v>226</v>
      </c>
      <c r="F3786" t="s">
        <v>226</v>
      </c>
      <c r="G3786" t="s">
        <v>226</v>
      </c>
      <c r="H3786" t="s">
        <v>226</v>
      </c>
      <c r="I3786" t="s">
        <v>226</v>
      </c>
      <c r="J3786" t="s">
        <v>224</v>
      </c>
      <c r="K3786" t="s">
        <v>226</v>
      </c>
      <c r="L3786" t="s">
        <v>226</v>
      </c>
      <c r="M3786" t="s">
        <v>226</v>
      </c>
      <c r="N3786" t="s">
        <v>226</v>
      </c>
      <c r="O3786" t="s">
        <v>226</v>
      </c>
      <c r="P3786" t="s">
        <v>226</v>
      </c>
      <c r="Q3786" t="s">
        <v>226</v>
      </c>
      <c r="R3786" t="s">
        <v>225</v>
      </c>
      <c r="S3786" t="s">
        <v>226</v>
      </c>
      <c r="T3786" t="s">
        <v>224</v>
      </c>
      <c r="U3786" t="s">
        <v>224</v>
      </c>
      <c r="V3786" t="s">
        <v>226</v>
      </c>
      <c r="W3786" t="s">
        <v>226</v>
      </c>
      <c r="X3786" t="s">
        <v>226</v>
      </c>
      <c r="Y3786" t="s">
        <v>226</v>
      </c>
      <c r="Z3786" t="s">
        <v>226</v>
      </c>
      <c r="AA3786" t="s">
        <v>226</v>
      </c>
      <c r="AB3786" t="s">
        <v>226</v>
      </c>
      <c r="AC3786" t="s">
        <v>226</v>
      </c>
      <c r="AD3786" t="s">
        <v>226</v>
      </c>
      <c r="AE3786" t="s">
        <v>226</v>
      </c>
      <c r="AF3786" t="s">
        <v>226</v>
      </c>
      <c r="AG3786" t="s">
        <v>226</v>
      </c>
      <c r="AH3786" t="s">
        <v>225</v>
      </c>
      <c r="AI3786" t="s">
        <v>225</v>
      </c>
      <c r="AJ3786" t="s">
        <v>226</v>
      </c>
      <c r="AK3786" t="s">
        <v>225</v>
      </c>
      <c r="AL3786" t="s">
        <v>225</v>
      </c>
      <c r="AM3786" t="s">
        <v>225</v>
      </c>
      <c r="AN3786" t="s">
        <v>225</v>
      </c>
      <c r="AO3786" t="s">
        <v>225</v>
      </c>
      <c r="AP3786" t="s">
        <v>225</v>
      </c>
      <c r="AQ3786" s="286" t="s">
        <v>394</v>
      </c>
      <c r="AR3786" s="305"/>
      <c r="AS3786" s="235"/>
      <c r="AU3786"/>
    </row>
    <row r="3787" spans="1:47" x14ac:dyDescent="0.3">
      <c r="A3787" s="285">
        <v>122956</v>
      </c>
      <c r="B3787" s="286" t="s">
        <v>539</v>
      </c>
      <c r="C3787" t="s">
        <v>995</v>
      </c>
      <c r="D3787" t="s">
        <v>995</v>
      </c>
      <c r="E3787" t="s">
        <v>995</v>
      </c>
      <c r="F3787" t="s">
        <v>995</v>
      </c>
      <c r="G3787" t="s">
        <v>995</v>
      </c>
      <c r="H3787" t="s">
        <v>995</v>
      </c>
      <c r="I3787" t="s">
        <v>995</v>
      </c>
      <c r="J3787" t="s">
        <v>995</v>
      </c>
      <c r="K3787" t="s">
        <v>995</v>
      </c>
      <c r="L3787" t="s">
        <v>995</v>
      </c>
      <c r="M3787" t="s">
        <v>995</v>
      </c>
      <c r="N3787" t="s">
        <v>995</v>
      </c>
      <c r="O3787" t="s">
        <v>995</v>
      </c>
      <c r="P3787" t="s">
        <v>995</v>
      </c>
      <c r="Q3787" t="s">
        <v>995</v>
      </c>
      <c r="R3787" t="s">
        <v>995</v>
      </c>
      <c r="S3787" t="s">
        <v>995</v>
      </c>
      <c r="T3787" t="s">
        <v>995</v>
      </c>
      <c r="U3787" t="s">
        <v>995</v>
      </c>
      <c r="V3787" t="s">
        <v>995</v>
      </c>
      <c r="W3787" t="s">
        <v>995</v>
      </c>
      <c r="X3787" t="s">
        <v>995</v>
      </c>
      <c r="Y3787" t="s">
        <v>995</v>
      </c>
      <c r="Z3787" t="s">
        <v>995</v>
      </c>
      <c r="AA3787" t="s">
        <v>995</v>
      </c>
      <c r="AB3787" t="s">
        <v>995</v>
      </c>
      <c r="AC3787" t="s">
        <v>995</v>
      </c>
      <c r="AD3787" t="s">
        <v>995</v>
      </c>
      <c r="AE3787" t="s">
        <v>995</v>
      </c>
      <c r="AF3787" t="s">
        <v>995</v>
      </c>
      <c r="AG3787" t="s">
        <v>995</v>
      </c>
      <c r="AH3787" t="s">
        <v>995</v>
      </c>
      <c r="AI3787" t="s">
        <v>995</v>
      </c>
      <c r="AJ3787" t="s">
        <v>995</v>
      </c>
      <c r="AK3787" t="s">
        <v>995</v>
      </c>
      <c r="AL3787" t="s">
        <v>995</v>
      </c>
      <c r="AM3787" t="s">
        <v>995</v>
      </c>
      <c r="AN3787" t="s">
        <v>995</v>
      </c>
      <c r="AO3787" t="s">
        <v>995</v>
      </c>
      <c r="AP3787" t="s">
        <v>995</v>
      </c>
      <c r="AQ3787" s="286" t="s">
        <v>855</v>
      </c>
    </row>
    <row r="3788" spans="1:47" x14ac:dyDescent="0.3">
      <c r="A3788" s="285">
        <v>122957</v>
      </c>
      <c r="B3788" s="286" t="s">
        <v>539</v>
      </c>
      <c r="C3788" t="s">
        <v>995</v>
      </c>
      <c r="D3788" t="s">
        <v>995</v>
      </c>
      <c r="E3788" t="s">
        <v>995</v>
      </c>
      <c r="F3788" t="s">
        <v>995</v>
      </c>
      <c r="G3788" t="s">
        <v>995</v>
      </c>
      <c r="H3788" t="s">
        <v>995</v>
      </c>
      <c r="I3788" t="s">
        <v>995</v>
      </c>
      <c r="J3788" t="s">
        <v>995</v>
      </c>
      <c r="K3788" t="s">
        <v>995</v>
      </c>
      <c r="L3788" t="s">
        <v>995</v>
      </c>
      <c r="M3788" t="s">
        <v>995</v>
      </c>
      <c r="N3788" t="s">
        <v>995</v>
      </c>
      <c r="O3788" t="s">
        <v>995</v>
      </c>
      <c r="P3788" t="s">
        <v>995</v>
      </c>
      <c r="Q3788" t="s">
        <v>995</v>
      </c>
      <c r="R3788" t="s">
        <v>995</v>
      </c>
      <c r="S3788" t="s">
        <v>995</v>
      </c>
      <c r="T3788" t="s">
        <v>995</v>
      </c>
      <c r="U3788" t="s">
        <v>995</v>
      </c>
      <c r="V3788" t="s">
        <v>995</v>
      </c>
      <c r="W3788" t="s">
        <v>995</v>
      </c>
      <c r="X3788" t="s">
        <v>995</v>
      </c>
      <c r="Y3788" t="s">
        <v>995</v>
      </c>
      <c r="Z3788" t="s">
        <v>995</v>
      </c>
      <c r="AA3788" t="s">
        <v>995</v>
      </c>
      <c r="AB3788" t="s">
        <v>995</v>
      </c>
      <c r="AC3788" t="s">
        <v>995</v>
      </c>
      <c r="AD3788" t="s">
        <v>995</v>
      </c>
      <c r="AE3788" t="s">
        <v>995</v>
      </c>
      <c r="AF3788" t="s">
        <v>995</v>
      </c>
      <c r="AG3788" t="s">
        <v>995</v>
      </c>
      <c r="AH3788" t="s">
        <v>995</v>
      </c>
      <c r="AI3788" t="s">
        <v>995</v>
      </c>
      <c r="AJ3788" t="s">
        <v>995</v>
      </c>
      <c r="AK3788" t="s">
        <v>995</v>
      </c>
      <c r="AL3788" t="s">
        <v>995</v>
      </c>
      <c r="AM3788" t="s">
        <v>995</v>
      </c>
      <c r="AN3788" t="s">
        <v>995</v>
      </c>
      <c r="AO3788" t="s">
        <v>995</v>
      </c>
      <c r="AP3788" t="s">
        <v>995</v>
      </c>
      <c r="AQ3788" s="286" t="s">
        <v>855</v>
      </c>
    </row>
    <row r="3789" spans="1:47" x14ac:dyDescent="0.3">
      <c r="A3789" s="285">
        <v>122958</v>
      </c>
      <c r="B3789" s="286" t="s">
        <v>539</v>
      </c>
      <c r="C3789" t="s">
        <v>995</v>
      </c>
      <c r="D3789" t="s">
        <v>995</v>
      </c>
      <c r="E3789" t="s">
        <v>995</v>
      </c>
      <c r="F3789" t="s">
        <v>995</v>
      </c>
      <c r="G3789" t="s">
        <v>995</v>
      </c>
      <c r="H3789" t="s">
        <v>995</v>
      </c>
      <c r="I3789" t="s">
        <v>995</v>
      </c>
      <c r="J3789" t="s">
        <v>995</v>
      </c>
      <c r="K3789" t="s">
        <v>995</v>
      </c>
      <c r="L3789" t="s">
        <v>995</v>
      </c>
      <c r="M3789" t="s">
        <v>995</v>
      </c>
      <c r="N3789" t="s">
        <v>995</v>
      </c>
      <c r="O3789" t="s">
        <v>995</v>
      </c>
      <c r="P3789" t="s">
        <v>995</v>
      </c>
      <c r="Q3789" t="s">
        <v>995</v>
      </c>
      <c r="R3789" t="s">
        <v>995</v>
      </c>
      <c r="S3789" t="s">
        <v>995</v>
      </c>
      <c r="T3789" t="s">
        <v>995</v>
      </c>
      <c r="U3789" t="s">
        <v>995</v>
      </c>
      <c r="V3789" t="s">
        <v>995</v>
      </c>
      <c r="W3789" t="s">
        <v>995</v>
      </c>
      <c r="X3789" t="s">
        <v>995</v>
      </c>
      <c r="Y3789" t="s">
        <v>995</v>
      </c>
      <c r="Z3789" t="s">
        <v>995</v>
      </c>
      <c r="AA3789" t="s">
        <v>995</v>
      </c>
      <c r="AB3789" t="s">
        <v>995</v>
      </c>
      <c r="AC3789" t="s">
        <v>995</v>
      </c>
      <c r="AD3789" t="s">
        <v>995</v>
      </c>
      <c r="AE3789" t="s">
        <v>995</v>
      </c>
      <c r="AF3789" t="s">
        <v>995</v>
      </c>
      <c r="AG3789" t="s">
        <v>995</v>
      </c>
      <c r="AH3789" t="s">
        <v>995</v>
      </c>
      <c r="AI3789" t="s">
        <v>995</v>
      </c>
      <c r="AJ3789" t="s">
        <v>995</v>
      </c>
      <c r="AK3789" t="s">
        <v>995</v>
      </c>
      <c r="AL3789" t="s">
        <v>995</v>
      </c>
      <c r="AM3789" t="s">
        <v>995</v>
      </c>
      <c r="AN3789" t="s">
        <v>995</v>
      </c>
      <c r="AO3789" t="s">
        <v>995</v>
      </c>
      <c r="AP3789" t="s">
        <v>995</v>
      </c>
      <c r="AQ3789" s="286" t="s">
        <v>855</v>
      </c>
    </row>
    <row r="3790" spans="1:47" ht="21.6" x14ac:dyDescent="0.65">
      <c r="A3790" s="285">
        <v>122959</v>
      </c>
      <c r="B3790" s="286" t="s">
        <v>538</v>
      </c>
      <c r="C3790" t="s">
        <v>226</v>
      </c>
      <c r="D3790" t="s">
        <v>226</v>
      </c>
      <c r="E3790" t="s">
        <v>226</v>
      </c>
      <c r="F3790" t="s">
        <v>224</v>
      </c>
      <c r="G3790" t="s">
        <v>226</v>
      </c>
      <c r="H3790" t="s">
        <v>226</v>
      </c>
      <c r="I3790" t="s">
        <v>226</v>
      </c>
      <c r="J3790" t="s">
        <v>225</v>
      </c>
      <c r="K3790" t="s">
        <v>226</v>
      </c>
      <c r="L3790" t="s">
        <v>224</v>
      </c>
      <c r="M3790" t="s">
        <v>226</v>
      </c>
      <c r="N3790" t="s">
        <v>226</v>
      </c>
      <c r="O3790" t="s">
        <v>226</v>
      </c>
      <c r="P3790" t="s">
        <v>226</v>
      </c>
      <c r="Q3790" t="s">
        <v>226</v>
      </c>
      <c r="R3790" t="s">
        <v>226</v>
      </c>
      <c r="S3790" t="s">
        <v>226</v>
      </c>
      <c r="T3790" t="s">
        <v>226</v>
      </c>
      <c r="U3790" t="s">
        <v>226</v>
      </c>
      <c r="V3790" t="s">
        <v>225</v>
      </c>
      <c r="W3790" t="s">
        <v>226</v>
      </c>
      <c r="X3790" t="s">
        <v>226</v>
      </c>
      <c r="Y3790" t="s">
        <v>224</v>
      </c>
      <c r="Z3790" t="s">
        <v>226</v>
      </c>
      <c r="AA3790" t="s">
        <v>226</v>
      </c>
      <c r="AB3790" t="s">
        <v>225</v>
      </c>
      <c r="AC3790" t="s">
        <v>225</v>
      </c>
      <c r="AD3790" t="s">
        <v>225</v>
      </c>
      <c r="AE3790" t="s">
        <v>226</v>
      </c>
      <c r="AF3790" t="s">
        <v>225</v>
      </c>
      <c r="AG3790" t="s">
        <v>394</v>
      </c>
      <c r="AH3790" t="s">
        <v>394</v>
      </c>
      <c r="AI3790" t="s">
        <v>394</v>
      </c>
      <c r="AJ3790" t="s">
        <v>394</v>
      </c>
      <c r="AK3790" t="s">
        <v>394</v>
      </c>
      <c r="AL3790" t="s">
        <v>394</v>
      </c>
      <c r="AM3790" t="s">
        <v>394</v>
      </c>
      <c r="AN3790" t="s">
        <v>394</v>
      </c>
      <c r="AO3790" t="s">
        <v>394</v>
      </c>
      <c r="AP3790" t="s">
        <v>394</v>
      </c>
      <c r="AQ3790" s="288"/>
      <c r="AR3790" s="304"/>
      <c r="AS3790" s="304"/>
      <c r="AU3790"/>
    </row>
    <row r="3791" spans="1:47" x14ac:dyDescent="0.3">
      <c r="A3791" s="285">
        <v>122960</v>
      </c>
      <c r="B3791" s="286" t="s">
        <v>539</v>
      </c>
      <c r="C3791" t="s">
        <v>995</v>
      </c>
      <c r="D3791" t="s">
        <v>995</v>
      </c>
      <c r="E3791" t="s">
        <v>995</v>
      </c>
      <c r="F3791" t="s">
        <v>995</v>
      </c>
      <c r="G3791" t="s">
        <v>995</v>
      </c>
      <c r="H3791" t="s">
        <v>995</v>
      </c>
      <c r="I3791" t="s">
        <v>995</v>
      </c>
      <c r="J3791" t="s">
        <v>995</v>
      </c>
      <c r="K3791" t="s">
        <v>995</v>
      </c>
      <c r="L3791" t="s">
        <v>995</v>
      </c>
      <c r="M3791" t="s">
        <v>995</v>
      </c>
      <c r="N3791" t="s">
        <v>995</v>
      </c>
      <c r="O3791" t="s">
        <v>995</v>
      </c>
      <c r="P3791" t="s">
        <v>995</v>
      </c>
      <c r="Q3791" t="s">
        <v>995</v>
      </c>
      <c r="R3791" t="s">
        <v>995</v>
      </c>
      <c r="S3791" t="s">
        <v>995</v>
      </c>
      <c r="T3791" t="s">
        <v>995</v>
      </c>
      <c r="U3791" t="s">
        <v>995</v>
      </c>
      <c r="V3791" t="s">
        <v>995</v>
      </c>
      <c r="W3791" t="s">
        <v>995</v>
      </c>
      <c r="X3791" t="s">
        <v>995</v>
      </c>
      <c r="Y3791" t="s">
        <v>995</v>
      </c>
      <c r="Z3791" t="s">
        <v>995</v>
      </c>
      <c r="AA3791" t="s">
        <v>995</v>
      </c>
      <c r="AB3791" t="s">
        <v>995</v>
      </c>
      <c r="AC3791" t="s">
        <v>995</v>
      </c>
      <c r="AD3791" t="s">
        <v>995</v>
      </c>
      <c r="AE3791" t="s">
        <v>995</v>
      </c>
      <c r="AF3791" t="s">
        <v>995</v>
      </c>
      <c r="AG3791" t="s">
        <v>995</v>
      </c>
      <c r="AH3791" t="s">
        <v>995</v>
      </c>
      <c r="AI3791" t="s">
        <v>995</v>
      </c>
      <c r="AJ3791" t="s">
        <v>995</v>
      </c>
      <c r="AK3791" t="s">
        <v>995</v>
      </c>
      <c r="AL3791" t="s">
        <v>995</v>
      </c>
      <c r="AM3791" t="s">
        <v>995</v>
      </c>
      <c r="AN3791" t="s">
        <v>995</v>
      </c>
      <c r="AO3791" t="s">
        <v>995</v>
      </c>
      <c r="AP3791" t="s">
        <v>995</v>
      </c>
      <c r="AQ3791" s="286" t="s">
        <v>855</v>
      </c>
    </row>
    <row r="3792" spans="1:47" x14ac:dyDescent="0.3">
      <c r="A3792" s="285">
        <v>122961</v>
      </c>
      <c r="B3792" s="286" t="s">
        <v>539</v>
      </c>
      <c r="C3792" t="s">
        <v>995</v>
      </c>
      <c r="D3792" t="s">
        <v>995</v>
      </c>
      <c r="E3792" t="s">
        <v>995</v>
      </c>
      <c r="F3792" t="s">
        <v>995</v>
      </c>
      <c r="G3792" t="s">
        <v>995</v>
      </c>
      <c r="H3792" t="s">
        <v>995</v>
      </c>
      <c r="I3792" t="s">
        <v>995</v>
      </c>
      <c r="J3792" t="s">
        <v>995</v>
      </c>
      <c r="K3792" t="s">
        <v>995</v>
      </c>
      <c r="L3792" t="s">
        <v>995</v>
      </c>
      <c r="M3792" t="s">
        <v>995</v>
      </c>
      <c r="N3792" t="s">
        <v>995</v>
      </c>
      <c r="O3792" t="s">
        <v>995</v>
      </c>
      <c r="P3792" t="s">
        <v>995</v>
      </c>
      <c r="Q3792" t="s">
        <v>995</v>
      </c>
      <c r="R3792" t="s">
        <v>995</v>
      </c>
      <c r="S3792" t="s">
        <v>995</v>
      </c>
      <c r="T3792" t="s">
        <v>995</v>
      </c>
      <c r="U3792" t="s">
        <v>995</v>
      </c>
      <c r="V3792" t="s">
        <v>995</v>
      </c>
      <c r="W3792" t="s">
        <v>995</v>
      </c>
      <c r="X3792" t="s">
        <v>995</v>
      </c>
      <c r="Y3792" t="s">
        <v>995</v>
      </c>
      <c r="Z3792" t="s">
        <v>995</v>
      </c>
      <c r="AA3792" t="s">
        <v>995</v>
      </c>
      <c r="AB3792" t="s">
        <v>995</v>
      </c>
      <c r="AC3792" t="s">
        <v>995</v>
      </c>
      <c r="AD3792" t="s">
        <v>995</v>
      </c>
      <c r="AE3792" t="s">
        <v>995</v>
      </c>
      <c r="AF3792" t="s">
        <v>995</v>
      </c>
      <c r="AG3792" t="s">
        <v>995</v>
      </c>
      <c r="AH3792" t="s">
        <v>995</v>
      </c>
      <c r="AI3792" t="s">
        <v>995</v>
      </c>
      <c r="AJ3792" t="s">
        <v>995</v>
      </c>
      <c r="AK3792" t="s">
        <v>995</v>
      </c>
      <c r="AL3792" t="s">
        <v>995</v>
      </c>
      <c r="AM3792" t="s">
        <v>995</v>
      </c>
      <c r="AN3792" t="s">
        <v>995</v>
      </c>
      <c r="AO3792" t="s">
        <v>995</v>
      </c>
      <c r="AP3792" t="s">
        <v>995</v>
      </c>
      <c r="AQ3792" s="286" t="s">
        <v>855</v>
      </c>
    </row>
    <row r="3793" spans="1:47" x14ac:dyDescent="0.3">
      <c r="A3793" s="285">
        <v>122962</v>
      </c>
      <c r="B3793" s="286" t="s">
        <v>539</v>
      </c>
      <c r="C3793" t="s">
        <v>995</v>
      </c>
      <c r="D3793" t="s">
        <v>995</v>
      </c>
      <c r="E3793" t="s">
        <v>995</v>
      </c>
      <c r="F3793" t="s">
        <v>995</v>
      </c>
      <c r="G3793" t="s">
        <v>995</v>
      </c>
      <c r="H3793" t="s">
        <v>995</v>
      </c>
      <c r="I3793" t="s">
        <v>995</v>
      </c>
      <c r="J3793" t="s">
        <v>995</v>
      </c>
      <c r="K3793" t="s">
        <v>995</v>
      </c>
      <c r="L3793" t="s">
        <v>995</v>
      </c>
      <c r="M3793" t="s">
        <v>995</v>
      </c>
      <c r="N3793" t="s">
        <v>995</v>
      </c>
      <c r="O3793" t="s">
        <v>995</v>
      </c>
      <c r="P3793" t="s">
        <v>995</v>
      </c>
      <c r="Q3793" t="s">
        <v>995</v>
      </c>
      <c r="R3793" t="s">
        <v>995</v>
      </c>
      <c r="S3793" t="s">
        <v>995</v>
      </c>
      <c r="T3793" t="s">
        <v>995</v>
      </c>
      <c r="U3793" t="s">
        <v>995</v>
      </c>
      <c r="V3793" t="s">
        <v>995</v>
      </c>
      <c r="W3793" t="s">
        <v>995</v>
      </c>
      <c r="X3793" t="s">
        <v>995</v>
      </c>
      <c r="Y3793" t="s">
        <v>995</v>
      </c>
      <c r="Z3793" t="s">
        <v>995</v>
      </c>
      <c r="AA3793" t="s">
        <v>995</v>
      </c>
      <c r="AB3793" t="s">
        <v>995</v>
      </c>
      <c r="AC3793" t="s">
        <v>995</v>
      </c>
      <c r="AD3793" t="s">
        <v>995</v>
      </c>
      <c r="AE3793" t="s">
        <v>995</v>
      </c>
      <c r="AF3793" t="s">
        <v>995</v>
      </c>
      <c r="AG3793" t="s">
        <v>995</v>
      </c>
      <c r="AH3793" t="s">
        <v>995</v>
      </c>
      <c r="AI3793" t="s">
        <v>995</v>
      </c>
      <c r="AJ3793" t="s">
        <v>995</v>
      </c>
      <c r="AK3793" t="s">
        <v>995</v>
      </c>
      <c r="AL3793" t="s">
        <v>995</v>
      </c>
      <c r="AM3793" t="s">
        <v>995</v>
      </c>
      <c r="AN3793" t="s">
        <v>995</v>
      </c>
      <c r="AO3793" t="s">
        <v>995</v>
      </c>
      <c r="AP3793" t="s">
        <v>995</v>
      </c>
      <c r="AQ3793" s="286" t="s">
        <v>855</v>
      </c>
    </row>
    <row r="3794" spans="1:47" x14ac:dyDescent="0.3">
      <c r="A3794" s="285">
        <v>122963</v>
      </c>
      <c r="B3794" s="286" t="s">
        <v>539</v>
      </c>
      <c r="C3794" t="s">
        <v>995</v>
      </c>
      <c r="D3794" t="s">
        <v>995</v>
      </c>
      <c r="E3794" t="s">
        <v>995</v>
      </c>
      <c r="F3794" t="s">
        <v>995</v>
      </c>
      <c r="G3794" t="s">
        <v>995</v>
      </c>
      <c r="H3794" t="s">
        <v>995</v>
      </c>
      <c r="I3794" t="s">
        <v>995</v>
      </c>
      <c r="J3794" t="s">
        <v>995</v>
      </c>
      <c r="K3794" t="s">
        <v>995</v>
      </c>
      <c r="L3794" t="s">
        <v>995</v>
      </c>
      <c r="M3794" t="s">
        <v>995</v>
      </c>
      <c r="N3794" t="s">
        <v>995</v>
      </c>
      <c r="O3794" t="s">
        <v>995</v>
      </c>
      <c r="P3794" t="s">
        <v>995</v>
      </c>
      <c r="Q3794" t="s">
        <v>995</v>
      </c>
      <c r="R3794" t="s">
        <v>995</v>
      </c>
      <c r="S3794" t="s">
        <v>995</v>
      </c>
      <c r="T3794" t="s">
        <v>995</v>
      </c>
      <c r="U3794" t="s">
        <v>995</v>
      </c>
      <c r="V3794" t="s">
        <v>995</v>
      </c>
      <c r="W3794" t="s">
        <v>995</v>
      </c>
      <c r="X3794" t="s">
        <v>995</v>
      </c>
      <c r="Y3794" t="s">
        <v>995</v>
      </c>
      <c r="Z3794" t="s">
        <v>995</v>
      </c>
      <c r="AA3794" t="s">
        <v>995</v>
      </c>
      <c r="AB3794" t="s">
        <v>995</v>
      </c>
      <c r="AC3794" t="s">
        <v>995</v>
      </c>
      <c r="AD3794" t="s">
        <v>995</v>
      </c>
      <c r="AE3794" t="s">
        <v>995</v>
      </c>
      <c r="AF3794" t="s">
        <v>995</v>
      </c>
      <c r="AG3794" t="s">
        <v>995</v>
      </c>
      <c r="AH3794" t="s">
        <v>995</v>
      </c>
      <c r="AI3794" t="s">
        <v>995</v>
      </c>
      <c r="AJ3794" t="s">
        <v>995</v>
      </c>
      <c r="AK3794" t="s">
        <v>995</v>
      </c>
      <c r="AL3794" t="s">
        <v>995</v>
      </c>
      <c r="AM3794" t="s">
        <v>995</v>
      </c>
      <c r="AN3794" t="s">
        <v>995</v>
      </c>
      <c r="AO3794" t="s">
        <v>995</v>
      </c>
      <c r="AP3794" t="s">
        <v>995</v>
      </c>
      <c r="AQ3794" s="286" t="s">
        <v>855</v>
      </c>
    </row>
    <row r="3795" spans="1:47" ht="28.8" x14ac:dyDescent="0.3">
      <c r="A3795" s="285">
        <v>122964</v>
      </c>
      <c r="B3795" s="286" t="s">
        <v>67</v>
      </c>
      <c r="C3795" t="s">
        <v>226</v>
      </c>
      <c r="D3795" t="s">
        <v>226</v>
      </c>
      <c r="E3795" t="s">
        <v>226</v>
      </c>
      <c r="F3795" t="s">
        <v>226</v>
      </c>
      <c r="G3795" t="s">
        <v>224</v>
      </c>
      <c r="H3795" t="s">
        <v>226</v>
      </c>
      <c r="I3795" t="s">
        <v>226</v>
      </c>
      <c r="J3795" t="s">
        <v>226</v>
      </c>
      <c r="K3795" t="s">
        <v>225</v>
      </c>
      <c r="L3795" t="s">
        <v>226</v>
      </c>
      <c r="M3795" t="s">
        <v>226</v>
      </c>
      <c r="N3795" t="s">
        <v>226</v>
      </c>
      <c r="O3795" t="s">
        <v>226</v>
      </c>
      <c r="P3795" t="s">
        <v>226</v>
      </c>
      <c r="Q3795" t="s">
        <v>226</v>
      </c>
      <c r="R3795" t="s">
        <v>226</v>
      </c>
      <c r="S3795" t="s">
        <v>226</v>
      </c>
      <c r="T3795" t="s">
        <v>226</v>
      </c>
      <c r="U3795" t="s">
        <v>225</v>
      </c>
      <c r="V3795" t="s">
        <v>226</v>
      </c>
      <c r="W3795" t="s">
        <v>226</v>
      </c>
      <c r="X3795" t="s">
        <v>226</v>
      </c>
      <c r="Y3795" t="s">
        <v>226</v>
      </c>
      <c r="Z3795" t="s">
        <v>226</v>
      </c>
      <c r="AA3795" t="s">
        <v>226</v>
      </c>
      <c r="AB3795" t="s">
        <v>226</v>
      </c>
      <c r="AC3795" t="s">
        <v>226</v>
      </c>
      <c r="AD3795" t="s">
        <v>226</v>
      </c>
      <c r="AE3795" t="s">
        <v>226</v>
      </c>
      <c r="AF3795" t="s">
        <v>226</v>
      </c>
      <c r="AG3795" t="s">
        <v>225</v>
      </c>
      <c r="AH3795" t="s">
        <v>225</v>
      </c>
      <c r="AI3795" t="s">
        <v>225</v>
      </c>
      <c r="AJ3795" t="s">
        <v>225</v>
      </c>
      <c r="AK3795" t="s">
        <v>225</v>
      </c>
      <c r="AL3795" t="s">
        <v>394</v>
      </c>
      <c r="AM3795" t="s">
        <v>394</v>
      </c>
      <c r="AN3795" t="s">
        <v>394</v>
      </c>
      <c r="AO3795" t="s">
        <v>394</v>
      </c>
      <c r="AP3795" t="s">
        <v>394</v>
      </c>
      <c r="AQ3795" s="286" t="s">
        <v>394</v>
      </c>
      <c r="AR3795" s="305"/>
      <c r="AS3795" s="235"/>
      <c r="AU3795"/>
    </row>
    <row r="3796" spans="1:47" x14ac:dyDescent="0.3">
      <c r="A3796" s="285">
        <v>122965</v>
      </c>
      <c r="B3796" s="286" t="s">
        <v>539</v>
      </c>
      <c r="C3796" t="s">
        <v>995</v>
      </c>
      <c r="D3796" t="s">
        <v>995</v>
      </c>
      <c r="E3796" t="s">
        <v>995</v>
      </c>
      <c r="F3796" t="s">
        <v>995</v>
      </c>
      <c r="G3796" t="s">
        <v>995</v>
      </c>
      <c r="H3796" t="s">
        <v>995</v>
      </c>
      <c r="I3796" t="s">
        <v>995</v>
      </c>
      <c r="J3796" t="s">
        <v>995</v>
      </c>
      <c r="K3796" t="s">
        <v>995</v>
      </c>
      <c r="L3796" t="s">
        <v>995</v>
      </c>
      <c r="M3796" t="s">
        <v>995</v>
      </c>
      <c r="N3796" t="s">
        <v>995</v>
      </c>
      <c r="O3796" t="s">
        <v>995</v>
      </c>
      <c r="P3796" t="s">
        <v>995</v>
      </c>
      <c r="Q3796" t="s">
        <v>995</v>
      </c>
      <c r="R3796" t="s">
        <v>995</v>
      </c>
      <c r="S3796" t="s">
        <v>995</v>
      </c>
      <c r="T3796" t="s">
        <v>995</v>
      </c>
      <c r="U3796" t="s">
        <v>995</v>
      </c>
      <c r="V3796" t="s">
        <v>995</v>
      </c>
      <c r="W3796" t="s">
        <v>995</v>
      </c>
      <c r="X3796" t="s">
        <v>995</v>
      </c>
      <c r="Y3796" t="s">
        <v>995</v>
      </c>
      <c r="Z3796" t="s">
        <v>995</v>
      </c>
      <c r="AA3796" t="s">
        <v>995</v>
      </c>
      <c r="AB3796" t="s">
        <v>995</v>
      </c>
      <c r="AC3796" t="s">
        <v>995</v>
      </c>
      <c r="AD3796" t="s">
        <v>995</v>
      </c>
      <c r="AE3796" t="s">
        <v>995</v>
      </c>
      <c r="AF3796" t="s">
        <v>995</v>
      </c>
      <c r="AG3796" t="s">
        <v>995</v>
      </c>
      <c r="AH3796" t="s">
        <v>995</v>
      </c>
      <c r="AI3796" t="s">
        <v>995</v>
      </c>
      <c r="AJ3796" t="s">
        <v>995</v>
      </c>
      <c r="AK3796" t="s">
        <v>995</v>
      </c>
      <c r="AL3796" t="s">
        <v>995</v>
      </c>
      <c r="AM3796" t="s">
        <v>995</v>
      </c>
      <c r="AN3796" t="s">
        <v>995</v>
      </c>
      <c r="AO3796" t="s">
        <v>995</v>
      </c>
      <c r="AP3796" t="s">
        <v>995</v>
      </c>
      <c r="AQ3796" s="286" t="s">
        <v>855</v>
      </c>
    </row>
    <row r="3797" spans="1:47" x14ac:dyDescent="0.3">
      <c r="A3797" s="285">
        <v>122966</v>
      </c>
      <c r="B3797" s="286" t="s">
        <v>540</v>
      </c>
      <c r="AQ3797" s="286" t="s">
        <v>394</v>
      </c>
    </row>
    <row r="3798" spans="1:47" x14ac:dyDescent="0.3">
      <c r="A3798" s="285">
        <v>122967</v>
      </c>
      <c r="B3798" s="286" t="s">
        <v>539</v>
      </c>
      <c r="C3798" t="s">
        <v>995</v>
      </c>
      <c r="D3798" t="s">
        <v>995</v>
      </c>
      <c r="E3798" t="s">
        <v>995</v>
      </c>
      <c r="F3798" t="s">
        <v>995</v>
      </c>
      <c r="G3798" t="s">
        <v>995</v>
      </c>
      <c r="H3798" t="s">
        <v>995</v>
      </c>
      <c r="I3798" t="s">
        <v>995</v>
      </c>
      <c r="J3798" t="s">
        <v>995</v>
      </c>
      <c r="K3798" t="s">
        <v>995</v>
      </c>
      <c r="L3798" t="s">
        <v>995</v>
      </c>
      <c r="M3798" t="s">
        <v>995</v>
      </c>
      <c r="N3798" t="s">
        <v>995</v>
      </c>
      <c r="O3798" t="s">
        <v>995</v>
      </c>
      <c r="P3798" t="s">
        <v>995</v>
      </c>
      <c r="Q3798" t="s">
        <v>995</v>
      </c>
      <c r="R3798" t="s">
        <v>995</v>
      </c>
      <c r="S3798" t="s">
        <v>995</v>
      </c>
      <c r="T3798" t="s">
        <v>995</v>
      </c>
      <c r="U3798" t="s">
        <v>995</v>
      </c>
      <c r="V3798" t="s">
        <v>995</v>
      </c>
      <c r="W3798" t="s">
        <v>995</v>
      </c>
      <c r="X3798" t="s">
        <v>995</v>
      </c>
      <c r="Y3798" t="s">
        <v>995</v>
      </c>
      <c r="Z3798" t="s">
        <v>995</v>
      </c>
      <c r="AA3798" t="s">
        <v>995</v>
      </c>
      <c r="AB3798" t="s">
        <v>995</v>
      </c>
      <c r="AC3798" t="s">
        <v>995</v>
      </c>
      <c r="AD3798" t="s">
        <v>995</v>
      </c>
      <c r="AE3798" t="s">
        <v>995</v>
      </c>
      <c r="AF3798" t="s">
        <v>995</v>
      </c>
      <c r="AG3798" t="s">
        <v>995</v>
      </c>
      <c r="AH3798" t="s">
        <v>995</v>
      </c>
      <c r="AI3798" t="s">
        <v>995</v>
      </c>
      <c r="AJ3798" t="s">
        <v>995</v>
      </c>
      <c r="AK3798" t="s">
        <v>995</v>
      </c>
      <c r="AL3798" t="s">
        <v>995</v>
      </c>
      <c r="AM3798" t="s">
        <v>995</v>
      </c>
      <c r="AN3798" t="s">
        <v>995</v>
      </c>
      <c r="AO3798" t="s">
        <v>995</v>
      </c>
      <c r="AP3798" t="s">
        <v>995</v>
      </c>
      <c r="AQ3798" s="286" t="s">
        <v>855</v>
      </c>
    </row>
    <row r="3799" spans="1:47" ht="28.8" x14ac:dyDescent="0.3">
      <c r="A3799" s="285">
        <v>122969</v>
      </c>
      <c r="B3799" s="286" t="s">
        <v>67</v>
      </c>
      <c r="C3799" t="s">
        <v>226</v>
      </c>
      <c r="D3799" t="s">
        <v>224</v>
      </c>
      <c r="E3799" t="s">
        <v>224</v>
      </c>
      <c r="F3799" t="s">
        <v>226</v>
      </c>
      <c r="G3799" t="s">
        <v>224</v>
      </c>
      <c r="H3799" t="s">
        <v>226</v>
      </c>
      <c r="I3799" t="s">
        <v>224</v>
      </c>
      <c r="J3799" t="s">
        <v>224</v>
      </c>
      <c r="K3799" t="s">
        <v>224</v>
      </c>
      <c r="L3799" t="s">
        <v>224</v>
      </c>
      <c r="M3799" t="s">
        <v>226</v>
      </c>
      <c r="N3799" t="s">
        <v>224</v>
      </c>
      <c r="O3799" t="s">
        <v>226</v>
      </c>
      <c r="P3799" t="s">
        <v>224</v>
      </c>
      <c r="Q3799" t="s">
        <v>226</v>
      </c>
      <c r="R3799" t="s">
        <v>226</v>
      </c>
      <c r="S3799" t="s">
        <v>226</v>
      </c>
      <c r="T3799" t="s">
        <v>224</v>
      </c>
      <c r="U3799" t="s">
        <v>226</v>
      </c>
      <c r="V3799" t="s">
        <v>224</v>
      </c>
      <c r="W3799" t="s">
        <v>225</v>
      </c>
      <c r="X3799" t="s">
        <v>226</v>
      </c>
      <c r="Y3799" t="s">
        <v>226</v>
      </c>
      <c r="Z3799" t="s">
        <v>225</v>
      </c>
      <c r="AA3799" t="s">
        <v>226</v>
      </c>
      <c r="AB3799" t="s">
        <v>226</v>
      </c>
      <c r="AC3799" t="s">
        <v>226</v>
      </c>
      <c r="AD3799" t="s">
        <v>226</v>
      </c>
      <c r="AE3799" t="s">
        <v>226</v>
      </c>
      <c r="AF3799" t="s">
        <v>226</v>
      </c>
      <c r="AG3799" t="s">
        <v>225</v>
      </c>
      <c r="AH3799" t="s">
        <v>225</v>
      </c>
      <c r="AI3799" t="s">
        <v>225</v>
      </c>
      <c r="AJ3799" t="s">
        <v>225</v>
      </c>
      <c r="AK3799" t="s">
        <v>225</v>
      </c>
      <c r="AL3799" t="s">
        <v>394</v>
      </c>
      <c r="AM3799" t="s">
        <v>394</v>
      </c>
      <c r="AN3799" t="s">
        <v>394</v>
      </c>
      <c r="AO3799" t="s">
        <v>394</v>
      </c>
      <c r="AP3799" t="s">
        <v>394</v>
      </c>
      <c r="AQ3799" s="286" t="s">
        <v>394</v>
      </c>
      <c r="AR3799" s="305"/>
      <c r="AS3799" s="235"/>
      <c r="AU3799"/>
    </row>
    <row r="3800" spans="1:47" ht="21.6" x14ac:dyDescent="0.3">
      <c r="A3800" s="285">
        <v>122971</v>
      </c>
      <c r="B3800" s="286" t="s">
        <v>540</v>
      </c>
      <c r="C3800" t="s">
        <v>226</v>
      </c>
      <c r="D3800" t="s">
        <v>224</v>
      </c>
      <c r="E3800" t="s">
        <v>224</v>
      </c>
      <c r="F3800" t="s">
        <v>224</v>
      </c>
      <c r="G3800" t="s">
        <v>224</v>
      </c>
      <c r="H3800" t="s">
        <v>226</v>
      </c>
      <c r="I3800" t="s">
        <v>224</v>
      </c>
      <c r="J3800" t="s">
        <v>224</v>
      </c>
      <c r="K3800" t="s">
        <v>224</v>
      </c>
      <c r="L3800" t="s">
        <v>226</v>
      </c>
      <c r="M3800" t="s">
        <v>226</v>
      </c>
      <c r="N3800" t="s">
        <v>226</v>
      </c>
      <c r="O3800" t="s">
        <v>226</v>
      </c>
      <c r="P3800" t="s">
        <v>226</v>
      </c>
      <c r="Q3800" t="s">
        <v>224</v>
      </c>
      <c r="R3800" t="s">
        <v>224</v>
      </c>
      <c r="S3800" t="s">
        <v>224</v>
      </c>
      <c r="T3800" t="s">
        <v>225</v>
      </c>
      <c r="U3800" t="s">
        <v>224</v>
      </c>
      <c r="V3800" t="s">
        <v>224</v>
      </c>
      <c r="W3800" t="s">
        <v>394</v>
      </c>
      <c r="X3800" t="s">
        <v>394</v>
      </c>
      <c r="Y3800" t="s">
        <v>394</v>
      </c>
      <c r="Z3800" t="s">
        <v>394</v>
      </c>
      <c r="AA3800" t="s">
        <v>394</v>
      </c>
      <c r="AB3800" t="s">
        <v>394</v>
      </c>
      <c r="AC3800" t="s">
        <v>394</v>
      </c>
      <c r="AD3800" t="s">
        <v>394</v>
      </c>
      <c r="AE3800" t="s">
        <v>394</v>
      </c>
      <c r="AF3800" t="s">
        <v>394</v>
      </c>
      <c r="AG3800" t="s">
        <v>394</v>
      </c>
      <c r="AH3800" t="s">
        <v>394</v>
      </c>
      <c r="AI3800" t="s">
        <v>394</v>
      </c>
      <c r="AJ3800" t="s">
        <v>394</v>
      </c>
      <c r="AK3800" t="s">
        <v>394</v>
      </c>
      <c r="AL3800" t="s">
        <v>394</v>
      </c>
      <c r="AM3800" t="s">
        <v>394</v>
      </c>
      <c r="AN3800" t="s">
        <v>394</v>
      </c>
      <c r="AO3800" t="s">
        <v>394</v>
      </c>
      <c r="AP3800" t="s">
        <v>394</v>
      </c>
      <c r="AQ3800" s="286" t="s">
        <v>394</v>
      </c>
      <c r="AR3800" s="305"/>
      <c r="AS3800" s="235"/>
      <c r="AU3800"/>
    </row>
    <row r="3801" spans="1:47" x14ac:dyDescent="0.3">
      <c r="A3801" s="285">
        <v>122972</v>
      </c>
      <c r="B3801" s="286" t="s">
        <v>539</v>
      </c>
      <c r="C3801" t="s">
        <v>995</v>
      </c>
      <c r="D3801" t="s">
        <v>995</v>
      </c>
      <c r="E3801" t="s">
        <v>995</v>
      </c>
      <c r="F3801" t="s">
        <v>995</v>
      </c>
      <c r="G3801" t="s">
        <v>995</v>
      </c>
      <c r="H3801" t="s">
        <v>995</v>
      </c>
      <c r="I3801" t="s">
        <v>995</v>
      </c>
      <c r="J3801" t="s">
        <v>995</v>
      </c>
      <c r="K3801" t="s">
        <v>995</v>
      </c>
      <c r="L3801" t="s">
        <v>995</v>
      </c>
      <c r="M3801" t="s">
        <v>995</v>
      </c>
      <c r="N3801" t="s">
        <v>995</v>
      </c>
      <c r="O3801" t="s">
        <v>995</v>
      </c>
      <c r="P3801" t="s">
        <v>995</v>
      </c>
      <c r="Q3801" t="s">
        <v>995</v>
      </c>
      <c r="R3801" t="s">
        <v>995</v>
      </c>
      <c r="S3801" t="s">
        <v>995</v>
      </c>
      <c r="T3801" t="s">
        <v>995</v>
      </c>
      <c r="U3801" t="s">
        <v>995</v>
      </c>
      <c r="V3801" t="s">
        <v>995</v>
      </c>
      <c r="W3801" t="s">
        <v>995</v>
      </c>
      <c r="X3801" t="s">
        <v>995</v>
      </c>
      <c r="Y3801" t="s">
        <v>995</v>
      </c>
      <c r="Z3801" t="s">
        <v>995</v>
      </c>
      <c r="AA3801" t="s">
        <v>995</v>
      </c>
      <c r="AB3801" t="s">
        <v>995</v>
      </c>
      <c r="AC3801" t="s">
        <v>995</v>
      </c>
      <c r="AD3801" t="s">
        <v>995</v>
      </c>
      <c r="AE3801" t="s">
        <v>995</v>
      </c>
      <c r="AF3801" t="s">
        <v>995</v>
      </c>
      <c r="AG3801" t="s">
        <v>995</v>
      </c>
      <c r="AH3801" t="s">
        <v>995</v>
      </c>
      <c r="AI3801" t="s">
        <v>995</v>
      </c>
      <c r="AJ3801" t="s">
        <v>995</v>
      </c>
      <c r="AK3801" t="s">
        <v>995</v>
      </c>
      <c r="AL3801" t="s">
        <v>995</v>
      </c>
      <c r="AM3801" t="s">
        <v>995</v>
      </c>
      <c r="AN3801" t="s">
        <v>995</v>
      </c>
      <c r="AO3801" t="s">
        <v>995</v>
      </c>
      <c r="AP3801" t="s">
        <v>995</v>
      </c>
      <c r="AQ3801" s="286" t="s">
        <v>855</v>
      </c>
    </row>
    <row r="3802" spans="1:47" x14ac:dyDescent="0.3">
      <c r="A3802" s="285">
        <v>122973</v>
      </c>
      <c r="B3802" s="286" t="s">
        <v>539</v>
      </c>
      <c r="C3802" t="s">
        <v>995</v>
      </c>
      <c r="D3802" t="s">
        <v>995</v>
      </c>
      <c r="E3802" t="s">
        <v>995</v>
      </c>
      <c r="F3802" t="s">
        <v>995</v>
      </c>
      <c r="G3802" t="s">
        <v>995</v>
      </c>
      <c r="H3802" t="s">
        <v>995</v>
      </c>
      <c r="I3802" t="s">
        <v>995</v>
      </c>
      <c r="J3802" t="s">
        <v>995</v>
      </c>
      <c r="K3802" t="s">
        <v>995</v>
      </c>
      <c r="L3802" t="s">
        <v>995</v>
      </c>
      <c r="M3802" t="s">
        <v>995</v>
      </c>
      <c r="N3802" t="s">
        <v>995</v>
      </c>
      <c r="O3802" t="s">
        <v>995</v>
      </c>
      <c r="P3802" t="s">
        <v>995</v>
      </c>
      <c r="Q3802" t="s">
        <v>995</v>
      </c>
      <c r="R3802" t="s">
        <v>995</v>
      </c>
      <c r="S3802" t="s">
        <v>995</v>
      </c>
      <c r="T3802" t="s">
        <v>995</v>
      </c>
      <c r="U3802" t="s">
        <v>995</v>
      </c>
      <c r="V3802" t="s">
        <v>995</v>
      </c>
      <c r="W3802" t="s">
        <v>995</v>
      </c>
      <c r="X3802" t="s">
        <v>995</v>
      </c>
      <c r="Y3802" t="s">
        <v>995</v>
      </c>
      <c r="Z3802" t="s">
        <v>995</v>
      </c>
      <c r="AA3802" t="s">
        <v>995</v>
      </c>
      <c r="AB3802" t="s">
        <v>995</v>
      </c>
      <c r="AC3802" t="s">
        <v>995</v>
      </c>
      <c r="AD3802" t="s">
        <v>995</v>
      </c>
      <c r="AE3802" t="s">
        <v>995</v>
      </c>
      <c r="AF3802" t="s">
        <v>995</v>
      </c>
      <c r="AG3802" t="s">
        <v>995</v>
      </c>
      <c r="AH3802" t="s">
        <v>995</v>
      </c>
      <c r="AI3802" t="s">
        <v>995</v>
      </c>
      <c r="AJ3802" t="s">
        <v>995</v>
      </c>
      <c r="AK3802" t="s">
        <v>995</v>
      </c>
      <c r="AL3802" t="s">
        <v>995</v>
      </c>
      <c r="AM3802" t="s">
        <v>995</v>
      </c>
      <c r="AN3802" t="s">
        <v>995</v>
      </c>
      <c r="AO3802" t="s">
        <v>995</v>
      </c>
      <c r="AP3802" t="s">
        <v>995</v>
      </c>
      <c r="AQ3802" s="286" t="s">
        <v>855</v>
      </c>
    </row>
    <row r="3803" spans="1:47" ht="21.6" x14ac:dyDescent="0.3">
      <c r="A3803" s="285">
        <v>122974</v>
      </c>
      <c r="B3803" s="286" t="s">
        <v>540</v>
      </c>
      <c r="C3803" t="s">
        <v>226</v>
      </c>
      <c r="D3803" t="s">
        <v>224</v>
      </c>
      <c r="E3803" t="s">
        <v>224</v>
      </c>
      <c r="F3803" t="s">
        <v>224</v>
      </c>
      <c r="G3803" t="s">
        <v>224</v>
      </c>
      <c r="H3803" t="s">
        <v>226</v>
      </c>
      <c r="I3803" t="s">
        <v>226</v>
      </c>
      <c r="J3803" t="s">
        <v>226</v>
      </c>
      <c r="K3803" t="s">
        <v>225</v>
      </c>
      <c r="L3803" t="s">
        <v>226</v>
      </c>
      <c r="M3803" t="s">
        <v>226</v>
      </c>
      <c r="N3803" t="s">
        <v>226</v>
      </c>
      <c r="O3803" t="s">
        <v>226</v>
      </c>
      <c r="P3803" t="s">
        <v>226</v>
      </c>
      <c r="Q3803" t="s">
        <v>226</v>
      </c>
      <c r="R3803" t="s">
        <v>224</v>
      </c>
      <c r="S3803" t="s">
        <v>226</v>
      </c>
      <c r="T3803" t="s">
        <v>226</v>
      </c>
      <c r="U3803" t="s">
        <v>226</v>
      </c>
      <c r="V3803" t="s">
        <v>226</v>
      </c>
      <c r="W3803" t="s">
        <v>394</v>
      </c>
      <c r="X3803" t="s">
        <v>394</v>
      </c>
      <c r="Y3803" t="s">
        <v>394</v>
      </c>
      <c r="Z3803" t="s">
        <v>394</v>
      </c>
      <c r="AA3803" t="s">
        <v>394</v>
      </c>
      <c r="AB3803" t="s">
        <v>394</v>
      </c>
      <c r="AC3803" t="s">
        <v>394</v>
      </c>
      <c r="AD3803" t="s">
        <v>394</v>
      </c>
      <c r="AE3803" t="s">
        <v>394</v>
      </c>
      <c r="AF3803" t="s">
        <v>394</v>
      </c>
      <c r="AG3803" t="s">
        <v>394</v>
      </c>
      <c r="AH3803" t="s">
        <v>394</v>
      </c>
      <c r="AI3803" t="s">
        <v>394</v>
      </c>
      <c r="AJ3803" t="s">
        <v>394</v>
      </c>
      <c r="AK3803" t="s">
        <v>394</v>
      </c>
      <c r="AL3803" t="s">
        <v>394</v>
      </c>
      <c r="AM3803" t="s">
        <v>394</v>
      </c>
      <c r="AN3803" t="s">
        <v>394</v>
      </c>
      <c r="AO3803" t="s">
        <v>394</v>
      </c>
      <c r="AP3803" t="s">
        <v>394</v>
      </c>
      <c r="AQ3803" s="286" t="s">
        <v>394</v>
      </c>
      <c r="AR3803" s="305"/>
      <c r="AS3803" s="235"/>
      <c r="AU3803"/>
    </row>
    <row r="3804" spans="1:47" x14ac:dyDescent="0.3">
      <c r="A3804" s="285">
        <v>122975</v>
      </c>
      <c r="B3804" s="286" t="s">
        <v>540</v>
      </c>
      <c r="C3804" t="s">
        <v>995</v>
      </c>
      <c r="D3804" t="s">
        <v>995</v>
      </c>
      <c r="E3804" t="s">
        <v>995</v>
      </c>
      <c r="F3804" t="s">
        <v>995</v>
      </c>
      <c r="G3804" t="s">
        <v>995</v>
      </c>
      <c r="H3804" t="s">
        <v>995</v>
      </c>
      <c r="I3804" t="s">
        <v>995</v>
      </c>
      <c r="J3804" t="s">
        <v>995</v>
      </c>
      <c r="K3804" t="s">
        <v>995</v>
      </c>
      <c r="L3804" t="s">
        <v>995</v>
      </c>
      <c r="M3804" t="s">
        <v>995</v>
      </c>
      <c r="N3804" t="s">
        <v>995</v>
      </c>
      <c r="O3804" t="s">
        <v>995</v>
      </c>
      <c r="P3804" t="s">
        <v>995</v>
      </c>
      <c r="Q3804" t="s">
        <v>995</v>
      </c>
      <c r="R3804" t="s">
        <v>995</v>
      </c>
      <c r="S3804" t="s">
        <v>995</v>
      </c>
      <c r="T3804" t="s">
        <v>995</v>
      </c>
      <c r="U3804" t="s">
        <v>995</v>
      </c>
      <c r="V3804" t="s">
        <v>995</v>
      </c>
      <c r="W3804" t="s">
        <v>995</v>
      </c>
      <c r="X3804" t="s">
        <v>995</v>
      </c>
      <c r="Y3804" t="s">
        <v>995</v>
      </c>
      <c r="Z3804" t="s">
        <v>995</v>
      </c>
      <c r="AA3804" t="s">
        <v>995</v>
      </c>
      <c r="AB3804" t="s">
        <v>995</v>
      </c>
      <c r="AC3804" t="s">
        <v>995</v>
      </c>
      <c r="AD3804" t="s">
        <v>995</v>
      </c>
      <c r="AE3804" t="s">
        <v>995</v>
      </c>
      <c r="AF3804" t="s">
        <v>995</v>
      </c>
      <c r="AG3804" t="s">
        <v>995</v>
      </c>
      <c r="AH3804" t="s">
        <v>995</v>
      </c>
      <c r="AI3804" t="s">
        <v>995</v>
      </c>
      <c r="AJ3804" t="s">
        <v>995</v>
      </c>
      <c r="AK3804" t="s">
        <v>995</v>
      </c>
      <c r="AL3804" t="s">
        <v>995</v>
      </c>
      <c r="AM3804" t="s">
        <v>995</v>
      </c>
      <c r="AN3804" t="s">
        <v>995</v>
      </c>
      <c r="AO3804" t="s">
        <v>995</v>
      </c>
      <c r="AP3804" t="s">
        <v>995</v>
      </c>
      <c r="AQ3804" s="286" t="s">
        <v>855</v>
      </c>
    </row>
    <row r="3805" spans="1:47" ht="28.8" x14ac:dyDescent="0.3">
      <c r="A3805" s="285">
        <v>122976</v>
      </c>
      <c r="B3805" s="286" t="s">
        <v>541</v>
      </c>
      <c r="C3805" t="s">
        <v>226</v>
      </c>
      <c r="D3805" t="s">
        <v>226</v>
      </c>
      <c r="E3805" t="s">
        <v>224</v>
      </c>
      <c r="F3805" t="s">
        <v>226</v>
      </c>
      <c r="G3805" t="s">
        <v>226</v>
      </c>
      <c r="H3805" t="s">
        <v>226</v>
      </c>
      <c r="I3805" t="s">
        <v>226</v>
      </c>
      <c r="J3805" t="s">
        <v>226</v>
      </c>
      <c r="K3805" t="s">
        <v>226</v>
      </c>
      <c r="L3805" t="s">
        <v>226</v>
      </c>
      <c r="M3805" t="s">
        <v>224</v>
      </c>
      <c r="N3805" t="s">
        <v>226</v>
      </c>
      <c r="O3805" t="s">
        <v>226</v>
      </c>
      <c r="P3805" t="s">
        <v>226</v>
      </c>
      <c r="Q3805" t="s">
        <v>226</v>
      </c>
      <c r="R3805" t="s">
        <v>226</v>
      </c>
      <c r="S3805" t="s">
        <v>226</v>
      </c>
      <c r="T3805" t="s">
        <v>225</v>
      </c>
      <c r="U3805" t="s">
        <v>224</v>
      </c>
      <c r="V3805" t="s">
        <v>226</v>
      </c>
      <c r="W3805" t="s">
        <v>225</v>
      </c>
      <c r="X3805" t="s">
        <v>225</v>
      </c>
      <c r="Y3805" t="s">
        <v>225</v>
      </c>
      <c r="Z3805" t="s">
        <v>225</v>
      </c>
      <c r="AA3805" t="s">
        <v>225</v>
      </c>
      <c r="AM3805" t="s">
        <v>394</v>
      </c>
      <c r="AN3805" t="s">
        <v>394</v>
      </c>
      <c r="AO3805" t="s">
        <v>394</v>
      </c>
      <c r="AP3805" t="s">
        <v>394</v>
      </c>
      <c r="AQ3805" s="289"/>
      <c r="AR3805" s="304"/>
      <c r="AS3805" s="304"/>
      <c r="AU3805"/>
    </row>
    <row r="3806" spans="1:47" x14ac:dyDescent="0.3">
      <c r="A3806" s="285">
        <v>122977</v>
      </c>
      <c r="B3806" s="286" t="s">
        <v>539</v>
      </c>
      <c r="C3806" t="s">
        <v>995</v>
      </c>
      <c r="D3806" t="s">
        <v>995</v>
      </c>
      <c r="E3806" t="s">
        <v>995</v>
      </c>
      <c r="F3806" t="s">
        <v>995</v>
      </c>
      <c r="G3806" t="s">
        <v>995</v>
      </c>
      <c r="H3806" t="s">
        <v>995</v>
      </c>
      <c r="I3806" t="s">
        <v>995</v>
      </c>
      <c r="J3806" t="s">
        <v>995</v>
      </c>
      <c r="K3806" t="s">
        <v>995</v>
      </c>
      <c r="L3806" t="s">
        <v>995</v>
      </c>
      <c r="M3806" t="s">
        <v>995</v>
      </c>
      <c r="N3806" t="s">
        <v>995</v>
      </c>
      <c r="O3806" t="s">
        <v>995</v>
      </c>
      <c r="P3806" t="s">
        <v>995</v>
      </c>
      <c r="Q3806" t="s">
        <v>995</v>
      </c>
      <c r="R3806" t="s">
        <v>995</v>
      </c>
      <c r="S3806" t="s">
        <v>995</v>
      </c>
      <c r="T3806" t="s">
        <v>995</v>
      </c>
      <c r="U3806" t="s">
        <v>995</v>
      </c>
      <c r="V3806" t="s">
        <v>995</v>
      </c>
      <c r="W3806" t="s">
        <v>995</v>
      </c>
      <c r="X3806" t="s">
        <v>995</v>
      </c>
      <c r="Y3806" t="s">
        <v>995</v>
      </c>
      <c r="Z3806" t="s">
        <v>995</v>
      </c>
      <c r="AA3806" t="s">
        <v>995</v>
      </c>
      <c r="AB3806" t="s">
        <v>995</v>
      </c>
      <c r="AC3806" t="s">
        <v>995</v>
      </c>
      <c r="AD3806" t="s">
        <v>995</v>
      </c>
      <c r="AE3806" t="s">
        <v>995</v>
      </c>
      <c r="AF3806" t="s">
        <v>995</v>
      </c>
      <c r="AG3806" t="s">
        <v>995</v>
      </c>
      <c r="AH3806" t="s">
        <v>995</v>
      </c>
      <c r="AI3806" t="s">
        <v>995</v>
      </c>
      <c r="AJ3806" t="s">
        <v>995</v>
      </c>
      <c r="AK3806" t="s">
        <v>995</v>
      </c>
      <c r="AL3806" t="s">
        <v>995</v>
      </c>
      <c r="AM3806" t="s">
        <v>995</v>
      </c>
      <c r="AN3806" t="s">
        <v>995</v>
      </c>
      <c r="AO3806" t="s">
        <v>995</v>
      </c>
      <c r="AP3806" t="s">
        <v>995</v>
      </c>
      <c r="AQ3806" s="286" t="s">
        <v>855</v>
      </c>
    </row>
    <row r="3807" spans="1:47" x14ac:dyDescent="0.3">
      <c r="A3807" s="285">
        <v>122978</v>
      </c>
      <c r="B3807" s="286" t="s">
        <v>539</v>
      </c>
      <c r="C3807" t="s">
        <v>995</v>
      </c>
      <c r="D3807" t="s">
        <v>995</v>
      </c>
      <c r="E3807" t="s">
        <v>995</v>
      </c>
      <c r="F3807" t="s">
        <v>995</v>
      </c>
      <c r="G3807" t="s">
        <v>995</v>
      </c>
      <c r="H3807" t="s">
        <v>995</v>
      </c>
      <c r="I3807" t="s">
        <v>995</v>
      </c>
      <c r="J3807" t="s">
        <v>995</v>
      </c>
      <c r="K3807" t="s">
        <v>995</v>
      </c>
      <c r="L3807" t="s">
        <v>995</v>
      </c>
      <c r="M3807" t="s">
        <v>995</v>
      </c>
      <c r="N3807" t="s">
        <v>995</v>
      </c>
      <c r="O3807" t="s">
        <v>995</v>
      </c>
      <c r="P3807" t="s">
        <v>995</v>
      </c>
      <c r="Q3807" t="s">
        <v>995</v>
      </c>
      <c r="R3807" t="s">
        <v>995</v>
      </c>
      <c r="S3807" t="s">
        <v>995</v>
      </c>
      <c r="T3807" t="s">
        <v>995</v>
      </c>
      <c r="U3807" t="s">
        <v>995</v>
      </c>
      <c r="V3807" t="s">
        <v>995</v>
      </c>
      <c r="W3807" t="s">
        <v>995</v>
      </c>
      <c r="X3807" t="s">
        <v>995</v>
      </c>
      <c r="Y3807" t="s">
        <v>995</v>
      </c>
      <c r="Z3807" t="s">
        <v>995</v>
      </c>
      <c r="AA3807" t="s">
        <v>995</v>
      </c>
      <c r="AB3807" t="s">
        <v>995</v>
      </c>
      <c r="AC3807" t="s">
        <v>995</v>
      </c>
      <c r="AD3807" t="s">
        <v>995</v>
      </c>
      <c r="AE3807" t="s">
        <v>995</v>
      </c>
      <c r="AF3807" t="s">
        <v>995</v>
      </c>
      <c r="AG3807" t="s">
        <v>995</v>
      </c>
      <c r="AH3807" t="s">
        <v>995</v>
      </c>
      <c r="AI3807" t="s">
        <v>995</v>
      </c>
      <c r="AJ3807" t="s">
        <v>995</v>
      </c>
      <c r="AK3807" t="s">
        <v>995</v>
      </c>
      <c r="AL3807" t="s">
        <v>995</v>
      </c>
      <c r="AM3807" t="s">
        <v>995</v>
      </c>
      <c r="AN3807" t="s">
        <v>995</v>
      </c>
      <c r="AO3807" t="s">
        <v>995</v>
      </c>
      <c r="AP3807" t="s">
        <v>995</v>
      </c>
      <c r="AQ3807" s="286" t="s">
        <v>855</v>
      </c>
    </row>
    <row r="3808" spans="1:47" ht="21.6" x14ac:dyDescent="0.3">
      <c r="A3808" s="285">
        <v>122980</v>
      </c>
      <c r="B3808" s="286" t="s">
        <v>61</v>
      </c>
      <c r="C3808" t="s">
        <v>226</v>
      </c>
      <c r="D3808" t="s">
        <v>226</v>
      </c>
      <c r="E3808" t="s">
        <v>226</v>
      </c>
      <c r="F3808" t="s">
        <v>226</v>
      </c>
      <c r="G3808" t="s">
        <v>226</v>
      </c>
      <c r="H3808" t="s">
        <v>226</v>
      </c>
      <c r="I3808" t="s">
        <v>226</v>
      </c>
      <c r="J3808" t="s">
        <v>226</v>
      </c>
      <c r="K3808" t="s">
        <v>226</v>
      </c>
      <c r="L3808" t="s">
        <v>224</v>
      </c>
      <c r="M3808" t="s">
        <v>226</v>
      </c>
      <c r="N3808" t="s">
        <v>226</v>
      </c>
      <c r="O3808" t="s">
        <v>226</v>
      </c>
      <c r="P3808" t="s">
        <v>226</v>
      </c>
      <c r="Q3808" t="s">
        <v>226</v>
      </c>
      <c r="R3808" t="s">
        <v>225</v>
      </c>
      <c r="S3808" t="s">
        <v>226</v>
      </c>
      <c r="T3808" t="s">
        <v>226</v>
      </c>
      <c r="U3808" t="s">
        <v>226</v>
      </c>
      <c r="V3808" t="s">
        <v>226</v>
      </c>
      <c r="W3808" t="s">
        <v>226</v>
      </c>
      <c r="X3808" t="s">
        <v>226</v>
      </c>
      <c r="Y3808" t="s">
        <v>226</v>
      </c>
      <c r="Z3808" t="s">
        <v>226</v>
      </c>
      <c r="AA3808" t="s">
        <v>224</v>
      </c>
      <c r="AB3808" t="s">
        <v>226</v>
      </c>
      <c r="AC3808" t="s">
        <v>226</v>
      </c>
      <c r="AD3808" t="s">
        <v>226</v>
      </c>
      <c r="AE3808" t="s">
        <v>224</v>
      </c>
      <c r="AF3808" t="s">
        <v>226</v>
      </c>
      <c r="AG3808" t="s">
        <v>226</v>
      </c>
      <c r="AH3808" t="s">
        <v>226</v>
      </c>
      <c r="AI3808" t="s">
        <v>226</v>
      </c>
      <c r="AJ3808" t="s">
        <v>226</v>
      </c>
      <c r="AK3808" t="s">
        <v>226</v>
      </c>
      <c r="AL3808" t="s">
        <v>225</v>
      </c>
      <c r="AM3808" t="s">
        <v>225</v>
      </c>
      <c r="AN3808" t="s">
        <v>225</v>
      </c>
      <c r="AO3808" t="s">
        <v>225</v>
      </c>
      <c r="AP3808" t="s">
        <v>225</v>
      </c>
      <c r="AQ3808" s="286" t="s">
        <v>394</v>
      </c>
      <c r="AR3808" s="305"/>
      <c r="AS3808" s="235"/>
      <c r="AU3808"/>
    </row>
    <row r="3809" spans="1:47" x14ac:dyDescent="0.3">
      <c r="A3809" s="285">
        <v>122981</v>
      </c>
      <c r="B3809" s="286" t="s">
        <v>538</v>
      </c>
      <c r="AQ3809" s="286" t="s">
        <v>394</v>
      </c>
    </row>
    <row r="3810" spans="1:47" x14ac:dyDescent="0.3">
      <c r="A3810" s="285">
        <v>122982</v>
      </c>
      <c r="B3810" s="286" t="s">
        <v>538</v>
      </c>
      <c r="AQ3810" s="286" t="s">
        <v>394</v>
      </c>
    </row>
    <row r="3811" spans="1:47" x14ac:dyDescent="0.3">
      <c r="A3811" s="285">
        <v>122983</v>
      </c>
      <c r="B3811" s="286" t="s">
        <v>539</v>
      </c>
      <c r="C3811" t="s">
        <v>995</v>
      </c>
      <c r="D3811" t="s">
        <v>995</v>
      </c>
      <c r="E3811" t="s">
        <v>995</v>
      </c>
      <c r="F3811" t="s">
        <v>995</v>
      </c>
      <c r="G3811" t="s">
        <v>995</v>
      </c>
      <c r="H3811" t="s">
        <v>995</v>
      </c>
      <c r="I3811" t="s">
        <v>995</v>
      </c>
      <c r="J3811" t="s">
        <v>995</v>
      </c>
      <c r="K3811" t="s">
        <v>995</v>
      </c>
      <c r="L3811" t="s">
        <v>995</v>
      </c>
      <c r="M3811" t="s">
        <v>995</v>
      </c>
      <c r="N3811" t="s">
        <v>995</v>
      </c>
      <c r="O3811" t="s">
        <v>995</v>
      </c>
      <c r="P3811" t="s">
        <v>995</v>
      </c>
      <c r="Q3811" t="s">
        <v>995</v>
      </c>
      <c r="R3811" t="s">
        <v>995</v>
      </c>
      <c r="S3811" t="s">
        <v>995</v>
      </c>
      <c r="T3811" t="s">
        <v>995</v>
      </c>
      <c r="U3811" t="s">
        <v>995</v>
      </c>
      <c r="V3811" t="s">
        <v>995</v>
      </c>
      <c r="W3811" t="s">
        <v>995</v>
      </c>
      <c r="X3811" t="s">
        <v>995</v>
      </c>
      <c r="Y3811" t="s">
        <v>995</v>
      </c>
      <c r="Z3811" t="s">
        <v>995</v>
      </c>
      <c r="AA3811" t="s">
        <v>995</v>
      </c>
      <c r="AB3811" t="s">
        <v>995</v>
      </c>
      <c r="AC3811" t="s">
        <v>995</v>
      </c>
      <c r="AD3811" t="s">
        <v>995</v>
      </c>
      <c r="AE3811" t="s">
        <v>995</v>
      </c>
      <c r="AF3811" t="s">
        <v>995</v>
      </c>
      <c r="AG3811" t="s">
        <v>995</v>
      </c>
      <c r="AH3811" t="s">
        <v>995</v>
      </c>
      <c r="AI3811" t="s">
        <v>995</v>
      </c>
      <c r="AJ3811" t="s">
        <v>995</v>
      </c>
      <c r="AK3811" t="s">
        <v>995</v>
      </c>
      <c r="AL3811" t="s">
        <v>995</v>
      </c>
      <c r="AM3811" t="s">
        <v>995</v>
      </c>
      <c r="AN3811" t="s">
        <v>995</v>
      </c>
      <c r="AO3811" t="s">
        <v>995</v>
      </c>
      <c r="AP3811" t="s">
        <v>995</v>
      </c>
      <c r="AQ3811" s="286" t="s">
        <v>855</v>
      </c>
    </row>
    <row r="3812" spans="1:47" ht="21.6" x14ac:dyDescent="0.3">
      <c r="A3812" s="285">
        <v>122984</v>
      </c>
      <c r="B3812" s="286" t="s">
        <v>538</v>
      </c>
      <c r="C3812" t="s">
        <v>226</v>
      </c>
      <c r="D3812" t="s">
        <v>226</v>
      </c>
      <c r="E3812" t="s">
        <v>226</v>
      </c>
      <c r="F3812" t="s">
        <v>226</v>
      </c>
      <c r="G3812" t="s">
        <v>224</v>
      </c>
      <c r="H3812" t="s">
        <v>226</v>
      </c>
      <c r="I3812" t="s">
        <v>226</v>
      </c>
      <c r="J3812" t="s">
        <v>224</v>
      </c>
      <c r="K3812" t="s">
        <v>226</v>
      </c>
      <c r="L3812" t="s">
        <v>226</v>
      </c>
      <c r="M3812" t="s">
        <v>226</v>
      </c>
      <c r="N3812" t="s">
        <v>224</v>
      </c>
      <c r="O3812" t="s">
        <v>224</v>
      </c>
      <c r="P3812" t="s">
        <v>226</v>
      </c>
      <c r="Q3812" t="s">
        <v>226</v>
      </c>
      <c r="R3812" t="s">
        <v>224</v>
      </c>
      <c r="S3812" t="s">
        <v>226</v>
      </c>
      <c r="T3812" t="s">
        <v>226</v>
      </c>
      <c r="U3812" t="s">
        <v>224</v>
      </c>
      <c r="V3812" t="s">
        <v>224</v>
      </c>
      <c r="W3812" t="s">
        <v>225</v>
      </c>
      <c r="X3812" t="s">
        <v>225</v>
      </c>
      <c r="Y3812" t="s">
        <v>226</v>
      </c>
      <c r="Z3812" t="s">
        <v>226</v>
      </c>
      <c r="AA3812" t="s">
        <v>226</v>
      </c>
      <c r="AB3812" t="s">
        <v>394</v>
      </c>
      <c r="AC3812" t="s">
        <v>394</v>
      </c>
      <c r="AD3812" t="s">
        <v>394</v>
      </c>
      <c r="AE3812" t="s">
        <v>394</v>
      </c>
      <c r="AF3812" t="s">
        <v>394</v>
      </c>
      <c r="AG3812" t="s">
        <v>394</v>
      </c>
      <c r="AH3812" t="s">
        <v>394</v>
      </c>
      <c r="AI3812" t="s">
        <v>394</v>
      </c>
      <c r="AJ3812" t="s">
        <v>394</v>
      </c>
      <c r="AK3812" t="s">
        <v>394</v>
      </c>
      <c r="AL3812" t="s">
        <v>394</v>
      </c>
      <c r="AM3812" t="s">
        <v>394</v>
      </c>
      <c r="AN3812" t="s">
        <v>394</v>
      </c>
      <c r="AO3812" t="s">
        <v>394</v>
      </c>
      <c r="AP3812" t="s">
        <v>394</v>
      </c>
      <c r="AQ3812" s="286" t="s">
        <v>394</v>
      </c>
      <c r="AR3812" s="305"/>
      <c r="AS3812" s="235"/>
      <c r="AU3812"/>
    </row>
    <row r="3813" spans="1:47" x14ac:dyDescent="0.3">
      <c r="A3813" s="285">
        <v>122985</v>
      </c>
      <c r="B3813" s="286" t="s">
        <v>540</v>
      </c>
      <c r="AQ3813" s="286" t="s">
        <v>394</v>
      </c>
    </row>
    <row r="3814" spans="1:47" ht="28.8" x14ac:dyDescent="0.3">
      <c r="A3814" s="285">
        <v>122986</v>
      </c>
      <c r="B3814" s="286" t="s">
        <v>67</v>
      </c>
      <c r="C3814" t="s">
        <v>226</v>
      </c>
      <c r="D3814" t="s">
        <v>226</v>
      </c>
      <c r="E3814" t="s">
        <v>226</v>
      </c>
      <c r="F3814" t="s">
        <v>226</v>
      </c>
      <c r="G3814" t="s">
        <v>226</v>
      </c>
      <c r="H3814" t="s">
        <v>226</v>
      </c>
      <c r="I3814" t="s">
        <v>226</v>
      </c>
      <c r="J3814" t="s">
        <v>226</v>
      </c>
      <c r="K3814" t="s">
        <v>224</v>
      </c>
      <c r="L3814" t="s">
        <v>224</v>
      </c>
      <c r="M3814" t="s">
        <v>226</v>
      </c>
      <c r="N3814" t="s">
        <v>226</v>
      </c>
      <c r="O3814" t="s">
        <v>226</v>
      </c>
      <c r="P3814" t="s">
        <v>226</v>
      </c>
      <c r="Q3814" t="s">
        <v>224</v>
      </c>
      <c r="R3814" t="s">
        <v>226</v>
      </c>
      <c r="S3814" t="s">
        <v>7215</v>
      </c>
      <c r="T3814" t="s">
        <v>225</v>
      </c>
      <c r="U3814" t="s">
        <v>225</v>
      </c>
      <c r="V3814" t="s">
        <v>226</v>
      </c>
      <c r="W3814" t="s">
        <v>226</v>
      </c>
      <c r="X3814" t="s">
        <v>226</v>
      </c>
      <c r="Y3814" t="s">
        <v>224</v>
      </c>
      <c r="Z3814" t="s">
        <v>224</v>
      </c>
      <c r="AA3814" t="s">
        <v>226</v>
      </c>
      <c r="AB3814" t="s">
        <v>226</v>
      </c>
      <c r="AC3814" t="s">
        <v>226</v>
      </c>
      <c r="AD3814" t="s">
        <v>224</v>
      </c>
      <c r="AE3814" t="s">
        <v>226</v>
      </c>
      <c r="AF3814" t="s">
        <v>226</v>
      </c>
      <c r="AG3814" t="s">
        <v>225</v>
      </c>
      <c r="AH3814" t="s">
        <v>225</v>
      </c>
      <c r="AI3814" t="s">
        <v>225</v>
      </c>
      <c r="AJ3814" t="s">
        <v>225</v>
      </c>
      <c r="AK3814" t="s">
        <v>225</v>
      </c>
      <c r="AL3814" t="s">
        <v>394</v>
      </c>
      <c r="AM3814" t="s">
        <v>394</v>
      </c>
      <c r="AN3814" t="s">
        <v>394</v>
      </c>
      <c r="AO3814" t="s">
        <v>394</v>
      </c>
      <c r="AP3814" t="s">
        <v>394</v>
      </c>
      <c r="AQ3814" s="286" t="s">
        <v>394</v>
      </c>
      <c r="AR3814" s="305"/>
      <c r="AS3814" s="235"/>
      <c r="AU3814"/>
    </row>
    <row r="3815" spans="1:47" x14ac:dyDescent="0.3">
      <c r="A3815" s="285">
        <v>122987</v>
      </c>
      <c r="B3815" s="286" t="s">
        <v>539</v>
      </c>
      <c r="C3815" t="s">
        <v>995</v>
      </c>
      <c r="D3815" t="s">
        <v>995</v>
      </c>
      <c r="E3815" t="s">
        <v>995</v>
      </c>
      <c r="F3815" t="s">
        <v>995</v>
      </c>
      <c r="G3815" t="s">
        <v>995</v>
      </c>
      <c r="H3815" t="s">
        <v>995</v>
      </c>
      <c r="I3815" t="s">
        <v>995</v>
      </c>
      <c r="J3815" t="s">
        <v>995</v>
      </c>
      <c r="K3815" t="s">
        <v>995</v>
      </c>
      <c r="L3815" t="s">
        <v>995</v>
      </c>
      <c r="M3815" t="s">
        <v>995</v>
      </c>
      <c r="N3815" t="s">
        <v>995</v>
      </c>
      <c r="O3815" t="s">
        <v>995</v>
      </c>
      <c r="P3815" t="s">
        <v>995</v>
      </c>
      <c r="Q3815" t="s">
        <v>995</v>
      </c>
      <c r="R3815" t="s">
        <v>995</v>
      </c>
      <c r="S3815" t="s">
        <v>995</v>
      </c>
      <c r="T3815" t="s">
        <v>995</v>
      </c>
      <c r="U3815" t="s">
        <v>995</v>
      </c>
      <c r="V3815" t="s">
        <v>995</v>
      </c>
      <c r="W3815" t="s">
        <v>995</v>
      </c>
      <c r="X3815" t="s">
        <v>995</v>
      </c>
      <c r="Y3815" t="s">
        <v>995</v>
      </c>
      <c r="Z3815" t="s">
        <v>995</v>
      </c>
      <c r="AA3815" t="s">
        <v>995</v>
      </c>
      <c r="AB3815" t="s">
        <v>995</v>
      </c>
      <c r="AC3815" t="s">
        <v>995</v>
      </c>
      <c r="AD3815" t="s">
        <v>995</v>
      </c>
      <c r="AE3815" t="s">
        <v>995</v>
      </c>
      <c r="AF3815" t="s">
        <v>995</v>
      </c>
      <c r="AG3815" t="s">
        <v>995</v>
      </c>
      <c r="AH3815" t="s">
        <v>995</v>
      </c>
      <c r="AI3815" t="s">
        <v>995</v>
      </c>
      <c r="AJ3815" t="s">
        <v>995</v>
      </c>
      <c r="AK3815" t="s">
        <v>995</v>
      </c>
      <c r="AL3815" t="s">
        <v>995</v>
      </c>
      <c r="AM3815" t="s">
        <v>995</v>
      </c>
      <c r="AN3815" t="s">
        <v>995</v>
      </c>
      <c r="AO3815" t="s">
        <v>995</v>
      </c>
      <c r="AP3815" t="s">
        <v>995</v>
      </c>
      <c r="AQ3815" s="286" t="s">
        <v>855</v>
      </c>
    </row>
    <row r="3816" spans="1:47" x14ac:dyDescent="0.3">
      <c r="A3816" s="285">
        <v>122988</v>
      </c>
      <c r="B3816" s="286" t="s">
        <v>540</v>
      </c>
      <c r="C3816" t="s">
        <v>995</v>
      </c>
      <c r="D3816" t="s">
        <v>995</v>
      </c>
      <c r="E3816" t="s">
        <v>995</v>
      </c>
      <c r="F3816" t="s">
        <v>995</v>
      </c>
      <c r="G3816" t="s">
        <v>995</v>
      </c>
      <c r="H3816" t="s">
        <v>995</v>
      </c>
      <c r="I3816" t="s">
        <v>995</v>
      </c>
      <c r="J3816" t="s">
        <v>995</v>
      </c>
      <c r="K3816" t="s">
        <v>995</v>
      </c>
      <c r="L3816" t="s">
        <v>995</v>
      </c>
      <c r="M3816" t="s">
        <v>995</v>
      </c>
      <c r="N3816" t="s">
        <v>995</v>
      </c>
      <c r="O3816" t="s">
        <v>995</v>
      </c>
      <c r="P3816" t="s">
        <v>995</v>
      </c>
      <c r="Q3816" t="s">
        <v>995</v>
      </c>
      <c r="R3816" t="s">
        <v>995</v>
      </c>
      <c r="S3816" t="s">
        <v>995</v>
      </c>
      <c r="T3816" t="s">
        <v>995</v>
      </c>
      <c r="U3816" t="s">
        <v>995</v>
      </c>
      <c r="V3816" t="s">
        <v>995</v>
      </c>
      <c r="W3816" t="s">
        <v>995</v>
      </c>
      <c r="X3816" t="s">
        <v>995</v>
      </c>
      <c r="Y3816" t="s">
        <v>995</v>
      </c>
      <c r="Z3816" t="s">
        <v>995</v>
      </c>
      <c r="AA3816" t="s">
        <v>995</v>
      </c>
      <c r="AB3816" t="s">
        <v>995</v>
      </c>
      <c r="AC3816" t="s">
        <v>995</v>
      </c>
      <c r="AD3816" t="s">
        <v>995</v>
      </c>
      <c r="AE3816" t="s">
        <v>995</v>
      </c>
      <c r="AF3816" t="s">
        <v>995</v>
      </c>
      <c r="AG3816" t="s">
        <v>995</v>
      </c>
      <c r="AH3816" t="s">
        <v>995</v>
      </c>
      <c r="AI3816" t="s">
        <v>995</v>
      </c>
      <c r="AJ3816" t="s">
        <v>995</v>
      </c>
      <c r="AK3816" t="s">
        <v>995</v>
      </c>
      <c r="AL3816" t="s">
        <v>995</v>
      </c>
      <c r="AM3816" t="s">
        <v>995</v>
      </c>
      <c r="AN3816" t="s">
        <v>995</v>
      </c>
      <c r="AO3816" t="s">
        <v>995</v>
      </c>
      <c r="AP3816" t="s">
        <v>995</v>
      </c>
      <c r="AQ3816" s="286" t="s">
        <v>855</v>
      </c>
    </row>
    <row r="3817" spans="1:47" ht="21.6" x14ac:dyDescent="0.3">
      <c r="A3817" s="285">
        <v>122989</v>
      </c>
      <c r="B3817" s="286" t="s">
        <v>8485</v>
      </c>
      <c r="C3817" t="s">
        <v>226</v>
      </c>
      <c r="D3817" t="s">
        <v>224</v>
      </c>
      <c r="E3817" t="s">
        <v>226</v>
      </c>
      <c r="F3817" t="s">
        <v>224</v>
      </c>
      <c r="G3817" t="s">
        <v>226</v>
      </c>
      <c r="H3817" t="s">
        <v>226</v>
      </c>
      <c r="I3817" t="s">
        <v>225</v>
      </c>
      <c r="J3817" t="s">
        <v>226</v>
      </c>
      <c r="K3817" t="s">
        <v>224</v>
      </c>
      <c r="L3817" t="s">
        <v>226</v>
      </c>
      <c r="M3817" t="s">
        <v>224</v>
      </c>
      <c r="N3817" t="s">
        <v>226</v>
      </c>
      <c r="O3817" t="s">
        <v>224</v>
      </c>
      <c r="P3817" t="s">
        <v>226</v>
      </c>
      <c r="Q3817" t="s">
        <v>226</v>
      </c>
      <c r="R3817" t="s">
        <v>225</v>
      </c>
      <c r="S3817" t="s">
        <v>226</v>
      </c>
      <c r="T3817" t="s">
        <v>224</v>
      </c>
      <c r="U3817" t="s">
        <v>225</v>
      </c>
      <c r="V3817" t="s">
        <v>225</v>
      </c>
      <c r="W3817" t="s">
        <v>224</v>
      </c>
      <c r="X3817" t="s">
        <v>226</v>
      </c>
      <c r="Y3817" t="s">
        <v>224</v>
      </c>
      <c r="Z3817" t="s">
        <v>226</v>
      </c>
      <c r="AA3817" t="s">
        <v>224</v>
      </c>
      <c r="AB3817" t="s">
        <v>226</v>
      </c>
      <c r="AC3817" t="s">
        <v>226</v>
      </c>
      <c r="AD3817" t="s">
        <v>226</v>
      </c>
      <c r="AE3817" t="s">
        <v>226</v>
      </c>
      <c r="AF3817" t="s">
        <v>224</v>
      </c>
      <c r="AG3817" t="s">
        <v>226</v>
      </c>
      <c r="AH3817" t="s">
        <v>225</v>
      </c>
      <c r="AI3817" t="s">
        <v>226</v>
      </c>
      <c r="AJ3817" t="s">
        <v>225</v>
      </c>
      <c r="AK3817" t="s">
        <v>225</v>
      </c>
      <c r="AL3817" t="s">
        <v>225</v>
      </c>
      <c r="AM3817" t="s">
        <v>225</v>
      </c>
      <c r="AN3817" t="s">
        <v>225</v>
      </c>
      <c r="AO3817" t="s">
        <v>225</v>
      </c>
      <c r="AP3817" t="s">
        <v>225</v>
      </c>
      <c r="AQ3817" s="286" t="s">
        <v>394</v>
      </c>
      <c r="AR3817" s="305"/>
      <c r="AS3817" s="235"/>
      <c r="AU3817"/>
    </row>
    <row r="3818" spans="1:47" ht="21.6" x14ac:dyDescent="0.65">
      <c r="A3818" s="285">
        <v>122990</v>
      </c>
      <c r="B3818" s="286" t="s">
        <v>538</v>
      </c>
      <c r="C3818" t="s">
        <v>224</v>
      </c>
      <c r="D3818" t="s">
        <v>226</v>
      </c>
      <c r="E3818" t="s">
        <v>224</v>
      </c>
      <c r="F3818" t="s">
        <v>226</v>
      </c>
      <c r="G3818" t="s">
        <v>224</v>
      </c>
      <c r="H3818" t="s">
        <v>224</v>
      </c>
      <c r="I3818" t="s">
        <v>226</v>
      </c>
      <c r="J3818" t="s">
        <v>226</v>
      </c>
      <c r="K3818" t="s">
        <v>224</v>
      </c>
      <c r="L3818" t="s">
        <v>226</v>
      </c>
      <c r="M3818" t="s">
        <v>226</v>
      </c>
      <c r="N3818" t="s">
        <v>226</v>
      </c>
      <c r="O3818" t="s">
        <v>226</v>
      </c>
      <c r="P3818" t="s">
        <v>224</v>
      </c>
      <c r="Q3818" t="s">
        <v>226</v>
      </c>
      <c r="R3818" t="s">
        <v>226</v>
      </c>
      <c r="S3818" t="s">
        <v>226</v>
      </c>
      <c r="T3818" t="s">
        <v>226</v>
      </c>
      <c r="U3818" t="s">
        <v>226</v>
      </c>
      <c r="V3818" t="s">
        <v>226</v>
      </c>
      <c r="W3818" t="s">
        <v>225</v>
      </c>
      <c r="X3818" t="s">
        <v>226</v>
      </c>
      <c r="Y3818" t="s">
        <v>226</v>
      </c>
      <c r="Z3818" t="s">
        <v>225</v>
      </c>
      <c r="AA3818" t="s">
        <v>225</v>
      </c>
      <c r="AB3818" t="s">
        <v>394</v>
      </c>
      <c r="AC3818" t="s">
        <v>394</v>
      </c>
      <c r="AD3818" t="s">
        <v>394</v>
      </c>
      <c r="AE3818" t="s">
        <v>394</v>
      </c>
      <c r="AF3818" t="s">
        <v>394</v>
      </c>
      <c r="AG3818" t="s">
        <v>394</v>
      </c>
      <c r="AH3818" t="s">
        <v>394</v>
      </c>
      <c r="AI3818" t="s">
        <v>394</v>
      </c>
      <c r="AJ3818" t="s">
        <v>394</v>
      </c>
      <c r="AK3818" t="s">
        <v>394</v>
      </c>
      <c r="AL3818" t="s">
        <v>394</v>
      </c>
      <c r="AM3818" t="s">
        <v>394</v>
      </c>
      <c r="AN3818" t="s">
        <v>394</v>
      </c>
      <c r="AO3818" t="s">
        <v>394</v>
      </c>
      <c r="AP3818" t="s">
        <v>394</v>
      </c>
      <c r="AQ3818" s="288"/>
      <c r="AR3818" s="304"/>
      <c r="AS3818" s="304"/>
      <c r="AU3818"/>
    </row>
    <row r="3819" spans="1:47" ht="21.6" x14ac:dyDescent="0.3">
      <c r="A3819" s="285">
        <v>122991</v>
      </c>
      <c r="B3819" s="286" t="s">
        <v>61</v>
      </c>
      <c r="C3819" t="s">
        <v>226</v>
      </c>
      <c r="D3819" t="s">
        <v>226</v>
      </c>
      <c r="E3819" t="s">
        <v>226</v>
      </c>
      <c r="F3819" t="s">
        <v>226</v>
      </c>
      <c r="G3819" t="s">
        <v>225</v>
      </c>
      <c r="H3819" t="s">
        <v>226</v>
      </c>
      <c r="I3819" t="s">
        <v>226</v>
      </c>
      <c r="J3819" t="s">
        <v>226</v>
      </c>
      <c r="K3819" t="s">
        <v>226</v>
      </c>
      <c r="L3819" t="s">
        <v>226</v>
      </c>
      <c r="M3819" t="s">
        <v>226</v>
      </c>
      <c r="N3819" t="s">
        <v>226</v>
      </c>
      <c r="O3819" t="s">
        <v>226</v>
      </c>
      <c r="P3819" t="s">
        <v>226</v>
      </c>
      <c r="Q3819" t="s">
        <v>226</v>
      </c>
      <c r="R3819" t="s">
        <v>224</v>
      </c>
      <c r="S3819" t="s">
        <v>226</v>
      </c>
      <c r="T3819" t="s">
        <v>224</v>
      </c>
      <c r="U3819" t="s">
        <v>226</v>
      </c>
      <c r="V3819" t="s">
        <v>226</v>
      </c>
      <c r="W3819" t="s">
        <v>226</v>
      </c>
      <c r="X3819" t="s">
        <v>226</v>
      </c>
      <c r="Y3819" t="s">
        <v>226</v>
      </c>
      <c r="Z3819" t="s">
        <v>226</v>
      </c>
      <c r="AA3819" t="s">
        <v>226</v>
      </c>
      <c r="AB3819" t="s">
        <v>226</v>
      </c>
      <c r="AC3819" t="s">
        <v>226</v>
      </c>
      <c r="AD3819" t="s">
        <v>226</v>
      </c>
      <c r="AE3819" t="s">
        <v>226</v>
      </c>
      <c r="AF3819" t="s">
        <v>224</v>
      </c>
      <c r="AG3819" t="s">
        <v>226</v>
      </c>
      <c r="AH3819" t="s">
        <v>225</v>
      </c>
      <c r="AI3819" t="s">
        <v>226</v>
      </c>
      <c r="AJ3819" t="s">
        <v>225</v>
      </c>
      <c r="AK3819" t="s">
        <v>225</v>
      </c>
      <c r="AL3819" t="s">
        <v>226</v>
      </c>
      <c r="AM3819" t="s">
        <v>225</v>
      </c>
      <c r="AN3819" t="s">
        <v>225</v>
      </c>
      <c r="AO3819" t="s">
        <v>225</v>
      </c>
      <c r="AP3819" t="s">
        <v>225</v>
      </c>
      <c r="AQ3819" s="286" t="s">
        <v>394</v>
      </c>
      <c r="AR3819" s="305"/>
      <c r="AS3819" s="235"/>
      <c r="AU3819"/>
    </row>
    <row r="3820" spans="1:47" x14ac:dyDescent="0.3">
      <c r="A3820" s="285">
        <v>122992</v>
      </c>
      <c r="B3820" s="286" t="s">
        <v>540</v>
      </c>
      <c r="AQ3820" s="286" t="s">
        <v>394</v>
      </c>
    </row>
    <row r="3821" spans="1:47" x14ac:dyDescent="0.3">
      <c r="A3821" s="285">
        <v>122993</v>
      </c>
      <c r="B3821" s="286" t="s">
        <v>540</v>
      </c>
      <c r="C3821" t="s">
        <v>995</v>
      </c>
      <c r="D3821" t="s">
        <v>995</v>
      </c>
      <c r="E3821" t="s">
        <v>995</v>
      </c>
      <c r="F3821" t="s">
        <v>995</v>
      </c>
      <c r="G3821" t="s">
        <v>995</v>
      </c>
      <c r="H3821" t="s">
        <v>995</v>
      </c>
      <c r="I3821" t="s">
        <v>995</v>
      </c>
      <c r="J3821" t="s">
        <v>995</v>
      </c>
      <c r="K3821" t="s">
        <v>995</v>
      </c>
      <c r="L3821" t="s">
        <v>995</v>
      </c>
      <c r="M3821" t="s">
        <v>995</v>
      </c>
      <c r="N3821" t="s">
        <v>995</v>
      </c>
      <c r="O3821" t="s">
        <v>995</v>
      </c>
      <c r="P3821" t="s">
        <v>995</v>
      </c>
      <c r="Q3821" t="s">
        <v>995</v>
      </c>
      <c r="R3821" t="s">
        <v>995</v>
      </c>
      <c r="S3821" t="s">
        <v>995</v>
      </c>
      <c r="T3821" t="s">
        <v>995</v>
      </c>
      <c r="U3821" t="s">
        <v>995</v>
      </c>
      <c r="V3821" t="s">
        <v>995</v>
      </c>
      <c r="W3821" t="s">
        <v>995</v>
      </c>
      <c r="X3821" t="s">
        <v>995</v>
      </c>
      <c r="Y3821" t="s">
        <v>995</v>
      </c>
      <c r="Z3821" t="s">
        <v>995</v>
      </c>
      <c r="AA3821" t="s">
        <v>995</v>
      </c>
      <c r="AB3821" t="s">
        <v>995</v>
      </c>
      <c r="AC3821" t="s">
        <v>995</v>
      </c>
      <c r="AD3821" t="s">
        <v>995</v>
      </c>
      <c r="AE3821" t="s">
        <v>995</v>
      </c>
      <c r="AF3821" t="s">
        <v>995</v>
      </c>
      <c r="AG3821" t="s">
        <v>995</v>
      </c>
      <c r="AH3821" t="s">
        <v>995</v>
      </c>
      <c r="AI3821" t="s">
        <v>995</v>
      </c>
      <c r="AJ3821" t="s">
        <v>995</v>
      </c>
      <c r="AK3821" t="s">
        <v>995</v>
      </c>
      <c r="AL3821" t="s">
        <v>995</v>
      </c>
      <c r="AM3821" t="s">
        <v>995</v>
      </c>
      <c r="AN3821" t="s">
        <v>995</v>
      </c>
      <c r="AO3821" t="s">
        <v>995</v>
      </c>
      <c r="AP3821" t="s">
        <v>995</v>
      </c>
      <c r="AQ3821" s="286" t="s">
        <v>855</v>
      </c>
    </row>
    <row r="3822" spans="1:47" x14ac:dyDescent="0.3">
      <c r="A3822" s="285">
        <v>122995</v>
      </c>
      <c r="B3822" s="286" t="s">
        <v>539</v>
      </c>
      <c r="C3822" t="s">
        <v>995</v>
      </c>
      <c r="D3822" t="s">
        <v>995</v>
      </c>
      <c r="E3822" t="s">
        <v>995</v>
      </c>
      <c r="F3822" t="s">
        <v>995</v>
      </c>
      <c r="G3822" t="s">
        <v>995</v>
      </c>
      <c r="H3822" t="s">
        <v>995</v>
      </c>
      <c r="I3822" t="s">
        <v>995</v>
      </c>
      <c r="J3822" t="s">
        <v>995</v>
      </c>
      <c r="K3822" t="s">
        <v>995</v>
      </c>
      <c r="L3822" t="s">
        <v>995</v>
      </c>
      <c r="M3822" t="s">
        <v>995</v>
      </c>
      <c r="N3822" t="s">
        <v>995</v>
      </c>
      <c r="O3822" t="s">
        <v>995</v>
      </c>
      <c r="P3822" t="s">
        <v>995</v>
      </c>
      <c r="Q3822" t="s">
        <v>995</v>
      </c>
      <c r="R3822" t="s">
        <v>995</v>
      </c>
      <c r="S3822" t="s">
        <v>995</v>
      </c>
      <c r="T3822" t="s">
        <v>995</v>
      </c>
      <c r="U3822" t="s">
        <v>995</v>
      </c>
      <c r="V3822" t="s">
        <v>995</v>
      </c>
      <c r="W3822" t="s">
        <v>995</v>
      </c>
      <c r="X3822" t="s">
        <v>995</v>
      </c>
      <c r="Y3822" t="s">
        <v>995</v>
      </c>
      <c r="Z3822" t="s">
        <v>995</v>
      </c>
      <c r="AA3822" t="s">
        <v>995</v>
      </c>
      <c r="AB3822" t="s">
        <v>995</v>
      </c>
      <c r="AC3822" t="s">
        <v>995</v>
      </c>
      <c r="AD3822" t="s">
        <v>995</v>
      </c>
      <c r="AE3822" t="s">
        <v>995</v>
      </c>
      <c r="AF3822" t="s">
        <v>995</v>
      </c>
      <c r="AG3822" t="s">
        <v>995</v>
      </c>
      <c r="AH3822" t="s">
        <v>995</v>
      </c>
      <c r="AI3822" t="s">
        <v>995</v>
      </c>
      <c r="AJ3822" t="s">
        <v>995</v>
      </c>
      <c r="AK3822" t="s">
        <v>995</v>
      </c>
      <c r="AL3822" t="s">
        <v>995</v>
      </c>
      <c r="AM3822" t="s">
        <v>995</v>
      </c>
      <c r="AN3822" t="s">
        <v>995</v>
      </c>
      <c r="AO3822" t="s">
        <v>995</v>
      </c>
      <c r="AP3822" t="s">
        <v>995</v>
      </c>
      <c r="AQ3822" s="286" t="s">
        <v>855</v>
      </c>
    </row>
    <row r="3823" spans="1:47" ht="21.6" x14ac:dyDescent="0.3">
      <c r="A3823" s="285">
        <v>122996</v>
      </c>
      <c r="B3823" s="286" t="s">
        <v>61</v>
      </c>
      <c r="C3823" t="s">
        <v>226</v>
      </c>
      <c r="D3823" t="s">
        <v>226</v>
      </c>
      <c r="E3823" t="s">
        <v>226</v>
      </c>
      <c r="F3823" t="s">
        <v>226</v>
      </c>
      <c r="G3823" t="s">
        <v>226</v>
      </c>
      <c r="H3823" t="s">
        <v>226</v>
      </c>
      <c r="I3823" t="s">
        <v>226</v>
      </c>
      <c r="J3823" t="s">
        <v>226</v>
      </c>
      <c r="K3823" t="s">
        <v>226</v>
      </c>
      <c r="L3823" t="s">
        <v>226</v>
      </c>
      <c r="M3823" t="s">
        <v>226</v>
      </c>
      <c r="N3823" t="s">
        <v>226</v>
      </c>
      <c r="O3823" t="s">
        <v>226</v>
      </c>
      <c r="P3823" t="s">
        <v>226</v>
      </c>
      <c r="Q3823" t="s">
        <v>226</v>
      </c>
      <c r="R3823" t="s">
        <v>226</v>
      </c>
      <c r="S3823" t="s">
        <v>226</v>
      </c>
      <c r="T3823" t="s">
        <v>224</v>
      </c>
      <c r="U3823" t="s">
        <v>226</v>
      </c>
      <c r="V3823" t="s">
        <v>226</v>
      </c>
      <c r="W3823" t="s">
        <v>226</v>
      </c>
      <c r="X3823" t="s">
        <v>226</v>
      </c>
      <c r="Y3823" t="s">
        <v>226</v>
      </c>
      <c r="Z3823" t="s">
        <v>226</v>
      </c>
      <c r="AA3823" t="s">
        <v>224</v>
      </c>
      <c r="AB3823" t="s">
        <v>226</v>
      </c>
      <c r="AC3823" t="s">
        <v>226</v>
      </c>
      <c r="AD3823" t="s">
        <v>224</v>
      </c>
      <c r="AE3823" t="s">
        <v>226</v>
      </c>
      <c r="AF3823" t="s">
        <v>224</v>
      </c>
      <c r="AG3823" t="s">
        <v>225</v>
      </c>
      <c r="AH3823" t="s">
        <v>225</v>
      </c>
      <c r="AI3823" t="s">
        <v>226</v>
      </c>
      <c r="AJ3823" t="s">
        <v>226</v>
      </c>
      <c r="AK3823" t="s">
        <v>225</v>
      </c>
      <c r="AL3823" t="s">
        <v>225</v>
      </c>
      <c r="AM3823" t="s">
        <v>225</v>
      </c>
      <c r="AN3823" t="s">
        <v>225</v>
      </c>
      <c r="AO3823" t="s">
        <v>225</v>
      </c>
      <c r="AP3823" t="s">
        <v>225</v>
      </c>
      <c r="AQ3823" s="286" t="s">
        <v>394</v>
      </c>
      <c r="AR3823" s="305"/>
      <c r="AS3823" s="235"/>
      <c r="AU3823"/>
    </row>
    <row r="3824" spans="1:47" x14ac:dyDescent="0.3">
      <c r="A3824" s="285">
        <v>122997</v>
      </c>
      <c r="B3824" s="286" t="s">
        <v>539</v>
      </c>
      <c r="C3824" t="s">
        <v>995</v>
      </c>
      <c r="D3824" t="s">
        <v>995</v>
      </c>
      <c r="E3824" t="s">
        <v>995</v>
      </c>
      <c r="F3824" t="s">
        <v>995</v>
      </c>
      <c r="G3824" t="s">
        <v>995</v>
      </c>
      <c r="H3824" t="s">
        <v>995</v>
      </c>
      <c r="I3824" t="s">
        <v>995</v>
      </c>
      <c r="J3824" t="s">
        <v>995</v>
      </c>
      <c r="K3824" t="s">
        <v>995</v>
      </c>
      <c r="L3824" t="s">
        <v>995</v>
      </c>
      <c r="M3824" t="s">
        <v>995</v>
      </c>
      <c r="N3824" t="s">
        <v>995</v>
      </c>
      <c r="O3824" t="s">
        <v>995</v>
      </c>
      <c r="P3824" t="s">
        <v>995</v>
      </c>
      <c r="Q3824" t="s">
        <v>995</v>
      </c>
      <c r="R3824" t="s">
        <v>995</v>
      </c>
      <c r="S3824" t="s">
        <v>995</v>
      </c>
      <c r="T3824" t="s">
        <v>995</v>
      </c>
      <c r="U3824" t="s">
        <v>995</v>
      </c>
      <c r="V3824" t="s">
        <v>995</v>
      </c>
      <c r="W3824" t="s">
        <v>995</v>
      </c>
      <c r="X3824" t="s">
        <v>995</v>
      </c>
      <c r="Y3824" t="s">
        <v>995</v>
      </c>
      <c r="Z3824" t="s">
        <v>995</v>
      </c>
      <c r="AA3824" t="s">
        <v>995</v>
      </c>
      <c r="AB3824" t="s">
        <v>995</v>
      </c>
      <c r="AC3824" t="s">
        <v>995</v>
      </c>
      <c r="AD3824" t="s">
        <v>995</v>
      </c>
      <c r="AE3824" t="s">
        <v>995</v>
      </c>
      <c r="AF3824" t="s">
        <v>995</v>
      </c>
      <c r="AG3824" t="s">
        <v>995</v>
      </c>
      <c r="AH3824" t="s">
        <v>995</v>
      </c>
      <c r="AI3824" t="s">
        <v>995</v>
      </c>
      <c r="AJ3824" t="s">
        <v>995</v>
      </c>
      <c r="AK3824" t="s">
        <v>995</v>
      </c>
      <c r="AL3824" t="s">
        <v>995</v>
      </c>
      <c r="AM3824" t="s">
        <v>995</v>
      </c>
      <c r="AN3824" t="s">
        <v>995</v>
      </c>
      <c r="AO3824" t="s">
        <v>995</v>
      </c>
      <c r="AP3824" t="s">
        <v>995</v>
      </c>
      <c r="AQ3824" s="286" t="s">
        <v>855</v>
      </c>
    </row>
    <row r="3825" spans="1:47" ht="28.8" x14ac:dyDescent="0.3">
      <c r="A3825" s="285">
        <v>122998</v>
      </c>
      <c r="B3825" s="286" t="s">
        <v>67</v>
      </c>
      <c r="C3825" t="s">
        <v>394</v>
      </c>
      <c r="D3825" t="s">
        <v>394</v>
      </c>
      <c r="E3825" t="s">
        <v>394</v>
      </c>
      <c r="F3825" t="s">
        <v>394</v>
      </c>
      <c r="G3825" t="s">
        <v>394</v>
      </c>
      <c r="H3825" t="s">
        <v>394</v>
      </c>
      <c r="I3825" t="s">
        <v>224</v>
      </c>
      <c r="J3825" t="s">
        <v>394</v>
      </c>
      <c r="K3825" t="s">
        <v>394</v>
      </c>
      <c r="L3825" t="s">
        <v>394</v>
      </c>
      <c r="M3825" t="s">
        <v>394</v>
      </c>
      <c r="N3825" t="s">
        <v>394</v>
      </c>
      <c r="O3825" t="s">
        <v>394</v>
      </c>
      <c r="P3825" t="s">
        <v>394</v>
      </c>
      <c r="Q3825" t="s">
        <v>394</v>
      </c>
      <c r="R3825" t="s">
        <v>7215</v>
      </c>
      <c r="S3825" t="s">
        <v>7215</v>
      </c>
      <c r="T3825" t="s">
        <v>224</v>
      </c>
      <c r="U3825" t="s">
        <v>7215</v>
      </c>
      <c r="V3825" t="s">
        <v>394</v>
      </c>
      <c r="W3825" t="s">
        <v>394</v>
      </c>
      <c r="X3825" t="s">
        <v>394</v>
      </c>
      <c r="Y3825" t="s">
        <v>394</v>
      </c>
      <c r="Z3825" t="s">
        <v>394</v>
      </c>
      <c r="AA3825" t="s">
        <v>394</v>
      </c>
      <c r="AB3825" t="s">
        <v>224</v>
      </c>
      <c r="AC3825" t="s">
        <v>224</v>
      </c>
      <c r="AD3825" t="s">
        <v>224</v>
      </c>
      <c r="AE3825" t="s">
        <v>224</v>
      </c>
      <c r="AF3825" t="s">
        <v>224</v>
      </c>
      <c r="AG3825" t="s">
        <v>225</v>
      </c>
      <c r="AH3825" t="s">
        <v>225</v>
      </c>
      <c r="AI3825" t="s">
        <v>225</v>
      </c>
      <c r="AJ3825" t="s">
        <v>225</v>
      </c>
      <c r="AK3825" t="s">
        <v>225</v>
      </c>
      <c r="AL3825" t="s">
        <v>394</v>
      </c>
      <c r="AM3825" t="s">
        <v>394</v>
      </c>
      <c r="AN3825" t="s">
        <v>394</v>
      </c>
      <c r="AO3825" t="s">
        <v>394</v>
      </c>
      <c r="AP3825" t="s">
        <v>394</v>
      </c>
      <c r="AQ3825" s="286" t="s">
        <v>394</v>
      </c>
      <c r="AR3825" s="305"/>
      <c r="AS3825" s="235"/>
      <c r="AU3825"/>
    </row>
    <row r="3826" spans="1:47" x14ac:dyDescent="0.3">
      <c r="A3826" s="285">
        <v>122999</v>
      </c>
      <c r="B3826" s="286" t="s">
        <v>539</v>
      </c>
      <c r="C3826" t="s">
        <v>995</v>
      </c>
      <c r="D3826" t="s">
        <v>995</v>
      </c>
      <c r="E3826" t="s">
        <v>995</v>
      </c>
      <c r="F3826" t="s">
        <v>995</v>
      </c>
      <c r="G3826" t="s">
        <v>995</v>
      </c>
      <c r="H3826" t="s">
        <v>995</v>
      </c>
      <c r="I3826" t="s">
        <v>995</v>
      </c>
      <c r="J3826" t="s">
        <v>995</v>
      </c>
      <c r="K3826" t="s">
        <v>995</v>
      </c>
      <c r="L3826" t="s">
        <v>995</v>
      </c>
      <c r="M3826" t="s">
        <v>995</v>
      </c>
      <c r="N3826" t="s">
        <v>995</v>
      </c>
      <c r="O3826" t="s">
        <v>995</v>
      </c>
      <c r="P3826" t="s">
        <v>995</v>
      </c>
      <c r="Q3826" t="s">
        <v>995</v>
      </c>
      <c r="R3826" t="s">
        <v>995</v>
      </c>
      <c r="S3826" t="s">
        <v>995</v>
      </c>
      <c r="T3826" t="s">
        <v>995</v>
      </c>
      <c r="U3826" t="s">
        <v>995</v>
      </c>
      <c r="V3826" t="s">
        <v>995</v>
      </c>
      <c r="W3826" t="s">
        <v>995</v>
      </c>
      <c r="X3826" t="s">
        <v>995</v>
      </c>
      <c r="Y3826" t="s">
        <v>995</v>
      </c>
      <c r="Z3826" t="s">
        <v>995</v>
      </c>
      <c r="AA3826" t="s">
        <v>995</v>
      </c>
      <c r="AB3826" t="s">
        <v>995</v>
      </c>
      <c r="AC3826" t="s">
        <v>995</v>
      </c>
      <c r="AD3826" t="s">
        <v>995</v>
      </c>
      <c r="AE3826" t="s">
        <v>995</v>
      </c>
      <c r="AF3826" t="s">
        <v>995</v>
      </c>
      <c r="AG3826" t="s">
        <v>995</v>
      </c>
      <c r="AH3826" t="s">
        <v>995</v>
      </c>
      <c r="AI3826" t="s">
        <v>995</v>
      </c>
      <c r="AJ3826" t="s">
        <v>995</v>
      </c>
      <c r="AK3826" t="s">
        <v>995</v>
      </c>
      <c r="AL3826" t="s">
        <v>995</v>
      </c>
      <c r="AM3826" t="s">
        <v>995</v>
      </c>
      <c r="AN3826" t="s">
        <v>995</v>
      </c>
      <c r="AO3826" t="s">
        <v>995</v>
      </c>
      <c r="AP3826" t="s">
        <v>995</v>
      </c>
      <c r="AQ3826" s="286" t="s">
        <v>855</v>
      </c>
    </row>
    <row r="3827" spans="1:47" x14ac:dyDescent="0.3">
      <c r="A3827" s="285">
        <v>123000</v>
      </c>
      <c r="B3827" s="286" t="s">
        <v>539</v>
      </c>
      <c r="C3827" t="s">
        <v>995</v>
      </c>
      <c r="D3827" t="s">
        <v>995</v>
      </c>
      <c r="E3827" t="s">
        <v>995</v>
      </c>
      <c r="F3827" t="s">
        <v>995</v>
      </c>
      <c r="G3827" t="s">
        <v>995</v>
      </c>
      <c r="H3827" t="s">
        <v>995</v>
      </c>
      <c r="I3827" t="s">
        <v>995</v>
      </c>
      <c r="J3827" t="s">
        <v>995</v>
      </c>
      <c r="K3827" t="s">
        <v>995</v>
      </c>
      <c r="L3827" t="s">
        <v>995</v>
      </c>
      <c r="M3827" t="s">
        <v>995</v>
      </c>
      <c r="N3827" t="s">
        <v>995</v>
      </c>
      <c r="O3827" t="s">
        <v>995</v>
      </c>
      <c r="P3827" t="s">
        <v>995</v>
      </c>
      <c r="Q3827" t="s">
        <v>995</v>
      </c>
      <c r="R3827" t="s">
        <v>995</v>
      </c>
      <c r="S3827" t="s">
        <v>995</v>
      </c>
      <c r="T3827" t="s">
        <v>995</v>
      </c>
      <c r="U3827" t="s">
        <v>995</v>
      </c>
      <c r="V3827" t="s">
        <v>995</v>
      </c>
      <c r="W3827" t="s">
        <v>995</v>
      </c>
      <c r="X3827" t="s">
        <v>995</v>
      </c>
      <c r="Y3827" t="s">
        <v>995</v>
      </c>
      <c r="Z3827" t="s">
        <v>995</v>
      </c>
      <c r="AA3827" t="s">
        <v>995</v>
      </c>
      <c r="AB3827" t="s">
        <v>995</v>
      </c>
      <c r="AC3827" t="s">
        <v>995</v>
      </c>
      <c r="AD3827" t="s">
        <v>995</v>
      </c>
      <c r="AE3827" t="s">
        <v>995</v>
      </c>
      <c r="AF3827" t="s">
        <v>995</v>
      </c>
      <c r="AG3827" t="s">
        <v>995</v>
      </c>
      <c r="AH3827" t="s">
        <v>995</v>
      </c>
      <c r="AI3827" t="s">
        <v>995</v>
      </c>
      <c r="AJ3827" t="s">
        <v>995</v>
      </c>
      <c r="AK3827" t="s">
        <v>995</v>
      </c>
      <c r="AL3827" t="s">
        <v>995</v>
      </c>
      <c r="AM3827" t="s">
        <v>995</v>
      </c>
      <c r="AN3827" t="s">
        <v>995</v>
      </c>
      <c r="AO3827" t="s">
        <v>995</v>
      </c>
      <c r="AP3827" t="s">
        <v>995</v>
      </c>
      <c r="AQ3827" s="286" t="s">
        <v>855</v>
      </c>
    </row>
    <row r="3828" spans="1:47" x14ac:dyDescent="0.3">
      <c r="A3828" s="285">
        <v>123001</v>
      </c>
      <c r="B3828" s="286" t="s">
        <v>540</v>
      </c>
      <c r="C3828" t="s">
        <v>995</v>
      </c>
      <c r="D3828" t="s">
        <v>995</v>
      </c>
      <c r="E3828" t="s">
        <v>995</v>
      </c>
      <c r="F3828" t="s">
        <v>995</v>
      </c>
      <c r="G3828" t="s">
        <v>995</v>
      </c>
      <c r="H3828" t="s">
        <v>995</v>
      </c>
      <c r="I3828" t="s">
        <v>995</v>
      </c>
      <c r="J3828" t="s">
        <v>995</v>
      </c>
      <c r="K3828" t="s">
        <v>995</v>
      </c>
      <c r="L3828" t="s">
        <v>995</v>
      </c>
      <c r="M3828" t="s">
        <v>995</v>
      </c>
      <c r="N3828" t="s">
        <v>995</v>
      </c>
      <c r="O3828" t="s">
        <v>995</v>
      </c>
      <c r="P3828" t="s">
        <v>995</v>
      </c>
      <c r="Q3828" t="s">
        <v>995</v>
      </c>
      <c r="R3828" t="s">
        <v>995</v>
      </c>
      <c r="S3828" t="s">
        <v>995</v>
      </c>
      <c r="T3828" t="s">
        <v>995</v>
      </c>
      <c r="U3828" t="s">
        <v>995</v>
      </c>
      <c r="V3828" t="s">
        <v>995</v>
      </c>
      <c r="W3828" t="s">
        <v>995</v>
      </c>
      <c r="X3828" t="s">
        <v>995</v>
      </c>
      <c r="Y3828" t="s">
        <v>995</v>
      </c>
      <c r="Z3828" t="s">
        <v>995</v>
      </c>
      <c r="AA3828" t="s">
        <v>995</v>
      </c>
      <c r="AB3828" t="s">
        <v>995</v>
      </c>
      <c r="AC3828" t="s">
        <v>995</v>
      </c>
      <c r="AD3828" t="s">
        <v>995</v>
      </c>
      <c r="AE3828" t="s">
        <v>995</v>
      </c>
      <c r="AF3828" t="s">
        <v>995</v>
      </c>
      <c r="AG3828" t="s">
        <v>995</v>
      </c>
      <c r="AH3828" t="s">
        <v>995</v>
      </c>
      <c r="AI3828" t="s">
        <v>995</v>
      </c>
      <c r="AJ3828" t="s">
        <v>995</v>
      </c>
      <c r="AK3828" t="s">
        <v>995</v>
      </c>
      <c r="AL3828" t="s">
        <v>995</v>
      </c>
      <c r="AM3828" t="s">
        <v>995</v>
      </c>
      <c r="AN3828" t="s">
        <v>995</v>
      </c>
      <c r="AO3828" t="s">
        <v>995</v>
      </c>
      <c r="AP3828" t="s">
        <v>995</v>
      </c>
      <c r="AQ3828" s="286" t="s">
        <v>855</v>
      </c>
    </row>
    <row r="3829" spans="1:47" ht="28.8" x14ac:dyDescent="0.3">
      <c r="A3829" s="285">
        <v>123003</v>
      </c>
      <c r="B3829" s="286" t="s">
        <v>67</v>
      </c>
      <c r="C3829" t="s">
        <v>224</v>
      </c>
      <c r="D3829" t="s">
        <v>224</v>
      </c>
      <c r="E3829" t="s">
        <v>224</v>
      </c>
      <c r="F3829" t="s">
        <v>224</v>
      </c>
      <c r="G3829" t="s">
        <v>224</v>
      </c>
      <c r="H3829" t="s">
        <v>226</v>
      </c>
      <c r="I3829" t="s">
        <v>224</v>
      </c>
      <c r="J3829" t="s">
        <v>226</v>
      </c>
      <c r="K3829" t="s">
        <v>224</v>
      </c>
      <c r="L3829" t="s">
        <v>224</v>
      </c>
      <c r="M3829" t="s">
        <v>224</v>
      </c>
      <c r="N3829" t="s">
        <v>224</v>
      </c>
      <c r="O3829" t="s">
        <v>226</v>
      </c>
      <c r="P3829" t="s">
        <v>224</v>
      </c>
      <c r="Q3829" t="s">
        <v>224</v>
      </c>
      <c r="R3829" t="s">
        <v>226</v>
      </c>
      <c r="S3829" t="s">
        <v>226</v>
      </c>
      <c r="T3829" t="s">
        <v>224</v>
      </c>
      <c r="U3829" t="s">
        <v>224</v>
      </c>
      <c r="V3829" t="s">
        <v>226</v>
      </c>
      <c r="W3829" t="s">
        <v>226</v>
      </c>
      <c r="X3829" t="s">
        <v>226</v>
      </c>
      <c r="Y3829" t="s">
        <v>224</v>
      </c>
      <c r="Z3829" t="s">
        <v>226</v>
      </c>
      <c r="AA3829" t="s">
        <v>226</v>
      </c>
      <c r="AB3829" t="s">
        <v>226</v>
      </c>
      <c r="AC3829" t="s">
        <v>226</v>
      </c>
      <c r="AD3829" t="s">
        <v>226</v>
      </c>
      <c r="AE3829" t="s">
        <v>226</v>
      </c>
      <c r="AF3829" t="s">
        <v>226</v>
      </c>
      <c r="AG3829" t="s">
        <v>225</v>
      </c>
      <c r="AH3829" t="s">
        <v>225</v>
      </c>
      <c r="AI3829" t="s">
        <v>225</v>
      </c>
      <c r="AJ3829" t="s">
        <v>225</v>
      </c>
      <c r="AK3829" t="s">
        <v>225</v>
      </c>
      <c r="AL3829" t="s">
        <v>394</v>
      </c>
      <c r="AM3829" t="s">
        <v>394</v>
      </c>
      <c r="AN3829" t="s">
        <v>394</v>
      </c>
      <c r="AO3829" t="s">
        <v>394</v>
      </c>
      <c r="AP3829" t="s">
        <v>394</v>
      </c>
      <c r="AQ3829" s="286" t="s">
        <v>394</v>
      </c>
      <c r="AR3829" s="305"/>
      <c r="AS3829" s="235"/>
      <c r="AU3829"/>
    </row>
    <row r="3830" spans="1:47" ht="21.6" x14ac:dyDescent="0.3">
      <c r="A3830" s="285">
        <v>123004</v>
      </c>
      <c r="B3830" s="286" t="s">
        <v>540</v>
      </c>
      <c r="C3830" t="s">
        <v>995</v>
      </c>
      <c r="D3830" t="s">
        <v>995</v>
      </c>
      <c r="E3830" t="s">
        <v>995</v>
      </c>
      <c r="F3830" t="s">
        <v>995</v>
      </c>
      <c r="G3830" t="s">
        <v>995</v>
      </c>
      <c r="H3830" t="s">
        <v>995</v>
      </c>
      <c r="I3830" t="s">
        <v>995</v>
      </c>
      <c r="J3830" t="s">
        <v>995</v>
      </c>
      <c r="K3830" t="s">
        <v>995</v>
      </c>
      <c r="L3830" t="s">
        <v>995</v>
      </c>
      <c r="M3830" t="s">
        <v>995</v>
      </c>
      <c r="N3830" t="s">
        <v>995</v>
      </c>
      <c r="O3830" t="s">
        <v>995</v>
      </c>
      <c r="P3830" t="s">
        <v>995</v>
      </c>
      <c r="Q3830" t="s">
        <v>995</v>
      </c>
      <c r="R3830" t="s">
        <v>995</v>
      </c>
      <c r="S3830" t="s">
        <v>995</v>
      </c>
      <c r="T3830" t="s">
        <v>995</v>
      </c>
      <c r="U3830" t="s">
        <v>995</v>
      </c>
      <c r="V3830" t="s">
        <v>995</v>
      </c>
      <c r="W3830" t="s">
        <v>995</v>
      </c>
      <c r="X3830" t="s">
        <v>995</v>
      </c>
      <c r="Y3830" t="s">
        <v>995</v>
      </c>
      <c r="Z3830" t="s">
        <v>995</v>
      </c>
      <c r="AA3830" t="s">
        <v>995</v>
      </c>
      <c r="AB3830" t="s">
        <v>995</v>
      </c>
      <c r="AC3830" t="s">
        <v>995</v>
      </c>
      <c r="AD3830" t="s">
        <v>995</v>
      </c>
      <c r="AE3830" t="s">
        <v>995</v>
      </c>
      <c r="AF3830" t="s">
        <v>995</v>
      </c>
      <c r="AG3830" t="s">
        <v>995</v>
      </c>
      <c r="AH3830" t="s">
        <v>995</v>
      </c>
      <c r="AI3830" t="s">
        <v>995</v>
      </c>
      <c r="AJ3830" t="s">
        <v>995</v>
      </c>
      <c r="AK3830" t="s">
        <v>995</v>
      </c>
      <c r="AL3830" t="s">
        <v>995</v>
      </c>
      <c r="AM3830" t="s">
        <v>995</v>
      </c>
      <c r="AN3830" t="s">
        <v>995</v>
      </c>
      <c r="AO3830" t="s">
        <v>995</v>
      </c>
      <c r="AP3830" t="s">
        <v>995</v>
      </c>
      <c r="AQ3830" s="286" t="s">
        <v>855</v>
      </c>
      <c r="AR3830" s="305"/>
      <c r="AS3830" s="235"/>
      <c r="AU3830"/>
    </row>
    <row r="3831" spans="1:47" ht="28.8" x14ac:dyDescent="0.3">
      <c r="A3831" s="285">
        <v>123005</v>
      </c>
      <c r="B3831" s="286" t="s">
        <v>541</v>
      </c>
      <c r="C3831" t="s">
        <v>226</v>
      </c>
      <c r="D3831" t="s">
        <v>226</v>
      </c>
      <c r="E3831" t="s">
        <v>226</v>
      </c>
      <c r="F3831" t="s">
        <v>226</v>
      </c>
      <c r="G3831" t="s">
        <v>226</v>
      </c>
      <c r="H3831" t="s">
        <v>226</v>
      </c>
      <c r="I3831" t="s">
        <v>226</v>
      </c>
      <c r="J3831" t="s">
        <v>226</v>
      </c>
      <c r="K3831" t="s">
        <v>226</v>
      </c>
      <c r="L3831" t="s">
        <v>224</v>
      </c>
      <c r="M3831" t="s">
        <v>226</v>
      </c>
      <c r="N3831" t="s">
        <v>226</v>
      </c>
      <c r="O3831" t="s">
        <v>225</v>
      </c>
      <c r="P3831" t="s">
        <v>226</v>
      </c>
      <c r="Q3831" t="s">
        <v>225</v>
      </c>
      <c r="R3831" t="s">
        <v>225</v>
      </c>
      <c r="S3831" t="s">
        <v>225</v>
      </c>
      <c r="T3831" t="s">
        <v>226</v>
      </c>
      <c r="U3831" t="s">
        <v>226</v>
      </c>
      <c r="V3831" t="s">
        <v>226</v>
      </c>
      <c r="W3831" t="s">
        <v>225</v>
      </c>
      <c r="X3831" t="s">
        <v>225</v>
      </c>
      <c r="Y3831" t="s">
        <v>225</v>
      </c>
      <c r="Z3831" t="s">
        <v>225</v>
      </c>
      <c r="AA3831" t="s">
        <v>225</v>
      </c>
      <c r="AB3831" t="s">
        <v>394</v>
      </c>
      <c r="AC3831" t="s">
        <v>394</v>
      </c>
      <c r="AD3831" t="s">
        <v>394</v>
      </c>
      <c r="AE3831" t="s">
        <v>394</v>
      </c>
      <c r="AF3831" t="s">
        <v>394</v>
      </c>
      <c r="AG3831" t="s">
        <v>394</v>
      </c>
      <c r="AH3831" t="s">
        <v>394</v>
      </c>
      <c r="AI3831" t="s">
        <v>394</v>
      </c>
      <c r="AJ3831" t="s">
        <v>394</v>
      </c>
      <c r="AK3831" t="s">
        <v>394</v>
      </c>
      <c r="AL3831" t="s">
        <v>394</v>
      </c>
      <c r="AM3831" t="s">
        <v>394</v>
      </c>
      <c r="AN3831" t="s">
        <v>394</v>
      </c>
      <c r="AO3831" t="s">
        <v>394</v>
      </c>
      <c r="AP3831" t="s">
        <v>394</v>
      </c>
      <c r="AQ3831" s="286" t="s">
        <v>394</v>
      </c>
      <c r="AR3831" s="305"/>
      <c r="AS3831" s="235"/>
      <c r="AU3831"/>
    </row>
    <row r="3832" spans="1:47" ht="21.6" x14ac:dyDescent="0.3">
      <c r="A3832" s="285">
        <v>123006</v>
      </c>
      <c r="B3832" s="286" t="s">
        <v>8485</v>
      </c>
      <c r="C3832" t="s">
        <v>226</v>
      </c>
      <c r="D3832" t="s">
        <v>226</v>
      </c>
      <c r="E3832" t="s">
        <v>226</v>
      </c>
      <c r="F3832" t="s">
        <v>224</v>
      </c>
      <c r="G3832" t="s">
        <v>226</v>
      </c>
      <c r="H3832" t="s">
        <v>226</v>
      </c>
      <c r="I3832" t="s">
        <v>224</v>
      </c>
      <c r="J3832" t="s">
        <v>226</v>
      </c>
      <c r="K3832" t="s">
        <v>226</v>
      </c>
      <c r="L3832" t="s">
        <v>226</v>
      </c>
      <c r="M3832" t="s">
        <v>224</v>
      </c>
      <c r="N3832" t="s">
        <v>226</v>
      </c>
      <c r="O3832" t="s">
        <v>224</v>
      </c>
      <c r="P3832" t="s">
        <v>226</v>
      </c>
      <c r="Q3832" t="s">
        <v>226</v>
      </c>
      <c r="R3832" t="s">
        <v>226</v>
      </c>
      <c r="S3832" t="s">
        <v>226</v>
      </c>
      <c r="T3832" t="s">
        <v>225</v>
      </c>
      <c r="U3832" t="s">
        <v>226</v>
      </c>
      <c r="V3832" t="s">
        <v>225</v>
      </c>
      <c r="W3832" t="s">
        <v>224</v>
      </c>
      <c r="X3832" t="s">
        <v>226</v>
      </c>
      <c r="Y3832" t="s">
        <v>226</v>
      </c>
      <c r="Z3832" t="s">
        <v>226</v>
      </c>
      <c r="AA3832" t="s">
        <v>224</v>
      </c>
      <c r="AB3832" t="s">
        <v>226</v>
      </c>
      <c r="AC3832" t="s">
        <v>224</v>
      </c>
      <c r="AD3832" t="s">
        <v>224</v>
      </c>
      <c r="AE3832" t="s">
        <v>226</v>
      </c>
      <c r="AF3832" t="s">
        <v>224</v>
      </c>
      <c r="AG3832" t="s">
        <v>226</v>
      </c>
      <c r="AH3832" t="s">
        <v>225</v>
      </c>
      <c r="AI3832" t="s">
        <v>226</v>
      </c>
      <c r="AJ3832" t="s">
        <v>225</v>
      </c>
      <c r="AK3832" t="s">
        <v>225</v>
      </c>
      <c r="AL3832" t="s">
        <v>225</v>
      </c>
      <c r="AM3832" t="s">
        <v>225</v>
      </c>
      <c r="AN3832" t="s">
        <v>225</v>
      </c>
      <c r="AO3832" t="s">
        <v>225</v>
      </c>
      <c r="AP3832" t="s">
        <v>225</v>
      </c>
      <c r="AQ3832" s="286" t="s">
        <v>394</v>
      </c>
      <c r="AR3832" s="305"/>
      <c r="AS3832" s="235"/>
      <c r="AU3832"/>
    </row>
    <row r="3833" spans="1:47" x14ac:dyDescent="0.3">
      <c r="A3833" s="285">
        <v>123007</v>
      </c>
      <c r="B3833" s="286" t="s">
        <v>539</v>
      </c>
      <c r="C3833" t="s">
        <v>995</v>
      </c>
      <c r="D3833" t="s">
        <v>995</v>
      </c>
      <c r="E3833" t="s">
        <v>995</v>
      </c>
      <c r="F3833" t="s">
        <v>995</v>
      </c>
      <c r="G3833" t="s">
        <v>995</v>
      </c>
      <c r="H3833" t="s">
        <v>995</v>
      </c>
      <c r="I3833" t="s">
        <v>995</v>
      </c>
      <c r="J3833" t="s">
        <v>995</v>
      </c>
      <c r="K3833" t="s">
        <v>995</v>
      </c>
      <c r="L3833" t="s">
        <v>995</v>
      </c>
      <c r="M3833" t="s">
        <v>995</v>
      </c>
      <c r="N3833" t="s">
        <v>995</v>
      </c>
      <c r="O3833" t="s">
        <v>995</v>
      </c>
      <c r="P3833" t="s">
        <v>995</v>
      </c>
      <c r="Q3833" t="s">
        <v>995</v>
      </c>
      <c r="R3833" t="s">
        <v>995</v>
      </c>
      <c r="S3833" t="s">
        <v>995</v>
      </c>
      <c r="T3833" t="s">
        <v>995</v>
      </c>
      <c r="U3833" t="s">
        <v>995</v>
      </c>
      <c r="V3833" t="s">
        <v>995</v>
      </c>
      <c r="W3833" t="s">
        <v>995</v>
      </c>
      <c r="X3833" t="s">
        <v>995</v>
      </c>
      <c r="Y3833" t="s">
        <v>995</v>
      </c>
      <c r="Z3833" t="s">
        <v>995</v>
      </c>
      <c r="AA3833" t="s">
        <v>995</v>
      </c>
      <c r="AB3833" t="s">
        <v>995</v>
      </c>
      <c r="AC3833" t="s">
        <v>995</v>
      </c>
      <c r="AD3833" t="s">
        <v>995</v>
      </c>
      <c r="AE3833" t="s">
        <v>995</v>
      </c>
      <c r="AF3833" t="s">
        <v>995</v>
      </c>
      <c r="AG3833" t="s">
        <v>995</v>
      </c>
      <c r="AH3833" t="s">
        <v>995</v>
      </c>
      <c r="AI3833" t="s">
        <v>995</v>
      </c>
      <c r="AJ3833" t="s">
        <v>995</v>
      </c>
      <c r="AK3833" t="s">
        <v>995</v>
      </c>
      <c r="AL3833" t="s">
        <v>995</v>
      </c>
      <c r="AM3833" t="s">
        <v>995</v>
      </c>
      <c r="AN3833" t="s">
        <v>995</v>
      </c>
      <c r="AO3833" t="s">
        <v>995</v>
      </c>
      <c r="AP3833" t="s">
        <v>995</v>
      </c>
      <c r="AQ3833" s="286" t="s">
        <v>855</v>
      </c>
    </row>
    <row r="3834" spans="1:47" x14ac:dyDescent="0.3">
      <c r="A3834" s="285">
        <v>123008</v>
      </c>
      <c r="B3834" s="286" t="s">
        <v>539</v>
      </c>
      <c r="C3834" t="s">
        <v>995</v>
      </c>
      <c r="D3834" t="s">
        <v>995</v>
      </c>
      <c r="E3834" t="s">
        <v>995</v>
      </c>
      <c r="F3834" t="s">
        <v>995</v>
      </c>
      <c r="G3834" t="s">
        <v>995</v>
      </c>
      <c r="H3834" t="s">
        <v>995</v>
      </c>
      <c r="I3834" t="s">
        <v>995</v>
      </c>
      <c r="J3834" t="s">
        <v>995</v>
      </c>
      <c r="K3834" t="s">
        <v>995</v>
      </c>
      <c r="L3834" t="s">
        <v>995</v>
      </c>
      <c r="M3834" t="s">
        <v>995</v>
      </c>
      <c r="N3834" t="s">
        <v>995</v>
      </c>
      <c r="O3834" t="s">
        <v>995</v>
      </c>
      <c r="P3834" t="s">
        <v>995</v>
      </c>
      <c r="Q3834" t="s">
        <v>995</v>
      </c>
      <c r="R3834" t="s">
        <v>995</v>
      </c>
      <c r="S3834" t="s">
        <v>995</v>
      </c>
      <c r="T3834" t="s">
        <v>995</v>
      </c>
      <c r="U3834" t="s">
        <v>995</v>
      </c>
      <c r="V3834" t="s">
        <v>995</v>
      </c>
      <c r="W3834" t="s">
        <v>995</v>
      </c>
      <c r="X3834" t="s">
        <v>995</v>
      </c>
      <c r="Y3834" t="s">
        <v>995</v>
      </c>
      <c r="Z3834" t="s">
        <v>995</v>
      </c>
      <c r="AA3834" t="s">
        <v>995</v>
      </c>
      <c r="AB3834" t="s">
        <v>995</v>
      </c>
      <c r="AC3834" t="s">
        <v>995</v>
      </c>
      <c r="AD3834" t="s">
        <v>995</v>
      </c>
      <c r="AE3834" t="s">
        <v>995</v>
      </c>
      <c r="AF3834" t="s">
        <v>995</v>
      </c>
      <c r="AG3834" t="s">
        <v>995</v>
      </c>
      <c r="AH3834" t="s">
        <v>995</v>
      </c>
      <c r="AI3834" t="s">
        <v>995</v>
      </c>
      <c r="AJ3834" t="s">
        <v>995</v>
      </c>
      <c r="AK3834" t="s">
        <v>995</v>
      </c>
      <c r="AL3834" t="s">
        <v>995</v>
      </c>
      <c r="AM3834" t="s">
        <v>995</v>
      </c>
      <c r="AN3834" t="s">
        <v>995</v>
      </c>
      <c r="AO3834" t="s">
        <v>995</v>
      </c>
      <c r="AP3834" t="s">
        <v>995</v>
      </c>
      <c r="AQ3834" s="286" t="s">
        <v>855</v>
      </c>
    </row>
    <row r="3835" spans="1:47" x14ac:dyDescent="0.3">
      <c r="A3835" s="285">
        <v>123009</v>
      </c>
      <c r="B3835" s="286" t="s">
        <v>539</v>
      </c>
      <c r="C3835" t="s">
        <v>995</v>
      </c>
      <c r="D3835" t="s">
        <v>995</v>
      </c>
      <c r="E3835" t="s">
        <v>995</v>
      </c>
      <c r="F3835" t="s">
        <v>995</v>
      </c>
      <c r="G3835" t="s">
        <v>995</v>
      </c>
      <c r="H3835" t="s">
        <v>995</v>
      </c>
      <c r="I3835" t="s">
        <v>995</v>
      </c>
      <c r="J3835" t="s">
        <v>995</v>
      </c>
      <c r="K3835" t="s">
        <v>995</v>
      </c>
      <c r="L3835" t="s">
        <v>995</v>
      </c>
      <c r="M3835" t="s">
        <v>995</v>
      </c>
      <c r="N3835" t="s">
        <v>995</v>
      </c>
      <c r="O3835" t="s">
        <v>995</v>
      </c>
      <c r="P3835" t="s">
        <v>995</v>
      </c>
      <c r="Q3835" t="s">
        <v>995</v>
      </c>
      <c r="R3835" t="s">
        <v>995</v>
      </c>
      <c r="S3835" t="s">
        <v>995</v>
      </c>
      <c r="T3835" t="s">
        <v>995</v>
      </c>
      <c r="U3835" t="s">
        <v>995</v>
      </c>
      <c r="V3835" t="s">
        <v>995</v>
      </c>
      <c r="W3835" t="s">
        <v>995</v>
      </c>
      <c r="X3835" t="s">
        <v>995</v>
      </c>
      <c r="Y3835" t="s">
        <v>995</v>
      </c>
      <c r="Z3835" t="s">
        <v>995</v>
      </c>
      <c r="AA3835" t="s">
        <v>995</v>
      </c>
      <c r="AB3835" t="s">
        <v>995</v>
      </c>
      <c r="AC3835" t="s">
        <v>995</v>
      </c>
      <c r="AD3835" t="s">
        <v>995</v>
      </c>
      <c r="AE3835" t="s">
        <v>995</v>
      </c>
      <c r="AF3835" t="s">
        <v>995</v>
      </c>
      <c r="AG3835" t="s">
        <v>995</v>
      </c>
      <c r="AH3835" t="s">
        <v>995</v>
      </c>
      <c r="AI3835" t="s">
        <v>995</v>
      </c>
      <c r="AJ3835" t="s">
        <v>995</v>
      </c>
      <c r="AK3835" t="s">
        <v>995</v>
      </c>
      <c r="AL3835" t="s">
        <v>995</v>
      </c>
      <c r="AM3835" t="s">
        <v>995</v>
      </c>
      <c r="AN3835" t="s">
        <v>995</v>
      </c>
      <c r="AO3835" t="s">
        <v>995</v>
      </c>
      <c r="AP3835" t="s">
        <v>995</v>
      </c>
      <c r="AQ3835" s="286" t="s">
        <v>855</v>
      </c>
    </row>
    <row r="3836" spans="1:47" ht="21.6" x14ac:dyDescent="0.3">
      <c r="A3836" s="285">
        <v>123010</v>
      </c>
      <c r="B3836" s="286" t="s">
        <v>540</v>
      </c>
      <c r="C3836" t="s">
        <v>224</v>
      </c>
      <c r="D3836" t="s">
        <v>226</v>
      </c>
      <c r="E3836" t="s">
        <v>224</v>
      </c>
      <c r="F3836" t="s">
        <v>224</v>
      </c>
      <c r="G3836" t="s">
        <v>224</v>
      </c>
      <c r="H3836" t="s">
        <v>224</v>
      </c>
      <c r="I3836" t="s">
        <v>224</v>
      </c>
      <c r="J3836" t="s">
        <v>224</v>
      </c>
      <c r="K3836" t="s">
        <v>224</v>
      </c>
      <c r="L3836" t="s">
        <v>224</v>
      </c>
      <c r="M3836" t="s">
        <v>224</v>
      </c>
      <c r="N3836" t="s">
        <v>224</v>
      </c>
      <c r="O3836" t="s">
        <v>224</v>
      </c>
      <c r="P3836" t="s">
        <v>224</v>
      </c>
      <c r="Q3836" t="s">
        <v>224</v>
      </c>
      <c r="R3836" t="s">
        <v>226</v>
      </c>
      <c r="S3836" t="s">
        <v>226</v>
      </c>
      <c r="T3836" t="s">
        <v>226</v>
      </c>
      <c r="U3836" t="s">
        <v>226</v>
      </c>
      <c r="V3836" t="s">
        <v>226</v>
      </c>
      <c r="W3836" t="s">
        <v>394</v>
      </c>
      <c r="X3836" t="s">
        <v>394</v>
      </c>
      <c r="Y3836" t="s">
        <v>394</v>
      </c>
      <c r="Z3836" t="s">
        <v>394</v>
      </c>
      <c r="AA3836" t="s">
        <v>394</v>
      </c>
      <c r="AB3836" t="s">
        <v>394</v>
      </c>
      <c r="AC3836" t="s">
        <v>394</v>
      </c>
      <c r="AD3836" t="s">
        <v>394</v>
      </c>
      <c r="AE3836" t="s">
        <v>394</v>
      </c>
      <c r="AF3836" t="s">
        <v>394</v>
      </c>
      <c r="AG3836" t="s">
        <v>394</v>
      </c>
      <c r="AH3836" t="s">
        <v>394</v>
      </c>
      <c r="AI3836" t="s">
        <v>394</v>
      </c>
      <c r="AJ3836" t="s">
        <v>394</v>
      </c>
      <c r="AK3836" t="s">
        <v>394</v>
      </c>
      <c r="AL3836" t="s">
        <v>394</v>
      </c>
      <c r="AM3836" t="s">
        <v>394</v>
      </c>
      <c r="AN3836" t="s">
        <v>394</v>
      </c>
      <c r="AO3836" t="s">
        <v>394</v>
      </c>
      <c r="AP3836" t="s">
        <v>394</v>
      </c>
      <c r="AQ3836" s="286" t="s">
        <v>394</v>
      </c>
      <c r="AR3836" s="305"/>
      <c r="AS3836" s="235"/>
      <c r="AU3836"/>
    </row>
    <row r="3837" spans="1:47" x14ac:dyDescent="0.3">
      <c r="A3837" s="285">
        <v>123011</v>
      </c>
      <c r="B3837" s="286" t="s">
        <v>538</v>
      </c>
      <c r="AQ3837" s="286" t="s">
        <v>394</v>
      </c>
    </row>
    <row r="3838" spans="1:47" x14ac:dyDescent="0.3">
      <c r="A3838" s="285">
        <v>123012</v>
      </c>
      <c r="B3838" s="286" t="s">
        <v>61</v>
      </c>
      <c r="C3838" t="s">
        <v>226</v>
      </c>
      <c r="D3838" t="s">
        <v>226</v>
      </c>
      <c r="E3838" t="s">
        <v>226</v>
      </c>
      <c r="F3838" t="s">
        <v>226</v>
      </c>
      <c r="G3838" t="s">
        <v>224</v>
      </c>
      <c r="H3838" t="s">
        <v>226</v>
      </c>
      <c r="I3838" t="s">
        <v>226</v>
      </c>
      <c r="J3838" t="s">
        <v>226</v>
      </c>
      <c r="K3838" t="s">
        <v>224</v>
      </c>
      <c r="L3838" t="s">
        <v>225</v>
      </c>
      <c r="M3838" t="s">
        <v>226</v>
      </c>
      <c r="N3838" t="s">
        <v>225</v>
      </c>
      <c r="O3838" t="s">
        <v>224</v>
      </c>
      <c r="P3838" t="s">
        <v>224</v>
      </c>
      <c r="Q3838" t="s">
        <v>224</v>
      </c>
      <c r="R3838" t="s">
        <v>225</v>
      </c>
      <c r="S3838" t="s">
        <v>225</v>
      </c>
      <c r="T3838" t="s">
        <v>224</v>
      </c>
      <c r="U3838" t="s">
        <v>226</v>
      </c>
      <c r="V3838" t="s">
        <v>226</v>
      </c>
      <c r="W3838" t="s">
        <v>226</v>
      </c>
      <c r="X3838" t="s">
        <v>226</v>
      </c>
      <c r="Y3838" t="s">
        <v>226</v>
      </c>
      <c r="Z3838" t="s">
        <v>225</v>
      </c>
      <c r="AA3838" t="s">
        <v>226</v>
      </c>
      <c r="AB3838" t="s">
        <v>394</v>
      </c>
      <c r="AC3838" t="s">
        <v>394</v>
      </c>
      <c r="AD3838" t="s">
        <v>394</v>
      </c>
      <c r="AE3838" t="s">
        <v>394</v>
      </c>
      <c r="AF3838" t="s">
        <v>394</v>
      </c>
      <c r="AG3838" t="s">
        <v>394</v>
      </c>
      <c r="AH3838" t="s">
        <v>394</v>
      </c>
      <c r="AI3838" t="s">
        <v>394</v>
      </c>
      <c r="AJ3838" t="s">
        <v>394</v>
      </c>
      <c r="AK3838" t="s">
        <v>394</v>
      </c>
      <c r="AL3838" t="s">
        <v>394</v>
      </c>
      <c r="AM3838" t="s">
        <v>394</v>
      </c>
      <c r="AN3838" t="s">
        <v>394</v>
      </c>
      <c r="AO3838" t="s">
        <v>394</v>
      </c>
      <c r="AP3838" t="s">
        <v>394</v>
      </c>
      <c r="AQ3838" s="289"/>
      <c r="AR3838" s="304"/>
      <c r="AS3838" s="304"/>
      <c r="AU3838"/>
    </row>
    <row r="3839" spans="1:47" x14ac:dyDescent="0.3">
      <c r="A3839" s="285">
        <v>123013</v>
      </c>
      <c r="B3839" s="286" t="s">
        <v>539</v>
      </c>
      <c r="C3839" t="s">
        <v>995</v>
      </c>
      <c r="D3839" t="s">
        <v>995</v>
      </c>
      <c r="E3839" t="s">
        <v>995</v>
      </c>
      <c r="F3839" t="s">
        <v>995</v>
      </c>
      <c r="G3839" t="s">
        <v>995</v>
      </c>
      <c r="H3839" t="s">
        <v>995</v>
      </c>
      <c r="I3839" t="s">
        <v>995</v>
      </c>
      <c r="J3839" t="s">
        <v>995</v>
      </c>
      <c r="K3839" t="s">
        <v>995</v>
      </c>
      <c r="L3839" t="s">
        <v>995</v>
      </c>
      <c r="M3839" t="s">
        <v>995</v>
      </c>
      <c r="N3839" t="s">
        <v>995</v>
      </c>
      <c r="O3839" t="s">
        <v>995</v>
      </c>
      <c r="P3839" t="s">
        <v>995</v>
      </c>
      <c r="Q3839" t="s">
        <v>995</v>
      </c>
      <c r="R3839" t="s">
        <v>995</v>
      </c>
      <c r="S3839" t="s">
        <v>995</v>
      </c>
      <c r="T3839" t="s">
        <v>995</v>
      </c>
      <c r="U3839" t="s">
        <v>995</v>
      </c>
      <c r="V3839" t="s">
        <v>995</v>
      </c>
      <c r="W3839" t="s">
        <v>995</v>
      </c>
      <c r="X3839" t="s">
        <v>995</v>
      </c>
      <c r="Y3839" t="s">
        <v>995</v>
      </c>
      <c r="Z3839" t="s">
        <v>995</v>
      </c>
      <c r="AA3839" t="s">
        <v>995</v>
      </c>
      <c r="AB3839" t="s">
        <v>995</v>
      </c>
      <c r="AC3839" t="s">
        <v>995</v>
      </c>
      <c r="AD3839" t="s">
        <v>995</v>
      </c>
      <c r="AE3839" t="s">
        <v>995</v>
      </c>
      <c r="AF3839" t="s">
        <v>995</v>
      </c>
      <c r="AG3839" t="s">
        <v>995</v>
      </c>
      <c r="AH3839" t="s">
        <v>995</v>
      </c>
      <c r="AI3839" t="s">
        <v>995</v>
      </c>
      <c r="AJ3839" t="s">
        <v>995</v>
      </c>
      <c r="AK3839" t="s">
        <v>995</v>
      </c>
      <c r="AL3839" t="s">
        <v>995</v>
      </c>
      <c r="AM3839" t="s">
        <v>995</v>
      </c>
      <c r="AN3839" t="s">
        <v>995</v>
      </c>
      <c r="AO3839" t="s">
        <v>995</v>
      </c>
      <c r="AP3839" t="s">
        <v>995</v>
      </c>
      <c r="AQ3839" s="286" t="s">
        <v>855</v>
      </c>
    </row>
    <row r="3840" spans="1:47" ht="21.6" x14ac:dyDescent="0.3">
      <c r="A3840" s="285">
        <v>123014</v>
      </c>
      <c r="B3840" s="286" t="s">
        <v>61</v>
      </c>
      <c r="C3840" t="s">
        <v>226</v>
      </c>
      <c r="D3840" t="s">
        <v>224</v>
      </c>
      <c r="E3840" t="s">
        <v>224</v>
      </c>
      <c r="F3840" t="s">
        <v>226</v>
      </c>
      <c r="G3840" t="s">
        <v>226</v>
      </c>
      <c r="H3840" t="s">
        <v>226</v>
      </c>
      <c r="I3840" t="s">
        <v>226</v>
      </c>
      <c r="J3840" t="s">
        <v>226</v>
      </c>
      <c r="K3840" t="s">
        <v>224</v>
      </c>
      <c r="L3840" t="s">
        <v>226</v>
      </c>
      <c r="M3840" t="s">
        <v>226</v>
      </c>
      <c r="N3840" t="s">
        <v>226</v>
      </c>
      <c r="O3840" t="s">
        <v>224</v>
      </c>
      <c r="P3840" t="s">
        <v>226</v>
      </c>
      <c r="Q3840" t="s">
        <v>226</v>
      </c>
      <c r="R3840" t="s">
        <v>225</v>
      </c>
      <c r="S3840" t="s">
        <v>226</v>
      </c>
      <c r="T3840" t="s">
        <v>224</v>
      </c>
      <c r="U3840" t="s">
        <v>226</v>
      </c>
      <c r="V3840" t="s">
        <v>226</v>
      </c>
      <c r="W3840" t="s">
        <v>226</v>
      </c>
      <c r="X3840" t="s">
        <v>226</v>
      </c>
      <c r="Y3840" t="s">
        <v>226</v>
      </c>
      <c r="Z3840" t="s">
        <v>226</v>
      </c>
      <c r="AA3840" t="s">
        <v>226</v>
      </c>
      <c r="AB3840" t="s">
        <v>226</v>
      </c>
      <c r="AC3840" t="s">
        <v>226</v>
      </c>
      <c r="AD3840" t="s">
        <v>226</v>
      </c>
      <c r="AE3840" t="s">
        <v>226</v>
      </c>
      <c r="AF3840" t="s">
        <v>224</v>
      </c>
      <c r="AG3840" t="s">
        <v>226</v>
      </c>
      <c r="AH3840" t="s">
        <v>225</v>
      </c>
      <c r="AI3840" t="s">
        <v>226</v>
      </c>
      <c r="AJ3840" t="s">
        <v>225</v>
      </c>
      <c r="AK3840" t="s">
        <v>225</v>
      </c>
      <c r="AL3840" t="s">
        <v>225</v>
      </c>
      <c r="AM3840" t="s">
        <v>225</v>
      </c>
      <c r="AN3840" t="s">
        <v>225</v>
      </c>
      <c r="AO3840" t="s">
        <v>225</v>
      </c>
      <c r="AP3840" t="s">
        <v>225</v>
      </c>
      <c r="AQ3840" s="286" t="s">
        <v>394</v>
      </c>
      <c r="AR3840" s="305"/>
      <c r="AS3840" s="235"/>
      <c r="AU3840"/>
    </row>
    <row r="3841" spans="1:47" x14ac:dyDescent="0.3">
      <c r="A3841" s="285">
        <v>123015</v>
      </c>
      <c r="B3841" s="286" t="s">
        <v>539</v>
      </c>
      <c r="C3841" t="s">
        <v>995</v>
      </c>
      <c r="D3841" t="s">
        <v>995</v>
      </c>
      <c r="E3841" t="s">
        <v>995</v>
      </c>
      <c r="F3841" t="s">
        <v>995</v>
      </c>
      <c r="G3841" t="s">
        <v>995</v>
      </c>
      <c r="H3841" t="s">
        <v>995</v>
      </c>
      <c r="I3841" t="s">
        <v>995</v>
      </c>
      <c r="J3841" t="s">
        <v>995</v>
      </c>
      <c r="K3841" t="s">
        <v>995</v>
      </c>
      <c r="L3841" t="s">
        <v>995</v>
      </c>
      <c r="M3841" t="s">
        <v>995</v>
      </c>
      <c r="N3841" t="s">
        <v>995</v>
      </c>
      <c r="O3841" t="s">
        <v>995</v>
      </c>
      <c r="P3841" t="s">
        <v>995</v>
      </c>
      <c r="Q3841" t="s">
        <v>995</v>
      </c>
      <c r="R3841" t="s">
        <v>995</v>
      </c>
      <c r="S3841" t="s">
        <v>995</v>
      </c>
      <c r="T3841" t="s">
        <v>995</v>
      </c>
      <c r="U3841" t="s">
        <v>995</v>
      </c>
      <c r="V3841" t="s">
        <v>995</v>
      </c>
      <c r="W3841" t="s">
        <v>995</v>
      </c>
      <c r="X3841" t="s">
        <v>995</v>
      </c>
      <c r="Y3841" t="s">
        <v>995</v>
      </c>
      <c r="Z3841" t="s">
        <v>995</v>
      </c>
      <c r="AA3841" t="s">
        <v>995</v>
      </c>
      <c r="AB3841" t="s">
        <v>995</v>
      </c>
      <c r="AC3841" t="s">
        <v>995</v>
      </c>
      <c r="AD3841" t="s">
        <v>995</v>
      </c>
      <c r="AE3841" t="s">
        <v>995</v>
      </c>
      <c r="AF3841" t="s">
        <v>995</v>
      </c>
      <c r="AG3841" t="s">
        <v>995</v>
      </c>
      <c r="AH3841" t="s">
        <v>995</v>
      </c>
      <c r="AI3841" t="s">
        <v>995</v>
      </c>
      <c r="AJ3841" t="s">
        <v>995</v>
      </c>
      <c r="AK3841" t="s">
        <v>995</v>
      </c>
      <c r="AL3841" t="s">
        <v>995</v>
      </c>
      <c r="AM3841" t="s">
        <v>995</v>
      </c>
      <c r="AN3841" t="s">
        <v>995</v>
      </c>
      <c r="AO3841" t="s">
        <v>995</v>
      </c>
      <c r="AP3841" t="s">
        <v>995</v>
      </c>
      <c r="AQ3841" s="286" t="s">
        <v>855</v>
      </c>
    </row>
    <row r="3842" spans="1:47" x14ac:dyDescent="0.3">
      <c r="A3842" s="285">
        <v>123016</v>
      </c>
      <c r="B3842" s="286" t="s">
        <v>539</v>
      </c>
      <c r="C3842" t="s">
        <v>995</v>
      </c>
      <c r="D3842" t="s">
        <v>995</v>
      </c>
      <c r="E3842" t="s">
        <v>995</v>
      </c>
      <c r="F3842" t="s">
        <v>995</v>
      </c>
      <c r="G3842" t="s">
        <v>995</v>
      </c>
      <c r="H3842" t="s">
        <v>995</v>
      </c>
      <c r="I3842" t="s">
        <v>995</v>
      </c>
      <c r="J3842" t="s">
        <v>995</v>
      </c>
      <c r="K3842" t="s">
        <v>995</v>
      </c>
      <c r="L3842" t="s">
        <v>995</v>
      </c>
      <c r="M3842" t="s">
        <v>995</v>
      </c>
      <c r="N3842" t="s">
        <v>995</v>
      </c>
      <c r="O3842" t="s">
        <v>995</v>
      </c>
      <c r="P3842" t="s">
        <v>995</v>
      </c>
      <c r="Q3842" t="s">
        <v>995</v>
      </c>
      <c r="R3842" t="s">
        <v>995</v>
      </c>
      <c r="S3842" t="s">
        <v>995</v>
      </c>
      <c r="T3842" t="s">
        <v>995</v>
      </c>
      <c r="U3842" t="s">
        <v>995</v>
      </c>
      <c r="V3842" t="s">
        <v>995</v>
      </c>
      <c r="W3842" t="s">
        <v>995</v>
      </c>
      <c r="X3842" t="s">
        <v>995</v>
      </c>
      <c r="Y3842" t="s">
        <v>995</v>
      </c>
      <c r="Z3842" t="s">
        <v>995</v>
      </c>
      <c r="AA3842" t="s">
        <v>995</v>
      </c>
      <c r="AB3842" t="s">
        <v>995</v>
      </c>
      <c r="AC3842" t="s">
        <v>995</v>
      </c>
      <c r="AD3842" t="s">
        <v>995</v>
      </c>
      <c r="AE3842" t="s">
        <v>995</v>
      </c>
      <c r="AF3842" t="s">
        <v>995</v>
      </c>
      <c r="AG3842" t="s">
        <v>995</v>
      </c>
      <c r="AH3842" t="s">
        <v>995</v>
      </c>
      <c r="AI3842" t="s">
        <v>995</v>
      </c>
      <c r="AJ3842" t="s">
        <v>995</v>
      </c>
      <c r="AK3842" t="s">
        <v>995</v>
      </c>
      <c r="AL3842" t="s">
        <v>995</v>
      </c>
      <c r="AM3842" t="s">
        <v>995</v>
      </c>
      <c r="AN3842" t="s">
        <v>995</v>
      </c>
      <c r="AO3842" t="s">
        <v>995</v>
      </c>
      <c r="AP3842" t="s">
        <v>995</v>
      </c>
      <c r="AQ3842" s="286" t="s">
        <v>855</v>
      </c>
    </row>
    <row r="3843" spans="1:47" ht="28.8" x14ac:dyDescent="0.3">
      <c r="A3843" s="285">
        <v>123017</v>
      </c>
      <c r="B3843" s="286" t="s">
        <v>67</v>
      </c>
      <c r="C3843" t="s">
        <v>226</v>
      </c>
      <c r="D3843" t="s">
        <v>226</v>
      </c>
      <c r="E3843" t="s">
        <v>226</v>
      </c>
      <c r="F3843" t="s">
        <v>226</v>
      </c>
      <c r="G3843" t="s">
        <v>226</v>
      </c>
      <c r="H3843" t="s">
        <v>226</v>
      </c>
      <c r="I3843" t="s">
        <v>226</v>
      </c>
      <c r="J3843" t="s">
        <v>226</v>
      </c>
      <c r="K3843" t="s">
        <v>226</v>
      </c>
      <c r="L3843" t="s">
        <v>226</v>
      </c>
      <c r="M3843" t="s">
        <v>226</v>
      </c>
      <c r="N3843" t="s">
        <v>226</v>
      </c>
      <c r="O3843" t="s">
        <v>226</v>
      </c>
      <c r="P3843" t="s">
        <v>226</v>
      </c>
      <c r="Q3843" t="s">
        <v>226</v>
      </c>
      <c r="R3843" t="s">
        <v>226</v>
      </c>
      <c r="S3843" t="s">
        <v>226</v>
      </c>
      <c r="T3843" t="s">
        <v>226</v>
      </c>
      <c r="U3843" t="s">
        <v>226</v>
      </c>
      <c r="V3843" t="s">
        <v>226</v>
      </c>
      <c r="W3843" t="s">
        <v>226</v>
      </c>
      <c r="X3843" t="s">
        <v>226</v>
      </c>
      <c r="Y3843" t="s">
        <v>226</v>
      </c>
      <c r="Z3843" t="s">
        <v>226</v>
      </c>
      <c r="AA3843" t="s">
        <v>226</v>
      </c>
      <c r="AB3843" t="s">
        <v>226</v>
      </c>
      <c r="AC3843" t="s">
        <v>226</v>
      </c>
      <c r="AD3843" t="s">
        <v>226</v>
      </c>
      <c r="AE3843" t="s">
        <v>226</v>
      </c>
      <c r="AF3843" t="s">
        <v>226</v>
      </c>
      <c r="AG3843" t="s">
        <v>225</v>
      </c>
      <c r="AH3843" t="s">
        <v>225</v>
      </c>
      <c r="AI3843" t="s">
        <v>225</v>
      </c>
      <c r="AJ3843" t="s">
        <v>225</v>
      </c>
      <c r="AK3843" t="s">
        <v>225</v>
      </c>
      <c r="AL3843" t="s">
        <v>394</v>
      </c>
      <c r="AM3843" t="s">
        <v>394</v>
      </c>
      <c r="AN3843" t="s">
        <v>394</v>
      </c>
      <c r="AO3843" t="s">
        <v>394</v>
      </c>
      <c r="AP3843" t="s">
        <v>394</v>
      </c>
      <c r="AQ3843" s="286" t="s">
        <v>394</v>
      </c>
      <c r="AR3843" s="305"/>
      <c r="AS3843" s="235"/>
      <c r="AU3843"/>
    </row>
    <row r="3844" spans="1:47" ht="21.6" x14ac:dyDescent="0.3">
      <c r="A3844" s="285">
        <v>123018</v>
      </c>
      <c r="B3844" s="286" t="s">
        <v>540</v>
      </c>
      <c r="C3844" t="s">
        <v>226</v>
      </c>
      <c r="D3844" t="s">
        <v>226</v>
      </c>
      <c r="E3844" t="s">
        <v>226</v>
      </c>
      <c r="F3844" t="s">
        <v>224</v>
      </c>
      <c r="G3844" t="s">
        <v>224</v>
      </c>
      <c r="H3844" t="s">
        <v>226</v>
      </c>
      <c r="I3844" t="s">
        <v>224</v>
      </c>
      <c r="J3844" t="s">
        <v>224</v>
      </c>
      <c r="K3844" t="s">
        <v>226</v>
      </c>
      <c r="L3844" t="s">
        <v>225</v>
      </c>
      <c r="M3844" t="s">
        <v>224</v>
      </c>
      <c r="N3844" t="s">
        <v>224</v>
      </c>
      <c r="O3844" t="s">
        <v>226</v>
      </c>
      <c r="P3844" t="s">
        <v>224</v>
      </c>
      <c r="Q3844" t="s">
        <v>224</v>
      </c>
      <c r="R3844" t="s">
        <v>224</v>
      </c>
      <c r="S3844" t="s">
        <v>226</v>
      </c>
      <c r="T3844" t="s">
        <v>225</v>
      </c>
      <c r="U3844" t="s">
        <v>225</v>
      </c>
      <c r="V3844" t="s">
        <v>225</v>
      </c>
      <c r="W3844" t="s">
        <v>394</v>
      </c>
      <c r="X3844" t="s">
        <v>394</v>
      </c>
      <c r="Y3844" t="s">
        <v>394</v>
      </c>
      <c r="Z3844" t="s">
        <v>394</v>
      </c>
      <c r="AA3844" t="s">
        <v>394</v>
      </c>
      <c r="AB3844" t="s">
        <v>394</v>
      </c>
      <c r="AC3844" t="s">
        <v>394</v>
      </c>
      <c r="AD3844" t="s">
        <v>394</v>
      </c>
      <c r="AE3844" t="s">
        <v>394</v>
      </c>
      <c r="AF3844" t="s">
        <v>394</v>
      </c>
      <c r="AG3844" t="s">
        <v>394</v>
      </c>
      <c r="AH3844" t="s">
        <v>394</v>
      </c>
      <c r="AI3844" t="s">
        <v>394</v>
      </c>
      <c r="AJ3844" t="s">
        <v>394</v>
      </c>
      <c r="AK3844" t="s">
        <v>394</v>
      </c>
      <c r="AL3844" t="s">
        <v>394</v>
      </c>
      <c r="AM3844" t="s">
        <v>394</v>
      </c>
      <c r="AN3844" t="s">
        <v>394</v>
      </c>
      <c r="AO3844" t="s">
        <v>394</v>
      </c>
      <c r="AP3844" t="s">
        <v>394</v>
      </c>
      <c r="AQ3844" s="286" t="s">
        <v>394</v>
      </c>
      <c r="AR3844" s="305"/>
      <c r="AS3844" s="235"/>
      <c r="AU3844"/>
    </row>
    <row r="3845" spans="1:47" ht="21.6" x14ac:dyDescent="0.3">
      <c r="A3845" s="285">
        <v>123019</v>
      </c>
      <c r="B3845" s="286" t="s">
        <v>8485</v>
      </c>
      <c r="C3845" t="s">
        <v>226</v>
      </c>
      <c r="D3845" t="s">
        <v>224</v>
      </c>
      <c r="E3845" t="s">
        <v>226</v>
      </c>
      <c r="F3845" t="s">
        <v>224</v>
      </c>
      <c r="G3845" t="s">
        <v>226</v>
      </c>
      <c r="H3845" t="s">
        <v>226</v>
      </c>
      <c r="I3845" t="s">
        <v>226</v>
      </c>
      <c r="J3845" t="s">
        <v>226</v>
      </c>
      <c r="K3845" t="s">
        <v>224</v>
      </c>
      <c r="L3845" t="s">
        <v>226</v>
      </c>
      <c r="M3845" t="s">
        <v>226</v>
      </c>
      <c r="N3845" t="s">
        <v>226</v>
      </c>
      <c r="O3845" t="s">
        <v>226</v>
      </c>
      <c r="P3845" t="s">
        <v>224</v>
      </c>
      <c r="Q3845" t="s">
        <v>226</v>
      </c>
      <c r="R3845" t="s">
        <v>225</v>
      </c>
      <c r="S3845" t="s">
        <v>226</v>
      </c>
      <c r="T3845" t="s">
        <v>226</v>
      </c>
      <c r="U3845" t="s">
        <v>224</v>
      </c>
      <c r="V3845" t="s">
        <v>226</v>
      </c>
      <c r="W3845" t="s">
        <v>226</v>
      </c>
      <c r="X3845" t="s">
        <v>226</v>
      </c>
      <c r="Y3845" t="s">
        <v>224</v>
      </c>
      <c r="Z3845" t="s">
        <v>224</v>
      </c>
      <c r="AA3845" t="s">
        <v>224</v>
      </c>
      <c r="AB3845" t="s">
        <v>226</v>
      </c>
      <c r="AC3845" t="s">
        <v>226</v>
      </c>
      <c r="AD3845" t="s">
        <v>226</v>
      </c>
      <c r="AE3845" t="s">
        <v>224</v>
      </c>
      <c r="AF3845" t="s">
        <v>224</v>
      </c>
      <c r="AG3845" t="s">
        <v>226</v>
      </c>
      <c r="AH3845" t="s">
        <v>226</v>
      </c>
      <c r="AI3845" t="s">
        <v>226</v>
      </c>
      <c r="AJ3845" t="s">
        <v>226</v>
      </c>
      <c r="AK3845" t="s">
        <v>226</v>
      </c>
      <c r="AL3845" t="s">
        <v>225</v>
      </c>
      <c r="AM3845" t="s">
        <v>225</v>
      </c>
      <c r="AN3845" t="s">
        <v>225</v>
      </c>
      <c r="AO3845" t="s">
        <v>225</v>
      </c>
      <c r="AP3845" t="s">
        <v>225</v>
      </c>
      <c r="AQ3845" s="286" t="s">
        <v>394</v>
      </c>
      <c r="AR3845" s="305"/>
      <c r="AS3845" s="235"/>
      <c r="AU3845"/>
    </row>
    <row r="3846" spans="1:47" ht="28.8" x14ac:dyDescent="0.3">
      <c r="A3846" s="285">
        <v>123020</v>
      </c>
      <c r="B3846" s="286" t="s">
        <v>541</v>
      </c>
      <c r="C3846" t="s">
        <v>226</v>
      </c>
      <c r="D3846" t="s">
        <v>226</v>
      </c>
      <c r="E3846" t="s">
        <v>226</v>
      </c>
      <c r="F3846" t="s">
        <v>226</v>
      </c>
      <c r="G3846" t="s">
        <v>224</v>
      </c>
      <c r="H3846" t="s">
        <v>226</v>
      </c>
      <c r="I3846" t="s">
        <v>226</v>
      </c>
      <c r="J3846" t="s">
        <v>226</v>
      </c>
      <c r="K3846" t="s">
        <v>224</v>
      </c>
      <c r="L3846" t="s">
        <v>224</v>
      </c>
      <c r="M3846" t="s">
        <v>226</v>
      </c>
      <c r="N3846" t="s">
        <v>226</v>
      </c>
      <c r="O3846" t="s">
        <v>226</v>
      </c>
      <c r="P3846" t="s">
        <v>226</v>
      </c>
      <c r="Q3846" t="s">
        <v>226</v>
      </c>
      <c r="R3846" t="s">
        <v>224</v>
      </c>
      <c r="S3846" t="s">
        <v>226</v>
      </c>
      <c r="T3846" t="s">
        <v>226</v>
      </c>
      <c r="U3846" t="s">
        <v>226</v>
      </c>
      <c r="V3846" t="s">
        <v>226</v>
      </c>
      <c r="W3846" t="s">
        <v>225</v>
      </c>
      <c r="X3846" t="s">
        <v>225</v>
      </c>
      <c r="Y3846" t="s">
        <v>225</v>
      </c>
      <c r="Z3846" t="s">
        <v>225</v>
      </c>
      <c r="AA3846" t="s">
        <v>225</v>
      </c>
      <c r="AB3846" t="s">
        <v>394</v>
      </c>
      <c r="AC3846" t="s">
        <v>394</v>
      </c>
      <c r="AD3846" t="s">
        <v>394</v>
      </c>
      <c r="AE3846" t="s">
        <v>394</v>
      </c>
      <c r="AF3846" t="s">
        <v>394</v>
      </c>
      <c r="AG3846" t="s">
        <v>394</v>
      </c>
      <c r="AH3846" t="s">
        <v>394</v>
      </c>
      <c r="AI3846" t="s">
        <v>394</v>
      </c>
      <c r="AJ3846" t="s">
        <v>394</v>
      </c>
      <c r="AK3846" t="s">
        <v>394</v>
      </c>
      <c r="AL3846" t="s">
        <v>394</v>
      </c>
      <c r="AM3846" t="s">
        <v>394</v>
      </c>
      <c r="AN3846" t="s">
        <v>394</v>
      </c>
      <c r="AO3846" t="s">
        <v>394</v>
      </c>
      <c r="AP3846" t="s">
        <v>394</v>
      </c>
      <c r="AQ3846" s="286" t="s">
        <v>394</v>
      </c>
      <c r="AR3846" s="305"/>
      <c r="AS3846" s="235"/>
      <c r="AU3846"/>
    </row>
    <row r="3847" spans="1:47" x14ac:dyDescent="0.3">
      <c r="A3847" s="285">
        <v>123021</v>
      </c>
      <c r="B3847" s="286" t="s">
        <v>539</v>
      </c>
      <c r="C3847" t="s">
        <v>995</v>
      </c>
      <c r="D3847" t="s">
        <v>995</v>
      </c>
      <c r="E3847" t="s">
        <v>995</v>
      </c>
      <c r="F3847" t="s">
        <v>995</v>
      </c>
      <c r="G3847" t="s">
        <v>995</v>
      </c>
      <c r="H3847" t="s">
        <v>995</v>
      </c>
      <c r="I3847" t="s">
        <v>995</v>
      </c>
      <c r="J3847" t="s">
        <v>995</v>
      </c>
      <c r="K3847" t="s">
        <v>995</v>
      </c>
      <c r="L3847" t="s">
        <v>995</v>
      </c>
      <c r="M3847" t="s">
        <v>995</v>
      </c>
      <c r="N3847" t="s">
        <v>995</v>
      </c>
      <c r="O3847" t="s">
        <v>995</v>
      </c>
      <c r="P3847" t="s">
        <v>995</v>
      </c>
      <c r="Q3847" t="s">
        <v>995</v>
      </c>
      <c r="R3847" t="s">
        <v>995</v>
      </c>
      <c r="S3847" t="s">
        <v>995</v>
      </c>
      <c r="T3847" t="s">
        <v>995</v>
      </c>
      <c r="U3847" t="s">
        <v>995</v>
      </c>
      <c r="V3847" t="s">
        <v>995</v>
      </c>
      <c r="W3847" t="s">
        <v>995</v>
      </c>
      <c r="X3847" t="s">
        <v>995</v>
      </c>
      <c r="Y3847" t="s">
        <v>995</v>
      </c>
      <c r="Z3847" t="s">
        <v>995</v>
      </c>
      <c r="AA3847" t="s">
        <v>995</v>
      </c>
      <c r="AB3847" t="s">
        <v>995</v>
      </c>
      <c r="AC3847" t="s">
        <v>995</v>
      </c>
      <c r="AD3847" t="s">
        <v>995</v>
      </c>
      <c r="AE3847" t="s">
        <v>995</v>
      </c>
      <c r="AF3847" t="s">
        <v>995</v>
      </c>
      <c r="AG3847" t="s">
        <v>995</v>
      </c>
      <c r="AH3847" t="s">
        <v>995</v>
      </c>
      <c r="AI3847" t="s">
        <v>995</v>
      </c>
      <c r="AJ3847" t="s">
        <v>995</v>
      </c>
      <c r="AK3847" t="s">
        <v>995</v>
      </c>
      <c r="AL3847" t="s">
        <v>995</v>
      </c>
      <c r="AM3847" t="s">
        <v>995</v>
      </c>
      <c r="AN3847" t="s">
        <v>995</v>
      </c>
      <c r="AO3847" t="s">
        <v>995</v>
      </c>
      <c r="AP3847" t="s">
        <v>995</v>
      </c>
      <c r="AQ3847" s="286" t="s">
        <v>855</v>
      </c>
    </row>
    <row r="3848" spans="1:47" x14ac:dyDescent="0.3">
      <c r="A3848" s="285">
        <v>123022</v>
      </c>
      <c r="B3848" s="286" t="s">
        <v>539</v>
      </c>
      <c r="C3848" t="s">
        <v>995</v>
      </c>
      <c r="D3848" t="s">
        <v>995</v>
      </c>
      <c r="E3848" t="s">
        <v>995</v>
      </c>
      <c r="F3848" t="s">
        <v>995</v>
      </c>
      <c r="G3848" t="s">
        <v>995</v>
      </c>
      <c r="H3848" t="s">
        <v>995</v>
      </c>
      <c r="I3848" t="s">
        <v>995</v>
      </c>
      <c r="J3848" t="s">
        <v>995</v>
      </c>
      <c r="K3848" t="s">
        <v>995</v>
      </c>
      <c r="L3848" t="s">
        <v>995</v>
      </c>
      <c r="M3848" t="s">
        <v>995</v>
      </c>
      <c r="N3848" t="s">
        <v>995</v>
      </c>
      <c r="O3848" t="s">
        <v>995</v>
      </c>
      <c r="P3848" t="s">
        <v>995</v>
      </c>
      <c r="Q3848" t="s">
        <v>995</v>
      </c>
      <c r="R3848" t="s">
        <v>995</v>
      </c>
      <c r="S3848" t="s">
        <v>995</v>
      </c>
      <c r="T3848" t="s">
        <v>995</v>
      </c>
      <c r="U3848" t="s">
        <v>995</v>
      </c>
      <c r="V3848" t="s">
        <v>995</v>
      </c>
      <c r="W3848" t="s">
        <v>995</v>
      </c>
      <c r="X3848" t="s">
        <v>995</v>
      </c>
      <c r="Y3848" t="s">
        <v>995</v>
      </c>
      <c r="Z3848" t="s">
        <v>995</v>
      </c>
      <c r="AA3848" t="s">
        <v>995</v>
      </c>
      <c r="AB3848" t="s">
        <v>995</v>
      </c>
      <c r="AC3848" t="s">
        <v>995</v>
      </c>
      <c r="AD3848" t="s">
        <v>995</v>
      </c>
      <c r="AE3848" t="s">
        <v>995</v>
      </c>
      <c r="AF3848" t="s">
        <v>995</v>
      </c>
      <c r="AG3848" t="s">
        <v>995</v>
      </c>
      <c r="AH3848" t="s">
        <v>995</v>
      </c>
      <c r="AI3848" t="s">
        <v>995</v>
      </c>
      <c r="AJ3848" t="s">
        <v>995</v>
      </c>
      <c r="AK3848" t="s">
        <v>995</v>
      </c>
      <c r="AL3848" t="s">
        <v>995</v>
      </c>
      <c r="AM3848" t="s">
        <v>995</v>
      </c>
      <c r="AN3848" t="s">
        <v>995</v>
      </c>
      <c r="AO3848" t="s">
        <v>995</v>
      </c>
      <c r="AP3848" t="s">
        <v>995</v>
      </c>
      <c r="AQ3848" s="286" t="s">
        <v>855</v>
      </c>
    </row>
    <row r="3849" spans="1:47" x14ac:dyDescent="0.3">
      <c r="A3849" s="285">
        <v>123023</v>
      </c>
      <c r="B3849" s="286" t="s">
        <v>539</v>
      </c>
      <c r="C3849" t="s">
        <v>995</v>
      </c>
      <c r="D3849" t="s">
        <v>995</v>
      </c>
      <c r="E3849" t="s">
        <v>995</v>
      </c>
      <c r="F3849" t="s">
        <v>995</v>
      </c>
      <c r="G3849" t="s">
        <v>995</v>
      </c>
      <c r="H3849" t="s">
        <v>995</v>
      </c>
      <c r="I3849" t="s">
        <v>995</v>
      </c>
      <c r="J3849" t="s">
        <v>995</v>
      </c>
      <c r="K3849" t="s">
        <v>995</v>
      </c>
      <c r="L3849" t="s">
        <v>995</v>
      </c>
      <c r="M3849" t="s">
        <v>995</v>
      </c>
      <c r="N3849" t="s">
        <v>995</v>
      </c>
      <c r="O3849" t="s">
        <v>995</v>
      </c>
      <c r="P3849" t="s">
        <v>995</v>
      </c>
      <c r="Q3849" t="s">
        <v>995</v>
      </c>
      <c r="R3849" t="s">
        <v>995</v>
      </c>
      <c r="S3849" t="s">
        <v>995</v>
      </c>
      <c r="T3849" t="s">
        <v>995</v>
      </c>
      <c r="U3849" t="s">
        <v>995</v>
      </c>
      <c r="V3849" t="s">
        <v>995</v>
      </c>
      <c r="W3849" t="s">
        <v>995</v>
      </c>
      <c r="X3849" t="s">
        <v>995</v>
      </c>
      <c r="Y3849" t="s">
        <v>995</v>
      </c>
      <c r="Z3849" t="s">
        <v>995</v>
      </c>
      <c r="AA3849" t="s">
        <v>995</v>
      </c>
      <c r="AB3849" t="s">
        <v>995</v>
      </c>
      <c r="AC3849" t="s">
        <v>995</v>
      </c>
      <c r="AD3849" t="s">
        <v>995</v>
      </c>
      <c r="AE3849" t="s">
        <v>995</v>
      </c>
      <c r="AF3849" t="s">
        <v>995</v>
      </c>
      <c r="AG3849" t="s">
        <v>995</v>
      </c>
      <c r="AH3849" t="s">
        <v>995</v>
      </c>
      <c r="AI3849" t="s">
        <v>995</v>
      </c>
      <c r="AJ3849" t="s">
        <v>995</v>
      </c>
      <c r="AK3849" t="s">
        <v>995</v>
      </c>
      <c r="AL3849" t="s">
        <v>995</v>
      </c>
      <c r="AM3849" t="s">
        <v>995</v>
      </c>
      <c r="AN3849" t="s">
        <v>995</v>
      </c>
      <c r="AO3849" t="s">
        <v>995</v>
      </c>
      <c r="AP3849" t="s">
        <v>995</v>
      </c>
      <c r="AQ3849" s="286" t="s">
        <v>855</v>
      </c>
    </row>
    <row r="3850" spans="1:47" x14ac:dyDescent="0.3">
      <c r="A3850" s="285">
        <v>123024</v>
      </c>
      <c r="B3850" s="286" t="s">
        <v>539</v>
      </c>
      <c r="C3850" t="s">
        <v>995</v>
      </c>
      <c r="D3850" t="s">
        <v>995</v>
      </c>
      <c r="E3850" t="s">
        <v>995</v>
      </c>
      <c r="F3850" t="s">
        <v>995</v>
      </c>
      <c r="G3850" t="s">
        <v>995</v>
      </c>
      <c r="H3850" t="s">
        <v>995</v>
      </c>
      <c r="I3850" t="s">
        <v>995</v>
      </c>
      <c r="J3850" t="s">
        <v>995</v>
      </c>
      <c r="K3850" t="s">
        <v>995</v>
      </c>
      <c r="L3850" t="s">
        <v>995</v>
      </c>
      <c r="M3850" t="s">
        <v>995</v>
      </c>
      <c r="N3850" t="s">
        <v>995</v>
      </c>
      <c r="O3850" t="s">
        <v>995</v>
      </c>
      <c r="P3850" t="s">
        <v>995</v>
      </c>
      <c r="Q3850" t="s">
        <v>995</v>
      </c>
      <c r="R3850" t="s">
        <v>995</v>
      </c>
      <c r="S3850" t="s">
        <v>995</v>
      </c>
      <c r="T3850" t="s">
        <v>995</v>
      </c>
      <c r="U3850" t="s">
        <v>995</v>
      </c>
      <c r="V3850" t="s">
        <v>995</v>
      </c>
      <c r="W3850" t="s">
        <v>995</v>
      </c>
      <c r="X3850" t="s">
        <v>995</v>
      </c>
      <c r="Y3850" t="s">
        <v>995</v>
      </c>
      <c r="Z3850" t="s">
        <v>995</v>
      </c>
      <c r="AA3850" t="s">
        <v>995</v>
      </c>
      <c r="AB3850" t="s">
        <v>995</v>
      </c>
      <c r="AC3850" t="s">
        <v>995</v>
      </c>
      <c r="AD3850" t="s">
        <v>995</v>
      </c>
      <c r="AE3850" t="s">
        <v>995</v>
      </c>
      <c r="AF3850" t="s">
        <v>995</v>
      </c>
      <c r="AG3850" t="s">
        <v>995</v>
      </c>
      <c r="AH3850" t="s">
        <v>995</v>
      </c>
      <c r="AI3850" t="s">
        <v>995</v>
      </c>
      <c r="AJ3850" t="s">
        <v>995</v>
      </c>
      <c r="AK3850" t="s">
        <v>995</v>
      </c>
      <c r="AL3850" t="s">
        <v>995</v>
      </c>
      <c r="AM3850" t="s">
        <v>995</v>
      </c>
      <c r="AN3850" t="s">
        <v>995</v>
      </c>
      <c r="AO3850" t="s">
        <v>995</v>
      </c>
      <c r="AP3850" t="s">
        <v>995</v>
      </c>
      <c r="AQ3850" s="286" t="s">
        <v>855</v>
      </c>
    </row>
    <row r="3851" spans="1:47" ht="28.8" x14ac:dyDescent="0.3">
      <c r="A3851" s="285">
        <v>123025</v>
      </c>
      <c r="B3851" s="286" t="s">
        <v>541</v>
      </c>
      <c r="C3851" t="s">
        <v>226</v>
      </c>
      <c r="D3851" t="s">
        <v>224</v>
      </c>
      <c r="E3851" t="s">
        <v>226</v>
      </c>
      <c r="F3851" t="s">
        <v>226</v>
      </c>
      <c r="G3851" t="s">
        <v>224</v>
      </c>
      <c r="H3851" t="s">
        <v>226</v>
      </c>
      <c r="I3851" t="s">
        <v>224</v>
      </c>
      <c r="J3851" t="s">
        <v>225</v>
      </c>
      <c r="K3851" t="s">
        <v>226</v>
      </c>
      <c r="L3851" t="s">
        <v>226</v>
      </c>
      <c r="M3851" t="s">
        <v>226</v>
      </c>
      <c r="N3851" t="s">
        <v>224</v>
      </c>
      <c r="O3851" t="s">
        <v>226</v>
      </c>
      <c r="P3851" t="s">
        <v>224</v>
      </c>
      <c r="Q3851" t="s">
        <v>226</v>
      </c>
      <c r="R3851" t="s">
        <v>226</v>
      </c>
      <c r="S3851" t="s">
        <v>225</v>
      </c>
      <c r="T3851" t="s">
        <v>225</v>
      </c>
      <c r="U3851" t="s">
        <v>224</v>
      </c>
      <c r="V3851" t="s">
        <v>224</v>
      </c>
      <c r="W3851" t="s">
        <v>225</v>
      </c>
      <c r="X3851" t="s">
        <v>225</v>
      </c>
      <c r="Y3851" t="s">
        <v>225</v>
      </c>
      <c r="Z3851" t="s">
        <v>225</v>
      </c>
      <c r="AA3851" t="s">
        <v>225</v>
      </c>
      <c r="AB3851" t="s">
        <v>394</v>
      </c>
      <c r="AC3851" t="s">
        <v>394</v>
      </c>
      <c r="AD3851" t="s">
        <v>394</v>
      </c>
      <c r="AE3851" t="s">
        <v>394</v>
      </c>
      <c r="AF3851" t="s">
        <v>394</v>
      </c>
      <c r="AG3851" t="s">
        <v>394</v>
      </c>
      <c r="AH3851" t="s">
        <v>394</v>
      </c>
      <c r="AI3851" t="s">
        <v>394</v>
      </c>
      <c r="AJ3851" t="s">
        <v>394</v>
      </c>
      <c r="AK3851" t="s">
        <v>394</v>
      </c>
      <c r="AL3851" t="s">
        <v>394</v>
      </c>
      <c r="AM3851" t="s">
        <v>394</v>
      </c>
      <c r="AN3851" t="s">
        <v>394</v>
      </c>
      <c r="AO3851" t="s">
        <v>394</v>
      </c>
      <c r="AP3851" t="s">
        <v>394</v>
      </c>
      <c r="AQ3851" s="286" t="s">
        <v>394</v>
      </c>
      <c r="AR3851" s="305"/>
      <c r="AS3851" s="235"/>
      <c r="AU3851"/>
    </row>
    <row r="3852" spans="1:47" x14ac:dyDescent="0.3">
      <c r="A3852" s="285">
        <v>123026</v>
      </c>
      <c r="B3852" s="286" t="s">
        <v>540</v>
      </c>
      <c r="C3852" t="s">
        <v>995</v>
      </c>
      <c r="D3852" t="s">
        <v>995</v>
      </c>
      <c r="E3852" t="s">
        <v>995</v>
      </c>
      <c r="F3852" t="s">
        <v>995</v>
      </c>
      <c r="G3852" t="s">
        <v>995</v>
      </c>
      <c r="H3852" t="s">
        <v>995</v>
      </c>
      <c r="I3852" t="s">
        <v>995</v>
      </c>
      <c r="J3852" t="s">
        <v>995</v>
      </c>
      <c r="K3852" t="s">
        <v>995</v>
      </c>
      <c r="L3852" t="s">
        <v>995</v>
      </c>
      <c r="M3852" t="s">
        <v>995</v>
      </c>
      <c r="N3852" t="s">
        <v>995</v>
      </c>
      <c r="O3852" t="s">
        <v>995</v>
      </c>
      <c r="P3852" t="s">
        <v>995</v>
      </c>
      <c r="Q3852" t="s">
        <v>995</v>
      </c>
      <c r="R3852" t="s">
        <v>995</v>
      </c>
      <c r="S3852" t="s">
        <v>995</v>
      </c>
      <c r="T3852" t="s">
        <v>995</v>
      </c>
      <c r="U3852" t="s">
        <v>995</v>
      </c>
      <c r="V3852" t="s">
        <v>995</v>
      </c>
      <c r="W3852" t="s">
        <v>995</v>
      </c>
      <c r="X3852" t="s">
        <v>995</v>
      </c>
      <c r="Y3852" t="s">
        <v>995</v>
      </c>
      <c r="Z3852" t="s">
        <v>995</v>
      </c>
      <c r="AA3852" t="s">
        <v>995</v>
      </c>
      <c r="AB3852" t="s">
        <v>995</v>
      </c>
      <c r="AC3852" t="s">
        <v>995</v>
      </c>
      <c r="AD3852" t="s">
        <v>995</v>
      </c>
      <c r="AE3852" t="s">
        <v>995</v>
      </c>
      <c r="AF3852" t="s">
        <v>995</v>
      </c>
      <c r="AG3852" t="s">
        <v>995</v>
      </c>
      <c r="AH3852" t="s">
        <v>995</v>
      </c>
      <c r="AI3852" t="s">
        <v>995</v>
      </c>
      <c r="AJ3852" t="s">
        <v>995</v>
      </c>
      <c r="AK3852" t="s">
        <v>995</v>
      </c>
      <c r="AL3852" t="s">
        <v>995</v>
      </c>
      <c r="AM3852" t="s">
        <v>995</v>
      </c>
      <c r="AN3852" t="s">
        <v>995</v>
      </c>
      <c r="AO3852" t="s">
        <v>995</v>
      </c>
      <c r="AP3852" t="s">
        <v>995</v>
      </c>
      <c r="AQ3852" s="286" t="s">
        <v>855</v>
      </c>
    </row>
    <row r="3853" spans="1:47" x14ac:dyDescent="0.3">
      <c r="A3853" s="285">
        <v>123027</v>
      </c>
      <c r="B3853" s="286" t="s">
        <v>539</v>
      </c>
      <c r="C3853" t="s">
        <v>995</v>
      </c>
      <c r="D3853" t="s">
        <v>995</v>
      </c>
      <c r="E3853" t="s">
        <v>995</v>
      </c>
      <c r="F3853" t="s">
        <v>995</v>
      </c>
      <c r="G3853" t="s">
        <v>995</v>
      </c>
      <c r="H3853" t="s">
        <v>995</v>
      </c>
      <c r="I3853" t="s">
        <v>995</v>
      </c>
      <c r="J3853" t="s">
        <v>995</v>
      </c>
      <c r="K3853" t="s">
        <v>995</v>
      </c>
      <c r="L3853" t="s">
        <v>995</v>
      </c>
      <c r="M3853" t="s">
        <v>995</v>
      </c>
      <c r="N3853" t="s">
        <v>995</v>
      </c>
      <c r="O3853" t="s">
        <v>995</v>
      </c>
      <c r="P3853" t="s">
        <v>995</v>
      </c>
      <c r="Q3853" t="s">
        <v>995</v>
      </c>
      <c r="R3853" t="s">
        <v>995</v>
      </c>
      <c r="S3853" t="s">
        <v>995</v>
      </c>
      <c r="T3853" t="s">
        <v>995</v>
      </c>
      <c r="U3853" t="s">
        <v>995</v>
      </c>
      <c r="V3853" t="s">
        <v>995</v>
      </c>
      <c r="W3853" t="s">
        <v>995</v>
      </c>
      <c r="X3853" t="s">
        <v>995</v>
      </c>
      <c r="Y3853" t="s">
        <v>995</v>
      </c>
      <c r="Z3853" t="s">
        <v>995</v>
      </c>
      <c r="AA3853" t="s">
        <v>995</v>
      </c>
      <c r="AB3853" t="s">
        <v>995</v>
      </c>
      <c r="AC3853" t="s">
        <v>995</v>
      </c>
      <c r="AD3853" t="s">
        <v>995</v>
      </c>
      <c r="AE3853" t="s">
        <v>995</v>
      </c>
      <c r="AF3853" t="s">
        <v>995</v>
      </c>
      <c r="AG3853" t="s">
        <v>995</v>
      </c>
      <c r="AH3853" t="s">
        <v>995</v>
      </c>
      <c r="AI3853" t="s">
        <v>995</v>
      </c>
      <c r="AJ3853" t="s">
        <v>995</v>
      </c>
      <c r="AK3853" t="s">
        <v>995</v>
      </c>
      <c r="AL3853" t="s">
        <v>995</v>
      </c>
      <c r="AM3853" t="s">
        <v>995</v>
      </c>
      <c r="AN3853" t="s">
        <v>995</v>
      </c>
      <c r="AO3853" t="s">
        <v>995</v>
      </c>
      <c r="AP3853" t="s">
        <v>995</v>
      </c>
      <c r="AQ3853" s="286" t="s">
        <v>855</v>
      </c>
    </row>
    <row r="3854" spans="1:47" x14ac:dyDescent="0.3">
      <c r="A3854" s="285">
        <v>123029</v>
      </c>
      <c r="B3854" s="286" t="s">
        <v>540</v>
      </c>
      <c r="C3854" t="s">
        <v>995</v>
      </c>
      <c r="D3854" t="s">
        <v>995</v>
      </c>
      <c r="E3854" t="s">
        <v>995</v>
      </c>
      <c r="F3854" t="s">
        <v>995</v>
      </c>
      <c r="G3854" t="s">
        <v>995</v>
      </c>
      <c r="H3854" t="s">
        <v>995</v>
      </c>
      <c r="I3854" t="s">
        <v>995</v>
      </c>
      <c r="J3854" t="s">
        <v>995</v>
      </c>
      <c r="K3854" t="s">
        <v>995</v>
      </c>
      <c r="L3854" t="s">
        <v>995</v>
      </c>
      <c r="M3854" t="s">
        <v>995</v>
      </c>
      <c r="N3854" t="s">
        <v>995</v>
      </c>
      <c r="O3854" t="s">
        <v>995</v>
      </c>
      <c r="P3854" t="s">
        <v>995</v>
      </c>
      <c r="Q3854" t="s">
        <v>995</v>
      </c>
      <c r="R3854" t="s">
        <v>995</v>
      </c>
      <c r="S3854" t="s">
        <v>995</v>
      </c>
      <c r="T3854" t="s">
        <v>995</v>
      </c>
      <c r="U3854" t="s">
        <v>995</v>
      </c>
      <c r="V3854" t="s">
        <v>995</v>
      </c>
      <c r="W3854" t="s">
        <v>995</v>
      </c>
      <c r="X3854" t="s">
        <v>995</v>
      </c>
      <c r="Y3854" t="s">
        <v>995</v>
      </c>
      <c r="Z3854" t="s">
        <v>995</v>
      </c>
      <c r="AA3854" t="s">
        <v>995</v>
      </c>
      <c r="AB3854" t="s">
        <v>995</v>
      </c>
      <c r="AC3854" t="s">
        <v>995</v>
      </c>
      <c r="AD3854" t="s">
        <v>995</v>
      </c>
      <c r="AE3854" t="s">
        <v>995</v>
      </c>
      <c r="AF3854" t="s">
        <v>995</v>
      </c>
      <c r="AG3854" t="s">
        <v>995</v>
      </c>
      <c r="AH3854" t="s">
        <v>995</v>
      </c>
      <c r="AI3854" t="s">
        <v>995</v>
      </c>
      <c r="AJ3854" t="s">
        <v>995</v>
      </c>
      <c r="AK3854" t="s">
        <v>995</v>
      </c>
      <c r="AL3854" t="s">
        <v>995</v>
      </c>
      <c r="AM3854" t="s">
        <v>995</v>
      </c>
      <c r="AN3854" t="s">
        <v>995</v>
      </c>
      <c r="AO3854" t="s">
        <v>995</v>
      </c>
      <c r="AP3854" t="s">
        <v>995</v>
      </c>
      <c r="AQ3854" s="286" t="s">
        <v>855</v>
      </c>
    </row>
    <row r="3855" spans="1:47" ht="21.6" x14ac:dyDescent="0.3">
      <c r="A3855" s="285">
        <v>123030</v>
      </c>
      <c r="B3855" s="286" t="s">
        <v>538</v>
      </c>
      <c r="C3855" t="s">
        <v>226</v>
      </c>
      <c r="D3855" t="s">
        <v>226</v>
      </c>
      <c r="E3855" t="s">
        <v>224</v>
      </c>
      <c r="F3855" t="s">
        <v>226</v>
      </c>
      <c r="G3855" t="s">
        <v>226</v>
      </c>
      <c r="H3855" t="s">
        <v>226</v>
      </c>
      <c r="I3855" t="s">
        <v>224</v>
      </c>
      <c r="J3855" t="s">
        <v>226</v>
      </c>
      <c r="K3855" t="s">
        <v>226</v>
      </c>
      <c r="L3855" t="s">
        <v>226</v>
      </c>
      <c r="M3855" t="s">
        <v>226</v>
      </c>
      <c r="N3855" t="s">
        <v>224</v>
      </c>
      <c r="O3855" t="s">
        <v>224</v>
      </c>
      <c r="P3855" t="s">
        <v>226</v>
      </c>
      <c r="Q3855" t="s">
        <v>226</v>
      </c>
      <c r="R3855" t="s">
        <v>225</v>
      </c>
      <c r="S3855" t="s">
        <v>225</v>
      </c>
      <c r="T3855" t="s">
        <v>226</v>
      </c>
      <c r="U3855" t="s">
        <v>226</v>
      </c>
      <c r="V3855" t="s">
        <v>225</v>
      </c>
      <c r="W3855" t="s">
        <v>226</v>
      </c>
      <c r="X3855" t="s">
        <v>226</v>
      </c>
      <c r="Y3855" t="s">
        <v>224</v>
      </c>
      <c r="Z3855" t="s">
        <v>225</v>
      </c>
      <c r="AA3855" t="s">
        <v>226</v>
      </c>
      <c r="AB3855" t="s">
        <v>225</v>
      </c>
      <c r="AC3855" t="s">
        <v>225</v>
      </c>
      <c r="AD3855" t="s">
        <v>225</v>
      </c>
      <c r="AE3855" t="s">
        <v>225</v>
      </c>
      <c r="AF3855" t="s">
        <v>225</v>
      </c>
      <c r="AG3855" t="s">
        <v>394</v>
      </c>
      <c r="AH3855" t="s">
        <v>394</v>
      </c>
      <c r="AI3855" t="s">
        <v>394</v>
      </c>
      <c r="AJ3855" t="s">
        <v>394</v>
      </c>
      <c r="AK3855" t="s">
        <v>394</v>
      </c>
      <c r="AL3855" t="s">
        <v>394</v>
      </c>
      <c r="AM3855" t="s">
        <v>394</v>
      </c>
      <c r="AN3855" t="s">
        <v>394</v>
      </c>
      <c r="AO3855" t="s">
        <v>394</v>
      </c>
      <c r="AP3855" t="s">
        <v>394</v>
      </c>
      <c r="AQ3855" s="286" t="s">
        <v>394</v>
      </c>
      <c r="AR3855" s="305"/>
      <c r="AS3855" s="235"/>
      <c r="AU3855"/>
    </row>
    <row r="3856" spans="1:47" x14ac:dyDescent="0.3">
      <c r="A3856" s="285">
        <v>123031</v>
      </c>
      <c r="B3856" s="286" t="s">
        <v>539</v>
      </c>
      <c r="C3856" t="s">
        <v>995</v>
      </c>
      <c r="D3856" t="s">
        <v>995</v>
      </c>
      <c r="E3856" t="s">
        <v>995</v>
      </c>
      <c r="F3856" t="s">
        <v>995</v>
      </c>
      <c r="G3856" t="s">
        <v>995</v>
      </c>
      <c r="H3856" t="s">
        <v>995</v>
      </c>
      <c r="I3856" t="s">
        <v>995</v>
      </c>
      <c r="J3856" t="s">
        <v>995</v>
      </c>
      <c r="K3856" t="s">
        <v>995</v>
      </c>
      <c r="L3856" t="s">
        <v>995</v>
      </c>
      <c r="M3856" t="s">
        <v>995</v>
      </c>
      <c r="N3856" t="s">
        <v>995</v>
      </c>
      <c r="O3856" t="s">
        <v>995</v>
      </c>
      <c r="P3856" t="s">
        <v>995</v>
      </c>
      <c r="Q3856" t="s">
        <v>995</v>
      </c>
      <c r="R3856" t="s">
        <v>995</v>
      </c>
      <c r="S3856" t="s">
        <v>995</v>
      </c>
      <c r="T3856" t="s">
        <v>995</v>
      </c>
      <c r="U3856" t="s">
        <v>995</v>
      </c>
      <c r="V3856" t="s">
        <v>995</v>
      </c>
      <c r="W3856" t="s">
        <v>995</v>
      </c>
      <c r="X3856" t="s">
        <v>995</v>
      </c>
      <c r="Y3856" t="s">
        <v>995</v>
      </c>
      <c r="Z3856" t="s">
        <v>995</v>
      </c>
      <c r="AA3856" t="s">
        <v>995</v>
      </c>
      <c r="AB3856" t="s">
        <v>995</v>
      </c>
      <c r="AC3856" t="s">
        <v>995</v>
      </c>
      <c r="AD3856" t="s">
        <v>995</v>
      </c>
      <c r="AE3856" t="s">
        <v>995</v>
      </c>
      <c r="AF3856" t="s">
        <v>995</v>
      </c>
      <c r="AG3856" t="s">
        <v>995</v>
      </c>
      <c r="AH3856" t="s">
        <v>995</v>
      </c>
      <c r="AI3856" t="s">
        <v>995</v>
      </c>
      <c r="AJ3856" t="s">
        <v>995</v>
      </c>
      <c r="AK3856" t="s">
        <v>995</v>
      </c>
      <c r="AL3856" t="s">
        <v>995</v>
      </c>
      <c r="AM3856" t="s">
        <v>995</v>
      </c>
      <c r="AN3856" t="s">
        <v>995</v>
      </c>
      <c r="AO3856" t="s">
        <v>995</v>
      </c>
      <c r="AP3856" t="s">
        <v>995</v>
      </c>
      <c r="AQ3856" s="286" t="s">
        <v>855</v>
      </c>
    </row>
    <row r="3857" spans="1:47" ht="21.6" x14ac:dyDescent="0.3">
      <c r="A3857" s="285">
        <v>123032</v>
      </c>
      <c r="B3857" s="286" t="s">
        <v>61</v>
      </c>
      <c r="C3857" t="s">
        <v>226</v>
      </c>
      <c r="D3857" t="s">
        <v>224</v>
      </c>
      <c r="E3857" t="s">
        <v>226</v>
      </c>
      <c r="F3857" t="s">
        <v>224</v>
      </c>
      <c r="G3857" t="s">
        <v>226</v>
      </c>
      <c r="H3857" t="s">
        <v>226</v>
      </c>
      <c r="I3857" t="s">
        <v>226</v>
      </c>
      <c r="J3857" t="s">
        <v>226</v>
      </c>
      <c r="K3857" t="s">
        <v>226</v>
      </c>
      <c r="L3857" t="s">
        <v>226</v>
      </c>
      <c r="M3857" t="s">
        <v>226</v>
      </c>
      <c r="N3857" t="s">
        <v>224</v>
      </c>
      <c r="O3857" t="s">
        <v>226</v>
      </c>
      <c r="P3857" t="s">
        <v>224</v>
      </c>
      <c r="Q3857" t="s">
        <v>226</v>
      </c>
      <c r="R3857" t="s">
        <v>225</v>
      </c>
      <c r="S3857" t="s">
        <v>226</v>
      </c>
      <c r="T3857" t="s">
        <v>225</v>
      </c>
      <c r="U3857" t="s">
        <v>226</v>
      </c>
      <c r="V3857" t="s">
        <v>226</v>
      </c>
      <c r="W3857" t="s">
        <v>226</v>
      </c>
      <c r="X3857" t="s">
        <v>224</v>
      </c>
      <c r="Y3857" t="s">
        <v>224</v>
      </c>
      <c r="Z3857" t="s">
        <v>224</v>
      </c>
      <c r="AA3857" t="s">
        <v>224</v>
      </c>
      <c r="AB3857" t="s">
        <v>226</v>
      </c>
      <c r="AC3857" t="s">
        <v>226</v>
      </c>
      <c r="AD3857" t="s">
        <v>224</v>
      </c>
      <c r="AE3857" t="s">
        <v>226</v>
      </c>
      <c r="AF3857" t="s">
        <v>224</v>
      </c>
      <c r="AG3857" t="s">
        <v>226</v>
      </c>
      <c r="AH3857" t="s">
        <v>226</v>
      </c>
      <c r="AI3857" t="s">
        <v>225</v>
      </c>
      <c r="AJ3857" t="s">
        <v>226</v>
      </c>
      <c r="AK3857" t="s">
        <v>225</v>
      </c>
      <c r="AL3857" t="s">
        <v>225</v>
      </c>
      <c r="AM3857" t="s">
        <v>225</v>
      </c>
      <c r="AN3857" t="s">
        <v>225</v>
      </c>
      <c r="AO3857" t="s">
        <v>225</v>
      </c>
      <c r="AP3857" t="s">
        <v>225</v>
      </c>
      <c r="AQ3857" s="286" t="s">
        <v>394</v>
      </c>
      <c r="AR3857" s="305"/>
      <c r="AS3857" s="235"/>
      <c r="AU3857"/>
    </row>
    <row r="3858" spans="1:47" x14ac:dyDescent="0.3">
      <c r="A3858" s="285">
        <v>123033</v>
      </c>
      <c r="B3858" s="286" t="s">
        <v>539</v>
      </c>
      <c r="C3858" t="s">
        <v>995</v>
      </c>
      <c r="D3858" t="s">
        <v>995</v>
      </c>
      <c r="E3858" t="s">
        <v>995</v>
      </c>
      <c r="F3858" t="s">
        <v>995</v>
      </c>
      <c r="G3858" t="s">
        <v>995</v>
      </c>
      <c r="H3858" t="s">
        <v>995</v>
      </c>
      <c r="I3858" t="s">
        <v>995</v>
      </c>
      <c r="J3858" t="s">
        <v>995</v>
      </c>
      <c r="K3858" t="s">
        <v>995</v>
      </c>
      <c r="L3858" t="s">
        <v>995</v>
      </c>
      <c r="M3858" t="s">
        <v>995</v>
      </c>
      <c r="N3858" t="s">
        <v>995</v>
      </c>
      <c r="O3858" t="s">
        <v>995</v>
      </c>
      <c r="P3858" t="s">
        <v>995</v>
      </c>
      <c r="Q3858" t="s">
        <v>995</v>
      </c>
      <c r="R3858" t="s">
        <v>995</v>
      </c>
      <c r="S3858" t="s">
        <v>995</v>
      </c>
      <c r="T3858" t="s">
        <v>995</v>
      </c>
      <c r="U3858" t="s">
        <v>995</v>
      </c>
      <c r="V3858" t="s">
        <v>995</v>
      </c>
      <c r="W3858" t="s">
        <v>995</v>
      </c>
      <c r="X3858" t="s">
        <v>995</v>
      </c>
      <c r="Y3858" t="s">
        <v>995</v>
      </c>
      <c r="Z3858" t="s">
        <v>995</v>
      </c>
      <c r="AA3858" t="s">
        <v>995</v>
      </c>
      <c r="AB3858" t="s">
        <v>995</v>
      </c>
      <c r="AC3858" t="s">
        <v>995</v>
      </c>
      <c r="AD3858" t="s">
        <v>995</v>
      </c>
      <c r="AE3858" t="s">
        <v>995</v>
      </c>
      <c r="AF3858" t="s">
        <v>995</v>
      </c>
      <c r="AG3858" t="s">
        <v>995</v>
      </c>
      <c r="AH3858" t="s">
        <v>995</v>
      </c>
      <c r="AI3858" t="s">
        <v>995</v>
      </c>
      <c r="AJ3858" t="s">
        <v>995</v>
      </c>
      <c r="AK3858" t="s">
        <v>995</v>
      </c>
      <c r="AL3858" t="s">
        <v>995</v>
      </c>
      <c r="AM3858" t="s">
        <v>995</v>
      </c>
      <c r="AN3858" t="s">
        <v>995</v>
      </c>
      <c r="AO3858" t="s">
        <v>995</v>
      </c>
      <c r="AP3858" t="s">
        <v>995</v>
      </c>
      <c r="AQ3858" s="286" t="s">
        <v>855</v>
      </c>
    </row>
    <row r="3859" spans="1:47" ht="21.6" x14ac:dyDescent="0.65">
      <c r="A3859" s="285">
        <v>123034</v>
      </c>
      <c r="B3859" s="286" t="s">
        <v>539</v>
      </c>
      <c r="C3859" t="s">
        <v>226</v>
      </c>
      <c r="D3859" t="s">
        <v>226</v>
      </c>
      <c r="E3859" t="s">
        <v>226</v>
      </c>
      <c r="F3859" t="s">
        <v>226</v>
      </c>
      <c r="G3859" t="s">
        <v>226</v>
      </c>
      <c r="H3859" t="s">
        <v>226</v>
      </c>
      <c r="I3859" t="s">
        <v>226</v>
      </c>
      <c r="J3859" t="s">
        <v>226</v>
      </c>
      <c r="K3859" t="s">
        <v>226</v>
      </c>
      <c r="L3859" t="s">
        <v>226</v>
      </c>
      <c r="M3859" t="s">
        <v>394</v>
      </c>
      <c r="N3859" t="s">
        <v>226</v>
      </c>
      <c r="O3859" t="s">
        <v>226</v>
      </c>
      <c r="P3859" t="s">
        <v>226</v>
      </c>
      <c r="Q3859" t="s">
        <v>226</v>
      </c>
      <c r="R3859" t="s">
        <v>226</v>
      </c>
      <c r="S3859" t="s">
        <v>226</v>
      </c>
      <c r="T3859" t="s">
        <v>225</v>
      </c>
      <c r="U3859" t="s">
        <v>226</v>
      </c>
      <c r="V3859" t="s">
        <v>226</v>
      </c>
      <c r="W3859" t="s">
        <v>226</v>
      </c>
      <c r="X3859" t="s">
        <v>226</v>
      </c>
      <c r="Y3859" t="s">
        <v>226</v>
      </c>
      <c r="Z3859" t="s">
        <v>226</v>
      </c>
      <c r="AA3859" t="s">
        <v>226</v>
      </c>
      <c r="AB3859" t="s">
        <v>226</v>
      </c>
      <c r="AC3859" t="s">
        <v>226</v>
      </c>
      <c r="AD3859" t="s">
        <v>226</v>
      </c>
      <c r="AE3859" t="s">
        <v>226</v>
      </c>
      <c r="AF3859" t="s">
        <v>226</v>
      </c>
      <c r="AG3859" t="s">
        <v>226</v>
      </c>
      <c r="AH3859" t="s">
        <v>226</v>
      </c>
      <c r="AI3859" t="s">
        <v>226</v>
      </c>
      <c r="AJ3859" t="s">
        <v>226</v>
      </c>
      <c r="AK3859" t="s">
        <v>226</v>
      </c>
      <c r="AL3859" t="s">
        <v>394</v>
      </c>
      <c r="AM3859" t="s">
        <v>394</v>
      </c>
      <c r="AN3859" t="s">
        <v>394</v>
      </c>
      <c r="AO3859" t="s">
        <v>394</v>
      </c>
      <c r="AP3859" t="s">
        <v>394</v>
      </c>
      <c r="AQ3859" s="288"/>
      <c r="AR3859" s="304"/>
      <c r="AS3859" s="304"/>
      <c r="AU3859"/>
    </row>
    <row r="3860" spans="1:47" ht="21.6" x14ac:dyDescent="0.3">
      <c r="A3860" s="285">
        <v>123035</v>
      </c>
      <c r="B3860" s="286" t="s">
        <v>61</v>
      </c>
      <c r="C3860" t="s">
        <v>226</v>
      </c>
      <c r="D3860" t="s">
        <v>224</v>
      </c>
      <c r="E3860" t="s">
        <v>226</v>
      </c>
      <c r="F3860" t="s">
        <v>226</v>
      </c>
      <c r="G3860" t="s">
        <v>226</v>
      </c>
      <c r="H3860" t="s">
        <v>226</v>
      </c>
      <c r="I3860" t="s">
        <v>226</v>
      </c>
      <c r="J3860" t="s">
        <v>226</v>
      </c>
      <c r="K3860" t="s">
        <v>226</v>
      </c>
      <c r="L3860" t="s">
        <v>226</v>
      </c>
      <c r="M3860" t="s">
        <v>226</v>
      </c>
      <c r="N3860" t="s">
        <v>226</v>
      </c>
      <c r="O3860" t="s">
        <v>226</v>
      </c>
      <c r="P3860" t="s">
        <v>226</v>
      </c>
      <c r="Q3860" t="s">
        <v>226</v>
      </c>
      <c r="R3860" t="s">
        <v>226</v>
      </c>
      <c r="S3860" t="s">
        <v>226</v>
      </c>
      <c r="T3860" t="s">
        <v>226</v>
      </c>
      <c r="U3860" t="s">
        <v>226</v>
      </c>
      <c r="V3860" t="s">
        <v>226</v>
      </c>
      <c r="W3860" t="s">
        <v>226</v>
      </c>
      <c r="X3860" t="s">
        <v>226</v>
      </c>
      <c r="Y3860" t="s">
        <v>226</v>
      </c>
      <c r="Z3860" t="s">
        <v>226</v>
      </c>
      <c r="AA3860" t="s">
        <v>224</v>
      </c>
      <c r="AB3860" t="s">
        <v>226</v>
      </c>
      <c r="AC3860" t="s">
        <v>226</v>
      </c>
      <c r="AD3860" t="s">
        <v>226</v>
      </c>
      <c r="AE3860" t="s">
        <v>226</v>
      </c>
      <c r="AF3860" t="s">
        <v>224</v>
      </c>
      <c r="AG3860" t="s">
        <v>226</v>
      </c>
      <c r="AH3860" t="s">
        <v>226</v>
      </c>
      <c r="AI3860" t="s">
        <v>226</v>
      </c>
      <c r="AJ3860" t="s">
        <v>226</v>
      </c>
      <c r="AK3860" t="s">
        <v>224</v>
      </c>
      <c r="AL3860" t="s">
        <v>225</v>
      </c>
      <c r="AM3860" t="s">
        <v>225</v>
      </c>
      <c r="AN3860" t="s">
        <v>225</v>
      </c>
      <c r="AO3860" t="s">
        <v>226</v>
      </c>
      <c r="AP3860" t="s">
        <v>226</v>
      </c>
      <c r="AQ3860" s="286" t="s">
        <v>394</v>
      </c>
      <c r="AR3860" s="305"/>
      <c r="AS3860" s="235"/>
      <c r="AU3860"/>
    </row>
    <row r="3861" spans="1:47" x14ac:dyDescent="0.3">
      <c r="A3861" s="285">
        <v>123037</v>
      </c>
      <c r="B3861" s="286" t="s">
        <v>539</v>
      </c>
      <c r="C3861" t="s">
        <v>995</v>
      </c>
      <c r="D3861" t="s">
        <v>995</v>
      </c>
      <c r="E3861" t="s">
        <v>995</v>
      </c>
      <c r="F3861" t="s">
        <v>995</v>
      </c>
      <c r="G3861" t="s">
        <v>995</v>
      </c>
      <c r="H3861" t="s">
        <v>995</v>
      </c>
      <c r="I3861" t="s">
        <v>995</v>
      </c>
      <c r="J3861" t="s">
        <v>995</v>
      </c>
      <c r="K3861" t="s">
        <v>995</v>
      </c>
      <c r="L3861" t="s">
        <v>995</v>
      </c>
      <c r="M3861" t="s">
        <v>995</v>
      </c>
      <c r="N3861" t="s">
        <v>995</v>
      </c>
      <c r="O3861" t="s">
        <v>995</v>
      </c>
      <c r="P3861" t="s">
        <v>995</v>
      </c>
      <c r="Q3861" t="s">
        <v>995</v>
      </c>
      <c r="R3861" t="s">
        <v>995</v>
      </c>
      <c r="S3861" t="s">
        <v>995</v>
      </c>
      <c r="T3861" t="s">
        <v>995</v>
      </c>
      <c r="U3861" t="s">
        <v>995</v>
      </c>
      <c r="V3861" t="s">
        <v>995</v>
      </c>
      <c r="W3861" t="s">
        <v>995</v>
      </c>
      <c r="X3861" t="s">
        <v>995</v>
      </c>
      <c r="Y3861" t="s">
        <v>995</v>
      </c>
      <c r="Z3861" t="s">
        <v>995</v>
      </c>
      <c r="AA3861" t="s">
        <v>995</v>
      </c>
      <c r="AB3861" t="s">
        <v>995</v>
      </c>
      <c r="AC3861" t="s">
        <v>995</v>
      </c>
      <c r="AD3861" t="s">
        <v>995</v>
      </c>
      <c r="AE3861" t="s">
        <v>995</v>
      </c>
      <c r="AF3861" t="s">
        <v>995</v>
      </c>
      <c r="AG3861" t="s">
        <v>995</v>
      </c>
      <c r="AH3861" t="s">
        <v>995</v>
      </c>
      <c r="AI3861" t="s">
        <v>995</v>
      </c>
      <c r="AJ3861" t="s">
        <v>995</v>
      </c>
      <c r="AK3861" t="s">
        <v>995</v>
      </c>
      <c r="AL3861" t="s">
        <v>995</v>
      </c>
      <c r="AM3861" t="s">
        <v>995</v>
      </c>
      <c r="AN3861" t="s">
        <v>995</v>
      </c>
      <c r="AO3861" t="s">
        <v>995</v>
      </c>
      <c r="AP3861" t="s">
        <v>995</v>
      </c>
      <c r="AQ3861" s="286" t="s">
        <v>855</v>
      </c>
    </row>
    <row r="3862" spans="1:47" x14ac:dyDescent="0.3">
      <c r="A3862" s="285">
        <v>123038</v>
      </c>
      <c r="B3862" s="286" t="s">
        <v>540</v>
      </c>
      <c r="C3862" t="s">
        <v>995</v>
      </c>
      <c r="D3862" t="s">
        <v>995</v>
      </c>
      <c r="E3862" t="s">
        <v>995</v>
      </c>
      <c r="F3862" t="s">
        <v>995</v>
      </c>
      <c r="G3862" t="s">
        <v>995</v>
      </c>
      <c r="H3862" t="s">
        <v>995</v>
      </c>
      <c r="I3862" t="s">
        <v>995</v>
      </c>
      <c r="J3862" t="s">
        <v>995</v>
      </c>
      <c r="K3862" t="s">
        <v>995</v>
      </c>
      <c r="L3862" t="s">
        <v>995</v>
      </c>
      <c r="M3862" t="s">
        <v>995</v>
      </c>
      <c r="N3862" t="s">
        <v>995</v>
      </c>
      <c r="O3862" t="s">
        <v>995</v>
      </c>
      <c r="P3862" t="s">
        <v>995</v>
      </c>
      <c r="Q3862" t="s">
        <v>995</v>
      </c>
      <c r="R3862" t="s">
        <v>995</v>
      </c>
      <c r="S3862" t="s">
        <v>995</v>
      </c>
      <c r="T3862" t="s">
        <v>995</v>
      </c>
      <c r="U3862" t="s">
        <v>995</v>
      </c>
      <c r="V3862" t="s">
        <v>995</v>
      </c>
      <c r="W3862" t="s">
        <v>995</v>
      </c>
      <c r="X3862" t="s">
        <v>995</v>
      </c>
      <c r="Y3862" t="s">
        <v>995</v>
      </c>
      <c r="Z3862" t="s">
        <v>995</v>
      </c>
      <c r="AA3862" t="s">
        <v>995</v>
      </c>
      <c r="AB3862" t="s">
        <v>995</v>
      </c>
      <c r="AC3862" t="s">
        <v>995</v>
      </c>
      <c r="AD3862" t="s">
        <v>995</v>
      </c>
      <c r="AE3862" t="s">
        <v>995</v>
      </c>
      <c r="AF3862" t="s">
        <v>995</v>
      </c>
      <c r="AG3862" t="s">
        <v>995</v>
      </c>
      <c r="AH3862" t="s">
        <v>995</v>
      </c>
      <c r="AI3862" t="s">
        <v>995</v>
      </c>
      <c r="AJ3862" t="s">
        <v>995</v>
      </c>
      <c r="AK3862" t="s">
        <v>995</v>
      </c>
      <c r="AL3862" t="s">
        <v>995</v>
      </c>
      <c r="AM3862" t="s">
        <v>995</v>
      </c>
      <c r="AN3862" t="s">
        <v>995</v>
      </c>
      <c r="AO3862" t="s">
        <v>995</v>
      </c>
      <c r="AP3862" t="s">
        <v>995</v>
      </c>
      <c r="AQ3862" s="286" t="s">
        <v>855</v>
      </c>
    </row>
    <row r="3863" spans="1:47" ht="21.6" x14ac:dyDescent="0.3">
      <c r="A3863" s="285">
        <v>123039</v>
      </c>
      <c r="B3863" s="286" t="s">
        <v>61</v>
      </c>
      <c r="C3863" t="s">
        <v>226</v>
      </c>
      <c r="D3863" t="s">
        <v>226</v>
      </c>
      <c r="E3863" t="s">
        <v>226</v>
      </c>
      <c r="F3863" t="s">
        <v>226</v>
      </c>
      <c r="G3863" t="s">
        <v>226</v>
      </c>
      <c r="H3863" t="s">
        <v>226</v>
      </c>
      <c r="I3863" t="s">
        <v>226</v>
      </c>
      <c r="J3863" t="s">
        <v>226</v>
      </c>
      <c r="K3863" t="s">
        <v>226</v>
      </c>
      <c r="L3863" t="s">
        <v>226</v>
      </c>
      <c r="M3863" t="s">
        <v>226</v>
      </c>
      <c r="N3863" t="s">
        <v>226</v>
      </c>
      <c r="O3863" t="s">
        <v>226</v>
      </c>
      <c r="P3863" t="s">
        <v>226</v>
      </c>
      <c r="Q3863" t="s">
        <v>226</v>
      </c>
      <c r="R3863" t="s">
        <v>226</v>
      </c>
      <c r="S3863" t="s">
        <v>226</v>
      </c>
      <c r="T3863" t="s">
        <v>225</v>
      </c>
      <c r="U3863" t="s">
        <v>226</v>
      </c>
      <c r="V3863" t="s">
        <v>226</v>
      </c>
      <c r="W3863" t="s">
        <v>226</v>
      </c>
      <c r="X3863" t="s">
        <v>226</v>
      </c>
      <c r="Y3863" t="s">
        <v>226</v>
      </c>
      <c r="Z3863" t="s">
        <v>226</v>
      </c>
      <c r="AA3863" t="s">
        <v>224</v>
      </c>
      <c r="AB3863" t="s">
        <v>226</v>
      </c>
      <c r="AC3863" t="s">
        <v>226</v>
      </c>
      <c r="AD3863" t="s">
        <v>226</v>
      </c>
      <c r="AE3863" t="s">
        <v>226</v>
      </c>
      <c r="AF3863" t="s">
        <v>226</v>
      </c>
      <c r="AG3863" t="s">
        <v>226</v>
      </c>
      <c r="AH3863" t="s">
        <v>224</v>
      </c>
      <c r="AI3863" t="s">
        <v>226</v>
      </c>
      <c r="AJ3863" t="s">
        <v>226</v>
      </c>
      <c r="AK3863" t="s">
        <v>224</v>
      </c>
      <c r="AL3863" t="s">
        <v>225</v>
      </c>
      <c r="AM3863" t="s">
        <v>225</v>
      </c>
      <c r="AN3863" t="s">
        <v>225</v>
      </c>
      <c r="AO3863" t="s">
        <v>226</v>
      </c>
      <c r="AP3863" t="s">
        <v>226</v>
      </c>
      <c r="AQ3863" s="286" t="s">
        <v>394</v>
      </c>
      <c r="AR3863" s="305"/>
      <c r="AS3863" s="235"/>
      <c r="AU3863"/>
    </row>
    <row r="3864" spans="1:47" x14ac:dyDescent="0.3">
      <c r="A3864" s="285">
        <v>123040</v>
      </c>
      <c r="B3864" s="286" t="s">
        <v>539</v>
      </c>
      <c r="C3864" t="s">
        <v>995</v>
      </c>
      <c r="D3864" t="s">
        <v>995</v>
      </c>
      <c r="E3864" t="s">
        <v>995</v>
      </c>
      <c r="F3864" t="s">
        <v>995</v>
      </c>
      <c r="G3864" t="s">
        <v>995</v>
      </c>
      <c r="H3864" t="s">
        <v>995</v>
      </c>
      <c r="I3864" t="s">
        <v>995</v>
      </c>
      <c r="J3864" t="s">
        <v>995</v>
      </c>
      <c r="K3864" t="s">
        <v>995</v>
      </c>
      <c r="L3864" t="s">
        <v>995</v>
      </c>
      <c r="M3864" t="s">
        <v>995</v>
      </c>
      <c r="N3864" t="s">
        <v>995</v>
      </c>
      <c r="O3864" t="s">
        <v>995</v>
      </c>
      <c r="P3864" t="s">
        <v>995</v>
      </c>
      <c r="Q3864" t="s">
        <v>995</v>
      </c>
      <c r="R3864" t="s">
        <v>995</v>
      </c>
      <c r="S3864" t="s">
        <v>995</v>
      </c>
      <c r="T3864" t="s">
        <v>995</v>
      </c>
      <c r="U3864" t="s">
        <v>995</v>
      </c>
      <c r="V3864" t="s">
        <v>995</v>
      </c>
      <c r="W3864" t="s">
        <v>995</v>
      </c>
      <c r="X3864" t="s">
        <v>995</v>
      </c>
      <c r="Y3864" t="s">
        <v>995</v>
      </c>
      <c r="Z3864" t="s">
        <v>995</v>
      </c>
      <c r="AA3864" t="s">
        <v>995</v>
      </c>
      <c r="AB3864" t="s">
        <v>995</v>
      </c>
      <c r="AC3864" t="s">
        <v>995</v>
      </c>
      <c r="AD3864" t="s">
        <v>995</v>
      </c>
      <c r="AE3864" t="s">
        <v>995</v>
      </c>
      <c r="AF3864" t="s">
        <v>995</v>
      </c>
      <c r="AG3864" t="s">
        <v>995</v>
      </c>
      <c r="AH3864" t="s">
        <v>995</v>
      </c>
      <c r="AI3864" t="s">
        <v>995</v>
      </c>
      <c r="AJ3864" t="s">
        <v>995</v>
      </c>
      <c r="AK3864" t="s">
        <v>995</v>
      </c>
      <c r="AL3864" t="s">
        <v>995</v>
      </c>
      <c r="AM3864" t="s">
        <v>995</v>
      </c>
      <c r="AN3864" t="s">
        <v>995</v>
      </c>
      <c r="AO3864" t="s">
        <v>995</v>
      </c>
      <c r="AP3864" t="s">
        <v>995</v>
      </c>
      <c r="AQ3864" s="286" t="s">
        <v>855</v>
      </c>
    </row>
    <row r="3865" spans="1:47" x14ac:dyDescent="0.3">
      <c r="A3865" s="285">
        <v>123041</v>
      </c>
      <c r="B3865" s="286" t="s">
        <v>539</v>
      </c>
      <c r="C3865" t="s">
        <v>995</v>
      </c>
      <c r="D3865" t="s">
        <v>995</v>
      </c>
      <c r="E3865" t="s">
        <v>995</v>
      </c>
      <c r="F3865" t="s">
        <v>995</v>
      </c>
      <c r="G3865" t="s">
        <v>995</v>
      </c>
      <c r="H3865" t="s">
        <v>995</v>
      </c>
      <c r="I3865" t="s">
        <v>995</v>
      </c>
      <c r="J3865" t="s">
        <v>995</v>
      </c>
      <c r="K3865" t="s">
        <v>995</v>
      </c>
      <c r="L3865" t="s">
        <v>995</v>
      </c>
      <c r="M3865" t="s">
        <v>995</v>
      </c>
      <c r="N3865" t="s">
        <v>995</v>
      </c>
      <c r="O3865" t="s">
        <v>995</v>
      </c>
      <c r="P3865" t="s">
        <v>995</v>
      </c>
      <c r="Q3865" t="s">
        <v>995</v>
      </c>
      <c r="R3865" t="s">
        <v>995</v>
      </c>
      <c r="S3865" t="s">
        <v>995</v>
      </c>
      <c r="T3865" t="s">
        <v>995</v>
      </c>
      <c r="U3865" t="s">
        <v>995</v>
      </c>
      <c r="V3865" t="s">
        <v>995</v>
      </c>
      <c r="W3865" t="s">
        <v>995</v>
      </c>
      <c r="X3865" t="s">
        <v>995</v>
      </c>
      <c r="Y3865" t="s">
        <v>995</v>
      </c>
      <c r="Z3865" t="s">
        <v>995</v>
      </c>
      <c r="AA3865" t="s">
        <v>995</v>
      </c>
      <c r="AB3865" t="s">
        <v>995</v>
      </c>
      <c r="AC3865" t="s">
        <v>995</v>
      </c>
      <c r="AD3865" t="s">
        <v>995</v>
      </c>
      <c r="AE3865" t="s">
        <v>995</v>
      </c>
      <c r="AF3865" t="s">
        <v>995</v>
      </c>
      <c r="AG3865" t="s">
        <v>995</v>
      </c>
      <c r="AH3865" t="s">
        <v>995</v>
      </c>
      <c r="AI3865" t="s">
        <v>995</v>
      </c>
      <c r="AJ3865" t="s">
        <v>995</v>
      </c>
      <c r="AK3865" t="s">
        <v>995</v>
      </c>
      <c r="AL3865" t="s">
        <v>995</v>
      </c>
      <c r="AM3865" t="s">
        <v>995</v>
      </c>
      <c r="AN3865" t="s">
        <v>995</v>
      </c>
      <c r="AO3865" t="s">
        <v>995</v>
      </c>
      <c r="AP3865" t="s">
        <v>995</v>
      </c>
      <c r="AQ3865" s="286" t="s">
        <v>855</v>
      </c>
    </row>
    <row r="3866" spans="1:47" ht="21.6" x14ac:dyDescent="0.3">
      <c r="A3866" s="285">
        <v>123042</v>
      </c>
      <c r="B3866" s="286" t="s">
        <v>538</v>
      </c>
      <c r="C3866" t="s">
        <v>224</v>
      </c>
      <c r="D3866" t="s">
        <v>224</v>
      </c>
      <c r="E3866" t="s">
        <v>224</v>
      </c>
      <c r="F3866" t="s">
        <v>224</v>
      </c>
      <c r="G3866" t="s">
        <v>224</v>
      </c>
      <c r="H3866" t="s">
        <v>226</v>
      </c>
      <c r="I3866" t="s">
        <v>224</v>
      </c>
      <c r="J3866" t="s">
        <v>224</v>
      </c>
      <c r="K3866" t="s">
        <v>224</v>
      </c>
      <c r="L3866" t="s">
        <v>224</v>
      </c>
      <c r="M3866" t="s">
        <v>224</v>
      </c>
      <c r="N3866" t="s">
        <v>224</v>
      </c>
      <c r="O3866" t="s">
        <v>226</v>
      </c>
      <c r="P3866" t="s">
        <v>226</v>
      </c>
      <c r="Q3866" t="s">
        <v>226</v>
      </c>
      <c r="R3866" t="s">
        <v>224</v>
      </c>
      <c r="S3866" t="s">
        <v>226</v>
      </c>
      <c r="T3866" t="s">
        <v>226</v>
      </c>
      <c r="U3866" t="s">
        <v>226</v>
      </c>
      <c r="V3866" t="s">
        <v>224</v>
      </c>
      <c r="W3866" t="s">
        <v>226</v>
      </c>
      <c r="X3866" t="s">
        <v>226</v>
      </c>
      <c r="Y3866" t="s">
        <v>226</v>
      </c>
      <c r="Z3866" t="s">
        <v>226</v>
      </c>
      <c r="AA3866" t="s">
        <v>226</v>
      </c>
      <c r="AB3866" t="s">
        <v>394</v>
      </c>
      <c r="AC3866" t="s">
        <v>394</v>
      </c>
      <c r="AD3866" t="s">
        <v>394</v>
      </c>
      <c r="AE3866" t="s">
        <v>394</v>
      </c>
      <c r="AF3866" t="s">
        <v>394</v>
      </c>
      <c r="AG3866" t="s">
        <v>394</v>
      </c>
      <c r="AH3866" t="s">
        <v>394</v>
      </c>
      <c r="AI3866" t="s">
        <v>394</v>
      </c>
      <c r="AJ3866" t="s">
        <v>394</v>
      </c>
      <c r="AK3866" t="s">
        <v>394</v>
      </c>
      <c r="AL3866" t="s">
        <v>394</v>
      </c>
      <c r="AM3866" t="s">
        <v>394</v>
      </c>
      <c r="AN3866" t="s">
        <v>394</v>
      </c>
      <c r="AO3866" t="s">
        <v>394</v>
      </c>
      <c r="AP3866" t="s">
        <v>394</v>
      </c>
      <c r="AQ3866" s="286" t="s">
        <v>394</v>
      </c>
      <c r="AR3866" s="305"/>
      <c r="AS3866" s="235"/>
      <c r="AU3866"/>
    </row>
    <row r="3867" spans="1:47" x14ac:dyDescent="0.3">
      <c r="A3867" s="285">
        <v>123043</v>
      </c>
      <c r="B3867" s="286" t="s">
        <v>539</v>
      </c>
      <c r="C3867" t="s">
        <v>995</v>
      </c>
      <c r="D3867" t="s">
        <v>995</v>
      </c>
      <c r="E3867" t="s">
        <v>995</v>
      </c>
      <c r="F3867" t="s">
        <v>995</v>
      </c>
      <c r="G3867" t="s">
        <v>995</v>
      </c>
      <c r="H3867" t="s">
        <v>995</v>
      </c>
      <c r="I3867" t="s">
        <v>995</v>
      </c>
      <c r="J3867" t="s">
        <v>995</v>
      </c>
      <c r="K3867" t="s">
        <v>995</v>
      </c>
      <c r="L3867" t="s">
        <v>995</v>
      </c>
      <c r="M3867" t="s">
        <v>995</v>
      </c>
      <c r="N3867" t="s">
        <v>995</v>
      </c>
      <c r="O3867" t="s">
        <v>995</v>
      </c>
      <c r="P3867" t="s">
        <v>995</v>
      </c>
      <c r="Q3867" t="s">
        <v>995</v>
      </c>
      <c r="R3867" t="s">
        <v>995</v>
      </c>
      <c r="S3867" t="s">
        <v>995</v>
      </c>
      <c r="T3867" t="s">
        <v>995</v>
      </c>
      <c r="U3867" t="s">
        <v>995</v>
      </c>
      <c r="V3867" t="s">
        <v>995</v>
      </c>
      <c r="W3867" t="s">
        <v>995</v>
      </c>
      <c r="X3867" t="s">
        <v>995</v>
      </c>
      <c r="Y3867" t="s">
        <v>995</v>
      </c>
      <c r="Z3867" t="s">
        <v>995</v>
      </c>
      <c r="AA3867" t="s">
        <v>995</v>
      </c>
      <c r="AB3867" t="s">
        <v>995</v>
      </c>
      <c r="AC3867" t="s">
        <v>995</v>
      </c>
      <c r="AD3867" t="s">
        <v>995</v>
      </c>
      <c r="AE3867" t="s">
        <v>995</v>
      </c>
      <c r="AF3867" t="s">
        <v>995</v>
      </c>
      <c r="AG3867" t="s">
        <v>995</v>
      </c>
      <c r="AH3867" t="s">
        <v>995</v>
      </c>
      <c r="AI3867" t="s">
        <v>995</v>
      </c>
      <c r="AJ3867" t="s">
        <v>995</v>
      </c>
      <c r="AK3867" t="s">
        <v>995</v>
      </c>
      <c r="AL3867" t="s">
        <v>995</v>
      </c>
      <c r="AM3867" t="s">
        <v>995</v>
      </c>
      <c r="AN3867" t="s">
        <v>995</v>
      </c>
      <c r="AO3867" t="s">
        <v>995</v>
      </c>
      <c r="AP3867" t="s">
        <v>995</v>
      </c>
      <c r="AQ3867" s="286" t="s">
        <v>855</v>
      </c>
    </row>
    <row r="3868" spans="1:47" ht="21.6" x14ac:dyDescent="0.3">
      <c r="A3868" s="285">
        <v>123044</v>
      </c>
      <c r="B3868" s="286" t="s">
        <v>540</v>
      </c>
      <c r="C3868" t="s">
        <v>226</v>
      </c>
      <c r="D3868" t="s">
        <v>224</v>
      </c>
      <c r="E3868" t="s">
        <v>224</v>
      </c>
      <c r="F3868" t="s">
        <v>226</v>
      </c>
      <c r="G3868" t="s">
        <v>224</v>
      </c>
      <c r="H3868" t="s">
        <v>226</v>
      </c>
      <c r="I3868" t="s">
        <v>224</v>
      </c>
      <c r="J3868" t="s">
        <v>226</v>
      </c>
      <c r="K3868" t="s">
        <v>226</v>
      </c>
      <c r="L3868" t="s">
        <v>224</v>
      </c>
      <c r="M3868" t="s">
        <v>224</v>
      </c>
      <c r="N3868" t="s">
        <v>224</v>
      </c>
      <c r="O3868" t="s">
        <v>226</v>
      </c>
      <c r="P3868" t="s">
        <v>226</v>
      </c>
      <c r="Q3868" t="s">
        <v>224</v>
      </c>
      <c r="R3868" t="s">
        <v>225</v>
      </c>
      <c r="S3868" t="s">
        <v>226</v>
      </c>
      <c r="T3868" t="s">
        <v>226</v>
      </c>
      <c r="U3868" t="s">
        <v>226</v>
      </c>
      <c r="V3868" t="s">
        <v>226</v>
      </c>
      <c r="W3868" t="s">
        <v>394</v>
      </c>
      <c r="X3868" t="s">
        <v>394</v>
      </c>
      <c r="Y3868" t="s">
        <v>394</v>
      </c>
      <c r="Z3868" t="s">
        <v>394</v>
      </c>
      <c r="AA3868" t="s">
        <v>394</v>
      </c>
      <c r="AB3868" t="s">
        <v>394</v>
      </c>
      <c r="AC3868" t="s">
        <v>394</v>
      </c>
      <c r="AD3868" t="s">
        <v>394</v>
      </c>
      <c r="AE3868" t="s">
        <v>394</v>
      </c>
      <c r="AF3868" t="s">
        <v>394</v>
      </c>
      <c r="AG3868" t="s">
        <v>394</v>
      </c>
      <c r="AH3868" t="s">
        <v>394</v>
      </c>
      <c r="AI3868" t="s">
        <v>394</v>
      </c>
      <c r="AJ3868" t="s">
        <v>394</v>
      </c>
      <c r="AK3868" t="s">
        <v>394</v>
      </c>
      <c r="AL3868" t="s">
        <v>394</v>
      </c>
      <c r="AM3868" t="s">
        <v>394</v>
      </c>
      <c r="AN3868" t="s">
        <v>394</v>
      </c>
      <c r="AO3868" t="s">
        <v>394</v>
      </c>
      <c r="AP3868" t="s">
        <v>394</v>
      </c>
      <c r="AQ3868" s="286" t="s">
        <v>394</v>
      </c>
      <c r="AR3868" s="305"/>
      <c r="AS3868" s="235"/>
      <c r="AU3868"/>
    </row>
    <row r="3869" spans="1:47" x14ac:dyDescent="0.3">
      <c r="A3869" s="285">
        <v>123045</v>
      </c>
      <c r="B3869" s="286" t="s">
        <v>539</v>
      </c>
      <c r="C3869" t="s">
        <v>995</v>
      </c>
      <c r="D3869" t="s">
        <v>995</v>
      </c>
      <c r="E3869" t="s">
        <v>995</v>
      </c>
      <c r="F3869" t="s">
        <v>995</v>
      </c>
      <c r="G3869" t="s">
        <v>995</v>
      </c>
      <c r="H3869" t="s">
        <v>995</v>
      </c>
      <c r="I3869" t="s">
        <v>995</v>
      </c>
      <c r="J3869" t="s">
        <v>995</v>
      </c>
      <c r="K3869" t="s">
        <v>995</v>
      </c>
      <c r="L3869" t="s">
        <v>995</v>
      </c>
      <c r="M3869" t="s">
        <v>995</v>
      </c>
      <c r="N3869" t="s">
        <v>995</v>
      </c>
      <c r="O3869" t="s">
        <v>995</v>
      </c>
      <c r="P3869" t="s">
        <v>995</v>
      </c>
      <c r="Q3869" t="s">
        <v>995</v>
      </c>
      <c r="R3869" t="s">
        <v>995</v>
      </c>
      <c r="S3869" t="s">
        <v>995</v>
      </c>
      <c r="T3869" t="s">
        <v>995</v>
      </c>
      <c r="U3869" t="s">
        <v>995</v>
      </c>
      <c r="V3869" t="s">
        <v>995</v>
      </c>
      <c r="W3869" t="s">
        <v>995</v>
      </c>
      <c r="X3869" t="s">
        <v>995</v>
      </c>
      <c r="Y3869" t="s">
        <v>995</v>
      </c>
      <c r="Z3869" t="s">
        <v>995</v>
      </c>
      <c r="AA3869" t="s">
        <v>995</v>
      </c>
      <c r="AB3869" t="s">
        <v>995</v>
      </c>
      <c r="AC3869" t="s">
        <v>995</v>
      </c>
      <c r="AD3869" t="s">
        <v>995</v>
      </c>
      <c r="AE3869" t="s">
        <v>995</v>
      </c>
      <c r="AF3869" t="s">
        <v>995</v>
      </c>
      <c r="AG3869" t="s">
        <v>995</v>
      </c>
      <c r="AH3869" t="s">
        <v>995</v>
      </c>
      <c r="AI3869" t="s">
        <v>995</v>
      </c>
      <c r="AJ3869" t="s">
        <v>995</v>
      </c>
      <c r="AK3869" t="s">
        <v>995</v>
      </c>
      <c r="AL3869" t="s">
        <v>995</v>
      </c>
      <c r="AM3869" t="s">
        <v>995</v>
      </c>
      <c r="AN3869" t="s">
        <v>995</v>
      </c>
      <c r="AO3869" t="s">
        <v>995</v>
      </c>
      <c r="AP3869" t="s">
        <v>995</v>
      </c>
      <c r="AQ3869" s="286" t="s">
        <v>855</v>
      </c>
    </row>
    <row r="3870" spans="1:47" ht="28.8" x14ac:dyDescent="0.3">
      <c r="A3870" s="285">
        <v>123046</v>
      </c>
      <c r="B3870" s="286" t="s">
        <v>67</v>
      </c>
      <c r="C3870" t="s">
        <v>226</v>
      </c>
      <c r="D3870" t="s">
        <v>226</v>
      </c>
      <c r="E3870" t="s">
        <v>224</v>
      </c>
      <c r="F3870" t="s">
        <v>226</v>
      </c>
      <c r="G3870" t="s">
        <v>226</v>
      </c>
      <c r="H3870" t="s">
        <v>226</v>
      </c>
      <c r="I3870" t="s">
        <v>226</v>
      </c>
      <c r="J3870" t="s">
        <v>226</v>
      </c>
      <c r="K3870" t="s">
        <v>226</v>
      </c>
      <c r="L3870" t="s">
        <v>226</v>
      </c>
      <c r="M3870" t="s">
        <v>226</v>
      </c>
      <c r="N3870" t="s">
        <v>224</v>
      </c>
      <c r="O3870" t="s">
        <v>224</v>
      </c>
      <c r="P3870" t="s">
        <v>226</v>
      </c>
      <c r="Q3870" t="s">
        <v>224</v>
      </c>
      <c r="R3870" t="s">
        <v>226</v>
      </c>
      <c r="S3870" t="s">
        <v>226</v>
      </c>
      <c r="T3870" t="s">
        <v>225</v>
      </c>
      <c r="U3870" t="s">
        <v>226</v>
      </c>
      <c r="V3870" t="s">
        <v>226</v>
      </c>
      <c r="W3870" t="s">
        <v>226</v>
      </c>
      <c r="X3870" t="s">
        <v>226</v>
      </c>
      <c r="Y3870" t="s">
        <v>224</v>
      </c>
      <c r="Z3870" t="s">
        <v>226</v>
      </c>
      <c r="AA3870" t="s">
        <v>224</v>
      </c>
      <c r="AB3870" t="s">
        <v>226</v>
      </c>
      <c r="AC3870" t="s">
        <v>226</v>
      </c>
      <c r="AD3870" t="s">
        <v>226</v>
      </c>
      <c r="AE3870" t="s">
        <v>226</v>
      </c>
      <c r="AF3870" t="s">
        <v>225</v>
      </c>
      <c r="AG3870" t="s">
        <v>225</v>
      </c>
      <c r="AH3870" t="s">
        <v>225</v>
      </c>
      <c r="AI3870" t="s">
        <v>225</v>
      </c>
      <c r="AJ3870" t="s">
        <v>225</v>
      </c>
      <c r="AK3870" t="s">
        <v>225</v>
      </c>
      <c r="AL3870" t="s">
        <v>394</v>
      </c>
      <c r="AM3870" t="s">
        <v>394</v>
      </c>
      <c r="AN3870" t="s">
        <v>394</v>
      </c>
      <c r="AO3870" t="s">
        <v>394</v>
      </c>
      <c r="AP3870" t="s">
        <v>394</v>
      </c>
      <c r="AQ3870" s="286" t="s">
        <v>394</v>
      </c>
      <c r="AR3870" s="305"/>
      <c r="AS3870" s="235"/>
      <c r="AU3870"/>
    </row>
    <row r="3871" spans="1:47" ht="21.6" x14ac:dyDescent="0.3">
      <c r="A3871" s="285">
        <v>123047</v>
      </c>
      <c r="B3871" s="286" t="s">
        <v>538</v>
      </c>
      <c r="C3871" t="s">
        <v>226</v>
      </c>
      <c r="D3871" t="s">
        <v>226</v>
      </c>
      <c r="E3871" t="s">
        <v>226</v>
      </c>
      <c r="F3871" t="s">
        <v>226</v>
      </c>
      <c r="G3871" t="s">
        <v>224</v>
      </c>
      <c r="H3871" t="s">
        <v>226</v>
      </c>
      <c r="I3871" t="s">
        <v>224</v>
      </c>
      <c r="J3871" t="s">
        <v>226</v>
      </c>
      <c r="K3871" t="s">
        <v>226</v>
      </c>
      <c r="L3871" t="s">
        <v>226</v>
      </c>
      <c r="M3871" t="s">
        <v>224</v>
      </c>
      <c r="N3871" t="s">
        <v>226</v>
      </c>
      <c r="O3871" t="s">
        <v>226</v>
      </c>
      <c r="P3871" t="s">
        <v>226</v>
      </c>
      <c r="Q3871" t="s">
        <v>226</v>
      </c>
      <c r="R3871" t="s">
        <v>224</v>
      </c>
      <c r="S3871" t="s">
        <v>225</v>
      </c>
      <c r="T3871" t="s">
        <v>224</v>
      </c>
      <c r="U3871" t="s">
        <v>226</v>
      </c>
      <c r="V3871" t="s">
        <v>226</v>
      </c>
      <c r="W3871" t="s">
        <v>224</v>
      </c>
      <c r="X3871" t="s">
        <v>226</v>
      </c>
      <c r="Y3871" t="s">
        <v>226</v>
      </c>
      <c r="Z3871" t="s">
        <v>226</v>
      </c>
      <c r="AA3871" t="s">
        <v>224</v>
      </c>
      <c r="AB3871" t="s">
        <v>225</v>
      </c>
      <c r="AC3871" t="s">
        <v>224</v>
      </c>
      <c r="AD3871" t="s">
        <v>224</v>
      </c>
      <c r="AE3871" t="s">
        <v>226</v>
      </c>
      <c r="AF3871" t="s">
        <v>226</v>
      </c>
      <c r="AG3871" t="s">
        <v>394</v>
      </c>
      <c r="AH3871" t="s">
        <v>394</v>
      </c>
      <c r="AI3871" t="s">
        <v>394</v>
      </c>
      <c r="AJ3871" t="s">
        <v>394</v>
      </c>
      <c r="AK3871" t="s">
        <v>394</v>
      </c>
      <c r="AL3871" t="s">
        <v>394</v>
      </c>
      <c r="AM3871" t="s">
        <v>394</v>
      </c>
      <c r="AN3871" t="s">
        <v>394</v>
      </c>
      <c r="AO3871" t="s">
        <v>394</v>
      </c>
      <c r="AP3871" t="s">
        <v>394</v>
      </c>
      <c r="AQ3871" s="286" t="s">
        <v>394</v>
      </c>
      <c r="AR3871" s="305"/>
      <c r="AS3871" s="235"/>
      <c r="AU3871"/>
    </row>
    <row r="3872" spans="1:47" x14ac:dyDescent="0.3">
      <c r="A3872" s="285">
        <v>123048</v>
      </c>
      <c r="B3872" s="286" t="s">
        <v>539</v>
      </c>
      <c r="C3872" t="s">
        <v>995</v>
      </c>
      <c r="D3872" t="s">
        <v>995</v>
      </c>
      <c r="E3872" t="s">
        <v>995</v>
      </c>
      <c r="F3872" t="s">
        <v>995</v>
      </c>
      <c r="G3872" t="s">
        <v>995</v>
      </c>
      <c r="H3872" t="s">
        <v>995</v>
      </c>
      <c r="I3872" t="s">
        <v>995</v>
      </c>
      <c r="J3872" t="s">
        <v>995</v>
      </c>
      <c r="K3872" t="s">
        <v>995</v>
      </c>
      <c r="L3872" t="s">
        <v>995</v>
      </c>
      <c r="M3872" t="s">
        <v>995</v>
      </c>
      <c r="N3872" t="s">
        <v>995</v>
      </c>
      <c r="O3872" t="s">
        <v>995</v>
      </c>
      <c r="P3872" t="s">
        <v>995</v>
      </c>
      <c r="Q3872" t="s">
        <v>995</v>
      </c>
      <c r="R3872" t="s">
        <v>995</v>
      </c>
      <c r="S3872" t="s">
        <v>995</v>
      </c>
      <c r="T3872" t="s">
        <v>995</v>
      </c>
      <c r="U3872" t="s">
        <v>995</v>
      </c>
      <c r="V3872" t="s">
        <v>995</v>
      </c>
      <c r="W3872" t="s">
        <v>995</v>
      </c>
      <c r="X3872" t="s">
        <v>995</v>
      </c>
      <c r="Y3872" t="s">
        <v>995</v>
      </c>
      <c r="Z3872" t="s">
        <v>995</v>
      </c>
      <c r="AA3872" t="s">
        <v>995</v>
      </c>
      <c r="AB3872" t="s">
        <v>995</v>
      </c>
      <c r="AC3872" t="s">
        <v>995</v>
      </c>
      <c r="AD3872" t="s">
        <v>995</v>
      </c>
      <c r="AE3872" t="s">
        <v>995</v>
      </c>
      <c r="AF3872" t="s">
        <v>995</v>
      </c>
      <c r="AG3872" t="s">
        <v>995</v>
      </c>
      <c r="AH3872" t="s">
        <v>995</v>
      </c>
      <c r="AI3872" t="s">
        <v>995</v>
      </c>
      <c r="AJ3872" t="s">
        <v>995</v>
      </c>
      <c r="AK3872" t="s">
        <v>995</v>
      </c>
      <c r="AL3872" t="s">
        <v>995</v>
      </c>
      <c r="AM3872" t="s">
        <v>995</v>
      </c>
      <c r="AN3872" t="s">
        <v>995</v>
      </c>
      <c r="AO3872" t="s">
        <v>995</v>
      </c>
      <c r="AP3872" t="s">
        <v>995</v>
      </c>
      <c r="AQ3872" s="286" t="s">
        <v>855</v>
      </c>
    </row>
    <row r="3873" spans="1:47" x14ac:dyDescent="0.3">
      <c r="A3873" s="285">
        <v>123049</v>
      </c>
      <c r="B3873" s="286" t="s">
        <v>539</v>
      </c>
      <c r="C3873" t="s">
        <v>995</v>
      </c>
      <c r="D3873" t="s">
        <v>995</v>
      </c>
      <c r="E3873" t="s">
        <v>995</v>
      </c>
      <c r="F3873" t="s">
        <v>995</v>
      </c>
      <c r="G3873" t="s">
        <v>995</v>
      </c>
      <c r="H3873" t="s">
        <v>995</v>
      </c>
      <c r="I3873" t="s">
        <v>995</v>
      </c>
      <c r="J3873" t="s">
        <v>995</v>
      </c>
      <c r="K3873" t="s">
        <v>995</v>
      </c>
      <c r="L3873" t="s">
        <v>995</v>
      </c>
      <c r="M3873" t="s">
        <v>995</v>
      </c>
      <c r="N3873" t="s">
        <v>995</v>
      </c>
      <c r="O3873" t="s">
        <v>995</v>
      </c>
      <c r="P3873" t="s">
        <v>995</v>
      </c>
      <c r="Q3873" t="s">
        <v>995</v>
      </c>
      <c r="R3873" t="s">
        <v>995</v>
      </c>
      <c r="S3873" t="s">
        <v>995</v>
      </c>
      <c r="T3873" t="s">
        <v>995</v>
      </c>
      <c r="U3873" t="s">
        <v>995</v>
      </c>
      <c r="V3873" t="s">
        <v>995</v>
      </c>
      <c r="W3873" t="s">
        <v>995</v>
      </c>
      <c r="X3873" t="s">
        <v>995</v>
      </c>
      <c r="Y3873" t="s">
        <v>995</v>
      </c>
      <c r="Z3873" t="s">
        <v>995</v>
      </c>
      <c r="AA3873" t="s">
        <v>995</v>
      </c>
      <c r="AB3873" t="s">
        <v>995</v>
      </c>
      <c r="AC3873" t="s">
        <v>995</v>
      </c>
      <c r="AD3873" t="s">
        <v>995</v>
      </c>
      <c r="AE3873" t="s">
        <v>995</v>
      </c>
      <c r="AF3873" t="s">
        <v>995</v>
      </c>
      <c r="AG3873" t="s">
        <v>995</v>
      </c>
      <c r="AH3873" t="s">
        <v>995</v>
      </c>
      <c r="AI3873" t="s">
        <v>995</v>
      </c>
      <c r="AJ3873" t="s">
        <v>995</v>
      </c>
      <c r="AK3873" t="s">
        <v>995</v>
      </c>
      <c r="AL3873" t="s">
        <v>995</v>
      </c>
      <c r="AM3873" t="s">
        <v>995</v>
      </c>
      <c r="AN3873" t="s">
        <v>995</v>
      </c>
      <c r="AO3873" t="s">
        <v>995</v>
      </c>
      <c r="AP3873" t="s">
        <v>995</v>
      </c>
      <c r="AQ3873" s="286" t="s">
        <v>855</v>
      </c>
    </row>
    <row r="3874" spans="1:47" x14ac:dyDescent="0.3">
      <c r="A3874" s="285">
        <v>123050</v>
      </c>
      <c r="B3874" s="286" t="s">
        <v>540</v>
      </c>
      <c r="AQ3874" s="286" t="s">
        <v>394</v>
      </c>
    </row>
    <row r="3875" spans="1:47" ht="21.6" x14ac:dyDescent="0.3">
      <c r="A3875" s="285">
        <v>123051</v>
      </c>
      <c r="B3875" s="286" t="s">
        <v>8485</v>
      </c>
      <c r="C3875" t="s">
        <v>226</v>
      </c>
      <c r="D3875" t="s">
        <v>226</v>
      </c>
      <c r="E3875" t="s">
        <v>226</v>
      </c>
      <c r="F3875" t="s">
        <v>226</v>
      </c>
      <c r="G3875" t="s">
        <v>224</v>
      </c>
      <c r="H3875" t="s">
        <v>226</v>
      </c>
      <c r="I3875" t="s">
        <v>224</v>
      </c>
      <c r="J3875" t="s">
        <v>226</v>
      </c>
      <c r="K3875" t="s">
        <v>224</v>
      </c>
      <c r="L3875" t="s">
        <v>226</v>
      </c>
      <c r="M3875" t="s">
        <v>226</v>
      </c>
      <c r="N3875" t="s">
        <v>224</v>
      </c>
      <c r="O3875" t="s">
        <v>224</v>
      </c>
      <c r="P3875" t="s">
        <v>226</v>
      </c>
      <c r="Q3875" t="s">
        <v>226</v>
      </c>
      <c r="R3875" t="s">
        <v>226</v>
      </c>
      <c r="S3875" t="s">
        <v>226</v>
      </c>
      <c r="T3875" t="s">
        <v>226</v>
      </c>
      <c r="U3875" t="s">
        <v>226</v>
      </c>
      <c r="V3875" t="s">
        <v>226</v>
      </c>
      <c r="W3875" t="s">
        <v>226</v>
      </c>
      <c r="X3875" t="s">
        <v>224</v>
      </c>
      <c r="Y3875" t="s">
        <v>224</v>
      </c>
      <c r="Z3875" t="s">
        <v>226</v>
      </c>
      <c r="AA3875" t="s">
        <v>224</v>
      </c>
      <c r="AB3875" t="s">
        <v>226</v>
      </c>
      <c r="AC3875" t="s">
        <v>226</v>
      </c>
      <c r="AD3875" t="s">
        <v>226</v>
      </c>
      <c r="AE3875" t="s">
        <v>226</v>
      </c>
      <c r="AF3875" t="s">
        <v>224</v>
      </c>
      <c r="AG3875" t="s">
        <v>226</v>
      </c>
      <c r="AH3875" t="s">
        <v>226</v>
      </c>
      <c r="AI3875" t="s">
        <v>226</v>
      </c>
      <c r="AJ3875" t="s">
        <v>226</v>
      </c>
      <c r="AK3875" t="s">
        <v>226</v>
      </c>
      <c r="AL3875" t="s">
        <v>225</v>
      </c>
      <c r="AM3875" t="s">
        <v>225</v>
      </c>
      <c r="AN3875" t="s">
        <v>225</v>
      </c>
      <c r="AO3875" t="s">
        <v>225</v>
      </c>
      <c r="AP3875" t="s">
        <v>225</v>
      </c>
      <c r="AQ3875" s="286" t="s">
        <v>394</v>
      </c>
      <c r="AR3875" s="305"/>
      <c r="AS3875" s="235"/>
      <c r="AU3875"/>
    </row>
    <row r="3876" spans="1:47" ht="21.6" x14ac:dyDescent="0.3">
      <c r="A3876" s="285">
        <v>123052</v>
      </c>
      <c r="B3876" s="286" t="s">
        <v>61</v>
      </c>
      <c r="C3876" t="s">
        <v>226</v>
      </c>
      <c r="D3876" t="s">
        <v>226</v>
      </c>
      <c r="E3876" t="s">
        <v>226</v>
      </c>
      <c r="F3876" t="s">
        <v>226</v>
      </c>
      <c r="G3876" t="s">
        <v>226</v>
      </c>
      <c r="H3876" t="s">
        <v>226</v>
      </c>
      <c r="I3876" t="s">
        <v>226</v>
      </c>
      <c r="J3876" t="s">
        <v>226</v>
      </c>
      <c r="K3876" t="s">
        <v>226</v>
      </c>
      <c r="L3876" t="s">
        <v>226</v>
      </c>
      <c r="M3876" t="s">
        <v>226</v>
      </c>
      <c r="N3876" t="s">
        <v>226</v>
      </c>
      <c r="O3876" t="s">
        <v>224</v>
      </c>
      <c r="P3876" t="s">
        <v>226</v>
      </c>
      <c r="Q3876" t="s">
        <v>226</v>
      </c>
      <c r="R3876" t="s">
        <v>226</v>
      </c>
      <c r="S3876" t="s">
        <v>224</v>
      </c>
      <c r="T3876" t="s">
        <v>225</v>
      </c>
      <c r="U3876" t="s">
        <v>226</v>
      </c>
      <c r="V3876" t="s">
        <v>226</v>
      </c>
      <c r="W3876" t="s">
        <v>226</v>
      </c>
      <c r="X3876" t="s">
        <v>226</v>
      </c>
      <c r="Y3876" t="s">
        <v>226</v>
      </c>
      <c r="Z3876" t="s">
        <v>226</v>
      </c>
      <c r="AA3876" t="s">
        <v>226</v>
      </c>
      <c r="AB3876" t="s">
        <v>226</v>
      </c>
      <c r="AC3876" t="s">
        <v>226</v>
      </c>
      <c r="AD3876" t="s">
        <v>226</v>
      </c>
      <c r="AE3876" t="s">
        <v>226</v>
      </c>
      <c r="AF3876" t="s">
        <v>226</v>
      </c>
      <c r="AG3876" t="s">
        <v>225</v>
      </c>
      <c r="AH3876" t="s">
        <v>225</v>
      </c>
      <c r="AI3876" t="s">
        <v>226</v>
      </c>
      <c r="AJ3876" t="s">
        <v>225</v>
      </c>
      <c r="AK3876" t="s">
        <v>225</v>
      </c>
      <c r="AL3876" t="s">
        <v>225</v>
      </c>
      <c r="AM3876" t="s">
        <v>225</v>
      </c>
      <c r="AN3876" t="s">
        <v>225</v>
      </c>
      <c r="AO3876" t="s">
        <v>225</v>
      </c>
      <c r="AP3876" t="s">
        <v>225</v>
      </c>
      <c r="AQ3876" s="286" t="s">
        <v>394</v>
      </c>
      <c r="AR3876" s="305"/>
      <c r="AS3876" s="235"/>
      <c r="AU3876"/>
    </row>
    <row r="3877" spans="1:47" ht="21.6" x14ac:dyDescent="0.3">
      <c r="A3877" s="285">
        <v>123053</v>
      </c>
      <c r="B3877" s="286" t="s">
        <v>540</v>
      </c>
      <c r="C3877" t="s">
        <v>226</v>
      </c>
      <c r="D3877" t="s">
        <v>224</v>
      </c>
      <c r="E3877" t="s">
        <v>224</v>
      </c>
      <c r="F3877" t="s">
        <v>224</v>
      </c>
      <c r="G3877" t="s">
        <v>224</v>
      </c>
      <c r="H3877" t="s">
        <v>224</v>
      </c>
      <c r="I3877" t="s">
        <v>224</v>
      </c>
      <c r="J3877" t="s">
        <v>226</v>
      </c>
      <c r="K3877" t="s">
        <v>224</v>
      </c>
      <c r="L3877" t="s">
        <v>224</v>
      </c>
      <c r="M3877" t="s">
        <v>225</v>
      </c>
      <c r="N3877" t="s">
        <v>224</v>
      </c>
      <c r="O3877" t="s">
        <v>225</v>
      </c>
      <c r="P3877" t="s">
        <v>225</v>
      </c>
      <c r="Q3877" t="s">
        <v>226</v>
      </c>
      <c r="R3877" t="s">
        <v>226</v>
      </c>
      <c r="S3877" t="s">
        <v>226</v>
      </c>
      <c r="T3877" t="s">
        <v>224</v>
      </c>
      <c r="U3877" t="s">
        <v>226</v>
      </c>
      <c r="V3877" t="s">
        <v>226</v>
      </c>
      <c r="W3877" t="s">
        <v>394</v>
      </c>
      <c r="X3877" t="s">
        <v>394</v>
      </c>
      <c r="Y3877" t="s">
        <v>394</v>
      </c>
      <c r="Z3877" t="s">
        <v>394</v>
      </c>
      <c r="AA3877" t="s">
        <v>394</v>
      </c>
      <c r="AB3877" t="s">
        <v>394</v>
      </c>
      <c r="AC3877" t="s">
        <v>394</v>
      </c>
      <c r="AD3877" t="s">
        <v>394</v>
      </c>
      <c r="AE3877" t="s">
        <v>394</v>
      </c>
      <c r="AF3877" t="s">
        <v>394</v>
      </c>
      <c r="AG3877" t="s">
        <v>394</v>
      </c>
      <c r="AH3877" t="s">
        <v>394</v>
      </c>
      <c r="AI3877" t="s">
        <v>394</v>
      </c>
      <c r="AJ3877" t="s">
        <v>394</v>
      </c>
      <c r="AK3877" t="s">
        <v>394</v>
      </c>
      <c r="AL3877" t="s">
        <v>394</v>
      </c>
      <c r="AM3877" t="s">
        <v>394</v>
      </c>
      <c r="AN3877" t="s">
        <v>394</v>
      </c>
      <c r="AO3877" t="s">
        <v>394</v>
      </c>
      <c r="AP3877" t="s">
        <v>394</v>
      </c>
      <c r="AQ3877" s="286" t="s">
        <v>394</v>
      </c>
      <c r="AR3877" s="305"/>
      <c r="AS3877" s="235"/>
      <c r="AU3877"/>
    </row>
    <row r="3878" spans="1:47" x14ac:dyDescent="0.3">
      <c r="A3878" s="285">
        <v>123054</v>
      </c>
      <c r="B3878" s="286" t="s">
        <v>540</v>
      </c>
      <c r="C3878" t="s">
        <v>995</v>
      </c>
      <c r="D3878" t="s">
        <v>995</v>
      </c>
      <c r="E3878" t="s">
        <v>995</v>
      </c>
      <c r="F3878" t="s">
        <v>995</v>
      </c>
      <c r="G3878" t="s">
        <v>995</v>
      </c>
      <c r="H3878" t="s">
        <v>995</v>
      </c>
      <c r="I3878" t="s">
        <v>995</v>
      </c>
      <c r="J3878" t="s">
        <v>995</v>
      </c>
      <c r="K3878" t="s">
        <v>995</v>
      </c>
      <c r="L3878" t="s">
        <v>995</v>
      </c>
      <c r="M3878" t="s">
        <v>995</v>
      </c>
      <c r="N3878" t="s">
        <v>995</v>
      </c>
      <c r="O3878" t="s">
        <v>995</v>
      </c>
      <c r="P3878" t="s">
        <v>995</v>
      </c>
      <c r="Q3878" t="s">
        <v>995</v>
      </c>
      <c r="R3878" t="s">
        <v>995</v>
      </c>
      <c r="S3878" t="s">
        <v>995</v>
      </c>
      <c r="T3878" t="s">
        <v>995</v>
      </c>
      <c r="U3878" t="s">
        <v>995</v>
      </c>
      <c r="V3878" t="s">
        <v>995</v>
      </c>
      <c r="W3878" t="s">
        <v>995</v>
      </c>
      <c r="X3878" t="s">
        <v>995</v>
      </c>
      <c r="Y3878" t="s">
        <v>995</v>
      </c>
      <c r="Z3878" t="s">
        <v>995</v>
      </c>
      <c r="AA3878" t="s">
        <v>995</v>
      </c>
      <c r="AB3878" t="s">
        <v>995</v>
      </c>
      <c r="AC3878" t="s">
        <v>995</v>
      </c>
      <c r="AD3878" t="s">
        <v>995</v>
      </c>
      <c r="AE3878" t="s">
        <v>995</v>
      </c>
      <c r="AF3878" t="s">
        <v>995</v>
      </c>
      <c r="AG3878" t="s">
        <v>995</v>
      </c>
      <c r="AH3878" t="s">
        <v>995</v>
      </c>
      <c r="AI3878" t="s">
        <v>995</v>
      </c>
      <c r="AJ3878" t="s">
        <v>995</v>
      </c>
      <c r="AK3878" t="s">
        <v>995</v>
      </c>
      <c r="AL3878" t="s">
        <v>995</v>
      </c>
      <c r="AM3878" t="s">
        <v>995</v>
      </c>
      <c r="AN3878" t="s">
        <v>995</v>
      </c>
      <c r="AO3878" t="s">
        <v>995</v>
      </c>
      <c r="AP3878" t="s">
        <v>995</v>
      </c>
      <c r="AQ3878" s="286" t="s">
        <v>855</v>
      </c>
    </row>
    <row r="3879" spans="1:47" ht="21.6" x14ac:dyDescent="0.3">
      <c r="A3879" s="285">
        <v>123056</v>
      </c>
      <c r="B3879" s="286" t="s">
        <v>539</v>
      </c>
      <c r="C3879" t="s">
        <v>224</v>
      </c>
      <c r="D3879" t="s">
        <v>224</v>
      </c>
      <c r="E3879" t="s">
        <v>224</v>
      </c>
      <c r="F3879" t="s">
        <v>226</v>
      </c>
      <c r="G3879" t="s">
        <v>224</v>
      </c>
      <c r="H3879" t="s">
        <v>226</v>
      </c>
      <c r="I3879" t="s">
        <v>225</v>
      </c>
      <c r="J3879" t="s">
        <v>226</v>
      </c>
      <c r="K3879" t="s">
        <v>226</v>
      </c>
      <c r="L3879" t="s">
        <v>225</v>
      </c>
      <c r="AQ3879" s="286"/>
      <c r="AR3879" s="305"/>
      <c r="AS3879" s="235"/>
      <c r="AU3879"/>
    </row>
    <row r="3880" spans="1:47" ht="28.8" x14ac:dyDescent="0.3">
      <c r="A3880" s="285">
        <v>123057</v>
      </c>
      <c r="B3880" s="286" t="s">
        <v>67</v>
      </c>
      <c r="C3880" t="s">
        <v>226</v>
      </c>
      <c r="D3880" t="s">
        <v>224</v>
      </c>
      <c r="E3880" t="s">
        <v>226</v>
      </c>
      <c r="F3880" t="s">
        <v>224</v>
      </c>
      <c r="G3880" t="s">
        <v>226</v>
      </c>
      <c r="H3880" t="s">
        <v>226</v>
      </c>
      <c r="I3880" t="s">
        <v>226</v>
      </c>
      <c r="J3880" t="s">
        <v>224</v>
      </c>
      <c r="K3880" t="s">
        <v>226</v>
      </c>
      <c r="L3880" t="s">
        <v>226</v>
      </c>
      <c r="M3880" t="s">
        <v>226</v>
      </c>
      <c r="N3880" t="s">
        <v>226</v>
      </c>
      <c r="O3880" t="s">
        <v>226</v>
      </c>
      <c r="P3880" t="s">
        <v>226</v>
      </c>
      <c r="Q3880" t="s">
        <v>226</v>
      </c>
      <c r="R3880" t="s">
        <v>226</v>
      </c>
      <c r="S3880" t="s">
        <v>226</v>
      </c>
      <c r="T3880" t="s">
        <v>226</v>
      </c>
      <c r="U3880" t="s">
        <v>226</v>
      </c>
      <c r="V3880" t="s">
        <v>226</v>
      </c>
      <c r="W3880" t="s">
        <v>226</v>
      </c>
      <c r="X3880" t="s">
        <v>226</v>
      </c>
      <c r="Y3880" t="s">
        <v>226</v>
      </c>
      <c r="Z3880" t="s">
        <v>224</v>
      </c>
      <c r="AA3880" t="s">
        <v>224</v>
      </c>
      <c r="AB3880" t="s">
        <v>224</v>
      </c>
      <c r="AC3880" t="s">
        <v>226</v>
      </c>
      <c r="AD3880" t="s">
        <v>226</v>
      </c>
      <c r="AE3880" t="s">
        <v>226</v>
      </c>
      <c r="AF3880" t="s">
        <v>224</v>
      </c>
      <c r="AG3880" t="s">
        <v>225</v>
      </c>
      <c r="AH3880" t="s">
        <v>225</v>
      </c>
      <c r="AI3880" t="s">
        <v>225</v>
      </c>
      <c r="AJ3880" t="s">
        <v>225</v>
      </c>
      <c r="AK3880" t="s">
        <v>225</v>
      </c>
      <c r="AL3880" t="s">
        <v>394</v>
      </c>
      <c r="AM3880" t="s">
        <v>394</v>
      </c>
      <c r="AN3880" t="s">
        <v>394</v>
      </c>
      <c r="AO3880" t="s">
        <v>394</v>
      </c>
      <c r="AP3880" t="s">
        <v>394</v>
      </c>
      <c r="AQ3880" s="286" t="s">
        <v>394</v>
      </c>
      <c r="AR3880" s="305"/>
      <c r="AS3880" s="235"/>
      <c r="AU3880"/>
    </row>
    <row r="3881" spans="1:47" x14ac:dyDescent="0.3">
      <c r="A3881" s="285">
        <v>123058</v>
      </c>
      <c r="B3881" s="286" t="s">
        <v>539</v>
      </c>
      <c r="C3881" t="s">
        <v>995</v>
      </c>
      <c r="D3881" t="s">
        <v>995</v>
      </c>
      <c r="E3881" t="s">
        <v>995</v>
      </c>
      <c r="F3881" t="s">
        <v>995</v>
      </c>
      <c r="G3881" t="s">
        <v>995</v>
      </c>
      <c r="H3881" t="s">
        <v>995</v>
      </c>
      <c r="I3881" t="s">
        <v>995</v>
      </c>
      <c r="J3881" t="s">
        <v>995</v>
      </c>
      <c r="K3881" t="s">
        <v>995</v>
      </c>
      <c r="L3881" t="s">
        <v>995</v>
      </c>
      <c r="M3881" t="s">
        <v>995</v>
      </c>
      <c r="N3881" t="s">
        <v>995</v>
      </c>
      <c r="O3881" t="s">
        <v>995</v>
      </c>
      <c r="P3881" t="s">
        <v>995</v>
      </c>
      <c r="Q3881" t="s">
        <v>995</v>
      </c>
      <c r="R3881" t="s">
        <v>995</v>
      </c>
      <c r="S3881" t="s">
        <v>995</v>
      </c>
      <c r="T3881" t="s">
        <v>995</v>
      </c>
      <c r="U3881" t="s">
        <v>995</v>
      </c>
      <c r="V3881" t="s">
        <v>995</v>
      </c>
      <c r="W3881" t="s">
        <v>995</v>
      </c>
      <c r="X3881" t="s">
        <v>995</v>
      </c>
      <c r="Y3881" t="s">
        <v>995</v>
      </c>
      <c r="Z3881" t="s">
        <v>995</v>
      </c>
      <c r="AA3881" t="s">
        <v>995</v>
      </c>
      <c r="AB3881" t="s">
        <v>995</v>
      </c>
      <c r="AC3881" t="s">
        <v>995</v>
      </c>
      <c r="AD3881" t="s">
        <v>995</v>
      </c>
      <c r="AE3881" t="s">
        <v>995</v>
      </c>
      <c r="AF3881" t="s">
        <v>995</v>
      </c>
      <c r="AG3881" t="s">
        <v>995</v>
      </c>
      <c r="AH3881" t="s">
        <v>995</v>
      </c>
      <c r="AI3881" t="s">
        <v>995</v>
      </c>
      <c r="AJ3881" t="s">
        <v>995</v>
      </c>
      <c r="AK3881" t="s">
        <v>995</v>
      </c>
      <c r="AL3881" t="s">
        <v>995</v>
      </c>
      <c r="AM3881" t="s">
        <v>995</v>
      </c>
      <c r="AN3881" t="s">
        <v>995</v>
      </c>
      <c r="AO3881" t="s">
        <v>995</v>
      </c>
      <c r="AP3881" t="s">
        <v>995</v>
      </c>
      <c r="AQ3881" s="286" t="s">
        <v>855</v>
      </c>
    </row>
    <row r="3882" spans="1:47" ht="21.6" x14ac:dyDescent="0.3">
      <c r="A3882" s="285">
        <v>123059</v>
      </c>
      <c r="B3882" s="286" t="s">
        <v>540</v>
      </c>
      <c r="C3882" t="s">
        <v>995</v>
      </c>
      <c r="D3882" t="s">
        <v>995</v>
      </c>
      <c r="E3882" t="s">
        <v>995</v>
      </c>
      <c r="F3882" t="s">
        <v>995</v>
      </c>
      <c r="G3882" t="s">
        <v>995</v>
      </c>
      <c r="H3882" t="s">
        <v>995</v>
      </c>
      <c r="I3882" t="s">
        <v>995</v>
      </c>
      <c r="J3882" t="s">
        <v>995</v>
      </c>
      <c r="K3882" t="s">
        <v>995</v>
      </c>
      <c r="L3882" t="s">
        <v>995</v>
      </c>
      <c r="M3882" t="s">
        <v>995</v>
      </c>
      <c r="N3882" t="s">
        <v>995</v>
      </c>
      <c r="O3882" t="s">
        <v>995</v>
      </c>
      <c r="P3882" t="s">
        <v>995</v>
      </c>
      <c r="Q3882" t="s">
        <v>995</v>
      </c>
      <c r="R3882" t="s">
        <v>995</v>
      </c>
      <c r="S3882" t="s">
        <v>995</v>
      </c>
      <c r="T3882" t="s">
        <v>995</v>
      </c>
      <c r="U3882" t="s">
        <v>995</v>
      </c>
      <c r="V3882" t="s">
        <v>995</v>
      </c>
      <c r="W3882" t="s">
        <v>995</v>
      </c>
      <c r="X3882" t="s">
        <v>995</v>
      </c>
      <c r="Y3882" t="s">
        <v>995</v>
      </c>
      <c r="Z3882" t="s">
        <v>995</v>
      </c>
      <c r="AA3882" t="s">
        <v>995</v>
      </c>
      <c r="AB3882" t="s">
        <v>995</v>
      </c>
      <c r="AC3882" t="s">
        <v>995</v>
      </c>
      <c r="AD3882" t="s">
        <v>995</v>
      </c>
      <c r="AE3882" t="s">
        <v>995</v>
      </c>
      <c r="AF3882" t="s">
        <v>995</v>
      </c>
      <c r="AG3882" t="s">
        <v>995</v>
      </c>
      <c r="AH3882" t="s">
        <v>995</v>
      </c>
      <c r="AI3882" t="s">
        <v>995</v>
      </c>
      <c r="AJ3882" t="s">
        <v>995</v>
      </c>
      <c r="AK3882" t="s">
        <v>995</v>
      </c>
      <c r="AL3882" t="s">
        <v>995</v>
      </c>
      <c r="AM3882" t="s">
        <v>995</v>
      </c>
      <c r="AN3882" t="s">
        <v>995</v>
      </c>
      <c r="AO3882" t="s">
        <v>995</v>
      </c>
      <c r="AP3882" t="s">
        <v>995</v>
      </c>
      <c r="AQ3882" s="286" t="s">
        <v>855</v>
      </c>
      <c r="AR3882" s="305"/>
      <c r="AS3882" s="235"/>
      <c r="AU3882"/>
    </row>
    <row r="3883" spans="1:47" x14ac:dyDescent="0.3">
      <c r="A3883" s="285">
        <v>123060</v>
      </c>
      <c r="B3883" s="286" t="s">
        <v>539</v>
      </c>
      <c r="C3883" t="s">
        <v>995</v>
      </c>
      <c r="D3883" t="s">
        <v>995</v>
      </c>
      <c r="E3883" t="s">
        <v>995</v>
      </c>
      <c r="F3883" t="s">
        <v>995</v>
      </c>
      <c r="G3883" t="s">
        <v>995</v>
      </c>
      <c r="H3883" t="s">
        <v>995</v>
      </c>
      <c r="I3883" t="s">
        <v>995</v>
      </c>
      <c r="J3883" t="s">
        <v>995</v>
      </c>
      <c r="K3883" t="s">
        <v>995</v>
      </c>
      <c r="L3883" t="s">
        <v>995</v>
      </c>
      <c r="M3883" t="s">
        <v>995</v>
      </c>
      <c r="N3883" t="s">
        <v>995</v>
      </c>
      <c r="O3883" t="s">
        <v>995</v>
      </c>
      <c r="P3883" t="s">
        <v>995</v>
      </c>
      <c r="Q3883" t="s">
        <v>995</v>
      </c>
      <c r="R3883" t="s">
        <v>995</v>
      </c>
      <c r="S3883" t="s">
        <v>995</v>
      </c>
      <c r="T3883" t="s">
        <v>995</v>
      </c>
      <c r="U3883" t="s">
        <v>995</v>
      </c>
      <c r="V3883" t="s">
        <v>995</v>
      </c>
      <c r="W3883" t="s">
        <v>995</v>
      </c>
      <c r="X3883" t="s">
        <v>995</v>
      </c>
      <c r="Y3883" t="s">
        <v>995</v>
      </c>
      <c r="Z3883" t="s">
        <v>995</v>
      </c>
      <c r="AA3883" t="s">
        <v>995</v>
      </c>
      <c r="AB3883" t="s">
        <v>995</v>
      </c>
      <c r="AC3883" t="s">
        <v>995</v>
      </c>
      <c r="AD3883" t="s">
        <v>995</v>
      </c>
      <c r="AE3883" t="s">
        <v>995</v>
      </c>
      <c r="AF3883" t="s">
        <v>995</v>
      </c>
      <c r="AG3883" t="s">
        <v>995</v>
      </c>
      <c r="AH3883" t="s">
        <v>995</v>
      </c>
      <c r="AI3883" t="s">
        <v>995</v>
      </c>
      <c r="AJ3883" t="s">
        <v>995</v>
      </c>
      <c r="AK3883" t="s">
        <v>995</v>
      </c>
      <c r="AL3883" t="s">
        <v>995</v>
      </c>
      <c r="AM3883" t="s">
        <v>995</v>
      </c>
      <c r="AN3883" t="s">
        <v>995</v>
      </c>
      <c r="AO3883" t="s">
        <v>995</v>
      </c>
      <c r="AP3883" t="s">
        <v>995</v>
      </c>
      <c r="AQ3883" s="286" t="s">
        <v>855</v>
      </c>
    </row>
    <row r="3884" spans="1:47" x14ac:dyDescent="0.3">
      <c r="A3884" s="285">
        <v>123061</v>
      </c>
      <c r="B3884" s="286" t="s">
        <v>539</v>
      </c>
      <c r="C3884" t="s">
        <v>995</v>
      </c>
      <c r="D3884" t="s">
        <v>995</v>
      </c>
      <c r="E3884" t="s">
        <v>995</v>
      </c>
      <c r="F3884" t="s">
        <v>995</v>
      </c>
      <c r="G3884" t="s">
        <v>995</v>
      </c>
      <c r="H3884" t="s">
        <v>995</v>
      </c>
      <c r="I3884" t="s">
        <v>995</v>
      </c>
      <c r="J3884" t="s">
        <v>995</v>
      </c>
      <c r="K3884" t="s">
        <v>995</v>
      </c>
      <c r="L3884" t="s">
        <v>995</v>
      </c>
      <c r="M3884" t="s">
        <v>995</v>
      </c>
      <c r="N3884" t="s">
        <v>995</v>
      </c>
      <c r="O3884" t="s">
        <v>995</v>
      </c>
      <c r="P3884" t="s">
        <v>995</v>
      </c>
      <c r="Q3884" t="s">
        <v>995</v>
      </c>
      <c r="R3884" t="s">
        <v>995</v>
      </c>
      <c r="S3884" t="s">
        <v>995</v>
      </c>
      <c r="T3884" t="s">
        <v>995</v>
      </c>
      <c r="U3884" t="s">
        <v>995</v>
      </c>
      <c r="V3884" t="s">
        <v>995</v>
      </c>
      <c r="W3884" t="s">
        <v>995</v>
      </c>
      <c r="X3884" t="s">
        <v>995</v>
      </c>
      <c r="Y3884" t="s">
        <v>995</v>
      </c>
      <c r="Z3884" t="s">
        <v>995</v>
      </c>
      <c r="AA3884" t="s">
        <v>995</v>
      </c>
      <c r="AB3884" t="s">
        <v>995</v>
      </c>
      <c r="AC3884" t="s">
        <v>995</v>
      </c>
      <c r="AD3884" t="s">
        <v>995</v>
      </c>
      <c r="AE3884" t="s">
        <v>995</v>
      </c>
      <c r="AF3884" t="s">
        <v>995</v>
      </c>
      <c r="AG3884" t="s">
        <v>995</v>
      </c>
      <c r="AH3884" t="s">
        <v>995</v>
      </c>
      <c r="AI3884" t="s">
        <v>995</v>
      </c>
      <c r="AJ3884" t="s">
        <v>995</v>
      </c>
      <c r="AK3884" t="s">
        <v>995</v>
      </c>
      <c r="AL3884" t="s">
        <v>995</v>
      </c>
      <c r="AM3884" t="s">
        <v>995</v>
      </c>
      <c r="AN3884" t="s">
        <v>995</v>
      </c>
      <c r="AO3884" t="s">
        <v>995</v>
      </c>
      <c r="AP3884" t="s">
        <v>995</v>
      </c>
      <c r="AQ3884" s="286" t="s">
        <v>855</v>
      </c>
    </row>
    <row r="3885" spans="1:47" x14ac:dyDescent="0.3">
      <c r="A3885" s="285">
        <v>123062</v>
      </c>
      <c r="B3885" s="286" t="s">
        <v>540</v>
      </c>
      <c r="C3885" t="s">
        <v>995</v>
      </c>
      <c r="D3885" t="s">
        <v>995</v>
      </c>
      <c r="E3885" t="s">
        <v>995</v>
      </c>
      <c r="F3885" t="s">
        <v>995</v>
      </c>
      <c r="G3885" t="s">
        <v>995</v>
      </c>
      <c r="H3885" t="s">
        <v>995</v>
      </c>
      <c r="I3885" t="s">
        <v>995</v>
      </c>
      <c r="J3885" t="s">
        <v>995</v>
      </c>
      <c r="K3885" t="s">
        <v>995</v>
      </c>
      <c r="L3885" t="s">
        <v>995</v>
      </c>
      <c r="M3885" t="s">
        <v>995</v>
      </c>
      <c r="N3885" t="s">
        <v>995</v>
      </c>
      <c r="O3885" t="s">
        <v>995</v>
      </c>
      <c r="P3885" t="s">
        <v>995</v>
      </c>
      <c r="Q3885" t="s">
        <v>995</v>
      </c>
      <c r="R3885" t="s">
        <v>995</v>
      </c>
      <c r="S3885" t="s">
        <v>995</v>
      </c>
      <c r="T3885" t="s">
        <v>995</v>
      </c>
      <c r="U3885" t="s">
        <v>995</v>
      </c>
      <c r="V3885" t="s">
        <v>995</v>
      </c>
      <c r="W3885" t="s">
        <v>995</v>
      </c>
      <c r="X3885" t="s">
        <v>995</v>
      </c>
      <c r="Y3885" t="s">
        <v>995</v>
      </c>
      <c r="Z3885" t="s">
        <v>995</v>
      </c>
      <c r="AA3885" t="s">
        <v>995</v>
      </c>
      <c r="AB3885" t="s">
        <v>995</v>
      </c>
      <c r="AC3885" t="s">
        <v>995</v>
      </c>
      <c r="AD3885" t="s">
        <v>995</v>
      </c>
      <c r="AE3885" t="s">
        <v>995</v>
      </c>
      <c r="AF3885" t="s">
        <v>995</v>
      </c>
      <c r="AG3885" t="s">
        <v>995</v>
      </c>
      <c r="AH3885" t="s">
        <v>995</v>
      </c>
      <c r="AI3885" t="s">
        <v>995</v>
      </c>
      <c r="AJ3885" t="s">
        <v>995</v>
      </c>
      <c r="AK3885" t="s">
        <v>995</v>
      </c>
      <c r="AL3885" t="s">
        <v>995</v>
      </c>
      <c r="AM3885" t="s">
        <v>995</v>
      </c>
      <c r="AN3885" t="s">
        <v>995</v>
      </c>
      <c r="AO3885" t="s">
        <v>995</v>
      </c>
      <c r="AP3885" t="s">
        <v>995</v>
      </c>
      <c r="AQ3885" s="286" t="s">
        <v>855</v>
      </c>
    </row>
    <row r="3886" spans="1:47" ht="21.6" x14ac:dyDescent="0.3">
      <c r="A3886" s="285">
        <v>123063</v>
      </c>
      <c r="B3886" s="286" t="s">
        <v>538</v>
      </c>
      <c r="C3886" t="s">
        <v>224</v>
      </c>
      <c r="D3886" t="s">
        <v>226</v>
      </c>
      <c r="E3886" t="s">
        <v>226</v>
      </c>
      <c r="F3886" t="s">
        <v>226</v>
      </c>
      <c r="G3886" t="s">
        <v>226</v>
      </c>
      <c r="H3886" t="s">
        <v>226</v>
      </c>
      <c r="I3886" t="s">
        <v>224</v>
      </c>
      <c r="J3886" t="s">
        <v>226</v>
      </c>
      <c r="K3886" t="s">
        <v>226</v>
      </c>
      <c r="L3886" t="s">
        <v>224</v>
      </c>
      <c r="M3886" t="s">
        <v>224</v>
      </c>
      <c r="N3886" t="s">
        <v>226</v>
      </c>
      <c r="O3886" t="s">
        <v>224</v>
      </c>
      <c r="P3886" t="s">
        <v>226</v>
      </c>
      <c r="Q3886" t="s">
        <v>226</v>
      </c>
      <c r="R3886" t="s">
        <v>224</v>
      </c>
      <c r="S3886" t="s">
        <v>226</v>
      </c>
      <c r="T3886" t="s">
        <v>226</v>
      </c>
      <c r="U3886" t="s">
        <v>226</v>
      </c>
      <c r="V3886" t="s">
        <v>226</v>
      </c>
      <c r="W3886" t="s">
        <v>226</v>
      </c>
      <c r="X3886" t="s">
        <v>226</v>
      </c>
      <c r="Y3886" t="s">
        <v>226</v>
      </c>
      <c r="Z3886" t="s">
        <v>226</v>
      </c>
      <c r="AA3886" t="s">
        <v>226</v>
      </c>
      <c r="AB3886" t="s">
        <v>394</v>
      </c>
      <c r="AC3886" t="s">
        <v>394</v>
      </c>
      <c r="AD3886" t="s">
        <v>394</v>
      </c>
      <c r="AE3886" t="s">
        <v>394</v>
      </c>
      <c r="AF3886" t="s">
        <v>394</v>
      </c>
      <c r="AG3886" t="s">
        <v>394</v>
      </c>
      <c r="AH3886" t="s">
        <v>394</v>
      </c>
      <c r="AI3886" t="s">
        <v>394</v>
      </c>
      <c r="AJ3886" t="s">
        <v>394</v>
      </c>
      <c r="AK3886" t="s">
        <v>394</v>
      </c>
      <c r="AL3886" t="s">
        <v>394</v>
      </c>
      <c r="AM3886" t="s">
        <v>394</v>
      </c>
      <c r="AN3886" t="s">
        <v>394</v>
      </c>
      <c r="AO3886" t="s">
        <v>394</v>
      </c>
      <c r="AP3886" t="s">
        <v>394</v>
      </c>
      <c r="AQ3886" s="286" t="s">
        <v>394</v>
      </c>
      <c r="AR3886" s="305"/>
      <c r="AS3886" s="235"/>
      <c r="AU3886"/>
    </row>
    <row r="3887" spans="1:47" ht="21.6" x14ac:dyDescent="0.3">
      <c r="A3887" s="285">
        <v>123064</v>
      </c>
      <c r="B3887" s="286" t="s">
        <v>540</v>
      </c>
      <c r="C3887" t="s">
        <v>226</v>
      </c>
      <c r="D3887" t="s">
        <v>226</v>
      </c>
      <c r="E3887" t="s">
        <v>224</v>
      </c>
      <c r="F3887" t="s">
        <v>224</v>
      </c>
      <c r="G3887" t="s">
        <v>224</v>
      </c>
      <c r="H3887" t="s">
        <v>226</v>
      </c>
      <c r="I3887" t="s">
        <v>226</v>
      </c>
      <c r="J3887" t="s">
        <v>226</v>
      </c>
      <c r="K3887" t="s">
        <v>226</v>
      </c>
      <c r="L3887" t="s">
        <v>224</v>
      </c>
      <c r="M3887" t="s">
        <v>226</v>
      </c>
      <c r="N3887" t="s">
        <v>224</v>
      </c>
      <c r="O3887" t="s">
        <v>224</v>
      </c>
      <c r="P3887" t="s">
        <v>224</v>
      </c>
      <c r="Q3887" t="s">
        <v>226</v>
      </c>
      <c r="R3887" t="s">
        <v>224</v>
      </c>
      <c r="S3887" t="s">
        <v>226</v>
      </c>
      <c r="T3887" t="s">
        <v>226</v>
      </c>
      <c r="U3887" t="s">
        <v>226</v>
      </c>
      <c r="V3887" t="s">
        <v>224</v>
      </c>
      <c r="W3887" t="s">
        <v>394</v>
      </c>
      <c r="X3887" t="s">
        <v>394</v>
      </c>
      <c r="Y3887" t="s">
        <v>394</v>
      </c>
      <c r="Z3887" t="s">
        <v>394</v>
      </c>
      <c r="AA3887" t="s">
        <v>394</v>
      </c>
      <c r="AB3887" t="s">
        <v>394</v>
      </c>
      <c r="AC3887" t="s">
        <v>394</v>
      </c>
      <c r="AD3887" t="s">
        <v>394</v>
      </c>
      <c r="AE3887" t="s">
        <v>394</v>
      </c>
      <c r="AF3887" t="s">
        <v>394</v>
      </c>
      <c r="AG3887" t="s">
        <v>394</v>
      </c>
      <c r="AH3887" t="s">
        <v>394</v>
      </c>
      <c r="AI3887" t="s">
        <v>394</v>
      </c>
      <c r="AJ3887" t="s">
        <v>394</v>
      </c>
      <c r="AK3887" t="s">
        <v>394</v>
      </c>
      <c r="AL3887" t="s">
        <v>394</v>
      </c>
      <c r="AM3887" t="s">
        <v>394</v>
      </c>
      <c r="AN3887" t="s">
        <v>394</v>
      </c>
      <c r="AO3887" t="s">
        <v>394</v>
      </c>
      <c r="AP3887" t="s">
        <v>394</v>
      </c>
      <c r="AQ3887" s="286" t="s">
        <v>394</v>
      </c>
      <c r="AR3887" s="305"/>
      <c r="AS3887" s="235"/>
      <c r="AU3887"/>
    </row>
    <row r="3888" spans="1:47" x14ac:dyDescent="0.3">
      <c r="A3888" s="285">
        <v>123065</v>
      </c>
      <c r="B3888" s="286" t="s">
        <v>539</v>
      </c>
      <c r="C3888" t="s">
        <v>995</v>
      </c>
      <c r="D3888" t="s">
        <v>995</v>
      </c>
      <c r="E3888" t="s">
        <v>995</v>
      </c>
      <c r="F3888" t="s">
        <v>995</v>
      </c>
      <c r="G3888" t="s">
        <v>995</v>
      </c>
      <c r="H3888" t="s">
        <v>995</v>
      </c>
      <c r="I3888" t="s">
        <v>995</v>
      </c>
      <c r="J3888" t="s">
        <v>995</v>
      </c>
      <c r="K3888" t="s">
        <v>995</v>
      </c>
      <c r="L3888" t="s">
        <v>995</v>
      </c>
      <c r="M3888" t="s">
        <v>995</v>
      </c>
      <c r="N3888" t="s">
        <v>995</v>
      </c>
      <c r="O3888" t="s">
        <v>995</v>
      </c>
      <c r="P3888" t="s">
        <v>995</v>
      </c>
      <c r="Q3888" t="s">
        <v>995</v>
      </c>
      <c r="R3888" t="s">
        <v>995</v>
      </c>
      <c r="S3888" t="s">
        <v>995</v>
      </c>
      <c r="T3888" t="s">
        <v>995</v>
      </c>
      <c r="U3888" t="s">
        <v>995</v>
      </c>
      <c r="V3888" t="s">
        <v>995</v>
      </c>
      <c r="W3888" t="s">
        <v>995</v>
      </c>
      <c r="X3888" t="s">
        <v>995</v>
      </c>
      <c r="Y3888" t="s">
        <v>995</v>
      </c>
      <c r="Z3888" t="s">
        <v>995</v>
      </c>
      <c r="AA3888" t="s">
        <v>995</v>
      </c>
      <c r="AB3888" t="s">
        <v>995</v>
      </c>
      <c r="AC3888" t="s">
        <v>995</v>
      </c>
      <c r="AD3888" t="s">
        <v>995</v>
      </c>
      <c r="AE3888" t="s">
        <v>995</v>
      </c>
      <c r="AF3888" t="s">
        <v>995</v>
      </c>
      <c r="AG3888" t="s">
        <v>995</v>
      </c>
      <c r="AH3888" t="s">
        <v>995</v>
      </c>
      <c r="AI3888" t="s">
        <v>995</v>
      </c>
      <c r="AJ3888" t="s">
        <v>995</v>
      </c>
      <c r="AK3888" t="s">
        <v>995</v>
      </c>
      <c r="AL3888" t="s">
        <v>995</v>
      </c>
      <c r="AM3888" t="s">
        <v>995</v>
      </c>
      <c r="AN3888" t="s">
        <v>995</v>
      </c>
      <c r="AO3888" t="s">
        <v>995</v>
      </c>
      <c r="AP3888" t="s">
        <v>995</v>
      </c>
      <c r="AQ3888" s="286" t="s">
        <v>855</v>
      </c>
    </row>
    <row r="3889" spans="1:47" x14ac:dyDescent="0.3">
      <c r="A3889" s="285">
        <v>123066</v>
      </c>
      <c r="B3889" s="286" t="s">
        <v>539</v>
      </c>
      <c r="C3889" t="s">
        <v>995</v>
      </c>
      <c r="D3889" t="s">
        <v>995</v>
      </c>
      <c r="E3889" t="s">
        <v>995</v>
      </c>
      <c r="F3889" t="s">
        <v>995</v>
      </c>
      <c r="G3889" t="s">
        <v>995</v>
      </c>
      <c r="H3889" t="s">
        <v>995</v>
      </c>
      <c r="I3889" t="s">
        <v>995</v>
      </c>
      <c r="J3889" t="s">
        <v>995</v>
      </c>
      <c r="K3889" t="s">
        <v>995</v>
      </c>
      <c r="L3889" t="s">
        <v>995</v>
      </c>
      <c r="M3889" t="s">
        <v>995</v>
      </c>
      <c r="N3889" t="s">
        <v>995</v>
      </c>
      <c r="O3889" t="s">
        <v>995</v>
      </c>
      <c r="P3889" t="s">
        <v>995</v>
      </c>
      <c r="Q3889" t="s">
        <v>995</v>
      </c>
      <c r="R3889" t="s">
        <v>995</v>
      </c>
      <c r="S3889" t="s">
        <v>995</v>
      </c>
      <c r="T3889" t="s">
        <v>995</v>
      </c>
      <c r="U3889" t="s">
        <v>995</v>
      </c>
      <c r="V3889" t="s">
        <v>995</v>
      </c>
      <c r="W3889" t="s">
        <v>995</v>
      </c>
      <c r="X3889" t="s">
        <v>995</v>
      </c>
      <c r="Y3889" t="s">
        <v>995</v>
      </c>
      <c r="Z3889" t="s">
        <v>995</v>
      </c>
      <c r="AA3889" t="s">
        <v>995</v>
      </c>
      <c r="AB3889" t="s">
        <v>995</v>
      </c>
      <c r="AC3889" t="s">
        <v>995</v>
      </c>
      <c r="AD3889" t="s">
        <v>995</v>
      </c>
      <c r="AE3889" t="s">
        <v>995</v>
      </c>
      <c r="AF3889" t="s">
        <v>995</v>
      </c>
      <c r="AG3889" t="s">
        <v>995</v>
      </c>
      <c r="AH3889" t="s">
        <v>995</v>
      </c>
      <c r="AI3889" t="s">
        <v>995</v>
      </c>
      <c r="AJ3889" t="s">
        <v>995</v>
      </c>
      <c r="AK3889" t="s">
        <v>995</v>
      </c>
      <c r="AL3889" t="s">
        <v>995</v>
      </c>
      <c r="AM3889" t="s">
        <v>995</v>
      </c>
      <c r="AN3889" t="s">
        <v>995</v>
      </c>
      <c r="AO3889" t="s">
        <v>995</v>
      </c>
      <c r="AP3889" t="s">
        <v>995</v>
      </c>
      <c r="AQ3889" s="286" t="s">
        <v>855</v>
      </c>
    </row>
    <row r="3890" spans="1:47" x14ac:dyDescent="0.3">
      <c r="A3890" s="285">
        <v>123067</v>
      </c>
      <c r="B3890" s="286" t="s">
        <v>539</v>
      </c>
      <c r="C3890" t="s">
        <v>995</v>
      </c>
      <c r="D3890" t="s">
        <v>995</v>
      </c>
      <c r="E3890" t="s">
        <v>995</v>
      </c>
      <c r="F3890" t="s">
        <v>995</v>
      </c>
      <c r="G3890" t="s">
        <v>995</v>
      </c>
      <c r="H3890" t="s">
        <v>995</v>
      </c>
      <c r="I3890" t="s">
        <v>995</v>
      </c>
      <c r="J3890" t="s">
        <v>995</v>
      </c>
      <c r="K3890" t="s">
        <v>995</v>
      </c>
      <c r="L3890" t="s">
        <v>995</v>
      </c>
      <c r="M3890" t="s">
        <v>995</v>
      </c>
      <c r="N3890" t="s">
        <v>995</v>
      </c>
      <c r="O3890" t="s">
        <v>995</v>
      </c>
      <c r="P3890" t="s">
        <v>995</v>
      </c>
      <c r="Q3890" t="s">
        <v>995</v>
      </c>
      <c r="R3890" t="s">
        <v>995</v>
      </c>
      <c r="S3890" t="s">
        <v>995</v>
      </c>
      <c r="T3890" t="s">
        <v>995</v>
      </c>
      <c r="U3890" t="s">
        <v>995</v>
      </c>
      <c r="V3890" t="s">
        <v>995</v>
      </c>
      <c r="W3890" t="s">
        <v>995</v>
      </c>
      <c r="X3890" t="s">
        <v>995</v>
      </c>
      <c r="Y3890" t="s">
        <v>995</v>
      </c>
      <c r="Z3890" t="s">
        <v>995</v>
      </c>
      <c r="AA3890" t="s">
        <v>995</v>
      </c>
      <c r="AB3890" t="s">
        <v>995</v>
      </c>
      <c r="AC3890" t="s">
        <v>995</v>
      </c>
      <c r="AD3890" t="s">
        <v>995</v>
      </c>
      <c r="AE3890" t="s">
        <v>995</v>
      </c>
      <c r="AF3890" t="s">
        <v>995</v>
      </c>
      <c r="AG3890" t="s">
        <v>995</v>
      </c>
      <c r="AH3890" t="s">
        <v>995</v>
      </c>
      <c r="AI3890" t="s">
        <v>995</v>
      </c>
      <c r="AJ3890" t="s">
        <v>995</v>
      </c>
      <c r="AK3890" t="s">
        <v>995</v>
      </c>
      <c r="AL3890" t="s">
        <v>995</v>
      </c>
      <c r="AM3890" t="s">
        <v>995</v>
      </c>
      <c r="AN3890" t="s">
        <v>995</v>
      </c>
      <c r="AO3890" t="s">
        <v>995</v>
      </c>
      <c r="AP3890" t="s">
        <v>995</v>
      </c>
      <c r="AQ3890" s="286" t="s">
        <v>855</v>
      </c>
    </row>
    <row r="3891" spans="1:47" x14ac:dyDescent="0.3">
      <c r="A3891" s="285">
        <v>123068</v>
      </c>
      <c r="B3891" s="286" t="s">
        <v>539</v>
      </c>
      <c r="C3891" t="s">
        <v>995</v>
      </c>
      <c r="D3891" t="s">
        <v>995</v>
      </c>
      <c r="E3891" t="s">
        <v>995</v>
      </c>
      <c r="F3891" t="s">
        <v>995</v>
      </c>
      <c r="G3891" t="s">
        <v>995</v>
      </c>
      <c r="H3891" t="s">
        <v>995</v>
      </c>
      <c r="I3891" t="s">
        <v>995</v>
      </c>
      <c r="J3891" t="s">
        <v>995</v>
      </c>
      <c r="K3891" t="s">
        <v>995</v>
      </c>
      <c r="L3891" t="s">
        <v>995</v>
      </c>
      <c r="M3891" t="s">
        <v>995</v>
      </c>
      <c r="N3891" t="s">
        <v>995</v>
      </c>
      <c r="O3891" t="s">
        <v>995</v>
      </c>
      <c r="P3891" t="s">
        <v>995</v>
      </c>
      <c r="Q3891" t="s">
        <v>995</v>
      </c>
      <c r="R3891" t="s">
        <v>995</v>
      </c>
      <c r="S3891" t="s">
        <v>995</v>
      </c>
      <c r="T3891" t="s">
        <v>995</v>
      </c>
      <c r="U3891" t="s">
        <v>995</v>
      </c>
      <c r="V3891" t="s">
        <v>995</v>
      </c>
      <c r="W3891" t="s">
        <v>995</v>
      </c>
      <c r="X3891" t="s">
        <v>995</v>
      </c>
      <c r="Y3891" t="s">
        <v>995</v>
      </c>
      <c r="Z3891" t="s">
        <v>995</v>
      </c>
      <c r="AA3891" t="s">
        <v>995</v>
      </c>
      <c r="AB3891" t="s">
        <v>995</v>
      </c>
      <c r="AC3891" t="s">
        <v>995</v>
      </c>
      <c r="AD3891" t="s">
        <v>995</v>
      </c>
      <c r="AE3891" t="s">
        <v>995</v>
      </c>
      <c r="AF3891" t="s">
        <v>995</v>
      </c>
      <c r="AG3891" t="s">
        <v>995</v>
      </c>
      <c r="AH3891" t="s">
        <v>995</v>
      </c>
      <c r="AI3891" t="s">
        <v>995</v>
      </c>
      <c r="AJ3891" t="s">
        <v>995</v>
      </c>
      <c r="AK3891" t="s">
        <v>995</v>
      </c>
      <c r="AL3891" t="s">
        <v>995</v>
      </c>
      <c r="AM3891" t="s">
        <v>995</v>
      </c>
      <c r="AN3891" t="s">
        <v>995</v>
      </c>
      <c r="AO3891" t="s">
        <v>995</v>
      </c>
      <c r="AP3891" t="s">
        <v>995</v>
      </c>
      <c r="AQ3891" s="286" t="s">
        <v>855</v>
      </c>
    </row>
    <row r="3892" spans="1:47" x14ac:dyDescent="0.3">
      <c r="A3892" s="285">
        <v>123069</v>
      </c>
      <c r="B3892" s="286" t="s">
        <v>539</v>
      </c>
      <c r="C3892" t="s">
        <v>995</v>
      </c>
      <c r="D3892" t="s">
        <v>995</v>
      </c>
      <c r="E3892" t="s">
        <v>995</v>
      </c>
      <c r="F3892" t="s">
        <v>995</v>
      </c>
      <c r="G3892" t="s">
        <v>995</v>
      </c>
      <c r="H3892" t="s">
        <v>995</v>
      </c>
      <c r="I3892" t="s">
        <v>995</v>
      </c>
      <c r="J3892" t="s">
        <v>995</v>
      </c>
      <c r="K3892" t="s">
        <v>995</v>
      </c>
      <c r="L3892" t="s">
        <v>995</v>
      </c>
      <c r="M3892" t="s">
        <v>995</v>
      </c>
      <c r="N3892" t="s">
        <v>995</v>
      </c>
      <c r="O3892" t="s">
        <v>995</v>
      </c>
      <c r="P3892" t="s">
        <v>995</v>
      </c>
      <c r="Q3892" t="s">
        <v>995</v>
      </c>
      <c r="R3892" t="s">
        <v>995</v>
      </c>
      <c r="S3892" t="s">
        <v>995</v>
      </c>
      <c r="T3892" t="s">
        <v>995</v>
      </c>
      <c r="U3892" t="s">
        <v>995</v>
      </c>
      <c r="V3892" t="s">
        <v>995</v>
      </c>
      <c r="W3892" t="s">
        <v>995</v>
      </c>
      <c r="X3892" t="s">
        <v>995</v>
      </c>
      <c r="Y3892" t="s">
        <v>995</v>
      </c>
      <c r="Z3892" t="s">
        <v>995</v>
      </c>
      <c r="AA3892" t="s">
        <v>995</v>
      </c>
      <c r="AB3892" t="s">
        <v>995</v>
      </c>
      <c r="AC3892" t="s">
        <v>995</v>
      </c>
      <c r="AD3892" t="s">
        <v>995</v>
      </c>
      <c r="AE3892" t="s">
        <v>995</v>
      </c>
      <c r="AF3892" t="s">
        <v>995</v>
      </c>
      <c r="AG3892" t="s">
        <v>995</v>
      </c>
      <c r="AH3892" t="s">
        <v>995</v>
      </c>
      <c r="AI3892" t="s">
        <v>995</v>
      </c>
      <c r="AJ3892" t="s">
        <v>995</v>
      </c>
      <c r="AK3892" t="s">
        <v>995</v>
      </c>
      <c r="AL3892" t="s">
        <v>995</v>
      </c>
      <c r="AM3892" t="s">
        <v>995</v>
      </c>
      <c r="AN3892" t="s">
        <v>995</v>
      </c>
      <c r="AO3892" t="s">
        <v>995</v>
      </c>
      <c r="AP3892" t="s">
        <v>995</v>
      </c>
      <c r="AQ3892" s="286" t="s">
        <v>855</v>
      </c>
    </row>
    <row r="3893" spans="1:47" x14ac:dyDescent="0.3">
      <c r="A3893" s="285">
        <v>123070</v>
      </c>
      <c r="B3893" s="286" t="s">
        <v>539</v>
      </c>
      <c r="C3893" t="s">
        <v>995</v>
      </c>
      <c r="D3893" t="s">
        <v>995</v>
      </c>
      <c r="E3893" t="s">
        <v>995</v>
      </c>
      <c r="F3893" t="s">
        <v>995</v>
      </c>
      <c r="G3893" t="s">
        <v>995</v>
      </c>
      <c r="H3893" t="s">
        <v>995</v>
      </c>
      <c r="I3893" t="s">
        <v>995</v>
      </c>
      <c r="J3893" t="s">
        <v>995</v>
      </c>
      <c r="K3893" t="s">
        <v>995</v>
      </c>
      <c r="L3893" t="s">
        <v>995</v>
      </c>
      <c r="M3893" t="s">
        <v>995</v>
      </c>
      <c r="N3893" t="s">
        <v>995</v>
      </c>
      <c r="O3893" t="s">
        <v>995</v>
      </c>
      <c r="P3893" t="s">
        <v>995</v>
      </c>
      <c r="Q3893" t="s">
        <v>995</v>
      </c>
      <c r="R3893" t="s">
        <v>995</v>
      </c>
      <c r="S3893" t="s">
        <v>995</v>
      </c>
      <c r="T3893" t="s">
        <v>995</v>
      </c>
      <c r="U3893" t="s">
        <v>995</v>
      </c>
      <c r="V3893" t="s">
        <v>995</v>
      </c>
      <c r="W3893" t="s">
        <v>995</v>
      </c>
      <c r="X3893" t="s">
        <v>995</v>
      </c>
      <c r="Y3893" t="s">
        <v>995</v>
      </c>
      <c r="Z3893" t="s">
        <v>995</v>
      </c>
      <c r="AA3893" t="s">
        <v>995</v>
      </c>
      <c r="AB3893" t="s">
        <v>995</v>
      </c>
      <c r="AC3893" t="s">
        <v>995</v>
      </c>
      <c r="AD3893" t="s">
        <v>995</v>
      </c>
      <c r="AE3893" t="s">
        <v>995</v>
      </c>
      <c r="AF3893" t="s">
        <v>995</v>
      </c>
      <c r="AG3893" t="s">
        <v>995</v>
      </c>
      <c r="AH3893" t="s">
        <v>995</v>
      </c>
      <c r="AI3893" t="s">
        <v>995</v>
      </c>
      <c r="AJ3893" t="s">
        <v>995</v>
      </c>
      <c r="AK3893" t="s">
        <v>995</v>
      </c>
      <c r="AL3893" t="s">
        <v>995</v>
      </c>
      <c r="AM3893" t="s">
        <v>995</v>
      </c>
      <c r="AN3893" t="s">
        <v>995</v>
      </c>
      <c r="AO3893" t="s">
        <v>995</v>
      </c>
      <c r="AP3893" t="s">
        <v>995</v>
      </c>
      <c r="AQ3893" s="286" t="s">
        <v>855</v>
      </c>
    </row>
    <row r="3894" spans="1:47" x14ac:dyDescent="0.3">
      <c r="A3894" s="285">
        <v>123072</v>
      </c>
      <c r="B3894" s="286" t="s">
        <v>539</v>
      </c>
      <c r="C3894" t="s">
        <v>995</v>
      </c>
      <c r="D3894" t="s">
        <v>995</v>
      </c>
      <c r="E3894" t="s">
        <v>995</v>
      </c>
      <c r="F3894" t="s">
        <v>995</v>
      </c>
      <c r="G3894" t="s">
        <v>995</v>
      </c>
      <c r="H3894" t="s">
        <v>995</v>
      </c>
      <c r="I3894" t="s">
        <v>995</v>
      </c>
      <c r="J3894" t="s">
        <v>995</v>
      </c>
      <c r="K3894" t="s">
        <v>995</v>
      </c>
      <c r="L3894" t="s">
        <v>995</v>
      </c>
      <c r="M3894" t="s">
        <v>995</v>
      </c>
      <c r="N3894" t="s">
        <v>995</v>
      </c>
      <c r="O3894" t="s">
        <v>995</v>
      </c>
      <c r="P3894" t="s">
        <v>995</v>
      </c>
      <c r="Q3894" t="s">
        <v>995</v>
      </c>
      <c r="R3894" t="s">
        <v>995</v>
      </c>
      <c r="S3894" t="s">
        <v>995</v>
      </c>
      <c r="T3894" t="s">
        <v>995</v>
      </c>
      <c r="U3894" t="s">
        <v>995</v>
      </c>
      <c r="V3894" t="s">
        <v>995</v>
      </c>
      <c r="W3894" t="s">
        <v>995</v>
      </c>
      <c r="X3894" t="s">
        <v>995</v>
      </c>
      <c r="Y3894" t="s">
        <v>995</v>
      </c>
      <c r="Z3894" t="s">
        <v>995</v>
      </c>
      <c r="AA3894" t="s">
        <v>995</v>
      </c>
      <c r="AB3894" t="s">
        <v>995</v>
      </c>
      <c r="AC3894" t="s">
        <v>995</v>
      </c>
      <c r="AD3894" t="s">
        <v>995</v>
      </c>
      <c r="AE3894" t="s">
        <v>995</v>
      </c>
      <c r="AF3894" t="s">
        <v>995</v>
      </c>
      <c r="AG3894" t="s">
        <v>995</v>
      </c>
      <c r="AH3894" t="s">
        <v>995</v>
      </c>
      <c r="AI3894" t="s">
        <v>995</v>
      </c>
      <c r="AJ3894" t="s">
        <v>995</v>
      </c>
      <c r="AK3894" t="s">
        <v>995</v>
      </c>
      <c r="AL3894" t="s">
        <v>995</v>
      </c>
      <c r="AM3894" t="s">
        <v>995</v>
      </c>
      <c r="AN3894" t="s">
        <v>995</v>
      </c>
      <c r="AO3894" t="s">
        <v>995</v>
      </c>
      <c r="AP3894" t="s">
        <v>995</v>
      </c>
      <c r="AQ3894" s="286" t="s">
        <v>855</v>
      </c>
    </row>
    <row r="3895" spans="1:47" x14ac:dyDescent="0.3">
      <c r="A3895" s="285">
        <v>123074</v>
      </c>
      <c r="B3895" s="286" t="s">
        <v>539</v>
      </c>
      <c r="C3895" t="s">
        <v>995</v>
      </c>
      <c r="D3895" t="s">
        <v>995</v>
      </c>
      <c r="E3895" t="s">
        <v>995</v>
      </c>
      <c r="F3895" t="s">
        <v>995</v>
      </c>
      <c r="G3895" t="s">
        <v>995</v>
      </c>
      <c r="H3895" t="s">
        <v>995</v>
      </c>
      <c r="I3895" t="s">
        <v>995</v>
      </c>
      <c r="J3895" t="s">
        <v>995</v>
      </c>
      <c r="K3895" t="s">
        <v>995</v>
      </c>
      <c r="L3895" t="s">
        <v>995</v>
      </c>
      <c r="M3895" t="s">
        <v>995</v>
      </c>
      <c r="N3895" t="s">
        <v>995</v>
      </c>
      <c r="O3895" t="s">
        <v>995</v>
      </c>
      <c r="P3895" t="s">
        <v>995</v>
      </c>
      <c r="Q3895" t="s">
        <v>995</v>
      </c>
      <c r="R3895" t="s">
        <v>995</v>
      </c>
      <c r="S3895" t="s">
        <v>995</v>
      </c>
      <c r="T3895" t="s">
        <v>995</v>
      </c>
      <c r="U3895" t="s">
        <v>995</v>
      </c>
      <c r="V3895" t="s">
        <v>995</v>
      </c>
      <c r="W3895" t="s">
        <v>995</v>
      </c>
      <c r="X3895" t="s">
        <v>995</v>
      </c>
      <c r="Y3895" t="s">
        <v>995</v>
      </c>
      <c r="Z3895" t="s">
        <v>995</v>
      </c>
      <c r="AA3895" t="s">
        <v>995</v>
      </c>
      <c r="AB3895" t="s">
        <v>995</v>
      </c>
      <c r="AC3895" t="s">
        <v>995</v>
      </c>
      <c r="AD3895" t="s">
        <v>995</v>
      </c>
      <c r="AE3895" t="s">
        <v>995</v>
      </c>
      <c r="AF3895" t="s">
        <v>995</v>
      </c>
      <c r="AG3895" t="s">
        <v>995</v>
      </c>
      <c r="AH3895" t="s">
        <v>995</v>
      </c>
      <c r="AI3895" t="s">
        <v>995</v>
      </c>
      <c r="AJ3895" t="s">
        <v>995</v>
      </c>
      <c r="AK3895" t="s">
        <v>995</v>
      </c>
      <c r="AL3895" t="s">
        <v>995</v>
      </c>
      <c r="AM3895" t="s">
        <v>995</v>
      </c>
      <c r="AN3895" t="s">
        <v>995</v>
      </c>
      <c r="AO3895" t="s">
        <v>995</v>
      </c>
      <c r="AP3895" t="s">
        <v>995</v>
      </c>
      <c r="AQ3895" s="286" t="s">
        <v>855</v>
      </c>
    </row>
    <row r="3896" spans="1:47" ht="21.6" x14ac:dyDescent="0.3">
      <c r="A3896" s="285">
        <v>123075</v>
      </c>
      <c r="B3896" s="286" t="s">
        <v>538</v>
      </c>
      <c r="C3896" t="s">
        <v>224</v>
      </c>
      <c r="D3896" t="s">
        <v>226</v>
      </c>
      <c r="E3896" t="s">
        <v>224</v>
      </c>
      <c r="F3896" t="s">
        <v>226</v>
      </c>
      <c r="G3896" t="s">
        <v>224</v>
      </c>
      <c r="H3896" t="s">
        <v>224</v>
      </c>
      <c r="I3896" t="s">
        <v>224</v>
      </c>
      <c r="J3896" t="s">
        <v>226</v>
      </c>
      <c r="K3896" t="s">
        <v>226</v>
      </c>
      <c r="L3896" t="s">
        <v>224</v>
      </c>
      <c r="M3896" t="s">
        <v>224</v>
      </c>
      <c r="N3896" t="s">
        <v>226</v>
      </c>
      <c r="O3896" t="s">
        <v>224</v>
      </c>
      <c r="P3896" t="s">
        <v>224</v>
      </c>
      <c r="Q3896" t="s">
        <v>224</v>
      </c>
      <c r="R3896" t="s">
        <v>224</v>
      </c>
      <c r="S3896" t="s">
        <v>226</v>
      </c>
      <c r="T3896" t="s">
        <v>224</v>
      </c>
      <c r="U3896" t="s">
        <v>226</v>
      </c>
      <c r="V3896" t="s">
        <v>226</v>
      </c>
      <c r="W3896" t="s">
        <v>225</v>
      </c>
      <c r="X3896" t="s">
        <v>226</v>
      </c>
      <c r="Y3896" t="s">
        <v>226</v>
      </c>
      <c r="Z3896" t="s">
        <v>226</v>
      </c>
      <c r="AA3896" t="s">
        <v>226</v>
      </c>
      <c r="AB3896" t="s">
        <v>394</v>
      </c>
      <c r="AC3896" t="s">
        <v>394</v>
      </c>
      <c r="AD3896" t="s">
        <v>394</v>
      </c>
      <c r="AE3896" t="s">
        <v>394</v>
      </c>
      <c r="AF3896" t="s">
        <v>394</v>
      </c>
      <c r="AG3896" t="s">
        <v>394</v>
      </c>
      <c r="AH3896" t="s">
        <v>394</v>
      </c>
      <c r="AI3896" t="s">
        <v>394</v>
      </c>
      <c r="AJ3896" t="s">
        <v>394</v>
      </c>
      <c r="AK3896" t="s">
        <v>394</v>
      </c>
      <c r="AL3896" t="s">
        <v>394</v>
      </c>
      <c r="AM3896" t="s">
        <v>394</v>
      </c>
      <c r="AN3896" t="s">
        <v>394</v>
      </c>
      <c r="AO3896" t="s">
        <v>394</v>
      </c>
      <c r="AP3896" t="s">
        <v>394</v>
      </c>
      <c r="AQ3896" s="286" t="s">
        <v>394</v>
      </c>
      <c r="AR3896" s="305"/>
      <c r="AS3896" s="235"/>
      <c r="AU3896"/>
    </row>
    <row r="3897" spans="1:47" x14ac:dyDescent="0.3">
      <c r="A3897" s="285">
        <v>123076</v>
      </c>
      <c r="B3897" s="286" t="s">
        <v>539</v>
      </c>
      <c r="C3897" t="s">
        <v>995</v>
      </c>
      <c r="D3897" t="s">
        <v>995</v>
      </c>
      <c r="E3897" t="s">
        <v>995</v>
      </c>
      <c r="F3897" t="s">
        <v>995</v>
      </c>
      <c r="G3897" t="s">
        <v>995</v>
      </c>
      <c r="H3897" t="s">
        <v>995</v>
      </c>
      <c r="I3897" t="s">
        <v>995</v>
      </c>
      <c r="J3897" t="s">
        <v>995</v>
      </c>
      <c r="K3897" t="s">
        <v>995</v>
      </c>
      <c r="L3897" t="s">
        <v>995</v>
      </c>
      <c r="M3897" t="s">
        <v>995</v>
      </c>
      <c r="N3897" t="s">
        <v>995</v>
      </c>
      <c r="O3897" t="s">
        <v>995</v>
      </c>
      <c r="P3897" t="s">
        <v>995</v>
      </c>
      <c r="Q3897" t="s">
        <v>995</v>
      </c>
      <c r="R3897" t="s">
        <v>995</v>
      </c>
      <c r="S3897" t="s">
        <v>995</v>
      </c>
      <c r="T3897" t="s">
        <v>995</v>
      </c>
      <c r="U3897" t="s">
        <v>995</v>
      </c>
      <c r="V3897" t="s">
        <v>995</v>
      </c>
      <c r="W3897" t="s">
        <v>995</v>
      </c>
      <c r="X3897" t="s">
        <v>995</v>
      </c>
      <c r="Y3897" t="s">
        <v>995</v>
      </c>
      <c r="Z3897" t="s">
        <v>995</v>
      </c>
      <c r="AA3897" t="s">
        <v>995</v>
      </c>
      <c r="AB3897" t="s">
        <v>995</v>
      </c>
      <c r="AC3897" t="s">
        <v>995</v>
      </c>
      <c r="AD3897" t="s">
        <v>995</v>
      </c>
      <c r="AE3897" t="s">
        <v>995</v>
      </c>
      <c r="AF3897" t="s">
        <v>995</v>
      </c>
      <c r="AG3897" t="s">
        <v>995</v>
      </c>
      <c r="AH3897" t="s">
        <v>995</v>
      </c>
      <c r="AI3897" t="s">
        <v>995</v>
      </c>
      <c r="AJ3897" t="s">
        <v>995</v>
      </c>
      <c r="AK3897" t="s">
        <v>995</v>
      </c>
      <c r="AL3897" t="s">
        <v>995</v>
      </c>
      <c r="AM3897" t="s">
        <v>995</v>
      </c>
      <c r="AN3897" t="s">
        <v>995</v>
      </c>
      <c r="AO3897" t="s">
        <v>995</v>
      </c>
      <c r="AP3897" t="s">
        <v>995</v>
      </c>
      <c r="AQ3897" s="286" t="s">
        <v>855</v>
      </c>
    </row>
    <row r="3898" spans="1:47" x14ac:dyDescent="0.3">
      <c r="A3898" s="285">
        <v>123077</v>
      </c>
      <c r="B3898" s="286" t="s">
        <v>539</v>
      </c>
      <c r="C3898" t="s">
        <v>995</v>
      </c>
      <c r="D3898" t="s">
        <v>995</v>
      </c>
      <c r="E3898" t="s">
        <v>995</v>
      </c>
      <c r="F3898" t="s">
        <v>995</v>
      </c>
      <c r="G3898" t="s">
        <v>995</v>
      </c>
      <c r="H3898" t="s">
        <v>995</v>
      </c>
      <c r="I3898" t="s">
        <v>995</v>
      </c>
      <c r="J3898" t="s">
        <v>995</v>
      </c>
      <c r="K3898" t="s">
        <v>995</v>
      </c>
      <c r="L3898" t="s">
        <v>995</v>
      </c>
      <c r="M3898" t="s">
        <v>995</v>
      </c>
      <c r="N3898" t="s">
        <v>995</v>
      </c>
      <c r="O3898" t="s">
        <v>995</v>
      </c>
      <c r="P3898" t="s">
        <v>995</v>
      </c>
      <c r="Q3898" t="s">
        <v>995</v>
      </c>
      <c r="R3898" t="s">
        <v>995</v>
      </c>
      <c r="S3898" t="s">
        <v>995</v>
      </c>
      <c r="T3898" t="s">
        <v>995</v>
      </c>
      <c r="U3898" t="s">
        <v>995</v>
      </c>
      <c r="V3898" t="s">
        <v>995</v>
      </c>
      <c r="W3898" t="s">
        <v>995</v>
      </c>
      <c r="X3898" t="s">
        <v>995</v>
      </c>
      <c r="Y3898" t="s">
        <v>995</v>
      </c>
      <c r="Z3898" t="s">
        <v>995</v>
      </c>
      <c r="AA3898" t="s">
        <v>995</v>
      </c>
      <c r="AB3898" t="s">
        <v>995</v>
      </c>
      <c r="AC3898" t="s">
        <v>995</v>
      </c>
      <c r="AD3898" t="s">
        <v>995</v>
      </c>
      <c r="AE3898" t="s">
        <v>995</v>
      </c>
      <c r="AF3898" t="s">
        <v>995</v>
      </c>
      <c r="AG3898" t="s">
        <v>995</v>
      </c>
      <c r="AH3898" t="s">
        <v>995</v>
      </c>
      <c r="AI3898" t="s">
        <v>995</v>
      </c>
      <c r="AJ3898" t="s">
        <v>995</v>
      </c>
      <c r="AK3898" t="s">
        <v>995</v>
      </c>
      <c r="AL3898" t="s">
        <v>995</v>
      </c>
      <c r="AM3898" t="s">
        <v>995</v>
      </c>
      <c r="AN3898" t="s">
        <v>995</v>
      </c>
      <c r="AO3898" t="s">
        <v>995</v>
      </c>
      <c r="AP3898" t="s">
        <v>995</v>
      </c>
      <c r="AQ3898" s="286" t="s">
        <v>855</v>
      </c>
    </row>
    <row r="3899" spans="1:47" ht="21.6" x14ac:dyDescent="0.3">
      <c r="A3899" s="285">
        <v>123078</v>
      </c>
      <c r="B3899" s="286" t="s">
        <v>540</v>
      </c>
      <c r="C3899" t="s">
        <v>224</v>
      </c>
      <c r="D3899" t="s">
        <v>224</v>
      </c>
      <c r="E3899" t="s">
        <v>224</v>
      </c>
      <c r="F3899" t="s">
        <v>224</v>
      </c>
      <c r="G3899" t="s">
        <v>224</v>
      </c>
      <c r="H3899" t="s">
        <v>226</v>
      </c>
      <c r="I3899" t="s">
        <v>224</v>
      </c>
      <c r="J3899" t="s">
        <v>226</v>
      </c>
      <c r="K3899" t="s">
        <v>226</v>
      </c>
      <c r="L3899" t="s">
        <v>226</v>
      </c>
      <c r="M3899" t="s">
        <v>226</v>
      </c>
      <c r="N3899" t="s">
        <v>226</v>
      </c>
      <c r="O3899" t="s">
        <v>226</v>
      </c>
      <c r="P3899" t="s">
        <v>224</v>
      </c>
      <c r="Q3899" t="s">
        <v>224</v>
      </c>
      <c r="R3899" t="s">
        <v>226</v>
      </c>
      <c r="S3899" t="s">
        <v>226</v>
      </c>
      <c r="T3899" t="s">
        <v>224</v>
      </c>
      <c r="U3899" t="s">
        <v>224</v>
      </c>
      <c r="V3899" t="s">
        <v>224</v>
      </c>
      <c r="W3899" t="s">
        <v>394</v>
      </c>
      <c r="X3899" t="s">
        <v>394</v>
      </c>
      <c r="Y3899" t="s">
        <v>394</v>
      </c>
      <c r="Z3899" t="s">
        <v>394</v>
      </c>
      <c r="AA3899" t="s">
        <v>394</v>
      </c>
      <c r="AB3899" t="s">
        <v>394</v>
      </c>
      <c r="AC3899" t="s">
        <v>394</v>
      </c>
      <c r="AD3899" t="s">
        <v>394</v>
      </c>
      <c r="AE3899" t="s">
        <v>394</v>
      </c>
      <c r="AF3899" t="s">
        <v>394</v>
      </c>
      <c r="AG3899" t="s">
        <v>394</v>
      </c>
      <c r="AH3899" t="s">
        <v>394</v>
      </c>
      <c r="AI3899" t="s">
        <v>394</v>
      </c>
      <c r="AJ3899" t="s">
        <v>394</v>
      </c>
      <c r="AK3899" t="s">
        <v>394</v>
      </c>
      <c r="AL3899" t="s">
        <v>394</v>
      </c>
      <c r="AM3899" t="s">
        <v>394</v>
      </c>
      <c r="AN3899" t="s">
        <v>394</v>
      </c>
      <c r="AO3899" t="s">
        <v>394</v>
      </c>
      <c r="AP3899" t="s">
        <v>394</v>
      </c>
      <c r="AQ3899" s="286" t="s">
        <v>394</v>
      </c>
      <c r="AR3899" s="305"/>
      <c r="AS3899" s="235"/>
      <c r="AU3899"/>
    </row>
    <row r="3900" spans="1:47" ht="21.6" x14ac:dyDescent="0.3">
      <c r="A3900" s="285">
        <v>123079</v>
      </c>
      <c r="B3900" s="286" t="s">
        <v>8485</v>
      </c>
      <c r="C3900" t="s">
        <v>226</v>
      </c>
      <c r="D3900" t="s">
        <v>226</v>
      </c>
      <c r="E3900" t="s">
        <v>224</v>
      </c>
      <c r="F3900" t="s">
        <v>226</v>
      </c>
      <c r="G3900" t="s">
        <v>226</v>
      </c>
      <c r="H3900" t="s">
        <v>226</v>
      </c>
      <c r="I3900" t="s">
        <v>224</v>
      </c>
      <c r="J3900" t="s">
        <v>226</v>
      </c>
      <c r="K3900" t="s">
        <v>226</v>
      </c>
      <c r="L3900" t="s">
        <v>226</v>
      </c>
      <c r="M3900" t="s">
        <v>226</v>
      </c>
      <c r="N3900" t="s">
        <v>226</v>
      </c>
      <c r="O3900" t="s">
        <v>225</v>
      </c>
      <c r="P3900" t="s">
        <v>226</v>
      </c>
      <c r="Q3900" t="s">
        <v>226</v>
      </c>
      <c r="R3900" t="s">
        <v>225</v>
      </c>
      <c r="S3900" t="s">
        <v>226</v>
      </c>
      <c r="T3900" t="s">
        <v>226</v>
      </c>
      <c r="U3900" t="s">
        <v>226</v>
      </c>
      <c r="V3900" t="s">
        <v>226</v>
      </c>
      <c r="W3900" t="s">
        <v>224</v>
      </c>
      <c r="X3900" t="s">
        <v>224</v>
      </c>
      <c r="Y3900" t="s">
        <v>224</v>
      </c>
      <c r="Z3900" t="s">
        <v>226</v>
      </c>
      <c r="AA3900" t="s">
        <v>224</v>
      </c>
      <c r="AB3900" t="s">
        <v>226</v>
      </c>
      <c r="AC3900" t="s">
        <v>224</v>
      </c>
      <c r="AD3900" t="s">
        <v>226</v>
      </c>
      <c r="AE3900" t="s">
        <v>224</v>
      </c>
      <c r="AF3900" t="s">
        <v>224</v>
      </c>
      <c r="AG3900" t="s">
        <v>226</v>
      </c>
      <c r="AH3900" t="s">
        <v>226</v>
      </c>
      <c r="AI3900" t="s">
        <v>226</v>
      </c>
      <c r="AJ3900" t="s">
        <v>226</v>
      </c>
      <c r="AK3900" t="s">
        <v>226</v>
      </c>
      <c r="AL3900" t="s">
        <v>225</v>
      </c>
      <c r="AM3900" t="s">
        <v>225</v>
      </c>
      <c r="AN3900" t="s">
        <v>225</v>
      </c>
      <c r="AO3900" t="s">
        <v>225</v>
      </c>
      <c r="AP3900" t="s">
        <v>225</v>
      </c>
      <c r="AQ3900" s="286" t="s">
        <v>394</v>
      </c>
      <c r="AR3900" s="305"/>
      <c r="AS3900" s="235"/>
      <c r="AU3900"/>
    </row>
    <row r="3901" spans="1:47" ht="21.6" x14ac:dyDescent="0.3">
      <c r="A3901" s="285">
        <v>123080</v>
      </c>
      <c r="B3901" s="286" t="s">
        <v>61</v>
      </c>
      <c r="C3901" t="s">
        <v>226</v>
      </c>
      <c r="D3901" t="s">
        <v>226</v>
      </c>
      <c r="E3901" t="s">
        <v>224</v>
      </c>
      <c r="F3901" t="s">
        <v>224</v>
      </c>
      <c r="G3901" t="s">
        <v>224</v>
      </c>
      <c r="H3901" t="s">
        <v>226</v>
      </c>
      <c r="I3901" t="s">
        <v>224</v>
      </c>
      <c r="J3901" t="s">
        <v>226</v>
      </c>
      <c r="K3901" t="s">
        <v>226</v>
      </c>
      <c r="L3901" t="s">
        <v>226</v>
      </c>
      <c r="M3901" t="s">
        <v>226</v>
      </c>
      <c r="N3901" t="s">
        <v>224</v>
      </c>
      <c r="O3901" t="s">
        <v>225</v>
      </c>
      <c r="P3901" t="s">
        <v>226</v>
      </c>
      <c r="Q3901" t="s">
        <v>226</v>
      </c>
      <c r="R3901" t="s">
        <v>226</v>
      </c>
      <c r="S3901" t="s">
        <v>226</v>
      </c>
      <c r="T3901" t="s">
        <v>225</v>
      </c>
      <c r="U3901" t="s">
        <v>226</v>
      </c>
      <c r="V3901" t="s">
        <v>226</v>
      </c>
      <c r="W3901" t="s">
        <v>226</v>
      </c>
      <c r="X3901" t="s">
        <v>224</v>
      </c>
      <c r="Y3901" t="s">
        <v>224</v>
      </c>
      <c r="Z3901" t="s">
        <v>226</v>
      </c>
      <c r="AA3901" t="s">
        <v>224</v>
      </c>
      <c r="AB3901" t="s">
        <v>226</v>
      </c>
      <c r="AC3901" t="s">
        <v>226</v>
      </c>
      <c r="AD3901" t="s">
        <v>226</v>
      </c>
      <c r="AE3901" t="s">
        <v>226</v>
      </c>
      <c r="AF3901" t="s">
        <v>226</v>
      </c>
      <c r="AG3901" t="s">
        <v>225</v>
      </c>
      <c r="AH3901" t="s">
        <v>225</v>
      </c>
      <c r="AI3901" t="s">
        <v>225</v>
      </c>
      <c r="AJ3901" t="s">
        <v>225</v>
      </c>
      <c r="AK3901" t="s">
        <v>226</v>
      </c>
      <c r="AL3901" t="s">
        <v>225</v>
      </c>
      <c r="AM3901" t="s">
        <v>225</v>
      </c>
      <c r="AN3901" t="s">
        <v>225</v>
      </c>
      <c r="AO3901" t="s">
        <v>226</v>
      </c>
      <c r="AP3901" t="s">
        <v>226</v>
      </c>
      <c r="AQ3901" s="286" t="s">
        <v>394</v>
      </c>
      <c r="AR3901" s="305"/>
      <c r="AS3901" s="235"/>
      <c r="AU3901"/>
    </row>
    <row r="3902" spans="1:47" ht="21.6" x14ac:dyDescent="0.3">
      <c r="A3902" s="285">
        <v>123081</v>
      </c>
      <c r="B3902" s="286" t="s">
        <v>540</v>
      </c>
      <c r="C3902" t="s">
        <v>226</v>
      </c>
      <c r="D3902" t="s">
        <v>226</v>
      </c>
      <c r="E3902" t="s">
        <v>224</v>
      </c>
      <c r="F3902" t="s">
        <v>224</v>
      </c>
      <c r="G3902" t="s">
        <v>226</v>
      </c>
      <c r="H3902" t="s">
        <v>226</v>
      </c>
      <c r="I3902" t="s">
        <v>226</v>
      </c>
      <c r="J3902" t="s">
        <v>226</v>
      </c>
      <c r="K3902" t="s">
        <v>226</v>
      </c>
      <c r="L3902" t="s">
        <v>226</v>
      </c>
      <c r="M3902" t="s">
        <v>225</v>
      </c>
      <c r="N3902" t="s">
        <v>226</v>
      </c>
      <c r="O3902" t="s">
        <v>226</v>
      </c>
      <c r="P3902" t="s">
        <v>226</v>
      </c>
      <c r="Q3902" t="s">
        <v>226</v>
      </c>
      <c r="R3902" t="s">
        <v>226</v>
      </c>
      <c r="S3902" t="s">
        <v>226</v>
      </c>
      <c r="T3902" t="s">
        <v>226</v>
      </c>
      <c r="U3902" t="s">
        <v>226</v>
      </c>
      <c r="V3902" t="s">
        <v>226</v>
      </c>
      <c r="W3902" t="s">
        <v>394</v>
      </c>
      <c r="X3902" t="s">
        <v>394</v>
      </c>
      <c r="Y3902" t="s">
        <v>394</v>
      </c>
      <c r="Z3902" t="s">
        <v>394</v>
      </c>
      <c r="AA3902" t="s">
        <v>394</v>
      </c>
      <c r="AB3902" t="s">
        <v>394</v>
      </c>
      <c r="AC3902" t="s">
        <v>394</v>
      </c>
      <c r="AD3902" t="s">
        <v>394</v>
      </c>
      <c r="AE3902" t="s">
        <v>394</v>
      </c>
      <c r="AF3902" t="s">
        <v>394</v>
      </c>
      <c r="AG3902" t="s">
        <v>394</v>
      </c>
      <c r="AH3902" t="s">
        <v>394</v>
      </c>
      <c r="AI3902" t="s">
        <v>394</v>
      </c>
      <c r="AJ3902" t="s">
        <v>394</v>
      </c>
      <c r="AK3902" t="s">
        <v>394</v>
      </c>
      <c r="AL3902" t="s">
        <v>394</v>
      </c>
      <c r="AM3902" t="s">
        <v>394</v>
      </c>
      <c r="AN3902" t="s">
        <v>394</v>
      </c>
      <c r="AO3902" t="s">
        <v>394</v>
      </c>
      <c r="AP3902" t="s">
        <v>394</v>
      </c>
      <c r="AQ3902" s="286" t="s">
        <v>394</v>
      </c>
      <c r="AR3902" s="305"/>
      <c r="AS3902" s="235"/>
      <c r="AU3902"/>
    </row>
    <row r="3903" spans="1:47" ht="21.6" x14ac:dyDescent="0.3">
      <c r="A3903" s="285">
        <v>123082</v>
      </c>
      <c r="B3903" s="286" t="s">
        <v>538</v>
      </c>
      <c r="C3903" t="s">
        <v>224</v>
      </c>
      <c r="D3903" t="s">
        <v>226</v>
      </c>
      <c r="E3903" t="s">
        <v>224</v>
      </c>
      <c r="F3903" t="s">
        <v>224</v>
      </c>
      <c r="G3903" t="s">
        <v>226</v>
      </c>
      <c r="H3903" t="s">
        <v>226</v>
      </c>
      <c r="I3903" t="s">
        <v>226</v>
      </c>
      <c r="J3903" t="s">
        <v>226</v>
      </c>
      <c r="K3903" t="s">
        <v>224</v>
      </c>
      <c r="L3903" t="s">
        <v>224</v>
      </c>
      <c r="M3903" t="s">
        <v>224</v>
      </c>
      <c r="N3903" t="s">
        <v>226</v>
      </c>
      <c r="O3903" t="s">
        <v>226</v>
      </c>
      <c r="P3903" t="s">
        <v>226</v>
      </c>
      <c r="Q3903" t="s">
        <v>226</v>
      </c>
      <c r="R3903" t="s">
        <v>226</v>
      </c>
      <c r="S3903" t="s">
        <v>226</v>
      </c>
      <c r="T3903" t="s">
        <v>224</v>
      </c>
      <c r="U3903" t="s">
        <v>226</v>
      </c>
      <c r="V3903" t="s">
        <v>226</v>
      </c>
      <c r="W3903" t="s">
        <v>226</v>
      </c>
      <c r="X3903" t="s">
        <v>226</v>
      </c>
      <c r="Y3903" t="s">
        <v>226</v>
      </c>
      <c r="Z3903" t="s">
        <v>226</v>
      </c>
      <c r="AA3903" t="s">
        <v>226</v>
      </c>
      <c r="AB3903" t="s">
        <v>394</v>
      </c>
      <c r="AC3903" t="s">
        <v>394</v>
      </c>
      <c r="AD3903" t="s">
        <v>394</v>
      </c>
      <c r="AE3903" t="s">
        <v>394</v>
      </c>
      <c r="AF3903" t="s">
        <v>394</v>
      </c>
      <c r="AG3903" t="s">
        <v>394</v>
      </c>
      <c r="AH3903" t="s">
        <v>394</v>
      </c>
      <c r="AI3903" t="s">
        <v>394</v>
      </c>
      <c r="AJ3903" t="s">
        <v>394</v>
      </c>
      <c r="AK3903" t="s">
        <v>394</v>
      </c>
      <c r="AL3903" t="s">
        <v>394</v>
      </c>
      <c r="AM3903" t="s">
        <v>394</v>
      </c>
      <c r="AN3903" t="s">
        <v>394</v>
      </c>
      <c r="AO3903" t="s">
        <v>394</v>
      </c>
      <c r="AP3903" t="s">
        <v>394</v>
      </c>
      <c r="AQ3903" s="286" t="s">
        <v>394</v>
      </c>
      <c r="AR3903" s="305"/>
      <c r="AS3903" s="235"/>
      <c r="AU3903"/>
    </row>
    <row r="3904" spans="1:47" ht="28.8" x14ac:dyDescent="0.3">
      <c r="A3904" s="285">
        <v>123083</v>
      </c>
      <c r="B3904" s="286" t="s">
        <v>541</v>
      </c>
      <c r="C3904" t="s">
        <v>226</v>
      </c>
      <c r="D3904" t="s">
        <v>224</v>
      </c>
      <c r="E3904" t="s">
        <v>224</v>
      </c>
      <c r="F3904" t="s">
        <v>226</v>
      </c>
      <c r="G3904" t="s">
        <v>226</v>
      </c>
      <c r="H3904" t="s">
        <v>224</v>
      </c>
      <c r="I3904" t="s">
        <v>224</v>
      </c>
      <c r="J3904" t="s">
        <v>226</v>
      </c>
      <c r="K3904" t="s">
        <v>225</v>
      </c>
      <c r="L3904" t="s">
        <v>224</v>
      </c>
      <c r="M3904" t="s">
        <v>226</v>
      </c>
      <c r="N3904" t="s">
        <v>224</v>
      </c>
      <c r="O3904" t="s">
        <v>226</v>
      </c>
      <c r="P3904" t="s">
        <v>226</v>
      </c>
      <c r="Q3904" t="s">
        <v>226</v>
      </c>
      <c r="R3904" t="s">
        <v>226</v>
      </c>
      <c r="S3904" t="s">
        <v>224</v>
      </c>
      <c r="T3904" t="s">
        <v>224</v>
      </c>
      <c r="U3904" t="s">
        <v>226</v>
      </c>
      <c r="V3904" t="s">
        <v>226</v>
      </c>
      <c r="W3904" t="s">
        <v>225</v>
      </c>
      <c r="X3904" t="s">
        <v>225</v>
      </c>
      <c r="Y3904" t="s">
        <v>225</v>
      </c>
      <c r="Z3904" t="s">
        <v>225</v>
      </c>
      <c r="AA3904" t="s">
        <v>225</v>
      </c>
      <c r="AB3904" t="s">
        <v>394</v>
      </c>
      <c r="AC3904" t="s">
        <v>394</v>
      </c>
      <c r="AD3904" t="s">
        <v>394</v>
      </c>
      <c r="AE3904" t="s">
        <v>394</v>
      </c>
      <c r="AF3904" t="s">
        <v>394</v>
      </c>
      <c r="AG3904" t="s">
        <v>394</v>
      </c>
      <c r="AH3904" t="s">
        <v>394</v>
      </c>
      <c r="AI3904" t="s">
        <v>394</v>
      </c>
      <c r="AJ3904" t="s">
        <v>394</v>
      </c>
      <c r="AK3904" t="s">
        <v>394</v>
      </c>
      <c r="AL3904" t="s">
        <v>394</v>
      </c>
      <c r="AM3904" t="s">
        <v>394</v>
      </c>
      <c r="AN3904" t="s">
        <v>394</v>
      </c>
      <c r="AO3904" t="s">
        <v>394</v>
      </c>
      <c r="AP3904" t="s">
        <v>394</v>
      </c>
      <c r="AQ3904" s="286" t="s">
        <v>394</v>
      </c>
      <c r="AR3904" s="305"/>
      <c r="AS3904" s="235"/>
      <c r="AU3904"/>
    </row>
    <row r="3905" spans="1:47" ht="21.6" x14ac:dyDescent="0.3">
      <c r="A3905" s="285">
        <v>123084</v>
      </c>
      <c r="B3905" s="286" t="s">
        <v>538</v>
      </c>
      <c r="C3905" t="s">
        <v>226</v>
      </c>
      <c r="D3905" t="s">
        <v>226</v>
      </c>
      <c r="E3905" t="s">
        <v>226</v>
      </c>
      <c r="F3905" t="s">
        <v>226</v>
      </c>
      <c r="G3905" t="s">
        <v>226</v>
      </c>
      <c r="H3905" t="s">
        <v>226</v>
      </c>
      <c r="I3905" t="s">
        <v>226</v>
      </c>
      <c r="J3905" t="s">
        <v>226</v>
      </c>
      <c r="K3905" t="s">
        <v>226</v>
      </c>
      <c r="L3905" t="s">
        <v>225</v>
      </c>
      <c r="M3905" t="s">
        <v>225</v>
      </c>
      <c r="N3905" t="s">
        <v>226</v>
      </c>
      <c r="O3905" t="s">
        <v>226</v>
      </c>
      <c r="P3905" t="s">
        <v>224</v>
      </c>
      <c r="Q3905" t="s">
        <v>226</v>
      </c>
      <c r="R3905" t="s">
        <v>225</v>
      </c>
      <c r="S3905" t="s">
        <v>226</v>
      </c>
      <c r="T3905" t="s">
        <v>225</v>
      </c>
      <c r="U3905" t="s">
        <v>226</v>
      </c>
      <c r="V3905" t="s">
        <v>226</v>
      </c>
      <c r="W3905" t="s">
        <v>226</v>
      </c>
      <c r="X3905" t="s">
        <v>225</v>
      </c>
      <c r="Y3905" t="s">
        <v>226</v>
      </c>
      <c r="Z3905" t="s">
        <v>225</v>
      </c>
      <c r="AA3905" t="s">
        <v>226</v>
      </c>
      <c r="AB3905" t="s">
        <v>394</v>
      </c>
      <c r="AC3905" t="s">
        <v>394</v>
      </c>
      <c r="AD3905" t="s">
        <v>394</v>
      </c>
      <c r="AE3905" t="s">
        <v>394</v>
      </c>
      <c r="AF3905" t="s">
        <v>394</v>
      </c>
      <c r="AG3905" t="s">
        <v>394</v>
      </c>
      <c r="AH3905" t="s">
        <v>394</v>
      </c>
      <c r="AI3905" t="s">
        <v>394</v>
      </c>
      <c r="AJ3905" t="s">
        <v>394</v>
      </c>
      <c r="AK3905" t="s">
        <v>394</v>
      </c>
      <c r="AL3905" t="s">
        <v>394</v>
      </c>
      <c r="AM3905" t="s">
        <v>394</v>
      </c>
      <c r="AN3905" t="s">
        <v>394</v>
      </c>
      <c r="AO3905" t="s">
        <v>394</v>
      </c>
      <c r="AP3905" t="s">
        <v>394</v>
      </c>
      <c r="AQ3905" s="286" t="s">
        <v>394</v>
      </c>
      <c r="AR3905" s="305"/>
      <c r="AS3905" s="235"/>
      <c r="AU3905"/>
    </row>
    <row r="3906" spans="1:47" x14ac:dyDescent="0.3">
      <c r="A3906" s="285">
        <v>123087</v>
      </c>
      <c r="B3906" s="286" t="s">
        <v>539</v>
      </c>
      <c r="C3906" t="s">
        <v>995</v>
      </c>
      <c r="D3906" t="s">
        <v>995</v>
      </c>
      <c r="E3906" t="s">
        <v>995</v>
      </c>
      <c r="F3906" t="s">
        <v>995</v>
      </c>
      <c r="G3906" t="s">
        <v>995</v>
      </c>
      <c r="H3906" t="s">
        <v>995</v>
      </c>
      <c r="I3906" t="s">
        <v>995</v>
      </c>
      <c r="J3906" t="s">
        <v>995</v>
      </c>
      <c r="K3906" t="s">
        <v>995</v>
      </c>
      <c r="L3906" t="s">
        <v>995</v>
      </c>
      <c r="M3906" t="s">
        <v>995</v>
      </c>
      <c r="N3906" t="s">
        <v>995</v>
      </c>
      <c r="O3906" t="s">
        <v>995</v>
      </c>
      <c r="P3906" t="s">
        <v>995</v>
      </c>
      <c r="Q3906" t="s">
        <v>995</v>
      </c>
      <c r="R3906" t="s">
        <v>995</v>
      </c>
      <c r="S3906" t="s">
        <v>995</v>
      </c>
      <c r="T3906" t="s">
        <v>995</v>
      </c>
      <c r="U3906" t="s">
        <v>995</v>
      </c>
      <c r="V3906" t="s">
        <v>995</v>
      </c>
      <c r="W3906" t="s">
        <v>995</v>
      </c>
      <c r="X3906" t="s">
        <v>995</v>
      </c>
      <c r="Y3906" t="s">
        <v>995</v>
      </c>
      <c r="Z3906" t="s">
        <v>995</v>
      </c>
      <c r="AA3906" t="s">
        <v>995</v>
      </c>
      <c r="AB3906" t="s">
        <v>995</v>
      </c>
      <c r="AC3906" t="s">
        <v>995</v>
      </c>
      <c r="AD3906" t="s">
        <v>995</v>
      </c>
      <c r="AE3906" t="s">
        <v>995</v>
      </c>
      <c r="AF3906" t="s">
        <v>995</v>
      </c>
      <c r="AG3906" t="s">
        <v>995</v>
      </c>
      <c r="AH3906" t="s">
        <v>995</v>
      </c>
      <c r="AI3906" t="s">
        <v>995</v>
      </c>
      <c r="AJ3906" t="s">
        <v>995</v>
      </c>
      <c r="AK3906" t="s">
        <v>995</v>
      </c>
      <c r="AL3906" t="s">
        <v>995</v>
      </c>
      <c r="AM3906" t="s">
        <v>995</v>
      </c>
      <c r="AN3906" t="s">
        <v>995</v>
      </c>
      <c r="AO3906" t="s">
        <v>995</v>
      </c>
      <c r="AP3906" t="s">
        <v>995</v>
      </c>
      <c r="AQ3906" s="286" t="s">
        <v>855</v>
      </c>
    </row>
    <row r="3907" spans="1:47" x14ac:dyDescent="0.3">
      <c r="A3907" s="285">
        <v>123088</v>
      </c>
      <c r="B3907" s="286" t="s">
        <v>540</v>
      </c>
      <c r="C3907" t="s">
        <v>995</v>
      </c>
      <c r="D3907" t="s">
        <v>995</v>
      </c>
      <c r="E3907" t="s">
        <v>995</v>
      </c>
      <c r="F3907" t="s">
        <v>995</v>
      </c>
      <c r="G3907" t="s">
        <v>995</v>
      </c>
      <c r="H3907" t="s">
        <v>995</v>
      </c>
      <c r="I3907" t="s">
        <v>995</v>
      </c>
      <c r="J3907" t="s">
        <v>995</v>
      </c>
      <c r="K3907" t="s">
        <v>995</v>
      </c>
      <c r="L3907" t="s">
        <v>995</v>
      </c>
      <c r="M3907" t="s">
        <v>226</v>
      </c>
      <c r="N3907" t="s">
        <v>394</v>
      </c>
      <c r="O3907" t="s">
        <v>394</v>
      </c>
      <c r="P3907" t="s">
        <v>394</v>
      </c>
      <c r="Q3907" t="s">
        <v>394</v>
      </c>
      <c r="R3907" t="s">
        <v>394</v>
      </c>
      <c r="S3907" t="s">
        <v>394</v>
      </c>
      <c r="T3907" t="s">
        <v>394</v>
      </c>
      <c r="U3907" t="s">
        <v>394</v>
      </c>
      <c r="V3907" t="s">
        <v>394</v>
      </c>
      <c r="W3907" t="s">
        <v>394</v>
      </c>
      <c r="X3907" t="s">
        <v>394</v>
      </c>
      <c r="Y3907" t="s">
        <v>394</v>
      </c>
      <c r="Z3907" t="s">
        <v>394</v>
      </c>
      <c r="AA3907" t="s">
        <v>394</v>
      </c>
      <c r="AB3907" t="s">
        <v>394</v>
      </c>
      <c r="AC3907" t="s">
        <v>394</v>
      </c>
      <c r="AD3907" t="s">
        <v>394</v>
      </c>
      <c r="AE3907" t="s">
        <v>394</v>
      </c>
      <c r="AF3907" t="s">
        <v>394</v>
      </c>
      <c r="AG3907" t="s">
        <v>394</v>
      </c>
      <c r="AH3907" t="s">
        <v>394</v>
      </c>
      <c r="AI3907" t="s">
        <v>394</v>
      </c>
      <c r="AJ3907" t="s">
        <v>394</v>
      </c>
      <c r="AK3907" t="s">
        <v>394</v>
      </c>
      <c r="AL3907" t="s">
        <v>394</v>
      </c>
      <c r="AM3907" t="s">
        <v>394</v>
      </c>
      <c r="AN3907" t="s">
        <v>394</v>
      </c>
      <c r="AO3907" t="s">
        <v>394</v>
      </c>
      <c r="AP3907" t="s">
        <v>394</v>
      </c>
      <c r="AQ3907" s="289"/>
      <c r="AR3907" s="304"/>
      <c r="AS3907" s="304"/>
      <c r="AU3907"/>
    </row>
    <row r="3908" spans="1:47" x14ac:dyDescent="0.3">
      <c r="A3908" s="285">
        <v>123089</v>
      </c>
      <c r="B3908" s="286" t="s">
        <v>539</v>
      </c>
      <c r="C3908" t="s">
        <v>995</v>
      </c>
      <c r="D3908" t="s">
        <v>995</v>
      </c>
      <c r="E3908" t="s">
        <v>995</v>
      </c>
      <c r="F3908" t="s">
        <v>995</v>
      </c>
      <c r="G3908" t="s">
        <v>995</v>
      </c>
      <c r="H3908" t="s">
        <v>995</v>
      </c>
      <c r="I3908" t="s">
        <v>995</v>
      </c>
      <c r="J3908" t="s">
        <v>995</v>
      </c>
      <c r="K3908" t="s">
        <v>995</v>
      </c>
      <c r="L3908" t="s">
        <v>995</v>
      </c>
      <c r="M3908" t="s">
        <v>995</v>
      </c>
      <c r="N3908" t="s">
        <v>995</v>
      </c>
      <c r="O3908" t="s">
        <v>995</v>
      </c>
      <c r="P3908" t="s">
        <v>995</v>
      </c>
      <c r="Q3908" t="s">
        <v>995</v>
      </c>
      <c r="R3908" t="s">
        <v>995</v>
      </c>
      <c r="S3908" t="s">
        <v>995</v>
      </c>
      <c r="T3908" t="s">
        <v>995</v>
      </c>
      <c r="U3908" t="s">
        <v>995</v>
      </c>
      <c r="V3908" t="s">
        <v>995</v>
      </c>
      <c r="W3908" t="s">
        <v>995</v>
      </c>
      <c r="X3908" t="s">
        <v>995</v>
      </c>
      <c r="Y3908" t="s">
        <v>995</v>
      </c>
      <c r="Z3908" t="s">
        <v>995</v>
      </c>
      <c r="AA3908" t="s">
        <v>995</v>
      </c>
      <c r="AB3908" t="s">
        <v>995</v>
      </c>
      <c r="AC3908" t="s">
        <v>995</v>
      </c>
      <c r="AD3908" t="s">
        <v>995</v>
      </c>
      <c r="AE3908" t="s">
        <v>995</v>
      </c>
      <c r="AF3908" t="s">
        <v>995</v>
      </c>
      <c r="AG3908" t="s">
        <v>995</v>
      </c>
      <c r="AH3908" t="s">
        <v>995</v>
      </c>
      <c r="AI3908" t="s">
        <v>995</v>
      </c>
      <c r="AJ3908" t="s">
        <v>995</v>
      </c>
      <c r="AK3908" t="s">
        <v>995</v>
      </c>
      <c r="AL3908" t="s">
        <v>995</v>
      </c>
      <c r="AM3908" t="s">
        <v>995</v>
      </c>
      <c r="AN3908" t="s">
        <v>995</v>
      </c>
      <c r="AO3908" t="s">
        <v>995</v>
      </c>
      <c r="AP3908" t="s">
        <v>995</v>
      </c>
      <c r="AQ3908" s="286" t="s">
        <v>855</v>
      </c>
    </row>
    <row r="3909" spans="1:47" ht="21.6" x14ac:dyDescent="0.3">
      <c r="A3909" s="285">
        <v>123090</v>
      </c>
      <c r="B3909" s="286" t="s">
        <v>540</v>
      </c>
      <c r="C3909" t="s">
        <v>226</v>
      </c>
      <c r="D3909" t="s">
        <v>224</v>
      </c>
      <c r="E3909" t="s">
        <v>226</v>
      </c>
      <c r="F3909" t="s">
        <v>226</v>
      </c>
      <c r="G3909" t="s">
        <v>226</v>
      </c>
      <c r="H3909" t="s">
        <v>226</v>
      </c>
      <c r="I3909" t="s">
        <v>226</v>
      </c>
      <c r="J3909" t="s">
        <v>226</v>
      </c>
      <c r="K3909" t="s">
        <v>226</v>
      </c>
      <c r="L3909" t="s">
        <v>226</v>
      </c>
      <c r="M3909" t="s">
        <v>225</v>
      </c>
      <c r="N3909" t="s">
        <v>225</v>
      </c>
      <c r="O3909" t="s">
        <v>225</v>
      </c>
      <c r="P3909" t="s">
        <v>225</v>
      </c>
      <c r="Q3909" t="s">
        <v>225</v>
      </c>
      <c r="R3909" t="s">
        <v>394</v>
      </c>
      <c r="S3909" t="s">
        <v>394</v>
      </c>
      <c r="T3909" t="s">
        <v>394</v>
      </c>
      <c r="U3909" t="s">
        <v>394</v>
      </c>
      <c r="V3909" t="s">
        <v>394</v>
      </c>
      <c r="W3909" t="s">
        <v>394</v>
      </c>
      <c r="X3909" t="s">
        <v>394</v>
      </c>
      <c r="Y3909" t="s">
        <v>394</v>
      </c>
      <c r="Z3909" t="s">
        <v>394</v>
      </c>
      <c r="AA3909" t="s">
        <v>394</v>
      </c>
      <c r="AB3909" t="s">
        <v>394</v>
      </c>
      <c r="AC3909" t="s">
        <v>394</v>
      </c>
      <c r="AD3909" t="s">
        <v>394</v>
      </c>
      <c r="AE3909" t="s">
        <v>394</v>
      </c>
      <c r="AF3909" t="s">
        <v>394</v>
      </c>
      <c r="AG3909" t="s">
        <v>394</v>
      </c>
      <c r="AH3909" t="s">
        <v>394</v>
      </c>
      <c r="AI3909" t="s">
        <v>394</v>
      </c>
      <c r="AJ3909" t="s">
        <v>394</v>
      </c>
      <c r="AK3909" t="s">
        <v>394</v>
      </c>
      <c r="AL3909" t="s">
        <v>394</v>
      </c>
      <c r="AM3909" t="s">
        <v>394</v>
      </c>
      <c r="AN3909" t="s">
        <v>394</v>
      </c>
      <c r="AO3909" t="s">
        <v>394</v>
      </c>
      <c r="AP3909" t="s">
        <v>394</v>
      </c>
      <c r="AQ3909" s="286" t="s">
        <v>394</v>
      </c>
      <c r="AR3909" s="305"/>
      <c r="AS3909" s="235"/>
      <c r="AU3909"/>
    </row>
    <row r="3910" spans="1:47" x14ac:dyDescent="0.3">
      <c r="A3910" s="285">
        <v>123091</v>
      </c>
      <c r="B3910" s="286" t="s">
        <v>540</v>
      </c>
      <c r="C3910" t="s">
        <v>995</v>
      </c>
      <c r="D3910" t="s">
        <v>995</v>
      </c>
      <c r="E3910" t="s">
        <v>995</v>
      </c>
      <c r="F3910" t="s">
        <v>995</v>
      </c>
      <c r="G3910" t="s">
        <v>995</v>
      </c>
      <c r="H3910" t="s">
        <v>995</v>
      </c>
      <c r="I3910" t="s">
        <v>995</v>
      </c>
      <c r="J3910" t="s">
        <v>995</v>
      </c>
      <c r="K3910" t="s">
        <v>995</v>
      </c>
      <c r="L3910" t="s">
        <v>995</v>
      </c>
      <c r="M3910" t="s">
        <v>995</v>
      </c>
      <c r="N3910" t="s">
        <v>995</v>
      </c>
      <c r="O3910" t="s">
        <v>995</v>
      </c>
      <c r="P3910" t="s">
        <v>995</v>
      </c>
      <c r="Q3910" t="s">
        <v>995</v>
      </c>
      <c r="R3910" t="s">
        <v>995</v>
      </c>
      <c r="S3910" t="s">
        <v>995</v>
      </c>
      <c r="T3910" t="s">
        <v>995</v>
      </c>
      <c r="U3910" t="s">
        <v>995</v>
      </c>
      <c r="V3910" t="s">
        <v>995</v>
      </c>
      <c r="W3910" t="s">
        <v>995</v>
      </c>
      <c r="X3910" t="s">
        <v>995</v>
      </c>
      <c r="Y3910" t="s">
        <v>995</v>
      </c>
      <c r="Z3910" t="s">
        <v>995</v>
      </c>
      <c r="AA3910" t="s">
        <v>995</v>
      </c>
      <c r="AB3910" t="s">
        <v>995</v>
      </c>
      <c r="AC3910" t="s">
        <v>995</v>
      </c>
      <c r="AD3910" t="s">
        <v>995</v>
      </c>
      <c r="AE3910" t="s">
        <v>995</v>
      </c>
      <c r="AF3910" t="s">
        <v>995</v>
      </c>
      <c r="AG3910" t="s">
        <v>995</v>
      </c>
      <c r="AH3910" t="s">
        <v>995</v>
      </c>
      <c r="AI3910" t="s">
        <v>995</v>
      </c>
      <c r="AJ3910" t="s">
        <v>995</v>
      </c>
      <c r="AK3910" t="s">
        <v>995</v>
      </c>
      <c r="AL3910" t="s">
        <v>995</v>
      </c>
      <c r="AM3910" t="s">
        <v>995</v>
      </c>
      <c r="AN3910" t="s">
        <v>995</v>
      </c>
      <c r="AO3910" t="s">
        <v>995</v>
      </c>
      <c r="AP3910" t="s">
        <v>995</v>
      </c>
      <c r="AQ3910" s="286" t="s">
        <v>855</v>
      </c>
    </row>
    <row r="3911" spans="1:47" ht="21.6" x14ac:dyDescent="0.3">
      <c r="A3911" s="285">
        <v>123092</v>
      </c>
      <c r="B3911" s="286" t="s">
        <v>538</v>
      </c>
      <c r="C3911" t="s">
        <v>226</v>
      </c>
      <c r="D3911" t="s">
        <v>224</v>
      </c>
      <c r="E3911" t="s">
        <v>224</v>
      </c>
      <c r="F3911" t="s">
        <v>224</v>
      </c>
      <c r="G3911" t="s">
        <v>226</v>
      </c>
      <c r="H3911" t="s">
        <v>224</v>
      </c>
      <c r="I3911" t="s">
        <v>224</v>
      </c>
      <c r="J3911" t="s">
        <v>226</v>
      </c>
      <c r="K3911" t="s">
        <v>226</v>
      </c>
      <c r="L3911" t="s">
        <v>224</v>
      </c>
      <c r="M3911" t="s">
        <v>226</v>
      </c>
      <c r="N3911" t="s">
        <v>224</v>
      </c>
      <c r="O3911" t="s">
        <v>224</v>
      </c>
      <c r="P3911" t="s">
        <v>224</v>
      </c>
      <c r="Q3911" t="s">
        <v>224</v>
      </c>
      <c r="R3911" t="s">
        <v>226</v>
      </c>
      <c r="S3911" t="s">
        <v>224</v>
      </c>
      <c r="T3911" t="s">
        <v>224</v>
      </c>
      <c r="U3911" t="s">
        <v>226</v>
      </c>
      <c r="V3911" t="s">
        <v>224</v>
      </c>
      <c r="W3911" t="s">
        <v>226</v>
      </c>
      <c r="X3911" t="s">
        <v>226</v>
      </c>
      <c r="Y3911" t="s">
        <v>226</v>
      </c>
      <c r="Z3911" t="s">
        <v>226</v>
      </c>
      <c r="AA3911" t="s">
        <v>226</v>
      </c>
      <c r="AB3911" t="s">
        <v>394</v>
      </c>
      <c r="AC3911" t="s">
        <v>394</v>
      </c>
      <c r="AD3911" t="s">
        <v>394</v>
      </c>
      <c r="AE3911" t="s">
        <v>394</v>
      </c>
      <c r="AF3911" t="s">
        <v>394</v>
      </c>
      <c r="AG3911" t="s">
        <v>394</v>
      </c>
      <c r="AH3911" t="s">
        <v>394</v>
      </c>
      <c r="AI3911" t="s">
        <v>394</v>
      </c>
      <c r="AJ3911" t="s">
        <v>394</v>
      </c>
      <c r="AK3911" t="s">
        <v>394</v>
      </c>
      <c r="AL3911" t="s">
        <v>394</v>
      </c>
      <c r="AM3911" t="s">
        <v>394</v>
      </c>
      <c r="AN3911" t="s">
        <v>394</v>
      </c>
      <c r="AO3911" t="s">
        <v>394</v>
      </c>
      <c r="AP3911" t="s">
        <v>394</v>
      </c>
      <c r="AQ3911" s="286" t="s">
        <v>394</v>
      </c>
      <c r="AR3911" s="305"/>
      <c r="AS3911" s="235"/>
      <c r="AU3911"/>
    </row>
    <row r="3912" spans="1:47" ht="28.8" x14ac:dyDescent="0.3">
      <c r="A3912" s="285">
        <v>123093</v>
      </c>
      <c r="B3912" s="286" t="s">
        <v>67</v>
      </c>
      <c r="C3912" t="s">
        <v>224</v>
      </c>
      <c r="D3912" t="s">
        <v>224</v>
      </c>
      <c r="E3912" t="s">
        <v>224</v>
      </c>
      <c r="F3912" t="s">
        <v>224</v>
      </c>
      <c r="G3912" t="s">
        <v>224</v>
      </c>
      <c r="H3912" t="s">
        <v>226</v>
      </c>
      <c r="I3912" t="s">
        <v>224</v>
      </c>
      <c r="J3912" t="s">
        <v>224</v>
      </c>
      <c r="K3912" t="s">
        <v>226</v>
      </c>
      <c r="L3912" t="s">
        <v>224</v>
      </c>
      <c r="M3912" t="s">
        <v>226</v>
      </c>
      <c r="N3912" t="s">
        <v>226</v>
      </c>
      <c r="O3912" t="s">
        <v>226</v>
      </c>
      <c r="P3912" t="s">
        <v>226</v>
      </c>
      <c r="Q3912" t="s">
        <v>226</v>
      </c>
      <c r="R3912" t="s">
        <v>224</v>
      </c>
      <c r="S3912" t="s">
        <v>226</v>
      </c>
      <c r="T3912" t="s">
        <v>224</v>
      </c>
      <c r="U3912" t="s">
        <v>226</v>
      </c>
      <c r="V3912" t="s">
        <v>226</v>
      </c>
      <c r="W3912" t="s">
        <v>226</v>
      </c>
      <c r="X3912" t="s">
        <v>226</v>
      </c>
      <c r="Y3912" t="s">
        <v>226</v>
      </c>
      <c r="Z3912" t="s">
        <v>226</v>
      </c>
      <c r="AA3912" t="s">
        <v>226</v>
      </c>
      <c r="AB3912" t="s">
        <v>226</v>
      </c>
      <c r="AC3912" t="s">
        <v>225</v>
      </c>
      <c r="AD3912" t="s">
        <v>226</v>
      </c>
      <c r="AE3912" t="s">
        <v>225</v>
      </c>
      <c r="AF3912" t="s">
        <v>225</v>
      </c>
      <c r="AG3912" t="s">
        <v>225</v>
      </c>
      <c r="AH3912" t="s">
        <v>225</v>
      </c>
      <c r="AI3912" t="s">
        <v>225</v>
      </c>
      <c r="AJ3912" t="s">
        <v>225</v>
      </c>
      <c r="AK3912" t="s">
        <v>225</v>
      </c>
      <c r="AL3912" t="s">
        <v>394</v>
      </c>
      <c r="AM3912" t="s">
        <v>394</v>
      </c>
      <c r="AN3912" t="s">
        <v>394</v>
      </c>
      <c r="AO3912" t="s">
        <v>394</v>
      </c>
      <c r="AP3912" t="s">
        <v>394</v>
      </c>
      <c r="AQ3912" s="286" t="s">
        <v>394</v>
      </c>
      <c r="AR3912" s="305"/>
      <c r="AS3912" s="235"/>
      <c r="AU3912"/>
    </row>
    <row r="3913" spans="1:47" ht="28.8" x14ac:dyDescent="0.3">
      <c r="A3913" s="285">
        <v>123095</v>
      </c>
      <c r="B3913" s="286" t="s">
        <v>541</v>
      </c>
      <c r="C3913" t="s">
        <v>226</v>
      </c>
      <c r="D3913" t="s">
        <v>224</v>
      </c>
      <c r="E3913" t="s">
        <v>226</v>
      </c>
      <c r="F3913" t="s">
        <v>226</v>
      </c>
      <c r="G3913" t="s">
        <v>226</v>
      </c>
      <c r="H3913" t="s">
        <v>226</v>
      </c>
      <c r="I3913" t="s">
        <v>226</v>
      </c>
      <c r="J3913" t="s">
        <v>226</v>
      </c>
      <c r="K3913" t="s">
        <v>226</v>
      </c>
      <c r="L3913" t="s">
        <v>226</v>
      </c>
      <c r="M3913" t="s">
        <v>225</v>
      </c>
      <c r="N3913" t="s">
        <v>224</v>
      </c>
      <c r="O3913" t="s">
        <v>226</v>
      </c>
      <c r="P3913" t="s">
        <v>226</v>
      </c>
      <c r="Q3913" t="s">
        <v>226</v>
      </c>
      <c r="R3913" t="s">
        <v>226</v>
      </c>
      <c r="S3913" t="s">
        <v>226</v>
      </c>
      <c r="T3913" t="s">
        <v>226</v>
      </c>
      <c r="U3913" t="s">
        <v>226</v>
      </c>
      <c r="V3913" t="s">
        <v>226</v>
      </c>
      <c r="W3913" t="s">
        <v>225</v>
      </c>
      <c r="X3913" t="s">
        <v>225</v>
      </c>
      <c r="Y3913" t="s">
        <v>225</v>
      </c>
      <c r="Z3913" t="s">
        <v>225</v>
      </c>
      <c r="AA3913" t="s">
        <v>225</v>
      </c>
      <c r="AB3913" t="s">
        <v>394</v>
      </c>
      <c r="AC3913" t="s">
        <v>394</v>
      </c>
      <c r="AD3913" t="s">
        <v>394</v>
      </c>
      <c r="AE3913" t="s">
        <v>394</v>
      </c>
      <c r="AF3913" t="s">
        <v>394</v>
      </c>
      <c r="AG3913" t="s">
        <v>394</v>
      </c>
      <c r="AH3913" t="s">
        <v>394</v>
      </c>
      <c r="AI3913" t="s">
        <v>394</v>
      </c>
      <c r="AJ3913" t="s">
        <v>394</v>
      </c>
      <c r="AK3913" t="s">
        <v>394</v>
      </c>
      <c r="AL3913" t="s">
        <v>394</v>
      </c>
      <c r="AM3913" t="s">
        <v>394</v>
      </c>
      <c r="AN3913" t="s">
        <v>394</v>
      </c>
      <c r="AO3913" t="s">
        <v>394</v>
      </c>
      <c r="AP3913" t="s">
        <v>394</v>
      </c>
      <c r="AQ3913" s="286" t="s">
        <v>394</v>
      </c>
      <c r="AR3913" s="305"/>
      <c r="AS3913" s="235"/>
      <c r="AU3913"/>
    </row>
    <row r="3914" spans="1:47" ht="21.6" x14ac:dyDescent="0.3">
      <c r="A3914" s="285">
        <v>123096</v>
      </c>
      <c r="B3914" s="286" t="s">
        <v>61</v>
      </c>
      <c r="C3914" t="s">
        <v>226</v>
      </c>
      <c r="D3914" t="s">
        <v>226</v>
      </c>
      <c r="E3914" t="s">
        <v>224</v>
      </c>
      <c r="F3914" t="s">
        <v>226</v>
      </c>
      <c r="G3914" t="s">
        <v>226</v>
      </c>
      <c r="H3914" t="s">
        <v>226</v>
      </c>
      <c r="I3914" t="s">
        <v>226</v>
      </c>
      <c r="J3914" t="s">
        <v>226</v>
      </c>
      <c r="K3914" t="s">
        <v>226</v>
      </c>
      <c r="L3914" t="s">
        <v>226</v>
      </c>
      <c r="M3914" t="s">
        <v>224</v>
      </c>
      <c r="N3914" t="s">
        <v>226</v>
      </c>
      <c r="O3914" t="s">
        <v>224</v>
      </c>
      <c r="P3914" t="s">
        <v>226</v>
      </c>
      <c r="Q3914" t="s">
        <v>226</v>
      </c>
      <c r="R3914" t="s">
        <v>226</v>
      </c>
      <c r="S3914" t="s">
        <v>226</v>
      </c>
      <c r="T3914" t="s">
        <v>226</v>
      </c>
      <c r="U3914" t="s">
        <v>226</v>
      </c>
      <c r="V3914" t="s">
        <v>226</v>
      </c>
      <c r="W3914" t="s">
        <v>226</v>
      </c>
      <c r="X3914" t="s">
        <v>226</v>
      </c>
      <c r="Y3914" t="s">
        <v>224</v>
      </c>
      <c r="Z3914" t="s">
        <v>226</v>
      </c>
      <c r="AA3914" t="s">
        <v>224</v>
      </c>
      <c r="AB3914" t="s">
        <v>226</v>
      </c>
      <c r="AC3914" t="s">
        <v>226</v>
      </c>
      <c r="AD3914" t="s">
        <v>224</v>
      </c>
      <c r="AE3914" t="s">
        <v>226</v>
      </c>
      <c r="AF3914" t="s">
        <v>226</v>
      </c>
      <c r="AG3914" t="s">
        <v>226</v>
      </c>
      <c r="AH3914" t="s">
        <v>226</v>
      </c>
      <c r="AI3914" t="s">
        <v>226</v>
      </c>
      <c r="AJ3914" t="s">
        <v>226</v>
      </c>
      <c r="AK3914" t="s">
        <v>226</v>
      </c>
      <c r="AL3914" t="s">
        <v>225</v>
      </c>
      <c r="AM3914" t="s">
        <v>225</v>
      </c>
      <c r="AN3914" t="s">
        <v>225</v>
      </c>
      <c r="AO3914" t="s">
        <v>226</v>
      </c>
      <c r="AP3914" t="s">
        <v>225</v>
      </c>
      <c r="AQ3914" s="286" t="s">
        <v>394</v>
      </c>
      <c r="AR3914" s="305"/>
      <c r="AS3914" s="235"/>
      <c r="AU3914"/>
    </row>
    <row r="3915" spans="1:47" ht="28.8" x14ac:dyDescent="0.3">
      <c r="A3915" s="285">
        <v>123097</v>
      </c>
      <c r="B3915" s="286" t="s">
        <v>542</v>
      </c>
      <c r="C3915" t="s">
        <v>995</v>
      </c>
      <c r="D3915" t="s">
        <v>995</v>
      </c>
      <c r="E3915" t="s">
        <v>995</v>
      </c>
      <c r="F3915" t="s">
        <v>995</v>
      </c>
      <c r="G3915" t="s">
        <v>995</v>
      </c>
      <c r="H3915" t="s">
        <v>995</v>
      </c>
      <c r="I3915" t="s">
        <v>995</v>
      </c>
      <c r="J3915" t="s">
        <v>995</v>
      </c>
      <c r="K3915" t="s">
        <v>995</v>
      </c>
      <c r="L3915" t="s">
        <v>995</v>
      </c>
      <c r="M3915" t="s">
        <v>995</v>
      </c>
      <c r="N3915" t="s">
        <v>995</v>
      </c>
      <c r="O3915" t="s">
        <v>995</v>
      </c>
      <c r="P3915" t="s">
        <v>995</v>
      </c>
      <c r="Q3915" t="s">
        <v>995</v>
      </c>
      <c r="R3915" t="s">
        <v>995</v>
      </c>
      <c r="S3915" t="s">
        <v>995</v>
      </c>
      <c r="T3915" t="s">
        <v>995</v>
      </c>
      <c r="U3915" t="s">
        <v>995</v>
      </c>
      <c r="V3915" t="s">
        <v>995</v>
      </c>
      <c r="W3915" t="s">
        <v>995</v>
      </c>
      <c r="X3915" t="s">
        <v>995</v>
      </c>
      <c r="Y3915" t="s">
        <v>995</v>
      </c>
      <c r="Z3915" t="s">
        <v>995</v>
      </c>
      <c r="AA3915" t="s">
        <v>995</v>
      </c>
      <c r="AB3915" t="s">
        <v>995</v>
      </c>
      <c r="AC3915" t="s">
        <v>995</v>
      </c>
      <c r="AD3915" t="s">
        <v>995</v>
      </c>
      <c r="AE3915" t="s">
        <v>995</v>
      </c>
      <c r="AF3915" t="s">
        <v>995</v>
      </c>
      <c r="AG3915" t="s">
        <v>995</v>
      </c>
      <c r="AH3915" t="s">
        <v>995</v>
      </c>
      <c r="AI3915" t="s">
        <v>995</v>
      </c>
      <c r="AJ3915" t="s">
        <v>995</v>
      </c>
      <c r="AK3915" t="s">
        <v>995</v>
      </c>
      <c r="AL3915" t="s">
        <v>995</v>
      </c>
      <c r="AM3915" t="s">
        <v>995</v>
      </c>
      <c r="AN3915" t="s">
        <v>995</v>
      </c>
      <c r="AO3915" t="s">
        <v>995</v>
      </c>
      <c r="AP3915" t="s">
        <v>995</v>
      </c>
      <c r="AQ3915" s="286" t="s">
        <v>855</v>
      </c>
      <c r="AR3915" s="305"/>
      <c r="AS3915" s="235"/>
      <c r="AU3915"/>
    </row>
    <row r="3916" spans="1:47" x14ac:dyDescent="0.3">
      <c r="A3916" s="285">
        <v>123098</v>
      </c>
      <c r="B3916" s="286" t="s">
        <v>539</v>
      </c>
      <c r="C3916" t="s">
        <v>995</v>
      </c>
      <c r="D3916" t="s">
        <v>995</v>
      </c>
      <c r="E3916" t="s">
        <v>995</v>
      </c>
      <c r="F3916" t="s">
        <v>995</v>
      </c>
      <c r="G3916" t="s">
        <v>995</v>
      </c>
      <c r="H3916" t="s">
        <v>995</v>
      </c>
      <c r="I3916" t="s">
        <v>995</v>
      </c>
      <c r="J3916" t="s">
        <v>995</v>
      </c>
      <c r="K3916" t="s">
        <v>995</v>
      </c>
      <c r="L3916" t="s">
        <v>995</v>
      </c>
      <c r="M3916" t="s">
        <v>995</v>
      </c>
      <c r="N3916" t="s">
        <v>995</v>
      </c>
      <c r="O3916" t="s">
        <v>995</v>
      </c>
      <c r="P3916" t="s">
        <v>995</v>
      </c>
      <c r="Q3916" t="s">
        <v>995</v>
      </c>
      <c r="R3916" t="s">
        <v>995</v>
      </c>
      <c r="S3916" t="s">
        <v>995</v>
      </c>
      <c r="T3916" t="s">
        <v>995</v>
      </c>
      <c r="U3916" t="s">
        <v>995</v>
      </c>
      <c r="V3916" t="s">
        <v>995</v>
      </c>
      <c r="W3916" t="s">
        <v>995</v>
      </c>
      <c r="X3916" t="s">
        <v>995</v>
      </c>
      <c r="Y3916" t="s">
        <v>995</v>
      </c>
      <c r="Z3916" t="s">
        <v>995</v>
      </c>
      <c r="AA3916" t="s">
        <v>995</v>
      </c>
      <c r="AB3916" t="s">
        <v>995</v>
      </c>
      <c r="AC3916" t="s">
        <v>995</v>
      </c>
      <c r="AD3916" t="s">
        <v>995</v>
      </c>
      <c r="AE3916" t="s">
        <v>995</v>
      </c>
      <c r="AF3916" t="s">
        <v>995</v>
      </c>
      <c r="AG3916" t="s">
        <v>995</v>
      </c>
      <c r="AH3916" t="s">
        <v>995</v>
      </c>
      <c r="AI3916" t="s">
        <v>995</v>
      </c>
      <c r="AJ3916" t="s">
        <v>995</v>
      </c>
      <c r="AK3916" t="s">
        <v>995</v>
      </c>
      <c r="AL3916" t="s">
        <v>995</v>
      </c>
      <c r="AM3916" t="s">
        <v>995</v>
      </c>
      <c r="AN3916" t="s">
        <v>995</v>
      </c>
      <c r="AO3916" t="s">
        <v>995</v>
      </c>
      <c r="AP3916" t="s">
        <v>995</v>
      </c>
      <c r="AQ3916" s="286" t="s">
        <v>855</v>
      </c>
    </row>
    <row r="3917" spans="1:47" x14ac:dyDescent="0.3">
      <c r="A3917" s="285">
        <v>123099</v>
      </c>
      <c r="B3917" s="286" t="s">
        <v>539</v>
      </c>
      <c r="C3917" t="s">
        <v>995</v>
      </c>
      <c r="D3917" t="s">
        <v>995</v>
      </c>
      <c r="E3917" t="s">
        <v>995</v>
      </c>
      <c r="F3917" t="s">
        <v>995</v>
      </c>
      <c r="G3917" t="s">
        <v>995</v>
      </c>
      <c r="H3917" t="s">
        <v>995</v>
      </c>
      <c r="I3917" t="s">
        <v>995</v>
      </c>
      <c r="J3917" t="s">
        <v>995</v>
      </c>
      <c r="K3917" t="s">
        <v>995</v>
      </c>
      <c r="L3917" t="s">
        <v>995</v>
      </c>
      <c r="M3917" t="s">
        <v>995</v>
      </c>
      <c r="N3917" t="s">
        <v>995</v>
      </c>
      <c r="O3917" t="s">
        <v>995</v>
      </c>
      <c r="P3917" t="s">
        <v>995</v>
      </c>
      <c r="Q3917" t="s">
        <v>995</v>
      </c>
      <c r="R3917" t="s">
        <v>995</v>
      </c>
      <c r="S3917" t="s">
        <v>995</v>
      </c>
      <c r="T3917" t="s">
        <v>995</v>
      </c>
      <c r="U3917" t="s">
        <v>995</v>
      </c>
      <c r="V3917" t="s">
        <v>995</v>
      </c>
      <c r="W3917" t="s">
        <v>995</v>
      </c>
      <c r="X3917" t="s">
        <v>995</v>
      </c>
      <c r="Y3917" t="s">
        <v>995</v>
      </c>
      <c r="Z3917" t="s">
        <v>995</v>
      </c>
      <c r="AA3917" t="s">
        <v>995</v>
      </c>
      <c r="AB3917" t="s">
        <v>995</v>
      </c>
      <c r="AC3917" t="s">
        <v>995</v>
      </c>
      <c r="AD3917" t="s">
        <v>995</v>
      </c>
      <c r="AE3917" t="s">
        <v>995</v>
      </c>
      <c r="AF3917" t="s">
        <v>995</v>
      </c>
      <c r="AG3917" t="s">
        <v>995</v>
      </c>
      <c r="AH3917" t="s">
        <v>995</v>
      </c>
      <c r="AI3917" t="s">
        <v>995</v>
      </c>
      <c r="AJ3917" t="s">
        <v>995</v>
      </c>
      <c r="AK3917" t="s">
        <v>995</v>
      </c>
      <c r="AL3917" t="s">
        <v>995</v>
      </c>
      <c r="AM3917" t="s">
        <v>995</v>
      </c>
      <c r="AN3917" t="s">
        <v>995</v>
      </c>
      <c r="AO3917" t="s">
        <v>995</v>
      </c>
      <c r="AP3917" t="s">
        <v>995</v>
      </c>
      <c r="AQ3917" s="286" t="s">
        <v>855</v>
      </c>
    </row>
    <row r="3918" spans="1:47" x14ac:dyDescent="0.3">
      <c r="A3918" s="285">
        <v>123101</v>
      </c>
      <c r="B3918" s="286" t="s">
        <v>539</v>
      </c>
      <c r="C3918" t="s">
        <v>995</v>
      </c>
      <c r="D3918" t="s">
        <v>995</v>
      </c>
      <c r="E3918" t="s">
        <v>995</v>
      </c>
      <c r="F3918" t="s">
        <v>995</v>
      </c>
      <c r="G3918" t="s">
        <v>995</v>
      </c>
      <c r="H3918" t="s">
        <v>995</v>
      </c>
      <c r="I3918" t="s">
        <v>995</v>
      </c>
      <c r="J3918" t="s">
        <v>995</v>
      </c>
      <c r="K3918" t="s">
        <v>995</v>
      </c>
      <c r="L3918" t="s">
        <v>995</v>
      </c>
      <c r="M3918" t="s">
        <v>995</v>
      </c>
      <c r="N3918" t="s">
        <v>995</v>
      </c>
      <c r="O3918" t="s">
        <v>995</v>
      </c>
      <c r="P3918" t="s">
        <v>995</v>
      </c>
      <c r="Q3918" t="s">
        <v>995</v>
      </c>
      <c r="R3918" t="s">
        <v>995</v>
      </c>
      <c r="S3918" t="s">
        <v>995</v>
      </c>
      <c r="T3918" t="s">
        <v>995</v>
      </c>
      <c r="U3918" t="s">
        <v>995</v>
      </c>
      <c r="V3918" t="s">
        <v>995</v>
      </c>
      <c r="W3918" t="s">
        <v>995</v>
      </c>
      <c r="X3918" t="s">
        <v>995</v>
      </c>
      <c r="Y3918" t="s">
        <v>995</v>
      </c>
      <c r="Z3918" t="s">
        <v>995</v>
      </c>
      <c r="AA3918" t="s">
        <v>995</v>
      </c>
      <c r="AB3918" t="s">
        <v>995</v>
      </c>
      <c r="AC3918" t="s">
        <v>995</v>
      </c>
      <c r="AD3918" t="s">
        <v>995</v>
      </c>
      <c r="AE3918" t="s">
        <v>995</v>
      </c>
      <c r="AF3918" t="s">
        <v>995</v>
      </c>
      <c r="AG3918" t="s">
        <v>995</v>
      </c>
      <c r="AH3918" t="s">
        <v>995</v>
      </c>
      <c r="AI3918" t="s">
        <v>995</v>
      </c>
      <c r="AJ3918" t="s">
        <v>995</v>
      </c>
      <c r="AK3918" t="s">
        <v>995</v>
      </c>
      <c r="AL3918" t="s">
        <v>995</v>
      </c>
      <c r="AM3918" t="s">
        <v>995</v>
      </c>
      <c r="AN3918" t="s">
        <v>995</v>
      </c>
      <c r="AO3918" t="s">
        <v>995</v>
      </c>
      <c r="AP3918" t="s">
        <v>995</v>
      </c>
      <c r="AQ3918" s="286" t="s">
        <v>855</v>
      </c>
    </row>
    <row r="3919" spans="1:47" ht="21.6" x14ac:dyDescent="0.3">
      <c r="A3919" s="285">
        <v>123102</v>
      </c>
      <c r="B3919" s="286" t="s">
        <v>61</v>
      </c>
      <c r="C3919" t="s">
        <v>226</v>
      </c>
      <c r="D3919" t="s">
        <v>226</v>
      </c>
      <c r="E3919" t="s">
        <v>226</v>
      </c>
      <c r="F3919" t="s">
        <v>226</v>
      </c>
      <c r="G3919" t="s">
        <v>226</v>
      </c>
      <c r="H3919" t="s">
        <v>226</v>
      </c>
      <c r="I3919" t="s">
        <v>226</v>
      </c>
      <c r="J3919" t="s">
        <v>226</v>
      </c>
      <c r="K3919" t="s">
        <v>226</v>
      </c>
      <c r="L3919" t="s">
        <v>226</v>
      </c>
      <c r="M3919" t="s">
        <v>226</v>
      </c>
      <c r="N3919" t="s">
        <v>226</v>
      </c>
      <c r="O3919" t="s">
        <v>226</v>
      </c>
      <c r="P3919" t="s">
        <v>226</v>
      </c>
      <c r="Q3919" t="s">
        <v>226</v>
      </c>
      <c r="R3919" t="s">
        <v>226</v>
      </c>
      <c r="S3919" t="s">
        <v>226</v>
      </c>
      <c r="T3919" t="s">
        <v>225</v>
      </c>
      <c r="U3919" t="s">
        <v>226</v>
      </c>
      <c r="V3919" t="s">
        <v>226</v>
      </c>
      <c r="W3919" t="s">
        <v>226</v>
      </c>
      <c r="X3919" t="s">
        <v>226</v>
      </c>
      <c r="Y3919" t="s">
        <v>226</v>
      </c>
      <c r="Z3919" t="s">
        <v>226</v>
      </c>
      <c r="AA3919" t="s">
        <v>224</v>
      </c>
      <c r="AB3919" t="s">
        <v>226</v>
      </c>
      <c r="AC3919" t="s">
        <v>226</v>
      </c>
      <c r="AD3919" t="s">
        <v>226</v>
      </c>
      <c r="AE3919" t="s">
        <v>224</v>
      </c>
      <c r="AF3919" t="s">
        <v>224</v>
      </c>
      <c r="AG3919" t="s">
        <v>226</v>
      </c>
      <c r="AH3919" t="s">
        <v>225</v>
      </c>
      <c r="AI3919" t="s">
        <v>226</v>
      </c>
      <c r="AJ3919" t="s">
        <v>226</v>
      </c>
      <c r="AK3919" t="s">
        <v>224</v>
      </c>
      <c r="AL3919" t="s">
        <v>225</v>
      </c>
      <c r="AM3919" t="s">
        <v>225</v>
      </c>
      <c r="AN3919" t="s">
        <v>224</v>
      </c>
      <c r="AO3919" t="s">
        <v>225</v>
      </c>
      <c r="AP3919" t="s">
        <v>224</v>
      </c>
      <c r="AQ3919" s="286" t="s">
        <v>394</v>
      </c>
      <c r="AR3919" s="305"/>
      <c r="AS3919" s="235"/>
      <c r="AU3919"/>
    </row>
    <row r="3920" spans="1:47" x14ac:dyDescent="0.3">
      <c r="A3920" s="285">
        <v>123103</v>
      </c>
      <c r="B3920" s="286" t="s">
        <v>539</v>
      </c>
      <c r="C3920" t="s">
        <v>995</v>
      </c>
      <c r="D3920" t="s">
        <v>995</v>
      </c>
      <c r="E3920" t="s">
        <v>995</v>
      </c>
      <c r="F3920" t="s">
        <v>995</v>
      </c>
      <c r="G3920" t="s">
        <v>995</v>
      </c>
      <c r="H3920" t="s">
        <v>995</v>
      </c>
      <c r="I3920" t="s">
        <v>995</v>
      </c>
      <c r="J3920" t="s">
        <v>995</v>
      </c>
      <c r="K3920" t="s">
        <v>995</v>
      </c>
      <c r="L3920" t="s">
        <v>995</v>
      </c>
      <c r="M3920" t="s">
        <v>995</v>
      </c>
      <c r="N3920" t="s">
        <v>995</v>
      </c>
      <c r="O3920" t="s">
        <v>995</v>
      </c>
      <c r="P3920" t="s">
        <v>995</v>
      </c>
      <c r="Q3920" t="s">
        <v>995</v>
      </c>
      <c r="R3920" t="s">
        <v>995</v>
      </c>
      <c r="S3920" t="s">
        <v>995</v>
      </c>
      <c r="T3920" t="s">
        <v>995</v>
      </c>
      <c r="U3920" t="s">
        <v>995</v>
      </c>
      <c r="V3920" t="s">
        <v>995</v>
      </c>
      <c r="W3920" t="s">
        <v>995</v>
      </c>
      <c r="X3920" t="s">
        <v>995</v>
      </c>
      <c r="Y3920" t="s">
        <v>995</v>
      </c>
      <c r="Z3920" t="s">
        <v>995</v>
      </c>
      <c r="AA3920" t="s">
        <v>995</v>
      </c>
      <c r="AB3920" t="s">
        <v>995</v>
      </c>
      <c r="AC3920" t="s">
        <v>995</v>
      </c>
      <c r="AD3920" t="s">
        <v>995</v>
      </c>
      <c r="AE3920" t="s">
        <v>995</v>
      </c>
      <c r="AF3920" t="s">
        <v>995</v>
      </c>
      <c r="AG3920" t="s">
        <v>995</v>
      </c>
      <c r="AH3920" t="s">
        <v>995</v>
      </c>
      <c r="AI3920" t="s">
        <v>995</v>
      </c>
      <c r="AJ3920" t="s">
        <v>995</v>
      </c>
      <c r="AK3920" t="s">
        <v>995</v>
      </c>
      <c r="AL3920" t="s">
        <v>995</v>
      </c>
      <c r="AM3920" t="s">
        <v>995</v>
      </c>
      <c r="AN3920" t="s">
        <v>995</v>
      </c>
      <c r="AO3920" t="s">
        <v>995</v>
      </c>
      <c r="AP3920" t="s">
        <v>995</v>
      </c>
      <c r="AQ3920" s="286" t="s">
        <v>855</v>
      </c>
    </row>
    <row r="3921" spans="1:47" ht="28.8" x14ac:dyDescent="0.3">
      <c r="A3921" s="285">
        <v>123104</v>
      </c>
      <c r="B3921" s="286" t="s">
        <v>67</v>
      </c>
      <c r="C3921" t="s">
        <v>226</v>
      </c>
      <c r="D3921" t="s">
        <v>226</v>
      </c>
      <c r="E3921" t="s">
        <v>226</v>
      </c>
      <c r="F3921" t="s">
        <v>226</v>
      </c>
      <c r="G3921" t="s">
        <v>224</v>
      </c>
      <c r="H3921" t="s">
        <v>226</v>
      </c>
      <c r="I3921" t="s">
        <v>226</v>
      </c>
      <c r="J3921" t="s">
        <v>226</v>
      </c>
      <c r="K3921" t="s">
        <v>226</v>
      </c>
      <c r="L3921" t="s">
        <v>226</v>
      </c>
      <c r="M3921" t="s">
        <v>225</v>
      </c>
      <c r="N3921" t="s">
        <v>226</v>
      </c>
      <c r="O3921" t="s">
        <v>226</v>
      </c>
      <c r="P3921" t="s">
        <v>226</v>
      </c>
      <c r="Q3921" t="s">
        <v>226</v>
      </c>
      <c r="R3921" t="s">
        <v>226</v>
      </c>
      <c r="S3921" t="s">
        <v>226</v>
      </c>
      <c r="T3921" t="s">
        <v>226</v>
      </c>
      <c r="U3921" t="s">
        <v>226</v>
      </c>
      <c r="V3921" t="s">
        <v>226</v>
      </c>
      <c r="W3921" t="s">
        <v>226</v>
      </c>
      <c r="X3921" t="s">
        <v>226</v>
      </c>
      <c r="Y3921" t="s">
        <v>224</v>
      </c>
      <c r="Z3921" t="s">
        <v>226</v>
      </c>
      <c r="AA3921" t="s">
        <v>224</v>
      </c>
      <c r="AB3921" t="s">
        <v>224</v>
      </c>
      <c r="AC3921" t="s">
        <v>226</v>
      </c>
      <c r="AD3921" t="s">
        <v>224</v>
      </c>
      <c r="AE3921" t="s">
        <v>224</v>
      </c>
      <c r="AF3921" t="s">
        <v>224</v>
      </c>
      <c r="AG3921" t="s">
        <v>225</v>
      </c>
      <c r="AH3921" t="s">
        <v>225</v>
      </c>
      <c r="AI3921" t="s">
        <v>225</v>
      </c>
      <c r="AJ3921" t="s">
        <v>225</v>
      </c>
      <c r="AK3921" t="s">
        <v>225</v>
      </c>
      <c r="AL3921" t="s">
        <v>394</v>
      </c>
      <c r="AM3921" t="s">
        <v>394</v>
      </c>
      <c r="AN3921" t="s">
        <v>394</v>
      </c>
      <c r="AO3921" t="s">
        <v>394</v>
      </c>
      <c r="AP3921" t="s">
        <v>394</v>
      </c>
      <c r="AQ3921" s="286" t="s">
        <v>394</v>
      </c>
      <c r="AR3921" s="305"/>
      <c r="AS3921" s="235"/>
      <c r="AU3921"/>
    </row>
    <row r="3922" spans="1:47" ht="21.6" x14ac:dyDescent="0.3">
      <c r="A3922" s="285">
        <v>123105</v>
      </c>
      <c r="B3922" s="286" t="s">
        <v>61</v>
      </c>
      <c r="C3922" t="s">
        <v>225</v>
      </c>
      <c r="D3922" t="s">
        <v>226</v>
      </c>
      <c r="E3922" t="s">
        <v>226</v>
      </c>
      <c r="F3922" t="s">
        <v>226</v>
      </c>
      <c r="G3922" t="s">
        <v>225</v>
      </c>
      <c r="H3922" t="s">
        <v>225</v>
      </c>
      <c r="I3922" t="s">
        <v>225</v>
      </c>
      <c r="J3922" t="s">
        <v>225</v>
      </c>
      <c r="K3922" t="s">
        <v>225</v>
      </c>
      <c r="L3922" t="s">
        <v>225</v>
      </c>
      <c r="M3922" t="s">
        <v>226</v>
      </c>
      <c r="N3922" t="s">
        <v>226</v>
      </c>
      <c r="O3922" t="s">
        <v>226</v>
      </c>
      <c r="P3922" t="s">
        <v>226</v>
      </c>
      <c r="Q3922" t="s">
        <v>226</v>
      </c>
      <c r="R3922" t="s">
        <v>226</v>
      </c>
      <c r="S3922" t="s">
        <v>226</v>
      </c>
      <c r="T3922" t="s">
        <v>226</v>
      </c>
      <c r="U3922" t="s">
        <v>226</v>
      </c>
      <c r="V3922" t="s">
        <v>226</v>
      </c>
      <c r="W3922" t="s">
        <v>226</v>
      </c>
      <c r="X3922" t="s">
        <v>226</v>
      </c>
      <c r="Y3922" t="s">
        <v>226</v>
      </c>
      <c r="Z3922" t="s">
        <v>226</v>
      </c>
      <c r="AA3922" t="s">
        <v>224</v>
      </c>
      <c r="AB3922" t="s">
        <v>226</v>
      </c>
      <c r="AC3922" t="s">
        <v>226</v>
      </c>
      <c r="AD3922" t="s">
        <v>226</v>
      </c>
      <c r="AE3922" t="s">
        <v>226</v>
      </c>
      <c r="AF3922" t="s">
        <v>226</v>
      </c>
      <c r="AG3922" t="s">
        <v>226</v>
      </c>
      <c r="AH3922" t="s">
        <v>226</v>
      </c>
      <c r="AI3922" t="s">
        <v>226</v>
      </c>
      <c r="AJ3922" t="s">
        <v>226</v>
      </c>
      <c r="AK3922" t="s">
        <v>226</v>
      </c>
      <c r="AL3922" t="s">
        <v>226</v>
      </c>
      <c r="AM3922" t="s">
        <v>226</v>
      </c>
      <c r="AN3922" t="s">
        <v>226</v>
      </c>
      <c r="AO3922" t="s">
        <v>226</v>
      </c>
      <c r="AP3922" t="s">
        <v>226</v>
      </c>
      <c r="AQ3922" s="286" t="s">
        <v>394</v>
      </c>
      <c r="AR3922" s="305"/>
      <c r="AS3922" s="235"/>
      <c r="AU3922"/>
    </row>
    <row r="3923" spans="1:47" ht="21.6" x14ac:dyDescent="0.3">
      <c r="A3923" s="285">
        <v>123106</v>
      </c>
      <c r="B3923" s="286" t="s">
        <v>540</v>
      </c>
      <c r="C3923" t="s">
        <v>226</v>
      </c>
      <c r="D3923" t="s">
        <v>224</v>
      </c>
      <c r="E3923" t="s">
        <v>224</v>
      </c>
      <c r="F3923" t="s">
        <v>226</v>
      </c>
      <c r="G3923" t="s">
        <v>224</v>
      </c>
      <c r="H3923" t="s">
        <v>224</v>
      </c>
      <c r="I3923" t="s">
        <v>225</v>
      </c>
      <c r="J3923" t="s">
        <v>226</v>
      </c>
      <c r="K3923" t="s">
        <v>226</v>
      </c>
      <c r="L3923" t="s">
        <v>224</v>
      </c>
      <c r="M3923" t="s">
        <v>226</v>
      </c>
      <c r="N3923" t="s">
        <v>225</v>
      </c>
      <c r="O3923" t="s">
        <v>225</v>
      </c>
      <c r="P3923" t="s">
        <v>226</v>
      </c>
      <c r="Q3923" t="s">
        <v>226</v>
      </c>
      <c r="R3923" t="s">
        <v>226</v>
      </c>
      <c r="S3923" t="s">
        <v>225</v>
      </c>
      <c r="T3923" t="s">
        <v>225</v>
      </c>
      <c r="U3923" t="s">
        <v>225</v>
      </c>
      <c r="V3923" t="s">
        <v>224</v>
      </c>
      <c r="W3923" t="s">
        <v>394</v>
      </c>
      <c r="X3923" t="s">
        <v>394</v>
      </c>
      <c r="Y3923" t="s">
        <v>394</v>
      </c>
      <c r="Z3923" t="s">
        <v>394</v>
      </c>
      <c r="AA3923" t="s">
        <v>394</v>
      </c>
      <c r="AB3923" t="s">
        <v>394</v>
      </c>
      <c r="AC3923" t="s">
        <v>394</v>
      </c>
      <c r="AD3923" t="s">
        <v>394</v>
      </c>
      <c r="AE3923" t="s">
        <v>394</v>
      </c>
      <c r="AF3923" t="s">
        <v>394</v>
      </c>
      <c r="AG3923" t="s">
        <v>394</v>
      </c>
      <c r="AH3923" t="s">
        <v>394</v>
      </c>
      <c r="AI3923" t="s">
        <v>394</v>
      </c>
      <c r="AJ3923" t="s">
        <v>394</v>
      </c>
      <c r="AK3923" t="s">
        <v>394</v>
      </c>
      <c r="AL3923" t="s">
        <v>394</v>
      </c>
      <c r="AM3923" t="s">
        <v>394</v>
      </c>
      <c r="AN3923" t="s">
        <v>394</v>
      </c>
      <c r="AO3923" t="s">
        <v>394</v>
      </c>
      <c r="AP3923" t="s">
        <v>394</v>
      </c>
      <c r="AQ3923" s="286" t="s">
        <v>394</v>
      </c>
      <c r="AR3923" s="305"/>
      <c r="AS3923" s="235"/>
      <c r="AU3923"/>
    </row>
    <row r="3924" spans="1:47" ht="21.6" x14ac:dyDescent="0.3">
      <c r="A3924" s="285">
        <v>123107</v>
      </c>
      <c r="B3924" s="286" t="s">
        <v>540</v>
      </c>
      <c r="C3924" t="s">
        <v>226</v>
      </c>
      <c r="D3924" t="s">
        <v>226</v>
      </c>
      <c r="E3924" t="s">
        <v>226</v>
      </c>
      <c r="F3924" t="s">
        <v>225</v>
      </c>
      <c r="G3924" t="s">
        <v>224</v>
      </c>
      <c r="H3924" t="s">
        <v>224</v>
      </c>
      <c r="I3924" t="s">
        <v>225</v>
      </c>
      <c r="J3924" t="s">
        <v>224</v>
      </c>
      <c r="K3924" t="s">
        <v>225</v>
      </c>
      <c r="L3924" t="s">
        <v>226</v>
      </c>
      <c r="M3924" t="s">
        <v>224</v>
      </c>
      <c r="N3924" t="s">
        <v>224</v>
      </c>
      <c r="O3924" t="s">
        <v>226</v>
      </c>
      <c r="P3924" t="s">
        <v>226</v>
      </c>
      <c r="Q3924" t="s">
        <v>225</v>
      </c>
      <c r="R3924" t="s">
        <v>226</v>
      </c>
      <c r="S3924" t="s">
        <v>224</v>
      </c>
      <c r="T3924" t="s">
        <v>226</v>
      </c>
      <c r="U3924" t="s">
        <v>226</v>
      </c>
      <c r="V3924" t="s">
        <v>225</v>
      </c>
      <c r="W3924" t="s">
        <v>394</v>
      </c>
      <c r="X3924" t="s">
        <v>394</v>
      </c>
      <c r="Y3924" t="s">
        <v>394</v>
      </c>
      <c r="Z3924" t="s">
        <v>394</v>
      </c>
      <c r="AA3924" t="s">
        <v>394</v>
      </c>
      <c r="AB3924" t="s">
        <v>394</v>
      </c>
      <c r="AC3924" t="s">
        <v>394</v>
      </c>
      <c r="AD3924" t="s">
        <v>394</v>
      </c>
      <c r="AE3924" t="s">
        <v>394</v>
      </c>
      <c r="AF3924" t="s">
        <v>394</v>
      </c>
      <c r="AG3924" t="s">
        <v>394</v>
      </c>
      <c r="AH3924" t="s">
        <v>394</v>
      </c>
      <c r="AI3924" t="s">
        <v>394</v>
      </c>
      <c r="AJ3924" t="s">
        <v>394</v>
      </c>
      <c r="AK3924" t="s">
        <v>394</v>
      </c>
      <c r="AL3924" t="s">
        <v>394</v>
      </c>
      <c r="AM3924" t="s">
        <v>394</v>
      </c>
      <c r="AN3924" t="s">
        <v>394</v>
      </c>
      <c r="AO3924" t="s">
        <v>394</v>
      </c>
      <c r="AP3924" t="s">
        <v>394</v>
      </c>
      <c r="AQ3924" s="286" t="s">
        <v>394</v>
      </c>
      <c r="AR3924" s="305"/>
      <c r="AS3924" s="235"/>
      <c r="AU3924"/>
    </row>
    <row r="3925" spans="1:47" ht="28.8" x14ac:dyDescent="0.3">
      <c r="A3925" s="285">
        <v>123108</v>
      </c>
      <c r="B3925" s="286" t="s">
        <v>67</v>
      </c>
      <c r="C3925" t="s">
        <v>226</v>
      </c>
      <c r="D3925" t="s">
        <v>226</v>
      </c>
      <c r="E3925" t="s">
        <v>226</v>
      </c>
      <c r="F3925" t="s">
        <v>226</v>
      </c>
      <c r="G3925" t="s">
        <v>226</v>
      </c>
      <c r="H3925" t="s">
        <v>226</v>
      </c>
      <c r="I3925" t="s">
        <v>226</v>
      </c>
      <c r="J3925" t="s">
        <v>226</v>
      </c>
      <c r="K3925" t="s">
        <v>226</v>
      </c>
      <c r="L3925" t="s">
        <v>226</v>
      </c>
      <c r="M3925" t="s">
        <v>226</v>
      </c>
      <c r="N3925" t="s">
        <v>226</v>
      </c>
      <c r="O3925" t="s">
        <v>226</v>
      </c>
      <c r="P3925" t="s">
        <v>226</v>
      </c>
      <c r="Q3925" t="s">
        <v>226</v>
      </c>
      <c r="R3925" t="s">
        <v>226</v>
      </c>
      <c r="S3925" t="s">
        <v>226</v>
      </c>
      <c r="T3925" t="s">
        <v>226</v>
      </c>
      <c r="U3925" t="s">
        <v>226</v>
      </c>
      <c r="V3925" t="s">
        <v>226</v>
      </c>
      <c r="W3925" t="s">
        <v>226</v>
      </c>
      <c r="X3925" t="s">
        <v>225</v>
      </c>
      <c r="Y3925" t="s">
        <v>226</v>
      </c>
      <c r="Z3925" t="s">
        <v>225</v>
      </c>
      <c r="AA3925" t="s">
        <v>225</v>
      </c>
      <c r="AB3925" t="s">
        <v>226</v>
      </c>
      <c r="AC3925" t="s">
        <v>225</v>
      </c>
      <c r="AD3925" t="s">
        <v>226</v>
      </c>
      <c r="AE3925" t="s">
        <v>225</v>
      </c>
      <c r="AF3925" t="s">
        <v>225</v>
      </c>
      <c r="AG3925" t="s">
        <v>225</v>
      </c>
      <c r="AH3925" t="s">
        <v>225</v>
      </c>
      <c r="AI3925" t="s">
        <v>225</v>
      </c>
      <c r="AJ3925" t="s">
        <v>225</v>
      </c>
      <c r="AK3925" t="s">
        <v>225</v>
      </c>
      <c r="AL3925" t="s">
        <v>394</v>
      </c>
      <c r="AM3925" t="s">
        <v>394</v>
      </c>
      <c r="AN3925" t="s">
        <v>394</v>
      </c>
      <c r="AO3925" t="s">
        <v>394</v>
      </c>
      <c r="AP3925" t="s">
        <v>394</v>
      </c>
      <c r="AQ3925" s="286" t="s">
        <v>394</v>
      </c>
      <c r="AR3925" s="305"/>
      <c r="AS3925" s="235"/>
      <c r="AU3925"/>
    </row>
    <row r="3926" spans="1:47" x14ac:dyDescent="0.3">
      <c r="A3926" s="285">
        <v>123109</v>
      </c>
      <c r="B3926" s="286" t="s">
        <v>540</v>
      </c>
      <c r="C3926" t="s">
        <v>995</v>
      </c>
      <c r="D3926" t="s">
        <v>995</v>
      </c>
      <c r="E3926" t="s">
        <v>995</v>
      </c>
      <c r="F3926" t="s">
        <v>995</v>
      </c>
      <c r="G3926" t="s">
        <v>995</v>
      </c>
      <c r="H3926" t="s">
        <v>995</v>
      </c>
      <c r="I3926" t="s">
        <v>995</v>
      </c>
      <c r="J3926" t="s">
        <v>995</v>
      </c>
      <c r="K3926" t="s">
        <v>995</v>
      </c>
      <c r="L3926" t="s">
        <v>995</v>
      </c>
      <c r="M3926" t="s">
        <v>995</v>
      </c>
      <c r="N3926" t="s">
        <v>995</v>
      </c>
      <c r="O3926" t="s">
        <v>995</v>
      </c>
      <c r="P3926" t="s">
        <v>995</v>
      </c>
      <c r="Q3926" t="s">
        <v>995</v>
      </c>
      <c r="R3926" t="s">
        <v>995</v>
      </c>
      <c r="S3926" t="s">
        <v>995</v>
      </c>
      <c r="T3926" t="s">
        <v>995</v>
      </c>
      <c r="U3926" t="s">
        <v>995</v>
      </c>
      <c r="V3926" t="s">
        <v>995</v>
      </c>
      <c r="W3926" t="s">
        <v>995</v>
      </c>
      <c r="X3926" t="s">
        <v>995</v>
      </c>
      <c r="Y3926" t="s">
        <v>995</v>
      </c>
      <c r="Z3926" t="s">
        <v>995</v>
      </c>
      <c r="AA3926" t="s">
        <v>995</v>
      </c>
      <c r="AB3926" t="s">
        <v>995</v>
      </c>
      <c r="AC3926" t="s">
        <v>995</v>
      </c>
      <c r="AD3926" t="s">
        <v>995</v>
      </c>
      <c r="AE3926" t="s">
        <v>995</v>
      </c>
      <c r="AF3926" t="s">
        <v>995</v>
      </c>
      <c r="AG3926" t="s">
        <v>995</v>
      </c>
      <c r="AH3926" t="s">
        <v>995</v>
      </c>
      <c r="AI3926" t="s">
        <v>995</v>
      </c>
      <c r="AJ3926" t="s">
        <v>995</v>
      </c>
      <c r="AK3926" t="s">
        <v>995</v>
      </c>
      <c r="AL3926" t="s">
        <v>995</v>
      </c>
      <c r="AM3926" t="s">
        <v>995</v>
      </c>
      <c r="AN3926" t="s">
        <v>995</v>
      </c>
      <c r="AO3926" t="s">
        <v>995</v>
      </c>
      <c r="AP3926" t="s">
        <v>995</v>
      </c>
      <c r="AQ3926" s="286" t="s">
        <v>855</v>
      </c>
    </row>
    <row r="3927" spans="1:47" x14ac:dyDescent="0.3">
      <c r="A3927" s="285">
        <v>123110</v>
      </c>
      <c r="B3927" s="286" t="s">
        <v>539</v>
      </c>
      <c r="C3927" t="s">
        <v>995</v>
      </c>
      <c r="D3927" t="s">
        <v>995</v>
      </c>
      <c r="E3927" t="s">
        <v>995</v>
      </c>
      <c r="F3927" t="s">
        <v>995</v>
      </c>
      <c r="G3927" t="s">
        <v>995</v>
      </c>
      <c r="H3927" t="s">
        <v>995</v>
      </c>
      <c r="I3927" t="s">
        <v>995</v>
      </c>
      <c r="J3927" t="s">
        <v>995</v>
      </c>
      <c r="K3927" t="s">
        <v>995</v>
      </c>
      <c r="L3927" t="s">
        <v>995</v>
      </c>
      <c r="M3927" t="s">
        <v>995</v>
      </c>
      <c r="N3927" t="s">
        <v>995</v>
      </c>
      <c r="O3927" t="s">
        <v>995</v>
      </c>
      <c r="P3927" t="s">
        <v>995</v>
      </c>
      <c r="Q3927" t="s">
        <v>995</v>
      </c>
      <c r="R3927" t="s">
        <v>995</v>
      </c>
      <c r="S3927" t="s">
        <v>995</v>
      </c>
      <c r="T3927" t="s">
        <v>995</v>
      </c>
      <c r="U3927" t="s">
        <v>995</v>
      </c>
      <c r="V3927" t="s">
        <v>995</v>
      </c>
      <c r="W3927" t="s">
        <v>995</v>
      </c>
      <c r="X3927" t="s">
        <v>995</v>
      </c>
      <c r="Y3927" t="s">
        <v>995</v>
      </c>
      <c r="Z3927" t="s">
        <v>995</v>
      </c>
      <c r="AA3927" t="s">
        <v>995</v>
      </c>
      <c r="AB3927" t="s">
        <v>995</v>
      </c>
      <c r="AC3927" t="s">
        <v>995</v>
      </c>
      <c r="AD3927" t="s">
        <v>995</v>
      </c>
      <c r="AE3927" t="s">
        <v>995</v>
      </c>
      <c r="AF3927" t="s">
        <v>995</v>
      </c>
      <c r="AG3927" t="s">
        <v>995</v>
      </c>
      <c r="AH3927" t="s">
        <v>995</v>
      </c>
      <c r="AI3927" t="s">
        <v>995</v>
      </c>
      <c r="AJ3927" t="s">
        <v>995</v>
      </c>
      <c r="AK3927" t="s">
        <v>995</v>
      </c>
      <c r="AL3927" t="s">
        <v>995</v>
      </c>
      <c r="AM3927" t="s">
        <v>995</v>
      </c>
      <c r="AN3927" t="s">
        <v>995</v>
      </c>
      <c r="AO3927" t="s">
        <v>995</v>
      </c>
      <c r="AP3927" t="s">
        <v>995</v>
      </c>
      <c r="AQ3927" s="286" t="s">
        <v>855</v>
      </c>
    </row>
    <row r="3928" spans="1:47" x14ac:dyDescent="0.3">
      <c r="A3928" s="285">
        <v>123111</v>
      </c>
      <c r="B3928" s="286" t="s">
        <v>539</v>
      </c>
      <c r="C3928" t="s">
        <v>995</v>
      </c>
      <c r="D3928" t="s">
        <v>995</v>
      </c>
      <c r="E3928" t="s">
        <v>995</v>
      </c>
      <c r="F3928" t="s">
        <v>995</v>
      </c>
      <c r="G3928" t="s">
        <v>995</v>
      </c>
      <c r="H3928" t="s">
        <v>995</v>
      </c>
      <c r="I3928" t="s">
        <v>995</v>
      </c>
      <c r="J3928" t="s">
        <v>995</v>
      </c>
      <c r="K3928" t="s">
        <v>995</v>
      </c>
      <c r="L3928" t="s">
        <v>995</v>
      </c>
      <c r="M3928" t="s">
        <v>995</v>
      </c>
      <c r="N3928" t="s">
        <v>995</v>
      </c>
      <c r="O3928" t="s">
        <v>995</v>
      </c>
      <c r="P3928" t="s">
        <v>995</v>
      </c>
      <c r="Q3928" t="s">
        <v>995</v>
      </c>
      <c r="R3928" t="s">
        <v>995</v>
      </c>
      <c r="S3928" t="s">
        <v>995</v>
      </c>
      <c r="T3928" t="s">
        <v>995</v>
      </c>
      <c r="U3928" t="s">
        <v>995</v>
      </c>
      <c r="V3928" t="s">
        <v>995</v>
      </c>
      <c r="W3928" t="s">
        <v>995</v>
      </c>
      <c r="X3928" t="s">
        <v>995</v>
      </c>
      <c r="Y3928" t="s">
        <v>995</v>
      </c>
      <c r="Z3928" t="s">
        <v>995</v>
      </c>
      <c r="AA3928" t="s">
        <v>995</v>
      </c>
      <c r="AB3928" t="s">
        <v>995</v>
      </c>
      <c r="AC3928" t="s">
        <v>995</v>
      </c>
      <c r="AD3928" t="s">
        <v>995</v>
      </c>
      <c r="AE3928" t="s">
        <v>995</v>
      </c>
      <c r="AF3928" t="s">
        <v>995</v>
      </c>
      <c r="AG3928" t="s">
        <v>995</v>
      </c>
      <c r="AH3928" t="s">
        <v>995</v>
      </c>
      <c r="AI3928" t="s">
        <v>995</v>
      </c>
      <c r="AJ3928" t="s">
        <v>995</v>
      </c>
      <c r="AK3928" t="s">
        <v>995</v>
      </c>
      <c r="AL3928" t="s">
        <v>995</v>
      </c>
      <c r="AM3928" t="s">
        <v>995</v>
      </c>
      <c r="AN3928" t="s">
        <v>995</v>
      </c>
      <c r="AO3928" t="s">
        <v>995</v>
      </c>
      <c r="AP3928" t="s">
        <v>995</v>
      </c>
      <c r="AQ3928" s="286" t="s">
        <v>855</v>
      </c>
    </row>
    <row r="3929" spans="1:47" x14ac:dyDescent="0.3">
      <c r="A3929" s="285">
        <v>123112</v>
      </c>
      <c r="B3929" s="286" t="s">
        <v>538</v>
      </c>
      <c r="AQ3929" s="286" t="s">
        <v>394</v>
      </c>
    </row>
    <row r="3930" spans="1:47" ht="21.6" x14ac:dyDescent="0.3">
      <c r="A3930" s="285">
        <v>123113</v>
      </c>
      <c r="B3930" s="286" t="s">
        <v>61</v>
      </c>
      <c r="C3930" t="s">
        <v>226</v>
      </c>
      <c r="D3930" t="s">
        <v>224</v>
      </c>
      <c r="E3930" t="s">
        <v>226</v>
      </c>
      <c r="F3930" t="s">
        <v>226</v>
      </c>
      <c r="G3930" t="s">
        <v>226</v>
      </c>
      <c r="H3930" t="s">
        <v>226</v>
      </c>
      <c r="I3930" t="s">
        <v>226</v>
      </c>
      <c r="J3930" t="s">
        <v>226</v>
      </c>
      <c r="K3930" t="s">
        <v>226</v>
      </c>
      <c r="L3930" t="s">
        <v>226</v>
      </c>
      <c r="M3930" t="s">
        <v>226</v>
      </c>
      <c r="N3930" t="s">
        <v>226</v>
      </c>
      <c r="O3930" t="s">
        <v>226</v>
      </c>
      <c r="P3930" t="s">
        <v>226</v>
      </c>
      <c r="Q3930" t="s">
        <v>226</v>
      </c>
      <c r="R3930" t="s">
        <v>225</v>
      </c>
      <c r="S3930" t="s">
        <v>226</v>
      </c>
      <c r="T3930" t="s">
        <v>224</v>
      </c>
      <c r="U3930" t="s">
        <v>226</v>
      </c>
      <c r="V3930" t="s">
        <v>226</v>
      </c>
      <c r="W3930" t="s">
        <v>226</v>
      </c>
      <c r="X3930" t="s">
        <v>226</v>
      </c>
      <c r="Y3930" t="s">
        <v>226</v>
      </c>
      <c r="Z3930" t="s">
        <v>226</v>
      </c>
      <c r="AA3930" t="s">
        <v>224</v>
      </c>
      <c r="AB3930" t="s">
        <v>226</v>
      </c>
      <c r="AC3930" t="s">
        <v>226</v>
      </c>
      <c r="AD3930" t="s">
        <v>226</v>
      </c>
      <c r="AE3930" t="s">
        <v>226</v>
      </c>
      <c r="AF3930" t="s">
        <v>224</v>
      </c>
      <c r="AG3930" t="s">
        <v>224</v>
      </c>
      <c r="AH3930" t="s">
        <v>226</v>
      </c>
      <c r="AI3930" t="s">
        <v>226</v>
      </c>
      <c r="AJ3930" t="s">
        <v>226</v>
      </c>
      <c r="AK3930" t="s">
        <v>226</v>
      </c>
      <c r="AL3930" t="s">
        <v>226</v>
      </c>
      <c r="AM3930" t="s">
        <v>226</v>
      </c>
      <c r="AN3930" t="s">
        <v>226</v>
      </c>
      <c r="AO3930" t="s">
        <v>226</v>
      </c>
      <c r="AP3930" t="s">
        <v>226</v>
      </c>
      <c r="AQ3930" s="286" t="s">
        <v>394</v>
      </c>
      <c r="AR3930" s="305"/>
      <c r="AS3930" s="235"/>
      <c r="AU3930"/>
    </row>
    <row r="3931" spans="1:47" x14ac:dyDescent="0.3">
      <c r="A3931" s="285">
        <v>123116</v>
      </c>
      <c r="B3931" s="286" t="s">
        <v>540</v>
      </c>
      <c r="C3931" t="s">
        <v>995</v>
      </c>
      <c r="D3931" t="s">
        <v>995</v>
      </c>
      <c r="E3931" t="s">
        <v>995</v>
      </c>
      <c r="F3931" t="s">
        <v>995</v>
      </c>
      <c r="G3931" t="s">
        <v>995</v>
      </c>
      <c r="H3931" t="s">
        <v>995</v>
      </c>
      <c r="I3931" t="s">
        <v>995</v>
      </c>
      <c r="J3931" t="s">
        <v>995</v>
      </c>
      <c r="K3931" t="s">
        <v>995</v>
      </c>
      <c r="L3931" t="s">
        <v>995</v>
      </c>
      <c r="M3931" t="s">
        <v>995</v>
      </c>
      <c r="N3931" t="s">
        <v>995</v>
      </c>
      <c r="O3931" t="s">
        <v>995</v>
      </c>
      <c r="P3931" t="s">
        <v>995</v>
      </c>
      <c r="Q3931" t="s">
        <v>995</v>
      </c>
      <c r="R3931" t="s">
        <v>995</v>
      </c>
      <c r="S3931" t="s">
        <v>995</v>
      </c>
      <c r="T3931" t="s">
        <v>995</v>
      </c>
      <c r="U3931" t="s">
        <v>995</v>
      </c>
      <c r="V3931" t="s">
        <v>995</v>
      </c>
      <c r="W3931" t="s">
        <v>995</v>
      </c>
      <c r="X3931" t="s">
        <v>995</v>
      </c>
      <c r="Y3931" t="s">
        <v>995</v>
      </c>
      <c r="Z3931" t="s">
        <v>995</v>
      </c>
      <c r="AA3931" t="s">
        <v>995</v>
      </c>
      <c r="AB3931" t="s">
        <v>995</v>
      </c>
      <c r="AC3931" t="s">
        <v>995</v>
      </c>
      <c r="AD3931" t="s">
        <v>995</v>
      </c>
      <c r="AE3931" t="s">
        <v>995</v>
      </c>
      <c r="AF3931" t="s">
        <v>995</v>
      </c>
      <c r="AG3931" t="s">
        <v>995</v>
      </c>
      <c r="AH3931" t="s">
        <v>995</v>
      </c>
      <c r="AI3931" t="s">
        <v>995</v>
      </c>
      <c r="AJ3931" t="s">
        <v>995</v>
      </c>
      <c r="AK3931" t="s">
        <v>995</v>
      </c>
      <c r="AL3931" t="s">
        <v>995</v>
      </c>
      <c r="AM3931" t="s">
        <v>995</v>
      </c>
      <c r="AN3931" t="s">
        <v>995</v>
      </c>
      <c r="AO3931" t="s">
        <v>995</v>
      </c>
      <c r="AP3931" t="s">
        <v>995</v>
      </c>
      <c r="AQ3931" s="286" t="s">
        <v>855</v>
      </c>
    </row>
    <row r="3932" spans="1:47" ht="28.8" x14ac:dyDescent="0.3">
      <c r="A3932" s="285">
        <v>123117</v>
      </c>
      <c r="B3932" s="286" t="s">
        <v>541</v>
      </c>
      <c r="C3932" t="s">
        <v>226</v>
      </c>
      <c r="D3932" t="s">
        <v>226</v>
      </c>
      <c r="E3932" t="s">
        <v>226</v>
      </c>
      <c r="F3932" t="s">
        <v>224</v>
      </c>
      <c r="G3932" t="s">
        <v>226</v>
      </c>
      <c r="H3932" t="s">
        <v>224</v>
      </c>
      <c r="I3932" t="s">
        <v>224</v>
      </c>
      <c r="J3932" t="s">
        <v>226</v>
      </c>
      <c r="K3932" t="s">
        <v>226</v>
      </c>
      <c r="L3932" t="s">
        <v>226</v>
      </c>
      <c r="M3932" t="s">
        <v>226</v>
      </c>
      <c r="N3932" t="s">
        <v>224</v>
      </c>
      <c r="O3932" t="s">
        <v>226</v>
      </c>
      <c r="P3932" t="s">
        <v>224</v>
      </c>
      <c r="Q3932" t="s">
        <v>225</v>
      </c>
      <c r="R3932" t="s">
        <v>226</v>
      </c>
      <c r="S3932" t="s">
        <v>226</v>
      </c>
      <c r="T3932" t="s">
        <v>226</v>
      </c>
      <c r="U3932" t="s">
        <v>225</v>
      </c>
      <c r="V3932" t="s">
        <v>226</v>
      </c>
      <c r="W3932" t="s">
        <v>225</v>
      </c>
      <c r="X3932" t="s">
        <v>225</v>
      </c>
      <c r="Y3932" t="s">
        <v>225</v>
      </c>
      <c r="Z3932" t="s">
        <v>225</v>
      </c>
      <c r="AA3932" t="s">
        <v>225</v>
      </c>
      <c r="AB3932" t="s">
        <v>394</v>
      </c>
      <c r="AC3932" t="s">
        <v>394</v>
      </c>
      <c r="AD3932" t="s">
        <v>394</v>
      </c>
      <c r="AE3932" t="s">
        <v>394</v>
      </c>
      <c r="AF3932" t="s">
        <v>394</v>
      </c>
      <c r="AG3932" t="s">
        <v>394</v>
      </c>
      <c r="AH3932" t="s">
        <v>394</v>
      </c>
      <c r="AI3932" t="s">
        <v>394</v>
      </c>
      <c r="AJ3932" t="s">
        <v>394</v>
      </c>
      <c r="AK3932" t="s">
        <v>394</v>
      </c>
      <c r="AL3932" t="s">
        <v>394</v>
      </c>
      <c r="AM3932" t="s">
        <v>394</v>
      </c>
      <c r="AN3932" t="s">
        <v>394</v>
      </c>
      <c r="AO3932" t="s">
        <v>394</v>
      </c>
      <c r="AP3932" t="s">
        <v>394</v>
      </c>
      <c r="AQ3932" s="286" t="s">
        <v>394</v>
      </c>
      <c r="AR3932" s="305"/>
      <c r="AS3932" s="235"/>
      <c r="AU3932"/>
    </row>
    <row r="3933" spans="1:47" ht="21.6" x14ac:dyDescent="0.3">
      <c r="A3933" s="285">
        <v>123119</v>
      </c>
      <c r="B3933" s="286" t="s">
        <v>538</v>
      </c>
      <c r="C3933" t="s">
        <v>226</v>
      </c>
      <c r="D3933" t="s">
        <v>224</v>
      </c>
      <c r="E3933" t="s">
        <v>224</v>
      </c>
      <c r="F3933" t="s">
        <v>226</v>
      </c>
      <c r="G3933" t="s">
        <v>224</v>
      </c>
      <c r="H3933" t="s">
        <v>226</v>
      </c>
      <c r="I3933" t="s">
        <v>224</v>
      </c>
      <c r="J3933" t="s">
        <v>226</v>
      </c>
      <c r="K3933" t="s">
        <v>226</v>
      </c>
      <c r="L3933" t="s">
        <v>226</v>
      </c>
      <c r="M3933" t="s">
        <v>224</v>
      </c>
      <c r="N3933" t="s">
        <v>226</v>
      </c>
      <c r="O3933" t="s">
        <v>226</v>
      </c>
      <c r="P3933" t="s">
        <v>224</v>
      </c>
      <c r="Q3933" t="s">
        <v>224</v>
      </c>
      <c r="R3933" t="s">
        <v>226</v>
      </c>
      <c r="S3933" t="s">
        <v>226</v>
      </c>
      <c r="T3933" t="s">
        <v>226</v>
      </c>
      <c r="U3933" t="s">
        <v>226</v>
      </c>
      <c r="V3933" t="s">
        <v>224</v>
      </c>
      <c r="W3933" t="s">
        <v>226</v>
      </c>
      <c r="X3933" t="s">
        <v>226</v>
      </c>
      <c r="Y3933" t="s">
        <v>226</v>
      </c>
      <c r="Z3933" t="s">
        <v>226</v>
      </c>
      <c r="AA3933" t="s">
        <v>226</v>
      </c>
      <c r="AB3933" t="s">
        <v>394</v>
      </c>
      <c r="AC3933" t="s">
        <v>394</v>
      </c>
      <c r="AD3933" t="s">
        <v>394</v>
      </c>
      <c r="AE3933" t="s">
        <v>394</v>
      </c>
      <c r="AF3933" t="s">
        <v>394</v>
      </c>
      <c r="AG3933" t="s">
        <v>394</v>
      </c>
      <c r="AH3933" t="s">
        <v>394</v>
      </c>
      <c r="AI3933" t="s">
        <v>394</v>
      </c>
      <c r="AJ3933" t="s">
        <v>394</v>
      </c>
      <c r="AK3933" t="s">
        <v>394</v>
      </c>
      <c r="AL3933" t="s">
        <v>394</v>
      </c>
      <c r="AM3933" t="s">
        <v>394</v>
      </c>
      <c r="AN3933" t="s">
        <v>394</v>
      </c>
      <c r="AO3933" t="s">
        <v>394</v>
      </c>
      <c r="AP3933" t="s">
        <v>394</v>
      </c>
      <c r="AQ3933" s="286" t="s">
        <v>394</v>
      </c>
      <c r="AR3933" s="305"/>
      <c r="AS3933" s="235"/>
      <c r="AU3933"/>
    </row>
    <row r="3934" spans="1:47" ht="21.6" x14ac:dyDescent="0.3">
      <c r="A3934" s="285">
        <v>123120</v>
      </c>
      <c r="B3934" s="286" t="s">
        <v>61</v>
      </c>
      <c r="C3934" t="s">
        <v>226</v>
      </c>
      <c r="D3934" t="s">
        <v>226</v>
      </c>
      <c r="E3934" t="s">
        <v>226</v>
      </c>
      <c r="F3934" t="s">
        <v>226</v>
      </c>
      <c r="G3934" t="s">
        <v>224</v>
      </c>
      <c r="H3934" t="s">
        <v>226</v>
      </c>
      <c r="I3934" t="s">
        <v>226</v>
      </c>
      <c r="J3934" t="s">
        <v>226</v>
      </c>
      <c r="K3934" t="s">
        <v>226</v>
      </c>
      <c r="L3934" t="s">
        <v>226</v>
      </c>
      <c r="M3934" t="s">
        <v>226</v>
      </c>
      <c r="N3934" t="s">
        <v>226</v>
      </c>
      <c r="O3934" t="s">
        <v>226</v>
      </c>
      <c r="P3934" t="s">
        <v>224</v>
      </c>
      <c r="Q3934" t="s">
        <v>226</v>
      </c>
      <c r="R3934" t="s">
        <v>226</v>
      </c>
      <c r="S3934" t="s">
        <v>226</v>
      </c>
      <c r="T3934" t="s">
        <v>224</v>
      </c>
      <c r="U3934" t="s">
        <v>224</v>
      </c>
      <c r="V3934" t="s">
        <v>226</v>
      </c>
      <c r="W3934" t="s">
        <v>226</v>
      </c>
      <c r="X3934" t="s">
        <v>224</v>
      </c>
      <c r="Y3934" t="s">
        <v>224</v>
      </c>
      <c r="Z3934" t="s">
        <v>226</v>
      </c>
      <c r="AA3934" t="s">
        <v>224</v>
      </c>
      <c r="AB3934" t="s">
        <v>226</v>
      </c>
      <c r="AC3934" t="s">
        <v>226</v>
      </c>
      <c r="AD3934" t="s">
        <v>226</v>
      </c>
      <c r="AE3934" t="s">
        <v>224</v>
      </c>
      <c r="AF3934" t="s">
        <v>224</v>
      </c>
      <c r="AG3934" t="s">
        <v>226</v>
      </c>
      <c r="AH3934" t="s">
        <v>225</v>
      </c>
      <c r="AI3934" t="s">
        <v>225</v>
      </c>
      <c r="AJ3934" t="s">
        <v>226</v>
      </c>
      <c r="AK3934" t="s">
        <v>225</v>
      </c>
      <c r="AL3934" t="s">
        <v>225</v>
      </c>
      <c r="AM3934" t="s">
        <v>225</v>
      </c>
      <c r="AN3934" t="s">
        <v>225</v>
      </c>
      <c r="AO3934" t="s">
        <v>225</v>
      </c>
      <c r="AP3934" t="s">
        <v>225</v>
      </c>
      <c r="AQ3934" s="286" t="s">
        <v>394</v>
      </c>
      <c r="AR3934" s="305"/>
      <c r="AS3934" s="235"/>
      <c r="AU3934"/>
    </row>
    <row r="3935" spans="1:47" ht="28.8" x14ac:dyDescent="0.3">
      <c r="A3935" s="285">
        <v>123121</v>
      </c>
      <c r="B3935" s="286" t="s">
        <v>67</v>
      </c>
      <c r="C3935" t="s">
        <v>226</v>
      </c>
      <c r="D3935" t="s">
        <v>226</v>
      </c>
      <c r="E3935" t="s">
        <v>224</v>
      </c>
      <c r="F3935" t="s">
        <v>224</v>
      </c>
      <c r="G3935" t="s">
        <v>224</v>
      </c>
      <c r="H3935" t="s">
        <v>226</v>
      </c>
      <c r="I3935" t="s">
        <v>224</v>
      </c>
      <c r="J3935" t="s">
        <v>226</v>
      </c>
      <c r="K3935" t="s">
        <v>226</v>
      </c>
      <c r="L3935" t="s">
        <v>226</v>
      </c>
      <c r="M3935" t="s">
        <v>226</v>
      </c>
      <c r="N3935" t="s">
        <v>224</v>
      </c>
      <c r="O3935" t="s">
        <v>226</v>
      </c>
      <c r="P3935" t="s">
        <v>224</v>
      </c>
      <c r="Q3935" t="s">
        <v>226</v>
      </c>
      <c r="R3935" t="s">
        <v>225</v>
      </c>
      <c r="S3935" t="s">
        <v>226</v>
      </c>
      <c r="T3935" t="s">
        <v>226</v>
      </c>
      <c r="U3935" t="s">
        <v>226</v>
      </c>
      <c r="V3935" t="s">
        <v>225</v>
      </c>
      <c r="W3935" t="s">
        <v>224</v>
      </c>
      <c r="X3935" t="s">
        <v>226</v>
      </c>
      <c r="Y3935" t="s">
        <v>224</v>
      </c>
      <c r="Z3935" t="s">
        <v>226</v>
      </c>
      <c r="AA3935" t="s">
        <v>226</v>
      </c>
      <c r="AB3935" t="s">
        <v>226</v>
      </c>
      <c r="AC3935" t="s">
        <v>226</v>
      </c>
      <c r="AD3935" t="s">
        <v>226</v>
      </c>
      <c r="AE3935" t="s">
        <v>226</v>
      </c>
      <c r="AF3935" t="s">
        <v>226</v>
      </c>
      <c r="AG3935" t="s">
        <v>225</v>
      </c>
      <c r="AH3935" t="s">
        <v>225</v>
      </c>
      <c r="AI3935" t="s">
        <v>225</v>
      </c>
      <c r="AJ3935" t="s">
        <v>225</v>
      </c>
      <c r="AK3935" t="s">
        <v>225</v>
      </c>
      <c r="AL3935" t="s">
        <v>394</v>
      </c>
      <c r="AM3935" t="s">
        <v>394</v>
      </c>
      <c r="AN3935" t="s">
        <v>394</v>
      </c>
      <c r="AO3935" t="s">
        <v>394</v>
      </c>
      <c r="AP3935" t="s">
        <v>394</v>
      </c>
      <c r="AQ3935" s="286" t="s">
        <v>394</v>
      </c>
      <c r="AR3935" s="305"/>
      <c r="AS3935" s="235"/>
      <c r="AU3935"/>
    </row>
    <row r="3936" spans="1:47" x14ac:dyDescent="0.3">
      <c r="A3936" s="285">
        <v>123122</v>
      </c>
      <c r="B3936" s="286" t="s">
        <v>540</v>
      </c>
      <c r="AQ3936" s="286" t="s">
        <v>394</v>
      </c>
    </row>
    <row r="3937" spans="1:47" ht="28.8" x14ac:dyDescent="0.3">
      <c r="A3937" s="285">
        <v>123123</v>
      </c>
      <c r="B3937" s="286" t="s">
        <v>67</v>
      </c>
      <c r="C3937" t="s">
        <v>224</v>
      </c>
      <c r="D3937" t="s">
        <v>226</v>
      </c>
      <c r="E3937" t="s">
        <v>224</v>
      </c>
      <c r="F3937" t="s">
        <v>226</v>
      </c>
      <c r="G3937" t="s">
        <v>226</v>
      </c>
      <c r="H3937" t="s">
        <v>226</v>
      </c>
      <c r="I3937" t="s">
        <v>226</v>
      </c>
      <c r="J3937" t="s">
        <v>226</v>
      </c>
      <c r="K3937" t="s">
        <v>226</v>
      </c>
      <c r="L3937" t="s">
        <v>226</v>
      </c>
      <c r="M3937" t="s">
        <v>225</v>
      </c>
      <c r="N3937" t="s">
        <v>226</v>
      </c>
      <c r="O3937" t="s">
        <v>226</v>
      </c>
      <c r="P3937" t="s">
        <v>226</v>
      </c>
      <c r="Q3937" t="s">
        <v>226</v>
      </c>
      <c r="R3937" t="s">
        <v>225</v>
      </c>
      <c r="S3937" t="s">
        <v>226</v>
      </c>
      <c r="T3937" t="s">
        <v>226</v>
      </c>
      <c r="U3937" t="s">
        <v>226</v>
      </c>
      <c r="V3937" t="s">
        <v>226</v>
      </c>
      <c r="W3937" t="s">
        <v>226</v>
      </c>
      <c r="X3937" t="s">
        <v>226</v>
      </c>
      <c r="Y3937" t="s">
        <v>226</v>
      </c>
      <c r="Z3937" t="s">
        <v>226</v>
      </c>
      <c r="AA3937" t="s">
        <v>224</v>
      </c>
      <c r="AB3937" t="s">
        <v>226</v>
      </c>
      <c r="AC3937" t="s">
        <v>224</v>
      </c>
      <c r="AD3937" t="s">
        <v>226</v>
      </c>
      <c r="AE3937" t="s">
        <v>226</v>
      </c>
      <c r="AF3937" t="s">
        <v>226</v>
      </c>
      <c r="AG3937" t="s">
        <v>225</v>
      </c>
      <c r="AH3937" t="s">
        <v>225</v>
      </c>
      <c r="AI3937" t="s">
        <v>225</v>
      </c>
      <c r="AJ3937" t="s">
        <v>225</v>
      </c>
      <c r="AK3937" t="s">
        <v>225</v>
      </c>
      <c r="AL3937" t="s">
        <v>394</v>
      </c>
      <c r="AM3937" t="s">
        <v>394</v>
      </c>
      <c r="AN3937" t="s">
        <v>394</v>
      </c>
      <c r="AO3937" t="s">
        <v>394</v>
      </c>
      <c r="AP3937" t="s">
        <v>394</v>
      </c>
      <c r="AQ3937" s="286" t="s">
        <v>394</v>
      </c>
      <c r="AR3937" s="305"/>
      <c r="AS3937" s="235"/>
      <c r="AU3937"/>
    </row>
    <row r="3938" spans="1:47" ht="21.6" x14ac:dyDescent="0.3">
      <c r="A3938" s="285">
        <v>123124</v>
      </c>
      <c r="B3938" s="286" t="s">
        <v>538</v>
      </c>
      <c r="C3938" t="s">
        <v>226</v>
      </c>
      <c r="D3938" t="s">
        <v>226</v>
      </c>
      <c r="E3938" t="s">
        <v>224</v>
      </c>
      <c r="F3938" t="s">
        <v>226</v>
      </c>
      <c r="G3938" t="s">
        <v>226</v>
      </c>
      <c r="H3938" t="s">
        <v>226</v>
      </c>
      <c r="I3938" t="s">
        <v>224</v>
      </c>
      <c r="J3938" t="s">
        <v>226</v>
      </c>
      <c r="K3938" t="s">
        <v>226</v>
      </c>
      <c r="L3938" t="s">
        <v>226</v>
      </c>
      <c r="M3938" t="s">
        <v>226</v>
      </c>
      <c r="N3938" t="s">
        <v>224</v>
      </c>
      <c r="O3938" t="s">
        <v>226</v>
      </c>
      <c r="P3938" t="s">
        <v>226</v>
      </c>
      <c r="Q3938" t="s">
        <v>226</v>
      </c>
      <c r="R3938" t="s">
        <v>226</v>
      </c>
      <c r="S3938" t="s">
        <v>225</v>
      </c>
      <c r="T3938" t="s">
        <v>226</v>
      </c>
      <c r="U3938" t="s">
        <v>226</v>
      </c>
      <c r="V3938" t="s">
        <v>226</v>
      </c>
      <c r="W3938" t="s">
        <v>224</v>
      </c>
      <c r="X3938" t="s">
        <v>224</v>
      </c>
      <c r="Y3938" t="s">
        <v>224</v>
      </c>
      <c r="Z3938" t="s">
        <v>224</v>
      </c>
      <c r="AA3938" t="s">
        <v>224</v>
      </c>
      <c r="AB3938" t="s">
        <v>224</v>
      </c>
      <c r="AC3938" t="s">
        <v>226</v>
      </c>
      <c r="AD3938" t="s">
        <v>226</v>
      </c>
      <c r="AE3938" t="s">
        <v>224</v>
      </c>
      <c r="AF3938" t="s">
        <v>226</v>
      </c>
      <c r="AG3938" t="s">
        <v>394</v>
      </c>
      <c r="AH3938" t="s">
        <v>394</v>
      </c>
      <c r="AI3938" t="s">
        <v>394</v>
      </c>
      <c r="AJ3938" t="s">
        <v>394</v>
      </c>
      <c r="AK3938" t="s">
        <v>394</v>
      </c>
      <c r="AL3938" t="s">
        <v>394</v>
      </c>
      <c r="AM3938" t="s">
        <v>394</v>
      </c>
      <c r="AN3938" t="s">
        <v>394</v>
      </c>
      <c r="AO3938" t="s">
        <v>394</v>
      </c>
      <c r="AP3938" t="s">
        <v>394</v>
      </c>
      <c r="AQ3938" s="286" t="s">
        <v>394</v>
      </c>
      <c r="AR3938" s="305"/>
      <c r="AS3938" s="235"/>
      <c r="AU3938"/>
    </row>
    <row r="3939" spans="1:47" x14ac:dyDescent="0.3">
      <c r="A3939" s="285">
        <v>123125</v>
      </c>
      <c r="B3939" s="286" t="s">
        <v>539</v>
      </c>
      <c r="C3939" t="s">
        <v>995</v>
      </c>
      <c r="D3939" t="s">
        <v>995</v>
      </c>
      <c r="E3939" t="s">
        <v>995</v>
      </c>
      <c r="F3939" t="s">
        <v>995</v>
      </c>
      <c r="G3939" t="s">
        <v>995</v>
      </c>
      <c r="H3939" t="s">
        <v>995</v>
      </c>
      <c r="I3939" t="s">
        <v>995</v>
      </c>
      <c r="J3939" t="s">
        <v>995</v>
      </c>
      <c r="K3939" t="s">
        <v>995</v>
      </c>
      <c r="L3939" t="s">
        <v>995</v>
      </c>
      <c r="M3939" t="s">
        <v>995</v>
      </c>
      <c r="N3939" t="s">
        <v>995</v>
      </c>
      <c r="O3939" t="s">
        <v>995</v>
      </c>
      <c r="P3939" t="s">
        <v>995</v>
      </c>
      <c r="Q3939" t="s">
        <v>995</v>
      </c>
      <c r="R3939" t="s">
        <v>995</v>
      </c>
      <c r="S3939" t="s">
        <v>995</v>
      </c>
      <c r="T3939" t="s">
        <v>995</v>
      </c>
      <c r="U3939" t="s">
        <v>995</v>
      </c>
      <c r="V3939" t="s">
        <v>995</v>
      </c>
      <c r="W3939" t="s">
        <v>995</v>
      </c>
      <c r="X3939" t="s">
        <v>995</v>
      </c>
      <c r="Y3939" t="s">
        <v>995</v>
      </c>
      <c r="Z3939" t="s">
        <v>995</v>
      </c>
      <c r="AA3939" t="s">
        <v>995</v>
      </c>
      <c r="AB3939" t="s">
        <v>995</v>
      </c>
      <c r="AC3939" t="s">
        <v>995</v>
      </c>
      <c r="AD3939" t="s">
        <v>995</v>
      </c>
      <c r="AE3939" t="s">
        <v>995</v>
      </c>
      <c r="AF3939" t="s">
        <v>995</v>
      </c>
      <c r="AG3939" t="s">
        <v>995</v>
      </c>
      <c r="AH3939" t="s">
        <v>995</v>
      </c>
      <c r="AI3939" t="s">
        <v>995</v>
      </c>
      <c r="AJ3939" t="s">
        <v>995</v>
      </c>
      <c r="AK3939" t="s">
        <v>995</v>
      </c>
      <c r="AL3939" t="s">
        <v>995</v>
      </c>
      <c r="AM3939" t="s">
        <v>995</v>
      </c>
      <c r="AN3939" t="s">
        <v>995</v>
      </c>
      <c r="AO3939" t="s">
        <v>995</v>
      </c>
      <c r="AP3939" t="s">
        <v>995</v>
      </c>
      <c r="AQ3939" s="286" t="s">
        <v>855</v>
      </c>
    </row>
    <row r="3940" spans="1:47" ht="21.6" x14ac:dyDescent="0.3">
      <c r="A3940" s="285">
        <v>123126</v>
      </c>
      <c r="B3940" s="286" t="s">
        <v>61</v>
      </c>
      <c r="C3940" t="s">
        <v>226</v>
      </c>
      <c r="D3940" t="s">
        <v>226</v>
      </c>
      <c r="E3940" t="s">
        <v>226</v>
      </c>
      <c r="F3940" t="s">
        <v>226</v>
      </c>
      <c r="G3940" t="s">
        <v>226</v>
      </c>
      <c r="H3940" t="s">
        <v>226</v>
      </c>
      <c r="I3940" t="s">
        <v>224</v>
      </c>
      <c r="J3940" t="s">
        <v>226</v>
      </c>
      <c r="K3940" t="s">
        <v>226</v>
      </c>
      <c r="L3940" t="s">
        <v>226</v>
      </c>
      <c r="M3940" t="s">
        <v>226</v>
      </c>
      <c r="N3940" t="s">
        <v>226</v>
      </c>
      <c r="O3940" t="s">
        <v>226</v>
      </c>
      <c r="P3940" t="s">
        <v>224</v>
      </c>
      <c r="Q3940" t="s">
        <v>226</v>
      </c>
      <c r="R3940" t="s">
        <v>226</v>
      </c>
      <c r="S3940" t="s">
        <v>226</v>
      </c>
      <c r="T3940" t="s">
        <v>226</v>
      </c>
      <c r="U3940" t="s">
        <v>225</v>
      </c>
      <c r="V3940" t="s">
        <v>226</v>
      </c>
      <c r="W3940" t="s">
        <v>226</v>
      </c>
      <c r="X3940" t="s">
        <v>224</v>
      </c>
      <c r="Y3940" t="s">
        <v>226</v>
      </c>
      <c r="Z3940" t="s">
        <v>226</v>
      </c>
      <c r="AA3940" t="s">
        <v>224</v>
      </c>
      <c r="AB3940" t="s">
        <v>226</v>
      </c>
      <c r="AC3940" t="s">
        <v>224</v>
      </c>
      <c r="AD3940" t="s">
        <v>226</v>
      </c>
      <c r="AE3940" t="s">
        <v>224</v>
      </c>
      <c r="AF3940" t="s">
        <v>224</v>
      </c>
      <c r="AG3940" t="s">
        <v>226</v>
      </c>
      <c r="AH3940" t="s">
        <v>226</v>
      </c>
      <c r="AI3940" t="s">
        <v>226</v>
      </c>
      <c r="AJ3940" t="s">
        <v>226</v>
      </c>
      <c r="AK3940" t="s">
        <v>226</v>
      </c>
      <c r="AL3940" t="s">
        <v>225</v>
      </c>
      <c r="AM3940" t="s">
        <v>226</v>
      </c>
      <c r="AN3940" t="s">
        <v>225</v>
      </c>
      <c r="AO3940" t="s">
        <v>226</v>
      </c>
      <c r="AP3940" t="s">
        <v>226</v>
      </c>
      <c r="AQ3940" s="286" t="s">
        <v>394</v>
      </c>
      <c r="AR3940" s="305"/>
      <c r="AS3940" s="235"/>
      <c r="AU3940"/>
    </row>
    <row r="3941" spans="1:47" x14ac:dyDescent="0.3">
      <c r="A3941" s="285">
        <v>123127</v>
      </c>
      <c r="B3941" s="286" t="s">
        <v>539</v>
      </c>
      <c r="C3941" t="s">
        <v>995</v>
      </c>
      <c r="D3941" t="s">
        <v>995</v>
      </c>
      <c r="E3941" t="s">
        <v>995</v>
      </c>
      <c r="F3941" t="s">
        <v>995</v>
      </c>
      <c r="G3941" t="s">
        <v>995</v>
      </c>
      <c r="H3941" t="s">
        <v>995</v>
      </c>
      <c r="I3941" t="s">
        <v>995</v>
      </c>
      <c r="J3941" t="s">
        <v>995</v>
      </c>
      <c r="K3941" t="s">
        <v>995</v>
      </c>
      <c r="L3941" t="s">
        <v>995</v>
      </c>
      <c r="M3941" t="s">
        <v>995</v>
      </c>
      <c r="N3941" t="s">
        <v>995</v>
      </c>
      <c r="O3941" t="s">
        <v>995</v>
      </c>
      <c r="P3941" t="s">
        <v>995</v>
      </c>
      <c r="Q3941" t="s">
        <v>995</v>
      </c>
      <c r="R3941" t="s">
        <v>995</v>
      </c>
      <c r="S3941" t="s">
        <v>995</v>
      </c>
      <c r="T3941" t="s">
        <v>995</v>
      </c>
      <c r="U3941" t="s">
        <v>995</v>
      </c>
      <c r="V3941" t="s">
        <v>995</v>
      </c>
      <c r="W3941" t="s">
        <v>995</v>
      </c>
      <c r="X3941" t="s">
        <v>995</v>
      </c>
      <c r="Y3941" t="s">
        <v>995</v>
      </c>
      <c r="Z3941" t="s">
        <v>995</v>
      </c>
      <c r="AA3941" t="s">
        <v>995</v>
      </c>
      <c r="AB3941" t="s">
        <v>995</v>
      </c>
      <c r="AC3941" t="s">
        <v>995</v>
      </c>
      <c r="AD3941" t="s">
        <v>995</v>
      </c>
      <c r="AE3941" t="s">
        <v>995</v>
      </c>
      <c r="AF3941" t="s">
        <v>995</v>
      </c>
      <c r="AG3941" t="s">
        <v>995</v>
      </c>
      <c r="AH3941" t="s">
        <v>995</v>
      </c>
      <c r="AI3941" t="s">
        <v>995</v>
      </c>
      <c r="AJ3941" t="s">
        <v>995</v>
      </c>
      <c r="AK3941" t="s">
        <v>995</v>
      </c>
      <c r="AL3941" t="s">
        <v>995</v>
      </c>
      <c r="AM3941" t="s">
        <v>995</v>
      </c>
      <c r="AN3941" t="s">
        <v>995</v>
      </c>
      <c r="AO3941" t="s">
        <v>995</v>
      </c>
      <c r="AP3941" t="s">
        <v>995</v>
      </c>
      <c r="AQ3941" s="286" t="s">
        <v>855</v>
      </c>
    </row>
    <row r="3942" spans="1:47" x14ac:dyDescent="0.3">
      <c r="A3942" s="285">
        <v>123128</v>
      </c>
      <c r="B3942" s="286" t="s">
        <v>539</v>
      </c>
      <c r="C3942" t="s">
        <v>995</v>
      </c>
      <c r="D3942" t="s">
        <v>995</v>
      </c>
      <c r="E3942" t="s">
        <v>995</v>
      </c>
      <c r="F3942" t="s">
        <v>995</v>
      </c>
      <c r="G3942" t="s">
        <v>995</v>
      </c>
      <c r="H3942" t="s">
        <v>995</v>
      </c>
      <c r="I3942" t="s">
        <v>995</v>
      </c>
      <c r="J3942" t="s">
        <v>995</v>
      </c>
      <c r="K3942" t="s">
        <v>995</v>
      </c>
      <c r="L3942" t="s">
        <v>995</v>
      </c>
      <c r="M3942" t="s">
        <v>995</v>
      </c>
      <c r="N3942" t="s">
        <v>995</v>
      </c>
      <c r="O3942" t="s">
        <v>995</v>
      </c>
      <c r="P3942" t="s">
        <v>995</v>
      </c>
      <c r="Q3942" t="s">
        <v>995</v>
      </c>
      <c r="R3942" t="s">
        <v>995</v>
      </c>
      <c r="S3942" t="s">
        <v>995</v>
      </c>
      <c r="T3942" t="s">
        <v>995</v>
      </c>
      <c r="U3942" t="s">
        <v>995</v>
      </c>
      <c r="V3942" t="s">
        <v>995</v>
      </c>
      <c r="W3942" t="s">
        <v>995</v>
      </c>
      <c r="X3942" t="s">
        <v>995</v>
      </c>
      <c r="Y3942" t="s">
        <v>995</v>
      </c>
      <c r="Z3942" t="s">
        <v>995</v>
      </c>
      <c r="AA3942" t="s">
        <v>995</v>
      </c>
      <c r="AB3942" t="s">
        <v>995</v>
      </c>
      <c r="AC3942" t="s">
        <v>995</v>
      </c>
      <c r="AD3942" t="s">
        <v>995</v>
      </c>
      <c r="AE3942" t="s">
        <v>995</v>
      </c>
      <c r="AF3942" t="s">
        <v>995</v>
      </c>
      <c r="AG3942" t="s">
        <v>995</v>
      </c>
      <c r="AH3942" t="s">
        <v>995</v>
      </c>
      <c r="AI3942" t="s">
        <v>995</v>
      </c>
      <c r="AJ3942" t="s">
        <v>995</v>
      </c>
      <c r="AK3942" t="s">
        <v>995</v>
      </c>
      <c r="AL3942" t="s">
        <v>995</v>
      </c>
      <c r="AM3942" t="s">
        <v>995</v>
      </c>
      <c r="AN3942" t="s">
        <v>995</v>
      </c>
      <c r="AO3942" t="s">
        <v>995</v>
      </c>
      <c r="AP3942" t="s">
        <v>995</v>
      </c>
      <c r="AQ3942" s="286" t="s">
        <v>855</v>
      </c>
    </row>
    <row r="3943" spans="1:47" x14ac:dyDescent="0.3">
      <c r="A3943" s="285">
        <v>123130</v>
      </c>
      <c r="B3943" s="286" t="s">
        <v>539</v>
      </c>
      <c r="C3943" t="s">
        <v>995</v>
      </c>
      <c r="D3943" t="s">
        <v>995</v>
      </c>
      <c r="E3943" t="s">
        <v>995</v>
      </c>
      <c r="F3943" t="s">
        <v>995</v>
      </c>
      <c r="G3943" t="s">
        <v>995</v>
      </c>
      <c r="H3943" t="s">
        <v>995</v>
      </c>
      <c r="I3943" t="s">
        <v>995</v>
      </c>
      <c r="J3943" t="s">
        <v>995</v>
      </c>
      <c r="K3943" t="s">
        <v>995</v>
      </c>
      <c r="L3943" t="s">
        <v>995</v>
      </c>
      <c r="M3943" t="s">
        <v>995</v>
      </c>
      <c r="N3943" t="s">
        <v>995</v>
      </c>
      <c r="O3943" t="s">
        <v>995</v>
      </c>
      <c r="P3943" t="s">
        <v>995</v>
      </c>
      <c r="Q3943" t="s">
        <v>995</v>
      </c>
      <c r="R3943" t="s">
        <v>995</v>
      </c>
      <c r="S3943" t="s">
        <v>995</v>
      </c>
      <c r="T3943" t="s">
        <v>995</v>
      </c>
      <c r="U3943" t="s">
        <v>995</v>
      </c>
      <c r="V3943" t="s">
        <v>995</v>
      </c>
      <c r="W3943" t="s">
        <v>995</v>
      </c>
      <c r="X3943" t="s">
        <v>995</v>
      </c>
      <c r="Y3943" t="s">
        <v>995</v>
      </c>
      <c r="Z3943" t="s">
        <v>995</v>
      </c>
      <c r="AA3943" t="s">
        <v>995</v>
      </c>
      <c r="AB3943" t="s">
        <v>995</v>
      </c>
      <c r="AC3943" t="s">
        <v>995</v>
      </c>
      <c r="AD3943" t="s">
        <v>995</v>
      </c>
      <c r="AE3943" t="s">
        <v>995</v>
      </c>
      <c r="AF3943" t="s">
        <v>995</v>
      </c>
      <c r="AG3943" t="s">
        <v>995</v>
      </c>
      <c r="AH3943" t="s">
        <v>995</v>
      </c>
      <c r="AI3943" t="s">
        <v>995</v>
      </c>
      <c r="AJ3943" t="s">
        <v>995</v>
      </c>
      <c r="AK3943" t="s">
        <v>995</v>
      </c>
      <c r="AL3943" t="s">
        <v>995</v>
      </c>
      <c r="AM3943" t="s">
        <v>995</v>
      </c>
      <c r="AN3943" t="s">
        <v>995</v>
      </c>
      <c r="AO3943" t="s">
        <v>995</v>
      </c>
      <c r="AP3943" t="s">
        <v>995</v>
      </c>
      <c r="AQ3943" s="286" t="s">
        <v>855</v>
      </c>
    </row>
    <row r="3944" spans="1:47" x14ac:dyDescent="0.3">
      <c r="A3944" s="285">
        <v>123131</v>
      </c>
      <c r="B3944" s="286" t="s">
        <v>539</v>
      </c>
      <c r="C3944" t="s">
        <v>995</v>
      </c>
      <c r="D3944" t="s">
        <v>995</v>
      </c>
      <c r="E3944" t="s">
        <v>995</v>
      </c>
      <c r="F3944" t="s">
        <v>995</v>
      </c>
      <c r="G3944" t="s">
        <v>995</v>
      </c>
      <c r="H3944" t="s">
        <v>995</v>
      </c>
      <c r="I3944" t="s">
        <v>995</v>
      </c>
      <c r="J3944" t="s">
        <v>995</v>
      </c>
      <c r="K3944" t="s">
        <v>995</v>
      </c>
      <c r="L3944" t="s">
        <v>995</v>
      </c>
      <c r="M3944" t="s">
        <v>995</v>
      </c>
      <c r="N3944" t="s">
        <v>995</v>
      </c>
      <c r="O3944" t="s">
        <v>995</v>
      </c>
      <c r="P3944" t="s">
        <v>995</v>
      </c>
      <c r="Q3944" t="s">
        <v>995</v>
      </c>
      <c r="R3944" t="s">
        <v>995</v>
      </c>
      <c r="S3944" t="s">
        <v>995</v>
      </c>
      <c r="T3944" t="s">
        <v>995</v>
      </c>
      <c r="U3944" t="s">
        <v>995</v>
      </c>
      <c r="V3944" t="s">
        <v>995</v>
      </c>
      <c r="W3944" t="s">
        <v>995</v>
      </c>
      <c r="X3944" t="s">
        <v>995</v>
      </c>
      <c r="Y3944" t="s">
        <v>995</v>
      </c>
      <c r="Z3944" t="s">
        <v>995</v>
      </c>
      <c r="AA3944" t="s">
        <v>995</v>
      </c>
      <c r="AB3944" t="s">
        <v>995</v>
      </c>
      <c r="AC3944" t="s">
        <v>995</v>
      </c>
      <c r="AD3944" t="s">
        <v>995</v>
      </c>
      <c r="AE3944" t="s">
        <v>995</v>
      </c>
      <c r="AF3944" t="s">
        <v>995</v>
      </c>
      <c r="AG3944" t="s">
        <v>995</v>
      </c>
      <c r="AH3944" t="s">
        <v>995</v>
      </c>
      <c r="AI3944" t="s">
        <v>995</v>
      </c>
      <c r="AJ3944" t="s">
        <v>995</v>
      </c>
      <c r="AK3944" t="s">
        <v>995</v>
      </c>
      <c r="AL3944" t="s">
        <v>995</v>
      </c>
      <c r="AM3944" t="s">
        <v>995</v>
      </c>
      <c r="AN3944" t="s">
        <v>995</v>
      </c>
      <c r="AO3944" t="s">
        <v>995</v>
      </c>
      <c r="AP3944" t="s">
        <v>995</v>
      </c>
      <c r="AQ3944" s="286" t="s">
        <v>855</v>
      </c>
    </row>
    <row r="3945" spans="1:47" ht="21.6" x14ac:dyDescent="0.3">
      <c r="A3945" s="285">
        <v>123132</v>
      </c>
      <c r="B3945" s="286" t="s">
        <v>540</v>
      </c>
      <c r="C3945" t="s">
        <v>226</v>
      </c>
      <c r="D3945" t="s">
        <v>224</v>
      </c>
      <c r="E3945" t="s">
        <v>224</v>
      </c>
      <c r="F3945" t="s">
        <v>224</v>
      </c>
      <c r="G3945" t="s">
        <v>224</v>
      </c>
      <c r="H3945" t="s">
        <v>226</v>
      </c>
      <c r="I3945" t="s">
        <v>226</v>
      </c>
      <c r="J3945" t="s">
        <v>224</v>
      </c>
      <c r="K3945" t="s">
        <v>224</v>
      </c>
      <c r="L3945" t="s">
        <v>224</v>
      </c>
      <c r="M3945" t="s">
        <v>225</v>
      </c>
      <c r="N3945" t="s">
        <v>225</v>
      </c>
      <c r="O3945" t="s">
        <v>225</v>
      </c>
      <c r="P3945" t="s">
        <v>226</v>
      </c>
      <c r="Q3945" t="s">
        <v>226</v>
      </c>
      <c r="R3945" t="s">
        <v>226</v>
      </c>
      <c r="S3945" t="s">
        <v>226</v>
      </c>
      <c r="T3945" t="s">
        <v>226</v>
      </c>
      <c r="U3945" t="s">
        <v>226</v>
      </c>
      <c r="V3945" t="s">
        <v>225</v>
      </c>
      <c r="W3945" t="s">
        <v>394</v>
      </c>
      <c r="X3945" t="s">
        <v>394</v>
      </c>
      <c r="Y3945" t="s">
        <v>394</v>
      </c>
      <c r="Z3945" t="s">
        <v>394</v>
      </c>
      <c r="AA3945" t="s">
        <v>394</v>
      </c>
      <c r="AB3945" t="s">
        <v>394</v>
      </c>
      <c r="AC3945" t="s">
        <v>394</v>
      </c>
      <c r="AD3945" t="s">
        <v>394</v>
      </c>
      <c r="AE3945" t="s">
        <v>394</v>
      </c>
      <c r="AF3945" t="s">
        <v>394</v>
      </c>
      <c r="AG3945" t="s">
        <v>394</v>
      </c>
      <c r="AH3945" t="s">
        <v>394</v>
      </c>
      <c r="AI3945" t="s">
        <v>394</v>
      </c>
      <c r="AJ3945" t="s">
        <v>394</v>
      </c>
      <c r="AK3945" t="s">
        <v>394</v>
      </c>
      <c r="AL3945" t="s">
        <v>394</v>
      </c>
      <c r="AM3945" t="s">
        <v>394</v>
      </c>
      <c r="AN3945" t="s">
        <v>394</v>
      </c>
      <c r="AO3945" t="s">
        <v>394</v>
      </c>
      <c r="AP3945" t="s">
        <v>394</v>
      </c>
      <c r="AQ3945" s="286" t="s">
        <v>394</v>
      </c>
      <c r="AR3945" s="305"/>
      <c r="AS3945" s="235"/>
      <c r="AU3945"/>
    </row>
    <row r="3946" spans="1:47" ht="21.6" x14ac:dyDescent="0.65">
      <c r="A3946" s="285">
        <v>123133</v>
      </c>
      <c r="B3946" s="286" t="s">
        <v>538</v>
      </c>
      <c r="C3946" t="s">
        <v>226</v>
      </c>
      <c r="D3946" t="s">
        <v>224</v>
      </c>
      <c r="E3946" t="s">
        <v>226</v>
      </c>
      <c r="F3946" t="s">
        <v>226</v>
      </c>
      <c r="G3946" t="s">
        <v>224</v>
      </c>
      <c r="H3946" t="s">
        <v>226</v>
      </c>
      <c r="I3946" t="s">
        <v>226</v>
      </c>
      <c r="J3946" t="s">
        <v>224</v>
      </c>
      <c r="K3946" t="s">
        <v>226</v>
      </c>
      <c r="L3946" t="s">
        <v>224</v>
      </c>
      <c r="M3946" t="s">
        <v>226</v>
      </c>
      <c r="N3946" t="s">
        <v>224</v>
      </c>
      <c r="O3946" t="s">
        <v>225</v>
      </c>
      <c r="P3946" t="s">
        <v>226</v>
      </c>
      <c r="Q3946" t="s">
        <v>226</v>
      </c>
      <c r="R3946" t="s">
        <v>226</v>
      </c>
      <c r="S3946" t="s">
        <v>226</v>
      </c>
      <c r="T3946" t="s">
        <v>225</v>
      </c>
      <c r="U3946" t="s">
        <v>226</v>
      </c>
      <c r="V3946" t="s">
        <v>225</v>
      </c>
      <c r="W3946" t="s">
        <v>394</v>
      </c>
      <c r="X3946" t="s">
        <v>394</v>
      </c>
      <c r="Y3946" t="s">
        <v>394</v>
      </c>
      <c r="Z3946" t="s">
        <v>394</v>
      </c>
      <c r="AA3946" t="s">
        <v>394</v>
      </c>
      <c r="AB3946" t="s">
        <v>394</v>
      </c>
      <c r="AC3946" t="s">
        <v>394</v>
      </c>
      <c r="AD3946" t="s">
        <v>394</v>
      </c>
      <c r="AE3946" t="s">
        <v>394</v>
      </c>
      <c r="AF3946" t="s">
        <v>394</v>
      </c>
      <c r="AG3946" t="s">
        <v>394</v>
      </c>
      <c r="AH3946" t="s">
        <v>394</v>
      </c>
      <c r="AI3946" t="s">
        <v>394</v>
      </c>
      <c r="AJ3946" t="s">
        <v>394</v>
      </c>
      <c r="AK3946" t="s">
        <v>394</v>
      </c>
      <c r="AL3946" t="s">
        <v>394</v>
      </c>
      <c r="AM3946" t="s">
        <v>394</v>
      </c>
      <c r="AN3946" t="s">
        <v>394</v>
      </c>
      <c r="AO3946" t="s">
        <v>394</v>
      </c>
      <c r="AP3946" t="s">
        <v>394</v>
      </c>
      <c r="AQ3946" s="288"/>
      <c r="AR3946" s="304"/>
      <c r="AS3946" s="304"/>
      <c r="AU3946"/>
    </row>
    <row r="3947" spans="1:47" ht="21.6" x14ac:dyDescent="0.3">
      <c r="A3947" s="285">
        <v>123134</v>
      </c>
      <c r="B3947" s="286" t="s">
        <v>539</v>
      </c>
      <c r="C3947" t="s">
        <v>995</v>
      </c>
      <c r="D3947" t="s">
        <v>995</v>
      </c>
      <c r="E3947" t="s">
        <v>995</v>
      </c>
      <c r="F3947" t="s">
        <v>995</v>
      </c>
      <c r="G3947" t="s">
        <v>995</v>
      </c>
      <c r="H3947" t="s">
        <v>995</v>
      </c>
      <c r="I3947" t="s">
        <v>995</v>
      </c>
      <c r="J3947" t="s">
        <v>995</v>
      </c>
      <c r="K3947" t="s">
        <v>995</v>
      </c>
      <c r="L3947" t="s">
        <v>995</v>
      </c>
      <c r="M3947" t="s">
        <v>995</v>
      </c>
      <c r="N3947" t="s">
        <v>995</v>
      </c>
      <c r="O3947" t="s">
        <v>995</v>
      </c>
      <c r="P3947" t="s">
        <v>995</v>
      </c>
      <c r="Q3947" t="s">
        <v>995</v>
      </c>
      <c r="R3947" t="s">
        <v>995</v>
      </c>
      <c r="S3947" t="s">
        <v>995</v>
      </c>
      <c r="T3947" t="s">
        <v>995</v>
      </c>
      <c r="U3947" t="s">
        <v>995</v>
      </c>
      <c r="V3947" t="s">
        <v>995</v>
      </c>
      <c r="W3947" t="s">
        <v>995</v>
      </c>
      <c r="X3947" t="s">
        <v>995</v>
      </c>
      <c r="Y3947" t="s">
        <v>995</v>
      </c>
      <c r="Z3947" t="s">
        <v>995</v>
      </c>
      <c r="AA3947" t="s">
        <v>995</v>
      </c>
      <c r="AB3947" t="s">
        <v>995</v>
      </c>
      <c r="AC3947" t="s">
        <v>995</v>
      </c>
      <c r="AD3947" t="s">
        <v>995</v>
      </c>
      <c r="AE3947" t="s">
        <v>995</v>
      </c>
      <c r="AF3947" t="s">
        <v>995</v>
      </c>
      <c r="AG3947" t="s">
        <v>995</v>
      </c>
      <c r="AH3947" t="s">
        <v>995</v>
      </c>
      <c r="AI3947" t="s">
        <v>995</v>
      </c>
      <c r="AJ3947" t="s">
        <v>995</v>
      </c>
      <c r="AK3947" t="s">
        <v>995</v>
      </c>
      <c r="AL3947" t="s">
        <v>995</v>
      </c>
      <c r="AM3947" t="s">
        <v>995</v>
      </c>
      <c r="AN3947" t="s">
        <v>995</v>
      </c>
      <c r="AO3947" t="s">
        <v>995</v>
      </c>
      <c r="AP3947" t="s">
        <v>995</v>
      </c>
      <c r="AQ3947" s="286" t="s">
        <v>855</v>
      </c>
      <c r="AR3947" s="305"/>
      <c r="AS3947" s="235"/>
      <c r="AU3947"/>
    </row>
    <row r="3948" spans="1:47" x14ac:dyDescent="0.3">
      <c r="A3948" s="285">
        <v>123135</v>
      </c>
      <c r="B3948" s="286" t="s">
        <v>538</v>
      </c>
      <c r="AQ3948" s="286" t="s">
        <v>394</v>
      </c>
    </row>
    <row r="3949" spans="1:47" ht="28.8" x14ac:dyDescent="0.3">
      <c r="A3949" s="285">
        <v>123136</v>
      </c>
      <c r="B3949" s="286" t="s">
        <v>541</v>
      </c>
      <c r="C3949" t="s">
        <v>226</v>
      </c>
      <c r="D3949" t="s">
        <v>226</v>
      </c>
      <c r="E3949" t="s">
        <v>224</v>
      </c>
      <c r="F3949" t="s">
        <v>226</v>
      </c>
      <c r="G3949" t="s">
        <v>224</v>
      </c>
      <c r="H3949" t="s">
        <v>226</v>
      </c>
      <c r="I3949" t="s">
        <v>226</v>
      </c>
      <c r="J3949" t="s">
        <v>226</v>
      </c>
      <c r="K3949" t="s">
        <v>224</v>
      </c>
      <c r="L3949" t="s">
        <v>224</v>
      </c>
      <c r="M3949" t="s">
        <v>224</v>
      </c>
      <c r="N3949" t="s">
        <v>225</v>
      </c>
      <c r="O3949" t="s">
        <v>226</v>
      </c>
      <c r="P3949" t="s">
        <v>226</v>
      </c>
      <c r="Q3949" t="s">
        <v>226</v>
      </c>
      <c r="R3949" t="s">
        <v>226</v>
      </c>
      <c r="S3949" t="s">
        <v>225</v>
      </c>
      <c r="T3949" t="s">
        <v>226</v>
      </c>
      <c r="U3949" t="s">
        <v>225</v>
      </c>
      <c r="V3949" t="s">
        <v>226</v>
      </c>
      <c r="W3949" t="s">
        <v>225</v>
      </c>
      <c r="X3949" t="s">
        <v>225</v>
      </c>
      <c r="Y3949" t="s">
        <v>225</v>
      </c>
      <c r="Z3949" t="s">
        <v>225</v>
      </c>
      <c r="AA3949" t="s">
        <v>225</v>
      </c>
      <c r="AB3949" t="s">
        <v>394</v>
      </c>
      <c r="AC3949" t="s">
        <v>394</v>
      </c>
      <c r="AD3949" t="s">
        <v>394</v>
      </c>
      <c r="AE3949" t="s">
        <v>394</v>
      </c>
      <c r="AF3949" t="s">
        <v>394</v>
      </c>
      <c r="AG3949" t="s">
        <v>394</v>
      </c>
      <c r="AH3949" t="s">
        <v>394</v>
      </c>
      <c r="AI3949" t="s">
        <v>394</v>
      </c>
      <c r="AJ3949" t="s">
        <v>394</v>
      </c>
      <c r="AK3949" t="s">
        <v>394</v>
      </c>
      <c r="AL3949" t="s">
        <v>394</v>
      </c>
      <c r="AM3949" t="s">
        <v>394</v>
      </c>
      <c r="AN3949" t="s">
        <v>394</v>
      </c>
      <c r="AO3949" t="s">
        <v>394</v>
      </c>
      <c r="AP3949" t="s">
        <v>394</v>
      </c>
      <c r="AQ3949" s="286" t="s">
        <v>394</v>
      </c>
      <c r="AR3949" s="305"/>
      <c r="AS3949" s="235"/>
      <c r="AU3949"/>
    </row>
    <row r="3950" spans="1:47" ht="21.6" x14ac:dyDescent="0.3">
      <c r="A3950" s="285">
        <v>123137</v>
      </c>
      <c r="B3950" s="286" t="s">
        <v>8485</v>
      </c>
      <c r="C3950" t="s">
        <v>226</v>
      </c>
      <c r="D3950" t="s">
        <v>226</v>
      </c>
      <c r="E3950" t="s">
        <v>226</v>
      </c>
      <c r="F3950" t="s">
        <v>226</v>
      </c>
      <c r="G3950" t="s">
        <v>226</v>
      </c>
      <c r="H3950" t="s">
        <v>226</v>
      </c>
      <c r="I3950" t="s">
        <v>226</v>
      </c>
      <c r="J3950" t="s">
        <v>226</v>
      </c>
      <c r="K3950" t="s">
        <v>226</v>
      </c>
      <c r="L3950" t="s">
        <v>226</v>
      </c>
      <c r="M3950" t="s">
        <v>226</v>
      </c>
      <c r="N3950" t="s">
        <v>224</v>
      </c>
      <c r="O3950" t="s">
        <v>226</v>
      </c>
      <c r="P3950" t="s">
        <v>226</v>
      </c>
      <c r="Q3950" t="s">
        <v>226</v>
      </c>
      <c r="R3950" t="s">
        <v>226</v>
      </c>
      <c r="S3950" t="s">
        <v>226</v>
      </c>
      <c r="T3950" t="s">
        <v>224</v>
      </c>
      <c r="U3950" t="s">
        <v>226</v>
      </c>
      <c r="V3950" t="s">
        <v>226</v>
      </c>
      <c r="W3950" t="s">
        <v>226</v>
      </c>
      <c r="X3950" t="s">
        <v>224</v>
      </c>
      <c r="Y3950" t="s">
        <v>226</v>
      </c>
      <c r="Z3950" t="s">
        <v>226</v>
      </c>
      <c r="AA3950" t="s">
        <v>224</v>
      </c>
      <c r="AB3950" t="s">
        <v>226</v>
      </c>
      <c r="AC3950" t="s">
        <v>224</v>
      </c>
      <c r="AD3950" t="s">
        <v>224</v>
      </c>
      <c r="AE3950" t="s">
        <v>224</v>
      </c>
      <c r="AF3950" t="s">
        <v>226</v>
      </c>
      <c r="AG3950" t="s">
        <v>226</v>
      </c>
      <c r="AH3950" t="s">
        <v>225</v>
      </c>
      <c r="AI3950" t="s">
        <v>226</v>
      </c>
      <c r="AJ3950" t="s">
        <v>226</v>
      </c>
      <c r="AK3950" t="s">
        <v>226</v>
      </c>
      <c r="AL3950" t="s">
        <v>225</v>
      </c>
      <c r="AM3950" t="s">
        <v>225</v>
      </c>
      <c r="AN3950" t="s">
        <v>225</v>
      </c>
      <c r="AO3950" t="s">
        <v>225</v>
      </c>
      <c r="AP3950" t="s">
        <v>225</v>
      </c>
      <c r="AQ3950" s="286" t="s">
        <v>394</v>
      </c>
      <c r="AR3950" s="305"/>
      <c r="AS3950" s="235"/>
      <c r="AU3950"/>
    </row>
    <row r="3951" spans="1:47" x14ac:dyDescent="0.3">
      <c r="A3951" s="285">
        <v>123138</v>
      </c>
      <c r="B3951" s="286" t="s">
        <v>539</v>
      </c>
      <c r="C3951" t="s">
        <v>995</v>
      </c>
      <c r="D3951" t="s">
        <v>995</v>
      </c>
      <c r="E3951" t="s">
        <v>995</v>
      </c>
      <c r="F3951" t="s">
        <v>995</v>
      </c>
      <c r="G3951" t="s">
        <v>995</v>
      </c>
      <c r="H3951" t="s">
        <v>995</v>
      </c>
      <c r="I3951" t="s">
        <v>995</v>
      </c>
      <c r="J3951" t="s">
        <v>995</v>
      </c>
      <c r="K3951" t="s">
        <v>995</v>
      </c>
      <c r="L3951" t="s">
        <v>995</v>
      </c>
      <c r="M3951" t="s">
        <v>995</v>
      </c>
      <c r="N3951" t="s">
        <v>995</v>
      </c>
      <c r="O3951" t="s">
        <v>995</v>
      </c>
      <c r="P3951" t="s">
        <v>995</v>
      </c>
      <c r="Q3951" t="s">
        <v>995</v>
      </c>
      <c r="R3951" t="s">
        <v>995</v>
      </c>
      <c r="S3951" t="s">
        <v>995</v>
      </c>
      <c r="T3951" t="s">
        <v>995</v>
      </c>
      <c r="U3951" t="s">
        <v>995</v>
      </c>
      <c r="V3951" t="s">
        <v>995</v>
      </c>
      <c r="W3951" t="s">
        <v>995</v>
      </c>
      <c r="X3951" t="s">
        <v>995</v>
      </c>
      <c r="Y3951" t="s">
        <v>995</v>
      </c>
      <c r="Z3951" t="s">
        <v>995</v>
      </c>
      <c r="AA3951" t="s">
        <v>995</v>
      </c>
      <c r="AB3951" t="s">
        <v>995</v>
      </c>
      <c r="AC3951" t="s">
        <v>995</v>
      </c>
      <c r="AD3951" t="s">
        <v>995</v>
      </c>
      <c r="AE3951" t="s">
        <v>995</v>
      </c>
      <c r="AF3951" t="s">
        <v>995</v>
      </c>
      <c r="AG3951" t="s">
        <v>995</v>
      </c>
      <c r="AH3951" t="s">
        <v>995</v>
      </c>
      <c r="AI3951" t="s">
        <v>995</v>
      </c>
      <c r="AJ3951" t="s">
        <v>995</v>
      </c>
      <c r="AK3951" t="s">
        <v>995</v>
      </c>
      <c r="AL3951" t="s">
        <v>995</v>
      </c>
      <c r="AM3951" t="s">
        <v>995</v>
      </c>
      <c r="AN3951" t="s">
        <v>995</v>
      </c>
      <c r="AO3951" t="s">
        <v>995</v>
      </c>
      <c r="AP3951" t="s">
        <v>995</v>
      </c>
      <c r="AQ3951" s="286" t="s">
        <v>855</v>
      </c>
    </row>
    <row r="3952" spans="1:47" x14ac:dyDescent="0.3">
      <c r="A3952" s="285">
        <v>123139</v>
      </c>
      <c r="B3952" s="286" t="s">
        <v>539</v>
      </c>
      <c r="C3952" t="s">
        <v>995</v>
      </c>
      <c r="D3952" t="s">
        <v>995</v>
      </c>
      <c r="E3952" t="s">
        <v>995</v>
      </c>
      <c r="F3952" t="s">
        <v>995</v>
      </c>
      <c r="G3952" t="s">
        <v>995</v>
      </c>
      <c r="H3952" t="s">
        <v>995</v>
      </c>
      <c r="I3952" t="s">
        <v>995</v>
      </c>
      <c r="J3952" t="s">
        <v>995</v>
      </c>
      <c r="K3952" t="s">
        <v>995</v>
      </c>
      <c r="L3952" t="s">
        <v>995</v>
      </c>
      <c r="M3952" t="s">
        <v>995</v>
      </c>
      <c r="N3952" t="s">
        <v>995</v>
      </c>
      <c r="O3952" t="s">
        <v>995</v>
      </c>
      <c r="P3952" t="s">
        <v>995</v>
      </c>
      <c r="Q3952" t="s">
        <v>995</v>
      </c>
      <c r="R3952" t="s">
        <v>995</v>
      </c>
      <c r="S3952" t="s">
        <v>995</v>
      </c>
      <c r="T3952" t="s">
        <v>995</v>
      </c>
      <c r="U3952" t="s">
        <v>995</v>
      </c>
      <c r="V3952" t="s">
        <v>995</v>
      </c>
      <c r="W3952" t="s">
        <v>995</v>
      </c>
      <c r="X3952" t="s">
        <v>995</v>
      </c>
      <c r="Y3952" t="s">
        <v>995</v>
      </c>
      <c r="Z3952" t="s">
        <v>995</v>
      </c>
      <c r="AA3952" t="s">
        <v>995</v>
      </c>
      <c r="AB3952" t="s">
        <v>995</v>
      </c>
      <c r="AC3952" t="s">
        <v>995</v>
      </c>
      <c r="AD3952" t="s">
        <v>995</v>
      </c>
      <c r="AE3952" t="s">
        <v>995</v>
      </c>
      <c r="AF3952" t="s">
        <v>995</v>
      </c>
      <c r="AG3952" t="s">
        <v>995</v>
      </c>
      <c r="AH3952" t="s">
        <v>995</v>
      </c>
      <c r="AI3952" t="s">
        <v>995</v>
      </c>
      <c r="AJ3952" t="s">
        <v>995</v>
      </c>
      <c r="AK3952" t="s">
        <v>995</v>
      </c>
      <c r="AL3952" t="s">
        <v>995</v>
      </c>
      <c r="AM3952" t="s">
        <v>995</v>
      </c>
      <c r="AN3952" t="s">
        <v>995</v>
      </c>
      <c r="AO3952" t="s">
        <v>995</v>
      </c>
      <c r="AP3952" t="s">
        <v>995</v>
      </c>
      <c r="AQ3952" s="286" t="s">
        <v>855</v>
      </c>
    </row>
    <row r="3953" spans="1:47" x14ac:dyDescent="0.3">
      <c r="A3953" s="285">
        <v>123140</v>
      </c>
      <c r="B3953" s="286" t="s">
        <v>539</v>
      </c>
      <c r="C3953" t="s">
        <v>995</v>
      </c>
      <c r="D3953" t="s">
        <v>995</v>
      </c>
      <c r="E3953" t="s">
        <v>995</v>
      </c>
      <c r="F3953" t="s">
        <v>995</v>
      </c>
      <c r="G3953" t="s">
        <v>995</v>
      </c>
      <c r="H3953" t="s">
        <v>995</v>
      </c>
      <c r="I3953" t="s">
        <v>995</v>
      </c>
      <c r="J3953" t="s">
        <v>995</v>
      </c>
      <c r="K3953" t="s">
        <v>995</v>
      </c>
      <c r="L3953" t="s">
        <v>995</v>
      </c>
      <c r="M3953" t="s">
        <v>995</v>
      </c>
      <c r="N3953" t="s">
        <v>995</v>
      </c>
      <c r="O3953" t="s">
        <v>995</v>
      </c>
      <c r="P3953" t="s">
        <v>995</v>
      </c>
      <c r="Q3953" t="s">
        <v>995</v>
      </c>
      <c r="R3953" t="s">
        <v>995</v>
      </c>
      <c r="S3953" t="s">
        <v>995</v>
      </c>
      <c r="T3953" t="s">
        <v>995</v>
      </c>
      <c r="U3953" t="s">
        <v>995</v>
      </c>
      <c r="V3953" t="s">
        <v>995</v>
      </c>
      <c r="W3953" t="s">
        <v>995</v>
      </c>
      <c r="X3953" t="s">
        <v>995</v>
      </c>
      <c r="Y3953" t="s">
        <v>995</v>
      </c>
      <c r="Z3953" t="s">
        <v>995</v>
      </c>
      <c r="AA3953" t="s">
        <v>995</v>
      </c>
      <c r="AB3953" t="s">
        <v>995</v>
      </c>
      <c r="AC3953" t="s">
        <v>995</v>
      </c>
      <c r="AD3953" t="s">
        <v>995</v>
      </c>
      <c r="AE3953" t="s">
        <v>995</v>
      </c>
      <c r="AF3953" t="s">
        <v>995</v>
      </c>
      <c r="AG3953" t="s">
        <v>995</v>
      </c>
      <c r="AH3953" t="s">
        <v>995</v>
      </c>
      <c r="AI3953" t="s">
        <v>995</v>
      </c>
      <c r="AJ3953" t="s">
        <v>995</v>
      </c>
      <c r="AK3953" t="s">
        <v>995</v>
      </c>
      <c r="AL3953" t="s">
        <v>995</v>
      </c>
      <c r="AM3953" t="s">
        <v>995</v>
      </c>
      <c r="AN3953" t="s">
        <v>995</v>
      </c>
      <c r="AO3953" t="s">
        <v>995</v>
      </c>
      <c r="AP3953" t="s">
        <v>995</v>
      </c>
      <c r="AQ3953" s="286" t="s">
        <v>855</v>
      </c>
    </row>
    <row r="3954" spans="1:47" x14ac:dyDescent="0.3">
      <c r="A3954" s="285">
        <v>123141</v>
      </c>
      <c r="B3954" s="286" t="s">
        <v>539</v>
      </c>
      <c r="C3954" t="s">
        <v>995</v>
      </c>
      <c r="D3954" t="s">
        <v>995</v>
      </c>
      <c r="E3954" t="s">
        <v>995</v>
      </c>
      <c r="F3954" t="s">
        <v>995</v>
      </c>
      <c r="G3954" t="s">
        <v>995</v>
      </c>
      <c r="H3954" t="s">
        <v>995</v>
      </c>
      <c r="I3954" t="s">
        <v>995</v>
      </c>
      <c r="J3954" t="s">
        <v>995</v>
      </c>
      <c r="K3954" t="s">
        <v>995</v>
      </c>
      <c r="L3954" t="s">
        <v>995</v>
      </c>
      <c r="M3954" t="s">
        <v>995</v>
      </c>
      <c r="N3954" t="s">
        <v>995</v>
      </c>
      <c r="O3954" t="s">
        <v>995</v>
      </c>
      <c r="P3954" t="s">
        <v>995</v>
      </c>
      <c r="Q3954" t="s">
        <v>995</v>
      </c>
      <c r="R3954" t="s">
        <v>995</v>
      </c>
      <c r="S3954" t="s">
        <v>995</v>
      </c>
      <c r="T3954" t="s">
        <v>995</v>
      </c>
      <c r="U3954" t="s">
        <v>995</v>
      </c>
      <c r="V3954" t="s">
        <v>995</v>
      </c>
      <c r="W3954" t="s">
        <v>995</v>
      </c>
      <c r="X3954" t="s">
        <v>995</v>
      </c>
      <c r="Y3954" t="s">
        <v>995</v>
      </c>
      <c r="Z3954" t="s">
        <v>995</v>
      </c>
      <c r="AA3954" t="s">
        <v>995</v>
      </c>
      <c r="AB3954" t="s">
        <v>995</v>
      </c>
      <c r="AC3954" t="s">
        <v>995</v>
      </c>
      <c r="AD3954" t="s">
        <v>995</v>
      </c>
      <c r="AE3954" t="s">
        <v>995</v>
      </c>
      <c r="AF3954" t="s">
        <v>995</v>
      </c>
      <c r="AG3954" t="s">
        <v>995</v>
      </c>
      <c r="AH3954" t="s">
        <v>995</v>
      </c>
      <c r="AI3954" t="s">
        <v>995</v>
      </c>
      <c r="AJ3954" t="s">
        <v>995</v>
      </c>
      <c r="AK3954" t="s">
        <v>995</v>
      </c>
      <c r="AL3954" t="s">
        <v>995</v>
      </c>
      <c r="AM3954" t="s">
        <v>995</v>
      </c>
      <c r="AN3954" t="s">
        <v>995</v>
      </c>
      <c r="AO3954" t="s">
        <v>995</v>
      </c>
      <c r="AP3954" t="s">
        <v>995</v>
      </c>
      <c r="AQ3954" s="286" t="s">
        <v>855</v>
      </c>
    </row>
    <row r="3955" spans="1:47" ht="21.6" x14ac:dyDescent="0.3">
      <c r="A3955" s="285">
        <v>123142</v>
      </c>
      <c r="B3955" s="286" t="s">
        <v>61</v>
      </c>
      <c r="C3955" t="s">
        <v>224</v>
      </c>
      <c r="D3955" t="s">
        <v>226</v>
      </c>
      <c r="E3955" t="s">
        <v>226</v>
      </c>
      <c r="F3955" t="s">
        <v>226</v>
      </c>
      <c r="G3955" t="s">
        <v>226</v>
      </c>
      <c r="H3955" t="s">
        <v>226</v>
      </c>
      <c r="I3955" t="s">
        <v>224</v>
      </c>
      <c r="J3955" t="s">
        <v>226</v>
      </c>
      <c r="K3955" t="s">
        <v>226</v>
      </c>
      <c r="L3955" t="s">
        <v>226</v>
      </c>
      <c r="M3955" t="s">
        <v>224</v>
      </c>
      <c r="N3955" t="s">
        <v>226</v>
      </c>
      <c r="O3955" t="s">
        <v>226</v>
      </c>
      <c r="P3955" t="s">
        <v>226</v>
      </c>
      <c r="Q3955" t="s">
        <v>226</v>
      </c>
      <c r="R3955" t="s">
        <v>226</v>
      </c>
      <c r="S3955" t="s">
        <v>226</v>
      </c>
      <c r="T3955" t="s">
        <v>225</v>
      </c>
      <c r="U3955" t="s">
        <v>226</v>
      </c>
      <c r="V3955" t="s">
        <v>226</v>
      </c>
      <c r="W3955" t="s">
        <v>225</v>
      </c>
      <c r="X3955" t="s">
        <v>226</v>
      </c>
      <c r="Y3955" t="s">
        <v>226</v>
      </c>
      <c r="Z3955" t="s">
        <v>226</v>
      </c>
      <c r="AA3955" t="s">
        <v>226</v>
      </c>
      <c r="AB3955" t="s">
        <v>225</v>
      </c>
      <c r="AC3955" t="s">
        <v>226</v>
      </c>
      <c r="AD3955" t="s">
        <v>226</v>
      </c>
      <c r="AE3955" t="s">
        <v>226</v>
      </c>
      <c r="AF3955" t="s">
        <v>226</v>
      </c>
      <c r="AG3955" t="s">
        <v>225</v>
      </c>
      <c r="AH3955" t="s">
        <v>225</v>
      </c>
      <c r="AI3955" t="s">
        <v>225</v>
      </c>
      <c r="AJ3955" t="s">
        <v>225</v>
      </c>
      <c r="AK3955" t="s">
        <v>225</v>
      </c>
      <c r="AL3955" t="s">
        <v>225</v>
      </c>
      <c r="AM3955" t="s">
        <v>225</v>
      </c>
      <c r="AN3955" t="s">
        <v>225</v>
      </c>
      <c r="AO3955" t="s">
        <v>225</v>
      </c>
      <c r="AP3955" t="s">
        <v>225</v>
      </c>
      <c r="AQ3955" s="286" t="s">
        <v>394</v>
      </c>
      <c r="AR3955" s="305"/>
      <c r="AS3955" s="235"/>
      <c r="AU3955"/>
    </row>
    <row r="3956" spans="1:47" ht="21.6" x14ac:dyDescent="0.3">
      <c r="A3956" s="285">
        <v>123143</v>
      </c>
      <c r="B3956" s="286" t="s">
        <v>8485</v>
      </c>
      <c r="C3956" t="s">
        <v>226</v>
      </c>
      <c r="D3956" t="s">
        <v>224</v>
      </c>
      <c r="E3956" t="s">
        <v>224</v>
      </c>
      <c r="F3956" t="s">
        <v>224</v>
      </c>
      <c r="G3956" t="s">
        <v>224</v>
      </c>
      <c r="H3956" t="s">
        <v>226</v>
      </c>
      <c r="I3956" t="s">
        <v>224</v>
      </c>
      <c r="J3956" t="s">
        <v>226</v>
      </c>
      <c r="K3956" t="s">
        <v>226</v>
      </c>
      <c r="L3956" t="s">
        <v>226</v>
      </c>
      <c r="M3956" t="s">
        <v>226</v>
      </c>
      <c r="N3956" t="s">
        <v>224</v>
      </c>
      <c r="O3956" t="s">
        <v>224</v>
      </c>
      <c r="P3956" t="s">
        <v>226</v>
      </c>
      <c r="Q3956" t="s">
        <v>226</v>
      </c>
      <c r="R3956" t="s">
        <v>226</v>
      </c>
      <c r="S3956" t="s">
        <v>226</v>
      </c>
      <c r="T3956" t="s">
        <v>224</v>
      </c>
      <c r="U3956" t="s">
        <v>225</v>
      </c>
      <c r="V3956" t="s">
        <v>226</v>
      </c>
      <c r="W3956" t="s">
        <v>226</v>
      </c>
      <c r="X3956" t="s">
        <v>224</v>
      </c>
      <c r="Y3956" t="s">
        <v>226</v>
      </c>
      <c r="Z3956" t="s">
        <v>226</v>
      </c>
      <c r="AA3956" t="s">
        <v>224</v>
      </c>
      <c r="AB3956" t="s">
        <v>226</v>
      </c>
      <c r="AC3956" t="s">
        <v>226</v>
      </c>
      <c r="AD3956" t="s">
        <v>224</v>
      </c>
      <c r="AE3956" t="s">
        <v>224</v>
      </c>
      <c r="AF3956" t="s">
        <v>224</v>
      </c>
      <c r="AG3956" t="s">
        <v>226</v>
      </c>
      <c r="AH3956" t="s">
        <v>226</v>
      </c>
      <c r="AI3956" t="s">
        <v>226</v>
      </c>
      <c r="AJ3956" t="s">
        <v>226</v>
      </c>
      <c r="AK3956" t="s">
        <v>226</v>
      </c>
      <c r="AL3956" t="s">
        <v>225</v>
      </c>
      <c r="AM3956" t="s">
        <v>225</v>
      </c>
      <c r="AN3956" t="s">
        <v>225</v>
      </c>
      <c r="AO3956" t="s">
        <v>225</v>
      </c>
      <c r="AP3956" t="s">
        <v>225</v>
      </c>
      <c r="AQ3956" s="286" t="s">
        <v>394</v>
      </c>
      <c r="AR3956" s="305"/>
      <c r="AS3956" s="235"/>
      <c r="AU3956"/>
    </row>
    <row r="3957" spans="1:47" x14ac:dyDescent="0.3">
      <c r="A3957" s="285">
        <v>123144</v>
      </c>
      <c r="B3957" s="286" t="s">
        <v>540</v>
      </c>
      <c r="AQ3957" s="286" t="s">
        <v>394</v>
      </c>
    </row>
    <row r="3958" spans="1:47" x14ac:dyDescent="0.3">
      <c r="A3958" s="285">
        <v>123145</v>
      </c>
      <c r="B3958" s="286" t="s">
        <v>539</v>
      </c>
      <c r="C3958" t="s">
        <v>995</v>
      </c>
      <c r="D3958" t="s">
        <v>995</v>
      </c>
      <c r="E3958" t="s">
        <v>995</v>
      </c>
      <c r="F3958" t="s">
        <v>995</v>
      </c>
      <c r="G3958" t="s">
        <v>995</v>
      </c>
      <c r="H3958" t="s">
        <v>995</v>
      </c>
      <c r="I3958" t="s">
        <v>995</v>
      </c>
      <c r="J3958" t="s">
        <v>995</v>
      </c>
      <c r="K3958" t="s">
        <v>995</v>
      </c>
      <c r="L3958" t="s">
        <v>995</v>
      </c>
      <c r="M3958" t="s">
        <v>995</v>
      </c>
      <c r="N3958" t="s">
        <v>995</v>
      </c>
      <c r="O3958" t="s">
        <v>995</v>
      </c>
      <c r="P3958" t="s">
        <v>995</v>
      </c>
      <c r="Q3958" t="s">
        <v>995</v>
      </c>
      <c r="R3958" t="s">
        <v>995</v>
      </c>
      <c r="S3958" t="s">
        <v>995</v>
      </c>
      <c r="T3958" t="s">
        <v>995</v>
      </c>
      <c r="U3958" t="s">
        <v>995</v>
      </c>
      <c r="V3958" t="s">
        <v>995</v>
      </c>
      <c r="W3958" t="s">
        <v>995</v>
      </c>
      <c r="X3958" t="s">
        <v>995</v>
      </c>
      <c r="Y3958" t="s">
        <v>995</v>
      </c>
      <c r="Z3958" t="s">
        <v>995</v>
      </c>
      <c r="AA3958" t="s">
        <v>995</v>
      </c>
      <c r="AB3958" t="s">
        <v>995</v>
      </c>
      <c r="AC3958" t="s">
        <v>995</v>
      </c>
      <c r="AD3958" t="s">
        <v>995</v>
      </c>
      <c r="AE3958" t="s">
        <v>995</v>
      </c>
      <c r="AF3958" t="s">
        <v>995</v>
      </c>
      <c r="AG3958" t="s">
        <v>995</v>
      </c>
      <c r="AH3958" t="s">
        <v>995</v>
      </c>
      <c r="AI3958" t="s">
        <v>995</v>
      </c>
      <c r="AJ3958" t="s">
        <v>995</v>
      </c>
      <c r="AK3958" t="s">
        <v>995</v>
      </c>
      <c r="AL3958" t="s">
        <v>995</v>
      </c>
      <c r="AM3958" t="s">
        <v>995</v>
      </c>
      <c r="AN3958" t="s">
        <v>995</v>
      </c>
      <c r="AO3958" t="s">
        <v>995</v>
      </c>
      <c r="AP3958" t="s">
        <v>995</v>
      </c>
      <c r="AQ3958" s="286" t="s">
        <v>855</v>
      </c>
    </row>
    <row r="3959" spans="1:47" x14ac:dyDescent="0.3">
      <c r="A3959" s="285">
        <v>123146</v>
      </c>
      <c r="B3959" s="286" t="s">
        <v>540</v>
      </c>
      <c r="C3959" t="s">
        <v>995</v>
      </c>
      <c r="D3959" t="s">
        <v>995</v>
      </c>
      <c r="E3959" t="s">
        <v>995</v>
      </c>
      <c r="F3959" t="s">
        <v>995</v>
      </c>
      <c r="G3959" t="s">
        <v>995</v>
      </c>
      <c r="H3959" t="s">
        <v>995</v>
      </c>
      <c r="I3959" t="s">
        <v>995</v>
      </c>
      <c r="J3959" t="s">
        <v>995</v>
      </c>
      <c r="K3959" t="s">
        <v>995</v>
      </c>
      <c r="L3959" t="s">
        <v>995</v>
      </c>
      <c r="M3959" t="s">
        <v>995</v>
      </c>
      <c r="N3959" t="s">
        <v>995</v>
      </c>
      <c r="O3959" t="s">
        <v>995</v>
      </c>
      <c r="P3959" t="s">
        <v>995</v>
      </c>
      <c r="Q3959" t="s">
        <v>995</v>
      </c>
      <c r="R3959" t="s">
        <v>995</v>
      </c>
      <c r="S3959" t="s">
        <v>995</v>
      </c>
      <c r="T3959" t="s">
        <v>995</v>
      </c>
      <c r="U3959" t="s">
        <v>995</v>
      </c>
      <c r="V3959" t="s">
        <v>995</v>
      </c>
      <c r="W3959" t="s">
        <v>995</v>
      </c>
      <c r="X3959" t="s">
        <v>995</v>
      </c>
      <c r="Y3959" t="s">
        <v>995</v>
      </c>
      <c r="Z3959" t="s">
        <v>995</v>
      </c>
      <c r="AA3959" t="s">
        <v>995</v>
      </c>
      <c r="AB3959" t="s">
        <v>995</v>
      </c>
      <c r="AC3959" t="s">
        <v>995</v>
      </c>
      <c r="AD3959" t="s">
        <v>995</v>
      </c>
      <c r="AE3959" t="s">
        <v>995</v>
      </c>
      <c r="AF3959" t="s">
        <v>995</v>
      </c>
      <c r="AG3959" t="s">
        <v>995</v>
      </c>
      <c r="AH3959" t="s">
        <v>995</v>
      </c>
      <c r="AI3959" t="s">
        <v>995</v>
      </c>
      <c r="AJ3959" t="s">
        <v>995</v>
      </c>
      <c r="AK3959" t="s">
        <v>995</v>
      </c>
      <c r="AL3959" t="s">
        <v>995</v>
      </c>
      <c r="AM3959" t="s">
        <v>995</v>
      </c>
      <c r="AN3959" t="s">
        <v>995</v>
      </c>
      <c r="AO3959" t="s">
        <v>995</v>
      </c>
      <c r="AP3959" t="s">
        <v>995</v>
      </c>
      <c r="AQ3959" s="286" t="s">
        <v>855</v>
      </c>
    </row>
    <row r="3960" spans="1:47" ht="28.8" x14ac:dyDescent="0.3">
      <c r="A3960" s="285">
        <v>123147</v>
      </c>
      <c r="B3960" s="286" t="s">
        <v>541</v>
      </c>
      <c r="C3960" t="s">
        <v>226</v>
      </c>
      <c r="D3960" t="s">
        <v>226</v>
      </c>
      <c r="E3960" t="s">
        <v>226</v>
      </c>
      <c r="F3960" t="s">
        <v>226</v>
      </c>
      <c r="G3960" t="s">
        <v>226</v>
      </c>
      <c r="H3960" t="s">
        <v>226</v>
      </c>
      <c r="I3960" t="s">
        <v>226</v>
      </c>
      <c r="J3960" t="s">
        <v>226</v>
      </c>
      <c r="K3960" t="s">
        <v>226</v>
      </c>
      <c r="L3960" t="s">
        <v>226</v>
      </c>
      <c r="M3960" t="s">
        <v>225</v>
      </c>
      <c r="N3960" t="s">
        <v>226</v>
      </c>
      <c r="O3960" t="s">
        <v>226</v>
      </c>
      <c r="P3960" t="s">
        <v>226</v>
      </c>
      <c r="Q3960" t="s">
        <v>226</v>
      </c>
      <c r="R3960" t="s">
        <v>226</v>
      </c>
      <c r="S3960" t="s">
        <v>226</v>
      </c>
      <c r="T3960" t="s">
        <v>225</v>
      </c>
      <c r="U3960" t="s">
        <v>226</v>
      </c>
      <c r="V3960" t="s">
        <v>226</v>
      </c>
      <c r="W3960" t="s">
        <v>225</v>
      </c>
      <c r="X3960" t="s">
        <v>225</v>
      </c>
      <c r="Y3960" t="s">
        <v>225</v>
      </c>
      <c r="Z3960" t="s">
        <v>225</v>
      </c>
      <c r="AA3960" t="s">
        <v>225</v>
      </c>
      <c r="AB3960" t="s">
        <v>394</v>
      </c>
      <c r="AC3960" t="s">
        <v>394</v>
      </c>
      <c r="AD3960" t="s">
        <v>394</v>
      </c>
      <c r="AE3960" t="s">
        <v>394</v>
      </c>
      <c r="AF3960" t="s">
        <v>394</v>
      </c>
      <c r="AG3960" t="s">
        <v>394</v>
      </c>
      <c r="AH3960" t="s">
        <v>394</v>
      </c>
      <c r="AI3960" t="s">
        <v>394</v>
      </c>
      <c r="AJ3960" t="s">
        <v>394</v>
      </c>
      <c r="AK3960" t="s">
        <v>394</v>
      </c>
      <c r="AL3960" t="s">
        <v>394</v>
      </c>
      <c r="AM3960" t="s">
        <v>394</v>
      </c>
      <c r="AN3960" t="s">
        <v>394</v>
      </c>
      <c r="AO3960" t="s">
        <v>394</v>
      </c>
      <c r="AP3960" t="s">
        <v>394</v>
      </c>
      <c r="AQ3960" s="286" t="s">
        <v>394</v>
      </c>
      <c r="AR3960" s="305"/>
      <c r="AS3960" s="235"/>
      <c r="AU3960"/>
    </row>
    <row r="3961" spans="1:47" ht="28.8" x14ac:dyDescent="0.3">
      <c r="A3961" s="285">
        <v>123148</v>
      </c>
      <c r="B3961" s="286" t="s">
        <v>67</v>
      </c>
      <c r="C3961" t="s">
        <v>226</v>
      </c>
      <c r="D3961" t="s">
        <v>226</v>
      </c>
      <c r="E3961" t="s">
        <v>226</v>
      </c>
      <c r="F3961" t="s">
        <v>226</v>
      </c>
      <c r="G3961" t="s">
        <v>224</v>
      </c>
      <c r="H3961" t="s">
        <v>226</v>
      </c>
      <c r="I3961" t="s">
        <v>224</v>
      </c>
      <c r="J3961" t="s">
        <v>226</v>
      </c>
      <c r="K3961" t="s">
        <v>226</v>
      </c>
      <c r="L3961" t="s">
        <v>226</v>
      </c>
      <c r="M3961" t="s">
        <v>226</v>
      </c>
      <c r="N3961" t="s">
        <v>224</v>
      </c>
      <c r="O3961" t="s">
        <v>224</v>
      </c>
      <c r="P3961" t="s">
        <v>226</v>
      </c>
      <c r="Q3961" t="s">
        <v>224</v>
      </c>
      <c r="R3961" t="s">
        <v>224</v>
      </c>
      <c r="S3961" t="s">
        <v>226</v>
      </c>
      <c r="T3961" t="s">
        <v>224</v>
      </c>
      <c r="U3961" t="s">
        <v>226</v>
      </c>
      <c r="V3961" t="s">
        <v>224</v>
      </c>
      <c r="W3961" t="s">
        <v>224</v>
      </c>
      <c r="X3961" t="s">
        <v>226</v>
      </c>
      <c r="Y3961" t="s">
        <v>226</v>
      </c>
      <c r="Z3961" t="s">
        <v>226</v>
      </c>
      <c r="AA3961" t="s">
        <v>226</v>
      </c>
      <c r="AB3961" t="s">
        <v>226</v>
      </c>
      <c r="AC3961" t="s">
        <v>226</v>
      </c>
      <c r="AD3961" t="s">
        <v>226</v>
      </c>
      <c r="AE3961" t="s">
        <v>226</v>
      </c>
      <c r="AF3961" t="s">
        <v>226</v>
      </c>
      <c r="AG3961" t="s">
        <v>225</v>
      </c>
      <c r="AH3961" t="s">
        <v>225</v>
      </c>
      <c r="AI3961" t="s">
        <v>225</v>
      </c>
      <c r="AJ3961" t="s">
        <v>225</v>
      </c>
      <c r="AK3961" t="s">
        <v>225</v>
      </c>
      <c r="AL3961" t="s">
        <v>394</v>
      </c>
      <c r="AM3961" t="s">
        <v>394</v>
      </c>
      <c r="AN3961" t="s">
        <v>394</v>
      </c>
      <c r="AO3961" t="s">
        <v>394</v>
      </c>
      <c r="AP3961" t="s">
        <v>394</v>
      </c>
      <c r="AQ3961" s="286" t="s">
        <v>394</v>
      </c>
      <c r="AR3961" s="305"/>
      <c r="AS3961" s="235"/>
      <c r="AU3961"/>
    </row>
    <row r="3962" spans="1:47" ht="28.8" x14ac:dyDescent="0.3">
      <c r="A3962" s="285">
        <v>123149</v>
      </c>
      <c r="B3962" s="286" t="s">
        <v>67</v>
      </c>
      <c r="C3962" t="s">
        <v>226</v>
      </c>
      <c r="D3962" t="s">
        <v>226</v>
      </c>
      <c r="E3962" t="s">
        <v>224</v>
      </c>
      <c r="F3962" t="s">
        <v>226</v>
      </c>
      <c r="G3962" t="s">
        <v>224</v>
      </c>
      <c r="H3962" t="s">
        <v>226</v>
      </c>
      <c r="I3962" t="s">
        <v>226</v>
      </c>
      <c r="J3962" t="s">
        <v>226</v>
      </c>
      <c r="K3962" t="s">
        <v>226</v>
      </c>
      <c r="L3962" t="s">
        <v>226</v>
      </c>
      <c r="M3962" t="s">
        <v>226</v>
      </c>
      <c r="N3962" t="s">
        <v>226</v>
      </c>
      <c r="O3962" t="s">
        <v>226</v>
      </c>
      <c r="P3962" t="s">
        <v>224</v>
      </c>
      <c r="Q3962" t="s">
        <v>226</v>
      </c>
      <c r="R3962" t="s">
        <v>226</v>
      </c>
      <c r="S3962" t="s">
        <v>226</v>
      </c>
      <c r="T3962" t="s">
        <v>226</v>
      </c>
      <c r="U3962" t="s">
        <v>226</v>
      </c>
      <c r="V3962" t="s">
        <v>226</v>
      </c>
      <c r="W3962" t="s">
        <v>226</v>
      </c>
      <c r="X3962" t="s">
        <v>226</v>
      </c>
      <c r="Y3962" t="s">
        <v>226</v>
      </c>
      <c r="Z3962" t="s">
        <v>226</v>
      </c>
      <c r="AA3962" t="s">
        <v>224</v>
      </c>
      <c r="AB3962" t="s">
        <v>226</v>
      </c>
      <c r="AC3962" t="s">
        <v>226</v>
      </c>
      <c r="AD3962" t="s">
        <v>224</v>
      </c>
      <c r="AE3962" t="s">
        <v>226</v>
      </c>
      <c r="AF3962" t="s">
        <v>226</v>
      </c>
      <c r="AG3962" t="s">
        <v>225</v>
      </c>
      <c r="AH3962" t="s">
        <v>225</v>
      </c>
      <c r="AI3962" t="s">
        <v>225</v>
      </c>
      <c r="AJ3962" t="s">
        <v>225</v>
      </c>
      <c r="AK3962" t="s">
        <v>225</v>
      </c>
      <c r="AL3962" t="s">
        <v>394</v>
      </c>
      <c r="AM3962" t="s">
        <v>394</v>
      </c>
      <c r="AN3962" t="s">
        <v>394</v>
      </c>
      <c r="AO3962" t="s">
        <v>394</v>
      </c>
      <c r="AP3962" t="s">
        <v>394</v>
      </c>
      <c r="AQ3962" s="286" t="s">
        <v>394</v>
      </c>
      <c r="AR3962" s="305"/>
      <c r="AS3962" s="235"/>
      <c r="AU3962"/>
    </row>
    <row r="3963" spans="1:47" x14ac:dyDescent="0.3">
      <c r="A3963" s="285">
        <v>123150</v>
      </c>
      <c r="B3963" s="286" t="s">
        <v>539</v>
      </c>
      <c r="C3963" t="s">
        <v>995</v>
      </c>
      <c r="D3963" t="s">
        <v>995</v>
      </c>
      <c r="E3963" t="s">
        <v>995</v>
      </c>
      <c r="F3963" t="s">
        <v>995</v>
      </c>
      <c r="G3963" t="s">
        <v>995</v>
      </c>
      <c r="H3963" t="s">
        <v>995</v>
      </c>
      <c r="I3963" t="s">
        <v>995</v>
      </c>
      <c r="J3963" t="s">
        <v>995</v>
      </c>
      <c r="K3963" t="s">
        <v>995</v>
      </c>
      <c r="L3963" t="s">
        <v>995</v>
      </c>
      <c r="M3963" t="s">
        <v>995</v>
      </c>
      <c r="N3963" t="s">
        <v>995</v>
      </c>
      <c r="O3963" t="s">
        <v>995</v>
      </c>
      <c r="P3963" t="s">
        <v>995</v>
      </c>
      <c r="Q3963" t="s">
        <v>995</v>
      </c>
      <c r="R3963" t="s">
        <v>995</v>
      </c>
      <c r="S3963" t="s">
        <v>995</v>
      </c>
      <c r="T3963" t="s">
        <v>995</v>
      </c>
      <c r="U3963" t="s">
        <v>995</v>
      </c>
      <c r="V3963" t="s">
        <v>995</v>
      </c>
      <c r="W3963" t="s">
        <v>995</v>
      </c>
      <c r="X3963" t="s">
        <v>995</v>
      </c>
      <c r="Y3963" t="s">
        <v>995</v>
      </c>
      <c r="Z3963" t="s">
        <v>995</v>
      </c>
      <c r="AA3963" t="s">
        <v>995</v>
      </c>
      <c r="AB3963" t="s">
        <v>995</v>
      </c>
      <c r="AC3963" t="s">
        <v>995</v>
      </c>
      <c r="AD3963" t="s">
        <v>995</v>
      </c>
      <c r="AE3963" t="s">
        <v>995</v>
      </c>
      <c r="AF3963" t="s">
        <v>995</v>
      </c>
      <c r="AG3963" t="s">
        <v>995</v>
      </c>
      <c r="AH3963" t="s">
        <v>995</v>
      </c>
      <c r="AI3963" t="s">
        <v>995</v>
      </c>
      <c r="AJ3963" t="s">
        <v>995</v>
      </c>
      <c r="AK3963" t="s">
        <v>995</v>
      </c>
      <c r="AL3963" t="s">
        <v>995</v>
      </c>
      <c r="AM3963" t="s">
        <v>995</v>
      </c>
      <c r="AN3963" t="s">
        <v>995</v>
      </c>
      <c r="AO3963" t="s">
        <v>995</v>
      </c>
      <c r="AP3963" t="s">
        <v>995</v>
      </c>
      <c r="AQ3963" s="286" t="s">
        <v>855</v>
      </c>
    </row>
    <row r="3964" spans="1:47" x14ac:dyDescent="0.3">
      <c r="A3964" s="285">
        <v>123151</v>
      </c>
      <c r="B3964" s="286" t="s">
        <v>540</v>
      </c>
      <c r="AQ3964" s="286" t="s">
        <v>394</v>
      </c>
    </row>
    <row r="3965" spans="1:47" ht="21.6" x14ac:dyDescent="0.3">
      <c r="A3965" s="285">
        <v>123153</v>
      </c>
      <c r="B3965" s="286" t="s">
        <v>540</v>
      </c>
      <c r="C3965" t="s">
        <v>226</v>
      </c>
      <c r="D3965" t="s">
        <v>224</v>
      </c>
      <c r="E3965" t="s">
        <v>224</v>
      </c>
      <c r="F3965" t="s">
        <v>226</v>
      </c>
      <c r="G3965" t="s">
        <v>224</v>
      </c>
      <c r="H3965" t="s">
        <v>226</v>
      </c>
      <c r="I3965" t="s">
        <v>226</v>
      </c>
      <c r="J3965" t="s">
        <v>225</v>
      </c>
      <c r="K3965" t="s">
        <v>226</v>
      </c>
      <c r="L3965" t="s">
        <v>226</v>
      </c>
      <c r="M3965" t="s">
        <v>226</v>
      </c>
      <c r="N3965" t="s">
        <v>224</v>
      </c>
      <c r="O3965" t="s">
        <v>225</v>
      </c>
      <c r="P3965" t="s">
        <v>225</v>
      </c>
      <c r="Q3965" t="s">
        <v>224</v>
      </c>
      <c r="R3965" t="s">
        <v>226</v>
      </c>
      <c r="S3965" t="s">
        <v>225</v>
      </c>
      <c r="T3965" t="s">
        <v>226</v>
      </c>
      <c r="U3965" t="s">
        <v>225</v>
      </c>
      <c r="V3965" t="s">
        <v>225</v>
      </c>
      <c r="W3965" t="s">
        <v>394</v>
      </c>
      <c r="X3965" t="s">
        <v>394</v>
      </c>
      <c r="Y3965" t="s">
        <v>394</v>
      </c>
      <c r="Z3965" t="s">
        <v>394</v>
      </c>
      <c r="AA3965" t="s">
        <v>394</v>
      </c>
      <c r="AB3965" t="s">
        <v>394</v>
      </c>
      <c r="AC3965" t="s">
        <v>394</v>
      </c>
      <c r="AD3965" t="s">
        <v>394</v>
      </c>
      <c r="AE3965" t="s">
        <v>394</v>
      </c>
      <c r="AF3965" t="s">
        <v>394</v>
      </c>
      <c r="AG3965" t="s">
        <v>394</v>
      </c>
      <c r="AH3965" t="s">
        <v>394</v>
      </c>
      <c r="AI3965" t="s">
        <v>394</v>
      </c>
      <c r="AJ3965" t="s">
        <v>394</v>
      </c>
      <c r="AK3965" t="s">
        <v>394</v>
      </c>
      <c r="AL3965" t="s">
        <v>394</v>
      </c>
      <c r="AM3965" t="s">
        <v>394</v>
      </c>
      <c r="AN3965" t="s">
        <v>394</v>
      </c>
      <c r="AO3965" t="s">
        <v>394</v>
      </c>
      <c r="AP3965" t="s">
        <v>394</v>
      </c>
      <c r="AQ3965" s="286" t="s">
        <v>394</v>
      </c>
      <c r="AR3965" s="305"/>
      <c r="AS3965" s="235"/>
      <c r="AU3965"/>
    </row>
    <row r="3966" spans="1:47" ht="21.6" x14ac:dyDescent="0.3">
      <c r="A3966" s="285">
        <v>123154</v>
      </c>
      <c r="B3966" s="286" t="s">
        <v>61</v>
      </c>
      <c r="C3966" t="s">
        <v>226</v>
      </c>
      <c r="D3966" t="s">
        <v>226</v>
      </c>
      <c r="E3966" t="s">
        <v>226</v>
      </c>
      <c r="F3966" t="s">
        <v>226</v>
      </c>
      <c r="G3966" t="s">
        <v>226</v>
      </c>
      <c r="H3966" t="s">
        <v>226</v>
      </c>
      <c r="I3966" t="s">
        <v>224</v>
      </c>
      <c r="J3966" t="s">
        <v>226</v>
      </c>
      <c r="K3966" t="s">
        <v>226</v>
      </c>
      <c r="L3966" t="s">
        <v>226</v>
      </c>
      <c r="M3966" t="s">
        <v>226</v>
      </c>
      <c r="N3966" t="s">
        <v>226</v>
      </c>
      <c r="O3966" t="s">
        <v>226</v>
      </c>
      <c r="P3966" t="s">
        <v>224</v>
      </c>
      <c r="Q3966" t="s">
        <v>226</v>
      </c>
      <c r="R3966" t="s">
        <v>226</v>
      </c>
      <c r="S3966" t="s">
        <v>226</v>
      </c>
      <c r="T3966" t="s">
        <v>226</v>
      </c>
      <c r="U3966" t="s">
        <v>226</v>
      </c>
      <c r="V3966" t="s">
        <v>226</v>
      </c>
      <c r="W3966" t="s">
        <v>226</v>
      </c>
      <c r="X3966" t="s">
        <v>226</v>
      </c>
      <c r="Y3966" t="s">
        <v>224</v>
      </c>
      <c r="Z3966" t="s">
        <v>226</v>
      </c>
      <c r="AA3966" t="s">
        <v>224</v>
      </c>
      <c r="AB3966" t="s">
        <v>226</v>
      </c>
      <c r="AC3966" t="s">
        <v>224</v>
      </c>
      <c r="AD3966" t="s">
        <v>224</v>
      </c>
      <c r="AE3966" t="s">
        <v>224</v>
      </c>
      <c r="AF3966" t="s">
        <v>224</v>
      </c>
      <c r="AG3966" t="s">
        <v>226</v>
      </c>
      <c r="AH3966" t="s">
        <v>226</v>
      </c>
      <c r="AI3966" t="s">
        <v>226</v>
      </c>
      <c r="AJ3966" t="s">
        <v>226</v>
      </c>
      <c r="AK3966" t="s">
        <v>226</v>
      </c>
      <c r="AL3966" t="s">
        <v>225</v>
      </c>
      <c r="AM3966" t="s">
        <v>225</v>
      </c>
      <c r="AN3966" t="s">
        <v>225</v>
      </c>
      <c r="AO3966" t="s">
        <v>225</v>
      </c>
      <c r="AP3966" t="s">
        <v>225</v>
      </c>
      <c r="AQ3966" s="286" t="s">
        <v>394</v>
      </c>
      <c r="AR3966" s="305"/>
      <c r="AS3966" s="235"/>
      <c r="AU3966"/>
    </row>
    <row r="3967" spans="1:47" ht="28.8" x14ac:dyDescent="0.3">
      <c r="A3967" s="285">
        <v>123155</v>
      </c>
      <c r="B3967" s="286" t="s">
        <v>541</v>
      </c>
      <c r="C3967" t="s">
        <v>224</v>
      </c>
      <c r="D3967" t="s">
        <v>224</v>
      </c>
      <c r="E3967" t="s">
        <v>224</v>
      </c>
      <c r="F3967" t="s">
        <v>224</v>
      </c>
      <c r="G3967" t="s">
        <v>224</v>
      </c>
      <c r="H3967" t="s">
        <v>224</v>
      </c>
      <c r="I3967" t="s">
        <v>224</v>
      </c>
      <c r="J3967" t="s">
        <v>226</v>
      </c>
      <c r="K3967" t="s">
        <v>226</v>
      </c>
      <c r="L3967" t="s">
        <v>226</v>
      </c>
      <c r="M3967" t="s">
        <v>224</v>
      </c>
      <c r="N3967" t="s">
        <v>224</v>
      </c>
      <c r="O3967" t="s">
        <v>226</v>
      </c>
      <c r="P3967" t="s">
        <v>226</v>
      </c>
      <c r="Q3967" t="s">
        <v>226</v>
      </c>
      <c r="R3967" t="s">
        <v>224</v>
      </c>
      <c r="S3967" t="s">
        <v>226</v>
      </c>
      <c r="T3967" t="s">
        <v>224</v>
      </c>
      <c r="U3967" t="s">
        <v>226</v>
      </c>
      <c r="V3967" t="s">
        <v>226</v>
      </c>
      <c r="W3967" t="s">
        <v>225</v>
      </c>
      <c r="X3967" t="s">
        <v>225</v>
      </c>
      <c r="Y3967" t="s">
        <v>225</v>
      </c>
      <c r="Z3967" t="s">
        <v>225</v>
      </c>
      <c r="AA3967" t="s">
        <v>225</v>
      </c>
      <c r="AB3967" t="s">
        <v>394</v>
      </c>
      <c r="AC3967" t="s">
        <v>394</v>
      </c>
      <c r="AD3967" t="s">
        <v>394</v>
      </c>
      <c r="AE3967" t="s">
        <v>394</v>
      </c>
      <c r="AF3967" t="s">
        <v>394</v>
      </c>
      <c r="AG3967" t="s">
        <v>394</v>
      </c>
      <c r="AH3967" t="s">
        <v>394</v>
      </c>
      <c r="AI3967" t="s">
        <v>394</v>
      </c>
      <c r="AJ3967" t="s">
        <v>394</v>
      </c>
      <c r="AK3967" t="s">
        <v>394</v>
      </c>
      <c r="AL3967" t="s">
        <v>394</v>
      </c>
      <c r="AM3967" t="s">
        <v>394</v>
      </c>
      <c r="AN3967" t="s">
        <v>394</v>
      </c>
      <c r="AO3967" t="s">
        <v>394</v>
      </c>
      <c r="AP3967" t="s">
        <v>394</v>
      </c>
      <c r="AQ3967" s="286" t="s">
        <v>394</v>
      </c>
      <c r="AR3967" s="305"/>
      <c r="AS3967" s="235"/>
      <c r="AU3967"/>
    </row>
    <row r="3968" spans="1:47" x14ac:dyDescent="0.3">
      <c r="A3968" s="285">
        <v>123156</v>
      </c>
      <c r="B3968" s="286" t="s">
        <v>539</v>
      </c>
      <c r="C3968" t="s">
        <v>995</v>
      </c>
      <c r="D3968" t="s">
        <v>995</v>
      </c>
      <c r="E3968" t="s">
        <v>995</v>
      </c>
      <c r="F3968" t="s">
        <v>995</v>
      </c>
      <c r="G3968" t="s">
        <v>995</v>
      </c>
      <c r="H3968" t="s">
        <v>995</v>
      </c>
      <c r="I3968" t="s">
        <v>995</v>
      </c>
      <c r="J3968" t="s">
        <v>995</v>
      </c>
      <c r="K3968" t="s">
        <v>995</v>
      </c>
      <c r="L3968" t="s">
        <v>995</v>
      </c>
      <c r="M3968" t="s">
        <v>995</v>
      </c>
      <c r="N3968" t="s">
        <v>995</v>
      </c>
      <c r="O3968" t="s">
        <v>995</v>
      </c>
      <c r="P3968" t="s">
        <v>995</v>
      </c>
      <c r="Q3968" t="s">
        <v>995</v>
      </c>
      <c r="R3968" t="s">
        <v>995</v>
      </c>
      <c r="S3968" t="s">
        <v>995</v>
      </c>
      <c r="T3968" t="s">
        <v>995</v>
      </c>
      <c r="U3968" t="s">
        <v>995</v>
      </c>
      <c r="V3968" t="s">
        <v>995</v>
      </c>
      <c r="W3968" t="s">
        <v>995</v>
      </c>
      <c r="X3968" t="s">
        <v>995</v>
      </c>
      <c r="Y3968" t="s">
        <v>995</v>
      </c>
      <c r="Z3968" t="s">
        <v>995</v>
      </c>
      <c r="AA3968" t="s">
        <v>995</v>
      </c>
      <c r="AB3968" t="s">
        <v>995</v>
      </c>
      <c r="AC3968" t="s">
        <v>995</v>
      </c>
      <c r="AD3968" t="s">
        <v>995</v>
      </c>
      <c r="AE3968" t="s">
        <v>995</v>
      </c>
      <c r="AF3968" t="s">
        <v>995</v>
      </c>
      <c r="AG3968" t="s">
        <v>995</v>
      </c>
      <c r="AH3968" t="s">
        <v>995</v>
      </c>
      <c r="AI3968" t="s">
        <v>995</v>
      </c>
      <c r="AJ3968" t="s">
        <v>995</v>
      </c>
      <c r="AK3968" t="s">
        <v>995</v>
      </c>
      <c r="AL3968" t="s">
        <v>995</v>
      </c>
      <c r="AM3968" t="s">
        <v>995</v>
      </c>
      <c r="AN3968" t="s">
        <v>995</v>
      </c>
      <c r="AO3968" t="s">
        <v>995</v>
      </c>
      <c r="AP3968" t="s">
        <v>995</v>
      </c>
      <c r="AQ3968" s="286" t="s">
        <v>855</v>
      </c>
    </row>
    <row r="3969" spans="1:47" ht="21.6" x14ac:dyDescent="0.65">
      <c r="A3969" s="285">
        <v>123157</v>
      </c>
      <c r="B3969" s="286" t="s">
        <v>540</v>
      </c>
      <c r="C3969" t="s">
        <v>226</v>
      </c>
      <c r="D3969" t="s">
        <v>226</v>
      </c>
      <c r="E3969" t="s">
        <v>226</v>
      </c>
      <c r="F3969" t="s">
        <v>226</v>
      </c>
      <c r="G3969" t="s">
        <v>226</v>
      </c>
      <c r="H3969" t="s">
        <v>224</v>
      </c>
      <c r="I3969" t="s">
        <v>224</v>
      </c>
      <c r="J3969" t="s">
        <v>226</v>
      </c>
      <c r="K3969" t="s">
        <v>224</v>
      </c>
      <c r="L3969" t="s">
        <v>224</v>
      </c>
      <c r="M3969" t="s">
        <v>226</v>
      </c>
      <c r="N3969" t="s">
        <v>224</v>
      </c>
      <c r="O3969" t="s">
        <v>224</v>
      </c>
      <c r="P3969" t="s">
        <v>226</v>
      </c>
      <c r="Q3969" t="s">
        <v>224</v>
      </c>
      <c r="R3969" t="s">
        <v>226</v>
      </c>
      <c r="S3969" t="s">
        <v>226</v>
      </c>
      <c r="T3969" t="s">
        <v>226</v>
      </c>
      <c r="U3969" t="s">
        <v>226</v>
      </c>
      <c r="V3969" t="s">
        <v>226</v>
      </c>
      <c r="W3969" t="s">
        <v>226</v>
      </c>
      <c r="X3969" t="s">
        <v>226</v>
      </c>
      <c r="Y3969" t="s">
        <v>224</v>
      </c>
      <c r="Z3969" t="s">
        <v>224</v>
      </c>
      <c r="AA3969" t="s">
        <v>224</v>
      </c>
      <c r="AB3969" t="s">
        <v>226</v>
      </c>
      <c r="AC3969" t="s">
        <v>225</v>
      </c>
      <c r="AD3969" t="s">
        <v>225</v>
      </c>
      <c r="AE3969" t="s">
        <v>226</v>
      </c>
      <c r="AF3969" t="s">
        <v>226</v>
      </c>
      <c r="AG3969" t="s">
        <v>394</v>
      </c>
      <c r="AH3969" t="s">
        <v>394</v>
      </c>
      <c r="AI3969" t="s">
        <v>394</v>
      </c>
      <c r="AJ3969" t="s">
        <v>394</v>
      </c>
      <c r="AK3969" t="s">
        <v>394</v>
      </c>
      <c r="AL3969" t="s">
        <v>394</v>
      </c>
      <c r="AM3969" t="s">
        <v>394</v>
      </c>
      <c r="AN3969" t="s">
        <v>394</v>
      </c>
      <c r="AO3969" t="s">
        <v>394</v>
      </c>
      <c r="AP3969" t="s">
        <v>394</v>
      </c>
      <c r="AQ3969" s="288"/>
      <c r="AR3969" s="304"/>
      <c r="AS3969" s="304"/>
      <c r="AU3969"/>
    </row>
    <row r="3970" spans="1:47" x14ac:dyDescent="0.3">
      <c r="A3970" s="285">
        <v>123158</v>
      </c>
      <c r="B3970" s="286" t="s">
        <v>539</v>
      </c>
      <c r="C3970" t="s">
        <v>995</v>
      </c>
      <c r="D3970" t="s">
        <v>995</v>
      </c>
      <c r="E3970" t="s">
        <v>995</v>
      </c>
      <c r="F3970" t="s">
        <v>995</v>
      </c>
      <c r="G3970" t="s">
        <v>995</v>
      </c>
      <c r="H3970" t="s">
        <v>995</v>
      </c>
      <c r="I3970" t="s">
        <v>995</v>
      </c>
      <c r="J3970" t="s">
        <v>995</v>
      </c>
      <c r="K3970" t="s">
        <v>995</v>
      </c>
      <c r="L3970" t="s">
        <v>995</v>
      </c>
      <c r="M3970" t="s">
        <v>995</v>
      </c>
      <c r="N3970" t="s">
        <v>995</v>
      </c>
      <c r="O3970" t="s">
        <v>995</v>
      </c>
      <c r="P3970" t="s">
        <v>995</v>
      </c>
      <c r="Q3970" t="s">
        <v>995</v>
      </c>
      <c r="R3970" t="s">
        <v>995</v>
      </c>
      <c r="S3970" t="s">
        <v>995</v>
      </c>
      <c r="T3970" t="s">
        <v>995</v>
      </c>
      <c r="U3970" t="s">
        <v>995</v>
      </c>
      <c r="V3970" t="s">
        <v>995</v>
      </c>
      <c r="W3970" t="s">
        <v>995</v>
      </c>
      <c r="X3970" t="s">
        <v>995</v>
      </c>
      <c r="Y3970" t="s">
        <v>995</v>
      </c>
      <c r="Z3970" t="s">
        <v>995</v>
      </c>
      <c r="AA3970" t="s">
        <v>995</v>
      </c>
      <c r="AB3970" t="s">
        <v>995</v>
      </c>
      <c r="AC3970" t="s">
        <v>995</v>
      </c>
      <c r="AD3970" t="s">
        <v>995</v>
      </c>
      <c r="AE3970" t="s">
        <v>995</v>
      </c>
      <c r="AF3970" t="s">
        <v>995</v>
      </c>
      <c r="AG3970" t="s">
        <v>995</v>
      </c>
      <c r="AH3970" t="s">
        <v>995</v>
      </c>
      <c r="AI3970" t="s">
        <v>995</v>
      </c>
      <c r="AJ3970" t="s">
        <v>995</v>
      </c>
      <c r="AK3970" t="s">
        <v>995</v>
      </c>
      <c r="AL3970" t="s">
        <v>995</v>
      </c>
      <c r="AM3970" t="s">
        <v>995</v>
      </c>
      <c r="AN3970" t="s">
        <v>995</v>
      </c>
      <c r="AO3970" t="s">
        <v>995</v>
      </c>
      <c r="AP3970" t="s">
        <v>995</v>
      </c>
      <c r="AQ3970" s="286" t="s">
        <v>855</v>
      </c>
    </row>
    <row r="3971" spans="1:47" x14ac:dyDescent="0.3">
      <c r="A3971" s="285">
        <v>123159</v>
      </c>
      <c r="B3971" s="286" t="s">
        <v>539</v>
      </c>
      <c r="C3971" t="s">
        <v>995</v>
      </c>
      <c r="D3971" t="s">
        <v>995</v>
      </c>
      <c r="E3971" t="s">
        <v>995</v>
      </c>
      <c r="F3971" t="s">
        <v>995</v>
      </c>
      <c r="G3971" t="s">
        <v>995</v>
      </c>
      <c r="H3971" t="s">
        <v>995</v>
      </c>
      <c r="I3971" t="s">
        <v>995</v>
      </c>
      <c r="J3971" t="s">
        <v>995</v>
      </c>
      <c r="K3971" t="s">
        <v>995</v>
      </c>
      <c r="L3971" t="s">
        <v>995</v>
      </c>
      <c r="M3971" t="s">
        <v>995</v>
      </c>
      <c r="N3971" t="s">
        <v>995</v>
      </c>
      <c r="O3971" t="s">
        <v>995</v>
      </c>
      <c r="P3971" t="s">
        <v>995</v>
      </c>
      <c r="Q3971" t="s">
        <v>995</v>
      </c>
      <c r="R3971" t="s">
        <v>995</v>
      </c>
      <c r="S3971" t="s">
        <v>995</v>
      </c>
      <c r="T3971" t="s">
        <v>995</v>
      </c>
      <c r="U3971" t="s">
        <v>995</v>
      </c>
      <c r="V3971" t="s">
        <v>995</v>
      </c>
      <c r="W3971" t="s">
        <v>995</v>
      </c>
      <c r="X3971" t="s">
        <v>995</v>
      </c>
      <c r="Y3971" t="s">
        <v>995</v>
      </c>
      <c r="Z3971" t="s">
        <v>995</v>
      </c>
      <c r="AA3971" t="s">
        <v>995</v>
      </c>
      <c r="AB3971" t="s">
        <v>995</v>
      </c>
      <c r="AC3971" t="s">
        <v>995</v>
      </c>
      <c r="AD3971" t="s">
        <v>995</v>
      </c>
      <c r="AE3971" t="s">
        <v>995</v>
      </c>
      <c r="AF3971" t="s">
        <v>995</v>
      </c>
      <c r="AG3971" t="s">
        <v>995</v>
      </c>
      <c r="AH3971" t="s">
        <v>995</v>
      </c>
      <c r="AI3971" t="s">
        <v>995</v>
      </c>
      <c r="AJ3971" t="s">
        <v>995</v>
      </c>
      <c r="AK3971" t="s">
        <v>995</v>
      </c>
      <c r="AL3971" t="s">
        <v>995</v>
      </c>
      <c r="AM3971" t="s">
        <v>995</v>
      </c>
      <c r="AN3971" t="s">
        <v>995</v>
      </c>
      <c r="AO3971" t="s">
        <v>995</v>
      </c>
      <c r="AP3971" t="s">
        <v>995</v>
      </c>
      <c r="AQ3971" s="286" t="s">
        <v>855</v>
      </c>
    </row>
    <row r="3972" spans="1:47" x14ac:dyDescent="0.3">
      <c r="A3972" s="285">
        <v>123160</v>
      </c>
      <c r="B3972" s="286" t="s">
        <v>540</v>
      </c>
      <c r="C3972" t="s">
        <v>226</v>
      </c>
      <c r="D3972" t="s">
        <v>224</v>
      </c>
      <c r="E3972" t="s">
        <v>226</v>
      </c>
      <c r="F3972" t="s">
        <v>224</v>
      </c>
      <c r="G3972" t="s">
        <v>226</v>
      </c>
      <c r="H3972" t="s">
        <v>224</v>
      </c>
      <c r="I3972" t="s">
        <v>224</v>
      </c>
      <c r="J3972" t="s">
        <v>225</v>
      </c>
      <c r="K3972" t="s">
        <v>224</v>
      </c>
      <c r="L3972" t="s">
        <v>225</v>
      </c>
      <c r="M3972" t="s">
        <v>226</v>
      </c>
      <c r="N3972" t="s">
        <v>225</v>
      </c>
      <c r="O3972" t="s">
        <v>226</v>
      </c>
      <c r="P3972" t="s">
        <v>225</v>
      </c>
      <c r="Q3972" t="s">
        <v>226</v>
      </c>
      <c r="R3972" t="s">
        <v>394</v>
      </c>
      <c r="S3972" t="s">
        <v>394</v>
      </c>
      <c r="T3972" t="s">
        <v>394</v>
      </c>
      <c r="U3972" t="s">
        <v>394</v>
      </c>
      <c r="V3972" t="s">
        <v>394</v>
      </c>
      <c r="W3972" t="s">
        <v>394</v>
      </c>
      <c r="X3972" t="s">
        <v>394</v>
      </c>
      <c r="Y3972" t="s">
        <v>394</v>
      </c>
      <c r="Z3972" t="s">
        <v>394</v>
      </c>
      <c r="AA3972" t="s">
        <v>394</v>
      </c>
      <c r="AB3972" t="s">
        <v>394</v>
      </c>
      <c r="AC3972" t="s">
        <v>394</v>
      </c>
      <c r="AD3972" t="s">
        <v>394</v>
      </c>
      <c r="AE3972" t="s">
        <v>394</v>
      </c>
      <c r="AF3972" t="s">
        <v>394</v>
      </c>
      <c r="AG3972" t="s">
        <v>394</v>
      </c>
      <c r="AH3972" t="s">
        <v>394</v>
      </c>
      <c r="AI3972" t="s">
        <v>394</v>
      </c>
      <c r="AJ3972" t="s">
        <v>394</v>
      </c>
      <c r="AK3972" t="s">
        <v>394</v>
      </c>
      <c r="AL3972" t="s">
        <v>394</v>
      </c>
      <c r="AM3972" t="s">
        <v>394</v>
      </c>
      <c r="AN3972" t="s">
        <v>394</v>
      </c>
      <c r="AO3972" t="s">
        <v>394</v>
      </c>
      <c r="AP3972" t="s">
        <v>394</v>
      </c>
      <c r="AQ3972" s="289"/>
      <c r="AR3972" s="304"/>
      <c r="AS3972" s="304"/>
      <c r="AU3972"/>
    </row>
    <row r="3973" spans="1:47" x14ac:dyDescent="0.3">
      <c r="A3973" s="285">
        <v>123161</v>
      </c>
      <c r="B3973" s="286" t="s">
        <v>540</v>
      </c>
      <c r="C3973" t="s">
        <v>995</v>
      </c>
      <c r="D3973" t="s">
        <v>995</v>
      </c>
      <c r="E3973" t="s">
        <v>995</v>
      </c>
      <c r="F3973" t="s">
        <v>995</v>
      </c>
      <c r="G3973" t="s">
        <v>995</v>
      </c>
      <c r="H3973" t="s">
        <v>995</v>
      </c>
      <c r="I3973" t="s">
        <v>995</v>
      </c>
      <c r="J3973" t="s">
        <v>995</v>
      </c>
      <c r="K3973" t="s">
        <v>995</v>
      </c>
      <c r="L3973" t="s">
        <v>995</v>
      </c>
      <c r="M3973" t="s">
        <v>995</v>
      </c>
      <c r="N3973" t="s">
        <v>995</v>
      </c>
      <c r="O3973" t="s">
        <v>995</v>
      </c>
      <c r="P3973" t="s">
        <v>995</v>
      </c>
      <c r="Q3973" t="s">
        <v>995</v>
      </c>
      <c r="R3973" t="s">
        <v>995</v>
      </c>
      <c r="S3973" t="s">
        <v>995</v>
      </c>
      <c r="T3973" t="s">
        <v>995</v>
      </c>
      <c r="U3973" t="s">
        <v>995</v>
      </c>
      <c r="V3973" t="s">
        <v>995</v>
      </c>
      <c r="W3973" t="s">
        <v>995</v>
      </c>
      <c r="X3973" t="s">
        <v>995</v>
      </c>
      <c r="Y3973" t="s">
        <v>995</v>
      </c>
      <c r="Z3973" t="s">
        <v>995</v>
      </c>
      <c r="AA3973" t="s">
        <v>995</v>
      </c>
      <c r="AB3973" t="s">
        <v>995</v>
      </c>
      <c r="AC3973" t="s">
        <v>995</v>
      </c>
      <c r="AD3973" t="s">
        <v>995</v>
      </c>
      <c r="AE3973" t="s">
        <v>995</v>
      </c>
      <c r="AF3973" t="s">
        <v>995</v>
      </c>
      <c r="AG3973" t="s">
        <v>995</v>
      </c>
      <c r="AH3973" t="s">
        <v>995</v>
      </c>
      <c r="AI3973" t="s">
        <v>995</v>
      </c>
      <c r="AJ3973" t="s">
        <v>995</v>
      </c>
      <c r="AK3973" t="s">
        <v>995</v>
      </c>
      <c r="AL3973" t="s">
        <v>995</v>
      </c>
      <c r="AM3973" t="s">
        <v>995</v>
      </c>
      <c r="AN3973" t="s">
        <v>995</v>
      </c>
      <c r="AO3973" t="s">
        <v>995</v>
      </c>
      <c r="AP3973" t="s">
        <v>995</v>
      </c>
      <c r="AQ3973" s="286" t="s">
        <v>855</v>
      </c>
    </row>
    <row r="3974" spans="1:47" ht="28.8" x14ac:dyDescent="0.3">
      <c r="A3974" s="285">
        <v>123162</v>
      </c>
      <c r="B3974" s="286" t="s">
        <v>541</v>
      </c>
      <c r="C3974" t="s">
        <v>226</v>
      </c>
      <c r="D3974" t="s">
        <v>226</v>
      </c>
      <c r="E3974" t="s">
        <v>226</v>
      </c>
      <c r="F3974" t="s">
        <v>226</v>
      </c>
      <c r="G3974" t="s">
        <v>224</v>
      </c>
      <c r="H3974" t="s">
        <v>224</v>
      </c>
      <c r="I3974" t="s">
        <v>224</v>
      </c>
      <c r="J3974" t="s">
        <v>226</v>
      </c>
      <c r="K3974" t="s">
        <v>226</v>
      </c>
      <c r="L3974" t="s">
        <v>224</v>
      </c>
      <c r="M3974" t="s">
        <v>224</v>
      </c>
      <c r="N3974" t="s">
        <v>226</v>
      </c>
      <c r="O3974" t="s">
        <v>226</v>
      </c>
      <c r="P3974" t="s">
        <v>224</v>
      </c>
      <c r="Q3974" t="s">
        <v>224</v>
      </c>
      <c r="R3974" t="s">
        <v>224</v>
      </c>
      <c r="S3974" t="s">
        <v>226</v>
      </c>
      <c r="T3974" t="s">
        <v>224</v>
      </c>
      <c r="U3974" t="s">
        <v>224</v>
      </c>
      <c r="V3974" t="s">
        <v>224</v>
      </c>
      <c r="W3974" t="s">
        <v>225</v>
      </c>
      <c r="X3974" t="s">
        <v>225</v>
      </c>
      <c r="Y3974" t="s">
        <v>225</v>
      </c>
      <c r="Z3974" t="s">
        <v>225</v>
      </c>
      <c r="AA3974" t="s">
        <v>225</v>
      </c>
      <c r="AB3974" t="s">
        <v>394</v>
      </c>
      <c r="AC3974" t="s">
        <v>394</v>
      </c>
      <c r="AD3974" t="s">
        <v>394</v>
      </c>
      <c r="AE3974" t="s">
        <v>394</v>
      </c>
      <c r="AF3974" t="s">
        <v>394</v>
      </c>
      <c r="AG3974" t="s">
        <v>394</v>
      </c>
      <c r="AH3974" t="s">
        <v>394</v>
      </c>
      <c r="AI3974" t="s">
        <v>394</v>
      </c>
      <c r="AJ3974" t="s">
        <v>394</v>
      </c>
      <c r="AK3974" t="s">
        <v>394</v>
      </c>
      <c r="AL3974" t="s">
        <v>394</v>
      </c>
      <c r="AM3974" t="s">
        <v>394</v>
      </c>
      <c r="AN3974" t="s">
        <v>394</v>
      </c>
      <c r="AO3974" t="s">
        <v>394</v>
      </c>
      <c r="AP3974" t="s">
        <v>394</v>
      </c>
      <c r="AQ3974" s="286" t="s">
        <v>394</v>
      </c>
      <c r="AR3974" s="305"/>
      <c r="AS3974" s="235"/>
      <c r="AU3974"/>
    </row>
    <row r="3975" spans="1:47" x14ac:dyDescent="0.3">
      <c r="A3975" s="285">
        <v>123164</v>
      </c>
      <c r="B3975" s="286" t="s">
        <v>540</v>
      </c>
      <c r="AQ3975" s="286" t="s">
        <v>394</v>
      </c>
    </row>
    <row r="3976" spans="1:47" x14ac:dyDescent="0.3">
      <c r="A3976" s="285">
        <v>123165</v>
      </c>
      <c r="B3976" s="286" t="s">
        <v>540</v>
      </c>
      <c r="AQ3976" s="286" t="s">
        <v>394</v>
      </c>
    </row>
    <row r="3977" spans="1:47" ht="28.8" x14ac:dyDescent="0.3">
      <c r="A3977" s="285">
        <v>123166</v>
      </c>
      <c r="B3977" s="286" t="s">
        <v>541</v>
      </c>
      <c r="C3977" t="s">
        <v>226</v>
      </c>
      <c r="D3977" t="s">
        <v>226</v>
      </c>
      <c r="E3977" t="s">
        <v>224</v>
      </c>
      <c r="F3977" t="s">
        <v>224</v>
      </c>
      <c r="G3977" t="s">
        <v>226</v>
      </c>
      <c r="H3977" t="s">
        <v>226</v>
      </c>
      <c r="I3977" t="s">
        <v>225</v>
      </c>
      <c r="J3977" t="s">
        <v>224</v>
      </c>
      <c r="K3977" t="s">
        <v>224</v>
      </c>
      <c r="L3977" t="s">
        <v>226</v>
      </c>
      <c r="M3977" t="s">
        <v>224</v>
      </c>
      <c r="N3977" t="s">
        <v>224</v>
      </c>
      <c r="O3977" t="s">
        <v>226</v>
      </c>
      <c r="P3977" t="s">
        <v>224</v>
      </c>
      <c r="Q3977" t="s">
        <v>226</v>
      </c>
      <c r="R3977" t="s">
        <v>226</v>
      </c>
      <c r="S3977" t="s">
        <v>226</v>
      </c>
      <c r="T3977" t="s">
        <v>226</v>
      </c>
      <c r="U3977" t="s">
        <v>224</v>
      </c>
      <c r="V3977" t="s">
        <v>226</v>
      </c>
      <c r="W3977" t="s">
        <v>225</v>
      </c>
      <c r="X3977" t="s">
        <v>225</v>
      </c>
      <c r="Y3977" t="s">
        <v>225</v>
      </c>
      <c r="Z3977" t="s">
        <v>225</v>
      </c>
      <c r="AA3977" t="s">
        <v>225</v>
      </c>
      <c r="AB3977" t="s">
        <v>394</v>
      </c>
      <c r="AC3977" t="s">
        <v>394</v>
      </c>
      <c r="AD3977" t="s">
        <v>394</v>
      </c>
      <c r="AE3977" t="s">
        <v>394</v>
      </c>
      <c r="AF3977" t="s">
        <v>394</v>
      </c>
      <c r="AG3977" t="s">
        <v>394</v>
      </c>
      <c r="AH3977" t="s">
        <v>394</v>
      </c>
      <c r="AI3977" t="s">
        <v>394</v>
      </c>
      <c r="AJ3977" t="s">
        <v>394</v>
      </c>
      <c r="AK3977" t="s">
        <v>394</v>
      </c>
      <c r="AL3977" t="s">
        <v>394</v>
      </c>
      <c r="AM3977" t="s">
        <v>394</v>
      </c>
      <c r="AN3977" t="s">
        <v>394</v>
      </c>
      <c r="AO3977" t="s">
        <v>394</v>
      </c>
      <c r="AP3977" t="s">
        <v>394</v>
      </c>
      <c r="AQ3977" s="286" t="s">
        <v>394</v>
      </c>
      <c r="AR3977" s="305"/>
      <c r="AS3977" s="235"/>
      <c r="AU3977"/>
    </row>
    <row r="3978" spans="1:47" ht="21.6" x14ac:dyDescent="0.3">
      <c r="A3978" s="285">
        <v>123167</v>
      </c>
      <c r="B3978" s="286" t="s">
        <v>8485</v>
      </c>
      <c r="C3978" t="s">
        <v>226</v>
      </c>
      <c r="D3978" t="s">
        <v>226</v>
      </c>
      <c r="E3978" t="s">
        <v>226</v>
      </c>
      <c r="F3978" t="s">
        <v>226</v>
      </c>
      <c r="G3978" t="s">
        <v>224</v>
      </c>
      <c r="H3978" t="s">
        <v>226</v>
      </c>
      <c r="I3978" t="s">
        <v>226</v>
      </c>
      <c r="J3978" t="s">
        <v>226</v>
      </c>
      <c r="K3978" t="s">
        <v>226</v>
      </c>
      <c r="L3978" t="s">
        <v>226</v>
      </c>
      <c r="M3978" t="s">
        <v>226</v>
      </c>
      <c r="N3978" t="s">
        <v>226</v>
      </c>
      <c r="O3978" t="s">
        <v>226</v>
      </c>
      <c r="P3978" t="s">
        <v>226</v>
      </c>
      <c r="Q3978" t="s">
        <v>226</v>
      </c>
      <c r="R3978" t="s">
        <v>226</v>
      </c>
      <c r="S3978" t="s">
        <v>226</v>
      </c>
      <c r="T3978" t="s">
        <v>224</v>
      </c>
      <c r="U3978" t="s">
        <v>226</v>
      </c>
      <c r="V3978" t="s">
        <v>226</v>
      </c>
      <c r="W3978" t="s">
        <v>226</v>
      </c>
      <c r="X3978" t="s">
        <v>224</v>
      </c>
      <c r="Y3978" t="s">
        <v>224</v>
      </c>
      <c r="Z3978" t="s">
        <v>226</v>
      </c>
      <c r="AA3978" t="s">
        <v>224</v>
      </c>
      <c r="AB3978" t="s">
        <v>226</v>
      </c>
      <c r="AC3978" t="s">
        <v>226</v>
      </c>
      <c r="AD3978" t="s">
        <v>226</v>
      </c>
      <c r="AE3978" t="s">
        <v>224</v>
      </c>
      <c r="AF3978" t="s">
        <v>226</v>
      </c>
      <c r="AG3978" t="s">
        <v>226</v>
      </c>
      <c r="AH3978" t="s">
        <v>226</v>
      </c>
      <c r="AI3978" t="s">
        <v>226</v>
      </c>
      <c r="AJ3978" t="s">
        <v>226</v>
      </c>
      <c r="AK3978" t="s">
        <v>226</v>
      </c>
      <c r="AL3978" t="s">
        <v>225</v>
      </c>
      <c r="AM3978" t="s">
        <v>225</v>
      </c>
      <c r="AN3978" t="s">
        <v>225</v>
      </c>
      <c r="AO3978" t="s">
        <v>225</v>
      </c>
      <c r="AP3978" t="s">
        <v>225</v>
      </c>
      <c r="AQ3978" s="286" t="s">
        <v>394</v>
      </c>
      <c r="AR3978" s="305"/>
      <c r="AS3978" s="235"/>
      <c r="AU3978"/>
    </row>
    <row r="3979" spans="1:47" ht="21.6" x14ac:dyDescent="0.3">
      <c r="A3979" s="285">
        <v>123169</v>
      </c>
      <c r="B3979" s="286" t="s">
        <v>61</v>
      </c>
      <c r="C3979" t="s">
        <v>226</v>
      </c>
      <c r="D3979" t="s">
        <v>224</v>
      </c>
      <c r="E3979" t="s">
        <v>224</v>
      </c>
      <c r="F3979" t="s">
        <v>226</v>
      </c>
      <c r="G3979" t="s">
        <v>226</v>
      </c>
      <c r="H3979" t="s">
        <v>226</v>
      </c>
      <c r="I3979" t="s">
        <v>226</v>
      </c>
      <c r="J3979" t="s">
        <v>226</v>
      </c>
      <c r="K3979" t="s">
        <v>224</v>
      </c>
      <c r="L3979" t="s">
        <v>226</v>
      </c>
      <c r="M3979" t="s">
        <v>226</v>
      </c>
      <c r="N3979" t="s">
        <v>224</v>
      </c>
      <c r="O3979" t="s">
        <v>226</v>
      </c>
      <c r="P3979" t="s">
        <v>226</v>
      </c>
      <c r="Q3979" t="s">
        <v>226</v>
      </c>
      <c r="R3979" t="s">
        <v>226</v>
      </c>
      <c r="S3979" t="s">
        <v>226</v>
      </c>
      <c r="T3979" t="s">
        <v>225</v>
      </c>
      <c r="U3979" t="s">
        <v>225</v>
      </c>
      <c r="V3979" t="s">
        <v>226</v>
      </c>
      <c r="W3979" t="s">
        <v>226</v>
      </c>
      <c r="X3979" t="s">
        <v>226</v>
      </c>
      <c r="Y3979" t="s">
        <v>226</v>
      </c>
      <c r="Z3979" t="s">
        <v>226</v>
      </c>
      <c r="AA3979" t="s">
        <v>224</v>
      </c>
      <c r="AB3979" t="s">
        <v>226</v>
      </c>
      <c r="AC3979" t="s">
        <v>226</v>
      </c>
      <c r="AD3979" t="s">
        <v>226</v>
      </c>
      <c r="AE3979" t="s">
        <v>226</v>
      </c>
      <c r="AF3979" t="s">
        <v>226</v>
      </c>
      <c r="AG3979" t="s">
        <v>226</v>
      </c>
      <c r="AH3979" t="s">
        <v>226</v>
      </c>
      <c r="AI3979" t="s">
        <v>226</v>
      </c>
      <c r="AJ3979" t="s">
        <v>226</v>
      </c>
      <c r="AK3979" t="s">
        <v>226</v>
      </c>
      <c r="AL3979" t="s">
        <v>225</v>
      </c>
      <c r="AM3979" t="s">
        <v>225</v>
      </c>
      <c r="AN3979" t="s">
        <v>225</v>
      </c>
      <c r="AO3979" t="s">
        <v>225</v>
      </c>
      <c r="AP3979" t="s">
        <v>225</v>
      </c>
      <c r="AQ3979" s="286" t="s">
        <v>394</v>
      </c>
      <c r="AR3979" s="305"/>
      <c r="AS3979" s="235"/>
      <c r="AU3979"/>
    </row>
    <row r="3980" spans="1:47" x14ac:dyDescent="0.3">
      <c r="A3980" s="285">
        <v>123171</v>
      </c>
      <c r="B3980" s="286" t="s">
        <v>539</v>
      </c>
      <c r="C3980" t="s">
        <v>995</v>
      </c>
      <c r="D3980" t="s">
        <v>995</v>
      </c>
      <c r="E3980" t="s">
        <v>995</v>
      </c>
      <c r="F3980" t="s">
        <v>995</v>
      </c>
      <c r="G3980" t="s">
        <v>995</v>
      </c>
      <c r="H3980" t="s">
        <v>995</v>
      </c>
      <c r="I3980" t="s">
        <v>995</v>
      </c>
      <c r="J3980" t="s">
        <v>995</v>
      </c>
      <c r="K3980" t="s">
        <v>995</v>
      </c>
      <c r="L3980" t="s">
        <v>995</v>
      </c>
      <c r="M3980" t="s">
        <v>995</v>
      </c>
      <c r="N3980" t="s">
        <v>995</v>
      </c>
      <c r="O3980" t="s">
        <v>995</v>
      </c>
      <c r="P3980" t="s">
        <v>995</v>
      </c>
      <c r="Q3980" t="s">
        <v>995</v>
      </c>
      <c r="R3980" t="s">
        <v>995</v>
      </c>
      <c r="S3980" t="s">
        <v>995</v>
      </c>
      <c r="T3980" t="s">
        <v>995</v>
      </c>
      <c r="U3980" t="s">
        <v>995</v>
      </c>
      <c r="V3980" t="s">
        <v>995</v>
      </c>
      <c r="W3980" t="s">
        <v>995</v>
      </c>
      <c r="X3980" t="s">
        <v>995</v>
      </c>
      <c r="Y3980" t="s">
        <v>995</v>
      </c>
      <c r="Z3980" t="s">
        <v>995</v>
      </c>
      <c r="AA3980" t="s">
        <v>995</v>
      </c>
      <c r="AB3980" t="s">
        <v>995</v>
      </c>
      <c r="AC3980" t="s">
        <v>995</v>
      </c>
      <c r="AD3980" t="s">
        <v>995</v>
      </c>
      <c r="AE3980" t="s">
        <v>995</v>
      </c>
      <c r="AF3980" t="s">
        <v>995</v>
      </c>
      <c r="AG3980" t="s">
        <v>995</v>
      </c>
      <c r="AH3980" t="s">
        <v>995</v>
      </c>
      <c r="AI3980" t="s">
        <v>995</v>
      </c>
      <c r="AJ3980" t="s">
        <v>995</v>
      </c>
      <c r="AK3980" t="s">
        <v>995</v>
      </c>
      <c r="AL3980" t="s">
        <v>995</v>
      </c>
      <c r="AM3980" t="s">
        <v>995</v>
      </c>
      <c r="AN3980" t="s">
        <v>995</v>
      </c>
      <c r="AO3980" t="s">
        <v>995</v>
      </c>
      <c r="AP3980" t="s">
        <v>995</v>
      </c>
      <c r="AQ3980" s="286" t="s">
        <v>855</v>
      </c>
    </row>
    <row r="3981" spans="1:47" x14ac:dyDescent="0.3">
      <c r="A3981" s="285">
        <v>123173</v>
      </c>
      <c r="B3981" s="286" t="s">
        <v>539</v>
      </c>
      <c r="C3981" t="s">
        <v>995</v>
      </c>
      <c r="D3981" t="s">
        <v>995</v>
      </c>
      <c r="E3981" t="s">
        <v>995</v>
      </c>
      <c r="F3981" t="s">
        <v>995</v>
      </c>
      <c r="G3981" t="s">
        <v>995</v>
      </c>
      <c r="H3981" t="s">
        <v>995</v>
      </c>
      <c r="I3981" t="s">
        <v>995</v>
      </c>
      <c r="J3981" t="s">
        <v>995</v>
      </c>
      <c r="K3981" t="s">
        <v>995</v>
      </c>
      <c r="L3981" t="s">
        <v>995</v>
      </c>
      <c r="M3981" t="s">
        <v>995</v>
      </c>
      <c r="N3981" t="s">
        <v>995</v>
      </c>
      <c r="O3981" t="s">
        <v>995</v>
      </c>
      <c r="P3981" t="s">
        <v>995</v>
      </c>
      <c r="Q3981" t="s">
        <v>995</v>
      </c>
      <c r="R3981" t="s">
        <v>995</v>
      </c>
      <c r="S3981" t="s">
        <v>995</v>
      </c>
      <c r="T3981" t="s">
        <v>995</v>
      </c>
      <c r="U3981" t="s">
        <v>995</v>
      </c>
      <c r="V3981" t="s">
        <v>995</v>
      </c>
      <c r="W3981" t="s">
        <v>995</v>
      </c>
      <c r="X3981" t="s">
        <v>995</v>
      </c>
      <c r="Y3981" t="s">
        <v>995</v>
      </c>
      <c r="Z3981" t="s">
        <v>995</v>
      </c>
      <c r="AA3981" t="s">
        <v>995</v>
      </c>
      <c r="AB3981" t="s">
        <v>995</v>
      </c>
      <c r="AC3981" t="s">
        <v>995</v>
      </c>
      <c r="AD3981" t="s">
        <v>995</v>
      </c>
      <c r="AE3981" t="s">
        <v>995</v>
      </c>
      <c r="AF3981" t="s">
        <v>995</v>
      </c>
      <c r="AG3981" t="s">
        <v>995</v>
      </c>
      <c r="AH3981" t="s">
        <v>995</v>
      </c>
      <c r="AI3981" t="s">
        <v>995</v>
      </c>
      <c r="AJ3981" t="s">
        <v>995</v>
      </c>
      <c r="AK3981" t="s">
        <v>995</v>
      </c>
      <c r="AL3981" t="s">
        <v>995</v>
      </c>
      <c r="AM3981" t="s">
        <v>995</v>
      </c>
      <c r="AN3981" t="s">
        <v>995</v>
      </c>
      <c r="AO3981" t="s">
        <v>995</v>
      </c>
      <c r="AP3981" t="s">
        <v>995</v>
      </c>
      <c r="AQ3981" s="286" t="s">
        <v>855</v>
      </c>
    </row>
    <row r="3982" spans="1:47" ht="21.6" x14ac:dyDescent="0.3">
      <c r="A3982" s="285">
        <v>123174</v>
      </c>
      <c r="B3982" s="286" t="s">
        <v>538</v>
      </c>
      <c r="C3982" t="s">
        <v>226</v>
      </c>
      <c r="D3982" t="s">
        <v>226</v>
      </c>
      <c r="E3982" t="s">
        <v>224</v>
      </c>
      <c r="F3982" t="s">
        <v>226</v>
      </c>
      <c r="G3982" t="s">
        <v>224</v>
      </c>
      <c r="H3982" t="s">
        <v>226</v>
      </c>
      <c r="I3982" t="s">
        <v>226</v>
      </c>
      <c r="J3982" t="s">
        <v>226</v>
      </c>
      <c r="K3982" t="s">
        <v>226</v>
      </c>
      <c r="L3982" t="s">
        <v>226</v>
      </c>
      <c r="M3982" t="s">
        <v>226</v>
      </c>
      <c r="N3982" t="s">
        <v>224</v>
      </c>
      <c r="O3982" t="s">
        <v>226</v>
      </c>
      <c r="P3982" t="s">
        <v>226</v>
      </c>
      <c r="Q3982" t="s">
        <v>225</v>
      </c>
      <c r="R3982" t="s">
        <v>226</v>
      </c>
      <c r="S3982" t="s">
        <v>226</v>
      </c>
      <c r="T3982" t="s">
        <v>225</v>
      </c>
      <c r="U3982" t="s">
        <v>226</v>
      </c>
      <c r="V3982" t="s">
        <v>226</v>
      </c>
      <c r="W3982" t="s">
        <v>226</v>
      </c>
      <c r="X3982" t="s">
        <v>226</v>
      </c>
      <c r="Y3982" t="s">
        <v>225</v>
      </c>
      <c r="Z3982" t="s">
        <v>226</v>
      </c>
      <c r="AA3982" t="s">
        <v>224</v>
      </c>
      <c r="AB3982" t="s">
        <v>226</v>
      </c>
      <c r="AC3982" t="s">
        <v>226</v>
      </c>
      <c r="AD3982" t="s">
        <v>225</v>
      </c>
      <c r="AE3982" t="s">
        <v>226</v>
      </c>
      <c r="AF3982" t="s">
        <v>226</v>
      </c>
      <c r="AG3982" t="s">
        <v>394</v>
      </c>
      <c r="AH3982" t="s">
        <v>394</v>
      </c>
      <c r="AI3982" t="s">
        <v>394</v>
      </c>
      <c r="AJ3982" t="s">
        <v>394</v>
      </c>
      <c r="AK3982" t="s">
        <v>394</v>
      </c>
      <c r="AL3982" t="s">
        <v>394</v>
      </c>
      <c r="AM3982" t="s">
        <v>394</v>
      </c>
      <c r="AN3982" t="s">
        <v>394</v>
      </c>
      <c r="AO3982" t="s">
        <v>394</v>
      </c>
      <c r="AP3982" t="s">
        <v>394</v>
      </c>
      <c r="AQ3982" s="286" t="s">
        <v>394</v>
      </c>
      <c r="AR3982" s="305"/>
      <c r="AS3982" s="235"/>
      <c r="AU3982"/>
    </row>
    <row r="3983" spans="1:47" ht="21.6" x14ac:dyDescent="0.3">
      <c r="A3983" s="285">
        <v>123175</v>
      </c>
      <c r="B3983" s="286" t="s">
        <v>540</v>
      </c>
      <c r="C3983" t="s">
        <v>226</v>
      </c>
      <c r="D3983" t="s">
        <v>224</v>
      </c>
      <c r="E3983" t="s">
        <v>224</v>
      </c>
      <c r="F3983" t="s">
        <v>226</v>
      </c>
      <c r="G3983" t="s">
        <v>224</v>
      </c>
      <c r="H3983" t="s">
        <v>226</v>
      </c>
      <c r="I3983" t="s">
        <v>226</v>
      </c>
      <c r="J3983" t="s">
        <v>226</v>
      </c>
      <c r="K3983" t="s">
        <v>226</v>
      </c>
      <c r="L3983" t="s">
        <v>224</v>
      </c>
      <c r="M3983" t="s">
        <v>226</v>
      </c>
      <c r="N3983" t="s">
        <v>226</v>
      </c>
      <c r="O3983" t="s">
        <v>226</v>
      </c>
      <c r="P3983" t="s">
        <v>226</v>
      </c>
      <c r="Q3983" t="s">
        <v>226</v>
      </c>
      <c r="R3983" t="s">
        <v>394</v>
      </c>
      <c r="S3983" t="s">
        <v>394</v>
      </c>
      <c r="T3983" t="s">
        <v>394</v>
      </c>
      <c r="U3983" t="s">
        <v>394</v>
      </c>
      <c r="V3983" t="s">
        <v>394</v>
      </c>
      <c r="W3983" t="s">
        <v>394</v>
      </c>
      <c r="X3983" t="s">
        <v>394</v>
      </c>
      <c r="Y3983" t="s">
        <v>394</v>
      </c>
      <c r="Z3983" t="s">
        <v>394</v>
      </c>
      <c r="AA3983" t="s">
        <v>394</v>
      </c>
      <c r="AB3983" t="s">
        <v>394</v>
      </c>
      <c r="AC3983" t="s">
        <v>394</v>
      </c>
      <c r="AD3983" t="s">
        <v>394</v>
      </c>
      <c r="AE3983" t="s">
        <v>394</v>
      </c>
      <c r="AF3983" t="s">
        <v>394</v>
      </c>
      <c r="AG3983" t="s">
        <v>394</v>
      </c>
      <c r="AH3983" t="s">
        <v>394</v>
      </c>
      <c r="AI3983" t="s">
        <v>394</v>
      </c>
      <c r="AJ3983" t="s">
        <v>394</v>
      </c>
      <c r="AK3983" t="s">
        <v>394</v>
      </c>
      <c r="AL3983" t="s">
        <v>394</v>
      </c>
      <c r="AM3983" t="s">
        <v>394</v>
      </c>
      <c r="AN3983" t="s">
        <v>394</v>
      </c>
      <c r="AO3983" t="s">
        <v>394</v>
      </c>
      <c r="AP3983" t="s">
        <v>394</v>
      </c>
      <c r="AQ3983" s="286" t="s">
        <v>394</v>
      </c>
      <c r="AR3983" s="305"/>
      <c r="AS3983" s="235"/>
      <c r="AU3983"/>
    </row>
    <row r="3984" spans="1:47" x14ac:dyDescent="0.3">
      <c r="A3984" s="285">
        <v>123176</v>
      </c>
      <c r="B3984" s="286" t="s">
        <v>539</v>
      </c>
      <c r="C3984" t="s">
        <v>995</v>
      </c>
      <c r="D3984" t="s">
        <v>995</v>
      </c>
      <c r="E3984" t="s">
        <v>995</v>
      </c>
      <c r="F3984" t="s">
        <v>995</v>
      </c>
      <c r="G3984" t="s">
        <v>995</v>
      </c>
      <c r="H3984" t="s">
        <v>995</v>
      </c>
      <c r="I3984" t="s">
        <v>995</v>
      </c>
      <c r="J3984" t="s">
        <v>995</v>
      </c>
      <c r="K3984" t="s">
        <v>995</v>
      </c>
      <c r="L3984" t="s">
        <v>995</v>
      </c>
      <c r="M3984" t="s">
        <v>995</v>
      </c>
      <c r="N3984" t="s">
        <v>995</v>
      </c>
      <c r="O3984" t="s">
        <v>995</v>
      </c>
      <c r="P3984" t="s">
        <v>995</v>
      </c>
      <c r="Q3984" t="s">
        <v>995</v>
      </c>
      <c r="R3984" t="s">
        <v>995</v>
      </c>
      <c r="S3984" t="s">
        <v>995</v>
      </c>
      <c r="T3984" t="s">
        <v>995</v>
      </c>
      <c r="U3984" t="s">
        <v>995</v>
      </c>
      <c r="V3984" t="s">
        <v>995</v>
      </c>
      <c r="W3984" t="s">
        <v>995</v>
      </c>
      <c r="X3984" t="s">
        <v>995</v>
      </c>
      <c r="Y3984" t="s">
        <v>995</v>
      </c>
      <c r="Z3984" t="s">
        <v>995</v>
      </c>
      <c r="AA3984" t="s">
        <v>995</v>
      </c>
      <c r="AB3984" t="s">
        <v>995</v>
      </c>
      <c r="AC3984" t="s">
        <v>995</v>
      </c>
      <c r="AD3984" t="s">
        <v>995</v>
      </c>
      <c r="AE3984" t="s">
        <v>995</v>
      </c>
      <c r="AF3984" t="s">
        <v>995</v>
      </c>
      <c r="AG3984" t="s">
        <v>995</v>
      </c>
      <c r="AH3984" t="s">
        <v>995</v>
      </c>
      <c r="AI3984" t="s">
        <v>995</v>
      </c>
      <c r="AJ3984" t="s">
        <v>995</v>
      </c>
      <c r="AK3984" t="s">
        <v>995</v>
      </c>
      <c r="AL3984" t="s">
        <v>995</v>
      </c>
      <c r="AM3984" t="s">
        <v>995</v>
      </c>
      <c r="AN3984" t="s">
        <v>995</v>
      </c>
      <c r="AO3984" t="s">
        <v>995</v>
      </c>
      <c r="AP3984" t="s">
        <v>995</v>
      </c>
      <c r="AQ3984" s="286" t="s">
        <v>855</v>
      </c>
    </row>
    <row r="3985" spans="1:47" x14ac:dyDescent="0.3">
      <c r="A3985" s="285">
        <v>123177</v>
      </c>
      <c r="B3985" s="286" t="s">
        <v>539</v>
      </c>
      <c r="C3985" t="s">
        <v>995</v>
      </c>
      <c r="D3985" t="s">
        <v>995</v>
      </c>
      <c r="E3985" t="s">
        <v>995</v>
      </c>
      <c r="F3985" t="s">
        <v>995</v>
      </c>
      <c r="G3985" t="s">
        <v>995</v>
      </c>
      <c r="H3985" t="s">
        <v>995</v>
      </c>
      <c r="I3985" t="s">
        <v>995</v>
      </c>
      <c r="J3985" t="s">
        <v>995</v>
      </c>
      <c r="K3985" t="s">
        <v>995</v>
      </c>
      <c r="L3985" t="s">
        <v>995</v>
      </c>
      <c r="M3985" t="s">
        <v>995</v>
      </c>
      <c r="N3985" t="s">
        <v>995</v>
      </c>
      <c r="O3985" t="s">
        <v>995</v>
      </c>
      <c r="P3985" t="s">
        <v>995</v>
      </c>
      <c r="Q3985" t="s">
        <v>995</v>
      </c>
      <c r="R3985" t="s">
        <v>995</v>
      </c>
      <c r="S3985" t="s">
        <v>995</v>
      </c>
      <c r="T3985" t="s">
        <v>995</v>
      </c>
      <c r="U3985" t="s">
        <v>995</v>
      </c>
      <c r="V3985" t="s">
        <v>995</v>
      </c>
      <c r="W3985" t="s">
        <v>995</v>
      </c>
      <c r="X3985" t="s">
        <v>995</v>
      </c>
      <c r="Y3985" t="s">
        <v>995</v>
      </c>
      <c r="Z3985" t="s">
        <v>995</v>
      </c>
      <c r="AA3985" t="s">
        <v>995</v>
      </c>
      <c r="AB3985" t="s">
        <v>995</v>
      </c>
      <c r="AC3985" t="s">
        <v>995</v>
      </c>
      <c r="AD3985" t="s">
        <v>995</v>
      </c>
      <c r="AE3985" t="s">
        <v>995</v>
      </c>
      <c r="AF3985" t="s">
        <v>995</v>
      </c>
      <c r="AG3985" t="s">
        <v>995</v>
      </c>
      <c r="AH3985" t="s">
        <v>995</v>
      </c>
      <c r="AI3985" t="s">
        <v>995</v>
      </c>
      <c r="AJ3985" t="s">
        <v>995</v>
      </c>
      <c r="AK3985" t="s">
        <v>995</v>
      </c>
      <c r="AL3985" t="s">
        <v>995</v>
      </c>
      <c r="AM3985" t="s">
        <v>995</v>
      </c>
      <c r="AN3985" t="s">
        <v>995</v>
      </c>
      <c r="AO3985" t="s">
        <v>995</v>
      </c>
      <c r="AP3985" t="s">
        <v>995</v>
      </c>
      <c r="AQ3985" s="286" t="s">
        <v>855</v>
      </c>
    </row>
    <row r="3986" spans="1:47" x14ac:dyDescent="0.3">
      <c r="A3986" s="285">
        <v>123178</v>
      </c>
      <c r="B3986" s="286" t="s">
        <v>539</v>
      </c>
      <c r="C3986" t="s">
        <v>995</v>
      </c>
      <c r="D3986" t="s">
        <v>995</v>
      </c>
      <c r="E3986" t="s">
        <v>995</v>
      </c>
      <c r="F3986" t="s">
        <v>995</v>
      </c>
      <c r="G3986" t="s">
        <v>995</v>
      </c>
      <c r="H3986" t="s">
        <v>995</v>
      </c>
      <c r="I3986" t="s">
        <v>995</v>
      </c>
      <c r="J3986" t="s">
        <v>995</v>
      </c>
      <c r="K3986" t="s">
        <v>995</v>
      </c>
      <c r="L3986" t="s">
        <v>995</v>
      </c>
      <c r="M3986" t="s">
        <v>995</v>
      </c>
      <c r="N3986" t="s">
        <v>995</v>
      </c>
      <c r="O3986" t="s">
        <v>995</v>
      </c>
      <c r="P3986" t="s">
        <v>995</v>
      </c>
      <c r="Q3986" t="s">
        <v>995</v>
      </c>
      <c r="R3986" t="s">
        <v>995</v>
      </c>
      <c r="S3986" t="s">
        <v>995</v>
      </c>
      <c r="T3986" t="s">
        <v>995</v>
      </c>
      <c r="U3986" t="s">
        <v>995</v>
      </c>
      <c r="V3986" t="s">
        <v>995</v>
      </c>
      <c r="W3986" t="s">
        <v>995</v>
      </c>
      <c r="X3986" t="s">
        <v>995</v>
      </c>
      <c r="Y3986" t="s">
        <v>995</v>
      </c>
      <c r="Z3986" t="s">
        <v>995</v>
      </c>
      <c r="AA3986" t="s">
        <v>995</v>
      </c>
      <c r="AB3986" t="s">
        <v>995</v>
      </c>
      <c r="AC3986" t="s">
        <v>995</v>
      </c>
      <c r="AD3986" t="s">
        <v>995</v>
      </c>
      <c r="AE3986" t="s">
        <v>995</v>
      </c>
      <c r="AF3986" t="s">
        <v>995</v>
      </c>
      <c r="AG3986" t="s">
        <v>995</v>
      </c>
      <c r="AH3986" t="s">
        <v>995</v>
      </c>
      <c r="AI3986" t="s">
        <v>995</v>
      </c>
      <c r="AJ3986" t="s">
        <v>995</v>
      </c>
      <c r="AK3986" t="s">
        <v>995</v>
      </c>
      <c r="AL3986" t="s">
        <v>995</v>
      </c>
      <c r="AM3986" t="s">
        <v>995</v>
      </c>
      <c r="AN3986" t="s">
        <v>995</v>
      </c>
      <c r="AO3986" t="s">
        <v>995</v>
      </c>
      <c r="AP3986" t="s">
        <v>995</v>
      </c>
      <c r="AQ3986" s="286" t="s">
        <v>855</v>
      </c>
    </row>
    <row r="3987" spans="1:47" ht="21.6" x14ac:dyDescent="0.65">
      <c r="A3987" s="285">
        <v>123179</v>
      </c>
      <c r="B3987" s="286" t="s">
        <v>540</v>
      </c>
      <c r="C3987" t="s">
        <v>226</v>
      </c>
      <c r="D3987" t="s">
        <v>224</v>
      </c>
      <c r="E3987" t="s">
        <v>224</v>
      </c>
      <c r="F3987" t="s">
        <v>226</v>
      </c>
      <c r="G3987" t="s">
        <v>225</v>
      </c>
      <c r="H3987" t="s">
        <v>226</v>
      </c>
      <c r="I3987" t="s">
        <v>224</v>
      </c>
      <c r="J3987" t="s">
        <v>226</v>
      </c>
      <c r="K3987" t="s">
        <v>226</v>
      </c>
      <c r="L3987" t="s">
        <v>225</v>
      </c>
      <c r="M3987" t="s">
        <v>226</v>
      </c>
      <c r="N3987" t="s">
        <v>226</v>
      </c>
      <c r="O3987" t="s">
        <v>226</v>
      </c>
      <c r="P3987" t="s">
        <v>225</v>
      </c>
      <c r="Q3987" t="s">
        <v>226</v>
      </c>
      <c r="R3987" t="s">
        <v>394</v>
      </c>
      <c r="S3987" t="s">
        <v>394</v>
      </c>
      <c r="T3987" t="s">
        <v>394</v>
      </c>
      <c r="U3987" t="s">
        <v>394</v>
      </c>
      <c r="V3987" t="s">
        <v>394</v>
      </c>
      <c r="W3987" t="s">
        <v>394</v>
      </c>
      <c r="X3987" t="s">
        <v>394</v>
      </c>
      <c r="Y3987" t="s">
        <v>394</v>
      </c>
      <c r="Z3987" t="s">
        <v>394</v>
      </c>
      <c r="AA3987" t="s">
        <v>394</v>
      </c>
      <c r="AB3987" t="s">
        <v>394</v>
      </c>
      <c r="AC3987" t="s">
        <v>394</v>
      </c>
      <c r="AD3987" t="s">
        <v>394</v>
      </c>
      <c r="AE3987" t="s">
        <v>394</v>
      </c>
      <c r="AF3987" t="s">
        <v>394</v>
      </c>
      <c r="AG3987" t="s">
        <v>394</v>
      </c>
      <c r="AH3987" t="s">
        <v>394</v>
      </c>
      <c r="AI3987" t="s">
        <v>394</v>
      </c>
      <c r="AJ3987" t="s">
        <v>394</v>
      </c>
      <c r="AK3987" t="s">
        <v>394</v>
      </c>
      <c r="AL3987" t="s">
        <v>394</v>
      </c>
      <c r="AM3987" t="s">
        <v>394</v>
      </c>
      <c r="AN3987" t="s">
        <v>394</v>
      </c>
      <c r="AO3987" t="s">
        <v>394</v>
      </c>
      <c r="AP3987" t="s">
        <v>394</v>
      </c>
      <c r="AQ3987" s="288"/>
      <c r="AR3987" s="304"/>
      <c r="AS3987" s="304"/>
      <c r="AU3987"/>
    </row>
    <row r="3988" spans="1:47" x14ac:dyDescent="0.3">
      <c r="A3988" s="285">
        <v>123180</v>
      </c>
      <c r="B3988" s="286" t="s">
        <v>539</v>
      </c>
      <c r="C3988" t="s">
        <v>995</v>
      </c>
      <c r="D3988" t="s">
        <v>995</v>
      </c>
      <c r="E3988" t="s">
        <v>995</v>
      </c>
      <c r="F3988" t="s">
        <v>995</v>
      </c>
      <c r="G3988" t="s">
        <v>995</v>
      </c>
      <c r="H3988" t="s">
        <v>995</v>
      </c>
      <c r="I3988" t="s">
        <v>995</v>
      </c>
      <c r="J3988" t="s">
        <v>995</v>
      </c>
      <c r="K3988" t="s">
        <v>995</v>
      </c>
      <c r="L3988" t="s">
        <v>995</v>
      </c>
      <c r="M3988" t="s">
        <v>995</v>
      </c>
      <c r="N3988" t="s">
        <v>995</v>
      </c>
      <c r="O3988" t="s">
        <v>995</v>
      </c>
      <c r="P3988" t="s">
        <v>995</v>
      </c>
      <c r="Q3988" t="s">
        <v>995</v>
      </c>
      <c r="R3988" t="s">
        <v>995</v>
      </c>
      <c r="S3988" t="s">
        <v>995</v>
      </c>
      <c r="T3988" t="s">
        <v>995</v>
      </c>
      <c r="U3988" t="s">
        <v>995</v>
      </c>
      <c r="V3988" t="s">
        <v>995</v>
      </c>
      <c r="W3988" t="s">
        <v>995</v>
      </c>
      <c r="X3988" t="s">
        <v>995</v>
      </c>
      <c r="Y3988" t="s">
        <v>995</v>
      </c>
      <c r="Z3988" t="s">
        <v>995</v>
      </c>
      <c r="AA3988" t="s">
        <v>995</v>
      </c>
      <c r="AB3988" t="s">
        <v>995</v>
      </c>
      <c r="AC3988" t="s">
        <v>995</v>
      </c>
      <c r="AD3988" t="s">
        <v>995</v>
      </c>
      <c r="AE3988" t="s">
        <v>995</v>
      </c>
      <c r="AF3988" t="s">
        <v>995</v>
      </c>
      <c r="AG3988" t="s">
        <v>995</v>
      </c>
      <c r="AH3988" t="s">
        <v>995</v>
      </c>
      <c r="AI3988" t="s">
        <v>995</v>
      </c>
      <c r="AJ3988" t="s">
        <v>995</v>
      </c>
      <c r="AK3988" t="s">
        <v>995</v>
      </c>
      <c r="AL3988" t="s">
        <v>995</v>
      </c>
      <c r="AM3988" t="s">
        <v>995</v>
      </c>
      <c r="AN3988" t="s">
        <v>995</v>
      </c>
      <c r="AO3988" t="s">
        <v>995</v>
      </c>
      <c r="AP3988" t="s">
        <v>995</v>
      </c>
      <c r="AQ3988" s="286" t="s">
        <v>855</v>
      </c>
    </row>
    <row r="3989" spans="1:47" ht="28.8" x14ac:dyDescent="0.3">
      <c r="A3989" s="285">
        <v>123181</v>
      </c>
      <c r="B3989" s="286" t="s">
        <v>67</v>
      </c>
      <c r="C3989" t="s">
        <v>226</v>
      </c>
      <c r="D3989" t="s">
        <v>224</v>
      </c>
      <c r="E3989" t="s">
        <v>224</v>
      </c>
      <c r="F3989" t="s">
        <v>226</v>
      </c>
      <c r="G3989" t="s">
        <v>226</v>
      </c>
      <c r="H3989" t="s">
        <v>226</v>
      </c>
      <c r="I3989" t="s">
        <v>226</v>
      </c>
      <c r="J3989" t="s">
        <v>226</v>
      </c>
      <c r="K3989" t="s">
        <v>226</v>
      </c>
      <c r="L3989" t="s">
        <v>226</v>
      </c>
      <c r="M3989" t="s">
        <v>226</v>
      </c>
      <c r="N3989" t="s">
        <v>224</v>
      </c>
      <c r="O3989" t="s">
        <v>224</v>
      </c>
      <c r="P3989" t="s">
        <v>226</v>
      </c>
      <c r="Q3989" t="s">
        <v>224</v>
      </c>
      <c r="R3989" t="s">
        <v>226</v>
      </c>
      <c r="S3989" t="s">
        <v>226</v>
      </c>
      <c r="T3989" t="s">
        <v>226</v>
      </c>
      <c r="U3989" t="s">
        <v>226</v>
      </c>
      <c r="V3989" t="s">
        <v>226</v>
      </c>
      <c r="W3989" t="s">
        <v>224</v>
      </c>
      <c r="X3989" t="s">
        <v>224</v>
      </c>
      <c r="Y3989" t="s">
        <v>224</v>
      </c>
      <c r="Z3989" t="s">
        <v>226</v>
      </c>
      <c r="AA3989" t="s">
        <v>224</v>
      </c>
      <c r="AB3989" t="s">
        <v>226</v>
      </c>
      <c r="AC3989" t="s">
        <v>226</v>
      </c>
      <c r="AD3989" t="s">
        <v>224</v>
      </c>
      <c r="AE3989" t="s">
        <v>224</v>
      </c>
      <c r="AF3989" t="s">
        <v>224</v>
      </c>
      <c r="AG3989" t="s">
        <v>225</v>
      </c>
      <c r="AH3989" t="s">
        <v>225</v>
      </c>
      <c r="AI3989" t="s">
        <v>225</v>
      </c>
      <c r="AJ3989" t="s">
        <v>225</v>
      </c>
      <c r="AK3989" t="s">
        <v>225</v>
      </c>
      <c r="AL3989" t="s">
        <v>394</v>
      </c>
      <c r="AM3989" t="s">
        <v>394</v>
      </c>
      <c r="AN3989" t="s">
        <v>394</v>
      </c>
      <c r="AO3989" t="s">
        <v>394</v>
      </c>
      <c r="AP3989" t="s">
        <v>394</v>
      </c>
      <c r="AQ3989" s="286" t="s">
        <v>394</v>
      </c>
      <c r="AR3989" s="305"/>
      <c r="AS3989" s="235"/>
      <c r="AU3989"/>
    </row>
    <row r="3990" spans="1:47" x14ac:dyDescent="0.3">
      <c r="A3990" s="285">
        <v>123182</v>
      </c>
      <c r="B3990" s="286" t="s">
        <v>540</v>
      </c>
      <c r="C3990" t="s">
        <v>995</v>
      </c>
      <c r="D3990" t="s">
        <v>995</v>
      </c>
      <c r="E3990" t="s">
        <v>995</v>
      </c>
      <c r="F3990" t="s">
        <v>995</v>
      </c>
      <c r="G3990" t="s">
        <v>995</v>
      </c>
      <c r="H3990" t="s">
        <v>995</v>
      </c>
      <c r="I3990" t="s">
        <v>995</v>
      </c>
      <c r="J3990" t="s">
        <v>995</v>
      </c>
      <c r="K3990" t="s">
        <v>995</v>
      </c>
      <c r="L3990" t="s">
        <v>995</v>
      </c>
      <c r="M3990" t="s">
        <v>995</v>
      </c>
      <c r="N3990" t="s">
        <v>995</v>
      </c>
      <c r="O3990" t="s">
        <v>995</v>
      </c>
      <c r="P3990" t="s">
        <v>995</v>
      </c>
      <c r="Q3990" t="s">
        <v>995</v>
      </c>
      <c r="R3990" t="s">
        <v>995</v>
      </c>
      <c r="S3990" t="s">
        <v>995</v>
      </c>
      <c r="T3990" t="s">
        <v>995</v>
      </c>
      <c r="U3990" t="s">
        <v>995</v>
      </c>
      <c r="V3990" t="s">
        <v>995</v>
      </c>
      <c r="W3990" t="s">
        <v>995</v>
      </c>
      <c r="X3990" t="s">
        <v>995</v>
      </c>
      <c r="Y3990" t="s">
        <v>995</v>
      </c>
      <c r="Z3990" t="s">
        <v>995</v>
      </c>
      <c r="AA3990" t="s">
        <v>995</v>
      </c>
      <c r="AB3990" t="s">
        <v>995</v>
      </c>
      <c r="AC3990" t="s">
        <v>995</v>
      </c>
      <c r="AD3990" t="s">
        <v>995</v>
      </c>
      <c r="AE3990" t="s">
        <v>995</v>
      </c>
      <c r="AF3990" t="s">
        <v>995</v>
      </c>
      <c r="AG3990" t="s">
        <v>995</v>
      </c>
      <c r="AH3990" t="s">
        <v>995</v>
      </c>
      <c r="AI3990" t="s">
        <v>995</v>
      </c>
      <c r="AJ3990" t="s">
        <v>995</v>
      </c>
      <c r="AK3990" t="s">
        <v>995</v>
      </c>
      <c r="AL3990" t="s">
        <v>995</v>
      </c>
      <c r="AM3990" t="s">
        <v>995</v>
      </c>
      <c r="AN3990" t="s">
        <v>995</v>
      </c>
      <c r="AO3990" t="s">
        <v>995</v>
      </c>
      <c r="AP3990" t="s">
        <v>995</v>
      </c>
      <c r="AQ3990" s="286" t="s">
        <v>855</v>
      </c>
    </row>
    <row r="3991" spans="1:47" ht="28.8" x14ac:dyDescent="0.3">
      <c r="A3991" s="285">
        <v>123183</v>
      </c>
      <c r="B3991" s="286" t="s">
        <v>67</v>
      </c>
      <c r="C3991" t="s">
        <v>226</v>
      </c>
      <c r="D3991" t="s">
        <v>226</v>
      </c>
      <c r="E3991" t="s">
        <v>226</v>
      </c>
      <c r="F3991" t="s">
        <v>226</v>
      </c>
      <c r="G3991" t="s">
        <v>225</v>
      </c>
      <c r="H3991" t="s">
        <v>226</v>
      </c>
      <c r="I3991" t="s">
        <v>226</v>
      </c>
      <c r="J3991" t="s">
        <v>226</v>
      </c>
      <c r="K3991" t="s">
        <v>226</v>
      </c>
      <c r="L3991" t="s">
        <v>226</v>
      </c>
      <c r="M3991" t="s">
        <v>226</v>
      </c>
      <c r="N3991" t="s">
        <v>226</v>
      </c>
      <c r="O3991" t="s">
        <v>224</v>
      </c>
      <c r="P3991" t="s">
        <v>226</v>
      </c>
      <c r="Q3991" t="s">
        <v>224</v>
      </c>
      <c r="R3991" t="s">
        <v>225</v>
      </c>
      <c r="S3991" t="s">
        <v>225</v>
      </c>
      <c r="T3991" t="s">
        <v>226</v>
      </c>
      <c r="U3991" t="s">
        <v>226</v>
      </c>
      <c r="V3991" t="s">
        <v>226</v>
      </c>
      <c r="W3991" t="s">
        <v>226</v>
      </c>
      <c r="X3991" t="s">
        <v>226</v>
      </c>
      <c r="Y3991" t="s">
        <v>224</v>
      </c>
      <c r="Z3991" t="s">
        <v>226</v>
      </c>
      <c r="AA3991" t="s">
        <v>226</v>
      </c>
      <c r="AB3991" t="s">
        <v>226</v>
      </c>
      <c r="AC3991" t="s">
        <v>226</v>
      </c>
      <c r="AD3991" t="s">
        <v>224</v>
      </c>
      <c r="AE3991" t="s">
        <v>226</v>
      </c>
      <c r="AF3991" t="s">
        <v>224</v>
      </c>
      <c r="AG3991" t="s">
        <v>225</v>
      </c>
      <c r="AH3991" t="s">
        <v>225</v>
      </c>
      <c r="AI3991" t="s">
        <v>225</v>
      </c>
      <c r="AJ3991" t="s">
        <v>225</v>
      </c>
      <c r="AK3991" t="s">
        <v>225</v>
      </c>
      <c r="AL3991" t="s">
        <v>394</v>
      </c>
      <c r="AM3991" t="s">
        <v>394</v>
      </c>
      <c r="AN3991" t="s">
        <v>394</v>
      </c>
      <c r="AO3991" t="s">
        <v>394</v>
      </c>
      <c r="AP3991" t="s">
        <v>394</v>
      </c>
      <c r="AQ3991" s="286" t="s">
        <v>394</v>
      </c>
      <c r="AR3991" s="305"/>
      <c r="AS3991" s="235"/>
      <c r="AU3991"/>
    </row>
    <row r="3992" spans="1:47" ht="21.6" x14ac:dyDescent="0.3">
      <c r="A3992" s="285">
        <v>123184</v>
      </c>
      <c r="B3992" s="286" t="s">
        <v>61</v>
      </c>
      <c r="C3992" t="s">
        <v>226</v>
      </c>
      <c r="D3992" t="s">
        <v>226</v>
      </c>
      <c r="E3992" t="s">
        <v>226</v>
      </c>
      <c r="F3992" t="s">
        <v>226</v>
      </c>
      <c r="G3992" t="s">
        <v>226</v>
      </c>
      <c r="H3992" t="s">
        <v>226</v>
      </c>
      <c r="I3992" t="s">
        <v>226</v>
      </c>
      <c r="J3992" t="s">
        <v>226</v>
      </c>
      <c r="K3992" t="s">
        <v>226</v>
      </c>
      <c r="L3992" t="s">
        <v>226</v>
      </c>
      <c r="M3992" t="s">
        <v>226</v>
      </c>
      <c r="N3992" t="s">
        <v>226</v>
      </c>
      <c r="O3992" t="s">
        <v>226</v>
      </c>
      <c r="P3992" t="s">
        <v>226</v>
      </c>
      <c r="Q3992" t="s">
        <v>226</v>
      </c>
      <c r="R3992" t="s">
        <v>224</v>
      </c>
      <c r="S3992" t="s">
        <v>226</v>
      </c>
      <c r="T3992" t="s">
        <v>226</v>
      </c>
      <c r="U3992" t="s">
        <v>226</v>
      </c>
      <c r="V3992" t="s">
        <v>226</v>
      </c>
      <c r="W3992" t="s">
        <v>226</v>
      </c>
      <c r="X3992" t="s">
        <v>226</v>
      </c>
      <c r="Y3992" t="s">
        <v>226</v>
      </c>
      <c r="Z3992" t="s">
        <v>226</v>
      </c>
      <c r="AA3992" t="s">
        <v>224</v>
      </c>
      <c r="AB3992" t="s">
        <v>226</v>
      </c>
      <c r="AC3992" t="s">
        <v>226</v>
      </c>
      <c r="AD3992" t="s">
        <v>226</v>
      </c>
      <c r="AE3992" t="s">
        <v>224</v>
      </c>
      <c r="AF3992" t="s">
        <v>224</v>
      </c>
      <c r="AG3992" t="s">
        <v>226</v>
      </c>
      <c r="AH3992" t="s">
        <v>226</v>
      </c>
      <c r="AI3992" t="s">
        <v>226</v>
      </c>
      <c r="AJ3992" t="s">
        <v>226</v>
      </c>
      <c r="AK3992" t="s">
        <v>224</v>
      </c>
      <c r="AL3992" t="s">
        <v>225</v>
      </c>
      <c r="AM3992" t="s">
        <v>225</v>
      </c>
      <c r="AN3992" t="s">
        <v>225</v>
      </c>
      <c r="AO3992" t="s">
        <v>226</v>
      </c>
      <c r="AP3992" t="s">
        <v>225</v>
      </c>
      <c r="AQ3992" s="286" t="s">
        <v>394</v>
      </c>
      <c r="AR3992" s="305"/>
      <c r="AS3992" s="235"/>
      <c r="AU3992"/>
    </row>
    <row r="3993" spans="1:47" x14ac:dyDescent="0.3">
      <c r="A3993" s="285">
        <v>123185</v>
      </c>
      <c r="B3993" s="286" t="s">
        <v>540</v>
      </c>
      <c r="AQ3993" s="286" t="s">
        <v>394</v>
      </c>
    </row>
    <row r="3994" spans="1:47" x14ac:dyDescent="0.3">
      <c r="A3994" s="285">
        <v>123186</v>
      </c>
      <c r="B3994" s="286" t="s">
        <v>539</v>
      </c>
      <c r="C3994" t="s">
        <v>995</v>
      </c>
      <c r="D3994" t="s">
        <v>995</v>
      </c>
      <c r="E3994" t="s">
        <v>995</v>
      </c>
      <c r="F3994" t="s">
        <v>995</v>
      </c>
      <c r="G3994" t="s">
        <v>995</v>
      </c>
      <c r="H3994" t="s">
        <v>995</v>
      </c>
      <c r="I3994" t="s">
        <v>995</v>
      </c>
      <c r="J3994" t="s">
        <v>995</v>
      </c>
      <c r="K3994" t="s">
        <v>995</v>
      </c>
      <c r="L3994" t="s">
        <v>995</v>
      </c>
      <c r="M3994" t="s">
        <v>995</v>
      </c>
      <c r="N3994" t="s">
        <v>995</v>
      </c>
      <c r="O3994" t="s">
        <v>995</v>
      </c>
      <c r="P3994" t="s">
        <v>995</v>
      </c>
      <c r="Q3994" t="s">
        <v>995</v>
      </c>
      <c r="R3994" t="s">
        <v>995</v>
      </c>
      <c r="S3994" t="s">
        <v>995</v>
      </c>
      <c r="T3994" t="s">
        <v>995</v>
      </c>
      <c r="U3994" t="s">
        <v>995</v>
      </c>
      <c r="V3994" t="s">
        <v>995</v>
      </c>
      <c r="W3994" t="s">
        <v>995</v>
      </c>
      <c r="X3994" t="s">
        <v>995</v>
      </c>
      <c r="Y3994" t="s">
        <v>995</v>
      </c>
      <c r="Z3994" t="s">
        <v>995</v>
      </c>
      <c r="AA3994" t="s">
        <v>995</v>
      </c>
      <c r="AB3994" t="s">
        <v>995</v>
      </c>
      <c r="AC3994" t="s">
        <v>995</v>
      </c>
      <c r="AD3994" t="s">
        <v>995</v>
      </c>
      <c r="AE3994" t="s">
        <v>995</v>
      </c>
      <c r="AF3994" t="s">
        <v>995</v>
      </c>
      <c r="AG3994" t="s">
        <v>995</v>
      </c>
      <c r="AH3994" t="s">
        <v>995</v>
      </c>
      <c r="AI3994" t="s">
        <v>995</v>
      </c>
      <c r="AJ3994" t="s">
        <v>995</v>
      </c>
      <c r="AK3994" t="s">
        <v>995</v>
      </c>
      <c r="AL3994" t="s">
        <v>995</v>
      </c>
      <c r="AM3994" t="s">
        <v>995</v>
      </c>
      <c r="AN3994" t="s">
        <v>995</v>
      </c>
      <c r="AO3994" t="s">
        <v>995</v>
      </c>
      <c r="AP3994" t="s">
        <v>995</v>
      </c>
      <c r="AQ3994" s="286" t="s">
        <v>855</v>
      </c>
    </row>
    <row r="3995" spans="1:47" x14ac:dyDescent="0.3">
      <c r="A3995" s="285">
        <v>123187</v>
      </c>
      <c r="B3995" s="286" t="s">
        <v>540</v>
      </c>
      <c r="C3995" t="s">
        <v>995</v>
      </c>
      <c r="D3995" t="s">
        <v>995</v>
      </c>
      <c r="E3995" t="s">
        <v>995</v>
      </c>
      <c r="F3995" t="s">
        <v>995</v>
      </c>
      <c r="G3995" t="s">
        <v>995</v>
      </c>
      <c r="H3995" t="s">
        <v>995</v>
      </c>
      <c r="I3995" t="s">
        <v>995</v>
      </c>
      <c r="J3995" t="s">
        <v>995</v>
      </c>
      <c r="K3995" t="s">
        <v>995</v>
      </c>
      <c r="L3995" t="s">
        <v>995</v>
      </c>
      <c r="M3995" t="s">
        <v>995</v>
      </c>
      <c r="N3995" t="s">
        <v>995</v>
      </c>
      <c r="O3995" t="s">
        <v>995</v>
      </c>
      <c r="P3995" t="s">
        <v>995</v>
      </c>
      <c r="Q3995" t="s">
        <v>995</v>
      </c>
      <c r="R3995" t="s">
        <v>995</v>
      </c>
      <c r="S3995" t="s">
        <v>995</v>
      </c>
      <c r="T3995" t="s">
        <v>995</v>
      </c>
      <c r="U3995" t="s">
        <v>995</v>
      </c>
      <c r="V3995" t="s">
        <v>995</v>
      </c>
      <c r="W3995" t="s">
        <v>995</v>
      </c>
      <c r="X3995" t="s">
        <v>995</v>
      </c>
      <c r="Y3995" t="s">
        <v>995</v>
      </c>
      <c r="Z3995" t="s">
        <v>995</v>
      </c>
      <c r="AA3995" t="s">
        <v>995</v>
      </c>
      <c r="AB3995" t="s">
        <v>995</v>
      </c>
      <c r="AC3995" t="s">
        <v>995</v>
      </c>
      <c r="AD3995" t="s">
        <v>995</v>
      </c>
      <c r="AE3995" t="s">
        <v>995</v>
      </c>
      <c r="AF3995" t="s">
        <v>995</v>
      </c>
      <c r="AG3995" t="s">
        <v>995</v>
      </c>
      <c r="AH3995" t="s">
        <v>995</v>
      </c>
      <c r="AI3995" t="s">
        <v>995</v>
      </c>
      <c r="AJ3995" t="s">
        <v>995</v>
      </c>
      <c r="AK3995" t="s">
        <v>995</v>
      </c>
      <c r="AL3995" t="s">
        <v>995</v>
      </c>
      <c r="AM3995" t="s">
        <v>995</v>
      </c>
      <c r="AN3995" t="s">
        <v>995</v>
      </c>
      <c r="AO3995" t="s">
        <v>995</v>
      </c>
      <c r="AP3995" t="s">
        <v>995</v>
      </c>
      <c r="AQ3995" s="286" t="s">
        <v>855</v>
      </c>
    </row>
    <row r="3996" spans="1:47" x14ac:dyDescent="0.3">
      <c r="A3996" s="285">
        <v>123189</v>
      </c>
      <c r="B3996" s="286" t="s">
        <v>539</v>
      </c>
      <c r="C3996" t="s">
        <v>995</v>
      </c>
      <c r="D3996" t="s">
        <v>995</v>
      </c>
      <c r="E3996" t="s">
        <v>995</v>
      </c>
      <c r="F3996" t="s">
        <v>995</v>
      </c>
      <c r="G3996" t="s">
        <v>995</v>
      </c>
      <c r="H3996" t="s">
        <v>995</v>
      </c>
      <c r="I3996" t="s">
        <v>995</v>
      </c>
      <c r="J3996" t="s">
        <v>995</v>
      </c>
      <c r="K3996" t="s">
        <v>995</v>
      </c>
      <c r="L3996" t="s">
        <v>995</v>
      </c>
      <c r="M3996" t="s">
        <v>995</v>
      </c>
      <c r="N3996" t="s">
        <v>995</v>
      </c>
      <c r="O3996" t="s">
        <v>995</v>
      </c>
      <c r="P3996" t="s">
        <v>995</v>
      </c>
      <c r="Q3996" t="s">
        <v>995</v>
      </c>
      <c r="R3996" t="s">
        <v>995</v>
      </c>
      <c r="S3996" t="s">
        <v>995</v>
      </c>
      <c r="T3996" t="s">
        <v>995</v>
      </c>
      <c r="U3996" t="s">
        <v>995</v>
      </c>
      <c r="V3996" t="s">
        <v>995</v>
      </c>
      <c r="W3996" t="s">
        <v>995</v>
      </c>
      <c r="X3996" t="s">
        <v>995</v>
      </c>
      <c r="Y3996" t="s">
        <v>995</v>
      </c>
      <c r="Z3996" t="s">
        <v>995</v>
      </c>
      <c r="AA3996" t="s">
        <v>995</v>
      </c>
      <c r="AB3996" t="s">
        <v>995</v>
      </c>
      <c r="AC3996" t="s">
        <v>995</v>
      </c>
      <c r="AD3996" t="s">
        <v>995</v>
      </c>
      <c r="AE3996" t="s">
        <v>995</v>
      </c>
      <c r="AF3996" t="s">
        <v>995</v>
      </c>
      <c r="AG3996" t="s">
        <v>995</v>
      </c>
      <c r="AH3996" t="s">
        <v>995</v>
      </c>
      <c r="AI3996" t="s">
        <v>995</v>
      </c>
      <c r="AJ3996" t="s">
        <v>995</v>
      </c>
      <c r="AK3996" t="s">
        <v>995</v>
      </c>
      <c r="AL3996" t="s">
        <v>995</v>
      </c>
      <c r="AM3996" t="s">
        <v>995</v>
      </c>
      <c r="AN3996" t="s">
        <v>995</v>
      </c>
      <c r="AO3996" t="s">
        <v>995</v>
      </c>
      <c r="AP3996" t="s">
        <v>995</v>
      </c>
      <c r="AQ3996" s="286" t="s">
        <v>855</v>
      </c>
    </row>
    <row r="3997" spans="1:47" ht="28.8" x14ac:dyDescent="0.3">
      <c r="A3997" s="285">
        <v>123190</v>
      </c>
      <c r="B3997" s="286" t="s">
        <v>542</v>
      </c>
      <c r="C3997" t="s">
        <v>995</v>
      </c>
      <c r="D3997" t="s">
        <v>995</v>
      </c>
      <c r="E3997" t="s">
        <v>995</v>
      </c>
      <c r="F3997" t="s">
        <v>995</v>
      </c>
      <c r="G3997" t="s">
        <v>995</v>
      </c>
      <c r="H3997" t="s">
        <v>995</v>
      </c>
      <c r="I3997" t="s">
        <v>995</v>
      </c>
      <c r="J3997" t="s">
        <v>995</v>
      </c>
      <c r="K3997" t="s">
        <v>995</v>
      </c>
      <c r="L3997" t="s">
        <v>995</v>
      </c>
      <c r="M3997" t="s">
        <v>995</v>
      </c>
      <c r="N3997" t="s">
        <v>995</v>
      </c>
      <c r="O3997" t="s">
        <v>995</v>
      </c>
      <c r="P3997" t="s">
        <v>995</v>
      </c>
      <c r="Q3997" t="s">
        <v>995</v>
      </c>
      <c r="R3997" t="s">
        <v>995</v>
      </c>
      <c r="S3997" t="s">
        <v>995</v>
      </c>
      <c r="T3997" t="s">
        <v>995</v>
      </c>
      <c r="U3997" t="s">
        <v>995</v>
      </c>
      <c r="V3997" t="s">
        <v>995</v>
      </c>
      <c r="W3997" t="s">
        <v>995</v>
      </c>
      <c r="X3997" t="s">
        <v>995</v>
      </c>
      <c r="Y3997" t="s">
        <v>995</v>
      </c>
      <c r="Z3997" t="s">
        <v>995</v>
      </c>
      <c r="AA3997" t="s">
        <v>995</v>
      </c>
      <c r="AB3997" t="s">
        <v>995</v>
      </c>
      <c r="AC3997" t="s">
        <v>995</v>
      </c>
      <c r="AD3997" t="s">
        <v>995</v>
      </c>
      <c r="AE3997" t="s">
        <v>995</v>
      </c>
      <c r="AF3997" t="s">
        <v>995</v>
      </c>
      <c r="AG3997" t="s">
        <v>995</v>
      </c>
      <c r="AH3997" t="s">
        <v>995</v>
      </c>
      <c r="AI3997" t="s">
        <v>995</v>
      </c>
      <c r="AJ3997" t="s">
        <v>995</v>
      </c>
      <c r="AK3997" t="s">
        <v>995</v>
      </c>
      <c r="AL3997" t="s">
        <v>995</v>
      </c>
      <c r="AM3997" t="s">
        <v>995</v>
      </c>
      <c r="AN3997" t="s">
        <v>995</v>
      </c>
      <c r="AO3997" t="s">
        <v>995</v>
      </c>
      <c r="AP3997" t="s">
        <v>995</v>
      </c>
      <c r="AQ3997" s="286" t="s">
        <v>855</v>
      </c>
      <c r="AR3997" s="305"/>
      <c r="AS3997" s="235"/>
      <c r="AU3997"/>
    </row>
    <row r="3998" spans="1:47" x14ac:dyDescent="0.3">
      <c r="A3998" s="285">
        <v>123191</v>
      </c>
      <c r="B3998" s="286" t="s">
        <v>538</v>
      </c>
      <c r="C3998" t="s">
        <v>226</v>
      </c>
      <c r="D3998" t="s">
        <v>224</v>
      </c>
      <c r="E3998" t="s">
        <v>224</v>
      </c>
      <c r="F3998" t="s">
        <v>224</v>
      </c>
      <c r="G3998" t="s">
        <v>224</v>
      </c>
      <c r="H3998" t="s">
        <v>226</v>
      </c>
      <c r="I3998" t="s">
        <v>224</v>
      </c>
      <c r="J3998" t="s">
        <v>224</v>
      </c>
      <c r="K3998" t="s">
        <v>224</v>
      </c>
      <c r="L3998" t="s">
        <v>224</v>
      </c>
      <c r="M3998" t="s">
        <v>226</v>
      </c>
      <c r="N3998" t="s">
        <v>226</v>
      </c>
      <c r="O3998" t="s">
        <v>226</v>
      </c>
      <c r="P3998" t="s">
        <v>226</v>
      </c>
      <c r="Q3998" t="s">
        <v>226</v>
      </c>
      <c r="R3998" t="s">
        <v>394</v>
      </c>
      <c r="S3998" t="s">
        <v>394</v>
      </c>
      <c r="T3998" t="s">
        <v>394</v>
      </c>
      <c r="U3998" t="s">
        <v>394</v>
      </c>
      <c r="V3998" t="s">
        <v>394</v>
      </c>
      <c r="W3998" t="s">
        <v>394</v>
      </c>
      <c r="X3998" t="s">
        <v>394</v>
      </c>
      <c r="Y3998" t="s">
        <v>394</v>
      </c>
      <c r="Z3998" t="s">
        <v>394</v>
      </c>
      <c r="AA3998" t="s">
        <v>394</v>
      </c>
      <c r="AB3998" t="s">
        <v>394</v>
      </c>
      <c r="AC3998" t="s">
        <v>394</v>
      </c>
      <c r="AD3998" t="s">
        <v>394</v>
      </c>
      <c r="AE3998" t="s">
        <v>394</v>
      </c>
      <c r="AF3998" t="s">
        <v>394</v>
      </c>
      <c r="AG3998" t="s">
        <v>394</v>
      </c>
      <c r="AH3998" t="s">
        <v>394</v>
      </c>
      <c r="AI3998" t="s">
        <v>394</v>
      </c>
      <c r="AJ3998" t="s">
        <v>394</v>
      </c>
      <c r="AK3998" t="s">
        <v>394</v>
      </c>
      <c r="AL3998" t="s">
        <v>394</v>
      </c>
      <c r="AM3998" t="s">
        <v>394</v>
      </c>
      <c r="AN3998" t="s">
        <v>394</v>
      </c>
      <c r="AO3998" t="s">
        <v>394</v>
      </c>
      <c r="AP3998" t="s">
        <v>394</v>
      </c>
      <c r="AQ3998" s="289"/>
      <c r="AR3998" s="304"/>
      <c r="AS3998" s="304"/>
      <c r="AU3998"/>
    </row>
    <row r="3999" spans="1:47" ht="21.6" x14ac:dyDescent="0.3">
      <c r="A3999" s="285">
        <v>123192</v>
      </c>
      <c r="B3999" s="286" t="s">
        <v>540</v>
      </c>
      <c r="C3999" t="s">
        <v>226</v>
      </c>
      <c r="D3999" t="s">
        <v>226</v>
      </c>
      <c r="E3999" t="s">
        <v>224</v>
      </c>
      <c r="F3999" t="s">
        <v>226</v>
      </c>
      <c r="G3999" t="s">
        <v>224</v>
      </c>
      <c r="H3999" t="s">
        <v>226</v>
      </c>
      <c r="I3999" t="s">
        <v>225</v>
      </c>
      <c r="J3999" t="s">
        <v>224</v>
      </c>
      <c r="K3999" t="s">
        <v>224</v>
      </c>
      <c r="L3999" t="s">
        <v>225</v>
      </c>
      <c r="M3999" t="s">
        <v>224</v>
      </c>
      <c r="N3999" t="s">
        <v>224</v>
      </c>
      <c r="O3999" t="s">
        <v>226</v>
      </c>
      <c r="P3999" t="s">
        <v>224</v>
      </c>
      <c r="Q3999" t="s">
        <v>226</v>
      </c>
      <c r="R3999" t="s">
        <v>226</v>
      </c>
      <c r="S3999" t="s">
        <v>225</v>
      </c>
      <c r="T3999" t="s">
        <v>225</v>
      </c>
      <c r="U3999" t="s">
        <v>226</v>
      </c>
      <c r="V3999" t="s">
        <v>226</v>
      </c>
      <c r="W3999" t="s">
        <v>394</v>
      </c>
      <c r="X3999" t="s">
        <v>394</v>
      </c>
      <c r="Y3999" t="s">
        <v>394</v>
      </c>
      <c r="Z3999" t="s">
        <v>394</v>
      </c>
      <c r="AA3999" t="s">
        <v>394</v>
      </c>
      <c r="AB3999" t="s">
        <v>394</v>
      </c>
      <c r="AC3999" t="s">
        <v>394</v>
      </c>
      <c r="AD3999" t="s">
        <v>394</v>
      </c>
      <c r="AE3999" t="s">
        <v>394</v>
      </c>
      <c r="AF3999" t="s">
        <v>394</v>
      </c>
      <c r="AG3999" t="s">
        <v>394</v>
      </c>
      <c r="AH3999" t="s">
        <v>394</v>
      </c>
      <c r="AI3999" t="s">
        <v>394</v>
      </c>
      <c r="AJ3999" t="s">
        <v>394</v>
      </c>
      <c r="AK3999" t="s">
        <v>394</v>
      </c>
      <c r="AL3999" t="s">
        <v>394</v>
      </c>
      <c r="AM3999" t="s">
        <v>394</v>
      </c>
      <c r="AN3999" t="s">
        <v>394</v>
      </c>
      <c r="AO3999" t="s">
        <v>394</v>
      </c>
      <c r="AP3999" t="s">
        <v>394</v>
      </c>
      <c r="AQ3999" s="286" t="s">
        <v>394</v>
      </c>
      <c r="AR3999" s="305"/>
      <c r="AS3999" s="235"/>
      <c r="AU3999"/>
    </row>
    <row r="4000" spans="1:47" x14ac:dyDescent="0.3">
      <c r="A4000" s="285">
        <v>123193</v>
      </c>
      <c r="B4000" s="286" t="s">
        <v>539</v>
      </c>
      <c r="C4000" t="s">
        <v>995</v>
      </c>
      <c r="D4000" t="s">
        <v>995</v>
      </c>
      <c r="E4000" t="s">
        <v>995</v>
      </c>
      <c r="F4000" t="s">
        <v>995</v>
      </c>
      <c r="G4000" t="s">
        <v>995</v>
      </c>
      <c r="H4000" t="s">
        <v>995</v>
      </c>
      <c r="I4000" t="s">
        <v>995</v>
      </c>
      <c r="J4000" t="s">
        <v>995</v>
      </c>
      <c r="K4000" t="s">
        <v>995</v>
      </c>
      <c r="L4000" t="s">
        <v>995</v>
      </c>
      <c r="M4000" t="s">
        <v>995</v>
      </c>
      <c r="N4000" t="s">
        <v>995</v>
      </c>
      <c r="O4000" t="s">
        <v>995</v>
      </c>
      <c r="P4000" t="s">
        <v>995</v>
      </c>
      <c r="Q4000" t="s">
        <v>995</v>
      </c>
      <c r="R4000" t="s">
        <v>995</v>
      </c>
      <c r="S4000" t="s">
        <v>995</v>
      </c>
      <c r="T4000" t="s">
        <v>995</v>
      </c>
      <c r="U4000" t="s">
        <v>995</v>
      </c>
      <c r="V4000" t="s">
        <v>995</v>
      </c>
      <c r="W4000" t="s">
        <v>995</v>
      </c>
      <c r="X4000" t="s">
        <v>995</v>
      </c>
      <c r="Y4000" t="s">
        <v>995</v>
      </c>
      <c r="Z4000" t="s">
        <v>995</v>
      </c>
      <c r="AA4000" t="s">
        <v>995</v>
      </c>
      <c r="AB4000" t="s">
        <v>995</v>
      </c>
      <c r="AC4000" t="s">
        <v>995</v>
      </c>
      <c r="AD4000" t="s">
        <v>995</v>
      </c>
      <c r="AE4000" t="s">
        <v>995</v>
      </c>
      <c r="AF4000" t="s">
        <v>995</v>
      </c>
      <c r="AG4000" t="s">
        <v>995</v>
      </c>
      <c r="AH4000" t="s">
        <v>995</v>
      </c>
      <c r="AI4000" t="s">
        <v>995</v>
      </c>
      <c r="AJ4000" t="s">
        <v>995</v>
      </c>
      <c r="AK4000" t="s">
        <v>995</v>
      </c>
      <c r="AL4000" t="s">
        <v>995</v>
      </c>
      <c r="AM4000" t="s">
        <v>995</v>
      </c>
      <c r="AN4000" t="s">
        <v>995</v>
      </c>
      <c r="AO4000" t="s">
        <v>995</v>
      </c>
      <c r="AP4000" t="s">
        <v>995</v>
      </c>
      <c r="AQ4000" s="286" t="s">
        <v>855</v>
      </c>
    </row>
    <row r="4001" spans="1:47" x14ac:dyDescent="0.3">
      <c r="A4001" s="285">
        <v>123194</v>
      </c>
      <c r="B4001" s="286" t="s">
        <v>540</v>
      </c>
      <c r="AQ4001" s="286" t="s">
        <v>394</v>
      </c>
    </row>
    <row r="4002" spans="1:47" ht="21.6" x14ac:dyDescent="0.3">
      <c r="A4002" s="285">
        <v>123195</v>
      </c>
      <c r="B4002" s="286" t="s">
        <v>538</v>
      </c>
      <c r="C4002" t="s">
        <v>224</v>
      </c>
      <c r="D4002" t="s">
        <v>226</v>
      </c>
      <c r="E4002" t="s">
        <v>226</v>
      </c>
      <c r="F4002" t="s">
        <v>226</v>
      </c>
      <c r="G4002" t="s">
        <v>226</v>
      </c>
      <c r="H4002" t="s">
        <v>224</v>
      </c>
      <c r="I4002" t="s">
        <v>224</v>
      </c>
      <c r="J4002" t="s">
        <v>226</v>
      </c>
      <c r="K4002" t="s">
        <v>226</v>
      </c>
      <c r="L4002" t="s">
        <v>226</v>
      </c>
      <c r="M4002" t="s">
        <v>225</v>
      </c>
      <c r="N4002" t="s">
        <v>224</v>
      </c>
      <c r="O4002" t="s">
        <v>224</v>
      </c>
      <c r="P4002" t="s">
        <v>225</v>
      </c>
      <c r="Q4002" t="s">
        <v>226</v>
      </c>
      <c r="R4002" t="s">
        <v>224</v>
      </c>
      <c r="S4002" t="s">
        <v>226</v>
      </c>
      <c r="T4002" t="s">
        <v>226</v>
      </c>
      <c r="U4002" t="s">
        <v>226</v>
      </c>
      <c r="V4002" t="s">
        <v>226</v>
      </c>
      <c r="W4002" t="s">
        <v>224</v>
      </c>
      <c r="X4002" t="s">
        <v>226</v>
      </c>
      <c r="Y4002" t="s">
        <v>226</v>
      </c>
      <c r="Z4002" t="s">
        <v>226</v>
      </c>
      <c r="AA4002" t="s">
        <v>224</v>
      </c>
      <c r="AB4002" t="s">
        <v>225</v>
      </c>
      <c r="AC4002" t="s">
        <v>226</v>
      </c>
      <c r="AD4002" t="s">
        <v>226</v>
      </c>
      <c r="AE4002" t="s">
        <v>226</v>
      </c>
      <c r="AF4002" t="s">
        <v>226</v>
      </c>
      <c r="AG4002" t="s">
        <v>394</v>
      </c>
      <c r="AH4002" t="s">
        <v>394</v>
      </c>
      <c r="AI4002" t="s">
        <v>394</v>
      </c>
      <c r="AJ4002" t="s">
        <v>394</v>
      </c>
      <c r="AK4002" t="s">
        <v>394</v>
      </c>
      <c r="AL4002" t="s">
        <v>394</v>
      </c>
      <c r="AM4002" t="s">
        <v>394</v>
      </c>
      <c r="AN4002" t="s">
        <v>394</v>
      </c>
      <c r="AO4002" t="s">
        <v>394</v>
      </c>
      <c r="AP4002" t="s">
        <v>394</v>
      </c>
      <c r="AQ4002" s="286" t="s">
        <v>394</v>
      </c>
      <c r="AR4002" s="305"/>
      <c r="AS4002" s="235"/>
      <c r="AU4002"/>
    </row>
    <row r="4003" spans="1:47" x14ac:dyDescent="0.3">
      <c r="A4003" s="285">
        <v>123196</v>
      </c>
      <c r="B4003" s="286" t="s">
        <v>539</v>
      </c>
      <c r="C4003" t="s">
        <v>995</v>
      </c>
      <c r="D4003" t="s">
        <v>995</v>
      </c>
      <c r="E4003" t="s">
        <v>995</v>
      </c>
      <c r="F4003" t="s">
        <v>995</v>
      </c>
      <c r="G4003" t="s">
        <v>995</v>
      </c>
      <c r="H4003" t="s">
        <v>995</v>
      </c>
      <c r="I4003" t="s">
        <v>995</v>
      </c>
      <c r="J4003" t="s">
        <v>995</v>
      </c>
      <c r="K4003" t="s">
        <v>995</v>
      </c>
      <c r="L4003" t="s">
        <v>995</v>
      </c>
      <c r="M4003" t="s">
        <v>995</v>
      </c>
      <c r="N4003" t="s">
        <v>995</v>
      </c>
      <c r="O4003" t="s">
        <v>995</v>
      </c>
      <c r="P4003" t="s">
        <v>995</v>
      </c>
      <c r="Q4003" t="s">
        <v>995</v>
      </c>
      <c r="R4003" t="s">
        <v>995</v>
      </c>
      <c r="S4003" t="s">
        <v>995</v>
      </c>
      <c r="T4003" t="s">
        <v>995</v>
      </c>
      <c r="U4003" t="s">
        <v>995</v>
      </c>
      <c r="V4003" t="s">
        <v>995</v>
      </c>
      <c r="W4003" t="s">
        <v>995</v>
      </c>
      <c r="X4003" t="s">
        <v>995</v>
      </c>
      <c r="Y4003" t="s">
        <v>995</v>
      </c>
      <c r="Z4003" t="s">
        <v>995</v>
      </c>
      <c r="AA4003" t="s">
        <v>995</v>
      </c>
      <c r="AB4003" t="s">
        <v>995</v>
      </c>
      <c r="AC4003" t="s">
        <v>995</v>
      </c>
      <c r="AD4003" t="s">
        <v>995</v>
      </c>
      <c r="AE4003" t="s">
        <v>995</v>
      </c>
      <c r="AF4003" t="s">
        <v>995</v>
      </c>
      <c r="AG4003" t="s">
        <v>995</v>
      </c>
      <c r="AH4003" t="s">
        <v>995</v>
      </c>
      <c r="AI4003" t="s">
        <v>995</v>
      </c>
      <c r="AJ4003" t="s">
        <v>995</v>
      </c>
      <c r="AK4003" t="s">
        <v>995</v>
      </c>
      <c r="AL4003" t="s">
        <v>995</v>
      </c>
      <c r="AM4003" t="s">
        <v>995</v>
      </c>
      <c r="AN4003" t="s">
        <v>995</v>
      </c>
      <c r="AO4003" t="s">
        <v>995</v>
      </c>
      <c r="AP4003" t="s">
        <v>995</v>
      </c>
      <c r="AQ4003" s="286" t="s">
        <v>855</v>
      </c>
    </row>
    <row r="4004" spans="1:47" x14ac:dyDescent="0.3">
      <c r="A4004" s="285">
        <v>123197</v>
      </c>
      <c r="B4004" s="286" t="s">
        <v>539</v>
      </c>
      <c r="C4004" t="s">
        <v>995</v>
      </c>
      <c r="D4004" t="s">
        <v>995</v>
      </c>
      <c r="E4004" t="s">
        <v>995</v>
      </c>
      <c r="F4004" t="s">
        <v>995</v>
      </c>
      <c r="G4004" t="s">
        <v>995</v>
      </c>
      <c r="H4004" t="s">
        <v>995</v>
      </c>
      <c r="I4004" t="s">
        <v>995</v>
      </c>
      <c r="J4004" t="s">
        <v>995</v>
      </c>
      <c r="K4004" t="s">
        <v>995</v>
      </c>
      <c r="L4004" t="s">
        <v>995</v>
      </c>
      <c r="M4004" t="s">
        <v>995</v>
      </c>
      <c r="N4004" t="s">
        <v>995</v>
      </c>
      <c r="O4004" t="s">
        <v>995</v>
      </c>
      <c r="P4004" t="s">
        <v>995</v>
      </c>
      <c r="Q4004" t="s">
        <v>995</v>
      </c>
      <c r="R4004" t="s">
        <v>995</v>
      </c>
      <c r="S4004" t="s">
        <v>995</v>
      </c>
      <c r="T4004" t="s">
        <v>995</v>
      </c>
      <c r="U4004" t="s">
        <v>995</v>
      </c>
      <c r="V4004" t="s">
        <v>995</v>
      </c>
      <c r="W4004" t="s">
        <v>995</v>
      </c>
      <c r="X4004" t="s">
        <v>995</v>
      </c>
      <c r="Y4004" t="s">
        <v>995</v>
      </c>
      <c r="Z4004" t="s">
        <v>995</v>
      </c>
      <c r="AA4004" t="s">
        <v>995</v>
      </c>
      <c r="AB4004" t="s">
        <v>995</v>
      </c>
      <c r="AC4004" t="s">
        <v>995</v>
      </c>
      <c r="AD4004" t="s">
        <v>995</v>
      </c>
      <c r="AE4004" t="s">
        <v>995</v>
      </c>
      <c r="AF4004" t="s">
        <v>995</v>
      </c>
      <c r="AG4004" t="s">
        <v>995</v>
      </c>
      <c r="AH4004" t="s">
        <v>995</v>
      </c>
      <c r="AI4004" t="s">
        <v>995</v>
      </c>
      <c r="AJ4004" t="s">
        <v>995</v>
      </c>
      <c r="AK4004" t="s">
        <v>995</v>
      </c>
      <c r="AL4004" t="s">
        <v>995</v>
      </c>
      <c r="AM4004" t="s">
        <v>995</v>
      </c>
      <c r="AN4004" t="s">
        <v>995</v>
      </c>
      <c r="AO4004" t="s">
        <v>995</v>
      </c>
      <c r="AP4004" t="s">
        <v>995</v>
      </c>
      <c r="AQ4004" s="286" t="s">
        <v>855</v>
      </c>
    </row>
    <row r="4005" spans="1:47" x14ac:dyDescent="0.3">
      <c r="A4005" s="285">
        <v>123198</v>
      </c>
      <c r="B4005" s="286" t="s">
        <v>540</v>
      </c>
      <c r="C4005" t="s">
        <v>995</v>
      </c>
      <c r="D4005" t="s">
        <v>995</v>
      </c>
      <c r="E4005" t="s">
        <v>995</v>
      </c>
      <c r="F4005" t="s">
        <v>995</v>
      </c>
      <c r="G4005" t="s">
        <v>995</v>
      </c>
      <c r="H4005" t="s">
        <v>995</v>
      </c>
      <c r="I4005" t="s">
        <v>995</v>
      </c>
      <c r="J4005" t="s">
        <v>995</v>
      </c>
      <c r="K4005" t="s">
        <v>995</v>
      </c>
      <c r="L4005" t="s">
        <v>995</v>
      </c>
      <c r="M4005" t="s">
        <v>995</v>
      </c>
      <c r="N4005" t="s">
        <v>995</v>
      </c>
      <c r="O4005" t="s">
        <v>995</v>
      </c>
      <c r="P4005" t="s">
        <v>995</v>
      </c>
      <c r="Q4005" t="s">
        <v>995</v>
      </c>
      <c r="R4005" t="s">
        <v>995</v>
      </c>
      <c r="S4005" t="s">
        <v>995</v>
      </c>
      <c r="T4005" t="s">
        <v>995</v>
      </c>
      <c r="U4005" t="s">
        <v>995</v>
      </c>
      <c r="V4005" t="s">
        <v>995</v>
      </c>
      <c r="W4005" t="s">
        <v>995</v>
      </c>
      <c r="X4005" t="s">
        <v>995</v>
      </c>
      <c r="Y4005" t="s">
        <v>995</v>
      </c>
      <c r="Z4005" t="s">
        <v>995</v>
      </c>
      <c r="AA4005" t="s">
        <v>995</v>
      </c>
      <c r="AB4005" t="s">
        <v>995</v>
      </c>
      <c r="AC4005" t="s">
        <v>995</v>
      </c>
      <c r="AD4005" t="s">
        <v>995</v>
      </c>
      <c r="AE4005" t="s">
        <v>995</v>
      </c>
      <c r="AF4005" t="s">
        <v>995</v>
      </c>
      <c r="AG4005" t="s">
        <v>995</v>
      </c>
      <c r="AH4005" t="s">
        <v>995</v>
      </c>
      <c r="AI4005" t="s">
        <v>995</v>
      </c>
      <c r="AJ4005" t="s">
        <v>995</v>
      </c>
      <c r="AK4005" t="s">
        <v>995</v>
      </c>
      <c r="AL4005" t="s">
        <v>995</v>
      </c>
      <c r="AM4005" t="s">
        <v>995</v>
      </c>
      <c r="AN4005" t="s">
        <v>995</v>
      </c>
      <c r="AO4005" t="s">
        <v>995</v>
      </c>
      <c r="AP4005" t="s">
        <v>995</v>
      </c>
      <c r="AQ4005" s="286" t="s">
        <v>855</v>
      </c>
    </row>
    <row r="4006" spans="1:47" ht="28.8" x14ac:dyDescent="0.3">
      <c r="A4006" s="285">
        <v>123199</v>
      </c>
      <c r="B4006" s="286" t="s">
        <v>541</v>
      </c>
      <c r="C4006" t="s">
        <v>224</v>
      </c>
      <c r="D4006" t="s">
        <v>224</v>
      </c>
      <c r="E4006" t="s">
        <v>224</v>
      </c>
      <c r="F4006" t="s">
        <v>224</v>
      </c>
      <c r="G4006" t="s">
        <v>226</v>
      </c>
      <c r="H4006" t="s">
        <v>224</v>
      </c>
      <c r="I4006" t="s">
        <v>224</v>
      </c>
      <c r="J4006" t="s">
        <v>224</v>
      </c>
      <c r="K4006" t="s">
        <v>224</v>
      </c>
      <c r="L4006" t="s">
        <v>226</v>
      </c>
      <c r="M4006" t="s">
        <v>224</v>
      </c>
      <c r="N4006" t="s">
        <v>224</v>
      </c>
      <c r="O4006" t="s">
        <v>224</v>
      </c>
      <c r="P4006" t="s">
        <v>224</v>
      </c>
      <c r="Q4006" t="s">
        <v>226</v>
      </c>
      <c r="R4006" t="s">
        <v>224</v>
      </c>
      <c r="S4006" t="s">
        <v>226</v>
      </c>
      <c r="T4006" t="s">
        <v>224</v>
      </c>
      <c r="U4006" t="s">
        <v>224</v>
      </c>
      <c r="V4006" t="s">
        <v>226</v>
      </c>
      <c r="W4006" t="s">
        <v>225</v>
      </c>
      <c r="X4006" t="s">
        <v>225</v>
      </c>
      <c r="Y4006" t="s">
        <v>225</v>
      </c>
      <c r="Z4006" t="s">
        <v>225</v>
      </c>
      <c r="AA4006" t="s">
        <v>225</v>
      </c>
      <c r="AB4006" t="s">
        <v>394</v>
      </c>
      <c r="AC4006" t="s">
        <v>394</v>
      </c>
      <c r="AD4006" t="s">
        <v>394</v>
      </c>
      <c r="AE4006" t="s">
        <v>394</v>
      </c>
      <c r="AF4006" t="s">
        <v>394</v>
      </c>
      <c r="AG4006" t="s">
        <v>394</v>
      </c>
      <c r="AH4006" t="s">
        <v>394</v>
      </c>
      <c r="AI4006" t="s">
        <v>394</v>
      </c>
      <c r="AJ4006" t="s">
        <v>394</v>
      </c>
      <c r="AK4006" t="s">
        <v>394</v>
      </c>
      <c r="AL4006" t="s">
        <v>394</v>
      </c>
      <c r="AM4006" t="s">
        <v>394</v>
      </c>
      <c r="AN4006" t="s">
        <v>394</v>
      </c>
      <c r="AO4006" t="s">
        <v>394</v>
      </c>
      <c r="AP4006" t="s">
        <v>394</v>
      </c>
      <c r="AQ4006" s="286" t="s">
        <v>394</v>
      </c>
      <c r="AR4006" s="305"/>
      <c r="AS4006" s="235"/>
      <c r="AU4006"/>
    </row>
    <row r="4007" spans="1:47" ht="28.8" x14ac:dyDescent="0.3">
      <c r="A4007" s="285">
        <v>123200</v>
      </c>
      <c r="B4007" s="286" t="s">
        <v>67</v>
      </c>
      <c r="C4007" t="s">
        <v>226</v>
      </c>
      <c r="D4007" t="s">
        <v>226</v>
      </c>
      <c r="E4007" t="s">
        <v>226</v>
      </c>
      <c r="F4007" t="s">
        <v>226</v>
      </c>
      <c r="G4007" t="s">
        <v>226</v>
      </c>
      <c r="H4007" t="s">
        <v>226</v>
      </c>
      <c r="I4007" t="s">
        <v>226</v>
      </c>
      <c r="J4007" t="s">
        <v>226</v>
      </c>
      <c r="K4007" t="s">
        <v>226</v>
      </c>
      <c r="L4007" t="s">
        <v>226</v>
      </c>
      <c r="M4007" t="s">
        <v>226</v>
      </c>
      <c r="N4007" t="s">
        <v>226</v>
      </c>
      <c r="O4007" t="s">
        <v>226</v>
      </c>
      <c r="P4007" t="s">
        <v>226</v>
      </c>
      <c r="Q4007" t="s">
        <v>224</v>
      </c>
      <c r="R4007" t="s">
        <v>224</v>
      </c>
      <c r="S4007" t="s">
        <v>7215</v>
      </c>
      <c r="T4007" t="s">
        <v>225</v>
      </c>
      <c r="U4007" t="s">
        <v>224</v>
      </c>
      <c r="V4007" t="s">
        <v>226</v>
      </c>
      <c r="W4007" t="s">
        <v>226</v>
      </c>
      <c r="X4007" t="s">
        <v>226</v>
      </c>
      <c r="Y4007" t="s">
        <v>226</v>
      </c>
      <c r="Z4007" t="s">
        <v>226</v>
      </c>
      <c r="AA4007" t="s">
        <v>225</v>
      </c>
      <c r="AB4007" t="s">
        <v>226</v>
      </c>
      <c r="AC4007" t="s">
        <v>226</v>
      </c>
      <c r="AD4007" t="s">
        <v>226</v>
      </c>
      <c r="AE4007" t="s">
        <v>226</v>
      </c>
      <c r="AF4007" t="s">
        <v>226</v>
      </c>
      <c r="AG4007" t="s">
        <v>225</v>
      </c>
      <c r="AH4007" t="s">
        <v>225</v>
      </c>
      <c r="AI4007" t="s">
        <v>225</v>
      </c>
      <c r="AJ4007" t="s">
        <v>225</v>
      </c>
      <c r="AK4007" t="s">
        <v>225</v>
      </c>
      <c r="AL4007" t="s">
        <v>394</v>
      </c>
      <c r="AM4007" t="s">
        <v>394</v>
      </c>
      <c r="AN4007" t="s">
        <v>394</v>
      </c>
      <c r="AO4007" t="s">
        <v>394</v>
      </c>
      <c r="AP4007" t="s">
        <v>394</v>
      </c>
      <c r="AQ4007" s="286" t="s">
        <v>394</v>
      </c>
      <c r="AR4007" s="305"/>
      <c r="AS4007" s="235"/>
      <c r="AU4007"/>
    </row>
    <row r="4008" spans="1:47" x14ac:dyDescent="0.3">
      <c r="A4008" s="285">
        <v>123201</v>
      </c>
      <c r="B4008" s="286" t="s">
        <v>539</v>
      </c>
      <c r="C4008" t="s">
        <v>995</v>
      </c>
      <c r="D4008" t="s">
        <v>995</v>
      </c>
      <c r="E4008" t="s">
        <v>995</v>
      </c>
      <c r="F4008" t="s">
        <v>995</v>
      </c>
      <c r="G4008" t="s">
        <v>995</v>
      </c>
      <c r="H4008" t="s">
        <v>995</v>
      </c>
      <c r="I4008" t="s">
        <v>995</v>
      </c>
      <c r="J4008" t="s">
        <v>995</v>
      </c>
      <c r="K4008" t="s">
        <v>995</v>
      </c>
      <c r="L4008" t="s">
        <v>995</v>
      </c>
      <c r="M4008" t="s">
        <v>995</v>
      </c>
      <c r="N4008" t="s">
        <v>995</v>
      </c>
      <c r="O4008" t="s">
        <v>995</v>
      </c>
      <c r="P4008" t="s">
        <v>995</v>
      </c>
      <c r="Q4008" t="s">
        <v>995</v>
      </c>
      <c r="R4008" t="s">
        <v>995</v>
      </c>
      <c r="S4008" t="s">
        <v>995</v>
      </c>
      <c r="T4008" t="s">
        <v>995</v>
      </c>
      <c r="U4008" t="s">
        <v>995</v>
      </c>
      <c r="V4008" t="s">
        <v>995</v>
      </c>
      <c r="W4008" t="s">
        <v>995</v>
      </c>
      <c r="X4008" t="s">
        <v>995</v>
      </c>
      <c r="Y4008" t="s">
        <v>995</v>
      </c>
      <c r="Z4008" t="s">
        <v>995</v>
      </c>
      <c r="AA4008" t="s">
        <v>995</v>
      </c>
      <c r="AB4008" t="s">
        <v>995</v>
      </c>
      <c r="AC4008" t="s">
        <v>995</v>
      </c>
      <c r="AD4008" t="s">
        <v>995</v>
      </c>
      <c r="AE4008" t="s">
        <v>995</v>
      </c>
      <c r="AF4008" t="s">
        <v>995</v>
      </c>
      <c r="AG4008" t="s">
        <v>995</v>
      </c>
      <c r="AH4008" t="s">
        <v>995</v>
      </c>
      <c r="AI4008" t="s">
        <v>995</v>
      </c>
      <c r="AJ4008" t="s">
        <v>995</v>
      </c>
      <c r="AK4008" t="s">
        <v>995</v>
      </c>
      <c r="AL4008" t="s">
        <v>995</v>
      </c>
      <c r="AM4008" t="s">
        <v>995</v>
      </c>
      <c r="AN4008" t="s">
        <v>995</v>
      </c>
      <c r="AO4008" t="s">
        <v>995</v>
      </c>
      <c r="AP4008" t="s">
        <v>995</v>
      </c>
      <c r="AQ4008" s="286" t="s">
        <v>855</v>
      </c>
    </row>
    <row r="4009" spans="1:47" ht="21.6" x14ac:dyDescent="0.3">
      <c r="A4009" s="285">
        <v>123202</v>
      </c>
      <c r="B4009" s="286" t="s">
        <v>8485</v>
      </c>
      <c r="C4009" t="s">
        <v>226</v>
      </c>
      <c r="D4009" t="s">
        <v>226</v>
      </c>
      <c r="E4009" t="s">
        <v>226</v>
      </c>
      <c r="F4009" t="s">
        <v>226</v>
      </c>
      <c r="G4009" t="s">
        <v>226</v>
      </c>
      <c r="H4009" t="s">
        <v>226</v>
      </c>
      <c r="I4009" t="s">
        <v>224</v>
      </c>
      <c r="J4009" t="s">
        <v>226</v>
      </c>
      <c r="K4009" t="s">
        <v>226</v>
      </c>
      <c r="L4009" t="s">
        <v>226</v>
      </c>
      <c r="M4009" t="s">
        <v>226</v>
      </c>
      <c r="N4009" t="s">
        <v>224</v>
      </c>
      <c r="O4009" t="s">
        <v>226</v>
      </c>
      <c r="P4009" t="s">
        <v>226</v>
      </c>
      <c r="Q4009" t="s">
        <v>226</v>
      </c>
      <c r="R4009" t="s">
        <v>226</v>
      </c>
      <c r="S4009" t="s">
        <v>226</v>
      </c>
      <c r="T4009" t="s">
        <v>224</v>
      </c>
      <c r="U4009" t="s">
        <v>226</v>
      </c>
      <c r="V4009" t="s">
        <v>226</v>
      </c>
      <c r="W4009" t="s">
        <v>224</v>
      </c>
      <c r="X4009" t="s">
        <v>226</v>
      </c>
      <c r="Y4009" t="s">
        <v>224</v>
      </c>
      <c r="Z4009" t="s">
        <v>226</v>
      </c>
      <c r="AA4009" t="s">
        <v>224</v>
      </c>
      <c r="AB4009" t="s">
        <v>226</v>
      </c>
      <c r="AC4009" t="s">
        <v>226</v>
      </c>
      <c r="AD4009" t="s">
        <v>226</v>
      </c>
      <c r="AE4009" t="s">
        <v>224</v>
      </c>
      <c r="AF4009" t="s">
        <v>224</v>
      </c>
      <c r="AG4009" t="s">
        <v>226</v>
      </c>
      <c r="AH4009" t="s">
        <v>226</v>
      </c>
      <c r="AI4009" t="s">
        <v>226</v>
      </c>
      <c r="AJ4009" t="s">
        <v>226</v>
      </c>
      <c r="AK4009" t="s">
        <v>226</v>
      </c>
      <c r="AL4009" t="s">
        <v>225</v>
      </c>
      <c r="AM4009" t="s">
        <v>225</v>
      </c>
      <c r="AN4009" t="s">
        <v>225</v>
      </c>
      <c r="AO4009" t="s">
        <v>225</v>
      </c>
      <c r="AP4009" t="s">
        <v>225</v>
      </c>
      <c r="AQ4009" s="286" t="s">
        <v>394</v>
      </c>
      <c r="AR4009" s="305"/>
      <c r="AS4009" s="235"/>
      <c r="AU4009"/>
    </row>
    <row r="4010" spans="1:47" x14ac:dyDescent="0.3">
      <c r="A4010" s="285">
        <v>123203</v>
      </c>
      <c r="B4010" s="286" t="s">
        <v>539</v>
      </c>
      <c r="C4010" t="s">
        <v>995</v>
      </c>
      <c r="D4010" t="s">
        <v>995</v>
      </c>
      <c r="E4010" t="s">
        <v>995</v>
      </c>
      <c r="F4010" t="s">
        <v>995</v>
      </c>
      <c r="G4010" t="s">
        <v>995</v>
      </c>
      <c r="H4010" t="s">
        <v>995</v>
      </c>
      <c r="I4010" t="s">
        <v>995</v>
      </c>
      <c r="J4010" t="s">
        <v>995</v>
      </c>
      <c r="K4010" t="s">
        <v>995</v>
      </c>
      <c r="L4010" t="s">
        <v>995</v>
      </c>
      <c r="M4010" t="s">
        <v>995</v>
      </c>
      <c r="N4010" t="s">
        <v>995</v>
      </c>
      <c r="O4010" t="s">
        <v>995</v>
      </c>
      <c r="P4010" t="s">
        <v>995</v>
      </c>
      <c r="Q4010" t="s">
        <v>995</v>
      </c>
      <c r="R4010" t="s">
        <v>995</v>
      </c>
      <c r="S4010" t="s">
        <v>995</v>
      </c>
      <c r="T4010" t="s">
        <v>995</v>
      </c>
      <c r="U4010" t="s">
        <v>995</v>
      </c>
      <c r="V4010" t="s">
        <v>995</v>
      </c>
      <c r="W4010" t="s">
        <v>995</v>
      </c>
      <c r="X4010" t="s">
        <v>995</v>
      </c>
      <c r="Y4010" t="s">
        <v>995</v>
      </c>
      <c r="Z4010" t="s">
        <v>995</v>
      </c>
      <c r="AA4010" t="s">
        <v>995</v>
      </c>
      <c r="AB4010" t="s">
        <v>995</v>
      </c>
      <c r="AC4010" t="s">
        <v>995</v>
      </c>
      <c r="AD4010" t="s">
        <v>995</v>
      </c>
      <c r="AE4010" t="s">
        <v>995</v>
      </c>
      <c r="AF4010" t="s">
        <v>995</v>
      </c>
      <c r="AG4010" t="s">
        <v>995</v>
      </c>
      <c r="AH4010" t="s">
        <v>995</v>
      </c>
      <c r="AI4010" t="s">
        <v>995</v>
      </c>
      <c r="AJ4010" t="s">
        <v>995</v>
      </c>
      <c r="AK4010" t="s">
        <v>995</v>
      </c>
      <c r="AL4010" t="s">
        <v>995</v>
      </c>
      <c r="AM4010" t="s">
        <v>995</v>
      </c>
      <c r="AN4010" t="s">
        <v>995</v>
      </c>
      <c r="AO4010" t="s">
        <v>995</v>
      </c>
      <c r="AP4010" t="s">
        <v>995</v>
      </c>
      <c r="AQ4010" s="286" t="s">
        <v>855</v>
      </c>
    </row>
    <row r="4011" spans="1:47" x14ac:dyDescent="0.3">
      <c r="A4011" s="285">
        <v>123204</v>
      </c>
      <c r="B4011" s="286" t="s">
        <v>539</v>
      </c>
      <c r="C4011" t="s">
        <v>995</v>
      </c>
      <c r="D4011" t="s">
        <v>995</v>
      </c>
      <c r="E4011" t="s">
        <v>995</v>
      </c>
      <c r="F4011" t="s">
        <v>995</v>
      </c>
      <c r="G4011" t="s">
        <v>995</v>
      </c>
      <c r="H4011" t="s">
        <v>995</v>
      </c>
      <c r="I4011" t="s">
        <v>995</v>
      </c>
      <c r="J4011" t="s">
        <v>995</v>
      </c>
      <c r="K4011" t="s">
        <v>995</v>
      </c>
      <c r="L4011" t="s">
        <v>995</v>
      </c>
      <c r="M4011" t="s">
        <v>995</v>
      </c>
      <c r="N4011" t="s">
        <v>995</v>
      </c>
      <c r="O4011" t="s">
        <v>995</v>
      </c>
      <c r="P4011" t="s">
        <v>995</v>
      </c>
      <c r="Q4011" t="s">
        <v>995</v>
      </c>
      <c r="R4011" t="s">
        <v>995</v>
      </c>
      <c r="S4011" t="s">
        <v>995</v>
      </c>
      <c r="T4011" t="s">
        <v>995</v>
      </c>
      <c r="U4011" t="s">
        <v>995</v>
      </c>
      <c r="V4011" t="s">
        <v>995</v>
      </c>
      <c r="W4011" t="s">
        <v>995</v>
      </c>
      <c r="X4011" t="s">
        <v>995</v>
      </c>
      <c r="Y4011" t="s">
        <v>995</v>
      </c>
      <c r="Z4011" t="s">
        <v>995</v>
      </c>
      <c r="AA4011" t="s">
        <v>995</v>
      </c>
      <c r="AB4011" t="s">
        <v>995</v>
      </c>
      <c r="AC4011" t="s">
        <v>995</v>
      </c>
      <c r="AD4011" t="s">
        <v>995</v>
      </c>
      <c r="AE4011" t="s">
        <v>995</v>
      </c>
      <c r="AF4011" t="s">
        <v>995</v>
      </c>
      <c r="AG4011" t="s">
        <v>995</v>
      </c>
      <c r="AH4011" t="s">
        <v>995</v>
      </c>
      <c r="AI4011" t="s">
        <v>995</v>
      </c>
      <c r="AJ4011" t="s">
        <v>995</v>
      </c>
      <c r="AK4011" t="s">
        <v>995</v>
      </c>
      <c r="AL4011" t="s">
        <v>995</v>
      </c>
      <c r="AM4011" t="s">
        <v>995</v>
      </c>
      <c r="AN4011" t="s">
        <v>995</v>
      </c>
      <c r="AO4011" t="s">
        <v>995</v>
      </c>
      <c r="AP4011" t="s">
        <v>995</v>
      </c>
      <c r="AQ4011" s="286" t="s">
        <v>855</v>
      </c>
    </row>
    <row r="4012" spans="1:47" ht="28.8" x14ac:dyDescent="0.3">
      <c r="A4012" s="285">
        <v>123205</v>
      </c>
      <c r="B4012" s="286" t="s">
        <v>67</v>
      </c>
      <c r="C4012" t="s">
        <v>226</v>
      </c>
      <c r="D4012" t="s">
        <v>226</v>
      </c>
      <c r="E4012" t="s">
        <v>226</v>
      </c>
      <c r="F4012" t="s">
        <v>226</v>
      </c>
      <c r="G4012" t="s">
        <v>226</v>
      </c>
      <c r="H4012" t="s">
        <v>226</v>
      </c>
      <c r="I4012" t="s">
        <v>226</v>
      </c>
      <c r="J4012" t="s">
        <v>226</v>
      </c>
      <c r="K4012" t="s">
        <v>226</v>
      </c>
      <c r="L4012" t="s">
        <v>226</v>
      </c>
      <c r="M4012" t="s">
        <v>226</v>
      </c>
      <c r="N4012" t="s">
        <v>226</v>
      </c>
      <c r="O4012" t="s">
        <v>226</v>
      </c>
      <c r="P4012" t="s">
        <v>226</v>
      </c>
      <c r="Q4012" t="s">
        <v>226</v>
      </c>
      <c r="R4012" t="s">
        <v>226</v>
      </c>
      <c r="S4012" t="s">
        <v>225</v>
      </c>
      <c r="T4012" t="s">
        <v>226</v>
      </c>
      <c r="U4012" t="s">
        <v>226</v>
      </c>
      <c r="V4012" t="s">
        <v>226</v>
      </c>
      <c r="W4012" t="s">
        <v>226</v>
      </c>
      <c r="X4012" t="s">
        <v>226</v>
      </c>
      <c r="Y4012" t="s">
        <v>226</v>
      </c>
      <c r="Z4012" t="s">
        <v>226</v>
      </c>
      <c r="AA4012" t="s">
        <v>224</v>
      </c>
      <c r="AB4012" t="s">
        <v>226</v>
      </c>
      <c r="AC4012" t="s">
        <v>226</v>
      </c>
      <c r="AD4012" t="s">
        <v>226</v>
      </c>
      <c r="AE4012" t="s">
        <v>226</v>
      </c>
      <c r="AF4012" t="s">
        <v>226</v>
      </c>
      <c r="AG4012" t="s">
        <v>225</v>
      </c>
      <c r="AH4012" t="s">
        <v>225</v>
      </c>
      <c r="AI4012" t="s">
        <v>225</v>
      </c>
      <c r="AJ4012" t="s">
        <v>225</v>
      </c>
      <c r="AK4012" t="s">
        <v>225</v>
      </c>
      <c r="AL4012" t="s">
        <v>394</v>
      </c>
      <c r="AM4012" t="s">
        <v>394</v>
      </c>
      <c r="AN4012" t="s">
        <v>394</v>
      </c>
      <c r="AO4012" t="s">
        <v>394</v>
      </c>
      <c r="AP4012" t="s">
        <v>394</v>
      </c>
      <c r="AQ4012" s="286" t="s">
        <v>394</v>
      </c>
      <c r="AR4012" s="305"/>
      <c r="AS4012" s="235"/>
      <c r="AU4012"/>
    </row>
    <row r="4013" spans="1:47" x14ac:dyDescent="0.3">
      <c r="A4013" s="285">
        <v>123206</v>
      </c>
      <c r="B4013" s="286" t="s">
        <v>539</v>
      </c>
      <c r="C4013" t="s">
        <v>995</v>
      </c>
      <c r="D4013" t="s">
        <v>995</v>
      </c>
      <c r="E4013" t="s">
        <v>995</v>
      </c>
      <c r="F4013" t="s">
        <v>995</v>
      </c>
      <c r="G4013" t="s">
        <v>995</v>
      </c>
      <c r="H4013" t="s">
        <v>995</v>
      </c>
      <c r="I4013" t="s">
        <v>995</v>
      </c>
      <c r="J4013" t="s">
        <v>995</v>
      </c>
      <c r="K4013" t="s">
        <v>995</v>
      </c>
      <c r="L4013" t="s">
        <v>995</v>
      </c>
      <c r="M4013" t="s">
        <v>995</v>
      </c>
      <c r="N4013" t="s">
        <v>995</v>
      </c>
      <c r="O4013" t="s">
        <v>995</v>
      </c>
      <c r="P4013" t="s">
        <v>995</v>
      </c>
      <c r="Q4013" t="s">
        <v>995</v>
      </c>
      <c r="R4013" t="s">
        <v>995</v>
      </c>
      <c r="S4013" t="s">
        <v>995</v>
      </c>
      <c r="T4013" t="s">
        <v>995</v>
      </c>
      <c r="U4013" t="s">
        <v>995</v>
      </c>
      <c r="V4013" t="s">
        <v>995</v>
      </c>
      <c r="W4013" t="s">
        <v>995</v>
      </c>
      <c r="X4013" t="s">
        <v>995</v>
      </c>
      <c r="Y4013" t="s">
        <v>995</v>
      </c>
      <c r="Z4013" t="s">
        <v>995</v>
      </c>
      <c r="AA4013" t="s">
        <v>995</v>
      </c>
      <c r="AB4013" t="s">
        <v>995</v>
      </c>
      <c r="AC4013" t="s">
        <v>995</v>
      </c>
      <c r="AD4013" t="s">
        <v>995</v>
      </c>
      <c r="AE4013" t="s">
        <v>995</v>
      </c>
      <c r="AF4013" t="s">
        <v>995</v>
      </c>
      <c r="AG4013" t="s">
        <v>995</v>
      </c>
      <c r="AH4013" t="s">
        <v>995</v>
      </c>
      <c r="AI4013" t="s">
        <v>995</v>
      </c>
      <c r="AJ4013" t="s">
        <v>995</v>
      </c>
      <c r="AK4013" t="s">
        <v>995</v>
      </c>
      <c r="AL4013" t="s">
        <v>995</v>
      </c>
      <c r="AM4013" t="s">
        <v>995</v>
      </c>
      <c r="AN4013" t="s">
        <v>995</v>
      </c>
      <c r="AO4013" t="s">
        <v>995</v>
      </c>
      <c r="AP4013" t="s">
        <v>995</v>
      </c>
      <c r="AQ4013" s="286" t="s">
        <v>855</v>
      </c>
    </row>
    <row r="4014" spans="1:47" x14ac:dyDescent="0.3">
      <c r="A4014" s="285">
        <v>123207</v>
      </c>
      <c r="B4014" s="286" t="s">
        <v>539</v>
      </c>
      <c r="C4014" t="s">
        <v>995</v>
      </c>
      <c r="D4014" t="s">
        <v>995</v>
      </c>
      <c r="E4014" t="s">
        <v>995</v>
      </c>
      <c r="F4014" t="s">
        <v>995</v>
      </c>
      <c r="G4014" t="s">
        <v>995</v>
      </c>
      <c r="H4014" t="s">
        <v>995</v>
      </c>
      <c r="I4014" t="s">
        <v>995</v>
      </c>
      <c r="J4014" t="s">
        <v>995</v>
      </c>
      <c r="K4014" t="s">
        <v>995</v>
      </c>
      <c r="L4014" t="s">
        <v>995</v>
      </c>
      <c r="M4014" t="s">
        <v>995</v>
      </c>
      <c r="N4014" t="s">
        <v>995</v>
      </c>
      <c r="O4014" t="s">
        <v>995</v>
      </c>
      <c r="P4014" t="s">
        <v>995</v>
      </c>
      <c r="Q4014" t="s">
        <v>995</v>
      </c>
      <c r="R4014" t="s">
        <v>995</v>
      </c>
      <c r="S4014" t="s">
        <v>995</v>
      </c>
      <c r="T4014" t="s">
        <v>995</v>
      </c>
      <c r="U4014" t="s">
        <v>995</v>
      </c>
      <c r="V4014" t="s">
        <v>995</v>
      </c>
      <c r="W4014" t="s">
        <v>995</v>
      </c>
      <c r="X4014" t="s">
        <v>995</v>
      </c>
      <c r="Y4014" t="s">
        <v>995</v>
      </c>
      <c r="Z4014" t="s">
        <v>995</v>
      </c>
      <c r="AA4014" t="s">
        <v>995</v>
      </c>
      <c r="AB4014" t="s">
        <v>995</v>
      </c>
      <c r="AC4014" t="s">
        <v>995</v>
      </c>
      <c r="AD4014" t="s">
        <v>995</v>
      </c>
      <c r="AE4014" t="s">
        <v>995</v>
      </c>
      <c r="AF4014" t="s">
        <v>995</v>
      </c>
      <c r="AG4014" t="s">
        <v>995</v>
      </c>
      <c r="AH4014" t="s">
        <v>995</v>
      </c>
      <c r="AI4014" t="s">
        <v>995</v>
      </c>
      <c r="AJ4014" t="s">
        <v>995</v>
      </c>
      <c r="AK4014" t="s">
        <v>995</v>
      </c>
      <c r="AL4014" t="s">
        <v>995</v>
      </c>
      <c r="AM4014" t="s">
        <v>995</v>
      </c>
      <c r="AN4014" t="s">
        <v>995</v>
      </c>
      <c r="AO4014" t="s">
        <v>995</v>
      </c>
      <c r="AP4014" t="s">
        <v>995</v>
      </c>
      <c r="AQ4014" s="286" t="s">
        <v>855</v>
      </c>
    </row>
    <row r="4015" spans="1:47" ht="21.6" x14ac:dyDescent="0.3">
      <c r="A4015" s="285">
        <v>123208</v>
      </c>
      <c r="B4015" s="286" t="s">
        <v>538</v>
      </c>
      <c r="C4015" t="s">
        <v>224</v>
      </c>
      <c r="D4015" t="s">
        <v>224</v>
      </c>
      <c r="E4015" t="s">
        <v>226</v>
      </c>
      <c r="F4015" t="s">
        <v>224</v>
      </c>
      <c r="G4015" t="s">
        <v>226</v>
      </c>
      <c r="H4015" t="s">
        <v>226</v>
      </c>
      <c r="I4015" t="s">
        <v>224</v>
      </c>
      <c r="J4015" t="s">
        <v>224</v>
      </c>
      <c r="K4015" t="s">
        <v>224</v>
      </c>
      <c r="L4015" t="s">
        <v>224</v>
      </c>
      <c r="M4015" t="s">
        <v>226</v>
      </c>
      <c r="N4015" t="s">
        <v>224</v>
      </c>
      <c r="O4015" t="s">
        <v>226</v>
      </c>
      <c r="P4015" t="s">
        <v>226</v>
      </c>
      <c r="Q4015" t="s">
        <v>226</v>
      </c>
      <c r="R4015" t="s">
        <v>226</v>
      </c>
      <c r="S4015" t="s">
        <v>226</v>
      </c>
      <c r="T4015" t="s">
        <v>226</v>
      </c>
      <c r="U4015" t="s">
        <v>226</v>
      </c>
      <c r="V4015" t="s">
        <v>224</v>
      </c>
      <c r="W4015" t="s">
        <v>226</v>
      </c>
      <c r="X4015" t="s">
        <v>225</v>
      </c>
      <c r="Y4015" t="s">
        <v>225</v>
      </c>
      <c r="Z4015" t="s">
        <v>225</v>
      </c>
      <c r="AA4015" t="s">
        <v>225</v>
      </c>
      <c r="AB4015" t="s">
        <v>394</v>
      </c>
      <c r="AC4015" t="s">
        <v>394</v>
      </c>
      <c r="AD4015" t="s">
        <v>394</v>
      </c>
      <c r="AE4015" t="s">
        <v>394</v>
      </c>
      <c r="AF4015" t="s">
        <v>394</v>
      </c>
      <c r="AG4015" t="s">
        <v>394</v>
      </c>
      <c r="AH4015" t="s">
        <v>394</v>
      </c>
      <c r="AI4015" t="s">
        <v>394</v>
      </c>
      <c r="AJ4015" t="s">
        <v>394</v>
      </c>
      <c r="AK4015" t="s">
        <v>394</v>
      </c>
      <c r="AL4015" t="s">
        <v>394</v>
      </c>
      <c r="AM4015" t="s">
        <v>394</v>
      </c>
      <c r="AN4015" t="s">
        <v>394</v>
      </c>
      <c r="AO4015" t="s">
        <v>394</v>
      </c>
      <c r="AP4015" t="s">
        <v>394</v>
      </c>
      <c r="AQ4015" s="286" t="s">
        <v>394</v>
      </c>
      <c r="AR4015" s="305"/>
      <c r="AS4015" s="235"/>
      <c r="AU4015"/>
    </row>
    <row r="4016" spans="1:47" ht="21.6" x14ac:dyDescent="0.3">
      <c r="A4016" s="285">
        <v>123209</v>
      </c>
      <c r="B4016" s="286" t="s">
        <v>540</v>
      </c>
      <c r="C4016" t="s">
        <v>224</v>
      </c>
      <c r="D4016" t="s">
        <v>226</v>
      </c>
      <c r="E4016" t="s">
        <v>224</v>
      </c>
      <c r="F4016" t="s">
        <v>226</v>
      </c>
      <c r="G4016" t="s">
        <v>224</v>
      </c>
      <c r="H4016" t="s">
        <v>226</v>
      </c>
      <c r="I4016" t="s">
        <v>224</v>
      </c>
      <c r="J4016" t="s">
        <v>224</v>
      </c>
      <c r="K4016" t="s">
        <v>224</v>
      </c>
      <c r="L4016" t="s">
        <v>224</v>
      </c>
      <c r="M4016" t="s">
        <v>225</v>
      </c>
      <c r="N4016" t="s">
        <v>226</v>
      </c>
      <c r="O4016" t="s">
        <v>226</v>
      </c>
      <c r="P4016" t="s">
        <v>226</v>
      </c>
      <c r="Q4016" t="s">
        <v>226</v>
      </c>
      <c r="R4016" t="s">
        <v>225</v>
      </c>
      <c r="S4016" t="s">
        <v>225</v>
      </c>
      <c r="T4016" t="s">
        <v>226</v>
      </c>
      <c r="U4016" t="s">
        <v>225</v>
      </c>
      <c r="V4016" t="s">
        <v>226</v>
      </c>
      <c r="W4016" t="s">
        <v>394</v>
      </c>
      <c r="X4016" t="s">
        <v>394</v>
      </c>
      <c r="Y4016" t="s">
        <v>394</v>
      </c>
      <c r="Z4016" t="s">
        <v>394</v>
      </c>
      <c r="AA4016" t="s">
        <v>394</v>
      </c>
      <c r="AB4016" t="s">
        <v>394</v>
      </c>
      <c r="AC4016" t="s">
        <v>394</v>
      </c>
      <c r="AD4016" t="s">
        <v>394</v>
      </c>
      <c r="AE4016" t="s">
        <v>394</v>
      </c>
      <c r="AF4016" t="s">
        <v>394</v>
      </c>
      <c r="AG4016" t="s">
        <v>394</v>
      </c>
      <c r="AH4016" t="s">
        <v>394</v>
      </c>
      <c r="AI4016" t="s">
        <v>394</v>
      </c>
      <c r="AJ4016" t="s">
        <v>394</v>
      </c>
      <c r="AK4016" t="s">
        <v>394</v>
      </c>
      <c r="AL4016" t="s">
        <v>394</v>
      </c>
      <c r="AM4016" t="s">
        <v>394</v>
      </c>
      <c r="AN4016" t="s">
        <v>394</v>
      </c>
      <c r="AO4016" t="s">
        <v>394</v>
      </c>
      <c r="AP4016" t="s">
        <v>394</v>
      </c>
      <c r="AQ4016" s="286" t="s">
        <v>394</v>
      </c>
      <c r="AR4016" s="305"/>
      <c r="AS4016" s="235"/>
      <c r="AU4016"/>
    </row>
    <row r="4017" spans="1:47" x14ac:dyDescent="0.3">
      <c r="A4017" s="285">
        <v>123211</v>
      </c>
      <c r="B4017" s="286" t="s">
        <v>539</v>
      </c>
      <c r="C4017" t="s">
        <v>995</v>
      </c>
      <c r="D4017" t="s">
        <v>995</v>
      </c>
      <c r="E4017" t="s">
        <v>995</v>
      </c>
      <c r="F4017" t="s">
        <v>995</v>
      </c>
      <c r="G4017" t="s">
        <v>995</v>
      </c>
      <c r="H4017" t="s">
        <v>995</v>
      </c>
      <c r="I4017" t="s">
        <v>995</v>
      </c>
      <c r="J4017" t="s">
        <v>995</v>
      </c>
      <c r="K4017" t="s">
        <v>995</v>
      </c>
      <c r="L4017" t="s">
        <v>995</v>
      </c>
      <c r="M4017" t="s">
        <v>995</v>
      </c>
      <c r="N4017" t="s">
        <v>995</v>
      </c>
      <c r="O4017" t="s">
        <v>995</v>
      </c>
      <c r="P4017" t="s">
        <v>995</v>
      </c>
      <c r="Q4017" t="s">
        <v>995</v>
      </c>
      <c r="R4017" t="s">
        <v>995</v>
      </c>
      <c r="S4017" t="s">
        <v>995</v>
      </c>
      <c r="T4017" t="s">
        <v>995</v>
      </c>
      <c r="U4017" t="s">
        <v>995</v>
      </c>
      <c r="V4017" t="s">
        <v>995</v>
      </c>
      <c r="W4017" t="s">
        <v>995</v>
      </c>
      <c r="X4017" t="s">
        <v>995</v>
      </c>
      <c r="Y4017" t="s">
        <v>995</v>
      </c>
      <c r="Z4017" t="s">
        <v>995</v>
      </c>
      <c r="AA4017" t="s">
        <v>995</v>
      </c>
      <c r="AB4017" t="s">
        <v>995</v>
      </c>
      <c r="AC4017" t="s">
        <v>995</v>
      </c>
      <c r="AD4017" t="s">
        <v>995</v>
      </c>
      <c r="AE4017" t="s">
        <v>995</v>
      </c>
      <c r="AF4017" t="s">
        <v>995</v>
      </c>
      <c r="AG4017" t="s">
        <v>995</v>
      </c>
      <c r="AH4017" t="s">
        <v>995</v>
      </c>
      <c r="AI4017" t="s">
        <v>995</v>
      </c>
      <c r="AJ4017" t="s">
        <v>995</v>
      </c>
      <c r="AK4017" t="s">
        <v>995</v>
      </c>
      <c r="AL4017" t="s">
        <v>995</v>
      </c>
      <c r="AM4017" t="s">
        <v>995</v>
      </c>
      <c r="AN4017" t="s">
        <v>995</v>
      </c>
      <c r="AO4017" t="s">
        <v>995</v>
      </c>
      <c r="AP4017" t="s">
        <v>995</v>
      </c>
      <c r="AQ4017" s="286" t="s">
        <v>855</v>
      </c>
    </row>
    <row r="4018" spans="1:47" x14ac:dyDescent="0.3">
      <c r="A4018" s="285">
        <v>123212</v>
      </c>
      <c r="B4018" s="286" t="s">
        <v>540</v>
      </c>
      <c r="AQ4018" s="286" t="s">
        <v>394</v>
      </c>
    </row>
    <row r="4019" spans="1:47" x14ac:dyDescent="0.3">
      <c r="A4019" s="285">
        <v>123214</v>
      </c>
      <c r="B4019" s="286" t="s">
        <v>539</v>
      </c>
      <c r="C4019" t="s">
        <v>995</v>
      </c>
      <c r="D4019" t="s">
        <v>995</v>
      </c>
      <c r="E4019" t="s">
        <v>995</v>
      </c>
      <c r="F4019" t="s">
        <v>995</v>
      </c>
      <c r="G4019" t="s">
        <v>995</v>
      </c>
      <c r="H4019" t="s">
        <v>995</v>
      </c>
      <c r="I4019" t="s">
        <v>995</v>
      </c>
      <c r="J4019" t="s">
        <v>995</v>
      </c>
      <c r="K4019" t="s">
        <v>995</v>
      </c>
      <c r="L4019" t="s">
        <v>995</v>
      </c>
      <c r="M4019" t="s">
        <v>995</v>
      </c>
      <c r="N4019" t="s">
        <v>995</v>
      </c>
      <c r="O4019" t="s">
        <v>995</v>
      </c>
      <c r="P4019" t="s">
        <v>995</v>
      </c>
      <c r="Q4019" t="s">
        <v>995</v>
      </c>
      <c r="R4019" t="s">
        <v>995</v>
      </c>
      <c r="S4019" t="s">
        <v>995</v>
      </c>
      <c r="T4019" t="s">
        <v>995</v>
      </c>
      <c r="U4019" t="s">
        <v>995</v>
      </c>
      <c r="V4019" t="s">
        <v>995</v>
      </c>
      <c r="W4019" t="s">
        <v>995</v>
      </c>
      <c r="X4019" t="s">
        <v>995</v>
      </c>
      <c r="Y4019" t="s">
        <v>995</v>
      </c>
      <c r="Z4019" t="s">
        <v>995</v>
      </c>
      <c r="AA4019" t="s">
        <v>995</v>
      </c>
      <c r="AB4019" t="s">
        <v>995</v>
      </c>
      <c r="AC4019" t="s">
        <v>995</v>
      </c>
      <c r="AD4019" t="s">
        <v>995</v>
      </c>
      <c r="AE4019" t="s">
        <v>995</v>
      </c>
      <c r="AF4019" t="s">
        <v>995</v>
      </c>
      <c r="AG4019" t="s">
        <v>995</v>
      </c>
      <c r="AH4019" t="s">
        <v>995</v>
      </c>
      <c r="AI4019" t="s">
        <v>995</v>
      </c>
      <c r="AJ4019" t="s">
        <v>995</v>
      </c>
      <c r="AK4019" t="s">
        <v>995</v>
      </c>
      <c r="AL4019" t="s">
        <v>995</v>
      </c>
      <c r="AM4019" t="s">
        <v>995</v>
      </c>
      <c r="AN4019" t="s">
        <v>995</v>
      </c>
      <c r="AO4019" t="s">
        <v>995</v>
      </c>
      <c r="AP4019" t="s">
        <v>995</v>
      </c>
      <c r="AQ4019" s="286" t="s">
        <v>855</v>
      </c>
    </row>
    <row r="4020" spans="1:47" x14ac:dyDescent="0.3">
      <c r="A4020" s="285">
        <v>123215</v>
      </c>
      <c r="B4020" s="286" t="s">
        <v>539</v>
      </c>
      <c r="C4020" t="s">
        <v>995</v>
      </c>
      <c r="D4020" t="s">
        <v>995</v>
      </c>
      <c r="E4020" t="s">
        <v>995</v>
      </c>
      <c r="F4020" t="s">
        <v>995</v>
      </c>
      <c r="G4020" t="s">
        <v>995</v>
      </c>
      <c r="H4020" t="s">
        <v>995</v>
      </c>
      <c r="I4020" t="s">
        <v>995</v>
      </c>
      <c r="J4020" t="s">
        <v>995</v>
      </c>
      <c r="K4020" t="s">
        <v>995</v>
      </c>
      <c r="L4020" t="s">
        <v>995</v>
      </c>
      <c r="M4020" t="s">
        <v>995</v>
      </c>
      <c r="N4020" t="s">
        <v>995</v>
      </c>
      <c r="O4020" t="s">
        <v>995</v>
      </c>
      <c r="P4020" t="s">
        <v>995</v>
      </c>
      <c r="Q4020" t="s">
        <v>995</v>
      </c>
      <c r="R4020" t="s">
        <v>995</v>
      </c>
      <c r="S4020" t="s">
        <v>995</v>
      </c>
      <c r="T4020" t="s">
        <v>995</v>
      </c>
      <c r="U4020" t="s">
        <v>995</v>
      </c>
      <c r="V4020" t="s">
        <v>995</v>
      </c>
      <c r="W4020" t="s">
        <v>995</v>
      </c>
      <c r="X4020" t="s">
        <v>995</v>
      </c>
      <c r="Y4020" t="s">
        <v>995</v>
      </c>
      <c r="Z4020" t="s">
        <v>995</v>
      </c>
      <c r="AA4020" t="s">
        <v>995</v>
      </c>
      <c r="AB4020" t="s">
        <v>995</v>
      </c>
      <c r="AC4020" t="s">
        <v>995</v>
      </c>
      <c r="AD4020" t="s">
        <v>995</v>
      </c>
      <c r="AE4020" t="s">
        <v>995</v>
      </c>
      <c r="AF4020" t="s">
        <v>995</v>
      </c>
      <c r="AG4020" t="s">
        <v>995</v>
      </c>
      <c r="AH4020" t="s">
        <v>995</v>
      </c>
      <c r="AI4020" t="s">
        <v>995</v>
      </c>
      <c r="AJ4020" t="s">
        <v>995</v>
      </c>
      <c r="AK4020" t="s">
        <v>995</v>
      </c>
      <c r="AL4020" t="s">
        <v>995</v>
      </c>
      <c r="AM4020" t="s">
        <v>995</v>
      </c>
      <c r="AN4020" t="s">
        <v>995</v>
      </c>
      <c r="AO4020" t="s">
        <v>995</v>
      </c>
      <c r="AP4020" t="s">
        <v>995</v>
      </c>
      <c r="AQ4020" s="286" t="s">
        <v>855</v>
      </c>
    </row>
    <row r="4021" spans="1:47" x14ac:dyDescent="0.3">
      <c r="A4021" s="285">
        <v>123216</v>
      </c>
      <c r="B4021" s="286" t="s">
        <v>539</v>
      </c>
      <c r="C4021" t="s">
        <v>995</v>
      </c>
      <c r="D4021" t="s">
        <v>995</v>
      </c>
      <c r="E4021" t="s">
        <v>995</v>
      </c>
      <c r="F4021" t="s">
        <v>995</v>
      </c>
      <c r="G4021" t="s">
        <v>995</v>
      </c>
      <c r="H4021" t="s">
        <v>995</v>
      </c>
      <c r="I4021" t="s">
        <v>995</v>
      </c>
      <c r="J4021" t="s">
        <v>995</v>
      </c>
      <c r="K4021" t="s">
        <v>995</v>
      </c>
      <c r="L4021" t="s">
        <v>995</v>
      </c>
      <c r="M4021" t="s">
        <v>995</v>
      </c>
      <c r="N4021" t="s">
        <v>995</v>
      </c>
      <c r="O4021" t="s">
        <v>995</v>
      </c>
      <c r="P4021" t="s">
        <v>995</v>
      </c>
      <c r="Q4021" t="s">
        <v>995</v>
      </c>
      <c r="R4021" t="s">
        <v>995</v>
      </c>
      <c r="S4021" t="s">
        <v>995</v>
      </c>
      <c r="T4021" t="s">
        <v>995</v>
      </c>
      <c r="U4021" t="s">
        <v>995</v>
      </c>
      <c r="V4021" t="s">
        <v>995</v>
      </c>
      <c r="W4021" t="s">
        <v>995</v>
      </c>
      <c r="X4021" t="s">
        <v>995</v>
      </c>
      <c r="Y4021" t="s">
        <v>995</v>
      </c>
      <c r="Z4021" t="s">
        <v>995</v>
      </c>
      <c r="AA4021" t="s">
        <v>995</v>
      </c>
      <c r="AB4021" t="s">
        <v>995</v>
      </c>
      <c r="AC4021" t="s">
        <v>995</v>
      </c>
      <c r="AD4021" t="s">
        <v>995</v>
      </c>
      <c r="AE4021" t="s">
        <v>995</v>
      </c>
      <c r="AF4021" t="s">
        <v>995</v>
      </c>
      <c r="AG4021" t="s">
        <v>995</v>
      </c>
      <c r="AH4021" t="s">
        <v>995</v>
      </c>
      <c r="AI4021" t="s">
        <v>995</v>
      </c>
      <c r="AJ4021" t="s">
        <v>995</v>
      </c>
      <c r="AK4021" t="s">
        <v>995</v>
      </c>
      <c r="AL4021" t="s">
        <v>995</v>
      </c>
      <c r="AM4021" t="s">
        <v>995</v>
      </c>
      <c r="AN4021" t="s">
        <v>995</v>
      </c>
      <c r="AO4021" t="s">
        <v>995</v>
      </c>
      <c r="AP4021" t="s">
        <v>995</v>
      </c>
      <c r="AQ4021" s="286" t="s">
        <v>855</v>
      </c>
    </row>
    <row r="4022" spans="1:47" ht="21.6" x14ac:dyDescent="0.3">
      <c r="A4022" s="285">
        <v>123217</v>
      </c>
      <c r="B4022" s="286" t="s">
        <v>538</v>
      </c>
      <c r="C4022" t="s">
        <v>226</v>
      </c>
      <c r="D4022" t="s">
        <v>224</v>
      </c>
      <c r="E4022" t="s">
        <v>224</v>
      </c>
      <c r="F4022" t="s">
        <v>224</v>
      </c>
      <c r="G4022" t="s">
        <v>224</v>
      </c>
      <c r="H4022" t="s">
        <v>226</v>
      </c>
      <c r="I4022" t="s">
        <v>224</v>
      </c>
      <c r="J4022" t="s">
        <v>226</v>
      </c>
      <c r="K4022" t="s">
        <v>224</v>
      </c>
      <c r="L4022" t="s">
        <v>226</v>
      </c>
      <c r="M4022" t="s">
        <v>226</v>
      </c>
      <c r="N4022" t="s">
        <v>226</v>
      </c>
      <c r="O4022" t="s">
        <v>226</v>
      </c>
      <c r="P4022" t="s">
        <v>226</v>
      </c>
      <c r="Q4022" t="s">
        <v>226</v>
      </c>
      <c r="R4022" t="s">
        <v>226</v>
      </c>
      <c r="S4022" t="s">
        <v>224</v>
      </c>
      <c r="T4022" t="s">
        <v>224</v>
      </c>
      <c r="U4022" t="s">
        <v>224</v>
      </c>
      <c r="V4022" t="s">
        <v>224</v>
      </c>
      <c r="W4022" t="s">
        <v>226</v>
      </c>
      <c r="X4022" t="s">
        <v>226</v>
      </c>
      <c r="Y4022" t="s">
        <v>225</v>
      </c>
      <c r="Z4022" t="s">
        <v>226</v>
      </c>
      <c r="AA4022" t="s">
        <v>224</v>
      </c>
      <c r="AB4022" t="s">
        <v>226</v>
      </c>
      <c r="AC4022" t="s">
        <v>226</v>
      </c>
      <c r="AD4022" t="s">
        <v>226</v>
      </c>
      <c r="AE4022" t="s">
        <v>226</v>
      </c>
      <c r="AF4022" t="s">
        <v>226</v>
      </c>
      <c r="AG4022" t="s">
        <v>394</v>
      </c>
      <c r="AH4022" t="s">
        <v>394</v>
      </c>
      <c r="AI4022" t="s">
        <v>394</v>
      </c>
      <c r="AJ4022" t="s">
        <v>394</v>
      </c>
      <c r="AK4022" t="s">
        <v>394</v>
      </c>
      <c r="AL4022" t="s">
        <v>394</v>
      </c>
      <c r="AM4022" t="s">
        <v>394</v>
      </c>
      <c r="AN4022" t="s">
        <v>394</v>
      </c>
      <c r="AO4022" t="s">
        <v>394</v>
      </c>
      <c r="AP4022" t="s">
        <v>394</v>
      </c>
      <c r="AQ4022" s="286" t="s">
        <v>394</v>
      </c>
      <c r="AR4022" s="305"/>
      <c r="AS4022" s="235"/>
      <c r="AU4022"/>
    </row>
    <row r="4023" spans="1:47" x14ac:dyDescent="0.3">
      <c r="A4023" s="285">
        <v>123218</v>
      </c>
      <c r="B4023" s="286" t="s">
        <v>539</v>
      </c>
      <c r="C4023" t="s">
        <v>995</v>
      </c>
      <c r="D4023" t="s">
        <v>995</v>
      </c>
      <c r="E4023" t="s">
        <v>995</v>
      </c>
      <c r="F4023" t="s">
        <v>995</v>
      </c>
      <c r="G4023" t="s">
        <v>995</v>
      </c>
      <c r="H4023" t="s">
        <v>995</v>
      </c>
      <c r="I4023" t="s">
        <v>995</v>
      </c>
      <c r="J4023" t="s">
        <v>995</v>
      </c>
      <c r="K4023" t="s">
        <v>995</v>
      </c>
      <c r="L4023" t="s">
        <v>995</v>
      </c>
      <c r="M4023" t="s">
        <v>995</v>
      </c>
      <c r="N4023" t="s">
        <v>995</v>
      </c>
      <c r="O4023" t="s">
        <v>995</v>
      </c>
      <c r="P4023" t="s">
        <v>995</v>
      </c>
      <c r="Q4023" t="s">
        <v>995</v>
      </c>
      <c r="R4023" t="s">
        <v>995</v>
      </c>
      <c r="S4023" t="s">
        <v>995</v>
      </c>
      <c r="T4023" t="s">
        <v>995</v>
      </c>
      <c r="U4023" t="s">
        <v>995</v>
      </c>
      <c r="V4023" t="s">
        <v>995</v>
      </c>
      <c r="W4023" t="s">
        <v>995</v>
      </c>
      <c r="X4023" t="s">
        <v>995</v>
      </c>
      <c r="Y4023" t="s">
        <v>995</v>
      </c>
      <c r="Z4023" t="s">
        <v>995</v>
      </c>
      <c r="AA4023" t="s">
        <v>995</v>
      </c>
      <c r="AB4023" t="s">
        <v>995</v>
      </c>
      <c r="AC4023" t="s">
        <v>995</v>
      </c>
      <c r="AD4023" t="s">
        <v>995</v>
      </c>
      <c r="AE4023" t="s">
        <v>995</v>
      </c>
      <c r="AF4023" t="s">
        <v>995</v>
      </c>
      <c r="AG4023" t="s">
        <v>995</v>
      </c>
      <c r="AH4023" t="s">
        <v>995</v>
      </c>
      <c r="AI4023" t="s">
        <v>995</v>
      </c>
      <c r="AJ4023" t="s">
        <v>995</v>
      </c>
      <c r="AK4023" t="s">
        <v>995</v>
      </c>
      <c r="AL4023" t="s">
        <v>995</v>
      </c>
      <c r="AM4023" t="s">
        <v>995</v>
      </c>
      <c r="AN4023" t="s">
        <v>995</v>
      </c>
      <c r="AO4023" t="s">
        <v>995</v>
      </c>
      <c r="AP4023" t="s">
        <v>995</v>
      </c>
      <c r="AQ4023" s="286" t="s">
        <v>855</v>
      </c>
    </row>
    <row r="4024" spans="1:47" ht="21.6" x14ac:dyDescent="0.3">
      <c r="A4024" s="285">
        <v>123219</v>
      </c>
      <c r="B4024" s="286" t="s">
        <v>61</v>
      </c>
      <c r="C4024" t="s">
        <v>226</v>
      </c>
      <c r="D4024" t="s">
        <v>226</v>
      </c>
      <c r="E4024" t="s">
        <v>226</v>
      </c>
      <c r="F4024" t="s">
        <v>226</v>
      </c>
      <c r="G4024" t="s">
        <v>224</v>
      </c>
      <c r="H4024" t="s">
        <v>226</v>
      </c>
      <c r="I4024" t="s">
        <v>226</v>
      </c>
      <c r="J4024" t="s">
        <v>226</v>
      </c>
      <c r="K4024" t="s">
        <v>226</v>
      </c>
      <c r="L4024" t="s">
        <v>226</v>
      </c>
      <c r="M4024" t="s">
        <v>226</v>
      </c>
      <c r="N4024" t="s">
        <v>226</v>
      </c>
      <c r="O4024" t="s">
        <v>226</v>
      </c>
      <c r="P4024" t="s">
        <v>226</v>
      </c>
      <c r="Q4024" t="s">
        <v>226</v>
      </c>
      <c r="R4024" t="s">
        <v>225</v>
      </c>
      <c r="S4024" t="s">
        <v>225</v>
      </c>
      <c r="T4024" t="s">
        <v>224</v>
      </c>
      <c r="U4024" t="s">
        <v>225</v>
      </c>
      <c r="V4024" t="s">
        <v>226</v>
      </c>
      <c r="W4024" t="s">
        <v>226</v>
      </c>
      <c r="X4024" t="s">
        <v>224</v>
      </c>
      <c r="Y4024" t="s">
        <v>224</v>
      </c>
      <c r="Z4024" t="s">
        <v>224</v>
      </c>
      <c r="AA4024" t="s">
        <v>224</v>
      </c>
      <c r="AB4024" t="s">
        <v>226</v>
      </c>
      <c r="AC4024" t="s">
        <v>226</v>
      </c>
      <c r="AD4024" t="s">
        <v>226</v>
      </c>
      <c r="AE4024" t="s">
        <v>224</v>
      </c>
      <c r="AF4024" t="s">
        <v>224</v>
      </c>
      <c r="AG4024" t="s">
        <v>226</v>
      </c>
      <c r="AH4024" t="s">
        <v>226</v>
      </c>
      <c r="AI4024" t="s">
        <v>226</v>
      </c>
      <c r="AJ4024" t="s">
        <v>226</v>
      </c>
      <c r="AK4024" t="s">
        <v>226</v>
      </c>
      <c r="AL4024" t="s">
        <v>225</v>
      </c>
      <c r="AM4024" t="s">
        <v>226</v>
      </c>
      <c r="AN4024" t="s">
        <v>225</v>
      </c>
      <c r="AO4024" t="s">
        <v>226</v>
      </c>
      <c r="AP4024" t="s">
        <v>225</v>
      </c>
      <c r="AQ4024" s="286" t="s">
        <v>394</v>
      </c>
      <c r="AR4024" s="305"/>
      <c r="AS4024" s="235"/>
      <c r="AU4024"/>
    </row>
    <row r="4025" spans="1:47" ht="28.8" x14ac:dyDescent="0.3">
      <c r="A4025" s="285">
        <v>123220</v>
      </c>
      <c r="B4025" s="286" t="s">
        <v>67</v>
      </c>
      <c r="C4025" t="s">
        <v>226</v>
      </c>
      <c r="D4025" t="s">
        <v>224</v>
      </c>
      <c r="E4025" t="s">
        <v>226</v>
      </c>
      <c r="F4025" t="s">
        <v>226</v>
      </c>
      <c r="G4025" t="s">
        <v>225</v>
      </c>
      <c r="H4025" t="s">
        <v>226</v>
      </c>
      <c r="I4025" t="s">
        <v>226</v>
      </c>
      <c r="J4025" t="s">
        <v>224</v>
      </c>
      <c r="K4025" t="s">
        <v>226</v>
      </c>
      <c r="L4025" t="s">
        <v>224</v>
      </c>
      <c r="M4025" t="s">
        <v>226</v>
      </c>
      <c r="N4025" t="s">
        <v>224</v>
      </c>
      <c r="O4025" t="s">
        <v>226</v>
      </c>
      <c r="P4025" t="s">
        <v>226</v>
      </c>
      <c r="Q4025" t="s">
        <v>226</v>
      </c>
      <c r="R4025" t="s">
        <v>226</v>
      </c>
      <c r="S4025" t="s">
        <v>226</v>
      </c>
      <c r="T4025" t="s">
        <v>226</v>
      </c>
      <c r="U4025" t="s">
        <v>226</v>
      </c>
      <c r="V4025" t="s">
        <v>226</v>
      </c>
      <c r="W4025" t="s">
        <v>226</v>
      </c>
      <c r="X4025" t="s">
        <v>226</v>
      </c>
      <c r="Y4025" t="s">
        <v>224</v>
      </c>
      <c r="Z4025" t="s">
        <v>226</v>
      </c>
      <c r="AA4025" t="s">
        <v>226</v>
      </c>
      <c r="AB4025" t="s">
        <v>224</v>
      </c>
      <c r="AC4025" t="s">
        <v>226</v>
      </c>
      <c r="AD4025" t="s">
        <v>226</v>
      </c>
      <c r="AE4025" t="s">
        <v>226</v>
      </c>
      <c r="AF4025" t="s">
        <v>224</v>
      </c>
      <c r="AG4025" t="s">
        <v>225</v>
      </c>
      <c r="AH4025" t="s">
        <v>225</v>
      </c>
      <c r="AI4025" t="s">
        <v>225</v>
      </c>
      <c r="AJ4025" t="s">
        <v>225</v>
      </c>
      <c r="AK4025" t="s">
        <v>225</v>
      </c>
      <c r="AL4025" t="s">
        <v>394</v>
      </c>
      <c r="AM4025" t="s">
        <v>394</v>
      </c>
      <c r="AN4025" t="s">
        <v>394</v>
      </c>
      <c r="AO4025" t="s">
        <v>394</v>
      </c>
      <c r="AP4025" t="s">
        <v>394</v>
      </c>
      <c r="AQ4025" s="286" t="s">
        <v>394</v>
      </c>
      <c r="AR4025" s="305"/>
      <c r="AS4025" s="235"/>
      <c r="AU4025"/>
    </row>
    <row r="4026" spans="1:47" ht="28.8" x14ac:dyDescent="0.3">
      <c r="A4026" s="285">
        <v>123221</v>
      </c>
      <c r="B4026" s="286" t="s">
        <v>67</v>
      </c>
      <c r="C4026" t="s">
        <v>226</v>
      </c>
      <c r="D4026" t="s">
        <v>226</v>
      </c>
      <c r="E4026" t="s">
        <v>224</v>
      </c>
      <c r="F4026" t="s">
        <v>226</v>
      </c>
      <c r="G4026" t="s">
        <v>226</v>
      </c>
      <c r="H4026" t="s">
        <v>226</v>
      </c>
      <c r="I4026" t="s">
        <v>226</v>
      </c>
      <c r="J4026" t="s">
        <v>226</v>
      </c>
      <c r="K4026" t="s">
        <v>224</v>
      </c>
      <c r="L4026" t="s">
        <v>224</v>
      </c>
      <c r="M4026" t="s">
        <v>226</v>
      </c>
      <c r="N4026" t="s">
        <v>224</v>
      </c>
      <c r="O4026" t="s">
        <v>224</v>
      </c>
      <c r="P4026" t="s">
        <v>226</v>
      </c>
      <c r="Q4026" t="s">
        <v>226</v>
      </c>
      <c r="R4026" t="s">
        <v>226</v>
      </c>
      <c r="S4026" t="s">
        <v>226</v>
      </c>
      <c r="T4026" t="s">
        <v>226</v>
      </c>
      <c r="U4026" t="s">
        <v>226</v>
      </c>
      <c r="V4026" t="s">
        <v>226</v>
      </c>
      <c r="W4026" t="s">
        <v>226</v>
      </c>
      <c r="X4026" t="s">
        <v>224</v>
      </c>
      <c r="Y4026" t="s">
        <v>226</v>
      </c>
      <c r="Z4026" t="s">
        <v>226</v>
      </c>
      <c r="AA4026" t="s">
        <v>224</v>
      </c>
      <c r="AB4026" t="s">
        <v>226</v>
      </c>
      <c r="AC4026" t="s">
        <v>226</v>
      </c>
      <c r="AD4026" t="s">
        <v>226</v>
      </c>
      <c r="AE4026" t="s">
        <v>226</v>
      </c>
      <c r="AF4026" t="s">
        <v>226</v>
      </c>
      <c r="AG4026" t="s">
        <v>225</v>
      </c>
      <c r="AH4026" t="s">
        <v>225</v>
      </c>
      <c r="AI4026" t="s">
        <v>225</v>
      </c>
      <c r="AJ4026" t="s">
        <v>225</v>
      </c>
      <c r="AK4026" t="s">
        <v>225</v>
      </c>
      <c r="AL4026" t="s">
        <v>394</v>
      </c>
      <c r="AM4026" t="s">
        <v>394</v>
      </c>
      <c r="AN4026" t="s">
        <v>394</v>
      </c>
      <c r="AO4026" t="s">
        <v>394</v>
      </c>
      <c r="AP4026" t="s">
        <v>394</v>
      </c>
      <c r="AQ4026" s="286" t="s">
        <v>394</v>
      </c>
      <c r="AR4026" s="305"/>
      <c r="AS4026" s="235"/>
      <c r="AU4026"/>
    </row>
    <row r="4027" spans="1:47" ht="21.6" x14ac:dyDescent="0.3">
      <c r="A4027" s="285">
        <v>123222</v>
      </c>
      <c r="B4027" s="286" t="s">
        <v>61</v>
      </c>
      <c r="C4027" t="s">
        <v>226</v>
      </c>
      <c r="D4027" t="s">
        <v>226</v>
      </c>
      <c r="E4027" t="s">
        <v>226</v>
      </c>
      <c r="F4027" t="s">
        <v>226</v>
      </c>
      <c r="G4027" t="s">
        <v>226</v>
      </c>
      <c r="H4027" t="s">
        <v>226</v>
      </c>
      <c r="I4027" t="s">
        <v>226</v>
      </c>
      <c r="J4027" t="s">
        <v>226</v>
      </c>
      <c r="K4027" t="s">
        <v>226</v>
      </c>
      <c r="L4027" t="s">
        <v>226</v>
      </c>
      <c r="M4027" t="s">
        <v>226</v>
      </c>
      <c r="N4027" t="s">
        <v>224</v>
      </c>
      <c r="O4027" t="s">
        <v>226</v>
      </c>
      <c r="P4027" t="s">
        <v>226</v>
      </c>
      <c r="Q4027" t="s">
        <v>226</v>
      </c>
      <c r="R4027" t="s">
        <v>225</v>
      </c>
      <c r="S4027" t="s">
        <v>225</v>
      </c>
      <c r="T4027" t="s">
        <v>224</v>
      </c>
      <c r="U4027" t="s">
        <v>226</v>
      </c>
      <c r="V4027" t="s">
        <v>225</v>
      </c>
      <c r="W4027" t="s">
        <v>226</v>
      </c>
      <c r="X4027" t="s">
        <v>226</v>
      </c>
      <c r="Y4027" t="s">
        <v>226</v>
      </c>
      <c r="Z4027" t="s">
        <v>226</v>
      </c>
      <c r="AA4027" t="s">
        <v>224</v>
      </c>
      <c r="AB4027" t="s">
        <v>226</v>
      </c>
      <c r="AC4027" t="s">
        <v>226</v>
      </c>
      <c r="AD4027" t="s">
        <v>226</v>
      </c>
      <c r="AE4027" t="s">
        <v>226</v>
      </c>
      <c r="AF4027" t="s">
        <v>224</v>
      </c>
      <c r="AG4027" t="s">
        <v>226</v>
      </c>
      <c r="AH4027" t="s">
        <v>226</v>
      </c>
      <c r="AI4027" t="s">
        <v>226</v>
      </c>
      <c r="AJ4027" t="s">
        <v>226</v>
      </c>
      <c r="AK4027" t="s">
        <v>226</v>
      </c>
      <c r="AL4027" t="s">
        <v>225</v>
      </c>
      <c r="AM4027" t="s">
        <v>225</v>
      </c>
      <c r="AN4027" t="s">
        <v>225</v>
      </c>
      <c r="AO4027" t="s">
        <v>226</v>
      </c>
      <c r="AP4027" t="s">
        <v>226</v>
      </c>
      <c r="AQ4027" s="286" t="s">
        <v>394</v>
      </c>
      <c r="AR4027" s="305"/>
      <c r="AS4027" s="235"/>
      <c r="AU4027"/>
    </row>
    <row r="4028" spans="1:47" x14ac:dyDescent="0.3">
      <c r="A4028" s="285">
        <v>123223</v>
      </c>
      <c r="B4028" s="286" t="s">
        <v>539</v>
      </c>
      <c r="C4028" t="s">
        <v>995</v>
      </c>
      <c r="D4028" t="s">
        <v>995</v>
      </c>
      <c r="E4028" t="s">
        <v>995</v>
      </c>
      <c r="F4028" t="s">
        <v>995</v>
      </c>
      <c r="G4028" t="s">
        <v>995</v>
      </c>
      <c r="H4028" t="s">
        <v>995</v>
      </c>
      <c r="I4028" t="s">
        <v>995</v>
      </c>
      <c r="J4028" t="s">
        <v>995</v>
      </c>
      <c r="K4028" t="s">
        <v>995</v>
      </c>
      <c r="L4028" t="s">
        <v>995</v>
      </c>
      <c r="M4028" t="s">
        <v>995</v>
      </c>
      <c r="N4028" t="s">
        <v>995</v>
      </c>
      <c r="O4028" t="s">
        <v>995</v>
      </c>
      <c r="P4028" t="s">
        <v>995</v>
      </c>
      <c r="Q4028" t="s">
        <v>995</v>
      </c>
      <c r="R4028" t="s">
        <v>995</v>
      </c>
      <c r="S4028" t="s">
        <v>995</v>
      </c>
      <c r="T4028" t="s">
        <v>995</v>
      </c>
      <c r="U4028" t="s">
        <v>995</v>
      </c>
      <c r="V4028" t="s">
        <v>995</v>
      </c>
      <c r="W4028" t="s">
        <v>995</v>
      </c>
      <c r="X4028" t="s">
        <v>995</v>
      </c>
      <c r="Y4028" t="s">
        <v>995</v>
      </c>
      <c r="Z4028" t="s">
        <v>995</v>
      </c>
      <c r="AA4028" t="s">
        <v>995</v>
      </c>
      <c r="AB4028" t="s">
        <v>995</v>
      </c>
      <c r="AC4028" t="s">
        <v>995</v>
      </c>
      <c r="AD4028" t="s">
        <v>995</v>
      </c>
      <c r="AE4028" t="s">
        <v>995</v>
      </c>
      <c r="AF4028" t="s">
        <v>995</v>
      </c>
      <c r="AG4028" t="s">
        <v>995</v>
      </c>
      <c r="AH4028" t="s">
        <v>995</v>
      </c>
      <c r="AI4028" t="s">
        <v>995</v>
      </c>
      <c r="AJ4028" t="s">
        <v>995</v>
      </c>
      <c r="AK4028" t="s">
        <v>995</v>
      </c>
      <c r="AL4028" t="s">
        <v>995</v>
      </c>
      <c r="AM4028" t="s">
        <v>995</v>
      </c>
      <c r="AN4028" t="s">
        <v>995</v>
      </c>
      <c r="AO4028" t="s">
        <v>995</v>
      </c>
      <c r="AP4028" t="s">
        <v>995</v>
      </c>
      <c r="AQ4028" s="286" t="s">
        <v>855</v>
      </c>
    </row>
    <row r="4029" spans="1:47" ht="21.6" x14ac:dyDescent="0.65">
      <c r="A4029" s="285">
        <v>123224</v>
      </c>
      <c r="B4029" s="286" t="s">
        <v>540</v>
      </c>
      <c r="C4029" t="s">
        <v>226</v>
      </c>
      <c r="D4029" t="s">
        <v>226</v>
      </c>
      <c r="E4029" t="s">
        <v>226</v>
      </c>
      <c r="F4029" t="s">
        <v>226</v>
      </c>
      <c r="G4029" t="s">
        <v>224</v>
      </c>
      <c r="H4029" t="s">
        <v>226</v>
      </c>
      <c r="I4029" t="s">
        <v>226</v>
      </c>
      <c r="J4029" t="s">
        <v>226</v>
      </c>
      <c r="K4029" t="s">
        <v>226</v>
      </c>
      <c r="L4029" t="s">
        <v>224</v>
      </c>
      <c r="M4029" t="s">
        <v>225</v>
      </c>
      <c r="N4029" t="s">
        <v>224</v>
      </c>
      <c r="O4029" t="s">
        <v>226</v>
      </c>
      <c r="P4029" t="s">
        <v>226</v>
      </c>
      <c r="Q4029" t="s">
        <v>226</v>
      </c>
      <c r="R4029" t="s">
        <v>226</v>
      </c>
      <c r="S4029" t="s">
        <v>226</v>
      </c>
      <c r="T4029" t="s">
        <v>226</v>
      </c>
      <c r="U4029" t="s">
        <v>226</v>
      </c>
      <c r="V4029" t="s">
        <v>226</v>
      </c>
      <c r="W4029" t="s">
        <v>225</v>
      </c>
      <c r="X4029" t="s">
        <v>225</v>
      </c>
      <c r="Y4029" t="s">
        <v>225</v>
      </c>
      <c r="Z4029" t="s">
        <v>225</v>
      </c>
      <c r="AA4029" t="s">
        <v>225</v>
      </c>
      <c r="AB4029" t="s">
        <v>394</v>
      </c>
      <c r="AC4029" t="s">
        <v>394</v>
      </c>
      <c r="AD4029" t="s">
        <v>394</v>
      </c>
      <c r="AE4029" t="s">
        <v>394</v>
      </c>
      <c r="AF4029" t="s">
        <v>394</v>
      </c>
      <c r="AG4029" t="s">
        <v>394</v>
      </c>
      <c r="AH4029" t="s">
        <v>394</v>
      </c>
      <c r="AI4029" t="s">
        <v>394</v>
      </c>
      <c r="AJ4029" t="s">
        <v>394</v>
      </c>
      <c r="AK4029" t="s">
        <v>394</v>
      </c>
      <c r="AL4029" t="s">
        <v>394</v>
      </c>
      <c r="AM4029" t="s">
        <v>394</v>
      </c>
      <c r="AN4029" t="s">
        <v>394</v>
      </c>
      <c r="AO4029" t="s">
        <v>394</v>
      </c>
      <c r="AP4029" t="s">
        <v>394</v>
      </c>
      <c r="AQ4029" s="288"/>
      <c r="AR4029" s="304"/>
      <c r="AS4029" s="304"/>
      <c r="AU4029"/>
    </row>
    <row r="4030" spans="1:47" ht="28.8" x14ac:dyDescent="0.3">
      <c r="A4030" s="285">
        <v>123225</v>
      </c>
      <c r="B4030" s="286" t="s">
        <v>541</v>
      </c>
      <c r="C4030" t="s">
        <v>226</v>
      </c>
      <c r="D4030" t="s">
        <v>224</v>
      </c>
      <c r="E4030" t="s">
        <v>226</v>
      </c>
      <c r="F4030" t="s">
        <v>224</v>
      </c>
      <c r="G4030" t="s">
        <v>224</v>
      </c>
      <c r="H4030" t="s">
        <v>226</v>
      </c>
      <c r="I4030" t="s">
        <v>226</v>
      </c>
      <c r="J4030" t="s">
        <v>224</v>
      </c>
      <c r="K4030" t="s">
        <v>226</v>
      </c>
      <c r="L4030" t="s">
        <v>224</v>
      </c>
      <c r="M4030" t="s">
        <v>226</v>
      </c>
      <c r="N4030" t="s">
        <v>224</v>
      </c>
      <c r="O4030" t="s">
        <v>224</v>
      </c>
      <c r="P4030" t="s">
        <v>224</v>
      </c>
      <c r="Q4030" t="s">
        <v>226</v>
      </c>
      <c r="R4030" t="s">
        <v>226</v>
      </c>
      <c r="S4030" t="s">
        <v>226</v>
      </c>
      <c r="T4030" t="s">
        <v>224</v>
      </c>
      <c r="U4030" t="s">
        <v>226</v>
      </c>
      <c r="V4030" t="s">
        <v>226</v>
      </c>
      <c r="W4030" t="s">
        <v>225</v>
      </c>
      <c r="X4030" t="s">
        <v>225</v>
      </c>
      <c r="Y4030" t="s">
        <v>225</v>
      </c>
      <c r="Z4030" t="s">
        <v>225</v>
      </c>
      <c r="AA4030" t="s">
        <v>225</v>
      </c>
      <c r="AB4030" t="s">
        <v>394</v>
      </c>
      <c r="AC4030" t="s">
        <v>394</v>
      </c>
      <c r="AD4030" t="s">
        <v>394</v>
      </c>
      <c r="AE4030" t="s">
        <v>394</v>
      </c>
      <c r="AF4030" t="s">
        <v>394</v>
      </c>
      <c r="AG4030" t="s">
        <v>394</v>
      </c>
      <c r="AH4030" t="s">
        <v>394</v>
      </c>
      <c r="AI4030" t="s">
        <v>394</v>
      </c>
      <c r="AJ4030" t="s">
        <v>394</v>
      </c>
      <c r="AK4030" t="s">
        <v>394</v>
      </c>
      <c r="AL4030" t="s">
        <v>394</v>
      </c>
      <c r="AM4030" t="s">
        <v>394</v>
      </c>
      <c r="AN4030" t="s">
        <v>394</v>
      </c>
      <c r="AO4030" t="s">
        <v>394</v>
      </c>
      <c r="AP4030" t="s">
        <v>394</v>
      </c>
      <c r="AQ4030" s="286" t="s">
        <v>394</v>
      </c>
      <c r="AR4030" s="305"/>
      <c r="AS4030" s="235"/>
      <c r="AU4030"/>
    </row>
    <row r="4031" spans="1:47" x14ac:dyDescent="0.3">
      <c r="A4031" s="285">
        <v>123226</v>
      </c>
      <c r="B4031" s="286" t="s">
        <v>540</v>
      </c>
      <c r="C4031" t="s">
        <v>995</v>
      </c>
      <c r="D4031" t="s">
        <v>995</v>
      </c>
      <c r="E4031" t="s">
        <v>995</v>
      </c>
      <c r="F4031" t="s">
        <v>995</v>
      </c>
      <c r="G4031" t="s">
        <v>995</v>
      </c>
      <c r="H4031" t="s">
        <v>995</v>
      </c>
      <c r="I4031" t="s">
        <v>995</v>
      </c>
      <c r="J4031" t="s">
        <v>995</v>
      </c>
      <c r="K4031" t="s">
        <v>995</v>
      </c>
      <c r="L4031" t="s">
        <v>995</v>
      </c>
      <c r="M4031" t="s">
        <v>995</v>
      </c>
      <c r="N4031" t="s">
        <v>995</v>
      </c>
      <c r="O4031" t="s">
        <v>995</v>
      </c>
      <c r="P4031" t="s">
        <v>995</v>
      </c>
      <c r="Q4031" t="s">
        <v>995</v>
      </c>
      <c r="R4031" t="s">
        <v>995</v>
      </c>
      <c r="S4031" t="s">
        <v>995</v>
      </c>
      <c r="T4031" t="s">
        <v>995</v>
      </c>
      <c r="U4031" t="s">
        <v>995</v>
      </c>
      <c r="V4031" t="s">
        <v>995</v>
      </c>
      <c r="W4031" t="s">
        <v>995</v>
      </c>
      <c r="X4031" t="s">
        <v>995</v>
      </c>
      <c r="Y4031" t="s">
        <v>995</v>
      </c>
      <c r="Z4031" t="s">
        <v>995</v>
      </c>
      <c r="AA4031" t="s">
        <v>995</v>
      </c>
      <c r="AB4031" t="s">
        <v>995</v>
      </c>
      <c r="AC4031" t="s">
        <v>995</v>
      </c>
      <c r="AD4031" t="s">
        <v>995</v>
      </c>
      <c r="AE4031" t="s">
        <v>995</v>
      </c>
      <c r="AF4031" t="s">
        <v>995</v>
      </c>
      <c r="AG4031" t="s">
        <v>995</v>
      </c>
      <c r="AH4031" t="s">
        <v>995</v>
      </c>
      <c r="AI4031" t="s">
        <v>995</v>
      </c>
      <c r="AJ4031" t="s">
        <v>995</v>
      </c>
      <c r="AK4031" t="s">
        <v>995</v>
      </c>
      <c r="AL4031" t="s">
        <v>995</v>
      </c>
      <c r="AM4031" t="s">
        <v>995</v>
      </c>
      <c r="AN4031" t="s">
        <v>995</v>
      </c>
      <c r="AO4031" t="s">
        <v>995</v>
      </c>
      <c r="AP4031" t="s">
        <v>995</v>
      </c>
      <c r="AQ4031" s="286" t="s">
        <v>855</v>
      </c>
    </row>
    <row r="4032" spans="1:47" x14ac:dyDescent="0.3">
      <c r="A4032" s="285">
        <v>123228</v>
      </c>
      <c r="B4032" s="286" t="s">
        <v>538</v>
      </c>
      <c r="AQ4032" s="286" t="s">
        <v>394</v>
      </c>
    </row>
    <row r="4033" spans="1:47" ht="28.8" x14ac:dyDescent="0.3">
      <c r="A4033" s="285">
        <v>123229</v>
      </c>
      <c r="B4033" s="286" t="s">
        <v>67</v>
      </c>
      <c r="C4033" t="s">
        <v>226</v>
      </c>
      <c r="D4033" t="s">
        <v>226</v>
      </c>
      <c r="E4033" t="s">
        <v>226</v>
      </c>
      <c r="F4033" t="s">
        <v>226</v>
      </c>
      <c r="G4033" t="s">
        <v>226</v>
      </c>
      <c r="H4033" t="s">
        <v>226</v>
      </c>
      <c r="I4033" t="s">
        <v>226</v>
      </c>
      <c r="J4033" t="s">
        <v>226</v>
      </c>
      <c r="K4033" t="s">
        <v>226</v>
      </c>
      <c r="L4033" t="s">
        <v>226</v>
      </c>
      <c r="M4033" t="s">
        <v>226</v>
      </c>
      <c r="N4033" t="s">
        <v>226</v>
      </c>
      <c r="O4033" t="s">
        <v>226</v>
      </c>
      <c r="P4033" t="s">
        <v>226</v>
      </c>
      <c r="Q4033" t="s">
        <v>226</v>
      </c>
      <c r="R4033" t="s">
        <v>226</v>
      </c>
      <c r="S4033" t="s">
        <v>226</v>
      </c>
      <c r="T4033" t="s">
        <v>226</v>
      </c>
      <c r="U4033" t="s">
        <v>226</v>
      </c>
      <c r="V4033" t="s">
        <v>226</v>
      </c>
      <c r="W4033" t="s">
        <v>226</v>
      </c>
      <c r="X4033" t="s">
        <v>226</v>
      </c>
      <c r="Y4033" t="s">
        <v>226</v>
      </c>
      <c r="Z4033" t="s">
        <v>226</v>
      </c>
      <c r="AA4033" t="s">
        <v>226</v>
      </c>
      <c r="AB4033" t="s">
        <v>226</v>
      </c>
      <c r="AC4033" t="s">
        <v>226</v>
      </c>
      <c r="AD4033" t="s">
        <v>226</v>
      </c>
      <c r="AE4033" t="s">
        <v>226</v>
      </c>
      <c r="AF4033" t="s">
        <v>226</v>
      </c>
      <c r="AG4033" t="s">
        <v>225</v>
      </c>
      <c r="AH4033" t="s">
        <v>225</v>
      </c>
      <c r="AI4033" t="s">
        <v>225</v>
      </c>
      <c r="AJ4033" t="s">
        <v>225</v>
      </c>
      <c r="AK4033" t="s">
        <v>225</v>
      </c>
      <c r="AL4033" t="s">
        <v>394</v>
      </c>
      <c r="AM4033" t="s">
        <v>394</v>
      </c>
      <c r="AN4033" t="s">
        <v>394</v>
      </c>
      <c r="AO4033" t="s">
        <v>394</v>
      </c>
      <c r="AP4033" t="s">
        <v>394</v>
      </c>
      <c r="AQ4033" s="286" t="s">
        <v>394</v>
      </c>
      <c r="AR4033" s="305"/>
      <c r="AS4033" s="235"/>
      <c r="AU4033"/>
    </row>
    <row r="4034" spans="1:47" ht="21.6" x14ac:dyDescent="0.3">
      <c r="A4034" s="285">
        <v>123230</v>
      </c>
      <c r="B4034" s="286" t="s">
        <v>61</v>
      </c>
      <c r="C4034" t="s">
        <v>226</v>
      </c>
      <c r="D4034" t="s">
        <v>226</v>
      </c>
      <c r="E4034" t="s">
        <v>226</v>
      </c>
      <c r="F4034" t="s">
        <v>226</v>
      </c>
      <c r="G4034" t="s">
        <v>226</v>
      </c>
      <c r="H4034" t="s">
        <v>226</v>
      </c>
      <c r="I4034" t="s">
        <v>226</v>
      </c>
      <c r="J4034" t="s">
        <v>226</v>
      </c>
      <c r="K4034" t="s">
        <v>224</v>
      </c>
      <c r="L4034" t="s">
        <v>226</v>
      </c>
      <c r="M4034" t="s">
        <v>226</v>
      </c>
      <c r="N4034" t="s">
        <v>226</v>
      </c>
      <c r="O4034" t="s">
        <v>226</v>
      </c>
      <c r="P4034" t="s">
        <v>226</v>
      </c>
      <c r="Q4034" t="s">
        <v>226</v>
      </c>
      <c r="R4034" t="s">
        <v>226</v>
      </c>
      <c r="S4034" t="s">
        <v>226</v>
      </c>
      <c r="T4034" t="s">
        <v>225</v>
      </c>
      <c r="U4034" t="s">
        <v>226</v>
      </c>
      <c r="V4034" t="s">
        <v>226</v>
      </c>
      <c r="W4034" t="s">
        <v>226</v>
      </c>
      <c r="X4034" t="s">
        <v>226</v>
      </c>
      <c r="Y4034" t="s">
        <v>224</v>
      </c>
      <c r="Z4034" t="s">
        <v>226</v>
      </c>
      <c r="AA4034" t="s">
        <v>224</v>
      </c>
      <c r="AB4034" t="s">
        <v>226</v>
      </c>
      <c r="AC4034" t="s">
        <v>224</v>
      </c>
      <c r="AD4034" t="s">
        <v>224</v>
      </c>
      <c r="AE4034" t="s">
        <v>224</v>
      </c>
      <c r="AF4034" t="s">
        <v>224</v>
      </c>
      <c r="AG4034" t="s">
        <v>226</v>
      </c>
      <c r="AH4034" t="s">
        <v>225</v>
      </c>
      <c r="AI4034" t="s">
        <v>226</v>
      </c>
      <c r="AJ4034" t="s">
        <v>226</v>
      </c>
      <c r="AK4034" t="s">
        <v>226</v>
      </c>
      <c r="AL4034" t="s">
        <v>226</v>
      </c>
      <c r="AM4034" t="s">
        <v>225</v>
      </c>
      <c r="AN4034" t="s">
        <v>225</v>
      </c>
      <c r="AO4034" t="s">
        <v>226</v>
      </c>
      <c r="AP4034" t="s">
        <v>225</v>
      </c>
      <c r="AQ4034" s="286" t="s">
        <v>394</v>
      </c>
      <c r="AR4034" s="305"/>
      <c r="AS4034" s="235"/>
      <c r="AU4034"/>
    </row>
    <row r="4035" spans="1:47" ht="21.6" x14ac:dyDescent="0.3">
      <c r="A4035" s="285">
        <v>123231</v>
      </c>
      <c r="B4035" s="286" t="s">
        <v>61</v>
      </c>
      <c r="C4035" t="s">
        <v>226</v>
      </c>
      <c r="D4035" t="s">
        <v>226</v>
      </c>
      <c r="E4035" t="s">
        <v>226</v>
      </c>
      <c r="F4035" t="s">
        <v>226</v>
      </c>
      <c r="G4035" t="s">
        <v>226</v>
      </c>
      <c r="H4035" t="s">
        <v>226</v>
      </c>
      <c r="I4035" t="s">
        <v>224</v>
      </c>
      <c r="J4035" t="s">
        <v>226</v>
      </c>
      <c r="K4035" t="s">
        <v>226</v>
      </c>
      <c r="L4035" t="s">
        <v>226</v>
      </c>
      <c r="M4035" t="s">
        <v>226</v>
      </c>
      <c r="N4035" t="s">
        <v>226</v>
      </c>
      <c r="O4035" t="s">
        <v>226</v>
      </c>
      <c r="P4035" t="s">
        <v>226</v>
      </c>
      <c r="Q4035" t="s">
        <v>226</v>
      </c>
      <c r="R4035" t="s">
        <v>226</v>
      </c>
      <c r="S4035" t="s">
        <v>226</v>
      </c>
      <c r="T4035" t="s">
        <v>224</v>
      </c>
      <c r="U4035" t="s">
        <v>226</v>
      </c>
      <c r="V4035" t="s">
        <v>226</v>
      </c>
      <c r="W4035" t="s">
        <v>226</v>
      </c>
      <c r="X4035" t="s">
        <v>226</v>
      </c>
      <c r="Y4035" t="s">
        <v>226</v>
      </c>
      <c r="Z4035" t="s">
        <v>224</v>
      </c>
      <c r="AA4035" t="s">
        <v>224</v>
      </c>
      <c r="AB4035" t="s">
        <v>226</v>
      </c>
      <c r="AC4035" t="s">
        <v>226</v>
      </c>
      <c r="AD4035" t="s">
        <v>226</v>
      </c>
      <c r="AE4035" t="s">
        <v>224</v>
      </c>
      <c r="AF4035" t="s">
        <v>224</v>
      </c>
      <c r="AG4035" t="s">
        <v>226</v>
      </c>
      <c r="AH4035" t="s">
        <v>226</v>
      </c>
      <c r="AI4035" t="s">
        <v>226</v>
      </c>
      <c r="AJ4035" t="s">
        <v>226</v>
      </c>
      <c r="AK4035" t="s">
        <v>226</v>
      </c>
      <c r="AL4035" t="s">
        <v>225</v>
      </c>
      <c r="AM4035" t="s">
        <v>225</v>
      </c>
      <c r="AN4035" t="s">
        <v>225</v>
      </c>
      <c r="AO4035" t="s">
        <v>225</v>
      </c>
      <c r="AP4035" t="s">
        <v>225</v>
      </c>
      <c r="AQ4035" s="286" t="s">
        <v>394</v>
      </c>
      <c r="AR4035" s="305"/>
      <c r="AS4035" s="235"/>
      <c r="AU4035"/>
    </row>
    <row r="4036" spans="1:47" x14ac:dyDescent="0.3">
      <c r="A4036" s="285">
        <v>123232</v>
      </c>
      <c r="B4036" s="286" t="s">
        <v>539</v>
      </c>
      <c r="C4036" t="s">
        <v>995</v>
      </c>
      <c r="D4036" t="s">
        <v>995</v>
      </c>
      <c r="E4036" t="s">
        <v>995</v>
      </c>
      <c r="F4036" t="s">
        <v>995</v>
      </c>
      <c r="G4036" t="s">
        <v>995</v>
      </c>
      <c r="H4036" t="s">
        <v>995</v>
      </c>
      <c r="I4036" t="s">
        <v>995</v>
      </c>
      <c r="J4036" t="s">
        <v>995</v>
      </c>
      <c r="K4036" t="s">
        <v>995</v>
      </c>
      <c r="L4036" t="s">
        <v>995</v>
      </c>
      <c r="M4036" t="s">
        <v>995</v>
      </c>
      <c r="N4036" t="s">
        <v>995</v>
      </c>
      <c r="O4036" t="s">
        <v>995</v>
      </c>
      <c r="P4036" t="s">
        <v>995</v>
      </c>
      <c r="Q4036" t="s">
        <v>995</v>
      </c>
      <c r="R4036" t="s">
        <v>995</v>
      </c>
      <c r="S4036" t="s">
        <v>995</v>
      </c>
      <c r="T4036" t="s">
        <v>995</v>
      </c>
      <c r="U4036" t="s">
        <v>995</v>
      </c>
      <c r="V4036" t="s">
        <v>995</v>
      </c>
      <c r="W4036" t="s">
        <v>995</v>
      </c>
      <c r="X4036" t="s">
        <v>995</v>
      </c>
      <c r="Y4036" t="s">
        <v>995</v>
      </c>
      <c r="Z4036" t="s">
        <v>995</v>
      </c>
      <c r="AA4036" t="s">
        <v>995</v>
      </c>
      <c r="AB4036" t="s">
        <v>995</v>
      </c>
      <c r="AC4036" t="s">
        <v>995</v>
      </c>
      <c r="AD4036" t="s">
        <v>995</v>
      </c>
      <c r="AE4036" t="s">
        <v>995</v>
      </c>
      <c r="AF4036" t="s">
        <v>995</v>
      </c>
      <c r="AG4036" t="s">
        <v>995</v>
      </c>
      <c r="AH4036" t="s">
        <v>995</v>
      </c>
      <c r="AI4036" t="s">
        <v>995</v>
      </c>
      <c r="AJ4036" t="s">
        <v>995</v>
      </c>
      <c r="AK4036" t="s">
        <v>995</v>
      </c>
      <c r="AL4036" t="s">
        <v>995</v>
      </c>
      <c r="AM4036" t="s">
        <v>995</v>
      </c>
      <c r="AN4036" t="s">
        <v>995</v>
      </c>
      <c r="AO4036" t="s">
        <v>995</v>
      </c>
      <c r="AP4036" t="s">
        <v>995</v>
      </c>
      <c r="AQ4036" s="286" t="s">
        <v>855</v>
      </c>
    </row>
    <row r="4037" spans="1:47" ht="21.6" x14ac:dyDescent="0.3">
      <c r="A4037" s="285">
        <v>123233</v>
      </c>
      <c r="B4037" s="286" t="s">
        <v>61</v>
      </c>
      <c r="C4037" t="s">
        <v>226</v>
      </c>
      <c r="D4037" t="s">
        <v>226</v>
      </c>
      <c r="E4037" t="s">
        <v>226</v>
      </c>
      <c r="F4037" t="s">
        <v>226</v>
      </c>
      <c r="G4037" t="s">
        <v>226</v>
      </c>
      <c r="H4037" t="s">
        <v>226</v>
      </c>
      <c r="I4037" t="s">
        <v>226</v>
      </c>
      <c r="J4037" t="s">
        <v>226</v>
      </c>
      <c r="K4037" t="s">
        <v>226</v>
      </c>
      <c r="L4037" t="s">
        <v>224</v>
      </c>
      <c r="M4037" t="s">
        <v>226</v>
      </c>
      <c r="N4037" t="s">
        <v>226</v>
      </c>
      <c r="O4037" t="s">
        <v>226</v>
      </c>
      <c r="P4037" t="s">
        <v>226</v>
      </c>
      <c r="Q4037" t="s">
        <v>226</v>
      </c>
      <c r="R4037" t="s">
        <v>226</v>
      </c>
      <c r="S4037" t="s">
        <v>226</v>
      </c>
      <c r="T4037" t="s">
        <v>226</v>
      </c>
      <c r="U4037" t="s">
        <v>226</v>
      </c>
      <c r="V4037" t="s">
        <v>226</v>
      </c>
      <c r="W4037" t="s">
        <v>226</v>
      </c>
      <c r="X4037" t="s">
        <v>226</v>
      </c>
      <c r="Y4037" t="s">
        <v>226</v>
      </c>
      <c r="Z4037" t="s">
        <v>226</v>
      </c>
      <c r="AA4037" t="s">
        <v>224</v>
      </c>
      <c r="AB4037" t="s">
        <v>226</v>
      </c>
      <c r="AC4037" t="s">
        <v>226</v>
      </c>
      <c r="AD4037" t="s">
        <v>226</v>
      </c>
      <c r="AE4037" t="s">
        <v>226</v>
      </c>
      <c r="AF4037" t="s">
        <v>224</v>
      </c>
      <c r="AG4037" t="s">
        <v>226</v>
      </c>
      <c r="AH4037" t="s">
        <v>226</v>
      </c>
      <c r="AI4037" t="s">
        <v>226</v>
      </c>
      <c r="AJ4037" t="s">
        <v>226</v>
      </c>
      <c r="AK4037" t="s">
        <v>226</v>
      </c>
      <c r="AL4037" t="s">
        <v>226</v>
      </c>
      <c r="AM4037" t="s">
        <v>225</v>
      </c>
      <c r="AN4037" t="s">
        <v>226</v>
      </c>
      <c r="AO4037" t="s">
        <v>225</v>
      </c>
      <c r="AP4037" t="s">
        <v>226</v>
      </c>
      <c r="AQ4037" s="286" t="s">
        <v>394</v>
      </c>
      <c r="AR4037" s="305"/>
      <c r="AS4037" s="235"/>
      <c r="AU4037"/>
    </row>
    <row r="4038" spans="1:47" ht="21.6" x14ac:dyDescent="0.3">
      <c r="A4038" s="285">
        <v>123234</v>
      </c>
      <c r="B4038" s="286" t="s">
        <v>8485</v>
      </c>
      <c r="C4038" t="s">
        <v>226</v>
      </c>
      <c r="D4038" t="s">
        <v>226</v>
      </c>
      <c r="E4038" t="s">
        <v>225</v>
      </c>
      <c r="F4038" t="s">
        <v>226</v>
      </c>
      <c r="G4038" t="s">
        <v>226</v>
      </c>
      <c r="H4038" t="s">
        <v>226</v>
      </c>
      <c r="I4038" t="s">
        <v>226</v>
      </c>
      <c r="J4038" t="s">
        <v>226</v>
      </c>
      <c r="K4038" t="s">
        <v>226</v>
      </c>
      <c r="L4038" t="s">
        <v>226</v>
      </c>
      <c r="M4038" t="s">
        <v>226</v>
      </c>
      <c r="N4038" t="s">
        <v>226</v>
      </c>
      <c r="O4038" t="s">
        <v>226</v>
      </c>
      <c r="P4038" t="s">
        <v>226</v>
      </c>
      <c r="Q4038" t="s">
        <v>226</v>
      </c>
      <c r="R4038" t="s">
        <v>225</v>
      </c>
      <c r="S4038" t="s">
        <v>226</v>
      </c>
      <c r="T4038" t="s">
        <v>226</v>
      </c>
      <c r="U4038" t="s">
        <v>226</v>
      </c>
      <c r="V4038" t="s">
        <v>226</v>
      </c>
      <c r="W4038" t="s">
        <v>226</v>
      </c>
      <c r="X4038" t="s">
        <v>226</v>
      </c>
      <c r="Y4038" t="s">
        <v>226</v>
      </c>
      <c r="Z4038" t="s">
        <v>226</v>
      </c>
      <c r="AA4038" t="s">
        <v>224</v>
      </c>
      <c r="AB4038" t="s">
        <v>226</v>
      </c>
      <c r="AC4038" t="s">
        <v>226</v>
      </c>
      <c r="AD4038" t="s">
        <v>226</v>
      </c>
      <c r="AE4038" t="s">
        <v>226</v>
      </c>
      <c r="AF4038" t="s">
        <v>226</v>
      </c>
      <c r="AG4038" t="s">
        <v>226</v>
      </c>
      <c r="AH4038" t="s">
        <v>226</v>
      </c>
      <c r="AI4038" t="s">
        <v>226</v>
      </c>
      <c r="AJ4038" t="s">
        <v>226</v>
      </c>
      <c r="AK4038" t="s">
        <v>226</v>
      </c>
      <c r="AL4038" t="s">
        <v>225</v>
      </c>
      <c r="AM4038" t="s">
        <v>225</v>
      </c>
      <c r="AN4038" t="s">
        <v>225</v>
      </c>
      <c r="AO4038" t="s">
        <v>225</v>
      </c>
      <c r="AP4038" t="s">
        <v>225</v>
      </c>
      <c r="AQ4038" s="286" t="s">
        <v>394</v>
      </c>
      <c r="AR4038" s="305"/>
      <c r="AS4038" s="235"/>
      <c r="AU4038"/>
    </row>
    <row r="4039" spans="1:47" x14ac:dyDescent="0.3">
      <c r="A4039" s="285">
        <v>123235</v>
      </c>
      <c r="B4039" s="286" t="s">
        <v>539</v>
      </c>
      <c r="C4039" t="s">
        <v>995</v>
      </c>
      <c r="D4039" t="s">
        <v>995</v>
      </c>
      <c r="E4039" t="s">
        <v>995</v>
      </c>
      <c r="F4039" t="s">
        <v>995</v>
      </c>
      <c r="G4039" t="s">
        <v>995</v>
      </c>
      <c r="H4039" t="s">
        <v>995</v>
      </c>
      <c r="I4039" t="s">
        <v>995</v>
      </c>
      <c r="J4039" t="s">
        <v>995</v>
      </c>
      <c r="K4039" t="s">
        <v>995</v>
      </c>
      <c r="L4039" t="s">
        <v>995</v>
      </c>
      <c r="M4039" t="s">
        <v>995</v>
      </c>
      <c r="N4039" t="s">
        <v>995</v>
      </c>
      <c r="O4039" t="s">
        <v>995</v>
      </c>
      <c r="P4039" t="s">
        <v>995</v>
      </c>
      <c r="Q4039" t="s">
        <v>995</v>
      </c>
      <c r="R4039" t="s">
        <v>995</v>
      </c>
      <c r="S4039" t="s">
        <v>995</v>
      </c>
      <c r="T4039" t="s">
        <v>995</v>
      </c>
      <c r="U4039" t="s">
        <v>995</v>
      </c>
      <c r="V4039" t="s">
        <v>995</v>
      </c>
      <c r="W4039" t="s">
        <v>995</v>
      </c>
      <c r="X4039" t="s">
        <v>995</v>
      </c>
      <c r="Y4039" t="s">
        <v>995</v>
      </c>
      <c r="Z4039" t="s">
        <v>995</v>
      </c>
      <c r="AA4039" t="s">
        <v>995</v>
      </c>
      <c r="AB4039" t="s">
        <v>995</v>
      </c>
      <c r="AC4039" t="s">
        <v>995</v>
      </c>
      <c r="AD4039" t="s">
        <v>995</v>
      </c>
      <c r="AE4039" t="s">
        <v>995</v>
      </c>
      <c r="AF4039" t="s">
        <v>995</v>
      </c>
      <c r="AG4039" t="s">
        <v>995</v>
      </c>
      <c r="AH4039" t="s">
        <v>995</v>
      </c>
      <c r="AI4039" t="s">
        <v>995</v>
      </c>
      <c r="AJ4039" t="s">
        <v>995</v>
      </c>
      <c r="AK4039" t="s">
        <v>995</v>
      </c>
      <c r="AL4039" t="s">
        <v>995</v>
      </c>
      <c r="AM4039" t="s">
        <v>995</v>
      </c>
      <c r="AN4039" t="s">
        <v>995</v>
      </c>
      <c r="AO4039" t="s">
        <v>995</v>
      </c>
      <c r="AP4039" t="s">
        <v>995</v>
      </c>
      <c r="AQ4039" s="286" t="s">
        <v>855</v>
      </c>
    </row>
    <row r="4040" spans="1:47" ht="21.6" x14ac:dyDescent="0.3">
      <c r="A4040" s="285">
        <v>123236</v>
      </c>
      <c r="B4040" s="286" t="s">
        <v>540</v>
      </c>
      <c r="C4040" t="s">
        <v>226</v>
      </c>
      <c r="D4040" t="s">
        <v>224</v>
      </c>
      <c r="E4040" t="s">
        <v>224</v>
      </c>
      <c r="F4040" t="s">
        <v>226</v>
      </c>
      <c r="G4040" t="s">
        <v>224</v>
      </c>
      <c r="H4040" t="s">
        <v>226</v>
      </c>
      <c r="I4040" t="s">
        <v>224</v>
      </c>
      <c r="J4040" t="s">
        <v>226</v>
      </c>
      <c r="K4040" t="s">
        <v>224</v>
      </c>
      <c r="L4040" t="s">
        <v>224</v>
      </c>
      <c r="M4040" t="s">
        <v>226</v>
      </c>
      <c r="N4040" t="s">
        <v>224</v>
      </c>
      <c r="O4040" t="s">
        <v>224</v>
      </c>
      <c r="P4040" t="s">
        <v>225</v>
      </c>
      <c r="Q4040" t="s">
        <v>224</v>
      </c>
      <c r="R4040" t="s">
        <v>224</v>
      </c>
      <c r="S4040" t="s">
        <v>224</v>
      </c>
      <c r="T4040" t="s">
        <v>224</v>
      </c>
      <c r="U4040" t="s">
        <v>225</v>
      </c>
      <c r="V4040" t="s">
        <v>224</v>
      </c>
      <c r="W4040" t="s">
        <v>394</v>
      </c>
      <c r="X4040" t="s">
        <v>394</v>
      </c>
      <c r="Y4040" t="s">
        <v>394</v>
      </c>
      <c r="Z4040" t="s">
        <v>394</v>
      </c>
      <c r="AA4040" t="s">
        <v>394</v>
      </c>
      <c r="AB4040" t="s">
        <v>394</v>
      </c>
      <c r="AC4040" t="s">
        <v>394</v>
      </c>
      <c r="AD4040" t="s">
        <v>394</v>
      </c>
      <c r="AE4040" t="s">
        <v>394</v>
      </c>
      <c r="AF4040" t="s">
        <v>394</v>
      </c>
      <c r="AG4040" t="s">
        <v>394</v>
      </c>
      <c r="AH4040" t="s">
        <v>394</v>
      </c>
      <c r="AI4040" t="s">
        <v>394</v>
      </c>
      <c r="AJ4040" t="s">
        <v>394</v>
      </c>
      <c r="AK4040" t="s">
        <v>394</v>
      </c>
      <c r="AL4040" t="s">
        <v>394</v>
      </c>
      <c r="AM4040" t="s">
        <v>394</v>
      </c>
      <c r="AN4040" t="s">
        <v>394</v>
      </c>
      <c r="AO4040" t="s">
        <v>394</v>
      </c>
      <c r="AP4040" t="s">
        <v>394</v>
      </c>
      <c r="AQ4040" s="286" t="s">
        <v>394</v>
      </c>
      <c r="AR4040" s="305"/>
      <c r="AS4040" s="235"/>
      <c r="AU4040"/>
    </row>
    <row r="4041" spans="1:47" x14ac:dyDescent="0.3">
      <c r="A4041" s="285">
        <v>123237</v>
      </c>
      <c r="B4041" s="286" t="s">
        <v>539</v>
      </c>
      <c r="C4041" t="s">
        <v>995</v>
      </c>
      <c r="D4041" t="s">
        <v>995</v>
      </c>
      <c r="E4041" t="s">
        <v>995</v>
      </c>
      <c r="F4041" t="s">
        <v>995</v>
      </c>
      <c r="G4041" t="s">
        <v>995</v>
      </c>
      <c r="H4041" t="s">
        <v>995</v>
      </c>
      <c r="I4041" t="s">
        <v>995</v>
      </c>
      <c r="J4041" t="s">
        <v>995</v>
      </c>
      <c r="K4041" t="s">
        <v>995</v>
      </c>
      <c r="L4041" t="s">
        <v>995</v>
      </c>
      <c r="M4041" t="s">
        <v>995</v>
      </c>
      <c r="N4041" t="s">
        <v>995</v>
      </c>
      <c r="O4041" t="s">
        <v>995</v>
      </c>
      <c r="P4041" t="s">
        <v>995</v>
      </c>
      <c r="Q4041" t="s">
        <v>995</v>
      </c>
      <c r="R4041" t="s">
        <v>995</v>
      </c>
      <c r="S4041" t="s">
        <v>995</v>
      </c>
      <c r="T4041" t="s">
        <v>995</v>
      </c>
      <c r="U4041" t="s">
        <v>995</v>
      </c>
      <c r="V4041" t="s">
        <v>995</v>
      </c>
      <c r="W4041" t="s">
        <v>995</v>
      </c>
      <c r="X4041" t="s">
        <v>995</v>
      </c>
      <c r="Y4041" t="s">
        <v>995</v>
      </c>
      <c r="Z4041" t="s">
        <v>995</v>
      </c>
      <c r="AA4041" t="s">
        <v>995</v>
      </c>
      <c r="AB4041" t="s">
        <v>995</v>
      </c>
      <c r="AC4041" t="s">
        <v>995</v>
      </c>
      <c r="AD4041" t="s">
        <v>995</v>
      </c>
      <c r="AE4041" t="s">
        <v>995</v>
      </c>
      <c r="AF4041" t="s">
        <v>995</v>
      </c>
      <c r="AG4041" t="s">
        <v>995</v>
      </c>
      <c r="AH4041" t="s">
        <v>995</v>
      </c>
      <c r="AI4041" t="s">
        <v>995</v>
      </c>
      <c r="AJ4041" t="s">
        <v>995</v>
      </c>
      <c r="AK4041" t="s">
        <v>995</v>
      </c>
      <c r="AL4041" t="s">
        <v>995</v>
      </c>
      <c r="AM4041" t="s">
        <v>995</v>
      </c>
      <c r="AN4041" t="s">
        <v>995</v>
      </c>
      <c r="AO4041" t="s">
        <v>995</v>
      </c>
      <c r="AP4041" t="s">
        <v>995</v>
      </c>
      <c r="AQ4041" s="286" t="s">
        <v>855</v>
      </c>
    </row>
    <row r="4042" spans="1:47" ht="21.6" x14ac:dyDescent="0.3">
      <c r="A4042" s="285">
        <v>123238</v>
      </c>
      <c r="B4042" s="286" t="s">
        <v>61</v>
      </c>
      <c r="C4042" t="s">
        <v>226</v>
      </c>
      <c r="D4042" t="s">
        <v>226</v>
      </c>
      <c r="E4042" t="s">
        <v>226</v>
      </c>
      <c r="F4042" t="s">
        <v>226</v>
      </c>
      <c r="G4042" t="s">
        <v>226</v>
      </c>
      <c r="H4042" t="s">
        <v>226</v>
      </c>
      <c r="I4042" t="s">
        <v>226</v>
      </c>
      <c r="J4042" t="s">
        <v>226</v>
      </c>
      <c r="K4042" t="s">
        <v>226</v>
      </c>
      <c r="L4042" t="s">
        <v>226</v>
      </c>
      <c r="M4042" t="s">
        <v>226</v>
      </c>
      <c r="N4042" t="s">
        <v>226</v>
      </c>
      <c r="O4042" t="s">
        <v>226</v>
      </c>
      <c r="P4042" t="s">
        <v>226</v>
      </c>
      <c r="Q4042" t="s">
        <v>224</v>
      </c>
      <c r="R4042" t="s">
        <v>226</v>
      </c>
      <c r="S4042" t="s">
        <v>226</v>
      </c>
      <c r="T4042" t="s">
        <v>225</v>
      </c>
      <c r="U4042" t="s">
        <v>226</v>
      </c>
      <c r="V4042" t="s">
        <v>226</v>
      </c>
      <c r="W4042" t="s">
        <v>226</v>
      </c>
      <c r="X4042" t="s">
        <v>226</v>
      </c>
      <c r="Y4042" t="s">
        <v>226</v>
      </c>
      <c r="Z4042" t="s">
        <v>226</v>
      </c>
      <c r="AA4042" t="s">
        <v>226</v>
      </c>
      <c r="AB4042" t="s">
        <v>226</v>
      </c>
      <c r="AC4042" t="s">
        <v>226</v>
      </c>
      <c r="AD4042" t="s">
        <v>226</v>
      </c>
      <c r="AE4042" t="s">
        <v>224</v>
      </c>
      <c r="AF4042" t="s">
        <v>224</v>
      </c>
      <c r="AG4042" t="s">
        <v>226</v>
      </c>
      <c r="AH4042" t="s">
        <v>226</v>
      </c>
      <c r="AI4042" t="s">
        <v>226</v>
      </c>
      <c r="AJ4042" t="s">
        <v>226</v>
      </c>
      <c r="AK4042" t="s">
        <v>226</v>
      </c>
      <c r="AL4042" t="s">
        <v>225</v>
      </c>
      <c r="AM4042" t="s">
        <v>225</v>
      </c>
      <c r="AN4042" t="s">
        <v>225</v>
      </c>
      <c r="AO4042" t="s">
        <v>225</v>
      </c>
      <c r="AP4042" t="s">
        <v>226</v>
      </c>
      <c r="AQ4042" s="286" t="s">
        <v>394</v>
      </c>
      <c r="AR4042" s="305"/>
      <c r="AS4042" s="235"/>
      <c r="AU4042"/>
    </row>
    <row r="4043" spans="1:47" x14ac:dyDescent="0.3">
      <c r="A4043" s="285">
        <v>123239</v>
      </c>
      <c r="B4043" s="286" t="s">
        <v>539</v>
      </c>
      <c r="C4043" t="s">
        <v>995</v>
      </c>
      <c r="D4043" t="s">
        <v>995</v>
      </c>
      <c r="E4043" t="s">
        <v>995</v>
      </c>
      <c r="F4043" t="s">
        <v>995</v>
      </c>
      <c r="G4043" t="s">
        <v>995</v>
      </c>
      <c r="H4043" t="s">
        <v>995</v>
      </c>
      <c r="I4043" t="s">
        <v>995</v>
      </c>
      <c r="J4043" t="s">
        <v>995</v>
      </c>
      <c r="K4043" t="s">
        <v>995</v>
      </c>
      <c r="L4043" t="s">
        <v>995</v>
      </c>
      <c r="M4043" t="s">
        <v>995</v>
      </c>
      <c r="N4043" t="s">
        <v>995</v>
      </c>
      <c r="O4043" t="s">
        <v>995</v>
      </c>
      <c r="P4043" t="s">
        <v>995</v>
      </c>
      <c r="Q4043" t="s">
        <v>995</v>
      </c>
      <c r="R4043" t="s">
        <v>995</v>
      </c>
      <c r="S4043" t="s">
        <v>995</v>
      </c>
      <c r="T4043" t="s">
        <v>995</v>
      </c>
      <c r="U4043" t="s">
        <v>995</v>
      </c>
      <c r="V4043" t="s">
        <v>995</v>
      </c>
      <c r="W4043" t="s">
        <v>995</v>
      </c>
      <c r="X4043" t="s">
        <v>995</v>
      </c>
      <c r="Y4043" t="s">
        <v>995</v>
      </c>
      <c r="Z4043" t="s">
        <v>995</v>
      </c>
      <c r="AA4043" t="s">
        <v>995</v>
      </c>
      <c r="AB4043" t="s">
        <v>995</v>
      </c>
      <c r="AC4043" t="s">
        <v>995</v>
      </c>
      <c r="AD4043" t="s">
        <v>995</v>
      </c>
      <c r="AE4043" t="s">
        <v>995</v>
      </c>
      <c r="AF4043" t="s">
        <v>995</v>
      </c>
      <c r="AG4043" t="s">
        <v>995</v>
      </c>
      <c r="AH4043" t="s">
        <v>995</v>
      </c>
      <c r="AI4043" t="s">
        <v>995</v>
      </c>
      <c r="AJ4043" t="s">
        <v>995</v>
      </c>
      <c r="AK4043" t="s">
        <v>995</v>
      </c>
      <c r="AL4043" t="s">
        <v>995</v>
      </c>
      <c r="AM4043" t="s">
        <v>995</v>
      </c>
      <c r="AN4043" t="s">
        <v>995</v>
      </c>
      <c r="AO4043" t="s">
        <v>995</v>
      </c>
      <c r="AP4043" t="s">
        <v>995</v>
      </c>
      <c r="AQ4043" s="286" t="s">
        <v>855</v>
      </c>
    </row>
    <row r="4044" spans="1:47" x14ac:dyDescent="0.3">
      <c r="A4044" s="285">
        <v>123240</v>
      </c>
      <c r="B4044" s="286" t="s">
        <v>538</v>
      </c>
      <c r="AQ4044" s="286" t="s">
        <v>394</v>
      </c>
    </row>
    <row r="4045" spans="1:47" x14ac:dyDescent="0.3">
      <c r="A4045" s="285">
        <v>123241</v>
      </c>
      <c r="B4045" s="286" t="s">
        <v>539</v>
      </c>
      <c r="C4045" t="s">
        <v>995</v>
      </c>
      <c r="D4045" t="s">
        <v>995</v>
      </c>
      <c r="E4045" t="s">
        <v>995</v>
      </c>
      <c r="F4045" t="s">
        <v>995</v>
      </c>
      <c r="G4045" t="s">
        <v>995</v>
      </c>
      <c r="H4045" t="s">
        <v>995</v>
      </c>
      <c r="I4045" t="s">
        <v>995</v>
      </c>
      <c r="J4045" t="s">
        <v>995</v>
      </c>
      <c r="K4045" t="s">
        <v>995</v>
      </c>
      <c r="L4045" t="s">
        <v>995</v>
      </c>
      <c r="M4045" t="s">
        <v>995</v>
      </c>
      <c r="N4045" t="s">
        <v>995</v>
      </c>
      <c r="O4045" t="s">
        <v>995</v>
      </c>
      <c r="P4045" t="s">
        <v>995</v>
      </c>
      <c r="Q4045" t="s">
        <v>995</v>
      </c>
      <c r="R4045" t="s">
        <v>995</v>
      </c>
      <c r="S4045" t="s">
        <v>995</v>
      </c>
      <c r="T4045" t="s">
        <v>995</v>
      </c>
      <c r="U4045" t="s">
        <v>995</v>
      </c>
      <c r="V4045" t="s">
        <v>995</v>
      </c>
      <c r="W4045" t="s">
        <v>995</v>
      </c>
      <c r="X4045" t="s">
        <v>995</v>
      </c>
      <c r="Y4045" t="s">
        <v>995</v>
      </c>
      <c r="Z4045" t="s">
        <v>995</v>
      </c>
      <c r="AA4045" t="s">
        <v>995</v>
      </c>
      <c r="AB4045" t="s">
        <v>995</v>
      </c>
      <c r="AC4045" t="s">
        <v>995</v>
      </c>
      <c r="AD4045" t="s">
        <v>995</v>
      </c>
      <c r="AE4045" t="s">
        <v>995</v>
      </c>
      <c r="AF4045" t="s">
        <v>995</v>
      </c>
      <c r="AG4045" t="s">
        <v>995</v>
      </c>
      <c r="AH4045" t="s">
        <v>995</v>
      </c>
      <c r="AI4045" t="s">
        <v>995</v>
      </c>
      <c r="AJ4045" t="s">
        <v>995</v>
      </c>
      <c r="AK4045" t="s">
        <v>995</v>
      </c>
      <c r="AL4045" t="s">
        <v>995</v>
      </c>
      <c r="AM4045" t="s">
        <v>995</v>
      </c>
      <c r="AN4045" t="s">
        <v>995</v>
      </c>
      <c r="AO4045" t="s">
        <v>995</v>
      </c>
      <c r="AP4045" t="s">
        <v>995</v>
      </c>
      <c r="AQ4045" s="286" t="s">
        <v>855</v>
      </c>
    </row>
    <row r="4046" spans="1:47" ht="21.6" x14ac:dyDescent="0.3">
      <c r="A4046" s="285">
        <v>123242</v>
      </c>
      <c r="B4046" s="286" t="s">
        <v>538</v>
      </c>
      <c r="C4046" t="s">
        <v>224</v>
      </c>
      <c r="D4046" t="s">
        <v>226</v>
      </c>
      <c r="E4046" t="s">
        <v>224</v>
      </c>
      <c r="F4046" t="s">
        <v>224</v>
      </c>
      <c r="G4046" t="s">
        <v>224</v>
      </c>
      <c r="H4046" t="s">
        <v>226</v>
      </c>
      <c r="I4046" t="s">
        <v>225</v>
      </c>
      <c r="J4046" t="s">
        <v>226</v>
      </c>
      <c r="K4046" t="s">
        <v>225</v>
      </c>
      <c r="L4046" t="s">
        <v>226</v>
      </c>
      <c r="M4046" t="s">
        <v>226</v>
      </c>
      <c r="N4046" t="s">
        <v>224</v>
      </c>
      <c r="O4046" t="s">
        <v>226</v>
      </c>
      <c r="P4046" t="s">
        <v>226</v>
      </c>
      <c r="Q4046" t="s">
        <v>226</v>
      </c>
      <c r="R4046" t="s">
        <v>226</v>
      </c>
      <c r="S4046" t="s">
        <v>226</v>
      </c>
      <c r="T4046" t="s">
        <v>224</v>
      </c>
      <c r="U4046" t="s">
        <v>226</v>
      </c>
      <c r="V4046" t="s">
        <v>226</v>
      </c>
      <c r="W4046" t="s">
        <v>226</v>
      </c>
      <c r="X4046" t="s">
        <v>226</v>
      </c>
      <c r="Y4046" t="s">
        <v>226</v>
      </c>
      <c r="Z4046" t="s">
        <v>226</v>
      </c>
      <c r="AA4046" t="s">
        <v>226</v>
      </c>
      <c r="AB4046" t="s">
        <v>394</v>
      </c>
      <c r="AC4046" t="s">
        <v>394</v>
      </c>
      <c r="AD4046" t="s">
        <v>394</v>
      </c>
      <c r="AE4046" t="s">
        <v>394</v>
      </c>
      <c r="AF4046" t="s">
        <v>394</v>
      </c>
      <c r="AG4046" t="s">
        <v>394</v>
      </c>
      <c r="AH4046" t="s">
        <v>394</v>
      </c>
      <c r="AI4046" t="s">
        <v>394</v>
      </c>
      <c r="AJ4046" t="s">
        <v>394</v>
      </c>
      <c r="AK4046" t="s">
        <v>394</v>
      </c>
      <c r="AL4046" t="s">
        <v>394</v>
      </c>
      <c r="AM4046" t="s">
        <v>394</v>
      </c>
      <c r="AN4046" t="s">
        <v>394</v>
      </c>
      <c r="AO4046" t="s">
        <v>394</v>
      </c>
      <c r="AP4046" t="s">
        <v>394</v>
      </c>
      <c r="AQ4046" s="286" t="s">
        <v>394</v>
      </c>
      <c r="AR4046" s="305"/>
      <c r="AS4046" s="235"/>
      <c r="AU4046"/>
    </row>
    <row r="4047" spans="1:47" x14ac:dyDescent="0.3">
      <c r="A4047" s="285">
        <v>123243</v>
      </c>
      <c r="B4047" s="286" t="s">
        <v>539</v>
      </c>
      <c r="C4047" t="s">
        <v>995</v>
      </c>
      <c r="D4047" t="s">
        <v>995</v>
      </c>
      <c r="E4047" t="s">
        <v>995</v>
      </c>
      <c r="F4047" t="s">
        <v>995</v>
      </c>
      <c r="G4047" t="s">
        <v>995</v>
      </c>
      <c r="H4047" t="s">
        <v>995</v>
      </c>
      <c r="I4047" t="s">
        <v>995</v>
      </c>
      <c r="J4047" t="s">
        <v>995</v>
      </c>
      <c r="K4047" t="s">
        <v>995</v>
      </c>
      <c r="L4047" t="s">
        <v>995</v>
      </c>
      <c r="M4047" t="s">
        <v>995</v>
      </c>
      <c r="N4047" t="s">
        <v>995</v>
      </c>
      <c r="O4047" t="s">
        <v>995</v>
      </c>
      <c r="P4047" t="s">
        <v>995</v>
      </c>
      <c r="Q4047" t="s">
        <v>995</v>
      </c>
      <c r="R4047" t="s">
        <v>995</v>
      </c>
      <c r="S4047" t="s">
        <v>995</v>
      </c>
      <c r="T4047" t="s">
        <v>995</v>
      </c>
      <c r="U4047" t="s">
        <v>995</v>
      </c>
      <c r="V4047" t="s">
        <v>995</v>
      </c>
      <c r="W4047" t="s">
        <v>995</v>
      </c>
      <c r="X4047" t="s">
        <v>995</v>
      </c>
      <c r="Y4047" t="s">
        <v>995</v>
      </c>
      <c r="Z4047" t="s">
        <v>995</v>
      </c>
      <c r="AA4047" t="s">
        <v>995</v>
      </c>
      <c r="AB4047" t="s">
        <v>995</v>
      </c>
      <c r="AC4047" t="s">
        <v>995</v>
      </c>
      <c r="AD4047" t="s">
        <v>995</v>
      </c>
      <c r="AE4047" t="s">
        <v>995</v>
      </c>
      <c r="AF4047" t="s">
        <v>995</v>
      </c>
      <c r="AG4047" t="s">
        <v>995</v>
      </c>
      <c r="AH4047" t="s">
        <v>995</v>
      </c>
      <c r="AI4047" t="s">
        <v>995</v>
      </c>
      <c r="AJ4047" t="s">
        <v>995</v>
      </c>
      <c r="AK4047" t="s">
        <v>995</v>
      </c>
      <c r="AL4047" t="s">
        <v>995</v>
      </c>
      <c r="AM4047" t="s">
        <v>995</v>
      </c>
      <c r="AN4047" t="s">
        <v>995</v>
      </c>
      <c r="AO4047" t="s">
        <v>995</v>
      </c>
      <c r="AP4047" t="s">
        <v>995</v>
      </c>
      <c r="AQ4047" s="286" t="s">
        <v>855</v>
      </c>
    </row>
    <row r="4048" spans="1:47" ht="21.6" x14ac:dyDescent="0.3">
      <c r="A4048" s="285">
        <v>123245</v>
      </c>
      <c r="B4048" s="286" t="s">
        <v>61</v>
      </c>
      <c r="C4048" t="s">
        <v>226</v>
      </c>
      <c r="D4048" t="s">
        <v>226</v>
      </c>
      <c r="E4048" t="s">
        <v>226</v>
      </c>
      <c r="F4048" t="s">
        <v>226</v>
      </c>
      <c r="G4048" t="s">
        <v>226</v>
      </c>
      <c r="H4048" t="s">
        <v>226</v>
      </c>
      <c r="I4048" t="s">
        <v>226</v>
      </c>
      <c r="J4048" t="s">
        <v>226</v>
      </c>
      <c r="K4048" t="s">
        <v>226</v>
      </c>
      <c r="L4048" t="s">
        <v>226</v>
      </c>
      <c r="M4048" t="s">
        <v>226</v>
      </c>
      <c r="N4048" t="s">
        <v>226</v>
      </c>
      <c r="O4048" t="s">
        <v>226</v>
      </c>
      <c r="P4048" t="s">
        <v>226</v>
      </c>
      <c r="Q4048" t="s">
        <v>226</v>
      </c>
      <c r="R4048" t="s">
        <v>226</v>
      </c>
      <c r="S4048" t="s">
        <v>226</v>
      </c>
      <c r="T4048" t="s">
        <v>226</v>
      </c>
      <c r="U4048" t="s">
        <v>226</v>
      </c>
      <c r="V4048" t="s">
        <v>226</v>
      </c>
      <c r="W4048" t="s">
        <v>226</v>
      </c>
      <c r="X4048" t="s">
        <v>226</v>
      </c>
      <c r="Y4048" t="s">
        <v>226</v>
      </c>
      <c r="Z4048" t="s">
        <v>226</v>
      </c>
      <c r="AA4048" t="s">
        <v>224</v>
      </c>
      <c r="AB4048" t="s">
        <v>226</v>
      </c>
      <c r="AC4048" t="s">
        <v>226</v>
      </c>
      <c r="AD4048" t="s">
        <v>224</v>
      </c>
      <c r="AE4048" t="s">
        <v>224</v>
      </c>
      <c r="AF4048" t="s">
        <v>226</v>
      </c>
      <c r="AG4048" t="s">
        <v>226</v>
      </c>
      <c r="AH4048" t="s">
        <v>224</v>
      </c>
      <c r="AI4048" t="s">
        <v>226</v>
      </c>
      <c r="AJ4048" t="s">
        <v>226</v>
      </c>
      <c r="AK4048" t="s">
        <v>226</v>
      </c>
      <c r="AL4048" t="s">
        <v>226</v>
      </c>
      <c r="AM4048" t="s">
        <v>226</v>
      </c>
      <c r="AN4048" t="s">
        <v>226</v>
      </c>
      <c r="AO4048" t="s">
        <v>226</v>
      </c>
      <c r="AP4048" t="s">
        <v>226</v>
      </c>
      <c r="AQ4048" s="286" t="s">
        <v>394</v>
      </c>
      <c r="AR4048" s="305"/>
      <c r="AS4048" s="235"/>
      <c r="AU4048"/>
    </row>
    <row r="4049" spans="1:47" x14ac:dyDescent="0.3">
      <c r="A4049" s="285">
        <v>123246</v>
      </c>
      <c r="B4049" s="286" t="s">
        <v>539</v>
      </c>
      <c r="C4049" t="s">
        <v>995</v>
      </c>
      <c r="D4049" t="s">
        <v>995</v>
      </c>
      <c r="E4049" t="s">
        <v>995</v>
      </c>
      <c r="F4049" t="s">
        <v>995</v>
      </c>
      <c r="G4049" t="s">
        <v>995</v>
      </c>
      <c r="H4049" t="s">
        <v>995</v>
      </c>
      <c r="I4049" t="s">
        <v>995</v>
      </c>
      <c r="J4049" t="s">
        <v>995</v>
      </c>
      <c r="K4049" t="s">
        <v>995</v>
      </c>
      <c r="L4049" t="s">
        <v>995</v>
      </c>
      <c r="M4049" t="s">
        <v>995</v>
      </c>
      <c r="N4049" t="s">
        <v>995</v>
      </c>
      <c r="O4049" t="s">
        <v>995</v>
      </c>
      <c r="P4049" t="s">
        <v>995</v>
      </c>
      <c r="Q4049" t="s">
        <v>995</v>
      </c>
      <c r="R4049" t="s">
        <v>995</v>
      </c>
      <c r="S4049" t="s">
        <v>995</v>
      </c>
      <c r="T4049" t="s">
        <v>995</v>
      </c>
      <c r="U4049" t="s">
        <v>995</v>
      </c>
      <c r="V4049" t="s">
        <v>995</v>
      </c>
      <c r="W4049" t="s">
        <v>995</v>
      </c>
      <c r="X4049" t="s">
        <v>995</v>
      </c>
      <c r="Y4049" t="s">
        <v>995</v>
      </c>
      <c r="Z4049" t="s">
        <v>995</v>
      </c>
      <c r="AA4049" t="s">
        <v>995</v>
      </c>
      <c r="AB4049" t="s">
        <v>995</v>
      </c>
      <c r="AC4049" t="s">
        <v>995</v>
      </c>
      <c r="AD4049" t="s">
        <v>995</v>
      </c>
      <c r="AE4049" t="s">
        <v>995</v>
      </c>
      <c r="AF4049" t="s">
        <v>995</v>
      </c>
      <c r="AG4049" t="s">
        <v>995</v>
      </c>
      <c r="AH4049" t="s">
        <v>995</v>
      </c>
      <c r="AI4049" t="s">
        <v>995</v>
      </c>
      <c r="AJ4049" t="s">
        <v>995</v>
      </c>
      <c r="AK4049" t="s">
        <v>995</v>
      </c>
      <c r="AL4049" t="s">
        <v>995</v>
      </c>
      <c r="AM4049" t="s">
        <v>995</v>
      </c>
      <c r="AN4049" t="s">
        <v>995</v>
      </c>
      <c r="AO4049" t="s">
        <v>995</v>
      </c>
      <c r="AP4049" t="s">
        <v>995</v>
      </c>
      <c r="AQ4049" s="286" t="s">
        <v>855</v>
      </c>
    </row>
    <row r="4050" spans="1:47" ht="21.6" x14ac:dyDescent="0.3">
      <c r="A4050" s="285">
        <v>123247</v>
      </c>
      <c r="B4050" s="286" t="s">
        <v>540</v>
      </c>
      <c r="C4050" t="s">
        <v>224</v>
      </c>
      <c r="D4050" t="s">
        <v>224</v>
      </c>
      <c r="E4050" t="s">
        <v>224</v>
      </c>
      <c r="F4050" t="s">
        <v>224</v>
      </c>
      <c r="G4050" t="s">
        <v>226</v>
      </c>
      <c r="H4050" t="s">
        <v>224</v>
      </c>
      <c r="I4050" t="s">
        <v>226</v>
      </c>
      <c r="J4050" t="s">
        <v>224</v>
      </c>
      <c r="K4050" t="s">
        <v>226</v>
      </c>
      <c r="L4050" t="s">
        <v>226</v>
      </c>
      <c r="M4050" t="s">
        <v>225</v>
      </c>
      <c r="N4050" t="s">
        <v>225</v>
      </c>
      <c r="O4050" t="s">
        <v>225</v>
      </c>
      <c r="P4050" t="s">
        <v>225</v>
      </c>
      <c r="Q4050" t="s">
        <v>225</v>
      </c>
      <c r="R4050" t="s">
        <v>226</v>
      </c>
      <c r="S4050" t="s">
        <v>226</v>
      </c>
      <c r="T4050" t="s">
        <v>225</v>
      </c>
      <c r="U4050" t="s">
        <v>225</v>
      </c>
      <c r="V4050" t="s">
        <v>225</v>
      </c>
      <c r="W4050" t="s">
        <v>394</v>
      </c>
      <c r="X4050" t="s">
        <v>394</v>
      </c>
      <c r="Y4050" t="s">
        <v>394</v>
      </c>
      <c r="Z4050" t="s">
        <v>394</v>
      </c>
      <c r="AA4050" t="s">
        <v>394</v>
      </c>
      <c r="AB4050" t="s">
        <v>394</v>
      </c>
      <c r="AC4050" t="s">
        <v>394</v>
      </c>
      <c r="AD4050" t="s">
        <v>394</v>
      </c>
      <c r="AE4050" t="s">
        <v>394</v>
      </c>
      <c r="AF4050" t="s">
        <v>394</v>
      </c>
      <c r="AG4050" t="s">
        <v>394</v>
      </c>
      <c r="AH4050" t="s">
        <v>394</v>
      </c>
      <c r="AI4050" t="s">
        <v>394</v>
      </c>
      <c r="AJ4050" t="s">
        <v>394</v>
      </c>
      <c r="AK4050" t="s">
        <v>394</v>
      </c>
      <c r="AL4050" t="s">
        <v>394</v>
      </c>
      <c r="AM4050" t="s">
        <v>394</v>
      </c>
      <c r="AN4050" t="s">
        <v>394</v>
      </c>
      <c r="AO4050" t="s">
        <v>394</v>
      </c>
      <c r="AP4050" t="s">
        <v>394</v>
      </c>
      <c r="AQ4050" s="286" t="s">
        <v>394</v>
      </c>
      <c r="AR4050" s="305"/>
      <c r="AS4050" s="235"/>
      <c r="AU4050"/>
    </row>
    <row r="4051" spans="1:47" x14ac:dyDescent="0.3">
      <c r="A4051" s="285">
        <v>123248</v>
      </c>
      <c r="B4051" s="286" t="s">
        <v>539</v>
      </c>
      <c r="C4051" t="s">
        <v>995</v>
      </c>
      <c r="D4051" t="s">
        <v>995</v>
      </c>
      <c r="E4051" t="s">
        <v>995</v>
      </c>
      <c r="F4051" t="s">
        <v>995</v>
      </c>
      <c r="G4051" t="s">
        <v>995</v>
      </c>
      <c r="H4051" t="s">
        <v>995</v>
      </c>
      <c r="I4051" t="s">
        <v>995</v>
      </c>
      <c r="J4051" t="s">
        <v>995</v>
      </c>
      <c r="K4051" t="s">
        <v>995</v>
      </c>
      <c r="L4051" t="s">
        <v>995</v>
      </c>
      <c r="M4051" t="s">
        <v>995</v>
      </c>
      <c r="N4051" t="s">
        <v>995</v>
      </c>
      <c r="O4051" t="s">
        <v>995</v>
      </c>
      <c r="P4051" t="s">
        <v>995</v>
      </c>
      <c r="Q4051" t="s">
        <v>995</v>
      </c>
      <c r="R4051" t="s">
        <v>995</v>
      </c>
      <c r="S4051" t="s">
        <v>995</v>
      </c>
      <c r="T4051" t="s">
        <v>995</v>
      </c>
      <c r="U4051" t="s">
        <v>995</v>
      </c>
      <c r="V4051" t="s">
        <v>995</v>
      </c>
      <c r="W4051" t="s">
        <v>995</v>
      </c>
      <c r="X4051" t="s">
        <v>995</v>
      </c>
      <c r="Y4051" t="s">
        <v>995</v>
      </c>
      <c r="Z4051" t="s">
        <v>995</v>
      </c>
      <c r="AA4051" t="s">
        <v>995</v>
      </c>
      <c r="AB4051" t="s">
        <v>995</v>
      </c>
      <c r="AC4051" t="s">
        <v>995</v>
      </c>
      <c r="AD4051" t="s">
        <v>995</v>
      </c>
      <c r="AE4051" t="s">
        <v>995</v>
      </c>
      <c r="AF4051" t="s">
        <v>995</v>
      </c>
      <c r="AG4051" t="s">
        <v>995</v>
      </c>
      <c r="AH4051" t="s">
        <v>995</v>
      </c>
      <c r="AI4051" t="s">
        <v>995</v>
      </c>
      <c r="AJ4051" t="s">
        <v>995</v>
      </c>
      <c r="AK4051" t="s">
        <v>995</v>
      </c>
      <c r="AL4051" t="s">
        <v>995</v>
      </c>
      <c r="AM4051" t="s">
        <v>995</v>
      </c>
      <c r="AN4051" t="s">
        <v>995</v>
      </c>
      <c r="AO4051" t="s">
        <v>995</v>
      </c>
      <c r="AP4051" t="s">
        <v>995</v>
      </c>
      <c r="AQ4051" s="286" t="s">
        <v>855</v>
      </c>
    </row>
    <row r="4052" spans="1:47" x14ac:dyDescent="0.3">
      <c r="A4052" s="285">
        <v>123249</v>
      </c>
      <c r="B4052" s="286" t="s">
        <v>539</v>
      </c>
      <c r="C4052" t="s">
        <v>995</v>
      </c>
      <c r="D4052" t="s">
        <v>995</v>
      </c>
      <c r="E4052" t="s">
        <v>995</v>
      </c>
      <c r="F4052" t="s">
        <v>995</v>
      </c>
      <c r="G4052" t="s">
        <v>995</v>
      </c>
      <c r="H4052" t="s">
        <v>995</v>
      </c>
      <c r="I4052" t="s">
        <v>995</v>
      </c>
      <c r="J4052" t="s">
        <v>995</v>
      </c>
      <c r="K4052" t="s">
        <v>995</v>
      </c>
      <c r="L4052" t="s">
        <v>995</v>
      </c>
      <c r="M4052" t="s">
        <v>995</v>
      </c>
      <c r="N4052" t="s">
        <v>995</v>
      </c>
      <c r="O4052" t="s">
        <v>995</v>
      </c>
      <c r="P4052" t="s">
        <v>995</v>
      </c>
      <c r="Q4052" t="s">
        <v>995</v>
      </c>
      <c r="R4052" t="s">
        <v>995</v>
      </c>
      <c r="S4052" t="s">
        <v>995</v>
      </c>
      <c r="T4052" t="s">
        <v>995</v>
      </c>
      <c r="U4052" t="s">
        <v>995</v>
      </c>
      <c r="V4052" t="s">
        <v>995</v>
      </c>
      <c r="W4052" t="s">
        <v>995</v>
      </c>
      <c r="X4052" t="s">
        <v>995</v>
      </c>
      <c r="Y4052" t="s">
        <v>995</v>
      </c>
      <c r="Z4052" t="s">
        <v>995</v>
      </c>
      <c r="AA4052" t="s">
        <v>995</v>
      </c>
      <c r="AB4052" t="s">
        <v>995</v>
      </c>
      <c r="AC4052" t="s">
        <v>995</v>
      </c>
      <c r="AD4052" t="s">
        <v>995</v>
      </c>
      <c r="AE4052" t="s">
        <v>995</v>
      </c>
      <c r="AF4052" t="s">
        <v>995</v>
      </c>
      <c r="AG4052" t="s">
        <v>995</v>
      </c>
      <c r="AH4052" t="s">
        <v>995</v>
      </c>
      <c r="AI4052" t="s">
        <v>995</v>
      </c>
      <c r="AJ4052" t="s">
        <v>995</v>
      </c>
      <c r="AK4052" t="s">
        <v>995</v>
      </c>
      <c r="AL4052" t="s">
        <v>995</v>
      </c>
      <c r="AM4052" t="s">
        <v>995</v>
      </c>
      <c r="AN4052" t="s">
        <v>995</v>
      </c>
      <c r="AO4052" t="s">
        <v>995</v>
      </c>
      <c r="AP4052" t="s">
        <v>995</v>
      </c>
      <c r="AQ4052" s="286" t="s">
        <v>855</v>
      </c>
    </row>
    <row r="4053" spans="1:47" x14ac:dyDescent="0.3">
      <c r="A4053" s="285">
        <v>123250</v>
      </c>
      <c r="B4053" s="286" t="s">
        <v>539</v>
      </c>
      <c r="C4053" t="s">
        <v>995</v>
      </c>
      <c r="D4053" t="s">
        <v>995</v>
      </c>
      <c r="E4053" t="s">
        <v>995</v>
      </c>
      <c r="F4053" t="s">
        <v>995</v>
      </c>
      <c r="G4053" t="s">
        <v>995</v>
      </c>
      <c r="H4053" t="s">
        <v>995</v>
      </c>
      <c r="I4053" t="s">
        <v>995</v>
      </c>
      <c r="J4053" t="s">
        <v>995</v>
      </c>
      <c r="K4053" t="s">
        <v>995</v>
      </c>
      <c r="L4053" t="s">
        <v>995</v>
      </c>
      <c r="M4053" t="s">
        <v>995</v>
      </c>
      <c r="N4053" t="s">
        <v>995</v>
      </c>
      <c r="O4053" t="s">
        <v>995</v>
      </c>
      <c r="P4053" t="s">
        <v>995</v>
      </c>
      <c r="Q4053" t="s">
        <v>995</v>
      </c>
      <c r="R4053" t="s">
        <v>995</v>
      </c>
      <c r="S4053" t="s">
        <v>995</v>
      </c>
      <c r="T4053" t="s">
        <v>995</v>
      </c>
      <c r="U4053" t="s">
        <v>995</v>
      </c>
      <c r="V4053" t="s">
        <v>995</v>
      </c>
      <c r="W4053" t="s">
        <v>995</v>
      </c>
      <c r="X4053" t="s">
        <v>995</v>
      </c>
      <c r="Y4053" t="s">
        <v>995</v>
      </c>
      <c r="Z4053" t="s">
        <v>995</v>
      </c>
      <c r="AA4053" t="s">
        <v>995</v>
      </c>
      <c r="AB4053" t="s">
        <v>995</v>
      </c>
      <c r="AC4053" t="s">
        <v>995</v>
      </c>
      <c r="AD4053" t="s">
        <v>995</v>
      </c>
      <c r="AE4053" t="s">
        <v>995</v>
      </c>
      <c r="AF4053" t="s">
        <v>995</v>
      </c>
      <c r="AG4053" t="s">
        <v>995</v>
      </c>
      <c r="AH4053" t="s">
        <v>995</v>
      </c>
      <c r="AI4053" t="s">
        <v>995</v>
      </c>
      <c r="AJ4053" t="s">
        <v>995</v>
      </c>
      <c r="AK4053" t="s">
        <v>995</v>
      </c>
      <c r="AL4053" t="s">
        <v>995</v>
      </c>
      <c r="AM4053" t="s">
        <v>995</v>
      </c>
      <c r="AN4053" t="s">
        <v>995</v>
      </c>
      <c r="AO4053" t="s">
        <v>995</v>
      </c>
      <c r="AP4053" t="s">
        <v>995</v>
      </c>
      <c r="AQ4053" s="286" t="s">
        <v>855</v>
      </c>
    </row>
    <row r="4054" spans="1:47" x14ac:dyDescent="0.3">
      <c r="A4054" s="285">
        <v>123252</v>
      </c>
      <c r="B4054" s="286" t="s">
        <v>61</v>
      </c>
      <c r="C4054" t="s">
        <v>226</v>
      </c>
      <c r="D4054" t="s">
        <v>226</v>
      </c>
      <c r="E4054" t="s">
        <v>226</v>
      </c>
      <c r="F4054" t="s">
        <v>224</v>
      </c>
      <c r="G4054" t="s">
        <v>224</v>
      </c>
      <c r="H4054" t="s">
        <v>226</v>
      </c>
      <c r="I4054" t="s">
        <v>226</v>
      </c>
      <c r="J4054" t="s">
        <v>226</v>
      </c>
      <c r="K4054" t="s">
        <v>225</v>
      </c>
      <c r="L4054" t="s">
        <v>225</v>
      </c>
      <c r="M4054" t="s">
        <v>226</v>
      </c>
      <c r="N4054" t="s">
        <v>226</v>
      </c>
      <c r="O4054" t="s">
        <v>225</v>
      </c>
      <c r="P4054" t="s">
        <v>225</v>
      </c>
      <c r="Q4054" t="s">
        <v>225</v>
      </c>
      <c r="R4054" t="s">
        <v>394</v>
      </c>
      <c r="S4054" t="s">
        <v>394</v>
      </c>
      <c r="T4054" t="s">
        <v>394</v>
      </c>
      <c r="U4054" t="s">
        <v>394</v>
      </c>
      <c r="V4054" t="s">
        <v>394</v>
      </c>
      <c r="W4054" t="s">
        <v>394</v>
      </c>
      <c r="X4054" t="s">
        <v>394</v>
      </c>
      <c r="Y4054" t="s">
        <v>394</v>
      </c>
      <c r="Z4054" t="s">
        <v>394</v>
      </c>
      <c r="AA4054" t="s">
        <v>394</v>
      </c>
      <c r="AB4054" t="s">
        <v>394</v>
      </c>
      <c r="AC4054" t="s">
        <v>394</v>
      </c>
      <c r="AD4054" t="s">
        <v>394</v>
      </c>
      <c r="AE4054" t="s">
        <v>394</v>
      </c>
      <c r="AF4054" t="s">
        <v>394</v>
      </c>
      <c r="AG4054" t="s">
        <v>394</v>
      </c>
      <c r="AH4054" t="s">
        <v>394</v>
      </c>
      <c r="AI4054" t="s">
        <v>394</v>
      </c>
      <c r="AJ4054" t="s">
        <v>394</v>
      </c>
      <c r="AK4054" t="s">
        <v>394</v>
      </c>
      <c r="AL4054" t="s">
        <v>394</v>
      </c>
      <c r="AM4054" t="s">
        <v>394</v>
      </c>
      <c r="AN4054" t="s">
        <v>394</v>
      </c>
      <c r="AO4054" t="s">
        <v>394</v>
      </c>
      <c r="AP4054" t="s">
        <v>394</v>
      </c>
      <c r="AQ4054" s="289"/>
      <c r="AR4054" s="304"/>
      <c r="AS4054" s="304"/>
      <c r="AU4054"/>
    </row>
    <row r="4055" spans="1:47" x14ac:dyDescent="0.3">
      <c r="A4055" s="285">
        <v>123253</v>
      </c>
      <c r="B4055" s="286" t="s">
        <v>540</v>
      </c>
      <c r="C4055" t="s">
        <v>995</v>
      </c>
      <c r="D4055" t="s">
        <v>995</v>
      </c>
      <c r="E4055" t="s">
        <v>995</v>
      </c>
      <c r="F4055" t="s">
        <v>995</v>
      </c>
      <c r="G4055" t="s">
        <v>995</v>
      </c>
      <c r="H4055" t="s">
        <v>995</v>
      </c>
      <c r="I4055" t="s">
        <v>995</v>
      </c>
      <c r="J4055" t="s">
        <v>995</v>
      </c>
      <c r="K4055" t="s">
        <v>995</v>
      </c>
      <c r="L4055" t="s">
        <v>995</v>
      </c>
      <c r="M4055" t="s">
        <v>995</v>
      </c>
      <c r="N4055" t="s">
        <v>995</v>
      </c>
      <c r="O4055" t="s">
        <v>995</v>
      </c>
      <c r="P4055" t="s">
        <v>995</v>
      </c>
      <c r="Q4055" t="s">
        <v>995</v>
      </c>
      <c r="R4055" t="s">
        <v>995</v>
      </c>
      <c r="S4055" t="s">
        <v>995</v>
      </c>
      <c r="T4055" t="s">
        <v>995</v>
      </c>
      <c r="U4055" t="s">
        <v>995</v>
      </c>
      <c r="V4055" t="s">
        <v>995</v>
      </c>
      <c r="W4055" t="s">
        <v>995</v>
      </c>
      <c r="X4055" t="s">
        <v>995</v>
      </c>
      <c r="Y4055" t="s">
        <v>995</v>
      </c>
      <c r="Z4055" t="s">
        <v>995</v>
      </c>
      <c r="AA4055" t="s">
        <v>995</v>
      </c>
      <c r="AB4055" t="s">
        <v>995</v>
      </c>
      <c r="AC4055" t="s">
        <v>995</v>
      </c>
      <c r="AD4055" t="s">
        <v>995</v>
      </c>
      <c r="AE4055" t="s">
        <v>995</v>
      </c>
      <c r="AF4055" t="s">
        <v>995</v>
      </c>
      <c r="AG4055" t="s">
        <v>995</v>
      </c>
      <c r="AH4055" t="s">
        <v>995</v>
      </c>
      <c r="AI4055" t="s">
        <v>995</v>
      </c>
      <c r="AJ4055" t="s">
        <v>995</v>
      </c>
      <c r="AK4055" t="s">
        <v>995</v>
      </c>
      <c r="AL4055" t="s">
        <v>995</v>
      </c>
      <c r="AM4055" t="s">
        <v>995</v>
      </c>
      <c r="AN4055" t="s">
        <v>995</v>
      </c>
      <c r="AO4055" t="s">
        <v>995</v>
      </c>
      <c r="AP4055" t="s">
        <v>995</v>
      </c>
      <c r="AQ4055" s="286" t="s">
        <v>855</v>
      </c>
    </row>
    <row r="4056" spans="1:47" ht="21.6" x14ac:dyDescent="0.3">
      <c r="A4056" s="285">
        <v>123254</v>
      </c>
      <c r="B4056" s="286" t="s">
        <v>61</v>
      </c>
      <c r="C4056" t="s">
        <v>226</v>
      </c>
      <c r="D4056" t="s">
        <v>224</v>
      </c>
      <c r="E4056" t="s">
        <v>226</v>
      </c>
      <c r="F4056" t="s">
        <v>226</v>
      </c>
      <c r="G4056" t="s">
        <v>224</v>
      </c>
      <c r="H4056" t="s">
        <v>226</v>
      </c>
      <c r="I4056" t="s">
        <v>224</v>
      </c>
      <c r="J4056" t="s">
        <v>226</v>
      </c>
      <c r="K4056" t="s">
        <v>224</v>
      </c>
      <c r="L4056" t="s">
        <v>226</v>
      </c>
      <c r="M4056" t="s">
        <v>226</v>
      </c>
      <c r="N4056" t="s">
        <v>225</v>
      </c>
      <c r="O4056" t="s">
        <v>226</v>
      </c>
      <c r="P4056" t="s">
        <v>226</v>
      </c>
      <c r="Q4056" t="s">
        <v>226</v>
      </c>
      <c r="R4056" t="s">
        <v>226</v>
      </c>
      <c r="S4056" t="s">
        <v>226</v>
      </c>
      <c r="T4056" t="s">
        <v>226</v>
      </c>
      <c r="U4056" t="s">
        <v>226</v>
      </c>
      <c r="V4056" t="s">
        <v>226</v>
      </c>
      <c r="W4056" t="s">
        <v>226</v>
      </c>
      <c r="X4056" t="s">
        <v>224</v>
      </c>
      <c r="Y4056" t="s">
        <v>226</v>
      </c>
      <c r="Z4056" t="s">
        <v>226</v>
      </c>
      <c r="AA4056" t="s">
        <v>224</v>
      </c>
      <c r="AB4056" t="s">
        <v>226</v>
      </c>
      <c r="AC4056" t="s">
        <v>226</v>
      </c>
      <c r="AD4056" t="s">
        <v>226</v>
      </c>
      <c r="AE4056" t="s">
        <v>226</v>
      </c>
      <c r="AF4056" t="s">
        <v>224</v>
      </c>
      <c r="AG4056" t="s">
        <v>224</v>
      </c>
      <c r="AH4056" t="s">
        <v>224</v>
      </c>
      <c r="AI4056" t="s">
        <v>224</v>
      </c>
      <c r="AJ4056" t="s">
        <v>226</v>
      </c>
      <c r="AK4056" t="s">
        <v>226</v>
      </c>
      <c r="AL4056" t="s">
        <v>226</v>
      </c>
      <c r="AM4056" t="s">
        <v>226</v>
      </c>
      <c r="AN4056" t="s">
        <v>225</v>
      </c>
      <c r="AO4056" t="s">
        <v>225</v>
      </c>
      <c r="AP4056" t="s">
        <v>226</v>
      </c>
      <c r="AQ4056" s="286" t="s">
        <v>394</v>
      </c>
      <c r="AR4056" s="305"/>
      <c r="AS4056" s="235"/>
      <c r="AU4056"/>
    </row>
    <row r="4057" spans="1:47" x14ac:dyDescent="0.3">
      <c r="A4057" s="285">
        <v>123255</v>
      </c>
      <c r="B4057" s="286" t="s">
        <v>539</v>
      </c>
      <c r="C4057" t="s">
        <v>995</v>
      </c>
      <c r="D4057" t="s">
        <v>995</v>
      </c>
      <c r="E4057" t="s">
        <v>995</v>
      </c>
      <c r="F4057" t="s">
        <v>995</v>
      </c>
      <c r="G4057" t="s">
        <v>995</v>
      </c>
      <c r="H4057" t="s">
        <v>995</v>
      </c>
      <c r="I4057" t="s">
        <v>995</v>
      </c>
      <c r="J4057" t="s">
        <v>995</v>
      </c>
      <c r="K4057" t="s">
        <v>995</v>
      </c>
      <c r="L4057" t="s">
        <v>995</v>
      </c>
      <c r="M4057" t="s">
        <v>995</v>
      </c>
      <c r="N4057" t="s">
        <v>995</v>
      </c>
      <c r="O4057" t="s">
        <v>995</v>
      </c>
      <c r="P4057" t="s">
        <v>995</v>
      </c>
      <c r="Q4057" t="s">
        <v>995</v>
      </c>
      <c r="R4057" t="s">
        <v>995</v>
      </c>
      <c r="S4057" t="s">
        <v>995</v>
      </c>
      <c r="T4057" t="s">
        <v>995</v>
      </c>
      <c r="U4057" t="s">
        <v>995</v>
      </c>
      <c r="V4057" t="s">
        <v>995</v>
      </c>
      <c r="W4057" t="s">
        <v>995</v>
      </c>
      <c r="X4057" t="s">
        <v>995</v>
      </c>
      <c r="Y4057" t="s">
        <v>995</v>
      </c>
      <c r="Z4057" t="s">
        <v>995</v>
      </c>
      <c r="AA4057" t="s">
        <v>995</v>
      </c>
      <c r="AB4057" t="s">
        <v>995</v>
      </c>
      <c r="AC4057" t="s">
        <v>995</v>
      </c>
      <c r="AD4057" t="s">
        <v>995</v>
      </c>
      <c r="AE4057" t="s">
        <v>995</v>
      </c>
      <c r="AF4057" t="s">
        <v>995</v>
      </c>
      <c r="AG4057" t="s">
        <v>995</v>
      </c>
      <c r="AH4057" t="s">
        <v>995</v>
      </c>
      <c r="AI4057" t="s">
        <v>995</v>
      </c>
      <c r="AJ4057" t="s">
        <v>995</v>
      </c>
      <c r="AK4057" t="s">
        <v>995</v>
      </c>
      <c r="AL4057" t="s">
        <v>995</v>
      </c>
      <c r="AM4057" t="s">
        <v>995</v>
      </c>
      <c r="AN4057" t="s">
        <v>995</v>
      </c>
      <c r="AO4057" t="s">
        <v>995</v>
      </c>
      <c r="AP4057" t="s">
        <v>995</v>
      </c>
      <c r="AQ4057" s="286" t="s">
        <v>855</v>
      </c>
    </row>
    <row r="4058" spans="1:47" ht="21.6" x14ac:dyDescent="0.3">
      <c r="A4058" s="285">
        <v>123256</v>
      </c>
      <c r="B4058" s="286" t="s">
        <v>61</v>
      </c>
      <c r="C4058" t="s">
        <v>226</v>
      </c>
      <c r="D4058" t="s">
        <v>226</v>
      </c>
      <c r="E4058" t="s">
        <v>226</v>
      </c>
      <c r="F4058" t="s">
        <v>226</v>
      </c>
      <c r="G4058" t="s">
        <v>226</v>
      </c>
      <c r="H4058" t="s">
        <v>226</v>
      </c>
      <c r="I4058" t="s">
        <v>226</v>
      </c>
      <c r="J4058" t="s">
        <v>226</v>
      </c>
      <c r="K4058" t="s">
        <v>226</v>
      </c>
      <c r="L4058" t="s">
        <v>226</v>
      </c>
      <c r="M4058" t="s">
        <v>226</v>
      </c>
      <c r="N4058" t="s">
        <v>226</v>
      </c>
      <c r="O4058" t="s">
        <v>226</v>
      </c>
      <c r="P4058" t="s">
        <v>226</v>
      </c>
      <c r="Q4058" t="s">
        <v>226</v>
      </c>
      <c r="R4058" t="s">
        <v>226</v>
      </c>
      <c r="S4058" t="s">
        <v>226</v>
      </c>
      <c r="T4058" t="s">
        <v>226</v>
      </c>
      <c r="U4058" t="s">
        <v>226</v>
      </c>
      <c r="V4058" t="s">
        <v>226</v>
      </c>
      <c r="W4058" t="s">
        <v>226</v>
      </c>
      <c r="X4058" t="s">
        <v>226</v>
      </c>
      <c r="Y4058" t="s">
        <v>224</v>
      </c>
      <c r="Z4058" t="s">
        <v>226</v>
      </c>
      <c r="AA4058" t="s">
        <v>224</v>
      </c>
      <c r="AB4058" t="s">
        <v>226</v>
      </c>
      <c r="AC4058" t="s">
        <v>226</v>
      </c>
      <c r="AD4058" t="s">
        <v>226</v>
      </c>
      <c r="AE4058" t="s">
        <v>226</v>
      </c>
      <c r="AF4058" t="s">
        <v>224</v>
      </c>
      <c r="AG4058" t="s">
        <v>226</v>
      </c>
      <c r="AH4058" t="s">
        <v>226</v>
      </c>
      <c r="AI4058" t="s">
        <v>226</v>
      </c>
      <c r="AJ4058" t="s">
        <v>226</v>
      </c>
      <c r="AK4058" t="s">
        <v>226</v>
      </c>
      <c r="AL4058" t="s">
        <v>225</v>
      </c>
      <c r="AM4058" t="s">
        <v>225</v>
      </c>
      <c r="AN4058" t="s">
        <v>225</v>
      </c>
      <c r="AO4058" t="s">
        <v>225</v>
      </c>
      <c r="AP4058" t="s">
        <v>225</v>
      </c>
      <c r="AQ4058" s="286" t="s">
        <v>394</v>
      </c>
      <c r="AR4058" s="305"/>
      <c r="AS4058" s="235"/>
      <c r="AU4058"/>
    </row>
    <row r="4059" spans="1:47" ht="28.8" x14ac:dyDescent="0.3">
      <c r="A4059" s="285">
        <v>123257</v>
      </c>
      <c r="B4059" s="286" t="s">
        <v>67</v>
      </c>
      <c r="C4059" t="s">
        <v>226</v>
      </c>
      <c r="D4059" t="s">
        <v>226</v>
      </c>
      <c r="E4059" t="s">
        <v>226</v>
      </c>
      <c r="F4059" t="s">
        <v>224</v>
      </c>
      <c r="G4059" t="s">
        <v>226</v>
      </c>
      <c r="H4059" t="s">
        <v>226</v>
      </c>
      <c r="I4059" t="s">
        <v>226</v>
      </c>
      <c r="J4059" t="s">
        <v>226</v>
      </c>
      <c r="K4059" t="s">
        <v>224</v>
      </c>
      <c r="L4059" t="s">
        <v>226</v>
      </c>
      <c r="M4059" t="s">
        <v>226</v>
      </c>
      <c r="N4059" t="s">
        <v>226</v>
      </c>
      <c r="O4059" t="s">
        <v>224</v>
      </c>
      <c r="P4059" t="s">
        <v>225</v>
      </c>
      <c r="Q4059" t="s">
        <v>226</v>
      </c>
      <c r="R4059" t="s">
        <v>226</v>
      </c>
      <c r="S4059" t="s">
        <v>226</v>
      </c>
      <c r="T4059" t="s">
        <v>226</v>
      </c>
      <c r="U4059" t="s">
        <v>225</v>
      </c>
      <c r="V4059" t="s">
        <v>226</v>
      </c>
      <c r="W4059" t="s">
        <v>226</v>
      </c>
      <c r="X4059" t="s">
        <v>226</v>
      </c>
      <c r="Y4059" t="s">
        <v>225</v>
      </c>
      <c r="Z4059" t="s">
        <v>226</v>
      </c>
      <c r="AA4059" t="s">
        <v>226</v>
      </c>
      <c r="AB4059" t="s">
        <v>226</v>
      </c>
      <c r="AC4059" t="s">
        <v>226</v>
      </c>
      <c r="AD4059" t="s">
        <v>225</v>
      </c>
      <c r="AE4059" t="s">
        <v>226</v>
      </c>
      <c r="AF4059" t="s">
        <v>226</v>
      </c>
      <c r="AG4059" t="s">
        <v>225</v>
      </c>
      <c r="AH4059" t="s">
        <v>225</v>
      </c>
      <c r="AI4059" t="s">
        <v>225</v>
      </c>
      <c r="AJ4059" t="s">
        <v>225</v>
      </c>
      <c r="AK4059" t="s">
        <v>225</v>
      </c>
      <c r="AL4059" t="s">
        <v>394</v>
      </c>
      <c r="AM4059" t="s">
        <v>394</v>
      </c>
      <c r="AN4059" t="s">
        <v>394</v>
      </c>
      <c r="AO4059" t="s">
        <v>394</v>
      </c>
      <c r="AP4059" t="s">
        <v>394</v>
      </c>
      <c r="AQ4059" s="286" t="s">
        <v>394</v>
      </c>
      <c r="AR4059" s="305"/>
      <c r="AS4059" s="235"/>
      <c r="AU4059"/>
    </row>
    <row r="4060" spans="1:47" x14ac:dyDescent="0.3">
      <c r="A4060" s="285">
        <v>123258</v>
      </c>
      <c r="B4060" s="286" t="s">
        <v>539</v>
      </c>
      <c r="C4060" t="s">
        <v>995</v>
      </c>
      <c r="D4060" t="s">
        <v>995</v>
      </c>
      <c r="E4060" t="s">
        <v>995</v>
      </c>
      <c r="F4060" t="s">
        <v>995</v>
      </c>
      <c r="G4060" t="s">
        <v>995</v>
      </c>
      <c r="H4060" t="s">
        <v>995</v>
      </c>
      <c r="I4060" t="s">
        <v>995</v>
      </c>
      <c r="J4060" t="s">
        <v>995</v>
      </c>
      <c r="K4060" t="s">
        <v>995</v>
      </c>
      <c r="L4060" t="s">
        <v>995</v>
      </c>
      <c r="M4060" t="s">
        <v>995</v>
      </c>
      <c r="N4060" t="s">
        <v>995</v>
      </c>
      <c r="O4060" t="s">
        <v>995</v>
      </c>
      <c r="P4060" t="s">
        <v>995</v>
      </c>
      <c r="Q4060" t="s">
        <v>995</v>
      </c>
      <c r="R4060" t="s">
        <v>995</v>
      </c>
      <c r="S4060" t="s">
        <v>995</v>
      </c>
      <c r="T4060" t="s">
        <v>995</v>
      </c>
      <c r="U4060" t="s">
        <v>995</v>
      </c>
      <c r="V4060" t="s">
        <v>995</v>
      </c>
      <c r="W4060" t="s">
        <v>995</v>
      </c>
      <c r="X4060" t="s">
        <v>995</v>
      </c>
      <c r="Y4060" t="s">
        <v>995</v>
      </c>
      <c r="Z4060" t="s">
        <v>995</v>
      </c>
      <c r="AA4060" t="s">
        <v>995</v>
      </c>
      <c r="AB4060" t="s">
        <v>995</v>
      </c>
      <c r="AC4060" t="s">
        <v>995</v>
      </c>
      <c r="AD4060" t="s">
        <v>995</v>
      </c>
      <c r="AE4060" t="s">
        <v>995</v>
      </c>
      <c r="AF4060" t="s">
        <v>995</v>
      </c>
      <c r="AG4060" t="s">
        <v>995</v>
      </c>
      <c r="AH4060" t="s">
        <v>995</v>
      </c>
      <c r="AI4060" t="s">
        <v>995</v>
      </c>
      <c r="AJ4060" t="s">
        <v>995</v>
      </c>
      <c r="AK4060" t="s">
        <v>995</v>
      </c>
      <c r="AL4060" t="s">
        <v>995</v>
      </c>
      <c r="AM4060" t="s">
        <v>995</v>
      </c>
      <c r="AN4060" t="s">
        <v>995</v>
      </c>
      <c r="AO4060" t="s">
        <v>995</v>
      </c>
      <c r="AP4060" t="s">
        <v>995</v>
      </c>
      <c r="AQ4060" s="286" t="s">
        <v>855</v>
      </c>
    </row>
    <row r="4061" spans="1:47" ht="21.6" x14ac:dyDescent="0.3">
      <c r="A4061" s="285">
        <v>123259</v>
      </c>
      <c r="B4061" s="286" t="s">
        <v>8485</v>
      </c>
      <c r="C4061" t="s">
        <v>226</v>
      </c>
      <c r="D4061" t="s">
        <v>226</v>
      </c>
      <c r="E4061" t="s">
        <v>224</v>
      </c>
      <c r="F4061" t="s">
        <v>226</v>
      </c>
      <c r="G4061" t="s">
        <v>226</v>
      </c>
      <c r="H4061" t="s">
        <v>226</v>
      </c>
      <c r="I4061" t="s">
        <v>226</v>
      </c>
      <c r="J4061" t="s">
        <v>226</v>
      </c>
      <c r="K4061" t="s">
        <v>226</v>
      </c>
      <c r="L4061" t="s">
        <v>226</v>
      </c>
      <c r="M4061" t="s">
        <v>226</v>
      </c>
      <c r="N4061" t="s">
        <v>224</v>
      </c>
      <c r="O4061" t="s">
        <v>224</v>
      </c>
      <c r="P4061" t="s">
        <v>226</v>
      </c>
      <c r="Q4061" t="s">
        <v>226</v>
      </c>
      <c r="R4061" t="s">
        <v>226</v>
      </c>
      <c r="S4061" t="s">
        <v>226</v>
      </c>
      <c r="T4061" t="s">
        <v>226</v>
      </c>
      <c r="U4061" t="s">
        <v>226</v>
      </c>
      <c r="V4061" t="s">
        <v>226</v>
      </c>
      <c r="W4061" t="s">
        <v>226</v>
      </c>
      <c r="X4061" t="s">
        <v>226</v>
      </c>
      <c r="Y4061" t="s">
        <v>224</v>
      </c>
      <c r="Z4061" t="s">
        <v>226</v>
      </c>
      <c r="AA4061" t="s">
        <v>224</v>
      </c>
      <c r="AB4061" t="s">
        <v>226</v>
      </c>
      <c r="AC4061" t="s">
        <v>224</v>
      </c>
      <c r="AD4061" t="s">
        <v>226</v>
      </c>
      <c r="AE4061" t="s">
        <v>226</v>
      </c>
      <c r="AF4061" t="s">
        <v>226</v>
      </c>
      <c r="AG4061" t="s">
        <v>226</v>
      </c>
      <c r="AH4061" t="s">
        <v>226</v>
      </c>
      <c r="AI4061" t="s">
        <v>226</v>
      </c>
      <c r="AJ4061" t="s">
        <v>226</v>
      </c>
      <c r="AK4061" t="s">
        <v>226</v>
      </c>
      <c r="AL4061" t="s">
        <v>225</v>
      </c>
      <c r="AM4061" t="s">
        <v>225</v>
      </c>
      <c r="AN4061" t="s">
        <v>225</v>
      </c>
      <c r="AO4061" t="s">
        <v>225</v>
      </c>
      <c r="AP4061" t="s">
        <v>225</v>
      </c>
      <c r="AQ4061" s="286" t="s">
        <v>394</v>
      </c>
      <c r="AR4061" s="305"/>
      <c r="AS4061" s="235"/>
      <c r="AU4061"/>
    </row>
    <row r="4062" spans="1:47" x14ac:dyDescent="0.3">
      <c r="A4062" s="285">
        <v>123260</v>
      </c>
      <c r="B4062" s="286" t="s">
        <v>539</v>
      </c>
      <c r="C4062" t="s">
        <v>995</v>
      </c>
      <c r="D4062" t="s">
        <v>995</v>
      </c>
      <c r="E4062" t="s">
        <v>995</v>
      </c>
      <c r="F4062" t="s">
        <v>995</v>
      </c>
      <c r="G4062" t="s">
        <v>995</v>
      </c>
      <c r="H4062" t="s">
        <v>995</v>
      </c>
      <c r="I4062" t="s">
        <v>995</v>
      </c>
      <c r="J4062" t="s">
        <v>995</v>
      </c>
      <c r="K4062" t="s">
        <v>995</v>
      </c>
      <c r="L4062" t="s">
        <v>995</v>
      </c>
      <c r="M4062" t="s">
        <v>995</v>
      </c>
      <c r="N4062" t="s">
        <v>995</v>
      </c>
      <c r="O4062" t="s">
        <v>995</v>
      </c>
      <c r="P4062" t="s">
        <v>995</v>
      </c>
      <c r="Q4062" t="s">
        <v>995</v>
      </c>
      <c r="R4062" t="s">
        <v>995</v>
      </c>
      <c r="S4062" t="s">
        <v>995</v>
      </c>
      <c r="T4062" t="s">
        <v>995</v>
      </c>
      <c r="U4062" t="s">
        <v>995</v>
      </c>
      <c r="V4062" t="s">
        <v>995</v>
      </c>
      <c r="W4062" t="s">
        <v>995</v>
      </c>
      <c r="X4062" t="s">
        <v>995</v>
      </c>
      <c r="Y4062" t="s">
        <v>995</v>
      </c>
      <c r="Z4062" t="s">
        <v>995</v>
      </c>
      <c r="AA4062" t="s">
        <v>995</v>
      </c>
      <c r="AB4062" t="s">
        <v>995</v>
      </c>
      <c r="AC4062" t="s">
        <v>995</v>
      </c>
      <c r="AD4062" t="s">
        <v>995</v>
      </c>
      <c r="AE4062" t="s">
        <v>995</v>
      </c>
      <c r="AF4062" t="s">
        <v>995</v>
      </c>
      <c r="AG4062" t="s">
        <v>995</v>
      </c>
      <c r="AH4062" t="s">
        <v>995</v>
      </c>
      <c r="AI4062" t="s">
        <v>995</v>
      </c>
      <c r="AJ4062" t="s">
        <v>995</v>
      </c>
      <c r="AK4062" t="s">
        <v>995</v>
      </c>
      <c r="AL4062" t="s">
        <v>995</v>
      </c>
      <c r="AM4062" t="s">
        <v>995</v>
      </c>
      <c r="AN4062" t="s">
        <v>995</v>
      </c>
      <c r="AO4062" t="s">
        <v>995</v>
      </c>
      <c r="AP4062" t="s">
        <v>995</v>
      </c>
      <c r="AQ4062" s="286" t="s">
        <v>855</v>
      </c>
    </row>
    <row r="4063" spans="1:47" x14ac:dyDescent="0.3">
      <c r="A4063" s="285">
        <v>123261</v>
      </c>
      <c r="B4063" s="286" t="s">
        <v>539</v>
      </c>
      <c r="C4063" t="s">
        <v>995</v>
      </c>
      <c r="D4063" t="s">
        <v>995</v>
      </c>
      <c r="E4063" t="s">
        <v>995</v>
      </c>
      <c r="F4063" t="s">
        <v>995</v>
      </c>
      <c r="G4063" t="s">
        <v>995</v>
      </c>
      <c r="H4063" t="s">
        <v>995</v>
      </c>
      <c r="I4063" t="s">
        <v>995</v>
      </c>
      <c r="J4063" t="s">
        <v>995</v>
      </c>
      <c r="K4063" t="s">
        <v>995</v>
      </c>
      <c r="L4063" t="s">
        <v>995</v>
      </c>
      <c r="M4063" t="s">
        <v>995</v>
      </c>
      <c r="N4063" t="s">
        <v>995</v>
      </c>
      <c r="O4063" t="s">
        <v>995</v>
      </c>
      <c r="P4063" t="s">
        <v>995</v>
      </c>
      <c r="Q4063" t="s">
        <v>995</v>
      </c>
      <c r="R4063" t="s">
        <v>995</v>
      </c>
      <c r="S4063" t="s">
        <v>995</v>
      </c>
      <c r="T4063" t="s">
        <v>995</v>
      </c>
      <c r="U4063" t="s">
        <v>995</v>
      </c>
      <c r="V4063" t="s">
        <v>995</v>
      </c>
      <c r="W4063" t="s">
        <v>995</v>
      </c>
      <c r="X4063" t="s">
        <v>995</v>
      </c>
      <c r="Y4063" t="s">
        <v>995</v>
      </c>
      <c r="Z4063" t="s">
        <v>995</v>
      </c>
      <c r="AA4063" t="s">
        <v>995</v>
      </c>
      <c r="AB4063" t="s">
        <v>995</v>
      </c>
      <c r="AC4063" t="s">
        <v>995</v>
      </c>
      <c r="AD4063" t="s">
        <v>995</v>
      </c>
      <c r="AE4063" t="s">
        <v>995</v>
      </c>
      <c r="AF4063" t="s">
        <v>995</v>
      </c>
      <c r="AG4063" t="s">
        <v>995</v>
      </c>
      <c r="AH4063" t="s">
        <v>995</v>
      </c>
      <c r="AI4063" t="s">
        <v>995</v>
      </c>
      <c r="AJ4063" t="s">
        <v>995</v>
      </c>
      <c r="AK4063" t="s">
        <v>995</v>
      </c>
      <c r="AL4063" t="s">
        <v>995</v>
      </c>
      <c r="AM4063" t="s">
        <v>995</v>
      </c>
      <c r="AN4063" t="s">
        <v>995</v>
      </c>
      <c r="AO4063" t="s">
        <v>995</v>
      </c>
      <c r="AP4063" t="s">
        <v>995</v>
      </c>
      <c r="AQ4063" s="286" t="s">
        <v>855</v>
      </c>
    </row>
    <row r="4064" spans="1:47" x14ac:dyDescent="0.3">
      <c r="A4064" s="285">
        <v>123262</v>
      </c>
      <c r="B4064" s="286" t="s">
        <v>539</v>
      </c>
      <c r="C4064" t="s">
        <v>995</v>
      </c>
      <c r="D4064" t="s">
        <v>995</v>
      </c>
      <c r="E4064" t="s">
        <v>995</v>
      </c>
      <c r="F4064" t="s">
        <v>995</v>
      </c>
      <c r="G4064" t="s">
        <v>995</v>
      </c>
      <c r="H4064" t="s">
        <v>995</v>
      </c>
      <c r="I4064" t="s">
        <v>995</v>
      </c>
      <c r="J4064" t="s">
        <v>995</v>
      </c>
      <c r="K4064" t="s">
        <v>995</v>
      </c>
      <c r="L4064" t="s">
        <v>995</v>
      </c>
      <c r="M4064" t="s">
        <v>995</v>
      </c>
      <c r="N4064" t="s">
        <v>995</v>
      </c>
      <c r="O4064" t="s">
        <v>995</v>
      </c>
      <c r="P4064" t="s">
        <v>995</v>
      </c>
      <c r="Q4064" t="s">
        <v>995</v>
      </c>
      <c r="R4064" t="s">
        <v>995</v>
      </c>
      <c r="S4064" t="s">
        <v>995</v>
      </c>
      <c r="T4064" t="s">
        <v>995</v>
      </c>
      <c r="U4064" t="s">
        <v>995</v>
      </c>
      <c r="V4064" t="s">
        <v>995</v>
      </c>
      <c r="W4064" t="s">
        <v>995</v>
      </c>
      <c r="X4064" t="s">
        <v>995</v>
      </c>
      <c r="Y4064" t="s">
        <v>995</v>
      </c>
      <c r="Z4064" t="s">
        <v>995</v>
      </c>
      <c r="AA4064" t="s">
        <v>995</v>
      </c>
      <c r="AB4064" t="s">
        <v>995</v>
      </c>
      <c r="AC4064" t="s">
        <v>995</v>
      </c>
      <c r="AD4064" t="s">
        <v>995</v>
      </c>
      <c r="AE4064" t="s">
        <v>995</v>
      </c>
      <c r="AF4064" t="s">
        <v>995</v>
      </c>
      <c r="AG4064" t="s">
        <v>995</v>
      </c>
      <c r="AH4064" t="s">
        <v>995</v>
      </c>
      <c r="AI4064" t="s">
        <v>995</v>
      </c>
      <c r="AJ4064" t="s">
        <v>995</v>
      </c>
      <c r="AK4064" t="s">
        <v>995</v>
      </c>
      <c r="AL4064" t="s">
        <v>995</v>
      </c>
      <c r="AM4064" t="s">
        <v>995</v>
      </c>
      <c r="AN4064" t="s">
        <v>995</v>
      </c>
      <c r="AO4064" t="s">
        <v>995</v>
      </c>
      <c r="AP4064" t="s">
        <v>995</v>
      </c>
      <c r="AQ4064" s="286" t="s">
        <v>855</v>
      </c>
    </row>
    <row r="4065" spans="1:47" ht="28.8" x14ac:dyDescent="0.3">
      <c r="A4065" s="285">
        <v>123263</v>
      </c>
      <c r="B4065" s="286" t="s">
        <v>67</v>
      </c>
      <c r="C4065" t="s">
        <v>226</v>
      </c>
      <c r="D4065" t="s">
        <v>226</v>
      </c>
      <c r="E4065" t="s">
        <v>226</v>
      </c>
      <c r="F4065" t="s">
        <v>224</v>
      </c>
      <c r="G4065" t="s">
        <v>226</v>
      </c>
      <c r="H4065" t="s">
        <v>224</v>
      </c>
      <c r="I4065" t="s">
        <v>226</v>
      </c>
      <c r="J4065" t="s">
        <v>226</v>
      </c>
      <c r="K4065" t="s">
        <v>226</v>
      </c>
      <c r="L4065" t="s">
        <v>226</v>
      </c>
      <c r="M4065" t="s">
        <v>226</v>
      </c>
      <c r="N4065" t="s">
        <v>226</v>
      </c>
      <c r="O4065" t="s">
        <v>226</v>
      </c>
      <c r="P4065" t="s">
        <v>226</v>
      </c>
      <c r="Q4065" t="s">
        <v>226</v>
      </c>
      <c r="R4065" t="s">
        <v>226</v>
      </c>
      <c r="S4065" t="s">
        <v>226</v>
      </c>
      <c r="T4065" t="s">
        <v>226</v>
      </c>
      <c r="U4065" t="s">
        <v>226</v>
      </c>
      <c r="V4065" t="s">
        <v>226</v>
      </c>
      <c r="W4065" t="s">
        <v>226</v>
      </c>
      <c r="X4065" t="s">
        <v>226</v>
      </c>
      <c r="Y4065" t="s">
        <v>226</v>
      </c>
      <c r="Z4065" t="s">
        <v>226</v>
      </c>
      <c r="AA4065" t="s">
        <v>226</v>
      </c>
      <c r="AB4065" t="s">
        <v>226</v>
      </c>
      <c r="AC4065" t="s">
        <v>226</v>
      </c>
      <c r="AD4065" t="s">
        <v>226</v>
      </c>
      <c r="AE4065" t="s">
        <v>226</v>
      </c>
      <c r="AF4065" t="s">
        <v>226</v>
      </c>
      <c r="AG4065" t="s">
        <v>225</v>
      </c>
      <c r="AH4065" t="s">
        <v>225</v>
      </c>
      <c r="AI4065" t="s">
        <v>225</v>
      </c>
      <c r="AJ4065" t="s">
        <v>225</v>
      </c>
      <c r="AK4065" t="s">
        <v>225</v>
      </c>
      <c r="AL4065" t="s">
        <v>394</v>
      </c>
      <c r="AM4065" t="s">
        <v>394</v>
      </c>
      <c r="AN4065" t="s">
        <v>394</v>
      </c>
      <c r="AO4065" t="s">
        <v>394</v>
      </c>
      <c r="AP4065" t="s">
        <v>394</v>
      </c>
      <c r="AQ4065" s="286" t="s">
        <v>394</v>
      </c>
      <c r="AR4065" s="305"/>
      <c r="AS4065" s="235"/>
      <c r="AU4065"/>
    </row>
    <row r="4066" spans="1:47" x14ac:dyDescent="0.3">
      <c r="A4066" s="285">
        <v>123264</v>
      </c>
      <c r="B4066" s="286" t="s">
        <v>539</v>
      </c>
      <c r="C4066" t="s">
        <v>995</v>
      </c>
      <c r="D4066" t="s">
        <v>995</v>
      </c>
      <c r="E4066" t="s">
        <v>995</v>
      </c>
      <c r="F4066" t="s">
        <v>995</v>
      </c>
      <c r="G4066" t="s">
        <v>995</v>
      </c>
      <c r="H4066" t="s">
        <v>995</v>
      </c>
      <c r="I4066" t="s">
        <v>995</v>
      </c>
      <c r="J4066" t="s">
        <v>995</v>
      </c>
      <c r="K4066" t="s">
        <v>995</v>
      </c>
      <c r="L4066" t="s">
        <v>995</v>
      </c>
      <c r="M4066" t="s">
        <v>995</v>
      </c>
      <c r="N4066" t="s">
        <v>995</v>
      </c>
      <c r="O4066" t="s">
        <v>995</v>
      </c>
      <c r="P4066" t="s">
        <v>995</v>
      </c>
      <c r="Q4066" t="s">
        <v>995</v>
      </c>
      <c r="R4066" t="s">
        <v>995</v>
      </c>
      <c r="S4066" t="s">
        <v>995</v>
      </c>
      <c r="T4066" t="s">
        <v>995</v>
      </c>
      <c r="U4066" t="s">
        <v>995</v>
      </c>
      <c r="V4066" t="s">
        <v>995</v>
      </c>
      <c r="W4066" t="s">
        <v>995</v>
      </c>
      <c r="X4066" t="s">
        <v>995</v>
      </c>
      <c r="Y4066" t="s">
        <v>995</v>
      </c>
      <c r="Z4066" t="s">
        <v>995</v>
      </c>
      <c r="AA4066" t="s">
        <v>995</v>
      </c>
      <c r="AB4066" t="s">
        <v>995</v>
      </c>
      <c r="AC4066" t="s">
        <v>995</v>
      </c>
      <c r="AD4066" t="s">
        <v>995</v>
      </c>
      <c r="AE4066" t="s">
        <v>995</v>
      </c>
      <c r="AF4066" t="s">
        <v>995</v>
      </c>
      <c r="AG4066" t="s">
        <v>995</v>
      </c>
      <c r="AH4066" t="s">
        <v>995</v>
      </c>
      <c r="AI4066" t="s">
        <v>995</v>
      </c>
      <c r="AJ4066" t="s">
        <v>995</v>
      </c>
      <c r="AK4066" t="s">
        <v>995</v>
      </c>
      <c r="AL4066" t="s">
        <v>995</v>
      </c>
      <c r="AM4066" t="s">
        <v>995</v>
      </c>
      <c r="AN4066" t="s">
        <v>995</v>
      </c>
      <c r="AO4066" t="s">
        <v>995</v>
      </c>
      <c r="AP4066" t="s">
        <v>995</v>
      </c>
      <c r="AQ4066" s="286" t="s">
        <v>855</v>
      </c>
    </row>
    <row r="4067" spans="1:47" x14ac:dyDescent="0.3">
      <c r="A4067" s="285">
        <v>123265</v>
      </c>
      <c r="B4067" s="286" t="s">
        <v>539</v>
      </c>
      <c r="C4067" t="s">
        <v>995</v>
      </c>
      <c r="D4067" t="s">
        <v>995</v>
      </c>
      <c r="E4067" t="s">
        <v>995</v>
      </c>
      <c r="F4067" t="s">
        <v>995</v>
      </c>
      <c r="G4067" t="s">
        <v>995</v>
      </c>
      <c r="H4067" t="s">
        <v>995</v>
      </c>
      <c r="I4067" t="s">
        <v>995</v>
      </c>
      <c r="J4067" t="s">
        <v>995</v>
      </c>
      <c r="K4067" t="s">
        <v>995</v>
      </c>
      <c r="L4067" t="s">
        <v>995</v>
      </c>
      <c r="M4067" t="s">
        <v>995</v>
      </c>
      <c r="N4067" t="s">
        <v>995</v>
      </c>
      <c r="O4067" t="s">
        <v>995</v>
      </c>
      <c r="P4067" t="s">
        <v>995</v>
      </c>
      <c r="Q4067" t="s">
        <v>995</v>
      </c>
      <c r="R4067" t="s">
        <v>995</v>
      </c>
      <c r="S4067" t="s">
        <v>995</v>
      </c>
      <c r="T4067" t="s">
        <v>995</v>
      </c>
      <c r="U4067" t="s">
        <v>995</v>
      </c>
      <c r="V4067" t="s">
        <v>995</v>
      </c>
      <c r="W4067" t="s">
        <v>995</v>
      </c>
      <c r="X4067" t="s">
        <v>995</v>
      </c>
      <c r="Y4067" t="s">
        <v>995</v>
      </c>
      <c r="Z4067" t="s">
        <v>995</v>
      </c>
      <c r="AA4067" t="s">
        <v>995</v>
      </c>
      <c r="AB4067" t="s">
        <v>995</v>
      </c>
      <c r="AC4067" t="s">
        <v>995</v>
      </c>
      <c r="AD4067" t="s">
        <v>995</v>
      </c>
      <c r="AE4067" t="s">
        <v>995</v>
      </c>
      <c r="AF4067" t="s">
        <v>995</v>
      </c>
      <c r="AG4067" t="s">
        <v>995</v>
      </c>
      <c r="AH4067" t="s">
        <v>995</v>
      </c>
      <c r="AI4067" t="s">
        <v>995</v>
      </c>
      <c r="AJ4067" t="s">
        <v>995</v>
      </c>
      <c r="AK4067" t="s">
        <v>995</v>
      </c>
      <c r="AL4067" t="s">
        <v>995</v>
      </c>
      <c r="AM4067" t="s">
        <v>995</v>
      </c>
      <c r="AN4067" t="s">
        <v>995</v>
      </c>
      <c r="AO4067" t="s">
        <v>995</v>
      </c>
      <c r="AP4067" t="s">
        <v>995</v>
      </c>
      <c r="AQ4067" s="286" t="s">
        <v>855</v>
      </c>
    </row>
    <row r="4068" spans="1:47" x14ac:dyDescent="0.3">
      <c r="A4068" s="285">
        <v>123266</v>
      </c>
      <c r="B4068" s="286" t="s">
        <v>539</v>
      </c>
      <c r="C4068" t="s">
        <v>995</v>
      </c>
      <c r="D4068" t="s">
        <v>995</v>
      </c>
      <c r="E4068" t="s">
        <v>995</v>
      </c>
      <c r="F4068" t="s">
        <v>995</v>
      </c>
      <c r="G4068" t="s">
        <v>995</v>
      </c>
      <c r="H4068" t="s">
        <v>995</v>
      </c>
      <c r="I4068" t="s">
        <v>995</v>
      </c>
      <c r="J4068" t="s">
        <v>995</v>
      </c>
      <c r="K4068" t="s">
        <v>995</v>
      </c>
      <c r="L4068" t="s">
        <v>995</v>
      </c>
      <c r="M4068" t="s">
        <v>995</v>
      </c>
      <c r="N4068" t="s">
        <v>995</v>
      </c>
      <c r="O4068" t="s">
        <v>995</v>
      </c>
      <c r="P4068" t="s">
        <v>995</v>
      </c>
      <c r="Q4068" t="s">
        <v>995</v>
      </c>
      <c r="R4068" t="s">
        <v>995</v>
      </c>
      <c r="S4068" t="s">
        <v>995</v>
      </c>
      <c r="T4068" t="s">
        <v>995</v>
      </c>
      <c r="U4068" t="s">
        <v>995</v>
      </c>
      <c r="V4068" t="s">
        <v>995</v>
      </c>
      <c r="W4068" t="s">
        <v>995</v>
      </c>
      <c r="X4068" t="s">
        <v>995</v>
      </c>
      <c r="Y4068" t="s">
        <v>995</v>
      </c>
      <c r="Z4068" t="s">
        <v>995</v>
      </c>
      <c r="AA4068" t="s">
        <v>995</v>
      </c>
      <c r="AB4068" t="s">
        <v>995</v>
      </c>
      <c r="AC4068" t="s">
        <v>995</v>
      </c>
      <c r="AD4068" t="s">
        <v>995</v>
      </c>
      <c r="AE4068" t="s">
        <v>995</v>
      </c>
      <c r="AF4068" t="s">
        <v>995</v>
      </c>
      <c r="AG4068" t="s">
        <v>995</v>
      </c>
      <c r="AH4068" t="s">
        <v>995</v>
      </c>
      <c r="AI4068" t="s">
        <v>995</v>
      </c>
      <c r="AJ4068" t="s">
        <v>995</v>
      </c>
      <c r="AK4068" t="s">
        <v>995</v>
      </c>
      <c r="AL4068" t="s">
        <v>995</v>
      </c>
      <c r="AM4068" t="s">
        <v>995</v>
      </c>
      <c r="AN4068" t="s">
        <v>995</v>
      </c>
      <c r="AO4068" t="s">
        <v>995</v>
      </c>
      <c r="AP4068" t="s">
        <v>995</v>
      </c>
      <c r="AQ4068" s="286" t="s">
        <v>855</v>
      </c>
    </row>
    <row r="4069" spans="1:47" ht="28.8" x14ac:dyDescent="0.3">
      <c r="A4069" s="285">
        <v>123267</v>
      </c>
      <c r="B4069" s="286" t="s">
        <v>67</v>
      </c>
      <c r="C4069" t="s">
        <v>226</v>
      </c>
      <c r="D4069" t="s">
        <v>226</v>
      </c>
      <c r="E4069" t="s">
        <v>226</v>
      </c>
      <c r="F4069" t="s">
        <v>226</v>
      </c>
      <c r="G4069" t="s">
        <v>226</v>
      </c>
      <c r="H4069" t="s">
        <v>226</v>
      </c>
      <c r="I4069" t="s">
        <v>226</v>
      </c>
      <c r="J4069" t="s">
        <v>226</v>
      </c>
      <c r="K4069" t="s">
        <v>226</v>
      </c>
      <c r="L4069" t="s">
        <v>226</v>
      </c>
      <c r="M4069" t="s">
        <v>226</v>
      </c>
      <c r="N4069" t="s">
        <v>226</v>
      </c>
      <c r="O4069" t="s">
        <v>225</v>
      </c>
      <c r="P4069" t="s">
        <v>226</v>
      </c>
      <c r="Q4069" t="s">
        <v>226</v>
      </c>
      <c r="R4069" t="s">
        <v>226</v>
      </c>
      <c r="S4069" t="s">
        <v>226</v>
      </c>
      <c r="T4069" t="s">
        <v>225</v>
      </c>
      <c r="U4069" t="s">
        <v>226</v>
      </c>
      <c r="V4069" t="s">
        <v>226</v>
      </c>
      <c r="W4069" t="s">
        <v>224</v>
      </c>
      <c r="X4069" t="s">
        <v>224</v>
      </c>
      <c r="Y4069" t="s">
        <v>224</v>
      </c>
      <c r="Z4069" t="s">
        <v>226</v>
      </c>
      <c r="AA4069" t="s">
        <v>226</v>
      </c>
      <c r="AB4069" t="s">
        <v>226</v>
      </c>
      <c r="AC4069" t="s">
        <v>226</v>
      </c>
      <c r="AD4069" t="s">
        <v>226</v>
      </c>
      <c r="AE4069" t="s">
        <v>226</v>
      </c>
      <c r="AF4069" t="s">
        <v>226</v>
      </c>
      <c r="AG4069" t="s">
        <v>225</v>
      </c>
      <c r="AH4069" t="s">
        <v>225</v>
      </c>
      <c r="AI4069" t="s">
        <v>225</v>
      </c>
      <c r="AJ4069" t="s">
        <v>225</v>
      </c>
      <c r="AK4069" t="s">
        <v>225</v>
      </c>
      <c r="AL4069" t="s">
        <v>394</v>
      </c>
      <c r="AM4069" t="s">
        <v>394</v>
      </c>
      <c r="AN4069" t="s">
        <v>394</v>
      </c>
      <c r="AO4069" t="s">
        <v>394</v>
      </c>
      <c r="AP4069" t="s">
        <v>394</v>
      </c>
      <c r="AQ4069" s="286" t="s">
        <v>394</v>
      </c>
      <c r="AR4069" s="305"/>
      <c r="AS4069" s="235"/>
      <c r="AU4069"/>
    </row>
    <row r="4070" spans="1:47" ht="28.8" x14ac:dyDescent="0.3">
      <c r="A4070" s="285">
        <v>123268</v>
      </c>
      <c r="B4070" s="286" t="s">
        <v>67</v>
      </c>
      <c r="C4070" t="s">
        <v>226</v>
      </c>
      <c r="D4070" t="s">
        <v>224</v>
      </c>
      <c r="E4070" t="s">
        <v>226</v>
      </c>
      <c r="F4070" t="s">
        <v>224</v>
      </c>
      <c r="G4070" t="s">
        <v>226</v>
      </c>
      <c r="H4070" t="s">
        <v>226</v>
      </c>
      <c r="I4070" t="s">
        <v>224</v>
      </c>
      <c r="J4070" t="s">
        <v>226</v>
      </c>
      <c r="K4070" t="s">
        <v>224</v>
      </c>
      <c r="L4070" t="s">
        <v>226</v>
      </c>
      <c r="M4070" t="s">
        <v>226</v>
      </c>
      <c r="N4070" t="s">
        <v>224</v>
      </c>
      <c r="O4070" t="s">
        <v>224</v>
      </c>
      <c r="P4070" t="s">
        <v>226</v>
      </c>
      <c r="Q4070" t="s">
        <v>226</v>
      </c>
      <c r="R4070" t="s">
        <v>225</v>
      </c>
      <c r="S4070" t="s">
        <v>226</v>
      </c>
      <c r="T4070" t="s">
        <v>226</v>
      </c>
      <c r="U4070" t="s">
        <v>226</v>
      </c>
      <c r="V4070" t="s">
        <v>226</v>
      </c>
      <c r="W4070" t="s">
        <v>226</v>
      </c>
      <c r="X4070" t="s">
        <v>226</v>
      </c>
      <c r="Y4070" t="s">
        <v>224</v>
      </c>
      <c r="Z4070" t="s">
        <v>226</v>
      </c>
      <c r="AA4070" t="s">
        <v>224</v>
      </c>
      <c r="AB4070" t="s">
        <v>226</v>
      </c>
      <c r="AC4070" t="s">
        <v>226</v>
      </c>
      <c r="AD4070" t="s">
        <v>224</v>
      </c>
      <c r="AE4070" t="s">
        <v>224</v>
      </c>
      <c r="AF4070" t="s">
        <v>224</v>
      </c>
      <c r="AG4070" t="s">
        <v>225</v>
      </c>
      <c r="AH4070" t="s">
        <v>225</v>
      </c>
      <c r="AI4070" t="s">
        <v>225</v>
      </c>
      <c r="AJ4070" t="s">
        <v>225</v>
      </c>
      <c r="AK4070" t="s">
        <v>225</v>
      </c>
      <c r="AL4070" t="s">
        <v>394</v>
      </c>
      <c r="AM4070" t="s">
        <v>394</v>
      </c>
      <c r="AN4070" t="s">
        <v>394</v>
      </c>
      <c r="AO4070" t="s">
        <v>394</v>
      </c>
      <c r="AP4070" t="s">
        <v>394</v>
      </c>
      <c r="AQ4070" s="286" t="s">
        <v>394</v>
      </c>
      <c r="AR4070" s="305"/>
      <c r="AS4070" s="235"/>
      <c r="AU4070"/>
    </row>
    <row r="4071" spans="1:47" x14ac:dyDescent="0.3">
      <c r="A4071" s="285">
        <v>123269</v>
      </c>
      <c r="B4071" s="286" t="s">
        <v>539</v>
      </c>
      <c r="C4071" t="s">
        <v>995</v>
      </c>
      <c r="D4071" t="s">
        <v>995</v>
      </c>
      <c r="E4071" t="s">
        <v>995</v>
      </c>
      <c r="F4071" t="s">
        <v>995</v>
      </c>
      <c r="G4071" t="s">
        <v>995</v>
      </c>
      <c r="H4071" t="s">
        <v>995</v>
      </c>
      <c r="I4071" t="s">
        <v>995</v>
      </c>
      <c r="J4071" t="s">
        <v>995</v>
      </c>
      <c r="K4071" t="s">
        <v>995</v>
      </c>
      <c r="L4071" t="s">
        <v>995</v>
      </c>
      <c r="M4071" t="s">
        <v>995</v>
      </c>
      <c r="N4071" t="s">
        <v>995</v>
      </c>
      <c r="O4071" t="s">
        <v>995</v>
      </c>
      <c r="P4071" t="s">
        <v>995</v>
      </c>
      <c r="Q4071" t="s">
        <v>995</v>
      </c>
      <c r="R4071" t="s">
        <v>995</v>
      </c>
      <c r="S4071" t="s">
        <v>995</v>
      </c>
      <c r="T4071" t="s">
        <v>995</v>
      </c>
      <c r="U4071" t="s">
        <v>995</v>
      </c>
      <c r="V4071" t="s">
        <v>995</v>
      </c>
      <c r="W4071" t="s">
        <v>995</v>
      </c>
      <c r="X4071" t="s">
        <v>995</v>
      </c>
      <c r="Y4071" t="s">
        <v>995</v>
      </c>
      <c r="Z4071" t="s">
        <v>995</v>
      </c>
      <c r="AA4071" t="s">
        <v>995</v>
      </c>
      <c r="AB4071" t="s">
        <v>995</v>
      </c>
      <c r="AC4071" t="s">
        <v>995</v>
      </c>
      <c r="AD4071" t="s">
        <v>995</v>
      </c>
      <c r="AE4071" t="s">
        <v>995</v>
      </c>
      <c r="AF4071" t="s">
        <v>995</v>
      </c>
      <c r="AG4071" t="s">
        <v>995</v>
      </c>
      <c r="AH4071" t="s">
        <v>995</v>
      </c>
      <c r="AI4071" t="s">
        <v>995</v>
      </c>
      <c r="AJ4071" t="s">
        <v>995</v>
      </c>
      <c r="AK4071" t="s">
        <v>995</v>
      </c>
      <c r="AL4071" t="s">
        <v>995</v>
      </c>
      <c r="AM4071" t="s">
        <v>995</v>
      </c>
      <c r="AN4071" t="s">
        <v>995</v>
      </c>
      <c r="AO4071" t="s">
        <v>995</v>
      </c>
      <c r="AP4071" t="s">
        <v>995</v>
      </c>
      <c r="AQ4071" s="286" t="s">
        <v>855</v>
      </c>
    </row>
    <row r="4072" spans="1:47" ht="28.8" x14ac:dyDescent="0.3">
      <c r="A4072" s="285">
        <v>123270</v>
      </c>
      <c r="B4072" s="286" t="s">
        <v>67</v>
      </c>
      <c r="C4072" t="s">
        <v>226</v>
      </c>
      <c r="D4072" t="s">
        <v>224</v>
      </c>
      <c r="E4072" t="s">
        <v>226</v>
      </c>
      <c r="F4072" t="s">
        <v>226</v>
      </c>
      <c r="G4072" t="s">
        <v>226</v>
      </c>
      <c r="H4072" t="s">
        <v>226</v>
      </c>
      <c r="I4072" t="s">
        <v>225</v>
      </c>
      <c r="J4072" t="s">
        <v>225</v>
      </c>
      <c r="K4072" t="s">
        <v>226</v>
      </c>
      <c r="L4072" t="s">
        <v>226</v>
      </c>
      <c r="M4072" t="s">
        <v>226</v>
      </c>
      <c r="N4072" t="s">
        <v>225</v>
      </c>
      <c r="O4072" t="s">
        <v>226</v>
      </c>
      <c r="P4072" t="s">
        <v>226</v>
      </c>
      <c r="Q4072" t="s">
        <v>225</v>
      </c>
      <c r="R4072" t="s">
        <v>226</v>
      </c>
      <c r="S4072" t="s">
        <v>226</v>
      </c>
      <c r="T4072" t="s">
        <v>224</v>
      </c>
      <c r="U4072" t="s">
        <v>224</v>
      </c>
      <c r="V4072" t="s">
        <v>224</v>
      </c>
      <c r="W4072" t="s">
        <v>226</v>
      </c>
      <c r="X4072" t="s">
        <v>226</v>
      </c>
      <c r="Y4072" t="s">
        <v>226</v>
      </c>
      <c r="Z4072" t="s">
        <v>226</v>
      </c>
      <c r="AA4072" t="s">
        <v>224</v>
      </c>
      <c r="AB4072" t="s">
        <v>226</v>
      </c>
      <c r="AC4072" t="s">
        <v>225</v>
      </c>
      <c r="AD4072" t="s">
        <v>226</v>
      </c>
      <c r="AE4072" t="s">
        <v>225</v>
      </c>
      <c r="AF4072" t="s">
        <v>225</v>
      </c>
      <c r="AG4072" t="s">
        <v>225</v>
      </c>
      <c r="AH4072" t="s">
        <v>225</v>
      </c>
      <c r="AI4072" t="s">
        <v>225</v>
      </c>
      <c r="AJ4072" t="s">
        <v>225</v>
      </c>
      <c r="AK4072" t="s">
        <v>225</v>
      </c>
      <c r="AL4072" t="s">
        <v>394</v>
      </c>
      <c r="AM4072" t="s">
        <v>394</v>
      </c>
      <c r="AN4072" t="s">
        <v>394</v>
      </c>
      <c r="AO4072" t="s">
        <v>394</v>
      </c>
      <c r="AP4072" t="s">
        <v>394</v>
      </c>
      <c r="AQ4072" s="286" t="s">
        <v>394</v>
      </c>
      <c r="AR4072" s="305"/>
      <c r="AS4072" s="235"/>
      <c r="AU4072"/>
    </row>
    <row r="4073" spans="1:47" x14ac:dyDescent="0.3">
      <c r="A4073" s="285">
        <v>123271</v>
      </c>
      <c r="B4073" s="286" t="s">
        <v>539</v>
      </c>
      <c r="C4073" t="s">
        <v>995</v>
      </c>
      <c r="D4073" t="s">
        <v>995</v>
      </c>
      <c r="E4073" t="s">
        <v>995</v>
      </c>
      <c r="F4073" t="s">
        <v>995</v>
      </c>
      <c r="G4073" t="s">
        <v>995</v>
      </c>
      <c r="H4073" t="s">
        <v>995</v>
      </c>
      <c r="I4073" t="s">
        <v>995</v>
      </c>
      <c r="J4073" t="s">
        <v>995</v>
      </c>
      <c r="K4073" t="s">
        <v>995</v>
      </c>
      <c r="L4073" t="s">
        <v>995</v>
      </c>
      <c r="M4073" t="s">
        <v>995</v>
      </c>
      <c r="N4073" t="s">
        <v>995</v>
      </c>
      <c r="O4073" t="s">
        <v>995</v>
      </c>
      <c r="P4073" t="s">
        <v>995</v>
      </c>
      <c r="Q4073" t="s">
        <v>995</v>
      </c>
      <c r="R4073" t="s">
        <v>995</v>
      </c>
      <c r="S4073" t="s">
        <v>995</v>
      </c>
      <c r="T4073" t="s">
        <v>995</v>
      </c>
      <c r="U4073" t="s">
        <v>995</v>
      </c>
      <c r="V4073" t="s">
        <v>995</v>
      </c>
      <c r="W4073" t="s">
        <v>995</v>
      </c>
      <c r="X4073" t="s">
        <v>995</v>
      </c>
      <c r="Y4073" t="s">
        <v>995</v>
      </c>
      <c r="Z4073" t="s">
        <v>995</v>
      </c>
      <c r="AA4073" t="s">
        <v>995</v>
      </c>
      <c r="AB4073" t="s">
        <v>995</v>
      </c>
      <c r="AC4073" t="s">
        <v>995</v>
      </c>
      <c r="AD4073" t="s">
        <v>995</v>
      </c>
      <c r="AE4073" t="s">
        <v>995</v>
      </c>
      <c r="AF4073" t="s">
        <v>995</v>
      </c>
      <c r="AG4073" t="s">
        <v>995</v>
      </c>
      <c r="AH4073" t="s">
        <v>995</v>
      </c>
      <c r="AI4073" t="s">
        <v>995</v>
      </c>
      <c r="AJ4073" t="s">
        <v>995</v>
      </c>
      <c r="AK4073" t="s">
        <v>995</v>
      </c>
      <c r="AL4073" t="s">
        <v>995</v>
      </c>
      <c r="AM4073" t="s">
        <v>995</v>
      </c>
      <c r="AN4073" t="s">
        <v>995</v>
      </c>
      <c r="AO4073" t="s">
        <v>995</v>
      </c>
      <c r="AP4073" t="s">
        <v>995</v>
      </c>
      <c r="AQ4073" s="286" t="s">
        <v>855</v>
      </c>
    </row>
    <row r="4074" spans="1:47" x14ac:dyDescent="0.3">
      <c r="A4074" s="285">
        <v>123272</v>
      </c>
      <c r="B4074" s="286" t="s">
        <v>539</v>
      </c>
      <c r="C4074" t="s">
        <v>995</v>
      </c>
      <c r="D4074" t="s">
        <v>995</v>
      </c>
      <c r="E4074" t="s">
        <v>995</v>
      </c>
      <c r="F4074" t="s">
        <v>995</v>
      </c>
      <c r="G4074" t="s">
        <v>995</v>
      </c>
      <c r="H4074" t="s">
        <v>995</v>
      </c>
      <c r="I4074" t="s">
        <v>995</v>
      </c>
      <c r="J4074" t="s">
        <v>995</v>
      </c>
      <c r="K4074" t="s">
        <v>995</v>
      </c>
      <c r="L4074" t="s">
        <v>995</v>
      </c>
      <c r="M4074" t="s">
        <v>995</v>
      </c>
      <c r="N4074" t="s">
        <v>995</v>
      </c>
      <c r="O4074" t="s">
        <v>995</v>
      </c>
      <c r="P4074" t="s">
        <v>995</v>
      </c>
      <c r="Q4074" t="s">
        <v>995</v>
      </c>
      <c r="R4074" t="s">
        <v>995</v>
      </c>
      <c r="S4074" t="s">
        <v>995</v>
      </c>
      <c r="T4074" t="s">
        <v>995</v>
      </c>
      <c r="U4074" t="s">
        <v>995</v>
      </c>
      <c r="V4074" t="s">
        <v>995</v>
      </c>
      <c r="W4074" t="s">
        <v>995</v>
      </c>
      <c r="X4074" t="s">
        <v>995</v>
      </c>
      <c r="Y4074" t="s">
        <v>995</v>
      </c>
      <c r="Z4074" t="s">
        <v>995</v>
      </c>
      <c r="AA4074" t="s">
        <v>995</v>
      </c>
      <c r="AB4074" t="s">
        <v>995</v>
      </c>
      <c r="AC4074" t="s">
        <v>995</v>
      </c>
      <c r="AD4074" t="s">
        <v>995</v>
      </c>
      <c r="AE4074" t="s">
        <v>995</v>
      </c>
      <c r="AF4074" t="s">
        <v>995</v>
      </c>
      <c r="AG4074" t="s">
        <v>995</v>
      </c>
      <c r="AH4074" t="s">
        <v>995</v>
      </c>
      <c r="AI4074" t="s">
        <v>995</v>
      </c>
      <c r="AJ4074" t="s">
        <v>995</v>
      </c>
      <c r="AK4074" t="s">
        <v>995</v>
      </c>
      <c r="AL4074" t="s">
        <v>995</v>
      </c>
      <c r="AM4074" t="s">
        <v>995</v>
      </c>
      <c r="AN4074" t="s">
        <v>995</v>
      </c>
      <c r="AO4074" t="s">
        <v>995</v>
      </c>
      <c r="AP4074" t="s">
        <v>995</v>
      </c>
      <c r="AQ4074" s="286" t="s">
        <v>855</v>
      </c>
    </row>
    <row r="4075" spans="1:47" x14ac:dyDescent="0.3">
      <c r="A4075" s="285">
        <v>123273</v>
      </c>
      <c r="B4075" s="286" t="s">
        <v>539</v>
      </c>
      <c r="C4075" t="s">
        <v>995</v>
      </c>
      <c r="D4075" t="s">
        <v>995</v>
      </c>
      <c r="E4075" t="s">
        <v>995</v>
      </c>
      <c r="F4075" t="s">
        <v>995</v>
      </c>
      <c r="G4075" t="s">
        <v>995</v>
      </c>
      <c r="H4075" t="s">
        <v>995</v>
      </c>
      <c r="I4075" t="s">
        <v>995</v>
      </c>
      <c r="J4075" t="s">
        <v>995</v>
      </c>
      <c r="K4075" t="s">
        <v>995</v>
      </c>
      <c r="L4075" t="s">
        <v>995</v>
      </c>
      <c r="M4075" t="s">
        <v>995</v>
      </c>
      <c r="N4075" t="s">
        <v>995</v>
      </c>
      <c r="O4075" t="s">
        <v>995</v>
      </c>
      <c r="P4075" t="s">
        <v>995</v>
      </c>
      <c r="Q4075" t="s">
        <v>995</v>
      </c>
      <c r="R4075" t="s">
        <v>995</v>
      </c>
      <c r="S4075" t="s">
        <v>995</v>
      </c>
      <c r="T4075" t="s">
        <v>995</v>
      </c>
      <c r="U4075" t="s">
        <v>995</v>
      </c>
      <c r="V4075" t="s">
        <v>995</v>
      </c>
      <c r="W4075" t="s">
        <v>995</v>
      </c>
      <c r="X4075" t="s">
        <v>995</v>
      </c>
      <c r="Y4075" t="s">
        <v>995</v>
      </c>
      <c r="Z4075" t="s">
        <v>995</v>
      </c>
      <c r="AA4075" t="s">
        <v>995</v>
      </c>
      <c r="AB4075" t="s">
        <v>995</v>
      </c>
      <c r="AC4075" t="s">
        <v>995</v>
      </c>
      <c r="AD4075" t="s">
        <v>995</v>
      </c>
      <c r="AE4075" t="s">
        <v>995</v>
      </c>
      <c r="AF4075" t="s">
        <v>995</v>
      </c>
      <c r="AG4075" t="s">
        <v>995</v>
      </c>
      <c r="AH4075" t="s">
        <v>995</v>
      </c>
      <c r="AI4075" t="s">
        <v>995</v>
      </c>
      <c r="AJ4075" t="s">
        <v>995</v>
      </c>
      <c r="AK4075" t="s">
        <v>995</v>
      </c>
      <c r="AL4075" t="s">
        <v>995</v>
      </c>
      <c r="AM4075" t="s">
        <v>995</v>
      </c>
      <c r="AN4075" t="s">
        <v>995</v>
      </c>
      <c r="AO4075" t="s">
        <v>995</v>
      </c>
      <c r="AP4075" t="s">
        <v>995</v>
      </c>
      <c r="AQ4075" s="286" t="s">
        <v>855</v>
      </c>
    </row>
    <row r="4076" spans="1:47" x14ac:dyDescent="0.3">
      <c r="A4076" s="285">
        <v>123274</v>
      </c>
      <c r="B4076" s="286" t="s">
        <v>539</v>
      </c>
      <c r="C4076" t="s">
        <v>995</v>
      </c>
      <c r="D4076" t="s">
        <v>995</v>
      </c>
      <c r="E4076" t="s">
        <v>995</v>
      </c>
      <c r="F4076" t="s">
        <v>995</v>
      </c>
      <c r="G4076" t="s">
        <v>995</v>
      </c>
      <c r="H4076" t="s">
        <v>995</v>
      </c>
      <c r="I4076" t="s">
        <v>995</v>
      </c>
      <c r="J4076" t="s">
        <v>995</v>
      </c>
      <c r="K4076" t="s">
        <v>995</v>
      </c>
      <c r="L4076" t="s">
        <v>995</v>
      </c>
      <c r="M4076" t="s">
        <v>995</v>
      </c>
      <c r="N4076" t="s">
        <v>995</v>
      </c>
      <c r="O4076" t="s">
        <v>995</v>
      </c>
      <c r="P4076" t="s">
        <v>995</v>
      </c>
      <c r="Q4076" t="s">
        <v>995</v>
      </c>
      <c r="R4076" t="s">
        <v>995</v>
      </c>
      <c r="S4076" t="s">
        <v>995</v>
      </c>
      <c r="T4076" t="s">
        <v>995</v>
      </c>
      <c r="U4076" t="s">
        <v>995</v>
      </c>
      <c r="V4076" t="s">
        <v>995</v>
      </c>
      <c r="W4076" t="s">
        <v>995</v>
      </c>
      <c r="X4076" t="s">
        <v>995</v>
      </c>
      <c r="Y4076" t="s">
        <v>995</v>
      </c>
      <c r="Z4076" t="s">
        <v>995</v>
      </c>
      <c r="AA4076" t="s">
        <v>995</v>
      </c>
      <c r="AB4076" t="s">
        <v>995</v>
      </c>
      <c r="AC4076" t="s">
        <v>995</v>
      </c>
      <c r="AD4076" t="s">
        <v>995</v>
      </c>
      <c r="AE4076" t="s">
        <v>995</v>
      </c>
      <c r="AF4076" t="s">
        <v>995</v>
      </c>
      <c r="AG4076" t="s">
        <v>995</v>
      </c>
      <c r="AH4076" t="s">
        <v>995</v>
      </c>
      <c r="AI4076" t="s">
        <v>995</v>
      </c>
      <c r="AJ4076" t="s">
        <v>995</v>
      </c>
      <c r="AK4076" t="s">
        <v>995</v>
      </c>
      <c r="AL4076" t="s">
        <v>995</v>
      </c>
      <c r="AM4076" t="s">
        <v>995</v>
      </c>
      <c r="AN4076" t="s">
        <v>995</v>
      </c>
      <c r="AO4076" t="s">
        <v>995</v>
      </c>
      <c r="AP4076" t="s">
        <v>995</v>
      </c>
      <c r="AQ4076" s="286" t="s">
        <v>855</v>
      </c>
    </row>
    <row r="4077" spans="1:47" x14ac:dyDescent="0.3">
      <c r="A4077" s="285">
        <v>123275</v>
      </c>
      <c r="B4077" s="286" t="s">
        <v>539</v>
      </c>
      <c r="C4077" t="s">
        <v>995</v>
      </c>
      <c r="D4077" t="s">
        <v>995</v>
      </c>
      <c r="E4077" t="s">
        <v>995</v>
      </c>
      <c r="F4077" t="s">
        <v>995</v>
      </c>
      <c r="G4077" t="s">
        <v>995</v>
      </c>
      <c r="H4077" t="s">
        <v>995</v>
      </c>
      <c r="I4077" t="s">
        <v>995</v>
      </c>
      <c r="J4077" t="s">
        <v>995</v>
      </c>
      <c r="K4077" t="s">
        <v>995</v>
      </c>
      <c r="L4077" t="s">
        <v>995</v>
      </c>
      <c r="M4077" t="s">
        <v>995</v>
      </c>
      <c r="N4077" t="s">
        <v>995</v>
      </c>
      <c r="O4077" t="s">
        <v>995</v>
      </c>
      <c r="P4077" t="s">
        <v>995</v>
      </c>
      <c r="Q4077" t="s">
        <v>995</v>
      </c>
      <c r="R4077" t="s">
        <v>995</v>
      </c>
      <c r="S4077" t="s">
        <v>995</v>
      </c>
      <c r="T4077" t="s">
        <v>995</v>
      </c>
      <c r="U4077" t="s">
        <v>995</v>
      </c>
      <c r="V4077" t="s">
        <v>995</v>
      </c>
      <c r="W4077" t="s">
        <v>995</v>
      </c>
      <c r="X4077" t="s">
        <v>995</v>
      </c>
      <c r="Y4077" t="s">
        <v>995</v>
      </c>
      <c r="Z4077" t="s">
        <v>995</v>
      </c>
      <c r="AA4077" t="s">
        <v>995</v>
      </c>
      <c r="AB4077" t="s">
        <v>995</v>
      </c>
      <c r="AC4077" t="s">
        <v>995</v>
      </c>
      <c r="AD4077" t="s">
        <v>995</v>
      </c>
      <c r="AE4077" t="s">
        <v>995</v>
      </c>
      <c r="AF4077" t="s">
        <v>995</v>
      </c>
      <c r="AG4077" t="s">
        <v>995</v>
      </c>
      <c r="AH4077" t="s">
        <v>995</v>
      </c>
      <c r="AI4077" t="s">
        <v>995</v>
      </c>
      <c r="AJ4077" t="s">
        <v>995</v>
      </c>
      <c r="AK4077" t="s">
        <v>995</v>
      </c>
      <c r="AL4077" t="s">
        <v>995</v>
      </c>
      <c r="AM4077" t="s">
        <v>995</v>
      </c>
      <c r="AN4077" t="s">
        <v>995</v>
      </c>
      <c r="AO4077" t="s">
        <v>995</v>
      </c>
      <c r="AP4077" t="s">
        <v>995</v>
      </c>
      <c r="AQ4077" s="286" t="s">
        <v>855</v>
      </c>
    </row>
    <row r="4078" spans="1:47" x14ac:dyDescent="0.3">
      <c r="A4078" s="285">
        <v>123276</v>
      </c>
      <c r="B4078" s="286" t="s">
        <v>539</v>
      </c>
      <c r="C4078" t="s">
        <v>995</v>
      </c>
      <c r="D4078" t="s">
        <v>995</v>
      </c>
      <c r="E4078" t="s">
        <v>995</v>
      </c>
      <c r="F4078" t="s">
        <v>995</v>
      </c>
      <c r="G4078" t="s">
        <v>995</v>
      </c>
      <c r="H4078" t="s">
        <v>995</v>
      </c>
      <c r="I4078" t="s">
        <v>995</v>
      </c>
      <c r="J4078" t="s">
        <v>995</v>
      </c>
      <c r="K4078" t="s">
        <v>995</v>
      </c>
      <c r="L4078" t="s">
        <v>995</v>
      </c>
      <c r="M4078" t="s">
        <v>995</v>
      </c>
      <c r="N4078" t="s">
        <v>995</v>
      </c>
      <c r="O4078" t="s">
        <v>995</v>
      </c>
      <c r="P4078" t="s">
        <v>995</v>
      </c>
      <c r="Q4078" t="s">
        <v>995</v>
      </c>
      <c r="R4078" t="s">
        <v>995</v>
      </c>
      <c r="S4078" t="s">
        <v>995</v>
      </c>
      <c r="T4078" t="s">
        <v>995</v>
      </c>
      <c r="U4078" t="s">
        <v>995</v>
      </c>
      <c r="V4078" t="s">
        <v>995</v>
      </c>
      <c r="W4078" t="s">
        <v>995</v>
      </c>
      <c r="X4078" t="s">
        <v>995</v>
      </c>
      <c r="Y4078" t="s">
        <v>995</v>
      </c>
      <c r="Z4078" t="s">
        <v>995</v>
      </c>
      <c r="AA4078" t="s">
        <v>995</v>
      </c>
      <c r="AB4078" t="s">
        <v>995</v>
      </c>
      <c r="AC4078" t="s">
        <v>995</v>
      </c>
      <c r="AD4078" t="s">
        <v>995</v>
      </c>
      <c r="AE4078" t="s">
        <v>995</v>
      </c>
      <c r="AF4078" t="s">
        <v>995</v>
      </c>
      <c r="AG4078" t="s">
        <v>995</v>
      </c>
      <c r="AH4078" t="s">
        <v>995</v>
      </c>
      <c r="AI4078" t="s">
        <v>995</v>
      </c>
      <c r="AJ4078" t="s">
        <v>995</v>
      </c>
      <c r="AK4078" t="s">
        <v>995</v>
      </c>
      <c r="AL4078" t="s">
        <v>995</v>
      </c>
      <c r="AM4078" t="s">
        <v>995</v>
      </c>
      <c r="AN4078" t="s">
        <v>995</v>
      </c>
      <c r="AO4078" t="s">
        <v>995</v>
      </c>
      <c r="AP4078" t="s">
        <v>995</v>
      </c>
      <c r="AQ4078" s="286" t="s">
        <v>855</v>
      </c>
    </row>
    <row r="4079" spans="1:47" x14ac:dyDescent="0.3">
      <c r="A4079" s="285">
        <v>123277</v>
      </c>
      <c r="B4079" s="286" t="s">
        <v>540</v>
      </c>
      <c r="C4079" t="s">
        <v>995</v>
      </c>
      <c r="D4079" t="s">
        <v>995</v>
      </c>
      <c r="E4079" t="s">
        <v>995</v>
      </c>
      <c r="F4079" t="s">
        <v>995</v>
      </c>
      <c r="G4079" t="s">
        <v>995</v>
      </c>
      <c r="H4079" t="s">
        <v>995</v>
      </c>
      <c r="I4079" t="s">
        <v>995</v>
      </c>
      <c r="J4079" t="s">
        <v>995</v>
      </c>
      <c r="K4079" t="s">
        <v>995</v>
      </c>
      <c r="L4079" t="s">
        <v>995</v>
      </c>
      <c r="M4079" t="s">
        <v>995</v>
      </c>
      <c r="N4079" t="s">
        <v>995</v>
      </c>
      <c r="O4079" t="s">
        <v>995</v>
      </c>
      <c r="P4079" t="s">
        <v>995</v>
      </c>
      <c r="Q4079" t="s">
        <v>995</v>
      </c>
      <c r="R4079" t="s">
        <v>995</v>
      </c>
      <c r="S4079" t="s">
        <v>995</v>
      </c>
      <c r="T4079" t="s">
        <v>995</v>
      </c>
      <c r="U4079" t="s">
        <v>995</v>
      </c>
      <c r="V4079" t="s">
        <v>995</v>
      </c>
      <c r="W4079" t="s">
        <v>995</v>
      </c>
      <c r="X4079" t="s">
        <v>995</v>
      </c>
      <c r="Y4079" t="s">
        <v>995</v>
      </c>
      <c r="Z4079" t="s">
        <v>995</v>
      </c>
      <c r="AA4079" t="s">
        <v>995</v>
      </c>
      <c r="AB4079" t="s">
        <v>995</v>
      </c>
      <c r="AC4079" t="s">
        <v>995</v>
      </c>
      <c r="AD4079" t="s">
        <v>995</v>
      </c>
      <c r="AE4079" t="s">
        <v>995</v>
      </c>
      <c r="AF4079" t="s">
        <v>995</v>
      </c>
      <c r="AG4079" t="s">
        <v>995</v>
      </c>
      <c r="AH4079" t="s">
        <v>995</v>
      </c>
      <c r="AI4079" t="s">
        <v>995</v>
      </c>
      <c r="AJ4079" t="s">
        <v>995</v>
      </c>
      <c r="AK4079" t="s">
        <v>995</v>
      </c>
      <c r="AL4079" t="s">
        <v>995</v>
      </c>
      <c r="AM4079" t="s">
        <v>995</v>
      </c>
      <c r="AN4079" t="s">
        <v>995</v>
      </c>
      <c r="AO4079" t="s">
        <v>995</v>
      </c>
      <c r="AP4079" t="s">
        <v>995</v>
      </c>
      <c r="AQ4079" s="286" t="s">
        <v>855</v>
      </c>
    </row>
    <row r="4080" spans="1:47" ht="21.6" x14ac:dyDescent="0.3">
      <c r="A4080" s="285">
        <v>123278</v>
      </c>
      <c r="B4080" s="286" t="s">
        <v>540</v>
      </c>
      <c r="C4080" t="s">
        <v>226</v>
      </c>
      <c r="D4080" t="s">
        <v>224</v>
      </c>
      <c r="E4080" t="s">
        <v>224</v>
      </c>
      <c r="F4080" t="s">
        <v>224</v>
      </c>
      <c r="G4080" t="s">
        <v>224</v>
      </c>
      <c r="H4080" t="s">
        <v>224</v>
      </c>
      <c r="I4080" t="s">
        <v>224</v>
      </c>
      <c r="J4080" t="s">
        <v>226</v>
      </c>
      <c r="K4080" t="s">
        <v>224</v>
      </c>
      <c r="L4080" t="s">
        <v>226</v>
      </c>
      <c r="M4080" t="s">
        <v>225</v>
      </c>
      <c r="N4080" t="s">
        <v>225</v>
      </c>
      <c r="O4080" t="s">
        <v>225</v>
      </c>
      <c r="P4080" t="s">
        <v>225</v>
      </c>
      <c r="Q4080" t="s">
        <v>225</v>
      </c>
      <c r="R4080" t="s">
        <v>226</v>
      </c>
      <c r="S4080" t="s">
        <v>226</v>
      </c>
      <c r="T4080" t="s">
        <v>226</v>
      </c>
      <c r="U4080" t="s">
        <v>226</v>
      </c>
      <c r="V4080" t="s">
        <v>226</v>
      </c>
      <c r="W4080" t="s">
        <v>394</v>
      </c>
      <c r="X4080" t="s">
        <v>394</v>
      </c>
      <c r="Y4080" t="s">
        <v>394</v>
      </c>
      <c r="Z4080" t="s">
        <v>394</v>
      </c>
      <c r="AA4080" t="s">
        <v>394</v>
      </c>
      <c r="AB4080" t="s">
        <v>394</v>
      </c>
      <c r="AC4080" t="s">
        <v>394</v>
      </c>
      <c r="AD4080" t="s">
        <v>394</v>
      </c>
      <c r="AE4080" t="s">
        <v>394</v>
      </c>
      <c r="AF4080" t="s">
        <v>394</v>
      </c>
      <c r="AG4080" t="s">
        <v>394</v>
      </c>
      <c r="AH4080" t="s">
        <v>394</v>
      </c>
      <c r="AI4080" t="s">
        <v>394</v>
      </c>
      <c r="AJ4080" t="s">
        <v>394</v>
      </c>
      <c r="AK4080" t="s">
        <v>394</v>
      </c>
      <c r="AL4080" t="s">
        <v>394</v>
      </c>
      <c r="AM4080" t="s">
        <v>394</v>
      </c>
      <c r="AN4080" t="s">
        <v>394</v>
      </c>
      <c r="AO4080" t="s">
        <v>394</v>
      </c>
      <c r="AP4080" t="s">
        <v>394</v>
      </c>
      <c r="AQ4080" s="286" t="s">
        <v>394</v>
      </c>
      <c r="AR4080" s="305"/>
      <c r="AS4080" s="235"/>
      <c r="AU4080"/>
    </row>
    <row r="4081" spans="1:47" ht="21.6" x14ac:dyDescent="0.3">
      <c r="A4081" s="285">
        <v>123279</v>
      </c>
      <c r="B4081" s="286" t="s">
        <v>61</v>
      </c>
      <c r="C4081" t="s">
        <v>226</v>
      </c>
      <c r="D4081" t="s">
        <v>224</v>
      </c>
      <c r="E4081" t="s">
        <v>226</v>
      </c>
      <c r="F4081" t="s">
        <v>226</v>
      </c>
      <c r="G4081" t="s">
        <v>226</v>
      </c>
      <c r="H4081" t="s">
        <v>226</v>
      </c>
      <c r="I4081" t="s">
        <v>226</v>
      </c>
      <c r="J4081" t="s">
        <v>226</v>
      </c>
      <c r="K4081" t="s">
        <v>226</v>
      </c>
      <c r="L4081" t="s">
        <v>226</v>
      </c>
      <c r="M4081" t="s">
        <v>226</v>
      </c>
      <c r="N4081" t="s">
        <v>226</v>
      </c>
      <c r="O4081" t="s">
        <v>226</v>
      </c>
      <c r="P4081" t="s">
        <v>226</v>
      </c>
      <c r="Q4081" t="s">
        <v>226</v>
      </c>
      <c r="R4081" t="s">
        <v>226</v>
      </c>
      <c r="S4081" t="s">
        <v>226</v>
      </c>
      <c r="T4081" t="s">
        <v>226</v>
      </c>
      <c r="U4081" t="s">
        <v>226</v>
      </c>
      <c r="V4081" t="s">
        <v>226</v>
      </c>
      <c r="W4081" t="s">
        <v>224</v>
      </c>
      <c r="X4081" t="s">
        <v>226</v>
      </c>
      <c r="Y4081" t="s">
        <v>224</v>
      </c>
      <c r="Z4081" t="s">
        <v>226</v>
      </c>
      <c r="AA4081" t="s">
        <v>224</v>
      </c>
      <c r="AB4081" t="s">
        <v>226</v>
      </c>
      <c r="AC4081" t="s">
        <v>226</v>
      </c>
      <c r="AD4081" t="s">
        <v>226</v>
      </c>
      <c r="AE4081" t="s">
        <v>226</v>
      </c>
      <c r="AF4081" t="s">
        <v>224</v>
      </c>
      <c r="AG4081" t="s">
        <v>226</v>
      </c>
      <c r="AH4081" t="s">
        <v>226</v>
      </c>
      <c r="AI4081" t="s">
        <v>226</v>
      </c>
      <c r="AJ4081" t="s">
        <v>226</v>
      </c>
      <c r="AK4081" t="s">
        <v>224</v>
      </c>
      <c r="AL4081" t="s">
        <v>225</v>
      </c>
      <c r="AM4081" t="s">
        <v>225</v>
      </c>
      <c r="AN4081" t="s">
        <v>226</v>
      </c>
      <c r="AO4081" t="s">
        <v>226</v>
      </c>
      <c r="AP4081" t="s">
        <v>226</v>
      </c>
      <c r="AQ4081" s="286" t="s">
        <v>394</v>
      </c>
      <c r="AR4081" s="305"/>
      <c r="AS4081" s="235"/>
      <c r="AU4081"/>
    </row>
    <row r="4082" spans="1:47" x14ac:dyDescent="0.3">
      <c r="A4082" s="285">
        <v>123280</v>
      </c>
      <c r="B4082" s="286" t="s">
        <v>539</v>
      </c>
      <c r="C4082" t="s">
        <v>995</v>
      </c>
      <c r="D4082" t="s">
        <v>995</v>
      </c>
      <c r="E4082" t="s">
        <v>995</v>
      </c>
      <c r="F4082" t="s">
        <v>995</v>
      </c>
      <c r="G4082" t="s">
        <v>995</v>
      </c>
      <c r="H4082" t="s">
        <v>995</v>
      </c>
      <c r="I4082" t="s">
        <v>995</v>
      </c>
      <c r="J4082" t="s">
        <v>995</v>
      </c>
      <c r="K4082" t="s">
        <v>995</v>
      </c>
      <c r="L4082" t="s">
        <v>995</v>
      </c>
      <c r="M4082" t="s">
        <v>995</v>
      </c>
      <c r="N4082" t="s">
        <v>995</v>
      </c>
      <c r="O4082" t="s">
        <v>995</v>
      </c>
      <c r="P4082" t="s">
        <v>995</v>
      </c>
      <c r="Q4082" t="s">
        <v>995</v>
      </c>
      <c r="R4082" t="s">
        <v>995</v>
      </c>
      <c r="S4082" t="s">
        <v>995</v>
      </c>
      <c r="T4082" t="s">
        <v>995</v>
      </c>
      <c r="U4082" t="s">
        <v>995</v>
      </c>
      <c r="V4082" t="s">
        <v>995</v>
      </c>
      <c r="W4082" t="s">
        <v>995</v>
      </c>
      <c r="X4082" t="s">
        <v>995</v>
      </c>
      <c r="Y4082" t="s">
        <v>995</v>
      </c>
      <c r="Z4082" t="s">
        <v>995</v>
      </c>
      <c r="AA4082" t="s">
        <v>995</v>
      </c>
      <c r="AB4082" t="s">
        <v>995</v>
      </c>
      <c r="AC4082" t="s">
        <v>995</v>
      </c>
      <c r="AD4082" t="s">
        <v>995</v>
      </c>
      <c r="AE4082" t="s">
        <v>995</v>
      </c>
      <c r="AF4082" t="s">
        <v>995</v>
      </c>
      <c r="AG4082" t="s">
        <v>995</v>
      </c>
      <c r="AH4082" t="s">
        <v>995</v>
      </c>
      <c r="AI4082" t="s">
        <v>995</v>
      </c>
      <c r="AJ4082" t="s">
        <v>995</v>
      </c>
      <c r="AK4082" t="s">
        <v>995</v>
      </c>
      <c r="AL4082" t="s">
        <v>995</v>
      </c>
      <c r="AM4082" t="s">
        <v>995</v>
      </c>
      <c r="AN4082" t="s">
        <v>995</v>
      </c>
      <c r="AO4082" t="s">
        <v>995</v>
      </c>
      <c r="AP4082" t="s">
        <v>995</v>
      </c>
      <c r="AQ4082" s="286" t="s">
        <v>855</v>
      </c>
    </row>
    <row r="4083" spans="1:47" ht="28.8" x14ac:dyDescent="0.3">
      <c r="A4083" s="285">
        <v>123281</v>
      </c>
      <c r="B4083" s="286" t="s">
        <v>541</v>
      </c>
      <c r="C4083" t="s">
        <v>224</v>
      </c>
      <c r="D4083" t="s">
        <v>225</v>
      </c>
      <c r="E4083" t="s">
        <v>224</v>
      </c>
      <c r="F4083" t="s">
        <v>225</v>
      </c>
      <c r="G4083" t="s">
        <v>226</v>
      </c>
      <c r="H4083" t="s">
        <v>224</v>
      </c>
      <c r="I4083" t="s">
        <v>225</v>
      </c>
      <c r="J4083" t="s">
        <v>226</v>
      </c>
      <c r="K4083" t="s">
        <v>225</v>
      </c>
      <c r="L4083" t="s">
        <v>226</v>
      </c>
      <c r="M4083" t="s">
        <v>224</v>
      </c>
      <c r="N4083" t="s">
        <v>224</v>
      </c>
      <c r="O4083" t="s">
        <v>224</v>
      </c>
      <c r="P4083" t="s">
        <v>225</v>
      </c>
      <c r="Q4083" t="s">
        <v>224</v>
      </c>
      <c r="R4083" t="s">
        <v>226</v>
      </c>
      <c r="S4083" t="s">
        <v>226</v>
      </c>
      <c r="T4083" t="s">
        <v>224</v>
      </c>
      <c r="U4083" t="s">
        <v>226</v>
      </c>
      <c r="V4083" t="s">
        <v>224</v>
      </c>
      <c r="W4083" t="s">
        <v>225</v>
      </c>
      <c r="X4083" t="s">
        <v>225</v>
      </c>
      <c r="Y4083" t="s">
        <v>225</v>
      </c>
      <c r="Z4083" t="s">
        <v>225</v>
      </c>
      <c r="AA4083" t="s">
        <v>225</v>
      </c>
      <c r="AB4083" t="s">
        <v>394</v>
      </c>
      <c r="AC4083" t="s">
        <v>394</v>
      </c>
      <c r="AD4083" t="s">
        <v>394</v>
      </c>
      <c r="AE4083" t="s">
        <v>394</v>
      </c>
      <c r="AF4083" t="s">
        <v>394</v>
      </c>
      <c r="AG4083" t="s">
        <v>394</v>
      </c>
      <c r="AH4083" t="s">
        <v>394</v>
      </c>
      <c r="AI4083" t="s">
        <v>394</v>
      </c>
      <c r="AJ4083" t="s">
        <v>394</v>
      </c>
      <c r="AK4083" t="s">
        <v>394</v>
      </c>
      <c r="AL4083" t="s">
        <v>394</v>
      </c>
      <c r="AM4083" t="s">
        <v>394</v>
      </c>
      <c r="AN4083" t="s">
        <v>394</v>
      </c>
      <c r="AO4083" t="s">
        <v>394</v>
      </c>
      <c r="AP4083" t="s">
        <v>394</v>
      </c>
      <c r="AQ4083" s="286" t="s">
        <v>394</v>
      </c>
      <c r="AR4083" s="305"/>
      <c r="AS4083" s="235"/>
      <c r="AU4083"/>
    </row>
    <row r="4084" spans="1:47" x14ac:dyDescent="0.3">
      <c r="A4084" s="285">
        <v>123282</v>
      </c>
      <c r="B4084" s="286" t="s">
        <v>539</v>
      </c>
      <c r="C4084" t="s">
        <v>995</v>
      </c>
      <c r="D4084" t="s">
        <v>995</v>
      </c>
      <c r="E4084" t="s">
        <v>995</v>
      </c>
      <c r="F4084" t="s">
        <v>995</v>
      </c>
      <c r="G4084" t="s">
        <v>995</v>
      </c>
      <c r="H4084" t="s">
        <v>995</v>
      </c>
      <c r="I4084" t="s">
        <v>995</v>
      </c>
      <c r="J4084" t="s">
        <v>995</v>
      </c>
      <c r="K4084" t="s">
        <v>995</v>
      </c>
      <c r="L4084" t="s">
        <v>995</v>
      </c>
      <c r="M4084" t="s">
        <v>995</v>
      </c>
      <c r="N4084" t="s">
        <v>995</v>
      </c>
      <c r="O4084" t="s">
        <v>995</v>
      </c>
      <c r="P4084" t="s">
        <v>995</v>
      </c>
      <c r="Q4084" t="s">
        <v>995</v>
      </c>
      <c r="R4084" t="s">
        <v>995</v>
      </c>
      <c r="S4084" t="s">
        <v>995</v>
      </c>
      <c r="T4084" t="s">
        <v>995</v>
      </c>
      <c r="U4084" t="s">
        <v>995</v>
      </c>
      <c r="V4084" t="s">
        <v>995</v>
      </c>
      <c r="W4084" t="s">
        <v>995</v>
      </c>
      <c r="X4084" t="s">
        <v>995</v>
      </c>
      <c r="Y4084" t="s">
        <v>995</v>
      </c>
      <c r="Z4084" t="s">
        <v>995</v>
      </c>
      <c r="AA4084" t="s">
        <v>995</v>
      </c>
      <c r="AB4084" t="s">
        <v>995</v>
      </c>
      <c r="AC4084" t="s">
        <v>995</v>
      </c>
      <c r="AD4084" t="s">
        <v>995</v>
      </c>
      <c r="AE4084" t="s">
        <v>995</v>
      </c>
      <c r="AF4084" t="s">
        <v>995</v>
      </c>
      <c r="AG4084" t="s">
        <v>995</v>
      </c>
      <c r="AH4084" t="s">
        <v>995</v>
      </c>
      <c r="AI4084" t="s">
        <v>995</v>
      </c>
      <c r="AJ4084" t="s">
        <v>995</v>
      </c>
      <c r="AK4084" t="s">
        <v>995</v>
      </c>
      <c r="AL4084" t="s">
        <v>995</v>
      </c>
      <c r="AM4084" t="s">
        <v>995</v>
      </c>
      <c r="AN4084" t="s">
        <v>995</v>
      </c>
      <c r="AO4084" t="s">
        <v>995</v>
      </c>
      <c r="AP4084" t="s">
        <v>995</v>
      </c>
      <c r="AQ4084" s="286" t="s">
        <v>855</v>
      </c>
    </row>
    <row r="4085" spans="1:47" ht="21.6" x14ac:dyDescent="0.3">
      <c r="A4085" s="285">
        <v>123284</v>
      </c>
      <c r="B4085" s="286" t="s">
        <v>61</v>
      </c>
      <c r="C4085" t="s">
        <v>225</v>
      </c>
      <c r="D4085" t="s">
        <v>225</v>
      </c>
      <c r="E4085" t="s">
        <v>225</v>
      </c>
      <c r="F4085" t="s">
        <v>226</v>
      </c>
      <c r="G4085" t="s">
        <v>224</v>
      </c>
      <c r="H4085" t="s">
        <v>226</v>
      </c>
      <c r="I4085" t="s">
        <v>225</v>
      </c>
      <c r="J4085" t="s">
        <v>225</v>
      </c>
      <c r="K4085" t="s">
        <v>225</v>
      </c>
      <c r="L4085" t="s">
        <v>225</v>
      </c>
      <c r="M4085" t="s">
        <v>226</v>
      </c>
      <c r="N4085" t="s">
        <v>226</v>
      </c>
      <c r="O4085" t="s">
        <v>226</v>
      </c>
      <c r="P4085" t="s">
        <v>224</v>
      </c>
      <c r="Q4085" t="s">
        <v>226</v>
      </c>
      <c r="R4085" t="s">
        <v>226</v>
      </c>
      <c r="S4085" t="s">
        <v>226</v>
      </c>
      <c r="T4085" t="s">
        <v>226</v>
      </c>
      <c r="U4085" t="s">
        <v>226</v>
      </c>
      <c r="V4085" t="s">
        <v>226</v>
      </c>
      <c r="W4085" t="s">
        <v>226</v>
      </c>
      <c r="X4085" t="s">
        <v>226</v>
      </c>
      <c r="Y4085" t="s">
        <v>226</v>
      </c>
      <c r="Z4085" t="s">
        <v>226</v>
      </c>
      <c r="AA4085" t="s">
        <v>226</v>
      </c>
      <c r="AB4085" t="s">
        <v>226</v>
      </c>
      <c r="AC4085" t="s">
        <v>226</v>
      </c>
      <c r="AD4085" t="s">
        <v>226</v>
      </c>
      <c r="AE4085" t="s">
        <v>226</v>
      </c>
      <c r="AF4085" t="s">
        <v>224</v>
      </c>
      <c r="AG4085" t="s">
        <v>226</v>
      </c>
      <c r="AH4085" t="s">
        <v>226</v>
      </c>
      <c r="AI4085" t="s">
        <v>226</v>
      </c>
      <c r="AJ4085" t="s">
        <v>226</v>
      </c>
      <c r="AK4085" t="s">
        <v>224</v>
      </c>
      <c r="AL4085" t="s">
        <v>225</v>
      </c>
      <c r="AM4085" t="s">
        <v>225</v>
      </c>
      <c r="AN4085" t="s">
        <v>226</v>
      </c>
      <c r="AO4085" t="s">
        <v>226</v>
      </c>
      <c r="AP4085" t="s">
        <v>226</v>
      </c>
      <c r="AQ4085" s="286" t="s">
        <v>394</v>
      </c>
      <c r="AR4085" s="305"/>
      <c r="AS4085" s="235"/>
      <c r="AU4085"/>
    </row>
    <row r="4086" spans="1:47" x14ac:dyDescent="0.3">
      <c r="A4086" s="285">
        <v>123285</v>
      </c>
      <c r="B4086" s="286" t="s">
        <v>540</v>
      </c>
      <c r="C4086" t="s">
        <v>995</v>
      </c>
      <c r="D4086" t="s">
        <v>995</v>
      </c>
      <c r="E4086" t="s">
        <v>995</v>
      </c>
      <c r="F4086" t="s">
        <v>995</v>
      </c>
      <c r="G4086" t="s">
        <v>995</v>
      </c>
      <c r="H4086" t="s">
        <v>995</v>
      </c>
      <c r="I4086" t="s">
        <v>995</v>
      </c>
      <c r="J4086" t="s">
        <v>995</v>
      </c>
      <c r="K4086" t="s">
        <v>995</v>
      </c>
      <c r="L4086" t="s">
        <v>995</v>
      </c>
      <c r="M4086" t="s">
        <v>995</v>
      </c>
      <c r="N4086" t="s">
        <v>995</v>
      </c>
      <c r="O4086" t="s">
        <v>995</v>
      </c>
      <c r="P4086" t="s">
        <v>995</v>
      </c>
      <c r="Q4086" t="s">
        <v>995</v>
      </c>
      <c r="R4086" t="s">
        <v>995</v>
      </c>
      <c r="S4086" t="s">
        <v>995</v>
      </c>
      <c r="T4086" t="s">
        <v>995</v>
      </c>
      <c r="U4086" t="s">
        <v>995</v>
      </c>
      <c r="V4086" t="s">
        <v>995</v>
      </c>
      <c r="W4086" t="s">
        <v>995</v>
      </c>
      <c r="X4086" t="s">
        <v>995</v>
      </c>
      <c r="Y4086" t="s">
        <v>995</v>
      </c>
      <c r="Z4086" t="s">
        <v>995</v>
      </c>
      <c r="AA4086" t="s">
        <v>995</v>
      </c>
      <c r="AB4086" t="s">
        <v>995</v>
      </c>
      <c r="AC4086" t="s">
        <v>995</v>
      </c>
      <c r="AD4086" t="s">
        <v>995</v>
      </c>
      <c r="AE4086" t="s">
        <v>995</v>
      </c>
      <c r="AF4086" t="s">
        <v>995</v>
      </c>
      <c r="AG4086" t="s">
        <v>995</v>
      </c>
      <c r="AH4086" t="s">
        <v>995</v>
      </c>
      <c r="AI4086" t="s">
        <v>995</v>
      </c>
      <c r="AJ4086" t="s">
        <v>995</v>
      </c>
      <c r="AK4086" t="s">
        <v>995</v>
      </c>
      <c r="AL4086" t="s">
        <v>995</v>
      </c>
      <c r="AM4086" t="s">
        <v>995</v>
      </c>
      <c r="AN4086" t="s">
        <v>995</v>
      </c>
      <c r="AO4086" t="s">
        <v>995</v>
      </c>
      <c r="AP4086" t="s">
        <v>995</v>
      </c>
      <c r="AQ4086" s="286" t="s">
        <v>855</v>
      </c>
    </row>
    <row r="4087" spans="1:47" x14ac:dyDescent="0.3">
      <c r="A4087" s="285">
        <v>123286</v>
      </c>
      <c r="B4087" s="286" t="s">
        <v>540</v>
      </c>
      <c r="C4087" t="s">
        <v>995</v>
      </c>
      <c r="D4087" t="s">
        <v>995</v>
      </c>
      <c r="E4087" t="s">
        <v>995</v>
      </c>
      <c r="F4087" t="s">
        <v>995</v>
      </c>
      <c r="G4087" t="s">
        <v>995</v>
      </c>
      <c r="H4087" t="s">
        <v>995</v>
      </c>
      <c r="I4087" t="s">
        <v>995</v>
      </c>
      <c r="J4087" t="s">
        <v>995</v>
      </c>
      <c r="K4087" t="s">
        <v>995</v>
      </c>
      <c r="L4087" t="s">
        <v>995</v>
      </c>
      <c r="M4087" t="s">
        <v>995</v>
      </c>
      <c r="N4087" t="s">
        <v>995</v>
      </c>
      <c r="O4087" t="s">
        <v>995</v>
      </c>
      <c r="P4087" t="s">
        <v>995</v>
      </c>
      <c r="Q4087" t="s">
        <v>995</v>
      </c>
      <c r="R4087" t="s">
        <v>995</v>
      </c>
      <c r="S4087" t="s">
        <v>995</v>
      </c>
      <c r="T4087" t="s">
        <v>995</v>
      </c>
      <c r="U4087" t="s">
        <v>995</v>
      </c>
      <c r="V4087" t="s">
        <v>995</v>
      </c>
      <c r="W4087" t="s">
        <v>995</v>
      </c>
      <c r="X4087" t="s">
        <v>995</v>
      </c>
      <c r="Y4087" t="s">
        <v>995</v>
      </c>
      <c r="Z4087" t="s">
        <v>995</v>
      </c>
      <c r="AA4087" t="s">
        <v>995</v>
      </c>
      <c r="AB4087" t="s">
        <v>995</v>
      </c>
      <c r="AC4087" t="s">
        <v>995</v>
      </c>
      <c r="AD4087" t="s">
        <v>995</v>
      </c>
      <c r="AE4087" t="s">
        <v>995</v>
      </c>
      <c r="AF4087" t="s">
        <v>995</v>
      </c>
      <c r="AG4087" t="s">
        <v>995</v>
      </c>
      <c r="AH4087" t="s">
        <v>995</v>
      </c>
      <c r="AI4087" t="s">
        <v>995</v>
      </c>
      <c r="AJ4087" t="s">
        <v>995</v>
      </c>
      <c r="AK4087" t="s">
        <v>995</v>
      </c>
      <c r="AL4087" t="s">
        <v>995</v>
      </c>
      <c r="AM4087" t="s">
        <v>995</v>
      </c>
      <c r="AN4087" t="s">
        <v>995</v>
      </c>
      <c r="AO4087" t="s">
        <v>995</v>
      </c>
      <c r="AP4087" t="s">
        <v>995</v>
      </c>
      <c r="AQ4087" s="286" t="s">
        <v>855</v>
      </c>
    </row>
    <row r="4088" spans="1:47" ht="21.6" x14ac:dyDescent="0.3">
      <c r="A4088" s="285">
        <v>123287</v>
      </c>
      <c r="B4088" s="286" t="s">
        <v>61</v>
      </c>
      <c r="C4088" t="s">
        <v>225</v>
      </c>
      <c r="D4088" t="s">
        <v>224</v>
      </c>
      <c r="E4088" t="s">
        <v>225</v>
      </c>
      <c r="F4088" t="s">
        <v>225</v>
      </c>
      <c r="G4088" t="s">
        <v>224</v>
      </c>
      <c r="H4088" t="s">
        <v>224</v>
      </c>
      <c r="I4088" t="s">
        <v>225</v>
      </c>
      <c r="J4088" t="s">
        <v>225</v>
      </c>
      <c r="K4088" t="s">
        <v>225</v>
      </c>
      <c r="L4088" t="s">
        <v>226</v>
      </c>
      <c r="M4088" t="s">
        <v>226</v>
      </c>
      <c r="N4088" t="s">
        <v>225</v>
      </c>
      <c r="O4088" t="s">
        <v>226</v>
      </c>
      <c r="P4088" t="s">
        <v>224</v>
      </c>
      <c r="Q4088" t="s">
        <v>226</v>
      </c>
      <c r="R4088" t="s">
        <v>226</v>
      </c>
      <c r="S4088" t="s">
        <v>226</v>
      </c>
      <c r="T4088" t="s">
        <v>226</v>
      </c>
      <c r="U4088" t="s">
        <v>225</v>
      </c>
      <c r="V4088" t="s">
        <v>224</v>
      </c>
      <c r="W4088" t="s">
        <v>224</v>
      </c>
      <c r="X4088" t="s">
        <v>226</v>
      </c>
      <c r="Y4088" t="s">
        <v>224</v>
      </c>
      <c r="Z4088" t="s">
        <v>226</v>
      </c>
      <c r="AA4088" t="s">
        <v>224</v>
      </c>
      <c r="AB4088" t="s">
        <v>226</v>
      </c>
      <c r="AC4088" t="s">
        <v>226</v>
      </c>
      <c r="AD4088" t="s">
        <v>226</v>
      </c>
      <c r="AE4088" t="s">
        <v>226</v>
      </c>
      <c r="AF4088" t="s">
        <v>226</v>
      </c>
      <c r="AG4088" t="s">
        <v>226</v>
      </c>
      <c r="AH4088" t="s">
        <v>226</v>
      </c>
      <c r="AI4088" t="s">
        <v>226</v>
      </c>
      <c r="AJ4088" t="s">
        <v>226</v>
      </c>
      <c r="AK4088" t="s">
        <v>226</v>
      </c>
      <c r="AL4088" t="s">
        <v>225</v>
      </c>
      <c r="AM4088" t="s">
        <v>225</v>
      </c>
      <c r="AN4088" t="s">
        <v>225</v>
      </c>
      <c r="AO4088" t="s">
        <v>225</v>
      </c>
      <c r="AP4088" t="s">
        <v>225</v>
      </c>
      <c r="AQ4088" s="286" t="s">
        <v>394</v>
      </c>
      <c r="AR4088" s="305"/>
      <c r="AS4088" s="235"/>
      <c r="AU4088"/>
    </row>
    <row r="4089" spans="1:47" ht="21.6" x14ac:dyDescent="0.3">
      <c r="A4089" s="285">
        <v>123288</v>
      </c>
      <c r="B4089" s="286" t="s">
        <v>61</v>
      </c>
      <c r="C4089" t="s">
        <v>226</v>
      </c>
      <c r="D4089" t="s">
        <v>225</v>
      </c>
      <c r="E4089" t="s">
        <v>225</v>
      </c>
      <c r="F4089" t="s">
        <v>225</v>
      </c>
      <c r="G4089" t="s">
        <v>226</v>
      </c>
      <c r="H4089" t="s">
        <v>225</v>
      </c>
      <c r="I4089" t="s">
        <v>225</v>
      </c>
      <c r="J4089" t="s">
        <v>225</v>
      </c>
      <c r="K4089" t="s">
        <v>226</v>
      </c>
      <c r="L4089" t="s">
        <v>226</v>
      </c>
      <c r="M4089" t="s">
        <v>226</v>
      </c>
      <c r="N4089" t="s">
        <v>226</v>
      </c>
      <c r="O4089" t="s">
        <v>226</v>
      </c>
      <c r="P4089" t="s">
        <v>224</v>
      </c>
      <c r="Q4089" t="s">
        <v>226</v>
      </c>
      <c r="R4089" t="s">
        <v>224</v>
      </c>
      <c r="S4089" t="s">
        <v>225</v>
      </c>
      <c r="T4089" t="s">
        <v>225</v>
      </c>
      <c r="U4089" t="s">
        <v>226</v>
      </c>
      <c r="V4089" t="s">
        <v>225</v>
      </c>
      <c r="W4089" t="s">
        <v>224</v>
      </c>
      <c r="X4089" t="s">
        <v>226</v>
      </c>
      <c r="Y4089" t="s">
        <v>226</v>
      </c>
      <c r="Z4089" t="s">
        <v>224</v>
      </c>
      <c r="AA4089" t="s">
        <v>226</v>
      </c>
      <c r="AB4089" t="s">
        <v>226</v>
      </c>
      <c r="AC4089" t="s">
        <v>226</v>
      </c>
      <c r="AD4089" t="s">
        <v>226</v>
      </c>
      <c r="AE4089" t="s">
        <v>225</v>
      </c>
      <c r="AF4089" t="s">
        <v>226</v>
      </c>
      <c r="AG4089" t="s">
        <v>226</v>
      </c>
      <c r="AH4089" t="s">
        <v>226</v>
      </c>
      <c r="AI4089" t="s">
        <v>226</v>
      </c>
      <c r="AJ4089" t="s">
        <v>226</v>
      </c>
      <c r="AK4089" t="s">
        <v>225</v>
      </c>
      <c r="AL4089" t="s">
        <v>225</v>
      </c>
      <c r="AM4089" t="s">
        <v>226</v>
      </c>
      <c r="AN4089" t="s">
        <v>226</v>
      </c>
      <c r="AO4089" t="s">
        <v>226</v>
      </c>
      <c r="AP4089" t="s">
        <v>226</v>
      </c>
      <c r="AQ4089" s="286" t="s">
        <v>394</v>
      </c>
      <c r="AR4089" s="305"/>
      <c r="AS4089" s="235"/>
      <c r="AU4089"/>
    </row>
    <row r="4090" spans="1:47" ht="21.6" x14ac:dyDescent="0.3">
      <c r="A4090" s="285">
        <v>123289</v>
      </c>
      <c r="B4090" s="286" t="s">
        <v>538</v>
      </c>
      <c r="C4090" t="s">
        <v>225</v>
      </c>
      <c r="D4090" t="s">
        <v>225</v>
      </c>
      <c r="E4090" t="s">
        <v>225</v>
      </c>
      <c r="F4090" t="s">
        <v>225</v>
      </c>
      <c r="G4090" t="s">
        <v>225</v>
      </c>
      <c r="H4090" t="s">
        <v>225</v>
      </c>
      <c r="I4090" t="s">
        <v>224</v>
      </c>
      <c r="J4090" t="s">
        <v>225</v>
      </c>
      <c r="K4090" t="s">
        <v>225</v>
      </c>
      <c r="L4090" t="s">
        <v>224</v>
      </c>
      <c r="M4090" t="s">
        <v>225</v>
      </c>
      <c r="N4090" t="s">
        <v>224</v>
      </c>
      <c r="O4090" t="s">
        <v>225</v>
      </c>
      <c r="P4090" t="s">
        <v>224</v>
      </c>
      <c r="Q4090" t="s">
        <v>226</v>
      </c>
      <c r="R4090" t="s">
        <v>225</v>
      </c>
      <c r="S4090" t="s">
        <v>226</v>
      </c>
      <c r="T4090" t="s">
        <v>224</v>
      </c>
      <c r="U4090" t="s">
        <v>225</v>
      </c>
      <c r="V4090" t="s">
        <v>225</v>
      </c>
      <c r="W4090" t="s">
        <v>226</v>
      </c>
      <c r="X4090" t="s">
        <v>226</v>
      </c>
      <c r="Y4090" t="s">
        <v>225</v>
      </c>
      <c r="Z4090" t="s">
        <v>226</v>
      </c>
      <c r="AA4090" t="s">
        <v>226</v>
      </c>
      <c r="AB4090" t="s">
        <v>394</v>
      </c>
      <c r="AC4090" t="s">
        <v>394</v>
      </c>
      <c r="AD4090" t="s">
        <v>394</v>
      </c>
      <c r="AE4090" t="s">
        <v>394</v>
      </c>
      <c r="AF4090" t="s">
        <v>394</v>
      </c>
      <c r="AG4090" t="s">
        <v>394</v>
      </c>
      <c r="AH4090" t="s">
        <v>394</v>
      </c>
      <c r="AI4090" t="s">
        <v>394</v>
      </c>
      <c r="AJ4090" t="s">
        <v>394</v>
      </c>
      <c r="AK4090" t="s">
        <v>394</v>
      </c>
      <c r="AL4090" t="s">
        <v>394</v>
      </c>
      <c r="AM4090" t="s">
        <v>394</v>
      </c>
      <c r="AN4090" t="s">
        <v>394</v>
      </c>
      <c r="AO4090" t="s">
        <v>394</v>
      </c>
      <c r="AP4090" t="s">
        <v>394</v>
      </c>
      <c r="AQ4090" s="286" t="s">
        <v>394</v>
      </c>
      <c r="AR4090" s="305"/>
      <c r="AS4090" s="235"/>
      <c r="AU4090"/>
    </row>
    <row r="4091" spans="1:47" x14ac:dyDescent="0.3">
      <c r="A4091" s="285">
        <v>123290</v>
      </c>
      <c r="B4091" s="286" t="s">
        <v>540</v>
      </c>
      <c r="C4091" t="s">
        <v>995</v>
      </c>
      <c r="D4091" t="s">
        <v>995</v>
      </c>
      <c r="E4091" t="s">
        <v>995</v>
      </c>
      <c r="F4091" t="s">
        <v>995</v>
      </c>
      <c r="G4091" t="s">
        <v>995</v>
      </c>
      <c r="H4091" t="s">
        <v>995</v>
      </c>
      <c r="I4091" t="s">
        <v>995</v>
      </c>
      <c r="J4091" t="s">
        <v>995</v>
      </c>
      <c r="K4091" t="s">
        <v>995</v>
      </c>
      <c r="L4091" t="s">
        <v>995</v>
      </c>
      <c r="M4091" t="s">
        <v>995</v>
      </c>
      <c r="N4091" t="s">
        <v>995</v>
      </c>
      <c r="O4091" t="s">
        <v>995</v>
      </c>
      <c r="P4091" t="s">
        <v>995</v>
      </c>
      <c r="Q4091" t="s">
        <v>995</v>
      </c>
      <c r="R4091" t="s">
        <v>995</v>
      </c>
      <c r="S4091" t="s">
        <v>995</v>
      </c>
      <c r="T4091" t="s">
        <v>995</v>
      </c>
      <c r="U4091" t="s">
        <v>995</v>
      </c>
      <c r="V4091" t="s">
        <v>995</v>
      </c>
      <c r="W4091" t="s">
        <v>995</v>
      </c>
      <c r="X4091" t="s">
        <v>995</v>
      </c>
      <c r="Y4091" t="s">
        <v>995</v>
      </c>
      <c r="Z4091" t="s">
        <v>995</v>
      </c>
      <c r="AA4091" t="s">
        <v>995</v>
      </c>
      <c r="AB4091" t="s">
        <v>995</v>
      </c>
      <c r="AC4091" t="s">
        <v>995</v>
      </c>
      <c r="AD4091" t="s">
        <v>995</v>
      </c>
      <c r="AE4091" t="s">
        <v>995</v>
      </c>
      <c r="AF4091" t="s">
        <v>995</v>
      </c>
      <c r="AG4091" t="s">
        <v>995</v>
      </c>
      <c r="AH4091" t="s">
        <v>995</v>
      </c>
      <c r="AI4091" t="s">
        <v>995</v>
      </c>
      <c r="AJ4091" t="s">
        <v>995</v>
      </c>
      <c r="AK4091" t="s">
        <v>995</v>
      </c>
      <c r="AL4091" t="s">
        <v>995</v>
      </c>
      <c r="AM4091" t="s">
        <v>995</v>
      </c>
      <c r="AN4091" t="s">
        <v>995</v>
      </c>
      <c r="AO4091" t="s">
        <v>995</v>
      </c>
      <c r="AP4091" t="s">
        <v>995</v>
      </c>
      <c r="AQ4091" s="286" t="s">
        <v>855</v>
      </c>
    </row>
    <row r="4092" spans="1:47" ht="21.6" x14ac:dyDescent="0.3">
      <c r="A4092" s="285">
        <v>123291</v>
      </c>
      <c r="B4092" s="286" t="s">
        <v>61</v>
      </c>
      <c r="C4092" t="s">
        <v>225</v>
      </c>
      <c r="D4092" t="s">
        <v>225</v>
      </c>
      <c r="E4092" t="s">
        <v>225</v>
      </c>
      <c r="F4092" t="s">
        <v>225</v>
      </c>
      <c r="G4092" t="s">
        <v>226</v>
      </c>
      <c r="H4092" t="s">
        <v>225</v>
      </c>
      <c r="I4092" t="s">
        <v>225</v>
      </c>
      <c r="J4092" t="s">
        <v>226</v>
      </c>
      <c r="K4092" t="s">
        <v>225</v>
      </c>
      <c r="L4092" t="s">
        <v>226</v>
      </c>
      <c r="M4092" t="s">
        <v>226</v>
      </c>
      <c r="N4092" t="s">
        <v>225</v>
      </c>
      <c r="O4092" t="s">
        <v>224</v>
      </c>
      <c r="P4092" t="s">
        <v>226</v>
      </c>
      <c r="Q4092" t="s">
        <v>226</v>
      </c>
      <c r="R4092" t="s">
        <v>226</v>
      </c>
      <c r="S4092" t="s">
        <v>225</v>
      </c>
      <c r="T4092" t="s">
        <v>225</v>
      </c>
      <c r="U4092" t="s">
        <v>226</v>
      </c>
      <c r="V4092" t="s">
        <v>226</v>
      </c>
      <c r="W4092" t="s">
        <v>226</v>
      </c>
      <c r="X4092" t="s">
        <v>226</v>
      </c>
      <c r="Y4092" t="s">
        <v>226</v>
      </c>
      <c r="Z4092" t="s">
        <v>224</v>
      </c>
      <c r="AA4092" t="s">
        <v>226</v>
      </c>
      <c r="AB4092" t="s">
        <v>226</v>
      </c>
      <c r="AC4092" t="s">
        <v>226</v>
      </c>
      <c r="AD4092" t="s">
        <v>226</v>
      </c>
      <c r="AE4092" t="s">
        <v>224</v>
      </c>
      <c r="AF4092" t="s">
        <v>226</v>
      </c>
      <c r="AG4092" t="s">
        <v>226</v>
      </c>
      <c r="AH4092" t="s">
        <v>224</v>
      </c>
      <c r="AI4092" t="s">
        <v>224</v>
      </c>
      <c r="AJ4092" t="s">
        <v>226</v>
      </c>
      <c r="AK4092" t="s">
        <v>224</v>
      </c>
      <c r="AL4092" t="s">
        <v>226</v>
      </c>
      <c r="AM4092" t="s">
        <v>224</v>
      </c>
      <c r="AN4092" t="s">
        <v>226</v>
      </c>
      <c r="AO4092" t="s">
        <v>224</v>
      </c>
      <c r="AP4092" t="s">
        <v>224</v>
      </c>
      <c r="AQ4092" s="286" t="s">
        <v>394</v>
      </c>
      <c r="AR4092" s="305"/>
      <c r="AS4092" s="235"/>
      <c r="AU4092"/>
    </row>
    <row r="4093" spans="1:47" ht="28.8" x14ac:dyDescent="0.3">
      <c r="A4093" s="285">
        <v>123292</v>
      </c>
      <c r="B4093" s="286" t="s">
        <v>67</v>
      </c>
      <c r="C4093" t="s">
        <v>225</v>
      </c>
      <c r="D4093" t="s">
        <v>225</v>
      </c>
      <c r="E4093" t="s">
        <v>225</v>
      </c>
      <c r="F4093" t="s">
        <v>225</v>
      </c>
      <c r="G4093" t="s">
        <v>224</v>
      </c>
      <c r="H4093" t="s">
        <v>226</v>
      </c>
      <c r="I4093" t="s">
        <v>225</v>
      </c>
      <c r="J4093" t="s">
        <v>226</v>
      </c>
      <c r="K4093" t="s">
        <v>225</v>
      </c>
      <c r="L4093" t="s">
        <v>224</v>
      </c>
      <c r="M4093" t="s">
        <v>226</v>
      </c>
      <c r="N4093" t="s">
        <v>224</v>
      </c>
      <c r="O4093" t="s">
        <v>224</v>
      </c>
      <c r="P4093" t="s">
        <v>224</v>
      </c>
      <c r="Q4093" t="s">
        <v>226</v>
      </c>
      <c r="R4093" t="s">
        <v>226</v>
      </c>
      <c r="S4093" t="s">
        <v>225</v>
      </c>
      <c r="T4093" t="s">
        <v>226</v>
      </c>
      <c r="U4093" t="s">
        <v>225</v>
      </c>
      <c r="V4093" t="s">
        <v>224</v>
      </c>
      <c r="W4093" t="s">
        <v>225</v>
      </c>
      <c r="X4093" t="s">
        <v>226</v>
      </c>
      <c r="Y4093" t="s">
        <v>226</v>
      </c>
      <c r="Z4093" t="s">
        <v>226</v>
      </c>
      <c r="AA4093" t="s">
        <v>226</v>
      </c>
      <c r="AB4093" t="s">
        <v>226</v>
      </c>
      <c r="AC4093" t="s">
        <v>226</v>
      </c>
      <c r="AD4093" t="s">
        <v>226</v>
      </c>
      <c r="AE4093" t="s">
        <v>226</v>
      </c>
      <c r="AF4093" t="s">
        <v>226</v>
      </c>
      <c r="AG4093" t="s">
        <v>225</v>
      </c>
      <c r="AH4093" t="s">
        <v>225</v>
      </c>
      <c r="AI4093" t="s">
        <v>225</v>
      </c>
      <c r="AJ4093" t="s">
        <v>225</v>
      </c>
      <c r="AK4093" t="s">
        <v>225</v>
      </c>
      <c r="AL4093" t="s">
        <v>394</v>
      </c>
      <c r="AM4093" t="s">
        <v>394</v>
      </c>
      <c r="AN4093" t="s">
        <v>394</v>
      </c>
      <c r="AO4093" t="s">
        <v>394</v>
      </c>
      <c r="AP4093" t="s">
        <v>394</v>
      </c>
      <c r="AQ4093" s="286" t="s">
        <v>394</v>
      </c>
      <c r="AR4093" s="305"/>
      <c r="AS4093" s="235"/>
      <c r="AU4093"/>
    </row>
    <row r="4094" spans="1:47" ht="21.6" x14ac:dyDescent="0.3">
      <c r="A4094" s="285">
        <v>123293</v>
      </c>
      <c r="B4094" s="286" t="s">
        <v>538</v>
      </c>
      <c r="C4094" t="s">
        <v>225</v>
      </c>
      <c r="D4094" t="s">
        <v>224</v>
      </c>
      <c r="E4094" t="s">
        <v>225</v>
      </c>
      <c r="F4094" t="s">
        <v>225</v>
      </c>
      <c r="G4094" t="s">
        <v>226</v>
      </c>
      <c r="H4094" t="s">
        <v>225</v>
      </c>
      <c r="I4094" t="s">
        <v>225</v>
      </c>
      <c r="J4094" t="s">
        <v>225</v>
      </c>
      <c r="K4094" t="s">
        <v>225</v>
      </c>
      <c r="L4094" t="s">
        <v>226</v>
      </c>
      <c r="M4094" t="s">
        <v>224</v>
      </c>
      <c r="N4094" t="s">
        <v>224</v>
      </c>
      <c r="O4094" t="s">
        <v>224</v>
      </c>
      <c r="P4094" t="s">
        <v>224</v>
      </c>
      <c r="Q4094" t="s">
        <v>226</v>
      </c>
      <c r="R4094" t="s">
        <v>224</v>
      </c>
      <c r="S4094" t="s">
        <v>226</v>
      </c>
      <c r="T4094" t="s">
        <v>224</v>
      </c>
      <c r="U4094" t="s">
        <v>225</v>
      </c>
      <c r="V4094" t="s">
        <v>226</v>
      </c>
      <c r="W4094" t="s">
        <v>226</v>
      </c>
      <c r="X4094" t="s">
        <v>226</v>
      </c>
      <c r="Y4094" t="s">
        <v>226</v>
      </c>
      <c r="Z4094" t="s">
        <v>226</v>
      </c>
      <c r="AA4094" t="s">
        <v>226</v>
      </c>
      <c r="AB4094" t="s">
        <v>394</v>
      </c>
      <c r="AC4094" t="s">
        <v>394</v>
      </c>
      <c r="AD4094" t="s">
        <v>394</v>
      </c>
      <c r="AE4094" t="s">
        <v>394</v>
      </c>
      <c r="AF4094" t="s">
        <v>394</v>
      </c>
      <c r="AG4094" t="s">
        <v>394</v>
      </c>
      <c r="AH4094" t="s">
        <v>394</v>
      </c>
      <c r="AI4094" t="s">
        <v>394</v>
      </c>
      <c r="AJ4094" t="s">
        <v>394</v>
      </c>
      <c r="AK4094" t="s">
        <v>394</v>
      </c>
      <c r="AL4094" t="s">
        <v>394</v>
      </c>
      <c r="AM4094" t="s">
        <v>394</v>
      </c>
      <c r="AN4094" t="s">
        <v>394</v>
      </c>
      <c r="AO4094" t="s">
        <v>394</v>
      </c>
      <c r="AP4094" t="s">
        <v>394</v>
      </c>
      <c r="AQ4094" s="286" t="s">
        <v>394</v>
      </c>
      <c r="AR4094" s="305"/>
      <c r="AS4094" s="235"/>
      <c r="AU4094"/>
    </row>
    <row r="4095" spans="1:47" x14ac:dyDescent="0.3">
      <c r="A4095" s="285">
        <v>123294</v>
      </c>
      <c r="B4095" s="286" t="s">
        <v>540</v>
      </c>
      <c r="C4095" t="s">
        <v>995</v>
      </c>
      <c r="D4095" t="s">
        <v>995</v>
      </c>
      <c r="E4095" t="s">
        <v>995</v>
      </c>
      <c r="F4095" t="s">
        <v>995</v>
      </c>
      <c r="G4095" t="s">
        <v>995</v>
      </c>
      <c r="H4095" t="s">
        <v>995</v>
      </c>
      <c r="I4095" t="s">
        <v>995</v>
      </c>
      <c r="J4095" t="s">
        <v>995</v>
      </c>
      <c r="K4095" t="s">
        <v>995</v>
      </c>
      <c r="L4095" t="s">
        <v>995</v>
      </c>
      <c r="M4095" t="s">
        <v>995</v>
      </c>
      <c r="N4095" t="s">
        <v>995</v>
      </c>
      <c r="O4095" t="s">
        <v>995</v>
      </c>
      <c r="P4095" t="s">
        <v>995</v>
      </c>
      <c r="Q4095" t="s">
        <v>995</v>
      </c>
      <c r="R4095" t="s">
        <v>995</v>
      </c>
      <c r="S4095" t="s">
        <v>995</v>
      </c>
      <c r="T4095" t="s">
        <v>995</v>
      </c>
      <c r="U4095" t="s">
        <v>995</v>
      </c>
      <c r="V4095" t="s">
        <v>995</v>
      </c>
      <c r="W4095" t="s">
        <v>995</v>
      </c>
      <c r="X4095" t="s">
        <v>995</v>
      </c>
      <c r="Y4095" t="s">
        <v>995</v>
      </c>
      <c r="Z4095" t="s">
        <v>995</v>
      </c>
      <c r="AA4095" t="s">
        <v>995</v>
      </c>
      <c r="AB4095" t="s">
        <v>995</v>
      </c>
      <c r="AC4095" t="s">
        <v>995</v>
      </c>
      <c r="AD4095" t="s">
        <v>995</v>
      </c>
      <c r="AE4095" t="s">
        <v>995</v>
      </c>
      <c r="AF4095" t="s">
        <v>995</v>
      </c>
      <c r="AG4095" t="s">
        <v>995</v>
      </c>
      <c r="AH4095" t="s">
        <v>995</v>
      </c>
      <c r="AI4095" t="s">
        <v>995</v>
      </c>
      <c r="AJ4095" t="s">
        <v>995</v>
      </c>
      <c r="AK4095" t="s">
        <v>995</v>
      </c>
      <c r="AL4095" t="s">
        <v>995</v>
      </c>
      <c r="AM4095" t="s">
        <v>995</v>
      </c>
      <c r="AN4095" t="s">
        <v>995</v>
      </c>
      <c r="AO4095" t="s">
        <v>995</v>
      </c>
      <c r="AP4095" t="s">
        <v>995</v>
      </c>
      <c r="AQ4095" s="286" t="s">
        <v>855</v>
      </c>
    </row>
    <row r="4096" spans="1:47" ht="21.6" x14ac:dyDescent="0.3">
      <c r="A4096" s="285">
        <v>123295</v>
      </c>
      <c r="B4096" s="286" t="s">
        <v>61</v>
      </c>
      <c r="C4096" t="s">
        <v>225</v>
      </c>
      <c r="D4096" t="s">
        <v>225</v>
      </c>
      <c r="E4096" t="s">
        <v>225</v>
      </c>
      <c r="F4096" t="s">
        <v>225</v>
      </c>
      <c r="G4096" t="s">
        <v>226</v>
      </c>
      <c r="H4096" t="s">
        <v>226</v>
      </c>
      <c r="I4096" t="s">
        <v>226</v>
      </c>
      <c r="J4096" t="s">
        <v>225</v>
      </c>
      <c r="K4096" t="s">
        <v>225</v>
      </c>
      <c r="L4096" t="s">
        <v>226</v>
      </c>
      <c r="M4096" t="s">
        <v>226</v>
      </c>
      <c r="N4096" t="s">
        <v>226</v>
      </c>
      <c r="O4096" t="s">
        <v>226</v>
      </c>
      <c r="P4096" t="s">
        <v>226</v>
      </c>
      <c r="Q4096" t="s">
        <v>224</v>
      </c>
      <c r="R4096" t="s">
        <v>226</v>
      </c>
      <c r="S4096" t="s">
        <v>226</v>
      </c>
      <c r="T4096" t="s">
        <v>226</v>
      </c>
      <c r="U4096" t="s">
        <v>226</v>
      </c>
      <c r="V4096" t="s">
        <v>226</v>
      </c>
      <c r="W4096" t="s">
        <v>224</v>
      </c>
      <c r="X4096" t="s">
        <v>224</v>
      </c>
      <c r="Y4096" t="s">
        <v>224</v>
      </c>
      <c r="Z4096" t="s">
        <v>224</v>
      </c>
      <c r="AA4096" t="s">
        <v>226</v>
      </c>
      <c r="AB4096" t="s">
        <v>226</v>
      </c>
      <c r="AC4096" t="s">
        <v>226</v>
      </c>
      <c r="AD4096" t="s">
        <v>224</v>
      </c>
      <c r="AE4096" t="s">
        <v>226</v>
      </c>
      <c r="AF4096" t="s">
        <v>225</v>
      </c>
      <c r="AG4096" t="s">
        <v>224</v>
      </c>
      <c r="AH4096" t="s">
        <v>226</v>
      </c>
      <c r="AI4096" t="s">
        <v>224</v>
      </c>
      <c r="AJ4096" t="s">
        <v>226</v>
      </c>
      <c r="AK4096" t="s">
        <v>226</v>
      </c>
      <c r="AL4096" t="s">
        <v>226</v>
      </c>
      <c r="AM4096" t="s">
        <v>226</v>
      </c>
      <c r="AN4096" t="s">
        <v>226</v>
      </c>
      <c r="AO4096" t="s">
        <v>226</v>
      </c>
      <c r="AP4096" t="s">
        <v>226</v>
      </c>
      <c r="AQ4096" s="286" t="s">
        <v>394</v>
      </c>
      <c r="AR4096" s="305"/>
      <c r="AS4096" s="235"/>
      <c r="AU4096"/>
    </row>
    <row r="4097" spans="1:47" ht="28.8" x14ac:dyDescent="0.3">
      <c r="A4097" s="285">
        <v>123296</v>
      </c>
      <c r="B4097" s="286" t="s">
        <v>67</v>
      </c>
      <c r="C4097" t="s">
        <v>225</v>
      </c>
      <c r="D4097" t="s">
        <v>225</v>
      </c>
      <c r="E4097" t="s">
        <v>225</v>
      </c>
      <c r="F4097" t="s">
        <v>225</v>
      </c>
      <c r="G4097" t="s">
        <v>224</v>
      </c>
      <c r="H4097" t="s">
        <v>226</v>
      </c>
      <c r="I4097" t="s">
        <v>225</v>
      </c>
      <c r="J4097" t="s">
        <v>226</v>
      </c>
      <c r="K4097" t="s">
        <v>225</v>
      </c>
      <c r="L4097" t="s">
        <v>224</v>
      </c>
      <c r="M4097" t="s">
        <v>224</v>
      </c>
      <c r="N4097" t="s">
        <v>226</v>
      </c>
      <c r="O4097" t="s">
        <v>225</v>
      </c>
      <c r="P4097" t="s">
        <v>226</v>
      </c>
      <c r="Q4097" t="s">
        <v>224</v>
      </c>
      <c r="R4097" t="s">
        <v>224</v>
      </c>
      <c r="S4097" t="s">
        <v>226</v>
      </c>
      <c r="T4097" t="s">
        <v>224</v>
      </c>
      <c r="U4097" t="s">
        <v>226</v>
      </c>
      <c r="V4097" t="s">
        <v>224</v>
      </c>
      <c r="W4097" t="s">
        <v>226</v>
      </c>
      <c r="X4097" t="s">
        <v>226</v>
      </c>
      <c r="Y4097" t="s">
        <v>224</v>
      </c>
      <c r="Z4097" t="s">
        <v>226</v>
      </c>
      <c r="AA4097" t="s">
        <v>226</v>
      </c>
      <c r="AB4097" t="s">
        <v>226</v>
      </c>
      <c r="AC4097" t="s">
        <v>226</v>
      </c>
      <c r="AD4097" t="s">
        <v>226</v>
      </c>
      <c r="AE4097" t="s">
        <v>226</v>
      </c>
      <c r="AF4097" t="s">
        <v>226</v>
      </c>
      <c r="AG4097" t="s">
        <v>225</v>
      </c>
      <c r="AH4097" t="s">
        <v>225</v>
      </c>
      <c r="AI4097" t="s">
        <v>225</v>
      </c>
      <c r="AJ4097" t="s">
        <v>225</v>
      </c>
      <c r="AK4097" t="s">
        <v>225</v>
      </c>
      <c r="AL4097" t="s">
        <v>394</v>
      </c>
      <c r="AM4097" t="s">
        <v>394</v>
      </c>
      <c r="AN4097" t="s">
        <v>394</v>
      </c>
      <c r="AO4097" t="s">
        <v>394</v>
      </c>
      <c r="AP4097" t="s">
        <v>394</v>
      </c>
      <c r="AQ4097" s="286" t="s">
        <v>394</v>
      </c>
      <c r="AR4097" s="305"/>
      <c r="AS4097" s="235"/>
      <c r="AU4097"/>
    </row>
    <row r="4098" spans="1:47" ht="21.6" x14ac:dyDescent="0.3">
      <c r="A4098" s="285">
        <v>123297</v>
      </c>
      <c r="B4098" s="286" t="s">
        <v>538</v>
      </c>
      <c r="C4098" t="s">
        <v>225</v>
      </c>
      <c r="D4098" t="s">
        <v>225</v>
      </c>
      <c r="E4098" t="s">
        <v>225</v>
      </c>
      <c r="F4098" t="s">
        <v>225</v>
      </c>
      <c r="G4098" t="s">
        <v>224</v>
      </c>
      <c r="H4098" t="s">
        <v>224</v>
      </c>
      <c r="I4098" t="s">
        <v>225</v>
      </c>
      <c r="J4098" t="s">
        <v>225</v>
      </c>
      <c r="K4098" t="s">
        <v>226</v>
      </c>
      <c r="L4098" t="s">
        <v>226</v>
      </c>
      <c r="M4098" t="s">
        <v>226</v>
      </c>
      <c r="N4098" t="s">
        <v>226</v>
      </c>
      <c r="O4098" t="s">
        <v>224</v>
      </c>
      <c r="P4098" t="s">
        <v>224</v>
      </c>
      <c r="Q4098" t="s">
        <v>224</v>
      </c>
      <c r="R4098" t="s">
        <v>224</v>
      </c>
      <c r="S4098" t="s">
        <v>224</v>
      </c>
      <c r="T4098" t="s">
        <v>225</v>
      </c>
      <c r="U4098" t="s">
        <v>225</v>
      </c>
      <c r="V4098" t="s">
        <v>226</v>
      </c>
      <c r="W4098" t="s">
        <v>225</v>
      </c>
      <c r="X4098" t="s">
        <v>225</v>
      </c>
      <c r="Y4098" t="s">
        <v>226</v>
      </c>
      <c r="Z4098" t="s">
        <v>226</v>
      </c>
      <c r="AA4098" t="s">
        <v>225</v>
      </c>
      <c r="AB4098" t="s">
        <v>225</v>
      </c>
      <c r="AC4098" t="s">
        <v>225</v>
      </c>
      <c r="AD4098" t="s">
        <v>226</v>
      </c>
      <c r="AE4098" t="s">
        <v>226</v>
      </c>
      <c r="AF4098" t="s">
        <v>225</v>
      </c>
      <c r="AG4098" t="s">
        <v>394</v>
      </c>
      <c r="AH4098" t="s">
        <v>394</v>
      </c>
      <c r="AI4098" t="s">
        <v>394</v>
      </c>
      <c r="AJ4098" t="s">
        <v>394</v>
      </c>
      <c r="AK4098" t="s">
        <v>394</v>
      </c>
      <c r="AL4098" t="s">
        <v>394</v>
      </c>
      <c r="AM4098" t="s">
        <v>394</v>
      </c>
      <c r="AN4098" t="s">
        <v>394</v>
      </c>
      <c r="AO4098" t="s">
        <v>394</v>
      </c>
      <c r="AP4098" t="s">
        <v>394</v>
      </c>
      <c r="AQ4098" s="286" t="s">
        <v>394</v>
      </c>
      <c r="AR4098" s="305"/>
      <c r="AS4098" s="235"/>
      <c r="AU4098"/>
    </row>
    <row r="4099" spans="1:47" ht="28.8" x14ac:dyDescent="0.3">
      <c r="A4099" s="285">
        <v>123298</v>
      </c>
      <c r="B4099" s="286" t="s">
        <v>67</v>
      </c>
      <c r="C4099" t="s">
        <v>225</v>
      </c>
      <c r="D4099" t="s">
        <v>224</v>
      </c>
      <c r="E4099" t="s">
        <v>225</v>
      </c>
      <c r="F4099" t="s">
        <v>225</v>
      </c>
      <c r="G4099" t="s">
        <v>224</v>
      </c>
      <c r="H4099" t="s">
        <v>225</v>
      </c>
      <c r="I4099" t="s">
        <v>225</v>
      </c>
      <c r="J4099" t="s">
        <v>226</v>
      </c>
      <c r="K4099" t="s">
        <v>225</v>
      </c>
      <c r="L4099" t="s">
        <v>226</v>
      </c>
      <c r="M4099" t="s">
        <v>225</v>
      </c>
      <c r="N4099" t="s">
        <v>224</v>
      </c>
      <c r="O4099" t="s">
        <v>224</v>
      </c>
      <c r="P4099" t="s">
        <v>225</v>
      </c>
      <c r="Q4099" t="s">
        <v>226</v>
      </c>
      <c r="R4099" t="s">
        <v>225</v>
      </c>
      <c r="S4099" t="s">
        <v>226</v>
      </c>
      <c r="T4099" t="s">
        <v>224</v>
      </c>
      <c r="U4099" t="s">
        <v>224</v>
      </c>
      <c r="V4099" t="s">
        <v>224</v>
      </c>
      <c r="W4099" t="s">
        <v>224</v>
      </c>
      <c r="X4099" t="s">
        <v>226</v>
      </c>
      <c r="Y4099" t="s">
        <v>224</v>
      </c>
      <c r="Z4099" t="s">
        <v>226</v>
      </c>
      <c r="AA4099" t="s">
        <v>224</v>
      </c>
      <c r="AB4099" t="s">
        <v>226</v>
      </c>
      <c r="AC4099" t="s">
        <v>225</v>
      </c>
      <c r="AD4099" t="s">
        <v>225</v>
      </c>
      <c r="AE4099" t="s">
        <v>225</v>
      </c>
      <c r="AF4099" t="s">
        <v>225</v>
      </c>
      <c r="AG4099" t="s">
        <v>225</v>
      </c>
      <c r="AH4099" t="s">
        <v>225</v>
      </c>
      <c r="AI4099" t="s">
        <v>225</v>
      </c>
      <c r="AJ4099" t="s">
        <v>225</v>
      </c>
      <c r="AK4099" t="s">
        <v>225</v>
      </c>
      <c r="AL4099" t="s">
        <v>394</v>
      </c>
      <c r="AM4099" t="s">
        <v>394</v>
      </c>
      <c r="AN4099" t="s">
        <v>394</v>
      </c>
      <c r="AO4099" t="s">
        <v>394</v>
      </c>
      <c r="AP4099" t="s">
        <v>394</v>
      </c>
      <c r="AQ4099" s="286" t="s">
        <v>394</v>
      </c>
      <c r="AR4099" s="305"/>
      <c r="AS4099" s="235"/>
      <c r="AU4099"/>
    </row>
    <row r="4100" spans="1:47" ht="21.6" x14ac:dyDescent="0.3">
      <c r="A4100" s="285">
        <v>123299</v>
      </c>
      <c r="B4100" s="286" t="s">
        <v>61</v>
      </c>
      <c r="C4100" t="s">
        <v>995</v>
      </c>
      <c r="D4100" t="s">
        <v>995</v>
      </c>
      <c r="E4100" t="s">
        <v>995</v>
      </c>
      <c r="F4100" t="s">
        <v>995</v>
      </c>
      <c r="G4100" t="s">
        <v>995</v>
      </c>
      <c r="H4100" t="s">
        <v>995</v>
      </c>
      <c r="I4100" t="s">
        <v>995</v>
      </c>
      <c r="J4100" t="s">
        <v>995</v>
      </c>
      <c r="K4100" t="s">
        <v>995</v>
      </c>
      <c r="L4100" t="s">
        <v>995</v>
      </c>
      <c r="M4100" t="s">
        <v>995</v>
      </c>
      <c r="N4100" t="s">
        <v>995</v>
      </c>
      <c r="O4100" t="s">
        <v>995</v>
      </c>
      <c r="P4100" t="s">
        <v>995</v>
      </c>
      <c r="Q4100" t="s">
        <v>995</v>
      </c>
      <c r="R4100" t="s">
        <v>995</v>
      </c>
      <c r="S4100" t="s">
        <v>995</v>
      </c>
      <c r="T4100" t="s">
        <v>995</v>
      </c>
      <c r="U4100" t="s">
        <v>995</v>
      </c>
      <c r="V4100" t="s">
        <v>995</v>
      </c>
      <c r="W4100" t="s">
        <v>995</v>
      </c>
      <c r="X4100" t="s">
        <v>995</v>
      </c>
      <c r="Y4100" t="s">
        <v>995</v>
      </c>
      <c r="Z4100" t="s">
        <v>995</v>
      </c>
      <c r="AA4100" t="s">
        <v>995</v>
      </c>
      <c r="AB4100" t="s">
        <v>995</v>
      </c>
      <c r="AC4100" t="s">
        <v>995</v>
      </c>
      <c r="AD4100" t="s">
        <v>995</v>
      </c>
      <c r="AE4100" t="s">
        <v>995</v>
      </c>
      <c r="AF4100" t="s">
        <v>995</v>
      </c>
      <c r="AG4100" t="s">
        <v>995</v>
      </c>
      <c r="AH4100" t="s">
        <v>995</v>
      </c>
      <c r="AI4100" t="s">
        <v>995</v>
      </c>
      <c r="AJ4100" t="s">
        <v>995</v>
      </c>
      <c r="AK4100" t="s">
        <v>995</v>
      </c>
      <c r="AL4100" t="s">
        <v>995</v>
      </c>
      <c r="AM4100" t="s">
        <v>995</v>
      </c>
      <c r="AN4100" t="s">
        <v>995</v>
      </c>
      <c r="AO4100" t="s">
        <v>995</v>
      </c>
      <c r="AP4100" t="s">
        <v>995</v>
      </c>
      <c r="AQ4100" s="286" t="s">
        <v>855</v>
      </c>
      <c r="AR4100" s="305"/>
      <c r="AS4100" s="235"/>
      <c r="AU4100"/>
    </row>
    <row r="4101" spans="1:47" ht="21.6" x14ac:dyDescent="0.65">
      <c r="A4101" s="285">
        <v>123301</v>
      </c>
      <c r="B4101" s="286" t="s">
        <v>61</v>
      </c>
      <c r="C4101" t="s">
        <v>226</v>
      </c>
      <c r="D4101" t="s">
        <v>226</v>
      </c>
      <c r="E4101" t="s">
        <v>226</v>
      </c>
      <c r="F4101" t="s">
        <v>226</v>
      </c>
      <c r="G4101" t="s">
        <v>226</v>
      </c>
      <c r="H4101" t="s">
        <v>226</v>
      </c>
      <c r="I4101" t="s">
        <v>226</v>
      </c>
      <c r="J4101" t="s">
        <v>226</v>
      </c>
      <c r="K4101" t="s">
        <v>226</v>
      </c>
      <c r="L4101" t="s">
        <v>226</v>
      </c>
      <c r="M4101" t="s">
        <v>225</v>
      </c>
      <c r="N4101" t="s">
        <v>226</v>
      </c>
      <c r="O4101" t="s">
        <v>226</v>
      </c>
      <c r="P4101" t="s">
        <v>226</v>
      </c>
      <c r="Q4101" t="s">
        <v>226</v>
      </c>
      <c r="R4101" t="s">
        <v>225</v>
      </c>
      <c r="S4101" t="s">
        <v>226</v>
      </c>
      <c r="T4101" t="s">
        <v>226</v>
      </c>
      <c r="U4101" t="s">
        <v>226</v>
      </c>
      <c r="V4101" t="s">
        <v>226</v>
      </c>
      <c r="W4101" t="s">
        <v>225</v>
      </c>
      <c r="X4101" t="s">
        <v>226</v>
      </c>
      <c r="Y4101" t="s">
        <v>226</v>
      </c>
      <c r="Z4101" t="s">
        <v>226</v>
      </c>
      <c r="AA4101" t="s">
        <v>226</v>
      </c>
      <c r="AB4101" t="s">
        <v>225</v>
      </c>
      <c r="AC4101" t="s">
        <v>226</v>
      </c>
      <c r="AD4101" t="s">
        <v>226</v>
      </c>
      <c r="AE4101" t="s">
        <v>226</v>
      </c>
      <c r="AF4101" t="s">
        <v>226</v>
      </c>
      <c r="AG4101" t="s">
        <v>225</v>
      </c>
      <c r="AH4101" t="s">
        <v>226</v>
      </c>
      <c r="AI4101" t="s">
        <v>226</v>
      </c>
      <c r="AJ4101" t="s">
        <v>225</v>
      </c>
      <c r="AK4101" t="s">
        <v>225</v>
      </c>
      <c r="AL4101" t="s">
        <v>225</v>
      </c>
      <c r="AM4101" t="s">
        <v>225</v>
      </c>
      <c r="AN4101" t="s">
        <v>225</v>
      </c>
      <c r="AO4101" t="s">
        <v>225</v>
      </c>
      <c r="AP4101" t="s">
        <v>225</v>
      </c>
      <c r="AQ4101" s="288"/>
      <c r="AR4101" s="304"/>
      <c r="AS4101" s="304"/>
      <c r="AU4101"/>
    </row>
    <row r="4102" spans="1:47" ht="21.6" x14ac:dyDescent="0.3">
      <c r="A4102" s="285">
        <v>123304</v>
      </c>
      <c r="B4102" s="286" t="s">
        <v>61</v>
      </c>
      <c r="C4102" t="s">
        <v>225</v>
      </c>
      <c r="D4102" t="s">
        <v>225</v>
      </c>
      <c r="E4102" t="s">
        <v>225</v>
      </c>
      <c r="F4102" t="s">
        <v>225</v>
      </c>
      <c r="G4102" t="s">
        <v>225</v>
      </c>
      <c r="H4102" t="s">
        <v>225</v>
      </c>
      <c r="I4102" t="s">
        <v>225</v>
      </c>
      <c r="J4102" t="s">
        <v>225</v>
      </c>
      <c r="K4102" t="s">
        <v>225</v>
      </c>
      <c r="L4102" t="s">
        <v>225</v>
      </c>
      <c r="M4102" t="s">
        <v>226</v>
      </c>
      <c r="N4102" t="s">
        <v>226</v>
      </c>
      <c r="O4102" t="s">
        <v>225</v>
      </c>
      <c r="P4102" t="s">
        <v>225</v>
      </c>
      <c r="Q4102" t="s">
        <v>225</v>
      </c>
      <c r="R4102" t="s">
        <v>225</v>
      </c>
      <c r="S4102" t="s">
        <v>225</v>
      </c>
      <c r="T4102" t="s">
        <v>225</v>
      </c>
      <c r="U4102" t="s">
        <v>226</v>
      </c>
      <c r="V4102" t="s">
        <v>225</v>
      </c>
      <c r="W4102" t="s">
        <v>225</v>
      </c>
      <c r="X4102" t="s">
        <v>225</v>
      </c>
      <c r="Y4102" t="s">
        <v>225</v>
      </c>
      <c r="Z4102" t="s">
        <v>226</v>
      </c>
      <c r="AA4102" t="s">
        <v>226</v>
      </c>
      <c r="AB4102" t="s">
        <v>225</v>
      </c>
      <c r="AC4102" t="s">
        <v>225</v>
      </c>
      <c r="AD4102" t="s">
        <v>224</v>
      </c>
      <c r="AE4102" t="s">
        <v>226</v>
      </c>
      <c r="AF4102" t="s">
        <v>224</v>
      </c>
      <c r="AG4102" t="s">
        <v>226</v>
      </c>
      <c r="AH4102" t="s">
        <v>224</v>
      </c>
      <c r="AI4102" t="s">
        <v>226</v>
      </c>
      <c r="AJ4102" t="s">
        <v>226</v>
      </c>
      <c r="AK4102" t="s">
        <v>224</v>
      </c>
      <c r="AL4102" t="s">
        <v>226</v>
      </c>
      <c r="AM4102" t="s">
        <v>225</v>
      </c>
      <c r="AN4102" t="s">
        <v>226</v>
      </c>
      <c r="AO4102" t="s">
        <v>226</v>
      </c>
      <c r="AP4102" t="s">
        <v>226</v>
      </c>
      <c r="AQ4102" s="286" t="s">
        <v>394</v>
      </c>
      <c r="AR4102" s="305"/>
      <c r="AS4102" s="235"/>
      <c r="AU4102"/>
    </row>
    <row r="4103" spans="1:47" ht="21.6" x14ac:dyDescent="0.3">
      <c r="A4103" s="285">
        <v>123305</v>
      </c>
      <c r="B4103" s="286" t="s">
        <v>61</v>
      </c>
      <c r="C4103" t="s">
        <v>226</v>
      </c>
      <c r="D4103" t="s">
        <v>226</v>
      </c>
      <c r="E4103" t="s">
        <v>226</v>
      </c>
      <c r="F4103" t="s">
        <v>226</v>
      </c>
      <c r="G4103" t="s">
        <v>226</v>
      </c>
      <c r="H4103" t="s">
        <v>226</v>
      </c>
      <c r="I4103" t="s">
        <v>226</v>
      </c>
      <c r="J4103" t="s">
        <v>226</v>
      </c>
      <c r="K4103" t="s">
        <v>226</v>
      </c>
      <c r="L4103" t="s">
        <v>226</v>
      </c>
      <c r="M4103" t="s">
        <v>226</v>
      </c>
      <c r="N4103" t="s">
        <v>226</v>
      </c>
      <c r="O4103" t="s">
        <v>226</v>
      </c>
      <c r="P4103" t="s">
        <v>224</v>
      </c>
      <c r="Q4103" t="s">
        <v>226</v>
      </c>
      <c r="R4103" t="s">
        <v>226</v>
      </c>
      <c r="S4103" t="s">
        <v>226</v>
      </c>
      <c r="T4103" t="s">
        <v>226</v>
      </c>
      <c r="U4103" t="s">
        <v>224</v>
      </c>
      <c r="V4103" t="s">
        <v>226</v>
      </c>
      <c r="W4103" t="s">
        <v>226</v>
      </c>
      <c r="X4103" t="s">
        <v>226</v>
      </c>
      <c r="Y4103" t="s">
        <v>226</v>
      </c>
      <c r="Z4103" t="s">
        <v>226</v>
      </c>
      <c r="AA4103" t="s">
        <v>226</v>
      </c>
      <c r="AB4103" t="s">
        <v>226</v>
      </c>
      <c r="AC4103" t="s">
        <v>226</v>
      </c>
      <c r="AD4103" t="s">
        <v>226</v>
      </c>
      <c r="AE4103" t="s">
        <v>226</v>
      </c>
      <c r="AF4103" t="s">
        <v>224</v>
      </c>
      <c r="AG4103" t="s">
        <v>226</v>
      </c>
      <c r="AH4103" t="s">
        <v>225</v>
      </c>
      <c r="AI4103" t="s">
        <v>224</v>
      </c>
      <c r="AJ4103" t="s">
        <v>226</v>
      </c>
      <c r="AK4103" t="s">
        <v>225</v>
      </c>
      <c r="AL4103" t="s">
        <v>226</v>
      </c>
      <c r="AM4103" t="s">
        <v>225</v>
      </c>
      <c r="AN4103" t="s">
        <v>226</v>
      </c>
      <c r="AO4103" t="s">
        <v>226</v>
      </c>
      <c r="AP4103" t="s">
        <v>225</v>
      </c>
      <c r="AQ4103" s="286" t="s">
        <v>394</v>
      </c>
      <c r="AR4103" s="305"/>
      <c r="AS4103" s="235"/>
      <c r="AU4103"/>
    </row>
    <row r="4104" spans="1:47" x14ac:dyDescent="0.3">
      <c r="A4104" s="285">
        <v>123306</v>
      </c>
      <c r="B4104" s="286" t="s">
        <v>539</v>
      </c>
      <c r="C4104" t="s">
        <v>995</v>
      </c>
      <c r="D4104" t="s">
        <v>995</v>
      </c>
      <c r="E4104" t="s">
        <v>995</v>
      </c>
      <c r="F4104" t="s">
        <v>995</v>
      </c>
      <c r="G4104" t="s">
        <v>995</v>
      </c>
      <c r="H4104" t="s">
        <v>995</v>
      </c>
      <c r="I4104" t="s">
        <v>995</v>
      </c>
      <c r="J4104" t="s">
        <v>995</v>
      </c>
      <c r="K4104" t="s">
        <v>995</v>
      </c>
      <c r="L4104" t="s">
        <v>995</v>
      </c>
      <c r="M4104" t="s">
        <v>995</v>
      </c>
      <c r="N4104" t="s">
        <v>995</v>
      </c>
      <c r="O4104" t="s">
        <v>995</v>
      </c>
      <c r="P4104" t="s">
        <v>995</v>
      </c>
      <c r="Q4104" t="s">
        <v>995</v>
      </c>
      <c r="R4104" t="s">
        <v>995</v>
      </c>
      <c r="S4104" t="s">
        <v>995</v>
      </c>
      <c r="T4104" t="s">
        <v>995</v>
      </c>
      <c r="U4104" t="s">
        <v>995</v>
      </c>
      <c r="V4104" t="s">
        <v>995</v>
      </c>
      <c r="W4104" t="s">
        <v>995</v>
      </c>
      <c r="X4104" t="s">
        <v>995</v>
      </c>
      <c r="Y4104" t="s">
        <v>995</v>
      </c>
      <c r="Z4104" t="s">
        <v>995</v>
      </c>
      <c r="AA4104" t="s">
        <v>995</v>
      </c>
      <c r="AB4104" t="s">
        <v>995</v>
      </c>
      <c r="AC4104" t="s">
        <v>995</v>
      </c>
      <c r="AD4104" t="s">
        <v>995</v>
      </c>
      <c r="AE4104" t="s">
        <v>995</v>
      </c>
      <c r="AF4104" t="s">
        <v>995</v>
      </c>
      <c r="AG4104" t="s">
        <v>995</v>
      </c>
      <c r="AH4104" t="s">
        <v>995</v>
      </c>
      <c r="AI4104" t="s">
        <v>995</v>
      </c>
      <c r="AJ4104" t="s">
        <v>995</v>
      </c>
      <c r="AK4104" t="s">
        <v>995</v>
      </c>
      <c r="AL4104" t="s">
        <v>995</v>
      </c>
      <c r="AM4104" t="s">
        <v>995</v>
      </c>
      <c r="AN4104" t="s">
        <v>995</v>
      </c>
      <c r="AO4104" t="s">
        <v>995</v>
      </c>
      <c r="AP4104" t="s">
        <v>995</v>
      </c>
      <c r="AQ4104" s="286" t="s">
        <v>855</v>
      </c>
    </row>
    <row r="4105" spans="1:47" ht="21.6" x14ac:dyDescent="0.3">
      <c r="A4105" s="285">
        <v>123307</v>
      </c>
      <c r="B4105" s="286" t="s">
        <v>61</v>
      </c>
      <c r="C4105" t="s">
        <v>225</v>
      </c>
      <c r="D4105" t="s">
        <v>225</v>
      </c>
      <c r="E4105" t="s">
        <v>225</v>
      </c>
      <c r="F4105" t="s">
        <v>225</v>
      </c>
      <c r="G4105" t="s">
        <v>224</v>
      </c>
      <c r="H4105" t="s">
        <v>224</v>
      </c>
      <c r="I4105" t="s">
        <v>225</v>
      </c>
      <c r="J4105" t="s">
        <v>225</v>
      </c>
      <c r="K4105" t="s">
        <v>226</v>
      </c>
      <c r="L4105" t="s">
        <v>224</v>
      </c>
      <c r="M4105" t="s">
        <v>226</v>
      </c>
      <c r="N4105" t="s">
        <v>224</v>
      </c>
      <c r="O4105" t="s">
        <v>226</v>
      </c>
      <c r="P4105" t="s">
        <v>226</v>
      </c>
      <c r="Q4105" t="s">
        <v>226</v>
      </c>
      <c r="R4105" t="s">
        <v>226</v>
      </c>
      <c r="S4105" t="s">
        <v>226</v>
      </c>
      <c r="T4105" t="s">
        <v>224</v>
      </c>
      <c r="U4105" t="s">
        <v>226</v>
      </c>
      <c r="V4105" t="s">
        <v>226</v>
      </c>
      <c r="W4105" t="s">
        <v>224</v>
      </c>
      <c r="X4105" t="s">
        <v>226</v>
      </c>
      <c r="Y4105" t="s">
        <v>226</v>
      </c>
      <c r="Z4105" t="s">
        <v>226</v>
      </c>
      <c r="AA4105" t="s">
        <v>226</v>
      </c>
      <c r="AB4105" t="s">
        <v>226</v>
      </c>
      <c r="AC4105" t="s">
        <v>226</v>
      </c>
      <c r="AD4105" t="s">
        <v>226</v>
      </c>
      <c r="AE4105" t="s">
        <v>224</v>
      </c>
      <c r="AF4105" t="s">
        <v>224</v>
      </c>
      <c r="AG4105" t="s">
        <v>226</v>
      </c>
      <c r="AH4105" t="s">
        <v>224</v>
      </c>
      <c r="AI4105" t="s">
        <v>224</v>
      </c>
      <c r="AJ4105" t="s">
        <v>224</v>
      </c>
      <c r="AK4105" t="s">
        <v>224</v>
      </c>
      <c r="AL4105" t="s">
        <v>226</v>
      </c>
      <c r="AM4105" t="s">
        <v>224</v>
      </c>
      <c r="AN4105" t="s">
        <v>224</v>
      </c>
      <c r="AO4105" t="s">
        <v>224</v>
      </c>
      <c r="AP4105" t="s">
        <v>224</v>
      </c>
      <c r="AQ4105" s="286" t="s">
        <v>394</v>
      </c>
      <c r="AR4105" s="305"/>
      <c r="AS4105" s="235"/>
      <c r="AU4105"/>
    </row>
    <row r="4106" spans="1:47" x14ac:dyDescent="0.3">
      <c r="A4106" s="285">
        <v>123308</v>
      </c>
      <c r="B4106" s="286" t="s">
        <v>540</v>
      </c>
      <c r="C4106" t="s">
        <v>995</v>
      </c>
      <c r="D4106" t="s">
        <v>995</v>
      </c>
      <c r="E4106" t="s">
        <v>995</v>
      </c>
      <c r="F4106" t="s">
        <v>995</v>
      </c>
      <c r="G4106" t="s">
        <v>995</v>
      </c>
      <c r="H4106" t="s">
        <v>995</v>
      </c>
      <c r="I4106" t="s">
        <v>995</v>
      </c>
      <c r="J4106" t="s">
        <v>995</v>
      </c>
      <c r="K4106" t="s">
        <v>995</v>
      </c>
      <c r="L4106" t="s">
        <v>995</v>
      </c>
      <c r="M4106" t="s">
        <v>995</v>
      </c>
      <c r="N4106" t="s">
        <v>995</v>
      </c>
      <c r="O4106" t="s">
        <v>995</v>
      </c>
      <c r="P4106" t="s">
        <v>995</v>
      </c>
      <c r="Q4106" t="s">
        <v>995</v>
      </c>
      <c r="R4106" t="s">
        <v>995</v>
      </c>
      <c r="S4106" t="s">
        <v>995</v>
      </c>
      <c r="T4106" t="s">
        <v>995</v>
      </c>
      <c r="U4106" t="s">
        <v>995</v>
      </c>
      <c r="V4106" t="s">
        <v>995</v>
      </c>
      <c r="W4106" t="s">
        <v>995</v>
      </c>
      <c r="X4106" t="s">
        <v>995</v>
      </c>
      <c r="Y4106" t="s">
        <v>995</v>
      </c>
      <c r="Z4106" t="s">
        <v>995</v>
      </c>
      <c r="AA4106" t="s">
        <v>995</v>
      </c>
      <c r="AB4106" t="s">
        <v>995</v>
      </c>
      <c r="AC4106" t="s">
        <v>995</v>
      </c>
      <c r="AD4106" t="s">
        <v>995</v>
      </c>
      <c r="AE4106" t="s">
        <v>995</v>
      </c>
      <c r="AF4106" t="s">
        <v>995</v>
      </c>
      <c r="AG4106" t="s">
        <v>995</v>
      </c>
      <c r="AH4106" t="s">
        <v>995</v>
      </c>
      <c r="AI4106" t="s">
        <v>995</v>
      </c>
      <c r="AJ4106" t="s">
        <v>995</v>
      </c>
      <c r="AK4106" t="s">
        <v>995</v>
      </c>
      <c r="AL4106" t="s">
        <v>995</v>
      </c>
      <c r="AM4106" t="s">
        <v>995</v>
      </c>
      <c r="AN4106" t="s">
        <v>995</v>
      </c>
      <c r="AO4106" t="s">
        <v>995</v>
      </c>
      <c r="AP4106" t="s">
        <v>995</v>
      </c>
      <c r="AQ4106" s="286" t="s">
        <v>855</v>
      </c>
    </row>
    <row r="4107" spans="1:47" x14ac:dyDescent="0.3">
      <c r="A4107" s="285">
        <v>123309</v>
      </c>
      <c r="B4107" s="286" t="s">
        <v>540</v>
      </c>
      <c r="C4107" t="s">
        <v>995</v>
      </c>
      <c r="D4107" t="s">
        <v>995</v>
      </c>
      <c r="E4107" t="s">
        <v>995</v>
      </c>
      <c r="F4107" t="s">
        <v>995</v>
      </c>
      <c r="G4107" t="s">
        <v>995</v>
      </c>
      <c r="H4107" t="s">
        <v>995</v>
      </c>
      <c r="I4107" t="s">
        <v>995</v>
      </c>
      <c r="J4107" t="s">
        <v>995</v>
      </c>
      <c r="K4107" t="s">
        <v>995</v>
      </c>
      <c r="L4107" t="s">
        <v>995</v>
      </c>
      <c r="M4107" t="s">
        <v>995</v>
      </c>
      <c r="N4107" t="s">
        <v>995</v>
      </c>
      <c r="O4107" t="s">
        <v>995</v>
      </c>
      <c r="P4107" t="s">
        <v>995</v>
      </c>
      <c r="Q4107" t="s">
        <v>995</v>
      </c>
      <c r="R4107" t="s">
        <v>995</v>
      </c>
      <c r="S4107" t="s">
        <v>995</v>
      </c>
      <c r="T4107" t="s">
        <v>995</v>
      </c>
      <c r="U4107" t="s">
        <v>995</v>
      </c>
      <c r="V4107" t="s">
        <v>995</v>
      </c>
      <c r="W4107" t="s">
        <v>995</v>
      </c>
      <c r="X4107" t="s">
        <v>995</v>
      </c>
      <c r="Y4107" t="s">
        <v>995</v>
      </c>
      <c r="Z4107" t="s">
        <v>995</v>
      </c>
      <c r="AA4107" t="s">
        <v>995</v>
      </c>
      <c r="AB4107" t="s">
        <v>995</v>
      </c>
      <c r="AC4107" t="s">
        <v>995</v>
      </c>
      <c r="AD4107" t="s">
        <v>995</v>
      </c>
      <c r="AE4107" t="s">
        <v>995</v>
      </c>
      <c r="AF4107" t="s">
        <v>995</v>
      </c>
      <c r="AG4107" t="s">
        <v>995</v>
      </c>
      <c r="AH4107" t="s">
        <v>995</v>
      </c>
      <c r="AI4107" t="s">
        <v>995</v>
      </c>
      <c r="AJ4107" t="s">
        <v>995</v>
      </c>
      <c r="AK4107" t="s">
        <v>995</v>
      </c>
      <c r="AL4107" t="s">
        <v>995</v>
      </c>
      <c r="AM4107" t="s">
        <v>995</v>
      </c>
      <c r="AN4107" t="s">
        <v>995</v>
      </c>
      <c r="AO4107" t="s">
        <v>995</v>
      </c>
      <c r="AP4107" t="s">
        <v>995</v>
      </c>
      <c r="AQ4107" s="286" t="s">
        <v>855</v>
      </c>
    </row>
    <row r="4108" spans="1:47" x14ac:dyDescent="0.3">
      <c r="A4108" s="285">
        <v>123310</v>
      </c>
      <c r="B4108" s="286" t="s">
        <v>539</v>
      </c>
      <c r="C4108" t="s">
        <v>995</v>
      </c>
      <c r="D4108" t="s">
        <v>995</v>
      </c>
      <c r="E4108" t="s">
        <v>995</v>
      </c>
      <c r="F4108" t="s">
        <v>995</v>
      </c>
      <c r="G4108" t="s">
        <v>995</v>
      </c>
      <c r="H4108" t="s">
        <v>995</v>
      </c>
      <c r="I4108" t="s">
        <v>995</v>
      </c>
      <c r="J4108" t="s">
        <v>995</v>
      </c>
      <c r="K4108" t="s">
        <v>995</v>
      </c>
      <c r="L4108" t="s">
        <v>995</v>
      </c>
      <c r="M4108" t="s">
        <v>995</v>
      </c>
      <c r="N4108" t="s">
        <v>995</v>
      </c>
      <c r="O4108" t="s">
        <v>995</v>
      </c>
      <c r="P4108" t="s">
        <v>995</v>
      </c>
      <c r="Q4108" t="s">
        <v>995</v>
      </c>
      <c r="R4108" t="s">
        <v>995</v>
      </c>
      <c r="S4108" t="s">
        <v>995</v>
      </c>
      <c r="T4108" t="s">
        <v>995</v>
      </c>
      <c r="U4108" t="s">
        <v>995</v>
      </c>
      <c r="V4108" t="s">
        <v>995</v>
      </c>
      <c r="W4108" t="s">
        <v>995</v>
      </c>
      <c r="X4108" t="s">
        <v>995</v>
      </c>
      <c r="Y4108" t="s">
        <v>995</v>
      </c>
      <c r="Z4108" t="s">
        <v>995</v>
      </c>
      <c r="AA4108" t="s">
        <v>995</v>
      </c>
      <c r="AB4108" t="s">
        <v>995</v>
      </c>
      <c r="AC4108" t="s">
        <v>995</v>
      </c>
      <c r="AD4108" t="s">
        <v>995</v>
      </c>
      <c r="AE4108" t="s">
        <v>995</v>
      </c>
      <c r="AF4108" t="s">
        <v>995</v>
      </c>
      <c r="AG4108" t="s">
        <v>995</v>
      </c>
      <c r="AH4108" t="s">
        <v>995</v>
      </c>
      <c r="AI4108" t="s">
        <v>995</v>
      </c>
      <c r="AJ4108" t="s">
        <v>995</v>
      </c>
      <c r="AK4108" t="s">
        <v>995</v>
      </c>
      <c r="AL4108" t="s">
        <v>995</v>
      </c>
      <c r="AM4108" t="s">
        <v>995</v>
      </c>
      <c r="AN4108" t="s">
        <v>995</v>
      </c>
      <c r="AO4108" t="s">
        <v>995</v>
      </c>
      <c r="AP4108" t="s">
        <v>995</v>
      </c>
      <c r="AQ4108" s="286" t="s">
        <v>855</v>
      </c>
    </row>
    <row r="4109" spans="1:47" x14ac:dyDescent="0.3">
      <c r="A4109" s="285">
        <v>123311</v>
      </c>
      <c r="B4109" s="286" t="s">
        <v>539</v>
      </c>
      <c r="C4109" t="s">
        <v>995</v>
      </c>
      <c r="D4109" t="s">
        <v>995</v>
      </c>
      <c r="E4109" t="s">
        <v>995</v>
      </c>
      <c r="F4109" t="s">
        <v>995</v>
      </c>
      <c r="G4109" t="s">
        <v>995</v>
      </c>
      <c r="H4109" t="s">
        <v>995</v>
      </c>
      <c r="I4109" t="s">
        <v>995</v>
      </c>
      <c r="J4109" t="s">
        <v>995</v>
      </c>
      <c r="K4109" t="s">
        <v>995</v>
      </c>
      <c r="L4109" t="s">
        <v>995</v>
      </c>
      <c r="M4109" t="s">
        <v>995</v>
      </c>
      <c r="N4109" t="s">
        <v>995</v>
      </c>
      <c r="O4109" t="s">
        <v>995</v>
      </c>
      <c r="P4109" t="s">
        <v>995</v>
      </c>
      <c r="Q4109" t="s">
        <v>995</v>
      </c>
      <c r="R4109" t="s">
        <v>995</v>
      </c>
      <c r="S4109" t="s">
        <v>995</v>
      </c>
      <c r="T4109" t="s">
        <v>995</v>
      </c>
      <c r="U4109" t="s">
        <v>995</v>
      </c>
      <c r="V4109" t="s">
        <v>995</v>
      </c>
      <c r="W4109" t="s">
        <v>995</v>
      </c>
      <c r="X4109" t="s">
        <v>995</v>
      </c>
      <c r="Y4109" t="s">
        <v>995</v>
      </c>
      <c r="Z4109" t="s">
        <v>995</v>
      </c>
      <c r="AA4109" t="s">
        <v>995</v>
      </c>
      <c r="AB4109" t="s">
        <v>995</v>
      </c>
      <c r="AC4109" t="s">
        <v>995</v>
      </c>
      <c r="AD4109" t="s">
        <v>995</v>
      </c>
      <c r="AE4109" t="s">
        <v>995</v>
      </c>
      <c r="AF4109" t="s">
        <v>995</v>
      </c>
      <c r="AG4109" t="s">
        <v>995</v>
      </c>
      <c r="AH4109" t="s">
        <v>995</v>
      </c>
      <c r="AI4109" t="s">
        <v>995</v>
      </c>
      <c r="AJ4109" t="s">
        <v>995</v>
      </c>
      <c r="AK4109" t="s">
        <v>995</v>
      </c>
      <c r="AL4109" t="s">
        <v>995</v>
      </c>
      <c r="AM4109" t="s">
        <v>995</v>
      </c>
      <c r="AN4109" t="s">
        <v>995</v>
      </c>
      <c r="AO4109" t="s">
        <v>995</v>
      </c>
      <c r="AP4109" t="s">
        <v>995</v>
      </c>
      <c r="AQ4109" s="286" t="s">
        <v>855</v>
      </c>
    </row>
    <row r="4110" spans="1:47" ht="21.6" x14ac:dyDescent="0.3">
      <c r="A4110" s="285">
        <v>123312</v>
      </c>
      <c r="B4110" s="286" t="s">
        <v>539</v>
      </c>
      <c r="C4110" t="s">
        <v>995</v>
      </c>
      <c r="D4110" t="s">
        <v>995</v>
      </c>
      <c r="E4110" t="s">
        <v>995</v>
      </c>
      <c r="F4110" t="s">
        <v>995</v>
      </c>
      <c r="G4110" t="s">
        <v>995</v>
      </c>
      <c r="H4110" t="s">
        <v>995</v>
      </c>
      <c r="I4110" t="s">
        <v>995</v>
      </c>
      <c r="J4110" t="s">
        <v>995</v>
      </c>
      <c r="K4110" t="s">
        <v>995</v>
      </c>
      <c r="L4110" t="s">
        <v>995</v>
      </c>
      <c r="M4110" t="s">
        <v>995</v>
      </c>
      <c r="N4110" t="s">
        <v>995</v>
      </c>
      <c r="O4110" t="s">
        <v>995</v>
      </c>
      <c r="P4110" t="s">
        <v>995</v>
      </c>
      <c r="Q4110" t="s">
        <v>995</v>
      </c>
      <c r="R4110" t="s">
        <v>995</v>
      </c>
      <c r="S4110" t="s">
        <v>995</v>
      </c>
      <c r="T4110" t="s">
        <v>995</v>
      </c>
      <c r="U4110" t="s">
        <v>995</v>
      </c>
      <c r="V4110" t="s">
        <v>995</v>
      </c>
      <c r="W4110" t="s">
        <v>995</v>
      </c>
      <c r="X4110" t="s">
        <v>995</v>
      </c>
      <c r="Y4110" t="s">
        <v>995</v>
      </c>
      <c r="Z4110" t="s">
        <v>995</v>
      </c>
      <c r="AA4110" t="s">
        <v>995</v>
      </c>
      <c r="AB4110" t="s">
        <v>995</v>
      </c>
      <c r="AC4110" t="s">
        <v>995</v>
      </c>
      <c r="AD4110" t="s">
        <v>995</v>
      </c>
      <c r="AE4110" t="s">
        <v>995</v>
      </c>
      <c r="AF4110" t="s">
        <v>995</v>
      </c>
      <c r="AG4110" t="s">
        <v>995</v>
      </c>
      <c r="AH4110" t="s">
        <v>995</v>
      </c>
      <c r="AI4110" t="s">
        <v>995</v>
      </c>
      <c r="AJ4110" t="s">
        <v>995</v>
      </c>
      <c r="AK4110" t="s">
        <v>995</v>
      </c>
      <c r="AL4110" t="s">
        <v>995</v>
      </c>
      <c r="AM4110" t="s">
        <v>995</v>
      </c>
      <c r="AN4110" t="s">
        <v>995</v>
      </c>
      <c r="AO4110" t="s">
        <v>995</v>
      </c>
      <c r="AP4110" t="s">
        <v>995</v>
      </c>
      <c r="AQ4110" s="286" t="s">
        <v>855</v>
      </c>
      <c r="AR4110" s="305"/>
      <c r="AS4110" s="235"/>
      <c r="AU4110"/>
    </row>
    <row r="4111" spans="1:47" x14ac:dyDescent="0.3">
      <c r="A4111" s="285">
        <v>123313</v>
      </c>
      <c r="B4111" s="286" t="s">
        <v>539</v>
      </c>
      <c r="C4111" t="s">
        <v>995</v>
      </c>
      <c r="D4111" t="s">
        <v>995</v>
      </c>
      <c r="E4111" t="s">
        <v>995</v>
      </c>
      <c r="F4111" t="s">
        <v>995</v>
      </c>
      <c r="G4111" t="s">
        <v>995</v>
      </c>
      <c r="H4111" t="s">
        <v>995</v>
      </c>
      <c r="I4111" t="s">
        <v>995</v>
      </c>
      <c r="J4111" t="s">
        <v>995</v>
      </c>
      <c r="K4111" t="s">
        <v>995</v>
      </c>
      <c r="L4111" t="s">
        <v>995</v>
      </c>
      <c r="M4111" t="s">
        <v>995</v>
      </c>
      <c r="N4111" t="s">
        <v>995</v>
      </c>
      <c r="O4111" t="s">
        <v>995</v>
      </c>
      <c r="P4111" t="s">
        <v>995</v>
      </c>
      <c r="Q4111" t="s">
        <v>995</v>
      </c>
      <c r="R4111" t="s">
        <v>995</v>
      </c>
      <c r="S4111" t="s">
        <v>995</v>
      </c>
      <c r="T4111" t="s">
        <v>995</v>
      </c>
      <c r="U4111" t="s">
        <v>995</v>
      </c>
      <c r="V4111" t="s">
        <v>995</v>
      </c>
      <c r="W4111" t="s">
        <v>995</v>
      </c>
      <c r="X4111" t="s">
        <v>995</v>
      </c>
      <c r="Y4111" t="s">
        <v>995</v>
      </c>
      <c r="Z4111" t="s">
        <v>995</v>
      </c>
      <c r="AA4111" t="s">
        <v>995</v>
      </c>
      <c r="AB4111" t="s">
        <v>995</v>
      </c>
      <c r="AC4111" t="s">
        <v>995</v>
      </c>
      <c r="AD4111" t="s">
        <v>995</v>
      </c>
      <c r="AE4111" t="s">
        <v>995</v>
      </c>
      <c r="AF4111" t="s">
        <v>995</v>
      </c>
      <c r="AG4111" t="s">
        <v>995</v>
      </c>
      <c r="AH4111" t="s">
        <v>995</v>
      </c>
      <c r="AI4111" t="s">
        <v>995</v>
      </c>
      <c r="AJ4111" t="s">
        <v>995</v>
      </c>
      <c r="AK4111" t="s">
        <v>995</v>
      </c>
      <c r="AL4111" t="s">
        <v>995</v>
      </c>
      <c r="AM4111" t="s">
        <v>995</v>
      </c>
      <c r="AN4111" t="s">
        <v>995</v>
      </c>
      <c r="AO4111" t="s">
        <v>995</v>
      </c>
      <c r="AP4111" t="s">
        <v>995</v>
      </c>
      <c r="AQ4111" s="286" t="s">
        <v>855</v>
      </c>
    </row>
    <row r="4112" spans="1:47" x14ac:dyDescent="0.3">
      <c r="A4112" s="285">
        <v>123314</v>
      </c>
      <c r="B4112" s="286" t="s">
        <v>539</v>
      </c>
      <c r="C4112" t="s">
        <v>995</v>
      </c>
      <c r="D4112" t="s">
        <v>995</v>
      </c>
      <c r="E4112" t="s">
        <v>995</v>
      </c>
      <c r="F4112" t="s">
        <v>995</v>
      </c>
      <c r="G4112" t="s">
        <v>995</v>
      </c>
      <c r="H4112" t="s">
        <v>995</v>
      </c>
      <c r="I4112" t="s">
        <v>995</v>
      </c>
      <c r="J4112" t="s">
        <v>995</v>
      </c>
      <c r="K4112" t="s">
        <v>995</v>
      </c>
      <c r="L4112" t="s">
        <v>995</v>
      </c>
      <c r="M4112" t="s">
        <v>995</v>
      </c>
      <c r="N4112" t="s">
        <v>995</v>
      </c>
      <c r="O4112" t="s">
        <v>995</v>
      </c>
      <c r="P4112" t="s">
        <v>995</v>
      </c>
      <c r="Q4112" t="s">
        <v>995</v>
      </c>
      <c r="R4112" t="s">
        <v>995</v>
      </c>
      <c r="S4112" t="s">
        <v>995</v>
      </c>
      <c r="T4112" t="s">
        <v>995</v>
      </c>
      <c r="U4112" t="s">
        <v>995</v>
      </c>
      <c r="V4112" t="s">
        <v>995</v>
      </c>
      <c r="W4112" t="s">
        <v>995</v>
      </c>
      <c r="X4112" t="s">
        <v>995</v>
      </c>
      <c r="Y4112" t="s">
        <v>995</v>
      </c>
      <c r="Z4112" t="s">
        <v>995</v>
      </c>
      <c r="AA4112" t="s">
        <v>995</v>
      </c>
      <c r="AB4112" t="s">
        <v>995</v>
      </c>
      <c r="AC4112" t="s">
        <v>995</v>
      </c>
      <c r="AD4112" t="s">
        <v>995</v>
      </c>
      <c r="AE4112" t="s">
        <v>995</v>
      </c>
      <c r="AF4112" t="s">
        <v>995</v>
      </c>
      <c r="AG4112" t="s">
        <v>995</v>
      </c>
      <c r="AH4112" t="s">
        <v>995</v>
      </c>
      <c r="AI4112" t="s">
        <v>995</v>
      </c>
      <c r="AJ4112" t="s">
        <v>995</v>
      </c>
      <c r="AK4112" t="s">
        <v>995</v>
      </c>
      <c r="AL4112" t="s">
        <v>995</v>
      </c>
      <c r="AM4112" t="s">
        <v>995</v>
      </c>
      <c r="AN4112" t="s">
        <v>995</v>
      </c>
      <c r="AO4112" t="s">
        <v>995</v>
      </c>
      <c r="AP4112" t="s">
        <v>995</v>
      </c>
      <c r="AQ4112" s="286" t="s">
        <v>855</v>
      </c>
    </row>
    <row r="4113" spans="1:47" x14ac:dyDescent="0.3">
      <c r="A4113" s="285">
        <v>123315</v>
      </c>
      <c r="B4113" s="286" t="s">
        <v>539</v>
      </c>
      <c r="C4113" t="s">
        <v>995</v>
      </c>
      <c r="D4113" t="s">
        <v>995</v>
      </c>
      <c r="E4113" t="s">
        <v>995</v>
      </c>
      <c r="F4113" t="s">
        <v>995</v>
      </c>
      <c r="G4113" t="s">
        <v>995</v>
      </c>
      <c r="H4113" t="s">
        <v>995</v>
      </c>
      <c r="I4113" t="s">
        <v>995</v>
      </c>
      <c r="J4113" t="s">
        <v>995</v>
      </c>
      <c r="K4113" t="s">
        <v>995</v>
      </c>
      <c r="L4113" t="s">
        <v>995</v>
      </c>
      <c r="M4113" t="s">
        <v>995</v>
      </c>
      <c r="N4113" t="s">
        <v>995</v>
      </c>
      <c r="O4113" t="s">
        <v>995</v>
      </c>
      <c r="P4113" t="s">
        <v>995</v>
      </c>
      <c r="Q4113" t="s">
        <v>995</v>
      </c>
      <c r="R4113" t="s">
        <v>995</v>
      </c>
      <c r="S4113" t="s">
        <v>995</v>
      </c>
      <c r="T4113" t="s">
        <v>995</v>
      </c>
      <c r="U4113" t="s">
        <v>995</v>
      </c>
      <c r="V4113" t="s">
        <v>995</v>
      </c>
      <c r="W4113" t="s">
        <v>995</v>
      </c>
      <c r="X4113" t="s">
        <v>995</v>
      </c>
      <c r="Y4113" t="s">
        <v>995</v>
      </c>
      <c r="Z4113" t="s">
        <v>995</v>
      </c>
      <c r="AA4113" t="s">
        <v>995</v>
      </c>
      <c r="AB4113" t="s">
        <v>995</v>
      </c>
      <c r="AC4113" t="s">
        <v>995</v>
      </c>
      <c r="AD4113" t="s">
        <v>995</v>
      </c>
      <c r="AE4113" t="s">
        <v>995</v>
      </c>
      <c r="AF4113" t="s">
        <v>995</v>
      </c>
      <c r="AG4113" t="s">
        <v>995</v>
      </c>
      <c r="AH4113" t="s">
        <v>995</v>
      </c>
      <c r="AI4113" t="s">
        <v>995</v>
      </c>
      <c r="AJ4113" t="s">
        <v>995</v>
      </c>
      <c r="AK4113" t="s">
        <v>995</v>
      </c>
      <c r="AL4113" t="s">
        <v>995</v>
      </c>
      <c r="AM4113" t="s">
        <v>995</v>
      </c>
      <c r="AN4113" t="s">
        <v>995</v>
      </c>
      <c r="AO4113" t="s">
        <v>995</v>
      </c>
      <c r="AP4113" t="s">
        <v>995</v>
      </c>
      <c r="AQ4113" s="286" t="s">
        <v>855</v>
      </c>
    </row>
    <row r="4114" spans="1:47" x14ac:dyDescent="0.3">
      <c r="A4114" s="285">
        <v>123316</v>
      </c>
      <c r="B4114" s="286" t="s">
        <v>538</v>
      </c>
      <c r="C4114" t="s">
        <v>995</v>
      </c>
      <c r="D4114" t="s">
        <v>995</v>
      </c>
      <c r="E4114" t="s">
        <v>995</v>
      </c>
      <c r="F4114" t="s">
        <v>995</v>
      </c>
      <c r="G4114" t="s">
        <v>995</v>
      </c>
      <c r="H4114" t="s">
        <v>995</v>
      </c>
      <c r="I4114" t="s">
        <v>995</v>
      </c>
      <c r="J4114" t="s">
        <v>995</v>
      </c>
      <c r="K4114" t="s">
        <v>995</v>
      </c>
      <c r="L4114" t="s">
        <v>995</v>
      </c>
      <c r="M4114" t="s">
        <v>995</v>
      </c>
      <c r="N4114" t="s">
        <v>995</v>
      </c>
      <c r="O4114" t="s">
        <v>995</v>
      </c>
      <c r="P4114" t="s">
        <v>995</v>
      </c>
      <c r="Q4114" t="s">
        <v>995</v>
      </c>
      <c r="R4114" t="s">
        <v>995</v>
      </c>
      <c r="S4114" t="s">
        <v>995</v>
      </c>
      <c r="T4114" t="s">
        <v>995</v>
      </c>
      <c r="U4114" t="s">
        <v>995</v>
      </c>
      <c r="V4114" t="s">
        <v>995</v>
      </c>
      <c r="W4114" t="s">
        <v>995</v>
      </c>
      <c r="X4114" t="s">
        <v>995</v>
      </c>
      <c r="Y4114" t="s">
        <v>995</v>
      </c>
      <c r="Z4114" t="s">
        <v>995</v>
      </c>
      <c r="AA4114" t="s">
        <v>995</v>
      </c>
      <c r="AB4114" t="s">
        <v>995</v>
      </c>
      <c r="AC4114" t="s">
        <v>995</v>
      </c>
      <c r="AD4114" t="s">
        <v>995</v>
      </c>
      <c r="AE4114" t="s">
        <v>995</v>
      </c>
      <c r="AF4114" t="s">
        <v>995</v>
      </c>
      <c r="AG4114" t="s">
        <v>995</v>
      </c>
      <c r="AH4114" t="s">
        <v>995</v>
      </c>
      <c r="AI4114" t="s">
        <v>995</v>
      </c>
      <c r="AJ4114" t="s">
        <v>995</v>
      </c>
      <c r="AK4114" t="s">
        <v>995</v>
      </c>
      <c r="AL4114" t="s">
        <v>995</v>
      </c>
      <c r="AM4114" t="s">
        <v>995</v>
      </c>
      <c r="AN4114" t="s">
        <v>995</v>
      </c>
      <c r="AO4114" t="s">
        <v>995</v>
      </c>
      <c r="AP4114" t="s">
        <v>995</v>
      </c>
      <c r="AQ4114" s="286" t="s">
        <v>855</v>
      </c>
    </row>
    <row r="4115" spans="1:47" x14ac:dyDescent="0.3">
      <c r="A4115" s="285">
        <v>123317</v>
      </c>
      <c r="B4115" s="286" t="s">
        <v>539</v>
      </c>
      <c r="C4115" t="s">
        <v>995</v>
      </c>
      <c r="D4115" t="s">
        <v>995</v>
      </c>
      <c r="E4115" t="s">
        <v>995</v>
      </c>
      <c r="F4115" t="s">
        <v>995</v>
      </c>
      <c r="G4115" t="s">
        <v>995</v>
      </c>
      <c r="H4115" t="s">
        <v>995</v>
      </c>
      <c r="I4115" t="s">
        <v>995</v>
      </c>
      <c r="J4115" t="s">
        <v>995</v>
      </c>
      <c r="K4115" t="s">
        <v>995</v>
      </c>
      <c r="L4115" t="s">
        <v>995</v>
      </c>
      <c r="M4115" t="s">
        <v>995</v>
      </c>
      <c r="N4115" t="s">
        <v>995</v>
      </c>
      <c r="O4115" t="s">
        <v>995</v>
      </c>
      <c r="P4115" t="s">
        <v>995</v>
      </c>
      <c r="Q4115" t="s">
        <v>995</v>
      </c>
      <c r="R4115" t="s">
        <v>995</v>
      </c>
      <c r="S4115" t="s">
        <v>995</v>
      </c>
      <c r="T4115" t="s">
        <v>995</v>
      </c>
      <c r="U4115" t="s">
        <v>995</v>
      </c>
      <c r="V4115" t="s">
        <v>995</v>
      </c>
      <c r="W4115" t="s">
        <v>995</v>
      </c>
      <c r="X4115" t="s">
        <v>995</v>
      </c>
      <c r="Y4115" t="s">
        <v>995</v>
      </c>
      <c r="Z4115" t="s">
        <v>995</v>
      </c>
      <c r="AA4115" t="s">
        <v>995</v>
      </c>
      <c r="AB4115" t="s">
        <v>995</v>
      </c>
      <c r="AC4115" t="s">
        <v>995</v>
      </c>
      <c r="AD4115" t="s">
        <v>995</v>
      </c>
      <c r="AE4115" t="s">
        <v>995</v>
      </c>
      <c r="AF4115" t="s">
        <v>995</v>
      </c>
      <c r="AG4115" t="s">
        <v>995</v>
      </c>
      <c r="AH4115" t="s">
        <v>995</v>
      </c>
      <c r="AI4115" t="s">
        <v>995</v>
      </c>
      <c r="AJ4115" t="s">
        <v>995</v>
      </c>
      <c r="AK4115" t="s">
        <v>995</v>
      </c>
      <c r="AL4115" t="s">
        <v>995</v>
      </c>
      <c r="AM4115" t="s">
        <v>995</v>
      </c>
      <c r="AN4115" t="s">
        <v>995</v>
      </c>
      <c r="AO4115" t="s">
        <v>995</v>
      </c>
      <c r="AP4115" t="s">
        <v>995</v>
      </c>
      <c r="AQ4115" s="286" t="s">
        <v>855</v>
      </c>
    </row>
    <row r="4116" spans="1:47" x14ac:dyDescent="0.3">
      <c r="A4116" s="285">
        <v>123318</v>
      </c>
      <c r="B4116" s="286" t="s">
        <v>539</v>
      </c>
      <c r="C4116" t="s">
        <v>995</v>
      </c>
      <c r="D4116" t="s">
        <v>995</v>
      </c>
      <c r="E4116" t="s">
        <v>995</v>
      </c>
      <c r="F4116" t="s">
        <v>995</v>
      </c>
      <c r="G4116" t="s">
        <v>995</v>
      </c>
      <c r="H4116" t="s">
        <v>995</v>
      </c>
      <c r="I4116" t="s">
        <v>995</v>
      </c>
      <c r="J4116" t="s">
        <v>995</v>
      </c>
      <c r="K4116" t="s">
        <v>995</v>
      </c>
      <c r="L4116" t="s">
        <v>995</v>
      </c>
      <c r="M4116" t="s">
        <v>995</v>
      </c>
      <c r="N4116" t="s">
        <v>995</v>
      </c>
      <c r="O4116" t="s">
        <v>995</v>
      </c>
      <c r="P4116" t="s">
        <v>995</v>
      </c>
      <c r="Q4116" t="s">
        <v>995</v>
      </c>
      <c r="R4116" t="s">
        <v>995</v>
      </c>
      <c r="S4116" t="s">
        <v>995</v>
      </c>
      <c r="T4116" t="s">
        <v>995</v>
      </c>
      <c r="U4116" t="s">
        <v>995</v>
      </c>
      <c r="V4116" t="s">
        <v>995</v>
      </c>
      <c r="W4116" t="s">
        <v>995</v>
      </c>
      <c r="X4116" t="s">
        <v>995</v>
      </c>
      <c r="Y4116" t="s">
        <v>995</v>
      </c>
      <c r="Z4116" t="s">
        <v>995</v>
      </c>
      <c r="AA4116" t="s">
        <v>995</v>
      </c>
      <c r="AB4116" t="s">
        <v>995</v>
      </c>
      <c r="AC4116" t="s">
        <v>995</v>
      </c>
      <c r="AD4116" t="s">
        <v>995</v>
      </c>
      <c r="AE4116" t="s">
        <v>995</v>
      </c>
      <c r="AF4116" t="s">
        <v>995</v>
      </c>
      <c r="AG4116" t="s">
        <v>995</v>
      </c>
      <c r="AH4116" t="s">
        <v>995</v>
      </c>
      <c r="AI4116" t="s">
        <v>995</v>
      </c>
      <c r="AJ4116" t="s">
        <v>995</v>
      </c>
      <c r="AK4116" t="s">
        <v>995</v>
      </c>
      <c r="AL4116" t="s">
        <v>995</v>
      </c>
      <c r="AM4116" t="s">
        <v>995</v>
      </c>
      <c r="AN4116" t="s">
        <v>995</v>
      </c>
      <c r="AO4116" t="s">
        <v>995</v>
      </c>
      <c r="AP4116" t="s">
        <v>995</v>
      </c>
      <c r="AQ4116" s="286" t="s">
        <v>855</v>
      </c>
    </row>
    <row r="4117" spans="1:47" x14ac:dyDescent="0.3">
      <c r="A4117" s="285">
        <v>123319</v>
      </c>
      <c r="B4117" s="286" t="s">
        <v>538</v>
      </c>
      <c r="C4117" t="s">
        <v>225</v>
      </c>
      <c r="D4117" t="s">
        <v>225</v>
      </c>
      <c r="E4117" t="s">
        <v>225</v>
      </c>
      <c r="F4117" t="s">
        <v>225</v>
      </c>
      <c r="G4117" t="s">
        <v>225</v>
      </c>
      <c r="H4117" t="s">
        <v>225</v>
      </c>
      <c r="I4117" t="s">
        <v>225</v>
      </c>
      <c r="J4117" t="s">
        <v>226</v>
      </c>
      <c r="K4117" t="s">
        <v>225</v>
      </c>
      <c r="L4117" t="s">
        <v>225</v>
      </c>
      <c r="M4117" t="s">
        <v>224</v>
      </c>
      <c r="N4117" t="s">
        <v>225</v>
      </c>
      <c r="O4117" t="s">
        <v>225</v>
      </c>
      <c r="P4117" t="s">
        <v>225</v>
      </c>
      <c r="Q4117" t="s">
        <v>225</v>
      </c>
      <c r="R4117" t="s">
        <v>225</v>
      </c>
      <c r="S4117" t="s">
        <v>226</v>
      </c>
      <c r="T4117" t="s">
        <v>225</v>
      </c>
      <c r="U4117" t="s">
        <v>225</v>
      </c>
      <c r="V4117" t="s">
        <v>225</v>
      </c>
      <c r="W4117" t="s">
        <v>225</v>
      </c>
      <c r="X4117" t="s">
        <v>225</v>
      </c>
      <c r="Y4117" t="s">
        <v>224</v>
      </c>
      <c r="Z4117" t="s">
        <v>224</v>
      </c>
      <c r="AA4117" t="s">
        <v>226</v>
      </c>
      <c r="AB4117" t="s">
        <v>225</v>
      </c>
      <c r="AC4117" t="s">
        <v>225</v>
      </c>
      <c r="AD4117" t="s">
        <v>225</v>
      </c>
      <c r="AE4117" t="s">
        <v>226</v>
      </c>
      <c r="AF4117" t="s">
        <v>224</v>
      </c>
      <c r="AG4117" t="s">
        <v>224</v>
      </c>
      <c r="AH4117" t="s">
        <v>225</v>
      </c>
      <c r="AI4117" t="s">
        <v>224</v>
      </c>
      <c r="AJ4117" t="s">
        <v>224</v>
      </c>
      <c r="AK4117" t="s">
        <v>225</v>
      </c>
      <c r="AL4117" t="s">
        <v>224</v>
      </c>
      <c r="AM4117" t="s">
        <v>225</v>
      </c>
      <c r="AN4117" t="s">
        <v>226</v>
      </c>
      <c r="AO4117" t="s">
        <v>225</v>
      </c>
      <c r="AP4117" t="s">
        <v>225</v>
      </c>
      <c r="AQ4117" s="289"/>
      <c r="AR4117" s="304"/>
      <c r="AS4117" s="304"/>
      <c r="AU4117"/>
    </row>
    <row r="4118" spans="1:47" x14ac:dyDescent="0.3">
      <c r="A4118" s="285">
        <v>123320</v>
      </c>
      <c r="B4118" s="286" t="s">
        <v>539</v>
      </c>
      <c r="C4118" t="s">
        <v>995</v>
      </c>
      <c r="D4118" t="s">
        <v>995</v>
      </c>
      <c r="E4118" t="s">
        <v>995</v>
      </c>
      <c r="F4118" t="s">
        <v>995</v>
      </c>
      <c r="G4118" t="s">
        <v>995</v>
      </c>
      <c r="H4118" t="s">
        <v>995</v>
      </c>
      <c r="I4118" t="s">
        <v>995</v>
      </c>
      <c r="J4118" t="s">
        <v>995</v>
      </c>
      <c r="K4118" t="s">
        <v>995</v>
      </c>
      <c r="L4118" t="s">
        <v>995</v>
      </c>
      <c r="M4118" t="s">
        <v>995</v>
      </c>
      <c r="N4118" t="s">
        <v>995</v>
      </c>
      <c r="O4118" t="s">
        <v>995</v>
      </c>
      <c r="P4118" t="s">
        <v>995</v>
      </c>
      <c r="Q4118" t="s">
        <v>995</v>
      </c>
      <c r="R4118" t="s">
        <v>995</v>
      </c>
      <c r="S4118" t="s">
        <v>995</v>
      </c>
      <c r="T4118" t="s">
        <v>995</v>
      </c>
      <c r="U4118" t="s">
        <v>995</v>
      </c>
      <c r="V4118" t="s">
        <v>995</v>
      </c>
      <c r="W4118" t="s">
        <v>995</v>
      </c>
      <c r="X4118" t="s">
        <v>995</v>
      </c>
      <c r="Y4118" t="s">
        <v>995</v>
      </c>
      <c r="Z4118" t="s">
        <v>995</v>
      </c>
      <c r="AA4118" t="s">
        <v>995</v>
      </c>
      <c r="AB4118" t="s">
        <v>995</v>
      </c>
      <c r="AC4118" t="s">
        <v>995</v>
      </c>
      <c r="AD4118" t="s">
        <v>995</v>
      </c>
      <c r="AE4118" t="s">
        <v>995</v>
      </c>
      <c r="AF4118" t="s">
        <v>995</v>
      </c>
      <c r="AG4118" t="s">
        <v>995</v>
      </c>
      <c r="AH4118" t="s">
        <v>995</v>
      </c>
      <c r="AI4118" t="s">
        <v>995</v>
      </c>
      <c r="AJ4118" t="s">
        <v>995</v>
      </c>
      <c r="AK4118" t="s">
        <v>995</v>
      </c>
      <c r="AL4118" t="s">
        <v>995</v>
      </c>
      <c r="AM4118" t="s">
        <v>995</v>
      </c>
      <c r="AN4118" t="s">
        <v>995</v>
      </c>
      <c r="AO4118" t="s">
        <v>995</v>
      </c>
      <c r="AP4118" t="s">
        <v>995</v>
      </c>
      <c r="AQ4118" s="286" t="s">
        <v>855</v>
      </c>
    </row>
    <row r="4119" spans="1:47" x14ac:dyDescent="0.3">
      <c r="A4119" s="285">
        <v>123321</v>
      </c>
      <c r="B4119" s="286" t="s">
        <v>539</v>
      </c>
      <c r="C4119" t="s">
        <v>995</v>
      </c>
      <c r="D4119" t="s">
        <v>995</v>
      </c>
      <c r="E4119" t="s">
        <v>995</v>
      </c>
      <c r="F4119" t="s">
        <v>995</v>
      </c>
      <c r="G4119" t="s">
        <v>995</v>
      </c>
      <c r="H4119" t="s">
        <v>995</v>
      </c>
      <c r="I4119" t="s">
        <v>995</v>
      </c>
      <c r="J4119" t="s">
        <v>995</v>
      </c>
      <c r="K4119" t="s">
        <v>995</v>
      </c>
      <c r="L4119" t="s">
        <v>995</v>
      </c>
      <c r="M4119" t="s">
        <v>995</v>
      </c>
      <c r="N4119" t="s">
        <v>995</v>
      </c>
      <c r="O4119" t="s">
        <v>995</v>
      </c>
      <c r="P4119" t="s">
        <v>995</v>
      </c>
      <c r="Q4119" t="s">
        <v>995</v>
      </c>
      <c r="R4119" t="s">
        <v>995</v>
      </c>
      <c r="S4119" t="s">
        <v>995</v>
      </c>
      <c r="T4119" t="s">
        <v>995</v>
      </c>
      <c r="U4119" t="s">
        <v>995</v>
      </c>
      <c r="V4119" t="s">
        <v>995</v>
      </c>
      <c r="W4119" t="s">
        <v>995</v>
      </c>
      <c r="X4119" t="s">
        <v>995</v>
      </c>
      <c r="Y4119" t="s">
        <v>995</v>
      </c>
      <c r="Z4119" t="s">
        <v>995</v>
      </c>
      <c r="AA4119" t="s">
        <v>995</v>
      </c>
      <c r="AB4119" t="s">
        <v>995</v>
      </c>
      <c r="AC4119" t="s">
        <v>995</v>
      </c>
      <c r="AD4119" t="s">
        <v>995</v>
      </c>
      <c r="AE4119" t="s">
        <v>995</v>
      </c>
      <c r="AF4119" t="s">
        <v>995</v>
      </c>
      <c r="AG4119" t="s">
        <v>995</v>
      </c>
      <c r="AH4119" t="s">
        <v>995</v>
      </c>
      <c r="AI4119" t="s">
        <v>995</v>
      </c>
      <c r="AJ4119" t="s">
        <v>995</v>
      </c>
      <c r="AK4119" t="s">
        <v>995</v>
      </c>
      <c r="AL4119" t="s">
        <v>995</v>
      </c>
      <c r="AM4119" t="s">
        <v>995</v>
      </c>
      <c r="AN4119" t="s">
        <v>995</v>
      </c>
      <c r="AO4119" t="s">
        <v>995</v>
      </c>
      <c r="AP4119" t="s">
        <v>995</v>
      </c>
      <c r="AQ4119" s="286" t="s">
        <v>855</v>
      </c>
    </row>
    <row r="4120" spans="1:47" ht="21.6" x14ac:dyDescent="0.3">
      <c r="A4120" s="285">
        <v>123322</v>
      </c>
      <c r="B4120" s="286" t="s">
        <v>61</v>
      </c>
      <c r="C4120" t="s">
        <v>226</v>
      </c>
      <c r="D4120" t="s">
        <v>224</v>
      </c>
      <c r="E4120" t="s">
        <v>226</v>
      </c>
      <c r="F4120" t="s">
        <v>226</v>
      </c>
      <c r="G4120" t="s">
        <v>226</v>
      </c>
      <c r="H4120" t="s">
        <v>226</v>
      </c>
      <c r="I4120" t="s">
        <v>226</v>
      </c>
      <c r="J4120" t="s">
        <v>226</v>
      </c>
      <c r="K4120" t="s">
        <v>226</v>
      </c>
      <c r="L4120" t="s">
        <v>226</v>
      </c>
      <c r="M4120" t="s">
        <v>226</v>
      </c>
      <c r="N4120" t="s">
        <v>224</v>
      </c>
      <c r="O4120" t="s">
        <v>226</v>
      </c>
      <c r="P4120" t="s">
        <v>226</v>
      </c>
      <c r="Q4120" t="s">
        <v>225</v>
      </c>
      <c r="R4120" t="s">
        <v>226</v>
      </c>
      <c r="S4120" t="s">
        <v>226</v>
      </c>
      <c r="T4120" t="s">
        <v>226</v>
      </c>
      <c r="U4120" t="s">
        <v>224</v>
      </c>
      <c r="V4120" t="s">
        <v>226</v>
      </c>
      <c r="W4120" t="s">
        <v>226</v>
      </c>
      <c r="X4120" t="s">
        <v>226</v>
      </c>
      <c r="Y4120" t="s">
        <v>226</v>
      </c>
      <c r="Z4120" t="s">
        <v>226</v>
      </c>
      <c r="AA4120" t="s">
        <v>224</v>
      </c>
      <c r="AB4120" t="s">
        <v>226</v>
      </c>
      <c r="AC4120" t="s">
        <v>226</v>
      </c>
      <c r="AD4120" t="s">
        <v>226</v>
      </c>
      <c r="AE4120" t="s">
        <v>226</v>
      </c>
      <c r="AF4120" t="s">
        <v>224</v>
      </c>
      <c r="AG4120" t="s">
        <v>226</v>
      </c>
      <c r="AH4120" t="s">
        <v>226</v>
      </c>
      <c r="AI4120" t="s">
        <v>226</v>
      </c>
      <c r="AJ4120" t="s">
        <v>226</v>
      </c>
      <c r="AK4120" t="s">
        <v>224</v>
      </c>
      <c r="AL4120" t="s">
        <v>225</v>
      </c>
      <c r="AM4120" t="s">
        <v>225</v>
      </c>
      <c r="AN4120" t="s">
        <v>225</v>
      </c>
      <c r="AO4120" t="s">
        <v>226</v>
      </c>
      <c r="AP4120" t="s">
        <v>225</v>
      </c>
      <c r="AQ4120" s="286" t="s">
        <v>394</v>
      </c>
      <c r="AR4120" s="305"/>
      <c r="AS4120" s="235"/>
      <c r="AU4120"/>
    </row>
    <row r="4121" spans="1:47" ht="28.8" x14ac:dyDescent="0.3">
      <c r="A4121" s="285">
        <v>123323</v>
      </c>
      <c r="B4121" s="286" t="s">
        <v>541</v>
      </c>
      <c r="C4121" t="s">
        <v>226</v>
      </c>
      <c r="D4121" t="s">
        <v>226</v>
      </c>
      <c r="E4121" t="s">
        <v>226</v>
      </c>
      <c r="F4121" t="s">
        <v>226</v>
      </c>
      <c r="G4121" t="s">
        <v>226</v>
      </c>
      <c r="H4121" t="s">
        <v>226</v>
      </c>
      <c r="I4121" t="s">
        <v>226</v>
      </c>
      <c r="J4121" t="s">
        <v>226</v>
      </c>
      <c r="K4121" t="s">
        <v>226</v>
      </c>
      <c r="L4121" t="s">
        <v>225</v>
      </c>
      <c r="M4121" t="s">
        <v>226</v>
      </c>
      <c r="N4121" t="s">
        <v>226</v>
      </c>
      <c r="O4121" t="s">
        <v>225</v>
      </c>
      <c r="P4121" t="s">
        <v>226</v>
      </c>
      <c r="Q4121" t="s">
        <v>226</v>
      </c>
      <c r="R4121" t="s">
        <v>226</v>
      </c>
      <c r="S4121" t="s">
        <v>226</v>
      </c>
      <c r="T4121" t="s">
        <v>226</v>
      </c>
      <c r="U4121" t="s">
        <v>226</v>
      </c>
      <c r="V4121" t="s">
        <v>226</v>
      </c>
      <c r="W4121" t="s">
        <v>225</v>
      </c>
      <c r="X4121" t="s">
        <v>225</v>
      </c>
      <c r="Y4121" t="s">
        <v>225</v>
      </c>
      <c r="Z4121" t="s">
        <v>225</v>
      </c>
      <c r="AA4121" t="s">
        <v>225</v>
      </c>
      <c r="AB4121" t="s">
        <v>394</v>
      </c>
      <c r="AC4121" t="s">
        <v>394</v>
      </c>
      <c r="AD4121" t="s">
        <v>394</v>
      </c>
      <c r="AE4121" t="s">
        <v>394</v>
      </c>
      <c r="AF4121" t="s">
        <v>394</v>
      </c>
      <c r="AG4121" t="s">
        <v>394</v>
      </c>
      <c r="AH4121" t="s">
        <v>394</v>
      </c>
      <c r="AI4121" t="s">
        <v>394</v>
      </c>
      <c r="AJ4121" t="s">
        <v>394</v>
      </c>
      <c r="AK4121" t="s">
        <v>394</v>
      </c>
      <c r="AL4121" t="s">
        <v>394</v>
      </c>
      <c r="AM4121" t="s">
        <v>394</v>
      </c>
      <c r="AN4121" t="s">
        <v>394</v>
      </c>
      <c r="AO4121" t="s">
        <v>394</v>
      </c>
      <c r="AP4121" t="s">
        <v>394</v>
      </c>
      <c r="AQ4121" s="286" t="s">
        <v>394</v>
      </c>
      <c r="AR4121" s="305"/>
      <c r="AS4121" s="235"/>
      <c r="AU4121"/>
    </row>
    <row r="4122" spans="1:47" ht="21.6" x14ac:dyDescent="0.65">
      <c r="A4122" s="285">
        <v>123324</v>
      </c>
      <c r="B4122" s="286" t="s">
        <v>539</v>
      </c>
      <c r="C4122" t="s">
        <v>225</v>
      </c>
      <c r="D4122" t="s">
        <v>225</v>
      </c>
      <c r="E4122" t="s">
        <v>225</v>
      </c>
      <c r="F4122" t="s">
        <v>225</v>
      </c>
      <c r="G4122" t="s">
        <v>226</v>
      </c>
      <c r="H4122" t="s">
        <v>224</v>
      </c>
      <c r="I4122" t="s">
        <v>225</v>
      </c>
      <c r="J4122" t="s">
        <v>225</v>
      </c>
      <c r="K4122" t="s">
        <v>226</v>
      </c>
      <c r="L4122" t="s">
        <v>226</v>
      </c>
      <c r="M4122" t="s">
        <v>394</v>
      </c>
      <c r="N4122" t="s">
        <v>225</v>
      </c>
      <c r="O4122" t="s">
        <v>224</v>
      </c>
      <c r="P4122" t="s">
        <v>226</v>
      </c>
      <c r="Q4122" t="s">
        <v>226</v>
      </c>
      <c r="R4122" t="s">
        <v>225</v>
      </c>
      <c r="S4122" t="s">
        <v>225</v>
      </c>
      <c r="T4122" t="s">
        <v>225</v>
      </c>
      <c r="U4122" t="s">
        <v>224</v>
      </c>
      <c r="V4122" t="s">
        <v>225</v>
      </c>
      <c r="W4122" t="s">
        <v>225</v>
      </c>
      <c r="X4122" t="s">
        <v>224</v>
      </c>
      <c r="Y4122" t="s">
        <v>226</v>
      </c>
      <c r="Z4122" t="s">
        <v>226</v>
      </c>
      <c r="AA4122" t="s">
        <v>226</v>
      </c>
      <c r="AB4122" t="s">
        <v>226</v>
      </c>
      <c r="AC4122" t="s">
        <v>226</v>
      </c>
      <c r="AD4122" t="s">
        <v>226</v>
      </c>
      <c r="AE4122" t="s">
        <v>226</v>
      </c>
      <c r="AF4122" t="s">
        <v>224</v>
      </c>
      <c r="AG4122" t="s">
        <v>394</v>
      </c>
      <c r="AH4122" t="s">
        <v>394</v>
      </c>
      <c r="AI4122" t="s">
        <v>394</v>
      </c>
      <c r="AJ4122" t="s">
        <v>394</v>
      </c>
      <c r="AK4122" t="s">
        <v>394</v>
      </c>
      <c r="AL4122" t="s">
        <v>394</v>
      </c>
      <c r="AM4122" t="s">
        <v>394</v>
      </c>
      <c r="AN4122" t="s">
        <v>394</v>
      </c>
      <c r="AO4122" t="s">
        <v>394</v>
      </c>
      <c r="AP4122" t="s">
        <v>394</v>
      </c>
      <c r="AQ4122" s="288"/>
      <c r="AR4122" s="304"/>
      <c r="AS4122" s="304"/>
      <c r="AU4122"/>
    </row>
    <row r="4123" spans="1:47" x14ac:dyDescent="0.3">
      <c r="A4123" s="285">
        <v>123325</v>
      </c>
      <c r="B4123" s="286" t="s">
        <v>539</v>
      </c>
      <c r="C4123" t="s">
        <v>995</v>
      </c>
      <c r="D4123" t="s">
        <v>995</v>
      </c>
      <c r="E4123" t="s">
        <v>995</v>
      </c>
      <c r="F4123" t="s">
        <v>995</v>
      </c>
      <c r="G4123" t="s">
        <v>995</v>
      </c>
      <c r="H4123" t="s">
        <v>995</v>
      </c>
      <c r="I4123" t="s">
        <v>995</v>
      </c>
      <c r="J4123" t="s">
        <v>995</v>
      </c>
      <c r="K4123" t="s">
        <v>995</v>
      </c>
      <c r="L4123" t="s">
        <v>995</v>
      </c>
      <c r="M4123" t="s">
        <v>995</v>
      </c>
      <c r="N4123" t="s">
        <v>995</v>
      </c>
      <c r="O4123" t="s">
        <v>995</v>
      </c>
      <c r="P4123" t="s">
        <v>995</v>
      </c>
      <c r="Q4123" t="s">
        <v>995</v>
      </c>
      <c r="R4123" t="s">
        <v>995</v>
      </c>
      <c r="S4123" t="s">
        <v>995</v>
      </c>
      <c r="T4123" t="s">
        <v>995</v>
      </c>
      <c r="U4123" t="s">
        <v>995</v>
      </c>
      <c r="V4123" t="s">
        <v>995</v>
      </c>
      <c r="W4123" t="s">
        <v>995</v>
      </c>
      <c r="X4123" t="s">
        <v>995</v>
      </c>
      <c r="Y4123" t="s">
        <v>995</v>
      </c>
      <c r="Z4123" t="s">
        <v>995</v>
      </c>
      <c r="AA4123" t="s">
        <v>995</v>
      </c>
      <c r="AB4123" t="s">
        <v>995</v>
      </c>
      <c r="AC4123" t="s">
        <v>995</v>
      </c>
      <c r="AD4123" t="s">
        <v>995</v>
      </c>
      <c r="AE4123" t="s">
        <v>995</v>
      </c>
      <c r="AF4123" t="s">
        <v>995</v>
      </c>
      <c r="AG4123" t="s">
        <v>995</v>
      </c>
      <c r="AH4123" t="s">
        <v>995</v>
      </c>
      <c r="AI4123" t="s">
        <v>995</v>
      </c>
      <c r="AJ4123" t="s">
        <v>995</v>
      </c>
      <c r="AK4123" t="s">
        <v>995</v>
      </c>
      <c r="AL4123" t="s">
        <v>995</v>
      </c>
      <c r="AM4123" t="s">
        <v>995</v>
      </c>
      <c r="AN4123" t="s">
        <v>995</v>
      </c>
      <c r="AO4123" t="s">
        <v>995</v>
      </c>
      <c r="AP4123" t="s">
        <v>995</v>
      </c>
      <c r="AQ4123" s="286" t="s">
        <v>855</v>
      </c>
    </row>
    <row r="4124" spans="1:47" ht="28.8" x14ac:dyDescent="0.3">
      <c r="A4124" s="285">
        <v>123326</v>
      </c>
      <c r="B4124" s="286" t="s">
        <v>542</v>
      </c>
      <c r="C4124" t="s">
        <v>995</v>
      </c>
      <c r="D4124" t="s">
        <v>995</v>
      </c>
      <c r="E4124" t="s">
        <v>995</v>
      </c>
      <c r="F4124" t="s">
        <v>995</v>
      </c>
      <c r="G4124" t="s">
        <v>995</v>
      </c>
      <c r="H4124" t="s">
        <v>995</v>
      </c>
      <c r="I4124" t="s">
        <v>995</v>
      </c>
      <c r="J4124" t="s">
        <v>995</v>
      </c>
      <c r="K4124" t="s">
        <v>995</v>
      </c>
      <c r="L4124" t="s">
        <v>995</v>
      </c>
      <c r="M4124" t="s">
        <v>995</v>
      </c>
      <c r="N4124" t="s">
        <v>995</v>
      </c>
      <c r="O4124" t="s">
        <v>995</v>
      </c>
      <c r="P4124" t="s">
        <v>995</v>
      </c>
      <c r="Q4124" t="s">
        <v>995</v>
      </c>
      <c r="R4124" t="s">
        <v>995</v>
      </c>
      <c r="S4124" t="s">
        <v>995</v>
      </c>
      <c r="T4124" t="s">
        <v>995</v>
      </c>
      <c r="U4124" t="s">
        <v>995</v>
      </c>
      <c r="V4124" t="s">
        <v>995</v>
      </c>
      <c r="W4124" t="s">
        <v>995</v>
      </c>
      <c r="X4124" t="s">
        <v>995</v>
      </c>
      <c r="Y4124" t="s">
        <v>995</v>
      </c>
      <c r="Z4124" t="s">
        <v>995</v>
      </c>
      <c r="AA4124" t="s">
        <v>995</v>
      </c>
      <c r="AB4124" t="s">
        <v>995</v>
      </c>
      <c r="AC4124" t="s">
        <v>995</v>
      </c>
      <c r="AD4124" t="s">
        <v>995</v>
      </c>
      <c r="AE4124" t="s">
        <v>995</v>
      </c>
      <c r="AF4124" t="s">
        <v>995</v>
      </c>
      <c r="AG4124" t="s">
        <v>995</v>
      </c>
      <c r="AH4124" t="s">
        <v>995</v>
      </c>
      <c r="AI4124" t="s">
        <v>995</v>
      </c>
      <c r="AJ4124" t="s">
        <v>995</v>
      </c>
      <c r="AK4124" t="s">
        <v>995</v>
      </c>
      <c r="AL4124" t="s">
        <v>995</v>
      </c>
      <c r="AM4124" t="s">
        <v>995</v>
      </c>
      <c r="AN4124" t="s">
        <v>995</v>
      </c>
      <c r="AO4124" t="s">
        <v>995</v>
      </c>
      <c r="AP4124" t="s">
        <v>995</v>
      </c>
      <c r="AQ4124" s="286" t="s">
        <v>855</v>
      </c>
      <c r="AR4124" s="305"/>
      <c r="AS4124" s="235"/>
      <c r="AU4124"/>
    </row>
    <row r="4125" spans="1:47" x14ac:dyDescent="0.3">
      <c r="A4125" s="285">
        <v>123327</v>
      </c>
      <c r="B4125" s="286" t="s">
        <v>539</v>
      </c>
      <c r="C4125" t="s">
        <v>995</v>
      </c>
      <c r="D4125" t="s">
        <v>995</v>
      </c>
      <c r="E4125" t="s">
        <v>995</v>
      </c>
      <c r="F4125" t="s">
        <v>995</v>
      </c>
      <c r="G4125" t="s">
        <v>995</v>
      </c>
      <c r="H4125" t="s">
        <v>995</v>
      </c>
      <c r="I4125" t="s">
        <v>995</v>
      </c>
      <c r="J4125" t="s">
        <v>995</v>
      </c>
      <c r="K4125" t="s">
        <v>995</v>
      </c>
      <c r="L4125" t="s">
        <v>995</v>
      </c>
      <c r="M4125" t="s">
        <v>995</v>
      </c>
      <c r="N4125" t="s">
        <v>995</v>
      </c>
      <c r="O4125" t="s">
        <v>995</v>
      </c>
      <c r="P4125" t="s">
        <v>995</v>
      </c>
      <c r="Q4125" t="s">
        <v>995</v>
      </c>
      <c r="R4125" t="s">
        <v>995</v>
      </c>
      <c r="S4125" t="s">
        <v>995</v>
      </c>
      <c r="T4125" t="s">
        <v>995</v>
      </c>
      <c r="U4125" t="s">
        <v>995</v>
      </c>
      <c r="V4125" t="s">
        <v>995</v>
      </c>
      <c r="W4125" t="s">
        <v>995</v>
      </c>
      <c r="X4125" t="s">
        <v>995</v>
      </c>
      <c r="Y4125" t="s">
        <v>995</v>
      </c>
      <c r="Z4125" t="s">
        <v>995</v>
      </c>
      <c r="AA4125" t="s">
        <v>995</v>
      </c>
      <c r="AB4125" t="s">
        <v>995</v>
      </c>
      <c r="AC4125" t="s">
        <v>995</v>
      </c>
      <c r="AD4125" t="s">
        <v>995</v>
      </c>
      <c r="AE4125" t="s">
        <v>995</v>
      </c>
      <c r="AF4125" t="s">
        <v>995</v>
      </c>
      <c r="AG4125" t="s">
        <v>995</v>
      </c>
      <c r="AH4125" t="s">
        <v>995</v>
      </c>
      <c r="AI4125" t="s">
        <v>995</v>
      </c>
      <c r="AJ4125" t="s">
        <v>995</v>
      </c>
      <c r="AK4125" t="s">
        <v>995</v>
      </c>
      <c r="AL4125" t="s">
        <v>995</v>
      </c>
      <c r="AM4125" t="s">
        <v>995</v>
      </c>
      <c r="AN4125" t="s">
        <v>995</v>
      </c>
      <c r="AO4125" t="s">
        <v>995</v>
      </c>
      <c r="AP4125" t="s">
        <v>995</v>
      </c>
      <c r="AQ4125" s="286" t="s">
        <v>855</v>
      </c>
    </row>
    <row r="4126" spans="1:47" x14ac:dyDescent="0.3">
      <c r="A4126" s="285">
        <v>123328</v>
      </c>
      <c r="B4126" s="286" t="s">
        <v>61</v>
      </c>
      <c r="C4126" t="s">
        <v>226</v>
      </c>
      <c r="D4126" t="s">
        <v>224</v>
      </c>
      <c r="E4126" t="s">
        <v>224</v>
      </c>
      <c r="F4126" t="s">
        <v>224</v>
      </c>
      <c r="G4126" t="s">
        <v>224</v>
      </c>
      <c r="H4126" t="s">
        <v>226</v>
      </c>
      <c r="I4126" t="s">
        <v>226</v>
      </c>
      <c r="J4126" t="s">
        <v>226</v>
      </c>
      <c r="K4126" t="s">
        <v>226</v>
      </c>
      <c r="L4126" t="s">
        <v>226</v>
      </c>
      <c r="M4126" t="s">
        <v>225</v>
      </c>
      <c r="N4126" t="s">
        <v>394</v>
      </c>
      <c r="O4126" t="s">
        <v>394</v>
      </c>
      <c r="P4126" t="s">
        <v>394</v>
      </c>
      <c r="Q4126" t="s">
        <v>394</v>
      </c>
      <c r="R4126" t="s">
        <v>394</v>
      </c>
      <c r="S4126" t="s">
        <v>394</v>
      </c>
      <c r="T4126" t="s">
        <v>394</v>
      </c>
      <c r="U4126" t="s">
        <v>394</v>
      </c>
      <c r="V4126" t="s">
        <v>394</v>
      </c>
      <c r="W4126" t="s">
        <v>394</v>
      </c>
      <c r="X4126" t="s">
        <v>394</v>
      </c>
      <c r="Y4126" t="s">
        <v>394</v>
      </c>
      <c r="Z4126" t="s">
        <v>394</v>
      </c>
      <c r="AA4126" t="s">
        <v>394</v>
      </c>
      <c r="AB4126" t="s">
        <v>394</v>
      </c>
      <c r="AC4126" t="s">
        <v>394</v>
      </c>
      <c r="AD4126" t="s">
        <v>394</v>
      </c>
      <c r="AE4126" t="s">
        <v>394</v>
      </c>
      <c r="AF4126" t="s">
        <v>394</v>
      </c>
      <c r="AG4126" t="s">
        <v>394</v>
      </c>
      <c r="AH4126" t="s">
        <v>394</v>
      </c>
      <c r="AI4126" t="s">
        <v>394</v>
      </c>
      <c r="AJ4126" t="s">
        <v>394</v>
      </c>
      <c r="AK4126" t="s">
        <v>394</v>
      </c>
      <c r="AL4126" t="s">
        <v>394</v>
      </c>
      <c r="AM4126" t="s">
        <v>394</v>
      </c>
      <c r="AN4126" t="s">
        <v>394</v>
      </c>
      <c r="AO4126" t="s">
        <v>394</v>
      </c>
      <c r="AP4126" t="s">
        <v>394</v>
      </c>
      <c r="AQ4126" s="289"/>
      <c r="AR4126" s="304"/>
      <c r="AS4126" s="304"/>
      <c r="AU4126"/>
    </row>
    <row r="4127" spans="1:47" x14ac:dyDescent="0.3">
      <c r="A4127" s="285">
        <v>123329</v>
      </c>
      <c r="B4127" s="286" t="s">
        <v>539</v>
      </c>
      <c r="C4127" t="s">
        <v>995</v>
      </c>
      <c r="D4127" t="s">
        <v>995</v>
      </c>
      <c r="E4127" t="s">
        <v>995</v>
      </c>
      <c r="F4127" t="s">
        <v>995</v>
      </c>
      <c r="G4127" t="s">
        <v>995</v>
      </c>
      <c r="H4127" t="s">
        <v>995</v>
      </c>
      <c r="I4127" t="s">
        <v>995</v>
      </c>
      <c r="J4127" t="s">
        <v>995</v>
      </c>
      <c r="K4127" t="s">
        <v>995</v>
      </c>
      <c r="L4127" t="s">
        <v>995</v>
      </c>
      <c r="M4127" t="s">
        <v>995</v>
      </c>
      <c r="N4127" t="s">
        <v>995</v>
      </c>
      <c r="O4127" t="s">
        <v>995</v>
      </c>
      <c r="P4127" t="s">
        <v>995</v>
      </c>
      <c r="Q4127" t="s">
        <v>995</v>
      </c>
      <c r="R4127" t="s">
        <v>995</v>
      </c>
      <c r="S4127" t="s">
        <v>995</v>
      </c>
      <c r="T4127" t="s">
        <v>995</v>
      </c>
      <c r="U4127" t="s">
        <v>995</v>
      </c>
      <c r="V4127" t="s">
        <v>995</v>
      </c>
      <c r="W4127" t="s">
        <v>995</v>
      </c>
      <c r="X4127" t="s">
        <v>995</v>
      </c>
      <c r="Y4127" t="s">
        <v>995</v>
      </c>
      <c r="Z4127" t="s">
        <v>995</v>
      </c>
      <c r="AA4127" t="s">
        <v>995</v>
      </c>
      <c r="AB4127" t="s">
        <v>995</v>
      </c>
      <c r="AC4127" t="s">
        <v>995</v>
      </c>
      <c r="AD4127" t="s">
        <v>995</v>
      </c>
      <c r="AE4127" t="s">
        <v>995</v>
      </c>
      <c r="AF4127" t="s">
        <v>995</v>
      </c>
      <c r="AG4127" t="s">
        <v>995</v>
      </c>
      <c r="AH4127" t="s">
        <v>995</v>
      </c>
      <c r="AI4127" t="s">
        <v>995</v>
      </c>
      <c r="AJ4127" t="s">
        <v>995</v>
      </c>
      <c r="AK4127" t="s">
        <v>995</v>
      </c>
      <c r="AL4127" t="s">
        <v>995</v>
      </c>
      <c r="AM4127" t="s">
        <v>995</v>
      </c>
      <c r="AN4127" t="s">
        <v>995</v>
      </c>
      <c r="AO4127" t="s">
        <v>995</v>
      </c>
      <c r="AP4127" t="s">
        <v>995</v>
      </c>
      <c r="AQ4127" s="286" t="s">
        <v>855</v>
      </c>
    </row>
    <row r="4128" spans="1:47" x14ac:dyDescent="0.3">
      <c r="A4128" s="285">
        <v>123330</v>
      </c>
      <c r="B4128" s="286" t="s">
        <v>538</v>
      </c>
      <c r="C4128" t="s">
        <v>995</v>
      </c>
      <c r="D4128" t="s">
        <v>995</v>
      </c>
      <c r="E4128" t="s">
        <v>995</v>
      </c>
      <c r="F4128" t="s">
        <v>995</v>
      </c>
      <c r="G4128" t="s">
        <v>995</v>
      </c>
      <c r="H4128" t="s">
        <v>995</v>
      </c>
      <c r="I4128" t="s">
        <v>995</v>
      </c>
      <c r="J4128" t="s">
        <v>995</v>
      </c>
      <c r="K4128" t="s">
        <v>995</v>
      </c>
      <c r="L4128" t="s">
        <v>995</v>
      </c>
      <c r="M4128" t="s">
        <v>995</v>
      </c>
      <c r="N4128" t="s">
        <v>995</v>
      </c>
      <c r="O4128" t="s">
        <v>995</v>
      </c>
      <c r="P4128" t="s">
        <v>995</v>
      </c>
      <c r="Q4128" t="s">
        <v>995</v>
      </c>
      <c r="R4128" t="s">
        <v>995</v>
      </c>
      <c r="S4128" t="s">
        <v>995</v>
      </c>
      <c r="T4128" t="s">
        <v>995</v>
      </c>
      <c r="U4128" t="s">
        <v>995</v>
      </c>
      <c r="V4128" t="s">
        <v>995</v>
      </c>
      <c r="W4128" t="s">
        <v>995</v>
      </c>
      <c r="X4128" t="s">
        <v>995</v>
      </c>
      <c r="Y4128" t="s">
        <v>995</v>
      </c>
      <c r="Z4128" t="s">
        <v>995</v>
      </c>
      <c r="AA4128" t="s">
        <v>995</v>
      </c>
      <c r="AB4128" t="s">
        <v>995</v>
      </c>
      <c r="AC4128" t="s">
        <v>995</v>
      </c>
      <c r="AD4128" t="s">
        <v>995</v>
      </c>
      <c r="AE4128" t="s">
        <v>995</v>
      </c>
      <c r="AF4128" t="s">
        <v>995</v>
      </c>
      <c r="AG4128" t="s">
        <v>995</v>
      </c>
      <c r="AH4128" t="s">
        <v>995</v>
      </c>
      <c r="AI4128" t="s">
        <v>995</v>
      </c>
      <c r="AJ4128" t="s">
        <v>995</v>
      </c>
      <c r="AK4128" t="s">
        <v>995</v>
      </c>
      <c r="AL4128" t="s">
        <v>995</v>
      </c>
      <c r="AM4128" t="s">
        <v>995</v>
      </c>
      <c r="AN4128" t="s">
        <v>995</v>
      </c>
      <c r="AO4128" t="s">
        <v>995</v>
      </c>
      <c r="AP4128" t="s">
        <v>995</v>
      </c>
      <c r="AQ4128" s="286" t="s">
        <v>855</v>
      </c>
    </row>
    <row r="4129" spans="1:47" ht="28.8" x14ac:dyDescent="0.3">
      <c r="A4129" s="285">
        <v>123332</v>
      </c>
      <c r="B4129" s="286" t="s">
        <v>541</v>
      </c>
      <c r="C4129" t="s">
        <v>226</v>
      </c>
      <c r="D4129" t="s">
        <v>224</v>
      </c>
      <c r="E4129" t="s">
        <v>224</v>
      </c>
      <c r="F4129" t="s">
        <v>226</v>
      </c>
      <c r="G4129" t="s">
        <v>226</v>
      </c>
      <c r="H4129" t="s">
        <v>226</v>
      </c>
      <c r="I4129" t="s">
        <v>226</v>
      </c>
      <c r="J4129" t="s">
        <v>226</v>
      </c>
      <c r="K4129" t="s">
        <v>226</v>
      </c>
      <c r="L4129" t="s">
        <v>226</v>
      </c>
      <c r="M4129" t="s">
        <v>226</v>
      </c>
      <c r="N4129" t="s">
        <v>224</v>
      </c>
      <c r="O4129" t="s">
        <v>226</v>
      </c>
      <c r="P4129" t="s">
        <v>224</v>
      </c>
      <c r="Q4129" t="s">
        <v>226</v>
      </c>
      <c r="R4129" t="s">
        <v>226</v>
      </c>
      <c r="S4129" t="s">
        <v>224</v>
      </c>
      <c r="T4129" t="s">
        <v>224</v>
      </c>
      <c r="U4129" t="s">
        <v>224</v>
      </c>
      <c r="V4129" t="s">
        <v>224</v>
      </c>
      <c r="W4129" t="s">
        <v>225</v>
      </c>
      <c r="X4129" t="s">
        <v>225</v>
      </c>
      <c r="Y4129" t="s">
        <v>225</v>
      </c>
      <c r="Z4129" t="s">
        <v>225</v>
      </c>
      <c r="AA4129" t="s">
        <v>225</v>
      </c>
      <c r="AB4129" t="s">
        <v>394</v>
      </c>
      <c r="AC4129" t="s">
        <v>394</v>
      </c>
      <c r="AD4129" t="s">
        <v>394</v>
      </c>
      <c r="AE4129" t="s">
        <v>394</v>
      </c>
      <c r="AF4129" t="s">
        <v>394</v>
      </c>
      <c r="AG4129" t="s">
        <v>394</v>
      </c>
      <c r="AH4129" t="s">
        <v>394</v>
      </c>
      <c r="AI4129" t="s">
        <v>394</v>
      </c>
      <c r="AJ4129" t="s">
        <v>394</v>
      </c>
      <c r="AK4129" t="s">
        <v>394</v>
      </c>
      <c r="AL4129" t="s">
        <v>394</v>
      </c>
      <c r="AM4129" t="s">
        <v>394</v>
      </c>
      <c r="AN4129" t="s">
        <v>394</v>
      </c>
      <c r="AO4129" t="s">
        <v>394</v>
      </c>
      <c r="AP4129" t="s">
        <v>394</v>
      </c>
      <c r="AQ4129" s="286" t="s">
        <v>394</v>
      </c>
      <c r="AR4129" s="305"/>
      <c r="AS4129" s="235"/>
      <c r="AU4129"/>
    </row>
    <row r="4130" spans="1:47" x14ac:dyDescent="0.3">
      <c r="A4130" s="285">
        <v>123333</v>
      </c>
      <c r="B4130" s="286" t="s">
        <v>539</v>
      </c>
      <c r="C4130" t="s">
        <v>995</v>
      </c>
      <c r="D4130" t="s">
        <v>995</v>
      </c>
      <c r="E4130" t="s">
        <v>995</v>
      </c>
      <c r="F4130" t="s">
        <v>995</v>
      </c>
      <c r="G4130" t="s">
        <v>995</v>
      </c>
      <c r="H4130" t="s">
        <v>995</v>
      </c>
      <c r="I4130" t="s">
        <v>995</v>
      </c>
      <c r="J4130" t="s">
        <v>995</v>
      </c>
      <c r="K4130" t="s">
        <v>995</v>
      </c>
      <c r="L4130" t="s">
        <v>995</v>
      </c>
      <c r="M4130" t="s">
        <v>995</v>
      </c>
      <c r="N4130" t="s">
        <v>995</v>
      </c>
      <c r="O4130" t="s">
        <v>995</v>
      </c>
      <c r="P4130" t="s">
        <v>995</v>
      </c>
      <c r="Q4130" t="s">
        <v>995</v>
      </c>
      <c r="R4130" t="s">
        <v>995</v>
      </c>
      <c r="S4130" t="s">
        <v>995</v>
      </c>
      <c r="T4130" t="s">
        <v>995</v>
      </c>
      <c r="U4130" t="s">
        <v>995</v>
      </c>
      <c r="V4130" t="s">
        <v>995</v>
      </c>
      <c r="W4130" t="s">
        <v>995</v>
      </c>
      <c r="X4130" t="s">
        <v>995</v>
      </c>
      <c r="Y4130" t="s">
        <v>995</v>
      </c>
      <c r="Z4130" t="s">
        <v>995</v>
      </c>
      <c r="AA4130" t="s">
        <v>995</v>
      </c>
      <c r="AB4130" t="s">
        <v>995</v>
      </c>
      <c r="AC4130" t="s">
        <v>995</v>
      </c>
      <c r="AD4130" t="s">
        <v>995</v>
      </c>
      <c r="AE4130" t="s">
        <v>995</v>
      </c>
      <c r="AF4130" t="s">
        <v>995</v>
      </c>
      <c r="AG4130" t="s">
        <v>995</v>
      </c>
      <c r="AH4130" t="s">
        <v>995</v>
      </c>
      <c r="AI4130" t="s">
        <v>995</v>
      </c>
      <c r="AJ4130" t="s">
        <v>995</v>
      </c>
      <c r="AK4130" t="s">
        <v>995</v>
      </c>
      <c r="AL4130" t="s">
        <v>995</v>
      </c>
      <c r="AM4130" t="s">
        <v>995</v>
      </c>
      <c r="AN4130" t="s">
        <v>995</v>
      </c>
      <c r="AO4130" t="s">
        <v>995</v>
      </c>
      <c r="AP4130" t="s">
        <v>995</v>
      </c>
      <c r="AQ4130" s="286" t="s">
        <v>855</v>
      </c>
    </row>
    <row r="4131" spans="1:47" ht="21.6" x14ac:dyDescent="0.3">
      <c r="A4131" s="285">
        <v>123335</v>
      </c>
      <c r="B4131" s="286" t="s">
        <v>540</v>
      </c>
      <c r="C4131" t="s">
        <v>226</v>
      </c>
      <c r="D4131" t="s">
        <v>226</v>
      </c>
      <c r="E4131" t="s">
        <v>226</v>
      </c>
      <c r="F4131" t="s">
        <v>224</v>
      </c>
      <c r="G4131" t="s">
        <v>226</v>
      </c>
      <c r="H4131" t="s">
        <v>226</v>
      </c>
      <c r="I4131" t="s">
        <v>224</v>
      </c>
      <c r="J4131" t="s">
        <v>226</v>
      </c>
      <c r="K4131" t="s">
        <v>225</v>
      </c>
      <c r="L4131" t="s">
        <v>225</v>
      </c>
      <c r="M4131" t="s">
        <v>224</v>
      </c>
      <c r="N4131" t="s">
        <v>226</v>
      </c>
      <c r="O4131" t="s">
        <v>225</v>
      </c>
      <c r="P4131" t="s">
        <v>226</v>
      </c>
      <c r="Q4131" t="s">
        <v>224</v>
      </c>
      <c r="R4131" t="s">
        <v>224</v>
      </c>
      <c r="S4131" t="s">
        <v>225</v>
      </c>
      <c r="T4131" t="s">
        <v>225</v>
      </c>
      <c r="U4131" t="s">
        <v>225</v>
      </c>
      <c r="V4131" t="s">
        <v>226</v>
      </c>
      <c r="W4131" t="s">
        <v>394</v>
      </c>
      <c r="X4131" t="s">
        <v>394</v>
      </c>
      <c r="Y4131" t="s">
        <v>394</v>
      </c>
      <c r="Z4131" t="s">
        <v>394</v>
      </c>
      <c r="AA4131" t="s">
        <v>394</v>
      </c>
      <c r="AB4131" t="s">
        <v>394</v>
      </c>
      <c r="AC4131" t="s">
        <v>394</v>
      </c>
      <c r="AD4131" t="s">
        <v>394</v>
      </c>
      <c r="AE4131" t="s">
        <v>394</v>
      </c>
      <c r="AF4131" t="s">
        <v>394</v>
      </c>
      <c r="AG4131" t="s">
        <v>394</v>
      </c>
      <c r="AH4131" t="s">
        <v>394</v>
      </c>
      <c r="AI4131" t="s">
        <v>394</v>
      </c>
      <c r="AJ4131" t="s">
        <v>394</v>
      </c>
      <c r="AK4131" t="s">
        <v>394</v>
      </c>
      <c r="AL4131" t="s">
        <v>394</v>
      </c>
      <c r="AM4131" t="s">
        <v>394</v>
      </c>
      <c r="AN4131" t="s">
        <v>394</v>
      </c>
      <c r="AO4131" t="s">
        <v>394</v>
      </c>
      <c r="AP4131" t="s">
        <v>394</v>
      </c>
      <c r="AQ4131" s="286" t="s">
        <v>394</v>
      </c>
      <c r="AR4131" s="305"/>
      <c r="AS4131" s="235"/>
      <c r="AU4131"/>
    </row>
    <row r="4132" spans="1:47" ht="21.6" x14ac:dyDescent="0.3">
      <c r="A4132" s="285">
        <v>123336</v>
      </c>
      <c r="B4132" s="286" t="s">
        <v>61</v>
      </c>
      <c r="C4132" t="s">
        <v>225</v>
      </c>
      <c r="D4132" t="s">
        <v>225</v>
      </c>
      <c r="E4132" t="s">
        <v>225</v>
      </c>
      <c r="F4132" t="s">
        <v>225</v>
      </c>
      <c r="G4132" t="s">
        <v>226</v>
      </c>
      <c r="H4132" t="s">
        <v>226</v>
      </c>
      <c r="I4132" t="s">
        <v>225</v>
      </c>
      <c r="J4132" t="s">
        <v>225</v>
      </c>
      <c r="K4132" t="s">
        <v>226</v>
      </c>
      <c r="L4132" t="s">
        <v>226</v>
      </c>
      <c r="M4132" t="s">
        <v>226</v>
      </c>
      <c r="N4132" t="s">
        <v>224</v>
      </c>
      <c r="O4132" t="s">
        <v>224</v>
      </c>
      <c r="P4132" t="s">
        <v>226</v>
      </c>
      <c r="Q4132" t="s">
        <v>226</v>
      </c>
      <c r="R4132" t="s">
        <v>226</v>
      </c>
      <c r="S4132" t="s">
        <v>226</v>
      </c>
      <c r="T4132" t="s">
        <v>225</v>
      </c>
      <c r="U4132" t="s">
        <v>226</v>
      </c>
      <c r="V4132" t="s">
        <v>225</v>
      </c>
      <c r="W4132" t="s">
        <v>226</v>
      </c>
      <c r="X4132" t="s">
        <v>226</v>
      </c>
      <c r="Y4132" t="s">
        <v>226</v>
      </c>
      <c r="Z4132" t="s">
        <v>226</v>
      </c>
      <c r="AA4132" t="s">
        <v>224</v>
      </c>
      <c r="AB4132" t="s">
        <v>226</v>
      </c>
      <c r="AC4132" t="s">
        <v>226</v>
      </c>
      <c r="AD4132" t="s">
        <v>226</v>
      </c>
      <c r="AE4132" t="s">
        <v>226</v>
      </c>
      <c r="AF4132" t="s">
        <v>226</v>
      </c>
      <c r="AG4132" t="s">
        <v>226</v>
      </c>
      <c r="AH4132" t="s">
        <v>226</v>
      </c>
      <c r="AI4132" t="s">
        <v>226</v>
      </c>
      <c r="AJ4132" t="s">
        <v>226</v>
      </c>
      <c r="AK4132" t="s">
        <v>226</v>
      </c>
      <c r="AL4132" t="s">
        <v>225</v>
      </c>
      <c r="AM4132" t="s">
        <v>225</v>
      </c>
      <c r="AN4132" t="s">
        <v>225</v>
      </c>
      <c r="AO4132" t="s">
        <v>226</v>
      </c>
      <c r="AP4132" t="s">
        <v>226</v>
      </c>
      <c r="AQ4132" s="286" t="s">
        <v>394</v>
      </c>
      <c r="AR4132" s="305"/>
      <c r="AS4132" s="235"/>
      <c r="AU4132"/>
    </row>
    <row r="4133" spans="1:47" ht="21.6" x14ac:dyDescent="0.3">
      <c r="A4133" s="285">
        <v>123337</v>
      </c>
      <c r="B4133" s="286" t="s">
        <v>538</v>
      </c>
      <c r="C4133" t="s">
        <v>226</v>
      </c>
      <c r="D4133" t="s">
        <v>226</v>
      </c>
      <c r="E4133" t="s">
        <v>226</v>
      </c>
      <c r="F4133" t="s">
        <v>224</v>
      </c>
      <c r="G4133" t="s">
        <v>226</v>
      </c>
      <c r="H4133" t="s">
        <v>226</v>
      </c>
      <c r="I4133" t="s">
        <v>226</v>
      </c>
      <c r="J4133" t="s">
        <v>226</v>
      </c>
      <c r="K4133" t="s">
        <v>226</v>
      </c>
      <c r="L4133" t="s">
        <v>226</v>
      </c>
      <c r="M4133" t="s">
        <v>224</v>
      </c>
      <c r="N4133" t="s">
        <v>224</v>
      </c>
      <c r="O4133" t="s">
        <v>224</v>
      </c>
      <c r="P4133" t="s">
        <v>224</v>
      </c>
      <c r="Q4133" t="s">
        <v>224</v>
      </c>
      <c r="R4133" t="s">
        <v>224</v>
      </c>
      <c r="S4133" t="s">
        <v>226</v>
      </c>
      <c r="T4133" t="s">
        <v>224</v>
      </c>
      <c r="U4133" t="s">
        <v>226</v>
      </c>
      <c r="V4133" t="s">
        <v>226</v>
      </c>
      <c r="W4133" t="s">
        <v>225</v>
      </c>
      <c r="X4133" t="s">
        <v>225</v>
      </c>
      <c r="Y4133" t="s">
        <v>225</v>
      </c>
      <c r="Z4133" t="s">
        <v>225</v>
      </c>
      <c r="AA4133" t="s">
        <v>225</v>
      </c>
      <c r="AB4133" t="s">
        <v>225</v>
      </c>
      <c r="AC4133" t="s">
        <v>225</v>
      </c>
      <c r="AD4133" t="s">
        <v>225</v>
      </c>
      <c r="AE4133" t="s">
        <v>225</v>
      </c>
      <c r="AF4133" t="s">
        <v>225</v>
      </c>
      <c r="AG4133" t="s">
        <v>394</v>
      </c>
      <c r="AH4133" t="s">
        <v>394</v>
      </c>
      <c r="AI4133" t="s">
        <v>394</v>
      </c>
      <c r="AJ4133" t="s">
        <v>394</v>
      </c>
      <c r="AK4133" t="s">
        <v>394</v>
      </c>
      <c r="AL4133" t="s">
        <v>394</v>
      </c>
      <c r="AM4133" t="s">
        <v>394</v>
      </c>
      <c r="AN4133" t="s">
        <v>394</v>
      </c>
      <c r="AO4133" t="s">
        <v>394</v>
      </c>
      <c r="AP4133" t="s">
        <v>394</v>
      </c>
      <c r="AQ4133" s="286" t="s">
        <v>394</v>
      </c>
      <c r="AR4133" s="305"/>
      <c r="AS4133" s="235"/>
      <c r="AU4133"/>
    </row>
    <row r="4134" spans="1:47" x14ac:dyDescent="0.3">
      <c r="A4134" s="285">
        <v>123338</v>
      </c>
      <c r="B4134" s="286" t="s">
        <v>538</v>
      </c>
      <c r="C4134" t="s">
        <v>995</v>
      </c>
      <c r="D4134" t="s">
        <v>995</v>
      </c>
      <c r="E4134" t="s">
        <v>995</v>
      </c>
      <c r="F4134" t="s">
        <v>995</v>
      </c>
      <c r="G4134" t="s">
        <v>995</v>
      </c>
      <c r="H4134" t="s">
        <v>995</v>
      </c>
      <c r="I4134" t="s">
        <v>995</v>
      </c>
      <c r="J4134" t="s">
        <v>995</v>
      </c>
      <c r="K4134" t="s">
        <v>995</v>
      </c>
      <c r="L4134" t="s">
        <v>995</v>
      </c>
      <c r="M4134" t="s">
        <v>995</v>
      </c>
      <c r="N4134" t="s">
        <v>995</v>
      </c>
      <c r="O4134" t="s">
        <v>995</v>
      </c>
      <c r="P4134" t="s">
        <v>995</v>
      </c>
      <c r="Q4134" t="s">
        <v>995</v>
      </c>
      <c r="R4134" t="s">
        <v>995</v>
      </c>
      <c r="S4134" t="s">
        <v>995</v>
      </c>
      <c r="T4134" t="s">
        <v>995</v>
      </c>
      <c r="U4134" t="s">
        <v>995</v>
      </c>
      <c r="V4134" t="s">
        <v>995</v>
      </c>
      <c r="W4134" t="s">
        <v>995</v>
      </c>
      <c r="X4134" t="s">
        <v>995</v>
      </c>
      <c r="Y4134" t="s">
        <v>995</v>
      </c>
      <c r="Z4134" t="s">
        <v>995</v>
      </c>
      <c r="AA4134" t="s">
        <v>995</v>
      </c>
      <c r="AB4134" t="s">
        <v>995</v>
      </c>
      <c r="AC4134" t="s">
        <v>995</v>
      </c>
      <c r="AD4134" t="s">
        <v>995</v>
      </c>
      <c r="AE4134" t="s">
        <v>995</v>
      </c>
      <c r="AF4134" t="s">
        <v>995</v>
      </c>
      <c r="AG4134" t="s">
        <v>995</v>
      </c>
      <c r="AH4134" t="s">
        <v>995</v>
      </c>
      <c r="AI4134" t="s">
        <v>995</v>
      </c>
      <c r="AJ4134" t="s">
        <v>995</v>
      </c>
      <c r="AK4134" t="s">
        <v>995</v>
      </c>
      <c r="AL4134" t="s">
        <v>995</v>
      </c>
      <c r="AM4134" t="s">
        <v>995</v>
      </c>
      <c r="AN4134" t="s">
        <v>995</v>
      </c>
      <c r="AO4134" t="s">
        <v>995</v>
      </c>
      <c r="AP4134" t="s">
        <v>995</v>
      </c>
      <c r="AQ4134" s="286" t="s">
        <v>855</v>
      </c>
    </row>
    <row r="4135" spans="1:47" x14ac:dyDescent="0.3">
      <c r="A4135" s="285">
        <v>123339</v>
      </c>
      <c r="B4135" s="286" t="s">
        <v>539</v>
      </c>
      <c r="C4135" t="s">
        <v>995</v>
      </c>
      <c r="D4135" t="s">
        <v>995</v>
      </c>
      <c r="E4135" t="s">
        <v>995</v>
      </c>
      <c r="F4135" t="s">
        <v>995</v>
      </c>
      <c r="G4135" t="s">
        <v>995</v>
      </c>
      <c r="H4135" t="s">
        <v>995</v>
      </c>
      <c r="I4135" t="s">
        <v>995</v>
      </c>
      <c r="J4135" t="s">
        <v>995</v>
      </c>
      <c r="K4135" t="s">
        <v>995</v>
      </c>
      <c r="L4135" t="s">
        <v>995</v>
      </c>
      <c r="M4135" t="s">
        <v>995</v>
      </c>
      <c r="N4135" t="s">
        <v>995</v>
      </c>
      <c r="O4135" t="s">
        <v>995</v>
      </c>
      <c r="P4135" t="s">
        <v>995</v>
      </c>
      <c r="Q4135" t="s">
        <v>995</v>
      </c>
      <c r="R4135" t="s">
        <v>995</v>
      </c>
      <c r="S4135" t="s">
        <v>995</v>
      </c>
      <c r="T4135" t="s">
        <v>995</v>
      </c>
      <c r="U4135" t="s">
        <v>995</v>
      </c>
      <c r="V4135" t="s">
        <v>995</v>
      </c>
      <c r="W4135" t="s">
        <v>995</v>
      </c>
      <c r="X4135" t="s">
        <v>995</v>
      </c>
      <c r="Y4135" t="s">
        <v>995</v>
      </c>
      <c r="Z4135" t="s">
        <v>995</v>
      </c>
      <c r="AA4135" t="s">
        <v>995</v>
      </c>
      <c r="AB4135" t="s">
        <v>995</v>
      </c>
      <c r="AC4135" t="s">
        <v>995</v>
      </c>
      <c r="AD4135" t="s">
        <v>995</v>
      </c>
      <c r="AE4135" t="s">
        <v>995</v>
      </c>
      <c r="AF4135" t="s">
        <v>995</v>
      </c>
      <c r="AG4135" t="s">
        <v>995</v>
      </c>
      <c r="AH4135" t="s">
        <v>995</v>
      </c>
      <c r="AI4135" t="s">
        <v>995</v>
      </c>
      <c r="AJ4135" t="s">
        <v>995</v>
      </c>
      <c r="AK4135" t="s">
        <v>995</v>
      </c>
      <c r="AL4135" t="s">
        <v>995</v>
      </c>
      <c r="AM4135" t="s">
        <v>995</v>
      </c>
      <c r="AN4135" t="s">
        <v>995</v>
      </c>
      <c r="AO4135" t="s">
        <v>995</v>
      </c>
      <c r="AP4135" t="s">
        <v>995</v>
      </c>
      <c r="AQ4135" s="286" t="s">
        <v>855</v>
      </c>
    </row>
    <row r="4136" spans="1:47" x14ac:dyDescent="0.3">
      <c r="A4136" s="285">
        <v>123340</v>
      </c>
      <c r="B4136" s="286" t="s">
        <v>539</v>
      </c>
      <c r="C4136" t="s">
        <v>995</v>
      </c>
      <c r="D4136" t="s">
        <v>995</v>
      </c>
      <c r="E4136" t="s">
        <v>995</v>
      </c>
      <c r="F4136" t="s">
        <v>995</v>
      </c>
      <c r="G4136" t="s">
        <v>995</v>
      </c>
      <c r="H4136" t="s">
        <v>995</v>
      </c>
      <c r="I4136" t="s">
        <v>995</v>
      </c>
      <c r="J4136" t="s">
        <v>995</v>
      </c>
      <c r="K4136" t="s">
        <v>995</v>
      </c>
      <c r="L4136" t="s">
        <v>995</v>
      </c>
      <c r="M4136" t="s">
        <v>995</v>
      </c>
      <c r="N4136" t="s">
        <v>995</v>
      </c>
      <c r="O4136" t="s">
        <v>995</v>
      </c>
      <c r="P4136" t="s">
        <v>995</v>
      </c>
      <c r="Q4136" t="s">
        <v>995</v>
      </c>
      <c r="R4136" t="s">
        <v>995</v>
      </c>
      <c r="S4136" t="s">
        <v>995</v>
      </c>
      <c r="T4136" t="s">
        <v>995</v>
      </c>
      <c r="U4136" t="s">
        <v>995</v>
      </c>
      <c r="V4136" t="s">
        <v>995</v>
      </c>
      <c r="W4136" t="s">
        <v>995</v>
      </c>
      <c r="X4136" t="s">
        <v>995</v>
      </c>
      <c r="Y4136" t="s">
        <v>995</v>
      </c>
      <c r="Z4136" t="s">
        <v>995</v>
      </c>
      <c r="AA4136" t="s">
        <v>995</v>
      </c>
      <c r="AB4136" t="s">
        <v>995</v>
      </c>
      <c r="AC4136" t="s">
        <v>995</v>
      </c>
      <c r="AD4136" t="s">
        <v>995</v>
      </c>
      <c r="AE4136" t="s">
        <v>995</v>
      </c>
      <c r="AF4136" t="s">
        <v>995</v>
      </c>
      <c r="AG4136" t="s">
        <v>995</v>
      </c>
      <c r="AH4136" t="s">
        <v>995</v>
      </c>
      <c r="AI4136" t="s">
        <v>995</v>
      </c>
      <c r="AJ4136" t="s">
        <v>995</v>
      </c>
      <c r="AK4136" t="s">
        <v>995</v>
      </c>
      <c r="AL4136" t="s">
        <v>995</v>
      </c>
      <c r="AM4136" t="s">
        <v>995</v>
      </c>
      <c r="AN4136" t="s">
        <v>995</v>
      </c>
      <c r="AO4136" t="s">
        <v>995</v>
      </c>
      <c r="AP4136" t="s">
        <v>995</v>
      </c>
      <c r="AQ4136" s="286" t="s">
        <v>855</v>
      </c>
    </row>
    <row r="4137" spans="1:47" x14ac:dyDescent="0.3">
      <c r="A4137" s="285">
        <v>123341</v>
      </c>
      <c r="B4137" s="286" t="s">
        <v>540</v>
      </c>
      <c r="AQ4137" s="286" t="s">
        <v>394</v>
      </c>
    </row>
    <row r="4138" spans="1:47" ht="28.8" x14ac:dyDescent="0.3">
      <c r="A4138" s="285">
        <v>123342</v>
      </c>
      <c r="B4138" s="286" t="s">
        <v>541</v>
      </c>
      <c r="C4138" t="s">
        <v>224</v>
      </c>
      <c r="D4138" t="s">
        <v>226</v>
      </c>
      <c r="E4138" t="s">
        <v>226</v>
      </c>
      <c r="F4138" t="s">
        <v>224</v>
      </c>
      <c r="G4138" t="s">
        <v>224</v>
      </c>
      <c r="H4138" t="s">
        <v>224</v>
      </c>
      <c r="I4138" t="s">
        <v>226</v>
      </c>
      <c r="J4138" t="s">
        <v>226</v>
      </c>
      <c r="K4138" t="s">
        <v>225</v>
      </c>
      <c r="L4138" t="s">
        <v>224</v>
      </c>
      <c r="M4138" t="s">
        <v>225</v>
      </c>
      <c r="N4138" t="s">
        <v>226</v>
      </c>
      <c r="O4138" t="s">
        <v>226</v>
      </c>
      <c r="P4138" t="s">
        <v>226</v>
      </c>
      <c r="Q4138" t="s">
        <v>226</v>
      </c>
      <c r="R4138" t="s">
        <v>225</v>
      </c>
      <c r="S4138" t="s">
        <v>226</v>
      </c>
      <c r="T4138" t="s">
        <v>226</v>
      </c>
      <c r="U4138" t="s">
        <v>226</v>
      </c>
      <c r="V4138" t="s">
        <v>226</v>
      </c>
      <c r="W4138" t="s">
        <v>225</v>
      </c>
      <c r="X4138" t="s">
        <v>225</v>
      </c>
      <c r="Y4138" t="s">
        <v>225</v>
      </c>
      <c r="Z4138" t="s">
        <v>225</v>
      </c>
      <c r="AA4138" t="s">
        <v>225</v>
      </c>
      <c r="AB4138" t="s">
        <v>394</v>
      </c>
      <c r="AC4138" t="s">
        <v>394</v>
      </c>
      <c r="AD4138" t="s">
        <v>394</v>
      </c>
      <c r="AE4138" t="s">
        <v>394</v>
      </c>
      <c r="AF4138" t="s">
        <v>394</v>
      </c>
      <c r="AG4138" t="s">
        <v>394</v>
      </c>
      <c r="AH4138" t="s">
        <v>394</v>
      </c>
      <c r="AI4138" t="s">
        <v>394</v>
      </c>
      <c r="AJ4138" t="s">
        <v>394</v>
      </c>
      <c r="AK4138" t="s">
        <v>394</v>
      </c>
      <c r="AL4138" t="s">
        <v>394</v>
      </c>
      <c r="AM4138" t="s">
        <v>394</v>
      </c>
      <c r="AN4138" t="s">
        <v>394</v>
      </c>
      <c r="AO4138" t="s">
        <v>394</v>
      </c>
      <c r="AP4138" t="s">
        <v>394</v>
      </c>
      <c r="AQ4138" s="286" t="s">
        <v>394</v>
      </c>
      <c r="AR4138" s="305"/>
      <c r="AS4138" s="235"/>
      <c r="AU4138"/>
    </row>
    <row r="4139" spans="1:47" ht="28.8" x14ac:dyDescent="0.3">
      <c r="A4139" s="285">
        <v>123342</v>
      </c>
      <c r="B4139" s="286" t="s">
        <v>541</v>
      </c>
      <c r="C4139" t="s">
        <v>224</v>
      </c>
      <c r="D4139" t="s">
        <v>226</v>
      </c>
      <c r="E4139" t="s">
        <v>226</v>
      </c>
      <c r="F4139" t="s">
        <v>224</v>
      </c>
      <c r="G4139" t="s">
        <v>224</v>
      </c>
      <c r="H4139" t="s">
        <v>224</v>
      </c>
      <c r="I4139" t="s">
        <v>226</v>
      </c>
      <c r="J4139" t="s">
        <v>226</v>
      </c>
      <c r="K4139" t="s">
        <v>225</v>
      </c>
      <c r="L4139" t="s">
        <v>224</v>
      </c>
      <c r="M4139" t="s">
        <v>225</v>
      </c>
      <c r="N4139" t="s">
        <v>226</v>
      </c>
      <c r="O4139" t="s">
        <v>226</v>
      </c>
      <c r="P4139" t="s">
        <v>226</v>
      </c>
      <c r="Q4139" t="s">
        <v>226</v>
      </c>
      <c r="R4139" t="s">
        <v>225</v>
      </c>
      <c r="S4139" t="s">
        <v>226</v>
      </c>
      <c r="T4139" t="s">
        <v>226</v>
      </c>
      <c r="U4139" t="s">
        <v>226</v>
      </c>
      <c r="V4139" t="s">
        <v>226</v>
      </c>
      <c r="W4139" t="s">
        <v>225</v>
      </c>
      <c r="X4139" t="s">
        <v>225</v>
      </c>
      <c r="Y4139" t="s">
        <v>225</v>
      </c>
      <c r="Z4139" t="s">
        <v>225</v>
      </c>
      <c r="AA4139" t="s">
        <v>225</v>
      </c>
      <c r="AB4139" t="s">
        <v>394</v>
      </c>
      <c r="AC4139" t="s">
        <v>394</v>
      </c>
      <c r="AD4139" t="s">
        <v>394</v>
      </c>
      <c r="AE4139" t="s">
        <v>394</v>
      </c>
      <c r="AF4139" t="s">
        <v>394</v>
      </c>
      <c r="AG4139" t="s">
        <v>394</v>
      </c>
      <c r="AH4139" t="s">
        <v>394</v>
      </c>
      <c r="AI4139" t="s">
        <v>394</v>
      </c>
      <c r="AJ4139" t="s">
        <v>394</v>
      </c>
      <c r="AK4139" t="s">
        <v>394</v>
      </c>
      <c r="AL4139" t="s">
        <v>394</v>
      </c>
      <c r="AM4139" t="s">
        <v>394</v>
      </c>
      <c r="AN4139" t="s">
        <v>394</v>
      </c>
      <c r="AO4139" t="s">
        <v>394</v>
      </c>
      <c r="AP4139" t="s">
        <v>394</v>
      </c>
      <c r="AQ4139" s="286" t="s">
        <v>394</v>
      </c>
      <c r="AR4139" s="305"/>
      <c r="AS4139" s="235"/>
      <c r="AU4139"/>
    </row>
    <row r="4140" spans="1:47" x14ac:dyDescent="0.3">
      <c r="A4140" s="285">
        <v>123343</v>
      </c>
      <c r="B4140" s="286" t="s">
        <v>539</v>
      </c>
      <c r="C4140" t="s">
        <v>995</v>
      </c>
      <c r="D4140" t="s">
        <v>995</v>
      </c>
      <c r="E4140" t="s">
        <v>995</v>
      </c>
      <c r="F4140" t="s">
        <v>995</v>
      </c>
      <c r="G4140" t="s">
        <v>995</v>
      </c>
      <c r="H4140" t="s">
        <v>995</v>
      </c>
      <c r="I4140" t="s">
        <v>995</v>
      </c>
      <c r="J4140" t="s">
        <v>995</v>
      </c>
      <c r="K4140" t="s">
        <v>995</v>
      </c>
      <c r="L4140" t="s">
        <v>995</v>
      </c>
      <c r="M4140" t="s">
        <v>995</v>
      </c>
      <c r="N4140" t="s">
        <v>995</v>
      </c>
      <c r="O4140" t="s">
        <v>995</v>
      </c>
      <c r="P4140" t="s">
        <v>995</v>
      </c>
      <c r="Q4140" t="s">
        <v>995</v>
      </c>
      <c r="R4140" t="s">
        <v>995</v>
      </c>
      <c r="S4140" t="s">
        <v>995</v>
      </c>
      <c r="T4140" t="s">
        <v>995</v>
      </c>
      <c r="U4140" t="s">
        <v>995</v>
      </c>
      <c r="V4140" t="s">
        <v>995</v>
      </c>
      <c r="W4140" t="s">
        <v>995</v>
      </c>
      <c r="X4140" t="s">
        <v>995</v>
      </c>
      <c r="Y4140" t="s">
        <v>995</v>
      </c>
      <c r="Z4140" t="s">
        <v>995</v>
      </c>
      <c r="AA4140" t="s">
        <v>995</v>
      </c>
      <c r="AB4140" t="s">
        <v>995</v>
      </c>
      <c r="AC4140" t="s">
        <v>995</v>
      </c>
      <c r="AD4140" t="s">
        <v>995</v>
      </c>
      <c r="AE4140" t="s">
        <v>995</v>
      </c>
      <c r="AF4140" t="s">
        <v>995</v>
      </c>
      <c r="AG4140" t="s">
        <v>995</v>
      </c>
      <c r="AH4140" t="s">
        <v>995</v>
      </c>
      <c r="AI4140" t="s">
        <v>995</v>
      </c>
      <c r="AJ4140" t="s">
        <v>995</v>
      </c>
      <c r="AK4140" t="s">
        <v>995</v>
      </c>
      <c r="AL4140" t="s">
        <v>995</v>
      </c>
      <c r="AM4140" t="s">
        <v>995</v>
      </c>
      <c r="AN4140" t="s">
        <v>995</v>
      </c>
      <c r="AO4140" t="s">
        <v>995</v>
      </c>
      <c r="AP4140" t="s">
        <v>995</v>
      </c>
      <c r="AQ4140" s="286" t="s">
        <v>855</v>
      </c>
    </row>
    <row r="4141" spans="1:47" x14ac:dyDescent="0.3">
      <c r="A4141" s="285">
        <v>123344</v>
      </c>
      <c r="B4141" s="286" t="s">
        <v>539</v>
      </c>
      <c r="C4141" t="s">
        <v>995</v>
      </c>
      <c r="D4141" t="s">
        <v>995</v>
      </c>
      <c r="E4141" t="s">
        <v>995</v>
      </c>
      <c r="F4141" t="s">
        <v>995</v>
      </c>
      <c r="G4141" t="s">
        <v>995</v>
      </c>
      <c r="H4141" t="s">
        <v>995</v>
      </c>
      <c r="I4141" t="s">
        <v>995</v>
      </c>
      <c r="J4141" t="s">
        <v>995</v>
      </c>
      <c r="K4141" t="s">
        <v>995</v>
      </c>
      <c r="L4141" t="s">
        <v>995</v>
      </c>
      <c r="M4141" t="s">
        <v>995</v>
      </c>
      <c r="N4141" t="s">
        <v>995</v>
      </c>
      <c r="O4141" t="s">
        <v>995</v>
      </c>
      <c r="P4141" t="s">
        <v>995</v>
      </c>
      <c r="Q4141" t="s">
        <v>995</v>
      </c>
      <c r="R4141" t="s">
        <v>995</v>
      </c>
      <c r="S4141" t="s">
        <v>995</v>
      </c>
      <c r="T4141" t="s">
        <v>995</v>
      </c>
      <c r="U4141" t="s">
        <v>995</v>
      </c>
      <c r="V4141" t="s">
        <v>995</v>
      </c>
      <c r="W4141" t="s">
        <v>995</v>
      </c>
      <c r="X4141" t="s">
        <v>995</v>
      </c>
      <c r="Y4141" t="s">
        <v>995</v>
      </c>
      <c r="Z4141" t="s">
        <v>995</v>
      </c>
      <c r="AA4141" t="s">
        <v>995</v>
      </c>
      <c r="AB4141" t="s">
        <v>995</v>
      </c>
      <c r="AC4141" t="s">
        <v>995</v>
      </c>
      <c r="AD4141" t="s">
        <v>995</v>
      </c>
      <c r="AE4141" t="s">
        <v>995</v>
      </c>
      <c r="AF4141" t="s">
        <v>995</v>
      </c>
      <c r="AG4141" t="s">
        <v>995</v>
      </c>
      <c r="AH4141" t="s">
        <v>995</v>
      </c>
      <c r="AI4141" t="s">
        <v>995</v>
      </c>
      <c r="AJ4141" t="s">
        <v>995</v>
      </c>
      <c r="AK4141" t="s">
        <v>995</v>
      </c>
      <c r="AL4141" t="s">
        <v>995</v>
      </c>
      <c r="AM4141" t="s">
        <v>995</v>
      </c>
      <c r="AN4141" t="s">
        <v>995</v>
      </c>
      <c r="AO4141" t="s">
        <v>995</v>
      </c>
      <c r="AP4141" t="s">
        <v>995</v>
      </c>
      <c r="AQ4141" s="286" t="s">
        <v>855</v>
      </c>
    </row>
    <row r="4142" spans="1:47" ht="28.8" x14ac:dyDescent="0.3">
      <c r="A4142" s="285">
        <v>123345</v>
      </c>
      <c r="B4142" s="286" t="s">
        <v>67</v>
      </c>
      <c r="C4142" t="s">
        <v>226</v>
      </c>
      <c r="D4142" t="s">
        <v>226</v>
      </c>
      <c r="E4142" t="s">
        <v>226</v>
      </c>
      <c r="F4142" t="s">
        <v>226</v>
      </c>
      <c r="G4142" t="s">
        <v>224</v>
      </c>
      <c r="H4142" t="s">
        <v>226</v>
      </c>
      <c r="I4142" t="s">
        <v>226</v>
      </c>
      <c r="J4142" t="s">
        <v>226</v>
      </c>
      <c r="K4142" t="s">
        <v>226</v>
      </c>
      <c r="L4142" t="s">
        <v>226</v>
      </c>
      <c r="M4142" t="s">
        <v>226</v>
      </c>
      <c r="N4142" t="s">
        <v>226</v>
      </c>
      <c r="O4142" t="s">
        <v>226</v>
      </c>
      <c r="P4142" t="s">
        <v>226</v>
      </c>
      <c r="Q4142" t="s">
        <v>226</v>
      </c>
      <c r="R4142" t="s">
        <v>226</v>
      </c>
      <c r="S4142" t="s">
        <v>226</v>
      </c>
      <c r="T4142" t="s">
        <v>226</v>
      </c>
      <c r="U4142" t="s">
        <v>226</v>
      </c>
      <c r="V4142" t="s">
        <v>226</v>
      </c>
      <c r="W4142" t="s">
        <v>226</v>
      </c>
      <c r="X4142" t="s">
        <v>226</v>
      </c>
      <c r="Y4142" t="s">
        <v>226</v>
      </c>
      <c r="Z4142" t="s">
        <v>226</v>
      </c>
      <c r="AA4142" t="s">
        <v>226</v>
      </c>
      <c r="AB4142" t="s">
        <v>226</v>
      </c>
      <c r="AC4142" t="s">
        <v>226</v>
      </c>
      <c r="AD4142" t="s">
        <v>226</v>
      </c>
      <c r="AE4142" t="s">
        <v>226</v>
      </c>
      <c r="AF4142" t="s">
        <v>226</v>
      </c>
      <c r="AG4142" t="s">
        <v>225</v>
      </c>
      <c r="AH4142" t="s">
        <v>225</v>
      </c>
      <c r="AI4142" t="s">
        <v>225</v>
      </c>
      <c r="AJ4142" t="s">
        <v>225</v>
      </c>
      <c r="AK4142" t="s">
        <v>225</v>
      </c>
      <c r="AL4142" t="s">
        <v>394</v>
      </c>
      <c r="AM4142" t="s">
        <v>394</v>
      </c>
      <c r="AN4142" t="s">
        <v>394</v>
      </c>
      <c r="AO4142" t="s">
        <v>394</v>
      </c>
      <c r="AP4142" t="s">
        <v>394</v>
      </c>
      <c r="AQ4142" s="286" t="s">
        <v>394</v>
      </c>
      <c r="AR4142" s="305"/>
      <c r="AS4142" s="235"/>
      <c r="AU4142"/>
    </row>
    <row r="4143" spans="1:47" x14ac:dyDescent="0.3">
      <c r="A4143" s="285">
        <v>123346</v>
      </c>
      <c r="B4143" s="286" t="s">
        <v>539</v>
      </c>
      <c r="C4143" t="s">
        <v>995</v>
      </c>
      <c r="D4143" t="s">
        <v>995</v>
      </c>
      <c r="E4143" t="s">
        <v>995</v>
      </c>
      <c r="F4143" t="s">
        <v>995</v>
      </c>
      <c r="G4143" t="s">
        <v>995</v>
      </c>
      <c r="H4143" t="s">
        <v>995</v>
      </c>
      <c r="I4143" t="s">
        <v>995</v>
      </c>
      <c r="J4143" t="s">
        <v>995</v>
      </c>
      <c r="K4143" t="s">
        <v>995</v>
      </c>
      <c r="L4143" t="s">
        <v>995</v>
      </c>
      <c r="M4143" t="s">
        <v>995</v>
      </c>
      <c r="N4143" t="s">
        <v>995</v>
      </c>
      <c r="O4143" t="s">
        <v>995</v>
      </c>
      <c r="P4143" t="s">
        <v>995</v>
      </c>
      <c r="Q4143" t="s">
        <v>995</v>
      </c>
      <c r="R4143" t="s">
        <v>995</v>
      </c>
      <c r="S4143" t="s">
        <v>995</v>
      </c>
      <c r="T4143" t="s">
        <v>995</v>
      </c>
      <c r="U4143" t="s">
        <v>995</v>
      </c>
      <c r="V4143" t="s">
        <v>995</v>
      </c>
      <c r="W4143" t="s">
        <v>995</v>
      </c>
      <c r="X4143" t="s">
        <v>995</v>
      </c>
      <c r="Y4143" t="s">
        <v>995</v>
      </c>
      <c r="Z4143" t="s">
        <v>995</v>
      </c>
      <c r="AA4143" t="s">
        <v>995</v>
      </c>
      <c r="AB4143" t="s">
        <v>995</v>
      </c>
      <c r="AC4143" t="s">
        <v>995</v>
      </c>
      <c r="AD4143" t="s">
        <v>995</v>
      </c>
      <c r="AE4143" t="s">
        <v>995</v>
      </c>
      <c r="AF4143" t="s">
        <v>995</v>
      </c>
      <c r="AG4143" t="s">
        <v>995</v>
      </c>
      <c r="AH4143" t="s">
        <v>995</v>
      </c>
      <c r="AI4143" t="s">
        <v>995</v>
      </c>
      <c r="AJ4143" t="s">
        <v>995</v>
      </c>
      <c r="AK4143" t="s">
        <v>995</v>
      </c>
      <c r="AL4143" t="s">
        <v>995</v>
      </c>
      <c r="AM4143" t="s">
        <v>995</v>
      </c>
      <c r="AN4143" t="s">
        <v>995</v>
      </c>
      <c r="AO4143" t="s">
        <v>995</v>
      </c>
      <c r="AP4143" t="s">
        <v>995</v>
      </c>
      <c r="AQ4143" s="286" t="s">
        <v>855</v>
      </c>
    </row>
    <row r="4144" spans="1:47" x14ac:dyDescent="0.3">
      <c r="A4144" s="285">
        <v>123347</v>
      </c>
      <c r="B4144" s="286" t="s">
        <v>539</v>
      </c>
      <c r="C4144" t="s">
        <v>995</v>
      </c>
      <c r="D4144" t="s">
        <v>995</v>
      </c>
      <c r="E4144" t="s">
        <v>995</v>
      </c>
      <c r="F4144" t="s">
        <v>995</v>
      </c>
      <c r="G4144" t="s">
        <v>995</v>
      </c>
      <c r="H4144" t="s">
        <v>995</v>
      </c>
      <c r="I4144" t="s">
        <v>995</v>
      </c>
      <c r="J4144" t="s">
        <v>995</v>
      </c>
      <c r="K4144" t="s">
        <v>995</v>
      </c>
      <c r="L4144" t="s">
        <v>995</v>
      </c>
      <c r="M4144" t="s">
        <v>995</v>
      </c>
      <c r="N4144" t="s">
        <v>995</v>
      </c>
      <c r="O4144" t="s">
        <v>995</v>
      </c>
      <c r="P4144" t="s">
        <v>995</v>
      </c>
      <c r="Q4144" t="s">
        <v>995</v>
      </c>
      <c r="R4144" t="s">
        <v>995</v>
      </c>
      <c r="S4144" t="s">
        <v>995</v>
      </c>
      <c r="T4144" t="s">
        <v>995</v>
      </c>
      <c r="U4144" t="s">
        <v>995</v>
      </c>
      <c r="V4144" t="s">
        <v>995</v>
      </c>
      <c r="W4144" t="s">
        <v>995</v>
      </c>
      <c r="X4144" t="s">
        <v>995</v>
      </c>
      <c r="Y4144" t="s">
        <v>995</v>
      </c>
      <c r="Z4144" t="s">
        <v>995</v>
      </c>
      <c r="AA4144" t="s">
        <v>995</v>
      </c>
      <c r="AB4144" t="s">
        <v>995</v>
      </c>
      <c r="AC4144" t="s">
        <v>995</v>
      </c>
      <c r="AD4144" t="s">
        <v>995</v>
      </c>
      <c r="AE4144" t="s">
        <v>995</v>
      </c>
      <c r="AF4144" t="s">
        <v>995</v>
      </c>
      <c r="AG4144" t="s">
        <v>995</v>
      </c>
      <c r="AH4144" t="s">
        <v>995</v>
      </c>
      <c r="AI4144" t="s">
        <v>995</v>
      </c>
      <c r="AJ4144" t="s">
        <v>995</v>
      </c>
      <c r="AK4144" t="s">
        <v>995</v>
      </c>
      <c r="AL4144" t="s">
        <v>995</v>
      </c>
      <c r="AM4144" t="s">
        <v>995</v>
      </c>
      <c r="AN4144" t="s">
        <v>995</v>
      </c>
      <c r="AO4144" t="s">
        <v>995</v>
      </c>
      <c r="AP4144" t="s">
        <v>995</v>
      </c>
      <c r="AQ4144" s="286" t="s">
        <v>855</v>
      </c>
    </row>
    <row r="4145" spans="1:47" ht="28.8" x14ac:dyDescent="0.3">
      <c r="A4145" s="285">
        <v>123348</v>
      </c>
      <c r="B4145" s="286" t="s">
        <v>67</v>
      </c>
      <c r="C4145" t="s">
        <v>224</v>
      </c>
      <c r="D4145" t="s">
        <v>226</v>
      </c>
      <c r="E4145" t="s">
        <v>226</v>
      </c>
      <c r="F4145" t="s">
        <v>226</v>
      </c>
      <c r="G4145" t="s">
        <v>226</v>
      </c>
      <c r="H4145" t="s">
        <v>226</v>
      </c>
      <c r="I4145" t="s">
        <v>226</v>
      </c>
      <c r="J4145" t="s">
        <v>226</v>
      </c>
      <c r="K4145" t="s">
        <v>226</v>
      </c>
      <c r="L4145" t="s">
        <v>226</v>
      </c>
      <c r="M4145" t="s">
        <v>226</v>
      </c>
      <c r="N4145" t="s">
        <v>226</v>
      </c>
      <c r="O4145" t="s">
        <v>226</v>
      </c>
      <c r="P4145" t="s">
        <v>226</v>
      </c>
      <c r="Q4145" t="s">
        <v>224</v>
      </c>
      <c r="R4145" t="s">
        <v>226</v>
      </c>
      <c r="S4145" t="s">
        <v>226</v>
      </c>
      <c r="T4145" t="s">
        <v>224</v>
      </c>
      <c r="U4145" t="s">
        <v>224</v>
      </c>
      <c r="V4145" t="s">
        <v>226</v>
      </c>
      <c r="W4145" t="s">
        <v>226</v>
      </c>
      <c r="X4145" t="s">
        <v>226</v>
      </c>
      <c r="Y4145" t="s">
        <v>224</v>
      </c>
      <c r="Z4145" t="s">
        <v>226</v>
      </c>
      <c r="AA4145" t="s">
        <v>226</v>
      </c>
      <c r="AB4145" t="s">
        <v>225</v>
      </c>
      <c r="AC4145" t="s">
        <v>226</v>
      </c>
      <c r="AD4145" t="s">
        <v>226</v>
      </c>
      <c r="AE4145" t="s">
        <v>226</v>
      </c>
      <c r="AF4145" t="s">
        <v>226</v>
      </c>
      <c r="AG4145" t="s">
        <v>225</v>
      </c>
      <c r="AH4145" t="s">
        <v>225</v>
      </c>
      <c r="AI4145" t="s">
        <v>225</v>
      </c>
      <c r="AJ4145" t="s">
        <v>225</v>
      </c>
      <c r="AK4145" t="s">
        <v>225</v>
      </c>
      <c r="AL4145" t="s">
        <v>394</v>
      </c>
      <c r="AM4145" t="s">
        <v>394</v>
      </c>
      <c r="AN4145" t="s">
        <v>394</v>
      </c>
      <c r="AO4145" t="s">
        <v>394</v>
      </c>
      <c r="AP4145" t="s">
        <v>394</v>
      </c>
      <c r="AQ4145" s="286" t="s">
        <v>394</v>
      </c>
      <c r="AR4145" s="305"/>
      <c r="AS4145" s="235"/>
      <c r="AU4145"/>
    </row>
    <row r="4146" spans="1:47" x14ac:dyDescent="0.3">
      <c r="A4146" s="285">
        <v>123349</v>
      </c>
      <c r="B4146" s="286" t="s">
        <v>539</v>
      </c>
      <c r="C4146" t="s">
        <v>995</v>
      </c>
      <c r="D4146" t="s">
        <v>995</v>
      </c>
      <c r="E4146" t="s">
        <v>995</v>
      </c>
      <c r="F4146" t="s">
        <v>995</v>
      </c>
      <c r="G4146" t="s">
        <v>995</v>
      </c>
      <c r="H4146" t="s">
        <v>995</v>
      </c>
      <c r="I4146" t="s">
        <v>995</v>
      </c>
      <c r="J4146" t="s">
        <v>995</v>
      </c>
      <c r="K4146" t="s">
        <v>995</v>
      </c>
      <c r="L4146" t="s">
        <v>995</v>
      </c>
      <c r="M4146" t="s">
        <v>995</v>
      </c>
      <c r="N4146" t="s">
        <v>995</v>
      </c>
      <c r="O4146" t="s">
        <v>995</v>
      </c>
      <c r="P4146" t="s">
        <v>995</v>
      </c>
      <c r="Q4146" t="s">
        <v>995</v>
      </c>
      <c r="R4146" t="s">
        <v>995</v>
      </c>
      <c r="S4146" t="s">
        <v>995</v>
      </c>
      <c r="T4146" t="s">
        <v>995</v>
      </c>
      <c r="U4146" t="s">
        <v>995</v>
      </c>
      <c r="V4146" t="s">
        <v>995</v>
      </c>
      <c r="W4146" t="s">
        <v>995</v>
      </c>
      <c r="X4146" t="s">
        <v>995</v>
      </c>
      <c r="Y4146" t="s">
        <v>995</v>
      </c>
      <c r="Z4146" t="s">
        <v>995</v>
      </c>
      <c r="AA4146" t="s">
        <v>995</v>
      </c>
      <c r="AB4146" t="s">
        <v>995</v>
      </c>
      <c r="AC4146" t="s">
        <v>995</v>
      </c>
      <c r="AD4146" t="s">
        <v>995</v>
      </c>
      <c r="AE4146" t="s">
        <v>995</v>
      </c>
      <c r="AF4146" t="s">
        <v>995</v>
      </c>
      <c r="AG4146" t="s">
        <v>995</v>
      </c>
      <c r="AH4146" t="s">
        <v>995</v>
      </c>
      <c r="AI4146" t="s">
        <v>995</v>
      </c>
      <c r="AJ4146" t="s">
        <v>995</v>
      </c>
      <c r="AK4146" t="s">
        <v>995</v>
      </c>
      <c r="AL4146" t="s">
        <v>995</v>
      </c>
      <c r="AM4146" t="s">
        <v>995</v>
      </c>
      <c r="AN4146" t="s">
        <v>995</v>
      </c>
      <c r="AO4146" t="s">
        <v>995</v>
      </c>
      <c r="AP4146" t="s">
        <v>995</v>
      </c>
      <c r="AQ4146" s="286" t="s">
        <v>855</v>
      </c>
    </row>
    <row r="4147" spans="1:47" x14ac:dyDescent="0.3">
      <c r="A4147" s="285">
        <v>123350</v>
      </c>
      <c r="B4147" s="286" t="s">
        <v>539</v>
      </c>
      <c r="C4147" t="s">
        <v>995</v>
      </c>
      <c r="D4147" t="s">
        <v>995</v>
      </c>
      <c r="E4147" t="s">
        <v>995</v>
      </c>
      <c r="F4147" t="s">
        <v>995</v>
      </c>
      <c r="G4147" t="s">
        <v>995</v>
      </c>
      <c r="H4147" t="s">
        <v>995</v>
      </c>
      <c r="I4147" t="s">
        <v>995</v>
      </c>
      <c r="J4147" t="s">
        <v>995</v>
      </c>
      <c r="K4147" t="s">
        <v>995</v>
      </c>
      <c r="L4147" t="s">
        <v>995</v>
      </c>
      <c r="M4147" t="s">
        <v>995</v>
      </c>
      <c r="N4147" t="s">
        <v>995</v>
      </c>
      <c r="O4147" t="s">
        <v>995</v>
      </c>
      <c r="P4147" t="s">
        <v>995</v>
      </c>
      <c r="Q4147" t="s">
        <v>995</v>
      </c>
      <c r="R4147" t="s">
        <v>995</v>
      </c>
      <c r="S4147" t="s">
        <v>995</v>
      </c>
      <c r="T4147" t="s">
        <v>995</v>
      </c>
      <c r="U4147" t="s">
        <v>995</v>
      </c>
      <c r="V4147" t="s">
        <v>995</v>
      </c>
      <c r="W4147" t="s">
        <v>995</v>
      </c>
      <c r="X4147" t="s">
        <v>995</v>
      </c>
      <c r="Y4147" t="s">
        <v>995</v>
      </c>
      <c r="Z4147" t="s">
        <v>995</v>
      </c>
      <c r="AA4147" t="s">
        <v>995</v>
      </c>
      <c r="AB4147" t="s">
        <v>995</v>
      </c>
      <c r="AC4147" t="s">
        <v>995</v>
      </c>
      <c r="AD4147" t="s">
        <v>995</v>
      </c>
      <c r="AE4147" t="s">
        <v>995</v>
      </c>
      <c r="AF4147" t="s">
        <v>995</v>
      </c>
      <c r="AG4147" t="s">
        <v>995</v>
      </c>
      <c r="AH4147" t="s">
        <v>995</v>
      </c>
      <c r="AI4147" t="s">
        <v>995</v>
      </c>
      <c r="AJ4147" t="s">
        <v>995</v>
      </c>
      <c r="AK4147" t="s">
        <v>995</v>
      </c>
      <c r="AL4147" t="s">
        <v>995</v>
      </c>
      <c r="AM4147" t="s">
        <v>995</v>
      </c>
      <c r="AN4147" t="s">
        <v>995</v>
      </c>
      <c r="AO4147" t="s">
        <v>995</v>
      </c>
      <c r="AP4147" t="s">
        <v>995</v>
      </c>
      <c r="AQ4147" s="286" t="s">
        <v>855</v>
      </c>
    </row>
    <row r="4148" spans="1:47" x14ac:dyDescent="0.3">
      <c r="A4148" s="285">
        <v>123352</v>
      </c>
      <c r="B4148" s="286" t="s">
        <v>539</v>
      </c>
      <c r="C4148" t="s">
        <v>995</v>
      </c>
      <c r="D4148" t="s">
        <v>995</v>
      </c>
      <c r="E4148" t="s">
        <v>995</v>
      </c>
      <c r="F4148" t="s">
        <v>995</v>
      </c>
      <c r="G4148" t="s">
        <v>995</v>
      </c>
      <c r="H4148" t="s">
        <v>995</v>
      </c>
      <c r="I4148" t="s">
        <v>995</v>
      </c>
      <c r="J4148" t="s">
        <v>995</v>
      </c>
      <c r="K4148" t="s">
        <v>995</v>
      </c>
      <c r="L4148" t="s">
        <v>995</v>
      </c>
      <c r="M4148" t="s">
        <v>995</v>
      </c>
      <c r="N4148" t="s">
        <v>995</v>
      </c>
      <c r="O4148" t="s">
        <v>995</v>
      </c>
      <c r="P4148" t="s">
        <v>995</v>
      </c>
      <c r="Q4148" t="s">
        <v>995</v>
      </c>
      <c r="R4148" t="s">
        <v>995</v>
      </c>
      <c r="S4148" t="s">
        <v>995</v>
      </c>
      <c r="T4148" t="s">
        <v>995</v>
      </c>
      <c r="U4148" t="s">
        <v>995</v>
      </c>
      <c r="V4148" t="s">
        <v>995</v>
      </c>
      <c r="W4148" t="s">
        <v>995</v>
      </c>
      <c r="X4148" t="s">
        <v>995</v>
      </c>
      <c r="Y4148" t="s">
        <v>995</v>
      </c>
      <c r="Z4148" t="s">
        <v>995</v>
      </c>
      <c r="AA4148" t="s">
        <v>995</v>
      </c>
      <c r="AB4148" t="s">
        <v>995</v>
      </c>
      <c r="AC4148" t="s">
        <v>995</v>
      </c>
      <c r="AD4148" t="s">
        <v>995</v>
      </c>
      <c r="AE4148" t="s">
        <v>995</v>
      </c>
      <c r="AF4148" t="s">
        <v>995</v>
      </c>
      <c r="AG4148" t="s">
        <v>995</v>
      </c>
      <c r="AH4148" t="s">
        <v>995</v>
      </c>
      <c r="AI4148" t="s">
        <v>995</v>
      </c>
      <c r="AJ4148" t="s">
        <v>995</v>
      </c>
      <c r="AK4148" t="s">
        <v>995</v>
      </c>
      <c r="AL4148" t="s">
        <v>995</v>
      </c>
      <c r="AM4148" t="s">
        <v>995</v>
      </c>
      <c r="AN4148" t="s">
        <v>995</v>
      </c>
      <c r="AO4148" t="s">
        <v>995</v>
      </c>
      <c r="AP4148" t="s">
        <v>995</v>
      </c>
      <c r="AQ4148" s="286" t="s">
        <v>855</v>
      </c>
    </row>
    <row r="4149" spans="1:47" ht="21.6" x14ac:dyDescent="0.65">
      <c r="A4149" s="285">
        <v>123353</v>
      </c>
      <c r="B4149" s="286" t="s">
        <v>540</v>
      </c>
      <c r="C4149" t="s">
        <v>225</v>
      </c>
      <c r="D4149" t="s">
        <v>225</v>
      </c>
      <c r="E4149" t="s">
        <v>225</v>
      </c>
      <c r="F4149" t="s">
        <v>225</v>
      </c>
      <c r="G4149" t="s">
        <v>225</v>
      </c>
      <c r="H4149" t="s">
        <v>225</v>
      </c>
      <c r="I4149" t="s">
        <v>225</v>
      </c>
      <c r="J4149" t="s">
        <v>225</v>
      </c>
      <c r="K4149" t="s">
        <v>225</v>
      </c>
      <c r="L4149" t="s">
        <v>225</v>
      </c>
      <c r="M4149" t="s">
        <v>224</v>
      </c>
      <c r="N4149" t="s">
        <v>225</v>
      </c>
      <c r="O4149" t="s">
        <v>226</v>
      </c>
      <c r="P4149" t="s">
        <v>225</v>
      </c>
      <c r="Q4149" t="s">
        <v>226</v>
      </c>
      <c r="R4149" t="s">
        <v>226</v>
      </c>
      <c r="S4149" t="s">
        <v>226</v>
      </c>
      <c r="T4149" t="s">
        <v>226</v>
      </c>
      <c r="U4149" t="s">
        <v>226</v>
      </c>
      <c r="V4149" t="s">
        <v>225</v>
      </c>
      <c r="W4149" t="s">
        <v>226</v>
      </c>
      <c r="X4149" t="s">
        <v>224</v>
      </c>
      <c r="Y4149" t="s">
        <v>226</v>
      </c>
      <c r="Z4149" t="s">
        <v>226</v>
      </c>
      <c r="AA4149" t="s">
        <v>225</v>
      </c>
      <c r="AB4149" t="s">
        <v>224</v>
      </c>
      <c r="AC4149" t="s">
        <v>225</v>
      </c>
      <c r="AD4149" t="s">
        <v>226</v>
      </c>
      <c r="AE4149" t="s">
        <v>224</v>
      </c>
      <c r="AF4149" t="s">
        <v>224</v>
      </c>
      <c r="AG4149" t="s">
        <v>226</v>
      </c>
      <c r="AH4149" t="s">
        <v>226</v>
      </c>
      <c r="AI4149" t="s">
        <v>226</v>
      </c>
      <c r="AJ4149" t="s">
        <v>226</v>
      </c>
      <c r="AK4149" t="s">
        <v>225</v>
      </c>
      <c r="AL4149" t="s">
        <v>394</v>
      </c>
      <c r="AM4149" t="s">
        <v>394</v>
      </c>
      <c r="AN4149" t="s">
        <v>394</v>
      </c>
      <c r="AO4149" t="s">
        <v>394</v>
      </c>
      <c r="AP4149" t="s">
        <v>394</v>
      </c>
      <c r="AQ4149" s="288"/>
      <c r="AR4149" s="304"/>
      <c r="AS4149" s="304"/>
      <c r="AU4149"/>
    </row>
    <row r="4150" spans="1:47" ht="21.6" x14ac:dyDescent="0.3">
      <c r="A4150" s="285">
        <v>123354</v>
      </c>
      <c r="B4150" s="286" t="s">
        <v>61</v>
      </c>
      <c r="C4150" t="s">
        <v>225</v>
      </c>
      <c r="D4150" t="s">
        <v>225</v>
      </c>
      <c r="E4150" t="s">
        <v>225</v>
      </c>
      <c r="F4150" t="s">
        <v>225</v>
      </c>
      <c r="G4150" t="s">
        <v>225</v>
      </c>
      <c r="H4150" t="s">
        <v>225</v>
      </c>
      <c r="I4150" t="s">
        <v>225</v>
      </c>
      <c r="J4150" t="s">
        <v>225</v>
      </c>
      <c r="K4150" t="s">
        <v>225</v>
      </c>
      <c r="L4150" t="s">
        <v>225</v>
      </c>
      <c r="M4150" t="s">
        <v>226</v>
      </c>
      <c r="N4150" t="s">
        <v>225</v>
      </c>
      <c r="O4150" t="s">
        <v>225</v>
      </c>
      <c r="P4150" t="s">
        <v>225</v>
      </c>
      <c r="Q4150" t="s">
        <v>225</v>
      </c>
      <c r="R4150" t="s">
        <v>226</v>
      </c>
      <c r="S4150" t="s">
        <v>225</v>
      </c>
      <c r="T4150" t="s">
        <v>225</v>
      </c>
      <c r="U4150" t="s">
        <v>225</v>
      </c>
      <c r="V4150" t="s">
        <v>225</v>
      </c>
      <c r="W4150" t="s">
        <v>224</v>
      </c>
      <c r="X4150" t="s">
        <v>225</v>
      </c>
      <c r="Y4150" t="s">
        <v>225</v>
      </c>
      <c r="Z4150" t="s">
        <v>225</v>
      </c>
      <c r="AA4150" t="s">
        <v>225</v>
      </c>
      <c r="AB4150" t="s">
        <v>224</v>
      </c>
      <c r="AC4150" t="s">
        <v>225</v>
      </c>
      <c r="AD4150" t="s">
        <v>225</v>
      </c>
      <c r="AE4150" t="s">
        <v>225</v>
      </c>
      <c r="AF4150" t="s">
        <v>225</v>
      </c>
      <c r="AG4150" t="s">
        <v>224</v>
      </c>
      <c r="AH4150" t="s">
        <v>224</v>
      </c>
      <c r="AI4150" t="s">
        <v>225</v>
      </c>
      <c r="AJ4150" t="s">
        <v>225</v>
      </c>
      <c r="AK4150" t="s">
        <v>224</v>
      </c>
      <c r="AL4150" t="s">
        <v>226</v>
      </c>
      <c r="AM4150" t="s">
        <v>224</v>
      </c>
      <c r="AN4150" t="s">
        <v>224</v>
      </c>
      <c r="AO4150" t="s">
        <v>225</v>
      </c>
      <c r="AP4150" t="s">
        <v>224</v>
      </c>
      <c r="AQ4150" s="286" t="s">
        <v>394</v>
      </c>
      <c r="AR4150" s="305"/>
      <c r="AS4150" s="235"/>
      <c r="AU4150"/>
    </row>
    <row r="4151" spans="1:47" x14ac:dyDescent="0.3">
      <c r="A4151" s="285">
        <v>123355</v>
      </c>
      <c r="B4151" s="286" t="s">
        <v>539</v>
      </c>
      <c r="C4151" t="s">
        <v>995</v>
      </c>
      <c r="D4151" t="s">
        <v>995</v>
      </c>
      <c r="E4151" t="s">
        <v>995</v>
      </c>
      <c r="F4151" t="s">
        <v>995</v>
      </c>
      <c r="G4151" t="s">
        <v>995</v>
      </c>
      <c r="H4151" t="s">
        <v>995</v>
      </c>
      <c r="I4151" t="s">
        <v>995</v>
      </c>
      <c r="J4151" t="s">
        <v>995</v>
      </c>
      <c r="K4151" t="s">
        <v>995</v>
      </c>
      <c r="L4151" t="s">
        <v>995</v>
      </c>
      <c r="M4151" t="s">
        <v>995</v>
      </c>
      <c r="N4151" t="s">
        <v>995</v>
      </c>
      <c r="O4151" t="s">
        <v>995</v>
      </c>
      <c r="P4151" t="s">
        <v>995</v>
      </c>
      <c r="Q4151" t="s">
        <v>995</v>
      </c>
      <c r="R4151" t="s">
        <v>995</v>
      </c>
      <c r="S4151" t="s">
        <v>995</v>
      </c>
      <c r="T4151" t="s">
        <v>995</v>
      </c>
      <c r="U4151" t="s">
        <v>995</v>
      </c>
      <c r="V4151" t="s">
        <v>995</v>
      </c>
      <c r="W4151" t="s">
        <v>995</v>
      </c>
      <c r="X4151" t="s">
        <v>995</v>
      </c>
      <c r="Y4151" t="s">
        <v>995</v>
      </c>
      <c r="Z4151" t="s">
        <v>995</v>
      </c>
      <c r="AA4151" t="s">
        <v>995</v>
      </c>
      <c r="AB4151" t="s">
        <v>995</v>
      </c>
      <c r="AC4151" t="s">
        <v>995</v>
      </c>
      <c r="AD4151" t="s">
        <v>995</v>
      </c>
      <c r="AE4151" t="s">
        <v>995</v>
      </c>
      <c r="AF4151" t="s">
        <v>995</v>
      </c>
      <c r="AG4151" t="s">
        <v>995</v>
      </c>
      <c r="AH4151" t="s">
        <v>995</v>
      </c>
      <c r="AI4151" t="s">
        <v>995</v>
      </c>
      <c r="AJ4151" t="s">
        <v>995</v>
      </c>
      <c r="AK4151" t="s">
        <v>995</v>
      </c>
      <c r="AL4151" t="s">
        <v>995</v>
      </c>
      <c r="AM4151" t="s">
        <v>995</v>
      </c>
      <c r="AN4151" t="s">
        <v>995</v>
      </c>
      <c r="AO4151" t="s">
        <v>995</v>
      </c>
      <c r="AP4151" t="s">
        <v>995</v>
      </c>
      <c r="AQ4151" s="286" t="s">
        <v>855</v>
      </c>
    </row>
    <row r="4152" spans="1:47" ht="28.8" x14ac:dyDescent="0.3">
      <c r="A4152" s="285">
        <v>123356</v>
      </c>
      <c r="B4152" s="286" t="s">
        <v>67</v>
      </c>
      <c r="C4152" t="s">
        <v>226</v>
      </c>
      <c r="D4152" t="s">
        <v>226</v>
      </c>
      <c r="E4152" t="s">
        <v>226</v>
      </c>
      <c r="F4152" t="s">
        <v>226</v>
      </c>
      <c r="G4152" t="s">
        <v>226</v>
      </c>
      <c r="H4152" t="s">
        <v>226</v>
      </c>
      <c r="I4152" t="s">
        <v>226</v>
      </c>
      <c r="J4152" t="s">
        <v>226</v>
      </c>
      <c r="K4152" t="s">
        <v>226</v>
      </c>
      <c r="L4152" t="s">
        <v>226</v>
      </c>
      <c r="M4152" t="s">
        <v>226</v>
      </c>
      <c r="N4152" t="s">
        <v>226</v>
      </c>
      <c r="O4152" t="s">
        <v>226</v>
      </c>
      <c r="P4152" t="s">
        <v>224</v>
      </c>
      <c r="Q4152" t="s">
        <v>226</v>
      </c>
      <c r="R4152" t="s">
        <v>226</v>
      </c>
      <c r="S4152" t="s">
        <v>226</v>
      </c>
      <c r="T4152" t="s">
        <v>226</v>
      </c>
      <c r="U4152" t="s">
        <v>226</v>
      </c>
      <c r="V4152" t="s">
        <v>226</v>
      </c>
      <c r="W4152" t="s">
        <v>226</v>
      </c>
      <c r="X4152" t="s">
        <v>226</v>
      </c>
      <c r="Y4152" t="s">
        <v>226</v>
      </c>
      <c r="Z4152" t="s">
        <v>226</v>
      </c>
      <c r="AA4152" t="s">
        <v>226</v>
      </c>
      <c r="AB4152" t="s">
        <v>226</v>
      </c>
      <c r="AC4152" t="s">
        <v>226</v>
      </c>
      <c r="AD4152" t="s">
        <v>226</v>
      </c>
      <c r="AE4152" t="s">
        <v>226</v>
      </c>
      <c r="AF4152" t="s">
        <v>226</v>
      </c>
      <c r="AG4152" t="s">
        <v>225</v>
      </c>
      <c r="AH4152" t="s">
        <v>225</v>
      </c>
      <c r="AI4152" t="s">
        <v>225</v>
      </c>
      <c r="AJ4152" t="s">
        <v>225</v>
      </c>
      <c r="AK4152" t="s">
        <v>225</v>
      </c>
      <c r="AL4152" t="s">
        <v>394</v>
      </c>
      <c r="AM4152" t="s">
        <v>394</v>
      </c>
      <c r="AN4152" t="s">
        <v>394</v>
      </c>
      <c r="AO4152" t="s">
        <v>394</v>
      </c>
      <c r="AP4152" t="s">
        <v>394</v>
      </c>
      <c r="AQ4152" s="286" t="s">
        <v>394</v>
      </c>
      <c r="AR4152" s="305"/>
      <c r="AS4152" s="235"/>
      <c r="AU4152"/>
    </row>
    <row r="4153" spans="1:47" x14ac:dyDescent="0.3">
      <c r="A4153" s="285">
        <v>123357</v>
      </c>
      <c r="B4153" s="286" t="s">
        <v>539</v>
      </c>
      <c r="C4153" t="s">
        <v>995</v>
      </c>
      <c r="D4153" t="s">
        <v>995</v>
      </c>
      <c r="E4153" t="s">
        <v>995</v>
      </c>
      <c r="F4153" t="s">
        <v>995</v>
      </c>
      <c r="G4153" t="s">
        <v>995</v>
      </c>
      <c r="H4153" t="s">
        <v>995</v>
      </c>
      <c r="I4153" t="s">
        <v>995</v>
      </c>
      <c r="J4153" t="s">
        <v>995</v>
      </c>
      <c r="K4153" t="s">
        <v>995</v>
      </c>
      <c r="L4153" t="s">
        <v>995</v>
      </c>
      <c r="M4153" t="s">
        <v>995</v>
      </c>
      <c r="N4153" t="s">
        <v>995</v>
      </c>
      <c r="O4153" t="s">
        <v>995</v>
      </c>
      <c r="P4153" t="s">
        <v>995</v>
      </c>
      <c r="Q4153" t="s">
        <v>995</v>
      </c>
      <c r="R4153" t="s">
        <v>995</v>
      </c>
      <c r="S4153" t="s">
        <v>995</v>
      </c>
      <c r="T4153" t="s">
        <v>995</v>
      </c>
      <c r="U4153" t="s">
        <v>995</v>
      </c>
      <c r="V4153" t="s">
        <v>995</v>
      </c>
      <c r="W4153" t="s">
        <v>995</v>
      </c>
      <c r="X4153" t="s">
        <v>995</v>
      </c>
      <c r="Y4153" t="s">
        <v>995</v>
      </c>
      <c r="Z4153" t="s">
        <v>995</v>
      </c>
      <c r="AA4153" t="s">
        <v>995</v>
      </c>
      <c r="AB4153" t="s">
        <v>995</v>
      </c>
      <c r="AC4153" t="s">
        <v>995</v>
      </c>
      <c r="AD4153" t="s">
        <v>995</v>
      </c>
      <c r="AE4153" t="s">
        <v>995</v>
      </c>
      <c r="AF4153" t="s">
        <v>995</v>
      </c>
      <c r="AG4153" t="s">
        <v>995</v>
      </c>
      <c r="AH4153" t="s">
        <v>995</v>
      </c>
      <c r="AI4153" t="s">
        <v>995</v>
      </c>
      <c r="AJ4153" t="s">
        <v>995</v>
      </c>
      <c r="AK4153" t="s">
        <v>995</v>
      </c>
      <c r="AL4153" t="s">
        <v>995</v>
      </c>
      <c r="AM4153" t="s">
        <v>995</v>
      </c>
      <c r="AN4153" t="s">
        <v>995</v>
      </c>
      <c r="AO4153" t="s">
        <v>995</v>
      </c>
      <c r="AP4153" t="s">
        <v>995</v>
      </c>
      <c r="AQ4153" s="286" t="s">
        <v>855</v>
      </c>
    </row>
    <row r="4154" spans="1:47" x14ac:dyDescent="0.3">
      <c r="A4154" s="285">
        <v>123358</v>
      </c>
      <c r="B4154" s="286" t="s">
        <v>539</v>
      </c>
      <c r="AQ4154" s="286" t="s">
        <v>394</v>
      </c>
    </row>
    <row r="4155" spans="1:47" x14ac:dyDescent="0.3">
      <c r="A4155" s="285">
        <v>123359</v>
      </c>
      <c r="B4155" s="286" t="s">
        <v>540</v>
      </c>
      <c r="AQ4155" s="286" t="s">
        <v>394</v>
      </c>
    </row>
    <row r="4156" spans="1:47" ht="28.8" x14ac:dyDescent="0.3">
      <c r="A4156" s="285">
        <v>123360</v>
      </c>
      <c r="B4156" s="286" t="s">
        <v>67</v>
      </c>
      <c r="C4156" t="s">
        <v>226</v>
      </c>
      <c r="D4156" t="s">
        <v>224</v>
      </c>
      <c r="E4156" t="s">
        <v>226</v>
      </c>
      <c r="F4156" t="s">
        <v>226</v>
      </c>
      <c r="G4156" t="s">
        <v>226</v>
      </c>
      <c r="H4156" t="s">
        <v>226</v>
      </c>
      <c r="I4156" t="s">
        <v>226</v>
      </c>
      <c r="J4156" t="s">
        <v>226</v>
      </c>
      <c r="K4156" t="s">
        <v>226</v>
      </c>
      <c r="L4156" t="s">
        <v>226</v>
      </c>
      <c r="M4156" t="s">
        <v>226</v>
      </c>
      <c r="N4156" t="s">
        <v>224</v>
      </c>
      <c r="O4156" t="s">
        <v>224</v>
      </c>
      <c r="P4156" t="s">
        <v>224</v>
      </c>
      <c r="Q4156" t="s">
        <v>224</v>
      </c>
      <c r="R4156" t="s">
        <v>226</v>
      </c>
      <c r="S4156" t="s">
        <v>226</v>
      </c>
      <c r="T4156" t="s">
        <v>226</v>
      </c>
      <c r="U4156" t="s">
        <v>226</v>
      </c>
      <c r="V4156" t="s">
        <v>226</v>
      </c>
      <c r="W4156" t="s">
        <v>226</v>
      </c>
      <c r="X4156" t="s">
        <v>226</v>
      </c>
      <c r="Y4156" t="s">
        <v>226</v>
      </c>
      <c r="Z4156" t="s">
        <v>226</v>
      </c>
      <c r="AA4156" t="s">
        <v>226</v>
      </c>
      <c r="AB4156" t="s">
        <v>226</v>
      </c>
      <c r="AC4156" t="s">
        <v>226</v>
      </c>
      <c r="AD4156" t="s">
        <v>226</v>
      </c>
      <c r="AE4156" t="s">
        <v>226</v>
      </c>
      <c r="AF4156" t="s">
        <v>226</v>
      </c>
      <c r="AG4156" t="s">
        <v>225</v>
      </c>
      <c r="AH4156" t="s">
        <v>225</v>
      </c>
      <c r="AI4156" t="s">
        <v>225</v>
      </c>
      <c r="AJ4156" t="s">
        <v>225</v>
      </c>
      <c r="AK4156" t="s">
        <v>225</v>
      </c>
      <c r="AL4156" t="s">
        <v>394</v>
      </c>
      <c r="AM4156" t="s">
        <v>394</v>
      </c>
      <c r="AN4156" t="s">
        <v>394</v>
      </c>
      <c r="AO4156" t="s">
        <v>394</v>
      </c>
      <c r="AP4156" t="s">
        <v>394</v>
      </c>
      <c r="AQ4156" s="286" t="s">
        <v>394</v>
      </c>
      <c r="AR4156" s="305"/>
      <c r="AS4156" s="235"/>
      <c r="AU4156"/>
    </row>
    <row r="4157" spans="1:47" ht="21.6" x14ac:dyDescent="0.3">
      <c r="A4157" s="285">
        <v>123361</v>
      </c>
      <c r="B4157" s="286" t="s">
        <v>540</v>
      </c>
      <c r="C4157" t="s">
        <v>226</v>
      </c>
      <c r="D4157" t="s">
        <v>226</v>
      </c>
      <c r="E4157" t="s">
        <v>226</v>
      </c>
      <c r="F4157" t="s">
        <v>226</v>
      </c>
      <c r="G4157" t="s">
        <v>225</v>
      </c>
      <c r="H4157" t="s">
        <v>226</v>
      </c>
      <c r="I4157" t="s">
        <v>226</v>
      </c>
      <c r="J4157" t="s">
        <v>226</v>
      </c>
      <c r="K4157" t="s">
        <v>226</v>
      </c>
      <c r="L4157" t="s">
        <v>226</v>
      </c>
      <c r="M4157" t="s">
        <v>225</v>
      </c>
      <c r="N4157" t="s">
        <v>225</v>
      </c>
      <c r="O4157" t="s">
        <v>226</v>
      </c>
      <c r="P4157" t="s">
        <v>226</v>
      </c>
      <c r="Q4157" t="s">
        <v>225</v>
      </c>
      <c r="R4157" t="s">
        <v>226</v>
      </c>
      <c r="S4157" t="s">
        <v>225</v>
      </c>
      <c r="T4157" t="s">
        <v>225</v>
      </c>
      <c r="U4157" t="s">
        <v>226</v>
      </c>
      <c r="V4157" t="s">
        <v>226</v>
      </c>
      <c r="W4157" t="s">
        <v>394</v>
      </c>
      <c r="X4157" t="s">
        <v>394</v>
      </c>
      <c r="Y4157" t="s">
        <v>394</v>
      </c>
      <c r="Z4157" t="s">
        <v>394</v>
      </c>
      <c r="AA4157" t="s">
        <v>394</v>
      </c>
      <c r="AB4157" t="s">
        <v>394</v>
      </c>
      <c r="AC4157" t="s">
        <v>394</v>
      </c>
      <c r="AD4157" t="s">
        <v>394</v>
      </c>
      <c r="AE4157" t="s">
        <v>394</v>
      </c>
      <c r="AF4157" t="s">
        <v>394</v>
      </c>
      <c r="AG4157" t="s">
        <v>394</v>
      </c>
      <c r="AH4157" t="s">
        <v>394</v>
      </c>
      <c r="AI4157" t="s">
        <v>394</v>
      </c>
      <c r="AJ4157" t="s">
        <v>394</v>
      </c>
      <c r="AK4157" t="s">
        <v>394</v>
      </c>
      <c r="AL4157" t="s">
        <v>394</v>
      </c>
      <c r="AM4157" t="s">
        <v>394</v>
      </c>
      <c r="AN4157" t="s">
        <v>394</v>
      </c>
      <c r="AO4157" t="s">
        <v>394</v>
      </c>
      <c r="AP4157" t="s">
        <v>394</v>
      </c>
      <c r="AQ4157" s="286" t="s">
        <v>394</v>
      </c>
      <c r="AR4157" s="305"/>
      <c r="AS4157" s="235"/>
      <c r="AU4157"/>
    </row>
    <row r="4158" spans="1:47" x14ac:dyDescent="0.3">
      <c r="A4158" s="285">
        <v>123362</v>
      </c>
      <c r="B4158" s="286" t="s">
        <v>539</v>
      </c>
      <c r="AQ4158" s="286" t="s">
        <v>394</v>
      </c>
    </row>
    <row r="4159" spans="1:47" x14ac:dyDescent="0.3">
      <c r="A4159" s="285">
        <v>123363</v>
      </c>
      <c r="B4159" s="286" t="s">
        <v>539</v>
      </c>
      <c r="C4159" t="s">
        <v>995</v>
      </c>
      <c r="D4159" t="s">
        <v>995</v>
      </c>
      <c r="E4159" t="s">
        <v>995</v>
      </c>
      <c r="F4159" t="s">
        <v>995</v>
      </c>
      <c r="G4159" t="s">
        <v>995</v>
      </c>
      <c r="H4159" t="s">
        <v>995</v>
      </c>
      <c r="I4159" t="s">
        <v>995</v>
      </c>
      <c r="J4159" t="s">
        <v>995</v>
      </c>
      <c r="K4159" t="s">
        <v>995</v>
      </c>
      <c r="L4159" t="s">
        <v>995</v>
      </c>
      <c r="M4159" t="s">
        <v>995</v>
      </c>
      <c r="N4159" t="s">
        <v>995</v>
      </c>
      <c r="O4159" t="s">
        <v>995</v>
      </c>
      <c r="P4159" t="s">
        <v>995</v>
      </c>
      <c r="Q4159" t="s">
        <v>995</v>
      </c>
      <c r="R4159" t="s">
        <v>995</v>
      </c>
      <c r="S4159" t="s">
        <v>995</v>
      </c>
      <c r="T4159" t="s">
        <v>995</v>
      </c>
      <c r="U4159" t="s">
        <v>995</v>
      </c>
      <c r="V4159" t="s">
        <v>995</v>
      </c>
      <c r="W4159" t="s">
        <v>995</v>
      </c>
      <c r="X4159" t="s">
        <v>995</v>
      </c>
      <c r="Y4159" t="s">
        <v>995</v>
      </c>
      <c r="Z4159" t="s">
        <v>995</v>
      </c>
      <c r="AA4159" t="s">
        <v>995</v>
      </c>
      <c r="AB4159" t="s">
        <v>995</v>
      </c>
      <c r="AC4159" t="s">
        <v>995</v>
      </c>
      <c r="AD4159" t="s">
        <v>995</v>
      </c>
      <c r="AE4159" t="s">
        <v>995</v>
      </c>
      <c r="AF4159" t="s">
        <v>995</v>
      </c>
      <c r="AG4159" t="s">
        <v>995</v>
      </c>
      <c r="AH4159" t="s">
        <v>995</v>
      </c>
      <c r="AI4159" t="s">
        <v>995</v>
      </c>
      <c r="AJ4159" t="s">
        <v>995</v>
      </c>
      <c r="AK4159" t="s">
        <v>995</v>
      </c>
      <c r="AL4159" t="s">
        <v>995</v>
      </c>
      <c r="AM4159" t="s">
        <v>995</v>
      </c>
      <c r="AN4159" t="s">
        <v>995</v>
      </c>
      <c r="AO4159" t="s">
        <v>995</v>
      </c>
      <c r="AP4159" t="s">
        <v>995</v>
      </c>
      <c r="AQ4159" s="286" t="s">
        <v>855</v>
      </c>
    </row>
    <row r="4160" spans="1:47" x14ac:dyDescent="0.3">
      <c r="A4160" s="285">
        <v>123364</v>
      </c>
      <c r="B4160" s="286" t="s">
        <v>539</v>
      </c>
      <c r="AQ4160" s="286" t="s">
        <v>394</v>
      </c>
    </row>
    <row r="4161" spans="1:47" ht="28.8" x14ac:dyDescent="0.3">
      <c r="A4161" s="285">
        <v>123365</v>
      </c>
      <c r="B4161" s="286" t="s">
        <v>542</v>
      </c>
      <c r="C4161" t="s">
        <v>224</v>
      </c>
      <c r="D4161" t="s">
        <v>224</v>
      </c>
      <c r="E4161" t="s">
        <v>226</v>
      </c>
      <c r="F4161" t="s">
        <v>226</v>
      </c>
      <c r="G4161" t="s">
        <v>224</v>
      </c>
      <c r="H4161" t="s">
        <v>224</v>
      </c>
      <c r="I4161" t="s">
        <v>226</v>
      </c>
      <c r="J4161" t="s">
        <v>225</v>
      </c>
      <c r="K4161" t="s">
        <v>224</v>
      </c>
      <c r="L4161" t="s">
        <v>226</v>
      </c>
      <c r="M4161" t="s">
        <v>225</v>
      </c>
      <c r="N4161" t="s">
        <v>225</v>
      </c>
      <c r="O4161" t="s">
        <v>225</v>
      </c>
      <c r="P4161" t="s">
        <v>225</v>
      </c>
      <c r="Q4161" t="s">
        <v>225</v>
      </c>
      <c r="R4161" t="s">
        <v>394</v>
      </c>
      <c r="S4161" t="s">
        <v>394</v>
      </c>
      <c r="T4161" t="s">
        <v>394</v>
      </c>
      <c r="U4161" t="s">
        <v>394</v>
      </c>
      <c r="V4161" t="s">
        <v>394</v>
      </c>
      <c r="W4161" t="s">
        <v>394</v>
      </c>
      <c r="X4161" t="s">
        <v>394</v>
      </c>
      <c r="Y4161" t="s">
        <v>394</v>
      </c>
      <c r="Z4161" t="s">
        <v>394</v>
      </c>
      <c r="AA4161" t="s">
        <v>394</v>
      </c>
      <c r="AB4161" t="s">
        <v>394</v>
      </c>
      <c r="AC4161" t="s">
        <v>394</v>
      </c>
      <c r="AD4161" t="s">
        <v>394</v>
      </c>
      <c r="AE4161" t="s">
        <v>394</v>
      </c>
      <c r="AF4161" t="s">
        <v>394</v>
      </c>
      <c r="AG4161" t="s">
        <v>394</v>
      </c>
      <c r="AH4161" t="s">
        <v>394</v>
      </c>
      <c r="AI4161" t="s">
        <v>394</v>
      </c>
      <c r="AJ4161" t="s">
        <v>394</v>
      </c>
      <c r="AK4161" t="s">
        <v>394</v>
      </c>
      <c r="AL4161" t="s">
        <v>394</v>
      </c>
      <c r="AM4161" t="s">
        <v>394</v>
      </c>
      <c r="AN4161" t="s">
        <v>394</v>
      </c>
      <c r="AO4161" t="s">
        <v>394</v>
      </c>
      <c r="AP4161" t="s">
        <v>394</v>
      </c>
      <c r="AQ4161" s="286" t="s">
        <v>394</v>
      </c>
      <c r="AR4161" s="305"/>
      <c r="AS4161" s="235"/>
      <c r="AU4161"/>
    </row>
    <row r="4162" spans="1:47" x14ac:dyDescent="0.3">
      <c r="A4162" s="285">
        <v>123366</v>
      </c>
      <c r="B4162" s="286" t="s">
        <v>539</v>
      </c>
      <c r="C4162" t="s">
        <v>995</v>
      </c>
      <c r="D4162" t="s">
        <v>995</v>
      </c>
      <c r="E4162" t="s">
        <v>995</v>
      </c>
      <c r="F4162" t="s">
        <v>995</v>
      </c>
      <c r="G4162" t="s">
        <v>995</v>
      </c>
      <c r="H4162" t="s">
        <v>995</v>
      </c>
      <c r="I4162" t="s">
        <v>995</v>
      </c>
      <c r="J4162" t="s">
        <v>995</v>
      </c>
      <c r="K4162" t="s">
        <v>995</v>
      </c>
      <c r="L4162" t="s">
        <v>995</v>
      </c>
      <c r="M4162" t="s">
        <v>995</v>
      </c>
      <c r="N4162" t="s">
        <v>995</v>
      </c>
      <c r="O4162" t="s">
        <v>995</v>
      </c>
      <c r="P4162" t="s">
        <v>995</v>
      </c>
      <c r="Q4162" t="s">
        <v>995</v>
      </c>
      <c r="R4162" t="s">
        <v>995</v>
      </c>
      <c r="S4162" t="s">
        <v>995</v>
      </c>
      <c r="T4162" t="s">
        <v>995</v>
      </c>
      <c r="U4162" t="s">
        <v>995</v>
      </c>
      <c r="V4162" t="s">
        <v>995</v>
      </c>
      <c r="W4162" t="s">
        <v>995</v>
      </c>
      <c r="X4162" t="s">
        <v>995</v>
      </c>
      <c r="Y4162" t="s">
        <v>995</v>
      </c>
      <c r="Z4162" t="s">
        <v>995</v>
      </c>
      <c r="AA4162" t="s">
        <v>995</v>
      </c>
      <c r="AB4162" t="s">
        <v>995</v>
      </c>
      <c r="AC4162" t="s">
        <v>995</v>
      </c>
      <c r="AD4162" t="s">
        <v>995</v>
      </c>
      <c r="AE4162" t="s">
        <v>995</v>
      </c>
      <c r="AF4162" t="s">
        <v>995</v>
      </c>
      <c r="AG4162" t="s">
        <v>995</v>
      </c>
      <c r="AH4162" t="s">
        <v>995</v>
      </c>
      <c r="AI4162" t="s">
        <v>995</v>
      </c>
      <c r="AJ4162" t="s">
        <v>995</v>
      </c>
      <c r="AK4162" t="s">
        <v>995</v>
      </c>
      <c r="AL4162" t="s">
        <v>995</v>
      </c>
      <c r="AM4162" t="s">
        <v>995</v>
      </c>
      <c r="AN4162" t="s">
        <v>995</v>
      </c>
      <c r="AO4162" t="s">
        <v>995</v>
      </c>
      <c r="AP4162" t="s">
        <v>995</v>
      </c>
      <c r="AQ4162" s="286" t="s">
        <v>855</v>
      </c>
    </row>
    <row r="4163" spans="1:47" ht="28.8" x14ac:dyDescent="0.3">
      <c r="A4163" s="285">
        <v>123367</v>
      </c>
      <c r="B4163" s="286" t="s">
        <v>541</v>
      </c>
      <c r="C4163" t="s">
        <v>224</v>
      </c>
      <c r="D4163" t="s">
        <v>224</v>
      </c>
      <c r="E4163" t="s">
        <v>224</v>
      </c>
      <c r="F4163" t="s">
        <v>226</v>
      </c>
      <c r="G4163" t="s">
        <v>224</v>
      </c>
      <c r="H4163" t="s">
        <v>224</v>
      </c>
      <c r="I4163" t="s">
        <v>226</v>
      </c>
      <c r="J4163" t="s">
        <v>225</v>
      </c>
      <c r="K4163" t="s">
        <v>225</v>
      </c>
      <c r="L4163" t="s">
        <v>226</v>
      </c>
      <c r="M4163" t="s">
        <v>226</v>
      </c>
      <c r="N4163" t="s">
        <v>226</v>
      </c>
      <c r="O4163" t="s">
        <v>224</v>
      </c>
      <c r="P4163" t="s">
        <v>226</v>
      </c>
      <c r="Q4163" t="s">
        <v>226</v>
      </c>
      <c r="R4163" t="s">
        <v>224</v>
      </c>
      <c r="S4163" t="s">
        <v>224</v>
      </c>
      <c r="T4163" t="s">
        <v>224</v>
      </c>
      <c r="U4163" t="s">
        <v>224</v>
      </c>
      <c r="V4163" t="s">
        <v>226</v>
      </c>
      <c r="W4163" t="s">
        <v>225</v>
      </c>
      <c r="X4163" t="s">
        <v>225</v>
      </c>
      <c r="Y4163" t="s">
        <v>225</v>
      </c>
      <c r="Z4163" t="s">
        <v>225</v>
      </c>
      <c r="AA4163" t="s">
        <v>225</v>
      </c>
      <c r="AB4163" t="s">
        <v>394</v>
      </c>
      <c r="AC4163" t="s">
        <v>394</v>
      </c>
      <c r="AD4163" t="s">
        <v>394</v>
      </c>
      <c r="AE4163" t="s">
        <v>394</v>
      </c>
      <c r="AF4163" t="s">
        <v>394</v>
      </c>
      <c r="AG4163" t="s">
        <v>394</v>
      </c>
      <c r="AH4163" t="s">
        <v>394</v>
      </c>
      <c r="AI4163" t="s">
        <v>394</v>
      </c>
      <c r="AJ4163" t="s">
        <v>394</v>
      </c>
      <c r="AK4163" t="s">
        <v>394</v>
      </c>
      <c r="AL4163" t="s">
        <v>394</v>
      </c>
      <c r="AM4163" t="s">
        <v>394</v>
      </c>
      <c r="AN4163" t="s">
        <v>394</v>
      </c>
      <c r="AO4163" t="s">
        <v>394</v>
      </c>
      <c r="AP4163" t="s">
        <v>394</v>
      </c>
      <c r="AQ4163" s="286" t="s">
        <v>394</v>
      </c>
      <c r="AR4163" s="305"/>
      <c r="AS4163" s="235"/>
      <c r="AU4163"/>
    </row>
    <row r="4164" spans="1:47" x14ac:dyDescent="0.3">
      <c r="A4164" s="285">
        <v>123368</v>
      </c>
      <c r="B4164" s="286" t="s">
        <v>539</v>
      </c>
      <c r="C4164" t="s">
        <v>995</v>
      </c>
      <c r="D4164" t="s">
        <v>995</v>
      </c>
      <c r="E4164" t="s">
        <v>995</v>
      </c>
      <c r="F4164" t="s">
        <v>995</v>
      </c>
      <c r="G4164" t="s">
        <v>995</v>
      </c>
      <c r="H4164" t="s">
        <v>995</v>
      </c>
      <c r="I4164" t="s">
        <v>995</v>
      </c>
      <c r="J4164" t="s">
        <v>995</v>
      </c>
      <c r="K4164" t="s">
        <v>995</v>
      </c>
      <c r="L4164" t="s">
        <v>995</v>
      </c>
      <c r="M4164" t="s">
        <v>995</v>
      </c>
      <c r="N4164" t="s">
        <v>995</v>
      </c>
      <c r="O4164" t="s">
        <v>995</v>
      </c>
      <c r="P4164" t="s">
        <v>995</v>
      </c>
      <c r="Q4164" t="s">
        <v>995</v>
      </c>
      <c r="R4164" t="s">
        <v>995</v>
      </c>
      <c r="S4164" t="s">
        <v>995</v>
      </c>
      <c r="T4164" t="s">
        <v>995</v>
      </c>
      <c r="U4164" t="s">
        <v>995</v>
      </c>
      <c r="V4164" t="s">
        <v>995</v>
      </c>
      <c r="W4164" t="s">
        <v>995</v>
      </c>
      <c r="X4164" t="s">
        <v>995</v>
      </c>
      <c r="Y4164" t="s">
        <v>995</v>
      </c>
      <c r="Z4164" t="s">
        <v>995</v>
      </c>
      <c r="AA4164" t="s">
        <v>995</v>
      </c>
      <c r="AB4164" t="s">
        <v>995</v>
      </c>
      <c r="AC4164" t="s">
        <v>995</v>
      </c>
      <c r="AD4164" t="s">
        <v>995</v>
      </c>
      <c r="AE4164" t="s">
        <v>995</v>
      </c>
      <c r="AF4164" t="s">
        <v>995</v>
      </c>
      <c r="AG4164" t="s">
        <v>995</v>
      </c>
      <c r="AH4164" t="s">
        <v>995</v>
      </c>
      <c r="AI4164" t="s">
        <v>995</v>
      </c>
      <c r="AJ4164" t="s">
        <v>995</v>
      </c>
      <c r="AK4164" t="s">
        <v>995</v>
      </c>
      <c r="AL4164" t="s">
        <v>995</v>
      </c>
      <c r="AM4164" t="s">
        <v>995</v>
      </c>
      <c r="AN4164" t="s">
        <v>995</v>
      </c>
      <c r="AO4164" t="s">
        <v>995</v>
      </c>
      <c r="AP4164" t="s">
        <v>995</v>
      </c>
      <c r="AQ4164" s="286" t="s">
        <v>855</v>
      </c>
    </row>
    <row r="4165" spans="1:47" ht="28.8" x14ac:dyDescent="0.3">
      <c r="A4165" s="285">
        <v>123369</v>
      </c>
      <c r="B4165" s="286" t="s">
        <v>67</v>
      </c>
      <c r="C4165" t="s">
        <v>226</v>
      </c>
      <c r="D4165" t="s">
        <v>226</v>
      </c>
      <c r="E4165" t="s">
        <v>224</v>
      </c>
      <c r="F4165" t="s">
        <v>226</v>
      </c>
      <c r="G4165" t="s">
        <v>224</v>
      </c>
      <c r="H4165" t="s">
        <v>226</v>
      </c>
      <c r="I4165" t="s">
        <v>226</v>
      </c>
      <c r="J4165" t="s">
        <v>226</v>
      </c>
      <c r="K4165" t="s">
        <v>226</v>
      </c>
      <c r="L4165" t="s">
        <v>226</v>
      </c>
      <c r="M4165" t="s">
        <v>226</v>
      </c>
      <c r="N4165" t="s">
        <v>226</v>
      </c>
      <c r="O4165" t="s">
        <v>226</v>
      </c>
      <c r="P4165" t="s">
        <v>226</v>
      </c>
      <c r="Q4165" t="s">
        <v>226</v>
      </c>
      <c r="R4165" t="s">
        <v>226</v>
      </c>
      <c r="S4165" t="s">
        <v>226</v>
      </c>
      <c r="T4165" t="s">
        <v>226</v>
      </c>
      <c r="U4165" t="s">
        <v>226</v>
      </c>
      <c r="V4165" t="s">
        <v>226</v>
      </c>
      <c r="W4165" t="s">
        <v>224</v>
      </c>
      <c r="X4165" t="s">
        <v>226</v>
      </c>
      <c r="Y4165" t="s">
        <v>226</v>
      </c>
      <c r="Z4165" t="s">
        <v>226</v>
      </c>
      <c r="AA4165" t="s">
        <v>226</v>
      </c>
      <c r="AB4165" t="s">
        <v>226</v>
      </c>
      <c r="AC4165" t="s">
        <v>226</v>
      </c>
      <c r="AD4165" t="s">
        <v>226</v>
      </c>
      <c r="AE4165" t="s">
        <v>226</v>
      </c>
      <c r="AF4165" t="s">
        <v>226</v>
      </c>
      <c r="AG4165" t="s">
        <v>225</v>
      </c>
      <c r="AH4165" t="s">
        <v>225</v>
      </c>
      <c r="AI4165" t="s">
        <v>225</v>
      </c>
      <c r="AJ4165" t="s">
        <v>225</v>
      </c>
      <c r="AK4165" t="s">
        <v>225</v>
      </c>
      <c r="AL4165" t="s">
        <v>394</v>
      </c>
      <c r="AM4165" t="s">
        <v>394</v>
      </c>
      <c r="AN4165" t="s">
        <v>394</v>
      </c>
      <c r="AO4165" t="s">
        <v>394</v>
      </c>
      <c r="AP4165" t="s">
        <v>394</v>
      </c>
      <c r="AQ4165" s="286" t="s">
        <v>394</v>
      </c>
      <c r="AR4165" s="305"/>
      <c r="AS4165" s="235"/>
      <c r="AU4165"/>
    </row>
    <row r="4166" spans="1:47" ht="21.6" x14ac:dyDescent="0.3">
      <c r="A4166" s="285">
        <v>123370</v>
      </c>
      <c r="B4166" s="286" t="s">
        <v>538</v>
      </c>
      <c r="C4166" t="s">
        <v>226</v>
      </c>
      <c r="D4166" t="s">
        <v>226</v>
      </c>
      <c r="E4166" t="s">
        <v>224</v>
      </c>
      <c r="F4166" t="s">
        <v>226</v>
      </c>
      <c r="G4166" t="s">
        <v>224</v>
      </c>
      <c r="H4166" t="s">
        <v>226</v>
      </c>
      <c r="I4166" t="s">
        <v>226</v>
      </c>
      <c r="J4166" t="s">
        <v>226</v>
      </c>
      <c r="K4166" t="s">
        <v>226</v>
      </c>
      <c r="L4166" t="s">
        <v>226</v>
      </c>
      <c r="M4166" t="s">
        <v>226</v>
      </c>
      <c r="N4166" t="s">
        <v>226</v>
      </c>
      <c r="O4166" t="s">
        <v>226</v>
      </c>
      <c r="P4166" t="s">
        <v>226</v>
      </c>
      <c r="Q4166" t="s">
        <v>226</v>
      </c>
      <c r="R4166" t="s">
        <v>226</v>
      </c>
      <c r="S4166" t="s">
        <v>226</v>
      </c>
      <c r="T4166" t="s">
        <v>226</v>
      </c>
      <c r="U4166" t="s">
        <v>224</v>
      </c>
      <c r="V4166" t="s">
        <v>224</v>
      </c>
      <c r="W4166" t="s">
        <v>224</v>
      </c>
      <c r="X4166" t="s">
        <v>226</v>
      </c>
      <c r="Y4166" t="s">
        <v>225</v>
      </c>
      <c r="Z4166" t="s">
        <v>226</v>
      </c>
      <c r="AA4166" t="s">
        <v>224</v>
      </c>
      <c r="AB4166" t="s">
        <v>226</v>
      </c>
      <c r="AC4166" t="s">
        <v>225</v>
      </c>
      <c r="AD4166" t="s">
        <v>225</v>
      </c>
      <c r="AE4166" t="s">
        <v>226</v>
      </c>
      <c r="AF4166" t="s">
        <v>225</v>
      </c>
      <c r="AG4166" t="s">
        <v>394</v>
      </c>
      <c r="AH4166" t="s">
        <v>394</v>
      </c>
      <c r="AI4166" t="s">
        <v>394</v>
      </c>
      <c r="AJ4166" t="s">
        <v>394</v>
      </c>
      <c r="AK4166" t="s">
        <v>394</v>
      </c>
      <c r="AL4166" t="s">
        <v>394</v>
      </c>
      <c r="AM4166" t="s">
        <v>394</v>
      </c>
      <c r="AN4166" t="s">
        <v>394</v>
      </c>
      <c r="AO4166" t="s">
        <v>394</v>
      </c>
      <c r="AP4166" t="s">
        <v>394</v>
      </c>
      <c r="AQ4166" s="286" t="s">
        <v>394</v>
      </c>
      <c r="AR4166" s="305"/>
      <c r="AS4166" s="235"/>
      <c r="AU4166"/>
    </row>
    <row r="4167" spans="1:47" ht="28.8" x14ac:dyDescent="0.3">
      <c r="A4167" s="285">
        <v>123371</v>
      </c>
      <c r="B4167" s="286" t="s">
        <v>67</v>
      </c>
      <c r="C4167" t="s">
        <v>226</v>
      </c>
      <c r="D4167" t="s">
        <v>226</v>
      </c>
      <c r="E4167" t="s">
        <v>226</v>
      </c>
      <c r="F4167" t="s">
        <v>226</v>
      </c>
      <c r="G4167" t="s">
        <v>225</v>
      </c>
      <c r="H4167" t="s">
        <v>226</v>
      </c>
      <c r="I4167" t="s">
        <v>226</v>
      </c>
      <c r="J4167" t="s">
        <v>226</v>
      </c>
      <c r="K4167" t="s">
        <v>225</v>
      </c>
      <c r="L4167" t="s">
        <v>226</v>
      </c>
      <c r="M4167" t="s">
        <v>226</v>
      </c>
      <c r="N4167" t="s">
        <v>224</v>
      </c>
      <c r="O4167" t="s">
        <v>226</v>
      </c>
      <c r="P4167" t="s">
        <v>226</v>
      </c>
      <c r="Q4167" t="s">
        <v>226</v>
      </c>
      <c r="R4167" t="s">
        <v>226</v>
      </c>
      <c r="S4167" t="s">
        <v>226</v>
      </c>
      <c r="T4167" t="s">
        <v>226</v>
      </c>
      <c r="U4167" t="s">
        <v>224</v>
      </c>
      <c r="V4167" t="s">
        <v>226</v>
      </c>
      <c r="W4167" t="s">
        <v>224</v>
      </c>
      <c r="X4167" t="s">
        <v>226</v>
      </c>
      <c r="Y4167" t="s">
        <v>226</v>
      </c>
      <c r="Z4167" t="s">
        <v>226</v>
      </c>
      <c r="AA4167" t="s">
        <v>224</v>
      </c>
      <c r="AB4167" t="s">
        <v>226</v>
      </c>
      <c r="AC4167" t="s">
        <v>226</v>
      </c>
      <c r="AD4167" t="s">
        <v>226</v>
      </c>
      <c r="AE4167" t="s">
        <v>226</v>
      </c>
      <c r="AF4167" t="s">
        <v>226</v>
      </c>
      <c r="AG4167" t="s">
        <v>225</v>
      </c>
      <c r="AH4167" t="s">
        <v>225</v>
      </c>
      <c r="AI4167" t="s">
        <v>225</v>
      </c>
      <c r="AJ4167" t="s">
        <v>225</v>
      </c>
      <c r="AK4167" t="s">
        <v>225</v>
      </c>
      <c r="AL4167" t="s">
        <v>394</v>
      </c>
      <c r="AM4167" t="s">
        <v>394</v>
      </c>
      <c r="AN4167" t="s">
        <v>394</v>
      </c>
      <c r="AO4167" t="s">
        <v>394</v>
      </c>
      <c r="AP4167" t="s">
        <v>394</v>
      </c>
      <c r="AQ4167" s="286" t="s">
        <v>394</v>
      </c>
      <c r="AR4167" s="305"/>
      <c r="AS4167" s="235"/>
      <c r="AU4167"/>
    </row>
    <row r="4168" spans="1:47" x14ac:dyDescent="0.3">
      <c r="A4168" s="285">
        <v>123372</v>
      </c>
      <c r="B4168" s="286" t="s">
        <v>539</v>
      </c>
      <c r="C4168" t="s">
        <v>995</v>
      </c>
      <c r="D4168" t="s">
        <v>995</v>
      </c>
      <c r="E4168" t="s">
        <v>995</v>
      </c>
      <c r="F4168" t="s">
        <v>995</v>
      </c>
      <c r="G4168" t="s">
        <v>995</v>
      </c>
      <c r="H4168" t="s">
        <v>995</v>
      </c>
      <c r="I4168" t="s">
        <v>995</v>
      </c>
      <c r="J4168" t="s">
        <v>995</v>
      </c>
      <c r="K4168" t="s">
        <v>995</v>
      </c>
      <c r="L4168" t="s">
        <v>995</v>
      </c>
      <c r="M4168" t="s">
        <v>995</v>
      </c>
      <c r="N4168" t="s">
        <v>995</v>
      </c>
      <c r="O4168" t="s">
        <v>995</v>
      </c>
      <c r="P4168" t="s">
        <v>995</v>
      </c>
      <c r="Q4168" t="s">
        <v>995</v>
      </c>
      <c r="R4168" t="s">
        <v>995</v>
      </c>
      <c r="S4168" t="s">
        <v>995</v>
      </c>
      <c r="T4168" t="s">
        <v>995</v>
      </c>
      <c r="U4168" t="s">
        <v>995</v>
      </c>
      <c r="V4168" t="s">
        <v>995</v>
      </c>
      <c r="W4168" t="s">
        <v>995</v>
      </c>
      <c r="X4168" t="s">
        <v>995</v>
      </c>
      <c r="Y4168" t="s">
        <v>995</v>
      </c>
      <c r="Z4168" t="s">
        <v>995</v>
      </c>
      <c r="AA4168" t="s">
        <v>995</v>
      </c>
      <c r="AB4168" t="s">
        <v>995</v>
      </c>
      <c r="AC4168" t="s">
        <v>995</v>
      </c>
      <c r="AD4168" t="s">
        <v>995</v>
      </c>
      <c r="AE4168" t="s">
        <v>995</v>
      </c>
      <c r="AF4168" t="s">
        <v>995</v>
      </c>
      <c r="AG4168" t="s">
        <v>995</v>
      </c>
      <c r="AH4168" t="s">
        <v>995</v>
      </c>
      <c r="AI4168" t="s">
        <v>995</v>
      </c>
      <c r="AJ4168" t="s">
        <v>995</v>
      </c>
      <c r="AK4168" t="s">
        <v>995</v>
      </c>
      <c r="AL4168" t="s">
        <v>995</v>
      </c>
      <c r="AM4168" t="s">
        <v>995</v>
      </c>
      <c r="AN4168" t="s">
        <v>995</v>
      </c>
      <c r="AO4168" t="s">
        <v>995</v>
      </c>
      <c r="AP4168" t="s">
        <v>995</v>
      </c>
      <c r="AQ4168" s="286" t="s">
        <v>855</v>
      </c>
    </row>
    <row r="4169" spans="1:47" x14ac:dyDescent="0.3">
      <c r="A4169" s="285">
        <v>123373</v>
      </c>
      <c r="B4169" s="286" t="s">
        <v>539</v>
      </c>
      <c r="C4169" t="s">
        <v>995</v>
      </c>
      <c r="D4169" t="s">
        <v>995</v>
      </c>
      <c r="E4169" t="s">
        <v>995</v>
      </c>
      <c r="F4169" t="s">
        <v>995</v>
      </c>
      <c r="G4169" t="s">
        <v>995</v>
      </c>
      <c r="H4169" t="s">
        <v>995</v>
      </c>
      <c r="I4169" t="s">
        <v>995</v>
      </c>
      <c r="J4169" t="s">
        <v>995</v>
      </c>
      <c r="K4169" t="s">
        <v>995</v>
      </c>
      <c r="L4169" t="s">
        <v>995</v>
      </c>
      <c r="M4169" t="s">
        <v>995</v>
      </c>
      <c r="N4169" t="s">
        <v>995</v>
      </c>
      <c r="O4169" t="s">
        <v>995</v>
      </c>
      <c r="P4169" t="s">
        <v>995</v>
      </c>
      <c r="Q4169" t="s">
        <v>995</v>
      </c>
      <c r="R4169" t="s">
        <v>995</v>
      </c>
      <c r="S4169" t="s">
        <v>995</v>
      </c>
      <c r="T4169" t="s">
        <v>995</v>
      </c>
      <c r="U4169" t="s">
        <v>995</v>
      </c>
      <c r="V4169" t="s">
        <v>995</v>
      </c>
      <c r="W4169" t="s">
        <v>995</v>
      </c>
      <c r="X4169" t="s">
        <v>995</v>
      </c>
      <c r="Y4169" t="s">
        <v>995</v>
      </c>
      <c r="Z4169" t="s">
        <v>995</v>
      </c>
      <c r="AA4169" t="s">
        <v>995</v>
      </c>
      <c r="AB4169" t="s">
        <v>995</v>
      </c>
      <c r="AC4169" t="s">
        <v>995</v>
      </c>
      <c r="AD4169" t="s">
        <v>995</v>
      </c>
      <c r="AE4169" t="s">
        <v>995</v>
      </c>
      <c r="AF4169" t="s">
        <v>995</v>
      </c>
      <c r="AG4169" t="s">
        <v>995</v>
      </c>
      <c r="AH4169" t="s">
        <v>995</v>
      </c>
      <c r="AI4169" t="s">
        <v>995</v>
      </c>
      <c r="AJ4169" t="s">
        <v>995</v>
      </c>
      <c r="AK4169" t="s">
        <v>995</v>
      </c>
      <c r="AL4169" t="s">
        <v>995</v>
      </c>
      <c r="AM4169" t="s">
        <v>995</v>
      </c>
      <c r="AN4169" t="s">
        <v>995</v>
      </c>
      <c r="AO4169" t="s">
        <v>995</v>
      </c>
      <c r="AP4169" t="s">
        <v>995</v>
      </c>
      <c r="AQ4169" s="286" t="s">
        <v>855</v>
      </c>
    </row>
    <row r="4170" spans="1:47" ht="28.8" x14ac:dyDescent="0.3">
      <c r="A4170" s="285">
        <v>123374</v>
      </c>
      <c r="B4170" s="286" t="s">
        <v>542</v>
      </c>
      <c r="C4170" t="s">
        <v>224</v>
      </c>
      <c r="D4170" t="s">
        <v>226</v>
      </c>
      <c r="E4170" t="s">
        <v>224</v>
      </c>
      <c r="F4170" t="s">
        <v>226</v>
      </c>
      <c r="G4170" t="s">
        <v>224</v>
      </c>
      <c r="H4170" t="s">
        <v>226</v>
      </c>
      <c r="I4170" t="s">
        <v>226</v>
      </c>
      <c r="J4170" t="s">
        <v>226</v>
      </c>
      <c r="K4170" t="s">
        <v>226</v>
      </c>
      <c r="L4170" t="s">
        <v>226</v>
      </c>
      <c r="M4170" t="s">
        <v>225</v>
      </c>
      <c r="N4170" t="s">
        <v>225</v>
      </c>
      <c r="O4170" t="s">
        <v>225</v>
      </c>
      <c r="P4170" t="s">
        <v>225</v>
      </c>
      <c r="Q4170" t="s">
        <v>225</v>
      </c>
      <c r="V4170" t="s">
        <v>394</v>
      </c>
      <c r="W4170" t="s">
        <v>394</v>
      </c>
      <c r="X4170" t="s">
        <v>394</v>
      </c>
      <c r="Y4170" t="s">
        <v>394</v>
      </c>
      <c r="Z4170" t="s">
        <v>394</v>
      </c>
      <c r="AA4170" t="s">
        <v>394</v>
      </c>
      <c r="AB4170" t="s">
        <v>394</v>
      </c>
      <c r="AC4170" t="s">
        <v>394</v>
      </c>
      <c r="AD4170" t="s">
        <v>394</v>
      </c>
      <c r="AE4170" t="s">
        <v>394</v>
      </c>
      <c r="AF4170" t="s">
        <v>394</v>
      </c>
      <c r="AG4170" t="s">
        <v>995</v>
      </c>
      <c r="AH4170" t="s">
        <v>995</v>
      </c>
      <c r="AI4170" t="s">
        <v>995</v>
      </c>
      <c r="AJ4170" t="s">
        <v>995</v>
      </c>
      <c r="AK4170" t="s">
        <v>995</v>
      </c>
      <c r="AL4170" t="s">
        <v>394</v>
      </c>
      <c r="AM4170" t="s">
        <v>394</v>
      </c>
      <c r="AN4170" t="s">
        <v>394</v>
      </c>
      <c r="AO4170" t="s">
        <v>394</v>
      </c>
      <c r="AP4170" t="s">
        <v>394</v>
      </c>
      <c r="AQ4170" s="286" t="s">
        <v>394</v>
      </c>
      <c r="AR4170" s="305"/>
      <c r="AS4170" s="235"/>
      <c r="AU4170"/>
    </row>
    <row r="4171" spans="1:47" ht="21.6" x14ac:dyDescent="0.3">
      <c r="A4171" s="285">
        <v>123375</v>
      </c>
      <c r="B4171" s="286" t="s">
        <v>538</v>
      </c>
      <c r="C4171" t="s">
        <v>226</v>
      </c>
      <c r="D4171" t="s">
        <v>226</v>
      </c>
      <c r="E4171" t="s">
        <v>226</v>
      </c>
      <c r="F4171" t="s">
        <v>226</v>
      </c>
      <c r="G4171" t="s">
        <v>226</v>
      </c>
      <c r="H4171" t="s">
        <v>226</v>
      </c>
      <c r="I4171" t="s">
        <v>226</v>
      </c>
      <c r="J4171" t="s">
        <v>226</v>
      </c>
      <c r="K4171" t="s">
        <v>226</v>
      </c>
      <c r="L4171" t="s">
        <v>226</v>
      </c>
      <c r="M4171" t="s">
        <v>226</v>
      </c>
      <c r="N4171" t="s">
        <v>226</v>
      </c>
      <c r="O4171" t="s">
        <v>226</v>
      </c>
      <c r="P4171" t="s">
        <v>226</v>
      </c>
      <c r="Q4171" t="s">
        <v>226</v>
      </c>
      <c r="R4171" t="s">
        <v>225</v>
      </c>
      <c r="S4171" t="s">
        <v>225</v>
      </c>
      <c r="T4171" t="s">
        <v>224</v>
      </c>
      <c r="U4171" t="s">
        <v>225</v>
      </c>
      <c r="V4171" t="s">
        <v>226</v>
      </c>
      <c r="W4171" t="s">
        <v>225</v>
      </c>
      <c r="X4171" t="s">
        <v>226</v>
      </c>
      <c r="Y4171" t="s">
        <v>226</v>
      </c>
      <c r="Z4171" t="s">
        <v>226</v>
      </c>
      <c r="AA4171" t="s">
        <v>226</v>
      </c>
      <c r="AB4171" t="s">
        <v>225</v>
      </c>
      <c r="AC4171" t="s">
        <v>226</v>
      </c>
      <c r="AD4171" t="s">
        <v>226</v>
      </c>
      <c r="AE4171" t="s">
        <v>226</v>
      </c>
      <c r="AF4171" t="s">
        <v>226</v>
      </c>
      <c r="AG4171" t="s">
        <v>394</v>
      </c>
      <c r="AH4171" t="s">
        <v>394</v>
      </c>
      <c r="AI4171" t="s">
        <v>394</v>
      </c>
      <c r="AJ4171" t="s">
        <v>394</v>
      </c>
      <c r="AK4171" t="s">
        <v>394</v>
      </c>
      <c r="AL4171" t="s">
        <v>394</v>
      </c>
      <c r="AM4171" t="s">
        <v>394</v>
      </c>
      <c r="AN4171" t="s">
        <v>394</v>
      </c>
      <c r="AO4171" t="s">
        <v>394</v>
      </c>
      <c r="AP4171" t="s">
        <v>394</v>
      </c>
      <c r="AQ4171" s="286" t="s">
        <v>394</v>
      </c>
      <c r="AR4171" s="305"/>
      <c r="AS4171" s="235"/>
      <c r="AU4171"/>
    </row>
    <row r="4172" spans="1:47" ht="21.6" x14ac:dyDescent="0.3">
      <c r="A4172" s="285">
        <v>123376</v>
      </c>
      <c r="B4172" s="286" t="s">
        <v>538</v>
      </c>
      <c r="C4172" t="s">
        <v>226</v>
      </c>
      <c r="D4172" t="s">
        <v>224</v>
      </c>
      <c r="E4172" t="s">
        <v>224</v>
      </c>
      <c r="F4172" t="s">
        <v>226</v>
      </c>
      <c r="G4172" t="s">
        <v>224</v>
      </c>
      <c r="H4172" t="s">
        <v>226</v>
      </c>
      <c r="I4172" t="s">
        <v>225</v>
      </c>
      <c r="J4172" t="s">
        <v>225</v>
      </c>
      <c r="K4172" t="s">
        <v>226</v>
      </c>
      <c r="L4172" t="s">
        <v>226</v>
      </c>
      <c r="M4172" t="s">
        <v>226</v>
      </c>
      <c r="N4172" t="s">
        <v>224</v>
      </c>
      <c r="O4172" t="s">
        <v>226</v>
      </c>
      <c r="P4172" t="s">
        <v>224</v>
      </c>
      <c r="Q4172" t="s">
        <v>226</v>
      </c>
      <c r="R4172" t="s">
        <v>226</v>
      </c>
      <c r="S4172" t="s">
        <v>226</v>
      </c>
      <c r="T4172" t="s">
        <v>226</v>
      </c>
      <c r="U4172" t="s">
        <v>226</v>
      </c>
      <c r="V4172" t="s">
        <v>224</v>
      </c>
      <c r="W4172" t="s">
        <v>226</v>
      </c>
      <c r="X4172" t="s">
        <v>226</v>
      </c>
      <c r="Y4172" t="s">
        <v>224</v>
      </c>
      <c r="Z4172" t="s">
        <v>226</v>
      </c>
      <c r="AA4172" t="s">
        <v>226</v>
      </c>
      <c r="AB4172" t="s">
        <v>226</v>
      </c>
      <c r="AC4172" t="s">
        <v>226</v>
      </c>
      <c r="AD4172" t="s">
        <v>226</v>
      </c>
      <c r="AE4172" t="s">
        <v>226</v>
      </c>
      <c r="AF4172" t="s">
        <v>226</v>
      </c>
      <c r="AG4172" t="s">
        <v>394</v>
      </c>
      <c r="AH4172" t="s">
        <v>394</v>
      </c>
      <c r="AI4172" t="s">
        <v>394</v>
      </c>
      <c r="AJ4172" t="s">
        <v>394</v>
      </c>
      <c r="AK4172" t="s">
        <v>394</v>
      </c>
      <c r="AL4172" t="s">
        <v>394</v>
      </c>
      <c r="AM4172" t="s">
        <v>394</v>
      </c>
      <c r="AN4172" t="s">
        <v>394</v>
      </c>
      <c r="AO4172" t="s">
        <v>394</v>
      </c>
      <c r="AP4172" t="s">
        <v>394</v>
      </c>
      <c r="AQ4172" s="286" t="s">
        <v>394</v>
      </c>
      <c r="AR4172" s="305"/>
      <c r="AS4172" s="235"/>
      <c r="AU4172"/>
    </row>
    <row r="4173" spans="1:47" ht="21.6" x14ac:dyDescent="0.3">
      <c r="A4173" s="285">
        <v>123377</v>
      </c>
      <c r="B4173" s="286" t="s">
        <v>539</v>
      </c>
      <c r="C4173" t="s">
        <v>995</v>
      </c>
      <c r="D4173" t="s">
        <v>995</v>
      </c>
      <c r="E4173" t="s">
        <v>995</v>
      </c>
      <c r="F4173" t="s">
        <v>995</v>
      </c>
      <c r="G4173" t="s">
        <v>995</v>
      </c>
      <c r="H4173" t="s">
        <v>995</v>
      </c>
      <c r="I4173" t="s">
        <v>995</v>
      </c>
      <c r="J4173" t="s">
        <v>995</v>
      </c>
      <c r="K4173" t="s">
        <v>995</v>
      </c>
      <c r="L4173" t="s">
        <v>995</v>
      </c>
      <c r="M4173" t="s">
        <v>995</v>
      </c>
      <c r="N4173" t="s">
        <v>995</v>
      </c>
      <c r="O4173" t="s">
        <v>995</v>
      </c>
      <c r="P4173" t="s">
        <v>995</v>
      </c>
      <c r="Q4173" t="s">
        <v>995</v>
      </c>
      <c r="R4173" t="s">
        <v>995</v>
      </c>
      <c r="S4173" t="s">
        <v>995</v>
      </c>
      <c r="T4173" t="s">
        <v>995</v>
      </c>
      <c r="U4173" t="s">
        <v>995</v>
      </c>
      <c r="V4173" t="s">
        <v>995</v>
      </c>
      <c r="W4173" t="s">
        <v>995</v>
      </c>
      <c r="X4173" t="s">
        <v>995</v>
      </c>
      <c r="Y4173" t="s">
        <v>995</v>
      </c>
      <c r="Z4173" t="s">
        <v>995</v>
      </c>
      <c r="AA4173" t="s">
        <v>995</v>
      </c>
      <c r="AB4173" t="s">
        <v>995</v>
      </c>
      <c r="AC4173" t="s">
        <v>995</v>
      </c>
      <c r="AD4173" t="s">
        <v>995</v>
      </c>
      <c r="AE4173" t="s">
        <v>995</v>
      </c>
      <c r="AF4173" t="s">
        <v>995</v>
      </c>
      <c r="AG4173" t="s">
        <v>995</v>
      </c>
      <c r="AH4173" t="s">
        <v>995</v>
      </c>
      <c r="AI4173" t="s">
        <v>995</v>
      </c>
      <c r="AJ4173" t="s">
        <v>995</v>
      </c>
      <c r="AK4173" t="s">
        <v>995</v>
      </c>
      <c r="AL4173" t="s">
        <v>995</v>
      </c>
      <c r="AM4173" t="s">
        <v>995</v>
      </c>
      <c r="AN4173" t="s">
        <v>995</v>
      </c>
      <c r="AO4173" t="s">
        <v>995</v>
      </c>
      <c r="AP4173" t="s">
        <v>995</v>
      </c>
      <c r="AQ4173" s="286" t="s">
        <v>855</v>
      </c>
      <c r="AR4173" s="305"/>
      <c r="AS4173" s="235"/>
      <c r="AU4173"/>
    </row>
    <row r="4174" spans="1:47" x14ac:dyDescent="0.3">
      <c r="A4174" s="285">
        <v>123378</v>
      </c>
      <c r="B4174" s="286" t="s">
        <v>61</v>
      </c>
      <c r="C4174" t="s">
        <v>225</v>
      </c>
      <c r="D4174" t="s">
        <v>226</v>
      </c>
      <c r="E4174" t="s">
        <v>224</v>
      </c>
      <c r="F4174" t="s">
        <v>224</v>
      </c>
      <c r="G4174" t="s">
        <v>224</v>
      </c>
      <c r="H4174" t="s">
        <v>226</v>
      </c>
      <c r="I4174" t="s">
        <v>225</v>
      </c>
      <c r="J4174" t="s">
        <v>226</v>
      </c>
      <c r="K4174" t="s">
        <v>226</v>
      </c>
      <c r="L4174" t="s">
        <v>226</v>
      </c>
      <c r="M4174" t="s">
        <v>225</v>
      </c>
      <c r="N4174" t="s">
        <v>226</v>
      </c>
      <c r="O4174" t="s">
        <v>226</v>
      </c>
      <c r="P4174" t="s">
        <v>226</v>
      </c>
      <c r="Q4174" t="s">
        <v>226</v>
      </c>
      <c r="R4174" t="s">
        <v>224</v>
      </c>
      <c r="S4174" t="s">
        <v>224</v>
      </c>
      <c r="T4174" t="s">
        <v>224</v>
      </c>
      <c r="U4174" t="s">
        <v>224</v>
      </c>
      <c r="V4174" t="s">
        <v>224</v>
      </c>
      <c r="W4174" t="s">
        <v>394</v>
      </c>
      <c r="X4174" t="s">
        <v>394</v>
      </c>
      <c r="Y4174" t="s">
        <v>394</v>
      </c>
      <c r="Z4174" t="s">
        <v>394</v>
      </c>
      <c r="AA4174" t="s">
        <v>394</v>
      </c>
      <c r="AB4174" t="s">
        <v>394</v>
      </c>
      <c r="AC4174" t="s">
        <v>394</v>
      </c>
      <c r="AD4174" t="s">
        <v>394</v>
      </c>
      <c r="AE4174" t="s">
        <v>394</v>
      </c>
      <c r="AF4174" t="s">
        <v>394</v>
      </c>
      <c r="AG4174" t="s">
        <v>394</v>
      </c>
      <c r="AH4174" t="s">
        <v>394</v>
      </c>
      <c r="AI4174" t="s">
        <v>394</v>
      </c>
      <c r="AJ4174" t="s">
        <v>394</v>
      </c>
      <c r="AK4174" t="s">
        <v>394</v>
      </c>
      <c r="AL4174" t="s">
        <v>394</v>
      </c>
      <c r="AM4174" t="s">
        <v>394</v>
      </c>
      <c r="AN4174" t="s">
        <v>394</v>
      </c>
      <c r="AO4174" t="s">
        <v>394</v>
      </c>
      <c r="AP4174" t="s">
        <v>394</v>
      </c>
      <c r="AQ4174" s="289"/>
      <c r="AR4174" s="304"/>
      <c r="AS4174" s="304"/>
      <c r="AU4174"/>
    </row>
    <row r="4175" spans="1:47" x14ac:dyDescent="0.3">
      <c r="A4175" s="285">
        <v>123379</v>
      </c>
      <c r="B4175" s="286" t="s">
        <v>540</v>
      </c>
      <c r="AQ4175" s="286" t="s">
        <v>394</v>
      </c>
    </row>
    <row r="4176" spans="1:47" x14ac:dyDescent="0.3">
      <c r="A4176" s="285">
        <v>123380</v>
      </c>
      <c r="B4176" s="286" t="s">
        <v>540</v>
      </c>
      <c r="AQ4176" s="286" t="s">
        <v>394</v>
      </c>
    </row>
    <row r="4177" spans="1:47" x14ac:dyDescent="0.3">
      <c r="A4177" s="285">
        <v>123381</v>
      </c>
      <c r="B4177" s="286" t="s">
        <v>540</v>
      </c>
      <c r="AQ4177" s="286" t="s">
        <v>394</v>
      </c>
    </row>
    <row r="4178" spans="1:47" ht="28.8" x14ac:dyDescent="0.3">
      <c r="A4178" s="285">
        <v>123382</v>
      </c>
      <c r="B4178" s="286" t="s">
        <v>541</v>
      </c>
      <c r="C4178" t="s">
        <v>224</v>
      </c>
      <c r="D4178" t="s">
        <v>226</v>
      </c>
      <c r="E4178" t="s">
        <v>226</v>
      </c>
      <c r="F4178" t="s">
        <v>224</v>
      </c>
      <c r="G4178" t="s">
        <v>224</v>
      </c>
      <c r="H4178" t="s">
        <v>226</v>
      </c>
      <c r="I4178" t="s">
        <v>226</v>
      </c>
      <c r="J4178" t="s">
        <v>226</v>
      </c>
      <c r="K4178" t="s">
        <v>226</v>
      </c>
      <c r="L4178" t="s">
        <v>226</v>
      </c>
      <c r="M4178" t="s">
        <v>224</v>
      </c>
      <c r="N4178" t="s">
        <v>226</v>
      </c>
      <c r="O4178" t="s">
        <v>226</v>
      </c>
      <c r="P4178" t="s">
        <v>226</v>
      </c>
      <c r="Q4178" t="s">
        <v>226</v>
      </c>
      <c r="R4178" t="s">
        <v>226</v>
      </c>
      <c r="S4178" t="s">
        <v>226</v>
      </c>
      <c r="T4178" t="s">
        <v>226</v>
      </c>
      <c r="U4178" t="s">
        <v>224</v>
      </c>
      <c r="V4178" t="s">
        <v>224</v>
      </c>
      <c r="W4178" t="s">
        <v>225</v>
      </c>
      <c r="X4178" t="s">
        <v>225</v>
      </c>
      <c r="Y4178" t="s">
        <v>225</v>
      </c>
      <c r="Z4178" t="s">
        <v>225</v>
      </c>
      <c r="AA4178" t="s">
        <v>225</v>
      </c>
      <c r="AB4178" t="s">
        <v>394</v>
      </c>
      <c r="AC4178" t="s">
        <v>394</v>
      </c>
      <c r="AD4178" t="s">
        <v>394</v>
      </c>
      <c r="AE4178" t="s">
        <v>394</v>
      </c>
      <c r="AF4178" t="s">
        <v>394</v>
      </c>
      <c r="AG4178" t="s">
        <v>394</v>
      </c>
      <c r="AH4178" t="s">
        <v>394</v>
      </c>
      <c r="AI4178" t="s">
        <v>394</v>
      </c>
      <c r="AJ4178" t="s">
        <v>394</v>
      </c>
      <c r="AK4178" t="s">
        <v>394</v>
      </c>
      <c r="AL4178" t="s">
        <v>394</v>
      </c>
      <c r="AM4178" t="s">
        <v>394</v>
      </c>
      <c r="AN4178" t="s">
        <v>394</v>
      </c>
      <c r="AO4178" t="s">
        <v>394</v>
      </c>
      <c r="AP4178" t="s">
        <v>394</v>
      </c>
      <c r="AQ4178" s="286" t="s">
        <v>394</v>
      </c>
      <c r="AR4178" s="305"/>
      <c r="AS4178" s="235"/>
      <c r="AU4178"/>
    </row>
    <row r="4179" spans="1:47" x14ac:dyDescent="0.3">
      <c r="A4179" s="285">
        <v>123383</v>
      </c>
      <c r="B4179" s="286" t="s">
        <v>539</v>
      </c>
      <c r="C4179" t="s">
        <v>995</v>
      </c>
      <c r="D4179" t="s">
        <v>995</v>
      </c>
      <c r="E4179" t="s">
        <v>995</v>
      </c>
      <c r="F4179" t="s">
        <v>995</v>
      </c>
      <c r="G4179" t="s">
        <v>995</v>
      </c>
      <c r="H4179" t="s">
        <v>995</v>
      </c>
      <c r="I4179" t="s">
        <v>995</v>
      </c>
      <c r="J4179" t="s">
        <v>995</v>
      </c>
      <c r="K4179" t="s">
        <v>995</v>
      </c>
      <c r="L4179" t="s">
        <v>995</v>
      </c>
      <c r="M4179" t="s">
        <v>995</v>
      </c>
      <c r="N4179" t="s">
        <v>995</v>
      </c>
      <c r="O4179" t="s">
        <v>995</v>
      </c>
      <c r="P4179" t="s">
        <v>995</v>
      </c>
      <c r="Q4179" t="s">
        <v>995</v>
      </c>
      <c r="R4179" t="s">
        <v>995</v>
      </c>
      <c r="S4179" t="s">
        <v>995</v>
      </c>
      <c r="T4179" t="s">
        <v>995</v>
      </c>
      <c r="U4179" t="s">
        <v>995</v>
      </c>
      <c r="V4179" t="s">
        <v>995</v>
      </c>
      <c r="W4179" t="s">
        <v>995</v>
      </c>
      <c r="X4179" t="s">
        <v>995</v>
      </c>
      <c r="Y4179" t="s">
        <v>995</v>
      </c>
      <c r="Z4179" t="s">
        <v>995</v>
      </c>
      <c r="AA4179" t="s">
        <v>995</v>
      </c>
      <c r="AB4179" t="s">
        <v>995</v>
      </c>
      <c r="AC4179" t="s">
        <v>995</v>
      </c>
      <c r="AD4179" t="s">
        <v>995</v>
      </c>
      <c r="AE4179" t="s">
        <v>995</v>
      </c>
      <c r="AF4179" t="s">
        <v>995</v>
      </c>
      <c r="AG4179" t="s">
        <v>995</v>
      </c>
      <c r="AH4179" t="s">
        <v>995</v>
      </c>
      <c r="AI4179" t="s">
        <v>995</v>
      </c>
      <c r="AJ4179" t="s">
        <v>995</v>
      </c>
      <c r="AK4179" t="s">
        <v>995</v>
      </c>
      <c r="AL4179" t="s">
        <v>995</v>
      </c>
      <c r="AM4179" t="s">
        <v>995</v>
      </c>
      <c r="AN4179" t="s">
        <v>995</v>
      </c>
      <c r="AO4179" t="s">
        <v>995</v>
      </c>
      <c r="AP4179" t="s">
        <v>995</v>
      </c>
      <c r="AQ4179" s="286" t="s">
        <v>855</v>
      </c>
    </row>
    <row r="4180" spans="1:47" x14ac:dyDescent="0.3">
      <c r="A4180" s="285">
        <v>123384</v>
      </c>
      <c r="B4180" s="286" t="s">
        <v>539</v>
      </c>
      <c r="C4180" t="s">
        <v>995</v>
      </c>
      <c r="D4180" t="s">
        <v>995</v>
      </c>
      <c r="E4180" t="s">
        <v>995</v>
      </c>
      <c r="F4180" t="s">
        <v>995</v>
      </c>
      <c r="G4180" t="s">
        <v>995</v>
      </c>
      <c r="H4180" t="s">
        <v>995</v>
      </c>
      <c r="I4180" t="s">
        <v>995</v>
      </c>
      <c r="J4180" t="s">
        <v>995</v>
      </c>
      <c r="K4180" t="s">
        <v>995</v>
      </c>
      <c r="L4180" t="s">
        <v>995</v>
      </c>
      <c r="M4180" t="s">
        <v>995</v>
      </c>
      <c r="N4180" t="s">
        <v>995</v>
      </c>
      <c r="O4180" t="s">
        <v>995</v>
      </c>
      <c r="P4180" t="s">
        <v>995</v>
      </c>
      <c r="Q4180" t="s">
        <v>995</v>
      </c>
      <c r="R4180" t="s">
        <v>995</v>
      </c>
      <c r="S4180" t="s">
        <v>995</v>
      </c>
      <c r="T4180" t="s">
        <v>995</v>
      </c>
      <c r="U4180" t="s">
        <v>995</v>
      </c>
      <c r="V4180" t="s">
        <v>995</v>
      </c>
      <c r="W4180" t="s">
        <v>995</v>
      </c>
      <c r="X4180" t="s">
        <v>995</v>
      </c>
      <c r="Y4180" t="s">
        <v>995</v>
      </c>
      <c r="Z4180" t="s">
        <v>995</v>
      </c>
      <c r="AA4180" t="s">
        <v>995</v>
      </c>
      <c r="AB4180" t="s">
        <v>995</v>
      </c>
      <c r="AC4180" t="s">
        <v>995</v>
      </c>
      <c r="AD4180" t="s">
        <v>995</v>
      </c>
      <c r="AE4180" t="s">
        <v>995</v>
      </c>
      <c r="AF4180" t="s">
        <v>995</v>
      </c>
      <c r="AG4180" t="s">
        <v>995</v>
      </c>
      <c r="AH4180" t="s">
        <v>995</v>
      </c>
      <c r="AI4180" t="s">
        <v>995</v>
      </c>
      <c r="AJ4180" t="s">
        <v>995</v>
      </c>
      <c r="AK4180" t="s">
        <v>995</v>
      </c>
      <c r="AL4180" t="s">
        <v>995</v>
      </c>
      <c r="AM4180" t="s">
        <v>995</v>
      </c>
      <c r="AN4180" t="s">
        <v>995</v>
      </c>
      <c r="AO4180" t="s">
        <v>995</v>
      </c>
      <c r="AP4180" t="s">
        <v>995</v>
      </c>
      <c r="AQ4180" s="286" t="s">
        <v>855</v>
      </c>
    </row>
    <row r="4181" spans="1:47" x14ac:dyDescent="0.3">
      <c r="A4181" s="285">
        <v>123385</v>
      </c>
      <c r="B4181" s="286" t="s">
        <v>539</v>
      </c>
      <c r="C4181" t="s">
        <v>995</v>
      </c>
      <c r="D4181" t="s">
        <v>995</v>
      </c>
      <c r="E4181" t="s">
        <v>995</v>
      </c>
      <c r="F4181" t="s">
        <v>995</v>
      </c>
      <c r="G4181" t="s">
        <v>995</v>
      </c>
      <c r="H4181" t="s">
        <v>995</v>
      </c>
      <c r="I4181" t="s">
        <v>995</v>
      </c>
      <c r="J4181" t="s">
        <v>995</v>
      </c>
      <c r="K4181" t="s">
        <v>995</v>
      </c>
      <c r="L4181" t="s">
        <v>995</v>
      </c>
      <c r="M4181" t="s">
        <v>995</v>
      </c>
      <c r="N4181" t="s">
        <v>995</v>
      </c>
      <c r="O4181" t="s">
        <v>995</v>
      </c>
      <c r="P4181" t="s">
        <v>995</v>
      </c>
      <c r="Q4181" t="s">
        <v>995</v>
      </c>
      <c r="R4181" t="s">
        <v>995</v>
      </c>
      <c r="S4181" t="s">
        <v>995</v>
      </c>
      <c r="T4181" t="s">
        <v>995</v>
      </c>
      <c r="U4181" t="s">
        <v>995</v>
      </c>
      <c r="V4181" t="s">
        <v>995</v>
      </c>
      <c r="W4181" t="s">
        <v>995</v>
      </c>
      <c r="X4181" t="s">
        <v>995</v>
      </c>
      <c r="Y4181" t="s">
        <v>995</v>
      </c>
      <c r="Z4181" t="s">
        <v>995</v>
      </c>
      <c r="AA4181" t="s">
        <v>995</v>
      </c>
      <c r="AB4181" t="s">
        <v>995</v>
      </c>
      <c r="AC4181" t="s">
        <v>995</v>
      </c>
      <c r="AD4181" t="s">
        <v>995</v>
      </c>
      <c r="AE4181" t="s">
        <v>995</v>
      </c>
      <c r="AF4181" t="s">
        <v>995</v>
      </c>
      <c r="AG4181" t="s">
        <v>995</v>
      </c>
      <c r="AH4181" t="s">
        <v>995</v>
      </c>
      <c r="AI4181" t="s">
        <v>995</v>
      </c>
      <c r="AJ4181" t="s">
        <v>995</v>
      </c>
      <c r="AK4181" t="s">
        <v>995</v>
      </c>
      <c r="AL4181" t="s">
        <v>995</v>
      </c>
      <c r="AM4181" t="s">
        <v>995</v>
      </c>
      <c r="AN4181" t="s">
        <v>995</v>
      </c>
      <c r="AO4181" t="s">
        <v>995</v>
      </c>
      <c r="AP4181" t="s">
        <v>995</v>
      </c>
      <c r="AQ4181" s="286" t="s">
        <v>855</v>
      </c>
    </row>
    <row r="4182" spans="1:47" ht="28.8" x14ac:dyDescent="0.3">
      <c r="A4182" s="285">
        <v>123386</v>
      </c>
      <c r="B4182" s="286" t="s">
        <v>67</v>
      </c>
      <c r="C4182" t="s">
        <v>226</v>
      </c>
      <c r="D4182" t="s">
        <v>226</v>
      </c>
      <c r="E4182" t="s">
        <v>224</v>
      </c>
      <c r="F4182" t="s">
        <v>226</v>
      </c>
      <c r="G4182" t="s">
        <v>225</v>
      </c>
      <c r="H4182" t="s">
        <v>226</v>
      </c>
      <c r="I4182" t="s">
        <v>226</v>
      </c>
      <c r="J4182" t="s">
        <v>226</v>
      </c>
      <c r="K4182" t="s">
        <v>226</v>
      </c>
      <c r="L4182" t="s">
        <v>226</v>
      </c>
      <c r="M4182" t="s">
        <v>226</v>
      </c>
      <c r="N4182" t="s">
        <v>226</v>
      </c>
      <c r="O4182" t="s">
        <v>226</v>
      </c>
      <c r="P4182" t="s">
        <v>224</v>
      </c>
      <c r="Q4182" t="s">
        <v>226</v>
      </c>
      <c r="R4182" t="s">
        <v>226</v>
      </c>
      <c r="S4182" t="s">
        <v>226</v>
      </c>
      <c r="T4182" t="s">
        <v>224</v>
      </c>
      <c r="U4182" t="s">
        <v>226</v>
      </c>
      <c r="V4182" t="s">
        <v>226</v>
      </c>
      <c r="W4182" t="s">
        <v>226</v>
      </c>
      <c r="X4182" t="s">
        <v>226</v>
      </c>
      <c r="Y4182" t="s">
        <v>226</v>
      </c>
      <c r="Z4182" t="s">
        <v>226</v>
      </c>
      <c r="AA4182" t="s">
        <v>226</v>
      </c>
      <c r="AB4182" t="s">
        <v>226</v>
      </c>
      <c r="AC4182" t="s">
        <v>226</v>
      </c>
      <c r="AD4182" t="s">
        <v>226</v>
      </c>
      <c r="AE4182" t="s">
        <v>226</v>
      </c>
      <c r="AF4182" t="s">
        <v>226</v>
      </c>
      <c r="AG4182" t="s">
        <v>225</v>
      </c>
      <c r="AH4182" t="s">
        <v>225</v>
      </c>
      <c r="AI4182" t="s">
        <v>225</v>
      </c>
      <c r="AJ4182" t="s">
        <v>225</v>
      </c>
      <c r="AK4182" t="s">
        <v>225</v>
      </c>
      <c r="AL4182" t="s">
        <v>394</v>
      </c>
      <c r="AM4182" t="s">
        <v>394</v>
      </c>
      <c r="AN4182" t="s">
        <v>394</v>
      </c>
      <c r="AO4182" t="s">
        <v>394</v>
      </c>
      <c r="AP4182" t="s">
        <v>394</v>
      </c>
      <c r="AQ4182" s="286" t="s">
        <v>394</v>
      </c>
      <c r="AR4182" s="305"/>
      <c r="AS4182" s="235"/>
      <c r="AU4182"/>
    </row>
    <row r="4183" spans="1:47" ht="28.8" x14ac:dyDescent="0.3">
      <c r="A4183" s="285">
        <v>123387</v>
      </c>
      <c r="B4183" s="286" t="s">
        <v>541</v>
      </c>
      <c r="C4183" t="s">
        <v>226</v>
      </c>
      <c r="D4183" t="s">
        <v>226</v>
      </c>
      <c r="E4183" t="s">
        <v>226</v>
      </c>
      <c r="F4183" t="s">
        <v>226</v>
      </c>
      <c r="G4183" t="s">
        <v>224</v>
      </c>
      <c r="H4183" t="s">
        <v>224</v>
      </c>
      <c r="I4183" t="s">
        <v>226</v>
      </c>
      <c r="J4183" t="s">
        <v>226</v>
      </c>
      <c r="K4183" t="s">
        <v>226</v>
      </c>
      <c r="L4183" t="s">
        <v>224</v>
      </c>
      <c r="M4183" t="s">
        <v>226</v>
      </c>
      <c r="N4183" t="s">
        <v>224</v>
      </c>
      <c r="O4183" t="s">
        <v>226</v>
      </c>
      <c r="P4183" t="s">
        <v>224</v>
      </c>
      <c r="Q4183" t="s">
        <v>226</v>
      </c>
      <c r="R4183" t="s">
        <v>226</v>
      </c>
      <c r="S4183" t="s">
        <v>226</v>
      </c>
      <c r="T4183" t="s">
        <v>226</v>
      </c>
      <c r="U4183" t="s">
        <v>226</v>
      </c>
      <c r="V4183" t="s">
        <v>226</v>
      </c>
      <c r="W4183" t="s">
        <v>225</v>
      </c>
      <c r="X4183" t="s">
        <v>225</v>
      </c>
      <c r="Y4183" t="s">
        <v>225</v>
      </c>
      <c r="Z4183" t="s">
        <v>225</v>
      </c>
      <c r="AA4183" t="s">
        <v>225</v>
      </c>
      <c r="AB4183" t="s">
        <v>394</v>
      </c>
      <c r="AC4183" t="s">
        <v>394</v>
      </c>
      <c r="AD4183" t="s">
        <v>394</v>
      </c>
      <c r="AE4183" t="s">
        <v>394</v>
      </c>
      <c r="AF4183" t="s">
        <v>394</v>
      </c>
      <c r="AG4183" t="s">
        <v>394</v>
      </c>
      <c r="AH4183" t="s">
        <v>394</v>
      </c>
      <c r="AI4183" t="s">
        <v>394</v>
      </c>
      <c r="AJ4183" t="s">
        <v>394</v>
      </c>
      <c r="AK4183" t="s">
        <v>394</v>
      </c>
      <c r="AL4183" t="s">
        <v>394</v>
      </c>
      <c r="AM4183" t="s">
        <v>394</v>
      </c>
      <c r="AN4183" t="s">
        <v>394</v>
      </c>
      <c r="AO4183" t="s">
        <v>394</v>
      </c>
      <c r="AP4183" t="s">
        <v>394</v>
      </c>
      <c r="AQ4183" s="286" t="s">
        <v>394</v>
      </c>
      <c r="AR4183" s="305"/>
      <c r="AS4183" s="235"/>
      <c r="AU4183"/>
    </row>
    <row r="4184" spans="1:47" x14ac:dyDescent="0.3">
      <c r="A4184" s="285">
        <v>123388</v>
      </c>
      <c r="B4184" s="286" t="s">
        <v>539</v>
      </c>
      <c r="C4184" t="s">
        <v>995</v>
      </c>
      <c r="D4184" t="s">
        <v>995</v>
      </c>
      <c r="E4184" t="s">
        <v>995</v>
      </c>
      <c r="F4184" t="s">
        <v>995</v>
      </c>
      <c r="G4184" t="s">
        <v>995</v>
      </c>
      <c r="H4184" t="s">
        <v>995</v>
      </c>
      <c r="I4184" t="s">
        <v>995</v>
      </c>
      <c r="J4184" t="s">
        <v>995</v>
      </c>
      <c r="K4184" t="s">
        <v>995</v>
      </c>
      <c r="L4184" t="s">
        <v>995</v>
      </c>
      <c r="M4184" t="s">
        <v>995</v>
      </c>
      <c r="N4184" t="s">
        <v>995</v>
      </c>
      <c r="O4184" t="s">
        <v>995</v>
      </c>
      <c r="P4184" t="s">
        <v>995</v>
      </c>
      <c r="Q4184" t="s">
        <v>995</v>
      </c>
      <c r="R4184" t="s">
        <v>995</v>
      </c>
      <c r="S4184" t="s">
        <v>995</v>
      </c>
      <c r="T4184" t="s">
        <v>995</v>
      </c>
      <c r="U4184" t="s">
        <v>995</v>
      </c>
      <c r="V4184" t="s">
        <v>995</v>
      </c>
      <c r="W4184" t="s">
        <v>995</v>
      </c>
      <c r="X4184" t="s">
        <v>995</v>
      </c>
      <c r="Y4184" t="s">
        <v>995</v>
      </c>
      <c r="Z4184" t="s">
        <v>995</v>
      </c>
      <c r="AA4184" t="s">
        <v>995</v>
      </c>
      <c r="AB4184" t="s">
        <v>995</v>
      </c>
      <c r="AC4184" t="s">
        <v>995</v>
      </c>
      <c r="AD4184" t="s">
        <v>995</v>
      </c>
      <c r="AE4184" t="s">
        <v>995</v>
      </c>
      <c r="AF4184" t="s">
        <v>995</v>
      </c>
      <c r="AG4184" t="s">
        <v>995</v>
      </c>
      <c r="AH4184" t="s">
        <v>995</v>
      </c>
      <c r="AI4184" t="s">
        <v>995</v>
      </c>
      <c r="AJ4184" t="s">
        <v>995</v>
      </c>
      <c r="AK4184" t="s">
        <v>995</v>
      </c>
      <c r="AL4184" t="s">
        <v>995</v>
      </c>
      <c r="AM4184" t="s">
        <v>995</v>
      </c>
      <c r="AN4184" t="s">
        <v>995</v>
      </c>
      <c r="AO4184" t="s">
        <v>995</v>
      </c>
      <c r="AP4184" t="s">
        <v>995</v>
      </c>
      <c r="AQ4184" s="286" t="s">
        <v>855</v>
      </c>
    </row>
    <row r="4185" spans="1:47" x14ac:dyDescent="0.3">
      <c r="A4185" s="285">
        <v>123389</v>
      </c>
      <c r="B4185" s="286" t="s">
        <v>540</v>
      </c>
      <c r="AQ4185" s="286" t="s">
        <v>394</v>
      </c>
    </row>
    <row r="4186" spans="1:47" ht="21.6" x14ac:dyDescent="0.3">
      <c r="A4186" s="285">
        <v>123390</v>
      </c>
      <c r="B4186" s="286" t="s">
        <v>540</v>
      </c>
      <c r="C4186" t="s">
        <v>226</v>
      </c>
      <c r="D4186" t="s">
        <v>226</v>
      </c>
      <c r="E4186" t="s">
        <v>226</v>
      </c>
      <c r="F4186" t="s">
        <v>226</v>
      </c>
      <c r="G4186" t="s">
        <v>226</v>
      </c>
      <c r="H4186" t="s">
        <v>226</v>
      </c>
      <c r="I4186" t="s">
        <v>226</v>
      </c>
      <c r="J4186" t="s">
        <v>226</v>
      </c>
      <c r="K4186" t="s">
        <v>226</v>
      </c>
      <c r="L4186" t="s">
        <v>226</v>
      </c>
      <c r="M4186" t="s">
        <v>225</v>
      </c>
      <c r="N4186" t="s">
        <v>226</v>
      </c>
      <c r="O4186" t="s">
        <v>226</v>
      </c>
      <c r="P4186" t="s">
        <v>226</v>
      </c>
      <c r="Q4186" t="s">
        <v>226</v>
      </c>
      <c r="R4186" t="s">
        <v>226</v>
      </c>
      <c r="S4186" t="s">
        <v>225</v>
      </c>
      <c r="T4186" t="s">
        <v>226</v>
      </c>
      <c r="U4186" t="s">
        <v>226</v>
      </c>
      <c r="V4186" t="s">
        <v>226</v>
      </c>
      <c r="W4186" t="s">
        <v>394</v>
      </c>
      <c r="X4186" t="s">
        <v>394</v>
      </c>
      <c r="Y4186" t="s">
        <v>394</v>
      </c>
      <c r="Z4186" t="s">
        <v>394</v>
      </c>
      <c r="AA4186" t="s">
        <v>394</v>
      </c>
      <c r="AB4186" t="s">
        <v>394</v>
      </c>
      <c r="AC4186" t="s">
        <v>394</v>
      </c>
      <c r="AD4186" t="s">
        <v>394</v>
      </c>
      <c r="AE4186" t="s">
        <v>394</v>
      </c>
      <c r="AF4186" t="s">
        <v>394</v>
      </c>
      <c r="AG4186" t="s">
        <v>394</v>
      </c>
      <c r="AH4186" t="s">
        <v>394</v>
      </c>
      <c r="AI4186" t="s">
        <v>394</v>
      </c>
      <c r="AJ4186" t="s">
        <v>394</v>
      </c>
      <c r="AK4186" t="s">
        <v>394</v>
      </c>
      <c r="AL4186" t="s">
        <v>394</v>
      </c>
      <c r="AM4186" t="s">
        <v>394</v>
      </c>
      <c r="AN4186" t="s">
        <v>394</v>
      </c>
      <c r="AO4186" t="s">
        <v>394</v>
      </c>
      <c r="AP4186" t="s">
        <v>394</v>
      </c>
      <c r="AQ4186" s="286" t="s">
        <v>394</v>
      </c>
      <c r="AR4186" s="305"/>
      <c r="AS4186" s="235"/>
      <c r="AU4186"/>
    </row>
    <row r="4187" spans="1:47" ht="21.6" x14ac:dyDescent="0.3">
      <c r="A4187" s="285">
        <v>123391</v>
      </c>
      <c r="B4187" s="286" t="s">
        <v>540</v>
      </c>
      <c r="C4187" t="s">
        <v>226</v>
      </c>
      <c r="D4187" t="s">
        <v>224</v>
      </c>
      <c r="E4187" t="s">
        <v>226</v>
      </c>
      <c r="F4187" t="s">
        <v>226</v>
      </c>
      <c r="G4187" t="s">
        <v>224</v>
      </c>
      <c r="H4187" t="s">
        <v>226</v>
      </c>
      <c r="I4187" t="s">
        <v>225</v>
      </c>
      <c r="J4187" t="s">
        <v>226</v>
      </c>
      <c r="K4187" t="s">
        <v>224</v>
      </c>
      <c r="L4187" t="s">
        <v>225</v>
      </c>
      <c r="M4187" t="s">
        <v>225</v>
      </c>
      <c r="N4187" t="s">
        <v>226</v>
      </c>
      <c r="O4187" t="s">
        <v>226</v>
      </c>
      <c r="P4187" t="s">
        <v>226</v>
      </c>
      <c r="Q4187" t="s">
        <v>226</v>
      </c>
      <c r="R4187" t="s">
        <v>225</v>
      </c>
      <c r="S4187" t="s">
        <v>225</v>
      </c>
      <c r="T4187" t="s">
        <v>225</v>
      </c>
      <c r="U4187" t="s">
        <v>225</v>
      </c>
      <c r="V4187" t="s">
        <v>225</v>
      </c>
      <c r="W4187" t="s">
        <v>394</v>
      </c>
      <c r="X4187" t="s">
        <v>394</v>
      </c>
      <c r="Y4187" t="s">
        <v>394</v>
      </c>
      <c r="Z4187" t="s">
        <v>394</v>
      </c>
      <c r="AA4187" t="s">
        <v>394</v>
      </c>
      <c r="AB4187" t="s">
        <v>394</v>
      </c>
      <c r="AC4187" t="s">
        <v>394</v>
      </c>
      <c r="AD4187" t="s">
        <v>394</v>
      </c>
      <c r="AE4187" t="s">
        <v>394</v>
      </c>
      <c r="AF4187" t="s">
        <v>394</v>
      </c>
      <c r="AG4187" t="s">
        <v>394</v>
      </c>
      <c r="AH4187" t="s">
        <v>394</v>
      </c>
      <c r="AI4187" t="s">
        <v>394</v>
      </c>
      <c r="AJ4187" t="s">
        <v>394</v>
      </c>
      <c r="AK4187" t="s">
        <v>394</v>
      </c>
      <c r="AL4187" t="s">
        <v>394</v>
      </c>
      <c r="AM4187" t="s">
        <v>394</v>
      </c>
      <c r="AN4187" t="s">
        <v>394</v>
      </c>
      <c r="AO4187" t="s">
        <v>394</v>
      </c>
      <c r="AP4187" t="s">
        <v>394</v>
      </c>
      <c r="AQ4187" s="286" t="s">
        <v>394</v>
      </c>
      <c r="AR4187" s="305"/>
      <c r="AS4187" s="235"/>
      <c r="AU4187"/>
    </row>
    <row r="4188" spans="1:47" x14ac:dyDescent="0.3">
      <c r="A4188" s="285">
        <v>123392</v>
      </c>
      <c r="B4188" s="286" t="s">
        <v>539</v>
      </c>
      <c r="C4188" t="s">
        <v>995</v>
      </c>
      <c r="D4188" t="s">
        <v>995</v>
      </c>
      <c r="E4188" t="s">
        <v>995</v>
      </c>
      <c r="F4188" t="s">
        <v>995</v>
      </c>
      <c r="G4188" t="s">
        <v>995</v>
      </c>
      <c r="H4188" t="s">
        <v>995</v>
      </c>
      <c r="I4188" t="s">
        <v>995</v>
      </c>
      <c r="J4188" t="s">
        <v>995</v>
      </c>
      <c r="K4188" t="s">
        <v>995</v>
      </c>
      <c r="L4188" t="s">
        <v>995</v>
      </c>
      <c r="M4188" t="s">
        <v>995</v>
      </c>
      <c r="N4188" t="s">
        <v>995</v>
      </c>
      <c r="O4188" t="s">
        <v>995</v>
      </c>
      <c r="P4188" t="s">
        <v>995</v>
      </c>
      <c r="Q4188" t="s">
        <v>995</v>
      </c>
      <c r="R4188" t="s">
        <v>995</v>
      </c>
      <c r="S4188" t="s">
        <v>995</v>
      </c>
      <c r="T4188" t="s">
        <v>995</v>
      </c>
      <c r="U4188" t="s">
        <v>995</v>
      </c>
      <c r="V4188" t="s">
        <v>995</v>
      </c>
      <c r="W4188" t="s">
        <v>995</v>
      </c>
      <c r="X4188" t="s">
        <v>995</v>
      </c>
      <c r="Y4188" t="s">
        <v>995</v>
      </c>
      <c r="Z4188" t="s">
        <v>995</v>
      </c>
      <c r="AA4188" t="s">
        <v>995</v>
      </c>
      <c r="AB4188" t="s">
        <v>995</v>
      </c>
      <c r="AC4188" t="s">
        <v>995</v>
      </c>
      <c r="AD4188" t="s">
        <v>995</v>
      </c>
      <c r="AE4188" t="s">
        <v>995</v>
      </c>
      <c r="AF4188" t="s">
        <v>995</v>
      </c>
      <c r="AG4188" t="s">
        <v>995</v>
      </c>
      <c r="AH4188" t="s">
        <v>995</v>
      </c>
      <c r="AI4188" t="s">
        <v>995</v>
      </c>
      <c r="AJ4188" t="s">
        <v>995</v>
      </c>
      <c r="AK4188" t="s">
        <v>995</v>
      </c>
      <c r="AL4188" t="s">
        <v>995</v>
      </c>
      <c r="AM4188" t="s">
        <v>995</v>
      </c>
      <c r="AN4188" t="s">
        <v>995</v>
      </c>
      <c r="AO4188" t="s">
        <v>995</v>
      </c>
      <c r="AP4188" t="s">
        <v>995</v>
      </c>
      <c r="AQ4188" s="286" t="s">
        <v>855</v>
      </c>
    </row>
    <row r="4189" spans="1:47" ht="21.6" x14ac:dyDescent="0.3">
      <c r="A4189" s="285">
        <v>123393</v>
      </c>
      <c r="B4189" s="286" t="s">
        <v>538</v>
      </c>
      <c r="C4189" t="s">
        <v>226</v>
      </c>
      <c r="D4189" t="s">
        <v>226</v>
      </c>
      <c r="E4189" t="s">
        <v>226</v>
      </c>
      <c r="F4189" t="s">
        <v>226</v>
      </c>
      <c r="G4189" t="s">
        <v>226</v>
      </c>
      <c r="H4189" t="s">
        <v>226</v>
      </c>
      <c r="I4189" t="s">
        <v>226</v>
      </c>
      <c r="J4189" t="s">
        <v>226</v>
      </c>
      <c r="K4189" t="s">
        <v>226</v>
      </c>
      <c r="L4189" t="s">
        <v>226</v>
      </c>
      <c r="M4189" t="s">
        <v>226</v>
      </c>
      <c r="N4189" t="s">
        <v>226</v>
      </c>
      <c r="O4189" t="s">
        <v>225</v>
      </c>
      <c r="P4189" t="s">
        <v>226</v>
      </c>
      <c r="Q4189" t="s">
        <v>225</v>
      </c>
      <c r="R4189" t="s">
        <v>226</v>
      </c>
      <c r="S4189" t="s">
        <v>225</v>
      </c>
      <c r="T4189" t="s">
        <v>225</v>
      </c>
      <c r="U4189" t="s">
        <v>226</v>
      </c>
      <c r="V4189" t="s">
        <v>226</v>
      </c>
      <c r="W4189" t="s">
        <v>225</v>
      </c>
      <c r="X4189" t="s">
        <v>225</v>
      </c>
      <c r="Y4189" t="s">
        <v>225</v>
      </c>
      <c r="Z4189" t="s">
        <v>225</v>
      </c>
      <c r="AA4189" t="s">
        <v>225</v>
      </c>
      <c r="AB4189" t="s">
        <v>225</v>
      </c>
      <c r="AC4189" t="s">
        <v>225</v>
      </c>
      <c r="AD4189" t="s">
        <v>225</v>
      </c>
      <c r="AE4189" t="s">
        <v>225</v>
      </c>
      <c r="AF4189" t="s">
        <v>225</v>
      </c>
      <c r="AG4189" t="s">
        <v>394</v>
      </c>
      <c r="AH4189" t="s">
        <v>394</v>
      </c>
      <c r="AI4189" t="s">
        <v>394</v>
      </c>
      <c r="AJ4189" t="s">
        <v>394</v>
      </c>
      <c r="AK4189" t="s">
        <v>394</v>
      </c>
      <c r="AL4189" t="s">
        <v>394</v>
      </c>
      <c r="AM4189" t="s">
        <v>394</v>
      </c>
      <c r="AN4189" t="s">
        <v>394</v>
      </c>
      <c r="AO4189" t="s">
        <v>394</v>
      </c>
      <c r="AP4189" t="s">
        <v>394</v>
      </c>
      <c r="AQ4189" s="286" t="s">
        <v>394</v>
      </c>
      <c r="AR4189" s="305"/>
      <c r="AS4189" s="235"/>
      <c r="AU4189"/>
    </row>
    <row r="4190" spans="1:47" ht="28.8" x14ac:dyDescent="0.3">
      <c r="A4190" s="285">
        <v>123394</v>
      </c>
      <c r="B4190" s="286" t="s">
        <v>541</v>
      </c>
      <c r="C4190" t="s">
        <v>226</v>
      </c>
      <c r="D4190" t="s">
        <v>224</v>
      </c>
      <c r="E4190" t="s">
        <v>226</v>
      </c>
      <c r="F4190" t="s">
        <v>226</v>
      </c>
      <c r="G4190" t="s">
        <v>226</v>
      </c>
      <c r="H4190" t="s">
        <v>226</v>
      </c>
      <c r="I4190" t="s">
        <v>226</v>
      </c>
      <c r="J4190" t="s">
        <v>226</v>
      </c>
      <c r="K4190" t="s">
        <v>226</v>
      </c>
      <c r="L4190" t="s">
        <v>226</v>
      </c>
      <c r="M4190" t="s">
        <v>224</v>
      </c>
      <c r="N4190" t="s">
        <v>224</v>
      </c>
      <c r="O4190" t="s">
        <v>224</v>
      </c>
      <c r="P4190" t="s">
        <v>224</v>
      </c>
      <c r="Q4190" t="s">
        <v>224</v>
      </c>
      <c r="R4190" t="s">
        <v>226</v>
      </c>
      <c r="S4190" t="s">
        <v>224</v>
      </c>
      <c r="T4190" t="s">
        <v>224</v>
      </c>
      <c r="U4190" t="s">
        <v>224</v>
      </c>
      <c r="V4190" t="s">
        <v>224</v>
      </c>
      <c r="W4190" t="s">
        <v>225</v>
      </c>
      <c r="X4190" t="s">
        <v>225</v>
      </c>
      <c r="Y4190" t="s">
        <v>225</v>
      </c>
      <c r="Z4190" t="s">
        <v>225</v>
      </c>
      <c r="AA4190" t="s">
        <v>225</v>
      </c>
      <c r="AB4190" t="s">
        <v>394</v>
      </c>
      <c r="AC4190" t="s">
        <v>394</v>
      </c>
      <c r="AD4190" t="s">
        <v>394</v>
      </c>
      <c r="AE4190" t="s">
        <v>394</v>
      </c>
      <c r="AF4190" t="s">
        <v>394</v>
      </c>
      <c r="AG4190" t="s">
        <v>394</v>
      </c>
      <c r="AH4190" t="s">
        <v>394</v>
      </c>
      <c r="AI4190" t="s">
        <v>394</v>
      </c>
      <c r="AJ4190" t="s">
        <v>394</v>
      </c>
      <c r="AK4190" t="s">
        <v>394</v>
      </c>
      <c r="AL4190" t="s">
        <v>394</v>
      </c>
      <c r="AM4190" t="s">
        <v>394</v>
      </c>
      <c r="AN4190" t="s">
        <v>394</v>
      </c>
      <c r="AO4190" t="s">
        <v>394</v>
      </c>
      <c r="AP4190" t="s">
        <v>394</v>
      </c>
      <c r="AQ4190" s="286" t="s">
        <v>394</v>
      </c>
      <c r="AR4190" s="305"/>
      <c r="AS4190" s="235"/>
      <c r="AU4190"/>
    </row>
    <row r="4191" spans="1:47" ht="28.8" x14ac:dyDescent="0.3">
      <c r="A4191" s="285">
        <v>123395</v>
      </c>
      <c r="B4191" s="286" t="s">
        <v>67</v>
      </c>
      <c r="C4191" t="s">
        <v>226</v>
      </c>
      <c r="D4191" t="s">
        <v>226</v>
      </c>
      <c r="E4191" t="s">
        <v>226</v>
      </c>
      <c r="F4191" t="s">
        <v>226</v>
      </c>
      <c r="G4191" t="s">
        <v>226</v>
      </c>
      <c r="H4191" t="s">
        <v>226</v>
      </c>
      <c r="I4191" t="s">
        <v>226</v>
      </c>
      <c r="J4191" t="s">
        <v>226</v>
      </c>
      <c r="K4191" t="s">
        <v>226</v>
      </c>
      <c r="L4191" t="s">
        <v>226</v>
      </c>
      <c r="M4191" t="s">
        <v>226</v>
      </c>
      <c r="N4191" t="s">
        <v>226</v>
      </c>
      <c r="O4191" t="s">
        <v>226</v>
      </c>
      <c r="P4191" t="s">
        <v>226</v>
      </c>
      <c r="Q4191" t="s">
        <v>226</v>
      </c>
      <c r="R4191" t="s">
        <v>226</v>
      </c>
      <c r="S4191" t="s">
        <v>226</v>
      </c>
      <c r="T4191" t="s">
        <v>226</v>
      </c>
      <c r="U4191" t="s">
        <v>226</v>
      </c>
      <c r="V4191" t="s">
        <v>226</v>
      </c>
      <c r="W4191" t="s">
        <v>226</v>
      </c>
      <c r="X4191" t="s">
        <v>226</v>
      </c>
      <c r="Y4191" t="s">
        <v>226</v>
      </c>
      <c r="Z4191" t="s">
        <v>226</v>
      </c>
      <c r="AA4191" t="s">
        <v>226</v>
      </c>
      <c r="AB4191" t="s">
        <v>226</v>
      </c>
      <c r="AC4191" t="s">
        <v>226</v>
      </c>
      <c r="AD4191" t="s">
        <v>226</v>
      </c>
      <c r="AE4191" t="s">
        <v>226</v>
      </c>
      <c r="AF4191" t="s">
        <v>226</v>
      </c>
      <c r="AG4191" t="s">
        <v>225</v>
      </c>
      <c r="AH4191" t="s">
        <v>225</v>
      </c>
      <c r="AI4191" t="s">
        <v>225</v>
      </c>
      <c r="AJ4191" t="s">
        <v>225</v>
      </c>
      <c r="AK4191" t="s">
        <v>225</v>
      </c>
      <c r="AL4191" t="s">
        <v>394</v>
      </c>
      <c r="AM4191" t="s">
        <v>394</v>
      </c>
      <c r="AN4191" t="s">
        <v>394</v>
      </c>
      <c r="AO4191" t="s">
        <v>394</v>
      </c>
      <c r="AP4191" t="s">
        <v>394</v>
      </c>
      <c r="AQ4191" s="286" t="s">
        <v>394</v>
      </c>
      <c r="AR4191" s="305"/>
      <c r="AS4191" s="235"/>
      <c r="AU4191"/>
    </row>
    <row r="4192" spans="1:47" x14ac:dyDescent="0.3">
      <c r="A4192" s="285">
        <v>123396</v>
      </c>
      <c r="B4192" s="286" t="s">
        <v>539</v>
      </c>
      <c r="C4192" t="s">
        <v>995</v>
      </c>
      <c r="D4192" t="s">
        <v>995</v>
      </c>
      <c r="E4192" t="s">
        <v>995</v>
      </c>
      <c r="F4192" t="s">
        <v>995</v>
      </c>
      <c r="G4192" t="s">
        <v>995</v>
      </c>
      <c r="H4192" t="s">
        <v>995</v>
      </c>
      <c r="I4192" t="s">
        <v>995</v>
      </c>
      <c r="J4192" t="s">
        <v>995</v>
      </c>
      <c r="K4192" t="s">
        <v>995</v>
      </c>
      <c r="L4192" t="s">
        <v>995</v>
      </c>
      <c r="M4192" t="s">
        <v>995</v>
      </c>
      <c r="N4192" t="s">
        <v>995</v>
      </c>
      <c r="O4192" t="s">
        <v>995</v>
      </c>
      <c r="P4192" t="s">
        <v>995</v>
      </c>
      <c r="Q4192" t="s">
        <v>995</v>
      </c>
      <c r="R4192" t="s">
        <v>995</v>
      </c>
      <c r="S4192" t="s">
        <v>995</v>
      </c>
      <c r="T4192" t="s">
        <v>995</v>
      </c>
      <c r="U4192" t="s">
        <v>995</v>
      </c>
      <c r="V4192" t="s">
        <v>995</v>
      </c>
      <c r="W4192" t="s">
        <v>995</v>
      </c>
      <c r="X4192" t="s">
        <v>995</v>
      </c>
      <c r="Y4192" t="s">
        <v>995</v>
      </c>
      <c r="Z4192" t="s">
        <v>995</v>
      </c>
      <c r="AA4192" t="s">
        <v>995</v>
      </c>
      <c r="AB4192" t="s">
        <v>995</v>
      </c>
      <c r="AC4192" t="s">
        <v>995</v>
      </c>
      <c r="AD4192" t="s">
        <v>995</v>
      </c>
      <c r="AE4192" t="s">
        <v>995</v>
      </c>
      <c r="AF4192" t="s">
        <v>995</v>
      </c>
      <c r="AG4192" t="s">
        <v>995</v>
      </c>
      <c r="AH4192" t="s">
        <v>995</v>
      </c>
      <c r="AI4192" t="s">
        <v>995</v>
      </c>
      <c r="AJ4192" t="s">
        <v>995</v>
      </c>
      <c r="AK4192" t="s">
        <v>995</v>
      </c>
      <c r="AL4192" t="s">
        <v>995</v>
      </c>
      <c r="AM4192" t="s">
        <v>995</v>
      </c>
      <c r="AN4192" t="s">
        <v>995</v>
      </c>
      <c r="AO4192" t="s">
        <v>995</v>
      </c>
      <c r="AP4192" t="s">
        <v>995</v>
      </c>
      <c r="AQ4192" s="286" t="s">
        <v>855</v>
      </c>
    </row>
    <row r="4193" spans="1:47" ht="28.8" x14ac:dyDescent="0.3">
      <c r="A4193" s="285">
        <v>123397</v>
      </c>
      <c r="B4193" s="286" t="s">
        <v>67</v>
      </c>
      <c r="C4193" t="s">
        <v>226</v>
      </c>
      <c r="D4193" t="s">
        <v>226</v>
      </c>
      <c r="E4193" t="s">
        <v>226</v>
      </c>
      <c r="F4193" t="s">
        <v>226</v>
      </c>
      <c r="G4193" t="s">
        <v>226</v>
      </c>
      <c r="H4193" t="s">
        <v>226</v>
      </c>
      <c r="I4193" t="s">
        <v>226</v>
      </c>
      <c r="J4193" t="s">
        <v>226</v>
      </c>
      <c r="K4193" t="s">
        <v>226</v>
      </c>
      <c r="L4193" t="s">
        <v>226</v>
      </c>
      <c r="M4193" t="s">
        <v>226</v>
      </c>
      <c r="N4193" t="s">
        <v>226</v>
      </c>
      <c r="O4193" t="s">
        <v>226</v>
      </c>
      <c r="P4193" t="s">
        <v>226</v>
      </c>
      <c r="Q4193" t="s">
        <v>226</v>
      </c>
      <c r="R4193" t="s">
        <v>226</v>
      </c>
      <c r="S4193" t="s">
        <v>226</v>
      </c>
      <c r="T4193" t="s">
        <v>226</v>
      </c>
      <c r="U4193" t="s">
        <v>226</v>
      </c>
      <c r="V4193" t="s">
        <v>226</v>
      </c>
      <c r="W4193" t="s">
        <v>226</v>
      </c>
      <c r="X4193" t="s">
        <v>226</v>
      </c>
      <c r="Y4193" t="s">
        <v>224</v>
      </c>
      <c r="Z4193" t="s">
        <v>226</v>
      </c>
      <c r="AA4193" t="s">
        <v>226</v>
      </c>
      <c r="AB4193" t="s">
        <v>226</v>
      </c>
      <c r="AC4193" t="s">
        <v>226</v>
      </c>
      <c r="AD4193" t="s">
        <v>226</v>
      </c>
      <c r="AE4193" t="s">
        <v>226</v>
      </c>
      <c r="AF4193" t="s">
        <v>226</v>
      </c>
      <c r="AG4193" t="s">
        <v>225</v>
      </c>
      <c r="AH4193" t="s">
        <v>225</v>
      </c>
      <c r="AI4193" t="s">
        <v>225</v>
      </c>
      <c r="AJ4193" t="s">
        <v>225</v>
      </c>
      <c r="AK4193" t="s">
        <v>225</v>
      </c>
      <c r="AL4193" t="s">
        <v>394</v>
      </c>
      <c r="AM4193" t="s">
        <v>394</v>
      </c>
      <c r="AN4193" t="s">
        <v>394</v>
      </c>
      <c r="AO4193" t="s">
        <v>394</v>
      </c>
      <c r="AP4193" t="s">
        <v>394</v>
      </c>
      <c r="AQ4193" s="286" t="s">
        <v>394</v>
      </c>
      <c r="AR4193" s="305"/>
      <c r="AS4193" s="235"/>
      <c r="AU4193"/>
    </row>
    <row r="4194" spans="1:47" ht="33" x14ac:dyDescent="0.65">
      <c r="A4194" s="285">
        <v>123398</v>
      </c>
      <c r="B4194" s="286" t="s">
        <v>541</v>
      </c>
      <c r="C4194" t="s">
        <v>225</v>
      </c>
      <c r="D4194" t="s">
        <v>225</v>
      </c>
      <c r="E4194" t="s">
        <v>225</v>
      </c>
      <c r="F4194" t="s">
        <v>225</v>
      </c>
      <c r="G4194" t="s">
        <v>225</v>
      </c>
      <c r="H4194" t="s">
        <v>225</v>
      </c>
      <c r="I4194" t="s">
        <v>225</v>
      </c>
      <c r="J4194" t="s">
        <v>225</v>
      </c>
      <c r="K4194" t="s">
        <v>225</v>
      </c>
      <c r="L4194" t="s">
        <v>225</v>
      </c>
      <c r="M4194" t="s">
        <v>226</v>
      </c>
      <c r="N4194" t="s">
        <v>225</v>
      </c>
      <c r="O4194" t="s">
        <v>224</v>
      </c>
      <c r="P4194" t="s">
        <v>225</v>
      </c>
      <c r="Q4194" t="s">
        <v>225</v>
      </c>
      <c r="R4194" t="s">
        <v>225</v>
      </c>
      <c r="S4194" t="s">
        <v>225</v>
      </c>
      <c r="T4194" t="s">
        <v>225</v>
      </c>
      <c r="U4194" t="s">
        <v>225</v>
      </c>
      <c r="V4194" t="s">
        <v>225</v>
      </c>
      <c r="W4194" t="s">
        <v>225</v>
      </c>
      <c r="X4194" t="s">
        <v>225</v>
      </c>
      <c r="Y4194" t="s">
        <v>225</v>
      </c>
      <c r="Z4194" t="s">
        <v>225</v>
      </c>
      <c r="AA4194" t="s">
        <v>225</v>
      </c>
      <c r="AQ4194" s="288"/>
      <c r="AR4194" s="304"/>
      <c r="AS4194" s="304"/>
      <c r="AU4194"/>
    </row>
    <row r="4195" spans="1:47" x14ac:dyDescent="0.3">
      <c r="A4195" s="285">
        <v>123399</v>
      </c>
      <c r="B4195" s="286" t="s">
        <v>539</v>
      </c>
      <c r="C4195" t="s">
        <v>995</v>
      </c>
      <c r="D4195" t="s">
        <v>995</v>
      </c>
      <c r="E4195" t="s">
        <v>995</v>
      </c>
      <c r="F4195" t="s">
        <v>995</v>
      </c>
      <c r="G4195" t="s">
        <v>995</v>
      </c>
      <c r="H4195" t="s">
        <v>995</v>
      </c>
      <c r="I4195" t="s">
        <v>995</v>
      </c>
      <c r="J4195" t="s">
        <v>995</v>
      </c>
      <c r="K4195" t="s">
        <v>995</v>
      </c>
      <c r="L4195" t="s">
        <v>995</v>
      </c>
      <c r="M4195" t="s">
        <v>995</v>
      </c>
      <c r="N4195" t="s">
        <v>995</v>
      </c>
      <c r="O4195" t="s">
        <v>995</v>
      </c>
      <c r="P4195" t="s">
        <v>995</v>
      </c>
      <c r="Q4195" t="s">
        <v>995</v>
      </c>
      <c r="R4195" t="s">
        <v>995</v>
      </c>
      <c r="S4195" t="s">
        <v>995</v>
      </c>
      <c r="T4195" t="s">
        <v>995</v>
      </c>
      <c r="U4195" t="s">
        <v>995</v>
      </c>
      <c r="V4195" t="s">
        <v>995</v>
      </c>
      <c r="W4195" t="s">
        <v>995</v>
      </c>
      <c r="X4195" t="s">
        <v>995</v>
      </c>
      <c r="Y4195" t="s">
        <v>995</v>
      </c>
      <c r="Z4195" t="s">
        <v>995</v>
      </c>
      <c r="AA4195" t="s">
        <v>995</v>
      </c>
      <c r="AB4195" t="s">
        <v>995</v>
      </c>
      <c r="AC4195" t="s">
        <v>995</v>
      </c>
      <c r="AD4195" t="s">
        <v>995</v>
      </c>
      <c r="AE4195" t="s">
        <v>995</v>
      </c>
      <c r="AF4195" t="s">
        <v>995</v>
      </c>
      <c r="AG4195" t="s">
        <v>995</v>
      </c>
      <c r="AH4195" t="s">
        <v>995</v>
      </c>
      <c r="AI4195" t="s">
        <v>995</v>
      </c>
      <c r="AJ4195" t="s">
        <v>995</v>
      </c>
      <c r="AK4195" t="s">
        <v>995</v>
      </c>
      <c r="AL4195" t="s">
        <v>995</v>
      </c>
      <c r="AM4195" t="s">
        <v>995</v>
      </c>
      <c r="AN4195" t="s">
        <v>995</v>
      </c>
      <c r="AO4195" t="s">
        <v>995</v>
      </c>
      <c r="AP4195" t="s">
        <v>995</v>
      </c>
      <c r="AQ4195" s="286" t="s">
        <v>855</v>
      </c>
    </row>
    <row r="4196" spans="1:47" ht="21.6" x14ac:dyDescent="0.3">
      <c r="A4196" s="285">
        <v>123400</v>
      </c>
      <c r="B4196" s="286" t="s">
        <v>540</v>
      </c>
      <c r="C4196" t="s">
        <v>224</v>
      </c>
      <c r="D4196" t="s">
        <v>224</v>
      </c>
      <c r="E4196" t="s">
        <v>224</v>
      </c>
      <c r="F4196" t="s">
        <v>226</v>
      </c>
      <c r="G4196" t="s">
        <v>224</v>
      </c>
      <c r="H4196" t="s">
        <v>226</v>
      </c>
      <c r="I4196" t="s">
        <v>226</v>
      </c>
      <c r="J4196" t="s">
        <v>226</v>
      </c>
      <c r="K4196" t="s">
        <v>226</v>
      </c>
      <c r="L4196" t="s">
        <v>226</v>
      </c>
      <c r="M4196" t="s">
        <v>224</v>
      </c>
      <c r="N4196" t="s">
        <v>226</v>
      </c>
      <c r="O4196" t="s">
        <v>224</v>
      </c>
      <c r="P4196" t="s">
        <v>226</v>
      </c>
      <c r="Q4196" t="s">
        <v>224</v>
      </c>
      <c r="R4196" t="s">
        <v>225</v>
      </c>
      <c r="S4196" t="s">
        <v>225</v>
      </c>
      <c r="T4196" t="s">
        <v>225</v>
      </c>
      <c r="U4196" t="s">
        <v>226</v>
      </c>
      <c r="V4196" t="s">
        <v>225</v>
      </c>
      <c r="W4196" t="s">
        <v>394</v>
      </c>
      <c r="X4196" t="s">
        <v>394</v>
      </c>
      <c r="Y4196" t="s">
        <v>394</v>
      </c>
      <c r="Z4196" t="s">
        <v>394</v>
      </c>
      <c r="AA4196" t="s">
        <v>394</v>
      </c>
      <c r="AB4196" t="s">
        <v>394</v>
      </c>
      <c r="AC4196" t="s">
        <v>394</v>
      </c>
      <c r="AD4196" t="s">
        <v>394</v>
      </c>
      <c r="AE4196" t="s">
        <v>394</v>
      </c>
      <c r="AF4196" t="s">
        <v>394</v>
      </c>
      <c r="AG4196" t="s">
        <v>394</v>
      </c>
      <c r="AH4196" t="s">
        <v>394</v>
      </c>
      <c r="AI4196" t="s">
        <v>394</v>
      </c>
      <c r="AJ4196" t="s">
        <v>394</v>
      </c>
      <c r="AK4196" t="s">
        <v>394</v>
      </c>
      <c r="AL4196" t="s">
        <v>394</v>
      </c>
      <c r="AM4196" t="s">
        <v>394</v>
      </c>
      <c r="AN4196" t="s">
        <v>394</v>
      </c>
      <c r="AO4196" t="s">
        <v>394</v>
      </c>
      <c r="AP4196" t="s">
        <v>394</v>
      </c>
      <c r="AQ4196" s="286" t="s">
        <v>394</v>
      </c>
      <c r="AR4196" s="305"/>
      <c r="AS4196" s="235"/>
      <c r="AU4196"/>
    </row>
    <row r="4197" spans="1:47" x14ac:dyDescent="0.3">
      <c r="A4197" s="285">
        <v>123401</v>
      </c>
      <c r="B4197" s="286" t="s">
        <v>539</v>
      </c>
      <c r="C4197" t="s">
        <v>995</v>
      </c>
      <c r="D4197" t="s">
        <v>995</v>
      </c>
      <c r="E4197" t="s">
        <v>995</v>
      </c>
      <c r="F4197" t="s">
        <v>995</v>
      </c>
      <c r="G4197" t="s">
        <v>995</v>
      </c>
      <c r="H4197" t="s">
        <v>995</v>
      </c>
      <c r="I4197" t="s">
        <v>995</v>
      </c>
      <c r="J4197" t="s">
        <v>995</v>
      </c>
      <c r="K4197" t="s">
        <v>995</v>
      </c>
      <c r="L4197" t="s">
        <v>995</v>
      </c>
      <c r="M4197" t="s">
        <v>995</v>
      </c>
      <c r="N4197" t="s">
        <v>995</v>
      </c>
      <c r="O4197" t="s">
        <v>995</v>
      </c>
      <c r="P4197" t="s">
        <v>995</v>
      </c>
      <c r="Q4197" t="s">
        <v>995</v>
      </c>
      <c r="R4197" t="s">
        <v>995</v>
      </c>
      <c r="S4197" t="s">
        <v>995</v>
      </c>
      <c r="T4197" t="s">
        <v>995</v>
      </c>
      <c r="U4197" t="s">
        <v>995</v>
      </c>
      <c r="V4197" t="s">
        <v>995</v>
      </c>
      <c r="W4197" t="s">
        <v>995</v>
      </c>
      <c r="X4197" t="s">
        <v>995</v>
      </c>
      <c r="Y4197" t="s">
        <v>995</v>
      </c>
      <c r="Z4197" t="s">
        <v>995</v>
      </c>
      <c r="AA4197" t="s">
        <v>995</v>
      </c>
      <c r="AB4197" t="s">
        <v>995</v>
      </c>
      <c r="AC4197" t="s">
        <v>995</v>
      </c>
      <c r="AD4197" t="s">
        <v>995</v>
      </c>
      <c r="AE4197" t="s">
        <v>995</v>
      </c>
      <c r="AF4197" t="s">
        <v>995</v>
      </c>
      <c r="AG4197" t="s">
        <v>995</v>
      </c>
      <c r="AH4197" t="s">
        <v>995</v>
      </c>
      <c r="AI4197" t="s">
        <v>995</v>
      </c>
      <c r="AJ4197" t="s">
        <v>995</v>
      </c>
      <c r="AK4197" t="s">
        <v>995</v>
      </c>
      <c r="AL4197" t="s">
        <v>995</v>
      </c>
      <c r="AM4197" t="s">
        <v>995</v>
      </c>
      <c r="AN4197" t="s">
        <v>995</v>
      </c>
      <c r="AO4197" t="s">
        <v>995</v>
      </c>
      <c r="AP4197" t="s">
        <v>995</v>
      </c>
      <c r="AQ4197" s="286" t="s">
        <v>855</v>
      </c>
    </row>
    <row r="4198" spans="1:47" ht="28.8" x14ac:dyDescent="0.3">
      <c r="A4198" s="285">
        <v>123402</v>
      </c>
      <c r="B4198" s="286" t="s">
        <v>67</v>
      </c>
      <c r="C4198" t="s">
        <v>226</v>
      </c>
      <c r="D4198" t="s">
        <v>226</v>
      </c>
      <c r="E4198" t="s">
        <v>224</v>
      </c>
      <c r="F4198" t="s">
        <v>226</v>
      </c>
      <c r="G4198" t="s">
        <v>225</v>
      </c>
      <c r="H4198" t="s">
        <v>226</v>
      </c>
      <c r="I4198" t="s">
        <v>226</v>
      </c>
      <c r="J4198" t="s">
        <v>226</v>
      </c>
      <c r="K4198" t="s">
        <v>226</v>
      </c>
      <c r="L4198" t="s">
        <v>226</v>
      </c>
      <c r="M4198" t="s">
        <v>226</v>
      </c>
      <c r="N4198" t="s">
        <v>224</v>
      </c>
      <c r="O4198" t="s">
        <v>226</v>
      </c>
      <c r="P4198" t="s">
        <v>224</v>
      </c>
      <c r="Q4198" t="s">
        <v>226</v>
      </c>
      <c r="R4198" t="s">
        <v>226</v>
      </c>
      <c r="S4198" t="s">
        <v>226</v>
      </c>
      <c r="T4198" t="s">
        <v>226</v>
      </c>
      <c r="U4198" t="s">
        <v>226</v>
      </c>
      <c r="V4198" t="s">
        <v>226</v>
      </c>
      <c r="W4198" t="s">
        <v>224</v>
      </c>
      <c r="X4198" t="s">
        <v>226</v>
      </c>
      <c r="Y4198" t="s">
        <v>226</v>
      </c>
      <c r="Z4198" t="s">
        <v>226</v>
      </c>
      <c r="AA4198" t="s">
        <v>226</v>
      </c>
      <c r="AB4198" t="s">
        <v>226</v>
      </c>
      <c r="AC4198" t="s">
        <v>226</v>
      </c>
      <c r="AD4198" t="s">
        <v>226</v>
      </c>
      <c r="AE4198" t="s">
        <v>226</v>
      </c>
      <c r="AF4198" t="s">
        <v>226</v>
      </c>
      <c r="AG4198" t="s">
        <v>225</v>
      </c>
      <c r="AH4198" t="s">
        <v>225</v>
      </c>
      <c r="AI4198" t="s">
        <v>225</v>
      </c>
      <c r="AJ4198" t="s">
        <v>225</v>
      </c>
      <c r="AK4198" t="s">
        <v>225</v>
      </c>
      <c r="AL4198" t="s">
        <v>394</v>
      </c>
      <c r="AM4198" t="s">
        <v>394</v>
      </c>
      <c r="AN4198" t="s">
        <v>394</v>
      </c>
      <c r="AO4198" t="s">
        <v>394</v>
      </c>
      <c r="AP4198" t="s">
        <v>394</v>
      </c>
      <c r="AQ4198" s="286" t="s">
        <v>394</v>
      </c>
      <c r="AR4198" s="305"/>
      <c r="AS4198" s="235"/>
      <c r="AU4198"/>
    </row>
    <row r="4199" spans="1:47" ht="28.8" x14ac:dyDescent="0.3">
      <c r="A4199" s="285">
        <v>123403</v>
      </c>
      <c r="B4199" s="286" t="s">
        <v>541</v>
      </c>
      <c r="C4199" t="s">
        <v>224</v>
      </c>
      <c r="D4199" t="s">
        <v>224</v>
      </c>
      <c r="E4199" t="s">
        <v>224</v>
      </c>
      <c r="F4199" t="s">
        <v>226</v>
      </c>
      <c r="G4199" t="s">
        <v>224</v>
      </c>
      <c r="H4199" t="s">
        <v>226</v>
      </c>
      <c r="I4199" t="s">
        <v>226</v>
      </c>
      <c r="J4199" t="s">
        <v>226</v>
      </c>
      <c r="K4199" t="s">
        <v>226</v>
      </c>
      <c r="L4199" t="s">
        <v>226</v>
      </c>
      <c r="M4199" t="s">
        <v>226</v>
      </c>
      <c r="N4199" t="s">
        <v>224</v>
      </c>
      <c r="O4199" t="s">
        <v>224</v>
      </c>
      <c r="P4199" t="s">
        <v>226</v>
      </c>
      <c r="Q4199" t="s">
        <v>224</v>
      </c>
      <c r="R4199" t="s">
        <v>226</v>
      </c>
      <c r="S4199" t="s">
        <v>226</v>
      </c>
      <c r="T4199" t="s">
        <v>226</v>
      </c>
      <c r="U4199" t="s">
        <v>226</v>
      </c>
      <c r="V4199" t="s">
        <v>226</v>
      </c>
      <c r="W4199" t="s">
        <v>225</v>
      </c>
      <c r="X4199" t="s">
        <v>225</v>
      </c>
      <c r="Y4199" t="s">
        <v>225</v>
      </c>
      <c r="Z4199" t="s">
        <v>225</v>
      </c>
      <c r="AA4199" t="s">
        <v>225</v>
      </c>
      <c r="AB4199" t="s">
        <v>394</v>
      </c>
      <c r="AC4199" t="s">
        <v>394</v>
      </c>
      <c r="AD4199" t="s">
        <v>394</v>
      </c>
      <c r="AE4199" t="s">
        <v>394</v>
      </c>
      <c r="AF4199" t="s">
        <v>394</v>
      </c>
      <c r="AG4199" t="s">
        <v>394</v>
      </c>
      <c r="AH4199" t="s">
        <v>394</v>
      </c>
      <c r="AI4199" t="s">
        <v>394</v>
      </c>
      <c r="AJ4199" t="s">
        <v>394</v>
      </c>
      <c r="AK4199" t="s">
        <v>394</v>
      </c>
      <c r="AL4199" t="s">
        <v>394</v>
      </c>
      <c r="AM4199" t="s">
        <v>394</v>
      </c>
      <c r="AN4199" t="s">
        <v>394</v>
      </c>
      <c r="AO4199" t="s">
        <v>394</v>
      </c>
      <c r="AP4199" t="s">
        <v>394</v>
      </c>
      <c r="AQ4199" s="286" t="s">
        <v>394</v>
      </c>
      <c r="AR4199" s="305"/>
      <c r="AS4199" s="235"/>
      <c r="AU4199"/>
    </row>
    <row r="4200" spans="1:47" x14ac:dyDescent="0.3">
      <c r="A4200" s="285">
        <v>123404</v>
      </c>
      <c r="B4200" s="286" t="s">
        <v>540</v>
      </c>
      <c r="AQ4200" s="286" t="s">
        <v>394</v>
      </c>
    </row>
    <row r="4201" spans="1:47" x14ac:dyDescent="0.3">
      <c r="A4201" s="285">
        <v>123405</v>
      </c>
      <c r="B4201" s="286" t="s">
        <v>539</v>
      </c>
      <c r="C4201" t="s">
        <v>995</v>
      </c>
      <c r="D4201" t="s">
        <v>995</v>
      </c>
      <c r="E4201" t="s">
        <v>995</v>
      </c>
      <c r="F4201" t="s">
        <v>995</v>
      </c>
      <c r="G4201" t="s">
        <v>995</v>
      </c>
      <c r="H4201" t="s">
        <v>995</v>
      </c>
      <c r="I4201" t="s">
        <v>995</v>
      </c>
      <c r="J4201" t="s">
        <v>995</v>
      </c>
      <c r="K4201" t="s">
        <v>995</v>
      </c>
      <c r="L4201" t="s">
        <v>995</v>
      </c>
      <c r="M4201" t="s">
        <v>995</v>
      </c>
      <c r="N4201" t="s">
        <v>995</v>
      </c>
      <c r="O4201" t="s">
        <v>995</v>
      </c>
      <c r="P4201" t="s">
        <v>995</v>
      </c>
      <c r="Q4201" t="s">
        <v>995</v>
      </c>
      <c r="R4201" t="s">
        <v>995</v>
      </c>
      <c r="S4201" t="s">
        <v>995</v>
      </c>
      <c r="T4201" t="s">
        <v>995</v>
      </c>
      <c r="U4201" t="s">
        <v>995</v>
      </c>
      <c r="V4201" t="s">
        <v>995</v>
      </c>
      <c r="W4201" t="s">
        <v>995</v>
      </c>
      <c r="X4201" t="s">
        <v>995</v>
      </c>
      <c r="Y4201" t="s">
        <v>995</v>
      </c>
      <c r="Z4201" t="s">
        <v>995</v>
      </c>
      <c r="AA4201" t="s">
        <v>995</v>
      </c>
      <c r="AB4201" t="s">
        <v>995</v>
      </c>
      <c r="AC4201" t="s">
        <v>995</v>
      </c>
      <c r="AD4201" t="s">
        <v>995</v>
      </c>
      <c r="AE4201" t="s">
        <v>995</v>
      </c>
      <c r="AF4201" t="s">
        <v>995</v>
      </c>
      <c r="AG4201" t="s">
        <v>995</v>
      </c>
      <c r="AH4201" t="s">
        <v>995</v>
      </c>
      <c r="AI4201" t="s">
        <v>995</v>
      </c>
      <c r="AJ4201" t="s">
        <v>995</v>
      </c>
      <c r="AK4201" t="s">
        <v>995</v>
      </c>
      <c r="AL4201" t="s">
        <v>995</v>
      </c>
      <c r="AM4201" t="s">
        <v>995</v>
      </c>
      <c r="AN4201" t="s">
        <v>995</v>
      </c>
      <c r="AO4201" t="s">
        <v>995</v>
      </c>
      <c r="AP4201" t="s">
        <v>995</v>
      </c>
      <c r="AQ4201" s="286" t="s">
        <v>855</v>
      </c>
    </row>
    <row r="4202" spans="1:47" x14ac:dyDescent="0.3">
      <c r="A4202" s="285">
        <v>123406</v>
      </c>
      <c r="B4202" s="286" t="s">
        <v>539</v>
      </c>
      <c r="AQ4202" s="286" t="s">
        <v>394</v>
      </c>
    </row>
    <row r="4203" spans="1:47" ht="28.8" x14ac:dyDescent="0.3">
      <c r="A4203" s="285">
        <v>123407</v>
      </c>
      <c r="B4203" s="286" t="s">
        <v>67</v>
      </c>
      <c r="C4203" t="s">
        <v>224</v>
      </c>
      <c r="D4203" t="s">
        <v>226</v>
      </c>
      <c r="E4203" t="s">
        <v>226</v>
      </c>
      <c r="F4203" t="s">
        <v>226</v>
      </c>
      <c r="G4203" t="s">
        <v>226</v>
      </c>
      <c r="H4203" t="s">
        <v>226</v>
      </c>
      <c r="I4203" t="s">
        <v>226</v>
      </c>
      <c r="J4203" t="s">
        <v>226</v>
      </c>
      <c r="K4203" t="s">
        <v>226</v>
      </c>
      <c r="L4203" t="s">
        <v>226</v>
      </c>
      <c r="M4203" t="s">
        <v>226</v>
      </c>
      <c r="N4203" t="s">
        <v>224</v>
      </c>
      <c r="O4203" t="s">
        <v>226</v>
      </c>
      <c r="P4203" t="s">
        <v>226</v>
      </c>
      <c r="Q4203" t="s">
        <v>226</v>
      </c>
      <c r="R4203" t="s">
        <v>226</v>
      </c>
      <c r="S4203" t="s">
        <v>226</v>
      </c>
      <c r="T4203" t="s">
        <v>226</v>
      </c>
      <c r="U4203" t="s">
        <v>226</v>
      </c>
      <c r="V4203" t="s">
        <v>225</v>
      </c>
      <c r="W4203" t="s">
        <v>226</v>
      </c>
      <c r="X4203" t="s">
        <v>226</v>
      </c>
      <c r="Y4203" t="s">
        <v>225</v>
      </c>
      <c r="Z4203" t="s">
        <v>226</v>
      </c>
      <c r="AA4203" t="s">
        <v>224</v>
      </c>
      <c r="AB4203" t="s">
        <v>225</v>
      </c>
      <c r="AC4203" t="s">
        <v>225</v>
      </c>
      <c r="AD4203" t="s">
        <v>226</v>
      </c>
      <c r="AE4203" t="s">
        <v>226</v>
      </c>
      <c r="AF4203" t="s">
        <v>225</v>
      </c>
      <c r="AG4203" t="s">
        <v>225</v>
      </c>
      <c r="AH4203" t="s">
        <v>225</v>
      </c>
      <c r="AI4203" t="s">
        <v>225</v>
      </c>
      <c r="AJ4203" t="s">
        <v>225</v>
      </c>
      <c r="AK4203" t="s">
        <v>225</v>
      </c>
      <c r="AL4203" t="s">
        <v>394</v>
      </c>
      <c r="AM4203" t="s">
        <v>394</v>
      </c>
      <c r="AN4203" t="s">
        <v>394</v>
      </c>
      <c r="AO4203" t="s">
        <v>394</v>
      </c>
      <c r="AP4203" t="s">
        <v>394</v>
      </c>
      <c r="AQ4203" s="286" t="s">
        <v>394</v>
      </c>
      <c r="AR4203" s="305"/>
      <c r="AS4203" s="235"/>
      <c r="AU4203"/>
    </row>
    <row r="4204" spans="1:47" ht="28.8" x14ac:dyDescent="0.3">
      <c r="A4204" s="285">
        <v>123408</v>
      </c>
      <c r="B4204" s="286" t="s">
        <v>67</v>
      </c>
      <c r="C4204" t="s">
        <v>226</v>
      </c>
      <c r="D4204" t="s">
        <v>226</v>
      </c>
      <c r="E4204" t="s">
        <v>226</v>
      </c>
      <c r="F4204" t="s">
        <v>226</v>
      </c>
      <c r="G4204" t="s">
        <v>224</v>
      </c>
      <c r="H4204" t="s">
        <v>226</v>
      </c>
      <c r="I4204" t="s">
        <v>226</v>
      </c>
      <c r="J4204" t="s">
        <v>226</v>
      </c>
      <c r="K4204" t="s">
        <v>226</v>
      </c>
      <c r="L4204" t="s">
        <v>226</v>
      </c>
      <c r="M4204" t="s">
        <v>226</v>
      </c>
      <c r="N4204" t="s">
        <v>226</v>
      </c>
      <c r="O4204" t="s">
        <v>226</v>
      </c>
      <c r="P4204" t="s">
        <v>224</v>
      </c>
      <c r="Q4204" t="s">
        <v>226</v>
      </c>
      <c r="R4204" t="s">
        <v>226</v>
      </c>
      <c r="S4204" t="s">
        <v>226</v>
      </c>
      <c r="T4204" t="s">
        <v>226</v>
      </c>
      <c r="U4204" t="s">
        <v>226</v>
      </c>
      <c r="V4204" t="s">
        <v>226</v>
      </c>
      <c r="W4204" t="s">
        <v>226</v>
      </c>
      <c r="X4204" t="s">
        <v>226</v>
      </c>
      <c r="Y4204" t="s">
        <v>225</v>
      </c>
      <c r="Z4204" t="s">
        <v>226</v>
      </c>
      <c r="AA4204" t="s">
        <v>226</v>
      </c>
      <c r="AB4204" t="s">
        <v>226</v>
      </c>
      <c r="AC4204" t="s">
        <v>225</v>
      </c>
      <c r="AD4204" t="s">
        <v>226</v>
      </c>
      <c r="AE4204" t="s">
        <v>226</v>
      </c>
      <c r="AF4204" t="s">
        <v>226</v>
      </c>
      <c r="AG4204" t="s">
        <v>225</v>
      </c>
      <c r="AH4204" t="s">
        <v>225</v>
      </c>
      <c r="AI4204" t="s">
        <v>225</v>
      </c>
      <c r="AJ4204" t="s">
        <v>225</v>
      </c>
      <c r="AK4204" t="s">
        <v>225</v>
      </c>
      <c r="AL4204" t="s">
        <v>394</v>
      </c>
      <c r="AM4204" t="s">
        <v>394</v>
      </c>
      <c r="AN4204" t="s">
        <v>394</v>
      </c>
      <c r="AO4204" t="s">
        <v>394</v>
      </c>
      <c r="AP4204" t="s">
        <v>394</v>
      </c>
      <c r="AQ4204" s="286" t="s">
        <v>394</v>
      </c>
      <c r="AR4204" s="305"/>
      <c r="AS4204" s="235"/>
      <c r="AU4204"/>
    </row>
    <row r="4205" spans="1:47" ht="28.8" x14ac:dyDescent="0.3">
      <c r="A4205" s="285">
        <v>123409</v>
      </c>
      <c r="B4205" s="286" t="s">
        <v>541</v>
      </c>
      <c r="C4205" t="s">
        <v>224</v>
      </c>
      <c r="D4205" t="s">
        <v>224</v>
      </c>
      <c r="E4205" t="s">
        <v>226</v>
      </c>
      <c r="F4205" t="s">
        <v>226</v>
      </c>
      <c r="G4205" t="s">
        <v>224</v>
      </c>
      <c r="H4205" t="s">
        <v>226</v>
      </c>
      <c r="I4205" t="s">
        <v>226</v>
      </c>
      <c r="J4205" t="s">
        <v>226</v>
      </c>
      <c r="K4205" t="s">
        <v>226</v>
      </c>
      <c r="L4205" t="s">
        <v>226</v>
      </c>
      <c r="M4205" t="s">
        <v>226</v>
      </c>
      <c r="N4205" t="s">
        <v>224</v>
      </c>
      <c r="O4205" t="s">
        <v>224</v>
      </c>
      <c r="P4205" t="s">
        <v>226</v>
      </c>
      <c r="Q4205" t="s">
        <v>226</v>
      </c>
      <c r="R4205" t="s">
        <v>226</v>
      </c>
      <c r="S4205" t="s">
        <v>226</v>
      </c>
      <c r="T4205" t="s">
        <v>226</v>
      </c>
      <c r="U4205" t="s">
        <v>224</v>
      </c>
      <c r="V4205" t="s">
        <v>226</v>
      </c>
      <c r="W4205" t="s">
        <v>225</v>
      </c>
      <c r="X4205" t="s">
        <v>225</v>
      </c>
      <c r="Y4205" t="s">
        <v>225</v>
      </c>
      <c r="Z4205" t="s">
        <v>225</v>
      </c>
      <c r="AA4205" t="s">
        <v>225</v>
      </c>
      <c r="AB4205" t="s">
        <v>394</v>
      </c>
      <c r="AC4205" t="s">
        <v>394</v>
      </c>
      <c r="AD4205" t="s">
        <v>394</v>
      </c>
      <c r="AE4205" t="s">
        <v>394</v>
      </c>
      <c r="AF4205" t="s">
        <v>394</v>
      </c>
      <c r="AG4205" t="s">
        <v>394</v>
      </c>
      <c r="AH4205" t="s">
        <v>394</v>
      </c>
      <c r="AI4205" t="s">
        <v>394</v>
      </c>
      <c r="AJ4205" t="s">
        <v>394</v>
      </c>
      <c r="AK4205" t="s">
        <v>394</v>
      </c>
      <c r="AL4205" t="s">
        <v>394</v>
      </c>
      <c r="AM4205" t="s">
        <v>394</v>
      </c>
      <c r="AN4205" t="s">
        <v>394</v>
      </c>
      <c r="AO4205" t="s">
        <v>394</v>
      </c>
      <c r="AP4205" t="s">
        <v>394</v>
      </c>
      <c r="AQ4205" s="286" t="s">
        <v>394</v>
      </c>
      <c r="AR4205" s="305"/>
      <c r="AS4205" s="235"/>
      <c r="AU4205"/>
    </row>
    <row r="4206" spans="1:47" x14ac:dyDescent="0.3">
      <c r="A4206" s="285">
        <v>123410</v>
      </c>
      <c r="B4206" s="286" t="s">
        <v>540</v>
      </c>
      <c r="AQ4206" s="286" t="s">
        <v>394</v>
      </c>
    </row>
    <row r="4207" spans="1:47" x14ac:dyDescent="0.3">
      <c r="A4207" s="285">
        <v>123411</v>
      </c>
      <c r="B4207" s="286" t="s">
        <v>539</v>
      </c>
      <c r="C4207" t="s">
        <v>995</v>
      </c>
      <c r="D4207" t="s">
        <v>995</v>
      </c>
      <c r="E4207" t="s">
        <v>995</v>
      </c>
      <c r="F4207" t="s">
        <v>995</v>
      </c>
      <c r="G4207" t="s">
        <v>995</v>
      </c>
      <c r="H4207" t="s">
        <v>995</v>
      </c>
      <c r="I4207" t="s">
        <v>995</v>
      </c>
      <c r="J4207" t="s">
        <v>995</v>
      </c>
      <c r="K4207" t="s">
        <v>995</v>
      </c>
      <c r="L4207" t="s">
        <v>995</v>
      </c>
      <c r="M4207" t="s">
        <v>995</v>
      </c>
      <c r="N4207" t="s">
        <v>995</v>
      </c>
      <c r="O4207" t="s">
        <v>995</v>
      </c>
      <c r="P4207" t="s">
        <v>995</v>
      </c>
      <c r="Q4207" t="s">
        <v>995</v>
      </c>
      <c r="R4207" t="s">
        <v>995</v>
      </c>
      <c r="S4207" t="s">
        <v>995</v>
      </c>
      <c r="T4207" t="s">
        <v>995</v>
      </c>
      <c r="U4207" t="s">
        <v>995</v>
      </c>
      <c r="V4207" t="s">
        <v>995</v>
      </c>
      <c r="W4207" t="s">
        <v>995</v>
      </c>
      <c r="X4207" t="s">
        <v>995</v>
      </c>
      <c r="Y4207" t="s">
        <v>995</v>
      </c>
      <c r="Z4207" t="s">
        <v>995</v>
      </c>
      <c r="AA4207" t="s">
        <v>995</v>
      </c>
      <c r="AB4207" t="s">
        <v>995</v>
      </c>
      <c r="AC4207" t="s">
        <v>995</v>
      </c>
      <c r="AD4207" t="s">
        <v>995</v>
      </c>
      <c r="AE4207" t="s">
        <v>995</v>
      </c>
      <c r="AF4207" t="s">
        <v>995</v>
      </c>
      <c r="AG4207" t="s">
        <v>995</v>
      </c>
      <c r="AH4207" t="s">
        <v>995</v>
      </c>
      <c r="AI4207" t="s">
        <v>995</v>
      </c>
      <c r="AJ4207" t="s">
        <v>995</v>
      </c>
      <c r="AK4207" t="s">
        <v>995</v>
      </c>
      <c r="AL4207" t="s">
        <v>995</v>
      </c>
      <c r="AM4207" t="s">
        <v>995</v>
      </c>
      <c r="AN4207" t="s">
        <v>995</v>
      </c>
      <c r="AO4207" t="s">
        <v>995</v>
      </c>
      <c r="AP4207" t="s">
        <v>995</v>
      </c>
      <c r="AQ4207" s="286" t="s">
        <v>855</v>
      </c>
    </row>
    <row r="4208" spans="1:47" x14ac:dyDescent="0.3">
      <c r="A4208" s="285">
        <v>123412</v>
      </c>
      <c r="B4208" s="286" t="s">
        <v>539</v>
      </c>
      <c r="C4208" t="s">
        <v>995</v>
      </c>
      <c r="D4208" t="s">
        <v>995</v>
      </c>
      <c r="E4208" t="s">
        <v>995</v>
      </c>
      <c r="F4208" t="s">
        <v>995</v>
      </c>
      <c r="G4208" t="s">
        <v>995</v>
      </c>
      <c r="H4208" t="s">
        <v>995</v>
      </c>
      <c r="I4208" t="s">
        <v>995</v>
      </c>
      <c r="J4208" t="s">
        <v>995</v>
      </c>
      <c r="K4208" t="s">
        <v>995</v>
      </c>
      <c r="L4208" t="s">
        <v>995</v>
      </c>
      <c r="M4208" t="s">
        <v>995</v>
      </c>
      <c r="N4208" t="s">
        <v>995</v>
      </c>
      <c r="O4208" t="s">
        <v>995</v>
      </c>
      <c r="P4208" t="s">
        <v>995</v>
      </c>
      <c r="Q4208" t="s">
        <v>995</v>
      </c>
      <c r="R4208" t="s">
        <v>995</v>
      </c>
      <c r="S4208" t="s">
        <v>995</v>
      </c>
      <c r="T4208" t="s">
        <v>995</v>
      </c>
      <c r="U4208" t="s">
        <v>995</v>
      </c>
      <c r="V4208" t="s">
        <v>995</v>
      </c>
      <c r="W4208" t="s">
        <v>995</v>
      </c>
      <c r="X4208" t="s">
        <v>995</v>
      </c>
      <c r="Y4208" t="s">
        <v>995</v>
      </c>
      <c r="Z4208" t="s">
        <v>995</v>
      </c>
      <c r="AA4208" t="s">
        <v>995</v>
      </c>
      <c r="AB4208" t="s">
        <v>995</v>
      </c>
      <c r="AC4208" t="s">
        <v>995</v>
      </c>
      <c r="AD4208" t="s">
        <v>995</v>
      </c>
      <c r="AE4208" t="s">
        <v>995</v>
      </c>
      <c r="AF4208" t="s">
        <v>995</v>
      </c>
      <c r="AG4208" t="s">
        <v>995</v>
      </c>
      <c r="AH4208" t="s">
        <v>995</v>
      </c>
      <c r="AI4208" t="s">
        <v>995</v>
      </c>
      <c r="AJ4208" t="s">
        <v>995</v>
      </c>
      <c r="AK4208" t="s">
        <v>995</v>
      </c>
      <c r="AL4208" t="s">
        <v>995</v>
      </c>
      <c r="AM4208" t="s">
        <v>995</v>
      </c>
      <c r="AN4208" t="s">
        <v>995</v>
      </c>
      <c r="AO4208" t="s">
        <v>995</v>
      </c>
      <c r="AP4208" t="s">
        <v>995</v>
      </c>
      <c r="AQ4208" s="286" t="s">
        <v>855</v>
      </c>
    </row>
    <row r="4209" spans="1:47" x14ac:dyDescent="0.3">
      <c r="A4209" s="285">
        <v>123413</v>
      </c>
      <c r="B4209" s="286" t="s">
        <v>540</v>
      </c>
      <c r="AQ4209" s="286" t="s">
        <v>394</v>
      </c>
    </row>
    <row r="4210" spans="1:47" x14ac:dyDescent="0.3">
      <c r="A4210" s="285">
        <v>123414</v>
      </c>
      <c r="B4210" s="286" t="s">
        <v>539</v>
      </c>
      <c r="C4210" t="s">
        <v>995</v>
      </c>
      <c r="D4210" t="s">
        <v>995</v>
      </c>
      <c r="E4210" t="s">
        <v>995</v>
      </c>
      <c r="F4210" t="s">
        <v>995</v>
      </c>
      <c r="G4210" t="s">
        <v>995</v>
      </c>
      <c r="H4210" t="s">
        <v>995</v>
      </c>
      <c r="I4210" t="s">
        <v>995</v>
      </c>
      <c r="J4210" t="s">
        <v>995</v>
      </c>
      <c r="K4210" t="s">
        <v>995</v>
      </c>
      <c r="L4210" t="s">
        <v>995</v>
      </c>
      <c r="M4210" t="s">
        <v>995</v>
      </c>
      <c r="N4210" t="s">
        <v>995</v>
      </c>
      <c r="O4210" t="s">
        <v>995</v>
      </c>
      <c r="P4210" t="s">
        <v>995</v>
      </c>
      <c r="Q4210" t="s">
        <v>995</v>
      </c>
      <c r="R4210" t="s">
        <v>995</v>
      </c>
      <c r="S4210" t="s">
        <v>995</v>
      </c>
      <c r="T4210" t="s">
        <v>995</v>
      </c>
      <c r="U4210" t="s">
        <v>995</v>
      </c>
      <c r="V4210" t="s">
        <v>995</v>
      </c>
      <c r="W4210" t="s">
        <v>995</v>
      </c>
      <c r="X4210" t="s">
        <v>995</v>
      </c>
      <c r="Y4210" t="s">
        <v>995</v>
      </c>
      <c r="Z4210" t="s">
        <v>995</v>
      </c>
      <c r="AA4210" t="s">
        <v>995</v>
      </c>
      <c r="AB4210" t="s">
        <v>995</v>
      </c>
      <c r="AC4210" t="s">
        <v>995</v>
      </c>
      <c r="AD4210" t="s">
        <v>995</v>
      </c>
      <c r="AE4210" t="s">
        <v>995</v>
      </c>
      <c r="AF4210" t="s">
        <v>995</v>
      </c>
      <c r="AG4210" t="s">
        <v>995</v>
      </c>
      <c r="AH4210" t="s">
        <v>995</v>
      </c>
      <c r="AI4210" t="s">
        <v>995</v>
      </c>
      <c r="AJ4210" t="s">
        <v>995</v>
      </c>
      <c r="AK4210" t="s">
        <v>995</v>
      </c>
      <c r="AL4210" t="s">
        <v>995</v>
      </c>
      <c r="AM4210" t="s">
        <v>995</v>
      </c>
      <c r="AN4210" t="s">
        <v>995</v>
      </c>
      <c r="AO4210" t="s">
        <v>995</v>
      </c>
      <c r="AP4210" t="s">
        <v>995</v>
      </c>
      <c r="AQ4210" s="286" t="s">
        <v>855</v>
      </c>
    </row>
    <row r="4211" spans="1:47" ht="28.8" x14ac:dyDescent="0.3">
      <c r="A4211" s="285">
        <v>123415</v>
      </c>
      <c r="B4211" s="286" t="s">
        <v>67</v>
      </c>
      <c r="C4211" t="s">
        <v>226</v>
      </c>
      <c r="D4211" t="s">
        <v>226</v>
      </c>
      <c r="E4211" t="s">
        <v>226</v>
      </c>
      <c r="F4211" t="s">
        <v>226</v>
      </c>
      <c r="G4211" t="s">
        <v>224</v>
      </c>
      <c r="H4211" t="s">
        <v>226</v>
      </c>
      <c r="I4211" t="s">
        <v>225</v>
      </c>
      <c r="J4211" t="s">
        <v>226</v>
      </c>
      <c r="K4211" t="s">
        <v>226</v>
      </c>
      <c r="L4211" t="s">
        <v>226</v>
      </c>
      <c r="M4211" t="s">
        <v>226</v>
      </c>
      <c r="N4211" t="s">
        <v>226</v>
      </c>
      <c r="O4211" t="s">
        <v>226</v>
      </c>
      <c r="P4211" t="s">
        <v>224</v>
      </c>
      <c r="Q4211" t="s">
        <v>226</v>
      </c>
      <c r="R4211" t="s">
        <v>226</v>
      </c>
      <c r="S4211" t="s">
        <v>226</v>
      </c>
      <c r="T4211" t="s">
        <v>226</v>
      </c>
      <c r="U4211" t="s">
        <v>226</v>
      </c>
      <c r="V4211" t="s">
        <v>224</v>
      </c>
      <c r="W4211" t="s">
        <v>224</v>
      </c>
      <c r="X4211" t="s">
        <v>226</v>
      </c>
      <c r="Y4211" t="s">
        <v>226</v>
      </c>
      <c r="Z4211" t="s">
        <v>226</v>
      </c>
      <c r="AA4211" t="s">
        <v>224</v>
      </c>
      <c r="AB4211" t="s">
        <v>226</v>
      </c>
      <c r="AC4211" t="s">
        <v>226</v>
      </c>
      <c r="AD4211" t="s">
        <v>226</v>
      </c>
      <c r="AE4211" t="s">
        <v>226</v>
      </c>
      <c r="AF4211" t="s">
        <v>226</v>
      </c>
      <c r="AG4211" t="s">
        <v>225</v>
      </c>
      <c r="AH4211" t="s">
        <v>225</v>
      </c>
      <c r="AI4211" t="s">
        <v>225</v>
      </c>
      <c r="AJ4211" t="s">
        <v>225</v>
      </c>
      <c r="AK4211" t="s">
        <v>225</v>
      </c>
      <c r="AL4211" t="s">
        <v>394</v>
      </c>
      <c r="AM4211" t="s">
        <v>394</v>
      </c>
      <c r="AN4211" t="s">
        <v>394</v>
      </c>
      <c r="AO4211" t="s">
        <v>394</v>
      </c>
      <c r="AP4211" t="s">
        <v>394</v>
      </c>
      <c r="AQ4211" s="286" t="s">
        <v>394</v>
      </c>
      <c r="AR4211" s="305"/>
      <c r="AS4211" s="235"/>
      <c r="AU4211"/>
    </row>
    <row r="4212" spans="1:47" ht="28.8" x14ac:dyDescent="0.3">
      <c r="A4212" s="285">
        <v>123416</v>
      </c>
      <c r="B4212" s="286" t="s">
        <v>67</v>
      </c>
      <c r="C4212" t="s">
        <v>226</v>
      </c>
      <c r="D4212" t="s">
        <v>226</v>
      </c>
      <c r="E4212" t="s">
        <v>226</v>
      </c>
      <c r="F4212" t="s">
        <v>226</v>
      </c>
      <c r="G4212" t="s">
        <v>226</v>
      </c>
      <c r="H4212" t="s">
        <v>226</v>
      </c>
      <c r="I4212" t="s">
        <v>225</v>
      </c>
      <c r="J4212" t="s">
        <v>226</v>
      </c>
      <c r="K4212" t="s">
        <v>225</v>
      </c>
      <c r="L4212" t="s">
        <v>226</v>
      </c>
      <c r="M4212" t="s">
        <v>226</v>
      </c>
      <c r="N4212" t="s">
        <v>226</v>
      </c>
      <c r="O4212" t="s">
        <v>226</v>
      </c>
      <c r="P4212" t="s">
        <v>224</v>
      </c>
      <c r="Q4212" t="s">
        <v>226</v>
      </c>
      <c r="R4212" t="s">
        <v>226</v>
      </c>
      <c r="S4212" t="s">
        <v>226</v>
      </c>
      <c r="T4212" t="s">
        <v>226</v>
      </c>
      <c r="U4212" t="s">
        <v>226</v>
      </c>
      <c r="V4212" t="s">
        <v>226</v>
      </c>
      <c r="W4212" t="s">
        <v>226</v>
      </c>
      <c r="X4212" t="s">
        <v>226</v>
      </c>
      <c r="Y4212" t="s">
        <v>226</v>
      </c>
      <c r="Z4212" t="s">
        <v>226</v>
      </c>
      <c r="AA4212" t="s">
        <v>226</v>
      </c>
      <c r="AB4212" t="s">
        <v>226</v>
      </c>
      <c r="AC4212" t="s">
        <v>226</v>
      </c>
      <c r="AD4212" t="s">
        <v>226</v>
      </c>
      <c r="AE4212" t="s">
        <v>226</v>
      </c>
      <c r="AF4212" t="s">
        <v>226</v>
      </c>
      <c r="AG4212" t="s">
        <v>225</v>
      </c>
      <c r="AH4212" t="s">
        <v>225</v>
      </c>
      <c r="AI4212" t="s">
        <v>225</v>
      </c>
      <c r="AJ4212" t="s">
        <v>225</v>
      </c>
      <c r="AK4212" t="s">
        <v>225</v>
      </c>
      <c r="AL4212" t="s">
        <v>394</v>
      </c>
      <c r="AM4212" t="s">
        <v>394</v>
      </c>
      <c r="AN4212" t="s">
        <v>394</v>
      </c>
      <c r="AO4212" t="s">
        <v>394</v>
      </c>
      <c r="AP4212" t="s">
        <v>394</v>
      </c>
      <c r="AQ4212" s="286" t="s">
        <v>394</v>
      </c>
      <c r="AR4212" s="305"/>
      <c r="AS4212" s="235"/>
      <c r="AU4212"/>
    </row>
    <row r="4213" spans="1:47" x14ac:dyDescent="0.3">
      <c r="A4213" s="285">
        <v>123417</v>
      </c>
      <c r="B4213" s="286" t="s">
        <v>538</v>
      </c>
      <c r="AQ4213" s="286" t="s">
        <v>394</v>
      </c>
    </row>
    <row r="4214" spans="1:47" ht="28.8" x14ac:dyDescent="0.3">
      <c r="A4214" s="285">
        <v>123418</v>
      </c>
      <c r="B4214" s="286" t="s">
        <v>67</v>
      </c>
      <c r="C4214" t="s">
        <v>226</v>
      </c>
      <c r="D4214" t="s">
        <v>226</v>
      </c>
      <c r="E4214" t="s">
        <v>226</v>
      </c>
      <c r="F4214" t="s">
        <v>226</v>
      </c>
      <c r="G4214" t="s">
        <v>226</v>
      </c>
      <c r="H4214" t="s">
        <v>226</v>
      </c>
      <c r="I4214" t="s">
        <v>226</v>
      </c>
      <c r="J4214" t="s">
        <v>226</v>
      </c>
      <c r="K4214" t="s">
        <v>226</v>
      </c>
      <c r="L4214" t="s">
        <v>226</v>
      </c>
      <c r="M4214" t="s">
        <v>226</v>
      </c>
      <c r="N4214" t="s">
        <v>226</v>
      </c>
      <c r="O4214" t="s">
        <v>226</v>
      </c>
      <c r="P4214" t="s">
        <v>226</v>
      </c>
      <c r="Q4214" t="s">
        <v>226</v>
      </c>
      <c r="R4214" t="s">
        <v>226</v>
      </c>
      <c r="S4214" t="s">
        <v>226</v>
      </c>
      <c r="T4214" t="s">
        <v>226</v>
      </c>
      <c r="U4214" t="s">
        <v>226</v>
      </c>
      <c r="V4214" t="s">
        <v>226</v>
      </c>
      <c r="W4214" t="s">
        <v>226</v>
      </c>
      <c r="X4214" t="s">
        <v>226</v>
      </c>
      <c r="Y4214" t="s">
        <v>226</v>
      </c>
      <c r="Z4214" t="s">
        <v>226</v>
      </c>
      <c r="AA4214" t="s">
        <v>226</v>
      </c>
      <c r="AB4214" t="s">
        <v>226</v>
      </c>
      <c r="AC4214" t="s">
        <v>226</v>
      </c>
      <c r="AD4214" t="s">
        <v>226</v>
      </c>
      <c r="AE4214" t="s">
        <v>226</v>
      </c>
      <c r="AF4214" t="s">
        <v>226</v>
      </c>
      <c r="AG4214" t="s">
        <v>225</v>
      </c>
      <c r="AH4214" t="s">
        <v>225</v>
      </c>
      <c r="AI4214" t="s">
        <v>225</v>
      </c>
      <c r="AJ4214" t="s">
        <v>225</v>
      </c>
      <c r="AK4214" t="s">
        <v>225</v>
      </c>
      <c r="AL4214" t="s">
        <v>394</v>
      </c>
      <c r="AM4214" t="s">
        <v>394</v>
      </c>
      <c r="AN4214" t="s">
        <v>394</v>
      </c>
      <c r="AO4214" t="s">
        <v>394</v>
      </c>
      <c r="AP4214" t="s">
        <v>394</v>
      </c>
      <c r="AQ4214" s="286" t="s">
        <v>394</v>
      </c>
      <c r="AR4214" s="305"/>
      <c r="AS4214" s="235"/>
      <c r="AU4214"/>
    </row>
    <row r="4215" spans="1:47" ht="28.8" x14ac:dyDescent="0.3">
      <c r="A4215" s="285">
        <v>123419</v>
      </c>
      <c r="B4215" s="286" t="s">
        <v>67</v>
      </c>
      <c r="C4215" t="s">
        <v>226</v>
      </c>
      <c r="D4215" t="s">
        <v>226</v>
      </c>
      <c r="E4215" t="s">
        <v>226</v>
      </c>
      <c r="F4215" t="s">
        <v>226</v>
      </c>
      <c r="G4215" t="s">
        <v>224</v>
      </c>
      <c r="H4215" t="s">
        <v>226</v>
      </c>
      <c r="I4215" t="s">
        <v>226</v>
      </c>
      <c r="J4215" t="s">
        <v>226</v>
      </c>
      <c r="K4215" t="s">
        <v>226</v>
      </c>
      <c r="L4215" t="s">
        <v>226</v>
      </c>
      <c r="M4215" t="s">
        <v>226</v>
      </c>
      <c r="N4215" t="s">
        <v>226</v>
      </c>
      <c r="O4215" t="s">
        <v>226</v>
      </c>
      <c r="P4215" t="s">
        <v>224</v>
      </c>
      <c r="Q4215" t="s">
        <v>226</v>
      </c>
      <c r="R4215" t="s">
        <v>226</v>
      </c>
      <c r="S4215" t="s">
        <v>226</v>
      </c>
      <c r="T4215" t="s">
        <v>226</v>
      </c>
      <c r="U4215" t="s">
        <v>226</v>
      </c>
      <c r="V4215" t="s">
        <v>226</v>
      </c>
      <c r="W4215" t="s">
        <v>226</v>
      </c>
      <c r="X4215" t="s">
        <v>226</v>
      </c>
      <c r="Y4215" t="s">
        <v>226</v>
      </c>
      <c r="Z4215" t="s">
        <v>226</v>
      </c>
      <c r="AA4215" t="s">
        <v>224</v>
      </c>
      <c r="AB4215" t="s">
        <v>226</v>
      </c>
      <c r="AC4215" t="s">
        <v>226</v>
      </c>
      <c r="AD4215" t="s">
        <v>226</v>
      </c>
      <c r="AE4215" t="s">
        <v>226</v>
      </c>
      <c r="AF4215" t="s">
        <v>226</v>
      </c>
      <c r="AG4215" t="s">
        <v>225</v>
      </c>
      <c r="AH4215" t="s">
        <v>225</v>
      </c>
      <c r="AI4215" t="s">
        <v>225</v>
      </c>
      <c r="AJ4215" t="s">
        <v>225</v>
      </c>
      <c r="AK4215" t="s">
        <v>225</v>
      </c>
      <c r="AL4215" t="s">
        <v>394</v>
      </c>
      <c r="AM4215" t="s">
        <v>394</v>
      </c>
      <c r="AN4215" t="s">
        <v>394</v>
      </c>
      <c r="AO4215" t="s">
        <v>394</v>
      </c>
      <c r="AP4215" t="s">
        <v>394</v>
      </c>
      <c r="AQ4215" s="286" t="s">
        <v>394</v>
      </c>
      <c r="AR4215" s="305"/>
      <c r="AS4215" s="235"/>
      <c r="AU4215"/>
    </row>
    <row r="4216" spans="1:47" x14ac:dyDescent="0.3">
      <c r="A4216" s="285">
        <v>123420</v>
      </c>
      <c r="B4216" s="286" t="s">
        <v>539</v>
      </c>
      <c r="AQ4216" s="286" t="s">
        <v>394</v>
      </c>
    </row>
    <row r="4217" spans="1:47" ht="28.8" x14ac:dyDescent="0.3">
      <c r="A4217" s="285">
        <v>123421</v>
      </c>
      <c r="B4217" s="286" t="s">
        <v>541</v>
      </c>
      <c r="C4217" t="s">
        <v>224</v>
      </c>
      <c r="D4217" t="s">
        <v>226</v>
      </c>
      <c r="E4217" t="s">
        <v>226</v>
      </c>
      <c r="F4217" t="s">
        <v>226</v>
      </c>
      <c r="G4217" t="s">
        <v>224</v>
      </c>
      <c r="H4217" t="s">
        <v>226</v>
      </c>
      <c r="I4217" t="s">
        <v>226</v>
      </c>
      <c r="J4217" t="s">
        <v>226</v>
      </c>
      <c r="K4217" t="s">
        <v>226</v>
      </c>
      <c r="L4217" t="s">
        <v>226</v>
      </c>
      <c r="M4217" t="s">
        <v>226</v>
      </c>
      <c r="N4217" t="s">
        <v>226</v>
      </c>
      <c r="O4217" t="s">
        <v>224</v>
      </c>
      <c r="P4217" t="s">
        <v>224</v>
      </c>
      <c r="Q4217" t="s">
        <v>226</v>
      </c>
      <c r="R4217" t="s">
        <v>226</v>
      </c>
      <c r="S4217" t="s">
        <v>226</v>
      </c>
      <c r="T4217" t="s">
        <v>224</v>
      </c>
      <c r="U4217" t="s">
        <v>226</v>
      </c>
      <c r="V4217" t="s">
        <v>226</v>
      </c>
      <c r="W4217" t="s">
        <v>225</v>
      </c>
      <c r="X4217" t="s">
        <v>225</v>
      </c>
      <c r="Y4217" t="s">
        <v>225</v>
      </c>
      <c r="Z4217" t="s">
        <v>225</v>
      </c>
      <c r="AA4217" t="s">
        <v>225</v>
      </c>
      <c r="AB4217" t="s">
        <v>394</v>
      </c>
      <c r="AC4217" t="s">
        <v>394</v>
      </c>
      <c r="AD4217" t="s">
        <v>394</v>
      </c>
      <c r="AE4217" t="s">
        <v>394</v>
      </c>
      <c r="AF4217" t="s">
        <v>394</v>
      </c>
      <c r="AG4217" t="s">
        <v>394</v>
      </c>
      <c r="AH4217" t="s">
        <v>394</v>
      </c>
      <c r="AI4217" t="s">
        <v>394</v>
      </c>
      <c r="AJ4217" t="s">
        <v>394</v>
      </c>
      <c r="AK4217" t="s">
        <v>394</v>
      </c>
      <c r="AL4217" t="s">
        <v>394</v>
      </c>
      <c r="AM4217" t="s">
        <v>394</v>
      </c>
      <c r="AN4217" t="s">
        <v>394</v>
      </c>
      <c r="AO4217" t="s">
        <v>394</v>
      </c>
      <c r="AP4217" t="s">
        <v>394</v>
      </c>
      <c r="AQ4217" s="286" t="s">
        <v>394</v>
      </c>
      <c r="AR4217" s="305"/>
      <c r="AS4217" s="235"/>
      <c r="AU4217"/>
    </row>
    <row r="4218" spans="1:47" ht="21.6" x14ac:dyDescent="0.3">
      <c r="A4218" s="285">
        <v>123422</v>
      </c>
      <c r="B4218" s="286" t="s">
        <v>540</v>
      </c>
      <c r="C4218" t="s">
        <v>226</v>
      </c>
      <c r="D4218" t="s">
        <v>226</v>
      </c>
      <c r="E4218" t="s">
        <v>226</v>
      </c>
      <c r="F4218" t="s">
        <v>226</v>
      </c>
      <c r="G4218" t="s">
        <v>224</v>
      </c>
      <c r="H4218" t="s">
        <v>226</v>
      </c>
      <c r="I4218" t="s">
        <v>226</v>
      </c>
      <c r="J4218" t="s">
        <v>226</v>
      </c>
      <c r="K4218" t="s">
        <v>226</v>
      </c>
      <c r="L4218" t="s">
        <v>224</v>
      </c>
      <c r="M4218" t="s">
        <v>226</v>
      </c>
      <c r="N4218" t="s">
        <v>226</v>
      </c>
      <c r="O4218" t="s">
        <v>226</v>
      </c>
      <c r="P4218" t="s">
        <v>224</v>
      </c>
      <c r="Q4218" t="s">
        <v>226</v>
      </c>
      <c r="R4218" t="s">
        <v>226</v>
      </c>
      <c r="S4218" t="s">
        <v>224</v>
      </c>
      <c r="T4218" t="s">
        <v>224</v>
      </c>
      <c r="U4218" t="s">
        <v>224</v>
      </c>
      <c r="V4218" t="s">
        <v>224</v>
      </c>
      <c r="W4218" t="s">
        <v>394</v>
      </c>
      <c r="X4218" t="s">
        <v>394</v>
      </c>
      <c r="Y4218" t="s">
        <v>394</v>
      </c>
      <c r="Z4218" t="s">
        <v>394</v>
      </c>
      <c r="AA4218" t="s">
        <v>394</v>
      </c>
      <c r="AB4218" t="s">
        <v>394</v>
      </c>
      <c r="AC4218" t="s">
        <v>394</v>
      </c>
      <c r="AD4218" t="s">
        <v>394</v>
      </c>
      <c r="AE4218" t="s">
        <v>394</v>
      </c>
      <c r="AF4218" t="s">
        <v>394</v>
      </c>
      <c r="AG4218" t="s">
        <v>394</v>
      </c>
      <c r="AH4218" t="s">
        <v>394</v>
      </c>
      <c r="AI4218" t="s">
        <v>394</v>
      </c>
      <c r="AJ4218" t="s">
        <v>394</v>
      </c>
      <c r="AK4218" t="s">
        <v>394</v>
      </c>
      <c r="AL4218" t="s">
        <v>394</v>
      </c>
      <c r="AM4218" t="s">
        <v>394</v>
      </c>
      <c r="AN4218" t="s">
        <v>394</v>
      </c>
      <c r="AO4218" t="s">
        <v>394</v>
      </c>
      <c r="AP4218" t="s">
        <v>394</v>
      </c>
      <c r="AQ4218" s="286" t="s">
        <v>394</v>
      </c>
      <c r="AR4218" s="305"/>
      <c r="AS4218" s="235"/>
      <c r="AU4218"/>
    </row>
    <row r="4219" spans="1:47" ht="28.8" x14ac:dyDescent="0.3">
      <c r="A4219" s="285">
        <v>123423</v>
      </c>
      <c r="B4219" s="286" t="s">
        <v>67</v>
      </c>
      <c r="C4219" t="s">
        <v>226</v>
      </c>
      <c r="D4219" t="s">
        <v>226</v>
      </c>
      <c r="E4219" t="s">
        <v>226</v>
      </c>
      <c r="F4219" t="s">
        <v>226</v>
      </c>
      <c r="G4219" t="s">
        <v>226</v>
      </c>
      <c r="H4219" t="s">
        <v>226</v>
      </c>
      <c r="I4219" t="s">
        <v>226</v>
      </c>
      <c r="J4219" t="s">
        <v>226</v>
      </c>
      <c r="K4219" t="s">
        <v>226</v>
      </c>
      <c r="L4219" t="s">
        <v>226</v>
      </c>
      <c r="M4219" t="s">
        <v>226</v>
      </c>
      <c r="N4219" t="s">
        <v>226</v>
      </c>
      <c r="O4219" t="s">
        <v>226</v>
      </c>
      <c r="P4219" t="s">
        <v>224</v>
      </c>
      <c r="Q4219" t="s">
        <v>226</v>
      </c>
      <c r="R4219" t="s">
        <v>226</v>
      </c>
      <c r="S4219" t="s">
        <v>226</v>
      </c>
      <c r="T4219" t="s">
        <v>226</v>
      </c>
      <c r="U4219" t="s">
        <v>226</v>
      </c>
      <c r="V4219" t="s">
        <v>226</v>
      </c>
      <c r="W4219" t="s">
        <v>226</v>
      </c>
      <c r="X4219" t="s">
        <v>226</v>
      </c>
      <c r="Y4219" t="s">
        <v>226</v>
      </c>
      <c r="Z4219" t="s">
        <v>226</v>
      </c>
      <c r="AA4219" t="s">
        <v>226</v>
      </c>
      <c r="AB4219" t="s">
        <v>226</v>
      </c>
      <c r="AC4219" t="s">
        <v>226</v>
      </c>
      <c r="AD4219" t="s">
        <v>226</v>
      </c>
      <c r="AE4219" t="s">
        <v>226</v>
      </c>
      <c r="AF4219" t="s">
        <v>226</v>
      </c>
      <c r="AG4219" t="s">
        <v>225</v>
      </c>
      <c r="AH4219" t="s">
        <v>225</v>
      </c>
      <c r="AI4219" t="s">
        <v>225</v>
      </c>
      <c r="AJ4219" t="s">
        <v>225</v>
      </c>
      <c r="AK4219" t="s">
        <v>225</v>
      </c>
      <c r="AL4219" t="s">
        <v>394</v>
      </c>
      <c r="AM4219" t="s">
        <v>394</v>
      </c>
      <c r="AN4219" t="s">
        <v>394</v>
      </c>
      <c r="AO4219" t="s">
        <v>394</v>
      </c>
      <c r="AP4219" t="s">
        <v>394</v>
      </c>
      <c r="AQ4219" s="286" t="s">
        <v>394</v>
      </c>
      <c r="AR4219" s="305"/>
      <c r="AS4219" s="235"/>
      <c r="AU4219"/>
    </row>
    <row r="4220" spans="1:47" ht="28.8" x14ac:dyDescent="0.3">
      <c r="A4220" s="285">
        <v>123424</v>
      </c>
      <c r="B4220" s="286" t="s">
        <v>67</v>
      </c>
      <c r="C4220" t="s">
        <v>226</v>
      </c>
      <c r="D4220" t="s">
        <v>226</v>
      </c>
      <c r="E4220" t="s">
        <v>226</v>
      </c>
      <c r="F4220" t="s">
        <v>226</v>
      </c>
      <c r="G4220" t="s">
        <v>226</v>
      </c>
      <c r="H4220" t="s">
        <v>226</v>
      </c>
      <c r="I4220" t="s">
        <v>226</v>
      </c>
      <c r="J4220" t="s">
        <v>226</v>
      </c>
      <c r="K4220" t="s">
        <v>226</v>
      </c>
      <c r="L4220" t="s">
        <v>226</v>
      </c>
      <c r="M4220" t="s">
        <v>226</v>
      </c>
      <c r="N4220" t="s">
        <v>226</v>
      </c>
      <c r="O4220" t="s">
        <v>226</v>
      </c>
      <c r="P4220" t="s">
        <v>224</v>
      </c>
      <c r="Q4220" t="s">
        <v>226</v>
      </c>
      <c r="R4220" t="s">
        <v>226</v>
      </c>
      <c r="S4220" t="s">
        <v>226</v>
      </c>
      <c r="T4220" t="s">
        <v>226</v>
      </c>
      <c r="U4220" t="s">
        <v>226</v>
      </c>
      <c r="V4220" t="s">
        <v>226</v>
      </c>
      <c r="W4220" t="s">
        <v>226</v>
      </c>
      <c r="X4220" t="s">
        <v>226</v>
      </c>
      <c r="Y4220" t="s">
        <v>226</v>
      </c>
      <c r="Z4220" t="s">
        <v>226</v>
      </c>
      <c r="AA4220" t="s">
        <v>226</v>
      </c>
      <c r="AB4220" t="s">
        <v>226</v>
      </c>
      <c r="AC4220" t="s">
        <v>226</v>
      </c>
      <c r="AD4220" t="s">
        <v>226</v>
      </c>
      <c r="AE4220" t="s">
        <v>226</v>
      </c>
      <c r="AF4220" t="s">
        <v>226</v>
      </c>
      <c r="AG4220" t="s">
        <v>225</v>
      </c>
      <c r="AH4220" t="s">
        <v>225</v>
      </c>
      <c r="AI4220" t="s">
        <v>225</v>
      </c>
      <c r="AJ4220" t="s">
        <v>225</v>
      </c>
      <c r="AK4220" t="s">
        <v>225</v>
      </c>
      <c r="AL4220" t="s">
        <v>394</v>
      </c>
      <c r="AM4220" t="s">
        <v>394</v>
      </c>
      <c r="AN4220" t="s">
        <v>394</v>
      </c>
      <c r="AO4220" t="s">
        <v>394</v>
      </c>
      <c r="AP4220" t="s">
        <v>394</v>
      </c>
      <c r="AQ4220" s="286" t="s">
        <v>394</v>
      </c>
      <c r="AR4220" s="305"/>
      <c r="AS4220" s="235"/>
      <c r="AU4220"/>
    </row>
    <row r="4221" spans="1:47" x14ac:dyDescent="0.3">
      <c r="A4221" s="285">
        <v>123425</v>
      </c>
      <c r="B4221" s="286" t="s">
        <v>539</v>
      </c>
      <c r="C4221" t="s">
        <v>995</v>
      </c>
      <c r="D4221" t="s">
        <v>995</v>
      </c>
      <c r="E4221" t="s">
        <v>995</v>
      </c>
      <c r="F4221" t="s">
        <v>995</v>
      </c>
      <c r="G4221" t="s">
        <v>995</v>
      </c>
      <c r="H4221" t="s">
        <v>995</v>
      </c>
      <c r="I4221" t="s">
        <v>995</v>
      </c>
      <c r="J4221" t="s">
        <v>995</v>
      </c>
      <c r="K4221" t="s">
        <v>995</v>
      </c>
      <c r="L4221" t="s">
        <v>995</v>
      </c>
      <c r="M4221" t="s">
        <v>995</v>
      </c>
      <c r="N4221" t="s">
        <v>995</v>
      </c>
      <c r="O4221" t="s">
        <v>995</v>
      </c>
      <c r="P4221" t="s">
        <v>995</v>
      </c>
      <c r="Q4221" t="s">
        <v>995</v>
      </c>
      <c r="R4221" t="s">
        <v>995</v>
      </c>
      <c r="S4221" t="s">
        <v>995</v>
      </c>
      <c r="T4221" t="s">
        <v>995</v>
      </c>
      <c r="U4221" t="s">
        <v>995</v>
      </c>
      <c r="V4221" t="s">
        <v>995</v>
      </c>
      <c r="W4221" t="s">
        <v>995</v>
      </c>
      <c r="X4221" t="s">
        <v>995</v>
      </c>
      <c r="Y4221" t="s">
        <v>995</v>
      </c>
      <c r="Z4221" t="s">
        <v>995</v>
      </c>
      <c r="AA4221" t="s">
        <v>995</v>
      </c>
      <c r="AB4221" t="s">
        <v>995</v>
      </c>
      <c r="AC4221" t="s">
        <v>995</v>
      </c>
      <c r="AD4221" t="s">
        <v>995</v>
      </c>
      <c r="AE4221" t="s">
        <v>995</v>
      </c>
      <c r="AF4221" t="s">
        <v>995</v>
      </c>
      <c r="AG4221" t="s">
        <v>995</v>
      </c>
      <c r="AH4221" t="s">
        <v>995</v>
      </c>
      <c r="AI4221" t="s">
        <v>995</v>
      </c>
      <c r="AJ4221" t="s">
        <v>995</v>
      </c>
      <c r="AK4221" t="s">
        <v>995</v>
      </c>
      <c r="AL4221" t="s">
        <v>995</v>
      </c>
      <c r="AM4221" t="s">
        <v>995</v>
      </c>
      <c r="AN4221" t="s">
        <v>995</v>
      </c>
      <c r="AO4221" t="s">
        <v>995</v>
      </c>
      <c r="AP4221" t="s">
        <v>995</v>
      </c>
      <c r="AQ4221" s="286" t="s">
        <v>855</v>
      </c>
    </row>
    <row r="4222" spans="1:47" ht="21.6" x14ac:dyDescent="0.65">
      <c r="A4222" s="285">
        <v>123426</v>
      </c>
      <c r="B4222" s="286" t="s">
        <v>540</v>
      </c>
      <c r="C4222" t="s">
        <v>226</v>
      </c>
      <c r="D4222" t="s">
        <v>226</v>
      </c>
      <c r="E4222" t="s">
        <v>226</v>
      </c>
      <c r="F4222" t="s">
        <v>226</v>
      </c>
      <c r="G4222" t="s">
        <v>226</v>
      </c>
      <c r="H4222" t="s">
        <v>226</v>
      </c>
      <c r="I4222" t="s">
        <v>226</v>
      </c>
      <c r="J4222" t="s">
        <v>226</v>
      </c>
      <c r="K4222" t="s">
        <v>226</v>
      </c>
      <c r="L4222" t="s">
        <v>226</v>
      </c>
      <c r="M4222" t="s">
        <v>226</v>
      </c>
      <c r="N4222" t="s">
        <v>226</v>
      </c>
      <c r="O4222" t="s">
        <v>226</v>
      </c>
      <c r="P4222" t="s">
        <v>226</v>
      </c>
      <c r="Q4222" t="s">
        <v>226</v>
      </c>
      <c r="R4222" t="s">
        <v>224</v>
      </c>
      <c r="S4222" t="s">
        <v>225</v>
      </c>
      <c r="T4222" t="s">
        <v>224</v>
      </c>
      <c r="U4222" t="s">
        <v>224</v>
      </c>
      <c r="V4222" t="s">
        <v>224</v>
      </c>
      <c r="W4222" t="s">
        <v>394</v>
      </c>
      <c r="X4222" t="s">
        <v>394</v>
      </c>
      <c r="Y4222" t="s">
        <v>394</v>
      </c>
      <c r="Z4222" t="s">
        <v>394</v>
      </c>
      <c r="AA4222" t="s">
        <v>394</v>
      </c>
      <c r="AB4222" t="s">
        <v>394</v>
      </c>
      <c r="AC4222" t="s">
        <v>394</v>
      </c>
      <c r="AD4222" t="s">
        <v>394</v>
      </c>
      <c r="AE4222" t="s">
        <v>394</v>
      </c>
      <c r="AF4222" t="s">
        <v>394</v>
      </c>
      <c r="AG4222" t="s">
        <v>394</v>
      </c>
      <c r="AH4222" t="s">
        <v>394</v>
      </c>
      <c r="AI4222" t="s">
        <v>394</v>
      </c>
      <c r="AJ4222" t="s">
        <v>394</v>
      </c>
      <c r="AK4222" t="s">
        <v>394</v>
      </c>
      <c r="AL4222" t="s">
        <v>394</v>
      </c>
      <c r="AM4222" t="s">
        <v>394</v>
      </c>
      <c r="AN4222" t="s">
        <v>394</v>
      </c>
      <c r="AO4222" t="s">
        <v>394</v>
      </c>
      <c r="AP4222" t="s">
        <v>394</v>
      </c>
      <c r="AQ4222" s="288"/>
      <c r="AR4222" s="304"/>
      <c r="AS4222" s="304"/>
      <c r="AU4222"/>
    </row>
    <row r="4223" spans="1:47" ht="28.8" x14ac:dyDescent="0.3">
      <c r="A4223" s="285">
        <v>123427</v>
      </c>
      <c r="B4223" s="286" t="s">
        <v>541</v>
      </c>
      <c r="C4223" t="s">
        <v>224</v>
      </c>
      <c r="D4223" t="s">
        <v>226</v>
      </c>
      <c r="E4223" t="s">
        <v>224</v>
      </c>
      <c r="F4223" t="s">
        <v>226</v>
      </c>
      <c r="G4223" t="s">
        <v>224</v>
      </c>
      <c r="H4223" t="s">
        <v>226</v>
      </c>
      <c r="I4223" t="s">
        <v>226</v>
      </c>
      <c r="J4223" t="s">
        <v>226</v>
      </c>
      <c r="K4223" t="s">
        <v>226</v>
      </c>
      <c r="L4223" t="s">
        <v>224</v>
      </c>
      <c r="M4223" t="s">
        <v>224</v>
      </c>
      <c r="N4223" t="s">
        <v>224</v>
      </c>
      <c r="O4223" t="s">
        <v>226</v>
      </c>
      <c r="P4223" t="s">
        <v>226</v>
      </c>
      <c r="Q4223" t="s">
        <v>226</v>
      </c>
      <c r="R4223" t="s">
        <v>224</v>
      </c>
      <c r="S4223" t="s">
        <v>226</v>
      </c>
      <c r="T4223" t="s">
        <v>224</v>
      </c>
      <c r="U4223" t="s">
        <v>226</v>
      </c>
      <c r="V4223" t="s">
        <v>226</v>
      </c>
      <c r="W4223" t="s">
        <v>225</v>
      </c>
      <c r="X4223" t="s">
        <v>225</v>
      </c>
      <c r="Y4223" t="s">
        <v>225</v>
      </c>
      <c r="Z4223" t="s">
        <v>225</v>
      </c>
      <c r="AA4223" t="s">
        <v>225</v>
      </c>
      <c r="AB4223" t="s">
        <v>394</v>
      </c>
      <c r="AC4223" t="s">
        <v>394</v>
      </c>
      <c r="AD4223" t="s">
        <v>394</v>
      </c>
      <c r="AE4223" t="s">
        <v>394</v>
      </c>
      <c r="AF4223" t="s">
        <v>394</v>
      </c>
      <c r="AG4223" t="s">
        <v>394</v>
      </c>
      <c r="AH4223" t="s">
        <v>394</v>
      </c>
      <c r="AI4223" t="s">
        <v>394</v>
      </c>
      <c r="AJ4223" t="s">
        <v>394</v>
      </c>
      <c r="AK4223" t="s">
        <v>394</v>
      </c>
      <c r="AL4223" t="s">
        <v>394</v>
      </c>
      <c r="AM4223" t="s">
        <v>394</v>
      </c>
      <c r="AN4223" t="s">
        <v>394</v>
      </c>
      <c r="AO4223" t="s">
        <v>394</v>
      </c>
      <c r="AP4223" t="s">
        <v>394</v>
      </c>
      <c r="AQ4223" s="286" t="s">
        <v>394</v>
      </c>
      <c r="AR4223" s="305"/>
      <c r="AS4223" s="235"/>
      <c r="AU4223"/>
    </row>
    <row r="4224" spans="1:47" ht="28.8" x14ac:dyDescent="0.3">
      <c r="A4224" s="285">
        <v>123428</v>
      </c>
      <c r="B4224" s="286" t="s">
        <v>541</v>
      </c>
      <c r="C4224" t="s">
        <v>224</v>
      </c>
      <c r="D4224" t="s">
        <v>226</v>
      </c>
      <c r="E4224" t="s">
        <v>224</v>
      </c>
      <c r="F4224" t="s">
        <v>226</v>
      </c>
      <c r="G4224" t="s">
        <v>226</v>
      </c>
      <c r="H4224" t="s">
        <v>226</v>
      </c>
      <c r="I4224" t="s">
        <v>226</v>
      </c>
      <c r="J4224" t="s">
        <v>226</v>
      </c>
      <c r="K4224" t="s">
        <v>226</v>
      </c>
      <c r="L4224" t="s">
        <v>226</v>
      </c>
      <c r="M4224" t="s">
        <v>226</v>
      </c>
      <c r="N4224" t="s">
        <v>224</v>
      </c>
      <c r="O4224" t="s">
        <v>226</v>
      </c>
      <c r="P4224" t="s">
        <v>224</v>
      </c>
      <c r="Q4224" t="s">
        <v>226</v>
      </c>
      <c r="R4224" t="s">
        <v>224</v>
      </c>
      <c r="S4224" t="s">
        <v>224</v>
      </c>
      <c r="T4224" t="s">
        <v>224</v>
      </c>
      <c r="U4224" t="s">
        <v>226</v>
      </c>
      <c r="V4224" t="s">
        <v>224</v>
      </c>
      <c r="W4224" t="s">
        <v>225</v>
      </c>
      <c r="X4224" t="s">
        <v>225</v>
      </c>
      <c r="Y4224" t="s">
        <v>225</v>
      </c>
      <c r="Z4224" t="s">
        <v>225</v>
      </c>
      <c r="AA4224" t="s">
        <v>225</v>
      </c>
      <c r="AB4224" t="s">
        <v>394</v>
      </c>
      <c r="AC4224" t="s">
        <v>394</v>
      </c>
      <c r="AD4224" t="s">
        <v>394</v>
      </c>
      <c r="AE4224" t="s">
        <v>394</v>
      </c>
      <c r="AF4224" t="s">
        <v>394</v>
      </c>
      <c r="AG4224" t="s">
        <v>394</v>
      </c>
      <c r="AH4224" t="s">
        <v>394</v>
      </c>
      <c r="AI4224" t="s">
        <v>394</v>
      </c>
      <c r="AJ4224" t="s">
        <v>394</v>
      </c>
      <c r="AK4224" t="s">
        <v>394</v>
      </c>
      <c r="AL4224" t="s">
        <v>394</v>
      </c>
      <c r="AM4224" t="s">
        <v>394</v>
      </c>
      <c r="AN4224" t="s">
        <v>394</v>
      </c>
      <c r="AO4224" t="s">
        <v>394</v>
      </c>
      <c r="AP4224" t="s">
        <v>394</v>
      </c>
      <c r="AQ4224" s="286" t="s">
        <v>394</v>
      </c>
      <c r="AR4224" s="305"/>
      <c r="AS4224" s="235"/>
      <c r="AU4224"/>
    </row>
    <row r="4225" spans="1:47" ht="21.6" x14ac:dyDescent="0.3">
      <c r="A4225" s="285">
        <v>123429</v>
      </c>
      <c r="B4225" s="286" t="s">
        <v>540</v>
      </c>
      <c r="C4225" t="s">
        <v>224</v>
      </c>
      <c r="D4225" t="s">
        <v>224</v>
      </c>
      <c r="E4225" t="s">
        <v>226</v>
      </c>
      <c r="F4225" t="s">
        <v>226</v>
      </c>
      <c r="G4225" t="s">
        <v>224</v>
      </c>
      <c r="H4225" t="s">
        <v>226</v>
      </c>
      <c r="I4225" t="s">
        <v>225</v>
      </c>
      <c r="J4225" t="s">
        <v>226</v>
      </c>
      <c r="K4225" t="s">
        <v>226</v>
      </c>
      <c r="L4225" t="s">
        <v>225</v>
      </c>
      <c r="M4225" t="s">
        <v>225</v>
      </c>
      <c r="N4225" t="s">
        <v>225</v>
      </c>
      <c r="O4225" t="s">
        <v>226</v>
      </c>
      <c r="P4225" t="s">
        <v>224</v>
      </c>
      <c r="Q4225" t="s">
        <v>226</v>
      </c>
      <c r="R4225" t="s">
        <v>225</v>
      </c>
      <c r="S4225" t="s">
        <v>225</v>
      </c>
      <c r="T4225" t="s">
        <v>225</v>
      </c>
      <c r="U4225" t="s">
        <v>225</v>
      </c>
      <c r="V4225" t="s">
        <v>226</v>
      </c>
      <c r="W4225" t="s">
        <v>394</v>
      </c>
      <c r="X4225" t="s">
        <v>394</v>
      </c>
      <c r="Y4225" t="s">
        <v>394</v>
      </c>
      <c r="Z4225" t="s">
        <v>394</v>
      </c>
      <c r="AA4225" t="s">
        <v>394</v>
      </c>
      <c r="AB4225" t="s">
        <v>394</v>
      </c>
      <c r="AC4225" t="s">
        <v>394</v>
      </c>
      <c r="AD4225" t="s">
        <v>394</v>
      </c>
      <c r="AE4225" t="s">
        <v>394</v>
      </c>
      <c r="AF4225" t="s">
        <v>394</v>
      </c>
      <c r="AG4225" t="s">
        <v>394</v>
      </c>
      <c r="AH4225" t="s">
        <v>394</v>
      </c>
      <c r="AI4225" t="s">
        <v>394</v>
      </c>
      <c r="AJ4225" t="s">
        <v>394</v>
      </c>
      <c r="AK4225" t="s">
        <v>394</v>
      </c>
      <c r="AL4225" t="s">
        <v>394</v>
      </c>
      <c r="AM4225" t="s">
        <v>394</v>
      </c>
      <c r="AN4225" t="s">
        <v>394</v>
      </c>
      <c r="AO4225" t="s">
        <v>394</v>
      </c>
      <c r="AP4225" t="s">
        <v>394</v>
      </c>
      <c r="AQ4225" s="286" t="s">
        <v>394</v>
      </c>
      <c r="AR4225" s="305"/>
      <c r="AS4225" s="235"/>
      <c r="AU4225"/>
    </row>
    <row r="4226" spans="1:47" ht="28.8" x14ac:dyDescent="0.3">
      <c r="A4226" s="285">
        <v>123430</v>
      </c>
      <c r="B4226" s="286" t="s">
        <v>67</v>
      </c>
      <c r="C4226" t="s">
        <v>226</v>
      </c>
      <c r="D4226" t="s">
        <v>226</v>
      </c>
      <c r="E4226" t="s">
        <v>226</v>
      </c>
      <c r="F4226" t="s">
        <v>226</v>
      </c>
      <c r="G4226" t="s">
        <v>226</v>
      </c>
      <c r="H4226" t="s">
        <v>226</v>
      </c>
      <c r="I4226" t="s">
        <v>226</v>
      </c>
      <c r="J4226" t="s">
        <v>226</v>
      </c>
      <c r="K4226" t="s">
        <v>226</v>
      </c>
      <c r="L4226" t="s">
        <v>226</v>
      </c>
      <c r="M4226" t="s">
        <v>226</v>
      </c>
      <c r="N4226" t="s">
        <v>226</v>
      </c>
      <c r="O4226" t="s">
        <v>226</v>
      </c>
      <c r="P4226" t="s">
        <v>226</v>
      </c>
      <c r="Q4226" t="s">
        <v>226</v>
      </c>
      <c r="R4226" t="s">
        <v>226</v>
      </c>
      <c r="S4226" t="s">
        <v>226</v>
      </c>
      <c r="T4226" t="s">
        <v>226</v>
      </c>
      <c r="U4226" t="s">
        <v>224</v>
      </c>
      <c r="V4226" t="s">
        <v>226</v>
      </c>
      <c r="W4226" t="s">
        <v>226</v>
      </c>
      <c r="X4226" t="s">
        <v>226</v>
      </c>
      <c r="Y4226" t="s">
        <v>226</v>
      </c>
      <c r="Z4226" t="s">
        <v>226</v>
      </c>
      <c r="AA4226" t="s">
        <v>226</v>
      </c>
      <c r="AB4226" t="s">
        <v>226</v>
      </c>
      <c r="AC4226" t="s">
        <v>226</v>
      </c>
      <c r="AD4226" t="s">
        <v>226</v>
      </c>
      <c r="AE4226" t="s">
        <v>226</v>
      </c>
      <c r="AF4226" t="s">
        <v>226</v>
      </c>
      <c r="AG4226" t="s">
        <v>225</v>
      </c>
      <c r="AH4226" t="s">
        <v>225</v>
      </c>
      <c r="AI4226" t="s">
        <v>225</v>
      </c>
      <c r="AJ4226" t="s">
        <v>225</v>
      </c>
      <c r="AK4226" t="s">
        <v>225</v>
      </c>
      <c r="AL4226" t="s">
        <v>394</v>
      </c>
      <c r="AM4226" t="s">
        <v>394</v>
      </c>
      <c r="AN4226" t="s">
        <v>394</v>
      </c>
      <c r="AO4226" t="s">
        <v>394</v>
      </c>
      <c r="AP4226" t="s">
        <v>394</v>
      </c>
      <c r="AQ4226" s="286" t="s">
        <v>394</v>
      </c>
      <c r="AR4226" s="305"/>
      <c r="AS4226" s="235"/>
      <c r="AU4226"/>
    </row>
    <row r="4227" spans="1:47" ht="28.8" x14ac:dyDescent="0.3">
      <c r="A4227" s="285">
        <v>123431</v>
      </c>
      <c r="B4227" s="286" t="s">
        <v>67</v>
      </c>
      <c r="C4227" t="s">
        <v>224</v>
      </c>
      <c r="D4227" t="s">
        <v>226</v>
      </c>
      <c r="E4227" t="s">
        <v>226</v>
      </c>
      <c r="F4227" t="s">
        <v>226</v>
      </c>
      <c r="G4227" t="s">
        <v>226</v>
      </c>
      <c r="H4227" t="s">
        <v>226</v>
      </c>
      <c r="I4227" t="s">
        <v>226</v>
      </c>
      <c r="J4227" t="s">
        <v>226</v>
      </c>
      <c r="K4227" t="s">
        <v>226</v>
      </c>
      <c r="L4227" t="s">
        <v>226</v>
      </c>
      <c r="M4227" t="s">
        <v>224</v>
      </c>
      <c r="N4227" t="s">
        <v>226</v>
      </c>
      <c r="O4227" t="s">
        <v>226</v>
      </c>
      <c r="P4227" t="s">
        <v>226</v>
      </c>
      <c r="Q4227" t="s">
        <v>226</v>
      </c>
      <c r="R4227" t="s">
        <v>224</v>
      </c>
      <c r="S4227" t="s">
        <v>226</v>
      </c>
      <c r="T4227" t="s">
        <v>226</v>
      </c>
      <c r="U4227" t="s">
        <v>226</v>
      </c>
      <c r="V4227" t="s">
        <v>226</v>
      </c>
      <c r="W4227" t="s">
        <v>224</v>
      </c>
      <c r="X4227" t="s">
        <v>226</v>
      </c>
      <c r="Y4227" t="s">
        <v>226</v>
      </c>
      <c r="Z4227" t="s">
        <v>226</v>
      </c>
      <c r="AA4227" t="s">
        <v>226</v>
      </c>
      <c r="AB4227" t="s">
        <v>226</v>
      </c>
      <c r="AC4227" t="s">
        <v>226</v>
      </c>
      <c r="AD4227" t="s">
        <v>226</v>
      </c>
      <c r="AE4227" t="s">
        <v>226</v>
      </c>
      <c r="AF4227" t="s">
        <v>226</v>
      </c>
      <c r="AG4227" t="s">
        <v>225</v>
      </c>
      <c r="AH4227" t="s">
        <v>225</v>
      </c>
      <c r="AI4227" t="s">
        <v>225</v>
      </c>
      <c r="AJ4227" t="s">
        <v>225</v>
      </c>
      <c r="AK4227" t="s">
        <v>225</v>
      </c>
      <c r="AL4227" t="s">
        <v>394</v>
      </c>
      <c r="AM4227" t="s">
        <v>394</v>
      </c>
      <c r="AN4227" t="s">
        <v>394</v>
      </c>
      <c r="AO4227" t="s">
        <v>394</v>
      </c>
      <c r="AP4227" t="s">
        <v>394</v>
      </c>
      <c r="AQ4227" s="286" t="s">
        <v>394</v>
      </c>
      <c r="AR4227" s="305"/>
      <c r="AS4227" s="235"/>
      <c r="AU4227"/>
    </row>
    <row r="4228" spans="1:47" ht="28.8" x14ac:dyDescent="0.3">
      <c r="A4228" s="285">
        <v>123432</v>
      </c>
      <c r="B4228" s="286" t="s">
        <v>67</v>
      </c>
      <c r="C4228" t="s">
        <v>226</v>
      </c>
      <c r="D4228" t="s">
        <v>226</v>
      </c>
      <c r="E4228" t="s">
        <v>224</v>
      </c>
      <c r="F4228" t="s">
        <v>226</v>
      </c>
      <c r="G4228" t="s">
        <v>224</v>
      </c>
      <c r="H4228" t="s">
        <v>224</v>
      </c>
      <c r="I4228" t="s">
        <v>226</v>
      </c>
      <c r="J4228" t="s">
        <v>226</v>
      </c>
      <c r="K4228" t="s">
        <v>226</v>
      </c>
      <c r="L4228" t="s">
        <v>226</v>
      </c>
      <c r="M4228" t="s">
        <v>226</v>
      </c>
      <c r="N4228" t="s">
        <v>226</v>
      </c>
      <c r="O4228" t="s">
        <v>226</v>
      </c>
      <c r="P4228" t="s">
        <v>226</v>
      </c>
      <c r="Q4228" t="s">
        <v>226</v>
      </c>
      <c r="R4228" t="s">
        <v>226</v>
      </c>
      <c r="S4228" t="s">
        <v>226</v>
      </c>
      <c r="T4228" t="s">
        <v>226</v>
      </c>
      <c r="U4228" t="s">
        <v>226</v>
      </c>
      <c r="V4228" t="s">
        <v>226</v>
      </c>
      <c r="W4228" t="s">
        <v>226</v>
      </c>
      <c r="X4228" t="s">
        <v>226</v>
      </c>
      <c r="Y4228" t="s">
        <v>225</v>
      </c>
      <c r="Z4228" t="s">
        <v>225</v>
      </c>
      <c r="AA4228" t="s">
        <v>226</v>
      </c>
      <c r="AB4228" t="s">
        <v>226</v>
      </c>
      <c r="AC4228" t="s">
        <v>226</v>
      </c>
      <c r="AD4228" t="s">
        <v>226</v>
      </c>
      <c r="AE4228" t="s">
        <v>226</v>
      </c>
      <c r="AF4228" t="s">
        <v>226</v>
      </c>
      <c r="AG4228" t="s">
        <v>225</v>
      </c>
      <c r="AH4228" t="s">
        <v>225</v>
      </c>
      <c r="AI4228" t="s">
        <v>225</v>
      </c>
      <c r="AJ4228" t="s">
        <v>225</v>
      </c>
      <c r="AK4228" t="s">
        <v>225</v>
      </c>
      <c r="AL4228" t="s">
        <v>394</v>
      </c>
      <c r="AM4228" t="s">
        <v>394</v>
      </c>
      <c r="AN4228" t="s">
        <v>394</v>
      </c>
      <c r="AO4228" t="s">
        <v>394</v>
      </c>
      <c r="AP4228" t="s">
        <v>394</v>
      </c>
      <c r="AQ4228" s="286" t="s">
        <v>394</v>
      </c>
      <c r="AR4228" s="305"/>
      <c r="AS4228" s="235"/>
      <c r="AU4228"/>
    </row>
    <row r="4229" spans="1:47" x14ac:dyDescent="0.3">
      <c r="A4229" s="285">
        <v>123433</v>
      </c>
      <c r="B4229" s="286" t="s">
        <v>540</v>
      </c>
      <c r="AQ4229" s="286" t="s">
        <v>394</v>
      </c>
    </row>
    <row r="4230" spans="1:47" x14ac:dyDescent="0.3">
      <c r="A4230" s="285">
        <v>123434</v>
      </c>
      <c r="B4230" s="286" t="s">
        <v>539</v>
      </c>
      <c r="C4230" t="s">
        <v>995</v>
      </c>
      <c r="D4230" t="s">
        <v>995</v>
      </c>
      <c r="E4230" t="s">
        <v>995</v>
      </c>
      <c r="F4230" t="s">
        <v>995</v>
      </c>
      <c r="G4230" t="s">
        <v>995</v>
      </c>
      <c r="H4230" t="s">
        <v>995</v>
      </c>
      <c r="I4230" t="s">
        <v>995</v>
      </c>
      <c r="J4230" t="s">
        <v>995</v>
      </c>
      <c r="K4230" t="s">
        <v>995</v>
      </c>
      <c r="L4230" t="s">
        <v>995</v>
      </c>
      <c r="M4230" t="s">
        <v>995</v>
      </c>
      <c r="N4230" t="s">
        <v>995</v>
      </c>
      <c r="O4230" t="s">
        <v>995</v>
      </c>
      <c r="P4230" t="s">
        <v>995</v>
      </c>
      <c r="Q4230" t="s">
        <v>995</v>
      </c>
      <c r="R4230" t="s">
        <v>995</v>
      </c>
      <c r="S4230" t="s">
        <v>995</v>
      </c>
      <c r="T4230" t="s">
        <v>995</v>
      </c>
      <c r="U4230" t="s">
        <v>995</v>
      </c>
      <c r="V4230" t="s">
        <v>995</v>
      </c>
      <c r="W4230" t="s">
        <v>995</v>
      </c>
      <c r="X4230" t="s">
        <v>995</v>
      </c>
      <c r="Y4230" t="s">
        <v>995</v>
      </c>
      <c r="Z4230" t="s">
        <v>995</v>
      </c>
      <c r="AA4230" t="s">
        <v>995</v>
      </c>
      <c r="AB4230" t="s">
        <v>995</v>
      </c>
      <c r="AC4230" t="s">
        <v>995</v>
      </c>
      <c r="AD4230" t="s">
        <v>995</v>
      </c>
      <c r="AE4230" t="s">
        <v>995</v>
      </c>
      <c r="AF4230" t="s">
        <v>995</v>
      </c>
      <c r="AG4230" t="s">
        <v>995</v>
      </c>
      <c r="AH4230" t="s">
        <v>995</v>
      </c>
      <c r="AI4230" t="s">
        <v>995</v>
      </c>
      <c r="AJ4230" t="s">
        <v>995</v>
      </c>
      <c r="AK4230" t="s">
        <v>995</v>
      </c>
      <c r="AL4230" t="s">
        <v>995</v>
      </c>
      <c r="AM4230" t="s">
        <v>995</v>
      </c>
      <c r="AN4230" t="s">
        <v>995</v>
      </c>
      <c r="AO4230" t="s">
        <v>995</v>
      </c>
      <c r="AP4230" t="s">
        <v>995</v>
      </c>
      <c r="AQ4230" s="286" t="s">
        <v>855</v>
      </c>
    </row>
    <row r="4231" spans="1:47" x14ac:dyDescent="0.3">
      <c r="A4231" s="285">
        <v>123435</v>
      </c>
      <c r="B4231" s="286" t="s">
        <v>539</v>
      </c>
      <c r="C4231" t="s">
        <v>995</v>
      </c>
      <c r="D4231" t="s">
        <v>995</v>
      </c>
      <c r="E4231" t="s">
        <v>995</v>
      </c>
      <c r="F4231" t="s">
        <v>995</v>
      </c>
      <c r="G4231" t="s">
        <v>995</v>
      </c>
      <c r="H4231" t="s">
        <v>995</v>
      </c>
      <c r="I4231" t="s">
        <v>995</v>
      </c>
      <c r="J4231" t="s">
        <v>995</v>
      </c>
      <c r="K4231" t="s">
        <v>995</v>
      </c>
      <c r="L4231" t="s">
        <v>995</v>
      </c>
      <c r="M4231" t="s">
        <v>995</v>
      </c>
      <c r="N4231" t="s">
        <v>995</v>
      </c>
      <c r="O4231" t="s">
        <v>995</v>
      </c>
      <c r="P4231" t="s">
        <v>995</v>
      </c>
      <c r="Q4231" t="s">
        <v>995</v>
      </c>
      <c r="R4231" t="s">
        <v>995</v>
      </c>
      <c r="S4231" t="s">
        <v>995</v>
      </c>
      <c r="T4231" t="s">
        <v>995</v>
      </c>
      <c r="U4231" t="s">
        <v>995</v>
      </c>
      <c r="V4231" t="s">
        <v>995</v>
      </c>
      <c r="W4231" t="s">
        <v>995</v>
      </c>
      <c r="X4231" t="s">
        <v>995</v>
      </c>
      <c r="Y4231" t="s">
        <v>995</v>
      </c>
      <c r="Z4231" t="s">
        <v>995</v>
      </c>
      <c r="AA4231" t="s">
        <v>995</v>
      </c>
      <c r="AB4231" t="s">
        <v>995</v>
      </c>
      <c r="AC4231" t="s">
        <v>995</v>
      </c>
      <c r="AD4231" t="s">
        <v>995</v>
      </c>
      <c r="AE4231" t="s">
        <v>995</v>
      </c>
      <c r="AF4231" t="s">
        <v>995</v>
      </c>
      <c r="AG4231" t="s">
        <v>995</v>
      </c>
      <c r="AH4231" t="s">
        <v>995</v>
      </c>
      <c r="AI4231" t="s">
        <v>995</v>
      </c>
      <c r="AJ4231" t="s">
        <v>995</v>
      </c>
      <c r="AK4231" t="s">
        <v>995</v>
      </c>
      <c r="AL4231" t="s">
        <v>995</v>
      </c>
      <c r="AM4231" t="s">
        <v>995</v>
      </c>
      <c r="AN4231" t="s">
        <v>995</v>
      </c>
      <c r="AO4231" t="s">
        <v>995</v>
      </c>
      <c r="AP4231" t="s">
        <v>995</v>
      </c>
      <c r="AQ4231" s="286" t="s">
        <v>855</v>
      </c>
    </row>
    <row r="4232" spans="1:47" ht="28.8" x14ac:dyDescent="0.3">
      <c r="A4232" s="285">
        <v>123436</v>
      </c>
      <c r="B4232" s="286" t="s">
        <v>67</v>
      </c>
      <c r="C4232" t="s">
        <v>226</v>
      </c>
      <c r="D4232" t="s">
        <v>226</v>
      </c>
      <c r="E4232" t="s">
        <v>226</v>
      </c>
      <c r="F4232" t="s">
        <v>226</v>
      </c>
      <c r="G4232" t="s">
        <v>226</v>
      </c>
      <c r="H4232" t="s">
        <v>226</v>
      </c>
      <c r="I4232" t="s">
        <v>226</v>
      </c>
      <c r="J4232" t="s">
        <v>226</v>
      </c>
      <c r="K4232" t="s">
        <v>226</v>
      </c>
      <c r="L4232" t="s">
        <v>226</v>
      </c>
      <c r="M4232" t="s">
        <v>226</v>
      </c>
      <c r="N4232" t="s">
        <v>226</v>
      </c>
      <c r="O4232" t="s">
        <v>226</v>
      </c>
      <c r="P4232" t="s">
        <v>224</v>
      </c>
      <c r="Q4232" t="s">
        <v>226</v>
      </c>
      <c r="R4232" t="s">
        <v>226</v>
      </c>
      <c r="S4232" t="s">
        <v>226</v>
      </c>
      <c r="T4232" t="s">
        <v>226</v>
      </c>
      <c r="U4232" t="s">
        <v>226</v>
      </c>
      <c r="V4232" t="s">
        <v>226</v>
      </c>
      <c r="W4232" t="s">
        <v>226</v>
      </c>
      <c r="X4232" t="s">
        <v>226</v>
      </c>
      <c r="Y4232" t="s">
        <v>226</v>
      </c>
      <c r="Z4232" t="s">
        <v>226</v>
      </c>
      <c r="AA4232" t="s">
        <v>226</v>
      </c>
      <c r="AB4232" t="s">
        <v>226</v>
      </c>
      <c r="AC4232" t="s">
        <v>226</v>
      </c>
      <c r="AD4232" t="s">
        <v>226</v>
      </c>
      <c r="AE4232" t="s">
        <v>226</v>
      </c>
      <c r="AF4232" t="s">
        <v>226</v>
      </c>
      <c r="AG4232" t="s">
        <v>225</v>
      </c>
      <c r="AH4232" t="s">
        <v>225</v>
      </c>
      <c r="AI4232" t="s">
        <v>225</v>
      </c>
      <c r="AJ4232" t="s">
        <v>225</v>
      </c>
      <c r="AK4232" t="s">
        <v>225</v>
      </c>
      <c r="AL4232" t="s">
        <v>394</v>
      </c>
      <c r="AM4232" t="s">
        <v>394</v>
      </c>
      <c r="AN4232" t="s">
        <v>394</v>
      </c>
      <c r="AO4232" t="s">
        <v>394</v>
      </c>
      <c r="AP4232" t="s">
        <v>394</v>
      </c>
      <c r="AQ4232" s="286" t="s">
        <v>394</v>
      </c>
      <c r="AR4232" s="305"/>
      <c r="AS4232" s="235"/>
      <c r="AU4232"/>
    </row>
    <row r="4233" spans="1:47" ht="21.6" x14ac:dyDescent="0.3">
      <c r="A4233" s="285">
        <v>123437</v>
      </c>
      <c r="B4233" s="286" t="s">
        <v>538</v>
      </c>
      <c r="C4233" t="s">
        <v>226</v>
      </c>
      <c r="D4233" t="s">
        <v>226</v>
      </c>
      <c r="E4233" t="s">
        <v>224</v>
      </c>
      <c r="F4233" t="s">
        <v>226</v>
      </c>
      <c r="G4233" t="s">
        <v>226</v>
      </c>
      <c r="H4233" t="s">
        <v>226</v>
      </c>
      <c r="I4233" t="s">
        <v>226</v>
      </c>
      <c r="J4233" t="s">
        <v>226</v>
      </c>
      <c r="K4233" t="s">
        <v>226</v>
      </c>
      <c r="L4233" t="s">
        <v>226</v>
      </c>
      <c r="M4233" t="s">
        <v>226</v>
      </c>
      <c r="N4233" t="s">
        <v>226</v>
      </c>
      <c r="O4233" t="s">
        <v>226</v>
      </c>
      <c r="P4233" t="s">
        <v>226</v>
      </c>
      <c r="Q4233" t="s">
        <v>226</v>
      </c>
      <c r="R4233" t="s">
        <v>226</v>
      </c>
      <c r="S4233" t="s">
        <v>226</v>
      </c>
      <c r="T4233" t="s">
        <v>226</v>
      </c>
      <c r="U4233" t="s">
        <v>226</v>
      </c>
      <c r="V4233" t="s">
        <v>226</v>
      </c>
      <c r="W4233" t="s">
        <v>225</v>
      </c>
      <c r="X4233" t="s">
        <v>225</v>
      </c>
      <c r="Y4233" t="s">
        <v>225</v>
      </c>
      <c r="Z4233" t="s">
        <v>225</v>
      </c>
      <c r="AA4233" t="s">
        <v>225</v>
      </c>
      <c r="AB4233" t="s">
        <v>394</v>
      </c>
      <c r="AC4233" t="s">
        <v>394</v>
      </c>
      <c r="AD4233" t="s">
        <v>394</v>
      </c>
      <c r="AE4233" t="s">
        <v>394</v>
      </c>
      <c r="AF4233" t="s">
        <v>394</v>
      </c>
      <c r="AG4233" t="s">
        <v>394</v>
      </c>
      <c r="AH4233" t="s">
        <v>394</v>
      </c>
      <c r="AI4233" t="s">
        <v>394</v>
      </c>
      <c r="AJ4233" t="s">
        <v>394</v>
      </c>
      <c r="AK4233" t="s">
        <v>394</v>
      </c>
      <c r="AL4233" t="s">
        <v>394</v>
      </c>
      <c r="AM4233" t="s">
        <v>394</v>
      </c>
      <c r="AN4233" t="s">
        <v>394</v>
      </c>
      <c r="AO4233" t="s">
        <v>394</v>
      </c>
      <c r="AP4233" t="s">
        <v>394</v>
      </c>
      <c r="AQ4233" s="286" t="s">
        <v>394</v>
      </c>
      <c r="AR4233" s="305"/>
      <c r="AS4233" s="235"/>
      <c r="AU4233"/>
    </row>
    <row r="4234" spans="1:47" ht="21.6" x14ac:dyDescent="0.3">
      <c r="A4234" s="285">
        <v>123438</v>
      </c>
      <c r="B4234" s="286" t="s">
        <v>538</v>
      </c>
      <c r="C4234" t="s">
        <v>225</v>
      </c>
      <c r="D4234" t="s">
        <v>225</v>
      </c>
      <c r="E4234" t="s">
        <v>225</v>
      </c>
      <c r="F4234" t="s">
        <v>225</v>
      </c>
      <c r="G4234" t="s">
        <v>226</v>
      </c>
      <c r="H4234" t="s">
        <v>226</v>
      </c>
      <c r="I4234" t="s">
        <v>225</v>
      </c>
      <c r="J4234" t="s">
        <v>225</v>
      </c>
      <c r="K4234" t="s">
        <v>225</v>
      </c>
      <c r="L4234" t="s">
        <v>225</v>
      </c>
      <c r="M4234" t="s">
        <v>226</v>
      </c>
      <c r="N4234" t="s">
        <v>224</v>
      </c>
      <c r="O4234" t="s">
        <v>224</v>
      </c>
      <c r="P4234" t="s">
        <v>226</v>
      </c>
      <c r="Q4234" t="s">
        <v>226</v>
      </c>
      <c r="R4234" t="s">
        <v>226</v>
      </c>
      <c r="S4234" t="s">
        <v>226</v>
      </c>
      <c r="T4234" t="s">
        <v>226</v>
      </c>
      <c r="U4234" t="s">
        <v>225</v>
      </c>
      <c r="V4234" t="s">
        <v>225</v>
      </c>
      <c r="W4234" t="s">
        <v>226</v>
      </c>
      <c r="X4234" t="s">
        <v>226</v>
      </c>
      <c r="Y4234" t="s">
        <v>224</v>
      </c>
      <c r="Z4234" t="s">
        <v>226</v>
      </c>
      <c r="AA4234" t="s">
        <v>224</v>
      </c>
      <c r="AB4234" t="s">
        <v>224</v>
      </c>
      <c r="AC4234" t="s">
        <v>224</v>
      </c>
      <c r="AD4234" t="s">
        <v>224</v>
      </c>
      <c r="AE4234" t="s">
        <v>224</v>
      </c>
      <c r="AF4234" t="s">
        <v>224</v>
      </c>
      <c r="AG4234" t="s">
        <v>394</v>
      </c>
      <c r="AH4234" t="s">
        <v>394</v>
      </c>
      <c r="AI4234" t="s">
        <v>394</v>
      </c>
      <c r="AJ4234" t="s">
        <v>394</v>
      </c>
      <c r="AK4234" t="s">
        <v>394</v>
      </c>
      <c r="AL4234" t="s">
        <v>394</v>
      </c>
      <c r="AM4234" t="s">
        <v>394</v>
      </c>
      <c r="AN4234" t="s">
        <v>394</v>
      </c>
      <c r="AO4234" t="s">
        <v>394</v>
      </c>
      <c r="AP4234" t="s">
        <v>394</v>
      </c>
      <c r="AQ4234" s="286" t="s">
        <v>394</v>
      </c>
      <c r="AR4234" s="305"/>
      <c r="AS4234" s="235"/>
      <c r="AU4234"/>
    </row>
    <row r="4235" spans="1:47" x14ac:dyDescent="0.3">
      <c r="A4235" s="285">
        <v>123439</v>
      </c>
      <c r="B4235" s="286" t="s">
        <v>540</v>
      </c>
      <c r="AQ4235" s="286" t="s">
        <v>394</v>
      </c>
    </row>
    <row r="4236" spans="1:47" ht="21.6" x14ac:dyDescent="0.3">
      <c r="A4236" s="285">
        <v>123440</v>
      </c>
      <c r="B4236" s="286" t="s">
        <v>538</v>
      </c>
      <c r="C4236" t="s">
        <v>226</v>
      </c>
      <c r="D4236" t="s">
        <v>226</v>
      </c>
      <c r="E4236" t="s">
        <v>226</v>
      </c>
      <c r="F4236" t="s">
        <v>226</v>
      </c>
      <c r="G4236" t="s">
        <v>224</v>
      </c>
      <c r="H4236" t="s">
        <v>226</v>
      </c>
      <c r="I4236" t="s">
        <v>226</v>
      </c>
      <c r="J4236" t="s">
        <v>226</v>
      </c>
      <c r="K4236" t="s">
        <v>226</v>
      </c>
      <c r="L4236" t="s">
        <v>226</v>
      </c>
      <c r="M4236" t="s">
        <v>226</v>
      </c>
      <c r="N4236" t="s">
        <v>226</v>
      </c>
      <c r="O4236" t="s">
        <v>226</v>
      </c>
      <c r="P4236" t="s">
        <v>226</v>
      </c>
      <c r="Q4236" t="s">
        <v>226</v>
      </c>
      <c r="R4236" t="s">
        <v>226</v>
      </c>
      <c r="S4236" t="s">
        <v>226</v>
      </c>
      <c r="T4236" t="s">
        <v>226</v>
      </c>
      <c r="U4236" t="s">
        <v>226</v>
      </c>
      <c r="V4236" t="s">
        <v>226</v>
      </c>
      <c r="W4236" t="s">
        <v>225</v>
      </c>
      <c r="X4236" t="s">
        <v>226</v>
      </c>
      <c r="Y4236" t="s">
        <v>225</v>
      </c>
      <c r="Z4236" t="s">
        <v>226</v>
      </c>
      <c r="AA4236" t="s">
        <v>225</v>
      </c>
      <c r="AB4236" t="s">
        <v>225</v>
      </c>
      <c r="AC4236" t="s">
        <v>225</v>
      </c>
      <c r="AD4236" t="s">
        <v>225</v>
      </c>
      <c r="AE4236" t="s">
        <v>225</v>
      </c>
      <c r="AF4236" t="s">
        <v>225</v>
      </c>
      <c r="AG4236" t="s">
        <v>225</v>
      </c>
      <c r="AH4236" t="s">
        <v>394</v>
      </c>
      <c r="AI4236" t="s">
        <v>225</v>
      </c>
      <c r="AJ4236" t="s">
        <v>225</v>
      </c>
      <c r="AK4236" t="s">
        <v>225</v>
      </c>
      <c r="AL4236" t="s">
        <v>394</v>
      </c>
      <c r="AM4236" t="s">
        <v>394</v>
      </c>
      <c r="AN4236" t="s">
        <v>394</v>
      </c>
      <c r="AO4236" t="s">
        <v>394</v>
      </c>
      <c r="AP4236" t="s">
        <v>394</v>
      </c>
      <c r="AQ4236" s="286" t="s">
        <v>394</v>
      </c>
      <c r="AR4236" s="305"/>
      <c r="AS4236" s="235"/>
      <c r="AU4236"/>
    </row>
    <row r="4237" spans="1:47" x14ac:dyDescent="0.3">
      <c r="A4237" s="285">
        <v>123441</v>
      </c>
      <c r="B4237" s="286" t="s">
        <v>539</v>
      </c>
      <c r="C4237" t="s">
        <v>995</v>
      </c>
      <c r="D4237" t="s">
        <v>995</v>
      </c>
      <c r="E4237" t="s">
        <v>995</v>
      </c>
      <c r="F4237" t="s">
        <v>995</v>
      </c>
      <c r="G4237" t="s">
        <v>995</v>
      </c>
      <c r="H4237" t="s">
        <v>995</v>
      </c>
      <c r="I4237" t="s">
        <v>995</v>
      </c>
      <c r="J4237" t="s">
        <v>995</v>
      </c>
      <c r="K4237" t="s">
        <v>995</v>
      </c>
      <c r="L4237" t="s">
        <v>995</v>
      </c>
      <c r="M4237" t="s">
        <v>995</v>
      </c>
      <c r="N4237" t="s">
        <v>995</v>
      </c>
      <c r="O4237" t="s">
        <v>995</v>
      </c>
      <c r="P4237" t="s">
        <v>995</v>
      </c>
      <c r="Q4237" t="s">
        <v>995</v>
      </c>
      <c r="R4237" t="s">
        <v>995</v>
      </c>
      <c r="S4237" t="s">
        <v>995</v>
      </c>
      <c r="T4237" t="s">
        <v>995</v>
      </c>
      <c r="U4237" t="s">
        <v>995</v>
      </c>
      <c r="V4237" t="s">
        <v>995</v>
      </c>
      <c r="W4237" t="s">
        <v>995</v>
      </c>
      <c r="X4237" t="s">
        <v>995</v>
      </c>
      <c r="Y4237" t="s">
        <v>995</v>
      </c>
      <c r="Z4237" t="s">
        <v>995</v>
      </c>
      <c r="AA4237" t="s">
        <v>995</v>
      </c>
      <c r="AB4237" t="s">
        <v>995</v>
      </c>
      <c r="AC4237" t="s">
        <v>995</v>
      </c>
      <c r="AD4237" t="s">
        <v>995</v>
      </c>
      <c r="AE4237" t="s">
        <v>995</v>
      </c>
      <c r="AF4237" t="s">
        <v>995</v>
      </c>
      <c r="AG4237" t="s">
        <v>995</v>
      </c>
      <c r="AH4237" t="s">
        <v>995</v>
      </c>
      <c r="AI4237" t="s">
        <v>995</v>
      </c>
      <c r="AJ4237" t="s">
        <v>995</v>
      </c>
      <c r="AK4237" t="s">
        <v>995</v>
      </c>
      <c r="AL4237" t="s">
        <v>995</v>
      </c>
      <c r="AM4237" t="s">
        <v>995</v>
      </c>
      <c r="AN4237" t="s">
        <v>995</v>
      </c>
      <c r="AO4237" t="s">
        <v>995</v>
      </c>
      <c r="AP4237" t="s">
        <v>995</v>
      </c>
      <c r="AQ4237" s="286" t="s">
        <v>855</v>
      </c>
    </row>
    <row r="4238" spans="1:47" x14ac:dyDescent="0.3">
      <c r="A4238" s="285">
        <v>123442</v>
      </c>
      <c r="B4238" s="286" t="s">
        <v>539</v>
      </c>
      <c r="AQ4238" s="286" t="s">
        <v>394</v>
      </c>
    </row>
    <row r="4239" spans="1:47" x14ac:dyDescent="0.3">
      <c r="A4239" s="285">
        <v>123443</v>
      </c>
      <c r="B4239" s="286" t="s">
        <v>540</v>
      </c>
      <c r="AQ4239" s="286" t="s">
        <v>394</v>
      </c>
    </row>
    <row r="4240" spans="1:47" ht="28.8" x14ac:dyDescent="0.3">
      <c r="A4240" s="285">
        <v>123444</v>
      </c>
      <c r="B4240" s="286" t="s">
        <v>541</v>
      </c>
      <c r="C4240" t="s">
        <v>225</v>
      </c>
      <c r="D4240" t="s">
        <v>226</v>
      </c>
      <c r="E4240" t="s">
        <v>224</v>
      </c>
      <c r="F4240" t="s">
        <v>226</v>
      </c>
      <c r="G4240" t="s">
        <v>225</v>
      </c>
      <c r="H4240" t="s">
        <v>226</v>
      </c>
      <c r="I4240" t="s">
        <v>226</v>
      </c>
      <c r="J4240" t="s">
        <v>226</v>
      </c>
      <c r="K4240" t="s">
        <v>226</v>
      </c>
      <c r="L4240" t="s">
        <v>225</v>
      </c>
      <c r="M4240" t="s">
        <v>225</v>
      </c>
      <c r="N4240" t="s">
        <v>224</v>
      </c>
      <c r="O4240" t="s">
        <v>226</v>
      </c>
      <c r="P4240" t="s">
        <v>226</v>
      </c>
      <c r="Q4240" t="s">
        <v>226</v>
      </c>
      <c r="R4240" t="s">
        <v>226</v>
      </c>
      <c r="S4240" t="s">
        <v>226</v>
      </c>
      <c r="T4240" t="s">
        <v>226</v>
      </c>
      <c r="U4240" t="s">
        <v>226</v>
      </c>
      <c r="V4240" t="s">
        <v>226</v>
      </c>
      <c r="W4240" t="s">
        <v>225</v>
      </c>
      <c r="X4240" t="s">
        <v>225</v>
      </c>
      <c r="Y4240" t="s">
        <v>225</v>
      </c>
      <c r="Z4240" t="s">
        <v>225</v>
      </c>
      <c r="AA4240" t="s">
        <v>225</v>
      </c>
      <c r="AB4240" t="s">
        <v>394</v>
      </c>
      <c r="AC4240" t="s">
        <v>394</v>
      </c>
      <c r="AD4240" t="s">
        <v>394</v>
      </c>
      <c r="AE4240" t="s">
        <v>394</v>
      </c>
      <c r="AF4240" t="s">
        <v>394</v>
      </c>
      <c r="AG4240" t="s">
        <v>394</v>
      </c>
      <c r="AH4240" t="s">
        <v>394</v>
      </c>
      <c r="AI4240" t="s">
        <v>394</v>
      </c>
      <c r="AJ4240" t="s">
        <v>394</v>
      </c>
      <c r="AK4240" t="s">
        <v>394</v>
      </c>
      <c r="AL4240" t="s">
        <v>394</v>
      </c>
      <c r="AM4240" t="s">
        <v>394</v>
      </c>
      <c r="AN4240" t="s">
        <v>394</v>
      </c>
      <c r="AO4240" t="s">
        <v>394</v>
      </c>
      <c r="AP4240" t="s">
        <v>394</v>
      </c>
      <c r="AQ4240" s="286" t="s">
        <v>394</v>
      </c>
      <c r="AR4240" s="305"/>
      <c r="AS4240" s="235"/>
      <c r="AU4240"/>
    </row>
    <row r="4241" spans="1:47" ht="21.6" x14ac:dyDescent="0.3">
      <c r="A4241" s="285">
        <v>123445</v>
      </c>
      <c r="B4241" s="286" t="s">
        <v>538</v>
      </c>
      <c r="C4241" t="s">
        <v>226</v>
      </c>
      <c r="D4241" t="s">
        <v>226</v>
      </c>
      <c r="E4241" t="s">
        <v>226</v>
      </c>
      <c r="F4241" t="s">
        <v>226</v>
      </c>
      <c r="G4241" t="s">
        <v>224</v>
      </c>
      <c r="H4241" t="s">
        <v>226</v>
      </c>
      <c r="I4241" t="s">
        <v>226</v>
      </c>
      <c r="J4241" t="s">
        <v>226</v>
      </c>
      <c r="K4241" t="s">
        <v>226</v>
      </c>
      <c r="L4241" t="s">
        <v>226</v>
      </c>
      <c r="M4241" t="s">
        <v>225</v>
      </c>
      <c r="N4241" t="s">
        <v>226</v>
      </c>
      <c r="O4241" t="s">
        <v>225</v>
      </c>
      <c r="P4241" t="s">
        <v>224</v>
      </c>
      <c r="Q4241" t="s">
        <v>226</v>
      </c>
      <c r="R4241" t="s">
        <v>226</v>
      </c>
      <c r="S4241" t="s">
        <v>226</v>
      </c>
      <c r="T4241" t="s">
        <v>226</v>
      </c>
      <c r="U4241" t="s">
        <v>226</v>
      </c>
      <c r="V4241" t="s">
        <v>226</v>
      </c>
      <c r="W4241" t="s">
        <v>226</v>
      </c>
      <c r="X4241" t="s">
        <v>226</v>
      </c>
      <c r="Y4241" t="s">
        <v>225</v>
      </c>
      <c r="Z4241" t="s">
        <v>226</v>
      </c>
      <c r="AA4241" t="s">
        <v>226</v>
      </c>
      <c r="AB4241" t="s">
        <v>225</v>
      </c>
      <c r="AC4241" t="s">
        <v>225</v>
      </c>
      <c r="AD4241" t="s">
        <v>225</v>
      </c>
      <c r="AE4241" t="s">
        <v>225</v>
      </c>
      <c r="AF4241" t="s">
        <v>225</v>
      </c>
      <c r="AG4241" t="s">
        <v>394</v>
      </c>
      <c r="AH4241" t="s">
        <v>394</v>
      </c>
      <c r="AI4241" t="s">
        <v>394</v>
      </c>
      <c r="AJ4241" t="s">
        <v>394</v>
      </c>
      <c r="AK4241" t="s">
        <v>394</v>
      </c>
      <c r="AL4241" t="s">
        <v>394</v>
      </c>
      <c r="AM4241" t="s">
        <v>394</v>
      </c>
      <c r="AN4241" t="s">
        <v>394</v>
      </c>
      <c r="AO4241" t="s">
        <v>394</v>
      </c>
      <c r="AP4241" t="s">
        <v>394</v>
      </c>
      <c r="AQ4241" s="286" t="s">
        <v>394</v>
      </c>
      <c r="AR4241" s="305"/>
      <c r="AS4241" s="235"/>
      <c r="AU4241"/>
    </row>
    <row r="4242" spans="1:47" x14ac:dyDescent="0.3">
      <c r="A4242" s="285">
        <v>123446</v>
      </c>
      <c r="B4242" s="286" t="s">
        <v>540</v>
      </c>
      <c r="AQ4242" s="286" t="s">
        <v>394</v>
      </c>
    </row>
    <row r="4243" spans="1:47" x14ac:dyDescent="0.3">
      <c r="A4243" s="285">
        <v>123447</v>
      </c>
      <c r="B4243" s="286" t="s">
        <v>539</v>
      </c>
      <c r="C4243" t="s">
        <v>995</v>
      </c>
      <c r="D4243" t="s">
        <v>995</v>
      </c>
      <c r="E4243" t="s">
        <v>995</v>
      </c>
      <c r="F4243" t="s">
        <v>995</v>
      </c>
      <c r="G4243" t="s">
        <v>995</v>
      </c>
      <c r="H4243" t="s">
        <v>995</v>
      </c>
      <c r="I4243" t="s">
        <v>995</v>
      </c>
      <c r="J4243" t="s">
        <v>995</v>
      </c>
      <c r="K4243" t="s">
        <v>995</v>
      </c>
      <c r="L4243" t="s">
        <v>995</v>
      </c>
      <c r="M4243" t="s">
        <v>995</v>
      </c>
      <c r="N4243" t="s">
        <v>995</v>
      </c>
      <c r="O4243" t="s">
        <v>995</v>
      </c>
      <c r="P4243" t="s">
        <v>995</v>
      </c>
      <c r="Q4243" t="s">
        <v>995</v>
      </c>
      <c r="R4243" t="s">
        <v>995</v>
      </c>
      <c r="S4243" t="s">
        <v>995</v>
      </c>
      <c r="T4243" t="s">
        <v>995</v>
      </c>
      <c r="U4243" t="s">
        <v>995</v>
      </c>
      <c r="V4243" t="s">
        <v>995</v>
      </c>
      <c r="W4243" t="s">
        <v>995</v>
      </c>
      <c r="X4243" t="s">
        <v>995</v>
      </c>
      <c r="Y4243" t="s">
        <v>995</v>
      </c>
      <c r="Z4243" t="s">
        <v>995</v>
      </c>
      <c r="AA4243" t="s">
        <v>995</v>
      </c>
      <c r="AB4243" t="s">
        <v>995</v>
      </c>
      <c r="AC4243" t="s">
        <v>995</v>
      </c>
      <c r="AD4243" t="s">
        <v>995</v>
      </c>
      <c r="AE4243" t="s">
        <v>995</v>
      </c>
      <c r="AF4243" t="s">
        <v>995</v>
      </c>
      <c r="AG4243" t="s">
        <v>995</v>
      </c>
      <c r="AH4243" t="s">
        <v>995</v>
      </c>
      <c r="AI4243" t="s">
        <v>995</v>
      </c>
      <c r="AJ4243" t="s">
        <v>995</v>
      </c>
      <c r="AK4243" t="s">
        <v>995</v>
      </c>
      <c r="AL4243" t="s">
        <v>995</v>
      </c>
      <c r="AM4243" t="s">
        <v>995</v>
      </c>
      <c r="AN4243" t="s">
        <v>995</v>
      </c>
      <c r="AO4243" t="s">
        <v>995</v>
      </c>
      <c r="AP4243" t="s">
        <v>995</v>
      </c>
      <c r="AQ4243" s="286" t="s">
        <v>855</v>
      </c>
    </row>
    <row r="4244" spans="1:47" x14ac:dyDescent="0.3">
      <c r="A4244" s="285">
        <v>123448</v>
      </c>
      <c r="B4244" s="286" t="s">
        <v>538</v>
      </c>
      <c r="C4244" t="s">
        <v>226</v>
      </c>
      <c r="D4244" t="s">
        <v>226</v>
      </c>
      <c r="E4244" t="s">
        <v>226</v>
      </c>
      <c r="F4244" t="s">
        <v>226</v>
      </c>
      <c r="G4244" t="s">
        <v>226</v>
      </c>
      <c r="H4244" t="s">
        <v>226</v>
      </c>
      <c r="I4244" t="s">
        <v>226</v>
      </c>
      <c r="J4244" t="s">
        <v>224</v>
      </c>
      <c r="K4244" t="s">
        <v>226</v>
      </c>
      <c r="L4244" t="s">
        <v>226</v>
      </c>
      <c r="M4244" t="s">
        <v>226</v>
      </c>
      <c r="N4244" t="s">
        <v>226</v>
      </c>
      <c r="O4244" t="s">
        <v>224</v>
      </c>
      <c r="P4244" t="s">
        <v>224</v>
      </c>
      <c r="Q4244" t="s">
        <v>224</v>
      </c>
      <c r="R4244" t="s">
        <v>226</v>
      </c>
      <c r="S4244" t="s">
        <v>226</v>
      </c>
      <c r="T4244" t="s">
        <v>226</v>
      </c>
      <c r="U4244" t="s">
        <v>226</v>
      </c>
      <c r="V4244" t="s">
        <v>226</v>
      </c>
      <c r="W4244" t="s">
        <v>394</v>
      </c>
      <c r="X4244" t="s">
        <v>394</v>
      </c>
      <c r="Y4244" t="s">
        <v>394</v>
      </c>
      <c r="Z4244" t="s">
        <v>394</v>
      </c>
      <c r="AA4244" t="s">
        <v>394</v>
      </c>
      <c r="AB4244" t="s">
        <v>394</v>
      </c>
      <c r="AC4244" t="s">
        <v>394</v>
      </c>
      <c r="AD4244" t="s">
        <v>394</v>
      </c>
      <c r="AE4244" t="s">
        <v>394</v>
      </c>
      <c r="AF4244" t="s">
        <v>394</v>
      </c>
      <c r="AG4244" t="s">
        <v>394</v>
      </c>
      <c r="AH4244" t="s">
        <v>394</v>
      </c>
      <c r="AI4244" t="s">
        <v>394</v>
      </c>
      <c r="AJ4244" t="s">
        <v>394</v>
      </c>
      <c r="AK4244" t="s">
        <v>394</v>
      </c>
      <c r="AL4244" t="s">
        <v>394</v>
      </c>
      <c r="AM4244" t="s">
        <v>394</v>
      </c>
      <c r="AN4244" t="s">
        <v>394</v>
      </c>
      <c r="AO4244" t="s">
        <v>394</v>
      </c>
      <c r="AP4244" t="s">
        <v>394</v>
      </c>
      <c r="AQ4244" s="289"/>
      <c r="AR4244" s="304"/>
      <c r="AS4244" s="304"/>
      <c r="AU4244"/>
    </row>
    <row r="4245" spans="1:47" ht="28.8" x14ac:dyDescent="0.3">
      <c r="A4245" s="285">
        <v>123449</v>
      </c>
      <c r="B4245" s="286" t="s">
        <v>67</v>
      </c>
      <c r="C4245" t="s">
        <v>225</v>
      </c>
      <c r="D4245" t="s">
        <v>226</v>
      </c>
      <c r="E4245" t="s">
        <v>224</v>
      </c>
      <c r="F4245" t="s">
        <v>226</v>
      </c>
      <c r="G4245" t="s">
        <v>226</v>
      </c>
      <c r="H4245" t="s">
        <v>226</v>
      </c>
      <c r="I4245" t="s">
        <v>224</v>
      </c>
      <c r="J4245" t="s">
        <v>226</v>
      </c>
      <c r="K4245" t="s">
        <v>226</v>
      </c>
      <c r="L4245" t="s">
        <v>226</v>
      </c>
      <c r="M4245" t="s">
        <v>226</v>
      </c>
      <c r="N4245" t="s">
        <v>226</v>
      </c>
      <c r="O4245" t="s">
        <v>226</v>
      </c>
      <c r="P4245" t="s">
        <v>224</v>
      </c>
      <c r="Q4245" t="s">
        <v>226</v>
      </c>
      <c r="R4245" t="s">
        <v>226</v>
      </c>
      <c r="S4245" t="s">
        <v>226</v>
      </c>
      <c r="T4245" t="s">
        <v>226</v>
      </c>
      <c r="U4245" t="s">
        <v>226</v>
      </c>
      <c r="V4245" t="s">
        <v>226</v>
      </c>
      <c r="W4245" t="s">
        <v>226</v>
      </c>
      <c r="X4245" t="s">
        <v>226</v>
      </c>
      <c r="Y4245" t="s">
        <v>224</v>
      </c>
      <c r="Z4245" t="s">
        <v>226</v>
      </c>
      <c r="AA4245" t="s">
        <v>226</v>
      </c>
      <c r="AB4245" t="s">
        <v>225</v>
      </c>
      <c r="AC4245" t="s">
        <v>226</v>
      </c>
      <c r="AD4245" t="s">
        <v>226</v>
      </c>
      <c r="AE4245" t="s">
        <v>226</v>
      </c>
      <c r="AF4245" t="s">
        <v>226</v>
      </c>
      <c r="AG4245" t="s">
        <v>225</v>
      </c>
      <c r="AH4245" t="s">
        <v>225</v>
      </c>
      <c r="AI4245" t="s">
        <v>225</v>
      </c>
      <c r="AJ4245" t="s">
        <v>225</v>
      </c>
      <c r="AK4245" t="s">
        <v>225</v>
      </c>
      <c r="AL4245" t="s">
        <v>394</v>
      </c>
      <c r="AM4245" t="s">
        <v>394</v>
      </c>
      <c r="AN4245" t="s">
        <v>394</v>
      </c>
      <c r="AO4245" t="s">
        <v>394</v>
      </c>
      <c r="AP4245" t="s">
        <v>394</v>
      </c>
      <c r="AQ4245" s="286" t="s">
        <v>394</v>
      </c>
      <c r="AR4245" s="305"/>
      <c r="AS4245" s="235"/>
      <c r="AU4245"/>
    </row>
    <row r="4246" spans="1:47" x14ac:dyDescent="0.3">
      <c r="A4246" s="285">
        <v>123450</v>
      </c>
      <c r="B4246" s="286" t="s">
        <v>539</v>
      </c>
      <c r="C4246" t="s">
        <v>995</v>
      </c>
      <c r="D4246" t="s">
        <v>995</v>
      </c>
      <c r="E4246" t="s">
        <v>995</v>
      </c>
      <c r="F4246" t="s">
        <v>995</v>
      </c>
      <c r="G4246" t="s">
        <v>995</v>
      </c>
      <c r="H4246" t="s">
        <v>995</v>
      </c>
      <c r="I4246" t="s">
        <v>995</v>
      </c>
      <c r="J4246" t="s">
        <v>995</v>
      </c>
      <c r="K4246" t="s">
        <v>995</v>
      </c>
      <c r="L4246" t="s">
        <v>995</v>
      </c>
      <c r="M4246" t="s">
        <v>995</v>
      </c>
      <c r="N4246" t="s">
        <v>995</v>
      </c>
      <c r="O4246" t="s">
        <v>995</v>
      </c>
      <c r="P4246" t="s">
        <v>995</v>
      </c>
      <c r="Q4246" t="s">
        <v>995</v>
      </c>
      <c r="R4246" t="s">
        <v>995</v>
      </c>
      <c r="S4246" t="s">
        <v>995</v>
      </c>
      <c r="T4246" t="s">
        <v>995</v>
      </c>
      <c r="U4246" t="s">
        <v>995</v>
      </c>
      <c r="V4246" t="s">
        <v>995</v>
      </c>
      <c r="W4246" t="s">
        <v>995</v>
      </c>
      <c r="X4246" t="s">
        <v>995</v>
      </c>
      <c r="Y4246" t="s">
        <v>995</v>
      </c>
      <c r="Z4246" t="s">
        <v>995</v>
      </c>
      <c r="AA4246" t="s">
        <v>995</v>
      </c>
      <c r="AB4246" t="s">
        <v>995</v>
      </c>
      <c r="AC4246" t="s">
        <v>995</v>
      </c>
      <c r="AD4246" t="s">
        <v>995</v>
      </c>
      <c r="AE4246" t="s">
        <v>995</v>
      </c>
      <c r="AF4246" t="s">
        <v>995</v>
      </c>
      <c r="AG4246" t="s">
        <v>995</v>
      </c>
      <c r="AH4246" t="s">
        <v>995</v>
      </c>
      <c r="AI4246" t="s">
        <v>995</v>
      </c>
      <c r="AJ4246" t="s">
        <v>995</v>
      </c>
      <c r="AK4246" t="s">
        <v>995</v>
      </c>
      <c r="AL4246" t="s">
        <v>995</v>
      </c>
      <c r="AM4246" t="s">
        <v>995</v>
      </c>
      <c r="AN4246" t="s">
        <v>995</v>
      </c>
      <c r="AO4246" t="s">
        <v>995</v>
      </c>
      <c r="AP4246" t="s">
        <v>995</v>
      </c>
      <c r="AQ4246" s="286" t="s">
        <v>855</v>
      </c>
    </row>
    <row r="4247" spans="1:47" ht="21.6" x14ac:dyDescent="0.65">
      <c r="A4247" s="285">
        <v>123451</v>
      </c>
      <c r="B4247" s="286" t="s">
        <v>538</v>
      </c>
      <c r="C4247" t="s">
        <v>226</v>
      </c>
      <c r="D4247" t="s">
        <v>226</v>
      </c>
      <c r="E4247" t="s">
        <v>226</v>
      </c>
      <c r="F4247" t="s">
        <v>226</v>
      </c>
      <c r="G4247" t="s">
        <v>224</v>
      </c>
      <c r="H4247" t="s">
        <v>226</v>
      </c>
      <c r="I4247" t="s">
        <v>226</v>
      </c>
      <c r="J4247" t="s">
        <v>226</v>
      </c>
      <c r="K4247" t="s">
        <v>226</v>
      </c>
      <c r="L4247" t="s">
        <v>226</v>
      </c>
      <c r="M4247" t="s">
        <v>225</v>
      </c>
      <c r="N4247" t="s">
        <v>226</v>
      </c>
      <c r="O4247" t="s">
        <v>226</v>
      </c>
      <c r="P4247" t="s">
        <v>224</v>
      </c>
      <c r="Q4247" t="s">
        <v>226</v>
      </c>
      <c r="R4247" t="s">
        <v>226</v>
      </c>
      <c r="S4247" t="s">
        <v>226</v>
      </c>
      <c r="T4247" t="s">
        <v>224</v>
      </c>
      <c r="U4247" t="s">
        <v>226</v>
      </c>
      <c r="V4247" t="s">
        <v>226</v>
      </c>
      <c r="W4247" t="s">
        <v>226</v>
      </c>
      <c r="X4247" t="s">
        <v>226</v>
      </c>
      <c r="Y4247" t="s">
        <v>226</v>
      </c>
      <c r="Z4247" t="s">
        <v>226</v>
      </c>
      <c r="AA4247" t="s">
        <v>226</v>
      </c>
      <c r="AB4247" t="s">
        <v>394</v>
      </c>
      <c r="AC4247" t="s">
        <v>394</v>
      </c>
      <c r="AD4247" t="s">
        <v>394</v>
      </c>
      <c r="AE4247" t="s">
        <v>394</v>
      </c>
      <c r="AF4247" t="s">
        <v>394</v>
      </c>
      <c r="AG4247" t="s">
        <v>394</v>
      </c>
      <c r="AH4247" t="s">
        <v>394</v>
      </c>
      <c r="AI4247" t="s">
        <v>394</v>
      </c>
      <c r="AJ4247" t="s">
        <v>394</v>
      </c>
      <c r="AK4247" t="s">
        <v>394</v>
      </c>
      <c r="AL4247" t="s">
        <v>394</v>
      </c>
      <c r="AM4247" t="s">
        <v>394</v>
      </c>
      <c r="AN4247" t="s">
        <v>394</v>
      </c>
      <c r="AO4247" t="s">
        <v>394</v>
      </c>
      <c r="AP4247" t="s">
        <v>394</v>
      </c>
      <c r="AQ4247" s="288"/>
      <c r="AR4247" s="304"/>
      <c r="AS4247" s="304"/>
      <c r="AU4247"/>
    </row>
    <row r="4248" spans="1:47" x14ac:dyDescent="0.3">
      <c r="A4248" s="285">
        <v>123452</v>
      </c>
      <c r="B4248" s="286" t="s">
        <v>539</v>
      </c>
      <c r="C4248" t="s">
        <v>995</v>
      </c>
      <c r="D4248" t="s">
        <v>995</v>
      </c>
      <c r="E4248" t="s">
        <v>995</v>
      </c>
      <c r="F4248" t="s">
        <v>995</v>
      </c>
      <c r="G4248" t="s">
        <v>995</v>
      </c>
      <c r="H4248" t="s">
        <v>995</v>
      </c>
      <c r="I4248" t="s">
        <v>995</v>
      </c>
      <c r="J4248" t="s">
        <v>995</v>
      </c>
      <c r="K4248" t="s">
        <v>995</v>
      </c>
      <c r="L4248" t="s">
        <v>995</v>
      </c>
      <c r="M4248" t="s">
        <v>995</v>
      </c>
      <c r="N4248" t="s">
        <v>995</v>
      </c>
      <c r="O4248" t="s">
        <v>995</v>
      </c>
      <c r="P4248" t="s">
        <v>995</v>
      </c>
      <c r="Q4248" t="s">
        <v>995</v>
      </c>
      <c r="R4248" t="s">
        <v>995</v>
      </c>
      <c r="S4248" t="s">
        <v>995</v>
      </c>
      <c r="T4248" t="s">
        <v>995</v>
      </c>
      <c r="U4248" t="s">
        <v>995</v>
      </c>
      <c r="V4248" t="s">
        <v>995</v>
      </c>
      <c r="W4248" t="s">
        <v>995</v>
      </c>
      <c r="X4248" t="s">
        <v>995</v>
      </c>
      <c r="Y4248" t="s">
        <v>995</v>
      </c>
      <c r="Z4248" t="s">
        <v>995</v>
      </c>
      <c r="AA4248" t="s">
        <v>995</v>
      </c>
      <c r="AB4248" t="s">
        <v>995</v>
      </c>
      <c r="AC4248" t="s">
        <v>995</v>
      </c>
      <c r="AD4248" t="s">
        <v>995</v>
      </c>
      <c r="AE4248" t="s">
        <v>995</v>
      </c>
      <c r="AF4248" t="s">
        <v>995</v>
      </c>
      <c r="AG4248" t="s">
        <v>995</v>
      </c>
      <c r="AH4248" t="s">
        <v>995</v>
      </c>
      <c r="AI4248" t="s">
        <v>995</v>
      </c>
      <c r="AJ4248" t="s">
        <v>995</v>
      </c>
      <c r="AK4248" t="s">
        <v>995</v>
      </c>
      <c r="AL4248" t="s">
        <v>995</v>
      </c>
      <c r="AM4248" t="s">
        <v>995</v>
      </c>
      <c r="AN4248" t="s">
        <v>995</v>
      </c>
      <c r="AO4248" t="s">
        <v>995</v>
      </c>
      <c r="AP4248" t="s">
        <v>995</v>
      </c>
      <c r="AQ4248" s="286" t="s">
        <v>855</v>
      </c>
    </row>
    <row r="4249" spans="1:47" x14ac:dyDescent="0.3">
      <c r="A4249" s="285">
        <v>123453</v>
      </c>
      <c r="B4249" s="286" t="s">
        <v>539</v>
      </c>
      <c r="C4249" t="s">
        <v>995</v>
      </c>
      <c r="D4249" t="s">
        <v>995</v>
      </c>
      <c r="E4249" t="s">
        <v>995</v>
      </c>
      <c r="F4249" t="s">
        <v>995</v>
      </c>
      <c r="G4249" t="s">
        <v>995</v>
      </c>
      <c r="H4249" t="s">
        <v>995</v>
      </c>
      <c r="I4249" t="s">
        <v>995</v>
      </c>
      <c r="J4249" t="s">
        <v>995</v>
      </c>
      <c r="K4249" t="s">
        <v>995</v>
      </c>
      <c r="L4249" t="s">
        <v>995</v>
      </c>
      <c r="M4249" t="s">
        <v>995</v>
      </c>
      <c r="N4249" t="s">
        <v>995</v>
      </c>
      <c r="O4249" t="s">
        <v>995</v>
      </c>
      <c r="P4249" t="s">
        <v>995</v>
      </c>
      <c r="Q4249" t="s">
        <v>995</v>
      </c>
      <c r="R4249" t="s">
        <v>995</v>
      </c>
      <c r="S4249" t="s">
        <v>995</v>
      </c>
      <c r="T4249" t="s">
        <v>995</v>
      </c>
      <c r="U4249" t="s">
        <v>995</v>
      </c>
      <c r="V4249" t="s">
        <v>995</v>
      </c>
      <c r="W4249" t="s">
        <v>995</v>
      </c>
      <c r="X4249" t="s">
        <v>995</v>
      </c>
      <c r="Y4249" t="s">
        <v>995</v>
      </c>
      <c r="Z4249" t="s">
        <v>995</v>
      </c>
      <c r="AA4249" t="s">
        <v>995</v>
      </c>
      <c r="AB4249" t="s">
        <v>995</v>
      </c>
      <c r="AC4249" t="s">
        <v>995</v>
      </c>
      <c r="AD4249" t="s">
        <v>995</v>
      </c>
      <c r="AE4249" t="s">
        <v>995</v>
      </c>
      <c r="AF4249" t="s">
        <v>995</v>
      </c>
      <c r="AG4249" t="s">
        <v>995</v>
      </c>
      <c r="AH4249" t="s">
        <v>995</v>
      </c>
      <c r="AI4249" t="s">
        <v>995</v>
      </c>
      <c r="AJ4249" t="s">
        <v>995</v>
      </c>
      <c r="AK4249" t="s">
        <v>995</v>
      </c>
      <c r="AL4249" t="s">
        <v>995</v>
      </c>
      <c r="AM4249" t="s">
        <v>995</v>
      </c>
      <c r="AN4249" t="s">
        <v>995</v>
      </c>
      <c r="AO4249" t="s">
        <v>995</v>
      </c>
      <c r="AP4249" t="s">
        <v>995</v>
      </c>
      <c r="AQ4249" s="286" t="s">
        <v>855</v>
      </c>
    </row>
    <row r="4250" spans="1:47" x14ac:dyDescent="0.3">
      <c r="A4250" s="285">
        <v>123454</v>
      </c>
      <c r="B4250" s="286" t="s">
        <v>539</v>
      </c>
      <c r="C4250" t="s">
        <v>995</v>
      </c>
      <c r="D4250" t="s">
        <v>995</v>
      </c>
      <c r="E4250" t="s">
        <v>995</v>
      </c>
      <c r="F4250" t="s">
        <v>995</v>
      </c>
      <c r="G4250" t="s">
        <v>995</v>
      </c>
      <c r="H4250" t="s">
        <v>995</v>
      </c>
      <c r="I4250" t="s">
        <v>995</v>
      </c>
      <c r="J4250" t="s">
        <v>995</v>
      </c>
      <c r="K4250" t="s">
        <v>995</v>
      </c>
      <c r="L4250" t="s">
        <v>995</v>
      </c>
      <c r="M4250" t="s">
        <v>995</v>
      </c>
      <c r="N4250" t="s">
        <v>995</v>
      </c>
      <c r="O4250" t="s">
        <v>995</v>
      </c>
      <c r="P4250" t="s">
        <v>995</v>
      </c>
      <c r="Q4250" t="s">
        <v>995</v>
      </c>
      <c r="R4250" t="s">
        <v>995</v>
      </c>
      <c r="S4250" t="s">
        <v>995</v>
      </c>
      <c r="T4250" t="s">
        <v>995</v>
      </c>
      <c r="U4250" t="s">
        <v>995</v>
      </c>
      <c r="V4250" t="s">
        <v>995</v>
      </c>
      <c r="W4250" t="s">
        <v>995</v>
      </c>
      <c r="X4250" t="s">
        <v>995</v>
      </c>
      <c r="Y4250" t="s">
        <v>995</v>
      </c>
      <c r="Z4250" t="s">
        <v>995</v>
      </c>
      <c r="AA4250" t="s">
        <v>995</v>
      </c>
      <c r="AB4250" t="s">
        <v>995</v>
      </c>
      <c r="AC4250" t="s">
        <v>995</v>
      </c>
      <c r="AD4250" t="s">
        <v>995</v>
      </c>
      <c r="AE4250" t="s">
        <v>995</v>
      </c>
      <c r="AF4250" t="s">
        <v>995</v>
      </c>
      <c r="AG4250" t="s">
        <v>995</v>
      </c>
      <c r="AH4250" t="s">
        <v>995</v>
      </c>
      <c r="AI4250" t="s">
        <v>995</v>
      </c>
      <c r="AJ4250" t="s">
        <v>995</v>
      </c>
      <c r="AK4250" t="s">
        <v>995</v>
      </c>
      <c r="AL4250" t="s">
        <v>995</v>
      </c>
      <c r="AM4250" t="s">
        <v>995</v>
      </c>
      <c r="AN4250" t="s">
        <v>995</v>
      </c>
      <c r="AO4250" t="s">
        <v>995</v>
      </c>
      <c r="AP4250" t="s">
        <v>995</v>
      </c>
      <c r="AQ4250" s="286" t="s">
        <v>855</v>
      </c>
    </row>
    <row r="4251" spans="1:47" ht="21.6" x14ac:dyDescent="0.3">
      <c r="A4251" s="285">
        <v>123455</v>
      </c>
      <c r="B4251" s="286" t="s">
        <v>538</v>
      </c>
      <c r="C4251" t="s">
        <v>226</v>
      </c>
      <c r="D4251" t="s">
        <v>226</v>
      </c>
      <c r="E4251" t="s">
        <v>224</v>
      </c>
      <c r="F4251" t="s">
        <v>226</v>
      </c>
      <c r="G4251" t="s">
        <v>226</v>
      </c>
      <c r="H4251" t="s">
        <v>226</v>
      </c>
      <c r="I4251" t="s">
        <v>226</v>
      </c>
      <c r="J4251" t="s">
        <v>226</v>
      </c>
      <c r="K4251" t="s">
        <v>226</v>
      </c>
      <c r="L4251" t="s">
        <v>226</v>
      </c>
      <c r="M4251" t="s">
        <v>226</v>
      </c>
      <c r="N4251" t="s">
        <v>224</v>
      </c>
      <c r="O4251" t="s">
        <v>226</v>
      </c>
      <c r="P4251" t="s">
        <v>224</v>
      </c>
      <c r="Q4251" t="s">
        <v>224</v>
      </c>
      <c r="R4251" t="s">
        <v>226</v>
      </c>
      <c r="S4251" t="s">
        <v>224</v>
      </c>
      <c r="T4251" t="s">
        <v>225</v>
      </c>
      <c r="U4251" t="s">
        <v>224</v>
      </c>
      <c r="V4251" t="s">
        <v>226</v>
      </c>
      <c r="W4251" t="s">
        <v>226</v>
      </c>
      <c r="X4251" t="s">
        <v>226</v>
      </c>
      <c r="Y4251" t="s">
        <v>226</v>
      </c>
      <c r="Z4251" t="s">
        <v>226</v>
      </c>
      <c r="AA4251" t="s">
        <v>226</v>
      </c>
      <c r="AB4251" t="s">
        <v>394</v>
      </c>
      <c r="AC4251" t="s">
        <v>394</v>
      </c>
      <c r="AD4251" t="s">
        <v>394</v>
      </c>
      <c r="AE4251" t="s">
        <v>394</v>
      </c>
      <c r="AF4251" t="s">
        <v>394</v>
      </c>
      <c r="AG4251" t="s">
        <v>394</v>
      </c>
      <c r="AH4251" t="s">
        <v>394</v>
      </c>
      <c r="AI4251" t="s">
        <v>394</v>
      </c>
      <c r="AJ4251" t="s">
        <v>394</v>
      </c>
      <c r="AK4251" t="s">
        <v>394</v>
      </c>
      <c r="AL4251" t="s">
        <v>394</v>
      </c>
      <c r="AM4251" t="s">
        <v>394</v>
      </c>
      <c r="AN4251" t="s">
        <v>394</v>
      </c>
      <c r="AO4251" t="s">
        <v>394</v>
      </c>
      <c r="AP4251" t="s">
        <v>394</v>
      </c>
      <c r="AQ4251" s="286" t="s">
        <v>394</v>
      </c>
      <c r="AR4251" s="305"/>
      <c r="AS4251" s="235"/>
      <c r="AU4251"/>
    </row>
    <row r="4252" spans="1:47" x14ac:dyDescent="0.3">
      <c r="A4252" s="285">
        <v>123456</v>
      </c>
      <c r="B4252" s="286" t="s">
        <v>539</v>
      </c>
      <c r="C4252" t="s">
        <v>995</v>
      </c>
      <c r="D4252" t="s">
        <v>995</v>
      </c>
      <c r="E4252" t="s">
        <v>995</v>
      </c>
      <c r="F4252" t="s">
        <v>995</v>
      </c>
      <c r="G4252" t="s">
        <v>995</v>
      </c>
      <c r="H4252" t="s">
        <v>995</v>
      </c>
      <c r="I4252" t="s">
        <v>995</v>
      </c>
      <c r="J4252" t="s">
        <v>995</v>
      </c>
      <c r="K4252" t="s">
        <v>995</v>
      </c>
      <c r="L4252" t="s">
        <v>995</v>
      </c>
      <c r="M4252" t="s">
        <v>995</v>
      </c>
      <c r="N4252" t="s">
        <v>995</v>
      </c>
      <c r="O4252" t="s">
        <v>995</v>
      </c>
      <c r="P4252" t="s">
        <v>995</v>
      </c>
      <c r="Q4252" t="s">
        <v>995</v>
      </c>
      <c r="R4252" t="s">
        <v>995</v>
      </c>
      <c r="S4252" t="s">
        <v>995</v>
      </c>
      <c r="T4252" t="s">
        <v>995</v>
      </c>
      <c r="U4252" t="s">
        <v>995</v>
      </c>
      <c r="V4252" t="s">
        <v>995</v>
      </c>
      <c r="W4252" t="s">
        <v>995</v>
      </c>
      <c r="X4252" t="s">
        <v>995</v>
      </c>
      <c r="Y4252" t="s">
        <v>995</v>
      </c>
      <c r="Z4252" t="s">
        <v>995</v>
      </c>
      <c r="AA4252" t="s">
        <v>995</v>
      </c>
      <c r="AB4252" t="s">
        <v>995</v>
      </c>
      <c r="AC4252" t="s">
        <v>995</v>
      </c>
      <c r="AD4252" t="s">
        <v>995</v>
      </c>
      <c r="AE4252" t="s">
        <v>995</v>
      </c>
      <c r="AF4252" t="s">
        <v>995</v>
      </c>
      <c r="AG4252" t="s">
        <v>995</v>
      </c>
      <c r="AH4252" t="s">
        <v>995</v>
      </c>
      <c r="AI4252" t="s">
        <v>995</v>
      </c>
      <c r="AJ4252" t="s">
        <v>995</v>
      </c>
      <c r="AK4252" t="s">
        <v>995</v>
      </c>
      <c r="AL4252" t="s">
        <v>995</v>
      </c>
      <c r="AM4252" t="s">
        <v>995</v>
      </c>
      <c r="AN4252" t="s">
        <v>995</v>
      </c>
      <c r="AO4252" t="s">
        <v>995</v>
      </c>
      <c r="AP4252" t="s">
        <v>995</v>
      </c>
      <c r="AQ4252" s="286" t="s">
        <v>855</v>
      </c>
    </row>
    <row r="4253" spans="1:47" x14ac:dyDescent="0.3">
      <c r="A4253" s="285">
        <v>123457</v>
      </c>
      <c r="B4253" s="286" t="s">
        <v>539</v>
      </c>
      <c r="C4253" t="s">
        <v>995</v>
      </c>
      <c r="D4253" t="s">
        <v>995</v>
      </c>
      <c r="E4253" t="s">
        <v>995</v>
      </c>
      <c r="F4253" t="s">
        <v>995</v>
      </c>
      <c r="G4253" t="s">
        <v>995</v>
      </c>
      <c r="H4253" t="s">
        <v>995</v>
      </c>
      <c r="I4253" t="s">
        <v>995</v>
      </c>
      <c r="J4253" t="s">
        <v>995</v>
      </c>
      <c r="K4253" t="s">
        <v>995</v>
      </c>
      <c r="L4253" t="s">
        <v>995</v>
      </c>
      <c r="M4253" t="s">
        <v>995</v>
      </c>
      <c r="N4253" t="s">
        <v>995</v>
      </c>
      <c r="O4253" t="s">
        <v>995</v>
      </c>
      <c r="P4253" t="s">
        <v>995</v>
      </c>
      <c r="Q4253" t="s">
        <v>995</v>
      </c>
      <c r="R4253" t="s">
        <v>995</v>
      </c>
      <c r="S4253" t="s">
        <v>995</v>
      </c>
      <c r="T4253" t="s">
        <v>995</v>
      </c>
      <c r="U4253" t="s">
        <v>995</v>
      </c>
      <c r="V4253" t="s">
        <v>995</v>
      </c>
      <c r="W4253" t="s">
        <v>995</v>
      </c>
      <c r="X4253" t="s">
        <v>995</v>
      </c>
      <c r="Y4253" t="s">
        <v>995</v>
      </c>
      <c r="Z4253" t="s">
        <v>995</v>
      </c>
      <c r="AA4253" t="s">
        <v>995</v>
      </c>
      <c r="AB4253" t="s">
        <v>995</v>
      </c>
      <c r="AC4253" t="s">
        <v>995</v>
      </c>
      <c r="AD4253" t="s">
        <v>995</v>
      </c>
      <c r="AE4253" t="s">
        <v>995</v>
      </c>
      <c r="AF4253" t="s">
        <v>995</v>
      </c>
      <c r="AG4253" t="s">
        <v>995</v>
      </c>
      <c r="AH4253" t="s">
        <v>995</v>
      </c>
      <c r="AI4253" t="s">
        <v>995</v>
      </c>
      <c r="AJ4253" t="s">
        <v>995</v>
      </c>
      <c r="AK4253" t="s">
        <v>995</v>
      </c>
      <c r="AL4253" t="s">
        <v>995</v>
      </c>
      <c r="AM4253" t="s">
        <v>995</v>
      </c>
      <c r="AN4253" t="s">
        <v>995</v>
      </c>
      <c r="AO4253" t="s">
        <v>995</v>
      </c>
      <c r="AP4253" t="s">
        <v>995</v>
      </c>
      <c r="AQ4253" s="286" t="s">
        <v>855</v>
      </c>
    </row>
    <row r="4254" spans="1:47" ht="28.8" x14ac:dyDescent="0.3">
      <c r="A4254" s="285">
        <v>123458</v>
      </c>
      <c r="B4254" s="286" t="s">
        <v>542</v>
      </c>
      <c r="C4254" t="s">
        <v>224</v>
      </c>
      <c r="D4254" t="s">
        <v>224</v>
      </c>
      <c r="E4254" t="s">
        <v>224</v>
      </c>
      <c r="F4254" t="s">
        <v>226</v>
      </c>
      <c r="G4254" t="s">
        <v>226</v>
      </c>
      <c r="H4254" t="s">
        <v>226</v>
      </c>
      <c r="I4254" t="s">
        <v>224</v>
      </c>
      <c r="J4254" t="s">
        <v>224</v>
      </c>
      <c r="K4254" t="s">
        <v>224</v>
      </c>
      <c r="L4254" t="s">
        <v>225</v>
      </c>
      <c r="M4254" t="s">
        <v>225</v>
      </c>
      <c r="N4254" t="s">
        <v>225</v>
      </c>
      <c r="O4254" t="s">
        <v>225</v>
      </c>
      <c r="P4254" t="s">
        <v>225</v>
      </c>
      <c r="Q4254" t="s">
        <v>225</v>
      </c>
      <c r="R4254" t="s">
        <v>394</v>
      </c>
      <c r="S4254" t="s">
        <v>394</v>
      </c>
      <c r="T4254" t="s">
        <v>394</v>
      </c>
      <c r="U4254" t="s">
        <v>394</v>
      </c>
      <c r="V4254" t="s">
        <v>394</v>
      </c>
      <c r="W4254" t="s">
        <v>394</v>
      </c>
      <c r="X4254" t="s">
        <v>394</v>
      </c>
      <c r="Y4254" t="s">
        <v>394</v>
      </c>
      <c r="Z4254" t="s">
        <v>394</v>
      </c>
      <c r="AA4254" t="s">
        <v>394</v>
      </c>
      <c r="AB4254" t="s">
        <v>394</v>
      </c>
      <c r="AC4254" t="s">
        <v>394</v>
      </c>
      <c r="AD4254" t="s">
        <v>394</v>
      </c>
      <c r="AE4254" t="s">
        <v>394</v>
      </c>
      <c r="AF4254" t="s">
        <v>394</v>
      </c>
      <c r="AG4254" t="s">
        <v>394</v>
      </c>
      <c r="AH4254" t="s">
        <v>394</v>
      </c>
      <c r="AI4254" t="s">
        <v>394</v>
      </c>
      <c r="AJ4254" t="s">
        <v>394</v>
      </c>
      <c r="AK4254" t="s">
        <v>394</v>
      </c>
      <c r="AL4254" t="s">
        <v>394</v>
      </c>
      <c r="AM4254" t="s">
        <v>394</v>
      </c>
      <c r="AN4254" t="s">
        <v>394</v>
      </c>
      <c r="AO4254" t="s">
        <v>394</v>
      </c>
      <c r="AP4254" t="s">
        <v>394</v>
      </c>
      <c r="AQ4254" s="286" t="s">
        <v>394</v>
      </c>
      <c r="AR4254" s="305"/>
      <c r="AS4254" s="235"/>
      <c r="AU4254"/>
    </row>
    <row r="4255" spans="1:47" ht="28.8" x14ac:dyDescent="0.3">
      <c r="A4255" s="285">
        <v>123459</v>
      </c>
      <c r="B4255" s="286" t="s">
        <v>67</v>
      </c>
      <c r="C4255" t="s">
        <v>226</v>
      </c>
      <c r="D4255" t="s">
        <v>226</v>
      </c>
      <c r="E4255" t="s">
        <v>224</v>
      </c>
      <c r="F4255" t="s">
        <v>226</v>
      </c>
      <c r="G4255" t="s">
        <v>226</v>
      </c>
      <c r="H4255" t="s">
        <v>226</v>
      </c>
      <c r="I4255" t="s">
        <v>226</v>
      </c>
      <c r="J4255" t="s">
        <v>226</v>
      </c>
      <c r="K4255" t="s">
        <v>226</v>
      </c>
      <c r="L4255" t="s">
        <v>226</v>
      </c>
      <c r="M4255" t="s">
        <v>226</v>
      </c>
      <c r="N4255" t="s">
        <v>226</v>
      </c>
      <c r="O4255" t="s">
        <v>226</v>
      </c>
      <c r="P4255" t="s">
        <v>226</v>
      </c>
      <c r="Q4255" t="s">
        <v>226</v>
      </c>
      <c r="R4255" t="s">
        <v>226</v>
      </c>
      <c r="S4255" t="s">
        <v>226</v>
      </c>
      <c r="T4255" t="s">
        <v>226</v>
      </c>
      <c r="U4255" t="s">
        <v>226</v>
      </c>
      <c r="V4255" t="s">
        <v>226</v>
      </c>
      <c r="W4255" t="s">
        <v>226</v>
      </c>
      <c r="X4255" t="s">
        <v>226</v>
      </c>
      <c r="Y4255" t="s">
        <v>226</v>
      </c>
      <c r="Z4255" t="s">
        <v>226</v>
      </c>
      <c r="AA4255" t="s">
        <v>226</v>
      </c>
      <c r="AB4255" t="s">
        <v>226</v>
      </c>
      <c r="AC4255" t="s">
        <v>226</v>
      </c>
      <c r="AD4255" t="s">
        <v>226</v>
      </c>
      <c r="AE4255" t="s">
        <v>226</v>
      </c>
      <c r="AF4255" t="s">
        <v>226</v>
      </c>
      <c r="AG4255" t="s">
        <v>225</v>
      </c>
      <c r="AH4255" t="s">
        <v>225</v>
      </c>
      <c r="AI4255" t="s">
        <v>225</v>
      </c>
      <c r="AJ4255" t="s">
        <v>225</v>
      </c>
      <c r="AK4255" t="s">
        <v>225</v>
      </c>
      <c r="AL4255" t="s">
        <v>394</v>
      </c>
      <c r="AM4255" t="s">
        <v>394</v>
      </c>
      <c r="AN4255" t="s">
        <v>394</v>
      </c>
      <c r="AO4255" t="s">
        <v>394</v>
      </c>
      <c r="AP4255" t="s">
        <v>394</v>
      </c>
      <c r="AQ4255" s="286" t="s">
        <v>394</v>
      </c>
      <c r="AR4255" s="305"/>
      <c r="AS4255" s="235"/>
      <c r="AU4255"/>
    </row>
    <row r="4256" spans="1:47" ht="28.8" x14ac:dyDescent="0.3">
      <c r="A4256" s="285">
        <v>123460</v>
      </c>
      <c r="B4256" s="286" t="s">
        <v>67</v>
      </c>
      <c r="C4256" t="s">
        <v>226</v>
      </c>
      <c r="D4256" t="s">
        <v>226</v>
      </c>
      <c r="E4256" t="s">
        <v>224</v>
      </c>
      <c r="F4256" t="s">
        <v>226</v>
      </c>
      <c r="G4256" t="s">
        <v>224</v>
      </c>
      <c r="H4256" t="s">
        <v>226</v>
      </c>
      <c r="I4256" t="s">
        <v>226</v>
      </c>
      <c r="J4256" t="s">
        <v>226</v>
      </c>
      <c r="K4256" t="s">
        <v>226</v>
      </c>
      <c r="L4256" t="s">
        <v>226</v>
      </c>
      <c r="M4256" t="s">
        <v>226</v>
      </c>
      <c r="N4256" t="s">
        <v>226</v>
      </c>
      <c r="O4256" t="s">
        <v>226</v>
      </c>
      <c r="P4256" t="s">
        <v>226</v>
      </c>
      <c r="Q4256" t="s">
        <v>226</v>
      </c>
      <c r="R4256" t="s">
        <v>226</v>
      </c>
      <c r="S4256" t="s">
        <v>226</v>
      </c>
      <c r="T4256" t="s">
        <v>226</v>
      </c>
      <c r="U4256" t="s">
        <v>226</v>
      </c>
      <c r="V4256" t="s">
        <v>226</v>
      </c>
      <c r="W4256" t="s">
        <v>226</v>
      </c>
      <c r="X4256" t="s">
        <v>226</v>
      </c>
      <c r="Y4256" t="s">
        <v>226</v>
      </c>
      <c r="Z4256" t="s">
        <v>226</v>
      </c>
      <c r="AA4256" t="s">
        <v>226</v>
      </c>
      <c r="AB4256" t="s">
        <v>226</v>
      </c>
      <c r="AC4256" t="s">
        <v>226</v>
      </c>
      <c r="AD4256" t="s">
        <v>226</v>
      </c>
      <c r="AE4256" t="s">
        <v>226</v>
      </c>
      <c r="AF4256" t="s">
        <v>226</v>
      </c>
      <c r="AG4256" t="s">
        <v>225</v>
      </c>
      <c r="AH4256" t="s">
        <v>225</v>
      </c>
      <c r="AI4256" t="s">
        <v>225</v>
      </c>
      <c r="AJ4256" t="s">
        <v>225</v>
      </c>
      <c r="AK4256" t="s">
        <v>225</v>
      </c>
      <c r="AL4256" t="s">
        <v>394</v>
      </c>
      <c r="AM4256" t="s">
        <v>394</v>
      </c>
      <c r="AN4256" t="s">
        <v>394</v>
      </c>
      <c r="AO4256" t="s">
        <v>394</v>
      </c>
      <c r="AP4256" t="s">
        <v>394</v>
      </c>
      <c r="AQ4256" s="286" t="s">
        <v>394</v>
      </c>
      <c r="AR4256" s="305"/>
      <c r="AS4256" s="235"/>
      <c r="AU4256"/>
    </row>
    <row r="4257" spans="1:47" ht="28.8" x14ac:dyDescent="0.3">
      <c r="A4257" s="285">
        <v>123461</v>
      </c>
      <c r="B4257" s="286" t="s">
        <v>67</v>
      </c>
      <c r="C4257" t="s">
        <v>226</v>
      </c>
      <c r="D4257" t="s">
        <v>226</v>
      </c>
      <c r="E4257" t="s">
        <v>226</v>
      </c>
      <c r="F4257" t="s">
        <v>226</v>
      </c>
      <c r="G4257" t="s">
        <v>226</v>
      </c>
      <c r="H4257" t="s">
        <v>226</v>
      </c>
      <c r="I4257" t="s">
        <v>226</v>
      </c>
      <c r="J4257" t="s">
        <v>226</v>
      </c>
      <c r="K4257" t="s">
        <v>226</v>
      </c>
      <c r="L4257" t="s">
        <v>226</v>
      </c>
      <c r="M4257" t="s">
        <v>226</v>
      </c>
      <c r="N4257" t="s">
        <v>226</v>
      </c>
      <c r="O4257" t="s">
        <v>226</v>
      </c>
      <c r="P4257" t="s">
        <v>226</v>
      </c>
      <c r="Q4257" t="s">
        <v>226</v>
      </c>
      <c r="R4257" t="s">
        <v>226</v>
      </c>
      <c r="S4257" t="s">
        <v>226</v>
      </c>
      <c r="T4257" t="s">
        <v>226</v>
      </c>
      <c r="U4257" t="s">
        <v>226</v>
      </c>
      <c r="V4257" t="s">
        <v>226</v>
      </c>
      <c r="W4257" t="s">
        <v>226</v>
      </c>
      <c r="X4257" t="s">
        <v>226</v>
      </c>
      <c r="Y4257" t="s">
        <v>226</v>
      </c>
      <c r="Z4257" t="s">
        <v>226</v>
      </c>
      <c r="AA4257" t="s">
        <v>226</v>
      </c>
      <c r="AB4257" t="s">
        <v>226</v>
      </c>
      <c r="AC4257" t="s">
        <v>226</v>
      </c>
      <c r="AD4257" t="s">
        <v>226</v>
      </c>
      <c r="AE4257" t="s">
        <v>226</v>
      </c>
      <c r="AF4257" t="s">
        <v>226</v>
      </c>
      <c r="AG4257" t="s">
        <v>225</v>
      </c>
      <c r="AH4257" t="s">
        <v>225</v>
      </c>
      <c r="AI4257" t="s">
        <v>225</v>
      </c>
      <c r="AJ4257" t="s">
        <v>225</v>
      </c>
      <c r="AK4257" t="s">
        <v>225</v>
      </c>
      <c r="AL4257" t="s">
        <v>394</v>
      </c>
      <c r="AM4257" t="s">
        <v>394</v>
      </c>
      <c r="AN4257" t="s">
        <v>394</v>
      </c>
      <c r="AO4257" t="s">
        <v>394</v>
      </c>
      <c r="AP4257" t="s">
        <v>394</v>
      </c>
      <c r="AQ4257" s="286" t="s">
        <v>394</v>
      </c>
      <c r="AR4257" s="305"/>
      <c r="AS4257" s="235"/>
      <c r="AU4257"/>
    </row>
    <row r="4258" spans="1:47" x14ac:dyDescent="0.3">
      <c r="A4258" s="285">
        <v>123462</v>
      </c>
      <c r="B4258" s="286" t="s">
        <v>540</v>
      </c>
      <c r="C4258" t="s">
        <v>225</v>
      </c>
      <c r="D4258" t="s">
        <v>225</v>
      </c>
      <c r="E4258" t="s">
        <v>225</v>
      </c>
      <c r="F4258" t="s">
        <v>225</v>
      </c>
      <c r="G4258" t="s">
        <v>225</v>
      </c>
      <c r="H4258" t="s">
        <v>225</v>
      </c>
      <c r="I4258" t="s">
        <v>225</v>
      </c>
      <c r="J4258" t="s">
        <v>225</v>
      </c>
      <c r="K4258" t="s">
        <v>225</v>
      </c>
      <c r="L4258" t="s">
        <v>225</v>
      </c>
      <c r="M4258" t="s">
        <v>224</v>
      </c>
      <c r="N4258" t="s">
        <v>225</v>
      </c>
      <c r="O4258" t="s">
        <v>225</v>
      </c>
      <c r="P4258" t="s">
        <v>225</v>
      </c>
      <c r="Q4258" t="s">
        <v>226</v>
      </c>
      <c r="R4258" t="s">
        <v>225</v>
      </c>
      <c r="S4258" t="s">
        <v>226</v>
      </c>
      <c r="T4258" t="s">
        <v>225</v>
      </c>
      <c r="U4258" t="s">
        <v>224</v>
      </c>
      <c r="V4258" t="s">
        <v>225</v>
      </c>
      <c r="W4258" t="s">
        <v>225</v>
      </c>
      <c r="X4258" t="s">
        <v>226</v>
      </c>
      <c r="Y4258" t="s">
        <v>226</v>
      </c>
      <c r="Z4258" t="s">
        <v>224</v>
      </c>
      <c r="AA4258" t="s">
        <v>224</v>
      </c>
      <c r="AB4258" t="s">
        <v>225</v>
      </c>
      <c r="AC4258" t="s">
        <v>225</v>
      </c>
      <c r="AD4258" t="s">
        <v>225</v>
      </c>
      <c r="AE4258" t="s">
        <v>225</v>
      </c>
      <c r="AF4258" t="s">
        <v>224</v>
      </c>
      <c r="AG4258" t="s">
        <v>394</v>
      </c>
      <c r="AH4258" t="s">
        <v>394</v>
      </c>
      <c r="AI4258" t="s">
        <v>394</v>
      </c>
      <c r="AJ4258" t="s">
        <v>394</v>
      </c>
      <c r="AK4258" t="s">
        <v>394</v>
      </c>
      <c r="AL4258" t="s">
        <v>394</v>
      </c>
      <c r="AM4258" t="s">
        <v>394</v>
      </c>
      <c r="AN4258" t="s">
        <v>394</v>
      </c>
      <c r="AO4258" t="s">
        <v>394</v>
      </c>
      <c r="AP4258" t="s">
        <v>394</v>
      </c>
      <c r="AQ4258" s="289"/>
      <c r="AR4258" s="304"/>
      <c r="AS4258" s="304"/>
      <c r="AU4258"/>
    </row>
    <row r="4259" spans="1:47" ht="28.8" x14ac:dyDescent="0.3">
      <c r="A4259" s="285">
        <v>123463</v>
      </c>
      <c r="B4259" s="286" t="s">
        <v>541</v>
      </c>
      <c r="C4259" t="s">
        <v>226</v>
      </c>
      <c r="D4259" t="s">
        <v>226</v>
      </c>
      <c r="E4259" t="s">
        <v>226</v>
      </c>
      <c r="F4259" t="s">
        <v>226</v>
      </c>
      <c r="G4259" t="s">
        <v>226</v>
      </c>
      <c r="H4259" t="s">
        <v>226</v>
      </c>
      <c r="I4259" t="s">
        <v>225</v>
      </c>
      <c r="J4259" t="s">
        <v>225</v>
      </c>
      <c r="K4259" t="s">
        <v>226</v>
      </c>
      <c r="L4259" t="s">
        <v>226</v>
      </c>
      <c r="M4259" t="s">
        <v>226</v>
      </c>
      <c r="N4259" t="s">
        <v>224</v>
      </c>
      <c r="O4259" t="s">
        <v>226</v>
      </c>
      <c r="P4259" t="s">
        <v>226</v>
      </c>
      <c r="Q4259" t="s">
        <v>224</v>
      </c>
      <c r="R4259" t="s">
        <v>226</v>
      </c>
      <c r="S4259" t="s">
        <v>226</v>
      </c>
      <c r="T4259" t="s">
        <v>224</v>
      </c>
      <c r="U4259" t="s">
        <v>226</v>
      </c>
      <c r="V4259" t="s">
        <v>226</v>
      </c>
      <c r="W4259" t="s">
        <v>225</v>
      </c>
      <c r="X4259" t="s">
        <v>225</v>
      </c>
      <c r="Y4259" t="s">
        <v>225</v>
      </c>
      <c r="Z4259" t="s">
        <v>225</v>
      </c>
      <c r="AA4259" t="s">
        <v>225</v>
      </c>
      <c r="AB4259" t="s">
        <v>394</v>
      </c>
      <c r="AC4259" t="s">
        <v>394</v>
      </c>
      <c r="AD4259" t="s">
        <v>394</v>
      </c>
      <c r="AE4259" t="s">
        <v>394</v>
      </c>
      <c r="AF4259" t="s">
        <v>394</v>
      </c>
      <c r="AG4259" t="s">
        <v>394</v>
      </c>
      <c r="AH4259" t="s">
        <v>394</v>
      </c>
      <c r="AI4259" t="s">
        <v>394</v>
      </c>
      <c r="AJ4259" t="s">
        <v>394</v>
      </c>
      <c r="AK4259" t="s">
        <v>394</v>
      </c>
      <c r="AL4259" t="s">
        <v>394</v>
      </c>
      <c r="AM4259" t="s">
        <v>394</v>
      </c>
      <c r="AN4259" t="s">
        <v>394</v>
      </c>
      <c r="AO4259" t="s">
        <v>394</v>
      </c>
      <c r="AP4259" t="s">
        <v>394</v>
      </c>
      <c r="AQ4259" s="286" t="s">
        <v>394</v>
      </c>
      <c r="AR4259" s="305"/>
      <c r="AS4259" s="235"/>
      <c r="AU4259"/>
    </row>
    <row r="4260" spans="1:47" x14ac:dyDescent="0.3">
      <c r="A4260" s="285">
        <v>123464</v>
      </c>
      <c r="B4260" s="286" t="s">
        <v>540</v>
      </c>
      <c r="AQ4260" s="286" t="s">
        <v>394</v>
      </c>
    </row>
    <row r="4261" spans="1:47" x14ac:dyDescent="0.3">
      <c r="A4261" s="285">
        <v>123465</v>
      </c>
      <c r="B4261" s="286" t="s">
        <v>540</v>
      </c>
      <c r="AQ4261" s="286" t="s">
        <v>394</v>
      </c>
    </row>
    <row r="4262" spans="1:47" x14ac:dyDescent="0.3">
      <c r="A4262" s="285">
        <v>123466</v>
      </c>
      <c r="B4262" s="286" t="s">
        <v>539</v>
      </c>
      <c r="C4262" t="s">
        <v>995</v>
      </c>
      <c r="D4262" t="s">
        <v>995</v>
      </c>
      <c r="E4262" t="s">
        <v>995</v>
      </c>
      <c r="F4262" t="s">
        <v>995</v>
      </c>
      <c r="G4262" t="s">
        <v>995</v>
      </c>
      <c r="H4262" t="s">
        <v>995</v>
      </c>
      <c r="I4262" t="s">
        <v>995</v>
      </c>
      <c r="J4262" t="s">
        <v>995</v>
      </c>
      <c r="K4262" t="s">
        <v>995</v>
      </c>
      <c r="L4262" t="s">
        <v>995</v>
      </c>
      <c r="M4262" t="s">
        <v>995</v>
      </c>
      <c r="N4262" t="s">
        <v>995</v>
      </c>
      <c r="O4262" t="s">
        <v>995</v>
      </c>
      <c r="P4262" t="s">
        <v>995</v>
      </c>
      <c r="Q4262" t="s">
        <v>995</v>
      </c>
      <c r="R4262" t="s">
        <v>995</v>
      </c>
      <c r="S4262" t="s">
        <v>995</v>
      </c>
      <c r="T4262" t="s">
        <v>995</v>
      </c>
      <c r="U4262" t="s">
        <v>995</v>
      </c>
      <c r="V4262" t="s">
        <v>995</v>
      </c>
      <c r="W4262" t="s">
        <v>995</v>
      </c>
      <c r="X4262" t="s">
        <v>995</v>
      </c>
      <c r="Y4262" t="s">
        <v>995</v>
      </c>
      <c r="Z4262" t="s">
        <v>995</v>
      </c>
      <c r="AA4262" t="s">
        <v>995</v>
      </c>
      <c r="AB4262" t="s">
        <v>995</v>
      </c>
      <c r="AC4262" t="s">
        <v>995</v>
      </c>
      <c r="AD4262" t="s">
        <v>995</v>
      </c>
      <c r="AE4262" t="s">
        <v>995</v>
      </c>
      <c r="AF4262" t="s">
        <v>995</v>
      </c>
      <c r="AG4262" t="s">
        <v>995</v>
      </c>
      <c r="AH4262" t="s">
        <v>995</v>
      </c>
      <c r="AI4262" t="s">
        <v>995</v>
      </c>
      <c r="AJ4262" t="s">
        <v>995</v>
      </c>
      <c r="AK4262" t="s">
        <v>995</v>
      </c>
      <c r="AL4262" t="s">
        <v>995</v>
      </c>
      <c r="AM4262" t="s">
        <v>995</v>
      </c>
      <c r="AN4262" t="s">
        <v>995</v>
      </c>
      <c r="AO4262" t="s">
        <v>995</v>
      </c>
      <c r="AP4262" t="s">
        <v>995</v>
      </c>
      <c r="AQ4262" s="286" t="s">
        <v>855</v>
      </c>
    </row>
    <row r="4263" spans="1:47" ht="21.6" x14ac:dyDescent="0.3">
      <c r="A4263" s="285">
        <v>123467</v>
      </c>
      <c r="B4263" s="286" t="s">
        <v>540</v>
      </c>
      <c r="C4263" t="s">
        <v>226</v>
      </c>
      <c r="D4263" t="s">
        <v>226</v>
      </c>
      <c r="E4263" t="s">
        <v>226</v>
      </c>
      <c r="F4263" t="s">
        <v>226</v>
      </c>
      <c r="G4263" t="s">
        <v>226</v>
      </c>
      <c r="H4263" t="s">
        <v>226</v>
      </c>
      <c r="I4263" t="s">
        <v>226</v>
      </c>
      <c r="J4263" t="s">
        <v>226</v>
      </c>
      <c r="K4263" t="s">
        <v>226</v>
      </c>
      <c r="L4263" t="s">
        <v>226</v>
      </c>
      <c r="M4263" t="s">
        <v>225</v>
      </c>
      <c r="N4263" t="s">
        <v>225</v>
      </c>
      <c r="O4263" t="s">
        <v>225</v>
      </c>
      <c r="P4263" t="s">
        <v>225</v>
      </c>
      <c r="Q4263" t="s">
        <v>225</v>
      </c>
      <c r="R4263" t="s">
        <v>225</v>
      </c>
      <c r="S4263" t="s">
        <v>226</v>
      </c>
      <c r="T4263" t="s">
        <v>225</v>
      </c>
      <c r="U4263" t="s">
        <v>225</v>
      </c>
      <c r="V4263" t="s">
        <v>226</v>
      </c>
      <c r="W4263" t="s">
        <v>394</v>
      </c>
      <c r="X4263" t="s">
        <v>394</v>
      </c>
      <c r="Y4263" t="s">
        <v>394</v>
      </c>
      <c r="Z4263" t="s">
        <v>394</v>
      </c>
      <c r="AA4263" t="s">
        <v>394</v>
      </c>
      <c r="AB4263" t="s">
        <v>394</v>
      </c>
      <c r="AC4263" t="s">
        <v>394</v>
      </c>
      <c r="AD4263" t="s">
        <v>394</v>
      </c>
      <c r="AE4263" t="s">
        <v>394</v>
      </c>
      <c r="AF4263" t="s">
        <v>394</v>
      </c>
      <c r="AG4263" t="s">
        <v>394</v>
      </c>
      <c r="AH4263" t="s">
        <v>394</v>
      </c>
      <c r="AI4263" t="s">
        <v>394</v>
      </c>
      <c r="AJ4263" t="s">
        <v>394</v>
      </c>
      <c r="AK4263" t="s">
        <v>394</v>
      </c>
      <c r="AL4263" t="s">
        <v>394</v>
      </c>
      <c r="AM4263" t="s">
        <v>394</v>
      </c>
      <c r="AN4263" t="s">
        <v>394</v>
      </c>
      <c r="AO4263" t="s">
        <v>394</v>
      </c>
      <c r="AP4263" t="s">
        <v>394</v>
      </c>
      <c r="AQ4263" s="286" t="s">
        <v>394</v>
      </c>
      <c r="AR4263" s="305"/>
      <c r="AS4263" s="235"/>
      <c r="AU4263"/>
    </row>
    <row r="4264" spans="1:47" x14ac:dyDescent="0.3">
      <c r="A4264" s="285">
        <v>123468</v>
      </c>
      <c r="B4264" s="286" t="s">
        <v>539</v>
      </c>
      <c r="C4264" t="s">
        <v>995</v>
      </c>
      <c r="D4264" t="s">
        <v>995</v>
      </c>
      <c r="E4264" t="s">
        <v>995</v>
      </c>
      <c r="F4264" t="s">
        <v>995</v>
      </c>
      <c r="G4264" t="s">
        <v>995</v>
      </c>
      <c r="H4264" t="s">
        <v>995</v>
      </c>
      <c r="I4264" t="s">
        <v>995</v>
      </c>
      <c r="J4264" t="s">
        <v>995</v>
      </c>
      <c r="K4264" t="s">
        <v>995</v>
      </c>
      <c r="L4264" t="s">
        <v>995</v>
      </c>
      <c r="M4264" t="s">
        <v>995</v>
      </c>
      <c r="N4264" t="s">
        <v>995</v>
      </c>
      <c r="O4264" t="s">
        <v>995</v>
      </c>
      <c r="P4264" t="s">
        <v>995</v>
      </c>
      <c r="Q4264" t="s">
        <v>995</v>
      </c>
      <c r="R4264" t="s">
        <v>995</v>
      </c>
      <c r="S4264" t="s">
        <v>995</v>
      </c>
      <c r="T4264" t="s">
        <v>995</v>
      </c>
      <c r="U4264" t="s">
        <v>995</v>
      </c>
      <c r="V4264" t="s">
        <v>995</v>
      </c>
      <c r="W4264" t="s">
        <v>995</v>
      </c>
      <c r="X4264" t="s">
        <v>995</v>
      </c>
      <c r="Y4264" t="s">
        <v>995</v>
      </c>
      <c r="Z4264" t="s">
        <v>995</v>
      </c>
      <c r="AA4264" t="s">
        <v>995</v>
      </c>
      <c r="AB4264" t="s">
        <v>995</v>
      </c>
      <c r="AC4264" t="s">
        <v>995</v>
      </c>
      <c r="AD4264" t="s">
        <v>995</v>
      </c>
      <c r="AE4264" t="s">
        <v>995</v>
      </c>
      <c r="AF4264" t="s">
        <v>995</v>
      </c>
      <c r="AG4264" t="s">
        <v>995</v>
      </c>
      <c r="AH4264" t="s">
        <v>995</v>
      </c>
      <c r="AI4264" t="s">
        <v>995</v>
      </c>
      <c r="AJ4264" t="s">
        <v>995</v>
      </c>
      <c r="AK4264" t="s">
        <v>995</v>
      </c>
      <c r="AL4264" t="s">
        <v>995</v>
      </c>
      <c r="AM4264" t="s">
        <v>995</v>
      </c>
      <c r="AN4264" t="s">
        <v>995</v>
      </c>
      <c r="AO4264" t="s">
        <v>995</v>
      </c>
      <c r="AP4264" t="s">
        <v>995</v>
      </c>
      <c r="AQ4264" s="286" t="s">
        <v>855</v>
      </c>
    </row>
    <row r="4265" spans="1:47" x14ac:dyDescent="0.3">
      <c r="A4265" s="285">
        <v>123469</v>
      </c>
      <c r="B4265" s="286" t="s">
        <v>539</v>
      </c>
      <c r="C4265" t="s">
        <v>995</v>
      </c>
      <c r="D4265" t="s">
        <v>995</v>
      </c>
      <c r="E4265" t="s">
        <v>995</v>
      </c>
      <c r="F4265" t="s">
        <v>995</v>
      </c>
      <c r="G4265" t="s">
        <v>995</v>
      </c>
      <c r="H4265" t="s">
        <v>995</v>
      </c>
      <c r="I4265" t="s">
        <v>995</v>
      </c>
      <c r="J4265" t="s">
        <v>995</v>
      </c>
      <c r="K4265" t="s">
        <v>995</v>
      </c>
      <c r="L4265" t="s">
        <v>995</v>
      </c>
      <c r="M4265" t="s">
        <v>995</v>
      </c>
      <c r="N4265" t="s">
        <v>995</v>
      </c>
      <c r="O4265" t="s">
        <v>995</v>
      </c>
      <c r="P4265" t="s">
        <v>995</v>
      </c>
      <c r="Q4265" t="s">
        <v>995</v>
      </c>
      <c r="R4265" t="s">
        <v>995</v>
      </c>
      <c r="S4265" t="s">
        <v>995</v>
      </c>
      <c r="T4265" t="s">
        <v>995</v>
      </c>
      <c r="U4265" t="s">
        <v>995</v>
      </c>
      <c r="V4265" t="s">
        <v>995</v>
      </c>
      <c r="W4265" t="s">
        <v>995</v>
      </c>
      <c r="X4265" t="s">
        <v>995</v>
      </c>
      <c r="Y4265" t="s">
        <v>995</v>
      </c>
      <c r="Z4265" t="s">
        <v>995</v>
      </c>
      <c r="AA4265" t="s">
        <v>995</v>
      </c>
      <c r="AB4265" t="s">
        <v>995</v>
      </c>
      <c r="AC4265" t="s">
        <v>995</v>
      </c>
      <c r="AD4265" t="s">
        <v>995</v>
      </c>
      <c r="AE4265" t="s">
        <v>995</v>
      </c>
      <c r="AF4265" t="s">
        <v>995</v>
      </c>
      <c r="AG4265" t="s">
        <v>995</v>
      </c>
      <c r="AH4265" t="s">
        <v>995</v>
      </c>
      <c r="AI4265" t="s">
        <v>995</v>
      </c>
      <c r="AJ4265" t="s">
        <v>995</v>
      </c>
      <c r="AK4265" t="s">
        <v>995</v>
      </c>
      <c r="AL4265" t="s">
        <v>995</v>
      </c>
      <c r="AM4265" t="s">
        <v>995</v>
      </c>
      <c r="AN4265" t="s">
        <v>995</v>
      </c>
      <c r="AO4265" t="s">
        <v>995</v>
      </c>
      <c r="AP4265" t="s">
        <v>995</v>
      </c>
      <c r="AQ4265" s="286" t="s">
        <v>855</v>
      </c>
    </row>
    <row r="4266" spans="1:47" ht="28.8" x14ac:dyDescent="0.3">
      <c r="A4266" s="285">
        <v>123470</v>
      </c>
      <c r="B4266" s="286" t="s">
        <v>67</v>
      </c>
      <c r="C4266" t="s">
        <v>226</v>
      </c>
      <c r="D4266" t="s">
        <v>226</v>
      </c>
      <c r="E4266" t="s">
        <v>226</v>
      </c>
      <c r="F4266" t="s">
        <v>226</v>
      </c>
      <c r="G4266" t="s">
        <v>225</v>
      </c>
      <c r="H4266" t="s">
        <v>226</v>
      </c>
      <c r="I4266" t="s">
        <v>226</v>
      </c>
      <c r="J4266" t="s">
        <v>226</v>
      </c>
      <c r="K4266" t="s">
        <v>226</v>
      </c>
      <c r="L4266" t="s">
        <v>226</v>
      </c>
      <c r="M4266" t="s">
        <v>226</v>
      </c>
      <c r="N4266" t="s">
        <v>226</v>
      </c>
      <c r="O4266" t="s">
        <v>225</v>
      </c>
      <c r="P4266" t="s">
        <v>226</v>
      </c>
      <c r="Q4266" t="s">
        <v>226</v>
      </c>
      <c r="R4266" t="s">
        <v>226</v>
      </c>
      <c r="S4266" t="s">
        <v>225</v>
      </c>
      <c r="T4266" t="s">
        <v>226</v>
      </c>
      <c r="U4266" t="s">
        <v>226</v>
      </c>
      <c r="V4266" t="s">
        <v>225</v>
      </c>
      <c r="W4266" t="s">
        <v>226</v>
      </c>
      <c r="X4266" t="s">
        <v>226</v>
      </c>
      <c r="Y4266" t="s">
        <v>225</v>
      </c>
      <c r="Z4266" t="s">
        <v>226</v>
      </c>
      <c r="AA4266" t="s">
        <v>226</v>
      </c>
      <c r="AB4266" t="s">
        <v>226</v>
      </c>
      <c r="AC4266" t="s">
        <v>226</v>
      </c>
      <c r="AD4266" t="s">
        <v>226</v>
      </c>
      <c r="AE4266" t="s">
        <v>226</v>
      </c>
      <c r="AF4266" t="s">
        <v>226</v>
      </c>
      <c r="AG4266" t="s">
        <v>225</v>
      </c>
      <c r="AH4266" t="s">
        <v>225</v>
      </c>
      <c r="AI4266" t="s">
        <v>225</v>
      </c>
      <c r="AJ4266" t="s">
        <v>225</v>
      </c>
      <c r="AK4266" t="s">
        <v>225</v>
      </c>
      <c r="AL4266" t="s">
        <v>394</v>
      </c>
      <c r="AM4266" t="s">
        <v>394</v>
      </c>
      <c r="AN4266" t="s">
        <v>394</v>
      </c>
      <c r="AO4266" t="s">
        <v>394</v>
      </c>
      <c r="AP4266" t="s">
        <v>394</v>
      </c>
      <c r="AQ4266" s="286" t="s">
        <v>394</v>
      </c>
      <c r="AR4266" s="305"/>
      <c r="AS4266" s="235"/>
      <c r="AU4266"/>
    </row>
    <row r="4267" spans="1:47" x14ac:dyDescent="0.3">
      <c r="A4267" s="285">
        <v>123471</v>
      </c>
      <c r="B4267" s="286" t="s">
        <v>538</v>
      </c>
      <c r="AQ4267" s="286" t="s">
        <v>394</v>
      </c>
    </row>
    <row r="4268" spans="1:47" ht="28.8" x14ac:dyDescent="0.3">
      <c r="A4268" s="285">
        <v>123472</v>
      </c>
      <c r="B4268" s="286" t="s">
        <v>67</v>
      </c>
      <c r="C4268" t="s">
        <v>226</v>
      </c>
      <c r="D4268" t="s">
        <v>226</v>
      </c>
      <c r="E4268" t="s">
        <v>226</v>
      </c>
      <c r="F4268" t="s">
        <v>226</v>
      </c>
      <c r="G4268" t="s">
        <v>225</v>
      </c>
      <c r="H4268" t="s">
        <v>226</v>
      </c>
      <c r="I4268" t="s">
        <v>226</v>
      </c>
      <c r="J4268" t="s">
        <v>226</v>
      </c>
      <c r="K4268" t="s">
        <v>226</v>
      </c>
      <c r="L4268" t="s">
        <v>226</v>
      </c>
      <c r="M4268" t="s">
        <v>226</v>
      </c>
      <c r="N4268" t="s">
        <v>226</v>
      </c>
      <c r="O4268" t="s">
        <v>226</v>
      </c>
      <c r="P4268" t="s">
        <v>224</v>
      </c>
      <c r="Q4268" t="s">
        <v>226</v>
      </c>
      <c r="R4268" t="s">
        <v>226</v>
      </c>
      <c r="S4268" t="s">
        <v>226</v>
      </c>
      <c r="T4268" t="s">
        <v>226</v>
      </c>
      <c r="U4268" t="s">
        <v>226</v>
      </c>
      <c r="V4268" t="s">
        <v>226</v>
      </c>
      <c r="W4268" t="s">
        <v>226</v>
      </c>
      <c r="X4268" t="s">
        <v>226</v>
      </c>
      <c r="Y4268" t="s">
        <v>226</v>
      </c>
      <c r="Z4268" t="s">
        <v>226</v>
      </c>
      <c r="AA4268" t="s">
        <v>226</v>
      </c>
      <c r="AB4268" t="s">
        <v>226</v>
      </c>
      <c r="AC4268" t="s">
        <v>226</v>
      </c>
      <c r="AD4268" t="s">
        <v>226</v>
      </c>
      <c r="AE4268" t="s">
        <v>226</v>
      </c>
      <c r="AF4268" t="s">
        <v>226</v>
      </c>
      <c r="AG4268" t="s">
        <v>225</v>
      </c>
      <c r="AH4268" t="s">
        <v>225</v>
      </c>
      <c r="AI4268" t="s">
        <v>225</v>
      </c>
      <c r="AJ4268" t="s">
        <v>225</v>
      </c>
      <c r="AK4268" t="s">
        <v>225</v>
      </c>
      <c r="AL4268" t="s">
        <v>394</v>
      </c>
      <c r="AM4268" t="s">
        <v>394</v>
      </c>
      <c r="AN4268" t="s">
        <v>394</v>
      </c>
      <c r="AO4268" t="s">
        <v>394</v>
      </c>
      <c r="AP4268" t="s">
        <v>394</v>
      </c>
      <c r="AQ4268" s="286" t="s">
        <v>394</v>
      </c>
      <c r="AR4268" s="305"/>
      <c r="AS4268" s="235"/>
      <c r="AU4268"/>
    </row>
    <row r="4269" spans="1:47" x14ac:dyDescent="0.3">
      <c r="A4269" s="285">
        <v>123473</v>
      </c>
      <c r="B4269" s="286" t="s">
        <v>539</v>
      </c>
      <c r="C4269" t="s">
        <v>995</v>
      </c>
      <c r="D4269" t="s">
        <v>995</v>
      </c>
      <c r="E4269" t="s">
        <v>995</v>
      </c>
      <c r="F4269" t="s">
        <v>995</v>
      </c>
      <c r="G4269" t="s">
        <v>995</v>
      </c>
      <c r="H4269" t="s">
        <v>995</v>
      </c>
      <c r="I4269" t="s">
        <v>995</v>
      </c>
      <c r="J4269" t="s">
        <v>995</v>
      </c>
      <c r="K4269" t="s">
        <v>995</v>
      </c>
      <c r="L4269" t="s">
        <v>995</v>
      </c>
      <c r="M4269" t="s">
        <v>995</v>
      </c>
      <c r="N4269" t="s">
        <v>995</v>
      </c>
      <c r="O4269" t="s">
        <v>995</v>
      </c>
      <c r="P4269" t="s">
        <v>995</v>
      </c>
      <c r="Q4269" t="s">
        <v>995</v>
      </c>
      <c r="R4269" t="s">
        <v>995</v>
      </c>
      <c r="S4269" t="s">
        <v>995</v>
      </c>
      <c r="T4269" t="s">
        <v>995</v>
      </c>
      <c r="U4269" t="s">
        <v>995</v>
      </c>
      <c r="V4269" t="s">
        <v>995</v>
      </c>
      <c r="W4269" t="s">
        <v>995</v>
      </c>
      <c r="X4269" t="s">
        <v>995</v>
      </c>
      <c r="Y4269" t="s">
        <v>995</v>
      </c>
      <c r="Z4269" t="s">
        <v>995</v>
      </c>
      <c r="AA4269" t="s">
        <v>995</v>
      </c>
      <c r="AB4269" t="s">
        <v>995</v>
      </c>
      <c r="AC4269" t="s">
        <v>995</v>
      </c>
      <c r="AD4269" t="s">
        <v>995</v>
      </c>
      <c r="AE4269" t="s">
        <v>995</v>
      </c>
      <c r="AF4269" t="s">
        <v>995</v>
      </c>
      <c r="AG4269" t="s">
        <v>995</v>
      </c>
      <c r="AH4269" t="s">
        <v>995</v>
      </c>
      <c r="AI4269" t="s">
        <v>995</v>
      </c>
      <c r="AJ4269" t="s">
        <v>995</v>
      </c>
      <c r="AK4269" t="s">
        <v>995</v>
      </c>
      <c r="AL4269" t="s">
        <v>995</v>
      </c>
      <c r="AM4269" t="s">
        <v>995</v>
      </c>
      <c r="AN4269" t="s">
        <v>995</v>
      </c>
      <c r="AO4269" t="s">
        <v>995</v>
      </c>
      <c r="AP4269" t="s">
        <v>995</v>
      </c>
      <c r="AQ4269" s="286" t="s">
        <v>855</v>
      </c>
    </row>
    <row r="4270" spans="1:47" ht="28.8" x14ac:dyDescent="0.3">
      <c r="A4270" s="285">
        <v>123474</v>
      </c>
      <c r="B4270" s="286" t="s">
        <v>67</v>
      </c>
      <c r="C4270" t="s">
        <v>224</v>
      </c>
      <c r="D4270" t="s">
        <v>226</v>
      </c>
      <c r="E4270" t="s">
        <v>226</v>
      </c>
      <c r="F4270" t="s">
        <v>226</v>
      </c>
      <c r="G4270" t="s">
        <v>226</v>
      </c>
      <c r="H4270" t="s">
        <v>226</v>
      </c>
      <c r="I4270" t="s">
        <v>226</v>
      </c>
      <c r="J4270" t="s">
        <v>226</v>
      </c>
      <c r="K4270" t="s">
        <v>226</v>
      </c>
      <c r="L4270" t="s">
        <v>226</v>
      </c>
      <c r="M4270" t="s">
        <v>226</v>
      </c>
      <c r="N4270" t="s">
        <v>226</v>
      </c>
      <c r="O4270" t="s">
        <v>226</v>
      </c>
      <c r="P4270" t="s">
        <v>226</v>
      </c>
      <c r="Q4270" t="s">
        <v>226</v>
      </c>
      <c r="R4270" t="s">
        <v>226</v>
      </c>
      <c r="S4270" t="s">
        <v>226</v>
      </c>
      <c r="T4270" t="s">
        <v>226</v>
      </c>
      <c r="U4270" t="s">
        <v>226</v>
      </c>
      <c r="V4270" t="s">
        <v>226</v>
      </c>
      <c r="W4270" t="s">
        <v>224</v>
      </c>
      <c r="X4270" t="s">
        <v>226</v>
      </c>
      <c r="Y4270" t="s">
        <v>226</v>
      </c>
      <c r="Z4270" t="s">
        <v>226</v>
      </c>
      <c r="AA4270" t="s">
        <v>226</v>
      </c>
      <c r="AB4270" t="s">
        <v>226</v>
      </c>
      <c r="AC4270" t="s">
        <v>226</v>
      </c>
      <c r="AD4270" t="s">
        <v>226</v>
      </c>
      <c r="AE4270" t="s">
        <v>226</v>
      </c>
      <c r="AF4270" t="s">
        <v>226</v>
      </c>
      <c r="AG4270" t="s">
        <v>225</v>
      </c>
      <c r="AH4270" t="s">
        <v>225</v>
      </c>
      <c r="AI4270" t="s">
        <v>225</v>
      </c>
      <c r="AJ4270" t="s">
        <v>225</v>
      </c>
      <c r="AK4270" t="s">
        <v>225</v>
      </c>
      <c r="AL4270" t="s">
        <v>394</v>
      </c>
      <c r="AM4270" t="s">
        <v>394</v>
      </c>
      <c r="AN4270" t="s">
        <v>394</v>
      </c>
      <c r="AO4270" t="s">
        <v>394</v>
      </c>
      <c r="AP4270" t="s">
        <v>394</v>
      </c>
      <c r="AQ4270" s="286" t="s">
        <v>394</v>
      </c>
      <c r="AR4270" s="305"/>
      <c r="AS4270" s="235"/>
      <c r="AU4270"/>
    </row>
    <row r="4271" spans="1:47" ht="28.8" x14ac:dyDescent="0.3">
      <c r="A4271" s="285">
        <v>123475</v>
      </c>
      <c r="B4271" s="286" t="s">
        <v>67</v>
      </c>
      <c r="C4271" t="s">
        <v>226</v>
      </c>
      <c r="D4271" t="s">
        <v>226</v>
      </c>
      <c r="E4271" t="s">
        <v>226</v>
      </c>
      <c r="F4271" t="s">
        <v>226</v>
      </c>
      <c r="G4271" t="s">
        <v>224</v>
      </c>
      <c r="H4271" t="s">
        <v>226</v>
      </c>
      <c r="I4271" t="s">
        <v>226</v>
      </c>
      <c r="J4271" t="s">
        <v>226</v>
      </c>
      <c r="K4271" t="s">
        <v>226</v>
      </c>
      <c r="L4271" t="s">
        <v>226</v>
      </c>
      <c r="M4271" t="s">
        <v>226</v>
      </c>
      <c r="N4271" t="s">
        <v>226</v>
      </c>
      <c r="O4271" t="s">
        <v>226</v>
      </c>
      <c r="P4271" t="s">
        <v>224</v>
      </c>
      <c r="Q4271" t="s">
        <v>226</v>
      </c>
      <c r="R4271" t="s">
        <v>226</v>
      </c>
      <c r="S4271" t="s">
        <v>226</v>
      </c>
      <c r="T4271" t="s">
        <v>226</v>
      </c>
      <c r="U4271" t="s">
        <v>224</v>
      </c>
      <c r="V4271" t="s">
        <v>226</v>
      </c>
      <c r="W4271" t="s">
        <v>226</v>
      </c>
      <c r="X4271" t="s">
        <v>226</v>
      </c>
      <c r="Y4271" t="s">
        <v>226</v>
      </c>
      <c r="Z4271" t="s">
        <v>226</v>
      </c>
      <c r="AA4271" t="s">
        <v>226</v>
      </c>
      <c r="AB4271" t="s">
        <v>226</v>
      </c>
      <c r="AC4271" t="s">
        <v>226</v>
      </c>
      <c r="AD4271" t="s">
        <v>226</v>
      </c>
      <c r="AE4271" t="s">
        <v>226</v>
      </c>
      <c r="AF4271" t="s">
        <v>226</v>
      </c>
      <c r="AG4271" t="s">
        <v>225</v>
      </c>
      <c r="AH4271" t="s">
        <v>225</v>
      </c>
      <c r="AI4271" t="s">
        <v>225</v>
      </c>
      <c r="AJ4271" t="s">
        <v>225</v>
      </c>
      <c r="AK4271" t="s">
        <v>225</v>
      </c>
      <c r="AL4271" t="s">
        <v>394</v>
      </c>
      <c r="AM4271" t="s">
        <v>394</v>
      </c>
      <c r="AN4271" t="s">
        <v>394</v>
      </c>
      <c r="AO4271" t="s">
        <v>394</v>
      </c>
      <c r="AP4271" t="s">
        <v>394</v>
      </c>
      <c r="AQ4271" s="286" t="s">
        <v>394</v>
      </c>
      <c r="AR4271" s="305"/>
      <c r="AS4271" s="235"/>
      <c r="AU4271"/>
    </row>
    <row r="4272" spans="1:47" ht="28.8" x14ac:dyDescent="0.3">
      <c r="A4272" s="285">
        <v>123476</v>
      </c>
      <c r="B4272" s="286" t="s">
        <v>541</v>
      </c>
      <c r="C4272" t="s">
        <v>224</v>
      </c>
      <c r="D4272" t="s">
        <v>224</v>
      </c>
      <c r="E4272" t="s">
        <v>224</v>
      </c>
      <c r="F4272" t="s">
        <v>224</v>
      </c>
      <c r="G4272" t="s">
        <v>224</v>
      </c>
      <c r="H4272" t="s">
        <v>224</v>
      </c>
      <c r="I4272" t="s">
        <v>226</v>
      </c>
      <c r="J4272" t="s">
        <v>225</v>
      </c>
      <c r="K4272" t="s">
        <v>226</v>
      </c>
      <c r="L4272" t="s">
        <v>226</v>
      </c>
      <c r="M4272" t="s">
        <v>226</v>
      </c>
      <c r="N4272" t="s">
        <v>224</v>
      </c>
      <c r="O4272" t="s">
        <v>226</v>
      </c>
      <c r="P4272" t="s">
        <v>226</v>
      </c>
      <c r="Q4272" t="s">
        <v>226</v>
      </c>
      <c r="R4272" t="s">
        <v>225</v>
      </c>
      <c r="S4272" t="s">
        <v>226</v>
      </c>
      <c r="T4272" t="s">
        <v>226</v>
      </c>
      <c r="U4272" t="s">
        <v>226</v>
      </c>
      <c r="V4272" t="s">
        <v>226</v>
      </c>
      <c r="W4272" t="s">
        <v>225</v>
      </c>
      <c r="X4272" t="s">
        <v>225</v>
      </c>
      <c r="Y4272" t="s">
        <v>225</v>
      </c>
      <c r="Z4272" t="s">
        <v>225</v>
      </c>
      <c r="AA4272" t="s">
        <v>225</v>
      </c>
      <c r="AB4272" t="s">
        <v>394</v>
      </c>
      <c r="AC4272" t="s">
        <v>394</v>
      </c>
      <c r="AD4272" t="s">
        <v>394</v>
      </c>
      <c r="AE4272" t="s">
        <v>394</v>
      </c>
      <c r="AF4272" t="s">
        <v>394</v>
      </c>
      <c r="AG4272" t="s">
        <v>394</v>
      </c>
      <c r="AH4272" t="s">
        <v>394</v>
      </c>
      <c r="AI4272" t="s">
        <v>394</v>
      </c>
      <c r="AJ4272" t="s">
        <v>394</v>
      </c>
      <c r="AK4272" t="s">
        <v>394</v>
      </c>
      <c r="AL4272" t="s">
        <v>394</v>
      </c>
      <c r="AM4272" t="s">
        <v>394</v>
      </c>
      <c r="AN4272" t="s">
        <v>394</v>
      </c>
      <c r="AO4272" t="s">
        <v>394</v>
      </c>
      <c r="AP4272" t="s">
        <v>394</v>
      </c>
      <c r="AQ4272" s="286" t="s">
        <v>394</v>
      </c>
      <c r="AR4272" s="305"/>
      <c r="AS4272" s="235"/>
      <c r="AU4272"/>
    </row>
    <row r="4273" spans="1:47" x14ac:dyDescent="0.3">
      <c r="A4273" s="285">
        <v>123477</v>
      </c>
      <c r="B4273" s="286" t="s">
        <v>540</v>
      </c>
      <c r="AQ4273" s="286" t="s">
        <v>394</v>
      </c>
    </row>
    <row r="4274" spans="1:47" x14ac:dyDescent="0.3">
      <c r="A4274" s="285">
        <v>123478</v>
      </c>
      <c r="B4274" s="286" t="s">
        <v>539</v>
      </c>
      <c r="AQ4274" s="286" t="s">
        <v>394</v>
      </c>
    </row>
    <row r="4275" spans="1:47" x14ac:dyDescent="0.3">
      <c r="A4275" s="285">
        <v>123479</v>
      </c>
      <c r="B4275" s="286" t="s">
        <v>539</v>
      </c>
      <c r="C4275" t="s">
        <v>995</v>
      </c>
      <c r="D4275" t="s">
        <v>995</v>
      </c>
      <c r="E4275" t="s">
        <v>995</v>
      </c>
      <c r="F4275" t="s">
        <v>995</v>
      </c>
      <c r="G4275" t="s">
        <v>995</v>
      </c>
      <c r="H4275" t="s">
        <v>995</v>
      </c>
      <c r="I4275" t="s">
        <v>995</v>
      </c>
      <c r="J4275" t="s">
        <v>995</v>
      </c>
      <c r="K4275" t="s">
        <v>995</v>
      </c>
      <c r="L4275" t="s">
        <v>995</v>
      </c>
      <c r="M4275" t="s">
        <v>995</v>
      </c>
      <c r="N4275" t="s">
        <v>995</v>
      </c>
      <c r="O4275" t="s">
        <v>995</v>
      </c>
      <c r="P4275" t="s">
        <v>995</v>
      </c>
      <c r="Q4275" t="s">
        <v>995</v>
      </c>
      <c r="R4275" t="s">
        <v>995</v>
      </c>
      <c r="S4275" t="s">
        <v>995</v>
      </c>
      <c r="T4275" t="s">
        <v>995</v>
      </c>
      <c r="U4275" t="s">
        <v>995</v>
      </c>
      <c r="V4275" t="s">
        <v>995</v>
      </c>
      <c r="W4275" t="s">
        <v>995</v>
      </c>
      <c r="X4275" t="s">
        <v>995</v>
      </c>
      <c r="Y4275" t="s">
        <v>995</v>
      </c>
      <c r="Z4275" t="s">
        <v>995</v>
      </c>
      <c r="AA4275" t="s">
        <v>995</v>
      </c>
      <c r="AB4275" t="s">
        <v>995</v>
      </c>
      <c r="AC4275" t="s">
        <v>995</v>
      </c>
      <c r="AD4275" t="s">
        <v>995</v>
      </c>
      <c r="AE4275" t="s">
        <v>995</v>
      </c>
      <c r="AF4275" t="s">
        <v>995</v>
      </c>
      <c r="AG4275" t="s">
        <v>995</v>
      </c>
      <c r="AH4275" t="s">
        <v>995</v>
      </c>
      <c r="AI4275" t="s">
        <v>995</v>
      </c>
      <c r="AJ4275" t="s">
        <v>995</v>
      </c>
      <c r="AK4275" t="s">
        <v>995</v>
      </c>
      <c r="AL4275" t="s">
        <v>995</v>
      </c>
      <c r="AM4275" t="s">
        <v>995</v>
      </c>
      <c r="AN4275" t="s">
        <v>995</v>
      </c>
      <c r="AO4275" t="s">
        <v>995</v>
      </c>
      <c r="AP4275" t="s">
        <v>995</v>
      </c>
      <c r="AQ4275" s="286" t="s">
        <v>855</v>
      </c>
    </row>
    <row r="4276" spans="1:47" x14ac:dyDescent="0.3">
      <c r="A4276" s="285">
        <v>123480</v>
      </c>
      <c r="B4276" s="286" t="s">
        <v>539</v>
      </c>
      <c r="C4276" t="s">
        <v>995</v>
      </c>
      <c r="D4276" t="s">
        <v>995</v>
      </c>
      <c r="E4276" t="s">
        <v>995</v>
      </c>
      <c r="F4276" t="s">
        <v>995</v>
      </c>
      <c r="G4276" t="s">
        <v>995</v>
      </c>
      <c r="H4276" t="s">
        <v>995</v>
      </c>
      <c r="I4276" t="s">
        <v>995</v>
      </c>
      <c r="J4276" t="s">
        <v>995</v>
      </c>
      <c r="K4276" t="s">
        <v>995</v>
      </c>
      <c r="L4276" t="s">
        <v>995</v>
      </c>
      <c r="M4276" t="s">
        <v>995</v>
      </c>
      <c r="N4276" t="s">
        <v>995</v>
      </c>
      <c r="O4276" t="s">
        <v>995</v>
      </c>
      <c r="P4276" t="s">
        <v>995</v>
      </c>
      <c r="Q4276" t="s">
        <v>995</v>
      </c>
      <c r="R4276" t="s">
        <v>995</v>
      </c>
      <c r="S4276" t="s">
        <v>995</v>
      </c>
      <c r="T4276" t="s">
        <v>995</v>
      </c>
      <c r="U4276" t="s">
        <v>995</v>
      </c>
      <c r="V4276" t="s">
        <v>995</v>
      </c>
      <c r="W4276" t="s">
        <v>995</v>
      </c>
      <c r="X4276" t="s">
        <v>995</v>
      </c>
      <c r="Y4276" t="s">
        <v>995</v>
      </c>
      <c r="Z4276" t="s">
        <v>995</v>
      </c>
      <c r="AA4276" t="s">
        <v>995</v>
      </c>
      <c r="AB4276" t="s">
        <v>995</v>
      </c>
      <c r="AC4276" t="s">
        <v>995</v>
      </c>
      <c r="AD4276" t="s">
        <v>995</v>
      </c>
      <c r="AE4276" t="s">
        <v>995</v>
      </c>
      <c r="AF4276" t="s">
        <v>995</v>
      </c>
      <c r="AG4276" t="s">
        <v>995</v>
      </c>
      <c r="AH4276" t="s">
        <v>995</v>
      </c>
      <c r="AI4276" t="s">
        <v>995</v>
      </c>
      <c r="AJ4276" t="s">
        <v>995</v>
      </c>
      <c r="AK4276" t="s">
        <v>995</v>
      </c>
      <c r="AL4276" t="s">
        <v>995</v>
      </c>
      <c r="AM4276" t="s">
        <v>995</v>
      </c>
      <c r="AN4276" t="s">
        <v>995</v>
      </c>
      <c r="AO4276" t="s">
        <v>995</v>
      </c>
      <c r="AP4276" t="s">
        <v>995</v>
      </c>
      <c r="AQ4276" s="286" t="s">
        <v>855</v>
      </c>
    </row>
    <row r="4277" spans="1:47" ht="28.8" x14ac:dyDescent="0.3">
      <c r="A4277" s="285">
        <v>123481</v>
      </c>
      <c r="B4277" s="286" t="s">
        <v>67</v>
      </c>
      <c r="C4277" t="s">
        <v>225</v>
      </c>
      <c r="D4277" t="s">
        <v>225</v>
      </c>
      <c r="E4277" t="s">
        <v>225</v>
      </c>
      <c r="F4277" t="s">
        <v>225</v>
      </c>
      <c r="G4277" t="s">
        <v>225</v>
      </c>
      <c r="H4277" t="s">
        <v>224</v>
      </c>
      <c r="I4277" t="s">
        <v>225</v>
      </c>
      <c r="J4277" t="s">
        <v>226</v>
      </c>
      <c r="K4277" t="s">
        <v>225</v>
      </c>
      <c r="L4277" t="s">
        <v>225</v>
      </c>
      <c r="M4277" t="s">
        <v>226</v>
      </c>
      <c r="N4277" t="s">
        <v>226</v>
      </c>
      <c r="O4277" t="s">
        <v>225</v>
      </c>
      <c r="P4277" t="s">
        <v>225</v>
      </c>
      <c r="Q4277" t="s">
        <v>226</v>
      </c>
      <c r="R4277" t="s">
        <v>224</v>
      </c>
      <c r="S4277" t="s">
        <v>225</v>
      </c>
      <c r="T4277" t="s">
        <v>226</v>
      </c>
      <c r="U4277" t="s">
        <v>225</v>
      </c>
      <c r="V4277" t="s">
        <v>225</v>
      </c>
      <c r="W4277" t="s">
        <v>224</v>
      </c>
      <c r="X4277" t="s">
        <v>224</v>
      </c>
      <c r="Y4277" t="s">
        <v>226</v>
      </c>
      <c r="Z4277" t="s">
        <v>226</v>
      </c>
      <c r="AA4277" t="s">
        <v>226</v>
      </c>
      <c r="AB4277" t="s">
        <v>226</v>
      </c>
      <c r="AC4277" t="s">
        <v>226</v>
      </c>
      <c r="AD4277" t="s">
        <v>226</v>
      </c>
      <c r="AE4277" t="s">
        <v>226</v>
      </c>
      <c r="AF4277" t="s">
        <v>226</v>
      </c>
      <c r="AG4277" t="s">
        <v>225</v>
      </c>
      <c r="AH4277" t="s">
        <v>225</v>
      </c>
      <c r="AI4277" t="s">
        <v>225</v>
      </c>
      <c r="AJ4277" t="s">
        <v>225</v>
      </c>
      <c r="AK4277" t="s">
        <v>225</v>
      </c>
      <c r="AL4277" t="s">
        <v>394</v>
      </c>
      <c r="AM4277" t="s">
        <v>394</v>
      </c>
      <c r="AN4277" t="s">
        <v>394</v>
      </c>
      <c r="AO4277" t="s">
        <v>394</v>
      </c>
      <c r="AP4277" t="s">
        <v>394</v>
      </c>
      <c r="AQ4277" s="286" t="s">
        <v>394</v>
      </c>
      <c r="AR4277" s="305"/>
      <c r="AS4277" s="235"/>
      <c r="AU4277"/>
    </row>
    <row r="4278" spans="1:47" ht="21.6" x14ac:dyDescent="0.65">
      <c r="A4278" s="285">
        <v>123482</v>
      </c>
      <c r="B4278" s="286" t="s">
        <v>538</v>
      </c>
      <c r="C4278" t="s">
        <v>226</v>
      </c>
      <c r="D4278" t="s">
        <v>226</v>
      </c>
      <c r="E4278" t="s">
        <v>226</v>
      </c>
      <c r="F4278" t="s">
        <v>224</v>
      </c>
      <c r="G4278" t="s">
        <v>226</v>
      </c>
      <c r="H4278" t="s">
        <v>226</v>
      </c>
      <c r="I4278" t="s">
        <v>226</v>
      </c>
      <c r="J4278" t="s">
        <v>225</v>
      </c>
      <c r="K4278" t="s">
        <v>226</v>
      </c>
      <c r="L4278" t="s">
        <v>226</v>
      </c>
      <c r="M4278" t="s">
        <v>226</v>
      </c>
      <c r="N4278" t="s">
        <v>224</v>
      </c>
      <c r="O4278" t="s">
        <v>226</v>
      </c>
      <c r="P4278" t="s">
        <v>224</v>
      </c>
      <c r="Q4278" t="s">
        <v>226</v>
      </c>
      <c r="R4278" t="s">
        <v>225</v>
      </c>
      <c r="S4278" t="s">
        <v>226</v>
      </c>
      <c r="T4278" t="s">
        <v>226</v>
      </c>
      <c r="U4278" t="s">
        <v>225</v>
      </c>
      <c r="V4278" t="s">
        <v>226</v>
      </c>
      <c r="W4278" t="s">
        <v>394</v>
      </c>
      <c r="X4278" t="s">
        <v>394</v>
      </c>
      <c r="Y4278" t="s">
        <v>394</v>
      </c>
      <c r="Z4278" t="s">
        <v>394</v>
      </c>
      <c r="AA4278" t="s">
        <v>394</v>
      </c>
      <c r="AB4278" t="s">
        <v>394</v>
      </c>
      <c r="AC4278" t="s">
        <v>394</v>
      </c>
      <c r="AD4278" t="s">
        <v>394</v>
      </c>
      <c r="AE4278" t="s">
        <v>394</v>
      </c>
      <c r="AF4278" t="s">
        <v>394</v>
      </c>
      <c r="AG4278" t="s">
        <v>394</v>
      </c>
      <c r="AH4278" t="s">
        <v>394</v>
      </c>
      <c r="AI4278" t="s">
        <v>394</v>
      </c>
      <c r="AJ4278" t="s">
        <v>394</v>
      </c>
      <c r="AK4278" t="s">
        <v>394</v>
      </c>
      <c r="AL4278" t="s">
        <v>394</v>
      </c>
      <c r="AM4278" t="s">
        <v>394</v>
      </c>
      <c r="AN4278" t="s">
        <v>394</v>
      </c>
      <c r="AO4278" t="s">
        <v>394</v>
      </c>
      <c r="AP4278" t="s">
        <v>394</v>
      </c>
      <c r="AQ4278" s="288"/>
      <c r="AR4278" s="304"/>
      <c r="AS4278" s="304"/>
      <c r="AU4278"/>
    </row>
    <row r="4279" spans="1:47" ht="28.8" x14ac:dyDescent="0.3">
      <c r="A4279" s="285">
        <v>123483</v>
      </c>
      <c r="B4279" s="286" t="s">
        <v>541</v>
      </c>
      <c r="C4279" t="s">
        <v>226</v>
      </c>
      <c r="D4279" t="s">
        <v>226</v>
      </c>
      <c r="E4279" t="s">
        <v>224</v>
      </c>
      <c r="F4279" t="s">
        <v>226</v>
      </c>
      <c r="G4279" t="s">
        <v>224</v>
      </c>
      <c r="H4279" t="s">
        <v>226</v>
      </c>
      <c r="I4279" t="s">
        <v>226</v>
      </c>
      <c r="J4279" t="s">
        <v>226</v>
      </c>
      <c r="K4279" t="s">
        <v>226</v>
      </c>
      <c r="L4279" t="s">
        <v>226</v>
      </c>
      <c r="M4279" t="s">
        <v>226</v>
      </c>
      <c r="N4279" t="s">
        <v>226</v>
      </c>
      <c r="O4279" t="s">
        <v>226</v>
      </c>
      <c r="P4279" t="s">
        <v>226</v>
      </c>
      <c r="Q4279" t="s">
        <v>226</v>
      </c>
      <c r="R4279" t="s">
        <v>226</v>
      </c>
      <c r="S4279" t="s">
        <v>224</v>
      </c>
      <c r="T4279" t="s">
        <v>224</v>
      </c>
      <c r="U4279" t="s">
        <v>224</v>
      </c>
      <c r="V4279" t="s">
        <v>224</v>
      </c>
      <c r="W4279" t="s">
        <v>225</v>
      </c>
      <c r="X4279" t="s">
        <v>225</v>
      </c>
      <c r="Y4279" t="s">
        <v>225</v>
      </c>
      <c r="Z4279" t="s">
        <v>225</v>
      </c>
      <c r="AA4279" t="s">
        <v>225</v>
      </c>
      <c r="AB4279" t="s">
        <v>394</v>
      </c>
      <c r="AC4279" t="s">
        <v>394</v>
      </c>
      <c r="AD4279" t="s">
        <v>394</v>
      </c>
      <c r="AE4279" t="s">
        <v>394</v>
      </c>
      <c r="AF4279" t="s">
        <v>394</v>
      </c>
      <c r="AG4279" t="s">
        <v>394</v>
      </c>
      <c r="AH4279" t="s">
        <v>394</v>
      </c>
      <c r="AI4279" t="s">
        <v>394</v>
      </c>
      <c r="AJ4279" t="s">
        <v>394</v>
      </c>
      <c r="AK4279" t="s">
        <v>394</v>
      </c>
      <c r="AL4279" t="s">
        <v>394</v>
      </c>
      <c r="AM4279" t="s">
        <v>394</v>
      </c>
      <c r="AN4279" t="s">
        <v>394</v>
      </c>
      <c r="AO4279" t="s">
        <v>394</v>
      </c>
      <c r="AP4279" t="s">
        <v>394</v>
      </c>
      <c r="AQ4279" s="286" t="s">
        <v>394</v>
      </c>
      <c r="AR4279" s="305"/>
      <c r="AS4279" s="235"/>
      <c r="AU4279"/>
    </row>
    <row r="4280" spans="1:47" x14ac:dyDescent="0.3">
      <c r="A4280" s="285">
        <v>123484</v>
      </c>
      <c r="B4280" s="286" t="s">
        <v>539</v>
      </c>
      <c r="AQ4280" s="286" t="s">
        <v>394</v>
      </c>
    </row>
    <row r="4281" spans="1:47" ht="28.8" x14ac:dyDescent="0.3">
      <c r="A4281" s="285">
        <v>123485</v>
      </c>
      <c r="B4281" s="286" t="s">
        <v>67</v>
      </c>
      <c r="C4281" t="s">
        <v>226</v>
      </c>
      <c r="D4281" t="s">
        <v>226</v>
      </c>
      <c r="E4281" t="s">
        <v>226</v>
      </c>
      <c r="F4281" t="s">
        <v>226</v>
      </c>
      <c r="G4281" t="s">
        <v>226</v>
      </c>
      <c r="H4281" t="s">
        <v>226</v>
      </c>
      <c r="I4281" t="s">
        <v>226</v>
      </c>
      <c r="J4281" t="s">
        <v>226</v>
      </c>
      <c r="K4281" t="s">
        <v>226</v>
      </c>
      <c r="L4281" t="s">
        <v>226</v>
      </c>
      <c r="M4281" t="s">
        <v>224</v>
      </c>
      <c r="N4281" t="s">
        <v>226</v>
      </c>
      <c r="O4281" t="s">
        <v>226</v>
      </c>
      <c r="P4281" t="s">
        <v>224</v>
      </c>
      <c r="Q4281" t="s">
        <v>226</v>
      </c>
      <c r="R4281" t="s">
        <v>226</v>
      </c>
      <c r="S4281" t="s">
        <v>226</v>
      </c>
      <c r="T4281" t="s">
        <v>226</v>
      </c>
      <c r="U4281" t="s">
        <v>226</v>
      </c>
      <c r="V4281" t="s">
        <v>226</v>
      </c>
      <c r="W4281" t="s">
        <v>226</v>
      </c>
      <c r="X4281" t="s">
        <v>226</v>
      </c>
      <c r="Y4281" t="s">
        <v>226</v>
      </c>
      <c r="Z4281" t="s">
        <v>226</v>
      </c>
      <c r="AA4281" t="s">
        <v>226</v>
      </c>
      <c r="AB4281" t="s">
        <v>226</v>
      </c>
      <c r="AC4281" t="s">
        <v>226</v>
      </c>
      <c r="AD4281" t="s">
        <v>226</v>
      </c>
      <c r="AE4281" t="s">
        <v>226</v>
      </c>
      <c r="AF4281" t="s">
        <v>226</v>
      </c>
      <c r="AG4281" t="s">
        <v>225</v>
      </c>
      <c r="AH4281" t="s">
        <v>225</v>
      </c>
      <c r="AI4281" t="s">
        <v>225</v>
      </c>
      <c r="AJ4281" t="s">
        <v>225</v>
      </c>
      <c r="AK4281" t="s">
        <v>225</v>
      </c>
      <c r="AL4281" t="s">
        <v>394</v>
      </c>
      <c r="AM4281" t="s">
        <v>394</v>
      </c>
      <c r="AN4281" t="s">
        <v>394</v>
      </c>
      <c r="AO4281" t="s">
        <v>394</v>
      </c>
      <c r="AP4281" t="s">
        <v>394</v>
      </c>
      <c r="AQ4281" s="286" t="s">
        <v>394</v>
      </c>
      <c r="AR4281" s="305"/>
      <c r="AS4281" s="235"/>
      <c r="AU4281"/>
    </row>
    <row r="4282" spans="1:47" x14ac:dyDescent="0.3">
      <c r="A4282" s="285">
        <v>123486</v>
      </c>
      <c r="B4282" s="286" t="s">
        <v>539</v>
      </c>
      <c r="C4282" t="s">
        <v>995</v>
      </c>
      <c r="D4282" t="s">
        <v>995</v>
      </c>
      <c r="E4282" t="s">
        <v>995</v>
      </c>
      <c r="F4282" t="s">
        <v>995</v>
      </c>
      <c r="G4282" t="s">
        <v>995</v>
      </c>
      <c r="H4282" t="s">
        <v>995</v>
      </c>
      <c r="I4282" t="s">
        <v>995</v>
      </c>
      <c r="J4282" t="s">
        <v>995</v>
      </c>
      <c r="K4282" t="s">
        <v>995</v>
      </c>
      <c r="L4282" t="s">
        <v>995</v>
      </c>
      <c r="M4282" t="s">
        <v>995</v>
      </c>
      <c r="N4282" t="s">
        <v>995</v>
      </c>
      <c r="O4282" t="s">
        <v>995</v>
      </c>
      <c r="P4282" t="s">
        <v>995</v>
      </c>
      <c r="Q4282" t="s">
        <v>995</v>
      </c>
      <c r="R4282" t="s">
        <v>995</v>
      </c>
      <c r="S4282" t="s">
        <v>995</v>
      </c>
      <c r="T4282" t="s">
        <v>995</v>
      </c>
      <c r="U4282" t="s">
        <v>995</v>
      </c>
      <c r="V4282" t="s">
        <v>995</v>
      </c>
      <c r="W4282" t="s">
        <v>995</v>
      </c>
      <c r="X4282" t="s">
        <v>995</v>
      </c>
      <c r="Y4282" t="s">
        <v>995</v>
      </c>
      <c r="Z4282" t="s">
        <v>995</v>
      </c>
      <c r="AA4282" t="s">
        <v>995</v>
      </c>
      <c r="AB4282" t="s">
        <v>995</v>
      </c>
      <c r="AC4282" t="s">
        <v>995</v>
      </c>
      <c r="AD4282" t="s">
        <v>995</v>
      </c>
      <c r="AE4282" t="s">
        <v>995</v>
      </c>
      <c r="AF4282" t="s">
        <v>995</v>
      </c>
      <c r="AG4282" t="s">
        <v>995</v>
      </c>
      <c r="AH4282" t="s">
        <v>995</v>
      </c>
      <c r="AI4282" t="s">
        <v>995</v>
      </c>
      <c r="AJ4282" t="s">
        <v>995</v>
      </c>
      <c r="AK4282" t="s">
        <v>995</v>
      </c>
      <c r="AL4282" t="s">
        <v>995</v>
      </c>
      <c r="AM4282" t="s">
        <v>995</v>
      </c>
      <c r="AN4282" t="s">
        <v>995</v>
      </c>
      <c r="AO4282" t="s">
        <v>995</v>
      </c>
      <c r="AP4282" t="s">
        <v>995</v>
      </c>
      <c r="AQ4282" s="286" t="s">
        <v>855</v>
      </c>
    </row>
    <row r="4283" spans="1:47" ht="21.6" x14ac:dyDescent="0.3">
      <c r="A4283" s="285">
        <v>123487</v>
      </c>
      <c r="B4283" s="286" t="s">
        <v>540</v>
      </c>
      <c r="C4283" t="s">
        <v>224</v>
      </c>
      <c r="D4283" t="s">
        <v>226</v>
      </c>
      <c r="E4283" t="s">
        <v>224</v>
      </c>
      <c r="F4283" t="s">
        <v>226</v>
      </c>
      <c r="G4283" t="s">
        <v>226</v>
      </c>
      <c r="H4283" t="s">
        <v>226</v>
      </c>
      <c r="I4283" t="s">
        <v>226</v>
      </c>
      <c r="J4283" t="s">
        <v>226</v>
      </c>
      <c r="K4283" t="s">
        <v>224</v>
      </c>
      <c r="L4283" t="s">
        <v>226</v>
      </c>
      <c r="M4283" t="s">
        <v>226</v>
      </c>
      <c r="N4283" t="s">
        <v>226</v>
      </c>
      <c r="O4283" t="s">
        <v>226</v>
      </c>
      <c r="P4283" t="s">
        <v>226</v>
      </c>
      <c r="Q4283" t="s">
        <v>226</v>
      </c>
      <c r="R4283" t="s">
        <v>226</v>
      </c>
      <c r="S4283" t="s">
        <v>226</v>
      </c>
      <c r="T4283" t="s">
        <v>225</v>
      </c>
      <c r="U4283" t="s">
        <v>225</v>
      </c>
      <c r="V4283" t="s">
        <v>225</v>
      </c>
      <c r="W4283" t="s">
        <v>394</v>
      </c>
      <c r="X4283" t="s">
        <v>394</v>
      </c>
      <c r="Y4283" t="s">
        <v>394</v>
      </c>
      <c r="Z4283" t="s">
        <v>394</v>
      </c>
      <c r="AA4283" t="s">
        <v>394</v>
      </c>
      <c r="AB4283" t="s">
        <v>394</v>
      </c>
      <c r="AC4283" t="s">
        <v>394</v>
      </c>
      <c r="AD4283" t="s">
        <v>394</v>
      </c>
      <c r="AE4283" t="s">
        <v>394</v>
      </c>
      <c r="AF4283" t="s">
        <v>394</v>
      </c>
      <c r="AG4283" t="s">
        <v>394</v>
      </c>
      <c r="AH4283" t="s">
        <v>394</v>
      </c>
      <c r="AI4283" t="s">
        <v>394</v>
      </c>
      <c r="AJ4283" t="s">
        <v>394</v>
      </c>
      <c r="AK4283" t="s">
        <v>394</v>
      </c>
      <c r="AL4283" t="s">
        <v>394</v>
      </c>
      <c r="AM4283" t="s">
        <v>394</v>
      </c>
      <c r="AN4283" t="s">
        <v>394</v>
      </c>
      <c r="AO4283" t="s">
        <v>394</v>
      </c>
      <c r="AP4283" t="s">
        <v>394</v>
      </c>
      <c r="AQ4283" s="286" t="s">
        <v>394</v>
      </c>
      <c r="AR4283" s="305"/>
      <c r="AS4283" s="235"/>
      <c r="AU4283"/>
    </row>
    <row r="4284" spans="1:47" ht="21.6" x14ac:dyDescent="0.3">
      <c r="A4284" s="285">
        <v>123488</v>
      </c>
      <c r="B4284" s="286" t="s">
        <v>540</v>
      </c>
      <c r="C4284" t="s">
        <v>226</v>
      </c>
      <c r="D4284" t="s">
        <v>224</v>
      </c>
      <c r="E4284" t="s">
        <v>224</v>
      </c>
      <c r="F4284" t="s">
        <v>226</v>
      </c>
      <c r="G4284" t="s">
        <v>224</v>
      </c>
      <c r="H4284" t="s">
        <v>224</v>
      </c>
      <c r="I4284" t="s">
        <v>226</v>
      </c>
      <c r="J4284" t="s">
        <v>226</v>
      </c>
      <c r="K4284" t="s">
        <v>224</v>
      </c>
      <c r="L4284" t="s">
        <v>226</v>
      </c>
      <c r="M4284" t="s">
        <v>225</v>
      </c>
      <c r="N4284" t="s">
        <v>225</v>
      </c>
      <c r="O4284" t="s">
        <v>225</v>
      </c>
      <c r="P4284" t="s">
        <v>226</v>
      </c>
      <c r="Q4284" t="s">
        <v>225</v>
      </c>
      <c r="R4284" t="s">
        <v>225</v>
      </c>
      <c r="S4284" t="s">
        <v>225</v>
      </c>
      <c r="T4284" t="s">
        <v>225</v>
      </c>
      <c r="U4284" t="s">
        <v>226</v>
      </c>
      <c r="V4284" t="s">
        <v>225</v>
      </c>
      <c r="W4284" t="s">
        <v>394</v>
      </c>
      <c r="X4284" t="s">
        <v>394</v>
      </c>
      <c r="Y4284" t="s">
        <v>394</v>
      </c>
      <c r="Z4284" t="s">
        <v>394</v>
      </c>
      <c r="AA4284" t="s">
        <v>394</v>
      </c>
      <c r="AB4284" t="s">
        <v>394</v>
      </c>
      <c r="AC4284" t="s">
        <v>394</v>
      </c>
      <c r="AD4284" t="s">
        <v>394</v>
      </c>
      <c r="AE4284" t="s">
        <v>394</v>
      </c>
      <c r="AF4284" t="s">
        <v>394</v>
      </c>
      <c r="AG4284" t="s">
        <v>394</v>
      </c>
      <c r="AH4284" t="s">
        <v>394</v>
      </c>
      <c r="AI4284" t="s">
        <v>394</v>
      </c>
      <c r="AJ4284" t="s">
        <v>394</v>
      </c>
      <c r="AK4284" t="s">
        <v>394</v>
      </c>
      <c r="AL4284" t="s">
        <v>394</v>
      </c>
      <c r="AM4284" t="s">
        <v>394</v>
      </c>
      <c r="AN4284" t="s">
        <v>394</v>
      </c>
      <c r="AO4284" t="s">
        <v>394</v>
      </c>
      <c r="AP4284" t="s">
        <v>394</v>
      </c>
      <c r="AQ4284" s="286" t="s">
        <v>394</v>
      </c>
      <c r="AR4284" s="305"/>
      <c r="AS4284" s="235"/>
      <c r="AU4284"/>
    </row>
    <row r="4285" spans="1:47" ht="28.8" x14ac:dyDescent="0.3">
      <c r="A4285" s="285">
        <v>123489</v>
      </c>
      <c r="B4285" s="286" t="s">
        <v>67</v>
      </c>
      <c r="C4285" t="s">
        <v>226</v>
      </c>
      <c r="D4285" t="s">
        <v>226</v>
      </c>
      <c r="E4285" t="s">
        <v>226</v>
      </c>
      <c r="F4285" t="s">
        <v>226</v>
      </c>
      <c r="G4285" t="s">
        <v>226</v>
      </c>
      <c r="H4285" t="s">
        <v>226</v>
      </c>
      <c r="I4285" t="s">
        <v>226</v>
      </c>
      <c r="J4285" t="s">
        <v>226</v>
      </c>
      <c r="K4285" t="s">
        <v>226</v>
      </c>
      <c r="L4285" t="s">
        <v>226</v>
      </c>
      <c r="M4285" t="s">
        <v>226</v>
      </c>
      <c r="N4285" t="s">
        <v>226</v>
      </c>
      <c r="O4285" t="s">
        <v>226</v>
      </c>
      <c r="P4285" t="s">
        <v>226</v>
      </c>
      <c r="Q4285" t="s">
        <v>226</v>
      </c>
      <c r="R4285" t="s">
        <v>226</v>
      </c>
      <c r="S4285" t="s">
        <v>226</v>
      </c>
      <c r="T4285" t="s">
        <v>226</v>
      </c>
      <c r="U4285" t="s">
        <v>226</v>
      </c>
      <c r="V4285" t="s">
        <v>226</v>
      </c>
      <c r="W4285" t="s">
        <v>226</v>
      </c>
      <c r="X4285" t="s">
        <v>226</v>
      </c>
      <c r="Y4285" t="s">
        <v>226</v>
      </c>
      <c r="Z4285" t="s">
        <v>226</v>
      </c>
      <c r="AA4285" t="s">
        <v>226</v>
      </c>
      <c r="AB4285" t="s">
        <v>226</v>
      </c>
      <c r="AC4285" t="s">
        <v>226</v>
      </c>
      <c r="AD4285" t="s">
        <v>226</v>
      </c>
      <c r="AE4285" t="s">
        <v>226</v>
      </c>
      <c r="AF4285" t="s">
        <v>226</v>
      </c>
      <c r="AG4285" t="s">
        <v>225</v>
      </c>
      <c r="AH4285" t="s">
        <v>225</v>
      </c>
      <c r="AI4285" t="s">
        <v>225</v>
      </c>
      <c r="AJ4285" t="s">
        <v>225</v>
      </c>
      <c r="AK4285" t="s">
        <v>225</v>
      </c>
      <c r="AL4285" t="s">
        <v>394</v>
      </c>
      <c r="AM4285" t="s">
        <v>394</v>
      </c>
      <c r="AN4285" t="s">
        <v>394</v>
      </c>
      <c r="AO4285" t="s">
        <v>394</v>
      </c>
      <c r="AP4285" t="s">
        <v>394</v>
      </c>
      <c r="AQ4285" s="286" t="s">
        <v>394</v>
      </c>
      <c r="AR4285" s="305"/>
      <c r="AS4285" s="235"/>
      <c r="AU4285"/>
    </row>
    <row r="4286" spans="1:47" ht="28.8" x14ac:dyDescent="0.3">
      <c r="A4286" s="285">
        <v>123490</v>
      </c>
      <c r="B4286" s="286" t="s">
        <v>67</v>
      </c>
      <c r="C4286" t="s">
        <v>226</v>
      </c>
      <c r="D4286" t="s">
        <v>226</v>
      </c>
      <c r="E4286" t="s">
        <v>226</v>
      </c>
      <c r="F4286" t="s">
        <v>226</v>
      </c>
      <c r="G4286" t="s">
        <v>226</v>
      </c>
      <c r="H4286" t="s">
        <v>226</v>
      </c>
      <c r="I4286" t="s">
        <v>226</v>
      </c>
      <c r="J4286" t="s">
        <v>226</v>
      </c>
      <c r="K4286" t="s">
        <v>226</v>
      </c>
      <c r="L4286" t="s">
        <v>226</v>
      </c>
      <c r="M4286" t="s">
        <v>226</v>
      </c>
      <c r="N4286" t="s">
        <v>226</v>
      </c>
      <c r="O4286" t="s">
        <v>226</v>
      </c>
      <c r="P4286" t="s">
        <v>226</v>
      </c>
      <c r="Q4286" t="s">
        <v>226</v>
      </c>
      <c r="R4286" t="s">
        <v>226</v>
      </c>
      <c r="S4286" t="s">
        <v>226</v>
      </c>
      <c r="T4286" t="s">
        <v>226</v>
      </c>
      <c r="U4286" t="s">
        <v>226</v>
      </c>
      <c r="V4286" t="s">
        <v>226</v>
      </c>
      <c r="W4286" t="s">
        <v>226</v>
      </c>
      <c r="X4286" t="s">
        <v>226</v>
      </c>
      <c r="Y4286" t="s">
        <v>226</v>
      </c>
      <c r="Z4286" t="s">
        <v>226</v>
      </c>
      <c r="AA4286" t="s">
        <v>226</v>
      </c>
      <c r="AB4286" t="s">
        <v>226</v>
      </c>
      <c r="AC4286" t="s">
        <v>226</v>
      </c>
      <c r="AD4286" t="s">
        <v>226</v>
      </c>
      <c r="AE4286" t="s">
        <v>226</v>
      </c>
      <c r="AF4286" t="s">
        <v>226</v>
      </c>
      <c r="AG4286" t="s">
        <v>225</v>
      </c>
      <c r="AH4286" t="s">
        <v>225</v>
      </c>
      <c r="AI4286" t="s">
        <v>225</v>
      </c>
      <c r="AJ4286" t="s">
        <v>225</v>
      </c>
      <c r="AK4286" t="s">
        <v>225</v>
      </c>
      <c r="AL4286" t="s">
        <v>394</v>
      </c>
      <c r="AM4286" t="s">
        <v>394</v>
      </c>
      <c r="AN4286" t="s">
        <v>394</v>
      </c>
      <c r="AO4286" t="s">
        <v>394</v>
      </c>
      <c r="AP4286" t="s">
        <v>394</v>
      </c>
      <c r="AQ4286" s="286" t="s">
        <v>394</v>
      </c>
      <c r="AR4286" s="305"/>
      <c r="AS4286" s="235"/>
      <c r="AU4286"/>
    </row>
    <row r="4287" spans="1:47" x14ac:dyDescent="0.3">
      <c r="A4287" s="285">
        <v>123491</v>
      </c>
      <c r="B4287" s="286" t="s">
        <v>539</v>
      </c>
      <c r="C4287" t="s">
        <v>995</v>
      </c>
      <c r="D4287" t="s">
        <v>995</v>
      </c>
      <c r="E4287" t="s">
        <v>995</v>
      </c>
      <c r="F4287" t="s">
        <v>995</v>
      </c>
      <c r="G4287" t="s">
        <v>995</v>
      </c>
      <c r="H4287" t="s">
        <v>995</v>
      </c>
      <c r="I4287" t="s">
        <v>995</v>
      </c>
      <c r="J4287" t="s">
        <v>995</v>
      </c>
      <c r="K4287" t="s">
        <v>995</v>
      </c>
      <c r="L4287" t="s">
        <v>995</v>
      </c>
      <c r="M4287" t="s">
        <v>995</v>
      </c>
      <c r="N4287" t="s">
        <v>995</v>
      </c>
      <c r="O4287" t="s">
        <v>995</v>
      </c>
      <c r="P4287" t="s">
        <v>995</v>
      </c>
      <c r="Q4287" t="s">
        <v>995</v>
      </c>
      <c r="R4287" t="s">
        <v>995</v>
      </c>
      <c r="S4287" t="s">
        <v>995</v>
      </c>
      <c r="T4287" t="s">
        <v>995</v>
      </c>
      <c r="U4287" t="s">
        <v>995</v>
      </c>
      <c r="V4287" t="s">
        <v>995</v>
      </c>
      <c r="W4287" t="s">
        <v>995</v>
      </c>
      <c r="X4287" t="s">
        <v>995</v>
      </c>
      <c r="Y4287" t="s">
        <v>995</v>
      </c>
      <c r="Z4287" t="s">
        <v>995</v>
      </c>
      <c r="AA4287" t="s">
        <v>995</v>
      </c>
      <c r="AB4287" t="s">
        <v>995</v>
      </c>
      <c r="AC4287" t="s">
        <v>995</v>
      </c>
      <c r="AD4287" t="s">
        <v>995</v>
      </c>
      <c r="AE4287" t="s">
        <v>995</v>
      </c>
      <c r="AF4287" t="s">
        <v>995</v>
      </c>
      <c r="AG4287" t="s">
        <v>995</v>
      </c>
      <c r="AH4287" t="s">
        <v>995</v>
      </c>
      <c r="AI4287" t="s">
        <v>995</v>
      </c>
      <c r="AJ4287" t="s">
        <v>995</v>
      </c>
      <c r="AK4287" t="s">
        <v>995</v>
      </c>
      <c r="AL4287" t="s">
        <v>995</v>
      </c>
      <c r="AM4287" t="s">
        <v>995</v>
      </c>
      <c r="AN4287" t="s">
        <v>995</v>
      </c>
      <c r="AO4287" t="s">
        <v>995</v>
      </c>
      <c r="AP4287" t="s">
        <v>995</v>
      </c>
      <c r="AQ4287" s="286" t="s">
        <v>855</v>
      </c>
    </row>
    <row r="4288" spans="1:47" x14ac:dyDescent="0.3">
      <c r="A4288" s="285">
        <v>123492</v>
      </c>
      <c r="B4288" s="286" t="s">
        <v>539</v>
      </c>
      <c r="C4288" t="s">
        <v>995</v>
      </c>
      <c r="D4288" t="s">
        <v>995</v>
      </c>
      <c r="E4288" t="s">
        <v>995</v>
      </c>
      <c r="F4288" t="s">
        <v>995</v>
      </c>
      <c r="G4288" t="s">
        <v>995</v>
      </c>
      <c r="H4288" t="s">
        <v>995</v>
      </c>
      <c r="I4288" t="s">
        <v>995</v>
      </c>
      <c r="J4288" t="s">
        <v>995</v>
      </c>
      <c r="K4288" t="s">
        <v>995</v>
      </c>
      <c r="L4288" t="s">
        <v>995</v>
      </c>
      <c r="M4288" t="s">
        <v>995</v>
      </c>
      <c r="N4288" t="s">
        <v>995</v>
      </c>
      <c r="O4288" t="s">
        <v>995</v>
      </c>
      <c r="P4288" t="s">
        <v>995</v>
      </c>
      <c r="Q4288" t="s">
        <v>995</v>
      </c>
      <c r="R4288" t="s">
        <v>995</v>
      </c>
      <c r="S4288" t="s">
        <v>995</v>
      </c>
      <c r="T4288" t="s">
        <v>995</v>
      </c>
      <c r="U4288" t="s">
        <v>995</v>
      </c>
      <c r="V4288" t="s">
        <v>995</v>
      </c>
      <c r="W4288" t="s">
        <v>995</v>
      </c>
      <c r="X4288" t="s">
        <v>995</v>
      </c>
      <c r="Y4288" t="s">
        <v>995</v>
      </c>
      <c r="Z4288" t="s">
        <v>995</v>
      </c>
      <c r="AA4288" t="s">
        <v>995</v>
      </c>
      <c r="AB4288" t="s">
        <v>995</v>
      </c>
      <c r="AC4288" t="s">
        <v>995</v>
      </c>
      <c r="AD4288" t="s">
        <v>995</v>
      </c>
      <c r="AE4288" t="s">
        <v>995</v>
      </c>
      <c r="AF4288" t="s">
        <v>995</v>
      </c>
      <c r="AG4288" t="s">
        <v>995</v>
      </c>
      <c r="AH4288" t="s">
        <v>995</v>
      </c>
      <c r="AI4288" t="s">
        <v>995</v>
      </c>
      <c r="AJ4288" t="s">
        <v>995</v>
      </c>
      <c r="AK4288" t="s">
        <v>995</v>
      </c>
      <c r="AL4288" t="s">
        <v>995</v>
      </c>
      <c r="AM4288" t="s">
        <v>995</v>
      </c>
      <c r="AN4288" t="s">
        <v>995</v>
      </c>
      <c r="AO4288" t="s">
        <v>995</v>
      </c>
      <c r="AP4288" t="s">
        <v>995</v>
      </c>
      <c r="AQ4288" s="286" t="s">
        <v>855</v>
      </c>
    </row>
    <row r="4289" spans="1:47" x14ac:dyDescent="0.3">
      <c r="A4289" s="285">
        <v>123493</v>
      </c>
      <c r="B4289" s="286" t="s">
        <v>539</v>
      </c>
      <c r="C4289" t="s">
        <v>995</v>
      </c>
      <c r="D4289" t="s">
        <v>995</v>
      </c>
      <c r="E4289" t="s">
        <v>995</v>
      </c>
      <c r="F4289" t="s">
        <v>995</v>
      </c>
      <c r="G4289" t="s">
        <v>995</v>
      </c>
      <c r="H4289" t="s">
        <v>995</v>
      </c>
      <c r="I4289" t="s">
        <v>995</v>
      </c>
      <c r="J4289" t="s">
        <v>995</v>
      </c>
      <c r="K4289" t="s">
        <v>995</v>
      </c>
      <c r="L4289" t="s">
        <v>995</v>
      </c>
      <c r="M4289" t="s">
        <v>995</v>
      </c>
      <c r="N4289" t="s">
        <v>995</v>
      </c>
      <c r="O4289" t="s">
        <v>995</v>
      </c>
      <c r="P4289" t="s">
        <v>995</v>
      </c>
      <c r="Q4289" t="s">
        <v>995</v>
      </c>
      <c r="R4289" t="s">
        <v>995</v>
      </c>
      <c r="S4289" t="s">
        <v>995</v>
      </c>
      <c r="T4289" t="s">
        <v>995</v>
      </c>
      <c r="U4289" t="s">
        <v>995</v>
      </c>
      <c r="V4289" t="s">
        <v>995</v>
      </c>
      <c r="W4289" t="s">
        <v>995</v>
      </c>
      <c r="X4289" t="s">
        <v>995</v>
      </c>
      <c r="Y4289" t="s">
        <v>995</v>
      </c>
      <c r="Z4289" t="s">
        <v>995</v>
      </c>
      <c r="AA4289" t="s">
        <v>995</v>
      </c>
      <c r="AB4289" t="s">
        <v>995</v>
      </c>
      <c r="AC4289" t="s">
        <v>995</v>
      </c>
      <c r="AD4289" t="s">
        <v>995</v>
      </c>
      <c r="AE4289" t="s">
        <v>995</v>
      </c>
      <c r="AF4289" t="s">
        <v>995</v>
      </c>
      <c r="AG4289" t="s">
        <v>995</v>
      </c>
      <c r="AH4289" t="s">
        <v>995</v>
      </c>
      <c r="AI4289" t="s">
        <v>995</v>
      </c>
      <c r="AJ4289" t="s">
        <v>995</v>
      </c>
      <c r="AK4289" t="s">
        <v>995</v>
      </c>
      <c r="AL4289" t="s">
        <v>995</v>
      </c>
      <c r="AM4289" t="s">
        <v>995</v>
      </c>
      <c r="AN4289" t="s">
        <v>995</v>
      </c>
      <c r="AO4289" t="s">
        <v>995</v>
      </c>
      <c r="AP4289" t="s">
        <v>995</v>
      </c>
      <c r="AQ4289" s="286" t="s">
        <v>855</v>
      </c>
    </row>
    <row r="4290" spans="1:47" x14ac:dyDescent="0.3">
      <c r="A4290" s="285">
        <v>123494</v>
      </c>
      <c r="B4290" s="286" t="s">
        <v>539</v>
      </c>
      <c r="C4290" t="s">
        <v>995</v>
      </c>
      <c r="D4290" t="s">
        <v>995</v>
      </c>
      <c r="E4290" t="s">
        <v>995</v>
      </c>
      <c r="F4290" t="s">
        <v>995</v>
      </c>
      <c r="G4290" t="s">
        <v>995</v>
      </c>
      <c r="H4290" t="s">
        <v>995</v>
      </c>
      <c r="I4290" t="s">
        <v>995</v>
      </c>
      <c r="J4290" t="s">
        <v>995</v>
      </c>
      <c r="K4290" t="s">
        <v>995</v>
      </c>
      <c r="L4290" t="s">
        <v>995</v>
      </c>
      <c r="M4290" t="s">
        <v>995</v>
      </c>
      <c r="N4290" t="s">
        <v>995</v>
      </c>
      <c r="O4290" t="s">
        <v>995</v>
      </c>
      <c r="P4290" t="s">
        <v>995</v>
      </c>
      <c r="Q4290" t="s">
        <v>995</v>
      </c>
      <c r="R4290" t="s">
        <v>995</v>
      </c>
      <c r="S4290" t="s">
        <v>995</v>
      </c>
      <c r="T4290" t="s">
        <v>995</v>
      </c>
      <c r="U4290" t="s">
        <v>995</v>
      </c>
      <c r="V4290" t="s">
        <v>995</v>
      </c>
      <c r="W4290" t="s">
        <v>995</v>
      </c>
      <c r="X4290" t="s">
        <v>995</v>
      </c>
      <c r="Y4290" t="s">
        <v>995</v>
      </c>
      <c r="Z4290" t="s">
        <v>995</v>
      </c>
      <c r="AA4290" t="s">
        <v>995</v>
      </c>
      <c r="AB4290" t="s">
        <v>995</v>
      </c>
      <c r="AC4290" t="s">
        <v>995</v>
      </c>
      <c r="AD4290" t="s">
        <v>995</v>
      </c>
      <c r="AE4290" t="s">
        <v>995</v>
      </c>
      <c r="AF4290" t="s">
        <v>995</v>
      </c>
      <c r="AG4290" t="s">
        <v>995</v>
      </c>
      <c r="AH4290" t="s">
        <v>995</v>
      </c>
      <c r="AI4290" t="s">
        <v>995</v>
      </c>
      <c r="AJ4290" t="s">
        <v>995</v>
      </c>
      <c r="AK4290" t="s">
        <v>995</v>
      </c>
      <c r="AL4290" t="s">
        <v>995</v>
      </c>
      <c r="AM4290" t="s">
        <v>995</v>
      </c>
      <c r="AN4290" t="s">
        <v>995</v>
      </c>
      <c r="AO4290" t="s">
        <v>995</v>
      </c>
      <c r="AP4290" t="s">
        <v>995</v>
      </c>
      <c r="AQ4290" s="286" t="s">
        <v>855</v>
      </c>
    </row>
    <row r="4291" spans="1:47" x14ac:dyDescent="0.3">
      <c r="A4291" s="285">
        <v>123495</v>
      </c>
      <c r="B4291" s="286" t="s">
        <v>539</v>
      </c>
      <c r="C4291" t="s">
        <v>995</v>
      </c>
      <c r="D4291" t="s">
        <v>995</v>
      </c>
      <c r="E4291" t="s">
        <v>995</v>
      </c>
      <c r="F4291" t="s">
        <v>995</v>
      </c>
      <c r="G4291" t="s">
        <v>995</v>
      </c>
      <c r="H4291" t="s">
        <v>995</v>
      </c>
      <c r="I4291" t="s">
        <v>995</v>
      </c>
      <c r="J4291" t="s">
        <v>995</v>
      </c>
      <c r="K4291" t="s">
        <v>995</v>
      </c>
      <c r="L4291" t="s">
        <v>995</v>
      </c>
      <c r="M4291" t="s">
        <v>995</v>
      </c>
      <c r="N4291" t="s">
        <v>995</v>
      </c>
      <c r="O4291" t="s">
        <v>995</v>
      </c>
      <c r="P4291" t="s">
        <v>995</v>
      </c>
      <c r="Q4291" t="s">
        <v>995</v>
      </c>
      <c r="R4291" t="s">
        <v>995</v>
      </c>
      <c r="S4291" t="s">
        <v>995</v>
      </c>
      <c r="T4291" t="s">
        <v>995</v>
      </c>
      <c r="U4291" t="s">
        <v>995</v>
      </c>
      <c r="V4291" t="s">
        <v>995</v>
      </c>
      <c r="W4291" t="s">
        <v>995</v>
      </c>
      <c r="X4291" t="s">
        <v>995</v>
      </c>
      <c r="Y4291" t="s">
        <v>995</v>
      </c>
      <c r="Z4291" t="s">
        <v>995</v>
      </c>
      <c r="AA4291" t="s">
        <v>995</v>
      </c>
      <c r="AB4291" t="s">
        <v>995</v>
      </c>
      <c r="AC4291" t="s">
        <v>995</v>
      </c>
      <c r="AD4291" t="s">
        <v>995</v>
      </c>
      <c r="AE4291" t="s">
        <v>995</v>
      </c>
      <c r="AF4291" t="s">
        <v>995</v>
      </c>
      <c r="AG4291" t="s">
        <v>995</v>
      </c>
      <c r="AH4291" t="s">
        <v>995</v>
      </c>
      <c r="AI4291" t="s">
        <v>995</v>
      </c>
      <c r="AJ4291" t="s">
        <v>995</v>
      </c>
      <c r="AK4291" t="s">
        <v>995</v>
      </c>
      <c r="AL4291" t="s">
        <v>995</v>
      </c>
      <c r="AM4291" t="s">
        <v>995</v>
      </c>
      <c r="AN4291" t="s">
        <v>995</v>
      </c>
      <c r="AO4291" t="s">
        <v>995</v>
      </c>
      <c r="AP4291" t="s">
        <v>995</v>
      </c>
      <c r="AQ4291" s="286" t="s">
        <v>855</v>
      </c>
    </row>
    <row r="4292" spans="1:47" ht="28.8" x14ac:dyDescent="0.3">
      <c r="A4292" s="285">
        <v>123496</v>
      </c>
      <c r="B4292" s="286" t="s">
        <v>541</v>
      </c>
      <c r="C4292" t="s">
        <v>226</v>
      </c>
      <c r="D4292" t="s">
        <v>226</v>
      </c>
      <c r="E4292" t="s">
        <v>226</v>
      </c>
      <c r="F4292" t="s">
        <v>226</v>
      </c>
      <c r="G4292" t="s">
        <v>226</v>
      </c>
      <c r="H4292" t="s">
        <v>226</v>
      </c>
      <c r="I4292" t="s">
        <v>226</v>
      </c>
      <c r="J4292" t="s">
        <v>226</v>
      </c>
      <c r="K4292" t="s">
        <v>226</v>
      </c>
      <c r="L4292" t="s">
        <v>226</v>
      </c>
      <c r="M4292" t="s">
        <v>226</v>
      </c>
      <c r="N4292" t="s">
        <v>226</v>
      </c>
      <c r="O4292" t="s">
        <v>224</v>
      </c>
      <c r="P4292" t="s">
        <v>226</v>
      </c>
      <c r="Q4292" t="s">
        <v>226</v>
      </c>
      <c r="R4292" t="s">
        <v>226</v>
      </c>
      <c r="S4292" t="s">
        <v>226</v>
      </c>
      <c r="T4292" t="s">
        <v>226</v>
      </c>
      <c r="U4292" t="s">
        <v>226</v>
      </c>
      <c r="V4292" t="s">
        <v>226</v>
      </c>
      <c r="W4292" t="s">
        <v>225</v>
      </c>
      <c r="X4292" t="s">
        <v>225</v>
      </c>
      <c r="Y4292" t="s">
        <v>225</v>
      </c>
      <c r="Z4292" t="s">
        <v>225</v>
      </c>
      <c r="AA4292" t="s">
        <v>225</v>
      </c>
      <c r="AB4292" t="s">
        <v>394</v>
      </c>
      <c r="AC4292" t="s">
        <v>394</v>
      </c>
      <c r="AD4292" t="s">
        <v>394</v>
      </c>
      <c r="AE4292" t="s">
        <v>394</v>
      </c>
      <c r="AF4292" t="s">
        <v>394</v>
      </c>
      <c r="AG4292" t="s">
        <v>394</v>
      </c>
      <c r="AH4292" t="s">
        <v>394</v>
      </c>
      <c r="AI4292" t="s">
        <v>394</v>
      </c>
      <c r="AJ4292" t="s">
        <v>394</v>
      </c>
      <c r="AK4292" t="s">
        <v>394</v>
      </c>
      <c r="AL4292" t="s">
        <v>394</v>
      </c>
      <c r="AM4292" t="s">
        <v>394</v>
      </c>
      <c r="AN4292" t="s">
        <v>394</v>
      </c>
      <c r="AO4292" t="s">
        <v>394</v>
      </c>
      <c r="AP4292" t="s">
        <v>394</v>
      </c>
      <c r="AQ4292" s="286" t="s">
        <v>394</v>
      </c>
      <c r="AR4292" s="305"/>
      <c r="AS4292" s="235"/>
      <c r="AU4292"/>
    </row>
    <row r="4293" spans="1:47" x14ac:dyDescent="0.3">
      <c r="A4293" s="285">
        <v>123497</v>
      </c>
      <c r="B4293" s="286" t="s">
        <v>539</v>
      </c>
      <c r="C4293" t="s">
        <v>995</v>
      </c>
      <c r="D4293" t="s">
        <v>995</v>
      </c>
      <c r="E4293" t="s">
        <v>995</v>
      </c>
      <c r="F4293" t="s">
        <v>995</v>
      </c>
      <c r="G4293" t="s">
        <v>995</v>
      </c>
      <c r="H4293" t="s">
        <v>995</v>
      </c>
      <c r="I4293" t="s">
        <v>995</v>
      </c>
      <c r="J4293" t="s">
        <v>995</v>
      </c>
      <c r="K4293" t="s">
        <v>995</v>
      </c>
      <c r="L4293" t="s">
        <v>995</v>
      </c>
      <c r="M4293" t="s">
        <v>995</v>
      </c>
      <c r="N4293" t="s">
        <v>995</v>
      </c>
      <c r="O4293" t="s">
        <v>995</v>
      </c>
      <c r="P4293" t="s">
        <v>995</v>
      </c>
      <c r="Q4293" t="s">
        <v>995</v>
      </c>
      <c r="R4293" t="s">
        <v>995</v>
      </c>
      <c r="S4293" t="s">
        <v>995</v>
      </c>
      <c r="T4293" t="s">
        <v>995</v>
      </c>
      <c r="U4293" t="s">
        <v>995</v>
      </c>
      <c r="V4293" t="s">
        <v>995</v>
      </c>
      <c r="W4293" t="s">
        <v>995</v>
      </c>
      <c r="X4293" t="s">
        <v>995</v>
      </c>
      <c r="Y4293" t="s">
        <v>995</v>
      </c>
      <c r="Z4293" t="s">
        <v>995</v>
      </c>
      <c r="AA4293" t="s">
        <v>995</v>
      </c>
      <c r="AB4293" t="s">
        <v>995</v>
      </c>
      <c r="AC4293" t="s">
        <v>995</v>
      </c>
      <c r="AD4293" t="s">
        <v>995</v>
      </c>
      <c r="AE4293" t="s">
        <v>995</v>
      </c>
      <c r="AF4293" t="s">
        <v>995</v>
      </c>
      <c r="AG4293" t="s">
        <v>995</v>
      </c>
      <c r="AH4293" t="s">
        <v>995</v>
      </c>
      <c r="AI4293" t="s">
        <v>995</v>
      </c>
      <c r="AJ4293" t="s">
        <v>995</v>
      </c>
      <c r="AK4293" t="s">
        <v>995</v>
      </c>
      <c r="AL4293" t="s">
        <v>995</v>
      </c>
      <c r="AM4293" t="s">
        <v>995</v>
      </c>
      <c r="AN4293" t="s">
        <v>995</v>
      </c>
      <c r="AO4293" t="s">
        <v>995</v>
      </c>
      <c r="AP4293" t="s">
        <v>995</v>
      </c>
      <c r="AQ4293" s="286" t="s">
        <v>855</v>
      </c>
    </row>
    <row r="4294" spans="1:47" x14ac:dyDescent="0.3">
      <c r="A4294" s="285">
        <v>123498</v>
      </c>
      <c r="B4294" s="286" t="s">
        <v>539</v>
      </c>
      <c r="C4294" t="s">
        <v>995</v>
      </c>
      <c r="D4294" t="s">
        <v>995</v>
      </c>
      <c r="E4294" t="s">
        <v>995</v>
      </c>
      <c r="F4294" t="s">
        <v>995</v>
      </c>
      <c r="G4294" t="s">
        <v>995</v>
      </c>
      <c r="H4294" t="s">
        <v>995</v>
      </c>
      <c r="I4294" t="s">
        <v>995</v>
      </c>
      <c r="J4294" t="s">
        <v>995</v>
      </c>
      <c r="K4294" t="s">
        <v>995</v>
      </c>
      <c r="L4294" t="s">
        <v>995</v>
      </c>
      <c r="M4294" t="s">
        <v>995</v>
      </c>
      <c r="N4294" t="s">
        <v>995</v>
      </c>
      <c r="O4294" t="s">
        <v>995</v>
      </c>
      <c r="P4294" t="s">
        <v>995</v>
      </c>
      <c r="Q4294" t="s">
        <v>995</v>
      </c>
      <c r="R4294" t="s">
        <v>995</v>
      </c>
      <c r="S4294" t="s">
        <v>995</v>
      </c>
      <c r="T4294" t="s">
        <v>995</v>
      </c>
      <c r="U4294" t="s">
        <v>995</v>
      </c>
      <c r="V4294" t="s">
        <v>995</v>
      </c>
      <c r="W4294" t="s">
        <v>995</v>
      </c>
      <c r="X4294" t="s">
        <v>995</v>
      </c>
      <c r="Y4294" t="s">
        <v>995</v>
      </c>
      <c r="Z4294" t="s">
        <v>995</v>
      </c>
      <c r="AA4294" t="s">
        <v>995</v>
      </c>
      <c r="AB4294" t="s">
        <v>995</v>
      </c>
      <c r="AC4294" t="s">
        <v>995</v>
      </c>
      <c r="AD4294" t="s">
        <v>995</v>
      </c>
      <c r="AE4294" t="s">
        <v>995</v>
      </c>
      <c r="AF4294" t="s">
        <v>995</v>
      </c>
      <c r="AG4294" t="s">
        <v>995</v>
      </c>
      <c r="AH4294" t="s">
        <v>995</v>
      </c>
      <c r="AI4294" t="s">
        <v>995</v>
      </c>
      <c r="AJ4294" t="s">
        <v>995</v>
      </c>
      <c r="AK4294" t="s">
        <v>995</v>
      </c>
      <c r="AL4294" t="s">
        <v>995</v>
      </c>
      <c r="AM4294" t="s">
        <v>995</v>
      </c>
      <c r="AN4294" t="s">
        <v>995</v>
      </c>
      <c r="AO4294" t="s">
        <v>995</v>
      </c>
      <c r="AP4294" t="s">
        <v>995</v>
      </c>
      <c r="AQ4294" s="286" t="s">
        <v>855</v>
      </c>
    </row>
    <row r="4295" spans="1:47" x14ac:dyDescent="0.3">
      <c r="A4295" s="285">
        <v>123499</v>
      </c>
      <c r="B4295" s="286" t="s">
        <v>539</v>
      </c>
      <c r="C4295" t="s">
        <v>995</v>
      </c>
      <c r="D4295" t="s">
        <v>995</v>
      </c>
      <c r="E4295" t="s">
        <v>995</v>
      </c>
      <c r="F4295" t="s">
        <v>995</v>
      </c>
      <c r="G4295" t="s">
        <v>995</v>
      </c>
      <c r="H4295" t="s">
        <v>995</v>
      </c>
      <c r="I4295" t="s">
        <v>995</v>
      </c>
      <c r="J4295" t="s">
        <v>995</v>
      </c>
      <c r="K4295" t="s">
        <v>995</v>
      </c>
      <c r="L4295" t="s">
        <v>995</v>
      </c>
      <c r="M4295" t="s">
        <v>995</v>
      </c>
      <c r="N4295" t="s">
        <v>995</v>
      </c>
      <c r="O4295" t="s">
        <v>995</v>
      </c>
      <c r="P4295" t="s">
        <v>995</v>
      </c>
      <c r="Q4295" t="s">
        <v>995</v>
      </c>
      <c r="R4295" t="s">
        <v>995</v>
      </c>
      <c r="S4295" t="s">
        <v>995</v>
      </c>
      <c r="T4295" t="s">
        <v>995</v>
      </c>
      <c r="U4295" t="s">
        <v>995</v>
      </c>
      <c r="V4295" t="s">
        <v>995</v>
      </c>
      <c r="W4295" t="s">
        <v>995</v>
      </c>
      <c r="X4295" t="s">
        <v>995</v>
      </c>
      <c r="Y4295" t="s">
        <v>995</v>
      </c>
      <c r="Z4295" t="s">
        <v>995</v>
      </c>
      <c r="AA4295" t="s">
        <v>995</v>
      </c>
      <c r="AB4295" t="s">
        <v>995</v>
      </c>
      <c r="AC4295" t="s">
        <v>995</v>
      </c>
      <c r="AD4295" t="s">
        <v>995</v>
      </c>
      <c r="AE4295" t="s">
        <v>995</v>
      </c>
      <c r="AF4295" t="s">
        <v>995</v>
      </c>
      <c r="AG4295" t="s">
        <v>995</v>
      </c>
      <c r="AH4295" t="s">
        <v>995</v>
      </c>
      <c r="AI4295" t="s">
        <v>995</v>
      </c>
      <c r="AJ4295" t="s">
        <v>995</v>
      </c>
      <c r="AK4295" t="s">
        <v>995</v>
      </c>
      <c r="AL4295" t="s">
        <v>995</v>
      </c>
      <c r="AM4295" t="s">
        <v>995</v>
      </c>
      <c r="AN4295" t="s">
        <v>995</v>
      </c>
      <c r="AO4295" t="s">
        <v>995</v>
      </c>
      <c r="AP4295" t="s">
        <v>995</v>
      </c>
      <c r="AQ4295" s="286" t="s">
        <v>855</v>
      </c>
    </row>
    <row r="4296" spans="1:47" x14ac:dyDescent="0.3">
      <c r="A4296" s="285">
        <v>123500</v>
      </c>
      <c r="B4296" s="286" t="s">
        <v>539</v>
      </c>
      <c r="C4296" t="s">
        <v>995</v>
      </c>
      <c r="D4296" t="s">
        <v>995</v>
      </c>
      <c r="E4296" t="s">
        <v>995</v>
      </c>
      <c r="F4296" t="s">
        <v>995</v>
      </c>
      <c r="G4296" t="s">
        <v>995</v>
      </c>
      <c r="H4296" t="s">
        <v>995</v>
      </c>
      <c r="I4296" t="s">
        <v>995</v>
      </c>
      <c r="J4296" t="s">
        <v>995</v>
      </c>
      <c r="K4296" t="s">
        <v>995</v>
      </c>
      <c r="L4296" t="s">
        <v>995</v>
      </c>
      <c r="M4296" t="s">
        <v>995</v>
      </c>
      <c r="N4296" t="s">
        <v>995</v>
      </c>
      <c r="O4296" t="s">
        <v>995</v>
      </c>
      <c r="P4296" t="s">
        <v>995</v>
      </c>
      <c r="Q4296" t="s">
        <v>995</v>
      </c>
      <c r="R4296" t="s">
        <v>995</v>
      </c>
      <c r="S4296" t="s">
        <v>995</v>
      </c>
      <c r="T4296" t="s">
        <v>995</v>
      </c>
      <c r="U4296" t="s">
        <v>995</v>
      </c>
      <c r="V4296" t="s">
        <v>995</v>
      </c>
      <c r="W4296" t="s">
        <v>995</v>
      </c>
      <c r="X4296" t="s">
        <v>995</v>
      </c>
      <c r="Y4296" t="s">
        <v>995</v>
      </c>
      <c r="Z4296" t="s">
        <v>995</v>
      </c>
      <c r="AA4296" t="s">
        <v>995</v>
      </c>
      <c r="AB4296" t="s">
        <v>995</v>
      </c>
      <c r="AC4296" t="s">
        <v>995</v>
      </c>
      <c r="AD4296" t="s">
        <v>995</v>
      </c>
      <c r="AE4296" t="s">
        <v>995</v>
      </c>
      <c r="AF4296" t="s">
        <v>995</v>
      </c>
      <c r="AG4296" t="s">
        <v>995</v>
      </c>
      <c r="AH4296" t="s">
        <v>995</v>
      </c>
      <c r="AI4296" t="s">
        <v>995</v>
      </c>
      <c r="AJ4296" t="s">
        <v>995</v>
      </c>
      <c r="AK4296" t="s">
        <v>995</v>
      </c>
      <c r="AL4296" t="s">
        <v>995</v>
      </c>
      <c r="AM4296" t="s">
        <v>995</v>
      </c>
      <c r="AN4296" t="s">
        <v>995</v>
      </c>
      <c r="AO4296" t="s">
        <v>995</v>
      </c>
      <c r="AP4296" t="s">
        <v>995</v>
      </c>
      <c r="AQ4296" s="286" t="s">
        <v>855</v>
      </c>
    </row>
    <row r="4297" spans="1:47" ht="28.8" x14ac:dyDescent="0.3">
      <c r="A4297" s="285">
        <v>123501</v>
      </c>
      <c r="B4297" s="286" t="s">
        <v>67</v>
      </c>
      <c r="C4297" t="s">
        <v>226</v>
      </c>
      <c r="D4297" t="s">
        <v>226</v>
      </c>
      <c r="E4297" t="s">
        <v>224</v>
      </c>
      <c r="F4297" t="s">
        <v>226</v>
      </c>
      <c r="G4297" t="s">
        <v>226</v>
      </c>
      <c r="H4297" t="s">
        <v>226</v>
      </c>
      <c r="I4297" t="s">
        <v>226</v>
      </c>
      <c r="J4297" t="s">
        <v>226</v>
      </c>
      <c r="K4297" t="s">
        <v>226</v>
      </c>
      <c r="L4297" t="s">
        <v>226</v>
      </c>
      <c r="M4297" t="s">
        <v>226</v>
      </c>
      <c r="N4297" t="s">
        <v>226</v>
      </c>
      <c r="O4297" t="s">
        <v>226</v>
      </c>
      <c r="P4297" t="s">
        <v>224</v>
      </c>
      <c r="Q4297" t="s">
        <v>226</v>
      </c>
      <c r="R4297" t="s">
        <v>226</v>
      </c>
      <c r="S4297" t="s">
        <v>226</v>
      </c>
      <c r="T4297" t="s">
        <v>226</v>
      </c>
      <c r="U4297" t="s">
        <v>226</v>
      </c>
      <c r="V4297" t="s">
        <v>226</v>
      </c>
      <c r="W4297" t="s">
        <v>226</v>
      </c>
      <c r="X4297" t="s">
        <v>226</v>
      </c>
      <c r="Y4297" t="s">
        <v>226</v>
      </c>
      <c r="Z4297" t="s">
        <v>226</v>
      </c>
      <c r="AA4297" t="s">
        <v>226</v>
      </c>
      <c r="AB4297" t="s">
        <v>226</v>
      </c>
      <c r="AC4297" t="s">
        <v>226</v>
      </c>
      <c r="AD4297" t="s">
        <v>226</v>
      </c>
      <c r="AE4297" t="s">
        <v>226</v>
      </c>
      <c r="AF4297" t="s">
        <v>226</v>
      </c>
      <c r="AG4297" t="s">
        <v>225</v>
      </c>
      <c r="AH4297" t="s">
        <v>225</v>
      </c>
      <c r="AI4297" t="s">
        <v>225</v>
      </c>
      <c r="AJ4297" t="s">
        <v>225</v>
      </c>
      <c r="AK4297" t="s">
        <v>225</v>
      </c>
      <c r="AL4297" t="s">
        <v>394</v>
      </c>
      <c r="AM4297" t="s">
        <v>394</v>
      </c>
      <c r="AN4297" t="s">
        <v>394</v>
      </c>
      <c r="AO4297" t="s">
        <v>394</v>
      </c>
      <c r="AP4297" t="s">
        <v>394</v>
      </c>
      <c r="AQ4297" s="286" t="s">
        <v>394</v>
      </c>
      <c r="AR4297" s="305"/>
      <c r="AS4297" s="235"/>
      <c r="AU4297"/>
    </row>
    <row r="4298" spans="1:47" ht="28.8" x14ac:dyDescent="0.3">
      <c r="A4298" s="285">
        <v>123502</v>
      </c>
      <c r="B4298" s="286" t="s">
        <v>67</v>
      </c>
      <c r="C4298" t="s">
        <v>224</v>
      </c>
      <c r="D4298" t="s">
        <v>226</v>
      </c>
      <c r="E4298" t="s">
        <v>226</v>
      </c>
      <c r="F4298" t="s">
        <v>226</v>
      </c>
      <c r="G4298" t="s">
        <v>224</v>
      </c>
      <c r="H4298" t="s">
        <v>226</v>
      </c>
      <c r="I4298" t="s">
        <v>226</v>
      </c>
      <c r="J4298" t="s">
        <v>226</v>
      </c>
      <c r="K4298" t="s">
        <v>226</v>
      </c>
      <c r="L4298" t="s">
        <v>226</v>
      </c>
      <c r="M4298" t="s">
        <v>226</v>
      </c>
      <c r="N4298" t="s">
        <v>226</v>
      </c>
      <c r="O4298" t="s">
        <v>226</v>
      </c>
      <c r="P4298" t="s">
        <v>226</v>
      </c>
      <c r="Q4298" t="s">
        <v>226</v>
      </c>
      <c r="R4298" t="s">
        <v>226</v>
      </c>
      <c r="S4298" t="s">
        <v>226</v>
      </c>
      <c r="T4298" t="s">
        <v>226</v>
      </c>
      <c r="U4298" t="s">
        <v>226</v>
      </c>
      <c r="V4298" t="s">
        <v>226</v>
      </c>
      <c r="W4298" t="s">
        <v>226</v>
      </c>
      <c r="X4298" t="s">
        <v>226</v>
      </c>
      <c r="Y4298" t="s">
        <v>226</v>
      </c>
      <c r="Z4298" t="s">
        <v>226</v>
      </c>
      <c r="AA4298" t="s">
        <v>226</v>
      </c>
      <c r="AB4298" t="s">
        <v>226</v>
      </c>
      <c r="AC4298" t="s">
        <v>226</v>
      </c>
      <c r="AD4298" t="s">
        <v>226</v>
      </c>
      <c r="AE4298" t="s">
        <v>226</v>
      </c>
      <c r="AF4298" t="s">
        <v>226</v>
      </c>
      <c r="AG4298" t="s">
        <v>225</v>
      </c>
      <c r="AH4298" t="s">
        <v>225</v>
      </c>
      <c r="AI4298" t="s">
        <v>225</v>
      </c>
      <c r="AJ4298" t="s">
        <v>225</v>
      </c>
      <c r="AK4298" t="s">
        <v>225</v>
      </c>
      <c r="AL4298" t="s">
        <v>394</v>
      </c>
      <c r="AM4298" t="s">
        <v>394</v>
      </c>
      <c r="AN4298" t="s">
        <v>394</v>
      </c>
      <c r="AO4298" t="s">
        <v>394</v>
      </c>
      <c r="AP4298" t="s">
        <v>394</v>
      </c>
      <c r="AQ4298" s="286" t="s">
        <v>394</v>
      </c>
      <c r="AR4298" s="305"/>
      <c r="AS4298" s="235"/>
      <c r="AU4298"/>
    </row>
    <row r="4299" spans="1:47" x14ac:dyDescent="0.3">
      <c r="A4299" s="285">
        <v>123503</v>
      </c>
      <c r="B4299" s="286" t="s">
        <v>539</v>
      </c>
      <c r="C4299" t="s">
        <v>995</v>
      </c>
      <c r="D4299" t="s">
        <v>995</v>
      </c>
      <c r="E4299" t="s">
        <v>995</v>
      </c>
      <c r="F4299" t="s">
        <v>995</v>
      </c>
      <c r="G4299" t="s">
        <v>995</v>
      </c>
      <c r="H4299" t="s">
        <v>995</v>
      </c>
      <c r="I4299" t="s">
        <v>995</v>
      </c>
      <c r="J4299" t="s">
        <v>995</v>
      </c>
      <c r="K4299" t="s">
        <v>995</v>
      </c>
      <c r="L4299" t="s">
        <v>995</v>
      </c>
      <c r="M4299" t="s">
        <v>995</v>
      </c>
      <c r="N4299" t="s">
        <v>995</v>
      </c>
      <c r="O4299" t="s">
        <v>995</v>
      </c>
      <c r="P4299" t="s">
        <v>995</v>
      </c>
      <c r="Q4299" t="s">
        <v>995</v>
      </c>
      <c r="R4299" t="s">
        <v>995</v>
      </c>
      <c r="S4299" t="s">
        <v>995</v>
      </c>
      <c r="T4299" t="s">
        <v>995</v>
      </c>
      <c r="U4299" t="s">
        <v>995</v>
      </c>
      <c r="V4299" t="s">
        <v>995</v>
      </c>
      <c r="W4299" t="s">
        <v>995</v>
      </c>
      <c r="X4299" t="s">
        <v>995</v>
      </c>
      <c r="Y4299" t="s">
        <v>995</v>
      </c>
      <c r="Z4299" t="s">
        <v>995</v>
      </c>
      <c r="AA4299" t="s">
        <v>995</v>
      </c>
      <c r="AB4299" t="s">
        <v>995</v>
      </c>
      <c r="AC4299" t="s">
        <v>995</v>
      </c>
      <c r="AD4299" t="s">
        <v>995</v>
      </c>
      <c r="AE4299" t="s">
        <v>995</v>
      </c>
      <c r="AF4299" t="s">
        <v>995</v>
      </c>
      <c r="AG4299" t="s">
        <v>995</v>
      </c>
      <c r="AH4299" t="s">
        <v>995</v>
      </c>
      <c r="AI4299" t="s">
        <v>995</v>
      </c>
      <c r="AJ4299" t="s">
        <v>995</v>
      </c>
      <c r="AK4299" t="s">
        <v>995</v>
      </c>
      <c r="AL4299" t="s">
        <v>995</v>
      </c>
      <c r="AM4299" t="s">
        <v>995</v>
      </c>
      <c r="AN4299" t="s">
        <v>995</v>
      </c>
      <c r="AO4299" t="s">
        <v>995</v>
      </c>
      <c r="AP4299" t="s">
        <v>995</v>
      </c>
      <c r="AQ4299" s="286" t="s">
        <v>855</v>
      </c>
    </row>
    <row r="4300" spans="1:47" x14ac:dyDescent="0.3">
      <c r="A4300" s="285">
        <v>123504</v>
      </c>
      <c r="B4300" s="286" t="s">
        <v>539</v>
      </c>
      <c r="C4300" t="s">
        <v>995</v>
      </c>
      <c r="D4300" t="s">
        <v>995</v>
      </c>
      <c r="E4300" t="s">
        <v>995</v>
      </c>
      <c r="F4300" t="s">
        <v>995</v>
      </c>
      <c r="G4300" t="s">
        <v>995</v>
      </c>
      <c r="H4300" t="s">
        <v>995</v>
      </c>
      <c r="I4300" t="s">
        <v>995</v>
      </c>
      <c r="J4300" t="s">
        <v>995</v>
      </c>
      <c r="K4300" t="s">
        <v>995</v>
      </c>
      <c r="L4300" t="s">
        <v>995</v>
      </c>
      <c r="M4300" t="s">
        <v>995</v>
      </c>
      <c r="N4300" t="s">
        <v>995</v>
      </c>
      <c r="O4300" t="s">
        <v>995</v>
      </c>
      <c r="P4300" t="s">
        <v>995</v>
      </c>
      <c r="Q4300" t="s">
        <v>995</v>
      </c>
      <c r="R4300" t="s">
        <v>995</v>
      </c>
      <c r="S4300" t="s">
        <v>995</v>
      </c>
      <c r="T4300" t="s">
        <v>995</v>
      </c>
      <c r="U4300" t="s">
        <v>995</v>
      </c>
      <c r="V4300" t="s">
        <v>995</v>
      </c>
      <c r="W4300" t="s">
        <v>995</v>
      </c>
      <c r="X4300" t="s">
        <v>995</v>
      </c>
      <c r="Y4300" t="s">
        <v>995</v>
      </c>
      <c r="Z4300" t="s">
        <v>995</v>
      </c>
      <c r="AA4300" t="s">
        <v>995</v>
      </c>
      <c r="AB4300" t="s">
        <v>995</v>
      </c>
      <c r="AC4300" t="s">
        <v>995</v>
      </c>
      <c r="AD4300" t="s">
        <v>995</v>
      </c>
      <c r="AE4300" t="s">
        <v>995</v>
      </c>
      <c r="AF4300" t="s">
        <v>995</v>
      </c>
      <c r="AG4300" t="s">
        <v>995</v>
      </c>
      <c r="AH4300" t="s">
        <v>995</v>
      </c>
      <c r="AI4300" t="s">
        <v>995</v>
      </c>
      <c r="AJ4300" t="s">
        <v>995</v>
      </c>
      <c r="AK4300" t="s">
        <v>995</v>
      </c>
      <c r="AL4300" t="s">
        <v>995</v>
      </c>
      <c r="AM4300" t="s">
        <v>995</v>
      </c>
      <c r="AN4300" t="s">
        <v>995</v>
      </c>
      <c r="AO4300" t="s">
        <v>995</v>
      </c>
      <c r="AP4300" t="s">
        <v>995</v>
      </c>
      <c r="AQ4300" s="286" t="s">
        <v>855</v>
      </c>
    </row>
    <row r="4301" spans="1:47" ht="28.8" x14ac:dyDescent="0.3">
      <c r="A4301" s="285">
        <v>123505</v>
      </c>
      <c r="B4301" s="286" t="s">
        <v>67</v>
      </c>
      <c r="C4301" t="s">
        <v>226</v>
      </c>
      <c r="D4301" t="s">
        <v>226</v>
      </c>
      <c r="E4301" t="s">
        <v>225</v>
      </c>
      <c r="F4301" t="s">
        <v>226</v>
      </c>
      <c r="G4301" t="s">
        <v>226</v>
      </c>
      <c r="H4301" t="s">
        <v>226</v>
      </c>
      <c r="I4301" t="s">
        <v>225</v>
      </c>
      <c r="J4301" t="s">
        <v>226</v>
      </c>
      <c r="K4301" t="s">
        <v>226</v>
      </c>
      <c r="L4301" t="s">
        <v>226</v>
      </c>
      <c r="M4301" t="s">
        <v>226</v>
      </c>
      <c r="N4301" t="s">
        <v>226</v>
      </c>
      <c r="O4301" t="s">
        <v>226</v>
      </c>
      <c r="P4301" t="s">
        <v>224</v>
      </c>
      <c r="Q4301" t="s">
        <v>226</v>
      </c>
      <c r="R4301" t="s">
        <v>226</v>
      </c>
      <c r="S4301" t="s">
        <v>226</v>
      </c>
      <c r="T4301" t="s">
        <v>226</v>
      </c>
      <c r="U4301" t="s">
        <v>226</v>
      </c>
      <c r="V4301" t="s">
        <v>226</v>
      </c>
      <c r="W4301" t="s">
        <v>226</v>
      </c>
      <c r="X4301" t="s">
        <v>226</v>
      </c>
      <c r="Y4301" t="s">
        <v>226</v>
      </c>
      <c r="Z4301" t="s">
        <v>226</v>
      </c>
      <c r="AA4301" t="s">
        <v>226</v>
      </c>
      <c r="AB4301" t="s">
        <v>226</v>
      </c>
      <c r="AC4301" t="s">
        <v>226</v>
      </c>
      <c r="AD4301" t="s">
        <v>226</v>
      </c>
      <c r="AE4301" t="s">
        <v>226</v>
      </c>
      <c r="AF4301" t="s">
        <v>226</v>
      </c>
      <c r="AG4301" t="s">
        <v>225</v>
      </c>
      <c r="AH4301" t="s">
        <v>225</v>
      </c>
      <c r="AI4301" t="s">
        <v>225</v>
      </c>
      <c r="AJ4301" t="s">
        <v>225</v>
      </c>
      <c r="AK4301" t="s">
        <v>225</v>
      </c>
      <c r="AL4301" t="s">
        <v>394</v>
      </c>
      <c r="AM4301" t="s">
        <v>394</v>
      </c>
      <c r="AN4301" t="s">
        <v>394</v>
      </c>
      <c r="AO4301" t="s">
        <v>394</v>
      </c>
      <c r="AP4301" t="s">
        <v>394</v>
      </c>
      <c r="AQ4301" s="286" t="s">
        <v>394</v>
      </c>
      <c r="AR4301" s="305"/>
      <c r="AS4301" s="235"/>
      <c r="AU4301"/>
    </row>
    <row r="4302" spans="1:47" x14ac:dyDescent="0.3">
      <c r="A4302" s="285">
        <v>123506</v>
      </c>
      <c r="B4302" s="286" t="s">
        <v>540</v>
      </c>
      <c r="AQ4302" s="286" t="s">
        <v>394</v>
      </c>
    </row>
    <row r="4303" spans="1:47" x14ac:dyDescent="0.3">
      <c r="A4303" s="285">
        <v>123507</v>
      </c>
      <c r="B4303" s="286" t="s">
        <v>539</v>
      </c>
      <c r="C4303" t="s">
        <v>995</v>
      </c>
      <c r="D4303" t="s">
        <v>995</v>
      </c>
      <c r="E4303" t="s">
        <v>995</v>
      </c>
      <c r="F4303" t="s">
        <v>995</v>
      </c>
      <c r="G4303" t="s">
        <v>995</v>
      </c>
      <c r="H4303" t="s">
        <v>995</v>
      </c>
      <c r="I4303" t="s">
        <v>995</v>
      </c>
      <c r="J4303" t="s">
        <v>995</v>
      </c>
      <c r="K4303" t="s">
        <v>995</v>
      </c>
      <c r="L4303" t="s">
        <v>995</v>
      </c>
      <c r="M4303" t="s">
        <v>995</v>
      </c>
      <c r="N4303" t="s">
        <v>995</v>
      </c>
      <c r="O4303" t="s">
        <v>995</v>
      </c>
      <c r="P4303" t="s">
        <v>995</v>
      </c>
      <c r="Q4303" t="s">
        <v>995</v>
      </c>
      <c r="R4303" t="s">
        <v>995</v>
      </c>
      <c r="S4303" t="s">
        <v>995</v>
      </c>
      <c r="T4303" t="s">
        <v>995</v>
      </c>
      <c r="U4303" t="s">
        <v>995</v>
      </c>
      <c r="V4303" t="s">
        <v>995</v>
      </c>
      <c r="W4303" t="s">
        <v>995</v>
      </c>
      <c r="X4303" t="s">
        <v>995</v>
      </c>
      <c r="Y4303" t="s">
        <v>995</v>
      </c>
      <c r="Z4303" t="s">
        <v>995</v>
      </c>
      <c r="AA4303" t="s">
        <v>995</v>
      </c>
      <c r="AB4303" t="s">
        <v>995</v>
      </c>
      <c r="AC4303" t="s">
        <v>995</v>
      </c>
      <c r="AD4303" t="s">
        <v>995</v>
      </c>
      <c r="AE4303" t="s">
        <v>995</v>
      </c>
      <c r="AF4303" t="s">
        <v>995</v>
      </c>
      <c r="AG4303" t="s">
        <v>995</v>
      </c>
      <c r="AH4303" t="s">
        <v>995</v>
      </c>
      <c r="AI4303" t="s">
        <v>995</v>
      </c>
      <c r="AJ4303" t="s">
        <v>995</v>
      </c>
      <c r="AK4303" t="s">
        <v>995</v>
      </c>
      <c r="AL4303" t="s">
        <v>995</v>
      </c>
      <c r="AM4303" t="s">
        <v>995</v>
      </c>
      <c r="AN4303" t="s">
        <v>995</v>
      </c>
      <c r="AO4303" t="s">
        <v>995</v>
      </c>
      <c r="AP4303" t="s">
        <v>995</v>
      </c>
      <c r="AQ4303" s="286" t="s">
        <v>855</v>
      </c>
    </row>
    <row r="4304" spans="1:47" ht="21.6" x14ac:dyDescent="0.3">
      <c r="A4304" s="285">
        <v>123508</v>
      </c>
      <c r="B4304" s="286" t="s">
        <v>538</v>
      </c>
      <c r="C4304" t="s">
        <v>226</v>
      </c>
      <c r="D4304" t="s">
        <v>226</v>
      </c>
      <c r="E4304" t="s">
        <v>226</v>
      </c>
      <c r="F4304" t="s">
        <v>226</v>
      </c>
      <c r="G4304" t="s">
        <v>226</v>
      </c>
      <c r="H4304" t="s">
        <v>226</v>
      </c>
      <c r="I4304" t="s">
        <v>226</v>
      </c>
      <c r="J4304" t="s">
        <v>226</v>
      </c>
      <c r="K4304" t="s">
        <v>226</v>
      </c>
      <c r="L4304" t="s">
        <v>225</v>
      </c>
      <c r="M4304" t="s">
        <v>225</v>
      </c>
      <c r="N4304" t="s">
        <v>226</v>
      </c>
      <c r="O4304" t="s">
        <v>226</v>
      </c>
      <c r="P4304" t="s">
        <v>226</v>
      </c>
      <c r="Q4304" t="s">
        <v>226</v>
      </c>
      <c r="R4304" t="s">
        <v>226</v>
      </c>
      <c r="S4304" t="s">
        <v>226</v>
      </c>
      <c r="T4304" t="s">
        <v>226</v>
      </c>
      <c r="U4304" t="s">
        <v>226</v>
      </c>
      <c r="V4304" t="s">
        <v>226</v>
      </c>
      <c r="W4304" t="s">
        <v>225</v>
      </c>
      <c r="X4304" t="s">
        <v>225</v>
      </c>
      <c r="Y4304" t="s">
        <v>225</v>
      </c>
      <c r="Z4304" t="s">
        <v>226</v>
      </c>
      <c r="AA4304" t="s">
        <v>226</v>
      </c>
      <c r="AB4304" t="s">
        <v>394</v>
      </c>
      <c r="AC4304" t="s">
        <v>394</v>
      </c>
      <c r="AD4304" t="s">
        <v>394</v>
      </c>
      <c r="AE4304" t="s">
        <v>394</v>
      </c>
      <c r="AF4304" t="s">
        <v>394</v>
      </c>
      <c r="AG4304" t="s">
        <v>394</v>
      </c>
      <c r="AH4304" t="s">
        <v>394</v>
      </c>
      <c r="AI4304" t="s">
        <v>394</v>
      </c>
      <c r="AJ4304" t="s">
        <v>394</v>
      </c>
      <c r="AK4304" t="s">
        <v>394</v>
      </c>
      <c r="AL4304" t="s">
        <v>394</v>
      </c>
      <c r="AM4304" t="s">
        <v>394</v>
      </c>
      <c r="AN4304" t="s">
        <v>394</v>
      </c>
      <c r="AO4304" t="s">
        <v>394</v>
      </c>
      <c r="AP4304" t="s">
        <v>394</v>
      </c>
      <c r="AQ4304" s="286" t="s">
        <v>394</v>
      </c>
      <c r="AR4304" s="305"/>
      <c r="AS4304" s="235"/>
      <c r="AU4304"/>
    </row>
    <row r="4305" spans="1:47" ht="28.8" x14ac:dyDescent="0.3">
      <c r="A4305" s="285">
        <v>123509</v>
      </c>
      <c r="B4305" s="286" t="s">
        <v>67</v>
      </c>
      <c r="C4305" t="s">
        <v>226</v>
      </c>
      <c r="D4305" t="s">
        <v>226</v>
      </c>
      <c r="E4305" t="s">
        <v>226</v>
      </c>
      <c r="F4305" t="s">
        <v>226</v>
      </c>
      <c r="G4305" t="s">
        <v>226</v>
      </c>
      <c r="H4305" t="s">
        <v>226</v>
      </c>
      <c r="I4305" t="s">
        <v>226</v>
      </c>
      <c r="J4305" t="s">
        <v>226</v>
      </c>
      <c r="K4305" t="s">
        <v>226</v>
      </c>
      <c r="L4305" t="s">
        <v>226</v>
      </c>
      <c r="M4305" t="s">
        <v>226</v>
      </c>
      <c r="N4305" t="s">
        <v>226</v>
      </c>
      <c r="O4305" t="s">
        <v>226</v>
      </c>
      <c r="P4305" t="s">
        <v>226</v>
      </c>
      <c r="Q4305" t="s">
        <v>226</v>
      </c>
      <c r="R4305" t="s">
        <v>226</v>
      </c>
      <c r="S4305" t="s">
        <v>226</v>
      </c>
      <c r="T4305" t="s">
        <v>226</v>
      </c>
      <c r="U4305" t="s">
        <v>226</v>
      </c>
      <c r="V4305" t="s">
        <v>226</v>
      </c>
      <c r="W4305" t="s">
        <v>226</v>
      </c>
      <c r="X4305" t="s">
        <v>226</v>
      </c>
      <c r="Y4305" t="s">
        <v>226</v>
      </c>
      <c r="Z4305" t="s">
        <v>226</v>
      </c>
      <c r="AA4305" t="s">
        <v>226</v>
      </c>
      <c r="AB4305" t="s">
        <v>226</v>
      </c>
      <c r="AC4305" t="s">
        <v>226</v>
      </c>
      <c r="AD4305" t="s">
        <v>226</v>
      </c>
      <c r="AE4305" t="s">
        <v>226</v>
      </c>
      <c r="AF4305" t="s">
        <v>226</v>
      </c>
      <c r="AG4305" t="s">
        <v>225</v>
      </c>
      <c r="AH4305" t="s">
        <v>225</v>
      </c>
      <c r="AI4305" t="s">
        <v>225</v>
      </c>
      <c r="AJ4305" t="s">
        <v>225</v>
      </c>
      <c r="AK4305" t="s">
        <v>225</v>
      </c>
      <c r="AL4305" t="s">
        <v>394</v>
      </c>
      <c r="AM4305" t="s">
        <v>394</v>
      </c>
      <c r="AN4305" t="s">
        <v>394</v>
      </c>
      <c r="AO4305" t="s">
        <v>394</v>
      </c>
      <c r="AP4305" t="s">
        <v>394</v>
      </c>
      <c r="AQ4305" s="286" t="s">
        <v>394</v>
      </c>
      <c r="AR4305" s="305"/>
      <c r="AS4305" s="235"/>
      <c r="AU4305"/>
    </row>
    <row r="4306" spans="1:47" ht="21.6" x14ac:dyDescent="0.3">
      <c r="A4306" s="285">
        <v>123510</v>
      </c>
      <c r="B4306" s="286" t="s">
        <v>538</v>
      </c>
      <c r="C4306" t="s">
        <v>226</v>
      </c>
      <c r="D4306" t="s">
        <v>226</v>
      </c>
      <c r="E4306" t="s">
        <v>226</v>
      </c>
      <c r="F4306" t="s">
        <v>226</v>
      </c>
      <c r="G4306" t="s">
        <v>224</v>
      </c>
      <c r="H4306" t="s">
        <v>226</v>
      </c>
      <c r="I4306" t="s">
        <v>226</v>
      </c>
      <c r="J4306" t="s">
        <v>226</v>
      </c>
      <c r="K4306" t="s">
        <v>226</v>
      </c>
      <c r="L4306" t="s">
        <v>226</v>
      </c>
      <c r="M4306" t="s">
        <v>226</v>
      </c>
      <c r="N4306" t="s">
        <v>226</v>
      </c>
      <c r="O4306" t="s">
        <v>226</v>
      </c>
      <c r="P4306" t="s">
        <v>226</v>
      </c>
      <c r="Q4306" t="s">
        <v>226</v>
      </c>
      <c r="R4306" t="s">
        <v>226</v>
      </c>
      <c r="S4306" t="s">
        <v>224</v>
      </c>
      <c r="T4306" t="s">
        <v>226</v>
      </c>
      <c r="U4306" t="s">
        <v>226</v>
      </c>
      <c r="V4306" t="s">
        <v>226</v>
      </c>
      <c r="W4306" t="s">
        <v>224</v>
      </c>
      <c r="X4306" t="s">
        <v>224</v>
      </c>
      <c r="Y4306" t="s">
        <v>226</v>
      </c>
      <c r="Z4306" t="s">
        <v>226</v>
      </c>
      <c r="AA4306" t="s">
        <v>226</v>
      </c>
      <c r="AB4306" t="s">
        <v>226</v>
      </c>
      <c r="AC4306" t="s">
        <v>226</v>
      </c>
      <c r="AD4306" t="s">
        <v>226</v>
      </c>
      <c r="AE4306" t="s">
        <v>226</v>
      </c>
      <c r="AF4306" t="s">
        <v>225</v>
      </c>
      <c r="AG4306" t="s">
        <v>394</v>
      </c>
      <c r="AH4306" t="s">
        <v>394</v>
      </c>
      <c r="AI4306" t="s">
        <v>394</v>
      </c>
      <c r="AJ4306" t="s">
        <v>394</v>
      </c>
      <c r="AK4306" t="s">
        <v>394</v>
      </c>
      <c r="AL4306" t="s">
        <v>394</v>
      </c>
      <c r="AM4306" t="s">
        <v>394</v>
      </c>
      <c r="AN4306" t="s">
        <v>394</v>
      </c>
      <c r="AO4306" t="s">
        <v>394</v>
      </c>
      <c r="AP4306" t="s">
        <v>394</v>
      </c>
      <c r="AQ4306" s="286" t="s">
        <v>394</v>
      </c>
      <c r="AR4306" s="305"/>
      <c r="AS4306" s="235"/>
      <c r="AU4306"/>
    </row>
    <row r="4307" spans="1:47" ht="28.8" x14ac:dyDescent="0.3">
      <c r="A4307" s="285">
        <v>123511</v>
      </c>
      <c r="B4307" s="286" t="s">
        <v>67</v>
      </c>
      <c r="C4307" t="s">
        <v>226</v>
      </c>
      <c r="D4307" t="s">
        <v>226</v>
      </c>
      <c r="E4307" t="s">
        <v>226</v>
      </c>
      <c r="F4307" t="s">
        <v>226</v>
      </c>
      <c r="G4307" t="s">
        <v>226</v>
      </c>
      <c r="H4307" t="s">
        <v>226</v>
      </c>
      <c r="I4307" t="s">
        <v>226</v>
      </c>
      <c r="J4307" t="s">
        <v>226</v>
      </c>
      <c r="K4307" t="s">
        <v>226</v>
      </c>
      <c r="L4307" t="s">
        <v>226</v>
      </c>
      <c r="M4307" t="s">
        <v>224</v>
      </c>
      <c r="N4307" t="s">
        <v>226</v>
      </c>
      <c r="O4307" t="s">
        <v>226</v>
      </c>
      <c r="P4307" t="s">
        <v>226</v>
      </c>
      <c r="Q4307" t="s">
        <v>226</v>
      </c>
      <c r="R4307" t="s">
        <v>224</v>
      </c>
      <c r="S4307" t="s">
        <v>226</v>
      </c>
      <c r="T4307" t="s">
        <v>226</v>
      </c>
      <c r="U4307" t="s">
        <v>224</v>
      </c>
      <c r="V4307" t="s">
        <v>226</v>
      </c>
      <c r="W4307" t="s">
        <v>226</v>
      </c>
      <c r="X4307" t="s">
        <v>226</v>
      </c>
      <c r="Y4307" t="s">
        <v>226</v>
      </c>
      <c r="Z4307" t="s">
        <v>226</v>
      </c>
      <c r="AA4307" t="s">
        <v>226</v>
      </c>
      <c r="AB4307" t="s">
        <v>226</v>
      </c>
      <c r="AC4307" t="s">
        <v>226</v>
      </c>
      <c r="AD4307" t="s">
        <v>226</v>
      </c>
      <c r="AE4307" t="s">
        <v>226</v>
      </c>
      <c r="AF4307" t="s">
        <v>226</v>
      </c>
      <c r="AG4307" t="s">
        <v>225</v>
      </c>
      <c r="AH4307" t="s">
        <v>225</v>
      </c>
      <c r="AI4307" t="s">
        <v>225</v>
      </c>
      <c r="AJ4307" t="s">
        <v>225</v>
      </c>
      <c r="AK4307" t="s">
        <v>225</v>
      </c>
      <c r="AL4307" t="s">
        <v>394</v>
      </c>
      <c r="AM4307" t="s">
        <v>394</v>
      </c>
      <c r="AN4307" t="s">
        <v>394</v>
      </c>
      <c r="AO4307" t="s">
        <v>394</v>
      </c>
      <c r="AP4307" t="s">
        <v>394</v>
      </c>
      <c r="AQ4307" s="286" t="s">
        <v>394</v>
      </c>
      <c r="AR4307" s="305"/>
      <c r="AS4307" s="235"/>
      <c r="AU4307"/>
    </row>
    <row r="4308" spans="1:47" x14ac:dyDescent="0.3">
      <c r="A4308" s="285">
        <v>123512</v>
      </c>
      <c r="B4308" s="286" t="s">
        <v>539</v>
      </c>
      <c r="C4308" t="s">
        <v>995</v>
      </c>
      <c r="D4308" t="s">
        <v>995</v>
      </c>
      <c r="E4308" t="s">
        <v>995</v>
      </c>
      <c r="F4308" t="s">
        <v>995</v>
      </c>
      <c r="G4308" t="s">
        <v>995</v>
      </c>
      <c r="H4308" t="s">
        <v>995</v>
      </c>
      <c r="I4308" t="s">
        <v>995</v>
      </c>
      <c r="J4308" t="s">
        <v>995</v>
      </c>
      <c r="K4308" t="s">
        <v>995</v>
      </c>
      <c r="L4308" t="s">
        <v>995</v>
      </c>
      <c r="M4308" t="s">
        <v>995</v>
      </c>
      <c r="N4308" t="s">
        <v>995</v>
      </c>
      <c r="O4308" t="s">
        <v>995</v>
      </c>
      <c r="P4308" t="s">
        <v>995</v>
      </c>
      <c r="Q4308" t="s">
        <v>995</v>
      </c>
      <c r="R4308" t="s">
        <v>995</v>
      </c>
      <c r="S4308" t="s">
        <v>995</v>
      </c>
      <c r="T4308" t="s">
        <v>995</v>
      </c>
      <c r="U4308" t="s">
        <v>995</v>
      </c>
      <c r="V4308" t="s">
        <v>995</v>
      </c>
      <c r="W4308" t="s">
        <v>995</v>
      </c>
      <c r="X4308" t="s">
        <v>995</v>
      </c>
      <c r="Y4308" t="s">
        <v>995</v>
      </c>
      <c r="Z4308" t="s">
        <v>995</v>
      </c>
      <c r="AA4308" t="s">
        <v>995</v>
      </c>
      <c r="AB4308" t="s">
        <v>995</v>
      </c>
      <c r="AC4308" t="s">
        <v>995</v>
      </c>
      <c r="AD4308" t="s">
        <v>995</v>
      </c>
      <c r="AE4308" t="s">
        <v>995</v>
      </c>
      <c r="AF4308" t="s">
        <v>995</v>
      </c>
      <c r="AG4308" t="s">
        <v>995</v>
      </c>
      <c r="AH4308" t="s">
        <v>995</v>
      </c>
      <c r="AI4308" t="s">
        <v>995</v>
      </c>
      <c r="AJ4308" t="s">
        <v>995</v>
      </c>
      <c r="AK4308" t="s">
        <v>995</v>
      </c>
      <c r="AL4308" t="s">
        <v>995</v>
      </c>
      <c r="AM4308" t="s">
        <v>995</v>
      </c>
      <c r="AN4308" t="s">
        <v>995</v>
      </c>
      <c r="AO4308" t="s">
        <v>995</v>
      </c>
      <c r="AP4308" t="s">
        <v>995</v>
      </c>
      <c r="AQ4308" s="286" t="s">
        <v>855</v>
      </c>
    </row>
    <row r="4309" spans="1:47" ht="28.8" x14ac:dyDescent="0.3">
      <c r="A4309" s="285">
        <v>123513</v>
      </c>
      <c r="B4309" s="286" t="s">
        <v>541</v>
      </c>
      <c r="C4309" t="s">
        <v>226</v>
      </c>
      <c r="D4309" t="s">
        <v>224</v>
      </c>
      <c r="E4309" t="s">
        <v>226</v>
      </c>
      <c r="F4309" t="s">
        <v>226</v>
      </c>
      <c r="G4309" t="s">
        <v>226</v>
      </c>
      <c r="H4309" t="s">
        <v>225</v>
      </c>
      <c r="I4309" t="s">
        <v>226</v>
      </c>
      <c r="J4309" t="s">
        <v>226</v>
      </c>
      <c r="K4309" t="s">
        <v>225</v>
      </c>
      <c r="L4309" t="s">
        <v>225</v>
      </c>
      <c r="M4309" t="s">
        <v>225</v>
      </c>
      <c r="N4309" t="s">
        <v>226</v>
      </c>
      <c r="O4309" t="s">
        <v>224</v>
      </c>
      <c r="P4309" t="s">
        <v>226</v>
      </c>
      <c r="Q4309" t="s">
        <v>226</v>
      </c>
      <c r="R4309" t="s">
        <v>226</v>
      </c>
      <c r="S4309" t="s">
        <v>225</v>
      </c>
      <c r="T4309" t="s">
        <v>226</v>
      </c>
      <c r="U4309" t="s">
        <v>224</v>
      </c>
      <c r="V4309" t="s">
        <v>224</v>
      </c>
      <c r="W4309" t="s">
        <v>225</v>
      </c>
      <c r="X4309" t="s">
        <v>225</v>
      </c>
      <c r="Y4309" t="s">
        <v>225</v>
      </c>
      <c r="Z4309" t="s">
        <v>225</v>
      </c>
      <c r="AA4309" t="s">
        <v>225</v>
      </c>
      <c r="AB4309" t="s">
        <v>394</v>
      </c>
      <c r="AC4309" t="s">
        <v>394</v>
      </c>
      <c r="AD4309" t="s">
        <v>394</v>
      </c>
      <c r="AE4309" t="s">
        <v>394</v>
      </c>
      <c r="AF4309" t="s">
        <v>394</v>
      </c>
      <c r="AG4309" t="s">
        <v>394</v>
      </c>
      <c r="AH4309" t="s">
        <v>394</v>
      </c>
      <c r="AI4309" t="s">
        <v>394</v>
      </c>
      <c r="AJ4309" t="s">
        <v>394</v>
      </c>
      <c r="AK4309" t="s">
        <v>394</v>
      </c>
      <c r="AL4309" t="s">
        <v>394</v>
      </c>
      <c r="AM4309" t="s">
        <v>394</v>
      </c>
      <c r="AN4309" t="s">
        <v>394</v>
      </c>
      <c r="AO4309" t="s">
        <v>394</v>
      </c>
      <c r="AP4309" t="s">
        <v>394</v>
      </c>
      <c r="AQ4309" s="286" t="s">
        <v>394</v>
      </c>
      <c r="AR4309" s="305"/>
      <c r="AS4309" s="235"/>
      <c r="AU4309"/>
    </row>
    <row r="4310" spans="1:47" ht="28.8" x14ac:dyDescent="0.3">
      <c r="A4310" s="285">
        <v>123514</v>
      </c>
      <c r="B4310" s="286" t="s">
        <v>67</v>
      </c>
      <c r="C4310" t="s">
        <v>226</v>
      </c>
      <c r="D4310" t="s">
        <v>226</v>
      </c>
      <c r="E4310" t="s">
        <v>226</v>
      </c>
      <c r="F4310" t="s">
        <v>226</v>
      </c>
      <c r="G4310" t="s">
        <v>226</v>
      </c>
      <c r="H4310" t="s">
        <v>226</v>
      </c>
      <c r="I4310" t="s">
        <v>226</v>
      </c>
      <c r="J4310" t="s">
        <v>226</v>
      </c>
      <c r="K4310" t="s">
        <v>226</v>
      </c>
      <c r="L4310" t="s">
        <v>226</v>
      </c>
      <c r="M4310" t="s">
        <v>226</v>
      </c>
      <c r="N4310" t="s">
        <v>226</v>
      </c>
      <c r="O4310" t="s">
        <v>226</v>
      </c>
      <c r="P4310" t="s">
        <v>224</v>
      </c>
      <c r="Q4310" t="s">
        <v>226</v>
      </c>
      <c r="R4310" t="s">
        <v>224</v>
      </c>
      <c r="S4310" t="s">
        <v>226</v>
      </c>
      <c r="T4310" t="s">
        <v>224</v>
      </c>
      <c r="U4310" t="s">
        <v>226</v>
      </c>
      <c r="V4310" t="s">
        <v>226</v>
      </c>
      <c r="W4310" t="s">
        <v>226</v>
      </c>
      <c r="X4310" t="s">
        <v>226</v>
      </c>
      <c r="Y4310" t="s">
        <v>226</v>
      </c>
      <c r="Z4310" t="s">
        <v>226</v>
      </c>
      <c r="AA4310" t="s">
        <v>226</v>
      </c>
      <c r="AB4310" t="s">
        <v>226</v>
      </c>
      <c r="AC4310" t="s">
        <v>226</v>
      </c>
      <c r="AD4310" t="s">
        <v>226</v>
      </c>
      <c r="AE4310" t="s">
        <v>226</v>
      </c>
      <c r="AF4310" t="s">
        <v>226</v>
      </c>
      <c r="AG4310" t="s">
        <v>225</v>
      </c>
      <c r="AH4310" t="s">
        <v>225</v>
      </c>
      <c r="AI4310" t="s">
        <v>225</v>
      </c>
      <c r="AJ4310" t="s">
        <v>225</v>
      </c>
      <c r="AK4310" t="s">
        <v>225</v>
      </c>
      <c r="AL4310" t="s">
        <v>394</v>
      </c>
      <c r="AM4310" t="s">
        <v>394</v>
      </c>
      <c r="AN4310" t="s">
        <v>394</v>
      </c>
      <c r="AO4310" t="s">
        <v>394</v>
      </c>
      <c r="AP4310" t="s">
        <v>394</v>
      </c>
      <c r="AQ4310" s="286" t="s">
        <v>394</v>
      </c>
      <c r="AR4310" s="305"/>
      <c r="AS4310" s="235"/>
      <c r="AU4310"/>
    </row>
    <row r="4311" spans="1:47" x14ac:dyDescent="0.3">
      <c r="A4311" s="285">
        <v>123515</v>
      </c>
      <c r="B4311" s="286" t="s">
        <v>540</v>
      </c>
      <c r="AQ4311" s="286" t="s">
        <v>394</v>
      </c>
    </row>
    <row r="4312" spans="1:47" x14ac:dyDescent="0.3">
      <c r="A4312" s="285">
        <v>123516</v>
      </c>
      <c r="B4312" s="286" t="s">
        <v>539</v>
      </c>
      <c r="AQ4312" s="286" t="s">
        <v>394</v>
      </c>
    </row>
    <row r="4313" spans="1:47" x14ac:dyDescent="0.3">
      <c r="A4313" s="285">
        <v>123517</v>
      </c>
      <c r="B4313" s="286" t="s">
        <v>539</v>
      </c>
      <c r="C4313" t="s">
        <v>995</v>
      </c>
      <c r="D4313" t="s">
        <v>995</v>
      </c>
      <c r="E4313" t="s">
        <v>995</v>
      </c>
      <c r="F4313" t="s">
        <v>995</v>
      </c>
      <c r="G4313" t="s">
        <v>995</v>
      </c>
      <c r="H4313" t="s">
        <v>995</v>
      </c>
      <c r="I4313" t="s">
        <v>995</v>
      </c>
      <c r="J4313" t="s">
        <v>995</v>
      </c>
      <c r="K4313" t="s">
        <v>995</v>
      </c>
      <c r="L4313" t="s">
        <v>995</v>
      </c>
      <c r="M4313" t="s">
        <v>995</v>
      </c>
      <c r="N4313" t="s">
        <v>995</v>
      </c>
      <c r="O4313" t="s">
        <v>995</v>
      </c>
      <c r="P4313" t="s">
        <v>995</v>
      </c>
      <c r="Q4313" t="s">
        <v>995</v>
      </c>
      <c r="R4313" t="s">
        <v>995</v>
      </c>
      <c r="S4313" t="s">
        <v>995</v>
      </c>
      <c r="T4313" t="s">
        <v>995</v>
      </c>
      <c r="U4313" t="s">
        <v>995</v>
      </c>
      <c r="V4313" t="s">
        <v>995</v>
      </c>
      <c r="W4313" t="s">
        <v>995</v>
      </c>
      <c r="X4313" t="s">
        <v>995</v>
      </c>
      <c r="Y4313" t="s">
        <v>995</v>
      </c>
      <c r="Z4313" t="s">
        <v>995</v>
      </c>
      <c r="AA4313" t="s">
        <v>995</v>
      </c>
      <c r="AB4313" t="s">
        <v>995</v>
      </c>
      <c r="AC4313" t="s">
        <v>995</v>
      </c>
      <c r="AD4313" t="s">
        <v>995</v>
      </c>
      <c r="AE4313" t="s">
        <v>995</v>
      </c>
      <c r="AF4313" t="s">
        <v>995</v>
      </c>
      <c r="AG4313" t="s">
        <v>995</v>
      </c>
      <c r="AH4313" t="s">
        <v>995</v>
      </c>
      <c r="AI4313" t="s">
        <v>995</v>
      </c>
      <c r="AJ4313" t="s">
        <v>995</v>
      </c>
      <c r="AK4313" t="s">
        <v>995</v>
      </c>
      <c r="AL4313" t="s">
        <v>995</v>
      </c>
      <c r="AM4313" t="s">
        <v>995</v>
      </c>
      <c r="AN4313" t="s">
        <v>995</v>
      </c>
      <c r="AO4313" t="s">
        <v>995</v>
      </c>
      <c r="AP4313" t="s">
        <v>995</v>
      </c>
      <c r="AQ4313" s="286" t="s">
        <v>855</v>
      </c>
    </row>
    <row r="4314" spans="1:47" x14ac:dyDescent="0.3">
      <c r="A4314" s="285">
        <v>123518</v>
      </c>
      <c r="B4314" s="286" t="s">
        <v>539</v>
      </c>
      <c r="C4314" t="s">
        <v>995</v>
      </c>
      <c r="D4314" t="s">
        <v>995</v>
      </c>
      <c r="E4314" t="s">
        <v>995</v>
      </c>
      <c r="F4314" t="s">
        <v>995</v>
      </c>
      <c r="G4314" t="s">
        <v>995</v>
      </c>
      <c r="H4314" t="s">
        <v>995</v>
      </c>
      <c r="I4314" t="s">
        <v>995</v>
      </c>
      <c r="J4314" t="s">
        <v>995</v>
      </c>
      <c r="K4314" t="s">
        <v>995</v>
      </c>
      <c r="L4314" t="s">
        <v>995</v>
      </c>
      <c r="M4314" t="s">
        <v>995</v>
      </c>
      <c r="N4314" t="s">
        <v>995</v>
      </c>
      <c r="O4314" t="s">
        <v>995</v>
      </c>
      <c r="P4314" t="s">
        <v>995</v>
      </c>
      <c r="Q4314" t="s">
        <v>995</v>
      </c>
      <c r="R4314" t="s">
        <v>995</v>
      </c>
      <c r="S4314" t="s">
        <v>995</v>
      </c>
      <c r="T4314" t="s">
        <v>995</v>
      </c>
      <c r="U4314" t="s">
        <v>995</v>
      </c>
      <c r="V4314" t="s">
        <v>995</v>
      </c>
      <c r="W4314" t="s">
        <v>995</v>
      </c>
      <c r="X4314" t="s">
        <v>995</v>
      </c>
      <c r="Y4314" t="s">
        <v>995</v>
      </c>
      <c r="Z4314" t="s">
        <v>995</v>
      </c>
      <c r="AA4314" t="s">
        <v>995</v>
      </c>
      <c r="AB4314" t="s">
        <v>995</v>
      </c>
      <c r="AC4314" t="s">
        <v>995</v>
      </c>
      <c r="AD4314" t="s">
        <v>995</v>
      </c>
      <c r="AE4314" t="s">
        <v>995</v>
      </c>
      <c r="AF4314" t="s">
        <v>995</v>
      </c>
      <c r="AG4314" t="s">
        <v>995</v>
      </c>
      <c r="AH4314" t="s">
        <v>995</v>
      </c>
      <c r="AI4314" t="s">
        <v>995</v>
      </c>
      <c r="AJ4314" t="s">
        <v>995</v>
      </c>
      <c r="AK4314" t="s">
        <v>995</v>
      </c>
      <c r="AL4314" t="s">
        <v>995</v>
      </c>
      <c r="AM4314" t="s">
        <v>995</v>
      </c>
      <c r="AN4314" t="s">
        <v>995</v>
      </c>
      <c r="AO4314" t="s">
        <v>995</v>
      </c>
      <c r="AP4314" t="s">
        <v>995</v>
      </c>
      <c r="AQ4314" s="286" t="s">
        <v>855</v>
      </c>
    </row>
    <row r="4315" spans="1:47" ht="28.8" x14ac:dyDescent="0.3">
      <c r="A4315" s="285">
        <v>123519</v>
      </c>
      <c r="B4315" s="286" t="s">
        <v>67</v>
      </c>
      <c r="C4315" t="s">
        <v>226</v>
      </c>
      <c r="D4315" t="s">
        <v>226</v>
      </c>
      <c r="E4315" t="s">
        <v>226</v>
      </c>
      <c r="F4315" t="s">
        <v>226</v>
      </c>
      <c r="G4315" t="s">
        <v>226</v>
      </c>
      <c r="H4315" t="s">
        <v>226</v>
      </c>
      <c r="I4315" t="s">
        <v>226</v>
      </c>
      <c r="J4315" t="s">
        <v>226</v>
      </c>
      <c r="K4315" t="s">
        <v>226</v>
      </c>
      <c r="L4315" t="s">
        <v>226</v>
      </c>
      <c r="M4315" t="s">
        <v>226</v>
      </c>
      <c r="N4315" t="s">
        <v>226</v>
      </c>
      <c r="O4315" t="s">
        <v>226</v>
      </c>
      <c r="P4315" t="s">
        <v>224</v>
      </c>
      <c r="Q4315" t="s">
        <v>226</v>
      </c>
      <c r="R4315" t="s">
        <v>226</v>
      </c>
      <c r="S4315" t="s">
        <v>226</v>
      </c>
      <c r="T4315" t="s">
        <v>226</v>
      </c>
      <c r="U4315" t="s">
        <v>226</v>
      </c>
      <c r="V4315" t="s">
        <v>226</v>
      </c>
      <c r="W4315" t="s">
        <v>226</v>
      </c>
      <c r="X4315" t="s">
        <v>226</v>
      </c>
      <c r="Y4315" t="s">
        <v>226</v>
      </c>
      <c r="Z4315" t="s">
        <v>226</v>
      </c>
      <c r="AA4315" t="s">
        <v>226</v>
      </c>
      <c r="AB4315" t="s">
        <v>226</v>
      </c>
      <c r="AC4315" t="s">
        <v>226</v>
      </c>
      <c r="AD4315" t="s">
        <v>226</v>
      </c>
      <c r="AE4315" t="s">
        <v>226</v>
      </c>
      <c r="AF4315" t="s">
        <v>226</v>
      </c>
      <c r="AG4315" t="s">
        <v>225</v>
      </c>
      <c r="AH4315" t="s">
        <v>225</v>
      </c>
      <c r="AI4315" t="s">
        <v>225</v>
      </c>
      <c r="AJ4315" t="s">
        <v>225</v>
      </c>
      <c r="AK4315" t="s">
        <v>225</v>
      </c>
      <c r="AL4315" t="s">
        <v>394</v>
      </c>
      <c r="AM4315" t="s">
        <v>394</v>
      </c>
      <c r="AN4315" t="s">
        <v>394</v>
      </c>
      <c r="AO4315" t="s">
        <v>394</v>
      </c>
      <c r="AP4315" t="s">
        <v>394</v>
      </c>
      <c r="AQ4315" s="286" t="s">
        <v>394</v>
      </c>
      <c r="AR4315" s="305"/>
      <c r="AS4315" s="235"/>
      <c r="AU4315"/>
    </row>
    <row r="4316" spans="1:47" x14ac:dyDescent="0.3">
      <c r="A4316" s="285">
        <v>123520</v>
      </c>
      <c r="B4316" s="286" t="s">
        <v>539</v>
      </c>
      <c r="C4316" t="s">
        <v>995</v>
      </c>
      <c r="D4316" t="s">
        <v>995</v>
      </c>
      <c r="E4316" t="s">
        <v>995</v>
      </c>
      <c r="F4316" t="s">
        <v>995</v>
      </c>
      <c r="G4316" t="s">
        <v>995</v>
      </c>
      <c r="H4316" t="s">
        <v>995</v>
      </c>
      <c r="I4316" t="s">
        <v>995</v>
      </c>
      <c r="J4316" t="s">
        <v>995</v>
      </c>
      <c r="K4316" t="s">
        <v>995</v>
      </c>
      <c r="L4316" t="s">
        <v>995</v>
      </c>
      <c r="M4316" t="s">
        <v>995</v>
      </c>
      <c r="N4316" t="s">
        <v>995</v>
      </c>
      <c r="O4316" t="s">
        <v>995</v>
      </c>
      <c r="P4316" t="s">
        <v>995</v>
      </c>
      <c r="Q4316" t="s">
        <v>995</v>
      </c>
      <c r="R4316" t="s">
        <v>995</v>
      </c>
      <c r="S4316" t="s">
        <v>995</v>
      </c>
      <c r="T4316" t="s">
        <v>995</v>
      </c>
      <c r="U4316" t="s">
        <v>995</v>
      </c>
      <c r="V4316" t="s">
        <v>995</v>
      </c>
      <c r="W4316" t="s">
        <v>995</v>
      </c>
      <c r="X4316" t="s">
        <v>995</v>
      </c>
      <c r="Y4316" t="s">
        <v>995</v>
      </c>
      <c r="Z4316" t="s">
        <v>995</v>
      </c>
      <c r="AA4316" t="s">
        <v>995</v>
      </c>
      <c r="AB4316" t="s">
        <v>995</v>
      </c>
      <c r="AC4316" t="s">
        <v>995</v>
      </c>
      <c r="AD4316" t="s">
        <v>995</v>
      </c>
      <c r="AE4316" t="s">
        <v>995</v>
      </c>
      <c r="AF4316" t="s">
        <v>995</v>
      </c>
      <c r="AG4316" t="s">
        <v>995</v>
      </c>
      <c r="AH4316" t="s">
        <v>995</v>
      </c>
      <c r="AI4316" t="s">
        <v>995</v>
      </c>
      <c r="AJ4316" t="s">
        <v>995</v>
      </c>
      <c r="AK4316" t="s">
        <v>995</v>
      </c>
      <c r="AL4316" t="s">
        <v>995</v>
      </c>
      <c r="AM4316" t="s">
        <v>995</v>
      </c>
      <c r="AN4316" t="s">
        <v>995</v>
      </c>
      <c r="AO4316" t="s">
        <v>995</v>
      </c>
      <c r="AP4316" t="s">
        <v>995</v>
      </c>
      <c r="AQ4316" s="286" t="s">
        <v>855</v>
      </c>
    </row>
    <row r="4317" spans="1:47" x14ac:dyDescent="0.3">
      <c r="A4317" s="285">
        <v>123521</v>
      </c>
      <c r="B4317" s="286" t="s">
        <v>539</v>
      </c>
      <c r="C4317" t="s">
        <v>995</v>
      </c>
      <c r="D4317" t="s">
        <v>995</v>
      </c>
      <c r="E4317" t="s">
        <v>995</v>
      </c>
      <c r="F4317" t="s">
        <v>995</v>
      </c>
      <c r="G4317" t="s">
        <v>995</v>
      </c>
      <c r="H4317" t="s">
        <v>995</v>
      </c>
      <c r="I4317" t="s">
        <v>995</v>
      </c>
      <c r="J4317" t="s">
        <v>995</v>
      </c>
      <c r="K4317" t="s">
        <v>995</v>
      </c>
      <c r="L4317" t="s">
        <v>995</v>
      </c>
      <c r="M4317" t="s">
        <v>995</v>
      </c>
      <c r="N4317" t="s">
        <v>995</v>
      </c>
      <c r="O4317" t="s">
        <v>995</v>
      </c>
      <c r="P4317" t="s">
        <v>995</v>
      </c>
      <c r="Q4317" t="s">
        <v>995</v>
      </c>
      <c r="R4317" t="s">
        <v>995</v>
      </c>
      <c r="S4317" t="s">
        <v>995</v>
      </c>
      <c r="T4317" t="s">
        <v>995</v>
      </c>
      <c r="U4317" t="s">
        <v>995</v>
      </c>
      <c r="V4317" t="s">
        <v>995</v>
      </c>
      <c r="W4317" t="s">
        <v>995</v>
      </c>
      <c r="X4317" t="s">
        <v>995</v>
      </c>
      <c r="Y4317" t="s">
        <v>995</v>
      </c>
      <c r="Z4317" t="s">
        <v>995</v>
      </c>
      <c r="AA4317" t="s">
        <v>995</v>
      </c>
      <c r="AB4317" t="s">
        <v>995</v>
      </c>
      <c r="AC4317" t="s">
        <v>995</v>
      </c>
      <c r="AD4317" t="s">
        <v>995</v>
      </c>
      <c r="AE4317" t="s">
        <v>995</v>
      </c>
      <c r="AF4317" t="s">
        <v>995</v>
      </c>
      <c r="AG4317" t="s">
        <v>995</v>
      </c>
      <c r="AH4317" t="s">
        <v>995</v>
      </c>
      <c r="AI4317" t="s">
        <v>995</v>
      </c>
      <c r="AJ4317" t="s">
        <v>995</v>
      </c>
      <c r="AK4317" t="s">
        <v>995</v>
      </c>
      <c r="AL4317" t="s">
        <v>995</v>
      </c>
      <c r="AM4317" t="s">
        <v>995</v>
      </c>
      <c r="AN4317" t="s">
        <v>995</v>
      </c>
      <c r="AO4317" t="s">
        <v>995</v>
      </c>
      <c r="AP4317" t="s">
        <v>995</v>
      </c>
      <c r="AQ4317" s="286" t="s">
        <v>855</v>
      </c>
    </row>
    <row r="4318" spans="1:47" ht="28.8" x14ac:dyDescent="0.3">
      <c r="A4318" s="285">
        <v>123522</v>
      </c>
      <c r="B4318" s="286" t="s">
        <v>67</v>
      </c>
      <c r="C4318" t="s">
        <v>226</v>
      </c>
      <c r="D4318" t="s">
        <v>226</v>
      </c>
      <c r="E4318" t="s">
        <v>226</v>
      </c>
      <c r="F4318" t="s">
        <v>226</v>
      </c>
      <c r="G4318" t="s">
        <v>226</v>
      </c>
      <c r="H4318" t="s">
        <v>226</v>
      </c>
      <c r="I4318" t="s">
        <v>226</v>
      </c>
      <c r="J4318" t="s">
        <v>226</v>
      </c>
      <c r="K4318" t="s">
        <v>226</v>
      </c>
      <c r="L4318" t="s">
        <v>226</v>
      </c>
      <c r="M4318" t="s">
        <v>226</v>
      </c>
      <c r="N4318" t="s">
        <v>226</v>
      </c>
      <c r="O4318" t="s">
        <v>226</v>
      </c>
      <c r="P4318" t="s">
        <v>226</v>
      </c>
      <c r="Q4318" t="s">
        <v>226</v>
      </c>
      <c r="R4318" t="s">
        <v>226</v>
      </c>
      <c r="S4318" t="s">
        <v>226</v>
      </c>
      <c r="T4318" t="s">
        <v>226</v>
      </c>
      <c r="U4318" t="s">
        <v>226</v>
      </c>
      <c r="V4318" t="s">
        <v>226</v>
      </c>
      <c r="W4318" t="s">
        <v>226</v>
      </c>
      <c r="X4318" t="s">
        <v>226</v>
      </c>
      <c r="Y4318" t="s">
        <v>226</v>
      </c>
      <c r="Z4318" t="s">
        <v>226</v>
      </c>
      <c r="AA4318" t="s">
        <v>226</v>
      </c>
      <c r="AB4318" t="s">
        <v>226</v>
      </c>
      <c r="AC4318" t="s">
        <v>226</v>
      </c>
      <c r="AD4318" t="s">
        <v>226</v>
      </c>
      <c r="AE4318" t="s">
        <v>226</v>
      </c>
      <c r="AF4318" t="s">
        <v>226</v>
      </c>
      <c r="AG4318" t="s">
        <v>225</v>
      </c>
      <c r="AH4318" t="s">
        <v>225</v>
      </c>
      <c r="AI4318" t="s">
        <v>225</v>
      </c>
      <c r="AJ4318" t="s">
        <v>225</v>
      </c>
      <c r="AK4318" t="s">
        <v>225</v>
      </c>
      <c r="AL4318" t="s">
        <v>394</v>
      </c>
      <c r="AM4318" t="s">
        <v>394</v>
      </c>
      <c r="AN4318" t="s">
        <v>394</v>
      </c>
      <c r="AO4318" t="s">
        <v>394</v>
      </c>
      <c r="AP4318" t="s">
        <v>394</v>
      </c>
      <c r="AQ4318" s="286" t="s">
        <v>394</v>
      </c>
      <c r="AR4318" s="305"/>
      <c r="AS4318" s="235"/>
      <c r="AU4318"/>
    </row>
    <row r="4319" spans="1:47" ht="21.6" x14ac:dyDescent="0.3">
      <c r="A4319" s="285">
        <v>123523</v>
      </c>
      <c r="B4319" s="286" t="s">
        <v>538</v>
      </c>
      <c r="C4319" t="s">
        <v>226</v>
      </c>
      <c r="D4319" t="s">
        <v>226</v>
      </c>
      <c r="E4319" t="s">
        <v>226</v>
      </c>
      <c r="F4319" t="s">
        <v>226</v>
      </c>
      <c r="G4319" t="s">
        <v>226</v>
      </c>
      <c r="H4319" t="s">
        <v>226</v>
      </c>
      <c r="I4319" t="s">
        <v>226</v>
      </c>
      <c r="J4319" t="s">
        <v>226</v>
      </c>
      <c r="K4319" t="s">
        <v>226</v>
      </c>
      <c r="L4319" t="s">
        <v>226</v>
      </c>
      <c r="M4319" t="s">
        <v>226</v>
      </c>
      <c r="N4319" t="s">
        <v>226</v>
      </c>
      <c r="O4319" t="s">
        <v>226</v>
      </c>
      <c r="P4319" t="s">
        <v>224</v>
      </c>
      <c r="Q4319" t="s">
        <v>226</v>
      </c>
      <c r="R4319" t="s">
        <v>226</v>
      </c>
      <c r="S4319" t="s">
        <v>226</v>
      </c>
      <c r="T4319" t="s">
        <v>226</v>
      </c>
      <c r="U4319" t="s">
        <v>226</v>
      </c>
      <c r="V4319" t="s">
        <v>226</v>
      </c>
      <c r="W4319" t="s">
        <v>226</v>
      </c>
      <c r="X4319" t="s">
        <v>226</v>
      </c>
      <c r="Y4319" t="s">
        <v>226</v>
      </c>
      <c r="Z4319" t="s">
        <v>226</v>
      </c>
      <c r="AA4319" t="s">
        <v>226</v>
      </c>
      <c r="AB4319" t="s">
        <v>394</v>
      </c>
      <c r="AC4319" t="s">
        <v>394</v>
      </c>
      <c r="AD4319" t="s">
        <v>394</v>
      </c>
      <c r="AE4319" t="s">
        <v>394</v>
      </c>
      <c r="AF4319" t="s">
        <v>394</v>
      </c>
      <c r="AG4319" t="s">
        <v>394</v>
      </c>
      <c r="AH4319" t="s">
        <v>394</v>
      </c>
      <c r="AI4319" t="s">
        <v>394</v>
      </c>
      <c r="AJ4319" t="s">
        <v>394</v>
      </c>
      <c r="AK4319" t="s">
        <v>394</v>
      </c>
      <c r="AL4319" t="s">
        <v>394</v>
      </c>
      <c r="AM4319" t="s">
        <v>394</v>
      </c>
      <c r="AN4319" t="s">
        <v>394</v>
      </c>
      <c r="AO4319" t="s">
        <v>394</v>
      </c>
      <c r="AP4319" t="s">
        <v>394</v>
      </c>
      <c r="AQ4319" s="286" t="s">
        <v>394</v>
      </c>
      <c r="AR4319" s="305"/>
      <c r="AS4319" s="235"/>
      <c r="AU4319"/>
    </row>
    <row r="4320" spans="1:47" ht="28.8" x14ac:dyDescent="0.3">
      <c r="A4320" s="285">
        <v>123524</v>
      </c>
      <c r="B4320" s="286" t="s">
        <v>541</v>
      </c>
      <c r="C4320" t="s">
        <v>226</v>
      </c>
      <c r="D4320" t="s">
        <v>226</v>
      </c>
      <c r="E4320" t="s">
        <v>224</v>
      </c>
      <c r="F4320" t="s">
        <v>226</v>
      </c>
      <c r="G4320" t="s">
        <v>226</v>
      </c>
      <c r="H4320" t="s">
        <v>224</v>
      </c>
      <c r="I4320" t="s">
        <v>226</v>
      </c>
      <c r="J4320" t="s">
        <v>226</v>
      </c>
      <c r="K4320" t="s">
        <v>226</v>
      </c>
      <c r="L4320" t="s">
        <v>226</v>
      </c>
      <c r="M4320" t="s">
        <v>224</v>
      </c>
      <c r="N4320" t="s">
        <v>226</v>
      </c>
      <c r="O4320" t="s">
        <v>226</v>
      </c>
      <c r="P4320" t="s">
        <v>226</v>
      </c>
      <c r="Q4320" t="s">
        <v>226</v>
      </c>
      <c r="R4320" t="s">
        <v>226</v>
      </c>
      <c r="S4320" t="s">
        <v>7215</v>
      </c>
      <c r="T4320" t="s">
        <v>224</v>
      </c>
      <c r="U4320" t="s">
        <v>224</v>
      </c>
      <c r="V4320" t="s">
        <v>224</v>
      </c>
      <c r="W4320" t="s">
        <v>225</v>
      </c>
      <c r="X4320" t="s">
        <v>225</v>
      </c>
      <c r="Y4320" t="s">
        <v>225</v>
      </c>
      <c r="Z4320" t="s">
        <v>225</v>
      </c>
      <c r="AA4320" t="s">
        <v>225</v>
      </c>
      <c r="AQ4320" s="286" t="s">
        <v>394</v>
      </c>
      <c r="AR4320" s="305"/>
      <c r="AS4320" s="235"/>
      <c r="AU4320"/>
    </row>
    <row r="4321" spans="1:47" ht="21.6" x14ac:dyDescent="0.3">
      <c r="A4321" s="285">
        <v>123525</v>
      </c>
      <c r="B4321" s="286" t="s">
        <v>538</v>
      </c>
      <c r="C4321" t="s">
        <v>224</v>
      </c>
      <c r="D4321" t="s">
        <v>226</v>
      </c>
      <c r="E4321" t="s">
        <v>226</v>
      </c>
      <c r="F4321" t="s">
        <v>226</v>
      </c>
      <c r="G4321" t="s">
        <v>226</v>
      </c>
      <c r="H4321" t="s">
        <v>226</v>
      </c>
      <c r="I4321" t="s">
        <v>226</v>
      </c>
      <c r="J4321" t="s">
        <v>226</v>
      </c>
      <c r="K4321" t="s">
        <v>226</v>
      </c>
      <c r="L4321" t="s">
        <v>226</v>
      </c>
      <c r="M4321" t="s">
        <v>226</v>
      </c>
      <c r="N4321" t="s">
        <v>226</v>
      </c>
      <c r="O4321" t="s">
        <v>226</v>
      </c>
      <c r="P4321" t="s">
        <v>226</v>
      </c>
      <c r="Q4321" t="s">
        <v>224</v>
      </c>
      <c r="R4321" t="s">
        <v>226</v>
      </c>
      <c r="S4321" t="s">
        <v>226</v>
      </c>
      <c r="T4321" t="s">
        <v>226</v>
      </c>
      <c r="U4321" t="s">
        <v>226</v>
      </c>
      <c r="V4321" t="s">
        <v>225</v>
      </c>
      <c r="W4321" t="s">
        <v>225</v>
      </c>
      <c r="X4321" t="s">
        <v>225</v>
      </c>
      <c r="Y4321" t="s">
        <v>226</v>
      </c>
      <c r="Z4321" t="s">
        <v>226</v>
      </c>
      <c r="AA4321" t="s">
        <v>225</v>
      </c>
      <c r="AB4321" t="s">
        <v>225</v>
      </c>
      <c r="AC4321" t="s">
        <v>225</v>
      </c>
      <c r="AD4321" t="s">
        <v>225</v>
      </c>
      <c r="AE4321" t="s">
        <v>225</v>
      </c>
      <c r="AF4321" t="s">
        <v>225</v>
      </c>
      <c r="AG4321" t="s">
        <v>394</v>
      </c>
      <c r="AH4321" t="s">
        <v>394</v>
      </c>
      <c r="AI4321" t="s">
        <v>394</v>
      </c>
      <c r="AJ4321" t="s">
        <v>394</v>
      </c>
      <c r="AK4321" t="s">
        <v>394</v>
      </c>
      <c r="AL4321" t="s">
        <v>394</v>
      </c>
      <c r="AM4321" t="s">
        <v>394</v>
      </c>
      <c r="AN4321" t="s">
        <v>394</v>
      </c>
      <c r="AO4321" t="s">
        <v>394</v>
      </c>
      <c r="AP4321" t="s">
        <v>394</v>
      </c>
      <c r="AQ4321" s="286" t="s">
        <v>394</v>
      </c>
      <c r="AR4321" s="305"/>
      <c r="AS4321" s="235"/>
      <c r="AU4321"/>
    </row>
    <row r="4322" spans="1:47" ht="28.8" x14ac:dyDescent="0.3">
      <c r="A4322" s="285">
        <v>123526</v>
      </c>
      <c r="B4322" s="286" t="s">
        <v>67</v>
      </c>
      <c r="C4322" t="s">
        <v>226</v>
      </c>
      <c r="D4322" t="s">
        <v>226</v>
      </c>
      <c r="E4322" t="s">
        <v>226</v>
      </c>
      <c r="F4322" t="s">
        <v>226</v>
      </c>
      <c r="G4322" t="s">
        <v>224</v>
      </c>
      <c r="H4322" t="s">
        <v>226</v>
      </c>
      <c r="I4322" t="s">
        <v>226</v>
      </c>
      <c r="J4322" t="s">
        <v>226</v>
      </c>
      <c r="K4322" t="s">
        <v>226</v>
      </c>
      <c r="L4322" t="s">
        <v>226</v>
      </c>
      <c r="M4322" t="s">
        <v>226</v>
      </c>
      <c r="N4322" t="s">
        <v>226</v>
      </c>
      <c r="O4322" t="s">
        <v>226</v>
      </c>
      <c r="P4322" t="s">
        <v>224</v>
      </c>
      <c r="Q4322" t="s">
        <v>226</v>
      </c>
      <c r="R4322" t="s">
        <v>226</v>
      </c>
      <c r="S4322" t="s">
        <v>226</v>
      </c>
      <c r="T4322" t="s">
        <v>225</v>
      </c>
      <c r="U4322" t="s">
        <v>226</v>
      </c>
      <c r="V4322" t="s">
        <v>226</v>
      </c>
      <c r="W4322" t="s">
        <v>225</v>
      </c>
      <c r="X4322" t="s">
        <v>226</v>
      </c>
      <c r="Y4322" t="s">
        <v>226</v>
      </c>
      <c r="Z4322" t="s">
        <v>226</v>
      </c>
      <c r="AA4322" t="s">
        <v>226</v>
      </c>
      <c r="AB4322" t="s">
        <v>225</v>
      </c>
      <c r="AC4322" t="s">
        <v>226</v>
      </c>
      <c r="AD4322" t="s">
        <v>226</v>
      </c>
      <c r="AE4322" t="s">
        <v>226</v>
      </c>
      <c r="AF4322" t="s">
        <v>226</v>
      </c>
      <c r="AG4322" t="s">
        <v>225</v>
      </c>
      <c r="AH4322" t="s">
        <v>225</v>
      </c>
      <c r="AI4322" t="s">
        <v>225</v>
      </c>
      <c r="AJ4322" t="s">
        <v>225</v>
      </c>
      <c r="AK4322" t="s">
        <v>225</v>
      </c>
      <c r="AL4322" t="s">
        <v>394</v>
      </c>
      <c r="AM4322" t="s">
        <v>394</v>
      </c>
      <c r="AN4322" t="s">
        <v>394</v>
      </c>
      <c r="AO4322" t="s">
        <v>394</v>
      </c>
      <c r="AP4322" t="s">
        <v>394</v>
      </c>
      <c r="AQ4322" s="286" t="s">
        <v>394</v>
      </c>
      <c r="AR4322" s="305"/>
      <c r="AS4322" s="235"/>
      <c r="AU4322"/>
    </row>
    <row r="4323" spans="1:47" ht="21.6" x14ac:dyDescent="0.3">
      <c r="A4323" s="285">
        <v>123527</v>
      </c>
      <c r="B4323" s="286" t="s">
        <v>539</v>
      </c>
      <c r="C4323" t="s">
        <v>995</v>
      </c>
      <c r="D4323" t="s">
        <v>995</v>
      </c>
      <c r="E4323" t="s">
        <v>995</v>
      </c>
      <c r="F4323" t="s">
        <v>995</v>
      </c>
      <c r="G4323" t="s">
        <v>995</v>
      </c>
      <c r="H4323" t="s">
        <v>995</v>
      </c>
      <c r="I4323" t="s">
        <v>995</v>
      </c>
      <c r="J4323" t="s">
        <v>995</v>
      </c>
      <c r="K4323" t="s">
        <v>995</v>
      </c>
      <c r="L4323" t="s">
        <v>995</v>
      </c>
      <c r="M4323" t="s">
        <v>995</v>
      </c>
      <c r="N4323" t="s">
        <v>995</v>
      </c>
      <c r="O4323" t="s">
        <v>995</v>
      </c>
      <c r="P4323" t="s">
        <v>995</v>
      </c>
      <c r="Q4323" t="s">
        <v>995</v>
      </c>
      <c r="R4323" t="s">
        <v>995</v>
      </c>
      <c r="S4323" t="s">
        <v>995</v>
      </c>
      <c r="T4323" t="s">
        <v>995</v>
      </c>
      <c r="U4323" t="s">
        <v>995</v>
      </c>
      <c r="V4323" t="s">
        <v>995</v>
      </c>
      <c r="W4323" t="s">
        <v>995</v>
      </c>
      <c r="X4323" t="s">
        <v>995</v>
      </c>
      <c r="Y4323" t="s">
        <v>995</v>
      </c>
      <c r="Z4323" t="s">
        <v>995</v>
      </c>
      <c r="AA4323" t="s">
        <v>995</v>
      </c>
      <c r="AB4323" t="s">
        <v>995</v>
      </c>
      <c r="AC4323" t="s">
        <v>995</v>
      </c>
      <c r="AD4323" t="s">
        <v>995</v>
      </c>
      <c r="AE4323" t="s">
        <v>995</v>
      </c>
      <c r="AF4323" t="s">
        <v>995</v>
      </c>
      <c r="AG4323" t="s">
        <v>995</v>
      </c>
      <c r="AH4323" t="s">
        <v>995</v>
      </c>
      <c r="AI4323" t="s">
        <v>995</v>
      </c>
      <c r="AJ4323" t="s">
        <v>995</v>
      </c>
      <c r="AK4323" t="s">
        <v>995</v>
      </c>
      <c r="AL4323" t="s">
        <v>995</v>
      </c>
      <c r="AM4323" t="s">
        <v>995</v>
      </c>
      <c r="AN4323" t="s">
        <v>995</v>
      </c>
      <c r="AO4323" t="s">
        <v>995</v>
      </c>
      <c r="AP4323" t="s">
        <v>995</v>
      </c>
      <c r="AQ4323" s="286" t="s">
        <v>855</v>
      </c>
      <c r="AR4323" s="305"/>
      <c r="AS4323" s="235"/>
      <c r="AU4323"/>
    </row>
    <row r="4324" spans="1:47" ht="28.8" x14ac:dyDescent="0.3">
      <c r="A4324" s="285">
        <v>123528</v>
      </c>
      <c r="B4324" s="286" t="s">
        <v>67</v>
      </c>
      <c r="C4324" t="s">
        <v>224</v>
      </c>
      <c r="D4324" t="s">
        <v>226</v>
      </c>
      <c r="E4324" t="s">
        <v>226</v>
      </c>
      <c r="F4324" t="s">
        <v>226</v>
      </c>
      <c r="G4324" t="s">
        <v>226</v>
      </c>
      <c r="H4324" t="s">
        <v>226</v>
      </c>
      <c r="I4324" t="s">
        <v>226</v>
      </c>
      <c r="J4324" t="s">
        <v>226</v>
      </c>
      <c r="K4324" t="s">
        <v>226</v>
      </c>
      <c r="L4324" t="s">
        <v>226</v>
      </c>
      <c r="M4324" t="s">
        <v>226</v>
      </c>
      <c r="N4324" t="s">
        <v>226</v>
      </c>
      <c r="O4324" t="s">
        <v>226</v>
      </c>
      <c r="P4324" t="s">
        <v>226</v>
      </c>
      <c r="Q4324" t="s">
        <v>226</v>
      </c>
      <c r="R4324" t="s">
        <v>226</v>
      </c>
      <c r="S4324" t="s">
        <v>226</v>
      </c>
      <c r="T4324" t="s">
        <v>226</v>
      </c>
      <c r="U4324" t="s">
        <v>226</v>
      </c>
      <c r="V4324" t="s">
        <v>226</v>
      </c>
      <c r="W4324" t="s">
        <v>226</v>
      </c>
      <c r="X4324" t="s">
        <v>226</v>
      </c>
      <c r="Y4324" t="s">
        <v>226</v>
      </c>
      <c r="Z4324" t="s">
        <v>226</v>
      </c>
      <c r="AA4324" t="s">
        <v>226</v>
      </c>
      <c r="AB4324" t="s">
        <v>226</v>
      </c>
      <c r="AC4324" t="s">
        <v>226</v>
      </c>
      <c r="AD4324" t="s">
        <v>226</v>
      </c>
      <c r="AE4324" t="s">
        <v>226</v>
      </c>
      <c r="AF4324" t="s">
        <v>226</v>
      </c>
      <c r="AG4324" t="s">
        <v>225</v>
      </c>
      <c r="AH4324" t="s">
        <v>225</v>
      </c>
      <c r="AI4324" t="s">
        <v>225</v>
      </c>
      <c r="AJ4324" t="s">
        <v>225</v>
      </c>
      <c r="AK4324" t="s">
        <v>225</v>
      </c>
      <c r="AL4324" t="s">
        <v>394</v>
      </c>
      <c r="AM4324" t="s">
        <v>394</v>
      </c>
      <c r="AN4324" t="s">
        <v>394</v>
      </c>
      <c r="AO4324" t="s">
        <v>394</v>
      </c>
      <c r="AP4324" t="s">
        <v>394</v>
      </c>
      <c r="AQ4324" s="286" t="s">
        <v>394</v>
      </c>
      <c r="AR4324" s="305"/>
      <c r="AS4324" s="235"/>
      <c r="AU4324"/>
    </row>
    <row r="4325" spans="1:47" ht="21.6" x14ac:dyDescent="0.3">
      <c r="A4325" s="285">
        <v>123529</v>
      </c>
      <c r="B4325" s="286" t="s">
        <v>538</v>
      </c>
      <c r="C4325" t="s">
        <v>224</v>
      </c>
      <c r="D4325" t="s">
        <v>224</v>
      </c>
      <c r="E4325" t="s">
        <v>224</v>
      </c>
      <c r="F4325" t="s">
        <v>226</v>
      </c>
      <c r="G4325" t="s">
        <v>226</v>
      </c>
      <c r="H4325" t="s">
        <v>226</v>
      </c>
      <c r="I4325" t="s">
        <v>226</v>
      </c>
      <c r="J4325" t="s">
        <v>226</v>
      </c>
      <c r="K4325" t="s">
        <v>226</v>
      </c>
      <c r="L4325" t="s">
        <v>226</v>
      </c>
      <c r="M4325" t="s">
        <v>224</v>
      </c>
      <c r="N4325" t="s">
        <v>224</v>
      </c>
      <c r="O4325" t="s">
        <v>226</v>
      </c>
      <c r="P4325" t="s">
        <v>224</v>
      </c>
      <c r="Q4325" t="s">
        <v>224</v>
      </c>
      <c r="R4325" t="s">
        <v>226</v>
      </c>
      <c r="S4325" t="s">
        <v>224</v>
      </c>
      <c r="T4325" t="s">
        <v>224</v>
      </c>
      <c r="U4325" t="s">
        <v>224</v>
      </c>
      <c r="V4325" t="s">
        <v>226</v>
      </c>
      <c r="W4325" t="s">
        <v>225</v>
      </c>
      <c r="X4325" t="s">
        <v>226</v>
      </c>
      <c r="Y4325" t="s">
        <v>225</v>
      </c>
      <c r="Z4325" t="s">
        <v>226</v>
      </c>
      <c r="AA4325" t="s">
        <v>226</v>
      </c>
      <c r="AB4325" t="s">
        <v>394</v>
      </c>
      <c r="AC4325" t="s">
        <v>394</v>
      </c>
      <c r="AD4325" t="s">
        <v>394</v>
      </c>
      <c r="AE4325" t="s">
        <v>394</v>
      </c>
      <c r="AF4325" t="s">
        <v>394</v>
      </c>
      <c r="AG4325" t="s">
        <v>394</v>
      </c>
      <c r="AH4325" t="s">
        <v>394</v>
      </c>
      <c r="AI4325" t="s">
        <v>394</v>
      </c>
      <c r="AJ4325" t="s">
        <v>394</v>
      </c>
      <c r="AK4325" t="s">
        <v>394</v>
      </c>
      <c r="AL4325" t="s">
        <v>394</v>
      </c>
      <c r="AM4325" t="s">
        <v>394</v>
      </c>
      <c r="AN4325" t="s">
        <v>394</v>
      </c>
      <c r="AO4325" t="s">
        <v>394</v>
      </c>
      <c r="AP4325" t="s">
        <v>394</v>
      </c>
      <c r="AQ4325" s="286" t="s">
        <v>394</v>
      </c>
      <c r="AR4325" s="305"/>
      <c r="AS4325" s="235"/>
      <c r="AU4325"/>
    </row>
    <row r="4326" spans="1:47" x14ac:dyDescent="0.3">
      <c r="A4326" s="285">
        <v>123530</v>
      </c>
      <c r="B4326" s="286" t="s">
        <v>539</v>
      </c>
      <c r="C4326" t="s">
        <v>995</v>
      </c>
      <c r="D4326" t="s">
        <v>995</v>
      </c>
      <c r="E4326" t="s">
        <v>995</v>
      </c>
      <c r="F4326" t="s">
        <v>995</v>
      </c>
      <c r="G4326" t="s">
        <v>995</v>
      </c>
      <c r="H4326" t="s">
        <v>995</v>
      </c>
      <c r="I4326" t="s">
        <v>995</v>
      </c>
      <c r="J4326" t="s">
        <v>995</v>
      </c>
      <c r="K4326" t="s">
        <v>995</v>
      </c>
      <c r="L4326" t="s">
        <v>995</v>
      </c>
      <c r="M4326" t="s">
        <v>995</v>
      </c>
      <c r="N4326" t="s">
        <v>995</v>
      </c>
      <c r="O4326" t="s">
        <v>995</v>
      </c>
      <c r="P4326" t="s">
        <v>995</v>
      </c>
      <c r="Q4326" t="s">
        <v>995</v>
      </c>
      <c r="R4326" t="s">
        <v>995</v>
      </c>
      <c r="S4326" t="s">
        <v>995</v>
      </c>
      <c r="T4326" t="s">
        <v>995</v>
      </c>
      <c r="U4326" t="s">
        <v>995</v>
      </c>
      <c r="V4326" t="s">
        <v>995</v>
      </c>
      <c r="W4326" t="s">
        <v>995</v>
      </c>
      <c r="X4326" t="s">
        <v>995</v>
      </c>
      <c r="Y4326" t="s">
        <v>995</v>
      </c>
      <c r="Z4326" t="s">
        <v>995</v>
      </c>
      <c r="AA4326" t="s">
        <v>995</v>
      </c>
      <c r="AB4326" t="s">
        <v>995</v>
      </c>
      <c r="AC4326" t="s">
        <v>995</v>
      </c>
      <c r="AD4326" t="s">
        <v>995</v>
      </c>
      <c r="AE4326" t="s">
        <v>995</v>
      </c>
      <c r="AF4326" t="s">
        <v>995</v>
      </c>
      <c r="AG4326" t="s">
        <v>995</v>
      </c>
      <c r="AH4326" t="s">
        <v>995</v>
      </c>
      <c r="AI4326" t="s">
        <v>995</v>
      </c>
      <c r="AJ4326" t="s">
        <v>995</v>
      </c>
      <c r="AK4326" t="s">
        <v>995</v>
      </c>
      <c r="AL4326" t="s">
        <v>995</v>
      </c>
      <c r="AM4326" t="s">
        <v>995</v>
      </c>
      <c r="AN4326" t="s">
        <v>995</v>
      </c>
      <c r="AO4326" t="s">
        <v>995</v>
      </c>
      <c r="AP4326" t="s">
        <v>995</v>
      </c>
      <c r="AQ4326" s="286" t="s">
        <v>855</v>
      </c>
    </row>
    <row r="4327" spans="1:47" ht="21.6" x14ac:dyDescent="0.65">
      <c r="A4327" s="285">
        <v>123531</v>
      </c>
      <c r="B4327" s="286" t="s">
        <v>539</v>
      </c>
      <c r="C4327" t="s">
        <v>226</v>
      </c>
      <c r="D4327" t="s">
        <v>226</v>
      </c>
      <c r="E4327" t="s">
        <v>226</v>
      </c>
      <c r="F4327" t="s">
        <v>226</v>
      </c>
      <c r="G4327" t="s">
        <v>226</v>
      </c>
      <c r="H4327" t="s">
        <v>226</v>
      </c>
      <c r="I4327" t="s">
        <v>226</v>
      </c>
      <c r="J4327" t="s">
        <v>226</v>
      </c>
      <c r="K4327" t="s">
        <v>226</v>
      </c>
      <c r="L4327" t="s">
        <v>226</v>
      </c>
      <c r="M4327" t="s">
        <v>394</v>
      </c>
      <c r="N4327" t="s">
        <v>226</v>
      </c>
      <c r="O4327" t="s">
        <v>226</v>
      </c>
      <c r="P4327" t="s">
        <v>224</v>
      </c>
      <c r="Q4327" t="s">
        <v>226</v>
      </c>
      <c r="R4327" t="s">
        <v>226</v>
      </c>
      <c r="S4327" t="s">
        <v>226</v>
      </c>
      <c r="T4327" t="s">
        <v>226</v>
      </c>
      <c r="U4327" t="s">
        <v>226</v>
      </c>
      <c r="V4327" t="s">
        <v>226</v>
      </c>
      <c r="W4327" t="s">
        <v>226</v>
      </c>
      <c r="X4327" t="s">
        <v>226</v>
      </c>
      <c r="Y4327" t="s">
        <v>226</v>
      </c>
      <c r="Z4327" t="s">
        <v>226</v>
      </c>
      <c r="AA4327" t="s">
        <v>226</v>
      </c>
      <c r="AB4327" t="s">
        <v>394</v>
      </c>
      <c r="AC4327" t="s">
        <v>394</v>
      </c>
      <c r="AD4327" t="s">
        <v>394</v>
      </c>
      <c r="AE4327" t="s">
        <v>394</v>
      </c>
      <c r="AF4327" t="s">
        <v>394</v>
      </c>
      <c r="AG4327" t="s">
        <v>394</v>
      </c>
      <c r="AH4327" t="s">
        <v>394</v>
      </c>
      <c r="AI4327" t="s">
        <v>394</v>
      </c>
      <c r="AJ4327" t="s">
        <v>394</v>
      </c>
      <c r="AK4327" t="s">
        <v>394</v>
      </c>
      <c r="AL4327" t="s">
        <v>394</v>
      </c>
      <c r="AM4327" t="s">
        <v>394</v>
      </c>
      <c r="AN4327" t="s">
        <v>394</v>
      </c>
      <c r="AO4327" t="s">
        <v>394</v>
      </c>
      <c r="AP4327" t="s">
        <v>394</v>
      </c>
      <c r="AQ4327" s="288"/>
      <c r="AR4327" s="304"/>
      <c r="AS4327" s="304"/>
      <c r="AU4327"/>
    </row>
    <row r="4328" spans="1:47" x14ac:dyDescent="0.3">
      <c r="A4328" s="285">
        <v>123532</v>
      </c>
      <c r="B4328" s="286" t="s">
        <v>539</v>
      </c>
      <c r="C4328" t="s">
        <v>995</v>
      </c>
      <c r="D4328" t="s">
        <v>995</v>
      </c>
      <c r="E4328" t="s">
        <v>995</v>
      </c>
      <c r="F4328" t="s">
        <v>995</v>
      </c>
      <c r="G4328" t="s">
        <v>995</v>
      </c>
      <c r="H4328" t="s">
        <v>995</v>
      </c>
      <c r="I4328" t="s">
        <v>995</v>
      </c>
      <c r="J4328" t="s">
        <v>995</v>
      </c>
      <c r="K4328" t="s">
        <v>995</v>
      </c>
      <c r="L4328" t="s">
        <v>995</v>
      </c>
      <c r="M4328" t="s">
        <v>995</v>
      </c>
      <c r="N4328" t="s">
        <v>995</v>
      </c>
      <c r="O4328" t="s">
        <v>995</v>
      </c>
      <c r="P4328" t="s">
        <v>995</v>
      </c>
      <c r="Q4328" t="s">
        <v>995</v>
      </c>
      <c r="R4328" t="s">
        <v>995</v>
      </c>
      <c r="S4328" t="s">
        <v>995</v>
      </c>
      <c r="T4328" t="s">
        <v>995</v>
      </c>
      <c r="U4328" t="s">
        <v>995</v>
      </c>
      <c r="V4328" t="s">
        <v>995</v>
      </c>
      <c r="W4328" t="s">
        <v>995</v>
      </c>
      <c r="X4328" t="s">
        <v>995</v>
      </c>
      <c r="Y4328" t="s">
        <v>995</v>
      </c>
      <c r="Z4328" t="s">
        <v>995</v>
      </c>
      <c r="AA4328" t="s">
        <v>995</v>
      </c>
      <c r="AB4328" t="s">
        <v>995</v>
      </c>
      <c r="AC4328" t="s">
        <v>995</v>
      </c>
      <c r="AD4328" t="s">
        <v>995</v>
      </c>
      <c r="AE4328" t="s">
        <v>995</v>
      </c>
      <c r="AF4328" t="s">
        <v>995</v>
      </c>
      <c r="AG4328" t="s">
        <v>995</v>
      </c>
      <c r="AH4328" t="s">
        <v>995</v>
      </c>
      <c r="AI4328" t="s">
        <v>995</v>
      </c>
      <c r="AJ4328" t="s">
        <v>995</v>
      </c>
      <c r="AK4328" t="s">
        <v>995</v>
      </c>
      <c r="AL4328" t="s">
        <v>995</v>
      </c>
      <c r="AM4328" t="s">
        <v>995</v>
      </c>
      <c r="AN4328" t="s">
        <v>995</v>
      </c>
      <c r="AO4328" t="s">
        <v>995</v>
      </c>
      <c r="AP4328" t="s">
        <v>995</v>
      </c>
      <c r="AQ4328" s="286" t="s">
        <v>855</v>
      </c>
    </row>
    <row r="4329" spans="1:47" ht="21.6" x14ac:dyDescent="0.3">
      <c r="A4329" s="285">
        <v>123533</v>
      </c>
      <c r="B4329" s="286" t="s">
        <v>538</v>
      </c>
      <c r="C4329" t="s">
        <v>226</v>
      </c>
      <c r="D4329" t="s">
        <v>224</v>
      </c>
      <c r="E4329" t="s">
        <v>226</v>
      </c>
      <c r="F4329" t="s">
        <v>226</v>
      </c>
      <c r="G4329" t="s">
        <v>226</v>
      </c>
      <c r="H4329" t="s">
        <v>226</v>
      </c>
      <c r="I4329" t="s">
        <v>224</v>
      </c>
      <c r="J4329" t="s">
        <v>226</v>
      </c>
      <c r="K4329" t="s">
        <v>224</v>
      </c>
      <c r="L4329" t="s">
        <v>224</v>
      </c>
      <c r="M4329" t="s">
        <v>226</v>
      </c>
      <c r="N4329" t="s">
        <v>226</v>
      </c>
      <c r="O4329" t="s">
        <v>226</v>
      </c>
      <c r="P4329" t="s">
        <v>224</v>
      </c>
      <c r="Q4329" t="s">
        <v>226</v>
      </c>
      <c r="R4329" t="s">
        <v>224</v>
      </c>
      <c r="S4329" t="s">
        <v>226</v>
      </c>
      <c r="T4329" t="s">
        <v>226</v>
      </c>
      <c r="U4329" t="s">
        <v>226</v>
      </c>
      <c r="V4329" t="s">
        <v>226</v>
      </c>
      <c r="W4329" t="s">
        <v>224</v>
      </c>
      <c r="X4329" t="s">
        <v>224</v>
      </c>
      <c r="Y4329" t="s">
        <v>226</v>
      </c>
      <c r="Z4329" t="s">
        <v>226</v>
      </c>
      <c r="AA4329" t="s">
        <v>224</v>
      </c>
      <c r="AB4329" t="s">
        <v>225</v>
      </c>
      <c r="AC4329" t="s">
        <v>226</v>
      </c>
      <c r="AD4329" t="s">
        <v>226</v>
      </c>
      <c r="AE4329" t="s">
        <v>226</v>
      </c>
      <c r="AF4329" t="s">
        <v>226</v>
      </c>
      <c r="AG4329" t="s">
        <v>394</v>
      </c>
      <c r="AH4329" t="s">
        <v>394</v>
      </c>
      <c r="AI4329" t="s">
        <v>394</v>
      </c>
      <c r="AJ4329" t="s">
        <v>394</v>
      </c>
      <c r="AK4329" t="s">
        <v>394</v>
      </c>
      <c r="AL4329" t="s">
        <v>394</v>
      </c>
      <c r="AM4329" t="s">
        <v>394</v>
      </c>
      <c r="AN4329" t="s">
        <v>394</v>
      </c>
      <c r="AO4329" t="s">
        <v>394</v>
      </c>
      <c r="AP4329" t="s">
        <v>394</v>
      </c>
      <c r="AQ4329" s="286" t="s">
        <v>394</v>
      </c>
      <c r="AR4329" s="305"/>
      <c r="AS4329" s="235"/>
      <c r="AU4329"/>
    </row>
    <row r="4330" spans="1:47" ht="28.8" x14ac:dyDescent="0.3">
      <c r="A4330" s="285">
        <v>123534</v>
      </c>
      <c r="B4330" s="286" t="s">
        <v>541</v>
      </c>
      <c r="C4330" t="s">
        <v>226</v>
      </c>
      <c r="D4330" t="s">
        <v>226</v>
      </c>
      <c r="E4330" t="s">
        <v>226</v>
      </c>
      <c r="F4330" t="s">
        <v>226</v>
      </c>
      <c r="G4330" t="s">
        <v>226</v>
      </c>
      <c r="H4330" t="s">
        <v>226</v>
      </c>
      <c r="I4330" t="s">
        <v>226</v>
      </c>
      <c r="J4330" t="s">
        <v>226</v>
      </c>
      <c r="K4330" t="s">
        <v>226</v>
      </c>
      <c r="L4330" t="s">
        <v>226</v>
      </c>
      <c r="M4330" t="s">
        <v>225</v>
      </c>
      <c r="N4330" t="s">
        <v>224</v>
      </c>
      <c r="O4330" t="s">
        <v>226</v>
      </c>
      <c r="P4330" t="s">
        <v>226</v>
      </c>
      <c r="Q4330" t="s">
        <v>224</v>
      </c>
      <c r="R4330" t="s">
        <v>226</v>
      </c>
      <c r="S4330" t="s">
        <v>226</v>
      </c>
      <c r="T4330" t="s">
        <v>226</v>
      </c>
      <c r="U4330" t="s">
        <v>226</v>
      </c>
      <c r="V4330" t="s">
        <v>226</v>
      </c>
      <c r="W4330" t="s">
        <v>225</v>
      </c>
      <c r="X4330" t="s">
        <v>225</v>
      </c>
      <c r="Y4330" t="s">
        <v>225</v>
      </c>
      <c r="Z4330" t="s">
        <v>225</v>
      </c>
      <c r="AA4330" t="s">
        <v>225</v>
      </c>
      <c r="AQ4330" s="286" t="s">
        <v>394</v>
      </c>
      <c r="AR4330" s="305"/>
      <c r="AS4330" s="235"/>
      <c r="AU4330"/>
    </row>
    <row r="4331" spans="1:47" ht="21.6" x14ac:dyDescent="0.3">
      <c r="A4331" s="285">
        <v>123535</v>
      </c>
      <c r="B4331" s="286" t="s">
        <v>540</v>
      </c>
      <c r="C4331" t="s">
        <v>226</v>
      </c>
      <c r="D4331" t="s">
        <v>226</v>
      </c>
      <c r="E4331" t="s">
        <v>225</v>
      </c>
      <c r="F4331" t="s">
        <v>226</v>
      </c>
      <c r="G4331" t="s">
        <v>224</v>
      </c>
      <c r="H4331" t="s">
        <v>226</v>
      </c>
      <c r="I4331" t="s">
        <v>226</v>
      </c>
      <c r="J4331" t="s">
        <v>226</v>
      </c>
      <c r="K4331" t="s">
        <v>226</v>
      </c>
      <c r="L4331" t="s">
        <v>226</v>
      </c>
      <c r="M4331" t="s">
        <v>225</v>
      </c>
      <c r="N4331" t="s">
        <v>226</v>
      </c>
      <c r="O4331" t="s">
        <v>224</v>
      </c>
      <c r="P4331" t="s">
        <v>224</v>
      </c>
      <c r="Q4331" t="s">
        <v>226</v>
      </c>
      <c r="R4331" t="s">
        <v>225</v>
      </c>
      <c r="S4331" t="s">
        <v>226</v>
      </c>
      <c r="T4331" t="s">
        <v>226</v>
      </c>
      <c r="U4331" t="s">
        <v>225</v>
      </c>
      <c r="V4331" t="s">
        <v>226</v>
      </c>
      <c r="W4331" t="s">
        <v>394</v>
      </c>
      <c r="X4331" t="s">
        <v>394</v>
      </c>
      <c r="Y4331" t="s">
        <v>394</v>
      </c>
      <c r="Z4331" t="s">
        <v>394</v>
      </c>
      <c r="AA4331" t="s">
        <v>394</v>
      </c>
      <c r="AB4331" t="s">
        <v>394</v>
      </c>
      <c r="AC4331" t="s">
        <v>394</v>
      </c>
      <c r="AD4331" t="s">
        <v>394</v>
      </c>
      <c r="AE4331" t="s">
        <v>394</v>
      </c>
      <c r="AF4331" t="s">
        <v>394</v>
      </c>
      <c r="AG4331" t="s">
        <v>394</v>
      </c>
      <c r="AH4331" t="s">
        <v>394</v>
      </c>
      <c r="AI4331" t="s">
        <v>394</v>
      </c>
      <c r="AJ4331" t="s">
        <v>394</v>
      </c>
      <c r="AK4331" t="s">
        <v>394</v>
      </c>
      <c r="AL4331" t="s">
        <v>394</v>
      </c>
      <c r="AM4331" t="s">
        <v>394</v>
      </c>
      <c r="AN4331" t="s">
        <v>394</v>
      </c>
      <c r="AO4331" t="s">
        <v>394</v>
      </c>
      <c r="AP4331" t="s">
        <v>394</v>
      </c>
      <c r="AQ4331" s="286" t="s">
        <v>394</v>
      </c>
      <c r="AR4331" s="305"/>
      <c r="AS4331" s="235"/>
      <c r="AU4331"/>
    </row>
    <row r="4332" spans="1:47" x14ac:dyDescent="0.3">
      <c r="A4332" s="285">
        <v>123536</v>
      </c>
      <c r="B4332" s="286" t="s">
        <v>540</v>
      </c>
      <c r="AQ4332" s="286" t="s">
        <v>394</v>
      </c>
    </row>
    <row r="4333" spans="1:47" x14ac:dyDescent="0.3">
      <c r="A4333" s="285">
        <v>123537</v>
      </c>
      <c r="B4333" s="286" t="s">
        <v>539</v>
      </c>
      <c r="C4333" t="s">
        <v>995</v>
      </c>
      <c r="D4333" t="s">
        <v>995</v>
      </c>
      <c r="E4333" t="s">
        <v>995</v>
      </c>
      <c r="F4333" t="s">
        <v>995</v>
      </c>
      <c r="G4333" t="s">
        <v>995</v>
      </c>
      <c r="H4333" t="s">
        <v>995</v>
      </c>
      <c r="I4333" t="s">
        <v>995</v>
      </c>
      <c r="J4333" t="s">
        <v>995</v>
      </c>
      <c r="K4333" t="s">
        <v>995</v>
      </c>
      <c r="L4333" t="s">
        <v>995</v>
      </c>
      <c r="M4333" t="s">
        <v>995</v>
      </c>
      <c r="N4333" t="s">
        <v>995</v>
      </c>
      <c r="O4333" t="s">
        <v>995</v>
      </c>
      <c r="P4333" t="s">
        <v>995</v>
      </c>
      <c r="Q4333" t="s">
        <v>995</v>
      </c>
      <c r="R4333" t="s">
        <v>995</v>
      </c>
      <c r="S4333" t="s">
        <v>995</v>
      </c>
      <c r="T4333" t="s">
        <v>995</v>
      </c>
      <c r="U4333" t="s">
        <v>995</v>
      </c>
      <c r="V4333" t="s">
        <v>995</v>
      </c>
      <c r="W4333" t="s">
        <v>995</v>
      </c>
      <c r="X4333" t="s">
        <v>995</v>
      </c>
      <c r="Y4333" t="s">
        <v>995</v>
      </c>
      <c r="Z4333" t="s">
        <v>995</v>
      </c>
      <c r="AA4333" t="s">
        <v>995</v>
      </c>
      <c r="AB4333" t="s">
        <v>995</v>
      </c>
      <c r="AC4333" t="s">
        <v>995</v>
      </c>
      <c r="AD4333" t="s">
        <v>995</v>
      </c>
      <c r="AE4333" t="s">
        <v>995</v>
      </c>
      <c r="AF4333" t="s">
        <v>995</v>
      </c>
      <c r="AG4333" t="s">
        <v>995</v>
      </c>
      <c r="AH4333" t="s">
        <v>995</v>
      </c>
      <c r="AI4333" t="s">
        <v>995</v>
      </c>
      <c r="AJ4333" t="s">
        <v>995</v>
      </c>
      <c r="AK4333" t="s">
        <v>995</v>
      </c>
      <c r="AL4333" t="s">
        <v>995</v>
      </c>
      <c r="AM4333" t="s">
        <v>995</v>
      </c>
      <c r="AN4333" t="s">
        <v>995</v>
      </c>
      <c r="AO4333" t="s">
        <v>995</v>
      </c>
      <c r="AP4333" t="s">
        <v>995</v>
      </c>
      <c r="AQ4333" s="286" t="s">
        <v>855</v>
      </c>
    </row>
    <row r="4334" spans="1:47" x14ac:dyDescent="0.3">
      <c r="A4334" s="285">
        <v>123538</v>
      </c>
      <c r="B4334" s="286" t="s">
        <v>539</v>
      </c>
      <c r="C4334" t="s">
        <v>995</v>
      </c>
      <c r="D4334" t="s">
        <v>995</v>
      </c>
      <c r="E4334" t="s">
        <v>995</v>
      </c>
      <c r="F4334" t="s">
        <v>995</v>
      </c>
      <c r="G4334" t="s">
        <v>995</v>
      </c>
      <c r="H4334" t="s">
        <v>995</v>
      </c>
      <c r="I4334" t="s">
        <v>995</v>
      </c>
      <c r="J4334" t="s">
        <v>995</v>
      </c>
      <c r="K4334" t="s">
        <v>995</v>
      </c>
      <c r="L4334" t="s">
        <v>995</v>
      </c>
      <c r="M4334" t="s">
        <v>995</v>
      </c>
      <c r="N4334" t="s">
        <v>995</v>
      </c>
      <c r="O4334" t="s">
        <v>995</v>
      </c>
      <c r="P4334" t="s">
        <v>995</v>
      </c>
      <c r="Q4334" t="s">
        <v>995</v>
      </c>
      <c r="R4334" t="s">
        <v>995</v>
      </c>
      <c r="S4334" t="s">
        <v>995</v>
      </c>
      <c r="T4334" t="s">
        <v>995</v>
      </c>
      <c r="U4334" t="s">
        <v>995</v>
      </c>
      <c r="V4334" t="s">
        <v>995</v>
      </c>
      <c r="W4334" t="s">
        <v>995</v>
      </c>
      <c r="X4334" t="s">
        <v>995</v>
      </c>
      <c r="Y4334" t="s">
        <v>995</v>
      </c>
      <c r="Z4334" t="s">
        <v>995</v>
      </c>
      <c r="AA4334" t="s">
        <v>995</v>
      </c>
      <c r="AB4334" t="s">
        <v>995</v>
      </c>
      <c r="AC4334" t="s">
        <v>995</v>
      </c>
      <c r="AD4334" t="s">
        <v>995</v>
      </c>
      <c r="AE4334" t="s">
        <v>995</v>
      </c>
      <c r="AF4334" t="s">
        <v>995</v>
      </c>
      <c r="AG4334" t="s">
        <v>995</v>
      </c>
      <c r="AH4334" t="s">
        <v>995</v>
      </c>
      <c r="AI4334" t="s">
        <v>995</v>
      </c>
      <c r="AJ4334" t="s">
        <v>995</v>
      </c>
      <c r="AK4334" t="s">
        <v>995</v>
      </c>
      <c r="AL4334" t="s">
        <v>995</v>
      </c>
      <c r="AM4334" t="s">
        <v>995</v>
      </c>
      <c r="AN4334" t="s">
        <v>995</v>
      </c>
      <c r="AO4334" t="s">
        <v>995</v>
      </c>
      <c r="AP4334" t="s">
        <v>995</v>
      </c>
      <c r="AQ4334" s="286" t="s">
        <v>855</v>
      </c>
    </row>
    <row r="4335" spans="1:47" ht="28.8" x14ac:dyDescent="0.3">
      <c r="A4335" s="285">
        <v>123539</v>
      </c>
      <c r="B4335" s="286" t="s">
        <v>541</v>
      </c>
      <c r="C4335" t="s">
        <v>226</v>
      </c>
      <c r="D4335" t="s">
        <v>226</v>
      </c>
      <c r="E4335" t="s">
        <v>224</v>
      </c>
      <c r="F4335" t="s">
        <v>226</v>
      </c>
      <c r="G4335" t="s">
        <v>226</v>
      </c>
      <c r="H4335" t="s">
        <v>226</v>
      </c>
      <c r="I4335" t="s">
        <v>226</v>
      </c>
      <c r="J4335" t="s">
        <v>226</v>
      </c>
      <c r="K4335" t="s">
        <v>226</v>
      </c>
      <c r="L4335" t="s">
        <v>226</v>
      </c>
      <c r="M4335" t="s">
        <v>226</v>
      </c>
      <c r="N4335" t="s">
        <v>226</v>
      </c>
      <c r="O4335" t="s">
        <v>225</v>
      </c>
      <c r="P4335" t="s">
        <v>226</v>
      </c>
      <c r="Q4335" t="s">
        <v>226</v>
      </c>
      <c r="R4335" t="s">
        <v>226</v>
      </c>
      <c r="S4335" t="s">
        <v>226</v>
      </c>
      <c r="T4335" t="s">
        <v>226</v>
      </c>
      <c r="U4335" t="s">
        <v>225</v>
      </c>
      <c r="V4335" t="s">
        <v>226</v>
      </c>
      <c r="W4335" t="s">
        <v>225</v>
      </c>
      <c r="X4335" t="s">
        <v>225</v>
      </c>
      <c r="Y4335" t="s">
        <v>225</v>
      </c>
      <c r="Z4335" t="s">
        <v>225</v>
      </c>
      <c r="AA4335" t="s">
        <v>225</v>
      </c>
      <c r="AQ4335" s="286" t="s">
        <v>394</v>
      </c>
      <c r="AR4335" s="305"/>
      <c r="AS4335" s="235"/>
      <c r="AU4335"/>
    </row>
    <row r="4336" spans="1:47" x14ac:dyDescent="0.3">
      <c r="A4336" s="285">
        <v>123540</v>
      </c>
      <c r="B4336" s="286" t="s">
        <v>539</v>
      </c>
      <c r="AQ4336" s="286" t="s">
        <v>394</v>
      </c>
    </row>
    <row r="4337" spans="1:47" x14ac:dyDescent="0.3">
      <c r="A4337" s="285">
        <v>123541</v>
      </c>
      <c r="B4337" s="286" t="s">
        <v>538</v>
      </c>
      <c r="C4337" t="s">
        <v>226</v>
      </c>
      <c r="D4337" t="s">
        <v>226</v>
      </c>
      <c r="E4337" t="s">
        <v>226</v>
      </c>
      <c r="F4337" t="s">
        <v>226</v>
      </c>
      <c r="G4337" t="s">
        <v>226</v>
      </c>
      <c r="H4337" t="s">
        <v>225</v>
      </c>
      <c r="I4337" t="s">
        <v>225</v>
      </c>
      <c r="J4337" t="s">
        <v>225</v>
      </c>
      <c r="K4337" t="s">
        <v>225</v>
      </c>
      <c r="L4337" t="s">
        <v>225</v>
      </c>
      <c r="M4337" t="s">
        <v>226</v>
      </c>
      <c r="N4337" t="s">
        <v>394</v>
      </c>
      <c r="O4337" t="s">
        <v>394</v>
      </c>
      <c r="P4337" t="s">
        <v>394</v>
      </c>
      <c r="Q4337" t="s">
        <v>394</v>
      </c>
      <c r="R4337" t="s">
        <v>394</v>
      </c>
      <c r="S4337" t="s">
        <v>394</v>
      </c>
      <c r="T4337" t="s">
        <v>394</v>
      </c>
      <c r="U4337" t="s">
        <v>394</v>
      </c>
      <c r="V4337" t="s">
        <v>394</v>
      </c>
      <c r="W4337" t="s">
        <v>394</v>
      </c>
      <c r="X4337" t="s">
        <v>394</v>
      </c>
      <c r="Y4337" t="s">
        <v>394</v>
      </c>
      <c r="Z4337" t="s">
        <v>394</v>
      </c>
      <c r="AA4337" t="s">
        <v>394</v>
      </c>
      <c r="AB4337" t="s">
        <v>394</v>
      </c>
      <c r="AC4337" t="s">
        <v>394</v>
      </c>
      <c r="AD4337" t="s">
        <v>394</v>
      </c>
      <c r="AE4337" t="s">
        <v>394</v>
      </c>
      <c r="AF4337" t="s">
        <v>394</v>
      </c>
      <c r="AG4337" t="s">
        <v>394</v>
      </c>
      <c r="AH4337" t="s">
        <v>394</v>
      </c>
      <c r="AI4337" t="s">
        <v>394</v>
      </c>
      <c r="AJ4337" t="s">
        <v>394</v>
      </c>
      <c r="AK4337" t="s">
        <v>394</v>
      </c>
      <c r="AL4337" t="s">
        <v>394</v>
      </c>
      <c r="AM4337" t="s">
        <v>394</v>
      </c>
      <c r="AN4337" t="s">
        <v>394</v>
      </c>
      <c r="AO4337" t="s">
        <v>394</v>
      </c>
      <c r="AP4337" t="s">
        <v>394</v>
      </c>
      <c r="AQ4337" s="289"/>
      <c r="AR4337" s="304"/>
      <c r="AS4337" s="304"/>
      <c r="AU4337"/>
    </row>
    <row r="4338" spans="1:47" x14ac:dyDescent="0.3">
      <c r="A4338" s="285">
        <v>123542</v>
      </c>
      <c r="B4338" s="286" t="s">
        <v>539</v>
      </c>
      <c r="C4338" t="s">
        <v>995</v>
      </c>
      <c r="D4338" t="s">
        <v>995</v>
      </c>
      <c r="E4338" t="s">
        <v>995</v>
      </c>
      <c r="F4338" t="s">
        <v>995</v>
      </c>
      <c r="G4338" t="s">
        <v>995</v>
      </c>
      <c r="H4338" t="s">
        <v>995</v>
      </c>
      <c r="I4338" t="s">
        <v>995</v>
      </c>
      <c r="J4338" t="s">
        <v>995</v>
      </c>
      <c r="K4338" t="s">
        <v>995</v>
      </c>
      <c r="L4338" t="s">
        <v>995</v>
      </c>
      <c r="M4338" t="s">
        <v>995</v>
      </c>
      <c r="N4338" t="s">
        <v>995</v>
      </c>
      <c r="O4338" t="s">
        <v>995</v>
      </c>
      <c r="P4338" t="s">
        <v>995</v>
      </c>
      <c r="Q4338" t="s">
        <v>995</v>
      </c>
      <c r="R4338" t="s">
        <v>995</v>
      </c>
      <c r="S4338" t="s">
        <v>995</v>
      </c>
      <c r="T4338" t="s">
        <v>995</v>
      </c>
      <c r="U4338" t="s">
        <v>995</v>
      </c>
      <c r="V4338" t="s">
        <v>995</v>
      </c>
      <c r="W4338" t="s">
        <v>995</v>
      </c>
      <c r="X4338" t="s">
        <v>995</v>
      </c>
      <c r="Y4338" t="s">
        <v>995</v>
      </c>
      <c r="Z4338" t="s">
        <v>995</v>
      </c>
      <c r="AA4338" t="s">
        <v>995</v>
      </c>
      <c r="AB4338" t="s">
        <v>995</v>
      </c>
      <c r="AC4338" t="s">
        <v>995</v>
      </c>
      <c r="AD4338" t="s">
        <v>995</v>
      </c>
      <c r="AE4338" t="s">
        <v>995</v>
      </c>
      <c r="AF4338" t="s">
        <v>995</v>
      </c>
      <c r="AG4338" t="s">
        <v>995</v>
      </c>
      <c r="AH4338" t="s">
        <v>995</v>
      </c>
      <c r="AI4338" t="s">
        <v>995</v>
      </c>
      <c r="AJ4338" t="s">
        <v>995</v>
      </c>
      <c r="AK4338" t="s">
        <v>995</v>
      </c>
      <c r="AL4338" t="s">
        <v>995</v>
      </c>
      <c r="AM4338" t="s">
        <v>995</v>
      </c>
      <c r="AN4338" t="s">
        <v>995</v>
      </c>
      <c r="AO4338" t="s">
        <v>995</v>
      </c>
      <c r="AP4338" t="s">
        <v>995</v>
      </c>
      <c r="AQ4338" s="286" t="s">
        <v>855</v>
      </c>
    </row>
    <row r="4339" spans="1:47" x14ac:dyDescent="0.3">
      <c r="A4339" s="285">
        <v>123543</v>
      </c>
      <c r="B4339" s="286" t="s">
        <v>539</v>
      </c>
      <c r="C4339" t="s">
        <v>995</v>
      </c>
      <c r="D4339" t="s">
        <v>995</v>
      </c>
      <c r="E4339" t="s">
        <v>995</v>
      </c>
      <c r="F4339" t="s">
        <v>995</v>
      </c>
      <c r="G4339" t="s">
        <v>995</v>
      </c>
      <c r="H4339" t="s">
        <v>995</v>
      </c>
      <c r="I4339" t="s">
        <v>995</v>
      </c>
      <c r="J4339" t="s">
        <v>995</v>
      </c>
      <c r="K4339" t="s">
        <v>995</v>
      </c>
      <c r="L4339" t="s">
        <v>995</v>
      </c>
      <c r="M4339" t="s">
        <v>995</v>
      </c>
      <c r="N4339" t="s">
        <v>995</v>
      </c>
      <c r="O4339" t="s">
        <v>995</v>
      </c>
      <c r="P4339" t="s">
        <v>995</v>
      </c>
      <c r="Q4339" t="s">
        <v>995</v>
      </c>
      <c r="R4339" t="s">
        <v>995</v>
      </c>
      <c r="S4339" t="s">
        <v>995</v>
      </c>
      <c r="T4339" t="s">
        <v>995</v>
      </c>
      <c r="U4339" t="s">
        <v>995</v>
      </c>
      <c r="V4339" t="s">
        <v>995</v>
      </c>
      <c r="W4339" t="s">
        <v>995</v>
      </c>
      <c r="X4339" t="s">
        <v>995</v>
      </c>
      <c r="Y4339" t="s">
        <v>995</v>
      </c>
      <c r="Z4339" t="s">
        <v>995</v>
      </c>
      <c r="AA4339" t="s">
        <v>995</v>
      </c>
      <c r="AB4339" t="s">
        <v>995</v>
      </c>
      <c r="AC4339" t="s">
        <v>995</v>
      </c>
      <c r="AD4339" t="s">
        <v>995</v>
      </c>
      <c r="AE4339" t="s">
        <v>995</v>
      </c>
      <c r="AF4339" t="s">
        <v>995</v>
      </c>
      <c r="AG4339" t="s">
        <v>995</v>
      </c>
      <c r="AH4339" t="s">
        <v>995</v>
      </c>
      <c r="AI4339" t="s">
        <v>995</v>
      </c>
      <c r="AJ4339" t="s">
        <v>995</v>
      </c>
      <c r="AK4339" t="s">
        <v>995</v>
      </c>
      <c r="AL4339" t="s">
        <v>995</v>
      </c>
      <c r="AM4339" t="s">
        <v>995</v>
      </c>
      <c r="AN4339" t="s">
        <v>995</v>
      </c>
      <c r="AO4339" t="s">
        <v>995</v>
      </c>
      <c r="AP4339" t="s">
        <v>995</v>
      </c>
      <c r="AQ4339" s="286" t="s">
        <v>855</v>
      </c>
    </row>
    <row r="4340" spans="1:47" x14ac:dyDescent="0.3">
      <c r="A4340" s="285">
        <v>123544</v>
      </c>
      <c r="B4340" s="286" t="s">
        <v>540</v>
      </c>
      <c r="AQ4340" s="286" t="s">
        <v>394</v>
      </c>
    </row>
    <row r="4341" spans="1:47" x14ac:dyDescent="0.3">
      <c r="A4341" s="285">
        <v>123545</v>
      </c>
      <c r="B4341" s="286" t="s">
        <v>539</v>
      </c>
      <c r="C4341" t="s">
        <v>995</v>
      </c>
      <c r="D4341" t="s">
        <v>995</v>
      </c>
      <c r="E4341" t="s">
        <v>995</v>
      </c>
      <c r="F4341" t="s">
        <v>995</v>
      </c>
      <c r="G4341" t="s">
        <v>995</v>
      </c>
      <c r="H4341" t="s">
        <v>995</v>
      </c>
      <c r="I4341" t="s">
        <v>995</v>
      </c>
      <c r="J4341" t="s">
        <v>995</v>
      </c>
      <c r="K4341" t="s">
        <v>995</v>
      </c>
      <c r="L4341" t="s">
        <v>995</v>
      </c>
      <c r="M4341" t="s">
        <v>995</v>
      </c>
      <c r="N4341" t="s">
        <v>995</v>
      </c>
      <c r="O4341" t="s">
        <v>995</v>
      </c>
      <c r="P4341" t="s">
        <v>995</v>
      </c>
      <c r="Q4341" t="s">
        <v>995</v>
      </c>
      <c r="R4341" t="s">
        <v>995</v>
      </c>
      <c r="S4341" t="s">
        <v>995</v>
      </c>
      <c r="T4341" t="s">
        <v>995</v>
      </c>
      <c r="U4341" t="s">
        <v>995</v>
      </c>
      <c r="V4341" t="s">
        <v>995</v>
      </c>
      <c r="W4341" t="s">
        <v>995</v>
      </c>
      <c r="X4341" t="s">
        <v>995</v>
      </c>
      <c r="Y4341" t="s">
        <v>995</v>
      </c>
      <c r="Z4341" t="s">
        <v>995</v>
      </c>
      <c r="AA4341" t="s">
        <v>995</v>
      </c>
      <c r="AB4341" t="s">
        <v>995</v>
      </c>
      <c r="AC4341" t="s">
        <v>995</v>
      </c>
      <c r="AD4341" t="s">
        <v>995</v>
      </c>
      <c r="AE4341" t="s">
        <v>995</v>
      </c>
      <c r="AF4341" t="s">
        <v>995</v>
      </c>
      <c r="AG4341" t="s">
        <v>995</v>
      </c>
      <c r="AH4341" t="s">
        <v>995</v>
      </c>
      <c r="AI4341" t="s">
        <v>995</v>
      </c>
      <c r="AJ4341" t="s">
        <v>995</v>
      </c>
      <c r="AK4341" t="s">
        <v>995</v>
      </c>
      <c r="AL4341" t="s">
        <v>995</v>
      </c>
      <c r="AM4341" t="s">
        <v>995</v>
      </c>
      <c r="AN4341" t="s">
        <v>995</v>
      </c>
      <c r="AO4341" t="s">
        <v>995</v>
      </c>
      <c r="AP4341" t="s">
        <v>995</v>
      </c>
      <c r="AQ4341" s="286" t="s">
        <v>855</v>
      </c>
    </row>
    <row r="4342" spans="1:47" ht="28.8" x14ac:dyDescent="0.3">
      <c r="A4342" s="285">
        <v>123546</v>
      </c>
      <c r="B4342" s="286" t="s">
        <v>67</v>
      </c>
      <c r="C4342" t="s">
        <v>226</v>
      </c>
      <c r="D4342" t="s">
        <v>226</v>
      </c>
      <c r="E4342" t="s">
        <v>226</v>
      </c>
      <c r="F4342" t="s">
        <v>226</v>
      </c>
      <c r="G4342" t="s">
        <v>226</v>
      </c>
      <c r="H4342" t="s">
        <v>226</v>
      </c>
      <c r="I4342" t="s">
        <v>226</v>
      </c>
      <c r="J4342" t="s">
        <v>226</v>
      </c>
      <c r="K4342" t="s">
        <v>226</v>
      </c>
      <c r="L4342" t="s">
        <v>226</v>
      </c>
      <c r="M4342" t="s">
        <v>226</v>
      </c>
      <c r="N4342" t="s">
        <v>224</v>
      </c>
      <c r="O4342" t="s">
        <v>226</v>
      </c>
      <c r="P4342" t="s">
        <v>224</v>
      </c>
      <c r="Q4342" t="s">
        <v>226</v>
      </c>
      <c r="R4342" t="s">
        <v>226</v>
      </c>
      <c r="S4342" t="s">
        <v>226</v>
      </c>
      <c r="T4342" t="s">
        <v>226</v>
      </c>
      <c r="U4342" t="s">
        <v>226</v>
      </c>
      <c r="V4342" t="s">
        <v>226</v>
      </c>
      <c r="W4342" t="s">
        <v>226</v>
      </c>
      <c r="X4342" t="s">
        <v>226</v>
      </c>
      <c r="Y4342" t="s">
        <v>226</v>
      </c>
      <c r="Z4342" t="s">
        <v>226</v>
      </c>
      <c r="AA4342" t="s">
        <v>226</v>
      </c>
      <c r="AB4342" t="s">
        <v>226</v>
      </c>
      <c r="AC4342" t="s">
        <v>226</v>
      </c>
      <c r="AD4342" t="s">
        <v>226</v>
      </c>
      <c r="AE4342" t="s">
        <v>226</v>
      </c>
      <c r="AF4342" t="s">
        <v>226</v>
      </c>
      <c r="AG4342" t="s">
        <v>225</v>
      </c>
      <c r="AH4342" t="s">
        <v>225</v>
      </c>
      <c r="AI4342" t="s">
        <v>225</v>
      </c>
      <c r="AJ4342" t="s">
        <v>225</v>
      </c>
      <c r="AK4342" t="s">
        <v>225</v>
      </c>
      <c r="AL4342" t="s">
        <v>394</v>
      </c>
      <c r="AM4342" t="s">
        <v>394</v>
      </c>
      <c r="AN4342" t="s">
        <v>394</v>
      </c>
      <c r="AO4342" t="s">
        <v>394</v>
      </c>
      <c r="AP4342" t="s">
        <v>394</v>
      </c>
      <c r="AQ4342" s="286" t="s">
        <v>394</v>
      </c>
      <c r="AR4342" s="305"/>
      <c r="AS4342" s="235"/>
      <c r="AU4342"/>
    </row>
    <row r="4343" spans="1:47" ht="21.6" x14ac:dyDescent="0.3">
      <c r="A4343" s="285">
        <v>123547</v>
      </c>
      <c r="B4343" s="286" t="s">
        <v>538</v>
      </c>
      <c r="C4343" t="s">
        <v>226</v>
      </c>
      <c r="D4343" t="s">
        <v>226</v>
      </c>
      <c r="E4343" t="s">
        <v>226</v>
      </c>
      <c r="F4343" t="s">
        <v>226</v>
      </c>
      <c r="G4343" t="s">
        <v>224</v>
      </c>
      <c r="H4343" t="s">
        <v>226</v>
      </c>
      <c r="I4343" t="s">
        <v>226</v>
      </c>
      <c r="J4343" t="s">
        <v>226</v>
      </c>
      <c r="K4343" t="s">
        <v>226</v>
      </c>
      <c r="L4343" t="s">
        <v>226</v>
      </c>
      <c r="M4343" t="s">
        <v>224</v>
      </c>
      <c r="N4343" t="s">
        <v>224</v>
      </c>
      <c r="O4343" t="s">
        <v>226</v>
      </c>
      <c r="P4343" t="s">
        <v>224</v>
      </c>
      <c r="Q4343" t="s">
        <v>226</v>
      </c>
      <c r="R4343" t="s">
        <v>226</v>
      </c>
      <c r="S4343" t="s">
        <v>226</v>
      </c>
      <c r="T4343" t="s">
        <v>224</v>
      </c>
      <c r="U4343" t="s">
        <v>224</v>
      </c>
      <c r="V4343" t="s">
        <v>224</v>
      </c>
      <c r="W4343" t="s">
        <v>226</v>
      </c>
      <c r="X4343" t="s">
        <v>225</v>
      </c>
      <c r="Y4343" t="s">
        <v>225</v>
      </c>
      <c r="Z4343" t="s">
        <v>226</v>
      </c>
      <c r="AA4343" t="s">
        <v>225</v>
      </c>
      <c r="AB4343" t="s">
        <v>394</v>
      </c>
      <c r="AC4343" t="s">
        <v>394</v>
      </c>
      <c r="AD4343" t="s">
        <v>394</v>
      </c>
      <c r="AE4343" t="s">
        <v>394</v>
      </c>
      <c r="AF4343" t="s">
        <v>394</v>
      </c>
      <c r="AG4343" t="s">
        <v>394</v>
      </c>
      <c r="AH4343" t="s">
        <v>394</v>
      </c>
      <c r="AI4343" t="s">
        <v>394</v>
      </c>
      <c r="AJ4343" t="s">
        <v>394</v>
      </c>
      <c r="AK4343" t="s">
        <v>394</v>
      </c>
      <c r="AL4343" t="s">
        <v>394</v>
      </c>
      <c r="AM4343" t="s">
        <v>394</v>
      </c>
      <c r="AN4343" t="s">
        <v>394</v>
      </c>
      <c r="AO4343" t="s">
        <v>394</v>
      </c>
      <c r="AP4343" t="s">
        <v>394</v>
      </c>
      <c r="AQ4343" s="286" t="s">
        <v>394</v>
      </c>
      <c r="AR4343" s="305"/>
      <c r="AS4343" s="235"/>
      <c r="AU4343"/>
    </row>
    <row r="4344" spans="1:47" x14ac:dyDescent="0.3">
      <c r="A4344" s="285">
        <v>123548</v>
      </c>
      <c r="B4344" s="286" t="s">
        <v>539</v>
      </c>
      <c r="C4344" t="s">
        <v>995</v>
      </c>
      <c r="D4344" t="s">
        <v>995</v>
      </c>
      <c r="E4344" t="s">
        <v>995</v>
      </c>
      <c r="F4344" t="s">
        <v>995</v>
      </c>
      <c r="G4344" t="s">
        <v>995</v>
      </c>
      <c r="H4344" t="s">
        <v>995</v>
      </c>
      <c r="I4344" t="s">
        <v>995</v>
      </c>
      <c r="J4344" t="s">
        <v>995</v>
      </c>
      <c r="K4344" t="s">
        <v>995</v>
      </c>
      <c r="L4344" t="s">
        <v>995</v>
      </c>
      <c r="M4344" t="s">
        <v>995</v>
      </c>
      <c r="N4344" t="s">
        <v>995</v>
      </c>
      <c r="O4344" t="s">
        <v>995</v>
      </c>
      <c r="P4344" t="s">
        <v>995</v>
      </c>
      <c r="Q4344" t="s">
        <v>995</v>
      </c>
      <c r="R4344" t="s">
        <v>995</v>
      </c>
      <c r="S4344" t="s">
        <v>995</v>
      </c>
      <c r="T4344" t="s">
        <v>995</v>
      </c>
      <c r="U4344" t="s">
        <v>995</v>
      </c>
      <c r="V4344" t="s">
        <v>995</v>
      </c>
      <c r="W4344" t="s">
        <v>995</v>
      </c>
      <c r="X4344" t="s">
        <v>995</v>
      </c>
      <c r="Y4344" t="s">
        <v>995</v>
      </c>
      <c r="Z4344" t="s">
        <v>995</v>
      </c>
      <c r="AA4344" t="s">
        <v>995</v>
      </c>
      <c r="AB4344" t="s">
        <v>995</v>
      </c>
      <c r="AC4344" t="s">
        <v>995</v>
      </c>
      <c r="AD4344" t="s">
        <v>995</v>
      </c>
      <c r="AE4344" t="s">
        <v>995</v>
      </c>
      <c r="AF4344" t="s">
        <v>995</v>
      </c>
      <c r="AG4344" t="s">
        <v>995</v>
      </c>
      <c r="AH4344" t="s">
        <v>995</v>
      </c>
      <c r="AI4344" t="s">
        <v>995</v>
      </c>
      <c r="AJ4344" t="s">
        <v>995</v>
      </c>
      <c r="AK4344" t="s">
        <v>995</v>
      </c>
      <c r="AL4344" t="s">
        <v>995</v>
      </c>
      <c r="AM4344" t="s">
        <v>995</v>
      </c>
      <c r="AN4344" t="s">
        <v>995</v>
      </c>
      <c r="AO4344" t="s">
        <v>995</v>
      </c>
      <c r="AP4344" t="s">
        <v>995</v>
      </c>
      <c r="AQ4344" s="286" t="s">
        <v>855</v>
      </c>
    </row>
    <row r="4345" spans="1:47" x14ac:dyDescent="0.3">
      <c r="A4345" s="285">
        <v>123549</v>
      </c>
      <c r="B4345" s="286" t="s">
        <v>539</v>
      </c>
      <c r="C4345" t="s">
        <v>995</v>
      </c>
      <c r="D4345" t="s">
        <v>995</v>
      </c>
      <c r="E4345" t="s">
        <v>995</v>
      </c>
      <c r="F4345" t="s">
        <v>995</v>
      </c>
      <c r="G4345" t="s">
        <v>995</v>
      </c>
      <c r="H4345" t="s">
        <v>995</v>
      </c>
      <c r="I4345" t="s">
        <v>995</v>
      </c>
      <c r="J4345" t="s">
        <v>995</v>
      </c>
      <c r="K4345" t="s">
        <v>995</v>
      </c>
      <c r="L4345" t="s">
        <v>995</v>
      </c>
      <c r="M4345" t="s">
        <v>995</v>
      </c>
      <c r="N4345" t="s">
        <v>995</v>
      </c>
      <c r="O4345" t="s">
        <v>995</v>
      </c>
      <c r="P4345" t="s">
        <v>995</v>
      </c>
      <c r="Q4345" t="s">
        <v>995</v>
      </c>
      <c r="R4345" t="s">
        <v>995</v>
      </c>
      <c r="S4345" t="s">
        <v>995</v>
      </c>
      <c r="T4345" t="s">
        <v>995</v>
      </c>
      <c r="U4345" t="s">
        <v>995</v>
      </c>
      <c r="V4345" t="s">
        <v>995</v>
      </c>
      <c r="W4345" t="s">
        <v>995</v>
      </c>
      <c r="X4345" t="s">
        <v>995</v>
      </c>
      <c r="Y4345" t="s">
        <v>995</v>
      </c>
      <c r="Z4345" t="s">
        <v>995</v>
      </c>
      <c r="AA4345" t="s">
        <v>995</v>
      </c>
      <c r="AB4345" t="s">
        <v>995</v>
      </c>
      <c r="AC4345" t="s">
        <v>995</v>
      </c>
      <c r="AD4345" t="s">
        <v>995</v>
      </c>
      <c r="AE4345" t="s">
        <v>995</v>
      </c>
      <c r="AF4345" t="s">
        <v>995</v>
      </c>
      <c r="AG4345" t="s">
        <v>995</v>
      </c>
      <c r="AH4345" t="s">
        <v>995</v>
      </c>
      <c r="AI4345" t="s">
        <v>995</v>
      </c>
      <c r="AJ4345" t="s">
        <v>995</v>
      </c>
      <c r="AK4345" t="s">
        <v>995</v>
      </c>
      <c r="AL4345" t="s">
        <v>995</v>
      </c>
      <c r="AM4345" t="s">
        <v>995</v>
      </c>
      <c r="AN4345" t="s">
        <v>995</v>
      </c>
      <c r="AO4345" t="s">
        <v>995</v>
      </c>
      <c r="AP4345" t="s">
        <v>995</v>
      </c>
      <c r="AQ4345" s="286" t="s">
        <v>855</v>
      </c>
    </row>
    <row r="4346" spans="1:47" x14ac:dyDescent="0.3">
      <c r="A4346" s="285">
        <v>123550</v>
      </c>
      <c r="B4346" s="286" t="s">
        <v>540</v>
      </c>
      <c r="AQ4346" s="286" t="s">
        <v>394</v>
      </c>
    </row>
    <row r="4347" spans="1:47" ht="28.8" x14ac:dyDescent="0.3">
      <c r="A4347" s="285">
        <v>123551</v>
      </c>
      <c r="B4347" s="286" t="s">
        <v>67</v>
      </c>
      <c r="C4347" t="s">
        <v>224</v>
      </c>
      <c r="D4347" t="s">
        <v>226</v>
      </c>
      <c r="E4347" t="s">
        <v>224</v>
      </c>
      <c r="F4347" t="s">
        <v>226</v>
      </c>
      <c r="G4347" t="s">
        <v>226</v>
      </c>
      <c r="H4347" t="s">
        <v>226</v>
      </c>
      <c r="I4347" t="s">
        <v>226</v>
      </c>
      <c r="J4347" t="s">
        <v>226</v>
      </c>
      <c r="K4347" t="s">
        <v>226</v>
      </c>
      <c r="L4347" t="s">
        <v>226</v>
      </c>
      <c r="M4347" t="s">
        <v>224</v>
      </c>
      <c r="N4347" t="s">
        <v>226</v>
      </c>
      <c r="O4347" t="s">
        <v>226</v>
      </c>
      <c r="P4347" t="s">
        <v>224</v>
      </c>
      <c r="Q4347" t="s">
        <v>226</v>
      </c>
      <c r="R4347" t="s">
        <v>226</v>
      </c>
      <c r="S4347" t="s">
        <v>226</v>
      </c>
      <c r="T4347" t="s">
        <v>226</v>
      </c>
      <c r="U4347" t="s">
        <v>226</v>
      </c>
      <c r="V4347" t="s">
        <v>226</v>
      </c>
      <c r="W4347" t="s">
        <v>224</v>
      </c>
      <c r="X4347" t="s">
        <v>226</v>
      </c>
      <c r="Y4347" t="s">
        <v>226</v>
      </c>
      <c r="Z4347" t="s">
        <v>226</v>
      </c>
      <c r="AA4347" t="s">
        <v>226</v>
      </c>
      <c r="AB4347" t="s">
        <v>226</v>
      </c>
      <c r="AC4347" t="s">
        <v>226</v>
      </c>
      <c r="AD4347" t="s">
        <v>226</v>
      </c>
      <c r="AE4347" t="s">
        <v>226</v>
      </c>
      <c r="AF4347" t="s">
        <v>226</v>
      </c>
      <c r="AG4347" t="s">
        <v>225</v>
      </c>
      <c r="AH4347" t="s">
        <v>225</v>
      </c>
      <c r="AI4347" t="s">
        <v>225</v>
      </c>
      <c r="AJ4347" t="s">
        <v>225</v>
      </c>
      <c r="AK4347" t="s">
        <v>225</v>
      </c>
      <c r="AL4347" t="s">
        <v>394</v>
      </c>
      <c r="AM4347" t="s">
        <v>394</v>
      </c>
      <c r="AN4347" t="s">
        <v>394</v>
      </c>
      <c r="AO4347" t="s">
        <v>394</v>
      </c>
      <c r="AP4347" t="s">
        <v>394</v>
      </c>
      <c r="AQ4347" s="286" t="s">
        <v>394</v>
      </c>
      <c r="AR4347" s="305"/>
      <c r="AS4347" s="235"/>
      <c r="AU4347"/>
    </row>
    <row r="4348" spans="1:47" x14ac:dyDescent="0.3">
      <c r="A4348" s="285">
        <v>123552</v>
      </c>
      <c r="B4348" s="286" t="s">
        <v>539</v>
      </c>
      <c r="C4348" t="s">
        <v>995</v>
      </c>
      <c r="D4348" t="s">
        <v>995</v>
      </c>
      <c r="E4348" t="s">
        <v>995</v>
      </c>
      <c r="F4348" t="s">
        <v>995</v>
      </c>
      <c r="G4348" t="s">
        <v>995</v>
      </c>
      <c r="H4348" t="s">
        <v>995</v>
      </c>
      <c r="I4348" t="s">
        <v>995</v>
      </c>
      <c r="J4348" t="s">
        <v>995</v>
      </c>
      <c r="K4348" t="s">
        <v>995</v>
      </c>
      <c r="L4348" t="s">
        <v>995</v>
      </c>
      <c r="M4348" t="s">
        <v>995</v>
      </c>
      <c r="N4348" t="s">
        <v>995</v>
      </c>
      <c r="O4348" t="s">
        <v>995</v>
      </c>
      <c r="P4348" t="s">
        <v>995</v>
      </c>
      <c r="Q4348" t="s">
        <v>995</v>
      </c>
      <c r="R4348" t="s">
        <v>995</v>
      </c>
      <c r="S4348" t="s">
        <v>995</v>
      </c>
      <c r="T4348" t="s">
        <v>995</v>
      </c>
      <c r="U4348" t="s">
        <v>995</v>
      </c>
      <c r="V4348" t="s">
        <v>995</v>
      </c>
      <c r="W4348" t="s">
        <v>995</v>
      </c>
      <c r="X4348" t="s">
        <v>995</v>
      </c>
      <c r="Y4348" t="s">
        <v>995</v>
      </c>
      <c r="Z4348" t="s">
        <v>995</v>
      </c>
      <c r="AA4348" t="s">
        <v>995</v>
      </c>
      <c r="AB4348" t="s">
        <v>995</v>
      </c>
      <c r="AC4348" t="s">
        <v>995</v>
      </c>
      <c r="AD4348" t="s">
        <v>995</v>
      </c>
      <c r="AE4348" t="s">
        <v>995</v>
      </c>
      <c r="AF4348" t="s">
        <v>995</v>
      </c>
      <c r="AG4348" t="s">
        <v>995</v>
      </c>
      <c r="AH4348" t="s">
        <v>995</v>
      </c>
      <c r="AI4348" t="s">
        <v>995</v>
      </c>
      <c r="AJ4348" t="s">
        <v>995</v>
      </c>
      <c r="AK4348" t="s">
        <v>995</v>
      </c>
      <c r="AL4348" t="s">
        <v>995</v>
      </c>
      <c r="AM4348" t="s">
        <v>995</v>
      </c>
      <c r="AN4348" t="s">
        <v>995</v>
      </c>
      <c r="AO4348" t="s">
        <v>995</v>
      </c>
      <c r="AP4348" t="s">
        <v>995</v>
      </c>
      <c r="AQ4348" s="286" t="s">
        <v>855</v>
      </c>
    </row>
    <row r="4349" spans="1:47" ht="28.8" x14ac:dyDescent="0.3">
      <c r="A4349" s="285">
        <v>123553</v>
      </c>
      <c r="B4349" s="286" t="s">
        <v>67</v>
      </c>
      <c r="C4349" t="s">
        <v>226</v>
      </c>
      <c r="D4349" t="s">
        <v>226</v>
      </c>
      <c r="E4349" t="s">
        <v>226</v>
      </c>
      <c r="F4349" t="s">
        <v>226</v>
      </c>
      <c r="G4349" t="s">
        <v>226</v>
      </c>
      <c r="H4349" t="s">
        <v>226</v>
      </c>
      <c r="I4349" t="s">
        <v>226</v>
      </c>
      <c r="J4349" t="s">
        <v>226</v>
      </c>
      <c r="K4349" t="s">
        <v>226</v>
      </c>
      <c r="L4349" t="s">
        <v>226</v>
      </c>
      <c r="M4349" t="s">
        <v>226</v>
      </c>
      <c r="N4349" t="s">
        <v>226</v>
      </c>
      <c r="O4349" t="s">
        <v>226</v>
      </c>
      <c r="P4349" t="s">
        <v>226</v>
      </c>
      <c r="Q4349" t="s">
        <v>226</v>
      </c>
      <c r="R4349" t="s">
        <v>226</v>
      </c>
      <c r="S4349" t="s">
        <v>226</v>
      </c>
      <c r="T4349" t="s">
        <v>224</v>
      </c>
      <c r="U4349" t="s">
        <v>226</v>
      </c>
      <c r="V4349" t="s">
        <v>226</v>
      </c>
      <c r="W4349" t="s">
        <v>226</v>
      </c>
      <c r="X4349" t="s">
        <v>226</v>
      </c>
      <c r="Y4349" t="s">
        <v>224</v>
      </c>
      <c r="Z4349" t="s">
        <v>226</v>
      </c>
      <c r="AA4349" t="s">
        <v>226</v>
      </c>
      <c r="AB4349" t="s">
        <v>226</v>
      </c>
      <c r="AC4349" t="s">
        <v>226</v>
      </c>
      <c r="AD4349" t="s">
        <v>226</v>
      </c>
      <c r="AE4349" t="s">
        <v>226</v>
      </c>
      <c r="AF4349" t="s">
        <v>226</v>
      </c>
      <c r="AG4349" t="s">
        <v>225</v>
      </c>
      <c r="AH4349" t="s">
        <v>225</v>
      </c>
      <c r="AI4349" t="s">
        <v>225</v>
      </c>
      <c r="AJ4349" t="s">
        <v>225</v>
      </c>
      <c r="AK4349" t="s">
        <v>225</v>
      </c>
      <c r="AL4349" t="s">
        <v>394</v>
      </c>
      <c r="AM4349" t="s">
        <v>394</v>
      </c>
      <c r="AN4349" t="s">
        <v>394</v>
      </c>
      <c r="AO4349" t="s">
        <v>394</v>
      </c>
      <c r="AP4349" t="s">
        <v>394</v>
      </c>
      <c r="AQ4349" s="286" t="s">
        <v>394</v>
      </c>
      <c r="AR4349" s="305"/>
      <c r="AS4349" s="235"/>
      <c r="AU4349"/>
    </row>
    <row r="4350" spans="1:47" ht="28.8" x14ac:dyDescent="0.3">
      <c r="A4350" s="285">
        <v>123554</v>
      </c>
      <c r="B4350" s="286" t="s">
        <v>67</v>
      </c>
      <c r="C4350" t="s">
        <v>226</v>
      </c>
      <c r="D4350" t="s">
        <v>226</v>
      </c>
      <c r="E4350" t="s">
        <v>226</v>
      </c>
      <c r="F4350" t="s">
        <v>226</v>
      </c>
      <c r="G4350" t="s">
        <v>226</v>
      </c>
      <c r="H4350" t="s">
        <v>226</v>
      </c>
      <c r="I4350" t="s">
        <v>226</v>
      </c>
      <c r="J4350" t="s">
        <v>226</v>
      </c>
      <c r="K4350" t="s">
        <v>226</v>
      </c>
      <c r="L4350" t="s">
        <v>226</v>
      </c>
      <c r="M4350" t="s">
        <v>226</v>
      </c>
      <c r="N4350" t="s">
        <v>226</v>
      </c>
      <c r="O4350" t="s">
        <v>226</v>
      </c>
      <c r="P4350" t="s">
        <v>226</v>
      </c>
      <c r="Q4350" t="s">
        <v>226</v>
      </c>
      <c r="R4350" t="s">
        <v>226</v>
      </c>
      <c r="S4350" t="s">
        <v>226</v>
      </c>
      <c r="T4350" t="s">
        <v>226</v>
      </c>
      <c r="U4350" t="s">
        <v>226</v>
      </c>
      <c r="V4350" t="s">
        <v>226</v>
      </c>
      <c r="W4350" t="s">
        <v>226</v>
      </c>
      <c r="X4350" t="s">
        <v>226</v>
      </c>
      <c r="Y4350" t="s">
        <v>226</v>
      </c>
      <c r="Z4350" t="s">
        <v>226</v>
      </c>
      <c r="AA4350" t="s">
        <v>225</v>
      </c>
      <c r="AB4350" t="s">
        <v>226</v>
      </c>
      <c r="AC4350" t="s">
        <v>225</v>
      </c>
      <c r="AD4350" t="s">
        <v>226</v>
      </c>
      <c r="AE4350" t="s">
        <v>226</v>
      </c>
      <c r="AF4350" t="s">
        <v>225</v>
      </c>
      <c r="AG4350" t="s">
        <v>225</v>
      </c>
      <c r="AH4350" t="s">
        <v>225</v>
      </c>
      <c r="AI4350" t="s">
        <v>225</v>
      </c>
      <c r="AJ4350" t="s">
        <v>225</v>
      </c>
      <c r="AK4350" t="s">
        <v>225</v>
      </c>
      <c r="AL4350" t="s">
        <v>394</v>
      </c>
      <c r="AM4350" t="s">
        <v>394</v>
      </c>
      <c r="AN4350" t="s">
        <v>394</v>
      </c>
      <c r="AO4350" t="s">
        <v>394</v>
      </c>
      <c r="AP4350" t="s">
        <v>394</v>
      </c>
      <c r="AQ4350" s="286" t="s">
        <v>394</v>
      </c>
      <c r="AR4350" s="305"/>
      <c r="AS4350" s="235"/>
      <c r="AU4350"/>
    </row>
    <row r="4351" spans="1:47" ht="28.8" x14ac:dyDescent="0.3">
      <c r="A4351" s="285">
        <v>123555</v>
      </c>
      <c r="B4351" s="286" t="s">
        <v>67</v>
      </c>
      <c r="C4351" t="s">
        <v>226</v>
      </c>
      <c r="D4351" t="s">
        <v>226</v>
      </c>
      <c r="E4351" t="s">
        <v>226</v>
      </c>
      <c r="F4351" t="s">
        <v>226</v>
      </c>
      <c r="G4351" t="s">
        <v>226</v>
      </c>
      <c r="H4351" t="s">
        <v>226</v>
      </c>
      <c r="I4351" t="s">
        <v>226</v>
      </c>
      <c r="J4351" t="s">
        <v>226</v>
      </c>
      <c r="K4351" t="s">
        <v>226</v>
      </c>
      <c r="L4351" t="s">
        <v>226</v>
      </c>
      <c r="M4351" t="s">
        <v>226</v>
      </c>
      <c r="N4351" t="s">
        <v>226</v>
      </c>
      <c r="O4351" t="s">
        <v>226</v>
      </c>
      <c r="P4351" t="s">
        <v>226</v>
      </c>
      <c r="Q4351" t="s">
        <v>226</v>
      </c>
      <c r="R4351" t="s">
        <v>226</v>
      </c>
      <c r="S4351" t="s">
        <v>226</v>
      </c>
      <c r="T4351" t="s">
        <v>226</v>
      </c>
      <c r="U4351" t="s">
        <v>226</v>
      </c>
      <c r="V4351" t="s">
        <v>226</v>
      </c>
      <c r="W4351" t="s">
        <v>226</v>
      </c>
      <c r="X4351" t="s">
        <v>226</v>
      </c>
      <c r="Y4351" t="s">
        <v>226</v>
      </c>
      <c r="Z4351" t="s">
        <v>226</v>
      </c>
      <c r="AA4351" t="s">
        <v>226</v>
      </c>
      <c r="AB4351" t="s">
        <v>226</v>
      </c>
      <c r="AC4351" t="s">
        <v>226</v>
      </c>
      <c r="AD4351" t="s">
        <v>226</v>
      </c>
      <c r="AE4351" t="s">
        <v>226</v>
      </c>
      <c r="AF4351" t="s">
        <v>226</v>
      </c>
      <c r="AG4351" t="s">
        <v>225</v>
      </c>
      <c r="AH4351" t="s">
        <v>225</v>
      </c>
      <c r="AI4351" t="s">
        <v>225</v>
      </c>
      <c r="AJ4351" t="s">
        <v>225</v>
      </c>
      <c r="AK4351" t="s">
        <v>225</v>
      </c>
      <c r="AL4351" t="s">
        <v>394</v>
      </c>
      <c r="AM4351" t="s">
        <v>394</v>
      </c>
      <c r="AN4351" t="s">
        <v>394</v>
      </c>
      <c r="AO4351" t="s">
        <v>394</v>
      </c>
      <c r="AP4351" t="s">
        <v>394</v>
      </c>
      <c r="AQ4351" s="286" t="s">
        <v>394</v>
      </c>
      <c r="AR4351" s="305"/>
      <c r="AS4351" s="235"/>
      <c r="AU4351"/>
    </row>
    <row r="4352" spans="1:47" ht="28.8" x14ac:dyDescent="0.3">
      <c r="A4352" s="285">
        <v>123556</v>
      </c>
      <c r="B4352" s="286" t="s">
        <v>67</v>
      </c>
      <c r="C4352" t="s">
        <v>226</v>
      </c>
      <c r="D4352" t="s">
        <v>226</v>
      </c>
      <c r="E4352" t="s">
        <v>226</v>
      </c>
      <c r="F4352" t="s">
        <v>226</v>
      </c>
      <c r="G4352" t="s">
        <v>224</v>
      </c>
      <c r="H4352" t="s">
        <v>226</v>
      </c>
      <c r="I4352" t="s">
        <v>226</v>
      </c>
      <c r="J4352" t="s">
        <v>226</v>
      </c>
      <c r="K4352" t="s">
        <v>226</v>
      </c>
      <c r="L4352" t="s">
        <v>226</v>
      </c>
      <c r="M4352" t="s">
        <v>224</v>
      </c>
      <c r="N4352" t="s">
        <v>226</v>
      </c>
      <c r="O4352" t="s">
        <v>226</v>
      </c>
      <c r="P4352" t="s">
        <v>226</v>
      </c>
      <c r="Q4352" t="s">
        <v>226</v>
      </c>
      <c r="R4352" t="s">
        <v>226</v>
      </c>
      <c r="S4352" t="s">
        <v>226</v>
      </c>
      <c r="T4352" t="s">
        <v>226</v>
      </c>
      <c r="U4352" t="s">
        <v>226</v>
      </c>
      <c r="V4352" t="s">
        <v>226</v>
      </c>
      <c r="W4352" t="s">
        <v>226</v>
      </c>
      <c r="X4352" t="s">
        <v>226</v>
      </c>
      <c r="Y4352" t="s">
        <v>226</v>
      </c>
      <c r="Z4352" t="s">
        <v>226</v>
      </c>
      <c r="AA4352" t="s">
        <v>226</v>
      </c>
      <c r="AB4352" t="s">
        <v>226</v>
      </c>
      <c r="AC4352" t="s">
        <v>226</v>
      </c>
      <c r="AD4352" t="s">
        <v>226</v>
      </c>
      <c r="AE4352" t="s">
        <v>226</v>
      </c>
      <c r="AF4352" t="s">
        <v>226</v>
      </c>
      <c r="AG4352" t="s">
        <v>225</v>
      </c>
      <c r="AH4352" t="s">
        <v>225</v>
      </c>
      <c r="AI4352" t="s">
        <v>225</v>
      </c>
      <c r="AJ4352" t="s">
        <v>225</v>
      </c>
      <c r="AK4352" t="s">
        <v>225</v>
      </c>
      <c r="AL4352" t="s">
        <v>394</v>
      </c>
      <c r="AM4352" t="s">
        <v>394</v>
      </c>
      <c r="AN4352" t="s">
        <v>394</v>
      </c>
      <c r="AO4352" t="s">
        <v>394</v>
      </c>
      <c r="AP4352" t="s">
        <v>394</v>
      </c>
      <c r="AQ4352" s="286" t="s">
        <v>394</v>
      </c>
      <c r="AR4352" s="305"/>
      <c r="AS4352" s="235"/>
      <c r="AU4352"/>
    </row>
    <row r="4353" spans="1:47" x14ac:dyDescent="0.3">
      <c r="A4353" s="285">
        <v>123557</v>
      </c>
      <c r="B4353" s="286" t="s">
        <v>539</v>
      </c>
      <c r="C4353" t="s">
        <v>995</v>
      </c>
      <c r="D4353" t="s">
        <v>995</v>
      </c>
      <c r="E4353" t="s">
        <v>995</v>
      </c>
      <c r="F4353" t="s">
        <v>995</v>
      </c>
      <c r="G4353" t="s">
        <v>995</v>
      </c>
      <c r="H4353" t="s">
        <v>995</v>
      </c>
      <c r="I4353" t="s">
        <v>995</v>
      </c>
      <c r="J4353" t="s">
        <v>995</v>
      </c>
      <c r="K4353" t="s">
        <v>995</v>
      </c>
      <c r="L4353" t="s">
        <v>995</v>
      </c>
      <c r="M4353" t="s">
        <v>995</v>
      </c>
      <c r="N4353" t="s">
        <v>995</v>
      </c>
      <c r="O4353" t="s">
        <v>995</v>
      </c>
      <c r="P4353" t="s">
        <v>995</v>
      </c>
      <c r="Q4353" t="s">
        <v>995</v>
      </c>
      <c r="R4353" t="s">
        <v>995</v>
      </c>
      <c r="S4353" t="s">
        <v>995</v>
      </c>
      <c r="T4353" t="s">
        <v>995</v>
      </c>
      <c r="U4353" t="s">
        <v>995</v>
      </c>
      <c r="V4353" t="s">
        <v>995</v>
      </c>
      <c r="W4353" t="s">
        <v>995</v>
      </c>
      <c r="X4353" t="s">
        <v>995</v>
      </c>
      <c r="Y4353" t="s">
        <v>995</v>
      </c>
      <c r="Z4353" t="s">
        <v>995</v>
      </c>
      <c r="AA4353" t="s">
        <v>995</v>
      </c>
      <c r="AB4353" t="s">
        <v>995</v>
      </c>
      <c r="AC4353" t="s">
        <v>995</v>
      </c>
      <c r="AD4353" t="s">
        <v>995</v>
      </c>
      <c r="AE4353" t="s">
        <v>995</v>
      </c>
      <c r="AF4353" t="s">
        <v>995</v>
      </c>
      <c r="AG4353" t="s">
        <v>995</v>
      </c>
      <c r="AH4353" t="s">
        <v>995</v>
      </c>
      <c r="AI4353" t="s">
        <v>995</v>
      </c>
      <c r="AJ4353" t="s">
        <v>995</v>
      </c>
      <c r="AK4353" t="s">
        <v>995</v>
      </c>
      <c r="AL4353" t="s">
        <v>995</v>
      </c>
      <c r="AM4353" t="s">
        <v>995</v>
      </c>
      <c r="AN4353" t="s">
        <v>995</v>
      </c>
      <c r="AO4353" t="s">
        <v>995</v>
      </c>
      <c r="AP4353" t="s">
        <v>995</v>
      </c>
      <c r="AQ4353" s="286" t="s">
        <v>855</v>
      </c>
    </row>
    <row r="4354" spans="1:47" ht="21.6" x14ac:dyDescent="0.3">
      <c r="A4354" s="285">
        <v>123558</v>
      </c>
      <c r="B4354" s="286" t="s">
        <v>538</v>
      </c>
      <c r="C4354" t="s">
        <v>226</v>
      </c>
      <c r="D4354" t="s">
        <v>226</v>
      </c>
      <c r="E4354" t="s">
        <v>226</v>
      </c>
      <c r="F4354" t="s">
        <v>226</v>
      </c>
      <c r="G4354" t="s">
        <v>226</v>
      </c>
      <c r="H4354" t="s">
        <v>226</v>
      </c>
      <c r="I4354" t="s">
        <v>226</v>
      </c>
      <c r="J4354" t="s">
        <v>224</v>
      </c>
      <c r="K4354" t="s">
        <v>226</v>
      </c>
      <c r="L4354" t="s">
        <v>226</v>
      </c>
      <c r="M4354" t="s">
        <v>226</v>
      </c>
      <c r="N4354" t="s">
        <v>226</v>
      </c>
      <c r="O4354" t="s">
        <v>226</v>
      </c>
      <c r="P4354" t="s">
        <v>226</v>
      </c>
      <c r="Q4354" t="s">
        <v>226</v>
      </c>
      <c r="R4354" t="s">
        <v>226</v>
      </c>
      <c r="S4354" t="s">
        <v>226</v>
      </c>
      <c r="T4354" t="s">
        <v>226</v>
      </c>
      <c r="U4354" t="s">
        <v>226</v>
      </c>
      <c r="V4354" t="s">
        <v>226</v>
      </c>
      <c r="W4354" t="s">
        <v>226</v>
      </c>
      <c r="X4354" t="s">
        <v>225</v>
      </c>
      <c r="Y4354" t="s">
        <v>225</v>
      </c>
      <c r="Z4354" t="s">
        <v>225</v>
      </c>
      <c r="AA4354" t="s">
        <v>225</v>
      </c>
      <c r="AB4354" t="s">
        <v>226</v>
      </c>
      <c r="AC4354" t="s">
        <v>225</v>
      </c>
      <c r="AD4354" t="s">
        <v>225</v>
      </c>
      <c r="AE4354" t="s">
        <v>226</v>
      </c>
      <c r="AF4354" t="s">
        <v>225</v>
      </c>
      <c r="AG4354" t="s">
        <v>394</v>
      </c>
      <c r="AH4354" t="s">
        <v>394</v>
      </c>
      <c r="AI4354" t="s">
        <v>394</v>
      </c>
      <c r="AJ4354" t="s">
        <v>394</v>
      </c>
      <c r="AK4354" t="s">
        <v>394</v>
      </c>
      <c r="AL4354" t="s">
        <v>394</v>
      </c>
      <c r="AM4354" t="s">
        <v>394</v>
      </c>
      <c r="AN4354" t="s">
        <v>394</v>
      </c>
      <c r="AO4354" t="s">
        <v>394</v>
      </c>
      <c r="AP4354" t="s">
        <v>394</v>
      </c>
      <c r="AQ4354" s="286" t="s">
        <v>394</v>
      </c>
      <c r="AR4354" s="305"/>
      <c r="AS4354" s="235"/>
      <c r="AU4354"/>
    </row>
    <row r="4355" spans="1:47" x14ac:dyDescent="0.3">
      <c r="A4355" s="285">
        <v>123559</v>
      </c>
      <c r="B4355" s="286" t="s">
        <v>539</v>
      </c>
      <c r="C4355" t="s">
        <v>995</v>
      </c>
      <c r="D4355" t="s">
        <v>995</v>
      </c>
      <c r="E4355" t="s">
        <v>995</v>
      </c>
      <c r="F4355" t="s">
        <v>995</v>
      </c>
      <c r="G4355" t="s">
        <v>995</v>
      </c>
      <c r="H4355" t="s">
        <v>995</v>
      </c>
      <c r="I4355" t="s">
        <v>995</v>
      </c>
      <c r="J4355" t="s">
        <v>995</v>
      </c>
      <c r="K4355" t="s">
        <v>995</v>
      </c>
      <c r="L4355" t="s">
        <v>995</v>
      </c>
      <c r="M4355" t="s">
        <v>995</v>
      </c>
      <c r="N4355" t="s">
        <v>995</v>
      </c>
      <c r="O4355" t="s">
        <v>995</v>
      </c>
      <c r="P4355" t="s">
        <v>995</v>
      </c>
      <c r="Q4355" t="s">
        <v>995</v>
      </c>
      <c r="R4355" t="s">
        <v>995</v>
      </c>
      <c r="S4355" t="s">
        <v>995</v>
      </c>
      <c r="T4355" t="s">
        <v>995</v>
      </c>
      <c r="U4355" t="s">
        <v>995</v>
      </c>
      <c r="V4355" t="s">
        <v>995</v>
      </c>
      <c r="W4355" t="s">
        <v>995</v>
      </c>
      <c r="X4355" t="s">
        <v>995</v>
      </c>
      <c r="Y4355" t="s">
        <v>995</v>
      </c>
      <c r="Z4355" t="s">
        <v>995</v>
      </c>
      <c r="AA4355" t="s">
        <v>995</v>
      </c>
      <c r="AB4355" t="s">
        <v>995</v>
      </c>
      <c r="AC4355" t="s">
        <v>995</v>
      </c>
      <c r="AD4355" t="s">
        <v>995</v>
      </c>
      <c r="AE4355" t="s">
        <v>995</v>
      </c>
      <c r="AF4355" t="s">
        <v>995</v>
      </c>
      <c r="AG4355" t="s">
        <v>995</v>
      </c>
      <c r="AH4355" t="s">
        <v>995</v>
      </c>
      <c r="AI4355" t="s">
        <v>995</v>
      </c>
      <c r="AJ4355" t="s">
        <v>995</v>
      </c>
      <c r="AK4355" t="s">
        <v>995</v>
      </c>
      <c r="AL4355" t="s">
        <v>995</v>
      </c>
      <c r="AM4355" t="s">
        <v>995</v>
      </c>
      <c r="AN4355" t="s">
        <v>995</v>
      </c>
      <c r="AO4355" t="s">
        <v>995</v>
      </c>
      <c r="AP4355" t="s">
        <v>995</v>
      </c>
      <c r="AQ4355" s="286" t="s">
        <v>855</v>
      </c>
    </row>
    <row r="4356" spans="1:47" ht="21.6" x14ac:dyDescent="0.65">
      <c r="A4356" s="285">
        <v>123560</v>
      </c>
      <c r="B4356" s="286" t="s">
        <v>538</v>
      </c>
      <c r="C4356" t="s">
        <v>226</v>
      </c>
      <c r="D4356" t="s">
        <v>226</v>
      </c>
      <c r="E4356" t="s">
        <v>226</v>
      </c>
      <c r="F4356" t="s">
        <v>226</v>
      </c>
      <c r="G4356" t="s">
        <v>226</v>
      </c>
      <c r="H4356" t="s">
        <v>224</v>
      </c>
      <c r="I4356" t="s">
        <v>226</v>
      </c>
      <c r="J4356" t="s">
        <v>226</v>
      </c>
      <c r="K4356" t="s">
        <v>226</v>
      </c>
      <c r="L4356" t="s">
        <v>226</v>
      </c>
      <c r="M4356" t="s">
        <v>226</v>
      </c>
      <c r="N4356" t="s">
        <v>226</v>
      </c>
      <c r="O4356" t="s">
        <v>226</v>
      </c>
      <c r="P4356" t="s">
        <v>226</v>
      </c>
      <c r="Q4356" t="s">
        <v>226</v>
      </c>
      <c r="R4356" t="s">
        <v>226</v>
      </c>
      <c r="S4356" t="s">
        <v>226</v>
      </c>
      <c r="T4356" t="s">
        <v>226</v>
      </c>
      <c r="U4356" t="s">
        <v>226</v>
      </c>
      <c r="V4356" t="s">
        <v>226</v>
      </c>
      <c r="W4356" t="s">
        <v>394</v>
      </c>
      <c r="X4356" t="s">
        <v>394</v>
      </c>
      <c r="Y4356" t="s">
        <v>394</v>
      </c>
      <c r="Z4356" t="s">
        <v>394</v>
      </c>
      <c r="AA4356" t="s">
        <v>394</v>
      </c>
      <c r="AB4356" t="s">
        <v>394</v>
      </c>
      <c r="AC4356" t="s">
        <v>394</v>
      </c>
      <c r="AD4356" t="s">
        <v>394</v>
      </c>
      <c r="AE4356" t="s">
        <v>394</v>
      </c>
      <c r="AF4356" t="s">
        <v>394</v>
      </c>
      <c r="AG4356" t="s">
        <v>394</v>
      </c>
      <c r="AH4356" t="s">
        <v>394</v>
      </c>
      <c r="AI4356" t="s">
        <v>394</v>
      </c>
      <c r="AJ4356" t="s">
        <v>394</v>
      </c>
      <c r="AK4356" t="s">
        <v>394</v>
      </c>
      <c r="AL4356" t="s">
        <v>394</v>
      </c>
      <c r="AM4356" t="s">
        <v>394</v>
      </c>
      <c r="AN4356" t="s">
        <v>394</v>
      </c>
      <c r="AO4356" t="s">
        <v>394</v>
      </c>
      <c r="AP4356" t="s">
        <v>394</v>
      </c>
      <c r="AQ4356" s="288"/>
      <c r="AR4356" s="304"/>
      <c r="AS4356" s="304"/>
      <c r="AU4356"/>
    </row>
    <row r="4357" spans="1:47" x14ac:dyDescent="0.3">
      <c r="A4357" s="285">
        <v>123561</v>
      </c>
      <c r="B4357" s="286" t="s">
        <v>540</v>
      </c>
      <c r="C4357" t="s">
        <v>995</v>
      </c>
      <c r="D4357" t="s">
        <v>995</v>
      </c>
      <c r="E4357" t="s">
        <v>995</v>
      </c>
      <c r="F4357" t="s">
        <v>995</v>
      </c>
      <c r="G4357" t="s">
        <v>995</v>
      </c>
      <c r="H4357" t="s">
        <v>995</v>
      </c>
      <c r="I4357" t="s">
        <v>995</v>
      </c>
      <c r="J4357" t="s">
        <v>995</v>
      </c>
      <c r="K4357" t="s">
        <v>995</v>
      </c>
      <c r="L4357" t="s">
        <v>995</v>
      </c>
      <c r="M4357" t="s">
        <v>995</v>
      </c>
      <c r="N4357" t="s">
        <v>995</v>
      </c>
      <c r="O4357" t="s">
        <v>995</v>
      </c>
      <c r="P4357" t="s">
        <v>995</v>
      </c>
      <c r="Q4357" t="s">
        <v>995</v>
      </c>
      <c r="R4357" t="s">
        <v>995</v>
      </c>
      <c r="S4357" t="s">
        <v>995</v>
      </c>
      <c r="T4357" t="s">
        <v>995</v>
      </c>
      <c r="U4357" t="s">
        <v>995</v>
      </c>
      <c r="V4357" t="s">
        <v>995</v>
      </c>
      <c r="W4357" t="s">
        <v>995</v>
      </c>
      <c r="X4357" t="s">
        <v>995</v>
      </c>
      <c r="Y4357" t="s">
        <v>995</v>
      </c>
      <c r="Z4357" t="s">
        <v>995</v>
      </c>
      <c r="AA4357" t="s">
        <v>995</v>
      </c>
      <c r="AB4357" t="s">
        <v>995</v>
      </c>
      <c r="AC4357" t="s">
        <v>995</v>
      </c>
      <c r="AD4357" t="s">
        <v>995</v>
      </c>
      <c r="AE4357" t="s">
        <v>995</v>
      </c>
      <c r="AF4357" t="s">
        <v>995</v>
      </c>
      <c r="AG4357" t="s">
        <v>995</v>
      </c>
      <c r="AH4357" t="s">
        <v>995</v>
      </c>
      <c r="AI4357" t="s">
        <v>995</v>
      </c>
      <c r="AJ4357" t="s">
        <v>995</v>
      </c>
      <c r="AK4357" t="s">
        <v>995</v>
      </c>
      <c r="AL4357" t="s">
        <v>995</v>
      </c>
      <c r="AM4357" t="s">
        <v>995</v>
      </c>
      <c r="AN4357" t="s">
        <v>995</v>
      </c>
      <c r="AO4357" t="s">
        <v>995</v>
      </c>
      <c r="AP4357" t="s">
        <v>995</v>
      </c>
      <c r="AQ4357" s="286" t="s">
        <v>855</v>
      </c>
    </row>
    <row r="4358" spans="1:47" ht="28.8" x14ac:dyDescent="0.3">
      <c r="A4358" s="285">
        <v>123562</v>
      </c>
      <c r="B4358" s="286" t="s">
        <v>67</v>
      </c>
      <c r="C4358" t="s">
        <v>226</v>
      </c>
      <c r="D4358" t="s">
        <v>226</v>
      </c>
      <c r="E4358" t="s">
        <v>225</v>
      </c>
      <c r="F4358" t="s">
        <v>226</v>
      </c>
      <c r="G4358" t="s">
        <v>224</v>
      </c>
      <c r="H4358" t="s">
        <v>226</v>
      </c>
      <c r="I4358" t="s">
        <v>226</v>
      </c>
      <c r="J4358" t="s">
        <v>226</v>
      </c>
      <c r="K4358" t="s">
        <v>226</v>
      </c>
      <c r="L4358" t="s">
        <v>226</v>
      </c>
      <c r="M4358" t="s">
        <v>226</v>
      </c>
      <c r="N4358" t="s">
        <v>224</v>
      </c>
      <c r="O4358" t="s">
        <v>226</v>
      </c>
      <c r="P4358" t="s">
        <v>224</v>
      </c>
      <c r="Q4358" t="s">
        <v>226</v>
      </c>
      <c r="R4358" t="s">
        <v>224</v>
      </c>
      <c r="S4358" t="s">
        <v>226</v>
      </c>
      <c r="T4358" t="s">
        <v>226</v>
      </c>
      <c r="U4358" t="s">
        <v>226</v>
      </c>
      <c r="V4358" t="s">
        <v>226</v>
      </c>
      <c r="W4358" t="s">
        <v>224</v>
      </c>
      <c r="X4358" t="s">
        <v>226</v>
      </c>
      <c r="Y4358" t="s">
        <v>226</v>
      </c>
      <c r="Z4358" t="s">
        <v>226</v>
      </c>
      <c r="AA4358" t="s">
        <v>224</v>
      </c>
      <c r="AB4358" t="s">
        <v>226</v>
      </c>
      <c r="AC4358" t="s">
        <v>226</v>
      </c>
      <c r="AD4358" t="s">
        <v>226</v>
      </c>
      <c r="AE4358" t="s">
        <v>226</v>
      </c>
      <c r="AF4358" t="s">
        <v>226</v>
      </c>
      <c r="AG4358" t="s">
        <v>225</v>
      </c>
      <c r="AH4358" t="s">
        <v>225</v>
      </c>
      <c r="AI4358" t="s">
        <v>225</v>
      </c>
      <c r="AJ4358" t="s">
        <v>225</v>
      </c>
      <c r="AK4358" t="s">
        <v>225</v>
      </c>
      <c r="AL4358" t="s">
        <v>394</v>
      </c>
      <c r="AM4358" t="s">
        <v>394</v>
      </c>
      <c r="AN4358" t="s">
        <v>394</v>
      </c>
      <c r="AO4358" t="s">
        <v>394</v>
      </c>
      <c r="AP4358" t="s">
        <v>394</v>
      </c>
      <c r="AQ4358" s="286" t="s">
        <v>394</v>
      </c>
      <c r="AR4358" s="305"/>
      <c r="AS4358" s="235"/>
      <c r="AU4358"/>
    </row>
    <row r="4359" spans="1:47" ht="21.6" x14ac:dyDescent="0.3">
      <c r="A4359" s="285">
        <v>123563</v>
      </c>
      <c r="B4359" s="286" t="s">
        <v>540</v>
      </c>
      <c r="C4359" t="s">
        <v>226</v>
      </c>
      <c r="D4359" t="s">
        <v>224</v>
      </c>
      <c r="E4359" t="s">
        <v>226</v>
      </c>
      <c r="F4359" t="s">
        <v>226</v>
      </c>
      <c r="G4359" t="s">
        <v>226</v>
      </c>
      <c r="H4359" t="s">
        <v>226</v>
      </c>
      <c r="I4359" t="s">
        <v>226</v>
      </c>
      <c r="J4359" t="s">
        <v>226</v>
      </c>
      <c r="K4359" t="s">
        <v>226</v>
      </c>
      <c r="L4359" t="s">
        <v>226</v>
      </c>
      <c r="M4359" t="s">
        <v>224</v>
      </c>
      <c r="N4359" t="s">
        <v>224</v>
      </c>
      <c r="O4359" t="s">
        <v>224</v>
      </c>
      <c r="P4359" t="s">
        <v>224</v>
      </c>
      <c r="Q4359" t="s">
        <v>224</v>
      </c>
      <c r="R4359" t="s">
        <v>224</v>
      </c>
      <c r="S4359" t="s">
        <v>224</v>
      </c>
      <c r="T4359" t="s">
        <v>225</v>
      </c>
      <c r="U4359" t="s">
        <v>224</v>
      </c>
      <c r="V4359" t="s">
        <v>226</v>
      </c>
      <c r="W4359" t="s">
        <v>394</v>
      </c>
      <c r="X4359" t="s">
        <v>394</v>
      </c>
      <c r="Y4359" t="s">
        <v>394</v>
      </c>
      <c r="Z4359" t="s">
        <v>394</v>
      </c>
      <c r="AA4359" t="s">
        <v>394</v>
      </c>
      <c r="AB4359" t="s">
        <v>394</v>
      </c>
      <c r="AC4359" t="s">
        <v>394</v>
      </c>
      <c r="AD4359" t="s">
        <v>394</v>
      </c>
      <c r="AE4359" t="s">
        <v>394</v>
      </c>
      <c r="AF4359" t="s">
        <v>394</v>
      </c>
      <c r="AG4359" t="s">
        <v>394</v>
      </c>
      <c r="AH4359" t="s">
        <v>394</v>
      </c>
      <c r="AI4359" t="s">
        <v>394</v>
      </c>
      <c r="AJ4359" t="s">
        <v>394</v>
      </c>
      <c r="AK4359" t="s">
        <v>394</v>
      </c>
      <c r="AL4359" t="s">
        <v>394</v>
      </c>
      <c r="AM4359" t="s">
        <v>394</v>
      </c>
      <c r="AN4359" t="s">
        <v>394</v>
      </c>
      <c r="AO4359" t="s">
        <v>394</v>
      </c>
      <c r="AP4359" t="s">
        <v>394</v>
      </c>
      <c r="AQ4359" s="286" t="s">
        <v>394</v>
      </c>
      <c r="AR4359" s="305"/>
      <c r="AS4359" s="235"/>
      <c r="AU4359"/>
    </row>
    <row r="4360" spans="1:47" x14ac:dyDescent="0.3">
      <c r="A4360" s="285">
        <v>123564</v>
      </c>
      <c r="B4360" s="286" t="s">
        <v>539</v>
      </c>
      <c r="C4360" t="s">
        <v>995</v>
      </c>
      <c r="D4360" t="s">
        <v>995</v>
      </c>
      <c r="E4360" t="s">
        <v>995</v>
      </c>
      <c r="F4360" t="s">
        <v>995</v>
      </c>
      <c r="G4360" t="s">
        <v>995</v>
      </c>
      <c r="H4360" t="s">
        <v>995</v>
      </c>
      <c r="I4360" t="s">
        <v>995</v>
      </c>
      <c r="J4360" t="s">
        <v>995</v>
      </c>
      <c r="K4360" t="s">
        <v>995</v>
      </c>
      <c r="L4360" t="s">
        <v>995</v>
      </c>
      <c r="M4360" t="s">
        <v>995</v>
      </c>
      <c r="N4360" t="s">
        <v>995</v>
      </c>
      <c r="O4360" t="s">
        <v>995</v>
      </c>
      <c r="P4360" t="s">
        <v>995</v>
      </c>
      <c r="Q4360" t="s">
        <v>995</v>
      </c>
      <c r="R4360" t="s">
        <v>995</v>
      </c>
      <c r="S4360" t="s">
        <v>995</v>
      </c>
      <c r="T4360" t="s">
        <v>995</v>
      </c>
      <c r="U4360" t="s">
        <v>995</v>
      </c>
      <c r="V4360" t="s">
        <v>995</v>
      </c>
      <c r="W4360" t="s">
        <v>995</v>
      </c>
      <c r="X4360" t="s">
        <v>995</v>
      </c>
      <c r="Y4360" t="s">
        <v>995</v>
      </c>
      <c r="Z4360" t="s">
        <v>995</v>
      </c>
      <c r="AA4360" t="s">
        <v>995</v>
      </c>
      <c r="AB4360" t="s">
        <v>995</v>
      </c>
      <c r="AC4360" t="s">
        <v>995</v>
      </c>
      <c r="AD4360" t="s">
        <v>995</v>
      </c>
      <c r="AE4360" t="s">
        <v>995</v>
      </c>
      <c r="AF4360" t="s">
        <v>995</v>
      </c>
      <c r="AG4360" t="s">
        <v>995</v>
      </c>
      <c r="AH4360" t="s">
        <v>995</v>
      </c>
      <c r="AI4360" t="s">
        <v>995</v>
      </c>
      <c r="AJ4360" t="s">
        <v>995</v>
      </c>
      <c r="AK4360" t="s">
        <v>995</v>
      </c>
      <c r="AL4360" t="s">
        <v>995</v>
      </c>
      <c r="AM4360" t="s">
        <v>995</v>
      </c>
      <c r="AN4360" t="s">
        <v>995</v>
      </c>
      <c r="AO4360" t="s">
        <v>995</v>
      </c>
      <c r="AP4360" t="s">
        <v>995</v>
      </c>
      <c r="AQ4360" s="286" t="s">
        <v>855</v>
      </c>
    </row>
    <row r="4361" spans="1:47" ht="28.8" x14ac:dyDescent="0.3">
      <c r="A4361" s="285">
        <v>123565</v>
      </c>
      <c r="B4361" s="286" t="s">
        <v>541</v>
      </c>
      <c r="C4361" t="s">
        <v>226</v>
      </c>
      <c r="D4361" t="s">
        <v>226</v>
      </c>
      <c r="E4361" t="s">
        <v>226</v>
      </c>
      <c r="F4361" t="s">
        <v>226</v>
      </c>
      <c r="G4361" t="s">
        <v>224</v>
      </c>
      <c r="H4361" t="s">
        <v>226</v>
      </c>
      <c r="I4361" t="s">
        <v>226</v>
      </c>
      <c r="J4361" t="s">
        <v>224</v>
      </c>
      <c r="K4361" t="s">
        <v>226</v>
      </c>
      <c r="L4361" t="s">
        <v>224</v>
      </c>
      <c r="M4361" t="s">
        <v>225</v>
      </c>
      <c r="N4361" t="s">
        <v>224</v>
      </c>
      <c r="O4361" t="s">
        <v>226</v>
      </c>
      <c r="P4361" t="s">
        <v>226</v>
      </c>
      <c r="Q4361" t="s">
        <v>226</v>
      </c>
      <c r="R4361" t="s">
        <v>226</v>
      </c>
      <c r="S4361" t="s">
        <v>225</v>
      </c>
      <c r="T4361" t="s">
        <v>226</v>
      </c>
      <c r="U4361" t="s">
        <v>226</v>
      </c>
      <c r="V4361" t="s">
        <v>225</v>
      </c>
      <c r="W4361" t="s">
        <v>225</v>
      </c>
      <c r="X4361" t="s">
        <v>225</v>
      </c>
      <c r="Y4361" t="s">
        <v>225</v>
      </c>
      <c r="Z4361" t="s">
        <v>225</v>
      </c>
      <c r="AA4361" t="s">
        <v>225</v>
      </c>
      <c r="AQ4361" s="286" t="s">
        <v>394</v>
      </c>
      <c r="AR4361" s="305"/>
      <c r="AS4361" s="235"/>
      <c r="AU4361"/>
    </row>
    <row r="4362" spans="1:47" ht="28.8" x14ac:dyDescent="0.3">
      <c r="A4362" s="285">
        <v>123566</v>
      </c>
      <c r="B4362" s="286" t="s">
        <v>67</v>
      </c>
      <c r="C4362" t="s">
        <v>226</v>
      </c>
      <c r="D4362" t="s">
        <v>226</v>
      </c>
      <c r="E4362" t="s">
        <v>226</v>
      </c>
      <c r="F4362" t="s">
        <v>226</v>
      </c>
      <c r="G4362" t="s">
        <v>226</v>
      </c>
      <c r="H4362" t="s">
        <v>226</v>
      </c>
      <c r="I4362" t="s">
        <v>226</v>
      </c>
      <c r="J4362" t="s">
        <v>226</v>
      </c>
      <c r="K4362" t="s">
        <v>226</v>
      </c>
      <c r="L4362" t="s">
        <v>226</v>
      </c>
      <c r="M4362" t="s">
        <v>226</v>
      </c>
      <c r="N4362" t="s">
        <v>226</v>
      </c>
      <c r="O4362" t="s">
        <v>226</v>
      </c>
      <c r="P4362" t="s">
        <v>226</v>
      </c>
      <c r="Q4362" t="s">
        <v>226</v>
      </c>
      <c r="R4362" t="s">
        <v>226</v>
      </c>
      <c r="S4362" t="s">
        <v>226</v>
      </c>
      <c r="T4362" t="s">
        <v>226</v>
      </c>
      <c r="U4362" t="s">
        <v>226</v>
      </c>
      <c r="V4362" t="s">
        <v>226</v>
      </c>
      <c r="W4362" t="s">
        <v>226</v>
      </c>
      <c r="X4362" t="s">
        <v>226</v>
      </c>
      <c r="Y4362" t="s">
        <v>226</v>
      </c>
      <c r="Z4362" t="s">
        <v>226</v>
      </c>
      <c r="AA4362" t="s">
        <v>226</v>
      </c>
      <c r="AB4362" t="s">
        <v>226</v>
      </c>
      <c r="AC4362" t="s">
        <v>226</v>
      </c>
      <c r="AD4362" t="s">
        <v>226</v>
      </c>
      <c r="AE4362" t="s">
        <v>226</v>
      </c>
      <c r="AF4362" t="s">
        <v>226</v>
      </c>
      <c r="AG4362" t="s">
        <v>225</v>
      </c>
      <c r="AH4362" t="s">
        <v>225</v>
      </c>
      <c r="AI4362" t="s">
        <v>225</v>
      </c>
      <c r="AJ4362" t="s">
        <v>225</v>
      </c>
      <c r="AK4362" t="s">
        <v>225</v>
      </c>
      <c r="AL4362" t="s">
        <v>394</v>
      </c>
      <c r="AM4362" t="s">
        <v>394</v>
      </c>
      <c r="AN4362" t="s">
        <v>394</v>
      </c>
      <c r="AO4362" t="s">
        <v>394</v>
      </c>
      <c r="AP4362" t="s">
        <v>394</v>
      </c>
      <c r="AQ4362" s="286" t="s">
        <v>394</v>
      </c>
      <c r="AR4362" s="305"/>
      <c r="AS4362" s="235"/>
      <c r="AU4362"/>
    </row>
    <row r="4363" spans="1:47" x14ac:dyDescent="0.3">
      <c r="A4363" s="285">
        <v>123567</v>
      </c>
      <c r="B4363" s="286" t="s">
        <v>540</v>
      </c>
      <c r="AQ4363" s="286" t="s">
        <v>394</v>
      </c>
    </row>
    <row r="4364" spans="1:47" ht="21.6" x14ac:dyDescent="0.3">
      <c r="A4364" s="285">
        <v>123568</v>
      </c>
      <c r="B4364" s="286" t="s">
        <v>538</v>
      </c>
      <c r="C4364" t="s">
        <v>224</v>
      </c>
      <c r="D4364" t="s">
        <v>226</v>
      </c>
      <c r="E4364" t="s">
        <v>224</v>
      </c>
      <c r="F4364" t="s">
        <v>224</v>
      </c>
      <c r="G4364" t="s">
        <v>225</v>
      </c>
      <c r="H4364" t="s">
        <v>226</v>
      </c>
      <c r="I4364" t="s">
        <v>224</v>
      </c>
      <c r="J4364" t="s">
        <v>226</v>
      </c>
      <c r="K4364" t="s">
        <v>226</v>
      </c>
      <c r="L4364" t="s">
        <v>226</v>
      </c>
      <c r="M4364" t="s">
        <v>224</v>
      </c>
      <c r="N4364" t="s">
        <v>224</v>
      </c>
      <c r="O4364" t="s">
        <v>226</v>
      </c>
      <c r="P4364" t="s">
        <v>224</v>
      </c>
      <c r="Q4364" t="s">
        <v>226</v>
      </c>
      <c r="R4364" t="s">
        <v>7215</v>
      </c>
      <c r="S4364" t="s">
        <v>7215</v>
      </c>
      <c r="T4364" t="s">
        <v>224</v>
      </c>
      <c r="U4364" t="s">
        <v>225</v>
      </c>
      <c r="V4364" t="s">
        <v>226</v>
      </c>
      <c r="W4364" t="s">
        <v>225</v>
      </c>
      <c r="X4364" t="s">
        <v>226</v>
      </c>
      <c r="Y4364" t="s">
        <v>226</v>
      </c>
      <c r="Z4364" t="s">
        <v>226</v>
      </c>
      <c r="AA4364" t="s">
        <v>226</v>
      </c>
      <c r="AB4364" t="s">
        <v>394</v>
      </c>
      <c r="AC4364" t="s">
        <v>394</v>
      </c>
      <c r="AD4364" t="s">
        <v>394</v>
      </c>
      <c r="AE4364" t="s">
        <v>394</v>
      </c>
      <c r="AF4364" t="s">
        <v>394</v>
      </c>
      <c r="AG4364" t="s">
        <v>995</v>
      </c>
      <c r="AH4364" t="s">
        <v>995</v>
      </c>
      <c r="AI4364" t="s">
        <v>995</v>
      </c>
      <c r="AJ4364" t="s">
        <v>995</v>
      </c>
      <c r="AK4364" t="s">
        <v>995</v>
      </c>
      <c r="AL4364" t="s">
        <v>394</v>
      </c>
      <c r="AM4364" t="s">
        <v>394</v>
      </c>
      <c r="AN4364" t="s">
        <v>394</v>
      </c>
      <c r="AO4364" t="s">
        <v>394</v>
      </c>
      <c r="AP4364" t="s">
        <v>394</v>
      </c>
      <c r="AQ4364" s="286" t="s">
        <v>394</v>
      </c>
      <c r="AR4364" s="305"/>
      <c r="AS4364" s="235"/>
      <c r="AU4364"/>
    </row>
    <row r="4365" spans="1:47" x14ac:dyDescent="0.3">
      <c r="A4365" s="285">
        <v>123569</v>
      </c>
      <c r="B4365" s="286" t="s">
        <v>539</v>
      </c>
      <c r="C4365" t="s">
        <v>995</v>
      </c>
      <c r="D4365" t="s">
        <v>995</v>
      </c>
      <c r="E4365" t="s">
        <v>995</v>
      </c>
      <c r="F4365" t="s">
        <v>995</v>
      </c>
      <c r="G4365" t="s">
        <v>995</v>
      </c>
      <c r="H4365" t="s">
        <v>995</v>
      </c>
      <c r="I4365" t="s">
        <v>995</v>
      </c>
      <c r="J4365" t="s">
        <v>995</v>
      </c>
      <c r="K4365" t="s">
        <v>995</v>
      </c>
      <c r="L4365" t="s">
        <v>995</v>
      </c>
      <c r="M4365" t="s">
        <v>995</v>
      </c>
      <c r="N4365" t="s">
        <v>995</v>
      </c>
      <c r="O4365" t="s">
        <v>995</v>
      </c>
      <c r="P4365" t="s">
        <v>995</v>
      </c>
      <c r="Q4365" t="s">
        <v>995</v>
      </c>
      <c r="R4365" t="s">
        <v>995</v>
      </c>
      <c r="S4365" t="s">
        <v>995</v>
      </c>
      <c r="T4365" t="s">
        <v>995</v>
      </c>
      <c r="U4365" t="s">
        <v>995</v>
      </c>
      <c r="V4365" t="s">
        <v>995</v>
      </c>
      <c r="W4365" t="s">
        <v>995</v>
      </c>
      <c r="X4365" t="s">
        <v>995</v>
      </c>
      <c r="Y4365" t="s">
        <v>995</v>
      </c>
      <c r="Z4365" t="s">
        <v>995</v>
      </c>
      <c r="AA4365" t="s">
        <v>995</v>
      </c>
      <c r="AB4365" t="s">
        <v>995</v>
      </c>
      <c r="AC4365" t="s">
        <v>995</v>
      </c>
      <c r="AD4365" t="s">
        <v>995</v>
      </c>
      <c r="AE4365" t="s">
        <v>995</v>
      </c>
      <c r="AF4365" t="s">
        <v>995</v>
      </c>
      <c r="AG4365" t="s">
        <v>995</v>
      </c>
      <c r="AH4365" t="s">
        <v>995</v>
      </c>
      <c r="AI4365" t="s">
        <v>995</v>
      </c>
      <c r="AJ4365" t="s">
        <v>995</v>
      </c>
      <c r="AK4365" t="s">
        <v>995</v>
      </c>
      <c r="AL4365" t="s">
        <v>995</v>
      </c>
      <c r="AM4365" t="s">
        <v>995</v>
      </c>
      <c r="AN4365" t="s">
        <v>995</v>
      </c>
      <c r="AO4365" t="s">
        <v>995</v>
      </c>
      <c r="AP4365" t="s">
        <v>995</v>
      </c>
      <c r="AQ4365" s="286" t="s">
        <v>855</v>
      </c>
    </row>
    <row r="4366" spans="1:47" x14ac:dyDescent="0.3">
      <c r="A4366" s="285">
        <v>123570</v>
      </c>
      <c r="B4366" s="286" t="s">
        <v>539</v>
      </c>
      <c r="C4366" t="s">
        <v>995</v>
      </c>
      <c r="D4366" t="s">
        <v>995</v>
      </c>
      <c r="E4366" t="s">
        <v>995</v>
      </c>
      <c r="F4366" t="s">
        <v>995</v>
      </c>
      <c r="G4366" t="s">
        <v>995</v>
      </c>
      <c r="H4366" t="s">
        <v>995</v>
      </c>
      <c r="I4366" t="s">
        <v>995</v>
      </c>
      <c r="J4366" t="s">
        <v>995</v>
      </c>
      <c r="K4366" t="s">
        <v>995</v>
      </c>
      <c r="L4366" t="s">
        <v>995</v>
      </c>
      <c r="M4366" t="s">
        <v>995</v>
      </c>
      <c r="N4366" t="s">
        <v>995</v>
      </c>
      <c r="O4366" t="s">
        <v>995</v>
      </c>
      <c r="P4366" t="s">
        <v>995</v>
      </c>
      <c r="Q4366" t="s">
        <v>995</v>
      </c>
      <c r="R4366" t="s">
        <v>995</v>
      </c>
      <c r="S4366" t="s">
        <v>995</v>
      </c>
      <c r="T4366" t="s">
        <v>995</v>
      </c>
      <c r="U4366" t="s">
        <v>995</v>
      </c>
      <c r="V4366" t="s">
        <v>995</v>
      </c>
      <c r="W4366" t="s">
        <v>995</v>
      </c>
      <c r="X4366" t="s">
        <v>995</v>
      </c>
      <c r="Y4366" t="s">
        <v>995</v>
      </c>
      <c r="Z4366" t="s">
        <v>995</v>
      </c>
      <c r="AA4366" t="s">
        <v>995</v>
      </c>
      <c r="AB4366" t="s">
        <v>995</v>
      </c>
      <c r="AC4366" t="s">
        <v>995</v>
      </c>
      <c r="AD4366" t="s">
        <v>995</v>
      </c>
      <c r="AE4366" t="s">
        <v>995</v>
      </c>
      <c r="AF4366" t="s">
        <v>995</v>
      </c>
      <c r="AG4366" t="s">
        <v>995</v>
      </c>
      <c r="AH4366" t="s">
        <v>995</v>
      </c>
      <c r="AI4366" t="s">
        <v>995</v>
      </c>
      <c r="AJ4366" t="s">
        <v>995</v>
      </c>
      <c r="AK4366" t="s">
        <v>995</v>
      </c>
      <c r="AL4366" t="s">
        <v>995</v>
      </c>
      <c r="AM4366" t="s">
        <v>995</v>
      </c>
      <c r="AN4366" t="s">
        <v>995</v>
      </c>
      <c r="AO4366" t="s">
        <v>995</v>
      </c>
      <c r="AP4366" t="s">
        <v>995</v>
      </c>
      <c r="AQ4366" s="286" t="s">
        <v>855</v>
      </c>
    </row>
    <row r="4367" spans="1:47" x14ac:dyDescent="0.3">
      <c r="A4367" s="285">
        <v>123571</v>
      </c>
      <c r="B4367" s="286" t="s">
        <v>539</v>
      </c>
      <c r="C4367" t="s">
        <v>995</v>
      </c>
      <c r="D4367" t="s">
        <v>995</v>
      </c>
      <c r="E4367" t="s">
        <v>995</v>
      </c>
      <c r="F4367" t="s">
        <v>995</v>
      </c>
      <c r="G4367" t="s">
        <v>995</v>
      </c>
      <c r="H4367" t="s">
        <v>995</v>
      </c>
      <c r="I4367" t="s">
        <v>995</v>
      </c>
      <c r="J4367" t="s">
        <v>995</v>
      </c>
      <c r="K4367" t="s">
        <v>995</v>
      </c>
      <c r="L4367" t="s">
        <v>995</v>
      </c>
      <c r="M4367" t="s">
        <v>995</v>
      </c>
      <c r="N4367" t="s">
        <v>995</v>
      </c>
      <c r="O4367" t="s">
        <v>995</v>
      </c>
      <c r="P4367" t="s">
        <v>995</v>
      </c>
      <c r="Q4367" t="s">
        <v>995</v>
      </c>
      <c r="R4367" t="s">
        <v>995</v>
      </c>
      <c r="S4367" t="s">
        <v>995</v>
      </c>
      <c r="T4367" t="s">
        <v>995</v>
      </c>
      <c r="U4367" t="s">
        <v>995</v>
      </c>
      <c r="V4367" t="s">
        <v>995</v>
      </c>
      <c r="W4367" t="s">
        <v>995</v>
      </c>
      <c r="X4367" t="s">
        <v>995</v>
      </c>
      <c r="Y4367" t="s">
        <v>995</v>
      </c>
      <c r="Z4367" t="s">
        <v>995</v>
      </c>
      <c r="AA4367" t="s">
        <v>995</v>
      </c>
      <c r="AB4367" t="s">
        <v>995</v>
      </c>
      <c r="AC4367" t="s">
        <v>995</v>
      </c>
      <c r="AD4367" t="s">
        <v>995</v>
      </c>
      <c r="AE4367" t="s">
        <v>995</v>
      </c>
      <c r="AF4367" t="s">
        <v>995</v>
      </c>
      <c r="AG4367" t="s">
        <v>995</v>
      </c>
      <c r="AH4367" t="s">
        <v>995</v>
      </c>
      <c r="AI4367" t="s">
        <v>995</v>
      </c>
      <c r="AJ4367" t="s">
        <v>995</v>
      </c>
      <c r="AK4367" t="s">
        <v>995</v>
      </c>
      <c r="AL4367" t="s">
        <v>995</v>
      </c>
      <c r="AM4367" t="s">
        <v>995</v>
      </c>
      <c r="AN4367" t="s">
        <v>995</v>
      </c>
      <c r="AO4367" t="s">
        <v>995</v>
      </c>
      <c r="AP4367" t="s">
        <v>995</v>
      </c>
      <c r="AQ4367" s="286" t="s">
        <v>855</v>
      </c>
    </row>
    <row r="4368" spans="1:47" ht="21.6" x14ac:dyDescent="0.3">
      <c r="A4368" s="285">
        <v>123572</v>
      </c>
      <c r="B4368" s="286" t="s">
        <v>540</v>
      </c>
      <c r="C4368" t="s">
        <v>224</v>
      </c>
      <c r="D4368" t="s">
        <v>226</v>
      </c>
      <c r="E4368" t="s">
        <v>224</v>
      </c>
      <c r="F4368" t="s">
        <v>226</v>
      </c>
      <c r="G4368" t="s">
        <v>224</v>
      </c>
      <c r="H4368" t="s">
        <v>226</v>
      </c>
      <c r="I4368" t="s">
        <v>226</v>
      </c>
      <c r="J4368" t="s">
        <v>226</v>
      </c>
      <c r="K4368" t="s">
        <v>226</v>
      </c>
      <c r="L4368" t="s">
        <v>226</v>
      </c>
      <c r="M4368" t="s">
        <v>225</v>
      </c>
      <c r="N4368" t="s">
        <v>226</v>
      </c>
      <c r="O4368" t="s">
        <v>226</v>
      </c>
      <c r="P4368" t="s">
        <v>226</v>
      </c>
      <c r="Q4368" t="s">
        <v>226</v>
      </c>
      <c r="R4368" t="s">
        <v>225</v>
      </c>
      <c r="S4368" t="s">
        <v>226</v>
      </c>
      <c r="T4368" t="s">
        <v>226</v>
      </c>
      <c r="U4368" t="s">
        <v>226</v>
      </c>
      <c r="V4368" t="s">
        <v>225</v>
      </c>
      <c r="W4368" t="s">
        <v>394</v>
      </c>
      <c r="X4368" t="s">
        <v>394</v>
      </c>
      <c r="Y4368" t="s">
        <v>394</v>
      </c>
      <c r="Z4368" t="s">
        <v>394</v>
      </c>
      <c r="AA4368" t="s">
        <v>394</v>
      </c>
      <c r="AB4368" t="s">
        <v>394</v>
      </c>
      <c r="AC4368" t="s">
        <v>394</v>
      </c>
      <c r="AD4368" t="s">
        <v>394</v>
      </c>
      <c r="AE4368" t="s">
        <v>394</v>
      </c>
      <c r="AF4368" t="s">
        <v>394</v>
      </c>
      <c r="AG4368" t="s">
        <v>394</v>
      </c>
      <c r="AH4368" t="s">
        <v>394</v>
      </c>
      <c r="AI4368" t="s">
        <v>394</v>
      </c>
      <c r="AJ4368" t="s">
        <v>394</v>
      </c>
      <c r="AK4368" t="s">
        <v>394</v>
      </c>
      <c r="AL4368" t="s">
        <v>394</v>
      </c>
      <c r="AM4368" t="s">
        <v>394</v>
      </c>
      <c r="AN4368" t="s">
        <v>394</v>
      </c>
      <c r="AO4368" t="s">
        <v>394</v>
      </c>
      <c r="AP4368" t="s">
        <v>394</v>
      </c>
      <c r="AQ4368" s="286" t="s">
        <v>394</v>
      </c>
      <c r="AR4368" s="305"/>
      <c r="AS4368" s="235"/>
      <c r="AU4368"/>
    </row>
    <row r="4369" spans="1:47" ht="28.8" x14ac:dyDescent="0.3">
      <c r="A4369" s="285">
        <v>123573</v>
      </c>
      <c r="B4369" s="286" t="s">
        <v>67</v>
      </c>
      <c r="C4369" t="s">
        <v>226</v>
      </c>
      <c r="D4369" t="s">
        <v>226</v>
      </c>
      <c r="E4369" t="s">
        <v>224</v>
      </c>
      <c r="F4369" t="s">
        <v>226</v>
      </c>
      <c r="G4369" t="s">
        <v>226</v>
      </c>
      <c r="H4369" t="s">
        <v>226</v>
      </c>
      <c r="I4369" t="s">
        <v>226</v>
      </c>
      <c r="J4369" t="s">
        <v>226</v>
      </c>
      <c r="K4369" t="s">
        <v>226</v>
      </c>
      <c r="L4369" t="s">
        <v>226</v>
      </c>
      <c r="M4369" t="s">
        <v>224</v>
      </c>
      <c r="N4369" t="s">
        <v>226</v>
      </c>
      <c r="O4369" t="s">
        <v>226</v>
      </c>
      <c r="P4369" t="s">
        <v>226</v>
      </c>
      <c r="Q4369" t="s">
        <v>226</v>
      </c>
      <c r="R4369" t="s">
        <v>226</v>
      </c>
      <c r="S4369" t="s">
        <v>224</v>
      </c>
      <c r="T4369" t="s">
        <v>224</v>
      </c>
      <c r="U4369" t="s">
        <v>226</v>
      </c>
      <c r="V4369" t="s">
        <v>226</v>
      </c>
      <c r="W4369" t="s">
        <v>226</v>
      </c>
      <c r="X4369" t="s">
        <v>226</v>
      </c>
      <c r="Y4369" t="s">
        <v>226</v>
      </c>
      <c r="Z4369" t="s">
        <v>226</v>
      </c>
      <c r="AA4369" t="s">
        <v>226</v>
      </c>
      <c r="AB4369" t="s">
        <v>226</v>
      </c>
      <c r="AC4369" t="s">
        <v>226</v>
      </c>
      <c r="AD4369" t="s">
        <v>226</v>
      </c>
      <c r="AE4369" t="s">
        <v>226</v>
      </c>
      <c r="AF4369" t="s">
        <v>226</v>
      </c>
      <c r="AG4369" t="s">
        <v>225</v>
      </c>
      <c r="AH4369" t="s">
        <v>225</v>
      </c>
      <c r="AI4369" t="s">
        <v>225</v>
      </c>
      <c r="AJ4369" t="s">
        <v>225</v>
      </c>
      <c r="AK4369" t="s">
        <v>225</v>
      </c>
      <c r="AL4369" t="s">
        <v>394</v>
      </c>
      <c r="AM4369" t="s">
        <v>394</v>
      </c>
      <c r="AN4369" t="s">
        <v>394</v>
      </c>
      <c r="AO4369" t="s">
        <v>394</v>
      </c>
      <c r="AP4369" t="s">
        <v>394</v>
      </c>
      <c r="AQ4369" s="286" t="s">
        <v>394</v>
      </c>
      <c r="AR4369" s="305"/>
      <c r="AS4369" s="235"/>
      <c r="AU4369"/>
    </row>
    <row r="4370" spans="1:47" x14ac:dyDescent="0.3">
      <c r="A4370" s="285">
        <v>123574</v>
      </c>
      <c r="B4370" s="286" t="s">
        <v>539</v>
      </c>
      <c r="AQ4370" s="286" t="s">
        <v>394</v>
      </c>
    </row>
    <row r="4371" spans="1:47" ht="21.6" x14ac:dyDescent="0.3">
      <c r="A4371" s="285">
        <v>123575</v>
      </c>
      <c r="B4371" s="286" t="s">
        <v>538</v>
      </c>
      <c r="C4371" t="s">
        <v>226</v>
      </c>
      <c r="D4371" t="s">
        <v>226</v>
      </c>
      <c r="E4371" t="s">
        <v>225</v>
      </c>
      <c r="F4371" t="s">
        <v>226</v>
      </c>
      <c r="G4371" t="s">
        <v>224</v>
      </c>
      <c r="H4371" t="s">
        <v>226</v>
      </c>
      <c r="I4371" t="s">
        <v>225</v>
      </c>
      <c r="J4371" t="s">
        <v>226</v>
      </c>
      <c r="K4371" t="s">
        <v>226</v>
      </c>
      <c r="L4371" t="s">
        <v>226</v>
      </c>
      <c r="M4371" t="s">
        <v>226</v>
      </c>
      <c r="N4371" t="s">
        <v>226</v>
      </c>
      <c r="O4371" t="s">
        <v>226</v>
      </c>
      <c r="P4371" t="s">
        <v>226</v>
      </c>
      <c r="Q4371" t="s">
        <v>224</v>
      </c>
      <c r="R4371" t="s">
        <v>226</v>
      </c>
      <c r="S4371" t="s">
        <v>226</v>
      </c>
      <c r="T4371" t="s">
        <v>226</v>
      </c>
      <c r="U4371" t="s">
        <v>226</v>
      </c>
      <c r="V4371" t="s">
        <v>226</v>
      </c>
      <c r="W4371" t="s">
        <v>226</v>
      </c>
      <c r="X4371" t="s">
        <v>226</v>
      </c>
      <c r="Y4371" t="s">
        <v>226</v>
      </c>
      <c r="Z4371" t="s">
        <v>226</v>
      </c>
      <c r="AA4371" t="s">
        <v>226</v>
      </c>
      <c r="AB4371" t="s">
        <v>394</v>
      </c>
      <c r="AC4371" t="s">
        <v>394</v>
      </c>
      <c r="AD4371" t="s">
        <v>394</v>
      </c>
      <c r="AE4371" t="s">
        <v>394</v>
      </c>
      <c r="AF4371" t="s">
        <v>394</v>
      </c>
      <c r="AG4371" t="s">
        <v>394</v>
      </c>
      <c r="AH4371" t="s">
        <v>394</v>
      </c>
      <c r="AI4371" t="s">
        <v>394</v>
      </c>
      <c r="AJ4371" t="s">
        <v>394</v>
      </c>
      <c r="AK4371" t="s">
        <v>394</v>
      </c>
      <c r="AL4371" t="s">
        <v>394</v>
      </c>
      <c r="AM4371" t="s">
        <v>394</v>
      </c>
      <c r="AN4371" t="s">
        <v>394</v>
      </c>
      <c r="AO4371" t="s">
        <v>394</v>
      </c>
      <c r="AP4371" t="s">
        <v>394</v>
      </c>
      <c r="AQ4371" s="286" t="s">
        <v>394</v>
      </c>
      <c r="AR4371" s="305"/>
      <c r="AS4371" s="235"/>
      <c r="AU4371"/>
    </row>
    <row r="4372" spans="1:47" ht="28.8" x14ac:dyDescent="0.3">
      <c r="A4372" s="285">
        <v>123576</v>
      </c>
      <c r="B4372" s="286" t="s">
        <v>67</v>
      </c>
      <c r="C4372" t="s">
        <v>226</v>
      </c>
      <c r="D4372" t="s">
        <v>226</v>
      </c>
      <c r="E4372" t="s">
        <v>226</v>
      </c>
      <c r="F4372" t="s">
        <v>226</v>
      </c>
      <c r="G4372" t="s">
        <v>226</v>
      </c>
      <c r="H4372" t="s">
        <v>226</v>
      </c>
      <c r="I4372" t="s">
        <v>226</v>
      </c>
      <c r="J4372" t="s">
        <v>226</v>
      </c>
      <c r="K4372" t="s">
        <v>226</v>
      </c>
      <c r="L4372" t="s">
        <v>226</v>
      </c>
      <c r="M4372" t="s">
        <v>226</v>
      </c>
      <c r="N4372" t="s">
        <v>226</v>
      </c>
      <c r="O4372" t="s">
        <v>226</v>
      </c>
      <c r="P4372" t="s">
        <v>226</v>
      </c>
      <c r="Q4372" t="s">
        <v>226</v>
      </c>
      <c r="R4372" t="s">
        <v>226</v>
      </c>
      <c r="S4372" t="s">
        <v>226</v>
      </c>
      <c r="T4372" t="s">
        <v>226</v>
      </c>
      <c r="U4372" t="s">
        <v>226</v>
      </c>
      <c r="V4372" t="s">
        <v>226</v>
      </c>
      <c r="W4372" t="s">
        <v>226</v>
      </c>
      <c r="X4372" t="s">
        <v>226</v>
      </c>
      <c r="Y4372" t="s">
        <v>226</v>
      </c>
      <c r="Z4372" t="s">
        <v>226</v>
      </c>
      <c r="AA4372" t="s">
        <v>226</v>
      </c>
      <c r="AB4372" t="s">
        <v>226</v>
      </c>
      <c r="AC4372" t="s">
        <v>226</v>
      </c>
      <c r="AD4372" t="s">
        <v>226</v>
      </c>
      <c r="AE4372" t="s">
        <v>226</v>
      </c>
      <c r="AF4372" t="s">
        <v>226</v>
      </c>
      <c r="AG4372" t="s">
        <v>225</v>
      </c>
      <c r="AH4372" t="s">
        <v>225</v>
      </c>
      <c r="AI4372" t="s">
        <v>225</v>
      </c>
      <c r="AJ4372" t="s">
        <v>225</v>
      </c>
      <c r="AK4372" t="s">
        <v>225</v>
      </c>
      <c r="AL4372" t="s">
        <v>394</v>
      </c>
      <c r="AM4372" t="s">
        <v>394</v>
      </c>
      <c r="AN4372" t="s">
        <v>394</v>
      </c>
      <c r="AO4372" t="s">
        <v>394</v>
      </c>
      <c r="AP4372" t="s">
        <v>394</v>
      </c>
      <c r="AQ4372" s="286" t="s">
        <v>394</v>
      </c>
      <c r="AR4372" s="305"/>
      <c r="AS4372" s="235"/>
      <c r="AU4372"/>
    </row>
    <row r="4373" spans="1:47" ht="28.8" x14ac:dyDescent="0.3">
      <c r="A4373" s="285">
        <v>123577</v>
      </c>
      <c r="B4373" s="286" t="s">
        <v>541</v>
      </c>
      <c r="C4373" t="s">
        <v>226</v>
      </c>
      <c r="D4373" t="s">
        <v>226</v>
      </c>
      <c r="E4373" t="s">
        <v>226</v>
      </c>
      <c r="F4373" t="s">
        <v>226</v>
      </c>
      <c r="G4373" t="s">
        <v>226</v>
      </c>
      <c r="H4373" t="s">
        <v>226</v>
      </c>
      <c r="I4373" t="s">
        <v>226</v>
      </c>
      <c r="J4373" t="s">
        <v>226</v>
      </c>
      <c r="K4373" t="s">
        <v>226</v>
      </c>
      <c r="L4373" t="s">
        <v>226</v>
      </c>
      <c r="M4373" t="s">
        <v>224</v>
      </c>
      <c r="N4373" t="s">
        <v>226</v>
      </c>
      <c r="O4373" t="s">
        <v>226</v>
      </c>
      <c r="P4373" t="s">
        <v>226</v>
      </c>
      <c r="Q4373" t="s">
        <v>226</v>
      </c>
      <c r="R4373" t="s">
        <v>224</v>
      </c>
      <c r="S4373" t="s">
        <v>226</v>
      </c>
      <c r="T4373" t="s">
        <v>226</v>
      </c>
      <c r="U4373" t="s">
        <v>226</v>
      </c>
      <c r="V4373" t="s">
        <v>226</v>
      </c>
      <c r="W4373" t="s">
        <v>225</v>
      </c>
      <c r="X4373" t="s">
        <v>225</v>
      </c>
      <c r="Y4373" t="s">
        <v>225</v>
      </c>
      <c r="Z4373" t="s">
        <v>225</v>
      </c>
      <c r="AA4373" t="s">
        <v>225</v>
      </c>
      <c r="AQ4373" s="289"/>
      <c r="AR4373" s="304"/>
      <c r="AS4373" s="304"/>
      <c r="AU4373"/>
    </row>
    <row r="4374" spans="1:47" x14ac:dyDescent="0.3">
      <c r="A4374" s="285">
        <v>123578</v>
      </c>
      <c r="B4374" s="286" t="s">
        <v>540</v>
      </c>
      <c r="AQ4374" s="286" t="s">
        <v>394</v>
      </c>
    </row>
    <row r="4375" spans="1:47" ht="21.6" x14ac:dyDescent="0.3">
      <c r="A4375" s="285">
        <v>123580</v>
      </c>
      <c r="B4375" s="286" t="s">
        <v>539</v>
      </c>
      <c r="C4375" t="s">
        <v>224</v>
      </c>
      <c r="D4375" t="s">
        <v>224</v>
      </c>
      <c r="E4375" t="s">
        <v>224</v>
      </c>
      <c r="F4375" t="s">
        <v>225</v>
      </c>
      <c r="G4375" t="s">
        <v>225</v>
      </c>
      <c r="H4375" t="s">
        <v>225</v>
      </c>
      <c r="I4375" t="s">
        <v>225</v>
      </c>
      <c r="J4375" t="s">
        <v>225</v>
      </c>
      <c r="K4375" t="s">
        <v>225</v>
      </c>
      <c r="L4375" t="s">
        <v>225</v>
      </c>
      <c r="M4375" t="s">
        <v>394</v>
      </c>
      <c r="N4375" t="s">
        <v>394</v>
      </c>
      <c r="O4375" t="s">
        <v>394</v>
      </c>
      <c r="P4375" t="s">
        <v>394</v>
      </c>
      <c r="Q4375" t="s">
        <v>394</v>
      </c>
      <c r="R4375" t="s">
        <v>394</v>
      </c>
      <c r="S4375" t="s">
        <v>394</v>
      </c>
      <c r="T4375" t="s">
        <v>394</v>
      </c>
      <c r="U4375" t="s">
        <v>394</v>
      </c>
      <c r="V4375" t="s">
        <v>394</v>
      </c>
      <c r="W4375" t="s">
        <v>394</v>
      </c>
      <c r="X4375" t="s">
        <v>394</v>
      </c>
      <c r="Y4375" t="s">
        <v>394</v>
      </c>
      <c r="Z4375" t="s">
        <v>394</v>
      </c>
      <c r="AA4375" t="s">
        <v>394</v>
      </c>
      <c r="AB4375" t="s">
        <v>394</v>
      </c>
      <c r="AC4375" t="s">
        <v>394</v>
      </c>
      <c r="AD4375" t="s">
        <v>394</v>
      </c>
      <c r="AE4375" t="s">
        <v>394</v>
      </c>
      <c r="AF4375" t="s">
        <v>394</v>
      </c>
      <c r="AG4375" t="s">
        <v>394</v>
      </c>
      <c r="AH4375" t="s">
        <v>394</v>
      </c>
      <c r="AI4375" t="s">
        <v>394</v>
      </c>
      <c r="AJ4375" t="s">
        <v>394</v>
      </c>
      <c r="AK4375" t="s">
        <v>394</v>
      </c>
      <c r="AL4375" t="s">
        <v>394</v>
      </c>
      <c r="AM4375" t="s">
        <v>394</v>
      </c>
      <c r="AN4375" t="s">
        <v>394</v>
      </c>
      <c r="AO4375" t="s">
        <v>394</v>
      </c>
      <c r="AP4375" t="s">
        <v>394</v>
      </c>
      <c r="AQ4375" s="286" t="s">
        <v>394</v>
      </c>
      <c r="AR4375" s="305"/>
      <c r="AS4375" s="235"/>
      <c r="AU4375"/>
    </row>
    <row r="4376" spans="1:47" x14ac:dyDescent="0.3">
      <c r="A4376" s="285">
        <v>123581</v>
      </c>
      <c r="B4376" s="286" t="s">
        <v>539</v>
      </c>
      <c r="C4376" t="s">
        <v>995</v>
      </c>
      <c r="D4376" t="s">
        <v>995</v>
      </c>
      <c r="E4376" t="s">
        <v>995</v>
      </c>
      <c r="F4376" t="s">
        <v>995</v>
      </c>
      <c r="G4376" t="s">
        <v>995</v>
      </c>
      <c r="H4376" t="s">
        <v>995</v>
      </c>
      <c r="I4376" t="s">
        <v>995</v>
      </c>
      <c r="J4376" t="s">
        <v>995</v>
      </c>
      <c r="K4376" t="s">
        <v>995</v>
      </c>
      <c r="L4376" t="s">
        <v>995</v>
      </c>
      <c r="M4376" t="s">
        <v>995</v>
      </c>
      <c r="N4376" t="s">
        <v>995</v>
      </c>
      <c r="O4376" t="s">
        <v>995</v>
      </c>
      <c r="P4376" t="s">
        <v>995</v>
      </c>
      <c r="Q4376" t="s">
        <v>995</v>
      </c>
      <c r="R4376" t="s">
        <v>995</v>
      </c>
      <c r="S4376" t="s">
        <v>995</v>
      </c>
      <c r="T4376" t="s">
        <v>995</v>
      </c>
      <c r="U4376" t="s">
        <v>995</v>
      </c>
      <c r="V4376" t="s">
        <v>995</v>
      </c>
      <c r="W4376" t="s">
        <v>995</v>
      </c>
      <c r="X4376" t="s">
        <v>995</v>
      </c>
      <c r="Y4376" t="s">
        <v>995</v>
      </c>
      <c r="Z4376" t="s">
        <v>995</v>
      </c>
      <c r="AA4376" t="s">
        <v>995</v>
      </c>
      <c r="AB4376" t="s">
        <v>995</v>
      </c>
      <c r="AC4376" t="s">
        <v>995</v>
      </c>
      <c r="AD4376" t="s">
        <v>995</v>
      </c>
      <c r="AE4376" t="s">
        <v>995</v>
      </c>
      <c r="AF4376" t="s">
        <v>995</v>
      </c>
      <c r="AG4376" t="s">
        <v>995</v>
      </c>
      <c r="AH4376" t="s">
        <v>995</v>
      </c>
      <c r="AI4376" t="s">
        <v>995</v>
      </c>
      <c r="AJ4376" t="s">
        <v>995</v>
      </c>
      <c r="AK4376" t="s">
        <v>995</v>
      </c>
      <c r="AL4376" t="s">
        <v>995</v>
      </c>
      <c r="AM4376" t="s">
        <v>995</v>
      </c>
      <c r="AN4376" t="s">
        <v>995</v>
      </c>
      <c r="AO4376" t="s">
        <v>995</v>
      </c>
      <c r="AP4376" t="s">
        <v>995</v>
      </c>
      <c r="AQ4376" s="286" t="s">
        <v>855</v>
      </c>
    </row>
    <row r="4377" spans="1:47" ht="21.6" x14ac:dyDescent="0.3">
      <c r="A4377" s="285">
        <v>123582</v>
      </c>
      <c r="B4377" s="286" t="s">
        <v>540</v>
      </c>
      <c r="C4377" t="s">
        <v>226</v>
      </c>
      <c r="D4377" t="s">
        <v>224</v>
      </c>
      <c r="E4377" t="s">
        <v>226</v>
      </c>
      <c r="F4377" t="s">
        <v>226</v>
      </c>
      <c r="G4377" t="s">
        <v>226</v>
      </c>
      <c r="H4377" t="s">
        <v>226</v>
      </c>
      <c r="I4377" t="s">
        <v>226</v>
      </c>
      <c r="J4377" t="s">
        <v>226</v>
      </c>
      <c r="K4377" t="s">
        <v>226</v>
      </c>
      <c r="L4377" t="s">
        <v>226</v>
      </c>
      <c r="M4377" t="s">
        <v>394</v>
      </c>
      <c r="N4377" t="s">
        <v>394</v>
      </c>
      <c r="O4377" t="s">
        <v>394</v>
      </c>
      <c r="P4377" t="s">
        <v>394</v>
      </c>
      <c r="Q4377" t="s">
        <v>394</v>
      </c>
      <c r="R4377" t="s">
        <v>394</v>
      </c>
      <c r="S4377" t="s">
        <v>394</v>
      </c>
      <c r="T4377" t="s">
        <v>394</v>
      </c>
      <c r="U4377" t="s">
        <v>394</v>
      </c>
      <c r="V4377" t="s">
        <v>394</v>
      </c>
      <c r="W4377" t="s">
        <v>394</v>
      </c>
      <c r="X4377" t="s">
        <v>394</v>
      </c>
      <c r="Y4377" t="s">
        <v>394</v>
      </c>
      <c r="Z4377" t="s">
        <v>394</v>
      </c>
      <c r="AA4377" t="s">
        <v>394</v>
      </c>
      <c r="AB4377" t="s">
        <v>394</v>
      </c>
      <c r="AC4377" t="s">
        <v>394</v>
      </c>
      <c r="AD4377" t="s">
        <v>394</v>
      </c>
      <c r="AE4377" t="s">
        <v>394</v>
      </c>
      <c r="AF4377" t="s">
        <v>394</v>
      </c>
      <c r="AG4377" t="s">
        <v>394</v>
      </c>
      <c r="AH4377" t="s">
        <v>394</v>
      </c>
      <c r="AI4377" t="s">
        <v>394</v>
      </c>
      <c r="AJ4377" t="s">
        <v>394</v>
      </c>
      <c r="AK4377" t="s">
        <v>394</v>
      </c>
      <c r="AL4377" t="s">
        <v>394</v>
      </c>
      <c r="AM4377" t="s">
        <v>394</v>
      </c>
      <c r="AN4377" t="s">
        <v>394</v>
      </c>
      <c r="AO4377" t="s">
        <v>394</v>
      </c>
      <c r="AP4377" t="s">
        <v>394</v>
      </c>
      <c r="AQ4377" s="286" t="s">
        <v>394</v>
      </c>
      <c r="AR4377" s="305"/>
      <c r="AS4377" s="235"/>
      <c r="AU4377"/>
    </row>
    <row r="4378" spans="1:47" ht="21.6" x14ac:dyDescent="0.3">
      <c r="A4378" s="285">
        <v>123583</v>
      </c>
      <c r="B4378" s="286" t="s">
        <v>538</v>
      </c>
      <c r="C4378" t="s">
        <v>226</v>
      </c>
      <c r="D4378" t="s">
        <v>226</v>
      </c>
      <c r="E4378" t="s">
        <v>226</v>
      </c>
      <c r="F4378" t="s">
        <v>226</v>
      </c>
      <c r="G4378" t="s">
        <v>225</v>
      </c>
      <c r="H4378" t="s">
        <v>226</v>
      </c>
      <c r="I4378" t="s">
        <v>226</v>
      </c>
      <c r="J4378" t="s">
        <v>226</v>
      </c>
      <c r="K4378" t="s">
        <v>226</v>
      </c>
      <c r="L4378" t="s">
        <v>226</v>
      </c>
      <c r="M4378" t="s">
        <v>226</v>
      </c>
      <c r="N4378" t="s">
        <v>226</v>
      </c>
      <c r="O4378" t="s">
        <v>224</v>
      </c>
      <c r="P4378" t="s">
        <v>226</v>
      </c>
      <c r="Q4378" t="s">
        <v>226</v>
      </c>
      <c r="R4378" t="s">
        <v>226</v>
      </c>
      <c r="S4378" t="s">
        <v>226</v>
      </c>
      <c r="T4378" t="s">
        <v>224</v>
      </c>
      <c r="U4378" t="s">
        <v>224</v>
      </c>
      <c r="V4378" t="s">
        <v>226</v>
      </c>
      <c r="W4378" t="s">
        <v>225</v>
      </c>
      <c r="X4378" t="s">
        <v>225</v>
      </c>
      <c r="Y4378" t="s">
        <v>225</v>
      </c>
      <c r="Z4378" t="s">
        <v>225</v>
      </c>
      <c r="AA4378" t="s">
        <v>225</v>
      </c>
      <c r="AB4378" t="s">
        <v>394</v>
      </c>
      <c r="AC4378" t="s">
        <v>394</v>
      </c>
      <c r="AD4378" t="s">
        <v>394</v>
      </c>
      <c r="AE4378" t="s">
        <v>394</v>
      </c>
      <c r="AF4378" t="s">
        <v>394</v>
      </c>
      <c r="AG4378" t="s">
        <v>394</v>
      </c>
      <c r="AH4378" t="s">
        <v>394</v>
      </c>
      <c r="AI4378" t="s">
        <v>394</v>
      </c>
      <c r="AJ4378" t="s">
        <v>394</v>
      </c>
      <c r="AK4378" t="s">
        <v>394</v>
      </c>
      <c r="AL4378" t="s">
        <v>394</v>
      </c>
      <c r="AM4378" t="s">
        <v>394</v>
      </c>
      <c r="AN4378" t="s">
        <v>394</v>
      </c>
      <c r="AO4378" t="s">
        <v>394</v>
      </c>
      <c r="AP4378" t="s">
        <v>394</v>
      </c>
      <c r="AQ4378" s="286" t="s">
        <v>394</v>
      </c>
      <c r="AR4378" s="305"/>
      <c r="AS4378" s="235"/>
      <c r="AU4378"/>
    </row>
    <row r="4379" spans="1:47" ht="28.8" x14ac:dyDescent="0.3">
      <c r="A4379" s="285">
        <v>123584</v>
      </c>
      <c r="B4379" s="286" t="s">
        <v>541</v>
      </c>
      <c r="C4379" t="s">
        <v>226</v>
      </c>
      <c r="D4379" t="s">
        <v>226</v>
      </c>
      <c r="E4379" t="s">
        <v>226</v>
      </c>
      <c r="F4379" t="s">
        <v>226</v>
      </c>
      <c r="G4379" t="s">
        <v>224</v>
      </c>
      <c r="H4379" t="s">
        <v>226</v>
      </c>
      <c r="I4379" t="s">
        <v>226</v>
      </c>
      <c r="J4379" t="s">
        <v>226</v>
      </c>
      <c r="K4379" t="s">
        <v>226</v>
      </c>
      <c r="L4379" t="s">
        <v>226</v>
      </c>
      <c r="M4379" t="s">
        <v>226</v>
      </c>
      <c r="N4379" t="s">
        <v>226</v>
      </c>
      <c r="O4379" t="s">
        <v>226</v>
      </c>
      <c r="P4379" t="s">
        <v>226</v>
      </c>
      <c r="Q4379" t="s">
        <v>226</v>
      </c>
      <c r="R4379" t="s">
        <v>224</v>
      </c>
      <c r="S4379" t="s">
        <v>226</v>
      </c>
      <c r="T4379" t="s">
        <v>224</v>
      </c>
      <c r="U4379" t="s">
        <v>224</v>
      </c>
      <c r="V4379" t="s">
        <v>224</v>
      </c>
      <c r="W4379" t="s">
        <v>225</v>
      </c>
      <c r="X4379" t="s">
        <v>225</v>
      </c>
      <c r="Y4379" t="s">
        <v>225</v>
      </c>
      <c r="Z4379" t="s">
        <v>225</v>
      </c>
      <c r="AA4379" t="s">
        <v>225</v>
      </c>
      <c r="AQ4379" s="286" t="s">
        <v>394</v>
      </c>
      <c r="AR4379" s="305"/>
      <c r="AS4379" s="235"/>
      <c r="AU4379"/>
    </row>
    <row r="4380" spans="1:47" x14ac:dyDescent="0.3">
      <c r="A4380" s="285">
        <v>123585</v>
      </c>
      <c r="B4380" s="286" t="s">
        <v>539</v>
      </c>
      <c r="C4380" t="s">
        <v>995</v>
      </c>
      <c r="D4380" t="s">
        <v>995</v>
      </c>
      <c r="E4380" t="s">
        <v>995</v>
      </c>
      <c r="F4380" t="s">
        <v>995</v>
      </c>
      <c r="G4380" t="s">
        <v>995</v>
      </c>
      <c r="H4380" t="s">
        <v>995</v>
      </c>
      <c r="I4380" t="s">
        <v>995</v>
      </c>
      <c r="J4380" t="s">
        <v>995</v>
      </c>
      <c r="K4380" t="s">
        <v>995</v>
      </c>
      <c r="L4380" t="s">
        <v>995</v>
      </c>
      <c r="M4380" t="s">
        <v>995</v>
      </c>
      <c r="N4380" t="s">
        <v>995</v>
      </c>
      <c r="O4380" t="s">
        <v>995</v>
      </c>
      <c r="P4380" t="s">
        <v>995</v>
      </c>
      <c r="Q4380" t="s">
        <v>995</v>
      </c>
      <c r="R4380" t="s">
        <v>995</v>
      </c>
      <c r="S4380" t="s">
        <v>995</v>
      </c>
      <c r="T4380" t="s">
        <v>995</v>
      </c>
      <c r="U4380" t="s">
        <v>995</v>
      </c>
      <c r="V4380" t="s">
        <v>995</v>
      </c>
      <c r="W4380" t="s">
        <v>995</v>
      </c>
      <c r="X4380" t="s">
        <v>995</v>
      </c>
      <c r="Y4380" t="s">
        <v>995</v>
      </c>
      <c r="Z4380" t="s">
        <v>995</v>
      </c>
      <c r="AA4380" t="s">
        <v>995</v>
      </c>
      <c r="AB4380" t="s">
        <v>995</v>
      </c>
      <c r="AC4380" t="s">
        <v>995</v>
      </c>
      <c r="AD4380" t="s">
        <v>995</v>
      </c>
      <c r="AE4380" t="s">
        <v>995</v>
      </c>
      <c r="AF4380" t="s">
        <v>995</v>
      </c>
      <c r="AG4380" t="s">
        <v>995</v>
      </c>
      <c r="AH4380" t="s">
        <v>995</v>
      </c>
      <c r="AI4380" t="s">
        <v>995</v>
      </c>
      <c r="AJ4380" t="s">
        <v>995</v>
      </c>
      <c r="AK4380" t="s">
        <v>995</v>
      </c>
      <c r="AL4380" t="s">
        <v>995</v>
      </c>
      <c r="AM4380" t="s">
        <v>995</v>
      </c>
      <c r="AN4380" t="s">
        <v>995</v>
      </c>
      <c r="AO4380" t="s">
        <v>995</v>
      </c>
      <c r="AP4380" t="s">
        <v>995</v>
      </c>
      <c r="AQ4380" s="286" t="s">
        <v>855</v>
      </c>
    </row>
    <row r="4381" spans="1:47" ht="28.8" x14ac:dyDescent="0.3">
      <c r="A4381" s="285">
        <v>123586</v>
      </c>
      <c r="B4381" s="286" t="s">
        <v>67</v>
      </c>
      <c r="C4381" t="s">
        <v>226</v>
      </c>
      <c r="D4381" t="s">
        <v>226</v>
      </c>
      <c r="E4381" t="s">
        <v>226</v>
      </c>
      <c r="F4381" t="s">
        <v>226</v>
      </c>
      <c r="G4381" t="s">
        <v>226</v>
      </c>
      <c r="H4381" t="s">
        <v>226</v>
      </c>
      <c r="I4381" t="s">
        <v>226</v>
      </c>
      <c r="J4381" t="s">
        <v>226</v>
      </c>
      <c r="K4381" t="s">
        <v>226</v>
      </c>
      <c r="L4381" t="s">
        <v>226</v>
      </c>
      <c r="M4381" t="s">
        <v>226</v>
      </c>
      <c r="N4381" t="s">
        <v>226</v>
      </c>
      <c r="O4381" t="s">
        <v>226</v>
      </c>
      <c r="P4381" t="s">
        <v>224</v>
      </c>
      <c r="Q4381" t="s">
        <v>226</v>
      </c>
      <c r="R4381" t="s">
        <v>226</v>
      </c>
      <c r="S4381" t="s">
        <v>226</v>
      </c>
      <c r="T4381" t="s">
        <v>226</v>
      </c>
      <c r="U4381" t="s">
        <v>226</v>
      </c>
      <c r="V4381" t="s">
        <v>226</v>
      </c>
      <c r="W4381" t="s">
        <v>226</v>
      </c>
      <c r="X4381" t="s">
        <v>226</v>
      </c>
      <c r="Y4381" t="s">
        <v>226</v>
      </c>
      <c r="Z4381" t="s">
        <v>226</v>
      </c>
      <c r="AA4381" t="s">
        <v>226</v>
      </c>
      <c r="AB4381" t="s">
        <v>226</v>
      </c>
      <c r="AC4381" t="s">
        <v>226</v>
      </c>
      <c r="AD4381" t="s">
        <v>226</v>
      </c>
      <c r="AE4381" t="s">
        <v>226</v>
      </c>
      <c r="AF4381" t="s">
        <v>226</v>
      </c>
      <c r="AG4381" t="s">
        <v>225</v>
      </c>
      <c r="AH4381" t="s">
        <v>225</v>
      </c>
      <c r="AI4381" t="s">
        <v>225</v>
      </c>
      <c r="AJ4381" t="s">
        <v>225</v>
      </c>
      <c r="AK4381" t="s">
        <v>225</v>
      </c>
      <c r="AL4381" t="s">
        <v>394</v>
      </c>
      <c r="AM4381" t="s">
        <v>394</v>
      </c>
      <c r="AN4381" t="s">
        <v>394</v>
      </c>
      <c r="AO4381" t="s">
        <v>394</v>
      </c>
      <c r="AP4381" t="s">
        <v>394</v>
      </c>
      <c r="AQ4381" s="286" t="s">
        <v>394</v>
      </c>
      <c r="AR4381" s="305"/>
      <c r="AS4381" s="235"/>
      <c r="AU4381"/>
    </row>
    <row r="4382" spans="1:47" x14ac:dyDescent="0.3">
      <c r="A4382" s="285">
        <v>123587</v>
      </c>
      <c r="B4382" s="286" t="s">
        <v>538</v>
      </c>
      <c r="AQ4382" s="286" t="s">
        <v>394</v>
      </c>
    </row>
    <row r="4383" spans="1:47" ht="28.8" x14ac:dyDescent="0.3">
      <c r="A4383" s="285">
        <v>123588</v>
      </c>
      <c r="B4383" s="286" t="s">
        <v>542</v>
      </c>
      <c r="C4383" t="s">
        <v>224</v>
      </c>
      <c r="D4383" t="s">
        <v>224</v>
      </c>
      <c r="E4383" t="s">
        <v>226</v>
      </c>
      <c r="F4383" t="s">
        <v>224</v>
      </c>
      <c r="G4383" t="s">
        <v>224</v>
      </c>
      <c r="H4383" t="s">
        <v>226</v>
      </c>
      <c r="I4383" t="s">
        <v>226</v>
      </c>
      <c r="J4383" t="s">
        <v>226</v>
      </c>
      <c r="K4383" t="s">
        <v>226</v>
      </c>
      <c r="L4383" t="s">
        <v>226</v>
      </c>
      <c r="M4383" t="s">
        <v>225</v>
      </c>
      <c r="N4383" t="s">
        <v>225</v>
      </c>
      <c r="O4383" t="s">
        <v>225</v>
      </c>
      <c r="P4383" t="s">
        <v>225</v>
      </c>
      <c r="Q4383" t="s">
        <v>225</v>
      </c>
      <c r="R4383" t="s">
        <v>394</v>
      </c>
      <c r="S4383" t="s">
        <v>394</v>
      </c>
      <c r="T4383" t="s">
        <v>394</v>
      </c>
      <c r="U4383" t="s">
        <v>394</v>
      </c>
      <c r="V4383" t="s">
        <v>394</v>
      </c>
      <c r="W4383" t="s">
        <v>394</v>
      </c>
      <c r="X4383" t="s">
        <v>394</v>
      </c>
      <c r="Y4383" t="s">
        <v>394</v>
      </c>
      <c r="Z4383" t="s">
        <v>394</v>
      </c>
      <c r="AA4383" t="s">
        <v>394</v>
      </c>
      <c r="AB4383" t="s">
        <v>394</v>
      </c>
      <c r="AC4383" t="s">
        <v>394</v>
      </c>
      <c r="AD4383" t="s">
        <v>394</v>
      </c>
      <c r="AE4383" t="s">
        <v>394</v>
      </c>
      <c r="AF4383" t="s">
        <v>394</v>
      </c>
      <c r="AG4383" t="s">
        <v>394</v>
      </c>
      <c r="AH4383" t="s">
        <v>394</v>
      </c>
      <c r="AI4383" t="s">
        <v>394</v>
      </c>
      <c r="AJ4383" t="s">
        <v>394</v>
      </c>
      <c r="AK4383" t="s">
        <v>394</v>
      </c>
      <c r="AL4383" t="s">
        <v>394</v>
      </c>
      <c r="AM4383" t="s">
        <v>394</v>
      </c>
      <c r="AN4383" t="s">
        <v>394</v>
      </c>
      <c r="AO4383" t="s">
        <v>394</v>
      </c>
      <c r="AP4383" t="s">
        <v>394</v>
      </c>
      <c r="AQ4383" s="286" t="s">
        <v>394</v>
      </c>
      <c r="AR4383" s="305"/>
      <c r="AS4383" s="235"/>
      <c r="AU4383"/>
    </row>
    <row r="4384" spans="1:47" x14ac:dyDescent="0.3">
      <c r="A4384" s="285">
        <v>123589</v>
      </c>
      <c r="B4384" s="286" t="s">
        <v>539</v>
      </c>
      <c r="C4384" t="s">
        <v>995</v>
      </c>
      <c r="D4384" t="s">
        <v>995</v>
      </c>
      <c r="E4384" t="s">
        <v>995</v>
      </c>
      <c r="F4384" t="s">
        <v>995</v>
      </c>
      <c r="G4384" t="s">
        <v>995</v>
      </c>
      <c r="H4384" t="s">
        <v>995</v>
      </c>
      <c r="I4384" t="s">
        <v>995</v>
      </c>
      <c r="J4384" t="s">
        <v>995</v>
      </c>
      <c r="K4384" t="s">
        <v>995</v>
      </c>
      <c r="L4384" t="s">
        <v>995</v>
      </c>
      <c r="M4384" t="s">
        <v>995</v>
      </c>
      <c r="N4384" t="s">
        <v>995</v>
      </c>
      <c r="O4384" t="s">
        <v>995</v>
      </c>
      <c r="P4384" t="s">
        <v>995</v>
      </c>
      <c r="Q4384" t="s">
        <v>995</v>
      </c>
      <c r="R4384" t="s">
        <v>995</v>
      </c>
      <c r="S4384" t="s">
        <v>995</v>
      </c>
      <c r="T4384" t="s">
        <v>995</v>
      </c>
      <c r="U4384" t="s">
        <v>995</v>
      </c>
      <c r="V4384" t="s">
        <v>995</v>
      </c>
      <c r="W4384" t="s">
        <v>995</v>
      </c>
      <c r="X4384" t="s">
        <v>995</v>
      </c>
      <c r="Y4384" t="s">
        <v>995</v>
      </c>
      <c r="Z4384" t="s">
        <v>995</v>
      </c>
      <c r="AA4384" t="s">
        <v>995</v>
      </c>
      <c r="AB4384" t="s">
        <v>995</v>
      </c>
      <c r="AC4384" t="s">
        <v>995</v>
      </c>
      <c r="AD4384" t="s">
        <v>995</v>
      </c>
      <c r="AE4384" t="s">
        <v>995</v>
      </c>
      <c r="AF4384" t="s">
        <v>995</v>
      </c>
      <c r="AG4384" t="s">
        <v>995</v>
      </c>
      <c r="AH4384" t="s">
        <v>995</v>
      </c>
      <c r="AI4384" t="s">
        <v>995</v>
      </c>
      <c r="AJ4384" t="s">
        <v>995</v>
      </c>
      <c r="AK4384" t="s">
        <v>995</v>
      </c>
      <c r="AL4384" t="s">
        <v>995</v>
      </c>
      <c r="AM4384" t="s">
        <v>995</v>
      </c>
      <c r="AN4384" t="s">
        <v>995</v>
      </c>
      <c r="AO4384" t="s">
        <v>995</v>
      </c>
      <c r="AP4384" t="s">
        <v>995</v>
      </c>
      <c r="AQ4384" s="286" t="s">
        <v>855</v>
      </c>
    </row>
    <row r="4385" spans="1:47" x14ac:dyDescent="0.3">
      <c r="A4385" s="285">
        <v>123590</v>
      </c>
      <c r="B4385" s="286" t="s">
        <v>539</v>
      </c>
      <c r="C4385" t="s">
        <v>995</v>
      </c>
      <c r="D4385" t="s">
        <v>995</v>
      </c>
      <c r="E4385" t="s">
        <v>995</v>
      </c>
      <c r="F4385" t="s">
        <v>995</v>
      </c>
      <c r="G4385" t="s">
        <v>995</v>
      </c>
      <c r="H4385" t="s">
        <v>995</v>
      </c>
      <c r="I4385" t="s">
        <v>995</v>
      </c>
      <c r="J4385" t="s">
        <v>995</v>
      </c>
      <c r="K4385" t="s">
        <v>995</v>
      </c>
      <c r="L4385" t="s">
        <v>995</v>
      </c>
      <c r="M4385" t="s">
        <v>995</v>
      </c>
      <c r="N4385" t="s">
        <v>995</v>
      </c>
      <c r="O4385" t="s">
        <v>995</v>
      </c>
      <c r="P4385" t="s">
        <v>995</v>
      </c>
      <c r="Q4385" t="s">
        <v>995</v>
      </c>
      <c r="R4385" t="s">
        <v>995</v>
      </c>
      <c r="S4385" t="s">
        <v>995</v>
      </c>
      <c r="T4385" t="s">
        <v>995</v>
      </c>
      <c r="U4385" t="s">
        <v>995</v>
      </c>
      <c r="V4385" t="s">
        <v>995</v>
      </c>
      <c r="W4385" t="s">
        <v>995</v>
      </c>
      <c r="X4385" t="s">
        <v>995</v>
      </c>
      <c r="Y4385" t="s">
        <v>995</v>
      </c>
      <c r="Z4385" t="s">
        <v>995</v>
      </c>
      <c r="AA4385" t="s">
        <v>995</v>
      </c>
      <c r="AB4385" t="s">
        <v>995</v>
      </c>
      <c r="AC4385" t="s">
        <v>995</v>
      </c>
      <c r="AD4385" t="s">
        <v>995</v>
      </c>
      <c r="AE4385" t="s">
        <v>995</v>
      </c>
      <c r="AF4385" t="s">
        <v>995</v>
      </c>
      <c r="AG4385" t="s">
        <v>995</v>
      </c>
      <c r="AH4385" t="s">
        <v>995</v>
      </c>
      <c r="AI4385" t="s">
        <v>995</v>
      </c>
      <c r="AJ4385" t="s">
        <v>995</v>
      </c>
      <c r="AK4385" t="s">
        <v>995</v>
      </c>
      <c r="AL4385" t="s">
        <v>995</v>
      </c>
      <c r="AM4385" t="s">
        <v>995</v>
      </c>
      <c r="AN4385" t="s">
        <v>995</v>
      </c>
      <c r="AO4385" t="s">
        <v>995</v>
      </c>
      <c r="AP4385" t="s">
        <v>995</v>
      </c>
      <c r="AQ4385" s="286" t="s">
        <v>855</v>
      </c>
    </row>
    <row r="4386" spans="1:47" ht="28.8" x14ac:dyDescent="0.3">
      <c r="A4386" s="285">
        <v>123591</v>
      </c>
      <c r="B4386" s="286" t="s">
        <v>541</v>
      </c>
      <c r="C4386" t="s">
        <v>226</v>
      </c>
      <c r="D4386" t="s">
        <v>226</v>
      </c>
      <c r="E4386" t="s">
        <v>226</v>
      </c>
      <c r="F4386" t="s">
        <v>226</v>
      </c>
      <c r="G4386" t="s">
        <v>224</v>
      </c>
      <c r="H4386" t="s">
        <v>224</v>
      </c>
      <c r="I4386" t="s">
        <v>226</v>
      </c>
      <c r="J4386" t="s">
        <v>226</v>
      </c>
      <c r="K4386" t="s">
        <v>226</v>
      </c>
      <c r="L4386" t="s">
        <v>226</v>
      </c>
      <c r="M4386" t="s">
        <v>226</v>
      </c>
      <c r="N4386" t="s">
        <v>224</v>
      </c>
      <c r="O4386" t="s">
        <v>226</v>
      </c>
      <c r="P4386" t="s">
        <v>224</v>
      </c>
      <c r="Q4386" t="s">
        <v>226</v>
      </c>
      <c r="R4386" t="s">
        <v>226</v>
      </c>
      <c r="S4386" t="s">
        <v>226</v>
      </c>
      <c r="T4386" t="s">
        <v>224</v>
      </c>
      <c r="U4386" t="s">
        <v>226</v>
      </c>
      <c r="V4386" t="s">
        <v>226</v>
      </c>
      <c r="W4386" t="s">
        <v>225</v>
      </c>
      <c r="X4386" t="s">
        <v>225</v>
      </c>
      <c r="Y4386" t="s">
        <v>225</v>
      </c>
      <c r="Z4386" t="s">
        <v>225</v>
      </c>
      <c r="AA4386" t="s">
        <v>225</v>
      </c>
      <c r="AQ4386" s="286" t="s">
        <v>394</v>
      </c>
      <c r="AR4386" s="305"/>
      <c r="AS4386" s="235"/>
      <c r="AU4386"/>
    </row>
    <row r="4387" spans="1:47" x14ac:dyDescent="0.3">
      <c r="A4387" s="285">
        <v>123592</v>
      </c>
      <c r="B4387" s="286" t="s">
        <v>539</v>
      </c>
      <c r="C4387" t="s">
        <v>995</v>
      </c>
      <c r="D4387" t="s">
        <v>995</v>
      </c>
      <c r="E4387" t="s">
        <v>995</v>
      </c>
      <c r="F4387" t="s">
        <v>995</v>
      </c>
      <c r="G4387" t="s">
        <v>995</v>
      </c>
      <c r="H4387" t="s">
        <v>995</v>
      </c>
      <c r="I4387" t="s">
        <v>995</v>
      </c>
      <c r="J4387" t="s">
        <v>995</v>
      </c>
      <c r="K4387" t="s">
        <v>995</v>
      </c>
      <c r="L4387" t="s">
        <v>995</v>
      </c>
      <c r="M4387" t="s">
        <v>995</v>
      </c>
      <c r="N4387" t="s">
        <v>995</v>
      </c>
      <c r="O4387" t="s">
        <v>995</v>
      </c>
      <c r="P4387" t="s">
        <v>995</v>
      </c>
      <c r="Q4387" t="s">
        <v>995</v>
      </c>
      <c r="R4387" t="s">
        <v>995</v>
      </c>
      <c r="S4387" t="s">
        <v>995</v>
      </c>
      <c r="T4387" t="s">
        <v>995</v>
      </c>
      <c r="U4387" t="s">
        <v>995</v>
      </c>
      <c r="V4387" t="s">
        <v>995</v>
      </c>
      <c r="W4387" t="s">
        <v>995</v>
      </c>
      <c r="X4387" t="s">
        <v>995</v>
      </c>
      <c r="Y4387" t="s">
        <v>995</v>
      </c>
      <c r="Z4387" t="s">
        <v>995</v>
      </c>
      <c r="AA4387" t="s">
        <v>995</v>
      </c>
      <c r="AB4387" t="s">
        <v>995</v>
      </c>
      <c r="AC4387" t="s">
        <v>995</v>
      </c>
      <c r="AD4387" t="s">
        <v>995</v>
      </c>
      <c r="AE4387" t="s">
        <v>995</v>
      </c>
      <c r="AF4387" t="s">
        <v>995</v>
      </c>
      <c r="AG4387" t="s">
        <v>995</v>
      </c>
      <c r="AH4387" t="s">
        <v>995</v>
      </c>
      <c r="AI4387" t="s">
        <v>995</v>
      </c>
      <c r="AJ4387" t="s">
        <v>995</v>
      </c>
      <c r="AK4387" t="s">
        <v>995</v>
      </c>
      <c r="AL4387" t="s">
        <v>995</v>
      </c>
      <c r="AM4387" t="s">
        <v>995</v>
      </c>
      <c r="AN4387" t="s">
        <v>995</v>
      </c>
      <c r="AO4387" t="s">
        <v>995</v>
      </c>
      <c r="AP4387" t="s">
        <v>995</v>
      </c>
      <c r="AQ4387" s="286" t="s">
        <v>855</v>
      </c>
    </row>
    <row r="4388" spans="1:47" ht="21.6" x14ac:dyDescent="0.3">
      <c r="A4388" s="285">
        <v>123593</v>
      </c>
      <c r="B4388" s="286" t="s">
        <v>540</v>
      </c>
      <c r="C4388" t="s">
        <v>226</v>
      </c>
      <c r="D4388" t="s">
        <v>224</v>
      </c>
      <c r="E4388" t="s">
        <v>226</v>
      </c>
      <c r="F4388" t="s">
        <v>226</v>
      </c>
      <c r="G4388" t="s">
        <v>224</v>
      </c>
      <c r="H4388" t="s">
        <v>226</v>
      </c>
      <c r="I4388" t="s">
        <v>224</v>
      </c>
      <c r="J4388" t="s">
        <v>224</v>
      </c>
      <c r="K4388" t="s">
        <v>226</v>
      </c>
      <c r="L4388" t="s">
        <v>226</v>
      </c>
      <c r="M4388" t="s">
        <v>224</v>
      </c>
      <c r="N4388" t="s">
        <v>224</v>
      </c>
      <c r="O4388" t="s">
        <v>224</v>
      </c>
      <c r="P4388" t="s">
        <v>226</v>
      </c>
      <c r="Q4388" t="s">
        <v>226</v>
      </c>
      <c r="R4388" t="s">
        <v>225</v>
      </c>
      <c r="S4388" t="s">
        <v>224</v>
      </c>
      <c r="T4388" t="s">
        <v>225</v>
      </c>
      <c r="U4388" t="s">
        <v>226</v>
      </c>
      <c r="V4388" t="s">
        <v>226</v>
      </c>
      <c r="W4388" t="s">
        <v>394</v>
      </c>
      <c r="X4388" t="s">
        <v>394</v>
      </c>
      <c r="Y4388" t="s">
        <v>394</v>
      </c>
      <c r="Z4388" t="s">
        <v>394</v>
      </c>
      <c r="AA4388" t="s">
        <v>394</v>
      </c>
      <c r="AB4388" t="s">
        <v>394</v>
      </c>
      <c r="AC4388" t="s">
        <v>394</v>
      </c>
      <c r="AD4388" t="s">
        <v>394</v>
      </c>
      <c r="AE4388" t="s">
        <v>394</v>
      </c>
      <c r="AF4388" t="s">
        <v>394</v>
      </c>
      <c r="AG4388" t="s">
        <v>394</v>
      </c>
      <c r="AH4388" t="s">
        <v>394</v>
      </c>
      <c r="AI4388" t="s">
        <v>394</v>
      </c>
      <c r="AJ4388" t="s">
        <v>394</v>
      </c>
      <c r="AK4388" t="s">
        <v>394</v>
      </c>
      <c r="AL4388" t="s">
        <v>394</v>
      </c>
      <c r="AM4388" t="s">
        <v>394</v>
      </c>
      <c r="AN4388" t="s">
        <v>394</v>
      </c>
      <c r="AO4388" t="s">
        <v>394</v>
      </c>
      <c r="AP4388" t="s">
        <v>394</v>
      </c>
      <c r="AQ4388" s="286" t="s">
        <v>394</v>
      </c>
      <c r="AR4388" s="305"/>
      <c r="AS4388" s="235"/>
      <c r="AU4388"/>
    </row>
    <row r="4389" spans="1:47" x14ac:dyDescent="0.3">
      <c r="A4389" s="285">
        <v>123594</v>
      </c>
      <c r="B4389" s="286" t="s">
        <v>539</v>
      </c>
      <c r="C4389" t="s">
        <v>995</v>
      </c>
      <c r="D4389" t="s">
        <v>995</v>
      </c>
      <c r="E4389" t="s">
        <v>995</v>
      </c>
      <c r="F4389" t="s">
        <v>995</v>
      </c>
      <c r="G4389" t="s">
        <v>995</v>
      </c>
      <c r="H4389" t="s">
        <v>995</v>
      </c>
      <c r="I4389" t="s">
        <v>995</v>
      </c>
      <c r="J4389" t="s">
        <v>995</v>
      </c>
      <c r="K4389" t="s">
        <v>995</v>
      </c>
      <c r="L4389" t="s">
        <v>995</v>
      </c>
      <c r="M4389" t="s">
        <v>995</v>
      </c>
      <c r="N4389" t="s">
        <v>995</v>
      </c>
      <c r="O4389" t="s">
        <v>995</v>
      </c>
      <c r="P4389" t="s">
        <v>995</v>
      </c>
      <c r="Q4389" t="s">
        <v>995</v>
      </c>
      <c r="R4389" t="s">
        <v>995</v>
      </c>
      <c r="S4389" t="s">
        <v>995</v>
      </c>
      <c r="T4389" t="s">
        <v>995</v>
      </c>
      <c r="U4389" t="s">
        <v>995</v>
      </c>
      <c r="V4389" t="s">
        <v>995</v>
      </c>
      <c r="W4389" t="s">
        <v>995</v>
      </c>
      <c r="X4389" t="s">
        <v>995</v>
      </c>
      <c r="Y4389" t="s">
        <v>995</v>
      </c>
      <c r="Z4389" t="s">
        <v>995</v>
      </c>
      <c r="AA4389" t="s">
        <v>995</v>
      </c>
      <c r="AB4389" t="s">
        <v>995</v>
      </c>
      <c r="AC4389" t="s">
        <v>995</v>
      </c>
      <c r="AD4389" t="s">
        <v>995</v>
      </c>
      <c r="AE4389" t="s">
        <v>995</v>
      </c>
      <c r="AF4389" t="s">
        <v>995</v>
      </c>
      <c r="AG4389" t="s">
        <v>995</v>
      </c>
      <c r="AH4389" t="s">
        <v>995</v>
      </c>
      <c r="AI4389" t="s">
        <v>995</v>
      </c>
      <c r="AJ4389" t="s">
        <v>995</v>
      </c>
      <c r="AK4389" t="s">
        <v>995</v>
      </c>
      <c r="AL4389" t="s">
        <v>995</v>
      </c>
      <c r="AM4389" t="s">
        <v>995</v>
      </c>
      <c r="AN4389" t="s">
        <v>995</v>
      </c>
      <c r="AO4389" t="s">
        <v>995</v>
      </c>
      <c r="AP4389" t="s">
        <v>995</v>
      </c>
      <c r="AQ4389" s="286" t="s">
        <v>855</v>
      </c>
    </row>
    <row r="4390" spans="1:47" x14ac:dyDescent="0.3">
      <c r="A4390" s="285">
        <v>123595</v>
      </c>
      <c r="B4390" s="286" t="s">
        <v>539</v>
      </c>
      <c r="AQ4390" s="286" t="s">
        <v>394</v>
      </c>
    </row>
    <row r="4391" spans="1:47" x14ac:dyDescent="0.3">
      <c r="A4391" s="285">
        <v>123596</v>
      </c>
      <c r="B4391" s="286" t="s">
        <v>539</v>
      </c>
      <c r="C4391" t="s">
        <v>995</v>
      </c>
      <c r="D4391" t="s">
        <v>995</v>
      </c>
      <c r="E4391" t="s">
        <v>995</v>
      </c>
      <c r="F4391" t="s">
        <v>995</v>
      </c>
      <c r="G4391" t="s">
        <v>995</v>
      </c>
      <c r="H4391" t="s">
        <v>995</v>
      </c>
      <c r="I4391" t="s">
        <v>995</v>
      </c>
      <c r="J4391" t="s">
        <v>995</v>
      </c>
      <c r="K4391" t="s">
        <v>995</v>
      </c>
      <c r="L4391" t="s">
        <v>995</v>
      </c>
      <c r="M4391" t="s">
        <v>995</v>
      </c>
      <c r="N4391" t="s">
        <v>995</v>
      </c>
      <c r="O4391" t="s">
        <v>995</v>
      </c>
      <c r="P4391" t="s">
        <v>995</v>
      </c>
      <c r="Q4391" t="s">
        <v>995</v>
      </c>
      <c r="R4391" t="s">
        <v>995</v>
      </c>
      <c r="S4391" t="s">
        <v>995</v>
      </c>
      <c r="T4391" t="s">
        <v>995</v>
      </c>
      <c r="U4391" t="s">
        <v>995</v>
      </c>
      <c r="V4391" t="s">
        <v>995</v>
      </c>
      <c r="W4391" t="s">
        <v>995</v>
      </c>
      <c r="X4391" t="s">
        <v>995</v>
      </c>
      <c r="Y4391" t="s">
        <v>995</v>
      </c>
      <c r="Z4391" t="s">
        <v>995</v>
      </c>
      <c r="AA4391" t="s">
        <v>995</v>
      </c>
      <c r="AB4391" t="s">
        <v>995</v>
      </c>
      <c r="AC4391" t="s">
        <v>995</v>
      </c>
      <c r="AD4391" t="s">
        <v>995</v>
      </c>
      <c r="AE4391" t="s">
        <v>995</v>
      </c>
      <c r="AF4391" t="s">
        <v>995</v>
      </c>
      <c r="AG4391" t="s">
        <v>995</v>
      </c>
      <c r="AH4391" t="s">
        <v>995</v>
      </c>
      <c r="AI4391" t="s">
        <v>995</v>
      </c>
      <c r="AJ4391" t="s">
        <v>995</v>
      </c>
      <c r="AK4391" t="s">
        <v>995</v>
      </c>
      <c r="AL4391" t="s">
        <v>995</v>
      </c>
      <c r="AM4391" t="s">
        <v>995</v>
      </c>
      <c r="AN4391" t="s">
        <v>995</v>
      </c>
      <c r="AO4391" t="s">
        <v>995</v>
      </c>
      <c r="AP4391" t="s">
        <v>995</v>
      </c>
      <c r="AQ4391" s="286" t="s">
        <v>855</v>
      </c>
    </row>
    <row r="4392" spans="1:47" x14ac:dyDescent="0.3">
      <c r="A4392" s="285">
        <v>123597</v>
      </c>
      <c r="B4392" s="286" t="s">
        <v>540</v>
      </c>
      <c r="AQ4392" s="286" t="s">
        <v>394</v>
      </c>
    </row>
    <row r="4393" spans="1:47" ht="21.6" x14ac:dyDescent="0.65">
      <c r="A4393" s="285">
        <v>123598</v>
      </c>
      <c r="B4393" s="286" t="s">
        <v>61</v>
      </c>
      <c r="C4393" t="s">
        <v>224</v>
      </c>
      <c r="D4393" t="s">
        <v>226</v>
      </c>
      <c r="E4393" t="s">
        <v>226</v>
      </c>
      <c r="F4393" t="s">
        <v>226</v>
      </c>
      <c r="G4393" t="s">
        <v>226</v>
      </c>
      <c r="H4393" t="s">
        <v>224</v>
      </c>
      <c r="I4393" t="s">
        <v>226</v>
      </c>
      <c r="J4393" t="s">
        <v>226</v>
      </c>
      <c r="K4393" t="s">
        <v>226</v>
      </c>
      <c r="L4393" t="s">
        <v>226</v>
      </c>
      <c r="M4393" t="s">
        <v>225</v>
      </c>
      <c r="N4393" t="s">
        <v>226</v>
      </c>
      <c r="O4393" t="s">
        <v>226</v>
      </c>
      <c r="P4393" t="s">
        <v>224</v>
      </c>
      <c r="Q4393" t="s">
        <v>226</v>
      </c>
      <c r="R4393" t="s">
        <v>224</v>
      </c>
      <c r="S4393" t="s">
        <v>226</v>
      </c>
      <c r="T4393" t="s">
        <v>224</v>
      </c>
      <c r="U4393" t="s">
        <v>224</v>
      </c>
      <c r="V4393" t="s">
        <v>226</v>
      </c>
      <c r="W4393" t="s">
        <v>394</v>
      </c>
      <c r="X4393" t="s">
        <v>394</v>
      </c>
      <c r="Y4393" t="s">
        <v>394</v>
      </c>
      <c r="Z4393" t="s">
        <v>394</v>
      </c>
      <c r="AA4393" t="s">
        <v>394</v>
      </c>
      <c r="AB4393" t="s">
        <v>394</v>
      </c>
      <c r="AC4393" t="s">
        <v>394</v>
      </c>
      <c r="AD4393" t="s">
        <v>394</v>
      </c>
      <c r="AE4393" t="s">
        <v>394</v>
      </c>
      <c r="AF4393" t="s">
        <v>394</v>
      </c>
      <c r="AG4393" t="s">
        <v>225</v>
      </c>
      <c r="AH4393" t="s">
        <v>225</v>
      </c>
      <c r="AI4393" t="s">
        <v>225</v>
      </c>
      <c r="AJ4393" t="s">
        <v>225</v>
      </c>
      <c r="AK4393" t="s">
        <v>225</v>
      </c>
      <c r="AL4393" t="s">
        <v>225</v>
      </c>
      <c r="AM4393" t="s">
        <v>225</v>
      </c>
      <c r="AN4393" t="s">
        <v>225</v>
      </c>
      <c r="AO4393" t="s">
        <v>225</v>
      </c>
      <c r="AP4393" t="s">
        <v>225</v>
      </c>
      <c r="AQ4393" s="288"/>
      <c r="AR4393" s="304"/>
      <c r="AS4393" s="304"/>
      <c r="AU4393"/>
    </row>
    <row r="4394" spans="1:47" x14ac:dyDescent="0.3">
      <c r="A4394" s="285">
        <v>123599</v>
      </c>
      <c r="B4394" s="286" t="s">
        <v>539</v>
      </c>
      <c r="C4394" t="s">
        <v>995</v>
      </c>
      <c r="D4394" t="s">
        <v>995</v>
      </c>
      <c r="E4394" t="s">
        <v>995</v>
      </c>
      <c r="F4394" t="s">
        <v>995</v>
      </c>
      <c r="G4394" t="s">
        <v>995</v>
      </c>
      <c r="H4394" t="s">
        <v>995</v>
      </c>
      <c r="I4394" t="s">
        <v>995</v>
      </c>
      <c r="J4394" t="s">
        <v>995</v>
      </c>
      <c r="K4394" t="s">
        <v>995</v>
      </c>
      <c r="L4394" t="s">
        <v>995</v>
      </c>
      <c r="M4394" t="s">
        <v>995</v>
      </c>
      <c r="N4394" t="s">
        <v>995</v>
      </c>
      <c r="O4394" t="s">
        <v>995</v>
      </c>
      <c r="P4394" t="s">
        <v>995</v>
      </c>
      <c r="Q4394" t="s">
        <v>995</v>
      </c>
      <c r="R4394" t="s">
        <v>995</v>
      </c>
      <c r="S4394" t="s">
        <v>995</v>
      </c>
      <c r="T4394" t="s">
        <v>995</v>
      </c>
      <c r="U4394" t="s">
        <v>995</v>
      </c>
      <c r="V4394" t="s">
        <v>995</v>
      </c>
      <c r="W4394" t="s">
        <v>995</v>
      </c>
      <c r="X4394" t="s">
        <v>995</v>
      </c>
      <c r="Y4394" t="s">
        <v>995</v>
      </c>
      <c r="Z4394" t="s">
        <v>995</v>
      </c>
      <c r="AA4394" t="s">
        <v>995</v>
      </c>
      <c r="AB4394" t="s">
        <v>995</v>
      </c>
      <c r="AC4394" t="s">
        <v>995</v>
      </c>
      <c r="AD4394" t="s">
        <v>995</v>
      </c>
      <c r="AE4394" t="s">
        <v>995</v>
      </c>
      <c r="AF4394" t="s">
        <v>995</v>
      </c>
      <c r="AG4394" t="s">
        <v>995</v>
      </c>
      <c r="AH4394" t="s">
        <v>995</v>
      </c>
      <c r="AI4394" t="s">
        <v>995</v>
      </c>
      <c r="AJ4394" t="s">
        <v>995</v>
      </c>
      <c r="AK4394" t="s">
        <v>995</v>
      </c>
      <c r="AL4394" t="s">
        <v>995</v>
      </c>
      <c r="AM4394" t="s">
        <v>995</v>
      </c>
      <c r="AN4394" t="s">
        <v>995</v>
      </c>
      <c r="AO4394" t="s">
        <v>995</v>
      </c>
      <c r="AP4394" t="s">
        <v>995</v>
      </c>
      <c r="AQ4394" s="286" t="s">
        <v>855</v>
      </c>
    </row>
    <row r="4395" spans="1:47" ht="21.6" x14ac:dyDescent="0.3">
      <c r="A4395" s="285">
        <v>123600</v>
      </c>
      <c r="B4395" s="286" t="s">
        <v>8485</v>
      </c>
      <c r="C4395" t="s">
        <v>225</v>
      </c>
      <c r="D4395" t="s">
        <v>225</v>
      </c>
      <c r="E4395" t="s">
        <v>225</v>
      </c>
      <c r="F4395" t="s">
        <v>225</v>
      </c>
      <c r="G4395" t="s">
        <v>224</v>
      </c>
      <c r="H4395" t="s">
        <v>226</v>
      </c>
      <c r="I4395" t="s">
        <v>225</v>
      </c>
      <c r="J4395" t="s">
        <v>225</v>
      </c>
      <c r="K4395" t="s">
        <v>226</v>
      </c>
      <c r="L4395" t="s">
        <v>224</v>
      </c>
      <c r="M4395" t="s">
        <v>225</v>
      </c>
      <c r="N4395" t="s">
        <v>224</v>
      </c>
      <c r="O4395" t="s">
        <v>224</v>
      </c>
      <c r="P4395" t="s">
        <v>225</v>
      </c>
      <c r="Q4395" t="s">
        <v>226</v>
      </c>
      <c r="R4395" t="s">
        <v>226</v>
      </c>
      <c r="S4395" t="s">
        <v>224</v>
      </c>
      <c r="T4395" t="s">
        <v>225</v>
      </c>
      <c r="U4395" t="s">
        <v>225</v>
      </c>
      <c r="V4395" t="s">
        <v>226</v>
      </c>
      <c r="W4395" t="s">
        <v>225</v>
      </c>
      <c r="X4395" t="s">
        <v>226</v>
      </c>
      <c r="Y4395" t="s">
        <v>224</v>
      </c>
      <c r="Z4395" t="s">
        <v>224</v>
      </c>
      <c r="AA4395" t="s">
        <v>226</v>
      </c>
      <c r="AB4395" t="s">
        <v>224</v>
      </c>
      <c r="AC4395" t="s">
        <v>224</v>
      </c>
      <c r="AD4395" t="s">
        <v>226</v>
      </c>
      <c r="AE4395" t="s">
        <v>226</v>
      </c>
      <c r="AF4395" t="s">
        <v>226</v>
      </c>
      <c r="AG4395" t="s">
        <v>226</v>
      </c>
      <c r="AH4395" t="s">
        <v>225</v>
      </c>
      <c r="AI4395" t="s">
        <v>226</v>
      </c>
      <c r="AJ4395" t="s">
        <v>226</v>
      </c>
      <c r="AK4395" t="s">
        <v>225</v>
      </c>
      <c r="AL4395" t="s">
        <v>225</v>
      </c>
      <c r="AM4395" t="s">
        <v>225</v>
      </c>
      <c r="AN4395" t="s">
        <v>225</v>
      </c>
      <c r="AO4395" t="s">
        <v>225</v>
      </c>
      <c r="AP4395" t="s">
        <v>225</v>
      </c>
      <c r="AQ4395" s="286" t="s">
        <v>394</v>
      </c>
      <c r="AR4395" s="305"/>
      <c r="AS4395" s="235"/>
      <c r="AU4395"/>
    </row>
    <row r="4396" spans="1:47" x14ac:dyDescent="0.3">
      <c r="A4396" s="285">
        <v>123601</v>
      </c>
      <c r="B4396" s="286" t="s">
        <v>539</v>
      </c>
      <c r="C4396" t="s">
        <v>995</v>
      </c>
      <c r="D4396" t="s">
        <v>995</v>
      </c>
      <c r="E4396" t="s">
        <v>995</v>
      </c>
      <c r="F4396" t="s">
        <v>995</v>
      </c>
      <c r="G4396" t="s">
        <v>995</v>
      </c>
      <c r="H4396" t="s">
        <v>995</v>
      </c>
      <c r="I4396" t="s">
        <v>995</v>
      </c>
      <c r="J4396" t="s">
        <v>995</v>
      </c>
      <c r="K4396" t="s">
        <v>995</v>
      </c>
      <c r="L4396" t="s">
        <v>995</v>
      </c>
      <c r="M4396" t="s">
        <v>995</v>
      </c>
      <c r="N4396" t="s">
        <v>995</v>
      </c>
      <c r="O4396" t="s">
        <v>995</v>
      </c>
      <c r="P4396" t="s">
        <v>995</v>
      </c>
      <c r="Q4396" t="s">
        <v>995</v>
      </c>
      <c r="R4396" t="s">
        <v>995</v>
      </c>
      <c r="S4396" t="s">
        <v>995</v>
      </c>
      <c r="T4396" t="s">
        <v>995</v>
      </c>
      <c r="U4396" t="s">
        <v>995</v>
      </c>
      <c r="V4396" t="s">
        <v>995</v>
      </c>
      <c r="W4396" t="s">
        <v>995</v>
      </c>
      <c r="X4396" t="s">
        <v>995</v>
      </c>
      <c r="Y4396" t="s">
        <v>995</v>
      </c>
      <c r="Z4396" t="s">
        <v>995</v>
      </c>
      <c r="AA4396" t="s">
        <v>995</v>
      </c>
      <c r="AB4396" t="s">
        <v>995</v>
      </c>
      <c r="AC4396" t="s">
        <v>995</v>
      </c>
      <c r="AD4396" t="s">
        <v>995</v>
      </c>
      <c r="AE4396" t="s">
        <v>995</v>
      </c>
      <c r="AF4396" t="s">
        <v>995</v>
      </c>
      <c r="AG4396" t="s">
        <v>995</v>
      </c>
      <c r="AH4396" t="s">
        <v>995</v>
      </c>
      <c r="AI4396" t="s">
        <v>995</v>
      </c>
      <c r="AJ4396" t="s">
        <v>995</v>
      </c>
      <c r="AK4396" t="s">
        <v>995</v>
      </c>
      <c r="AL4396" t="s">
        <v>995</v>
      </c>
      <c r="AM4396" t="s">
        <v>995</v>
      </c>
      <c r="AN4396" t="s">
        <v>995</v>
      </c>
      <c r="AO4396" t="s">
        <v>995</v>
      </c>
      <c r="AP4396" t="s">
        <v>995</v>
      </c>
      <c r="AQ4396" s="286" t="s">
        <v>855</v>
      </c>
    </row>
    <row r="4397" spans="1:47" x14ac:dyDescent="0.3">
      <c r="A4397" s="285">
        <v>123602</v>
      </c>
      <c r="B4397" s="286" t="s">
        <v>540</v>
      </c>
      <c r="C4397" t="s">
        <v>225</v>
      </c>
      <c r="D4397" t="s">
        <v>225</v>
      </c>
      <c r="E4397" t="s">
        <v>225</v>
      </c>
      <c r="F4397" t="s">
        <v>225</v>
      </c>
      <c r="G4397" t="s">
        <v>225</v>
      </c>
      <c r="H4397" t="s">
        <v>225</v>
      </c>
      <c r="I4397" t="s">
        <v>225</v>
      </c>
      <c r="J4397" t="s">
        <v>225</v>
      </c>
      <c r="K4397" t="s">
        <v>225</v>
      </c>
      <c r="L4397" t="s">
        <v>225</v>
      </c>
      <c r="M4397" t="s">
        <v>225</v>
      </c>
      <c r="N4397" t="s">
        <v>225</v>
      </c>
      <c r="O4397" t="s">
        <v>225</v>
      </c>
      <c r="P4397" t="s">
        <v>225</v>
      </c>
      <c r="Q4397" t="s">
        <v>225</v>
      </c>
      <c r="R4397" t="s">
        <v>225</v>
      </c>
      <c r="S4397" t="s">
        <v>225</v>
      </c>
      <c r="T4397" t="s">
        <v>226</v>
      </c>
      <c r="U4397" t="s">
        <v>225</v>
      </c>
      <c r="V4397" t="s">
        <v>225</v>
      </c>
      <c r="W4397" t="s">
        <v>5555</v>
      </c>
      <c r="X4397" t="s">
        <v>226</v>
      </c>
      <c r="Y4397" t="s">
        <v>224</v>
      </c>
      <c r="Z4397" t="s">
        <v>224</v>
      </c>
      <c r="AA4397" t="s">
        <v>224</v>
      </c>
      <c r="AB4397" t="s">
        <v>226</v>
      </c>
      <c r="AC4397" t="s">
        <v>225</v>
      </c>
      <c r="AD4397" t="s">
        <v>225</v>
      </c>
      <c r="AE4397" t="s">
        <v>224</v>
      </c>
      <c r="AF4397" t="s">
        <v>226</v>
      </c>
      <c r="AG4397" t="s">
        <v>226</v>
      </c>
      <c r="AH4397" t="s">
        <v>224</v>
      </c>
      <c r="AI4397" t="s">
        <v>226</v>
      </c>
      <c r="AJ4397" t="s">
        <v>224</v>
      </c>
      <c r="AK4397" t="s">
        <v>224</v>
      </c>
      <c r="AL4397" t="s">
        <v>226</v>
      </c>
      <c r="AM4397" t="s">
        <v>226</v>
      </c>
      <c r="AN4397" t="s">
        <v>226</v>
      </c>
      <c r="AO4397" t="s">
        <v>226</v>
      </c>
      <c r="AP4397" t="s">
        <v>226</v>
      </c>
      <c r="AQ4397" s="289"/>
      <c r="AR4397" s="304"/>
      <c r="AS4397" s="304"/>
      <c r="AU4397"/>
    </row>
    <row r="4398" spans="1:47" x14ac:dyDescent="0.3">
      <c r="A4398" s="285">
        <v>123603</v>
      </c>
      <c r="B4398" s="286" t="s">
        <v>539</v>
      </c>
      <c r="C4398" t="s">
        <v>995</v>
      </c>
      <c r="D4398" t="s">
        <v>995</v>
      </c>
      <c r="E4398" t="s">
        <v>995</v>
      </c>
      <c r="F4398" t="s">
        <v>995</v>
      </c>
      <c r="G4398" t="s">
        <v>995</v>
      </c>
      <c r="H4398" t="s">
        <v>995</v>
      </c>
      <c r="I4398" t="s">
        <v>995</v>
      </c>
      <c r="J4398" t="s">
        <v>995</v>
      </c>
      <c r="K4398" t="s">
        <v>995</v>
      </c>
      <c r="L4398" t="s">
        <v>995</v>
      </c>
      <c r="M4398" t="s">
        <v>995</v>
      </c>
      <c r="N4398" t="s">
        <v>995</v>
      </c>
      <c r="O4398" t="s">
        <v>995</v>
      </c>
      <c r="P4398" t="s">
        <v>995</v>
      </c>
      <c r="Q4398" t="s">
        <v>995</v>
      </c>
      <c r="R4398" t="s">
        <v>995</v>
      </c>
      <c r="S4398" t="s">
        <v>995</v>
      </c>
      <c r="T4398" t="s">
        <v>995</v>
      </c>
      <c r="U4398" t="s">
        <v>995</v>
      </c>
      <c r="V4398" t="s">
        <v>995</v>
      </c>
      <c r="W4398" t="s">
        <v>995</v>
      </c>
      <c r="X4398" t="s">
        <v>995</v>
      </c>
      <c r="Y4398" t="s">
        <v>995</v>
      </c>
      <c r="Z4398" t="s">
        <v>995</v>
      </c>
      <c r="AA4398" t="s">
        <v>995</v>
      </c>
      <c r="AB4398" t="s">
        <v>995</v>
      </c>
      <c r="AC4398" t="s">
        <v>995</v>
      </c>
      <c r="AD4398" t="s">
        <v>995</v>
      </c>
      <c r="AE4398" t="s">
        <v>995</v>
      </c>
      <c r="AF4398" t="s">
        <v>995</v>
      </c>
      <c r="AG4398" t="s">
        <v>995</v>
      </c>
      <c r="AH4398" t="s">
        <v>995</v>
      </c>
      <c r="AI4398" t="s">
        <v>995</v>
      </c>
      <c r="AJ4398" t="s">
        <v>995</v>
      </c>
      <c r="AK4398" t="s">
        <v>995</v>
      </c>
      <c r="AL4398" t="s">
        <v>995</v>
      </c>
      <c r="AM4398" t="s">
        <v>995</v>
      </c>
      <c r="AN4398" t="s">
        <v>995</v>
      </c>
      <c r="AO4398" t="s">
        <v>995</v>
      </c>
      <c r="AP4398" t="s">
        <v>995</v>
      </c>
      <c r="AQ4398" s="286" t="s">
        <v>855</v>
      </c>
    </row>
    <row r="4399" spans="1:47" ht="21.6" x14ac:dyDescent="0.3">
      <c r="A4399" s="285">
        <v>123604</v>
      </c>
      <c r="B4399" s="286" t="s">
        <v>538</v>
      </c>
      <c r="C4399" t="s">
        <v>226</v>
      </c>
      <c r="D4399" t="s">
        <v>224</v>
      </c>
      <c r="E4399" t="s">
        <v>225</v>
      </c>
      <c r="F4399" t="s">
        <v>226</v>
      </c>
      <c r="G4399" t="s">
        <v>226</v>
      </c>
      <c r="H4399" t="s">
        <v>226</v>
      </c>
      <c r="I4399" t="s">
        <v>226</v>
      </c>
      <c r="J4399" t="s">
        <v>226</v>
      </c>
      <c r="K4399" t="s">
        <v>226</v>
      </c>
      <c r="L4399" t="s">
        <v>226</v>
      </c>
      <c r="M4399" t="s">
        <v>226</v>
      </c>
      <c r="N4399" t="s">
        <v>226</v>
      </c>
      <c r="O4399" t="s">
        <v>226</v>
      </c>
      <c r="P4399" t="s">
        <v>226</v>
      </c>
      <c r="Q4399" t="s">
        <v>226</v>
      </c>
      <c r="R4399" t="s">
        <v>226</v>
      </c>
      <c r="S4399" t="s">
        <v>226</v>
      </c>
      <c r="T4399" t="s">
        <v>226</v>
      </c>
      <c r="U4399" t="s">
        <v>226</v>
      </c>
      <c r="V4399" t="s">
        <v>226</v>
      </c>
      <c r="W4399" t="s">
        <v>226</v>
      </c>
      <c r="X4399" t="s">
        <v>226</v>
      </c>
      <c r="Y4399" t="s">
        <v>226</v>
      </c>
      <c r="Z4399" t="s">
        <v>225</v>
      </c>
      <c r="AA4399" t="s">
        <v>226</v>
      </c>
      <c r="AB4399" t="s">
        <v>394</v>
      </c>
      <c r="AC4399" t="s">
        <v>394</v>
      </c>
      <c r="AD4399" t="s">
        <v>394</v>
      </c>
      <c r="AE4399" t="s">
        <v>394</v>
      </c>
      <c r="AF4399" t="s">
        <v>394</v>
      </c>
      <c r="AG4399" t="s">
        <v>394</v>
      </c>
      <c r="AH4399" t="s">
        <v>394</v>
      </c>
      <c r="AI4399" t="s">
        <v>394</v>
      </c>
      <c r="AJ4399" t="s">
        <v>394</v>
      </c>
      <c r="AK4399" t="s">
        <v>394</v>
      </c>
      <c r="AL4399" t="s">
        <v>394</v>
      </c>
      <c r="AM4399" t="s">
        <v>394</v>
      </c>
      <c r="AN4399" t="s">
        <v>394</v>
      </c>
      <c r="AO4399" t="s">
        <v>394</v>
      </c>
      <c r="AP4399" t="s">
        <v>394</v>
      </c>
      <c r="AQ4399" s="286" t="s">
        <v>394</v>
      </c>
      <c r="AR4399" s="305"/>
      <c r="AS4399" s="235"/>
      <c r="AU4399"/>
    </row>
    <row r="4400" spans="1:47" x14ac:dyDescent="0.3">
      <c r="A4400" s="285">
        <v>123605</v>
      </c>
      <c r="B4400" s="286" t="s">
        <v>539</v>
      </c>
      <c r="C4400" t="s">
        <v>995</v>
      </c>
      <c r="D4400" t="s">
        <v>995</v>
      </c>
      <c r="E4400" t="s">
        <v>995</v>
      </c>
      <c r="F4400" t="s">
        <v>995</v>
      </c>
      <c r="G4400" t="s">
        <v>995</v>
      </c>
      <c r="H4400" t="s">
        <v>995</v>
      </c>
      <c r="I4400" t="s">
        <v>995</v>
      </c>
      <c r="J4400" t="s">
        <v>995</v>
      </c>
      <c r="K4400" t="s">
        <v>995</v>
      </c>
      <c r="L4400" t="s">
        <v>995</v>
      </c>
      <c r="M4400" t="s">
        <v>995</v>
      </c>
      <c r="N4400" t="s">
        <v>995</v>
      </c>
      <c r="O4400" t="s">
        <v>995</v>
      </c>
      <c r="P4400" t="s">
        <v>995</v>
      </c>
      <c r="Q4400" t="s">
        <v>995</v>
      </c>
      <c r="R4400" t="s">
        <v>995</v>
      </c>
      <c r="S4400" t="s">
        <v>995</v>
      </c>
      <c r="T4400" t="s">
        <v>995</v>
      </c>
      <c r="U4400" t="s">
        <v>995</v>
      </c>
      <c r="V4400" t="s">
        <v>995</v>
      </c>
      <c r="W4400" t="s">
        <v>995</v>
      </c>
      <c r="X4400" t="s">
        <v>995</v>
      </c>
      <c r="Y4400" t="s">
        <v>995</v>
      </c>
      <c r="Z4400" t="s">
        <v>995</v>
      </c>
      <c r="AA4400" t="s">
        <v>995</v>
      </c>
      <c r="AB4400" t="s">
        <v>995</v>
      </c>
      <c r="AC4400" t="s">
        <v>995</v>
      </c>
      <c r="AD4400" t="s">
        <v>995</v>
      </c>
      <c r="AE4400" t="s">
        <v>995</v>
      </c>
      <c r="AF4400" t="s">
        <v>995</v>
      </c>
      <c r="AG4400" t="s">
        <v>995</v>
      </c>
      <c r="AH4400" t="s">
        <v>995</v>
      </c>
      <c r="AI4400" t="s">
        <v>995</v>
      </c>
      <c r="AJ4400" t="s">
        <v>995</v>
      </c>
      <c r="AK4400" t="s">
        <v>995</v>
      </c>
      <c r="AL4400" t="s">
        <v>995</v>
      </c>
      <c r="AM4400" t="s">
        <v>995</v>
      </c>
      <c r="AN4400" t="s">
        <v>995</v>
      </c>
      <c r="AO4400" t="s">
        <v>995</v>
      </c>
      <c r="AP4400" t="s">
        <v>995</v>
      </c>
      <c r="AQ4400" s="286" t="s">
        <v>855</v>
      </c>
    </row>
    <row r="4401" spans="1:47" x14ac:dyDescent="0.3">
      <c r="A4401" s="285">
        <v>123606</v>
      </c>
      <c r="B4401" s="286" t="s">
        <v>540</v>
      </c>
      <c r="AQ4401" s="286" t="s">
        <v>394</v>
      </c>
    </row>
    <row r="4402" spans="1:47" x14ac:dyDescent="0.3">
      <c r="A4402" s="285">
        <v>123607</v>
      </c>
      <c r="B4402" s="286" t="s">
        <v>539</v>
      </c>
      <c r="C4402" t="s">
        <v>995</v>
      </c>
      <c r="D4402" t="s">
        <v>995</v>
      </c>
      <c r="E4402" t="s">
        <v>995</v>
      </c>
      <c r="F4402" t="s">
        <v>995</v>
      </c>
      <c r="G4402" t="s">
        <v>995</v>
      </c>
      <c r="H4402" t="s">
        <v>995</v>
      </c>
      <c r="I4402" t="s">
        <v>995</v>
      </c>
      <c r="J4402" t="s">
        <v>995</v>
      </c>
      <c r="K4402" t="s">
        <v>995</v>
      </c>
      <c r="L4402" t="s">
        <v>995</v>
      </c>
      <c r="M4402" t="s">
        <v>995</v>
      </c>
      <c r="N4402" t="s">
        <v>995</v>
      </c>
      <c r="O4402" t="s">
        <v>995</v>
      </c>
      <c r="P4402" t="s">
        <v>995</v>
      </c>
      <c r="Q4402" t="s">
        <v>995</v>
      </c>
      <c r="R4402" t="s">
        <v>995</v>
      </c>
      <c r="S4402" t="s">
        <v>995</v>
      </c>
      <c r="T4402" t="s">
        <v>995</v>
      </c>
      <c r="U4402" t="s">
        <v>995</v>
      </c>
      <c r="V4402" t="s">
        <v>995</v>
      </c>
      <c r="W4402" t="s">
        <v>995</v>
      </c>
      <c r="X4402" t="s">
        <v>995</v>
      </c>
      <c r="Y4402" t="s">
        <v>995</v>
      </c>
      <c r="Z4402" t="s">
        <v>995</v>
      </c>
      <c r="AA4402" t="s">
        <v>995</v>
      </c>
      <c r="AB4402" t="s">
        <v>995</v>
      </c>
      <c r="AC4402" t="s">
        <v>995</v>
      </c>
      <c r="AD4402" t="s">
        <v>995</v>
      </c>
      <c r="AE4402" t="s">
        <v>995</v>
      </c>
      <c r="AF4402" t="s">
        <v>995</v>
      </c>
      <c r="AG4402" t="s">
        <v>995</v>
      </c>
      <c r="AH4402" t="s">
        <v>995</v>
      </c>
      <c r="AI4402" t="s">
        <v>995</v>
      </c>
      <c r="AJ4402" t="s">
        <v>995</v>
      </c>
      <c r="AK4402" t="s">
        <v>995</v>
      </c>
      <c r="AL4402" t="s">
        <v>995</v>
      </c>
      <c r="AM4402" t="s">
        <v>995</v>
      </c>
      <c r="AN4402" t="s">
        <v>995</v>
      </c>
      <c r="AO4402" t="s">
        <v>995</v>
      </c>
      <c r="AP4402" t="s">
        <v>995</v>
      </c>
      <c r="AQ4402" s="286" t="s">
        <v>855</v>
      </c>
    </row>
    <row r="4403" spans="1:47" ht="21.6" x14ac:dyDescent="0.65">
      <c r="A4403" s="285">
        <v>123608</v>
      </c>
      <c r="B4403" s="286" t="s">
        <v>538</v>
      </c>
      <c r="C4403" t="s">
        <v>224</v>
      </c>
      <c r="D4403" t="s">
        <v>226</v>
      </c>
      <c r="E4403" t="s">
        <v>224</v>
      </c>
      <c r="F4403" t="s">
        <v>226</v>
      </c>
      <c r="G4403" t="s">
        <v>224</v>
      </c>
      <c r="H4403" t="s">
        <v>224</v>
      </c>
      <c r="I4403" t="s">
        <v>224</v>
      </c>
      <c r="J4403" t="s">
        <v>226</v>
      </c>
      <c r="K4403" t="s">
        <v>226</v>
      </c>
      <c r="L4403" t="s">
        <v>226</v>
      </c>
      <c r="M4403" t="s">
        <v>224</v>
      </c>
      <c r="N4403" t="s">
        <v>225</v>
      </c>
      <c r="O4403" t="s">
        <v>225</v>
      </c>
      <c r="P4403" t="s">
        <v>225</v>
      </c>
      <c r="Q4403" t="s">
        <v>225</v>
      </c>
      <c r="R4403" t="s">
        <v>394</v>
      </c>
      <c r="S4403" t="s">
        <v>394</v>
      </c>
      <c r="T4403" t="s">
        <v>394</v>
      </c>
      <c r="U4403" t="s">
        <v>394</v>
      </c>
      <c r="V4403" t="s">
        <v>394</v>
      </c>
      <c r="W4403" t="s">
        <v>394</v>
      </c>
      <c r="X4403" t="s">
        <v>394</v>
      </c>
      <c r="Y4403" t="s">
        <v>394</v>
      </c>
      <c r="Z4403" t="s">
        <v>394</v>
      </c>
      <c r="AA4403" t="s">
        <v>394</v>
      </c>
      <c r="AB4403" t="s">
        <v>394</v>
      </c>
      <c r="AC4403" t="s">
        <v>394</v>
      </c>
      <c r="AD4403" t="s">
        <v>394</v>
      </c>
      <c r="AE4403" t="s">
        <v>394</v>
      </c>
      <c r="AF4403" t="s">
        <v>394</v>
      </c>
      <c r="AG4403" t="s">
        <v>394</v>
      </c>
      <c r="AH4403" t="s">
        <v>394</v>
      </c>
      <c r="AI4403" t="s">
        <v>394</v>
      </c>
      <c r="AJ4403" t="s">
        <v>394</v>
      </c>
      <c r="AK4403" t="s">
        <v>394</v>
      </c>
      <c r="AL4403" t="s">
        <v>394</v>
      </c>
      <c r="AM4403" t="s">
        <v>394</v>
      </c>
      <c r="AN4403" t="s">
        <v>394</v>
      </c>
      <c r="AO4403" t="s">
        <v>394</v>
      </c>
      <c r="AP4403" t="s">
        <v>394</v>
      </c>
      <c r="AQ4403" s="288"/>
      <c r="AR4403" s="304"/>
      <c r="AS4403" s="304"/>
      <c r="AU4403"/>
    </row>
    <row r="4404" spans="1:47" x14ac:dyDescent="0.3">
      <c r="A4404" s="285">
        <v>123609</v>
      </c>
      <c r="B4404" s="286" t="s">
        <v>539</v>
      </c>
      <c r="C4404" t="s">
        <v>995</v>
      </c>
      <c r="D4404" t="s">
        <v>995</v>
      </c>
      <c r="E4404" t="s">
        <v>995</v>
      </c>
      <c r="F4404" t="s">
        <v>995</v>
      </c>
      <c r="G4404" t="s">
        <v>995</v>
      </c>
      <c r="H4404" t="s">
        <v>995</v>
      </c>
      <c r="I4404" t="s">
        <v>995</v>
      </c>
      <c r="J4404" t="s">
        <v>995</v>
      </c>
      <c r="K4404" t="s">
        <v>995</v>
      </c>
      <c r="L4404" t="s">
        <v>995</v>
      </c>
      <c r="M4404" t="s">
        <v>995</v>
      </c>
      <c r="N4404" t="s">
        <v>995</v>
      </c>
      <c r="O4404" t="s">
        <v>995</v>
      </c>
      <c r="P4404" t="s">
        <v>995</v>
      </c>
      <c r="Q4404" t="s">
        <v>995</v>
      </c>
      <c r="R4404" t="s">
        <v>995</v>
      </c>
      <c r="S4404" t="s">
        <v>995</v>
      </c>
      <c r="T4404" t="s">
        <v>995</v>
      </c>
      <c r="U4404" t="s">
        <v>995</v>
      </c>
      <c r="V4404" t="s">
        <v>995</v>
      </c>
      <c r="W4404" t="s">
        <v>995</v>
      </c>
      <c r="X4404" t="s">
        <v>995</v>
      </c>
      <c r="Y4404" t="s">
        <v>995</v>
      </c>
      <c r="Z4404" t="s">
        <v>995</v>
      </c>
      <c r="AA4404" t="s">
        <v>995</v>
      </c>
      <c r="AB4404" t="s">
        <v>995</v>
      </c>
      <c r="AC4404" t="s">
        <v>995</v>
      </c>
      <c r="AD4404" t="s">
        <v>995</v>
      </c>
      <c r="AE4404" t="s">
        <v>995</v>
      </c>
      <c r="AF4404" t="s">
        <v>995</v>
      </c>
      <c r="AG4404" t="s">
        <v>995</v>
      </c>
      <c r="AH4404" t="s">
        <v>995</v>
      </c>
      <c r="AI4404" t="s">
        <v>995</v>
      </c>
      <c r="AJ4404" t="s">
        <v>995</v>
      </c>
      <c r="AK4404" t="s">
        <v>995</v>
      </c>
      <c r="AL4404" t="s">
        <v>995</v>
      </c>
      <c r="AM4404" t="s">
        <v>995</v>
      </c>
      <c r="AN4404" t="s">
        <v>995</v>
      </c>
      <c r="AO4404" t="s">
        <v>995</v>
      </c>
      <c r="AP4404" t="s">
        <v>995</v>
      </c>
      <c r="AQ4404" s="286" t="s">
        <v>855</v>
      </c>
    </row>
    <row r="4405" spans="1:47" x14ac:dyDescent="0.3">
      <c r="A4405" s="285">
        <v>123610</v>
      </c>
      <c r="B4405" s="286" t="s">
        <v>539</v>
      </c>
      <c r="C4405" t="s">
        <v>995</v>
      </c>
      <c r="D4405" t="s">
        <v>995</v>
      </c>
      <c r="E4405" t="s">
        <v>995</v>
      </c>
      <c r="F4405" t="s">
        <v>995</v>
      </c>
      <c r="G4405" t="s">
        <v>995</v>
      </c>
      <c r="H4405" t="s">
        <v>995</v>
      </c>
      <c r="I4405" t="s">
        <v>995</v>
      </c>
      <c r="J4405" t="s">
        <v>995</v>
      </c>
      <c r="K4405" t="s">
        <v>995</v>
      </c>
      <c r="L4405" t="s">
        <v>995</v>
      </c>
      <c r="M4405" t="s">
        <v>995</v>
      </c>
      <c r="N4405" t="s">
        <v>995</v>
      </c>
      <c r="O4405" t="s">
        <v>995</v>
      </c>
      <c r="P4405" t="s">
        <v>995</v>
      </c>
      <c r="Q4405" t="s">
        <v>995</v>
      </c>
      <c r="R4405" t="s">
        <v>995</v>
      </c>
      <c r="S4405" t="s">
        <v>995</v>
      </c>
      <c r="T4405" t="s">
        <v>995</v>
      </c>
      <c r="U4405" t="s">
        <v>995</v>
      </c>
      <c r="V4405" t="s">
        <v>995</v>
      </c>
      <c r="W4405" t="s">
        <v>995</v>
      </c>
      <c r="X4405" t="s">
        <v>995</v>
      </c>
      <c r="Y4405" t="s">
        <v>995</v>
      </c>
      <c r="Z4405" t="s">
        <v>995</v>
      </c>
      <c r="AA4405" t="s">
        <v>995</v>
      </c>
      <c r="AB4405" t="s">
        <v>995</v>
      </c>
      <c r="AC4405" t="s">
        <v>995</v>
      </c>
      <c r="AD4405" t="s">
        <v>995</v>
      </c>
      <c r="AE4405" t="s">
        <v>995</v>
      </c>
      <c r="AF4405" t="s">
        <v>995</v>
      </c>
      <c r="AG4405" t="s">
        <v>995</v>
      </c>
      <c r="AH4405" t="s">
        <v>995</v>
      </c>
      <c r="AI4405" t="s">
        <v>995</v>
      </c>
      <c r="AJ4405" t="s">
        <v>995</v>
      </c>
      <c r="AK4405" t="s">
        <v>995</v>
      </c>
      <c r="AL4405" t="s">
        <v>995</v>
      </c>
      <c r="AM4405" t="s">
        <v>995</v>
      </c>
      <c r="AN4405" t="s">
        <v>995</v>
      </c>
      <c r="AO4405" t="s">
        <v>995</v>
      </c>
      <c r="AP4405" t="s">
        <v>995</v>
      </c>
      <c r="AQ4405" s="286" t="s">
        <v>855</v>
      </c>
    </row>
    <row r="4406" spans="1:47" ht="28.8" x14ac:dyDescent="0.3">
      <c r="A4406" s="285">
        <v>123611</v>
      </c>
      <c r="B4406" s="286" t="s">
        <v>67</v>
      </c>
      <c r="C4406" t="s">
        <v>226</v>
      </c>
      <c r="D4406" t="s">
        <v>226</v>
      </c>
      <c r="E4406" t="s">
        <v>226</v>
      </c>
      <c r="F4406" t="s">
        <v>226</v>
      </c>
      <c r="G4406" t="s">
        <v>226</v>
      </c>
      <c r="H4406" t="s">
        <v>226</v>
      </c>
      <c r="I4406" t="s">
        <v>226</v>
      </c>
      <c r="J4406" t="s">
        <v>226</v>
      </c>
      <c r="K4406" t="s">
        <v>226</v>
      </c>
      <c r="L4406" t="s">
        <v>226</v>
      </c>
      <c r="M4406" t="s">
        <v>226</v>
      </c>
      <c r="N4406" t="s">
        <v>226</v>
      </c>
      <c r="O4406" t="s">
        <v>226</v>
      </c>
      <c r="P4406" t="s">
        <v>226</v>
      </c>
      <c r="Q4406" t="s">
        <v>226</v>
      </c>
      <c r="R4406" t="s">
        <v>226</v>
      </c>
      <c r="S4406" t="s">
        <v>226</v>
      </c>
      <c r="T4406" t="s">
        <v>226</v>
      </c>
      <c r="U4406" t="s">
        <v>226</v>
      </c>
      <c r="V4406" t="s">
        <v>226</v>
      </c>
      <c r="W4406" t="s">
        <v>224</v>
      </c>
      <c r="X4406" t="s">
        <v>226</v>
      </c>
      <c r="Y4406" t="s">
        <v>226</v>
      </c>
      <c r="Z4406" t="s">
        <v>226</v>
      </c>
      <c r="AA4406" t="s">
        <v>226</v>
      </c>
      <c r="AB4406" t="s">
        <v>226</v>
      </c>
      <c r="AC4406" t="s">
        <v>226</v>
      </c>
      <c r="AD4406" t="s">
        <v>226</v>
      </c>
      <c r="AE4406" t="s">
        <v>226</v>
      </c>
      <c r="AF4406" t="s">
        <v>226</v>
      </c>
      <c r="AG4406" t="s">
        <v>225</v>
      </c>
      <c r="AH4406" t="s">
        <v>225</v>
      </c>
      <c r="AI4406" t="s">
        <v>225</v>
      </c>
      <c r="AJ4406" t="s">
        <v>225</v>
      </c>
      <c r="AK4406" t="s">
        <v>225</v>
      </c>
      <c r="AL4406" t="s">
        <v>394</v>
      </c>
      <c r="AM4406" t="s">
        <v>394</v>
      </c>
      <c r="AN4406" t="s">
        <v>394</v>
      </c>
      <c r="AO4406" t="s">
        <v>394</v>
      </c>
      <c r="AP4406" t="s">
        <v>394</v>
      </c>
      <c r="AQ4406" s="286" t="s">
        <v>394</v>
      </c>
      <c r="AR4406" s="305"/>
      <c r="AS4406" s="235"/>
      <c r="AU4406"/>
    </row>
    <row r="4407" spans="1:47" ht="28.8" x14ac:dyDescent="0.3">
      <c r="A4407" s="285">
        <v>123612</v>
      </c>
      <c r="B4407" s="286" t="s">
        <v>67</v>
      </c>
      <c r="C4407" t="s">
        <v>226</v>
      </c>
      <c r="D4407" t="s">
        <v>226</v>
      </c>
      <c r="E4407" t="s">
        <v>226</v>
      </c>
      <c r="F4407" t="s">
        <v>226</v>
      </c>
      <c r="G4407" t="s">
        <v>226</v>
      </c>
      <c r="H4407" t="s">
        <v>226</v>
      </c>
      <c r="I4407" t="s">
        <v>226</v>
      </c>
      <c r="J4407" t="s">
        <v>226</v>
      </c>
      <c r="K4407" t="s">
        <v>226</v>
      </c>
      <c r="L4407" t="s">
        <v>226</v>
      </c>
      <c r="M4407" t="s">
        <v>226</v>
      </c>
      <c r="N4407" t="s">
        <v>226</v>
      </c>
      <c r="O4407" t="s">
        <v>226</v>
      </c>
      <c r="P4407" t="s">
        <v>224</v>
      </c>
      <c r="Q4407" t="s">
        <v>226</v>
      </c>
      <c r="R4407" t="s">
        <v>226</v>
      </c>
      <c r="S4407" t="s">
        <v>226</v>
      </c>
      <c r="T4407" t="s">
        <v>226</v>
      </c>
      <c r="U4407" t="s">
        <v>224</v>
      </c>
      <c r="V4407" t="s">
        <v>226</v>
      </c>
      <c r="W4407" t="s">
        <v>226</v>
      </c>
      <c r="X4407" t="s">
        <v>226</v>
      </c>
      <c r="Y4407" t="s">
        <v>226</v>
      </c>
      <c r="Z4407" t="s">
        <v>226</v>
      </c>
      <c r="AA4407" t="s">
        <v>226</v>
      </c>
      <c r="AB4407" t="s">
        <v>226</v>
      </c>
      <c r="AC4407" t="s">
        <v>226</v>
      </c>
      <c r="AD4407" t="s">
        <v>226</v>
      </c>
      <c r="AE4407" t="s">
        <v>226</v>
      </c>
      <c r="AF4407" t="s">
        <v>226</v>
      </c>
      <c r="AG4407" t="s">
        <v>225</v>
      </c>
      <c r="AH4407" t="s">
        <v>225</v>
      </c>
      <c r="AI4407" t="s">
        <v>225</v>
      </c>
      <c r="AJ4407" t="s">
        <v>225</v>
      </c>
      <c r="AK4407" t="s">
        <v>225</v>
      </c>
      <c r="AL4407" t="s">
        <v>394</v>
      </c>
      <c r="AM4407" t="s">
        <v>394</v>
      </c>
      <c r="AN4407" t="s">
        <v>394</v>
      </c>
      <c r="AO4407" t="s">
        <v>394</v>
      </c>
      <c r="AP4407" t="s">
        <v>394</v>
      </c>
      <c r="AQ4407" s="286" t="s">
        <v>394</v>
      </c>
      <c r="AR4407" s="305"/>
      <c r="AS4407" s="235"/>
      <c r="AU4407"/>
    </row>
    <row r="4408" spans="1:47" ht="21.6" x14ac:dyDescent="0.3">
      <c r="A4408" s="285">
        <v>123613</v>
      </c>
      <c r="B4408" s="286" t="s">
        <v>539</v>
      </c>
      <c r="C4408" t="s">
        <v>995</v>
      </c>
      <c r="D4408" t="s">
        <v>995</v>
      </c>
      <c r="E4408" t="s">
        <v>995</v>
      </c>
      <c r="F4408" t="s">
        <v>995</v>
      </c>
      <c r="G4408" t="s">
        <v>995</v>
      </c>
      <c r="H4408" t="s">
        <v>995</v>
      </c>
      <c r="I4408" t="s">
        <v>995</v>
      </c>
      <c r="J4408" t="s">
        <v>995</v>
      </c>
      <c r="K4408" t="s">
        <v>995</v>
      </c>
      <c r="L4408" t="s">
        <v>995</v>
      </c>
      <c r="M4408" t="s">
        <v>995</v>
      </c>
      <c r="N4408" t="s">
        <v>995</v>
      </c>
      <c r="O4408" t="s">
        <v>995</v>
      </c>
      <c r="P4408" t="s">
        <v>995</v>
      </c>
      <c r="Q4408" t="s">
        <v>995</v>
      </c>
      <c r="R4408" t="s">
        <v>995</v>
      </c>
      <c r="S4408" t="s">
        <v>995</v>
      </c>
      <c r="T4408" t="s">
        <v>995</v>
      </c>
      <c r="U4408" t="s">
        <v>995</v>
      </c>
      <c r="V4408" t="s">
        <v>995</v>
      </c>
      <c r="W4408" t="s">
        <v>995</v>
      </c>
      <c r="X4408" t="s">
        <v>995</v>
      </c>
      <c r="Y4408" t="s">
        <v>995</v>
      </c>
      <c r="Z4408" t="s">
        <v>995</v>
      </c>
      <c r="AA4408" t="s">
        <v>995</v>
      </c>
      <c r="AB4408" t="s">
        <v>995</v>
      </c>
      <c r="AC4408" t="s">
        <v>995</v>
      </c>
      <c r="AD4408" t="s">
        <v>995</v>
      </c>
      <c r="AE4408" t="s">
        <v>995</v>
      </c>
      <c r="AF4408" t="s">
        <v>995</v>
      </c>
      <c r="AG4408" t="s">
        <v>995</v>
      </c>
      <c r="AH4408" t="s">
        <v>995</v>
      </c>
      <c r="AI4408" t="s">
        <v>995</v>
      </c>
      <c r="AJ4408" t="s">
        <v>995</v>
      </c>
      <c r="AK4408" t="s">
        <v>995</v>
      </c>
      <c r="AL4408" t="s">
        <v>995</v>
      </c>
      <c r="AM4408" t="s">
        <v>995</v>
      </c>
      <c r="AN4408" t="s">
        <v>995</v>
      </c>
      <c r="AO4408" t="s">
        <v>995</v>
      </c>
      <c r="AP4408" t="s">
        <v>995</v>
      </c>
      <c r="AQ4408" s="286" t="s">
        <v>855</v>
      </c>
      <c r="AR4408" s="305"/>
      <c r="AS4408" s="235"/>
      <c r="AU4408"/>
    </row>
    <row r="4409" spans="1:47" x14ac:dyDescent="0.3">
      <c r="A4409" s="285">
        <v>123614</v>
      </c>
      <c r="B4409" s="286" t="s">
        <v>539</v>
      </c>
      <c r="C4409" t="s">
        <v>226</v>
      </c>
      <c r="D4409" t="s">
        <v>226</v>
      </c>
      <c r="E4409" t="s">
        <v>226</v>
      </c>
      <c r="F4409" t="s">
        <v>226</v>
      </c>
      <c r="G4409" t="s">
        <v>224</v>
      </c>
      <c r="H4409" t="s">
        <v>226</v>
      </c>
      <c r="I4409" t="s">
        <v>224</v>
      </c>
      <c r="J4409" t="s">
        <v>226</v>
      </c>
      <c r="K4409" t="s">
        <v>226</v>
      </c>
      <c r="L4409" t="s">
        <v>226</v>
      </c>
      <c r="M4409" t="s">
        <v>394</v>
      </c>
      <c r="N4409" t="s">
        <v>224</v>
      </c>
      <c r="O4409" t="s">
        <v>226</v>
      </c>
      <c r="P4409" t="s">
        <v>226</v>
      </c>
      <c r="Q4409" t="s">
        <v>224</v>
      </c>
      <c r="R4409" t="s">
        <v>226</v>
      </c>
      <c r="S4409" t="s">
        <v>226</v>
      </c>
      <c r="T4409" t="s">
        <v>226</v>
      </c>
      <c r="U4409" t="s">
        <v>226</v>
      </c>
      <c r="V4409" t="s">
        <v>226</v>
      </c>
      <c r="W4409" t="s">
        <v>394</v>
      </c>
      <c r="X4409" t="s">
        <v>394</v>
      </c>
      <c r="Y4409" t="s">
        <v>394</v>
      </c>
      <c r="Z4409" t="s">
        <v>394</v>
      </c>
      <c r="AA4409" t="s">
        <v>394</v>
      </c>
      <c r="AB4409" t="s">
        <v>394</v>
      </c>
      <c r="AC4409" t="s">
        <v>394</v>
      </c>
      <c r="AD4409" t="s">
        <v>394</v>
      </c>
      <c r="AE4409" t="s">
        <v>394</v>
      </c>
      <c r="AF4409" t="s">
        <v>394</v>
      </c>
      <c r="AG4409" t="s">
        <v>394</v>
      </c>
      <c r="AH4409" t="s">
        <v>394</v>
      </c>
      <c r="AI4409" t="s">
        <v>394</v>
      </c>
      <c r="AJ4409" t="s">
        <v>394</v>
      </c>
      <c r="AK4409" t="s">
        <v>394</v>
      </c>
      <c r="AL4409" t="s">
        <v>394</v>
      </c>
      <c r="AM4409" t="s">
        <v>394</v>
      </c>
      <c r="AN4409" t="s">
        <v>394</v>
      </c>
      <c r="AO4409" t="s">
        <v>394</v>
      </c>
      <c r="AP4409" t="s">
        <v>394</v>
      </c>
      <c r="AQ4409" s="289"/>
      <c r="AR4409" s="304"/>
      <c r="AS4409" s="304"/>
      <c r="AU4409"/>
    </row>
    <row r="4410" spans="1:47" x14ac:dyDescent="0.3">
      <c r="A4410" s="285">
        <v>123615</v>
      </c>
      <c r="B4410" s="286" t="s">
        <v>539</v>
      </c>
      <c r="C4410" t="s">
        <v>995</v>
      </c>
      <c r="D4410" t="s">
        <v>995</v>
      </c>
      <c r="E4410" t="s">
        <v>995</v>
      </c>
      <c r="F4410" t="s">
        <v>995</v>
      </c>
      <c r="G4410" t="s">
        <v>995</v>
      </c>
      <c r="H4410" t="s">
        <v>995</v>
      </c>
      <c r="I4410" t="s">
        <v>995</v>
      </c>
      <c r="J4410" t="s">
        <v>995</v>
      </c>
      <c r="K4410" t="s">
        <v>995</v>
      </c>
      <c r="L4410" t="s">
        <v>995</v>
      </c>
      <c r="M4410" t="s">
        <v>995</v>
      </c>
      <c r="N4410" t="s">
        <v>995</v>
      </c>
      <c r="O4410" t="s">
        <v>995</v>
      </c>
      <c r="P4410" t="s">
        <v>995</v>
      </c>
      <c r="Q4410" t="s">
        <v>995</v>
      </c>
      <c r="R4410" t="s">
        <v>995</v>
      </c>
      <c r="S4410" t="s">
        <v>995</v>
      </c>
      <c r="T4410" t="s">
        <v>995</v>
      </c>
      <c r="U4410" t="s">
        <v>995</v>
      </c>
      <c r="V4410" t="s">
        <v>995</v>
      </c>
      <c r="W4410" t="s">
        <v>995</v>
      </c>
      <c r="X4410" t="s">
        <v>995</v>
      </c>
      <c r="Y4410" t="s">
        <v>995</v>
      </c>
      <c r="Z4410" t="s">
        <v>995</v>
      </c>
      <c r="AA4410" t="s">
        <v>995</v>
      </c>
      <c r="AB4410" t="s">
        <v>995</v>
      </c>
      <c r="AC4410" t="s">
        <v>995</v>
      </c>
      <c r="AD4410" t="s">
        <v>995</v>
      </c>
      <c r="AE4410" t="s">
        <v>995</v>
      </c>
      <c r="AF4410" t="s">
        <v>995</v>
      </c>
      <c r="AG4410" t="s">
        <v>995</v>
      </c>
      <c r="AH4410" t="s">
        <v>995</v>
      </c>
      <c r="AI4410" t="s">
        <v>995</v>
      </c>
      <c r="AJ4410" t="s">
        <v>995</v>
      </c>
      <c r="AK4410" t="s">
        <v>995</v>
      </c>
      <c r="AL4410" t="s">
        <v>995</v>
      </c>
      <c r="AM4410" t="s">
        <v>995</v>
      </c>
      <c r="AN4410" t="s">
        <v>995</v>
      </c>
      <c r="AO4410" t="s">
        <v>995</v>
      </c>
      <c r="AP4410" t="s">
        <v>995</v>
      </c>
      <c r="AQ4410" s="286" t="s">
        <v>855</v>
      </c>
    </row>
    <row r="4411" spans="1:47" ht="28.8" x14ac:dyDescent="0.3">
      <c r="A4411" s="285">
        <v>123616</v>
      </c>
      <c r="B4411" s="286" t="s">
        <v>67</v>
      </c>
      <c r="C4411" t="s">
        <v>226</v>
      </c>
      <c r="D4411" t="s">
        <v>226</v>
      </c>
      <c r="E4411" t="s">
        <v>226</v>
      </c>
      <c r="F4411" t="s">
        <v>226</v>
      </c>
      <c r="G4411" t="s">
        <v>224</v>
      </c>
      <c r="H4411" t="s">
        <v>226</v>
      </c>
      <c r="I4411" t="s">
        <v>225</v>
      </c>
      <c r="J4411" t="s">
        <v>226</v>
      </c>
      <c r="K4411" t="s">
        <v>226</v>
      </c>
      <c r="L4411" t="s">
        <v>226</v>
      </c>
      <c r="M4411" t="s">
        <v>226</v>
      </c>
      <c r="N4411" t="s">
        <v>226</v>
      </c>
      <c r="O4411" t="s">
        <v>226</v>
      </c>
      <c r="P4411" t="s">
        <v>226</v>
      </c>
      <c r="Q4411" t="s">
        <v>226</v>
      </c>
      <c r="R4411" t="s">
        <v>226</v>
      </c>
      <c r="S4411" t="s">
        <v>226</v>
      </c>
      <c r="T4411" t="s">
        <v>224</v>
      </c>
      <c r="U4411" t="s">
        <v>226</v>
      </c>
      <c r="V4411" t="s">
        <v>224</v>
      </c>
      <c r="W4411" t="s">
        <v>226</v>
      </c>
      <c r="X4411" t="s">
        <v>226</v>
      </c>
      <c r="Y4411" t="s">
        <v>224</v>
      </c>
      <c r="Z4411" t="s">
        <v>226</v>
      </c>
      <c r="AA4411" t="s">
        <v>226</v>
      </c>
      <c r="AB4411" t="s">
        <v>226</v>
      </c>
      <c r="AC4411" t="s">
        <v>226</v>
      </c>
      <c r="AD4411" t="s">
        <v>226</v>
      </c>
      <c r="AE4411" t="s">
        <v>226</v>
      </c>
      <c r="AF4411" t="s">
        <v>226</v>
      </c>
      <c r="AG4411" t="s">
        <v>225</v>
      </c>
      <c r="AH4411" t="s">
        <v>225</v>
      </c>
      <c r="AI4411" t="s">
        <v>225</v>
      </c>
      <c r="AJ4411" t="s">
        <v>225</v>
      </c>
      <c r="AK4411" t="s">
        <v>225</v>
      </c>
      <c r="AL4411" t="s">
        <v>394</v>
      </c>
      <c r="AM4411" t="s">
        <v>394</v>
      </c>
      <c r="AN4411" t="s">
        <v>394</v>
      </c>
      <c r="AO4411" t="s">
        <v>394</v>
      </c>
      <c r="AP4411" t="s">
        <v>394</v>
      </c>
      <c r="AQ4411" s="286" t="s">
        <v>394</v>
      </c>
      <c r="AR4411" s="305"/>
      <c r="AS4411" s="235"/>
      <c r="AU4411"/>
    </row>
    <row r="4412" spans="1:47" ht="21.6" x14ac:dyDescent="0.3">
      <c r="A4412" s="285">
        <v>123617</v>
      </c>
      <c r="B4412" s="286" t="s">
        <v>61</v>
      </c>
      <c r="C4412" t="s">
        <v>225</v>
      </c>
      <c r="D4412" t="s">
        <v>225</v>
      </c>
      <c r="E4412" t="s">
        <v>225</v>
      </c>
      <c r="F4412" t="s">
        <v>225</v>
      </c>
      <c r="G4412" t="s">
        <v>226</v>
      </c>
      <c r="H4412" t="s">
        <v>226</v>
      </c>
      <c r="I4412" t="s">
        <v>225</v>
      </c>
      <c r="J4412" t="s">
        <v>225</v>
      </c>
      <c r="K4412" t="s">
        <v>226</v>
      </c>
      <c r="L4412" t="s">
        <v>226</v>
      </c>
      <c r="M4412" t="s">
        <v>226</v>
      </c>
      <c r="N4412" t="s">
        <v>226</v>
      </c>
      <c r="O4412" t="s">
        <v>226</v>
      </c>
      <c r="P4412" t="s">
        <v>226</v>
      </c>
      <c r="Q4412" t="s">
        <v>226</v>
      </c>
      <c r="R4412" t="s">
        <v>226</v>
      </c>
      <c r="S4412" t="s">
        <v>226</v>
      </c>
      <c r="T4412" t="s">
        <v>225</v>
      </c>
      <c r="U4412" t="s">
        <v>224</v>
      </c>
      <c r="V4412" t="s">
        <v>225</v>
      </c>
      <c r="W4412" t="s">
        <v>226</v>
      </c>
      <c r="X4412" t="s">
        <v>226</v>
      </c>
      <c r="Y4412" t="s">
        <v>226</v>
      </c>
      <c r="Z4412" t="s">
        <v>226</v>
      </c>
      <c r="AA4412" t="s">
        <v>224</v>
      </c>
      <c r="AB4412" t="s">
        <v>226</v>
      </c>
      <c r="AC4412" t="s">
        <v>226</v>
      </c>
      <c r="AD4412" t="s">
        <v>226</v>
      </c>
      <c r="AE4412" t="s">
        <v>226</v>
      </c>
      <c r="AF4412" t="s">
        <v>224</v>
      </c>
      <c r="AG4412" t="s">
        <v>226</v>
      </c>
      <c r="AH4412" t="s">
        <v>225</v>
      </c>
      <c r="AI4412" t="s">
        <v>226</v>
      </c>
      <c r="AJ4412" t="s">
        <v>225</v>
      </c>
      <c r="AK4412" t="s">
        <v>225</v>
      </c>
      <c r="AL4412" t="s">
        <v>225</v>
      </c>
      <c r="AM4412" t="s">
        <v>225</v>
      </c>
      <c r="AN4412" t="s">
        <v>225</v>
      </c>
      <c r="AO4412" t="s">
        <v>225</v>
      </c>
      <c r="AP4412" t="s">
        <v>225</v>
      </c>
      <c r="AQ4412" s="286" t="s">
        <v>394</v>
      </c>
      <c r="AR4412" s="305"/>
      <c r="AS4412" s="235"/>
      <c r="AU4412"/>
    </row>
    <row r="4413" spans="1:47" x14ac:dyDescent="0.3">
      <c r="A4413" s="285">
        <v>123618</v>
      </c>
      <c r="B4413" s="286" t="s">
        <v>540</v>
      </c>
      <c r="AQ4413" s="286" t="s">
        <v>394</v>
      </c>
    </row>
    <row r="4414" spans="1:47" ht="28.8" x14ac:dyDescent="0.3">
      <c r="A4414" s="285">
        <v>123619</v>
      </c>
      <c r="B4414" s="286" t="s">
        <v>541</v>
      </c>
      <c r="C4414" t="s">
        <v>226</v>
      </c>
      <c r="D4414" t="s">
        <v>226</v>
      </c>
      <c r="E4414" t="s">
        <v>226</v>
      </c>
      <c r="F4414" t="s">
        <v>226</v>
      </c>
      <c r="G4414" t="s">
        <v>224</v>
      </c>
      <c r="H4414" t="s">
        <v>226</v>
      </c>
      <c r="I4414" t="s">
        <v>226</v>
      </c>
      <c r="J4414" t="s">
        <v>226</v>
      </c>
      <c r="K4414" t="s">
        <v>224</v>
      </c>
      <c r="L4414" t="s">
        <v>226</v>
      </c>
      <c r="M4414" t="s">
        <v>224</v>
      </c>
      <c r="N4414" t="s">
        <v>226</v>
      </c>
      <c r="O4414" t="s">
        <v>226</v>
      </c>
      <c r="P4414" t="s">
        <v>226</v>
      </c>
      <c r="Q4414" t="s">
        <v>226</v>
      </c>
      <c r="R4414" t="s">
        <v>224</v>
      </c>
      <c r="S4414" t="s">
        <v>224</v>
      </c>
      <c r="T4414" t="s">
        <v>225</v>
      </c>
      <c r="U4414" t="s">
        <v>224</v>
      </c>
      <c r="V4414" t="s">
        <v>224</v>
      </c>
      <c r="W4414" t="s">
        <v>225</v>
      </c>
      <c r="X4414" t="s">
        <v>225</v>
      </c>
      <c r="Y4414" t="s">
        <v>225</v>
      </c>
      <c r="Z4414" t="s">
        <v>225</v>
      </c>
      <c r="AA4414" t="s">
        <v>225</v>
      </c>
      <c r="AQ4414" s="286" t="s">
        <v>394</v>
      </c>
      <c r="AR4414" s="305"/>
      <c r="AS4414" s="235"/>
      <c r="AU4414"/>
    </row>
    <row r="4415" spans="1:47" ht="21.6" x14ac:dyDescent="0.65">
      <c r="A4415" s="285">
        <v>123620</v>
      </c>
      <c r="B4415" s="286" t="s">
        <v>538</v>
      </c>
      <c r="C4415" t="s">
        <v>226</v>
      </c>
      <c r="D4415" t="s">
        <v>225</v>
      </c>
      <c r="E4415" t="s">
        <v>225</v>
      </c>
      <c r="F4415" t="s">
        <v>226</v>
      </c>
      <c r="G4415" t="s">
        <v>226</v>
      </c>
      <c r="H4415" t="s">
        <v>226</v>
      </c>
      <c r="I4415" t="s">
        <v>225</v>
      </c>
      <c r="J4415" t="s">
        <v>225</v>
      </c>
      <c r="K4415" t="s">
        <v>225</v>
      </c>
      <c r="L4415" t="s">
        <v>225</v>
      </c>
      <c r="M4415" t="s">
        <v>226</v>
      </c>
      <c r="N4415" t="s">
        <v>394</v>
      </c>
      <c r="O4415" t="s">
        <v>394</v>
      </c>
      <c r="P4415" t="s">
        <v>394</v>
      </c>
      <c r="Q4415" t="s">
        <v>394</v>
      </c>
      <c r="R4415" t="s">
        <v>394</v>
      </c>
      <c r="S4415" t="s">
        <v>394</v>
      </c>
      <c r="T4415" t="s">
        <v>394</v>
      </c>
      <c r="U4415" t="s">
        <v>394</v>
      </c>
      <c r="V4415" t="s">
        <v>394</v>
      </c>
      <c r="W4415" t="s">
        <v>394</v>
      </c>
      <c r="X4415" t="s">
        <v>394</v>
      </c>
      <c r="Y4415" t="s">
        <v>394</v>
      </c>
      <c r="Z4415" t="s">
        <v>394</v>
      </c>
      <c r="AA4415" t="s">
        <v>394</v>
      </c>
      <c r="AB4415" t="s">
        <v>394</v>
      </c>
      <c r="AC4415" t="s">
        <v>394</v>
      </c>
      <c r="AD4415" t="s">
        <v>394</v>
      </c>
      <c r="AE4415" t="s">
        <v>394</v>
      </c>
      <c r="AF4415" t="s">
        <v>394</v>
      </c>
      <c r="AG4415" t="s">
        <v>394</v>
      </c>
      <c r="AH4415" t="s">
        <v>394</v>
      </c>
      <c r="AI4415" t="s">
        <v>394</v>
      </c>
      <c r="AJ4415" t="s">
        <v>394</v>
      </c>
      <c r="AK4415" t="s">
        <v>394</v>
      </c>
      <c r="AL4415" t="s">
        <v>394</v>
      </c>
      <c r="AM4415" t="s">
        <v>394</v>
      </c>
      <c r="AN4415" t="s">
        <v>394</v>
      </c>
      <c r="AO4415" t="s">
        <v>394</v>
      </c>
      <c r="AP4415" t="s">
        <v>394</v>
      </c>
      <c r="AQ4415" s="288"/>
      <c r="AR4415" s="304"/>
      <c r="AS4415" s="304"/>
      <c r="AU4415"/>
    </row>
    <row r="4416" spans="1:47" x14ac:dyDescent="0.3">
      <c r="A4416" s="285">
        <v>123621</v>
      </c>
      <c r="B4416" s="286" t="s">
        <v>540</v>
      </c>
      <c r="AQ4416" s="286" t="s">
        <v>394</v>
      </c>
    </row>
    <row r="4417" spans="1:47" ht="28.8" x14ac:dyDescent="0.3">
      <c r="A4417" s="285">
        <v>123622</v>
      </c>
      <c r="B4417" s="286" t="s">
        <v>67</v>
      </c>
      <c r="C4417" t="s">
        <v>226</v>
      </c>
      <c r="D4417" t="s">
        <v>226</v>
      </c>
      <c r="E4417" t="s">
        <v>226</v>
      </c>
      <c r="F4417" t="s">
        <v>226</v>
      </c>
      <c r="G4417" t="s">
        <v>226</v>
      </c>
      <c r="H4417" t="s">
        <v>226</v>
      </c>
      <c r="I4417" t="s">
        <v>226</v>
      </c>
      <c r="J4417" t="s">
        <v>226</v>
      </c>
      <c r="K4417" t="s">
        <v>226</v>
      </c>
      <c r="L4417" t="s">
        <v>226</v>
      </c>
      <c r="M4417" t="s">
        <v>226</v>
      </c>
      <c r="N4417" t="s">
        <v>226</v>
      </c>
      <c r="O4417" t="s">
        <v>226</v>
      </c>
      <c r="P4417" t="s">
        <v>224</v>
      </c>
      <c r="Q4417" t="s">
        <v>226</v>
      </c>
      <c r="R4417" t="s">
        <v>226</v>
      </c>
      <c r="S4417" t="s">
        <v>226</v>
      </c>
      <c r="T4417" t="s">
        <v>226</v>
      </c>
      <c r="U4417" t="s">
        <v>226</v>
      </c>
      <c r="V4417" t="s">
        <v>226</v>
      </c>
      <c r="W4417" t="s">
        <v>226</v>
      </c>
      <c r="X4417" t="s">
        <v>226</v>
      </c>
      <c r="Y4417" t="s">
        <v>226</v>
      </c>
      <c r="Z4417" t="s">
        <v>226</v>
      </c>
      <c r="AA4417" t="s">
        <v>226</v>
      </c>
      <c r="AB4417" t="s">
        <v>226</v>
      </c>
      <c r="AC4417" t="s">
        <v>226</v>
      </c>
      <c r="AD4417" t="s">
        <v>226</v>
      </c>
      <c r="AE4417" t="s">
        <v>226</v>
      </c>
      <c r="AF4417" t="s">
        <v>226</v>
      </c>
      <c r="AG4417" t="s">
        <v>225</v>
      </c>
      <c r="AH4417" t="s">
        <v>225</v>
      </c>
      <c r="AI4417" t="s">
        <v>225</v>
      </c>
      <c r="AJ4417" t="s">
        <v>225</v>
      </c>
      <c r="AK4417" t="s">
        <v>225</v>
      </c>
      <c r="AL4417" t="s">
        <v>394</v>
      </c>
      <c r="AM4417" t="s">
        <v>394</v>
      </c>
      <c r="AN4417" t="s">
        <v>394</v>
      </c>
      <c r="AO4417" t="s">
        <v>394</v>
      </c>
      <c r="AP4417" t="s">
        <v>394</v>
      </c>
      <c r="AQ4417" s="286" t="s">
        <v>394</v>
      </c>
      <c r="AR4417" s="305"/>
      <c r="AS4417" s="235"/>
      <c r="AU4417"/>
    </row>
    <row r="4418" spans="1:47" x14ac:dyDescent="0.3">
      <c r="A4418" s="285">
        <v>123623</v>
      </c>
      <c r="B4418" s="286" t="s">
        <v>540</v>
      </c>
      <c r="AQ4418" s="286" t="s">
        <v>394</v>
      </c>
    </row>
    <row r="4419" spans="1:47" x14ac:dyDescent="0.3">
      <c r="A4419" s="285">
        <v>123624</v>
      </c>
      <c r="B4419" s="286" t="s">
        <v>540</v>
      </c>
      <c r="AQ4419" s="286" t="s">
        <v>394</v>
      </c>
    </row>
    <row r="4420" spans="1:47" x14ac:dyDescent="0.3">
      <c r="A4420" s="285">
        <v>123625</v>
      </c>
      <c r="B4420" s="286" t="s">
        <v>539</v>
      </c>
      <c r="C4420" t="s">
        <v>995</v>
      </c>
      <c r="D4420" t="s">
        <v>995</v>
      </c>
      <c r="E4420" t="s">
        <v>995</v>
      </c>
      <c r="F4420" t="s">
        <v>995</v>
      </c>
      <c r="G4420" t="s">
        <v>995</v>
      </c>
      <c r="H4420" t="s">
        <v>995</v>
      </c>
      <c r="I4420" t="s">
        <v>995</v>
      </c>
      <c r="J4420" t="s">
        <v>995</v>
      </c>
      <c r="K4420" t="s">
        <v>995</v>
      </c>
      <c r="L4420" t="s">
        <v>995</v>
      </c>
      <c r="M4420" t="s">
        <v>995</v>
      </c>
      <c r="N4420" t="s">
        <v>995</v>
      </c>
      <c r="O4420" t="s">
        <v>995</v>
      </c>
      <c r="P4420" t="s">
        <v>995</v>
      </c>
      <c r="Q4420" t="s">
        <v>995</v>
      </c>
      <c r="R4420" t="s">
        <v>995</v>
      </c>
      <c r="S4420" t="s">
        <v>995</v>
      </c>
      <c r="T4420" t="s">
        <v>995</v>
      </c>
      <c r="U4420" t="s">
        <v>995</v>
      </c>
      <c r="V4420" t="s">
        <v>995</v>
      </c>
      <c r="W4420" t="s">
        <v>995</v>
      </c>
      <c r="X4420" t="s">
        <v>995</v>
      </c>
      <c r="Y4420" t="s">
        <v>995</v>
      </c>
      <c r="Z4420" t="s">
        <v>995</v>
      </c>
      <c r="AA4420" t="s">
        <v>995</v>
      </c>
      <c r="AB4420" t="s">
        <v>995</v>
      </c>
      <c r="AC4420" t="s">
        <v>995</v>
      </c>
      <c r="AD4420" t="s">
        <v>995</v>
      </c>
      <c r="AE4420" t="s">
        <v>995</v>
      </c>
      <c r="AF4420" t="s">
        <v>995</v>
      </c>
      <c r="AG4420" t="s">
        <v>995</v>
      </c>
      <c r="AH4420" t="s">
        <v>995</v>
      </c>
      <c r="AI4420" t="s">
        <v>995</v>
      </c>
      <c r="AJ4420" t="s">
        <v>995</v>
      </c>
      <c r="AK4420" t="s">
        <v>995</v>
      </c>
      <c r="AL4420" t="s">
        <v>995</v>
      </c>
      <c r="AM4420" t="s">
        <v>995</v>
      </c>
      <c r="AN4420" t="s">
        <v>995</v>
      </c>
      <c r="AO4420" t="s">
        <v>995</v>
      </c>
      <c r="AP4420" t="s">
        <v>995</v>
      </c>
      <c r="AQ4420" s="286" t="s">
        <v>855</v>
      </c>
    </row>
    <row r="4421" spans="1:47" x14ac:dyDescent="0.3">
      <c r="A4421" s="285">
        <v>123626</v>
      </c>
      <c r="B4421" s="286" t="s">
        <v>540</v>
      </c>
      <c r="C4421" t="s">
        <v>224</v>
      </c>
      <c r="D4421" t="s">
        <v>226</v>
      </c>
      <c r="E4421" t="s">
        <v>226</v>
      </c>
      <c r="F4421" t="s">
        <v>226</v>
      </c>
      <c r="G4421" t="s">
        <v>226</v>
      </c>
      <c r="H4421" t="s">
        <v>224</v>
      </c>
      <c r="I4421" t="s">
        <v>226</v>
      </c>
      <c r="J4421" t="s">
        <v>226</v>
      </c>
      <c r="K4421" t="s">
        <v>226</v>
      </c>
      <c r="L4421" t="s">
        <v>226</v>
      </c>
      <c r="M4421" t="s">
        <v>225</v>
      </c>
      <c r="N4421" t="s">
        <v>226</v>
      </c>
      <c r="O4421" t="s">
        <v>226</v>
      </c>
      <c r="P4421" t="s">
        <v>224</v>
      </c>
      <c r="Q4421" t="s">
        <v>226</v>
      </c>
      <c r="R4421" t="s">
        <v>225</v>
      </c>
      <c r="S4421" t="s">
        <v>226</v>
      </c>
      <c r="T4421" t="s">
        <v>226</v>
      </c>
      <c r="U4421" t="s">
        <v>226</v>
      </c>
      <c r="V4421" t="s">
        <v>226</v>
      </c>
      <c r="W4421" t="s">
        <v>394</v>
      </c>
      <c r="X4421" t="s">
        <v>394</v>
      </c>
      <c r="Y4421" t="s">
        <v>394</v>
      </c>
      <c r="Z4421" t="s">
        <v>394</v>
      </c>
      <c r="AA4421" t="s">
        <v>394</v>
      </c>
      <c r="AB4421" t="s">
        <v>394</v>
      </c>
      <c r="AC4421" t="s">
        <v>394</v>
      </c>
      <c r="AD4421" t="s">
        <v>394</v>
      </c>
      <c r="AE4421" t="s">
        <v>394</v>
      </c>
      <c r="AF4421" t="s">
        <v>394</v>
      </c>
      <c r="AG4421" t="s">
        <v>394</v>
      </c>
      <c r="AH4421" t="s">
        <v>394</v>
      </c>
      <c r="AI4421" t="s">
        <v>394</v>
      </c>
      <c r="AJ4421" t="s">
        <v>394</v>
      </c>
      <c r="AK4421" t="s">
        <v>394</v>
      </c>
      <c r="AL4421" t="s">
        <v>394</v>
      </c>
      <c r="AM4421" t="s">
        <v>394</v>
      </c>
      <c r="AN4421" t="s">
        <v>394</v>
      </c>
      <c r="AO4421" t="s">
        <v>394</v>
      </c>
      <c r="AP4421" t="s">
        <v>394</v>
      </c>
      <c r="AQ4421" s="289"/>
      <c r="AR4421" s="304"/>
      <c r="AS4421" s="304"/>
      <c r="AU4421"/>
    </row>
    <row r="4422" spans="1:47" ht="28.8" x14ac:dyDescent="0.3">
      <c r="A4422" s="285">
        <v>123627</v>
      </c>
      <c r="B4422" s="286" t="s">
        <v>67</v>
      </c>
      <c r="C4422" t="s">
        <v>226</v>
      </c>
      <c r="D4422" t="s">
        <v>226</v>
      </c>
      <c r="E4422" t="s">
        <v>226</v>
      </c>
      <c r="F4422" t="s">
        <v>226</v>
      </c>
      <c r="G4422" t="s">
        <v>226</v>
      </c>
      <c r="H4422" t="s">
        <v>226</v>
      </c>
      <c r="I4422" t="s">
        <v>226</v>
      </c>
      <c r="J4422" t="s">
        <v>226</v>
      </c>
      <c r="K4422" t="s">
        <v>226</v>
      </c>
      <c r="L4422" t="s">
        <v>226</v>
      </c>
      <c r="M4422" t="s">
        <v>226</v>
      </c>
      <c r="N4422" t="s">
        <v>226</v>
      </c>
      <c r="O4422" t="s">
        <v>226</v>
      </c>
      <c r="P4422" t="s">
        <v>226</v>
      </c>
      <c r="Q4422" t="s">
        <v>226</v>
      </c>
      <c r="R4422" t="s">
        <v>226</v>
      </c>
      <c r="S4422" t="s">
        <v>226</v>
      </c>
      <c r="T4422" t="s">
        <v>226</v>
      </c>
      <c r="U4422" t="s">
        <v>226</v>
      </c>
      <c r="V4422" t="s">
        <v>226</v>
      </c>
      <c r="W4422" t="s">
        <v>226</v>
      </c>
      <c r="X4422" t="s">
        <v>226</v>
      </c>
      <c r="Y4422" t="s">
        <v>226</v>
      </c>
      <c r="Z4422" t="s">
        <v>226</v>
      </c>
      <c r="AA4422" t="s">
        <v>226</v>
      </c>
      <c r="AB4422" t="s">
        <v>226</v>
      </c>
      <c r="AC4422" t="s">
        <v>226</v>
      </c>
      <c r="AD4422" t="s">
        <v>226</v>
      </c>
      <c r="AE4422" t="s">
        <v>226</v>
      </c>
      <c r="AF4422" t="s">
        <v>226</v>
      </c>
      <c r="AG4422" t="s">
        <v>225</v>
      </c>
      <c r="AH4422" t="s">
        <v>225</v>
      </c>
      <c r="AI4422" t="s">
        <v>225</v>
      </c>
      <c r="AJ4422" t="s">
        <v>225</v>
      </c>
      <c r="AK4422" t="s">
        <v>225</v>
      </c>
      <c r="AL4422" t="s">
        <v>394</v>
      </c>
      <c r="AM4422" t="s">
        <v>394</v>
      </c>
      <c r="AN4422" t="s">
        <v>394</v>
      </c>
      <c r="AO4422" t="s">
        <v>394</v>
      </c>
      <c r="AP4422" t="s">
        <v>394</v>
      </c>
      <c r="AQ4422" s="286" t="s">
        <v>394</v>
      </c>
      <c r="AR4422" s="305"/>
      <c r="AS4422" s="235"/>
      <c r="AU4422"/>
    </row>
    <row r="4423" spans="1:47" x14ac:dyDescent="0.3">
      <c r="A4423" s="285">
        <v>123628</v>
      </c>
      <c r="B4423" s="286" t="s">
        <v>539</v>
      </c>
      <c r="C4423" t="s">
        <v>995</v>
      </c>
      <c r="D4423" t="s">
        <v>995</v>
      </c>
      <c r="E4423" t="s">
        <v>995</v>
      </c>
      <c r="F4423" t="s">
        <v>995</v>
      </c>
      <c r="G4423" t="s">
        <v>995</v>
      </c>
      <c r="H4423" t="s">
        <v>995</v>
      </c>
      <c r="I4423" t="s">
        <v>995</v>
      </c>
      <c r="J4423" t="s">
        <v>995</v>
      </c>
      <c r="K4423" t="s">
        <v>995</v>
      </c>
      <c r="L4423" t="s">
        <v>995</v>
      </c>
      <c r="M4423" t="s">
        <v>995</v>
      </c>
      <c r="N4423" t="s">
        <v>995</v>
      </c>
      <c r="O4423" t="s">
        <v>995</v>
      </c>
      <c r="P4423" t="s">
        <v>995</v>
      </c>
      <c r="Q4423" t="s">
        <v>995</v>
      </c>
      <c r="R4423" t="s">
        <v>995</v>
      </c>
      <c r="S4423" t="s">
        <v>995</v>
      </c>
      <c r="T4423" t="s">
        <v>995</v>
      </c>
      <c r="U4423" t="s">
        <v>995</v>
      </c>
      <c r="V4423" t="s">
        <v>995</v>
      </c>
      <c r="W4423" t="s">
        <v>995</v>
      </c>
      <c r="X4423" t="s">
        <v>995</v>
      </c>
      <c r="Y4423" t="s">
        <v>995</v>
      </c>
      <c r="Z4423" t="s">
        <v>995</v>
      </c>
      <c r="AA4423" t="s">
        <v>995</v>
      </c>
      <c r="AB4423" t="s">
        <v>995</v>
      </c>
      <c r="AC4423" t="s">
        <v>995</v>
      </c>
      <c r="AD4423" t="s">
        <v>995</v>
      </c>
      <c r="AE4423" t="s">
        <v>995</v>
      </c>
      <c r="AF4423" t="s">
        <v>995</v>
      </c>
      <c r="AG4423" t="s">
        <v>995</v>
      </c>
      <c r="AH4423" t="s">
        <v>995</v>
      </c>
      <c r="AI4423" t="s">
        <v>995</v>
      </c>
      <c r="AJ4423" t="s">
        <v>995</v>
      </c>
      <c r="AK4423" t="s">
        <v>995</v>
      </c>
      <c r="AL4423" t="s">
        <v>995</v>
      </c>
      <c r="AM4423" t="s">
        <v>995</v>
      </c>
      <c r="AN4423" t="s">
        <v>995</v>
      </c>
      <c r="AO4423" t="s">
        <v>995</v>
      </c>
      <c r="AP4423" t="s">
        <v>995</v>
      </c>
      <c r="AQ4423" s="286" t="s">
        <v>855</v>
      </c>
    </row>
    <row r="4424" spans="1:47" x14ac:dyDescent="0.3">
      <c r="A4424" s="285">
        <v>123629</v>
      </c>
      <c r="B4424" s="286" t="s">
        <v>539</v>
      </c>
      <c r="C4424" t="s">
        <v>995</v>
      </c>
      <c r="D4424" t="s">
        <v>995</v>
      </c>
      <c r="E4424" t="s">
        <v>995</v>
      </c>
      <c r="F4424" t="s">
        <v>995</v>
      </c>
      <c r="G4424" t="s">
        <v>995</v>
      </c>
      <c r="H4424" t="s">
        <v>995</v>
      </c>
      <c r="I4424" t="s">
        <v>995</v>
      </c>
      <c r="J4424" t="s">
        <v>995</v>
      </c>
      <c r="K4424" t="s">
        <v>995</v>
      </c>
      <c r="L4424" t="s">
        <v>995</v>
      </c>
      <c r="M4424" t="s">
        <v>995</v>
      </c>
      <c r="N4424" t="s">
        <v>995</v>
      </c>
      <c r="O4424" t="s">
        <v>995</v>
      </c>
      <c r="P4424" t="s">
        <v>995</v>
      </c>
      <c r="Q4424" t="s">
        <v>995</v>
      </c>
      <c r="R4424" t="s">
        <v>995</v>
      </c>
      <c r="S4424" t="s">
        <v>995</v>
      </c>
      <c r="T4424" t="s">
        <v>995</v>
      </c>
      <c r="U4424" t="s">
        <v>995</v>
      </c>
      <c r="V4424" t="s">
        <v>995</v>
      </c>
      <c r="W4424" t="s">
        <v>995</v>
      </c>
      <c r="X4424" t="s">
        <v>995</v>
      </c>
      <c r="Y4424" t="s">
        <v>995</v>
      </c>
      <c r="Z4424" t="s">
        <v>995</v>
      </c>
      <c r="AA4424" t="s">
        <v>995</v>
      </c>
      <c r="AB4424" t="s">
        <v>995</v>
      </c>
      <c r="AC4424" t="s">
        <v>995</v>
      </c>
      <c r="AD4424" t="s">
        <v>995</v>
      </c>
      <c r="AE4424" t="s">
        <v>995</v>
      </c>
      <c r="AF4424" t="s">
        <v>995</v>
      </c>
      <c r="AG4424" t="s">
        <v>995</v>
      </c>
      <c r="AH4424" t="s">
        <v>995</v>
      </c>
      <c r="AI4424" t="s">
        <v>995</v>
      </c>
      <c r="AJ4424" t="s">
        <v>995</v>
      </c>
      <c r="AK4424" t="s">
        <v>995</v>
      </c>
      <c r="AL4424" t="s">
        <v>995</v>
      </c>
      <c r="AM4424" t="s">
        <v>995</v>
      </c>
      <c r="AN4424" t="s">
        <v>995</v>
      </c>
      <c r="AO4424" t="s">
        <v>995</v>
      </c>
      <c r="AP4424" t="s">
        <v>995</v>
      </c>
      <c r="AQ4424" s="286" t="s">
        <v>855</v>
      </c>
    </row>
    <row r="4425" spans="1:47" ht="21.6" x14ac:dyDescent="0.3">
      <c r="A4425" s="285">
        <v>123630</v>
      </c>
      <c r="B4425" s="286" t="s">
        <v>538</v>
      </c>
      <c r="C4425" t="s">
        <v>226</v>
      </c>
      <c r="D4425" t="s">
        <v>224</v>
      </c>
      <c r="E4425" t="s">
        <v>226</v>
      </c>
      <c r="F4425" t="s">
        <v>224</v>
      </c>
      <c r="G4425" t="s">
        <v>226</v>
      </c>
      <c r="H4425" t="s">
        <v>226</v>
      </c>
      <c r="I4425" t="s">
        <v>226</v>
      </c>
      <c r="J4425" t="s">
        <v>226</v>
      </c>
      <c r="K4425" t="s">
        <v>226</v>
      </c>
      <c r="L4425" t="s">
        <v>226</v>
      </c>
      <c r="M4425" t="s">
        <v>226</v>
      </c>
      <c r="N4425" t="s">
        <v>226</v>
      </c>
      <c r="O4425" t="s">
        <v>224</v>
      </c>
      <c r="P4425" t="s">
        <v>226</v>
      </c>
      <c r="Q4425" t="s">
        <v>226</v>
      </c>
      <c r="R4425" t="s">
        <v>226</v>
      </c>
      <c r="S4425" t="s">
        <v>225</v>
      </c>
      <c r="T4425" t="s">
        <v>224</v>
      </c>
      <c r="U4425" t="s">
        <v>226</v>
      </c>
      <c r="V4425" t="s">
        <v>226</v>
      </c>
      <c r="W4425" t="s">
        <v>224</v>
      </c>
      <c r="X4425" t="s">
        <v>226</v>
      </c>
      <c r="Y4425" t="s">
        <v>225</v>
      </c>
      <c r="Z4425" t="s">
        <v>226</v>
      </c>
      <c r="AA4425" t="s">
        <v>226</v>
      </c>
      <c r="AB4425" t="s">
        <v>226</v>
      </c>
      <c r="AC4425" t="s">
        <v>226</v>
      </c>
      <c r="AD4425" t="s">
        <v>225</v>
      </c>
      <c r="AE4425" t="s">
        <v>226</v>
      </c>
      <c r="AF4425" t="s">
        <v>226</v>
      </c>
      <c r="AG4425" t="s">
        <v>394</v>
      </c>
      <c r="AH4425" t="s">
        <v>394</v>
      </c>
      <c r="AI4425" t="s">
        <v>394</v>
      </c>
      <c r="AJ4425" t="s">
        <v>394</v>
      </c>
      <c r="AK4425" t="s">
        <v>394</v>
      </c>
      <c r="AL4425" t="s">
        <v>394</v>
      </c>
      <c r="AM4425" t="s">
        <v>394</v>
      </c>
      <c r="AN4425" t="s">
        <v>394</v>
      </c>
      <c r="AO4425" t="s">
        <v>394</v>
      </c>
      <c r="AP4425" t="s">
        <v>394</v>
      </c>
      <c r="AQ4425" s="286" t="s">
        <v>394</v>
      </c>
      <c r="AR4425" s="305"/>
      <c r="AS4425" s="235"/>
      <c r="AU4425"/>
    </row>
    <row r="4426" spans="1:47" x14ac:dyDescent="0.3">
      <c r="A4426" s="285">
        <v>123631</v>
      </c>
      <c r="B4426" s="286" t="s">
        <v>540</v>
      </c>
      <c r="AQ4426" s="286" t="s">
        <v>394</v>
      </c>
    </row>
    <row r="4427" spans="1:47" x14ac:dyDescent="0.3">
      <c r="A4427" s="285">
        <v>123632</v>
      </c>
      <c r="B4427" s="286" t="s">
        <v>539</v>
      </c>
      <c r="C4427" t="s">
        <v>995</v>
      </c>
      <c r="D4427" t="s">
        <v>995</v>
      </c>
      <c r="E4427" t="s">
        <v>995</v>
      </c>
      <c r="F4427" t="s">
        <v>995</v>
      </c>
      <c r="G4427" t="s">
        <v>995</v>
      </c>
      <c r="H4427" t="s">
        <v>995</v>
      </c>
      <c r="I4427" t="s">
        <v>995</v>
      </c>
      <c r="J4427" t="s">
        <v>995</v>
      </c>
      <c r="K4427" t="s">
        <v>995</v>
      </c>
      <c r="L4427" t="s">
        <v>995</v>
      </c>
      <c r="M4427" t="s">
        <v>995</v>
      </c>
      <c r="N4427" t="s">
        <v>995</v>
      </c>
      <c r="O4427" t="s">
        <v>995</v>
      </c>
      <c r="P4427" t="s">
        <v>995</v>
      </c>
      <c r="Q4427" t="s">
        <v>995</v>
      </c>
      <c r="R4427" t="s">
        <v>995</v>
      </c>
      <c r="S4427" t="s">
        <v>995</v>
      </c>
      <c r="T4427" t="s">
        <v>995</v>
      </c>
      <c r="U4427" t="s">
        <v>995</v>
      </c>
      <c r="V4427" t="s">
        <v>995</v>
      </c>
      <c r="W4427" t="s">
        <v>995</v>
      </c>
      <c r="X4427" t="s">
        <v>995</v>
      </c>
      <c r="Y4427" t="s">
        <v>995</v>
      </c>
      <c r="Z4427" t="s">
        <v>995</v>
      </c>
      <c r="AA4427" t="s">
        <v>995</v>
      </c>
      <c r="AB4427" t="s">
        <v>995</v>
      </c>
      <c r="AC4427" t="s">
        <v>995</v>
      </c>
      <c r="AD4427" t="s">
        <v>995</v>
      </c>
      <c r="AE4427" t="s">
        <v>995</v>
      </c>
      <c r="AF4427" t="s">
        <v>995</v>
      </c>
      <c r="AG4427" t="s">
        <v>995</v>
      </c>
      <c r="AH4427" t="s">
        <v>995</v>
      </c>
      <c r="AI4427" t="s">
        <v>995</v>
      </c>
      <c r="AJ4427" t="s">
        <v>995</v>
      </c>
      <c r="AK4427" t="s">
        <v>995</v>
      </c>
      <c r="AL4427" t="s">
        <v>995</v>
      </c>
      <c r="AM4427" t="s">
        <v>995</v>
      </c>
      <c r="AN4427" t="s">
        <v>995</v>
      </c>
      <c r="AO4427" t="s">
        <v>995</v>
      </c>
      <c r="AP4427" t="s">
        <v>995</v>
      </c>
      <c r="AQ4427" s="286" t="s">
        <v>855</v>
      </c>
    </row>
    <row r="4428" spans="1:47" ht="21.6" x14ac:dyDescent="0.3">
      <c r="A4428" s="285">
        <v>123633</v>
      </c>
      <c r="B4428" s="286" t="s">
        <v>538</v>
      </c>
      <c r="C4428" t="s">
        <v>225</v>
      </c>
      <c r="D4428" t="s">
        <v>225</v>
      </c>
      <c r="E4428" t="s">
        <v>225</v>
      </c>
      <c r="F4428" t="s">
        <v>225</v>
      </c>
      <c r="G4428" t="s">
        <v>224</v>
      </c>
      <c r="H4428" t="s">
        <v>226</v>
      </c>
      <c r="I4428" t="s">
        <v>225</v>
      </c>
      <c r="J4428" t="s">
        <v>225</v>
      </c>
      <c r="K4428" t="s">
        <v>225</v>
      </c>
      <c r="L4428" t="s">
        <v>226</v>
      </c>
      <c r="M4428" t="s">
        <v>226</v>
      </c>
      <c r="N4428" t="s">
        <v>224</v>
      </c>
      <c r="O4428" t="s">
        <v>224</v>
      </c>
      <c r="P4428" t="s">
        <v>224</v>
      </c>
      <c r="Q4428" t="s">
        <v>224</v>
      </c>
      <c r="R4428" t="s">
        <v>226</v>
      </c>
      <c r="S4428" t="s">
        <v>226</v>
      </c>
      <c r="T4428" t="s">
        <v>226</v>
      </c>
      <c r="U4428" t="s">
        <v>226</v>
      </c>
      <c r="V4428" t="s">
        <v>226</v>
      </c>
      <c r="W4428" t="s">
        <v>224</v>
      </c>
      <c r="X4428" t="s">
        <v>224</v>
      </c>
      <c r="Y4428" t="s">
        <v>224</v>
      </c>
      <c r="Z4428" t="s">
        <v>224</v>
      </c>
      <c r="AA4428" t="s">
        <v>224</v>
      </c>
      <c r="AB4428" t="s">
        <v>226</v>
      </c>
      <c r="AC4428" t="s">
        <v>224</v>
      </c>
      <c r="AD4428" t="s">
        <v>225</v>
      </c>
      <c r="AE4428" t="s">
        <v>226</v>
      </c>
      <c r="AF4428" t="s">
        <v>224</v>
      </c>
      <c r="AG4428" t="s">
        <v>394</v>
      </c>
      <c r="AH4428" t="s">
        <v>394</v>
      </c>
      <c r="AI4428" t="s">
        <v>394</v>
      </c>
      <c r="AJ4428" t="s">
        <v>394</v>
      </c>
      <c r="AK4428" t="s">
        <v>394</v>
      </c>
      <c r="AL4428" t="s">
        <v>394</v>
      </c>
      <c r="AM4428" t="s">
        <v>394</v>
      </c>
      <c r="AN4428" t="s">
        <v>394</v>
      </c>
      <c r="AO4428" t="s">
        <v>394</v>
      </c>
      <c r="AP4428" t="s">
        <v>394</v>
      </c>
      <c r="AQ4428" s="286" t="s">
        <v>394</v>
      </c>
      <c r="AR4428" s="305"/>
      <c r="AS4428" s="235"/>
      <c r="AU4428"/>
    </row>
    <row r="4429" spans="1:47" ht="21.6" x14ac:dyDescent="0.3">
      <c r="A4429" s="285">
        <v>123634</v>
      </c>
      <c r="B4429" s="286" t="s">
        <v>540</v>
      </c>
      <c r="C4429" t="s">
        <v>225</v>
      </c>
      <c r="D4429" t="s">
        <v>226</v>
      </c>
      <c r="E4429" t="s">
        <v>226</v>
      </c>
      <c r="F4429" t="s">
        <v>226</v>
      </c>
      <c r="G4429" t="s">
        <v>225</v>
      </c>
      <c r="H4429" t="s">
        <v>225</v>
      </c>
      <c r="I4429" t="s">
        <v>226</v>
      </c>
      <c r="J4429" t="s">
        <v>226</v>
      </c>
      <c r="K4429" t="s">
        <v>226</v>
      </c>
      <c r="L4429" t="s">
        <v>225</v>
      </c>
      <c r="M4429" t="s">
        <v>224</v>
      </c>
      <c r="N4429" t="s">
        <v>226</v>
      </c>
      <c r="O4429" t="s">
        <v>226</v>
      </c>
      <c r="P4429" t="s">
        <v>226</v>
      </c>
      <c r="Q4429" t="s">
        <v>226</v>
      </c>
      <c r="R4429" t="s">
        <v>225</v>
      </c>
      <c r="S4429" t="s">
        <v>226</v>
      </c>
      <c r="T4429" t="s">
        <v>225</v>
      </c>
      <c r="U4429" t="s">
        <v>224</v>
      </c>
      <c r="V4429" t="s">
        <v>225</v>
      </c>
      <c r="W4429" t="s">
        <v>394</v>
      </c>
      <c r="X4429" t="s">
        <v>394</v>
      </c>
      <c r="Y4429" t="s">
        <v>394</v>
      </c>
      <c r="Z4429" t="s">
        <v>394</v>
      </c>
      <c r="AA4429" t="s">
        <v>394</v>
      </c>
      <c r="AB4429" t="s">
        <v>394</v>
      </c>
      <c r="AC4429" t="s">
        <v>394</v>
      </c>
      <c r="AD4429" t="s">
        <v>394</v>
      </c>
      <c r="AE4429" t="s">
        <v>394</v>
      </c>
      <c r="AF4429" t="s">
        <v>394</v>
      </c>
      <c r="AG4429" t="s">
        <v>394</v>
      </c>
      <c r="AH4429" t="s">
        <v>394</v>
      </c>
      <c r="AI4429" t="s">
        <v>394</v>
      </c>
      <c r="AJ4429" t="s">
        <v>394</v>
      </c>
      <c r="AK4429" t="s">
        <v>394</v>
      </c>
      <c r="AL4429" t="s">
        <v>394</v>
      </c>
      <c r="AM4429" t="s">
        <v>394</v>
      </c>
      <c r="AN4429" t="s">
        <v>394</v>
      </c>
      <c r="AO4429" t="s">
        <v>394</v>
      </c>
      <c r="AP4429" t="s">
        <v>394</v>
      </c>
      <c r="AQ4429" s="286" t="s">
        <v>394</v>
      </c>
      <c r="AR4429" s="305"/>
      <c r="AS4429" s="235"/>
      <c r="AU4429"/>
    </row>
    <row r="4430" spans="1:47" x14ac:dyDescent="0.3">
      <c r="A4430" s="285">
        <v>123635</v>
      </c>
      <c r="B4430" s="286" t="s">
        <v>539</v>
      </c>
      <c r="C4430" t="s">
        <v>995</v>
      </c>
      <c r="D4430" t="s">
        <v>995</v>
      </c>
      <c r="E4430" t="s">
        <v>995</v>
      </c>
      <c r="F4430" t="s">
        <v>995</v>
      </c>
      <c r="G4430" t="s">
        <v>995</v>
      </c>
      <c r="H4430" t="s">
        <v>995</v>
      </c>
      <c r="I4430" t="s">
        <v>995</v>
      </c>
      <c r="J4430" t="s">
        <v>995</v>
      </c>
      <c r="K4430" t="s">
        <v>995</v>
      </c>
      <c r="L4430" t="s">
        <v>995</v>
      </c>
      <c r="M4430" t="s">
        <v>995</v>
      </c>
      <c r="N4430" t="s">
        <v>995</v>
      </c>
      <c r="O4430" t="s">
        <v>995</v>
      </c>
      <c r="P4430" t="s">
        <v>995</v>
      </c>
      <c r="Q4430" t="s">
        <v>995</v>
      </c>
      <c r="R4430" t="s">
        <v>995</v>
      </c>
      <c r="S4430" t="s">
        <v>995</v>
      </c>
      <c r="T4430" t="s">
        <v>995</v>
      </c>
      <c r="U4430" t="s">
        <v>995</v>
      </c>
      <c r="V4430" t="s">
        <v>995</v>
      </c>
      <c r="W4430" t="s">
        <v>995</v>
      </c>
      <c r="X4430" t="s">
        <v>995</v>
      </c>
      <c r="Y4430" t="s">
        <v>995</v>
      </c>
      <c r="Z4430" t="s">
        <v>995</v>
      </c>
      <c r="AA4430" t="s">
        <v>995</v>
      </c>
      <c r="AB4430" t="s">
        <v>995</v>
      </c>
      <c r="AC4430" t="s">
        <v>995</v>
      </c>
      <c r="AD4430" t="s">
        <v>995</v>
      </c>
      <c r="AE4430" t="s">
        <v>995</v>
      </c>
      <c r="AF4430" t="s">
        <v>995</v>
      </c>
      <c r="AG4430" t="s">
        <v>995</v>
      </c>
      <c r="AH4430" t="s">
        <v>995</v>
      </c>
      <c r="AI4430" t="s">
        <v>995</v>
      </c>
      <c r="AJ4430" t="s">
        <v>995</v>
      </c>
      <c r="AK4430" t="s">
        <v>995</v>
      </c>
      <c r="AL4430" t="s">
        <v>995</v>
      </c>
      <c r="AM4430" t="s">
        <v>995</v>
      </c>
      <c r="AN4430" t="s">
        <v>995</v>
      </c>
      <c r="AO4430" t="s">
        <v>995</v>
      </c>
      <c r="AP4430" t="s">
        <v>995</v>
      </c>
      <c r="AQ4430" s="286" t="s">
        <v>855</v>
      </c>
    </row>
    <row r="4431" spans="1:47" ht="21.6" x14ac:dyDescent="0.3">
      <c r="A4431" s="285">
        <v>123636</v>
      </c>
      <c r="B4431" s="286" t="s">
        <v>540</v>
      </c>
      <c r="C4431" t="s">
        <v>226</v>
      </c>
      <c r="D4431" t="s">
        <v>224</v>
      </c>
      <c r="E4431" t="s">
        <v>224</v>
      </c>
      <c r="F4431" t="s">
        <v>226</v>
      </c>
      <c r="G4431" t="s">
        <v>226</v>
      </c>
      <c r="H4431" t="s">
        <v>226</v>
      </c>
      <c r="I4431" t="s">
        <v>224</v>
      </c>
      <c r="J4431" t="s">
        <v>226</v>
      </c>
      <c r="K4431" t="s">
        <v>224</v>
      </c>
      <c r="L4431" t="s">
        <v>226</v>
      </c>
      <c r="M4431" t="s">
        <v>224</v>
      </c>
      <c r="N4431" t="s">
        <v>225</v>
      </c>
      <c r="O4431" t="s">
        <v>225</v>
      </c>
      <c r="P4431" t="s">
        <v>225</v>
      </c>
      <c r="Q4431" t="s">
        <v>225</v>
      </c>
      <c r="R4431" t="s">
        <v>225</v>
      </c>
      <c r="S4431" t="s">
        <v>225</v>
      </c>
      <c r="T4431" t="s">
        <v>225</v>
      </c>
      <c r="U4431" t="s">
        <v>225</v>
      </c>
      <c r="V4431" t="s">
        <v>225</v>
      </c>
      <c r="W4431" t="s">
        <v>394</v>
      </c>
      <c r="X4431" t="s">
        <v>394</v>
      </c>
      <c r="Y4431" t="s">
        <v>394</v>
      </c>
      <c r="Z4431" t="s">
        <v>394</v>
      </c>
      <c r="AA4431" t="s">
        <v>394</v>
      </c>
      <c r="AB4431" t="s">
        <v>394</v>
      </c>
      <c r="AC4431" t="s">
        <v>394</v>
      </c>
      <c r="AD4431" t="s">
        <v>394</v>
      </c>
      <c r="AE4431" t="s">
        <v>394</v>
      </c>
      <c r="AF4431" t="s">
        <v>394</v>
      </c>
      <c r="AG4431" t="s">
        <v>394</v>
      </c>
      <c r="AH4431" t="s">
        <v>394</v>
      </c>
      <c r="AI4431" t="s">
        <v>394</v>
      </c>
      <c r="AJ4431" t="s">
        <v>394</v>
      </c>
      <c r="AK4431" t="s">
        <v>394</v>
      </c>
      <c r="AL4431" t="s">
        <v>394</v>
      </c>
      <c r="AM4431" t="s">
        <v>394</v>
      </c>
      <c r="AN4431" t="s">
        <v>394</v>
      </c>
      <c r="AO4431" t="s">
        <v>394</v>
      </c>
      <c r="AP4431" t="s">
        <v>394</v>
      </c>
      <c r="AQ4431" s="286" t="s">
        <v>394</v>
      </c>
      <c r="AR4431" s="305"/>
      <c r="AS4431" s="235"/>
      <c r="AU4431"/>
    </row>
    <row r="4432" spans="1:47" x14ac:dyDescent="0.3">
      <c r="A4432" s="285">
        <v>123637</v>
      </c>
      <c r="B4432" s="286" t="s">
        <v>539</v>
      </c>
      <c r="C4432" t="s">
        <v>995</v>
      </c>
      <c r="D4432" t="s">
        <v>995</v>
      </c>
      <c r="E4432" t="s">
        <v>995</v>
      </c>
      <c r="F4432" t="s">
        <v>995</v>
      </c>
      <c r="G4432" t="s">
        <v>995</v>
      </c>
      <c r="H4432" t="s">
        <v>995</v>
      </c>
      <c r="I4432" t="s">
        <v>995</v>
      </c>
      <c r="J4432" t="s">
        <v>995</v>
      </c>
      <c r="K4432" t="s">
        <v>995</v>
      </c>
      <c r="L4432" t="s">
        <v>995</v>
      </c>
      <c r="M4432" t="s">
        <v>995</v>
      </c>
      <c r="N4432" t="s">
        <v>995</v>
      </c>
      <c r="O4432" t="s">
        <v>995</v>
      </c>
      <c r="P4432" t="s">
        <v>995</v>
      </c>
      <c r="Q4432" t="s">
        <v>995</v>
      </c>
      <c r="R4432" t="s">
        <v>995</v>
      </c>
      <c r="S4432" t="s">
        <v>995</v>
      </c>
      <c r="T4432" t="s">
        <v>995</v>
      </c>
      <c r="U4432" t="s">
        <v>995</v>
      </c>
      <c r="V4432" t="s">
        <v>995</v>
      </c>
      <c r="W4432" t="s">
        <v>995</v>
      </c>
      <c r="X4432" t="s">
        <v>995</v>
      </c>
      <c r="Y4432" t="s">
        <v>995</v>
      </c>
      <c r="Z4432" t="s">
        <v>995</v>
      </c>
      <c r="AA4432" t="s">
        <v>995</v>
      </c>
      <c r="AB4432" t="s">
        <v>995</v>
      </c>
      <c r="AC4432" t="s">
        <v>995</v>
      </c>
      <c r="AD4432" t="s">
        <v>995</v>
      </c>
      <c r="AE4432" t="s">
        <v>995</v>
      </c>
      <c r="AF4432" t="s">
        <v>995</v>
      </c>
      <c r="AG4432" t="s">
        <v>995</v>
      </c>
      <c r="AH4432" t="s">
        <v>995</v>
      </c>
      <c r="AI4432" t="s">
        <v>995</v>
      </c>
      <c r="AJ4432" t="s">
        <v>995</v>
      </c>
      <c r="AK4432" t="s">
        <v>995</v>
      </c>
      <c r="AL4432" t="s">
        <v>995</v>
      </c>
      <c r="AM4432" t="s">
        <v>995</v>
      </c>
      <c r="AN4432" t="s">
        <v>995</v>
      </c>
      <c r="AO4432" t="s">
        <v>995</v>
      </c>
      <c r="AP4432" t="s">
        <v>995</v>
      </c>
      <c r="AQ4432" s="286" t="s">
        <v>855</v>
      </c>
    </row>
    <row r="4433" spans="1:47" ht="28.8" x14ac:dyDescent="0.3">
      <c r="A4433" s="285">
        <v>123638</v>
      </c>
      <c r="B4433" s="286" t="s">
        <v>67</v>
      </c>
      <c r="C4433" t="s">
        <v>226</v>
      </c>
      <c r="D4433" t="s">
        <v>226</v>
      </c>
      <c r="E4433" t="s">
        <v>226</v>
      </c>
      <c r="F4433" t="s">
        <v>226</v>
      </c>
      <c r="G4433" t="s">
        <v>226</v>
      </c>
      <c r="H4433" t="s">
        <v>225</v>
      </c>
      <c r="I4433" t="s">
        <v>226</v>
      </c>
      <c r="J4433" t="s">
        <v>226</v>
      </c>
      <c r="K4433" t="s">
        <v>226</v>
      </c>
      <c r="L4433" t="s">
        <v>226</v>
      </c>
      <c r="M4433" t="s">
        <v>226</v>
      </c>
      <c r="N4433" t="s">
        <v>226</v>
      </c>
      <c r="O4433" t="s">
        <v>226</v>
      </c>
      <c r="P4433" t="s">
        <v>224</v>
      </c>
      <c r="Q4433" t="s">
        <v>226</v>
      </c>
      <c r="R4433" t="s">
        <v>226</v>
      </c>
      <c r="S4433" t="s">
        <v>226</v>
      </c>
      <c r="T4433" t="s">
        <v>226</v>
      </c>
      <c r="U4433" t="s">
        <v>226</v>
      </c>
      <c r="V4433" t="s">
        <v>226</v>
      </c>
      <c r="W4433" t="s">
        <v>224</v>
      </c>
      <c r="X4433" t="s">
        <v>226</v>
      </c>
      <c r="Y4433" t="s">
        <v>226</v>
      </c>
      <c r="Z4433" t="s">
        <v>226</v>
      </c>
      <c r="AA4433" t="s">
        <v>226</v>
      </c>
      <c r="AB4433" t="s">
        <v>226</v>
      </c>
      <c r="AC4433" t="s">
        <v>226</v>
      </c>
      <c r="AD4433" t="s">
        <v>226</v>
      </c>
      <c r="AE4433" t="s">
        <v>226</v>
      </c>
      <c r="AF4433" t="s">
        <v>226</v>
      </c>
      <c r="AG4433" t="s">
        <v>225</v>
      </c>
      <c r="AH4433" t="s">
        <v>225</v>
      </c>
      <c r="AI4433" t="s">
        <v>225</v>
      </c>
      <c r="AJ4433" t="s">
        <v>225</v>
      </c>
      <c r="AK4433" t="s">
        <v>225</v>
      </c>
      <c r="AL4433" t="s">
        <v>394</v>
      </c>
      <c r="AM4433" t="s">
        <v>394</v>
      </c>
      <c r="AN4433" t="s">
        <v>394</v>
      </c>
      <c r="AO4433" t="s">
        <v>394</v>
      </c>
      <c r="AP4433" t="s">
        <v>394</v>
      </c>
      <c r="AQ4433" s="286" t="s">
        <v>394</v>
      </c>
      <c r="AR4433" s="305"/>
      <c r="AS4433" s="235"/>
      <c r="AU4433"/>
    </row>
    <row r="4434" spans="1:47" x14ac:dyDescent="0.3">
      <c r="A4434" s="285">
        <v>123639</v>
      </c>
      <c r="B4434" s="286" t="s">
        <v>539</v>
      </c>
      <c r="AQ4434" s="286" t="s">
        <v>394</v>
      </c>
    </row>
    <row r="4435" spans="1:47" ht="28.8" x14ac:dyDescent="0.3">
      <c r="A4435" s="285">
        <v>123640</v>
      </c>
      <c r="B4435" s="286" t="s">
        <v>67</v>
      </c>
      <c r="C4435" t="s">
        <v>226</v>
      </c>
      <c r="D4435" t="s">
        <v>226</v>
      </c>
      <c r="E4435" t="s">
        <v>226</v>
      </c>
      <c r="F4435" t="s">
        <v>226</v>
      </c>
      <c r="G4435" t="s">
        <v>226</v>
      </c>
      <c r="H4435" t="s">
        <v>226</v>
      </c>
      <c r="I4435" t="s">
        <v>226</v>
      </c>
      <c r="J4435" t="s">
        <v>226</v>
      </c>
      <c r="K4435" t="s">
        <v>226</v>
      </c>
      <c r="L4435" t="s">
        <v>226</v>
      </c>
      <c r="M4435" t="s">
        <v>226</v>
      </c>
      <c r="N4435" t="s">
        <v>226</v>
      </c>
      <c r="O4435" t="s">
        <v>226</v>
      </c>
      <c r="P4435" t="s">
        <v>226</v>
      </c>
      <c r="Q4435" t="s">
        <v>226</v>
      </c>
      <c r="R4435" t="s">
        <v>225</v>
      </c>
      <c r="S4435" t="s">
        <v>226</v>
      </c>
      <c r="T4435" t="s">
        <v>226</v>
      </c>
      <c r="U4435" t="s">
        <v>226</v>
      </c>
      <c r="V4435" t="s">
        <v>226</v>
      </c>
      <c r="W4435" t="s">
        <v>224</v>
      </c>
      <c r="X4435" t="s">
        <v>226</v>
      </c>
      <c r="Y4435" t="s">
        <v>226</v>
      </c>
      <c r="Z4435" t="s">
        <v>226</v>
      </c>
      <c r="AA4435" t="s">
        <v>226</v>
      </c>
      <c r="AB4435" t="s">
        <v>225</v>
      </c>
      <c r="AC4435" t="s">
        <v>225</v>
      </c>
      <c r="AD4435" t="s">
        <v>225</v>
      </c>
      <c r="AE4435" t="s">
        <v>226</v>
      </c>
      <c r="AF4435" t="s">
        <v>225</v>
      </c>
      <c r="AG4435" t="s">
        <v>225</v>
      </c>
      <c r="AH4435" t="s">
        <v>225</v>
      </c>
      <c r="AI4435" t="s">
        <v>225</v>
      </c>
      <c r="AJ4435" t="s">
        <v>225</v>
      </c>
      <c r="AK4435" t="s">
        <v>225</v>
      </c>
      <c r="AL4435" t="s">
        <v>394</v>
      </c>
      <c r="AM4435" t="s">
        <v>394</v>
      </c>
      <c r="AN4435" t="s">
        <v>394</v>
      </c>
      <c r="AO4435" t="s">
        <v>394</v>
      </c>
      <c r="AP4435" t="s">
        <v>394</v>
      </c>
      <c r="AQ4435" s="286" t="s">
        <v>394</v>
      </c>
      <c r="AR4435" s="305"/>
      <c r="AS4435" s="235"/>
      <c r="AU4435"/>
    </row>
    <row r="4436" spans="1:47" x14ac:dyDescent="0.3">
      <c r="A4436" s="285">
        <v>123641</v>
      </c>
      <c r="B4436" s="286" t="s">
        <v>539</v>
      </c>
      <c r="C4436" t="s">
        <v>995</v>
      </c>
      <c r="D4436" t="s">
        <v>995</v>
      </c>
      <c r="E4436" t="s">
        <v>995</v>
      </c>
      <c r="F4436" t="s">
        <v>995</v>
      </c>
      <c r="G4436" t="s">
        <v>995</v>
      </c>
      <c r="H4436" t="s">
        <v>995</v>
      </c>
      <c r="I4436" t="s">
        <v>995</v>
      </c>
      <c r="J4436" t="s">
        <v>995</v>
      </c>
      <c r="K4436" t="s">
        <v>995</v>
      </c>
      <c r="L4436" t="s">
        <v>995</v>
      </c>
      <c r="M4436" t="s">
        <v>995</v>
      </c>
      <c r="N4436" t="s">
        <v>995</v>
      </c>
      <c r="O4436" t="s">
        <v>995</v>
      </c>
      <c r="P4436" t="s">
        <v>995</v>
      </c>
      <c r="Q4436" t="s">
        <v>995</v>
      </c>
      <c r="R4436" t="s">
        <v>995</v>
      </c>
      <c r="S4436" t="s">
        <v>995</v>
      </c>
      <c r="T4436" t="s">
        <v>995</v>
      </c>
      <c r="U4436" t="s">
        <v>995</v>
      </c>
      <c r="V4436" t="s">
        <v>995</v>
      </c>
      <c r="W4436" t="s">
        <v>995</v>
      </c>
      <c r="X4436" t="s">
        <v>995</v>
      </c>
      <c r="Y4436" t="s">
        <v>995</v>
      </c>
      <c r="Z4436" t="s">
        <v>995</v>
      </c>
      <c r="AA4436" t="s">
        <v>995</v>
      </c>
      <c r="AB4436" t="s">
        <v>995</v>
      </c>
      <c r="AC4436" t="s">
        <v>995</v>
      </c>
      <c r="AD4436" t="s">
        <v>995</v>
      </c>
      <c r="AE4436" t="s">
        <v>995</v>
      </c>
      <c r="AF4436" t="s">
        <v>995</v>
      </c>
      <c r="AG4436" t="s">
        <v>995</v>
      </c>
      <c r="AH4436" t="s">
        <v>995</v>
      </c>
      <c r="AI4436" t="s">
        <v>995</v>
      </c>
      <c r="AJ4436" t="s">
        <v>995</v>
      </c>
      <c r="AK4436" t="s">
        <v>995</v>
      </c>
      <c r="AL4436" t="s">
        <v>995</v>
      </c>
      <c r="AM4436" t="s">
        <v>995</v>
      </c>
      <c r="AN4436" t="s">
        <v>995</v>
      </c>
      <c r="AO4436" t="s">
        <v>995</v>
      </c>
      <c r="AP4436" t="s">
        <v>995</v>
      </c>
      <c r="AQ4436" s="286" t="s">
        <v>855</v>
      </c>
    </row>
    <row r="4437" spans="1:47" ht="21.6" x14ac:dyDescent="0.65">
      <c r="A4437" s="285">
        <v>123642</v>
      </c>
      <c r="B4437" s="286" t="s">
        <v>538</v>
      </c>
      <c r="C4437" t="s">
        <v>225</v>
      </c>
      <c r="D4437" t="s">
        <v>226</v>
      </c>
      <c r="E4437" t="s">
        <v>225</v>
      </c>
      <c r="F4437" t="s">
        <v>226</v>
      </c>
      <c r="G4437" t="s">
        <v>226</v>
      </c>
      <c r="H4437" t="s">
        <v>226</v>
      </c>
      <c r="I4437" t="s">
        <v>226</v>
      </c>
      <c r="J4437" t="s">
        <v>226</v>
      </c>
      <c r="K4437" t="s">
        <v>226</v>
      </c>
      <c r="L4437" t="s">
        <v>226</v>
      </c>
      <c r="M4437" t="s">
        <v>226</v>
      </c>
      <c r="N4437" t="s">
        <v>225</v>
      </c>
      <c r="O4437" t="s">
        <v>226</v>
      </c>
      <c r="P4437" t="s">
        <v>225</v>
      </c>
      <c r="Q4437" t="s">
        <v>225</v>
      </c>
      <c r="R4437" t="s">
        <v>225</v>
      </c>
      <c r="S4437" t="s">
        <v>226</v>
      </c>
      <c r="T4437" t="s">
        <v>225</v>
      </c>
      <c r="U4437" t="s">
        <v>225</v>
      </c>
      <c r="V4437" t="s">
        <v>225</v>
      </c>
      <c r="W4437" t="s">
        <v>394</v>
      </c>
      <c r="X4437" t="s">
        <v>394</v>
      </c>
      <c r="Y4437" t="s">
        <v>394</v>
      </c>
      <c r="Z4437" t="s">
        <v>394</v>
      </c>
      <c r="AA4437" t="s">
        <v>394</v>
      </c>
      <c r="AB4437" t="s">
        <v>394</v>
      </c>
      <c r="AC4437" t="s">
        <v>394</v>
      </c>
      <c r="AD4437" t="s">
        <v>394</v>
      </c>
      <c r="AE4437" t="s">
        <v>394</v>
      </c>
      <c r="AF4437" t="s">
        <v>394</v>
      </c>
      <c r="AG4437" t="s">
        <v>394</v>
      </c>
      <c r="AH4437" t="s">
        <v>394</v>
      </c>
      <c r="AI4437" t="s">
        <v>394</v>
      </c>
      <c r="AJ4437" t="s">
        <v>394</v>
      </c>
      <c r="AK4437" t="s">
        <v>394</v>
      </c>
      <c r="AL4437" t="s">
        <v>394</v>
      </c>
      <c r="AM4437" t="s">
        <v>394</v>
      </c>
      <c r="AN4437" t="s">
        <v>394</v>
      </c>
      <c r="AO4437" t="s">
        <v>394</v>
      </c>
      <c r="AP4437" t="s">
        <v>394</v>
      </c>
      <c r="AQ4437" s="288"/>
      <c r="AR4437" s="304"/>
      <c r="AS4437" s="304"/>
      <c r="AU4437"/>
    </row>
    <row r="4438" spans="1:47" ht="21.6" x14ac:dyDescent="0.3">
      <c r="A4438" s="285">
        <v>123643</v>
      </c>
      <c r="B4438" s="286" t="s">
        <v>538</v>
      </c>
      <c r="C4438" t="s">
        <v>226</v>
      </c>
      <c r="D4438" t="s">
        <v>226</v>
      </c>
      <c r="E4438" t="s">
        <v>226</v>
      </c>
      <c r="F4438" t="s">
        <v>224</v>
      </c>
      <c r="G4438" t="s">
        <v>224</v>
      </c>
      <c r="H4438" t="s">
        <v>226</v>
      </c>
      <c r="I4438" t="s">
        <v>226</v>
      </c>
      <c r="J4438" t="s">
        <v>226</v>
      </c>
      <c r="K4438" t="s">
        <v>226</v>
      </c>
      <c r="L4438" t="s">
        <v>226</v>
      </c>
      <c r="M4438" t="s">
        <v>226</v>
      </c>
      <c r="N4438" t="s">
        <v>226</v>
      </c>
      <c r="O4438" t="s">
        <v>224</v>
      </c>
      <c r="P4438" t="s">
        <v>226</v>
      </c>
      <c r="Q4438" t="s">
        <v>226</v>
      </c>
      <c r="R4438" t="s">
        <v>226</v>
      </c>
      <c r="S4438" t="s">
        <v>226</v>
      </c>
      <c r="T4438" t="s">
        <v>224</v>
      </c>
      <c r="U4438" t="s">
        <v>226</v>
      </c>
      <c r="V4438" t="s">
        <v>224</v>
      </c>
      <c r="W4438" t="s">
        <v>225</v>
      </c>
      <c r="X4438" t="s">
        <v>225</v>
      </c>
      <c r="Y4438" t="s">
        <v>225</v>
      </c>
      <c r="Z4438" t="s">
        <v>225</v>
      </c>
      <c r="AA4438" t="s">
        <v>225</v>
      </c>
      <c r="AB4438" t="s">
        <v>394</v>
      </c>
      <c r="AC4438" t="s">
        <v>394</v>
      </c>
      <c r="AD4438" t="s">
        <v>394</v>
      </c>
      <c r="AE4438" t="s">
        <v>394</v>
      </c>
      <c r="AF4438" t="s">
        <v>394</v>
      </c>
      <c r="AG4438" t="s">
        <v>394</v>
      </c>
      <c r="AH4438" t="s">
        <v>394</v>
      </c>
      <c r="AI4438" t="s">
        <v>394</v>
      </c>
      <c r="AJ4438" t="s">
        <v>394</v>
      </c>
      <c r="AK4438" t="s">
        <v>394</v>
      </c>
      <c r="AL4438" t="s">
        <v>394</v>
      </c>
      <c r="AM4438" t="s">
        <v>394</v>
      </c>
      <c r="AN4438" t="s">
        <v>394</v>
      </c>
      <c r="AO4438" t="s">
        <v>394</v>
      </c>
      <c r="AP4438" t="s">
        <v>394</v>
      </c>
      <c r="AQ4438" s="286" t="s">
        <v>394</v>
      </c>
      <c r="AR4438" s="305"/>
      <c r="AS4438" s="235"/>
      <c r="AU4438"/>
    </row>
    <row r="4439" spans="1:47" ht="21.6" x14ac:dyDescent="0.3">
      <c r="A4439" s="285">
        <v>123644</v>
      </c>
      <c r="B4439" s="286" t="s">
        <v>540</v>
      </c>
      <c r="C4439" t="s">
        <v>224</v>
      </c>
      <c r="D4439" t="s">
        <v>226</v>
      </c>
      <c r="E4439" t="s">
        <v>226</v>
      </c>
      <c r="F4439" t="s">
        <v>226</v>
      </c>
      <c r="G4439" t="s">
        <v>226</v>
      </c>
      <c r="H4439" t="s">
        <v>226</v>
      </c>
      <c r="I4439" t="s">
        <v>226</v>
      </c>
      <c r="J4439" t="s">
        <v>226</v>
      </c>
      <c r="K4439" t="s">
        <v>224</v>
      </c>
      <c r="L4439" t="s">
        <v>224</v>
      </c>
      <c r="M4439" t="s">
        <v>225</v>
      </c>
      <c r="N4439" t="s">
        <v>226</v>
      </c>
      <c r="O4439" t="s">
        <v>225</v>
      </c>
      <c r="P4439" t="s">
        <v>226</v>
      </c>
      <c r="Q4439" t="s">
        <v>226</v>
      </c>
      <c r="R4439" t="s">
        <v>394</v>
      </c>
      <c r="S4439" t="s">
        <v>394</v>
      </c>
      <c r="T4439" t="s">
        <v>394</v>
      </c>
      <c r="U4439" t="s">
        <v>394</v>
      </c>
      <c r="V4439" t="s">
        <v>394</v>
      </c>
      <c r="W4439" t="s">
        <v>394</v>
      </c>
      <c r="X4439" t="s">
        <v>394</v>
      </c>
      <c r="Y4439" t="s">
        <v>394</v>
      </c>
      <c r="Z4439" t="s">
        <v>394</v>
      </c>
      <c r="AA4439" t="s">
        <v>394</v>
      </c>
      <c r="AB4439" t="s">
        <v>394</v>
      </c>
      <c r="AC4439" t="s">
        <v>394</v>
      </c>
      <c r="AD4439" t="s">
        <v>394</v>
      </c>
      <c r="AE4439" t="s">
        <v>394</v>
      </c>
      <c r="AF4439" t="s">
        <v>394</v>
      </c>
      <c r="AG4439" t="s">
        <v>394</v>
      </c>
      <c r="AH4439" t="s">
        <v>394</v>
      </c>
      <c r="AI4439" t="s">
        <v>394</v>
      </c>
      <c r="AJ4439" t="s">
        <v>394</v>
      </c>
      <c r="AK4439" t="s">
        <v>394</v>
      </c>
      <c r="AL4439" t="s">
        <v>394</v>
      </c>
      <c r="AM4439" t="s">
        <v>394</v>
      </c>
      <c r="AN4439" t="s">
        <v>394</v>
      </c>
      <c r="AO4439" t="s">
        <v>394</v>
      </c>
      <c r="AP4439" t="s">
        <v>394</v>
      </c>
      <c r="AQ4439" s="286" t="s">
        <v>394</v>
      </c>
      <c r="AR4439" s="305"/>
      <c r="AS4439" s="235"/>
      <c r="AU4439"/>
    </row>
    <row r="4440" spans="1:47" ht="28.8" x14ac:dyDescent="0.3">
      <c r="A4440" s="285">
        <v>123645</v>
      </c>
      <c r="B4440" s="286" t="s">
        <v>67</v>
      </c>
      <c r="C4440" t="s">
        <v>226</v>
      </c>
      <c r="D4440" t="s">
        <v>226</v>
      </c>
      <c r="E4440" t="s">
        <v>226</v>
      </c>
      <c r="F4440" t="s">
        <v>226</v>
      </c>
      <c r="G4440" t="s">
        <v>226</v>
      </c>
      <c r="H4440" t="s">
        <v>226</v>
      </c>
      <c r="I4440" t="s">
        <v>226</v>
      </c>
      <c r="J4440" t="s">
        <v>226</v>
      </c>
      <c r="K4440" t="s">
        <v>226</v>
      </c>
      <c r="L4440" t="s">
        <v>226</v>
      </c>
      <c r="M4440" t="s">
        <v>226</v>
      </c>
      <c r="N4440" t="s">
        <v>226</v>
      </c>
      <c r="O4440" t="s">
        <v>226</v>
      </c>
      <c r="P4440" t="s">
        <v>224</v>
      </c>
      <c r="Q4440" t="s">
        <v>226</v>
      </c>
      <c r="R4440" t="s">
        <v>226</v>
      </c>
      <c r="S4440" t="s">
        <v>226</v>
      </c>
      <c r="T4440" t="s">
        <v>226</v>
      </c>
      <c r="U4440" t="s">
        <v>226</v>
      </c>
      <c r="V4440" t="s">
        <v>226</v>
      </c>
      <c r="W4440" t="s">
        <v>226</v>
      </c>
      <c r="X4440" t="s">
        <v>226</v>
      </c>
      <c r="Y4440" t="s">
        <v>226</v>
      </c>
      <c r="Z4440" t="s">
        <v>226</v>
      </c>
      <c r="AA4440" t="s">
        <v>226</v>
      </c>
      <c r="AB4440" t="s">
        <v>226</v>
      </c>
      <c r="AC4440" t="s">
        <v>226</v>
      </c>
      <c r="AD4440" t="s">
        <v>226</v>
      </c>
      <c r="AE4440" t="s">
        <v>226</v>
      </c>
      <c r="AF4440" t="s">
        <v>226</v>
      </c>
      <c r="AG4440" t="s">
        <v>225</v>
      </c>
      <c r="AH4440" t="s">
        <v>225</v>
      </c>
      <c r="AI4440" t="s">
        <v>225</v>
      </c>
      <c r="AJ4440" t="s">
        <v>225</v>
      </c>
      <c r="AK4440" t="s">
        <v>225</v>
      </c>
      <c r="AL4440" t="s">
        <v>394</v>
      </c>
      <c r="AM4440" t="s">
        <v>394</v>
      </c>
      <c r="AN4440" t="s">
        <v>394</v>
      </c>
      <c r="AO4440" t="s">
        <v>394</v>
      </c>
      <c r="AP4440" t="s">
        <v>394</v>
      </c>
      <c r="AQ4440" s="286" t="s">
        <v>394</v>
      </c>
      <c r="AR4440" s="305"/>
      <c r="AS4440" s="235"/>
      <c r="AU4440"/>
    </row>
    <row r="4441" spans="1:47" ht="21.6" x14ac:dyDescent="0.3">
      <c r="A4441" s="285">
        <v>123646</v>
      </c>
      <c r="B4441" s="286" t="s">
        <v>540</v>
      </c>
      <c r="C4441" t="s">
        <v>224</v>
      </c>
      <c r="D4441" t="s">
        <v>225</v>
      </c>
      <c r="E4441" t="s">
        <v>224</v>
      </c>
      <c r="F4441" t="s">
        <v>225</v>
      </c>
      <c r="G4441" t="s">
        <v>224</v>
      </c>
      <c r="H4441" t="s">
        <v>225</v>
      </c>
      <c r="I4441" t="s">
        <v>224</v>
      </c>
      <c r="J4441" t="s">
        <v>225</v>
      </c>
      <c r="K4441" t="s">
        <v>225</v>
      </c>
      <c r="L4441" t="s">
        <v>224</v>
      </c>
      <c r="M4441" t="s">
        <v>224</v>
      </c>
      <c r="N4441" t="s">
        <v>224</v>
      </c>
      <c r="O4441" t="s">
        <v>224</v>
      </c>
      <c r="P4441" t="s">
        <v>224</v>
      </c>
      <c r="Q4441" t="s">
        <v>224</v>
      </c>
      <c r="R4441" t="s">
        <v>225</v>
      </c>
      <c r="S4441" t="s">
        <v>226</v>
      </c>
      <c r="T4441" t="s">
        <v>225</v>
      </c>
      <c r="U4441" t="s">
        <v>226</v>
      </c>
      <c r="V4441" t="s">
        <v>226</v>
      </c>
      <c r="W4441" t="s">
        <v>394</v>
      </c>
      <c r="X4441" t="s">
        <v>394</v>
      </c>
      <c r="Y4441" t="s">
        <v>394</v>
      </c>
      <c r="Z4441" t="s">
        <v>394</v>
      </c>
      <c r="AA4441" t="s">
        <v>394</v>
      </c>
      <c r="AB4441" t="s">
        <v>394</v>
      </c>
      <c r="AC4441" t="s">
        <v>394</v>
      </c>
      <c r="AD4441" t="s">
        <v>394</v>
      </c>
      <c r="AE4441" t="s">
        <v>394</v>
      </c>
      <c r="AF4441" t="s">
        <v>394</v>
      </c>
      <c r="AG4441" t="s">
        <v>394</v>
      </c>
      <c r="AH4441" t="s">
        <v>394</v>
      </c>
      <c r="AI4441" t="s">
        <v>394</v>
      </c>
      <c r="AJ4441" t="s">
        <v>394</v>
      </c>
      <c r="AK4441" t="s">
        <v>394</v>
      </c>
      <c r="AL4441" t="s">
        <v>394</v>
      </c>
      <c r="AM4441" t="s">
        <v>394</v>
      </c>
      <c r="AN4441" t="s">
        <v>394</v>
      </c>
      <c r="AO4441" t="s">
        <v>394</v>
      </c>
      <c r="AP4441" t="s">
        <v>394</v>
      </c>
      <c r="AQ4441" s="286" t="s">
        <v>394</v>
      </c>
      <c r="AR4441" s="305"/>
      <c r="AS4441" s="235"/>
      <c r="AU4441"/>
    </row>
    <row r="4442" spans="1:47" x14ac:dyDescent="0.3">
      <c r="A4442" s="285">
        <v>123647</v>
      </c>
      <c r="B4442" s="286" t="s">
        <v>540</v>
      </c>
      <c r="AQ4442" s="286" t="s">
        <v>394</v>
      </c>
    </row>
    <row r="4443" spans="1:47" ht="28.8" x14ac:dyDescent="0.3">
      <c r="A4443" s="285">
        <v>123648</v>
      </c>
      <c r="B4443" s="286" t="s">
        <v>541</v>
      </c>
      <c r="C4443" t="s">
        <v>226</v>
      </c>
      <c r="D4443" t="s">
        <v>226</v>
      </c>
      <c r="E4443" t="s">
        <v>226</v>
      </c>
      <c r="F4443" t="s">
        <v>226</v>
      </c>
      <c r="G4443" t="s">
        <v>224</v>
      </c>
      <c r="H4443" t="s">
        <v>226</v>
      </c>
      <c r="I4443" t="s">
        <v>226</v>
      </c>
      <c r="J4443" t="s">
        <v>226</v>
      </c>
      <c r="K4443" t="s">
        <v>226</v>
      </c>
      <c r="L4443" t="s">
        <v>224</v>
      </c>
      <c r="M4443" t="s">
        <v>226</v>
      </c>
      <c r="N4443" t="s">
        <v>224</v>
      </c>
      <c r="O4443" t="s">
        <v>226</v>
      </c>
      <c r="P4443" t="s">
        <v>224</v>
      </c>
      <c r="Q4443" t="s">
        <v>226</v>
      </c>
      <c r="R4443" t="s">
        <v>226</v>
      </c>
      <c r="S4443" t="s">
        <v>224</v>
      </c>
      <c r="T4443" t="s">
        <v>225</v>
      </c>
      <c r="U4443" t="s">
        <v>224</v>
      </c>
      <c r="V4443" t="s">
        <v>225</v>
      </c>
      <c r="W4443" t="s">
        <v>225</v>
      </c>
      <c r="X4443" t="s">
        <v>225</v>
      </c>
      <c r="Y4443" t="s">
        <v>225</v>
      </c>
      <c r="Z4443" t="s">
        <v>225</v>
      </c>
      <c r="AA4443" t="s">
        <v>225</v>
      </c>
      <c r="AQ4443" s="286" t="s">
        <v>394</v>
      </c>
      <c r="AR4443" s="305"/>
      <c r="AS4443" s="235"/>
      <c r="AU4443"/>
    </row>
    <row r="4444" spans="1:47" ht="21.6" x14ac:dyDescent="0.3">
      <c r="A4444" s="285">
        <v>123649</v>
      </c>
      <c r="B4444" s="286" t="s">
        <v>538</v>
      </c>
      <c r="C4444" t="s">
        <v>226</v>
      </c>
      <c r="D4444" t="s">
        <v>226</v>
      </c>
      <c r="E4444" t="s">
        <v>226</v>
      </c>
      <c r="F4444" t="s">
        <v>226</v>
      </c>
      <c r="G4444" t="s">
        <v>226</v>
      </c>
      <c r="H4444" t="s">
        <v>226</v>
      </c>
      <c r="I4444" t="s">
        <v>226</v>
      </c>
      <c r="J4444" t="s">
        <v>226</v>
      </c>
      <c r="K4444" t="s">
        <v>226</v>
      </c>
      <c r="L4444" t="s">
        <v>226</v>
      </c>
      <c r="M4444" t="s">
        <v>226</v>
      </c>
      <c r="N4444" t="s">
        <v>226</v>
      </c>
      <c r="O4444" t="s">
        <v>226</v>
      </c>
      <c r="P4444" t="s">
        <v>224</v>
      </c>
      <c r="Q4444" t="s">
        <v>226</v>
      </c>
      <c r="R4444" t="s">
        <v>226</v>
      </c>
      <c r="S4444" t="s">
        <v>226</v>
      </c>
      <c r="T4444" t="s">
        <v>226</v>
      </c>
      <c r="U4444" t="s">
        <v>226</v>
      </c>
      <c r="V4444" t="s">
        <v>226</v>
      </c>
      <c r="W4444" t="s">
        <v>226</v>
      </c>
      <c r="X4444" t="s">
        <v>226</v>
      </c>
      <c r="Y4444" t="s">
        <v>226</v>
      </c>
      <c r="Z4444" t="s">
        <v>226</v>
      </c>
      <c r="AA4444" t="s">
        <v>226</v>
      </c>
      <c r="AB4444" t="s">
        <v>226</v>
      </c>
      <c r="AC4444" t="s">
        <v>226</v>
      </c>
      <c r="AD4444" t="s">
        <v>225</v>
      </c>
      <c r="AE4444" t="s">
        <v>225</v>
      </c>
      <c r="AF4444" t="s">
        <v>225</v>
      </c>
      <c r="AG4444" t="s">
        <v>394</v>
      </c>
      <c r="AH4444" t="s">
        <v>394</v>
      </c>
      <c r="AI4444" t="s">
        <v>394</v>
      </c>
      <c r="AJ4444" t="s">
        <v>394</v>
      </c>
      <c r="AK4444" t="s">
        <v>394</v>
      </c>
      <c r="AL4444" t="s">
        <v>394</v>
      </c>
      <c r="AM4444" t="s">
        <v>394</v>
      </c>
      <c r="AN4444" t="s">
        <v>394</v>
      </c>
      <c r="AO4444" t="s">
        <v>394</v>
      </c>
      <c r="AP4444" t="s">
        <v>394</v>
      </c>
      <c r="AQ4444" s="286" t="s">
        <v>394</v>
      </c>
      <c r="AR4444" s="305"/>
      <c r="AS4444" s="235"/>
      <c r="AU4444"/>
    </row>
    <row r="4445" spans="1:47" ht="28.8" x14ac:dyDescent="0.3">
      <c r="A4445" s="285">
        <v>123650</v>
      </c>
      <c r="B4445" s="286" t="s">
        <v>67</v>
      </c>
      <c r="C4445" t="s">
        <v>226</v>
      </c>
      <c r="D4445" t="s">
        <v>226</v>
      </c>
      <c r="E4445" t="s">
        <v>224</v>
      </c>
      <c r="F4445" t="s">
        <v>226</v>
      </c>
      <c r="G4445" t="s">
        <v>226</v>
      </c>
      <c r="H4445" t="s">
        <v>225</v>
      </c>
      <c r="I4445" t="s">
        <v>226</v>
      </c>
      <c r="J4445" t="s">
        <v>226</v>
      </c>
      <c r="K4445" t="s">
        <v>226</v>
      </c>
      <c r="L4445" t="s">
        <v>226</v>
      </c>
      <c r="M4445" t="s">
        <v>226</v>
      </c>
      <c r="N4445" t="s">
        <v>226</v>
      </c>
      <c r="O4445" t="s">
        <v>226</v>
      </c>
      <c r="P4445" t="s">
        <v>224</v>
      </c>
      <c r="Q4445" t="s">
        <v>226</v>
      </c>
      <c r="R4445" t="s">
        <v>224</v>
      </c>
      <c r="S4445" t="s">
        <v>226</v>
      </c>
      <c r="T4445" t="s">
        <v>224</v>
      </c>
      <c r="U4445" t="s">
        <v>226</v>
      </c>
      <c r="V4445" t="s">
        <v>226</v>
      </c>
      <c r="W4445" t="s">
        <v>226</v>
      </c>
      <c r="X4445" t="s">
        <v>226</v>
      </c>
      <c r="Y4445" t="s">
        <v>226</v>
      </c>
      <c r="Z4445" t="s">
        <v>226</v>
      </c>
      <c r="AA4445" t="s">
        <v>226</v>
      </c>
      <c r="AB4445" t="s">
        <v>226</v>
      </c>
      <c r="AC4445" t="s">
        <v>226</v>
      </c>
      <c r="AD4445" t="s">
        <v>226</v>
      </c>
      <c r="AE4445" t="s">
        <v>226</v>
      </c>
      <c r="AF4445" t="s">
        <v>226</v>
      </c>
      <c r="AG4445" t="s">
        <v>225</v>
      </c>
      <c r="AH4445" t="s">
        <v>225</v>
      </c>
      <c r="AI4445" t="s">
        <v>225</v>
      </c>
      <c r="AJ4445" t="s">
        <v>225</v>
      </c>
      <c r="AK4445" t="s">
        <v>225</v>
      </c>
      <c r="AL4445" t="s">
        <v>394</v>
      </c>
      <c r="AM4445" t="s">
        <v>394</v>
      </c>
      <c r="AN4445" t="s">
        <v>394</v>
      </c>
      <c r="AO4445" t="s">
        <v>394</v>
      </c>
      <c r="AP4445" t="s">
        <v>394</v>
      </c>
      <c r="AQ4445" s="286" t="s">
        <v>394</v>
      </c>
      <c r="AR4445" s="305"/>
      <c r="AS4445" s="235"/>
      <c r="AU4445"/>
    </row>
    <row r="4446" spans="1:47" ht="28.8" x14ac:dyDescent="0.3">
      <c r="A4446" s="285">
        <v>123651</v>
      </c>
      <c r="B4446" s="286" t="s">
        <v>67</v>
      </c>
      <c r="C4446" t="s">
        <v>226</v>
      </c>
      <c r="D4446" t="s">
        <v>226</v>
      </c>
      <c r="E4446" t="s">
        <v>226</v>
      </c>
      <c r="F4446" t="s">
        <v>226</v>
      </c>
      <c r="G4446" t="s">
        <v>226</v>
      </c>
      <c r="H4446" t="s">
        <v>226</v>
      </c>
      <c r="I4446" t="s">
        <v>226</v>
      </c>
      <c r="J4446" t="s">
        <v>226</v>
      </c>
      <c r="K4446" t="s">
        <v>226</v>
      </c>
      <c r="L4446" t="s">
        <v>226</v>
      </c>
      <c r="M4446" t="s">
        <v>226</v>
      </c>
      <c r="N4446" t="s">
        <v>226</v>
      </c>
      <c r="O4446" t="s">
        <v>226</v>
      </c>
      <c r="P4446" t="s">
        <v>226</v>
      </c>
      <c r="Q4446" t="s">
        <v>226</v>
      </c>
      <c r="R4446" t="s">
        <v>226</v>
      </c>
      <c r="S4446" t="s">
        <v>226</v>
      </c>
      <c r="T4446" t="s">
        <v>226</v>
      </c>
      <c r="U4446" t="s">
        <v>226</v>
      </c>
      <c r="V4446" t="s">
        <v>226</v>
      </c>
      <c r="W4446" t="s">
        <v>226</v>
      </c>
      <c r="X4446" t="s">
        <v>226</v>
      </c>
      <c r="Y4446" t="s">
        <v>226</v>
      </c>
      <c r="Z4446" t="s">
        <v>226</v>
      </c>
      <c r="AA4446" t="s">
        <v>226</v>
      </c>
      <c r="AB4446" t="s">
        <v>226</v>
      </c>
      <c r="AC4446" t="s">
        <v>226</v>
      </c>
      <c r="AD4446" t="s">
        <v>226</v>
      </c>
      <c r="AE4446" t="s">
        <v>226</v>
      </c>
      <c r="AF4446" t="s">
        <v>226</v>
      </c>
      <c r="AG4446" t="s">
        <v>225</v>
      </c>
      <c r="AH4446" t="s">
        <v>225</v>
      </c>
      <c r="AI4446" t="s">
        <v>225</v>
      </c>
      <c r="AJ4446" t="s">
        <v>225</v>
      </c>
      <c r="AK4446" t="s">
        <v>225</v>
      </c>
      <c r="AL4446" t="s">
        <v>394</v>
      </c>
      <c r="AM4446" t="s">
        <v>394</v>
      </c>
      <c r="AN4446" t="s">
        <v>394</v>
      </c>
      <c r="AO4446" t="s">
        <v>394</v>
      </c>
      <c r="AP4446" t="s">
        <v>394</v>
      </c>
      <c r="AQ4446" s="286" t="s">
        <v>394</v>
      </c>
      <c r="AR4446" s="305"/>
      <c r="AS4446" s="235"/>
      <c r="AU4446"/>
    </row>
    <row r="4447" spans="1:47" x14ac:dyDescent="0.3">
      <c r="A4447" s="285">
        <v>123652</v>
      </c>
      <c r="B4447" s="286" t="s">
        <v>540</v>
      </c>
      <c r="AQ4447" s="286" t="s">
        <v>394</v>
      </c>
    </row>
    <row r="4448" spans="1:47" ht="21.6" x14ac:dyDescent="0.3">
      <c r="A4448" s="285">
        <v>123653</v>
      </c>
      <c r="B4448" s="286" t="s">
        <v>538</v>
      </c>
      <c r="C4448" t="s">
        <v>226</v>
      </c>
      <c r="D4448" t="s">
        <v>226</v>
      </c>
      <c r="E4448" t="s">
        <v>226</v>
      </c>
      <c r="F4448" t="s">
        <v>226</v>
      </c>
      <c r="G4448" t="s">
        <v>224</v>
      </c>
      <c r="H4448" t="s">
        <v>226</v>
      </c>
      <c r="I4448" t="s">
        <v>226</v>
      </c>
      <c r="J4448" t="s">
        <v>226</v>
      </c>
      <c r="K4448" t="s">
        <v>226</v>
      </c>
      <c r="L4448" t="s">
        <v>225</v>
      </c>
      <c r="M4448" t="s">
        <v>225</v>
      </c>
      <c r="N4448" t="s">
        <v>226</v>
      </c>
      <c r="O4448" t="s">
        <v>226</v>
      </c>
      <c r="P4448" t="s">
        <v>226</v>
      </c>
      <c r="Q4448" t="s">
        <v>226</v>
      </c>
      <c r="R4448" t="s">
        <v>226</v>
      </c>
      <c r="S4448" t="s">
        <v>226</v>
      </c>
      <c r="T4448" t="s">
        <v>226</v>
      </c>
      <c r="U4448" t="s">
        <v>226</v>
      </c>
      <c r="V4448" t="s">
        <v>226</v>
      </c>
      <c r="W4448" t="s">
        <v>225</v>
      </c>
      <c r="X4448" t="s">
        <v>225</v>
      </c>
      <c r="Y4448" t="s">
        <v>225</v>
      </c>
      <c r="Z4448" t="s">
        <v>225</v>
      </c>
      <c r="AA4448" t="s">
        <v>225</v>
      </c>
      <c r="AB4448" t="s">
        <v>394</v>
      </c>
      <c r="AC4448" t="s">
        <v>394</v>
      </c>
      <c r="AD4448" t="s">
        <v>394</v>
      </c>
      <c r="AE4448" t="s">
        <v>394</v>
      </c>
      <c r="AF4448" t="s">
        <v>394</v>
      </c>
      <c r="AG4448" t="s">
        <v>394</v>
      </c>
      <c r="AH4448" t="s">
        <v>394</v>
      </c>
      <c r="AI4448" t="s">
        <v>394</v>
      </c>
      <c r="AJ4448" t="s">
        <v>394</v>
      </c>
      <c r="AK4448" t="s">
        <v>394</v>
      </c>
      <c r="AL4448" t="s">
        <v>394</v>
      </c>
      <c r="AM4448" t="s">
        <v>394</v>
      </c>
      <c r="AN4448" t="s">
        <v>394</v>
      </c>
      <c r="AO4448" t="s">
        <v>394</v>
      </c>
      <c r="AP4448" t="s">
        <v>394</v>
      </c>
      <c r="AQ4448" s="286" t="s">
        <v>394</v>
      </c>
      <c r="AR4448" s="305"/>
      <c r="AS4448" s="235"/>
      <c r="AU4448"/>
    </row>
    <row r="4449" spans="1:47" ht="21.6" x14ac:dyDescent="0.3">
      <c r="A4449" s="285">
        <v>123654</v>
      </c>
      <c r="B4449" s="286" t="s">
        <v>539</v>
      </c>
      <c r="C4449" t="s">
        <v>995</v>
      </c>
      <c r="D4449" t="s">
        <v>995</v>
      </c>
      <c r="E4449" t="s">
        <v>995</v>
      </c>
      <c r="F4449" t="s">
        <v>995</v>
      </c>
      <c r="G4449" t="s">
        <v>995</v>
      </c>
      <c r="H4449" t="s">
        <v>995</v>
      </c>
      <c r="I4449" t="s">
        <v>995</v>
      </c>
      <c r="J4449" t="s">
        <v>995</v>
      </c>
      <c r="K4449" t="s">
        <v>995</v>
      </c>
      <c r="L4449" t="s">
        <v>995</v>
      </c>
      <c r="M4449" t="s">
        <v>995</v>
      </c>
      <c r="N4449" t="s">
        <v>995</v>
      </c>
      <c r="O4449" t="s">
        <v>995</v>
      </c>
      <c r="P4449" t="s">
        <v>995</v>
      </c>
      <c r="Q4449" t="s">
        <v>995</v>
      </c>
      <c r="R4449" t="s">
        <v>995</v>
      </c>
      <c r="S4449" t="s">
        <v>995</v>
      </c>
      <c r="T4449" t="s">
        <v>995</v>
      </c>
      <c r="U4449" t="s">
        <v>995</v>
      </c>
      <c r="V4449" t="s">
        <v>995</v>
      </c>
      <c r="W4449" t="s">
        <v>995</v>
      </c>
      <c r="X4449" t="s">
        <v>995</v>
      </c>
      <c r="Y4449" t="s">
        <v>995</v>
      </c>
      <c r="Z4449" t="s">
        <v>995</v>
      </c>
      <c r="AA4449" t="s">
        <v>995</v>
      </c>
      <c r="AB4449" t="s">
        <v>995</v>
      </c>
      <c r="AC4449" t="s">
        <v>995</v>
      </c>
      <c r="AD4449" t="s">
        <v>995</v>
      </c>
      <c r="AE4449" t="s">
        <v>995</v>
      </c>
      <c r="AF4449" t="s">
        <v>995</v>
      </c>
      <c r="AG4449" t="s">
        <v>995</v>
      </c>
      <c r="AH4449" t="s">
        <v>995</v>
      </c>
      <c r="AI4449" t="s">
        <v>995</v>
      </c>
      <c r="AJ4449" t="s">
        <v>995</v>
      </c>
      <c r="AK4449" t="s">
        <v>995</v>
      </c>
      <c r="AL4449" t="s">
        <v>995</v>
      </c>
      <c r="AM4449" t="s">
        <v>995</v>
      </c>
      <c r="AN4449" t="s">
        <v>995</v>
      </c>
      <c r="AO4449" t="s">
        <v>995</v>
      </c>
      <c r="AP4449" t="s">
        <v>995</v>
      </c>
      <c r="AQ4449" s="286" t="s">
        <v>855</v>
      </c>
      <c r="AR4449" s="305"/>
      <c r="AS4449" s="235"/>
      <c r="AU4449"/>
    </row>
    <row r="4450" spans="1:47" ht="21.6" x14ac:dyDescent="0.3">
      <c r="A4450" s="285">
        <v>123655</v>
      </c>
      <c r="B4450" s="286" t="s">
        <v>540</v>
      </c>
      <c r="C4450" t="s">
        <v>226</v>
      </c>
      <c r="D4450" t="s">
        <v>226</v>
      </c>
      <c r="E4450" t="s">
        <v>225</v>
      </c>
      <c r="F4450" t="s">
        <v>226</v>
      </c>
      <c r="G4450" t="s">
        <v>226</v>
      </c>
      <c r="H4450" t="s">
        <v>224</v>
      </c>
      <c r="I4450" t="s">
        <v>224</v>
      </c>
      <c r="J4450" t="s">
        <v>226</v>
      </c>
      <c r="K4450" t="s">
        <v>224</v>
      </c>
      <c r="L4450" t="s">
        <v>225</v>
      </c>
      <c r="M4450" t="s">
        <v>225</v>
      </c>
      <c r="N4450" t="s">
        <v>224</v>
      </c>
      <c r="O4450" t="s">
        <v>225</v>
      </c>
      <c r="P4450" t="s">
        <v>225</v>
      </c>
      <c r="Q4450" t="s">
        <v>225</v>
      </c>
      <c r="R4450" t="s">
        <v>225</v>
      </c>
      <c r="S4450" t="s">
        <v>225</v>
      </c>
      <c r="T4450" t="s">
        <v>226</v>
      </c>
      <c r="U4450" t="s">
        <v>225</v>
      </c>
      <c r="V4450" t="s">
        <v>225</v>
      </c>
      <c r="W4450" t="s">
        <v>394</v>
      </c>
      <c r="X4450" t="s">
        <v>394</v>
      </c>
      <c r="Y4450" t="s">
        <v>394</v>
      </c>
      <c r="Z4450" t="s">
        <v>394</v>
      </c>
      <c r="AA4450" t="s">
        <v>394</v>
      </c>
      <c r="AB4450" t="s">
        <v>394</v>
      </c>
      <c r="AC4450" t="s">
        <v>394</v>
      </c>
      <c r="AD4450" t="s">
        <v>394</v>
      </c>
      <c r="AE4450" t="s">
        <v>394</v>
      </c>
      <c r="AF4450" t="s">
        <v>394</v>
      </c>
      <c r="AG4450" t="s">
        <v>394</v>
      </c>
      <c r="AH4450" t="s">
        <v>394</v>
      </c>
      <c r="AI4450" t="s">
        <v>394</v>
      </c>
      <c r="AJ4450" t="s">
        <v>394</v>
      </c>
      <c r="AK4450" t="s">
        <v>394</v>
      </c>
      <c r="AL4450" t="s">
        <v>394</v>
      </c>
      <c r="AM4450" t="s">
        <v>394</v>
      </c>
      <c r="AN4450" t="s">
        <v>394</v>
      </c>
      <c r="AO4450" t="s">
        <v>394</v>
      </c>
      <c r="AP4450" t="s">
        <v>394</v>
      </c>
      <c r="AQ4450" s="286" t="s">
        <v>394</v>
      </c>
      <c r="AR4450" s="305"/>
      <c r="AS4450" s="235"/>
      <c r="AU4450"/>
    </row>
    <row r="4451" spans="1:47" x14ac:dyDescent="0.3">
      <c r="A4451" s="285">
        <v>123656</v>
      </c>
      <c r="B4451" s="286" t="s">
        <v>539</v>
      </c>
      <c r="C4451" t="s">
        <v>995</v>
      </c>
      <c r="D4451" t="s">
        <v>995</v>
      </c>
      <c r="E4451" t="s">
        <v>995</v>
      </c>
      <c r="F4451" t="s">
        <v>995</v>
      </c>
      <c r="G4451" t="s">
        <v>995</v>
      </c>
      <c r="H4451" t="s">
        <v>995</v>
      </c>
      <c r="I4451" t="s">
        <v>995</v>
      </c>
      <c r="J4451" t="s">
        <v>995</v>
      </c>
      <c r="K4451" t="s">
        <v>995</v>
      </c>
      <c r="L4451" t="s">
        <v>995</v>
      </c>
      <c r="M4451" t="s">
        <v>995</v>
      </c>
      <c r="N4451" t="s">
        <v>995</v>
      </c>
      <c r="O4451" t="s">
        <v>995</v>
      </c>
      <c r="P4451" t="s">
        <v>995</v>
      </c>
      <c r="Q4451" t="s">
        <v>995</v>
      </c>
      <c r="R4451" t="s">
        <v>995</v>
      </c>
      <c r="S4451" t="s">
        <v>995</v>
      </c>
      <c r="T4451" t="s">
        <v>995</v>
      </c>
      <c r="U4451" t="s">
        <v>995</v>
      </c>
      <c r="V4451" t="s">
        <v>995</v>
      </c>
      <c r="W4451" t="s">
        <v>995</v>
      </c>
      <c r="X4451" t="s">
        <v>995</v>
      </c>
      <c r="Y4451" t="s">
        <v>995</v>
      </c>
      <c r="Z4451" t="s">
        <v>995</v>
      </c>
      <c r="AA4451" t="s">
        <v>995</v>
      </c>
      <c r="AB4451" t="s">
        <v>995</v>
      </c>
      <c r="AC4451" t="s">
        <v>995</v>
      </c>
      <c r="AD4451" t="s">
        <v>995</v>
      </c>
      <c r="AE4451" t="s">
        <v>995</v>
      </c>
      <c r="AF4451" t="s">
        <v>995</v>
      </c>
      <c r="AG4451" t="s">
        <v>995</v>
      </c>
      <c r="AH4451" t="s">
        <v>995</v>
      </c>
      <c r="AI4451" t="s">
        <v>995</v>
      </c>
      <c r="AJ4451" t="s">
        <v>995</v>
      </c>
      <c r="AK4451" t="s">
        <v>995</v>
      </c>
      <c r="AL4451" t="s">
        <v>995</v>
      </c>
      <c r="AM4451" t="s">
        <v>995</v>
      </c>
      <c r="AN4451" t="s">
        <v>995</v>
      </c>
      <c r="AO4451" t="s">
        <v>995</v>
      </c>
      <c r="AP4451" t="s">
        <v>995</v>
      </c>
      <c r="AQ4451" s="286" t="s">
        <v>855</v>
      </c>
    </row>
    <row r="4452" spans="1:47" ht="28.8" x14ac:dyDescent="0.3">
      <c r="A4452" s="285">
        <v>123657</v>
      </c>
      <c r="B4452" s="286" t="s">
        <v>67</v>
      </c>
      <c r="C4452" t="s">
        <v>226</v>
      </c>
      <c r="D4452" t="s">
        <v>226</v>
      </c>
      <c r="E4452" t="s">
        <v>226</v>
      </c>
      <c r="F4452" t="s">
        <v>226</v>
      </c>
      <c r="G4452" t="s">
        <v>226</v>
      </c>
      <c r="H4452" t="s">
        <v>226</v>
      </c>
      <c r="I4452" t="s">
        <v>226</v>
      </c>
      <c r="J4452" t="s">
        <v>226</v>
      </c>
      <c r="K4452" t="s">
        <v>226</v>
      </c>
      <c r="L4452" t="s">
        <v>226</v>
      </c>
      <c r="M4452" t="s">
        <v>226</v>
      </c>
      <c r="N4452" t="s">
        <v>226</v>
      </c>
      <c r="O4452" t="s">
        <v>226</v>
      </c>
      <c r="P4452" t="s">
        <v>224</v>
      </c>
      <c r="Q4452" t="s">
        <v>226</v>
      </c>
      <c r="R4452" t="s">
        <v>226</v>
      </c>
      <c r="S4452" t="s">
        <v>226</v>
      </c>
      <c r="T4452" t="s">
        <v>226</v>
      </c>
      <c r="U4452" t="s">
        <v>224</v>
      </c>
      <c r="V4452" t="s">
        <v>226</v>
      </c>
      <c r="W4452" t="s">
        <v>224</v>
      </c>
      <c r="X4452" t="s">
        <v>226</v>
      </c>
      <c r="Y4452" t="s">
        <v>226</v>
      </c>
      <c r="Z4452" t="s">
        <v>226</v>
      </c>
      <c r="AA4452" t="s">
        <v>226</v>
      </c>
      <c r="AB4452" t="s">
        <v>226</v>
      </c>
      <c r="AC4452" t="s">
        <v>226</v>
      </c>
      <c r="AD4452" t="s">
        <v>226</v>
      </c>
      <c r="AE4452" t="s">
        <v>226</v>
      </c>
      <c r="AF4452" t="s">
        <v>226</v>
      </c>
      <c r="AG4452" t="s">
        <v>225</v>
      </c>
      <c r="AH4452" t="s">
        <v>225</v>
      </c>
      <c r="AI4452" t="s">
        <v>225</v>
      </c>
      <c r="AJ4452" t="s">
        <v>225</v>
      </c>
      <c r="AK4452" t="s">
        <v>225</v>
      </c>
      <c r="AL4452" t="s">
        <v>394</v>
      </c>
      <c r="AM4452" t="s">
        <v>394</v>
      </c>
      <c r="AN4452" t="s">
        <v>394</v>
      </c>
      <c r="AO4452" t="s">
        <v>394</v>
      </c>
      <c r="AP4452" t="s">
        <v>394</v>
      </c>
      <c r="AQ4452" s="286" t="s">
        <v>394</v>
      </c>
      <c r="AR4452" s="305"/>
      <c r="AS4452" s="235"/>
      <c r="AU4452"/>
    </row>
    <row r="4453" spans="1:47" ht="21.6" x14ac:dyDescent="0.3">
      <c r="A4453" s="285">
        <v>123658</v>
      </c>
      <c r="B4453" s="286" t="s">
        <v>539</v>
      </c>
      <c r="C4453" t="s">
        <v>224</v>
      </c>
      <c r="D4453" t="s">
        <v>226</v>
      </c>
      <c r="E4453" t="s">
        <v>226</v>
      </c>
      <c r="F4453" t="s">
        <v>226</v>
      </c>
      <c r="G4453" t="s">
        <v>224</v>
      </c>
      <c r="H4453" t="s">
        <v>224</v>
      </c>
      <c r="I4453" t="s">
        <v>225</v>
      </c>
      <c r="J4453" t="s">
        <v>226</v>
      </c>
      <c r="K4453" t="s">
        <v>226</v>
      </c>
      <c r="L4453" t="s">
        <v>225</v>
      </c>
      <c r="M4453" t="s">
        <v>394</v>
      </c>
      <c r="N4453" t="s">
        <v>394</v>
      </c>
      <c r="O4453" t="s">
        <v>394</v>
      </c>
      <c r="P4453" t="s">
        <v>394</v>
      </c>
      <c r="Q4453" t="s">
        <v>394</v>
      </c>
      <c r="R4453" t="s">
        <v>394</v>
      </c>
      <c r="S4453" t="s">
        <v>394</v>
      </c>
      <c r="T4453" t="s">
        <v>394</v>
      </c>
      <c r="U4453" t="s">
        <v>394</v>
      </c>
      <c r="V4453" t="s">
        <v>394</v>
      </c>
      <c r="W4453" t="s">
        <v>394</v>
      </c>
      <c r="X4453" t="s">
        <v>394</v>
      </c>
      <c r="Y4453" t="s">
        <v>394</v>
      </c>
      <c r="Z4453" t="s">
        <v>394</v>
      </c>
      <c r="AA4453" t="s">
        <v>394</v>
      </c>
      <c r="AB4453" t="s">
        <v>394</v>
      </c>
      <c r="AC4453" t="s">
        <v>394</v>
      </c>
      <c r="AD4453" t="s">
        <v>394</v>
      </c>
      <c r="AE4453" t="s">
        <v>394</v>
      </c>
      <c r="AF4453" t="s">
        <v>394</v>
      </c>
      <c r="AG4453" t="s">
        <v>394</v>
      </c>
      <c r="AH4453" t="s">
        <v>394</v>
      </c>
      <c r="AI4453" t="s">
        <v>394</v>
      </c>
      <c r="AJ4453" t="s">
        <v>394</v>
      </c>
      <c r="AK4453" t="s">
        <v>394</v>
      </c>
      <c r="AL4453" t="s">
        <v>394</v>
      </c>
      <c r="AM4453" t="s">
        <v>394</v>
      </c>
      <c r="AN4453" t="s">
        <v>394</v>
      </c>
      <c r="AO4453" t="s">
        <v>394</v>
      </c>
      <c r="AP4453" t="s">
        <v>394</v>
      </c>
      <c r="AQ4453" s="286" t="s">
        <v>394</v>
      </c>
      <c r="AR4453" s="305"/>
      <c r="AS4453" s="235"/>
      <c r="AU4453"/>
    </row>
    <row r="4454" spans="1:47" ht="21.6" x14ac:dyDescent="0.3">
      <c r="A4454" s="285">
        <v>123659</v>
      </c>
      <c r="B4454" s="286" t="s">
        <v>540</v>
      </c>
      <c r="C4454" t="s">
        <v>224</v>
      </c>
      <c r="D4454" t="s">
        <v>224</v>
      </c>
      <c r="E4454" t="s">
        <v>224</v>
      </c>
      <c r="F4454" t="s">
        <v>226</v>
      </c>
      <c r="G4454" t="s">
        <v>224</v>
      </c>
      <c r="H4454" t="s">
        <v>226</v>
      </c>
      <c r="I4454" t="s">
        <v>226</v>
      </c>
      <c r="J4454" t="s">
        <v>226</v>
      </c>
      <c r="K4454" t="s">
        <v>226</v>
      </c>
      <c r="L4454" t="s">
        <v>226</v>
      </c>
      <c r="M4454" t="s">
        <v>224</v>
      </c>
      <c r="N4454" t="s">
        <v>224</v>
      </c>
      <c r="O4454" t="s">
        <v>226</v>
      </c>
      <c r="P4454" t="s">
        <v>224</v>
      </c>
      <c r="Q4454" t="s">
        <v>226</v>
      </c>
      <c r="R4454" t="s">
        <v>226</v>
      </c>
      <c r="S4454" t="s">
        <v>226</v>
      </c>
      <c r="T4454" t="s">
        <v>224</v>
      </c>
      <c r="U4454" t="s">
        <v>226</v>
      </c>
      <c r="V4454" t="s">
        <v>224</v>
      </c>
      <c r="W4454" t="s">
        <v>394</v>
      </c>
      <c r="X4454" t="s">
        <v>394</v>
      </c>
      <c r="Y4454" t="s">
        <v>394</v>
      </c>
      <c r="Z4454" t="s">
        <v>394</v>
      </c>
      <c r="AA4454" t="s">
        <v>394</v>
      </c>
      <c r="AB4454" t="s">
        <v>394</v>
      </c>
      <c r="AC4454" t="s">
        <v>394</v>
      </c>
      <c r="AD4454" t="s">
        <v>394</v>
      </c>
      <c r="AE4454" t="s">
        <v>394</v>
      </c>
      <c r="AF4454" t="s">
        <v>394</v>
      </c>
      <c r="AG4454" t="s">
        <v>394</v>
      </c>
      <c r="AH4454" t="s">
        <v>394</v>
      </c>
      <c r="AI4454" t="s">
        <v>394</v>
      </c>
      <c r="AJ4454" t="s">
        <v>394</v>
      </c>
      <c r="AK4454" t="s">
        <v>394</v>
      </c>
      <c r="AL4454" t="s">
        <v>394</v>
      </c>
      <c r="AM4454" t="s">
        <v>394</v>
      </c>
      <c r="AN4454" t="s">
        <v>394</v>
      </c>
      <c r="AO4454" t="s">
        <v>394</v>
      </c>
      <c r="AP4454" t="s">
        <v>394</v>
      </c>
      <c r="AQ4454" s="286" t="s">
        <v>394</v>
      </c>
      <c r="AR4454" s="305"/>
      <c r="AS4454" s="235"/>
      <c r="AU4454"/>
    </row>
    <row r="4455" spans="1:47" ht="21.6" x14ac:dyDescent="0.3">
      <c r="A4455" s="285">
        <v>123660</v>
      </c>
      <c r="B4455" s="286" t="s">
        <v>61</v>
      </c>
      <c r="C4455" t="s">
        <v>226</v>
      </c>
      <c r="D4455" t="s">
        <v>226</v>
      </c>
      <c r="E4455" t="s">
        <v>226</v>
      </c>
      <c r="F4455" t="s">
        <v>226</v>
      </c>
      <c r="G4455" t="s">
        <v>226</v>
      </c>
      <c r="H4455" t="s">
        <v>226</v>
      </c>
      <c r="I4455" t="s">
        <v>226</v>
      </c>
      <c r="J4455" t="s">
        <v>226</v>
      </c>
      <c r="K4455" t="s">
        <v>226</v>
      </c>
      <c r="L4455" t="s">
        <v>226</v>
      </c>
      <c r="M4455" t="s">
        <v>226</v>
      </c>
      <c r="N4455" t="s">
        <v>226</v>
      </c>
      <c r="O4455" t="s">
        <v>226</v>
      </c>
      <c r="P4455" t="s">
        <v>226</v>
      </c>
      <c r="Q4455" t="s">
        <v>226</v>
      </c>
      <c r="R4455" t="s">
        <v>226</v>
      </c>
      <c r="S4455" t="s">
        <v>226</v>
      </c>
      <c r="T4455" t="s">
        <v>226</v>
      </c>
      <c r="U4455" t="s">
        <v>226</v>
      </c>
      <c r="V4455" t="s">
        <v>226</v>
      </c>
      <c r="W4455" t="s">
        <v>226</v>
      </c>
      <c r="X4455" t="s">
        <v>226</v>
      </c>
      <c r="Y4455" t="s">
        <v>226</v>
      </c>
      <c r="Z4455" t="s">
        <v>226</v>
      </c>
      <c r="AA4455" t="s">
        <v>224</v>
      </c>
      <c r="AB4455" t="s">
        <v>226</v>
      </c>
      <c r="AC4455" t="s">
        <v>226</v>
      </c>
      <c r="AD4455" t="s">
        <v>224</v>
      </c>
      <c r="AE4455" t="s">
        <v>226</v>
      </c>
      <c r="AF4455" t="s">
        <v>224</v>
      </c>
      <c r="AG4455" t="s">
        <v>225</v>
      </c>
      <c r="AH4455" t="s">
        <v>225</v>
      </c>
      <c r="AI4455" t="s">
        <v>226</v>
      </c>
      <c r="AJ4455" t="s">
        <v>225</v>
      </c>
      <c r="AK4455" t="s">
        <v>225</v>
      </c>
      <c r="AL4455" t="s">
        <v>225</v>
      </c>
      <c r="AM4455" t="s">
        <v>225</v>
      </c>
      <c r="AN4455" t="s">
        <v>224</v>
      </c>
      <c r="AO4455" t="s">
        <v>225</v>
      </c>
      <c r="AP4455" t="s">
        <v>225</v>
      </c>
      <c r="AQ4455" s="286" t="s">
        <v>394</v>
      </c>
      <c r="AR4455" s="305"/>
      <c r="AS4455" s="235"/>
      <c r="AU4455"/>
    </row>
    <row r="4456" spans="1:47" ht="28.8" x14ac:dyDescent="0.3">
      <c r="A4456" s="285">
        <v>123661</v>
      </c>
      <c r="B4456" s="286" t="s">
        <v>67</v>
      </c>
      <c r="C4456" t="s">
        <v>224</v>
      </c>
      <c r="D4456" t="s">
        <v>226</v>
      </c>
      <c r="E4456" t="s">
        <v>224</v>
      </c>
      <c r="F4456" t="s">
        <v>226</v>
      </c>
      <c r="G4456" t="s">
        <v>224</v>
      </c>
      <c r="H4456" t="s">
        <v>226</v>
      </c>
      <c r="I4456" t="s">
        <v>224</v>
      </c>
      <c r="J4456" t="s">
        <v>226</v>
      </c>
      <c r="K4456" t="s">
        <v>226</v>
      </c>
      <c r="L4456" t="s">
        <v>226</v>
      </c>
      <c r="M4456" t="s">
        <v>226</v>
      </c>
      <c r="N4456" t="s">
        <v>224</v>
      </c>
      <c r="O4456" t="s">
        <v>226</v>
      </c>
      <c r="P4456" t="s">
        <v>224</v>
      </c>
      <c r="Q4456" t="s">
        <v>226</v>
      </c>
      <c r="R4456" t="s">
        <v>226</v>
      </c>
      <c r="S4456" t="s">
        <v>226</v>
      </c>
      <c r="T4456" t="s">
        <v>224</v>
      </c>
      <c r="U4456" t="s">
        <v>226</v>
      </c>
      <c r="V4456" t="s">
        <v>224</v>
      </c>
      <c r="W4456" t="s">
        <v>226</v>
      </c>
      <c r="X4456" t="s">
        <v>226</v>
      </c>
      <c r="Y4456" t="s">
        <v>224</v>
      </c>
      <c r="Z4456" t="s">
        <v>226</v>
      </c>
      <c r="AA4456" t="s">
        <v>226</v>
      </c>
      <c r="AB4456" t="s">
        <v>226</v>
      </c>
      <c r="AC4456" t="s">
        <v>226</v>
      </c>
      <c r="AD4456" t="s">
        <v>226</v>
      </c>
      <c r="AE4456" t="s">
        <v>226</v>
      </c>
      <c r="AF4456" t="s">
        <v>226</v>
      </c>
      <c r="AG4456" t="s">
        <v>225</v>
      </c>
      <c r="AH4456" t="s">
        <v>225</v>
      </c>
      <c r="AI4456" t="s">
        <v>225</v>
      </c>
      <c r="AJ4456" t="s">
        <v>225</v>
      </c>
      <c r="AK4456" t="s">
        <v>225</v>
      </c>
      <c r="AL4456" t="s">
        <v>394</v>
      </c>
      <c r="AM4456" t="s">
        <v>394</v>
      </c>
      <c r="AN4456" t="s">
        <v>394</v>
      </c>
      <c r="AO4456" t="s">
        <v>394</v>
      </c>
      <c r="AP4456" t="s">
        <v>394</v>
      </c>
      <c r="AQ4456" s="286" t="s">
        <v>394</v>
      </c>
      <c r="AR4456" s="305"/>
      <c r="AS4456" s="235"/>
      <c r="AU4456"/>
    </row>
    <row r="4457" spans="1:47" ht="28.8" x14ac:dyDescent="0.3">
      <c r="A4457" s="285">
        <v>123662</v>
      </c>
      <c r="B4457" s="286" t="s">
        <v>541</v>
      </c>
      <c r="C4457" t="s">
        <v>224</v>
      </c>
      <c r="D4457" t="s">
        <v>226</v>
      </c>
      <c r="E4457" t="s">
        <v>226</v>
      </c>
      <c r="F4457" t="s">
        <v>224</v>
      </c>
      <c r="G4457" t="s">
        <v>224</v>
      </c>
      <c r="H4457" t="s">
        <v>226</v>
      </c>
      <c r="I4457" t="s">
        <v>224</v>
      </c>
      <c r="J4457" t="s">
        <v>224</v>
      </c>
      <c r="K4457" t="s">
        <v>226</v>
      </c>
      <c r="L4457" t="s">
        <v>224</v>
      </c>
      <c r="M4457" t="s">
        <v>226</v>
      </c>
      <c r="N4457" t="s">
        <v>224</v>
      </c>
      <c r="O4457" t="s">
        <v>226</v>
      </c>
      <c r="P4457" t="s">
        <v>226</v>
      </c>
      <c r="Q4457" t="s">
        <v>226</v>
      </c>
      <c r="R4457" t="s">
        <v>226</v>
      </c>
      <c r="S4457" t="s">
        <v>226</v>
      </c>
      <c r="T4457" t="s">
        <v>226</v>
      </c>
      <c r="U4457" t="s">
        <v>226</v>
      </c>
      <c r="V4457" t="s">
        <v>226</v>
      </c>
      <c r="W4457" t="s">
        <v>225</v>
      </c>
      <c r="X4457" t="s">
        <v>225</v>
      </c>
      <c r="Y4457" t="s">
        <v>225</v>
      </c>
      <c r="Z4457" t="s">
        <v>225</v>
      </c>
      <c r="AA4457" t="s">
        <v>225</v>
      </c>
      <c r="AQ4457" s="286" t="s">
        <v>394</v>
      </c>
      <c r="AR4457" s="305"/>
      <c r="AS4457" s="235"/>
      <c r="AU4457"/>
    </row>
    <row r="4458" spans="1:47" x14ac:dyDescent="0.3">
      <c r="A4458" s="285">
        <v>123663</v>
      </c>
      <c r="B4458" s="286" t="s">
        <v>540</v>
      </c>
      <c r="AQ4458" s="286" t="s">
        <v>394</v>
      </c>
    </row>
    <row r="4459" spans="1:47" x14ac:dyDescent="0.3">
      <c r="A4459" s="285">
        <v>123664</v>
      </c>
      <c r="B4459" s="286" t="s">
        <v>540</v>
      </c>
      <c r="AQ4459" s="286" t="s">
        <v>394</v>
      </c>
    </row>
    <row r="4460" spans="1:47" x14ac:dyDescent="0.3">
      <c r="A4460" s="285">
        <v>123665</v>
      </c>
      <c r="B4460" s="286" t="s">
        <v>539</v>
      </c>
      <c r="C4460" t="s">
        <v>995</v>
      </c>
      <c r="D4460" t="s">
        <v>995</v>
      </c>
      <c r="E4460" t="s">
        <v>995</v>
      </c>
      <c r="F4460" t="s">
        <v>995</v>
      </c>
      <c r="G4460" t="s">
        <v>995</v>
      </c>
      <c r="H4460" t="s">
        <v>995</v>
      </c>
      <c r="I4460" t="s">
        <v>995</v>
      </c>
      <c r="J4460" t="s">
        <v>995</v>
      </c>
      <c r="K4460" t="s">
        <v>995</v>
      </c>
      <c r="L4460" t="s">
        <v>995</v>
      </c>
      <c r="M4460" t="s">
        <v>995</v>
      </c>
      <c r="N4460" t="s">
        <v>995</v>
      </c>
      <c r="O4460" t="s">
        <v>995</v>
      </c>
      <c r="P4460" t="s">
        <v>995</v>
      </c>
      <c r="Q4460" t="s">
        <v>995</v>
      </c>
      <c r="R4460" t="s">
        <v>995</v>
      </c>
      <c r="S4460" t="s">
        <v>995</v>
      </c>
      <c r="T4460" t="s">
        <v>995</v>
      </c>
      <c r="U4460" t="s">
        <v>995</v>
      </c>
      <c r="V4460" t="s">
        <v>995</v>
      </c>
      <c r="W4460" t="s">
        <v>995</v>
      </c>
      <c r="X4460" t="s">
        <v>995</v>
      </c>
      <c r="Y4460" t="s">
        <v>995</v>
      </c>
      <c r="Z4460" t="s">
        <v>995</v>
      </c>
      <c r="AA4460" t="s">
        <v>995</v>
      </c>
      <c r="AB4460" t="s">
        <v>995</v>
      </c>
      <c r="AC4460" t="s">
        <v>995</v>
      </c>
      <c r="AD4460" t="s">
        <v>995</v>
      </c>
      <c r="AE4460" t="s">
        <v>995</v>
      </c>
      <c r="AF4460" t="s">
        <v>995</v>
      </c>
      <c r="AG4460" t="s">
        <v>995</v>
      </c>
      <c r="AH4460" t="s">
        <v>995</v>
      </c>
      <c r="AI4460" t="s">
        <v>995</v>
      </c>
      <c r="AJ4460" t="s">
        <v>995</v>
      </c>
      <c r="AK4460" t="s">
        <v>995</v>
      </c>
      <c r="AL4460" t="s">
        <v>995</v>
      </c>
      <c r="AM4460" t="s">
        <v>995</v>
      </c>
      <c r="AN4460" t="s">
        <v>995</v>
      </c>
      <c r="AO4460" t="s">
        <v>995</v>
      </c>
      <c r="AP4460" t="s">
        <v>995</v>
      </c>
      <c r="AQ4460" s="286" t="s">
        <v>855</v>
      </c>
    </row>
    <row r="4461" spans="1:47" x14ac:dyDescent="0.3">
      <c r="A4461" s="285">
        <v>123666</v>
      </c>
      <c r="B4461" s="286" t="s">
        <v>539</v>
      </c>
      <c r="C4461" t="s">
        <v>995</v>
      </c>
      <c r="D4461" t="s">
        <v>995</v>
      </c>
      <c r="E4461" t="s">
        <v>995</v>
      </c>
      <c r="F4461" t="s">
        <v>995</v>
      </c>
      <c r="G4461" t="s">
        <v>995</v>
      </c>
      <c r="H4461" t="s">
        <v>995</v>
      </c>
      <c r="I4461" t="s">
        <v>995</v>
      </c>
      <c r="J4461" t="s">
        <v>995</v>
      </c>
      <c r="K4461" t="s">
        <v>995</v>
      </c>
      <c r="L4461" t="s">
        <v>995</v>
      </c>
      <c r="M4461" t="s">
        <v>995</v>
      </c>
      <c r="N4461" t="s">
        <v>995</v>
      </c>
      <c r="O4461" t="s">
        <v>995</v>
      </c>
      <c r="P4461" t="s">
        <v>995</v>
      </c>
      <c r="Q4461" t="s">
        <v>995</v>
      </c>
      <c r="R4461" t="s">
        <v>995</v>
      </c>
      <c r="S4461" t="s">
        <v>995</v>
      </c>
      <c r="T4461" t="s">
        <v>995</v>
      </c>
      <c r="U4461" t="s">
        <v>995</v>
      </c>
      <c r="V4461" t="s">
        <v>995</v>
      </c>
      <c r="W4461" t="s">
        <v>995</v>
      </c>
      <c r="X4461" t="s">
        <v>995</v>
      </c>
      <c r="Y4461" t="s">
        <v>995</v>
      </c>
      <c r="Z4461" t="s">
        <v>995</v>
      </c>
      <c r="AA4461" t="s">
        <v>995</v>
      </c>
      <c r="AB4461" t="s">
        <v>995</v>
      </c>
      <c r="AC4461" t="s">
        <v>995</v>
      </c>
      <c r="AD4461" t="s">
        <v>995</v>
      </c>
      <c r="AE4461" t="s">
        <v>995</v>
      </c>
      <c r="AF4461" t="s">
        <v>995</v>
      </c>
      <c r="AG4461" t="s">
        <v>995</v>
      </c>
      <c r="AH4461" t="s">
        <v>995</v>
      </c>
      <c r="AI4461" t="s">
        <v>995</v>
      </c>
      <c r="AJ4461" t="s">
        <v>995</v>
      </c>
      <c r="AK4461" t="s">
        <v>995</v>
      </c>
      <c r="AL4461" t="s">
        <v>995</v>
      </c>
      <c r="AM4461" t="s">
        <v>995</v>
      </c>
      <c r="AN4461" t="s">
        <v>995</v>
      </c>
      <c r="AO4461" t="s">
        <v>995</v>
      </c>
      <c r="AP4461" t="s">
        <v>995</v>
      </c>
      <c r="AQ4461" s="286" t="s">
        <v>855</v>
      </c>
    </row>
    <row r="4462" spans="1:47" x14ac:dyDescent="0.3">
      <c r="A4462" s="285">
        <v>123667</v>
      </c>
      <c r="B4462" s="286" t="s">
        <v>539</v>
      </c>
      <c r="C4462" t="s">
        <v>995</v>
      </c>
      <c r="D4462" t="s">
        <v>995</v>
      </c>
      <c r="E4462" t="s">
        <v>995</v>
      </c>
      <c r="F4462" t="s">
        <v>995</v>
      </c>
      <c r="G4462" t="s">
        <v>995</v>
      </c>
      <c r="H4462" t="s">
        <v>995</v>
      </c>
      <c r="I4462" t="s">
        <v>995</v>
      </c>
      <c r="J4462" t="s">
        <v>995</v>
      </c>
      <c r="K4462" t="s">
        <v>995</v>
      </c>
      <c r="L4462" t="s">
        <v>995</v>
      </c>
      <c r="M4462" t="s">
        <v>995</v>
      </c>
      <c r="N4462" t="s">
        <v>995</v>
      </c>
      <c r="O4462" t="s">
        <v>995</v>
      </c>
      <c r="P4462" t="s">
        <v>995</v>
      </c>
      <c r="Q4462" t="s">
        <v>995</v>
      </c>
      <c r="R4462" t="s">
        <v>995</v>
      </c>
      <c r="S4462" t="s">
        <v>995</v>
      </c>
      <c r="T4462" t="s">
        <v>995</v>
      </c>
      <c r="U4462" t="s">
        <v>995</v>
      </c>
      <c r="V4462" t="s">
        <v>995</v>
      </c>
      <c r="W4462" t="s">
        <v>995</v>
      </c>
      <c r="X4462" t="s">
        <v>995</v>
      </c>
      <c r="Y4462" t="s">
        <v>995</v>
      </c>
      <c r="Z4462" t="s">
        <v>995</v>
      </c>
      <c r="AA4462" t="s">
        <v>995</v>
      </c>
      <c r="AB4462" t="s">
        <v>995</v>
      </c>
      <c r="AC4462" t="s">
        <v>995</v>
      </c>
      <c r="AD4462" t="s">
        <v>995</v>
      </c>
      <c r="AE4462" t="s">
        <v>995</v>
      </c>
      <c r="AF4462" t="s">
        <v>995</v>
      </c>
      <c r="AG4462" t="s">
        <v>995</v>
      </c>
      <c r="AH4462" t="s">
        <v>995</v>
      </c>
      <c r="AI4462" t="s">
        <v>995</v>
      </c>
      <c r="AJ4462" t="s">
        <v>995</v>
      </c>
      <c r="AK4462" t="s">
        <v>995</v>
      </c>
      <c r="AL4462" t="s">
        <v>995</v>
      </c>
      <c r="AM4462" t="s">
        <v>995</v>
      </c>
      <c r="AN4462" t="s">
        <v>995</v>
      </c>
      <c r="AO4462" t="s">
        <v>995</v>
      </c>
      <c r="AP4462" t="s">
        <v>995</v>
      </c>
      <c r="AQ4462" s="286" t="s">
        <v>855</v>
      </c>
    </row>
    <row r="4463" spans="1:47" ht="28.8" x14ac:dyDescent="0.3">
      <c r="A4463" s="285">
        <v>123668</v>
      </c>
      <c r="B4463" s="286" t="s">
        <v>541</v>
      </c>
      <c r="C4463" t="s">
        <v>224</v>
      </c>
      <c r="D4463" t="s">
        <v>226</v>
      </c>
      <c r="E4463" t="s">
        <v>224</v>
      </c>
      <c r="F4463" t="s">
        <v>226</v>
      </c>
      <c r="G4463" t="s">
        <v>226</v>
      </c>
      <c r="H4463" t="s">
        <v>224</v>
      </c>
      <c r="I4463" t="s">
        <v>224</v>
      </c>
      <c r="J4463" t="s">
        <v>226</v>
      </c>
      <c r="K4463" t="s">
        <v>226</v>
      </c>
      <c r="L4463" t="s">
        <v>226</v>
      </c>
      <c r="M4463" t="s">
        <v>225</v>
      </c>
      <c r="N4463" t="s">
        <v>224</v>
      </c>
      <c r="O4463" t="s">
        <v>226</v>
      </c>
      <c r="P4463" t="s">
        <v>226</v>
      </c>
      <c r="Q4463" t="s">
        <v>226</v>
      </c>
      <c r="R4463" t="s">
        <v>225</v>
      </c>
      <c r="S4463" t="s">
        <v>226</v>
      </c>
      <c r="T4463" t="s">
        <v>224</v>
      </c>
      <c r="U4463" t="s">
        <v>226</v>
      </c>
      <c r="V4463" t="s">
        <v>226</v>
      </c>
      <c r="W4463" t="s">
        <v>225</v>
      </c>
      <c r="X4463" t="s">
        <v>225</v>
      </c>
      <c r="Y4463" t="s">
        <v>225</v>
      </c>
      <c r="Z4463" t="s">
        <v>225</v>
      </c>
      <c r="AA4463" t="s">
        <v>225</v>
      </c>
      <c r="AQ4463" s="286" t="s">
        <v>394</v>
      </c>
      <c r="AR4463" s="305"/>
      <c r="AS4463" s="235"/>
      <c r="AU4463"/>
    </row>
    <row r="4464" spans="1:47" ht="28.8" x14ac:dyDescent="0.3">
      <c r="A4464" s="285">
        <v>123668</v>
      </c>
      <c r="B4464" s="286" t="s">
        <v>541</v>
      </c>
      <c r="C4464" t="s">
        <v>224</v>
      </c>
      <c r="D4464" t="s">
        <v>226</v>
      </c>
      <c r="E4464" t="s">
        <v>224</v>
      </c>
      <c r="F4464" t="s">
        <v>226</v>
      </c>
      <c r="G4464" t="s">
        <v>226</v>
      </c>
      <c r="H4464" t="s">
        <v>226</v>
      </c>
      <c r="I4464" t="s">
        <v>224</v>
      </c>
      <c r="J4464" t="s">
        <v>224</v>
      </c>
      <c r="K4464" t="s">
        <v>226</v>
      </c>
      <c r="L4464" t="s">
        <v>226</v>
      </c>
      <c r="M4464" t="s">
        <v>225</v>
      </c>
      <c r="N4464" t="s">
        <v>226</v>
      </c>
      <c r="O4464" t="s">
        <v>226</v>
      </c>
      <c r="P4464" t="s">
        <v>226</v>
      </c>
      <c r="Q4464" t="s">
        <v>226</v>
      </c>
      <c r="R4464" t="s">
        <v>226</v>
      </c>
      <c r="S4464" t="s">
        <v>226</v>
      </c>
      <c r="T4464" t="s">
        <v>224</v>
      </c>
      <c r="U4464" t="s">
        <v>226</v>
      </c>
      <c r="V4464" t="s">
        <v>226</v>
      </c>
      <c r="W4464" t="s">
        <v>225</v>
      </c>
      <c r="X4464" t="s">
        <v>225</v>
      </c>
      <c r="Y4464" t="s">
        <v>225</v>
      </c>
      <c r="Z4464" t="s">
        <v>225</v>
      </c>
      <c r="AA4464" t="s">
        <v>225</v>
      </c>
      <c r="AQ4464" s="286" t="s">
        <v>394</v>
      </c>
      <c r="AR4464" s="305"/>
      <c r="AS4464" s="235"/>
      <c r="AU4464"/>
    </row>
    <row r="4465" spans="1:47" ht="28.8" x14ac:dyDescent="0.3">
      <c r="A4465" s="285">
        <v>123669</v>
      </c>
      <c r="B4465" s="286" t="s">
        <v>67</v>
      </c>
      <c r="C4465" t="s">
        <v>224</v>
      </c>
      <c r="D4465" t="s">
        <v>224</v>
      </c>
      <c r="E4465" t="s">
        <v>224</v>
      </c>
      <c r="F4465" t="s">
        <v>226</v>
      </c>
      <c r="G4465" t="s">
        <v>224</v>
      </c>
      <c r="H4465" t="s">
        <v>224</v>
      </c>
      <c r="I4465" t="s">
        <v>226</v>
      </c>
      <c r="J4465" t="s">
        <v>226</v>
      </c>
      <c r="K4465" t="s">
        <v>226</v>
      </c>
      <c r="L4465" t="s">
        <v>226</v>
      </c>
      <c r="M4465" t="s">
        <v>226</v>
      </c>
      <c r="N4465" t="s">
        <v>226</v>
      </c>
      <c r="O4465" t="s">
        <v>226</v>
      </c>
      <c r="P4465" t="s">
        <v>226</v>
      </c>
      <c r="Q4465" t="s">
        <v>226</v>
      </c>
      <c r="R4465" t="s">
        <v>224</v>
      </c>
      <c r="S4465" t="s">
        <v>226</v>
      </c>
      <c r="T4465" t="s">
        <v>226</v>
      </c>
      <c r="U4465" t="s">
        <v>226</v>
      </c>
      <c r="V4465" t="s">
        <v>224</v>
      </c>
      <c r="W4465" t="s">
        <v>224</v>
      </c>
      <c r="X4465" t="s">
        <v>226</v>
      </c>
      <c r="Y4465" t="s">
        <v>226</v>
      </c>
      <c r="Z4465" t="s">
        <v>226</v>
      </c>
      <c r="AA4465" t="s">
        <v>226</v>
      </c>
      <c r="AB4465" t="s">
        <v>226</v>
      </c>
      <c r="AC4465" t="s">
        <v>226</v>
      </c>
      <c r="AD4465" t="s">
        <v>226</v>
      </c>
      <c r="AE4465" t="s">
        <v>226</v>
      </c>
      <c r="AF4465" t="s">
        <v>226</v>
      </c>
      <c r="AG4465" t="s">
        <v>225</v>
      </c>
      <c r="AH4465" t="s">
        <v>225</v>
      </c>
      <c r="AI4465" t="s">
        <v>225</v>
      </c>
      <c r="AJ4465" t="s">
        <v>225</v>
      </c>
      <c r="AK4465" t="s">
        <v>225</v>
      </c>
      <c r="AL4465" t="s">
        <v>394</v>
      </c>
      <c r="AM4465" t="s">
        <v>394</v>
      </c>
      <c r="AN4465" t="s">
        <v>394</v>
      </c>
      <c r="AO4465" t="s">
        <v>394</v>
      </c>
      <c r="AP4465" t="s">
        <v>394</v>
      </c>
      <c r="AQ4465" s="286" t="s">
        <v>394</v>
      </c>
      <c r="AR4465" s="305"/>
      <c r="AS4465" s="235"/>
      <c r="AU4465"/>
    </row>
    <row r="4466" spans="1:47" x14ac:dyDescent="0.3">
      <c r="A4466" s="285">
        <v>123670</v>
      </c>
      <c r="B4466" s="286" t="s">
        <v>539</v>
      </c>
      <c r="C4466" t="s">
        <v>995</v>
      </c>
      <c r="D4466" t="s">
        <v>995</v>
      </c>
      <c r="E4466" t="s">
        <v>995</v>
      </c>
      <c r="F4466" t="s">
        <v>995</v>
      </c>
      <c r="G4466" t="s">
        <v>995</v>
      </c>
      <c r="H4466" t="s">
        <v>995</v>
      </c>
      <c r="I4466" t="s">
        <v>995</v>
      </c>
      <c r="J4466" t="s">
        <v>995</v>
      </c>
      <c r="K4466" t="s">
        <v>995</v>
      </c>
      <c r="L4466" t="s">
        <v>995</v>
      </c>
      <c r="M4466" t="s">
        <v>995</v>
      </c>
      <c r="N4466" t="s">
        <v>995</v>
      </c>
      <c r="O4466" t="s">
        <v>995</v>
      </c>
      <c r="P4466" t="s">
        <v>995</v>
      </c>
      <c r="Q4466" t="s">
        <v>995</v>
      </c>
      <c r="R4466" t="s">
        <v>995</v>
      </c>
      <c r="S4466" t="s">
        <v>995</v>
      </c>
      <c r="T4466" t="s">
        <v>995</v>
      </c>
      <c r="U4466" t="s">
        <v>995</v>
      </c>
      <c r="V4466" t="s">
        <v>995</v>
      </c>
      <c r="W4466" t="s">
        <v>995</v>
      </c>
      <c r="X4466" t="s">
        <v>995</v>
      </c>
      <c r="Y4466" t="s">
        <v>995</v>
      </c>
      <c r="Z4466" t="s">
        <v>995</v>
      </c>
      <c r="AA4466" t="s">
        <v>995</v>
      </c>
      <c r="AB4466" t="s">
        <v>995</v>
      </c>
      <c r="AC4466" t="s">
        <v>995</v>
      </c>
      <c r="AD4466" t="s">
        <v>995</v>
      </c>
      <c r="AE4466" t="s">
        <v>995</v>
      </c>
      <c r="AF4466" t="s">
        <v>995</v>
      </c>
      <c r="AG4466" t="s">
        <v>995</v>
      </c>
      <c r="AH4466" t="s">
        <v>995</v>
      </c>
      <c r="AI4466" t="s">
        <v>995</v>
      </c>
      <c r="AJ4466" t="s">
        <v>995</v>
      </c>
      <c r="AK4466" t="s">
        <v>995</v>
      </c>
      <c r="AL4466" t="s">
        <v>995</v>
      </c>
      <c r="AM4466" t="s">
        <v>995</v>
      </c>
      <c r="AN4466" t="s">
        <v>995</v>
      </c>
      <c r="AO4466" t="s">
        <v>995</v>
      </c>
      <c r="AP4466" t="s">
        <v>995</v>
      </c>
      <c r="AQ4466" s="286" t="s">
        <v>855</v>
      </c>
    </row>
    <row r="4467" spans="1:47" ht="28.8" x14ac:dyDescent="0.3">
      <c r="A4467" s="285">
        <v>123671</v>
      </c>
      <c r="B4467" s="286" t="s">
        <v>542</v>
      </c>
      <c r="C4467" t="s">
        <v>224</v>
      </c>
      <c r="D4467" t="s">
        <v>224</v>
      </c>
      <c r="E4467" t="s">
        <v>224</v>
      </c>
      <c r="F4467" t="s">
        <v>224</v>
      </c>
      <c r="G4467" t="s">
        <v>226</v>
      </c>
      <c r="H4467" t="s">
        <v>226</v>
      </c>
      <c r="I4467" t="s">
        <v>226</v>
      </c>
      <c r="J4467" t="s">
        <v>226</v>
      </c>
      <c r="K4467" t="s">
        <v>226</v>
      </c>
      <c r="L4467" t="s">
        <v>226</v>
      </c>
      <c r="M4467" t="s">
        <v>225</v>
      </c>
      <c r="N4467" t="s">
        <v>225</v>
      </c>
      <c r="O4467" t="s">
        <v>225</v>
      </c>
      <c r="P4467" t="s">
        <v>225</v>
      </c>
      <c r="Q4467" t="s">
        <v>225</v>
      </c>
      <c r="R4467" t="s">
        <v>394</v>
      </c>
      <c r="S4467" t="s">
        <v>394</v>
      </c>
      <c r="T4467" t="s">
        <v>394</v>
      </c>
      <c r="U4467" t="s">
        <v>394</v>
      </c>
      <c r="V4467" t="s">
        <v>394</v>
      </c>
      <c r="W4467" t="s">
        <v>394</v>
      </c>
      <c r="X4467" t="s">
        <v>394</v>
      </c>
      <c r="Y4467" t="s">
        <v>394</v>
      </c>
      <c r="Z4467" t="s">
        <v>394</v>
      </c>
      <c r="AA4467" t="s">
        <v>394</v>
      </c>
      <c r="AB4467" t="s">
        <v>394</v>
      </c>
      <c r="AC4467" t="s">
        <v>394</v>
      </c>
      <c r="AD4467" t="s">
        <v>394</v>
      </c>
      <c r="AE4467" t="s">
        <v>394</v>
      </c>
      <c r="AF4467" t="s">
        <v>394</v>
      </c>
      <c r="AG4467" t="s">
        <v>394</v>
      </c>
      <c r="AH4467" t="s">
        <v>394</v>
      </c>
      <c r="AI4467" t="s">
        <v>394</v>
      </c>
      <c r="AJ4467" t="s">
        <v>394</v>
      </c>
      <c r="AK4467" t="s">
        <v>394</v>
      </c>
      <c r="AL4467" t="s">
        <v>394</v>
      </c>
      <c r="AM4467" t="s">
        <v>394</v>
      </c>
      <c r="AN4467" t="s">
        <v>394</v>
      </c>
      <c r="AO4467" t="s">
        <v>394</v>
      </c>
      <c r="AP4467" t="s">
        <v>394</v>
      </c>
      <c r="AQ4467" s="286" t="s">
        <v>394</v>
      </c>
      <c r="AR4467" s="305"/>
      <c r="AS4467" s="235"/>
      <c r="AU4467"/>
    </row>
    <row r="4468" spans="1:47" x14ac:dyDescent="0.3">
      <c r="A4468" s="285">
        <v>123672</v>
      </c>
      <c r="B4468" s="286" t="s">
        <v>540</v>
      </c>
      <c r="AQ4468" s="286" t="s">
        <v>394</v>
      </c>
    </row>
    <row r="4469" spans="1:47" ht="21.6" x14ac:dyDescent="0.3">
      <c r="A4469" s="285">
        <v>123673</v>
      </c>
      <c r="B4469" s="286" t="s">
        <v>538</v>
      </c>
      <c r="C4469" t="s">
        <v>224</v>
      </c>
      <c r="D4469" t="s">
        <v>226</v>
      </c>
      <c r="E4469" t="s">
        <v>224</v>
      </c>
      <c r="F4469" t="s">
        <v>226</v>
      </c>
      <c r="G4469" t="s">
        <v>226</v>
      </c>
      <c r="H4469" t="s">
        <v>226</v>
      </c>
      <c r="I4469" t="s">
        <v>226</v>
      </c>
      <c r="J4469" t="s">
        <v>226</v>
      </c>
      <c r="K4469" t="s">
        <v>226</v>
      </c>
      <c r="L4469" t="s">
        <v>226</v>
      </c>
      <c r="M4469" t="s">
        <v>226</v>
      </c>
      <c r="N4469" t="s">
        <v>224</v>
      </c>
      <c r="O4469" t="s">
        <v>226</v>
      </c>
      <c r="P4469" t="s">
        <v>226</v>
      </c>
      <c r="Q4469" t="s">
        <v>226</v>
      </c>
      <c r="R4469" t="s">
        <v>226</v>
      </c>
      <c r="S4469" t="s">
        <v>226</v>
      </c>
      <c r="T4469" t="s">
        <v>225</v>
      </c>
      <c r="U4469" t="s">
        <v>226</v>
      </c>
      <c r="V4469" t="s">
        <v>226</v>
      </c>
      <c r="W4469" t="s">
        <v>225</v>
      </c>
      <c r="X4469" t="s">
        <v>225</v>
      </c>
      <c r="Y4469" t="s">
        <v>225</v>
      </c>
      <c r="Z4469" t="s">
        <v>225</v>
      </c>
      <c r="AA4469" t="s">
        <v>225</v>
      </c>
      <c r="AB4469" t="s">
        <v>394</v>
      </c>
      <c r="AC4469" t="s">
        <v>394</v>
      </c>
      <c r="AD4469" t="s">
        <v>394</v>
      </c>
      <c r="AE4469" t="s">
        <v>394</v>
      </c>
      <c r="AF4469" t="s">
        <v>394</v>
      </c>
      <c r="AG4469" t="s">
        <v>394</v>
      </c>
      <c r="AH4469" t="s">
        <v>394</v>
      </c>
      <c r="AI4469" t="s">
        <v>394</v>
      </c>
      <c r="AJ4469" t="s">
        <v>394</v>
      </c>
      <c r="AK4469" t="s">
        <v>394</v>
      </c>
      <c r="AL4469" t="s">
        <v>394</v>
      </c>
      <c r="AM4469" t="s">
        <v>394</v>
      </c>
      <c r="AN4469" t="s">
        <v>394</v>
      </c>
      <c r="AO4469" t="s">
        <v>394</v>
      </c>
      <c r="AP4469" t="s">
        <v>394</v>
      </c>
      <c r="AQ4469" s="286" t="s">
        <v>394</v>
      </c>
      <c r="AR4469" s="305"/>
      <c r="AS4469" s="235"/>
      <c r="AU4469"/>
    </row>
    <row r="4470" spans="1:47" x14ac:dyDescent="0.3">
      <c r="A4470" s="285">
        <v>123674</v>
      </c>
      <c r="B4470" s="286" t="s">
        <v>540</v>
      </c>
      <c r="AQ4470" s="286" t="s">
        <v>394</v>
      </c>
    </row>
    <row r="4471" spans="1:47" x14ac:dyDescent="0.3">
      <c r="A4471" s="285">
        <v>123675</v>
      </c>
      <c r="B4471" s="286" t="s">
        <v>540</v>
      </c>
      <c r="AQ4471" s="286" t="s">
        <v>394</v>
      </c>
    </row>
    <row r="4472" spans="1:47" ht="28.8" x14ac:dyDescent="0.3">
      <c r="A4472" s="285">
        <v>123676</v>
      </c>
      <c r="B4472" s="286" t="s">
        <v>542</v>
      </c>
      <c r="C4472" t="s">
        <v>224</v>
      </c>
      <c r="D4472" t="s">
        <v>226</v>
      </c>
      <c r="E4472" t="s">
        <v>226</v>
      </c>
      <c r="F4472" t="s">
        <v>224</v>
      </c>
      <c r="G4472" t="s">
        <v>224</v>
      </c>
      <c r="H4472" t="s">
        <v>224</v>
      </c>
      <c r="I4472" t="s">
        <v>224</v>
      </c>
      <c r="J4472" t="s">
        <v>226</v>
      </c>
      <c r="K4472" t="s">
        <v>224</v>
      </c>
      <c r="L4472" t="s">
        <v>224</v>
      </c>
      <c r="M4472" t="s">
        <v>225</v>
      </c>
      <c r="N4472" t="s">
        <v>225</v>
      </c>
      <c r="O4472" t="s">
        <v>225</v>
      </c>
      <c r="P4472" t="s">
        <v>225</v>
      </c>
      <c r="Q4472" t="s">
        <v>225</v>
      </c>
      <c r="R4472" t="s">
        <v>394</v>
      </c>
      <c r="S4472" t="s">
        <v>394</v>
      </c>
      <c r="T4472" t="s">
        <v>394</v>
      </c>
      <c r="U4472" t="s">
        <v>394</v>
      </c>
      <c r="V4472" t="s">
        <v>394</v>
      </c>
      <c r="W4472" t="s">
        <v>394</v>
      </c>
      <c r="X4472" t="s">
        <v>394</v>
      </c>
      <c r="Y4472" t="s">
        <v>394</v>
      </c>
      <c r="Z4472" t="s">
        <v>394</v>
      </c>
      <c r="AA4472" t="s">
        <v>394</v>
      </c>
      <c r="AB4472" t="s">
        <v>394</v>
      </c>
      <c r="AC4472" t="s">
        <v>394</v>
      </c>
      <c r="AD4472" t="s">
        <v>394</v>
      </c>
      <c r="AE4472" t="s">
        <v>394</v>
      </c>
      <c r="AF4472" t="s">
        <v>394</v>
      </c>
      <c r="AG4472" t="s">
        <v>394</v>
      </c>
      <c r="AH4472" t="s">
        <v>394</v>
      </c>
      <c r="AI4472" t="s">
        <v>394</v>
      </c>
      <c r="AJ4472" t="s">
        <v>394</v>
      </c>
      <c r="AK4472" t="s">
        <v>394</v>
      </c>
      <c r="AL4472" t="s">
        <v>394</v>
      </c>
      <c r="AM4472" t="s">
        <v>394</v>
      </c>
      <c r="AN4472" t="s">
        <v>394</v>
      </c>
      <c r="AO4472" t="s">
        <v>394</v>
      </c>
      <c r="AP4472" t="s">
        <v>394</v>
      </c>
      <c r="AQ4472" s="286" t="s">
        <v>394</v>
      </c>
      <c r="AR4472" s="305"/>
      <c r="AS4472" s="235"/>
      <c r="AU4472"/>
    </row>
    <row r="4473" spans="1:47" ht="28.8" x14ac:dyDescent="0.3">
      <c r="A4473" s="285">
        <v>123677</v>
      </c>
      <c r="B4473" s="286" t="s">
        <v>67</v>
      </c>
      <c r="C4473" t="s">
        <v>226</v>
      </c>
      <c r="D4473" t="s">
        <v>224</v>
      </c>
      <c r="E4473" t="s">
        <v>224</v>
      </c>
      <c r="F4473" t="s">
        <v>226</v>
      </c>
      <c r="G4473" t="s">
        <v>224</v>
      </c>
      <c r="H4473" t="s">
        <v>226</v>
      </c>
      <c r="I4473" t="s">
        <v>225</v>
      </c>
      <c r="J4473" t="s">
        <v>226</v>
      </c>
      <c r="K4473" t="s">
        <v>226</v>
      </c>
      <c r="L4473" t="s">
        <v>226</v>
      </c>
      <c r="M4473" t="s">
        <v>226</v>
      </c>
      <c r="N4473" t="s">
        <v>224</v>
      </c>
      <c r="O4473" t="s">
        <v>226</v>
      </c>
      <c r="P4473" t="s">
        <v>224</v>
      </c>
      <c r="Q4473" t="s">
        <v>226</v>
      </c>
      <c r="R4473" t="s">
        <v>226</v>
      </c>
      <c r="S4473" t="s">
        <v>226</v>
      </c>
      <c r="T4473" t="s">
        <v>226</v>
      </c>
      <c r="U4473" t="s">
        <v>224</v>
      </c>
      <c r="V4473" t="s">
        <v>226</v>
      </c>
      <c r="W4473" t="s">
        <v>224</v>
      </c>
      <c r="X4473" t="s">
        <v>226</v>
      </c>
      <c r="Y4473" t="s">
        <v>226</v>
      </c>
      <c r="Z4473" t="s">
        <v>226</v>
      </c>
      <c r="AA4473" t="s">
        <v>224</v>
      </c>
      <c r="AB4473" t="s">
        <v>226</v>
      </c>
      <c r="AC4473" t="s">
        <v>226</v>
      </c>
      <c r="AD4473" t="s">
        <v>226</v>
      </c>
      <c r="AE4473" t="s">
        <v>226</v>
      </c>
      <c r="AF4473" t="s">
        <v>226</v>
      </c>
      <c r="AG4473" t="s">
        <v>225</v>
      </c>
      <c r="AH4473" t="s">
        <v>225</v>
      </c>
      <c r="AI4473" t="s">
        <v>225</v>
      </c>
      <c r="AJ4473" t="s">
        <v>225</v>
      </c>
      <c r="AK4473" t="s">
        <v>225</v>
      </c>
      <c r="AL4473" t="s">
        <v>394</v>
      </c>
      <c r="AM4473" t="s">
        <v>394</v>
      </c>
      <c r="AN4473" t="s">
        <v>394</v>
      </c>
      <c r="AO4473" t="s">
        <v>394</v>
      </c>
      <c r="AP4473" t="s">
        <v>394</v>
      </c>
      <c r="AQ4473" s="286" t="s">
        <v>394</v>
      </c>
      <c r="AR4473" s="305"/>
      <c r="AS4473" s="235"/>
      <c r="AU4473"/>
    </row>
    <row r="4474" spans="1:47" ht="28.8" x14ac:dyDescent="0.3">
      <c r="A4474" s="285">
        <v>123678</v>
      </c>
      <c r="B4474" s="286" t="s">
        <v>67</v>
      </c>
      <c r="C4474" t="s">
        <v>226</v>
      </c>
      <c r="D4474" t="s">
        <v>226</v>
      </c>
      <c r="E4474" t="s">
        <v>226</v>
      </c>
      <c r="F4474" t="s">
        <v>226</v>
      </c>
      <c r="G4474" t="s">
        <v>226</v>
      </c>
      <c r="H4474" t="s">
        <v>226</v>
      </c>
      <c r="I4474" t="s">
        <v>226</v>
      </c>
      <c r="J4474" t="s">
        <v>226</v>
      </c>
      <c r="K4474" t="s">
        <v>226</v>
      </c>
      <c r="L4474" t="s">
        <v>226</v>
      </c>
      <c r="M4474" t="s">
        <v>226</v>
      </c>
      <c r="N4474" t="s">
        <v>226</v>
      </c>
      <c r="O4474" t="s">
        <v>226</v>
      </c>
      <c r="P4474" t="s">
        <v>224</v>
      </c>
      <c r="Q4474" t="s">
        <v>226</v>
      </c>
      <c r="R4474" t="s">
        <v>226</v>
      </c>
      <c r="S4474" t="s">
        <v>226</v>
      </c>
      <c r="T4474" t="s">
        <v>226</v>
      </c>
      <c r="U4474" t="s">
        <v>226</v>
      </c>
      <c r="V4474" t="s">
        <v>226</v>
      </c>
      <c r="W4474" t="s">
        <v>226</v>
      </c>
      <c r="X4474" t="s">
        <v>226</v>
      </c>
      <c r="Y4474" t="s">
        <v>226</v>
      </c>
      <c r="Z4474" t="s">
        <v>226</v>
      </c>
      <c r="AA4474" t="s">
        <v>226</v>
      </c>
      <c r="AB4474" t="s">
        <v>226</v>
      </c>
      <c r="AC4474" t="s">
        <v>226</v>
      </c>
      <c r="AD4474" t="s">
        <v>226</v>
      </c>
      <c r="AE4474" t="s">
        <v>226</v>
      </c>
      <c r="AF4474" t="s">
        <v>226</v>
      </c>
      <c r="AG4474" t="s">
        <v>225</v>
      </c>
      <c r="AH4474" t="s">
        <v>225</v>
      </c>
      <c r="AI4474" t="s">
        <v>225</v>
      </c>
      <c r="AJ4474" t="s">
        <v>225</v>
      </c>
      <c r="AK4474" t="s">
        <v>225</v>
      </c>
      <c r="AL4474" t="s">
        <v>394</v>
      </c>
      <c r="AM4474" t="s">
        <v>394</v>
      </c>
      <c r="AN4474" t="s">
        <v>394</v>
      </c>
      <c r="AO4474" t="s">
        <v>394</v>
      </c>
      <c r="AP4474" t="s">
        <v>394</v>
      </c>
      <c r="AQ4474" s="286" t="s">
        <v>394</v>
      </c>
      <c r="AR4474" s="305"/>
      <c r="AS4474" s="235"/>
      <c r="AU4474"/>
    </row>
    <row r="4475" spans="1:47" x14ac:dyDescent="0.3">
      <c r="A4475" s="285">
        <v>123679</v>
      </c>
      <c r="B4475" s="286" t="s">
        <v>539</v>
      </c>
      <c r="C4475" t="s">
        <v>995</v>
      </c>
      <c r="D4475" t="s">
        <v>995</v>
      </c>
      <c r="E4475" t="s">
        <v>995</v>
      </c>
      <c r="F4475" t="s">
        <v>995</v>
      </c>
      <c r="G4475" t="s">
        <v>995</v>
      </c>
      <c r="H4475" t="s">
        <v>995</v>
      </c>
      <c r="I4475" t="s">
        <v>995</v>
      </c>
      <c r="J4475" t="s">
        <v>995</v>
      </c>
      <c r="K4475" t="s">
        <v>995</v>
      </c>
      <c r="L4475" t="s">
        <v>995</v>
      </c>
      <c r="M4475" t="s">
        <v>995</v>
      </c>
      <c r="N4475" t="s">
        <v>995</v>
      </c>
      <c r="O4475" t="s">
        <v>995</v>
      </c>
      <c r="P4475" t="s">
        <v>995</v>
      </c>
      <c r="Q4475" t="s">
        <v>995</v>
      </c>
      <c r="R4475" t="s">
        <v>995</v>
      </c>
      <c r="S4475" t="s">
        <v>995</v>
      </c>
      <c r="T4475" t="s">
        <v>995</v>
      </c>
      <c r="U4475" t="s">
        <v>995</v>
      </c>
      <c r="V4475" t="s">
        <v>995</v>
      </c>
      <c r="W4475" t="s">
        <v>995</v>
      </c>
      <c r="X4475" t="s">
        <v>995</v>
      </c>
      <c r="Y4475" t="s">
        <v>995</v>
      </c>
      <c r="Z4475" t="s">
        <v>995</v>
      </c>
      <c r="AA4475" t="s">
        <v>995</v>
      </c>
      <c r="AB4475" t="s">
        <v>995</v>
      </c>
      <c r="AC4475" t="s">
        <v>995</v>
      </c>
      <c r="AD4475" t="s">
        <v>995</v>
      </c>
      <c r="AE4475" t="s">
        <v>995</v>
      </c>
      <c r="AF4475" t="s">
        <v>995</v>
      </c>
      <c r="AG4475" t="s">
        <v>995</v>
      </c>
      <c r="AH4475" t="s">
        <v>995</v>
      </c>
      <c r="AI4475" t="s">
        <v>995</v>
      </c>
      <c r="AJ4475" t="s">
        <v>995</v>
      </c>
      <c r="AK4475" t="s">
        <v>995</v>
      </c>
      <c r="AL4475" t="s">
        <v>995</v>
      </c>
      <c r="AM4475" t="s">
        <v>995</v>
      </c>
      <c r="AN4475" t="s">
        <v>995</v>
      </c>
      <c r="AO4475" t="s">
        <v>995</v>
      </c>
      <c r="AP4475" t="s">
        <v>995</v>
      </c>
      <c r="AQ4475" s="286" t="s">
        <v>855</v>
      </c>
    </row>
    <row r="4476" spans="1:47" ht="28.8" x14ac:dyDescent="0.3">
      <c r="A4476" s="285">
        <v>123680</v>
      </c>
      <c r="B4476" s="286" t="s">
        <v>542</v>
      </c>
      <c r="C4476" t="s">
        <v>394</v>
      </c>
      <c r="D4476" t="s">
        <v>224</v>
      </c>
      <c r="E4476" t="s">
        <v>225</v>
      </c>
      <c r="F4476" t="s">
        <v>224</v>
      </c>
      <c r="G4476" t="s">
        <v>224</v>
      </c>
      <c r="H4476" t="s">
        <v>226</v>
      </c>
      <c r="I4476" t="s">
        <v>225</v>
      </c>
      <c r="J4476" t="s">
        <v>224</v>
      </c>
      <c r="K4476" t="s">
        <v>224</v>
      </c>
      <c r="L4476" t="s">
        <v>226</v>
      </c>
      <c r="M4476" t="s">
        <v>225</v>
      </c>
      <c r="N4476" t="s">
        <v>225</v>
      </c>
      <c r="O4476" t="s">
        <v>225</v>
      </c>
      <c r="P4476" t="s">
        <v>225</v>
      </c>
      <c r="Q4476" t="s">
        <v>225</v>
      </c>
      <c r="R4476" t="s">
        <v>394</v>
      </c>
      <c r="S4476" t="s">
        <v>394</v>
      </c>
      <c r="T4476" t="s">
        <v>394</v>
      </c>
      <c r="U4476" t="s">
        <v>394</v>
      </c>
      <c r="V4476" t="s">
        <v>394</v>
      </c>
      <c r="W4476" t="s">
        <v>394</v>
      </c>
      <c r="X4476" t="s">
        <v>394</v>
      </c>
      <c r="Y4476" t="s">
        <v>394</v>
      </c>
      <c r="Z4476" t="s">
        <v>394</v>
      </c>
      <c r="AA4476" t="s">
        <v>394</v>
      </c>
      <c r="AB4476" t="s">
        <v>394</v>
      </c>
      <c r="AC4476" t="s">
        <v>394</v>
      </c>
      <c r="AD4476" t="s">
        <v>394</v>
      </c>
      <c r="AE4476" t="s">
        <v>394</v>
      </c>
      <c r="AF4476" t="s">
        <v>394</v>
      </c>
      <c r="AG4476" t="s">
        <v>394</v>
      </c>
      <c r="AH4476" t="s">
        <v>394</v>
      </c>
      <c r="AI4476" t="s">
        <v>394</v>
      </c>
      <c r="AJ4476" t="s">
        <v>394</v>
      </c>
      <c r="AK4476" t="s">
        <v>394</v>
      </c>
      <c r="AL4476" t="s">
        <v>394</v>
      </c>
      <c r="AM4476" t="s">
        <v>394</v>
      </c>
      <c r="AN4476" t="s">
        <v>394</v>
      </c>
      <c r="AO4476" t="s">
        <v>394</v>
      </c>
      <c r="AP4476" t="s">
        <v>394</v>
      </c>
      <c r="AQ4476" s="286" t="s">
        <v>394</v>
      </c>
      <c r="AR4476" s="305"/>
      <c r="AS4476" s="235"/>
      <c r="AU4476"/>
    </row>
    <row r="4477" spans="1:47" ht="21.6" x14ac:dyDescent="0.65">
      <c r="A4477" s="285">
        <v>123681</v>
      </c>
      <c r="B4477" s="286" t="s">
        <v>540</v>
      </c>
      <c r="C4477" t="s">
        <v>226</v>
      </c>
      <c r="D4477" t="s">
        <v>226</v>
      </c>
      <c r="E4477" t="s">
        <v>224</v>
      </c>
      <c r="F4477" t="s">
        <v>226</v>
      </c>
      <c r="G4477" t="s">
        <v>226</v>
      </c>
      <c r="H4477" t="s">
        <v>226</v>
      </c>
      <c r="I4477" t="s">
        <v>224</v>
      </c>
      <c r="J4477" t="s">
        <v>226</v>
      </c>
      <c r="K4477" t="s">
        <v>226</v>
      </c>
      <c r="L4477" t="s">
        <v>226</v>
      </c>
      <c r="M4477" t="s">
        <v>226</v>
      </c>
      <c r="N4477" t="s">
        <v>226</v>
      </c>
      <c r="O4477" t="s">
        <v>224</v>
      </c>
      <c r="P4477" t="s">
        <v>224</v>
      </c>
      <c r="Q4477" t="s">
        <v>224</v>
      </c>
      <c r="R4477" t="s">
        <v>226</v>
      </c>
      <c r="S4477" t="s">
        <v>224</v>
      </c>
      <c r="T4477" t="s">
        <v>224</v>
      </c>
      <c r="U4477" t="s">
        <v>224</v>
      </c>
      <c r="V4477" t="s">
        <v>224</v>
      </c>
      <c r="W4477" t="s">
        <v>394</v>
      </c>
      <c r="X4477" t="s">
        <v>394</v>
      </c>
      <c r="Y4477" t="s">
        <v>394</v>
      </c>
      <c r="Z4477" t="s">
        <v>394</v>
      </c>
      <c r="AA4477" t="s">
        <v>394</v>
      </c>
      <c r="AB4477" t="s">
        <v>394</v>
      </c>
      <c r="AC4477" t="s">
        <v>394</v>
      </c>
      <c r="AD4477" t="s">
        <v>394</v>
      </c>
      <c r="AE4477" t="s">
        <v>394</v>
      </c>
      <c r="AF4477" t="s">
        <v>394</v>
      </c>
      <c r="AG4477" t="s">
        <v>394</v>
      </c>
      <c r="AH4477" t="s">
        <v>394</v>
      </c>
      <c r="AI4477" t="s">
        <v>394</v>
      </c>
      <c r="AJ4477" t="s">
        <v>394</v>
      </c>
      <c r="AK4477" t="s">
        <v>394</v>
      </c>
      <c r="AL4477" t="s">
        <v>394</v>
      </c>
      <c r="AM4477" t="s">
        <v>394</v>
      </c>
      <c r="AN4477" t="s">
        <v>394</v>
      </c>
      <c r="AO4477" t="s">
        <v>394</v>
      </c>
      <c r="AP4477" t="s">
        <v>394</v>
      </c>
      <c r="AQ4477" s="288"/>
      <c r="AR4477" s="304"/>
      <c r="AS4477" s="304"/>
      <c r="AU4477"/>
    </row>
    <row r="4478" spans="1:47" ht="28.8" x14ac:dyDescent="0.3">
      <c r="A4478" s="285">
        <v>123682</v>
      </c>
      <c r="B4478" s="286" t="s">
        <v>67</v>
      </c>
      <c r="C4478" t="s">
        <v>226</v>
      </c>
      <c r="D4478" t="s">
        <v>226</v>
      </c>
      <c r="E4478" t="s">
        <v>226</v>
      </c>
      <c r="F4478" t="s">
        <v>225</v>
      </c>
      <c r="G4478" t="s">
        <v>226</v>
      </c>
      <c r="H4478" t="s">
        <v>226</v>
      </c>
      <c r="I4478" t="s">
        <v>224</v>
      </c>
      <c r="J4478" t="s">
        <v>226</v>
      </c>
      <c r="K4478" t="s">
        <v>226</v>
      </c>
      <c r="L4478" t="s">
        <v>226</v>
      </c>
      <c r="M4478" t="s">
        <v>224</v>
      </c>
      <c r="N4478" t="s">
        <v>226</v>
      </c>
      <c r="O4478" t="s">
        <v>226</v>
      </c>
      <c r="P4478" t="s">
        <v>224</v>
      </c>
      <c r="Q4478" t="s">
        <v>226</v>
      </c>
      <c r="R4478" t="s">
        <v>226</v>
      </c>
      <c r="S4478" t="s">
        <v>226</v>
      </c>
      <c r="T4478" t="s">
        <v>226</v>
      </c>
      <c r="U4478" t="s">
        <v>226</v>
      </c>
      <c r="V4478" t="s">
        <v>226</v>
      </c>
      <c r="W4478" t="s">
        <v>226</v>
      </c>
      <c r="X4478" t="s">
        <v>226</v>
      </c>
      <c r="Y4478" t="s">
        <v>224</v>
      </c>
      <c r="Z4478" t="s">
        <v>226</v>
      </c>
      <c r="AA4478" t="s">
        <v>226</v>
      </c>
      <c r="AB4478" t="s">
        <v>226</v>
      </c>
      <c r="AC4478" t="s">
        <v>226</v>
      </c>
      <c r="AD4478" t="s">
        <v>226</v>
      </c>
      <c r="AE4478" t="s">
        <v>226</v>
      </c>
      <c r="AF4478" t="s">
        <v>226</v>
      </c>
      <c r="AG4478" t="s">
        <v>225</v>
      </c>
      <c r="AH4478" t="s">
        <v>225</v>
      </c>
      <c r="AI4478" t="s">
        <v>225</v>
      </c>
      <c r="AJ4478" t="s">
        <v>225</v>
      </c>
      <c r="AK4478" t="s">
        <v>225</v>
      </c>
      <c r="AL4478" t="s">
        <v>394</v>
      </c>
      <c r="AM4478" t="s">
        <v>394</v>
      </c>
      <c r="AN4478" t="s">
        <v>394</v>
      </c>
      <c r="AO4478" t="s">
        <v>394</v>
      </c>
      <c r="AP4478" t="s">
        <v>394</v>
      </c>
      <c r="AQ4478" s="286" t="s">
        <v>394</v>
      </c>
      <c r="AR4478" s="305"/>
      <c r="AS4478" s="235"/>
      <c r="AU4478"/>
    </row>
    <row r="4479" spans="1:47" ht="28.8" x14ac:dyDescent="0.3">
      <c r="A4479" s="285">
        <v>123683</v>
      </c>
      <c r="B4479" s="286" t="s">
        <v>67</v>
      </c>
      <c r="C4479" t="s">
        <v>226</v>
      </c>
      <c r="D4479" t="s">
        <v>226</v>
      </c>
      <c r="E4479" t="s">
        <v>226</v>
      </c>
      <c r="F4479" t="s">
        <v>226</v>
      </c>
      <c r="G4479" t="s">
        <v>224</v>
      </c>
      <c r="H4479" t="s">
        <v>226</v>
      </c>
      <c r="I4479" t="s">
        <v>226</v>
      </c>
      <c r="J4479" t="s">
        <v>226</v>
      </c>
      <c r="K4479" t="s">
        <v>226</v>
      </c>
      <c r="L4479" t="s">
        <v>226</v>
      </c>
      <c r="M4479" t="s">
        <v>226</v>
      </c>
      <c r="N4479" t="s">
        <v>226</v>
      </c>
      <c r="O4479" t="s">
        <v>226</v>
      </c>
      <c r="P4479" t="s">
        <v>224</v>
      </c>
      <c r="Q4479" t="s">
        <v>226</v>
      </c>
      <c r="R4479" t="s">
        <v>226</v>
      </c>
      <c r="S4479" t="s">
        <v>226</v>
      </c>
      <c r="T4479" t="s">
        <v>224</v>
      </c>
      <c r="U4479" t="s">
        <v>226</v>
      </c>
      <c r="V4479" t="s">
        <v>226</v>
      </c>
      <c r="W4479" t="s">
        <v>226</v>
      </c>
      <c r="X4479" t="s">
        <v>226</v>
      </c>
      <c r="Y4479" t="s">
        <v>224</v>
      </c>
      <c r="Z4479" t="s">
        <v>226</v>
      </c>
      <c r="AA4479" t="s">
        <v>224</v>
      </c>
      <c r="AB4479" t="s">
        <v>226</v>
      </c>
      <c r="AC4479" t="s">
        <v>226</v>
      </c>
      <c r="AD4479" t="s">
        <v>226</v>
      </c>
      <c r="AE4479" t="s">
        <v>226</v>
      </c>
      <c r="AF4479" t="s">
        <v>226</v>
      </c>
      <c r="AG4479" t="s">
        <v>225</v>
      </c>
      <c r="AH4479" t="s">
        <v>225</v>
      </c>
      <c r="AI4479" t="s">
        <v>225</v>
      </c>
      <c r="AJ4479" t="s">
        <v>225</v>
      </c>
      <c r="AK4479" t="s">
        <v>225</v>
      </c>
      <c r="AL4479" t="s">
        <v>394</v>
      </c>
      <c r="AM4479" t="s">
        <v>394</v>
      </c>
      <c r="AN4479" t="s">
        <v>394</v>
      </c>
      <c r="AO4479" t="s">
        <v>394</v>
      </c>
      <c r="AP4479" t="s">
        <v>394</v>
      </c>
      <c r="AQ4479" s="286" t="s">
        <v>394</v>
      </c>
      <c r="AR4479" s="305"/>
      <c r="AS4479" s="235"/>
      <c r="AU4479"/>
    </row>
    <row r="4480" spans="1:47" x14ac:dyDescent="0.3">
      <c r="A4480" s="285">
        <v>123684</v>
      </c>
      <c r="B4480" s="286" t="s">
        <v>540</v>
      </c>
      <c r="C4480" t="s">
        <v>224</v>
      </c>
      <c r="D4480" t="s">
        <v>226</v>
      </c>
      <c r="E4480" t="s">
        <v>224</v>
      </c>
      <c r="F4480" t="s">
        <v>226</v>
      </c>
      <c r="G4480" t="s">
        <v>225</v>
      </c>
      <c r="H4480" t="s">
        <v>226</v>
      </c>
      <c r="I4480" t="s">
        <v>226</v>
      </c>
      <c r="J4480" t="s">
        <v>226</v>
      </c>
      <c r="K4480" t="s">
        <v>226</v>
      </c>
      <c r="L4480" t="s">
        <v>226</v>
      </c>
      <c r="M4480" t="s">
        <v>226</v>
      </c>
      <c r="N4480" t="s">
        <v>226</v>
      </c>
      <c r="O4480" t="s">
        <v>225</v>
      </c>
      <c r="P4480" t="s">
        <v>226</v>
      </c>
      <c r="Q4480" t="s">
        <v>226</v>
      </c>
      <c r="R4480" t="s">
        <v>226</v>
      </c>
      <c r="S4480" t="s">
        <v>226</v>
      </c>
      <c r="T4480" t="s">
        <v>226</v>
      </c>
      <c r="U4480" t="s">
        <v>226</v>
      </c>
      <c r="V4480" t="s">
        <v>226</v>
      </c>
      <c r="W4480" t="s">
        <v>394</v>
      </c>
      <c r="X4480" t="s">
        <v>394</v>
      </c>
      <c r="Y4480" t="s">
        <v>394</v>
      </c>
      <c r="Z4480" t="s">
        <v>394</v>
      </c>
      <c r="AA4480" t="s">
        <v>394</v>
      </c>
      <c r="AB4480" t="s">
        <v>394</v>
      </c>
      <c r="AC4480" t="s">
        <v>394</v>
      </c>
      <c r="AD4480" t="s">
        <v>394</v>
      </c>
      <c r="AE4480" t="s">
        <v>394</v>
      </c>
      <c r="AF4480" t="s">
        <v>394</v>
      </c>
      <c r="AG4480" t="s">
        <v>394</v>
      </c>
      <c r="AH4480" t="s">
        <v>394</v>
      </c>
      <c r="AI4480" t="s">
        <v>394</v>
      </c>
      <c r="AJ4480" t="s">
        <v>394</v>
      </c>
      <c r="AK4480" t="s">
        <v>394</v>
      </c>
      <c r="AL4480" t="s">
        <v>394</v>
      </c>
      <c r="AM4480" t="s">
        <v>394</v>
      </c>
      <c r="AN4480" t="s">
        <v>394</v>
      </c>
      <c r="AO4480" t="s">
        <v>394</v>
      </c>
      <c r="AP4480" t="s">
        <v>394</v>
      </c>
      <c r="AQ4480" s="289"/>
      <c r="AR4480" s="304"/>
      <c r="AS4480" s="304"/>
      <c r="AU4480"/>
    </row>
    <row r="4481" spans="1:47" ht="28.8" x14ac:dyDescent="0.3">
      <c r="A4481" s="285">
        <v>123685</v>
      </c>
      <c r="B4481" s="286" t="s">
        <v>67</v>
      </c>
      <c r="C4481" t="s">
        <v>226</v>
      </c>
      <c r="D4481" t="s">
        <v>226</v>
      </c>
      <c r="E4481" t="s">
        <v>226</v>
      </c>
      <c r="F4481" t="s">
        <v>226</v>
      </c>
      <c r="G4481" t="s">
        <v>224</v>
      </c>
      <c r="H4481" t="s">
        <v>226</v>
      </c>
      <c r="I4481" t="s">
        <v>226</v>
      </c>
      <c r="J4481" t="s">
        <v>226</v>
      </c>
      <c r="K4481" t="s">
        <v>226</v>
      </c>
      <c r="L4481" t="s">
        <v>226</v>
      </c>
      <c r="M4481" t="s">
        <v>226</v>
      </c>
      <c r="N4481" t="s">
        <v>224</v>
      </c>
      <c r="O4481" t="s">
        <v>226</v>
      </c>
      <c r="P4481" t="s">
        <v>224</v>
      </c>
      <c r="Q4481" t="s">
        <v>226</v>
      </c>
      <c r="R4481" t="s">
        <v>226</v>
      </c>
      <c r="S4481" t="s">
        <v>226</v>
      </c>
      <c r="T4481" t="s">
        <v>226</v>
      </c>
      <c r="U4481" t="s">
        <v>226</v>
      </c>
      <c r="V4481" t="s">
        <v>226</v>
      </c>
      <c r="W4481" t="s">
        <v>226</v>
      </c>
      <c r="X4481" t="s">
        <v>226</v>
      </c>
      <c r="Y4481" t="s">
        <v>226</v>
      </c>
      <c r="Z4481" t="s">
        <v>226</v>
      </c>
      <c r="AA4481" t="s">
        <v>224</v>
      </c>
      <c r="AB4481" t="s">
        <v>225</v>
      </c>
      <c r="AC4481" t="s">
        <v>226</v>
      </c>
      <c r="AD4481" t="s">
        <v>226</v>
      </c>
      <c r="AE4481" t="s">
        <v>226</v>
      </c>
      <c r="AF4481" t="s">
        <v>225</v>
      </c>
      <c r="AG4481" t="s">
        <v>225</v>
      </c>
      <c r="AH4481" t="s">
        <v>225</v>
      </c>
      <c r="AI4481" t="s">
        <v>225</v>
      </c>
      <c r="AJ4481" t="s">
        <v>225</v>
      </c>
      <c r="AK4481" t="s">
        <v>225</v>
      </c>
      <c r="AL4481" t="s">
        <v>394</v>
      </c>
      <c r="AM4481" t="s">
        <v>394</v>
      </c>
      <c r="AN4481" t="s">
        <v>394</v>
      </c>
      <c r="AO4481" t="s">
        <v>394</v>
      </c>
      <c r="AP4481" t="s">
        <v>394</v>
      </c>
      <c r="AQ4481" s="286" t="s">
        <v>394</v>
      </c>
      <c r="AR4481" s="305"/>
      <c r="AS4481" s="235"/>
      <c r="AU4481"/>
    </row>
    <row r="4482" spans="1:47" ht="28.8" x14ac:dyDescent="0.3">
      <c r="A4482" s="285">
        <v>123686</v>
      </c>
      <c r="B4482" s="286" t="s">
        <v>67</v>
      </c>
      <c r="C4482" t="s">
        <v>226</v>
      </c>
      <c r="D4482" t="s">
        <v>226</v>
      </c>
      <c r="E4482" t="s">
        <v>226</v>
      </c>
      <c r="F4482" t="s">
        <v>226</v>
      </c>
      <c r="G4482" t="s">
        <v>226</v>
      </c>
      <c r="H4482" t="s">
        <v>226</v>
      </c>
      <c r="I4482" t="s">
        <v>226</v>
      </c>
      <c r="J4482" t="s">
        <v>226</v>
      </c>
      <c r="K4482" t="s">
        <v>226</v>
      </c>
      <c r="L4482" t="s">
        <v>226</v>
      </c>
      <c r="M4482" t="s">
        <v>226</v>
      </c>
      <c r="N4482" t="s">
        <v>224</v>
      </c>
      <c r="O4482" t="s">
        <v>226</v>
      </c>
      <c r="P4482" t="s">
        <v>224</v>
      </c>
      <c r="Q4482" t="s">
        <v>226</v>
      </c>
      <c r="R4482" t="s">
        <v>224</v>
      </c>
      <c r="S4482" t="s">
        <v>226</v>
      </c>
      <c r="T4482" t="s">
        <v>224</v>
      </c>
      <c r="U4482" t="s">
        <v>224</v>
      </c>
      <c r="V4482" t="s">
        <v>226</v>
      </c>
      <c r="W4482" t="s">
        <v>226</v>
      </c>
      <c r="X4482" t="s">
        <v>226</v>
      </c>
      <c r="Y4482" t="s">
        <v>224</v>
      </c>
      <c r="Z4482" t="s">
        <v>226</v>
      </c>
      <c r="AA4482" t="s">
        <v>226</v>
      </c>
      <c r="AB4482" t="s">
        <v>226</v>
      </c>
      <c r="AC4482" t="s">
        <v>226</v>
      </c>
      <c r="AD4482" t="s">
        <v>226</v>
      </c>
      <c r="AE4482" t="s">
        <v>226</v>
      </c>
      <c r="AF4482" t="s">
        <v>225</v>
      </c>
      <c r="AG4482" t="s">
        <v>225</v>
      </c>
      <c r="AH4482" t="s">
        <v>225</v>
      </c>
      <c r="AI4482" t="s">
        <v>225</v>
      </c>
      <c r="AJ4482" t="s">
        <v>225</v>
      </c>
      <c r="AK4482" t="s">
        <v>225</v>
      </c>
      <c r="AL4482" t="s">
        <v>394</v>
      </c>
      <c r="AM4482" t="s">
        <v>394</v>
      </c>
      <c r="AN4482" t="s">
        <v>394</v>
      </c>
      <c r="AO4482" t="s">
        <v>394</v>
      </c>
      <c r="AP4482" t="s">
        <v>394</v>
      </c>
      <c r="AQ4482" s="286" t="s">
        <v>394</v>
      </c>
      <c r="AR4482" s="305"/>
      <c r="AS4482" s="235"/>
      <c r="AU4482"/>
    </row>
    <row r="4483" spans="1:47" x14ac:dyDescent="0.3">
      <c r="A4483" s="285">
        <v>123687</v>
      </c>
      <c r="B4483" s="286" t="s">
        <v>539</v>
      </c>
      <c r="C4483" t="s">
        <v>995</v>
      </c>
      <c r="D4483" t="s">
        <v>995</v>
      </c>
      <c r="E4483" t="s">
        <v>995</v>
      </c>
      <c r="F4483" t="s">
        <v>995</v>
      </c>
      <c r="G4483" t="s">
        <v>995</v>
      </c>
      <c r="H4483" t="s">
        <v>995</v>
      </c>
      <c r="I4483" t="s">
        <v>995</v>
      </c>
      <c r="J4483" t="s">
        <v>995</v>
      </c>
      <c r="K4483" t="s">
        <v>995</v>
      </c>
      <c r="L4483" t="s">
        <v>995</v>
      </c>
      <c r="M4483" t="s">
        <v>995</v>
      </c>
      <c r="N4483" t="s">
        <v>995</v>
      </c>
      <c r="O4483" t="s">
        <v>995</v>
      </c>
      <c r="P4483" t="s">
        <v>995</v>
      </c>
      <c r="Q4483" t="s">
        <v>995</v>
      </c>
      <c r="R4483" t="s">
        <v>995</v>
      </c>
      <c r="S4483" t="s">
        <v>995</v>
      </c>
      <c r="T4483" t="s">
        <v>995</v>
      </c>
      <c r="U4483" t="s">
        <v>995</v>
      </c>
      <c r="V4483" t="s">
        <v>995</v>
      </c>
      <c r="W4483" t="s">
        <v>995</v>
      </c>
      <c r="X4483" t="s">
        <v>995</v>
      </c>
      <c r="Y4483" t="s">
        <v>995</v>
      </c>
      <c r="Z4483" t="s">
        <v>995</v>
      </c>
      <c r="AA4483" t="s">
        <v>995</v>
      </c>
      <c r="AB4483" t="s">
        <v>995</v>
      </c>
      <c r="AC4483" t="s">
        <v>995</v>
      </c>
      <c r="AD4483" t="s">
        <v>995</v>
      </c>
      <c r="AE4483" t="s">
        <v>995</v>
      </c>
      <c r="AF4483" t="s">
        <v>995</v>
      </c>
      <c r="AG4483" t="s">
        <v>995</v>
      </c>
      <c r="AH4483" t="s">
        <v>995</v>
      </c>
      <c r="AI4483" t="s">
        <v>995</v>
      </c>
      <c r="AJ4483" t="s">
        <v>995</v>
      </c>
      <c r="AK4483" t="s">
        <v>995</v>
      </c>
      <c r="AL4483" t="s">
        <v>995</v>
      </c>
      <c r="AM4483" t="s">
        <v>995</v>
      </c>
      <c r="AN4483" t="s">
        <v>995</v>
      </c>
      <c r="AO4483" t="s">
        <v>995</v>
      </c>
      <c r="AP4483" t="s">
        <v>995</v>
      </c>
      <c r="AQ4483" s="286" t="s">
        <v>855</v>
      </c>
    </row>
    <row r="4484" spans="1:47" ht="28.8" x14ac:dyDescent="0.3">
      <c r="A4484" s="285">
        <v>123688</v>
      </c>
      <c r="B4484" s="286" t="s">
        <v>67</v>
      </c>
      <c r="C4484" t="s">
        <v>226</v>
      </c>
      <c r="D4484" t="s">
        <v>226</v>
      </c>
      <c r="E4484" t="s">
        <v>224</v>
      </c>
      <c r="F4484" t="s">
        <v>226</v>
      </c>
      <c r="G4484" t="s">
        <v>224</v>
      </c>
      <c r="H4484" t="s">
        <v>226</v>
      </c>
      <c r="I4484" t="s">
        <v>226</v>
      </c>
      <c r="J4484" t="s">
        <v>226</v>
      </c>
      <c r="K4484" t="s">
        <v>226</v>
      </c>
      <c r="L4484" t="s">
        <v>226</v>
      </c>
      <c r="M4484" t="s">
        <v>226</v>
      </c>
      <c r="N4484" t="s">
        <v>226</v>
      </c>
      <c r="O4484" t="s">
        <v>226</v>
      </c>
      <c r="P4484" t="s">
        <v>224</v>
      </c>
      <c r="Q4484" t="s">
        <v>226</v>
      </c>
      <c r="R4484" t="s">
        <v>226</v>
      </c>
      <c r="S4484" t="s">
        <v>224</v>
      </c>
      <c r="T4484" t="s">
        <v>224</v>
      </c>
      <c r="U4484" t="s">
        <v>226</v>
      </c>
      <c r="V4484" t="s">
        <v>226</v>
      </c>
      <c r="W4484" t="s">
        <v>224</v>
      </c>
      <c r="X4484" t="s">
        <v>226</v>
      </c>
      <c r="Y4484" t="s">
        <v>224</v>
      </c>
      <c r="Z4484" t="s">
        <v>226</v>
      </c>
      <c r="AA4484" t="s">
        <v>224</v>
      </c>
      <c r="AB4484" t="s">
        <v>226</v>
      </c>
      <c r="AC4484" t="s">
        <v>226</v>
      </c>
      <c r="AD4484" t="s">
        <v>226</v>
      </c>
      <c r="AE4484" t="s">
        <v>226</v>
      </c>
      <c r="AF4484" t="s">
        <v>226</v>
      </c>
      <c r="AG4484" t="s">
        <v>225</v>
      </c>
      <c r="AH4484" t="s">
        <v>225</v>
      </c>
      <c r="AI4484" t="s">
        <v>225</v>
      </c>
      <c r="AJ4484" t="s">
        <v>225</v>
      </c>
      <c r="AK4484" t="s">
        <v>225</v>
      </c>
      <c r="AL4484" t="s">
        <v>394</v>
      </c>
      <c r="AM4484" t="s">
        <v>394</v>
      </c>
      <c r="AN4484" t="s">
        <v>394</v>
      </c>
      <c r="AO4484" t="s">
        <v>394</v>
      </c>
      <c r="AP4484" t="s">
        <v>394</v>
      </c>
      <c r="AQ4484" s="286" t="s">
        <v>394</v>
      </c>
      <c r="AR4484" s="305"/>
      <c r="AS4484" s="235"/>
      <c r="AU4484"/>
    </row>
    <row r="4485" spans="1:47" ht="28.8" x14ac:dyDescent="0.3">
      <c r="A4485" s="285">
        <v>123689</v>
      </c>
      <c r="B4485" s="286" t="s">
        <v>67</v>
      </c>
      <c r="C4485" t="s">
        <v>226</v>
      </c>
      <c r="D4485" t="s">
        <v>226</v>
      </c>
      <c r="E4485" t="s">
        <v>224</v>
      </c>
      <c r="F4485" t="s">
        <v>226</v>
      </c>
      <c r="G4485" t="s">
        <v>224</v>
      </c>
      <c r="H4485" t="s">
        <v>226</v>
      </c>
      <c r="I4485" t="s">
        <v>225</v>
      </c>
      <c r="J4485" t="s">
        <v>226</v>
      </c>
      <c r="K4485" t="s">
        <v>226</v>
      </c>
      <c r="L4485" t="s">
        <v>226</v>
      </c>
      <c r="M4485" t="s">
        <v>226</v>
      </c>
      <c r="N4485" t="s">
        <v>226</v>
      </c>
      <c r="O4485" t="s">
        <v>226</v>
      </c>
      <c r="P4485" t="s">
        <v>226</v>
      </c>
      <c r="Q4485" t="s">
        <v>224</v>
      </c>
      <c r="R4485" t="s">
        <v>226</v>
      </c>
      <c r="S4485" t="s">
        <v>224</v>
      </c>
      <c r="T4485" t="s">
        <v>226</v>
      </c>
      <c r="U4485" t="s">
        <v>226</v>
      </c>
      <c r="V4485" t="s">
        <v>226</v>
      </c>
      <c r="W4485" t="s">
        <v>226</v>
      </c>
      <c r="X4485" t="s">
        <v>226</v>
      </c>
      <c r="Y4485" t="s">
        <v>224</v>
      </c>
      <c r="Z4485" t="s">
        <v>226</v>
      </c>
      <c r="AA4485" t="s">
        <v>226</v>
      </c>
      <c r="AB4485" t="s">
        <v>226</v>
      </c>
      <c r="AC4485" t="s">
        <v>226</v>
      </c>
      <c r="AD4485" t="s">
        <v>226</v>
      </c>
      <c r="AE4485" t="s">
        <v>226</v>
      </c>
      <c r="AF4485" t="s">
        <v>226</v>
      </c>
      <c r="AG4485" t="s">
        <v>225</v>
      </c>
      <c r="AH4485" t="s">
        <v>225</v>
      </c>
      <c r="AI4485" t="s">
        <v>225</v>
      </c>
      <c r="AJ4485" t="s">
        <v>225</v>
      </c>
      <c r="AK4485" t="s">
        <v>225</v>
      </c>
      <c r="AL4485" t="s">
        <v>394</v>
      </c>
      <c r="AM4485" t="s">
        <v>394</v>
      </c>
      <c r="AN4485" t="s">
        <v>394</v>
      </c>
      <c r="AO4485" t="s">
        <v>394</v>
      </c>
      <c r="AP4485" t="s">
        <v>394</v>
      </c>
      <c r="AQ4485" s="286" t="s">
        <v>394</v>
      </c>
      <c r="AR4485" s="305"/>
      <c r="AS4485" s="235"/>
      <c r="AU4485"/>
    </row>
    <row r="4486" spans="1:47" x14ac:dyDescent="0.3">
      <c r="A4486" s="285">
        <v>123690</v>
      </c>
      <c r="B4486" s="286" t="s">
        <v>539</v>
      </c>
      <c r="AQ4486" s="286" t="s">
        <v>394</v>
      </c>
    </row>
    <row r="4487" spans="1:47" ht="28.8" x14ac:dyDescent="0.3">
      <c r="A4487" s="285">
        <v>123691</v>
      </c>
      <c r="B4487" s="286" t="s">
        <v>67</v>
      </c>
      <c r="C4487" t="s">
        <v>226</v>
      </c>
      <c r="D4487" t="s">
        <v>226</v>
      </c>
      <c r="E4487" t="s">
        <v>226</v>
      </c>
      <c r="F4487" t="s">
        <v>226</v>
      </c>
      <c r="G4487" t="s">
        <v>226</v>
      </c>
      <c r="H4487" t="s">
        <v>226</v>
      </c>
      <c r="I4487" t="s">
        <v>226</v>
      </c>
      <c r="J4487" t="s">
        <v>226</v>
      </c>
      <c r="K4487" t="s">
        <v>226</v>
      </c>
      <c r="L4487" t="s">
        <v>225</v>
      </c>
      <c r="M4487" t="s">
        <v>226</v>
      </c>
      <c r="N4487" t="s">
        <v>226</v>
      </c>
      <c r="O4487" t="s">
        <v>226</v>
      </c>
      <c r="P4487" t="s">
        <v>226</v>
      </c>
      <c r="Q4487" t="s">
        <v>226</v>
      </c>
      <c r="R4487" t="s">
        <v>226</v>
      </c>
      <c r="S4487" t="s">
        <v>226</v>
      </c>
      <c r="T4487" t="s">
        <v>226</v>
      </c>
      <c r="U4487" t="s">
        <v>226</v>
      </c>
      <c r="V4487" t="s">
        <v>226</v>
      </c>
      <c r="W4487" t="s">
        <v>226</v>
      </c>
      <c r="X4487" t="s">
        <v>226</v>
      </c>
      <c r="Y4487" t="s">
        <v>224</v>
      </c>
      <c r="Z4487" t="s">
        <v>226</v>
      </c>
      <c r="AA4487" t="s">
        <v>226</v>
      </c>
      <c r="AB4487" t="s">
        <v>225</v>
      </c>
      <c r="AC4487" t="s">
        <v>225</v>
      </c>
      <c r="AD4487" t="s">
        <v>225</v>
      </c>
      <c r="AE4487" t="s">
        <v>226</v>
      </c>
      <c r="AF4487" t="s">
        <v>225</v>
      </c>
      <c r="AG4487" t="s">
        <v>225</v>
      </c>
      <c r="AH4487" t="s">
        <v>225</v>
      </c>
      <c r="AI4487" t="s">
        <v>225</v>
      </c>
      <c r="AJ4487" t="s">
        <v>225</v>
      </c>
      <c r="AK4487" t="s">
        <v>225</v>
      </c>
      <c r="AL4487" t="s">
        <v>394</v>
      </c>
      <c r="AM4487" t="s">
        <v>394</v>
      </c>
      <c r="AN4487" t="s">
        <v>394</v>
      </c>
      <c r="AO4487" t="s">
        <v>394</v>
      </c>
      <c r="AP4487" t="s">
        <v>394</v>
      </c>
      <c r="AQ4487" s="286" t="s">
        <v>394</v>
      </c>
      <c r="AR4487" s="305"/>
      <c r="AS4487" s="235"/>
      <c r="AU4487"/>
    </row>
    <row r="4488" spans="1:47" ht="28.8" x14ac:dyDescent="0.3">
      <c r="A4488" s="285">
        <v>123692</v>
      </c>
      <c r="B4488" s="286" t="s">
        <v>541</v>
      </c>
      <c r="C4488" t="s">
        <v>226</v>
      </c>
      <c r="D4488" t="s">
        <v>226</v>
      </c>
      <c r="E4488" t="s">
        <v>226</v>
      </c>
      <c r="F4488" t="s">
        <v>226</v>
      </c>
      <c r="G4488" t="s">
        <v>224</v>
      </c>
      <c r="H4488" t="s">
        <v>226</v>
      </c>
      <c r="I4488" t="s">
        <v>226</v>
      </c>
      <c r="J4488" t="s">
        <v>226</v>
      </c>
      <c r="K4488" t="s">
        <v>226</v>
      </c>
      <c r="L4488" t="s">
        <v>226</v>
      </c>
      <c r="M4488" t="s">
        <v>226</v>
      </c>
      <c r="N4488" t="s">
        <v>226</v>
      </c>
      <c r="O4488" t="s">
        <v>226</v>
      </c>
      <c r="P4488" t="s">
        <v>226</v>
      </c>
      <c r="Q4488" t="s">
        <v>226</v>
      </c>
      <c r="R4488" t="s">
        <v>225</v>
      </c>
      <c r="S4488" t="s">
        <v>226</v>
      </c>
      <c r="T4488" t="s">
        <v>225</v>
      </c>
      <c r="U4488" t="s">
        <v>226</v>
      </c>
      <c r="V4488" t="s">
        <v>225</v>
      </c>
      <c r="W4488" t="s">
        <v>225</v>
      </c>
      <c r="X4488" t="s">
        <v>225</v>
      </c>
      <c r="Y4488" t="s">
        <v>225</v>
      </c>
      <c r="Z4488" t="s">
        <v>225</v>
      </c>
      <c r="AA4488" t="s">
        <v>225</v>
      </c>
      <c r="AQ4488" s="286" t="s">
        <v>394</v>
      </c>
      <c r="AR4488" s="305"/>
      <c r="AS4488" s="235"/>
      <c r="AU4488"/>
    </row>
    <row r="4489" spans="1:47" x14ac:dyDescent="0.3">
      <c r="A4489" s="285">
        <v>123693</v>
      </c>
      <c r="B4489" s="286" t="s">
        <v>539</v>
      </c>
      <c r="C4489" t="s">
        <v>995</v>
      </c>
      <c r="D4489" t="s">
        <v>995</v>
      </c>
      <c r="E4489" t="s">
        <v>995</v>
      </c>
      <c r="F4489" t="s">
        <v>995</v>
      </c>
      <c r="G4489" t="s">
        <v>995</v>
      </c>
      <c r="H4489" t="s">
        <v>995</v>
      </c>
      <c r="I4489" t="s">
        <v>995</v>
      </c>
      <c r="J4489" t="s">
        <v>995</v>
      </c>
      <c r="K4489" t="s">
        <v>995</v>
      </c>
      <c r="L4489" t="s">
        <v>995</v>
      </c>
      <c r="M4489" t="s">
        <v>995</v>
      </c>
      <c r="N4489" t="s">
        <v>995</v>
      </c>
      <c r="O4489" t="s">
        <v>995</v>
      </c>
      <c r="P4489" t="s">
        <v>995</v>
      </c>
      <c r="Q4489" t="s">
        <v>995</v>
      </c>
      <c r="R4489" t="s">
        <v>995</v>
      </c>
      <c r="S4489" t="s">
        <v>995</v>
      </c>
      <c r="T4489" t="s">
        <v>995</v>
      </c>
      <c r="U4489" t="s">
        <v>995</v>
      </c>
      <c r="V4489" t="s">
        <v>995</v>
      </c>
      <c r="W4489" t="s">
        <v>995</v>
      </c>
      <c r="X4489" t="s">
        <v>995</v>
      </c>
      <c r="Y4489" t="s">
        <v>995</v>
      </c>
      <c r="Z4489" t="s">
        <v>995</v>
      </c>
      <c r="AA4489" t="s">
        <v>995</v>
      </c>
      <c r="AB4489" t="s">
        <v>995</v>
      </c>
      <c r="AC4489" t="s">
        <v>995</v>
      </c>
      <c r="AD4489" t="s">
        <v>995</v>
      </c>
      <c r="AE4489" t="s">
        <v>995</v>
      </c>
      <c r="AF4489" t="s">
        <v>995</v>
      </c>
      <c r="AG4489" t="s">
        <v>995</v>
      </c>
      <c r="AH4489" t="s">
        <v>995</v>
      </c>
      <c r="AI4489" t="s">
        <v>995</v>
      </c>
      <c r="AJ4489" t="s">
        <v>995</v>
      </c>
      <c r="AK4489" t="s">
        <v>995</v>
      </c>
      <c r="AL4489" t="s">
        <v>995</v>
      </c>
      <c r="AM4489" t="s">
        <v>995</v>
      </c>
      <c r="AN4489" t="s">
        <v>995</v>
      </c>
      <c r="AO4489" t="s">
        <v>995</v>
      </c>
      <c r="AP4489" t="s">
        <v>995</v>
      </c>
      <c r="AQ4489" s="286" t="s">
        <v>855</v>
      </c>
    </row>
    <row r="4490" spans="1:47" ht="28.8" x14ac:dyDescent="0.3">
      <c r="A4490" s="285">
        <v>123694</v>
      </c>
      <c r="B4490" s="286" t="s">
        <v>67</v>
      </c>
      <c r="C4490" t="s">
        <v>226</v>
      </c>
      <c r="D4490" t="s">
        <v>226</v>
      </c>
      <c r="E4490" t="s">
        <v>226</v>
      </c>
      <c r="F4490" t="s">
        <v>226</v>
      </c>
      <c r="G4490" t="s">
        <v>225</v>
      </c>
      <c r="H4490" t="s">
        <v>226</v>
      </c>
      <c r="I4490" t="s">
        <v>226</v>
      </c>
      <c r="J4490" t="s">
        <v>226</v>
      </c>
      <c r="K4490" t="s">
        <v>226</v>
      </c>
      <c r="L4490" t="s">
        <v>226</v>
      </c>
      <c r="M4490" t="s">
        <v>224</v>
      </c>
      <c r="N4490" t="s">
        <v>226</v>
      </c>
      <c r="O4490" t="s">
        <v>226</v>
      </c>
      <c r="P4490" t="s">
        <v>226</v>
      </c>
      <c r="Q4490" t="s">
        <v>224</v>
      </c>
      <c r="R4490" t="s">
        <v>226</v>
      </c>
      <c r="S4490" t="s">
        <v>226</v>
      </c>
      <c r="T4490" t="s">
        <v>224</v>
      </c>
      <c r="U4490" t="s">
        <v>226</v>
      </c>
      <c r="V4490" t="s">
        <v>226</v>
      </c>
      <c r="W4490" t="s">
        <v>224</v>
      </c>
      <c r="X4490" t="s">
        <v>226</v>
      </c>
      <c r="Y4490" t="s">
        <v>226</v>
      </c>
      <c r="Z4490" t="s">
        <v>226</v>
      </c>
      <c r="AA4490" t="s">
        <v>226</v>
      </c>
      <c r="AB4490" t="s">
        <v>226</v>
      </c>
      <c r="AC4490" t="s">
        <v>226</v>
      </c>
      <c r="AD4490" t="s">
        <v>226</v>
      </c>
      <c r="AE4490" t="s">
        <v>226</v>
      </c>
      <c r="AF4490" t="s">
        <v>226</v>
      </c>
      <c r="AG4490" t="s">
        <v>225</v>
      </c>
      <c r="AH4490" t="s">
        <v>225</v>
      </c>
      <c r="AI4490" t="s">
        <v>225</v>
      </c>
      <c r="AJ4490" t="s">
        <v>225</v>
      </c>
      <c r="AK4490" t="s">
        <v>225</v>
      </c>
      <c r="AL4490" t="s">
        <v>394</v>
      </c>
      <c r="AM4490" t="s">
        <v>394</v>
      </c>
      <c r="AN4490" t="s">
        <v>394</v>
      </c>
      <c r="AO4490" t="s">
        <v>394</v>
      </c>
      <c r="AP4490" t="s">
        <v>394</v>
      </c>
      <c r="AQ4490" s="286" t="s">
        <v>394</v>
      </c>
      <c r="AR4490" s="305"/>
      <c r="AS4490" s="235"/>
      <c r="AU4490"/>
    </row>
    <row r="4491" spans="1:47" ht="21.6" x14ac:dyDescent="0.65">
      <c r="A4491" s="285">
        <v>123695</v>
      </c>
      <c r="B4491" s="286" t="s">
        <v>538</v>
      </c>
      <c r="C4491" t="s">
        <v>226</v>
      </c>
      <c r="D4491" t="s">
        <v>226</v>
      </c>
      <c r="E4491" t="s">
        <v>226</v>
      </c>
      <c r="F4491" t="s">
        <v>226</v>
      </c>
      <c r="G4491" t="s">
        <v>226</v>
      </c>
      <c r="H4491" t="s">
        <v>226</v>
      </c>
      <c r="I4491" t="s">
        <v>226</v>
      </c>
      <c r="J4491" t="s">
        <v>226</v>
      </c>
      <c r="K4491" t="s">
        <v>226</v>
      </c>
      <c r="L4491" t="s">
        <v>226</v>
      </c>
      <c r="M4491" t="s">
        <v>226</v>
      </c>
      <c r="N4491" t="s">
        <v>225</v>
      </c>
      <c r="O4491" t="s">
        <v>226</v>
      </c>
      <c r="P4491" t="s">
        <v>226</v>
      </c>
      <c r="Q4491" t="s">
        <v>226</v>
      </c>
      <c r="R4491" t="s">
        <v>226</v>
      </c>
      <c r="S4491" t="s">
        <v>226</v>
      </c>
      <c r="T4491" t="s">
        <v>226</v>
      </c>
      <c r="U4491" t="s">
        <v>226</v>
      </c>
      <c r="V4491" t="s">
        <v>226</v>
      </c>
      <c r="W4491" t="s">
        <v>394</v>
      </c>
      <c r="X4491" t="s">
        <v>394</v>
      </c>
      <c r="Y4491" t="s">
        <v>394</v>
      </c>
      <c r="Z4491" t="s">
        <v>394</v>
      </c>
      <c r="AA4491" t="s">
        <v>394</v>
      </c>
      <c r="AB4491" t="s">
        <v>394</v>
      </c>
      <c r="AC4491" t="s">
        <v>394</v>
      </c>
      <c r="AD4491" t="s">
        <v>394</v>
      </c>
      <c r="AE4491" t="s">
        <v>394</v>
      </c>
      <c r="AF4491" t="s">
        <v>394</v>
      </c>
      <c r="AG4491" t="s">
        <v>394</v>
      </c>
      <c r="AH4491" t="s">
        <v>394</v>
      </c>
      <c r="AI4491" t="s">
        <v>394</v>
      </c>
      <c r="AJ4491" t="s">
        <v>394</v>
      </c>
      <c r="AK4491" t="s">
        <v>394</v>
      </c>
      <c r="AL4491" t="s">
        <v>394</v>
      </c>
      <c r="AM4491" t="s">
        <v>394</v>
      </c>
      <c r="AN4491" t="s">
        <v>394</v>
      </c>
      <c r="AO4491" t="s">
        <v>394</v>
      </c>
      <c r="AP4491" t="s">
        <v>394</v>
      </c>
      <c r="AQ4491" s="288"/>
      <c r="AR4491" s="304"/>
      <c r="AS4491" s="304"/>
      <c r="AU4491"/>
    </row>
    <row r="4492" spans="1:47" ht="21.6" x14ac:dyDescent="0.3">
      <c r="A4492" s="285">
        <v>123696</v>
      </c>
      <c r="B4492" s="286" t="s">
        <v>540</v>
      </c>
      <c r="C4492" t="s">
        <v>226</v>
      </c>
      <c r="D4492" t="s">
        <v>224</v>
      </c>
      <c r="E4492" t="s">
        <v>224</v>
      </c>
      <c r="F4492" t="s">
        <v>226</v>
      </c>
      <c r="G4492" t="s">
        <v>226</v>
      </c>
      <c r="H4492" t="s">
        <v>226</v>
      </c>
      <c r="I4492" t="s">
        <v>226</v>
      </c>
      <c r="J4492" t="s">
        <v>226</v>
      </c>
      <c r="K4492" t="s">
        <v>224</v>
      </c>
      <c r="L4492" t="s">
        <v>226</v>
      </c>
      <c r="M4492" t="s">
        <v>226</v>
      </c>
      <c r="N4492" t="s">
        <v>226</v>
      </c>
      <c r="O4492" t="s">
        <v>224</v>
      </c>
      <c r="P4492" t="s">
        <v>226</v>
      </c>
      <c r="Q4492" t="s">
        <v>226</v>
      </c>
      <c r="R4492" t="s">
        <v>226</v>
      </c>
      <c r="S4492" t="s">
        <v>226</v>
      </c>
      <c r="T4492" t="s">
        <v>225</v>
      </c>
      <c r="U4492" t="s">
        <v>225</v>
      </c>
      <c r="V4492" t="s">
        <v>226</v>
      </c>
      <c r="W4492" t="s">
        <v>394</v>
      </c>
      <c r="X4492" t="s">
        <v>394</v>
      </c>
      <c r="Y4492" t="s">
        <v>394</v>
      </c>
      <c r="Z4492" t="s">
        <v>394</v>
      </c>
      <c r="AA4492" t="s">
        <v>394</v>
      </c>
      <c r="AB4492" t="s">
        <v>394</v>
      </c>
      <c r="AC4492" t="s">
        <v>394</v>
      </c>
      <c r="AD4492" t="s">
        <v>394</v>
      </c>
      <c r="AE4492" t="s">
        <v>394</v>
      </c>
      <c r="AF4492" t="s">
        <v>394</v>
      </c>
      <c r="AG4492" t="s">
        <v>394</v>
      </c>
      <c r="AH4492" t="s">
        <v>394</v>
      </c>
      <c r="AI4492" t="s">
        <v>394</v>
      </c>
      <c r="AJ4492" t="s">
        <v>394</v>
      </c>
      <c r="AK4492" t="s">
        <v>394</v>
      </c>
      <c r="AL4492" t="s">
        <v>394</v>
      </c>
      <c r="AM4492" t="s">
        <v>394</v>
      </c>
      <c r="AN4492" t="s">
        <v>394</v>
      </c>
      <c r="AO4492" t="s">
        <v>394</v>
      </c>
      <c r="AP4492" t="s">
        <v>394</v>
      </c>
      <c r="AQ4492" s="286" t="s">
        <v>394</v>
      </c>
      <c r="AR4492" s="305"/>
      <c r="AS4492" s="235"/>
      <c r="AU4492"/>
    </row>
    <row r="4493" spans="1:47" x14ac:dyDescent="0.3">
      <c r="A4493" s="285">
        <v>123697</v>
      </c>
      <c r="B4493" s="286" t="s">
        <v>539</v>
      </c>
      <c r="C4493" t="s">
        <v>995</v>
      </c>
      <c r="D4493" t="s">
        <v>995</v>
      </c>
      <c r="E4493" t="s">
        <v>995</v>
      </c>
      <c r="F4493" t="s">
        <v>995</v>
      </c>
      <c r="G4493" t="s">
        <v>995</v>
      </c>
      <c r="H4493" t="s">
        <v>995</v>
      </c>
      <c r="I4493" t="s">
        <v>995</v>
      </c>
      <c r="J4493" t="s">
        <v>995</v>
      </c>
      <c r="K4493" t="s">
        <v>995</v>
      </c>
      <c r="L4493" t="s">
        <v>995</v>
      </c>
      <c r="M4493" t="s">
        <v>995</v>
      </c>
      <c r="N4493" t="s">
        <v>995</v>
      </c>
      <c r="O4493" t="s">
        <v>995</v>
      </c>
      <c r="P4493" t="s">
        <v>995</v>
      </c>
      <c r="Q4493" t="s">
        <v>995</v>
      </c>
      <c r="R4493" t="s">
        <v>995</v>
      </c>
      <c r="S4493" t="s">
        <v>995</v>
      </c>
      <c r="T4493" t="s">
        <v>995</v>
      </c>
      <c r="U4493" t="s">
        <v>995</v>
      </c>
      <c r="V4493" t="s">
        <v>995</v>
      </c>
      <c r="W4493" t="s">
        <v>995</v>
      </c>
      <c r="X4493" t="s">
        <v>995</v>
      </c>
      <c r="Y4493" t="s">
        <v>995</v>
      </c>
      <c r="Z4493" t="s">
        <v>995</v>
      </c>
      <c r="AA4493" t="s">
        <v>995</v>
      </c>
      <c r="AB4493" t="s">
        <v>995</v>
      </c>
      <c r="AC4493" t="s">
        <v>995</v>
      </c>
      <c r="AD4493" t="s">
        <v>995</v>
      </c>
      <c r="AE4493" t="s">
        <v>995</v>
      </c>
      <c r="AF4493" t="s">
        <v>995</v>
      </c>
      <c r="AG4493" t="s">
        <v>995</v>
      </c>
      <c r="AH4493" t="s">
        <v>995</v>
      </c>
      <c r="AI4493" t="s">
        <v>995</v>
      </c>
      <c r="AJ4493" t="s">
        <v>995</v>
      </c>
      <c r="AK4493" t="s">
        <v>995</v>
      </c>
      <c r="AL4493" t="s">
        <v>995</v>
      </c>
      <c r="AM4493" t="s">
        <v>995</v>
      </c>
      <c r="AN4493" t="s">
        <v>995</v>
      </c>
      <c r="AO4493" t="s">
        <v>995</v>
      </c>
      <c r="AP4493" t="s">
        <v>995</v>
      </c>
      <c r="AQ4493" s="286" t="s">
        <v>855</v>
      </c>
    </row>
    <row r="4494" spans="1:47" x14ac:dyDescent="0.3">
      <c r="A4494" s="285">
        <v>123698</v>
      </c>
      <c r="B4494" s="286" t="s">
        <v>539</v>
      </c>
      <c r="C4494" t="s">
        <v>995</v>
      </c>
      <c r="D4494" t="s">
        <v>995</v>
      </c>
      <c r="E4494" t="s">
        <v>995</v>
      </c>
      <c r="F4494" t="s">
        <v>995</v>
      </c>
      <c r="G4494" t="s">
        <v>995</v>
      </c>
      <c r="H4494" t="s">
        <v>995</v>
      </c>
      <c r="I4494" t="s">
        <v>995</v>
      </c>
      <c r="J4494" t="s">
        <v>995</v>
      </c>
      <c r="K4494" t="s">
        <v>995</v>
      </c>
      <c r="L4494" t="s">
        <v>995</v>
      </c>
      <c r="M4494" t="s">
        <v>995</v>
      </c>
      <c r="N4494" t="s">
        <v>995</v>
      </c>
      <c r="O4494" t="s">
        <v>995</v>
      </c>
      <c r="P4494" t="s">
        <v>995</v>
      </c>
      <c r="Q4494" t="s">
        <v>995</v>
      </c>
      <c r="R4494" t="s">
        <v>995</v>
      </c>
      <c r="S4494" t="s">
        <v>995</v>
      </c>
      <c r="T4494" t="s">
        <v>995</v>
      </c>
      <c r="U4494" t="s">
        <v>995</v>
      </c>
      <c r="V4494" t="s">
        <v>995</v>
      </c>
      <c r="W4494" t="s">
        <v>995</v>
      </c>
      <c r="X4494" t="s">
        <v>995</v>
      </c>
      <c r="Y4494" t="s">
        <v>995</v>
      </c>
      <c r="Z4494" t="s">
        <v>995</v>
      </c>
      <c r="AA4494" t="s">
        <v>995</v>
      </c>
      <c r="AB4494" t="s">
        <v>995</v>
      </c>
      <c r="AC4494" t="s">
        <v>995</v>
      </c>
      <c r="AD4494" t="s">
        <v>995</v>
      </c>
      <c r="AE4494" t="s">
        <v>995</v>
      </c>
      <c r="AF4494" t="s">
        <v>995</v>
      </c>
      <c r="AG4494" t="s">
        <v>995</v>
      </c>
      <c r="AH4494" t="s">
        <v>995</v>
      </c>
      <c r="AI4494" t="s">
        <v>995</v>
      </c>
      <c r="AJ4494" t="s">
        <v>995</v>
      </c>
      <c r="AK4494" t="s">
        <v>995</v>
      </c>
      <c r="AL4494" t="s">
        <v>995</v>
      </c>
      <c r="AM4494" t="s">
        <v>995</v>
      </c>
      <c r="AN4494" t="s">
        <v>995</v>
      </c>
      <c r="AO4494" t="s">
        <v>995</v>
      </c>
      <c r="AP4494" t="s">
        <v>995</v>
      </c>
      <c r="AQ4494" s="286" t="s">
        <v>855</v>
      </c>
    </row>
    <row r="4495" spans="1:47" ht="28.8" x14ac:dyDescent="0.3">
      <c r="A4495" s="285">
        <v>123699</v>
      </c>
      <c r="B4495" s="286" t="s">
        <v>67</v>
      </c>
      <c r="C4495" t="s">
        <v>226</v>
      </c>
      <c r="D4495" t="s">
        <v>226</v>
      </c>
      <c r="E4495" t="s">
        <v>226</v>
      </c>
      <c r="F4495" t="s">
        <v>226</v>
      </c>
      <c r="G4495" t="s">
        <v>224</v>
      </c>
      <c r="H4495" t="s">
        <v>226</v>
      </c>
      <c r="I4495" t="s">
        <v>226</v>
      </c>
      <c r="J4495" t="s">
        <v>226</v>
      </c>
      <c r="K4495" t="s">
        <v>226</v>
      </c>
      <c r="L4495" t="s">
        <v>226</v>
      </c>
      <c r="M4495" t="s">
        <v>224</v>
      </c>
      <c r="N4495" t="s">
        <v>224</v>
      </c>
      <c r="O4495" t="s">
        <v>226</v>
      </c>
      <c r="P4495" t="s">
        <v>224</v>
      </c>
      <c r="Q4495" t="s">
        <v>226</v>
      </c>
      <c r="R4495" t="s">
        <v>226</v>
      </c>
      <c r="S4495" t="s">
        <v>226</v>
      </c>
      <c r="T4495" t="s">
        <v>226</v>
      </c>
      <c r="U4495" t="s">
        <v>226</v>
      </c>
      <c r="V4495" t="s">
        <v>226</v>
      </c>
      <c r="W4495" t="s">
        <v>224</v>
      </c>
      <c r="X4495" t="s">
        <v>224</v>
      </c>
      <c r="Y4495" t="s">
        <v>224</v>
      </c>
      <c r="Z4495" t="s">
        <v>226</v>
      </c>
      <c r="AA4495" t="s">
        <v>224</v>
      </c>
      <c r="AB4495" t="s">
        <v>226</v>
      </c>
      <c r="AC4495" t="s">
        <v>226</v>
      </c>
      <c r="AD4495" t="s">
        <v>226</v>
      </c>
      <c r="AE4495" t="s">
        <v>226</v>
      </c>
      <c r="AF4495" t="s">
        <v>226</v>
      </c>
      <c r="AG4495" t="s">
        <v>225</v>
      </c>
      <c r="AH4495" t="s">
        <v>225</v>
      </c>
      <c r="AI4495" t="s">
        <v>225</v>
      </c>
      <c r="AJ4495" t="s">
        <v>225</v>
      </c>
      <c r="AK4495" t="s">
        <v>225</v>
      </c>
      <c r="AL4495" t="s">
        <v>394</v>
      </c>
      <c r="AM4495" t="s">
        <v>394</v>
      </c>
      <c r="AN4495" t="s">
        <v>394</v>
      </c>
      <c r="AO4495" t="s">
        <v>394</v>
      </c>
      <c r="AP4495" t="s">
        <v>394</v>
      </c>
      <c r="AQ4495" s="286" t="s">
        <v>394</v>
      </c>
      <c r="AR4495" s="305"/>
      <c r="AS4495" s="235"/>
      <c r="AU4495"/>
    </row>
    <row r="4496" spans="1:47" ht="21.6" x14ac:dyDescent="0.3">
      <c r="A4496" s="285">
        <v>123700</v>
      </c>
      <c r="B4496" s="286" t="s">
        <v>538</v>
      </c>
      <c r="C4496" t="s">
        <v>225</v>
      </c>
      <c r="D4496" t="s">
        <v>225</v>
      </c>
      <c r="E4496" t="s">
        <v>225</v>
      </c>
      <c r="F4496" t="s">
        <v>225</v>
      </c>
      <c r="G4496" t="s">
        <v>226</v>
      </c>
      <c r="H4496" t="s">
        <v>226</v>
      </c>
      <c r="I4496" t="s">
        <v>225</v>
      </c>
      <c r="J4496" t="s">
        <v>225</v>
      </c>
      <c r="K4496" t="s">
        <v>225</v>
      </c>
      <c r="L4496" t="s">
        <v>225</v>
      </c>
      <c r="M4496" t="s">
        <v>224</v>
      </c>
      <c r="N4496" t="s">
        <v>225</v>
      </c>
      <c r="O4496" t="s">
        <v>226</v>
      </c>
      <c r="P4496" t="s">
        <v>226</v>
      </c>
      <c r="Q4496" t="s">
        <v>226</v>
      </c>
      <c r="R4496" t="s">
        <v>226</v>
      </c>
      <c r="S4496" t="s">
        <v>224</v>
      </c>
      <c r="T4496" t="s">
        <v>224</v>
      </c>
      <c r="U4496" t="s">
        <v>224</v>
      </c>
      <c r="V4496" t="s">
        <v>225</v>
      </c>
      <c r="W4496" t="s">
        <v>225</v>
      </c>
      <c r="X4496" t="s">
        <v>226</v>
      </c>
      <c r="Y4496" t="s">
        <v>225</v>
      </c>
      <c r="Z4496" t="s">
        <v>225</v>
      </c>
      <c r="AA4496" t="s">
        <v>226</v>
      </c>
      <c r="AB4496" t="s">
        <v>394</v>
      </c>
      <c r="AC4496" t="s">
        <v>394</v>
      </c>
      <c r="AD4496" t="s">
        <v>394</v>
      </c>
      <c r="AE4496" t="s">
        <v>394</v>
      </c>
      <c r="AF4496" t="s">
        <v>394</v>
      </c>
      <c r="AG4496" t="s">
        <v>394</v>
      </c>
      <c r="AH4496" t="s">
        <v>394</v>
      </c>
      <c r="AI4496" t="s">
        <v>394</v>
      </c>
      <c r="AJ4496" t="s">
        <v>394</v>
      </c>
      <c r="AK4496" t="s">
        <v>394</v>
      </c>
      <c r="AL4496" t="s">
        <v>394</v>
      </c>
      <c r="AM4496" t="s">
        <v>394</v>
      </c>
      <c r="AN4496" t="s">
        <v>394</v>
      </c>
      <c r="AO4496" t="s">
        <v>394</v>
      </c>
      <c r="AP4496" t="s">
        <v>394</v>
      </c>
      <c r="AQ4496" s="286" t="s">
        <v>394</v>
      </c>
      <c r="AR4496" s="305"/>
      <c r="AS4496" s="235"/>
      <c r="AU4496"/>
    </row>
    <row r="4497" spans="1:47" ht="21.6" x14ac:dyDescent="0.3">
      <c r="A4497" s="285">
        <v>123701</v>
      </c>
      <c r="B4497" s="286" t="s">
        <v>538</v>
      </c>
      <c r="C4497" t="s">
        <v>226</v>
      </c>
      <c r="D4497" t="s">
        <v>226</v>
      </c>
      <c r="E4497" t="s">
        <v>226</v>
      </c>
      <c r="F4497" t="s">
        <v>226</v>
      </c>
      <c r="G4497" t="s">
        <v>226</v>
      </c>
      <c r="H4497" t="s">
        <v>226</v>
      </c>
      <c r="I4497" t="s">
        <v>226</v>
      </c>
      <c r="J4497" t="s">
        <v>226</v>
      </c>
      <c r="K4497" t="s">
        <v>226</v>
      </c>
      <c r="L4497" t="s">
        <v>226</v>
      </c>
      <c r="M4497" t="s">
        <v>226</v>
      </c>
      <c r="N4497" t="s">
        <v>226</v>
      </c>
      <c r="O4497" t="s">
        <v>226</v>
      </c>
      <c r="P4497" t="s">
        <v>226</v>
      </c>
      <c r="Q4497" t="s">
        <v>226</v>
      </c>
      <c r="R4497" t="s">
        <v>224</v>
      </c>
      <c r="S4497" t="s">
        <v>226</v>
      </c>
      <c r="T4497" t="s">
        <v>226</v>
      </c>
      <c r="U4497" t="s">
        <v>224</v>
      </c>
      <c r="V4497" t="s">
        <v>226</v>
      </c>
      <c r="W4497" t="s">
        <v>225</v>
      </c>
      <c r="X4497" t="s">
        <v>225</v>
      </c>
      <c r="Y4497" t="s">
        <v>225</v>
      </c>
      <c r="Z4497" t="s">
        <v>225</v>
      </c>
      <c r="AA4497" t="s">
        <v>225</v>
      </c>
      <c r="AB4497" t="s">
        <v>394</v>
      </c>
      <c r="AC4497" t="s">
        <v>394</v>
      </c>
      <c r="AD4497" t="s">
        <v>394</v>
      </c>
      <c r="AE4497" t="s">
        <v>394</v>
      </c>
      <c r="AF4497" t="s">
        <v>394</v>
      </c>
      <c r="AG4497" t="s">
        <v>394</v>
      </c>
      <c r="AH4497" t="s">
        <v>394</v>
      </c>
      <c r="AI4497" t="s">
        <v>394</v>
      </c>
      <c r="AJ4497" t="s">
        <v>394</v>
      </c>
      <c r="AK4497" t="s">
        <v>394</v>
      </c>
      <c r="AL4497" t="s">
        <v>394</v>
      </c>
      <c r="AM4497" t="s">
        <v>394</v>
      </c>
      <c r="AN4497" t="s">
        <v>394</v>
      </c>
      <c r="AO4497" t="s">
        <v>394</v>
      </c>
      <c r="AP4497" t="s">
        <v>394</v>
      </c>
      <c r="AQ4497" s="286" t="s">
        <v>394</v>
      </c>
      <c r="AR4497" s="305"/>
      <c r="AS4497" s="235"/>
      <c r="AU4497"/>
    </row>
    <row r="4498" spans="1:47" x14ac:dyDescent="0.3">
      <c r="A4498" s="285">
        <v>123702</v>
      </c>
      <c r="B4498" s="286" t="s">
        <v>539</v>
      </c>
      <c r="C4498" t="s">
        <v>995</v>
      </c>
      <c r="D4498" t="s">
        <v>995</v>
      </c>
      <c r="E4498" t="s">
        <v>995</v>
      </c>
      <c r="F4498" t="s">
        <v>995</v>
      </c>
      <c r="G4498" t="s">
        <v>995</v>
      </c>
      <c r="H4498" t="s">
        <v>995</v>
      </c>
      <c r="I4498" t="s">
        <v>995</v>
      </c>
      <c r="J4498" t="s">
        <v>995</v>
      </c>
      <c r="K4498" t="s">
        <v>995</v>
      </c>
      <c r="L4498" t="s">
        <v>995</v>
      </c>
      <c r="M4498" t="s">
        <v>995</v>
      </c>
      <c r="N4498" t="s">
        <v>995</v>
      </c>
      <c r="O4498" t="s">
        <v>995</v>
      </c>
      <c r="P4498" t="s">
        <v>995</v>
      </c>
      <c r="Q4498" t="s">
        <v>995</v>
      </c>
      <c r="R4498" t="s">
        <v>995</v>
      </c>
      <c r="S4498" t="s">
        <v>995</v>
      </c>
      <c r="T4498" t="s">
        <v>995</v>
      </c>
      <c r="U4498" t="s">
        <v>995</v>
      </c>
      <c r="V4498" t="s">
        <v>995</v>
      </c>
      <c r="W4498" t="s">
        <v>995</v>
      </c>
      <c r="X4498" t="s">
        <v>995</v>
      </c>
      <c r="Y4498" t="s">
        <v>995</v>
      </c>
      <c r="Z4498" t="s">
        <v>995</v>
      </c>
      <c r="AA4498" t="s">
        <v>995</v>
      </c>
      <c r="AB4498" t="s">
        <v>995</v>
      </c>
      <c r="AC4498" t="s">
        <v>995</v>
      </c>
      <c r="AD4498" t="s">
        <v>995</v>
      </c>
      <c r="AE4498" t="s">
        <v>995</v>
      </c>
      <c r="AF4498" t="s">
        <v>995</v>
      </c>
      <c r="AG4498" t="s">
        <v>995</v>
      </c>
      <c r="AH4498" t="s">
        <v>995</v>
      </c>
      <c r="AI4498" t="s">
        <v>995</v>
      </c>
      <c r="AJ4498" t="s">
        <v>995</v>
      </c>
      <c r="AK4498" t="s">
        <v>995</v>
      </c>
      <c r="AL4498" t="s">
        <v>995</v>
      </c>
      <c r="AM4498" t="s">
        <v>995</v>
      </c>
      <c r="AN4498" t="s">
        <v>995</v>
      </c>
      <c r="AO4498" t="s">
        <v>995</v>
      </c>
      <c r="AP4498" t="s">
        <v>995</v>
      </c>
      <c r="AQ4498" s="286" t="s">
        <v>855</v>
      </c>
    </row>
    <row r="4499" spans="1:47" ht="21.6" x14ac:dyDescent="0.3">
      <c r="A4499" s="285">
        <v>123703</v>
      </c>
      <c r="B4499" s="286" t="s">
        <v>540</v>
      </c>
      <c r="C4499" t="s">
        <v>226</v>
      </c>
      <c r="D4499" t="s">
        <v>226</v>
      </c>
      <c r="E4499" t="s">
        <v>226</v>
      </c>
      <c r="F4499" t="s">
        <v>226</v>
      </c>
      <c r="G4499" t="s">
        <v>226</v>
      </c>
      <c r="H4499" t="s">
        <v>226</v>
      </c>
      <c r="I4499" t="s">
        <v>226</v>
      </c>
      <c r="J4499" t="s">
        <v>226</v>
      </c>
      <c r="K4499" t="s">
        <v>226</v>
      </c>
      <c r="L4499" t="s">
        <v>226</v>
      </c>
      <c r="M4499" t="s">
        <v>226</v>
      </c>
      <c r="N4499" t="s">
        <v>226</v>
      </c>
      <c r="O4499" t="s">
        <v>226</v>
      </c>
      <c r="P4499" t="s">
        <v>224</v>
      </c>
      <c r="Q4499" t="s">
        <v>226</v>
      </c>
      <c r="R4499" t="s">
        <v>226</v>
      </c>
      <c r="S4499" t="s">
        <v>224</v>
      </c>
      <c r="T4499" t="s">
        <v>225</v>
      </c>
      <c r="U4499" t="s">
        <v>225</v>
      </c>
      <c r="V4499" t="s">
        <v>224</v>
      </c>
      <c r="W4499" t="s">
        <v>394</v>
      </c>
      <c r="X4499" t="s">
        <v>394</v>
      </c>
      <c r="Y4499" t="s">
        <v>394</v>
      </c>
      <c r="Z4499" t="s">
        <v>394</v>
      </c>
      <c r="AA4499" t="s">
        <v>394</v>
      </c>
      <c r="AB4499" t="s">
        <v>394</v>
      </c>
      <c r="AC4499" t="s">
        <v>394</v>
      </c>
      <c r="AD4499" t="s">
        <v>394</v>
      </c>
      <c r="AE4499" t="s">
        <v>394</v>
      </c>
      <c r="AF4499" t="s">
        <v>394</v>
      </c>
      <c r="AG4499" t="s">
        <v>394</v>
      </c>
      <c r="AH4499" t="s">
        <v>394</v>
      </c>
      <c r="AI4499" t="s">
        <v>394</v>
      </c>
      <c r="AJ4499" t="s">
        <v>394</v>
      </c>
      <c r="AK4499" t="s">
        <v>394</v>
      </c>
      <c r="AL4499" t="s">
        <v>394</v>
      </c>
      <c r="AM4499" t="s">
        <v>394</v>
      </c>
      <c r="AN4499" t="s">
        <v>394</v>
      </c>
      <c r="AO4499" t="s">
        <v>394</v>
      </c>
      <c r="AP4499" t="s">
        <v>394</v>
      </c>
      <c r="AQ4499" s="286" t="s">
        <v>394</v>
      </c>
      <c r="AR4499" s="305"/>
      <c r="AS4499" s="235"/>
      <c r="AU4499"/>
    </row>
    <row r="4500" spans="1:47" x14ac:dyDescent="0.3">
      <c r="A4500" s="285">
        <v>123704</v>
      </c>
      <c r="B4500" s="286" t="s">
        <v>539</v>
      </c>
      <c r="C4500" t="s">
        <v>226</v>
      </c>
      <c r="D4500" t="s">
        <v>224</v>
      </c>
      <c r="E4500" t="s">
        <v>224</v>
      </c>
      <c r="F4500" t="s">
        <v>226</v>
      </c>
      <c r="G4500" t="s">
        <v>226</v>
      </c>
      <c r="H4500" t="s">
        <v>226</v>
      </c>
      <c r="I4500" t="s">
        <v>226</v>
      </c>
      <c r="J4500" t="s">
        <v>226</v>
      </c>
      <c r="K4500" t="s">
        <v>224</v>
      </c>
      <c r="L4500" t="s">
        <v>226</v>
      </c>
      <c r="M4500" t="s">
        <v>394</v>
      </c>
      <c r="N4500" t="s">
        <v>226</v>
      </c>
      <c r="O4500" t="s">
        <v>224</v>
      </c>
      <c r="P4500" t="s">
        <v>226</v>
      </c>
      <c r="Q4500" t="s">
        <v>226</v>
      </c>
      <c r="R4500" t="s">
        <v>226</v>
      </c>
      <c r="S4500" t="s">
        <v>226</v>
      </c>
      <c r="T4500" t="s">
        <v>226</v>
      </c>
      <c r="U4500" t="s">
        <v>226</v>
      </c>
      <c r="V4500" t="s">
        <v>226</v>
      </c>
      <c r="W4500" t="s">
        <v>394</v>
      </c>
      <c r="X4500" t="s">
        <v>394</v>
      </c>
      <c r="Y4500" t="s">
        <v>394</v>
      </c>
      <c r="Z4500" t="s">
        <v>394</v>
      </c>
      <c r="AA4500" t="s">
        <v>394</v>
      </c>
      <c r="AB4500" t="s">
        <v>394</v>
      </c>
      <c r="AC4500" t="s">
        <v>394</v>
      </c>
      <c r="AD4500" t="s">
        <v>394</v>
      </c>
      <c r="AE4500" t="s">
        <v>394</v>
      </c>
      <c r="AF4500" t="s">
        <v>394</v>
      </c>
      <c r="AG4500" t="s">
        <v>394</v>
      </c>
      <c r="AH4500" t="s">
        <v>394</v>
      </c>
      <c r="AI4500" t="s">
        <v>394</v>
      </c>
      <c r="AJ4500" t="s">
        <v>394</v>
      </c>
      <c r="AK4500" t="s">
        <v>394</v>
      </c>
      <c r="AL4500" t="s">
        <v>394</v>
      </c>
      <c r="AM4500" t="s">
        <v>394</v>
      </c>
      <c r="AN4500" t="s">
        <v>394</v>
      </c>
      <c r="AO4500" t="s">
        <v>394</v>
      </c>
      <c r="AP4500" t="s">
        <v>394</v>
      </c>
      <c r="AQ4500" s="289"/>
      <c r="AR4500" s="304"/>
      <c r="AS4500" s="304"/>
      <c r="AU4500"/>
    </row>
    <row r="4501" spans="1:47" x14ac:dyDescent="0.3">
      <c r="A4501" s="285">
        <v>123705</v>
      </c>
      <c r="B4501" s="286" t="s">
        <v>539</v>
      </c>
      <c r="AQ4501" s="286" t="s">
        <v>394</v>
      </c>
    </row>
    <row r="4502" spans="1:47" ht="28.8" x14ac:dyDescent="0.3">
      <c r="A4502" s="285">
        <v>123706</v>
      </c>
      <c r="B4502" s="286" t="s">
        <v>67</v>
      </c>
      <c r="C4502" t="s">
        <v>226</v>
      </c>
      <c r="D4502" t="s">
        <v>226</v>
      </c>
      <c r="E4502" t="s">
        <v>224</v>
      </c>
      <c r="F4502" t="s">
        <v>226</v>
      </c>
      <c r="G4502" t="s">
        <v>226</v>
      </c>
      <c r="H4502" t="s">
        <v>226</v>
      </c>
      <c r="I4502" t="s">
        <v>226</v>
      </c>
      <c r="J4502" t="s">
        <v>226</v>
      </c>
      <c r="K4502" t="s">
        <v>226</v>
      </c>
      <c r="L4502" t="s">
        <v>226</v>
      </c>
      <c r="M4502" t="s">
        <v>226</v>
      </c>
      <c r="N4502" t="s">
        <v>224</v>
      </c>
      <c r="O4502" t="s">
        <v>226</v>
      </c>
      <c r="P4502" t="s">
        <v>226</v>
      </c>
      <c r="Q4502" t="s">
        <v>226</v>
      </c>
      <c r="R4502" t="s">
        <v>226</v>
      </c>
      <c r="S4502" t="s">
        <v>226</v>
      </c>
      <c r="T4502" t="s">
        <v>226</v>
      </c>
      <c r="U4502" t="s">
        <v>224</v>
      </c>
      <c r="V4502" t="s">
        <v>226</v>
      </c>
      <c r="W4502" t="s">
        <v>226</v>
      </c>
      <c r="X4502" t="s">
        <v>226</v>
      </c>
      <c r="Y4502" t="s">
        <v>226</v>
      </c>
      <c r="Z4502" t="s">
        <v>226</v>
      </c>
      <c r="AA4502" t="s">
        <v>224</v>
      </c>
      <c r="AB4502" t="s">
        <v>226</v>
      </c>
      <c r="AC4502" t="s">
        <v>226</v>
      </c>
      <c r="AD4502" t="s">
        <v>226</v>
      </c>
      <c r="AE4502" t="s">
        <v>226</v>
      </c>
      <c r="AF4502" t="s">
        <v>226</v>
      </c>
      <c r="AG4502" t="s">
        <v>225</v>
      </c>
      <c r="AH4502" t="s">
        <v>225</v>
      </c>
      <c r="AI4502" t="s">
        <v>225</v>
      </c>
      <c r="AJ4502" t="s">
        <v>225</v>
      </c>
      <c r="AK4502" t="s">
        <v>225</v>
      </c>
      <c r="AL4502" t="s">
        <v>394</v>
      </c>
      <c r="AM4502" t="s">
        <v>394</v>
      </c>
      <c r="AN4502" t="s">
        <v>394</v>
      </c>
      <c r="AO4502" t="s">
        <v>394</v>
      </c>
      <c r="AP4502" t="s">
        <v>394</v>
      </c>
      <c r="AQ4502" s="286" t="s">
        <v>394</v>
      </c>
      <c r="AR4502" s="305"/>
      <c r="AS4502" s="235"/>
      <c r="AU4502"/>
    </row>
    <row r="4503" spans="1:47" ht="28.8" x14ac:dyDescent="0.3">
      <c r="A4503" s="285">
        <v>123707</v>
      </c>
      <c r="B4503" s="286" t="s">
        <v>541</v>
      </c>
      <c r="C4503" t="s">
        <v>226</v>
      </c>
      <c r="D4503" t="s">
        <v>226</v>
      </c>
      <c r="E4503" t="s">
        <v>226</v>
      </c>
      <c r="F4503" t="s">
        <v>226</v>
      </c>
      <c r="G4503" t="s">
        <v>224</v>
      </c>
      <c r="H4503" t="s">
        <v>226</v>
      </c>
      <c r="I4503" t="s">
        <v>226</v>
      </c>
      <c r="J4503" t="s">
        <v>224</v>
      </c>
      <c r="K4503" t="s">
        <v>225</v>
      </c>
      <c r="L4503" t="s">
        <v>226</v>
      </c>
      <c r="M4503" t="s">
        <v>226</v>
      </c>
      <c r="N4503" t="s">
        <v>226</v>
      </c>
      <c r="O4503" t="s">
        <v>226</v>
      </c>
      <c r="P4503" t="s">
        <v>226</v>
      </c>
      <c r="Q4503" t="s">
        <v>226</v>
      </c>
      <c r="R4503" t="s">
        <v>226</v>
      </c>
      <c r="S4503" t="s">
        <v>226</v>
      </c>
      <c r="T4503" t="s">
        <v>226</v>
      </c>
      <c r="U4503" t="s">
        <v>226</v>
      </c>
      <c r="V4503" t="s">
        <v>226</v>
      </c>
      <c r="W4503" t="s">
        <v>225</v>
      </c>
      <c r="X4503" t="s">
        <v>225</v>
      </c>
      <c r="Y4503" t="s">
        <v>225</v>
      </c>
      <c r="Z4503" t="s">
        <v>225</v>
      </c>
      <c r="AA4503" t="s">
        <v>225</v>
      </c>
      <c r="AQ4503" s="286" t="s">
        <v>394</v>
      </c>
      <c r="AR4503" s="305"/>
      <c r="AS4503" s="235"/>
      <c r="AU4503"/>
    </row>
    <row r="4504" spans="1:47" ht="28.8" x14ac:dyDescent="0.3">
      <c r="A4504" s="285">
        <v>123708</v>
      </c>
      <c r="B4504" s="286" t="s">
        <v>67</v>
      </c>
      <c r="C4504" t="s">
        <v>226</v>
      </c>
      <c r="D4504" t="s">
        <v>226</v>
      </c>
      <c r="E4504" t="s">
        <v>226</v>
      </c>
      <c r="F4504" t="s">
        <v>226</v>
      </c>
      <c r="G4504" t="s">
        <v>226</v>
      </c>
      <c r="H4504" t="s">
        <v>226</v>
      </c>
      <c r="I4504" t="s">
        <v>226</v>
      </c>
      <c r="J4504" t="s">
        <v>226</v>
      </c>
      <c r="K4504" t="s">
        <v>226</v>
      </c>
      <c r="L4504" t="s">
        <v>226</v>
      </c>
      <c r="M4504" t="s">
        <v>226</v>
      </c>
      <c r="N4504" t="s">
        <v>226</v>
      </c>
      <c r="O4504" t="s">
        <v>226</v>
      </c>
      <c r="P4504" t="s">
        <v>226</v>
      </c>
      <c r="Q4504" t="s">
        <v>226</v>
      </c>
      <c r="R4504" t="s">
        <v>226</v>
      </c>
      <c r="S4504" t="s">
        <v>226</v>
      </c>
      <c r="T4504" t="s">
        <v>226</v>
      </c>
      <c r="U4504" t="s">
        <v>226</v>
      </c>
      <c r="V4504" t="s">
        <v>226</v>
      </c>
      <c r="W4504" t="s">
        <v>226</v>
      </c>
      <c r="X4504" t="s">
        <v>226</v>
      </c>
      <c r="Y4504" t="s">
        <v>226</v>
      </c>
      <c r="Z4504" t="s">
        <v>226</v>
      </c>
      <c r="AA4504" t="s">
        <v>226</v>
      </c>
      <c r="AB4504" t="s">
        <v>225</v>
      </c>
      <c r="AC4504" t="s">
        <v>226</v>
      </c>
      <c r="AD4504" t="s">
        <v>226</v>
      </c>
      <c r="AE4504" t="s">
        <v>225</v>
      </c>
      <c r="AF4504" t="s">
        <v>226</v>
      </c>
      <c r="AG4504" t="s">
        <v>225</v>
      </c>
      <c r="AH4504" t="s">
        <v>225</v>
      </c>
      <c r="AI4504" t="s">
        <v>225</v>
      </c>
      <c r="AJ4504" t="s">
        <v>225</v>
      </c>
      <c r="AK4504" t="s">
        <v>225</v>
      </c>
      <c r="AL4504" t="s">
        <v>394</v>
      </c>
      <c r="AM4504" t="s">
        <v>394</v>
      </c>
      <c r="AN4504" t="s">
        <v>394</v>
      </c>
      <c r="AO4504" t="s">
        <v>394</v>
      </c>
      <c r="AP4504" t="s">
        <v>394</v>
      </c>
      <c r="AQ4504" s="286" t="s">
        <v>394</v>
      </c>
      <c r="AR4504" s="305"/>
      <c r="AS4504" s="235"/>
      <c r="AU4504"/>
    </row>
    <row r="4505" spans="1:47" ht="28.8" x14ac:dyDescent="0.3">
      <c r="A4505" s="285">
        <v>123709</v>
      </c>
      <c r="B4505" s="286" t="s">
        <v>67</v>
      </c>
      <c r="C4505" t="s">
        <v>226</v>
      </c>
      <c r="D4505" t="s">
        <v>226</v>
      </c>
      <c r="E4505" t="s">
        <v>226</v>
      </c>
      <c r="F4505" t="s">
        <v>226</v>
      </c>
      <c r="G4505" t="s">
        <v>226</v>
      </c>
      <c r="H4505" t="s">
        <v>226</v>
      </c>
      <c r="I4505" t="s">
        <v>226</v>
      </c>
      <c r="J4505" t="s">
        <v>226</v>
      </c>
      <c r="K4505" t="s">
        <v>226</v>
      </c>
      <c r="L4505" t="s">
        <v>226</v>
      </c>
      <c r="M4505" t="s">
        <v>226</v>
      </c>
      <c r="N4505" t="s">
        <v>226</v>
      </c>
      <c r="O4505" t="s">
        <v>226</v>
      </c>
      <c r="P4505" t="s">
        <v>224</v>
      </c>
      <c r="Q4505" t="s">
        <v>226</v>
      </c>
      <c r="R4505" t="s">
        <v>226</v>
      </c>
      <c r="S4505" t="s">
        <v>226</v>
      </c>
      <c r="T4505" t="s">
        <v>226</v>
      </c>
      <c r="U4505" t="s">
        <v>226</v>
      </c>
      <c r="V4505" t="s">
        <v>226</v>
      </c>
      <c r="W4505" t="s">
        <v>226</v>
      </c>
      <c r="X4505" t="s">
        <v>226</v>
      </c>
      <c r="Y4505" t="s">
        <v>224</v>
      </c>
      <c r="Z4505" t="s">
        <v>226</v>
      </c>
      <c r="AA4505" t="s">
        <v>226</v>
      </c>
      <c r="AB4505" t="s">
        <v>226</v>
      </c>
      <c r="AC4505" t="s">
        <v>226</v>
      </c>
      <c r="AD4505" t="s">
        <v>226</v>
      </c>
      <c r="AE4505" t="s">
        <v>226</v>
      </c>
      <c r="AF4505" t="s">
        <v>226</v>
      </c>
      <c r="AG4505" t="s">
        <v>225</v>
      </c>
      <c r="AH4505" t="s">
        <v>225</v>
      </c>
      <c r="AI4505" t="s">
        <v>225</v>
      </c>
      <c r="AJ4505" t="s">
        <v>225</v>
      </c>
      <c r="AK4505" t="s">
        <v>225</v>
      </c>
      <c r="AL4505" t="s">
        <v>394</v>
      </c>
      <c r="AM4505" t="s">
        <v>394</v>
      </c>
      <c r="AN4505" t="s">
        <v>394</v>
      </c>
      <c r="AO4505" t="s">
        <v>394</v>
      </c>
      <c r="AP4505" t="s">
        <v>394</v>
      </c>
      <c r="AQ4505" s="286" t="s">
        <v>394</v>
      </c>
      <c r="AR4505" s="305"/>
      <c r="AS4505" s="235"/>
      <c r="AU4505"/>
    </row>
    <row r="4506" spans="1:47" x14ac:dyDescent="0.3">
      <c r="A4506" s="285">
        <v>123710</v>
      </c>
      <c r="B4506" s="286" t="s">
        <v>540</v>
      </c>
      <c r="AQ4506" s="286" t="s">
        <v>394</v>
      </c>
    </row>
    <row r="4507" spans="1:47" ht="21.6" x14ac:dyDescent="0.3">
      <c r="A4507" s="285">
        <v>123711</v>
      </c>
      <c r="B4507" s="286" t="s">
        <v>540</v>
      </c>
      <c r="C4507" t="s">
        <v>226</v>
      </c>
      <c r="D4507" t="s">
        <v>224</v>
      </c>
      <c r="E4507" t="s">
        <v>224</v>
      </c>
      <c r="F4507" t="s">
        <v>226</v>
      </c>
      <c r="G4507" t="s">
        <v>224</v>
      </c>
      <c r="H4507" t="s">
        <v>226</v>
      </c>
      <c r="I4507" t="s">
        <v>224</v>
      </c>
      <c r="J4507" t="s">
        <v>224</v>
      </c>
      <c r="K4507" t="s">
        <v>224</v>
      </c>
      <c r="L4507" t="s">
        <v>226</v>
      </c>
      <c r="M4507" t="s">
        <v>226</v>
      </c>
      <c r="N4507" t="s">
        <v>226</v>
      </c>
      <c r="O4507" t="s">
        <v>226</v>
      </c>
      <c r="P4507" t="s">
        <v>226</v>
      </c>
      <c r="Q4507" t="s">
        <v>226</v>
      </c>
      <c r="R4507" t="s">
        <v>394</v>
      </c>
      <c r="S4507" t="s">
        <v>394</v>
      </c>
      <c r="T4507" t="s">
        <v>394</v>
      </c>
      <c r="U4507" t="s">
        <v>394</v>
      </c>
      <c r="V4507" t="s">
        <v>394</v>
      </c>
      <c r="W4507" t="s">
        <v>394</v>
      </c>
      <c r="X4507" t="s">
        <v>394</v>
      </c>
      <c r="Y4507" t="s">
        <v>394</v>
      </c>
      <c r="Z4507" t="s">
        <v>394</v>
      </c>
      <c r="AA4507" t="s">
        <v>394</v>
      </c>
      <c r="AB4507" t="s">
        <v>394</v>
      </c>
      <c r="AC4507" t="s">
        <v>394</v>
      </c>
      <c r="AD4507" t="s">
        <v>394</v>
      </c>
      <c r="AE4507" t="s">
        <v>394</v>
      </c>
      <c r="AF4507" t="s">
        <v>394</v>
      </c>
      <c r="AG4507" t="s">
        <v>394</v>
      </c>
      <c r="AH4507" t="s">
        <v>394</v>
      </c>
      <c r="AI4507" t="s">
        <v>394</v>
      </c>
      <c r="AJ4507" t="s">
        <v>394</v>
      </c>
      <c r="AK4507" t="s">
        <v>394</v>
      </c>
      <c r="AL4507" t="s">
        <v>394</v>
      </c>
      <c r="AM4507" t="s">
        <v>394</v>
      </c>
      <c r="AN4507" t="s">
        <v>394</v>
      </c>
      <c r="AO4507" t="s">
        <v>394</v>
      </c>
      <c r="AP4507" t="s">
        <v>394</v>
      </c>
      <c r="AQ4507" s="286" t="s">
        <v>394</v>
      </c>
      <c r="AR4507" s="305"/>
      <c r="AS4507" s="235"/>
      <c r="AU4507"/>
    </row>
    <row r="4508" spans="1:47" x14ac:dyDescent="0.3">
      <c r="A4508" s="285">
        <v>123712</v>
      </c>
      <c r="B4508" s="286" t="s">
        <v>539</v>
      </c>
      <c r="C4508" t="s">
        <v>995</v>
      </c>
      <c r="D4508" t="s">
        <v>995</v>
      </c>
      <c r="E4508" t="s">
        <v>995</v>
      </c>
      <c r="F4508" t="s">
        <v>995</v>
      </c>
      <c r="G4508" t="s">
        <v>995</v>
      </c>
      <c r="H4508" t="s">
        <v>995</v>
      </c>
      <c r="I4508" t="s">
        <v>995</v>
      </c>
      <c r="J4508" t="s">
        <v>995</v>
      </c>
      <c r="K4508" t="s">
        <v>995</v>
      </c>
      <c r="L4508" t="s">
        <v>995</v>
      </c>
      <c r="M4508" t="s">
        <v>995</v>
      </c>
      <c r="N4508" t="s">
        <v>995</v>
      </c>
      <c r="O4508" t="s">
        <v>995</v>
      </c>
      <c r="P4508" t="s">
        <v>995</v>
      </c>
      <c r="Q4508" t="s">
        <v>995</v>
      </c>
      <c r="R4508" t="s">
        <v>995</v>
      </c>
      <c r="S4508" t="s">
        <v>995</v>
      </c>
      <c r="T4508" t="s">
        <v>995</v>
      </c>
      <c r="U4508" t="s">
        <v>995</v>
      </c>
      <c r="V4508" t="s">
        <v>995</v>
      </c>
      <c r="W4508" t="s">
        <v>995</v>
      </c>
      <c r="X4508" t="s">
        <v>995</v>
      </c>
      <c r="Y4508" t="s">
        <v>995</v>
      </c>
      <c r="Z4508" t="s">
        <v>995</v>
      </c>
      <c r="AA4508" t="s">
        <v>995</v>
      </c>
      <c r="AB4508" t="s">
        <v>995</v>
      </c>
      <c r="AC4508" t="s">
        <v>995</v>
      </c>
      <c r="AD4508" t="s">
        <v>995</v>
      </c>
      <c r="AE4508" t="s">
        <v>995</v>
      </c>
      <c r="AF4508" t="s">
        <v>995</v>
      </c>
      <c r="AG4508" t="s">
        <v>995</v>
      </c>
      <c r="AH4508" t="s">
        <v>995</v>
      </c>
      <c r="AI4508" t="s">
        <v>995</v>
      </c>
      <c r="AJ4508" t="s">
        <v>995</v>
      </c>
      <c r="AK4508" t="s">
        <v>995</v>
      </c>
      <c r="AL4508" t="s">
        <v>995</v>
      </c>
      <c r="AM4508" t="s">
        <v>995</v>
      </c>
      <c r="AN4508" t="s">
        <v>995</v>
      </c>
      <c r="AO4508" t="s">
        <v>995</v>
      </c>
      <c r="AP4508" t="s">
        <v>995</v>
      </c>
      <c r="AQ4508" s="286" t="s">
        <v>855</v>
      </c>
    </row>
    <row r="4509" spans="1:47" x14ac:dyDescent="0.3">
      <c r="A4509" s="285">
        <v>123713</v>
      </c>
      <c r="B4509" s="286" t="s">
        <v>539</v>
      </c>
      <c r="C4509" t="s">
        <v>995</v>
      </c>
      <c r="D4509" t="s">
        <v>995</v>
      </c>
      <c r="E4509" t="s">
        <v>995</v>
      </c>
      <c r="F4509" t="s">
        <v>995</v>
      </c>
      <c r="G4509" t="s">
        <v>995</v>
      </c>
      <c r="H4509" t="s">
        <v>995</v>
      </c>
      <c r="I4509" t="s">
        <v>995</v>
      </c>
      <c r="J4509" t="s">
        <v>995</v>
      </c>
      <c r="K4509" t="s">
        <v>995</v>
      </c>
      <c r="L4509" t="s">
        <v>995</v>
      </c>
      <c r="M4509" t="s">
        <v>995</v>
      </c>
      <c r="N4509" t="s">
        <v>995</v>
      </c>
      <c r="O4509" t="s">
        <v>995</v>
      </c>
      <c r="P4509" t="s">
        <v>995</v>
      </c>
      <c r="Q4509" t="s">
        <v>995</v>
      </c>
      <c r="R4509" t="s">
        <v>995</v>
      </c>
      <c r="S4509" t="s">
        <v>995</v>
      </c>
      <c r="T4509" t="s">
        <v>995</v>
      </c>
      <c r="U4509" t="s">
        <v>995</v>
      </c>
      <c r="V4509" t="s">
        <v>995</v>
      </c>
      <c r="W4509" t="s">
        <v>995</v>
      </c>
      <c r="X4509" t="s">
        <v>995</v>
      </c>
      <c r="Y4509" t="s">
        <v>995</v>
      </c>
      <c r="Z4509" t="s">
        <v>995</v>
      </c>
      <c r="AA4509" t="s">
        <v>995</v>
      </c>
      <c r="AB4509" t="s">
        <v>995</v>
      </c>
      <c r="AC4509" t="s">
        <v>995</v>
      </c>
      <c r="AD4509" t="s">
        <v>995</v>
      </c>
      <c r="AE4509" t="s">
        <v>995</v>
      </c>
      <c r="AF4509" t="s">
        <v>995</v>
      </c>
      <c r="AG4509" t="s">
        <v>995</v>
      </c>
      <c r="AH4509" t="s">
        <v>995</v>
      </c>
      <c r="AI4509" t="s">
        <v>995</v>
      </c>
      <c r="AJ4509" t="s">
        <v>995</v>
      </c>
      <c r="AK4509" t="s">
        <v>995</v>
      </c>
      <c r="AL4509" t="s">
        <v>995</v>
      </c>
      <c r="AM4509" t="s">
        <v>995</v>
      </c>
      <c r="AN4509" t="s">
        <v>995</v>
      </c>
      <c r="AO4509" t="s">
        <v>995</v>
      </c>
      <c r="AP4509" t="s">
        <v>995</v>
      </c>
      <c r="AQ4509" s="286" t="s">
        <v>855</v>
      </c>
    </row>
    <row r="4510" spans="1:47" x14ac:dyDescent="0.3">
      <c r="A4510" s="285">
        <v>123714</v>
      </c>
      <c r="B4510" s="286" t="s">
        <v>539</v>
      </c>
      <c r="C4510" t="s">
        <v>995</v>
      </c>
      <c r="D4510" t="s">
        <v>995</v>
      </c>
      <c r="E4510" t="s">
        <v>995</v>
      </c>
      <c r="F4510" t="s">
        <v>995</v>
      </c>
      <c r="G4510" t="s">
        <v>995</v>
      </c>
      <c r="H4510" t="s">
        <v>995</v>
      </c>
      <c r="I4510" t="s">
        <v>995</v>
      </c>
      <c r="J4510" t="s">
        <v>995</v>
      </c>
      <c r="K4510" t="s">
        <v>995</v>
      </c>
      <c r="L4510" t="s">
        <v>995</v>
      </c>
      <c r="M4510" t="s">
        <v>995</v>
      </c>
      <c r="N4510" t="s">
        <v>995</v>
      </c>
      <c r="O4510" t="s">
        <v>995</v>
      </c>
      <c r="P4510" t="s">
        <v>995</v>
      </c>
      <c r="Q4510" t="s">
        <v>995</v>
      </c>
      <c r="R4510" t="s">
        <v>995</v>
      </c>
      <c r="S4510" t="s">
        <v>995</v>
      </c>
      <c r="T4510" t="s">
        <v>995</v>
      </c>
      <c r="U4510" t="s">
        <v>995</v>
      </c>
      <c r="V4510" t="s">
        <v>995</v>
      </c>
      <c r="W4510" t="s">
        <v>995</v>
      </c>
      <c r="X4510" t="s">
        <v>995</v>
      </c>
      <c r="Y4510" t="s">
        <v>995</v>
      </c>
      <c r="Z4510" t="s">
        <v>995</v>
      </c>
      <c r="AA4510" t="s">
        <v>995</v>
      </c>
      <c r="AB4510" t="s">
        <v>995</v>
      </c>
      <c r="AC4510" t="s">
        <v>995</v>
      </c>
      <c r="AD4510" t="s">
        <v>995</v>
      </c>
      <c r="AE4510" t="s">
        <v>995</v>
      </c>
      <c r="AF4510" t="s">
        <v>995</v>
      </c>
      <c r="AG4510" t="s">
        <v>995</v>
      </c>
      <c r="AH4510" t="s">
        <v>995</v>
      </c>
      <c r="AI4510" t="s">
        <v>995</v>
      </c>
      <c r="AJ4510" t="s">
        <v>995</v>
      </c>
      <c r="AK4510" t="s">
        <v>995</v>
      </c>
      <c r="AL4510" t="s">
        <v>995</v>
      </c>
      <c r="AM4510" t="s">
        <v>995</v>
      </c>
      <c r="AN4510" t="s">
        <v>995</v>
      </c>
      <c r="AO4510" t="s">
        <v>995</v>
      </c>
      <c r="AP4510" t="s">
        <v>995</v>
      </c>
      <c r="AQ4510" s="286" t="s">
        <v>855</v>
      </c>
    </row>
    <row r="4511" spans="1:47" ht="21.6" x14ac:dyDescent="0.3">
      <c r="A4511" s="285">
        <v>123715</v>
      </c>
      <c r="B4511" s="286" t="s">
        <v>538</v>
      </c>
      <c r="C4511" t="s">
        <v>226</v>
      </c>
      <c r="D4511" t="s">
        <v>226</v>
      </c>
      <c r="E4511" t="s">
        <v>226</v>
      </c>
      <c r="F4511" t="s">
        <v>226</v>
      </c>
      <c r="G4511" t="s">
        <v>226</v>
      </c>
      <c r="H4511" t="s">
        <v>224</v>
      </c>
      <c r="I4511" t="s">
        <v>226</v>
      </c>
      <c r="J4511" t="s">
        <v>226</v>
      </c>
      <c r="K4511" t="s">
        <v>226</v>
      </c>
      <c r="L4511" t="s">
        <v>224</v>
      </c>
      <c r="M4511" t="s">
        <v>224</v>
      </c>
      <c r="N4511" t="s">
        <v>226</v>
      </c>
      <c r="O4511" t="s">
        <v>226</v>
      </c>
      <c r="P4511" t="s">
        <v>226</v>
      </c>
      <c r="Q4511" t="s">
        <v>226</v>
      </c>
      <c r="R4511" t="s">
        <v>226</v>
      </c>
      <c r="S4511" t="s">
        <v>226</v>
      </c>
      <c r="T4511" t="s">
        <v>226</v>
      </c>
      <c r="U4511" t="s">
        <v>224</v>
      </c>
      <c r="V4511" t="s">
        <v>226</v>
      </c>
      <c r="W4511" t="s">
        <v>225</v>
      </c>
      <c r="X4511" t="s">
        <v>226</v>
      </c>
      <c r="Y4511" t="s">
        <v>226</v>
      </c>
      <c r="Z4511" t="s">
        <v>226</v>
      </c>
      <c r="AA4511" t="s">
        <v>224</v>
      </c>
      <c r="AB4511" t="s">
        <v>226</v>
      </c>
      <c r="AC4511" t="s">
        <v>226</v>
      </c>
      <c r="AD4511" t="s">
        <v>226</v>
      </c>
      <c r="AE4511" t="s">
        <v>226</v>
      </c>
      <c r="AF4511" t="s">
        <v>226</v>
      </c>
      <c r="AG4511" t="s">
        <v>394</v>
      </c>
      <c r="AH4511" t="s">
        <v>394</v>
      </c>
      <c r="AI4511" t="s">
        <v>394</v>
      </c>
      <c r="AJ4511" t="s">
        <v>394</v>
      </c>
      <c r="AK4511" t="s">
        <v>394</v>
      </c>
      <c r="AL4511" t="s">
        <v>394</v>
      </c>
      <c r="AM4511" t="s">
        <v>394</v>
      </c>
      <c r="AN4511" t="s">
        <v>394</v>
      </c>
      <c r="AO4511" t="s">
        <v>394</v>
      </c>
      <c r="AP4511" t="s">
        <v>394</v>
      </c>
      <c r="AQ4511" s="286" t="s">
        <v>394</v>
      </c>
      <c r="AR4511" s="305"/>
      <c r="AS4511" s="235"/>
      <c r="AU4511"/>
    </row>
    <row r="4512" spans="1:47" ht="21.6" x14ac:dyDescent="0.3">
      <c r="A4512" s="285">
        <v>123716</v>
      </c>
      <c r="B4512" s="286" t="s">
        <v>540</v>
      </c>
      <c r="C4512" t="s">
        <v>224</v>
      </c>
      <c r="D4512" t="s">
        <v>226</v>
      </c>
      <c r="E4512" t="s">
        <v>226</v>
      </c>
      <c r="F4512" t="s">
        <v>224</v>
      </c>
      <c r="G4512" t="s">
        <v>224</v>
      </c>
      <c r="H4512" t="s">
        <v>226</v>
      </c>
      <c r="I4512" t="s">
        <v>226</v>
      </c>
      <c r="J4512" t="s">
        <v>226</v>
      </c>
      <c r="K4512" t="s">
        <v>226</v>
      </c>
      <c r="L4512" t="s">
        <v>226</v>
      </c>
      <c r="M4512" t="s">
        <v>224</v>
      </c>
      <c r="N4512" t="s">
        <v>224</v>
      </c>
      <c r="O4512" t="s">
        <v>224</v>
      </c>
      <c r="P4512" t="s">
        <v>224</v>
      </c>
      <c r="Q4512" t="s">
        <v>226</v>
      </c>
      <c r="R4512" t="s">
        <v>224</v>
      </c>
      <c r="S4512" t="s">
        <v>226</v>
      </c>
      <c r="T4512" t="s">
        <v>224</v>
      </c>
      <c r="U4512" t="s">
        <v>224</v>
      </c>
      <c r="V4512" t="s">
        <v>226</v>
      </c>
      <c r="W4512" t="s">
        <v>394</v>
      </c>
      <c r="X4512" t="s">
        <v>394</v>
      </c>
      <c r="Y4512" t="s">
        <v>394</v>
      </c>
      <c r="Z4512" t="s">
        <v>394</v>
      </c>
      <c r="AA4512" t="s">
        <v>394</v>
      </c>
      <c r="AB4512" t="s">
        <v>394</v>
      </c>
      <c r="AC4512" t="s">
        <v>394</v>
      </c>
      <c r="AD4512" t="s">
        <v>394</v>
      </c>
      <c r="AE4512" t="s">
        <v>394</v>
      </c>
      <c r="AF4512" t="s">
        <v>394</v>
      </c>
      <c r="AG4512" t="s">
        <v>394</v>
      </c>
      <c r="AH4512" t="s">
        <v>394</v>
      </c>
      <c r="AI4512" t="s">
        <v>394</v>
      </c>
      <c r="AJ4512" t="s">
        <v>394</v>
      </c>
      <c r="AK4512" t="s">
        <v>394</v>
      </c>
      <c r="AL4512" t="s">
        <v>394</v>
      </c>
      <c r="AM4512" t="s">
        <v>394</v>
      </c>
      <c r="AN4512" t="s">
        <v>394</v>
      </c>
      <c r="AO4512" t="s">
        <v>394</v>
      </c>
      <c r="AP4512" t="s">
        <v>394</v>
      </c>
      <c r="AQ4512" s="286" t="s">
        <v>394</v>
      </c>
      <c r="AR4512" s="305"/>
      <c r="AS4512" s="235"/>
      <c r="AU4512"/>
    </row>
    <row r="4513" spans="1:47" ht="21.6" x14ac:dyDescent="0.65">
      <c r="A4513" s="285">
        <v>123717</v>
      </c>
      <c r="B4513" s="286" t="s">
        <v>538</v>
      </c>
      <c r="C4513" t="s">
        <v>226</v>
      </c>
      <c r="D4513" t="s">
        <v>224</v>
      </c>
      <c r="E4513" t="s">
        <v>224</v>
      </c>
      <c r="F4513" t="s">
        <v>226</v>
      </c>
      <c r="G4513" t="s">
        <v>226</v>
      </c>
      <c r="H4513" t="s">
        <v>226</v>
      </c>
      <c r="I4513" t="s">
        <v>225</v>
      </c>
      <c r="J4513" t="s">
        <v>225</v>
      </c>
      <c r="K4513" t="s">
        <v>225</v>
      </c>
      <c r="L4513" t="s">
        <v>226</v>
      </c>
      <c r="M4513" t="s">
        <v>224</v>
      </c>
      <c r="N4513" t="s">
        <v>394</v>
      </c>
      <c r="O4513" t="s">
        <v>394</v>
      </c>
      <c r="P4513" t="s">
        <v>394</v>
      </c>
      <c r="Q4513" t="s">
        <v>394</v>
      </c>
      <c r="R4513" t="s">
        <v>394</v>
      </c>
      <c r="S4513" t="s">
        <v>394</v>
      </c>
      <c r="T4513" t="s">
        <v>394</v>
      </c>
      <c r="U4513" t="s">
        <v>394</v>
      </c>
      <c r="V4513" t="s">
        <v>394</v>
      </c>
      <c r="W4513" t="s">
        <v>394</v>
      </c>
      <c r="X4513" t="s">
        <v>394</v>
      </c>
      <c r="Y4513" t="s">
        <v>394</v>
      </c>
      <c r="Z4513" t="s">
        <v>394</v>
      </c>
      <c r="AA4513" t="s">
        <v>394</v>
      </c>
      <c r="AB4513" t="s">
        <v>394</v>
      </c>
      <c r="AC4513" t="s">
        <v>394</v>
      </c>
      <c r="AD4513" t="s">
        <v>394</v>
      </c>
      <c r="AE4513" t="s">
        <v>394</v>
      </c>
      <c r="AF4513" t="s">
        <v>394</v>
      </c>
      <c r="AG4513" t="s">
        <v>394</v>
      </c>
      <c r="AH4513" t="s">
        <v>394</v>
      </c>
      <c r="AI4513" t="s">
        <v>394</v>
      </c>
      <c r="AJ4513" t="s">
        <v>394</v>
      </c>
      <c r="AK4513" t="s">
        <v>394</v>
      </c>
      <c r="AL4513" t="s">
        <v>394</v>
      </c>
      <c r="AM4513" t="s">
        <v>394</v>
      </c>
      <c r="AN4513" t="s">
        <v>394</v>
      </c>
      <c r="AO4513" t="s">
        <v>394</v>
      </c>
      <c r="AP4513" t="s">
        <v>394</v>
      </c>
      <c r="AQ4513" s="288"/>
      <c r="AR4513" s="304"/>
      <c r="AS4513" s="304"/>
      <c r="AU4513"/>
    </row>
    <row r="4514" spans="1:47" x14ac:dyDescent="0.3">
      <c r="A4514" s="285">
        <v>123718</v>
      </c>
      <c r="B4514" s="286" t="s">
        <v>539</v>
      </c>
      <c r="C4514" t="s">
        <v>995</v>
      </c>
      <c r="D4514" t="s">
        <v>995</v>
      </c>
      <c r="E4514" t="s">
        <v>995</v>
      </c>
      <c r="F4514" t="s">
        <v>995</v>
      </c>
      <c r="G4514" t="s">
        <v>995</v>
      </c>
      <c r="H4514" t="s">
        <v>995</v>
      </c>
      <c r="I4514" t="s">
        <v>995</v>
      </c>
      <c r="J4514" t="s">
        <v>995</v>
      </c>
      <c r="K4514" t="s">
        <v>995</v>
      </c>
      <c r="L4514" t="s">
        <v>995</v>
      </c>
      <c r="M4514" t="s">
        <v>995</v>
      </c>
      <c r="N4514" t="s">
        <v>995</v>
      </c>
      <c r="O4514" t="s">
        <v>995</v>
      </c>
      <c r="P4514" t="s">
        <v>995</v>
      </c>
      <c r="Q4514" t="s">
        <v>995</v>
      </c>
      <c r="R4514" t="s">
        <v>995</v>
      </c>
      <c r="S4514" t="s">
        <v>995</v>
      </c>
      <c r="T4514" t="s">
        <v>995</v>
      </c>
      <c r="U4514" t="s">
        <v>995</v>
      </c>
      <c r="V4514" t="s">
        <v>995</v>
      </c>
      <c r="W4514" t="s">
        <v>995</v>
      </c>
      <c r="X4514" t="s">
        <v>995</v>
      </c>
      <c r="Y4514" t="s">
        <v>995</v>
      </c>
      <c r="Z4514" t="s">
        <v>995</v>
      </c>
      <c r="AA4514" t="s">
        <v>995</v>
      </c>
      <c r="AB4514" t="s">
        <v>995</v>
      </c>
      <c r="AC4514" t="s">
        <v>995</v>
      </c>
      <c r="AD4514" t="s">
        <v>995</v>
      </c>
      <c r="AE4514" t="s">
        <v>995</v>
      </c>
      <c r="AF4514" t="s">
        <v>995</v>
      </c>
      <c r="AG4514" t="s">
        <v>995</v>
      </c>
      <c r="AH4514" t="s">
        <v>995</v>
      </c>
      <c r="AI4514" t="s">
        <v>995</v>
      </c>
      <c r="AJ4514" t="s">
        <v>995</v>
      </c>
      <c r="AK4514" t="s">
        <v>995</v>
      </c>
      <c r="AL4514" t="s">
        <v>995</v>
      </c>
      <c r="AM4514" t="s">
        <v>995</v>
      </c>
      <c r="AN4514" t="s">
        <v>995</v>
      </c>
      <c r="AO4514" t="s">
        <v>995</v>
      </c>
      <c r="AP4514" t="s">
        <v>995</v>
      </c>
      <c r="AQ4514" s="286" t="s">
        <v>855</v>
      </c>
    </row>
    <row r="4515" spans="1:47" x14ac:dyDescent="0.3">
      <c r="A4515" s="285">
        <v>123719</v>
      </c>
      <c r="B4515" s="286" t="s">
        <v>539</v>
      </c>
      <c r="C4515" t="s">
        <v>995</v>
      </c>
      <c r="D4515" t="s">
        <v>995</v>
      </c>
      <c r="E4515" t="s">
        <v>995</v>
      </c>
      <c r="F4515" t="s">
        <v>995</v>
      </c>
      <c r="G4515" t="s">
        <v>995</v>
      </c>
      <c r="H4515" t="s">
        <v>995</v>
      </c>
      <c r="I4515" t="s">
        <v>995</v>
      </c>
      <c r="J4515" t="s">
        <v>995</v>
      </c>
      <c r="K4515" t="s">
        <v>995</v>
      </c>
      <c r="L4515" t="s">
        <v>995</v>
      </c>
      <c r="M4515" t="s">
        <v>995</v>
      </c>
      <c r="N4515" t="s">
        <v>995</v>
      </c>
      <c r="O4515" t="s">
        <v>995</v>
      </c>
      <c r="P4515" t="s">
        <v>995</v>
      </c>
      <c r="Q4515" t="s">
        <v>995</v>
      </c>
      <c r="R4515" t="s">
        <v>995</v>
      </c>
      <c r="S4515" t="s">
        <v>995</v>
      </c>
      <c r="T4515" t="s">
        <v>995</v>
      </c>
      <c r="U4515" t="s">
        <v>995</v>
      </c>
      <c r="V4515" t="s">
        <v>995</v>
      </c>
      <c r="W4515" t="s">
        <v>995</v>
      </c>
      <c r="X4515" t="s">
        <v>995</v>
      </c>
      <c r="Y4515" t="s">
        <v>995</v>
      </c>
      <c r="Z4515" t="s">
        <v>995</v>
      </c>
      <c r="AA4515" t="s">
        <v>995</v>
      </c>
      <c r="AB4515" t="s">
        <v>995</v>
      </c>
      <c r="AC4515" t="s">
        <v>995</v>
      </c>
      <c r="AD4515" t="s">
        <v>995</v>
      </c>
      <c r="AE4515" t="s">
        <v>995</v>
      </c>
      <c r="AF4515" t="s">
        <v>995</v>
      </c>
      <c r="AG4515" t="s">
        <v>995</v>
      </c>
      <c r="AH4515" t="s">
        <v>995</v>
      </c>
      <c r="AI4515" t="s">
        <v>995</v>
      </c>
      <c r="AJ4515" t="s">
        <v>995</v>
      </c>
      <c r="AK4515" t="s">
        <v>995</v>
      </c>
      <c r="AL4515" t="s">
        <v>995</v>
      </c>
      <c r="AM4515" t="s">
        <v>995</v>
      </c>
      <c r="AN4515" t="s">
        <v>995</v>
      </c>
      <c r="AO4515" t="s">
        <v>995</v>
      </c>
      <c r="AP4515" t="s">
        <v>995</v>
      </c>
      <c r="AQ4515" s="286" t="s">
        <v>855</v>
      </c>
    </row>
    <row r="4516" spans="1:47" x14ac:dyDescent="0.3">
      <c r="A4516" s="285">
        <v>123720</v>
      </c>
      <c r="B4516" s="286" t="s">
        <v>540</v>
      </c>
      <c r="AQ4516" s="286" t="s">
        <v>394</v>
      </c>
    </row>
    <row r="4517" spans="1:47" ht="28.8" x14ac:dyDescent="0.3">
      <c r="A4517" s="285">
        <v>123721</v>
      </c>
      <c r="B4517" s="286" t="s">
        <v>67</v>
      </c>
      <c r="C4517" t="s">
        <v>226</v>
      </c>
      <c r="D4517" t="s">
        <v>226</v>
      </c>
      <c r="E4517" t="s">
        <v>226</v>
      </c>
      <c r="F4517" t="s">
        <v>226</v>
      </c>
      <c r="G4517" t="s">
        <v>226</v>
      </c>
      <c r="H4517" t="s">
        <v>226</v>
      </c>
      <c r="I4517" t="s">
        <v>226</v>
      </c>
      <c r="J4517" t="s">
        <v>226</v>
      </c>
      <c r="K4517" t="s">
        <v>226</v>
      </c>
      <c r="L4517" t="s">
        <v>226</v>
      </c>
      <c r="M4517" t="s">
        <v>226</v>
      </c>
      <c r="N4517" t="s">
        <v>226</v>
      </c>
      <c r="O4517" t="s">
        <v>226</v>
      </c>
      <c r="P4517" t="s">
        <v>226</v>
      </c>
      <c r="Q4517" t="s">
        <v>226</v>
      </c>
      <c r="R4517" t="s">
        <v>226</v>
      </c>
      <c r="S4517" t="s">
        <v>226</v>
      </c>
      <c r="T4517" t="s">
        <v>226</v>
      </c>
      <c r="U4517" t="s">
        <v>226</v>
      </c>
      <c r="V4517" t="s">
        <v>226</v>
      </c>
      <c r="W4517" t="s">
        <v>226</v>
      </c>
      <c r="X4517" t="s">
        <v>226</v>
      </c>
      <c r="Y4517" t="s">
        <v>226</v>
      </c>
      <c r="Z4517" t="s">
        <v>226</v>
      </c>
      <c r="AA4517" t="s">
        <v>226</v>
      </c>
      <c r="AB4517" t="s">
        <v>226</v>
      </c>
      <c r="AC4517" t="s">
        <v>226</v>
      </c>
      <c r="AD4517" t="s">
        <v>226</v>
      </c>
      <c r="AE4517" t="s">
        <v>226</v>
      </c>
      <c r="AF4517" t="s">
        <v>226</v>
      </c>
      <c r="AG4517" t="s">
        <v>225</v>
      </c>
      <c r="AH4517" t="s">
        <v>225</v>
      </c>
      <c r="AI4517" t="s">
        <v>225</v>
      </c>
      <c r="AJ4517" t="s">
        <v>225</v>
      </c>
      <c r="AK4517" t="s">
        <v>225</v>
      </c>
      <c r="AL4517" t="s">
        <v>394</v>
      </c>
      <c r="AM4517" t="s">
        <v>394</v>
      </c>
      <c r="AN4517" t="s">
        <v>394</v>
      </c>
      <c r="AO4517" t="s">
        <v>394</v>
      </c>
      <c r="AP4517" t="s">
        <v>394</v>
      </c>
      <c r="AQ4517" s="286" t="s">
        <v>394</v>
      </c>
      <c r="AR4517" s="305"/>
      <c r="AS4517" s="235"/>
      <c r="AU4517"/>
    </row>
    <row r="4518" spans="1:47" x14ac:dyDescent="0.3">
      <c r="A4518" s="285">
        <v>123722</v>
      </c>
      <c r="B4518" s="286" t="s">
        <v>539</v>
      </c>
      <c r="C4518" t="s">
        <v>995</v>
      </c>
      <c r="D4518" t="s">
        <v>995</v>
      </c>
      <c r="E4518" t="s">
        <v>995</v>
      </c>
      <c r="F4518" t="s">
        <v>995</v>
      </c>
      <c r="G4518" t="s">
        <v>995</v>
      </c>
      <c r="H4518" t="s">
        <v>995</v>
      </c>
      <c r="I4518" t="s">
        <v>995</v>
      </c>
      <c r="J4518" t="s">
        <v>995</v>
      </c>
      <c r="K4518" t="s">
        <v>995</v>
      </c>
      <c r="L4518" t="s">
        <v>995</v>
      </c>
      <c r="M4518" t="s">
        <v>995</v>
      </c>
      <c r="N4518" t="s">
        <v>995</v>
      </c>
      <c r="O4518" t="s">
        <v>995</v>
      </c>
      <c r="P4518" t="s">
        <v>995</v>
      </c>
      <c r="Q4518" t="s">
        <v>995</v>
      </c>
      <c r="R4518" t="s">
        <v>995</v>
      </c>
      <c r="S4518" t="s">
        <v>995</v>
      </c>
      <c r="T4518" t="s">
        <v>995</v>
      </c>
      <c r="U4518" t="s">
        <v>995</v>
      </c>
      <c r="V4518" t="s">
        <v>995</v>
      </c>
      <c r="W4518" t="s">
        <v>995</v>
      </c>
      <c r="X4518" t="s">
        <v>995</v>
      </c>
      <c r="Y4518" t="s">
        <v>995</v>
      </c>
      <c r="Z4518" t="s">
        <v>995</v>
      </c>
      <c r="AA4518" t="s">
        <v>995</v>
      </c>
      <c r="AB4518" t="s">
        <v>995</v>
      </c>
      <c r="AC4518" t="s">
        <v>995</v>
      </c>
      <c r="AD4518" t="s">
        <v>995</v>
      </c>
      <c r="AE4518" t="s">
        <v>995</v>
      </c>
      <c r="AF4518" t="s">
        <v>995</v>
      </c>
      <c r="AG4518" t="s">
        <v>995</v>
      </c>
      <c r="AH4518" t="s">
        <v>995</v>
      </c>
      <c r="AI4518" t="s">
        <v>995</v>
      </c>
      <c r="AJ4518" t="s">
        <v>995</v>
      </c>
      <c r="AK4518" t="s">
        <v>995</v>
      </c>
      <c r="AL4518" t="s">
        <v>995</v>
      </c>
      <c r="AM4518" t="s">
        <v>995</v>
      </c>
      <c r="AN4518" t="s">
        <v>995</v>
      </c>
      <c r="AO4518" t="s">
        <v>995</v>
      </c>
      <c r="AP4518" t="s">
        <v>995</v>
      </c>
      <c r="AQ4518" s="286" t="s">
        <v>855</v>
      </c>
    </row>
    <row r="4519" spans="1:47" x14ac:dyDescent="0.3">
      <c r="A4519" s="285">
        <v>123723</v>
      </c>
      <c r="B4519" s="286" t="s">
        <v>539</v>
      </c>
      <c r="C4519" t="s">
        <v>995</v>
      </c>
      <c r="D4519" t="s">
        <v>995</v>
      </c>
      <c r="E4519" t="s">
        <v>995</v>
      </c>
      <c r="F4519" t="s">
        <v>995</v>
      </c>
      <c r="G4519" t="s">
        <v>995</v>
      </c>
      <c r="H4519" t="s">
        <v>995</v>
      </c>
      <c r="I4519" t="s">
        <v>995</v>
      </c>
      <c r="J4519" t="s">
        <v>995</v>
      </c>
      <c r="K4519" t="s">
        <v>995</v>
      </c>
      <c r="L4519" t="s">
        <v>995</v>
      </c>
      <c r="M4519" t="s">
        <v>995</v>
      </c>
      <c r="N4519" t="s">
        <v>995</v>
      </c>
      <c r="O4519" t="s">
        <v>995</v>
      </c>
      <c r="P4519" t="s">
        <v>995</v>
      </c>
      <c r="Q4519" t="s">
        <v>995</v>
      </c>
      <c r="R4519" t="s">
        <v>995</v>
      </c>
      <c r="S4519" t="s">
        <v>995</v>
      </c>
      <c r="T4519" t="s">
        <v>995</v>
      </c>
      <c r="U4519" t="s">
        <v>995</v>
      </c>
      <c r="V4519" t="s">
        <v>995</v>
      </c>
      <c r="W4519" t="s">
        <v>995</v>
      </c>
      <c r="X4519" t="s">
        <v>995</v>
      </c>
      <c r="Y4519" t="s">
        <v>995</v>
      </c>
      <c r="Z4519" t="s">
        <v>995</v>
      </c>
      <c r="AA4519" t="s">
        <v>995</v>
      </c>
      <c r="AB4519" t="s">
        <v>995</v>
      </c>
      <c r="AC4519" t="s">
        <v>995</v>
      </c>
      <c r="AD4519" t="s">
        <v>995</v>
      </c>
      <c r="AE4519" t="s">
        <v>995</v>
      </c>
      <c r="AF4519" t="s">
        <v>995</v>
      </c>
      <c r="AG4519" t="s">
        <v>995</v>
      </c>
      <c r="AH4519" t="s">
        <v>995</v>
      </c>
      <c r="AI4519" t="s">
        <v>995</v>
      </c>
      <c r="AJ4519" t="s">
        <v>995</v>
      </c>
      <c r="AK4519" t="s">
        <v>995</v>
      </c>
      <c r="AL4519" t="s">
        <v>995</v>
      </c>
      <c r="AM4519" t="s">
        <v>995</v>
      </c>
      <c r="AN4519" t="s">
        <v>995</v>
      </c>
      <c r="AO4519" t="s">
        <v>995</v>
      </c>
      <c r="AP4519" t="s">
        <v>995</v>
      </c>
      <c r="AQ4519" s="286" t="s">
        <v>855</v>
      </c>
    </row>
    <row r="4520" spans="1:47" ht="21.6" x14ac:dyDescent="0.3">
      <c r="A4520" s="285">
        <v>123724</v>
      </c>
      <c r="B4520" s="286" t="s">
        <v>540</v>
      </c>
      <c r="C4520" t="s">
        <v>224</v>
      </c>
      <c r="D4520" t="s">
        <v>226</v>
      </c>
      <c r="E4520" t="s">
        <v>226</v>
      </c>
      <c r="F4520" t="s">
        <v>226</v>
      </c>
      <c r="G4520" t="s">
        <v>226</v>
      </c>
      <c r="H4520" t="s">
        <v>226</v>
      </c>
      <c r="I4520" t="s">
        <v>226</v>
      </c>
      <c r="J4520" t="s">
        <v>226</v>
      </c>
      <c r="K4520" t="s">
        <v>226</v>
      </c>
      <c r="L4520" t="s">
        <v>226</v>
      </c>
      <c r="M4520" t="s">
        <v>226</v>
      </c>
      <c r="N4520" t="s">
        <v>224</v>
      </c>
      <c r="O4520" t="s">
        <v>226</v>
      </c>
      <c r="P4520" t="s">
        <v>224</v>
      </c>
      <c r="Q4520" t="s">
        <v>225</v>
      </c>
      <c r="R4520" t="s">
        <v>225</v>
      </c>
      <c r="S4520" t="s">
        <v>225</v>
      </c>
      <c r="T4520" t="s">
        <v>226</v>
      </c>
      <c r="U4520" t="s">
        <v>226</v>
      </c>
      <c r="V4520" t="s">
        <v>226</v>
      </c>
      <c r="W4520" t="s">
        <v>394</v>
      </c>
      <c r="X4520" t="s">
        <v>394</v>
      </c>
      <c r="Y4520" t="s">
        <v>394</v>
      </c>
      <c r="Z4520" t="s">
        <v>394</v>
      </c>
      <c r="AA4520" t="s">
        <v>394</v>
      </c>
      <c r="AB4520" t="s">
        <v>394</v>
      </c>
      <c r="AC4520" t="s">
        <v>394</v>
      </c>
      <c r="AD4520" t="s">
        <v>394</v>
      </c>
      <c r="AE4520" t="s">
        <v>394</v>
      </c>
      <c r="AF4520" t="s">
        <v>394</v>
      </c>
      <c r="AG4520" t="s">
        <v>394</v>
      </c>
      <c r="AH4520" t="s">
        <v>394</v>
      </c>
      <c r="AI4520" t="s">
        <v>394</v>
      </c>
      <c r="AJ4520" t="s">
        <v>394</v>
      </c>
      <c r="AK4520" t="s">
        <v>394</v>
      </c>
      <c r="AL4520" t="s">
        <v>394</v>
      </c>
      <c r="AM4520" t="s">
        <v>394</v>
      </c>
      <c r="AN4520" t="s">
        <v>394</v>
      </c>
      <c r="AO4520" t="s">
        <v>394</v>
      </c>
      <c r="AP4520" t="s">
        <v>394</v>
      </c>
      <c r="AQ4520" s="286" t="s">
        <v>394</v>
      </c>
      <c r="AR4520" s="305"/>
      <c r="AS4520" s="235"/>
      <c r="AU4520"/>
    </row>
    <row r="4521" spans="1:47" ht="21.6" x14ac:dyDescent="0.3">
      <c r="A4521" s="285">
        <v>123725</v>
      </c>
      <c r="B4521" s="286" t="s">
        <v>538</v>
      </c>
      <c r="C4521" t="s">
        <v>225</v>
      </c>
      <c r="D4521" t="s">
        <v>226</v>
      </c>
      <c r="E4521" t="s">
        <v>226</v>
      </c>
      <c r="F4521" t="s">
        <v>226</v>
      </c>
      <c r="G4521" t="s">
        <v>226</v>
      </c>
      <c r="H4521" t="s">
        <v>226</v>
      </c>
      <c r="I4521" t="s">
        <v>226</v>
      </c>
      <c r="J4521" t="s">
        <v>226</v>
      </c>
      <c r="K4521" t="s">
        <v>225</v>
      </c>
      <c r="L4521" t="s">
        <v>226</v>
      </c>
      <c r="M4521" t="s">
        <v>226</v>
      </c>
      <c r="N4521" t="s">
        <v>226</v>
      </c>
      <c r="O4521" t="s">
        <v>226</v>
      </c>
      <c r="P4521" t="s">
        <v>226</v>
      </c>
      <c r="Q4521" t="s">
        <v>226</v>
      </c>
      <c r="R4521" t="s">
        <v>226</v>
      </c>
      <c r="S4521" t="s">
        <v>226</v>
      </c>
      <c r="T4521" t="s">
        <v>225</v>
      </c>
      <c r="U4521" t="s">
        <v>226</v>
      </c>
      <c r="V4521" t="s">
        <v>226</v>
      </c>
      <c r="W4521" t="s">
        <v>225</v>
      </c>
      <c r="X4521" t="s">
        <v>225</v>
      </c>
      <c r="Y4521" t="s">
        <v>226</v>
      </c>
      <c r="Z4521" t="s">
        <v>225</v>
      </c>
      <c r="AA4521" t="s">
        <v>226</v>
      </c>
      <c r="AB4521" t="s">
        <v>394</v>
      </c>
      <c r="AC4521" t="s">
        <v>394</v>
      </c>
      <c r="AD4521" t="s">
        <v>394</v>
      </c>
      <c r="AE4521" t="s">
        <v>394</v>
      </c>
      <c r="AF4521" t="s">
        <v>394</v>
      </c>
      <c r="AG4521" t="s">
        <v>394</v>
      </c>
      <c r="AH4521" t="s">
        <v>394</v>
      </c>
      <c r="AI4521" t="s">
        <v>394</v>
      </c>
      <c r="AJ4521" t="s">
        <v>394</v>
      </c>
      <c r="AK4521" t="s">
        <v>394</v>
      </c>
      <c r="AL4521" t="s">
        <v>394</v>
      </c>
      <c r="AM4521" t="s">
        <v>394</v>
      </c>
      <c r="AN4521" t="s">
        <v>394</v>
      </c>
      <c r="AO4521" t="s">
        <v>394</v>
      </c>
      <c r="AP4521" t="s">
        <v>394</v>
      </c>
      <c r="AQ4521" s="286" t="s">
        <v>394</v>
      </c>
      <c r="AR4521" s="305"/>
      <c r="AS4521" s="235"/>
      <c r="AU4521"/>
    </row>
    <row r="4522" spans="1:47" x14ac:dyDescent="0.3">
      <c r="A4522" s="285">
        <v>123726</v>
      </c>
      <c r="B4522" s="286" t="s">
        <v>540</v>
      </c>
      <c r="AQ4522" s="286" t="s">
        <v>394</v>
      </c>
    </row>
    <row r="4523" spans="1:47" ht="28.8" x14ac:dyDescent="0.3">
      <c r="A4523" s="285">
        <v>123727</v>
      </c>
      <c r="B4523" s="286" t="s">
        <v>67</v>
      </c>
      <c r="C4523" t="s">
        <v>226</v>
      </c>
      <c r="D4523" t="s">
        <v>226</v>
      </c>
      <c r="E4523" t="s">
        <v>226</v>
      </c>
      <c r="F4523" t="s">
        <v>226</v>
      </c>
      <c r="G4523" t="s">
        <v>226</v>
      </c>
      <c r="H4523" t="s">
        <v>226</v>
      </c>
      <c r="I4523" t="s">
        <v>226</v>
      </c>
      <c r="J4523" t="s">
        <v>226</v>
      </c>
      <c r="K4523" t="s">
        <v>226</v>
      </c>
      <c r="L4523" t="s">
        <v>226</v>
      </c>
      <c r="M4523" t="s">
        <v>226</v>
      </c>
      <c r="N4523" t="s">
        <v>226</v>
      </c>
      <c r="O4523" t="s">
        <v>226</v>
      </c>
      <c r="P4523" t="s">
        <v>226</v>
      </c>
      <c r="Q4523" t="s">
        <v>226</v>
      </c>
      <c r="R4523" t="s">
        <v>226</v>
      </c>
      <c r="S4523" t="s">
        <v>226</v>
      </c>
      <c r="T4523" t="s">
        <v>226</v>
      </c>
      <c r="U4523" t="s">
        <v>226</v>
      </c>
      <c r="V4523" t="s">
        <v>226</v>
      </c>
      <c r="W4523" t="s">
        <v>224</v>
      </c>
      <c r="X4523" t="s">
        <v>226</v>
      </c>
      <c r="Y4523" t="s">
        <v>226</v>
      </c>
      <c r="Z4523" t="s">
        <v>226</v>
      </c>
      <c r="AA4523" t="s">
        <v>226</v>
      </c>
      <c r="AB4523" t="s">
        <v>226</v>
      </c>
      <c r="AC4523" t="s">
        <v>226</v>
      </c>
      <c r="AD4523" t="s">
        <v>226</v>
      </c>
      <c r="AE4523" t="s">
        <v>226</v>
      </c>
      <c r="AF4523" t="s">
        <v>226</v>
      </c>
      <c r="AG4523" t="s">
        <v>225</v>
      </c>
      <c r="AH4523" t="s">
        <v>225</v>
      </c>
      <c r="AI4523" t="s">
        <v>225</v>
      </c>
      <c r="AJ4523" t="s">
        <v>225</v>
      </c>
      <c r="AK4523" t="s">
        <v>225</v>
      </c>
      <c r="AL4523" t="s">
        <v>394</v>
      </c>
      <c r="AM4523" t="s">
        <v>394</v>
      </c>
      <c r="AN4523" t="s">
        <v>394</v>
      </c>
      <c r="AO4523" t="s">
        <v>394</v>
      </c>
      <c r="AP4523" t="s">
        <v>394</v>
      </c>
      <c r="AQ4523" s="286" t="s">
        <v>394</v>
      </c>
      <c r="AR4523" s="305"/>
      <c r="AS4523" s="235"/>
      <c r="AU4523"/>
    </row>
    <row r="4524" spans="1:47" x14ac:dyDescent="0.3">
      <c r="A4524" s="285">
        <v>123728</v>
      </c>
      <c r="B4524" s="286" t="s">
        <v>539</v>
      </c>
      <c r="C4524" t="s">
        <v>995</v>
      </c>
      <c r="D4524" t="s">
        <v>995</v>
      </c>
      <c r="E4524" t="s">
        <v>995</v>
      </c>
      <c r="F4524" t="s">
        <v>995</v>
      </c>
      <c r="G4524" t="s">
        <v>995</v>
      </c>
      <c r="H4524" t="s">
        <v>995</v>
      </c>
      <c r="I4524" t="s">
        <v>995</v>
      </c>
      <c r="J4524" t="s">
        <v>995</v>
      </c>
      <c r="K4524" t="s">
        <v>995</v>
      </c>
      <c r="L4524" t="s">
        <v>995</v>
      </c>
      <c r="M4524" t="s">
        <v>995</v>
      </c>
      <c r="N4524" t="s">
        <v>995</v>
      </c>
      <c r="O4524" t="s">
        <v>995</v>
      </c>
      <c r="P4524" t="s">
        <v>995</v>
      </c>
      <c r="Q4524" t="s">
        <v>995</v>
      </c>
      <c r="R4524" t="s">
        <v>995</v>
      </c>
      <c r="S4524" t="s">
        <v>995</v>
      </c>
      <c r="T4524" t="s">
        <v>995</v>
      </c>
      <c r="U4524" t="s">
        <v>995</v>
      </c>
      <c r="V4524" t="s">
        <v>995</v>
      </c>
      <c r="W4524" t="s">
        <v>995</v>
      </c>
      <c r="X4524" t="s">
        <v>995</v>
      </c>
      <c r="Y4524" t="s">
        <v>995</v>
      </c>
      <c r="Z4524" t="s">
        <v>995</v>
      </c>
      <c r="AA4524" t="s">
        <v>995</v>
      </c>
      <c r="AB4524" t="s">
        <v>995</v>
      </c>
      <c r="AC4524" t="s">
        <v>995</v>
      </c>
      <c r="AD4524" t="s">
        <v>995</v>
      </c>
      <c r="AE4524" t="s">
        <v>995</v>
      </c>
      <c r="AF4524" t="s">
        <v>995</v>
      </c>
      <c r="AG4524" t="s">
        <v>995</v>
      </c>
      <c r="AH4524" t="s">
        <v>995</v>
      </c>
      <c r="AI4524" t="s">
        <v>995</v>
      </c>
      <c r="AJ4524" t="s">
        <v>995</v>
      </c>
      <c r="AK4524" t="s">
        <v>995</v>
      </c>
      <c r="AL4524" t="s">
        <v>995</v>
      </c>
      <c r="AM4524" t="s">
        <v>995</v>
      </c>
      <c r="AN4524" t="s">
        <v>995</v>
      </c>
      <c r="AO4524" t="s">
        <v>995</v>
      </c>
      <c r="AP4524" t="s">
        <v>995</v>
      </c>
      <c r="AQ4524" s="286" t="s">
        <v>855</v>
      </c>
    </row>
    <row r="4525" spans="1:47" ht="21.6" x14ac:dyDescent="0.3">
      <c r="A4525" s="285">
        <v>123729</v>
      </c>
      <c r="B4525" s="286" t="s">
        <v>538</v>
      </c>
      <c r="C4525" t="s">
        <v>226</v>
      </c>
      <c r="D4525" t="s">
        <v>226</v>
      </c>
      <c r="E4525" t="s">
        <v>226</v>
      </c>
      <c r="F4525" t="s">
        <v>226</v>
      </c>
      <c r="G4525" t="s">
        <v>224</v>
      </c>
      <c r="H4525" t="s">
        <v>226</v>
      </c>
      <c r="I4525" t="s">
        <v>225</v>
      </c>
      <c r="J4525" t="s">
        <v>226</v>
      </c>
      <c r="K4525" t="s">
        <v>226</v>
      </c>
      <c r="L4525" t="s">
        <v>225</v>
      </c>
      <c r="M4525" t="s">
        <v>226</v>
      </c>
      <c r="N4525" t="s">
        <v>226</v>
      </c>
      <c r="O4525" t="s">
        <v>226</v>
      </c>
      <c r="P4525" t="s">
        <v>226</v>
      </c>
      <c r="Q4525" t="s">
        <v>226</v>
      </c>
      <c r="R4525" t="s">
        <v>224</v>
      </c>
      <c r="S4525" t="s">
        <v>224</v>
      </c>
      <c r="T4525" t="s">
        <v>225</v>
      </c>
      <c r="U4525" t="s">
        <v>226</v>
      </c>
      <c r="V4525" t="s">
        <v>224</v>
      </c>
      <c r="W4525" t="s">
        <v>226</v>
      </c>
      <c r="X4525" t="s">
        <v>226</v>
      </c>
      <c r="Y4525" t="s">
        <v>226</v>
      </c>
      <c r="Z4525" t="s">
        <v>226</v>
      </c>
      <c r="AA4525" t="s">
        <v>226</v>
      </c>
      <c r="AB4525" t="s">
        <v>394</v>
      </c>
      <c r="AC4525" t="s">
        <v>394</v>
      </c>
      <c r="AD4525" t="s">
        <v>394</v>
      </c>
      <c r="AE4525" t="s">
        <v>394</v>
      </c>
      <c r="AF4525" t="s">
        <v>394</v>
      </c>
      <c r="AG4525" t="s">
        <v>394</v>
      </c>
      <c r="AH4525" t="s">
        <v>394</v>
      </c>
      <c r="AI4525" t="s">
        <v>394</v>
      </c>
      <c r="AJ4525" t="s">
        <v>394</v>
      </c>
      <c r="AK4525" t="s">
        <v>394</v>
      </c>
      <c r="AL4525" t="s">
        <v>394</v>
      </c>
      <c r="AM4525" t="s">
        <v>394</v>
      </c>
      <c r="AN4525" t="s">
        <v>394</v>
      </c>
      <c r="AO4525" t="s">
        <v>394</v>
      </c>
      <c r="AP4525" t="s">
        <v>394</v>
      </c>
      <c r="AQ4525" s="286" t="s">
        <v>394</v>
      </c>
      <c r="AR4525" s="305"/>
      <c r="AS4525" s="235"/>
      <c r="AU4525"/>
    </row>
    <row r="4526" spans="1:47" x14ac:dyDescent="0.3">
      <c r="A4526" s="285">
        <v>123730</v>
      </c>
      <c r="B4526" s="286" t="s">
        <v>539</v>
      </c>
      <c r="C4526" t="s">
        <v>995</v>
      </c>
      <c r="D4526" t="s">
        <v>995</v>
      </c>
      <c r="E4526" t="s">
        <v>995</v>
      </c>
      <c r="F4526" t="s">
        <v>995</v>
      </c>
      <c r="G4526" t="s">
        <v>995</v>
      </c>
      <c r="H4526" t="s">
        <v>995</v>
      </c>
      <c r="I4526" t="s">
        <v>995</v>
      </c>
      <c r="J4526" t="s">
        <v>995</v>
      </c>
      <c r="K4526" t="s">
        <v>995</v>
      </c>
      <c r="L4526" t="s">
        <v>995</v>
      </c>
      <c r="M4526" t="s">
        <v>995</v>
      </c>
      <c r="N4526" t="s">
        <v>995</v>
      </c>
      <c r="O4526" t="s">
        <v>995</v>
      </c>
      <c r="P4526" t="s">
        <v>995</v>
      </c>
      <c r="Q4526" t="s">
        <v>995</v>
      </c>
      <c r="R4526" t="s">
        <v>995</v>
      </c>
      <c r="S4526" t="s">
        <v>995</v>
      </c>
      <c r="T4526" t="s">
        <v>995</v>
      </c>
      <c r="U4526" t="s">
        <v>995</v>
      </c>
      <c r="V4526" t="s">
        <v>995</v>
      </c>
      <c r="W4526" t="s">
        <v>995</v>
      </c>
      <c r="X4526" t="s">
        <v>995</v>
      </c>
      <c r="Y4526" t="s">
        <v>995</v>
      </c>
      <c r="Z4526" t="s">
        <v>995</v>
      </c>
      <c r="AA4526" t="s">
        <v>995</v>
      </c>
      <c r="AB4526" t="s">
        <v>995</v>
      </c>
      <c r="AC4526" t="s">
        <v>995</v>
      </c>
      <c r="AD4526" t="s">
        <v>995</v>
      </c>
      <c r="AE4526" t="s">
        <v>995</v>
      </c>
      <c r="AF4526" t="s">
        <v>995</v>
      </c>
      <c r="AG4526" t="s">
        <v>995</v>
      </c>
      <c r="AH4526" t="s">
        <v>995</v>
      </c>
      <c r="AI4526" t="s">
        <v>995</v>
      </c>
      <c r="AJ4526" t="s">
        <v>995</v>
      </c>
      <c r="AK4526" t="s">
        <v>995</v>
      </c>
      <c r="AL4526" t="s">
        <v>995</v>
      </c>
      <c r="AM4526" t="s">
        <v>995</v>
      </c>
      <c r="AN4526" t="s">
        <v>995</v>
      </c>
      <c r="AO4526" t="s">
        <v>995</v>
      </c>
      <c r="AP4526" t="s">
        <v>995</v>
      </c>
      <c r="AQ4526" s="286" t="s">
        <v>855</v>
      </c>
    </row>
    <row r="4527" spans="1:47" ht="21.6" x14ac:dyDescent="0.3">
      <c r="A4527" s="285">
        <v>123731</v>
      </c>
      <c r="B4527" s="286" t="s">
        <v>538</v>
      </c>
      <c r="C4527" t="s">
        <v>226</v>
      </c>
      <c r="D4527" t="s">
        <v>226</v>
      </c>
      <c r="E4527" t="s">
        <v>226</v>
      </c>
      <c r="F4527" t="s">
        <v>226</v>
      </c>
      <c r="G4527" t="s">
        <v>226</v>
      </c>
      <c r="H4527" t="s">
        <v>226</v>
      </c>
      <c r="I4527" t="s">
        <v>226</v>
      </c>
      <c r="J4527" t="s">
        <v>226</v>
      </c>
      <c r="K4527" t="s">
        <v>226</v>
      </c>
      <c r="L4527" t="s">
        <v>226</v>
      </c>
      <c r="M4527" t="s">
        <v>226</v>
      </c>
      <c r="N4527" t="s">
        <v>226</v>
      </c>
      <c r="O4527" t="s">
        <v>225</v>
      </c>
      <c r="P4527" t="s">
        <v>226</v>
      </c>
      <c r="Q4527" t="s">
        <v>226</v>
      </c>
      <c r="R4527" t="s">
        <v>226</v>
      </c>
      <c r="S4527" t="s">
        <v>226</v>
      </c>
      <c r="T4527" t="s">
        <v>226</v>
      </c>
      <c r="U4527" t="s">
        <v>226</v>
      </c>
      <c r="V4527" t="s">
        <v>226</v>
      </c>
      <c r="W4527" t="s">
        <v>226</v>
      </c>
      <c r="X4527" t="s">
        <v>225</v>
      </c>
      <c r="Y4527" t="s">
        <v>225</v>
      </c>
      <c r="Z4527" t="s">
        <v>225</v>
      </c>
      <c r="AA4527" t="s">
        <v>225</v>
      </c>
      <c r="AB4527" t="s">
        <v>226</v>
      </c>
      <c r="AC4527" t="s">
        <v>225</v>
      </c>
      <c r="AD4527" t="s">
        <v>225</v>
      </c>
      <c r="AE4527" t="s">
        <v>226</v>
      </c>
      <c r="AF4527" t="s">
        <v>225</v>
      </c>
      <c r="AG4527" t="s">
        <v>394</v>
      </c>
      <c r="AH4527" t="s">
        <v>394</v>
      </c>
      <c r="AI4527" t="s">
        <v>394</v>
      </c>
      <c r="AJ4527" t="s">
        <v>394</v>
      </c>
      <c r="AK4527" t="s">
        <v>394</v>
      </c>
      <c r="AL4527" t="s">
        <v>394</v>
      </c>
      <c r="AM4527" t="s">
        <v>394</v>
      </c>
      <c r="AN4527" t="s">
        <v>394</v>
      </c>
      <c r="AO4527" t="s">
        <v>394</v>
      </c>
      <c r="AP4527" t="s">
        <v>394</v>
      </c>
      <c r="AQ4527" s="286" t="s">
        <v>394</v>
      </c>
      <c r="AR4527" s="305"/>
      <c r="AS4527" s="235"/>
      <c r="AU4527"/>
    </row>
    <row r="4528" spans="1:47" ht="28.8" x14ac:dyDescent="0.3">
      <c r="A4528" s="285">
        <v>123732</v>
      </c>
      <c r="B4528" s="286" t="s">
        <v>67</v>
      </c>
      <c r="C4528" t="s">
        <v>226</v>
      </c>
      <c r="D4528" t="s">
        <v>226</v>
      </c>
      <c r="E4528" t="s">
        <v>226</v>
      </c>
      <c r="F4528" t="s">
        <v>226</v>
      </c>
      <c r="G4528" t="s">
        <v>226</v>
      </c>
      <c r="H4528" t="s">
        <v>226</v>
      </c>
      <c r="I4528" t="s">
        <v>226</v>
      </c>
      <c r="J4528" t="s">
        <v>226</v>
      </c>
      <c r="K4528" t="s">
        <v>226</v>
      </c>
      <c r="L4528" t="s">
        <v>226</v>
      </c>
      <c r="M4528" t="s">
        <v>226</v>
      </c>
      <c r="N4528" t="s">
        <v>226</v>
      </c>
      <c r="O4528" t="s">
        <v>226</v>
      </c>
      <c r="P4528" t="s">
        <v>226</v>
      </c>
      <c r="Q4528" t="s">
        <v>226</v>
      </c>
      <c r="R4528" t="s">
        <v>226</v>
      </c>
      <c r="S4528" t="s">
        <v>226</v>
      </c>
      <c r="T4528" t="s">
        <v>226</v>
      </c>
      <c r="U4528" t="s">
        <v>226</v>
      </c>
      <c r="V4528" t="s">
        <v>226</v>
      </c>
      <c r="W4528" t="s">
        <v>226</v>
      </c>
      <c r="X4528" t="s">
        <v>226</v>
      </c>
      <c r="Y4528" t="s">
        <v>226</v>
      </c>
      <c r="Z4528" t="s">
        <v>226</v>
      </c>
      <c r="AA4528" t="s">
        <v>226</v>
      </c>
      <c r="AB4528" t="s">
        <v>226</v>
      </c>
      <c r="AC4528" t="s">
        <v>226</v>
      </c>
      <c r="AD4528" t="s">
        <v>226</v>
      </c>
      <c r="AE4528" t="s">
        <v>226</v>
      </c>
      <c r="AF4528" t="s">
        <v>226</v>
      </c>
      <c r="AG4528" t="s">
        <v>225</v>
      </c>
      <c r="AH4528" t="s">
        <v>225</v>
      </c>
      <c r="AI4528" t="s">
        <v>225</v>
      </c>
      <c r="AJ4528" t="s">
        <v>225</v>
      </c>
      <c r="AK4528" t="s">
        <v>225</v>
      </c>
      <c r="AL4528" t="s">
        <v>394</v>
      </c>
      <c r="AM4528" t="s">
        <v>394</v>
      </c>
      <c r="AN4528" t="s">
        <v>394</v>
      </c>
      <c r="AO4528" t="s">
        <v>394</v>
      </c>
      <c r="AP4528" t="s">
        <v>394</v>
      </c>
      <c r="AQ4528" s="286" t="s">
        <v>394</v>
      </c>
      <c r="AR4528" s="305"/>
      <c r="AS4528" s="235"/>
      <c r="AU4528"/>
    </row>
    <row r="4529" spans="1:47" x14ac:dyDescent="0.3">
      <c r="A4529" s="285">
        <v>123733</v>
      </c>
      <c r="B4529" s="286" t="s">
        <v>539</v>
      </c>
      <c r="AQ4529" s="286" t="s">
        <v>394</v>
      </c>
    </row>
    <row r="4530" spans="1:47" x14ac:dyDescent="0.3">
      <c r="A4530" s="285">
        <v>123734</v>
      </c>
      <c r="B4530" s="286" t="s">
        <v>539</v>
      </c>
      <c r="C4530" t="s">
        <v>995</v>
      </c>
      <c r="D4530" t="s">
        <v>995</v>
      </c>
      <c r="E4530" t="s">
        <v>995</v>
      </c>
      <c r="F4530" t="s">
        <v>995</v>
      </c>
      <c r="G4530" t="s">
        <v>995</v>
      </c>
      <c r="H4530" t="s">
        <v>995</v>
      </c>
      <c r="I4530" t="s">
        <v>995</v>
      </c>
      <c r="J4530" t="s">
        <v>995</v>
      </c>
      <c r="K4530" t="s">
        <v>995</v>
      </c>
      <c r="L4530" t="s">
        <v>995</v>
      </c>
      <c r="M4530" t="s">
        <v>995</v>
      </c>
      <c r="N4530" t="s">
        <v>995</v>
      </c>
      <c r="O4530" t="s">
        <v>995</v>
      </c>
      <c r="P4530" t="s">
        <v>995</v>
      </c>
      <c r="Q4530" t="s">
        <v>995</v>
      </c>
      <c r="R4530" t="s">
        <v>995</v>
      </c>
      <c r="S4530" t="s">
        <v>995</v>
      </c>
      <c r="T4530" t="s">
        <v>995</v>
      </c>
      <c r="U4530" t="s">
        <v>995</v>
      </c>
      <c r="V4530" t="s">
        <v>995</v>
      </c>
      <c r="W4530" t="s">
        <v>995</v>
      </c>
      <c r="X4530" t="s">
        <v>995</v>
      </c>
      <c r="Y4530" t="s">
        <v>995</v>
      </c>
      <c r="Z4530" t="s">
        <v>995</v>
      </c>
      <c r="AA4530" t="s">
        <v>995</v>
      </c>
      <c r="AB4530" t="s">
        <v>995</v>
      </c>
      <c r="AC4530" t="s">
        <v>995</v>
      </c>
      <c r="AD4530" t="s">
        <v>995</v>
      </c>
      <c r="AE4530" t="s">
        <v>995</v>
      </c>
      <c r="AF4530" t="s">
        <v>995</v>
      </c>
      <c r="AG4530" t="s">
        <v>995</v>
      </c>
      <c r="AH4530" t="s">
        <v>995</v>
      </c>
      <c r="AI4530" t="s">
        <v>995</v>
      </c>
      <c r="AJ4530" t="s">
        <v>995</v>
      </c>
      <c r="AK4530" t="s">
        <v>995</v>
      </c>
      <c r="AL4530" t="s">
        <v>995</v>
      </c>
      <c r="AM4530" t="s">
        <v>995</v>
      </c>
      <c r="AN4530" t="s">
        <v>995</v>
      </c>
      <c r="AO4530" t="s">
        <v>995</v>
      </c>
      <c r="AP4530" t="s">
        <v>995</v>
      </c>
      <c r="AQ4530" s="286" t="s">
        <v>855</v>
      </c>
    </row>
    <row r="4531" spans="1:47" ht="21.6" x14ac:dyDescent="0.3">
      <c r="A4531" s="285">
        <v>123735</v>
      </c>
      <c r="B4531" s="286" t="s">
        <v>539</v>
      </c>
      <c r="C4531" t="s">
        <v>995</v>
      </c>
      <c r="D4531" t="s">
        <v>995</v>
      </c>
      <c r="E4531" t="s">
        <v>995</v>
      </c>
      <c r="F4531" t="s">
        <v>995</v>
      </c>
      <c r="G4531" t="s">
        <v>995</v>
      </c>
      <c r="H4531" t="s">
        <v>995</v>
      </c>
      <c r="I4531" t="s">
        <v>995</v>
      </c>
      <c r="J4531" t="s">
        <v>995</v>
      </c>
      <c r="K4531" t="s">
        <v>995</v>
      </c>
      <c r="L4531" t="s">
        <v>995</v>
      </c>
      <c r="M4531" t="s">
        <v>995</v>
      </c>
      <c r="N4531" t="s">
        <v>995</v>
      </c>
      <c r="O4531" t="s">
        <v>995</v>
      </c>
      <c r="P4531" t="s">
        <v>995</v>
      </c>
      <c r="Q4531" t="s">
        <v>995</v>
      </c>
      <c r="R4531" t="s">
        <v>995</v>
      </c>
      <c r="S4531" t="s">
        <v>995</v>
      </c>
      <c r="T4531" t="s">
        <v>995</v>
      </c>
      <c r="U4531" t="s">
        <v>995</v>
      </c>
      <c r="V4531" t="s">
        <v>995</v>
      </c>
      <c r="W4531" t="s">
        <v>995</v>
      </c>
      <c r="X4531" t="s">
        <v>995</v>
      </c>
      <c r="Y4531" t="s">
        <v>995</v>
      </c>
      <c r="Z4531" t="s">
        <v>995</v>
      </c>
      <c r="AA4531" t="s">
        <v>995</v>
      </c>
      <c r="AB4531" t="s">
        <v>995</v>
      </c>
      <c r="AC4531" t="s">
        <v>995</v>
      </c>
      <c r="AD4531" t="s">
        <v>995</v>
      </c>
      <c r="AE4531" t="s">
        <v>995</v>
      </c>
      <c r="AF4531" t="s">
        <v>995</v>
      </c>
      <c r="AG4531" t="s">
        <v>995</v>
      </c>
      <c r="AH4531" t="s">
        <v>995</v>
      </c>
      <c r="AI4531" t="s">
        <v>995</v>
      </c>
      <c r="AJ4531" t="s">
        <v>995</v>
      </c>
      <c r="AK4531" t="s">
        <v>995</v>
      </c>
      <c r="AL4531" t="s">
        <v>995</v>
      </c>
      <c r="AM4531" t="s">
        <v>995</v>
      </c>
      <c r="AN4531" t="s">
        <v>995</v>
      </c>
      <c r="AO4531" t="s">
        <v>995</v>
      </c>
      <c r="AP4531" t="s">
        <v>995</v>
      </c>
      <c r="AQ4531" s="286" t="s">
        <v>855</v>
      </c>
      <c r="AR4531" s="305"/>
      <c r="AS4531" s="235"/>
      <c r="AU4531"/>
    </row>
    <row r="4532" spans="1:47" x14ac:dyDescent="0.3">
      <c r="A4532" s="285">
        <v>123736</v>
      </c>
      <c r="B4532" s="286" t="s">
        <v>539</v>
      </c>
      <c r="C4532" t="s">
        <v>995</v>
      </c>
      <c r="D4532" t="s">
        <v>995</v>
      </c>
      <c r="E4532" t="s">
        <v>995</v>
      </c>
      <c r="F4532" t="s">
        <v>995</v>
      </c>
      <c r="G4532" t="s">
        <v>995</v>
      </c>
      <c r="H4532" t="s">
        <v>995</v>
      </c>
      <c r="I4532" t="s">
        <v>995</v>
      </c>
      <c r="J4532" t="s">
        <v>995</v>
      </c>
      <c r="K4532" t="s">
        <v>995</v>
      </c>
      <c r="L4532" t="s">
        <v>995</v>
      </c>
      <c r="M4532" t="s">
        <v>995</v>
      </c>
      <c r="N4532" t="s">
        <v>995</v>
      </c>
      <c r="O4532" t="s">
        <v>995</v>
      </c>
      <c r="P4532" t="s">
        <v>995</v>
      </c>
      <c r="Q4532" t="s">
        <v>995</v>
      </c>
      <c r="R4532" t="s">
        <v>995</v>
      </c>
      <c r="S4532" t="s">
        <v>995</v>
      </c>
      <c r="T4532" t="s">
        <v>995</v>
      </c>
      <c r="U4532" t="s">
        <v>995</v>
      </c>
      <c r="V4532" t="s">
        <v>995</v>
      </c>
      <c r="W4532" t="s">
        <v>995</v>
      </c>
      <c r="X4532" t="s">
        <v>995</v>
      </c>
      <c r="Y4532" t="s">
        <v>995</v>
      </c>
      <c r="Z4532" t="s">
        <v>995</v>
      </c>
      <c r="AA4532" t="s">
        <v>995</v>
      </c>
      <c r="AB4532" t="s">
        <v>995</v>
      </c>
      <c r="AC4532" t="s">
        <v>995</v>
      </c>
      <c r="AD4532" t="s">
        <v>995</v>
      </c>
      <c r="AE4532" t="s">
        <v>995</v>
      </c>
      <c r="AF4532" t="s">
        <v>995</v>
      </c>
      <c r="AG4532" t="s">
        <v>995</v>
      </c>
      <c r="AH4532" t="s">
        <v>995</v>
      </c>
      <c r="AI4532" t="s">
        <v>995</v>
      </c>
      <c r="AJ4532" t="s">
        <v>995</v>
      </c>
      <c r="AK4532" t="s">
        <v>995</v>
      </c>
      <c r="AL4532" t="s">
        <v>995</v>
      </c>
      <c r="AM4532" t="s">
        <v>995</v>
      </c>
      <c r="AN4532" t="s">
        <v>995</v>
      </c>
      <c r="AO4532" t="s">
        <v>995</v>
      </c>
      <c r="AP4532" t="s">
        <v>995</v>
      </c>
      <c r="AQ4532" s="286" t="s">
        <v>855</v>
      </c>
    </row>
    <row r="4533" spans="1:47" x14ac:dyDescent="0.3">
      <c r="A4533" s="285">
        <v>123737</v>
      </c>
      <c r="B4533" s="286" t="s">
        <v>539</v>
      </c>
      <c r="AQ4533" s="286" t="s">
        <v>394</v>
      </c>
    </row>
    <row r="4534" spans="1:47" x14ac:dyDescent="0.3">
      <c r="A4534" s="285">
        <v>123738</v>
      </c>
      <c r="B4534" s="286" t="s">
        <v>539</v>
      </c>
      <c r="C4534" t="s">
        <v>995</v>
      </c>
      <c r="D4534" t="s">
        <v>995</v>
      </c>
      <c r="E4534" t="s">
        <v>995</v>
      </c>
      <c r="F4534" t="s">
        <v>995</v>
      </c>
      <c r="G4534" t="s">
        <v>995</v>
      </c>
      <c r="H4534" t="s">
        <v>995</v>
      </c>
      <c r="I4534" t="s">
        <v>995</v>
      </c>
      <c r="J4534" t="s">
        <v>995</v>
      </c>
      <c r="K4534" t="s">
        <v>995</v>
      </c>
      <c r="L4534" t="s">
        <v>995</v>
      </c>
      <c r="M4534" t="s">
        <v>995</v>
      </c>
      <c r="N4534" t="s">
        <v>995</v>
      </c>
      <c r="O4534" t="s">
        <v>995</v>
      </c>
      <c r="P4534" t="s">
        <v>995</v>
      </c>
      <c r="Q4534" t="s">
        <v>995</v>
      </c>
      <c r="R4534" t="s">
        <v>995</v>
      </c>
      <c r="S4534" t="s">
        <v>995</v>
      </c>
      <c r="T4534" t="s">
        <v>995</v>
      </c>
      <c r="U4534" t="s">
        <v>995</v>
      </c>
      <c r="V4534" t="s">
        <v>995</v>
      </c>
      <c r="W4534" t="s">
        <v>995</v>
      </c>
      <c r="X4534" t="s">
        <v>995</v>
      </c>
      <c r="Y4534" t="s">
        <v>995</v>
      </c>
      <c r="Z4534" t="s">
        <v>995</v>
      </c>
      <c r="AA4534" t="s">
        <v>995</v>
      </c>
      <c r="AB4534" t="s">
        <v>995</v>
      </c>
      <c r="AC4534" t="s">
        <v>995</v>
      </c>
      <c r="AD4534" t="s">
        <v>995</v>
      </c>
      <c r="AE4534" t="s">
        <v>995</v>
      </c>
      <c r="AF4534" t="s">
        <v>995</v>
      </c>
      <c r="AG4534" t="s">
        <v>995</v>
      </c>
      <c r="AH4534" t="s">
        <v>995</v>
      </c>
      <c r="AI4534" t="s">
        <v>995</v>
      </c>
      <c r="AJ4534" t="s">
        <v>995</v>
      </c>
      <c r="AK4534" t="s">
        <v>995</v>
      </c>
      <c r="AL4534" t="s">
        <v>995</v>
      </c>
      <c r="AM4534" t="s">
        <v>995</v>
      </c>
      <c r="AN4534" t="s">
        <v>995</v>
      </c>
      <c r="AO4534" t="s">
        <v>995</v>
      </c>
      <c r="AP4534" t="s">
        <v>995</v>
      </c>
      <c r="AQ4534" s="286" t="s">
        <v>855</v>
      </c>
    </row>
    <row r="4535" spans="1:47" ht="28.8" x14ac:dyDescent="0.3">
      <c r="A4535" s="285">
        <v>123739</v>
      </c>
      <c r="B4535" s="286" t="s">
        <v>67</v>
      </c>
      <c r="C4535" t="s">
        <v>226</v>
      </c>
      <c r="D4535" t="s">
        <v>226</v>
      </c>
      <c r="E4535" t="s">
        <v>226</v>
      </c>
      <c r="F4535" t="s">
        <v>226</v>
      </c>
      <c r="G4535" t="s">
        <v>226</v>
      </c>
      <c r="H4535" t="s">
        <v>226</v>
      </c>
      <c r="I4535" t="s">
        <v>226</v>
      </c>
      <c r="J4535" t="s">
        <v>226</v>
      </c>
      <c r="K4535" t="s">
        <v>226</v>
      </c>
      <c r="L4535" t="s">
        <v>226</v>
      </c>
      <c r="M4535" t="s">
        <v>226</v>
      </c>
      <c r="N4535" t="s">
        <v>226</v>
      </c>
      <c r="O4535" t="s">
        <v>226</v>
      </c>
      <c r="P4535" t="s">
        <v>224</v>
      </c>
      <c r="Q4535" t="s">
        <v>226</v>
      </c>
      <c r="R4535" t="s">
        <v>226</v>
      </c>
      <c r="S4535" t="s">
        <v>226</v>
      </c>
      <c r="T4535" t="s">
        <v>226</v>
      </c>
      <c r="U4535" t="s">
        <v>226</v>
      </c>
      <c r="V4535" t="s">
        <v>226</v>
      </c>
      <c r="W4535" t="s">
        <v>224</v>
      </c>
      <c r="X4535" t="s">
        <v>226</v>
      </c>
      <c r="Y4535" t="s">
        <v>226</v>
      </c>
      <c r="Z4535" t="s">
        <v>226</v>
      </c>
      <c r="AA4535" t="s">
        <v>226</v>
      </c>
      <c r="AB4535" t="s">
        <v>226</v>
      </c>
      <c r="AC4535" t="s">
        <v>226</v>
      </c>
      <c r="AD4535" t="s">
        <v>226</v>
      </c>
      <c r="AE4535" t="s">
        <v>226</v>
      </c>
      <c r="AF4535" t="s">
        <v>226</v>
      </c>
      <c r="AG4535" t="s">
        <v>225</v>
      </c>
      <c r="AH4535" t="s">
        <v>225</v>
      </c>
      <c r="AI4535" t="s">
        <v>225</v>
      </c>
      <c r="AJ4535" t="s">
        <v>225</v>
      </c>
      <c r="AK4535" t="s">
        <v>225</v>
      </c>
      <c r="AL4535" t="s">
        <v>394</v>
      </c>
      <c r="AM4535" t="s">
        <v>394</v>
      </c>
      <c r="AN4535" t="s">
        <v>394</v>
      </c>
      <c r="AO4535" t="s">
        <v>394</v>
      </c>
      <c r="AP4535" t="s">
        <v>394</v>
      </c>
      <c r="AQ4535" s="286" t="s">
        <v>394</v>
      </c>
      <c r="AR4535" s="305"/>
      <c r="AS4535" s="235"/>
      <c r="AU4535"/>
    </row>
    <row r="4536" spans="1:47" ht="21.6" x14ac:dyDescent="0.3">
      <c r="A4536" s="285">
        <v>123740</v>
      </c>
      <c r="B4536" s="286" t="s">
        <v>538</v>
      </c>
      <c r="C4536" t="s">
        <v>224</v>
      </c>
      <c r="D4536" t="s">
        <v>226</v>
      </c>
      <c r="E4536" t="s">
        <v>226</v>
      </c>
      <c r="F4536" t="s">
        <v>226</v>
      </c>
      <c r="G4536" t="s">
        <v>226</v>
      </c>
      <c r="H4536" t="s">
        <v>226</v>
      </c>
      <c r="I4536" t="s">
        <v>224</v>
      </c>
      <c r="J4536" t="s">
        <v>226</v>
      </c>
      <c r="K4536" t="s">
        <v>226</v>
      </c>
      <c r="L4536" t="s">
        <v>226</v>
      </c>
      <c r="M4536" t="s">
        <v>226</v>
      </c>
      <c r="N4536" t="s">
        <v>224</v>
      </c>
      <c r="O4536" t="s">
        <v>224</v>
      </c>
      <c r="P4536" t="s">
        <v>224</v>
      </c>
      <c r="Q4536" t="s">
        <v>226</v>
      </c>
      <c r="R4536" t="s">
        <v>226</v>
      </c>
      <c r="S4536" t="s">
        <v>226</v>
      </c>
      <c r="T4536" t="s">
        <v>226</v>
      </c>
      <c r="U4536" t="s">
        <v>224</v>
      </c>
      <c r="V4536" t="s">
        <v>224</v>
      </c>
      <c r="W4536" t="s">
        <v>225</v>
      </c>
      <c r="X4536" t="s">
        <v>226</v>
      </c>
      <c r="Y4536" t="s">
        <v>225</v>
      </c>
      <c r="Z4536" t="s">
        <v>226</v>
      </c>
      <c r="AA4536" t="s">
        <v>225</v>
      </c>
      <c r="AB4536" t="s">
        <v>394</v>
      </c>
      <c r="AC4536" t="s">
        <v>394</v>
      </c>
      <c r="AD4536" t="s">
        <v>394</v>
      </c>
      <c r="AE4536" t="s">
        <v>394</v>
      </c>
      <c r="AF4536" t="s">
        <v>394</v>
      </c>
      <c r="AG4536" t="s">
        <v>394</v>
      </c>
      <c r="AH4536" t="s">
        <v>394</v>
      </c>
      <c r="AI4536" t="s">
        <v>394</v>
      </c>
      <c r="AJ4536" t="s">
        <v>394</v>
      </c>
      <c r="AK4536" t="s">
        <v>394</v>
      </c>
      <c r="AL4536" t="s">
        <v>394</v>
      </c>
      <c r="AM4536" t="s">
        <v>394</v>
      </c>
      <c r="AN4536" t="s">
        <v>394</v>
      </c>
      <c r="AO4536" t="s">
        <v>394</v>
      </c>
      <c r="AP4536" t="s">
        <v>394</v>
      </c>
      <c r="AQ4536" s="286" t="s">
        <v>394</v>
      </c>
      <c r="AR4536" s="305"/>
      <c r="AS4536" s="235"/>
      <c r="AU4536"/>
    </row>
    <row r="4537" spans="1:47" x14ac:dyDescent="0.3">
      <c r="A4537" s="285">
        <v>123741</v>
      </c>
      <c r="B4537" s="286" t="s">
        <v>539</v>
      </c>
      <c r="C4537" t="s">
        <v>995</v>
      </c>
      <c r="D4537" t="s">
        <v>995</v>
      </c>
      <c r="E4537" t="s">
        <v>995</v>
      </c>
      <c r="F4537" t="s">
        <v>995</v>
      </c>
      <c r="G4537" t="s">
        <v>995</v>
      </c>
      <c r="H4537" t="s">
        <v>995</v>
      </c>
      <c r="I4537" t="s">
        <v>995</v>
      </c>
      <c r="J4537" t="s">
        <v>995</v>
      </c>
      <c r="K4537" t="s">
        <v>995</v>
      </c>
      <c r="L4537" t="s">
        <v>995</v>
      </c>
      <c r="M4537" t="s">
        <v>995</v>
      </c>
      <c r="N4537" t="s">
        <v>995</v>
      </c>
      <c r="O4537" t="s">
        <v>995</v>
      </c>
      <c r="P4537" t="s">
        <v>995</v>
      </c>
      <c r="Q4537" t="s">
        <v>995</v>
      </c>
      <c r="R4537" t="s">
        <v>995</v>
      </c>
      <c r="S4537" t="s">
        <v>995</v>
      </c>
      <c r="T4537" t="s">
        <v>995</v>
      </c>
      <c r="U4537" t="s">
        <v>995</v>
      </c>
      <c r="V4537" t="s">
        <v>995</v>
      </c>
      <c r="W4537" t="s">
        <v>995</v>
      </c>
      <c r="X4537" t="s">
        <v>995</v>
      </c>
      <c r="Y4537" t="s">
        <v>995</v>
      </c>
      <c r="Z4537" t="s">
        <v>995</v>
      </c>
      <c r="AA4537" t="s">
        <v>995</v>
      </c>
      <c r="AB4537" t="s">
        <v>995</v>
      </c>
      <c r="AC4537" t="s">
        <v>995</v>
      </c>
      <c r="AD4537" t="s">
        <v>995</v>
      </c>
      <c r="AE4537" t="s">
        <v>995</v>
      </c>
      <c r="AF4537" t="s">
        <v>995</v>
      </c>
      <c r="AG4537" t="s">
        <v>995</v>
      </c>
      <c r="AH4537" t="s">
        <v>995</v>
      </c>
      <c r="AI4537" t="s">
        <v>995</v>
      </c>
      <c r="AJ4537" t="s">
        <v>995</v>
      </c>
      <c r="AK4537" t="s">
        <v>995</v>
      </c>
      <c r="AL4537" t="s">
        <v>995</v>
      </c>
      <c r="AM4537" t="s">
        <v>995</v>
      </c>
      <c r="AN4537" t="s">
        <v>995</v>
      </c>
      <c r="AO4537" t="s">
        <v>995</v>
      </c>
      <c r="AP4537" t="s">
        <v>995</v>
      </c>
      <c r="AQ4537" s="286" t="s">
        <v>855</v>
      </c>
    </row>
    <row r="4538" spans="1:47" x14ac:dyDescent="0.3">
      <c r="A4538" s="285">
        <v>123742</v>
      </c>
      <c r="B4538" s="286" t="s">
        <v>539</v>
      </c>
      <c r="AQ4538" s="286" t="s">
        <v>394</v>
      </c>
    </row>
    <row r="4539" spans="1:47" x14ac:dyDescent="0.3">
      <c r="A4539" s="285">
        <v>123743</v>
      </c>
      <c r="B4539" s="286" t="s">
        <v>540</v>
      </c>
      <c r="AQ4539" s="286" t="s">
        <v>394</v>
      </c>
    </row>
    <row r="4540" spans="1:47" ht="21.6" x14ac:dyDescent="0.3">
      <c r="A4540" s="285">
        <v>123744</v>
      </c>
      <c r="B4540" s="286" t="s">
        <v>538</v>
      </c>
      <c r="C4540" t="s">
        <v>226</v>
      </c>
      <c r="D4540" t="s">
        <v>224</v>
      </c>
      <c r="E4540" t="s">
        <v>226</v>
      </c>
      <c r="F4540" t="s">
        <v>226</v>
      </c>
      <c r="G4540" t="s">
        <v>226</v>
      </c>
      <c r="H4540" t="s">
        <v>226</v>
      </c>
      <c r="I4540" t="s">
        <v>226</v>
      </c>
      <c r="J4540" t="s">
        <v>224</v>
      </c>
      <c r="K4540" t="s">
        <v>226</v>
      </c>
      <c r="L4540" t="s">
        <v>226</v>
      </c>
      <c r="M4540" t="s">
        <v>226</v>
      </c>
      <c r="N4540" t="s">
        <v>226</v>
      </c>
      <c r="O4540" t="s">
        <v>226</v>
      </c>
      <c r="P4540" t="s">
        <v>226</v>
      </c>
      <c r="Q4540" t="s">
        <v>226</v>
      </c>
      <c r="R4540" t="s">
        <v>226</v>
      </c>
      <c r="S4540" t="s">
        <v>226</v>
      </c>
      <c r="T4540" t="s">
        <v>226</v>
      </c>
      <c r="U4540" t="s">
        <v>226</v>
      </c>
      <c r="V4540" t="s">
        <v>226</v>
      </c>
      <c r="W4540" t="s">
        <v>225</v>
      </c>
      <c r="X4540" t="s">
        <v>225</v>
      </c>
      <c r="Y4540" t="s">
        <v>225</v>
      </c>
      <c r="Z4540" t="s">
        <v>225</v>
      </c>
      <c r="AA4540" t="s">
        <v>225</v>
      </c>
      <c r="AB4540" t="s">
        <v>394</v>
      </c>
      <c r="AC4540" t="s">
        <v>394</v>
      </c>
      <c r="AD4540" t="s">
        <v>394</v>
      </c>
      <c r="AE4540" t="s">
        <v>394</v>
      </c>
      <c r="AF4540" t="s">
        <v>394</v>
      </c>
      <c r="AG4540" t="s">
        <v>394</v>
      </c>
      <c r="AH4540" t="s">
        <v>394</v>
      </c>
      <c r="AI4540" t="s">
        <v>394</v>
      </c>
      <c r="AJ4540" t="s">
        <v>394</v>
      </c>
      <c r="AK4540" t="s">
        <v>394</v>
      </c>
      <c r="AL4540" t="s">
        <v>394</v>
      </c>
      <c r="AM4540" t="s">
        <v>394</v>
      </c>
      <c r="AN4540" t="s">
        <v>394</v>
      </c>
      <c r="AO4540" t="s">
        <v>394</v>
      </c>
      <c r="AP4540" t="s">
        <v>394</v>
      </c>
      <c r="AQ4540" s="286" t="s">
        <v>394</v>
      </c>
      <c r="AR4540" s="305"/>
      <c r="AS4540" s="235"/>
      <c r="AU4540"/>
    </row>
    <row r="4541" spans="1:47" ht="28.8" x14ac:dyDescent="0.3">
      <c r="A4541" s="285">
        <v>123745</v>
      </c>
      <c r="B4541" s="286" t="s">
        <v>67</v>
      </c>
      <c r="C4541" t="s">
        <v>226</v>
      </c>
      <c r="D4541" t="s">
        <v>226</v>
      </c>
      <c r="E4541" t="s">
        <v>226</v>
      </c>
      <c r="F4541" t="s">
        <v>226</v>
      </c>
      <c r="G4541" t="s">
        <v>226</v>
      </c>
      <c r="H4541" t="s">
        <v>226</v>
      </c>
      <c r="I4541" t="s">
        <v>226</v>
      </c>
      <c r="J4541" t="s">
        <v>226</v>
      </c>
      <c r="K4541" t="s">
        <v>226</v>
      </c>
      <c r="L4541" t="s">
        <v>226</v>
      </c>
      <c r="M4541" t="s">
        <v>226</v>
      </c>
      <c r="N4541" t="s">
        <v>226</v>
      </c>
      <c r="O4541" t="s">
        <v>226</v>
      </c>
      <c r="P4541" t="s">
        <v>224</v>
      </c>
      <c r="Q4541" t="s">
        <v>226</v>
      </c>
      <c r="R4541" t="s">
        <v>226</v>
      </c>
      <c r="S4541" t="s">
        <v>226</v>
      </c>
      <c r="T4541" t="s">
        <v>226</v>
      </c>
      <c r="U4541" t="s">
        <v>226</v>
      </c>
      <c r="V4541" t="s">
        <v>226</v>
      </c>
      <c r="W4541" t="s">
        <v>226</v>
      </c>
      <c r="X4541" t="s">
        <v>226</v>
      </c>
      <c r="Y4541" t="s">
        <v>226</v>
      </c>
      <c r="Z4541" t="s">
        <v>226</v>
      </c>
      <c r="AA4541" t="s">
        <v>226</v>
      </c>
      <c r="AB4541" t="s">
        <v>226</v>
      </c>
      <c r="AC4541" t="s">
        <v>226</v>
      </c>
      <c r="AD4541" t="s">
        <v>226</v>
      </c>
      <c r="AE4541" t="s">
        <v>226</v>
      </c>
      <c r="AF4541" t="s">
        <v>226</v>
      </c>
      <c r="AG4541" t="s">
        <v>225</v>
      </c>
      <c r="AH4541" t="s">
        <v>225</v>
      </c>
      <c r="AI4541" t="s">
        <v>225</v>
      </c>
      <c r="AJ4541" t="s">
        <v>225</v>
      </c>
      <c r="AK4541" t="s">
        <v>225</v>
      </c>
      <c r="AL4541" t="s">
        <v>394</v>
      </c>
      <c r="AM4541" t="s">
        <v>394</v>
      </c>
      <c r="AN4541" t="s">
        <v>394</v>
      </c>
      <c r="AO4541" t="s">
        <v>394</v>
      </c>
      <c r="AP4541" t="s">
        <v>394</v>
      </c>
      <c r="AQ4541" s="286" t="s">
        <v>394</v>
      </c>
      <c r="AR4541" s="305"/>
      <c r="AS4541" s="235"/>
      <c r="AU4541"/>
    </row>
    <row r="4542" spans="1:47" x14ac:dyDescent="0.3">
      <c r="A4542" s="285">
        <v>123746</v>
      </c>
      <c r="B4542" s="286" t="s">
        <v>539</v>
      </c>
      <c r="C4542" t="s">
        <v>995</v>
      </c>
      <c r="D4542" t="s">
        <v>995</v>
      </c>
      <c r="E4542" t="s">
        <v>995</v>
      </c>
      <c r="F4542" t="s">
        <v>995</v>
      </c>
      <c r="G4542" t="s">
        <v>995</v>
      </c>
      <c r="H4542" t="s">
        <v>995</v>
      </c>
      <c r="I4542" t="s">
        <v>995</v>
      </c>
      <c r="J4542" t="s">
        <v>995</v>
      </c>
      <c r="K4542" t="s">
        <v>995</v>
      </c>
      <c r="L4542" t="s">
        <v>995</v>
      </c>
      <c r="M4542" t="s">
        <v>995</v>
      </c>
      <c r="N4542" t="s">
        <v>995</v>
      </c>
      <c r="O4542" t="s">
        <v>995</v>
      </c>
      <c r="P4542" t="s">
        <v>995</v>
      </c>
      <c r="Q4542" t="s">
        <v>995</v>
      </c>
      <c r="R4542" t="s">
        <v>995</v>
      </c>
      <c r="S4542" t="s">
        <v>995</v>
      </c>
      <c r="T4542" t="s">
        <v>995</v>
      </c>
      <c r="U4542" t="s">
        <v>995</v>
      </c>
      <c r="V4542" t="s">
        <v>995</v>
      </c>
      <c r="W4542" t="s">
        <v>995</v>
      </c>
      <c r="X4542" t="s">
        <v>995</v>
      </c>
      <c r="Y4542" t="s">
        <v>995</v>
      </c>
      <c r="Z4542" t="s">
        <v>995</v>
      </c>
      <c r="AA4542" t="s">
        <v>995</v>
      </c>
      <c r="AB4542" t="s">
        <v>995</v>
      </c>
      <c r="AC4542" t="s">
        <v>995</v>
      </c>
      <c r="AD4542" t="s">
        <v>995</v>
      </c>
      <c r="AE4542" t="s">
        <v>995</v>
      </c>
      <c r="AF4542" t="s">
        <v>995</v>
      </c>
      <c r="AG4542" t="s">
        <v>995</v>
      </c>
      <c r="AH4542" t="s">
        <v>995</v>
      </c>
      <c r="AI4542" t="s">
        <v>995</v>
      </c>
      <c r="AJ4542" t="s">
        <v>995</v>
      </c>
      <c r="AK4542" t="s">
        <v>995</v>
      </c>
      <c r="AL4542" t="s">
        <v>995</v>
      </c>
      <c r="AM4542" t="s">
        <v>995</v>
      </c>
      <c r="AN4542" t="s">
        <v>995</v>
      </c>
      <c r="AO4542" t="s">
        <v>995</v>
      </c>
      <c r="AP4542" t="s">
        <v>995</v>
      </c>
      <c r="AQ4542" s="286" t="s">
        <v>855</v>
      </c>
    </row>
    <row r="4543" spans="1:47" x14ac:dyDescent="0.3">
      <c r="A4543" s="285">
        <v>123747</v>
      </c>
      <c r="B4543" s="286" t="s">
        <v>540</v>
      </c>
      <c r="AQ4543" s="286" t="s">
        <v>394</v>
      </c>
    </row>
    <row r="4544" spans="1:47" x14ac:dyDescent="0.3">
      <c r="A4544" s="285">
        <v>123748</v>
      </c>
      <c r="B4544" s="286" t="s">
        <v>539</v>
      </c>
      <c r="C4544" t="s">
        <v>995</v>
      </c>
      <c r="D4544" t="s">
        <v>995</v>
      </c>
      <c r="E4544" t="s">
        <v>995</v>
      </c>
      <c r="F4544" t="s">
        <v>995</v>
      </c>
      <c r="G4544" t="s">
        <v>995</v>
      </c>
      <c r="H4544" t="s">
        <v>995</v>
      </c>
      <c r="I4544" t="s">
        <v>995</v>
      </c>
      <c r="J4544" t="s">
        <v>995</v>
      </c>
      <c r="K4544" t="s">
        <v>995</v>
      </c>
      <c r="L4544" t="s">
        <v>995</v>
      </c>
      <c r="M4544" t="s">
        <v>995</v>
      </c>
      <c r="N4544" t="s">
        <v>995</v>
      </c>
      <c r="O4544" t="s">
        <v>995</v>
      </c>
      <c r="P4544" t="s">
        <v>995</v>
      </c>
      <c r="Q4544" t="s">
        <v>995</v>
      </c>
      <c r="R4544" t="s">
        <v>995</v>
      </c>
      <c r="S4544" t="s">
        <v>995</v>
      </c>
      <c r="T4544" t="s">
        <v>995</v>
      </c>
      <c r="U4544" t="s">
        <v>995</v>
      </c>
      <c r="V4544" t="s">
        <v>995</v>
      </c>
      <c r="W4544" t="s">
        <v>995</v>
      </c>
      <c r="X4544" t="s">
        <v>995</v>
      </c>
      <c r="Y4544" t="s">
        <v>995</v>
      </c>
      <c r="Z4544" t="s">
        <v>995</v>
      </c>
      <c r="AA4544" t="s">
        <v>995</v>
      </c>
      <c r="AB4544" t="s">
        <v>995</v>
      </c>
      <c r="AC4544" t="s">
        <v>995</v>
      </c>
      <c r="AD4544" t="s">
        <v>995</v>
      </c>
      <c r="AE4544" t="s">
        <v>995</v>
      </c>
      <c r="AF4544" t="s">
        <v>995</v>
      </c>
      <c r="AG4544" t="s">
        <v>995</v>
      </c>
      <c r="AH4544" t="s">
        <v>995</v>
      </c>
      <c r="AI4544" t="s">
        <v>995</v>
      </c>
      <c r="AJ4544" t="s">
        <v>995</v>
      </c>
      <c r="AK4544" t="s">
        <v>995</v>
      </c>
      <c r="AL4544" t="s">
        <v>995</v>
      </c>
      <c r="AM4544" t="s">
        <v>995</v>
      </c>
      <c r="AN4544" t="s">
        <v>995</v>
      </c>
      <c r="AO4544" t="s">
        <v>995</v>
      </c>
      <c r="AP4544" t="s">
        <v>995</v>
      </c>
      <c r="AQ4544" s="286" t="s">
        <v>855</v>
      </c>
    </row>
    <row r="4545" spans="1:47" x14ac:dyDescent="0.3">
      <c r="A4545" s="285">
        <v>123749</v>
      </c>
      <c r="B4545" s="286" t="s">
        <v>539</v>
      </c>
      <c r="C4545" t="s">
        <v>995</v>
      </c>
      <c r="D4545" t="s">
        <v>995</v>
      </c>
      <c r="E4545" t="s">
        <v>995</v>
      </c>
      <c r="F4545" t="s">
        <v>995</v>
      </c>
      <c r="G4545" t="s">
        <v>995</v>
      </c>
      <c r="H4545" t="s">
        <v>995</v>
      </c>
      <c r="I4545" t="s">
        <v>995</v>
      </c>
      <c r="J4545" t="s">
        <v>995</v>
      </c>
      <c r="K4545" t="s">
        <v>995</v>
      </c>
      <c r="L4545" t="s">
        <v>995</v>
      </c>
      <c r="M4545" t="s">
        <v>995</v>
      </c>
      <c r="N4545" t="s">
        <v>995</v>
      </c>
      <c r="O4545" t="s">
        <v>995</v>
      </c>
      <c r="P4545" t="s">
        <v>995</v>
      </c>
      <c r="Q4545" t="s">
        <v>995</v>
      </c>
      <c r="R4545" t="s">
        <v>995</v>
      </c>
      <c r="S4545" t="s">
        <v>995</v>
      </c>
      <c r="T4545" t="s">
        <v>995</v>
      </c>
      <c r="U4545" t="s">
        <v>995</v>
      </c>
      <c r="V4545" t="s">
        <v>995</v>
      </c>
      <c r="W4545" t="s">
        <v>995</v>
      </c>
      <c r="X4545" t="s">
        <v>995</v>
      </c>
      <c r="Y4545" t="s">
        <v>995</v>
      </c>
      <c r="Z4545" t="s">
        <v>995</v>
      </c>
      <c r="AA4545" t="s">
        <v>995</v>
      </c>
      <c r="AB4545" t="s">
        <v>995</v>
      </c>
      <c r="AC4545" t="s">
        <v>995</v>
      </c>
      <c r="AD4545" t="s">
        <v>995</v>
      </c>
      <c r="AE4545" t="s">
        <v>995</v>
      </c>
      <c r="AF4545" t="s">
        <v>995</v>
      </c>
      <c r="AG4545" t="s">
        <v>995</v>
      </c>
      <c r="AH4545" t="s">
        <v>995</v>
      </c>
      <c r="AI4545" t="s">
        <v>995</v>
      </c>
      <c r="AJ4545" t="s">
        <v>995</v>
      </c>
      <c r="AK4545" t="s">
        <v>995</v>
      </c>
      <c r="AL4545" t="s">
        <v>995</v>
      </c>
      <c r="AM4545" t="s">
        <v>995</v>
      </c>
      <c r="AN4545" t="s">
        <v>995</v>
      </c>
      <c r="AO4545" t="s">
        <v>995</v>
      </c>
      <c r="AP4545" t="s">
        <v>995</v>
      </c>
      <c r="AQ4545" s="286" t="s">
        <v>855</v>
      </c>
    </row>
    <row r="4546" spans="1:47" x14ac:dyDescent="0.3">
      <c r="A4546" s="285">
        <v>123750</v>
      </c>
      <c r="B4546" s="286" t="s">
        <v>539</v>
      </c>
      <c r="AQ4546" s="286" t="s">
        <v>394</v>
      </c>
    </row>
    <row r="4547" spans="1:47" ht="28.8" x14ac:dyDescent="0.3">
      <c r="A4547" s="285">
        <v>123751</v>
      </c>
      <c r="B4547" s="286" t="s">
        <v>67</v>
      </c>
      <c r="C4547" t="s">
        <v>226</v>
      </c>
      <c r="D4547" t="s">
        <v>226</v>
      </c>
      <c r="E4547" t="s">
        <v>226</v>
      </c>
      <c r="F4547" t="s">
        <v>226</v>
      </c>
      <c r="G4547" t="s">
        <v>226</v>
      </c>
      <c r="H4547" t="s">
        <v>226</v>
      </c>
      <c r="I4547" t="s">
        <v>226</v>
      </c>
      <c r="J4547" t="s">
        <v>226</v>
      </c>
      <c r="K4547" t="s">
        <v>226</v>
      </c>
      <c r="L4547" t="s">
        <v>226</v>
      </c>
      <c r="M4547" t="s">
        <v>226</v>
      </c>
      <c r="N4547" t="s">
        <v>226</v>
      </c>
      <c r="O4547" t="s">
        <v>226</v>
      </c>
      <c r="P4547" t="s">
        <v>224</v>
      </c>
      <c r="Q4547" t="s">
        <v>226</v>
      </c>
      <c r="R4547" t="s">
        <v>226</v>
      </c>
      <c r="S4547" t="s">
        <v>224</v>
      </c>
      <c r="T4547" t="s">
        <v>226</v>
      </c>
      <c r="U4547" t="s">
        <v>226</v>
      </c>
      <c r="V4547" t="s">
        <v>226</v>
      </c>
      <c r="W4547" t="s">
        <v>226</v>
      </c>
      <c r="X4547" t="s">
        <v>226</v>
      </c>
      <c r="Y4547" t="s">
        <v>224</v>
      </c>
      <c r="Z4547" t="s">
        <v>226</v>
      </c>
      <c r="AA4547" t="s">
        <v>226</v>
      </c>
      <c r="AB4547" t="s">
        <v>226</v>
      </c>
      <c r="AC4547" t="s">
        <v>226</v>
      </c>
      <c r="AD4547" t="s">
        <v>226</v>
      </c>
      <c r="AE4547" t="s">
        <v>226</v>
      </c>
      <c r="AF4547" t="s">
        <v>226</v>
      </c>
      <c r="AG4547" t="s">
        <v>225</v>
      </c>
      <c r="AH4547" t="s">
        <v>225</v>
      </c>
      <c r="AI4547" t="s">
        <v>225</v>
      </c>
      <c r="AJ4547" t="s">
        <v>225</v>
      </c>
      <c r="AK4547" t="s">
        <v>225</v>
      </c>
      <c r="AL4547" t="s">
        <v>394</v>
      </c>
      <c r="AM4547" t="s">
        <v>394</v>
      </c>
      <c r="AN4547" t="s">
        <v>394</v>
      </c>
      <c r="AO4547" t="s">
        <v>394</v>
      </c>
      <c r="AP4547" t="s">
        <v>394</v>
      </c>
      <c r="AQ4547" s="286" t="s">
        <v>394</v>
      </c>
      <c r="AR4547" s="305"/>
      <c r="AS4547" s="235"/>
      <c r="AU4547"/>
    </row>
    <row r="4548" spans="1:47" x14ac:dyDescent="0.3">
      <c r="A4548" s="285">
        <v>123752</v>
      </c>
      <c r="B4548" s="286" t="s">
        <v>539</v>
      </c>
      <c r="C4548" t="s">
        <v>995</v>
      </c>
      <c r="D4548" t="s">
        <v>995</v>
      </c>
      <c r="E4548" t="s">
        <v>995</v>
      </c>
      <c r="F4548" t="s">
        <v>995</v>
      </c>
      <c r="G4548" t="s">
        <v>995</v>
      </c>
      <c r="H4548" t="s">
        <v>995</v>
      </c>
      <c r="I4548" t="s">
        <v>995</v>
      </c>
      <c r="J4548" t="s">
        <v>995</v>
      </c>
      <c r="K4548" t="s">
        <v>995</v>
      </c>
      <c r="L4548" t="s">
        <v>995</v>
      </c>
      <c r="M4548" t="s">
        <v>995</v>
      </c>
      <c r="N4548" t="s">
        <v>995</v>
      </c>
      <c r="O4548" t="s">
        <v>995</v>
      </c>
      <c r="P4548" t="s">
        <v>995</v>
      </c>
      <c r="Q4548" t="s">
        <v>995</v>
      </c>
      <c r="R4548" t="s">
        <v>995</v>
      </c>
      <c r="S4548" t="s">
        <v>995</v>
      </c>
      <c r="T4548" t="s">
        <v>995</v>
      </c>
      <c r="U4548" t="s">
        <v>995</v>
      </c>
      <c r="V4548" t="s">
        <v>995</v>
      </c>
      <c r="W4548" t="s">
        <v>995</v>
      </c>
      <c r="X4548" t="s">
        <v>995</v>
      </c>
      <c r="Y4548" t="s">
        <v>995</v>
      </c>
      <c r="Z4548" t="s">
        <v>995</v>
      </c>
      <c r="AA4548" t="s">
        <v>995</v>
      </c>
      <c r="AB4548" t="s">
        <v>995</v>
      </c>
      <c r="AC4548" t="s">
        <v>995</v>
      </c>
      <c r="AD4548" t="s">
        <v>995</v>
      </c>
      <c r="AE4548" t="s">
        <v>995</v>
      </c>
      <c r="AF4548" t="s">
        <v>995</v>
      </c>
      <c r="AG4548" t="s">
        <v>995</v>
      </c>
      <c r="AH4548" t="s">
        <v>995</v>
      </c>
      <c r="AI4548" t="s">
        <v>995</v>
      </c>
      <c r="AJ4548" t="s">
        <v>995</v>
      </c>
      <c r="AK4548" t="s">
        <v>995</v>
      </c>
      <c r="AL4548" t="s">
        <v>995</v>
      </c>
      <c r="AM4548" t="s">
        <v>995</v>
      </c>
      <c r="AN4548" t="s">
        <v>995</v>
      </c>
      <c r="AO4548" t="s">
        <v>995</v>
      </c>
      <c r="AP4548" t="s">
        <v>995</v>
      </c>
      <c r="AQ4548" s="286" t="s">
        <v>855</v>
      </c>
    </row>
    <row r="4549" spans="1:47" ht="28.8" x14ac:dyDescent="0.3">
      <c r="A4549" s="285">
        <v>123753</v>
      </c>
      <c r="B4549" s="286" t="s">
        <v>67</v>
      </c>
      <c r="C4549" t="s">
        <v>226</v>
      </c>
      <c r="D4549" t="s">
        <v>226</v>
      </c>
      <c r="E4549" t="s">
        <v>226</v>
      </c>
      <c r="F4549" t="s">
        <v>226</v>
      </c>
      <c r="G4549" t="s">
        <v>224</v>
      </c>
      <c r="H4549" t="s">
        <v>226</v>
      </c>
      <c r="I4549" t="s">
        <v>226</v>
      </c>
      <c r="J4549" t="s">
        <v>226</v>
      </c>
      <c r="K4549" t="s">
        <v>226</v>
      </c>
      <c r="L4549" t="s">
        <v>226</v>
      </c>
      <c r="M4549" t="s">
        <v>226</v>
      </c>
      <c r="N4549" t="s">
        <v>226</v>
      </c>
      <c r="O4549" t="s">
        <v>226</v>
      </c>
      <c r="P4549" t="s">
        <v>224</v>
      </c>
      <c r="Q4549" t="s">
        <v>226</v>
      </c>
      <c r="R4549" t="s">
        <v>226</v>
      </c>
      <c r="S4549" t="s">
        <v>226</v>
      </c>
      <c r="T4549" t="s">
        <v>226</v>
      </c>
      <c r="U4549" t="s">
        <v>226</v>
      </c>
      <c r="V4549" t="s">
        <v>226</v>
      </c>
      <c r="W4549" t="s">
        <v>226</v>
      </c>
      <c r="X4549" t="s">
        <v>226</v>
      </c>
      <c r="Y4549" t="s">
        <v>224</v>
      </c>
      <c r="Z4549" t="s">
        <v>226</v>
      </c>
      <c r="AA4549" t="s">
        <v>226</v>
      </c>
      <c r="AB4549" t="s">
        <v>226</v>
      </c>
      <c r="AC4549" t="s">
        <v>226</v>
      </c>
      <c r="AD4549" t="s">
        <v>226</v>
      </c>
      <c r="AE4549" t="s">
        <v>226</v>
      </c>
      <c r="AF4549" t="s">
        <v>226</v>
      </c>
      <c r="AG4549" t="s">
        <v>225</v>
      </c>
      <c r="AH4549" t="s">
        <v>225</v>
      </c>
      <c r="AI4549" t="s">
        <v>225</v>
      </c>
      <c r="AJ4549" t="s">
        <v>225</v>
      </c>
      <c r="AK4549" t="s">
        <v>225</v>
      </c>
      <c r="AL4549" t="s">
        <v>394</v>
      </c>
      <c r="AM4549" t="s">
        <v>394</v>
      </c>
      <c r="AN4549" t="s">
        <v>394</v>
      </c>
      <c r="AO4549" t="s">
        <v>394</v>
      </c>
      <c r="AP4549" t="s">
        <v>394</v>
      </c>
      <c r="AQ4549" s="286" t="s">
        <v>394</v>
      </c>
      <c r="AR4549" s="305"/>
      <c r="AS4549" s="235"/>
      <c r="AU4549"/>
    </row>
    <row r="4550" spans="1:47" ht="28.8" x14ac:dyDescent="0.3">
      <c r="A4550" s="285">
        <v>123754</v>
      </c>
      <c r="B4550" s="286" t="s">
        <v>67</v>
      </c>
      <c r="C4550" t="s">
        <v>226</v>
      </c>
      <c r="D4550" t="s">
        <v>224</v>
      </c>
      <c r="E4550" t="s">
        <v>224</v>
      </c>
      <c r="F4550" t="s">
        <v>226</v>
      </c>
      <c r="G4550" t="s">
        <v>224</v>
      </c>
      <c r="H4550" t="s">
        <v>226</v>
      </c>
      <c r="I4550" t="s">
        <v>226</v>
      </c>
      <c r="J4550" t="s">
        <v>226</v>
      </c>
      <c r="K4550" t="s">
        <v>226</v>
      </c>
      <c r="L4550" t="s">
        <v>226</v>
      </c>
      <c r="M4550" t="s">
        <v>226</v>
      </c>
      <c r="N4550" t="s">
        <v>224</v>
      </c>
      <c r="O4550" t="s">
        <v>226</v>
      </c>
      <c r="P4550" t="s">
        <v>224</v>
      </c>
      <c r="Q4550" t="s">
        <v>226</v>
      </c>
      <c r="R4550" t="s">
        <v>226</v>
      </c>
      <c r="S4550" t="s">
        <v>226</v>
      </c>
      <c r="T4550" t="s">
        <v>226</v>
      </c>
      <c r="U4550" t="s">
        <v>224</v>
      </c>
      <c r="V4550" t="s">
        <v>226</v>
      </c>
      <c r="W4550" t="s">
        <v>224</v>
      </c>
      <c r="X4550" t="s">
        <v>226</v>
      </c>
      <c r="Y4550" t="s">
        <v>224</v>
      </c>
      <c r="Z4550" t="s">
        <v>226</v>
      </c>
      <c r="AA4550" t="s">
        <v>226</v>
      </c>
      <c r="AB4550" t="s">
        <v>226</v>
      </c>
      <c r="AC4550" t="s">
        <v>226</v>
      </c>
      <c r="AD4550" t="s">
        <v>226</v>
      </c>
      <c r="AE4550" t="s">
        <v>226</v>
      </c>
      <c r="AF4550" t="s">
        <v>225</v>
      </c>
      <c r="AG4550" t="s">
        <v>225</v>
      </c>
      <c r="AH4550" t="s">
        <v>225</v>
      </c>
      <c r="AI4550" t="s">
        <v>225</v>
      </c>
      <c r="AJ4550" t="s">
        <v>225</v>
      </c>
      <c r="AK4550" t="s">
        <v>225</v>
      </c>
      <c r="AL4550" t="s">
        <v>394</v>
      </c>
      <c r="AM4550" t="s">
        <v>394</v>
      </c>
      <c r="AN4550" t="s">
        <v>394</v>
      </c>
      <c r="AO4550" t="s">
        <v>394</v>
      </c>
      <c r="AP4550" t="s">
        <v>394</v>
      </c>
      <c r="AQ4550" s="286" t="s">
        <v>394</v>
      </c>
      <c r="AR4550" s="305"/>
      <c r="AS4550" s="235"/>
      <c r="AU4550"/>
    </row>
    <row r="4551" spans="1:47" ht="28.8" x14ac:dyDescent="0.3">
      <c r="A4551" s="285">
        <v>123755</v>
      </c>
      <c r="B4551" s="286" t="s">
        <v>67</v>
      </c>
      <c r="C4551" t="s">
        <v>226</v>
      </c>
      <c r="D4551" t="s">
        <v>226</v>
      </c>
      <c r="E4551" t="s">
        <v>226</v>
      </c>
      <c r="F4551" t="s">
        <v>226</v>
      </c>
      <c r="G4551" t="s">
        <v>225</v>
      </c>
      <c r="H4551" t="s">
        <v>226</v>
      </c>
      <c r="I4551" t="s">
        <v>226</v>
      </c>
      <c r="J4551" t="s">
        <v>226</v>
      </c>
      <c r="K4551" t="s">
        <v>226</v>
      </c>
      <c r="L4551" t="s">
        <v>226</v>
      </c>
      <c r="M4551" t="s">
        <v>226</v>
      </c>
      <c r="N4551" t="s">
        <v>226</v>
      </c>
      <c r="O4551" t="s">
        <v>226</v>
      </c>
      <c r="P4551" t="s">
        <v>224</v>
      </c>
      <c r="Q4551" t="s">
        <v>226</v>
      </c>
      <c r="R4551" t="s">
        <v>226</v>
      </c>
      <c r="S4551" t="s">
        <v>226</v>
      </c>
      <c r="T4551" t="s">
        <v>226</v>
      </c>
      <c r="U4551" t="s">
        <v>226</v>
      </c>
      <c r="V4551" t="s">
        <v>226</v>
      </c>
      <c r="W4551" t="s">
        <v>226</v>
      </c>
      <c r="X4551" t="s">
        <v>226</v>
      </c>
      <c r="Y4551" t="s">
        <v>226</v>
      </c>
      <c r="Z4551" t="s">
        <v>226</v>
      </c>
      <c r="AA4551" t="s">
        <v>226</v>
      </c>
      <c r="AB4551" t="s">
        <v>226</v>
      </c>
      <c r="AC4551" t="s">
        <v>226</v>
      </c>
      <c r="AD4551" t="s">
        <v>226</v>
      </c>
      <c r="AE4551" t="s">
        <v>226</v>
      </c>
      <c r="AF4551" t="s">
        <v>226</v>
      </c>
      <c r="AG4551" t="s">
        <v>225</v>
      </c>
      <c r="AH4551" t="s">
        <v>225</v>
      </c>
      <c r="AI4551" t="s">
        <v>225</v>
      </c>
      <c r="AJ4551" t="s">
        <v>225</v>
      </c>
      <c r="AK4551" t="s">
        <v>225</v>
      </c>
      <c r="AL4551" t="s">
        <v>394</v>
      </c>
      <c r="AM4551" t="s">
        <v>394</v>
      </c>
      <c r="AN4551" t="s">
        <v>394</v>
      </c>
      <c r="AO4551" t="s">
        <v>394</v>
      </c>
      <c r="AP4551" t="s">
        <v>394</v>
      </c>
      <c r="AQ4551" s="286" t="s">
        <v>394</v>
      </c>
      <c r="AR4551" s="305"/>
      <c r="AS4551" s="235"/>
      <c r="AU4551"/>
    </row>
    <row r="4552" spans="1:47" x14ac:dyDescent="0.3">
      <c r="A4552" s="285">
        <v>123756</v>
      </c>
      <c r="B4552" s="286" t="s">
        <v>538</v>
      </c>
      <c r="C4552" t="s">
        <v>224</v>
      </c>
      <c r="D4552" t="s">
        <v>226</v>
      </c>
      <c r="E4552" t="s">
        <v>224</v>
      </c>
      <c r="F4552" t="s">
        <v>226</v>
      </c>
      <c r="G4552" t="s">
        <v>226</v>
      </c>
      <c r="H4552" t="s">
        <v>226</v>
      </c>
      <c r="I4552" t="s">
        <v>226</v>
      </c>
      <c r="J4552" t="s">
        <v>226</v>
      </c>
      <c r="K4552" t="s">
        <v>226</v>
      </c>
      <c r="L4552" t="s">
        <v>226</v>
      </c>
      <c r="M4552" t="s">
        <v>226</v>
      </c>
      <c r="N4552" t="s">
        <v>224</v>
      </c>
      <c r="O4552" t="s">
        <v>226</v>
      </c>
      <c r="P4552" t="s">
        <v>226</v>
      </c>
      <c r="Q4552" t="s">
        <v>226</v>
      </c>
      <c r="R4552" t="s">
        <v>226</v>
      </c>
      <c r="S4552" t="s">
        <v>226</v>
      </c>
      <c r="T4552" t="s">
        <v>226</v>
      </c>
      <c r="U4552" t="s">
        <v>226</v>
      </c>
      <c r="V4552" t="s">
        <v>226</v>
      </c>
      <c r="W4552" t="s">
        <v>225</v>
      </c>
      <c r="X4552" t="s">
        <v>225</v>
      </c>
      <c r="Y4552" t="s">
        <v>226</v>
      </c>
      <c r="Z4552" t="s">
        <v>226</v>
      </c>
      <c r="AA4552" t="s">
        <v>226</v>
      </c>
      <c r="AB4552" t="s">
        <v>394</v>
      </c>
      <c r="AC4552" t="s">
        <v>394</v>
      </c>
      <c r="AD4552" t="s">
        <v>394</v>
      </c>
      <c r="AE4552" t="s">
        <v>394</v>
      </c>
      <c r="AF4552" t="s">
        <v>394</v>
      </c>
      <c r="AG4552" t="s">
        <v>394</v>
      </c>
      <c r="AH4552" t="s">
        <v>394</v>
      </c>
      <c r="AI4552" t="s">
        <v>394</v>
      </c>
      <c r="AJ4552" t="s">
        <v>394</v>
      </c>
      <c r="AK4552" t="s">
        <v>394</v>
      </c>
      <c r="AL4552" t="s">
        <v>394</v>
      </c>
      <c r="AM4552" t="s">
        <v>394</v>
      </c>
      <c r="AN4552" t="s">
        <v>394</v>
      </c>
      <c r="AO4552" t="s">
        <v>394</v>
      </c>
      <c r="AP4552" t="s">
        <v>394</v>
      </c>
      <c r="AQ4552" s="289"/>
      <c r="AR4552" s="304"/>
      <c r="AS4552" s="304"/>
      <c r="AU4552"/>
    </row>
    <row r="4553" spans="1:47" ht="28.8" x14ac:dyDescent="0.3">
      <c r="A4553" s="285">
        <v>123757</v>
      </c>
      <c r="B4553" s="286" t="s">
        <v>67</v>
      </c>
      <c r="C4553" t="s">
        <v>226</v>
      </c>
      <c r="D4553" t="s">
        <v>226</v>
      </c>
      <c r="E4553" t="s">
        <v>226</v>
      </c>
      <c r="F4553" t="s">
        <v>226</v>
      </c>
      <c r="G4553" t="s">
        <v>226</v>
      </c>
      <c r="H4553" t="s">
        <v>226</v>
      </c>
      <c r="I4553" t="s">
        <v>226</v>
      </c>
      <c r="J4553" t="s">
        <v>226</v>
      </c>
      <c r="K4553" t="s">
        <v>226</v>
      </c>
      <c r="L4553" t="s">
        <v>226</v>
      </c>
      <c r="M4553" t="s">
        <v>226</v>
      </c>
      <c r="N4553" t="s">
        <v>226</v>
      </c>
      <c r="O4553" t="s">
        <v>226</v>
      </c>
      <c r="P4553" t="s">
        <v>226</v>
      </c>
      <c r="Q4553" t="s">
        <v>226</v>
      </c>
      <c r="R4553" t="s">
        <v>226</v>
      </c>
      <c r="S4553" t="s">
        <v>226</v>
      </c>
      <c r="T4553" t="s">
        <v>226</v>
      </c>
      <c r="U4553" t="s">
        <v>226</v>
      </c>
      <c r="V4553" t="s">
        <v>226</v>
      </c>
      <c r="W4553" t="s">
        <v>226</v>
      </c>
      <c r="X4553" t="s">
        <v>226</v>
      </c>
      <c r="Y4553" t="s">
        <v>226</v>
      </c>
      <c r="Z4553" t="s">
        <v>226</v>
      </c>
      <c r="AA4553" t="s">
        <v>226</v>
      </c>
      <c r="AB4553" t="s">
        <v>226</v>
      </c>
      <c r="AC4553" t="s">
        <v>226</v>
      </c>
      <c r="AD4553" t="s">
        <v>226</v>
      </c>
      <c r="AE4553" t="s">
        <v>226</v>
      </c>
      <c r="AF4553" t="s">
        <v>226</v>
      </c>
      <c r="AG4553" t="s">
        <v>225</v>
      </c>
      <c r="AH4553" t="s">
        <v>225</v>
      </c>
      <c r="AI4553" t="s">
        <v>225</v>
      </c>
      <c r="AJ4553" t="s">
        <v>225</v>
      </c>
      <c r="AK4553" t="s">
        <v>225</v>
      </c>
      <c r="AL4553" t="s">
        <v>394</v>
      </c>
      <c r="AM4553" t="s">
        <v>394</v>
      </c>
      <c r="AN4553" t="s">
        <v>394</v>
      </c>
      <c r="AO4553" t="s">
        <v>394</v>
      </c>
      <c r="AP4553" t="s">
        <v>394</v>
      </c>
      <c r="AQ4553" s="286" t="s">
        <v>394</v>
      </c>
      <c r="AR4553" s="305"/>
      <c r="AS4553" s="235"/>
      <c r="AU4553"/>
    </row>
    <row r="4554" spans="1:47" x14ac:dyDescent="0.3">
      <c r="A4554" s="285">
        <v>123758</v>
      </c>
      <c r="B4554" s="286" t="s">
        <v>539</v>
      </c>
      <c r="C4554" t="s">
        <v>995</v>
      </c>
      <c r="D4554" t="s">
        <v>995</v>
      </c>
      <c r="E4554" t="s">
        <v>995</v>
      </c>
      <c r="F4554" t="s">
        <v>995</v>
      </c>
      <c r="G4554" t="s">
        <v>995</v>
      </c>
      <c r="H4554" t="s">
        <v>995</v>
      </c>
      <c r="I4554" t="s">
        <v>995</v>
      </c>
      <c r="J4554" t="s">
        <v>995</v>
      </c>
      <c r="K4554" t="s">
        <v>995</v>
      </c>
      <c r="L4554" t="s">
        <v>995</v>
      </c>
      <c r="M4554" t="s">
        <v>995</v>
      </c>
      <c r="N4554" t="s">
        <v>995</v>
      </c>
      <c r="O4554" t="s">
        <v>995</v>
      </c>
      <c r="P4554" t="s">
        <v>995</v>
      </c>
      <c r="Q4554" t="s">
        <v>995</v>
      </c>
      <c r="R4554" t="s">
        <v>995</v>
      </c>
      <c r="S4554" t="s">
        <v>995</v>
      </c>
      <c r="T4554" t="s">
        <v>995</v>
      </c>
      <c r="U4554" t="s">
        <v>995</v>
      </c>
      <c r="V4554" t="s">
        <v>995</v>
      </c>
      <c r="W4554" t="s">
        <v>995</v>
      </c>
      <c r="X4554" t="s">
        <v>995</v>
      </c>
      <c r="Y4554" t="s">
        <v>995</v>
      </c>
      <c r="Z4554" t="s">
        <v>995</v>
      </c>
      <c r="AA4554" t="s">
        <v>995</v>
      </c>
      <c r="AB4554" t="s">
        <v>995</v>
      </c>
      <c r="AC4554" t="s">
        <v>995</v>
      </c>
      <c r="AD4554" t="s">
        <v>995</v>
      </c>
      <c r="AE4554" t="s">
        <v>995</v>
      </c>
      <c r="AF4554" t="s">
        <v>995</v>
      </c>
      <c r="AG4554" t="s">
        <v>995</v>
      </c>
      <c r="AH4554" t="s">
        <v>995</v>
      </c>
      <c r="AI4554" t="s">
        <v>995</v>
      </c>
      <c r="AJ4554" t="s">
        <v>995</v>
      </c>
      <c r="AK4554" t="s">
        <v>995</v>
      </c>
      <c r="AL4554" t="s">
        <v>995</v>
      </c>
      <c r="AM4554" t="s">
        <v>995</v>
      </c>
      <c r="AN4554" t="s">
        <v>995</v>
      </c>
      <c r="AO4554" t="s">
        <v>995</v>
      </c>
      <c r="AP4554" t="s">
        <v>995</v>
      </c>
      <c r="AQ4554" s="286" t="s">
        <v>855</v>
      </c>
    </row>
    <row r="4555" spans="1:47" ht="21.6" x14ac:dyDescent="0.65">
      <c r="A4555" s="285">
        <v>123759</v>
      </c>
      <c r="B4555" s="286" t="s">
        <v>540</v>
      </c>
      <c r="C4555" t="s">
        <v>226</v>
      </c>
      <c r="D4555" t="s">
        <v>226</v>
      </c>
      <c r="E4555" t="s">
        <v>226</v>
      </c>
      <c r="F4555" t="s">
        <v>226</v>
      </c>
      <c r="G4555" t="s">
        <v>226</v>
      </c>
      <c r="H4555" t="s">
        <v>226</v>
      </c>
      <c r="I4555" t="s">
        <v>226</v>
      </c>
      <c r="J4555" t="s">
        <v>226</v>
      </c>
      <c r="K4555" t="s">
        <v>226</v>
      </c>
      <c r="L4555" t="s">
        <v>226</v>
      </c>
      <c r="M4555" t="s">
        <v>226</v>
      </c>
      <c r="N4555" t="s">
        <v>226</v>
      </c>
      <c r="O4555" t="s">
        <v>226</v>
      </c>
      <c r="P4555" t="s">
        <v>226</v>
      </c>
      <c r="Q4555" t="s">
        <v>226</v>
      </c>
      <c r="R4555" t="s">
        <v>226</v>
      </c>
      <c r="S4555" t="s">
        <v>226</v>
      </c>
      <c r="T4555" t="s">
        <v>225</v>
      </c>
      <c r="U4555" t="s">
        <v>225</v>
      </c>
      <c r="V4555" t="s">
        <v>226</v>
      </c>
      <c r="W4555" t="s">
        <v>226</v>
      </c>
      <c r="X4555" t="s">
        <v>226</v>
      </c>
      <c r="Y4555" t="s">
        <v>226</v>
      </c>
      <c r="Z4555" t="s">
        <v>226</v>
      </c>
      <c r="AA4555" t="s">
        <v>226</v>
      </c>
      <c r="AB4555" t="s">
        <v>394</v>
      </c>
      <c r="AC4555" t="s">
        <v>394</v>
      </c>
      <c r="AD4555" t="s">
        <v>394</v>
      </c>
      <c r="AE4555" t="s">
        <v>394</v>
      </c>
      <c r="AF4555" t="s">
        <v>394</v>
      </c>
      <c r="AG4555" t="s">
        <v>394</v>
      </c>
      <c r="AH4555" t="s">
        <v>394</v>
      </c>
      <c r="AI4555" t="s">
        <v>394</v>
      </c>
      <c r="AJ4555" t="s">
        <v>394</v>
      </c>
      <c r="AK4555" t="s">
        <v>394</v>
      </c>
      <c r="AL4555" t="s">
        <v>394</v>
      </c>
      <c r="AM4555" t="s">
        <v>394</v>
      </c>
      <c r="AN4555" t="s">
        <v>394</v>
      </c>
      <c r="AO4555" t="s">
        <v>394</v>
      </c>
      <c r="AP4555" t="s">
        <v>394</v>
      </c>
      <c r="AQ4555" s="288"/>
      <c r="AR4555" s="304"/>
      <c r="AS4555" s="304"/>
      <c r="AU4555"/>
    </row>
    <row r="4556" spans="1:47" ht="28.8" x14ac:dyDescent="0.3">
      <c r="A4556" s="285">
        <v>123760</v>
      </c>
      <c r="B4556" s="286" t="s">
        <v>67</v>
      </c>
      <c r="C4556" t="s">
        <v>226</v>
      </c>
      <c r="D4556" t="s">
        <v>226</v>
      </c>
      <c r="E4556" t="s">
        <v>226</v>
      </c>
      <c r="F4556" t="s">
        <v>226</v>
      </c>
      <c r="G4556" t="s">
        <v>226</v>
      </c>
      <c r="H4556" t="s">
        <v>226</v>
      </c>
      <c r="I4556" t="s">
        <v>226</v>
      </c>
      <c r="J4556" t="s">
        <v>226</v>
      </c>
      <c r="K4556" t="s">
        <v>226</v>
      </c>
      <c r="L4556" t="s">
        <v>226</v>
      </c>
      <c r="M4556" t="s">
        <v>226</v>
      </c>
      <c r="N4556" t="s">
        <v>226</v>
      </c>
      <c r="O4556" t="s">
        <v>226</v>
      </c>
      <c r="P4556" t="s">
        <v>224</v>
      </c>
      <c r="Q4556" t="s">
        <v>226</v>
      </c>
      <c r="R4556" t="s">
        <v>226</v>
      </c>
      <c r="S4556" t="s">
        <v>226</v>
      </c>
      <c r="T4556" t="s">
        <v>226</v>
      </c>
      <c r="U4556" t="s">
        <v>226</v>
      </c>
      <c r="V4556" t="s">
        <v>226</v>
      </c>
      <c r="W4556" t="s">
        <v>226</v>
      </c>
      <c r="X4556" t="s">
        <v>226</v>
      </c>
      <c r="Y4556" t="s">
        <v>226</v>
      </c>
      <c r="Z4556" t="s">
        <v>226</v>
      </c>
      <c r="AA4556" t="s">
        <v>226</v>
      </c>
      <c r="AB4556" t="s">
        <v>226</v>
      </c>
      <c r="AC4556" t="s">
        <v>226</v>
      </c>
      <c r="AD4556" t="s">
        <v>226</v>
      </c>
      <c r="AE4556" t="s">
        <v>226</v>
      </c>
      <c r="AF4556" t="s">
        <v>226</v>
      </c>
      <c r="AG4556" t="s">
        <v>225</v>
      </c>
      <c r="AH4556" t="s">
        <v>225</v>
      </c>
      <c r="AI4556" t="s">
        <v>225</v>
      </c>
      <c r="AJ4556" t="s">
        <v>225</v>
      </c>
      <c r="AK4556" t="s">
        <v>225</v>
      </c>
      <c r="AL4556" t="s">
        <v>394</v>
      </c>
      <c r="AM4556" t="s">
        <v>394</v>
      </c>
      <c r="AN4556" t="s">
        <v>394</v>
      </c>
      <c r="AO4556" t="s">
        <v>394</v>
      </c>
      <c r="AP4556" t="s">
        <v>394</v>
      </c>
      <c r="AQ4556" s="286" t="s">
        <v>394</v>
      </c>
      <c r="AR4556" s="305"/>
      <c r="AS4556" s="235"/>
      <c r="AU4556"/>
    </row>
    <row r="4557" spans="1:47" ht="28.8" x14ac:dyDescent="0.3">
      <c r="A4557" s="285">
        <v>123761</v>
      </c>
      <c r="B4557" s="286" t="s">
        <v>67</v>
      </c>
      <c r="C4557" t="s">
        <v>224</v>
      </c>
      <c r="D4557" t="s">
        <v>226</v>
      </c>
      <c r="E4557" t="s">
        <v>226</v>
      </c>
      <c r="F4557" t="s">
        <v>226</v>
      </c>
      <c r="G4557" t="s">
        <v>224</v>
      </c>
      <c r="H4557" t="s">
        <v>226</v>
      </c>
      <c r="I4557" t="s">
        <v>226</v>
      </c>
      <c r="J4557" t="s">
        <v>226</v>
      </c>
      <c r="K4557" t="s">
        <v>226</v>
      </c>
      <c r="L4557" t="s">
        <v>226</v>
      </c>
      <c r="M4557" t="s">
        <v>226</v>
      </c>
      <c r="N4557" t="s">
        <v>226</v>
      </c>
      <c r="O4557" t="s">
        <v>224</v>
      </c>
      <c r="P4557" t="s">
        <v>226</v>
      </c>
      <c r="Q4557" t="s">
        <v>226</v>
      </c>
      <c r="R4557" t="s">
        <v>224</v>
      </c>
      <c r="S4557" t="s">
        <v>226</v>
      </c>
      <c r="T4557" t="s">
        <v>226</v>
      </c>
      <c r="U4557" t="s">
        <v>224</v>
      </c>
      <c r="V4557" t="s">
        <v>226</v>
      </c>
      <c r="W4557" t="s">
        <v>226</v>
      </c>
      <c r="X4557" t="s">
        <v>226</v>
      </c>
      <c r="Y4557" t="s">
        <v>226</v>
      </c>
      <c r="Z4557" t="s">
        <v>226</v>
      </c>
      <c r="AA4557" t="s">
        <v>226</v>
      </c>
      <c r="AB4557" t="s">
        <v>226</v>
      </c>
      <c r="AC4557" t="s">
        <v>226</v>
      </c>
      <c r="AD4557" t="s">
        <v>226</v>
      </c>
      <c r="AE4557" t="s">
        <v>226</v>
      </c>
      <c r="AF4557" t="s">
        <v>226</v>
      </c>
      <c r="AG4557" t="s">
        <v>225</v>
      </c>
      <c r="AH4557" t="s">
        <v>225</v>
      </c>
      <c r="AI4557" t="s">
        <v>225</v>
      </c>
      <c r="AJ4557" t="s">
        <v>225</v>
      </c>
      <c r="AK4557" t="s">
        <v>225</v>
      </c>
      <c r="AL4557" t="s">
        <v>394</v>
      </c>
      <c r="AM4557" t="s">
        <v>394</v>
      </c>
      <c r="AN4557" t="s">
        <v>394</v>
      </c>
      <c r="AO4557" t="s">
        <v>394</v>
      </c>
      <c r="AP4557" t="s">
        <v>394</v>
      </c>
      <c r="AQ4557" s="286" t="s">
        <v>394</v>
      </c>
      <c r="AR4557" s="305"/>
      <c r="AS4557" s="235"/>
      <c r="AU4557"/>
    </row>
    <row r="4558" spans="1:47" x14ac:dyDescent="0.3">
      <c r="A4558" s="285">
        <v>123762</v>
      </c>
      <c r="B4558" s="286" t="s">
        <v>539</v>
      </c>
      <c r="C4558" t="s">
        <v>995</v>
      </c>
      <c r="D4558" t="s">
        <v>995</v>
      </c>
      <c r="E4558" t="s">
        <v>995</v>
      </c>
      <c r="F4558" t="s">
        <v>995</v>
      </c>
      <c r="G4558" t="s">
        <v>995</v>
      </c>
      <c r="H4558" t="s">
        <v>995</v>
      </c>
      <c r="I4558" t="s">
        <v>995</v>
      </c>
      <c r="J4558" t="s">
        <v>995</v>
      </c>
      <c r="K4558" t="s">
        <v>995</v>
      </c>
      <c r="L4558" t="s">
        <v>995</v>
      </c>
      <c r="M4558" t="s">
        <v>995</v>
      </c>
      <c r="N4558" t="s">
        <v>995</v>
      </c>
      <c r="O4558" t="s">
        <v>995</v>
      </c>
      <c r="P4558" t="s">
        <v>995</v>
      </c>
      <c r="Q4558" t="s">
        <v>995</v>
      </c>
      <c r="R4558" t="s">
        <v>995</v>
      </c>
      <c r="S4558" t="s">
        <v>995</v>
      </c>
      <c r="T4558" t="s">
        <v>995</v>
      </c>
      <c r="U4558" t="s">
        <v>995</v>
      </c>
      <c r="V4558" t="s">
        <v>995</v>
      </c>
      <c r="W4558" t="s">
        <v>995</v>
      </c>
      <c r="X4558" t="s">
        <v>995</v>
      </c>
      <c r="Y4558" t="s">
        <v>995</v>
      </c>
      <c r="Z4558" t="s">
        <v>995</v>
      </c>
      <c r="AA4558" t="s">
        <v>995</v>
      </c>
      <c r="AB4558" t="s">
        <v>995</v>
      </c>
      <c r="AC4558" t="s">
        <v>995</v>
      </c>
      <c r="AD4558" t="s">
        <v>995</v>
      </c>
      <c r="AE4558" t="s">
        <v>995</v>
      </c>
      <c r="AF4558" t="s">
        <v>995</v>
      </c>
      <c r="AG4558" t="s">
        <v>995</v>
      </c>
      <c r="AH4558" t="s">
        <v>995</v>
      </c>
      <c r="AI4558" t="s">
        <v>995</v>
      </c>
      <c r="AJ4558" t="s">
        <v>995</v>
      </c>
      <c r="AK4558" t="s">
        <v>995</v>
      </c>
      <c r="AL4558" t="s">
        <v>995</v>
      </c>
      <c r="AM4558" t="s">
        <v>995</v>
      </c>
      <c r="AN4558" t="s">
        <v>995</v>
      </c>
      <c r="AO4558" t="s">
        <v>995</v>
      </c>
      <c r="AP4558" t="s">
        <v>995</v>
      </c>
      <c r="AQ4558" s="286" t="s">
        <v>855</v>
      </c>
    </row>
    <row r="4559" spans="1:47" x14ac:dyDescent="0.3">
      <c r="A4559" s="285">
        <v>123763</v>
      </c>
      <c r="B4559" s="286" t="s">
        <v>539</v>
      </c>
      <c r="C4559" t="s">
        <v>995</v>
      </c>
      <c r="D4559" t="s">
        <v>995</v>
      </c>
      <c r="E4559" t="s">
        <v>995</v>
      </c>
      <c r="F4559" t="s">
        <v>995</v>
      </c>
      <c r="G4559" t="s">
        <v>995</v>
      </c>
      <c r="H4559" t="s">
        <v>995</v>
      </c>
      <c r="I4559" t="s">
        <v>995</v>
      </c>
      <c r="J4559" t="s">
        <v>995</v>
      </c>
      <c r="K4559" t="s">
        <v>995</v>
      </c>
      <c r="L4559" t="s">
        <v>995</v>
      </c>
      <c r="M4559" t="s">
        <v>995</v>
      </c>
      <c r="N4559" t="s">
        <v>995</v>
      </c>
      <c r="O4559" t="s">
        <v>995</v>
      </c>
      <c r="P4559" t="s">
        <v>995</v>
      </c>
      <c r="Q4559" t="s">
        <v>995</v>
      </c>
      <c r="R4559" t="s">
        <v>995</v>
      </c>
      <c r="S4559" t="s">
        <v>995</v>
      </c>
      <c r="T4559" t="s">
        <v>995</v>
      </c>
      <c r="U4559" t="s">
        <v>995</v>
      </c>
      <c r="V4559" t="s">
        <v>995</v>
      </c>
      <c r="W4559" t="s">
        <v>995</v>
      </c>
      <c r="X4559" t="s">
        <v>995</v>
      </c>
      <c r="Y4559" t="s">
        <v>995</v>
      </c>
      <c r="Z4559" t="s">
        <v>995</v>
      </c>
      <c r="AA4559" t="s">
        <v>995</v>
      </c>
      <c r="AB4559" t="s">
        <v>995</v>
      </c>
      <c r="AC4559" t="s">
        <v>995</v>
      </c>
      <c r="AD4559" t="s">
        <v>995</v>
      </c>
      <c r="AE4559" t="s">
        <v>995</v>
      </c>
      <c r="AF4559" t="s">
        <v>995</v>
      </c>
      <c r="AG4559" t="s">
        <v>995</v>
      </c>
      <c r="AH4559" t="s">
        <v>995</v>
      </c>
      <c r="AI4559" t="s">
        <v>995</v>
      </c>
      <c r="AJ4559" t="s">
        <v>995</v>
      </c>
      <c r="AK4559" t="s">
        <v>995</v>
      </c>
      <c r="AL4559" t="s">
        <v>995</v>
      </c>
      <c r="AM4559" t="s">
        <v>995</v>
      </c>
      <c r="AN4559" t="s">
        <v>995</v>
      </c>
      <c r="AO4559" t="s">
        <v>995</v>
      </c>
      <c r="AP4559" t="s">
        <v>995</v>
      </c>
      <c r="AQ4559" s="286" t="s">
        <v>855</v>
      </c>
    </row>
    <row r="4560" spans="1:47" x14ac:dyDescent="0.3">
      <c r="A4560" s="285">
        <v>123764</v>
      </c>
      <c r="B4560" s="286" t="s">
        <v>539</v>
      </c>
      <c r="C4560" t="s">
        <v>995</v>
      </c>
      <c r="D4560" t="s">
        <v>995</v>
      </c>
      <c r="E4560" t="s">
        <v>995</v>
      </c>
      <c r="F4560" t="s">
        <v>995</v>
      </c>
      <c r="G4560" t="s">
        <v>995</v>
      </c>
      <c r="H4560" t="s">
        <v>995</v>
      </c>
      <c r="I4560" t="s">
        <v>995</v>
      </c>
      <c r="J4560" t="s">
        <v>995</v>
      </c>
      <c r="K4560" t="s">
        <v>995</v>
      </c>
      <c r="L4560" t="s">
        <v>995</v>
      </c>
      <c r="M4560" t="s">
        <v>995</v>
      </c>
      <c r="N4560" t="s">
        <v>995</v>
      </c>
      <c r="O4560" t="s">
        <v>995</v>
      </c>
      <c r="P4560" t="s">
        <v>995</v>
      </c>
      <c r="Q4560" t="s">
        <v>995</v>
      </c>
      <c r="R4560" t="s">
        <v>995</v>
      </c>
      <c r="S4560" t="s">
        <v>995</v>
      </c>
      <c r="T4560" t="s">
        <v>995</v>
      </c>
      <c r="U4560" t="s">
        <v>995</v>
      </c>
      <c r="V4560" t="s">
        <v>995</v>
      </c>
      <c r="W4560" t="s">
        <v>995</v>
      </c>
      <c r="X4560" t="s">
        <v>995</v>
      </c>
      <c r="Y4560" t="s">
        <v>995</v>
      </c>
      <c r="Z4560" t="s">
        <v>995</v>
      </c>
      <c r="AA4560" t="s">
        <v>995</v>
      </c>
      <c r="AB4560" t="s">
        <v>995</v>
      </c>
      <c r="AC4560" t="s">
        <v>995</v>
      </c>
      <c r="AD4560" t="s">
        <v>995</v>
      </c>
      <c r="AE4560" t="s">
        <v>995</v>
      </c>
      <c r="AF4560" t="s">
        <v>995</v>
      </c>
      <c r="AG4560" t="s">
        <v>995</v>
      </c>
      <c r="AH4560" t="s">
        <v>995</v>
      </c>
      <c r="AI4560" t="s">
        <v>995</v>
      </c>
      <c r="AJ4560" t="s">
        <v>995</v>
      </c>
      <c r="AK4560" t="s">
        <v>995</v>
      </c>
      <c r="AL4560" t="s">
        <v>995</v>
      </c>
      <c r="AM4560" t="s">
        <v>995</v>
      </c>
      <c r="AN4560" t="s">
        <v>995</v>
      </c>
      <c r="AO4560" t="s">
        <v>995</v>
      </c>
      <c r="AP4560" t="s">
        <v>995</v>
      </c>
      <c r="AQ4560" s="286" t="s">
        <v>855</v>
      </c>
    </row>
    <row r="4561" spans="1:47" x14ac:dyDescent="0.3">
      <c r="A4561" s="285">
        <v>123765</v>
      </c>
      <c r="B4561" s="286" t="s">
        <v>539</v>
      </c>
      <c r="C4561" t="s">
        <v>995</v>
      </c>
      <c r="D4561" t="s">
        <v>995</v>
      </c>
      <c r="E4561" t="s">
        <v>995</v>
      </c>
      <c r="F4561" t="s">
        <v>995</v>
      </c>
      <c r="G4561" t="s">
        <v>995</v>
      </c>
      <c r="H4561" t="s">
        <v>995</v>
      </c>
      <c r="I4561" t="s">
        <v>995</v>
      </c>
      <c r="J4561" t="s">
        <v>995</v>
      </c>
      <c r="K4561" t="s">
        <v>995</v>
      </c>
      <c r="L4561" t="s">
        <v>995</v>
      </c>
      <c r="M4561" t="s">
        <v>995</v>
      </c>
      <c r="N4561" t="s">
        <v>995</v>
      </c>
      <c r="O4561" t="s">
        <v>995</v>
      </c>
      <c r="P4561" t="s">
        <v>995</v>
      </c>
      <c r="Q4561" t="s">
        <v>995</v>
      </c>
      <c r="R4561" t="s">
        <v>995</v>
      </c>
      <c r="S4561" t="s">
        <v>995</v>
      </c>
      <c r="T4561" t="s">
        <v>995</v>
      </c>
      <c r="U4561" t="s">
        <v>995</v>
      </c>
      <c r="V4561" t="s">
        <v>995</v>
      </c>
      <c r="W4561" t="s">
        <v>995</v>
      </c>
      <c r="X4561" t="s">
        <v>995</v>
      </c>
      <c r="Y4561" t="s">
        <v>995</v>
      </c>
      <c r="Z4561" t="s">
        <v>995</v>
      </c>
      <c r="AA4561" t="s">
        <v>995</v>
      </c>
      <c r="AB4561" t="s">
        <v>995</v>
      </c>
      <c r="AC4561" t="s">
        <v>995</v>
      </c>
      <c r="AD4561" t="s">
        <v>995</v>
      </c>
      <c r="AE4561" t="s">
        <v>995</v>
      </c>
      <c r="AF4561" t="s">
        <v>995</v>
      </c>
      <c r="AG4561" t="s">
        <v>995</v>
      </c>
      <c r="AH4561" t="s">
        <v>995</v>
      </c>
      <c r="AI4561" t="s">
        <v>995</v>
      </c>
      <c r="AJ4561" t="s">
        <v>995</v>
      </c>
      <c r="AK4561" t="s">
        <v>995</v>
      </c>
      <c r="AL4561" t="s">
        <v>995</v>
      </c>
      <c r="AM4561" t="s">
        <v>995</v>
      </c>
      <c r="AN4561" t="s">
        <v>995</v>
      </c>
      <c r="AO4561" t="s">
        <v>995</v>
      </c>
      <c r="AP4561" t="s">
        <v>995</v>
      </c>
      <c r="AQ4561" s="286" t="s">
        <v>855</v>
      </c>
    </row>
    <row r="4562" spans="1:47" x14ac:dyDescent="0.3">
      <c r="A4562" s="285">
        <v>123766</v>
      </c>
      <c r="B4562" s="286" t="s">
        <v>539</v>
      </c>
      <c r="C4562" t="s">
        <v>995</v>
      </c>
      <c r="D4562" t="s">
        <v>995</v>
      </c>
      <c r="E4562" t="s">
        <v>995</v>
      </c>
      <c r="F4562" t="s">
        <v>995</v>
      </c>
      <c r="G4562" t="s">
        <v>995</v>
      </c>
      <c r="H4562" t="s">
        <v>995</v>
      </c>
      <c r="I4562" t="s">
        <v>995</v>
      </c>
      <c r="J4562" t="s">
        <v>995</v>
      </c>
      <c r="K4562" t="s">
        <v>995</v>
      </c>
      <c r="L4562" t="s">
        <v>995</v>
      </c>
      <c r="M4562" t="s">
        <v>995</v>
      </c>
      <c r="N4562" t="s">
        <v>995</v>
      </c>
      <c r="O4562" t="s">
        <v>995</v>
      </c>
      <c r="P4562" t="s">
        <v>995</v>
      </c>
      <c r="Q4562" t="s">
        <v>995</v>
      </c>
      <c r="R4562" t="s">
        <v>995</v>
      </c>
      <c r="S4562" t="s">
        <v>995</v>
      </c>
      <c r="T4562" t="s">
        <v>995</v>
      </c>
      <c r="U4562" t="s">
        <v>995</v>
      </c>
      <c r="V4562" t="s">
        <v>995</v>
      </c>
      <c r="W4562" t="s">
        <v>995</v>
      </c>
      <c r="X4562" t="s">
        <v>995</v>
      </c>
      <c r="Y4562" t="s">
        <v>995</v>
      </c>
      <c r="Z4562" t="s">
        <v>995</v>
      </c>
      <c r="AA4562" t="s">
        <v>995</v>
      </c>
      <c r="AB4562" t="s">
        <v>995</v>
      </c>
      <c r="AC4562" t="s">
        <v>995</v>
      </c>
      <c r="AD4562" t="s">
        <v>995</v>
      </c>
      <c r="AE4562" t="s">
        <v>995</v>
      </c>
      <c r="AF4562" t="s">
        <v>995</v>
      </c>
      <c r="AG4562" t="s">
        <v>995</v>
      </c>
      <c r="AH4562" t="s">
        <v>995</v>
      </c>
      <c r="AI4562" t="s">
        <v>995</v>
      </c>
      <c r="AJ4562" t="s">
        <v>995</v>
      </c>
      <c r="AK4562" t="s">
        <v>995</v>
      </c>
      <c r="AL4562" t="s">
        <v>995</v>
      </c>
      <c r="AM4562" t="s">
        <v>995</v>
      </c>
      <c r="AN4562" t="s">
        <v>995</v>
      </c>
      <c r="AO4562" t="s">
        <v>995</v>
      </c>
      <c r="AP4562" t="s">
        <v>995</v>
      </c>
      <c r="AQ4562" s="286" t="s">
        <v>855</v>
      </c>
    </row>
    <row r="4563" spans="1:47" x14ac:dyDescent="0.3">
      <c r="A4563" s="285">
        <v>123767</v>
      </c>
      <c r="B4563" s="286" t="s">
        <v>539</v>
      </c>
      <c r="C4563" t="s">
        <v>995</v>
      </c>
      <c r="D4563" t="s">
        <v>995</v>
      </c>
      <c r="E4563" t="s">
        <v>995</v>
      </c>
      <c r="F4563" t="s">
        <v>995</v>
      </c>
      <c r="G4563" t="s">
        <v>995</v>
      </c>
      <c r="H4563" t="s">
        <v>995</v>
      </c>
      <c r="I4563" t="s">
        <v>995</v>
      </c>
      <c r="J4563" t="s">
        <v>995</v>
      </c>
      <c r="K4563" t="s">
        <v>995</v>
      </c>
      <c r="L4563" t="s">
        <v>995</v>
      </c>
      <c r="M4563" t="s">
        <v>995</v>
      </c>
      <c r="N4563" t="s">
        <v>995</v>
      </c>
      <c r="O4563" t="s">
        <v>995</v>
      </c>
      <c r="P4563" t="s">
        <v>995</v>
      </c>
      <c r="Q4563" t="s">
        <v>995</v>
      </c>
      <c r="R4563" t="s">
        <v>995</v>
      </c>
      <c r="S4563" t="s">
        <v>995</v>
      </c>
      <c r="T4563" t="s">
        <v>995</v>
      </c>
      <c r="U4563" t="s">
        <v>995</v>
      </c>
      <c r="V4563" t="s">
        <v>995</v>
      </c>
      <c r="W4563" t="s">
        <v>995</v>
      </c>
      <c r="X4563" t="s">
        <v>995</v>
      </c>
      <c r="Y4563" t="s">
        <v>995</v>
      </c>
      <c r="Z4563" t="s">
        <v>995</v>
      </c>
      <c r="AA4563" t="s">
        <v>995</v>
      </c>
      <c r="AB4563" t="s">
        <v>995</v>
      </c>
      <c r="AC4563" t="s">
        <v>995</v>
      </c>
      <c r="AD4563" t="s">
        <v>995</v>
      </c>
      <c r="AE4563" t="s">
        <v>995</v>
      </c>
      <c r="AF4563" t="s">
        <v>995</v>
      </c>
      <c r="AG4563" t="s">
        <v>995</v>
      </c>
      <c r="AH4563" t="s">
        <v>995</v>
      </c>
      <c r="AI4563" t="s">
        <v>995</v>
      </c>
      <c r="AJ4563" t="s">
        <v>995</v>
      </c>
      <c r="AK4563" t="s">
        <v>995</v>
      </c>
      <c r="AL4563" t="s">
        <v>995</v>
      </c>
      <c r="AM4563" t="s">
        <v>995</v>
      </c>
      <c r="AN4563" t="s">
        <v>995</v>
      </c>
      <c r="AO4563" t="s">
        <v>995</v>
      </c>
      <c r="AP4563" t="s">
        <v>995</v>
      </c>
      <c r="AQ4563" s="286" t="s">
        <v>855</v>
      </c>
    </row>
    <row r="4564" spans="1:47" x14ac:dyDescent="0.3">
      <c r="A4564" s="285">
        <v>123768</v>
      </c>
      <c r="B4564" s="286" t="s">
        <v>539</v>
      </c>
      <c r="AQ4564" s="286" t="s">
        <v>394</v>
      </c>
    </row>
    <row r="4565" spans="1:47" x14ac:dyDescent="0.3">
      <c r="A4565" s="285">
        <v>123769</v>
      </c>
      <c r="B4565" s="286" t="s">
        <v>539</v>
      </c>
      <c r="AQ4565" s="286" t="s">
        <v>394</v>
      </c>
    </row>
    <row r="4566" spans="1:47" ht="21.6" x14ac:dyDescent="0.3">
      <c r="A4566" s="285">
        <v>123770</v>
      </c>
      <c r="B4566" s="286" t="s">
        <v>540</v>
      </c>
      <c r="C4566" t="s">
        <v>224</v>
      </c>
      <c r="D4566" t="s">
        <v>226</v>
      </c>
      <c r="E4566" t="s">
        <v>225</v>
      </c>
      <c r="F4566" t="s">
        <v>226</v>
      </c>
      <c r="G4566" t="s">
        <v>224</v>
      </c>
      <c r="H4566" t="s">
        <v>224</v>
      </c>
      <c r="I4566" t="s">
        <v>226</v>
      </c>
      <c r="J4566" t="s">
        <v>226</v>
      </c>
      <c r="K4566" t="s">
        <v>226</v>
      </c>
      <c r="L4566" t="s">
        <v>226</v>
      </c>
      <c r="M4566" t="s">
        <v>225</v>
      </c>
      <c r="N4566" t="s">
        <v>224</v>
      </c>
      <c r="O4566" t="s">
        <v>226</v>
      </c>
      <c r="P4566" t="s">
        <v>224</v>
      </c>
      <c r="Q4566" t="s">
        <v>224</v>
      </c>
      <c r="R4566" t="s">
        <v>226</v>
      </c>
      <c r="S4566" t="s">
        <v>226</v>
      </c>
      <c r="T4566" t="s">
        <v>226</v>
      </c>
      <c r="U4566" t="s">
        <v>226</v>
      </c>
      <c r="V4566" t="s">
        <v>226</v>
      </c>
      <c r="W4566" t="s">
        <v>394</v>
      </c>
      <c r="X4566" t="s">
        <v>394</v>
      </c>
      <c r="Y4566" t="s">
        <v>394</v>
      </c>
      <c r="Z4566" t="s">
        <v>394</v>
      </c>
      <c r="AA4566" t="s">
        <v>394</v>
      </c>
      <c r="AB4566" t="s">
        <v>394</v>
      </c>
      <c r="AC4566" t="s">
        <v>394</v>
      </c>
      <c r="AD4566" t="s">
        <v>394</v>
      </c>
      <c r="AE4566" t="s">
        <v>394</v>
      </c>
      <c r="AF4566" t="s">
        <v>394</v>
      </c>
      <c r="AG4566" t="s">
        <v>394</v>
      </c>
      <c r="AH4566" t="s">
        <v>394</v>
      </c>
      <c r="AI4566" t="s">
        <v>394</v>
      </c>
      <c r="AJ4566" t="s">
        <v>394</v>
      </c>
      <c r="AK4566" t="s">
        <v>394</v>
      </c>
      <c r="AL4566" t="s">
        <v>394</v>
      </c>
      <c r="AM4566" t="s">
        <v>394</v>
      </c>
      <c r="AN4566" t="s">
        <v>394</v>
      </c>
      <c r="AO4566" t="s">
        <v>394</v>
      </c>
      <c r="AP4566" t="s">
        <v>394</v>
      </c>
      <c r="AQ4566" s="286" t="s">
        <v>394</v>
      </c>
      <c r="AR4566" s="305"/>
      <c r="AS4566" s="235"/>
      <c r="AU4566"/>
    </row>
    <row r="4567" spans="1:47" ht="28.8" x14ac:dyDescent="0.3">
      <c r="A4567" s="285">
        <v>123771</v>
      </c>
      <c r="B4567" s="286" t="s">
        <v>541</v>
      </c>
      <c r="C4567" t="s">
        <v>226</v>
      </c>
      <c r="D4567" t="s">
        <v>226</v>
      </c>
      <c r="E4567" t="s">
        <v>226</v>
      </c>
      <c r="F4567" t="s">
        <v>226</v>
      </c>
      <c r="G4567" t="s">
        <v>224</v>
      </c>
      <c r="H4567" t="s">
        <v>226</v>
      </c>
      <c r="I4567" t="s">
        <v>226</v>
      </c>
      <c r="J4567" t="s">
        <v>226</v>
      </c>
      <c r="K4567" t="s">
        <v>226</v>
      </c>
      <c r="L4567" t="s">
        <v>226</v>
      </c>
      <c r="M4567" t="s">
        <v>226</v>
      </c>
      <c r="N4567" t="s">
        <v>226</v>
      </c>
      <c r="O4567" t="s">
        <v>226</v>
      </c>
      <c r="P4567" t="s">
        <v>225</v>
      </c>
      <c r="Q4567" t="s">
        <v>226</v>
      </c>
      <c r="R4567" t="s">
        <v>226</v>
      </c>
      <c r="S4567" t="s">
        <v>226</v>
      </c>
      <c r="T4567" t="s">
        <v>226</v>
      </c>
      <c r="U4567" t="s">
        <v>224</v>
      </c>
      <c r="V4567" t="s">
        <v>224</v>
      </c>
      <c r="W4567" t="s">
        <v>225</v>
      </c>
      <c r="X4567" t="s">
        <v>225</v>
      </c>
      <c r="Y4567" t="s">
        <v>225</v>
      </c>
      <c r="Z4567" t="s">
        <v>225</v>
      </c>
      <c r="AA4567" t="s">
        <v>225</v>
      </c>
      <c r="AQ4567" s="286" t="s">
        <v>394</v>
      </c>
      <c r="AR4567" s="305"/>
      <c r="AS4567" s="235"/>
      <c r="AU4567"/>
    </row>
    <row r="4568" spans="1:47" ht="28.8" x14ac:dyDescent="0.3">
      <c r="A4568" s="285">
        <v>123772</v>
      </c>
      <c r="B4568" s="286" t="s">
        <v>67</v>
      </c>
      <c r="C4568" t="s">
        <v>226</v>
      </c>
      <c r="D4568" t="s">
        <v>226</v>
      </c>
      <c r="E4568" t="s">
        <v>226</v>
      </c>
      <c r="F4568" t="s">
        <v>226</v>
      </c>
      <c r="G4568" t="s">
        <v>226</v>
      </c>
      <c r="H4568" t="s">
        <v>226</v>
      </c>
      <c r="I4568" t="s">
        <v>226</v>
      </c>
      <c r="J4568" t="s">
        <v>226</v>
      </c>
      <c r="K4568" t="s">
        <v>226</v>
      </c>
      <c r="L4568" t="s">
        <v>226</v>
      </c>
      <c r="M4568" t="s">
        <v>226</v>
      </c>
      <c r="N4568" t="s">
        <v>226</v>
      </c>
      <c r="O4568" t="s">
        <v>226</v>
      </c>
      <c r="P4568" t="s">
        <v>226</v>
      </c>
      <c r="Q4568" t="s">
        <v>226</v>
      </c>
      <c r="R4568" t="s">
        <v>226</v>
      </c>
      <c r="S4568" t="s">
        <v>226</v>
      </c>
      <c r="T4568" t="s">
        <v>226</v>
      </c>
      <c r="U4568" t="s">
        <v>226</v>
      </c>
      <c r="V4568" t="s">
        <v>226</v>
      </c>
      <c r="W4568" t="s">
        <v>226</v>
      </c>
      <c r="X4568" t="s">
        <v>226</v>
      </c>
      <c r="Y4568" t="s">
        <v>226</v>
      </c>
      <c r="Z4568" t="s">
        <v>226</v>
      </c>
      <c r="AA4568" t="s">
        <v>226</v>
      </c>
      <c r="AB4568" t="s">
        <v>226</v>
      </c>
      <c r="AC4568" t="s">
        <v>226</v>
      </c>
      <c r="AD4568" t="s">
        <v>226</v>
      </c>
      <c r="AE4568" t="s">
        <v>226</v>
      </c>
      <c r="AF4568" t="s">
        <v>226</v>
      </c>
      <c r="AG4568" t="s">
        <v>225</v>
      </c>
      <c r="AH4568" t="s">
        <v>225</v>
      </c>
      <c r="AI4568" t="s">
        <v>225</v>
      </c>
      <c r="AJ4568" t="s">
        <v>225</v>
      </c>
      <c r="AK4568" t="s">
        <v>225</v>
      </c>
      <c r="AL4568" t="s">
        <v>394</v>
      </c>
      <c r="AM4568" t="s">
        <v>394</v>
      </c>
      <c r="AN4568" t="s">
        <v>394</v>
      </c>
      <c r="AO4568" t="s">
        <v>394</v>
      </c>
      <c r="AP4568" t="s">
        <v>394</v>
      </c>
      <c r="AQ4568" s="286" t="s">
        <v>394</v>
      </c>
      <c r="AR4568" s="305"/>
      <c r="AS4568" s="235"/>
      <c r="AU4568"/>
    </row>
    <row r="4569" spans="1:47" x14ac:dyDescent="0.3">
      <c r="A4569" s="285">
        <v>123773</v>
      </c>
      <c r="B4569" s="286" t="s">
        <v>539</v>
      </c>
      <c r="AQ4569" s="286" t="s">
        <v>394</v>
      </c>
    </row>
    <row r="4570" spans="1:47" x14ac:dyDescent="0.3">
      <c r="A4570" s="285">
        <v>123774</v>
      </c>
      <c r="B4570" s="286" t="s">
        <v>539</v>
      </c>
      <c r="C4570" t="s">
        <v>995</v>
      </c>
      <c r="D4570" t="s">
        <v>995</v>
      </c>
      <c r="E4570" t="s">
        <v>995</v>
      </c>
      <c r="F4570" t="s">
        <v>995</v>
      </c>
      <c r="G4570" t="s">
        <v>995</v>
      </c>
      <c r="H4570" t="s">
        <v>995</v>
      </c>
      <c r="I4570" t="s">
        <v>995</v>
      </c>
      <c r="J4570" t="s">
        <v>995</v>
      </c>
      <c r="K4570" t="s">
        <v>995</v>
      </c>
      <c r="L4570" t="s">
        <v>995</v>
      </c>
      <c r="M4570" t="s">
        <v>995</v>
      </c>
      <c r="N4570" t="s">
        <v>995</v>
      </c>
      <c r="O4570" t="s">
        <v>995</v>
      </c>
      <c r="P4570" t="s">
        <v>995</v>
      </c>
      <c r="Q4570" t="s">
        <v>995</v>
      </c>
      <c r="R4570" t="s">
        <v>995</v>
      </c>
      <c r="S4570" t="s">
        <v>995</v>
      </c>
      <c r="T4570" t="s">
        <v>995</v>
      </c>
      <c r="U4570" t="s">
        <v>995</v>
      </c>
      <c r="V4570" t="s">
        <v>995</v>
      </c>
      <c r="W4570" t="s">
        <v>995</v>
      </c>
      <c r="X4570" t="s">
        <v>995</v>
      </c>
      <c r="Y4570" t="s">
        <v>995</v>
      </c>
      <c r="Z4570" t="s">
        <v>995</v>
      </c>
      <c r="AA4570" t="s">
        <v>995</v>
      </c>
      <c r="AB4570" t="s">
        <v>995</v>
      </c>
      <c r="AC4570" t="s">
        <v>995</v>
      </c>
      <c r="AD4570" t="s">
        <v>995</v>
      </c>
      <c r="AE4570" t="s">
        <v>995</v>
      </c>
      <c r="AF4570" t="s">
        <v>995</v>
      </c>
      <c r="AG4570" t="s">
        <v>995</v>
      </c>
      <c r="AH4570" t="s">
        <v>995</v>
      </c>
      <c r="AI4570" t="s">
        <v>995</v>
      </c>
      <c r="AJ4570" t="s">
        <v>995</v>
      </c>
      <c r="AK4570" t="s">
        <v>995</v>
      </c>
      <c r="AL4570" t="s">
        <v>995</v>
      </c>
      <c r="AM4570" t="s">
        <v>995</v>
      </c>
      <c r="AN4570" t="s">
        <v>995</v>
      </c>
      <c r="AO4570" t="s">
        <v>995</v>
      </c>
      <c r="AP4570" t="s">
        <v>995</v>
      </c>
      <c r="AQ4570" s="286" t="s">
        <v>855</v>
      </c>
    </row>
    <row r="4571" spans="1:47" ht="21.6" x14ac:dyDescent="0.3">
      <c r="A4571" s="285">
        <v>123775</v>
      </c>
      <c r="B4571" s="286" t="s">
        <v>540</v>
      </c>
      <c r="C4571" t="s">
        <v>225</v>
      </c>
      <c r="D4571" t="s">
        <v>225</v>
      </c>
      <c r="E4571" t="s">
        <v>226</v>
      </c>
      <c r="F4571" t="s">
        <v>226</v>
      </c>
      <c r="G4571" t="s">
        <v>224</v>
      </c>
      <c r="H4571" t="s">
        <v>226</v>
      </c>
      <c r="I4571" t="s">
        <v>226</v>
      </c>
      <c r="J4571" t="s">
        <v>226</v>
      </c>
      <c r="K4571" t="s">
        <v>226</v>
      </c>
      <c r="L4571" t="s">
        <v>226</v>
      </c>
      <c r="M4571" t="s">
        <v>225</v>
      </c>
      <c r="N4571" t="s">
        <v>225</v>
      </c>
      <c r="O4571" t="s">
        <v>226</v>
      </c>
      <c r="P4571" t="s">
        <v>226</v>
      </c>
      <c r="Q4571" t="s">
        <v>226</v>
      </c>
      <c r="R4571" t="s">
        <v>225</v>
      </c>
      <c r="S4571" t="s">
        <v>226</v>
      </c>
      <c r="T4571" t="s">
        <v>226</v>
      </c>
      <c r="U4571" t="s">
        <v>226</v>
      </c>
      <c r="V4571" t="s">
        <v>225</v>
      </c>
      <c r="W4571" t="s">
        <v>394</v>
      </c>
      <c r="X4571" t="s">
        <v>394</v>
      </c>
      <c r="Y4571" t="s">
        <v>394</v>
      </c>
      <c r="Z4571" t="s">
        <v>394</v>
      </c>
      <c r="AA4571" t="s">
        <v>394</v>
      </c>
      <c r="AB4571" t="s">
        <v>394</v>
      </c>
      <c r="AC4571" t="s">
        <v>394</v>
      </c>
      <c r="AD4571" t="s">
        <v>394</v>
      </c>
      <c r="AE4571" t="s">
        <v>394</v>
      </c>
      <c r="AF4571" t="s">
        <v>394</v>
      </c>
      <c r="AG4571" t="s">
        <v>394</v>
      </c>
      <c r="AH4571" t="s">
        <v>394</v>
      </c>
      <c r="AI4571" t="s">
        <v>394</v>
      </c>
      <c r="AJ4571" t="s">
        <v>394</v>
      </c>
      <c r="AK4571" t="s">
        <v>394</v>
      </c>
      <c r="AL4571" t="s">
        <v>394</v>
      </c>
      <c r="AM4571" t="s">
        <v>394</v>
      </c>
      <c r="AN4571" t="s">
        <v>394</v>
      </c>
      <c r="AO4571" t="s">
        <v>394</v>
      </c>
      <c r="AP4571" t="s">
        <v>394</v>
      </c>
      <c r="AQ4571" s="286" t="s">
        <v>394</v>
      </c>
      <c r="AR4571" s="305"/>
      <c r="AS4571" s="235"/>
      <c r="AU4571"/>
    </row>
    <row r="4572" spans="1:47" x14ac:dyDescent="0.3">
      <c r="A4572" s="285">
        <v>123776</v>
      </c>
      <c r="B4572" s="286" t="s">
        <v>539</v>
      </c>
      <c r="C4572" t="s">
        <v>995</v>
      </c>
      <c r="D4572" t="s">
        <v>995</v>
      </c>
      <c r="E4572" t="s">
        <v>995</v>
      </c>
      <c r="F4572" t="s">
        <v>995</v>
      </c>
      <c r="G4572" t="s">
        <v>995</v>
      </c>
      <c r="H4572" t="s">
        <v>995</v>
      </c>
      <c r="I4572" t="s">
        <v>995</v>
      </c>
      <c r="J4572" t="s">
        <v>995</v>
      </c>
      <c r="K4572" t="s">
        <v>995</v>
      </c>
      <c r="L4572" t="s">
        <v>995</v>
      </c>
      <c r="M4572" t="s">
        <v>995</v>
      </c>
      <c r="N4572" t="s">
        <v>995</v>
      </c>
      <c r="O4572" t="s">
        <v>995</v>
      </c>
      <c r="P4572" t="s">
        <v>995</v>
      </c>
      <c r="Q4572" t="s">
        <v>995</v>
      </c>
      <c r="R4572" t="s">
        <v>995</v>
      </c>
      <c r="S4572" t="s">
        <v>995</v>
      </c>
      <c r="T4572" t="s">
        <v>995</v>
      </c>
      <c r="U4572" t="s">
        <v>995</v>
      </c>
      <c r="V4572" t="s">
        <v>995</v>
      </c>
      <c r="W4572" t="s">
        <v>995</v>
      </c>
      <c r="X4572" t="s">
        <v>995</v>
      </c>
      <c r="Y4572" t="s">
        <v>995</v>
      </c>
      <c r="Z4572" t="s">
        <v>995</v>
      </c>
      <c r="AA4572" t="s">
        <v>995</v>
      </c>
      <c r="AB4572" t="s">
        <v>995</v>
      </c>
      <c r="AC4572" t="s">
        <v>995</v>
      </c>
      <c r="AD4572" t="s">
        <v>995</v>
      </c>
      <c r="AE4572" t="s">
        <v>995</v>
      </c>
      <c r="AF4572" t="s">
        <v>995</v>
      </c>
      <c r="AG4572" t="s">
        <v>995</v>
      </c>
      <c r="AH4572" t="s">
        <v>995</v>
      </c>
      <c r="AI4572" t="s">
        <v>995</v>
      </c>
      <c r="AJ4572" t="s">
        <v>995</v>
      </c>
      <c r="AK4572" t="s">
        <v>995</v>
      </c>
      <c r="AL4572" t="s">
        <v>995</v>
      </c>
      <c r="AM4572" t="s">
        <v>995</v>
      </c>
      <c r="AN4572" t="s">
        <v>995</v>
      </c>
      <c r="AO4572" t="s">
        <v>995</v>
      </c>
      <c r="AP4572" t="s">
        <v>995</v>
      </c>
      <c r="AQ4572" s="286" t="s">
        <v>855</v>
      </c>
    </row>
    <row r="4573" spans="1:47" x14ac:dyDescent="0.3">
      <c r="A4573" s="285">
        <v>123777</v>
      </c>
      <c r="B4573" s="286" t="s">
        <v>539</v>
      </c>
      <c r="C4573" t="s">
        <v>995</v>
      </c>
      <c r="D4573" t="s">
        <v>995</v>
      </c>
      <c r="E4573" t="s">
        <v>995</v>
      </c>
      <c r="F4573" t="s">
        <v>995</v>
      </c>
      <c r="G4573" t="s">
        <v>995</v>
      </c>
      <c r="H4573" t="s">
        <v>995</v>
      </c>
      <c r="I4573" t="s">
        <v>995</v>
      </c>
      <c r="J4573" t="s">
        <v>995</v>
      </c>
      <c r="K4573" t="s">
        <v>995</v>
      </c>
      <c r="L4573" t="s">
        <v>995</v>
      </c>
      <c r="M4573" t="s">
        <v>995</v>
      </c>
      <c r="N4573" t="s">
        <v>995</v>
      </c>
      <c r="O4573" t="s">
        <v>995</v>
      </c>
      <c r="P4573" t="s">
        <v>995</v>
      </c>
      <c r="Q4573" t="s">
        <v>995</v>
      </c>
      <c r="R4573" t="s">
        <v>995</v>
      </c>
      <c r="S4573" t="s">
        <v>995</v>
      </c>
      <c r="T4573" t="s">
        <v>995</v>
      </c>
      <c r="U4573" t="s">
        <v>995</v>
      </c>
      <c r="V4573" t="s">
        <v>995</v>
      </c>
      <c r="W4573" t="s">
        <v>995</v>
      </c>
      <c r="X4573" t="s">
        <v>995</v>
      </c>
      <c r="Y4573" t="s">
        <v>995</v>
      </c>
      <c r="Z4573" t="s">
        <v>995</v>
      </c>
      <c r="AA4573" t="s">
        <v>995</v>
      </c>
      <c r="AB4573" t="s">
        <v>995</v>
      </c>
      <c r="AC4573" t="s">
        <v>995</v>
      </c>
      <c r="AD4573" t="s">
        <v>995</v>
      </c>
      <c r="AE4573" t="s">
        <v>995</v>
      </c>
      <c r="AF4573" t="s">
        <v>995</v>
      </c>
      <c r="AG4573" t="s">
        <v>995</v>
      </c>
      <c r="AH4573" t="s">
        <v>995</v>
      </c>
      <c r="AI4573" t="s">
        <v>995</v>
      </c>
      <c r="AJ4573" t="s">
        <v>995</v>
      </c>
      <c r="AK4573" t="s">
        <v>995</v>
      </c>
      <c r="AL4573" t="s">
        <v>995</v>
      </c>
      <c r="AM4573" t="s">
        <v>995</v>
      </c>
      <c r="AN4573" t="s">
        <v>995</v>
      </c>
      <c r="AO4573" t="s">
        <v>995</v>
      </c>
      <c r="AP4573" t="s">
        <v>995</v>
      </c>
      <c r="AQ4573" s="286" t="s">
        <v>855</v>
      </c>
    </row>
    <row r="4574" spans="1:47" x14ac:dyDescent="0.3">
      <c r="A4574" s="285">
        <v>123778</v>
      </c>
      <c r="B4574" s="286" t="s">
        <v>539</v>
      </c>
      <c r="C4574" t="s">
        <v>995</v>
      </c>
      <c r="D4574" t="s">
        <v>995</v>
      </c>
      <c r="E4574" t="s">
        <v>995</v>
      </c>
      <c r="F4574" t="s">
        <v>995</v>
      </c>
      <c r="G4574" t="s">
        <v>995</v>
      </c>
      <c r="H4574" t="s">
        <v>995</v>
      </c>
      <c r="I4574" t="s">
        <v>995</v>
      </c>
      <c r="J4574" t="s">
        <v>995</v>
      </c>
      <c r="K4574" t="s">
        <v>995</v>
      </c>
      <c r="L4574" t="s">
        <v>995</v>
      </c>
      <c r="M4574" t="s">
        <v>995</v>
      </c>
      <c r="N4574" t="s">
        <v>995</v>
      </c>
      <c r="O4574" t="s">
        <v>995</v>
      </c>
      <c r="P4574" t="s">
        <v>995</v>
      </c>
      <c r="Q4574" t="s">
        <v>995</v>
      </c>
      <c r="R4574" t="s">
        <v>995</v>
      </c>
      <c r="S4574" t="s">
        <v>995</v>
      </c>
      <c r="T4574" t="s">
        <v>995</v>
      </c>
      <c r="U4574" t="s">
        <v>995</v>
      </c>
      <c r="V4574" t="s">
        <v>995</v>
      </c>
      <c r="W4574" t="s">
        <v>995</v>
      </c>
      <c r="X4574" t="s">
        <v>995</v>
      </c>
      <c r="Y4574" t="s">
        <v>995</v>
      </c>
      <c r="Z4574" t="s">
        <v>995</v>
      </c>
      <c r="AA4574" t="s">
        <v>995</v>
      </c>
      <c r="AB4574" t="s">
        <v>995</v>
      </c>
      <c r="AC4574" t="s">
        <v>995</v>
      </c>
      <c r="AD4574" t="s">
        <v>995</v>
      </c>
      <c r="AE4574" t="s">
        <v>995</v>
      </c>
      <c r="AF4574" t="s">
        <v>995</v>
      </c>
      <c r="AG4574" t="s">
        <v>995</v>
      </c>
      <c r="AH4574" t="s">
        <v>995</v>
      </c>
      <c r="AI4574" t="s">
        <v>995</v>
      </c>
      <c r="AJ4574" t="s">
        <v>995</v>
      </c>
      <c r="AK4574" t="s">
        <v>995</v>
      </c>
      <c r="AL4574" t="s">
        <v>995</v>
      </c>
      <c r="AM4574" t="s">
        <v>995</v>
      </c>
      <c r="AN4574" t="s">
        <v>995</v>
      </c>
      <c r="AO4574" t="s">
        <v>995</v>
      </c>
      <c r="AP4574" t="s">
        <v>995</v>
      </c>
      <c r="AQ4574" s="286" t="s">
        <v>855</v>
      </c>
    </row>
    <row r="4575" spans="1:47" ht="21.6" x14ac:dyDescent="0.65">
      <c r="A4575" s="285">
        <v>123779</v>
      </c>
      <c r="B4575" s="286" t="s">
        <v>540</v>
      </c>
      <c r="C4575" t="s">
        <v>226</v>
      </c>
      <c r="D4575" t="s">
        <v>225</v>
      </c>
      <c r="E4575" t="s">
        <v>224</v>
      </c>
      <c r="F4575" t="s">
        <v>226</v>
      </c>
      <c r="G4575" t="s">
        <v>226</v>
      </c>
      <c r="H4575" t="s">
        <v>226</v>
      </c>
      <c r="I4575" t="s">
        <v>226</v>
      </c>
      <c r="J4575" t="s">
        <v>226</v>
      </c>
      <c r="K4575" t="s">
        <v>226</v>
      </c>
      <c r="L4575" t="s">
        <v>226</v>
      </c>
      <c r="M4575" t="s">
        <v>225</v>
      </c>
      <c r="N4575" t="s">
        <v>226</v>
      </c>
      <c r="O4575" t="s">
        <v>226</v>
      </c>
      <c r="P4575" t="s">
        <v>224</v>
      </c>
      <c r="Q4575" t="s">
        <v>226</v>
      </c>
      <c r="R4575" t="s">
        <v>224</v>
      </c>
      <c r="S4575" t="s">
        <v>226</v>
      </c>
      <c r="T4575" t="s">
        <v>226</v>
      </c>
      <c r="U4575" t="s">
        <v>226</v>
      </c>
      <c r="V4575" t="s">
        <v>224</v>
      </c>
      <c r="W4575" t="s">
        <v>394</v>
      </c>
      <c r="X4575" t="s">
        <v>394</v>
      </c>
      <c r="Y4575" t="s">
        <v>394</v>
      </c>
      <c r="Z4575" t="s">
        <v>394</v>
      </c>
      <c r="AA4575" t="s">
        <v>394</v>
      </c>
      <c r="AB4575" t="s">
        <v>394</v>
      </c>
      <c r="AC4575" t="s">
        <v>394</v>
      </c>
      <c r="AD4575" t="s">
        <v>394</v>
      </c>
      <c r="AE4575" t="s">
        <v>394</v>
      </c>
      <c r="AF4575" t="s">
        <v>394</v>
      </c>
      <c r="AG4575" t="s">
        <v>394</v>
      </c>
      <c r="AH4575" t="s">
        <v>394</v>
      </c>
      <c r="AI4575" t="s">
        <v>394</v>
      </c>
      <c r="AJ4575" t="s">
        <v>394</v>
      </c>
      <c r="AK4575" t="s">
        <v>394</v>
      </c>
      <c r="AL4575" t="s">
        <v>394</v>
      </c>
      <c r="AM4575" t="s">
        <v>394</v>
      </c>
      <c r="AN4575" t="s">
        <v>394</v>
      </c>
      <c r="AO4575" t="s">
        <v>394</v>
      </c>
      <c r="AP4575" t="s">
        <v>394</v>
      </c>
      <c r="AQ4575" s="288"/>
      <c r="AR4575" s="304"/>
      <c r="AS4575" s="304"/>
      <c r="AU4575"/>
    </row>
    <row r="4576" spans="1:47" x14ac:dyDescent="0.3">
      <c r="A4576" s="285">
        <v>123780</v>
      </c>
      <c r="B4576" s="286" t="s">
        <v>539</v>
      </c>
      <c r="C4576" t="s">
        <v>995</v>
      </c>
      <c r="D4576" t="s">
        <v>995</v>
      </c>
      <c r="E4576" t="s">
        <v>995</v>
      </c>
      <c r="F4576" t="s">
        <v>995</v>
      </c>
      <c r="G4576" t="s">
        <v>995</v>
      </c>
      <c r="H4576" t="s">
        <v>995</v>
      </c>
      <c r="I4576" t="s">
        <v>995</v>
      </c>
      <c r="J4576" t="s">
        <v>995</v>
      </c>
      <c r="K4576" t="s">
        <v>995</v>
      </c>
      <c r="L4576" t="s">
        <v>995</v>
      </c>
      <c r="M4576" t="s">
        <v>995</v>
      </c>
      <c r="N4576" t="s">
        <v>995</v>
      </c>
      <c r="O4576" t="s">
        <v>995</v>
      </c>
      <c r="P4576" t="s">
        <v>995</v>
      </c>
      <c r="Q4576" t="s">
        <v>995</v>
      </c>
      <c r="R4576" t="s">
        <v>995</v>
      </c>
      <c r="S4576" t="s">
        <v>995</v>
      </c>
      <c r="T4576" t="s">
        <v>995</v>
      </c>
      <c r="U4576" t="s">
        <v>995</v>
      </c>
      <c r="V4576" t="s">
        <v>995</v>
      </c>
      <c r="W4576" t="s">
        <v>995</v>
      </c>
      <c r="X4576" t="s">
        <v>995</v>
      </c>
      <c r="Y4576" t="s">
        <v>995</v>
      </c>
      <c r="Z4576" t="s">
        <v>995</v>
      </c>
      <c r="AA4576" t="s">
        <v>995</v>
      </c>
      <c r="AB4576" t="s">
        <v>995</v>
      </c>
      <c r="AC4576" t="s">
        <v>995</v>
      </c>
      <c r="AD4576" t="s">
        <v>995</v>
      </c>
      <c r="AE4576" t="s">
        <v>995</v>
      </c>
      <c r="AF4576" t="s">
        <v>995</v>
      </c>
      <c r="AG4576" t="s">
        <v>995</v>
      </c>
      <c r="AH4576" t="s">
        <v>995</v>
      </c>
      <c r="AI4576" t="s">
        <v>995</v>
      </c>
      <c r="AJ4576" t="s">
        <v>995</v>
      </c>
      <c r="AK4576" t="s">
        <v>995</v>
      </c>
      <c r="AL4576" t="s">
        <v>995</v>
      </c>
      <c r="AM4576" t="s">
        <v>995</v>
      </c>
      <c r="AN4576" t="s">
        <v>995</v>
      </c>
      <c r="AO4576" t="s">
        <v>995</v>
      </c>
      <c r="AP4576" t="s">
        <v>995</v>
      </c>
      <c r="AQ4576" s="286" t="s">
        <v>855</v>
      </c>
    </row>
    <row r="4577" spans="1:47" x14ac:dyDescent="0.3">
      <c r="A4577" s="285">
        <v>123781</v>
      </c>
      <c r="B4577" s="286" t="s">
        <v>540</v>
      </c>
      <c r="AQ4577" s="286" t="s">
        <v>394</v>
      </c>
    </row>
    <row r="4578" spans="1:47" ht="28.8" x14ac:dyDescent="0.3">
      <c r="A4578" s="285">
        <v>123782</v>
      </c>
      <c r="B4578" s="286" t="s">
        <v>67</v>
      </c>
      <c r="C4578" t="s">
        <v>224</v>
      </c>
      <c r="D4578" t="s">
        <v>226</v>
      </c>
      <c r="E4578" t="s">
        <v>226</v>
      </c>
      <c r="F4578" t="s">
        <v>226</v>
      </c>
      <c r="G4578" t="s">
        <v>225</v>
      </c>
      <c r="H4578" t="s">
        <v>226</v>
      </c>
      <c r="I4578" t="s">
        <v>226</v>
      </c>
      <c r="J4578" t="s">
        <v>226</v>
      </c>
      <c r="K4578" t="s">
        <v>226</v>
      </c>
      <c r="L4578" t="s">
        <v>226</v>
      </c>
      <c r="M4578" t="s">
        <v>226</v>
      </c>
      <c r="N4578" t="s">
        <v>226</v>
      </c>
      <c r="O4578" t="s">
        <v>226</v>
      </c>
      <c r="P4578" t="s">
        <v>224</v>
      </c>
      <c r="Q4578" t="s">
        <v>226</v>
      </c>
      <c r="R4578" t="s">
        <v>226</v>
      </c>
      <c r="S4578" t="s">
        <v>226</v>
      </c>
      <c r="T4578" t="s">
        <v>226</v>
      </c>
      <c r="U4578" t="s">
        <v>224</v>
      </c>
      <c r="V4578" t="s">
        <v>226</v>
      </c>
      <c r="W4578" t="s">
        <v>226</v>
      </c>
      <c r="X4578" t="s">
        <v>226</v>
      </c>
      <c r="Y4578" t="s">
        <v>224</v>
      </c>
      <c r="Z4578" t="s">
        <v>226</v>
      </c>
      <c r="AA4578" t="s">
        <v>224</v>
      </c>
      <c r="AB4578" t="s">
        <v>226</v>
      </c>
      <c r="AC4578" t="s">
        <v>226</v>
      </c>
      <c r="AD4578" t="s">
        <v>226</v>
      </c>
      <c r="AE4578" t="s">
        <v>226</v>
      </c>
      <c r="AF4578" t="s">
        <v>226</v>
      </c>
      <c r="AG4578" t="s">
        <v>225</v>
      </c>
      <c r="AH4578" t="s">
        <v>225</v>
      </c>
      <c r="AI4578" t="s">
        <v>225</v>
      </c>
      <c r="AJ4578" t="s">
        <v>225</v>
      </c>
      <c r="AK4578" t="s">
        <v>225</v>
      </c>
      <c r="AL4578" t="s">
        <v>394</v>
      </c>
      <c r="AM4578" t="s">
        <v>394</v>
      </c>
      <c r="AN4578" t="s">
        <v>394</v>
      </c>
      <c r="AO4578" t="s">
        <v>394</v>
      </c>
      <c r="AP4578" t="s">
        <v>394</v>
      </c>
      <c r="AQ4578" s="286" t="s">
        <v>394</v>
      </c>
      <c r="AR4578" s="305"/>
      <c r="AS4578" s="235"/>
      <c r="AU4578"/>
    </row>
    <row r="4579" spans="1:47" ht="28.8" x14ac:dyDescent="0.3">
      <c r="A4579" s="285">
        <v>123783</v>
      </c>
      <c r="B4579" s="286" t="s">
        <v>67</v>
      </c>
      <c r="C4579" t="s">
        <v>226</v>
      </c>
      <c r="D4579" t="s">
        <v>226</v>
      </c>
      <c r="E4579" t="s">
        <v>226</v>
      </c>
      <c r="F4579" t="s">
        <v>226</v>
      </c>
      <c r="G4579" t="s">
        <v>226</v>
      </c>
      <c r="H4579" t="s">
        <v>226</v>
      </c>
      <c r="I4579" t="s">
        <v>226</v>
      </c>
      <c r="J4579" t="s">
        <v>226</v>
      </c>
      <c r="K4579" t="s">
        <v>226</v>
      </c>
      <c r="L4579" t="s">
        <v>226</v>
      </c>
      <c r="M4579" t="s">
        <v>226</v>
      </c>
      <c r="N4579" t="s">
        <v>226</v>
      </c>
      <c r="O4579" t="s">
        <v>226</v>
      </c>
      <c r="P4579" t="s">
        <v>224</v>
      </c>
      <c r="Q4579" t="s">
        <v>226</v>
      </c>
      <c r="R4579" t="s">
        <v>226</v>
      </c>
      <c r="S4579" t="s">
        <v>226</v>
      </c>
      <c r="T4579" t="s">
        <v>226</v>
      </c>
      <c r="U4579" t="s">
        <v>226</v>
      </c>
      <c r="V4579" t="s">
        <v>226</v>
      </c>
      <c r="W4579" t="s">
        <v>226</v>
      </c>
      <c r="X4579" t="s">
        <v>226</v>
      </c>
      <c r="Y4579" t="s">
        <v>226</v>
      </c>
      <c r="Z4579" t="s">
        <v>226</v>
      </c>
      <c r="AA4579" t="s">
        <v>226</v>
      </c>
      <c r="AB4579" t="s">
        <v>226</v>
      </c>
      <c r="AC4579" t="s">
        <v>226</v>
      </c>
      <c r="AD4579" t="s">
        <v>226</v>
      </c>
      <c r="AE4579" t="s">
        <v>226</v>
      </c>
      <c r="AF4579" t="s">
        <v>226</v>
      </c>
      <c r="AG4579" t="s">
        <v>225</v>
      </c>
      <c r="AH4579" t="s">
        <v>225</v>
      </c>
      <c r="AI4579" t="s">
        <v>225</v>
      </c>
      <c r="AJ4579" t="s">
        <v>225</v>
      </c>
      <c r="AK4579" t="s">
        <v>225</v>
      </c>
      <c r="AL4579" t="s">
        <v>394</v>
      </c>
      <c r="AM4579" t="s">
        <v>394</v>
      </c>
      <c r="AN4579" t="s">
        <v>394</v>
      </c>
      <c r="AO4579" t="s">
        <v>394</v>
      </c>
      <c r="AP4579" t="s">
        <v>394</v>
      </c>
      <c r="AQ4579" s="286" t="s">
        <v>394</v>
      </c>
      <c r="AR4579" s="305"/>
      <c r="AS4579" s="235"/>
      <c r="AU4579"/>
    </row>
    <row r="4580" spans="1:47" x14ac:dyDescent="0.3">
      <c r="A4580" s="285">
        <v>123784</v>
      </c>
      <c r="B4580" s="286" t="s">
        <v>539</v>
      </c>
      <c r="C4580" t="s">
        <v>995</v>
      </c>
      <c r="D4580" t="s">
        <v>995</v>
      </c>
      <c r="E4580" t="s">
        <v>995</v>
      </c>
      <c r="F4580" t="s">
        <v>995</v>
      </c>
      <c r="G4580" t="s">
        <v>995</v>
      </c>
      <c r="H4580" t="s">
        <v>995</v>
      </c>
      <c r="I4580" t="s">
        <v>995</v>
      </c>
      <c r="J4580" t="s">
        <v>995</v>
      </c>
      <c r="K4580" t="s">
        <v>995</v>
      </c>
      <c r="L4580" t="s">
        <v>995</v>
      </c>
      <c r="M4580" t="s">
        <v>995</v>
      </c>
      <c r="N4580" t="s">
        <v>995</v>
      </c>
      <c r="O4580" t="s">
        <v>995</v>
      </c>
      <c r="P4580" t="s">
        <v>995</v>
      </c>
      <c r="Q4580" t="s">
        <v>995</v>
      </c>
      <c r="R4580" t="s">
        <v>995</v>
      </c>
      <c r="S4580" t="s">
        <v>995</v>
      </c>
      <c r="T4580" t="s">
        <v>995</v>
      </c>
      <c r="U4580" t="s">
        <v>995</v>
      </c>
      <c r="V4580" t="s">
        <v>995</v>
      </c>
      <c r="W4580" t="s">
        <v>995</v>
      </c>
      <c r="X4580" t="s">
        <v>995</v>
      </c>
      <c r="Y4580" t="s">
        <v>995</v>
      </c>
      <c r="Z4580" t="s">
        <v>995</v>
      </c>
      <c r="AA4580" t="s">
        <v>995</v>
      </c>
      <c r="AB4580" t="s">
        <v>995</v>
      </c>
      <c r="AC4580" t="s">
        <v>995</v>
      </c>
      <c r="AD4580" t="s">
        <v>995</v>
      </c>
      <c r="AE4580" t="s">
        <v>995</v>
      </c>
      <c r="AF4580" t="s">
        <v>995</v>
      </c>
      <c r="AG4580" t="s">
        <v>995</v>
      </c>
      <c r="AH4580" t="s">
        <v>995</v>
      </c>
      <c r="AI4580" t="s">
        <v>995</v>
      </c>
      <c r="AJ4580" t="s">
        <v>995</v>
      </c>
      <c r="AK4580" t="s">
        <v>995</v>
      </c>
      <c r="AL4580" t="s">
        <v>995</v>
      </c>
      <c r="AM4580" t="s">
        <v>995</v>
      </c>
      <c r="AN4580" t="s">
        <v>995</v>
      </c>
      <c r="AO4580" t="s">
        <v>995</v>
      </c>
      <c r="AP4580" t="s">
        <v>995</v>
      </c>
      <c r="AQ4580" s="286" t="s">
        <v>855</v>
      </c>
    </row>
    <row r="4581" spans="1:47" ht="21.6" x14ac:dyDescent="0.3">
      <c r="A4581" s="285">
        <v>123785</v>
      </c>
      <c r="B4581" s="286" t="s">
        <v>8485</v>
      </c>
      <c r="C4581" t="s">
        <v>225</v>
      </c>
      <c r="D4581" t="s">
        <v>225</v>
      </c>
      <c r="E4581" t="s">
        <v>225</v>
      </c>
      <c r="F4581" t="s">
        <v>225</v>
      </c>
      <c r="G4581" t="s">
        <v>225</v>
      </c>
      <c r="H4581" t="s">
        <v>225</v>
      </c>
      <c r="I4581" t="s">
        <v>225</v>
      </c>
      <c r="J4581" t="s">
        <v>226</v>
      </c>
      <c r="K4581" t="s">
        <v>225</v>
      </c>
      <c r="L4581" t="s">
        <v>226</v>
      </c>
      <c r="M4581" t="s">
        <v>226</v>
      </c>
      <c r="N4581" t="s">
        <v>224</v>
      </c>
      <c r="O4581" t="s">
        <v>225</v>
      </c>
      <c r="P4581" t="s">
        <v>225</v>
      </c>
      <c r="Q4581" t="s">
        <v>226</v>
      </c>
      <c r="R4581" t="s">
        <v>225</v>
      </c>
      <c r="S4581" t="s">
        <v>225</v>
      </c>
      <c r="T4581" t="s">
        <v>226</v>
      </c>
      <c r="U4581" t="s">
        <v>225</v>
      </c>
      <c r="V4581" t="s">
        <v>226</v>
      </c>
      <c r="W4581" t="s">
        <v>226</v>
      </c>
      <c r="X4581" t="s">
        <v>226</v>
      </c>
      <c r="Y4581" t="s">
        <v>226</v>
      </c>
      <c r="Z4581" t="s">
        <v>226</v>
      </c>
      <c r="AA4581" t="s">
        <v>224</v>
      </c>
      <c r="AB4581" t="s">
        <v>226</v>
      </c>
      <c r="AC4581" t="s">
        <v>226</v>
      </c>
      <c r="AD4581" t="s">
        <v>226</v>
      </c>
      <c r="AE4581" t="s">
        <v>226</v>
      </c>
      <c r="AF4581" t="s">
        <v>224</v>
      </c>
      <c r="AG4581" t="s">
        <v>226</v>
      </c>
      <c r="AH4581" t="s">
        <v>226</v>
      </c>
      <c r="AI4581" t="s">
        <v>226</v>
      </c>
      <c r="AJ4581" t="s">
        <v>226</v>
      </c>
      <c r="AK4581" t="s">
        <v>226</v>
      </c>
      <c r="AL4581" t="s">
        <v>225</v>
      </c>
      <c r="AM4581" t="s">
        <v>225</v>
      </c>
      <c r="AN4581" t="s">
        <v>225</v>
      </c>
      <c r="AO4581" t="s">
        <v>225</v>
      </c>
      <c r="AP4581" t="s">
        <v>225</v>
      </c>
      <c r="AQ4581" s="286" t="s">
        <v>394</v>
      </c>
      <c r="AR4581" s="305"/>
      <c r="AS4581" s="235"/>
      <c r="AU4581"/>
    </row>
    <row r="4582" spans="1:47" ht="28.8" x14ac:dyDescent="0.3">
      <c r="A4582" s="285">
        <v>123786</v>
      </c>
      <c r="B4582" s="286" t="s">
        <v>541</v>
      </c>
      <c r="C4582" t="s">
        <v>224</v>
      </c>
      <c r="D4582" t="s">
        <v>224</v>
      </c>
      <c r="E4582" t="s">
        <v>224</v>
      </c>
      <c r="F4582" t="s">
        <v>224</v>
      </c>
      <c r="G4582" t="s">
        <v>224</v>
      </c>
      <c r="H4582" t="s">
        <v>226</v>
      </c>
      <c r="I4582" t="s">
        <v>225</v>
      </c>
      <c r="J4582" t="s">
        <v>224</v>
      </c>
      <c r="K4582" t="s">
        <v>224</v>
      </c>
      <c r="L4582" t="s">
        <v>224</v>
      </c>
      <c r="M4582" t="s">
        <v>226</v>
      </c>
      <c r="N4582" t="s">
        <v>224</v>
      </c>
      <c r="O4582" t="s">
        <v>226</v>
      </c>
      <c r="P4582" t="s">
        <v>224</v>
      </c>
      <c r="Q4582" t="s">
        <v>224</v>
      </c>
      <c r="R4582" t="s">
        <v>226</v>
      </c>
      <c r="S4582" t="s">
        <v>226</v>
      </c>
      <c r="T4582" t="s">
        <v>226</v>
      </c>
      <c r="U4582" t="s">
        <v>226</v>
      </c>
      <c r="V4582" t="s">
        <v>226</v>
      </c>
      <c r="W4582" t="s">
        <v>225</v>
      </c>
      <c r="X4582" t="s">
        <v>225</v>
      </c>
      <c r="Y4582" t="s">
        <v>225</v>
      </c>
      <c r="Z4582" t="s">
        <v>225</v>
      </c>
      <c r="AA4582" t="s">
        <v>225</v>
      </c>
      <c r="AQ4582" s="286" t="s">
        <v>394</v>
      </c>
      <c r="AR4582" s="305"/>
      <c r="AS4582" s="235"/>
      <c r="AU4582"/>
    </row>
    <row r="4583" spans="1:47" x14ac:dyDescent="0.3">
      <c r="A4583" s="285">
        <v>123787</v>
      </c>
      <c r="B4583" s="286" t="s">
        <v>539</v>
      </c>
      <c r="C4583" t="s">
        <v>995</v>
      </c>
      <c r="D4583" t="s">
        <v>995</v>
      </c>
      <c r="E4583" t="s">
        <v>995</v>
      </c>
      <c r="F4583" t="s">
        <v>995</v>
      </c>
      <c r="G4583" t="s">
        <v>995</v>
      </c>
      <c r="H4583" t="s">
        <v>995</v>
      </c>
      <c r="I4583" t="s">
        <v>995</v>
      </c>
      <c r="J4583" t="s">
        <v>995</v>
      </c>
      <c r="K4583" t="s">
        <v>995</v>
      </c>
      <c r="L4583" t="s">
        <v>995</v>
      </c>
      <c r="M4583" t="s">
        <v>995</v>
      </c>
      <c r="N4583" t="s">
        <v>995</v>
      </c>
      <c r="O4583" t="s">
        <v>995</v>
      </c>
      <c r="P4583" t="s">
        <v>995</v>
      </c>
      <c r="Q4583" t="s">
        <v>995</v>
      </c>
      <c r="R4583" t="s">
        <v>995</v>
      </c>
      <c r="S4583" t="s">
        <v>995</v>
      </c>
      <c r="T4583" t="s">
        <v>995</v>
      </c>
      <c r="U4583" t="s">
        <v>995</v>
      </c>
      <c r="V4583" t="s">
        <v>995</v>
      </c>
      <c r="W4583" t="s">
        <v>995</v>
      </c>
      <c r="X4583" t="s">
        <v>995</v>
      </c>
      <c r="Y4583" t="s">
        <v>995</v>
      </c>
      <c r="Z4583" t="s">
        <v>995</v>
      </c>
      <c r="AA4583" t="s">
        <v>995</v>
      </c>
      <c r="AB4583" t="s">
        <v>995</v>
      </c>
      <c r="AC4583" t="s">
        <v>995</v>
      </c>
      <c r="AD4583" t="s">
        <v>995</v>
      </c>
      <c r="AE4583" t="s">
        <v>995</v>
      </c>
      <c r="AF4583" t="s">
        <v>995</v>
      </c>
      <c r="AG4583" t="s">
        <v>995</v>
      </c>
      <c r="AH4583" t="s">
        <v>995</v>
      </c>
      <c r="AI4583" t="s">
        <v>995</v>
      </c>
      <c r="AJ4583" t="s">
        <v>995</v>
      </c>
      <c r="AK4583" t="s">
        <v>995</v>
      </c>
      <c r="AL4583" t="s">
        <v>995</v>
      </c>
      <c r="AM4583" t="s">
        <v>995</v>
      </c>
      <c r="AN4583" t="s">
        <v>995</v>
      </c>
      <c r="AO4583" t="s">
        <v>995</v>
      </c>
      <c r="AP4583" t="s">
        <v>995</v>
      </c>
      <c r="AQ4583" s="286" t="s">
        <v>855</v>
      </c>
    </row>
    <row r="4584" spans="1:47" ht="28.8" x14ac:dyDescent="0.3">
      <c r="A4584" s="285">
        <v>123788</v>
      </c>
      <c r="B4584" s="286" t="s">
        <v>67</v>
      </c>
      <c r="C4584" t="s">
        <v>224</v>
      </c>
      <c r="D4584" t="s">
        <v>226</v>
      </c>
      <c r="E4584" t="s">
        <v>224</v>
      </c>
      <c r="F4584" t="s">
        <v>226</v>
      </c>
      <c r="G4584" t="s">
        <v>224</v>
      </c>
      <c r="H4584" t="s">
        <v>226</v>
      </c>
      <c r="I4584" t="s">
        <v>226</v>
      </c>
      <c r="J4584" t="s">
        <v>226</v>
      </c>
      <c r="K4584" t="s">
        <v>226</v>
      </c>
      <c r="L4584" t="s">
        <v>226</v>
      </c>
      <c r="M4584" t="s">
        <v>226</v>
      </c>
      <c r="N4584" t="s">
        <v>226</v>
      </c>
      <c r="O4584" t="s">
        <v>224</v>
      </c>
      <c r="P4584" t="s">
        <v>224</v>
      </c>
      <c r="Q4584" t="s">
        <v>226</v>
      </c>
      <c r="R4584" t="s">
        <v>226</v>
      </c>
      <c r="S4584" t="s">
        <v>226</v>
      </c>
      <c r="T4584" t="s">
        <v>224</v>
      </c>
      <c r="U4584" t="s">
        <v>224</v>
      </c>
      <c r="V4584" t="s">
        <v>226</v>
      </c>
      <c r="W4584" t="s">
        <v>226</v>
      </c>
      <c r="X4584" t="s">
        <v>226</v>
      </c>
      <c r="Y4584" t="s">
        <v>226</v>
      </c>
      <c r="Z4584" t="s">
        <v>226</v>
      </c>
      <c r="AA4584" t="s">
        <v>226</v>
      </c>
      <c r="AB4584" t="s">
        <v>226</v>
      </c>
      <c r="AC4584" t="s">
        <v>226</v>
      </c>
      <c r="AD4584" t="s">
        <v>226</v>
      </c>
      <c r="AE4584" t="s">
        <v>226</v>
      </c>
      <c r="AF4584" t="s">
        <v>226</v>
      </c>
      <c r="AG4584" t="s">
        <v>225</v>
      </c>
      <c r="AH4584" t="s">
        <v>225</v>
      </c>
      <c r="AI4584" t="s">
        <v>225</v>
      </c>
      <c r="AJ4584" t="s">
        <v>225</v>
      </c>
      <c r="AK4584" t="s">
        <v>225</v>
      </c>
      <c r="AL4584" t="s">
        <v>394</v>
      </c>
      <c r="AM4584" t="s">
        <v>394</v>
      </c>
      <c r="AN4584" t="s">
        <v>394</v>
      </c>
      <c r="AO4584" t="s">
        <v>394</v>
      </c>
      <c r="AP4584" t="s">
        <v>394</v>
      </c>
      <c r="AQ4584" s="286" t="s">
        <v>394</v>
      </c>
      <c r="AR4584" s="305"/>
      <c r="AS4584" s="235"/>
      <c r="AU4584"/>
    </row>
    <row r="4585" spans="1:47" x14ac:dyDescent="0.3">
      <c r="A4585" s="285">
        <v>123789</v>
      </c>
      <c r="B4585" s="286" t="s">
        <v>538</v>
      </c>
      <c r="C4585" t="s">
        <v>226</v>
      </c>
      <c r="D4585" t="s">
        <v>226</v>
      </c>
      <c r="E4585" t="s">
        <v>226</v>
      </c>
      <c r="F4585" t="s">
        <v>226</v>
      </c>
      <c r="G4585" t="s">
        <v>226</v>
      </c>
      <c r="H4585" t="s">
        <v>226</v>
      </c>
      <c r="I4585" t="s">
        <v>226</v>
      </c>
      <c r="J4585" t="s">
        <v>226</v>
      </c>
      <c r="K4585" t="s">
        <v>226</v>
      </c>
      <c r="L4585" t="s">
        <v>226</v>
      </c>
      <c r="M4585" t="s">
        <v>226</v>
      </c>
      <c r="N4585" t="s">
        <v>226</v>
      </c>
      <c r="O4585" t="s">
        <v>225</v>
      </c>
      <c r="P4585" t="s">
        <v>226</v>
      </c>
      <c r="Q4585" t="s">
        <v>226</v>
      </c>
      <c r="R4585" t="s">
        <v>225</v>
      </c>
      <c r="S4585" t="s">
        <v>225</v>
      </c>
      <c r="T4585" t="s">
        <v>225</v>
      </c>
      <c r="U4585" t="s">
        <v>225</v>
      </c>
      <c r="V4585" t="s">
        <v>225</v>
      </c>
      <c r="W4585" t="s">
        <v>394</v>
      </c>
      <c r="X4585" t="s">
        <v>394</v>
      </c>
      <c r="Y4585" t="s">
        <v>394</v>
      </c>
      <c r="Z4585" t="s">
        <v>394</v>
      </c>
      <c r="AA4585" t="s">
        <v>394</v>
      </c>
      <c r="AB4585" t="s">
        <v>394</v>
      </c>
      <c r="AC4585" t="s">
        <v>394</v>
      </c>
      <c r="AD4585" t="s">
        <v>394</v>
      </c>
      <c r="AE4585" t="s">
        <v>394</v>
      </c>
      <c r="AF4585" t="s">
        <v>394</v>
      </c>
      <c r="AG4585" t="s">
        <v>394</v>
      </c>
      <c r="AH4585" t="s">
        <v>394</v>
      </c>
      <c r="AI4585" t="s">
        <v>394</v>
      </c>
      <c r="AJ4585" t="s">
        <v>394</v>
      </c>
      <c r="AK4585" t="s">
        <v>394</v>
      </c>
      <c r="AL4585" t="s">
        <v>394</v>
      </c>
      <c r="AM4585" t="s">
        <v>394</v>
      </c>
      <c r="AN4585" t="s">
        <v>394</v>
      </c>
      <c r="AO4585" t="s">
        <v>394</v>
      </c>
      <c r="AP4585" t="s">
        <v>394</v>
      </c>
      <c r="AQ4585" s="289"/>
      <c r="AR4585" s="304"/>
      <c r="AS4585" s="304"/>
      <c r="AU4585"/>
    </row>
    <row r="4586" spans="1:47" x14ac:dyDescent="0.3">
      <c r="A4586" s="285">
        <v>123790</v>
      </c>
      <c r="B4586" s="286" t="s">
        <v>539</v>
      </c>
      <c r="C4586" t="s">
        <v>995</v>
      </c>
      <c r="D4586" t="s">
        <v>995</v>
      </c>
      <c r="E4586" t="s">
        <v>995</v>
      </c>
      <c r="F4586" t="s">
        <v>995</v>
      </c>
      <c r="G4586" t="s">
        <v>995</v>
      </c>
      <c r="H4586" t="s">
        <v>995</v>
      </c>
      <c r="I4586" t="s">
        <v>995</v>
      </c>
      <c r="J4586" t="s">
        <v>995</v>
      </c>
      <c r="K4586" t="s">
        <v>995</v>
      </c>
      <c r="L4586" t="s">
        <v>995</v>
      </c>
      <c r="M4586" t="s">
        <v>995</v>
      </c>
      <c r="N4586" t="s">
        <v>995</v>
      </c>
      <c r="O4586" t="s">
        <v>995</v>
      </c>
      <c r="P4586" t="s">
        <v>995</v>
      </c>
      <c r="Q4586" t="s">
        <v>995</v>
      </c>
      <c r="R4586" t="s">
        <v>995</v>
      </c>
      <c r="S4586" t="s">
        <v>995</v>
      </c>
      <c r="T4586" t="s">
        <v>995</v>
      </c>
      <c r="U4586" t="s">
        <v>995</v>
      </c>
      <c r="V4586" t="s">
        <v>995</v>
      </c>
      <c r="W4586" t="s">
        <v>995</v>
      </c>
      <c r="X4586" t="s">
        <v>995</v>
      </c>
      <c r="Y4586" t="s">
        <v>995</v>
      </c>
      <c r="Z4586" t="s">
        <v>995</v>
      </c>
      <c r="AA4586" t="s">
        <v>995</v>
      </c>
      <c r="AB4586" t="s">
        <v>995</v>
      </c>
      <c r="AC4586" t="s">
        <v>995</v>
      </c>
      <c r="AD4586" t="s">
        <v>995</v>
      </c>
      <c r="AE4586" t="s">
        <v>995</v>
      </c>
      <c r="AF4586" t="s">
        <v>995</v>
      </c>
      <c r="AG4586" t="s">
        <v>995</v>
      </c>
      <c r="AH4586" t="s">
        <v>995</v>
      </c>
      <c r="AI4586" t="s">
        <v>995</v>
      </c>
      <c r="AJ4586" t="s">
        <v>995</v>
      </c>
      <c r="AK4586" t="s">
        <v>995</v>
      </c>
      <c r="AL4586" t="s">
        <v>995</v>
      </c>
      <c r="AM4586" t="s">
        <v>995</v>
      </c>
      <c r="AN4586" t="s">
        <v>995</v>
      </c>
      <c r="AO4586" t="s">
        <v>995</v>
      </c>
      <c r="AP4586" t="s">
        <v>995</v>
      </c>
      <c r="AQ4586" s="286" t="s">
        <v>855</v>
      </c>
    </row>
    <row r="4587" spans="1:47" ht="28.8" x14ac:dyDescent="0.3">
      <c r="A4587" s="285">
        <v>123791</v>
      </c>
      <c r="B4587" s="286" t="s">
        <v>67</v>
      </c>
      <c r="C4587" t="s">
        <v>226</v>
      </c>
      <c r="D4587" t="s">
        <v>226</v>
      </c>
      <c r="E4587" t="s">
        <v>226</v>
      </c>
      <c r="F4587" t="s">
        <v>226</v>
      </c>
      <c r="G4587" t="s">
        <v>226</v>
      </c>
      <c r="H4587" t="s">
        <v>226</v>
      </c>
      <c r="I4587" t="s">
        <v>226</v>
      </c>
      <c r="J4587" t="s">
        <v>226</v>
      </c>
      <c r="K4587" t="s">
        <v>226</v>
      </c>
      <c r="L4587" t="s">
        <v>226</v>
      </c>
      <c r="M4587" t="s">
        <v>226</v>
      </c>
      <c r="N4587" t="s">
        <v>226</v>
      </c>
      <c r="O4587" t="s">
        <v>226</v>
      </c>
      <c r="P4587" t="s">
        <v>224</v>
      </c>
      <c r="Q4587" t="s">
        <v>226</v>
      </c>
      <c r="R4587" t="s">
        <v>226</v>
      </c>
      <c r="S4587" t="s">
        <v>226</v>
      </c>
      <c r="T4587" t="s">
        <v>226</v>
      </c>
      <c r="U4587" t="s">
        <v>226</v>
      </c>
      <c r="V4587" t="s">
        <v>226</v>
      </c>
      <c r="W4587" t="s">
        <v>226</v>
      </c>
      <c r="X4587" t="s">
        <v>226</v>
      </c>
      <c r="Y4587" t="s">
        <v>226</v>
      </c>
      <c r="Z4587" t="s">
        <v>226</v>
      </c>
      <c r="AA4587" t="s">
        <v>226</v>
      </c>
      <c r="AB4587" t="s">
        <v>226</v>
      </c>
      <c r="AC4587" t="s">
        <v>226</v>
      </c>
      <c r="AD4587" t="s">
        <v>226</v>
      </c>
      <c r="AE4587" t="s">
        <v>226</v>
      </c>
      <c r="AF4587" t="s">
        <v>226</v>
      </c>
      <c r="AG4587" t="s">
        <v>225</v>
      </c>
      <c r="AH4587" t="s">
        <v>225</v>
      </c>
      <c r="AI4587" t="s">
        <v>225</v>
      </c>
      <c r="AJ4587" t="s">
        <v>225</v>
      </c>
      <c r="AK4587" t="s">
        <v>225</v>
      </c>
      <c r="AL4587" t="s">
        <v>394</v>
      </c>
      <c r="AM4587" t="s">
        <v>394</v>
      </c>
      <c r="AN4587" t="s">
        <v>394</v>
      </c>
      <c r="AO4587" t="s">
        <v>394</v>
      </c>
      <c r="AP4587" t="s">
        <v>394</v>
      </c>
      <c r="AQ4587" s="286" t="s">
        <v>394</v>
      </c>
      <c r="AR4587" s="305"/>
      <c r="AS4587" s="235"/>
      <c r="AU4587"/>
    </row>
    <row r="4588" spans="1:47" ht="21.6" x14ac:dyDescent="0.3">
      <c r="A4588" s="285">
        <v>123793</v>
      </c>
      <c r="B4588" s="286" t="s">
        <v>538</v>
      </c>
      <c r="C4588" t="s">
        <v>226</v>
      </c>
      <c r="D4588" t="s">
        <v>226</v>
      </c>
      <c r="E4588" t="s">
        <v>224</v>
      </c>
      <c r="F4588" t="s">
        <v>226</v>
      </c>
      <c r="G4588" t="s">
        <v>226</v>
      </c>
      <c r="H4588" t="s">
        <v>226</v>
      </c>
      <c r="I4588" t="s">
        <v>226</v>
      </c>
      <c r="J4588" t="s">
        <v>224</v>
      </c>
      <c r="K4588" t="s">
        <v>226</v>
      </c>
      <c r="L4588" t="s">
        <v>225</v>
      </c>
      <c r="M4588" t="s">
        <v>226</v>
      </c>
      <c r="N4588" t="s">
        <v>224</v>
      </c>
      <c r="O4588" t="s">
        <v>226</v>
      </c>
      <c r="P4588" t="s">
        <v>226</v>
      </c>
      <c r="Q4588" t="s">
        <v>226</v>
      </c>
      <c r="R4588" t="s">
        <v>226</v>
      </c>
      <c r="S4588" t="s">
        <v>226</v>
      </c>
      <c r="T4588" t="s">
        <v>224</v>
      </c>
      <c r="U4588" t="s">
        <v>226</v>
      </c>
      <c r="V4588" t="s">
        <v>224</v>
      </c>
      <c r="W4588" t="s">
        <v>226</v>
      </c>
      <c r="X4588" t="s">
        <v>225</v>
      </c>
      <c r="Y4588" t="s">
        <v>225</v>
      </c>
      <c r="Z4588" t="s">
        <v>226</v>
      </c>
      <c r="AA4588" t="s">
        <v>226</v>
      </c>
      <c r="AB4588" t="s">
        <v>226</v>
      </c>
      <c r="AC4588" t="s">
        <v>225</v>
      </c>
      <c r="AD4588" t="s">
        <v>226</v>
      </c>
      <c r="AE4588" t="s">
        <v>225</v>
      </c>
      <c r="AF4588" t="s">
        <v>225</v>
      </c>
      <c r="AG4588" t="s">
        <v>394</v>
      </c>
      <c r="AH4588" t="s">
        <v>394</v>
      </c>
      <c r="AI4588" t="s">
        <v>394</v>
      </c>
      <c r="AJ4588" t="s">
        <v>394</v>
      </c>
      <c r="AK4588" t="s">
        <v>394</v>
      </c>
      <c r="AL4588" t="s">
        <v>394</v>
      </c>
      <c r="AM4588" t="s">
        <v>394</v>
      </c>
      <c r="AN4588" t="s">
        <v>394</v>
      </c>
      <c r="AO4588" t="s">
        <v>394</v>
      </c>
      <c r="AP4588" t="s">
        <v>394</v>
      </c>
      <c r="AQ4588" s="286" t="s">
        <v>394</v>
      </c>
      <c r="AR4588" s="305"/>
      <c r="AS4588" s="235"/>
      <c r="AU4588"/>
    </row>
    <row r="4589" spans="1:47" x14ac:dyDescent="0.3">
      <c r="A4589" s="285">
        <v>123794</v>
      </c>
      <c r="B4589" s="286" t="s">
        <v>539</v>
      </c>
      <c r="C4589" t="s">
        <v>995</v>
      </c>
      <c r="D4589" t="s">
        <v>995</v>
      </c>
      <c r="E4589" t="s">
        <v>995</v>
      </c>
      <c r="F4589" t="s">
        <v>995</v>
      </c>
      <c r="G4589" t="s">
        <v>995</v>
      </c>
      <c r="H4589" t="s">
        <v>995</v>
      </c>
      <c r="I4589" t="s">
        <v>995</v>
      </c>
      <c r="J4589" t="s">
        <v>995</v>
      </c>
      <c r="K4589" t="s">
        <v>995</v>
      </c>
      <c r="L4589" t="s">
        <v>995</v>
      </c>
      <c r="M4589" t="s">
        <v>995</v>
      </c>
      <c r="N4589" t="s">
        <v>995</v>
      </c>
      <c r="O4589" t="s">
        <v>995</v>
      </c>
      <c r="P4589" t="s">
        <v>995</v>
      </c>
      <c r="Q4589" t="s">
        <v>995</v>
      </c>
      <c r="R4589" t="s">
        <v>995</v>
      </c>
      <c r="S4589" t="s">
        <v>995</v>
      </c>
      <c r="T4589" t="s">
        <v>995</v>
      </c>
      <c r="U4589" t="s">
        <v>995</v>
      </c>
      <c r="V4589" t="s">
        <v>995</v>
      </c>
      <c r="W4589" t="s">
        <v>995</v>
      </c>
      <c r="X4589" t="s">
        <v>995</v>
      </c>
      <c r="Y4589" t="s">
        <v>995</v>
      </c>
      <c r="Z4589" t="s">
        <v>995</v>
      </c>
      <c r="AA4589" t="s">
        <v>995</v>
      </c>
      <c r="AB4589" t="s">
        <v>995</v>
      </c>
      <c r="AC4589" t="s">
        <v>995</v>
      </c>
      <c r="AD4589" t="s">
        <v>995</v>
      </c>
      <c r="AE4589" t="s">
        <v>995</v>
      </c>
      <c r="AF4589" t="s">
        <v>995</v>
      </c>
      <c r="AG4589" t="s">
        <v>995</v>
      </c>
      <c r="AH4589" t="s">
        <v>995</v>
      </c>
      <c r="AI4589" t="s">
        <v>995</v>
      </c>
      <c r="AJ4589" t="s">
        <v>995</v>
      </c>
      <c r="AK4589" t="s">
        <v>995</v>
      </c>
      <c r="AL4589" t="s">
        <v>995</v>
      </c>
      <c r="AM4589" t="s">
        <v>995</v>
      </c>
      <c r="AN4589" t="s">
        <v>995</v>
      </c>
      <c r="AO4589" t="s">
        <v>995</v>
      </c>
      <c r="AP4589" t="s">
        <v>995</v>
      </c>
      <c r="AQ4589" s="286" t="s">
        <v>855</v>
      </c>
    </row>
    <row r="4590" spans="1:47" x14ac:dyDescent="0.3">
      <c r="A4590" s="285">
        <v>123795</v>
      </c>
      <c r="B4590" s="286" t="s">
        <v>539</v>
      </c>
      <c r="C4590" t="s">
        <v>995</v>
      </c>
      <c r="D4590" t="s">
        <v>995</v>
      </c>
      <c r="E4590" t="s">
        <v>995</v>
      </c>
      <c r="F4590" t="s">
        <v>995</v>
      </c>
      <c r="G4590" t="s">
        <v>995</v>
      </c>
      <c r="H4590" t="s">
        <v>995</v>
      </c>
      <c r="I4590" t="s">
        <v>995</v>
      </c>
      <c r="J4590" t="s">
        <v>995</v>
      </c>
      <c r="K4590" t="s">
        <v>995</v>
      </c>
      <c r="L4590" t="s">
        <v>995</v>
      </c>
      <c r="M4590" t="s">
        <v>995</v>
      </c>
      <c r="N4590" t="s">
        <v>995</v>
      </c>
      <c r="O4590" t="s">
        <v>995</v>
      </c>
      <c r="P4590" t="s">
        <v>995</v>
      </c>
      <c r="Q4590" t="s">
        <v>995</v>
      </c>
      <c r="R4590" t="s">
        <v>995</v>
      </c>
      <c r="S4590" t="s">
        <v>995</v>
      </c>
      <c r="T4590" t="s">
        <v>995</v>
      </c>
      <c r="U4590" t="s">
        <v>995</v>
      </c>
      <c r="V4590" t="s">
        <v>995</v>
      </c>
      <c r="W4590" t="s">
        <v>995</v>
      </c>
      <c r="X4590" t="s">
        <v>995</v>
      </c>
      <c r="Y4590" t="s">
        <v>995</v>
      </c>
      <c r="Z4590" t="s">
        <v>995</v>
      </c>
      <c r="AA4590" t="s">
        <v>995</v>
      </c>
      <c r="AB4590" t="s">
        <v>995</v>
      </c>
      <c r="AC4590" t="s">
        <v>995</v>
      </c>
      <c r="AD4590" t="s">
        <v>995</v>
      </c>
      <c r="AE4590" t="s">
        <v>995</v>
      </c>
      <c r="AF4590" t="s">
        <v>995</v>
      </c>
      <c r="AG4590" t="s">
        <v>995</v>
      </c>
      <c r="AH4590" t="s">
        <v>995</v>
      </c>
      <c r="AI4590" t="s">
        <v>995</v>
      </c>
      <c r="AJ4590" t="s">
        <v>995</v>
      </c>
      <c r="AK4590" t="s">
        <v>995</v>
      </c>
      <c r="AL4590" t="s">
        <v>995</v>
      </c>
      <c r="AM4590" t="s">
        <v>995</v>
      </c>
      <c r="AN4590" t="s">
        <v>995</v>
      </c>
      <c r="AO4590" t="s">
        <v>995</v>
      </c>
      <c r="AP4590" t="s">
        <v>995</v>
      </c>
      <c r="AQ4590" s="286" t="s">
        <v>855</v>
      </c>
    </row>
    <row r="4591" spans="1:47" ht="28.8" x14ac:dyDescent="0.3">
      <c r="A4591" s="285">
        <v>123796</v>
      </c>
      <c r="B4591" s="286" t="s">
        <v>67</v>
      </c>
      <c r="C4591" t="s">
        <v>226</v>
      </c>
      <c r="D4591" t="s">
        <v>226</v>
      </c>
      <c r="E4591" t="s">
        <v>226</v>
      </c>
      <c r="F4591" t="s">
        <v>226</v>
      </c>
      <c r="G4591" t="s">
        <v>226</v>
      </c>
      <c r="H4591" t="s">
        <v>226</v>
      </c>
      <c r="I4591" t="s">
        <v>226</v>
      </c>
      <c r="J4591" t="s">
        <v>226</v>
      </c>
      <c r="K4591" t="s">
        <v>226</v>
      </c>
      <c r="L4591" t="s">
        <v>226</v>
      </c>
      <c r="M4591" t="s">
        <v>226</v>
      </c>
      <c r="N4591" t="s">
        <v>226</v>
      </c>
      <c r="O4591" t="s">
        <v>226</v>
      </c>
      <c r="P4591" t="s">
        <v>226</v>
      </c>
      <c r="Q4591" t="s">
        <v>226</v>
      </c>
      <c r="R4591" t="s">
        <v>226</v>
      </c>
      <c r="S4591" t="s">
        <v>226</v>
      </c>
      <c r="T4591" t="s">
        <v>226</v>
      </c>
      <c r="U4591" t="s">
        <v>226</v>
      </c>
      <c r="V4591" t="s">
        <v>226</v>
      </c>
      <c r="W4591" t="s">
        <v>226</v>
      </c>
      <c r="X4591" t="s">
        <v>226</v>
      </c>
      <c r="Y4591" t="s">
        <v>226</v>
      </c>
      <c r="Z4591" t="s">
        <v>226</v>
      </c>
      <c r="AA4591" t="s">
        <v>226</v>
      </c>
      <c r="AB4591" t="s">
        <v>226</v>
      </c>
      <c r="AC4591" t="s">
        <v>226</v>
      </c>
      <c r="AD4591" t="s">
        <v>226</v>
      </c>
      <c r="AE4591" t="s">
        <v>226</v>
      </c>
      <c r="AF4591" t="s">
        <v>225</v>
      </c>
      <c r="AG4591" t="s">
        <v>225</v>
      </c>
      <c r="AH4591" t="s">
        <v>225</v>
      </c>
      <c r="AI4591" t="s">
        <v>225</v>
      </c>
      <c r="AJ4591" t="s">
        <v>225</v>
      </c>
      <c r="AK4591" t="s">
        <v>225</v>
      </c>
      <c r="AL4591" t="s">
        <v>394</v>
      </c>
      <c r="AM4591" t="s">
        <v>394</v>
      </c>
      <c r="AN4591" t="s">
        <v>394</v>
      </c>
      <c r="AO4591" t="s">
        <v>394</v>
      </c>
      <c r="AP4591" t="s">
        <v>394</v>
      </c>
      <c r="AQ4591" s="286" t="s">
        <v>394</v>
      </c>
      <c r="AR4591" s="305"/>
      <c r="AS4591" s="235"/>
      <c r="AU4591"/>
    </row>
    <row r="4592" spans="1:47" x14ac:dyDescent="0.3">
      <c r="A4592" s="285">
        <v>123797</v>
      </c>
      <c r="B4592" s="286" t="s">
        <v>61</v>
      </c>
      <c r="C4592" t="s">
        <v>995</v>
      </c>
      <c r="D4592" t="s">
        <v>995</v>
      </c>
      <c r="E4592" t="s">
        <v>995</v>
      </c>
      <c r="F4592" t="s">
        <v>995</v>
      </c>
      <c r="G4592" t="s">
        <v>995</v>
      </c>
      <c r="H4592" t="s">
        <v>995</v>
      </c>
      <c r="I4592" t="s">
        <v>995</v>
      </c>
      <c r="J4592" t="s">
        <v>995</v>
      </c>
      <c r="K4592" t="s">
        <v>995</v>
      </c>
      <c r="L4592" t="s">
        <v>995</v>
      </c>
      <c r="M4592" t="s">
        <v>995</v>
      </c>
      <c r="N4592" t="s">
        <v>995</v>
      </c>
      <c r="O4592" t="s">
        <v>995</v>
      </c>
      <c r="P4592" t="s">
        <v>995</v>
      </c>
      <c r="Q4592" t="s">
        <v>995</v>
      </c>
      <c r="R4592" t="s">
        <v>995</v>
      </c>
      <c r="S4592" t="s">
        <v>995</v>
      </c>
      <c r="T4592" t="s">
        <v>995</v>
      </c>
      <c r="U4592" t="s">
        <v>995</v>
      </c>
      <c r="V4592" t="s">
        <v>995</v>
      </c>
      <c r="W4592" t="s">
        <v>995</v>
      </c>
      <c r="X4592" t="s">
        <v>995</v>
      </c>
      <c r="Y4592" t="s">
        <v>995</v>
      </c>
      <c r="Z4592" t="s">
        <v>995</v>
      </c>
      <c r="AA4592" t="s">
        <v>995</v>
      </c>
      <c r="AB4592" t="s">
        <v>995</v>
      </c>
      <c r="AC4592" t="s">
        <v>995</v>
      </c>
      <c r="AD4592" t="s">
        <v>995</v>
      </c>
      <c r="AE4592" t="s">
        <v>995</v>
      </c>
      <c r="AF4592" t="s">
        <v>995</v>
      </c>
      <c r="AG4592" t="s">
        <v>995</v>
      </c>
      <c r="AH4592" t="s">
        <v>995</v>
      </c>
      <c r="AI4592" t="s">
        <v>995</v>
      </c>
      <c r="AJ4592" t="s">
        <v>995</v>
      </c>
      <c r="AK4592" t="s">
        <v>995</v>
      </c>
      <c r="AL4592" t="s">
        <v>995</v>
      </c>
      <c r="AM4592" t="s">
        <v>995</v>
      </c>
      <c r="AN4592" t="s">
        <v>995</v>
      </c>
      <c r="AO4592" t="s">
        <v>995</v>
      </c>
      <c r="AP4592" t="s">
        <v>995</v>
      </c>
      <c r="AQ4592" s="286" t="s">
        <v>855</v>
      </c>
    </row>
    <row r="4593" spans="1:47" ht="28.8" x14ac:dyDescent="0.3">
      <c r="A4593" s="285">
        <v>123798</v>
      </c>
      <c r="B4593" s="286" t="s">
        <v>67</v>
      </c>
      <c r="C4593" t="s">
        <v>226</v>
      </c>
      <c r="D4593" t="s">
        <v>226</v>
      </c>
      <c r="E4593" t="s">
        <v>226</v>
      </c>
      <c r="F4593" t="s">
        <v>226</v>
      </c>
      <c r="G4593" t="s">
        <v>224</v>
      </c>
      <c r="H4593" t="s">
        <v>226</v>
      </c>
      <c r="I4593" t="s">
        <v>226</v>
      </c>
      <c r="J4593" t="s">
        <v>226</v>
      </c>
      <c r="K4593" t="s">
        <v>226</v>
      </c>
      <c r="L4593" t="s">
        <v>226</v>
      </c>
      <c r="M4593" t="s">
        <v>224</v>
      </c>
      <c r="N4593" t="s">
        <v>226</v>
      </c>
      <c r="O4593" t="s">
        <v>226</v>
      </c>
      <c r="P4593" t="s">
        <v>226</v>
      </c>
      <c r="Q4593" t="s">
        <v>226</v>
      </c>
      <c r="R4593" t="s">
        <v>224</v>
      </c>
      <c r="S4593" t="s">
        <v>226</v>
      </c>
      <c r="T4593" t="s">
        <v>226</v>
      </c>
      <c r="U4593" t="s">
        <v>226</v>
      </c>
      <c r="V4593" t="s">
        <v>226</v>
      </c>
      <c r="W4593" t="s">
        <v>226</v>
      </c>
      <c r="X4593" t="s">
        <v>226</v>
      </c>
      <c r="Y4593" t="s">
        <v>226</v>
      </c>
      <c r="Z4593" t="s">
        <v>226</v>
      </c>
      <c r="AA4593" t="s">
        <v>224</v>
      </c>
      <c r="AB4593" t="s">
        <v>226</v>
      </c>
      <c r="AC4593" t="s">
        <v>226</v>
      </c>
      <c r="AD4593" t="s">
        <v>226</v>
      </c>
      <c r="AE4593" t="s">
        <v>226</v>
      </c>
      <c r="AF4593" t="s">
        <v>226</v>
      </c>
      <c r="AG4593" t="s">
        <v>225</v>
      </c>
      <c r="AH4593" t="s">
        <v>225</v>
      </c>
      <c r="AI4593" t="s">
        <v>225</v>
      </c>
      <c r="AJ4593" t="s">
        <v>225</v>
      </c>
      <c r="AK4593" t="s">
        <v>225</v>
      </c>
      <c r="AL4593" t="s">
        <v>394</v>
      </c>
      <c r="AM4593" t="s">
        <v>394</v>
      </c>
      <c r="AN4593" t="s">
        <v>394</v>
      </c>
      <c r="AO4593" t="s">
        <v>394</v>
      </c>
      <c r="AP4593" t="s">
        <v>394</v>
      </c>
      <c r="AQ4593" s="286" t="s">
        <v>394</v>
      </c>
      <c r="AR4593" s="305"/>
      <c r="AS4593" s="235"/>
      <c r="AU4593"/>
    </row>
    <row r="4594" spans="1:47" ht="21.6" x14ac:dyDescent="0.65">
      <c r="A4594" s="285">
        <v>123799</v>
      </c>
      <c r="B4594" s="286" t="s">
        <v>540</v>
      </c>
      <c r="C4594" t="s">
        <v>226</v>
      </c>
      <c r="D4594" t="s">
        <v>226</v>
      </c>
      <c r="E4594" t="s">
        <v>226</v>
      </c>
      <c r="F4594" t="s">
        <v>226</v>
      </c>
      <c r="G4594" t="s">
        <v>226</v>
      </c>
      <c r="H4594" t="s">
        <v>226</v>
      </c>
      <c r="I4594" t="s">
        <v>226</v>
      </c>
      <c r="J4594" t="s">
        <v>226</v>
      </c>
      <c r="K4594" t="s">
        <v>226</v>
      </c>
      <c r="L4594" t="s">
        <v>226</v>
      </c>
      <c r="M4594" t="s">
        <v>226</v>
      </c>
      <c r="N4594" t="s">
        <v>226</v>
      </c>
      <c r="O4594" t="s">
        <v>226</v>
      </c>
      <c r="P4594" t="s">
        <v>224</v>
      </c>
      <c r="Q4594" t="s">
        <v>226</v>
      </c>
      <c r="R4594" t="s">
        <v>226</v>
      </c>
      <c r="S4594" t="s">
        <v>226</v>
      </c>
      <c r="T4594" t="s">
        <v>226</v>
      </c>
      <c r="U4594" t="s">
        <v>226</v>
      </c>
      <c r="V4594" t="s">
        <v>226</v>
      </c>
      <c r="W4594" t="s">
        <v>226</v>
      </c>
      <c r="X4594" t="s">
        <v>226</v>
      </c>
      <c r="Y4594" t="s">
        <v>226</v>
      </c>
      <c r="Z4594" t="s">
        <v>226</v>
      </c>
      <c r="AA4594" t="s">
        <v>226</v>
      </c>
      <c r="AB4594" t="s">
        <v>394</v>
      </c>
      <c r="AC4594" t="s">
        <v>394</v>
      </c>
      <c r="AD4594" t="s">
        <v>394</v>
      </c>
      <c r="AE4594" t="s">
        <v>394</v>
      </c>
      <c r="AF4594" t="s">
        <v>394</v>
      </c>
      <c r="AG4594" t="s">
        <v>394</v>
      </c>
      <c r="AH4594" t="s">
        <v>394</v>
      </c>
      <c r="AI4594" t="s">
        <v>394</v>
      </c>
      <c r="AJ4594" t="s">
        <v>394</v>
      </c>
      <c r="AK4594" t="s">
        <v>394</v>
      </c>
      <c r="AL4594" t="s">
        <v>394</v>
      </c>
      <c r="AM4594" t="s">
        <v>394</v>
      </c>
      <c r="AN4594" t="s">
        <v>394</v>
      </c>
      <c r="AO4594" t="s">
        <v>394</v>
      </c>
      <c r="AP4594" t="s">
        <v>394</v>
      </c>
      <c r="AQ4594" s="288"/>
      <c r="AR4594" s="304"/>
      <c r="AS4594" s="304"/>
      <c r="AU4594"/>
    </row>
    <row r="4595" spans="1:47" ht="28.8" x14ac:dyDescent="0.3">
      <c r="A4595" s="285">
        <v>123800</v>
      </c>
      <c r="B4595" s="286" t="s">
        <v>67</v>
      </c>
      <c r="C4595" t="s">
        <v>226</v>
      </c>
      <c r="D4595" t="s">
        <v>226</v>
      </c>
      <c r="E4595" t="s">
        <v>226</v>
      </c>
      <c r="F4595" t="s">
        <v>226</v>
      </c>
      <c r="G4595" t="s">
        <v>226</v>
      </c>
      <c r="H4595" t="s">
        <v>226</v>
      </c>
      <c r="I4595" t="s">
        <v>226</v>
      </c>
      <c r="J4595" t="s">
        <v>226</v>
      </c>
      <c r="K4595" t="s">
        <v>226</v>
      </c>
      <c r="L4595" t="s">
        <v>226</v>
      </c>
      <c r="M4595" t="s">
        <v>226</v>
      </c>
      <c r="N4595" t="s">
        <v>226</v>
      </c>
      <c r="O4595" t="s">
        <v>226</v>
      </c>
      <c r="P4595" t="s">
        <v>224</v>
      </c>
      <c r="Q4595" t="s">
        <v>226</v>
      </c>
      <c r="R4595" t="s">
        <v>226</v>
      </c>
      <c r="S4595" t="s">
        <v>226</v>
      </c>
      <c r="T4595" t="s">
        <v>226</v>
      </c>
      <c r="U4595" t="s">
        <v>226</v>
      </c>
      <c r="V4595" t="s">
        <v>226</v>
      </c>
      <c r="W4595" t="s">
        <v>224</v>
      </c>
      <c r="X4595" t="s">
        <v>226</v>
      </c>
      <c r="Y4595" t="s">
        <v>226</v>
      </c>
      <c r="Z4595" t="s">
        <v>226</v>
      </c>
      <c r="AA4595" t="s">
        <v>224</v>
      </c>
      <c r="AB4595" t="s">
        <v>226</v>
      </c>
      <c r="AC4595" t="s">
        <v>226</v>
      </c>
      <c r="AD4595" t="s">
        <v>226</v>
      </c>
      <c r="AE4595" t="s">
        <v>226</v>
      </c>
      <c r="AF4595" t="s">
        <v>226</v>
      </c>
      <c r="AG4595" t="s">
        <v>225</v>
      </c>
      <c r="AH4595" t="s">
        <v>225</v>
      </c>
      <c r="AI4595" t="s">
        <v>225</v>
      </c>
      <c r="AJ4595" t="s">
        <v>225</v>
      </c>
      <c r="AK4595" t="s">
        <v>225</v>
      </c>
      <c r="AL4595" t="s">
        <v>394</v>
      </c>
      <c r="AM4595" t="s">
        <v>394</v>
      </c>
      <c r="AN4595" t="s">
        <v>394</v>
      </c>
      <c r="AO4595" t="s">
        <v>394</v>
      </c>
      <c r="AP4595" t="s">
        <v>394</v>
      </c>
      <c r="AQ4595" s="286" t="s">
        <v>394</v>
      </c>
      <c r="AR4595" s="305"/>
      <c r="AS4595" s="235"/>
      <c r="AU4595"/>
    </row>
    <row r="4596" spans="1:47" ht="28.8" x14ac:dyDescent="0.3">
      <c r="A4596" s="285">
        <v>123801</v>
      </c>
      <c r="B4596" s="286" t="s">
        <v>67</v>
      </c>
      <c r="C4596" t="s">
        <v>226</v>
      </c>
      <c r="D4596" t="s">
        <v>226</v>
      </c>
      <c r="E4596" t="s">
        <v>226</v>
      </c>
      <c r="F4596" t="s">
        <v>226</v>
      </c>
      <c r="G4596" t="s">
        <v>226</v>
      </c>
      <c r="H4596" t="s">
        <v>226</v>
      </c>
      <c r="I4596" t="s">
        <v>226</v>
      </c>
      <c r="J4596" t="s">
        <v>226</v>
      </c>
      <c r="K4596" t="s">
        <v>225</v>
      </c>
      <c r="L4596" t="s">
        <v>225</v>
      </c>
      <c r="M4596" t="s">
        <v>226</v>
      </c>
      <c r="N4596" t="s">
        <v>226</v>
      </c>
      <c r="O4596" t="s">
        <v>226</v>
      </c>
      <c r="P4596" t="s">
        <v>226</v>
      </c>
      <c r="Q4596" t="s">
        <v>226</v>
      </c>
      <c r="R4596" t="s">
        <v>226</v>
      </c>
      <c r="S4596" t="s">
        <v>226</v>
      </c>
      <c r="T4596" t="s">
        <v>226</v>
      </c>
      <c r="U4596" t="s">
        <v>226</v>
      </c>
      <c r="V4596" t="s">
        <v>226</v>
      </c>
      <c r="W4596" t="s">
        <v>226</v>
      </c>
      <c r="X4596" t="s">
        <v>226</v>
      </c>
      <c r="Y4596" t="s">
        <v>226</v>
      </c>
      <c r="Z4596" t="s">
        <v>226</v>
      </c>
      <c r="AA4596" t="s">
        <v>226</v>
      </c>
      <c r="AB4596" t="s">
        <v>226</v>
      </c>
      <c r="AC4596" t="s">
        <v>226</v>
      </c>
      <c r="AD4596" t="s">
        <v>226</v>
      </c>
      <c r="AE4596" t="s">
        <v>226</v>
      </c>
      <c r="AF4596" t="s">
        <v>226</v>
      </c>
      <c r="AG4596" t="s">
        <v>225</v>
      </c>
      <c r="AH4596" t="s">
        <v>225</v>
      </c>
      <c r="AI4596" t="s">
        <v>225</v>
      </c>
      <c r="AJ4596" t="s">
        <v>225</v>
      </c>
      <c r="AK4596" t="s">
        <v>225</v>
      </c>
      <c r="AL4596" t="s">
        <v>394</v>
      </c>
      <c r="AM4596" t="s">
        <v>394</v>
      </c>
      <c r="AN4596" t="s">
        <v>394</v>
      </c>
      <c r="AO4596" t="s">
        <v>394</v>
      </c>
      <c r="AP4596" t="s">
        <v>394</v>
      </c>
      <c r="AQ4596" s="286" t="s">
        <v>394</v>
      </c>
      <c r="AR4596" s="305"/>
      <c r="AS4596" s="235"/>
      <c r="AU4596"/>
    </row>
    <row r="4597" spans="1:47" x14ac:dyDescent="0.3">
      <c r="A4597" s="285">
        <v>123802</v>
      </c>
      <c r="B4597" s="286" t="s">
        <v>539</v>
      </c>
      <c r="C4597" t="s">
        <v>995</v>
      </c>
      <c r="D4597" t="s">
        <v>995</v>
      </c>
      <c r="E4597" t="s">
        <v>995</v>
      </c>
      <c r="F4597" t="s">
        <v>995</v>
      </c>
      <c r="G4597" t="s">
        <v>995</v>
      </c>
      <c r="H4597" t="s">
        <v>995</v>
      </c>
      <c r="I4597" t="s">
        <v>995</v>
      </c>
      <c r="J4597" t="s">
        <v>995</v>
      </c>
      <c r="K4597" t="s">
        <v>995</v>
      </c>
      <c r="L4597" t="s">
        <v>995</v>
      </c>
      <c r="M4597" t="s">
        <v>995</v>
      </c>
      <c r="N4597" t="s">
        <v>995</v>
      </c>
      <c r="O4597" t="s">
        <v>995</v>
      </c>
      <c r="P4597" t="s">
        <v>995</v>
      </c>
      <c r="Q4597" t="s">
        <v>995</v>
      </c>
      <c r="R4597" t="s">
        <v>995</v>
      </c>
      <c r="S4597" t="s">
        <v>995</v>
      </c>
      <c r="T4597" t="s">
        <v>995</v>
      </c>
      <c r="U4597" t="s">
        <v>995</v>
      </c>
      <c r="V4597" t="s">
        <v>995</v>
      </c>
      <c r="W4597" t="s">
        <v>995</v>
      </c>
      <c r="X4597" t="s">
        <v>995</v>
      </c>
      <c r="Y4597" t="s">
        <v>995</v>
      </c>
      <c r="Z4597" t="s">
        <v>995</v>
      </c>
      <c r="AA4597" t="s">
        <v>995</v>
      </c>
      <c r="AB4597" t="s">
        <v>995</v>
      </c>
      <c r="AC4597" t="s">
        <v>995</v>
      </c>
      <c r="AD4597" t="s">
        <v>995</v>
      </c>
      <c r="AE4597" t="s">
        <v>995</v>
      </c>
      <c r="AF4597" t="s">
        <v>995</v>
      </c>
      <c r="AG4597" t="s">
        <v>995</v>
      </c>
      <c r="AH4597" t="s">
        <v>995</v>
      </c>
      <c r="AI4597" t="s">
        <v>995</v>
      </c>
      <c r="AJ4597" t="s">
        <v>995</v>
      </c>
      <c r="AK4597" t="s">
        <v>995</v>
      </c>
      <c r="AL4597" t="s">
        <v>995</v>
      </c>
      <c r="AM4597" t="s">
        <v>995</v>
      </c>
      <c r="AN4597" t="s">
        <v>995</v>
      </c>
      <c r="AO4597" t="s">
        <v>995</v>
      </c>
      <c r="AP4597" t="s">
        <v>995</v>
      </c>
      <c r="AQ4597" s="286" t="s">
        <v>855</v>
      </c>
    </row>
    <row r="4598" spans="1:47" x14ac:dyDescent="0.3">
      <c r="A4598" s="285">
        <v>123803</v>
      </c>
      <c r="B4598" s="286" t="s">
        <v>539</v>
      </c>
      <c r="C4598" t="s">
        <v>995</v>
      </c>
      <c r="D4598" t="s">
        <v>995</v>
      </c>
      <c r="E4598" t="s">
        <v>995</v>
      </c>
      <c r="F4598" t="s">
        <v>995</v>
      </c>
      <c r="G4598" t="s">
        <v>995</v>
      </c>
      <c r="H4598" t="s">
        <v>995</v>
      </c>
      <c r="I4598" t="s">
        <v>995</v>
      </c>
      <c r="J4598" t="s">
        <v>995</v>
      </c>
      <c r="K4598" t="s">
        <v>995</v>
      </c>
      <c r="L4598" t="s">
        <v>995</v>
      </c>
      <c r="M4598" t="s">
        <v>995</v>
      </c>
      <c r="N4598" t="s">
        <v>995</v>
      </c>
      <c r="O4598" t="s">
        <v>995</v>
      </c>
      <c r="P4598" t="s">
        <v>995</v>
      </c>
      <c r="Q4598" t="s">
        <v>995</v>
      </c>
      <c r="R4598" t="s">
        <v>995</v>
      </c>
      <c r="S4598" t="s">
        <v>995</v>
      </c>
      <c r="T4598" t="s">
        <v>995</v>
      </c>
      <c r="U4598" t="s">
        <v>995</v>
      </c>
      <c r="V4598" t="s">
        <v>995</v>
      </c>
      <c r="W4598" t="s">
        <v>995</v>
      </c>
      <c r="X4598" t="s">
        <v>995</v>
      </c>
      <c r="Y4598" t="s">
        <v>995</v>
      </c>
      <c r="Z4598" t="s">
        <v>995</v>
      </c>
      <c r="AA4598" t="s">
        <v>995</v>
      </c>
      <c r="AB4598" t="s">
        <v>995</v>
      </c>
      <c r="AC4598" t="s">
        <v>995</v>
      </c>
      <c r="AD4598" t="s">
        <v>995</v>
      </c>
      <c r="AE4598" t="s">
        <v>995</v>
      </c>
      <c r="AF4598" t="s">
        <v>995</v>
      </c>
      <c r="AG4598" t="s">
        <v>995</v>
      </c>
      <c r="AH4598" t="s">
        <v>995</v>
      </c>
      <c r="AI4598" t="s">
        <v>995</v>
      </c>
      <c r="AJ4598" t="s">
        <v>995</v>
      </c>
      <c r="AK4598" t="s">
        <v>995</v>
      </c>
      <c r="AL4598" t="s">
        <v>995</v>
      </c>
      <c r="AM4598" t="s">
        <v>995</v>
      </c>
      <c r="AN4598" t="s">
        <v>995</v>
      </c>
      <c r="AO4598" t="s">
        <v>995</v>
      </c>
      <c r="AP4598" t="s">
        <v>995</v>
      </c>
      <c r="AQ4598" s="286" t="s">
        <v>855</v>
      </c>
    </row>
    <row r="4599" spans="1:47" ht="28.8" x14ac:dyDescent="0.3">
      <c r="A4599" s="285">
        <v>123804</v>
      </c>
      <c r="B4599" s="286" t="s">
        <v>542</v>
      </c>
      <c r="C4599" t="s">
        <v>226</v>
      </c>
      <c r="D4599" t="s">
        <v>224</v>
      </c>
      <c r="E4599" t="s">
        <v>224</v>
      </c>
      <c r="F4599" t="s">
        <v>226</v>
      </c>
      <c r="G4599" t="s">
        <v>224</v>
      </c>
      <c r="H4599" t="s">
        <v>224</v>
      </c>
      <c r="I4599" t="s">
        <v>224</v>
      </c>
      <c r="J4599" t="s">
        <v>224</v>
      </c>
      <c r="K4599" t="s">
        <v>224</v>
      </c>
      <c r="L4599" t="s">
        <v>224</v>
      </c>
      <c r="M4599" t="s">
        <v>225</v>
      </c>
      <c r="N4599" t="s">
        <v>225</v>
      </c>
      <c r="O4599" t="s">
        <v>225</v>
      </c>
      <c r="P4599" t="s">
        <v>225</v>
      </c>
      <c r="Q4599" t="s">
        <v>225</v>
      </c>
      <c r="R4599" t="s">
        <v>394</v>
      </c>
      <c r="S4599" t="s">
        <v>394</v>
      </c>
      <c r="T4599" t="s">
        <v>394</v>
      </c>
      <c r="U4599" t="s">
        <v>394</v>
      </c>
      <c r="V4599" t="s">
        <v>394</v>
      </c>
      <c r="W4599" t="s">
        <v>394</v>
      </c>
      <c r="X4599" t="s">
        <v>394</v>
      </c>
      <c r="Y4599" t="s">
        <v>394</v>
      </c>
      <c r="Z4599" t="s">
        <v>394</v>
      </c>
      <c r="AA4599" t="s">
        <v>394</v>
      </c>
      <c r="AB4599" t="s">
        <v>394</v>
      </c>
      <c r="AC4599" t="s">
        <v>394</v>
      </c>
      <c r="AD4599" t="s">
        <v>394</v>
      </c>
      <c r="AE4599" t="s">
        <v>394</v>
      </c>
      <c r="AF4599" t="s">
        <v>394</v>
      </c>
      <c r="AG4599" t="s">
        <v>394</v>
      </c>
      <c r="AH4599" t="s">
        <v>394</v>
      </c>
      <c r="AI4599" t="s">
        <v>394</v>
      </c>
      <c r="AJ4599" t="s">
        <v>394</v>
      </c>
      <c r="AK4599" t="s">
        <v>394</v>
      </c>
      <c r="AL4599" t="s">
        <v>394</v>
      </c>
      <c r="AM4599" t="s">
        <v>394</v>
      </c>
      <c r="AN4599" t="s">
        <v>394</v>
      </c>
      <c r="AO4599" t="s">
        <v>394</v>
      </c>
      <c r="AP4599" t="s">
        <v>394</v>
      </c>
      <c r="AQ4599" s="286" t="s">
        <v>394</v>
      </c>
      <c r="AR4599" s="305"/>
      <c r="AS4599" s="235"/>
      <c r="AU4599"/>
    </row>
    <row r="4600" spans="1:47" x14ac:dyDescent="0.3">
      <c r="A4600" s="285">
        <v>123805</v>
      </c>
      <c r="B4600" s="286" t="s">
        <v>539</v>
      </c>
      <c r="C4600" t="s">
        <v>995</v>
      </c>
      <c r="D4600" t="s">
        <v>995</v>
      </c>
      <c r="E4600" t="s">
        <v>995</v>
      </c>
      <c r="F4600" t="s">
        <v>995</v>
      </c>
      <c r="G4600" t="s">
        <v>995</v>
      </c>
      <c r="H4600" t="s">
        <v>995</v>
      </c>
      <c r="I4600" t="s">
        <v>995</v>
      </c>
      <c r="J4600" t="s">
        <v>995</v>
      </c>
      <c r="K4600" t="s">
        <v>995</v>
      </c>
      <c r="L4600" t="s">
        <v>995</v>
      </c>
      <c r="M4600" t="s">
        <v>995</v>
      </c>
      <c r="N4600" t="s">
        <v>995</v>
      </c>
      <c r="O4600" t="s">
        <v>995</v>
      </c>
      <c r="P4600" t="s">
        <v>995</v>
      </c>
      <c r="Q4600" t="s">
        <v>995</v>
      </c>
      <c r="R4600" t="s">
        <v>995</v>
      </c>
      <c r="S4600" t="s">
        <v>995</v>
      </c>
      <c r="T4600" t="s">
        <v>995</v>
      </c>
      <c r="U4600" t="s">
        <v>995</v>
      </c>
      <c r="V4600" t="s">
        <v>995</v>
      </c>
      <c r="W4600" t="s">
        <v>995</v>
      </c>
      <c r="X4600" t="s">
        <v>995</v>
      </c>
      <c r="Y4600" t="s">
        <v>995</v>
      </c>
      <c r="Z4600" t="s">
        <v>995</v>
      </c>
      <c r="AA4600" t="s">
        <v>995</v>
      </c>
      <c r="AB4600" t="s">
        <v>995</v>
      </c>
      <c r="AC4600" t="s">
        <v>995</v>
      </c>
      <c r="AD4600" t="s">
        <v>995</v>
      </c>
      <c r="AE4600" t="s">
        <v>995</v>
      </c>
      <c r="AF4600" t="s">
        <v>995</v>
      </c>
      <c r="AG4600" t="s">
        <v>995</v>
      </c>
      <c r="AH4600" t="s">
        <v>995</v>
      </c>
      <c r="AI4600" t="s">
        <v>995</v>
      </c>
      <c r="AJ4600" t="s">
        <v>995</v>
      </c>
      <c r="AK4600" t="s">
        <v>995</v>
      </c>
      <c r="AL4600" t="s">
        <v>995</v>
      </c>
      <c r="AM4600" t="s">
        <v>995</v>
      </c>
      <c r="AN4600" t="s">
        <v>995</v>
      </c>
      <c r="AO4600" t="s">
        <v>995</v>
      </c>
      <c r="AP4600" t="s">
        <v>995</v>
      </c>
      <c r="AQ4600" s="286" t="s">
        <v>855</v>
      </c>
    </row>
    <row r="4601" spans="1:47" x14ac:dyDescent="0.3">
      <c r="A4601" s="285">
        <v>123806</v>
      </c>
      <c r="B4601" s="286" t="s">
        <v>538</v>
      </c>
      <c r="AQ4601" s="286" t="s">
        <v>394</v>
      </c>
    </row>
    <row r="4602" spans="1:47" ht="28.8" x14ac:dyDescent="0.3">
      <c r="A4602" s="285">
        <v>123807</v>
      </c>
      <c r="B4602" s="286" t="s">
        <v>541</v>
      </c>
      <c r="C4602" t="s">
        <v>226</v>
      </c>
      <c r="D4602" t="s">
        <v>224</v>
      </c>
      <c r="E4602" t="s">
        <v>226</v>
      </c>
      <c r="F4602" t="s">
        <v>226</v>
      </c>
      <c r="G4602" t="s">
        <v>226</v>
      </c>
      <c r="H4602" t="s">
        <v>226</v>
      </c>
      <c r="I4602" t="s">
        <v>225</v>
      </c>
      <c r="J4602" t="s">
        <v>226</v>
      </c>
      <c r="K4602" t="s">
        <v>225</v>
      </c>
      <c r="L4602" t="s">
        <v>224</v>
      </c>
      <c r="M4602" t="s">
        <v>226</v>
      </c>
      <c r="N4602" t="s">
        <v>226</v>
      </c>
      <c r="O4602" t="s">
        <v>226</v>
      </c>
      <c r="P4602" t="s">
        <v>225</v>
      </c>
      <c r="Q4602" t="s">
        <v>224</v>
      </c>
      <c r="R4602" t="s">
        <v>226</v>
      </c>
      <c r="S4602" t="s">
        <v>226</v>
      </c>
      <c r="T4602" t="s">
        <v>225</v>
      </c>
      <c r="U4602" t="s">
        <v>226</v>
      </c>
      <c r="V4602" t="s">
        <v>226</v>
      </c>
      <c r="W4602" t="s">
        <v>225</v>
      </c>
      <c r="X4602" t="s">
        <v>225</v>
      </c>
      <c r="Y4602" t="s">
        <v>225</v>
      </c>
      <c r="Z4602" t="s">
        <v>225</v>
      </c>
      <c r="AA4602" t="s">
        <v>225</v>
      </c>
      <c r="AQ4602" s="286" t="s">
        <v>394</v>
      </c>
      <c r="AR4602" s="305"/>
      <c r="AS4602" s="235"/>
      <c r="AU4602"/>
    </row>
    <row r="4603" spans="1:47" ht="28.8" x14ac:dyDescent="0.3">
      <c r="A4603" s="285">
        <v>123808</v>
      </c>
      <c r="B4603" s="286" t="s">
        <v>67</v>
      </c>
      <c r="C4603" t="s">
        <v>226</v>
      </c>
      <c r="D4603" t="s">
        <v>226</v>
      </c>
      <c r="E4603" t="s">
        <v>226</v>
      </c>
      <c r="F4603" t="s">
        <v>226</v>
      </c>
      <c r="G4603" t="s">
        <v>226</v>
      </c>
      <c r="H4603" t="s">
        <v>226</v>
      </c>
      <c r="I4603" t="s">
        <v>226</v>
      </c>
      <c r="J4603" t="s">
        <v>226</v>
      </c>
      <c r="K4603" t="s">
        <v>225</v>
      </c>
      <c r="L4603" t="s">
        <v>226</v>
      </c>
      <c r="M4603" t="s">
        <v>226</v>
      </c>
      <c r="N4603" t="s">
        <v>226</v>
      </c>
      <c r="O4603" t="s">
        <v>226</v>
      </c>
      <c r="P4603" t="s">
        <v>226</v>
      </c>
      <c r="Q4603" t="s">
        <v>226</v>
      </c>
      <c r="R4603" t="s">
        <v>226</v>
      </c>
      <c r="S4603" t="s">
        <v>226</v>
      </c>
      <c r="T4603" t="s">
        <v>226</v>
      </c>
      <c r="U4603" t="s">
        <v>226</v>
      </c>
      <c r="V4603" t="s">
        <v>226</v>
      </c>
      <c r="W4603" t="s">
        <v>226</v>
      </c>
      <c r="X4603" t="s">
        <v>226</v>
      </c>
      <c r="Y4603" t="s">
        <v>226</v>
      </c>
      <c r="Z4603" t="s">
        <v>226</v>
      </c>
      <c r="AA4603" t="s">
        <v>226</v>
      </c>
      <c r="AB4603" t="s">
        <v>226</v>
      </c>
      <c r="AC4603" t="s">
        <v>226</v>
      </c>
      <c r="AD4603" t="s">
        <v>225</v>
      </c>
      <c r="AE4603" t="s">
        <v>225</v>
      </c>
      <c r="AF4603" t="s">
        <v>225</v>
      </c>
      <c r="AG4603" t="s">
        <v>225</v>
      </c>
      <c r="AH4603" t="s">
        <v>225</v>
      </c>
      <c r="AI4603" t="s">
        <v>225</v>
      </c>
      <c r="AJ4603" t="s">
        <v>225</v>
      </c>
      <c r="AK4603" t="s">
        <v>225</v>
      </c>
      <c r="AL4603" t="s">
        <v>394</v>
      </c>
      <c r="AM4603" t="s">
        <v>394</v>
      </c>
      <c r="AN4603" t="s">
        <v>394</v>
      </c>
      <c r="AO4603" t="s">
        <v>394</v>
      </c>
      <c r="AP4603" t="s">
        <v>394</v>
      </c>
      <c r="AQ4603" s="286" t="s">
        <v>394</v>
      </c>
      <c r="AR4603" s="305"/>
      <c r="AS4603" s="235"/>
      <c r="AU4603"/>
    </row>
    <row r="4604" spans="1:47" x14ac:dyDescent="0.3">
      <c r="A4604" s="285">
        <v>123809</v>
      </c>
      <c r="B4604" s="286" t="s">
        <v>539</v>
      </c>
      <c r="C4604" t="s">
        <v>995</v>
      </c>
      <c r="D4604" t="s">
        <v>995</v>
      </c>
      <c r="E4604" t="s">
        <v>995</v>
      </c>
      <c r="F4604" t="s">
        <v>995</v>
      </c>
      <c r="G4604" t="s">
        <v>995</v>
      </c>
      <c r="H4604" t="s">
        <v>995</v>
      </c>
      <c r="I4604" t="s">
        <v>995</v>
      </c>
      <c r="J4604" t="s">
        <v>995</v>
      </c>
      <c r="K4604" t="s">
        <v>995</v>
      </c>
      <c r="L4604" t="s">
        <v>995</v>
      </c>
      <c r="M4604" t="s">
        <v>995</v>
      </c>
      <c r="N4604" t="s">
        <v>995</v>
      </c>
      <c r="O4604" t="s">
        <v>995</v>
      </c>
      <c r="P4604" t="s">
        <v>995</v>
      </c>
      <c r="Q4604" t="s">
        <v>995</v>
      </c>
      <c r="R4604" t="s">
        <v>995</v>
      </c>
      <c r="S4604" t="s">
        <v>995</v>
      </c>
      <c r="T4604" t="s">
        <v>995</v>
      </c>
      <c r="U4604" t="s">
        <v>995</v>
      </c>
      <c r="V4604" t="s">
        <v>995</v>
      </c>
      <c r="W4604" t="s">
        <v>995</v>
      </c>
      <c r="X4604" t="s">
        <v>995</v>
      </c>
      <c r="Y4604" t="s">
        <v>995</v>
      </c>
      <c r="Z4604" t="s">
        <v>995</v>
      </c>
      <c r="AA4604" t="s">
        <v>995</v>
      </c>
      <c r="AB4604" t="s">
        <v>995</v>
      </c>
      <c r="AC4604" t="s">
        <v>995</v>
      </c>
      <c r="AD4604" t="s">
        <v>995</v>
      </c>
      <c r="AE4604" t="s">
        <v>995</v>
      </c>
      <c r="AF4604" t="s">
        <v>995</v>
      </c>
      <c r="AG4604" t="s">
        <v>995</v>
      </c>
      <c r="AH4604" t="s">
        <v>995</v>
      </c>
      <c r="AI4604" t="s">
        <v>995</v>
      </c>
      <c r="AJ4604" t="s">
        <v>995</v>
      </c>
      <c r="AK4604" t="s">
        <v>995</v>
      </c>
      <c r="AL4604" t="s">
        <v>995</v>
      </c>
      <c r="AM4604" t="s">
        <v>995</v>
      </c>
      <c r="AN4604" t="s">
        <v>995</v>
      </c>
      <c r="AO4604" t="s">
        <v>995</v>
      </c>
      <c r="AP4604" t="s">
        <v>995</v>
      </c>
      <c r="AQ4604" s="286" t="s">
        <v>855</v>
      </c>
    </row>
    <row r="4605" spans="1:47" ht="21.6" x14ac:dyDescent="0.3">
      <c r="A4605" s="285">
        <v>123810</v>
      </c>
      <c r="B4605" s="286" t="s">
        <v>540</v>
      </c>
      <c r="C4605" t="s">
        <v>224</v>
      </c>
      <c r="D4605" t="s">
        <v>224</v>
      </c>
      <c r="E4605" t="s">
        <v>224</v>
      </c>
      <c r="F4605" t="s">
        <v>226</v>
      </c>
      <c r="G4605" t="s">
        <v>224</v>
      </c>
      <c r="H4605" t="s">
        <v>226</v>
      </c>
      <c r="I4605" t="s">
        <v>224</v>
      </c>
      <c r="J4605" t="s">
        <v>226</v>
      </c>
      <c r="K4605" t="s">
        <v>224</v>
      </c>
      <c r="L4605" t="s">
        <v>225</v>
      </c>
      <c r="M4605" t="s">
        <v>226</v>
      </c>
      <c r="N4605" t="s">
        <v>225</v>
      </c>
      <c r="O4605" t="s">
        <v>225</v>
      </c>
      <c r="P4605" t="s">
        <v>225</v>
      </c>
      <c r="Q4605" t="s">
        <v>225</v>
      </c>
      <c r="R4605" t="s">
        <v>394</v>
      </c>
      <c r="S4605" t="s">
        <v>394</v>
      </c>
      <c r="T4605" t="s">
        <v>394</v>
      </c>
      <c r="U4605" t="s">
        <v>394</v>
      </c>
      <c r="V4605" t="s">
        <v>394</v>
      </c>
      <c r="W4605" t="s">
        <v>394</v>
      </c>
      <c r="X4605" t="s">
        <v>394</v>
      </c>
      <c r="Y4605" t="s">
        <v>394</v>
      </c>
      <c r="Z4605" t="s">
        <v>394</v>
      </c>
      <c r="AA4605" t="s">
        <v>394</v>
      </c>
      <c r="AB4605" t="s">
        <v>394</v>
      </c>
      <c r="AC4605" t="s">
        <v>394</v>
      </c>
      <c r="AD4605" t="s">
        <v>394</v>
      </c>
      <c r="AE4605" t="s">
        <v>394</v>
      </c>
      <c r="AF4605" t="s">
        <v>394</v>
      </c>
      <c r="AG4605" t="s">
        <v>394</v>
      </c>
      <c r="AH4605" t="s">
        <v>394</v>
      </c>
      <c r="AI4605" t="s">
        <v>394</v>
      </c>
      <c r="AJ4605" t="s">
        <v>394</v>
      </c>
      <c r="AK4605" t="s">
        <v>394</v>
      </c>
      <c r="AL4605" t="s">
        <v>394</v>
      </c>
      <c r="AM4605" t="s">
        <v>394</v>
      </c>
      <c r="AN4605" t="s">
        <v>394</v>
      </c>
      <c r="AO4605" t="s">
        <v>394</v>
      </c>
      <c r="AP4605" t="s">
        <v>394</v>
      </c>
      <c r="AQ4605" s="286" t="s">
        <v>394</v>
      </c>
      <c r="AR4605" s="305"/>
      <c r="AS4605" s="235"/>
      <c r="AU4605"/>
    </row>
    <row r="4606" spans="1:47" x14ac:dyDescent="0.3">
      <c r="A4606" s="285">
        <v>123811</v>
      </c>
      <c r="B4606" s="286" t="s">
        <v>539</v>
      </c>
      <c r="C4606" t="s">
        <v>995</v>
      </c>
      <c r="D4606" t="s">
        <v>995</v>
      </c>
      <c r="E4606" t="s">
        <v>995</v>
      </c>
      <c r="F4606" t="s">
        <v>995</v>
      </c>
      <c r="G4606" t="s">
        <v>995</v>
      </c>
      <c r="H4606" t="s">
        <v>995</v>
      </c>
      <c r="I4606" t="s">
        <v>995</v>
      </c>
      <c r="J4606" t="s">
        <v>995</v>
      </c>
      <c r="K4606" t="s">
        <v>995</v>
      </c>
      <c r="L4606" t="s">
        <v>995</v>
      </c>
      <c r="M4606" t="s">
        <v>995</v>
      </c>
      <c r="N4606" t="s">
        <v>995</v>
      </c>
      <c r="O4606" t="s">
        <v>995</v>
      </c>
      <c r="P4606" t="s">
        <v>995</v>
      </c>
      <c r="Q4606" t="s">
        <v>995</v>
      </c>
      <c r="R4606" t="s">
        <v>995</v>
      </c>
      <c r="S4606" t="s">
        <v>995</v>
      </c>
      <c r="T4606" t="s">
        <v>995</v>
      </c>
      <c r="U4606" t="s">
        <v>995</v>
      </c>
      <c r="V4606" t="s">
        <v>995</v>
      </c>
      <c r="W4606" t="s">
        <v>995</v>
      </c>
      <c r="X4606" t="s">
        <v>995</v>
      </c>
      <c r="Y4606" t="s">
        <v>995</v>
      </c>
      <c r="Z4606" t="s">
        <v>995</v>
      </c>
      <c r="AA4606" t="s">
        <v>995</v>
      </c>
      <c r="AB4606" t="s">
        <v>995</v>
      </c>
      <c r="AC4606" t="s">
        <v>995</v>
      </c>
      <c r="AD4606" t="s">
        <v>995</v>
      </c>
      <c r="AE4606" t="s">
        <v>995</v>
      </c>
      <c r="AF4606" t="s">
        <v>995</v>
      </c>
      <c r="AG4606" t="s">
        <v>995</v>
      </c>
      <c r="AH4606" t="s">
        <v>995</v>
      </c>
      <c r="AI4606" t="s">
        <v>995</v>
      </c>
      <c r="AJ4606" t="s">
        <v>995</v>
      </c>
      <c r="AK4606" t="s">
        <v>995</v>
      </c>
      <c r="AL4606" t="s">
        <v>995</v>
      </c>
      <c r="AM4606" t="s">
        <v>995</v>
      </c>
      <c r="AN4606" t="s">
        <v>995</v>
      </c>
      <c r="AO4606" t="s">
        <v>995</v>
      </c>
      <c r="AP4606" t="s">
        <v>995</v>
      </c>
      <c r="AQ4606" s="286" t="s">
        <v>855</v>
      </c>
    </row>
    <row r="4607" spans="1:47" x14ac:dyDescent="0.3">
      <c r="A4607" s="285">
        <v>123812</v>
      </c>
      <c r="B4607" s="286" t="s">
        <v>539</v>
      </c>
      <c r="C4607" t="s">
        <v>995</v>
      </c>
      <c r="D4607" t="s">
        <v>995</v>
      </c>
      <c r="E4607" t="s">
        <v>995</v>
      </c>
      <c r="F4607" t="s">
        <v>995</v>
      </c>
      <c r="G4607" t="s">
        <v>995</v>
      </c>
      <c r="H4607" t="s">
        <v>995</v>
      </c>
      <c r="I4607" t="s">
        <v>995</v>
      </c>
      <c r="J4607" t="s">
        <v>995</v>
      </c>
      <c r="K4607" t="s">
        <v>995</v>
      </c>
      <c r="L4607" t="s">
        <v>995</v>
      </c>
      <c r="M4607" t="s">
        <v>995</v>
      </c>
      <c r="N4607" t="s">
        <v>995</v>
      </c>
      <c r="O4607" t="s">
        <v>995</v>
      </c>
      <c r="P4607" t="s">
        <v>995</v>
      </c>
      <c r="Q4607" t="s">
        <v>995</v>
      </c>
      <c r="R4607" t="s">
        <v>995</v>
      </c>
      <c r="S4607" t="s">
        <v>995</v>
      </c>
      <c r="T4607" t="s">
        <v>995</v>
      </c>
      <c r="U4607" t="s">
        <v>995</v>
      </c>
      <c r="V4607" t="s">
        <v>995</v>
      </c>
      <c r="W4607" t="s">
        <v>995</v>
      </c>
      <c r="X4607" t="s">
        <v>995</v>
      </c>
      <c r="Y4607" t="s">
        <v>995</v>
      </c>
      <c r="Z4607" t="s">
        <v>995</v>
      </c>
      <c r="AA4607" t="s">
        <v>995</v>
      </c>
      <c r="AB4607" t="s">
        <v>995</v>
      </c>
      <c r="AC4607" t="s">
        <v>995</v>
      </c>
      <c r="AD4607" t="s">
        <v>995</v>
      </c>
      <c r="AE4607" t="s">
        <v>995</v>
      </c>
      <c r="AF4607" t="s">
        <v>995</v>
      </c>
      <c r="AG4607" t="s">
        <v>995</v>
      </c>
      <c r="AH4607" t="s">
        <v>995</v>
      </c>
      <c r="AI4607" t="s">
        <v>995</v>
      </c>
      <c r="AJ4607" t="s">
        <v>995</v>
      </c>
      <c r="AK4607" t="s">
        <v>995</v>
      </c>
      <c r="AL4607" t="s">
        <v>995</v>
      </c>
      <c r="AM4607" t="s">
        <v>995</v>
      </c>
      <c r="AN4607" t="s">
        <v>995</v>
      </c>
      <c r="AO4607" t="s">
        <v>995</v>
      </c>
      <c r="AP4607" t="s">
        <v>995</v>
      </c>
      <c r="AQ4607" s="286" t="s">
        <v>855</v>
      </c>
    </row>
    <row r="4608" spans="1:47" x14ac:dyDescent="0.3">
      <c r="A4608" s="285">
        <v>123813</v>
      </c>
      <c r="B4608" s="286" t="s">
        <v>539</v>
      </c>
      <c r="C4608" t="s">
        <v>995</v>
      </c>
      <c r="D4608" t="s">
        <v>995</v>
      </c>
      <c r="E4608" t="s">
        <v>995</v>
      </c>
      <c r="F4608" t="s">
        <v>995</v>
      </c>
      <c r="G4608" t="s">
        <v>995</v>
      </c>
      <c r="H4608" t="s">
        <v>995</v>
      </c>
      <c r="I4608" t="s">
        <v>995</v>
      </c>
      <c r="J4608" t="s">
        <v>995</v>
      </c>
      <c r="K4608" t="s">
        <v>995</v>
      </c>
      <c r="L4608" t="s">
        <v>995</v>
      </c>
      <c r="M4608" t="s">
        <v>995</v>
      </c>
      <c r="N4608" t="s">
        <v>995</v>
      </c>
      <c r="O4608" t="s">
        <v>995</v>
      </c>
      <c r="P4608" t="s">
        <v>995</v>
      </c>
      <c r="Q4608" t="s">
        <v>995</v>
      </c>
      <c r="R4608" t="s">
        <v>995</v>
      </c>
      <c r="S4608" t="s">
        <v>995</v>
      </c>
      <c r="T4608" t="s">
        <v>995</v>
      </c>
      <c r="U4608" t="s">
        <v>995</v>
      </c>
      <c r="V4608" t="s">
        <v>995</v>
      </c>
      <c r="W4608" t="s">
        <v>995</v>
      </c>
      <c r="X4608" t="s">
        <v>995</v>
      </c>
      <c r="Y4608" t="s">
        <v>995</v>
      </c>
      <c r="Z4608" t="s">
        <v>995</v>
      </c>
      <c r="AA4608" t="s">
        <v>995</v>
      </c>
      <c r="AB4608" t="s">
        <v>995</v>
      </c>
      <c r="AC4608" t="s">
        <v>995</v>
      </c>
      <c r="AD4608" t="s">
        <v>995</v>
      </c>
      <c r="AE4608" t="s">
        <v>995</v>
      </c>
      <c r="AF4608" t="s">
        <v>995</v>
      </c>
      <c r="AG4608" t="s">
        <v>995</v>
      </c>
      <c r="AH4608" t="s">
        <v>995</v>
      </c>
      <c r="AI4608" t="s">
        <v>995</v>
      </c>
      <c r="AJ4608" t="s">
        <v>995</v>
      </c>
      <c r="AK4608" t="s">
        <v>995</v>
      </c>
      <c r="AL4608" t="s">
        <v>995</v>
      </c>
      <c r="AM4608" t="s">
        <v>995</v>
      </c>
      <c r="AN4608" t="s">
        <v>995</v>
      </c>
      <c r="AO4608" t="s">
        <v>995</v>
      </c>
      <c r="AP4608" t="s">
        <v>995</v>
      </c>
      <c r="AQ4608" s="286" t="s">
        <v>855</v>
      </c>
    </row>
    <row r="4609" spans="1:47" x14ac:dyDescent="0.3">
      <c r="A4609" s="285">
        <v>123814</v>
      </c>
      <c r="B4609" s="286" t="s">
        <v>539</v>
      </c>
      <c r="C4609" t="s">
        <v>995</v>
      </c>
      <c r="D4609" t="s">
        <v>995</v>
      </c>
      <c r="E4609" t="s">
        <v>995</v>
      </c>
      <c r="F4609" t="s">
        <v>995</v>
      </c>
      <c r="G4609" t="s">
        <v>995</v>
      </c>
      <c r="H4609" t="s">
        <v>995</v>
      </c>
      <c r="I4609" t="s">
        <v>995</v>
      </c>
      <c r="J4609" t="s">
        <v>995</v>
      </c>
      <c r="K4609" t="s">
        <v>995</v>
      </c>
      <c r="L4609" t="s">
        <v>995</v>
      </c>
      <c r="M4609" t="s">
        <v>995</v>
      </c>
      <c r="N4609" t="s">
        <v>995</v>
      </c>
      <c r="O4609" t="s">
        <v>995</v>
      </c>
      <c r="P4609" t="s">
        <v>995</v>
      </c>
      <c r="Q4609" t="s">
        <v>995</v>
      </c>
      <c r="R4609" t="s">
        <v>995</v>
      </c>
      <c r="S4609" t="s">
        <v>995</v>
      </c>
      <c r="T4609" t="s">
        <v>995</v>
      </c>
      <c r="U4609" t="s">
        <v>995</v>
      </c>
      <c r="V4609" t="s">
        <v>995</v>
      </c>
      <c r="W4609" t="s">
        <v>995</v>
      </c>
      <c r="X4609" t="s">
        <v>995</v>
      </c>
      <c r="Y4609" t="s">
        <v>995</v>
      </c>
      <c r="Z4609" t="s">
        <v>995</v>
      </c>
      <c r="AA4609" t="s">
        <v>995</v>
      </c>
      <c r="AB4609" t="s">
        <v>995</v>
      </c>
      <c r="AC4609" t="s">
        <v>995</v>
      </c>
      <c r="AD4609" t="s">
        <v>995</v>
      </c>
      <c r="AE4609" t="s">
        <v>995</v>
      </c>
      <c r="AF4609" t="s">
        <v>995</v>
      </c>
      <c r="AG4609" t="s">
        <v>995</v>
      </c>
      <c r="AH4609" t="s">
        <v>995</v>
      </c>
      <c r="AI4609" t="s">
        <v>995</v>
      </c>
      <c r="AJ4609" t="s">
        <v>995</v>
      </c>
      <c r="AK4609" t="s">
        <v>995</v>
      </c>
      <c r="AL4609" t="s">
        <v>995</v>
      </c>
      <c r="AM4609" t="s">
        <v>995</v>
      </c>
      <c r="AN4609" t="s">
        <v>995</v>
      </c>
      <c r="AO4609" t="s">
        <v>995</v>
      </c>
      <c r="AP4609" t="s">
        <v>995</v>
      </c>
      <c r="AQ4609" s="286" t="s">
        <v>855</v>
      </c>
    </row>
    <row r="4610" spans="1:47" ht="21.6" x14ac:dyDescent="0.3">
      <c r="A4610" s="285">
        <v>123815</v>
      </c>
      <c r="B4610" s="286" t="s">
        <v>540</v>
      </c>
      <c r="C4610" t="s">
        <v>226</v>
      </c>
      <c r="D4610" t="s">
        <v>226</v>
      </c>
      <c r="E4610" t="s">
        <v>226</v>
      </c>
      <c r="F4610" t="s">
        <v>225</v>
      </c>
      <c r="G4610" t="s">
        <v>225</v>
      </c>
      <c r="H4610" t="s">
        <v>224</v>
      </c>
      <c r="I4610" t="s">
        <v>224</v>
      </c>
      <c r="J4610" t="s">
        <v>224</v>
      </c>
      <c r="K4610" t="s">
        <v>224</v>
      </c>
      <c r="L4610" t="s">
        <v>226</v>
      </c>
      <c r="M4610" t="s">
        <v>225</v>
      </c>
      <c r="N4610" t="s">
        <v>224</v>
      </c>
      <c r="O4610" t="s">
        <v>225</v>
      </c>
      <c r="P4610" t="s">
        <v>226</v>
      </c>
      <c r="Q4610" t="s">
        <v>226</v>
      </c>
      <c r="R4610" t="s">
        <v>226</v>
      </c>
      <c r="S4610" t="s">
        <v>226</v>
      </c>
      <c r="T4610" t="s">
        <v>226</v>
      </c>
      <c r="U4610" t="s">
        <v>226</v>
      </c>
      <c r="V4610" t="s">
        <v>226</v>
      </c>
      <c r="W4610" t="s">
        <v>394</v>
      </c>
      <c r="X4610" t="s">
        <v>394</v>
      </c>
      <c r="Y4610" t="s">
        <v>394</v>
      </c>
      <c r="Z4610" t="s">
        <v>394</v>
      </c>
      <c r="AA4610" t="s">
        <v>394</v>
      </c>
      <c r="AB4610" t="s">
        <v>394</v>
      </c>
      <c r="AC4610" t="s">
        <v>394</v>
      </c>
      <c r="AD4610" t="s">
        <v>394</v>
      </c>
      <c r="AE4610" t="s">
        <v>394</v>
      </c>
      <c r="AF4610" t="s">
        <v>394</v>
      </c>
      <c r="AG4610" t="s">
        <v>394</v>
      </c>
      <c r="AH4610" t="s">
        <v>394</v>
      </c>
      <c r="AI4610" t="s">
        <v>394</v>
      </c>
      <c r="AJ4610" t="s">
        <v>394</v>
      </c>
      <c r="AK4610" t="s">
        <v>394</v>
      </c>
      <c r="AL4610" t="s">
        <v>394</v>
      </c>
      <c r="AM4610" t="s">
        <v>394</v>
      </c>
      <c r="AN4610" t="s">
        <v>394</v>
      </c>
      <c r="AO4610" t="s">
        <v>394</v>
      </c>
      <c r="AP4610" t="s">
        <v>394</v>
      </c>
      <c r="AQ4610" s="286" t="s">
        <v>394</v>
      </c>
      <c r="AR4610" s="305"/>
      <c r="AS4610" s="235"/>
      <c r="AU4610"/>
    </row>
    <row r="4611" spans="1:47" ht="21.6" x14ac:dyDescent="0.3">
      <c r="A4611" s="285">
        <v>123816</v>
      </c>
      <c r="B4611" s="286" t="s">
        <v>540</v>
      </c>
      <c r="C4611" t="s">
        <v>224</v>
      </c>
      <c r="D4611" t="s">
        <v>224</v>
      </c>
      <c r="E4611" t="s">
        <v>224</v>
      </c>
      <c r="F4611" t="s">
        <v>224</v>
      </c>
      <c r="G4611" t="s">
        <v>224</v>
      </c>
      <c r="H4611" t="s">
        <v>226</v>
      </c>
      <c r="I4611" t="s">
        <v>225</v>
      </c>
      <c r="J4611" t="s">
        <v>226</v>
      </c>
      <c r="K4611" t="s">
        <v>226</v>
      </c>
      <c r="L4611" t="s">
        <v>226</v>
      </c>
      <c r="M4611" t="s">
        <v>224</v>
      </c>
      <c r="N4611" t="s">
        <v>224</v>
      </c>
      <c r="O4611" t="s">
        <v>226</v>
      </c>
      <c r="P4611" t="s">
        <v>224</v>
      </c>
      <c r="Q4611" t="s">
        <v>226</v>
      </c>
      <c r="R4611" t="s">
        <v>225</v>
      </c>
      <c r="S4611" t="s">
        <v>225</v>
      </c>
      <c r="T4611" t="s">
        <v>225</v>
      </c>
      <c r="U4611" t="s">
        <v>225</v>
      </c>
      <c r="V4611" t="s">
        <v>225</v>
      </c>
      <c r="W4611" t="s">
        <v>394</v>
      </c>
      <c r="X4611" t="s">
        <v>394</v>
      </c>
      <c r="Y4611" t="s">
        <v>394</v>
      </c>
      <c r="Z4611" t="s">
        <v>394</v>
      </c>
      <c r="AA4611" t="s">
        <v>394</v>
      </c>
      <c r="AB4611" t="s">
        <v>394</v>
      </c>
      <c r="AC4611" t="s">
        <v>394</v>
      </c>
      <c r="AD4611" t="s">
        <v>394</v>
      </c>
      <c r="AE4611" t="s">
        <v>394</v>
      </c>
      <c r="AF4611" t="s">
        <v>394</v>
      </c>
      <c r="AG4611" t="s">
        <v>394</v>
      </c>
      <c r="AH4611" t="s">
        <v>394</v>
      </c>
      <c r="AI4611" t="s">
        <v>394</v>
      </c>
      <c r="AJ4611" t="s">
        <v>394</v>
      </c>
      <c r="AK4611" t="s">
        <v>394</v>
      </c>
      <c r="AL4611" t="s">
        <v>394</v>
      </c>
      <c r="AM4611" t="s">
        <v>394</v>
      </c>
      <c r="AN4611" t="s">
        <v>394</v>
      </c>
      <c r="AO4611" t="s">
        <v>394</v>
      </c>
      <c r="AP4611" t="s">
        <v>394</v>
      </c>
      <c r="AQ4611" s="286" t="s">
        <v>394</v>
      </c>
      <c r="AR4611" s="305"/>
      <c r="AS4611" s="235"/>
      <c r="AU4611"/>
    </row>
    <row r="4612" spans="1:47" ht="28.8" x14ac:dyDescent="0.3">
      <c r="A4612" s="285">
        <v>123817</v>
      </c>
      <c r="B4612" s="286" t="s">
        <v>67</v>
      </c>
      <c r="C4612" t="s">
        <v>226</v>
      </c>
      <c r="D4612" t="s">
        <v>226</v>
      </c>
      <c r="E4612" t="s">
        <v>226</v>
      </c>
      <c r="F4612" t="s">
        <v>226</v>
      </c>
      <c r="G4612" t="s">
        <v>226</v>
      </c>
      <c r="H4612" t="s">
        <v>226</v>
      </c>
      <c r="I4612" t="s">
        <v>226</v>
      </c>
      <c r="J4612" t="s">
        <v>226</v>
      </c>
      <c r="K4612" t="s">
        <v>226</v>
      </c>
      <c r="L4612" t="s">
        <v>226</v>
      </c>
      <c r="M4612" t="s">
        <v>226</v>
      </c>
      <c r="N4612" t="s">
        <v>226</v>
      </c>
      <c r="O4612" t="s">
        <v>226</v>
      </c>
      <c r="P4612" t="s">
        <v>226</v>
      </c>
      <c r="Q4612" t="s">
        <v>226</v>
      </c>
      <c r="R4612" t="s">
        <v>226</v>
      </c>
      <c r="S4612" t="s">
        <v>226</v>
      </c>
      <c r="T4612" t="s">
        <v>226</v>
      </c>
      <c r="U4612" t="s">
        <v>226</v>
      </c>
      <c r="V4612" t="s">
        <v>226</v>
      </c>
      <c r="W4612" t="s">
        <v>224</v>
      </c>
      <c r="X4612" t="s">
        <v>226</v>
      </c>
      <c r="Y4612" t="s">
        <v>226</v>
      </c>
      <c r="Z4612" t="s">
        <v>226</v>
      </c>
      <c r="AA4612" t="s">
        <v>226</v>
      </c>
      <c r="AB4612" t="s">
        <v>226</v>
      </c>
      <c r="AC4612" t="s">
        <v>226</v>
      </c>
      <c r="AD4612" t="s">
        <v>226</v>
      </c>
      <c r="AE4612" t="s">
        <v>226</v>
      </c>
      <c r="AF4612" t="s">
        <v>226</v>
      </c>
      <c r="AG4612" t="s">
        <v>225</v>
      </c>
      <c r="AH4612" t="s">
        <v>225</v>
      </c>
      <c r="AI4612" t="s">
        <v>225</v>
      </c>
      <c r="AJ4612" t="s">
        <v>225</v>
      </c>
      <c r="AK4612" t="s">
        <v>225</v>
      </c>
      <c r="AL4612" t="s">
        <v>394</v>
      </c>
      <c r="AM4612" t="s">
        <v>394</v>
      </c>
      <c r="AN4612" t="s">
        <v>394</v>
      </c>
      <c r="AO4612" t="s">
        <v>394</v>
      </c>
      <c r="AP4612" t="s">
        <v>394</v>
      </c>
      <c r="AQ4612" s="286" t="s">
        <v>394</v>
      </c>
      <c r="AR4612" s="305"/>
      <c r="AS4612" s="235"/>
      <c r="AU4612"/>
    </row>
    <row r="4613" spans="1:47" ht="21.6" x14ac:dyDescent="0.3">
      <c r="A4613" s="285">
        <v>123818</v>
      </c>
      <c r="B4613" s="286" t="s">
        <v>538</v>
      </c>
      <c r="C4613" t="s">
        <v>225</v>
      </c>
      <c r="D4613" t="s">
        <v>225</v>
      </c>
      <c r="E4613" t="s">
        <v>225</v>
      </c>
      <c r="F4613" t="s">
        <v>225</v>
      </c>
      <c r="G4613" t="s">
        <v>225</v>
      </c>
      <c r="H4613" t="s">
        <v>224</v>
      </c>
      <c r="I4613" t="s">
        <v>225</v>
      </c>
      <c r="J4613" t="s">
        <v>224</v>
      </c>
      <c r="K4613" t="s">
        <v>225</v>
      </c>
      <c r="L4613" t="s">
        <v>225</v>
      </c>
      <c r="M4613" t="s">
        <v>226</v>
      </c>
      <c r="N4613" t="s">
        <v>225</v>
      </c>
      <c r="O4613" t="s">
        <v>225</v>
      </c>
      <c r="P4613" t="s">
        <v>225</v>
      </c>
      <c r="Q4613" t="s">
        <v>225</v>
      </c>
      <c r="R4613" t="s">
        <v>226</v>
      </c>
      <c r="S4613" t="s">
        <v>224</v>
      </c>
      <c r="T4613" t="s">
        <v>224</v>
      </c>
      <c r="U4613" t="s">
        <v>224</v>
      </c>
      <c r="V4613" t="s">
        <v>224</v>
      </c>
      <c r="W4613" t="s">
        <v>225</v>
      </c>
      <c r="X4613" t="s">
        <v>226</v>
      </c>
      <c r="Y4613" t="s">
        <v>224</v>
      </c>
      <c r="Z4613" t="s">
        <v>226</v>
      </c>
      <c r="AA4613" t="s">
        <v>225</v>
      </c>
      <c r="AB4613" t="s">
        <v>225</v>
      </c>
      <c r="AC4613" t="s">
        <v>225</v>
      </c>
      <c r="AD4613" t="s">
        <v>225</v>
      </c>
      <c r="AE4613" t="s">
        <v>226</v>
      </c>
      <c r="AF4613" t="s">
        <v>225</v>
      </c>
      <c r="AG4613" t="s">
        <v>394</v>
      </c>
      <c r="AH4613" t="s">
        <v>394</v>
      </c>
      <c r="AI4613" t="s">
        <v>394</v>
      </c>
      <c r="AJ4613" t="s">
        <v>394</v>
      </c>
      <c r="AK4613" t="s">
        <v>394</v>
      </c>
      <c r="AL4613" t="s">
        <v>394</v>
      </c>
      <c r="AM4613" t="s">
        <v>394</v>
      </c>
      <c r="AN4613" t="s">
        <v>394</v>
      </c>
      <c r="AO4613" t="s">
        <v>394</v>
      </c>
      <c r="AP4613" t="s">
        <v>394</v>
      </c>
      <c r="AQ4613" s="286" t="s">
        <v>394</v>
      </c>
      <c r="AR4613" s="305"/>
      <c r="AS4613" s="235"/>
      <c r="AU4613"/>
    </row>
    <row r="4614" spans="1:47" ht="21.6" x14ac:dyDescent="0.65">
      <c r="A4614" s="285">
        <v>123819</v>
      </c>
      <c r="B4614" s="286" t="s">
        <v>538</v>
      </c>
      <c r="C4614" t="s">
        <v>226</v>
      </c>
      <c r="D4614" t="s">
        <v>226</v>
      </c>
      <c r="E4614" t="s">
        <v>226</v>
      </c>
      <c r="F4614" t="s">
        <v>226</v>
      </c>
      <c r="G4614" t="s">
        <v>226</v>
      </c>
      <c r="H4614" t="s">
        <v>226</v>
      </c>
      <c r="I4614" t="s">
        <v>226</v>
      </c>
      <c r="J4614" t="s">
        <v>226</v>
      </c>
      <c r="K4614" t="s">
        <v>226</v>
      </c>
      <c r="L4614" t="s">
        <v>225</v>
      </c>
      <c r="M4614" t="s">
        <v>226</v>
      </c>
      <c r="N4614" t="s">
        <v>226</v>
      </c>
      <c r="O4614" t="s">
        <v>225</v>
      </c>
      <c r="P4614" t="s">
        <v>225</v>
      </c>
      <c r="Q4614" t="s">
        <v>225</v>
      </c>
      <c r="R4614" t="s">
        <v>225</v>
      </c>
      <c r="S4614" t="s">
        <v>225</v>
      </c>
      <c r="T4614" t="s">
        <v>225</v>
      </c>
      <c r="U4614" t="s">
        <v>225</v>
      </c>
      <c r="V4614" t="s">
        <v>225</v>
      </c>
      <c r="W4614" t="s">
        <v>394</v>
      </c>
      <c r="X4614" t="s">
        <v>394</v>
      </c>
      <c r="Y4614" t="s">
        <v>394</v>
      </c>
      <c r="Z4614" t="s">
        <v>394</v>
      </c>
      <c r="AA4614" t="s">
        <v>394</v>
      </c>
      <c r="AB4614" t="s">
        <v>394</v>
      </c>
      <c r="AC4614" t="s">
        <v>394</v>
      </c>
      <c r="AD4614" t="s">
        <v>394</v>
      </c>
      <c r="AE4614" t="s">
        <v>394</v>
      </c>
      <c r="AF4614" t="s">
        <v>394</v>
      </c>
      <c r="AG4614" t="s">
        <v>394</v>
      </c>
      <c r="AH4614" t="s">
        <v>394</v>
      </c>
      <c r="AI4614" t="s">
        <v>394</v>
      </c>
      <c r="AJ4614" t="s">
        <v>394</v>
      </c>
      <c r="AK4614" t="s">
        <v>394</v>
      </c>
      <c r="AL4614" t="s">
        <v>394</v>
      </c>
      <c r="AM4614" t="s">
        <v>394</v>
      </c>
      <c r="AN4614" t="s">
        <v>394</v>
      </c>
      <c r="AO4614" t="s">
        <v>394</v>
      </c>
      <c r="AP4614" t="s">
        <v>394</v>
      </c>
      <c r="AQ4614" s="288"/>
      <c r="AR4614" s="304"/>
      <c r="AS4614" s="304"/>
      <c r="AU4614"/>
    </row>
    <row r="4615" spans="1:47" ht="21.6" x14ac:dyDescent="0.3">
      <c r="A4615" s="285">
        <v>123820</v>
      </c>
      <c r="B4615" s="286" t="s">
        <v>540</v>
      </c>
      <c r="C4615" t="s">
        <v>226</v>
      </c>
      <c r="D4615" t="s">
        <v>226</v>
      </c>
      <c r="E4615" t="s">
        <v>224</v>
      </c>
      <c r="F4615" t="s">
        <v>226</v>
      </c>
      <c r="G4615" t="s">
        <v>224</v>
      </c>
      <c r="H4615" t="s">
        <v>225</v>
      </c>
      <c r="I4615" t="s">
        <v>225</v>
      </c>
      <c r="J4615" t="s">
        <v>226</v>
      </c>
      <c r="K4615" t="s">
        <v>226</v>
      </c>
      <c r="L4615" t="s">
        <v>224</v>
      </c>
      <c r="M4615" t="s">
        <v>226</v>
      </c>
      <c r="N4615" t="s">
        <v>224</v>
      </c>
      <c r="O4615" t="s">
        <v>224</v>
      </c>
      <c r="P4615" t="s">
        <v>224</v>
      </c>
      <c r="Q4615" t="s">
        <v>224</v>
      </c>
      <c r="R4615" t="s">
        <v>226</v>
      </c>
      <c r="S4615" t="s">
        <v>226</v>
      </c>
      <c r="T4615" t="s">
        <v>226</v>
      </c>
      <c r="U4615" t="s">
        <v>226</v>
      </c>
      <c r="V4615" t="s">
        <v>226</v>
      </c>
      <c r="W4615" t="s">
        <v>394</v>
      </c>
      <c r="X4615" t="s">
        <v>394</v>
      </c>
      <c r="Y4615" t="s">
        <v>394</v>
      </c>
      <c r="Z4615" t="s">
        <v>394</v>
      </c>
      <c r="AA4615" t="s">
        <v>394</v>
      </c>
      <c r="AB4615" t="s">
        <v>394</v>
      </c>
      <c r="AC4615" t="s">
        <v>394</v>
      </c>
      <c r="AD4615" t="s">
        <v>394</v>
      </c>
      <c r="AE4615" t="s">
        <v>394</v>
      </c>
      <c r="AF4615" t="s">
        <v>394</v>
      </c>
      <c r="AG4615" t="s">
        <v>394</v>
      </c>
      <c r="AH4615" t="s">
        <v>394</v>
      </c>
      <c r="AI4615" t="s">
        <v>394</v>
      </c>
      <c r="AJ4615" t="s">
        <v>394</v>
      </c>
      <c r="AK4615" t="s">
        <v>394</v>
      </c>
      <c r="AL4615" t="s">
        <v>394</v>
      </c>
      <c r="AM4615" t="s">
        <v>394</v>
      </c>
      <c r="AN4615" t="s">
        <v>394</v>
      </c>
      <c r="AO4615" t="s">
        <v>394</v>
      </c>
      <c r="AP4615" t="s">
        <v>394</v>
      </c>
      <c r="AQ4615" s="286" t="s">
        <v>394</v>
      </c>
      <c r="AR4615" s="305"/>
      <c r="AS4615" s="235"/>
      <c r="AU4615"/>
    </row>
    <row r="4616" spans="1:47" ht="21.6" x14ac:dyDescent="0.3">
      <c r="A4616" s="285">
        <v>123821</v>
      </c>
      <c r="B4616" s="286" t="s">
        <v>538</v>
      </c>
      <c r="C4616" t="s">
        <v>226</v>
      </c>
      <c r="D4616" t="s">
        <v>224</v>
      </c>
      <c r="E4616" t="s">
        <v>226</v>
      </c>
      <c r="F4616" t="s">
        <v>226</v>
      </c>
      <c r="G4616" t="s">
        <v>224</v>
      </c>
      <c r="H4616" t="s">
        <v>226</v>
      </c>
      <c r="I4616" t="s">
        <v>226</v>
      </c>
      <c r="J4616" t="s">
        <v>225</v>
      </c>
      <c r="K4616" t="s">
        <v>226</v>
      </c>
      <c r="L4616" t="s">
        <v>226</v>
      </c>
      <c r="M4616" t="s">
        <v>226</v>
      </c>
      <c r="N4616" t="s">
        <v>226</v>
      </c>
      <c r="O4616" t="s">
        <v>224</v>
      </c>
      <c r="P4616" t="s">
        <v>226</v>
      </c>
      <c r="Q4616" t="s">
        <v>226</v>
      </c>
      <c r="R4616" t="s">
        <v>226</v>
      </c>
      <c r="S4616" t="s">
        <v>224</v>
      </c>
      <c r="T4616" t="s">
        <v>224</v>
      </c>
      <c r="U4616" t="s">
        <v>224</v>
      </c>
      <c r="V4616" t="s">
        <v>226</v>
      </c>
      <c r="W4616" t="s">
        <v>226</v>
      </c>
      <c r="X4616" t="s">
        <v>226</v>
      </c>
      <c r="Y4616" t="s">
        <v>226</v>
      </c>
      <c r="Z4616" t="s">
        <v>226</v>
      </c>
      <c r="AA4616" t="s">
        <v>226</v>
      </c>
      <c r="AB4616" t="s">
        <v>394</v>
      </c>
      <c r="AC4616" t="s">
        <v>394</v>
      </c>
      <c r="AD4616" t="s">
        <v>394</v>
      </c>
      <c r="AE4616" t="s">
        <v>394</v>
      </c>
      <c r="AF4616" t="s">
        <v>394</v>
      </c>
      <c r="AG4616" t="s">
        <v>394</v>
      </c>
      <c r="AH4616" t="s">
        <v>394</v>
      </c>
      <c r="AI4616" t="s">
        <v>394</v>
      </c>
      <c r="AJ4616" t="s">
        <v>394</v>
      </c>
      <c r="AK4616" t="s">
        <v>394</v>
      </c>
      <c r="AL4616" t="s">
        <v>394</v>
      </c>
      <c r="AM4616" t="s">
        <v>394</v>
      </c>
      <c r="AN4616" t="s">
        <v>394</v>
      </c>
      <c r="AO4616" t="s">
        <v>394</v>
      </c>
      <c r="AP4616" t="s">
        <v>394</v>
      </c>
      <c r="AQ4616" s="286" t="s">
        <v>394</v>
      </c>
      <c r="AR4616" s="305"/>
      <c r="AS4616" s="235"/>
      <c r="AU4616"/>
    </row>
    <row r="4617" spans="1:47" x14ac:dyDescent="0.3">
      <c r="A4617" s="285">
        <v>123822</v>
      </c>
      <c r="B4617" s="286" t="s">
        <v>539</v>
      </c>
      <c r="C4617" t="s">
        <v>995</v>
      </c>
      <c r="D4617" t="s">
        <v>995</v>
      </c>
      <c r="E4617" t="s">
        <v>995</v>
      </c>
      <c r="F4617" t="s">
        <v>995</v>
      </c>
      <c r="G4617" t="s">
        <v>995</v>
      </c>
      <c r="H4617" t="s">
        <v>995</v>
      </c>
      <c r="I4617" t="s">
        <v>995</v>
      </c>
      <c r="J4617" t="s">
        <v>995</v>
      </c>
      <c r="K4617" t="s">
        <v>995</v>
      </c>
      <c r="L4617" t="s">
        <v>995</v>
      </c>
      <c r="M4617" t="s">
        <v>995</v>
      </c>
      <c r="N4617" t="s">
        <v>995</v>
      </c>
      <c r="O4617" t="s">
        <v>995</v>
      </c>
      <c r="P4617" t="s">
        <v>995</v>
      </c>
      <c r="Q4617" t="s">
        <v>995</v>
      </c>
      <c r="R4617" t="s">
        <v>995</v>
      </c>
      <c r="S4617" t="s">
        <v>995</v>
      </c>
      <c r="T4617" t="s">
        <v>995</v>
      </c>
      <c r="U4617" t="s">
        <v>995</v>
      </c>
      <c r="V4617" t="s">
        <v>995</v>
      </c>
      <c r="W4617" t="s">
        <v>995</v>
      </c>
      <c r="X4617" t="s">
        <v>995</v>
      </c>
      <c r="Y4617" t="s">
        <v>995</v>
      </c>
      <c r="Z4617" t="s">
        <v>995</v>
      </c>
      <c r="AA4617" t="s">
        <v>995</v>
      </c>
      <c r="AB4617" t="s">
        <v>995</v>
      </c>
      <c r="AC4617" t="s">
        <v>995</v>
      </c>
      <c r="AD4617" t="s">
        <v>995</v>
      </c>
      <c r="AE4617" t="s">
        <v>995</v>
      </c>
      <c r="AF4617" t="s">
        <v>995</v>
      </c>
      <c r="AG4617" t="s">
        <v>995</v>
      </c>
      <c r="AH4617" t="s">
        <v>995</v>
      </c>
      <c r="AI4617" t="s">
        <v>995</v>
      </c>
      <c r="AJ4617" t="s">
        <v>995</v>
      </c>
      <c r="AK4617" t="s">
        <v>995</v>
      </c>
      <c r="AL4617" t="s">
        <v>995</v>
      </c>
      <c r="AM4617" t="s">
        <v>995</v>
      </c>
      <c r="AN4617" t="s">
        <v>995</v>
      </c>
      <c r="AO4617" t="s">
        <v>995</v>
      </c>
      <c r="AP4617" t="s">
        <v>995</v>
      </c>
      <c r="AQ4617" s="286" t="s">
        <v>855</v>
      </c>
    </row>
    <row r="4618" spans="1:47" x14ac:dyDescent="0.3">
      <c r="A4618" s="285">
        <v>123823</v>
      </c>
      <c r="B4618" s="286" t="s">
        <v>539</v>
      </c>
      <c r="C4618" t="s">
        <v>995</v>
      </c>
      <c r="D4618" t="s">
        <v>995</v>
      </c>
      <c r="E4618" t="s">
        <v>995</v>
      </c>
      <c r="F4618" t="s">
        <v>995</v>
      </c>
      <c r="G4618" t="s">
        <v>995</v>
      </c>
      <c r="H4618" t="s">
        <v>995</v>
      </c>
      <c r="I4618" t="s">
        <v>995</v>
      </c>
      <c r="J4618" t="s">
        <v>995</v>
      </c>
      <c r="K4618" t="s">
        <v>995</v>
      </c>
      <c r="L4618" t="s">
        <v>995</v>
      </c>
      <c r="M4618" t="s">
        <v>995</v>
      </c>
      <c r="N4618" t="s">
        <v>995</v>
      </c>
      <c r="O4618" t="s">
        <v>995</v>
      </c>
      <c r="P4618" t="s">
        <v>995</v>
      </c>
      <c r="Q4618" t="s">
        <v>995</v>
      </c>
      <c r="R4618" t="s">
        <v>995</v>
      </c>
      <c r="S4618" t="s">
        <v>995</v>
      </c>
      <c r="T4618" t="s">
        <v>995</v>
      </c>
      <c r="U4618" t="s">
        <v>995</v>
      </c>
      <c r="V4618" t="s">
        <v>995</v>
      </c>
      <c r="W4618" t="s">
        <v>995</v>
      </c>
      <c r="X4618" t="s">
        <v>995</v>
      </c>
      <c r="Y4618" t="s">
        <v>995</v>
      </c>
      <c r="Z4618" t="s">
        <v>995</v>
      </c>
      <c r="AA4618" t="s">
        <v>995</v>
      </c>
      <c r="AB4618" t="s">
        <v>995</v>
      </c>
      <c r="AC4618" t="s">
        <v>995</v>
      </c>
      <c r="AD4618" t="s">
        <v>995</v>
      </c>
      <c r="AE4618" t="s">
        <v>995</v>
      </c>
      <c r="AF4618" t="s">
        <v>995</v>
      </c>
      <c r="AG4618" t="s">
        <v>995</v>
      </c>
      <c r="AH4618" t="s">
        <v>995</v>
      </c>
      <c r="AI4618" t="s">
        <v>995</v>
      </c>
      <c r="AJ4618" t="s">
        <v>995</v>
      </c>
      <c r="AK4618" t="s">
        <v>995</v>
      </c>
      <c r="AL4618" t="s">
        <v>995</v>
      </c>
      <c r="AM4618" t="s">
        <v>995</v>
      </c>
      <c r="AN4618" t="s">
        <v>995</v>
      </c>
      <c r="AO4618" t="s">
        <v>995</v>
      </c>
      <c r="AP4618" t="s">
        <v>995</v>
      </c>
      <c r="AQ4618" s="286" t="s">
        <v>855</v>
      </c>
    </row>
    <row r="4619" spans="1:47" ht="21.6" x14ac:dyDescent="0.65">
      <c r="A4619" s="285">
        <v>123824</v>
      </c>
      <c r="B4619" s="286" t="s">
        <v>538</v>
      </c>
      <c r="C4619" t="s">
        <v>226</v>
      </c>
      <c r="D4619" t="s">
        <v>226</v>
      </c>
      <c r="E4619" t="s">
        <v>226</v>
      </c>
      <c r="F4619" t="s">
        <v>226</v>
      </c>
      <c r="G4619" t="s">
        <v>226</v>
      </c>
      <c r="H4619" t="s">
        <v>225</v>
      </c>
      <c r="I4619" t="s">
        <v>226</v>
      </c>
      <c r="J4619" t="s">
        <v>226</v>
      </c>
      <c r="K4619" t="s">
        <v>226</v>
      </c>
      <c r="L4619" t="s">
        <v>226</v>
      </c>
      <c r="M4619" t="s">
        <v>226</v>
      </c>
      <c r="N4619" t="s">
        <v>226</v>
      </c>
      <c r="O4619" t="s">
        <v>226</v>
      </c>
      <c r="P4619" t="s">
        <v>226</v>
      </c>
      <c r="Q4619" t="s">
        <v>226</v>
      </c>
      <c r="R4619" t="s">
        <v>226</v>
      </c>
      <c r="S4619" t="s">
        <v>226</v>
      </c>
      <c r="T4619" t="s">
        <v>226</v>
      </c>
      <c r="U4619" t="s">
        <v>226</v>
      </c>
      <c r="V4619" t="s">
        <v>226</v>
      </c>
      <c r="W4619" t="s">
        <v>226</v>
      </c>
      <c r="X4619" t="s">
        <v>226</v>
      </c>
      <c r="Y4619" t="s">
        <v>226</v>
      </c>
      <c r="Z4619" t="s">
        <v>226</v>
      </c>
      <c r="AA4619" t="s">
        <v>226</v>
      </c>
      <c r="AB4619" t="s">
        <v>394</v>
      </c>
      <c r="AC4619" t="s">
        <v>394</v>
      </c>
      <c r="AD4619" t="s">
        <v>394</v>
      </c>
      <c r="AE4619" t="s">
        <v>394</v>
      </c>
      <c r="AF4619" t="s">
        <v>394</v>
      </c>
      <c r="AG4619" t="s">
        <v>394</v>
      </c>
      <c r="AH4619" t="s">
        <v>394</v>
      </c>
      <c r="AI4619" t="s">
        <v>394</v>
      </c>
      <c r="AJ4619" t="s">
        <v>394</v>
      </c>
      <c r="AK4619" t="s">
        <v>394</v>
      </c>
      <c r="AL4619" t="s">
        <v>394</v>
      </c>
      <c r="AM4619" t="s">
        <v>394</v>
      </c>
      <c r="AN4619" t="s">
        <v>394</v>
      </c>
      <c r="AO4619" t="s">
        <v>394</v>
      </c>
      <c r="AP4619" t="s">
        <v>394</v>
      </c>
      <c r="AQ4619" s="288"/>
      <c r="AR4619" s="304"/>
      <c r="AS4619" s="304"/>
      <c r="AU4619"/>
    </row>
    <row r="4620" spans="1:47" ht="21.6" x14ac:dyDescent="0.3">
      <c r="A4620" s="285">
        <v>123825</v>
      </c>
      <c r="B4620" s="286" t="s">
        <v>538</v>
      </c>
      <c r="C4620" t="s">
        <v>226</v>
      </c>
      <c r="D4620" t="s">
        <v>224</v>
      </c>
      <c r="E4620" t="s">
        <v>224</v>
      </c>
      <c r="F4620" t="s">
        <v>226</v>
      </c>
      <c r="G4620" t="s">
        <v>226</v>
      </c>
      <c r="H4620" t="s">
        <v>226</v>
      </c>
      <c r="I4620" t="s">
        <v>226</v>
      </c>
      <c r="J4620" t="s">
        <v>226</v>
      </c>
      <c r="K4620" t="s">
        <v>226</v>
      </c>
      <c r="L4620" t="s">
        <v>224</v>
      </c>
      <c r="M4620" t="s">
        <v>224</v>
      </c>
      <c r="N4620" t="s">
        <v>224</v>
      </c>
      <c r="O4620" t="s">
        <v>224</v>
      </c>
      <c r="P4620" t="s">
        <v>224</v>
      </c>
      <c r="Q4620" t="s">
        <v>224</v>
      </c>
      <c r="R4620" t="s">
        <v>226</v>
      </c>
      <c r="S4620" t="s">
        <v>226</v>
      </c>
      <c r="T4620" t="s">
        <v>224</v>
      </c>
      <c r="U4620" t="s">
        <v>226</v>
      </c>
      <c r="V4620" t="s">
        <v>226</v>
      </c>
      <c r="W4620" t="s">
        <v>225</v>
      </c>
      <c r="X4620" t="s">
        <v>225</v>
      </c>
      <c r="Y4620" t="s">
        <v>226</v>
      </c>
      <c r="Z4620" t="s">
        <v>225</v>
      </c>
      <c r="AA4620" t="s">
        <v>226</v>
      </c>
      <c r="AB4620" t="s">
        <v>394</v>
      </c>
      <c r="AC4620" t="s">
        <v>394</v>
      </c>
      <c r="AD4620" t="s">
        <v>394</v>
      </c>
      <c r="AE4620" t="s">
        <v>394</v>
      </c>
      <c r="AF4620" t="s">
        <v>394</v>
      </c>
      <c r="AG4620" t="s">
        <v>394</v>
      </c>
      <c r="AH4620" t="s">
        <v>394</v>
      </c>
      <c r="AI4620" t="s">
        <v>394</v>
      </c>
      <c r="AJ4620" t="s">
        <v>394</v>
      </c>
      <c r="AK4620" t="s">
        <v>394</v>
      </c>
      <c r="AL4620" t="s">
        <v>394</v>
      </c>
      <c r="AM4620" t="s">
        <v>394</v>
      </c>
      <c r="AN4620" t="s">
        <v>394</v>
      </c>
      <c r="AO4620" t="s">
        <v>394</v>
      </c>
      <c r="AP4620" t="s">
        <v>394</v>
      </c>
      <c r="AQ4620" s="286" t="s">
        <v>394</v>
      </c>
      <c r="AR4620" s="305"/>
      <c r="AS4620" s="235"/>
      <c r="AU4620"/>
    </row>
    <row r="4621" spans="1:47" x14ac:dyDescent="0.3">
      <c r="A4621" s="285">
        <v>123826</v>
      </c>
      <c r="B4621" s="286" t="s">
        <v>540</v>
      </c>
      <c r="AQ4621" s="286" t="s">
        <v>394</v>
      </c>
    </row>
    <row r="4622" spans="1:47" x14ac:dyDescent="0.3">
      <c r="A4622" s="285">
        <v>123827</v>
      </c>
      <c r="B4622" s="286" t="s">
        <v>540</v>
      </c>
      <c r="AQ4622" s="286" t="s">
        <v>394</v>
      </c>
    </row>
    <row r="4623" spans="1:47" x14ac:dyDescent="0.3">
      <c r="A4623" s="285">
        <v>123828</v>
      </c>
      <c r="B4623" s="286" t="s">
        <v>539</v>
      </c>
      <c r="C4623" t="s">
        <v>995</v>
      </c>
      <c r="D4623" t="s">
        <v>995</v>
      </c>
      <c r="E4623" t="s">
        <v>995</v>
      </c>
      <c r="F4623" t="s">
        <v>995</v>
      </c>
      <c r="G4623" t="s">
        <v>995</v>
      </c>
      <c r="H4623" t="s">
        <v>995</v>
      </c>
      <c r="I4623" t="s">
        <v>995</v>
      </c>
      <c r="J4623" t="s">
        <v>995</v>
      </c>
      <c r="K4623" t="s">
        <v>995</v>
      </c>
      <c r="L4623" t="s">
        <v>995</v>
      </c>
      <c r="M4623" t="s">
        <v>995</v>
      </c>
      <c r="N4623" t="s">
        <v>995</v>
      </c>
      <c r="O4623" t="s">
        <v>995</v>
      </c>
      <c r="P4623" t="s">
        <v>995</v>
      </c>
      <c r="Q4623" t="s">
        <v>995</v>
      </c>
      <c r="R4623" t="s">
        <v>995</v>
      </c>
      <c r="S4623" t="s">
        <v>995</v>
      </c>
      <c r="T4623" t="s">
        <v>995</v>
      </c>
      <c r="U4623" t="s">
        <v>995</v>
      </c>
      <c r="V4623" t="s">
        <v>995</v>
      </c>
      <c r="W4623" t="s">
        <v>995</v>
      </c>
      <c r="X4623" t="s">
        <v>995</v>
      </c>
      <c r="Y4623" t="s">
        <v>995</v>
      </c>
      <c r="Z4623" t="s">
        <v>995</v>
      </c>
      <c r="AA4623" t="s">
        <v>995</v>
      </c>
      <c r="AB4623" t="s">
        <v>995</v>
      </c>
      <c r="AC4623" t="s">
        <v>995</v>
      </c>
      <c r="AD4623" t="s">
        <v>995</v>
      </c>
      <c r="AE4623" t="s">
        <v>995</v>
      </c>
      <c r="AF4623" t="s">
        <v>995</v>
      </c>
      <c r="AG4623" t="s">
        <v>995</v>
      </c>
      <c r="AH4623" t="s">
        <v>995</v>
      </c>
      <c r="AI4623" t="s">
        <v>995</v>
      </c>
      <c r="AJ4623" t="s">
        <v>995</v>
      </c>
      <c r="AK4623" t="s">
        <v>995</v>
      </c>
      <c r="AL4623" t="s">
        <v>995</v>
      </c>
      <c r="AM4623" t="s">
        <v>995</v>
      </c>
      <c r="AN4623" t="s">
        <v>995</v>
      </c>
      <c r="AO4623" t="s">
        <v>995</v>
      </c>
      <c r="AP4623" t="s">
        <v>995</v>
      </c>
      <c r="AQ4623" s="286" t="s">
        <v>855</v>
      </c>
    </row>
    <row r="4624" spans="1:47" x14ac:dyDescent="0.3">
      <c r="A4624" s="285">
        <v>123829</v>
      </c>
      <c r="B4624" s="286" t="s">
        <v>539</v>
      </c>
      <c r="C4624" t="s">
        <v>995</v>
      </c>
      <c r="D4624" t="s">
        <v>995</v>
      </c>
      <c r="E4624" t="s">
        <v>995</v>
      </c>
      <c r="F4624" t="s">
        <v>995</v>
      </c>
      <c r="G4624" t="s">
        <v>995</v>
      </c>
      <c r="H4624" t="s">
        <v>995</v>
      </c>
      <c r="I4624" t="s">
        <v>995</v>
      </c>
      <c r="J4624" t="s">
        <v>995</v>
      </c>
      <c r="K4624" t="s">
        <v>995</v>
      </c>
      <c r="L4624" t="s">
        <v>995</v>
      </c>
      <c r="M4624" t="s">
        <v>995</v>
      </c>
      <c r="N4624" t="s">
        <v>995</v>
      </c>
      <c r="O4624" t="s">
        <v>995</v>
      </c>
      <c r="P4624" t="s">
        <v>995</v>
      </c>
      <c r="Q4624" t="s">
        <v>995</v>
      </c>
      <c r="R4624" t="s">
        <v>995</v>
      </c>
      <c r="S4624" t="s">
        <v>995</v>
      </c>
      <c r="T4624" t="s">
        <v>995</v>
      </c>
      <c r="U4624" t="s">
        <v>995</v>
      </c>
      <c r="V4624" t="s">
        <v>995</v>
      </c>
      <c r="W4624" t="s">
        <v>995</v>
      </c>
      <c r="X4624" t="s">
        <v>995</v>
      </c>
      <c r="Y4624" t="s">
        <v>995</v>
      </c>
      <c r="Z4624" t="s">
        <v>995</v>
      </c>
      <c r="AA4624" t="s">
        <v>995</v>
      </c>
      <c r="AB4624" t="s">
        <v>995</v>
      </c>
      <c r="AC4624" t="s">
        <v>995</v>
      </c>
      <c r="AD4624" t="s">
        <v>995</v>
      </c>
      <c r="AE4624" t="s">
        <v>995</v>
      </c>
      <c r="AF4624" t="s">
        <v>995</v>
      </c>
      <c r="AG4624" t="s">
        <v>995</v>
      </c>
      <c r="AH4624" t="s">
        <v>995</v>
      </c>
      <c r="AI4624" t="s">
        <v>995</v>
      </c>
      <c r="AJ4624" t="s">
        <v>995</v>
      </c>
      <c r="AK4624" t="s">
        <v>995</v>
      </c>
      <c r="AL4624" t="s">
        <v>995</v>
      </c>
      <c r="AM4624" t="s">
        <v>995</v>
      </c>
      <c r="AN4624" t="s">
        <v>995</v>
      </c>
      <c r="AO4624" t="s">
        <v>995</v>
      </c>
      <c r="AP4624" t="s">
        <v>995</v>
      </c>
      <c r="AQ4624" s="286" t="s">
        <v>855</v>
      </c>
    </row>
    <row r="4625" spans="1:47" ht="28.8" x14ac:dyDescent="0.3">
      <c r="A4625" s="285">
        <v>123830</v>
      </c>
      <c r="B4625" s="286" t="s">
        <v>67</v>
      </c>
      <c r="C4625" t="s">
        <v>226</v>
      </c>
      <c r="D4625" t="s">
        <v>226</v>
      </c>
      <c r="E4625" t="s">
        <v>226</v>
      </c>
      <c r="F4625" t="s">
        <v>226</v>
      </c>
      <c r="G4625" t="s">
        <v>226</v>
      </c>
      <c r="H4625" t="s">
        <v>226</v>
      </c>
      <c r="I4625" t="s">
        <v>226</v>
      </c>
      <c r="J4625" t="s">
        <v>226</v>
      </c>
      <c r="K4625" t="s">
        <v>226</v>
      </c>
      <c r="L4625" t="s">
        <v>226</v>
      </c>
      <c r="M4625" t="s">
        <v>226</v>
      </c>
      <c r="N4625" t="s">
        <v>226</v>
      </c>
      <c r="O4625" t="s">
        <v>226</v>
      </c>
      <c r="P4625" t="s">
        <v>226</v>
      </c>
      <c r="Q4625" t="s">
        <v>226</v>
      </c>
      <c r="R4625" t="s">
        <v>226</v>
      </c>
      <c r="S4625" t="s">
        <v>226</v>
      </c>
      <c r="T4625" t="s">
        <v>226</v>
      </c>
      <c r="U4625" t="s">
        <v>226</v>
      </c>
      <c r="V4625" t="s">
        <v>226</v>
      </c>
      <c r="W4625" t="s">
        <v>226</v>
      </c>
      <c r="X4625" t="s">
        <v>226</v>
      </c>
      <c r="Y4625" t="s">
        <v>226</v>
      </c>
      <c r="Z4625" t="s">
        <v>226</v>
      </c>
      <c r="AA4625" t="s">
        <v>226</v>
      </c>
      <c r="AB4625" t="s">
        <v>226</v>
      </c>
      <c r="AC4625" t="s">
        <v>226</v>
      </c>
      <c r="AD4625" t="s">
        <v>226</v>
      </c>
      <c r="AE4625" t="s">
        <v>226</v>
      </c>
      <c r="AF4625" t="s">
        <v>226</v>
      </c>
      <c r="AG4625" t="s">
        <v>225</v>
      </c>
      <c r="AH4625" t="s">
        <v>225</v>
      </c>
      <c r="AI4625" t="s">
        <v>225</v>
      </c>
      <c r="AJ4625" t="s">
        <v>225</v>
      </c>
      <c r="AK4625" t="s">
        <v>225</v>
      </c>
      <c r="AL4625" t="s">
        <v>394</v>
      </c>
      <c r="AM4625" t="s">
        <v>394</v>
      </c>
      <c r="AN4625" t="s">
        <v>394</v>
      </c>
      <c r="AO4625" t="s">
        <v>394</v>
      </c>
      <c r="AP4625" t="s">
        <v>394</v>
      </c>
      <c r="AQ4625" s="286" t="s">
        <v>394</v>
      </c>
      <c r="AR4625" s="305"/>
      <c r="AS4625" s="235"/>
      <c r="AU4625"/>
    </row>
    <row r="4626" spans="1:47" x14ac:dyDescent="0.3">
      <c r="A4626" s="285">
        <v>123832</v>
      </c>
      <c r="B4626" s="286" t="s">
        <v>540</v>
      </c>
      <c r="AQ4626" s="286" t="s">
        <v>394</v>
      </c>
    </row>
    <row r="4627" spans="1:47" ht="21.6" x14ac:dyDescent="0.3">
      <c r="A4627" s="285">
        <v>123833</v>
      </c>
      <c r="B4627" s="286" t="s">
        <v>538</v>
      </c>
      <c r="C4627" t="s">
        <v>226</v>
      </c>
      <c r="D4627" t="s">
        <v>226</v>
      </c>
      <c r="E4627" t="s">
        <v>224</v>
      </c>
      <c r="F4627" t="s">
        <v>226</v>
      </c>
      <c r="G4627" t="s">
        <v>226</v>
      </c>
      <c r="H4627" t="s">
        <v>226</v>
      </c>
      <c r="I4627" t="s">
        <v>225</v>
      </c>
      <c r="J4627" t="s">
        <v>225</v>
      </c>
      <c r="K4627" t="s">
        <v>226</v>
      </c>
      <c r="L4627" t="s">
        <v>226</v>
      </c>
      <c r="M4627" t="s">
        <v>226</v>
      </c>
      <c r="N4627" t="s">
        <v>224</v>
      </c>
      <c r="O4627" t="s">
        <v>226</v>
      </c>
      <c r="P4627" t="s">
        <v>224</v>
      </c>
      <c r="Q4627" t="s">
        <v>226</v>
      </c>
      <c r="R4627" t="s">
        <v>226</v>
      </c>
      <c r="S4627" t="s">
        <v>224</v>
      </c>
      <c r="T4627" t="s">
        <v>224</v>
      </c>
      <c r="U4627" t="s">
        <v>224</v>
      </c>
      <c r="V4627" t="s">
        <v>226</v>
      </c>
      <c r="W4627" t="s">
        <v>226</v>
      </c>
      <c r="X4627" t="s">
        <v>226</v>
      </c>
      <c r="Y4627" t="s">
        <v>226</v>
      </c>
      <c r="Z4627" t="s">
        <v>226</v>
      </c>
      <c r="AA4627" t="s">
        <v>226</v>
      </c>
      <c r="AB4627" t="s">
        <v>394</v>
      </c>
      <c r="AC4627" t="s">
        <v>394</v>
      </c>
      <c r="AD4627" t="s">
        <v>394</v>
      </c>
      <c r="AE4627" t="s">
        <v>394</v>
      </c>
      <c r="AF4627" t="s">
        <v>394</v>
      </c>
      <c r="AG4627" t="s">
        <v>394</v>
      </c>
      <c r="AH4627" t="s">
        <v>394</v>
      </c>
      <c r="AI4627" t="s">
        <v>394</v>
      </c>
      <c r="AJ4627" t="s">
        <v>394</v>
      </c>
      <c r="AK4627" t="s">
        <v>394</v>
      </c>
      <c r="AL4627" t="s">
        <v>394</v>
      </c>
      <c r="AM4627" t="s">
        <v>394</v>
      </c>
      <c r="AN4627" t="s">
        <v>394</v>
      </c>
      <c r="AO4627" t="s">
        <v>394</v>
      </c>
      <c r="AP4627" t="s">
        <v>394</v>
      </c>
      <c r="AQ4627" s="286" t="s">
        <v>394</v>
      </c>
      <c r="AR4627" s="305"/>
      <c r="AS4627" s="235"/>
      <c r="AU4627"/>
    </row>
    <row r="4628" spans="1:47" ht="21.6" x14ac:dyDescent="0.3">
      <c r="A4628" s="285">
        <v>123834</v>
      </c>
      <c r="B4628" s="286" t="s">
        <v>538</v>
      </c>
      <c r="C4628" t="s">
        <v>226</v>
      </c>
      <c r="D4628" t="s">
        <v>226</v>
      </c>
      <c r="E4628" t="s">
        <v>226</v>
      </c>
      <c r="F4628" t="s">
        <v>226</v>
      </c>
      <c r="G4628" t="s">
        <v>224</v>
      </c>
      <c r="H4628" t="s">
        <v>226</v>
      </c>
      <c r="I4628" t="s">
        <v>226</v>
      </c>
      <c r="J4628" t="s">
        <v>226</v>
      </c>
      <c r="K4628" t="s">
        <v>226</v>
      </c>
      <c r="L4628" t="s">
        <v>226</v>
      </c>
      <c r="M4628" t="s">
        <v>226</v>
      </c>
      <c r="N4628" t="s">
        <v>226</v>
      </c>
      <c r="O4628" t="s">
        <v>226</v>
      </c>
      <c r="P4628" t="s">
        <v>224</v>
      </c>
      <c r="Q4628" t="s">
        <v>226</v>
      </c>
      <c r="R4628" t="s">
        <v>226</v>
      </c>
      <c r="S4628" t="s">
        <v>226</v>
      </c>
      <c r="T4628" t="s">
        <v>224</v>
      </c>
      <c r="U4628" t="s">
        <v>226</v>
      </c>
      <c r="V4628" t="s">
        <v>226</v>
      </c>
      <c r="W4628" t="s">
        <v>226</v>
      </c>
      <c r="X4628" t="s">
        <v>226</v>
      </c>
      <c r="Y4628" t="s">
        <v>226</v>
      </c>
      <c r="Z4628" t="s">
        <v>226</v>
      </c>
      <c r="AA4628" t="s">
        <v>226</v>
      </c>
      <c r="AB4628" t="s">
        <v>225</v>
      </c>
      <c r="AC4628" t="s">
        <v>225</v>
      </c>
      <c r="AD4628" t="s">
        <v>226</v>
      </c>
      <c r="AE4628" t="s">
        <v>225</v>
      </c>
      <c r="AF4628" t="s">
        <v>226</v>
      </c>
      <c r="AG4628" t="s">
        <v>394</v>
      </c>
      <c r="AH4628" t="s">
        <v>394</v>
      </c>
      <c r="AI4628" t="s">
        <v>394</v>
      </c>
      <c r="AJ4628" t="s">
        <v>394</v>
      </c>
      <c r="AK4628" t="s">
        <v>394</v>
      </c>
      <c r="AL4628" t="s">
        <v>394</v>
      </c>
      <c r="AM4628" t="s">
        <v>394</v>
      </c>
      <c r="AN4628" t="s">
        <v>394</v>
      </c>
      <c r="AO4628" t="s">
        <v>394</v>
      </c>
      <c r="AP4628" t="s">
        <v>394</v>
      </c>
      <c r="AQ4628" s="286" t="s">
        <v>394</v>
      </c>
      <c r="AR4628" s="305"/>
      <c r="AS4628" s="235"/>
      <c r="AU4628"/>
    </row>
    <row r="4629" spans="1:47" x14ac:dyDescent="0.3">
      <c r="A4629" s="285">
        <v>123835</v>
      </c>
      <c r="B4629" s="286" t="s">
        <v>539</v>
      </c>
      <c r="C4629" t="s">
        <v>995</v>
      </c>
      <c r="D4629" t="s">
        <v>995</v>
      </c>
      <c r="E4629" t="s">
        <v>995</v>
      </c>
      <c r="F4629" t="s">
        <v>995</v>
      </c>
      <c r="G4629" t="s">
        <v>995</v>
      </c>
      <c r="H4629" t="s">
        <v>995</v>
      </c>
      <c r="I4629" t="s">
        <v>995</v>
      </c>
      <c r="J4629" t="s">
        <v>995</v>
      </c>
      <c r="K4629" t="s">
        <v>995</v>
      </c>
      <c r="L4629" t="s">
        <v>995</v>
      </c>
      <c r="M4629" t="s">
        <v>995</v>
      </c>
      <c r="N4629" t="s">
        <v>995</v>
      </c>
      <c r="O4629" t="s">
        <v>995</v>
      </c>
      <c r="P4629" t="s">
        <v>995</v>
      </c>
      <c r="Q4629" t="s">
        <v>995</v>
      </c>
      <c r="R4629" t="s">
        <v>995</v>
      </c>
      <c r="S4629" t="s">
        <v>995</v>
      </c>
      <c r="T4629" t="s">
        <v>995</v>
      </c>
      <c r="U4629" t="s">
        <v>995</v>
      </c>
      <c r="V4629" t="s">
        <v>995</v>
      </c>
      <c r="W4629" t="s">
        <v>995</v>
      </c>
      <c r="X4629" t="s">
        <v>995</v>
      </c>
      <c r="Y4629" t="s">
        <v>995</v>
      </c>
      <c r="Z4629" t="s">
        <v>995</v>
      </c>
      <c r="AA4629" t="s">
        <v>995</v>
      </c>
      <c r="AB4629" t="s">
        <v>995</v>
      </c>
      <c r="AC4629" t="s">
        <v>995</v>
      </c>
      <c r="AD4629" t="s">
        <v>995</v>
      </c>
      <c r="AE4629" t="s">
        <v>995</v>
      </c>
      <c r="AF4629" t="s">
        <v>995</v>
      </c>
      <c r="AG4629" t="s">
        <v>995</v>
      </c>
      <c r="AH4629" t="s">
        <v>995</v>
      </c>
      <c r="AI4629" t="s">
        <v>995</v>
      </c>
      <c r="AJ4629" t="s">
        <v>995</v>
      </c>
      <c r="AK4629" t="s">
        <v>995</v>
      </c>
      <c r="AL4629" t="s">
        <v>995</v>
      </c>
      <c r="AM4629" t="s">
        <v>995</v>
      </c>
      <c r="AN4629" t="s">
        <v>995</v>
      </c>
      <c r="AO4629" t="s">
        <v>995</v>
      </c>
      <c r="AP4629" t="s">
        <v>995</v>
      </c>
      <c r="AQ4629" s="286" t="s">
        <v>855</v>
      </c>
    </row>
    <row r="4630" spans="1:47" ht="28.8" x14ac:dyDescent="0.3">
      <c r="A4630" s="285">
        <v>123836</v>
      </c>
      <c r="B4630" s="286" t="s">
        <v>542</v>
      </c>
      <c r="C4630" t="s">
        <v>224</v>
      </c>
      <c r="D4630" t="s">
        <v>224</v>
      </c>
      <c r="E4630" t="s">
        <v>224</v>
      </c>
      <c r="F4630" t="s">
        <v>224</v>
      </c>
      <c r="G4630" t="s">
        <v>226</v>
      </c>
      <c r="H4630" t="s">
        <v>226</v>
      </c>
      <c r="I4630" t="s">
        <v>226</v>
      </c>
      <c r="J4630" t="s">
        <v>226</v>
      </c>
      <c r="K4630" t="s">
        <v>226</v>
      </c>
      <c r="L4630" t="s">
        <v>226</v>
      </c>
      <c r="M4630" t="s">
        <v>225</v>
      </c>
      <c r="N4630" t="s">
        <v>225</v>
      </c>
      <c r="O4630" t="s">
        <v>225</v>
      </c>
      <c r="P4630" t="s">
        <v>225</v>
      </c>
      <c r="Q4630" t="s">
        <v>225</v>
      </c>
      <c r="R4630" t="s">
        <v>394</v>
      </c>
      <c r="S4630" t="s">
        <v>394</v>
      </c>
      <c r="T4630" t="s">
        <v>394</v>
      </c>
      <c r="U4630" t="s">
        <v>394</v>
      </c>
      <c r="V4630" t="s">
        <v>394</v>
      </c>
      <c r="W4630" t="s">
        <v>394</v>
      </c>
      <c r="X4630" t="s">
        <v>394</v>
      </c>
      <c r="Y4630" t="s">
        <v>394</v>
      </c>
      <c r="Z4630" t="s">
        <v>394</v>
      </c>
      <c r="AA4630" t="s">
        <v>394</v>
      </c>
      <c r="AB4630" t="s">
        <v>394</v>
      </c>
      <c r="AC4630" t="s">
        <v>394</v>
      </c>
      <c r="AD4630" t="s">
        <v>394</v>
      </c>
      <c r="AE4630" t="s">
        <v>394</v>
      </c>
      <c r="AF4630" t="s">
        <v>394</v>
      </c>
      <c r="AG4630" t="s">
        <v>394</v>
      </c>
      <c r="AH4630" t="s">
        <v>394</v>
      </c>
      <c r="AI4630" t="s">
        <v>394</v>
      </c>
      <c r="AJ4630" t="s">
        <v>394</v>
      </c>
      <c r="AK4630" t="s">
        <v>394</v>
      </c>
      <c r="AL4630" t="s">
        <v>394</v>
      </c>
      <c r="AM4630" t="s">
        <v>394</v>
      </c>
      <c r="AN4630" t="s">
        <v>394</v>
      </c>
      <c r="AO4630" t="s">
        <v>394</v>
      </c>
      <c r="AP4630" t="s">
        <v>394</v>
      </c>
      <c r="AQ4630" s="286" t="s">
        <v>394</v>
      </c>
      <c r="AR4630" s="305"/>
      <c r="AS4630" s="235"/>
      <c r="AU4630"/>
    </row>
    <row r="4631" spans="1:47" ht="28.8" x14ac:dyDescent="0.3">
      <c r="A4631" s="285">
        <v>123837</v>
      </c>
      <c r="B4631" s="286" t="s">
        <v>541</v>
      </c>
      <c r="C4631" t="s">
        <v>226</v>
      </c>
      <c r="D4631" t="s">
        <v>226</v>
      </c>
      <c r="E4631" t="s">
        <v>226</v>
      </c>
      <c r="F4631" t="s">
        <v>226</v>
      </c>
      <c r="G4631" t="s">
        <v>226</v>
      </c>
      <c r="H4631" t="s">
        <v>226</v>
      </c>
      <c r="I4631" t="s">
        <v>226</v>
      </c>
      <c r="J4631" t="s">
        <v>226</v>
      </c>
      <c r="K4631" t="s">
        <v>226</v>
      </c>
      <c r="L4631" t="s">
        <v>226</v>
      </c>
      <c r="M4631" t="s">
        <v>225</v>
      </c>
      <c r="N4631" t="s">
        <v>226</v>
      </c>
      <c r="O4631" t="s">
        <v>225</v>
      </c>
      <c r="P4631" t="s">
        <v>226</v>
      </c>
      <c r="Q4631" t="s">
        <v>226</v>
      </c>
      <c r="R4631" t="s">
        <v>226</v>
      </c>
      <c r="S4631" t="s">
        <v>226</v>
      </c>
      <c r="T4631" t="s">
        <v>226</v>
      </c>
      <c r="U4631" t="s">
        <v>226</v>
      </c>
      <c r="V4631" t="s">
        <v>226</v>
      </c>
      <c r="W4631" t="s">
        <v>225</v>
      </c>
      <c r="X4631" t="s">
        <v>225</v>
      </c>
      <c r="Y4631" t="s">
        <v>225</v>
      </c>
      <c r="Z4631" t="s">
        <v>225</v>
      </c>
      <c r="AA4631" t="s">
        <v>225</v>
      </c>
      <c r="AQ4631" s="286" t="s">
        <v>394</v>
      </c>
      <c r="AR4631" s="305"/>
      <c r="AS4631" s="235"/>
      <c r="AU4631"/>
    </row>
    <row r="4632" spans="1:47" ht="28.8" x14ac:dyDescent="0.3">
      <c r="A4632" s="285">
        <v>123838</v>
      </c>
      <c r="B4632" s="286" t="s">
        <v>67</v>
      </c>
      <c r="C4632" t="s">
        <v>226</v>
      </c>
      <c r="D4632" t="s">
        <v>226</v>
      </c>
      <c r="E4632" t="s">
        <v>226</v>
      </c>
      <c r="F4632" t="s">
        <v>226</v>
      </c>
      <c r="G4632" t="s">
        <v>226</v>
      </c>
      <c r="H4632" t="s">
        <v>226</v>
      </c>
      <c r="I4632" t="s">
        <v>226</v>
      </c>
      <c r="J4632" t="s">
        <v>226</v>
      </c>
      <c r="K4632" t="s">
        <v>226</v>
      </c>
      <c r="L4632" t="s">
        <v>226</v>
      </c>
      <c r="M4632" t="s">
        <v>226</v>
      </c>
      <c r="N4632" t="s">
        <v>226</v>
      </c>
      <c r="O4632" t="s">
        <v>226</v>
      </c>
      <c r="P4632" t="s">
        <v>224</v>
      </c>
      <c r="Q4632" t="s">
        <v>226</v>
      </c>
      <c r="R4632" t="s">
        <v>226</v>
      </c>
      <c r="S4632" t="s">
        <v>226</v>
      </c>
      <c r="T4632" t="s">
        <v>226</v>
      </c>
      <c r="U4632" t="s">
        <v>226</v>
      </c>
      <c r="V4632" t="s">
        <v>226</v>
      </c>
      <c r="W4632" t="s">
        <v>226</v>
      </c>
      <c r="X4632" t="s">
        <v>226</v>
      </c>
      <c r="Y4632" t="s">
        <v>226</v>
      </c>
      <c r="Z4632" t="s">
        <v>226</v>
      </c>
      <c r="AA4632" t="s">
        <v>226</v>
      </c>
      <c r="AB4632" t="s">
        <v>226</v>
      </c>
      <c r="AC4632" t="s">
        <v>226</v>
      </c>
      <c r="AD4632" t="s">
        <v>226</v>
      </c>
      <c r="AE4632" t="s">
        <v>226</v>
      </c>
      <c r="AF4632" t="s">
        <v>226</v>
      </c>
      <c r="AG4632" t="s">
        <v>225</v>
      </c>
      <c r="AH4632" t="s">
        <v>225</v>
      </c>
      <c r="AI4632" t="s">
        <v>225</v>
      </c>
      <c r="AJ4632" t="s">
        <v>225</v>
      </c>
      <c r="AK4632" t="s">
        <v>225</v>
      </c>
      <c r="AL4632" t="s">
        <v>394</v>
      </c>
      <c r="AM4632" t="s">
        <v>394</v>
      </c>
      <c r="AN4632" t="s">
        <v>394</v>
      </c>
      <c r="AO4632" t="s">
        <v>394</v>
      </c>
      <c r="AP4632" t="s">
        <v>394</v>
      </c>
      <c r="AQ4632" s="286" t="s">
        <v>394</v>
      </c>
      <c r="AR4632" s="305"/>
      <c r="AS4632" s="235"/>
      <c r="AU4632"/>
    </row>
    <row r="4633" spans="1:47" x14ac:dyDescent="0.3">
      <c r="A4633" s="285">
        <v>123839</v>
      </c>
      <c r="B4633" s="286" t="s">
        <v>539</v>
      </c>
      <c r="C4633" t="s">
        <v>995</v>
      </c>
      <c r="D4633" t="s">
        <v>995</v>
      </c>
      <c r="E4633" t="s">
        <v>995</v>
      </c>
      <c r="F4633" t="s">
        <v>995</v>
      </c>
      <c r="G4633" t="s">
        <v>995</v>
      </c>
      <c r="H4633" t="s">
        <v>995</v>
      </c>
      <c r="I4633" t="s">
        <v>995</v>
      </c>
      <c r="J4633" t="s">
        <v>995</v>
      </c>
      <c r="K4633" t="s">
        <v>995</v>
      </c>
      <c r="L4633" t="s">
        <v>995</v>
      </c>
      <c r="M4633" t="s">
        <v>995</v>
      </c>
      <c r="N4633" t="s">
        <v>995</v>
      </c>
      <c r="O4633" t="s">
        <v>995</v>
      </c>
      <c r="P4633" t="s">
        <v>995</v>
      </c>
      <c r="Q4633" t="s">
        <v>995</v>
      </c>
      <c r="R4633" t="s">
        <v>995</v>
      </c>
      <c r="S4633" t="s">
        <v>995</v>
      </c>
      <c r="T4633" t="s">
        <v>995</v>
      </c>
      <c r="U4633" t="s">
        <v>995</v>
      </c>
      <c r="V4633" t="s">
        <v>995</v>
      </c>
      <c r="W4633" t="s">
        <v>995</v>
      </c>
      <c r="X4633" t="s">
        <v>995</v>
      </c>
      <c r="Y4633" t="s">
        <v>995</v>
      </c>
      <c r="Z4633" t="s">
        <v>995</v>
      </c>
      <c r="AA4633" t="s">
        <v>995</v>
      </c>
      <c r="AB4633" t="s">
        <v>995</v>
      </c>
      <c r="AC4633" t="s">
        <v>995</v>
      </c>
      <c r="AD4633" t="s">
        <v>995</v>
      </c>
      <c r="AE4633" t="s">
        <v>995</v>
      </c>
      <c r="AF4633" t="s">
        <v>995</v>
      </c>
      <c r="AG4633" t="s">
        <v>995</v>
      </c>
      <c r="AH4633" t="s">
        <v>995</v>
      </c>
      <c r="AI4633" t="s">
        <v>995</v>
      </c>
      <c r="AJ4633" t="s">
        <v>995</v>
      </c>
      <c r="AK4633" t="s">
        <v>995</v>
      </c>
      <c r="AL4633" t="s">
        <v>995</v>
      </c>
      <c r="AM4633" t="s">
        <v>995</v>
      </c>
      <c r="AN4633" t="s">
        <v>995</v>
      </c>
      <c r="AO4633" t="s">
        <v>995</v>
      </c>
      <c r="AP4633" t="s">
        <v>995</v>
      </c>
      <c r="AQ4633" s="286" t="s">
        <v>855</v>
      </c>
    </row>
    <row r="4634" spans="1:47" ht="28.8" x14ac:dyDescent="0.3">
      <c r="A4634" s="285">
        <v>123840</v>
      </c>
      <c r="B4634" s="286" t="s">
        <v>67</v>
      </c>
      <c r="C4634" t="s">
        <v>225</v>
      </c>
      <c r="D4634" t="s">
        <v>225</v>
      </c>
      <c r="E4634" t="s">
        <v>225</v>
      </c>
      <c r="F4634" t="s">
        <v>225</v>
      </c>
      <c r="G4634" t="s">
        <v>224</v>
      </c>
      <c r="H4634" t="s">
        <v>225</v>
      </c>
      <c r="I4634" t="s">
        <v>225</v>
      </c>
      <c r="J4634" t="s">
        <v>225</v>
      </c>
      <c r="K4634" t="s">
        <v>225</v>
      </c>
      <c r="L4634" t="s">
        <v>226</v>
      </c>
      <c r="M4634" t="s">
        <v>226</v>
      </c>
      <c r="N4634" t="s">
        <v>226</v>
      </c>
      <c r="O4634" t="s">
        <v>226</v>
      </c>
      <c r="P4634" t="s">
        <v>226</v>
      </c>
      <c r="Q4634" t="s">
        <v>226</v>
      </c>
      <c r="R4634" t="s">
        <v>224</v>
      </c>
      <c r="S4634" t="s">
        <v>226</v>
      </c>
      <c r="T4634" t="s">
        <v>225</v>
      </c>
      <c r="U4634" t="s">
        <v>224</v>
      </c>
      <c r="V4634" t="s">
        <v>225</v>
      </c>
      <c r="W4634" t="s">
        <v>226</v>
      </c>
      <c r="X4634" t="s">
        <v>226</v>
      </c>
      <c r="Y4634" t="s">
        <v>226</v>
      </c>
      <c r="Z4634" t="s">
        <v>226</v>
      </c>
      <c r="AA4634" t="s">
        <v>224</v>
      </c>
      <c r="AB4634" t="s">
        <v>225</v>
      </c>
      <c r="AC4634" t="s">
        <v>225</v>
      </c>
      <c r="AD4634" t="s">
        <v>226</v>
      </c>
      <c r="AE4634" t="s">
        <v>226</v>
      </c>
      <c r="AF4634" t="s">
        <v>226</v>
      </c>
      <c r="AG4634" t="s">
        <v>225</v>
      </c>
      <c r="AH4634" t="s">
        <v>225</v>
      </c>
      <c r="AI4634" t="s">
        <v>225</v>
      </c>
      <c r="AJ4634" t="s">
        <v>225</v>
      </c>
      <c r="AK4634" t="s">
        <v>225</v>
      </c>
      <c r="AL4634" t="s">
        <v>394</v>
      </c>
      <c r="AM4634" t="s">
        <v>394</v>
      </c>
      <c r="AN4634" t="s">
        <v>394</v>
      </c>
      <c r="AO4634" t="s">
        <v>394</v>
      </c>
      <c r="AP4634" t="s">
        <v>394</v>
      </c>
      <c r="AQ4634" s="286" t="s">
        <v>394</v>
      </c>
      <c r="AR4634" s="305"/>
      <c r="AS4634" s="235"/>
      <c r="AU4634"/>
    </row>
    <row r="4635" spans="1:47" ht="21.6" x14ac:dyDescent="0.3">
      <c r="A4635" s="285">
        <v>123841</v>
      </c>
      <c r="B4635" s="286" t="s">
        <v>538</v>
      </c>
      <c r="C4635" t="s">
        <v>226</v>
      </c>
      <c r="D4635" t="s">
        <v>224</v>
      </c>
      <c r="E4635" t="s">
        <v>224</v>
      </c>
      <c r="F4635" t="s">
        <v>226</v>
      </c>
      <c r="G4635" t="s">
        <v>224</v>
      </c>
      <c r="H4635" t="s">
        <v>226</v>
      </c>
      <c r="I4635" t="s">
        <v>224</v>
      </c>
      <c r="J4635" t="s">
        <v>226</v>
      </c>
      <c r="K4635" t="s">
        <v>226</v>
      </c>
      <c r="L4635" t="s">
        <v>226</v>
      </c>
      <c r="M4635" t="s">
        <v>226</v>
      </c>
      <c r="N4635" t="s">
        <v>224</v>
      </c>
      <c r="O4635" t="s">
        <v>226</v>
      </c>
      <c r="P4635" t="s">
        <v>226</v>
      </c>
      <c r="Q4635" t="s">
        <v>226</v>
      </c>
      <c r="R4635" t="s">
        <v>226</v>
      </c>
      <c r="S4635" t="s">
        <v>226</v>
      </c>
      <c r="T4635" t="s">
        <v>226</v>
      </c>
      <c r="U4635" t="s">
        <v>226</v>
      </c>
      <c r="V4635" t="s">
        <v>226</v>
      </c>
      <c r="W4635" t="s">
        <v>226</v>
      </c>
      <c r="X4635" t="s">
        <v>226</v>
      </c>
      <c r="Y4635" t="s">
        <v>226</v>
      </c>
      <c r="Z4635" t="s">
        <v>225</v>
      </c>
      <c r="AA4635" t="s">
        <v>226</v>
      </c>
      <c r="AB4635" t="s">
        <v>226</v>
      </c>
      <c r="AC4635" t="s">
        <v>226</v>
      </c>
      <c r="AD4635" t="s">
        <v>226</v>
      </c>
      <c r="AE4635" t="s">
        <v>225</v>
      </c>
      <c r="AF4635" t="s">
        <v>225</v>
      </c>
      <c r="AG4635" t="s">
        <v>394</v>
      </c>
      <c r="AH4635" t="s">
        <v>394</v>
      </c>
      <c r="AI4635" t="s">
        <v>394</v>
      </c>
      <c r="AJ4635" t="s">
        <v>394</v>
      </c>
      <c r="AK4635" t="s">
        <v>394</v>
      </c>
      <c r="AL4635" t="s">
        <v>394</v>
      </c>
      <c r="AM4635" t="s">
        <v>394</v>
      </c>
      <c r="AN4635" t="s">
        <v>394</v>
      </c>
      <c r="AO4635" t="s">
        <v>394</v>
      </c>
      <c r="AP4635" t="s">
        <v>394</v>
      </c>
      <c r="AQ4635" s="286" t="s">
        <v>394</v>
      </c>
      <c r="AR4635" s="305"/>
      <c r="AS4635" s="235"/>
      <c r="AU4635"/>
    </row>
    <row r="4636" spans="1:47" ht="21.6" x14ac:dyDescent="0.3">
      <c r="A4636" s="285">
        <v>123842</v>
      </c>
      <c r="B4636" s="286" t="s">
        <v>538</v>
      </c>
      <c r="C4636" t="s">
        <v>226</v>
      </c>
      <c r="D4636" t="s">
        <v>224</v>
      </c>
      <c r="E4636" t="s">
        <v>224</v>
      </c>
      <c r="F4636" t="s">
        <v>226</v>
      </c>
      <c r="G4636" t="s">
        <v>224</v>
      </c>
      <c r="H4636" t="s">
        <v>226</v>
      </c>
      <c r="I4636" t="s">
        <v>226</v>
      </c>
      <c r="J4636" t="s">
        <v>224</v>
      </c>
      <c r="K4636" t="s">
        <v>226</v>
      </c>
      <c r="L4636" t="s">
        <v>226</v>
      </c>
      <c r="M4636" t="s">
        <v>226</v>
      </c>
      <c r="N4636" t="s">
        <v>224</v>
      </c>
      <c r="O4636" t="s">
        <v>226</v>
      </c>
      <c r="P4636" t="s">
        <v>224</v>
      </c>
      <c r="Q4636" t="s">
        <v>226</v>
      </c>
      <c r="R4636" t="s">
        <v>224</v>
      </c>
      <c r="S4636" t="s">
        <v>226</v>
      </c>
      <c r="T4636" t="s">
        <v>224</v>
      </c>
      <c r="U4636" t="s">
        <v>224</v>
      </c>
      <c r="V4636" t="s">
        <v>226</v>
      </c>
      <c r="W4636" t="s">
        <v>225</v>
      </c>
      <c r="X4636" t="s">
        <v>225</v>
      </c>
      <c r="Y4636" t="s">
        <v>226</v>
      </c>
      <c r="Z4636" t="s">
        <v>225</v>
      </c>
      <c r="AA4636" t="s">
        <v>226</v>
      </c>
      <c r="AB4636" t="s">
        <v>394</v>
      </c>
      <c r="AC4636" t="s">
        <v>394</v>
      </c>
      <c r="AD4636" t="s">
        <v>394</v>
      </c>
      <c r="AE4636" t="s">
        <v>394</v>
      </c>
      <c r="AF4636" t="s">
        <v>394</v>
      </c>
      <c r="AG4636" t="s">
        <v>394</v>
      </c>
      <c r="AH4636" t="s">
        <v>394</v>
      </c>
      <c r="AI4636" t="s">
        <v>394</v>
      </c>
      <c r="AJ4636" t="s">
        <v>394</v>
      </c>
      <c r="AK4636" t="s">
        <v>394</v>
      </c>
      <c r="AL4636" t="s">
        <v>394</v>
      </c>
      <c r="AM4636" t="s">
        <v>394</v>
      </c>
      <c r="AN4636" t="s">
        <v>394</v>
      </c>
      <c r="AO4636" t="s">
        <v>394</v>
      </c>
      <c r="AP4636" t="s">
        <v>394</v>
      </c>
      <c r="AQ4636" s="286" t="s">
        <v>394</v>
      </c>
      <c r="AR4636" s="305"/>
      <c r="AS4636" s="235"/>
      <c r="AU4636"/>
    </row>
    <row r="4637" spans="1:47" ht="28.8" x14ac:dyDescent="0.3">
      <c r="A4637" s="285">
        <v>123843</v>
      </c>
      <c r="B4637" s="286" t="s">
        <v>67</v>
      </c>
      <c r="C4637" t="s">
        <v>226</v>
      </c>
      <c r="D4637" t="s">
        <v>226</v>
      </c>
      <c r="E4637" t="s">
        <v>226</v>
      </c>
      <c r="F4637" t="s">
        <v>226</v>
      </c>
      <c r="G4637" t="s">
        <v>226</v>
      </c>
      <c r="H4637" t="s">
        <v>226</v>
      </c>
      <c r="I4637" t="s">
        <v>226</v>
      </c>
      <c r="J4637" t="s">
        <v>226</v>
      </c>
      <c r="K4637" t="s">
        <v>226</v>
      </c>
      <c r="L4637" t="s">
        <v>226</v>
      </c>
      <c r="M4637" t="s">
        <v>226</v>
      </c>
      <c r="N4637" t="s">
        <v>226</v>
      </c>
      <c r="O4637" t="s">
        <v>226</v>
      </c>
      <c r="P4637" t="s">
        <v>226</v>
      </c>
      <c r="Q4637" t="s">
        <v>226</v>
      </c>
      <c r="R4637" t="s">
        <v>226</v>
      </c>
      <c r="S4637" t="s">
        <v>226</v>
      </c>
      <c r="T4637" t="s">
        <v>226</v>
      </c>
      <c r="U4637" t="s">
        <v>226</v>
      </c>
      <c r="V4637" t="s">
        <v>226</v>
      </c>
      <c r="W4637" t="s">
        <v>226</v>
      </c>
      <c r="X4637" t="s">
        <v>226</v>
      </c>
      <c r="Y4637" t="s">
        <v>226</v>
      </c>
      <c r="Z4637" t="s">
        <v>226</v>
      </c>
      <c r="AA4637" t="s">
        <v>224</v>
      </c>
      <c r="AB4637" t="s">
        <v>226</v>
      </c>
      <c r="AC4637" t="s">
        <v>226</v>
      </c>
      <c r="AD4637" t="s">
        <v>226</v>
      </c>
      <c r="AE4637" t="s">
        <v>226</v>
      </c>
      <c r="AF4637" t="s">
        <v>226</v>
      </c>
      <c r="AG4637" t="s">
        <v>225</v>
      </c>
      <c r="AH4637" t="s">
        <v>225</v>
      </c>
      <c r="AI4637" t="s">
        <v>225</v>
      </c>
      <c r="AJ4637" t="s">
        <v>225</v>
      </c>
      <c r="AK4637" t="s">
        <v>225</v>
      </c>
      <c r="AL4637" t="s">
        <v>394</v>
      </c>
      <c r="AM4637" t="s">
        <v>394</v>
      </c>
      <c r="AN4637" t="s">
        <v>394</v>
      </c>
      <c r="AO4637" t="s">
        <v>394</v>
      </c>
      <c r="AP4637" t="s">
        <v>394</v>
      </c>
      <c r="AQ4637" s="286" t="s">
        <v>394</v>
      </c>
      <c r="AR4637" s="305"/>
      <c r="AS4637" s="235"/>
      <c r="AU4637"/>
    </row>
    <row r="4638" spans="1:47" ht="21.6" x14ac:dyDescent="0.3">
      <c r="A4638" s="285">
        <v>123844</v>
      </c>
      <c r="B4638" s="286" t="s">
        <v>540</v>
      </c>
      <c r="C4638" t="s">
        <v>226</v>
      </c>
      <c r="D4638" t="s">
        <v>226</v>
      </c>
      <c r="E4638" t="s">
        <v>226</v>
      </c>
      <c r="F4638" t="s">
        <v>226</v>
      </c>
      <c r="G4638" t="s">
        <v>225</v>
      </c>
      <c r="H4638" t="s">
        <v>226</v>
      </c>
      <c r="I4638" t="s">
        <v>226</v>
      </c>
      <c r="J4638" t="s">
        <v>226</v>
      </c>
      <c r="K4638" t="s">
        <v>226</v>
      </c>
      <c r="L4638" t="s">
        <v>226</v>
      </c>
      <c r="M4638" t="s">
        <v>226</v>
      </c>
      <c r="N4638" t="s">
        <v>226</v>
      </c>
      <c r="O4638" t="s">
        <v>224</v>
      </c>
      <c r="P4638" t="s">
        <v>226</v>
      </c>
      <c r="Q4638" t="s">
        <v>225</v>
      </c>
      <c r="R4638" t="s">
        <v>226</v>
      </c>
      <c r="S4638" t="s">
        <v>226</v>
      </c>
      <c r="T4638" t="s">
        <v>225</v>
      </c>
      <c r="U4638" t="s">
        <v>226</v>
      </c>
      <c r="V4638" t="s">
        <v>225</v>
      </c>
      <c r="W4638" t="s">
        <v>394</v>
      </c>
      <c r="X4638" t="s">
        <v>394</v>
      </c>
      <c r="Y4638" t="s">
        <v>394</v>
      </c>
      <c r="Z4638" t="s">
        <v>394</v>
      </c>
      <c r="AA4638" t="s">
        <v>394</v>
      </c>
      <c r="AB4638" t="s">
        <v>394</v>
      </c>
      <c r="AC4638" t="s">
        <v>394</v>
      </c>
      <c r="AD4638" t="s">
        <v>394</v>
      </c>
      <c r="AE4638" t="s">
        <v>394</v>
      </c>
      <c r="AF4638" t="s">
        <v>394</v>
      </c>
      <c r="AG4638" t="s">
        <v>394</v>
      </c>
      <c r="AH4638" t="s">
        <v>394</v>
      </c>
      <c r="AI4638" t="s">
        <v>394</v>
      </c>
      <c r="AJ4638" t="s">
        <v>394</v>
      </c>
      <c r="AK4638" t="s">
        <v>394</v>
      </c>
      <c r="AL4638" t="s">
        <v>394</v>
      </c>
      <c r="AM4638" t="s">
        <v>394</v>
      </c>
      <c r="AN4638" t="s">
        <v>394</v>
      </c>
      <c r="AO4638" t="s">
        <v>394</v>
      </c>
      <c r="AP4638" t="s">
        <v>394</v>
      </c>
      <c r="AQ4638" s="286" t="s">
        <v>394</v>
      </c>
      <c r="AR4638" s="305"/>
      <c r="AS4638" s="235"/>
      <c r="AU4638"/>
    </row>
    <row r="4639" spans="1:47" x14ac:dyDescent="0.3">
      <c r="A4639" s="285">
        <v>123845</v>
      </c>
      <c r="B4639" s="286" t="s">
        <v>540</v>
      </c>
      <c r="AQ4639" s="286" t="s">
        <v>394</v>
      </c>
    </row>
    <row r="4640" spans="1:47" ht="28.8" x14ac:dyDescent="0.3">
      <c r="A4640" s="285">
        <v>123846</v>
      </c>
      <c r="B4640" s="286" t="s">
        <v>67</v>
      </c>
      <c r="C4640" t="s">
        <v>226</v>
      </c>
      <c r="D4640" t="s">
        <v>226</v>
      </c>
      <c r="E4640" t="s">
        <v>226</v>
      </c>
      <c r="F4640" t="s">
        <v>226</v>
      </c>
      <c r="G4640" t="s">
        <v>226</v>
      </c>
      <c r="H4640" t="s">
        <v>226</v>
      </c>
      <c r="I4640" t="s">
        <v>226</v>
      </c>
      <c r="J4640" t="s">
        <v>226</v>
      </c>
      <c r="K4640" t="s">
        <v>226</v>
      </c>
      <c r="L4640" t="s">
        <v>226</v>
      </c>
      <c r="M4640" t="s">
        <v>226</v>
      </c>
      <c r="N4640" t="s">
        <v>226</v>
      </c>
      <c r="O4640" t="s">
        <v>226</v>
      </c>
      <c r="P4640" t="s">
        <v>226</v>
      </c>
      <c r="Q4640" t="s">
        <v>226</v>
      </c>
      <c r="R4640" t="s">
        <v>225</v>
      </c>
      <c r="S4640" t="s">
        <v>226</v>
      </c>
      <c r="T4640" t="s">
        <v>226</v>
      </c>
      <c r="U4640" t="s">
        <v>226</v>
      </c>
      <c r="V4640" t="s">
        <v>225</v>
      </c>
      <c r="W4640" t="s">
        <v>226</v>
      </c>
      <c r="X4640" t="s">
        <v>226</v>
      </c>
      <c r="Y4640" t="s">
        <v>226</v>
      </c>
      <c r="Z4640" t="s">
        <v>226</v>
      </c>
      <c r="AA4640" t="s">
        <v>226</v>
      </c>
      <c r="AB4640" t="s">
        <v>226</v>
      </c>
      <c r="AC4640" t="s">
        <v>226</v>
      </c>
      <c r="AD4640" t="s">
        <v>226</v>
      </c>
      <c r="AE4640" t="s">
        <v>226</v>
      </c>
      <c r="AF4640" t="s">
        <v>226</v>
      </c>
      <c r="AG4640" t="s">
        <v>225</v>
      </c>
      <c r="AH4640" t="s">
        <v>225</v>
      </c>
      <c r="AI4640" t="s">
        <v>225</v>
      </c>
      <c r="AJ4640" t="s">
        <v>225</v>
      </c>
      <c r="AK4640" t="s">
        <v>225</v>
      </c>
      <c r="AL4640" t="s">
        <v>394</v>
      </c>
      <c r="AM4640" t="s">
        <v>394</v>
      </c>
      <c r="AN4640" t="s">
        <v>394</v>
      </c>
      <c r="AO4640" t="s">
        <v>394</v>
      </c>
      <c r="AP4640" t="s">
        <v>394</v>
      </c>
      <c r="AQ4640" s="286" t="s">
        <v>394</v>
      </c>
      <c r="AR4640" s="305"/>
      <c r="AS4640" s="235"/>
      <c r="AU4640"/>
    </row>
    <row r="4641" spans="1:47" ht="28.8" x14ac:dyDescent="0.3">
      <c r="A4641" s="285">
        <v>123847</v>
      </c>
      <c r="B4641" s="286" t="s">
        <v>542</v>
      </c>
      <c r="C4641" t="s">
        <v>226</v>
      </c>
      <c r="D4641" t="s">
        <v>224</v>
      </c>
      <c r="E4641" t="s">
        <v>224</v>
      </c>
      <c r="F4641" t="s">
        <v>224</v>
      </c>
      <c r="G4641" t="s">
        <v>226</v>
      </c>
      <c r="H4641" t="s">
        <v>226</v>
      </c>
      <c r="I4641" t="s">
        <v>226</v>
      </c>
      <c r="J4641" t="s">
        <v>226</v>
      </c>
      <c r="K4641" t="s">
        <v>226</v>
      </c>
      <c r="L4641" t="s">
        <v>226</v>
      </c>
      <c r="M4641" t="s">
        <v>225</v>
      </c>
      <c r="N4641" t="s">
        <v>225</v>
      </c>
      <c r="O4641" t="s">
        <v>225</v>
      </c>
      <c r="P4641" t="s">
        <v>225</v>
      </c>
      <c r="Q4641" t="s">
        <v>225</v>
      </c>
      <c r="R4641" t="s">
        <v>394</v>
      </c>
      <c r="S4641" t="s">
        <v>394</v>
      </c>
      <c r="T4641" t="s">
        <v>394</v>
      </c>
      <c r="U4641" t="s">
        <v>394</v>
      </c>
      <c r="V4641" t="s">
        <v>394</v>
      </c>
      <c r="W4641" t="s">
        <v>394</v>
      </c>
      <c r="X4641" t="s">
        <v>394</v>
      </c>
      <c r="Y4641" t="s">
        <v>394</v>
      </c>
      <c r="Z4641" t="s">
        <v>394</v>
      </c>
      <c r="AA4641" t="s">
        <v>394</v>
      </c>
      <c r="AB4641" t="s">
        <v>394</v>
      </c>
      <c r="AC4641" t="s">
        <v>394</v>
      </c>
      <c r="AD4641" t="s">
        <v>394</v>
      </c>
      <c r="AE4641" t="s">
        <v>394</v>
      </c>
      <c r="AF4641" t="s">
        <v>394</v>
      </c>
      <c r="AG4641" t="s">
        <v>394</v>
      </c>
      <c r="AH4641" t="s">
        <v>394</v>
      </c>
      <c r="AI4641" t="s">
        <v>394</v>
      </c>
      <c r="AJ4641" t="s">
        <v>394</v>
      </c>
      <c r="AK4641" t="s">
        <v>394</v>
      </c>
      <c r="AL4641" t="s">
        <v>394</v>
      </c>
      <c r="AM4641" t="s">
        <v>394</v>
      </c>
      <c r="AN4641" t="s">
        <v>394</v>
      </c>
      <c r="AO4641" t="s">
        <v>394</v>
      </c>
      <c r="AP4641" t="s">
        <v>394</v>
      </c>
      <c r="AQ4641" s="286" t="s">
        <v>394</v>
      </c>
      <c r="AR4641" s="305"/>
      <c r="AS4641" s="235"/>
      <c r="AU4641"/>
    </row>
    <row r="4642" spans="1:47" ht="21.6" x14ac:dyDescent="0.3">
      <c r="A4642" s="285">
        <v>123848</v>
      </c>
      <c r="B4642" s="286" t="s">
        <v>540</v>
      </c>
      <c r="C4642" t="s">
        <v>224</v>
      </c>
      <c r="D4642" t="s">
        <v>224</v>
      </c>
      <c r="E4642" t="s">
        <v>226</v>
      </c>
      <c r="F4642" t="s">
        <v>226</v>
      </c>
      <c r="G4642" t="s">
        <v>224</v>
      </c>
      <c r="H4642" t="s">
        <v>226</v>
      </c>
      <c r="I4642" t="s">
        <v>224</v>
      </c>
      <c r="J4642" t="s">
        <v>226</v>
      </c>
      <c r="K4642" t="s">
        <v>224</v>
      </c>
      <c r="L4642" t="s">
        <v>226</v>
      </c>
      <c r="M4642" t="s">
        <v>226</v>
      </c>
      <c r="N4642" t="s">
        <v>224</v>
      </c>
      <c r="O4642" t="s">
        <v>226</v>
      </c>
      <c r="P4642" t="s">
        <v>226</v>
      </c>
      <c r="Q4642" t="s">
        <v>224</v>
      </c>
      <c r="R4642" t="s">
        <v>226</v>
      </c>
      <c r="S4642" t="s">
        <v>224</v>
      </c>
      <c r="T4642" t="s">
        <v>225</v>
      </c>
      <c r="U4642" t="s">
        <v>226</v>
      </c>
      <c r="V4642" t="s">
        <v>226</v>
      </c>
      <c r="W4642" t="s">
        <v>394</v>
      </c>
      <c r="X4642" t="s">
        <v>394</v>
      </c>
      <c r="Y4642" t="s">
        <v>394</v>
      </c>
      <c r="Z4642" t="s">
        <v>394</v>
      </c>
      <c r="AA4642" t="s">
        <v>394</v>
      </c>
      <c r="AB4642" t="s">
        <v>394</v>
      </c>
      <c r="AC4642" t="s">
        <v>394</v>
      </c>
      <c r="AD4642" t="s">
        <v>394</v>
      </c>
      <c r="AE4642" t="s">
        <v>394</v>
      </c>
      <c r="AF4642" t="s">
        <v>394</v>
      </c>
      <c r="AG4642" t="s">
        <v>394</v>
      </c>
      <c r="AH4642" t="s">
        <v>394</v>
      </c>
      <c r="AI4642" t="s">
        <v>394</v>
      </c>
      <c r="AJ4642" t="s">
        <v>394</v>
      </c>
      <c r="AK4642" t="s">
        <v>394</v>
      </c>
      <c r="AL4642" t="s">
        <v>394</v>
      </c>
      <c r="AM4642" t="s">
        <v>394</v>
      </c>
      <c r="AN4642" t="s">
        <v>394</v>
      </c>
      <c r="AO4642" t="s">
        <v>394</v>
      </c>
      <c r="AP4642" t="s">
        <v>394</v>
      </c>
      <c r="AQ4642" s="286" t="s">
        <v>394</v>
      </c>
      <c r="AR4642" s="305"/>
      <c r="AS4642" s="235"/>
      <c r="AU4642"/>
    </row>
    <row r="4643" spans="1:47" x14ac:dyDescent="0.3">
      <c r="A4643" s="285">
        <v>123849</v>
      </c>
      <c r="B4643" s="286" t="s">
        <v>61</v>
      </c>
      <c r="AQ4643" s="286" t="s">
        <v>394</v>
      </c>
    </row>
    <row r="4644" spans="1:47" ht="28.8" x14ac:dyDescent="0.3">
      <c r="A4644" s="285">
        <v>123850</v>
      </c>
      <c r="B4644" s="286" t="s">
        <v>67</v>
      </c>
      <c r="C4644" t="s">
        <v>226</v>
      </c>
      <c r="D4644" t="s">
        <v>226</v>
      </c>
      <c r="E4644" t="s">
        <v>226</v>
      </c>
      <c r="F4644" t="s">
        <v>226</v>
      </c>
      <c r="G4644" t="s">
        <v>226</v>
      </c>
      <c r="H4644" t="s">
        <v>226</v>
      </c>
      <c r="I4644" t="s">
        <v>226</v>
      </c>
      <c r="J4644" t="s">
        <v>226</v>
      </c>
      <c r="K4644" t="s">
        <v>226</v>
      </c>
      <c r="L4644" t="s">
        <v>226</v>
      </c>
      <c r="M4644" t="s">
        <v>226</v>
      </c>
      <c r="N4644" t="s">
        <v>226</v>
      </c>
      <c r="O4644" t="s">
        <v>226</v>
      </c>
      <c r="P4644" t="s">
        <v>226</v>
      </c>
      <c r="Q4644" t="s">
        <v>226</v>
      </c>
      <c r="R4644" t="s">
        <v>226</v>
      </c>
      <c r="S4644" t="s">
        <v>226</v>
      </c>
      <c r="T4644" t="s">
        <v>226</v>
      </c>
      <c r="U4644" t="s">
        <v>226</v>
      </c>
      <c r="V4644" t="s">
        <v>226</v>
      </c>
      <c r="W4644" t="s">
        <v>226</v>
      </c>
      <c r="X4644" t="s">
        <v>226</v>
      </c>
      <c r="Y4644" t="s">
        <v>226</v>
      </c>
      <c r="Z4644" t="s">
        <v>226</v>
      </c>
      <c r="AA4644" t="s">
        <v>226</v>
      </c>
      <c r="AB4644" t="s">
        <v>226</v>
      </c>
      <c r="AC4644" t="s">
        <v>226</v>
      </c>
      <c r="AD4644" t="s">
        <v>226</v>
      </c>
      <c r="AE4644" t="s">
        <v>226</v>
      </c>
      <c r="AF4644" t="s">
        <v>226</v>
      </c>
      <c r="AG4644" t="s">
        <v>225</v>
      </c>
      <c r="AH4644" t="s">
        <v>225</v>
      </c>
      <c r="AI4644" t="s">
        <v>225</v>
      </c>
      <c r="AJ4644" t="s">
        <v>225</v>
      </c>
      <c r="AK4644" t="s">
        <v>225</v>
      </c>
      <c r="AL4644" t="s">
        <v>394</v>
      </c>
      <c r="AM4644" t="s">
        <v>394</v>
      </c>
      <c r="AN4644" t="s">
        <v>394</v>
      </c>
      <c r="AO4644" t="s">
        <v>394</v>
      </c>
      <c r="AP4644" t="s">
        <v>394</v>
      </c>
      <c r="AQ4644" s="286" t="s">
        <v>394</v>
      </c>
      <c r="AR4644" s="305"/>
      <c r="AS4644" s="235"/>
      <c r="AU4644"/>
    </row>
    <row r="4645" spans="1:47" x14ac:dyDescent="0.3">
      <c r="A4645" s="285">
        <v>123851</v>
      </c>
      <c r="B4645" s="286" t="s">
        <v>539</v>
      </c>
      <c r="C4645" t="s">
        <v>995</v>
      </c>
      <c r="D4645" t="s">
        <v>995</v>
      </c>
      <c r="E4645" t="s">
        <v>995</v>
      </c>
      <c r="F4645" t="s">
        <v>995</v>
      </c>
      <c r="G4645" t="s">
        <v>995</v>
      </c>
      <c r="H4645" t="s">
        <v>995</v>
      </c>
      <c r="I4645" t="s">
        <v>995</v>
      </c>
      <c r="J4645" t="s">
        <v>995</v>
      </c>
      <c r="K4645" t="s">
        <v>995</v>
      </c>
      <c r="L4645" t="s">
        <v>995</v>
      </c>
      <c r="M4645" t="s">
        <v>995</v>
      </c>
      <c r="N4645" t="s">
        <v>995</v>
      </c>
      <c r="O4645" t="s">
        <v>995</v>
      </c>
      <c r="P4645" t="s">
        <v>995</v>
      </c>
      <c r="Q4645" t="s">
        <v>995</v>
      </c>
      <c r="R4645" t="s">
        <v>995</v>
      </c>
      <c r="S4645" t="s">
        <v>995</v>
      </c>
      <c r="T4645" t="s">
        <v>995</v>
      </c>
      <c r="U4645" t="s">
        <v>995</v>
      </c>
      <c r="V4645" t="s">
        <v>995</v>
      </c>
      <c r="W4645" t="s">
        <v>995</v>
      </c>
      <c r="X4645" t="s">
        <v>995</v>
      </c>
      <c r="Y4645" t="s">
        <v>995</v>
      </c>
      <c r="Z4645" t="s">
        <v>995</v>
      </c>
      <c r="AA4645" t="s">
        <v>995</v>
      </c>
      <c r="AB4645" t="s">
        <v>995</v>
      </c>
      <c r="AC4645" t="s">
        <v>995</v>
      </c>
      <c r="AD4645" t="s">
        <v>995</v>
      </c>
      <c r="AE4645" t="s">
        <v>995</v>
      </c>
      <c r="AF4645" t="s">
        <v>995</v>
      </c>
      <c r="AG4645" t="s">
        <v>995</v>
      </c>
      <c r="AH4645" t="s">
        <v>995</v>
      </c>
      <c r="AI4645" t="s">
        <v>995</v>
      </c>
      <c r="AJ4645" t="s">
        <v>995</v>
      </c>
      <c r="AK4645" t="s">
        <v>995</v>
      </c>
      <c r="AL4645" t="s">
        <v>995</v>
      </c>
      <c r="AM4645" t="s">
        <v>995</v>
      </c>
      <c r="AN4645" t="s">
        <v>995</v>
      </c>
      <c r="AO4645" t="s">
        <v>995</v>
      </c>
      <c r="AP4645" t="s">
        <v>995</v>
      </c>
      <c r="AQ4645" s="286" t="s">
        <v>855</v>
      </c>
    </row>
    <row r="4646" spans="1:47" x14ac:dyDescent="0.3">
      <c r="A4646" s="285">
        <v>123852</v>
      </c>
      <c r="B4646" s="286" t="s">
        <v>538</v>
      </c>
      <c r="C4646" t="s">
        <v>226</v>
      </c>
      <c r="D4646" t="s">
        <v>226</v>
      </c>
      <c r="E4646" t="s">
        <v>226</v>
      </c>
      <c r="F4646" t="s">
        <v>226</v>
      </c>
      <c r="G4646" t="s">
        <v>226</v>
      </c>
      <c r="H4646" t="s">
        <v>224</v>
      </c>
      <c r="I4646" t="s">
        <v>226</v>
      </c>
      <c r="J4646" t="s">
        <v>226</v>
      </c>
      <c r="K4646" t="s">
        <v>226</v>
      </c>
      <c r="L4646" t="s">
        <v>226</v>
      </c>
      <c r="M4646" t="s">
        <v>224</v>
      </c>
      <c r="N4646" t="s">
        <v>226</v>
      </c>
      <c r="O4646" t="s">
        <v>226</v>
      </c>
      <c r="P4646" t="s">
        <v>224</v>
      </c>
      <c r="Q4646" t="s">
        <v>226</v>
      </c>
      <c r="R4646" t="s">
        <v>226</v>
      </c>
      <c r="S4646" t="s">
        <v>226</v>
      </c>
      <c r="T4646" t="s">
        <v>225</v>
      </c>
      <c r="U4646" t="s">
        <v>226</v>
      </c>
      <c r="V4646" t="s">
        <v>226</v>
      </c>
      <c r="W4646" t="s">
        <v>226</v>
      </c>
      <c r="X4646" t="s">
        <v>226</v>
      </c>
      <c r="Y4646" t="s">
        <v>226</v>
      </c>
      <c r="Z4646" t="s">
        <v>226</v>
      </c>
      <c r="AA4646" t="s">
        <v>226</v>
      </c>
      <c r="AB4646" t="s">
        <v>394</v>
      </c>
      <c r="AC4646" t="s">
        <v>394</v>
      </c>
      <c r="AD4646" t="s">
        <v>394</v>
      </c>
      <c r="AE4646" t="s">
        <v>394</v>
      </c>
      <c r="AF4646" t="s">
        <v>394</v>
      </c>
      <c r="AG4646" t="s">
        <v>394</v>
      </c>
      <c r="AH4646" t="s">
        <v>394</v>
      </c>
      <c r="AI4646" t="s">
        <v>394</v>
      </c>
      <c r="AJ4646" t="s">
        <v>394</v>
      </c>
      <c r="AK4646" t="s">
        <v>394</v>
      </c>
      <c r="AL4646" t="s">
        <v>394</v>
      </c>
      <c r="AM4646" t="s">
        <v>394</v>
      </c>
      <c r="AN4646" t="s">
        <v>394</v>
      </c>
      <c r="AO4646" t="s">
        <v>394</v>
      </c>
      <c r="AP4646" t="s">
        <v>394</v>
      </c>
      <c r="AQ4646" s="289"/>
      <c r="AR4646" s="304"/>
      <c r="AS4646" s="304"/>
      <c r="AU4646"/>
    </row>
    <row r="4647" spans="1:47" ht="21.6" x14ac:dyDescent="0.3">
      <c r="A4647" s="285">
        <v>123853</v>
      </c>
      <c r="B4647" s="286" t="s">
        <v>538</v>
      </c>
      <c r="C4647" t="s">
        <v>226</v>
      </c>
      <c r="D4647" t="s">
        <v>226</v>
      </c>
      <c r="E4647" t="s">
        <v>226</v>
      </c>
      <c r="F4647" t="s">
        <v>226</v>
      </c>
      <c r="G4647" t="s">
        <v>226</v>
      </c>
      <c r="H4647" t="s">
        <v>226</v>
      </c>
      <c r="I4647" t="s">
        <v>226</v>
      </c>
      <c r="J4647" t="s">
        <v>226</v>
      </c>
      <c r="K4647" t="s">
        <v>226</v>
      </c>
      <c r="L4647" t="s">
        <v>224</v>
      </c>
      <c r="M4647" t="s">
        <v>226</v>
      </c>
      <c r="N4647" t="s">
        <v>226</v>
      </c>
      <c r="O4647" t="s">
        <v>226</v>
      </c>
      <c r="P4647" t="s">
        <v>224</v>
      </c>
      <c r="Q4647" t="s">
        <v>226</v>
      </c>
      <c r="R4647" t="s">
        <v>226</v>
      </c>
      <c r="S4647" t="s">
        <v>226</v>
      </c>
      <c r="T4647" t="s">
        <v>226</v>
      </c>
      <c r="U4647" t="s">
        <v>224</v>
      </c>
      <c r="V4647" t="s">
        <v>226</v>
      </c>
      <c r="W4647" t="s">
        <v>225</v>
      </c>
      <c r="X4647" t="s">
        <v>225</v>
      </c>
      <c r="Y4647" t="s">
        <v>225</v>
      </c>
      <c r="Z4647" t="s">
        <v>225</v>
      </c>
      <c r="AA4647" t="s">
        <v>225</v>
      </c>
      <c r="AB4647" t="s">
        <v>225</v>
      </c>
      <c r="AC4647" t="s">
        <v>225</v>
      </c>
      <c r="AD4647" t="s">
        <v>225</v>
      </c>
      <c r="AE4647" t="s">
        <v>225</v>
      </c>
      <c r="AF4647" t="s">
        <v>225</v>
      </c>
      <c r="AG4647" t="s">
        <v>394</v>
      </c>
      <c r="AH4647" t="s">
        <v>394</v>
      </c>
      <c r="AI4647" t="s">
        <v>394</v>
      </c>
      <c r="AJ4647" t="s">
        <v>394</v>
      </c>
      <c r="AK4647" t="s">
        <v>394</v>
      </c>
      <c r="AL4647" t="s">
        <v>394</v>
      </c>
      <c r="AM4647" t="s">
        <v>394</v>
      </c>
      <c r="AN4647" t="s">
        <v>394</v>
      </c>
      <c r="AO4647" t="s">
        <v>394</v>
      </c>
      <c r="AP4647" t="s">
        <v>394</v>
      </c>
      <c r="AQ4647" s="286" t="s">
        <v>394</v>
      </c>
      <c r="AR4647" s="305"/>
      <c r="AS4647" s="235"/>
      <c r="AU4647"/>
    </row>
    <row r="4648" spans="1:47" ht="21.6" x14ac:dyDescent="0.3">
      <c r="A4648" s="285">
        <v>123854</v>
      </c>
      <c r="B4648" s="286" t="s">
        <v>538</v>
      </c>
      <c r="C4648" t="s">
        <v>226</v>
      </c>
      <c r="D4648" t="s">
        <v>226</v>
      </c>
      <c r="E4648" t="s">
        <v>226</v>
      </c>
      <c r="F4648" t="s">
        <v>226</v>
      </c>
      <c r="G4648" t="s">
        <v>226</v>
      </c>
      <c r="H4648" t="s">
        <v>226</v>
      </c>
      <c r="I4648" t="s">
        <v>226</v>
      </c>
      <c r="J4648" t="s">
        <v>225</v>
      </c>
      <c r="K4648" t="s">
        <v>226</v>
      </c>
      <c r="L4648" t="s">
        <v>226</v>
      </c>
      <c r="M4648" t="s">
        <v>226</v>
      </c>
      <c r="N4648" t="s">
        <v>226</v>
      </c>
      <c r="O4648" t="s">
        <v>226</v>
      </c>
      <c r="P4648" t="s">
        <v>224</v>
      </c>
      <c r="Q4648" t="s">
        <v>226</v>
      </c>
      <c r="R4648" t="s">
        <v>226</v>
      </c>
      <c r="S4648" t="s">
        <v>226</v>
      </c>
      <c r="T4648" t="s">
        <v>224</v>
      </c>
      <c r="U4648" t="s">
        <v>224</v>
      </c>
      <c r="V4648" t="s">
        <v>226</v>
      </c>
      <c r="W4648" t="s">
        <v>225</v>
      </c>
      <c r="X4648" t="s">
        <v>225</v>
      </c>
      <c r="Y4648" t="s">
        <v>226</v>
      </c>
      <c r="Z4648" t="s">
        <v>225</v>
      </c>
      <c r="AA4648" t="s">
        <v>226</v>
      </c>
      <c r="AB4648" t="s">
        <v>394</v>
      </c>
      <c r="AC4648" t="s">
        <v>394</v>
      </c>
      <c r="AD4648" t="s">
        <v>394</v>
      </c>
      <c r="AE4648" t="s">
        <v>394</v>
      </c>
      <c r="AF4648" t="s">
        <v>394</v>
      </c>
      <c r="AG4648" t="s">
        <v>394</v>
      </c>
      <c r="AH4648" t="s">
        <v>394</v>
      </c>
      <c r="AI4648" t="s">
        <v>394</v>
      </c>
      <c r="AJ4648" t="s">
        <v>394</v>
      </c>
      <c r="AK4648" t="s">
        <v>394</v>
      </c>
      <c r="AL4648" t="s">
        <v>394</v>
      </c>
      <c r="AM4648" t="s">
        <v>394</v>
      </c>
      <c r="AN4648" t="s">
        <v>394</v>
      </c>
      <c r="AO4648" t="s">
        <v>394</v>
      </c>
      <c r="AP4648" t="s">
        <v>394</v>
      </c>
      <c r="AQ4648" s="286" t="s">
        <v>394</v>
      </c>
      <c r="AR4648" s="305"/>
      <c r="AS4648" s="235"/>
      <c r="AU4648"/>
    </row>
    <row r="4649" spans="1:47" ht="21.6" x14ac:dyDescent="0.3">
      <c r="A4649" s="285">
        <v>123855</v>
      </c>
      <c r="B4649" s="286" t="s">
        <v>538</v>
      </c>
      <c r="C4649" t="s">
        <v>226</v>
      </c>
      <c r="D4649" t="s">
        <v>224</v>
      </c>
      <c r="E4649" t="s">
        <v>224</v>
      </c>
      <c r="F4649" t="s">
        <v>226</v>
      </c>
      <c r="G4649" t="s">
        <v>226</v>
      </c>
      <c r="H4649" t="s">
        <v>226</v>
      </c>
      <c r="I4649" t="s">
        <v>224</v>
      </c>
      <c r="J4649" t="s">
        <v>226</v>
      </c>
      <c r="K4649" t="s">
        <v>224</v>
      </c>
      <c r="L4649" t="s">
        <v>226</v>
      </c>
      <c r="M4649" t="s">
        <v>226</v>
      </c>
      <c r="N4649" t="s">
        <v>226</v>
      </c>
      <c r="O4649" t="s">
        <v>224</v>
      </c>
      <c r="P4649" t="s">
        <v>226</v>
      </c>
      <c r="Q4649" t="s">
        <v>224</v>
      </c>
      <c r="R4649" t="s">
        <v>226</v>
      </c>
      <c r="S4649" t="s">
        <v>226</v>
      </c>
      <c r="T4649" t="s">
        <v>224</v>
      </c>
      <c r="U4649" t="s">
        <v>224</v>
      </c>
      <c r="V4649" t="s">
        <v>224</v>
      </c>
      <c r="W4649" t="s">
        <v>226</v>
      </c>
      <c r="X4649" t="s">
        <v>226</v>
      </c>
      <c r="Y4649" t="s">
        <v>226</v>
      </c>
      <c r="Z4649" t="s">
        <v>226</v>
      </c>
      <c r="AA4649" t="s">
        <v>226</v>
      </c>
      <c r="AB4649" t="s">
        <v>394</v>
      </c>
      <c r="AC4649" t="s">
        <v>394</v>
      </c>
      <c r="AD4649" t="s">
        <v>394</v>
      </c>
      <c r="AE4649" t="s">
        <v>394</v>
      </c>
      <c r="AF4649" t="s">
        <v>394</v>
      </c>
      <c r="AG4649" t="s">
        <v>394</v>
      </c>
      <c r="AH4649" t="s">
        <v>394</v>
      </c>
      <c r="AI4649" t="s">
        <v>394</v>
      </c>
      <c r="AJ4649" t="s">
        <v>394</v>
      </c>
      <c r="AK4649" t="s">
        <v>394</v>
      </c>
      <c r="AL4649" t="s">
        <v>394</v>
      </c>
      <c r="AM4649" t="s">
        <v>394</v>
      </c>
      <c r="AN4649" t="s">
        <v>394</v>
      </c>
      <c r="AO4649" t="s">
        <v>394</v>
      </c>
      <c r="AP4649" t="s">
        <v>394</v>
      </c>
      <c r="AQ4649" s="286" t="s">
        <v>394</v>
      </c>
      <c r="AR4649" s="305"/>
      <c r="AS4649" s="235"/>
      <c r="AU4649"/>
    </row>
    <row r="4650" spans="1:47" ht="21.6" x14ac:dyDescent="0.65">
      <c r="A4650" s="285">
        <v>123856</v>
      </c>
      <c r="B4650" s="286" t="s">
        <v>538</v>
      </c>
      <c r="C4650" t="s">
        <v>224</v>
      </c>
      <c r="D4650" t="s">
        <v>226</v>
      </c>
      <c r="E4650" t="s">
        <v>226</v>
      </c>
      <c r="F4650" t="s">
        <v>226</v>
      </c>
      <c r="G4650" t="s">
        <v>224</v>
      </c>
      <c r="H4650" t="s">
        <v>226</v>
      </c>
      <c r="I4650" t="s">
        <v>226</v>
      </c>
      <c r="J4650" t="s">
        <v>226</v>
      </c>
      <c r="K4650" t="s">
        <v>226</v>
      </c>
      <c r="L4650" t="s">
        <v>226</v>
      </c>
      <c r="M4650" t="s">
        <v>226</v>
      </c>
      <c r="N4650" t="s">
        <v>226</v>
      </c>
      <c r="O4650" t="s">
        <v>226</v>
      </c>
      <c r="P4650" t="s">
        <v>224</v>
      </c>
      <c r="Q4650" t="s">
        <v>226</v>
      </c>
      <c r="R4650" t="s">
        <v>226</v>
      </c>
      <c r="S4650" t="s">
        <v>226</v>
      </c>
      <c r="T4650" t="s">
        <v>226</v>
      </c>
      <c r="U4650" t="s">
        <v>226</v>
      </c>
      <c r="V4650" t="s">
        <v>226</v>
      </c>
      <c r="W4650" t="s">
        <v>394</v>
      </c>
      <c r="X4650" t="s">
        <v>394</v>
      </c>
      <c r="Y4650" t="s">
        <v>394</v>
      </c>
      <c r="Z4650" t="s">
        <v>394</v>
      </c>
      <c r="AA4650" t="s">
        <v>394</v>
      </c>
      <c r="AB4650" t="s">
        <v>394</v>
      </c>
      <c r="AC4650" t="s">
        <v>394</v>
      </c>
      <c r="AD4650" t="s">
        <v>394</v>
      </c>
      <c r="AE4650" t="s">
        <v>394</v>
      </c>
      <c r="AF4650" t="s">
        <v>394</v>
      </c>
      <c r="AG4650" t="s">
        <v>394</v>
      </c>
      <c r="AH4650" t="s">
        <v>394</v>
      </c>
      <c r="AI4650" t="s">
        <v>394</v>
      </c>
      <c r="AJ4650" t="s">
        <v>394</v>
      </c>
      <c r="AK4650" t="s">
        <v>394</v>
      </c>
      <c r="AL4650" t="s">
        <v>394</v>
      </c>
      <c r="AM4650" t="s">
        <v>394</v>
      </c>
      <c r="AN4650" t="s">
        <v>394</v>
      </c>
      <c r="AO4650" t="s">
        <v>394</v>
      </c>
      <c r="AP4650" t="s">
        <v>394</v>
      </c>
      <c r="AQ4650" s="288"/>
      <c r="AR4650" s="304"/>
      <c r="AS4650" s="304"/>
      <c r="AU4650"/>
    </row>
    <row r="4651" spans="1:47" ht="28.8" x14ac:dyDescent="0.3">
      <c r="A4651" s="285">
        <v>123857</v>
      </c>
      <c r="B4651" s="286" t="s">
        <v>541</v>
      </c>
      <c r="C4651" t="s">
        <v>224</v>
      </c>
      <c r="D4651" t="s">
        <v>226</v>
      </c>
      <c r="E4651" t="s">
        <v>224</v>
      </c>
      <c r="F4651" t="s">
        <v>226</v>
      </c>
      <c r="G4651" t="s">
        <v>226</v>
      </c>
      <c r="H4651" t="s">
        <v>224</v>
      </c>
      <c r="I4651" t="s">
        <v>226</v>
      </c>
      <c r="J4651" t="s">
        <v>226</v>
      </c>
      <c r="K4651" t="s">
        <v>225</v>
      </c>
      <c r="L4651" t="s">
        <v>226</v>
      </c>
      <c r="M4651" t="s">
        <v>226</v>
      </c>
      <c r="N4651" t="s">
        <v>224</v>
      </c>
      <c r="O4651" t="s">
        <v>226</v>
      </c>
      <c r="P4651" t="s">
        <v>226</v>
      </c>
      <c r="Q4651" t="s">
        <v>226</v>
      </c>
      <c r="R4651" t="s">
        <v>226</v>
      </c>
      <c r="S4651" t="s">
        <v>225</v>
      </c>
      <c r="T4651" t="s">
        <v>226</v>
      </c>
      <c r="U4651" t="s">
        <v>226</v>
      </c>
      <c r="V4651" t="s">
        <v>226</v>
      </c>
      <c r="W4651" t="s">
        <v>225</v>
      </c>
      <c r="X4651" t="s">
        <v>225</v>
      </c>
      <c r="Y4651" t="s">
        <v>225</v>
      </c>
      <c r="Z4651" t="s">
        <v>225</v>
      </c>
      <c r="AA4651" t="s">
        <v>225</v>
      </c>
      <c r="AQ4651" s="286" t="s">
        <v>394</v>
      </c>
      <c r="AR4651" s="305"/>
      <c r="AS4651" s="235"/>
      <c r="AU4651"/>
    </row>
    <row r="4652" spans="1:47" x14ac:dyDescent="0.3">
      <c r="A4652" s="285">
        <v>123858</v>
      </c>
      <c r="B4652" s="286" t="s">
        <v>539</v>
      </c>
      <c r="C4652" t="s">
        <v>995</v>
      </c>
      <c r="D4652" t="s">
        <v>995</v>
      </c>
      <c r="E4652" t="s">
        <v>995</v>
      </c>
      <c r="F4652" t="s">
        <v>995</v>
      </c>
      <c r="G4652" t="s">
        <v>995</v>
      </c>
      <c r="H4652" t="s">
        <v>995</v>
      </c>
      <c r="I4652" t="s">
        <v>995</v>
      </c>
      <c r="J4652" t="s">
        <v>995</v>
      </c>
      <c r="K4652" t="s">
        <v>995</v>
      </c>
      <c r="L4652" t="s">
        <v>995</v>
      </c>
      <c r="M4652" t="s">
        <v>995</v>
      </c>
      <c r="N4652" t="s">
        <v>995</v>
      </c>
      <c r="O4652" t="s">
        <v>995</v>
      </c>
      <c r="P4652" t="s">
        <v>995</v>
      </c>
      <c r="Q4652" t="s">
        <v>995</v>
      </c>
      <c r="R4652" t="s">
        <v>995</v>
      </c>
      <c r="S4652" t="s">
        <v>995</v>
      </c>
      <c r="T4652" t="s">
        <v>995</v>
      </c>
      <c r="U4652" t="s">
        <v>995</v>
      </c>
      <c r="V4652" t="s">
        <v>995</v>
      </c>
      <c r="W4652" t="s">
        <v>995</v>
      </c>
      <c r="X4652" t="s">
        <v>995</v>
      </c>
      <c r="Y4652" t="s">
        <v>995</v>
      </c>
      <c r="Z4652" t="s">
        <v>995</v>
      </c>
      <c r="AA4652" t="s">
        <v>995</v>
      </c>
      <c r="AB4652" t="s">
        <v>995</v>
      </c>
      <c r="AC4652" t="s">
        <v>995</v>
      </c>
      <c r="AD4652" t="s">
        <v>995</v>
      </c>
      <c r="AE4652" t="s">
        <v>995</v>
      </c>
      <c r="AF4652" t="s">
        <v>995</v>
      </c>
      <c r="AG4652" t="s">
        <v>995</v>
      </c>
      <c r="AH4652" t="s">
        <v>995</v>
      </c>
      <c r="AI4652" t="s">
        <v>995</v>
      </c>
      <c r="AJ4652" t="s">
        <v>995</v>
      </c>
      <c r="AK4652" t="s">
        <v>995</v>
      </c>
      <c r="AL4652" t="s">
        <v>995</v>
      </c>
      <c r="AM4652" t="s">
        <v>995</v>
      </c>
      <c r="AN4652" t="s">
        <v>995</v>
      </c>
      <c r="AO4652" t="s">
        <v>995</v>
      </c>
      <c r="AP4652" t="s">
        <v>995</v>
      </c>
      <c r="AQ4652" s="286" t="s">
        <v>855</v>
      </c>
    </row>
    <row r="4653" spans="1:47" ht="28.8" x14ac:dyDescent="0.3">
      <c r="A4653" s="285">
        <v>123859</v>
      </c>
      <c r="B4653" s="286" t="s">
        <v>67</v>
      </c>
      <c r="C4653" t="s">
        <v>226</v>
      </c>
      <c r="D4653" t="s">
        <v>226</v>
      </c>
      <c r="E4653" t="s">
        <v>226</v>
      </c>
      <c r="F4653" t="s">
        <v>226</v>
      </c>
      <c r="G4653" t="s">
        <v>226</v>
      </c>
      <c r="H4653" t="s">
        <v>226</v>
      </c>
      <c r="I4653" t="s">
        <v>226</v>
      </c>
      <c r="J4653" t="s">
        <v>226</v>
      </c>
      <c r="K4653" t="s">
        <v>226</v>
      </c>
      <c r="L4653" t="s">
        <v>226</v>
      </c>
      <c r="M4653" t="s">
        <v>226</v>
      </c>
      <c r="N4653" t="s">
        <v>226</v>
      </c>
      <c r="O4653" t="s">
        <v>226</v>
      </c>
      <c r="P4653" t="s">
        <v>224</v>
      </c>
      <c r="Q4653" t="s">
        <v>226</v>
      </c>
      <c r="R4653" t="s">
        <v>226</v>
      </c>
      <c r="S4653" t="s">
        <v>226</v>
      </c>
      <c r="T4653" t="s">
        <v>226</v>
      </c>
      <c r="U4653" t="s">
        <v>226</v>
      </c>
      <c r="V4653" t="s">
        <v>226</v>
      </c>
      <c r="W4653" t="s">
        <v>226</v>
      </c>
      <c r="X4653" t="s">
        <v>226</v>
      </c>
      <c r="Y4653" t="s">
        <v>226</v>
      </c>
      <c r="Z4653" t="s">
        <v>226</v>
      </c>
      <c r="AA4653" t="s">
        <v>226</v>
      </c>
      <c r="AB4653" t="s">
        <v>226</v>
      </c>
      <c r="AC4653" t="s">
        <v>226</v>
      </c>
      <c r="AD4653" t="s">
        <v>226</v>
      </c>
      <c r="AE4653" t="s">
        <v>226</v>
      </c>
      <c r="AF4653" t="s">
        <v>226</v>
      </c>
      <c r="AG4653" t="s">
        <v>225</v>
      </c>
      <c r="AH4653" t="s">
        <v>225</v>
      </c>
      <c r="AI4653" t="s">
        <v>225</v>
      </c>
      <c r="AJ4653" t="s">
        <v>225</v>
      </c>
      <c r="AK4653" t="s">
        <v>225</v>
      </c>
      <c r="AL4653" t="s">
        <v>394</v>
      </c>
      <c r="AM4653" t="s">
        <v>394</v>
      </c>
      <c r="AN4653" t="s">
        <v>394</v>
      </c>
      <c r="AO4653" t="s">
        <v>394</v>
      </c>
      <c r="AP4653" t="s">
        <v>394</v>
      </c>
      <c r="AQ4653" s="286" t="s">
        <v>394</v>
      </c>
      <c r="AR4653" s="305"/>
      <c r="AS4653" s="235"/>
      <c r="AU4653"/>
    </row>
    <row r="4654" spans="1:47" x14ac:dyDescent="0.3">
      <c r="A4654" s="285">
        <v>123860</v>
      </c>
      <c r="B4654" s="286" t="s">
        <v>540</v>
      </c>
      <c r="AQ4654" s="286" t="s">
        <v>394</v>
      </c>
    </row>
    <row r="4655" spans="1:47" x14ac:dyDescent="0.3">
      <c r="A4655" s="285">
        <v>123861</v>
      </c>
      <c r="B4655" s="286" t="s">
        <v>539</v>
      </c>
      <c r="C4655" t="s">
        <v>995</v>
      </c>
      <c r="D4655" t="s">
        <v>995</v>
      </c>
      <c r="E4655" t="s">
        <v>995</v>
      </c>
      <c r="F4655" t="s">
        <v>995</v>
      </c>
      <c r="G4655" t="s">
        <v>995</v>
      </c>
      <c r="H4655" t="s">
        <v>995</v>
      </c>
      <c r="I4655" t="s">
        <v>995</v>
      </c>
      <c r="J4655" t="s">
        <v>995</v>
      </c>
      <c r="K4655" t="s">
        <v>995</v>
      </c>
      <c r="L4655" t="s">
        <v>995</v>
      </c>
      <c r="M4655" t="s">
        <v>995</v>
      </c>
      <c r="N4655" t="s">
        <v>995</v>
      </c>
      <c r="O4655" t="s">
        <v>995</v>
      </c>
      <c r="P4655" t="s">
        <v>995</v>
      </c>
      <c r="Q4655" t="s">
        <v>995</v>
      </c>
      <c r="R4655" t="s">
        <v>995</v>
      </c>
      <c r="S4655" t="s">
        <v>995</v>
      </c>
      <c r="T4655" t="s">
        <v>995</v>
      </c>
      <c r="U4655" t="s">
        <v>995</v>
      </c>
      <c r="V4655" t="s">
        <v>995</v>
      </c>
      <c r="W4655" t="s">
        <v>995</v>
      </c>
      <c r="X4655" t="s">
        <v>995</v>
      </c>
      <c r="Y4655" t="s">
        <v>995</v>
      </c>
      <c r="Z4655" t="s">
        <v>995</v>
      </c>
      <c r="AA4655" t="s">
        <v>995</v>
      </c>
      <c r="AB4655" t="s">
        <v>995</v>
      </c>
      <c r="AC4655" t="s">
        <v>995</v>
      </c>
      <c r="AD4655" t="s">
        <v>995</v>
      </c>
      <c r="AE4655" t="s">
        <v>995</v>
      </c>
      <c r="AF4655" t="s">
        <v>995</v>
      </c>
      <c r="AG4655" t="s">
        <v>995</v>
      </c>
      <c r="AH4655" t="s">
        <v>995</v>
      </c>
      <c r="AI4655" t="s">
        <v>995</v>
      </c>
      <c r="AJ4655" t="s">
        <v>995</v>
      </c>
      <c r="AK4655" t="s">
        <v>995</v>
      </c>
      <c r="AL4655" t="s">
        <v>995</v>
      </c>
      <c r="AM4655" t="s">
        <v>995</v>
      </c>
      <c r="AN4655" t="s">
        <v>995</v>
      </c>
      <c r="AO4655" t="s">
        <v>995</v>
      </c>
      <c r="AP4655" t="s">
        <v>995</v>
      </c>
      <c r="AQ4655" s="286" t="s">
        <v>855</v>
      </c>
    </row>
    <row r="4656" spans="1:47" x14ac:dyDescent="0.3">
      <c r="A4656" s="285">
        <v>123862</v>
      </c>
      <c r="B4656" s="286" t="s">
        <v>540</v>
      </c>
      <c r="C4656" t="s">
        <v>226</v>
      </c>
      <c r="D4656" t="s">
        <v>226</v>
      </c>
      <c r="E4656" t="s">
        <v>226</v>
      </c>
      <c r="F4656" t="s">
        <v>226</v>
      </c>
      <c r="G4656" t="s">
        <v>226</v>
      </c>
      <c r="H4656" t="s">
        <v>226</v>
      </c>
      <c r="I4656" t="s">
        <v>226</v>
      </c>
      <c r="J4656" t="s">
        <v>226</v>
      </c>
      <c r="K4656" t="s">
        <v>226</v>
      </c>
      <c r="L4656" t="s">
        <v>225</v>
      </c>
      <c r="M4656" t="s">
        <v>226</v>
      </c>
      <c r="N4656" t="s">
        <v>226</v>
      </c>
      <c r="O4656" t="s">
        <v>226</v>
      </c>
      <c r="P4656" t="s">
        <v>224</v>
      </c>
      <c r="Q4656" t="s">
        <v>226</v>
      </c>
      <c r="R4656" t="s">
        <v>226</v>
      </c>
      <c r="S4656" t="s">
        <v>226</v>
      </c>
      <c r="T4656" t="s">
        <v>226</v>
      </c>
      <c r="U4656" t="s">
        <v>226</v>
      </c>
      <c r="V4656" t="s">
        <v>226</v>
      </c>
      <c r="W4656" t="s">
        <v>226</v>
      </c>
      <c r="X4656" t="s">
        <v>226</v>
      </c>
      <c r="Y4656" t="s">
        <v>226</v>
      </c>
      <c r="Z4656" t="s">
        <v>226</v>
      </c>
      <c r="AA4656" t="s">
        <v>226</v>
      </c>
      <c r="AB4656" t="s">
        <v>394</v>
      </c>
      <c r="AC4656" t="s">
        <v>394</v>
      </c>
      <c r="AD4656" t="s">
        <v>394</v>
      </c>
      <c r="AE4656" t="s">
        <v>394</v>
      </c>
      <c r="AF4656" t="s">
        <v>394</v>
      </c>
      <c r="AG4656" t="s">
        <v>394</v>
      </c>
      <c r="AH4656" t="s">
        <v>394</v>
      </c>
      <c r="AI4656" t="s">
        <v>394</v>
      </c>
      <c r="AJ4656" t="s">
        <v>394</v>
      </c>
      <c r="AK4656" t="s">
        <v>394</v>
      </c>
      <c r="AL4656" t="s">
        <v>394</v>
      </c>
      <c r="AM4656" t="s">
        <v>394</v>
      </c>
      <c r="AN4656" t="s">
        <v>394</v>
      </c>
      <c r="AO4656" t="s">
        <v>394</v>
      </c>
      <c r="AP4656" t="s">
        <v>394</v>
      </c>
      <c r="AQ4656" s="289"/>
      <c r="AR4656" s="304"/>
      <c r="AS4656" s="304"/>
      <c r="AU4656"/>
    </row>
    <row r="4657" spans="1:47" ht="28.8" x14ac:dyDescent="0.3">
      <c r="A4657" s="285">
        <v>123863</v>
      </c>
      <c r="B4657" s="286" t="s">
        <v>67</v>
      </c>
      <c r="C4657" t="s">
        <v>224</v>
      </c>
      <c r="D4657" t="s">
        <v>226</v>
      </c>
      <c r="E4657" t="s">
        <v>226</v>
      </c>
      <c r="F4657" t="s">
        <v>226</v>
      </c>
      <c r="G4657" t="s">
        <v>226</v>
      </c>
      <c r="H4657" t="s">
        <v>226</v>
      </c>
      <c r="I4657" t="s">
        <v>225</v>
      </c>
      <c r="J4657" t="s">
        <v>225</v>
      </c>
      <c r="K4657" t="s">
        <v>226</v>
      </c>
      <c r="L4657" t="s">
        <v>226</v>
      </c>
      <c r="M4657" t="s">
        <v>226</v>
      </c>
      <c r="N4657" t="s">
        <v>226</v>
      </c>
      <c r="O4657" t="s">
        <v>226</v>
      </c>
      <c r="P4657" t="s">
        <v>224</v>
      </c>
      <c r="Q4657" t="s">
        <v>226</v>
      </c>
      <c r="R4657" t="s">
        <v>226</v>
      </c>
      <c r="S4657" t="s">
        <v>226</v>
      </c>
      <c r="T4657" t="s">
        <v>226</v>
      </c>
      <c r="U4657" t="s">
        <v>226</v>
      </c>
      <c r="V4657" t="s">
        <v>226</v>
      </c>
      <c r="W4657" t="s">
        <v>226</v>
      </c>
      <c r="X4657" t="s">
        <v>226</v>
      </c>
      <c r="Y4657" t="s">
        <v>226</v>
      </c>
      <c r="Z4657" t="s">
        <v>226</v>
      </c>
      <c r="AA4657" t="s">
        <v>226</v>
      </c>
      <c r="AB4657" t="s">
        <v>226</v>
      </c>
      <c r="AC4657" t="s">
        <v>226</v>
      </c>
      <c r="AD4657" t="s">
        <v>226</v>
      </c>
      <c r="AE4657" t="s">
        <v>226</v>
      </c>
      <c r="AF4657" t="s">
        <v>226</v>
      </c>
      <c r="AG4657" t="s">
        <v>225</v>
      </c>
      <c r="AH4657" t="s">
        <v>225</v>
      </c>
      <c r="AI4657" t="s">
        <v>225</v>
      </c>
      <c r="AJ4657" t="s">
        <v>225</v>
      </c>
      <c r="AK4657" t="s">
        <v>225</v>
      </c>
      <c r="AL4657" t="s">
        <v>394</v>
      </c>
      <c r="AM4657" t="s">
        <v>394</v>
      </c>
      <c r="AN4657" t="s">
        <v>394</v>
      </c>
      <c r="AO4657" t="s">
        <v>394</v>
      </c>
      <c r="AP4657" t="s">
        <v>394</v>
      </c>
      <c r="AQ4657" s="286" t="s">
        <v>394</v>
      </c>
      <c r="AR4657" s="305"/>
      <c r="AS4657" s="235"/>
      <c r="AU4657"/>
    </row>
    <row r="4658" spans="1:47" x14ac:dyDescent="0.3">
      <c r="A4658" s="285">
        <v>123864</v>
      </c>
      <c r="B4658" s="286" t="s">
        <v>539</v>
      </c>
      <c r="C4658" t="s">
        <v>995</v>
      </c>
      <c r="D4658" t="s">
        <v>995</v>
      </c>
      <c r="E4658" t="s">
        <v>995</v>
      </c>
      <c r="F4658" t="s">
        <v>995</v>
      </c>
      <c r="G4658" t="s">
        <v>995</v>
      </c>
      <c r="H4658" t="s">
        <v>995</v>
      </c>
      <c r="I4658" t="s">
        <v>995</v>
      </c>
      <c r="J4658" t="s">
        <v>995</v>
      </c>
      <c r="K4658" t="s">
        <v>995</v>
      </c>
      <c r="L4658" t="s">
        <v>995</v>
      </c>
      <c r="M4658" t="s">
        <v>995</v>
      </c>
      <c r="N4658" t="s">
        <v>995</v>
      </c>
      <c r="O4658" t="s">
        <v>995</v>
      </c>
      <c r="P4658" t="s">
        <v>995</v>
      </c>
      <c r="Q4658" t="s">
        <v>995</v>
      </c>
      <c r="R4658" t="s">
        <v>995</v>
      </c>
      <c r="S4658" t="s">
        <v>995</v>
      </c>
      <c r="T4658" t="s">
        <v>995</v>
      </c>
      <c r="U4658" t="s">
        <v>995</v>
      </c>
      <c r="V4658" t="s">
        <v>995</v>
      </c>
      <c r="W4658" t="s">
        <v>995</v>
      </c>
      <c r="X4658" t="s">
        <v>995</v>
      </c>
      <c r="Y4658" t="s">
        <v>995</v>
      </c>
      <c r="Z4658" t="s">
        <v>995</v>
      </c>
      <c r="AA4658" t="s">
        <v>995</v>
      </c>
      <c r="AB4658" t="s">
        <v>995</v>
      </c>
      <c r="AC4658" t="s">
        <v>995</v>
      </c>
      <c r="AD4658" t="s">
        <v>995</v>
      </c>
      <c r="AE4658" t="s">
        <v>995</v>
      </c>
      <c r="AF4658" t="s">
        <v>995</v>
      </c>
      <c r="AG4658" t="s">
        <v>995</v>
      </c>
      <c r="AH4658" t="s">
        <v>995</v>
      </c>
      <c r="AI4658" t="s">
        <v>995</v>
      </c>
      <c r="AJ4658" t="s">
        <v>995</v>
      </c>
      <c r="AK4658" t="s">
        <v>995</v>
      </c>
      <c r="AL4658" t="s">
        <v>995</v>
      </c>
      <c r="AM4658" t="s">
        <v>995</v>
      </c>
      <c r="AN4658" t="s">
        <v>995</v>
      </c>
      <c r="AO4658" t="s">
        <v>995</v>
      </c>
      <c r="AP4658" t="s">
        <v>995</v>
      </c>
      <c r="AQ4658" s="286" t="s">
        <v>855</v>
      </c>
    </row>
    <row r="4659" spans="1:47" ht="28.8" x14ac:dyDescent="0.3">
      <c r="A4659" s="285">
        <v>123865</v>
      </c>
      <c r="B4659" s="286" t="s">
        <v>541</v>
      </c>
      <c r="C4659" t="s">
        <v>226</v>
      </c>
      <c r="D4659" t="s">
        <v>226</v>
      </c>
      <c r="E4659" t="s">
        <v>226</v>
      </c>
      <c r="F4659" t="s">
        <v>226</v>
      </c>
      <c r="G4659" t="s">
        <v>226</v>
      </c>
      <c r="H4659" t="s">
        <v>226</v>
      </c>
      <c r="I4659" t="s">
        <v>226</v>
      </c>
      <c r="J4659" t="s">
        <v>226</v>
      </c>
      <c r="K4659" t="s">
        <v>226</v>
      </c>
      <c r="L4659" t="s">
        <v>226</v>
      </c>
      <c r="M4659" t="s">
        <v>226</v>
      </c>
      <c r="N4659" t="s">
        <v>226</v>
      </c>
      <c r="O4659" t="s">
        <v>225</v>
      </c>
      <c r="P4659" t="s">
        <v>226</v>
      </c>
      <c r="Q4659" t="s">
        <v>226</v>
      </c>
      <c r="R4659" t="s">
        <v>226</v>
      </c>
      <c r="S4659" t="s">
        <v>226</v>
      </c>
      <c r="T4659" t="s">
        <v>226</v>
      </c>
      <c r="U4659" t="s">
        <v>225</v>
      </c>
      <c r="V4659" t="s">
        <v>226</v>
      </c>
      <c r="W4659" t="s">
        <v>225</v>
      </c>
      <c r="X4659" t="s">
        <v>225</v>
      </c>
      <c r="Y4659" t="s">
        <v>225</v>
      </c>
      <c r="Z4659" t="s">
        <v>225</v>
      </c>
      <c r="AA4659" t="s">
        <v>225</v>
      </c>
      <c r="AQ4659" s="286" t="s">
        <v>394</v>
      </c>
      <c r="AR4659" s="305"/>
      <c r="AS4659" s="235"/>
      <c r="AU4659"/>
    </row>
    <row r="4660" spans="1:47" x14ac:dyDescent="0.3">
      <c r="A4660" s="285">
        <v>123866</v>
      </c>
      <c r="B4660" s="286" t="s">
        <v>539</v>
      </c>
      <c r="C4660" t="s">
        <v>995</v>
      </c>
      <c r="D4660" t="s">
        <v>995</v>
      </c>
      <c r="E4660" t="s">
        <v>995</v>
      </c>
      <c r="F4660" t="s">
        <v>995</v>
      </c>
      <c r="G4660" t="s">
        <v>995</v>
      </c>
      <c r="H4660" t="s">
        <v>995</v>
      </c>
      <c r="I4660" t="s">
        <v>995</v>
      </c>
      <c r="J4660" t="s">
        <v>995</v>
      </c>
      <c r="K4660" t="s">
        <v>995</v>
      </c>
      <c r="L4660" t="s">
        <v>995</v>
      </c>
      <c r="M4660" t="s">
        <v>995</v>
      </c>
      <c r="N4660" t="s">
        <v>995</v>
      </c>
      <c r="O4660" t="s">
        <v>995</v>
      </c>
      <c r="P4660" t="s">
        <v>995</v>
      </c>
      <c r="Q4660" t="s">
        <v>995</v>
      </c>
      <c r="R4660" t="s">
        <v>995</v>
      </c>
      <c r="S4660" t="s">
        <v>995</v>
      </c>
      <c r="T4660" t="s">
        <v>995</v>
      </c>
      <c r="U4660" t="s">
        <v>995</v>
      </c>
      <c r="V4660" t="s">
        <v>995</v>
      </c>
      <c r="W4660" t="s">
        <v>995</v>
      </c>
      <c r="X4660" t="s">
        <v>995</v>
      </c>
      <c r="Y4660" t="s">
        <v>995</v>
      </c>
      <c r="Z4660" t="s">
        <v>995</v>
      </c>
      <c r="AA4660" t="s">
        <v>995</v>
      </c>
      <c r="AB4660" t="s">
        <v>995</v>
      </c>
      <c r="AC4660" t="s">
        <v>995</v>
      </c>
      <c r="AD4660" t="s">
        <v>995</v>
      </c>
      <c r="AE4660" t="s">
        <v>995</v>
      </c>
      <c r="AF4660" t="s">
        <v>995</v>
      </c>
      <c r="AG4660" t="s">
        <v>995</v>
      </c>
      <c r="AH4660" t="s">
        <v>995</v>
      </c>
      <c r="AI4660" t="s">
        <v>995</v>
      </c>
      <c r="AJ4660" t="s">
        <v>995</v>
      </c>
      <c r="AK4660" t="s">
        <v>995</v>
      </c>
      <c r="AL4660" t="s">
        <v>995</v>
      </c>
      <c r="AM4660" t="s">
        <v>995</v>
      </c>
      <c r="AN4660" t="s">
        <v>995</v>
      </c>
      <c r="AO4660" t="s">
        <v>995</v>
      </c>
      <c r="AP4660" t="s">
        <v>995</v>
      </c>
      <c r="AQ4660" s="286" t="s">
        <v>855</v>
      </c>
    </row>
    <row r="4661" spans="1:47" ht="21.6" x14ac:dyDescent="0.65">
      <c r="A4661" s="285">
        <v>123867</v>
      </c>
      <c r="B4661" s="286" t="s">
        <v>540</v>
      </c>
      <c r="C4661" t="s">
        <v>226</v>
      </c>
      <c r="D4661" t="s">
        <v>226</v>
      </c>
      <c r="E4661" t="s">
        <v>224</v>
      </c>
      <c r="F4661" t="s">
        <v>226</v>
      </c>
      <c r="G4661" t="s">
        <v>224</v>
      </c>
      <c r="H4661" t="s">
        <v>226</v>
      </c>
      <c r="I4661" t="s">
        <v>225</v>
      </c>
      <c r="J4661" t="s">
        <v>226</v>
      </c>
      <c r="K4661" t="s">
        <v>226</v>
      </c>
      <c r="L4661" t="s">
        <v>226</v>
      </c>
      <c r="M4661" t="s">
        <v>224</v>
      </c>
      <c r="N4661" t="s">
        <v>224</v>
      </c>
      <c r="O4661" t="s">
        <v>226</v>
      </c>
      <c r="P4661" t="s">
        <v>224</v>
      </c>
      <c r="Q4661" t="s">
        <v>226</v>
      </c>
      <c r="R4661" t="s">
        <v>226</v>
      </c>
      <c r="S4661" t="s">
        <v>226</v>
      </c>
      <c r="T4661" t="s">
        <v>226</v>
      </c>
      <c r="U4661" t="s">
        <v>226</v>
      </c>
      <c r="V4661" t="s">
        <v>226</v>
      </c>
      <c r="W4661" t="s">
        <v>394</v>
      </c>
      <c r="X4661" t="s">
        <v>394</v>
      </c>
      <c r="Y4661" t="s">
        <v>394</v>
      </c>
      <c r="Z4661" t="s">
        <v>394</v>
      </c>
      <c r="AA4661" t="s">
        <v>394</v>
      </c>
      <c r="AB4661" t="s">
        <v>394</v>
      </c>
      <c r="AC4661" t="s">
        <v>394</v>
      </c>
      <c r="AD4661" t="s">
        <v>394</v>
      </c>
      <c r="AE4661" t="s">
        <v>394</v>
      </c>
      <c r="AF4661" t="s">
        <v>394</v>
      </c>
      <c r="AG4661" t="s">
        <v>394</v>
      </c>
      <c r="AH4661" t="s">
        <v>394</v>
      </c>
      <c r="AI4661" t="s">
        <v>394</v>
      </c>
      <c r="AJ4661" t="s">
        <v>394</v>
      </c>
      <c r="AK4661" t="s">
        <v>394</v>
      </c>
      <c r="AL4661" t="s">
        <v>394</v>
      </c>
      <c r="AM4661" t="s">
        <v>394</v>
      </c>
      <c r="AN4661" t="s">
        <v>394</v>
      </c>
      <c r="AO4661" t="s">
        <v>394</v>
      </c>
      <c r="AP4661" t="s">
        <v>394</v>
      </c>
      <c r="AQ4661" s="288"/>
      <c r="AR4661" s="304"/>
      <c r="AS4661" s="304"/>
      <c r="AU4661"/>
    </row>
    <row r="4662" spans="1:47" x14ac:dyDescent="0.3">
      <c r="A4662" s="285">
        <v>123868</v>
      </c>
      <c r="B4662" s="286" t="s">
        <v>539</v>
      </c>
      <c r="C4662" t="s">
        <v>995</v>
      </c>
      <c r="D4662" t="s">
        <v>995</v>
      </c>
      <c r="E4662" t="s">
        <v>995</v>
      </c>
      <c r="F4662" t="s">
        <v>995</v>
      </c>
      <c r="G4662" t="s">
        <v>995</v>
      </c>
      <c r="H4662" t="s">
        <v>995</v>
      </c>
      <c r="I4662" t="s">
        <v>995</v>
      </c>
      <c r="J4662" t="s">
        <v>995</v>
      </c>
      <c r="K4662" t="s">
        <v>995</v>
      </c>
      <c r="L4662" t="s">
        <v>995</v>
      </c>
      <c r="M4662" t="s">
        <v>995</v>
      </c>
      <c r="N4662" t="s">
        <v>995</v>
      </c>
      <c r="O4662" t="s">
        <v>995</v>
      </c>
      <c r="P4662" t="s">
        <v>995</v>
      </c>
      <c r="Q4662" t="s">
        <v>995</v>
      </c>
      <c r="R4662" t="s">
        <v>995</v>
      </c>
      <c r="S4662" t="s">
        <v>995</v>
      </c>
      <c r="T4662" t="s">
        <v>995</v>
      </c>
      <c r="U4662" t="s">
        <v>995</v>
      </c>
      <c r="V4662" t="s">
        <v>995</v>
      </c>
      <c r="W4662" t="s">
        <v>995</v>
      </c>
      <c r="X4662" t="s">
        <v>995</v>
      </c>
      <c r="Y4662" t="s">
        <v>995</v>
      </c>
      <c r="Z4662" t="s">
        <v>995</v>
      </c>
      <c r="AA4662" t="s">
        <v>995</v>
      </c>
      <c r="AB4662" t="s">
        <v>995</v>
      </c>
      <c r="AC4662" t="s">
        <v>995</v>
      </c>
      <c r="AD4662" t="s">
        <v>995</v>
      </c>
      <c r="AE4662" t="s">
        <v>995</v>
      </c>
      <c r="AF4662" t="s">
        <v>995</v>
      </c>
      <c r="AG4662" t="s">
        <v>995</v>
      </c>
      <c r="AH4662" t="s">
        <v>995</v>
      </c>
      <c r="AI4662" t="s">
        <v>995</v>
      </c>
      <c r="AJ4662" t="s">
        <v>995</v>
      </c>
      <c r="AK4662" t="s">
        <v>995</v>
      </c>
      <c r="AL4662" t="s">
        <v>995</v>
      </c>
      <c r="AM4662" t="s">
        <v>995</v>
      </c>
      <c r="AN4662" t="s">
        <v>995</v>
      </c>
      <c r="AO4662" t="s">
        <v>995</v>
      </c>
      <c r="AP4662" t="s">
        <v>995</v>
      </c>
      <c r="AQ4662" s="286" t="s">
        <v>855</v>
      </c>
    </row>
    <row r="4663" spans="1:47" ht="28.8" x14ac:dyDescent="0.3">
      <c r="A4663" s="285">
        <v>123869</v>
      </c>
      <c r="B4663" s="286" t="s">
        <v>67</v>
      </c>
      <c r="C4663" t="s">
        <v>226</v>
      </c>
      <c r="D4663" t="s">
        <v>226</v>
      </c>
      <c r="E4663" t="s">
        <v>226</v>
      </c>
      <c r="F4663" t="s">
        <v>226</v>
      </c>
      <c r="G4663" t="s">
        <v>224</v>
      </c>
      <c r="H4663" t="s">
        <v>226</v>
      </c>
      <c r="I4663" t="s">
        <v>226</v>
      </c>
      <c r="J4663" t="s">
        <v>226</v>
      </c>
      <c r="K4663" t="s">
        <v>226</v>
      </c>
      <c r="L4663" t="s">
        <v>226</v>
      </c>
      <c r="M4663" t="s">
        <v>224</v>
      </c>
      <c r="N4663" t="s">
        <v>224</v>
      </c>
      <c r="O4663" t="s">
        <v>226</v>
      </c>
      <c r="P4663" t="s">
        <v>226</v>
      </c>
      <c r="Q4663" t="s">
        <v>224</v>
      </c>
      <c r="R4663" t="s">
        <v>226</v>
      </c>
      <c r="S4663" t="s">
        <v>226</v>
      </c>
      <c r="T4663" t="s">
        <v>224</v>
      </c>
      <c r="U4663" t="s">
        <v>226</v>
      </c>
      <c r="V4663" t="s">
        <v>226</v>
      </c>
      <c r="W4663" t="s">
        <v>224</v>
      </c>
      <c r="X4663" t="s">
        <v>226</v>
      </c>
      <c r="Y4663" t="s">
        <v>224</v>
      </c>
      <c r="Z4663" t="s">
        <v>226</v>
      </c>
      <c r="AA4663" t="s">
        <v>226</v>
      </c>
      <c r="AB4663" t="s">
        <v>226</v>
      </c>
      <c r="AC4663" t="s">
        <v>226</v>
      </c>
      <c r="AD4663" t="s">
        <v>226</v>
      </c>
      <c r="AE4663" t="s">
        <v>226</v>
      </c>
      <c r="AF4663" t="s">
        <v>226</v>
      </c>
      <c r="AG4663" t="s">
        <v>225</v>
      </c>
      <c r="AH4663" t="s">
        <v>225</v>
      </c>
      <c r="AI4663" t="s">
        <v>225</v>
      </c>
      <c r="AJ4663" t="s">
        <v>225</v>
      </c>
      <c r="AK4663" t="s">
        <v>225</v>
      </c>
      <c r="AL4663" t="s">
        <v>394</v>
      </c>
      <c r="AM4663" t="s">
        <v>394</v>
      </c>
      <c r="AN4663" t="s">
        <v>394</v>
      </c>
      <c r="AO4663" t="s">
        <v>394</v>
      </c>
      <c r="AP4663" t="s">
        <v>394</v>
      </c>
      <c r="AQ4663" s="286" t="s">
        <v>394</v>
      </c>
      <c r="AR4663" s="305"/>
      <c r="AS4663" s="235"/>
      <c r="AU4663"/>
    </row>
    <row r="4664" spans="1:47" x14ac:dyDescent="0.3">
      <c r="A4664" s="285">
        <v>123870</v>
      </c>
      <c r="B4664" s="286" t="s">
        <v>539</v>
      </c>
      <c r="C4664" t="s">
        <v>995</v>
      </c>
      <c r="D4664" t="s">
        <v>995</v>
      </c>
      <c r="E4664" t="s">
        <v>995</v>
      </c>
      <c r="F4664" t="s">
        <v>995</v>
      </c>
      <c r="G4664" t="s">
        <v>995</v>
      </c>
      <c r="H4664" t="s">
        <v>995</v>
      </c>
      <c r="I4664" t="s">
        <v>995</v>
      </c>
      <c r="J4664" t="s">
        <v>995</v>
      </c>
      <c r="K4664" t="s">
        <v>995</v>
      </c>
      <c r="L4664" t="s">
        <v>995</v>
      </c>
      <c r="M4664" t="s">
        <v>995</v>
      </c>
      <c r="N4664" t="s">
        <v>995</v>
      </c>
      <c r="O4664" t="s">
        <v>995</v>
      </c>
      <c r="P4664" t="s">
        <v>995</v>
      </c>
      <c r="Q4664" t="s">
        <v>995</v>
      </c>
      <c r="R4664" t="s">
        <v>995</v>
      </c>
      <c r="S4664" t="s">
        <v>995</v>
      </c>
      <c r="T4664" t="s">
        <v>995</v>
      </c>
      <c r="U4664" t="s">
        <v>995</v>
      </c>
      <c r="V4664" t="s">
        <v>995</v>
      </c>
      <c r="W4664" t="s">
        <v>995</v>
      </c>
      <c r="X4664" t="s">
        <v>995</v>
      </c>
      <c r="Y4664" t="s">
        <v>995</v>
      </c>
      <c r="Z4664" t="s">
        <v>995</v>
      </c>
      <c r="AA4664" t="s">
        <v>995</v>
      </c>
      <c r="AB4664" t="s">
        <v>995</v>
      </c>
      <c r="AC4664" t="s">
        <v>995</v>
      </c>
      <c r="AD4664" t="s">
        <v>995</v>
      </c>
      <c r="AE4664" t="s">
        <v>995</v>
      </c>
      <c r="AF4664" t="s">
        <v>995</v>
      </c>
      <c r="AG4664" t="s">
        <v>995</v>
      </c>
      <c r="AH4664" t="s">
        <v>995</v>
      </c>
      <c r="AI4664" t="s">
        <v>995</v>
      </c>
      <c r="AJ4664" t="s">
        <v>995</v>
      </c>
      <c r="AK4664" t="s">
        <v>995</v>
      </c>
      <c r="AL4664" t="s">
        <v>995</v>
      </c>
      <c r="AM4664" t="s">
        <v>995</v>
      </c>
      <c r="AN4664" t="s">
        <v>995</v>
      </c>
      <c r="AO4664" t="s">
        <v>995</v>
      </c>
      <c r="AP4664" t="s">
        <v>995</v>
      </c>
      <c r="AQ4664" s="286" t="s">
        <v>855</v>
      </c>
    </row>
    <row r="4665" spans="1:47" ht="21.6" x14ac:dyDescent="0.3">
      <c r="A4665" s="285">
        <v>123871</v>
      </c>
      <c r="B4665" s="286" t="s">
        <v>538</v>
      </c>
      <c r="C4665" t="s">
        <v>224</v>
      </c>
      <c r="D4665" t="s">
        <v>224</v>
      </c>
      <c r="E4665" t="s">
        <v>225</v>
      </c>
      <c r="F4665" t="s">
        <v>226</v>
      </c>
      <c r="G4665" t="s">
        <v>224</v>
      </c>
      <c r="H4665" t="s">
        <v>226</v>
      </c>
      <c r="I4665" t="s">
        <v>225</v>
      </c>
      <c r="J4665" t="s">
        <v>224</v>
      </c>
      <c r="K4665" t="s">
        <v>226</v>
      </c>
      <c r="L4665" t="s">
        <v>226</v>
      </c>
      <c r="M4665" t="s">
        <v>224</v>
      </c>
      <c r="N4665" t="s">
        <v>224</v>
      </c>
      <c r="O4665" t="s">
        <v>226</v>
      </c>
      <c r="P4665" t="s">
        <v>224</v>
      </c>
      <c r="Q4665" t="s">
        <v>226</v>
      </c>
      <c r="R4665" t="s">
        <v>226</v>
      </c>
      <c r="S4665" t="s">
        <v>226</v>
      </c>
      <c r="T4665" t="s">
        <v>226</v>
      </c>
      <c r="U4665" t="s">
        <v>226</v>
      </c>
      <c r="V4665" t="s">
        <v>226</v>
      </c>
      <c r="W4665" t="s">
        <v>225</v>
      </c>
      <c r="X4665" t="s">
        <v>226</v>
      </c>
      <c r="Y4665" t="s">
        <v>226</v>
      </c>
      <c r="Z4665" t="s">
        <v>226</v>
      </c>
      <c r="AA4665" t="s">
        <v>226</v>
      </c>
      <c r="AB4665" t="s">
        <v>394</v>
      </c>
      <c r="AC4665" t="s">
        <v>394</v>
      </c>
      <c r="AD4665" t="s">
        <v>394</v>
      </c>
      <c r="AE4665" t="s">
        <v>394</v>
      </c>
      <c r="AF4665" t="s">
        <v>394</v>
      </c>
      <c r="AG4665" t="s">
        <v>394</v>
      </c>
      <c r="AH4665" t="s">
        <v>394</v>
      </c>
      <c r="AI4665" t="s">
        <v>394</v>
      </c>
      <c r="AJ4665" t="s">
        <v>394</v>
      </c>
      <c r="AK4665" t="s">
        <v>394</v>
      </c>
      <c r="AL4665" t="s">
        <v>394</v>
      </c>
      <c r="AM4665" t="s">
        <v>394</v>
      </c>
      <c r="AN4665" t="s">
        <v>394</v>
      </c>
      <c r="AO4665" t="s">
        <v>394</v>
      </c>
      <c r="AP4665" t="s">
        <v>394</v>
      </c>
      <c r="AQ4665" s="286" t="s">
        <v>394</v>
      </c>
      <c r="AR4665" s="305"/>
      <c r="AS4665" s="235"/>
      <c r="AU4665"/>
    </row>
    <row r="4666" spans="1:47" x14ac:dyDescent="0.3">
      <c r="A4666" s="285">
        <v>123872</v>
      </c>
      <c r="B4666" s="286" t="s">
        <v>539</v>
      </c>
      <c r="C4666" t="s">
        <v>995</v>
      </c>
      <c r="D4666" t="s">
        <v>995</v>
      </c>
      <c r="E4666" t="s">
        <v>995</v>
      </c>
      <c r="F4666" t="s">
        <v>995</v>
      </c>
      <c r="G4666" t="s">
        <v>995</v>
      </c>
      <c r="H4666" t="s">
        <v>995</v>
      </c>
      <c r="I4666" t="s">
        <v>995</v>
      </c>
      <c r="J4666" t="s">
        <v>995</v>
      </c>
      <c r="K4666" t="s">
        <v>995</v>
      </c>
      <c r="L4666" t="s">
        <v>995</v>
      </c>
      <c r="M4666" t="s">
        <v>995</v>
      </c>
      <c r="N4666" t="s">
        <v>995</v>
      </c>
      <c r="O4666" t="s">
        <v>995</v>
      </c>
      <c r="P4666" t="s">
        <v>995</v>
      </c>
      <c r="Q4666" t="s">
        <v>995</v>
      </c>
      <c r="R4666" t="s">
        <v>995</v>
      </c>
      <c r="S4666" t="s">
        <v>995</v>
      </c>
      <c r="T4666" t="s">
        <v>995</v>
      </c>
      <c r="U4666" t="s">
        <v>995</v>
      </c>
      <c r="V4666" t="s">
        <v>995</v>
      </c>
      <c r="W4666" t="s">
        <v>995</v>
      </c>
      <c r="X4666" t="s">
        <v>995</v>
      </c>
      <c r="Y4666" t="s">
        <v>995</v>
      </c>
      <c r="Z4666" t="s">
        <v>995</v>
      </c>
      <c r="AA4666" t="s">
        <v>995</v>
      </c>
      <c r="AB4666" t="s">
        <v>995</v>
      </c>
      <c r="AC4666" t="s">
        <v>995</v>
      </c>
      <c r="AD4666" t="s">
        <v>995</v>
      </c>
      <c r="AE4666" t="s">
        <v>995</v>
      </c>
      <c r="AF4666" t="s">
        <v>995</v>
      </c>
      <c r="AG4666" t="s">
        <v>995</v>
      </c>
      <c r="AH4666" t="s">
        <v>995</v>
      </c>
      <c r="AI4666" t="s">
        <v>995</v>
      </c>
      <c r="AJ4666" t="s">
        <v>995</v>
      </c>
      <c r="AK4666" t="s">
        <v>995</v>
      </c>
      <c r="AL4666" t="s">
        <v>995</v>
      </c>
      <c r="AM4666" t="s">
        <v>995</v>
      </c>
      <c r="AN4666" t="s">
        <v>995</v>
      </c>
      <c r="AO4666" t="s">
        <v>995</v>
      </c>
      <c r="AP4666" t="s">
        <v>995</v>
      </c>
      <c r="AQ4666" s="286" t="s">
        <v>855</v>
      </c>
    </row>
    <row r="4667" spans="1:47" x14ac:dyDescent="0.3">
      <c r="A4667" s="285">
        <v>123873</v>
      </c>
      <c r="B4667" s="286" t="s">
        <v>61</v>
      </c>
      <c r="AQ4667" s="286" t="s">
        <v>394</v>
      </c>
    </row>
    <row r="4668" spans="1:47" x14ac:dyDescent="0.3">
      <c r="A4668" s="285">
        <v>123874</v>
      </c>
      <c r="B4668" s="286" t="s">
        <v>539</v>
      </c>
      <c r="C4668" t="s">
        <v>995</v>
      </c>
      <c r="D4668" t="s">
        <v>995</v>
      </c>
      <c r="E4668" t="s">
        <v>995</v>
      </c>
      <c r="F4668" t="s">
        <v>995</v>
      </c>
      <c r="G4668" t="s">
        <v>995</v>
      </c>
      <c r="H4668" t="s">
        <v>995</v>
      </c>
      <c r="I4668" t="s">
        <v>995</v>
      </c>
      <c r="J4668" t="s">
        <v>995</v>
      </c>
      <c r="K4668" t="s">
        <v>995</v>
      </c>
      <c r="L4668" t="s">
        <v>995</v>
      </c>
      <c r="M4668" t="s">
        <v>995</v>
      </c>
      <c r="N4668" t="s">
        <v>995</v>
      </c>
      <c r="O4668" t="s">
        <v>995</v>
      </c>
      <c r="P4668" t="s">
        <v>995</v>
      </c>
      <c r="Q4668" t="s">
        <v>995</v>
      </c>
      <c r="R4668" t="s">
        <v>995</v>
      </c>
      <c r="S4668" t="s">
        <v>995</v>
      </c>
      <c r="T4668" t="s">
        <v>995</v>
      </c>
      <c r="U4668" t="s">
        <v>995</v>
      </c>
      <c r="V4668" t="s">
        <v>995</v>
      </c>
      <c r="W4668" t="s">
        <v>995</v>
      </c>
      <c r="X4668" t="s">
        <v>995</v>
      </c>
      <c r="Y4668" t="s">
        <v>995</v>
      </c>
      <c r="Z4668" t="s">
        <v>995</v>
      </c>
      <c r="AA4668" t="s">
        <v>995</v>
      </c>
      <c r="AB4668" t="s">
        <v>995</v>
      </c>
      <c r="AC4668" t="s">
        <v>995</v>
      </c>
      <c r="AD4668" t="s">
        <v>995</v>
      </c>
      <c r="AE4668" t="s">
        <v>995</v>
      </c>
      <c r="AF4668" t="s">
        <v>995</v>
      </c>
      <c r="AG4668" t="s">
        <v>995</v>
      </c>
      <c r="AH4668" t="s">
        <v>995</v>
      </c>
      <c r="AI4668" t="s">
        <v>995</v>
      </c>
      <c r="AJ4668" t="s">
        <v>995</v>
      </c>
      <c r="AK4668" t="s">
        <v>995</v>
      </c>
      <c r="AL4668" t="s">
        <v>995</v>
      </c>
      <c r="AM4668" t="s">
        <v>995</v>
      </c>
      <c r="AN4668" t="s">
        <v>995</v>
      </c>
      <c r="AO4668" t="s">
        <v>995</v>
      </c>
      <c r="AP4668" t="s">
        <v>995</v>
      </c>
      <c r="AQ4668" s="286" t="s">
        <v>855</v>
      </c>
    </row>
    <row r="4669" spans="1:47" x14ac:dyDescent="0.3">
      <c r="A4669" s="285">
        <v>123875</v>
      </c>
      <c r="B4669" s="286" t="s">
        <v>539</v>
      </c>
      <c r="C4669" t="s">
        <v>995</v>
      </c>
      <c r="D4669" t="s">
        <v>995</v>
      </c>
      <c r="E4669" t="s">
        <v>995</v>
      </c>
      <c r="F4669" t="s">
        <v>995</v>
      </c>
      <c r="G4669" t="s">
        <v>995</v>
      </c>
      <c r="H4669" t="s">
        <v>995</v>
      </c>
      <c r="I4669" t="s">
        <v>995</v>
      </c>
      <c r="J4669" t="s">
        <v>995</v>
      </c>
      <c r="K4669" t="s">
        <v>995</v>
      </c>
      <c r="L4669" t="s">
        <v>995</v>
      </c>
      <c r="M4669" t="s">
        <v>995</v>
      </c>
      <c r="N4669" t="s">
        <v>995</v>
      </c>
      <c r="O4669" t="s">
        <v>995</v>
      </c>
      <c r="P4669" t="s">
        <v>995</v>
      </c>
      <c r="Q4669" t="s">
        <v>995</v>
      </c>
      <c r="R4669" t="s">
        <v>995</v>
      </c>
      <c r="S4669" t="s">
        <v>995</v>
      </c>
      <c r="T4669" t="s">
        <v>995</v>
      </c>
      <c r="U4669" t="s">
        <v>995</v>
      </c>
      <c r="V4669" t="s">
        <v>995</v>
      </c>
      <c r="W4669" t="s">
        <v>995</v>
      </c>
      <c r="X4669" t="s">
        <v>995</v>
      </c>
      <c r="Y4669" t="s">
        <v>995</v>
      </c>
      <c r="Z4669" t="s">
        <v>995</v>
      </c>
      <c r="AA4669" t="s">
        <v>995</v>
      </c>
      <c r="AB4669" t="s">
        <v>995</v>
      </c>
      <c r="AC4669" t="s">
        <v>995</v>
      </c>
      <c r="AD4669" t="s">
        <v>995</v>
      </c>
      <c r="AE4669" t="s">
        <v>995</v>
      </c>
      <c r="AF4669" t="s">
        <v>995</v>
      </c>
      <c r="AG4669" t="s">
        <v>995</v>
      </c>
      <c r="AH4669" t="s">
        <v>995</v>
      </c>
      <c r="AI4669" t="s">
        <v>995</v>
      </c>
      <c r="AJ4669" t="s">
        <v>995</v>
      </c>
      <c r="AK4669" t="s">
        <v>995</v>
      </c>
      <c r="AL4669" t="s">
        <v>995</v>
      </c>
      <c r="AM4669" t="s">
        <v>995</v>
      </c>
      <c r="AN4669" t="s">
        <v>995</v>
      </c>
      <c r="AO4669" t="s">
        <v>995</v>
      </c>
      <c r="AP4669" t="s">
        <v>995</v>
      </c>
      <c r="AQ4669" s="286" t="s">
        <v>855</v>
      </c>
    </row>
    <row r="4670" spans="1:47" ht="28.8" x14ac:dyDescent="0.3">
      <c r="A4670" s="285">
        <v>123876</v>
      </c>
      <c r="B4670" s="286" t="s">
        <v>541</v>
      </c>
      <c r="C4670" t="s">
        <v>226</v>
      </c>
      <c r="D4670" t="s">
        <v>224</v>
      </c>
      <c r="E4670" t="s">
        <v>224</v>
      </c>
      <c r="F4670" t="s">
        <v>226</v>
      </c>
      <c r="G4670" t="s">
        <v>224</v>
      </c>
      <c r="H4670" t="s">
        <v>226</v>
      </c>
      <c r="I4670" t="s">
        <v>226</v>
      </c>
      <c r="J4670" t="s">
        <v>226</v>
      </c>
      <c r="K4670" t="s">
        <v>226</v>
      </c>
      <c r="L4670" t="s">
        <v>226</v>
      </c>
      <c r="M4670" t="s">
        <v>225</v>
      </c>
      <c r="N4670" t="s">
        <v>224</v>
      </c>
      <c r="O4670" t="s">
        <v>226</v>
      </c>
      <c r="P4670" t="s">
        <v>226</v>
      </c>
      <c r="Q4670" t="s">
        <v>226</v>
      </c>
      <c r="R4670" t="s">
        <v>226</v>
      </c>
      <c r="S4670" t="s">
        <v>226</v>
      </c>
      <c r="T4670" t="s">
        <v>225</v>
      </c>
      <c r="U4670" t="s">
        <v>226</v>
      </c>
      <c r="V4670" t="s">
        <v>226</v>
      </c>
      <c r="W4670" t="s">
        <v>225</v>
      </c>
      <c r="X4670" t="s">
        <v>225</v>
      </c>
      <c r="Y4670" t="s">
        <v>225</v>
      </c>
      <c r="Z4670" t="s">
        <v>225</v>
      </c>
      <c r="AA4670" t="s">
        <v>225</v>
      </c>
      <c r="AQ4670" s="286" t="s">
        <v>394</v>
      </c>
      <c r="AR4670" s="305"/>
      <c r="AS4670" s="235"/>
      <c r="AU4670"/>
    </row>
    <row r="4671" spans="1:47" x14ac:dyDescent="0.3">
      <c r="A4671" s="285">
        <v>123877</v>
      </c>
      <c r="B4671" s="286" t="s">
        <v>539</v>
      </c>
      <c r="C4671" t="s">
        <v>995</v>
      </c>
      <c r="D4671" t="s">
        <v>995</v>
      </c>
      <c r="E4671" t="s">
        <v>995</v>
      </c>
      <c r="F4671" t="s">
        <v>995</v>
      </c>
      <c r="G4671" t="s">
        <v>995</v>
      </c>
      <c r="H4671" t="s">
        <v>995</v>
      </c>
      <c r="I4671" t="s">
        <v>995</v>
      </c>
      <c r="J4671" t="s">
        <v>995</v>
      </c>
      <c r="K4671" t="s">
        <v>995</v>
      </c>
      <c r="L4671" t="s">
        <v>995</v>
      </c>
      <c r="M4671" t="s">
        <v>995</v>
      </c>
      <c r="N4671" t="s">
        <v>995</v>
      </c>
      <c r="O4671" t="s">
        <v>995</v>
      </c>
      <c r="P4671" t="s">
        <v>995</v>
      </c>
      <c r="Q4671" t="s">
        <v>995</v>
      </c>
      <c r="R4671" t="s">
        <v>995</v>
      </c>
      <c r="S4671" t="s">
        <v>995</v>
      </c>
      <c r="T4671" t="s">
        <v>995</v>
      </c>
      <c r="U4671" t="s">
        <v>995</v>
      </c>
      <c r="V4671" t="s">
        <v>995</v>
      </c>
      <c r="W4671" t="s">
        <v>995</v>
      </c>
      <c r="X4671" t="s">
        <v>995</v>
      </c>
      <c r="Y4671" t="s">
        <v>995</v>
      </c>
      <c r="Z4671" t="s">
        <v>995</v>
      </c>
      <c r="AA4671" t="s">
        <v>995</v>
      </c>
      <c r="AB4671" t="s">
        <v>995</v>
      </c>
      <c r="AC4671" t="s">
        <v>995</v>
      </c>
      <c r="AD4671" t="s">
        <v>995</v>
      </c>
      <c r="AE4671" t="s">
        <v>995</v>
      </c>
      <c r="AF4671" t="s">
        <v>995</v>
      </c>
      <c r="AG4671" t="s">
        <v>995</v>
      </c>
      <c r="AH4671" t="s">
        <v>995</v>
      </c>
      <c r="AI4671" t="s">
        <v>995</v>
      </c>
      <c r="AJ4671" t="s">
        <v>995</v>
      </c>
      <c r="AK4671" t="s">
        <v>995</v>
      </c>
      <c r="AL4671" t="s">
        <v>995</v>
      </c>
      <c r="AM4671" t="s">
        <v>995</v>
      </c>
      <c r="AN4671" t="s">
        <v>995</v>
      </c>
      <c r="AO4671" t="s">
        <v>995</v>
      </c>
      <c r="AP4671" t="s">
        <v>995</v>
      </c>
      <c r="AQ4671" s="286" t="s">
        <v>855</v>
      </c>
    </row>
    <row r="4672" spans="1:47" x14ac:dyDescent="0.3">
      <c r="A4672" s="285">
        <v>123878</v>
      </c>
      <c r="B4672" s="286" t="s">
        <v>7838</v>
      </c>
      <c r="AQ4672" s="286" t="s">
        <v>394</v>
      </c>
    </row>
    <row r="4673" spans="1:47" ht="28.8" x14ac:dyDescent="0.3">
      <c r="A4673" s="285">
        <v>123879</v>
      </c>
      <c r="B4673" s="286" t="s">
        <v>541</v>
      </c>
      <c r="C4673" t="s">
        <v>226</v>
      </c>
      <c r="D4673" t="s">
        <v>226</v>
      </c>
      <c r="E4673" t="s">
        <v>226</v>
      </c>
      <c r="F4673" t="s">
        <v>226</v>
      </c>
      <c r="G4673" t="s">
        <v>226</v>
      </c>
      <c r="H4673" t="s">
        <v>226</v>
      </c>
      <c r="I4673" t="s">
        <v>226</v>
      </c>
      <c r="J4673" t="s">
        <v>226</v>
      </c>
      <c r="K4673" t="s">
        <v>226</v>
      </c>
      <c r="L4673" t="s">
        <v>226</v>
      </c>
      <c r="M4673" t="s">
        <v>225</v>
      </c>
      <c r="N4673" t="s">
        <v>226</v>
      </c>
      <c r="O4673" t="s">
        <v>226</v>
      </c>
      <c r="P4673" t="s">
        <v>226</v>
      </c>
      <c r="Q4673" t="s">
        <v>226</v>
      </c>
      <c r="R4673" t="s">
        <v>226</v>
      </c>
      <c r="S4673" t="s">
        <v>226</v>
      </c>
      <c r="T4673" t="s">
        <v>226</v>
      </c>
      <c r="U4673" t="s">
        <v>226</v>
      </c>
      <c r="V4673" t="s">
        <v>226</v>
      </c>
      <c r="W4673" t="s">
        <v>225</v>
      </c>
      <c r="X4673" t="s">
        <v>225</v>
      </c>
      <c r="Y4673" t="s">
        <v>225</v>
      </c>
      <c r="Z4673" t="s">
        <v>225</v>
      </c>
      <c r="AA4673" t="s">
        <v>225</v>
      </c>
      <c r="AQ4673" s="286" t="s">
        <v>394</v>
      </c>
      <c r="AR4673" s="305"/>
      <c r="AS4673" s="235"/>
      <c r="AU4673"/>
    </row>
    <row r="4674" spans="1:47" ht="28.8" x14ac:dyDescent="0.3">
      <c r="A4674" s="285">
        <v>123880</v>
      </c>
      <c r="B4674" s="286" t="s">
        <v>541</v>
      </c>
      <c r="C4674" t="s">
        <v>226</v>
      </c>
      <c r="D4674" t="s">
        <v>226</v>
      </c>
      <c r="E4674" t="s">
        <v>224</v>
      </c>
      <c r="F4674" t="s">
        <v>226</v>
      </c>
      <c r="G4674" t="s">
        <v>226</v>
      </c>
      <c r="H4674" t="s">
        <v>226</v>
      </c>
      <c r="I4674" t="s">
        <v>224</v>
      </c>
      <c r="J4674" t="s">
        <v>226</v>
      </c>
      <c r="K4674" t="s">
        <v>226</v>
      </c>
      <c r="L4674" t="s">
        <v>226</v>
      </c>
      <c r="M4674" t="s">
        <v>226</v>
      </c>
      <c r="N4674" t="s">
        <v>226</v>
      </c>
      <c r="O4674" t="s">
        <v>226</v>
      </c>
      <c r="P4674" t="s">
        <v>226</v>
      </c>
      <c r="Q4674" t="s">
        <v>226</v>
      </c>
      <c r="R4674" t="s">
        <v>226</v>
      </c>
      <c r="S4674" t="s">
        <v>226</v>
      </c>
      <c r="T4674" t="s">
        <v>226</v>
      </c>
      <c r="U4674" t="s">
        <v>226</v>
      </c>
      <c r="V4674" t="s">
        <v>226</v>
      </c>
      <c r="W4674" t="s">
        <v>225</v>
      </c>
      <c r="X4674" t="s">
        <v>225</v>
      </c>
      <c r="Y4674" t="s">
        <v>225</v>
      </c>
      <c r="Z4674" t="s">
        <v>225</v>
      </c>
      <c r="AA4674" t="s">
        <v>225</v>
      </c>
      <c r="AQ4674" s="286" t="s">
        <v>394</v>
      </c>
      <c r="AR4674" s="305"/>
      <c r="AS4674" s="235"/>
      <c r="AU4674"/>
    </row>
    <row r="4675" spans="1:47" ht="28.8" x14ac:dyDescent="0.3">
      <c r="A4675" s="285">
        <v>123881</v>
      </c>
      <c r="B4675" s="286" t="s">
        <v>541</v>
      </c>
      <c r="C4675" t="s">
        <v>226</v>
      </c>
      <c r="D4675" t="s">
        <v>226</v>
      </c>
      <c r="E4675" t="s">
        <v>226</v>
      </c>
      <c r="F4675" t="s">
        <v>226</v>
      </c>
      <c r="G4675" t="s">
        <v>226</v>
      </c>
      <c r="H4675" t="s">
        <v>226</v>
      </c>
      <c r="I4675" t="s">
        <v>226</v>
      </c>
      <c r="J4675" t="s">
        <v>226</v>
      </c>
      <c r="K4675" t="s">
        <v>226</v>
      </c>
      <c r="L4675" t="s">
        <v>226</v>
      </c>
      <c r="M4675" t="s">
        <v>225</v>
      </c>
      <c r="N4675" t="s">
        <v>226</v>
      </c>
      <c r="O4675" t="s">
        <v>226</v>
      </c>
      <c r="P4675" t="s">
        <v>226</v>
      </c>
      <c r="Q4675" t="s">
        <v>226</v>
      </c>
      <c r="R4675" t="s">
        <v>226</v>
      </c>
      <c r="S4675" t="s">
        <v>226</v>
      </c>
      <c r="T4675" t="s">
        <v>226</v>
      </c>
      <c r="U4675" t="s">
        <v>226</v>
      </c>
      <c r="V4675" t="s">
        <v>226</v>
      </c>
      <c r="W4675" t="s">
        <v>225</v>
      </c>
      <c r="X4675" t="s">
        <v>225</v>
      </c>
      <c r="Y4675" t="s">
        <v>225</v>
      </c>
      <c r="Z4675" t="s">
        <v>225</v>
      </c>
      <c r="AA4675" t="s">
        <v>225</v>
      </c>
      <c r="AQ4675" s="286" t="s">
        <v>394</v>
      </c>
      <c r="AR4675" s="305"/>
      <c r="AS4675" s="235"/>
      <c r="AU4675"/>
    </row>
    <row r="4676" spans="1:47" ht="28.8" x14ac:dyDescent="0.3">
      <c r="A4676" s="285">
        <v>123882</v>
      </c>
      <c r="B4676" s="286" t="s">
        <v>541</v>
      </c>
      <c r="C4676" t="s">
        <v>226</v>
      </c>
      <c r="D4676" t="s">
        <v>226</v>
      </c>
      <c r="E4676" t="s">
        <v>226</v>
      </c>
      <c r="F4676" t="s">
        <v>226</v>
      </c>
      <c r="G4676" t="s">
        <v>226</v>
      </c>
      <c r="H4676" t="s">
        <v>226</v>
      </c>
      <c r="I4676" t="s">
        <v>226</v>
      </c>
      <c r="J4676" t="s">
        <v>226</v>
      </c>
      <c r="K4676" t="s">
        <v>226</v>
      </c>
      <c r="L4676" t="s">
        <v>226</v>
      </c>
      <c r="M4676" t="s">
        <v>225</v>
      </c>
      <c r="N4676" t="s">
        <v>226</v>
      </c>
      <c r="O4676" t="s">
        <v>226</v>
      </c>
      <c r="P4676" t="s">
        <v>226</v>
      </c>
      <c r="Q4676" t="s">
        <v>226</v>
      </c>
      <c r="R4676" t="s">
        <v>226</v>
      </c>
      <c r="S4676" t="s">
        <v>226</v>
      </c>
      <c r="T4676" t="s">
        <v>226</v>
      </c>
      <c r="U4676" t="s">
        <v>226</v>
      </c>
      <c r="V4676" t="s">
        <v>226</v>
      </c>
      <c r="W4676" t="s">
        <v>225</v>
      </c>
      <c r="X4676" t="s">
        <v>225</v>
      </c>
      <c r="Y4676" t="s">
        <v>225</v>
      </c>
      <c r="Z4676" t="s">
        <v>225</v>
      </c>
      <c r="AA4676" t="s">
        <v>225</v>
      </c>
      <c r="AQ4676" s="286" t="s">
        <v>394</v>
      </c>
      <c r="AR4676" s="305"/>
      <c r="AS4676" s="235"/>
      <c r="AU4676"/>
    </row>
    <row r="4677" spans="1:47" ht="28.8" x14ac:dyDescent="0.3">
      <c r="A4677" s="285">
        <v>123883</v>
      </c>
      <c r="B4677" s="286" t="s">
        <v>542</v>
      </c>
      <c r="C4677" t="s">
        <v>224</v>
      </c>
      <c r="D4677" t="s">
        <v>224</v>
      </c>
      <c r="E4677" t="s">
        <v>224</v>
      </c>
      <c r="F4677" t="s">
        <v>225</v>
      </c>
      <c r="G4677" t="s">
        <v>224</v>
      </c>
      <c r="H4677" t="s">
        <v>226</v>
      </c>
      <c r="I4677" t="s">
        <v>225</v>
      </c>
      <c r="J4677" t="s">
        <v>225</v>
      </c>
      <c r="K4677" t="s">
        <v>224</v>
      </c>
      <c r="L4677" t="s">
        <v>225</v>
      </c>
      <c r="M4677" t="s">
        <v>225</v>
      </c>
      <c r="N4677" t="s">
        <v>225</v>
      </c>
      <c r="O4677" t="s">
        <v>225</v>
      </c>
      <c r="P4677" t="s">
        <v>225</v>
      </c>
      <c r="Q4677" t="s">
        <v>225</v>
      </c>
      <c r="R4677" t="s">
        <v>394</v>
      </c>
      <c r="S4677" t="s">
        <v>394</v>
      </c>
      <c r="T4677" t="s">
        <v>394</v>
      </c>
      <c r="U4677" t="s">
        <v>394</v>
      </c>
      <c r="V4677" t="s">
        <v>394</v>
      </c>
      <c r="W4677" t="s">
        <v>394</v>
      </c>
      <c r="X4677" t="s">
        <v>394</v>
      </c>
      <c r="Y4677" t="s">
        <v>394</v>
      </c>
      <c r="Z4677" t="s">
        <v>394</v>
      </c>
      <c r="AA4677" t="s">
        <v>394</v>
      </c>
      <c r="AB4677" t="s">
        <v>394</v>
      </c>
      <c r="AC4677" t="s">
        <v>394</v>
      </c>
      <c r="AD4677" t="s">
        <v>394</v>
      </c>
      <c r="AE4677" t="s">
        <v>394</v>
      </c>
      <c r="AF4677" t="s">
        <v>394</v>
      </c>
      <c r="AG4677" t="s">
        <v>394</v>
      </c>
      <c r="AH4677" t="s">
        <v>394</v>
      </c>
      <c r="AI4677" t="s">
        <v>394</v>
      </c>
      <c r="AJ4677" t="s">
        <v>394</v>
      </c>
      <c r="AK4677" t="s">
        <v>394</v>
      </c>
      <c r="AL4677" t="s">
        <v>394</v>
      </c>
      <c r="AM4677" t="s">
        <v>394</v>
      </c>
      <c r="AN4677" t="s">
        <v>394</v>
      </c>
      <c r="AO4677" t="s">
        <v>394</v>
      </c>
      <c r="AP4677" t="s">
        <v>394</v>
      </c>
      <c r="AQ4677" s="286" t="s">
        <v>394</v>
      </c>
      <c r="AR4677" s="305"/>
      <c r="AS4677" s="235"/>
      <c r="AU4677"/>
    </row>
    <row r="4678" spans="1:47" x14ac:dyDescent="0.3">
      <c r="A4678" s="285">
        <v>123884</v>
      </c>
      <c r="B4678" s="286" t="s">
        <v>540</v>
      </c>
      <c r="AQ4678" s="286" t="s">
        <v>394</v>
      </c>
    </row>
    <row r="4679" spans="1:47" ht="28.8" x14ac:dyDescent="0.3">
      <c r="A4679" s="285">
        <v>123885</v>
      </c>
      <c r="B4679" s="286" t="s">
        <v>541</v>
      </c>
      <c r="C4679" t="s">
        <v>226</v>
      </c>
      <c r="D4679" t="s">
        <v>226</v>
      </c>
      <c r="E4679" t="s">
        <v>226</v>
      </c>
      <c r="F4679" t="s">
        <v>226</v>
      </c>
      <c r="G4679" t="s">
        <v>226</v>
      </c>
      <c r="H4679" t="s">
        <v>226</v>
      </c>
      <c r="I4679" t="s">
        <v>226</v>
      </c>
      <c r="J4679" t="s">
        <v>226</v>
      </c>
      <c r="K4679" t="s">
        <v>226</v>
      </c>
      <c r="L4679" t="s">
        <v>226</v>
      </c>
      <c r="M4679" t="s">
        <v>225</v>
      </c>
      <c r="N4679" t="s">
        <v>224</v>
      </c>
      <c r="O4679" t="s">
        <v>226</v>
      </c>
      <c r="P4679" t="s">
        <v>226</v>
      </c>
      <c r="Q4679" t="s">
        <v>226</v>
      </c>
      <c r="R4679" t="s">
        <v>226</v>
      </c>
      <c r="S4679" t="s">
        <v>226</v>
      </c>
      <c r="T4679" t="s">
        <v>226</v>
      </c>
      <c r="U4679" t="s">
        <v>226</v>
      </c>
      <c r="V4679" t="s">
        <v>226</v>
      </c>
      <c r="W4679" t="s">
        <v>225</v>
      </c>
      <c r="X4679" t="s">
        <v>225</v>
      </c>
      <c r="Y4679" t="s">
        <v>225</v>
      </c>
      <c r="Z4679" t="s">
        <v>225</v>
      </c>
      <c r="AA4679" t="s">
        <v>225</v>
      </c>
      <c r="AQ4679" s="286" t="s">
        <v>394</v>
      </c>
      <c r="AR4679" s="305"/>
      <c r="AS4679" s="235"/>
      <c r="AU4679"/>
    </row>
    <row r="4680" spans="1:47" x14ac:dyDescent="0.3">
      <c r="A4680" s="285">
        <v>123886</v>
      </c>
      <c r="B4680" s="286" t="s">
        <v>539</v>
      </c>
      <c r="AQ4680" s="286" t="s">
        <v>394</v>
      </c>
    </row>
    <row r="4681" spans="1:47" ht="28.8" x14ac:dyDescent="0.3">
      <c r="A4681" s="285">
        <v>123887</v>
      </c>
      <c r="B4681" s="286" t="s">
        <v>541</v>
      </c>
      <c r="C4681" t="s">
        <v>226</v>
      </c>
      <c r="D4681" t="s">
        <v>226</v>
      </c>
      <c r="E4681" t="s">
        <v>226</v>
      </c>
      <c r="F4681" t="s">
        <v>226</v>
      </c>
      <c r="G4681" t="s">
        <v>226</v>
      </c>
      <c r="H4681" t="s">
        <v>226</v>
      </c>
      <c r="I4681" t="s">
        <v>226</v>
      </c>
      <c r="J4681" t="s">
        <v>226</v>
      </c>
      <c r="K4681" t="s">
        <v>226</v>
      </c>
      <c r="L4681" t="s">
        <v>226</v>
      </c>
      <c r="M4681" t="s">
        <v>225</v>
      </c>
      <c r="N4681" t="s">
        <v>226</v>
      </c>
      <c r="O4681" t="s">
        <v>226</v>
      </c>
      <c r="P4681" t="s">
        <v>226</v>
      </c>
      <c r="Q4681" t="s">
        <v>226</v>
      </c>
      <c r="R4681" t="s">
        <v>226</v>
      </c>
      <c r="S4681" t="s">
        <v>226</v>
      </c>
      <c r="T4681" t="s">
        <v>226</v>
      </c>
      <c r="U4681" t="s">
        <v>226</v>
      </c>
      <c r="V4681" t="s">
        <v>226</v>
      </c>
      <c r="W4681" t="s">
        <v>225</v>
      </c>
      <c r="X4681" t="s">
        <v>225</v>
      </c>
      <c r="Y4681" t="s">
        <v>225</v>
      </c>
      <c r="Z4681" t="s">
        <v>225</v>
      </c>
      <c r="AA4681" t="s">
        <v>225</v>
      </c>
      <c r="AQ4681" s="286" t="s">
        <v>394</v>
      </c>
      <c r="AR4681" s="305"/>
      <c r="AS4681" s="235"/>
      <c r="AU4681"/>
    </row>
    <row r="4682" spans="1:47" x14ac:dyDescent="0.3">
      <c r="A4682" s="285">
        <v>123888</v>
      </c>
      <c r="B4682" s="286" t="s">
        <v>540</v>
      </c>
      <c r="C4682" t="s">
        <v>226</v>
      </c>
      <c r="D4682" t="s">
        <v>226</v>
      </c>
      <c r="E4682" t="s">
        <v>226</v>
      </c>
      <c r="F4682" t="s">
        <v>226</v>
      </c>
      <c r="G4682" t="s">
        <v>225</v>
      </c>
      <c r="H4682" t="s">
        <v>226</v>
      </c>
      <c r="I4682" t="s">
        <v>224</v>
      </c>
      <c r="J4682" t="s">
        <v>226</v>
      </c>
      <c r="K4682" t="s">
        <v>224</v>
      </c>
      <c r="L4682" t="s">
        <v>226</v>
      </c>
      <c r="M4682" t="s">
        <v>226</v>
      </c>
      <c r="N4682" t="s">
        <v>226</v>
      </c>
      <c r="O4682" t="s">
        <v>226</v>
      </c>
      <c r="P4682" t="s">
        <v>224</v>
      </c>
      <c r="Q4682" t="s">
        <v>224</v>
      </c>
      <c r="R4682" t="s">
        <v>225</v>
      </c>
      <c r="S4682" t="s">
        <v>225</v>
      </c>
      <c r="T4682" t="s">
        <v>225</v>
      </c>
      <c r="U4682" t="s">
        <v>225</v>
      </c>
      <c r="V4682" t="s">
        <v>225</v>
      </c>
      <c r="W4682" t="s">
        <v>394</v>
      </c>
      <c r="X4682" t="s">
        <v>394</v>
      </c>
      <c r="Y4682" t="s">
        <v>394</v>
      </c>
      <c r="Z4682" t="s">
        <v>394</v>
      </c>
      <c r="AA4682" t="s">
        <v>394</v>
      </c>
      <c r="AB4682" t="s">
        <v>394</v>
      </c>
      <c r="AC4682" t="s">
        <v>394</v>
      </c>
      <c r="AD4682" t="s">
        <v>394</v>
      </c>
      <c r="AE4682" t="s">
        <v>394</v>
      </c>
      <c r="AF4682" t="s">
        <v>394</v>
      </c>
      <c r="AG4682" t="s">
        <v>394</v>
      </c>
      <c r="AH4682" t="s">
        <v>394</v>
      </c>
      <c r="AI4682" t="s">
        <v>394</v>
      </c>
      <c r="AJ4682" t="s">
        <v>394</v>
      </c>
      <c r="AK4682" t="s">
        <v>394</v>
      </c>
      <c r="AL4682" t="s">
        <v>394</v>
      </c>
      <c r="AM4682" t="s">
        <v>394</v>
      </c>
      <c r="AN4682" t="s">
        <v>394</v>
      </c>
      <c r="AO4682" t="s">
        <v>394</v>
      </c>
      <c r="AP4682" t="s">
        <v>394</v>
      </c>
      <c r="AQ4682" s="289"/>
      <c r="AR4682" s="304"/>
      <c r="AS4682" s="304"/>
      <c r="AU4682"/>
    </row>
    <row r="4683" spans="1:47" ht="28.8" x14ac:dyDescent="0.3">
      <c r="A4683" s="285">
        <v>123889</v>
      </c>
      <c r="B4683" s="286" t="s">
        <v>541</v>
      </c>
      <c r="C4683" t="s">
        <v>226</v>
      </c>
      <c r="D4683" t="s">
        <v>226</v>
      </c>
      <c r="E4683" t="s">
        <v>226</v>
      </c>
      <c r="F4683" t="s">
        <v>226</v>
      </c>
      <c r="G4683" t="s">
        <v>226</v>
      </c>
      <c r="H4683" t="s">
        <v>226</v>
      </c>
      <c r="I4683" t="s">
        <v>226</v>
      </c>
      <c r="J4683" t="s">
        <v>224</v>
      </c>
      <c r="K4683" t="s">
        <v>226</v>
      </c>
      <c r="L4683" t="s">
        <v>226</v>
      </c>
      <c r="M4683" t="s">
        <v>225</v>
      </c>
      <c r="N4683" t="s">
        <v>226</v>
      </c>
      <c r="O4683" t="s">
        <v>226</v>
      </c>
      <c r="P4683" t="s">
        <v>226</v>
      </c>
      <c r="Q4683" t="s">
        <v>226</v>
      </c>
      <c r="R4683" t="s">
        <v>226</v>
      </c>
      <c r="S4683" t="s">
        <v>226</v>
      </c>
      <c r="T4683" t="s">
        <v>226</v>
      </c>
      <c r="U4683" t="s">
        <v>226</v>
      </c>
      <c r="V4683" t="s">
        <v>226</v>
      </c>
      <c r="W4683" t="s">
        <v>225</v>
      </c>
      <c r="X4683" t="s">
        <v>225</v>
      </c>
      <c r="Y4683" t="s">
        <v>225</v>
      </c>
      <c r="Z4683" t="s">
        <v>225</v>
      </c>
      <c r="AA4683" t="s">
        <v>225</v>
      </c>
      <c r="AQ4683" s="286" t="s">
        <v>394</v>
      </c>
      <c r="AR4683" s="305"/>
      <c r="AS4683" s="235"/>
      <c r="AU4683"/>
    </row>
    <row r="4684" spans="1:47" ht="28.8" x14ac:dyDescent="0.3">
      <c r="A4684" s="285">
        <v>123890</v>
      </c>
      <c r="B4684" s="286" t="s">
        <v>541</v>
      </c>
      <c r="C4684" t="s">
        <v>226</v>
      </c>
      <c r="D4684" t="s">
        <v>226</v>
      </c>
      <c r="E4684" t="s">
        <v>224</v>
      </c>
      <c r="F4684" t="s">
        <v>226</v>
      </c>
      <c r="G4684" t="s">
        <v>226</v>
      </c>
      <c r="H4684" t="s">
        <v>226</v>
      </c>
      <c r="I4684" t="s">
        <v>226</v>
      </c>
      <c r="J4684" t="s">
        <v>226</v>
      </c>
      <c r="K4684" t="s">
        <v>224</v>
      </c>
      <c r="L4684" t="s">
        <v>224</v>
      </c>
      <c r="M4684" t="s">
        <v>225</v>
      </c>
      <c r="N4684" t="s">
        <v>224</v>
      </c>
      <c r="O4684" t="s">
        <v>226</v>
      </c>
      <c r="P4684" t="s">
        <v>226</v>
      </c>
      <c r="Q4684" t="s">
        <v>226</v>
      </c>
      <c r="R4684" t="s">
        <v>225</v>
      </c>
      <c r="S4684" t="s">
        <v>226</v>
      </c>
      <c r="T4684" t="s">
        <v>226</v>
      </c>
      <c r="U4684" t="s">
        <v>226</v>
      </c>
      <c r="V4684" t="s">
        <v>226</v>
      </c>
      <c r="W4684" t="s">
        <v>225</v>
      </c>
      <c r="X4684" t="s">
        <v>225</v>
      </c>
      <c r="Y4684" t="s">
        <v>225</v>
      </c>
      <c r="Z4684" t="s">
        <v>225</v>
      </c>
      <c r="AA4684" t="s">
        <v>225</v>
      </c>
      <c r="AQ4684" s="286" t="s">
        <v>394</v>
      </c>
      <c r="AR4684" s="305"/>
      <c r="AS4684" s="235"/>
      <c r="AU4684"/>
    </row>
    <row r="4685" spans="1:47" ht="28.8" x14ac:dyDescent="0.3">
      <c r="A4685" s="285">
        <v>123891</v>
      </c>
      <c r="B4685" s="286" t="s">
        <v>541</v>
      </c>
      <c r="C4685" t="s">
        <v>226</v>
      </c>
      <c r="D4685" t="s">
        <v>224</v>
      </c>
      <c r="E4685" t="s">
        <v>226</v>
      </c>
      <c r="F4685" t="s">
        <v>226</v>
      </c>
      <c r="G4685" t="s">
        <v>224</v>
      </c>
      <c r="H4685" t="s">
        <v>226</v>
      </c>
      <c r="I4685" t="s">
        <v>226</v>
      </c>
      <c r="J4685" t="s">
        <v>226</v>
      </c>
      <c r="K4685" t="s">
        <v>224</v>
      </c>
      <c r="L4685" t="s">
        <v>226</v>
      </c>
      <c r="M4685" t="s">
        <v>226</v>
      </c>
      <c r="N4685" t="s">
        <v>226</v>
      </c>
      <c r="O4685" t="s">
        <v>226</v>
      </c>
      <c r="P4685" t="s">
        <v>226</v>
      </c>
      <c r="Q4685" t="s">
        <v>226</v>
      </c>
      <c r="R4685" t="s">
        <v>226</v>
      </c>
      <c r="S4685" t="s">
        <v>226</v>
      </c>
      <c r="T4685" t="s">
        <v>226</v>
      </c>
      <c r="U4685" t="s">
        <v>226</v>
      </c>
      <c r="V4685" t="s">
        <v>226</v>
      </c>
      <c r="W4685" t="s">
        <v>225</v>
      </c>
      <c r="X4685" t="s">
        <v>225</v>
      </c>
      <c r="Y4685" t="s">
        <v>225</v>
      </c>
      <c r="Z4685" t="s">
        <v>225</v>
      </c>
      <c r="AA4685" t="s">
        <v>225</v>
      </c>
      <c r="AQ4685" s="286" t="s">
        <v>394</v>
      </c>
      <c r="AR4685" s="305"/>
      <c r="AS4685" s="235"/>
      <c r="AU4685"/>
    </row>
    <row r="4686" spans="1:47" ht="28.8" x14ac:dyDescent="0.3">
      <c r="A4686" s="285">
        <v>123892</v>
      </c>
      <c r="B4686" s="286" t="s">
        <v>541</v>
      </c>
      <c r="C4686" t="s">
        <v>226</v>
      </c>
      <c r="D4686" t="s">
        <v>226</v>
      </c>
      <c r="E4686" t="s">
        <v>226</v>
      </c>
      <c r="F4686" t="s">
        <v>226</v>
      </c>
      <c r="G4686" t="s">
        <v>226</v>
      </c>
      <c r="H4686" t="s">
        <v>226</v>
      </c>
      <c r="I4686" t="s">
        <v>226</v>
      </c>
      <c r="J4686" t="s">
        <v>226</v>
      </c>
      <c r="K4686" t="s">
        <v>226</v>
      </c>
      <c r="L4686" t="s">
        <v>226</v>
      </c>
      <c r="M4686" t="s">
        <v>225</v>
      </c>
      <c r="N4686" t="s">
        <v>226</v>
      </c>
      <c r="O4686" t="s">
        <v>226</v>
      </c>
      <c r="P4686" t="s">
        <v>226</v>
      </c>
      <c r="Q4686" t="s">
        <v>226</v>
      </c>
      <c r="R4686" t="s">
        <v>226</v>
      </c>
      <c r="S4686" t="s">
        <v>226</v>
      </c>
      <c r="T4686" t="s">
        <v>226</v>
      </c>
      <c r="U4686" t="s">
        <v>226</v>
      </c>
      <c r="V4686" t="s">
        <v>226</v>
      </c>
      <c r="W4686" t="s">
        <v>225</v>
      </c>
      <c r="X4686" t="s">
        <v>225</v>
      </c>
      <c r="Y4686" t="s">
        <v>225</v>
      </c>
      <c r="Z4686" t="s">
        <v>225</v>
      </c>
      <c r="AA4686" t="s">
        <v>225</v>
      </c>
      <c r="AQ4686" s="286" t="s">
        <v>394</v>
      </c>
      <c r="AR4686" s="305"/>
      <c r="AS4686" s="235"/>
      <c r="AU4686"/>
    </row>
    <row r="4687" spans="1:47" x14ac:dyDescent="0.3">
      <c r="A4687" s="285">
        <v>123893</v>
      </c>
      <c r="B4687" s="286" t="s">
        <v>539</v>
      </c>
      <c r="AQ4687" s="286" t="s">
        <v>394</v>
      </c>
    </row>
    <row r="4688" spans="1:47" ht="28.8" x14ac:dyDescent="0.3">
      <c r="A4688" s="285">
        <v>123894</v>
      </c>
      <c r="B4688" s="286" t="s">
        <v>541</v>
      </c>
      <c r="C4688" t="s">
        <v>226</v>
      </c>
      <c r="D4688" t="s">
        <v>224</v>
      </c>
      <c r="E4688" t="s">
        <v>226</v>
      </c>
      <c r="F4688" t="s">
        <v>226</v>
      </c>
      <c r="G4688" t="s">
        <v>226</v>
      </c>
      <c r="H4688" t="s">
        <v>226</v>
      </c>
      <c r="I4688" t="s">
        <v>226</v>
      </c>
      <c r="J4688" t="s">
        <v>226</v>
      </c>
      <c r="K4688" t="s">
        <v>226</v>
      </c>
      <c r="L4688" t="s">
        <v>226</v>
      </c>
      <c r="M4688" t="s">
        <v>225</v>
      </c>
      <c r="N4688" t="s">
        <v>224</v>
      </c>
      <c r="O4688" t="s">
        <v>224</v>
      </c>
      <c r="P4688" t="s">
        <v>226</v>
      </c>
      <c r="Q4688" t="s">
        <v>224</v>
      </c>
      <c r="R4688" t="s">
        <v>226</v>
      </c>
      <c r="S4688" t="s">
        <v>226</v>
      </c>
      <c r="T4688" t="s">
        <v>225</v>
      </c>
      <c r="U4688" t="s">
        <v>225</v>
      </c>
      <c r="V4688" t="s">
        <v>226</v>
      </c>
      <c r="W4688" t="s">
        <v>225</v>
      </c>
      <c r="X4688" t="s">
        <v>225</v>
      </c>
      <c r="Y4688" t="s">
        <v>225</v>
      </c>
      <c r="Z4688" t="s">
        <v>225</v>
      </c>
      <c r="AA4688" t="s">
        <v>225</v>
      </c>
      <c r="AQ4688" s="286" t="s">
        <v>394</v>
      </c>
      <c r="AR4688" s="305"/>
      <c r="AS4688" s="235"/>
      <c r="AU4688"/>
    </row>
    <row r="4689" spans="1:47" x14ac:dyDescent="0.3">
      <c r="A4689" s="285">
        <v>123895</v>
      </c>
      <c r="B4689" s="286" t="s">
        <v>540</v>
      </c>
      <c r="AQ4689" s="286" t="s">
        <v>394</v>
      </c>
    </row>
    <row r="4690" spans="1:47" ht="28.8" x14ac:dyDescent="0.3">
      <c r="A4690" s="285">
        <v>123896</v>
      </c>
      <c r="B4690" s="286" t="s">
        <v>541</v>
      </c>
      <c r="C4690" t="s">
        <v>226</v>
      </c>
      <c r="D4690" t="s">
        <v>226</v>
      </c>
      <c r="E4690" t="s">
        <v>226</v>
      </c>
      <c r="F4690" t="s">
        <v>226</v>
      </c>
      <c r="G4690" t="s">
        <v>224</v>
      </c>
      <c r="H4690" t="s">
        <v>226</v>
      </c>
      <c r="I4690" t="s">
        <v>226</v>
      </c>
      <c r="J4690" t="s">
        <v>226</v>
      </c>
      <c r="K4690" t="s">
        <v>226</v>
      </c>
      <c r="L4690" t="s">
        <v>226</v>
      </c>
      <c r="M4690" t="s">
        <v>225</v>
      </c>
      <c r="N4690" t="s">
        <v>226</v>
      </c>
      <c r="O4690" t="s">
        <v>226</v>
      </c>
      <c r="P4690" t="s">
        <v>226</v>
      </c>
      <c r="Q4690" t="s">
        <v>226</v>
      </c>
      <c r="R4690" t="s">
        <v>226</v>
      </c>
      <c r="S4690" t="s">
        <v>226</v>
      </c>
      <c r="T4690" t="s">
        <v>226</v>
      </c>
      <c r="U4690" t="s">
        <v>226</v>
      </c>
      <c r="V4690" t="s">
        <v>226</v>
      </c>
      <c r="W4690" t="s">
        <v>225</v>
      </c>
      <c r="X4690" t="s">
        <v>225</v>
      </c>
      <c r="Y4690" t="s">
        <v>225</v>
      </c>
      <c r="Z4690" t="s">
        <v>225</v>
      </c>
      <c r="AA4690" t="s">
        <v>225</v>
      </c>
      <c r="AQ4690" s="286" t="s">
        <v>394</v>
      </c>
      <c r="AR4690" s="305"/>
      <c r="AS4690" s="235"/>
      <c r="AU4690"/>
    </row>
    <row r="4691" spans="1:47" x14ac:dyDescent="0.3">
      <c r="A4691" s="285">
        <v>123897</v>
      </c>
      <c r="B4691" s="286" t="s">
        <v>539</v>
      </c>
      <c r="AQ4691" s="286" t="s">
        <v>394</v>
      </c>
    </row>
    <row r="4692" spans="1:47" ht="21.6" x14ac:dyDescent="0.3">
      <c r="A4692" s="285">
        <v>123898</v>
      </c>
      <c r="B4692" s="286" t="s">
        <v>539</v>
      </c>
      <c r="C4692" t="s">
        <v>225</v>
      </c>
      <c r="D4692" t="s">
        <v>225</v>
      </c>
      <c r="E4692" t="s">
        <v>225</v>
      </c>
      <c r="F4692" t="s">
        <v>225</v>
      </c>
      <c r="G4692" t="s">
        <v>226</v>
      </c>
      <c r="H4692" t="s">
        <v>225</v>
      </c>
      <c r="I4692" t="s">
        <v>225</v>
      </c>
      <c r="J4692" t="s">
        <v>225</v>
      </c>
      <c r="K4692" t="s">
        <v>225</v>
      </c>
      <c r="L4692" t="s">
        <v>226</v>
      </c>
      <c r="M4692" t="s">
        <v>394</v>
      </c>
      <c r="N4692" t="s">
        <v>394</v>
      </c>
      <c r="O4692" t="s">
        <v>394</v>
      </c>
      <c r="P4692" t="s">
        <v>394</v>
      </c>
      <c r="Q4692" t="s">
        <v>394</v>
      </c>
      <c r="R4692" t="s">
        <v>394</v>
      </c>
      <c r="S4692" t="s">
        <v>394</v>
      </c>
      <c r="T4692" t="s">
        <v>394</v>
      </c>
      <c r="U4692" t="s">
        <v>394</v>
      </c>
      <c r="V4692" t="s">
        <v>394</v>
      </c>
      <c r="W4692" t="s">
        <v>394</v>
      </c>
      <c r="X4692" t="s">
        <v>394</v>
      </c>
      <c r="Y4692" t="s">
        <v>394</v>
      </c>
      <c r="Z4692" t="s">
        <v>394</v>
      </c>
      <c r="AA4692" t="s">
        <v>394</v>
      </c>
      <c r="AB4692" t="s">
        <v>394</v>
      </c>
      <c r="AC4692" t="s">
        <v>394</v>
      </c>
      <c r="AD4692" t="s">
        <v>394</v>
      </c>
      <c r="AE4692" t="s">
        <v>394</v>
      </c>
      <c r="AF4692" t="s">
        <v>394</v>
      </c>
      <c r="AG4692" t="s">
        <v>394</v>
      </c>
      <c r="AH4692" t="s">
        <v>394</v>
      </c>
      <c r="AI4692" t="s">
        <v>394</v>
      </c>
      <c r="AJ4692" t="s">
        <v>394</v>
      </c>
      <c r="AK4692" t="s">
        <v>394</v>
      </c>
      <c r="AL4692" t="s">
        <v>394</v>
      </c>
      <c r="AM4692" t="s">
        <v>394</v>
      </c>
      <c r="AN4692" t="s">
        <v>394</v>
      </c>
      <c r="AO4692" t="s">
        <v>394</v>
      </c>
      <c r="AP4692" t="s">
        <v>394</v>
      </c>
      <c r="AQ4692" s="286" t="s">
        <v>394</v>
      </c>
      <c r="AR4692" s="305"/>
      <c r="AS4692" s="235"/>
      <c r="AU4692"/>
    </row>
    <row r="4693" spans="1:47" ht="28.8" x14ac:dyDescent="0.3">
      <c r="A4693" s="285">
        <v>123899</v>
      </c>
      <c r="B4693" s="286" t="s">
        <v>541</v>
      </c>
      <c r="C4693" t="s">
        <v>226</v>
      </c>
      <c r="D4693" t="s">
        <v>226</v>
      </c>
      <c r="E4693" t="s">
        <v>226</v>
      </c>
      <c r="F4693" t="s">
        <v>226</v>
      </c>
      <c r="G4693" t="s">
        <v>226</v>
      </c>
      <c r="H4693" t="s">
        <v>226</v>
      </c>
      <c r="I4693" t="s">
        <v>226</v>
      </c>
      <c r="J4693" t="s">
        <v>226</v>
      </c>
      <c r="K4693" t="s">
        <v>226</v>
      </c>
      <c r="L4693" t="s">
        <v>226</v>
      </c>
      <c r="M4693" t="s">
        <v>225</v>
      </c>
      <c r="N4693" t="s">
        <v>224</v>
      </c>
      <c r="O4693" t="s">
        <v>226</v>
      </c>
      <c r="P4693" t="s">
        <v>226</v>
      </c>
      <c r="Q4693" t="s">
        <v>226</v>
      </c>
      <c r="R4693" t="s">
        <v>226</v>
      </c>
      <c r="S4693" t="s">
        <v>226</v>
      </c>
      <c r="T4693" t="s">
        <v>226</v>
      </c>
      <c r="U4693" t="s">
        <v>226</v>
      </c>
      <c r="V4693" t="s">
        <v>226</v>
      </c>
      <c r="W4693" t="s">
        <v>225</v>
      </c>
      <c r="X4693" t="s">
        <v>225</v>
      </c>
      <c r="Y4693" t="s">
        <v>225</v>
      </c>
      <c r="Z4693" t="s">
        <v>225</v>
      </c>
      <c r="AA4693" t="s">
        <v>225</v>
      </c>
      <c r="AQ4693" s="286" t="s">
        <v>394</v>
      </c>
      <c r="AR4693" s="305"/>
      <c r="AS4693" s="235"/>
      <c r="AU4693"/>
    </row>
    <row r="4694" spans="1:47" ht="21.6" x14ac:dyDescent="0.65">
      <c r="A4694" s="285">
        <v>123900</v>
      </c>
      <c r="B4694" s="286" t="s">
        <v>539</v>
      </c>
      <c r="C4694" t="s">
        <v>226</v>
      </c>
      <c r="D4694" t="s">
        <v>224</v>
      </c>
      <c r="E4694" t="s">
        <v>224</v>
      </c>
      <c r="F4694" t="s">
        <v>226</v>
      </c>
      <c r="G4694" t="s">
        <v>226</v>
      </c>
      <c r="H4694" t="s">
        <v>226</v>
      </c>
      <c r="I4694" t="s">
        <v>225</v>
      </c>
      <c r="J4694" t="s">
        <v>225</v>
      </c>
      <c r="K4694" t="s">
        <v>226</v>
      </c>
      <c r="L4694" t="s">
        <v>225</v>
      </c>
      <c r="M4694" t="s">
        <v>394</v>
      </c>
      <c r="N4694" t="s">
        <v>225</v>
      </c>
      <c r="O4694" t="s">
        <v>225</v>
      </c>
      <c r="P4694" t="s">
        <v>226</v>
      </c>
      <c r="Q4694" t="s">
        <v>225</v>
      </c>
      <c r="R4694" t="s">
        <v>394</v>
      </c>
      <c r="S4694" t="s">
        <v>394</v>
      </c>
      <c r="T4694" t="s">
        <v>394</v>
      </c>
      <c r="U4694" t="s">
        <v>394</v>
      </c>
      <c r="V4694" t="s">
        <v>394</v>
      </c>
      <c r="W4694" t="s">
        <v>394</v>
      </c>
      <c r="X4694" t="s">
        <v>394</v>
      </c>
      <c r="Y4694" t="s">
        <v>394</v>
      </c>
      <c r="Z4694" t="s">
        <v>394</v>
      </c>
      <c r="AA4694" t="s">
        <v>394</v>
      </c>
      <c r="AB4694" t="s">
        <v>394</v>
      </c>
      <c r="AC4694" t="s">
        <v>394</v>
      </c>
      <c r="AD4694" t="s">
        <v>394</v>
      </c>
      <c r="AE4694" t="s">
        <v>394</v>
      </c>
      <c r="AF4694" t="s">
        <v>394</v>
      </c>
      <c r="AG4694" t="s">
        <v>394</v>
      </c>
      <c r="AH4694" t="s">
        <v>394</v>
      </c>
      <c r="AI4694" t="s">
        <v>394</v>
      </c>
      <c r="AJ4694" t="s">
        <v>394</v>
      </c>
      <c r="AK4694" t="s">
        <v>394</v>
      </c>
      <c r="AL4694" t="s">
        <v>394</v>
      </c>
      <c r="AM4694" t="s">
        <v>394</v>
      </c>
      <c r="AN4694" t="s">
        <v>394</v>
      </c>
      <c r="AO4694" t="s">
        <v>394</v>
      </c>
      <c r="AP4694" t="s">
        <v>394</v>
      </c>
      <c r="AQ4694" s="288"/>
      <c r="AR4694" s="304"/>
      <c r="AS4694" s="304"/>
      <c r="AU4694"/>
    </row>
    <row r="4695" spans="1:47" x14ac:dyDescent="0.3">
      <c r="A4695" s="285">
        <v>123901</v>
      </c>
      <c r="B4695" s="286" t="s">
        <v>539</v>
      </c>
      <c r="AQ4695" s="286" t="s">
        <v>394</v>
      </c>
    </row>
    <row r="4696" spans="1:47" ht="28.8" x14ac:dyDescent="0.3">
      <c r="A4696" s="285">
        <v>123902</v>
      </c>
      <c r="B4696" s="286" t="s">
        <v>541</v>
      </c>
      <c r="C4696" t="s">
        <v>226</v>
      </c>
      <c r="D4696" t="s">
        <v>226</v>
      </c>
      <c r="E4696" t="s">
        <v>226</v>
      </c>
      <c r="F4696" t="s">
        <v>226</v>
      </c>
      <c r="G4696" t="s">
        <v>226</v>
      </c>
      <c r="H4696" t="s">
        <v>226</v>
      </c>
      <c r="I4696" t="s">
        <v>226</v>
      </c>
      <c r="J4696" t="s">
        <v>226</v>
      </c>
      <c r="K4696" t="s">
        <v>226</v>
      </c>
      <c r="L4696" t="s">
        <v>226</v>
      </c>
      <c r="M4696" t="s">
        <v>225</v>
      </c>
      <c r="N4696" t="s">
        <v>226</v>
      </c>
      <c r="O4696" t="s">
        <v>226</v>
      </c>
      <c r="P4696" t="s">
        <v>224</v>
      </c>
      <c r="Q4696" t="s">
        <v>224</v>
      </c>
      <c r="R4696" t="s">
        <v>226</v>
      </c>
      <c r="S4696" t="s">
        <v>226</v>
      </c>
      <c r="T4696" t="s">
        <v>226</v>
      </c>
      <c r="U4696" t="s">
        <v>226</v>
      </c>
      <c r="V4696" t="s">
        <v>226</v>
      </c>
      <c r="W4696" t="s">
        <v>225</v>
      </c>
      <c r="X4696" t="s">
        <v>225</v>
      </c>
      <c r="Y4696" t="s">
        <v>225</v>
      </c>
      <c r="Z4696" t="s">
        <v>225</v>
      </c>
      <c r="AA4696" t="s">
        <v>225</v>
      </c>
      <c r="AQ4696" s="286" t="s">
        <v>394</v>
      </c>
      <c r="AR4696" s="305"/>
      <c r="AS4696" s="235"/>
      <c r="AU4696"/>
    </row>
    <row r="4697" spans="1:47" ht="28.8" x14ac:dyDescent="0.3">
      <c r="A4697" s="285">
        <v>123903</v>
      </c>
      <c r="B4697" s="286" t="s">
        <v>541</v>
      </c>
      <c r="C4697" t="s">
        <v>226</v>
      </c>
      <c r="D4697" t="s">
        <v>226</v>
      </c>
      <c r="E4697" t="s">
        <v>226</v>
      </c>
      <c r="F4697" t="s">
        <v>226</v>
      </c>
      <c r="G4697" t="s">
        <v>226</v>
      </c>
      <c r="H4697" t="s">
        <v>226</v>
      </c>
      <c r="I4697" t="s">
        <v>226</v>
      </c>
      <c r="J4697" t="s">
        <v>226</v>
      </c>
      <c r="K4697" t="s">
        <v>226</v>
      </c>
      <c r="L4697" t="s">
        <v>226</v>
      </c>
      <c r="M4697" t="s">
        <v>225</v>
      </c>
      <c r="N4697" t="s">
        <v>226</v>
      </c>
      <c r="O4697" t="s">
        <v>226</v>
      </c>
      <c r="P4697" t="s">
        <v>226</v>
      </c>
      <c r="Q4697" t="s">
        <v>226</v>
      </c>
      <c r="R4697" t="s">
        <v>226</v>
      </c>
      <c r="S4697" t="s">
        <v>226</v>
      </c>
      <c r="T4697" t="s">
        <v>226</v>
      </c>
      <c r="U4697" t="s">
        <v>226</v>
      </c>
      <c r="V4697" t="s">
        <v>226</v>
      </c>
      <c r="W4697" t="s">
        <v>225</v>
      </c>
      <c r="X4697" t="s">
        <v>225</v>
      </c>
      <c r="Y4697" t="s">
        <v>225</v>
      </c>
      <c r="Z4697" t="s">
        <v>225</v>
      </c>
      <c r="AA4697" t="s">
        <v>225</v>
      </c>
      <c r="AQ4697" s="286" t="s">
        <v>394</v>
      </c>
      <c r="AR4697" s="305"/>
      <c r="AS4697" s="235"/>
      <c r="AU4697"/>
    </row>
    <row r="4698" spans="1:47" ht="21.6" x14ac:dyDescent="0.3">
      <c r="A4698" s="285">
        <v>123904</v>
      </c>
      <c r="B4698" s="286" t="s">
        <v>540</v>
      </c>
      <c r="C4698" t="s">
        <v>226</v>
      </c>
      <c r="D4698" t="s">
        <v>224</v>
      </c>
      <c r="E4698" t="s">
        <v>226</v>
      </c>
      <c r="F4698" t="s">
        <v>226</v>
      </c>
      <c r="G4698" t="s">
        <v>226</v>
      </c>
      <c r="H4698" t="s">
        <v>226</v>
      </c>
      <c r="I4698" t="s">
        <v>226</v>
      </c>
      <c r="J4698" t="s">
        <v>226</v>
      </c>
      <c r="K4698" t="s">
        <v>226</v>
      </c>
      <c r="L4698" t="s">
        <v>226</v>
      </c>
      <c r="M4698" t="s">
        <v>225</v>
      </c>
      <c r="N4698" t="s">
        <v>226</v>
      </c>
      <c r="O4698" t="s">
        <v>225</v>
      </c>
      <c r="P4698" t="s">
        <v>225</v>
      </c>
      <c r="Q4698" t="s">
        <v>224</v>
      </c>
      <c r="R4698" t="s">
        <v>225</v>
      </c>
      <c r="S4698" t="s">
        <v>226</v>
      </c>
      <c r="T4698" t="s">
        <v>225</v>
      </c>
      <c r="U4698" t="s">
        <v>225</v>
      </c>
      <c r="V4698" t="s">
        <v>225</v>
      </c>
      <c r="W4698" t="s">
        <v>394</v>
      </c>
      <c r="X4698" t="s">
        <v>394</v>
      </c>
      <c r="Y4698" t="s">
        <v>394</v>
      </c>
      <c r="Z4698" t="s">
        <v>394</v>
      </c>
      <c r="AA4698" t="s">
        <v>394</v>
      </c>
      <c r="AB4698" t="s">
        <v>394</v>
      </c>
      <c r="AC4698" t="s">
        <v>394</v>
      </c>
      <c r="AD4698" t="s">
        <v>394</v>
      </c>
      <c r="AE4698" t="s">
        <v>394</v>
      </c>
      <c r="AF4698" t="s">
        <v>394</v>
      </c>
      <c r="AG4698" t="s">
        <v>394</v>
      </c>
      <c r="AH4698" t="s">
        <v>394</v>
      </c>
      <c r="AI4698" t="s">
        <v>394</v>
      </c>
      <c r="AJ4698" t="s">
        <v>394</v>
      </c>
      <c r="AK4698" t="s">
        <v>394</v>
      </c>
      <c r="AL4698" t="s">
        <v>394</v>
      </c>
      <c r="AM4698" t="s">
        <v>394</v>
      </c>
      <c r="AN4698" t="s">
        <v>394</v>
      </c>
      <c r="AO4698" t="s">
        <v>394</v>
      </c>
      <c r="AP4698" t="s">
        <v>394</v>
      </c>
      <c r="AQ4698" s="286" t="s">
        <v>394</v>
      </c>
      <c r="AR4698" s="305"/>
      <c r="AS4698" s="235"/>
      <c r="AU4698"/>
    </row>
    <row r="4699" spans="1:47" x14ac:dyDescent="0.3">
      <c r="A4699" s="285">
        <v>123905</v>
      </c>
      <c r="B4699" s="286" t="s">
        <v>540</v>
      </c>
      <c r="AQ4699" s="286" t="s">
        <v>394</v>
      </c>
    </row>
    <row r="4700" spans="1:47" x14ac:dyDescent="0.3">
      <c r="A4700" s="285">
        <v>123906</v>
      </c>
      <c r="B4700" s="286" t="s">
        <v>539</v>
      </c>
      <c r="AQ4700" s="286" t="s">
        <v>394</v>
      </c>
    </row>
    <row r="4701" spans="1:47" ht="28.8" x14ac:dyDescent="0.3">
      <c r="A4701" s="285">
        <v>123907</v>
      </c>
      <c r="B4701" s="286" t="s">
        <v>541</v>
      </c>
      <c r="C4701" t="s">
        <v>226</v>
      </c>
      <c r="D4701" t="s">
        <v>226</v>
      </c>
      <c r="E4701" t="s">
        <v>226</v>
      </c>
      <c r="F4701" t="s">
        <v>226</v>
      </c>
      <c r="G4701" t="s">
        <v>226</v>
      </c>
      <c r="H4701" t="s">
        <v>226</v>
      </c>
      <c r="I4701" t="s">
        <v>226</v>
      </c>
      <c r="J4701" t="s">
        <v>226</v>
      </c>
      <c r="K4701" t="s">
        <v>226</v>
      </c>
      <c r="L4701" t="s">
        <v>226</v>
      </c>
      <c r="M4701" t="s">
        <v>226</v>
      </c>
      <c r="N4701" t="s">
        <v>226</v>
      </c>
      <c r="O4701" t="s">
        <v>226</v>
      </c>
      <c r="P4701" t="s">
        <v>226</v>
      </c>
      <c r="Q4701" t="s">
        <v>226</v>
      </c>
      <c r="R4701" t="s">
        <v>226</v>
      </c>
      <c r="S4701" t="s">
        <v>226</v>
      </c>
      <c r="T4701" t="s">
        <v>226</v>
      </c>
      <c r="U4701" t="s">
        <v>226</v>
      </c>
      <c r="V4701" t="s">
        <v>226</v>
      </c>
      <c r="W4701" t="s">
        <v>225</v>
      </c>
      <c r="X4701" t="s">
        <v>225</v>
      </c>
      <c r="Y4701" t="s">
        <v>225</v>
      </c>
      <c r="Z4701" t="s">
        <v>225</v>
      </c>
      <c r="AA4701" t="s">
        <v>225</v>
      </c>
      <c r="AQ4701" s="286" t="s">
        <v>394</v>
      </c>
      <c r="AR4701" s="305"/>
      <c r="AS4701" s="235"/>
      <c r="AU4701"/>
    </row>
    <row r="4702" spans="1:47" x14ac:dyDescent="0.3">
      <c r="A4702" s="285">
        <v>123908</v>
      </c>
      <c r="B4702" s="286" t="s">
        <v>539</v>
      </c>
      <c r="AQ4702" s="286" t="s">
        <v>394</v>
      </c>
    </row>
    <row r="4703" spans="1:47" ht="28.8" x14ac:dyDescent="0.3">
      <c r="A4703" s="285">
        <v>123909</v>
      </c>
      <c r="B4703" s="286" t="s">
        <v>541</v>
      </c>
      <c r="C4703" t="s">
        <v>224</v>
      </c>
      <c r="D4703" t="s">
        <v>226</v>
      </c>
      <c r="E4703" t="s">
        <v>226</v>
      </c>
      <c r="F4703" t="s">
        <v>226</v>
      </c>
      <c r="G4703" t="s">
        <v>226</v>
      </c>
      <c r="H4703" t="s">
        <v>226</v>
      </c>
      <c r="I4703" t="s">
        <v>226</v>
      </c>
      <c r="J4703" t="s">
        <v>226</v>
      </c>
      <c r="K4703" t="s">
        <v>226</v>
      </c>
      <c r="L4703" t="s">
        <v>226</v>
      </c>
      <c r="M4703" t="s">
        <v>226</v>
      </c>
      <c r="N4703" t="s">
        <v>226</v>
      </c>
      <c r="O4703" t="s">
        <v>226</v>
      </c>
      <c r="P4703" t="s">
        <v>226</v>
      </c>
      <c r="Q4703" t="s">
        <v>226</v>
      </c>
      <c r="R4703" t="s">
        <v>226</v>
      </c>
      <c r="S4703" t="s">
        <v>226</v>
      </c>
      <c r="T4703" t="s">
        <v>226</v>
      </c>
      <c r="U4703" t="s">
        <v>226</v>
      </c>
      <c r="V4703" t="s">
        <v>226</v>
      </c>
      <c r="W4703" t="s">
        <v>225</v>
      </c>
      <c r="X4703" t="s">
        <v>225</v>
      </c>
      <c r="Y4703" t="s">
        <v>225</v>
      </c>
      <c r="Z4703" t="s">
        <v>225</v>
      </c>
      <c r="AA4703" t="s">
        <v>225</v>
      </c>
      <c r="AQ4703" s="286" t="s">
        <v>394</v>
      </c>
      <c r="AR4703" s="305"/>
      <c r="AS4703" s="235"/>
      <c r="AU4703"/>
    </row>
    <row r="4704" spans="1:47" x14ac:dyDescent="0.3">
      <c r="A4704" s="285">
        <v>123910</v>
      </c>
      <c r="B4704" s="286" t="s">
        <v>539</v>
      </c>
      <c r="AQ4704" s="286" t="s">
        <v>394</v>
      </c>
    </row>
    <row r="4705" spans="1:47" ht="21.6" x14ac:dyDescent="0.3">
      <c r="A4705" s="285">
        <v>123911</v>
      </c>
      <c r="B4705" s="286" t="s">
        <v>540</v>
      </c>
      <c r="C4705" t="s">
        <v>226</v>
      </c>
      <c r="D4705" t="s">
        <v>224</v>
      </c>
      <c r="E4705" t="s">
        <v>226</v>
      </c>
      <c r="F4705" t="s">
        <v>226</v>
      </c>
      <c r="G4705" t="s">
        <v>224</v>
      </c>
      <c r="H4705" t="s">
        <v>226</v>
      </c>
      <c r="I4705" t="s">
        <v>226</v>
      </c>
      <c r="J4705" t="s">
        <v>226</v>
      </c>
      <c r="K4705" t="s">
        <v>226</v>
      </c>
      <c r="L4705" t="s">
        <v>225</v>
      </c>
      <c r="M4705" t="s">
        <v>226</v>
      </c>
      <c r="N4705" t="s">
        <v>225</v>
      </c>
      <c r="O4705" t="s">
        <v>225</v>
      </c>
      <c r="P4705" t="s">
        <v>226</v>
      </c>
      <c r="Q4705" t="s">
        <v>225</v>
      </c>
      <c r="R4705" t="s">
        <v>226</v>
      </c>
      <c r="S4705" t="s">
        <v>225</v>
      </c>
      <c r="T4705" t="s">
        <v>225</v>
      </c>
      <c r="U4705" t="s">
        <v>225</v>
      </c>
      <c r="V4705" t="s">
        <v>225</v>
      </c>
      <c r="W4705" t="s">
        <v>394</v>
      </c>
      <c r="X4705" t="s">
        <v>394</v>
      </c>
      <c r="Y4705" t="s">
        <v>394</v>
      </c>
      <c r="Z4705" t="s">
        <v>394</v>
      </c>
      <c r="AA4705" t="s">
        <v>394</v>
      </c>
      <c r="AB4705" t="s">
        <v>394</v>
      </c>
      <c r="AC4705" t="s">
        <v>394</v>
      </c>
      <c r="AD4705" t="s">
        <v>394</v>
      </c>
      <c r="AE4705" t="s">
        <v>394</v>
      </c>
      <c r="AF4705" t="s">
        <v>394</v>
      </c>
      <c r="AG4705" t="s">
        <v>394</v>
      </c>
      <c r="AH4705" t="s">
        <v>394</v>
      </c>
      <c r="AI4705" t="s">
        <v>394</v>
      </c>
      <c r="AJ4705" t="s">
        <v>394</v>
      </c>
      <c r="AK4705" t="s">
        <v>394</v>
      </c>
      <c r="AL4705" t="s">
        <v>394</v>
      </c>
      <c r="AM4705" t="s">
        <v>394</v>
      </c>
      <c r="AN4705" t="s">
        <v>394</v>
      </c>
      <c r="AO4705" t="s">
        <v>394</v>
      </c>
      <c r="AP4705" t="s">
        <v>394</v>
      </c>
      <c r="AQ4705" s="286" t="s">
        <v>394</v>
      </c>
      <c r="AR4705" s="305"/>
      <c r="AS4705" s="235"/>
      <c r="AU4705"/>
    </row>
    <row r="4706" spans="1:47" ht="28.8" x14ac:dyDescent="0.3">
      <c r="A4706" s="285">
        <v>123912</v>
      </c>
      <c r="B4706" s="286" t="s">
        <v>542</v>
      </c>
      <c r="C4706" t="s">
        <v>224</v>
      </c>
      <c r="D4706" t="s">
        <v>224</v>
      </c>
      <c r="E4706" t="s">
        <v>224</v>
      </c>
      <c r="F4706" t="s">
        <v>226</v>
      </c>
      <c r="G4706" t="s">
        <v>224</v>
      </c>
      <c r="H4706" t="s">
        <v>226</v>
      </c>
      <c r="I4706" t="s">
        <v>226</v>
      </c>
      <c r="J4706" t="s">
        <v>224</v>
      </c>
      <c r="K4706" t="s">
        <v>226</v>
      </c>
      <c r="L4706" t="s">
        <v>224</v>
      </c>
      <c r="M4706" t="s">
        <v>225</v>
      </c>
      <c r="N4706" t="s">
        <v>225</v>
      </c>
      <c r="O4706" t="s">
        <v>225</v>
      </c>
      <c r="P4706" t="s">
        <v>225</v>
      </c>
      <c r="Q4706" t="s">
        <v>225</v>
      </c>
      <c r="R4706" t="s">
        <v>394</v>
      </c>
      <c r="S4706" t="s">
        <v>394</v>
      </c>
      <c r="T4706" t="s">
        <v>394</v>
      </c>
      <c r="U4706" t="s">
        <v>394</v>
      </c>
      <c r="V4706" t="s">
        <v>394</v>
      </c>
      <c r="W4706" t="s">
        <v>394</v>
      </c>
      <c r="X4706" t="s">
        <v>394</v>
      </c>
      <c r="Y4706" t="s">
        <v>394</v>
      </c>
      <c r="Z4706" t="s">
        <v>394</v>
      </c>
      <c r="AA4706" t="s">
        <v>394</v>
      </c>
      <c r="AB4706" t="s">
        <v>394</v>
      </c>
      <c r="AC4706" t="s">
        <v>394</v>
      </c>
      <c r="AD4706" t="s">
        <v>394</v>
      </c>
      <c r="AE4706" t="s">
        <v>394</v>
      </c>
      <c r="AF4706" t="s">
        <v>394</v>
      </c>
      <c r="AG4706" t="s">
        <v>394</v>
      </c>
      <c r="AH4706" t="s">
        <v>394</v>
      </c>
      <c r="AI4706" t="s">
        <v>394</v>
      </c>
      <c r="AJ4706" t="s">
        <v>394</v>
      </c>
      <c r="AK4706" t="s">
        <v>394</v>
      </c>
      <c r="AL4706" t="s">
        <v>394</v>
      </c>
      <c r="AM4706" t="s">
        <v>394</v>
      </c>
      <c r="AN4706" t="s">
        <v>394</v>
      </c>
      <c r="AO4706" t="s">
        <v>394</v>
      </c>
      <c r="AP4706" t="s">
        <v>394</v>
      </c>
      <c r="AQ4706" s="286" t="s">
        <v>394</v>
      </c>
      <c r="AR4706" s="305"/>
      <c r="AS4706" s="235"/>
      <c r="AU4706"/>
    </row>
    <row r="4707" spans="1:47" x14ac:dyDescent="0.3">
      <c r="A4707" s="285">
        <v>123913</v>
      </c>
      <c r="B4707" s="286" t="s">
        <v>539</v>
      </c>
      <c r="AQ4707" s="286" t="s">
        <v>394</v>
      </c>
    </row>
    <row r="4708" spans="1:47" ht="28.8" x14ac:dyDescent="0.3">
      <c r="A4708" s="285">
        <v>123914</v>
      </c>
      <c r="B4708" s="286" t="s">
        <v>541</v>
      </c>
      <c r="C4708" t="s">
        <v>226</v>
      </c>
      <c r="D4708" t="s">
        <v>226</v>
      </c>
      <c r="E4708" t="s">
        <v>226</v>
      </c>
      <c r="F4708" t="s">
        <v>226</v>
      </c>
      <c r="G4708" t="s">
        <v>226</v>
      </c>
      <c r="H4708" t="s">
        <v>226</v>
      </c>
      <c r="I4708" t="s">
        <v>226</v>
      </c>
      <c r="J4708" t="s">
        <v>226</v>
      </c>
      <c r="K4708" t="s">
        <v>226</v>
      </c>
      <c r="L4708" t="s">
        <v>226</v>
      </c>
      <c r="M4708" t="s">
        <v>226</v>
      </c>
      <c r="N4708" t="s">
        <v>226</v>
      </c>
      <c r="O4708" t="s">
        <v>226</v>
      </c>
      <c r="P4708" t="s">
        <v>226</v>
      </c>
      <c r="Q4708" t="s">
        <v>226</v>
      </c>
      <c r="R4708" t="s">
        <v>226</v>
      </c>
      <c r="S4708" t="s">
        <v>226</v>
      </c>
      <c r="T4708" t="s">
        <v>226</v>
      </c>
      <c r="U4708" t="s">
        <v>226</v>
      </c>
      <c r="V4708" t="s">
        <v>226</v>
      </c>
      <c r="W4708" t="s">
        <v>225</v>
      </c>
      <c r="X4708" t="s">
        <v>225</v>
      </c>
      <c r="Y4708" t="s">
        <v>225</v>
      </c>
      <c r="Z4708" t="s">
        <v>225</v>
      </c>
      <c r="AA4708" t="s">
        <v>225</v>
      </c>
      <c r="AQ4708" s="286" t="s">
        <v>394</v>
      </c>
      <c r="AR4708" s="305"/>
      <c r="AS4708" s="235"/>
      <c r="AU4708"/>
    </row>
    <row r="4709" spans="1:47" x14ac:dyDescent="0.3">
      <c r="A4709" s="285">
        <v>123915</v>
      </c>
      <c r="B4709" s="286" t="s">
        <v>539</v>
      </c>
      <c r="AQ4709" s="286" t="s">
        <v>394</v>
      </c>
    </row>
    <row r="4710" spans="1:47" x14ac:dyDescent="0.3">
      <c r="A4710" s="285">
        <v>123916</v>
      </c>
      <c r="B4710" s="286" t="s">
        <v>539</v>
      </c>
      <c r="C4710" t="s">
        <v>226</v>
      </c>
      <c r="D4710" t="s">
        <v>224</v>
      </c>
      <c r="E4710" t="s">
        <v>224</v>
      </c>
      <c r="F4710" t="s">
        <v>226</v>
      </c>
      <c r="G4710" t="s">
        <v>224</v>
      </c>
      <c r="H4710" t="s">
        <v>226</v>
      </c>
      <c r="I4710" t="s">
        <v>225</v>
      </c>
      <c r="J4710" t="s">
        <v>226</v>
      </c>
      <c r="K4710" t="s">
        <v>226</v>
      </c>
      <c r="L4710" t="s">
        <v>225</v>
      </c>
      <c r="M4710" t="s">
        <v>394</v>
      </c>
      <c r="N4710" t="s">
        <v>394</v>
      </c>
      <c r="O4710" t="s">
        <v>394</v>
      </c>
      <c r="P4710" t="s">
        <v>394</v>
      </c>
      <c r="Q4710" t="s">
        <v>394</v>
      </c>
      <c r="R4710" t="s">
        <v>394</v>
      </c>
      <c r="S4710" t="s">
        <v>394</v>
      </c>
      <c r="T4710" t="s">
        <v>394</v>
      </c>
      <c r="U4710" t="s">
        <v>394</v>
      </c>
      <c r="V4710" t="s">
        <v>394</v>
      </c>
      <c r="W4710" t="s">
        <v>394</v>
      </c>
      <c r="X4710" t="s">
        <v>394</v>
      </c>
      <c r="Y4710" t="s">
        <v>394</v>
      </c>
      <c r="Z4710" t="s">
        <v>394</v>
      </c>
      <c r="AA4710" t="s">
        <v>394</v>
      </c>
      <c r="AB4710" t="s">
        <v>394</v>
      </c>
      <c r="AC4710" t="s">
        <v>394</v>
      </c>
      <c r="AD4710" t="s">
        <v>394</v>
      </c>
      <c r="AE4710" t="s">
        <v>394</v>
      </c>
      <c r="AF4710" t="s">
        <v>394</v>
      </c>
      <c r="AG4710" t="s">
        <v>394</v>
      </c>
      <c r="AH4710" t="s">
        <v>394</v>
      </c>
      <c r="AI4710" t="s">
        <v>394</v>
      </c>
      <c r="AJ4710" t="s">
        <v>394</v>
      </c>
      <c r="AK4710" t="s">
        <v>394</v>
      </c>
      <c r="AL4710" t="s">
        <v>394</v>
      </c>
      <c r="AM4710" t="s">
        <v>394</v>
      </c>
      <c r="AN4710" t="s">
        <v>394</v>
      </c>
      <c r="AO4710" t="s">
        <v>394</v>
      </c>
      <c r="AP4710" t="s">
        <v>394</v>
      </c>
      <c r="AQ4710" s="289"/>
      <c r="AR4710" s="304"/>
      <c r="AS4710" s="304"/>
      <c r="AU4710"/>
    </row>
    <row r="4711" spans="1:47" x14ac:dyDescent="0.3">
      <c r="A4711" s="285">
        <v>123917</v>
      </c>
      <c r="B4711" s="286" t="s">
        <v>539</v>
      </c>
      <c r="AQ4711" s="286" t="s">
        <v>394</v>
      </c>
    </row>
    <row r="4712" spans="1:47" x14ac:dyDescent="0.3">
      <c r="A4712" s="285">
        <v>123918</v>
      </c>
      <c r="B4712" s="286" t="s">
        <v>539</v>
      </c>
      <c r="AQ4712" s="286" t="s">
        <v>394</v>
      </c>
    </row>
    <row r="4713" spans="1:47" x14ac:dyDescent="0.3">
      <c r="A4713" s="285">
        <v>123919</v>
      </c>
      <c r="B4713" s="286" t="s">
        <v>539</v>
      </c>
      <c r="AQ4713" s="286" t="s">
        <v>394</v>
      </c>
    </row>
    <row r="4714" spans="1:47" ht="28.8" x14ac:dyDescent="0.3">
      <c r="A4714" s="285">
        <v>123920</v>
      </c>
      <c r="B4714" s="286" t="s">
        <v>541</v>
      </c>
      <c r="C4714" t="s">
        <v>226</v>
      </c>
      <c r="D4714" t="s">
        <v>224</v>
      </c>
      <c r="E4714" t="s">
        <v>224</v>
      </c>
      <c r="F4714" t="s">
        <v>226</v>
      </c>
      <c r="G4714" t="s">
        <v>226</v>
      </c>
      <c r="H4714" t="s">
        <v>226</v>
      </c>
      <c r="I4714" t="s">
        <v>226</v>
      </c>
      <c r="J4714" t="s">
        <v>226</v>
      </c>
      <c r="K4714" t="s">
        <v>226</v>
      </c>
      <c r="L4714" t="s">
        <v>226</v>
      </c>
      <c r="M4714" t="s">
        <v>225</v>
      </c>
      <c r="N4714" t="s">
        <v>224</v>
      </c>
      <c r="O4714" t="s">
        <v>226</v>
      </c>
      <c r="P4714" t="s">
        <v>226</v>
      </c>
      <c r="Q4714" t="s">
        <v>226</v>
      </c>
      <c r="R4714" t="s">
        <v>226</v>
      </c>
      <c r="S4714" t="s">
        <v>226</v>
      </c>
      <c r="T4714" t="s">
        <v>226</v>
      </c>
      <c r="U4714" t="s">
        <v>226</v>
      </c>
      <c r="V4714" t="s">
        <v>226</v>
      </c>
      <c r="W4714" t="s">
        <v>225</v>
      </c>
      <c r="X4714" t="s">
        <v>225</v>
      </c>
      <c r="Y4714" t="s">
        <v>225</v>
      </c>
      <c r="Z4714" t="s">
        <v>225</v>
      </c>
      <c r="AA4714" t="s">
        <v>225</v>
      </c>
      <c r="AQ4714" s="286" t="s">
        <v>394</v>
      </c>
      <c r="AR4714" s="305"/>
      <c r="AS4714" s="235"/>
      <c r="AU4714"/>
    </row>
    <row r="4715" spans="1:47" ht="28.8" x14ac:dyDescent="0.3">
      <c r="A4715" s="285">
        <v>123921</v>
      </c>
      <c r="B4715" s="286" t="s">
        <v>541</v>
      </c>
      <c r="C4715" t="s">
        <v>226</v>
      </c>
      <c r="D4715" t="s">
        <v>226</v>
      </c>
      <c r="E4715" t="s">
        <v>226</v>
      </c>
      <c r="F4715" t="s">
        <v>226</v>
      </c>
      <c r="G4715" t="s">
        <v>225</v>
      </c>
      <c r="H4715" t="s">
        <v>226</v>
      </c>
      <c r="I4715" t="s">
        <v>226</v>
      </c>
      <c r="J4715" t="s">
        <v>226</v>
      </c>
      <c r="K4715" t="s">
        <v>226</v>
      </c>
      <c r="L4715" t="s">
        <v>226</v>
      </c>
      <c r="M4715" t="s">
        <v>225</v>
      </c>
      <c r="N4715" t="s">
        <v>226</v>
      </c>
      <c r="O4715" t="s">
        <v>226</v>
      </c>
      <c r="P4715" t="s">
        <v>226</v>
      </c>
      <c r="Q4715" t="s">
        <v>226</v>
      </c>
      <c r="R4715" t="s">
        <v>226</v>
      </c>
      <c r="S4715" t="s">
        <v>226</v>
      </c>
      <c r="T4715" t="s">
        <v>226</v>
      </c>
      <c r="U4715" t="s">
        <v>226</v>
      </c>
      <c r="V4715" t="s">
        <v>226</v>
      </c>
      <c r="W4715" t="s">
        <v>225</v>
      </c>
      <c r="X4715" t="s">
        <v>225</v>
      </c>
      <c r="Y4715" t="s">
        <v>225</v>
      </c>
      <c r="Z4715" t="s">
        <v>225</v>
      </c>
      <c r="AA4715" t="s">
        <v>225</v>
      </c>
      <c r="AQ4715" s="286" t="s">
        <v>394</v>
      </c>
      <c r="AR4715" s="305"/>
      <c r="AS4715" s="235"/>
      <c r="AU4715"/>
    </row>
    <row r="4716" spans="1:47" ht="21.6" x14ac:dyDescent="0.3">
      <c r="A4716" s="285">
        <v>123922</v>
      </c>
      <c r="B4716" s="286" t="s">
        <v>540</v>
      </c>
      <c r="C4716" t="s">
        <v>224</v>
      </c>
      <c r="D4716" t="s">
        <v>226</v>
      </c>
      <c r="E4716" t="s">
        <v>224</v>
      </c>
      <c r="F4716" t="s">
        <v>224</v>
      </c>
      <c r="G4716" t="s">
        <v>224</v>
      </c>
      <c r="H4716" t="s">
        <v>226</v>
      </c>
      <c r="I4716" t="s">
        <v>226</v>
      </c>
      <c r="J4716" t="s">
        <v>226</v>
      </c>
      <c r="K4716" t="s">
        <v>226</v>
      </c>
      <c r="L4716" t="s">
        <v>226</v>
      </c>
      <c r="M4716" t="s">
        <v>226</v>
      </c>
      <c r="N4716" t="s">
        <v>224</v>
      </c>
      <c r="O4716" t="s">
        <v>226</v>
      </c>
      <c r="P4716" t="s">
        <v>224</v>
      </c>
      <c r="Q4716" t="s">
        <v>224</v>
      </c>
      <c r="R4716" t="s">
        <v>226</v>
      </c>
      <c r="S4716" t="s">
        <v>226</v>
      </c>
      <c r="T4716" t="s">
        <v>226</v>
      </c>
      <c r="U4716" t="s">
        <v>226</v>
      </c>
      <c r="V4716" t="s">
        <v>226</v>
      </c>
      <c r="W4716" t="s">
        <v>394</v>
      </c>
      <c r="X4716" t="s">
        <v>394</v>
      </c>
      <c r="Y4716" t="s">
        <v>394</v>
      </c>
      <c r="Z4716" t="s">
        <v>394</v>
      </c>
      <c r="AA4716" t="s">
        <v>394</v>
      </c>
      <c r="AB4716" t="s">
        <v>394</v>
      </c>
      <c r="AC4716" t="s">
        <v>394</v>
      </c>
      <c r="AD4716" t="s">
        <v>394</v>
      </c>
      <c r="AE4716" t="s">
        <v>394</v>
      </c>
      <c r="AF4716" t="s">
        <v>394</v>
      </c>
      <c r="AG4716" t="s">
        <v>394</v>
      </c>
      <c r="AH4716" t="s">
        <v>394</v>
      </c>
      <c r="AI4716" t="s">
        <v>394</v>
      </c>
      <c r="AJ4716" t="s">
        <v>394</v>
      </c>
      <c r="AK4716" t="s">
        <v>394</v>
      </c>
      <c r="AL4716" t="s">
        <v>394</v>
      </c>
      <c r="AM4716" t="s">
        <v>394</v>
      </c>
      <c r="AN4716" t="s">
        <v>394</v>
      </c>
      <c r="AO4716" t="s">
        <v>394</v>
      </c>
      <c r="AP4716" t="s">
        <v>394</v>
      </c>
      <c r="AQ4716" s="286" t="s">
        <v>394</v>
      </c>
      <c r="AR4716" s="305"/>
      <c r="AS4716" s="235"/>
      <c r="AU4716"/>
    </row>
    <row r="4717" spans="1:47" ht="28.8" x14ac:dyDescent="0.3">
      <c r="A4717" s="285">
        <v>123923</v>
      </c>
      <c r="B4717" s="286" t="s">
        <v>541</v>
      </c>
      <c r="C4717" t="s">
        <v>226</v>
      </c>
      <c r="D4717" t="s">
        <v>226</v>
      </c>
      <c r="E4717" t="s">
        <v>226</v>
      </c>
      <c r="F4717" t="s">
        <v>226</v>
      </c>
      <c r="G4717" t="s">
        <v>226</v>
      </c>
      <c r="H4717" t="s">
        <v>226</v>
      </c>
      <c r="I4717" t="s">
        <v>226</v>
      </c>
      <c r="J4717" t="s">
        <v>226</v>
      </c>
      <c r="K4717" t="s">
        <v>226</v>
      </c>
      <c r="L4717" t="s">
        <v>226</v>
      </c>
      <c r="M4717" t="s">
        <v>225</v>
      </c>
      <c r="N4717" t="s">
        <v>226</v>
      </c>
      <c r="O4717" t="s">
        <v>226</v>
      </c>
      <c r="P4717" t="s">
        <v>226</v>
      </c>
      <c r="Q4717" t="s">
        <v>226</v>
      </c>
      <c r="R4717" t="s">
        <v>226</v>
      </c>
      <c r="S4717" t="s">
        <v>226</v>
      </c>
      <c r="T4717" t="s">
        <v>226</v>
      </c>
      <c r="U4717" t="s">
        <v>226</v>
      </c>
      <c r="V4717" t="s">
        <v>226</v>
      </c>
      <c r="W4717" t="s">
        <v>225</v>
      </c>
      <c r="X4717" t="s">
        <v>225</v>
      </c>
      <c r="Y4717" t="s">
        <v>225</v>
      </c>
      <c r="Z4717" t="s">
        <v>225</v>
      </c>
      <c r="AA4717" t="s">
        <v>225</v>
      </c>
      <c r="AQ4717" s="286" t="s">
        <v>394</v>
      </c>
      <c r="AR4717" s="305"/>
      <c r="AS4717" s="235"/>
      <c r="AU4717"/>
    </row>
    <row r="4718" spans="1:47" ht="21.6" x14ac:dyDescent="0.3">
      <c r="A4718" s="285">
        <v>123924</v>
      </c>
      <c r="B4718" s="286" t="s">
        <v>539</v>
      </c>
      <c r="C4718" t="s">
        <v>224</v>
      </c>
      <c r="D4718" t="s">
        <v>224</v>
      </c>
      <c r="E4718" t="s">
        <v>224</v>
      </c>
      <c r="F4718" t="s">
        <v>226</v>
      </c>
      <c r="G4718" t="s">
        <v>224</v>
      </c>
      <c r="H4718" t="s">
        <v>224</v>
      </c>
      <c r="I4718" t="s">
        <v>226</v>
      </c>
      <c r="J4718" t="s">
        <v>224</v>
      </c>
      <c r="K4718" t="s">
        <v>224</v>
      </c>
      <c r="L4718" t="s">
        <v>224</v>
      </c>
      <c r="M4718" t="s">
        <v>394</v>
      </c>
      <c r="N4718" t="s">
        <v>394</v>
      </c>
      <c r="O4718" t="s">
        <v>394</v>
      </c>
      <c r="P4718" t="s">
        <v>394</v>
      </c>
      <c r="Q4718" t="s">
        <v>394</v>
      </c>
      <c r="R4718" t="s">
        <v>394</v>
      </c>
      <c r="S4718" t="s">
        <v>394</v>
      </c>
      <c r="T4718" t="s">
        <v>394</v>
      </c>
      <c r="U4718" t="s">
        <v>394</v>
      </c>
      <c r="V4718" t="s">
        <v>394</v>
      </c>
      <c r="W4718" t="s">
        <v>394</v>
      </c>
      <c r="X4718" t="s">
        <v>394</v>
      </c>
      <c r="Y4718" t="s">
        <v>394</v>
      </c>
      <c r="Z4718" t="s">
        <v>394</v>
      </c>
      <c r="AA4718" t="s">
        <v>394</v>
      </c>
      <c r="AB4718" t="s">
        <v>394</v>
      </c>
      <c r="AC4718" t="s">
        <v>394</v>
      </c>
      <c r="AD4718" t="s">
        <v>394</v>
      </c>
      <c r="AE4718" t="s">
        <v>394</v>
      </c>
      <c r="AF4718" t="s">
        <v>394</v>
      </c>
      <c r="AG4718" t="s">
        <v>394</v>
      </c>
      <c r="AH4718" t="s">
        <v>394</v>
      </c>
      <c r="AI4718" t="s">
        <v>394</v>
      </c>
      <c r="AJ4718" t="s">
        <v>394</v>
      </c>
      <c r="AK4718" t="s">
        <v>394</v>
      </c>
      <c r="AL4718" t="s">
        <v>394</v>
      </c>
      <c r="AM4718" t="s">
        <v>394</v>
      </c>
      <c r="AN4718" t="s">
        <v>394</v>
      </c>
      <c r="AO4718" t="s">
        <v>394</v>
      </c>
      <c r="AP4718" t="s">
        <v>394</v>
      </c>
      <c r="AQ4718" s="286" t="s">
        <v>394</v>
      </c>
      <c r="AR4718" s="305"/>
      <c r="AS4718" s="235"/>
      <c r="AU4718"/>
    </row>
    <row r="4719" spans="1:47" ht="21.6" x14ac:dyDescent="0.3">
      <c r="A4719" s="285">
        <v>123925</v>
      </c>
      <c r="B4719" s="286" t="s">
        <v>540</v>
      </c>
      <c r="C4719" t="s">
        <v>226</v>
      </c>
      <c r="D4719" t="s">
        <v>224</v>
      </c>
      <c r="E4719" t="s">
        <v>226</v>
      </c>
      <c r="F4719" t="s">
        <v>226</v>
      </c>
      <c r="G4719" t="s">
        <v>226</v>
      </c>
      <c r="H4719" t="s">
        <v>226</v>
      </c>
      <c r="I4719" t="s">
        <v>226</v>
      </c>
      <c r="J4719" t="s">
        <v>226</v>
      </c>
      <c r="K4719" t="s">
        <v>226</v>
      </c>
      <c r="L4719" t="s">
        <v>224</v>
      </c>
      <c r="M4719" t="s">
        <v>225</v>
      </c>
      <c r="N4719" t="s">
        <v>225</v>
      </c>
      <c r="O4719" t="s">
        <v>225</v>
      </c>
      <c r="P4719" t="s">
        <v>225</v>
      </c>
      <c r="Q4719" t="s">
        <v>225</v>
      </c>
      <c r="R4719" t="s">
        <v>394</v>
      </c>
      <c r="S4719" t="s">
        <v>394</v>
      </c>
      <c r="T4719" t="s">
        <v>394</v>
      </c>
      <c r="U4719" t="s">
        <v>394</v>
      </c>
      <c r="V4719" t="s">
        <v>394</v>
      </c>
      <c r="W4719" t="s">
        <v>394</v>
      </c>
      <c r="X4719" t="s">
        <v>394</v>
      </c>
      <c r="Y4719" t="s">
        <v>394</v>
      </c>
      <c r="Z4719" t="s">
        <v>394</v>
      </c>
      <c r="AA4719" t="s">
        <v>394</v>
      </c>
      <c r="AB4719" t="s">
        <v>394</v>
      </c>
      <c r="AC4719" t="s">
        <v>394</v>
      </c>
      <c r="AD4719" t="s">
        <v>394</v>
      </c>
      <c r="AE4719" t="s">
        <v>394</v>
      </c>
      <c r="AF4719" t="s">
        <v>394</v>
      </c>
      <c r="AG4719" t="s">
        <v>394</v>
      </c>
      <c r="AH4719" t="s">
        <v>394</v>
      </c>
      <c r="AI4719" t="s">
        <v>394</v>
      </c>
      <c r="AJ4719" t="s">
        <v>394</v>
      </c>
      <c r="AK4719" t="s">
        <v>394</v>
      </c>
      <c r="AL4719" t="s">
        <v>394</v>
      </c>
      <c r="AM4719" t="s">
        <v>394</v>
      </c>
      <c r="AN4719" t="s">
        <v>394</v>
      </c>
      <c r="AO4719" t="s">
        <v>394</v>
      </c>
      <c r="AP4719" t="s">
        <v>394</v>
      </c>
      <c r="AQ4719" s="286" t="s">
        <v>394</v>
      </c>
      <c r="AR4719" s="305"/>
      <c r="AS4719" s="235"/>
      <c r="AU4719"/>
    </row>
    <row r="4720" spans="1:47" ht="28.8" x14ac:dyDescent="0.3">
      <c r="A4720" s="285">
        <v>123926</v>
      </c>
      <c r="B4720" s="286" t="s">
        <v>541</v>
      </c>
      <c r="C4720" t="s">
        <v>226</v>
      </c>
      <c r="D4720" t="s">
        <v>226</v>
      </c>
      <c r="E4720" t="s">
        <v>226</v>
      </c>
      <c r="F4720" t="s">
        <v>226</v>
      </c>
      <c r="G4720" t="s">
        <v>226</v>
      </c>
      <c r="H4720" t="s">
        <v>226</v>
      </c>
      <c r="I4720" t="s">
        <v>226</v>
      </c>
      <c r="J4720" t="s">
        <v>226</v>
      </c>
      <c r="K4720" t="s">
        <v>226</v>
      </c>
      <c r="L4720" t="s">
        <v>226</v>
      </c>
      <c r="M4720" t="s">
        <v>225</v>
      </c>
      <c r="N4720" t="s">
        <v>224</v>
      </c>
      <c r="O4720" t="s">
        <v>226</v>
      </c>
      <c r="P4720" t="s">
        <v>226</v>
      </c>
      <c r="Q4720" t="s">
        <v>226</v>
      </c>
      <c r="R4720" t="s">
        <v>226</v>
      </c>
      <c r="S4720" t="s">
        <v>225</v>
      </c>
      <c r="T4720" t="s">
        <v>225</v>
      </c>
      <c r="U4720" t="s">
        <v>226</v>
      </c>
      <c r="V4720" t="s">
        <v>225</v>
      </c>
      <c r="W4720" t="s">
        <v>225</v>
      </c>
      <c r="X4720" t="s">
        <v>225</v>
      </c>
      <c r="Y4720" t="s">
        <v>225</v>
      </c>
      <c r="Z4720" t="s">
        <v>225</v>
      </c>
      <c r="AA4720" t="s">
        <v>225</v>
      </c>
      <c r="AQ4720" s="286" t="s">
        <v>394</v>
      </c>
      <c r="AR4720" s="305"/>
      <c r="AS4720" s="235"/>
      <c r="AU4720"/>
    </row>
    <row r="4721" spans="1:47" x14ac:dyDescent="0.3">
      <c r="A4721" s="285">
        <v>123927</v>
      </c>
      <c r="B4721" s="286" t="s">
        <v>539</v>
      </c>
      <c r="AQ4721" s="286" t="s">
        <v>394</v>
      </c>
    </row>
    <row r="4722" spans="1:47" x14ac:dyDescent="0.3">
      <c r="A4722" s="285">
        <v>123928</v>
      </c>
      <c r="B4722" s="286" t="s">
        <v>539</v>
      </c>
      <c r="AQ4722" s="286" t="s">
        <v>394</v>
      </c>
    </row>
    <row r="4723" spans="1:47" ht="21.6" x14ac:dyDescent="0.3">
      <c r="A4723" s="285">
        <v>123929</v>
      </c>
      <c r="B4723" s="286" t="s">
        <v>540</v>
      </c>
      <c r="C4723" t="s">
        <v>226</v>
      </c>
      <c r="D4723" t="s">
        <v>224</v>
      </c>
      <c r="E4723" t="s">
        <v>224</v>
      </c>
      <c r="F4723" t="s">
        <v>226</v>
      </c>
      <c r="G4723" t="s">
        <v>226</v>
      </c>
      <c r="H4723" t="s">
        <v>226</v>
      </c>
      <c r="I4723" t="s">
        <v>224</v>
      </c>
      <c r="J4723" t="s">
        <v>226</v>
      </c>
      <c r="K4723" t="s">
        <v>226</v>
      </c>
      <c r="L4723" t="s">
        <v>226</v>
      </c>
      <c r="M4723" t="s">
        <v>226</v>
      </c>
      <c r="N4723" t="s">
        <v>225</v>
      </c>
      <c r="O4723" t="s">
        <v>226</v>
      </c>
      <c r="P4723" t="s">
        <v>226</v>
      </c>
      <c r="Q4723" t="s">
        <v>226</v>
      </c>
      <c r="R4723" t="s">
        <v>394</v>
      </c>
      <c r="S4723" t="s">
        <v>394</v>
      </c>
      <c r="T4723" t="s">
        <v>394</v>
      </c>
      <c r="U4723" t="s">
        <v>394</v>
      </c>
      <c r="V4723" t="s">
        <v>394</v>
      </c>
      <c r="W4723" t="s">
        <v>394</v>
      </c>
      <c r="X4723" t="s">
        <v>394</v>
      </c>
      <c r="Y4723" t="s">
        <v>394</v>
      </c>
      <c r="Z4723" t="s">
        <v>394</v>
      </c>
      <c r="AA4723" t="s">
        <v>394</v>
      </c>
      <c r="AB4723" t="s">
        <v>394</v>
      </c>
      <c r="AC4723" t="s">
        <v>394</v>
      </c>
      <c r="AD4723" t="s">
        <v>394</v>
      </c>
      <c r="AE4723" t="s">
        <v>394</v>
      </c>
      <c r="AF4723" t="s">
        <v>394</v>
      </c>
      <c r="AG4723" t="s">
        <v>394</v>
      </c>
      <c r="AH4723" t="s">
        <v>394</v>
      </c>
      <c r="AI4723" t="s">
        <v>394</v>
      </c>
      <c r="AJ4723" t="s">
        <v>394</v>
      </c>
      <c r="AK4723" t="s">
        <v>394</v>
      </c>
      <c r="AL4723" t="s">
        <v>394</v>
      </c>
      <c r="AM4723" t="s">
        <v>394</v>
      </c>
      <c r="AN4723" t="s">
        <v>394</v>
      </c>
      <c r="AO4723" t="s">
        <v>394</v>
      </c>
      <c r="AP4723" t="s">
        <v>394</v>
      </c>
      <c r="AQ4723" s="286" t="s">
        <v>394</v>
      </c>
      <c r="AR4723" s="305"/>
      <c r="AS4723" s="235"/>
      <c r="AU4723"/>
    </row>
    <row r="4724" spans="1:47" x14ac:dyDescent="0.3">
      <c r="A4724" s="285">
        <v>123930</v>
      </c>
      <c r="B4724" s="286" t="s">
        <v>539</v>
      </c>
      <c r="AQ4724" s="286" t="s">
        <v>394</v>
      </c>
    </row>
    <row r="4725" spans="1:47" ht="28.8" x14ac:dyDescent="0.3">
      <c r="A4725" s="285">
        <v>123931</v>
      </c>
      <c r="B4725" s="286" t="s">
        <v>541</v>
      </c>
      <c r="C4725" t="s">
        <v>226</v>
      </c>
      <c r="D4725" t="s">
        <v>224</v>
      </c>
      <c r="E4725" t="s">
        <v>224</v>
      </c>
      <c r="F4725" t="s">
        <v>226</v>
      </c>
      <c r="G4725" t="s">
        <v>226</v>
      </c>
      <c r="H4725" t="s">
        <v>226</v>
      </c>
      <c r="I4725" t="s">
        <v>226</v>
      </c>
      <c r="J4725" t="s">
        <v>226</v>
      </c>
      <c r="K4725" t="s">
        <v>226</v>
      </c>
      <c r="L4725" t="s">
        <v>225</v>
      </c>
      <c r="M4725" t="s">
        <v>226</v>
      </c>
      <c r="N4725" t="s">
        <v>224</v>
      </c>
      <c r="O4725" t="s">
        <v>226</v>
      </c>
      <c r="P4725" t="s">
        <v>224</v>
      </c>
      <c r="Q4725" t="s">
        <v>224</v>
      </c>
      <c r="R4725" t="s">
        <v>226</v>
      </c>
      <c r="S4725" t="s">
        <v>226</v>
      </c>
      <c r="T4725" t="s">
        <v>225</v>
      </c>
      <c r="U4725" t="s">
        <v>226</v>
      </c>
      <c r="V4725" t="s">
        <v>226</v>
      </c>
      <c r="W4725" t="s">
        <v>225</v>
      </c>
      <c r="X4725" t="s">
        <v>225</v>
      </c>
      <c r="Y4725" t="s">
        <v>225</v>
      </c>
      <c r="Z4725" t="s">
        <v>225</v>
      </c>
      <c r="AA4725" t="s">
        <v>225</v>
      </c>
      <c r="AQ4725" s="286" t="s">
        <v>394</v>
      </c>
      <c r="AR4725" s="305"/>
      <c r="AS4725" s="235"/>
      <c r="AU4725"/>
    </row>
    <row r="4726" spans="1:47" ht="28.8" x14ac:dyDescent="0.3">
      <c r="A4726" s="285">
        <v>123932</v>
      </c>
      <c r="B4726" s="286" t="s">
        <v>541</v>
      </c>
      <c r="C4726" t="s">
        <v>226</v>
      </c>
      <c r="D4726" t="s">
        <v>226</v>
      </c>
      <c r="E4726" t="s">
        <v>226</v>
      </c>
      <c r="F4726" t="s">
        <v>226</v>
      </c>
      <c r="G4726" t="s">
        <v>226</v>
      </c>
      <c r="H4726" t="s">
        <v>226</v>
      </c>
      <c r="I4726" t="s">
        <v>226</v>
      </c>
      <c r="J4726" t="s">
        <v>226</v>
      </c>
      <c r="K4726" t="s">
        <v>226</v>
      </c>
      <c r="L4726" t="s">
        <v>224</v>
      </c>
      <c r="M4726" t="s">
        <v>225</v>
      </c>
      <c r="N4726" t="s">
        <v>224</v>
      </c>
      <c r="O4726" t="s">
        <v>226</v>
      </c>
      <c r="P4726" t="s">
        <v>226</v>
      </c>
      <c r="Q4726" t="s">
        <v>226</v>
      </c>
      <c r="R4726" t="s">
        <v>226</v>
      </c>
      <c r="S4726" t="s">
        <v>226</v>
      </c>
      <c r="T4726" t="s">
        <v>225</v>
      </c>
      <c r="U4726" t="s">
        <v>226</v>
      </c>
      <c r="V4726" t="s">
        <v>225</v>
      </c>
      <c r="W4726" t="s">
        <v>225</v>
      </c>
      <c r="X4726" t="s">
        <v>225</v>
      </c>
      <c r="Y4726" t="s">
        <v>225</v>
      </c>
      <c r="Z4726" t="s">
        <v>225</v>
      </c>
      <c r="AA4726" t="s">
        <v>225</v>
      </c>
      <c r="AQ4726" s="286" t="s">
        <v>394</v>
      </c>
      <c r="AR4726" s="305"/>
      <c r="AS4726" s="235"/>
      <c r="AU4726"/>
    </row>
    <row r="4727" spans="1:47" ht="28.8" x14ac:dyDescent="0.3">
      <c r="A4727" s="285">
        <v>123933</v>
      </c>
      <c r="B4727" s="286" t="s">
        <v>541</v>
      </c>
      <c r="C4727" t="s">
        <v>226</v>
      </c>
      <c r="D4727" t="s">
        <v>226</v>
      </c>
      <c r="E4727" t="s">
        <v>226</v>
      </c>
      <c r="F4727" t="s">
        <v>226</v>
      </c>
      <c r="G4727" t="s">
        <v>226</v>
      </c>
      <c r="H4727" t="s">
        <v>226</v>
      </c>
      <c r="I4727" t="s">
        <v>226</v>
      </c>
      <c r="J4727" t="s">
        <v>226</v>
      </c>
      <c r="K4727" t="s">
        <v>226</v>
      </c>
      <c r="L4727" t="s">
        <v>226</v>
      </c>
      <c r="M4727" t="s">
        <v>225</v>
      </c>
      <c r="N4727" t="s">
        <v>224</v>
      </c>
      <c r="O4727" t="s">
        <v>226</v>
      </c>
      <c r="P4727" t="s">
        <v>226</v>
      </c>
      <c r="Q4727" t="s">
        <v>226</v>
      </c>
      <c r="R4727" t="s">
        <v>226</v>
      </c>
      <c r="S4727" t="s">
        <v>226</v>
      </c>
      <c r="T4727" t="s">
        <v>226</v>
      </c>
      <c r="U4727" t="s">
        <v>226</v>
      </c>
      <c r="V4727" t="s">
        <v>226</v>
      </c>
      <c r="W4727" t="s">
        <v>225</v>
      </c>
      <c r="X4727" t="s">
        <v>225</v>
      </c>
      <c r="Y4727" t="s">
        <v>225</v>
      </c>
      <c r="Z4727" t="s">
        <v>225</v>
      </c>
      <c r="AA4727" t="s">
        <v>225</v>
      </c>
      <c r="AQ4727" s="286" t="s">
        <v>394</v>
      </c>
      <c r="AR4727" s="305"/>
      <c r="AS4727" s="235"/>
      <c r="AU4727"/>
    </row>
    <row r="4728" spans="1:47" ht="28.8" x14ac:dyDescent="0.3">
      <c r="A4728" s="285">
        <v>123934</v>
      </c>
      <c r="B4728" s="286" t="s">
        <v>541</v>
      </c>
      <c r="C4728" t="s">
        <v>226</v>
      </c>
      <c r="D4728" t="s">
        <v>226</v>
      </c>
      <c r="E4728" t="s">
        <v>224</v>
      </c>
      <c r="F4728" t="s">
        <v>226</v>
      </c>
      <c r="G4728" t="s">
        <v>226</v>
      </c>
      <c r="H4728" t="s">
        <v>226</v>
      </c>
      <c r="I4728" t="s">
        <v>226</v>
      </c>
      <c r="J4728" t="s">
        <v>226</v>
      </c>
      <c r="K4728" t="s">
        <v>226</v>
      </c>
      <c r="L4728" t="s">
        <v>226</v>
      </c>
      <c r="M4728" t="s">
        <v>225</v>
      </c>
      <c r="N4728" t="s">
        <v>226</v>
      </c>
      <c r="O4728" t="s">
        <v>226</v>
      </c>
      <c r="P4728" t="s">
        <v>226</v>
      </c>
      <c r="Q4728" t="s">
        <v>226</v>
      </c>
      <c r="R4728" t="s">
        <v>226</v>
      </c>
      <c r="S4728" t="s">
        <v>226</v>
      </c>
      <c r="T4728" t="s">
        <v>226</v>
      </c>
      <c r="U4728" t="s">
        <v>226</v>
      </c>
      <c r="V4728" t="s">
        <v>226</v>
      </c>
      <c r="W4728" t="s">
        <v>225</v>
      </c>
      <c r="X4728" t="s">
        <v>225</v>
      </c>
      <c r="Y4728" t="s">
        <v>225</v>
      </c>
      <c r="Z4728" t="s">
        <v>225</v>
      </c>
      <c r="AA4728" t="s">
        <v>225</v>
      </c>
      <c r="AQ4728" s="286" t="s">
        <v>394</v>
      </c>
      <c r="AR4728" s="305"/>
      <c r="AS4728" s="235"/>
      <c r="AU4728"/>
    </row>
    <row r="4729" spans="1:47" x14ac:dyDescent="0.3">
      <c r="A4729" s="285">
        <v>123935</v>
      </c>
      <c r="B4729" s="286" t="s">
        <v>539</v>
      </c>
      <c r="AQ4729" s="286" t="s">
        <v>394</v>
      </c>
    </row>
    <row r="4730" spans="1:47" ht="28.8" x14ac:dyDescent="0.3">
      <c r="A4730" s="285">
        <v>123936</v>
      </c>
      <c r="B4730" s="286" t="s">
        <v>542</v>
      </c>
      <c r="C4730" t="s">
        <v>226</v>
      </c>
      <c r="D4730" t="s">
        <v>226</v>
      </c>
      <c r="E4730" t="s">
        <v>226</v>
      </c>
      <c r="F4730" t="s">
        <v>226</v>
      </c>
      <c r="G4730" t="s">
        <v>226</v>
      </c>
      <c r="H4730" t="s">
        <v>226</v>
      </c>
      <c r="I4730" t="s">
        <v>226</v>
      </c>
      <c r="J4730" t="s">
        <v>226</v>
      </c>
      <c r="K4730" t="s">
        <v>226</v>
      </c>
      <c r="L4730" t="s">
        <v>225</v>
      </c>
      <c r="M4730" t="s">
        <v>225</v>
      </c>
      <c r="N4730" t="s">
        <v>225</v>
      </c>
      <c r="O4730" t="s">
        <v>225</v>
      </c>
      <c r="P4730" t="s">
        <v>225</v>
      </c>
      <c r="Q4730" t="s">
        <v>225</v>
      </c>
      <c r="R4730" t="s">
        <v>394</v>
      </c>
      <c r="S4730" t="s">
        <v>394</v>
      </c>
      <c r="T4730" t="s">
        <v>394</v>
      </c>
      <c r="U4730" t="s">
        <v>394</v>
      </c>
      <c r="V4730" t="s">
        <v>394</v>
      </c>
      <c r="W4730" t="s">
        <v>394</v>
      </c>
      <c r="X4730" t="s">
        <v>394</v>
      </c>
      <c r="Y4730" t="s">
        <v>394</v>
      </c>
      <c r="Z4730" t="s">
        <v>394</v>
      </c>
      <c r="AA4730" t="s">
        <v>394</v>
      </c>
      <c r="AB4730" t="s">
        <v>394</v>
      </c>
      <c r="AC4730" t="s">
        <v>394</v>
      </c>
      <c r="AD4730" t="s">
        <v>394</v>
      </c>
      <c r="AE4730" t="s">
        <v>394</v>
      </c>
      <c r="AF4730" t="s">
        <v>394</v>
      </c>
      <c r="AG4730" t="s">
        <v>394</v>
      </c>
      <c r="AH4730" t="s">
        <v>394</v>
      </c>
      <c r="AI4730" t="s">
        <v>394</v>
      </c>
      <c r="AJ4730" t="s">
        <v>394</v>
      </c>
      <c r="AK4730" t="s">
        <v>394</v>
      </c>
      <c r="AL4730" t="s">
        <v>394</v>
      </c>
      <c r="AM4730" t="s">
        <v>394</v>
      </c>
      <c r="AN4730" t="s">
        <v>394</v>
      </c>
      <c r="AO4730" t="s">
        <v>394</v>
      </c>
      <c r="AP4730" t="s">
        <v>394</v>
      </c>
      <c r="AQ4730" s="286" t="s">
        <v>394</v>
      </c>
      <c r="AR4730" s="305"/>
      <c r="AS4730" s="235"/>
      <c r="AU4730"/>
    </row>
    <row r="4731" spans="1:47" ht="28.8" x14ac:dyDescent="0.3">
      <c r="A4731" s="285">
        <v>123937</v>
      </c>
      <c r="B4731" s="286" t="s">
        <v>541</v>
      </c>
      <c r="C4731" t="s">
        <v>226</v>
      </c>
      <c r="D4731" t="s">
        <v>224</v>
      </c>
      <c r="E4731" t="s">
        <v>226</v>
      </c>
      <c r="F4731" t="s">
        <v>226</v>
      </c>
      <c r="G4731" t="s">
        <v>224</v>
      </c>
      <c r="H4731" t="s">
        <v>226</v>
      </c>
      <c r="I4731" t="s">
        <v>226</v>
      </c>
      <c r="J4731" t="s">
        <v>226</v>
      </c>
      <c r="K4731" t="s">
        <v>226</v>
      </c>
      <c r="L4731" t="s">
        <v>226</v>
      </c>
      <c r="M4731" t="s">
        <v>225</v>
      </c>
      <c r="N4731" t="s">
        <v>226</v>
      </c>
      <c r="O4731" t="s">
        <v>226</v>
      </c>
      <c r="P4731" t="s">
        <v>226</v>
      </c>
      <c r="Q4731" t="s">
        <v>226</v>
      </c>
      <c r="R4731" t="s">
        <v>226</v>
      </c>
      <c r="S4731" t="s">
        <v>226</v>
      </c>
      <c r="T4731" t="s">
        <v>226</v>
      </c>
      <c r="U4731" t="s">
        <v>226</v>
      </c>
      <c r="V4731" t="s">
        <v>226</v>
      </c>
      <c r="W4731" t="s">
        <v>225</v>
      </c>
      <c r="X4731" t="s">
        <v>225</v>
      </c>
      <c r="Y4731" t="s">
        <v>225</v>
      </c>
      <c r="Z4731" t="s">
        <v>225</v>
      </c>
      <c r="AA4731" t="s">
        <v>225</v>
      </c>
      <c r="AQ4731" s="286" t="s">
        <v>394</v>
      </c>
      <c r="AR4731" s="305"/>
      <c r="AS4731" s="235"/>
      <c r="AU4731"/>
    </row>
    <row r="4732" spans="1:47" ht="28.8" x14ac:dyDescent="0.3">
      <c r="A4732" s="285">
        <v>123938</v>
      </c>
      <c r="B4732" s="286" t="s">
        <v>541</v>
      </c>
      <c r="C4732" t="s">
        <v>226</v>
      </c>
      <c r="D4732" t="s">
        <v>226</v>
      </c>
      <c r="E4732" t="s">
        <v>226</v>
      </c>
      <c r="F4732" t="s">
        <v>226</v>
      </c>
      <c r="G4732" t="s">
        <v>226</v>
      </c>
      <c r="H4732" t="s">
        <v>226</v>
      </c>
      <c r="I4732" t="s">
        <v>226</v>
      </c>
      <c r="J4732" t="s">
        <v>226</v>
      </c>
      <c r="K4732" t="s">
        <v>226</v>
      </c>
      <c r="L4732" t="s">
        <v>225</v>
      </c>
      <c r="M4732" t="s">
        <v>226</v>
      </c>
      <c r="N4732" t="s">
        <v>226</v>
      </c>
      <c r="O4732" t="s">
        <v>226</v>
      </c>
      <c r="P4732" t="s">
        <v>226</v>
      </c>
      <c r="Q4732" t="s">
        <v>226</v>
      </c>
      <c r="R4732" t="s">
        <v>226</v>
      </c>
      <c r="S4732" t="s">
        <v>226</v>
      </c>
      <c r="T4732" t="s">
        <v>225</v>
      </c>
      <c r="U4732" t="s">
        <v>226</v>
      </c>
      <c r="V4732" t="s">
        <v>226</v>
      </c>
      <c r="W4732" t="s">
        <v>225</v>
      </c>
      <c r="X4732" t="s">
        <v>225</v>
      </c>
      <c r="Y4732" t="s">
        <v>225</v>
      </c>
      <c r="Z4732" t="s">
        <v>225</v>
      </c>
      <c r="AA4732" t="s">
        <v>225</v>
      </c>
      <c r="AQ4732" s="286" t="s">
        <v>394</v>
      </c>
      <c r="AR4732" s="305"/>
      <c r="AS4732" s="235"/>
      <c r="AU4732"/>
    </row>
    <row r="4733" spans="1:47" ht="21.6" x14ac:dyDescent="0.65">
      <c r="A4733" s="285">
        <v>123939</v>
      </c>
      <c r="B4733" s="286" t="s">
        <v>540</v>
      </c>
      <c r="C4733" t="s">
        <v>226</v>
      </c>
      <c r="D4733" t="s">
        <v>224</v>
      </c>
      <c r="E4733" t="s">
        <v>224</v>
      </c>
      <c r="F4733" t="s">
        <v>226</v>
      </c>
      <c r="G4733" t="s">
        <v>226</v>
      </c>
      <c r="H4733" t="s">
        <v>225</v>
      </c>
      <c r="I4733" t="s">
        <v>225</v>
      </c>
      <c r="J4733" t="s">
        <v>225</v>
      </c>
      <c r="K4733" t="s">
        <v>225</v>
      </c>
      <c r="L4733" t="s">
        <v>225</v>
      </c>
      <c r="M4733" t="s">
        <v>226</v>
      </c>
      <c r="N4733" t="s">
        <v>394</v>
      </c>
      <c r="O4733" t="s">
        <v>394</v>
      </c>
      <c r="P4733" t="s">
        <v>394</v>
      </c>
      <c r="Q4733" t="s">
        <v>394</v>
      </c>
      <c r="R4733" t="s">
        <v>394</v>
      </c>
      <c r="S4733" t="s">
        <v>394</v>
      </c>
      <c r="T4733" t="s">
        <v>394</v>
      </c>
      <c r="U4733" t="s">
        <v>394</v>
      </c>
      <c r="V4733" t="s">
        <v>394</v>
      </c>
      <c r="W4733" t="s">
        <v>394</v>
      </c>
      <c r="X4733" t="s">
        <v>394</v>
      </c>
      <c r="Y4733" t="s">
        <v>394</v>
      </c>
      <c r="Z4733" t="s">
        <v>394</v>
      </c>
      <c r="AA4733" t="s">
        <v>394</v>
      </c>
      <c r="AB4733" t="s">
        <v>394</v>
      </c>
      <c r="AC4733" t="s">
        <v>394</v>
      </c>
      <c r="AD4733" t="s">
        <v>394</v>
      </c>
      <c r="AE4733" t="s">
        <v>394</v>
      </c>
      <c r="AF4733" t="s">
        <v>394</v>
      </c>
      <c r="AG4733" t="s">
        <v>394</v>
      </c>
      <c r="AH4733" t="s">
        <v>394</v>
      </c>
      <c r="AI4733" t="s">
        <v>394</v>
      </c>
      <c r="AJ4733" t="s">
        <v>394</v>
      </c>
      <c r="AK4733" t="s">
        <v>394</v>
      </c>
      <c r="AL4733" t="s">
        <v>394</v>
      </c>
      <c r="AM4733" t="s">
        <v>394</v>
      </c>
      <c r="AN4733" t="s">
        <v>394</v>
      </c>
      <c r="AO4733" t="s">
        <v>394</v>
      </c>
      <c r="AP4733" t="s">
        <v>394</v>
      </c>
      <c r="AQ4733" s="288"/>
      <c r="AR4733" s="304"/>
      <c r="AS4733" s="304"/>
      <c r="AU4733"/>
    </row>
    <row r="4734" spans="1:47" x14ac:dyDescent="0.3">
      <c r="A4734" s="285">
        <v>123940</v>
      </c>
      <c r="B4734" s="286" t="s">
        <v>539</v>
      </c>
      <c r="AQ4734" s="286" t="s">
        <v>394</v>
      </c>
    </row>
    <row r="4735" spans="1:47" ht="28.8" x14ac:dyDescent="0.3">
      <c r="A4735" s="285">
        <v>123941</v>
      </c>
      <c r="B4735" s="286" t="s">
        <v>541</v>
      </c>
      <c r="C4735" t="s">
        <v>226</v>
      </c>
      <c r="D4735" t="s">
        <v>226</v>
      </c>
      <c r="E4735" t="s">
        <v>226</v>
      </c>
      <c r="F4735" t="s">
        <v>224</v>
      </c>
      <c r="G4735" t="s">
        <v>226</v>
      </c>
      <c r="H4735" t="s">
        <v>226</v>
      </c>
      <c r="I4735" t="s">
        <v>226</v>
      </c>
      <c r="J4735" t="s">
        <v>224</v>
      </c>
      <c r="K4735" t="s">
        <v>226</v>
      </c>
      <c r="L4735" t="s">
        <v>225</v>
      </c>
      <c r="M4735" t="s">
        <v>225</v>
      </c>
      <c r="N4735" t="s">
        <v>224</v>
      </c>
      <c r="O4735" t="s">
        <v>226</v>
      </c>
      <c r="P4735" t="s">
        <v>226</v>
      </c>
      <c r="Q4735" t="s">
        <v>226</v>
      </c>
      <c r="R4735" t="s">
        <v>226</v>
      </c>
      <c r="S4735" t="s">
        <v>226</v>
      </c>
      <c r="T4735" t="s">
        <v>226</v>
      </c>
      <c r="U4735" t="s">
        <v>226</v>
      </c>
      <c r="V4735" t="s">
        <v>226</v>
      </c>
      <c r="W4735" t="s">
        <v>225</v>
      </c>
      <c r="X4735" t="s">
        <v>225</v>
      </c>
      <c r="Y4735" t="s">
        <v>225</v>
      </c>
      <c r="Z4735" t="s">
        <v>225</v>
      </c>
      <c r="AA4735" t="s">
        <v>225</v>
      </c>
      <c r="AQ4735" s="286" t="s">
        <v>394</v>
      </c>
      <c r="AR4735" s="305"/>
      <c r="AS4735" s="235"/>
      <c r="AU4735"/>
    </row>
    <row r="4736" spans="1:47" x14ac:dyDescent="0.3">
      <c r="A4736" s="285">
        <v>123942</v>
      </c>
      <c r="B4736" s="286" t="s">
        <v>539</v>
      </c>
      <c r="C4736" t="s">
        <v>226</v>
      </c>
      <c r="D4736" t="s">
        <v>226</v>
      </c>
      <c r="E4736" t="s">
        <v>226</v>
      </c>
      <c r="F4736" t="s">
        <v>226</v>
      </c>
      <c r="G4736" t="s">
        <v>226</v>
      </c>
      <c r="H4736" t="s">
        <v>226</v>
      </c>
      <c r="I4736" t="s">
        <v>226</v>
      </c>
      <c r="J4736" t="s">
        <v>226</v>
      </c>
      <c r="K4736" t="s">
        <v>224</v>
      </c>
      <c r="L4736" t="s">
        <v>226</v>
      </c>
      <c r="M4736" t="s">
        <v>394</v>
      </c>
      <c r="N4736" t="s">
        <v>226</v>
      </c>
      <c r="O4736" t="s">
        <v>226</v>
      </c>
      <c r="P4736" t="s">
        <v>226</v>
      </c>
      <c r="Q4736" t="s">
        <v>226</v>
      </c>
      <c r="R4736" t="s">
        <v>394</v>
      </c>
      <c r="S4736" t="s">
        <v>394</v>
      </c>
      <c r="T4736" t="s">
        <v>394</v>
      </c>
      <c r="U4736" t="s">
        <v>394</v>
      </c>
      <c r="V4736" t="s">
        <v>394</v>
      </c>
      <c r="W4736" t="s">
        <v>394</v>
      </c>
      <c r="X4736" t="s">
        <v>394</v>
      </c>
      <c r="Y4736" t="s">
        <v>394</v>
      </c>
      <c r="Z4736" t="s">
        <v>394</v>
      </c>
      <c r="AA4736" t="s">
        <v>394</v>
      </c>
      <c r="AB4736" t="s">
        <v>394</v>
      </c>
      <c r="AC4736" t="s">
        <v>394</v>
      </c>
      <c r="AD4736" t="s">
        <v>394</v>
      </c>
      <c r="AE4736" t="s">
        <v>394</v>
      </c>
      <c r="AF4736" t="s">
        <v>394</v>
      </c>
      <c r="AG4736" t="s">
        <v>394</v>
      </c>
      <c r="AH4736" t="s">
        <v>394</v>
      </c>
      <c r="AI4736" t="s">
        <v>394</v>
      </c>
      <c r="AJ4736" t="s">
        <v>394</v>
      </c>
      <c r="AK4736" t="s">
        <v>394</v>
      </c>
      <c r="AL4736" t="s">
        <v>394</v>
      </c>
      <c r="AM4736" t="s">
        <v>394</v>
      </c>
      <c r="AN4736" t="s">
        <v>394</v>
      </c>
      <c r="AO4736" t="s">
        <v>394</v>
      </c>
      <c r="AP4736" t="s">
        <v>394</v>
      </c>
      <c r="AQ4736" s="289"/>
      <c r="AR4736" s="304"/>
      <c r="AS4736" s="304"/>
      <c r="AU4736"/>
    </row>
    <row r="4737" spans="1:47" ht="21.6" x14ac:dyDescent="0.3">
      <c r="A4737" s="285">
        <v>123943</v>
      </c>
      <c r="B4737" s="286" t="s">
        <v>539</v>
      </c>
      <c r="C4737" t="s">
        <v>224</v>
      </c>
      <c r="D4737" t="s">
        <v>224</v>
      </c>
      <c r="E4737" t="s">
        <v>224</v>
      </c>
      <c r="F4737" t="s">
        <v>224</v>
      </c>
      <c r="G4737" t="s">
        <v>224</v>
      </c>
      <c r="H4737" t="s">
        <v>224</v>
      </c>
      <c r="I4737" t="s">
        <v>226</v>
      </c>
      <c r="J4737" t="s">
        <v>225</v>
      </c>
      <c r="K4737" t="s">
        <v>226</v>
      </c>
      <c r="L4737" t="s">
        <v>224</v>
      </c>
      <c r="M4737" t="s">
        <v>394</v>
      </c>
      <c r="N4737" t="s">
        <v>394</v>
      </c>
      <c r="O4737" t="s">
        <v>394</v>
      </c>
      <c r="P4737" t="s">
        <v>394</v>
      </c>
      <c r="Q4737" t="s">
        <v>394</v>
      </c>
      <c r="R4737" t="s">
        <v>394</v>
      </c>
      <c r="S4737" t="s">
        <v>394</v>
      </c>
      <c r="T4737" t="s">
        <v>394</v>
      </c>
      <c r="U4737" t="s">
        <v>394</v>
      </c>
      <c r="V4737" t="s">
        <v>394</v>
      </c>
      <c r="W4737" t="s">
        <v>394</v>
      </c>
      <c r="X4737" t="s">
        <v>394</v>
      </c>
      <c r="Y4737" t="s">
        <v>394</v>
      </c>
      <c r="Z4737" t="s">
        <v>394</v>
      </c>
      <c r="AA4737" t="s">
        <v>394</v>
      </c>
      <c r="AB4737" t="s">
        <v>394</v>
      </c>
      <c r="AC4737" t="s">
        <v>394</v>
      </c>
      <c r="AD4737" t="s">
        <v>394</v>
      </c>
      <c r="AE4737" t="s">
        <v>394</v>
      </c>
      <c r="AF4737" t="s">
        <v>394</v>
      </c>
      <c r="AG4737" t="s">
        <v>394</v>
      </c>
      <c r="AH4737" t="s">
        <v>394</v>
      </c>
      <c r="AI4737" t="s">
        <v>394</v>
      </c>
      <c r="AJ4737" t="s">
        <v>394</v>
      </c>
      <c r="AK4737" t="s">
        <v>394</v>
      </c>
      <c r="AL4737" t="s">
        <v>394</v>
      </c>
      <c r="AM4737" t="s">
        <v>394</v>
      </c>
      <c r="AN4737" t="s">
        <v>394</v>
      </c>
      <c r="AO4737" t="s">
        <v>394</v>
      </c>
      <c r="AP4737" t="s">
        <v>394</v>
      </c>
      <c r="AQ4737" s="286" t="s">
        <v>394</v>
      </c>
      <c r="AR4737" s="305"/>
      <c r="AS4737" s="235"/>
      <c r="AU4737"/>
    </row>
    <row r="4738" spans="1:47" ht="28.8" x14ac:dyDescent="0.3">
      <c r="A4738" s="285">
        <v>123944</v>
      </c>
      <c r="B4738" s="286" t="s">
        <v>541</v>
      </c>
      <c r="C4738" t="s">
        <v>226</v>
      </c>
      <c r="D4738" t="s">
        <v>226</v>
      </c>
      <c r="E4738" t="s">
        <v>226</v>
      </c>
      <c r="F4738" t="s">
        <v>226</v>
      </c>
      <c r="G4738" t="s">
        <v>226</v>
      </c>
      <c r="H4738" t="s">
        <v>226</v>
      </c>
      <c r="I4738" t="s">
        <v>226</v>
      </c>
      <c r="J4738" t="s">
        <v>226</v>
      </c>
      <c r="K4738" t="s">
        <v>226</v>
      </c>
      <c r="L4738" t="s">
        <v>226</v>
      </c>
      <c r="M4738" t="s">
        <v>225</v>
      </c>
      <c r="N4738" t="s">
        <v>226</v>
      </c>
      <c r="O4738" t="s">
        <v>226</v>
      </c>
      <c r="P4738" t="s">
        <v>226</v>
      </c>
      <c r="Q4738" t="s">
        <v>226</v>
      </c>
      <c r="R4738" t="s">
        <v>226</v>
      </c>
      <c r="S4738" t="s">
        <v>226</v>
      </c>
      <c r="T4738" t="s">
        <v>226</v>
      </c>
      <c r="U4738" t="s">
        <v>226</v>
      </c>
      <c r="V4738" t="s">
        <v>226</v>
      </c>
      <c r="W4738" t="s">
        <v>225</v>
      </c>
      <c r="X4738" t="s">
        <v>225</v>
      </c>
      <c r="Y4738" t="s">
        <v>225</v>
      </c>
      <c r="Z4738" t="s">
        <v>225</v>
      </c>
      <c r="AA4738" t="s">
        <v>225</v>
      </c>
      <c r="AQ4738" s="286" t="s">
        <v>394</v>
      </c>
      <c r="AR4738" s="305"/>
      <c r="AS4738" s="235"/>
      <c r="AU4738"/>
    </row>
    <row r="4739" spans="1:47" ht="28.8" x14ac:dyDescent="0.3">
      <c r="A4739" s="285">
        <v>123945</v>
      </c>
      <c r="B4739" s="286" t="s">
        <v>542</v>
      </c>
      <c r="C4739" t="s">
        <v>224</v>
      </c>
      <c r="D4739" t="s">
        <v>224</v>
      </c>
      <c r="E4739" t="s">
        <v>224</v>
      </c>
      <c r="F4739" t="s">
        <v>226</v>
      </c>
      <c r="G4739" t="s">
        <v>226</v>
      </c>
      <c r="H4739" t="s">
        <v>226</v>
      </c>
      <c r="I4739" t="s">
        <v>225</v>
      </c>
      <c r="J4739" t="s">
        <v>226</v>
      </c>
      <c r="K4739" t="s">
        <v>226</v>
      </c>
      <c r="L4739" t="s">
        <v>226</v>
      </c>
      <c r="M4739" t="s">
        <v>225</v>
      </c>
      <c r="N4739" t="s">
        <v>225</v>
      </c>
      <c r="O4739" t="s">
        <v>225</v>
      </c>
      <c r="P4739" t="s">
        <v>225</v>
      </c>
      <c r="Q4739" t="s">
        <v>225</v>
      </c>
      <c r="R4739" t="s">
        <v>394</v>
      </c>
      <c r="S4739" t="s">
        <v>394</v>
      </c>
      <c r="T4739" t="s">
        <v>394</v>
      </c>
      <c r="U4739" t="s">
        <v>394</v>
      </c>
      <c r="V4739" t="s">
        <v>394</v>
      </c>
      <c r="W4739" t="s">
        <v>394</v>
      </c>
      <c r="X4739" t="s">
        <v>394</v>
      </c>
      <c r="Y4739" t="s">
        <v>394</v>
      </c>
      <c r="Z4739" t="s">
        <v>394</v>
      </c>
      <c r="AA4739" t="s">
        <v>394</v>
      </c>
      <c r="AB4739" t="s">
        <v>394</v>
      </c>
      <c r="AC4739" t="s">
        <v>394</v>
      </c>
      <c r="AD4739" t="s">
        <v>394</v>
      </c>
      <c r="AE4739" t="s">
        <v>394</v>
      </c>
      <c r="AF4739" t="s">
        <v>394</v>
      </c>
      <c r="AG4739" t="s">
        <v>394</v>
      </c>
      <c r="AH4739" t="s">
        <v>394</v>
      </c>
      <c r="AI4739" t="s">
        <v>394</v>
      </c>
      <c r="AJ4739" t="s">
        <v>394</v>
      </c>
      <c r="AK4739" t="s">
        <v>394</v>
      </c>
      <c r="AL4739" t="s">
        <v>394</v>
      </c>
      <c r="AM4739" t="s">
        <v>394</v>
      </c>
      <c r="AN4739" t="s">
        <v>394</v>
      </c>
      <c r="AO4739" t="s">
        <v>394</v>
      </c>
      <c r="AP4739" t="s">
        <v>394</v>
      </c>
      <c r="AQ4739" s="286" t="s">
        <v>394</v>
      </c>
      <c r="AR4739" s="305"/>
      <c r="AS4739" s="235"/>
      <c r="AU4739"/>
    </row>
    <row r="4740" spans="1:47" ht="28.8" x14ac:dyDescent="0.3">
      <c r="A4740" s="285">
        <v>123946</v>
      </c>
      <c r="B4740" s="286" t="s">
        <v>541</v>
      </c>
      <c r="C4740" t="s">
        <v>226</v>
      </c>
      <c r="D4740" t="s">
        <v>226</v>
      </c>
      <c r="E4740" t="s">
        <v>226</v>
      </c>
      <c r="F4740" t="s">
        <v>226</v>
      </c>
      <c r="G4740" t="s">
        <v>226</v>
      </c>
      <c r="H4740" t="s">
        <v>226</v>
      </c>
      <c r="I4740" t="s">
        <v>226</v>
      </c>
      <c r="J4740" t="s">
        <v>226</v>
      </c>
      <c r="K4740" t="s">
        <v>226</v>
      </c>
      <c r="L4740" t="s">
        <v>226</v>
      </c>
      <c r="M4740" t="s">
        <v>225</v>
      </c>
      <c r="N4740" t="s">
        <v>226</v>
      </c>
      <c r="O4740" t="s">
        <v>226</v>
      </c>
      <c r="P4740" t="s">
        <v>226</v>
      </c>
      <c r="Q4740" t="s">
        <v>226</v>
      </c>
      <c r="R4740" t="s">
        <v>226</v>
      </c>
      <c r="S4740" t="s">
        <v>226</v>
      </c>
      <c r="T4740" t="s">
        <v>226</v>
      </c>
      <c r="U4740" t="s">
        <v>226</v>
      </c>
      <c r="V4740" t="s">
        <v>226</v>
      </c>
      <c r="W4740" t="s">
        <v>225</v>
      </c>
      <c r="X4740" t="s">
        <v>225</v>
      </c>
      <c r="Y4740" t="s">
        <v>225</v>
      </c>
      <c r="Z4740" t="s">
        <v>225</v>
      </c>
      <c r="AA4740" t="s">
        <v>225</v>
      </c>
      <c r="AQ4740" s="286" t="s">
        <v>394</v>
      </c>
      <c r="AR4740" s="305"/>
      <c r="AS4740" s="235"/>
      <c r="AU4740"/>
    </row>
    <row r="4741" spans="1:47" ht="21.6" x14ac:dyDescent="0.3">
      <c r="A4741" s="285">
        <v>123947</v>
      </c>
      <c r="B4741" s="286" t="s">
        <v>540</v>
      </c>
      <c r="C4741" t="s">
        <v>226</v>
      </c>
      <c r="D4741" t="s">
        <v>226</v>
      </c>
      <c r="E4741" t="s">
        <v>224</v>
      </c>
      <c r="F4741" t="s">
        <v>226</v>
      </c>
      <c r="G4741" t="s">
        <v>224</v>
      </c>
      <c r="H4741" t="s">
        <v>226</v>
      </c>
      <c r="I4741" t="s">
        <v>224</v>
      </c>
      <c r="J4741" t="s">
        <v>224</v>
      </c>
      <c r="K4741" t="s">
        <v>226</v>
      </c>
      <c r="L4741" t="s">
        <v>225</v>
      </c>
      <c r="M4741" t="s">
        <v>226</v>
      </c>
      <c r="N4741" t="s">
        <v>226</v>
      </c>
      <c r="O4741" t="s">
        <v>226</v>
      </c>
      <c r="P4741" t="s">
        <v>226</v>
      </c>
      <c r="Q4741" t="s">
        <v>226</v>
      </c>
      <c r="R4741" t="s">
        <v>394</v>
      </c>
      <c r="S4741" t="s">
        <v>394</v>
      </c>
      <c r="T4741" t="s">
        <v>394</v>
      </c>
      <c r="U4741" t="s">
        <v>394</v>
      </c>
      <c r="V4741" t="s">
        <v>394</v>
      </c>
      <c r="W4741" t="s">
        <v>394</v>
      </c>
      <c r="X4741" t="s">
        <v>394</v>
      </c>
      <c r="Y4741" t="s">
        <v>394</v>
      </c>
      <c r="Z4741" t="s">
        <v>394</v>
      </c>
      <c r="AA4741" t="s">
        <v>394</v>
      </c>
      <c r="AB4741" t="s">
        <v>394</v>
      </c>
      <c r="AC4741" t="s">
        <v>394</v>
      </c>
      <c r="AD4741" t="s">
        <v>394</v>
      </c>
      <c r="AE4741" t="s">
        <v>394</v>
      </c>
      <c r="AF4741" t="s">
        <v>394</v>
      </c>
      <c r="AG4741" t="s">
        <v>394</v>
      </c>
      <c r="AH4741" t="s">
        <v>394</v>
      </c>
      <c r="AI4741" t="s">
        <v>394</v>
      </c>
      <c r="AJ4741" t="s">
        <v>394</v>
      </c>
      <c r="AK4741" t="s">
        <v>394</v>
      </c>
      <c r="AL4741" t="s">
        <v>394</v>
      </c>
      <c r="AM4741" t="s">
        <v>394</v>
      </c>
      <c r="AN4741" t="s">
        <v>394</v>
      </c>
      <c r="AO4741" t="s">
        <v>394</v>
      </c>
      <c r="AP4741" t="s">
        <v>394</v>
      </c>
      <c r="AQ4741" s="286" t="s">
        <v>394</v>
      </c>
      <c r="AR4741" s="305"/>
      <c r="AS4741" s="235"/>
      <c r="AU4741"/>
    </row>
    <row r="4742" spans="1:47" x14ac:dyDescent="0.3">
      <c r="A4742" s="285">
        <v>123948</v>
      </c>
      <c r="B4742" s="286" t="s">
        <v>539</v>
      </c>
      <c r="AQ4742" s="286" t="s">
        <v>394</v>
      </c>
    </row>
    <row r="4743" spans="1:47" x14ac:dyDescent="0.3">
      <c r="A4743" s="285">
        <v>123949</v>
      </c>
      <c r="B4743" s="286" t="s">
        <v>539</v>
      </c>
      <c r="AQ4743" s="286" t="s">
        <v>394</v>
      </c>
    </row>
    <row r="4744" spans="1:47" ht="21.6" x14ac:dyDescent="0.3">
      <c r="A4744" s="285">
        <v>123950</v>
      </c>
      <c r="B4744" s="286" t="s">
        <v>540</v>
      </c>
      <c r="C4744" t="s">
        <v>226</v>
      </c>
      <c r="D4744" t="s">
        <v>226</v>
      </c>
      <c r="E4744" t="s">
        <v>226</v>
      </c>
      <c r="F4744" t="s">
        <v>226</v>
      </c>
      <c r="G4744" t="s">
        <v>226</v>
      </c>
      <c r="H4744" t="s">
        <v>226</v>
      </c>
      <c r="I4744" t="s">
        <v>226</v>
      </c>
      <c r="J4744" t="s">
        <v>226</v>
      </c>
      <c r="K4744" t="s">
        <v>226</v>
      </c>
      <c r="L4744" t="s">
        <v>225</v>
      </c>
      <c r="M4744" t="s">
        <v>225</v>
      </c>
      <c r="N4744" t="s">
        <v>225</v>
      </c>
      <c r="O4744" t="s">
        <v>225</v>
      </c>
      <c r="P4744" t="s">
        <v>225</v>
      </c>
      <c r="Q4744" t="s">
        <v>225</v>
      </c>
      <c r="R4744" t="s">
        <v>225</v>
      </c>
      <c r="S4744" t="s">
        <v>225</v>
      </c>
      <c r="T4744" t="s">
        <v>225</v>
      </c>
      <c r="U4744" t="s">
        <v>225</v>
      </c>
      <c r="V4744" t="s">
        <v>225</v>
      </c>
      <c r="W4744" t="s">
        <v>394</v>
      </c>
      <c r="X4744" t="s">
        <v>394</v>
      </c>
      <c r="Y4744" t="s">
        <v>394</v>
      </c>
      <c r="Z4744" t="s">
        <v>394</v>
      </c>
      <c r="AA4744" t="s">
        <v>394</v>
      </c>
      <c r="AB4744" t="s">
        <v>394</v>
      </c>
      <c r="AC4744" t="s">
        <v>394</v>
      </c>
      <c r="AD4744" t="s">
        <v>394</v>
      </c>
      <c r="AE4744" t="s">
        <v>394</v>
      </c>
      <c r="AF4744" t="s">
        <v>394</v>
      </c>
      <c r="AG4744" t="s">
        <v>394</v>
      </c>
      <c r="AH4744" t="s">
        <v>394</v>
      </c>
      <c r="AI4744" t="s">
        <v>394</v>
      </c>
      <c r="AJ4744" t="s">
        <v>394</v>
      </c>
      <c r="AK4744" t="s">
        <v>394</v>
      </c>
      <c r="AL4744" t="s">
        <v>394</v>
      </c>
      <c r="AM4744" t="s">
        <v>394</v>
      </c>
      <c r="AN4744" t="s">
        <v>394</v>
      </c>
      <c r="AO4744" t="s">
        <v>394</v>
      </c>
      <c r="AP4744" t="s">
        <v>394</v>
      </c>
      <c r="AQ4744" s="286" t="s">
        <v>394</v>
      </c>
      <c r="AR4744" s="305"/>
      <c r="AS4744" s="235"/>
      <c r="AU4744"/>
    </row>
    <row r="4745" spans="1:47" ht="21.6" x14ac:dyDescent="0.65">
      <c r="A4745" s="285">
        <v>123951</v>
      </c>
      <c r="B4745" s="286" t="s">
        <v>539</v>
      </c>
      <c r="C4745" t="s">
        <v>224</v>
      </c>
      <c r="D4745" t="s">
        <v>224</v>
      </c>
      <c r="E4745" t="s">
        <v>226</v>
      </c>
      <c r="F4745" t="s">
        <v>225</v>
      </c>
      <c r="G4745" t="s">
        <v>226</v>
      </c>
      <c r="H4745" t="s">
        <v>226</v>
      </c>
      <c r="I4745" t="s">
        <v>225</v>
      </c>
      <c r="J4745" t="s">
        <v>226</v>
      </c>
      <c r="K4745" t="s">
        <v>225</v>
      </c>
      <c r="L4745" t="s">
        <v>225</v>
      </c>
      <c r="M4745" t="s">
        <v>394</v>
      </c>
      <c r="N4745" t="s">
        <v>394</v>
      </c>
      <c r="O4745" t="s">
        <v>394</v>
      </c>
      <c r="P4745" t="s">
        <v>394</v>
      </c>
      <c r="Q4745" t="s">
        <v>394</v>
      </c>
      <c r="R4745" t="s">
        <v>394</v>
      </c>
      <c r="S4745" t="s">
        <v>394</v>
      </c>
      <c r="T4745" t="s">
        <v>394</v>
      </c>
      <c r="U4745" t="s">
        <v>394</v>
      </c>
      <c r="V4745" t="s">
        <v>394</v>
      </c>
      <c r="W4745" t="s">
        <v>394</v>
      </c>
      <c r="X4745" t="s">
        <v>394</v>
      </c>
      <c r="Y4745" t="s">
        <v>394</v>
      </c>
      <c r="Z4745" t="s">
        <v>394</v>
      </c>
      <c r="AA4745" t="s">
        <v>394</v>
      </c>
      <c r="AB4745" t="s">
        <v>394</v>
      </c>
      <c r="AC4745" t="s">
        <v>394</v>
      </c>
      <c r="AD4745" t="s">
        <v>394</v>
      </c>
      <c r="AE4745" t="s">
        <v>394</v>
      </c>
      <c r="AF4745" t="s">
        <v>394</v>
      </c>
      <c r="AG4745" t="s">
        <v>394</v>
      </c>
      <c r="AH4745" t="s">
        <v>394</v>
      </c>
      <c r="AI4745" t="s">
        <v>394</v>
      </c>
      <c r="AJ4745" t="s">
        <v>394</v>
      </c>
      <c r="AK4745" t="s">
        <v>394</v>
      </c>
      <c r="AL4745" t="s">
        <v>394</v>
      </c>
      <c r="AM4745" t="s">
        <v>394</v>
      </c>
      <c r="AN4745" t="s">
        <v>394</v>
      </c>
      <c r="AO4745" t="s">
        <v>394</v>
      </c>
      <c r="AP4745" t="s">
        <v>394</v>
      </c>
      <c r="AQ4745" s="288"/>
      <c r="AR4745" s="304"/>
      <c r="AS4745" s="304"/>
      <c r="AU4745"/>
    </row>
    <row r="4746" spans="1:47" ht="21.6" x14ac:dyDescent="0.3">
      <c r="A4746" s="285">
        <v>123952</v>
      </c>
      <c r="B4746" s="286" t="s">
        <v>540</v>
      </c>
      <c r="C4746" t="s">
        <v>226</v>
      </c>
      <c r="D4746" t="s">
        <v>224</v>
      </c>
      <c r="E4746" t="s">
        <v>224</v>
      </c>
      <c r="F4746" t="s">
        <v>226</v>
      </c>
      <c r="G4746" t="s">
        <v>224</v>
      </c>
      <c r="H4746" t="s">
        <v>226</v>
      </c>
      <c r="I4746" t="s">
        <v>224</v>
      </c>
      <c r="J4746" t="s">
        <v>226</v>
      </c>
      <c r="K4746" t="s">
        <v>224</v>
      </c>
      <c r="L4746" t="s">
        <v>225</v>
      </c>
      <c r="M4746" t="s">
        <v>226</v>
      </c>
      <c r="N4746" t="s">
        <v>225</v>
      </c>
      <c r="O4746" t="s">
        <v>225</v>
      </c>
      <c r="P4746" t="s">
        <v>225</v>
      </c>
      <c r="Q4746" t="s">
        <v>226</v>
      </c>
      <c r="R4746" t="s">
        <v>394</v>
      </c>
      <c r="S4746" t="s">
        <v>394</v>
      </c>
      <c r="T4746" t="s">
        <v>394</v>
      </c>
      <c r="U4746" t="s">
        <v>394</v>
      </c>
      <c r="V4746" t="s">
        <v>394</v>
      </c>
      <c r="W4746" t="s">
        <v>394</v>
      </c>
      <c r="X4746" t="s">
        <v>394</v>
      </c>
      <c r="Y4746" t="s">
        <v>394</v>
      </c>
      <c r="Z4746" t="s">
        <v>394</v>
      </c>
      <c r="AA4746" t="s">
        <v>394</v>
      </c>
      <c r="AB4746" t="s">
        <v>394</v>
      </c>
      <c r="AC4746" t="s">
        <v>394</v>
      </c>
      <c r="AD4746" t="s">
        <v>394</v>
      </c>
      <c r="AE4746" t="s">
        <v>394</v>
      </c>
      <c r="AF4746" t="s">
        <v>394</v>
      </c>
      <c r="AG4746" t="s">
        <v>394</v>
      </c>
      <c r="AH4746" t="s">
        <v>394</v>
      </c>
      <c r="AI4746" t="s">
        <v>394</v>
      </c>
      <c r="AJ4746" t="s">
        <v>394</v>
      </c>
      <c r="AK4746" t="s">
        <v>394</v>
      </c>
      <c r="AL4746" t="s">
        <v>394</v>
      </c>
      <c r="AM4746" t="s">
        <v>394</v>
      </c>
      <c r="AN4746" t="s">
        <v>394</v>
      </c>
      <c r="AO4746" t="s">
        <v>394</v>
      </c>
      <c r="AP4746" t="s">
        <v>394</v>
      </c>
      <c r="AQ4746" s="286" t="s">
        <v>394</v>
      </c>
      <c r="AR4746" s="305"/>
      <c r="AS4746" s="235"/>
      <c r="AU4746"/>
    </row>
    <row r="4747" spans="1:47" x14ac:dyDescent="0.3">
      <c r="A4747" s="285">
        <v>123953</v>
      </c>
      <c r="B4747" s="286" t="s">
        <v>540</v>
      </c>
      <c r="C4747" t="s">
        <v>226</v>
      </c>
      <c r="D4747" t="s">
        <v>226</v>
      </c>
      <c r="E4747" t="s">
        <v>224</v>
      </c>
      <c r="F4747" t="s">
        <v>226</v>
      </c>
      <c r="G4747" t="s">
        <v>226</v>
      </c>
      <c r="H4747" t="s">
        <v>225</v>
      </c>
      <c r="I4747" t="s">
        <v>225</v>
      </c>
      <c r="J4747" t="s">
        <v>225</v>
      </c>
      <c r="K4747" t="s">
        <v>225</v>
      </c>
      <c r="L4747" t="s">
        <v>225</v>
      </c>
      <c r="M4747" t="s">
        <v>394</v>
      </c>
      <c r="N4747" t="s">
        <v>394</v>
      </c>
      <c r="O4747" t="s">
        <v>394</v>
      </c>
      <c r="P4747" t="s">
        <v>394</v>
      </c>
      <c r="Q4747" t="s">
        <v>394</v>
      </c>
      <c r="R4747" t="s">
        <v>394</v>
      </c>
      <c r="S4747" t="s">
        <v>394</v>
      </c>
      <c r="T4747" t="s">
        <v>394</v>
      </c>
      <c r="U4747" t="s">
        <v>394</v>
      </c>
      <c r="V4747" t="s">
        <v>394</v>
      </c>
      <c r="W4747" t="s">
        <v>394</v>
      </c>
      <c r="X4747" t="s">
        <v>394</v>
      </c>
      <c r="Y4747" t="s">
        <v>394</v>
      </c>
      <c r="Z4747" t="s">
        <v>394</v>
      </c>
      <c r="AA4747" t="s">
        <v>394</v>
      </c>
      <c r="AB4747" t="s">
        <v>394</v>
      </c>
      <c r="AC4747" t="s">
        <v>394</v>
      </c>
      <c r="AD4747" t="s">
        <v>394</v>
      </c>
      <c r="AE4747" t="s">
        <v>394</v>
      </c>
      <c r="AF4747" t="s">
        <v>394</v>
      </c>
      <c r="AG4747" t="s">
        <v>394</v>
      </c>
      <c r="AH4747" t="s">
        <v>394</v>
      </c>
      <c r="AI4747" t="s">
        <v>394</v>
      </c>
      <c r="AJ4747" t="s">
        <v>394</v>
      </c>
      <c r="AK4747" t="s">
        <v>394</v>
      </c>
      <c r="AL4747" t="s">
        <v>394</v>
      </c>
      <c r="AM4747" t="s">
        <v>394</v>
      </c>
      <c r="AN4747" t="s">
        <v>394</v>
      </c>
      <c r="AO4747" t="s">
        <v>394</v>
      </c>
      <c r="AP4747" t="s">
        <v>394</v>
      </c>
      <c r="AQ4747" s="289"/>
      <c r="AR4747" s="304"/>
      <c r="AS4747" s="304"/>
      <c r="AU4747"/>
    </row>
    <row r="4748" spans="1:47" ht="28.8" x14ac:dyDescent="0.3">
      <c r="A4748" s="285">
        <v>123954</v>
      </c>
      <c r="B4748" s="286" t="s">
        <v>541</v>
      </c>
      <c r="C4748" t="s">
        <v>226</v>
      </c>
      <c r="D4748" t="s">
        <v>226</v>
      </c>
      <c r="E4748" t="s">
        <v>226</v>
      </c>
      <c r="F4748" t="s">
        <v>226</v>
      </c>
      <c r="G4748" t="s">
        <v>226</v>
      </c>
      <c r="H4748" t="s">
        <v>226</v>
      </c>
      <c r="I4748" t="s">
        <v>226</v>
      </c>
      <c r="J4748" t="s">
        <v>226</v>
      </c>
      <c r="K4748" t="s">
        <v>226</v>
      </c>
      <c r="L4748" t="s">
        <v>226</v>
      </c>
      <c r="M4748" t="s">
        <v>225</v>
      </c>
      <c r="N4748" t="s">
        <v>226</v>
      </c>
      <c r="O4748" t="s">
        <v>225</v>
      </c>
      <c r="P4748" t="s">
        <v>226</v>
      </c>
      <c r="Q4748" t="s">
        <v>226</v>
      </c>
      <c r="R4748" t="s">
        <v>226</v>
      </c>
      <c r="S4748" t="s">
        <v>226</v>
      </c>
      <c r="T4748" t="s">
        <v>226</v>
      </c>
      <c r="U4748" t="s">
        <v>226</v>
      </c>
      <c r="V4748" t="s">
        <v>226</v>
      </c>
      <c r="W4748" t="s">
        <v>225</v>
      </c>
      <c r="X4748" t="s">
        <v>225</v>
      </c>
      <c r="Y4748" t="s">
        <v>225</v>
      </c>
      <c r="Z4748" t="s">
        <v>225</v>
      </c>
      <c r="AA4748" t="s">
        <v>225</v>
      </c>
      <c r="AQ4748" s="286" t="s">
        <v>394</v>
      </c>
      <c r="AR4748" s="305"/>
      <c r="AS4748" s="235"/>
      <c r="AU4748"/>
    </row>
    <row r="4749" spans="1:47" ht="28.8" x14ac:dyDescent="0.3">
      <c r="A4749" s="285">
        <v>123955</v>
      </c>
      <c r="B4749" s="286" t="s">
        <v>541</v>
      </c>
      <c r="C4749" t="s">
        <v>226</v>
      </c>
      <c r="D4749" t="s">
        <v>226</v>
      </c>
      <c r="E4749" t="s">
        <v>226</v>
      </c>
      <c r="F4749" t="s">
        <v>226</v>
      </c>
      <c r="G4749" t="s">
        <v>224</v>
      </c>
      <c r="H4749" t="s">
        <v>226</v>
      </c>
      <c r="I4749" t="s">
        <v>226</v>
      </c>
      <c r="J4749" t="s">
        <v>226</v>
      </c>
      <c r="K4749" t="s">
        <v>226</v>
      </c>
      <c r="L4749" t="s">
        <v>226</v>
      </c>
      <c r="M4749" t="s">
        <v>226</v>
      </c>
      <c r="N4749" t="s">
        <v>226</v>
      </c>
      <c r="O4749" t="s">
        <v>224</v>
      </c>
      <c r="P4749" t="s">
        <v>226</v>
      </c>
      <c r="Q4749" t="s">
        <v>224</v>
      </c>
      <c r="R4749" t="s">
        <v>226</v>
      </c>
      <c r="S4749" t="s">
        <v>226</v>
      </c>
      <c r="T4749" t="s">
        <v>226</v>
      </c>
      <c r="U4749" t="s">
        <v>226</v>
      </c>
      <c r="V4749" t="s">
        <v>226</v>
      </c>
      <c r="W4749" t="s">
        <v>225</v>
      </c>
      <c r="X4749" t="s">
        <v>225</v>
      </c>
      <c r="Y4749" t="s">
        <v>225</v>
      </c>
      <c r="Z4749" t="s">
        <v>225</v>
      </c>
      <c r="AA4749" t="s">
        <v>225</v>
      </c>
      <c r="AQ4749" s="286" t="s">
        <v>394</v>
      </c>
      <c r="AR4749" s="305"/>
      <c r="AS4749" s="235"/>
      <c r="AU4749"/>
    </row>
    <row r="4750" spans="1:47" ht="21.6" x14ac:dyDescent="0.3">
      <c r="A4750" s="285">
        <v>123956</v>
      </c>
      <c r="B4750" s="286" t="s">
        <v>539</v>
      </c>
      <c r="C4750" t="s">
        <v>225</v>
      </c>
      <c r="D4750" t="s">
        <v>226</v>
      </c>
      <c r="E4750" t="s">
        <v>225</v>
      </c>
      <c r="F4750" t="s">
        <v>226</v>
      </c>
      <c r="G4750" t="s">
        <v>225</v>
      </c>
      <c r="H4750" t="s">
        <v>225</v>
      </c>
      <c r="I4750" t="s">
        <v>226</v>
      </c>
      <c r="J4750" t="s">
        <v>226</v>
      </c>
      <c r="K4750" t="s">
        <v>226</v>
      </c>
      <c r="L4750" t="s">
        <v>226</v>
      </c>
      <c r="M4750" t="s">
        <v>394</v>
      </c>
      <c r="N4750" t="s">
        <v>394</v>
      </c>
      <c r="O4750" t="s">
        <v>394</v>
      </c>
      <c r="P4750" t="s">
        <v>394</v>
      </c>
      <c r="Q4750" t="s">
        <v>394</v>
      </c>
      <c r="R4750" t="s">
        <v>394</v>
      </c>
      <c r="S4750" t="s">
        <v>394</v>
      </c>
      <c r="T4750" t="s">
        <v>394</v>
      </c>
      <c r="U4750" t="s">
        <v>394</v>
      </c>
      <c r="V4750" t="s">
        <v>394</v>
      </c>
      <c r="W4750" t="s">
        <v>394</v>
      </c>
      <c r="X4750" t="s">
        <v>394</v>
      </c>
      <c r="Y4750" t="s">
        <v>394</v>
      </c>
      <c r="Z4750" t="s">
        <v>394</v>
      </c>
      <c r="AA4750" t="s">
        <v>394</v>
      </c>
      <c r="AB4750" t="s">
        <v>394</v>
      </c>
      <c r="AC4750" t="s">
        <v>394</v>
      </c>
      <c r="AD4750" t="s">
        <v>394</v>
      </c>
      <c r="AE4750" t="s">
        <v>394</v>
      </c>
      <c r="AF4750" t="s">
        <v>394</v>
      </c>
      <c r="AG4750" t="s">
        <v>394</v>
      </c>
      <c r="AH4750" t="s">
        <v>394</v>
      </c>
      <c r="AI4750" t="s">
        <v>394</v>
      </c>
      <c r="AJ4750" t="s">
        <v>394</v>
      </c>
      <c r="AK4750" t="s">
        <v>394</v>
      </c>
      <c r="AL4750" t="s">
        <v>394</v>
      </c>
      <c r="AM4750" t="s">
        <v>394</v>
      </c>
      <c r="AN4750" t="s">
        <v>394</v>
      </c>
      <c r="AO4750" t="s">
        <v>394</v>
      </c>
      <c r="AP4750" t="s">
        <v>394</v>
      </c>
      <c r="AQ4750" s="286" t="s">
        <v>394</v>
      </c>
      <c r="AR4750" s="305"/>
      <c r="AS4750" s="235"/>
      <c r="AU4750"/>
    </row>
    <row r="4751" spans="1:47" ht="28.8" x14ac:dyDescent="0.3">
      <c r="A4751" s="285">
        <v>123957</v>
      </c>
      <c r="B4751" s="286" t="s">
        <v>541</v>
      </c>
      <c r="C4751" t="s">
        <v>226</v>
      </c>
      <c r="D4751" t="s">
        <v>226</v>
      </c>
      <c r="E4751" t="s">
        <v>226</v>
      </c>
      <c r="F4751" t="s">
        <v>226</v>
      </c>
      <c r="G4751" t="s">
        <v>226</v>
      </c>
      <c r="H4751" t="s">
        <v>226</v>
      </c>
      <c r="I4751" t="s">
        <v>226</v>
      </c>
      <c r="J4751" t="s">
        <v>226</v>
      </c>
      <c r="K4751" t="s">
        <v>226</v>
      </c>
      <c r="L4751" t="s">
        <v>226</v>
      </c>
      <c r="M4751" t="s">
        <v>226</v>
      </c>
      <c r="N4751" t="s">
        <v>226</v>
      </c>
      <c r="O4751" t="s">
        <v>226</v>
      </c>
      <c r="P4751" t="s">
        <v>226</v>
      </c>
      <c r="Q4751" t="s">
        <v>226</v>
      </c>
      <c r="R4751" t="s">
        <v>226</v>
      </c>
      <c r="S4751" t="s">
        <v>226</v>
      </c>
      <c r="T4751" t="s">
        <v>226</v>
      </c>
      <c r="U4751" t="s">
        <v>226</v>
      </c>
      <c r="V4751" t="s">
        <v>226</v>
      </c>
      <c r="W4751" t="s">
        <v>225</v>
      </c>
      <c r="X4751" t="s">
        <v>225</v>
      </c>
      <c r="Y4751" t="s">
        <v>225</v>
      </c>
      <c r="Z4751" t="s">
        <v>225</v>
      </c>
      <c r="AA4751" t="s">
        <v>225</v>
      </c>
      <c r="AQ4751" s="286" t="s">
        <v>394</v>
      </c>
      <c r="AR4751" s="305"/>
      <c r="AS4751" s="235"/>
      <c r="AU4751"/>
    </row>
    <row r="4752" spans="1:47" ht="28.8" x14ac:dyDescent="0.3">
      <c r="A4752" s="285">
        <v>123958</v>
      </c>
      <c r="B4752" s="286" t="s">
        <v>542</v>
      </c>
      <c r="C4752" t="s">
        <v>226</v>
      </c>
      <c r="D4752" t="s">
        <v>224</v>
      </c>
      <c r="E4752" t="s">
        <v>224</v>
      </c>
      <c r="F4752" t="s">
        <v>224</v>
      </c>
      <c r="G4752" t="s">
        <v>224</v>
      </c>
      <c r="H4752" t="s">
        <v>226</v>
      </c>
      <c r="I4752" t="s">
        <v>224</v>
      </c>
      <c r="J4752" t="s">
        <v>226</v>
      </c>
      <c r="K4752" t="s">
        <v>224</v>
      </c>
      <c r="L4752" t="s">
        <v>224</v>
      </c>
      <c r="M4752" t="s">
        <v>225</v>
      </c>
      <c r="N4752" t="s">
        <v>225</v>
      </c>
      <c r="O4752" t="s">
        <v>225</v>
      </c>
      <c r="P4752" t="s">
        <v>225</v>
      </c>
      <c r="Q4752" t="s">
        <v>225</v>
      </c>
      <c r="R4752" t="s">
        <v>394</v>
      </c>
      <c r="S4752" t="s">
        <v>394</v>
      </c>
      <c r="T4752" t="s">
        <v>394</v>
      </c>
      <c r="U4752" t="s">
        <v>394</v>
      </c>
      <c r="V4752" t="s">
        <v>394</v>
      </c>
      <c r="W4752" t="s">
        <v>394</v>
      </c>
      <c r="X4752" t="s">
        <v>394</v>
      </c>
      <c r="Y4752" t="s">
        <v>394</v>
      </c>
      <c r="Z4752" t="s">
        <v>394</v>
      </c>
      <c r="AA4752" t="s">
        <v>394</v>
      </c>
      <c r="AB4752" t="s">
        <v>394</v>
      </c>
      <c r="AC4752" t="s">
        <v>394</v>
      </c>
      <c r="AD4752" t="s">
        <v>394</v>
      </c>
      <c r="AE4752" t="s">
        <v>394</v>
      </c>
      <c r="AF4752" t="s">
        <v>394</v>
      </c>
      <c r="AG4752" t="s">
        <v>394</v>
      </c>
      <c r="AH4752" t="s">
        <v>394</v>
      </c>
      <c r="AI4752" t="s">
        <v>394</v>
      </c>
      <c r="AJ4752" t="s">
        <v>394</v>
      </c>
      <c r="AK4752" t="s">
        <v>394</v>
      </c>
      <c r="AL4752" t="s">
        <v>394</v>
      </c>
      <c r="AM4752" t="s">
        <v>394</v>
      </c>
      <c r="AN4752" t="s">
        <v>394</v>
      </c>
      <c r="AO4752" t="s">
        <v>394</v>
      </c>
      <c r="AP4752" t="s">
        <v>394</v>
      </c>
      <c r="AQ4752" s="286" t="s">
        <v>394</v>
      </c>
      <c r="AR4752" s="305"/>
      <c r="AS4752" s="235"/>
      <c r="AU4752"/>
    </row>
    <row r="4753" spans="1:47" ht="28.8" x14ac:dyDescent="0.3">
      <c r="A4753" s="285">
        <v>123959</v>
      </c>
      <c r="B4753" s="286" t="s">
        <v>542</v>
      </c>
      <c r="C4753" t="s">
        <v>226</v>
      </c>
      <c r="D4753" t="s">
        <v>226</v>
      </c>
      <c r="E4753" t="s">
        <v>224</v>
      </c>
      <c r="F4753" t="s">
        <v>226</v>
      </c>
      <c r="G4753" t="s">
        <v>226</v>
      </c>
      <c r="H4753" t="s">
        <v>226</v>
      </c>
      <c r="I4753" t="s">
        <v>225</v>
      </c>
      <c r="J4753" t="s">
        <v>226</v>
      </c>
      <c r="K4753" t="s">
        <v>226</v>
      </c>
      <c r="L4753" t="s">
        <v>224</v>
      </c>
      <c r="M4753" t="s">
        <v>225</v>
      </c>
      <c r="N4753" t="s">
        <v>225</v>
      </c>
      <c r="O4753" t="s">
        <v>225</v>
      </c>
      <c r="P4753" t="s">
        <v>225</v>
      </c>
      <c r="Q4753" t="s">
        <v>225</v>
      </c>
      <c r="R4753" t="s">
        <v>394</v>
      </c>
      <c r="S4753" t="s">
        <v>394</v>
      </c>
      <c r="T4753" t="s">
        <v>394</v>
      </c>
      <c r="U4753" t="s">
        <v>394</v>
      </c>
      <c r="V4753" t="s">
        <v>394</v>
      </c>
      <c r="W4753" t="s">
        <v>394</v>
      </c>
      <c r="X4753" t="s">
        <v>394</v>
      </c>
      <c r="Y4753" t="s">
        <v>394</v>
      </c>
      <c r="Z4753" t="s">
        <v>394</v>
      </c>
      <c r="AA4753" t="s">
        <v>394</v>
      </c>
      <c r="AB4753" t="s">
        <v>394</v>
      </c>
      <c r="AC4753" t="s">
        <v>394</v>
      </c>
      <c r="AD4753" t="s">
        <v>394</v>
      </c>
      <c r="AE4753" t="s">
        <v>394</v>
      </c>
      <c r="AF4753" t="s">
        <v>394</v>
      </c>
      <c r="AG4753" t="s">
        <v>394</v>
      </c>
      <c r="AH4753" t="s">
        <v>394</v>
      </c>
      <c r="AI4753" t="s">
        <v>394</v>
      </c>
      <c r="AJ4753" t="s">
        <v>394</v>
      </c>
      <c r="AK4753" t="s">
        <v>394</v>
      </c>
      <c r="AL4753" t="s">
        <v>394</v>
      </c>
      <c r="AM4753" t="s">
        <v>394</v>
      </c>
      <c r="AN4753" t="s">
        <v>394</v>
      </c>
      <c r="AO4753" t="s">
        <v>394</v>
      </c>
      <c r="AP4753" t="s">
        <v>394</v>
      </c>
      <c r="AQ4753" s="286" t="s">
        <v>394</v>
      </c>
      <c r="AR4753" s="305"/>
      <c r="AS4753" s="235"/>
      <c r="AU4753"/>
    </row>
    <row r="4754" spans="1:47" ht="21.6" x14ac:dyDescent="0.3">
      <c r="A4754" s="285">
        <v>123960</v>
      </c>
      <c r="B4754" s="286" t="s">
        <v>540</v>
      </c>
      <c r="C4754" t="s">
        <v>226</v>
      </c>
      <c r="D4754" t="s">
        <v>224</v>
      </c>
      <c r="E4754" t="s">
        <v>224</v>
      </c>
      <c r="F4754" t="s">
        <v>226</v>
      </c>
      <c r="G4754" t="s">
        <v>224</v>
      </c>
      <c r="H4754" t="s">
        <v>226</v>
      </c>
      <c r="I4754" t="s">
        <v>224</v>
      </c>
      <c r="J4754" t="s">
        <v>226</v>
      </c>
      <c r="K4754" t="s">
        <v>226</v>
      </c>
      <c r="L4754" t="s">
        <v>224</v>
      </c>
      <c r="M4754" t="s">
        <v>226</v>
      </c>
      <c r="N4754" t="s">
        <v>225</v>
      </c>
      <c r="O4754" t="s">
        <v>225</v>
      </c>
      <c r="P4754" t="s">
        <v>226</v>
      </c>
      <c r="Q4754" t="s">
        <v>225</v>
      </c>
      <c r="R4754" t="s">
        <v>394</v>
      </c>
      <c r="S4754" t="s">
        <v>394</v>
      </c>
      <c r="T4754" t="s">
        <v>394</v>
      </c>
      <c r="U4754" t="s">
        <v>394</v>
      </c>
      <c r="V4754" t="s">
        <v>394</v>
      </c>
      <c r="W4754" t="s">
        <v>394</v>
      </c>
      <c r="X4754" t="s">
        <v>394</v>
      </c>
      <c r="Y4754" t="s">
        <v>394</v>
      </c>
      <c r="Z4754" t="s">
        <v>394</v>
      </c>
      <c r="AA4754" t="s">
        <v>394</v>
      </c>
      <c r="AB4754" t="s">
        <v>394</v>
      </c>
      <c r="AC4754" t="s">
        <v>394</v>
      </c>
      <c r="AD4754" t="s">
        <v>394</v>
      </c>
      <c r="AE4754" t="s">
        <v>394</v>
      </c>
      <c r="AF4754" t="s">
        <v>394</v>
      </c>
      <c r="AG4754" t="s">
        <v>394</v>
      </c>
      <c r="AH4754" t="s">
        <v>394</v>
      </c>
      <c r="AI4754" t="s">
        <v>394</v>
      </c>
      <c r="AJ4754" t="s">
        <v>394</v>
      </c>
      <c r="AK4754" t="s">
        <v>394</v>
      </c>
      <c r="AL4754" t="s">
        <v>394</v>
      </c>
      <c r="AM4754" t="s">
        <v>394</v>
      </c>
      <c r="AN4754" t="s">
        <v>394</v>
      </c>
      <c r="AO4754" t="s">
        <v>394</v>
      </c>
      <c r="AP4754" t="s">
        <v>394</v>
      </c>
      <c r="AQ4754" s="286" t="s">
        <v>394</v>
      </c>
      <c r="AR4754" s="305"/>
      <c r="AS4754" s="235"/>
      <c r="AU4754"/>
    </row>
    <row r="4755" spans="1:47" ht="28.8" x14ac:dyDescent="0.3">
      <c r="A4755" s="285">
        <v>123961</v>
      </c>
      <c r="B4755" s="286" t="s">
        <v>541</v>
      </c>
      <c r="C4755" t="s">
        <v>226</v>
      </c>
      <c r="D4755" t="s">
        <v>226</v>
      </c>
      <c r="E4755" t="s">
        <v>226</v>
      </c>
      <c r="F4755" t="s">
        <v>226</v>
      </c>
      <c r="G4755" t="s">
        <v>226</v>
      </c>
      <c r="H4755" t="s">
        <v>226</v>
      </c>
      <c r="I4755" t="s">
        <v>226</v>
      </c>
      <c r="J4755" t="s">
        <v>226</v>
      </c>
      <c r="K4755" t="s">
        <v>226</v>
      </c>
      <c r="L4755" t="s">
        <v>226</v>
      </c>
      <c r="M4755" t="s">
        <v>225</v>
      </c>
      <c r="N4755" t="s">
        <v>226</v>
      </c>
      <c r="O4755" t="s">
        <v>226</v>
      </c>
      <c r="P4755" t="s">
        <v>226</v>
      </c>
      <c r="Q4755" t="s">
        <v>226</v>
      </c>
      <c r="R4755" t="s">
        <v>226</v>
      </c>
      <c r="S4755" t="s">
        <v>226</v>
      </c>
      <c r="T4755" t="s">
        <v>226</v>
      </c>
      <c r="U4755" t="s">
        <v>226</v>
      </c>
      <c r="V4755" t="s">
        <v>226</v>
      </c>
      <c r="W4755" t="s">
        <v>225</v>
      </c>
      <c r="X4755" t="s">
        <v>225</v>
      </c>
      <c r="Y4755" t="s">
        <v>225</v>
      </c>
      <c r="Z4755" t="s">
        <v>225</v>
      </c>
      <c r="AA4755" t="s">
        <v>225</v>
      </c>
      <c r="AQ4755" s="286" t="s">
        <v>394</v>
      </c>
      <c r="AR4755" s="305"/>
      <c r="AS4755" s="235"/>
      <c r="AU4755"/>
    </row>
    <row r="4756" spans="1:47" ht="28.8" x14ac:dyDescent="0.3">
      <c r="A4756" s="285">
        <v>123962</v>
      </c>
      <c r="B4756" s="286" t="s">
        <v>541</v>
      </c>
      <c r="C4756" t="s">
        <v>226</v>
      </c>
      <c r="D4756" t="s">
        <v>226</v>
      </c>
      <c r="E4756" t="s">
        <v>224</v>
      </c>
      <c r="F4756" t="s">
        <v>226</v>
      </c>
      <c r="G4756" t="s">
        <v>226</v>
      </c>
      <c r="H4756" t="s">
        <v>226</v>
      </c>
      <c r="I4756" t="s">
        <v>226</v>
      </c>
      <c r="J4756" t="s">
        <v>226</v>
      </c>
      <c r="K4756" t="s">
        <v>226</v>
      </c>
      <c r="L4756" t="s">
        <v>226</v>
      </c>
      <c r="M4756" t="s">
        <v>226</v>
      </c>
      <c r="N4756" t="s">
        <v>226</v>
      </c>
      <c r="O4756" t="s">
        <v>226</v>
      </c>
      <c r="P4756" t="s">
        <v>226</v>
      </c>
      <c r="Q4756" t="s">
        <v>224</v>
      </c>
      <c r="R4756" t="s">
        <v>226</v>
      </c>
      <c r="S4756" t="s">
        <v>226</v>
      </c>
      <c r="T4756" t="s">
        <v>226</v>
      </c>
      <c r="U4756" t="s">
        <v>226</v>
      </c>
      <c r="V4756" t="s">
        <v>226</v>
      </c>
      <c r="W4756" t="s">
        <v>225</v>
      </c>
      <c r="X4756" t="s">
        <v>225</v>
      </c>
      <c r="Y4756" t="s">
        <v>225</v>
      </c>
      <c r="Z4756" t="s">
        <v>225</v>
      </c>
      <c r="AA4756" t="s">
        <v>225</v>
      </c>
      <c r="AQ4756" s="286" t="s">
        <v>394</v>
      </c>
      <c r="AR4756" s="305"/>
      <c r="AS4756" s="235"/>
      <c r="AU4756"/>
    </row>
    <row r="4757" spans="1:47" x14ac:dyDescent="0.3">
      <c r="A4757" s="285">
        <v>123963</v>
      </c>
      <c r="B4757" s="286" t="s">
        <v>539</v>
      </c>
      <c r="AQ4757" s="286" t="s">
        <v>394</v>
      </c>
    </row>
    <row r="4758" spans="1:47" ht="21.6" x14ac:dyDescent="0.3">
      <c r="A4758" s="285">
        <v>123964</v>
      </c>
      <c r="B4758" s="286" t="s">
        <v>539</v>
      </c>
      <c r="C4758" t="s">
        <v>224</v>
      </c>
      <c r="D4758" t="s">
        <v>226</v>
      </c>
      <c r="E4758" t="s">
        <v>226</v>
      </c>
      <c r="F4758" t="s">
        <v>226</v>
      </c>
      <c r="G4758" t="s">
        <v>224</v>
      </c>
      <c r="H4758" t="s">
        <v>225</v>
      </c>
      <c r="I4758" t="s">
        <v>225</v>
      </c>
      <c r="J4758" t="s">
        <v>225</v>
      </c>
      <c r="K4758" t="s">
        <v>225</v>
      </c>
      <c r="L4758" t="s">
        <v>226</v>
      </c>
      <c r="M4758" t="s">
        <v>394</v>
      </c>
      <c r="N4758" t="s">
        <v>394</v>
      </c>
      <c r="O4758" t="s">
        <v>394</v>
      </c>
      <c r="P4758" t="s">
        <v>394</v>
      </c>
      <c r="Q4758" t="s">
        <v>394</v>
      </c>
      <c r="R4758" t="s">
        <v>394</v>
      </c>
      <c r="S4758" t="s">
        <v>394</v>
      </c>
      <c r="T4758" t="s">
        <v>394</v>
      </c>
      <c r="U4758" t="s">
        <v>394</v>
      </c>
      <c r="V4758" t="s">
        <v>394</v>
      </c>
      <c r="W4758" t="s">
        <v>394</v>
      </c>
      <c r="X4758" t="s">
        <v>394</v>
      </c>
      <c r="Y4758" t="s">
        <v>394</v>
      </c>
      <c r="Z4758" t="s">
        <v>394</v>
      </c>
      <c r="AA4758" t="s">
        <v>394</v>
      </c>
      <c r="AB4758" t="s">
        <v>394</v>
      </c>
      <c r="AC4758" t="s">
        <v>394</v>
      </c>
      <c r="AD4758" t="s">
        <v>394</v>
      </c>
      <c r="AE4758" t="s">
        <v>394</v>
      </c>
      <c r="AF4758" t="s">
        <v>394</v>
      </c>
      <c r="AG4758" t="s">
        <v>394</v>
      </c>
      <c r="AH4758" t="s">
        <v>394</v>
      </c>
      <c r="AI4758" t="s">
        <v>394</v>
      </c>
      <c r="AJ4758" t="s">
        <v>394</v>
      </c>
      <c r="AK4758" t="s">
        <v>394</v>
      </c>
      <c r="AL4758" t="s">
        <v>394</v>
      </c>
      <c r="AM4758" t="s">
        <v>394</v>
      </c>
      <c r="AN4758" t="s">
        <v>394</v>
      </c>
      <c r="AO4758" t="s">
        <v>394</v>
      </c>
      <c r="AP4758" t="s">
        <v>394</v>
      </c>
      <c r="AQ4758" s="286" t="s">
        <v>394</v>
      </c>
      <c r="AR4758" s="305"/>
      <c r="AS4758" s="235"/>
      <c r="AU4758"/>
    </row>
    <row r="4759" spans="1:47" ht="28.8" x14ac:dyDescent="0.3">
      <c r="A4759" s="285">
        <v>123965</v>
      </c>
      <c r="B4759" s="286" t="s">
        <v>541</v>
      </c>
      <c r="C4759" t="s">
        <v>226</v>
      </c>
      <c r="D4759" t="s">
        <v>226</v>
      </c>
      <c r="E4759" t="s">
        <v>226</v>
      </c>
      <c r="F4759" t="s">
        <v>226</v>
      </c>
      <c r="G4759" t="s">
        <v>226</v>
      </c>
      <c r="H4759" t="s">
        <v>226</v>
      </c>
      <c r="I4759" t="s">
        <v>226</v>
      </c>
      <c r="J4759" t="s">
        <v>226</v>
      </c>
      <c r="K4759" t="s">
        <v>226</v>
      </c>
      <c r="L4759" t="s">
        <v>225</v>
      </c>
      <c r="M4759" t="s">
        <v>225</v>
      </c>
      <c r="N4759" t="s">
        <v>226</v>
      </c>
      <c r="O4759" t="s">
        <v>226</v>
      </c>
      <c r="P4759" t="s">
        <v>226</v>
      </c>
      <c r="Q4759" t="s">
        <v>225</v>
      </c>
      <c r="R4759" t="s">
        <v>226</v>
      </c>
      <c r="S4759" t="s">
        <v>226</v>
      </c>
      <c r="T4759" t="s">
        <v>226</v>
      </c>
      <c r="U4759" t="s">
        <v>226</v>
      </c>
      <c r="V4759" t="s">
        <v>226</v>
      </c>
      <c r="W4759" t="s">
        <v>225</v>
      </c>
      <c r="X4759" t="s">
        <v>225</v>
      </c>
      <c r="Y4759" t="s">
        <v>225</v>
      </c>
      <c r="Z4759" t="s">
        <v>225</v>
      </c>
      <c r="AA4759" t="s">
        <v>225</v>
      </c>
      <c r="AQ4759" s="286" t="s">
        <v>394</v>
      </c>
      <c r="AR4759" s="305"/>
      <c r="AS4759" s="235"/>
      <c r="AU4759"/>
    </row>
    <row r="4760" spans="1:47" x14ac:dyDescent="0.3">
      <c r="A4760" s="285">
        <v>123966</v>
      </c>
      <c r="B4760" s="286" t="s">
        <v>539</v>
      </c>
      <c r="AQ4760" s="286" t="s">
        <v>394</v>
      </c>
    </row>
    <row r="4761" spans="1:47" ht="28.8" x14ac:dyDescent="0.3">
      <c r="A4761" s="285">
        <v>123967</v>
      </c>
      <c r="B4761" s="286" t="s">
        <v>541</v>
      </c>
      <c r="C4761" t="s">
        <v>226</v>
      </c>
      <c r="D4761" t="s">
        <v>226</v>
      </c>
      <c r="E4761" t="s">
        <v>226</v>
      </c>
      <c r="F4761" t="s">
        <v>224</v>
      </c>
      <c r="G4761" t="s">
        <v>226</v>
      </c>
      <c r="H4761" t="s">
        <v>226</v>
      </c>
      <c r="I4761" t="s">
        <v>226</v>
      </c>
      <c r="J4761" t="s">
        <v>226</v>
      </c>
      <c r="K4761" t="s">
        <v>226</v>
      </c>
      <c r="L4761" t="s">
        <v>226</v>
      </c>
      <c r="M4761" t="s">
        <v>226</v>
      </c>
      <c r="N4761" t="s">
        <v>226</v>
      </c>
      <c r="O4761" t="s">
        <v>225</v>
      </c>
      <c r="P4761" t="s">
        <v>225</v>
      </c>
      <c r="Q4761" t="s">
        <v>226</v>
      </c>
      <c r="R4761" t="s">
        <v>226</v>
      </c>
      <c r="S4761" t="s">
        <v>225</v>
      </c>
      <c r="T4761" t="s">
        <v>225</v>
      </c>
      <c r="U4761" t="s">
        <v>225</v>
      </c>
      <c r="V4761" t="s">
        <v>226</v>
      </c>
      <c r="W4761" t="s">
        <v>225</v>
      </c>
      <c r="X4761" t="s">
        <v>225</v>
      </c>
      <c r="Y4761" t="s">
        <v>225</v>
      </c>
      <c r="Z4761" t="s">
        <v>225</v>
      </c>
      <c r="AA4761" t="s">
        <v>225</v>
      </c>
      <c r="AQ4761" s="286" t="s">
        <v>394</v>
      </c>
      <c r="AR4761" s="305"/>
      <c r="AS4761" s="235"/>
      <c r="AU4761"/>
    </row>
    <row r="4762" spans="1:47" ht="28.8" x14ac:dyDescent="0.3">
      <c r="A4762" s="285">
        <v>123968</v>
      </c>
      <c r="B4762" s="286" t="s">
        <v>541</v>
      </c>
      <c r="C4762" t="s">
        <v>226</v>
      </c>
      <c r="D4762" t="s">
        <v>226</v>
      </c>
      <c r="E4762" t="s">
        <v>226</v>
      </c>
      <c r="F4762" t="s">
        <v>226</v>
      </c>
      <c r="G4762" t="s">
        <v>226</v>
      </c>
      <c r="H4762" t="s">
        <v>226</v>
      </c>
      <c r="I4762" t="s">
        <v>226</v>
      </c>
      <c r="J4762" t="s">
        <v>226</v>
      </c>
      <c r="K4762" t="s">
        <v>226</v>
      </c>
      <c r="L4762" t="s">
        <v>226</v>
      </c>
      <c r="M4762" t="s">
        <v>226</v>
      </c>
      <c r="N4762" t="s">
        <v>226</v>
      </c>
      <c r="O4762" t="s">
        <v>226</v>
      </c>
      <c r="P4762" t="s">
        <v>226</v>
      </c>
      <c r="Q4762" t="s">
        <v>226</v>
      </c>
      <c r="R4762" t="s">
        <v>226</v>
      </c>
      <c r="S4762" t="s">
        <v>226</v>
      </c>
      <c r="T4762" t="s">
        <v>226</v>
      </c>
      <c r="U4762" t="s">
        <v>226</v>
      </c>
      <c r="V4762" t="s">
        <v>226</v>
      </c>
      <c r="W4762" t="s">
        <v>225</v>
      </c>
      <c r="X4762" t="s">
        <v>225</v>
      </c>
      <c r="Y4762" t="s">
        <v>225</v>
      </c>
      <c r="Z4762" t="s">
        <v>225</v>
      </c>
      <c r="AA4762" t="s">
        <v>225</v>
      </c>
      <c r="AQ4762" s="286" t="s">
        <v>394</v>
      </c>
      <c r="AR4762" s="305"/>
      <c r="AS4762" s="235"/>
      <c r="AU4762"/>
    </row>
    <row r="4763" spans="1:47" x14ac:dyDescent="0.3">
      <c r="A4763" s="285">
        <v>123969</v>
      </c>
      <c r="B4763" s="286" t="s">
        <v>539</v>
      </c>
      <c r="AQ4763" s="286" t="s">
        <v>394</v>
      </c>
    </row>
    <row r="4764" spans="1:47" ht="28.8" x14ac:dyDescent="0.3">
      <c r="A4764" s="285">
        <v>123970</v>
      </c>
      <c r="B4764" s="286" t="s">
        <v>541</v>
      </c>
      <c r="C4764" t="s">
        <v>226</v>
      </c>
      <c r="D4764" t="s">
        <v>226</v>
      </c>
      <c r="E4764" t="s">
        <v>226</v>
      </c>
      <c r="F4764" t="s">
        <v>226</v>
      </c>
      <c r="G4764" t="s">
        <v>226</v>
      </c>
      <c r="H4764" t="s">
        <v>226</v>
      </c>
      <c r="I4764" t="s">
        <v>226</v>
      </c>
      <c r="J4764" t="s">
        <v>226</v>
      </c>
      <c r="K4764" t="s">
        <v>224</v>
      </c>
      <c r="L4764" t="s">
        <v>225</v>
      </c>
      <c r="M4764" t="s">
        <v>225</v>
      </c>
      <c r="N4764" t="s">
        <v>224</v>
      </c>
      <c r="O4764" t="s">
        <v>226</v>
      </c>
      <c r="P4764" t="s">
        <v>226</v>
      </c>
      <c r="Q4764" t="s">
        <v>226</v>
      </c>
      <c r="R4764" t="s">
        <v>226</v>
      </c>
      <c r="S4764" t="s">
        <v>226</v>
      </c>
      <c r="T4764" t="s">
        <v>226</v>
      </c>
      <c r="U4764" t="s">
        <v>226</v>
      </c>
      <c r="V4764" t="s">
        <v>226</v>
      </c>
      <c r="W4764" t="s">
        <v>225</v>
      </c>
      <c r="X4764" t="s">
        <v>225</v>
      </c>
      <c r="Y4764" t="s">
        <v>225</v>
      </c>
      <c r="Z4764" t="s">
        <v>225</v>
      </c>
      <c r="AA4764" t="s">
        <v>225</v>
      </c>
      <c r="AQ4764" s="286" t="s">
        <v>394</v>
      </c>
      <c r="AR4764" s="305"/>
      <c r="AS4764" s="235"/>
      <c r="AU4764"/>
    </row>
    <row r="4765" spans="1:47" ht="21.6" x14ac:dyDescent="0.65">
      <c r="A4765" s="285">
        <v>123971</v>
      </c>
      <c r="B4765" s="286" t="s">
        <v>540</v>
      </c>
      <c r="C4765" t="s">
        <v>226</v>
      </c>
      <c r="D4765" t="s">
        <v>224</v>
      </c>
      <c r="E4765" t="s">
        <v>226</v>
      </c>
      <c r="F4765" t="s">
        <v>224</v>
      </c>
      <c r="G4765" t="s">
        <v>226</v>
      </c>
      <c r="H4765" t="s">
        <v>224</v>
      </c>
      <c r="I4765" t="s">
        <v>226</v>
      </c>
      <c r="J4765" t="s">
        <v>226</v>
      </c>
      <c r="K4765" t="s">
        <v>226</v>
      </c>
      <c r="L4765" t="s">
        <v>226</v>
      </c>
      <c r="M4765" t="s">
        <v>226</v>
      </c>
      <c r="N4765" t="s">
        <v>394</v>
      </c>
      <c r="O4765" t="s">
        <v>394</v>
      </c>
      <c r="P4765" t="s">
        <v>394</v>
      </c>
      <c r="Q4765" t="s">
        <v>394</v>
      </c>
      <c r="R4765" t="s">
        <v>394</v>
      </c>
      <c r="S4765" t="s">
        <v>394</v>
      </c>
      <c r="T4765" t="s">
        <v>394</v>
      </c>
      <c r="U4765" t="s">
        <v>394</v>
      </c>
      <c r="V4765" t="s">
        <v>394</v>
      </c>
      <c r="W4765" t="s">
        <v>394</v>
      </c>
      <c r="X4765" t="s">
        <v>394</v>
      </c>
      <c r="Y4765" t="s">
        <v>394</v>
      </c>
      <c r="Z4765" t="s">
        <v>394</v>
      </c>
      <c r="AA4765" t="s">
        <v>394</v>
      </c>
      <c r="AB4765" t="s">
        <v>394</v>
      </c>
      <c r="AC4765" t="s">
        <v>394</v>
      </c>
      <c r="AD4765" t="s">
        <v>394</v>
      </c>
      <c r="AE4765" t="s">
        <v>394</v>
      </c>
      <c r="AF4765" t="s">
        <v>394</v>
      </c>
      <c r="AG4765" t="s">
        <v>394</v>
      </c>
      <c r="AH4765" t="s">
        <v>394</v>
      </c>
      <c r="AI4765" t="s">
        <v>394</v>
      </c>
      <c r="AJ4765" t="s">
        <v>394</v>
      </c>
      <c r="AK4765" t="s">
        <v>394</v>
      </c>
      <c r="AL4765" t="s">
        <v>394</v>
      </c>
      <c r="AM4765" t="s">
        <v>394</v>
      </c>
      <c r="AN4765" t="s">
        <v>394</v>
      </c>
      <c r="AO4765" t="s">
        <v>394</v>
      </c>
      <c r="AP4765" t="s">
        <v>394</v>
      </c>
      <c r="AQ4765" s="288"/>
      <c r="AR4765" s="304"/>
      <c r="AS4765" s="304"/>
      <c r="AU4765"/>
    </row>
    <row r="4766" spans="1:47" x14ac:dyDescent="0.3">
      <c r="A4766" s="285">
        <v>123972</v>
      </c>
      <c r="B4766" s="286" t="s">
        <v>540</v>
      </c>
      <c r="AQ4766" s="286" t="s">
        <v>394</v>
      </c>
    </row>
    <row r="4767" spans="1:47" ht="28.8" x14ac:dyDescent="0.3">
      <c r="A4767" s="285">
        <v>123973</v>
      </c>
      <c r="B4767" s="286" t="s">
        <v>541</v>
      </c>
      <c r="C4767" t="s">
        <v>226</v>
      </c>
      <c r="D4767" t="s">
        <v>224</v>
      </c>
      <c r="E4767" t="s">
        <v>224</v>
      </c>
      <c r="F4767" t="s">
        <v>226</v>
      </c>
      <c r="G4767" t="s">
        <v>226</v>
      </c>
      <c r="H4767" t="s">
        <v>224</v>
      </c>
      <c r="I4767" t="s">
        <v>226</v>
      </c>
      <c r="J4767" t="s">
        <v>226</v>
      </c>
      <c r="K4767" t="s">
        <v>226</v>
      </c>
      <c r="L4767" t="s">
        <v>226</v>
      </c>
      <c r="M4767" t="s">
        <v>225</v>
      </c>
      <c r="N4767" t="s">
        <v>226</v>
      </c>
      <c r="O4767" t="s">
        <v>226</v>
      </c>
      <c r="P4767" t="s">
        <v>226</v>
      </c>
      <c r="Q4767" t="s">
        <v>226</v>
      </c>
      <c r="R4767" t="s">
        <v>226</v>
      </c>
      <c r="S4767" t="s">
        <v>226</v>
      </c>
      <c r="T4767" t="s">
        <v>226</v>
      </c>
      <c r="U4767" t="s">
        <v>226</v>
      </c>
      <c r="V4767" t="s">
        <v>226</v>
      </c>
      <c r="W4767" t="s">
        <v>225</v>
      </c>
      <c r="X4767" t="s">
        <v>225</v>
      </c>
      <c r="Y4767" t="s">
        <v>225</v>
      </c>
      <c r="Z4767" t="s">
        <v>225</v>
      </c>
      <c r="AA4767" t="s">
        <v>225</v>
      </c>
      <c r="AQ4767" s="286" t="s">
        <v>394</v>
      </c>
      <c r="AR4767" s="305"/>
      <c r="AS4767" s="235"/>
      <c r="AU4767"/>
    </row>
    <row r="4768" spans="1:47" x14ac:dyDescent="0.3">
      <c r="A4768" s="285">
        <v>123974</v>
      </c>
      <c r="B4768" s="286" t="s">
        <v>539</v>
      </c>
      <c r="AQ4768" s="286" t="s">
        <v>394</v>
      </c>
    </row>
    <row r="4769" spans="1:47" ht="28.8" x14ac:dyDescent="0.3">
      <c r="A4769" s="285">
        <v>123975</v>
      </c>
      <c r="B4769" s="286" t="s">
        <v>541</v>
      </c>
      <c r="C4769" t="s">
        <v>226</v>
      </c>
      <c r="D4769" t="s">
        <v>226</v>
      </c>
      <c r="E4769" t="s">
        <v>226</v>
      </c>
      <c r="F4769" t="s">
        <v>226</v>
      </c>
      <c r="G4769" t="s">
        <v>226</v>
      </c>
      <c r="H4769" t="s">
        <v>226</v>
      </c>
      <c r="I4769" t="s">
        <v>224</v>
      </c>
      <c r="J4769" t="s">
        <v>226</v>
      </c>
      <c r="K4769" t="s">
        <v>226</v>
      </c>
      <c r="L4769" t="s">
        <v>226</v>
      </c>
      <c r="M4769" t="s">
        <v>225</v>
      </c>
      <c r="N4769" t="s">
        <v>226</v>
      </c>
      <c r="O4769" t="s">
        <v>226</v>
      </c>
      <c r="P4769" t="s">
        <v>226</v>
      </c>
      <c r="Q4769" t="s">
        <v>226</v>
      </c>
      <c r="R4769" t="s">
        <v>226</v>
      </c>
      <c r="S4769" t="s">
        <v>226</v>
      </c>
      <c r="T4769" t="s">
        <v>226</v>
      </c>
      <c r="U4769" t="s">
        <v>225</v>
      </c>
      <c r="V4769" t="s">
        <v>226</v>
      </c>
      <c r="W4769" t="s">
        <v>225</v>
      </c>
      <c r="X4769" t="s">
        <v>225</v>
      </c>
      <c r="Y4769" t="s">
        <v>225</v>
      </c>
      <c r="Z4769" t="s">
        <v>225</v>
      </c>
      <c r="AA4769" t="s">
        <v>225</v>
      </c>
      <c r="AQ4769" s="286" t="s">
        <v>394</v>
      </c>
      <c r="AR4769" s="305"/>
      <c r="AS4769" s="235"/>
      <c r="AU4769"/>
    </row>
    <row r="4770" spans="1:47" x14ac:dyDescent="0.3">
      <c r="A4770" s="285">
        <v>123976</v>
      </c>
      <c r="B4770" s="286" t="s">
        <v>539</v>
      </c>
      <c r="AQ4770" s="286" t="s">
        <v>394</v>
      </c>
    </row>
    <row r="4771" spans="1:47" ht="28.8" x14ac:dyDescent="0.3">
      <c r="A4771" s="285">
        <v>123977</v>
      </c>
      <c r="B4771" s="286" t="s">
        <v>542</v>
      </c>
      <c r="C4771" t="s">
        <v>226</v>
      </c>
      <c r="D4771" t="s">
        <v>224</v>
      </c>
      <c r="E4771" t="s">
        <v>226</v>
      </c>
      <c r="F4771" t="s">
        <v>224</v>
      </c>
      <c r="G4771" t="s">
        <v>224</v>
      </c>
      <c r="H4771" t="s">
        <v>226</v>
      </c>
      <c r="I4771" t="s">
        <v>226</v>
      </c>
      <c r="J4771" t="s">
        <v>226</v>
      </c>
      <c r="K4771" t="s">
        <v>224</v>
      </c>
      <c r="L4771" t="s">
        <v>224</v>
      </c>
      <c r="M4771" t="s">
        <v>225</v>
      </c>
      <c r="N4771" t="s">
        <v>225</v>
      </c>
      <c r="O4771" t="s">
        <v>225</v>
      </c>
      <c r="P4771" t="s">
        <v>225</v>
      </c>
      <c r="Q4771" t="s">
        <v>225</v>
      </c>
      <c r="R4771" t="s">
        <v>394</v>
      </c>
      <c r="S4771" t="s">
        <v>394</v>
      </c>
      <c r="T4771" t="s">
        <v>394</v>
      </c>
      <c r="U4771" t="s">
        <v>394</v>
      </c>
      <c r="V4771" t="s">
        <v>394</v>
      </c>
      <c r="W4771" t="s">
        <v>394</v>
      </c>
      <c r="X4771" t="s">
        <v>394</v>
      </c>
      <c r="Y4771" t="s">
        <v>394</v>
      </c>
      <c r="Z4771" t="s">
        <v>394</v>
      </c>
      <c r="AA4771" t="s">
        <v>394</v>
      </c>
      <c r="AB4771" t="s">
        <v>394</v>
      </c>
      <c r="AC4771" t="s">
        <v>394</v>
      </c>
      <c r="AD4771" t="s">
        <v>394</v>
      </c>
      <c r="AE4771" t="s">
        <v>394</v>
      </c>
      <c r="AF4771" t="s">
        <v>394</v>
      </c>
      <c r="AG4771" t="s">
        <v>394</v>
      </c>
      <c r="AH4771" t="s">
        <v>394</v>
      </c>
      <c r="AI4771" t="s">
        <v>394</v>
      </c>
      <c r="AJ4771" t="s">
        <v>394</v>
      </c>
      <c r="AK4771" t="s">
        <v>394</v>
      </c>
      <c r="AL4771" t="s">
        <v>394</v>
      </c>
      <c r="AM4771" t="s">
        <v>394</v>
      </c>
      <c r="AN4771" t="s">
        <v>394</v>
      </c>
      <c r="AO4771" t="s">
        <v>394</v>
      </c>
      <c r="AP4771" t="s">
        <v>394</v>
      </c>
      <c r="AQ4771" s="286" t="s">
        <v>394</v>
      </c>
      <c r="AR4771" s="305"/>
      <c r="AS4771" s="235"/>
      <c r="AU4771"/>
    </row>
    <row r="4772" spans="1:47" x14ac:dyDescent="0.3">
      <c r="A4772" s="285">
        <v>123978</v>
      </c>
      <c r="B4772" s="286" t="s">
        <v>539</v>
      </c>
      <c r="AQ4772" s="286" t="s">
        <v>394</v>
      </c>
    </row>
    <row r="4773" spans="1:47" ht="28.8" x14ac:dyDescent="0.3">
      <c r="A4773" s="285">
        <v>123979</v>
      </c>
      <c r="B4773" s="286" t="s">
        <v>541</v>
      </c>
      <c r="C4773" t="s">
        <v>226</v>
      </c>
      <c r="D4773" t="s">
        <v>224</v>
      </c>
      <c r="E4773" t="s">
        <v>226</v>
      </c>
      <c r="F4773" t="s">
        <v>226</v>
      </c>
      <c r="G4773" t="s">
        <v>226</v>
      </c>
      <c r="H4773" t="s">
        <v>226</v>
      </c>
      <c r="I4773" t="s">
        <v>226</v>
      </c>
      <c r="J4773" t="s">
        <v>226</v>
      </c>
      <c r="K4773" t="s">
        <v>224</v>
      </c>
      <c r="L4773" t="s">
        <v>226</v>
      </c>
      <c r="M4773" t="s">
        <v>225</v>
      </c>
      <c r="N4773" t="s">
        <v>226</v>
      </c>
      <c r="O4773" t="s">
        <v>226</v>
      </c>
      <c r="P4773" t="s">
        <v>226</v>
      </c>
      <c r="Q4773" t="s">
        <v>226</v>
      </c>
      <c r="R4773" t="s">
        <v>226</v>
      </c>
      <c r="S4773" t="s">
        <v>226</v>
      </c>
      <c r="T4773" t="s">
        <v>226</v>
      </c>
      <c r="U4773" t="s">
        <v>226</v>
      </c>
      <c r="V4773" t="s">
        <v>226</v>
      </c>
      <c r="W4773" t="s">
        <v>225</v>
      </c>
      <c r="X4773" t="s">
        <v>225</v>
      </c>
      <c r="Y4773" t="s">
        <v>225</v>
      </c>
      <c r="Z4773" t="s">
        <v>225</v>
      </c>
      <c r="AA4773" t="s">
        <v>225</v>
      </c>
      <c r="AQ4773" s="286" t="s">
        <v>394</v>
      </c>
      <c r="AR4773" s="305"/>
      <c r="AS4773" s="235"/>
      <c r="AU4773"/>
    </row>
    <row r="4774" spans="1:47" ht="28.8" x14ac:dyDescent="0.3">
      <c r="A4774" s="285">
        <v>123980</v>
      </c>
      <c r="B4774" s="286" t="s">
        <v>541</v>
      </c>
      <c r="C4774" t="s">
        <v>226</v>
      </c>
      <c r="D4774" t="s">
        <v>226</v>
      </c>
      <c r="E4774" t="s">
        <v>226</v>
      </c>
      <c r="F4774" t="s">
        <v>226</v>
      </c>
      <c r="G4774" t="s">
        <v>226</v>
      </c>
      <c r="H4774" t="s">
        <v>224</v>
      </c>
      <c r="I4774" t="s">
        <v>226</v>
      </c>
      <c r="J4774" t="s">
        <v>224</v>
      </c>
      <c r="K4774" t="s">
        <v>226</v>
      </c>
      <c r="L4774" t="s">
        <v>226</v>
      </c>
      <c r="M4774" t="s">
        <v>226</v>
      </c>
      <c r="N4774" t="s">
        <v>224</v>
      </c>
      <c r="O4774" t="s">
        <v>226</v>
      </c>
      <c r="P4774" t="s">
        <v>224</v>
      </c>
      <c r="Q4774" t="s">
        <v>226</v>
      </c>
      <c r="R4774" t="s">
        <v>225</v>
      </c>
      <c r="S4774" t="s">
        <v>226</v>
      </c>
      <c r="T4774" t="s">
        <v>226</v>
      </c>
      <c r="U4774" t="s">
        <v>225</v>
      </c>
      <c r="V4774" t="s">
        <v>226</v>
      </c>
      <c r="W4774" t="s">
        <v>225</v>
      </c>
      <c r="X4774" t="s">
        <v>225</v>
      </c>
      <c r="Y4774" t="s">
        <v>225</v>
      </c>
      <c r="Z4774" t="s">
        <v>225</v>
      </c>
      <c r="AA4774" t="s">
        <v>225</v>
      </c>
      <c r="AQ4774" s="286" t="s">
        <v>394</v>
      </c>
      <c r="AR4774" s="305"/>
      <c r="AS4774" s="235"/>
      <c r="AU4774"/>
    </row>
    <row r="4775" spans="1:47" ht="28.8" x14ac:dyDescent="0.3">
      <c r="A4775" s="285">
        <v>123981</v>
      </c>
      <c r="B4775" s="286" t="s">
        <v>542</v>
      </c>
      <c r="C4775" t="s">
        <v>226</v>
      </c>
      <c r="D4775" t="s">
        <v>224</v>
      </c>
      <c r="E4775" t="s">
        <v>224</v>
      </c>
      <c r="F4775" t="s">
        <v>226</v>
      </c>
      <c r="G4775" t="s">
        <v>226</v>
      </c>
      <c r="H4775" t="s">
        <v>226</v>
      </c>
      <c r="I4775" t="s">
        <v>224</v>
      </c>
      <c r="J4775" t="s">
        <v>226</v>
      </c>
      <c r="K4775" t="s">
        <v>225</v>
      </c>
      <c r="L4775" t="s">
        <v>226</v>
      </c>
      <c r="M4775" t="s">
        <v>225</v>
      </c>
      <c r="N4775" t="s">
        <v>225</v>
      </c>
      <c r="O4775" t="s">
        <v>225</v>
      </c>
      <c r="P4775" t="s">
        <v>225</v>
      </c>
      <c r="Q4775" t="s">
        <v>225</v>
      </c>
      <c r="V4775" t="s">
        <v>394</v>
      </c>
      <c r="W4775" t="s">
        <v>394</v>
      </c>
      <c r="X4775" t="s">
        <v>394</v>
      </c>
      <c r="Y4775" t="s">
        <v>394</v>
      </c>
      <c r="Z4775" t="s">
        <v>394</v>
      </c>
      <c r="AA4775" t="s">
        <v>394</v>
      </c>
      <c r="AB4775" t="s">
        <v>394</v>
      </c>
      <c r="AC4775" t="s">
        <v>394</v>
      </c>
      <c r="AD4775" t="s">
        <v>394</v>
      </c>
      <c r="AE4775" t="s">
        <v>394</v>
      </c>
      <c r="AF4775" t="s">
        <v>394</v>
      </c>
      <c r="AG4775" t="s">
        <v>995</v>
      </c>
      <c r="AH4775" t="s">
        <v>995</v>
      </c>
      <c r="AI4775" t="s">
        <v>995</v>
      </c>
      <c r="AJ4775" t="s">
        <v>995</v>
      </c>
      <c r="AK4775" t="s">
        <v>995</v>
      </c>
      <c r="AL4775" t="s">
        <v>394</v>
      </c>
      <c r="AM4775" t="s">
        <v>394</v>
      </c>
      <c r="AN4775" t="s">
        <v>394</v>
      </c>
      <c r="AO4775" t="s">
        <v>394</v>
      </c>
      <c r="AP4775" t="s">
        <v>394</v>
      </c>
      <c r="AQ4775" s="286" t="s">
        <v>394</v>
      </c>
      <c r="AR4775" s="305"/>
      <c r="AS4775" s="235"/>
      <c r="AU4775"/>
    </row>
    <row r="4776" spans="1:47" ht="28.8" x14ac:dyDescent="0.3">
      <c r="A4776" s="285">
        <v>123981</v>
      </c>
      <c r="B4776" s="286" t="s">
        <v>542</v>
      </c>
      <c r="C4776" t="s">
        <v>226</v>
      </c>
      <c r="D4776" t="s">
        <v>224</v>
      </c>
      <c r="E4776" t="s">
        <v>224</v>
      </c>
      <c r="F4776" t="s">
        <v>226</v>
      </c>
      <c r="G4776" t="s">
        <v>226</v>
      </c>
      <c r="H4776" t="s">
        <v>225</v>
      </c>
      <c r="I4776" t="s">
        <v>226</v>
      </c>
      <c r="J4776" t="s">
        <v>225</v>
      </c>
      <c r="K4776" t="s">
        <v>225</v>
      </c>
      <c r="L4776" t="s">
        <v>226</v>
      </c>
      <c r="M4776" t="s">
        <v>225</v>
      </c>
      <c r="N4776" t="s">
        <v>225</v>
      </c>
      <c r="O4776" t="s">
        <v>225</v>
      </c>
      <c r="P4776" t="s">
        <v>225</v>
      </c>
      <c r="Q4776" t="s">
        <v>225</v>
      </c>
      <c r="R4776" t="s">
        <v>394</v>
      </c>
      <c r="S4776" t="s">
        <v>394</v>
      </c>
      <c r="T4776" t="s">
        <v>394</v>
      </c>
      <c r="U4776" t="s">
        <v>394</v>
      </c>
      <c r="V4776" t="s">
        <v>394</v>
      </c>
      <c r="W4776" t="s">
        <v>394</v>
      </c>
      <c r="X4776" t="s">
        <v>394</v>
      </c>
      <c r="Y4776" t="s">
        <v>394</v>
      </c>
      <c r="Z4776" t="s">
        <v>394</v>
      </c>
      <c r="AA4776" t="s">
        <v>394</v>
      </c>
      <c r="AB4776" t="s">
        <v>394</v>
      </c>
      <c r="AC4776" t="s">
        <v>394</v>
      </c>
      <c r="AD4776" t="s">
        <v>394</v>
      </c>
      <c r="AE4776" t="s">
        <v>394</v>
      </c>
      <c r="AF4776" t="s">
        <v>394</v>
      </c>
      <c r="AG4776" t="s">
        <v>394</v>
      </c>
      <c r="AH4776" t="s">
        <v>394</v>
      </c>
      <c r="AI4776" t="s">
        <v>394</v>
      </c>
      <c r="AJ4776" t="s">
        <v>394</v>
      </c>
      <c r="AK4776" t="s">
        <v>394</v>
      </c>
      <c r="AL4776" t="s">
        <v>394</v>
      </c>
      <c r="AM4776" t="s">
        <v>394</v>
      </c>
      <c r="AN4776" t="s">
        <v>394</v>
      </c>
      <c r="AO4776" t="s">
        <v>394</v>
      </c>
      <c r="AP4776" t="s">
        <v>394</v>
      </c>
      <c r="AQ4776" s="286" t="s">
        <v>394</v>
      </c>
      <c r="AR4776" s="305"/>
      <c r="AS4776" s="235"/>
      <c r="AU4776"/>
    </row>
    <row r="4777" spans="1:47" ht="28.8" x14ac:dyDescent="0.3">
      <c r="A4777" s="285">
        <v>123982</v>
      </c>
      <c r="B4777" s="286" t="s">
        <v>541</v>
      </c>
      <c r="C4777" t="s">
        <v>226</v>
      </c>
      <c r="D4777" t="s">
        <v>224</v>
      </c>
      <c r="E4777" t="s">
        <v>226</v>
      </c>
      <c r="F4777" t="s">
        <v>226</v>
      </c>
      <c r="G4777" t="s">
        <v>224</v>
      </c>
      <c r="H4777" t="s">
        <v>226</v>
      </c>
      <c r="I4777" t="s">
        <v>226</v>
      </c>
      <c r="J4777" t="s">
        <v>226</v>
      </c>
      <c r="K4777" t="s">
        <v>224</v>
      </c>
      <c r="L4777" t="s">
        <v>226</v>
      </c>
      <c r="M4777" t="s">
        <v>226</v>
      </c>
      <c r="N4777" t="s">
        <v>226</v>
      </c>
      <c r="O4777" t="s">
        <v>225</v>
      </c>
      <c r="P4777" t="s">
        <v>225</v>
      </c>
      <c r="Q4777" t="s">
        <v>225</v>
      </c>
      <c r="R4777" t="s">
        <v>226</v>
      </c>
      <c r="S4777" t="s">
        <v>226</v>
      </c>
      <c r="T4777" t="s">
        <v>225</v>
      </c>
      <c r="U4777" t="s">
        <v>225</v>
      </c>
      <c r="V4777" t="s">
        <v>225</v>
      </c>
      <c r="W4777" t="s">
        <v>225</v>
      </c>
      <c r="X4777" t="s">
        <v>225</v>
      </c>
      <c r="Y4777" t="s">
        <v>225</v>
      </c>
      <c r="Z4777" t="s">
        <v>225</v>
      </c>
      <c r="AA4777" t="s">
        <v>225</v>
      </c>
      <c r="AQ4777" s="289"/>
      <c r="AR4777" s="304"/>
      <c r="AS4777" s="304"/>
      <c r="AU4777"/>
    </row>
    <row r="4778" spans="1:47" x14ac:dyDescent="0.3">
      <c r="A4778" s="285">
        <v>123983</v>
      </c>
      <c r="B4778" s="286" t="s">
        <v>539</v>
      </c>
      <c r="AQ4778" s="286" t="s">
        <v>394</v>
      </c>
    </row>
    <row r="4779" spans="1:47" x14ac:dyDescent="0.3">
      <c r="A4779" s="285">
        <v>123984</v>
      </c>
      <c r="B4779" s="286" t="s">
        <v>539</v>
      </c>
      <c r="AQ4779" s="286" t="s">
        <v>394</v>
      </c>
    </row>
    <row r="4780" spans="1:47" x14ac:dyDescent="0.3">
      <c r="A4780" s="285">
        <v>123985</v>
      </c>
      <c r="B4780" s="286" t="s">
        <v>539</v>
      </c>
      <c r="AQ4780" s="286" t="s">
        <v>394</v>
      </c>
    </row>
    <row r="4781" spans="1:47" ht="28.8" x14ac:dyDescent="0.3">
      <c r="A4781" s="285">
        <v>123986</v>
      </c>
      <c r="B4781" s="286" t="s">
        <v>541</v>
      </c>
      <c r="C4781" t="s">
        <v>226</v>
      </c>
      <c r="D4781" t="s">
        <v>226</v>
      </c>
      <c r="E4781" t="s">
        <v>226</v>
      </c>
      <c r="F4781" t="s">
        <v>226</v>
      </c>
      <c r="G4781" t="s">
        <v>226</v>
      </c>
      <c r="H4781" t="s">
        <v>226</v>
      </c>
      <c r="I4781" t="s">
        <v>226</v>
      </c>
      <c r="J4781" t="s">
        <v>226</v>
      </c>
      <c r="K4781" t="s">
        <v>226</v>
      </c>
      <c r="L4781" t="s">
        <v>226</v>
      </c>
      <c r="M4781" t="s">
        <v>226</v>
      </c>
      <c r="N4781" t="s">
        <v>226</v>
      </c>
      <c r="O4781" t="s">
        <v>226</v>
      </c>
      <c r="P4781" t="s">
        <v>226</v>
      </c>
      <c r="Q4781" t="s">
        <v>226</v>
      </c>
      <c r="R4781" t="s">
        <v>226</v>
      </c>
      <c r="S4781" t="s">
        <v>226</v>
      </c>
      <c r="T4781" t="s">
        <v>226</v>
      </c>
      <c r="U4781" t="s">
        <v>226</v>
      </c>
      <c r="V4781" t="s">
        <v>226</v>
      </c>
      <c r="W4781" t="s">
        <v>225</v>
      </c>
      <c r="X4781" t="s">
        <v>225</v>
      </c>
      <c r="Y4781" t="s">
        <v>225</v>
      </c>
      <c r="Z4781" t="s">
        <v>225</v>
      </c>
      <c r="AA4781" t="s">
        <v>225</v>
      </c>
      <c r="AQ4781" s="286" t="s">
        <v>394</v>
      </c>
      <c r="AR4781" s="305"/>
      <c r="AS4781" s="235"/>
      <c r="AU4781"/>
    </row>
    <row r="4782" spans="1:47" ht="28.8" x14ac:dyDescent="0.3">
      <c r="A4782" s="285">
        <v>123987</v>
      </c>
      <c r="B4782" s="286" t="s">
        <v>541</v>
      </c>
      <c r="C4782" t="s">
        <v>226</v>
      </c>
      <c r="D4782" t="s">
        <v>226</v>
      </c>
      <c r="E4782" t="s">
        <v>226</v>
      </c>
      <c r="F4782" t="s">
        <v>226</v>
      </c>
      <c r="G4782" t="s">
        <v>226</v>
      </c>
      <c r="H4782" t="s">
        <v>226</v>
      </c>
      <c r="I4782" t="s">
        <v>226</v>
      </c>
      <c r="J4782" t="s">
        <v>226</v>
      </c>
      <c r="K4782" t="s">
        <v>226</v>
      </c>
      <c r="L4782" t="s">
        <v>226</v>
      </c>
      <c r="M4782" t="s">
        <v>226</v>
      </c>
      <c r="N4782" t="s">
        <v>226</v>
      </c>
      <c r="O4782" t="s">
        <v>226</v>
      </c>
      <c r="P4782" t="s">
        <v>226</v>
      </c>
      <c r="Q4782" t="s">
        <v>226</v>
      </c>
      <c r="R4782" t="s">
        <v>226</v>
      </c>
      <c r="S4782" t="s">
        <v>226</v>
      </c>
      <c r="T4782" t="s">
        <v>226</v>
      </c>
      <c r="U4782" t="s">
        <v>226</v>
      </c>
      <c r="V4782" t="s">
        <v>226</v>
      </c>
      <c r="W4782" t="s">
        <v>225</v>
      </c>
      <c r="X4782" t="s">
        <v>225</v>
      </c>
      <c r="Y4782" t="s">
        <v>225</v>
      </c>
      <c r="Z4782" t="s">
        <v>225</v>
      </c>
      <c r="AA4782" t="s">
        <v>225</v>
      </c>
      <c r="AQ4782" s="286" t="s">
        <v>394</v>
      </c>
      <c r="AR4782" s="305"/>
      <c r="AS4782" s="235"/>
      <c r="AU4782"/>
    </row>
    <row r="4783" spans="1:47" x14ac:dyDescent="0.3">
      <c r="A4783" s="285">
        <v>123988</v>
      </c>
      <c r="B4783" s="286" t="s">
        <v>539</v>
      </c>
      <c r="AQ4783" s="286" t="s">
        <v>394</v>
      </c>
    </row>
    <row r="4784" spans="1:47" ht="28.8" x14ac:dyDescent="0.3">
      <c r="A4784" s="285">
        <v>123989</v>
      </c>
      <c r="B4784" s="286" t="s">
        <v>541</v>
      </c>
      <c r="C4784" t="s">
        <v>226</v>
      </c>
      <c r="D4784" t="s">
        <v>226</v>
      </c>
      <c r="E4784" t="s">
        <v>226</v>
      </c>
      <c r="F4784" t="s">
        <v>226</v>
      </c>
      <c r="G4784" t="s">
        <v>226</v>
      </c>
      <c r="H4784" t="s">
        <v>226</v>
      </c>
      <c r="I4784" t="s">
        <v>226</v>
      </c>
      <c r="J4784" t="s">
        <v>226</v>
      </c>
      <c r="K4784" t="s">
        <v>226</v>
      </c>
      <c r="L4784" t="s">
        <v>226</v>
      </c>
      <c r="M4784" t="s">
        <v>226</v>
      </c>
      <c r="N4784" t="s">
        <v>226</v>
      </c>
      <c r="O4784" t="s">
        <v>226</v>
      </c>
      <c r="P4784" t="s">
        <v>226</v>
      </c>
      <c r="Q4784" t="s">
        <v>226</v>
      </c>
      <c r="R4784" t="s">
        <v>225</v>
      </c>
      <c r="S4784" t="s">
        <v>225</v>
      </c>
      <c r="T4784" t="s">
        <v>226</v>
      </c>
      <c r="U4784" t="s">
        <v>226</v>
      </c>
      <c r="V4784" t="s">
        <v>226</v>
      </c>
      <c r="W4784" t="s">
        <v>225</v>
      </c>
      <c r="X4784" t="s">
        <v>225</v>
      </c>
      <c r="Y4784" t="s">
        <v>225</v>
      </c>
      <c r="Z4784" t="s">
        <v>225</v>
      </c>
      <c r="AA4784" t="s">
        <v>225</v>
      </c>
      <c r="AQ4784" s="286" t="s">
        <v>394</v>
      </c>
      <c r="AR4784" s="305"/>
      <c r="AS4784" s="235"/>
      <c r="AU4784"/>
    </row>
    <row r="4785" spans="1:47" x14ac:dyDescent="0.3">
      <c r="A4785" s="285">
        <v>123990</v>
      </c>
      <c r="B4785" s="286" t="s">
        <v>540</v>
      </c>
      <c r="AQ4785" s="286" t="s">
        <v>394</v>
      </c>
    </row>
    <row r="4786" spans="1:47" ht="21.6" x14ac:dyDescent="0.65">
      <c r="A4786" s="285">
        <v>123991</v>
      </c>
      <c r="B4786" s="286" t="s">
        <v>539</v>
      </c>
      <c r="C4786" t="s">
        <v>226</v>
      </c>
      <c r="D4786" t="s">
        <v>226</v>
      </c>
      <c r="E4786" t="s">
        <v>226</v>
      </c>
      <c r="F4786" t="s">
        <v>226</v>
      </c>
      <c r="G4786" t="s">
        <v>226</v>
      </c>
      <c r="H4786" t="s">
        <v>226</v>
      </c>
      <c r="I4786" t="s">
        <v>226</v>
      </c>
      <c r="J4786" t="s">
        <v>226</v>
      </c>
      <c r="K4786" t="s">
        <v>226</v>
      </c>
      <c r="L4786" t="s">
        <v>226</v>
      </c>
      <c r="M4786" t="s">
        <v>394</v>
      </c>
      <c r="N4786" t="s">
        <v>226</v>
      </c>
      <c r="O4786" t="s">
        <v>226</v>
      </c>
      <c r="P4786" t="s">
        <v>226</v>
      </c>
      <c r="Q4786" t="s">
        <v>226</v>
      </c>
      <c r="R4786" t="s">
        <v>394</v>
      </c>
      <c r="S4786" t="s">
        <v>394</v>
      </c>
      <c r="T4786" t="s">
        <v>394</v>
      </c>
      <c r="U4786" t="s">
        <v>394</v>
      </c>
      <c r="V4786" t="s">
        <v>394</v>
      </c>
      <c r="W4786" t="s">
        <v>394</v>
      </c>
      <c r="X4786" t="s">
        <v>394</v>
      </c>
      <c r="Y4786" t="s">
        <v>394</v>
      </c>
      <c r="Z4786" t="s">
        <v>394</v>
      </c>
      <c r="AA4786" t="s">
        <v>394</v>
      </c>
      <c r="AB4786" t="s">
        <v>394</v>
      </c>
      <c r="AC4786" t="s">
        <v>394</v>
      </c>
      <c r="AD4786" t="s">
        <v>394</v>
      </c>
      <c r="AE4786" t="s">
        <v>394</v>
      </c>
      <c r="AF4786" t="s">
        <v>394</v>
      </c>
      <c r="AG4786" t="s">
        <v>394</v>
      </c>
      <c r="AH4786" t="s">
        <v>394</v>
      </c>
      <c r="AI4786" t="s">
        <v>394</v>
      </c>
      <c r="AJ4786" t="s">
        <v>394</v>
      </c>
      <c r="AK4786" t="s">
        <v>394</v>
      </c>
      <c r="AL4786" t="s">
        <v>394</v>
      </c>
      <c r="AM4786" t="s">
        <v>394</v>
      </c>
      <c r="AN4786" t="s">
        <v>394</v>
      </c>
      <c r="AO4786" t="s">
        <v>394</v>
      </c>
      <c r="AP4786" t="s">
        <v>394</v>
      </c>
      <c r="AQ4786" s="288"/>
      <c r="AR4786" s="304"/>
      <c r="AS4786" s="304"/>
      <c r="AU4786"/>
    </row>
    <row r="4787" spans="1:47" ht="28.8" x14ac:dyDescent="0.3">
      <c r="A4787" s="285">
        <v>123992</v>
      </c>
      <c r="B4787" s="286" t="s">
        <v>542</v>
      </c>
      <c r="C4787" t="s">
        <v>226</v>
      </c>
      <c r="D4787" t="s">
        <v>225</v>
      </c>
      <c r="E4787" t="s">
        <v>226</v>
      </c>
      <c r="F4787" t="s">
        <v>225</v>
      </c>
      <c r="G4787" t="s">
        <v>225</v>
      </c>
      <c r="H4787" t="s">
        <v>225</v>
      </c>
      <c r="I4787" t="s">
        <v>225</v>
      </c>
      <c r="J4787" t="s">
        <v>225</v>
      </c>
      <c r="K4787" t="s">
        <v>225</v>
      </c>
      <c r="L4787" t="s">
        <v>225</v>
      </c>
      <c r="M4787" t="s">
        <v>225</v>
      </c>
      <c r="N4787" t="s">
        <v>225</v>
      </c>
      <c r="O4787" t="s">
        <v>225</v>
      </c>
      <c r="P4787" t="s">
        <v>225</v>
      </c>
      <c r="Q4787" t="s">
        <v>225</v>
      </c>
      <c r="R4787" t="s">
        <v>394</v>
      </c>
      <c r="S4787" t="s">
        <v>394</v>
      </c>
      <c r="T4787" t="s">
        <v>394</v>
      </c>
      <c r="U4787" t="s">
        <v>394</v>
      </c>
      <c r="V4787" t="s">
        <v>394</v>
      </c>
      <c r="W4787" t="s">
        <v>394</v>
      </c>
      <c r="X4787" t="s">
        <v>394</v>
      </c>
      <c r="Y4787" t="s">
        <v>394</v>
      </c>
      <c r="Z4787" t="s">
        <v>394</v>
      </c>
      <c r="AA4787" t="s">
        <v>394</v>
      </c>
      <c r="AB4787" t="s">
        <v>394</v>
      </c>
      <c r="AC4787" t="s">
        <v>394</v>
      </c>
      <c r="AD4787" t="s">
        <v>394</v>
      </c>
      <c r="AE4787" t="s">
        <v>394</v>
      </c>
      <c r="AF4787" t="s">
        <v>394</v>
      </c>
      <c r="AG4787" t="s">
        <v>394</v>
      </c>
      <c r="AH4787" t="s">
        <v>394</v>
      </c>
      <c r="AI4787" t="s">
        <v>394</v>
      </c>
      <c r="AJ4787" t="s">
        <v>394</v>
      </c>
      <c r="AK4787" t="s">
        <v>394</v>
      </c>
      <c r="AL4787" t="s">
        <v>394</v>
      </c>
      <c r="AM4787" t="s">
        <v>394</v>
      </c>
      <c r="AN4787" t="s">
        <v>394</v>
      </c>
      <c r="AO4787" t="s">
        <v>394</v>
      </c>
      <c r="AP4787" t="s">
        <v>394</v>
      </c>
      <c r="AQ4787" s="289"/>
      <c r="AR4787" s="304"/>
      <c r="AS4787" s="304"/>
      <c r="AU4787"/>
    </row>
    <row r="4788" spans="1:47" x14ac:dyDescent="0.3">
      <c r="A4788" s="285">
        <v>123993</v>
      </c>
      <c r="B4788" s="286" t="s">
        <v>540</v>
      </c>
      <c r="AQ4788" s="286" t="s">
        <v>394</v>
      </c>
    </row>
    <row r="4789" spans="1:47" x14ac:dyDescent="0.3">
      <c r="A4789" s="285">
        <v>123994</v>
      </c>
      <c r="B4789" s="286" t="s">
        <v>540</v>
      </c>
      <c r="AQ4789" s="286" t="s">
        <v>394</v>
      </c>
    </row>
    <row r="4790" spans="1:47" x14ac:dyDescent="0.3">
      <c r="A4790" s="285">
        <v>123995</v>
      </c>
      <c r="B4790" s="286" t="s">
        <v>539</v>
      </c>
      <c r="AQ4790" s="286" t="s">
        <v>394</v>
      </c>
    </row>
    <row r="4791" spans="1:47" x14ac:dyDescent="0.3">
      <c r="A4791" s="285">
        <v>123996</v>
      </c>
      <c r="B4791" s="286" t="s">
        <v>539</v>
      </c>
      <c r="AQ4791" s="286" t="s">
        <v>394</v>
      </c>
    </row>
    <row r="4792" spans="1:47" ht="28.8" x14ac:dyDescent="0.3">
      <c r="A4792" s="285">
        <v>123997</v>
      </c>
      <c r="B4792" s="286" t="s">
        <v>541</v>
      </c>
      <c r="C4792" t="s">
        <v>226</v>
      </c>
      <c r="D4792" t="s">
        <v>224</v>
      </c>
      <c r="E4792" t="s">
        <v>226</v>
      </c>
      <c r="F4792" t="s">
        <v>226</v>
      </c>
      <c r="G4792" t="s">
        <v>226</v>
      </c>
      <c r="H4792" t="s">
        <v>226</v>
      </c>
      <c r="I4792" t="s">
        <v>226</v>
      </c>
      <c r="J4792" t="s">
        <v>226</v>
      </c>
      <c r="K4792" t="s">
        <v>226</v>
      </c>
      <c r="L4792" t="s">
        <v>226</v>
      </c>
      <c r="M4792" t="s">
        <v>225</v>
      </c>
      <c r="N4792" t="s">
        <v>225</v>
      </c>
      <c r="O4792" t="s">
        <v>226</v>
      </c>
      <c r="P4792" t="s">
        <v>226</v>
      </c>
      <c r="Q4792" t="s">
        <v>226</v>
      </c>
      <c r="R4792" t="s">
        <v>226</v>
      </c>
      <c r="S4792" t="s">
        <v>226</v>
      </c>
      <c r="T4792" t="s">
        <v>226</v>
      </c>
      <c r="U4792" t="s">
        <v>226</v>
      </c>
      <c r="V4792" t="s">
        <v>226</v>
      </c>
      <c r="W4792" t="s">
        <v>225</v>
      </c>
      <c r="X4792" t="s">
        <v>225</v>
      </c>
      <c r="Y4792" t="s">
        <v>225</v>
      </c>
      <c r="Z4792" t="s">
        <v>225</v>
      </c>
      <c r="AA4792" t="s">
        <v>225</v>
      </c>
      <c r="AQ4792" s="286" t="s">
        <v>394</v>
      </c>
      <c r="AR4792" s="305"/>
      <c r="AS4792" s="235"/>
      <c r="AU4792"/>
    </row>
    <row r="4793" spans="1:47" ht="21.6" x14ac:dyDescent="0.3">
      <c r="A4793" s="285">
        <v>123998</v>
      </c>
      <c r="B4793" s="286" t="s">
        <v>540</v>
      </c>
      <c r="C4793" t="s">
        <v>226</v>
      </c>
      <c r="D4793" t="s">
        <v>226</v>
      </c>
      <c r="E4793" t="s">
        <v>226</v>
      </c>
      <c r="F4793" t="s">
        <v>226</v>
      </c>
      <c r="G4793" t="s">
        <v>224</v>
      </c>
      <c r="H4793" t="s">
        <v>226</v>
      </c>
      <c r="I4793" t="s">
        <v>226</v>
      </c>
      <c r="J4793" t="s">
        <v>226</v>
      </c>
      <c r="K4793" t="s">
        <v>226</v>
      </c>
      <c r="L4793" t="s">
        <v>225</v>
      </c>
      <c r="M4793" t="s">
        <v>225</v>
      </c>
      <c r="N4793" t="s">
        <v>226</v>
      </c>
      <c r="O4793" t="s">
        <v>226</v>
      </c>
      <c r="P4793" t="s">
        <v>226</v>
      </c>
      <c r="Q4793" t="s">
        <v>226</v>
      </c>
      <c r="R4793" t="s">
        <v>226</v>
      </c>
      <c r="S4793" t="s">
        <v>226</v>
      </c>
      <c r="T4793" t="s">
        <v>225</v>
      </c>
      <c r="U4793" t="s">
        <v>225</v>
      </c>
      <c r="V4793" t="s">
        <v>225</v>
      </c>
      <c r="W4793" t="s">
        <v>394</v>
      </c>
      <c r="X4793" t="s">
        <v>394</v>
      </c>
      <c r="Y4793" t="s">
        <v>394</v>
      </c>
      <c r="Z4793" t="s">
        <v>394</v>
      </c>
      <c r="AA4793" t="s">
        <v>394</v>
      </c>
      <c r="AB4793" t="s">
        <v>394</v>
      </c>
      <c r="AC4793" t="s">
        <v>394</v>
      </c>
      <c r="AD4793" t="s">
        <v>394</v>
      </c>
      <c r="AE4793" t="s">
        <v>394</v>
      </c>
      <c r="AF4793" t="s">
        <v>394</v>
      </c>
      <c r="AG4793" t="s">
        <v>394</v>
      </c>
      <c r="AH4793" t="s">
        <v>394</v>
      </c>
      <c r="AI4793" t="s">
        <v>394</v>
      </c>
      <c r="AJ4793" t="s">
        <v>394</v>
      </c>
      <c r="AK4793" t="s">
        <v>394</v>
      </c>
      <c r="AL4793" t="s">
        <v>394</v>
      </c>
      <c r="AM4793" t="s">
        <v>394</v>
      </c>
      <c r="AN4793" t="s">
        <v>394</v>
      </c>
      <c r="AO4793" t="s">
        <v>394</v>
      </c>
      <c r="AP4793" t="s">
        <v>394</v>
      </c>
      <c r="AQ4793" s="286" t="s">
        <v>394</v>
      </c>
      <c r="AR4793" s="305"/>
      <c r="AS4793" s="235"/>
      <c r="AU4793"/>
    </row>
    <row r="4794" spans="1:47" ht="28.8" x14ac:dyDescent="0.3">
      <c r="A4794" s="285">
        <v>123999</v>
      </c>
      <c r="B4794" s="286" t="s">
        <v>541</v>
      </c>
      <c r="C4794" t="s">
        <v>226</v>
      </c>
      <c r="D4794" t="s">
        <v>226</v>
      </c>
      <c r="E4794" t="s">
        <v>226</v>
      </c>
      <c r="F4794" t="s">
        <v>226</v>
      </c>
      <c r="G4794" t="s">
        <v>226</v>
      </c>
      <c r="H4794" t="s">
        <v>226</v>
      </c>
      <c r="I4794" t="s">
        <v>226</v>
      </c>
      <c r="J4794" t="s">
        <v>226</v>
      </c>
      <c r="K4794" t="s">
        <v>226</v>
      </c>
      <c r="L4794" t="s">
        <v>226</v>
      </c>
      <c r="M4794" t="s">
        <v>225</v>
      </c>
      <c r="N4794" t="s">
        <v>226</v>
      </c>
      <c r="O4794" t="s">
        <v>226</v>
      </c>
      <c r="P4794" t="s">
        <v>226</v>
      </c>
      <c r="Q4794" t="s">
        <v>226</v>
      </c>
      <c r="R4794" t="s">
        <v>226</v>
      </c>
      <c r="S4794" t="s">
        <v>226</v>
      </c>
      <c r="T4794" t="s">
        <v>226</v>
      </c>
      <c r="U4794" t="s">
        <v>226</v>
      </c>
      <c r="V4794" t="s">
        <v>226</v>
      </c>
      <c r="W4794" t="s">
        <v>225</v>
      </c>
      <c r="X4794" t="s">
        <v>225</v>
      </c>
      <c r="Y4794" t="s">
        <v>225</v>
      </c>
      <c r="Z4794" t="s">
        <v>225</v>
      </c>
      <c r="AA4794" t="s">
        <v>225</v>
      </c>
      <c r="AQ4794" s="286" t="s">
        <v>394</v>
      </c>
      <c r="AR4794" s="305"/>
      <c r="AS4794" s="235"/>
      <c r="AU4794"/>
    </row>
    <row r="4795" spans="1:47" x14ac:dyDescent="0.3">
      <c r="A4795" s="285">
        <v>124000</v>
      </c>
      <c r="B4795" s="286" t="s">
        <v>539</v>
      </c>
      <c r="AQ4795" s="286" t="s">
        <v>394</v>
      </c>
    </row>
    <row r="4796" spans="1:47" x14ac:dyDescent="0.3">
      <c r="A4796" s="285">
        <v>124001</v>
      </c>
      <c r="B4796" s="286" t="s">
        <v>539</v>
      </c>
      <c r="AQ4796" s="286" t="s">
        <v>394</v>
      </c>
    </row>
    <row r="4797" spans="1:47" ht="28.8" x14ac:dyDescent="0.3">
      <c r="A4797" s="285">
        <v>124002</v>
      </c>
      <c r="B4797" s="286" t="s">
        <v>541</v>
      </c>
      <c r="C4797" t="s">
        <v>226</v>
      </c>
      <c r="D4797" t="s">
        <v>226</v>
      </c>
      <c r="E4797" t="s">
        <v>226</v>
      </c>
      <c r="F4797" t="s">
        <v>226</v>
      </c>
      <c r="G4797" t="s">
        <v>226</v>
      </c>
      <c r="H4797" t="s">
        <v>226</v>
      </c>
      <c r="I4797" t="s">
        <v>226</v>
      </c>
      <c r="J4797" t="s">
        <v>226</v>
      </c>
      <c r="K4797" t="s">
        <v>226</v>
      </c>
      <c r="L4797" t="s">
        <v>226</v>
      </c>
      <c r="M4797" t="s">
        <v>225</v>
      </c>
      <c r="N4797" t="s">
        <v>226</v>
      </c>
      <c r="O4797" t="s">
        <v>226</v>
      </c>
      <c r="P4797" t="s">
        <v>226</v>
      </c>
      <c r="Q4797" t="s">
        <v>226</v>
      </c>
      <c r="R4797" t="s">
        <v>226</v>
      </c>
      <c r="S4797" t="s">
        <v>226</v>
      </c>
      <c r="T4797" t="s">
        <v>226</v>
      </c>
      <c r="U4797" t="s">
        <v>226</v>
      </c>
      <c r="V4797" t="s">
        <v>226</v>
      </c>
      <c r="W4797" t="s">
        <v>225</v>
      </c>
      <c r="X4797" t="s">
        <v>225</v>
      </c>
      <c r="Y4797" t="s">
        <v>225</v>
      </c>
      <c r="Z4797" t="s">
        <v>225</v>
      </c>
      <c r="AA4797" t="s">
        <v>225</v>
      </c>
      <c r="AQ4797" s="286" t="s">
        <v>394</v>
      </c>
      <c r="AR4797" s="305"/>
      <c r="AS4797" s="235"/>
      <c r="AU4797"/>
    </row>
    <row r="4798" spans="1:47" ht="28.8" x14ac:dyDescent="0.3">
      <c r="A4798" s="285">
        <v>124003</v>
      </c>
      <c r="B4798" s="286" t="s">
        <v>541</v>
      </c>
      <c r="C4798" t="s">
        <v>226</v>
      </c>
      <c r="D4798" t="s">
        <v>226</v>
      </c>
      <c r="E4798" t="s">
        <v>226</v>
      </c>
      <c r="F4798" t="s">
        <v>226</v>
      </c>
      <c r="G4798" t="s">
        <v>226</v>
      </c>
      <c r="H4798" t="s">
        <v>226</v>
      </c>
      <c r="I4798" t="s">
        <v>226</v>
      </c>
      <c r="J4798" t="s">
        <v>226</v>
      </c>
      <c r="K4798" t="s">
        <v>226</v>
      </c>
      <c r="L4798" t="s">
        <v>226</v>
      </c>
      <c r="M4798" t="s">
        <v>225</v>
      </c>
      <c r="N4798" t="s">
        <v>226</v>
      </c>
      <c r="O4798" t="s">
        <v>226</v>
      </c>
      <c r="P4798" t="s">
        <v>226</v>
      </c>
      <c r="Q4798" t="s">
        <v>226</v>
      </c>
      <c r="R4798" t="s">
        <v>226</v>
      </c>
      <c r="S4798" t="s">
        <v>226</v>
      </c>
      <c r="T4798" t="s">
        <v>226</v>
      </c>
      <c r="U4798" t="s">
        <v>226</v>
      </c>
      <c r="V4798" t="s">
        <v>226</v>
      </c>
      <c r="W4798" t="s">
        <v>225</v>
      </c>
      <c r="X4798" t="s">
        <v>225</v>
      </c>
      <c r="Y4798" t="s">
        <v>225</v>
      </c>
      <c r="Z4798" t="s">
        <v>225</v>
      </c>
      <c r="AA4798" t="s">
        <v>225</v>
      </c>
      <c r="AQ4798" s="286" t="s">
        <v>394</v>
      </c>
      <c r="AR4798" s="305"/>
      <c r="AS4798" s="235"/>
      <c r="AU4798"/>
    </row>
    <row r="4799" spans="1:47" ht="28.8" x14ac:dyDescent="0.3">
      <c r="A4799" s="285">
        <v>124004</v>
      </c>
      <c r="B4799" s="286" t="s">
        <v>541</v>
      </c>
      <c r="C4799" t="s">
        <v>226</v>
      </c>
      <c r="D4799" t="s">
        <v>226</v>
      </c>
      <c r="E4799" t="s">
        <v>224</v>
      </c>
      <c r="F4799" t="s">
        <v>226</v>
      </c>
      <c r="G4799" t="s">
        <v>226</v>
      </c>
      <c r="H4799" t="s">
        <v>226</v>
      </c>
      <c r="I4799" t="s">
        <v>226</v>
      </c>
      <c r="J4799" t="s">
        <v>226</v>
      </c>
      <c r="K4799" t="s">
        <v>226</v>
      </c>
      <c r="L4799" t="s">
        <v>225</v>
      </c>
      <c r="M4799" t="s">
        <v>225</v>
      </c>
      <c r="N4799" t="s">
        <v>226</v>
      </c>
      <c r="O4799" t="s">
        <v>226</v>
      </c>
      <c r="P4799" t="s">
        <v>226</v>
      </c>
      <c r="Q4799" t="s">
        <v>226</v>
      </c>
      <c r="R4799" t="s">
        <v>226</v>
      </c>
      <c r="S4799" t="s">
        <v>226</v>
      </c>
      <c r="T4799" t="s">
        <v>225</v>
      </c>
      <c r="U4799" t="s">
        <v>226</v>
      </c>
      <c r="V4799" t="s">
        <v>226</v>
      </c>
      <c r="W4799" t="s">
        <v>225</v>
      </c>
      <c r="X4799" t="s">
        <v>225</v>
      </c>
      <c r="Y4799" t="s">
        <v>225</v>
      </c>
      <c r="Z4799" t="s">
        <v>225</v>
      </c>
      <c r="AA4799" t="s">
        <v>225</v>
      </c>
      <c r="AQ4799" s="286" t="s">
        <v>394</v>
      </c>
      <c r="AR4799" s="305"/>
      <c r="AS4799" s="235"/>
      <c r="AU4799"/>
    </row>
    <row r="4800" spans="1:47" ht="28.8" x14ac:dyDescent="0.3">
      <c r="A4800" s="285">
        <v>124005</v>
      </c>
      <c r="B4800" s="286" t="s">
        <v>542</v>
      </c>
      <c r="C4800" t="s">
        <v>226</v>
      </c>
      <c r="D4800" t="s">
        <v>226</v>
      </c>
      <c r="E4800" t="s">
        <v>226</v>
      </c>
      <c r="F4800" t="s">
        <v>226</v>
      </c>
      <c r="G4800" t="s">
        <v>226</v>
      </c>
      <c r="H4800" t="s">
        <v>226</v>
      </c>
      <c r="I4800" t="s">
        <v>226</v>
      </c>
      <c r="J4800" t="s">
        <v>226</v>
      </c>
      <c r="K4800" t="s">
        <v>226</v>
      </c>
      <c r="L4800" t="s">
        <v>226</v>
      </c>
      <c r="M4800" t="s">
        <v>225</v>
      </c>
      <c r="N4800" t="s">
        <v>225</v>
      </c>
      <c r="O4800" t="s">
        <v>225</v>
      </c>
      <c r="P4800" t="s">
        <v>225</v>
      </c>
      <c r="Q4800" t="s">
        <v>225</v>
      </c>
      <c r="R4800" t="s">
        <v>394</v>
      </c>
      <c r="S4800" t="s">
        <v>394</v>
      </c>
      <c r="T4800" t="s">
        <v>394</v>
      </c>
      <c r="U4800" t="s">
        <v>394</v>
      </c>
      <c r="V4800" t="s">
        <v>394</v>
      </c>
      <c r="W4800" t="s">
        <v>394</v>
      </c>
      <c r="X4800" t="s">
        <v>394</v>
      </c>
      <c r="Y4800" t="s">
        <v>394</v>
      </c>
      <c r="Z4800" t="s">
        <v>394</v>
      </c>
      <c r="AA4800" t="s">
        <v>394</v>
      </c>
      <c r="AB4800" t="s">
        <v>394</v>
      </c>
      <c r="AC4800" t="s">
        <v>394</v>
      </c>
      <c r="AD4800" t="s">
        <v>394</v>
      </c>
      <c r="AE4800" t="s">
        <v>394</v>
      </c>
      <c r="AF4800" t="s">
        <v>394</v>
      </c>
      <c r="AG4800" t="s">
        <v>394</v>
      </c>
      <c r="AH4800" t="s">
        <v>394</v>
      </c>
      <c r="AI4800" t="s">
        <v>394</v>
      </c>
      <c r="AJ4800" t="s">
        <v>394</v>
      </c>
      <c r="AK4800" t="s">
        <v>394</v>
      </c>
      <c r="AL4800" t="s">
        <v>394</v>
      </c>
      <c r="AM4800" t="s">
        <v>394</v>
      </c>
      <c r="AN4800" t="s">
        <v>394</v>
      </c>
      <c r="AO4800" t="s">
        <v>394</v>
      </c>
      <c r="AP4800" t="s">
        <v>394</v>
      </c>
      <c r="AQ4800" s="286" t="s">
        <v>394</v>
      </c>
      <c r="AR4800" s="305"/>
      <c r="AS4800" s="235"/>
      <c r="AU4800"/>
    </row>
    <row r="4801" spans="1:47" x14ac:dyDescent="0.3">
      <c r="A4801" s="285">
        <v>124006</v>
      </c>
      <c r="B4801" s="286" t="s">
        <v>539</v>
      </c>
      <c r="AQ4801" s="286" t="s">
        <v>394</v>
      </c>
    </row>
    <row r="4802" spans="1:47" x14ac:dyDescent="0.3">
      <c r="A4802" s="285">
        <v>124007</v>
      </c>
      <c r="B4802" s="286" t="s">
        <v>539</v>
      </c>
      <c r="AQ4802" s="286" t="s">
        <v>394</v>
      </c>
    </row>
    <row r="4803" spans="1:47" ht="28.8" x14ac:dyDescent="0.3">
      <c r="A4803" s="285">
        <v>124008</v>
      </c>
      <c r="B4803" s="286" t="s">
        <v>541</v>
      </c>
      <c r="C4803" t="s">
        <v>226</v>
      </c>
      <c r="D4803" t="s">
        <v>226</v>
      </c>
      <c r="E4803" t="s">
        <v>226</v>
      </c>
      <c r="F4803" t="s">
        <v>226</v>
      </c>
      <c r="G4803" t="s">
        <v>225</v>
      </c>
      <c r="H4803" t="s">
        <v>226</v>
      </c>
      <c r="I4803" t="s">
        <v>226</v>
      </c>
      <c r="J4803" t="s">
        <v>226</v>
      </c>
      <c r="K4803" t="s">
        <v>226</v>
      </c>
      <c r="L4803" t="s">
        <v>225</v>
      </c>
      <c r="M4803" t="s">
        <v>225</v>
      </c>
      <c r="N4803" t="s">
        <v>226</v>
      </c>
      <c r="O4803" t="s">
        <v>226</v>
      </c>
      <c r="P4803" t="s">
        <v>226</v>
      </c>
      <c r="Q4803" t="s">
        <v>226</v>
      </c>
      <c r="R4803" t="s">
        <v>226</v>
      </c>
      <c r="S4803" t="s">
        <v>226</v>
      </c>
      <c r="T4803" t="s">
        <v>226</v>
      </c>
      <c r="U4803" t="s">
        <v>226</v>
      </c>
      <c r="V4803" t="s">
        <v>226</v>
      </c>
      <c r="W4803" t="s">
        <v>225</v>
      </c>
      <c r="X4803" t="s">
        <v>225</v>
      </c>
      <c r="Y4803" t="s">
        <v>225</v>
      </c>
      <c r="Z4803" t="s">
        <v>225</v>
      </c>
      <c r="AA4803" t="s">
        <v>225</v>
      </c>
      <c r="AQ4803" s="286" t="s">
        <v>394</v>
      </c>
      <c r="AR4803" s="305"/>
      <c r="AS4803" s="235"/>
      <c r="AU4803"/>
    </row>
    <row r="4804" spans="1:47" ht="28.8" x14ac:dyDescent="0.3">
      <c r="A4804" s="285">
        <v>124009</v>
      </c>
      <c r="B4804" s="286" t="s">
        <v>541</v>
      </c>
      <c r="C4804" t="s">
        <v>226</v>
      </c>
      <c r="D4804" t="s">
        <v>226</v>
      </c>
      <c r="E4804" t="s">
        <v>226</v>
      </c>
      <c r="F4804" t="s">
        <v>226</v>
      </c>
      <c r="G4804" t="s">
        <v>226</v>
      </c>
      <c r="H4804" t="s">
        <v>226</v>
      </c>
      <c r="I4804" t="s">
        <v>226</v>
      </c>
      <c r="J4804" t="s">
        <v>226</v>
      </c>
      <c r="K4804" t="s">
        <v>226</v>
      </c>
      <c r="L4804" t="s">
        <v>226</v>
      </c>
      <c r="M4804" t="s">
        <v>225</v>
      </c>
      <c r="N4804" t="s">
        <v>226</v>
      </c>
      <c r="O4804" t="s">
        <v>226</v>
      </c>
      <c r="P4804" t="s">
        <v>226</v>
      </c>
      <c r="Q4804" t="s">
        <v>226</v>
      </c>
      <c r="R4804" t="s">
        <v>225</v>
      </c>
      <c r="S4804" t="s">
        <v>226</v>
      </c>
      <c r="T4804" t="s">
        <v>226</v>
      </c>
      <c r="U4804" t="s">
        <v>226</v>
      </c>
      <c r="V4804" t="s">
        <v>225</v>
      </c>
      <c r="W4804" t="s">
        <v>225</v>
      </c>
      <c r="X4804" t="s">
        <v>225</v>
      </c>
      <c r="Y4804" t="s">
        <v>225</v>
      </c>
      <c r="Z4804" t="s">
        <v>225</v>
      </c>
      <c r="AA4804" t="s">
        <v>225</v>
      </c>
      <c r="AQ4804" s="286" t="s">
        <v>394</v>
      </c>
      <c r="AR4804" s="305"/>
      <c r="AS4804" s="235"/>
      <c r="AU4804"/>
    </row>
    <row r="4805" spans="1:47" ht="28.8" x14ac:dyDescent="0.3">
      <c r="A4805" s="285">
        <v>124010</v>
      </c>
      <c r="B4805" s="286" t="s">
        <v>541</v>
      </c>
      <c r="C4805" t="s">
        <v>226</v>
      </c>
      <c r="D4805" t="s">
        <v>226</v>
      </c>
      <c r="E4805" t="s">
        <v>226</v>
      </c>
      <c r="F4805" t="s">
        <v>226</v>
      </c>
      <c r="G4805" t="s">
        <v>225</v>
      </c>
      <c r="H4805" t="s">
        <v>226</v>
      </c>
      <c r="I4805" t="s">
        <v>226</v>
      </c>
      <c r="J4805" t="s">
        <v>226</v>
      </c>
      <c r="K4805" t="s">
        <v>226</v>
      </c>
      <c r="L4805" t="s">
        <v>225</v>
      </c>
      <c r="M4805" t="s">
        <v>225</v>
      </c>
      <c r="N4805" t="s">
        <v>226</v>
      </c>
      <c r="O4805" t="s">
        <v>226</v>
      </c>
      <c r="P4805" t="s">
        <v>226</v>
      </c>
      <c r="Q4805" t="s">
        <v>226</v>
      </c>
      <c r="R4805" t="s">
        <v>226</v>
      </c>
      <c r="S4805" t="s">
        <v>226</v>
      </c>
      <c r="T4805" t="s">
        <v>226</v>
      </c>
      <c r="U4805" t="s">
        <v>226</v>
      </c>
      <c r="V4805" t="s">
        <v>226</v>
      </c>
      <c r="W4805" t="s">
        <v>225</v>
      </c>
      <c r="X4805" t="s">
        <v>225</v>
      </c>
      <c r="Y4805" t="s">
        <v>225</v>
      </c>
      <c r="Z4805" t="s">
        <v>225</v>
      </c>
      <c r="AA4805" t="s">
        <v>225</v>
      </c>
      <c r="AQ4805" s="286" t="s">
        <v>394</v>
      </c>
      <c r="AR4805" s="305"/>
      <c r="AS4805" s="235"/>
      <c r="AU4805"/>
    </row>
    <row r="4806" spans="1:47" x14ac:dyDescent="0.3">
      <c r="A4806" s="285">
        <v>124011</v>
      </c>
      <c r="B4806" s="286" t="s">
        <v>539</v>
      </c>
      <c r="AQ4806" s="286" t="s">
        <v>394</v>
      </c>
    </row>
    <row r="4807" spans="1:47" x14ac:dyDescent="0.3">
      <c r="A4807" s="285">
        <v>124012</v>
      </c>
      <c r="B4807" s="286" t="s">
        <v>539</v>
      </c>
      <c r="AQ4807" s="286" t="s">
        <v>394</v>
      </c>
    </row>
    <row r="4808" spans="1:47" ht="28.8" x14ac:dyDescent="0.3">
      <c r="A4808" s="285">
        <v>124013</v>
      </c>
      <c r="B4808" s="286" t="s">
        <v>541</v>
      </c>
      <c r="C4808" t="s">
        <v>226</v>
      </c>
      <c r="D4808" t="s">
        <v>226</v>
      </c>
      <c r="E4808" t="s">
        <v>226</v>
      </c>
      <c r="F4808" t="s">
        <v>226</v>
      </c>
      <c r="G4808" t="s">
        <v>226</v>
      </c>
      <c r="H4808" t="s">
        <v>226</v>
      </c>
      <c r="I4808" t="s">
        <v>226</v>
      </c>
      <c r="J4808" t="s">
        <v>226</v>
      </c>
      <c r="K4808" t="s">
        <v>226</v>
      </c>
      <c r="L4808" t="s">
        <v>226</v>
      </c>
      <c r="M4808" t="s">
        <v>225</v>
      </c>
      <c r="N4808" t="s">
        <v>224</v>
      </c>
      <c r="O4808" t="s">
        <v>226</v>
      </c>
      <c r="P4808" t="s">
        <v>226</v>
      </c>
      <c r="Q4808" t="s">
        <v>226</v>
      </c>
      <c r="R4808" t="s">
        <v>226</v>
      </c>
      <c r="S4808" t="s">
        <v>226</v>
      </c>
      <c r="T4808" t="s">
        <v>226</v>
      </c>
      <c r="U4808" t="s">
        <v>226</v>
      </c>
      <c r="V4808" t="s">
        <v>226</v>
      </c>
      <c r="W4808" t="s">
        <v>225</v>
      </c>
      <c r="X4808" t="s">
        <v>225</v>
      </c>
      <c r="Y4808" t="s">
        <v>225</v>
      </c>
      <c r="Z4808" t="s">
        <v>225</v>
      </c>
      <c r="AA4808" t="s">
        <v>225</v>
      </c>
      <c r="AQ4808" s="286" t="s">
        <v>394</v>
      </c>
      <c r="AR4808" s="305"/>
      <c r="AS4808" s="235"/>
      <c r="AU4808"/>
    </row>
    <row r="4809" spans="1:47" x14ac:dyDescent="0.3">
      <c r="A4809" s="285">
        <v>124014</v>
      </c>
      <c r="B4809" s="286" t="s">
        <v>539</v>
      </c>
      <c r="AQ4809" s="286" t="s">
        <v>394</v>
      </c>
    </row>
    <row r="4810" spans="1:47" ht="28.8" x14ac:dyDescent="0.3">
      <c r="A4810" s="285">
        <v>124015</v>
      </c>
      <c r="B4810" s="286" t="s">
        <v>541</v>
      </c>
      <c r="C4810" t="s">
        <v>226</v>
      </c>
      <c r="D4810" t="s">
        <v>226</v>
      </c>
      <c r="E4810" t="s">
        <v>226</v>
      </c>
      <c r="F4810" t="s">
        <v>226</v>
      </c>
      <c r="G4810" t="s">
        <v>226</v>
      </c>
      <c r="H4810" t="s">
        <v>226</v>
      </c>
      <c r="I4810" t="s">
        <v>226</v>
      </c>
      <c r="J4810" t="s">
        <v>226</v>
      </c>
      <c r="K4810" t="s">
        <v>226</v>
      </c>
      <c r="L4810" t="s">
        <v>226</v>
      </c>
      <c r="M4810" t="s">
        <v>225</v>
      </c>
      <c r="N4810" t="s">
        <v>226</v>
      </c>
      <c r="O4810" t="s">
        <v>226</v>
      </c>
      <c r="P4810" t="s">
        <v>226</v>
      </c>
      <c r="Q4810" t="s">
        <v>226</v>
      </c>
      <c r="R4810" t="s">
        <v>225</v>
      </c>
      <c r="S4810" t="s">
        <v>226</v>
      </c>
      <c r="T4810" t="s">
        <v>226</v>
      </c>
      <c r="U4810" t="s">
        <v>226</v>
      </c>
      <c r="V4810" t="s">
        <v>226</v>
      </c>
      <c r="W4810" t="s">
        <v>225</v>
      </c>
      <c r="X4810" t="s">
        <v>225</v>
      </c>
      <c r="Y4810" t="s">
        <v>225</v>
      </c>
      <c r="Z4810" t="s">
        <v>225</v>
      </c>
      <c r="AA4810" t="s">
        <v>225</v>
      </c>
      <c r="AQ4810" s="286" t="s">
        <v>394</v>
      </c>
      <c r="AR4810" s="305"/>
      <c r="AS4810" s="235"/>
      <c r="AU4810"/>
    </row>
    <row r="4811" spans="1:47" ht="28.8" x14ac:dyDescent="0.3">
      <c r="A4811" s="285">
        <v>124016</v>
      </c>
      <c r="B4811" s="286" t="s">
        <v>541</v>
      </c>
      <c r="C4811" t="s">
        <v>226</v>
      </c>
      <c r="D4811" t="s">
        <v>226</v>
      </c>
      <c r="E4811" t="s">
        <v>226</v>
      </c>
      <c r="F4811" t="s">
        <v>226</v>
      </c>
      <c r="G4811" t="s">
        <v>226</v>
      </c>
      <c r="H4811" t="s">
        <v>226</v>
      </c>
      <c r="I4811" t="s">
        <v>226</v>
      </c>
      <c r="J4811" t="s">
        <v>226</v>
      </c>
      <c r="K4811" t="s">
        <v>226</v>
      </c>
      <c r="L4811" t="s">
        <v>226</v>
      </c>
      <c r="M4811" t="s">
        <v>225</v>
      </c>
      <c r="N4811" t="s">
        <v>226</v>
      </c>
      <c r="O4811" t="s">
        <v>226</v>
      </c>
      <c r="P4811" t="s">
        <v>226</v>
      </c>
      <c r="Q4811" t="s">
        <v>226</v>
      </c>
      <c r="R4811" t="s">
        <v>226</v>
      </c>
      <c r="S4811" t="s">
        <v>226</v>
      </c>
      <c r="T4811" t="s">
        <v>226</v>
      </c>
      <c r="U4811" t="s">
        <v>226</v>
      </c>
      <c r="V4811" t="s">
        <v>226</v>
      </c>
      <c r="W4811" t="s">
        <v>225</v>
      </c>
      <c r="X4811" t="s">
        <v>225</v>
      </c>
      <c r="Y4811" t="s">
        <v>225</v>
      </c>
      <c r="Z4811" t="s">
        <v>225</v>
      </c>
      <c r="AA4811" t="s">
        <v>225</v>
      </c>
      <c r="AQ4811" s="286" t="s">
        <v>394</v>
      </c>
      <c r="AR4811" s="305"/>
      <c r="AS4811" s="235"/>
      <c r="AU4811"/>
    </row>
    <row r="4812" spans="1:47" x14ac:dyDescent="0.3">
      <c r="A4812" s="285">
        <v>124017</v>
      </c>
      <c r="B4812" s="286" t="s">
        <v>539</v>
      </c>
      <c r="AQ4812" s="286" t="s">
        <v>394</v>
      </c>
    </row>
    <row r="4813" spans="1:47" x14ac:dyDescent="0.3">
      <c r="A4813" s="285">
        <v>124018</v>
      </c>
      <c r="B4813" s="286" t="s">
        <v>539</v>
      </c>
      <c r="AQ4813" s="286" t="s">
        <v>394</v>
      </c>
    </row>
    <row r="4814" spans="1:47" x14ac:dyDescent="0.3">
      <c r="A4814" s="285">
        <v>124019</v>
      </c>
      <c r="B4814" s="286" t="s">
        <v>539</v>
      </c>
      <c r="AQ4814" s="286" t="s">
        <v>394</v>
      </c>
    </row>
    <row r="4815" spans="1:47" ht="28.8" x14ac:dyDescent="0.3">
      <c r="A4815" s="285">
        <v>124020</v>
      </c>
      <c r="B4815" s="286" t="s">
        <v>541</v>
      </c>
      <c r="C4815" t="s">
        <v>226</v>
      </c>
      <c r="D4815" t="s">
        <v>226</v>
      </c>
      <c r="E4815" t="s">
        <v>224</v>
      </c>
      <c r="F4815" t="s">
        <v>226</v>
      </c>
      <c r="G4815" t="s">
        <v>224</v>
      </c>
      <c r="H4815" t="s">
        <v>226</v>
      </c>
      <c r="I4815" t="s">
        <v>226</v>
      </c>
      <c r="J4815" t="s">
        <v>226</v>
      </c>
      <c r="K4815" t="s">
        <v>226</v>
      </c>
      <c r="L4815" t="s">
        <v>226</v>
      </c>
      <c r="M4815" t="s">
        <v>225</v>
      </c>
      <c r="N4815" t="s">
        <v>226</v>
      </c>
      <c r="O4815" t="s">
        <v>224</v>
      </c>
      <c r="P4815" t="s">
        <v>224</v>
      </c>
      <c r="Q4815" t="s">
        <v>224</v>
      </c>
      <c r="R4815" t="s">
        <v>226</v>
      </c>
      <c r="S4815" t="s">
        <v>226</v>
      </c>
      <c r="T4815" t="s">
        <v>226</v>
      </c>
      <c r="U4815" t="s">
        <v>226</v>
      </c>
      <c r="V4815" t="s">
        <v>226</v>
      </c>
      <c r="W4815" t="s">
        <v>225</v>
      </c>
      <c r="X4815" t="s">
        <v>225</v>
      </c>
      <c r="Y4815" t="s">
        <v>225</v>
      </c>
      <c r="Z4815" t="s">
        <v>225</v>
      </c>
      <c r="AA4815" t="s">
        <v>225</v>
      </c>
      <c r="AQ4815" s="286" t="s">
        <v>394</v>
      </c>
      <c r="AR4815" s="305"/>
      <c r="AS4815" s="235"/>
      <c r="AU4815"/>
    </row>
    <row r="4816" spans="1:47" ht="28.8" x14ac:dyDescent="0.3">
      <c r="A4816" s="285">
        <v>124021</v>
      </c>
      <c r="B4816" s="286" t="s">
        <v>541</v>
      </c>
      <c r="C4816" t="s">
        <v>226</v>
      </c>
      <c r="D4816" t="s">
        <v>226</v>
      </c>
      <c r="E4816" t="s">
        <v>226</v>
      </c>
      <c r="F4816" t="s">
        <v>226</v>
      </c>
      <c r="G4816" t="s">
        <v>226</v>
      </c>
      <c r="H4816" t="s">
        <v>226</v>
      </c>
      <c r="I4816" t="s">
        <v>226</v>
      </c>
      <c r="J4816" t="s">
        <v>226</v>
      </c>
      <c r="K4816" t="s">
        <v>226</v>
      </c>
      <c r="L4816" t="s">
        <v>226</v>
      </c>
      <c r="M4816" t="s">
        <v>225</v>
      </c>
      <c r="N4816" t="s">
        <v>226</v>
      </c>
      <c r="O4816" t="s">
        <v>226</v>
      </c>
      <c r="P4816" t="s">
        <v>226</v>
      </c>
      <c r="Q4816" t="s">
        <v>226</v>
      </c>
      <c r="R4816" t="s">
        <v>226</v>
      </c>
      <c r="S4816" t="s">
        <v>226</v>
      </c>
      <c r="T4816" t="s">
        <v>226</v>
      </c>
      <c r="U4816" t="s">
        <v>226</v>
      </c>
      <c r="V4816" t="s">
        <v>226</v>
      </c>
      <c r="W4816" t="s">
        <v>225</v>
      </c>
      <c r="X4816" t="s">
        <v>225</v>
      </c>
      <c r="Y4816" t="s">
        <v>225</v>
      </c>
      <c r="Z4816" t="s">
        <v>225</v>
      </c>
      <c r="AA4816" t="s">
        <v>225</v>
      </c>
      <c r="AQ4816" s="286" t="s">
        <v>394</v>
      </c>
      <c r="AR4816" s="305"/>
      <c r="AS4816" s="235"/>
      <c r="AU4816"/>
    </row>
    <row r="4817" spans="1:47" x14ac:dyDescent="0.3">
      <c r="A4817" s="285">
        <v>124022</v>
      </c>
      <c r="B4817" s="286" t="s">
        <v>539</v>
      </c>
      <c r="AQ4817" s="286" t="s">
        <v>394</v>
      </c>
    </row>
    <row r="4818" spans="1:47" x14ac:dyDescent="0.3">
      <c r="A4818" s="285">
        <v>124023</v>
      </c>
      <c r="B4818" s="286" t="s">
        <v>539</v>
      </c>
      <c r="AQ4818" s="286" t="s">
        <v>394</v>
      </c>
    </row>
    <row r="4819" spans="1:47" x14ac:dyDescent="0.3">
      <c r="A4819" s="285">
        <v>124024</v>
      </c>
      <c r="B4819" s="286" t="s">
        <v>539</v>
      </c>
      <c r="AQ4819" s="286" t="s">
        <v>394</v>
      </c>
    </row>
    <row r="4820" spans="1:47" x14ac:dyDescent="0.3">
      <c r="A4820" s="285">
        <v>124025</v>
      </c>
      <c r="B4820" s="286" t="s">
        <v>539</v>
      </c>
      <c r="AQ4820" s="286" t="s">
        <v>394</v>
      </c>
    </row>
    <row r="4821" spans="1:47" ht="28.8" x14ac:dyDescent="0.3">
      <c r="A4821" s="285">
        <v>124026</v>
      </c>
      <c r="B4821" s="286" t="s">
        <v>541</v>
      </c>
      <c r="C4821" t="s">
        <v>226</v>
      </c>
      <c r="D4821" t="s">
        <v>226</v>
      </c>
      <c r="E4821" t="s">
        <v>226</v>
      </c>
      <c r="F4821" t="s">
        <v>226</v>
      </c>
      <c r="G4821" t="s">
        <v>226</v>
      </c>
      <c r="H4821" t="s">
        <v>226</v>
      </c>
      <c r="I4821" t="s">
        <v>226</v>
      </c>
      <c r="J4821" t="s">
        <v>226</v>
      </c>
      <c r="K4821" t="s">
        <v>226</v>
      </c>
      <c r="L4821" t="s">
        <v>226</v>
      </c>
      <c r="M4821" t="s">
        <v>225</v>
      </c>
      <c r="N4821" t="s">
        <v>224</v>
      </c>
      <c r="O4821" t="s">
        <v>226</v>
      </c>
      <c r="P4821" t="s">
        <v>226</v>
      </c>
      <c r="Q4821" t="s">
        <v>226</v>
      </c>
      <c r="R4821" t="s">
        <v>226</v>
      </c>
      <c r="S4821" t="s">
        <v>226</v>
      </c>
      <c r="T4821" t="s">
        <v>226</v>
      </c>
      <c r="U4821" t="s">
        <v>226</v>
      </c>
      <c r="V4821" t="s">
        <v>226</v>
      </c>
      <c r="W4821" t="s">
        <v>225</v>
      </c>
      <c r="X4821" t="s">
        <v>225</v>
      </c>
      <c r="Y4821" t="s">
        <v>225</v>
      </c>
      <c r="Z4821" t="s">
        <v>225</v>
      </c>
      <c r="AA4821" t="s">
        <v>225</v>
      </c>
      <c r="AQ4821" s="286" t="s">
        <v>394</v>
      </c>
      <c r="AR4821" s="305"/>
      <c r="AS4821" s="235"/>
      <c r="AU4821"/>
    </row>
    <row r="4822" spans="1:47" ht="28.8" x14ac:dyDescent="0.3">
      <c r="A4822" s="285">
        <v>124027</v>
      </c>
      <c r="B4822" s="286" t="s">
        <v>542</v>
      </c>
      <c r="C4822" t="s">
        <v>226</v>
      </c>
      <c r="D4822" t="s">
        <v>226</v>
      </c>
      <c r="E4822" t="s">
        <v>224</v>
      </c>
      <c r="F4822" t="s">
        <v>226</v>
      </c>
      <c r="G4822" t="s">
        <v>224</v>
      </c>
      <c r="H4822" t="s">
        <v>224</v>
      </c>
      <c r="I4822" t="s">
        <v>224</v>
      </c>
      <c r="J4822" t="s">
        <v>224</v>
      </c>
      <c r="K4822" t="s">
        <v>224</v>
      </c>
      <c r="L4822" t="s">
        <v>224</v>
      </c>
      <c r="M4822" t="s">
        <v>225</v>
      </c>
      <c r="N4822" t="s">
        <v>225</v>
      </c>
      <c r="O4822" t="s">
        <v>225</v>
      </c>
      <c r="P4822" t="s">
        <v>225</v>
      </c>
      <c r="Q4822" t="s">
        <v>225</v>
      </c>
      <c r="R4822" t="s">
        <v>394</v>
      </c>
      <c r="S4822" t="s">
        <v>394</v>
      </c>
      <c r="T4822" t="s">
        <v>394</v>
      </c>
      <c r="U4822" t="s">
        <v>394</v>
      </c>
      <c r="V4822" t="s">
        <v>394</v>
      </c>
      <c r="W4822" t="s">
        <v>394</v>
      </c>
      <c r="X4822" t="s">
        <v>394</v>
      </c>
      <c r="Y4822" t="s">
        <v>394</v>
      </c>
      <c r="Z4822" t="s">
        <v>394</v>
      </c>
      <c r="AA4822" t="s">
        <v>394</v>
      </c>
      <c r="AB4822" t="s">
        <v>394</v>
      </c>
      <c r="AC4822" t="s">
        <v>394</v>
      </c>
      <c r="AD4822" t="s">
        <v>394</v>
      </c>
      <c r="AE4822" t="s">
        <v>394</v>
      </c>
      <c r="AF4822" t="s">
        <v>394</v>
      </c>
      <c r="AG4822" t="s">
        <v>394</v>
      </c>
      <c r="AH4822" t="s">
        <v>394</v>
      </c>
      <c r="AI4822" t="s">
        <v>394</v>
      </c>
      <c r="AJ4822" t="s">
        <v>394</v>
      </c>
      <c r="AK4822" t="s">
        <v>394</v>
      </c>
      <c r="AL4822" t="s">
        <v>394</v>
      </c>
      <c r="AM4822" t="s">
        <v>394</v>
      </c>
      <c r="AN4822" t="s">
        <v>394</v>
      </c>
      <c r="AO4822" t="s">
        <v>394</v>
      </c>
      <c r="AP4822" t="s">
        <v>394</v>
      </c>
      <c r="AQ4822" s="286" t="s">
        <v>394</v>
      </c>
      <c r="AR4822" s="305"/>
      <c r="AS4822" s="235"/>
      <c r="AU4822"/>
    </row>
    <row r="4823" spans="1:47" ht="28.8" x14ac:dyDescent="0.3">
      <c r="A4823" s="285">
        <v>124028</v>
      </c>
      <c r="B4823" s="286" t="s">
        <v>541</v>
      </c>
      <c r="C4823" t="s">
        <v>226</v>
      </c>
      <c r="D4823" t="s">
        <v>224</v>
      </c>
      <c r="E4823" t="s">
        <v>225</v>
      </c>
      <c r="F4823" t="s">
        <v>226</v>
      </c>
      <c r="G4823" t="s">
        <v>226</v>
      </c>
      <c r="H4823" t="s">
        <v>226</v>
      </c>
      <c r="I4823" t="s">
        <v>226</v>
      </c>
      <c r="J4823" t="s">
        <v>226</v>
      </c>
      <c r="K4823" t="s">
        <v>226</v>
      </c>
      <c r="L4823" t="s">
        <v>226</v>
      </c>
      <c r="M4823" t="s">
        <v>226</v>
      </c>
      <c r="N4823" t="s">
        <v>224</v>
      </c>
      <c r="O4823" t="s">
        <v>226</v>
      </c>
      <c r="P4823" t="s">
        <v>226</v>
      </c>
      <c r="Q4823" t="s">
        <v>226</v>
      </c>
      <c r="R4823" t="s">
        <v>226</v>
      </c>
      <c r="S4823" t="s">
        <v>226</v>
      </c>
      <c r="T4823" t="s">
        <v>226</v>
      </c>
      <c r="U4823" t="s">
        <v>226</v>
      </c>
      <c r="V4823" t="s">
        <v>226</v>
      </c>
      <c r="W4823" t="s">
        <v>225</v>
      </c>
      <c r="X4823" t="s">
        <v>225</v>
      </c>
      <c r="Y4823" t="s">
        <v>225</v>
      </c>
      <c r="Z4823" t="s">
        <v>225</v>
      </c>
      <c r="AA4823" t="s">
        <v>225</v>
      </c>
      <c r="AQ4823" s="286" t="s">
        <v>394</v>
      </c>
      <c r="AR4823" s="305"/>
      <c r="AS4823" s="235"/>
      <c r="AU4823"/>
    </row>
    <row r="4824" spans="1:47" x14ac:dyDescent="0.3">
      <c r="A4824" s="285">
        <v>124029</v>
      </c>
      <c r="B4824" s="286" t="s">
        <v>539</v>
      </c>
      <c r="AQ4824" s="286" t="s">
        <v>394</v>
      </c>
    </row>
    <row r="4825" spans="1:47" ht="28.8" x14ac:dyDescent="0.3">
      <c r="A4825" s="285">
        <v>124030</v>
      </c>
      <c r="B4825" s="286" t="s">
        <v>542</v>
      </c>
      <c r="C4825" t="s">
        <v>226</v>
      </c>
      <c r="D4825" t="s">
        <v>224</v>
      </c>
      <c r="E4825" t="s">
        <v>224</v>
      </c>
      <c r="F4825" t="s">
        <v>226</v>
      </c>
      <c r="G4825" t="s">
        <v>225</v>
      </c>
      <c r="H4825" t="s">
        <v>226</v>
      </c>
      <c r="I4825" t="s">
        <v>226</v>
      </c>
      <c r="J4825" t="s">
        <v>225</v>
      </c>
      <c r="K4825" t="s">
        <v>226</v>
      </c>
      <c r="L4825" t="s">
        <v>225</v>
      </c>
      <c r="M4825" t="s">
        <v>225</v>
      </c>
      <c r="N4825" t="s">
        <v>225</v>
      </c>
      <c r="O4825" t="s">
        <v>225</v>
      </c>
      <c r="P4825" t="s">
        <v>225</v>
      </c>
      <c r="Q4825" t="s">
        <v>225</v>
      </c>
      <c r="R4825" t="s">
        <v>394</v>
      </c>
      <c r="S4825" t="s">
        <v>394</v>
      </c>
      <c r="T4825" t="s">
        <v>394</v>
      </c>
      <c r="U4825" t="s">
        <v>394</v>
      </c>
      <c r="V4825" t="s">
        <v>394</v>
      </c>
      <c r="W4825" t="s">
        <v>394</v>
      </c>
      <c r="X4825" t="s">
        <v>394</v>
      </c>
      <c r="Y4825" t="s">
        <v>394</v>
      </c>
      <c r="Z4825" t="s">
        <v>394</v>
      </c>
      <c r="AA4825" t="s">
        <v>394</v>
      </c>
      <c r="AB4825" t="s">
        <v>394</v>
      </c>
      <c r="AC4825" t="s">
        <v>394</v>
      </c>
      <c r="AD4825" t="s">
        <v>394</v>
      </c>
      <c r="AE4825" t="s">
        <v>394</v>
      </c>
      <c r="AF4825" t="s">
        <v>394</v>
      </c>
      <c r="AG4825" t="s">
        <v>394</v>
      </c>
      <c r="AH4825" t="s">
        <v>394</v>
      </c>
      <c r="AI4825" t="s">
        <v>394</v>
      </c>
      <c r="AJ4825" t="s">
        <v>394</v>
      </c>
      <c r="AK4825" t="s">
        <v>394</v>
      </c>
      <c r="AL4825" t="s">
        <v>394</v>
      </c>
      <c r="AM4825" t="s">
        <v>394</v>
      </c>
      <c r="AN4825" t="s">
        <v>394</v>
      </c>
      <c r="AO4825" t="s">
        <v>394</v>
      </c>
      <c r="AP4825" t="s">
        <v>394</v>
      </c>
      <c r="AQ4825" s="286" t="s">
        <v>394</v>
      </c>
      <c r="AR4825" s="305"/>
      <c r="AS4825" s="235"/>
      <c r="AU4825"/>
    </row>
    <row r="4826" spans="1:47" x14ac:dyDescent="0.3">
      <c r="A4826" s="285">
        <v>124031</v>
      </c>
      <c r="B4826" s="286" t="s">
        <v>539</v>
      </c>
      <c r="AQ4826" s="286" t="s">
        <v>394</v>
      </c>
    </row>
    <row r="4827" spans="1:47" ht="28.8" x14ac:dyDescent="0.3">
      <c r="A4827" s="285">
        <v>124032</v>
      </c>
      <c r="B4827" s="286" t="s">
        <v>542</v>
      </c>
      <c r="C4827" t="s">
        <v>226</v>
      </c>
      <c r="D4827" t="s">
        <v>224</v>
      </c>
      <c r="E4827" t="s">
        <v>224</v>
      </c>
      <c r="F4827" t="s">
        <v>226</v>
      </c>
      <c r="G4827" t="s">
        <v>224</v>
      </c>
      <c r="H4827" t="s">
        <v>226</v>
      </c>
      <c r="I4827" t="s">
        <v>225</v>
      </c>
      <c r="J4827" t="s">
        <v>224</v>
      </c>
      <c r="K4827" t="s">
        <v>224</v>
      </c>
      <c r="L4827" t="s">
        <v>225</v>
      </c>
      <c r="M4827" t="s">
        <v>225</v>
      </c>
      <c r="N4827" t="s">
        <v>225</v>
      </c>
      <c r="O4827" t="s">
        <v>225</v>
      </c>
      <c r="P4827" t="s">
        <v>225</v>
      </c>
      <c r="Q4827" t="s">
        <v>225</v>
      </c>
      <c r="R4827" t="s">
        <v>394</v>
      </c>
      <c r="S4827" t="s">
        <v>394</v>
      </c>
      <c r="T4827" t="s">
        <v>394</v>
      </c>
      <c r="U4827" t="s">
        <v>394</v>
      </c>
      <c r="V4827" t="s">
        <v>394</v>
      </c>
      <c r="W4827" t="s">
        <v>394</v>
      </c>
      <c r="X4827" t="s">
        <v>394</v>
      </c>
      <c r="Y4827" t="s">
        <v>394</v>
      </c>
      <c r="Z4827" t="s">
        <v>394</v>
      </c>
      <c r="AA4827" t="s">
        <v>394</v>
      </c>
      <c r="AB4827" t="s">
        <v>394</v>
      </c>
      <c r="AC4827" t="s">
        <v>394</v>
      </c>
      <c r="AD4827" t="s">
        <v>394</v>
      </c>
      <c r="AE4827" t="s">
        <v>394</v>
      </c>
      <c r="AF4827" t="s">
        <v>394</v>
      </c>
      <c r="AG4827" t="s">
        <v>394</v>
      </c>
      <c r="AH4827" t="s">
        <v>394</v>
      </c>
      <c r="AI4827" t="s">
        <v>394</v>
      </c>
      <c r="AJ4827" t="s">
        <v>394</v>
      </c>
      <c r="AK4827" t="s">
        <v>394</v>
      </c>
      <c r="AL4827" t="s">
        <v>394</v>
      </c>
      <c r="AM4827" t="s">
        <v>394</v>
      </c>
      <c r="AN4827" t="s">
        <v>394</v>
      </c>
      <c r="AO4827" t="s">
        <v>394</v>
      </c>
      <c r="AP4827" t="s">
        <v>394</v>
      </c>
      <c r="AQ4827" s="286" t="s">
        <v>394</v>
      </c>
      <c r="AR4827" s="305"/>
      <c r="AS4827" s="235"/>
      <c r="AU4827"/>
    </row>
    <row r="4828" spans="1:47" x14ac:dyDescent="0.3">
      <c r="A4828" s="285">
        <v>124033</v>
      </c>
      <c r="B4828" s="286" t="s">
        <v>539</v>
      </c>
      <c r="AQ4828" s="286" t="s">
        <v>394</v>
      </c>
    </row>
    <row r="4829" spans="1:47" ht="21.6" x14ac:dyDescent="0.65">
      <c r="A4829" s="285">
        <v>124034</v>
      </c>
      <c r="B4829" s="286" t="s">
        <v>540</v>
      </c>
      <c r="C4829" t="s">
        <v>224</v>
      </c>
      <c r="D4829" t="s">
        <v>224</v>
      </c>
      <c r="E4829" t="s">
        <v>224</v>
      </c>
      <c r="F4829" t="s">
        <v>226</v>
      </c>
      <c r="G4829" t="s">
        <v>226</v>
      </c>
      <c r="H4829" t="s">
        <v>225</v>
      </c>
      <c r="I4829" t="s">
        <v>224</v>
      </c>
      <c r="J4829" t="s">
        <v>226</v>
      </c>
      <c r="K4829" t="s">
        <v>225</v>
      </c>
      <c r="L4829" t="s">
        <v>225</v>
      </c>
      <c r="M4829" t="s">
        <v>225</v>
      </c>
      <c r="N4829" t="s">
        <v>394</v>
      </c>
      <c r="O4829" t="s">
        <v>394</v>
      </c>
      <c r="P4829" t="s">
        <v>394</v>
      </c>
      <c r="Q4829" t="s">
        <v>394</v>
      </c>
      <c r="R4829" t="s">
        <v>394</v>
      </c>
      <c r="S4829" t="s">
        <v>394</v>
      </c>
      <c r="T4829" t="s">
        <v>394</v>
      </c>
      <c r="U4829" t="s">
        <v>394</v>
      </c>
      <c r="V4829" t="s">
        <v>394</v>
      </c>
      <c r="W4829" t="s">
        <v>394</v>
      </c>
      <c r="X4829" t="s">
        <v>394</v>
      </c>
      <c r="Y4829" t="s">
        <v>394</v>
      </c>
      <c r="Z4829" t="s">
        <v>394</v>
      </c>
      <c r="AA4829" t="s">
        <v>394</v>
      </c>
      <c r="AB4829" t="s">
        <v>394</v>
      </c>
      <c r="AC4829" t="s">
        <v>394</v>
      </c>
      <c r="AD4829" t="s">
        <v>394</v>
      </c>
      <c r="AE4829" t="s">
        <v>394</v>
      </c>
      <c r="AF4829" t="s">
        <v>394</v>
      </c>
      <c r="AG4829" t="s">
        <v>394</v>
      </c>
      <c r="AH4829" t="s">
        <v>394</v>
      </c>
      <c r="AI4829" t="s">
        <v>394</v>
      </c>
      <c r="AJ4829" t="s">
        <v>394</v>
      </c>
      <c r="AK4829" t="s">
        <v>394</v>
      </c>
      <c r="AL4829" t="s">
        <v>394</v>
      </c>
      <c r="AM4829" t="s">
        <v>394</v>
      </c>
      <c r="AN4829" t="s">
        <v>394</v>
      </c>
      <c r="AO4829" t="s">
        <v>394</v>
      </c>
      <c r="AP4829" t="s">
        <v>394</v>
      </c>
      <c r="AQ4829" s="288"/>
      <c r="AR4829" s="304"/>
      <c r="AS4829" s="304"/>
      <c r="AU4829"/>
    </row>
    <row r="4830" spans="1:47" ht="28.8" x14ac:dyDescent="0.3">
      <c r="A4830" s="285">
        <v>124036</v>
      </c>
      <c r="B4830" s="286" t="s">
        <v>542</v>
      </c>
      <c r="C4830" t="s">
        <v>226</v>
      </c>
      <c r="D4830" t="s">
        <v>224</v>
      </c>
      <c r="E4830" t="s">
        <v>224</v>
      </c>
      <c r="F4830" t="s">
        <v>226</v>
      </c>
      <c r="G4830" t="s">
        <v>224</v>
      </c>
      <c r="H4830" t="s">
        <v>226</v>
      </c>
      <c r="I4830" t="s">
        <v>224</v>
      </c>
      <c r="J4830" t="s">
        <v>226</v>
      </c>
      <c r="K4830" t="s">
        <v>224</v>
      </c>
      <c r="L4830" t="s">
        <v>225</v>
      </c>
      <c r="M4830" t="s">
        <v>225</v>
      </c>
      <c r="N4830" t="s">
        <v>225</v>
      </c>
      <c r="O4830" t="s">
        <v>225</v>
      </c>
      <c r="P4830" t="s">
        <v>225</v>
      </c>
      <c r="Q4830" t="s">
        <v>225</v>
      </c>
      <c r="AG4830" t="s">
        <v>394</v>
      </c>
      <c r="AH4830" t="s">
        <v>394</v>
      </c>
      <c r="AI4830" t="s">
        <v>394</v>
      </c>
      <c r="AJ4830" t="s">
        <v>394</v>
      </c>
      <c r="AK4830" t="s">
        <v>394</v>
      </c>
      <c r="AL4830" t="s">
        <v>394</v>
      </c>
      <c r="AM4830" t="s">
        <v>394</v>
      </c>
      <c r="AN4830" t="s">
        <v>394</v>
      </c>
      <c r="AO4830" t="s">
        <v>394</v>
      </c>
      <c r="AP4830" t="s">
        <v>394</v>
      </c>
      <c r="AQ4830" s="286" t="s">
        <v>394</v>
      </c>
      <c r="AR4830" s="308"/>
      <c r="AS4830" s="308"/>
      <c r="AU4830"/>
    </row>
    <row r="4831" spans="1:47" x14ac:dyDescent="0.3">
      <c r="A4831" s="285">
        <v>124037</v>
      </c>
      <c r="B4831" s="286" t="s">
        <v>539</v>
      </c>
      <c r="AQ4831" s="286" t="s">
        <v>394</v>
      </c>
    </row>
    <row r="4832" spans="1:47" x14ac:dyDescent="0.3">
      <c r="A4832" s="285">
        <v>124038</v>
      </c>
      <c r="B4832" s="286" t="s">
        <v>539</v>
      </c>
      <c r="AQ4832" s="286" t="s">
        <v>394</v>
      </c>
    </row>
    <row r="4833" spans="1:47" ht="28.8" x14ac:dyDescent="0.3">
      <c r="A4833" s="285">
        <v>124039</v>
      </c>
      <c r="B4833" s="286" t="s">
        <v>541</v>
      </c>
      <c r="W4833" t="s">
        <v>225</v>
      </c>
      <c r="X4833" t="s">
        <v>225</v>
      </c>
      <c r="Y4833" t="s">
        <v>225</v>
      </c>
      <c r="Z4833" t="s">
        <v>225</v>
      </c>
      <c r="AA4833" t="s">
        <v>225</v>
      </c>
      <c r="AQ4833" s="286" t="s">
        <v>394</v>
      </c>
      <c r="AR4833" s="304"/>
      <c r="AS4833" s="304"/>
      <c r="AU4833"/>
    </row>
    <row r="4834" spans="1:47" x14ac:dyDescent="0.3">
      <c r="A4834" s="285">
        <v>124040</v>
      </c>
      <c r="B4834" s="286" t="s">
        <v>539</v>
      </c>
      <c r="AQ4834" s="286" t="s">
        <v>394</v>
      </c>
    </row>
    <row r="4835" spans="1:47" x14ac:dyDescent="0.3">
      <c r="A4835" s="285">
        <v>124041</v>
      </c>
      <c r="B4835" s="286" t="s">
        <v>540</v>
      </c>
      <c r="AQ4835" s="286" t="s">
        <v>394</v>
      </c>
    </row>
    <row r="4836" spans="1:47" ht="28.8" x14ac:dyDescent="0.3">
      <c r="A4836" s="285">
        <v>124042</v>
      </c>
      <c r="B4836" s="286" t="s">
        <v>541</v>
      </c>
      <c r="C4836" s="287" t="s">
        <v>226</v>
      </c>
      <c r="D4836" s="287" t="s">
        <v>224</v>
      </c>
      <c r="E4836" s="287" t="s">
        <v>224</v>
      </c>
      <c r="F4836" s="287" t="s">
        <v>226</v>
      </c>
      <c r="G4836" s="287" t="s">
        <v>224</v>
      </c>
      <c r="H4836" s="287" t="s">
        <v>226</v>
      </c>
      <c r="I4836" s="287" t="s">
        <v>224</v>
      </c>
      <c r="J4836" s="287" t="s">
        <v>226</v>
      </c>
      <c r="K4836" s="287" t="s">
        <v>224</v>
      </c>
      <c r="L4836" s="287" t="s">
        <v>225</v>
      </c>
      <c r="M4836" s="287" t="s">
        <v>394</v>
      </c>
      <c r="N4836" s="287" t="s">
        <v>394</v>
      </c>
      <c r="O4836" s="287" t="s">
        <v>394</v>
      </c>
      <c r="P4836" s="287" t="s">
        <v>394</v>
      </c>
      <c r="Q4836" s="287" t="s">
        <v>394</v>
      </c>
      <c r="R4836" s="287" t="s">
        <v>394</v>
      </c>
      <c r="S4836" s="287" t="s">
        <v>394</v>
      </c>
      <c r="T4836" s="287" t="s">
        <v>394</v>
      </c>
      <c r="U4836" s="287" t="s">
        <v>394</v>
      </c>
      <c r="V4836" s="287" t="s">
        <v>394</v>
      </c>
      <c r="W4836" t="s">
        <v>225</v>
      </c>
      <c r="X4836" t="s">
        <v>225</v>
      </c>
      <c r="Y4836" t="s">
        <v>225</v>
      </c>
      <c r="Z4836" t="s">
        <v>225</v>
      </c>
      <c r="AA4836" t="s">
        <v>225</v>
      </c>
      <c r="AB4836" s="287"/>
      <c r="AC4836" s="287"/>
      <c r="AD4836" s="287"/>
      <c r="AE4836" s="287"/>
      <c r="AF4836" s="287"/>
      <c r="AG4836" s="287"/>
      <c r="AH4836" s="287"/>
      <c r="AI4836" s="287"/>
      <c r="AJ4836" s="287"/>
      <c r="AK4836" s="287"/>
      <c r="AL4836" s="287"/>
      <c r="AM4836" s="287"/>
      <c r="AN4836" s="287"/>
      <c r="AO4836" s="287"/>
      <c r="AP4836" s="287"/>
      <c r="AQ4836" s="286" t="s">
        <v>394</v>
      </c>
      <c r="AR4836" s="304"/>
      <c r="AS4836" s="304"/>
      <c r="AU4836"/>
    </row>
    <row r="4837" spans="1:47" ht="28.8" x14ac:dyDescent="0.3">
      <c r="A4837" s="285">
        <v>124043</v>
      </c>
      <c r="B4837" s="286" t="s">
        <v>541</v>
      </c>
      <c r="C4837" t="s">
        <v>226</v>
      </c>
      <c r="D4837" t="s">
        <v>226</v>
      </c>
      <c r="E4837" t="s">
        <v>226</v>
      </c>
      <c r="F4837" t="s">
        <v>226</v>
      </c>
      <c r="G4837" t="s">
        <v>226</v>
      </c>
      <c r="H4837" t="s">
        <v>226</v>
      </c>
      <c r="I4837" t="s">
        <v>226</v>
      </c>
      <c r="J4837" t="s">
        <v>226</v>
      </c>
      <c r="K4837" t="s">
        <v>226</v>
      </c>
      <c r="L4837" t="s">
        <v>226</v>
      </c>
      <c r="M4837" t="s">
        <v>225</v>
      </c>
      <c r="N4837" t="s">
        <v>226</v>
      </c>
      <c r="O4837" t="s">
        <v>226</v>
      </c>
      <c r="P4837" t="s">
        <v>226</v>
      </c>
      <c r="Q4837" t="s">
        <v>226</v>
      </c>
      <c r="R4837" t="s">
        <v>226</v>
      </c>
      <c r="S4837" t="s">
        <v>226</v>
      </c>
      <c r="T4837" t="s">
        <v>226</v>
      </c>
      <c r="U4837" t="s">
        <v>226</v>
      </c>
      <c r="V4837" t="s">
        <v>226</v>
      </c>
      <c r="W4837" t="s">
        <v>225</v>
      </c>
      <c r="X4837" t="s">
        <v>225</v>
      </c>
      <c r="Y4837" t="s">
        <v>225</v>
      </c>
      <c r="Z4837" t="s">
        <v>225</v>
      </c>
      <c r="AA4837" t="s">
        <v>225</v>
      </c>
      <c r="AQ4837" s="286" t="s">
        <v>394</v>
      </c>
      <c r="AR4837" s="304"/>
      <c r="AS4837" s="304"/>
      <c r="AU4837"/>
    </row>
    <row r="4838" spans="1:47" ht="28.8" x14ac:dyDescent="0.3">
      <c r="A4838" s="285">
        <v>124044</v>
      </c>
      <c r="B4838" s="286" t="s">
        <v>541</v>
      </c>
      <c r="C4838" t="s">
        <v>224</v>
      </c>
      <c r="D4838" t="s">
        <v>226</v>
      </c>
      <c r="E4838" t="s">
        <v>226</v>
      </c>
      <c r="F4838" t="s">
        <v>226</v>
      </c>
      <c r="G4838" t="s">
        <v>226</v>
      </c>
      <c r="H4838" t="s">
        <v>225</v>
      </c>
      <c r="I4838" t="s">
        <v>226</v>
      </c>
      <c r="J4838" t="s">
        <v>226</v>
      </c>
      <c r="K4838" t="s">
        <v>226</v>
      </c>
      <c r="L4838" t="s">
        <v>226</v>
      </c>
      <c r="M4838" t="s">
        <v>225</v>
      </c>
      <c r="N4838" t="s">
        <v>226</v>
      </c>
      <c r="O4838" t="s">
        <v>226</v>
      </c>
      <c r="P4838" t="s">
        <v>226</v>
      </c>
      <c r="Q4838" t="s">
        <v>226</v>
      </c>
      <c r="R4838" t="s">
        <v>225</v>
      </c>
      <c r="S4838" t="s">
        <v>226</v>
      </c>
      <c r="T4838" t="s">
        <v>226</v>
      </c>
      <c r="U4838" t="s">
        <v>226</v>
      </c>
      <c r="V4838" t="s">
        <v>226</v>
      </c>
      <c r="W4838" t="s">
        <v>225</v>
      </c>
      <c r="X4838" t="s">
        <v>225</v>
      </c>
      <c r="Y4838" t="s">
        <v>225</v>
      </c>
      <c r="Z4838" t="s">
        <v>225</v>
      </c>
      <c r="AA4838" t="s">
        <v>225</v>
      </c>
      <c r="AQ4838" s="286" t="s">
        <v>394</v>
      </c>
      <c r="AR4838" s="304"/>
      <c r="AS4838" s="304"/>
      <c r="AU4838"/>
    </row>
    <row r="4839" spans="1:47" ht="28.8" x14ac:dyDescent="0.3">
      <c r="A4839" s="285">
        <v>124045</v>
      </c>
      <c r="B4839" s="286" t="s">
        <v>541</v>
      </c>
      <c r="C4839" t="s">
        <v>226</v>
      </c>
      <c r="D4839" t="s">
        <v>226</v>
      </c>
      <c r="E4839" t="s">
        <v>226</v>
      </c>
      <c r="F4839" t="s">
        <v>226</v>
      </c>
      <c r="G4839" t="s">
        <v>226</v>
      </c>
      <c r="H4839" t="s">
        <v>226</v>
      </c>
      <c r="I4839" t="s">
        <v>226</v>
      </c>
      <c r="J4839" t="s">
        <v>226</v>
      </c>
      <c r="K4839" t="s">
        <v>226</v>
      </c>
      <c r="L4839" t="s">
        <v>226</v>
      </c>
      <c r="M4839" t="s">
        <v>225</v>
      </c>
      <c r="N4839" t="s">
        <v>224</v>
      </c>
      <c r="O4839" t="s">
        <v>226</v>
      </c>
      <c r="P4839" t="s">
        <v>226</v>
      </c>
      <c r="Q4839" t="s">
        <v>226</v>
      </c>
      <c r="R4839" t="s">
        <v>226</v>
      </c>
      <c r="S4839" t="s">
        <v>226</v>
      </c>
      <c r="T4839" t="s">
        <v>225</v>
      </c>
      <c r="U4839" t="s">
        <v>225</v>
      </c>
      <c r="V4839" t="s">
        <v>225</v>
      </c>
      <c r="W4839" t="s">
        <v>225</v>
      </c>
      <c r="X4839" t="s">
        <v>225</v>
      </c>
      <c r="Y4839" t="s">
        <v>225</v>
      </c>
      <c r="Z4839" t="s">
        <v>225</v>
      </c>
      <c r="AA4839" t="s">
        <v>225</v>
      </c>
      <c r="AQ4839" s="286" t="s">
        <v>394</v>
      </c>
      <c r="AR4839" s="304"/>
      <c r="AS4839" s="304"/>
      <c r="AU4839"/>
    </row>
    <row r="4840" spans="1:47" x14ac:dyDescent="0.3">
      <c r="A4840" s="285">
        <v>124046</v>
      </c>
      <c r="B4840" s="286" t="s">
        <v>539</v>
      </c>
      <c r="AQ4840" s="286" t="s">
        <v>394</v>
      </c>
    </row>
    <row r="4841" spans="1:47" x14ac:dyDescent="0.3">
      <c r="A4841" s="285">
        <v>124047</v>
      </c>
      <c r="B4841" s="286" t="s">
        <v>539</v>
      </c>
      <c r="AQ4841" s="286" t="s">
        <v>394</v>
      </c>
    </row>
    <row r="4842" spans="1:47" x14ac:dyDescent="0.3">
      <c r="A4842" s="285">
        <v>124048</v>
      </c>
      <c r="B4842" s="286" t="s">
        <v>539</v>
      </c>
      <c r="AQ4842" s="286" t="s">
        <v>394</v>
      </c>
    </row>
    <row r="4843" spans="1:47" x14ac:dyDescent="0.3">
      <c r="A4843" s="285">
        <v>124049</v>
      </c>
      <c r="B4843" s="286" t="s">
        <v>539</v>
      </c>
      <c r="AQ4843" s="286" t="s">
        <v>394</v>
      </c>
    </row>
    <row r="4844" spans="1:47" ht="28.8" x14ac:dyDescent="0.3">
      <c r="A4844" s="285">
        <v>124050</v>
      </c>
      <c r="B4844" s="286" t="s">
        <v>542</v>
      </c>
      <c r="C4844" t="s">
        <v>226</v>
      </c>
      <c r="D4844" t="s">
        <v>226</v>
      </c>
      <c r="E4844" t="s">
        <v>226</v>
      </c>
      <c r="F4844" t="s">
        <v>226</v>
      </c>
      <c r="G4844" t="s">
        <v>226</v>
      </c>
      <c r="H4844" t="s">
        <v>226</v>
      </c>
      <c r="I4844" t="s">
        <v>226</v>
      </c>
      <c r="J4844" t="s">
        <v>226</v>
      </c>
      <c r="K4844" t="s">
        <v>226</v>
      </c>
      <c r="L4844" t="s">
        <v>226</v>
      </c>
      <c r="M4844" t="s">
        <v>225</v>
      </c>
      <c r="N4844" t="s">
        <v>225</v>
      </c>
      <c r="O4844" t="s">
        <v>225</v>
      </c>
      <c r="P4844" t="s">
        <v>225</v>
      </c>
      <c r="Q4844" t="s">
        <v>225</v>
      </c>
      <c r="AG4844" t="s">
        <v>394</v>
      </c>
      <c r="AH4844" t="s">
        <v>394</v>
      </c>
      <c r="AI4844" t="s">
        <v>394</v>
      </c>
      <c r="AJ4844" t="s">
        <v>394</v>
      </c>
      <c r="AK4844" t="s">
        <v>394</v>
      </c>
      <c r="AL4844" t="s">
        <v>394</v>
      </c>
      <c r="AM4844" t="s">
        <v>394</v>
      </c>
      <c r="AN4844" t="s">
        <v>394</v>
      </c>
      <c r="AO4844" t="s">
        <v>394</v>
      </c>
      <c r="AP4844" t="s">
        <v>394</v>
      </c>
      <c r="AQ4844" s="286" t="s">
        <v>394</v>
      </c>
      <c r="AR4844" s="304"/>
      <c r="AS4844" s="304"/>
      <c r="AU4844"/>
    </row>
    <row r="4845" spans="1:47" ht="28.8" x14ac:dyDescent="0.3">
      <c r="A4845" s="285">
        <v>124051</v>
      </c>
      <c r="B4845" s="286" t="s">
        <v>541</v>
      </c>
      <c r="C4845" t="s">
        <v>224</v>
      </c>
      <c r="D4845" t="s">
        <v>224</v>
      </c>
      <c r="E4845" t="s">
        <v>224</v>
      </c>
      <c r="F4845" t="s">
        <v>225</v>
      </c>
      <c r="G4845" t="s">
        <v>225</v>
      </c>
      <c r="H4845" t="s">
        <v>226</v>
      </c>
      <c r="I4845" t="s">
        <v>226</v>
      </c>
      <c r="J4845" t="s">
        <v>226</v>
      </c>
      <c r="K4845" t="s">
        <v>226</v>
      </c>
      <c r="L4845" t="s">
        <v>226</v>
      </c>
      <c r="M4845" t="s">
        <v>226</v>
      </c>
      <c r="N4845" t="s">
        <v>394</v>
      </c>
      <c r="O4845" t="s">
        <v>394</v>
      </c>
      <c r="P4845" t="s">
        <v>394</v>
      </c>
      <c r="Q4845" t="s">
        <v>394</v>
      </c>
      <c r="R4845" t="s">
        <v>394</v>
      </c>
      <c r="S4845" t="s">
        <v>394</v>
      </c>
      <c r="T4845" t="s">
        <v>394</v>
      </c>
      <c r="U4845" t="s">
        <v>394</v>
      </c>
      <c r="V4845" t="s">
        <v>394</v>
      </c>
      <c r="W4845" t="s">
        <v>225</v>
      </c>
      <c r="X4845" t="s">
        <v>225</v>
      </c>
      <c r="Y4845" t="s">
        <v>225</v>
      </c>
      <c r="Z4845" t="s">
        <v>225</v>
      </c>
      <c r="AA4845" t="s">
        <v>225</v>
      </c>
      <c r="AQ4845" s="286" t="s">
        <v>394</v>
      </c>
      <c r="AR4845" s="304"/>
      <c r="AS4845" s="304"/>
      <c r="AU4845"/>
    </row>
    <row r="4846" spans="1:47" x14ac:dyDescent="0.3">
      <c r="A4846" s="285">
        <v>124052</v>
      </c>
      <c r="B4846" s="286" t="s">
        <v>539</v>
      </c>
      <c r="AQ4846" s="286" t="s">
        <v>394</v>
      </c>
    </row>
    <row r="4847" spans="1:47" ht="28.8" x14ac:dyDescent="0.3">
      <c r="A4847" s="285">
        <v>124053</v>
      </c>
      <c r="B4847" s="286" t="s">
        <v>541</v>
      </c>
      <c r="C4847" t="s">
        <v>226</v>
      </c>
      <c r="D4847" t="s">
        <v>226</v>
      </c>
      <c r="E4847" t="s">
        <v>226</v>
      </c>
      <c r="F4847" t="s">
        <v>226</v>
      </c>
      <c r="G4847" t="s">
        <v>226</v>
      </c>
      <c r="H4847" t="s">
        <v>226</v>
      </c>
      <c r="I4847" t="s">
        <v>226</v>
      </c>
      <c r="J4847" t="s">
        <v>226</v>
      </c>
      <c r="K4847" t="s">
        <v>226</v>
      </c>
      <c r="L4847" t="s">
        <v>226</v>
      </c>
      <c r="M4847" t="s">
        <v>226</v>
      </c>
      <c r="N4847" t="s">
        <v>226</v>
      </c>
      <c r="O4847" t="s">
        <v>226</v>
      </c>
      <c r="P4847" t="s">
        <v>226</v>
      </c>
      <c r="Q4847" t="s">
        <v>226</v>
      </c>
      <c r="R4847" t="s">
        <v>226</v>
      </c>
      <c r="S4847" t="s">
        <v>226</v>
      </c>
      <c r="T4847" t="s">
        <v>226</v>
      </c>
      <c r="U4847" t="s">
        <v>226</v>
      </c>
      <c r="V4847" t="s">
        <v>226</v>
      </c>
      <c r="W4847" t="s">
        <v>225</v>
      </c>
      <c r="X4847" t="s">
        <v>225</v>
      </c>
      <c r="Y4847" t="s">
        <v>225</v>
      </c>
      <c r="Z4847" t="s">
        <v>225</v>
      </c>
      <c r="AA4847" t="s">
        <v>225</v>
      </c>
      <c r="AQ4847" s="286" t="s">
        <v>394</v>
      </c>
      <c r="AR4847" s="304"/>
      <c r="AS4847" s="304"/>
      <c r="AU4847"/>
    </row>
    <row r="4848" spans="1:47" ht="28.8" x14ac:dyDescent="0.3">
      <c r="A4848" s="285">
        <v>124054</v>
      </c>
      <c r="B4848" s="286" t="s">
        <v>541</v>
      </c>
      <c r="C4848" t="s">
        <v>226</v>
      </c>
      <c r="D4848" t="s">
        <v>224</v>
      </c>
      <c r="E4848" t="s">
        <v>226</v>
      </c>
      <c r="F4848" t="s">
        <v>226</v>
      </c>
      <c r="G4848" t="s">
        <v>226</v>
      </c>
      <c r="H4848" t="s">
        <v>226</v>
      </c>
      <c r="I4848" t="s">
        <v>226</v>
      </c>
      <c r="J4848" t="s">
        <v>226</v>
      </c>
      <c r="K4848" t="s">
        <v>226</v>
      </c>
      <c r="L4848" t="s">
        <v>226</v>
      </c>
      <c r="M4848" t="s">
        <v>225</v>
      </c>
      <c r="N4848" t="s">
        <v>226</v>
      </c>
      <c r="O4848" t="s">
        <v>226</v>
      </c>
      <c r="P4848" t="s">
        <v>226</v>
      </c>
      <c r="Q4848" t="s">
        <v>226</v>
      </c>
      <c r="R4848" t="s">
        <v>226</v>
      </c>
      <c r="S4848" t="s">
        <v>226</v>
      </c>
      <c r="T4848" t="s">
        <v>226</v>
      </c>
      <c r="U4848" t="s">
        <v>226</v>
      </c>
      <c r="V4848" t="s">
        <v>226</v>
      </c>
      <c r="W4848" t="s">
        <v>225</v>
      </c>
      <c r="X4848" t="s">
        <v>225</v>
      </c>
      <c r="Y4848" t="s">
        <v>225</v>
      </c>
      <c r="Z4848" t="s">
        <v>225</v>
      </c>
      <c r="AA4848" t="s">
        <v>225</v>
      </c>
      <c r="AQ4848" s="286" t="s">
        <v>394</v>
      </c>
      <c r="AR4848" s="304"/>
      <c r="AS4848" s="304"/>
      <c r="AU4848"/>
    </row>
    <row r="4849" spans="1:47" x14ac:dyDescent="0.3">
      <c r="A4849" s="285">
        <v>124055</v>
      </c>
      <c r="B4849" s="286" t="s">
        <v>540</v>
      </c>
      <c r="C4849" t="s">
        <v>226</v>
      </c>
      <c r="D4849" t="s">
        <v>226</v>
      </c>
      <c r="E4849" t="s">
        <v>226</v>
      </c>
      <c r="F4849" t="s">
        <v>226</v>
      </c>
      <c r="G4849" t="s">
        <v>226</v>
      </c>
      <c r="H4849" t="s">
        <v>226</v>
      </c>
      <c r="I4849" t="s">
        <v>226</v>
      </c>
      <c r="J4849" t="s">
        <v>226</v>
      </c>
      <c r="K4849" t="s">
        <v>224</v>
      </c>
      <c r="L4849" t="s">
        <v>226</v>
      </c>
      <c r="M4849" t="s">
        <v>225</v>
      </c>
      <c r="N4849" t="s">
        <v>226</v>
      </c>
      <c r="O4849" t="s">
        <v>226</v>
      </c>
      <c r="P4849" t="s">
        <v>226</v>
      </c>
      <c r="Q4849" t="s">
        <v>226</v>
      </c>
      <c r="R4849" t="s">
        <v>226</v>
      </c>
      <c r="S4849" t="s">
        <v>226</v>
      </c>
      <c r="T4849" t="s">
        <v>226</v>
      </c>
      <c r="U4849" t="s">
        <v>226</v>
      </c>
      <c r="V4849" t="s">
        <v>226</v>
      </c>
      <c r="W4849" t="s">
        <v>394</v>
      </c>
      <c r="X4849" t="s">
        <v>394</v>
      </c>
      <c r="Y4849" t="s">
        <v>394</v>
      </c>
      <c r="Z4849" t="s">
        <v>394</v>
      </c>
      <c r="AA4849" t="s">
        <v>394</v>
      </c>
      <c r="AB4849" t="s">
        <v>394</v>
      </c>
      <c r="AC4849" t="s">
        <v>394</v>
      </c>
      <c r="AD4849" t="s">
        <v>394</v>
      </c>
      <c r="AE4849" t="s">
        <v>394</v>
      </c>
      <c r="AF4849" t="s">
        <v>394</v>
      </c>
      <c r="AG4849" t="s">
        <v>394</v>
      </c>
      <c r="AH4849" t="s">
        <v>394</v>
      </c>
      <c r="AI4849" t="s">
        <v>394</v>
      </c>
      <c r="AJ4849" t="s">
        <v>394</v>
      </c>
      <c r="AK4849" t="s">
        <v>394</v>
      </c>
      <c r="AL4849" t="s">
        <v>394</v>
      </c>
      <c r="AM4849" t="s">
        <v>394</v>
      </c>
      <c r="AN4849" t="s">
        <v>394</v>
      </c>
      <c r="AO4849" t="s">
        <v>394</v>
      </c>
      <c r="AP4849" t="s">
        <v>394</v>
      </c>
      <c r="AQ4849" s="286" t="s">
        <v>394</v>
      </c>
      <c r="AR4849" s="304"/>
      <c r="AS4849" s="304"/>
      <c r="AU4849"/>
    </row>
    <row r="4850" spans="1:47" ht="28.8" x14ac:dyDescent="0.3">
      <c r="A4850" s="285">
        <v>124056</v>
      </c>
      <c r="B4850" s="286" t="s">
        <v>541</v>
      </c>
      <c r="C4850" t="s">
        <v>224</v>
      </c>
      <c r="D4850" t="s">
        <v>226</v>
      </c>
      <c r="E4850" t="s">
        <v>226</v>
      </c>
      <c r="F4850" t="s">
        <v>226</v>
      </c>
      <c r="G4850" t="s">
        <v>226</v>
      </c>
      <c r="H4850" t="s">
        <v>226</v>
      </c>
      <c r="I4850" t="s">
        <v>226</v>
      </c>
      <c r="J4850" t="s">
        <v>226</v>
      </c>
      <c r="K4850" t="s">
        <v>226</v>
      </c>
      <c r="L4850" t="s">
        <v>226</v>
      </c>
      <c r="M4850" t="s">
        <v>225</v>
      </c>
      <c r="N4850" t="s">
        <v>226</v>
      </c>
      <c r="O4850" t="s">
        <v>226</v>
      </c>
      <c r="P4850" t="s">
        <v>226</v>
      </c>
      <c r="Q4850" t="s">
        <v>226</v>
      </c>
      <c r="R4850" t="s">
        <v>226</v>
      </c>
      <c r="S4850" t="s">
        <v>225</v>
      </c>
      <c r="T4850" t="s">
        <v>225</v>
      </c>
      <c r="U4850" t="s">
        <v>225</v>
      </c>
      <c r="V4850" t="s">
        <v>226</v>
      </c>
      <c r="W4850" t="s">
        <v>225</v>
      </c>
      <c r="X4850" t="s">
        <v>225</v>
      </c>
      <c r="Y4850" t="s">
        <v>225</v>
      </c>
      <c r="Z4850" t="s">
        <v>225</v>
      </c>
      <c r="AA4850" t="s">
        <v>225</v>
      </c>
      <c r="AQ4850" s="286" t="s">
        <v>394</v>
      </c>
      <c r="AR4850" s="304"/>
      <c r="AS4850" s="304"/>
      <c r="AU4850"/>
    </row>
    <row r="4851" spans="1:47" ht="28.8" x14ac:dyDescent="0.3">
      <c r="A4851" s="285">
        <v>124057</v>
      </c>
      <c r="B4851" s="286" t="s">
        <v>541</v>
      </c>
      <c r="C4851" t="s">
        <v>226</v>
      </c>
      <c r="D4851" t="s">
        <v>226</v>
      </c>
      <c r="E4851" t="s">
        <v>226</v>
      </c>
      <c r="F4851" t="s">
        <v>226</v>
      </c>
      <c r="G4851" t="s">
        <v>226</v>
      </c>
      <c r="H4851" t="s">
        <v>226</v>
      </c>
      <c r="I4851" t="s">
        <v>226</v>
      </c>
      <c r="J4851" t="s">
        <v>226</v>
      </c>
      <c r="K4851" t="s">
        <v>226</v>
      </c>
      <c r="L4851" t="s">
        <v>226</v>
      </c>
      <c r="M4851" t="s">
        <v>225</v>
      </c>
      <c r="N4851" t="s">
        <v>226</v>
      </c>
      <c r="O4851" t="s">
        <v>226</v>
      </c>
      <c r="P4851" t="s">
        <v>226</v>
      </c>
      <c r="Q4851" t="s">
        <v>226</v>
      </c>
      <c r="R4851" t="s">
        <v>226</v>
      </c>
      <c r="S4851" t="s">
        <v>226</v>
      </c>
      <c r="T4851" t="s">
        <v>226</v>
      </c>
      <c r="U4851" t="s">
        <v>226</v>
      </c>
      <c r="V4851" t="s">
        <v>226</v>
      </c>
      <c r="W4851" t="s">
        <v>225</v>
      </c>
      <c r="X4851" t="s">
        <v>225</v>
      </c>
      <c r="Y4851" t="s">
        <v>225</v>
      </c>
      <c r="Z4851" t="s">
        <v>225</v>
      </c>
      <c r="AA4851" t="s">
        <v>225</v>
      </c>
      <c r="AQ4851" s="286" t="s">
        <v>394</v>
      </c>
      <c r="AR4851" s="304"/>
      <c r="AS4851" s="304"/>
      <c r="AU4851"/>
    </row>
    <row r="4852" spans="1:47" ht="28.8" x14ac:dyDescent="0.3">
      <c r="A4852" s="285">
        <v>124058</v>
      </c>
      <c r="B4852" s="286" t="s">
        <v>541</v>
      </c>
      <c r="C4852" t="s">
        <v>226</v>
      </c>
      <c r="D4852" t="s">
        <v>224</v>
      </c>
      <c r="E4852" t="s">
        <v>224</v>
      </c>
      <c r="F4852" t="s">
        <v>226</v>
      </c>
      <c r="G4852" t="s">
        <v>226</v>
      </c>
      <c r="H4852" t="s">
        <v>226</v>
      </c>
      <c r="I4852" t="s">
        <v>226</v>
      </c>
      <c r="J4852" t="s">
        <v>226</v>
      </c>
      <c r="K4852" t="s">
        <v>226</v>
      </c>
      <c r="L4852" t="s">
        <v>226</v>
      </c>
      <c r="M4852" t="s">
        <v>225</v>
      </c>
      <c r="N4852" t="s">
        <v>224</v>
      </c>
      <c r="O4852" t="s">
        <v>226</v>
      </c>
      <c r="P4852" t="s">
        <v>226</v>
      </c>
      <c r="Q4852" t="s">
        <v>226</v>
      </c>
      <c r="R4852" t="s">
        <v>226</v>
      </c>
      <c r="S4852" t="s">
        <v>226</v>
      </c>
      <c r="T4852" t="s">
        <v>225</v>
      </c>
      <c r="U4852" t="s">
        <v>226</v>
      </c>
      <c r="V4852" t="s">
        <v>226</v>
      </c>
      <c r="W4852" t="s">
        <v>225</v>
      </c>
      <c r="X4852" t="s">
        <v>225</v>
      </c>
      <c r="Y4852" t="s">
        <v>225</v>
      </c>
      <c r="Z4852" t="s">
        <v>225</v>
      </c>
      <c r="AA4852" t="s">
        <v>225</v>
      </c>
      <c r="AQ4852" s="286" t="s">
        <v>394</v>
      </c>
      <c r="AR4852" s="304"/>
      <c r="AS4852" s="304"/>
      <c r="AU4852"/>
    </row>
    <row r="4853" spans="1:47" ht="28.8" x14ac:dyDescent="0.3">
      <c r="A4853" s="285">
        <v>124059</v>
      </c>
      <c r="B4853" s="286" t="s">
        <v>542</v>
      </c>
      <c r="C4853" t="s">
        <v>225</v>
      </c>
      <c r="D4853" t="s">
        <v>226</v>
      </c>
      <c r="E4853" t="s">
        <v>226</v>
      </c>
      <c r="F4853" t="s">
        <v>226</v>
      </c>
      <c r="G4853" t="s">
        <v>226</v>
      </c>
      <c r="H4853" t="s">
        <v>226</v>
      </c>
      <c r="I4853" t="s">
        <v>226</v>
      </c>
      <c r="J4853" t="s">
        <v>226</v>
      </c>
      <c r="K4853" t="s">
        <v>226</v>
      </c>
      <c r="L4853" t="s">
        <v>226</v>
      </c>
      <c r="M4853" t="s">
        <v>225</v>
      </c>
      <c r="N4853" t="s">
        <v>225</v>
      </c>
      <c r="O4853" t="s">
        <v>225</v>
      </c>
      <c r="P4853" t="s">
        <v>225</v>
      </c>
      <c r="Q4853" t="s">
        <v>225</v>
      </c>
      <c r="AG4853" t="s">
        <v>394</v>
      </c>
      <c r="AH4853" t="s">
        <v>394</v>
      </c>
      <c r="AI4853" t="s">
        <v>394</v>
      </c>
      <c r="AJ4853" t="s">
        <v>394</v>
      </c>
      <c r="AK4853" t="s">
        <v>394</v>
      </c>
      <c r="AL4853" t="s">
        <v>394</v>
      </c>
      <c r="AM4853" t="s">
        <v>394</v>
      </c>
      <c r="AN4853" t="s">
        <v>394</v>
      </c>
      <c r="AO4853" t="s">
        <v>394</v>
      </c>
      <c r="AP4853" t="s">
        <v>394</v>
      </c>
      <c r="AQ4853" s="286" t="s">
        <v>394</v>
      </c>
      <c r="AR4853" s="304"/>
      <c r="AS4853" s="304"/>
      <c r="AU4853"/>
    </row>
    <row r="4854" spans="1:47" x14ac:dyDescent="0.3">
      <c r="A4854" s="285">
        <v>124060</v>
      </c>
      <c r="B4854" s="286" t="s">
        <v>539</v>
      </c>
      <c r="C4854" t="s">
        <v>226</v>
      </c>
      <c r="D4854" t="s">
        <v>226</v>
      </c>
      <c r="E4854" t="s">
        <v>226</v>
      </c>
      <c r="F4854" t="s">
        <v>226</v>
      </c>
      <c r="G4854" t="s">
        <v>224</v>
      </c>
      <c r="H4854" t="s">
        <v>226</v>
      </c>
      <c r="I4854" t="s">
        <v>226</v>
      </c>
      <c r="J4854" t="s">
        <v>226</v>
      </c>
      <c r="K4854" t="s">
        <v>226</v>
      </c>
      <c r="L4854" t="s">
        <v>226</v>
      </c>
      <c r="M4854" t="s">
        <v>394</v>
      </c>
      <c r="N4854" t="s">
        <v>226</v>
      </c>
      <c r="O4854" t="s">
        <v>225</v>
      </c>
      <c r="P4854" t="s">
        <v>225</v>
      </c>
      <c r="Q4854" t="s">
        <v>225</v>
      </c>
      <c r="R4854" t="s">
        <v>394</v>
      </c>
      <c r="S4854" t="s">
        <v>394</v>
      </c>
      <c r="T4854" t="s">
        <v>394</v>
      </c>
      <c r="U4854" t="s">
        <v>394</v>
      </c>
      <c r="V4854" t="s">
        <v>394</v>
      </c>
      <c r="W4854" t="s">
        <v>394</v>
      </c>
      <c r="X4854" t="s">
        <v>394</v>
      </c>
      <c r="Y4854" t="s">
        <v>394</v>
      </c>
      <c r="Z4854" t="s">
        <v>394</v>
      </c>
      <c r="AA4854" t="s">
        <v>394</v>
      </c>
      <c r="AB4854" t="s">
        <v>394</v>
      </c>
      <c r="AC4854" t="s">
        <v>394</v>
      </c>
      <c r="AD4854" t="s">
        <v>394</v>
      </c>
      <c r="AE4854" t="s">
        <v>394</v>
      </c>
      <c r="AF4854" t="s">
        <v>394</v>
      </c>
      <c r="AG4854" t="s">
        <v>394</v>
      </c>
      <c r="AH4854" t="s">
        <v>394</v>
      </c>
      <c r="AI4854" t="s">
        <v>394</v>
      </c>
      <c r="AJ4854" t="s">
        <v>394</v>
      </c>
      <c r="AK4854" t="s">
        <v>394</v>
      </c>
      <c r="AL4854" t="s">
        <v>394</v>
      </c>
      <c r="AM4854" t="s">
        <v>394</v>
      </c>
      <c r="AN4854" t="s">
        <v>394</v>
      </c>
      <c r="AO4854" t="s">
        <v>394</v>
      </c>
      <c r="AP4854" t="s">
        <v>394</v>
      </c>
      <c r="AQ4854" s="289"/>
      <c r="AR4854" s="304"/>
      <c r="AS4854" s="304"/>
      <c r="AU4854"/>
    </row>
    <row r="4855" spans="1:47" x14ac:dyDescent="0.3">
      <c r="A4855" s="285">
        <v>124061</v>
      </c>
      <c r="B4855" s="286" t="s">
        <v>539</v>
      </c>
      <c r="AQ4855" s="286" t="s">
        <v>394</v>
      </c>
    </row>
    <row r="4856" spans="1:47" ht="28.8" x14ac:dyDescent="0.3">
      <c r="A4856" s="285">
        <v>124062</v>
      </c>
      <c r="B4856" s="286" t="s">
        <v>541</v>
      </c>
      <c r="C4856" t="s">
        <v>226</v>
      </c>
      <c r="D4856" t="s">
        <v>226</v>
      </c>
      <c r="E4856" t="s">
        <v>226</v>
      </c>
      <c r="F4856" t="s">
        <v>226</v>
      </c>
      <c r="G4856" t="s">
        <v>226</v>
      </c>
      <c r="H4856" t="s">
        <v>224</v>
      </c>
      <c r="I4856" t="s">
        <v>224</v>
      </c>
      <c r="J4856" t="s">
        <v>224</v>
      </c>
      <c r="K4856" t="s">
        <v>224</v>
      </c>
      <c r="L4856" t="s">
        <v>224</v>
      </c>
      <c r="M4856" t="s">
        <v>225</v>
      </c>
      <c r="N4856" t="s">
        <v>394</v>
      </c>
      <c r="O4856" t="s">
        <v>394</v>
      </c>
      <c r="P4856" t="s">
        <v>394</v>
      </c>
      <c r="Q4856" t="s">
        <v>394</v>
      </c>
      <c r="R4856" t="s">
        <v>394</v>
      </c>
      <c r="S4856" t="s">
        <v>394</v>
      </c>
      <c r="T4856" t="s">
        <v>394</v>
      </c>
      <c r="U4856" t="s">
        <v>394</v>
      </c>
      <c r="V4856" t="s">
        <v>394</v>
      </c>
      <c r="W4856" t="s">
        <v>225</v>
      </c>
      <c r="X4856" t="s">
        <v>225</v>
      </c>
      <c r="Y4856" t="s">
        <v>225</v>
      </c>
      <c r="Z4856" t="s">
        <v>225</v>
      </c>
      <c r="AA4856" t="s">
        <v>225</v>
      </c>
      <c r="AQ4856" s="286" t="s">
        <v>394</v>
      </c>
      <c r="AR4856" s="304"/>
      <c r="AS4856" s="304"/>
      <c r="AU4856"/>
    </row>
    <row r="4857" spans="1:47" x14ac:dyDescent="0.3">
      <c r="A4857" s="285">
        <v>124063</v>
      </c>
      <c r="B4857" s="286" t="s">
        <v>539</v>
      </c>
      <c r="AQ4857" s="286" t="s">
        <v>394</v>
      </c>
    </row>
    <row r="4858" spans="1:47" x14ac:dyDescent="0.3">
      <c r="A4858" s="285">
        <v>124064</v>
      </c>
      <c r="B4858" s="286" t="s">
        <v>540</v>
      </c>
      <c r="AQ4858" s="286" t="s">
        <v>394</v>
      </c>
    </row>
    <row r="4859" spans="1:47" ht="28.8" x14ac:dyDescent="0.3">
      <c r="A4859" s="285">
        <v>124065</v>
      </c>
      <c r="B4859" s="286" t="s">
        <v>541</v>
      </c>
      <c r="C4859" t="s">
        <v>226</v>
      </c>
      <c r="D4859" t="s">
        <v>224</v>
      </c>
      <c r="E4859" t="s">
        <v>226</v>
      </c>
      <c r="F4859" t="s">
        <v>226</v>
      </c>
      <c r="G4859" t="s">
        <v>226</v>
      </c>
      <c r="H4859" t="s">
        <v>225</v>
      </c>
      <c r="I4859" t="s">
        <v>226</v>
      </c>
      <c r="J4859" t="s">
        <v>225</v>
      </c>
      <c r="K4859" t="s">
        <v>226</v>
      </c>
      <c r="L4859" t="s">
        <v>226</v>
      </c>
      <c r="M4859" t="s">
        <v>225</v>
      </c>
      <c r="N4859" t="s">
        <v>226</v>
      </c>
      <c r="O4859" t="s">
        <v>226</v>
      </c>
      <c r="P4859" t="s">
        <v>226</v>
      </c>
      <c r="Q4859" t="s">
        <v>224</v>
      </c>
      <c r="R4859" t="s">
        <v>226</v>
      </c>
      <c r="S4859" t="s">
        <v>225</v>
      </c>
      <c r="T4859" t="s">
        <v>226</v>
      </c>
      <c r="U4859" t="s">
        <v>225</v>
      </c>
      <c r="V4859" t="s">
        <v>226</v>
      </c>
      <c r="W4859" t="s">
        <v>225</v>
      </c>
      <c r="X4859" t="s">
        <v>225</v>
      </c>
      <c r="Y4859" t="s">
        <v>225</v>
      </c>
      <c r="Z4859" t="s">
        <v>225</v>
      </c>
      <c r="AA4859" t="s">
        <v>225</v>
      </c>
      <c r="AQ4859" s="286" t="s">
        <v>394</v>
      </c>
      <c r="AR4859" s="304"/>
      <c r="AS4859" s="304"/>
      <c r="AU4859"/>
    </row>
    <row r="4860" spans="1:47" x14ac:dyDescent="0.3">
      <c r="A4860" s="285">
        <v>124066</v>
      </c>
      <c r="B4860" s="286" t="s">
        <v>539</v>
      </c>
      <c r="AQ4860" s="286" t="s">
        <v>394</v>
      </c>
    </row>
    <row r="4861" spans="1:47" x14ac:dyDescent="0.3">
      <c r="A4861" s="285">
        <v>124067</v>
      </c>
      <c r="B4861" s="286" t="s">
        <v>539</v>
      </c>
      <c r="AQ4861" s="286" t="s">
        <v>394</v>
      </c>
    </row>
    <row r="4862" spans="1:47" ht="28.8" x14ac:dyDescent="0.3">
      <c r="A4862" s="285">
        <v>124068</v>
      </c>
      <c r="B4862" s="286" t="s">
        <v>541</v>
      </c>
      <c r="C4862" t="s">
        <v>226</v>
      </c>
      <c r="D4862" t="s">
        <v>226</v>
      </c>
      <c r="E4862" t="s">
        <v>226</v>
      </c>
      <c r="F4862" t="s">
        <v>226</v>
      </c>
      <c r="G4862" t="s">
        <v>226</v>
      </c>
      <c r="H4862" t="s">
        <v>226</v>
      </c>
      <c r="I4862" t="s">
        <v>226</v>
      </c>
      <c r="J4862" t="s">
        <v>226</v>
      </c>
      <c r="K4862" t="s">
        <v>226</v>
      </c>
      <c r="L4862" t="s">
        <v>226</v>
      </c>
      <c r="M4862" t="s">
        <v>226</v>
      </c>
      <c r="N4862" t="s">
        <v>226</v>
      </c>
      <c r="O4862" t="s">
        <v>226</v>
      </c>
      <c r="P4862" t="s">
        <v>226</v>
      </c>
      <c r="Q4862" t="s">
        <v>224</v>
      </c>
      <c r="R4862" t="s">
        <v>226</v>
      </c>
      <c r="S4862" t="s">
        <v>226</v>
      </c>
      <c r="T4862" t="s">
        <v>226</v>
      </c>
      <c r="U4862" t="s">
        <v>226</v>
      </c>
      <c r="V4862" t="s">
        <v>226</v>
      </c>
      <c r="W4862" t="s">
        <v>225</v>
      </c>
      <c r="X4862" t="s">
        <v>225</v>
      </c>
      <c r="Y4862" t="s">
        <v>225</v>
      </c>
      <c r="Z4862" t="s">
        <v>225</v>
      </c>
      <c r="AA4862" t="s">
        <v>225</v>
      </c>
      <c r="AQ4862" s="286" t="s">
        <v>394</v>
      </c>
      <c r="AR4862" s="304"/>
      <c r="AS4862" s="304"/>
      <c r="AU4862"/>
    </row>
    <row r="4863" spans="1:47" ht="21.6" x14ac:dyDescent="0.65">
      <c r="A4863" s="285">
        <v>124069</v>
      </c>
      <c r="B4863" s="286" t="s">
        <v>539</v>
      </c>
      <c r="C4863" t="s">
        <v>224</v>
      </c>
      <c r="D4863" t="s">
        <v>224</v>
      </c>
      <c r="E4863" t="s">
        <v>224</v>
      </c>
      <c r="F4863" t="s">
        <v>226</v>
      </c>
      <c r="G4863" t="s">
        <v>224</v>
      </c>
      <c r="H4863" t="s">
        <v>226</v>
      </c>
      <c r="I4863" t="s">
        <v>226</v>
      </c>
      <c r="J4863" t="s">
        <v>226</v>
      </c>
      <c r="K4863" t="s">
        <v>226</v>
      </c>
      <c r="L4863" t="s">
        <v>226</v>
      </c>
      <c r="M4863" t="s">
        <v>394</v>
      </c>
      <c r="N4863" t="s">
        <v>394</v>
      </c>
      <c r="O4863" t="s">
        <v>394</v>
      </c>
      <c r="P4863" t="s">
        <v>394</v>
      </c>
      <c r="Q4863" t="s">
        <v>394</v>
      </c>
      <c r="R4863" t="s">
        <v>394</v>
      </c>
      <c r="S4863" t="s">
        <v>394</v>
      </c>
      <c r="T4863" t="s">
        <v>394</v>
      </c>
      <c r="U4863" t="s">
        <v>394</v>
      </c>
      <c r="V4863" t="s">
        <v>394</v>
      </c>
      <c r="W4863" t="s">
        <v>394</v>
      </c>
      <c r="X4863" t="s">
        <v>394</v>
      </c>
      <c r="Y4863" t="s">
        <v>394</v>
      </c>
      <c r="Z4863" t="s">
        <v>394</v>
      </c>
      <c r="AA4863" t="s">
        <v>394</v>
      </c>
      <c r="AB4863" t="s">
        <v>394</v>
      </c>
      <c r="AC4863" t="s">
        <v>394</v>
      </c>
      <c r="AD4863" t="s">
        <v>394</v>
      </c>
      <c r="AE4863" t="s">
        <v>394</v>
      </c>
      <c r="AF4863" t="s">
        <v>394</v>
      </c>
      <c r="AG4863" t="s">
        <v>394</v>
      </c>
      <c r="AH4863" t="s">
        <v>394</v>
      </c>
      <c r="AI4863" t="s">
        <v>394</v>
      </c>
      <c r="AJ4863" t="s">
        <v>394</v>
      </c>
      <c r="AK4863" t="s">
        <v>394</v>
      </c>
      <c r="AL4863" t="s">
        <v>394</v>
      </c>
      <c r="AM4863" t="s">
        <v>394</v>
      </c>
      <c r="AN4863" t="s">
        <v>394</v>
      </c>
      <c r="AO4863" t="s">
        <v>394</v>
      </c>
      <c r="AP4863" t="s">
        <v>394</v>
      </c>
      <c r="AQ4863" s="288"/>
      <c r="AR4863" s="304"/>
      <c r="AS4863" s="304"/>
      <c r="AU4863"/>
    </row>
    <row r="4864" spans="1:47" ht="28.8" x14ac:dyDescent="0.3">
      <c r="A4864" s="285">
        <v>124070</v>
      </c>
      <c r="B4864" s="286" t="s">
        <v>541</v>
      </c>
      <c r="C4864" t="s">
        <v>224</v>
      </c>
      <c r="D4864" t="s">
        <v>224</v>
      </c>
      <c r="E4864" t="s">
        <v>224</v>
      </c>
      <c r="F4864" t="s">
        <v>226</v>
      </c>
      <c r="G4864" t="s">
        <v>226</v>
      </c>
      <c r="H4864" t="s">
        <v>226</v>
      </c>
      <c r="I4864" t="s">
        <v>226</v>
      </c>
      <c r="J4864" t="s">
        <v>226</v>
      </c>
      <c r="K4864" t="s">
        <v>226</v>
      </c>
      <c r="L4864" t="s">
        <v>224</v>
      </c>
      <c r="M4864" t="s">
        <v>225</v>
      </c>
      <c r="N4864" t="s">
        <v>226</v>
      </c>
      <c r="O4864" t="s">
        <v>226</v>
      </c>
      <c r="P4864" t="s">
        <v>226</v>
      </c>
      <c r="Q4864" t="s">
        <v>226</v>
      </c>
      <c r="R4864" t="s">
        <v>226</v>
      </c>
      <c r="S4864" t="s">
        <v>226</v>
      </c>
      <c r="T4864" t="s">
        <v>226</v>
      </c>
      <c r="U4864" t="s">
        <v>226</v>
      </c>
      <c r="V4864" t="s">
        <v>226</v>
      </c>
      <c r="W4864" t="s">
        <v>225</v>
      </c>
      <c r="X4864" t="s">
        <v>225</v>
      </c>
      <c r="Y4864" t="s">
        <v>225</v>
      </c>
      <c r="Z4864" t="s">
        <v>225</v>
      </c>
      <c r="AA4864" t="s">
        <v>225</v>
      </c>
      <c r="AQ4864" s="286" t="s">
        <v>394</v>
      </c>
      <c r="AR4864" s="304"/>
      <c r="AS4864" s="304"/>
      <c r="AU4864"/>
    </row>
    <row r="4865" spans="1:47" ht="28.8" x14ac:dyDescent="0.3">
      <c r="A4865" s="285">
        <v>124071</v>
      </c>
      <c r="B4865" s="286" t="s">
        <v>541</v>
      </c>
      <c r="C4865" t="s">
        <v>226</v>
      </c>
      <c r="D4865" t="s">
        <v>224</v>
      </c>
      <c r="E4865" t="s">
        <v>226</v>
      </c>
      <c r="F4865" t="s">
        <v>226</v>
      </c>
      <c r="G4865" t="s">
        <v>226</v>
      </c>
      <c r="H4865" t="s">
        <v>226</v>
      </c>
      <c r="I4865" t="s">
        <v>226</v>
      </c>
      <c r="J4865" t="s">
        <v>226</v>
      </c>
      <c r="K4865" t="s">
        <v>226</v>
      </c>
      <c r="L4865" t="s">
        <v>226</v>
      </c>
      <c r="M4865" t="s">
        <v>225</v>
      </c>
      <c r="N4865" t="s">
        <v>224</v>
      </c>
      <c r="O4865" t="s">
        <v>226</v>
      </c>
      <c r="P4865" t="s">
        <v>224</v>
      </c>
      <c r="Q4865" t="s">
        <v>226</v>
      </c>
      <c r="R4865" t="s">
        <v>226</v>
      </c>
      <c r="S4865" t="s">
        <v>226</v>
      </c>
      <c r="T4865" t="s">
        <v>226</v>
      </c>
      <c r="U4865" t="s">
        <v>226</v>
      </c>
      <c r="V4865" t="s">
        <v>226</v>
      </c>
      <c r="W4865" t="s">
        <v>225</v>
      </c>
      <c r="X4865" t="s">
        <v>225</v>
      </c>
      <c r="Y4865" t="s">
        <v>225</v>
      </c>
      <c r="Z4865" t="s">
        <v>225</v>
      </c>
      <c r="AA4865" t="s">
        <v>225</v>
      </c>
      <c r="AQ4865" s="286" t="s">
        <v>394</v>
      </c>
      <c r="AR4865" s="304"/>
      <c r="AS4865" s="304"/>
      <c r="AU4865"/>
    </row>
    <row r="4866" spans="1:47" ht="28.8" x14ac:dyDescent="0.3">
      <c r="A4866" s="285">
        <v>124072</v>
      </c>
      <c r="B4866" s="286" t="s">
        <v>542</v>
      </c>
      <c r="C4866" t="s">
        <v>226</v>
      </c>
      <c r="D4866" t="s">
        <v>226</v>
      </c>
      <c r="E4866" t="s">
        <v>226</v>
      </c>
      <c r="F4866" t="s">
        <v>226</v>
      </c>
      <c r="G4866" t="s">
        <v>226</v>
      </c>
      <c r="H4866" t="s">
        <v>226</v>
      </c>
      <c r="I4866" t="s">
        <v>226</v>
      </c>
      <c r="J4866" t="s">
        <v>225</v>
      </c>
      <c r="K4866" t="s">
        <v>226</v>
      </c>
      <c r="L4866" t="s">
        <v>225</v>
      </c>
      <c r="M4866" t="s">
        <v>225</v>
      </c>
      <c r="N4866" t="s">
        <v>225</v>
      </c>
      <c r="O4866" t="s">
        <v>225</v>
      </c>
      <c r="P4866" t="s">
        <v>225</v>
      </c>
      <c r="Q4866" t="s">
        <v>225</v>
      </c>
      <c r="AG4866" t="s">
        <v>394</v>
      </c>
      <c r="AH4866" t="s">
        <v>394</v>
      </c>
      <c r="AI4866" t="s">
        <v>394</v>
      </c>
      <c r="AJ4866" t="s">
        <v>394</v>
      </c>
      <c r="AK4866" t="s">
        <v>394</v>
      </c>
      <c r="AL4866" t="s">
        <v>394</v>
      </c>
      <c r="AM4866" t="s">
        <v>394</v>
      </c>
      <c r="AN4866" t="s">
        <v>394</v>
      </c>
      <c r="AO4866" t="s">
        <v>394</v>
      </c>
      <c r="AP4866" t="s">
        <v>394</v>
      </c>
      <c r="AQ4866" s="286" t="s">
        <v>394</v>
      </c>
      <c r="AR4866" s="304"/>
      <c r="AS4866" s="304"/>
      <c r="AU4866"/>
    </row>
    <row r="4867" spans="1:47" ht="28.8" x14ac:dyDescent="0.3">
      <c r="A4867" s="285">
        <v>124073</v>
      </c>
      <c r="B4867" s="286" t="s">
        <v>541</v>
      </c>
      <c r="C4867" t="s">
        <v>224</v>
      </c>
      <c r="D4867" t="s">
        <v>224</v>
      </c>
      <c r="E4867" t="s">
        <v>224</v>
      </c>
      <c r="F4867" t="s">
        <v>224</v>
      </c>
      <c r="G4867" t="s">
        <v>224</v>
      </c>
      <c r="H4867" t="s">
        <v>226</v>
      </c>
      <c r="I4867" t="s">
        <v>226</v>
      </c>
      <c r="J4867" t="s">
        <v>226</v>
      </c>
      <c r="K4867" t="s">
        <v>226</v>
      </c>
      <c r="L4867" t="s">
        <v>226</v>
      </c>
      <c r="M4867" t="s">
        <v>225</v>
      </c>
      <c r="N4867" t="s">
        <v>394</v>
      </c>
      <c r="O4867" t="s">
        <v>394</v>
      </c>
      <c r="P4867" t="s">
        <v>394</v>
      </c>
      <c r="Q4867" t="s">
        <v>394</v>
      </c>
      <c r="R4867" t="s">
        <v>394</v>
      </c>
      <c r="S4867" t="s">
        <v>394</v>
      </c>
      <c r="T4867" t="s">
        <v>394</v>
      </c>
      <c r="U4867" t="s">
        <v>394</v>
      </c>
      <c r="V4867" t="s">
        <v>394</v>
      </c>
      <c r="W4867" t="s">
        <v>225</v>
      </c>
      <c r="X4867" t="s">
        <v>225</v>
      </c>
      <c r="Y4867" t="s">
        <v>225</v>
      </c>
      <c r="Z4867" t="s">
        <v>225</v>
      </c>
      <c r="AA4867" t="s">
        <v>225</v>
      </c>
      <c r="AQ4867" s="286" t="s">
        <v>394</v>
      </c>
      <c r="AR4867" s="304"/>
      <c r="AS4867" s="304"/>
      <c r="AU4867"/>
    </row>
    <row r="4868" spans="1:47" x14ac:dyDescent="0.3">
      <c r="A4868" s="285">
        <v>124074</v>
      </c>
      <c r="B4868" s="286" t="s">
        <v>539</v>
      </c>
      <c r="AQ4868" s="286" t="s">
        <v>394</v>
      </c>
    </row>
    <row r="4869" spans="1:47" ht="28.8" x14ac:dyDescent="0.3">
      <c r="A4869" s="285">
        <v>124075</v>
      </c>
      <c r="B4869" s="286" t="s">
        <v>542</v>
      </c>
      <c r="C4869" t="s">
        <v>226</v>
      </c>
      <c r="D4869" t="s">
        <v>224</v>
      </c>
      <c r="E4869" t="s">
        <v>226</v>
      </c>
      <c r="F4869" t="s">
        <v>226</v>
      </c>
      <c r="G4869" t="s">
        <v>224</v>
      </c>
      <c r="H4869" t="s">
        <v>226</v>
      </c>
      <c r="I4869" t="s">
        <v>226</v>
      </c>
      <c r="J4869" t="s">
        <v>224</v>
      </c>
      <c r="K4869" t="s">
        <v>224</v>
      </c>
      <c r="L4869" t="s">
        <v>226</v>
      </c>
      <c r="M4869" t="s">
        <v>225</v>
      </c>
      <c r="N4869" t="s">
        <v>225</v>
      </c>
      <c r="O4869" t="s">
        <v>225</v>
      </c>
      <c r="P4869" t="s">
        <v>225</v>
      </c>
      <c r="Q4869" t="s">
        <v>225</v>
      </c>
      <c r="AG4869" t="s">
        <v>394</v>
      </c>
      <c r="AH4869" t="s">
        <v>394</v>
      </c>
      <c r="AI4869" t="s">
        <v>394</v>
      </c>
      <c r="AJ4869" t="s">
        <v>394</v>
      </c>
      <c r="AK4869" t="s">
        <v>394</v>
      </c>
      <c r="AL4869" t="s">
        <v>394</v>
      </c>
      <c r="AM4869" t="s">
        <v>394</v>
      </c>
      <c r="AN4869" t="s">
        <v>394</v>
      </c>
      <c r="AO4869" t="s">
        <v>394</v>
      </c>
      <c r="AP4869" t="s">
        <v>394</v>
      </c>
      <c r="AQ4869" s="286" t="s">
        <v>394</v>
      </c>
      <c r="AR4869" s="304"/>
      <c r="AS4869" s="304"/>
      <c r="AU4869"/>
    </row>
    <row r="4870" spans="1:47" x14ac:dyDescent="0.3">
      <c r="A4870" s="285">
        <v>124076</v>
      </c>
      <c r="B4870" s="286" t="s">
        <v>539</v>
      </c>
      <c r="AQ4870" s="286" t="s">
        <v>394</v>
      </c>
    </row>
    <row r="4871" spans="1:47" ht="28.8" x14ac:dyDescent="0.3">
      <c r="A4871" s="285">
        <v>124077</v>
      </c>
      <c r="B4871" s="286" t="s">
        <v>541</v>
      </c>
      <c r="C4871" t="s">
        <v>224</v>
      </c>
      <c r="D4871" t="s">
        <v>224</v>
      </c>
      <c r="E4871" t="s">
        <v>224</v>
      </c>
      <c r="F4871" t="s">
        <v>226</v>
      </c>
      <c r="G4871" t="s">
        <v>226</v>
      </c>
      <c r="H4871" t="s">
        <v>226</v>
      </c>
      <c r="I4871" t="s">
        <v>226</v>
      </c>
      <c r="J4871" t="s">
        <v>226</v>
      </c>
      <c r="K4871" t="s">
        <v>226</v>
      </c>
      <c r="L4871" t="s">
        <v>224</v>
      </c>
      <c r="M4871" t="s">
        <v>225</v>
      </c>
      <c r="N4871" t="s">
        <v>394</v>
      </c>
      <c r="O4871" t="s">
        <v>394</v>
      </c>
      <c r="P4871" t="s">
        <v>394</v>
      </c>
      <c r="Q4871" t="s">
        <v>394</v>
      </c>
      <c r="R4871" t="s">
        <v>394</v>
      </c>
      <c r="S4871" t="s">
        <v>394</v>
      </c>
      <c r="T4871" t="s">
        <v>394</v>
      </c>
      <c r="U4871" t="s">
        <v>394</v>
      </c>
      <c r="V4871" t="s">
        <v>394</v>
      </c>
      <c r="W4871" t="s">
        <v>225</v>
      </c>
      <c r="X4871" t="s">
        <v>225</v>
      </c>
      <c r="Y4871" t="s">
        <v>225</v>
      </c>
      <c r="Z4871" t="s">
        <v>225</v>
      </c>
      <c r="AA4871" t="s">
        <v>225</v>
      </c>
      <c r="AQ4871" s="286" t="s">
        <v>394</v>
      </c>
      <c r="AR4871" s="304"/>
      <c r="AS4871" s="304"/>
      <c r="AU4871"/>
    </row>
    <row r="4872" spans="1:47" x14ac:dyDescent="0.3">
      <c r="A4872" s="285">
        <v>124078</v>
      </c>
      <c r="B4872" s="286" t="s">
        <v>540</v>
      </c>
      <c r="C4872" t="s">
        <v>226</v>
      </c>
      <c r="D4872" t="s">
        <v>226</v>
      </c>
      <c r="E4872" t="s">
        <v>226</v>
      </c>
      <c r="F4872" t="s">
        <v>226</v>
      </c>
      <c r="G4872" t="s">
        <v>226</v>
      </c>
      <c r="H4872" t="s">
        <v>226</v>
      </c>
      <c r="I4872" t="s">
        <v>226</v>
      </c>
      <c r="J4872" t="s">
        <v>226</v>
      </c>
      <c r="K4872" t="s">
        <v>226</v>
      </c>
      <c r="L4872" t="s">
        <v>226</v>
      </c>
      <c r="M4872" t="s">
        <v>225</v>
      </c>
      <c r="N4872" t="s">
        <v>226</v>
      </c>
      <c r="O4872" t="s">
        <v>226</v>
      </c>
      <c r="P4872" t="s">
        <v>226</v>
      </c>
      <c r="Q4872" t="s">
        <v>226</v>
      </c>
      <c r="R4872" t="s">
        <v>226</v>
      </c>
      <c r="S4872" t="s">
        <v>226</v>
      </c>
      <c r="T4872" t="s">
        <v>226</v>
      </c>
      <c r="U4872" t="s">
        <v>226</v>
      </c>
      <c r="V4872" t="s">
        <v>226</v>
      </c>
      <c r="W4872" t="s">
        <v>394</v>
      </c>
      <c r="X4872" t="s">
        <v>394</v>
      </c>
      <c r="Y4872" t="s">
        <v>394</v>
      </c>
      <c r="Z4872" t="s">
        <v>394</v>
      </c>
      <c r="AA4872" t="s">
        <v>394</v>
      </c>
      <c r="AB4872" t="s">
        <v>394</v>
      </c>
      <c r="AC4872" t="s">
        <v>394</v>
      </c>
      <c r="AD4872" t="s">
        <v>394</v>
      </c>
      <c r="AE4872" t="s">
        <v>394</v>
      </c>
      <c r="AF4872" t="s">
        <v>394</v>
      </c>
      <c r="AG4872" t="s">
        <v>394</v>
      </c>
      <c r="AH4872" t="s">
        <v>394</v>
      </c>
      <c r="AI4872" t="s">
        <v>394</v>
      </c>
      <c r="AJ4872" t="s">
        <v>394</v>
      </c>
      <c r="AK4872" t="s">
        <v>394</v>
      </c>
      <c r="AL4872" t="s">
        <v>394</v>
      </c>
      <c r="AM4872" t="s">
        <v>394</v>
      </c>
      <c r="AN4872" t="s">
        <v>394</v>
      </c>
      <c r="AO4872" t="s">
        <v>394</v>
      </c>
      <c r="AP4872" t="s">
        <v>394</v>
      </c>
      <c r="AQ4872" s="286" t="s">
        <v>394</v>
      </c>
      <c r="AR4872" s="304"/>
      <c r="AS4872" s="304"/>
      <c r="AU4872"/>
    </row>
    <row r="4873" spans="1:47" ht="28.8" x14ac:dyDescent="0.3">
      <c r="A4873" s="285">
        <v>124079</v>
      </c>
      <c r="B4873" s="286" t="s">
        <v>541</v>
      </c>
      <c r="C4873" t="s">
        <v>226</v>
      </c>
      <c r="D4873" t="s">
        <v>224</v>
      </c>
      <c r="E4873" t="s">
        <v>226</v>
      </c>
      <c r="F4873" t="s">
        <v>226</v>
      </c>
      <c r="G4873" t="s">
        <v>226</v>
      </c>
      <c r="H4873" t="s">
        <v>226</v>
      </c>
      <c r="I4873" t="s">
        <v>226</v>
      </c>
      <c r="J4873" t="s">
        <v>226</v>
      </c>
      <c r="K4873" t="s">
        <v>226</v>
      </c>
      <c r="L4873" t="s">
        <v>224</v>
      </c>
      <c r="M4873" t="s">
        <v>224</v>
      </c>
      <c r="N4873" t="s">
        <v>226</v>
      </c>
      <c r="O4873" t="s">
        <v>226</v>
      </c>
      <c r="P4873" t="s">
        <v>226</v>
      </c>
      <c r="Q4873" t="s">
        <v>226</v>
      </c>
      <c r="R4873" t="s">
        <v>225</v>
      </c>
      <c r="S4873" t="s">
        <v>225</v>
      </c>
      <c r="T4873" t="s">
        <v>226</v>
      </c>
      <c r="U4873" t="s">
        <v>225</v>
      </c>
      <c r="V4873" t="s">
        <v>226</v>
      </c>
      <c r="W4873" t="s">
        <v>225</v>
      </c>
      <c r="X4873" t="s">
        <v>225</v>
      </c>
      <c r="Y4873" t="s">
        <v>225</v>
      </c>
      <c r="Z4873" t="s">
        <v>225</v>
      </c>
      <c r="AA4873" t="s">
        <v>225</v>
      </c>
      <c r="AQ4873" s="286" t="s">
        <v>394</v>
      </c>
      <c r="AR4873" s="304"/>
      <c r="AS4873" s="304"/>
      <c r="AU4873"/>
    </row>
    <row r="4874" spans="1:47" x14ac:dyDescent="0.3">
      <c r="A4874" s="285">
        <v>124080</v>
      </c>
      <c r="B4874" s="286" t="s">
        <v>539</v>
      </c>
      <c r="AQ4874" s="286" t="s">
        <v>394</v>
      </c>
    </row>
    <row r="4875" spans="1:47" x14ac:dyDescent="0.3">
      <c r="A4875" s="285">
        <v>124081</v>
      </c>
      <c r="B4875" s="286" t="s">
        <v>539</v>
      </c>
      <c r="AQ4875" s="286" t="s">
        <v>394</v>
      </c>
    </row>
    <row r="4876" spans="1:47" x14ac:dyDescent="0.3">
      <c r="A4876" s="285">
        <v>124082</v>
      </c>
      <c r="B4876" s="286" t="s">
        <v>539</v>
      </c>
      <c r="C4876" t="s">
        <v>226</v>
      </c>
      <c r="D4876" t="s">
        <v>226</v>
      </c>
      <c r="E4876" t="s">
        <v>224</v>
      </c>
      <c r="F4876" t="s">
        <v>226</v>
      </c>
      <c r="G4876" t="s">
        <v>224</v>
      </c>
      <c r="H4876" t="s">
        <v>226</v>
      </c>
      <c r="I4876" t="s">
        <v>226</v>
      </c>
      <c r="J4876" t="s">
        <v>225</v>
      </c>
      <c r="K4876" t="s">
        <v>226</v>
      </c>
      <c r="L4876" t="s">
        <v>226</v>
      </c>
      <c r="M4876" t="s">
        <v>394</v>
      </c>
      <c r="N4876" t="s">
        <v>394</v>
      </c>
      <c r="O4876" t="s">
        <v>394</v>
      </c>
      <c r="P4876" t="s">
        <v>394</v>
      </c>
      <c r="Q4876" t="s">
        <v>394</v>
      </c>
      <c r="R4876" t="s">
        <v>394</v>
      </c>
      <c r="S4876" t="s">
        <v>394</v>
      </c>
      <c r="T4876" t="s">
        <v>394</v>
      </c>
      <c r="U4876" t="s">
        <v>394</v>
      </c>
      <c r="V4876" t="s">
        <v>394</v>
      </c>
      <c r="W4876" t="s">
        <v>394</v>
      </c>
      <c r="X4876" t="s">
        <v>394</v>
      </c>
      <c r="Y4876" t="s">
        <v>394</v>
      </c>
      <c r="Z4876" t="s">
        <v>394</v>
      </c>
      <c r="AA4876" t="s">
        <v>394</v>
      </c>
      <c r="AB4876" t="s">
        <v>394</v>
      </c>
      <c r="AC4876" t="s">
        <v>394</v>
      </c>
      <c r="AD4876" t="s">
        <v>394</v>
      </c>
      <c r="AE4876" t="s">
        <v>394</v>
      </c>
      <c r="AF4876" t="s">
        <v>394</v>
      </c>
      <c r="AG4876" t="s">
        <v>394</v>
      </c>
      <c r="AH4876" t="s">
        <v>394</v>
      </c>
      <c r="AI4876" t="s">
        <v>394</v>
      </c>
      <c r="AJ4876" t="s">
        <v>394</v>
      </c>
      <c r="AK4876" t="s">
        <v>394</v>
      </c>
      <c r="AL4876" t="s">
        <v>394</v>
      </c>
      <c r="AM4876" t="s">
        <v>394</v>
      </c>
      <c r="AN4876" t="s">
        <v>394</v>
      </c>
      <c r="AO4876" t="s">
        <v>394</v>
      </c>
      <c r="AP4876" t="s">
        <v>394</v>
      </c>
      <c r="AQ4876" s="289"/>
      <c r="AR4876" s="304"/>
      <c r="AS4876" s="304"/>
      <c r="AU4876"/>
    </row>
    <row r="4877" spans="1:47" ht="21.6" x14ac:dyDescent="0.65">
      <c r="A4877" s="285">
        <v>124083</v>
      </c>
      <c r="B4877" s="286" t="s">
        <v>539</v>
      </c>
      <c r="C4877" t="s">
        <v>226</v>
      </c>
      <c r="D4877" t="s">
        <v>226</v>
      </c>
      <c r="E4877" t="s">
        <v>225</v>
      </c>
      <c r="F4877" t="s">
        <v>225</v>
      </c>
      <c r="G4877" t="s">
        <v>225</v>
      </c>
      <c r="H4877" t="s">
        <v>226</v>
      </c>
      <c r="I4877" t="s">
        <v>226</v>
      </c>
      <c r="J4877" t="s">
        <v>226</v>
      </c>
      <c r="K4877" t="s">
        <v>226</v>
      </c>
      <c r="L4877" t="s">
        <v>225</v>
      </c>
      <c r="M4877" t="s">
        <v>394</v>
      </c>
      <c r="N4877" t="s">
        <v>394</v>
      </c>
      <c r="O4877" t="s">
        <v>394</v>
      </c>
      <c r="P4877" t="s">
        <v>394</v>
      </c>
      <c r="Q4877" t="s">
        <v>394</v>
      </c>
      <c r="R4877" t="s">
        <v>394</v>
      </c>
      <c r="S4877" t="s">
        <v>394</v>
      </c>
      <c r="T4877" t="s">
        <v>394</v>
      </c>
      <c r="U4877" t="s">
        <v>394</v>
      </c>
      <c r="V4877" t="s">
        <v>394</v>
      </c>
      <c r="W4877" t="s">
        <v>394</v>
      </c>
      <c r="X4877" t="s">
        <v>394</v>
      </c>
      <c r="Y4877" t="s">
        <v>394</v>
      </c>
      <c r="Z4877" t="s">
        <v>394</v>
      </c>
      <c r="AA4877" t="s">
        <v>394</v>
      </c>
      <c r="AB4877" t="s">
        <v>394</v>
      </c>
      <c r="AC4877" t="s">
        <v>394</v>
      </c>
      <c r="AD4877" t="s">
        <v>394</v>
      </c>
      <c r="AE4877" t="s">
        <v>394</v>
      </c>
      <c r="AF4877" t="s">
        <v>394</v>
      </c>
      <c r="AG4877" t="s">
        <v>394</v>
      </c>
      <c r="AH4877" t="s">
        <v>394</v>
      </c>
      <c r="AI4877" t="s">
        <v>394</v>
      </c>
      <c r="AJ4877" t="s">
        <v>394</v>
      </c>
      <c r="AK4877" t="s">
        <v>394</v>
      </c>
      <c r="AL4877" t="s">
        <v>394</v>
      </c>
      <c r="AM4877" t="s">
        <v>394</v>
      </c>
      <c r="AN4877" t="s">
        <v>394</v>
      </c>
      <c r="AO4877" t="s">
        <v>394</v>
      </c>
      <c r="AP4877" t="s">
        <v>394</v>
      </c>
      <c r="AQ4877" s="288"/>
      <c r="AR4877" s="304"/>
      <c r="AS4877" s="304"/>
      <c r="AU4877"/>
    </row>
    <row r="4878" spans="1:47" ht="28.8" x14ac:dyDescent="0.3">
      <c r="A4878" s="285">
        <v>124084</v>
      </c>
      <c r="B4878" s="286" t="s">
        <v>541</v>
      </c>
      <c r="C4878" t="s">
        <v>226</v>
      </c>
      <c r="D4878" t="s">
        <v>226</v>
      </c>
      <c r="E4878" t="s">
        <v>226</v>
      </c>
      <c r="F4878" t="s">
        <v>226</v>
      </c>
      <c r="G4878" t="s">
        <v>226</v>
      </c>
      <c r="H4878" t="s">
        <v>226</v>
      </c>
      <c r="I4878" t="s">
        <v>226</v>
      </c>
      <c r="J4878" t="s">
        <v>226</v>
      </c>
      <c r="K4878" t="s">
        <v>226</v>
      </c>
      <c r="L4878" t="s">
        <v>226</v>
      </c>
      <c r="M4878" t="s">
        <v>225</v>
      </c>
      <c r="N4878" t="s">
        <v>226</v>
      </c>
      <c r="O4878" t="s">
        <v>226</v>
      </c>
      <c r="P4878" t="s">
        <v>226</v>
      </c>
      <c r="Q4878" t="s">
        <v>226</v>
      </c>
      <c r="R4878" t="s">
        <v>226</v>
      </c>
      <c r="S4878" t="s">
        <v>226</v>
      </c>
      <c r="T4878" t="s">
        <v>226</v>
      </c>
      <c r="U4878" t="s">
        <v>226</v>
      </c>
      <c r="V4878" t="s">
        <v>226</v>
      </c>
      <c r="W4878" t="s">
        <v>225</v>
      </c>
      <c r="X4878" t="s">
        <v>225</v>
      </c>
      <c r="Y4878" t="s">
        <v>225</v>
      </c>
      <c r="Z4878" t="s">
        <v>225</v>
      </c>
      <c r="AA4878" t="s">
        <v>225</v>
      </c>
      <c r="AQ4878" s="286" t="s">
        <v>394</v>
      </c>
      <c r="AR4878" s="304"/>
      <c r="AS4878" s="304"/>
      <c r="AU4878"/>
    </row>
    <row r="4879" spans="1:47" x14ac:dyDescent="0.3">
      <c r="A4879" s="285">
        <v>124085</v>
      </c>
      <c r="B4879" s="286" t="s">
        <v>539</v>
      </c>
      <c r="AQ4879" s="286" t="s">
        <v>394</v>
      </c>
    </row>
    <row r="4880" spans="1:47" x14ac:dyDescent="0.3">
      <c r="A4880" s="285">
        <v>124086</v>
      </c>
      <c r="B4880" s="286" t="s">
        <v>539</v>
      </c>
      <c r="AQ4880" s="286" t="s">
        <v>394</v>
      </c>
    </row>
    <row r="4881" spans="1:47" ht="28.8" x14ac:dyDescent="0.3">
      <c r="A4881" s="285">
        <v>124087</v>
      </c>
      <c r="B4881" s="286" t="s">
        <v>541</v>
      </c>
      <c r="C4881" t="s">
        <v>226</v>
      </c>
      <c r="D4881" t="s">
        <v>226</v>
      </c>
      <c r="E4881" t="s">
        <v>224</v>
      </c>
      <c r="F4881" t="s">
        <v>226</v>
      </c>
      <c r="G4881" t="s">
        <v>224</v>
      </c>
      <c r="H4881" t="s">
        <v>226</v>
      </c>
      <c r="I4881" t="s">
        <v>226</v>
      </c>
      <c r="J4881" t="s">
        <v>226</v>
      </c>
      <c r="K4881" t="s">
        <v>226</v>
      </c>
      <c r="L4881" t="s">
        <v>226</v>
      </c>
      <c r="M4881" t="s">
        <v>225</v>
      </c>
      <c r="N4881" t="s">
        <v>224</v>
      </c>
      <c r="O4881" t="s">
        <v>226</v>
      </c>
      <c r="P4881" t="s">
        <v>226</v>
      </c>
      <c r="Q4881" t="s">
        <v>226</v>
      </c>
      <c r="R4881" t="s">
        <v>226</v>
      </c>
      <c r="S4881" t="s">
        <v>226</v>
      </c>
      <c r="T4881" t="s">
        <v>225</v>
      </c>
      <c r="U4881" t="s">
        <v>226</v>
      </c>
      <c r="V4881" t="s">
        <v>226</v>
      </c>
      <c r="W4881" t="s">
        <v>225</v>
      </c>
      <c r="X4881" t="s">
        <v>225</v>
      </c>
      <c r="Y4881" t="s">
        <v>225</v>
      </c>
      <c r="Z4881" t="s">
        <v>225</v>
      </c>
      <c r="AA4881" t="s">
        <v>225</v>
      </c>
      <c r="AQ4881" s="286" t="s">
        <v>394</v>
      </c>
      <c r="AR4881" s="304"/>
      <c r="AS4881" s="304"/>
      <c r="AU4881"/>
    </row>
    <row r="4882" spans="1:47" ht="28.8" x14ac:dyDescent="0.3">
      <c r="A4882" s="285">
        <v>124088</v>
      </c>
      <c r="B4882" s="286" t="s">
        <v>541</v>
      </c>
      <c r="C4882" t="s">
        <v>226</v>
      </c>
      <c r="D4882" t="s">
        <v>226</v>
      </c>
      <c r="E4882" t="s">
        <v>225</v>
      </c>
      <c r="F4882" t="s">
        <v>226</v>
      </c>
      <c r="G4882" t="s">
        <v>226</v>
      </c>
      <c r="H4882" t="s">
        <v>226</v>
      </c>
      <c r="I4882" t="s">
        <v>226</v>
      </c>
      <c r="J4882" t="s">
        <v>226</v>
      </c>
      <c r="K4882" t="s">
        <v>226</v>
      </c>
      <c r="L4882" t="s">
        <v>226</v>
      </c>
      <c r="M4882" t="s">
        <v>225</v>
      </c>
      <c r="N4882" t="s">
        <v>226</v>
      </c>
      <c r="O4882" t="s">
        <v>226</v>
      </c>
      <c r="P4882" t="s">
        <v>226</v>
      </c>
      <c r="Q4882" t="s">
        <v>226</v>
      </c>
      <c r="R4882" t="s">
        <v>226</v>
      </c>
      <c r="S4882" t="s">
        <v>226</v>
      </c>
      <c r="T4882" t="s">
        <v>226</v>
      </c>
      <c r="U4882" t="s">
        <v>226</v>
      </c>
      <c r="V4882" t="s">
        <v>226</v>
      </c>
      <c r="W4882" t="s">
        <v>225</v>
      </c>
      <c r="X4882" t="s">
        <v>225</v>
      </c>
      <c r="Y4882" t="s">
        <v>225</v>
      </c>
      <c r="Z4882" t="s">
        <v>225</v>
      </c>
      <c r="AA4882" t="s">
        <v>225</v>
      </c>
      <c r="AQ4882" s="286" t="s">
        <v>394</v>
      </c>
      <c r="AR4882" s="304"/>
      <c r="AS4882" s="304"/>
      <c r="AU4882"/>
    </row>
    <row r="4883" spans="1:47" ht="28.8" x14ac:dyDescent="0.3">
      <c r="A4883" s="285">
        <v>124089</v>
      </c>
      <c r="B4883" s="286" t="s">
        <v>541</v>
      </c>
      <c r="C4883" t="s">
        <v>226</v>
      </c>
      <c r="D4883" t="s">
        <v>226</v>
      </c>
      <c r="E4883" t="s">
        <v>226</v>
      </c>
      <c r="F4883" t="s">
        <v>226</v>
      </c>
      <c r="G4883" t="s">
        <v>226</v>
      </c>
      <c r="H4883" t="s">
        <v>226</v>
      </c>
      <c r="I4883" t="s">
        <v>226</v>
      </c>
      <c r="J4883" t="s">
        <v>226</v>
      </c>
      <c r="K4883" t="s">
        <v>226</v>
      </c>
      <c r="L4883" t="s">
        <v>225</v>
      </c>
      <c r="M4883" t="s">
        <v>225</v>
      </c>
      <c r="N4883" t="s">
        <v>226</v>
      </c>
      <c r="O4883" t="s">
        <v>226</v>
      </c>
      <c r="P4883" t="s">
        <v>226</v>
      </c>
      <c r="Q4883" t="s">
        <v>226</v>
      </c>
      <c r="R4883" t="s">
        <v>225</v>
      </c>
      <c r="S4883" t="s">
        <v>226</v>
      </c>
      <c r="T4883" t="s">
        <v>225</v>
      </c>
      <c r="U4883" t="s">
        <v>226</v>
      </c>
      <c r="V4883" t="s">
        <v>225</v>
      </c>
      <c r="W4883" t="s">
        <v>225</v>
      </c>
      <c r="X4883" t="s">
        <v>225</v>
      </c>
      <c r="Y4883" t="s">
        <v>225</v>
      </c>
      <c r="Z4883" t="s">
        <v>225</v>
      </c>
      <c r="AA4883" t="s">
        <v>225</v>
      </c>
      <c r="AQ4883" s="286" t="s">
        <v>394</v>
      </c>
      <c r="AR4883" s="304"/>
      <c r="AS4883" s="304"/>
      <c r="AU4883"/>
    </row>
    <row r="4884" spans="1:47" x14ac:dyDescent="0.3">
      <c r="A4884" s="285">
        <v>124090</v>
      </c>
      <c r="B4884" s="286" t="s">
        <v>540</v>
      </c>
      <c r="C4884" t="s">
        <v>226</v>
      </c>
      <c r="D4884" t="s">
        <v>226</v>
      </c>
      <c r="E4884" t="s">
        <v>226</v>
      </c>
      <c r="F4884" t="s">
        <v>226</v>
      </c>
      <c r="G4884" t="s">
        <v>226</v>
      </c>
      <c r="H4884" t="s">
        <v>226</v>
      </c>
      <c r="I4884" t="s">
        <v>225</v>
      </c>
      <c r="J4884" t="s">
        <v>225</v>
      </c>
      <c r="K4884" t="s">
        <v>225</v>
      </c>
      <c r="L4884" t="s">
        <v>225</v>
      </c>
      <c r="M4884" t="s">
        <v>225</v>
      </c>
      <c r="N4884" t="s">
        <v>394</v>
      </c>
      <c r="O4884" t="s">
        <v>394</v>
      </c>
      <c r="P4884" t="s">
        <v>394</v>
      </c>
      <c r="Q4884" t="s">
        <v>394</v>
      </c>
      <c r="R4884" t="s">
        <v>394</v>
      </c>
      <c r="S4884" t="s">
        <v>394</v>
      </c>
      <c r="T4884" t="s">
        <v>394</v>
      </c>
      <c r="U4884" t="s">
        <v>394</v>
      </c>
      <c r="V4884" t="s">
        <v>394</v>
      </c>
      <c r="W4884" t="s">
        <v>394</v>
      </c>
      <c r="X4884" t="s">
        <v>394</v>
      </c>
      <c r="Y4884" t="s">
        <v>394</v>
      </c>
      <c r="Z4884" t="s">
        <v>394</v>
      </c>
      <c r="AA4884" t="s">
        <v>394</v>
      </c>
      <c r="AB4884" t="s">
        <v>394</v>
      </c>
      <c r="AC4884" t="s">
        <v>394</v>
      </c>
      <c r="AD4884" t="s">
        <v>394</v>
      </c>
      <c r="AE4884" t="s">
        <v>394</v>
      </c>
      <c r="AF4884" t="s">
        <v>394</v>
      </c>
      <c r="AG4884" t="s">
        <v>394</v>
      </c>
      <c r="AH4884" t="s">
        <v>394</v>
      </c>
      <c r="AI4884" t="s">
        <v>394</v>
      </c>
      <c r="AJ4884" t="s">
        <v>394</v>
      </c>
      <c r="AK4884" t="s">
        <v>394</v>
      </c>
      <c r="AL4884" t="s">
        <v>394</v>
      </c>
      <c r="AM4884" t="s">
        <v>394</v>
      </c>
      <c r="AN4884" t="s">
        <v>394</v>
      </c>
      <c r="AO4884" t="s">
        <v>394</v>
      </c>
      <c r="AP4884" t="s">
        <v>394</v>
      </c>
      <c r="AQ4884" s="289"/>
      <c r="AR4884" s="304"/>
      <c r="AS4884" s="304"/>
      <c r="AU4884"/>
    </row>
    <row r="4885" spans="1:47" ht="28.8" x14ac:dyDescent="0.3">
      <c r="A4885" s="285">
        <v>124091</v>
      </c>
      <c r="B4885" s="286" t="s">
        <v>541</v>
      </c>
      <c r="C4885" t="s">
        <v>224</v>
      </c>
      <c r="D4885" t="s">
        <v>226</v>
      </c>
      <c r="E4885" t="s">
        <v>226</v>
      </c>
      <c r="F4885" t="s">
        <v>226</v>
      </c>
      <c r="G4885" t="s">
        <v>226</v>
      </c>
      <c r="H4885" t="s">
        <v>226</v>
      </c>
      <c r="I4885" t="s">
        <v>226</v>
      </c>
      <c r="J4885" t="s">
        <v>226</v>
      </c>
      <c r="K4885" t="s">
        <v>226</v>
      </c>
      <c r="L4885" t="s">
        <v>226</v>
      </c>
      <c r="M4885" t="s">
        <v>225</v>
      </c>
      <c r="N4885" t="s">
        <v>224</v>
      </c>
      <c r="O4885" t="s">
        <v>226</v>
      </c>
      <c r="P4885" t="s">
        <v>226</v>
      </c>
      <c r="Q4885" t="s">
        <v>226</v>
      </c>
      <c r="R4885" t="s">
        <v>225</v>
      </c>
      <c r="S4885" t="s">
        <v>226</v>
      </c>
      <c r="T4885" t="s">
        <v>225</v>
      </c>
      <c r="U4885" t="s">
        <v>226</v>
      </c>
      <c r="V4885" t="s">
        <v>226</v>
      </c>
      <c r="W4885" t="s">
        <v>225</v>
      </c>
      <c r="X4885" t="s">
        <v>225</v>
      </c>
      <c r="Y4885" t="s">
        <v>225</v>
      </c>
      <c r="Z4885" t="s">
        <v>225</v>
      </c>
      <c r="AA4885" t="s">
        <v>225</v>
      </c>
      <c r="AQ4885" s="286" t="s">
        <v>394</v>
      </c>
      <c r="AR4885" s="304"/>
      <c r="AS4885" s="304"/>
      <c r="AU4885"/>
    </row>
    <row r="4886" spans="1:47" x14ac:dyDescent="0.3">
      <c r="A4886" s="285">
        <v>124092</v>
      </c>
      <c r="B4886" s="286" t="s">
        <v>539</v>
      </c>
      <c r="AQ4886" s="286" t="s">
        <v>394</v>
      </c>
    </row>
    <row r="4887" spans="1:47" ht="28.8" x14ac:dyDescent="0.3">
      <c r="A4887" s="285">
        <v>124093</v>
      </c>
      <c r="B4887" s="286" t="s">
        <v>541</v>
      </c>
      <c r="C4887" t="s">
        <v>226</v>
      </c>
      <c r="D4887" t="s">
        <v>226</v>
      </c>
      <c r="E4887" t="s">
        <v>226</v>
      </c>
      <c r="F4887" t="s">
        <v>226</v>
      </c>
      <c r="G4887" t="s">
        <v>226</v>
      </c>
      <c r="H4887" t="s">
        <v>226</v>
      </c>
      <c r="I4887" t="s">
        <v>226</v>
      </c>
      <c r="J4887" t="s">
        <v>226</v>
      </c>
      <c r="K4887" t="s">
        <v>226</v>
      </c>
      <c r="L4887" t="s">
        <v>226</v>
      </c>
      <c r="M4887" t="s">
        <v>225</v>
      </c>
      <c r="N4887" t="s">
        <v>226</v>
      </c>
      <c r="O4887" t="s">
        <v>226</v>
      </c>
      <c r="P4887" t="s">
        <v>226</v>
      </c>
      <c r="Q4887" t="s">
        <v>226</v>
      </c>
      <c r="R4887" t="s">
        <v>226</v>
      </c>
      <c r="S4887" t="s">
        <v>226</v>
      </c>
      <c r="T4887" t="s">
        <v>226</v>
      </c>
      <c r="U4887" t="s">
        <v>226</v>
      </c>
      <c r="V4887" t="s">
        <v>226</v>
      </c>
      <c r="W4887" t="s">
        <v>225</v>
      </c>
      <c r="X4887" t="s">
        <v>225</v>
      </c>
      <c r="Y4887" t="s">
        <v>225</v>
      </c>
      <c r="Z4887" t="s">
        <v>225</v>
      </c>
      <c r="AA4887" t="s">
        <v>225</v>
      </c>
      <c r="AQ4887" s="286" t="s">
        <v>394</v>
      </c>
      <c r="AR4887" s="304"/>
      <c r="AS4887" s="304"/>
      <c r="AU4887"/>
    </row>
    <row r="4888" spans="1:47" x14ac:dyDescent="0.3">
      <c r="A4888" s="285">
        <v>124094</v>
      </c>
      <c r="B4888" s="286" t="s">
        <v>539</v>
      </c>
      <c r="AQ4888" s="286" t="s">
        <v>394</v>
      </c>
    </row>
    <row r="4889" spans="1:47" x14ac:dyDescent="0.3">
      <c r="A4889" s="285">
        <v>124095</v>
      </c>
      <c r="B4889" s="286" t="s">
        <v>540</v>
      </c>
      <c r="C4889" t="s">
        <v>226</v>
      </c>
      <c r="D4889" t="s">
        <v>226</v>
      </c>
      <c r="E4889" t="s">
        <v>226</v>
      </c>
      <c r="F4889" t="s">
        <v>226</v>
      </c>
      <c r="G4889" t="s">
        <v>226</v>
      </c>
      <c r="H4889" t="s">
        <v>226</v>
      </c>
      <c r="I4889" t="s">
        <v>226</v>
      </c>
      <c r="J4889" t="s">
        <v>226</v>
      </c>
      <c r="K4889" t="s">
        <v>226</v>
      </c>
      <c r="L4889" t="s">
        <v>226</v>
      </c>
      <c r="M4889" t="s">
        <v>225</v>
      </c>
      <c r="N4889" t="s">
        <v>226</v>
      </c>
      <c r="O4889" t="s">
        <v>226</v>
      </c>
      <c r="P4889" t="s">
        <v>226</v>
      </c>
      <c r="Q4889" t="s">
        <v>226</v>
      </c>
      <c r="R4889" t="s">
        <v>226</v>
      </c>
      <c r="S4889" t="s">
        <v>226</v>
      </c>
      <c r="T4889" t="s">
        <v>226</v>
      </c>
      <c r="U4889" t="s">
        <v>226</v>
      </c>
      <c r="V4889" t="s">
        <v>226</v>
      </c>
      <c r="W4889" t="s">
        <v>394</v>
      </c>
      <c r="X4889" t="s">
        <v>394</v>
      </c>
      <c r="Y4889" t="s">
        <v>394</v>
      </c>
      <c r="Z4889" t="s">
        <v>394</v>
      </c>
      <c r="AA4889" t="s">
        <v>394</v>
      </c>
      <c r="AB4889" t="s">
        <v>394</v>
      </c>
      <c r="AC4889" t="s">
        <v>394</v>
      </c>
      <c r="AD4889" t="s">
        <v>394</v>
      </c>
      <c r="AE4889" t="s">
        <v>394</v>
      </c>
      <c r="AF4889" t="s">
        <v>394</v>
      </c>
      <c r="AG4889" t="s">
        <v>394</v>
      </c>
      <c r="AH4889" t="s">
        <v>394</v>
      </c>
      <c r="AI4889" t="s">
        <v>394</v>
      </c>
      <c r="AJ4889" t="s">
        <v>394</v>
      </c>
      <c r="AK4889" t="s">
        <v>394</v>
      </c>
      <c r="AL4889" t="s">
        <v>394</v>
      </c>
      <c r="AM4889" t="s">
        <v>394</v>
      </c>
      <c r="AN4889" t="s">
        <v>394</v>
      </c>
      <c r="AO4889" t="s">
        <v>394</v>
      </c>
      <c r="AP4889" t="s">
        <v>394</v>
      </c>
      <c r="AQ4889" s="286" t="s">
        <v>394</v>
      </c>
      <c r="AR4889" s="304"/>
      <c r="AS4889" s="304"/>
      <c r="AU4889"/>
    </row>
    <row r="4890" spans="1:47" ht="28.8" x14ac:dyDescent="0.3">
      <c r="A4890" s="285">
        <v>124096</v>
      </c>
      <c r="B4890" s="286" t="s">
        <v>541</v>
      </c>
      <c r="C4890" t="s">
        <v>226</v>
      </c>
      <c r="D4890" t="s">
        <v>224</v>
      </c>
      <c r="E4890" t="s">
        <v>224</v>
      </c>
      <c r="F4890" t="s">
        <v>224</v>
      </c>
      <c r="G4890" t="s">
        <v>224</v>
      </c>
      <c r="H4890" t="s">
        <v>226</v>
      </c>
      <c r="I4890" t="s">
        <v>224</v>
      </c>
      <c r="J4890" t="s">
        <v>226</v>
      </c>
      <c r="K4890" t="s">
        <v>226</v>
      </c>
      <c r="L4890" t="s">
        <v>226</v>
      </c>
      <c r="M4890" t="s">
        <v>226</v>
      </c>
      <c r="N4890" t="s">
        <v>226</v>
      </c>
      <c r="O4890" t="s">
        <v>226</v>
      </c>
      <c r="P4890" t="s">
        <v>226</v>
      </c>
      <c r="Q4890" t="s">
        <v>226</v>
      </c>
      <c r="R4890" t="s">
        <v>226</v>
      </c>
      <c r="S4890" t="s">
        <v>226</v>
      </c>
      <c r="T4890" t="s">
        <v>226</v>
      </c>
      <c r="U4890" t="s">
        <v>226</v>
      </c>
      <c r="V4890" t="s">
        <v>225</v>
      </c>
      <c r="W4890" t="s">
        <v>225</v>
      </c>
      <c r="X4890" t="s">
        <v>225</v>
      </c>
      <c r="Y4890" t="s">
        <v>225</v>
      </c>
      <c r="Z4890" t="s">
        <v>225</v>
      </c>
      <c r="AA4890" t="s">
        <v>225</v>
      </c>
      <c r="AQ4890" s="286" t="s">
        <v>394</v>
      </c>
      <c r="AR4890" s="304"/>
      <c r="AS4890" s="304"/>
      <c r="AU4890"/>
    </row>
    <row r="4891" spans="1:47" ht="28.8" x14ac:dyDescent="0.3">
      <c r="A4891" s="285">
        <v>124097</v>
      </c>
      <c r="B4891" s="286" t="s">
        <v>541</v>
      </c>
      <c r="C4891" t="s">
        <v>226</v>
      </c>
      <c r="D4891" t="s">
        <v>226</v>
      </c>
      <c r="E4891" t="s">
        <v>224</v>
      </c>
      <c r="F4891" t="s">
        <v>226</v>
      </c>
      <c r="G4891" t="s">
        <v>226</v>
      </c>
      <c r="H4891" t="s">
        <v>226</v>
      </c>
      <c r="I4891" t="s">
        <v>226</v>
      </c>
      <c r="J4891" t="s">
        <v>226</v>
      </c>
      <c r="K4891" t="s">
        <v>226</v>
      </c>
      <c r="L4891" t="s">
        <v>226</v>
      </c>
      <c r="M4891" t="s">
        <v>225</v>
      </c>
      <c r="N4891" t="s">
        <v>226</v>
      </c>
      <c r="O4891" t="s">
        <v>226</v>
      </c>
      <c r="P4891" t="s">
        <v>226</v>
      </c>
      <c r="Q4891" t="s">
        <v>226</v>
      </c>
      <c r="R4891" t="s">
        <v>226</v>
      </c>
      <c r="S4891" t="s">
        <v>226</v>
      </c>
      <c r="T4891" t="s">
        <v>226</v>
      </c>
      <c r="U4891" t="s">
        <v>226</v>
      </c>
      <c r="V4891" t="s">
        <v>226</v>
      </c>
      <c r="W4891" t="s">
        <v>225</v>
      </c>
      <c r="X4891" t="s">
        <v>225</v>
      </c>
      <c r="Y4891" t="s">
        <v>225</v>
      </c>
      <c r="Z4891" t="s">
        <v>225</v>
      </c>
      <c r="AA4891" t="s">
        <v>225</v>
      </c>
      <c r="AQ4891" s="286" t="s">
        <v>394</v>
      </c>
      <c r="AR4891" s="304"/>
      <c r="AS4891" s="304"/>
      <c r="AU4891"/>
    </row>
    <row r="4892" spans="1:47" x14ac:dyDescent="0.3">
      <c r="A4892" s="285">
        <v>124098</v>
      </c>
      <c r="B4892" s="286" t="s">
        <v>540</v>
      </c>
      <c r="C4892" t="s">
        <v>226</v>
      </c>
      <c r="D4892" t="s">
        <v>226</v>
      </c>
      <c r="E4892" t="s">
        <v>226</v>
      </c>
      <c r="F4892" t="s">
        <v>226</v>
      </c>
      <c r="G4892" t="s">
        <v>226</v>
      </c>
      <c r="H4892" t="s">
        <v>226</v>
      </c>
      <c r="I4892" t="s">
        <v>226</v>
      </c>
      <c r="J4892" t="s">
        <v>226</v>
      </c>
      <c r="K4892" t="s">
        <v>226</v>
      </c>
      <c r="L4892" t="s">
        <v>226</v>
      </c>
      <c r="M4892" t="s">
        <v>226</v>
      </c>
      <c r="N4892" t="s">
        <v>226</v>
      </c>
      <c r="O4892" t="s">
        <v>226</v>
      </c>
      <c r="P4892" t="s">
        <v>226</v>
      </c>
      <c r="Q4892" t="s">
        <v>226</v>
      </c>
      <c r="R4892" t="s">
        <v>225</v>
      </c>
      <c r="S4892" t="s">
        <v>226</v>
      </c>
      <c r="T4892" t="s">
        <v>226</v>
      </c>
      <c r="U4892" t="s">
        <v>226</v>
      </c>
      <c r="V4892" t="s">
        <v>226</v>
      </c>
      <c r="W4892" t="s">
        <v>394</v>
      </c>
      <c r="X4892" t="s">
        <v>394</v>
      </c>
      <c r="Y4892" t="s">
        <v>394</v>
      </c>
      <c r="Z4892" t="s">
        <v>394</v>
      </c>
      <c r="AA4892" t="s">
        <v>394</v>
      </c>
      <c r="AB4892" t="s">
        <v>394</v>
      </c>
      <c r="AC4892" t="s">
        <v>394</v>
      </c>
      <c r="AD4892" t="s">
        <v>394</v>
      </c>
      <c r="AE4892" t="s">
        <v>394</v>
      </c>
      <c r="AF4892" t="s">
        <v>394</v>
      </c>
      <c r="AG4892" t="s">
        <v>394</v>
      </c>
      <c r="AH4892" t="s">
        <v>394</v>
      </c>
      <c r="AI4892" t="s">
        <v>394</v>
      </c>
      <c r="AJ4892" t="s">
        <v>394</v>
      </c>
      <c r="AK4892" t="s">
        <v>394</v>
      </c>
      <c r="AL4892" t="s">
        <v>394</v>
      </c>
      <c r="AM4892" t="s">
        <v>394</v>
      </c>
      <c r="AN4892" t="s">
        <v>394</v>
      </c>
      <c r="AO4892" t="s">
        <v>394</v>
      </c>
      <c r="AP4892" t="s">
        <v>394</v>
      </c>
      <c r="AQ4892" s="286" t="s">
        <v>394</v>
      </c>
      <c r="AR4892" s="304"/>
      <c r="AS4892" s="304"/>
      <c r="AU4892"/>
    </row>
    <row r="4893" spans="1:47" x14ac:dyDescent="0.3">
      <c r="A4893" s="285">
        <v>124099</v>
      </c>
      <c r="B4893" s="286" t="s">
        <v>539</v>
      </c>
      <c r="AQ4893" s="286" t="s">
        <v>394</v>
      </c>
    </row>
    <row r="4894" spans="1:47" x14ac:dyDescent="0.3">
      <c r="A4894" s="285">
        <v>124100</v>
      </c>
      <c r="B4894" s="286" t="s">
        <v>539</v>
      </c>
      <c r="AQ4894" s="286" t="s">
        <v>394</v>
      </c>
    </row>
    <row r="4895" spans="1:47" ht="28.8" x14ac:dyDescent="0.3">
      <c r="A4895" s="285">
        <v>124101</v>
      </c>
      <c r="B4895" s="286" t="s">
        <v>541</v>
      </c>
      <c r="C4895" t="s">
        <v>226</v>
      </c>
      <c r="D4895" t="s">
        <v>224</v>
      </c>
      <c r="E4895" t="s">
        <v>224</v>
      </c>
      <c r="F4895" t="s">
        <v>224</v>
      </c>
      <c r="G4895" t="s">
        <v>226</v>
      </c>
      <c r="H4895" t="s">
        <v>225</v>
      </c>
      <c r="I4895" t="s">
        <v>226</v>
      </c>
      <c r="J4895" t="s">
        <v>226</v>
      </c>
      <c r="K4895" t="s">
        <v>226</v>
      </c>
      <c r="L4895" t="s">
        <v>226</v>
      </c>
      <c r="M4895" t="s">
        <v>226</v>
      </c>
      <c r="N4895" t="s">
        <v>226</v>
      </c>
      <c r="O4895" t="s">
        <v>225</v>
      </c>
      <c r="P4895" t="s">
        <v>225</v>
      </c>
      <c r="Q4895" t="s">
        <v>226</v>
      </c>
      <c r="R4895" t="s">
        <v>394</v>
      </c>
      <c r="S4895" t="s">
        <v>394</v>
      </c>
      <c r="T4895" t="s">
        <v>394</v>
      </c>
      <c r="U4895" t="s">
        <v>394</v>
      </c>
      <c r="V4895" t="s">
        <v>394</v>
      </c>
      <c r="W4895" t="s">
        <v>225</v>
      </c>
      <c r="X4895" t="s">
        <v>225</v>
      </c>
      <c r="Y4895" t="s">
        <v>225</v>
      </c>
      <c r="Z4895" t="s">
        <v>225</v>
      </c>
      <c r="AA4895" t="s">
        <v>225</v>
      </c>
      <c r="AQ4895" s="286" t="s">
        <v>394</v>
      </c>
      <c r="AR4895" s="304"/>
      <c r="AS4895" s="304"/>
      <c r="AU4895"/>
    </row>
    <row r="4896" spans="1:47" x14ac:dyDescent="0.3">
      <c r="A4896" s="285">
        <v>124102</v>
      </c>
      <c r="B4896" s="286" t="s">
        <v>540</v>
      </c>
      <c r="C4896" t="s">
        <v>226</v>
      </c>
      <c r="D4896" t="s">
        <v>224</v>
      </c>
      <c r="E4896" t="s">
        <v>226</v>
      </c>
      <c r="F4896" t="s">
        <v>226</v>
      </c>
      <c r="G4896" t="s">
        <v>226</v>
      </c>
      <c r="H4896" t="s">
        <v>226</v>
      </c>
      <c r="I4896" t="s">
        <v>226</v>
      </c>
      <c r="J4896" t="s">
        <v>226</v>
      </c>
      <c r="K4896" t="s">
        <v>224</v>
      </c>
      <c r="L4896" t="s">
        <v>226</v>
      </c>
      <c r="M4896" t="s">
        <v>225</v>
      </c>
      <c r="N4896" t="s">
        <v>225</v>
      </c>
      <c r="O4896" t="s">
        <v>225</v>
      </c>
      <c r="P4896" t="s">
        <v>226</v>
      </c>
      <c r="Q4896" t="s">
        <v>226</v>
      </c>
      <c r="R4896" t="s">
        <v>226</v>
      </c>
      <c r="S4896" t="s">
        <v>225</v>
      </c>
      <c r="T4896" t="s">
        <v>226</v>
      </c>
      <c r="U4896" t="s">
        <v>225</v>
      </c>
      <c r="V4896" t="s">
        <v>225</v>
      </c>
      <c r="W4896" t="s">
        <v>394</v>
      </c>
      <c r="X4896" t="s">
        <v>394</v>
      </c>
      <c r="Y4896" t="s">
        <v>394</v>
      </c>
      <c r="Z4896" t="s">
        <v>394</v>
      </c>
      <c r="AA4896" t="s">
        <v>394</v>
      </c>
      <c r="AB4896" t="s">
        <v>394</v>
      </c>
      <c r="AC4896" t="s">
        <v>394</v>
      </c>
      <c r="AD4896" t="s">
        <v>394</v>
      </c>
      <c r="AE4896" t="s">
        <v>394</v>
      </c>
      <c r="AF4896" t="s">
        <v>394</v>
      </c>
      <c r="AG4896" t="s">
        <v>394</v>
      </c>
      <c r="AH4896" t="s">
        <v>394</v>
      </c>
      <c r="AI4896" t="s">
        <v>394</v>
      </c>
      <c r="AJ4896" t="s">
        <v>394</v>
      </c>
      <c r="AK4896" t="s">
        <v>394</v>
      </c>
      <c r="AL4896" t="s">
        <v>394</v>
      </c>
      <c r="AM4896" t="s">
        <v>394</v>
      </c>
      <c r="AN4896" t="s">
        <v>394</v>
      </c>
      <c r="AO4896" t="s">
        <v>394</v>
      </c>
      <c r="AP4896" t="s">
        <v>394</v>
      </c>
      <c r="AQ4896" s="286" t="s">
        <v>394</v>
      </c>
      <c r="AR4896" s="304"/>
      <c r="AS4896" s="304"/>
      <c r="AU4896"/>
    </row>
    <row r="4897" spans="1:47" ht="21.6" x14ac:dyDescent="0.65">
      <c r="A4897" s="285">
        <v>124103</v>
      </c>
      <c r="B4897" s="286" t="s">
        <v>540</v>
      </c>
      <c r="C4897" t="s">
        <v>226</v>
      </c>
      <c r="D4897" t="s">
        <v>224</v>
      </c>
      <c r="E4897" t="s">
        <v>226</v>
      </c>
      <c r="F4897" t="s">
        <v>226</v>
      </c>
      <c r="G4897" t="s">
        <v>226</v>
      </c>
      <c r="H4897" t="s">
        <v>226</v>
      </c>
      <c r="I4897" t="s">
        <v>226</v>
      </c>
      <c r="J4897" t="s">
        <v>226</v>
      </c>
      <c r="K4897" t="s">
        <v>226</v>
      </c>
      <c r="L4897" t="s">
        <v>226</v>
      </c>
      <c r="M4897" t="s">
        <v>225</v>
      </c>
      <c r="N4897" t="s">
        <v>226</v>
      </c>
      <c r="O4897" t="s">
        <v>226</v>
      </c>
      <c r="P4897" t="s">
        <v>226</v>
      </c>
      <c r="Q4897" t="s">
        <v>225</v>
      </c>
      <c r="R4897" t="s">
        <v>394</v>
      </c>
      <c r="S4897" t="s">
        <v>394</v>
      </c>
      <c r="T4897" t="s">
        <v>394</v>
      </c>
      <c r="U4897" t="s">
        <v>394</v>
      </c>
      <c r="V4897" t="s">
        <v>394</v>
      </c>
      <c r="W4897" t="s">
        <v>394</v>
      </c>
      <c r="X4897" t="s">
        <v>394</v>
      </c>
      <c r="Y4897" t="s">
        <v>394</v>
      </c>
      <c r="Z4897" t="s">
        <v>394</v>
      </c>
      <c r="AA4897" t="s">
        <v>394</v>
      </c>
      <c r="AB4897" t="s">
        <v>394</v>
      </c>
      <c r="AC4897" t="s">
        <v>394</v>
      </c>
      <c r="AD4897" t="s">
        <v>394</v>
      </c>
      <c r="AE4897" t="s">
        <v>394</v>
      </c>
      <c r="AF4897" t="s">
        <v>394</v>
      </c>
      <c r="AG4897" t="s">
        <v>394</v>
      </c>
      <c r="AH4897" t="s">
        <v>394</v>
      </c>
      <c r="AI4897" t="s">
        <v>394</v>
      </c>
      <c r="AJ4897" t="s">
        <v>394</v>
      </c>
      <c r="AK4897" t="s">
        <v>394</v>
      </c>
      <c r="AL4897" t="s">
        <v>394</v>
      </c>
      <c r="AM4897" t="s">
        <v>394</v>
      </c>
      <c r="AN4897" t="s">
        <v>394</v>
      </c>
      <c r="AO4897" t="s">
        <v>394</v>
      </c>
      <c r="AP4897" t="s">
        <v>394</v>
      </c>
      <c r="AQ4897" s="288"/>
      <c r="AR4897" s="304"/>
      <c r="AS4897" s="304"/>
      <c r="AU4897"/>
    </row>
    <row r="4898" spans="1:47" x14ac:dyDescent="0.3">
      <c r="A4898" s="285">
        <v>124104</v>
      </c>
      <c r="B4898" s="286" t="s">
        <v>540</v>
      </c>
      <c r="C4898" t="s">
        <v>225</v>
      </c>
      <c r="D4898" t="s">
        <v>226</v>
      </c>
      <c r="E4898" t="s">
        <v>226</v>
      </c>
      <c r="F4898" t="s">
        <v>226</v>
      </c>
      <c r="G4898" t="s">
        <v>226</v>
      </c>
      <c r="H4898" t="s">
        <v>226</v>
      </c>
      <c r="I4898" t="s">
        <v>226</v>
      </c>
      <c r="J4898" t="s">
        <v>226</v>
      </c>
      <c r="K4898" t="s">
        <v>226</v>
      </c>
      <c r="L4898" t="s">
        <v>226</v>
      </c>
      <c r="M4898" t="s">
        <v>226</v>
      </c>
      <c r="N4898" t="s">
        <v>225</v>
      </c>
      <c r="O4898" t="s">
        <v>225</v>
      </c>
      <c r="P4898" t="s">
        <v>225</v>
      </c>
      <c r="Q4898" t="s">
        <v>226</v>
      </c>
      <c r="R4898" t="s">
        <v>225</v>
      </c>
      <c r="S4898" t="s">
        <v>225</v>
      </c>
      <c r="T4898" t="s">
        <v>225</v>
      </c>
      <c r="U4898" t="s">
        <v>225</v>
      </c>
      <c r="V4898" t="s">
        <v>226</v>
      </c>
      <c r="W4898" t="s">
        <v>394</v>
      </c>
      <c r="X4898" t="s">
        <v>394</v>
      </c>
      <c r="Y4898" t="s">
        <v>394</v>
      </c>
      <c r="Z4898" t="s">
        <v>394</v>
      </c>
      <c r="AA4898" t="s">
        <v>394</v>
      </c>
      <c r="AB4898" t="s">
        <v>394</v>
      </c>
      <c r="AC4898" t="s">
        <v>394</v>
      </c>
      <c r="AD4898" t="s">
        <v>394</v>
      </c>
      <c r="AE4898" t="s">
        <v>394</v>
      </c>
      <c r="AF4898" t="s">
        <v>394</v>
      </c>
      <c r="AG4898" t="s">
        <v>394</v>
      </c>
      <c r="AH4898" t="s">
        <v>394</v>
      </c>
      <c r="AI4898" t="s">
        <v>394</v>
      </c>
      <c r="AJ4898" t="s">
        <v>394</v>
      </c>
      <c r="AK4898" t="s">
        <v>394</v>
      </c>
      <c r="AL4898" t="s">
        <v>394</v>
      </c>
      <c r="AM4898" t="s">
        <v>394</v>
      </c>
      <c r="AN4898" t="s">
        <v>394</v>
      </c>
      <c r="AO4898" t="s">
        <v>394</v>
      </c>
      <c r="AP4898" t="s">
        <v>394</v>
      </c>
      <c r="AQ4898" s="286" t="s">
        <v>394</v>
      </c>
      <c r="AR4898" s="304"/>
      <c r="AS4898" s="304"/>
      <c r="AU4898"/>
    </row>
    <row r="4899" spans="1:47" ht="28.8" x14ac:dyDescent="0.3">
      <c r="A4899" s="285">
        <v>124105</v>
      </c>
      <c r="B4899" s="286" t="s">
        <v>541</v>
      </c>
      <c r="C4899" t="s">
        <v>226</v>
      </c>
      <c r="D4899" t="s">
        <v>226</v>
      </c>
      <c r="E4899" t="s">
        <v>226</v>
      </c>
      <c r="F4899" t="s">
        <v>226</v>
      </c>
      <c r="G4899" t="s">
        <v>224</v>
      </c>
      <c r="H4899" t="s">
        <v>226</v>
      </c>
      <c r="I4899" t="s">
        <v>226</v>
      </c>
      <c r="J4899" t="s">
        <v>226</v>
      </c>
      <c r="K4899" t="s">
        <v>226</v>
      </c>
      <c r="L4899" t="s">
        <v>226</v>
      </c>
      <c r="M4899" t="s">
        <v>225</v>
      </c>
      <c r="N4899" t="s">
        <v>226</v>
      </c>
      <c r="O4899" t="s">
        <v>225</v>
      </c>
      <c r="P4899" t="s">
        <v>226</v>
      </c>
      <c r="Q4899" t="s">
        <v>225</v>
      </c>
      <c r="R4899" t="s">
        <v>226</v>
      </c>
      <c r="S4899" t="s">
        <v>226</v>
      </c>
      <c r="T4899" t="s">
        <v>226</v>
      </c>
      <c r="U4899" t="s">
        <v>226</v>
      </c>
      <c r="V4899" t="s">
        <v>226</v>
      </c>
      <c r="W4899" t="s">
        <v>225</v>
      </c>
      <c r="X4899" t="s">
        <v>225</v>
      </c>
      <c r="Y4899" t="s">
        <v>225</v>
      </c>
      <c r="Z4899" t="s">
        <v>225</v>
      </c>
      <c r="AA4899" t="s">
        <v>225</v>
      </c>
      <c r="AQ4899" s="286" t="s">
        <v>394</v>
      </c>
      <c r="AR4899" s="304"/>
      <c r="AS4899" s="304"/>
      <c r="AU4899"/>
    </row>
    <row r="4900" spans="1:47" x14ac:dyDescent="0.3">
      <c r="A4900" s="285">
        <v>124106</v>
      </c>
      <c r="B4900" s="286" t="s">
        <v>539</v>
      </c>
      <c r="AQ4900" s="286" t="s">
        <v>394</v>
      </c>
    </row>
    <row r="4901" spans="1:47" x14ac:dyDescent="0.3">
      <c r="A4901" s="285">
        <v>124107</v>
      </c>
      <c r="B4901" s="286" t="s">
        <v>540</v>
      </c>
      <c r="C4901" t="s">
        <v>226</v>
      </c>
      <c r="D4901" t="s">
        <v>226</v>
      </c>
      <c r="E4901" t="s">
        <v>226</v>
      </c>
      <c r="F4901" t="s">
        <v>226</v>
      </c>
      <c r="G4901" t="s">
        <v>224</v>
      </c>
      <c r="H4901" t="s">
        <v>224</v>
      </c>
      <c r="I4901" t="s">
        <v>226</v>
      </c>
      <c r="J4901" t="s">
        <v>226</v>
      </c>
      <c r="K4901" t="s">
        <v>226</v>
      </c>
      <c r="L4901" t="s">
        <v>226</v>
      </c>
      <c r="M4901" t="s">
        <v>225</v>
      </c>
      <c r="N4901" t="s">
        <v>226</v>
      </c>
      <c r="O4901" t="s">
        <v>226</v>
      </c>
      <c r="P4901" t="s">
        <v>226</v>
      </c>
      <c r="Q4901" t="s">
        <v>226</v>
      </c>
      <c r="R4901" t="s">
        <v>226</v>
      </c>
      <c r="S4901" t="s">
        <v>226</v>
      </c>
      <c r="T4901" t="s">
        <v>226</v>
      </c>
      <c r="U4901" t="s">
        <v>226</v>
      </c>
      <c r="V4901" t="s">
        <v>226</v>
      </c>
      <c r="W4901" t="s">
        <v>394</v>
      </c>
      <c r="X4901" t="s">
        <v>394</v>
      </c>
      <c r="Y4901" t="s">
        <v>394</v>
      </c>
      <c r="Z4901" t="s">
        <v>394</v>
      </c>
      <c r="AA4901" t="s">
        <v>394</v>
      </c>
      <c r="AB4901" t="s">
        <v>394</v>
      </c>
      <c r="AC4901" t="s">
        <v>394</v>
      </c>
      <c r="AD4901" t="s">
        <v>394</v>
      </c>
      <c r="AE4901" t="s">
        <v>394</v>
      </c>
      <c r="AF4901" t="s">
        <v>394</v>
      </c>
      <c r="AG4901" t="s">
        <v>394</v>
      </c>
      <c r="AH4901" t="s">
        <v>394</v>
      </c>
      <c r="AI4901" t="s">
        <v>394</v>
      </c>
      <c r="AJ4901" t="s">
        <v>394</v>
      </c>
      <c r="AK4901" t="s">
        <v>394</v>
      </c>
      <c r="AL4901" t="s">
        <v>394</v>
      </c>
      <c r="AM4901" t="s">
        <v>394</v>
      </c>
      <c r="AN4901" t="s">
        <v>394</v>
      </c>
      <c r="AO4901" t="s">
        <v>394</v>
      </c>
      <c r="AP4901" t="s">
        <v>394</v>
      </c>
      <c r="AQ4901" s="286" t="s">
        <v>394</v>
      </c>
      <c r="AR4901" s="304"/>
      <c r="AS4901" s="304"/>
      <c r="AU4901"/>
    </row>
    <row r="4902" spans="1:47" x14ac:dyDescent="0.3">
      <c r="A4902" s="285">
        <v>124108</v>
      </c>
      <c r="B4902" s="286" t="s">
        <v>539</v>
      </c>
      <c r="AQ4902" s="286" t="s">
        <v>394</v>
      </c>
    </row>
    <row r="4903" spans="1:47" x14ac:dyDescent="0.3">
      <c r="A4903" s="285">
        <v>124109</v>
      </c>
      <c r="B4903" s="286" t="s">
        <v>540</v>
      </c>
      <c r="C4903" t="s">
        <v>226</v>
      </c>
      <c r="D4903" t="s">
        <v>224</v>
      </c>
      <c r="E4903" t="s">
        <v>226</v>
      </c>
      <c r="F4903" t="s">
        <v>226</v>
      </c>
      <c r="G4903" t="s">
        <v>226</v>
      </c>
      <c r="H4903" t="s">
        <v>226</v>
      </c>
      <c r="I4903" t="s">
        <v>226</v>
      </c>
      <c r="J4903" t="s">
        <v>226</v>
      </c>
      <c r="K4903" t="s">
        <v>226</v>
      </c>
      <c r="L4903" t="s">
        <v>226</v>
      </c>
      <c r="M4903" t="s">
        <v>225</v>
      </c>
      <c r="N4903" t="s">
        <v>224</v>
      </c>
      <c r="O4903" t="s">
        <v>224</v>
      </c>
      <c r="P4903" t="s">
        <v>224</v>
      </c>
      <c r="Q4903" t="s">
        <v>226</v>
      </c>
      <c r="R4903" t="s">
        <v>226</v>
      </c>
      <c r="S4903" t="s">
        <v>226</v>
      </c>
      <c r="T4903" t="s">
        <v>226</v>
      </c>
      <c r="U4903" t="s">
        <v>226</v>
      </c>
      <c r="V4903" t="s">
        <v>226</v>
      </c>
      <c r="W4903" t="s">
        <v>394</v>
      </c>
      <c r="X4903" t="s">
        <v>394</v>
      </c>
      <c r="Y4903" t="s">
        <v>394</v>
      </c>
      <c r="Z4903" t="s">
        <v>394</v>
      </c>
      <c r="AA4903" t="s">
        <v>394</v>
      </c>
      <c r="AB4903" t="s">
        <v>394</v>
      </c>
      <c r="AC4903" t="s">
        <v>394</v>
      </c>
      <c r="AD4903" t="s">
        <v>394</v>
      </c>
      <c r="AE4903" t="s">
        <v>394</v>
      </c>
      <c r="AF4903" t="s">
        <v>394</v>
      </c>
      <c r="AG4903" t="s">
        <v>394</v>
      </c>
      <c r="AH4903" t="s">
        <v>394</v>
      </c>
      <c r="AI4903" t="s">
        <v>394</v>
      </c>
      <c r="AJ4903" t="s">
        <v>394</v>
      </c>
      <c r="AK4903" t="s">
        <v>394</v>
      </c>
      <c r="AL4903" t="s">
        <v>394</v>
      </c>
      <c r="AM4903" t="s">
        <v>394</v>
      </c>
      <c r="AN4903" t="s">
        <v>394</v>
      </c>
      <c r="AO4903" t="s">
        <v>394</v>
      </c>
      <c r="AP4903" t="s">
        <v>394</v>
      </c>
      <c r="AQ4903" s="286" t="s">
        <v>394</v>
      </c>
      <c r="AR4903" s="304"/>
      <c r="AS4903" s="304"/>
      <c r="AU4903"/>
    </row>
    <row r="4904" spans="1:47" ht="28.8" x14ac:dyDescent="0.3">
      <c r="A4904" s="285">
        <v>124110</v>
      </c>
      <c r="B4904" s="286" t="s">
        <v>541</v>
      </c>
      <c r="C4904" t="s">
        <v>226</v>
      </c>
      <c r="D4904" t="s">
        <v>226</v>
      </c>
      <c r="E4904" t="s">
        <v>226</v>
      </c>
      <c r="F4904" t="s">
        <v>226</v>
      </c>
      <c r="G4904" t="s">
        <v>226</v>
      </c>
      <c r="H4904" t="s">
        <v>226</v>
      </c>
      <c r="I4904" t="s">
        <v>226</v>
      </c>
      <c r="J4904" t="s">
        <v>225</v>
      </c>
      <c r="K4904" t="s">
        <v>226</v>
      </c>
      <c r="L4904" t="s">
        <v>226</v>
      </c>
      <c r="M4904" t="s">
        <v>225</v>
      </c>
      <c r="N4904" t="s">
        <v>225</v>
      </c>
      <c r="O4904" t="s">
        <v>225</v>
      </c>
      <c r="P4904" t="s">
        <v>225</v>
      </c>
      <c r="Q4904" t="s">
        <v>226</v>
      </c>
      <c r="R4904" t="s">
        <v>225</v>
      </c>
      <c r="S4904" t="s">
        <v>225</v>
      </c>
      <c r="T4904" t="s">
        <v>225</v>
      </c>
      <c r="U4904" t="s">
        <v>225</v>
      </c>
      <c r="V4904" t="s">
        <v>226</v>
      </c>
      <c r="W4904" t="s">
        <v>225</v>
      </c>
      <c r="X4904" t="s">
        <v>225</v>
      </c>
      <c r="Y4904" t="s">
        <v>225</v>
      </c>
      <c r="Z4904" t="s">
        <v>225</v>
      </c>
      <c r="AA4904" t="s">
        <v>225</v>
      </c>
      <c r="AQ4904" s="286" t="s">
        <v>394</v>
      </c>
      <c r="AR4904" s="304"/>
      <c r="AS4904" s="304"/>
      <c r="AU4904"/>
    </row>
    <row r="4905" spans="1:47" ht="21.6" x14ac:dyDescent="0.65">
      <c r="A4905" s="285">
        <v>124111</v>
      </c>
      <c r="B4905" s="286" t="s">
        <v>539</v>
      </c>
      <c r="C4905" t="s">
        <v>226</v>
      </c>
      <c r="D4905" t="s">
        <v>226</v>
      </c>
      <c r="E4905" t="s">
        <v>226</v>
      </c>
      <c r="F4905" t="s">
        <v>226</v>
      </c>
      <c r="G4905" t="s">
        <v>226</v>
      </c>
      <c r="H4905" t="s">
        <v>226</v>
      </c>
      <c r="I4905" t="s">
        <v>226</v>
      </c>
      <c r="J4905" t="s">
        <v>225</v>
      </c>
      <c r="K4905" t="s">
        <v>226</v>
      </c>
      <c r="L4905" t="s">
        <v>225</v>
      </c>
      <c r="M4905" t="s">
        <v>394</v>
      </c>
      <c r="N4905" t="s">
        <v>225</v>
      </c>
      <c r="O4905" t="s">
        <v>225</v>
      </c>
      <c r="P4905" t="s">
        <v>226</v>
      </c>
      <c r="Q4905" t="s">
        <v>226</v>
      </c>
      <c r="R4905" t="s">
        <v>394</v>
      </c>
      <c r="S4905" t="s">
        <v>394</v>
      </c>
      <c r="T4905" t="s">
        <v>394</v>
      </c>
      <c r="U4905" t="s">
        <v>394</v>
      </c>
      <c r="V4905" t="s">
        <v>394</v>
      </c>
      <c r="W4905" t="s">
        <v>394</v>
      </c>
      <c r="X4905" t="s">
        <v>394</v>
      </c>
      <c r="Y4905" t="s">
        <v>394</v>
      </c>
      <c r="Z4905" t="s">
        <v>394</v>
      </c>
      <c r="AA4905" t="s">
        <v>394</v>
      </c>
      <c r="AB4905" t="s">
        <v>394</v>
      </c>
      <c r="AC4905" t="s">
        <v>394</v>
      </c>
      <c r="AD4905" t="s">
        <v>394</v>
      </c>
      <c r="AE4905" t="s">
        <v>394</v>
      </c>
      <c r="AF4905" t="s">
        <v>394</v>
      </c>
      <c r="AG4905" t="s">
        <v>394</v>
      </c>
      <c r="AH4905" t="s">
        <v>394</v>
      </c>
      <c r="AI4905" t="s">
        <v>394</v>
      </c>
      <c r="AJ4905" t="s">
        <v>394</v>
      </c>
      <c r="AK4905" t="s">
        <v>394</v>
      </c>
      <c r="AL4905" t="s">
        <v>394</v>
      </c>
      <c r="AM4905" t="s">
        <v>394</v>
      </c>
      <c r="AN4905" t="s">
        <v>394</v>
      </c>
      <c r="AO4905" t="s">
        <v>394</v>
      </c>
      <c r="AP4905" t="s">
        <v>394</v>
      </c>
      <c r="AQ4905" s="288"/>
      <c r="AR4905" s="304"/>
      <c r="AS4905" s="304"/>
      <c r="AU4905"/>
    </row>
    <row r="4906" spans="1:47" ht="28.8" x14ac:dyDescent="0.3">
      <c r="A4906" s="285">
        <v>124112</v>
      </c>
      <c r="B4906" s="286" t="s">
        <v>541</v>
      </c>
      <c r="C4906" t="s">
        <v>226</v>
      </c>
      <c r="D4906" t="s">
        <v>226</v>
      </c>
      <c r="E4906" t="s">
        <v>226</v>
      </c>
      <c r="F4906" t="s">
        <v>226</v>
      </c>
      <c r="G4906" t="s">
        <v>226</v>
      </c>
      <c r="H4906" t="s">
        <v>226</v>
      </c>
      <c r="I4906" t="s">
        <v>226</v>
      </c>
      <c r="J4906" t="s">
        <v>226</v>
      </c>
      <c r="K4906" t="s">
        <v>226</v>
      </c>
      <c r="L4906" t="s">
        <v>226</v>
      </c>
      <c r="M4906" t="s">
        <v>225</v>
      </c>
      <c r="N4906" t="s">
        <v>224</v>
      </c>
      <c r="O4906" t="s">
        <v>226</v>
      </c>
      <c r="P4906" t="s">
        <v>226</v>
      </c>
      <c r="Q4906" t="s">
        <v>226</v>
      </c>
      <c r="R4906" t="s">
        <v>226</v>
      </c>
      <c r="S4906" t="s">
        <v>226</v>
      </c>
      <c r="T4906" t="s">
        <v>226</v>
      </c>
      <c r="U4906" t="s">
        <v>226</v>
      </c>
      <c r="V4906" t="s">
        <v>226</v>
      </c>
      <c r="W4906" t="s">
        <v>225</v>
      </c>
      <c r="X4906" t="s">
        <v>225</v>
      </c>
      <c r="Y4906" t="s">
        <v>225</v>
      </c>
      <c r="Z4906" t="s">
        <v>225</v>
      </c>
      <c r="AA4906" t="s">
        <v>225</v>
      </c>
      <c r="AQ4906" s="286" t="s">
        <v>394</v>
      </c>
      <c r="AR4906" s="304"/>
      <c r="AS4906" s="304"/>
      <c r="AU4906"/>
    </row>
    <row r="4907" spans="1:47" x14ac:dyDescent="0.3">
      <c r="A4907" s="285">
        <v>124113</v>
      </c>
      <c r="B4907" s="286" t="s">
        <v>539</v>
      </c>
      <c r="AQ4907" s="286" t="s">
        <v>394</v>
      </c>
    </row>
    <row r="4908" spans="1:47" ht="28.8" x14ac:dyDescent="0.3">
      <c r="A4908" s="285">
        <v>124114</v>
      </c>
      <c r="B4908" s="286" t="s">
        <v>541</v>
      </c>
      <c r="C4908" t="s">
        <v>226</v>
      </c>
      <c r="D4908" t="s">
        <v>226</v>
      </c>
      <c r="E4908" t="s">
        <v>226</v>
      </c>
      <c r="F4908" t="s">
        <v>226</v>
      </c>
      <c r="G4908" t="s">
        <v>226</v>
      </c>
      <c r="H4908" t="s">
        <v>226</v>
      </c>
      <c r="I4908" t="s">
        <v>226</v>
      </c>
      <c r="J4908" t="s">
        <v>226</v>
      </c>
      <c r="K4908" t="s">
        <v>226</v>
      </c>
      <c r="L4908" t="s">
        <v>226</v>
      </c>
      <c r="M4908" t="s">
        <v>226</v>
      </c>
      <c r="N4908" t="s">
        <v>224</v>
      </c>
      <c r="O4908" t="s">
        <v>226</v>
      </c>
      <c r="P4908" t="s">
        <v>226</v>
      </c>
      <c r="Q4908" t="s">
        <v>226</v>
      </c>
      <c r="R4908" t="s">
        <v>226</v>
      </c>
      <c r="S4908" t="s">
        <v>226</v>
      </c>
      <c r="T4908" t="s">
        <v>226</v>
      </c>
      <c r="U4908" t="s">
        <v>226</v>
      </c>
      <c r="V4908" t="s">
        <v>226</v>
      </c>
      <c r="W4908" t="s">
        <v>225</v>
      </c>
      <c r="X4908" t="s">
        <v>225</v>
      </c>
      <c r="Y4908" t="s">
        <v>225</v>
      </c>
      <c r="Z4908" t="s">
        <v>225</v>
      </c>
      <c r="AA4908" t="s">
        <v>225</v>
      </c>
      <c r="AQ4908" s="286" t="s">
        <v>394</v>
      </c>
      <c r="AR4908" s="304"/>
      <c r="AS4908" s="304"/>
      <c r="AU4908"/>
    </row>
    <row r="4909" spans="1:47" ht="28.8" x14ac:dyDescent="0.3">
      <c r="A4909" s="285">
        <v>124115</v>
      </c>
      <c r="B4909" s="286" t="s">
        <v>542</v>
      </c>
      <c r="C4909" t="s">
        <v>224</v>
      </c>
      <c r="D4909" t="s">
        <v>224</v>
      </c>
      <c r="E4909" t="s">
        <v>224</v>
      </c>
      <c r="F4909" t="s">
        <v>226</v>
      </c>
      <c r="G4909" t="s">
        <v>224</v>
      </c>
      <c r="H4909" t="s">
        <v>226</v>
      </c>
      <c r="I4909" t="s">
        <v>226</v>
      </c>
      <c r="J4909" t="s">
        <v>226</v>
      </c>
      <c r="K4909" t="s">
        <v>226</v>
      </c>
      <c r="L4909" t="s">
        <v>226</v>
      </c>
      <c r="M4909" t="s">
        <v>225</v>
      </c>
      <c r="N4909" t="s">
        <v>225</v>
      </c>
      <c r="O4909" t="s">
        <v>225</v>
      </c>
      <c r="P4909" t="s">
        <v>225</v>
      </c>
      <c r="Q4909" t="s">
        <v>225</v>
      </c>
      <c r="AG4909" t="s">
        <v>394</v>
      </c>
      <c r="AH4909" t="s">
        <v>394</v>
      </c>
      <c r="AI4909" t="s">
        <v>394</v>
      </c>
      <c r="AJ4909" t="s">
        <v>394</v>
      </c>
      <c r="AK4909" t="s">
        <v>394</v>
      </c>
      <c r="AL4909" t="s">
        <v>394</v>
      </c>
      <c r="AM4909" t="s">
        <v>394</v>
      </c>
      <c r="AN4909" t="s">
        <v>394</v>
      </c>
      <c r="AO4909" t="s">
        <v>394</v>
      </c>
      <c r="AP4909" t="s">
        <v>394</v>
      </c>
      <c r="AQ4909" s="286" t="s">
        <v>394</v>
      </c>
      <c r="AR4909" s="304"/>
      <c r="AS4909" s="304"/>
      <c r="AU4909"/>
    </row>
    <row r="4910" spans="1:47" x14ac:dyDescent="0.3">
      <c r="A4910" s="285">
        <v>124116</v>
      </c>
      <c r="B4910" s="286" t="s">
        <v>539</v>
      </c>
      <c r="AQ4910" s="286" t="s">
        <v>394</v>
      </c>
    </row>
    <row r="4911" spans="1:47" ht="28.8" x14ac:dyDescent="0.3">
      <c r="A4911" s="285">
        <v>124117</v>
      </c>
      <c r="B4911" s="286" t="s">
        <v>541</v>
      </c>
      <c r="C4911" t="s">
        <v>224</v>
      </c>
      <c r="D4911" t="s">
        <v>224</v>
      </c>
      <c r="E4911" t="s">
        <v>224</v>
      </c>
      <c r="F4911" t="s">
        <v>226</v>
      </c>
      <c r="G4911" t="s">
        <v>224</v>
      </c>
      <c r="H4911" t="s">
        <v>226</v>
      </c>
      <c r="I4911" t="s">
        <v>226</v>
      </c>
      <c r="J4911" t="s">
        <v>224</v>
      </c>
      <c r="K4911" t="s">
        <v>226</v>
      </c>
      <c r="L4911" t="s">
        <v>224</v>
      </c>
      <c r="M4911" t="s">
        <v>225</v>
      </c>
      <c r="N4911" t="s">
        <v>394</v>
      </c>
      <c r="O4911" t="s">
        <v>394</v>
      </c>
      <c r="P4911" t="s">
        <v>394</v>
      </c>
      <c r="Q4911" t="s">
        <v>394</v>
      </c>
      <c r="R4911" t="s">
        <v>394</v>
      </c>
      <c r="S4911" t="s">
        <v>394</v>
      </c>
      <c r="T4911" t="s">
        <v>394</v>
      </c>
      <c r="U4911" t="s">
        <v>394</v>
      </c>
      <c r="V4911" t="s">
        <v>394</v>
      </c>
      <c r="W4911" t="s">
        <v>225</v>
      </c>
      <c r="X4911" t="s">
        <v>225</v>
      </c>
      <c r="Y4911" t="s">
        <v>225</v>
      </c>
      <c r="Z4911" t="s">
        <v>225</v>
      </c>
      <c r="AA4911" t="s">
        <v>225</v>
      </c>
      <c r="AQ4911" s="286" t="s">
        <v>394</v>
      </c>
      <c r="AR4911" s="304"/>
      <c r="AS4911" s="304"/>
      <c r="AU4911"/>
    </row>
    <row r="4912" spans="1:47" x14ac:dyDescent="0.3">
      <c r="A4912" s="285">
        <v>124118</v>
      </c>
      <c r="B4912" s="286" t="s">
        <v>540</v>
      </c>
      <c r="AQ4912" s="286" t="s">
        <v>394</v>
      </c>
    </row>
    <row r="4913" spans="1:47" ht="28.8" x14ac:dyDescent="0.3">
      <c r="A4913" s="285">
        <v>124119</v>
      </c>
      <c r="B4913" s="286" t="s">
        <v>541</v>
      </c>
      <c r="C4913" t="s">
        <v>226</v>
      </c>
      <c r="D4913" t="s">
        <v>226</v>
      </c>
      <c r="E4913" t="s">
        <v>224</v>
      </c>
      <c r="F4913" t="s">
        <v>226</v>
      </c>
      <c r="G4913" t="s">
        <v>226</v>
      </c>
      <c r="H4913" t="s">
        <v>226</v>
      </c>
      <c r="I4913" t="s">
        <v>226</v>
      </c>
      <c r="J4913" t="s">
        <v>226</v>
      </c>
      <c r="K4913" t="s">
        <v>224</v>
      </c>
      <c r="L4913" t="s">
        <v>226</v>
      </c>
      <c r="M4913" t="s">
        <v>225</v>
      </c>
      <c r="N4913" t="s">
        <v>224</v>
      </c>
      <c r="O4913" t="s">
        <v>226</v>
      </c>
      <c r="P4913" t="s">
        <v>226</v>
      </c>
      <c r="Q4913" t="s">
        <v>226</v>
      </c>
      <c r="R4913" t="s">
        <v>226</v>
      </c>
      <c r="S4913" t="s">
        <v>226</v>
      </c>
      <c r="T4913" t="s">
        <v>226</v>
      </c>
      <c r="U4913" t="s">
        <v>226</v>
      </c>
      <c r="V4913" t="s">
        <v>226</v>
      </c>
      <c r="W4913" t="s">
        <v>225</v>
      </c>
      <c r="X4913" t="s">
        <v>225</v>
      </c>
      <c r="Y4913" t="s">
        <v>225</v>
      </c>
      <c r="Z4913" t="s">
        <v>225</v>
      </c>
      <c r="AA4913" t="s">
        <v>225</v>
      </c>
      <c r="AQ4913" s="286" t="s">
        <v>394</v>
      </c>
      <c r="AR4913" s="304"/>
      <c r="AS4913" s="304"/>
      <c r="AU4913"/>
    </row>
    <row r="4914" spans="1:47" x14ac:dyDescent="0.3">
      <c r="A4914" s="285">
        <v>124120</v>
      </c>
      <c r="B4914" s="286" t="s">
        <v>539</v>
      </c>
      <c r="AQ4914" s="286" t="s">
        <v>394</v>
      </c>
    </row>
    <row r="4915" spans="1:47" x14ac:dyDescent="0.3">
      <c r="A4915" s="285">
        <v>124121</v>
      </c>
      <c r="B4915" s="286" t="s">
        <v>539</v>
      </c>
      <c r="AQ4915" s="286" t="s">
        <v>394</v>
      </c>
    </row>
    <row r="4916" spans="1:47" x14ac:dyDescent="0.3">
      <c r="A4916" s="285">
        <v>124122</v>
      </c>
      <c r="B4916" s="286" t="s">
        <v>540</v>
      </c>
      <c r="C4916" t="s">
        <v>226</v>
      </c>
      <c r="D4916" t="s">
        <v>224</v>
      </c>
      <c r="E4916" t="s">
        <v>224</v>
      </c>
      <c r="F4916" t="s">
        <v>226</v>
      </c>
      <c r="G4916" t="s">
        <v>226</v>
      </c>
      <c r="H4916" t="s">
        <v>224</v>
      </c>
      <c r="I4916" t="s">
        <v>226</v>
      </c>
      <c r="J4916" t="s">
        <v>225</v>
      </c>
      <c r="K4916" t="s">
        <v>226</v>
      </c>
      <c r="L4916" t="s">
        <v>225</v>
      </c>
      <c r="M4916" t="s">
        <v>394</v>
      </c>
      <c r="N4916" t="s">
        <v>394</v>
      </c>
      <c r="O4916" t="s">
        <v>394</v>
      </c>
      <c r="P4916" t="s">
        <v>394</v>
      </c>
      <c r="Q4916" t="s">
        <v>394</v>
      </c>
      <c r="R4916" t="s">
        <v>394</v>
      </c>
      <c r="S4916" t="s">
        <v>394</v>
      </c>
      <c r="T4916" t="s">
        <v>394</v>
      </c>
      <c r="U4916" t="s">
        <v>394</v>
      </c>
      <c r="V4916" t="s">
        <v>394</v>
      </c>
      <c r="W4916" t="s">
        <v>394</v>
      </c>
      <c r="X4916" t="s">
        <v>394</v>
      </c>
      <c r="Y4916" t="s">
        <v>394</v>
      </c>
      <c r="Z4916" t="s">
        <v>394</v>
      </c>
      <c r="AA4916" t="s">
        <v>394</v>
      </c>
      <c r="AB4916" t="s">
        <v>394</v>
      </c>
      <c r="AC4916" t="s">
        <v>394</v>
      </c>
      <c r="AD4916" t="s">
        <v>394</v>
      </c>
      <c r="AE4916" t="s">
        <v>394</v>
      </c>
      <c r="AF4916" t="s">
        <v>394</v>
      </c>
      <c r="AG4916" t="s">
        <v>394</v>
      </c>
      <c r="AH4916" t="s">
        <v>394</v>
      </c>
      <c r="AI4916" t="s">
        <v>394</v>
      </c>
      <c r="AJ4916" t="s">
        <v>394</v>
      </c>
      <c r="AK4916" t="s">
        <v>394</v>
      </c>
      <c r="AL4916" t="s">
        <v>394</v>
      </c>
      <c r="AM4916" t="s">
        <v>394</v>
      </c>
      <c r="AN4916" t="s">
        <v>394</v>
      </c>
      <c r="AO4916" t="s">
        <v>394</v>
      </c>
      <c r="AP4916" t="s">
        <v>394</v>
      </c>
      <c r="AQ4916" s="289"/>
      <c r="AR4916" s="304"/>
      <c r="AS4916" s="304"/>
      <c r="AU4916"/>
    </row>
    <row r="4917" spans="1:47" x14ac:dyDescent="0.3">
      <c r="A4917" s="285">
        <v>124123</v>
      </c>
      <c r="B4917" s="286" t="s">
        <v>539</v>
      </c>
      <c r="AQ4917" s="286" t="s">
        <v>394</v>
      </c>
    </row>
    <row r="4918" spans="1:47" ht="21.6" x14ac:dyDescent="0.65">
      <c r="A4918" s="285">
        <v>124124</v>
      </c>
      <c r="B4918" s="286" t="s">
        <v>540</v>
      </c>
      <c r="C4918" t="s">
        <v>226</v>
      </c>
      <c r="D4918" t="s">
        <v>226</v>
      </c>
      <c r="E4918" t="s">
        <v>224</v>
      </c>
      <c r="F4918" t="s">
        <v>226</v>
      </c>
      <c r="G4918" t="s">
        <v>224</v>
      </c>
      <c r="H4918" t="s">
        <v>224</v>
      </c>
      <c r="I4918" t="s">
        <v>224</v>
      </c>
      <c r="J4918" t="s">
        <v>224</v>
      </c>
      <c r="K4918" t="s">
        <v>224</v>
      </c>
      <c r="L4918" t="s">
        <v>226</v>
      </c>
      <c r="M4918" t="s">
        <v>394</v>
      </c>
      <c r="N4918" t="s">
        <v>394</v>
      </c>
      <c r="O4918" t="s">
        <v>394</v>
      </c>
      <c r="P4918" t="s">
        <v>394</v>
      </c>
      <c r="Q4918" t="s">
        <v>394</v>
      </c>
      <c r="R4918" t="s">
        <v>394</v>
      </c>
      <c r="S4918" t="s">
        <v>394</v>
      </c>
      <c r="T4918" t="s">
        <v>394</v>
      </c>
      <c r="U4918" t="s">
        <v>394</v>
      </c>
      <c r="V4918" t="s">
        <v>394</v>
      </c>
      <c r="W4918" t="s">
        <v>394</v>
      </c>
      <c r="X4918" t="s">
        <v>394</v>
      </c>
      <c r="Y4918" t="s">
        <v>394</v>
      </c>
      <c r="Z4918" t="s">
        <v>394</v>
      </c>
      <c r="AA4918" t="s">
        <v>394</v>
      </c>
      <c r="AB4918" t="s">
        <v>394</v>
      </c>
      <c r="AC4918" t="s">
        <v>394</v>
      </c>
      <c r="AD4918" t="s">
        <v>394</v>
      </c>
      <c r="AE4918" t="s">
        <v>394</v>
      </c>
      <c r="AF4918" t="s">
        <v>394</v>
      </c>
      <c r="AG4918" t="s">
        <v>394</v>
      </c>
      <c r="AH4918" t="s">
        <v>394</v>
      </c>
      <c r="AI4918" t="s">
        <v>394</v>
      </c>
      <c r="AJ4918" t="s">
        <v>394</v>
      </c>
      <c r="AK4918" t="s">
        <v>394</v>
      </c>
      <c r="AL4918" t="s">
        <v>394</v>
      </c>
      <c r="AM4918" t="s">
        <v>394</v>
      </c>
      <c r="AN4918" t="s">
        <v>394</v>
      </c>
      <c r="AO4918" t="s">
        <v>394</v>
      </c>
      <c r="AP4918" t="s">
        <v>394</v>
      </c>
      <c r="AQ4918" s="288"/>
      <c r="AR4918" s="304"/>
      <c r="AS4918" s="304"/>
      <c r="AU4918"/>
    </row>
    <row r="4919" spans="1:47" ht="28.8" x14ac:dyDescent="0.3">
      <c r="A4919" s="285">
        <v>124125</v>
      </c>
      <c r="B4919" s="286" t="s">
        <v>541</v>
      </c>
      <c r="C4919" t="s">
        <v>226</v>
      </c>
      <c r="D4919" t="s">
        <v>226</v>
      </c>
      <c r="E4919" t="s">
        <v>226</v>
      </c>
      <c r="F4919" t="s">
        <v>226</v>
      </c>
      <c r="G4919" t="s">
        <v>226</v>
      </c>
      <c r="H4919" t="s">
        <v>226</v>
      </c>
      <c r="I4919" t="s">
        <v>226</v>
      </c>
      <c r="J4919" t="s">
        <v>226</v>
      </c>
      <c r="K4919" t="s">
        <v>226</v>
      </c>
      <c r="L4919" t="s">
        <v>226</v>
      </c>
      <c r="M4919" t="s">
        <v>225</v>
      </c>
      <c r="N4919" t="s">
        <v>224</v>
      </c>
      <c r="O4919" t="s">
        <v>224</v>
      </c>
      <c r="P4919" t="s">
        <v>226</v>
      </c>
      <c r="Q4919" t="s">
        <v>226</v>
      </c>
      <c r="R4919" t="s">
        <v>226</v>
      </c>
      <c r="S4919" t="s">
        <v>226</v>
      </c>
      <c r="T4919" t="s">
        <v>226</v>
      </c>
      <c r="U4919" t="s">
        <v>226</v>
      </c>
      <c r="V4919" t="s">
        <v>226</v>
      </c>
      <c r="W4919" t="s">
        <v>225</v>
      </c>
      <c r="X4919" t="s">
        <v>225</v>
      </c>
      <c r="Y4919" t="s">
        <v>225</v>
      </c>
      <c r="Z4919" t="s">
        <v>225</v>
      </c>
      <c r="AA4919" t="s">
        <v>225</v>
      </c>
      <c r="AQ4919" s="286" t="s">
        <v>394</v>
      </c>
      <c r="AR4919" s="304"/>
      <c r="AS4919" s="304"/>
      <c r="AU4919"/>
    </row>
    <row r="4920" spans="1:47" x14ac:dyDescent="0.3">
      <c r="A4920" s="285">
        <v>124126</v>
      </c>
      <c r="B4920" s="286" t="s">
        <v>539</v>
      </c>
      <c r="AQ4920" s="286" t="s">
        <v>394</v>
      </c>
    </row>
    <row r="4921" spans="1:47" ht="28.8" x14ac:dyDescent="0.3">
      <c r="A4921" s="285">
        <v>124127</v>
      </c>
      <c r="B4921" s="286" t="s">
        <v>541</v>
      </c>
      <c r="C4921" t="s">
        <v>226</v>
      </c>
      <c r="D4921" t="s">
        <v>226</v>
      </c>
      <c r="E4921" t="s">
        <v>226</v>
      </c>
      <c r="F4921" t="s">
        <v>226</v>
      </c>
      <c r="G4921" t="s">
        <v>226</v>
      </c>
      <c r="H4921" t="s">
        <v>226</v>
      </c>
      <c r="I4921" t="s">
        <v>226</v>
      </c>
      <c r="J4921" t="s">
        <v>226</v>
      </c>
      <c r="K4921" t="s">
        <v>226</v>
      </c>
      <c r="L4921" t="s">
        <v>226</v>
      </c>
      <c r="M4921" t="s">
        <v>226</v>
      </c>
      <c r="N4921" t="s">
        <v>226</v>
      </c>
      <c r="O4921" t="s">
        <v>226</v>
      </c>
      <c r="P4921" t="s">
        <v>226</v>
      </c>
      <c r="Q4921" t="s">
        <v>226</v>
      </c>
      <c r="R4921" t="s">
        <v>226</v>
      </c>
      <c r="S4921" t="s">
        <v>226</v>
      </c>
      <c r="T4921" t="s">
        <v>226</v>
      </c>
      <c r="U4921" t="s">
        <v>226</v>
      </c>
      <c r="V4921" t="s">
        <v>226</v>
      </c>
      <c r="W4921" t="s">
        <v>225</v>
      </c>
      <c r="X4921" t="s">
        <v>225</v>
      </c>
      <c r="Y4921" t="s">
        <v>225</v>
      </c>
      <c r="Z4921" t="s">
        <v>225</v>
      </c>
      <c r="AA4921" t="s">
        <v>225</v>
      </c>
      <c r="AQ4921" s="286" t="s">
        <v>394</v>
      </c>
      <c r="AR4921" s="304"/>
      <c r="AS4921" s="304"/>
      <c r="AU4921"/>
    </row>
    <row r="4922" spans="1:47" ht="28.8" x14ac:dyDescent="0.3">
      <c r="A4922" s="285">
        <v>124128</v>
      </c>
      <c r="B4922" s="286" t="s">
        <v>541</v>
      </c>
      <c r="C4922" t="s">
        <v>226</v>
      </c>
      <c r="D4922" t="s">
        <v>226</v>
      </c>
      <c r="E4922" t="s">
        <v>224</v>
      </c>
      <c r="F4922" t="s">
        <v>226</v>
      </c>
      <c r="G4922" t="s">
        <v>226</v>
      </c>
      <c r="H4922" t="s">
        <v>226</v>
      </c>
      <c r="I4922" t="s">
        <v>226</v>
      </c>
      <c r="J4922" t="s">
        <v>226</v>
      </c>
      <c r="K4922" t="s">
        <v>226</v>
      </c>
      <c r="L4922" t="s">
        <v>226</v>
      </c>
      <c r="M4922" t="s">
        <v>225</v>
      </c>
      <c r="N4922" t="s">
        <v>226</v>
      </c>
      <c r="O4922" t="s">
        <v>226</v>
      </c>
      <c r="P4922" t="s">
        <v>226</v>
      </c>
      <c r="Q4922" t="s">
        <v>226</v>
      </c>
      <c r="R4922" t="s">
        <v>226</v>
      </c>
      <c r="S4922" t="s">
        <v>226</v>
      </c>
      <c r="T4922" t="s">
        <v>226</v>
      </c>
      <c r="U4922" t="s">
        <v>226</v>
      </c>
      <c r="V4922" t="s">
        <v>226</v>
      </c>
      <c r="W4922" t="s">
        <v>225</v>
      </c>
      <c r="X4922" t="s">
        <v>225</v>
      </c>
      <c r="Y4922" t="s">
        <v>225</v>
      </c>
      <c r="Z4922" t="s">
        <v>225</v>
      </c>
      <c r="AA4922" t="s">
        <v>225</v>
      </c>
      <c r="AQ4922" s="286" t="s">
        <v>394</v>
      </c>
      <c r="AR4922" s="304"/>
      <c r="AS4922" s="304"/>
      <c r="AU4922"/>
    </row>
    <row r="4923" spans="1:47" ht="28.8" x14ac:dyDescent="0.3">
      <c r="A4923" s="285">
        <v>124129</v>
      </c>
      <c r="B4923" s="286" t="s">
        <v>541</v>
      </c>
      <c r="C4923" t="s">
        <v>226</v>
      </c>
      <c r="D4923" t="s">
        <v>226</v>
      </c>
      <c r="E4923" t="s">
        <v>226</v>
      </c>
      <c r="F4923" t="s">
        <v>226</v>
      </c>
      <c r="G4923" t="s">
        <v>226</v>
      </c>
      <c r="H4923" t="s">
        <v>226</v>
      </c>
      <c r="I4923" t="s">
        <v>226</v>
      </c>
      <c r="J4923" t="s">
        <v>226</v>
      </c>
      <c r="K4923" t="s">
        <v>226</v>
      </c>
      <c r="L4923" t="s">
        <v>226</v>
      </c>
      <c r="M4923" t="s">
        <v>225</v>
      </c>
      <c r="N4923" t="s">
        <v>226</v>
      </c>
      <c r="O4923" t="s">
        <v>226</v>
      </c>
      <c r="P4923" t="s">
        <v>226</v>
      </c>
      <c r="Q4923" t="s">
        <v>226</v>
      </c>
      <c r="R4923" t="s">
        <v>226</v>
      </c>
      <c r="S4923" t="s">
        <v>226</v>
      </c>
      <c r="T4923" t="s">
        <v>226</v>
      </c>
      <c r="U4923" t="s">
        <v>226</v>
      </c>
      <c r="V4923" t="s">
        <v>226</v>
      </c>
      <c r="W4923" t="s">
        <v>225</v>
      </c>
      <c r="X4923" t="s">
        <v>225</v>
      </c>
      <c r="Y4923" t="s">
        <v>225</v>
      </c>
      <c r="Z4923" t="s">
        <v>225</v>
      </c>
      <c r="AA4923" t="s">
        <v>225</v>
      </c>
      <c r="AQ4923" s="286" t="s">
        <v>394</v>
      </c>
      <c r="AR4923" s="304"/>
      <c r="AS4923" s="304"/>
      <c r="AU4923"/>
    </row>
    <row r="4924" spans="1:47" x14ac:dyDescent="0.3">
      <c r="A4924" s="285">
        <v>124130</v>
      </c>
      <c r="B4924" s="286" t="s">
        <v>539</v>
      </c>
      <c r="AQ4924" s="286" t="s">
        <v>394</v>
      </c>
    </row>
    <row r="4925" spans="1:47" x14ac:dyDescent="0.3">
      <c r="A4925" s="285">
        <v>124131</v>
      </c>
      <c r="B4925" s="286" t="s">
        <v>539</v>
      </c>
      <c r="AQ4925" s="286" t="s">
        <v>394</v>
      </c>
    </row>
    <row r="4926" spans="1:47" ht="28.8" x14ac:dyDescent="0.3">
      <c r="A4926" s="285">
        <v>124132</v>
      </c>
      <c r="B4926" s="286" t="s">
        <v>541</v>
      </c>
      <c r="C4926" t="s">
        <v>226</v>
      </c>
      <c r="D4926" t="s">
        <v>224</v>
      </c>
      <c r="E4926" t="s">
        <v>226</v>
      </c>
      <c r="F4926" t="s">
        <v>226</v>
      </c>
      <c r="G4926" t="s">
        <v>226</v>
      </c>
      <c r="H4926" t="s">
        <v>224</v>
      </c>
      <c r="I4926" t="s">
        <v>226</v>
      </c>
      <c r="J4926" t="s">
        <v>226</v>
      </c>
      <c r="K4926" t="s">
        <v>226</v>
      </c>
      <c r="L4926" t="s">
        <v>224</v>
      </c>
      <c r="M4926" t="s">
        <v>225</v>
      </c>
      <c r="N4926" t="s">
        <v>224</v>
      </c>
      <c r="O4926" t="s">
        <v>226</v>
      </c>
      <c r="P4926" t="s">
        <v>226</v>
      </c>
      <c r="Q4926" t="s">
        <v>226</v>
      </c>
      <c r="R4926" t="s">
        <v>226</v>
      </c>
      <c r="S4926" t="s">
        <v>226</v>
      </c>
      <c r="T4926" t="s">
        <v>226</v>
      </c>
      <c r="U4926" t="s">
        <v>226</v>
      </c>
      <c r="V4926" t="s">
        <v>226</v>
      </c>
      <c r="W4926" t="s">
        <v>225</v>
      </c>
      <c r="X4926" t="s">
        <v>225</v>
      </c>
      <c r="Y4926" t="s">
        <v>225</v>
      </c>
      <c r="Z4926" t="s">
        <v>225</v>
      </c>
      <c r="AA4926" t="s">
        <v>225</v>
      </c>
      <c r="AQ4926" s="286" t="s">
        <v>394</v>
      </c>
      <c r="AR4926" s="304"/>
      <c r="AS4926" s="304"/>
      <c r="AU4926"/>
    </row>
    <row r="4927" spans="1:47" x14ac:dyDescent="0.3">
      <c r="A4927" s="285">
        <v>124133</v>
      </c>
      <c r="B4927" s="286" t="s">
        <v>540</v>
      </c>
      <c r="C4927" t="s">
        <v>226</v>
      </c>
      <c r="D4927" t="s">
        <v>226</v>
      </c>
      <c r="E4927" t="s">
        <v>226</v>
      </c>
      <c r="F4927" t="s">
        <v>226</v>
      </c>
      <c r="G4927" t="s">
        <v>226</v>
      </c>
      <c r="H4927" t="s">
        <v>226</v>
      </c>
      <c r="I4927" t="s">
        <v>226</v>
      </c>
      <c r="J4927" t="s">
        <v>226</v>
      </c>
      <c r="K4927" t="s">
        <v>226</v>
      </c>
      <c r="L4927" t="s">
        <v>226</v>
      </c>
      <c r="M4927" t="s">
        <v>225</v>
      </c>
      <c r="N4927" t="s">
        <v>224</v>
      </c>
      <c r="O4927" t="s">
        <v>226</v>
      </c>
      <c r="P4927" t="s">
        <v>226</v>
      </c>
      <c r="Q4927" t="s">
        <v>226</v>
      </c>
      <c r="R4927" t="s">
        <v>225</v>
      </c>
      <c r="S4927" t="s">
        <v>225</v>
      </c>
      <c r="T4927" t="s">
        <v>226</v>
      </c>
      <c r="U4927" t="s">
        <v>226</v>
      </c>
      <c r="V4927" t="s">
        <v>226</v>
      </c>
      <c r="W4927" t="s">
        <v>394</v>
      </c>
      <c r="X4927" t="s">
        <v>394</v>
      </c>
      <c r="Y4927" t="s">
        <v>394</v>
      </c>
      <c r="Z4927" t="s">
        <v>394</v>
      </c>
      <c r="AA4927" t="s">
        <v>394</v>
      </c>
      <c r="AB4927" t="s">
        <v>394</v>
      </c>
      <c r="AC4927" t="s">
        <v>394</v>
      </c>
      <c r="AD4927" t="s">
        <v>394</v>
      </c>
      <c r="AE4927" t="s">
        <v>394</v>
      </c>
      <c r="AF4927" t="s">
        <v>394</v>
      </c>
      <c r="AG4927" t="s">
        <v>394</v>
      </c>
      <c r="AH4927" t="s">
        <v>394</v>
      </c>
      <c r="AI4927" t="s">
        <v>394</v>
      </c>
      <c r="AJ4927" t="s">
        <v>394</v>
      </c>
      <c r="AK4927" t="s">
        <v>394</v>
      </c>
      <c r="AL4927" t="s">
        <v>394</v>
      </c>
      <c r="AM4927" t="s">
        <v>394</v>
      </c>
      <c r="AN4927" t="s">
        <v>394</v>
      </c>
      <c r="AO4927" t="s">
        <v>394</v>
      </c>
      <c r="AP4927" t="s">
        <v>394</v>
      </c>
      <c r="AQ4927" s="286" t="s">
        <v>394</v>
      </c>
      <c r="AR4927" s="304"/>
      <c r="AS4927" s="304"/>
      <c r="AU4927"/>
    </row>
    <row r="4928" spans="1:47" x14ac:dyDescent="0.3">
      <c r="A4928" s="285">
        <v>124134</v>
      </c>
      <c r="B4928" s="286" t="s">
        <v>540</v>
      </c>
      <c r="AQ4928" s="286" t="s">
        <v>394</v>
      </c>
    </row>
    <row r="4929" spans="1:47" x14ac:dyDescent="0.3">
      <c r="A4929" s="285">
        <v>124135</v>
      </c>
      <c r="B4929" s="286" t="s">
        <v>540</v>
      </c>
      <c r="C4929" t="s">
        <v>226</v>
      </c>
      <c r="D4929" t="s">
        <v>226</v>
      </c>
      <c r="E4929" t="s">
        <v>226</v>
      </c>
      <c r="F4929" t="s">
        <v>226</v>
      </c>
      <c r="G4929" t="s">
        <v>226</v>
      </c>
      <c r="H4929" t="s">
        <v>226</v>
      </c>
      <c r="I4929" t="s">
        <v>226</v>
      </c>
      <c r="J4929" t="s">
        <v>226</v>
      </c>
      <c r="K4929" t="s">
        <v>226</v>
      </c>
      <c r="L4929" t="s">
        <v>226</v>
      </c>
      <c r="M4929" t="s">
        <v>225</v>
      </c>
      <c r="N4929" t="s">
        <v>226</v>
      </c>
      <c r="O4929" t="s">
        <v>225</v>
      </c>
      <c r="P4929" t="s">
        <v>226</v>
      </c>
      <c r="Q4929" t="s">
        <v>226</v>
      </c>
      <c r="R4929" t="s">
        <v>226</v>
      </c>
      <c r="S4929" t="s">
        <v>225</v>
      </c>
      <c r="T4929" t="s">
        <v>226</v>
      </c>
      <c r="U4929" t="s">
        <v>225</v>
      </c>
      <c r="V4929" t="s">
        <v>225</v>
      </c>
      <c r="W4929" t="s">
        <v>394</v>
      </c>
      <c r="X4929" t="s">
        <v>394</v>
      </c>
      <c r="Y4929" t="s">
        <v>394</v>
      </c>
      <c r="Z4929" t="s">
        <v>394</v>
      </c>
      <c r="AA4929" t="s">
        <v>394</v>
      </c>
      <c r="AB4929" t="s">
        <v>394</v>
      </c>
      <c r="AC4929" t="s">
        <v>394</v>
      </c>
      <c r="AD4929" t="s">
        <v>394</v>
      </c>
      <c r="AE4929" t="s">
        <v>394</v>
      </c>
      <c r="AF4929" t="s">
        <v>394</v>
      </c>
      <c r="AG4929" t="s">
        <v>394</v>
      </c>
      <c r="AH4929" t="s">
        <v>394</v>
      </c>
      <c r="AI4929" t="s">
        <v>394</v>
      </c>
      <c r="AJ4929" t="s">
        <v>394</v>
      </c>
      <c r="AK4929" t="s">
        <v>394</v>
      </c>
      <c r="AL4929" t="s">
        <v>394</v>
      </c>
      <c r="AM4929" t="s">
        <v>394</v>
      </c>
      <c r="AN4929" t="s">
        <v>394</v>
      </c>
      <c r="AO4929" t="s">
        <v>394</v>
      </c>
      <c r="AP4929" t="s">
        <v>394</v>
      </c>
      <c r="AQ4929" s="286" t="s">
        <v>394</v>
      </c>
      <c r="AR4929" s="304"/>
      <c r="AS4929" s="304"/>
      <c r="AU4929"/>
    </row>
    <row r="4930" spans="1:47" x14ac:dyDescent="0.3">
      <c r="A4930" s="285">
        <v>124136</v>
      </c>
      <c r="B4930" s="286" t="s">
        <v>540</v>
      </c>
      <c r="C4930" t="s">
        <v>226</v>
      </c>
      <c r="D4930" t="s">
        <v>224</v>
      </c>
      <c r="E4930" t="s">
        <v>226</v>
      </c>
      <c r="F4930" t="s">
        <v>226</v>
      </c>
      <c r="G4930" t="s">
        <v>226</v>
      </c>
      <c r="H4930" t="s">
        <v>226</v>
      </c>
      <c r="I4930" t="s">
        <v>226</v>
      </c>
      <c r="J4930" t="s">
        <v>226</v>
      </c>
      <c r="K4930" t="s">
        <v>226</v>
      </c>
      <c r="L4930" t="s">
        <v>225</v>
      </c>
      <c r="M4930" t="s">
        <v>225</v>
      </c>
      <c r="N4930" t="s">
        <v>226</v>
      </c>
      <c r="O4930" t="s">
        <v>225</v>
      </c>
      <c r="P4930" t="s">
        <v>225</v>
      </c>
      <c r="Q4930" t="s">
        <v>225</v>
      </c>
      <c r="R4930" t="s">
        <v>225</v>
      </c>
      <c r="S4930" t="s">
        <v>225</v>
      </c>
      <c r="T4930" t="s">
        <v>225</v>
      </c>
      <c r="U4930" t="s">
        <v>225</v>
      </c>
      <c r="V4930" t="s">
        <v>225</v>
      </c>
      <c r="W4930" t="s">
        <v>394</v>
      </c>
      <c r="X4930" t="s">
        <v>394</v>
      </c>
      <c r="Y4930" t="s">
        <v>394</v>
      </c>
      <c r="Z4930" t="s">
        <v>394</v>
      </c>
      <c r="AA4930" t="s">
        <v>394</v>
      </c>
      <c r="AB4930" t="s">
        <v>394</v>
      </c>
      <c r="AC4930" t="s">
        <v>394</v>
      </c>
      <c r="AD4930" t="s">
        <v>394</v>
      </c>
      <c r="AE4930" t="s">
        <v>394</v>
      </c>
      <c r="AF4930" t="s">
        <v>394</v>
      </c>
      <c r="AG4930" t="s">
        <v>394</v>
      </c>
      <c r="AH4930" t="s">
        <v>394</v>
      </c>
      <c r="AI4930" t="s">
        <v>394</v>
      </c>
      <c r="AJ4930" t="s">
        <v>394</v>
      </c>
      <c r="AK4930" t="s">
        <v>394</v>
      </c>
      <c r="AL4930" t="s">
        <v>394</v>
      </c>
      <c r="AM4930" t="s">
        <v>394</v>
      </c>
      <c r="AN4930" t="s">
        <v>394</v>
      </c>
      <c r="AO4930" t="s">
        <v>394</v>
      </c>
      <c r="AP4930" t="s">
        <v>394</v>
      </c>
      <c r="AQ4930" s="286" t="s">
        <v>394</v>
      </c>
      <c r="AR4930" s="304"/>
      <c r="AS4930" s="304"/>
      <c r="AU4930"/>
    </row>
    <row r="4931" spans="1:47" x14ac:dyDescent="0.3">
      <c r="A4931" s="285">
        <v>124137</v>
      </c>
      <c r="B4931" s="286" t="s">
        <v>539</v>
      </c>
      <c r="AQ4931" s="286" t="s">
        <v>394</v>
      </c>
    </row>
    <row r="4932" spans="1:47" ht="28.8" x14ac:dyDescent="0.3">
      <c r="A4932" s="285">
        <v>124138</v>
      </c>
      <c r="B4932" s="286" t="s">
        <v>541</v>
      </c>
      <c r="C4932" t="s">
        <v>226</v>
      </c>
      <c r="D4932" t="s">
        <v>224</v>
      </c>
      <c r="E4932" t="s">
        <v>224</v>
      </c>
      <c r="F4932" t="s">
        <v>226</v>
      </c>
      <c r="G4932" t="s">
        <v>226</v>
      </c>
      <c r="H4932" t="s">
        <v>226</v>
      </c>
      <c r="I4932" t="s">
        <v>226</v>
      </c>
      <c r="J4932" t="s">
        <v>226</v>
      </c>
      <c r="K4932" t="s">
        <v>226</v>
      </c>
      <c r="L4932" t="s">
        <v>224</v>
      </c>
      <c r="M4932" t="s">
        <v>225</v>
      </c>
      <c r="N4932" t="s">
        <v>226</v>
      </c>
      <c r="O4932" t="s">
        <v>226</v>
      </c>
      <c r="P4932" t="s">
        <v>226</v>
      </c>
      <c r="Q4932" t="s">
        <v>226</v>
      </c>
      <c r="R4932" t="s">
        <v>225</v>
      </c>
      <c r="S4932" t="s">
        <v>225</v>
      </c>
      <c r="T4932" t="s">
        <v>225</v>
      </c>
      <c r="U4932" t="s">
        <v>225</v>
      </c>
      <c r="V4932" t="s">
        <v>225</v>
      </c>
      <c r="W4932" t="s">
        <v>225</v>
      </c>
      <c r="X4932" t="s">
        <v>225</v>
      </c>
      <c r="Y4932" t="s">
        <v>225</v>
      </c>
      <c r="Z4932" t="s">
        <v>225</v>
      </c>
      <c r="AA4932" t="s">
        <v>225</v>
      </c>
      <c r="AQ4932" s="286" t="s">
        <v>394</v>
      </c>
      <c r="AR4932" s="304"/>
      <c r="AS4932" s="304"/>
      <c r="AU4932"/>
    </row>
    <row r="4933" spans="1:47" x14ac:dyDescent="0.3">
      <c r="A4933" s="285">
        <v>124139</v>
      </c>
      <c r="B4933" s="286" t="s">
        <v>539</v>
      </c>
      <c r="AQ4933" s="286" t="s">
        <v>394</v>
      </c>
    </row>
    <row r="4934" spans="1:47" x14ac:dyDescent="0.3">
      <c r="A4934" s="285">
        <v>124140</v>
      </c>
      <c r="B4934" s="286" t="s">
        <v>539</v>
      </c>
      <c r="AQ4934" s="286" t="s">
        <v>394</v>
      </c>
    </row>
    <row r="4935" spans="1:47" ht="28.8" x14ac:dyDescent="0.3">
      <c r="A4935" s="285">
        <v>124141</v>
      </c>
      <c r="B4935" s="286" t="s">
        <v>541</v>
      </c>
      <c r="C4935" t="s">
        <v>226</v>
      </c>
      <c r="D4935" t="s">
        <v>226</v>
      </c>
      <c r="E4935" t="s">
        <v>226</v>
      </c>
      <c r="F4935" t="s">
        <v>226</v>
      </c>
      <c r="G4935" t="s">
        <v>226</v>
      </c>
      <c r="H4935" t="s">
        <v>226</v>
      </c>
      <c r="I4935" t="s">
        <v>226</v>
      </c>
      <c r="J4935" t="s">
        <v>226</v>
      </c>
      <c r="K4935" t="s">
        <v>226</v>
      </c>
      <c r="L4935" t="s">
        <v>226</v>
      </c>
      <c r="M4935" t="s">
        <v>226</v>
      </c>
      <c r="N4935" t="s">
        <v>226</v>
      </c>
      <c r="O4935" t="s">
        <v>226</v>
      </c>
      <c r="P4935" t="s">
        <v>226</v>
      </c>
      <c r="Q4935" t="s">
        <v>226</v>
      </c>
      <c r="R4935" t="s">
        <v>226</v>
      </c>
      <c r="S4935" t="s">
        <v>226</v>
      </c>
      <c r="T4935" t="s">
        <v>226</v>
      </c>
      <c r="U4935" t="s">
        <v>226</v>
      </c>
      <c r="V4935" t="s">
        <v>226</v>
      </c>
      <c r="W4935" t="s">
        <v>225</v>
      </c>
      <c r="X4935" t="s">
        <v>225</v>
      </c>
      <c r="Y4935" t="s">
        <v>225</v>
      </c>
      <c r="Z4935" t="s">
        <v>225</v>
      </c>
      <c r="AA4935" t="s">
        <v>225</v>
      </c>
      <c r="AQ4935" s="286" t="s">
        <v>394</v>
      </c>
      <c r="AR4935" s="304"/>
      <c r="AS4935" s="304"/>
      <c r="AU4935"/>
    </row>
    <row r="4936" spans="1:47" x14ac:dyDescent="0.3">
      <c r="A4936" s="285">
        <v>124142</v>
      </c>
      <c r="B4936" s="286" t="s">
        <v>540</v>
      </c>
      <c r="AQ4936" s="286" t="s">
        <v>394</v>
      </c>
    </row>
    <row r="4937" spans="1:47" x14ac:dyDescent="0.3">
      <c r="A4937" s="285">
        <v>124143</v>
      </c>
      <c r="B4937" s="286" t="s">
        <v>540</v>
      </c>
      <c r="C4937" t="s">
        <v>226</v>
      </c>
      <c r="D4937" t="s">
        <v>224</v>
      </c>
      <c r="E4937" t="s">
        <v>224</v>
      </c>
      <c r="F4937" t="s">
        <v>226</v>
      </c>
      <c r="G4937" t="s">
        <v>226</v>
      </c>
      <c r="H4937" t="s">
        <v>226</v>
      </c>
      <c r="I4937" t="s">
        <v>226</v>
      </c>
      <c r="J4937" t="s">
        <v>226</v>
      </c>
      <c r="K4937" t="s">
        <v>226</v>
      </c>
      <c r="L4937" t="s">
        <v>224</v>
      </c>
      <c r="M4937" t="s">
        <v>226</v>
      </c>
      <c r="N4937" t="s">
        <v>224</v>
      </c>
      <c r="O4937" t="s">
        <v>224</v>
      </c>
      <c r="P4937" t="s">
        <v>226</v>
      </c>
      <c r="Q4937" t="s">
        <v>226</v>
      </c>
      <c r="R4937" t="s">
        <v>226</v>
      </c>
      <c r="S4937" t="s">
        <v>226</v>
      </c>
      <c r="T4937" t="s">
        <v>226</v>
      </c>
      <c r="U4937" t="s">
        <v>226</v>
      </c>
      <c r="V4937" t="s">
        <v>226</v>
      </c>
      <c r="W4937" t="s">
        <v>394</v>
      </c>
      <c r="X4937" t="s">
        <v>394</v>
      </c>
      <c r="Y4937" t="s">
        <v>394</v>
      </c>
      <c r="Z4937" t="s">
        <v>394</v>
      </c>
      <c r="AA4937" t="s">
        <v>394</v>
      </c>
      <c r="AB4937" t="s">
        <v>394</v>
      </c>
      <c r="AC4937" t="s">
        <v>394</v>
      </c>
      <c r="AD4937" t="s">
        <v>394</v>
      </c>
      <c r="AE4937" t="s">
        <v>394</v>
      </c>
      <c r="AF4937" t="s">
        <v>394</v>
      </c>
      <c r="AG4937" t="s">
        <v>394</v>
      </c>
      <c r="AH4937" t="s">
        <v>394</v>
      </c>
      <c r="AI4937" t="s">
        <v>394</v>
      </c>
      <c r="AJ4937" t="s">
        <v>394</v>
      </c>
      <c r="AK4937" t="s">
        <v>394</v>
      </c>
      <c r="AL4937" t="s">
        <v>394</v>
      </c>
      <c r="AM4937" t="s">
        <v>394</v>
      </c>
      <c r="AN4937" t="s">
        <v>394</v>
      </c>
      <c r="AO4937" t="s">
        <v>394</v>
      </c>
      <c r="AP4937" t="s">
        <v>394</v>
      </c>
      <c r="AQ4937" s="286" t="s">
        <v>394</v>
      </c>
      <c r="AR4937" s="304"/>
      <c r="AS4937" s="304"/>
      <c r="AU4937"/>
    </row>
    <row r="4938" spans="1:47" ht="28.8" x14ac:dyDescent="0.3">
      <c r="A4938" s="285">
        <v>124144</v>
      </c>
      <c r="B4938" s="286" t="s">
        <v>541</v>
      </c>
      <c r="C4938" t="s">
        <v>226</v>
      </c>
      <c r="D4938" t="s">
        <v>226</v>
      </c>
      <c r="E4938" t="s">
        <v>226</v>
      </c>
      <c r="F4938" t="s">
        <v>224</v>
      </c>
      <c r="G4938" t="s">
        <v>226</v>
      </c>
      <c r="H4938" t="s">
        <v>226</v>
      </c>
      <c r="I4938" t="s">
        <v>226</v>
      </c>
      <c r="J4938" t="s">
        <v>226</v>
      </c>
      <c r="K4938" t="s">
        <v>226</v>
      </c>
      <c r="L4938" t="s">
        <v>224</v>
      </c>
      <c r="M4938" t="s">
        <v>225</v>
      </c>
      <c r="N4938" t="s">
        <v>226</v>
      </c>
      <c r="O4938" t="s">
        <v>226</v>
      </c>
      <c r="P4938" t="s">
        <v>225</v>
      </c>
      <c r="Q4938" t="s">
        <v>225</v>
      </c>
      <c r="R4938" t="s">
        <v>394</v>
      </c>
      <c r="S4938" t="s">
        <v>394</v>
      </c>
      <c r="T4938" t="s">
        <v>394</v>
      </c>
      <c r="U4938" t="s">
        <v>394</v>
      </c>
      <c r="V4938" t="s">
        <v>394</v>
      </c>
      <c r="W4938" t="s">
        <v>225</v>
      </c>
      <c r="X4938" t="s">
        <v>225</v>
      </c>
      <c r="Y4938" t="s">
        <v>225</v>
      </c>
      <c r="Z4938" t="s">
        <v>225</v>
      </c>
      <c r="AA4938" t="s">
        <v>225</v>
      </c>
      <c r="AQ4938" s="286" t="s">
        <v>394</v>
      </c>
      <c r="AR4938" s="304"/>
      <c r="AS4938" s="304"/>
      <c r="AU4938"/>
    </row>
    <row r="4939" spans="1:47" x14ac:dyDescent="0.3">
      <c r="A4939" s="285">
        <v>124145</v>
      </c>
      <c r="B4939" s="286" t="s">
        <v>540</v>
      </c>
      <c r="C4939" t="s">
        <v>224</v>
      </c>
      <c r="D4939" t="s">
        <v>224</v>
      </c>
      <c r="E4939" t="s">
        <v>226</v>
      </c>
      <c r="F4939" t="s">
        <v>226</v>
      </c>
      <c r="G4939" t="s">
        <v>226</v>
      </c>
      <c r="H4939" t="s">
        <v>226</v>
      </c>
      <c r="I4939" t="s">
        <v>226</v>
      </c>
      <c r="J4939" t="s">
        <v>226</v>
      </c>
      <c r="K4939" t="s">
        <v>226</v>
      </c>
      <c r="L4939" t="s">
        <v>226</v>
      </c>
      <c r="M4939" t="s">
        <v>226</v>
      </c>
      <c r="N4939" t="s">
        <v>394</v>
      </c>
      <c r="O4939" t="s">
        <v>394</v>
      </c>
      <c r="P4939" t="s">
        <v>394</v>
      </c>
      <c r="Q4939" t="s">
        <v>394</v>
      </c>
      <c r="R4939" t="s">
        <v>394</v>
      </c>
      <c r="S4939" t="s">
        <v>394</v>
      </c>
      <c r="T4939" t="s">
        <v>394</v>
      </c>
      <c r="U4939" t="s">
        <v>394</v>
      </c>
      <c r="V4939" t="s">
        <v>394</v>
      </c>
      <c r="W4939" t="s">
        <v>394</v>
      </c>
      <c r="X4939" t="s">
        <v>394</v>
      </c>
      <c r="Y4939" t="s">
        <v>394</v>
      </c>
      <c r="Z4939" t="s">
        <v>394</v>
      </c>
      <c r="AA4939" t="s">
        <v>394</v>
      </c>
      <c r="AB4939" t="s">
        <v>394</v>
      </c>
      <c r="AC4939" t="s">
        <v>394</v>
      </c>
      <c r="AD4939" t="s">
        <v>394</v>
      </c>
      <c r="AE4939" t="s">
        <v>394</v>
      </c>
      <c r="AF4939" t="s">
        <v>394</v>
      </c>
      <c r="AG4939" t="s">
        <v>394</v>
      </c>
      <c r="AH4939" t="s">
        <v>394</v>
      </c>
      <c r="AI4939" t="s">
        <v>394</v>
      </c>
      <c r="AJ4939" t="s">
        <v>394</v>
      </c>
      <c r="AK4939" t="s">
        <v>394</v>
      </c>
      <c r="AL4939" t="s">
        <v>394</v>
      </c>
      <c r="AM4939" t="s">
        <v>394</v>
      </c>
      <c r="AN4939" t="s">
        <v>394</v>
      </c>
      <c r="AO4939" t="s">
        <v>394</v>
      </c>
      <c r="AP4939" t="s">
        <v>394</v>
      </c>
      <c r="AQ4939" s="289"/>
      <c r="AR4939" s="304"/>
      <c r="AS4939" s="304"/>
      <c r="AU4939"/>
    </row>
    <row r="4940" spans="1:47" ht="28.8" x14ac:dyDescent="0.3">
      <c r="A4940" s="285">
        <v>124146</v>
      </c>
      <c r="B4940" s="286" t="s">
        <v>541</v>
      </c>
      <c r="C4940" t="s">
        <v>226</v>
      </c>
      <c r="D4940" t="s">
        <v>226</v>
      </c>
      <c r="E4940" t="s">
        <v>226</v>
      </c>
      <c r="F4940" t="s">
        <v>226</v>
      </c>
      <c r="G4940" t="s">
        <v>226</v>
      </c>
      <c r="H4940" t="s">
        <v>226</v>
      </c>
      <c r="I4940" t="s">
        <v>226</v>
      </c>
      <c r="J4940" t="s">
        <v>226</v>
      </c>
      <c r="K4940" t="s">
        <v>226</v>
      </c>
      <c r="L4940" t="s">
        <v>226</v>
      </c>
      <c r="M4940" t="s">
        <v>225</v>
      </c>
      <c r="N4940" t="s">
        <v>226</v>
      </c>
      <c r="O4940" t="s">
        <v>226</v>
      </c>
      <c r="P4940" t="s">
        <v>226</v>
      </c>
      <c r="Q4940" t="s">
        <v>224</v>
      </c>
      <c r="R4940" t="s">
        <v>226</v>
      </c>
      <c r="S4940" t="s">
        <v>226</v>
      </c>
      <c r="T4940" t="s">
        <v>225</v>
      </c>
      <c r="U4940" t="s">
        <v>226</v>
      </c>
      <c r="V4940" t="s">
        <v>226</v>
      </c>
      <c r="W4940" t="s">
        <v>225</v>
      </c>
      <c r="X4940" t="s">
        <v>225</v>
      </c>
      <c r="Y4940" t="s">
        <v>225</v>
      </c>
      <c r="Z4940" t="s">
        <v>225</v>
      </c>
      <c r="AA4940" t="s">
        <v>225</v>
      </c>
      <c r="AQ4940" s="286" t="s">
        <v>394</v>
      </c>
      <c r="AR4940" s="304"/>
      <c r="AS4940" s="304"/>
      <c r="AU4940"/>
    </row>
    <row r="4941" spans="1:47" x14ac:dyDescent="0.3">
      <c r="A4941" s="285">
        <v>124147</v>
      </c>
      <c r="B4941" s="286" t="s">
        <v>539</v>
      </c>
      <c r="C4941" t="s">
        <v>226</v>
      </c>
      <c r="D4941" t="s">
        <v>226</v>
      </c>
      <c r="E4941" t="s">
        <v>226</v>
      </c>
      <c r="F4941" t="s">
        <v>226</v>
      </c>
      <c r="G4941" t="s">
        <v>226</v>
      </c>
      <c r="H4941" t="s">
        <v>226</v>
      </c>
      <c r="I4941" t="s">
        <v>224</v>
      </c>
      <c r="J4941" t="s">
        <v>226</v>
      </c>
      <c r="K4941" t="s">
        <v>226</v>
      </c>
      <c r="L4941" t="s">
        <v>226</v>
      </c>
      <c r="M4941" t="s">
        <v>394</v>
      </c>
      <c r="N4941" t="s">
        <v>226</v>
      </c>
      <c r="O4941" t="s">
        <v>226</v>
      </c>
      <c r="P4941" t="s">
        <v>226</v>
      </c>
      <c r="Q4941" t="s">
        <v>226</v>
      </c>
      <c r="R4941" t="s">
        <v>226</v>
      </c>
      <c r="S4941" t="s">
        <v>226</v>
      </c>
      <c r="T4941" t="s">
        <v>226</v>
      </c>
      <c r="U4941" t="s">
        <v>226</v>
      </c>
      <c r="V4941" t="s">
        <v>226</v>
      </c>
      <c r="W4941" t="s">
        <v>394</v>
      </c>
      <c r="X4941" t="s">
        <v>394</v>
      </c>
      <c r="Y4941" t="s">
        <v>394</v>
      </c>
      <c r="Z4941" t="s">
        <v>394</v>
      </c>
      <c r="AA4941" t="s">
        <v>394</v>
      </c>
      <c r="AB4941" t="s">
        <v>394</v>
      </c>
      <c r="AC4941" t="s">
        <v>394</v>
      </c>
      <c r="AD4941" t="s">
        <v>394</v>
      </c>
      <c r="AE4941" t="s">
        <v>394</v>
      </c>
      <c r="AF4941" t="s">
        <v>394</v>
      </c>
      <c r="AG4941" t="s">
        <v>394</v>
      </c>
      <c r="AH4941" t="s">
        <v>394</v>
      </c>
      <c r="AI4941" t="s">
        <v>394</v>
      </c>
      <c r="AJ4941" t="s">
        <v>394</v>
      </c>
      <c r="AK4941" t="s">
        <v>394</v>
      </c>
      <c r="AL4941" t="s">
        <v>394</v>
      </c>
      <c r="AM4941" t="s">
        <v>394</v>
      </c>
      <c r="AN4941" t="s">
        <v>394</v>
      </c>
      <c r="AO4941" t="s">
        <v>394</v>
      </c>
      <c r="AP4941" t="s">
        <v>394</v>
      </c>
      <c r="AQ4941" s="286" t="s">
        <v>394</v>
      </c>
      <c r="AR4941" s="304"/>
      <c r="AS4941" s="304"/>
      <c r="AU4941"/>
    </row>
    <row r="4942" spans="1:47" ht="28.8" x14ac:dyDescent="0.3">
      <c r="A4942" s="285">
        <v>124148</v>
      </c>
      <c r="B4942" s="286" t="s">
        <v>541</v>
      </c>
      <c r="C4942" t="s">
        <v>226</v>
      </c>
      <c r="D4942" t="s">
        <v>224</v>
      </c>
      <c r="E4942" t="s">
        <v>224</v>
      </c>
      <c r="F4942" t="s">
        <v>226</v>
      </c>
      <c r="G4942" t="s">
        <v>224</v>
      </c>
      <c r="H4942" t="s">
        <v>226</v>
      </c>
      <c r="I4942" t="s">
        <v>224</v>
      </c>
      <c r="J4942" t="s">
        <v>226</v>
      </c>
      <c r="K4942" t="s">
        <v>224</v>
      </c>
      <c r="L4942" t="s">
        <v>224</v>
      </c>
      <c r="M4942" t="s">
        <v>225</v>
      </c>
      <c r="N4942" t="s">
        <v>394</v>
      </c>
      <c r="O4942" t="s">
        <v>394</v>
      </c>
      <c r="P4942" t="s">
        <v>394</v>
      </c>
      <c r="Q4942" t="s">
        <v>394</v>
      </c>
      <c r="R4942" t="s">
        <v>394</v>
      </c>
      <c r="S4942" t="s">
        <v>394</v>
      </c>
      <c r="T4942" t="s">
        <v>394</v>
      </c>
      <c r="U4942" t="s">
        <v>394</v>
      </c>
      <c r="V4942" t="s">
        <v>394</v>
      </c>
      <c r="W4942" t="s">
        <v>225</v>
      </c>
      <c r="X4942" t="s">
        <v>225</v>
      </c>
      <c r="Y4942" t="s">
        <v>225</v>
      </c>
      <c r="Z4942" t="s">
        <v>225</v>
      </c>
      <c r="AA4942" t="s">
        <v>225</v>
      </c>
      <c r="AQ4942" s="286" t="s">
        <v>394</v>
      </c>
      <c r="AR4942" s="304"/>
      <c r="AS4942" s="304"/>
      <c r="AU4942"/>
    </row>
    <row r="4943" spans="1:47" ht="28.8" x14ac:dyDescent="0.3">
      <c r="A4943" s="285">
        <v>124149</v>
      </c>
      <c r="B4943" s="286" t="s">
        <v>541</v>
      </c>
      <c r="C4943" t="s">
        <v>226</v>
      </c>
      <c r="D4943" t="s">
        <v>226</v>
      </c>
      <c r="E4943" t="s">
        <v>226</v>
      </c>
      <c r="F4943" t="s">
        <v>226</v>
      </c>
      <c r="G4943" t="s">
        <v>226</v>
      </c>
      <c r="H4943" t="s">
        <v>226</v>
      </c>
      <c r="I4943" t="s">
        <v>226</v>
      </c>
      <c r="J4943" t="s">
        <v>226</v>
      </c>
      <c r="K4943" t="s">
        <v>226</v>
      </c>
      <c r="L4943" t="s">
        <v>226</v>
      </c>
      <c r="M4943" t="s">
        <v>225</v>
      </c>
      <c r="N4943" t="s">
        <v>224</v>
      </c>
      <c r="O4943" t="s">
        <v>226</v>
      </c>
      <c r="P4943" t="s">
        <v>226</v>
      </c>
      <c r="Q4943" t="s">
        <v>226</v>
      </c>
      <c r="R4943" t="s">
        <v>226</v>
      </c>
      <c r="S4943" t="s">
        <v>226</v>
      </c>
      <c r="T4943" t="s">
        <v>226</v>
      </c>
      <c r="U4943" t="s">
        <v>226</v>
      </c>
      <c r="V4943" t="s">
        <v>226</v>
      </c>
      <c r="W4943" t="s">
        <v>225</v>
      </c>
      <c r="X4943" t="s">
        <v>225</v>
      </c>
      <c r="Y4943" t="s">
        <v>225</v>
      </c>
      <c r="Z4943" t="s">
        <v>225</v>
      </c>
      <c r="AA4943" t="s">
        <v>225</v>
      </c>
      <c r="AQ4943" s="286" t="s">
        <v>394</v>
      </c>
      <c r="AR4943" s="304"/>
      <c r="AS4943" s="304"/>
      <c r="AU4943"/>
    </row>
    <row r="4944" spans="1:47" ht="28.8" x14ac:dyDescent="0.3">
      <c r="A4944" s="285">
        <v>124150</v>
      </c>
      <c r="B4944" s="286" t="s">
        <v>541</v>
      </c>
      <c r="C4944" t="s">
        <v>226</v>
      </c>
      <c r="D4944" t="s">
        <v>226</v>
      </c>
      <c r="E4944" t="s">
        <v>224</v>
      </c>
      <c r="F4944" t="s">
        <v>226</v>
      </c>
      <c r="G4944" t="s">
        <v>226</v>
      </c>
      <c r="H4944" t="s">
        <v>226</v>
      </c>
      <c r="I4944" t="s">
        <v>226</v>
      </c>
      <c r="J4944" t="s">
        <v>226</v>
      </c>
      <c r="K4944" t="s">
        <v>226</v>
      </c>
      <c r="L4944" t="s">
        <v>224</v>
      </c>
      <c r="M4944" t="s">
        <v>225</v>
      </c>
      <c r="N4944" t="s">
        <v>226</v>
      </c>
      <c r="O4944" t="s">
        <v>226</v>
      </c>
      <c r="P4944" t="s">
        <v>226</v>
      </c>
      <c r="Q4944" t="s">
        <v>226</v>
      </c>
      <c r="R4944" t="s">
        <v>226</v>
      </c>
      <c r="S4944" t="s">
        <v>226</v>
      </c>
      <c r="T4944" t="s">
        <v>226</v>
      </c>
      <c r="U4944" t="s">
        <v>226</v>
      </c>
      <c r="V4944" t="s">
        <v>226</v>
      </c>
      <c r="W4944" t="s">
        <v>225</v>
      </c>
      <c r="X4944" t="s">
        <v>225</v>
      </c>
      <c r="Y4944" t="s">
        <v>225</v>
      </c>
      <c r="Z4944" t="s">
        <v>225</v>
      </c>
      <c r="AA4944" t="s">
        <v>225</v>
      </c>
      <c r="AQ4944" s="286" t="s">
        <v>394</v>
      </c>
      <c r="AR4944" s="304"/>
      <c r="AS4944" s="304"/>
      <c r="AU4944"/>
    </row>
    <row r="4945" spans="1:47" x14ac:dyDescent="0.3">
      <c r="A4945" s="285">
        <v>124151</v>
      </c>
      <c r="B4945" s="286" t="s">
        <v>540</v>
      </c>
      <c r="C4945" t="s">
        <v>226</v>
      </c>
      <c r="D4945" t="s">
        <v>224</v>
      </c>
      <c r="E4945" t="s">
        <v>226</v>
      </c>
      <c r="F4945" t="s">
        <v>226</v>
      </c>
      <c r="G4945" t="s">
        <v>226</v>
      </c>
      <c r="H4945" t="s">
        <v>226</v>
      </c>
      <c r="I4945" t="s">
        <v>226</v>
      </c>
      <c r="J4945" t="s">
        <v>226</v>
      </c>
      <c r="K4945" t="s">
        <v>226</v>
      </c>
      <c r="L4945" t="s">
        <v>226</v>
      </c>
      <c r="M4945" t="s">
        <v>225</v>
      </c>
      <c r="N4945" t="s">
        <v>224</v>
      </c>
      <c r="O4945" t="s">
        <v>226</v>
      </c>
      <c r="P4945" t="s">
        <v>226</v>
      </c>
      <c r="Q4945" t="s">
        <v>226</v>
      </c>
      <c r="R4945" t="s">
        <v>226</v>
      </c>
      <c r="S4945" t="s">
        <v>226</v>
      </c>
      <c r="T4945" t="s">
        <v>226</v>
      </c>
      <c r="U4945" t="s">
        <v>226</v>
      </c>
      <c r="V4945" t="s">
        <v>226</v>
      </c>
      <c r="W4945" t="s">
        <v>394</v>
      </c>
      <c r="X4945" t="s">
        <v>394</v>
      </c>
      <c r="Y4945" t="s">
        <v>394</v>
      </c>
      <c r="Z4945" t="s">
        <v>394</v>
      </c>
      <c r="AA4945" t="s">
        <v>394</v>
      </c>
      <c r="AB4945" t="s">
        <v>394</v>
      </c>
      <c r="AC4945" t="s">
        <v>394</v>
      </c>
      <c r="AD4945" t="s">
        <v>394</v>
      </c>
      <c r="AE4945" t="s">
        <v>394</v>
      </c>
      <c r="AF4945" t="s">
        <v>394</v>
      </c>
      <c r="AG4945" t="s">
        <v>394</v>
      </c>
      <c r="AH4945" t="s">
        <v>394</v>
      </c>
      <c r="AI4945" t="s">
        <v>394</v>
      </c>
      <c r="AJ4945" t="s">
        <v>394</v>
      </c>
      <c r="AK4945" t="s">
        <v>394</v>
      </c>
      <c r="AL4945" t="s">
        <v>394</v>
      </c>
      <c r="AM4945" t="s">
        <v>394</v>
      </c>
      <c r="AN4945" t="s">
        <v>394</v>
      </c>
      <c r="AO4945" t="s">
        <v>394</v>
      </c>
      <c r="AP4945" t="s">
        <v>394</v>
      </c>
      <c r="AQ4945" s="286" t="s">
        <v>394</v>
      </c>
      <c r="AR4945" s="304"/>
      <c r="AS4945" s="304"/>
      <c r="AU4945"/>
    </row>
    <row r="4946" spans="1:47" x14ac:dyDescent="0.3">
      <c r="A4946" s="285">
        <v>124152</v>
      </c>
      <c r="B4946" s="286" t="s">
        <v>539</v>
      </c>
      <c r="AQ4946" s="286" t="s">
        <v>394</v>
      </c>
    </row>
    <row r="4947" spans="1:47" x14ac:dyDescent="0.3">
      <c r="A4947" s="285">
        <v>124153</v>
      </c>
      <c r="B4947" s="286" t="s">
        <v>539</v>
      </c>
      <c r="AQ4947" s="286" t="s">
        <v>394</v>
      </c>
    </row>
    <row r="4948" spans="1:47" ht="28.8" x14ac:dyDescent="0.3">
      <c r="A4948" s="285">
        <v>124154</v>
      </c>
      <c r="B4948" s="286" t="s">
        <v>541</v>
      </c>
      <c r="C4948" t="s">
        <v>224</v>
      </c>
      <c r="D4948" t="s">
        <v>226</v>
      </c>
      <c r="E4948" t="s">
        <v>224</v>
      </c>
      <c r="F4948" t="s">
        <v>224</v>
      </c>
      <c r="G4948" t="s">
        <v>224</v>
      </c>
      <c r="H4948" t="s">
        <v>226</v>
      </c>
      <c r="I4948" t="s">
        <v>224</v>
      </c>
      <c r="J4948" t="s">
        <v>224</v>
      </c>
      <c r="K4948" t="s">
        <v>226</v>
      </c>
      <c r="L4948" t="s">
        <v>226</v>
      </c>
      <c r="M4948" t="s">
        <v>225</v>
      </c>
      <c r="N4948" t="s">
        <v>226</v>
      </c>
      <c r="O4948" t="s">
        <v>226</v>
      </c>
      <c r="P4948" t="s">
        <v>225</v>
      </c>
      <c r="Q4948" t="s">
        <v>226</v>
      </c>
      <c r="R4948" t="s">
        <v>394</v>
      </c>
      <c r="S4948" t="s">
        <v>394</v>
      </c>
      <c r="T4948" t="s">
        <v>394</v>
      </c>
      <c r="U4948" t="s">
        <v>394</v>
      </c>
      <c r="V4948" t="s">
        <v>394</v>
      </c>
      <c r="W4948" t="s">
        <v>225</v>
      </c>
      <c r="X4948" t="s">
        <v>225</v>
      </c>
      <c r="Y4948" t="s">
        <v>225</v>
      </c>
      <c r="Z4948" t="s">
        <v>225</v>
      </c>
      <c r="AA4948" t="s">
        <v>225</v>
      </c>
      <c r="AQ4948" s="286" t="s">
        <v>394</v>
      </c>
      <c r="AR4948" s="304"/>
      <c r="AS4948" s="304"/>
      <c r="AU4948"/>
    </row>
    <row r="4949" spans="1:47" ht="28.8" x14ac:dyDescent="0.3">
      <c r="A4949" s="285">
        <v>124155</v>
      </c>
      <c r="B4949" s="286" t="s">
        <v>541</v>
      </c>
      <c r="C4949" t="s">
        <v>226</v>
      </c>
      <c r="D4949" t="s">
        <v>226</v>
      </c>
      <c r="E4949" t="s">
        <v>224</v>
      </c>
      <c r="F4949" t="s">
        <v>226</v>
      </c>
      <c r="G4949" t="s">
        <v>226</v>
      </c>
      <c r="H4949" t="s">
        <v>226</v>
      </c>
      <c r="I4949" t="s">
        <v>226</v>
      </c>
      <c r="J4949" t="s">
        <v>226</v>
      </c>
      <c r="K4949" t="s">
        <v>226</v>
      </c>
      <c r="L4949" t="s">
        <v>226</v>
      </c>
      <c r="M4949" t="s">
        <v>225</v>
      </c>
      <c r="N4949" t="s">
        <v>224</v>
      </c>
      <c r="O4949" t="s">
        <v>226</v>
      </c>
      <c r="P4949" t="s">
        <v>224</v>
      </c>
      <c r="Q4949" t="s">
        <v>226</v>
      </c>
      <c r="R4949" t="s">
        <v>226</v>
      </c>
      <c r="S4949" t="s">
        <v>226</v>
      </c>
      <c r="T4949" t="s">
        <v>226</v>
      </c>
      <c r="U4949" t="s">
        <v>226</v>
      </c>
      <c r="V4949" t="s">
        <v>226</v>
      </c>
      <c r="W4949" t="s">
        <v>225</v>
      </c>
      <c r="X4949" t="s">
        <v>225</v>
      </c>
      <c r="Y4949" t="s">
        <v>225</v>
      </c>
      <c r="Z4949" t="s">
        <v>225</v>
      </c>
      <c r="AA4949" t="s">
        <v>225</v>
      </c>
      <c r="AQ4949" s="286" t="s">
        <v>394</v>
      </c>
      <c r="AR4949" s="304"/>
      <c r="AS4949" s="304"/>
      <c r="AU4949"/>
    </row>
    <row r="4950" spans="1:47" ht="28.8" x14ac:dyDescent="0.3">
      <c r="A4950" s="285">
        <v>124156</v>
      </c>
      <c r="B4950" s="286" t="s">
        <v>541</v>
      </c>
      <c r="C4950" t="s">
        <v>226</v>
      </c>
      <c r="D4950" t="s">
        <v>226</v>
      </c>
      <c r="E4950" t="s">
        <v>226</v>
      </c>
      <c r="F4950" t="s">
        <v>226</v>
      </c>
      <c r="G4950" t="s">
        <v>226</v>
      </c>
      <c r="H4950" t="s">
        <v>226</v>
      </c>
      <c r="I4950" t="s">
        <v>226</v>
      </c>
      <c r="J4950" t="s">
        <v>226</v>
      </c>
      <c r="K4950" t="s">
        <v>226</v>
      </c>
      <c r="L4950" t="s">
        <v>226</v>
      </c>
      <c r="M4950" t="s">
        <v>225</v>
      </c>
      <c r="N4950" t="s">
        <v>226</v>
      </c>
      <c r="O4950" t="s">
        <v>226</v>
      </c>
      <c r="P4950" t="s">
        <v>225</v>
      </c>
      <c r="Q4950" t="s">
        <v>226</v>
      </c>
      <c r="R4950" t="s">
        <v>226</v>
      </c>
      <c r="S4950" t="s">
        <v>226</v>
      </c>
      <c r="T4950" t="s">
        <v>226</v>
      </c>
      <c r="U4950" t="s">
        <v>226</v>
      </c>
      <c r="V4950" t="s">
        <v>226</v>
      </c>
      <c r="W4950" t="s">
        <v>225</v>
      </c>
      <c r="X4950" t="s">
        <v>225</v>
      </c>
      <c r="Y4950" t="s">
        <v>225</v>
      </c>
      <c r="Z4950" t="s">
        <v>225</v>
      </c>
      <c r="AA4950" t="s">
        <v>225</v>
      </c>
      <c r="AQ4950" s="286" t="s">
        <v>394</v>
      </c>
      <c r="AR4950" s="304"/>
      <c r="AS4950" s="304"/>
      <c r="AU4950"/>
    </row>
    <row r="4951" spans="1:47" x14ac:dyDescent="0.3">
      <c r="A4951" s="285">
        <v>124157</v>
      </c>
      <c r="B4951" s="286" t="s">
        <v>540</v>
      </c>
      <c r="AQ4951" s="286" t="s">
        <v>394</v>
      </c>
    </row>
    <row r="4952" spans="1:47" x14ac:dyDescent="0.3">
      <c r="A4952" s="285">
        <v>124158</v>
      </c>
      <c r="B4952" s="286" t="s">
        <v>539</v>
      </c>
      <c r="AQ4952" s="286" t="s">
        <v>394</v>
      </c>
    </row>
    <row r="4953" spans="1:47" ht="28.8" x14ac:dyDescent="0.3">
      <c r="A4953" s="285">
        <v>124159</v>
      </c>
      <c r="B4953" s="286" t="s">
        <v>541</v>
      </c>
      <c r="C4953" t="s">
        <v>226</v>
      </c>
      <c r="D4953" t="s">
        <v>226</v>
      </c>
      <c r="E4953" t="s">
        <v>226</v>
      </c>
      <c r="F4953" t="s">
        <v>226</v>
      </c>
      <c r="G4953" t="s">
        <v>226</v>
      </c>
      <c r="H4953" t="s">
        <v>226</v>
      </c>
      <c r="I4953" t="s">
        <v>226</v>
      </c>
      <c r="J4953" t="s">
        <v>226</v>
      </c>
      <c r="K4953" t="s">
        <v>226</v>
      </c>
      <c r="L4953" t="s">
        <v>226</v>
      </c>
      <c r="M4953" t="s">
        <v>226</v>
      </c>
      <c r="N4953" t="s">
        <v>226</v>
      </c>
      <c r="O4953" t="s">
        <v>225</v>
      </c>
      <c r="P4953" t="s">
        <v>226</v>
      </c>
      <c r="Q4953" t="s">
        <v>226</v>
      </c>
      <c r="R4953" t="s">
        <v>225</v>
      </c>
      <c r="S4953" t="s">
        <v>226</v>
      </c>
      <c r="T4953" t="s">
        <v>225</v>
      </c>
      <c r="U4953" t="s">
        <v>226</v>
      </c>
      <c r="V4953" t="s">
        <v>225</v>
      </c>
      <c r="W4953" t="s">
        <v>225</v>
      </c>
      <c r="X4953" t="s">
        <v>225</v>
      </c>
      <c r="Y4953" t="s">
        <v>225</v>
      </c>
      <c r="Z4953" t="s">
        <v>225</v>
      </c>
      <c r="AA4953" t="s">
        <v>225</v>
      </c>
      <c r="AQ4953" s="286" t="s">
        <v>394</v>
      </c>
      <c r="AR4953" s="304"/>
      <c r="AS4953" s="304"/>
      <c r="AU4953"/>
    </row>
    <row r="4954" spans="1:47" x14ac:dyDescent="0.3">
      <c r="A4954" s="285">
        <v>124160</v>
      </c>
      <c r="B4954" s="286" t="s">
        <v>539</v>
      </c>
      <c r="AQ4954" s="286" t="s">
        <v>394</v>
      </c>
    </row>
    <row r="4955" spans="1:47" x14ac:dyDescent="0.3">
      <c r="A4955" s="285">
        <v>124161</v>
      </c>
      <c r="B4955" s="286" t="s">
        <v>540</v>
      </c>
      <c r="C4955" t="s">
        <v>226</v>
      </c>
      <c r="D4955" t="s">
        <v>224</v>
      </c>
      <c r="E4955" t="s">
        <v>224</v>
      </c>
      <c r="F4955" t="s">
        <v>226</v>
      </c>
      <c r="G4955" t="s">
        <v>226</v>
      </c>
      <c r="H4955" t="s">
        <v>226</v>
      </c>
      <c r="I4955" t="s">
        <v>226</v>
      </c>
      <c r="J4955" t="s">
        <v>226</v>
      </c>
      <c r="K4955" t="s">
        <v>226</v>
      </c>
      <c r="L4955" t="s">
        <v>226</v>
      </c>
      <c r="M4955" t="s">
        <v>225</v>
      </c>
      <c r="N4955" t="s">
        <v>226</v>
      </c>
      <c r="O4955" t="s">
        <v>226</v>
      </c>
      <c r="P4955" t="s">
        <v>226</v>
      </c>
      <c r="Q4955" t="s">
        <v>226</v>
      </c>
      <c r="R4955" t="s">
        <v>226</v>
      </c>
      <c r="S4955" t="s">
        <v>225</v>
      </c>
      <c r="T4955" t="s">
        <v>226</v>
      </c>
      <c r="U4955" t="s">
        <v>226</v>
      </c>
      <c r="V4955" t="s">
        <v>225</v>
      </c>
      <c r="W4955" t="s">
        <v>394</v>
      </c>
      <c r="X4955" t="s">
        <v>394</v>
      </c>
      <c r="Y4955" t="s">
        <v>394</v>
      </c>
      <c r="Z4955" t="s">
        <v>394</v>
      </c>
      <c r="AA4955" t="s">
        <v>394</v>
      </c>
      <c r="AB4955" t="s">
        <v>394</v>
      </c>
      <c r="AC4955" t="s">
        <v>394</v>
      </c>
      <c r="AD4955" t="s">
        <v>394</v>
      </c>
      <c r="AE4955" t="s">
        <v>394</v>
      </c>
      <c r="AF4955" t="s">
        <v>394</v>
      </c>
      <c r="AG4955" t="s">
        <v>394</v>
      </c>
      <c r="AH4955" t="s">
        <v>394</v>
      </c>
      <c r="AI4955" t="s">
        <v>394</v>
      </c>
      <c r="AJ4955" t="s">
        <v>394</v>
      </c>
      <c r="AK4955" t="s">
        <v>394</v>
      </c>
      <c r="AL4955" t="s">
        <v>394</v>
      </c>
      <c r="AM4955" t="s">
        <v>394</v>
      </c>
      <c r="AN4955" t="s">
        <v>394</v>
      </c>
      <c r="AO4955" t="s">
        <v>394</v>
      </c>
      <c r="AP4955" t="s">
        <v>394</v>
      </c>
      <c r="AQ4955" s="286" t="s">
        <v>394</v>
      </c>
      <c r="AR4955" s="304"/>
      <c r="AS4955" s="304"/>
      <c r="AU4955"/>
    </row>
    <row r="4956" spans="1:47" ht="28.8" x14ac:dyDescent="0.3">
      <c r="A4956" s="285">
        <v>124162</v>
      </c>
      <c r="B4956" s="286" t="s">
        <v>541</v>
      </c>
      <c r="C4956" t="s">
        <v>226</v>
      </c>
      <c r="D4956" t="s">
        <v>226</v>
      </c>
      <c r="E4956" t="s">
        <v>224</v>
      </c>
      <c r="F4956" t="s">
        <v>226</v>
      </c>
      <c r="G4956" t="s">
        <v>226</v>
      </c>
      <c r="H4956" t="s">
        <v>226</v>
      </c>
      <c r="I4956" t="s">
        <v>226</v>
      </c>
      <c r="J4956" t="s">
        <v>226</v>
      </c>
      <c r="K4956" t="s">
        <v>224</v>
      </c>
      <c r="L4956" t="s">
        <v>226</v>
      </c>
      <c r="M4956" t="s">
        <v>225</v>
      </c>
      <c r="N4956" t="s">
        <v>225</v>
      </c>
      <c r="O4956" t="s">
        <v>225</v>
      </c>
      <c r="P4956" t="s">
        <v>225</v>
      </c>
      <c r="Q4956" t="s">
        <v>225</v>
      </c>
      <c r="R4956" t="s">
        <v>226</v>
      </c>
      <c r="S4956" t="s">
        <v>225</v>
      </c>
      <c r="T4956" t="s">
        <v>225</v>
      </c>
      <c r="U4956" t="s">
        <v>226</v>
      </c>
      <c r="V4956" t="s">
        <v>225</v>
      </c>
      <c r="W4956" t="s">
        <v>225</v>
      </c>
      <c r="X4956" t="s">
        <v>225</v>
      </c>
      <c r="Y4956" t="s">
        <v>225</v>
      </c>
      <c r="Z4956" t="s">
        <v>225</v>
      </c>
      <c r="AA4956" t="s">
        <v>225</v>
      </c>
      <c r="AQ4956" s="286" t="s">
        <v>394</v>
      </c>
      <c r="AR4956" s="304"/>
      <c r="AS4956" s="304"/>
      <c r="AU4956"/>
    </row>
    <row r="4957" spans="1:47" ht="28.8" x14ac:dyDescent="0.3">
      <c r="A4957" s="285">
        <v>124163</v>
      </c>
      <c r="B4957" s="286" t="s">
        <v>541</v>
      </c>
      <c r="C4957" t="s">
        <v>226</v>
      </c>
      <c r="D4957" t="s">
        <v>226</v>
      </c>
      <c r="E4957" t="s">
        <v>224</v>
      </c>
      <c r="F4957" t="s">
        <v>226</v>
      </c>
      <c r="G4957" t="s">
        <v>226</v>
      </c>
      <c r="H4957" t="s">
        <v>226</v>
      </c>
      <c r="I4957" t="s">
        <v>226</v>
      </c>
      <c r="J4957" t="s">
        <v>226</v>
      </c>
      <c r="K4957" t="s">
        <v>226</v>
      </c>
      <c r="L4957" t="s">
        <v>225</v>
      </c>
      <c r="M4957" t="s">
        <v>225</v>
      </c>
      <c r="N4957" t="s">
        <v>226</v>
      </c>
      <c r="O4957" t="s">
        <v>226</v>
      </c>
      <c r="P4957" t="s">
        <v>226</v>
      </c>
      <c r="Q4957" t="s">
        <v>226</v>
      </c>
      <c r="R4957" t="s">
        <v>226</v>
      </c>
      <c r="S4957" t="s">
        <v>226</v>
      </c>
      <c r="T4957" t="s">
        <v>226</v>
      </c>
      <c r="U4957" t="s">
        <v>226</v>
      </c>
      <c r="V4957" t="s">
        <v>226</v>
      </c>
      <c r="W4957" t="s">
        <v>225</v>
      </c>
      <c r="X4957" t="s">
        <v>225</v>
      </c>
      <c r="Y4957" t="s">
        <v>225</v>
      </c>
      <c r="Z4957" t="s">
        <v>225</v>
      </c>
      <c r="AA4957" t="s">
        <v>225</v>
      </c>
      <c r="AQ4957" s="286" t="s">
        <v>394</v>
      </c>
      <c r="AR4957" s="304"/>
      <c r="AS4957" s="304"/>
      <c r="AU4957"/>
    </row>
    <row r="4958" spans="1:47" ht="28.8" x14ac:dyDescent="0.3">
      <c r="A4958" s="285">
        <v>124164</v>
      </c>
      <c r="B4958" s="286" t="s">
        <v>541</v>
      </c>
      <c r="C4958" t="s">
        <v>224</v>
      </c>
      <c r="D4958" t="s">
        <v>226</v>
      </c>
      <c r="E4958" t="s">
        <v>224</v>
      </c>
      <c r="F4958" t="s">
        <v>226</v>
      </c>
      <c r="G4958" t="s">
        <v>226</v>
      </c>
      <c r="H4958" t="s">
        <v>224</v>
      </c>
      <c r="I4958" t="s">
        <v>226</v>
      </c>
      <c r="J4958" t="s">
        <v>226</v>
      </c>
      <c r="K4958" t="s">
        <v>226</v>
      </c>
      <c r="L4958" t="s">
        <v>224</v>
      </c>
      <c r="M4958" t="s">
        <v>225</v>
      </c>
      <c r="N4958" t="s">
        <v>224</v>
      </c>
      <c r="O4958" t="s">
        <v>226</v>
      </c>
      <c r="P4958" t="s">
        <v>226</v>
      </c>
      <c r="Q4958" t="s">
        <v>226</v>
      </c>
      <c r="R4958" t="s">
        <v>225</v>
      </c>
      <c r="S4958" t="s">
        <v>226</v>
      </c>
      <c r="T4958" t="s">
        <v>226</v>
      </c>
      <c r="U4958" t="s">
        <v>226</v>
      </c>
      <c r="V4958" t="s">
        <v>226</v>
      </c>
      <c r="W4958" t="s">
        <v>225</v>
      </c>
      <c r="X4958" t="s">
        <v>225</v>
      </c>
      <c r="Y4958" t="s">
        <v>225</v>
      </c>
      <c r="Z4958" t="s">
        <v>225</v>
      </c>
      <c r="AA4958" t="s">
        <v>225</v>
      </c>
      <c r="AQ4958" s="286" t="s">
        <v>394</v>
      </c>
      <c r="AR4958" s="304"/>
      <c r="AS4958" s="304"/>
      <c r="AU4958"/>
    </row>
    <row r="4959" spans="1:47" x14ac:dyDescent="0.3">
      <c r="A4959" s="285">
        <v>124165</v>
      </c>
      <c r="B4959" s="286" t="s">
        <v>539</v>
      </c>
      <c r="AQ4959" s="286" t="s">
        <v>394</v>
      </c>
    </row>
    <row r="4960" spans="1:47" ht="21.6" x14ac:dyDescent="0.65">
      <c r="A4960" s="285">
        <v>124166</v>
      </c>
      <c r="B4960" s="286" t="s">
        <v>540</v>
      </c>
      <c r="C4960" t="s">
        <v>226</v>
      </c>
      <c r="D4960" t="s">
        <v>226</v>
      </c>
      <c r="E4960" t="s">
        <v>226</v>
      </c>
      <c r="F4960" t="s">
        <v>226</v>
      </c>
      <c r="G4960" t="s">
        <v>226</v>
      </c>
      <c r="H4960" t="s">
        <v>226</v>
      </c>
      <c r="I4960" t="s">
        <v>224</v>
      </c>
      <c r="J4960" t="s">
        <v>226</v>
      </c>
      <c r="K4960" t="s">
        <v>226</v>
      </c>
      <c r="L4960" t="s">
        <v>226</v>
      </c>
      <c r="M4960" t="s">
        <v>226</v>
      </c>
      <c r="N4960" t="s">
        <v>226</v>
      </c>
      <c r="O4960" t="s">
        <v>225</v>
      </c>
      <c r="P4960" t="s">
        <v>226</v>
      </c>
      <c r="Q4960" t="s">
        <v>226</v>
      </c>
      <c r="R4960" t="s">
        <v>394</v>
      </c>
      <c r="S4960" t="s">
        <v>394</v>
      </c>
      <c r="T4960" t="s">
        <v>394</v>
      </c>
      <c r="U4960" t="s">
        <v>394</v>
      </c>
      <c r="V4960" t="s">
        <v>394</v>
      </c>
      <c r="W4960" t="s">
        <v>394</v>
      </c>
      <c r="X4960" t="s">
        <v>394</v>
      </c>
      <c r="Y4960" t="s">
        <v>394</v>
      </c>
      <c r="Z4960" t="s">
        <v>394</v>
      </c>
      <c r="AA4960" t="s">
        <v>394</v>
      </c>
      <c r="AB4960" t="s">
        <v>394</v>
      </c>
      <c r="AC4960" t="s">
        <v>394</v>
      </c>
      <c r="AD4960" t="s">
        <v>394</v>
      </c>
      <c r="AE4960" t="s">
        <v>394</v>
      </c>
      <c r="AF4960" t="s">
        <v>394</v>
      </c>
      <c r="AG4960" t="s">
        <v>394</v>
      </c>
      <c r="AH4960" t="s">
        <v>394</v>
      </c>
      <c r="AI4960" t="s">
        <v>394</v>
      </c>
      <c r="AJ4960" t="s">
        <v>394</v>
      </c>
      <c r="AK4960" t="s">
        <v>394</v>
      </c>
      <c r="AL4960" t="s">
        <v>394</v>
      </c>
      <c r="AM4960" t="s">
        <v>394</v>
      </c>
      <c r="AN4960" t="s">
        <v>394</v>
      </c>
      <c r="AO4960" t="s">
        <v>394</v>
      </c>
      <c r="AP4960" t="s">
        <v>394</v>
      </c>
      <c r="AQ4960" s="288"/>
      <c r="AR4960" s="304"/>
      <c r="AS4960" s="304"/>
      <c r="AU4960"/>
    </row>
    <row r="4961" spans="1:47" x14ac:dyDescent="0.3">
      <c r="A4961" s="285">
        <v>124167</v>
      </c>
      <c r="B4961" s="286" t="s">
        <v>539</v>
      </c>
      <c r="C4961" t="s">
        <v>226</v>
      </c>
      <c r="D4961" t="s">
        <v>226</v>
      </c>
      <c r="E4961" t="s">
        <v>226</v>
      </c>
      <c r="F4961" t="s">
        <v>226</v>
      </c>
      <c r="G4961" t="s">
        <v>226</v>
      </c>
      <c r="H4961" t="s">
        <v>226</v>
      </c>
      <c r="I4961" t="s">
        <v>226</v>
      </c>
      <c r="J4961" t="s">
        <v>226</v>
      </c>
      <c r="K4961" t="s">
        <v>226</v>
      </c>
      <c r="L4961" t="s">
        <v>224</v>
      </c>
      <c r="M4961" t="s">
        <v>394</v>
      </c>
      <c r="N4961" t="s">
        <v>226</v>
      </c>
      <c r="O4961" t="s">
        <v>226</v>
      </c>
      <c r="P4961" t="s">
        <v>226</v>
      </c>
      <c r="Q4961" t="s">
        <v>224</v>
      </c>
      <c r="R4961" t="s">
        <v>226</v>
      </c>
      <c r="S4961" t="s">
        <v>226</v>
      </c>
      <c r="T4961" t="s">
        <v>226</v>
      </c>
      <c r="U4961" t="s">
        <v>226</v>
      </c>
      <c r="V4961" t="s">
        <v>226</v>
      </c>
      <c r="W4961" t="s">
        <v>394</v>
      </c>
      <c r="X4961" t="s">
        <v>394</v>
      </c>
      <c r="Y4961" t="s">
        <v>394</v>
      </c>
      <c r="Z4961" t="s">
        <v>394</v>
      </c>
      <c r="AA4961" t="s">
        <v>394</v>
      </c>
      <c r="AB4961" t="s">
        <v>394</v>
      </c>
      <c r="AC4961" t="s">
        <v>394</v>
      </c>
      <c r="AD4961" t="s">
        <v>394</v>
      </c>
      <c r="AE4961" t="s">
        <v>394</v>
      </c>
      <c r="AF4961" t="s">
        <v>394</v>
      </c>
      <c r="AG4961" t="s">
        <v>394</v>
      </c>
      <c r="AH4961" t="s">
        <v>394</v>
      </c>
      <c r="AI4961" t="s">
        <v>394</v>
      </c>
      <c r="AJ4961" t="s">
        <v>394</v>
      </c>
      <c r="AK4961" t="s">
        <v>394</v>
      </c>
      <c r="AL4961" t="s">
        <v>394</v>
      </c>
      <c r="AM4961" t="s">
        <v>394</v>
      </c>
      <c r="AN4961" t="s">
        <v>394</v>
      </c>
      <c r="AO4961" t="s">
        <v>394</v>
      </c>
      <c r="AP4961" t="s">
        <v>394</v>
      </c>
      <c r="AQ4961" s="286" t="s">
        <v>394</v>
      </c>
      <c r="AR4961" s="304"/>
      <c r="AS4961" s="304"/>
      <c r="AU4961"/>
    </row>
    <row r="4962" spans="1:47" x14ac:dyDescent="0.3">
      <c r="A4962" s="285">
        <v>124168</v>
      </c>
      <c r="B4962" s="286" t="s">
        <v>539</v>
      </c>
      <c r="AQ4962" s="286" t="s">
        <v>394</v>
      </c>
    </row>
    <row r="4963" spans="1:47" x14ac:dyDescent="0.3">
      <c r="A4963" s="285">
        <v>124169</v>
      </c>
      <c r="B4963" s="286" t="s">
        <v>540</v>
      </c>
      <c r="C4963" t="s">
        <v>226</v>
      </c>
      <c r="D4963" t="s">
        <v>226</v>
      </c>
      <c r="E4963" t="s">
        <v>226</v>
      </c>
      <c r="F4963" t="s">
        <v>226</v>
      </c>
      <c r="G4963" t="s">
        <v>226</v>
      </c>
      <c r="H4963" t="s">
        <v>226</v>
      </c>
      <c r="I4963" t="s">
        <v>225</v>
      </c>
      <c r="J4963" t="s">
        <v>226</v>
      </c>
      <c r="K4963" t="s">
        <v>225</v>
      </c>
      <c r="L4963" t="s">
        <v>225</v>
      </c>
      <c r="M4963" t="s">
        <v>225</v>
      </c>
      <c r="N4963" t="s">
        <v>394</v>
      </c>
      <c r="O4963" t="s">
        <v>394</v>
      </c>
      <c r="P4963" t="s">
        <v>394</v>
      </c>
      <c r="Q4963" t="s">
        <v>394</v>
      </c>
      <c r="R4963" t="s">
        <v>394</v>
      </c>
      <c r="S4963" t="s">
        <v>394</v>
      </c>
      <c r="T4963" t="s">
        <v>394</v>
      </c>
      <c r="U4963" t="s">
        <v>394</v>
      </c>
      <c r="V4963" t="s">
        <v>394</v>
      </c>
      <c r="W4963" t="s">
        <v>394</v>
      </c>
      <c r="X4963" t="s">
        <v>394</v>
      </c>
      <c r="Y4963" t="s">
        <v>394</v>
      </c>
      <c r="Z4963" t="s">
        <v>394</v>
      </c>
      <c r="AA4963" t="s">
        <v>394</v>
      </c>
      <c r="AB4963" t="s">
        <v>394</v>
      </c>
      <c r="AC4963" t="s">
        <v>394</v>
      </c>
      <c r="AD4963" t="s">
        <v>394</v>
      </c>
      <c r="AE4963" t="s">
        <v>394</v>
      </c>
      <c r="AF4963" t="s">
        <v>394</v>
      </c>
      <c r="AG4963" t="s">
        <v>394</v>
      </c>
      <c r="AH4963" t="s">
        <v>394</v>
      </c>
      <c r="AI4963" t="s">
        <v>394</v>
      </c>
      <c r="AJ4963" t="s">
        <v>394</v>
      </c>
      <c r="AK4963" t="s">
        <v>394</v>
      </c>
      <c r="AL4963" t="s">
        <v>394</v>
      </c>
      <c r="AM4963" t="s">
        <v>394</v>
      </c>
      <c r="AN4963" t="s">
        <v>394</v>
      </c>
      <c r="AO4963" t="s">
        <v>394</v>
      </c>
      <c r="AP4963" t="s">
        <v>394</v>
      </c>
      <c r="AQ4963" s="286" t="s">
        <v>394</v>
      </c>
      <c r="AR4963" s="304"/>
      <c r="AS4963" s="304"/>
      <c r="AU4963"/>
    </row>
    <row r="4964" spans="1:47" x14ac:dyDescent="0.3">
      <c r="A4964" s="285">
        <v>124170</v>
      </c>
      <c r="B4964" s="286" t="s">
        <v>539</v>
      </c>
      <c r="C4964" t="s">
        <v>226</v>
      </c>
      <c r="D4964" t="s">
        <v>226</v>
      </c>
      <c r="E4964" t="s">
        <v>226</v>
      </c>
      <c r="F4964" t="s">
        <v>226</v>
      </c>
      <c r="G4964" t="s">
        <v>226</v>
      </c>
      <c r="H4964" t="s">
        <v>226</v>
      </c>
      <c r="I4964" t="s">
        <v>226</v>
      </c>
      <c r="J4964" t="s">
        <v>226</v>
      </c>
      <c r="K4964" t="s">
        <v>226</v>
      </c>
      <c r="L4964" t="s">
        <v>226</v>
      </c>
      <c r="M4964" t="s">
        <v>394</v>
      </c>
      <c r="N4964" t="s">
        <v>226</v>
      </c>
      <c r="O4964" t="s">
        <v>225</v>
      </c>
      <c r="P4964" t="s">
        <v>225</v>
      </c>
      <c r="Q4964" t="s">
        <v>225</v>
      </c>
      <c r="R4964" t="s">
        <v>394</v>
      </c>
      <c r="S4964" t="s">
        <v>394</v>
      </c>
      <c r="T4964" t="s">
        <v>394</v>
      </c>
      <c r="U4964" t="s">
        <v>394</v>
      </c>
      <c r="V4964" t="s">
        <v>394</v>
      </c>
      <c r="W4964" t="s">
        <v>394</v>
      </c>
      <c r="X4964" t="s">
        <v>394</v>
      </c>
      <c r="Y4964" t="s">
        <v>394</v>
      </c>
      <c r="Z4964" t="s">
        <v>394</v>
      </c>
      <c r="AA4964" t="s">
        <v>394</v>
      </c>
      <c r="AB4964" t="s">
        <v>394</v>
      </c>
      <c r="AC4964" t="s">
        <v>394</v>
      </c>
      <c r="AD4964" t="s">
        <v>394</v>
      </c>
      <c r="AE4964" t="s">
        <v>394</v>
      </c>
      <c r="AF4964" t="s">
        <v>394</v>
      </c>
      <c r="AG4964" t="s">
        <v>394</v>
      </c>
      <c r="AH4964" t="s">
        <v>394</v>
      </c>
      <c r="AI4964" t="s">
        <v>394</v>
      </c>
      <c r="AJ4964" t="s">
        <v>394</v>
      </c>
      <c r="AK4964" t="s">
        <v>394</v>
      </c>
      <c r="AL4964" t="s">
        <v>394</v>
      </c>
      <c r="AM4964" t="s">
        <v>394</v>
      </c>
      <c r="AN4964" t="s">
        <v>394</v>
      </c>
      <c r="AO4964" t="s">
        <v>394</v>
      </c>
      <c r="AP4964" t="s">
        <v>394</v>
      </c>
      <c r="AQ4964" s="289"/>
      <c r="AR4964" s="304"/>
      <c r="AS4964" s="304"/>
      <c r="AU4964"/>
    </row>
    <row r="4965" spans="1:47" x14ac:dyDescent="0.3">
      <c r="A4965" s="285">
        <v>124171</v>
      </c>
      <c r="B4965" s="286" t="s">
        <v>540</v>
      </c>
      <c r="C4965" t="s">
        <v>226</v>
      </c>
      <c r="D4965" t="s">
        <v>226</v>
      </c>
      <c r="E4965" t="s">
        <v>226</v>
      </c>
      <c r="F4965" t="s">
        <v>226</v>
      </c>
      <c r="G4965" t="s">
        <v>224</v>
      </c>
      <c r="H4965" t="s">
        <v>226</v>
      </c>
      <c r="I4965" t="s">
        <v>226</v>
      </c>
      <c r="J4965" t="s">
        <v>226</v>
      </c>
      <c r="K4965" t="s">
        <v>226</v>
      </c>
      <c r="L4965" t="s">
        <v>226</v>
      </c>
      <c r="M4965" t="s">
        <v>225</v>
      </c>
      <c r="N4965" t="s">
        <v>226</v>
      </c>
      <c r="O4965" t="s">
        <v>225</v>
      </c>
      <c r="P4965" t="s">
        <v>224</v>
      </c>
      <c r="Q4965" t="s">
        <v>225</v>
      </c>
      <c r="R4965" t="s">
        <v>226</v>
      </c>
      <c r="S4965" t="s">
        <v>226</v>
      </c>
      <c r="T4965" t="s">
        <v>225</v>
      </c>
      <c r="U4965" t="s">
        <v>226</v>
      </c>
      <c r="V4965" t="s">
        <v>225</v>
      </c>
      <c r="W4965" t="s">
        <v>394</v>
      </c>
      <c r="X4965" t="s">
        <v>394</v>
      </c>
      <c r="Y4965" t="s">
        <v>394</v>
      </c>
      <c r="Z4965" t="s">
        <v>394</v>
      </c>
      <c r="AA4965" t="s">
        <v>394</v>
      </c>
      <c r="AB4965" t="s">
        <v>394</v>
      </c>
      <c r="AC4965" t="s">
        <v>394</v>
      </c>
      <c r="AD4965" t="s">
        <v>394</v>
      </c>
      <c r="AE4965" t="s">
        <v>394</v>
      </c>
      <c r="AF4965" t="s">
        <v>394</v>
      </c>
      <c r="AG4965" t="s">
        <v>394</v>
      </c>
      <c r="AH4965" t="s">
        <v>394</v>
      </c>
      <c r="AI4965" t="s">
        <v>394</v>
      </c>
      <c r="AJ4965" t="s">
        <v>394</v>
      </c>
      <c r="AK4965" t="s">
        <v>394</v>
      </c>
      <c r="AL4965" t="s">
        <v>394</v>
      </c>
      <c r="AM4965" t="s">
        <v>394</v>
      </c>
      <c r="AN4965" t="s">
        <v>394</v>
      </c>
      <c r="AO4965" t="s">
        <v>394</v>
      </c>
      <c r="AP4965" t="s">
        <v>394</v>
      </c>
      <c r="AQ4965" s="286" t="s">
        <v>394</v>
      </c>
      <c r="AR4965" s="304"/>
      <c r="AS4965" s="304"/>
      <c r="AU4965"/>
    </row>
    <row r="4966" spans="1:47" ht="28.8" x14ac:dyDescent="0.3">
      <c r="A4966" s="285">
        <v>124172</v>
      </c>
      <c r="B4966" s="286" t="s">
        <v>541</v>
      </c>
      <c r="C4966" t="s">
        <v>226</v>
      </c>
      <c r="D4966" t="s">
        <v>224</v>
      </c>
      <c r="E4966" t="s">
        <v>224</v>
      </c>
      <c r="F4966" t="s">
        <v>226</v>
      </c>
      <c r="G4966" t="s">
        <v>226</v>
      </c>
      <c r="H4966" t="s">
        <v>226</v>
      </c>
      <c r="I4966" t="s">
        <v>226</v>
      </c>
      <c r="J4966" t="s">
        <v>226</v>
      </c>
      <c r="K4966" t="s">
        <v>226</v>
      </c>
      <c r="L4966" t="s">
        <v>224</v>
      </c>
      <c r="M4966" t="s">
        <v>225</v>
      </c>
      <c r="N4966" t="s">
        <v>225</v>
      </c>
      <c r="O4966" t="s">
        <v>226</v>
      </c>
      <c r="P4966" t="s">
        <v>226</v>
      </c>
      <c r="Q4966" t="s">
        <v>225</v>
      </c>
      <c r="R4966" t="s">
        <v>225</v>
      </c>
      <c r="S4966" t="s">
        <v>225</v>
      </c>
      <c r="T4966" t="s">
        <v>225</v>
      </c>
      <c r="U4966" t="s">
        <v>225</v>
      </c>
      <c r="V4966" t="s">
        <v>225</v>
      </c>
      <c r="W4966" t="s">
        <v>225</v>
      </c>
      <c r="X4966" t="s">
        <v>225</v>
      </c>
      <c r="Y4966" t="s">
        <v>225</v>
      </c>
      <c r="Z4966" t="s">
        <v>225</v>
      </c>
      <c r="AA4966" t="s">
        <v>225</v>
      </c>
      <c r="AQ4966" s="286" t="s">
        <v>394</v>
      </c>
      <c r="AR4966" s="304"/>
      <c r="AS4966" s="304"/>
      <c r="AU4966"/>
    </row>
    <row r="4967" spans="1:47" ht="21.6" x14ac:dyDescent="0.65">
      <c r="A4967" s="285">
        <v>124173</v>
      </c>
      <c r="B4967" s="286" t="s">
        <v>540</v>
      </c>
      <c r="C4967" t="s">
        <v>226</v>
      </c>
      <c r="D4967" t="s">
        <v>226</v>
      </c>
      <c r="E4967" t="s">
        <v>225</v>
      </c>
      <c r="F4967" t="s">
        <v>225</v>
      </c>
      <c r="G4967" t="s">
        <v>225</v>
      </c>
      <c r="H4967" t="s">
        <v>394</v>
      </c>
      <c r="I4967" t="s">
        <v>394</v>
      </c>
      <c r="J4967" t="s">
        <v>394</v>
      </c>
      <c r="K4967" t="s">
        <v>394</v>
      </c>
      <c r="L4967" t="s">
        <v>394</v>
      </c>
      <c r="M4967" t="s">
        <v>225</v>
      </c>
      <c r="N4967" t="s">
        <v>394</v>
      </c>
      <c r="O4967" t="s">
        <v>394</v>
      </c>
      <c r="P4967" t="s">
        <v>394</v>
      </c>
      <c r="Q4967" t="s">
        <v>394</v>
      </c>
      <c r="R4967" t="s">
        <v>394</v>
      </c>
      <c r="S4967" t="s">
        <v>394</v>
      </c>
      <c r="T4967" t="s">
        <v>394</v>
      </c>
      <c r="U4967" t="s">
        <v>394</v>
      </c>
      <c r="V4967" t="s">
        <v>394</v>
      </c>
      <c r="W4967" t="s">
        <v>394</v>
      </c>
      <c r="X4967" t="s">
        <v>394</v>
      </c>
      <c r="Y4967" t="s">
        <v>394</v>
      </c>
      <c r="Z4967" t="s">
        <v>394</v>
      </c>
      <c r="AA4967" t="s">
        <v>394</v>
      </c>
      <c r="AB4967" t="s">
        <v>394</v>
      </c>
      <c r="AC4967" t="s">
        <v>394</v>
      </c>
      <c r="AD4967" t="s">
        <v>394</v>
      </c>
      <c r="AE4967" t="s">
        <v>394</v>
      </c>
      <c r="AF4967" t="s">
        <v>394</v>
      </c>
      <c r="AG4967" t="s">
        <v>394</v>
      </c>
      <c r="AH4967" t="s">
        <v>394</v>
      </c>
      <c r="AI4967" t="s">
        <v>394</v>
      </c>
      <c r="AJ4967" t="s">
        <v>394</v>
      </c>
      <c r="AK4967" t="s">
        <v>394</v>
      </c>
      <c r="AL4967" t="s">
        <v>394</v>
      </c>
      <c r="AM4967" t="s">
        <v>394</v>
      </c>
      <c r="AN4967" t="s">
        <v>394</v>
      </c>
      <c r="AO4967" t="s">
        <v>394</v>
      </c>
      <c r="AP4967" t="s">
        <v>394</v>
      </c>
      <c r="AQ4967" s="288"/>
      <c r="AR4967" s="304"/>
      <c r="AS4967" s="304"/>
      <c r="AU4967"/>
    </row>
    <row r="4968" spans="1:47" x14ac:dyDescent="0.3">
      <c r="A4968" s="285">
        <v>124174</v>
      </c>
      <c r="B4968" s="286" t="s">
        <v>539</v>
      </c>
      <c r="AQ4968" s="286" t="s">
        <v>394</v>
      </c>
    </row>
    <row r="4969" spans="1:47" x14ac:dyDescent="0.3">
      <c r="A4969" s="285">
        <v>124175</v>
      </c>
      <c r="B4969" s="286" t="s">
        <v>540</v>
      </c>
      <c r="C4969" t="s">
        <v>226</v>
      </c>
      <c r="D4969" t="s">
        <v>226</v>
      </c>
      <c r="E4969" t="s">
        <v>226</v>
      </c>
      <c r="F4969" t="s">
        <v>226</v>
      </c>
      <c r="G4969" t="s">
        <v>226</v>
      </c>
      <c r="H4969" t="s">
        <v>226</v>
      </c>
      <c r="I4969" t="s">
        <v>226</v>
      </c>
      <c r="J4969" t="s">
        <v>226</v>
      </c>
      <c r="K4969" t="s">
        <v>226</v>
      </c>
      <c r="L4969" t="s">
        <v>226</v>
      </c>
      <c r="M4969" t="s">
        <v>225</v>
      </c>
      <c r="N4969" t="s">
        <v>224</v>
      </c>
      <c r="O4969" t="s">
        <v>226</v>
      </c>
      <c r="P4969" t="s">
        <v>226</v>
      </c>
      <c r="Q4969" t="s">
        <v>226</v>
      </c>
      <c r="R4969" t="s">
        <v>226</v>
      </c>
      <c r="S4969" t="s">
        <v>226</v>
      </c>
      <c r="T4969" t="s">
        <v>226</v>
      </c>
      <c r="U4969" t="s">
        <v>226</v>
      </c>
      <c r="V4969" t="s">
        <v>226</v>
      </c>
      <c r="W4969" t="s">
        <v>394</v>
      </c>
      <c r="X4969" t="s">
        <v>394</v>
      </c>
      <c r="Y4969" t="s">
        <v>394</v>
      </c>
      <c r="Z4969" t="s">
        <v>394</v>
      </c>
      <c r="AA4969" t="s">
        <v>394</v>
      </c>
      <c r="AB4969" t="s">
        <v>394</v>
      </c>
      <c r="AC4969" t="s">
        <v>394</v>
      </c>
      <c r="AD4969" t="s">
        <v>394</v>
      </c>
      <c r="AE4969" t="s">
        <v>394</v>
      </c>
      <c r="AF4969" t="s">
        <v>394</v>
      </c>
      <c r="AG4969" t="s">
        <v>394</v>
      </c>
      <c r="AH4969" t="s">
        <v>394</v>
      </c>
      <c r="AI4969" t="s">
        <v>394</v>
      </c>
      <c r="AJ4969" t="s">
        <v>394</v>
      </c>
      <c r="AK4969" t="s">
        <v>394</v>
      </c>
      <c r="AL4969" t="s">
        <v>394</v>
      </c>
      <c r="AM4969" t="s">
        <v>394</v>
      </c>
      <c r="AN4969" t="s">
        <v>394</v>
      </c>
      <c r="AO4969" t="s">
        <v>394</v>
      </c>
      <c r="AP4969" t="s">
        <v>394</v>
      </c>
      <c r="AQ4969" s="286" t="s">
        <v>394</v>
      </c>
      <c r="AR4969" s="304"/>
      <c r="AS4969" s="304"/>
      <c r="AU4969"/>
    </row>
    <row r="4970" spans="1:47" x14ac:dyDescent="0.3">
      <c r="A4970" s="285">
        <v>124176</v>
      </c>
      <c r="B4970" s="286" t="s">
        <v>539</v>
      </c>
      <c r="AQ4970" s="286" t="s">
        <v>394</v>
      </c>
    </row>
    <row r="4971" spans="1:47" ht="28.8" x14ac:dyDescent="0.3">
      <c r="A4971" s="285">
        <v>124177</v>
      </c>
      <c r="B4971" s="286" t="s">
        <v>541</v>
      </c>
      <c r="C4971" t="s">
        <v>224</v>
      </c>
      <c r="D4971" t="s">
        <v>224</v>
      </c>
      <c r="E4971" t="s">
        <v>224</v>
      </c>
      <c r="F4971" t="s">
        <v>226</v>
      </c>
      <c r="G4971" t="s">
        <v>224</v>
      </c>
      <c r="H4971" t="s">
        <v>226</v>
      </c>
      <c r="I4971" t="s">
        <v>226</v>
      </c>
      <c r="J4971" t="s">
        <v>226</v>
      </c>
      <c r="K4971" t="s">
        <v>226</v>
      </c>
      <c r="L4971" t="s">
        <v>226</v>
      </c>
      <c r="M4971" t="s">
        <v>225</v>
      </c>
      <c r="N4971" t="s">
        <v>225</v>
      </c>
      <c r="O4971" t="s">
        <v>225</v>
      </c>
      <c r="P4971" t="s">
        <v>225</v>
      </c>
      <c r="Q4971" t="s">
        <v>225</v>
      </c>
      <c r="R4971" t="s">
        <v>225</v>
      </c>
      <c r="S4971" t="s">
        <v>226</v>
      </c>
      <c r="T4971" t="s">
        <v>225</v>
      </c>
      <c r="U4971" t="s">
        <v>226</v>
      </c>
      <c r="V4971" t="s">
        <v>225</v>
      </c>
      <c r="W4971" t="s">
        <v>225</v>
      </c>
      <c r="X4971" t="s">
        <v>225</v>
      </c>
      <c r="Y4971" t="s">
        <v>225</v>
      </c>
      <c r="Z4971" t="s">
        <v>225</v>
      </c>
      <c r="AA4971" t="s">
        <v>225</v>
      </c>
      <c r="AQ4971" s="286" t="s">
        <v>394</v>
      </c>
      <c r="AR4971" s="304"/>
      <c r="AS4971" s="304"/>
      <c r="AU4971"/>
    </row>
    <row r="4972" spans="1:47" x14ac:dyDescent="0.3">
      <c r="A4972" s="285">
        <v>124178</v>
      </c>
      <c r="B4972" s="286" t="s">
        <v>539</v>
      </c>
      <c r="AQ4972" s="286" t="s">
        <v>394</v>
      </c>
    </row>
    <row r="4973" spans="1:47" x14ac:dyDescent="0.3">
      <c r="A4973" s="285">
        <v>124179</v>
      </c>
      <c r="B4973" s="286" t="s">
        <v>539</v>
      </c>
      <c r="AQ4973" s="286" t="s">
        <v>394</v>
      </c>
    </row>
    <row r="4974" spans="1:47" x14ac:dyDescent="0.3">
      <c r="A4974" s="285">
        <v>124180</v>
      </c>
      <c r="B4974" s="286" t="s">
        <v>539</v>
      </c>
      <c r="AQ4974" s="286" t="s">
        <v>394</v>
      </c>
    </row>
    <row r="4975" spans="1:47" ht="28.8" x14ac:dyDescent="0.3">
      <c r="A4975" s="285">
        <v>124181</v>
      </c>
      <c r="B4975" s="286" t="s">
        <v>541</v>
      </c>
      <c r="C4975" t="s">
        <v>226</v>
      </c>
      <c r="D4975" t="s">
        <v>226</v>
      </c>
      <c r="E4975" t="s">
        <v>226</v>
      </c>
      <c r="F4975" t="s">
        <v>225</v>
      </c>
      <c r="G4975" t="s">
        <v>226</v>
      </c>
      <c r="H4975" t="s">
        <v>226</v>
      </c>
      <c r="I4975" t="s">
        <v>226</v>
      </c>
      <c r="J4975" t="s">
        <v>226</v>
      </c>
      <c r="K4975" t="s">
        <v>226</v>
      </c>
      <c r="L4975" t="s">
        <v>225</v>
      </c>
      <c r="M4975" t="s">
        <v>226</v>
      </c>
      <c r="N4975" t="s">
        <v>224</v>
      </c>
      <c r="O4975" t="s">
        <v>226</v>
      </c>
      <c r="P4975" t="s">
        <v>226</v>
      </c>
      <c r="Q4975" t="s">
        <v>226</v>
      </c>
      <c r="R4975" t="s">
        <v>226</v>
      </c>
      <c r="S4975" t="s">
        <v>226</v>
      </c>
      <c r="T4975" t="s">
        <v>226</v>
      </c>
      <c r="U4975" t="s">
        <v>226</v>
      </c>
      <c r="V4975" t="s">
        <v>226</v>
      </c>
      <c r="W4975" t="s">
        <v>225</v>
      </c>
      <c r="X4975" t="s">
        <v>225</v>
      </c>
      <c r="Y4975" t="s">
        <v>225</v>
      </c>
      <c r="Z4975" t="s">
        <v>225</v>
      </c>
      <c r="AA4975" t="s">
        <v>225</v>
      </c>
      <c r="AQ4975" s="286" t="s">
        <v>394</v>
      </c>
      <c r="AR4975" s="304"/>
      <c r="AS4975" s="304"/>
      <c r="AU4975"/>
    </row>
    <row r="4976" spans="1:47" ht="28.8" x14ac:dyDescent="0.3">
      <c r="A4976" s="285">
        <v>124182</v>
      </c>
      <c r="B4976" s="286" t="s">
        <v>541</v>
      </c>
      <c r="C4976" t="s">
        <v>226</v>
      </c>
      <c r="D4976" t="s">
        <v>224</v>
      </c>
      <c r="E4976" t="s">
        <v>224</v>
      </c>
      <c r="F4976" t="s">
        <v>226</v>
      </c>
      <c r="G4976" t="s">
        <v>226</v>
      </c>
      <c r="H4976" t="s">
        <v>226</v>
      </c>
      <c r="I4976" t="s">
        <v>226</v>
      </c>
      <c r="J4976" t="s">
        <v>226</v>
      </c>
      <c r="K4976" t="s">
        <v>226</v>
      </c>
      <c r="L4976" t="s">
        <v>224</v>
      </c>
      <c r="M4976" t="s">
        <v>225</v>
      </c>
      <c r="N4976" t="s">
        <v>224</v>
      </c>
      <c r="O4976" t="s">
        <v>226</v>
      </c>
      <c r="P4976" t="s">
        <v>224</v>
      </c>
      <c r="Q4976" t="s">
        <v>224</v>
      </c>
      <c r="R4976" t="s">
        <v>226</v>
      </c>
      <c r="S4976" t="s">
        <v>226</v>
      </c>
      <c r="T4976" t="s">
        <v>226</v>
      </c>
      <c r="U4976" t="s">
        <v>226</v>
      </c>
      <c r="V4976" t="s">
        <v>226</v>
      </c>
      <c r="W4976" t="s">
        <v>225</v>
      </c>
      <c r="X4976" t="s">
        <v>225</v>
      </c>
      <c r="Y4976" t="s">
        <v>225</v>
      </c>
      <c r="Z4976" t="s">
        <v>225</v>
      </c>
      <c r="AA4976" t="s">
        <v>225</v>
      </c>
      <c r="AQ4976" s="286" t="s">
        <v>394</v>
      </c>
      <c r="AR4976" s="304"/>
      <c r="AS4976" s="304"/>
      <c r="AU4976"/>
    </row>
    <row r="4977" spans="1:47" ht="21.6" x14ac:dyDescent="0.65">
      <c r="A4977" s="285">
        <v>124183</v>
      </c>
      <c r="B4977" s="286" t="s">
        <v>540</v>
      </c>
      <c r="C4977" t="s">
        <v>226</v>
      </c>
      <c r="D4977" t="s">
        <v>226</v>
      </c>
      <c r="E4977" t="s">
        <v>226</v>
      </c>
      <c r="F4977" t="s">
        <v>226</v>
      </c>
      <c r="G4977" t="s">
        <v>226</v>
      </c>
      <c r="H4977" t="s">
        <v>226</v>
      </c>
      <c r="I4977" t="s">
        <v>226</v>
      </c>
      <c r="J4977" t="s">
        <v>225</v>
      </c>
      <c r="K4977" t="s">
        <v>226</v>
      </c>
      <c r="L4977" t="s">
        <v>226</v>
      </c>
      <c r="M4977" t="s">
        <v>226</v>
      </c>
      <c r="N4977" t="s">
        <v>226</v>
      </c>
      <c r="O4977" t="s">
        <v>226</v>
      </c>
      <c r="P4977" t="s">
        <v>225</v>
      </c>
      <c r="Q4977" t="s">
        <v>225</v>
      </c>
      <c r="R4977" t="s">
        <v>394</v>
      </c>
      <c r="S4977" t="s">
        <v>394</v>
      </c>
      <c r="T4977" t="s">
        <v>394</v>
      </c>
      <c r="U4977" t="s">
        <v>394</v>
      </c>
      <c r="V4977" t="s">
        <v>394</v>
      </c>
      <c r="W4977" t="s">
        <v>394</v>
      </c>
      <c r="X4977" t="s">
        <v>394</v>
      </c>
      <c r="Y4977" t="s">
        <v>394</v>
      </c>
      <c r="Z4977" t="s">
        <v>394</v>
      </c>
      <c r="AA4977" t="s">
        <v>394</v>
      </c>
      <c r="AB4977" t="s">
        <v>394</v>
      </c>
      <c r="AC4977" t="s">
        <v>394</v>
      </c>
      <c r="AD4977" t="s">
        <v>394</v>
      </c>
      <c r="AE4977" t="s">
        <v>394</v>
      </c>
      <c r="AF4977" t="s">
        <v>394</v>
      </c>
      <c r="AG4977" t="s">
        <v>394</v>
      </c>
      <c r="AH4977" t="s">
        <v>394</v>
      </c>
      <c r="AI4977" t="s">
        <v>394</v>
      </c>
      <c r="AJ4977" t="s">
        <v>394</v>
      </c>
      <c r="AK4977" t="s">
        <v>394</v>
      </c>
      <c r="AL4977" t="s">
        <v>394</v>
      </c>
      <c r="AM4977" t="s">
        <v>394</v>
      </c>
      <c r="AN4977" t="s">
        <v>394</v>
      </c>
      <c r="AO4977" t="s">
        <v>394</v>
      </c>
      <c r="AP4977" t="s">
        <v>394</v>
      </c>
      <c r="AQ4977" s="288"/>
      <c r="AR4977" s="304"/>
      <c r="AS4977" s="304"/>
      <c r="AU4977"/>
    </row>
    <row r="4978" spans="1:47" x14ac:dyDescent="0.3">
      <c r="A4978" s="285">
        <v>124184</v>
      </c>
      <c r="B4978" s="286" t="s">
        <v>539</v>
      </c>
      <c r="AQ4978" s="286" t="s">
        <v>394</v>
      </c>
    </row>
    <row r="4979" spans="1:47" x14ac:dyDescent="0.3">
      <c r="A4979" s="285">
        <v>124185</v>
      </c>
      <c r="B4979" s="286" t="s">
        <v>539</v>
      </c>
      <c r="AQ4979" s="286" t="s">
        <v>394</v>
      </c>
    </row>
    <row r="4980" spans="1:47" ht="28.8" x14ac:dyDescent="0.3">
      <c r="A4980" s="285">
        <v>124186</v>
      </c>
      <c r="B4980" s="286" t="s">
        <v>541</v>
      </c>
      <c r="C4980" t="s">
        <v>226</v>
      </c>
      <c r="D4980" t="s">
        <v>226</v>
      </c>
      <c r="E4980" t="s">
        <v>226</v>
      </c>
      <c r="F4980" t="s">
        <v>226</v>
      </c>
      <c r="G4980" t="s">
        <v>226</v>
      </c>
      <c r="H4980" t="s">
        <v>226</v>
      </c>
      <c r="I4980" t="s">
        <v>226</v>
      </c>
      <c r="J4980" t="s">
        <v>226</v>
      </c>
      <c r="K4980" t="s">
        <v>226</v>
      </c>
      <c r="L4980" t="s">
        <v>226</v>
      </c>
      <c r="M4980" t="s">
        <v>226</v>
      </c>
      <c r="N4980" t="s">
        <v>224</v>
      </c>
      <c r="O4980" t="s">
        <v>226</v>
      </c>
      <c r="P4980" t="s">
        <v>226</v>
      </c>
      <c r="Q4980" t="s">
        <v>226</v>
      </c>
      <c r="R4980" t="s">
        <v>226</v>
      </c>
      <c r="S4980" t="s">
        <v>226</v>
      </c>
      <c r="T4980" t="s">
        <v>226</v>
      </c>
      <c r="U4980" t="s">
        <v>226</v>
      </c>
      <c r="V4980" t="s">
        <v>226</v>
      </c>
      <c r="W4980" t="s">
        <v>225</v>
      </c>
      <c r="X4980" t="s">
        <v>225</v>
      </c>
      <c r="Y4980" t="s">
        <v>225</v>
      </c>
      <c r="Z4980" t="s">
        <v>225</v>
      </c>
      <c r="AA4980" t="s">
        <v>225</v>
      </c>
      <c r="AQ4980" s="286" t="s">
        <v>394</v>
      </c>
      <c r="AR4980" s="304"/>
      <c r="AS4980" s="304"/>
      <c r="AU4980"/>
    </row>
    <row r="4981" spans="1:47" x14ac:dyDescent="0.3">
      <c r="A4981" s="285">
        <v>124187</v>
      </c>
      <c r="B4981" s="286" t="s">
        <v>540</v>
      </c>
      <c r="C4981" t="s">
        <v>226</v>
      </c>
      <c r="D4981" t="s">
        <v>224</v>
      </c>
      <c r="E4981" t="s">
        <v>224</v>
      </c>
      <c r="F4981" t="s">
        <v>226</v>
      </c>
      <c r="G4981" t="s">
        <v>224</v>
      </c>
      <c r="H4981" t="s">
        <v>224</v>
      </c>
      <c r="I4981" t="s">
        <v>226</v>
      </c>
      <c r="J4981" t="s">
        <v>226</v>
      </c>
      <c r="K4981" t="s">
        <v>226</v>
      </c>
      <c r="L4981" t="s">
        <v>224</v>
      </c>
      <c r="M4981" t="s">
        <v>225</v>
      </c>
      <c r="N4981" t="s">
        <v>224</v>
      </c>
      <c r="O4981" t="s">
        <v>226</v>
      </c>
      <c r="P4981" t="s">
        <v>226</v>
      </c>
      <c r="Q4981" t="s">
        <v>224</v>
      </c>
      <c r="R4981" t="s">
        <v>226</v>
      </c>
      <c r="S4981" t="s">
        <v>226</v>
      </c>
      <c r="T4981" t="s">
        <v>226</v>
      </c>
      <c r="U4981" t="s">
        <v>226</v>
      </c>
      <c r="V4981" t="s">
        <v>226</v>
      </c>
      <c r="W4981" t="s">
        <v>394</v>
      </c>
      <c r="X4981" t="s">
        <v>394</v>
      </c>
      <c r="Y4981" t="s">
        <v>394</v>
      </c>
      <c r="Z4981" t="s">
        <v>394</v>
      </c>
      <c r="AA4981" t="s">
        <v>394</v>
      </c>
      <c r="AB4981" t="s">
        <v>394</v>
      </c>
      <c r="AC4981" t="s">
        <v>394</v>
      </c>
      <c r="AD4981" t="s">
        <v>394</v>
      </c>
      <c r="AE4981" t="s">
        <v>394</v>
      </c>
      <c r="AF4981" t="s">
        <v>394</v>
      </c>
      <c r="AG4981" t="s">
        <v>394</v>
      </c>
      <c r="AH4981" t="s">
        <v>394</v>
      </c>
      <c r="AI4981" t="s">
        <v>394</v>
      </c>
      <c r="AJ4981" t="s">
        <v>394</v>
      </c>
      <c r="AK4981" t="s">
        <v>394</v>
      </c>
      <c r="AL4981" t="s">
        <v>394</v>
      </c>
      <c r="AM4981" t="s">
        <v>394</v>
      </c>
      <c r="AN4981" t="s">
        <v>394</v>
      </c>
      <c r="AO4981" t="s">
        <v>394</v>
      </c>
      <c r="AP4981" t="s">
        <v>394</v>
      </c>
      <c r="AQ4981" s="286" t="s">
        <v>394</v>
      </c>
      <c r="AR4981" s="304"/>
      <c r="AS4981" s="304"/>
      <c r="AU4981"/>
    </row>
    <row r="4982" spans="1:47" ht="28.8" x14ac:dyDescent="0.3">
      <c r="A4982" s="285">
        <v>124188</v>
      </c>
      <c r="B4982" s="286" t="s">
        <v>541</v>
      </c>
      <c r="C4982" t="s">
        <v>226</v>
      </c>
      <c r="D4982" t="s">
        <v>226</v>
      </c>
      <c r="E4982" t="s">
        <v>224</v>
      </c>
      <c r="F4982" t="s">
        <v>226</v>
      </c>
      <c r="G4982" t="s">
        <v>224</v>
      </c>
      <c r="H4982" t="s">
        <v>224</v>
      </c>
      <c r="I4982" t="s">
        <v>224</v>
      </c>
      <c r="J4982" t="s">
        <v>224</v>
      </c>
      <c r="K4982" t="s">
        <v>226</v>
      </c>
      <c r="L4982" t="s">
        <v>226</v>
      </c>
      <c r="M4982" t="s">
        <v>225</v>
      </c>
      <c r="N4982" t="s">
        <v>225</v>
      </c>
      <c r="O4982" t="s">
        <v>226</v>
      </c>
      <c r="P4982" t="s">
        <v>226</v>
      </c>
      <c r="Q4982" t="s">
        <v>225</v>
      </c>
      <c r="R4982" t="s">
        <v>394</v>
      </c>
      <c r="S4982" t="s">
        <v>394</v>
      </c>
      <c r="T4982" t="s">
        <v>394</v>
      </c>
      <c r="U4982" t="s">
        <v>394</v>
      </c>
      <c r="V4982" t="s">
        <v>394</v>
      </c>
      <c r="W4982" t="s">
        <v>225</v>
      </c>
      <c r="X4982" t="s">
        <v>225</v>
      </c>
      <c r="Y4982" t="s">
        <v>225</v>
      </c>
      <c r="Z4982" t="s">
        <v>225</v>
      </c>
      <c r="AA4982" t="s">
        <v>225</v>
      </c>
      <c r="AQ4982" s="286" t="s">
        <v>394</v>
      </c>
      <c r="AR4982" s="304"/>
      <c r="AS4982" s="304"/>
      <c r="AU4982"/>
    </row>
    <row r="4983" spans="1:47" x14ac:dyDescent="0.3">
      <c r="A4983" s="285">
        <v>124189</v>
      </c>
      <c r="B4983" s="286" t="s">
        <v>539</v>
      </c>
      <c r="AQ4983" s="286" t="s">
        <v>394</v>
      </c>
    </row>
    <row r="4984" spans="1:47" x14ac:dyDescent="0.3">
      <c r="A4984" s="285">
        <v>124190</v>
      </c>
      <c r="B4984" s="286" t="s">
        <v>540</v>
      </c>
      <c r="C4984" t="s">
        <v>226</v>
      </c>
      <c r="D4984" t="s">
        <v>226</v>
      </c>
      <c r="E4984" t="s">
        <v>224</v>
      </c>
      <c r="F4984" t="s">
        <v>226</v>
      </c>
      <c r="G4984" t="s">
        <v>226</v>
      </c>
      <c r="H4984" t="s">
        <v>226</v>
      </c>
      <c r="I4984" t="s">
        <v>226</v>
      </c>
      <c r="J4984" t="s">
        <v>226</v>
      </c>
      <c r="K4984" t="s">
        <v>226</v>
      </c>
      <c r="L4984" t="s">
        <v>226</v>
      </c>
      <c r="M4984" t="s">
        <v>225</v>
      </c>
      <c r="N4984" t="s">
        <v>224</v>
      </c>
      <c r="O4984" t="s">
        <v>226</v>
      </c>
      <c r="P4984" t="s">
        <v>226</v>
      </c>
      <c r="Q4984" t="s">
        <v>226</v>
      </c>
      <c r="R4984" t="s">
        <v>226</v>
      </c>
      <c r="S4984" t="s">
        <v>226</v>
      </c>
      <c r="T4984" t="s">
        <v>226</v>
      </c>
      <c r="U4984" t="s">
        <v>226</v>
      </c>
      <c r="V4984" t="s">
        <v>226</v>
      </c>
      <c r="W4984" t="s">
        <v>394</v>
      </c>
      <c r="X4984" t="s">
        <v>394</v>
      </c>
      <c r="Y4984" t="s">
        <v>394</v>
      </c>
      <c r="Z4984" t="s">
        <v>394</v>
      </c>
      <c r="AA4984" t="s">
        <v>394</v>
      </c>
      <c r="AB4984" t="s">
        <v>394</v>
      </c>
      <c r="AC4984" t="s">
        <v>394</v>
      </c>
      <c r="AD4984" t="s">
        <v>394</v>
      </c>
      <c r="AE4984" t="s">
        <v>394</v>
      </c>
      <c r="AF4984" t="s">
        <v>394</v>
      </c>
      <c r="AG4984" t="s">
        <v>394</v>
      </c>
      <c r="AH4984" t="s">
        <v>394</v>
      </c>
      <c r="AI4984" t="s">
        <v>394</v>
      </c>
      <c r="AJ4984" t="s">
        <v>394</v>
      </c>
      <c r="AK4984" t="s">
        <v>394</v>
      </c>
      <c r="AL4984" t="s">
        <v>394</v>
      </c>
      <c r="AM4984" t="s">
        <v>394</v>
      </c>
      <c r="AN4984" t="s">
        <v>394</v>
      </c>
      <c r="AO4984" t="s">
        <v>394</v>
      </c>
      <c r="AP4984" t="s">
        <v>394</v>
      </c>
      <c r="AQ4984" s="286" t="s">
        <v>394</v>
      </c>
      <c r="AR4984" s="304"/>
      <c r="AS4984" s="304"/>
      <c r="AU4984"/>
    </row>
    <row r="4985" spans="1:47" x14ac:dyDescent="0.3">
      <c r="A4985" s="285">
        <v>124191</v>
      </c>
      <c r="B4985" s="286" t="s">
        <v>539</v>
      </c>
      <c r="C4985" t="s">
        <v>226</v>
      </c>
      <c r="D4985" t="s">
        <v>226</v>
      </c>
      <c r="E4985" t="s">
        <v>226</v>
      </c>
      <c r="F4985" t="s">
        <v>226</v>
      </c>
      <c r="G4985" t="s">
        <v>226</v>
      </c>
      <c r="H4985" t="s">
        <v>226</v>
      </c>
      <c r="I4985" t="s">
        <v>226</v>
      </c>
      <c r="J4985" t="s">
        <v>225</v>
      </c>
      <c r="K4985" t="s">
        <v>226</v>
      </c>
      <c r="L4985" t="s">
        <v>225</v>
      </c>
      <c r="M4985" t="s">
        <v>394</v>
      </c>
      <c r="N4985" t="s">
        <v>226</v>
      </c>
      <c r="O4985" t="s">
        <v>225</v>
      </c>
      <c r="P4985" t="s">
        <v>225</v>
      </c>
      <c r="Q4985" t="s">
        <v>225</v>
      </c>
      <c r="R4985" t="s">
        <v>394</v>
      </c>
      <c r="S4985" t="s">
        <v>394</v>
      </c>
      <c r="T4985" t="s">
        <v>394</v>
      </c>
      <c r="U4985" t="s">
        <v>394</v>
      </c>
      <c r="V4985" t="s">
        <v>394</v>
      </c>
      <c r="W4985" t="s">
        <v>394</v>
      </c>
      <c r="X4985" t="s">
        <v>394</v>
      </c>
      <c r="Y4985" t="s">
        <v>394</v>
      </c>
      <c r="Z4985" t="s">
        <v>394</v>
      </c>
      <c r="AA4985" t="s">
        <v>394</v>
      </c>
      <c r="AB4985" t="s">
        <v>394</v>
      </c>
      <c r="AC4985" t="s">
        <v>394</v>
      </c>
      <c r="AD4985" t="s">
        <v>394</v>
      </c>
      <c r="AE4985" t="s">
        <v>394</v>
      </c>
      <c r="AF4985" t="s">
        <v>394</v>
      </c>
      <c r="AG4985" t="s">
        <v>394</v>
      </c>
      <c r="AH4985" t="s">
        <v>394</v>
      </c>
      <c r="AI4985" t="s">
        <v>394</v>
      </c>
      <c r="AJ4985" t="s">
        <v>394</v>
      </c>
      <c r="AK4985" t="s">
        <v>394</v>
      </c>
      <c r="AL4985" t="s">
        <v>394</v>
      </c>
      <c r="AM4985" t="s">
        <v>394</v>
      </c>
      <c r="AN4985" t="s">
        <v>394</v>
      </c>
      <c r="AO4985" t="s">
        <v>394</v>
      </c>
      <c r="AP4985" t="s">
        <v>394</v>
      </c>
      <c r="AQ4985" s="289"/>
      <c r="AR4985" s="304"/>
      <c r="AS4985" s="304"/>
      <c r="AU4985"/>
    </row>
    <row r="4986" spans="1:47" x14ac:dyDescent="0.3">
      <c r="A4986" s="285">
        <v>124192</v>
      </c>
      <c r="B4986" s="286" t="s">
        <v>539</v>
      </c>
      <c r="AQ4986" s="286" t="s">
        <v>394</v>
      </c>
    </row>
    <row r="4987" spans="1:47" ht="28.8" x14ac:dyDescent="0.3">
      <c r="A4987" s="285">
        <v>124193</v>
      </c>
      <c r="B4987" s="286" t="s">
        <v>541</v>
      </c>
      <c r="C4987" t="s">
        <v>226</v>
      </c>
      <c r="D4987" t="s">
        <v>224</v>
      </c>
      <c r="E4987" t="s">
        <v>224</v>
      </c>
      <c r="F4987" t="s">
        <v>226</v>
      </c>
      <c r="G4987" t="s">
        <v>224</v>
      </c>
      <c r="H4987" t="s">
        <v>224</v>
      </c>
      <c r="I4987" t="s">
        <v>224</v>
      </c>
      <c r="J4987" t="s">
        <v>226</v>
      </c>
      <c r="K4987" t="s">
        <v>226</v>
      </c>
      <c r="L4987" t="s">
        <v>224</v>
      </c>
      <c r="M4987" t="s">
        <v>225</v>
      </c>
      <c r="N4987" t="s">
        <v>225</v>
      </c>
      <c r="O4987" t="s">
        <v>226</v>
      </c>
      <c r="P4987" t="s">
        <v>226</v>
      </c>
      <c r="Q4987" t="s">
        <v>225</v>
      </c>
      <c r="R4987" t="s">
        <v>394</v>
      </c>
      <c r="S4987" t="s">
        <v>394</v>
      </c>
      <c r="T4987" t="s">
        <v>394</v>
      </c>
      <c r="U4987" t="s">
        <v>394</v>
      </c>
      <c r="V4987" t="s">
        <v>394</v>
      </c>
      <c r="W4987" t="s">
        <v>225</v>
      </c>
      <c r="X4987" t="s">
        <v>225</v>
      </c>
      <c r="Y4987" t="s">
        <v>225</v>
      </c>
      <c r="Z4987" t="s">
        <v>225</v>
      </c>
      <c r="AA4987" t="s">
        <v>225</v>
      </c>
      <c r="AQ4987" s="286" t="s">
        <v>394</v>
      </c>
      <c r="AR4987" s="304"/>
      <c r="AS4987" s="304"/>
      <c r="AU4987"/>
    </row>
    <row r="4988" spans="1:47" x14ac:dyDescent="0.3">
      <c r="A4988" s="285">
        <v>124194</v>
      </c>
      <c r="B4988" s="286" t="s">
        <v>540</v>
      </c>
      <c r="C4988" t="s">
        <v>226</v>
      </c>
      <c r="D4988" t="s">
        <v>226</v>
      </c>
      <c r="E4988" t="s">
        <v>226</v>
      </c>
      <c r="F4988" t="s">
        <v>226</v>
      </c>
      <c r="G4988" t="s">
        <v>226</v>
      </c>
      <c r="H4988" t="s">
        <v>226</v>
      </c>
      <c r="I4988" t="s">
        <v>226</v>
      </c>
      <c r="J4988" t="s">
        <v>226</v>
      </c>
      <c r="K4988" t="s">
        <v>226</v>
      </c>
      <c r="L4988" t="s">
        <v>226</v>
      </c>
      <c r="M4988" t="s">
        <v>226</v>
      </c>
      <c r="N4988" t="s">
        <v>224</v>
      </c>
      <c r="O4988" t="s">
        <v>226</v>
      </c>
      <c r="P4988" t="s">
        <v>226</v>
      </c>
      <c r="Q4988" t="s">
        <v>226</v>
      </c>
      <c r="R4988" t="s">
        <v>226</v>
      </c>
      <c r="S4988" t="s">
        <v>226</v>
      </c>
      <c r="T4988" t="s">
        <v>226</v>
      </c>
      <c r="U4988" t="s">
        <v>226</v>
      </c>
      <c r="V4988" t="s">
        <v>226</v>
      </c>
      <c r="W4988" t="s">
        <v>394</v>
      </c>
      <c r="X4988" t="s">
        <v>394</v>
      </c>
      <c r="Y4988" t="s">
        <v>394</v>
      </c>
      <c r="Z4988" t="s">
        <v>394</v>
      </c>
      <c r="AA4988" t="s">
        <v>394</v>
      </c>
      <c r="AB4988" t="s">
        <v>394</v>
      </c>
      <c r="AC4988" t="s">
        <v>394</v>
      </c>
      <c r="AD4988" t="s">
        <v>394</v>
      </c>
      <c r="AE4988" t="s">
        <v>394</v>
      </c>
      <c r="AF4988" t="s">
        <v>394</v>
      </c>
      <c r="AG4988" t="s">
        <v>394</v>
      </c>
      <c r="AH4988" t="s">
        <v>394</v>
      </c>
      <c r="AI4988" t="s">
        <v>394</v>
      </c>
      <c r="AJ4988" t="s">
        <v>394</v>
      </c>
      <c r="AK4988" t="s">
        <v>394</v>
      </c>
      <c r="AL4988" t="s">
        <v>394</v>
      </c>
      <c r="AM4988" t="s">
        <v>394</v>
      </c>
      <c r="AN4988" t="s">
        <v>394</v>
      </c>
      <c r="AO4988" t="s">
        <v>394</v>
      </c>
      <c r="AP4988" t="s">
        <v>394</v>
      </c>
      <c r="AQ4988" s="286" t="s">
        <v>394</v>
      </c>
      <c r="AR4988" s="304"/>
      <c r="AS4988" s="304"/>
      <c r="AU4988"/>
    </row>
    <row r="4989" spans="1:47" x14ac:dyDescent="0.3">
      <c r="A4989" s="285">
        <v>124195</v>
      </c>
      <c r="B4989" s="286" t="s">
        <v>539</v>
      </c>
      <c r="AQ4989" s="286" t="s">
        <v>394</v>
      </c>
    </row>
    <row r="4990" spans="1:47" x14ac:dyDescent="0.3">
      <c r="A4990" s="285">
        <v>124196</v>
      </c>
      <c r="B4990" s="286" t="s">
        <v>539</v>
      </c>
      <c r="AQ4990" s="286" t="s">
        <v>394</v>
      </c>
    </row>
    <row r="4991" spans="1:47" x14ac:dyDescent="0.3">
      <c r="A4991" s="285">
        <v>124197</v>
      </c>
      <c r="B4991" s="286" t="s">
        <v>539</v>
      </c>
      <c r="AQ4991" s="286" t="s">
        <v>394</v>
      </c>
    </row>
    <row r="4992" spans="1:47" x14ac:dyDescent="0.3">
      <c r="A4992" s="285">
        <v>124198</v>
      </c>
      <c r="B4992" s="286" t="s">
        <v>539</v>
      </c>
      <c r="AQ4992" s="286" t="s">
        <v>394</v>
      </c>
    </row>
    <row r="4993" spans="1:47" x14ac:dyDescent="0.3">
      <c r="A4993" s="285">
        <v>124199</v>
      </c>
      <c r="B4993" s="286" t="s">
        <v>540</v>
      </c>
      <c r="C4993" t="s">
        <v>224</v>
      </c>
      <c r="D4993" t="s">
        <v>224</v>
      </c>
      <c r="E4993" t="s">
        <v>226</v>
      </c>
      <c r="F4993" t="s">
        <v>224</v>
      </c>
      <c r="G4993" t="s">
        <v>226</v>
      </c>
      <c r="H4993" t="s">
        <v>226</v>
      </c>
      <c r="I4993" t="s">
        <v>225</v>
      </c>
      <c r="J4993" t="s">
        <v>226</v>
      </c>
      <c r="K4993" t="s">
        <v>226</v>
      </c>
      <c r="L4993" t="s">
        <v>226</v>
      </c>
      <c r="M4993" t="s">
        <v>225</v>
      </c>
      <c r="N4993" t="s">
        <v>225</v>
      </c>
      <c r="O4993" t="s">
        <v>225</v>
      </c>
      <c r="P4993" t="s">
        <v>225</v>
      </c>
      <c r="Q4993" t="s">
        <v>225</v>
      </c>
      <c r="R4993" t="s">
        <v>394</v>
      </c>
      <c r="S4993" t="s">
        <v>394</v>
      </c>
      <c r="T4993" t="s">
        <v>394</v>
      </c>
      <c r="U4993" t="s">
        <v>394</v>
      </c>
      <c r="V4993" t="s">
        <v>394</v>
      </c>
      <c r="W4993" t="s">
        <v>394</v>
      </c>
      <c r="X4993" t="s">
        <v>394</v>
      </c>
      <c r="Y4993" t="s">
        <v>394</v>
      </c>
      <c r="Z4993" t="s">
        <v>394</v>
      </c>
      <c r="AA4993" t="s">
        <v>394</v>
      </c>
      <c r="AB4993" t="s">
        <v>394</v>
      </c>
      <c r="AC4993" t="s">
        <v>394</v>
      </c>
      <c r="AD4993" t="s">
        <v>394</v>
      </c>
      <c r="AE4993" t="s">
        <v>394</v>
      </c>
      <c r="AF4993" t="s">
        <v>394</v>
      </c>
      <c r="AG4993" t="s">
        <v>394</v>
      </c>
      <c r="AH4993" t="s">
        <v>394</v>
      </c>
      <c r="AI4993" t="s">
        <v>394</v>
      </c>
      <c r="AJ4993" t="s">
        <v>394</v>
      </c>
      <c r="AK4993" t="s">
        <v>394</v>
      </c>
      <c r="AL4993" t="s">
        <v>394</v>
      </c>
      <c r="AM4993" t="s">
        <v>394</v>
      </c>
      <c r="AN4993" t="s">
        <v>394</v>
      </c>
      <c r="AO4993" t="s">
        <v>394</v>
      </c>
      <c r="AP4993" t="s">
        <v>394</v>
      </c>
      <c r="AQ4993" s="286" t="s">
        <v>394</v>
      </c>
      <c r="AR4993" s="304"/>
      <c r="AS4993" s="304"/>
      <c r="AU4993"/>
    </row>
    <row r="4994" spans="1:47" x14ac:dyDescent="0.3">
      <c r="A4994" s="285">
        <v>124200</v>
      </c>
      <c r="B4994" s="286" t="s">
        <v>539</v>
      </c>
      <c r="C4994" t="s">
        <v>226</v>
      </c>
      <c r="D4994" t="s">
        <v>226</v>
      </c>
      <c r="E4994" t="s">
        <v>226</v>
      </c>
      <c r="F4994" t="s">
        <v>226</v>
      </c>
      <c r="G4994" t="s">
        <v>226</v>
      </c>
      <c r="H4994" t="s">
        <v>226</v>
      </c>
      <c r="I4994" t="s">
        <v>226</v>
      </c>
      <c r="J4994" t="s">
        <v>226</v>
      </c>
      <c r="K4994" t="s">
        <v>226</v>
      </c>
      <c r="L4994" t="s">
        <v>226</v>
      </c>
      <c r="M4994" t="s">
        <v>394</v>
      </c>
      <c r="N4994" t="s">
        <v>225</v>
      </c>
      <c r="O4994" t="s">
        <v>225</v>
      </c>
      <c r="P4994" t="s">
        <v>226</v>
      </c>
      <c r="Q4994" t="s">
        <v>225</v>
      </c>
      <c r="R4994" t="s">
        <v>226</v>
      </c>
      <c r="S4994" t="s">
        <v>225</v>
      </c>
      <c r="T4994" t="s">
        <v>225</v>
      </c>
      <c r="U4994" t="s">
        <v>226</v>
      </c>
      <c r="V4994" t="s">
        <v>225</v>
      </c>
      <c r="W4994" t="s">
        <v>394</v>
      </c>
      <c r="X4994" t="s">
        <v>394</v>
      </c>
      <c r="Y4994" t="s">
        <v>394</v>
      </c>
      <c r="Z4994" t="s">
        <v>394</v>
      </c>
      <c r="AA4994" t="s">
        <v>394</v>
      </c>
      <c r="AB4994" t="s">
        <v>394</v>
      </c>
      <c r="AC4994" t="s">
        <v>394</v>
      </c>
      <c r="AD4994" t="s">
        <v>394</v>
      </c>
      <c r="AE4994" t="s">
        <v>394</v>
      </c>
      <c r="AF4994" t="s">
        <v>394</v>
      </c>
      <c r="AG4994" t="s">
        <v>394</v>
      </c>
      <c r="AH4994" t="s">
        <v>394</v>
      </c>
      <c r="AI4994" t="s">
        <v>394</v>
      </c>
      <c r="AJ4994" t="s">
        <v>394</v>
      </c>
      <c r="AK4994" t="s">
        <v>394</v>
      </c>
      <c r="AL4994" t="s">
        <v>394</v>
      </c>
      <c r="AM4994" t="s">
        <v>394</v>
      </c>
      <c r="AN4994" t="s">
        <v>394</v>
      </c>
      <c r="AO4994" t="s">
        <v>394</v>
      </c>
      <c r="AP4994" t="s">
        <v>394</v>
      </c>
      <c r="AQ4994" s="286" t="s">
        <v>394</v>
      </c>
      <c r="AR4994" s="304"/>
      <c r="AS4994" s="304"/>
      <c r="AU4994"/>
    </row>
    <row r="4995" spans="1:47" ht="28.8" x14ac:dyDescent="0.3">
      <c r="A4995" s="285">
        <v>124201</v>
      </c>
      <c r="B4995" s="286" t="s">
        <v>541</v>
      </c>
      <c r="C4995" t="s">
        <v>225</v>
      </c>
      <c r="D4995" t="s">
        <v>224</v>
      </c>
      <c r="E4995" t="s">
        <v>224</v>
      </c>
      <c r="F4995" t="s">
        <v>226</v>
      </c>
      <c r="G4995" t="s">
        <v>226</v>
      </c>
      <c r="H4995" t="s">
        <v>225</v>
      </c>
      <c r="I4995" t="s">
        <v>225</v>
      </c>
      <c r="J4995" t="s">
        <v>225</v>
      </c>
      <c r="K4995" t="s">
        <v>226</v>
      </c>
      <c r="L4995" t="s">
        <v>226</v>
      </c>
      <c r="M4995" t="s">
        <v>225</v>
      </c>
      <c r="N4995" t="s">
        <v>394</v>
      </c>
      <c r="O4995" t="s">
        <v>394</v>
      </c>
      <c r="P4995" t="s">
        <v>394</v>
      </c>
      <c r="Q4995" t="s">
        <v>394</v>
      </c>
      <c r="R4995" t="s">
        <v>394</v>
      </c>
      <c r="S4995" t="s">
        <v>394</v>
      </c>
      <c r="T4995" t="s">
        <v>394</v>
      </c>
      <c r="U4995" t="s">
        <v>394</v>
      </c>
      <c r="V4995" t="s">
        <v>394</v>
      </c>
      <c r="W4995" t="s">
        <v>225</v>
      </c>
      <c r="X4995" t="s">
        <v>225</v>
      </c>
      <c r="Y4995" t="s">
        <v>225</v>
      </c>
      <c r="Z4995" t="s">
        <v>225</v>
      </c>
      <c r="AA4995" t="s">
        <v>225</v>
      </c>
      <c r="AQ4995" s="286" t="s">
        <v>394</v>
      </c>
      <c r="AR4995" s="304"/>
      <c r="AS4995" s="304"/>
      <c r="AU4995"/>
    </row>
    <row r="4996" spans="1:47" x14ac:dyDescent="0.3">
      <c r="A4996" s="285">
        <v>124202</v>
      </c>
      <c r="B4996" s="286" t="s">
        <v>539</v>
      </c>
      <c r="AQ4996" s="286" t="s">
        <v>394</v>
      </c>
    </row>
    <row r="4997" spans="1:47" ht="28.8" x14ac:dyDescent="0.3">
      <c r="A4997" s="285">
        <v>124203</v>
      </c>
      <c r="B4997" s="286" t="s">
        <v>541</v>
      </c>
      <c r="C4997" t="s">
        <v>226</v>
      </c>
      <c r="D4997" t="s">
        <v>226</v>
      </c>
      <c r="E4997" t="s">
        <v>226</v>
      </c>
      <c r="F4997" t="s">
        <v>226</v>
      </c>
      <c r="G4997" t="s">
        <v>225</v>
      </c>
      <c r="H4997" t="s">
        <v>226</v>
      </c>
      <c r="I4997" t="s">
        <v>226</v>
      </c>
      <c r="J4997" t="s">
        <v>226</v>
      </c>
      <c r="K4997" t="s">
        <v>226</v>
      </c>
      <c r="L4997" t="s">
        <v>225</v>
      </c>
      <c r="M4997" t="s">
        <v>225</v>
      </c>
      <c r="N4997" t="s">
        <v>226</v>
      </c>
      <c r="O4997" t="s">
        <v>226</v>
      </c>
      <c r="P4997" t="s">
        <v>226</v>
      </c>
      <c r="Q4997" t="s">
        <v>226</v>
      </c>
      <c r="R4997" t="s">
        <v>226</v>
      </c>
      <c r="S4997" t="s">
        <v>226</v>
      </c>
      <c r="T4997" t="s">
        <v>226</v>
      </c>
      <c r="U4997" t="s">
        <v>226</v>
      </c>
      <c r="V4997" t="s">
        <v>226</v>
      </c>
      <c r="W4997" t="s">
        <v>225</v>
      </c>
      <c r="X4997" t="s">
        <v>225</v>
      </c>
      <c r="Y4997" t="s">
        <v>225</v>
      </c>
      <c r="Z4997" t="s">
        <v>225</v>
      </c>
      <c r="AA4997" t="s">
        <v>225</v>
      </c>
      <c r="AQ4997" s="286" t="s">
        <v>394</v>
      </c>
      <c r="AR4997" s="304"/>
      <c r="AS4997" s="304"/>
      <c r="AU4997"/>
    </row>
    <row r="4998" spans="1:47" ht="21.6" x14ac:dyDescent="0.65">
      <c r="A4998" s="285">
        <v>124204</v>
      </c>
      <c r="B4998" s="286" t="s">
        <v>540</v>
      </c>
      <c r="C4998" t="s">
        <v>226</v>
      </c>
      <c r="D4998" t="s">
        <v>225</v>
      </c>
      <c r="E4998" t="s">
        <v>224</v>
      </c>
      <c r="F4998" t="s">
        <v>225</v>
      </c>
      <c r="G4998" t="s">
        <v>224</v>
      </c>
      <c r="H4998" t="s">
        <v>224</v>
      </c>
      <c r="I4998" t="s">
        <v>226</v>
      </c>
      <c r="J4998" t="s">
        <v>225</v>
      </c>
      <c r="K4998" t="s">
        <v>225</v>
      </c>
      <c r="L4998" t="s">
        <v>225</v>
      </c>
      <c r="M4998" t="s">
        <v>394</v>
      </c>
      <c r="N4998" t="s">
        <v>394</v>
      </c>
      <c r="O4998" t="s">
        <v>394</v>
      </c>
      <c r="P4998" t="s">
        <v>394</v>
      </c>
      <c r="Q4998" t="s">
        <v>394</v>
      </c>
      <c r="R4998" t="s">
        <v>394</v>
      </c>
      <c r="S4998" t="s">
        <v>394</v>
      </c>
      <c r="T4998" t="s">
        <v>394</v>
      </c>
      <c r="U4998" t="s">
        <v>394</v>
      </c>
      <c r="V4998" t="s">
        <v>394</v>
      </c>
      <c r="W4998" t="s">
        <v>394</v>
      </c>
      <c r="X4998" t="s">
        <v>394</v>
      </c>
      <c r="Y4998" t="s">
        <v>394</v>
      </c>
      <c r="Z4998" t="s">
        <v>394</v>
      </c>
      <c r="AA4998" t="s">
        <v>394</v>
      </c>
      <c r="AB4998" t="s">
        <v>394</v>
      </c>
      <c r="AC4998" t="s">
        <v>394</v>
      </c>
      <c r="AD4998" t="s">
        <v>394</v>
      </c>
      <c r="AE4998" t="s">
        <v>394</v>
      </c>
      <c r="AF4998" t="s">
        <v>394</v>
      </c>
      <c r="AG4998" t="s">
        <v>394</v>
      </c>
      <c r="AH4998" t="s">
        <v>394</v>
      </c>
      <c r="AI4998" t="s">
        <v>394</v>
      </c>
      <c r="AJ4998" t="s">
        <v>394</v>
      </c>
      <c r="AK4998" t="s">
        <v>394</v>
      </c>
      <c r="AL4998" t="s">
        <v>394</v>
      </c>
      <c r="AM4998" t="s">
        <v>394</v>
      </c>
      <c r="AN4998" t="s">
        <v>394</v>
      </c>
      <c r="AO4998" t="s">
        <v>394</v>
      </c>
      <c r="AP4998" t="s">
        <v>394</v>
      </c>
      <c r="AQ4998" s="288"/>
      <c r="AR4998" s="304"/>
      <c r="AS4998" s="304"/>
      <c r="AU4998"/>
    </row>
    <row r="4999" spans="1:47" x14ac:dyDescent="0.3">
      <c r="A4999" s="285">
        <v>124205</v>
      </c>
      <c r="B4999" s="286" t="s">
        <v>540</v>
      </c>
      <c r="C4999" t="s">
        <v>226</v>
      </c>
      <c r="D4999" t="s">
        <v>226</v>
      </c>
      <c r="E4999" t="s">
        <v>226</v>
      </c>
      <c r="F4999" t="s">
        <v>226</v>
      </c>
      <c r="G4999" t="s">
        <v>226</v>
      </c>
      <c r="H4999" t="s">
        <v>226</v>
      </c>
      <c r="I4999" t="s">
        <v>226</v>
      </c>
      <c r="J4999" t="s">
        <v>226</v>
      </c>
      <c r="K4999" t="s">
        <v>226</v>
      </c>
      <c r="L4999" t="s">
        <v>224</v>
      </c>
      <c r="M4999" t="s">
        <v>226</v>
      </c>
      <c r="N4999" t="s">
        <v>226</v>
      </c>
      <c r="O4999" t="s">
        <v>226</v>
      </c>
      <c r="P4999" t="s">
        <v>225</v>
      </c>
      <c r="Q4999" t="s">
        <v>226</v>
      </c>
      <c r="R4999" t="s">
        <v>225</v>
      </c>
      <c r="S4999" t="s">
        <v>225</v>
      </c>
      <c r="T4999" t="s">
        <v>225</v>
      </c>
      <c r="U4999" t="s">
        <v>226</v>
      </c>
      <c r="V4999" t="s">
        <v>226</v>
      </c>
      <c r="W4999" t="s">
        <v>394</v>
      </c>
      <c r="X4999" t="s">
        <v>394</v>
      </c>
      <c r="Y4999" t="s">
        <v>394</v>
      </c>
      <c r="Z4999" t="s">
        <v>394</v>
      </c>
      <c r="AA4999" t="s">
        <v>394</v>
      </c>
      <c r="AB4999" t="s">
        <v>394</v>
      </c>
      <c r="AC4999" t="s">
        <v>394</v>
      </c>
      <c r="AD4999" t="s">
        <v>394</v>
      </c>
      <c r="AE4999" t="s">
        <v>394</v>
      </c>
      <c r="AF4999" t="s">
        <v>394</v>
      </c>
      <c r="AG4999" t="s">
        <v>394</v>
      </c>
      <c r="AH4999" t="s">
        <v>394</v>
      </c>
      <c r="AI4999" t="s">
        <v>394</v>
      </c>
      <c r="AJ4999" t="s">
        <v>394</v>
      </c>
      <c r="AK4999" t="s">
        <v>394</v>
      </c>
      <c r="AL4999" t="s">
        <v>394</v>
      </c>
      <c r="AM4999" t="s">
        <v>394</v>
      </c>
      <c r="AN4999" t="s">
        <v>394</v>
      </c>
      <c r="AO4999" t="s">
        <v>394</v>
      </c>
      <c r="AP4999" t="s">
        <v>394</v>
      </c>
      <c r="AQ4999" s="286" t="s">
        <v>394</v>
      </c>
      <c r="AR4999" s="304"/>
      <c r="AS4999" s="304"/>
      <c r="AU4999"/>
    </row>
    <row r="5000" spans="1:47" ht="28.8" x14ac:dyDescent="0.3">
      <c r="A5000" s="285">
        <v>124206</v>
      </c>
      <c r="B5000" s="286" t="s">
        <v>541</v>
      </c>
      <c r="C5000" t="s">
        <v>226</v>
      </c>
      <c r="D5000" t="s">
        <v>224</v>
      </c>
      <c r="E5000" t="s">
        <v>224</v>
      </c>
      <c r="F5000" t="s">
        <v>226</v>
      </c>
      <c r="G5000" t="s">
        <v>226</v>
      </c>
      <c r="H5000" t="s">
        <v>226</v>
      </c>
      <c r="I5000" t="s">
        <v>224</v>
      </c>
      <c r="J5000" t="s">
        <v>224</v>
      </c>
      <c r="K5000" t="s">
        <v>224</v>
      </c>
      <c r="L5000" t="s">
        <v>224</v>
      </c>
      <c r="M5000" t="s">
        <v>225</v>
      </c>
      <c r="N5000" t="s">
        <v>226</v>
      </c>
      <c r="O5000" t="s">
        <v>226</v>
      </c>
      <c r="P5000" t="s">
        <v>225</v>
      </c>
      <c r="Q5000" t="s">
        <v>225</v>
      </c>
      <c r="R5000" t="s">
        <v>394</v>
      </c>
      <c r="S5000" t="s">
        <v>394</v>
      </c>
      <c r="T5000" t="s">
        <v>394</v>
      </c>
      <c r="U5000" t="s">
        <v>394</v>
      </c>
      <c r="V5000" t="s">
        <v>394</v>
      </c>
      <c r="W5000" t="s">
        <v>225</v>
      </c>
      <c r="X5000" t="s">
        <v>225</v>
      </c>
      <c r="Y5000" t="s">
        <v>225</v>
      </c>
      <c r="Z5000" t="s">
        <v>225</v>
      </c>
      <c r="AA5000" t="s">
        <v>225</v>
      </c>
      <c r="AQ5000" s="286" t="s">
        <v>394</v>
      </c>
      <c r="AR5000" s="304"/>
      <c r="AS5000" s="304"/>
      <c r="AU5000"/>
    </row>
    <row r="5001" spans="1:47" ht="28.8" x14ac:dyDescent="0.3">
      <c r="A5001" s="285">
        <v>124207</v>
      </c>
      <c r="B5001" s="286" t="s">
        <v>542</v>
      </c>
      <c r="C5001" t="s">
        <v>226</v>
      </c>
      <c r="D5001" t="s">
        <v>226</v>
      </c>
      <c r="E5001" t="s">
        <v>226</v>
      </c>
      <c r="F5001" t="s">
        <v>226</v>
      </c>
      <c r="G5001" t="s">
        <v>226</v>
      </c>
      <c r="H5001" t="s">
        <v>226</v>
      </c>
      <c r="I5001" t="s">
        <v>226</v>
      </c>
      <c r="J5001" t="s">
        <v>226</v>
      </c>
      <c r="K5001" t="s">
        <v>226</v>
      </c>
      <c r="L5001" t="s">
        <v>226</v>
      </c>
      <c r="M5001" t="s">
        <v>225</v>
      </c>
      <c r="N5001" t="s">
        <v>225</v>
      </c>
      <c r="O5001" t="s">
        <v>225</v>
      </c>
      <c r="P5001" t="s">
        <v>225</v>
      </c>
      <c r="Q5001" t="s">
        <v>225</v>
      </c>
      <c r="AG5001" t="s">
        <v>394</v>
      </c>
      <c r="AH5001" t="s">
        <v>394</v>
      </c>
      <c r="AI5001" t="s">
        <v>394</v>
      </c>
      <c r="AJ5001" t="s">
        <v>394</v>
      </c>
      <c r="AK5001" t="s">
        <v>394</v>
      </c>
      <c r="AL5001" t="s">
        <v>394</v>
      </c>
      <c r="AM5001" t="s">
        <v>394</v>
      </c>
      <c r="AN5001" t="s">
        <v>394</v>
      </c>
      <c r="AO5001" t="s">
        <v>394</v>
      </c>
      <c r="AP5001" t="s">
        <v>394</v>
      </c>
      <c r="AQ5001" s="286" t="s">
        <v>394</v>
      </c>
      <c r="AR5001" s="304"/>
      <c r="AS5001" s="304"/>
      <c r="AU5001"/>
    </row>
    <row r="5002" spans="1:47" ht="28.8" x14ac:dyDescent="0.3">
      <c r="A5002" s="285">
        <v>124208</v>
      </c>
      <c r="B5002" s="286" t="s">
        <v>541</v>
      </c>
      <c r="C5002" t="s">
        <v>224</v>
      </c>
      <c r="D5002" t="s">
        <v>226</v>
      </c>
      <c r="E5002" t="s">
        <v>224</v>
      </c>
      <c r="F5002" t="s">
        <v>226</v>
      </c>
      <c r="G5002" t="s">
        <v>224</v>
      </c>
      <c r="H5002" t="s">
        <v>226</v>
      </c>
      <c r="I5002" t="s">
        <v>226</v>
      </c>
      <c r="J5002" t="s">
        <v>226</v>
      </c>
      <c r="K5002" t="s">
        <v>226</v>
      </c>
      <c r="L5002" t="s">
        <v>226</v>
      </c>
      <c r="M5002" t="s">
        <v>225</v>
      </c>
      <c r="N5002" t="s">
        <v>394</v>
      </c>
      <c r="O5002" t="s">
        <v>394</v>
      </c>
      <c r="P5002" t="s">
        <v>394</v>
      </c>
      <c r="Q5002" t="s">
        <v>394</v>
      </c>
      <c r="R5002" t="s">
        <v>7215</v>
      </c>
      <c r="S5002" t="s">
        <v>7215</v>
      </c>
      <c r="T5002" t="s">
        <v>225</v>
      </c>
      <c r="U5002" t="s">
        <v>225</v>
      </c>
      <c r="V5002" t="s">
        <v>394</v>
      </c>
      <c r="W5002" t="s">
        <v>225</v>
      </c>
      <c r="X5002" t="s">
        <v>225</v>
      </c>
      <c r="Y5002" t="s">
        <v>225</v>
      </c>
      <c r="Z5002" t="s">
        <v>225</v>
      </c>
      <c r="AA5002" t="s">
        <v>225</v>
      </c>
      <c r="AQ5002" s="286" t="s">
        <v>394</v>
      </c>
      <c r="AR5002" s="304"/>
      <c r="AS5002" s="304"/>
      <c r="AU5002"/>
    </row>
    <row r="5003" spans="1:47" x14ac:dyDescent="0.3">
      <c r="A5003" s="285">
        <v>124209</v>
      </c>
      <c r="B5003" s="286" t="s">
        <v>539</v>
      </c>
      <c r="AQ5003" s="286" t="s">
        <v>394</v>
      </c>
    </row>
    <row r="5004" spans="1:47" ht="28.8" x14ac:dyDescent="0.3">
      <c r="A5004" s="285">
        <v>124210</v>
      </c>
      <c r="B5004" s="286" t="s">
        <v>541</v>
      </c>
      <c r="C5004" t="s">
        <v>226</v>
      </c>
      <c r="D5004" t="s">
        <v>226</v>
      </c>
      <c r="E5004" t="s">
        <v>226</v>
      </c>
      <c r="F5004" t="s">
        <v>226</v>
      </c>
      <c r="G5004" t="s">
        <v>226</v>
      </c>
      <c r="H5004" t="s">
        <v>226</v>
      </c>
      <c r="I5004" t="s">
        <v>226</v>
      </c>
      <c r="J5004" t="s">
        <v>226</v>
      </c>
      <c r="K5004" t="s">
        <v>226</v>
      </c>
      <c r="L5004" t="s">
        <v>224</v>
      </c>
      <c r="M5004" t="s">
        <v>225</v>
      </c>
      <c r="N5004" t="s">
        <v>226</v>
      </c>
      <c r="O5004" t="s">
        <v>225</v>
      </c>
      <c r="P5004" t="s">
        <v>226</v>
      </c>
      <c r="Q5004" t="s">
        <v>226</v>
      </c>
      <c r="R5004" t="s">
        <v>226</v>
      </c>
      <c r="S5004" t="s">
        <v>226</v>
      </c>
      <c r="T5004" t="s">
        <v>226</v>
      </c>
      <c r="U5004" t="s">
        <v>226</v>
      </c>
      <c r="V5004" t="s">
        <v>226</v>
      </c>
      <c r="W5004" t="s">
        <v>225</v>
      </c>
      <c r="X5004" t="s">
        <v>225</v>
      </c>
      <c r="Y5004" t="s">
        <v>225</v>
      </c>
      <c r="Z5004" t="s">
        <v>225</v>
      </c>
      <c r="AA5004" t="s">
        <v>225</v>
      </c>
      <c r="AQ5004" s="286" t="s">
        <v>394</v>
      </c>
      <c r="AR5004" s="304"/>
      <c r="AS5004" s="304"/>
      <c r="AU5004"/>
    </row>
    <row r="5005" spans="1:47" x14ac:dyDescent="0.3">
      <c r="A5005" s="285">
        <v>124211</v>
      </c>
      <c r="B5005" s="286" t="s">
        <v>539</v>
      </c>
      <c r="AQ5005" s="286" t="s">
        <v>394</v>
      </c>
    </row>
    <row r="5006" spans="1:47" ht="28.8" x14ac:dyDescent="0.3">
      <c r="A5006" s="285">
        <v>124212</v>
      </c>
      <c r="B5006" s="286" t="s">
        <v>541</v>
      </c>
      <c r="C5006" t="s">
        <v>226</v>
      </c>
      <c r="D5006" t="s">
        <v>226</v>
      </c>
      <c r="E5006" t="s">
        <v>226</v>
      </c>
      <c r="F5006" t="s">
        <v>226</v>
      </c>
      <c r="G5006" t="s">
        <v>226</v>
      </c>
      <c r="H5006" t="s">
        <v>226</v>
      </c>
      <c r="I5006" t="s">
        <v>226</v>
      </c>
      <c r="J5006" t="s">
        <v>226</v>
      </c>
      <c r="K5006" t="s">
        <v>226</v>
      </c>
      <c r="L5006" t="s">
        <v>226</v>
      </c>
      <c r="M5006" t="s">
        <v>225</v>
      </c>
      <c r="N5006" t="s">
        <v>226</v>
      </c>
      <c r="O5006" t="s">
        <v>226</v>
      </c>
      <c r="P5006" t="s">
        <v>226</v>
      </c>
      <c r="Q5006" t="s">
        <v>226</v>
      </c>
      <c r="R5006" t="s">
        <v>226</v>
      </c>
      <c r="S5006" t="s">
        <v>226</v>
      </c>
      <c r="T5006" t="s">
        <v>226</v>
      </c>
      <c r="U5006" t="s">
        <v>226</v>
      </c>
      <c r="V5006" t="s">
        <v>226</v>
      </c>
      <c r="W5006" t="s">
        <v>225</v>
      </c>
      <c r="X5006" t="s">
        <v>225</v>
      </c>
      <c r="Y5006" t="s">
        <v>225</v>
      </c>
      <c r="Z5006" t="s">
        <v>225</v>
      </c>
      <c r="AA5006" t="s">
        <v>225</v>
      </c>
      <c r="AQ5006" s="286" t="s">
        <v>394</v>
      </c>
      <c r="AR5006" s="304"/>
      <c r="AS5006" s="304"/>
      <c r="AU5006"/>
    </row>
    <row r="5007" spans="1:47" ht="28.8" x14ac:dyDescent="0.3">
      <c r="A5007" s="285">
        <v>124213</v>
      </c>
      <c r="B5007" s="286" t="s">
        <v>541</v>
      </c>
      <c r="C5007" t="s">
        <v>226</v>
      </c>
      <c r="D5007" t="s">
        <v>226</v>
      </c>
      <c r="E5007" t="s">
        <v>226</v>
      </c>
      <c r="F5007" t="s">
        <v>226</v>
      </c>
      <c r="G5007" t="s">
        <v>226</v>
      </c>
      <c r="H5007" t="s">
        <v>226</v>
      </c>
      <c r="I5007" t="s">
        <v>226</v>
      </c>
      <c r="J5007" t="s">
        <v>226</v>
      </c>
      <c r="K5007" t="s">
        <v>226</v>
      </c>
      <c r="L5007" t="s">
        <v>226</v>
      </c>
      <c r="M5007" t="s">
        <v>225</v>
      </c>
      <c r="N5007" t="s">
        <v>226</v>
      </c>
      <c r="O5007" t="s">
        <v>226</v>
      </c>
      <c r="P5007" t="s">
        <v>226</v>
      </c>
      <c r="Q5007" t="s">
        <v>226</v>
      </c>
      <c r="R5007" t="s">
        <v>225</v>
      </c>
      <c r="S5007" t="s">
        <v>226</v>
      </c>
      <c r="T5007" t="s">
        <v>226</v>
      </c>
      <c r="U5007" t="s">
        <v>226</v>
      </c>
      <c r="V5007" t="s">
        <v>226</v>
      </c>
      <c r="W5007" t="s">
        <v>225</v>
      </c>
      <c r="X5007" t="s">
        <v>225</v>
      </c>
      <c r="Y5007" t="s">
        <v>225</v>
      </c>
      <c r="Z5007" t="s">
        <v>225</v>
      </c>
      <c r="AA5007" t="s">
        <v>225</v>
      </c>
      <c r="AQ5007" s="286" t="s">
        <v>394</v>
      </c>
      <c r="AR5007" s="304"/>
      <c r="AS5007" s="304"/>
      <c r="AU5007"/>
    </row>
    <row r="5008" spans="1:47" x14ac:dyDescent="0.3">
      <c r="A5008" s="285">
        <v>124214</v>
      </c>
      <c r="B5008" s="286" t="s">
        <v>540</v>
      </c>
      <c r="AQ5008" s="286" t="s">
        <v>394</v>
      </c>
    </row>
    <row r="5009" spans="1:47" x14ac:dyDescent="0.3">
      <c r="A5009" s="285">
        <v>124215</v>
      </c>
      <c r="B5009" s="286" t="s">
        <v>539</v>
      </c>
      <c r="C5009" t="s">
        <v>224</v>
      </c>
      <c r="D5009" t="s">
        <v>226</v>
      </c>
      <c r="E5009" t="s">
        <v>224</v>
      </c>
      <c r="F5009" t="s">
        <v>226</v>
      </c>
      <c r="G5009" t="s">
        <v>226</v>
      </c>
      <c r="H5009" t="s">
        <v>224</v>
      </c>
      <c r="I5009" t="s">
        <v>226</v>
      </c>
      <c r="J5009" t="s">
        <v>225</v>
      </c>
      <c r="K5009" t="s">
        <v>224</v>
      </c>
      <c r="L5009" t="s">
        <v>226</v>
      </c>
      <c r="M5009" t="s">
        <v>394</v>
      </c>
      <c r="N5009" t="s">
        <v>394</v>
      </c>
      <c r="O5009" t="s">
        <v>394</v>
      </c>
      <c r="P5009" t="s">
        <v>394</v>
      </c>
      <c r="Q5009" t="s">
        <v>394</v>
      </c>
      <c r="R5009" t="s">
        <v>394</v>
      </c>
      <c r="S5009" t="s">
        <v>394</v>
      </c>
      <c r="T5009" t="s">
        <v>394</v>
      </c>
      <c r="U5009" t="s">
        <v>394</v>
      </c>
      <c r="V5009" t="s">
        <v>394</v>
      </c>
      <c r="W5009" t="s">
        <v>394</v>
      </c>
      <c r="X5009" t="s">
        <v>394</v>
      </c>
      <c r="Y5009" t="s">
        <v>394</v>
      </c>
      <c r="Z5009" t="s">
        <v>394</v>
      </c>
      <c r="AA5009" t="s">
        <v>394</v>
      </c>
      <c r="AB5009" t="s">
        <v>394</v>
      </c>
      <c r="AC5009" t="s">
        <v>394</v>
      </c>
      <c r="AD5009" t="s">
        <v>394</v>
      </c>
      <c r="AE5009" t="s">
        <v>394</v>
      </c>
      <c r="AF5009" t="s">
        <v>394</v>
      </c>
      <c r="AG5009" t="s">
        <v>394</v>
      </c>
      <c r="AH5009" t="s">
        <v>394</v>
      </c>
      <c r="AI5009" t="s">
        <v>394</v>
      </c>
      <c r="AJ5009" t="s">
        <v>394</v>
      </c>
      <c r="AK5009" t="s">
        <v>394</v>
      </c>
      <c r="AL5009" t="s">
        <v>394</v>
      </c>
      <c r="AM5009" t="s">
        <v>394</v>
      </c>
      <c r="AN5009" t="s">
        <v>394</v>
      </c>
      <c r="AO5009" t="s">
        <v>394</v>
      </c>
      <c r="AP5009" t="s">
        <v>394</v>
      </c>
      <c r="AQ5009" s="289"/>
      <c r="AR5009" s="304"/>
      <c r="AS5009" s="304"/>
      <c r="AU5009"/>
    </row>
    <row r="5010" spans="1:47" ht="28.8" x14ac:dyDescent="0.3">
      <c r="A5010" s="285">
        <v>124216</v>
      </c>
      <c r="B5010" s="286" t="s">
        <v>541</v>
      </c>
      <c r="C5010" t="s">
        <v>226</v>
      </c>
      <c r="D5010" t="s">
        <v>226</v>
      </c>
      <c r="E5010" t="s">
        <v>226</v>
      </c>
      <c r="F5010" t="s">
        <v>226</v>
      </c>
      <c r="G5010" t="s">
        <v>226</v>
      </c>
      <c r="H5010" t="s">
        <v>226</v>
      </c>
      <c r="I5010" t="s">
        <v>226</v>
      </c>
      <c r="J5010" t="s">
        <v>226</v>
      </c>
      <c r="K5010" t="s">
        <v>226</v>
      </c>
      <c r="L5010" t="s">
        <v>226</v>
      </c>
      <c r="M5010" t="s">
        <v>225</v>
      </c>
      <c r="N5010" t="s">
        <v>226</v>
      </c>
      <c r="O5010" t="s">
        <v>226</v>
      </c>
      <c r="P5010" t="s">
        <v>226</v>
      </c>
      <c r="Q5010" t="s">
        <v>226</v>
      </c>
      <c r="R5010" t="s">
        <v>226</v>
      </c>
      <c r="S5010" t="s">
        <v>226</v>
      </c>
      <c r="T5010" t="s">
        <v>226</v>
      </c>
      <c r="U5010" t="s">
        <v>226</v>
      </c>
      <c r="V5010" t="s">
        <v>226</v>
      </c>
      <c r="W5010" t="s">
        <v>225</v>
      </c>
      <c r="X5010" t="s">
        <v>225</v>
      </c>
      <c r="Y5010" t="s">
        <v>225</v>
      </c>
      <c r="Z5010" t="s">
        <v>225</v>
      </c>
      <c r="AA5010" t="s">
        <v>225</v>
      </c>
      <c r="AQ5010" s="286" t="s">
        <v>394</v>
      </c>
      <c r="AR5010" s="304"/>
      <c r="AS5010" s="304"/>
      <c r="AU5010"/>
    </row>
    <row r="5011" spans="1:47" x14ac:dyDescent="0.3">
      <c r="A5011" s="285">
        <v>124217</v>
      </c>
      <c r="B5011" s="286" t="s">
        <v>540</v>
      </c>
      <c r="C5011" t="s">
        <v>225</v>
      </c>
      <c r="D5011" t="s">
        <v>224</v>
      </c>
      <c r="E5011" t="s">
        <v>225</v>
      </c>
      <c r="F5011" t="s">
        <v>225</v>
      </c>
      <c r="G5011" t="s">
        <v>224</v>
      </c>
      <c r="H5011" t="s">
        <v>226</v>
      </c>
      <c r="I5011" t="s">
        <v>225</v>
      </c>
      <c r="J5011" t="s">
        <v>226</v>
      </c>
      <c r="K5011" t="s">
        <v>225</v>
      </c>
      <c r="L5011" t="s">
        <v>226</v>
      </c>
      <c r="M5011" t="s">
        <v>226</v>
      </c>
      <c r="N5011" t="s">
        <v>226</v>
      </c>
      <c r="O5011" t="s">
        <v>225</v>
      </c>
      <c r="P5011" t="s">
        <v>226</v>
      </c>
      <c r="Q5011" t="s">
        <v>225</v>
      </c>
      <c r="R5011" t="s">
        <v>226</v>
      </c>
      <c r="S5011" t="s">
        <v>226</v>
      </c>
      <c r="T5011" t="s">
        <v>225</v>
      </c>
      <c r="U5011" t="s">
        <v>226</v>
      </c>
      <c r="V5011" t="s">
        <v>225</v>
      </c>
      <c r="W5011" t="s">
        <v>394</v>
      </c>
      <c r="X5011" t="s">
        <v>394</v>
      </c>
      <c r="Y5011" t="s">
        <v>394</v>
      </c>
      <c r="Z5011" t="s">
        <v>394</v>
      </c>
      <c r="AA5011" t="s">
        <v>394</v>
      </c>
      <c r="AB5011" t="s">
        <v>394</v>
      </c>
      <c r="AC5011" t="s">
        <v>394</v>
      </c>
      <c r="AD5011" t="s">
        <v>394</v>
      </c>
      <c r="AE5011" t="s">
        <v>394</v>
      </c>
      <c r="AF5011" t="s">
        <v>394</v>
      </c>
      <c r="AG5011" t="s">
        <v>394</v>
      </c>
      <c r="AH5011" t="s">
        <v>394</v>
      </c>
      <c r="AI5011" t="s">
        <v>394</v>
      </c>
      <c r="AJ5011" t="s">
        <v>394</v>
      </c>
      <c r="AK5011" t="s">
        <v>394</v>
      </c>
      <c r="AL5011" t="s">
        <v>394</v>
      </c>
      <c r="AM5011" t="s">
        <v>394</v>
      </c>
      <c r="AN5011" t="s">
        <v>394</v>
      </c>
      <c r="AO5011" t="s">
        <v>394</v>
      </c>
      <c r="AP5011" t="s">
        <v>394</v>
      </c>
      <c r="AQ5011" s="286" t="s">
        <v>394</v>
      </c>
      <c r="AR5011" s="304"/>
      <c r="AS5011" s="304"/>
      <c r="AU5011"/>
    </row>
    <row r="5012" spans="1:47" ht="28.8" x14ac:dyDescent="0.3">
      <c r="A5012" s="285">
        <v>124218</v>
      </c>
      <c r="B5012" s="286" t="s">
        <v>67</v>
      </c>
      <c r="C5012" t="s">
        <v>225</v>
      </c>
      <c r="D5012" t="s">
        <v>225</v>
      </c>
      <c r="E5012" t="s">
        <v>225</v>
      </c>
      <c r="F5012" t="s">
        <v>225</v>
      </c>
      <c r="G5012" t="s">
        <v>224</v>
      </c>
      <c r="H5012" t="s">
        <v>224</v>
      </c>
      <c r="I5012" t="s">
        <v>226</v>
      </c>
      <c r="J5012" t="s">
        <v>224</v>
      </c>
      <c r="K5012" t="s">
        <v>224</v>
      </c>
      <c r="L5012" t="s">
        <v>226</v>
      </c>
      <c r="M5012" t="s">
        <v>226</v>
      </c>
      <c r="N5012" t="s">
        <v>224</v>
      </c>
      <c r="O5012" t="s">
        <v>226</v>
      </c>
      <c r="P5012" t="s">
        <v>224</v>
      </c>
      <c r="Q5012" t="s">
        <v>224</v>
      </c>
      <c r="R5012" t="s">
        <v>226</v>
      </c>
      <c r="S5012" t="s">
        <v>226</v>
      </c>
      <c r="T5012" t="s">
        <v>226</v>
      </c>
      <c r="U5012" t="s">
        <v>226</v>
      </c>
      <c r="V5012" t="s">
        <v>225</v>
      </c>
      <c r="W5012" t="s">
        <v>394</v>
      </c>
      <c r="X5012" t="s">
        <v>394</v>
      </c>
      <c r="Y5012" t="s">
        <v>394</v>
      </c>
      <c r="Z5012" t="s">
        <v>394</v>
      </c>
      <c r="AA5012" t="s">
        <v>394</v>
      </c>
      <c r="AB5012" t="s">
        <v>394</v>
      </c>
      <c r="AC5012" t="s">
        <v>394</v>
      </c>
      <c r="AD5012" t="s">
        <v>394</v>
      </c>
      <c r="AE5012" t="s">
        <v>394</v>
      </c>
      <c r="AF5012" t="s">
        <v>394</v>
      </c>
      <c r="AG5012" t="s">
        <v>225</v>
      </c>
      <c r="AH5012" t="s">
        <v>225</v>
      </c>
      <c r="AI5012" t="s">
        <v>225</v>
      </c>
      <c r="AJ5012" t="s">
        <v>225</v>
      </c>
      <c r="AK5012" t="s">
        <v>225</v>
      </c>
      <c r="AL5012" t="s">
        <v>394</v>
      </c>
      <c r="AM5012" t="s">
        <v>394</v>
      </c>
      <c r="AN5012" t="s">
        <v>394</v>
      </c>
      <c r="AO5012" t="s">
        <v>394</v>
      </c>
      <c r="AP5012" t="s">
        <v>394</v>
      </c>
      <c r="AQ5012" s="286" t="s">
        <v>394</v>
      </c>
      <c r="AR5012" s="304"/>
      <c r="AS5012" s="304"/>
      <c r="AU5012"/>
    </row>
    <row r="5013" spans="1:47" ht="21.6" x14ac:dyDescent="0.65">
      <c r="A5013" s="285">
        <v>124219</v>
      </c>
      <c r="B5013" s="286" t="s">
        <v>538</v>
      </c>
      <c r="C5013" t="s">
        <v>224</v>
      </c>
      <c r="D5013" t="s">
        <v>224</v>
      </c>
      <c r="E5013" t="s">
        <v>224</v>
      </c>
      <c r="F5013" t="s">
        <v>224</v>
      </c>
      <c r="G5013" t="s">
        <v>226</v>
      </c>
      <c r="H5013" t="s">
        <v>225</v>
      </c>
      <c r="I5013" t="s">
        <v>226</v>
      </c>
      <c r="J5013" t="s">
        <v>226</v>
      </c>
      <c r="K5013" t="s">
        <v>226</v>
      </c>
      <c r="L5013" t="s">
        <v>226</v>
      </c>
      <c r="M5013" t="s">
        <v>225</v>
      </c>
      <c r="N5013" t="s">
        <v>394</v>
      </c>
      <c r="O5013" t="s">
        <v>394</v>
      </c>
      <c r="P5013" t="s">
        <v>394</v>
      </c>
      <c r="Q5013" t="s">
        <v>394</v>
      </c>
      <c r="R5013" t="s">
        <v>394</v>
      </c>
      <c r="S5013" t="s">
        <v>394</v>
      </c>
      <c r="T5013" t="s">
        <v>394</v>
      </c>
      <c r="U5013" t="s">
        <v>394</v>
      </c>
      <c r="V5013" t="s">
        <v>394</v>
      </c>
      <c r="W5013" t="s">
        <v>394</v>
      </c>
      <c r="X5013" t="s">
        <v>394</v>
      </c>
      <c r="Y5013" t="s">
        <v>394</v>
      </c>
      <c r="Z5013" t="s">
        <v>394</v>
      </c>
      <c r="AA5013" t="s">
        <v>394</v>
      </c>
      <c r="AB5013" t="s">
        <v>394</v>
      </c>
      <c r="AC5013" t="s">
        <v>394</v>
      </c>
      <c r="AD5013" t="s">
        <v>394</v>
      </c>
      <c r="AE5013" t="s">
        <v>394</v>
      </c>
      <c r="AF5013" t="s">
        <v>394</v>
      </c>
      <c r="AG5013" t="s">
        <v>394</v>
      </c>
      <c r="AH5013" t="s">
        <v>394</v>
      </c>
      <c r="AI5013" t="s">
        <v>394</v>
      </c>
      <c r="AJ5013" t="s">
        <v>394</v>
      </c>
      <c r="AK5013" t="s">
        <v>394</v>
      </c>
      <c r="AL5013" t="s">
        <v>394</v>
      </c>
      <c r="AM5013" t="s">
        <v>394</v>
      </c>
      <c r="AN5013" t="s">
        <v>394</v>
      </c>
      <c r="AO5013" t="s">
        <v>394</v>
      </c>
      <c r="AP5013" t="s">
        <v>394</v>
      </c>
      <c r="AQ5013" s="288"/>
      <c r="AR5013" s="304"/>
      <c r="AS5013" s="304"/>
      <c r="AU5013"/>
    </row>
    <row r="5014" spans="1:47" ht="28.8" x14ac:dyDescent="0.3">
      <c r="A5014" s="285">
        <v>124220</v>
      </c>
      <c r="B5014" s="286" t="s">
        <v>67</v>
      </c>
      <c r="C5014" t="s">
        <v>225</v>
      </c>
      <c r="D5014" t="s">
        <v>226</v>
      </c>
      <c r="E5014" t="s">
        <v>225</v>
      </c>
      <c r="F5014" t="s">
        <v>225</v>
      </c>
      <c r="G5014" t="s">
        <v>226</v>
      </c>
      <c r="H5014" t="s">
        <v>226</v>
      </c>
      <c r="I5014" t="s">
        <v>225</v>
      </c>
      <c r="J5014" t="s">
        <v>226</v>
      </c>
      <c r="K5014" t="s">
        <v>225</v>
      </c>
      <c r="L5014" t="s">
        <v>226</v>
      </c>
      <c r="M5014" t="s">
        <v>226</v>
      </c>
      <c r="N5014" t="s">
        <v>226</v>
      </c>
      <c r="O5014" t="s">
        <v>225</v>
      </c>
      <c r="P5014" t="s">
        <v>224</v>
      </c>
      <c r="Q5014" t="s">
        <v>226</v>
      </c>
      <c r="R5014" t="s">
        <v>226</v>
      </c>
      <c r="S5014" t="s">
        <v>226</v>
      </c>
      <c r="T5014" t="s">
        <v>226</v>
      </c>
      <c r="U5014" t="s">
        <v>226</v>
      </c>
      <c r="V5014" t="s">
        <v>225</v>
      </c>
      <c r="W5014" t="s">
        <v>224</v>
      </c>
      <c r="X5014" t="s">
        <v>226</v>
      </c>
      <c r="Y5014" t="s">
        <v>226</v>
      </c>
      <c r="Z5014" t="s">
        <v>226</v>
      </c>
      <c r="AA5014" t="s">
        <v>226</v>
      </c>
      <c r="AB5014" t="s">
        <v>226</v>
      </c>
      <c r="AC5014" t="s">
        <v>226</v>
      </c>
      <c r="AD5014" t="s">
        <v>226</v>
      </c>
      <c r="AE5014" t="s">
        <v>226</v>
      </c>
      <c r="AF5014" t="s">
        <v>226</v>
      </c>
      <c r="AG5014" t="s">
        <v>225</v>
      </c>
      <c r="AH5014" t="s">
        <v>225</v>
      </c>
      <c r="AI5014" t="s">
        <v>225</v>
      </c>
      <c r="AJ5014" t="s">
        <v>225</v>
      </c>
      <c r="AK5014" t="s">
        <v>225</v>
      </c>
      <c r="AL5014" t="s">
        <v>394</v>
      </c>
      <c r="AM5014" t="s">
        <v>394</v>
      </c>
      <c r="AN5014" t="s">
        <v>394</v>
      </c>
      <c r="AO5014" t="s">
        <v>394</v>
      </c>
      <c r="AP5014" t="s">
        <v>394</v>
      </c>
      <c r="AQ5014" s="286" t="s">
        <v>394</v>
      </c>
      <c r="AR5014" s="304"/>
      <c r="AS5014" s="304"/>
      <c r="AU5014"/>
    </row>
    <row r="5015" spans="1:47" ht="28.8" x14ac:dyDescent="0.3">
      <c r="A5015" s="285">
        <v>124221</v>
      </c>
      <c r="B5015" s="286" t="s">
        <v>67</v>
      </c>
      <c r="C5015" t="s">
        <v>225</v>
      </c>
      <c r="D5015" t="s">
        <v>225</v>
      </c>
      <c r="E5015" t="s">
        <v>225</v>
      </c>
      <c r="F5015" t="s">
        <v>225</v>
      </c>
      <c r="G5015" t="s">
        <v>226</v>
      </c>
      <c r="H5015" t="s">
        <v>226</v>
      </c>
      <c r="I5015" t="s">
        <v>225</v>
      </c>
      <c r="J5015" t="s">
        <v>225</v>
      </c>
      <c r="K5015" t="s">
        <v>225</v>
      </c>
      <c r="L5015" t="s">
        <v>226</v>
      </c>
      <c r="M5015" t="s">
        <v>224</v>
      </c>
      <c r="N5015" t="s">
        <v>226</v>
      </c>
      <c r="O5015" t="s">
        <v>226</v>
      </c>
      <c r="P5015" t="s">
        <v>224</v>
      </c>
      <c r="Q5015" t="s">
        <v>226</v>
      </c>
      <c r="R5015" t="s">
        <v>226</v>
      </c>
      <c r="S5015" t="s">
        <v>226</v>
      </c>
      <c r="T5015" t="s">
        <v>225</v>
      </c>
      <c r="U5015" t="s">
        <v>226</v>
      </c>
      <c r="V5015" t="s">
        <v>225</v>
      </c>
      <c r="W5015" t="s">
        <v>224</v>
      </c>
      <c r="X5015" t="s">
        <v>226</v>
      </c>
      <c r="Y5015" t="s">
        <v>224</v>
      </c>
      <c r="Z5015" t="s">
        <v>226</v>
      </c>
      <c r="AA5015" t="s">
        <v>226</v>
      </c>
      <c r="AB5015" t="s">
        <v>226</v>
      </c>
      <c r="AC5015" t="s">
        <v>226</v>
      </c>
      <c r="AD5015" t="s">
        <v>226</v>
      </c>
      <c r="AE5015" t="s">
        <v>226</v>
      </c>
      <c r="AF5015" t="s">
        <v>226</v>
      </c>
      <c r="AG5015" t="s">
        <v>225</v>
      </c>
      <c r="AH5015" t="s">
        <v>225</v>
      </c>
      <c r="AI5015" t="s">
        <v>225</v>
      </c>
      <c r="AJ5015" t="s">
        <v>225</v>
      </c>
      <c r="AK5015" t="s">
        <v>225</v>
      </c>
      <c r="AL5015" t="s">
        <v>394</v>
      </c>
      <c r="AM5015" t="s">
        <v>394</v>
      </c>
      <c r="AN5015" t="s">
        <v>394</v>
      </c>
      <c r="AO5015" t="s">
        <v>394</v>
      </c>
      <c r="AP5015" t="s">
        <v>394</v>
      </c>
      <c r="AQ5015" s="286" t="s">
        <v>394</v>
      </c>
      <c r="AR5015" s="304"/>
      <c r="AS5015" s="304"/>
      <c r="AU5015"/>
    </row>
    <row r="5016" spans="1:47" x14ac:dyDescent="0.3">
      <c r="A5016" s="285">
        <v>124223</v>
      </c>
      <c r="B5016" s="286" t="s">
        <v>538</v>
      </c>
      <c r="C5016" t="s">
        <v>225</v>
      </c>
      <c r="D5016" t="s">
        <v>225</v>
      </c>
      <c r="E5016" t="s">
        <v>225</v>
      </c>
      <c r="F5016" t="s">
        <v>225</v>
      </c>
      <c r="G5016" t="s">
        <v>226</v>
      </c>
      <c r="H5016" t="s">
        <v>224</v>
      </c>
      <c r="I5016" t="s">
        <v>225</v>
      </c>
      <c r="J5016" t="s">
        <v>225</v>
      </c>
      <c r="K5016" t="s">
        <v>224</v>
      </c>
      <c r="L5016" t="s">
        <v>224</v>
      </c>
      <c r="M5016" t="s">
        <v>224</v>
      </c>
      <c r="N5016" t="s">
        <v>225</v>
      </c>
      <c r="O5016" t="s">
        <v>226</v>
      </c>
      <c r="P5016" t="s">
        <v>225</v>
      </c>
      <c r="Q5016" t="s">
        <v>224</v>
      </c>
      <c r="R5016" t="s">
        <v>226</v>
      </c>
      <c r="S5016" t="s">
        <v>225</v>
      </c>
      <c r="T5016" t="s">
        <v>224</v>
      </c>
      <c r="U5016" t="s">
        <v>225</v>
      </c>
      <c r="V5016" t="s">
        <v>224</v>
      </c>
      <c r="W5016" t="s">
        <v>224</v>
      </c>
      <c r="X5016" t="s">
        <v>226</v>
      </c>
      <c r="Y5016" t="s">
        <v>226</v>
      </c>
      <c r="Z5016" t="s">
        <v>226</v>
      </c>
      <c r="AA5016" t="s">
        <v>226</v>
      </c>
      <c r="AB5016" t="s">
        <v>226</v>
      </c>
      <c r="AC5016" t="s">
        <v>226</v>
      </c>
      <c r="AD5016" t="s">
        <v>226</v>
      </c>
      <c r="AE5016" t="s">
        <v>226</v>
      </c>
      <c r="AF5016" t="s">
        <v>226</v>
      </c>
      <c r="AG5016" t="s">
        <v>394</v>
      </c>
      <c r="AH5016" t="s">
        <v>394</v>
      </c>
      <c r="AI5016" t="s">
        <v>394</v>
      </c>
      <c r="AJ5016" t="s">
        <v>394</v>
      </c>
      <c r="AK5016" t="s">
        <v>394</v>
      </c>
      <c r="AL5016" t="s">
        <v>394</v>
      </c>
      <c r="AM5016" t="s">
        <v>394</v>
      </c>
      <c r="AN5016" t="s">
        <v>394</v>
      </c>
      <c r="AO5016" t="s">
        <v>394</v>
      </c>
      <c r="AP5016" t="s">
        <v>394</v>
      </c>
      <c r="AQ5016" s="286" t="s">
        <v>394</v>
      </c>
      <c r="AR5016" s="304"/>
      <c r="AS5016" s="304"/>
      <c r="AU5016"/>
    </row>
    <row r="5017" spans="1:47" ht="28.8" x14ac:dyDescent="0.3">
      <c r="A5017" s="285">
        <v>124224</v>
      </c>
      <c r="B5017" s="286" t="s">
        <v>67</v>
      </c>
      <c r="C5017" t="s">
        <v>225</v>
      </c>
      <c r="D5017" t="s">
        <v>225</v>
      </c>
      <c r="E5017" t="s">
        <v>225</v>
      </c>
      <c r="F5017" t="s">
        <v>225</v>
      </c>
      <c r="G5017" t="s">
        <v>226</v>
      </c>
      <c r="H5017" t="s">
        <v>226</v>
      </c>
      <c r="I5017" t="s">
        <v>225</v>
      </c>
      <c r="J5017" t="s">
        <v>225</v>
      </c>
      <c r="K5017" t="s">
        <v>225</v>
      </c>
      <c r="L5017" t="s">
        <v>224</v>
      </c>
      <c r="M5017" t="s">
        <v>226</v>
      </c>
      <c r="N5017" t="s">
        <v>226</v>
      </c>
      <c r="O5017" t="s">
        <v>225</v>
      </c>
      <c r="P5017" t="s">
        <v>226</v>
      </c>
      <c r="Q5017" t="s">
        <v>226</v>
      </c>
      <c r="R5017" t="s">
        <v>226</v>
      </c>
      <c r="S5017" t="s">
        <v>226</v>
      </c>
      <c r="T5017" t="s">
        <v>226</v>
      </c>
      <c r="U5017" t="s">
        <v>226</v>
      </c>
      <c r="V5017" t="s">
        <v>225</v>
      </c>
      <c r="W5017" t="s">
        <v>225</v>
      </c>
      <c r="X5017" t="s">
        <v>225</v>
      </c>
      <c r="Y5017" t="s">
        <v>225</v>
      </c>
      <c r="Z5017" t="s">
        <v>225</v>
      </c>
      <c r="AA5017" t="s">
        <v>225</v>
      </c>
      <c r="AB5017" t="s">
        <v>225</v>
      </c>
      <c r="AC5017" t="s">
        <v>225</v>
      </c>
      <c r="AD5017" t="s">
        <v>225</v>
      </c>
      <c r="AE5017" t="s">
        <v>225</v>
      </c>
      <c r="AF5017" t="s">
        <v>225</v>
      </c>
      <c r="AG5017" t="s">
        <v>225</v>
      </c>
      <c r="AH5017" t="s">
        <v>225</v>
      </c>
      <c r="AI5017" t="s">
        <v>225</v>
      </c>
      <c r="AJ5017" t="s">
        <v>225</v>
      </c>
      <c r="AK5017" t="s">
        <v>225</v>
      </c>
      <c r="AL5017" t="s">
        <v>394</v>
      </c>
      <c r="AM5017" t="s">
        <v>394</v>
      </c>
      <c r="AN5017" t="s">
        <v>394</v>
      </c>
      <c r="AO5017" t="s">
        <v>394</v>
      </c>
      <c r="AP5017" t="s">
        <v>394</v>
      </c>
      <c r="AQ5017" s="286" t="s">
        <v>394</v>
      </c>
      <c r="AR5017" s="304"/>
      <c r="AS5017" s="304"/>
      <c r="AU5017"/>
    </row>
    <row r="5018" spans="1:47" ht="28.8" x14ac:dyDescent="0.3">
      <c r="A5018" s="285">
        <v>124225</v>
      </c>
      <c r="B5018" s="286" t="s">
        <v>67</v>
      </c>
      <c r="C5018" t="s">
        <v>225</v>
      </c>
      <c r="D5018" t="s">
        <v>225</v>
      </c>
      <c r="E5018" t="s">
        <v>225</v>
      </c>
      <c r="F5018" t="s">
        <v>225</v>
      </c>
      <c r="G5018" t="s">
        <v>226</v>
      </c>
      <c r="H5018" t="s">
        <v>226</v>
      </c>
      <c r="I5018" t="s">
        <v>225</v>
      </c>
      <c r="J5018" t="s">
        <v>225</v>
      </c>
      <c r="K5018" t="s">
        <v>225</v>
      </c>
      <c r="L5018" t="s">
        <v>225</v>
      </c>
      <c r="M5018" t="s">
        <v>226</v>
      </c>
      <c r="N5018" t="s">
        <v>224</v>
      </c>
      <c r="O5018" t="s">
        <v>225</v>
      </c>
      <c r="P5018" t="s">
        <v>226</v>
      </c>
      <c r="Q5018" t="s">
        <v>226</v>
      </c>
      <c r="R5018" t="s">
        <v>226</v>
      </c>
      <c r="S5018" t="s">
        <v>226</v>
      </c>
      <c r="T5018" t="s">
        <v>226</v>
      </c>
      <c r="U5018" t="s">
        <v>226</v>
      </c>
      <c r="V5018" t="s">
        <v>225</v>
      </c>
      <c r="W5018" t="s">
        <v>226</v>
      </c>
      <c r="X5018" t="s">
        <v>226</v>
      </c>
      <c r="Y5018" t="s">
        <v>226</v>
      </c>
      <c r="Z5018" t="s">
        <v>226</v>
      </c>
      <c r="AA5018" t="s">
        <v>226</v>
      </c>
      <c r="AB5018" t="s">
        <v>226</v>
      </c>
      <c r="AC5018" t="s">
        <v>226</v>
      </c>
      <c r="AD5018" t="s">
        <v>226</v>
      </c>
      <c r="AE5018" t="s">
        <v>226</v>
      </c>
      <c r="AF5018" t="s">
        <v>226</v>
      </c>
      <c r="AG5018" t="s">
        <v>225</v>
      </c>
      <c r="AH5018" t="s">
        <v>225</v>
      </c>
      <c r="AI5018" t="s">
        <v>225</v>
      </c>
      <c r="AJ5018" t="s">
        <v>225</v>
      </c>
      <c r="AK5018" t="s">
        <v>225</v>
      </c>
      <c r="AL5018" t="s">
        <v>394</v>
      </c>
      <c r="AM5018" t="s">
        <v>394</v>
      </c>
      <c r="AN5018" t="s">
        <v>394</v>
      </c>
      <c r="AO5018" t="s">
        <v>394</v>
      </c>
      <c r="AP5018" t="s">
        <v>394</v>
      </c>
      <c r="AQ5018" s="286" t="s">
        <v>394</v>
      </c>
      <c r="AR5018" s="304"/>
      <c r="AS5018" s="304"/>
      <c r="AU5018"/>
    </row>
    <row r="5019" spans="1:47" ht="28.8" x14ac:dyDescent="0.3">
      <c r="A5019" s="285">
        <v>124226</v>
      </c>
      <c r="B5019" s="286" t="s">
        <v>67</v>
      </c>
      <c r="C5019" t="s">
        <v>225</v>
      </c>
      <c r="D5019" t="s">
        <v>225</v>
      </c>
      <c r="E5019" t="s">
        <v>225</v>
      </c>
      <c r="F5019" t="s">
        <v>225</v>
      </c>
      <c r="G5019" t="s">
        <v>226</v>
      </c>
      <c r="H5019" t="s">
        <v>224</v>
      </c>
      <c r="I5019" t="s">
        <v>225</v>
      </c>
      <c r="J5019" t="s">
        <v>225</v>
      </c>
      <c r="K5019" t="s">
        <v>226</v>
      </c>
      <c r="L5019" t="s">
        <v>224</v>
      </c>
      <c r="M5019" t="s">
        <v>224</v>
      </c>
      <c r="N5019" t="s">
        <v>226</v>
      </c>
      <c r="O5019" t="s">
        <v>225</v>
      </c>
      <c r="P5019" t="s">
        <v>224</v>
      </c>
      <c r="Q5019" t="s">
        <v>226</v>
      </c>
      <c r="R5019" t="s">
        <v>226</v>
      </c>
      <c r="S5019" t="s">
        <v>226</v>
      </c>
      <c r="T5019" t="s">
        <v>226</v>
      </c>
      <c r="U5019" t="s">
        <v>224</v>
      </c>
      <c r="V5019" t="s">
        <v>226</v>
      </c>
      <c r="W5019" t="s">
        <v>226</v>
      </c>
      <c r="X5019" t="s">
        <v>226</v>
      </c>
      <c r="Y5019" t="s">
        <v>226</v>
      </c>
      <c r="Z5019" t="s">
        <v>226</v>
      </c>
      <c r="AA5019" t="s">
        <v>226</v>
      </c>
      <c r="AB5019" t="s">
        <v>226</v>
      </c>
      <c r="AC5019" t="s">
        <v>226</v>
      </c>
      <c r="AD5019" t="s">
        <v>226</v>
      </c>
      <c r="AE5019" t="s">
        <v>226</v>
      </c>
      <c r="AF5019" t="s">
        <v>226</v>
      </c>
      <c r="AG5019" t="s">
        <v>225</v>
      </c>
      <c r="AH5019" t="s">
        <v>225</v>
      </c>
      <c r="AI5019" t="s">
        <v>225</v>
      </c>
      <c r="AJ5019" t="s">
        <v>225</v>
      </c>
      <c r="AK5019" t="s">
        <v>225</v>
      </c>
      <c r="AL5019" t="s">
        <v>394</v>
      </c>
      <c r="AM5019" t="s">
        <v>394</v>
      </c>
      <c r="AN5019" t="s">
        <v>394</v>
      </c>
      <c r="AO5019" t="s">
        <v>394</v>
      </c>
      <c r="AP5019" t="s">
        <v>394</v>
      </c>
      <c r="AQ5019" s="286" t="s">
        <v>394</v>
      </c>
      <c r="AR5019" s="304"/>
      <c r="AS5019" s="304"/>
      <c r="AU5019"/>
    </row>
    <row r="5020" spans="1:47" x14ac:dyDescent="0.3">
      <c r="A5020" s="285">
        <v>124227</v>
      </c>
      <c r="B5020" s="286" t="s">
        <v>540</v>
      </c>
      <c r="AQ5020" s="286" t="s">
        <v>394</v>
      </c>
    </row>
    <row r="5021" spans="1:47" ht="28.8" x14ac:dyDescent="0.3">
      <c r="A5021" s="285">
        <v>124228</v>
      </c>
      <c r="B5021" s="286" t="s">
        <v>67</v>
      </c>
      <c r="C5021" t="s">
        <v>225</v>
      </c>
      <c r="D5021" t="s">
        <v>225</v>
      </c>
      <c r="E5021" t="s">
        <v>225</v>
      </c>
      <c r="F5021" t="s">
        <v>225</v>
      </c>
      <c r="G5021" t="s">
        <v>226</v>
      </c>
      <c r="H5021" t="s">
        <v>224</v>
      </c>
      <c r="I5021" t="s">
        <v>225</v>
      </c>
      <c r="J5021" t="s">
        <v>225</v>
      </c>
      <c r="K5021" t="s">
        <v>225</v>
      </c>
      <c r="L5021" t="s">
        <v>226</v>
      </c>
      <c r="M5021" t="s">
        <v>226</v>
      </c>
      <c r="N5021" t="s">
        <v>224</v>
      </c>
      <c r="O5021" t="s">
        <v>225</v>
      </c>
      <c r="P5021" t="s">
        <v>224</v>
      </c>
      <c r="Q5021" t="s">
        <v>226</v>
      </c>
      <c r="R5021" t="s">
        <v>226</v>
      </c>
      <c r="S5021" t="s">
        <v>226</v>
      </c>
      <c r="T5021" t="s">
        <v>226</v>
      </c>
      <c r="U5021" t="s">
        <v>226</v>
      </c>
      <c r="V5021" t="s">
        <v>226</v>
      </c>
      <c r="W5021" t="s">
        <v>226</v>
      </c>
      <c r="X5021" t="s">
        <v>226</v>
      </c>
      <c r="Y5021" t="s">
        <v>226</v>
      </c>
      <c r="Z5021" t="s">
        <v>226</v>
      </c>
      <c r="AA5021" t="s">
        <v>226</v>
      </c>
      <c r="AB5021" t="s">
        <v>226</v>
      </c>
      <c r="AC5021" t="s">
        <v>226</v>
      </c>
      <c r="AD5021" t="s">
        <v>226</v>
      </c>
      <c r="AE5021" t="s">
        <v>226</v>
      </c>
      <c r="AF5021" t="s">
        <v>226</v>
      </c>
      <c r="AG5021" t="s">
        <v>225</v>
      </c>
      <c r="AH5021" t="s">
        <v>225</v>
      </c>
      <c r="AI5021" t="s">
        <v>225</v>
      </c>
      <c r="AJ5021" t="s">
        <v>225</v>
      </c>
      <c r="AK5021" t="s">
        <v>225</v>
      </c>
      <c r="AL5021" t="s">
        <v>394</v>
      </c>
      <c r="AM5021" t="s">
        <v>394</v>
      </c>
      <c r="AN5021" t="s">
        <v>394</v>
      </c>
      <c r="AO5021" t="s">
        <v>394</v>
      </c>
      <c r="AP5021" t="s">
        <v>394</v>
      </c>
      <c r="AQ5021" s="286" t="s">
        <v>394</v>
      </c>
      <c r="AR5021" s="304"/>
      <c r="AS5021" s="304"/>
      <c r="AU5021"/>
    </row>
    <row r="5022" spans="1:47" x14ac:dyDescent="0.3">
      <c r="A5022" s="285">
        <v>124229</v>
      </c>
      <c r="B5022" s="286" t="s">
        <v>539</v>
      </c>
      <c r="AQ5022" s="286" t="s">
        <v>394</v>
      </c>
    </row>
    <row r="5023" spans="1:47" ht="28.8" x14ac:dyDescent="0.3">
      <c r="A5023" s="285">
        <v>124230</v>
      </c>
      <c r="B5023" s="286" t="s">
        <v>542</v>
      </c>
      <c r="C5023" t="s">
        <v>225</v>
      </c>
      <c r="D5023" t="s">
        <v>226</v>
      </c>
      <c r="E5023" t="s">
        <v>225</v>
      </c>
      <c r="F5023" t="s">
        <v>225</v>
      </c>
      <c r="G5023" t="s">
        <v>224</v>
      </c>
      <c r="H5023" t="s">
        <v>226</v>
      </c>
      <c r="I5023" t="s">
        <v>225</v>
      </c>
      <c r="J5023" t="s">
        <v>225</v>
      </c>
      <c r="K5023" t="s">
        <v>225</v>
      </c>
      <c r="L5023" t="s">
        <v>226</v>
      </c>
      <c r="M5023" t="s">
        <v>225</v>
      </c>
      <c r="N5023" t="s">
        <v>225</v>
      </c>
      <c r="O5023" t="s">
        <v>225</v>
      </c>
      <c r="P5023" t="s">
        <v>225</v>
      </c>
      <c r="Q5023" t="s">
        <v>225</v>
      </c>
      <c r="AG5023" t="s">
        <v>394</v>
      </c>
      <c r="AH5023" t="s">
        <v>394</v>
      </c>
      <c r="AI5023" t="s">
        <v>394</v>
      </c>
      <c r="AJ5023" t="s">
        <v>394</v>
      </c>
      <c r="AK5023" t="s">
        <v>394</v>
      </c>
      <c r="AL5023" t="s">
        <v>394</v>
      </c>
      <c r="AM5023" t="s">
        <v>394</v>
      </c>
      <c r="AN5023" t="s">
        <v>394</v>
      </c>
      <c r="AO5023" t="s">
        <v>394</v>
      </c>
      <c r="AP5023" t="s">
        <v>394</v>
      </c>
      <c r="AQ5023" s="286" t="s">
        <v>394</v>
      </c>
      <c r="AR5023" s="304"/>
      <c r="AS5023" s="304"/>
      <c r="AU5023"/>
    </row>
    <row r="5024" spans="1:47" ht="28.8" x14ac:dyDescent="0.3">
      <c r="A5024" s="285">
        <v>124230</v>
      </c>
      <c r="B5024" s="286" t="s">
        <v>542</v>
      </c>
      <c r="C5024" t="s">
        <v>226</v>
      </c>
      <c r="D5024" t="s">
        <v>226</v>
      </c>
      <c r="E5024" t="s">
        <v>226</v>
      </c>
      <c r="F5024" t="s">
        <v>226</v>
      </c>
      <c r="G5024" t="s">
        <v>224</v>
      </c>
      <c r="H5024" t="s">
        <v>226</v>
      </c>
      <c r="I5024" t="s">
        <v>226</v>
      </c>
      <c r="J5024" t="s">
        <v>226</v>
      </c>
      <c r="K5024" t="s">
        <v>225</v>
      </c>
      <c r="L5024" t="s">
        <v>226</v>
      </c>
      <c r="M5024" t="s">
        <v>225</v>
      </c>
      <c r="N5024" t="s">
        <v>225</v>
      </c>
      <c r="O5024" t="s">
        <v>225</v>
      </c>
      <c r="P5024" t="s">
        <v>225</v>
      </c>
      <c r="Q5024" t="s">
        <v>225</v>
      </c>
      <c r="AG5024" t="s">
        <v>394</v>
      </c>
      <c r="AH5024" t="s">
        <v>394</v>
      </c>
      <c r="AI5024" t="s">
        <v>394</v>
      </c>
      <c r="AJ5024" t="s">
        <v>394</v>
      </c>
      <c r="AK5024" t="s">
        <v>394</v>
      </c>
      <c r="AL5024" t="s">
        <v>394</v>
      </c>
      <c r="AM5024" t="s">
        <v>394</v>
      </c>
      <c r="AN5024" t="s">
        <v>394</v>
      </c>
      <c r="AO5024" t="s">
        <v>394</v>
      </c>
      <c r="AP5024" t="s">
        <v>394</v>
      </c>
      <c r="AQ5024" s="286" t="s">
        <v>394</v>
      </c>
      <c r="AR5024" s="304"/>
      <c r="AS5024" s="304"/>
      <c r="AU5024"/>
    </row>
    <row r="5025" spans="1:47" x14ac:dyDescent="0.3">
      <c r="A5025" s="285">
        <v>124231</v>
      </c>
      <c r="B5025" s="286" t="s">
        <v>539</v>
      </c>
      <c r="AQ5025" s="286" t="s">
        <v>394</v>
      </c>
    </row>
    <row r="5026" spans="1:47" ht="28.8" x14ac:dyDescent="0.3">
      <c r="A5026" s="285">
        <v>124232</v>
      </c>
      <c r="B5026" s="286" t="s">
        <v>541</v>
      </c>
      <c r="C5026" t="s">
        <v>226</v>
      </c>
      <c r="D5026" t="s">
        <v>226</v>
      </c>
      <c r="E5026" t="s">
        <v>226</v>
      </c>
      <c r="F5026" t="s">
        <v>226</v>
      </c>
      <c r="G5026" t="s">
        <v>224</v>
      </c>
      <c r="H5026" t="s">
        <v>226</v>
      </c>
      <c r="I5026" t="s">
        <v>226</v>
      </c>
      <c r="J5026" t="s">
        <v>226</v>
      </c>
      <c r="K5026" t="s">
        <v>225</v>
      </c>
      <c r="L5026" t="s">
        <v>226</v>
      </c>
      <c r="M5026" t="s">
        <v>225</v>
      </c>
      <c r="N5026" t="s">
        <v>394</v>
      </c>
      <c r="O5026" t="s">
        <v>394</v>
      </c>
      <c r="P5026" t="s">
        <v>394</v>
      </c>
      <c r="Q5026" t="s">
        <v>394</v>
      </c>
      <c r="R5026" t="s">
        <v>394</v>
      </c>
      <c r="S5026" t="s">
        <v>394</v>
      </c>
      <c r="T5026" t="s">
        <v>394</v>
      </c>
      <c r="U5026" t="s">
        <v>394</v>
      </c>
      <c r="V5026" t="s">
        <v>394</v>
      </c>
      <c r="W5026" t="s">
        <v>225</v>
      </c>
      <c r="X5026" t="s">
        <v>225</v>
      </c>
      <c r="Y5026" t="s">
        <v>225</v>
      </c>
      <c r="Z5026" t="s">
        <v>225</v>
      </c>
      <c r="AA5026" t="s">
        <v>225</v>
      </c>
      <c r="AQ5026" s="286" t="s">
        <v>394</v>
      </c>
      <c r="AR5026" s="304"/>
      <c r="AS5026" s="304"/>
      <c r="AU5026"/>
    </row>
    <row r="5027" spans="1:47" x14ac:dyDescent="0.3">
      <c r="A5027" s="285">
        <v>124233</v>
      </c>
      <c r="B5027" s="286" t="s">
        <v>539</v>
      </c>
      <c r="AQ5027" s="286" t="s">
        <v>394</v>
      </c>
    </row>
    <row r="5028" spans="1:47" x14ac:dyDescent="0.3">
      <c r="A5028" s="285">
        <v>124234</v>
      </c>
      <c r="B5028" s="286" t="s">
        <v>539</v>
      </c>
      <c r="AQ5028" s="286" t="s">
        <v>394</v>
      </c>
    </row>
    <row r="5029" spans="1:47" x14ac:dyDescent="0.3">
      <c r="A5029" s="285">
        <v>124235</v>
      </c>
      <c r="B5029" s="286" t="s">
        <v>538</v>
      </c>
      <c r="AQ5029" s="286" t="s">
        <v>394</v>
      </c>
    </row>
    <row r="5030" spans="1:47" ht="28.8" x14ac:dyDescent="0.3">
      <c r="A5030" s="285">
        <v>124236</v>
      </c>
      <c r="B5030" s="286" t="s">
        <v>67</v>
      </c>
      <c r="C5030" t="s">
        <v>226</v>
      </c>
      <c r="D5030" t="s">
        <v>226</v>
      </c>
      <c r="E5030" t="s">
        <v>226</v>
      </c>
      <c r="F5030" t="s">
        <v>226</v>
      </c>
      <c r="G5030" t="s">
        <v>226</v>
      </c>
      <c r="H5030" t="s">
        <v>226</v>
      </c>
      <c r="I5030" t="s">
        <v>226</v>
      </c>
      <c r="J5030" t="s">
        <v>226</v>
      </c>
      <c r="K5030" t="s">
        <v>226</v>
      </c>
      <c r="L5030" t="s">
        <v>226</v>
      </c>
      <c r="M5030" t="s">
        <v>224</v>
      </c>
      <c r="N5030" t="s">
        <v>226</v>
      </c>
      <c r="O5030" t="s">
        <v>226</v>
      </c>
      <c r="P5030" t="s">
        <v>226</v>
      </c>
      <c r="Q5030" t="s">
        <v>226</v>
      </c>
      <c r="R5030" t="s">
        <v>226</v>
      </c>
      <c r="S5030" t="s">
        <v>226</v>
      </c>
      <c r="T5030" t="s">
        <v>226</v>
      </c>
      <c r="U5030" t="s">
        <v>225</v>
      </c>
      <c r="V5030" t="s">
        <v>225</v>
      </c>
      <c r="W5030" t="s">
        <v>394</v>
      </c>
      <c r="X5030" t="s">
        <v>394</v>
      </c>
      <c r="Y5030" t="s">
        <v>394</v>
      </c>
      <c r="Z5030" t="s">
        <v>394</v>
      </c>
      <c r="AA5030" t="s">
        <v>394</v>
      </c>
      <c r="AB5030" t="s">
        <v>394</v>
      </c>
      <c r="AC5030" t="s">
        <v>394</v>
      </c>
      <c r="AD5030" t="s">
        <v>394</v>
      </c>
      <c r="AE5030" t="s">
        <v>394</v>
      </c>
      <c r="AF5030" t="s">
        <v>394</v>
      </c>
      <c r="AG5030" t="s">
        <v>225</v>
      </c>
      <c r="AH5030" t="s">
        <v>225</v>
      </c>
      <c r="AI5030" t="s">
        <v>225</v>
      </c>
      <c r="AJ5030" t="s">
        <v>225</v>
      </c>
      <c r="AK5030" t="s">
        <v>225</v>
      </c>
      <c r="AL5030" t="s">
        <v>394</v>
      </c>
      <c r="AM5030" t="s">
        <v>394</v>
      </c>
      <c r="AN5030" t="s">
        <v>394</v>
      </c>
      <c r="AO5030" t="s">
        <v>394</v>
      </c>
      <c r="AP5030" t="s">
        <v>394</v>
      </c>
      <c r="AQ5030" s="286" t="s">
        <v>394</v>
      </c>
      <c r="AR5030" s="304"/>
      <c r="AS5030" s="304"/>
      <c r="AU5030"/>
    </row>
    <row r="5031" spans="1:47" ht="28.8" x14ac:dyDescent="0.3">
      <c r="A5031" s="285">
        <v>124237</v>
      </c>
      <c r="B5031" s="286" t="s">
        <v>67</v>
      </c>
      <c r="C5031" t="s">
        <v>225</v>
      </c>
      <c r="D5031" t="s">
        <v>225</v>
      </c>
      <c r="E5031" t="s">
        <v>225</v>
      </c>
      <c r="F5031" t="s">
        <v>225</v>
      </c>
      <c r="G5031" t="s">
        <v>226</v>
      </c>
      <c r="H5031" t="s">
        <v>226</v>
      </c>
      <c r="I5031" t="s">
        <v>225</v>
      </c>
      <c r="J5031" t="s">
        <v>225</v>
      </c>
      <c r="K5031" t="s">
        <v>226</v>
      </c>
      <c r="L5031" t="s">
        <v>226</v>
      </c>
      <c r="M5031" t="s">
        <v>226</v>
      </c>
      <c r="N5031" t="s">
        <v>225</v>
      </c>
      <c r="O5031" t="s">
        <v>226</v>
      </c>
      <c r="P5031" t="s">
        <v>225</v>
      </c>
      <c r="Q5031" t="s">
        <v>226</v>
      </c>
      <c r="R5031" t="s">
        <v>225</v>
      </c>
      <c r="S5031" t="s">
        <v>226</v>
      </c>
      <c r="T5031" t="s">
        <v>225</v>
      </c>
      <c r="U5031" t="s">
        <v>225</v>
      </c>
      <c r="V5031" t="s">
        <v>226</v>
      </c>
      <c r="W5031" t="s">
        <v>224</v>
      </c>
      <c r="X5031" t="s">
        <v>226</v>
      </c>
      <c r="Y5031" t="s">
        <v>226</v>
      </c>
      <c r="Z5031" t="s">
        <v>226</v>
      </c>
      <c r="AA5031" t="s">
        <v>226</v>
      </c>
      <c r="AB5031" t="s">
        <v>226</v>
      </c>
      <c r="AC5031" t="s">
        <v>226</v>
      </c>
      <c r="AD5031" t="s">
        <v>226</v>
      </c>
      <c r="AE5031" t="s">
        <v>226</v>
      </c>
      <c r="AF5031" t="s">
        <v>226</v>
      </c>
      <c r="AG5031" t="s">
        <v>225</v>
      </c>
      <c r="AH5031" t="s">
        <v>225</v>
      </c>
      <c r="AI5031" t="s">
        <v>225</v>
      </c>
      <c r="AJ5031" t="s">
        <v>225</v>
      </c>
      <c r="AK5031" t="s">
        <v>225</v>
      </c>
      <c r="AL5031" t="s">
        <v>394</v>
      </c>
      <c r="AM5031" t="s">
        <v>394</v>
      </c>
      <c r="AN5031" t="s">
        <v>394</v>
      </c>
      <c r="AO5031" t="s">
        <v>394</v>
      </c>
      <c r="AP5031" t="s">
        <v>394</v>
      </c>
      <c r="AQ5031" s="286" t="s">
        <v>394</v>
      </c>
      <c r="AR5031" s="304"/>
      <c r="AS5031" s="304"/>
      <c r="AU5031"/>
    </row>
    <row r="5032" spans="1:47" x14ac:dyDescent="0.3">
      <c r="A5032" s="285">
        <v>124238</v>
      </c>
      <c r="B5032" s="286" t="s">
        <v>540</v>
      </c>
      <c r="C5032" t="s">
        <v>225</v>
      </c>
      <c r="D5032" t="s">
        <v>225</v>
      </c>
      <c r="E5032" t="s">
        <v>225</v>
      </c>
      <c r="F5032" t="s">
        <v>225</v>
      </c>
      <c r="G5032" t="s">
        <v>226</v>
      </c>
      <c r="H5032" t="s">
        <v>226</v>
      </c>
      <c r="I5032" t="s">
        <v>225</v>
      </c>
      <c r="J5032" t="s">
        <v>225</v>
      </c>
      <c r="K5032" t="s">
        <v>225</v>
      </c>
      <c r="L5032" t="s">
        <v>226</v>
      </c>
      <c r="M5032" t="s">
        <v>225</v>
      </c>
      <c r="N5032" t="s">
        <v>226</v>
      </c>
      <c r="O5032" t="s">
        <v>225</v>
      </c>
      <c r="P5032" t="s">
        <v>226</v>
      </c>
      <c r="Q5032" t="s">
        <v>226</v>
      </c>
      <c r="R5032" t="s">
        <v>226</v>
      </c>
      <c r="S5032" t="s">
        <v>226</v>
      </c>
      <c r="T5032" t="s">
        <v>225</v>
      </c>
      <c r="U5032" t="s">
        <v>226</v>
      </c>
      <c r="V5032" t="s">
        <v>225</v>
      </c>
      <c r="W5032" t="s">
        <v>226</v>
      </c>
      <c r="X5032" t="s">
        <v>226</v>
      </c>
      <c r="Y5032" t="s">
        <v>226</v>
      </c>
      <c r="Z5032" t="s">
        <v>226</v>
      </c>
      <c r="AA5032" t="s">
        <v>226</v>
      </c>
      <c r="AB5032" t="s">
        <v>226</v>
      </c>
      <c r="AC5032" t="s">
        <v>226</v>
      </c>
      <c r="AD5032" t="s">
        <v>226</v>
      </c>
      <c r="AE5032" t="s">
        <v>226</v>
      </c>
      <c r="AF5032" t="s">
        <v>226</v>
      </c>
      <c r="AG5032" t="s">
        <v>394</v>
      </c>
      <c r="AH5032" t="s">
        <v>394</v>
      </c>
      <c r="AI5032" t="s">
        <v>394</v>
      </c>
      <c r="AJ5032" t="s">
        <v>394</v>
      </c>
      <c r="AK5032" t="s">
        <v>394</v>
      </c>
      <c r="AL5032" t="s">
        <v>394</v>
      </c>
      <c r="AM5032" t="s">
        <v>394</v>
      </c>
      <c r="AN5032" t="s">
        <v>394</v>
      </c>
      <c r="AO5032" t="s">
        <v>394</v>
      </c>
      <c r="AP5032" t="s">
        <v>394</v>
      </c>
      <c r="AQ5032" s="286" t="s">
        <v>394</v>
      </c>
      <c r="AR5032" s="304"/>
      <c r="AS5032" s="304"/>
      <c r="AU5032"/>
    </row>
    <row r="5033" spans="1:47" ht="28.8" x14ac:dyDescent="0.3">
      <c r="A5033" s="285">
        <v>124239</v>
      </c>
      <c r="B5033" s="286" t="s">
        <v>542</v>
      </c>
      <c r="C5033" t="s">
        <v>226</v>
      </c>
      <c r="D5033" t="s">
        <v>224</v>
      </c>
      <c r="E5033" t="s">
        <v>224</v>
      </c>
      <c r="F5033" t="s">
        <v>224</v>
      </c>
      <c r="G5033" t="s">
        <v>225</v>
      </c>
      <c r="H5033" t="s">
        <v>226</v>
      </c>
      <c r="I5033" t="s">
        <v>226</v>
      </c>
      <c r="J5033" t="s">
        <v>226</v>
      </c>
      <c r="K5033" t="s">
        <v>226</v>
      </c>
      <c r="L5033" t="s">
        <v>226</v>
      </c>
      <c r="M5033" t="s">
        <v>225</v>
      </c>
      <c r="N5033" t="s">
        <v>225</v>
      </c>
      <c r="O5033" t="s">
        <v>225</v>
      </c>
      <c r="P5033" t="s">
        <v>225</v>
      </c>
      <c r="Q5033" t="s">
        <v>225</v>
      </c>
      <c r="AG5033" t="s">
        <v>394</v>
      </c>
      <c r="AH5033" t="s">
        <v>394</v>
      </c>
      <c r="AI5033" t="s">
        <v>394</v>
      </c>
      <c r="AJ5033" t="s">
        <v>394</v>
      </c>
      <c r="AK5033" t="s">
        <v>394</v>
      </c>
      <c r="AL5033" t="s">
        <v>394</v>
      </c>
      <c r="AM5033" t="s">
        <v>394</v>
      </c>
      <c r="AN5033" t="s">
        <v>394</v>
      </c>
      <c r="AO5033" t="s">
        <v>394</v>
      </c>
      <c r="AP5033" t="s">
        <v>394</v>
      </c>
      <c r="AQ5033" s="286" t="s">
        <v>394</v>
      </c>
      <c r="AR5033" s="304"/>
      <c r="AS5033" s="304"/>
      <c r="AU5033"/>
    </row>
    <row r="5034" spans="1:47" ht="28.8" x14ac:dyDescent="0.3">
      <c r="A5034" s="285">
        <v>124240</v>
      </c>
      <c r="B5034" s="286" t="s">
        <v>542</v>
      </c>
      <c r="C5034" t="s">
        <v>226</v>
      </c>
      <c r="D5034" t="s">
        <v>226</v>
      </c>
      <c r="E5034" t="s">
        <v>226</v>
      </c>
      <c r="F5034" t="s">
        <v>226</v>
      </c>
      <c r="G5034" t="s">
        <v>226</v>
      </c>
      <c r="H5034" t="s">
        <v>226</v>
      </c>
      <c r="I5034" t="s">
        <v>226</v>
      </c>
      <c r="J5034" t="s">
        <v>226</v>
      </c>
      <c r="K5034" t="s">
        <v>226</v>
      </c>
      <c r="L5034" t="s">
        <v>226</v>
      </c>
      <c r="M5034" t="s">
        <v>225</v>
      </c>
      <c r="N5034" t="s">
        <v>225</v>
      </c>
      <c r="O5034" t="s">
        <v>225</v>
      </c>
      <c r="P5034" t="s">
        <v>225</v>
      </c>
      <c r="Q5034" t="s">
        <v>225</v>
      </c>
      <c r="AG5034" t="s">
        <v>394</v>
      </c>
      <c r="AH5034" t="s">
        <v>394</v>
      </c>
      <c r="AI5034" t="s">
        <v>394</v>
      </c>
      <c r="AJ5034" t="s">
        <v>394</v>
      </c>
      <c r="AK5034" t="s">
        <v>394</v>
      </c>
      <c r="AL5034" t="s">
        <v>394</v>
      </c>
      <c r="AM5034" t="s">
        <v>394</v>
      </c>
      <c r="AN5034" t="s">
        <v>394</v>
      </c>
      <c r="AO5034" t="s">
        <v>394</v>
      </c>
      <c r="AP5034" t="s">
        <v>394</v>
      </c>
      <c r="AQ5034" s="286" t="s">
        <v>394</v>
      </c>
      <c r="AR5034" s="304"/>
      <c r="AS5034" s="304"/>
      <c r="AU5034"/>
    </row>
    <row r="5035" spans="1:47" ht="28.8" x14ac:dyDescent="0.3">
      <c r="A5035" s="285">
        <v>124241</v>
      </c>
      <c r="B5035" s="286" t="s">
        <v>542</v>
      </c>
      <c r="C5035" t="s">
        <v>226</v>
      </c>
      <c r="D5035" t="s">
        <v>224</v>
      </c>
      <c r="E5035" t="s">
        <v>224</v>
      </c>
      <c r="F5035" t="s">
        <v>224</v>
      </c>
      <c r="G5035" t="s">
        <v>226</v>
      </c>
      <c r="H5035" t="s">
        <v>226</v>
      </c>
      <c r="I5035" t="s">
        <v>226</v>
      </c>
      <c r="J5035" t="s">
        <v>225</v>
      </c>
      <c r="K5035" t="s">
        <v>225</v>
      </c>
      <c r="L5035" t="s">
        <v>226</v>
      </c>
      <c r="M5035" t="s">
        <v>225</v>
      </c>
      <c r="N5035" t="s">
        <v>225</v>
      </c>
      <c r="O5035" t="s">
        <v>225</v>
      </c>
      <c r="P5035" t="s">
        <v>225</v>
      </c>
      <c r="Q5035" t="s">
        <v>225</v>
      </c>
      <c r="AG5035" t="s">
        <v>394</v>
      </c>
      <c r="AH5035" t="s">
        <v>394</v>
      </c>
      <c r="AI5035" t="s">
        <v>394</v>
      </c>
      <c r="AJ5035" t="s">
        <v>394</v>
      </c>
      <c r="AK5035" t="s">
        <v>394</v>
      </c>
      <c r="AL5035" t="s">
        <v>394</v>
      </c>
      <c r="AM5035" t="s">
        <v>394</v>
      </c>
      <c r="AN5035" t="s">
        <v>394</v>
      </c>
      <c r="AO5035" t="s">
        <v>394</v>
      </c>
      <c r="AP5035" t="s">
        <v>394</v>
      </c>
      <c r="AQ5035" s="286" t="s">
        <v>394</v>
      </c>
      <c r="AR5035" s="304"/>
      <c r="AS5035" s="304"/>
      <c r="AU5035"/>
    </row>
    <row r="5036" spans="1:47" ht="21.6" x14ac:dyDescent="0.65">
      <c r="A5036" s="285">
        <v>124242</v>
      </c>
      <c r="B5036" s="286" t="s">
        <v>5586</v>
      </c>
      <c r="C5036" t="s">
        <v>225</v>
      </c>
      <c r="D5036" t="s">
        <v>225</v>
      </c>
      <c r="E5036" t="s">
        <v>225</v>
      </c>
      <c r="F5036" t="s">
        <v>225</v>
      </c>
      <c r="G5036" t="s">
        <v>225</v>
      </c>
      <c r="H5036" t="s">
        <v>225</v>
      </c>
      <c r="I5036" t="s">
        <v>225</v>
      </c>
      <c r="J5036" t="s">
        <v>225</v>
      </c>
      <c r="K5036" t="s">
        <v>225</v>
      </c>
      <c r="L5036" t="s">
        <v>224</v>
      </c>
      <c r="M5036" t="s">
        <v>394</v>
      </c>
      <c r="N5036" t="s">
        <v>226</v>
      </c>
      <c r="O5036" t="s">
        <v>225</v>
      </c>
      <c r="P5036" t="s">
        <v>225</v>
      </c>
      <c r="Q5036" t="s">
        <v>225</v>
      </c>
      <c r="R5036" t="s">
        <v>226</v>
      </c>
      <c r="S5036" t="s">
        <v>226</v>
      </c>
      <c r="T5036" t="s">
        <v>225</v>
      </c>
      <c r="U5036" t="s">
        <v>226</v>
      </c>
      <c r="V5036" t="s">
        <v>225</v>
      </c>
      <c r="W5036" t="s">
        <v>226</v>
      </c>
      <c r="X5036" t="s">
        <v>226</v>
      </c>
      <c r="Y5036" t="s">
        <v>224</v>
      </c>
      <c r="Z5036" t="s">
        <v>225</v>
      </c>
      <c r="AA5036" t="s">
        <v>224</v>
      </c>
      <c r="AB5036" t="s">
        <v>225</v>
      </c>
      <c r="AC5036" t="s">
        <v>226</v>
      </c>
      <c r="AD5036" t="s">
        <v>226</v>
      </c>
      <c r="AE5036" t="s">
        <v>225</v>
      </c>
      <c r="AF5036" t="s">
        <v>226</v>
      </c>
      <c r="AG5036" t="s">
        <v>394</v>
      </c>
      <c r="AH5036" t="s">
        <v>394</v>
      </c>
      <c r="AI5036" t="s">
        <v>394</v>
      </c>
      <c r="AJ5036" t="s">
        <v>394</v>
      </c>
      <c r="AK5036" t="s">
        <v>394</v>
      </c>
      <c r="AL5036" t="s">
        <v>394</v>
      </c>
      <c r="AM5036" t="s">
        <v>394</v>
      </c>
      <c r="AN5036" t="s">
        <v>394</v>
      </c>
      <c r="AO5036" t="s">
        <v>394</v>
      </c>
      <c r="AP5036" t="s">
        <v>394</v>
      </c>
      <c r="AQ5036" s="288"/>
      <c r="AR5036" s="304"/>
      <c r="AS5036" s="304"/>
      <c r="AU5036"/>
    </row>
    <row r="5037" spans="1:47" ht="28.8" x14ac:dyDescent="0.3">
      <c r="A5037" s="285">
        <v>124243</v>
      </c>
      <c r="B5037" s="286" t="s">
        <v>542</v>
      </c>
      <c r="C5037" t="s">
        <v>226</v>
      </c>
      <c r="D5037" t="s">
        <v>226</v>
      </c>
      <c r="E5037" t="s">
        <v>224</v>
      </c>
      <c r="F5037" t="s">
        <v>226</v>
      </c>
      <c r="G5037" t="s">
        <v>226</v>
      </c>
      <c r="H5037" t="s">
        <v>226</v>
      </c>
      <c r="I5037" t="s">
        <v>225</v>
      </c>
      <c r="J5037" t="s">
        <v>225</v>
      </c>
      <c r="K5037" t="s">
        <v>226</v>
      </c>
      <c r="L5037" t="s">
        <v>226</v>
      </c>
      <c r="M5037" t="s">
        <v>225</v>
      </c>
      <c r="N5037" t="s">
        <v>225</v>
      </c>
      <c r="O5037" t="s">
        <v>225</v>
      </c>
      <c r="P5037" t="s">
        <v>225</v>
      </c>
      <c r="Q5037" t="s">
        <v>225</v>
      </c>
      <c r="AG5037" t="s">
        <v>394</v>
      </c>
      <c r="AH5037" t="s">
        <v>394</v>
      </c>
      <c r="AI5037" t="s">
        <v>394</v>
      </c>
      <c r="AJ5037" t="s">
        <v>394</v>
      </c>
      <c r="AK5037" t="s">
        <v>394</v>
      </c>
      <c r="AL5037" t="s">
        <v>394</v>
      </c>
      <c r="AM5037" t="s">
        <v>394</v>
      </c>
      <c r="AN5037" t="s">
        <v>394</v>
      </c>
      <c r="AO5037" t="s">
        <v>394</v>
      </c>
      <c r="AP5037" t="s">
        <v>394</v>
      </c>
      <c r="AQ5037" s="286" t="s">
        <v>394</v>
      </c>
      <c r="AR5037" s="304"/>
      <c r="AS5037" s="304"/>
      <c r="AU5037"/>
    </row>
    <row r="5038" spans="1:47" x14ac:dyDescent="0.3">
      <c r="A5038" s="285">
        <v>124244</v>
      </c>
      <c r="B5038" s="286" t="s">
        <v>5586</v>
      </c>
      <c r="C5038" t="s">
        <v>226</v>
      </c>
      <c r="D5038" t="s">
        <v>226</v>
      </c>
      <c r="E5038" t="s">
        <v>225</v>
      </c>
      <c r="F5038" t="s">
        <v>226</v>
      </c>
      <c r="G5038" t="s">
        <v>225</v>
      </c>
      <c r="H5038" t="s">
        <v>394</v>
      </c>
      <c r="I5038" t="s">
        <v>394</v>
      </c>
      <c r="J5038" t="s">
        <v>394</v>
      </c>
      <c r="K5038" t="s">
        <v>394</v>
      </c>
      <c r="L5038" t="s">
        <v>394</v>
      </c>
      <c r="M5038" t="s">
        <v>394</v>
      </c>
      <c r="N5038" t="s">
        <v>394</v>
      </c>
      <c r="O5038" t="s">
        <v>394</v>
      </c>
      <c r="P5038" t="s">
        <v>394</v>
      </c>
      <c r="Q5038" t="s">
        <v>394</v>
      </c>
      <c r="R5038" t="s">
        <v>394</v>
      </c>
      <c r="S5038" t="s">
        <v>394</v>
      </c>
      <c r="T5038" t="s">
        <v>394</v>
      </c>
      <c r="U5038" t="s">
        <v>394</v>
      </c>
      <c r="V5038" t="s">
        <v>394</v>
      </c>
      <c r="W5038" t="s">
        <v>394</v>
      </c>
      <c r="X5038" t="s">
        <v>394</v>
      </c>
      <c r="Y5038" t="s">
        <v>394</v>
      </c>
      <c r="Z5038" t="s">
        <v>394</v>
      </c>
      <c r="AA5038" t="s">
        <v>394</v>
      </c>
      <c r="AB5038" t="s">
        <v>394</v>
      </c>
      <c r="AC5038" t="s">
        <v>394</v>
      </c>
      <c r="AD5038" t="s">
        <v>394</v>
      </c>
      <c r="AE5038" t="s">
        <v>394</v>
      </c>
      <c r="AF5038" t="s">
        <v>394</v>
      </c>
      <c r="AG5038" t="s">
        <v>394</v>
      </c>
      <c r="AH5038" t="s">
        <v>394</v>
      </c>
      <c r="AI5038" t="s">
        <v>394</v>
      </c>
      <c r="AJ5038" t="s">
        <v>394</v>
      </c>
      <c r="AK5038" t="s">
        <v>394</v>
      </c>
      <c r="AL5038" t="s">
        <v>394</v>
      </c>
      <c r="AM5038" t="s">
        <v>394</v>
      </c>
      <c r="AN5038" t="s">
        <v>394</v>
      </c>
      <c r="AO5038" t="s">
        <v>394</v>
      </c>
      <c r="AP5038" t="s">
        <v>394</v>
      </c>
      <c r="AQ5038" s="289"/>
      <c r="AR5038" s="304"/>
      <c r="AS5038" s="304"/>
      <c r="AU5038"/>
    </row>
    <row r="5039" spans="1:47" ht="21.6" x14ac:dyDescent="0.65">
      <c r="A5039" s="285">
        <v>124245</v>
      </c>
      <c r="B5039" s="286" t="s">
        <v>5586</v>
      </c>
      <c r="C5039" t="s">
        <v>226</v>
      </c>
      <c r="D5039" t="s">
        <v>226</v>
      </c>
      <c r="E5039" t="s">
        <v>226</v>
      </c>
      <c r="F5039" t="s">
        <v>226</v>
      </c>
      <c r="G5039" t="s">
        <v>226</v>
      </c>
      <c r="H5039" t="s">
        <v>394</v>
      </c>
      <c r="I5039" t="s">
        <v>394</v>
      </c>
      <c r="J5039" t="s">
        <v>394</v>
      </c>
      <c r="K5039" t="s">
        <v>394</v>
      </c>
      <c r="L5039" t="s">
        <v>394</v>
      </c>
      <c r="M5039" t="s">
        <v>394</v>
      </c>
      <c r="N5039" t="s">
        <v>394</v>
      </c>
      <c r="O5039" t="s">
        <v>394</v>
      </c>
      <c r="P5039" t="s">
        <v>394</v>
      </c>
      <c r="Q5039" t="s">
        <v>394</v>
      </c>
      <c r="R5039" t="s">
        <v>394</v>
      </c>
      <c r="S5039" t="s">
        <v>394</v>
      </c>
      <c r="T5039" t="s">
        <v>394</v>
      </c>
      <c r="U5039" t="s">
        <v>394</v>
      </c>
      <c r="V5039" t="s">
        <v>394</v>
      </c>
      <c r="W5039" t="s">
        <v>394</v>
      </c>
      <c r="X5039" t="s">
        <v>394</v>
      </c>
      <c r="Y5039" t="s">
        <v>394</v>
      </c>
      <c r="Z5039" t="s">
        <v>394</v>
      </c>
      <c r="AA5039" t="s">
        <v>394</v>
      </c>
      <c r="AB5039" t="s">
        <v>394</v>
      </c>
      <c r="AC5039" t="s">
        <v>394</v>
      </c>
      <c r="AD5039" t="s">
        <v>394</v>
      </c>
      <c r="AE5039" t="s">
        <v>394</v>
      </c>
      <c r="AF5039" t="s">
        <v>394</v>
      </c>
      <c r="AG5039" t="s">
        <v>394</v>
      </c>
      <c r="AH5039" t="s">
        <v>394</v>
      </c>
      <c r="AI5039" t="s">
        <v>394</v>
      </c>
      <c r="AJ5039" t="s">
        <v>394</v>
      </c>
      <c r="AK5039" t="s">
        <v>394</v>
      </c>
      <c r="AL5039" t="s">
        <v>394</v>
      </c>
      <c r="AM5039" t="s">
        <v>394</v>
      </c>
      <c r="AN5039" t="s">
        <v>394</v>
      </c>
      <c r="AO5039" t="s">
        <v>394</v>
      </c>
      <c r="AP5039" t="s">
        <v>394</v>
      </c>
      <c r="AQ5039" s="288"/>
      <c r="AR5039" s="304"/>
      <c r="AS5039" s="304"/>
      <c r="AU5039"/>
    </row>
    <row r="5040" spans="1:47" x14ac:dyDescent="0.3">
      <c r="A5040" s="285">
        <v>124246</v>
      </c>
      <c r="B5040" s="286" t="s">
        <v>5586</v>
      </c>
      <c r="C5040" t="s">
        <v>225</v>
      </c>
      <c r="D5040" t="s">
        <v>225</v>
      </c>
      <c r="E5040" t="s">
        <v>226</v>
      </c>
      <c r="F5040" t="s">
        <v>225</v>
      </c>
      <c r="G5040" t="s">
        <v>226</v>
      </c>
      <c r="H5040" t="s">
        <v>394</v>
      </c>
      <c r="I5040" t="s">
        <v>394</v>
      </c>
      <c r="J5040" t="s">
        <v>394</v>
      </c>
      <c r="K5040" t="s">
        <v>394</v>
      </c>
      <c r="L5040" t="s">
        <v>394</v>
      </c>
      <c r="M5040" t="s">
        <v>394</v>
      </c>
      <c r="N5040" t="s">
        <v>394</v>
      </c>
      <c r="O5040" t="s">
        <v>394</v>
      </c>
      <c r="P5040" t="s">
        <v>394</v>
      </c>
      <c r="Q5040" t="s">
        <v>394</v>
      </c>
      <c r="R5040" t="s">
        <v>394</v>
      </c>
      <c r="S5040" t="s">
        <v>394</v>
      </c>
      <c r="T5040" t="s">
        <v>394</v>
      </c>
      <c r="U5040" t="s">
        <v>394</v>
      </c>
      <c r="V5040" t="s">
        <v>394</v>
      </c>
      <c r="W5040" t="s">
        <v>394</v>
      </c>
      <c r="X5040" t="s">
        <v>394</v>
      </c>
      <c r="Y5040" t="s">
        <v>394</v>
      </c>
      <c r="Z5040" t="s">
        <v>394</v>
      </c>
      <c r="AA5040" t="s">
        <v>394</v>
      </c>
      <c r="AB5040" t="s">
        <v>394</v>
      </c>
      <c r="AC5040" t="s">
        <v>394</v>
      </c>
      <c r="AD5040" t="s">
        <v>394</v>
      </c>
      <c r="AE5040" t="s">
        <v>394</v>
      </c>
      <c r="AF5040" t="s">
        <v>394</v>
      </c>
      <c r="AG5040" t="s">
        <v>394</v>
      </c>
      <c r="AH5040" t="s">
        <v>394</v>
      </c>
      <c r="AI5040" t="s">
        <v>394</v>
      </c>
      <c r="AJ5040" t="s">
        <v>394</v>
      </c>
      <c r="AK5040" t="s">
        <v>394</v>
      </c>
      <c r="AL5040" t="s">
        <v>394</v>
      </c>
      <c r="AM5040" t="s">
        <v>394</v>
      </c>
      <c r="AN5040" t="s">
        <v>394</v>
      </c>
      <c r="AO5040" t="s">
        <v>394</v>
      </c>
      <c r="AP5040" t="s">
        <v>394</v>
      </c>
      <c r="AQ5040" s="289"/>
      <c r="AR5040" s="304"/>
      <c r="AS5040" s="304"/>
      <c r="AU5040"/>
    </row>
    <row r="5041" spans="1:47" ht="28.8" x14ac:dyDescent="0.3">
      <c r="A5041" s="285">
        <v>124247</v>
      </c>
      <c r="B5041" s="286" t="s">
        <v>542</v>
      </c>
      <c r="C5041" t="s">
        <v>224</v>
      </c>
      <c r="D5041" t="s">
        <v>226</v>
      </c>
      <c r="E5041" t="s">
        <v>226</v>
      </c>
      <c r="F5041" t="s">
        <v>226</v>
      </c>
      <c r="G5041" t="s">
        <v>226</v>
      </c>
      <c r="H5041" t="s">
        <v>225</v>
      </c>
      <c r="I5041" t="s">
        <v>226</v>
      </c>
      <c r="J5041" t="s">
        <v>226</v>
      </c>
      <c r="K5041" t="s">
        <v>226</v>
      </c>
      <c r="L5041" t="s">
        <v>225</v>
      </c>
      <c r="M5041" t="s">
        <v>225</v>
      </c>
      <c r="N5041" t="s">
        <v>225</v>
      </c>
      <c r="O5041" t="s">
        <v>225</v>
      </c>
      <c r="P5041" t="s">
        <v>225</v>
      </c>
      <c r="Q5041" t="s">
        <v>225</v>
      </c>
      <c r="AG5041" t="s">
        <v>394</v>
      </c>
      <c r="AH5041" t="s">
        <v>394</v>
      </c>
      <c r="AI5041" t="s">
        <v>394</v>
      </c>
      <c r="AJ5041" t="s">
        <v>394</v>
      </c>
      <c r="AK5041" t="s">
        <v>394</v>
      </c>
      <c r="AL5041" t="s">
        <v>394</v>
      </c>
      <c r="AM5041" t="s">
        <v>394</v>
      </c>
      <c r="AN5041" t="s">
        <v>394</v>
      </c>
      <c r="AO5041" t="s">
        <v>394</v>
      </c>
      <c r="AP5041" t="s">
        <v>394</v>
      </c>
      <c r="AQ5041" s="286" t="s">
        <v>394</v>
      </c>
      <c r="AR5041" s="304"/>
      <c r="AS5041" s="304"/>
      <c r="AU5041"/>
    </row>
    <row r="5042" spans="1:47" ht="28.8" x14ac:dyDescent="0.3">
      <c r="A5042" s="285">
        <v>124248</v>
      </c>
      <c r="B5042" s="286" t="s">
        <v>542</v>
      </c>
      <c r="C5042" t="s">
        <v>226</v>
      </c>
      <c r="D5042" t="s">
        <v>226</v>
      </c>
      <c r="E5042" t="s">
        <v>226</v>
      </c>
      <c r="F5042" t="s">
        <v>226</v>
      </c>
      <c r="G5042" t="s">
        <v>226</v>
      </c>
      <c r="H5042" t="s">
        <v>226</v>
      </c>
      <c r="I5042" t="s">
        <v>226</v>
      </c>
      <c r="J5042" t="s">
        <v>226</v>
      </c>
      <c r="K5042" t="s">
        <v>226</v>
      </c>
      <c r="L5042" t="s">
        <v>226</v>
      </c>
      <c r="M5042" t="s">
        <v>225</v>
      </c>
      <c r="N5042" t="s">
        <v>225</v>
      </c>
      <c r="O5042" t="s">
        <v>225</v>
      </c>
      <c r="P5042" t="s">
        <v>225</v>
      </c>
      <c r="Q5042" t="s">
        <v>225</v>
      </c>
      <c r="AG5042" t="s">
        <v>394</v>
      </c>
      <c r="AH5042" t="s">
        <v>394</v>
      </c>
      <c r="AI5042" t="s">
        <v>394</v>
      </c>
      <c r="AJ5042" t="s">
        <v>394</v>
      </c>
      <c r="AK5042" t="s">
        <v>394</v>
      </c>
      <c r="AL5042" t="s">
        <v>394</v>
      </c>
      <c r="AM5042" t="s">
        <v>394</v>
      </c>
      <c r="AN5042" t="s">
        <v>394</v>
      </c>
      <c r="AO5042" t="s">
        <v>394</v>
      </c>
      <c r="AP5042" t="s">
        <v>394</v>
      </c>
      <c r="AQ5042" s="286" t="s">
        <v>394</v>
      </c>
      <c r="AR5042" s="304"/>
      <c r="AS5042" s="304"/>
      <c r="AU5042"/>
    </row>
    <row r="5043" spans="1:47" ht="28.8" x14ac:dyDescent="0.3">
      <c r="A5043" s="285">
        <v>124249</v>
      </c>
      <c r="B5043" s="286" t="s">
        <v>542</v>
      </c>
      <c r="C5043" t="s">
        <v>226</v>
      </c>
      <c r="D5043" t="s">
        <v>226</v>
      </c>
      <c r="E5043" t="s">
        <v>226</v>
      </c>
      <c r="F5043" t="s">
        <v>226</v>
      </c>
      <c r="G5043" t="s">
        <v>226</v>
      </c>
      <c r="H5043" t="s">
        <v>226</v>
      </c>
      <c r="I5043" t="s">
        <v>226</v>
      </c>
      <c r="J5043" t="s">
        <v>226</v>
      </c>
      <c r="K5043" t="s">
        <v>226</v>
      </c>
      <c r="L5043" t="s">
        <v>226</v>
      </c>
      <c r="M5043" t="s">
        <v>225</v>
      </c>
      <c r="N5043" t="s">
        <v>225</v>
      </c>
      <c r="O5043" t="s">
        <v>225</v>
      </c>
      <c r="P5043" t="s">
        <v>225</v>
      </c>
      <c r="Q5043" t="s">
        <v>225</v>
      </c>
      <c r="AG5043" t="s">
        <v>394</v>
      </c>
      <c r="AH5043" t="s">
        <v>394</v>
      </c>
      <c r="AI5043" t="s">
        <v>394</v>
      </c>
      <c r="AJ5043" t="s">
        <v>394</v>
      </c>
      <c r="AK5043" t="s">
        <v>394</v>
      </c>
      <c r="AL5043" t="s">
        <v>394</v>
      </c>
      <c r="AM5043" t="s">
        <v>394</v>
      </c>
      <c r="AN5043" t="s">
        <v>394</v>
      </c>
      <c r="AO5043" t="s">
        <v>394</v>
      </c>
      <c r="AP5043" t="s">
        <v>394</v>
      </c>
      <c r="AQ5043" s="286" t="s">
        <v>394</v>
      </c>
      <c r="AR5043" s="304"/>
      <c r="AS5043" s="304"/>
      <c r="AU5043"/>
    </row>
    <row r="5044" spans="1:47" x14ac:dyDescent="0.3">
      <c r="A5044" s="285">
        <v>124250</v>
      </c>
      <c r="B5044" s="286" t="s">
        <v>5586</v>
      </c>
      <c r="C5044" t="s">
        <v>226</v>
      </c>
      <c r="D5044" t="s">
        <v>226</v>
      </c>
      <c r="E5044" t="s">
        <v>224</v>
      </c>
      <c r="F5044" t="s">
        <v>226</v>
      </c>
      <c r="G5044" t="s">
        <v>226</v>
      </c>
      <c r="H5044" t="s">
        <v>226</v>
      </c>
      <c r="I5044" t="s">
        <v>226</v>
      </c>
      <c r="J5044" t="s">
        <v>226</v>
      </c>
      <c r="K5044" t="s">
        <v>226</v>
      </c>
      <c r="L5044" t="s">
        <v>226</v>
      </c>
      <c r="M5044" t="s">
        <v>394</v>
      </c>
      <c r="N5044" t="s">
        <v>394</v>
      </c>
      <c r="O5044" t="s">
        <v>394</v>
      </c>
      <c r="P5044" t="s">
        <v>394</v>
      </c>
      <c r="Q5044" t="s">
        <v>394</v>
      </c>
      <c r="R5044" t="s">
        <v>394</v>
      </c>
      <c r="S5044" t="s">
        <v>394</v>
      </c>
      <c r="T5044" t="s">
        <v>394</v>
      </c>
      <c r="U5044" t="s">
        <v>394</v>
      </c>
      <c r="V5044" t="s">
        <v>394</v>
      </c>
      <c r="W5044" t="s">
        <v>394</v>
      </c>
      <c r="X5044" t="s">
        <v>394</v>
      </c>
      <c r="Y5044" t="s">
        <v>394</v>
      </c>
      <c r="Z5044" t="s">
        <v>394</v>
      </c>
      <c r="AA5044" t="s">
        <v>394</v>
      </c>
      <c r="AB5044" t="s">
        <v>394</v>
      </c>
      <c r="AC5044" t="s">
        <v>394</v>
      </c>
      <c r="AD5044" t="s">
        <v>394</v>
      </c>
      <c r="AE5044" t="s">
        <v>394</v>
      </c>
      <c r="AF5044" t="s">
        <v>394</v>
      </c>
      <c r="AG5044" t="s">
        <v>394</v>
      </c>
      <c r="AH5044" t="s">
        <v>394</v>
      </c>
      <c r="AI5044" t="s">
        <v>394</v>
      </c>
      <c r="AJ5044" t="s">
        <v>394</v>
      </c>
      <c r="AK5044" t="s">
        <v>394</v>
      </c>
      <c r="AL5044" t="s">
        <v>394</v>
      </c>
      <c r="AM5044" t="s">
        <v>394</v>
      </c>
      <c r="AN5044" t="s">
        <v>394</v>
      </c>
      <c r="AO5044" t="s">
        <v>394</v>
      </c>
      <c r="AP5044" t="s">
        <v>394</v>
      </c>
      <c r="AQ5044" s="286" t="s">
        <v>394</v>
      </c>
      <c r="AR5044" s="304"/>
      <c r="AS5044" s="304"/>
      <c r="AU5044"/>
    </row>
    <row r="5045" spans="1:47" ht="28.8" x14ac:dyDescent="0.3">
      <c r="A5045" s="285">
        <v>124251</v>
      </c>
      <c r="B5045" s="286" t="s">
        <v>542</v>
      </c>
      <c r="C5045" t="s">
        <v>224</v>
      </c>
      <c r="D5045" t="s">
        <v>226</v>
      </c>
      <c r="E5045" t="s">
        <v>224</v>
      </c>
      <c r="F5045" t="s">
        <v>226</v>
      </c>
      <c r="G5045" t="s">
        <v>224</v>
      </c>
      <c r="H5045" t="s">
        <v>226</v>
      </c>
      <c r="I5045" t="s">
        <v>226</v>
      </c>
      <c r="J5045" t="s">
        <v>225</v>
      </c>
      <c r="K5045" t="s">
        <v>225</v>
      </c>
      <c r="L5045" t="s">
        <v>226</v>
      </c>
      <c r="M5045" t="s">
        <v>225</v>
      </c>
      <c r="N5045" t="s">
        <v>225</v>
      </c>
      <c r="O5045" t="s">
        <v>225</v>
      </c>
      <c r="P5045" t="s">
        <v>225</v>
      </c>
      <c r="Q5045" t="s">
        <v>225</v>
      </c>
      <c r="AG5045" t="s">
        <v>394</v>
      </c>
      <c r="AH5045" t="s">
        <v>394</v>
      </c>
      <c r="AI5045" t="s">
        <v>394</v>
      </c>
      <c r="AJ5045" t="s">
        <v>394</v>
      </c>
      <c r="AK5045" t="s">
        <v>394</v>
      </c>
      <c r="AL5045" t="s">
        <v>394</v>
      </c>
      <c r="AM5045" t="s">
        <v>394</v>
      </c>
      <c r="AN5045" t="s">
        <v>394</v>
      </c>
      <c r="AO5045" t="s">
        <v>394</v>
      </c>
      <c r="AP5045" t="s">
        <v>394</v>
      </c>
      <c r="AQ5045" s="286" t="s">
        <v>394</v>
      </c>
      <c r="AR5045" s="304"/>
      <c r="AS5045" s="304"/>
      <c r="AU5045"/>
    </row>
    <row r="5046" spans="1:47" x14ac:dyDescent="0.3">
      <c r="A5046" s="285">
        <v>124252</v>
      </c>
      <c r="B5046" s="286" t="s">
        <v>5586</v>
      </c>
      <c r="C5046" t="s">
        <v>226</v>
      </c>
      <c r="D5046" t="s">
        <v>226</v>
      </c>
      <c r="E5046" t="s">
        <v>226</v>
      </c>
      <c r="F5046" t="s">
        <v>226</v>
      </c>
      <c r="G5046" t="s">
        <v>226</v>
      </c>
      <c r="H5046" t="s">
        <v>226</v>
      </c>
      <c r="I5046" t="s">
        <v>226</v>
      </c>
      <c r="J5046" t="s">
        <v>226</v>
      </c>
      <c r="K5046" t="s">
        <v>226</v>
      </c>
      <c r="L5046" t="s">
        <v>226</v>
      </c>
      <c r="M5046" t="s">
        <v>394</v>
      </c>
      <c r="N5046" t="s">
        <v>394</v>
      </c>
      <c r="O5046" t="s">
        <v>394</v>
      </c>
      <c r="P5046" t="s">
        <v>394</v>
      </c>
      <c r="Q5046" t="s">
        <v>394</v>
      </c>
      <c r="R5046" t="s">
        <v>394</v>
      </c>
      <c r="S5046" t="s">
        <v>394</v>
      </c>
      <c r="T5046" t="s">
        <v>394</v>
      </c>
      <c r="U5046" t="s">
        <v>394</v>
      </c>
      <c r="V5046" t="s">
        <v>394</v>
      </c>
      <c r="W5046" t="s">
        <v>394</v>
      </c>
      <c r="X5046" t="s">
        <v>394</v>
      </c>
      <c r="Y5046" t="s">
        <v>394</v>
      </c>
      <c r="Z5046" t="s">
        <v>394</v>
      </c>
      <c r="AA5046" t="s">
        <v>394</v>
      </c>
      <c r="AB5046" t="s">
        <v>394</v>
      </c>
      <c r="AC5046" t="s">
        <v>394</v>
      </c>
      <c r="AD5046" t="s">
        <v>394</v>
      </c>
      <c r="AE5046" t="s">
        <v>394</v>
      </c>
      <c r="AF5046" t="s">
        <v>394</v>
      </c>
      <c r="AG5046" t="s">
        <v>394</v>
      </c>
      <c r="AH5046" t="s">
        <v>394</v>
      </c>
      <c r="AI5046" t="s">
        <v>394</v>
      </c>
      <c r="AJ5046" t="s">
        <v>394</v>
      </c>
      <c r="AK5046" t="s">
        <v>394</v>
      </c>
      <c r="AL5046" t="s">
        <v>394</v>
      </c>
      <c r="AM5046" t="s">
        <v>394</v>
      </c>
      <c r="AN5046" t="s">
        <v>394</v>
      </c>
      <c r="AO5046" t="s">
        <v>394</v>
      </c>
      <c r="AP5046" t="s">
        <v>394</v>
      </c>
      <c r="AQ5046" s="286" t="s">
        <v>394</v>
      </c>
      <c r="AR5046" s="304"/>
      <c r="AS5046" s="304"/>
      <c r="AU5046"/>
    </row>
    <row r="5047" spans="1:47" ht="28.8" x14ac:dyDescent="0.3">
      <c r="A5047" s="285">
        <v>124253</v>
      </c>
      <c r="B5047" s="286" t="s">
        <v>542</v>
      </c>
      <c r="C5047" t="s">
        <v>226</v>
      </c>
      <c r="D5047" t="s">
        <v>226</v>
      </c>
      <c r="E5047" t="s">
        <v>224</v>
      </c>
      <c r="F5047" t="s">
        <v>225</v>
      </c>
      <c r="G5047" t="s">
        <v>225</v>
      </c>
      <c r="H5047" t="s">
        <v>226</v>
      </c>
      <c r="I5047" t="s">
        <v>225</v>
      </c>
      <c r="J5047" t="s">
        <v>225</v>
      </c>
      <c r="K5047" t="s">
        <v>225</v>
      </c>
      <c r="L5047" t="s">
        <v>225</v>
      </c>
      <c r="M5047" t="s">
        <v>225</v>
      </c>
      <c r="N5047" t="s">
        <v>225</v>
      </c>
      <c r="O5047" t="s">
        <v>225</v>
      </c>
      <c r="P5047" t="s">
        <v>225</v>
      </c>
      <c r="Q5047" t="s">
        <v>225</v>
      </c>
      <c r="AG5047" t="s">
        <v>394</v>
      </c>
      <c r="AH5047" t="s">
        <v>394</v>
      </c>
      <c r="AI5047" t="s">
        <v>394</v>
      </c>
      <c r="AJ5047" t="s">
        <v>394</v>
      </c>
      <c r="AK5047" t="s">
        <v>394</v>
      </c>
      <c r="AL5047" t="s">
        <v>394</v>
      </c>
      <c r="AM5047" t="s">
        <v>394</v>
      </c>
      <c r="AN5047" t="s">
        <v>394</v>
      </c>
      <c r="AO5047" t="s">
        <v>394</v>
      </c>
      <c r="AP5047" t="s">
        <v>394</v>
      </c>
      <c r="AQ5047" s="286" t="s">
        <v>394</v>
      </c>
      <c r="AR5047" s="304"/>
      <c r="AS5047" s="304"/>
      <c r="AU5047"/>
    </row>
    <row r="5048" spans="1:47" ht="28.8" x14ac:dyDescent="0.3">
      <c r="A5048" s="285">
        <v>124254</v>
      </c>
      <c r="B5048" s="286" t="s">
        <v>542</v>
      </c>
      <c r="C5048" t="s">
        <v>225</v>
      </c>
      <c r="D5048" t="s">
        <v>226</v>
      </c>
      <c r="E5048" t="s">
        <v>226</v>
      </c>
      <c r="F5048" t="s">
        <v>226</v>
      </c>
      <c r="G5048" t="s">
        <v>225</v>
      </c>
      <c r="H5048" t="s">
        <v>226</v>
      </c>
      <c r="I5048" t="s">
        <v>226</v>
      </c>
      <c r="J5048" t="s">
        <v>226</v>
      </c>
      <c r="K5048" t="s">
        <v>226</v>
      </c>
      <c r="L5048" t="s">
        <v>226</v>
      </c>
      <c r="M5048" t="s">
        <v>225</v>
      </c>
      <c r="N5048" t="s">
        <v>225</v>
      </c>
      <c r="O5048" t="s">
        <v>225</v>
      </c>
      <c r="P5048" t="s">
        <v>225</v>
      </c>
      <c r="Q5048" t="s">
        <v>225</v>
      </c>
      <c r="AG5048" t="s">
        <v>394</v>
      </c>
      <c r="AH5048" t="s">
        <v>394</v>
      </c>
      <c r="AI5048" t="s">
        <v>394</v>
      </c>
      <c r="AJ5048" t="s">
        <v>394</v>
      </c>
      <c r="AK5048" t="s">
        <v>394</v>
      </c>
      <c r="AL5048" t="s">
        <v>394</v>
      </c>
      <c r="AM5048" t="s">
        <v>394</v>
      </c>
      <c r="AN5048" t="s">
        <v>394</v>
      </c>
      <c r="AO5048" t="s">
        <v>394</v>
      </c>
      <c r="AP5048" t="s">
        <v>394</v>
      </c>
      <c r="AQ5048" s="286" t="s">
        <v>394</v>
      </c>
      <c r="AR5048" s="304"/>
      <c r="AS5048" s="304"/>
      <c r="AU5048"/>
    </row>
    <row r="5049" spans="1:47" ht="21.6" x14ac:dyDescent="0.65">
      <c r="A5049" s="285">
        <v>124255</v>
      </c>
      <c r="B5049" s="286" t="s">
        <v>5586</v>
      </c>
      <c r="C5049" t="s">
        <v>226</v>
      </c>
      <c r="D5049" t="s">
        <v>226</v>
      </c>
      <c r="E5049" t="s">
        <v>226</v>
      </c>
      <c r="F5049" t="s">
        <v>226</v>
      </c>
      <c r="G5049" t="s">
        <v>226</v>
      </c>
      <c r="H5049" t="s">
        <v>394</v>
      </c>
      <c r="I5049" t="s">
        <v>394</v>
      </c>
      <c r="J5049" t="s">
        <v>394</v>
      </c>
      <c r="K5049" t="s">
        <v>394</v>
      </c>
      <c r="L5049" t="s">
        <v>394</v>
      </c>
      <c r="M5049" t="s">
        <v>394</v>
      </c>
      <c r="N5049" t="s">
        <v>394</v>
      </c>
      <c r="O5049" t="s">
        <v>394</v>
      </c>
      <c r="P5049" t="s">
        <v>394</v>
      </c>
      <c r="Q5049" t="s">
        <v>394</v>
      </c>
      <c r="R5049" t="s">
        <v>394</v>
      </c>
      <c r="S5049" t="s">
        <v>394</v>
      </c>
      <c r="T5049" t="s">
        <v>394</v>
      </c>
      <c r="U5049" t="s">
        <v>394</v>
      </c>
      <c r="V5049" t="s">
        <v>394</v>
      </c>
      <c r="W5049" t="s">
        <v>394</v>
      </c>
      <c r="X5049" t="s">
        <v>394</v>
      </c>
      <c r="Y5049" t="s">
        <v>394</v>
      </c>
      <c r="Z5049" t="s">
        <v>394</v>
      </c>
      <c r="AA5049" t="s">
        <v>394</v>
      </c>
      <c r="AB5049" t="s">
        <v>394</v>
      </c>
      <c r="AC5049" t="s">
        <v>394</v>
      </c>
      <c r="AD5049" t="s">
        <v>394</v>
      </c>
      <c r="AE5049" t="s">
        <v>394</v>
      </c>
      <c r="AF5049" t="s">
        <v>394</v>
      </c>
      <c r="AG5049" t="s">
        <v>394</v>
      </c>
      <c r="AH5049" t="s">
        <v>394</v>
      </c>
      <c r="AI5049" t="s">
        <v>394</v>
      </c>
      <c r="AJ5049" t="s">
        <v>394</v>
      </c>
      <c r="AK5049" t="s">
        <v>394</v>
      </c>
      <c r="AL5049" t="s">
        <v>394</v>
      </c>
      <c r="AM5049" t="s">
        <v>394</v>
      </c>
      <c r="AN5049" t="s">
        <v>394</v>
      </c>
      <c r="AO5049" t="s">
        <v>394</v>
      </c>
      <c r="AP5049" t="s">
        <v>394</v>
      </c>
      <c r="AQ5049" s="288"/>
      <c r="AR5049" s="304"/>
      <c r="AS5049" s="304"/>
      <c r="AU5049"/>
    </row>
    <row r="5050" spans="1:47" x14ac:dyDescent="0.3">
      <c r="A5050" s="285">
        <v>124256</v>
      </c>
      <c r="B5050" s="286" t="s">
        <v>538</v>
      </c>
      <c r="C5050" t="s">
        <v>226</v>
      </c>
      <c r="D5050" t="s">
        <v>226</v>
      </c>
      <c r="E5050" t="s">
        <v>226</v>
      </c>
      <c r="F5050" t="s">
        <v>224</v>
      </c>
      <c r="G5050" t="s">
        <v>226</v>
      </c>
      <c r="H5050" t="s">
        <v>226</v>
      </c>
      <c r="I5050" t="s">
        <v>226</v>
      </c>
      <c r="J5050" t="s">
        <v>225</v>
      </c>
      <c r="K5050" t="s">
        <v>225</v>
      </c>
      <c r="L5050" t="s">
        <v>226</v>
      </c>
      <c r="M5050" t="s">
        <v>225</v>
      </c>
      <c r="N5050" t="s">
        <v>394</v>
      </c>
      <c r="O5050" t="s">
        <v>394</v>
      </c>
      <c r="P5050" t="s">
        <v>394</v>
      </c>
      <c r="Q5050" t="s">
        <v>394</v>
      </c>
      <c r="R5050" t="s">
        <v>394</v>
      </c>
      <c r="S5050" t="s">
        <v>394</v>
      </c>
      <c r="T5050" t="s">
        <v>394</v>
      </c>
      <c r="U5050" t="s">
        <v>394</v>
      </c>
      <c r="V5050" t="s">
        <v>394</v>
      </c>
      <c r="W5050" t="s">
        <v>394</v>
      </c>
      <c r="X5050" t="s">
        <v>394</v>
      </c>
      <c r="Y5050" t="s">
        <v>394</v>
      </c>
      <c r="Z5050" t="s">
        <v>394</v>
      </c>
      <c r="AA5050" t="s">
        <v>394</v>
      </c>
      <c r="AB5050" t="s">
        <v>394</v>
      </c>
      <c r="AC5050" t="s">
        <v>394</v>
      </c>
      <c r="AD5050" t="s">
        <v>394</v>
      </c>
      <c r="AE5050" t="s">
        <v>394</v>
      </c>
      <c r="AF5050" t="s">
        <v>394</v>
      </c>
      <c r="AG5050" t="s">
        <v>394</v>
      </c>
      <c r="AH5050" t="s">
        <v>394</v>
      </c>
      <c r="AI5050" t="s">
        <v>394</v>
      </c>
      <c r="AJ5050" t="s">
        <v>394</v>
      </c>
      <c r="AK5050" t="s">
        <v>394</v>
      </c>
      <c r="AL5050" t="s">
        <v>394</v>
      </c>
      <c r="AM5050" t="s">
        <v>394</v>
      </c>
      <c r="AN5050" t="s">
        <v>394</v>
      </c>
      <c r="AO5050" t="s">
        <v>394</v>
      </c>
      <c r="AP5050" t="s">
        <v>394</v>
      </c>
      <c r="AQ5050" s="286" t="s">
        <v>394</v>
      </c>
      <c r="AR5050" s="304"/>
      <c r="AS5050" s="304"/>
      <c r="AU5050"/>
    </row>
    <row r="5051" spans="1:47" ht="28.8" x14ac:dyDescent="0.3">
      <c r="A5051" s="285">
        <v>124257</v>
      </c>
      <c r="B5051" s="286" t="s">
        <v>542</v>
      </c>
      <c r="C5051" t="s">
        <v>225</v>
      </c>
      <c r="D5051" t="s">
        <v>225</v>
      </c>
      <c r="E5051" t="s">
        <v>225</v>
      </c>
      <c r="F5051" t="s">
        <v>225</v>
      </c>
      <c r="G5051" t="s">
        <v>225</v>
      </c>
      <c r="H5051" t="s">
        <v>226</v>
      </c>
      <c r="I5051" t="s">
        <v>225</v>
      </c>
      <c r="J5051" t="s">
        <v>225</v>
      </c>
      <c r="K5051" t="s">
        <v>225</v>
      </c>
      <c r="L5051" t="s">
        <v>226</v>
      </c>
      <c r="M5051" t="s">
        <v>225</v>
      </c>
      <c r="N5051" t="s">
        <v>225</v>
      </c>
      <c r="O5051" t="s">
        <v>225</v>
      </c>
      <c r="P5051" t="s">
        <v>225</v>
      </c>
      <c r="Q5051" t="s">
        <v>225</v>
      </c>
      <c r="AG5051" t="s">
        <v>394</v>
      </c>
      <c r="AH5051" t="s">
        <v>394</v>
      </c>
      <c r="AI5051" t="s">
        <v>394</v>
      </c>
      <c r="AJ5051" t="s">
        <v>394</v>
      </c>
      <c r="AK5051" t="s">
        <v>394</v>
      </c>
      <c r="AL5051" t="s">
        <v>394</v>
      </c>
      <c r="AM5051" t="s">
        <v>394</v>
      </c>
      <c r="AN5051" t="s">
        <v>394</v>
      </c>
      <c r="AO5051" t="s">
        <v>394</v>
      </c>
      <c r="AP5051" t="s">
        <v>394</v>
      </c>
      <c r="AQ5051" s="286" t="s">
        <v>394</v>
      </c>
      <c r="AR5051" s="304"/>
      <c r="AS5051" s="304"/>
      <c r="AU5051"/>
    </row>
    <row r="5052" spans="1:47" ht="28.8" x14ac:dyDescent="0.3">
      <c r="A5052" s="285">
        <v>124258</v>
      </c>
      <c r="B5052" s="286" t="s">
        <v>542</v>
      </c>
      <c r="C5052" t="s">
        <v>226</v>
      </c>
      <c r="D5052" t="s">
        <v>226</v>
      </c>
      <c r="E5052" t="s">
        <v>226</v>
      </c>
      <c r="F5052" t="s">
        <v>226</v>
      </c>
      <c r="G5052" t="s">
        <v>226</v>
      </c>
      <c r="H5052" t="s">
        <v>226</v>
      </c>
      <c r="I5052" t="s">
        <v>226</v>
      </c>
      <c r="J5052" t="s">
        <v>226</v>
      </c>
      <c r="K5052" t="s">
        <v>226</v>
      </c>
      <c r="L5052" t="s">
        <v>226</v>
      </c>
      <c r="M5052" t="s">
        <v>225</v>
      </c>
      <c r="N5052" t="s">
        <v>225</v>
      </c>
      <c r="O5052" t="s">
        <v>225</v>
      </c>
      <c r="P5052" t="s">
        <v>225</v>
      </c>
      <c r="Q5052" t="s">
        <v>225</v>
      </c>
      <c r="R5052" t="s">
        <v>394</v>
      </c>
      <c r="S5052" t="s">
        <v>394</v>
      </c>
      <c r="T5052" t="s">
        <v>394</v>
      </c>
      <c r="U5052" t="s">
        <v>394</v>
      </c>
      <c r="V5052" t="s">
        <v>394</v>
      </c>
      <c r="W5052" t="s">
        <v>394</v>
      </c>
      <c r="X5052" t="s">
        <v>394</v>
      </c>
      <c r="Y5052" t="s">
        <v>394</v>
      </c>
      <c r="Z5052" t="s">
        <v>394</v>
      </c>
      <c r="AA5052" t="s">
        <v>394</v>
      </c>
      <c r="AB5052" t="s">
        <v>394</v>
      </c>
      <c r="AC5052" t="s">
        <v>394</v>
      </c>
      <c r="AD5052" t="s">
        <v>394</v>
      </c>
      <c r="AE5052" t="s">
        <v>394</v>
      </c>
      <c r="AF5052" t="s">
        <v>394</v>
      </c>
      <c r="AG5052" t="s">
        <v>394</v>
      </c>
      <c r="AH5052" t="s">
        <v>394</v>
      </c>
      <c r="AI5052" t="s">
        <v>394</v>
      </c>
      <c r="AJ5052" t="s">
        <v>394</v>
      </c>
      <c r="AK5052" t="s">
        <v>394</v>
      </c>
      <c r="AL5052" t="s">
        <v>394</v>
      </c>
      <c r="AM5052" t="s">
        <v>394</v>
      </c>
      <c r="AN5052" t="s">
        <v>394</v>
      </c>
      <c r="AO5052" t="s">
        <v>394</v>
      </c>
      <c r="AP5052" t="s">
        <v>394</v>
      </c>
      <c r="AQ5052" s="286" t="s">
        <v>394</v>
      </c>
      <c r="AR5052" s="304"/>
      <c r="AS5052" s="304"/>
      <c r="AU5052"/>
    </row>
    <row r="5053" spans="1:47" ht="28.8" x14ac:dyDescent="0.3">
      <c r="A5053" s="285">
        <v>124259</v>
      </c>
      <c r="B5053" s="286" t="s">
        <v>542</v>
      </c>
      <c r="C5053" t="s">
        <v>226</v>
      </c>
      <c r="D5053" t="s">
        <v>226</v>
      </c>
      <c r="E5053" t="s">
        <v>226</v>
      </c>
      <c r="F5053" t="s">
        <v>226</v>
      </c>
      <c r="G5053" t="s">
        <v>226</v>
      </c>
      <c r="H5053" t="s">
        <v>226</v>
      </c>
      <c r="I5053" t="s">
        <v>226</v>
      </c>
      <c r="J5053" t="s">
        <v>226</v>
      </c>
      <c r="K5053" t="s">
        <v>226</v>
      </c>
      <c r="L5053" t="s">
        <v>226</v>
      </c>
      <c r="M5053" t="s">
        <v>225</v>
      </c>
      <c r="N5053" t="s">
        <v>225</v>
      </c>
      <c r="O5053" t="s">
        <v>225</v>
      </c>
      <c r="P5053" t="s">
        <v>225</v>
      </c>
      <c r="Q5053" t="s">
        <v>225</v>
      </c>
      <c r="R5053" t="s">
        <v>394</v>
      </c>
      <c r="S5053" t="s">
        <v>394</v>
      </c>
      <c r="T5053" t="s">
        <v>394</v>
      </c>
      <c r="U5053" t="s">
        <v>394</v>
      </c>
      <c r="V5053" t="s">
        <v>394</v>
      </c>
      <c r="W5053" t="s">
        <v>394</v>
      </c>
      <c r="X5053" t="s">
        <v>394</v>
      </c>
      <c r="Y5053" t="s">
        <v>394</v>
      </c>
      <c r="Z5053" t="s">
        <v>394</v>
      </c>
      <c r="AA5053" t="s">
        <v>394</v>
      </c>
      <c r="AB5053" t="s">
        <v>394</v>
      </c>
      <c r="AC5053" t="s">
        <v>394</v>
      </c>
      <c r="AD5053" t="s">
        <v>394</v>
      </c>
      <c r="AE5053" t="s">
        <v>394</v>
      </c>
      <c r="AF5053" t="s">
        <v>394</v>
      </c>
      <c r="AG5053" t="s">
        <v>394</v>
      </c>
      <c r="AH5053" t="s">
        <v>394</v>
      </c>
      <c r="AI5053" t="s">
        <v>394</v>
      </c>
      <c r="AJ5053" t="s">
        <v>394</v>
      </c>
      <c r="AK5053" t="s">
        <v>394</v>
      </c>
      <c r="AL5053" t="s">
        <v>394</v>
      </c>
      <c r="AM5053" t="s">
        <v>394</v>
      </c>
      <c r="AN5053" t="s">
        <v>394</v>
      </c>
      <c r="AO5053" t="s">
        <v>394</v>
      </c>
      <c r="AP5053" t="s">
        <v>394</v>
      </c>
      <c r="AQ5053" s="286" t="s">
        <v>394</v>
      </c>
      <c r="AR5053" s="304"/>
      <c r="AS5053" s="304"/>
      <c r="AU5053"/>
    </row>
    <row r="5054" spans="1:47" x14ac:dyDescent="0.3">
      <c r="A5054" s="285">
        <v>124260</v>
      </c>
      <c r="B5054" s="286" t="s">
        <v>5586</v>
      </c>
      <c r="C5054" t="s">
        <v>226</v>
      </c>
      <c r="D5054" t="s">
        <v>226</v>
      </c>
      <c r="E5054" t="s">
        <v>226</v>
      </c>
      <c r="F5054" t="s">
        <v>226</v>
      </c>
      <c r="G5054" t="s">
        <v>226</v>
      </c>
      <c r="H5054" t="s">
        <v>226</v>
      </c>
      <c r="I5054" t="s">
        <v>226</v>
      </c>
      <c r="J5054" t="s">
        <v>226</v>
      </c>
      <c r="K5054" t="s">
        <v>226</v>
      </c>
      <c r="L5054" t="s">
        <v>226</v>
      </c>
      <c r="M5054" t="s">
        <v>394</v>
      </c>
      <c r="N5054" t="s">
        <v>394</v>
      </c>
      <c r="O5054" t="s">
        <v>394</v>
      </c>
      <c r="P5054" t="s">
        <v>394</v>
      </c>
      <c r="Q5054" t="s">
        <v>394</v>
      </c>
      <c r="R5054" t="s">
        <v>394</v>
      </c>
      <c r="S5054" t="s">
        <v>394</v>
      </c>
      <c r="T5054" t="s">
        <v>394</v>
      </c>
      <c r="U5054" t="s">
        <v>394</v>
      </c>
      <c r="V5054" t="s">
        <v>394</v>
      </c>
      <c r="W5054" t="s">
        <v>394</v>
      </c>
      <c r="X5054" t="s">
        <v>394</v>
      </c>
      <c r="Y5054" t="s">
        <v>394</v>
      </c>
      <c r="Z5054" t="s">
        <v>394</v>
      </c>
      <c r="AA5054" t="s">
        <v>394</v>
      </c>
      <c r="AB5054" t="s">
        <v>394</v>
      </c>
      <c r="AC5054" t="s">
        <v>394</v>
      </c>
      <c r="AD5054" t="s">
        <v>394</v>
      </c>
      <c r="AE5054" t="s">
        <v>394</v>
      </c>
      <c r="AF5054" t="s">
        <v>394</v>
      </c>
      <c r="AG5054" t="s">
        <v>394</v>
      </c>
      <c r="AH5054" t="s">
        <v>394</v>
      </c>
      <c r="AI5054" t="s">
        <v>394</v>
      </c>
      <c r="AJ5054" t="s">
        <v>394</v>
      </c>
      <c r="AK5054" t="s">
        <v>394</v>
      </c>
      <c r="AL5054" t="s">
        <v>394</v>
      </c>
      <c r="AM5054" t="s">
        <v>394</v>
      </c>
      <c r="AN5054" t="s">
        <v>394</v>
      </c>
      <c r="AO5054" t="s">
        <v>394</v>
      </c>
      <c r="AP5054" t="s">
        <v>394</v>
      </c>
      <c r="AQ5054" s="286" t="s">
        <v>394</v>
      </c>
      <c r="AR5054" s="304"/>
      <c r="AS5054" s="304"/>
      <c r="AU5054"/>
    </row>
    <row r="5055" spans="1:47" ht="28.8" x14ac:dyDescent="0.3">
      <c r="A5055" s="285">
        <v>124261</v>
      </c>
      <c r="B5055" s="286" t="s">
        <v>542</v>
      </c>
      <c r="C5055" t="s">
        <v>224</v>
      </c>
      <c r="D5055" t="s">
        <v>226</v>
      </c>
      <c r="E5055" t="s">
        <v>224</v>
      </c>
      <c r="F5055" t="s">
        <v>226</v>
      </c>
      <c r="G5055" t="s">
        <v>224</v>
      </c>
      <c r="H5055" t="s">
        <v>226</v>
      </c>
      <c r="I5055" t="s">
        <v>226</v>
      </c>
      <c r="J5055" t="s">
        <v>226</v>
      </c>
      <c r="K5055" t="s">
        <v>226</v>
      </c>
      <c r="L5055" t="s">
        <v>226</v>
      </c>
      <c r="M5055" t="s">
        <v>225</v>
      </c>
      <c r="N5055" t="s">
        <v>225</v>
      </c>
      <c r="O5055" t="s">
        <v>225</v>
      </c>
      <c r="P5055" t="s">
        <v>225</v>
      </c>
      <c r="Q5055" t="s">
        <v>225</v>
      </c>
      <c r="R5055" t="s">
        <v>394</v>
      </c>
      <c r="S5055" t="s">
        <v>394</v>
      </c>
      <c r="T5055" t="s">
        <v>394</v>
      </c>
      <c r="U5055" t="s">
        <v>394</v>
      </c>
      <c r="V5055" t="s">
        <v>394</v>
      </c>
      <c r="W5055" t="s">
        <v>394</v>
      </c>
      <c r="X5055" t="s">
        <v>394</v>
      </c>
      <c r="Y5055" t="s">
        <v>394</v>
      </c>
      <c r="Z5055" t="s">
        <v>394</v>
      </c>
      <c r="AA5055" t="s">
        <v>394</v>
      </c>
      <c r="AB5055" t="s">
        <v>394</v>
      </c>
      <c r="AC5055" t="s">
        <v>394</v>
      </c>
      <c r="AD5055" t="s">
        <v>394</v>
      </c>
      <c r="AE5055" t="s">
        <v>394</v>
      </c>
      <c r="AF5055" t="s">
        <v>394</v>
      </c>
      <c r="AG5055" t="s">
        <v>394</v>
      </c>
      <c r="AH5055" t="s">
        <v>394</v>
      </c>
      <c r="AI5055" t="s">
        <v>394</v>
      </c>
      <c r="AJ5055" t="s">
        <v>394</v>
      </c>
      <c r="AK5055" t="s">
        <v>394</v>
      </c>
      <c r="AL5055" t="s">
        <v>394</v>
      </c>
      <c r="AM5055" t="s">
        <v>394</v>
      </c>
      <c r="AN5055" t="s">
        <v>394</v>
      </c>
      <c r="AO5055" t="s">
        <v>394</v>
      </c>
      <c r="AP5055" t="s">
        <v>394</v>
      </c>
      <c r="AQ5055" s="286" t="s">
        <v>394</v>
      </c>
      <c r="AR5055" s="304"/>
      <c r="AS5055" s="304"/>
      <c r="AU5055"/>
    </row>
    <row r="5056" spans="1:47" ht="28.8" x14ac:dyDescent="0.3">
      <c r="A5056" s="285">
        <v>124262</v>
      </c>
      <c r="B5056" s="286" t="s">
        <v>542</v>
      </c>
      <c r="C5056" t="s">
        <v>226</v>
      </c>
      <c r="D5056" t="s">
        <v>226</v>
      </c>
      <c r="E5056" t="s">
        <v>226</v>
      </c>
      <c r="F5056" t="s">
        <v>226</v>
      </c>
      <c r="G5056" t="s">
        <v>226</v>
      </c>
      <c r="H5056" t="s">
        <v>226</v>
      </c>
      <c r="I5056" t="s">
        <v>226</v>
      </c>
      <c r="J5056" t="s">
        <v>226</v>
      </c>
      <c r="K5056" t="s">
        <v>226</v>
      </c>
      <c r="L5056" t="s">
        <v>226</v>
      </c>
      <c r="M5056" t="s">
        <v>225</v>
      </c>
      <c r="N5056" t="s">
        <v>225</v>
      </c>
      <c r="O5056" t="s">
        <v>225</v>
      </c>
      <c r="P5056" t="s">
        <v>225</v>
      </c>
      <c r="Q5056" t="s">
        <v>225</v>
      </c>
      <c r="R5056" t="s">
        <v>394</v>
      </c>
      <c r="S5056" t="s">
        <v>394</v>
      </c>
      <c r="T5056" t="s">
        <v>394</v>
      </c>
      <c r="U5056" t="s">
        <v>394</v>
      </c>
      <c r="V5056" t="s">
        <v>394</v>
      </c>
      <c r="W5056" t="s">
        <v>394</v>
      </c>
      <c r="X5056" t="s">
        <v>394</v>
      </c>
      <c r="Y5056" t="s">
        <v>394</v>
      </c>
      <c r="Z5056" t="s">
        <v>394</v>
      </c>
      <c r="AA5056" t="s">
        <v>394</v>
      </c>
      <c r="AB5056" t="s">
        <v>394</v>
      </c>
      <c r="AC5056" t="s">
        <v>394</v>
      </c>
      <c r="AD5056" t="s">
        <v>394</v>
      </c>
      <c r="AE5056" t="s">
        <v>394</v>
      </c>
      <c r="AF5056" t="s">
        <v>394</v>
      </c>
      <c r="AG5056" t="s">
        <v>394</v>
      </c>
      <c r="AH5056" t="s">
        <v>394</v>
      </c>
      <c r="AI5056" t="s">
        <v>394</v>
      </c>
      <c r="AJ5056" t="s">
        <v>394</v>
      </c>
      <c r="AK5056" t="s">
        <v>394</v>
      </c>
      <c r="AL5056" t="s">
        <v>394</v>
      </c>
      <c r="AM5056" t="s">
        <v>394</v>
      </c>
      <c r="AN5056" t="s">
        <v>394</v>
      </c>
      <c r="AO5056" t="s">
        <v>394</v>
      </c>
      <c r="AP5056" t="s">
        <v>394</v>
      </c>
      <c r="AQ5056" s="286" t="s">
        <v>394</v>
      </c>
      <c r="AR5056" s="304"/>
      <c r="AS5056" s="304"/>
      <c r="AU5056"/>
    </row>
    <row r="5057" spans="1:47" ht="28.8" x14ac:dyDescent="0.3">
      <c r="A5057" s="285">
        <v>124263</v>
      </c>
      <c r="B5057" s="286" t="s">
        <v>542</v>
      </c>
      <c r="C5057" t="s">
        <v>226</v>
      </c>
      <c r="D5057" t="s">
        <v>225</v>
      </c>
      <c r="E5057" t="s">
        <v>226</v>
      </c>
      <c r="F5057" t="s">
        <v>226</v>
      </c>
      <c r="G5057" t="s">
        <v>225</v>
      </c>
      <c r="H5057" t="s">
        <v>226</v>
      </c>
      <c r="I5057" t="s">
        <v>226</v>
      </c>
      <c r="J5057" t="s">
        <v>225</v>
      </c>
      <c r="K5057" t="s">
        <v>226</v>
      </c>
      <c r="L5057" t="s">
        <v>225</v>
      </c>
      <c r="M5057" t="s">
        <v>225</v>
      </c>
      <c r="N5057" t="s">
        <v>225</v>
      </c>
      <c r="O5057" t="s">
        <v>225</v>
      </c>
      <c r="P5057" t="s">
        <v>225</v>
      </c>
      <c r="Q5057" t="s">
        <v>225</v>
      </c>
      <c r="R5057" t="s">
        <v>394</v>
      </c>
      <c r="S5057" t="s">
        <v>394</v>
      </c>
      <c r="T5057" t="s">
        <v>394</v>
      </c>
      <c r="U5057" t="s">
        <v>394</v>
      </c>
      <c r="V5057" t="s">
        <v>394</v>
      </c>
      <c r="W5057" t="s">
        <v>394</v>
      </c>
      <c r="X5057" t="s">
        <v>394</v>
      </c>
      <c r="Y5057" t="s">
        <v>394</v>
      </c>
      <c r="Z5057" t="s">
        <v>394</v>
      </c>
      <c r="AA5057" t="s">
        <v>394</v>
      </c>
      <c r="AB5057" t="s">
        <v>394</v>
      </c>
      <c r="AC5057" t="s">
        <v>394</v>
      </c>
      <c r="AD5057" t="s">
        <v>394</v>
      </c>
      <c r="AE5057" t="s">
        <v>394</v>
      </c>
      <c r="AF5057" t="s">
        <v>394</v>
      </c>
      <c r="AG5057" t="s">
        <v>394</v>
      </c>
      <c r="AH5057" t="s">
        <v>394</v>
      </c>
      <c r="AI5057" t="s">
        <v>394</v>
      </c>
      <c r="AJ5057" t="s">
        <v>394</v>
      </c>
      <c r="AK5057" t="s">
        <v>394</v>
      </c>
      <c r="AL5057" t="s">
        <v>394</v>
      </c>
      <c r="AM5057" t="s">
        <v>394</v>
      </c>
      <c r="AN5057" t="s">
        <v>394</v>
      </c>
      <c r="AO5057" t="s">
        <v>394</v>
      </c>
      <c r="AP5057" t="s">
        <v>394</v>
      </c>
      <c r="AQ5057" s="286" t="s">
        <v>394</v>
      </c>
      <c r="AR5057" s="304"/>
      <c r="AS5057" s="304"/>
      <c r="AU5057"/>
    </row>
    <row r="5058" spans="1:47" ht="28.8" x14ac:dyDescent="0.3">
      <c r="A5058" s="285">
        <v>124264</v>
      </c>
      <c r="B5058" s="286" t="s">
        <v>542</v>
      </c>
      <c r="C5058" t="s">
        <v>226</v>
      </c>
      <c r="D5058" t="s">
        <v>226</v>
      </c>
      <c r="E5058" t="s">
        <v>226</v>
      </c>
      <c r="F5058" t="s">
        <v>226</v>
      </c>
      <c r="G5058" t="s">
        <v>226</v>
      </c>
      <c r="H5058" t="s">
        <v>226</v>
      </c>
      <c r="I5058" t="s">
        <v>226</v>
      </c>
      <c r="J5058" t="s">
        <v>226</v>
      </c>
      <c r="K5058" t="s">
        <v>226</v>
      </c>
      <c r="L5058" t="s">
        <v>226</v>
      </c>
      <c r="M5058" t="s">
        <v>225</v>
      </c>
      <c r="N5058" t="s">
        <v>225</v>
      </c>
      <c r="O5058" t="s">
        <v>225</v>
      </c>
      <c r="P5058" t="s">
        <v>225</v>
      </c>
      <c r="Q5058" t="s">
        <v>225</v>
      </c>
      <c r="R5058" t="s">
        <v>394</v>
      </c>
      <c r="S5058" t="s">
        <v>394</v>
      </c>
      <c r="T5058" t="s">
        <v>394</v>
      </c>
      <c r="U5058" t="s">
        <v>394</v>
      </c>
      <c r="V5058" t="s">
        <v>394</v>
      </c>
      <c r="W5058" t="s">
        <v>394</v>
      </c>
      <c r="X5058" t="s">
        <v>394</v>
      </c>
      <c r="Y5058" t="s">
        <v>394</v>
      </c>
      <c r="Z5058" t="s">
        <v>394</v>
      </c>
      <c r="AA5058" t="s">
        <v>394</v>
      </c>
      <c r="AB5058" t="s">
        <v>394</v>
      </c>
      <c r="AC5058" t="s">
        <v>394</v>
      </c>
      <c r="AD5058" t="s">
        <v>394</v>
      </c>
      <c r="AE5058" t="s">
        <v>394</v>
      </c>
      <c r="AF5058" t="s">
        <v>394</v>
      </c>
      <c r="AG5058" t="s">
        <v>394</v>
      </c>
      <c r="AH5058" t="s">
        <v>394</v>
      </c>
      <c r="AI5058" t="s">
        <v>394</v>
      </c>
      <c r="AJ5058" t="s">
        <v>394</v>
      </c>
      <c r="AK5058" t="s">
        <v>394</v>
      </c>
      <c r="AL5058" t="s">
        <v>394</v>
      </c>
      <c r="AM5058" t="s">
        <v>394</v>
      </c>
      <c r="AN5058" t="s">
        <v>394</v>
      </c>
      <c r="AO5058" t="s">
        <v>394</v>
      </c>
      <c r="AP5058" t="s">
        <v>394</v>
      </c>
      <c r="AQ5058" s="286" t="s">
        <v>394</v>
      </c>
      <c r="AR5058" s="304"/>
      <c r="AS5058" s="304"/>
      <c r="AU5058"/>
    </row>
    <row r="5059" spans="1:47" ht="28.8" x14ac:dyDescent="0.3">
      <c r="A5059" s="285">
        <v>124265</v>
      </c>
      <c r="B5059" s="286" t="s">
        <v>542</v>
      </c>
      <c r="C5059" t="s">
        <v>225</v>
      </c>
      <c r="D5059" t="s">
        <v>226</v>
      </c>
      <c r="E5059" t="s">
        <v>226</v>
      </c>
      <c r="F5059" t="s">
        <v>226</v>
      </c>
      <c r="G5059" t="s">
        <v>225</v>
      </c>
      <c r="H5059" t="s">
        <v>226</v>
      </c>
      <c r="I5059" t="s">
        <v>225</v>
      </c>
      <c r="J5059" t="s">
        <v>226</v>
      </c>
      <c r="K5059" t="s">
        <v>226</v>
      </c>
      <c r="L5059" t="s">
        <v>225</v>
      </c>
      <c r="M5059" t="s">
        <v>225</v>
      </c>
      <c r="N5059" t="s">
        <v>225</v>
      </c>
      <c r="O5059" t="s">
        <v>225</v>
      </c>
      <c r="P5059" t="s">
        <v>225</v>
      </c>
      <c r="Q5059" t="s">
        <v>225</v>
      </c>
      <c r="R5059" t="s">
        <v>394</v>
      </c>
      <c r="S5059" t="s">
        <v>394</v>
      </c>
      <c r="T5059" t="s">
        <v>394</v>
      </c>
      <c r="U5059" t="s">
        <v>394</v>
      </c>
      <c r="V5059" t="s">
        <v>394</v>
      </c>
      <c r="W5059" t="s">
        <v>394</v>
      </c>
      <c r="X5059" t="s">
        <v>394</v>
      </c>
      <c r="Y5059" t="s">
        <v>394</v>
      </c>
      <c r="Z5059" t="s">
        <v>394</v>
      </c>
      <c r="AA5059" t="s">
        <v>394</v>
      </c>
      <c r="AB5059" t="s">
        <v>394</v>
      </c>
      <c r="AC5059" t="s">
        <v>394</v>
      </c>
      <c r="AD5059" t="s">
        <v>394</v>
      </c>
      <c r="AE5059" t="s">
        <v>394</v>
      </c>
      <c r="AF5059" t="s">
        <v>394</v>
      </c>
      <c r="AG5059" t="s">
        <v>394</v>
      </c>
      <c r="AH5059" t="s">
        <v>394</v>
      </c>
      <c r="AI5059" t="s">
        <v>394</v>
      </c>
      <c r="AJ5059" t="s">
        <v>394</v>
      </c>
      <c r="AK5059" t="s">
        <v>394</v>
      </c>
      <c r="AL5059" t="s">
        <v>394</v>
      </c>
      <c r="AM5059" t="s">
        <v>394</v>
      </c>
      <c r="AN5059" t="s">
        <v>394</v>
      </c>
      <c r="AO5059" t="s">
        <v>394</v>
      </c>
      <c r="AP5059" t="s">
        <v>394</v>
      </c>
      <c r="AQ5059" s="286" t="s">
        <v>394</v>
      </c>
      <c r="AR5059" s="304"/>
      <c r="AS5059" s="304"/>
      <c r="AU5059"/>
    </row>
    <row r="5060" spans="1:47" ht="28.8" x14ac:dyDescent="0.3">
      <c r="A5060" s="285">
        <v>124266</v>
      </c>
      <c r="B5060" s="286" t="s">
        <v>542</v>
      </c>
      <c r="C5060" t="s">
        <v>226</v>
      </c>
      <c r="D5060" t="s">
        <v>226</v>
      </c>
      <c r="E5060" t="s">
        <v>226</v>
      </c>
      <c r="F5060" t="s">
        <v>226</v>
      </c>
      <c r="G5060" t="s">
        <v>226</v>
      </c>
      <c r="H5060" t="s">
        <v>226</v>
      </c>
      <c r="I5060" t="s">
        <v>226</v>
      </c>
      <c r="J5060" t="s">
        <v>226</v>
      </c>
      <c r="K5060" t="s">
        <v>226</v>
      </c>
      <c r="L5060" t="s">
        <v>226</v>
      </c>
      <c r="M5060" t="s">
        <v>225</v>
      </c>
      <c r="N5060" t="s">
        <v>225</v>
      </c>
      <c r="O5060" t="s">
        <v>225</v>
      </c>
      <c r="P5060" t="s">
        <v>225</v>
      </c>
      <c r="Q5060" t="s">
        <v>225</v>
      </c>
      <c r="R5060" t="s">
        <v>394</v>
      </c>
      <c r="S5060" t="s">
        <v>394</v>
      </c>
      <c r="T5060" t="s">
        <v>394</v>
      </c>
      <c r="U5060" t="s">
        <v>394</v>
      </c>
      <c r="V5060" t="s">
        <v>394</v>
      </c>
      <c r="W5060" t="s">
        <v>394</v>
      </c>
      <c r="X5060" t="s">
        <v>394</v>
      </c>
      <c r="Y5060" t="s">
        <v>394</v>
      </c>
      <c r="Z5060" t="s">
        <v>394</v>
      </c>
      <c r="AA5060" t="s">
        <v>394</v>
      </c>
      <c r="AB5060" t="s">
        <v>394</v>
      </c>
      <c r="AC5060" t="s">
        <v>394</v>
      </c>
      <c r="AD5060" t="s">
        <v>394</v>
      </c>
      <c r="AE5060" t="s">
        <v>394</v>
      </c>
      <c r="AF5060" t="s">
        <v>394</v>
      </c>
      <c r="AG5060" t="s">
        <v>394</v>
      </c>
      <c r="AH5060" t="s">
        <v>394</v>
      </c>
      <c r="AI5060" t="s">
        <v>394</v>
      </c>
      <c r="AJ5060" t="s">
        <v>394</v>
      </c>
      <c r="AK5060" t="s">
        <v>394</v>
      </c>
      <c r="AL5060" t="s">
        <v>394</v>
      </c>
      <c r="AM5060" t="s">
        <v>394</v>
      </c>
      <c r="AN5060" t="s">
        <v>394</v>
      </c>
      <c r="AO5060" t="s">
        <v>394</v>
      </c>
      <c r="AP5060" t="s">
        <v>394</v>
      </c>
      <c r="AQ5060" s="286" t="s">
        <v>394</v>
      </c>
      <c r="AR5060" s="304"/>
      <c r="AS5060" s="304"/>
      <c r="AU5060"/>
    </row>
    <row r="5061" spans="1:47" ht="28.8" x14ac:dyDescent="0.3">
      <c r="A5061" s="285">
        <v>124267</v>
      </c>
      <c r="B5061" s="286" t="s">
        <v>542</v>
      </c>
      <c r="C5061" t="s">
        <v>226</v>
      </c>
      <c r="D5061" t="s">
        <v>226</v>
      </c>
      <c r="E5061" t="s">
        <v>226</v>
      </c>
      <c r="F5061" t="s">
        <v>226</v>
      </c>
      <c r="G5061" t="s">
        <v>226</v>
      </c>
      <c r="H5061" t="s">
        <v>226</v>
      </c>
      <c r="I5061" t="s">
        <v>226</v>
      </c>
      <c r="J5061" t="s">
        <v>226</v>
      </c>
      <c r="K5061" t="s">
        <v>226</v>
      </c>
      <c r="L5061" t="s">
        <v>226</v>
      </c>
      <c r="M5061" t="s">
        <v>225</v>
      </c>
      <c r="N5061" t="s">
        <v>225</v>
      </c>
      <c r="O5061" t="s">
        <v>225</v>
      </c>
      <c r="P5061" t="s">
        <v>225</v>
      </c>
      <c r="Q5061" t="s">
        <v>225</v>
      </c>
      <c r="R5061" t="s">
        <v>394</v>
      </c>
      <c r="S5061" t="s">
        <v>394</v>
      </c>
      <c r="T5061" t="s">
        <v>394</v>
      </c>
      <c r="U5061" t="s">
        <v>394</v>
      </c>
      <c r="V5061" t="s">
        <v>394</v>
      </c>
      <c r="W5061" t="s">
        <v>394</v>
      </c>
      <c r="X5061" t="s">
        <v>394</v>
      </c>
      <c r="Y5061" t="s">
        <v>394</v>
      </c>
      <c r="Z5061" t="s">
        <v>394</v>
      </c>
      <c r="AA5061" t="s">
        <v>394</v>
      </c>
      <c r="AB5061" t="s">
        <v>394</v>
      </c>
      <c r="AC5061" t="s">
        <v>394</v>
      </c>
      <c r="AD5061" t="s">
        <v>394</v>
      </c>
      <c r="AE5061" t="s">
        <v>394</v>
      </c>
      <c r="AF5061" t="s">
        <v>394</v>
      </c>
      <c r="AG5061" t="s">
        <v>394</v>
      </c>
      <c r="AH5061" t="s">
        <v>394</v>
      </c>
      <c r="AI5061" t="s">
        <v>394</v>
      </c>
      <c r="AJ5061" t="s">
        <v>394</v>
      </c>
      <c r="AK5061" t="s">
        <v>394</v>
      </c>
      <c r="AL5061" t="s">
        <v>394</v>
      </c>
      <c r="AM5061" t="s">
        <v>394</v>
      </c>
      <c r="AN5061" t="s">
        <v>394</v>
      </c>
      <c r="AO5061" t="s">
        <v>394</v>
      </c>
      <c r="AP5061" t="s">
        <v>394</v>
      </c>
      <c r="AQ5061" s="286" t="s">
        <v>394</v>
      </c>
      <c r="AR5061" s="304"/>
      <c r="AS5061" s="304"/>
      <c r="AU5061"/>
    </row>
    <row r="5062" spans="1:47" ht="28.8" x14ac:dyDescent="0.3">
      <c r="A5062" s="285">
        <v>124268</v>
      </c>
      <c r="B5062" s="286" t="s">
        <v>542</v>
      </c>
      <c r="C5062" t="s">
        <v>224</v>
      </c>
      <c r="D5062" t="s">
        <v>224</v>
      </c>
      <c r="E5062" t="s">
        <v>226</v>
      </c>
      <c r="F5062" t="s">
        <v>226</v>
      </c>
      <c r="G5062" t="s">
        <v>226</v>
      </c>
      <c r="H5062" t="s">
        <v>226</v>
      </c>
      <c r="I5062" t="s">
        <v>226</v>
      </c>
      <c r="J5062" t="s">
        <v>226</v>
      </c>
      <c r="K5062" t="s">
        <v>226</v>
      </c>
      <c r="L5062" t="s">
        <v>226</v>
      </c>
      <c r="M5062" t="s">
        <v>225</v>
      </c>
      <c r="N5062" t="s">
        <v>225</v>
      </c>
      <c r="O5062" t="s">
        <v>225</v>
      </c>
      <c r="P5062" t="s">
        <v>225</v>
      </c>
      <c r="Q5062" t="s">
        <v>225</v>
      </c>
      <c r="R5062" t="s">
        <v>394</v>
      </c>
      <c r="S5062" t="s">
        <v>394</v>
      </c>
      <c r="T5062" t="s">
        <v>394</v>
      </c>
      <c r="U5062" t="s">
        <v>394</v>
      </c>
      <c r="V5062" t="s">
        <v>394</v>
      </c>
      <c r="W5062" t="s">
        <v>394</v>
      </c>
      <c r="X5062" t="s">
        <v>394</v>
      </c>
      <c r="Y5062" t="s">
        <v>394</v>
      </c>
      <c r="Z5062" t="s">
        <v>394</v>
      </c>
      <c r="AA5062" t="s">
        <v>394</v>
      </c>
      <c r="AB5062" t="s">
        <v>394</v>
      </c>
      <c r="AC5062" t="s">
        <v>394</v>
      </c>
      <c r="AD5062" t="s">
        <v>394</v>
      </c>
      <c r="AE5062" t="s">
        <v>394</v>
      </c>
      <c r="AF5062" t="s">
        <v>394</v>
      </c>
      <c r="AG5062" t="s">
        <v>394</v>
      </c>
      <c r="AH5062" t="s">
        <v>394</v>
      </c>
      <c r="AI5062" t="s">
        <v>394</v>
      </c>
      <c r="AJ5062" t="s">
        <v>394</v>
      </c>
      <c r="AK5062" t="s">
        <v>394</v>
      </c>
      <c r="AL5062" t="s">
        <v>394</v>
      </c>
      <c r="AM5062" t="s">
        <v>394</v>
      </c>
      <c r="AN5062" t="s">
        <v>394</v>
      </c>
      <c r="AO5062" t="s">
        <v>394</v>
      </c>
      <c r="AP5062" t="s">
        <v>394</v>
      </c>
      <c r="AQ5062" s="286" t="s">
        <v>394</v>
      </c>
      <c r="AR5062" s="304"/>
      <c r="AS5062" s="304"/>
      <c r="AU5062"/>
    </row>
    <row r="5063" spans="1:47" x14ac:dyDescent="0.3">
      <c r="A5063" s="285">
        <v>124269</v>
      </c>
      <c r="B5063" s="286" t="s">
        <v>5586</v>
      </c>
      <c r="C5063" t="s">
        <v>226</v>
      </c>
      <c r="D5063" t="s">
        <v>226</v>
      </c>
      <c r="E5063" t="s">
        <v>226</v>
      </c>
      <c r="F5063" t="s">
        <v>225</v>
      </c>
      <c r="G5063" t="s">
        <v>225</v>
      </c>
      <c r="H5063" t="s">
        <v>394</v>
      </c>
      <c r="I5063" t="s">
        <v>394</v>
      </c>
      <c r="J5063" t="s">
        <v>394</v>
      </c>
      <c r="K5063" t="s">
        <v>394</v>
      </c>
      <c r="L5063" t="s">
        <v>394</v>
      </c>
      <c r="M5063" t="s">
        <v>394</v>
      </c>
      <c r="N5063" t="s">
        <v>394</v>
      </c>
      <c r="O5063" t="s">
        <v>394</v>
      </c>
      <c r="P5063" t="s">
        <v>394</v>
      </c>
      <c r="Q5063" t="s">
        <v>394</v>
      </c>
      <c r="R5063" t="s">
        <v>394</v>
      </c>
      <c r="S5063" t="s">
        <v>394</v>
      </c>
      <c r="T5063" t="s">
        <v>394</v>
      </c>
      <c r="U5063" t="s">
        <v>394</v>
      </c>
      <c r="V5063" t="s">
        <v>394</v>
      </c>
      <c r="W5063" t="s">
        <v>394</v>
      </c>
      <c r="X5063" t="s">
        <v>394</v>
      </c>
      <c r="Y5063" t="s">
        <v>394</v>
      </c>
      <c r="Z5063" t="s">
        <v>394</v>
      </c>
      <c r="AA5063" t="s">
        <v>394</v>
      </c>
      <c r="AB5063" t="s">
        <v>394</v>
      </c>
      <c r="AC5063" t="s">
        <v>394</v>
      </c>
      <c r="AD5063" t="s">
        <v>394</v>
      </c>
      <c r="AE5063" t="s">
        <v>394</v>
      </c>
      <c r="AF5063" t="s">
        <v>394</v>
      </c>
      <c r="AG5063" t="s">
        <v>394</v>
      </c>
      <c r="AH5063" t="s">
        <v>394</v>
      </c>
      <c r="AI5063" t="s">
        <v>394</v>
      </c>
      <c r="AJ5063" t="s">
        <v>394</v>
      </c>
      <c r="AK5063" t="s">
        <v>394</v>
      </c>
      <c r="AL5063" t="s">
        <v>394</v>
      </c>
      <c r="AM5063" t="s">
        <v>394</v>
      </c>
      <c r="AN5063" t="s">
        <v>394</v>
      </c>
      <c r="AO5063" t="s">
        <v>394</v>
      </c>
      <c r="AP5063" t="s">
        <v>394</v>
      </c>
      <c r="AQ5063" s="289"/>
      <c r="AR5063" s="304"/>
      <c r="AS5063" s="304"/>
      <c r="AU5063"/>
    </row>
    <row r="5064" spans="1:47" ht="21.6" x14ac:dyDescent="0.65">
      <c r="A5064" s="285">
        <v>124270</v>
      </c>
      <c r="B5064" s="286" t="s">
        <v>5586</v>
      </c>
      <c r="C5064" t="s">
        <v>226</v>
      </c>
      <c r="D5064" t="s">
        <v>226</v>
      </c>
      <c r="E5064" t="s">
        <v>226</v>
      </c>
      <c r="F5064" t="s">
        <v>226</v>
      </c>
      <c r="G5064" t="s">
        <v>226</v>
      </c>
      <c r="H5064" t="s">
        <v>394</v>
      </c>
      <c r="I5064" t="s">
        <v>394</v>
      </c>
      <c r="J5064" t="s">
        <v>394</v>
      </c>
      <c r="K5064" t="s">
        <v>394</v>
      </c>
      <c r="L5064" t="s">
        <v>394</v>
      </c>
      <c r="M5064" t="s">
        <v>394</v>
      </c>
      <c r="N5064" t="s">
        <v>394</v>
      </c>
      <c r="O5064" t="s">
        <v>394</v>
      </c>
      <c r="P5064" t="s">
        <v>394</v>
      </c>
      <c r="Q5064" t="s">
        <v>394</v>
      </c>
      <c r="R5064" t="s">
        <v>394</v>
      </c>
      <c r="S5064" t="s">
        <v>394</v>
      </c>
      <c r="T5064" t="s">
        <v>394</v>
      </c>
      <c r="U5064" t="s">
        <v>394</v>
      </c>
      <c r="V5064" t="s">
        <v>394</v>
      </c>
      <c r="W5064" t="s">
        <v>394</v>
      </c>
      <c r="X5064" t="s">
        <v>394</v>
      </c>
      <c r="Y5064" t="s">
        <v>394</v>
      </c>
      <c r="Z5064" t="s">
        <v>394</v>
      </c>
      <c r="AA5064" t="s">
        <v>394</v>
      </c>
      <c r="AB5064" t="s">
        <v>394</v>
      </c>
      <c r="AC5064" t="s">
        <v>394</v>
      </c>
      <c r="AD5064" t="s">
        <v>394</v>
      </c>
      <c r="AE5064" t="s">
        <v>394</v>
      </c>
      <c r="AF5064" t="s">
        <v>394</v>
      </c>
      <c r="AG5064" t="s">
        <v>394</v>
      </c>
      <c r="AH5064" t="s">
        <v>394</v>
      </c>
      <c r="AI5064" t="s">
        <v>394</v>
      </c>
      <c r="AJ5064" t="s">
        <v>394</v>
      </c>
      <c r="AK5064" t="s">
        <v>394</v>
      </c>
      <c r="AL5064" t="s">
        <v>394</v>
      </c>
      <c r="AM5064" t="s">
        <v>394</v>
      </c>
      <c r="AN5064" t="s">
        <v>394</v>
      </c>
      <c r="AO5064" t="s">
        <v>394</v>
      </c>
      <c r="AP5064" t="s">
        <v>394</v>
      </c>
      <c r="AQ5064" s="288"/>
      <c r="AR5064" s="304"/>
      <c r="AS5064" s="304"/>
      <c r="AU5064"/>
    </row>
    <row r="5065" spans="1:47" x14ac:dyDescent="0.3">
      <c r="A5065" s="285">
        <v>124271</v>
      </c>
      <c r="B5065" s="286" t="s">
        <v>5586</v>
      </c>
      <c r="C5065" t="s">
        <v>225</v>
      </c>
      <c r="D5065" t="s">
        <v>226</v>
      </c>
      <c r="E5065" t="s">
        <v>226</v>
      </c>
      <c r="F5065" t="s">
        <v>225</v>
      </c>
      <c r="G5065" t="s">
        <v>225</v>
      </c>
      <c r="H5065" t="s">
        <v>394</v>
      </c>
      <c r="I5065" t="s">
        <v>394</v>
      </c>
      <c r="J5065" t="s">
        <v>394</v>
      </c>
      <c r="K5065" t="s">
        <v>394</v>
      </c>
      <c r="L5065" t="s">
        <v>394</v>
      </c>
      <c r="M5065" t="s">
        <v>394</v>
      </c>
      <c r="N5065" t="s">
        <v>394</v>
      </c>
      <c r="O5065" t="s">
        <v>394</v>
      </c>
      <c r="P5065" t="s">
        <v>394</v>
      </c>
      <c r="Q5065" t="s">
        <v>394</v>
      </c>
      <c r="R5065" t="s">
        <v>394</v>
      </c>
      <c r="S5065" t="s">
        <v>394</v>
      </c>
      <c r="T5065" t="s">
        <v>394</v>
      </c>
      <c r="U5065" t="s">
        <v>394</v>
      </c>
      <c r="V5065" t="s">
        <v>394</v>
      </c>
      <c r="W5065" t="s">
        <v>394</v>
      </c>
      <c r="X5065" t="s">
        <v>394</v>
      </c>
      <c r="Y5065" t="s">
        <v>394</v>
      </c>
      <c r="Z5065" t="s">
        <v>394</v>
      </c>
      <c r="AA5065" t="s">
        <v>394</v>
      </c>
      <c r="AB5065" t="s">
        <v>394</v>
      </c>
      <c r="AC5065" t="s">
        <v>394</v>
      </c>
      <c r="AD5065" t="s">
        <v>394</v>
      </c>
      <c r="AE5065" t="s">
        <v>394</v>
      </c>
      <c r="AF5065" t="s">
        <v>394</v>
      </c>
      <c r="AG5065" t="s">
        <v>394</v>
      </c>
      <c r="AH5065" t="s">
        <v>394</v>
      </c>
      <c r="AI5065" t="s">
        <v>394</v>
      </c>
      <c r="AJ5065" t="s">
        <v>394</v>
      </c>
      <c r="AK5065" t="s">
        <v>394</v>
      </c>
      <c r="AL5065" t="s">
        <v>394</v>
      </c>
      <c r="AM5065" t="s">
        <v>394</v>
      </c>
      <c r="AN5065" t="s">
        <v>394</v>
      </c>
      <c r="AO5065" t="s">
        <v>394</v>
      </c>
      <c r="AP5065" t="s">
        <v>394</v>
      </c>
      <c r="AQ5065" s="289"/>
      <c r="AR5065" s="304"/>
      <c r="AS5065" s="304"/>
      <c r="AU5065"/>
    </row>
    <row r="5066" spans="1:47" x14ac:dyDescent="0.3">
      <c r="A5066" s="285">
        <v>124272</v>
      </c>
      <c r="B5066" s="286" t="s">
        <v>5586</v>
      </c>
      <c r="C5066" t="s">
        <v>226</v>
      </c>
      <c r="D5066" t="s">
        <v>226</v>
      </c>
      <c r="E5066" t="s">
        <v>224</v>
      </c>
      <c r="F5066" t="s">
        <v>226</v>
      </c>
      <c r="G5066" t="s">
        <v>226</v>
      </c>
      <c r="H5066" t="s">
        <v>226</v>
      </c>
      <c r="I5066" t="s">
        <v>226</v>
      </c>
      <c r="J5066" t="s">
        <v>226</v>
      </c>
      <c r="K5066" t="s">
        <v>226</v>
      </c>
      <c r="L5066" t="s">
        <v>226</v>
      </c>
      <c r="M5066" t="s">
        <v>394</v>
      </c>
      <c r="N5066" t="s">
        <v>394</v>
      </c>
      <c r="O5066" t="s">
        <v>394</v>
      </c>
      <c r="P5066" t="s">
        <v>394</v>
      </c>
      <c r="Q5066" t="s">
        <v>394</v>
      </c>
      <c r="R5066" t="s">
        <v>394</v>
      </c>
      <c r="S5066" t="s">
        <v>394</v>
      </c>
      <c r="T5066" t="s">
        <v>394</v>
      </c>
      <c r="U5066" t="s">
        <v>394</v>
      </c>
      <c r="V5066" t="s">
        <v>394</v>
      </c>
      <c r="W5066" t="s">
        <v>394</v>
      </c>
      <c r="X5066" t="s">
        <v>394</v>
      </c>
      <c r="Y5066" t="s">
        <v>394</v>
      </c>
      <c r="Z5066" t="s">
        <v>394</v>
      </c>
      <c r="AA5066" t="s">
        <v>394</v>
      </c>
      <c r="AB5066" t="s">
        <v>394</v>
      </c>
      <c r="AC5066" t="s">
        <v>394</v>
      </c>
      <c r="AD5066" t="s">
        <v>394</v>
      </c>
      <c r="AE5066" t="s">
        <v>394</v>
      </c>
      <c r="AF5066" t="s">
        <v>394</v>
      </c>
      <c r="AG5066" t="s">
        <v>394</v>
      </c>
      <c r="AH5066" t="s">
        <v>394</v>
      </c>
      <c r="AI5066" t="s">
        <v>394</v>
      </c>
      <c r="AJ5066" t="s">
        <v>394</v>
      </c>
      <c r="AK5066" t="s">
        <v>394</v>
      </c>
      <c r="AL5066" t="s">
        <v>394</v>
      </c>
      <c r="AM5066" t="s">
        <v>394</v>
      </c>
      <c r="AN5066" t="s">
        <v>394</v>
      </c>
      <c r="AO5066" t="s">
        <v>394</v>
      </c>
      <c r="AP5066" t="s">
        <v>394</v>
      </c>
      <c r="AQ5066" s="286" t="s">
        <v>394</v>
      </c>
      <c r="AR5066" s="304"/>
      <c r="AS5066" s="304"/>
      <c r="AU5066"/>
    </row>
    <row r="5067" spans="1:47" ht="28.8" x14ac:dyDescent="0.3">
      <c r="A5067" s="285">
        <v>124273</v>
      </c>
      <c r="B5067" s="286" t="s">
        <v>542</v>
      </c>
      <c r="C5067" t="s">
        <v>226</v>
      </c>
      <c r="D5067" t="s">
        <v>225</v>
      </c>
      <c r="E5067" t="s">
        <v>226</v>
      </c>
      <c r="F5067" t="s">
        <v>225</v>
      </c>
      <c r="G5067" t="s">
        <v>224</v>
      </c>
      <c r="H5067" t="s">
        <v>226</v>
      </c>
      <c r="I5067" t="s">
        <v>225</v>
      </c>
      <c r="J5067" t="s">
        <v>225</v>
      </c>
      <c r="K5067" t="s">
        <v>225</v>
      </c>
      <c r="L5067" t="s">
        <v>225</v>
      </c>
      <c r="M5067" t="s">
        <v>225</v>
      </c>
      <c r="N5067" t="s">
        <v>225</v>
      </c>
      <c r="O5067" t="s">
        <v>225</v>
      </c>
      <c r="P5067" t="s">
        <v>225</v>
      </c>
      <c r="Q5067" t="s">
        <v>225</v>
      </c>
      <c r="R5067" t="s">
        <v>394</v>
      </c>
      <c r="S5067" t="s">
        <v>394</v>
      </c>
      <c r="T5067" t="s">
        <v>394</v>
      </c>
      <c r="U5067" t="s">
        <v>394</v>
      </c>
      <c r="V5067" t="s">
        <v>394</v>
      </c>
      <c r="W5067" t="s">
        <v>394</v>
      </c>
      <c r="X5067" t="s">
        <v>394</v>
      </c>
      <c r="Y5067" t="s">
        <v>394</v>
      </c>
      <c r="Z5067" t="s">
        <v>394</v>
      </c>
      <c r="AA5067" t="s">
        <v>394</v>
      </c>
      <c r="AB5067" t="s">
        <v>394</v>
      </c>
      <c r="AC5067" t="s">
        <v>394</v>
      </c>
      <c r="AD5067" t="s">
        <v>394</v>
      </c>
      <c r="AE5067" t="s">
        <v>394</v>
      </c>
      <c r="AF5067" t="s">
        <v>394</v>
      </c>
      <c r="AG5067" t="s">
        <v>394</v>
      </c>
      <c r="AH5067" t="s">
        <v>394</v>
      </c>
      <c r="AI5067" t="s">
        <v>394</v>
      </c>
      <c r="AJ5067" t="s">
        <v>394</v>
      </c>
      <c r="AK5067" t="s">
        <v>394</v>
      </c>
      <c r="AL5067" t="s">
        <v>394</v>
      </c>
      <c r="AM5067" t="s">
        <v>394</v>
      </c>
      <c r="AN5067" t="s">
        <v>394</v>
      </c>
      <c r="AO5067" t="s">
        <v>394</v>
      </c>
      <c r="AP5067" t="s">
        <v>394</v>
      </c>
      <c r="AQ5067" s="286" t="s">
        <v>394</v>
      </c>
      <c r="AR5067" s="304"/>
      <c r="AS5067" s="304"/>
      <c r="AU5067"/>
    </row>
    <row r="5068" spans="1:47" ht="28.8" x14ac:dyDescent="0.3">
      <c r="A5068" s="285">
        <v>124274</v>
      </c>
      <c r="B5068" s="286" t="s">
        <v>542</v>
      </c>
      <c r="C5068" t="s">
        <v>226</v>
      </c>
      <c r="D5068" t="s">
        <v>226</v>
      </c>
      <c r="E5068" t="s">
        <v>224</v>
      </c>
      <c r="F5068" t="s">
        <v>226</v>
      </c>
      <c r="G5068" t="s">
        <v>225</v>
      </c>
      <c r="H5068" t="s">
        <v>226</v>
      </c>
      <c r="I5068" t="s">
        <v>225</v>
      </c>
      <c r="J5068" t="s">
        <v>225</v>
      </c>
      <c r="K5068" t="s">
        <v>226</v>
      </c>
      <c r="L5068" t="s">
        <v>226</v>
      </c>
      <c r="M5068" t="s">
        <v>225</v>
      </c>
      <c r="N5068" t="s">
        <v>225</v>
      </c>
      <c r="O5068" t="s">
        <v>225</v>
      </c>
      <c r="P5068" t="s">
        <v>225</v>
      </c>
      <c r="Q5068" t="s">
        <v>225</v>
      </c>
      <c r="R5068" t="s">
        <v>394</v>
      </c>
      <c r="S5068" t="s">
        <v>394</v>
      </c>
      <c r="T5068" t="s">
        <v>394</v>
      </c>
      <c r="U5068" t="s">
        <v>394</v>
      </c>
      <c r="V5068" t="s">
        <v>394</v>
      </c>
      <c r="W5068" t="s">
        <v>394</v>
      </c>
      <c r="X5068" t="s">
        <v>394</v>
      </c>
      <c r="Y5068" t="s">
        <v>394</v>
      </c>
      <c r="Z5068" t="s">
        <v>394</v>
      </c>
      <c r="AA5068" t="s">
        <v>394</v>
      </c>
      <c r="AB5068" t="s">
        <v>394</v>
      </c>
      <c r="AC5068" t="s">
        <v>394</v>
      </c>
      <c r="AD5068" t="s">
        <v>394</v>
      </c>
      <c r="AE5068" t="s">
        <v>394</v>
      </c>
      <c r="AF5068" t="s">
        <v>394</v>
      </c>
      <c r="AG5068" t="s">
        <v>394</v>
      </c>
      <c r="AH5068" t="s">
        <v>394</v>
      </c>
      <c r="AI5068" t="s">
        <v>394</v>
      </c>
      <c r="AJ5068" t="s">
        <v>394</v>
      </c>
      <c r="AK5068" t="s">
        <v>394</v>
      </c>
      <c r="AL5068" t="s">
        <v>394</v>
      </c>
      <c r="AM5068" t="s">
        <v>394</v>
      </c>
      <c r="AN5068" t="s">
        <v>394</v>
      </c>
      <c r="AO5068" t="s">
        <v>394</v>
      </c>
      <c r="AP5068" t="s">
        <v>394</v>
      </c>
      <c r="AQ5068" s="286" t="s">
        <v>394</v>
      </c>
      <c r="AR5068" s="304"/>
      <c r="AS5068" s="304"/>
      <c r="AU5068"/>
    </row>
    <row r="5069" spans="1:47" ht="21.6" x14ac:dyDescent="0.65">
      <c r="A5069" s="285">
        <v>124275</v>
      </c>
      <c r="B5069" s="286" t="s">
        <v>5586</v>
      </c>
      <c r="C5069" t="s">
        <v>226</v>
      </c>
      <c r="D5069" t="s">
        <v>226</v>
      </c>
      <c r="E5069" t="s">
        <v>226</v>
      </c>
      <c r="F5069" t="s">
        <v>226</v>
      </c>
      <c r="G5069" t="s">
        <v>226</v>
      </c>
      <c r="H5069" t="s">
        <v>394</v>
      </c>
      <c r="I5069" t="s">
        <v>394</v>
      </c>
      <c r="J5069" t="s">
        <v>394</v>
      </c>
      <c r="K5069" t="s">
        <v>394</v>
      </c>
      <c r="L5069" t="s">
        <v>394</v>
      </c>
      <c r="M5069" t="s">
        <v>394</v>
      </c>
      <c r="N5069" t="s">
        <v>394</v>
      </c>
      <c r="O5069" t="s">
        <v>394</v>
      </c>
      <c r="P5069" t="s">
        <v>394</v>
      </c>
      <c r="Q5069" t="s">
        <v>394</v>
      </c>
      <c r="R5069" t="s">
        <v>394</v>
      </c>
      <c r="S5069" t="s">
        <v>394</v>
      </c>
      <c r="T5069" t="s">
        <v>394</v>
      </c>
      <c r="U5069" t="s">
        <v>394</v>
      </c>
      <c r="V5069" t="s">
        <v>394</v>
      </c>
      <c r="W5069" t="s">
        <v>394</v>
      </c>
      <c r="X5069" t="s">
        <v>394</v>
      </c>
      <c r="Y5069" t="s">
        <v>394</v>
      </c>
      <c r="Z5069" t="s">
        <v>394</v>
      </c>
      <c r="AA5069" t="s">
        <v>394</v>
      </c>
      <c r="AB5069" t="s">
        <v>394</v>
      </c>
      <c r="AC5069" t="s">
        <v>394</v>
      </c>
      <c r="AD5069" t="s">
        <v>394</v>
      </c>
      <c r="AE5069" t="s">
        <v>394</v>
      </c>
      <c r="AF5069" t="s">
        <v>394</v>
      </c>
      <c r="AG5069" t="s">
        <v>394</v>
      </c>
      <c r="AH5069" t="s">
        <v>394</v>
      </c>
      <c r="AI5069" t="s">
        <v>394</v>
      </c>
      <c r="AJ5069" t="s">
        <v>394</v>
      </c>
      <c r="AK5069" t="s">
        <v>394</v>
      </c>
      <c r="AL5069" t="s">
        <v>394</v>
      </c>
      <c r="AM5069" t="s">
        <v>394</v>
      </c>
      <c r="AN5069" t="s">
        <v>394</v>
      </c>
      <c r="AO5069" t="s">
        <v>394</v>
      </c>
      <c r="AP5069" t="s">
        <v>394</v>
      </c>
      <c r="AQ5069" s="288"/>
      <c r="AR5069" s="304"/>
      <c r="AS5069" s="304"/>
      <c r="AU5069"/>
    </row>
    <row r="5070" spans="1:47" ht="28.8" x14ac:dyDescent="0.3">
      <c r="A5070" s="285">
        <v>124276</v>
      </c>
      <c r="B5070" s="286" t="s">
        <v>542</v>
      </c>
      <c r="C5070" t="s">
        <v>226</v>
      </c>
      <c r="D5070" t="s">
        <v>226</v>
      </c>
      <c r="E5070" t="s">
        <v>226</v>
      </c>
      <c r="F5070" t="s">
        <v>226</v>
      </c>
      <c r="G5070" t="s">
        <v>226</v>
      </c>
      <c r="H5070" t="s">
        <v>226</v>
      </c>
      <c r="I5070" t="s">
        <v>226</v>
      </c>
      <c r="J5070" t="s">
        <v>226</v>
      </c>
      <c r="K5070" t="s">
        <v>226</v>
      </c>
      <c r="L5070" t="s">
        <v>226</v>
      </c>
      <c r="M5070" t="s">
        <v>225</v>
      </c>
      <c r="N5070" t="s">
        <v>225</v>
      </c>
      <c r="O5070" t="s">
        <v>225</v>
      </c>
      <c r="P5070" t="s">
        <v>225</v>
      </c>
      <c r="Q5070" t="s">
        <v>225</v>
      </c>
      <c r="R5070" t="s">
        <v>394</v>
      </c>
      <c r="S5070" t="s">
        <v>394</v>
      </c>
      <c r="T5070" t="s">
        <v>394</v>
      </c>
      <c r="U5070" t="s">
        <v>394</v>
      </c>
      <c r="V5070" t="s">
        <v>394</v>
      </c>
      <c r="W5070" t="s">
        <v>394</v>
      </c>
      <c r="X5070" t="s">
        <v>394</v>
      </c>
      <c r="Y5070" t="s">
        <v>394</v>
      </c>
      <c r="Z5070" t="s">
        <v>394</v>
      </c>
      <c r="AA5070" t="s">
        <v>394</v>
      </c>
      <c r="AB5070" t="s">
        <v>394</v>
      </c>
      <c r="AC5070" t="s">
        <v>394</v>
      </c>
      <c r="AD5070" t="s">
        <v>394</v>
      </c>
      <c r="AE5070" t="s">
        <v>394</v>
      </c>
      <c r="AF5070" t="s">
        <v>394</v>
      </c>
      <c r="AG5070" t="s">
        <v>394</v>
      </c>
      <c r="AH5070" t="s">
        <v>394</v>
      </c>
      <c r="AI5070" t="s">
        <v>394</v>
      </c>
      <c r="AJ5070" t="s">
        <v>394</v>
      </c>
      <c r="AK5070" t="s">
        <v>394</v>
      </c>
      <c r="AL5070" t="s">
        <v>394</v>
      </c>
      <c r="AM5070" t="s">
        <v>394</v>
      </c>
      <c r="AN5070" t="s">
        <v>394</v>
      </c>
      <c r="AO5070" t="s">
        <v>394</v>
      </c>
      <c r="AP5070" t="s">
        <v>394</v>
      </c>
      <c r="AQ5070" s="286" t="s">
        <v>394</v>
      </c>
      <c r="AR5070" s="304"/>
      <c r="AS5070" s="304"/>
      <c r="AU5070"/>
    </row>
    <row r="5071" spans="1:47" x14ac:dyDescent="0.3">
      <c r="A5071" s="285">
        <v>124277</v>
      </c>
      <c r="B5071" s="286" t="s">
        <v>5586</v>
      </c>
      <c r="C5071" t="s">
        <v>226</v>
      </c>
      <c r="D5071" t="s">
        <v>226</v>
      </c>
      <c r="E5071" t="s">
        <v>226</v>
      </c>
      <c r="F5071" t="s">
        <v>226</v>
      </c>
      <c r="G5071" t="s">
        <v>226</v>
      </c>
      <c r="H5071" t="s">
        <v>394</v>
      </c>
      <c r="I5071" t="s">
        <v>394</v>
      </c>
      <c r="J5071" t="s">
        <v>394</v>
      </c>
      <c r="K5071" t="s">
        <v>394</v>
      </c>
      <c r="L5071" t="s">
        <v>394</v>
      </c>
      <c r="M5071" t="s">
        <v>394</v>
      </c>
      <c r="N5071" t="s">
        <v>394</v>
      </c>
      <c r="O5071" t="s">
        <v>394</v>
      </c>
      <c r="P5071" t="s">
        <v>394</v>
      </c>
      <c r="Q5071" t="s">
        <v>394</v>
      </c>
      <c r="R5071" t="s">
        <v>394</v>
      </c>
      <c r="S5071" t="s">
        <v>394</v>
      </c>
      <c r="T5071" t="s">
        <v>394</v>
      </c>
      <c r="U5071" t="s">
        <v>394</v>
      </c>
      <c r="V5071" t="s">
        <v>394</v>
      </c>
      <c r="W5071" t="s">
        <v>394</v>
      </c>
      <c r="X5071" t="s">
        <v>394</v>
      </c>
      <c r="Y5071" t="s">
        <v>394</v>
      </c>
      <c r="Z5071" t="s">
        <v>394</v>
      </c>
      <c r="AA5071" t="s">
        <v>394</v>
      </c>
      <c r="AB5071" t="s">
        <v>394</v>
      </c>
      <c r="AC5071" t="s">
        <v>394</v>
      </c>
      <c r="AD5071" t="s">
        <v>394</v>
      </c>
      <c r="AE5071" t="s">
        <v>394</v>
      </c>
      <c r="AF5071" t="s">
        <v>394</v>
      </c>
      <c r="AG5071" t="s">
        <v>394</v>
      </c>
      <c r="AH5071" t="s">
        <v>394</v>
      </c>
      <c r="AI5071" t="s">
        <v>394</v>
      </c>
      <c r="AJ5071" t="s">
        <v>394</v>
      </c>
      <c r="AK5071" t="s">
        <v>394</v>
      </c>
      <c r="AL5071" t="s">
        <v>394</v>
      </c>
      <c r="AM5071" t="s">
        <v>394</v>
      </c>
      <c r="AN5071" t="s">
        <v>394</v>
      </c>
      <c r="AO5071" t="s">
        <v>394</v>
      </c>
      <c r="AP5071" t="s">
        <v>394</v>
      </c>
      <c r="AQ5071" s="289"/>
      <c r="AR5071" s="304"/>
      <c r="AS5071" s="304"/>
      <c r="AU5071"/>
    </row>
    <row r="5072" spans="1:47" ht="28.8" x14ac:dyDescent="0.3">
      <c r="A5072" s="285">
        <v>124278</v>
      </c>
      <c r="B5072" s="286" t="s">
        <v>542</v>
      </c>
      <c r="C5072" t="s">
        <v>226</v>
      </c>
      <c r="D5072" t="s">
        <v>226</v>
      </c>
      <c r="E5072" t="s">
        <v>224</v>
      </c>
      <c r="F5072" t="s">
        <v>226</v>
      </c>
      <c r="G5072" t="s">
        <v>226</v>
      </c>
      <c r="H5072" t="s">
        <v>226</v>
      </c>
      <c r="I5072" t="s">
        <v>225</v>
      </c>
      <c r="J5072" t="s">
        <v>225</v>
      </c>
      <c r="K5072" t="s">
        <v>225</v>
      </c>
      <c r="L5072" t="s">
        <v>225</v>
      </c>
      <c r="M5072" t="s">
        <v>225</v>
      </c>
      <c r="N5072" t="s">
        <v>225</v>
      </c>
      <c r="O5072" t="s">
        <v>225</v>
      </c>
      <c r="P5072" t="s">
        <v>225</v>
      </c>
      <c r="Q5072" t="s">
        <v>225</v>
      </c>
      <c r="R5072" t="s">
        <v>394</v>
      </c>
      <c r="S5072" t="s">
        <v>394</v>
      </c>
      <c r="T5072" t="s">
        <v>394</v>
      </c>
      <c r="U5072" t="s">
        <v>394</v>
      </c>
      <c r="V5072" t="s">
        <v>394</v>
      </c>
      <c r="W5072" t="s">
        <v>394</v>
      </c>
      <c r="X5072" t="s">
        <v>394</v>
      </c>
      <c r="Y5072" t="s">
        <v>394</v>
      </c>
      <c r="Z5072" t="s">
        <v>394</v>
      </c>
      <c r="AA5072" t="s">
        <v>394</v>
      </c>
      <c r="AB5072" t="s">
        <v>394</v>
      </c>
      <c r="AC5072" t="s">
        <v>394</v>
      </c>
      <c r="AD5072" t="s">
        <v>394</v>
      </c>
      <c r="AE5072" t="s">
        <v>394</v>
      </c>
      <c r="AF5072" t="s">
        <v>394</v>
      </c>
      <c r="AG5072" t="s">
        <v>394</v>
      </c>
      <c r="AH5072" t="s">
        <v>394</v>
      </c>
      <c r="AI5072" t="s">
        <v>394</v>
      </c>
      <c r="AJ5072" t="s">
        <v>394</v>
      </c>
      <c r="AK5072" t="s">
        <v>394</v>
      </c>
      <c r="AL5072" t="s">
        <v>394</v>
      </c>
      <c r="AM5072" t="s">
        <v>394</v>
      </c>
      <c r="AN5072" t="s">
        <v>394</v>
      </c>
      <c r="AO5072" t="s">
        <v>394</v>
      </c>
      <c r="AP5072" t="s">
        <v>394</v>
      </c>
      <c r="AQ5072" s="286" t="s">
        <v>394</v>
      </c>
      <c r="AR5072" s="304"/>
      <c r="AS5072" s="304"/>
      <c r="AU5072"/>
    </row>
    <row r="5073" spans="1:47" ht="28.8" x14ac:dyDescent="0.3">
      <c r="A5073" s="285">
        <v>124279</v>
      </c>
      <c r="B5073" s="286" t="s">
        <v>541</v>
      </c>
      <c r="C5073" t="s">
        <v>226</v>
      </c>
      <c r="D5073" t="s">
        <v>226</v>
      </c>
      <c r="E5073" t="s">
        <v>226</v>
      </c>
      <c r="F5073" t="s">
        <v>226</v>
      </c>
      <c r="G5073" t="s">
        <v>226</v>
      </c>
      <c r="H5073" t="s">
        <v>225</v>
      </c>
      <c r="I5073" t="s">
        <v>226</v>
      </c>
      <c r="J5073" t="s">
        <v>226</v>
      </c>
      <c r="K5073" t="s">
        <v>226</v>
      </c>
      <c r="L5073" t="s">
        <v>225</v>
      </c>
      <c r="M5073" t="s">
        <v>225</v>
      </c>
      <c r="N5073" t="s">
        <v>394</v>
      </c>
      <c r="O5073" t="s">
        <v>394</v>
      </c>
      <c r="P5073" t="s">
        <v>394</v>
      </c>
      <c r="Q5073" t="s">
        <v>394</v>
      </c>
      <c r="R5073" t="s">
        <v>394</v>
      </c>
      <c r="S5073" t="s">
        <v>394</v>
      </c>
      <c r="T5073" t="s">
        <v>394</v>
      </c>
      <c r="U5073" t="s">
        <v>394</v>
      </c>
      <c r="V5073" t="s">
        <v>394</v>
      </c>
      <c r="W5073" t="s">
        <v>225</v>
      </c>
      <c r="X5073" t="s">
        <v>225</v>
      </c>
      <c r="Y5073" t="s">
        <v>225</v>
      </c>
      <c r="Z5073" t="s">
        <v>225</v>
      </c>
      <c r="AA5073" t="s">
        <v>225</v>
      </c>
      <c r="AQ5073" s="286" t="s">
        <v>394</v>
      </c>
      <c r="AR5073" s="304"/>
      <c r="AS5073" s="304"/>
      <c r="AU5073"/>
    </row>
    <row r="5074" spans="1:47" ht="28.8" x14ac:dyDescent="0.3">
      <c r="A5074" s="285">
        <v>124280</v>
      </c>
      <c r="B5074" s="286" t="s">
        <v>542</v>
      </c>
      <c r="C5074" t="s">
        <v>225</v>
      </c>
      <c r="D5074" t="s">
        <v>225</v>
      </c>
      <c r="E5074" t="s">
        <v>225</v>
      </c>
      <c r="F5074" t="s">
        <v>226</v>
      </c>
      <c r="G5074" t="s">
        <v>226</v>
      </c>
      <c r="H5074" t="s">
        <v>225</v>
      </c>
      <c r="I5074" t="s">
        <v>225</v>
      </c>
      <c r="J5074" t="s">
        <v>225</v>
      </c>
      <c r="K5074" t="s">
        <v>226</v>
      </c>
      <c r="L5074" t="s">
        <v>226</v>
      </c>
      <c r="M5074" t="s">
        <v>225</v>
      </c>
      <c r="N5074" t="s">
        <v>225</v>
      </c>
      <c r="O5074" t="s">
        <v>225</v>
      </c>
      <c r="P5074" t="s">
        <v>225</v>
      </c>
      <c r="Q5074" t="s">
        <v>225</v>
      </c>
      <c r="W5074" t="s">
        <v>394</v>
      </c>
      <c r="X5074" t="s">
        <v>394</v>
      </c>
      <c r="Y5074" t="s">
        <v>394</v>
      </c>
      <c r="Z5074" t="s">
        <v>394</v>
      </c>
      <c r="AA5074" t="s">
        <v>394</v>
      </c>
      <c r="AB5074" t="s">
        <v>394</v>
      </c>
      <c r="AC5074" t="s">
        <v>394</v>
      </c>
      <c r="AD5074" t="s">
        <v>394</v>
      </c>
      <c r="AE5074" t="s">
        <v>394</v>
      </c>
      <c r="AF5074" t="s">
        <v>394</v>
      </c>
      <c r="AG5074" t="s">
        <v>394</v>
      </c>
      <c r="AH5074" t="s">
        <v>394</v>
      </c>
      <c r="AI5074" t="s">
        <v>394</v>
      </c>
      <c r="AJ5074" t="s">
        <v>394</v>
      </c>
      <c r="AK5074" t="s">
        <v>394</v>
      </c>
      <c r="AL5074" t="s">
        <v>394</v>
      </c>
      <c r="AM5074" t="s">
        <v>394</v>
      </c>
      <c r="AN5074" t="s">
        <v>394</v>
      </c>
      <c r="AO5074" t="s">
        <v>394</v>
      </c>
      <c r="AP5074" t="s">
        <v>394</v>
      </c>
      <c r="AQ5074" s="286" t="s">
        <v>394</v>
      </c>
      <c r="AR5074" s="304"/>
      <c r="AS5074" s="304"/>
      <c r="AU5074"/>
    </row>
    <row r="5075" spans="1:47" x14ac:dyDescent="0.3">
      <c r="A5075" s="285">
        <v>124281</v>
      </c>
      <c r="B5075" s="286" t="s">
        <v>5586</v>
      </c>
      <c r="C5075" t="s">
        <v>226</v>
      </c>
      <c r="D5075" t="s">
        <v>226</v>
      </c>
      <c r="E5075" t="s">
        <v>226</v>
      </c>
      <c r="F5075" t="s">
        <v>224</v>
      </c>
      <c r="G5075" t="s">
        <v>226</v>
      </c>
      <c r="H5075" t="s">
        <v>226</v>
      </c>
      <c r="I5075" t="s">
        <v>226</v>
      </c>
      <c r="J5075" t="s">
        <v>226</v>
      </c>
      <c r="K5075" t="s">
        <v>226</v>
      </c>
      <c r="L5075" t="s">
        <v>226</v>
      </c>
      <c r="M5075" t="s">
        <v>394</v>
      </c>
      <c r="N5075" t="s">
        <v>394</v>
      </c>
      <c r="O5075" t="s">
        <v>394</v>
      </c>
      <c r="P5075" t="s">
        <v>394</v>
      </c>
      <c r="Q5075" t="s">
        <v>394</v>
      </c>
      <c r="R5075" t="s">
        <v>394</v>
      </c>
      <c r="S5075" t="s">
        <v>394</v>
      </c>
      <c r="T5075" t="s">
        <v>394</v>
      </c>
      <c r="U5075" t="s">
        <v>394</v>
      </c>
      <c r="V5075" t="s">
        <v>394</v>
      </c>
      <c r="W5075" t="s">
        <v>394</v>
      </c>
      <c r="X5075" t="s">
        <v>394</v>
      </c>
      <c r="Y5075" t="s">
        <v>394</v>
      </c>
      <c r="Z5075" t="s">
        <v>394</v>
      </c>
      <c r="AA5075" t="s">
        <v>394</v>
      </c>
      <c r="AB5075" t="s">
        <v>394</v>
      </c>
      <c r="AC5075" t="s">
        <v>394</v>
      </c>
      <c r="AD5075" t="s">
        <v>394</v>
      </c>
      <c r="AE5075" t="s">
        <v>394</v>
      </c>
      <c r="AF5075" t="s">
        <v>394</v>
      </c>
      <c r="AG5075" t="s">
        <v>394</v>
      </c>
      <c r="AH5075" t="s">
        <v>394</v>
      </c>
      <c r="AI5075" t="s">
        <v>394</v>
      </c>
      <c r="AJ5075" t="s">
        <v>394</v>
      </c>
      <c r="AK5075" t="s">
        <v>394</v>
      </c>
      <c r="AL5075" t="s">
        <v>394</v>
      </c>
      <c r="AM5075" t="s">
        <v>394</v>
      </c>
      <c r="AN5075" t="s">
        <v>394</v>
      </c>
      <c r="AO5075" t="s">
        <v>394</v>
      </c>
      <c r="AP5075" t="s">
        <v>394</v>
      </c>
      <c r="AQ5075" s="286" t="s">
        <v>394</v>
      </c>
      <c r="AR5075" s="304"/>
      <c r="AS5075" s="304"/>
      <c r="AU5075"/>
    </row>
    <row r="5076" spans="1:47" ht="28.8" x14ac:dyDescent="0.3">
      <c r="A5076" s="285">
        <v>124282</v>
      </c>
      <c r="B5076" s="286" t="s">
        <v>542</v>
      </c>
      <c r="C5076" t="s">
        <v>226</v>
      </c>
      <c r="D5076" t="s">
        <v>226</v>
      </c>
      <c r="E5076" t="s">
        <v>225</v>
      </c>
      <c r="F5076" t="s">
        <v>226</v>
      </c>
      <c r="G5076" t="s">
        <v>225</v>
      </c>
      <c r="H5076" t="s">
        <v>394</v>
      </c>
      <c r="I5076" t="s">
        <v>394</v>
      </c>
      <c r="J5076" t="s">
        <v>394</v>
      </c>
      <c r="K5076" t="s">
        <v>394</v>
      </c>
      <c r="L5076" t="s">
        <v>394</v>
      </c>
      <c r="M5076" t="s">
        <v>225</v>
      </c>
      <c r="N5076" t="s">
        <v>225</v>
      </c>
      <c r="O5076" t="s">
        <v>225</v>
      </c>
      <c r="P5076" t="s">
        <v>225</v>
      </c>
      <c r="Q5076" t="s">
        <v>225</v>
      </c>
      <c r="W5076" t="s">
        <v>394</v>
      </c>
      <c r="X5076" t="s">
        <v>394</v>
      </c>
      <c r="Y5076" t="s">
        <v>394</v>
      </c>
      <c r="Z5076" t="s">
        <v>394</v>
      </c>
      <c r="AA5076" t="s">
        <v>394</v>
      </c>
      <c r="AB5076" t="s">
        <v>394</v>
      </c>
      <c r="AC5076" t="s">
        <v>394</v>
      </c>
      <c r="AD5076" t="s">
        <v>394</v>
      </c>
      <c r="AE5076" t="s">
        <v>394</v>
      </c>
      <c r="AF5076" t="s">
        <v>394</v>
      </c>
      <c r="AG5076" t="s">
        <v>394</v>
      </c>
      <c r="AH5076" t="s">
        <v>394</v>
      </c>
      <c r="AI5076" t="s">
        <v>394</v>
      </c>
      <c r="AJ5076" t="s">
        <v>394</v>
      </c>
      <c r="AK5076" t="s">
        <v>394</v>
      </c>
      <c r="AL5076" t="s">
        <v>394</v>
      </c>
      <c r="AM5076" t="s">
        <v>394</v>
      </c>
      <c r="AN5076" t="s">
        <v>394</v>
      </c>
      <c r="AO5076" t="s">
        <v>394</v>
      </c>
      <c r="AP5076" t="s">
        <v>394</v>
      </c>
      <c r="AQ5076" s="286" t="s">
        <v>394</v>
      </c>
      <c r="AR5076" s="304"/>
      <c r="AS5076" s="304"/>
      <c r="AU5076"/>
    </row>
    <row r="5077" spans="1:47" x14ac:dyDescent="0.3">
      <c r="A5077" s="285">
        <v>124283</v>
      </c>
      <c r="B5077" s="286" t="s">
        <v>5586</v>
      </c>
      <c r="C5077" t="s">
        <v>226</v>
      </c>
      <c r="D5077" t="s">
        <v>226</v>
      </c>
      <c r="E5077" t="s">
        <v>226</v>
      </c>
      <c r="F5077" t="s">
        <v>226</v>
      </c>
      <c r="G5077" t="s">
        <v>226</v>
      </c>
      <c r="H5077" t="s">
        <v>226</v>
      </c>
      <c r="I5077" t="s">
        <v>226</v>
      </c>
      <c r="J5077" t="s">
        <v>226</v>
      </c>
      <c r="K5077" t="s">
        <v>226</v>
      </c>
      <c r="L5077" t="s">
        <v>226</v>
      </c>
      <c r="M5077" t="s">
        <v>394</v>
      </c>
      <c r="N5077" t="s">
        <v>394</v>
      </c>
      <c r="O5077" t="s">
        <v>394</v>
      </c>
      <c r="P5077" t="s">
        <v>394</v>
      </c>
      <c r="Q5077" t="s">
        <v>394</v>
      </c>
      <c r="R5077" t="s">
        <v>394</v>
      </c>
      <c r="S5077" t="s">
        <v>394</v>
      </c>
      <c r="T5077" t="s">
        <v>394</v>
      </c>
      <c r="U5077" t="s">
        <v>394</v>
      </c>
      <c r="V5077" t="s">
        <v>394</v>
      </c>
      <c r="W5077" t="s">
        <v>394</v>
      </c>
      <c r="X5077" t="s">
        <v>394</v>
      </c>
      <c r="Y5077" t="s">
        <v>394</v>
      </c>
      <c r="Z5077" t="s">
        <v>394</v>
      </c>
      <c r="AA5077" t="s">
        <v>394</v>
      </c>
      <c r="AB5077" t="s">
        <v>394</v>
      </c>
      <c r="AC5077" t="s">
        <v>394</v>
      </c>
      <c r="AD5077" t="s">
        <v>394</v>
      </c>
      <c r="AE5077" t="s">
        <v>394</v>
      </c>
      <c r="AF5077" t="s">
        <v>394</v>
      </c>
      <c r="AG5077" t="s">
        <v>394</v>
      </c>
      <c r="AH5077" t="s">
        <v>394</v>
      </c>
      <c r="AI5077" t="s">
        <v>394</v>
      </c>
      <c r="AJ5077" t="s">
        <v>394</v>
      </c>
      <c r="AK5077" t="s">
        <v>394</v>
      </c>
      <c r="AL5077" t="s">
        <v>394</v>
      </c>
      <c r="AM5077" t="s">
        <v>394</v>
      </c>
      <c r="AN5077" t="s">
        <v>394</v>
      </c>
      <c r="AO5077" t="s">
        <v>394</v>
      </c>
      <c r="AP5077" t="s">
        <v>394</v>
      </c>
      <c r="AQ5077" s="286" t="s">
        <v>394</v>
      </c>
      <c r="AR5077" s="304"/>
      <c r="AS5077" s="304"/>
      <c r="AU5077"/>
    </row>
    <row r="5078" spans="1:47" ht="28.8" x14ac:dyDescent="0.3">
      <c r="A5078" s="285">
        <v>124284</v>
      </c>
      <c r="B5078" s="286" t="s">
        <v>541</v>
      </c>
      <c r="C5078" t="s">
        <v>226</v>
      </c>
      <c r="D5078" t="s">
        <v>224</v>
      </c>
      <c r="E5078" t="s">
        <v>224</v>
      </c>
      <c r="F5078" t="s">
        <v>226</v>
      </c>
      <c r="G5078" t="s">
        <v>224</v>
      </c>
      <c r="H5078" t="s">
        <v>226</v>
      </c>
      <c r="I5078" t="s">
        <v>226</v>
      </c>
      <c r="J5078" t="s">
        <v>226</v>
      </c>
      <c r="K5078" t="s">
        <v>226</v>
      </c>
      <c r="L5078" t="s">
        <v>226</v>
      </c>
      <c r="M5078" t="s">
        <v>225</v>
      </c>
      <c r="N5078" t="s">
        <v>394</v>
      </c>
      <c r="O5078" t="s">
        <v>394</v>
      </c>
      <c r="P5078" t="s">
        <v>394</v>
      </c>
      <c r="Q5078" t="s">
        <v>394</v>
      </c>
      <c r="R5078" t="s">
        <v>394</v>
      </c>
      <c r="S5078" t="s">
        <v>394</v>
      </c>
      <c r="T5078" t="s">
        <v>394</v>
      </c>
      <c r="U5078" t="s">
        <v>394</v>
      </c>
      <c r="V5078" t="s">
        <v>394</v>
      </c>
      <c r="W5078" t="s">
        <v>225</v>
      </c>
      <c r="X5078" t="s">
        <v>225</v>
      </c>
      <c r="Y5078" t="s">
        <v>225</v>
      </c>
      <c r="Z5078" t="s">
        <v>225</v>
      </c>
      <c r="AA5078" t="s">
        <v>225</v>
      </c>
      <c r="AQ5078" s="286" t="s">
        <v>394</v>
      </c>
      <c r="AR5078" s="304"/>
      <c r="AS5078" s="304"/>
      <c r="AU5078"/>
    </row>
    <row r="5079" spans="1:47" ht="21.6" x14ac:dyDescent="0.65">
      <c r="A5079" s="285">
        <v>124285</v>
      </c>
      <c r="B5079" s="286" t="s">
        <v>5586</v>
      </c>
      <c r="C5079" t="s">
        <v>226</v>
      </c>
      <c r="D5079" t="s">
        <v>226</v>
      </c>
      <c r="E5079" t="s">
        <v>226</v>
      </c>
      <c r="F5079" t="s">
        <v>226</v>
      </c>
      <c r="G5079" t="s">
        <v>226</v>
      </c>
      <c r="H5079" t="s">
        <v>394</v>
      </c>
      <c r="I5079" t="s">
        <v>394</v>
      </c>
      <c r="J5079" t="s">
        <v>394</v>
      </c>
      <c r="K5079" t="s">
        <v>394</v>
      </c>
      <c r="L5079" t="s">
        <v>394</v>
      </c>
      <c r="M5079" t="s">
        <v>394</v>
      </c>
      <c r="N5079" t="s">
        <v>394</v>
      </c>
      <c r="O5079" t="s">
        <v>394</v>
      </c>
      <c r="P5079" t="s">
        <v>394</v>
      </c>
      <c r="Q5079" t="s">
        <v>394</v>
      </c>
      <c r="R5079" t="s">
        <v>394</v>
      </c>
      <c r="S5079" t="s">
        <v>394</v>
      </c>
      <c r="T5079" t="s">
        <v>394</v>
      </c>
      <c r="U5079" t="s">
        <v>394</v>
      </c>
      <c r="V5079" t="s">
        <v>394</v>
      </c>
      <c r="W5079" t="s">
        <v>394</v>
      </c>
      <c r="X5079" t="s">
        <v>394</v>
      </c>
      <c r="Y5079" t="s">
        <v>394</v>
      </c>
      <c r="Z5079" t="s">
        <v>394</v>
      </c>
      <c r="AA5079" t="s">
        <v>394</v>
      </c>
      <c r="AB5079" t="s">
        <v>394</v>
      </c>
      <c r="AC5079" t="s">
        <v>394</v>
      </c>
      <c r="AD5079" t="s">
        <v>394</v>
      </c>
      <c r="AE5079" t="s">
        <v>394</v>
      </c>
      <c r="AF5079" t="s">
        <v>394</v>
      </c>
      <c r="AG5079" t="s">
        <v>394</v>
      </c>
      <c r="AH5079" t="s">
        <v>394</v>
      </c>
      <c r="AI5079" t="s">
        <v>394</v>
      </c>
      <c r="AJ5079" t="s">
        <v>394</v>
      </c>
      <c r="AK5079" t="s">
        <v>394</v>
      </c>
      <c r="AL5079" t="s">
        <v>394</v>
      </c>
      <c r="AM5079" t="s">
        <v>394</v>
      </c>
      <c r="AN5079" t="s">
        <v>394</v>
      </c>
      <c r="AO5079" t="s">
        <v>394</v>
      </c>
      <c r="AP5079" t="s">
        <v>394</v>
      </c>
      <c r="AQ5079" s="288"/>
      <c r="AR5079" s="304"/>
      <c r="AS5079" s="304"/>
      <c r="AU5079"/>
    </row>
    <row r="5080" spans="1:47" ht="21.6" x14ac:dyDescent="0.65">
      <c r="A5080" s="285">
        <v>124286</v>
      </c>
      <c r="B5080" s="286" t="s">
        <v>5586</v>
      </c>
      <c r="C5080" t="s">
        <v>226</v>
      </c>
      <c r="D5080" t="s">
        <v>226</v>
      </c>
      <c r="E5080" t="s">
        <v>226</v>
      </c>
      <c r="F5080" t="s">
        <v>226</v>
      </c>
      <c r="G5080" t="s">
        <v>226</v>
      </c>
      <c r="H5080" t="s">
        <v>394</v>
      </c>
      <c r="I5080" t="s">
        <v>394</v>
      </c>
      <c r="J5080" t="s">
        <v>394</v>
      </c>
      <c r="K5080" t="s">
        <v>394</v>
      </c>
      <c r="L5080" t="s">
        <v>394</v>
      </c>
      <c r="M5080" t="s">
        <v>394</v>
      </c>
      <c r="N5080" t="s">
        <v>394</v>
      </c>
      <c r="O5080" t="s">
        <v>394</v>
      </c>
      <c r="P5080" t="s">
        <v>394</v>
      </c>
      <c r="Q5080" t="s">
        <v>394</v>
      </c>
      <c r="R5080" t="s">
        <v>394</v>
      </c>
      <c r="S5080" t="s">
        <v>394</v>
      </c>
      <c r="T5080" t="s">
        <v>394</v>
      </c>
      <c r="U5080" t="s">
        <v>394</v>
      </c>
      <c r="V5080" t="s">
        <v>394</v>
      </c>
      <c r="W5080" t="s">
        <v>394</v>
      </c>
      <c r="X5080" t="s">
        <v>394</v>
      </c>
      <c r="Y5080" t="s">
        <v>394</v>
      </c>
      <c r="Z5080" t="s">
        <v>394</v>
      </c>
      <c r="AA5080" t="s">
        <v>394</v>
      </c>
      <c r="AB5080" t="s">
        <v>394</v>
      </c>
      <c r="AC5080" t="s">
        <v>394</v>
      </c>
      <c r="AD5080" t="s">
        <v>394</v>
      </c>
      <c r="AE5080" t="s">
        <v>394</v>
      </c>
      <c r="AF5080" t="s">
        <v>394</v>
      </c>
      <c r="AG5080" t="s">
        <v>394</v>
      </c>
      <c r="AH5080" t="s">
        <v>394</v>
      </c>
      <c r="AI5080" t="s">
        <v>394</v>
      </c>
      <c r="AJ5080" t="s">
        <v>394</v>
      </c>
      <c r="AK5080" t="s">
        <v>394</v>
      </c>
      <c r="AL5080" t="s">
        <v>394</v>
      </c>
      <c r="AM5080" t="s">
        <v>394</v>
      </c>
      <c r="AN5080" t="s">
        <v>394</v>
      </c>
      <c r="AO5080" t="s">
        <v>394</v>
      </c>
      <c r="AP5080" t="s">
        <v>394</v>
      </c>
      <c r="AQ5080" s="288"/>
      <c r="AR5080" s="304"/>
      <c r="AS5080" s="304"/>
      <c r="AU5080"/>
    </row>
    <row r="5081" spans="1:47" ht="28.8" x14ac:dyDescent="0.3">
      <c r="A5081" s="285">
        <v>124287</v>
      </c>
      <c r="B5081" s="286" t="s">
        <v>542</v>
      </c>
      <c r="C5081" t="s">
        <v>225</v>
      </c>
      <c r="D5081" t="s">
        <v>225</v>
      </c>
      <c r="E5081" t="s">
        <v>225</v>
      </c>
      <c r="F5081" t="s">
        <v>225</v>
      </c>
      <c r="G5081" t="s">
        <v>225</v>
      </c>
      <c r="H5081" t="s">
        <v>226</v>
      </c>
      <c r="I5081" t="s">
        <v>225</v>
      </c>
      <c r="J5081" t="s">
        <v>225</v>
      </c>
      <c r="K5081" t="s">
        <v>225</v>
      </c>
      <c r="L5081" t="s">
        <v>225</v>
      </c>
      <c r="M5081" t="s">
        <v>225</v>
      </c>
      <c r="N5081" t="s">
        <v>225</v>
      </c>
      <c r="O5081" t="s">
        <v>225</v>
      </c>
      <c r="P5081" t="s">
        <v>225</v>
      </c>
      <c r="Q5081" t="s">
        <v>225</v>
      </c>
      <c r="W5081" t="s">
        <v>394</v>
      </c>
      <c r="X5081" t="s">
        <v>394</v>
      </c>
      <c r="Y5081" t="s">
        <v>394</v>
      </c>
      <c r="Z5081" t="s">
        <v>394</v>
      </c>
      <c r="AA5081" t="s">
        <v>394</v>
      </c>
      <c r="AB5081" t="s">
        <v>394</v>
      </c>
      <c r="AC5081" t="s">
        <v>394</v>
      </c>
      <c r="AD5081" t="s">
        <v>394</v>
      </c>
      <c r="AE5081" t="s">
        <v>394</v>
      </c>
      <c r="AF5081" t="s">
        <v>394</v>
      </c>
      <c r="AG5081" t="s">
        <v>394</v>
      </c>
      <c r="AH5081" t="s">
        <v>394</v>
      </c>
      <c r="AI5081" t="s">
        <v>394</v>
      </c>
      <c r="AJ5081" t="s">
        <v>394</v>
      </c>
      <c r="AK5081" t="s">
        <v>394</v>
      </c>
      <c r="AL5081" t="s">
        <v>394</v>
      </c>
      <c r="AM5081" t="s">
        <v>394</v>
      </c>
      <c r="AN5081" t="s">
        <v>394</v>
      </c>
      <c r="AO5081" t="s">
        <v>394</v>
      </c>
      <c r="AP5081" t="s">
        <v>394</v>
      </c>
      <c r="AQ5081" s="286" t="s">
        <v>394</v>
      </c>
      <c r="AR5081" s="304"/>
      <c r="AS5081" s="304"/>
      <c r="AU5081"/>
    </row>
    <row r="5082" spans="1:47" ht="28.8" x14ac:dyDescent="0.3">
      <c r="A5082" s="285">
        <v>124288</v>
      </c>
      <c r="B5082" s="286" t="s">
        <v>542</v>
      </c>
      <c r="C5082" t="s">
        <v>226</v>
      </c>
      <c r="D5082" t="s">
        <v>226</v>
      </c>
      <c r="E5082" t="s">
        <v>224</v>
      </c>
      <c r="F5082" t="s">
        <v>226</v>
      </c>
      <c r="G5082" t="s">
        <v>226</v>
      </c>
      <c r="H5082" t="s">
        <v>226</v>
      </c>
      <c r="I5082" t="s">
        <v>226</v>
      </c>
      <c r="J5082" t="s">
        <v>226</v>
      </c>
      <c r="K5082" t="s">
        <v>226</v>
      </c>
      <c r="L5082" t="s">
        <v>226</v>
      </c>
      <c r="M5082" t="s">
        <v>225</v>
      </c>
      <c r="N5082" t="s">
        <v>225</v>
      </c>
      <c r="O5082" t="s">
        <v>225</v>
      </c>
      <c r="P5082" t="s">
        <v>225</v>
      </c>
      <c r="Q5082" t="s">
        <v>225</v>
      </c>
      <c r="R5082" t="s">
        <v>394</v>
      </c>
      <c r="S5082" t="s">
        <v>394</v>
      </c>
      <c r="T5082" t="s">
        <v>394</v>
      </c>
      <c r="U5082" t="s">
        <v>394</v>
      </c>
      <c r="V5082" t="s">
        <v>394</v>
      </c>
      <c r="W5082" t="s">
        <v>394</v>
      </c>
      <c r="X5082" t="s">
        <v>394</v>
      </c>
      <c r="Y5082" t="s">
        <v>394</v>
      </c>
      <c r="Z5082" t="s">
        <v>394</v>
      </c>
      <c r="AA5082" t="s">
        <v>394</v>
      </c>
      <c r="AB5082" t="s">
        <v>394</v>
      </c>
      <c r="AC5082" t="s">
        <v>394</v>
      </c>
      <c r="AD5082" t="s">
        <v>394</v>
      </c>
      <c r="AE5082" t="s">
        <v>394</v>
      </c>
      <c r="AF5082" t="s">
        <v>394</v>
      </c>
      <c r="AG5082" t="s">
        <v>394</v>
      </c>
      <c r="AH5082" t="s">
        <v>394</v>
      </c>
      <c r="AI5082" t="s">
        <v>394</v>
      </c>
      <c r="AJ5082" t="s">
        <v>394</v>
      </c>
      <c r="AK5082" t="s">
        <v>394</v>
      </c>
      <c r="AL5082" t="s">
        <v>394</v>
      </c>
      <c r="AM5082" t="s">
        <v>394</v>
      </c>
      <c r="AN5082" t="s">
        <v>394</v>
      </c>
      <c r="AO5082" t="s">
        <v>394</v>
      </c>
      <c r="AP5082" t="s">
        <v>394</v>
      </c>
      <c r="AQ5082" s="286" t="s">
        <v>394</v>
      </c>
      <c r="AR5082" s="304"/>
      <c r="AS5082" s="304"/>
      <c r="AU5082"/>
    </row>
    <row r="5083" spans="1:47" ht="28.8" x14ac:dyDescent="0.3">
      <c r="A5083" s="285">
        <v>124289</v>
      </c>
      <c r="B5083" s="286" t="s">
        <v>542</v>
      </c>
      <c r="C5083" t="s">
        <v>226</v>
      </c>
      <c r="D5083" t="s">
        <v>226</v>
      </c>
      <c r="E5083" t="s">
        <v>226</v>
      </c>
      <c r="F5083" t="s">
        <v>226</v>
      </c>
      <c r="G5083" t="s">
        <v>226</v>
      </c>
      <c r="H5083" t="s">
        <v>225</v>
      </c>
      <c r="I5083" t="s">
        <v>225</v>
      </c>
      <c r="J5083" t="s">
        <v>225</v>
      </c>
      <c r="K5083" t="s">
        <v>225</v>
      </c>
      <c r="L5083" t="s">
        <v>225</v>
      </c>
      <c r="M5083" t="s">
        <v>225</v>
      </c>
      <c r="N5083" t="s">
        <v>225</v>
      </c>
      <c r="O5083" t="s">
        <v>225</v>
      </c>
      <c r="P5083" t="s">
        <v>225</v>
      </c>
      <c r="Q5083" t="s">
        <v>225</v>
      </c>
      <c r="R5083" t="s">
        <v>394</v>
      </c>
      <c r="S5083" t="s">
        <v>394</v>
      </c>
      <c r="T5083" t="s">
        <v>394</v>
      </c>
      <c r="U5083" t="s">
        <v>394</v>
      </c>
      <c r="V5083" t="s">
        <v>394</v>
      </c>
      <c r="W5083" t="s">
        <v>394</v>
      </c>
      <c r="X5083" t="s">
        <v>394</v>
      </c>
      <c r="Y5083" t="s">
        <v>394</v>
      </c>
      <c r="Z5083" t="s">
        <v>394</v>
      </c>
      <c r="AA5083" t="s">
        <v>394</v>
      </c>
      <c r="AB5083" t="s">
        <v>394</v>
      </c>
      <c r="AC5083" t="s">
        <v>394</v>
      </c>
      <c r="AD5083" t="s">
        <v>394</v>
      </c>
      <c r="AE5083" t="s">
        <v>394</v>
      </c>
      <c r="AF5083" t="s">
        <v>394</v>
      </c>
      <c r="AG5083" t="s">
        <v>394</v>
      </c>
      <c r="AH5083" t="s">
        <v>394</v>
      </c>
      <c r="AI5083" t="s">
        <v>394</v>
      </c>
      <c r="AJ5083" t="s">
        <v>394</v>
      </c>
      <c r="AK5083" t="s">
        <v>394</v>
      </c>
      <c r="AL5083" t="s">
        <v>394</v>
      </c>
      <c r="AM5083" t="s">
        <v>394</v>
      </c>
      <c r="AN5083" t="s">
        <v>394</v>
      </c>
      <c r="AO5083" t="s">
        <v>394</v>
      </c>
      <c r="AP5083" t="s">
        <v>394</v>
      </c>
      <c r="AQ5083" s="286" t="s">
        <v>394</v>
      </c>
      <c r="AR5083" s="304"/>
      <c r="AS5083" s="304"/>
      <c r="AU5083"/>
    </row>
    <row r="5084" spans="1:47" ht="28.8" x14ac:dyDescent="0.3">
      <c r="A5084" s="285">
        <v>124290</v>
      </c>
      <c r="B5084" s="286" t="s">
        <v>542</v>
      </c>
      <c r="C5084" t="s">
        <v>225</v>
      </c>
      <c r="D5084" t="s">
        <v>224</v>
      </c>
      <c r="E5084" t="s">
        <v>226</v>
      </c>
      <c r="F5084" t="s">
        <v>226</v>
      </c>
      <c r="G5084" t="s">
        <v>224</v>
      </c>
      <c r="H5084" t="s">
        <v>226</v>
      </c>
      <c r="I5084" t="s">
        <v>225</v>
      </c>
      <c r="J5084" t="s">
        <v>226</v>
      </c>
      <c r="K5084" t="s">
        <v>226</v>
      </c>
      <c r="L5084" t="s">
        <v>226</v>
      </c>
      <c r="M5084" t="s">
        <v>225</v>
      </c>
      <c r="N5084" t="s">
        <v>225</v>
      </c>
      <c r="O5084" t="s">
        <v>225</v>
      </c>
      <c r="P5084" t="s">
        <v>225</v>
      </c>
      <c r="Q5084" t="s">
        <v>225</v>
      </c>
      <c r="R5084" t="s">
        <v>394</v>
      </c>
      <c r="S5084" t="s">
        <v>394</v>
      </c>
      <c r="T5084" t="s">
        <v>394</v>
      </c>
      <c r="U5084" t="s">
        <v>394</v>
      </c>
      <c r="V5084" t="s">
        <v>394</v>
      </c>
      <c r="W5084" t="s">
        <v>394</v>
      </c>
      <c r="X5084" t="s">
        <v>394</v>
      </c>
      <c r="Y5084" t="s">
        <v>394</v>
      </c>
      <c r="Z5084" t="s">
        <v>394</v>
      </c>
      <c r="AA5084" t="s">
        <v>394</v>
      </c>
      <c r="AB5084" t="s">
        <v>394</v>
      </c>
      <c r="AC5084" t="s">
        <v>394</v>
      </c>
      <c r="AD5084" t="s">
        <v>394</v>
      </c>
      <c r="AE5084" t="s">
        <v>394</v>
      </c>
      <c r="AF5084" t="s">
        <v>394</v>
      </c>
      <c r="AG5084" t="s">
        <v>394</v>
      </c>
      <c r="AH5084" t="s">
        <v>394</v>
      </c>
      <c r="AI5084" t="s">
        <v>394</v>
      </c>
      <c r="AJ5084" t="s">
        <v>394</v>
      </c>
      <c r="AK5084" t="s">
        <v>394</v>
      </c>
      <c r="AL5084" t="s">
        <v>394</v>
      </c>
      <c r="AM5084" t="s">
        <v>394</v>
      </c>
      <c r="AN5084" t="s">
        <v>394</v>
      </c>
      <c r="AO5084" t="s">
        <v>394</v>
      </c>
      <c r="AP5084" t="s">
        <v>394</v>
      </c>
      <c r="AQ5084" s="286" t="s">
        <v>394</v>
      </c>
      <c r="AR5084" s="304"/>
      <c r="AS5084" s="304"/>
      <c r="AU5084"/>
    </row>
    <row r="5085" spans="1:47" ht="28.8" x14ac:dyDescent="0.3">
      <c r="A5085" s="285">
        <v>124291</v>
      </c>
      <c r="B5085" s="286" t="s">
        <v>542</v>
      </c>
      <c r="C5085" t="s">
        <v>226</v>
      </c>
      <c r="D5085" t="s">
        <v>226</v>
      </c>
      <c r="E5085" t="s">
        <v>226</v>
      </c>
      <c r="F5085" t="s">
        <v>226</v>
      </c>
      <c r="G5085" t="s">
        <v>226</v>
      </c>
      <c r="H5085" t="s">
        <v>226</v>
      </c>
      <c r="I5085" t="s">
        <v>226</v>
      </c>
      <c r="J5085" t="s">
        <v>226</v>
      </c>
      <c r="K5085" t="s">
        <v>226</v>
      </c>
      <c r="L5085" t="s">
        <v>226</v>
      </c>
      <c r="M5085" t="s">
        <v>225</v>
      </c>
      <c r="N5085" t="s">
        <v>225</v>
      </c>
      <c r="O5085" t="s">
        <v>225</v>
      </c>
      <c r="P5085" t="s">
        <v>225</v>
      </c>
      <c r="Q5085" t="s">
        <v>225</v>
      </c>
      <c r="R5085" t="s">
        <v>394</v>
      </c>
      <c r="S5085" t="s">
        <v>394</v>
      </c>
      <c r="T5085" t="s">
        <v>394</v>
      </c>
      <c r="U5085" t="s">
        <v>394</v>
      </c>
      <c r="V5085" t="s">
        <v>394</v>
      </c>
      <c r="W5085" t="s">
        <v>394</v>
      </c>
      <c r="X5085" t="s">
        <v>394</v>
      </c>
      <c r="Y5085" t="s">
        <v>394</v>
      </c>
      <c r="Z5085" t="s">
        <v>394</v>
      </c>
      <c r="AA5085" t="s">
        <v>394</v>
      </c>
      <c r="AB5085" t="s">
        <v>394</v>
      </c>
      <c r="AC5085" t="s">
        <v>394</v>
      </c>
      <c r="AD5085" t="s">
        <v>394</v>
      </c>
      <c r="AE5085" t="s">
        <v>394</v>
      </c>
      <c r="AF5085" t="s">
        <v>394</v>
      </c>
      <c r="AG5085" t="s">
        <v>394</v>
      </c>
      <c r="AH5085" t="s">
        <v>394</v>
      </c>
      <c r="AI5085" t="s">
        <v>394</v>
      </c>
      <c r="AJ5085" t="s">
        <v>394</v>
      </c>
      <c r="AK5085" t="s">
        <v>394</v>
      </c>
      <c r="AL5085" t="s">
        <v>394</v>
      </c>
      <c r="AM5085" t="s">
        <v>394</v>
      </c>
      <c r="AN5085" t="s">
        <v>394</v>
      </c>
      <c r="AO5085" t="s">
        <v>394</v>
      </c>
      <c r="AP5085" t="s">
        <v>394</v>
      </c>
      <c r="AQ5085" s="286" t="s">
        <v>394</v>
      </c>
      <c r="AR5085" s="304"/>
      <c r="AS5085" s="304"/>
      <c r="AU5085"/>
    </row>
    <row r="5086" spans="1:47" ht="28.8" x14ac:dyDescent="0.3">
      <c r="A5086" s="285">
        <v>124292</v>
      </c>
      <c r="B5086" s="286" t="s">
        <v>542</v>
      </c>
      <c r="C5086" t="s">
        <v>226</v>
      </c>
      <c r="D5086" t="s">
        <v>226</v>
      </c>
      <c r="E5086" t="s">
        <v>226</v>
      </c>
      <c r="F5086" t="s">
        <v>226</v>
      </c>
      <c r="G5086" t="s">
        <v>226</v>
      </c>
      <c r="H5086" t="s">
        <v>226</v>
      </c>
      <c r="I5086" t="s">
        <v>226</v>
      </c>
      <c r="J5086" t="s">
        <v>226</v>
      </c>
      <c r="K5086" t="s">
        <v>226</v>
      </c>
      <c r="L5086" t="s">
        <v>226</v>
      </c>
      <c r="M5086" t="s">
        <v>225</v>
      </c>
      <c r="N5086" t="s">
        <v>225</v>
      </c>
      <c r="O5086" t="s">
        <v>225</v>
      </c>
      <c r="P5086" t="s">
        <v>225</v>
      </c>
      <c r="Q5086" t="s">
        <v>225</v>
      </c>
      <c r="R5086" t="s">
        <v>394</v>
      </c>
      <c r="S5086" t="s">
        <v>394</v>
      </c>
      <c r="T5086" t="s">
        <v>394</v>
      </c>
      <c r="U5086" t="s">
        <v>394</v>
      </c>
      <c r="V5086" t="s">
        <v>394</v>
      </c>
      <c r="W5086" t="s">
        <v>394</v>
      </c>
      <c r="X5086" t="s">
        <v>394</v>
      </c>
      <c r="Y5086" t="s">
        <v>394</v>
      </c>
      <c r="Z5086" t="s">
        <v>394</v>
      </c>
      <c r="AA5086" t="s">
        <v>394</v>
      </c>
      <c r="AB5086" t="s">
        <v>394</v>
      </c>
      <c r="AC5086" t="s">
        <v>394</v>
      </c>
      <c r="AD5086" t="s">
        <v>394</v>
      </c>
      <c r="AE5086" t="s">
        <v>394</v>
      </c>
      <c r="AF5086" t="s">
        <v>394</v>
      </c>
      <c r="AG5086" t="s">
        <v>394</v>
      </c>
      <c r="AH5086" t="s">
        <v>394</v>
      </c>
      <c r="AI5086" t="s">
        <v>394</v>
      </c>
      <c r="AJ5086" t="s">
        <v>394</v>
      </c>
      <c r="AK5086" t="s">
        <v>394</v>
      </c>
      <c r="AL5086" t="s">
        <v>394</v>
      </c>
      <c r="AM5086" t="s">
        <v>394</v>
      </c>
      <c r="AN5086" t="s">
        <v>394</v>
      </c>
      <c r="AO5086" t="s">
        <v>394</v>
      </c>
      <c r="AP5086" t="s">
        <v>394</v>
      </c>
      <c r="AQ5086" s="286" t="s">
        <v>394</v>
      </c>
      <c r="AR5086" s="304"/>
      <c r="AS5086" s="304"/>
      <c r="AU5086"/>
    </row>
    <row r="5087" spans="1:47" ht="33" x14ac:dyDescent="0.65">
      <c r="A5087" s="285">
        <v>124293</v>
      </c>
      <c r="B5087" s="286" t="s">
        <v>542</v>
      </c>
      <c r="C5087" t="s">
        <v>225</v>
      </c>
      <c r="D5087" t="s">
        <v>226</v>
      </c>
      <c r="E5087" t="s">
        <v>225</v>
      </c>
      <c r="F5087" t="s">
        <v>226</v>
      </c>
      <c r="G5087" t="s">
        <v>225</v>
      </c>
      <c r="H5087" t="s">
        <v>394</v>
      </c>
      <c r="I5087" t="s">
        <v>394</v>
      </c>
      <c r="J5087" t="s">
        <v>394</v>
      </c>
      <c r="K5087" t="s">
        <v>394</v>
      </c>
      <c r="L5087" t="s">
        <v>394</v>
      </c>
      <c r="M5087" t="s">
        <v>225</v>
      </c>
      <c r="N5087" t="s">
        <v>225</v>
      </c>
      <c r="O5087" t="s">
        <v>225</v>
      </c>
      <c r="P5087" t="s">
        <v>225</v>
      </c>
      <c r="Q5087" t="s">
        <v>225</v>
      </c>
      <c r="R5087" t="s">
        <v>394</v>
      </c>
      <c r="S5087" t="s">
        <v>394</v>
      </c>
      <c r="T5087" t="s">
        <v>394</v>
      </c>
      <c r="U5087" t="s">
        <v>394</v>
      </c>
      <c r="V5087" t="s">
        <v>394</v>
      </c>
      <c r="W5087" t="s">
        <v>394</v>
      </c>
      <c r="X5087" t="s">
        <v>394</v>
      </c>
      <c r="Y5087" t="s">
        <v>394</v>
      </c>
      <c r="Z5087" t="s">
        <v>394</v>
      </c>
      <c r="AA5087" t="s">
        <v>394</v>
      </c>
      <c r="AB5087" t="s">
        <v>394</v>
      </c>
      <c r="AC5087" t="s">
        <v>394</v>
      </c>
      <c r="AD5087" t="s">
        <v>394</v>
      </c>
      <c r="AE5087" t="s">
        <v>394</v>
      </c>
      <c r="AF5087" t="s">
        <v>394</v>
      </c>
      <c r="AG5087" t="s">
        <v>394</v>
      </c>
      <c r="AH5087" t="s">
        <v>394</v>
      </c>
      <c r="AI5087" t="s">
        <v>394</v>
      </c>
      <c r="AJ5087" t="s">
        <v>394</v>
      </c>
      <c r="AK5087" t="s">
        <v>394</v>
      </c>
      <c r="AL5087" t="s">
        <v>394</v>
      </c>
      <c r="AM5087" t="s">
        <v>394</v>
      </c>
      <c r="AN5087" t="s">
        <v>394</v>
      </c>
      <c r="AO5087" t="s">
        <v>394</v>
      </c>
      <c r="AP5087" t="s">
        <v>394</v>
      </c>
      <c r="AQ5087" s="288"/>
      <c r="AR5087" s="304"/>
      <c r="AS5087" s="304"/>
      <c r="AU5087"/>
    </row>
    <row r="5088" spans="1:47" x14ac:dyDescent="0.3">
      <c r="A5088" s="285">
        <v>124294</v>
      </c>
      <c r="B5088" s="286" t="s">
        <v>5586</v>
      </c>
      <c r="C5088" t="s">
        <v>226</v>
      </c>
      <c r="D5088" t="s">
        <v>226</v>
      </c>
      <c r="E5088" t="s">
        <v>226</v>
      </c>
      <c r="F5088" t="s">
        <v>226</v>
      </c>
      <c r="G5088" t="s">
        <v>225</v>
      </c>
      <c r="H5088" t="s">
        <v>226</v>
      </c>
      <c r="I5088" t="s">
        <v>226</v>
      </c>
      <c r="J5088" t="s">
        <v>226</v>
      </c>
      <c r="K5088" t="s">
        <v>226</v>
      </c>
      <c r="L5088" t="s">
        <v>225</v>
      </c>
      <c r="M5088" t="s">
        <v>394</v>
      </c>
      <c r="N5088" t="s">
        <v>394</v>
      </c>
      <c r="O5088" t="s">
        <v>394</v>
      </c>
      <c r="P5088" t="s">
        <v>394</v>
      </c>
      <c r="Q5088" t="s">
        <v>394</v>
      </c>
      <c r="R5088" t="s">
        <v>394</v>
      </c>
      <c r="S5088" t="s">
        <v>394</v>
      </c>
      <c r="T5088" t="s">
        <v>394</v>
      </c>
      <c r="U5088" t="s">
        <v>394</v>
      </c>
      <c r="V5088" t="s">
        <v>394</v>
      </c>
      <c r="W5088" t="s">
        <v>394</v>
      </c>
      <c r="X5088" t="s">
        <v>394</v>
      </c>
      <c r="Y5088" t="s">
        <v>394</v>
      </c>
      <c r="Z5088" t="s">
        <v>394</v>
      </c>
      <c r="AA5088" t="s">
        <v>394</v>
      </c>
      <c r="AB5088" t="s">
        <v>394</v>
      </c>
      <c r="AC5088" t="s">
        <v>394</v>
      </c>
      <c r="AD5088" t="s">
        <v>394</v>
      </c>
      <c r="AE5088" t="s">
        <v>394</v>
      </c>
      <c r="AF5088" t="s">
        <v>394</v>
      </c>
      <c r="AG5088" t="s">
        <v>394</v>
      </c>
      <c r="AH5088" t="s">
        <v>394</v>
      </c>
      <c r="AI5088" t="s">
        <v>394</v>
      </c>
      <c r="AJ5088" t="s">
        <v>394</v>
      </c>
      <c r="AK5088" t="s">
        <v>394</v>
      </c>
      <c r="AL5088" t="s">
        <v>394</v>
      </c>
      <c r="AM5088" t="s">
        <v>394</v>
      </c>
      <c r="AN5088" t="s">
        <v>394</v>
      </c>
      <c r="AO5088" t="s">
        <v>394</v>
      </c>
      <c r="AP5088" t="s">
        <v>394</v>
      </c>
      <c r="AQ5088" s="286" t="s">
        <v>394</v>
      </c>
      <c r="AR5088" s="304"/>
      <c r="AS5088" s="304"/>
      <c r="AU5088"/>
    </row>
    <row r="5089" spans="1:47" ht="28.8" x14ac:dyDescent="0.3">
      <c r="A5089" s="285">
        <v>124295</v>
      </c>
      <c r="B5089" s="286" t="s">
        <v>542</v>
      </c>
      <c r="C5089" t="s">
        <v>226</v>
      </c>
      <c r="D5089" t="s">
        <v>226</v>
      </c>
      <c r="E5089" t="s">
        <v>226</v>
      </c>
      <c r="F5089" t="s">
        <v>226</v>
      </c>
      <c r="G5089" t="s">
        <v>226</v>
      </c>
      <c r="H5089" t="s">
        <v>226</v>
      </c>
      <c r="I5089" t="s">
        <v>226</v>
      </c>
      <c r="J5089" t="s">
        <v>226</v>
      </c>
      <c r="K5089" t="s">
        <v>226</v>
      </c>
      <c r="L5089" t="s">
        <v>226</v>
      </c>
      <c r="M5089" t="s">
        <v>225</v>
      </c>
      <c r="N5089" t="s">
        <v>225</v>
      </c>
      <c r="O5089" t="s">
        <v>225</v>
      </c>
      <c r="P5089" t="s">
        <v>225</v>
      </c>
      <c r="Q5089" t="s">
        <v>225</v>
      </c>
      <c r="R5089" t="s">
        <v>394</v>
      </c>
      <c r="S5089" t="s">
        <v>394</v>
      </c>
      <c r="T5089" t="s">
        <v>394</v>
      </c>
      <c r="U5089" t="s">
        <v>394</v>
      </c>
      <c r="V5089" t="s">
        <v>394</v>
      </c>
      <c r="W5089" t="s">
        <v>394</v>
      </c>
      <c r="X5089" t="s">
        <v>394</v>
      </c>
      <c r="Y5089" t="s">
        <v>394</v>
      </c>
      <c r="Z5089" t="s">
        <v>394</v>
      </c>
      <c r="AA5089" t="s">
        <v>394</v>
      </c>
      <c r="AB5089" t="s">
        <v>394</v>
      </c>
      <c r="AC5089" t="s">
        <v>394</v>
      </c>
      <c r="AD5089" t="s">
        <v>394</v>
      </c>
      <c r="AE5089" t="s">
        <v>394</v>
      </c>
      <c r="AF5089" t="s">
        <v>394</v>
      </c>
      <c r="AG5089" t="s">
        <v>394</v>
      </c>
      <c r="AH5089" t="s">
        <v>394</v>
      </c>
      <c r="AI5089" t="s">
        <v>394</v>
      </c>
      <c r="AJ5089" t="s">
        <v>394</v>
      </c>
      <c r="AK5089" t="s">
        <v>394</v>
      </c>
      <c r="AL5089" t="s">
        <v>394</v>
      </c>
      <c r="AM5089" t="s">
        <v>394</v>
      </c>
      <c r="AN5089" t="s">
        <v>394</v>
      </c>
      <c r="AO5089" t="s">
        <v>394</v>
      </c>
      <c r="AP5089" t="s">
        <v>394</v>
      </c>
      <c r="AQ5089" s="286" t="s">
        <v>394</v>
      </c>
      <c r="AR5089" s="304"/>
      <c r="AS5089" s="304"/>
      <c r="AU5089"/>
    </row>
    <row r="5090" spans="1:47" ht="28.8" x14ac:dyDescent="0.3">
      <c r="A5090" s="285">
        <v>124296</v>
      </c>
      <c r="B5090" s="286" t="s">
        <v>542</v>
      </c>
      <c r="C5090" t="s">
        <v>226</v>
      </c>
      <c r="D5090" t="s">
        <v>226</v>
      </c>
      <c r="E5090" t="s">
        <v>224</v>
      </c>
      <c r="F5090" t="s">
        <v>226</v>
      </c>
      <c r="G5090" t="s">
        <v>226</v>
      </c>
      <c r="H5090" t="s">
        <v>226</v>
      </c>
      <c r="I5090" t="s">
        <v>225</v>
      </c>
      <c r="J5090" t="s">
        <v>225</v>
      </c>
      <c r="K5090" t="s">
        <v>225</v>
      </c>
      <c r="L5090" t="s">
        <v>225</v>
      </c>
      <c r="M5090" t="s">
        <v>225</v>
      </c>
      <c r="N5090" t="s">
        <v>225</v>
      </c>
      <c r="O5090" t="s">
        <v>225</v>
      </c>
      <c r="P5090" t="s">
        <v>225</v>
      </c>
      <c r="Q5090" t="s">
        <v>225</v>
      </c>
      <c r="R5090" t="s">
        <v>394</v>
      </c>
      <c r="S5090" t="s">
        <v>394</v>
      </c>
      <c r="T5090" t="s">
        <v>394</v>
      </c>
      <c r="U5090" t="s">
        <v>394</v>
      </c>
      <c r="V5090" t="s">
        <v>394</v>
      </c>
      <c r="W5090" t="s">
        <v>394</v>
      </c>
      <c r="X5090" t="s">
        <v>394</v>
      </c>
      <c r="Y5090" t="s">
        <v>394</v>
      </c>
      <c r="Z5090" t="s">
        <v>394</v>
      </c>
      <c r="AA5090" t="s">
        <v>394</v>
      </c>
      <c r="AB5090" t="s">
        <v>394</v>
      </c>
      <c r="AC5090" t="s">
        <v>394</v>
      </c>
      <c r="AD5090" t="s">
        <v>394</v>
      </c>
      <c r="AE5090" t="s">
        <v>394</v>
      </c>
      <c r="AF5090" t="s">
        <v>394</v>
      </c>
      <c r="AG5090" t="s">
        <v>394</v>
      </c>
      <c r="AH5090" t="s">
        <v>394</v>
      </c>
      <c r="AI5090" t="s">
        <v>394</v>
      </c>
      <c r="AJ5090" t="s">
        <v>394</v>
      </c>
      <c r="AK5090" t="s">
        <v>394</v>
      </c>
      <c r="AL5090" t="s">
        <v>394</v>
      </c>
      <c r="AM5090" t="s">
        <v>394</v>
      </c>
      <c r="AN5090" t="s">
        <v>394</v>
      </c>
      <c r="AO5090" t="s">
        <v>394</v>
      </c>
      <c r="AP5090" t="s">
        <v>394</v>
      </c>
      <c r="AQ5090" s="286" t="s">
        <v>394</v>
      </c>
      <c r="AR5090" s="304"/>
      <c r="AS5090" s="304"/>
      <c r="AU5090"/>
    </row>
    <row r="5091" spans="1:47" x14ac:dyDescent="0.3">
      <c r="A5091" s="285">
        <v>124297</v>
      </c>
      <c r="B5091" s="286" t="s">
        <v>5586</v>
      </c>
      <c r="C5091" t="s">
        <v>226</v>
      </c>
      <c r="D5091" t="s">
        <v>226</v>
      </c>
      <c r="E5091" t="s">
        <v>226</v>
      </c>
      <c r="F5091" t="s">
        <v>226</v>
      </c>
      <c r="G5091" t="s">
        <v>226</v>
      </c>
      <c r="H5091" t="s">
        <v>394</v>
      </c>
      <c r="I5091" t="s">
        <v>394</v>
      </c>
      <c r="J5091" t="s">
        <v>394</v>
      </c>
      <c r="K5091" t="s">
        <v>394</v>
      </c>
      <c r="L5091" t="s">
        <v>394</v>
      </c>
      <c r="M5091" t="s">
        <v>394</v>
      </c>
      <c r="N5091" t="s">
        <v>394</v>
      </c>
      <c r="O5091" t="s">
        <v>394</v>
      </c>
      <c r="P5091" t="s">
        <v>394</v>
      </c>
      <c r="Q5091" t="s">
        <v>394</v>
      </c>
      <c r="R5091" t="s">
        <v>394</v>
      </c>
      <c r="S5091" t="s">
        <v>394</v>
      </c>
      <c r="T5091" t="s">
        <v>394</v>
      </c>
      <c r="U5091" t="s">
        <v>394</v>
      </c>
      <c r="V5091" t="s">
        <v>394</v>
      </c>
      <c r="W5091" t="s">
        <v>394</v>
      </c>
      <c r="X5091" t="s">
        <v>394</v>
      </c>
      <c r="Y5091" t="s">
        <v>394</v>
      </c>
      <c r="Z5091" t="s">
        <v>394</v>
      </c>
      <c r="AA5091" t="s">
        <v>394</v>
      </c>
      <c r="AB5091" t="s">
        <v>394</v>
      </c>
      <c r="AC5091" t="s">
        <v>394</v>
      </c>
      <c r="AD5091" t="s">
        <v>394</v>
      </c>
      <c r="AE5091" t="s">
        <v>394</v>
      </c>
      <c r="AF5091" t="s">
        <v>394</v>
      </c>
      <c r="AG5091" t="s">
        <v>394</v>
      </c>
      <c r="AH5091" t="s">
        <v>394</v>
      </c>
      <c r="AI5091" t="s">
        <v>394</v>
      </c>
      <c r="AJ5091" t="s">
        <v>394</v>
      </c>
      <c r="AK5091" t="s">
        <v>394</v>
      </c>
      <c r="AL5091" t="s">
        <v>394</v>
      </c>
      <c r="AM5091" t="s">
        <v>394</v>
      </c>
      <c r="AN5091" t="s">
        <v>394</v>
      </c>
      <c r="AO5091" t="s">
        <v>394</v>
      </c>
      <c r="AP5091" t="s">
        <v>394</v>
      </c>
      <c r="AQ5091" s="289"/>
      <c r="AR5091" s="304"/>
      <c r="AS5091" s="304"/>
      <c r="AU5091"/>
    </row>
    <row r="5092" spans="1:47" ht="21.6" x14ac:dyDescent="0.65">
      <c r="A5092" s="285">
        <v>124298</v>
      </c>
      <c r="B5092" s="286" t="s">
        <v>5586</v>
      </c>
      <c r="C5092" t="s">
        <v>226</v>
      </c>
      <c r="D5092" t="s">
        <v>226</v>
      </c>
      <c r="E5092" t="s">
        <v>225</v>
      </c>
      <c r="F5092" t="s">
        <v>225</v>
      </c>
      <c r="G5092" t="s">
        <v>226</v>
      </c>
      <c r="H5092" t="s">
        <v>394</v>
      </c>
      <c r="I5092" t="s">
        <v>394</v>
      </c>
      <c r="J5092" t="s">
        <v>394</v>
      </c>
      <c r="K5092" t="s">
        <v>394</v>
      </c>
      <c r="L5092" t="s">
        <v>394</v>
      </c>
      <c r="M5092" t="s">
        <v>394</v>
      </c>
      <c r="N5092" t="s">
        <v>394</v>
      </c>
      <c r="O5092" t="s">
        <v>394</v>
      </c>
      <c r="P5092" t="s">
        <v>394</v>
      </c>
      <c r="Q5092" t="s">
        <v>394</v>
      </c>
      <c r="R5092" t="s">
        <v>394</v>
      </c>
      <c r="S5092" t="s">
        <v>394</v>
      </c>
      <c r="T5092" t="s">
        <v>394</v>
      </c>
      <c r="U5092" t="s">
        <v>394</v>
      </c>
      <c r="V5092" t="s">
        <v>394</v>
      </c>
      <c r="W5092" t="s">
        <v>394</v>
      </c>
      <c r="X5092" t="s">
        <v>394</v>
      </c>
      <c r="Y5092" t="s">
        <v>394</v>
      </c>
      <c r="Z5092" t="s">
        <v>394</v>
      </c>
      <c r="AA5092" t="s">
        <v>394</v>
      </c>
      <c r="AB5092" t="s">
        <v>394</v>
      </c>
      <c r="AC5092" t="s">
        <v>394</v>
      </c>
      <c r="AD5092" t="s">
        <v>394</v>
      </c>
      <c r="AE5092" t="s">
        <v>394</v>
      </c>
      <c r="AF5092" t="s">
        <v>394</v>
      </c>
      <c r="AG5092" t="s">
        <v>394</v>
      </c>
      <c r="AH5092" t="s">
        <v>394</v>
      </c>
      <c r="AI5092" t="s">
        <v>394</v>
      </c>
      <c r="AJ5092" t="s">
        <v>394</v>
      </c>
      <c r="AK5092" t="s">
        <v>394</v>
      </c>
      <c r="AL5092" t="s">
        <v>394</v>
      </c>
      <c r="AM5092" t="s">
        <v>394</v>
      </c>
      <c r="AN5092" t="s">
        <v>394</v>
      </c>
      <c r="AO5092" t="s">
        <v>394</v>
      </c>
      <c r="AP5092" t="s">
        <v>394</v>
      </c>
      <c r="AQ5092" s="288"/>
      <c r="AR5092" s="304"/>
      <c r="AS5092" s="304"/>
      <c r="AU5092"/>
    </row>
    <row r="5093" spans="1:47" x14ac:dyDescent="0.3">
      <c r="A5093" s="285">
        <v>124299</v>
      </c>
      <c r="B5093" s="286" t="s">
        <v>5586</v>
      </c>
      <c r="C5093" t="s">
        <v>226</v>
      </c>
      <c r="D5093" t="s">
        <v>226</v>
      </c>
      <c r="E5093" t="s">
        <v>226</v>
      </c>
      <c r="F5093" t="s">
        <v>226</v>
      </c>
      <c r="G5093" t="s">
        <v>226</v>
      </c>
      <c r="H5093" t="s">
        <v>394</v>
      </c>
      <c r="I5093" t="s">
        <v>394</v>
      </c>
      <c r="J5093" t="s">
        <v>394</v>
      </c>
      <c r="K5093" t="s">
        <v>394</v>
      </c>
      <c r="L5093" t="s">
        <v>394</v>
      </c>
      <c r="M5093" t="s">
        <v>394</v>
      </c>
      <c r="N5093" t="s">
        <v>394</v>
      </c>
      <c r="O5093" t="s">
        <v>394</v>
      </c>
      <c r="P5093" t="s">
        <v>394</v>
      </c>
      <c r="Q5093" t="s">
        <v>394</v>
      </c>
      <c r="R5093" t="s">
        <v>394</v>
      </c>
      <c r="S5093" t="s">
        <v>394</v>
      </c>
      <c r="T5093" t="s">
        <v>394</v>
      </c>
      <c r="U5093" t="s">
        <v>394</v>
      </c>
      <c r="V5093" t="s">
        <v>394</v>
      </c>
      <c r="W5093" t="s">
        <v>394</v>
      </c>
      <c r="X5093" t="s">
        <v>394</v>
      </c>
      <c r="Y5093" t="s">
        <v>394</v>
      </c>
      <c r="Z5093" t="s">
        <v>394</v>
      </c>
      <c r="AA5093" t="s">
        <v>394</v>
      </c>
      <c r="AB5093" t="s">
        <v>394</v>
      </c>
      <c r="AC5093" t="s">
        <v>394</v>
      </c>
      <c r="AD5093" t="s">
        <v>394</v>
      </c>
      <c r="AE5093" t="s">
        <v>394</v>
      </c>
      <c r="AF5093" t="s">
        <v>394</v>
      </c>
      <c r="AG5093" t="s">
        <v>394</v>
      </c>
      <c r="AH5093" t="s">
        <v>394</v>
      </c>
      <c r="AI5093" t="s">
        <v>394</v>
      </c>
      <c r="AJ5093" t="s">
        <v>394</v>
      </c>
      <c r="AK5093" t="s">
        <v>394</v>
      </c>
      <c r="AL5093" t="s">
        <v>394</v>
      </c>
      <c r="AM5093" t="s">
        <v>394</v>
      </c>
      <c r="AN5093" t="s">
        <v>394</v>
      </c>
      <c r="AO5093" t="s">
        <v>394</v>
      </c>
      <c r="AP5093" t="s">
        <v>394</v>
      </c>
      <c r="AQ5093" s="289"/>
      <c r="AR5093" s="304"/>
      <c r="AS5093" s="304"/>
      <c r="AU5093"/>
    </row>
    <row r="5094" spans="1:47" ht="28.8" x14ac:dyDescent="0.3">
      <c r="A5094" s="285">
        <v>124300</v>
      </c>
      <c r="B5094" s="286" t="s">
        <v>542</v>
      </c>
      <c r="C5094" t="s">
        <v>226</v>
      </c>
      <c r="D5094" t="s">
        <v>226</v>
      </c>
      <c r="E5094" t="s">
        <v>226</v>
      </c>
      <c r="F5094" t="s">
        <v>226</v>
      </c>
      <c r="G5094" t="s">
        <v>226</v>
      </c>
      <c r="H5094" t="s">
        <v>226</v>
      </c>
      <c r="I5094" t="s">
        <v>226</v>
      </c>
      <c r="J5094" t="s">
        <v>225</v>
      </c>
      <c r="K5094" t="s">
        <v>226</v>
      </c>
      <c r="L5094" t="s">
        <v>226</v>
      </c>
      <c r="M5094" t="s">
        <v>225</v>
      </c>
      <c r="N5094" t="s">
        <v>225</v>
      </c>
      <c r="O5094" t="s">
        <v>225</v>
      </c>
      <c r="P5094" t="s">
        <v>225</v>
      </c>
      <c r="Q5094" t="s">
        <v>225</v>
      </c>
      <c r="R5094" t="s">
        <v>394</v>
      </c>
      <c r="S5094" t="s">
        <v>394</v>
      </c>
      <c r="T5094" t="s">
        <v>394</v>
      </c>
      <c r="U5094" t="s">
        <v>394</v>
      </c>
      <c r="V5094" t="s">
        <v>394</v>
      </c>
      <c r="W5094" t="s">
        <v>394</v>
      </c>
      <c r="X5094" t="s">
        <v>394</v>
      </c>
      <c r="Y5094" t="s">
        <v>394</v>
      </c>
      <c r="Z5094" t="s">
        <v>394</v>
      </c>
      <c r="AA5094" t="s">
        <v>394</v>
      </c>
      <c r="AB5094" t="s">
        <v>394</v>
      </c>
      <c r="AC5094" t="s">
        <v>394</v>
      </c>
      <c r="AD5094" t="s">
        <v>394</v>
      </c>
      <c r="AE5094" t="s">
        <v>394</v>
      </c>
      <c r="AF5094" t="s">
        <v>394</v>
      </c>
      <c r="AG5094" t="s">
        <v>394</v>
      </c>
      <c r="AH5094" t="s">
        <v>394</v>
      </c>
      <c r="AI5094" t="s">
        <v>394</v>
      </c>
      <c r="AJ5094" t="s">
        <v>394</v>
      </c>
      <c r="AK5094" t="s">
        <v>394</v>
      </c>
      <c r="AL5094" t="s">
        <v>394</v>
      </c>
      <c r="AM5094" t="s">
        <v>394</v>
      </c>
      <c r="AN5094" t="s">
        <v>394</v>
      </c>
      <c r="AO5094" t="s">
        <v>394</v>
      </c>
      <c r="AP5094" t="s">
        <v>394</v>
      </c>
      <c r="AQ5094" s="286" t="s">
        <v>394</v>
      </c>
      <c r="AR5094" s="304"/>
      <c r="AS5094" s="304"/>
      <c r="AU5094"/>
    </row>
    <row r="5095" spans="1:47" ht="28.8" x14ac:dyDescent="0.3">
      <c r="A5095" s="285">
        <v>124301</v>
      </c>
      <c r="B5095" s="286" t="s">
        <v>542</v>
      </c>
      <c r="C5095" t="s">
        <v>226</v>
      </c>
      <c r="D5095" t="s">
        <v>226</v>
      </c>
      <c r="E5095" t="s">
        <v>226</v>
      </c>
      <c r="F5095" t="s">
        <v>226</v>
      </c>
      <c r="G5095" t="s">
        <v>226</v>
      </c>
      <c r="H5095" t="s">
        <v>226</v>
      </c>
      <c r="I5095" t="s">
        <v>226</v>
      </c>
      <c r="J5095" t="s">
        <v>226</v>
      </c>
      <c r="K5095" t="s">
        <v>226</v>
      </c>
      <c r="L5095" t="s">
        <v>226</v>
      </c>
      <c r="M5095" t="s">
        <v>225</v>
      </c>
      <c r="N5095" t="s">
        <v>225</v>
      </c>
      <c r="O5095" t="s">
        <v>225</v>
      </c>
      <c r="P5095" t="s">
        <v>225</v>
      </c>
      <c r="Q5095" t="s">
        <v>225</v>
      </c>
      <c r="R5095" t="s">
        <v>394</v>
      </c>
      <c r="S5095" t="s">
        <v>394</v>
      </c>
      <c r="T5095" t="s">
        <v>394</v>
      </c>
      <c r="U5095" t="s">
        <v>394</v>
      </c>
      <c r="V5095" t="s">
        <v>394</v>
      </c>
      <c r="W5095" t="s">
        <v>394</v>
      </c>
      <c r="X5095" t="s">
        <v>394</v>
      </c>
      <c r="Y5095" t="s">
        <v>394</v>
      </c>
      <c r="Z5095" t="s">
        <v>394</v>
      </c>
      <c r="AA5095" t="s">
        <v>394</v>
      </c>
      <c r="AB5095" t="s">
        <v>394</v>
      </c>
      <c r="AC5095" t="s">
        <v>394</v>
      </c>
      <c r="AD5095" t="s">
        <v>394</v>
      </c>
      <c r="AE5095" t="s">
        <v>394</v>
      </c>
      <c r="AF5095" t="s">
        <v>394</v>
      </c>
      <c r="AG5095" t="s">
        <v>394</v>
      </c>
      <c r="AH5095" t="s">
        <v>394</v>
      </c>
      <c r="AI5095" t="s">
        <v>394</v>
      </c>
      <c r="AJ5095" t="s">
        <v>394</v>
      </c>
      <c r="AK5095" t="s">
        <v>394</v>
      </c>
      <c r="AL5095" t="s">
        <v>394</v>
      </c>
      <c r="AM5095" t="s">
        <v>394</v>
      </c>
      <c r="AN5095" t="s">
        <v>394</v>
      </c>
      <c r="AO5095" t="s">
        <v>394</v>
      </c>
      <c r="AP5095" t="s">
        <v>394</v>
      </c>
      <c r="AQ5095" s="286" t="s">
        <v>394</v>
      </c>
      <c r="AR5095" s="304"/>
      <c r="AS5095" s="304"/>
      <c r="AU5095"/>
    </row>
    <row r="5096" spans="1:47" ht="28.8" x14ac:dyDescent="0.3">
      <c r="A5096" s="285">
        <v>124302</v>
      </c>
      <c r="B5096" s="286" t="s">
        <v>542</v>
      </c>
      <c r="C5096" t="s">
        <v>226</v>
      </c>
      <c r="D5096" t="s">
        <v>225</v>
      </c>
      <c r="E5096" t="s">
        <v>225</v>
      </c>
      <c r="F5096" t="s">
        <v>225</v>
      </c>
      <c r="G5096" t="s">
        <v>226</v>
      </c>
      <c r="H5096" t="s">
        <v>226</v>
      </c>
      <c r="I5096" t="s">
        <v>225</v>
      </c>
      <c r="J5096" t="s">
        <v>225</v>
      </c>
      <c r="K5096" t="s">
        <v>225</v>
      </c>
      <c r="L5096" t="s">
        <v>226</v>
      </c>
      <c r="M5096" t="s">
        <v>225</v>
      </c>
      <c r="N5096" t="s">
        <v>225</v>
      </c>
      <c r="O5096" t="s">
        <v>225</v>
      </c>
      <c r="P5096" t="s">
        <v>225</v>
      </c>
      <c r="Q5096" t="s">
        <v>225</v>
      </c>
      <c r="R5096" t="s">
        <v>394</v>
      </c>
      <c r="S5096" t="s">
        <v>394</v>
      </c>
      <c r="T5096" t="s">
        <v>394</v>
      </c>
      <c r="U5096" t="s">
        <v>394</v>
      </c>
      <c r="V5096" t="s">
        <v>394</v>
      </c>
      <c r="W5096" t="s">
        <v>394</v>
      </c>
      <c r="X5096" t="s">
        <v>394</v>
      </c>
      <c r="Y5096" t="s">
        <v>394</v>
      </c>
      <c r="Z5096" t="s">
        <v>394</v>
      </c>
      <c r="AA5096" t="s">
        <v>394</v>
      </c>
      <c r="AB5096" t="s">
        <v>394</v>
      </c>
      <c r="AC5096" t="s">
        <v>394</v>
      </c>
      <c r="AD5096" t="s">
        <v>394</v>
      </c>
      <c r="AE5096" t="s">
        <v>394</v>
      </c>
      <c r="AF5096" t="s">
        <v>394</v>
      </c>
      <c r="AG5096" t="s">
        <v>394</v>
      </c>
      <c r="AH5096" t="s">
        <v>394</v>
      </c>
      <c r="AI5096" t="s">
        <v>394</v>
      </c>
      <c r="AJ5096" t="s">
        <v>394</v>
      </c>
      <c r="AK5096" t="s">
        <v>394</v>
      </c>
      <c r="AL5096" t="s">
        <v>394</v>
      </c>
      <c r="AM5096" t="s">
        <v>394</v>
      </c>
      <c r="AN5096" t="s">
        <v>394</v>
      </c>
      <c r="AO5096" t="s">
        <v>394</v>
      </c>
      <c r="AP5096" t="s">
        <v>394</v>
      </c>
      <c r="AQ5096" s="286" t="s">
        <v>394</v>
      </c>
      <c r="AR5096" s="304"/>
      <c r="AS5096" s="304"/>
      <c r="AU5096"/>
    </row>
    <row r="5097" spans="1:47" ht="28.8" x14ac:dyDescent="0.3">
      <c r="A5097" s="285">
        <v>124303</v>
      </c>
      <c r="B5097" s="286" t="s">
        <v>542</v>
      </c>
      <c r="C5097" t="s">
        <v>226</v>
      </c>
      <c r="D5097" t="s">
        <v>226</v>
      </c>
      <c r="E5097" t="s">
        <v>226</v>
      </c>
      <c r="F5097" t="s">
        <v>226</v>
      </c>
      <c r="G5097" t="s">
        <v>226</v>
      </c>
      <c r="H5097" t="s">
        <v>226</v>
      </c>
      <c r="I5097" t="s">
        <v>226</v>
      </c>
      <c r="J5097" t="s">
        <v>226</v>
      </c>
      <c r="K5097" t="s">
        <v>226</v>
      </c>
      <c r="L5097" t="s">
        <v>226</v>
      </c>
      <c r="M5097" t="s">
        <v>225</v>
      </c>
      <c r="N5097" t="s">
        <v>225</v>
      </c>
      <c r="O5097" t="s">
        <v>225</v>
      </c>
      <c r="P5097" t="s">
        <v>225</v>
      </c>
      <c r="Q5097" t="s">
        <v>225</v>
      </c>
      <c r="R5097" t="s">
        <v>394</v>
      </c>
      <c r="S5097" t="s">
        <v>394</v>
      </c>
      <c r="T5097" t="s">
        <v>394</v>
      </c>
      <c r="U5097" t="s">
        <v>394</v>
      </c>
      <c r="V5097" t="s">
        <v>394</v>
      </c>
      <c r="W5097" t="s">
        <v>394</v>
      </c>
      <c r="X5097" t="s">
        <v>394</v>
      </c>
      <c r="Y5097" t="s">
        <v>394</v>
      </c>
      <c r="Z5097" t="s">
        <v>394</v>
      </c>
      <c r="AA5097" t="s">
        <v>394</v>
      </c>
      <c r="AB5097" t="s">
        <v>394</v>
      </c>
      <c r="AC5097" t="s">
        <v>394</v>
      </c>
      <c r="AD5097" t="s">
        <v>394</v>
      </c>
      <c r="AE5097" t="s">
        <v>394</v>
      </c>
      <c r="AF5097" t="s">
        <v>394</v>
      </c>
      <c r="AG5097" t="s">
        <v>394</v>
      </c>
      <c r="AH5097" t="s">
        <v>394</v>
      </c>
      <c r="AI5097" t="s">
        <v>394</v>
      </c>
      <c r="AJ5097" t="s">
        <v>394</v>
      </c>
      <c r="AK5097" t="s">
        <v>394</v>
      </c>
      <c r="AL5097" t="s">
        <v>394</v>
      </c>
      <c r="AM5097" t="s">
        <v>394</v>
      </c>
      <c r="AN5097" t="s">
        <v>394</v>
      </c>
      <c r="AO5097" t="s">
        <v>394</v>
      </c>
      <c r="AP5097" t="s">
        <v>394</v>
      </c>
      <c r="AQ5097" s="286" t="s">
        <v>394</v>
      </c>
      <c r="AR5097" s="304"/>
      <c r="AS5097" s="304"/>
      <c r="AU5097"/>
    </row>
    <row r="5098" spans="1:47" ht="21.6" x14ac:dyDescent="0.65">
      <c r="A5098" s="285">
        <v>124304</v>
      </c>
      <c r="B5098" s="286" t="s">
        <v>5586</v>
      </c>
      <c r="C5098" t="s">
        <v>226</v>
      </c>
      <c r="D5098" t="s">
        <v>226</v>
      </c>
      <c r="E5098" t="s">
        <v>226</v>
      </c>
      <c r="F5098" t="s">
        <v>225</v>
      </c>
      <c r="G5098" t="s">
        <v>225</v>
      </c>
      <c r="H5098" t="s">
        <v>394</v>
      </c>
      <c r="I5098" t="s">
        <v>394</v>
      </c>
      <c r="J5098" t="s">
        <v>394</v>
      </c>
      <c r="K5098" t="s">
        <v>394</v>
      </c>
      <c r="L5098" t="s">
        <v>394</v>
      </c>
      <c r="M5098" t="s">
        <v>394</v>
      </c>
      <c r="N5098" t="s">
        <v>394</v>
      </c>
      <c r="O5098" t="s">
        <v>394</v>
      </c>
      <c r="P5098" t="s">
        <v>394</v>
      </c>
      <c r="Q5098" t="s">
        <v>394</v>
      </c>
      <c r="R5098" t="s">
        <v>394</v>
      </c>
      <c r="S5098" t="s">
        <v>394</v>
      </c>
      <c r="T5098" t="s">
        <v>394</v>
      </c>
      <c r="U5098" t="s">
        <v>394</v>
      </c>
      <c r="V5098" t="s">
        <v>394</v>
      </c>
      <c r="W5098" t="s">
        <v>394</v>
      </c>
      <c r="X5098" t="s">
        <v>394</v>
      </c>
      <c r="Y5098" t="s">
        <v>394</v>
      </c>
      <c r="Z5098" t="s">
        <v>394</v>
      </c>
      <c r="AA5098" t="s">
        <v>394</v>
      </c>
      <c r="AB5098" t="s">
        <v>394</v>
      </c>
      <c r="AC5098" t="s">
        <v>394</v>
      </c>
      <c r="AD5098" t="s">
        <v>394</v>
      </c>
      <c r="AE5098" t="s">
        <v>394</v>
      </c>
      <c r="AF5098" t="s">
        <v>394</v>
      </c>
      <c r="AG5098" t="s">
        <v>394</v>
      </c>
      <c r="AH5098" t="s">
        <v>394</v>
      </c>
      <c r="AI5098" t="s">
        <v>394</v>
      </c>
      <c r="AJ5098" t="s">
        <v>394</v>
      </c>
      <c r="AK5098" t="s">
        <v>394</v>
      </c>
      <c r="AL5098" t="s">
        <v>394</v>
      </c>
      <c r="AM5098" t="s">
        <v>394</v>
      </c>
      <c r="AN5098" t="s">
        <v>394</v>
      </c>
      <c r="AO5098" t="s">
        <v>394</v>
      </c>
      <c r="AP5098" t="s">
        <v>394</v>
      </c>
      <c r="AQ5098" s="288"/>
      <c r="AR5098" s="304"/>
      <c r="AS5098" s="304"/>
      <c r="AU5098"/>
    </row>
    <row r="5099" spans="1:47" x14ac:dyDescent="0.3">
      <c r="A5099" s="285">
        <v>124305</v>
      </c>
      <c r="B5099" s="286" t="s">
        <v>5586</v>
      </c>
      <c r="C5099" t="s">
        <v>224</v>
      </c>
      <c r="D5099" t="s">
        <v>226</v>
      </c>
      <c r="E5099" t="s">
        <v>224</v>
      </c>
      <c r="F5099" t="s">
        <v>225</v>
      </c>
      <c r="G5099" t="s">
        <v>226</v>
      </c>
      <c r="H5099" t="s">
        <v>226</v>
      </c>
      <c r="I5099" t="s">
        <v>226</v>
      </c>
      <c r="J5099" t="s">
        <v>226</v>
      </c>
      <c r="K5099" t="s">
        <v>225</v>
      </c>
      <c r="L5099" t="s">
        <v>226</v>
      </c>
      <c r="M5099" t="s">
        <v>394</v>
      </c>
      <c r="N5099" t="s">
        <v>394</v>
      </c>
      <c r="O5099" t="s">
        <v>394</v>
      </c>
      <c r="P5099" t="s">
        <v>394</v>
      </c>
      <c r="Q5099" t="s">
        <v>394</v>
      </c>
      <c r="R5099" t="s">
        <v>394</v>
      </c>
      <c r="S5099" t="s">
        <v>394</v>
      </c>
      <c r="T5099" t="s">
        <v>394</v>
      </c>
      <c r="U5099" t="s">
        <v>394</v>
      </c>
      <c r="V5099" t="s">
        <v>394</v>
      </c>
      <c r="W5099" t="s">
        <v>394</v>
      </c>
      <c r="X5099" t="s">
        <v>394</v>
      </c>
      <c r="Y5099" t="s">
        <v>394</v>
      </c>
      <c r="Z5099" t="s">
        <v>394</v>
      </c>
      <c r="AA5099" t="s">
        <v>394</v>
      </c>
      <c r="AB5099" t="s">
        <v>394</v>
      </c>
      <c r="AC5099" t="s">
        <v>394</v>
      </c>
      <c r="AD5099" t="s">
        <v>394</v>
      </c>
      <c r="AE5099" t="s">
        <v>394</v>
      </c>
      <c r="AF5099" t="s">
        <v>394</v>
      </c>
      <c r="AG5099" t="s">
        <v>394</v>
      </c>
      <c r="AH5099" t="s">
        <v>394</v>
      </c>
      <c r="AI5099" t="s">
        <v>394</v>
      </c>
      <c r="AJ5099" t="s">
        <v>394</v>
      </c>
      <c r="AK5099" t="s">
        <v>394</v>
      </c>
      <c r="AL5099" t="s">
        <v>394</v>
      </c>
      <c r="AM5099" t="s">
        <v>394</v>
      </c>
      <c r="AN5099" t="s">
        <v>394</v>
      </c>
      <c r="AO5099" t="s">
        <v>394</v>
      </c>
      <c r="AP5099" t="s">
        <v>394</v>
      </c>
      <c r="AQ5099" s="286" t="s">
        <v>394</v>
      </c>
      <c r="AR5099" s="304"/>
      <c r="AS5099" s="304"/>
      <c r="AU5099"/>
    </row>
    <row r="5100" spans="1:47" ht="21.6" x14ac:dyDescent="0.65">
      <c r="A5100" s="285">
        <v>124306</v>
      </c>
      <c r="B5100" s="286" t="s">
        <v>5586</v>
      </c>
      <c r="C5100" t="s">
        <v>226</v>
      </c>
      <c r="D5100" t="s">
        <v>226</v>
      </c>
      <c r="E5100" t="s">
        <v>226</v>
      </c>
      <c r="F5100" t="s">
        <v>226</v>
      </c>
      <c r="G5100" t="s">
        <v>226</v>
      </c>
      <c r="H5100" t="s">
        <v>394</v>
      </c>
      <c r="I5100" t="s">
        <v>394</v>
      </c>
      <c r="J5100" t="s">
        <v>394</v>
      </c>
      <c r="K5100" t="s">
        <v>394</v>
      </c>
      <c r="L5100" t="s">
        <v>394</v>
      </c>
      <c r="M5100" t="s">
        <v>394</v>
      </c>
      <c r="N5100" t="s">
        <v>394</v>
      </c>
      <c r="O5100" t="s">
        <v>394</v>
      </c>
      <c r="P5100" t="s">
        <v>394</v>
      </c>
      <c r="Q5100" t="s">
        <v>394</v>
      </c>
      <c r="R5100" t="s">
        <v>394</v>
      </c>
      <c r="S5100" t="s">
        <v>394</v>
      </c>
      <c r="T5100" t="s">
        <v>394</v>
      </c>
      <c r="U5100" t="s">
        <v>394</v>
      </c>
      <c r="V5100" t="s">
        <v>394</v>
      </c>
      <c r="W5100" t="s">
        <v>394</v>
      </c>
      <c r="X5100" t="s">
        <v>394</v>
      </c>
      <c r="Y5100" t="s">
        <v>394</v>
      </c>
      <c r="Z5100" t="s">
        <v>394</v>
      </c>
      <c r="AA5100" t="s">
        <v>394</v>
      </c>
      <c r="AB5100" t="s">
        <v>394</v>
      </c>
      <c r="AC5100" t="s">
        <v>394</v>
      </c>
      <c r="AD5100" t="s">
        <v>394</v>
      </c>
      <c r="AE5100" t="s">
        <v>394</v>
      </c>
      <c r="AF5100" t="s">
        <v>394</v>
      </c>
      <c r="AG5100" t="s">
        <v>394</v>
      </c>
      <c r="AH5100" t="s">
        <v>394</v>
      </c>
      <c r="AI5100" t="s">
        <v>394</v>
      </c>
      <c r="AJ5100" t="s">
        <v>394</v>
      </c>
      <c r="AK5100" t="s">
        <v>394</v>
      </c>
      <c r="AL5100" t="s">
        <v>394</v>
      </c>
      <c r="AM5100" t="s">
        <v>394</v>
      </c>
      <c r="AN5100" t="s">
        <v>394</v>
      </c>
      <c r="AO5100" t="s">
        <v>394</v>
      </c>
      <c r="AP5100" t="s">
        <v>394</v>
      </c>
      <c r="AQ5100" s="288"/>
      <c r="AR5100" s="304"/>
      <c r="AS5100" s="304"/>
      <c r="AU5100"/>
    </row>
    <row r="5101" spans="1:47" x14ac:dyDescent="0.3">
      <c r="A5101" s="285">
        <v>124307</v>
      </c>
      <c r="B5101" s="286" t="s">
        <v>5586</v>
      </c>
      <c r="C5101" t="s">
        <v>226</v>
      </c>
      <c r="D5101" t="s">
        <v>226</v>
      </c>
      <c r="E5101" t="s">
        <v>226</v>
      </c>
      <c r="F5101" t="s">
        <v>226</v>
      </c>
      <c r="G5101" t="s">
        <v>226</v>
      </c>
      <c r="H5101" t="s">
        <v>394</v>
      </c>
      <c r="I5101" t="s">
        <v>394</v>
      </c>
      <c r="J5101" t="s">
        <v>394</v>
      </c>
      <c r="K5101" t="s">
        <v>394</v>
      </c>
      <c r="L5101" t="s">
        <v>394</v>
      </c>
      <c r="M5101" t="s">
        <v>394</v>
      </c>
      <c r="N5101" t="s">
        <v>394</v>
      </c>
      <c r="O5101" t="s">
        <v>394</v>
      </c>
      <c r="P5101" t="s">
        <v>394</v>
      </c>
      <c r="Q5101" t="s">
        <v>394</v>
      </c>
      <c r="R5101" t="s">
        <v>394</v>
      </c>
      <c r="S5101" t="s">
        <v>394</v>
      </c>
      <c r="T5101" t="s">
        <v>394</v>
      </c>
      <c r="U5101" t="s">
        <v>394</v>
      </c>
      <c r="V5101" t="s">
        <v>394</v>
      </c>
      <c r="W5101" t="s">
        <v>394</v>
      </c>
      <c r="X5101" t="s">
        <v>394</v>
      </c>
      <c r="Y5101" t="s">
        <v>394</v>
      </c>
      <c r="Z5101" t="s">
        <v>394</v>
      </c>
      <c r="AA5101" t="s">
        <v>394</v>
      </c>
      <c r="AB5101" t="s">
        <v>394</v>
      </c>
      <c r="AC5101" t="s">
        <v>394</v>
      </c>
      <c r="AD5101" t="s">
        <v>394</v>
      </c>
      <c r="AE5101" t="s">
        <v>394</v>
      </c>
      <c r="AF5101" t="s">
        <v>394</v>
      </c>
      <c r="AG5101" t="s">
        <v>394</v>
      </c>
      <c r="AH5101" t="s">
        <v>394</v>
      </c>
      <c r="AI5101" t="s">
        <v>394</v>
      </c>
      <c r="AJ5101" t="s">
        <v>394</v>
      </c>
      <c r="AK5101" t="s">
        <v>394</v>
      </c>
      <c r="AL5101" t="s">
        <v>394</v>
      </c>
      <c r="AM5101" t="s">
        <v>394</v>
      </c>
      <c r="AN5101" t="s">
        <v>394</v>
      </c>
      <c r="AO5101" t="s">
        <v>394</v>
      </c>
      <c r="AP5101" t="s">
        <v>394</v>
      </c>
      <c r="AQ5101" s="289"/>
      <c r="AR5101" s="304"/>
      <c r="AS5101" s="304"/>
      <c r="AU5101"/>
    </row>
    <row r="5102" spans="1:47" x14ac:dyDescent="0.3">
      <c r="A5102" s="285">
        <v>124308</v>
      </c>
      <c r="B5102" s="286" t="s">
        <v>5586</v>
      </c>
      <c r="C5102" t="s">
        <v>224</v>
      </c>
      <c r="D5102" t="s">
        <v>224</v>
      </c>
      <c r="E5102" t="s">
        <v>224</v>
      </c>
      <c r="F5102" t="s">
        <v>224</v>
      </c>
      <c r="G5102" t="s">
        <v>224</v>
      </c>
      <c r="H5102" t="s">
        <v>225</v>
      </c>
      <c r="I5102" t="s">
        <v>225</v>
      </c>
      <c r="J5102" t="s">
        <v>225</v>
      </c>
      <c r="K5102" t="s">
        <v>225</v>
      </c>
      <c r="L5102" t="s">
        <v>225</v>
      </c>
      <c r="M5102" t="s">
        <v>394</v>
      </c>
      <c r="N5102" t="s">
        <v>394</v>
      </c>
      <c r="O5102" t="s">
        <v>394</v>
      </c>
      <c r="P5102" t="s">
        <v>394</v>
      </c>
      <c r="Q5102" t="s">
        <v>394</v>
      </c>
      <c r="R5102" t="s">
        <v>394</v>
      </c>
      <c r="S5102" t="s">
        <v>394</v>
      </c>
      <c r="T5102" t="s">
        <v>394</v>
      </c>
      <c r="U5102" t="s">
        <v>394</v>
      </c>
      <c r="V5102" t="s">
        <v>394</v>
      </c>
      <c r="W5102" t="s">
        <v>394</v>
      </c>
      <c r="X5102" t="s">
        <v>394</v>
      </c>
      <c r="Y5102" t="s">
        <v>394</v>
      </c>
      <c r="Z5102" t="s">
        <v>394</v>
      </c>
      <c r="AA5102" t="s">
        <v>394</v>
      </c>
      <c r="AB5102" t="s">
        <v>394</v>
      </c>
      <c r="AC5102" t="s">
        <v>394</v>
      </c>
      <c r="AD5102" t="s">
        <v>394</v>
      </c>
      <c r="AE5102" t="s">
        <v>394</v>
      </c>
      <c r="AF5102" t="s">
        <v>394</v>
      </c>
      <c r="AG5102" t="s">
        <v>394</v>
      </c>
      <c r="AH5102" t="s">
        <v>394</v>
      </c>
      <c r="AI5102" t="s">
        <v>394</v>
      </c>
      <c r="AJ5102" t="s">
        <v>394</v>
      </c>
      <c r="AK5102" t="s">
        <v>394</v>
      </c>
      <c r="AL5102" t="s">
        <v>394</v>
      </c>
      <c r="AM5102" t="s">
        <v>394</v>
      </c>
      <c r="AN5102" t="s">
        <v>394</v>
      </c>
      <c r="AO5102" t="s">
        <v>394</v>
      </c>
      <c r="AP5102" t="s">
        <v>394</v>
      </c>
      <c r="AQ5102" s="286" t="s">
        <v>394</v>
      </c>
      <c r="AR5102" s="304"/>
      <c r="AS5102" s="304"/>
      <c r="AU5102"/>
    </row>
    <row r="5103" spans="1:47" ht="21.6" x14ac:dyDescent="0.65">
      <c r="A5103" s="285">
        <v>124309</v>
      </c>
      <c r="B5103" s="286" t="s">
        <v>5586</v>
      </c>
      <c r="C5103" t="s">
        <v>225</v>
      </c>
      <c r="D5103" t="s">
        <v>225</v>
      </c>
      <c r="E5103" t="s">
        <v>225</v>
      </c>
      <c r="F5103" t="s">
        <v>226</v>
      </c>
      <c r="G5103" t="s">
        <v>226</v>
      </c>
      <c r="H5103" t="s">
        <v>394</v>
      </c>
      <c r="I5103" t="s">
        <v>394</v>
      </c>
      <c r="J5103" t="s">
        <v>394</v>
      </c>
      <c r="K5103" t="s">
        <v>394</v>
      </c>
      <c r="L5103" t="s">
        <v>394</v>
      </c>
      <c r="M5103" t="s">
        <v>394</v>
      </c>
      <c r="N5103" t="s">
        <v>394</v>
      </c>
      <c r="O5103" t="s">
        <v>394</v>
      </c>
      <c r="P5103" t="s">
        <v>394</v>
      </c>
      <c r="Q5103" t="s">
        <v>394</v>
      </c>
      <c r="R5103" t="s">
        <v>394</v>
      </c>
      <c r="S5103" t="s">
        <v>394</v>
      </c>
      <c r="T5103" t="s">
        <v>394</v>
      </c>
      <c r="U5103" t="s">
        <v>394</v>
      </c>
      <c r="V5103" t="s">
        <v>394</v>
      </c>
      <c r="W5103" t="s">
        <v>394</v>
      </c>
      <c r="X5103" t="s">
        <v>394</v>
      </c>
      <c r="Y5103" t="s">
        <v>394</v>
      </c>
      <c r="Z5103" t="s">
        <v>394</v>
      </c>
      <c r="AA5103" t="s">
        <v>394</v>
      </c>
      <c r="AB5103" t="s">
        <v>394</v>
      </c>
      <c r="AC5103" t="s">
        <v>394</v>
      </c>
      <c r="AD5103" t="s">
        <v>394</v>
      </c>
      <c r="AE5103" t="s">
        <v>394</v>
      </c>
      <c r="AF5103" t="s">
        <v>394</v>
      </c>
      <c r="AG5103" t="s">
        <v>394</v>
      </c>
      <c r="AH5103" t="s">
        <v>394</v>
      </c>
      <c r="AI5103" t="s">
        <v>394</v>
      </c>
      <c r="AJ5103" t="s">
        <v>394</v>
      </c>
      <c r="AK5103" t="s">
        <v>394</v>
      </c>
      <c r="AL5103" t="s">
        <v>394</v>
      </c>
      <c r="AM5103" t="s">
        <v>394</v>
      </c>
      <c r="AN5103" t="s">
        <v>394</v>
      </c>
      <c r="AO5103" t="s">
        <v>394</v>
      </c>
      <c r="AP5103" t="s">
        <v>394</v>
      </c>
      <c r="AQ5103" s="288"/>
      <c r="AR5103" s="304"/>
      <c r="AS5103" s="304"/>
      <c r="AU5103"/>
    </row>
    <row r="5104" spans="1:47" ht="21.6" x14ac:dyDescent="0.65">
      <c r="A5104" s="285">
        <v>124310</v>
      </c>
      <c r="B5104" s="286" t="s">
        <v>5586</v>
      </c>
      <c r="C5104" t="s">
        <v>225</v>
      </c>
      <c r="D5104" t="s">
        <v>226</v>
      </c>
      <c r="E5104" t="s">
        <v>226</v>
      </c>
      <c r="F5104" t="s">
        <v>226</v>
      </c>
      <c r="G5104" t="s">
        <v>226</v>
      </c>
      <c r="H5104" t="s">
        <v>394</v>
      </c>
      <c r="I5104" t="s">
        <v>394</v>
      </c>
      <c r="J5104" t="s">
        <v>394</v>
      </c>
      <c r="K5104" t="s">
        <v>394</v>
      </c>
      <c r="L5104" t="s">
        <v>394</v>
      </c>
      <c r="M5104" t="s">
        <v>394</v>
      </c>
      <c r="N5104" t="s">
        <v>394</v>
      </c>
      <c r="O5104" t="s">
        <v>394</v>
      </c>
      <c r="P5104" t="s">
        <v>394</v>
      </c>
      <c r="Q5104" t="s">
        <v>394</v>
      </c>
      <c r="R5104" t="s">
        <v>394</v>
      </c>
      <c r="S5104" t="s">
        <v>394</v>
      </c>
      <c r="T5104" t="s">
        <v>394</v>
      </c>
      <c r="U5104" t="s">
        <v>394</v>
      </c>
      <c r="V5104" t="s">
        <v>394</v>
      </c>
      <c r="W5104" t="s">
        <v>394</v>
      </c>
      <c r="X5104" t="s">
        <v>394</v>
      </c>
      <c r="Y5104" t="s">
        <v>394</v>
      </c>
      <c r="Z5104" t="s">
        <v>394</v>
      </c>
      <c r="AA5104" t="s">
        <v>394</v>
      </c>
      <c r="AB5104" t="s">
        <v>394</v>
      </c>
      <c r="AC5104" t="s">
        <v>394</v>
      </c>
      <c r="AD5104" t="s">
        <v>394</v>
      </c>
      <c r="AE5104" t="s">
        <v>394</v>
      </c>
      <c r="AF5104" t="s">
        <v>394</v>
      </c>
      <c r="AG5104" t="s">
        <v>394</v>
      </c>
      <c r="AH5104" t="s">
        <v>394</v>
      </c>
      <c r="AI5104" t="s">
        <v>394</v>
      </c>
      <c r="AJ5104" t="s">
        <v>394</v>
      </c>
      <c r="AK5104" t="s">
        <v>394</v>
      </c>
      <c r="AL5104" t="s">
        <v>394</v>
      </c>
      <c r="AM5104" t="s">
        <v>394</v>
      </c>
      <c r="AN5104" t="s">
        <v>394</v>
      </c>
      <c r="AO5104" t="s">
        <v>394</v>
      </c>
      <c r="AP5104" t="s">
        <v>394</v>
      </c>
      <c r="AQ5104" s="288"/>
      <c r="AR5104" s="304"/>
      <c r="AS5104" s="304"/>
      <c r="AU5104"/>
    </row>
    <row r="5105" spans="1:47" ht="28.8" x14ac:dyDescent="0.3">
      <c r="A5105" s="285">
        <v>124311</v>
      </c>
      <c r="B5105" s="286" t="s">
        <v>542</v>
      </c>
      <c r="C5105" t="s">
        <v>226</v>
      </c>
      <c r="D5105" t="s">
        <v>226</v>
      </c>
      <c r="E5105" t="s">
        <v>225</v>
      </c>
      <c r="F5105" t="s">
        <v>226</v>
      </c>
      <c r="G5105" t="s">
        <v>226</v>
      </c>
      <c r="H5105" t="s">
        <v>225</v>
      </c>
      <c r="I5105" t="s">
        <v>225</v>
      </c>
      <c r="J5105" t="s">
        <v>226</v>
      </c>
      <c r="K5105" t="s">
        <v>225</v>
      </c>
      <c r="L5105" t="s">
        <v>225</v>
      </c>
      <c r="M5105" t="s">
        <v>225</v>
      </c>
      <c r="N5105" t="s">
        <v>225</v>
      </c>
      <c r="O5105" t="s">
        <v>225</v>
      </c>
      <c r="P5105" t="s">
        <v>225</v>
      </c>
      <c r="Q5105" t="s">
        <v>225</v>
      </c>
      <c r="R5105" t="s">
        <v>394</v>
      </c>
      <c r="S5105" t="s">
        <v>394</v>
      </c>
      <c r="T5105" t="s">
        <v>394</v>
      </c>
      <c r="U5105" t="s">
        <v>394</v>
      </c>
      <c r="V5105" t="s">
        <v>394</v>
      </c>
      <c r="W5105" t="s">
        <v>394</v>
      </c>
      <c r="X5105" t="s">
        <v>394</v>
      </c>
      <c r="Y5105" t="s">
        <v>394</v>
      </c>
      <c r="Z5105" t="s">
        <v>394</v>
      </c>
      <c r="AA5105" t="s">
        <v>394</v>
      </c>
      <c r="AB5105" t="s">
        <v>394</v>
      </c>
      <c r="AC5105" t="s">
        <v>394</v>
      </c>
      <c r="AD5105" t="s">
        <v>394</v>
      </c>
      <c r="AE5105" t="s">
        <v>394</v>
      </c>
      <c r="AF5105" t="s">
        <v>394</v>
      </c>
      <c r="AG5105" t="s">
        <v>394</v>
      </c>
      <c r="AH5105" t="s">
        <v>394</v>
      </c>
      <c r="AI5105" t="s">
        <v>394</v>
      </c>
      <c r="AJ5105" t="s">
        <v>394</v>
      </c>
      <c r="AK5105" t="s">
        <v>394</v>
      </c>
      <c r="AL5105" t="s">
        <v>394</v>
      </c>
      <c r="AM5105" t="s">
        <v>394</v>
      </c>
      <c r="AN5105" t="s">
        <v>394</v>
      </c>
      <c r="AO5105" t="s">
        <v>394</v>
      </c>
      <c r="AP5105" t="s">
        <v>394</v>
      </c>
      <c r="AQ5105" s="286" t="s">
        <v>394</v>
      </c>
      <c r="AR5105" s="304"/>
      <c r="AS5105" s="304"/>
      <c r="AU5105"/>
    </row>
    <row r="5106" spans="1:47" ht="28.8" x14ac:dyDescent="0.3">
      <c r="A5106" s="285">
        <v>124312</v>
      </c>
      <c r="B5106" s="286" t="s">
        <v>542</v>
      </c>
      <c r="C5106" t="s">
        <v>226</v>
      </c>
      <c r="D5106" t="s">
        <v>226</v>
      </c>
      <c r="E5106" t="s">
        <v>224</v>
      </c>
      <c r="F5106" t="s">
        <v>224</v>
      </c>
      <c r="G5106" t="s">
        <v>224</v>
      </c>
      <c r="H5106" t="s">
        <v>226</v>
      </c>
      <c r="I5106" t="s">
        <v>225</v>
      </c>
      <c r="J5106" t="s">
        <v>225</v>
      </c>
      <c r="K5106" t="s">
        <v>225</v>
      </c>
      <c r="L5106" t="s">
        <v>225</v>
      </c>
      <c r="M5106" t="s">
        <v>225</v>
      </c>
      <c r="N5106" t="s">
        <v>225</v>
      </c>
      <c r="O5106" t="s">
        <v>225</v>
      </c>
      <c r="P5106" t="s">
        <v>225</v>
      </c>
      <c r="Q5106" t="s">
        <v>225</v>
      </c>
      <c r="R5106" t="s">
        <v>394</v>
      </c>
      <c r="S5106" t="s">
        <v>394</v>
      </c>
      <c r="T5106" t="s">
        <v>394</v>
      </c>
      <c r="U5106" t="s">
        <v>394</v>
      </c>
      <c r="V5106" t="s">
        <v>394</v>
      </c>
      <c r="W5106" t="s">
        <v>394</v>
      </c>
      <c r="X5106" t="s">
        <v>394</v>
      </c>
      <c r="Y5106" t="s">
        <v>394</v>
      </c>
      <c r="Z5106" t="s">
        <v>394</v>
      </c>
      <c r="AA5106" t="s">
        <v>394</v>
      </c>
      <c r="AB5106" t="s">
        <v>394</v>
      </c>
      <c r="AC5106" t="s">
        <v>394</v>
      </c>
      <c r="AD5106" t="s">
        <v>394</v>
      </c>
      <c r="AE5106" t="s">
        <v>394</v>
      </c>
      <c r="AF5106" t="s">
        <v>394</v>
      </c>
      <c r="AG5106" t="s">
        <v>394</v>
      </c>
      <c r="AH5106" t="s">
        <v>394</v>
      </c>
      <c r="AI5106" t="s">
        <v>394</v>
      </c>
      <c r="AJ5106" t="s">
        <v>394</v>
      </c>
      <c r="AK5106" t="s">
        <v>394</v>
      </c>
      <c r="AL5106" t="s">
        <v>394</v>
      </c>
      <c r="AM5106" t="s">
        <v>394</v>
      </c>
      <c r="AN5106" t="s">
        <v>394</v>
      </c>
      <c r="AO5106" t="s">
        <v>394</v>
      </c>
      <c r="AP5106" t="s">
        <v>394</v>
      </c>
      <c r="AQ5106" s="286" t="s">
        <v>394</v>
      </c>
      <c r="AR5106" s="304"/>
      <c r="AS5106" s="304"/>
      <c r="AU5106"/>
    </row>
    <row r="5107" spans="1:47" x14ac:dyDescent="0.3">
      <c r="A5107" s="285">
        <v>124313</v>
      </c>
      <c r="B5107" s="286" t="s">
        <v>5586</v>
      </c>
      <c r="C5107" t="s">
        <v>224</v>
      </c>
      <c r="D5107" t="s">
        <v>226</v>
      </c>
      <c r="E5107" t="s">
        <v>224</v>
      </c>
      <c r="F5107" t="s">
        <v>226</v>
      </c>
      <c r="G5107" t="s">
        <v>224</v>
      </c>
      <c r="H5107" t="s">
        <v>226</v>
      </c>
      <c r="I5107" t="s">
        <v>226</v>
      </c>
      <c r="J5107" t="s">
        <v>226</v>
      </c>
      <c r="K5107" t="s">
        <v>225</v>
      </c>
      <c r="L5107" t="s">
        <v>225</v>
      </c>
      <c r="M5107" t="s">
        <v>394</v>
      </c>
      <c r="N5107" t="s">
        <v>394</v>
      </c>
      <c r="O5107" t="s">
        <v>394</v>
      </c>
      <c r="P5107" t="s">
        <v>394</v>
      </c>
      <c r="Q5107" t="s">
        <v>394</v>
      </c>
      <c r="R5107" t="s">
        <v>394</v>
      </c>
      <c r="S5107" t="s">
        <v>394</v>
      </c>
      <c r="T5107" t="s">
        <v>394</v>
      </c>
      <c r="U5107" t="s">
        <v>394</v>
      </c>
      <c r="V5107" t="s">
        <v>394</v>
      </c>
      <c r="W5107" t="s">
        <v>394</v>
      </c>
      <c r="X5107" t="s">
        <v>394</v>
      </c>
      <c r="Y5107" t="s">
        <v>394</v>
      </c>
      <c r="Z5107" t="s">
        <v>394</v>
      </c>
      <c r="AA5107" t="s">
        <v>394</v>
      </c>
      <c r="AB5107" t="s">
        <v>394</v>
      </c>
      <c r="AC5107" t="s">
        <v>394</v>
      </c>
      <c r="AD5107" t="s">
        <v>394</v>
      </c>
      <c r="AE5107" t="s">
        <v>394</v>
      </c>
      <c r="AF5107" t="s">
        <v>394</v>
      </c>
      <c r="AG5107" t="s">
        <v>394</v>
      </c>
      <c r="AH5107" t="s">
        <v>394</v>
      </c>
      <c r="AI5107" t="s">
        <v>394</v>
      </c>
      <c r="AJ5107" t="s">
        <v>394</v>
      </c>
      <c r="AK5107" t="s">
        <v>394</v>
      </c>
      <c r="AL5107" t="s">
        <v>394</v>
      </c>
      <c r="AM5107" t="s">
        <v>394</v>
      </c>
      <c r="AN5107" t="s">
        <v>394</v>
      </c>
      <c r="AO5107" t="s">
        <v>394</v>
      </c>
      <c r="AP5107" t="s">
        <v>394</v>
      </c>
      <c r="AQ5107" s="286" t="s">
        <v>394</v>
      </c>
      <c r="AR5107" s="304"/>
      <c r="AS5107" s="304"/>
      <c r="AU5107"/>
    </row>
    <row r="5108" spans="1:47" x14ac:dyDescent="0.3">
      <c r="A5108" s="285">
        <v>124314</v>
      </c>
      <c r="B5108" s="286" t="s">
        <v>5586</v>
      </c>
      <c r="C5108" t="s">
        <v>226</v>
      </c>
      <c r="D5108" t="s">
        <v>226</v>
      </c>
      <c r="E5108" t="s">
        <v>224</v>
      </c>
      <c r="F5108" t="s">
        <v>225</v>
      </c>
      <c r="G5108" t="s">
        <v>225</v>
      </c>
      <c r="H5108" t="s">
        <v>226</v>
      </c>
      <c r="I5108" t="s">
        <v>225</v>
      </c>
      <c r="J5108" t="s">
        <v>225</v>
      </c>
      <c r="K5108" t="s">
        <v>225</v>
      </c>
      <c r="L5108" t="s">
        <v>225</v>
      </c>
      <c r="M5108" t="s">
        <v>394</v>
      </c>
      <c r="N5108" t="s">
        <v>394</v>
      </c>
      <c r="O5108" t="s">
        <v>394</v>
      </c>
      <c r="P5108" t="s">
        <v>394</v>
      </c>
      <c r="Q5108" t="s">
        <v>394</v>
      </c>
      <c r="R5108" t="s">
        <v>394</v>
      </c>
      <c r="S5108" t="s">
        <v>394</v>
      </c>
      <c r="T5108" t="s">
        <v>394</v>
      </c>
      <c r="U5108" t="s">
        <v>394</v>
      </c>
      <c r="V5108" t="s">
        <v>394</v>
      </c>
      <c r="W5108" t="s">
        <v>394</v>
      </c>
      <c r="X5108" t="s">
        <v>394</v>
      </c>
      <c r="Y5108" t="s">
        <v>394</v>
      </c>
      <c r="Z5108" t="s">
        <v>394</v>
      </c>
      <c r="AA5108" t="s">
        <v>394</v>
      </c>
      <c r="AB5108" t="s">
        <v>394</v>
      </c>
      <c r="AC5108" t="s">
        <v>394</v>
      </c>
      <c r="AD5108" t="s">
        <v>394</v>
      </c>
      <c r="AE5108" t="s">
        <v>394</v>
      </c>
      <c r="AF5108" t="s">
        <v>394</v>
      </c>
      <c r="AG5108" t="s">
        <v>394</v>
      </c>
      <c r="AH5108" t="s">
        <v>394</v>
      </c>
      <c r="AI5108" t="s">
        <v>394</v>
      </c>
      <c r="AJ5108" t="s">
        <v>394</v>
      </c>
      <c r="AK5108" t="s">
        <v>394</v>
      </c>
      <c r="AL5108" t="s">
        <v>394</v>
      </c>
      <c r="AM5108" t="s">
        <v>394</v>
      </c>
      <c r="AN5108" t="s">
        <v>394</v>
      </c>
      <c r="AO5108" t="s">
        <v>394</v>
      </c>
      <c r="AP5108" t="s">
        <v>394</v>
      </c>
      <c r="AQ5108" s="286" t="s">
        <v>394</v>
      </c>
      <c r="AR5108" s="304"/>
      <c r="AS5108" s="304"/>
      <c r="AU5108"/>
    </row>
    <row r="5109" spans="1:47" ht="28.8" x14ac:dyDescent="0.3">
      <c r="A5109" s="285">
        <v>124315</v>
      </c>
      <c r="B5109" s="286" t="s">
        <v>542</v>
      </c>
      <c r="C5109" t="s">
        <v>224</v>
      </c>
      <c r="D5109" t="s">
        <v>224</v>
      </c>
      <c r="E5109" t="s">
        <v>224</v>
      </c>
      <c r="F5109" t="s">
        <v>226</v>
      </c>
      <c r="G5109" t="s">
        <v>226</v>
      </c>
      <c r="H5109" t="s">
        <v>226</v>
      </c>
      <c r="I5109" t="s">
        <v>225</v>
      </c>
      <c r="J5109" t="s">
        <v>226</v>
      </c>
      <c r="K5109" t="s">
        <v>226</v>
      </c>
      <c r="L5109" t="s">
        <v>225</v>
      </c>
      <c r="M5109" t="s">
        <v>225</v>
      </c>
      <c r="N5109" t="s">
        <v>225</v>
      </c>
      <c r="O5109" t="s">
        <v>225</v>
      </c>
      <c r="P5109" t="s">
        <v>225</v>
      </c>
      <c r="Q5109" t="s">
        <v>225</v>
      </c>
      <c r="R5109" t="s">
        <v>394</v>
      </c>
      <c r="S5109" t="s">
        <v>394</v>
      </c>
      <c r="T5109" t="s">
        <v>394</v>
      </c>
      <c r="U5109" t="s">
        <v>394</v>
      </c>
      <c r="V5109" t="s">
        <v>394</v>
      </c>
      <c r="W5109" t="s">
        <v>394</v>
      </c>
      <c r="X5109" t="s">
        <v>394</v>
      </c>
      <c r="Y5109" t="s">
        <v>394</v>
      </c>
      <c r="Z5109" t="s">
        <v>394</v>
      </c>
      <c r="AA5109" t="s">
        <v>394</v>
      </c>
      <c r="AB5109" t="s">
        <v>394</v>
      </c>
      <c r="AC5109" t="s">
        <v>394</v>
      </c>
      <c r="AD5109" t="s">
        <v>394</v>
      </c>
      <c r="AE5109" t="s">
        <v>394</v>
      </c>
      <c r="AF5109" t="s">
        <v>394</v>
      </c>
      <c r="AG5109" t="s">
        <v>394</v>
      </c>
      <c r="AH5109" t="s">
        <v>394</v>
      </c>
      <c r="AI5109" t="s">
        <v>394</v>
      </c>
      <c r="AJ5109" t="s">
        <v>394</v>
      </c>
      <c r="AK5109" t="s">
        <v>394</v>
      </c>
      <c r="AL5109" t="s">
        <v>394</v>
      </c>
      <c r="AM5109" t="s">
        <v>394</v>
      </c>
      <c r="AN5109" t="s">
        <v>394</v>
      </c>
      <c r="AO5109" t="s">
        <v>394</v>
      </c>
      <c r="AP5109" t="s">
        <v>394</v>
      </c>
      <c r="AQ5109" s="286" t="s">
        <v>394</v>
      </c>
      <c r="AR5109" s="304"/>
      <c r="AS5109" s="304"/>
      <c r="AU5109"/>
    </row>
    <row r="5110" spans="1:47" ht="28.8" x14ac:dyDescent="0.3">
      <c r="A5110" s="285">
        <v>124316</v>
      </c>
      <c r="B5110" s="286" t="s">
        <v>542</v>
      </c>
      <c r="C5110" t="s">
        <v>226</v>
      </c>
      <c r="D5110" t="s">
        <v>226</v>
      </c>
      <c r="E5110" t="s">
        <v>224</v>
      </c>
      <c r="F5110" t="s">
        <v>226</v>
      </c>
      <c r="G5110" t="s">
        <v>224</v>
      </c>
      <c r="H5110" t="s">
        <v>226</v>
      </c>
      <c r="I5110" t="s">
        <v>226</v>
      </c>
      <c r="J5110" t="s">
        <v>226</v>
      </c>
      <c r="K5110" t="s">
        <v>226</v>
      </c>
      <c r="L5110" t="s">
        <v>226</v>
      </c>
      <c r="M5110" t="s">
        <v>225</v>
      </c>
      <c r="N5110" t="s">
        <v>225</v>
      </c>
      <c r="O5110" t="s">
        <v>225</v>
      </c>
      <c r="P5110" t="s">
        <v>225</v>
      </c>
      <c r="Q5110" t="s">
        <v>225</v>
      </c>
      <c r="R5110" t="s">
        <v>394</v>
      </c>
      <c r="S5110" t="s">
        <v>394</v>
      </c>
      <c r="T5110" t="s">
        <v>394</v>
      </c>
      <c r="U5110" t="s">
        <v>394</v>
      </c>
      <c r="V5110" t="s">
        <v>394</v>
      </c>
      <c r="W5110" t="s">
        <v>394</v>
      </c>
      <c r="X5110" t="s">
        <v>394</v>
      </c>
      <c r="Y5110" t="s">
        <v>394</v>
      </c>
      <c r="Z5110" t="s">
        <v>394</v>
      </c>
      <c r="AA5110" t="s">
        <v>394</v>
      </c>
      <c r="AB5110" t="s">
        <v>394</v>
      </c>
      <c r="AC5110" t="s">
        <v>394</v>
      </c>
      <c r="AD5110" t="s">
        <v>394</v>
      </c>
      <c r="AE5110" t="s">
        <v>394</v>
      </c>
      <c r="AF5110" t="s">
        <v>394</v>
      </c>
      <c r="AG5110" t="s">
        <v>394</v>
      </c>
      <c r="AH5110" t="s">
        <v>394</v>
      </c>
      <c r="AI5110" t="s">
        <v>394</v>
      </c>
      <c r="AJ5110" t="s">
        <v>394</v>
      </c>
      <c r="AK5110" t="s">
        <v>394</v>
      </c>
      <c r="AL5110" t="s">
        <v>394</v>
      </c>
      <c r="AM5110" t="s">
        <v>394</v>
      </c>
      <c r="AN5110" t="s">
        <v>394</v>
      </c>
      <c r="AO5110" t="s">
        <v>394</v>
      </c>
      <c r="AP5110" t="s">
        <v>394</v>
      </c>
      <c r="AQ5110" s="286" t="s">
        <v>394</v>
      </c>
      <c r="AR5110" s="304"/>
      <c r="AS5110" s="304"/>
      <c r="AU5110"/>
    </row>
    <row r="5111" spans="1:47" x14ac:dyDescent="0.3">
      <c r="A5111" s="285">
        <v>124317</v>
      </c>
      <c r="B5111" s="286" t="s">
        <v>5586</v>
      </c>
      <c r="C5111" t="s">
        <v>226</v>
      </c>
      <c r="D5111" t="s">
        <v>226</v>
      </c>
      <c r="E5111" t="s">
        <v>226</v>
      </c>
      <c r="F5111" t="s">
        <v>226</v>
      </c>
      <c r="G5111" t="s">
        <v>226</v>
      </c>
      <c r="H5111" t="s">
        <v>394</v>
      </c>
      <c r="I5111" t="s">
        <v>394</v>
      </c>
      <c r="J5111" t="s">
        <v>394</v>
      </c>
      <c r="K5111" t="s">
        <v>394</v>
      </c>
      <c r="L5111" t="s">
        <v>394</v>
      </c>
      <c r="M5111" t="s">
        <v>394</v>
      </c>
      <c r="N5111" t="s">
        <v>394</v>
      </c>
      <c r="O5111" t="s">
        <v>394</v>
      </c>
      <c r="P5111" t="s">
        <v>394</v>
      </c>
      <c r="Q5111" t="s">
        <v>394</v>
      </c>
      <c r="R5111" t="s">
        <v>394</v>
      </c>
      <c r="S5111" t="s">
        <v>394</v>
      </c>
      <c r="T5111" t="s">
        <v>394</v>
      </c>
      <c r="U5111" t="s">
        <v>394</v>
      </c>
      <c r="V5111" t="s">
        <v>394</v>
      </c>
      <c r="W5111" t="s">
        <v>394</v>
      </c>
      <c r="X5111" t="s">
        <v>394</v>
      </c>
      <c r="Y5111" t="s">
        <v>394</v>
      </c>
      <c r="Z5111" t="s">
        <v>394</v>
      </c>
      <c r="AA5111" t="s">
        <v>394</v>
      </c>
      <c r="AB5111" t="s">
        <v>394</v>
      </c>
      <c r="AC5111" t="s">
        <v>394</v>
      </c>
      <c r="AD5111" t="s">
        <v>394</v>
      </c>
      <c r="AE5111" t="s">
        <v>394</v>
      </c>
      <c r="AF5111" t="s">
        <v>394</v>
      </c>
      <c r="AG5111" t="s">
        <v>394</v>
      </c>
      <c r="AH5111" t="s">
        <v>394</v>
      </c>
      <c r="AI5111" t="s">
        <v>394</v>
      </c>
      <c r="AJ5111" t="s">
        <v>394</v>
      </c>
      <c r="AK5111" t="s">
        <v>394</v>
      </c>
      <c r="AL5111" t="s">
        <v>394</v>
      </c>
      <c r="AM5111" t="s">
        <v>394</v>
      </c>
      <c r="AN5111" t="s">
        <v>394</v>
      </c>
      <c r="AO5111" t="s">
        <v>394</v>
      </c>
      <c r="AP5111" t="s">
        <v>394</v>
      </c>
      <c r="AQ5111" s="289"/>
      <c r="AR5111" s="304"/>
      <c r="AS5111" s="304"/>
      <c r="AU5111"/>
    </row>
    <row r="5112" spans="1:47" ht="28.8" x14ac:dyDescent="0.3">
      <c r="A5112" s="285">
        <v>124318</v>
      </c>
      <c r="B5112" s="286" t="s">
        <v>542</v>
      </c>
      <c r="C5112" t="s">
        <v>226</v>
      </c>
      <c r="D5112" t="s">
        <v>226</v>
      </c>
      <c r="E5112" t="s">
        <v>226</v>
      </c>
      <c r="F5112" t="s">
        <v>226</v>
      </c>
      <c r="G5112" t="s">
        <v>225</v>
      </c>
      <c r="H5112" t="s">
        <v>226</v>
      </c>
      <c r="I5112" t="s">
        <v>226</v>
      </c>
      <c r="J5112" t="s">
        <v>226</v>
      </c>
      <c r="K5112" t="s">
        <v>225</v>
      </c>
      <c r="L5112" t="s">
        <v>225</v>
      </c>
      <c r="M5112" t="s">
        <v>225</v>
      </c>
      <c r="N5112" t="s">
        <v>225</v>
      </c>
      <c r="O5112" t="s">
        <v>225</v>
      </c>
      <c r="P5112" t="s">
        <v>225</v>
      </c>
      <c r="Q5112" t="s">
        <v>225</v>
      </c>
      <c r="R5112" t="s">
        <v>394</v>
      </c>
      <c r="S5112" t="s">
        <v>394</v>
      </c>
      <c r="T5112" t="s">
        <v>394</v>
      </c>
      <c r="U5112" t="s">
        <v>394</v>
      </c>
      <c r="V5112" t="s">
        <v>394</v>
      </c>
      <c r="W5112" t="s">
        <v>394</v>
      </c>
      <c r="X5112" t="s">
        <v>394</v>
      </c>
      <c r="Y5112" t="s">
        <v>394</v>
      </c>
      <c r="Z5112" t="s">
        <v>394</v>
      </c>
      <c r="AA5112" t="s">
        <v>394</v>
      </c>
      <c r="AB5112" t="s">
        <v>394</v>
      </c>
      <c r="AC5112" t="s">
        <v>394</v>
      </c>
      <c r="AD5112" t="s">
        <v>394</v>
      </c>
      <c r="AE5112" t="s">
        <v>394</v>
      </c>
      <c r="AF5112" t="s">
        <v>394</v>
      </c>
      <c r="AG5112" t="s">
        <v>394</v>
      </c>
      <c r="AH5112" t="s">
        <v>394</v>
      </c>
      <c r="AI5112" t="s">
        <v>394</v>
      </c>
      <c r="AJ5112" t="s">
        <v>394</v>
      </c>
      <c r="AK5112" t="s">
        <v>394</v>
      </c>
      <c r="AL5112" t="s">
        <v>394</v>
      </c>
      <c r="AM5112" t="s">
        <v>394</v>
      </c>
      <c r="AN5112" t="s">
        <v>394</v>
      </c>
      <c r="AO5112" t="s">
        <v>394</v>
      </c>
      <c r="AP5112" t="s">
        <v>394</v>
      </c>
      <c r="AQ5112" s="286" t="s">
        <v>394</v>
      </c>
      <c r="AR5112" s="304"/>
      <c r="AS5112" s="304"/>
      <c r="AU5112"/>
    </row>
    <row r="5113" spans="1:47" ht="28.8" x14ac:dyDescent="0.3">
      <c r="A5113" s="285">
        <v>124319</v>
      </c>
      <c r="B5113" s="286" t="s">
        <v>542</v>
      </c>
      <c r="C5113" t="s">
        <v>225</v>
      </c>
      <c r="D5113" t="s">
        <v>226</v>
      </c>
      <c r="E5113" t="s">
        <v>226</v>
      </c>
      <c r="F5113" t="s">
        <v>226</v>
      </c>
      <c r="G5113" t="s">
        <v>226</v>
      </c>
      <c r="H5113" t="s">
        <v>225</v>
      </c>
      <c r="I5113" t="s">
        <v>226</v>
      </c>
      <c r="J5113" t="s">
        <v>226</v>
      </c>
      <c r="K5113" t="s">
        <v>226</v>
      </c>
      <c r="L5113" t="s">
        <v>226</v>
      </c>
      <c r="M5113" t="s">
        <v>225</v>
      </c>
      <c r="N5113" t="s">
        <v>225</v>
      </c>
      <c r="O5113" t="s">
        <v>225</v>
      </c>
      <c r="P5113" t="s">
        <v>225</v>
      </c>
      <c r="Q5113" t="s">
        <v>225</v>
      </c>
      <c r="R5113" t="s">
        <v>394</v>
      </c>
      <c r="S5113" t="s">
        <v>394</v>
      </c>
      <c r="T5113" t="s">
        <v>394</v>
      </c>
      <c r="U5113" t="s">
        <v>394</v>
      </c>
      <c r="V5113" t="s">
        <v>394</v>
      </c>
      <c r="W5113" t="s">
        <v>394</v>
      </c>
      <c r="X5113" t="s">
        <v>394</v>
      </c>
      <c r="Y5113" t="s">
        <v>394</v>
      </c>
      <c r="Z5113" t="s">
        <v>394</v>
      </c>
      <c r="AA5113" t="s">
        <v>394</v>
      </c>
      <c r="AB5113" t="s">
        <v>394</v>
      </c>
      <c r="AC5113" t="s">
        <v>394</v>
      </c>
      <c r="AD5113" t="s">
        <v>394</v>
      </c>
      <c r="AE5113" t="s">
        <v>394</v>
      </c>
      <c r="AF5113" t="s">
        <v>394</v>
      </c>
      <c r="AG5113" t="s">
        <v>394</v>
      </c>
      <c r="AH5113" t="s">
        <v>394</v>
      </c>
      <c r="AI5113" t="s">
        <v>394</v>
      </c>
      <c r="AJ5113" t="s">
        <v>394</v>
      </c>
      <c r="AK5113" t="s">
        <v>394</v>
      </c>
      <c r="AL5113" t="s">
        <v>394</v>
      </c>
      <c r="AM5113" t="s">
        <v>394</v>
      </c>
      <c r="AN5113" t="s">
        <v>394</v>
      </c>
      <c r="AO5113" t="s">
        <v>394</v>
      </c>
      <c r="AP5113" t="s">
        <v>394</v>
      </c>
      <c r="AQ5113" s="286" t="s">
        <v>394</v>
      </c>
      <c r="AR5113" s="304"/>
      <c r="AS5113" s="304"/>
      <c r="AU5113"/>
    </row>
    <row r="5114" spans="1:47" ht="28.8" x14ac:dyDescent="0.3">
      <c r="A5114" s="285">
        <v>124319</v>
      </c>
      <c r="B5114" s="286" t="s">
        <v>542</v>
      </c>
      <c r="C5114" t="s">
        <v>226</v>
      </c>
      <c r="D5114" t="s">
        <v>226</v>
      </c>
      <c r="E5114" t="s">
        <v>226</v>
      </c>
      <c r="F5114" t="s">
        <v>226</v>
      </c>
      <c r="G5114" t="s">
        <v>226</v>
      </c>
      <c r="H5114" t="s">
        <v>226</v>
      </c>
      <c r="I5114" t="s">
        <v>226</v>
      </c>
      <c r="J5114" t="s">
        <v>226</v>
      </c>
      <c r="K5114" t="s">
        <v>226</v>
      </c>
      <c r="L5114" t="s">
        <v>226</v>
      </c>
      <c r="M5114" t="s">
        <v>225</v>
      </c>
      <c r="N5114" t="s">
        <v>225</v>
      </c>
      <c r="O5114" t="s">
        <v>225</v>
      </c>
      <c r="P5114" t="s">
        <v>225</v>
      </c>
      <c r="Q5114" t="s">
        <v>225</v>
      </c>
      <c r="R5114" t="s">
        <v>394</v>
      </c>
      <c r="S5114" t="s">
        <v>394</v>
      </c>
      <c r="T5114" t="s">
        <v>394</v>
      </c>
      <c r="U5114" t="s">
        <v>394</v>
      </c>
      <c r="V5114" t="s">
        <v>394</v>
      </c>
      <c r="W5114" t="s">
        <v>394</v>
      </c>
      <c r="X5114" t="s">
        <v>394</v>
      </c>
      <c r="Y5114" t="s">
        <v>394</v>
      </c>
      <c r="Z5114" t="s">
        <v>394</v>
      </c>
      <c r="AA5114" t="s">
        <v>394</v>
      </c>
      <c r="AB5114" t="s">
        <v>394</v>
      </c>
      <c r="AC5114" t="s">
        <v>394</v>
      </c>
      <c r="AD5114" t="s">
        <v>394</v>
      </c>
      <c r="AE5114" t="s">
        <v>394</v>
      </c>
      <c r="AF5114" t="s">
        <v>394</v>
      </c>
      <c r="AG5114" t="s">
        <v>394</v>
      </c>
      <c r="AH5114" t="s">
        <v>394</v>
      </c>
      <c r="AI5114" t="s">
        <v>394</v>
      </c>
      <c r="AJ5114" t="s">
        <v>394</v>
      </c>
      <c r="AK5114" t="s">
        <v>394</v>
      </c>
      <c r="AL5114" t="s">
        <v>394</v>
      </c>
      <c r="AM5114" t="s">
        <v>394</v>
      </c>
      <c r="AN5114" t="s">
        <v>394</v>
      </c>
      <c r="AO5114" t="s">
        <v>394</v>
      </c>
      <c r="AP5114" t="s">
        <v>394</v>
      </c>
      <c r="AQ5114" s="286" t="s">
        <v>394</v>
      </c>
      <c r="AR5114" s="304"/>
      <c r="AS5114" s="304"/>
      <c r="AU5114"/>
    </row>
    <row r="5115" spans="1:47" ht="21.6" x14ac:dyDescent="0.65">
      <c r="A5115" s="285">
        <v>124320</v>
      </c>
      <c r="B5115" s="286" t="s">
        <v>5586</v>
      </c>
      <c r="C5115" t="s">
        <v>226</v>
      </c>
      <c r="D5115" t="s">
        <v>225</v>
      </c>
      <c r="E5115" t="s">
        <v>225</v>
      </c>
      <c r="F5115" t="s">
        <v>226</v>
      </c>
      <c r="G5115" t="s">
        <v>225</v>
      </c>
      <c r="H5115" t="s">
        <v>394</v>
      </c>
      <c r="I5115" t="s">
        <v>394</v>
      </c>
      <c r="J5115" t="s">
        <v>394</v>
      </c>
      <c r="K5115" t="s">
        <v>394</v>
      </c>
      <c r="L5115" t="s">
        <v>394</v>
      </c>
      <c r="M5115" t="s">
        <v>394</v>
      </c>
      <c r="N5115" t="s">
        <v>394</v>
      </c>
      <c r="O5115" t="s">
        <v>394</v>
      </c>
      <c r="P5115" t="s">
        <v>394</v>
      </c>
      <c r="Q5115" t="s">
        <v>394</v>
      </c>
      <c r="R5115" t="s">
        <v>394</v>
      </c>
      <c r="S5115" t="s">
        <v>394</v>
      </c>
      <c r="T5115" t="s">
        <v>394</v>
      </c>
      <c r="U5115" t="s">
        <v>394</v>
      </c>
      <c r="V5115" t="s">
        <v>394</v>
      </c>
      <c r="W5115" t="s">
        <v>394</v>
      </c>
      <c r="X5115" t="s">
        <v>394</v>
      </c>
      <c r="Y5115" t="s">
        <v>394</v>
      </c>
      <c r="Z5115" t="s">
        <v>394</v>
      </c>
      <c r="AA5115" t="s">
        <v>394</v>
      </c>
      <c r="AB5115" t="s">
        <v>394</v>
      </c>
      <c r="AC5115" t="s">
        <v>394</v>
      </c>
      <c r="AD5115" t="s">
        <v>394</v>
      </c>
      <c r="AE5115" t="s">
        <v>394</v>
      </c>
      <c r="AF5115" t="s">
        <v>394</v>
      </c>
      <c r="AG5115" t="s">
        <v>394</v>
      </c>
      <c r="AH5115" t="s">
        <v>394</v>
      </c>
      <c r="AI5115" t="s">
        <v>394</v>
      </c>
      <c r="AJ5115" t="s">
        <v>394</v>
      </c>
      <c r="AK5115" t="s">
        <v>394</v>
      </c>
      <c r="AL5115" t="s">
        <v>394</v>
      </c>
      <c r="AM5115" t="s">
        <v>394</v>
      </c>
      <c r="AN5115" t="s">
        <v>394</v>
      </c>
      <c r="AO5115" t="s">
        <v>394</v>
      </c>
      <c r="AP5115" t="s">
        <v>394</v>
      </c>
      <c r="AQ5115" s="288"/>
      <c r="AR5115" s="304"/>
      <c r="AS5115" s="304"/>
      <c r="AU5115"/>
    </row>
    <row r="5116" spans="1:47" x14ac:dyDescent="0.3">
      <c r="A5116" s="285">
        <v>124321</v>
      </c>
      <c r="B5116" s="286" t="s">
        <v>5586</v>
      </c>
      <c r="C5116" t="s">
        <v>226</v>
      </c>
      <c r="D5116" t="s">
        <v>226</v>
      </c>
      <c r="E5116" t="s">
        <v>226</v>
      </c>
      <c r="F5116" t="s">
        <v>226</v>
      </c>
      <c r="G5116" t="s">
        <v>225</v>
      </c>
      <c r="H5116" t="s">
        <v>394</v>
      </c>
      <c r="I5116" t="s">
        <v>394</v>
      </c>
      <c r="J5116" t="s">
        <v>394</v>
      </c>
      <c r="K5116" t="s">
        <v>394</v>
      </c>
      <c r="L5116" t="s">
        <v>394</v>
      </c>
      <c r="M5116" t="s">
        <v>394</v>
      </c>
      <c r="N5116" t="s">
        <v>394</v>
      </c>
      <c r="O5116" t="s">
        <v>394</v>
      </c>
      <c r="P5116" t="s">
        <v>394</v>
      </c>
      <c r="Q5116" t="s">
        <v>394</v>
      </c>
      <c r="R5116" t="s">
        <v>394</v>
      </c>
      <c r="S5116" t="s">
        <v>394</v>
      </c>
      <c r="T5116" t="s">
        <v>394</v>
      </c>
      <c r="U5116" t="s">
        <v>394</v>
      </c>
      <c r="V5116" t="s">
        <v>394</v>
      </c>
      <c r="W5116" t="s">
        <v>394</v>
      </c>
      <c r="X5116" t="s">
        <v>394</v>
      </c>
      <c r="Y5116" t="s">
        <v>394</v>
      </c>
      <c r="Z5116" t="s">
        <v>394</v>
      </c>
      <c r="AA5116" t="s">
        <v>394</v>
      </c>
      <c r="AB5116" t="s">
        <v>394</v>
      </c>
      <c r="AC5116" t="s">
        <v>394</v>
      </c>
      <c r="AD5116" t="s">
        <v>394</v>
      </c>
      <c r="AE5116" t="s">
        <v>394</v>
      </c>
      <c r="AF5116" t="s">
        <v>394</v>
      </c>
      <c r="AG5116" t="s">
        <v>394</v>
      </c>
      <c r="AH5116" t="s">
        <v>394</v>
      </c>
      <c r="AI5116" t="s">
        <v>394</v>
      </c>
      <c r="AJ5116" t="s">
        <v>394</v>
      </c>
      <c r="AK5116" t="s">
        <v>394</v>
      </c>
      <c r="AL5116" t="s">
        <v>394</v>
      </c>
      <c r="AM5116" t="s">
        <v>394</v>
      </c>
      <c r="AN5116" t="s">
        <v>394</v>
      </c>
      <c r="AO5116" t="s">
        <v>394</v>
      </c>
      <c r="AP5116" t="s">
        <v>394</v>
      </c>
      <c r="AQ5116" s="289"/>
      <c r="AR5116" s="304"/>
      <c r="AS5116" s="304"/>
      <c r="AU5116"/>
    </row>
    <row r="5117" spans="1:47" ht="28.8" x14ac:dyDescent="0.3">
      <c r="A5117" s="285">
        <v>124322</v>
      </c>
      <c r="B5117" s="286" t="s">
        <v>542</v>
      </c>
      <c r="C5117" t="s">
        <v>226</v>
      </c>
      <c r="D5117" t="s">
        <v>226</v>
      </c>
      <c r="E5117" t="s">
        <v>226</v>
      </c>
      <c r="F5117" t="s">
        <v>226</v>
      </c>
      <c r="G5117" t="s">
        <v>226</v>
      </c>
      <c r="H5117" t="s">
        <v>226</v>
      </c>
      <c r="I5117" t="s">
        <v>226</v>
      </c>
      <c r="J5117" t="s">
        <v>226</v>
      </c>
      <c r="K5117" t="s">
        <v>226</v>
      </c>
      <c r="L5117" t="s">
        <v>226</v>
      </c>
      <c r="M5117" t="s">
        <v>225</v>
      </c>
      <c r="N5117" t="s">
        <v>225</v>
      </c>
      <c r="O5117" t="s">
        <v>225</v>
      </c>
      <c r="P5117" t="s">
        <v>225</v>
      </c>
      <c r="Q5117" t="s">
        <v>225</v>
      </c>
      <c r="AM5117" t="s">
        <v>394</v>
      </c>
      <c r="AN5117" t="s">
        <v>394</v>
      </c>
      <c r="AO5117" t="s">
        <v>394</v>
      </c>
      <c r="AP5117" t="s">
        <v>394</v>
      </c>
      <c r="AQ5117" s="286" t="s">
        <v>394</v>
      </c>
      <c r="AR5117" s="304"/>
      <c r="AS5117" s="304"/>
      <c r="AU5117"/>
    </row>
    <row r="5118" spans="1:47" ht="28.8" x14ac:dyDescent="0.3">
      <c r="A5118" s="285">
        <v>124323</v>
      </c>
      <c r="B5118" s="286" t="s">
        <v>542</v>
      </c>
      <c r="C5118" t="s">
        <v>226</v>
      </c>
      <c r="D5118" t="s">
        <v>226</v>
      </c>
      <c r="E5118" t="s">
        <v>226</v>
      </c>
      <c r="F5118" t="s">
        <v>226</v>
      </c>
      <c r="G5118" t="s">
        <v>226</v>
      </c>
      <c r="H5118" t="s">
        <v>226</v>
      </c>
      <c r="I5118" t="s">
        <v>226</v>
      </c>
      <c r="J5118" t="s">
        <v>226</v>
      </c>
      <c r="K5118" t="s">
        <v>226</v>
      </c>
      <c r="L5118" t="s">
        <v>226</v>
      </c>
      <c r="M5118" t="s">
        <v>225</v>
      </c>
      <c r="N5118" t="s">
        <v>225</v>
      </c>
      <c r="O5118" t="s">
        <v>225</v>
      </c>
      <c r="P5118" t="s">
        <v>225</v>
      </c>
      <c r="Q5118" t="s">
        <v>225</v>
      </c>
      <c r="AM5118" t="s">
        <v>394</v>
      </c>
      <c r="AN5118" t="s">
        <v>394</v>
      </c>
      <c r="AO5118" t="s">
        <v>394</v>
      </c>
      <c r="AP5118" t="s">
        <v>394</v>
      </c>
      <c r="AQ5118" s="286" t="s">
        <v>394</v>
      </c>
      <c r="AR5118" s="304"/>
      <c r="AS5118" s="304"/>
      <c r="AU5118"/>
    </row>
    <row r="5119" spans="1:47" ht="21.6" x14ac:dyDescent="0.65">
      <c r="A5119" s="285">
        <v>124324</v>
      </c>
      <c r="B5119" s="286" t="s">
        <v>5586</v>
      </c>
      <c r="C5119" t="s">
        <v>226</v>
      </c>
      <c r="D5119" t="s">
        <v>225</v>
      </c>
      <c r="E5119" t="s">
        <v>226</v>
      </c>
      <c r="F5119" t="s">
        <v>226</v>
      </c>
      <c r="G5119" t="s">
        <v>225</v>
      </c>
      <c r="H5119" t="s">
        <v>394</v>
      </c>
      <c r="I5119" t="s">
        <v>394</v>
      </c>
      <c r="J5119" t="s">
        <v>394</v>
      </c>
      <c r="K5119" t="s">
        <v>394</v>
      </c>
      <c r="L5119" t="s">
        <v>394</v>
      </c>
      <c r="M5119" t="s">
        <v>394</v>
      </c>
      <c r="N5119" t="s">
        <v>394</v>
      </c>
      <c r="O5119" t="s">
        <v>394</v>
      </c>
      <c r="P5119" t="s">
        <v>394</v>
      </c>
      <c r="Q5119" t="s">
        <v>394</v>
      </c>
      <c r="R5119" t="s">
        <v>394</v>
      </c>
      <c r="S5119" t="s">
        <v>394</v>
      </c>
      <c r="T5119" t="s">
        <v>394</v>
      </c>
      <c r="U5119" t="s">
        <v>394</v>
      </c>
      <c r="V5119" t="s">
        <v>394</v>
      </c>
      <c r="W5119" t="s">
        <v>394</v>
      </c>
      <c r="X5119" t="s">
        <v>394</v>
      </c>
      <c r="Y5119" t="s">
        <v>394</v>
      </c>
      <c r="Z5119" t="s">
        <v>394</v>
      </c>
      <c r="AA5119" t="s">
        <v>394</v>
      </c>
      <c r="AB5119" t="s">
        <v>394</v>
      </c>
      <c r="AC5119" t="s">
        <v>394</v>
      </c>
      <c r="AD5119" t="s">
        <v>394</v>
      </c>
      <c r="AE5119" t="s">
        <v>394</v>
      </c>
      <c r="AF5119" t="s">
        <v>394</v>
      </c>
      <c r="AG5119" t="s">
        <v>394</v>
      </c>
      <c r="AH5119" t="s">
        <v>394</v>
      </c>
      <c r="AI5119" t="s">
        <v>394</v>
      </c>
      <c r="AJ5119" t="s">
        <v>394</v>
      </c>
      <c r="AK5119" t="s">
        <v>394</v>
      </c>
      <c r="AL5119" t="s">
        <v>394</v>
      </c>
      <c r="AM5119" t="s">
        <v>394</v>
      </c>
      <c r="AN5119" t="s">
        <v>394</v>
      </c>
      <c r="AO5119" t="s">
        <v>394</v>
      </c>
      <c r="AP5119" t="s">
        <v>394</v>
      </c>
      <c r="AQ5119" s="288"/>
      <c r="AR5119" s="304"/>
      <c r="AS5119" s="304"/>
      <c r="AU5119"/>
    </row>
    <row r="5120" spans="1:47" x14ac:dyDescent="0.3">
      <c r="A5120" s="285">
        <v>124325</v>
      </c>
      <c r="B5120" s="286" t="s">
        <v>5586</v>
      </c>
      <c r="C5120" t="s">
        <v>226</v>
      </c>
      <c r="D5120" t="s">
        <v>226</v>
      </c>
      <c r="E5120" t="s">
        <v>226</v>
      </c>
      <c r="F5120" t="s">
        <v>226</v>
      </c>
      <c r="G5120" t="s">
        <v>226</v>
      </c>
      <c r="H5120" t="s">
        <v>225</v>
      </c>
      <c r="I5120" t="s">
        <v>226</v>
      </c>
      <c r="J5120" t="s">
        <v>225</v>
      </c>
      <c r="K5120" t="s">
        <v>225</v>
      </c>
      <c r="L5120" t="s">
        <v>226</v>
      </c>
      <c r="M5120" t="s">
        <v>394</v>
      </c>
      <c r="N5120" t="s">
        <v>394</v>
      </c>
      <c r="O5120" t="s">
        <v>394</v>
      </c>
      <c r="P5120" t="s">
        <v>394</v>
      </c>
      <c r="Q5120" t="s">
        <v>394</v>
      </c>
      <c r="R5120" t="s">
        <v>394</v>
      </c>
      <c r="S5120" t="s">
        <v>394</v>
      </c>
      <c r="T5120" t="s">
        <v>394</v>
      </c>
      <c r="U5120" t="s">
        <v>394</v>
      </c>
      <c r="V5120" t="s">
        <v>394</v>
      </c>
      <c r="W5120" t="s">
        <v>394</v>
      </c>
      <c r="X5120" t="s">
        <v>394</v>
      </c>
      <c r="Y5120" t="s">
        <v>394</v>
      </c>
      <c r="Z5120" t="s">
        <v>394</v>
      </c>
      <c r="AA5120" t="s">
        <v>394</v>
      </c>
      <c r="AB5120" t="s">
        <v>394</v>
      </c>
      <c r="AC5120" t="s">
        <v>394</v>
      </c>
      <c r="AD5120" t="s">
        <v>394</v>
      </c>
      <c r="AE5120" t="s">
        <v>394</v>
      </c>
      <c r="AF5120" t="s">
        <v>394</v>
      </c>
      <c r="AG5120" t="s">
        <v>394</v>
      </c>
      <c r="AH5120" t="s">
        <v>394</v>
      </c>
      <c r="AI5120" t="s">
        <v>394</v>
      </c>
      <c r="AJ5120" t="s">
        <v>394</v>
      </c>
      <c r="AK5120" t="s">
        <v>394</v>
      </c>
      <c r="AL5120" t="s">
        <v>394</v>
      </c>
      <c r="AM5120" t="s">
        <v>394</v>
      </c>
      <c r="AN5120" t="s">
        <v>394</v>
      </c>
      <c r="AO5120" t="s">
        <v>394</v>
      </c>
      <c r="AP5120" t="s">
        <v>394</v>
      </c>
      <c r="AQ5120" s="286" t="s">
        <v>394</v>
      </c>
      <c r="AR5120" s="304"/>
      <c r="AS5120" s="304"/>
      <c r="AU5120"/>
    </row>
    <row r="5121" spans="1:47" ht="28.8" x14ac:dyDescent="0.3">
      <c r="A5121" s="285">
        <v>124326</v>
      </c>
      <c r="B5121" s="286" t="s">
        <v>542</v>
      </c>
      <c r="C5121" t="s">
        <v>226</v>
      </c>
      <c r="D5121" t="s">
        <v>226</v>
      </c>
      <c r="E5121" t="s">
        <v>226</v>
      </c>
      <c r="F5121" t="s">
        <v>226</v>
      </c>
      <c r="G5121" t="s">
        <v>226</v>
      </c>
      <c r="H5121" t="s">
        <v>226</v>
      </c>
      <c r="I5121" t="s">
        <v>225</v>
      </c>
      <c r="J5121" t="s">
        <v>225</v>
      </c>
      <c r="K5121" t="s">
        <v>226</v>
      </c>
      <c r="L5121" t="s">
        <v>226</v>
      </c>
      <c r="M5121" t="s">
        <v>225</v>
      </c>
      <c r="N5121" t="s">
        <v>225</v>
      </c>
      <c r="O5121" t="s">
        <v>225</v>
      </c>
      <c r="P5121" t="s">
        <v>225</v>
      </c>
      <c r="Q5121" t="s">
        <v>225</v>
      </c>
      <c r="AM5121" t="s">
        <v>394</v>
      </c>
      <c r="AN5121" t="s">
        <v>394</v>
      </c>
      <c r="AO5121" t="s">
        <v>394</v>
      </c>
      <c r="AP5121" t="s">
        <v>394</v>
      </c>
      <c r="AQ5121" s="286" t="s">
        <v>394</v>
      </c>
      <c r="AR5121" s="304"/>
      <c r="AS5121" s="304"/>
      <c r="AU5121"/>
    </row>
    <row r="5122" spans="1:47" x14ac:dyDescent="0.3">
      <c r="A5122" s="285">
        <v>124327</v>
      </c>
      <c r="B5122" s="286" t="s">
        <v>5586</v>
      </c>
      <c r="C5122" t="s">
        <v>226</v>
      </c>
      <c r="D5122" t="s">
        <v>226</v>
      </c>
      <c r="E5122" t="s">
        <v>226</v>
      </c>
      <c r="F5122" t="s">
        <v>226</v>
      </c>
      <c r="G5122" t="s">
        <v>226</v>
      </c>
      <c r="H5122" t="s">
        <v>226</v>
      </c>
      <c r="I5122" t="s">
        <v>226</v>
      </c>
      <c r="J5122" t="s">
        <v>225</v>
      </c>
      <c r="K5122" t="s">
        <v>226</v>
      </c>
      <c r="L5122" t="s">
        <v>226</v>
      </c>
      <c r="M5122" t="s">
        <v>394</v>
      </c>
      <c r="N5122" t="s">
        <v>394</v>
      </c>
      <c r="O5122" t="s">
        <v>394</v>
      </c>
      <c r="P5122" t="s">
        <v>394</v>
      </c>
      <c r="Q5122" t="s">
        <v>394</v>
      </c>
      <c r="R5122" t="s">
        <v>394</v>
      </c>
      <c r="S5122" t="s">
        <v>394</v>
      </c>
      <c r="T5122" t="s">
        <v>394</v>
      </c>
      <c r="U5122" t="s">
        <v>394</v>
      </c>
      <c r="V5122" t="s">
        <v>394</v>
      </c>
      <c r="W5122" t="s">
        <v>394</v>
      </c>
      <c r="X5122" t="s">
        <v>394</v>
      </c>
      <c r="Y5122" t="s">
        <v>394</v>
      </c>
      <c r="Z5122" t="s">
        <v>394</v>
      </c>
      <c r="AA5122" t="s">
        <v>394</v>
      </c>
      <c r="AB5122" t="s">
        <v>394</v>
      </c>
      <c r="AC5122" t="s">
        <v>394</v>
      </c>
      <c r="AD5122" t="s">
        <v>394</v>
      </c>
      <c r="AE5122" t="s">
        <v>394</v>
      </c>
      <c r="AF5122" t="s">
        <v>394</v>
      </c>
      <c r="AG5122" t="s">
        <v>394</v>
      </c>
      <c r="AH5122" t="s">
        <v>394</v>
      </c>
      <c r="AI5122" t="s">
        <v>394</v>
      </c>
      <c r="AJ5122" t="s">
        <v>394</v>
      </c>
      <c r="AK5122" t="s">
        <v>394</v>
      </c>
      <c r="AL5122" t="s">
        <v>394</v>
      </c>
      <c r="AM5122" t="s">
        <v>394</v>
      </c>
      <c r="AN5122" t="s">
        <v>394</v>
      </c>
      <c r="AO5122" t="s">
        <v>394</v>
      </c>
      <c r="AP5122" t="s">
        <v>394</v>
      </c>
      <c r="AQ5122" s="286" t="s">
        <v>394</v>
      </c>
      <c r="AR5122" s="304"/>
      <c r="AS5122" s="304"/>
      <c r="AU5122"/>
    </row>
    <row r="5123" spans="1:47" x14ac:dyDescent="0.3">
      <c r="A5123" s="285">
        <v>124328</v>
      </c>
      <c r="B5123" s="286" t="s">
        <v>61</v>
      </c>
      <c r="C5123" t="s">
        <v>225</v>
      </c>
      <c r="D5123" t="s">
        <v>226</v>
      </c>
      <c r="E5123" t="s">
        <v>226</v>
      </c>
      <c r="F5123" t="s">
        <v>226</v>
      </c>
      <c r="G5123" t="s">
        <v>224</v>
      </c>
      <c r="H5123" t="s">
        <v>225</v>
      </c>
      <c r="I5123" t="s">
        <v>225</v>
      </c>
      <c r="J5123" t="s">
        <v>226</v>
      </c>
      <c r="K5123" t="s">
        <v>225</v>
      </c>
      <c r="L5123" t="s">
        <v>225</v>
      </c>
      <c r="M5123" t="s">
        <v>394</v>
      </c>
      <c r="N5123" t="s">
        <v>394</v>
      </c>
      <c r="O5123" t="s">
        <v>394</v>
      </c>
      <c r="P5123" t="s">
        <v>394</v>
      </c>
      <c r="Q5123" t="s">
        <v>394</v>
      </c>
      <c r="R5123" t="s">
        <v>394</v>
      </c>
      <c r="S5123" t="s">
        <v>394</v>
      </c>
      <c r="T5123" t="s">
        <v>394</v>
      </c>
      <c r="U5123" t="s">
        <v>394</v>
      </c>
      <c r="V5123" t="s">
        <v>394</v>
      </c>
      <c r="W5123" t="s">
        <v>394</v>
      </c>
      <c r="X5123" t="s">
        <v>394</v>
      </c>
      <c r="Y5123" t="s">
        <v>394</v>
      </c>
      <c r="Z5123" t="s">
        <v>394</v>
      </c>
      <c r="AA5123" t="s">
        <v>394</v>
      </c>
      <c r="AB5123" t="s">
        <v>394</v>
      </c>
      <c r="AC5123" t="s">
        <v>394</v>
      </c>
      <c r="AD5123" t="s">
        <v>394</v>
      </c>
      <c r="AE5123" t="s">
        <v>394</v>
      </c>
      <c r="AF5123" t="s">
        <v>394</v>
      </c>
      <c r="AG5123" t="s">
        <v>394</v>
      </c>
      <c r="AH5123" t="s">
        <v>394</v>
      </c>
      <c r="AI5123" t="s">
        <v>394</v>
      </c>
      <c r="AJ5123" t="s">
        <v>394</v>
      </c>
      <c r="AK5123" t="s">
        <v>394</v>
      </c>
      <c r="AL5123" t="s">
        <v>394</v>
      </c>
      <c r="AM5123" t="s">
        <v>394</v>
      </c>
      <c r="AN5123" t="s">
        <v>394</v>
      </c>
      <c r="AO5123" t="s">
        <v>394</v>
      </c>
      <c r="AP5123" t="s">
        <v>394</v>
      </c>
      <c r="AQ5123" s="286" t="s">
        <v>394</v>
      </c>
      <c r="AR5123" s="304"/>
      <c r="AS5123" s="304"/>
      <c r="AU5123"/>
    </row>
    <row r="5124" spans="1:47" x14ac:dyDescent="0.3">
      <c r="A5124" s="285">
        <v>124329</v>
      </c>
      <c r="B5124" s="286" t="s">
        <v>5586</v>
      </c>
      <c r="C5124" t="s">
        <v>226</v>
      </c>
      <c r="D5124" t="s">
        <v>225</v>
      </c>
      <c r="E5124" t="s">
        <v>225</v>
      </c>
      <c r="F5124" t="s">
        <v>226</v>
      </c>
      <c r="G5124" t="s">
        <v>225</v>
      </c>
      <c r="H5124" t="s">
        <v>394</v>
      </c>
      <c r="I5124" t="s">
        <v>394</v>
      </c>
      <c r="J5124" t="s">
        <v>394</v>
      </c>
      <c r="K5124" t="s">
        <v>394</v>
      </c>
      <c r="L5124" t="s">
        <v>394</v>
      </c>
      <c r="M5124" t="s">
        <v>394</v>
      </c>
      <c r="N5124" t="s">
        <v>394</v>
      </c>
      <c r="O5124" t="s">
        <v>394</v>
      </c>
      <c r="P5124" t="s">
        <v>394</v>
      </c>
      <c r="Q5124" t="s">
        <v>394</v>
      </c>
      <c r="R5124" t="s">
        <v>394</v>
      </c>
      <c r="S5124" t="s">
        <v>394</v>
      </c>
      <c r="T5124" t="s">
        <v>394</v>
      </c>
      <c r="U5124" t="s">
        <v>394</v>
      </c>
      <c r="V5124" t="s">
        <v>394</v>
      </c>
      <c r="W5124" t="s">
        <v>394</v>
      </c>
      <c r="X5124" t="s">
        <v>394</v>
      </c>
      <c r="Y5124" t="s">
        <v>394</v>
      </c>
      <c r="Z5124" t="s">
        <v>394</v>
      </c>
      <c r="AA5124" t="s">
        <v>394</v>
      </c>
      <c r="AB5124" t="s">
        <v>394</v>
      </c>
      <c r="AC5124" t="s">
        <v>394</v>
      </c>
      <c r="AD5124" t="s">
        <v>394</v>
      </c>
      <c r="AE5124" t="s">
        <v>394</v>
      </c>
      <c r="AF5124" t="s">
        <v>394</v>
      </c>
      <c r="AG5124" t="s">
        <v>394</v>
      </c>
      <c r="AH5124" t="s">
        <v>394</v>
      </c>
      <c r="AI5124" t="s">
        <v>394</v>
      </c>
      <c r="AJ5124" t="s">
        <v>394</v>
      </c>
      <c r="AK5124" t="s">
        <v>394</v>
      </c>
      <c r="AL5124" t="s">
        <v>394</v>
      </c>
      <c r="AM5124" t="s">
        <v>394</v>
      </c>
      <c r="AN5124" t="s">
        <v>394</v>
      </c>
      <c r="AO5124" t="s">
        <v>394</v>
      </c>
      <c r="AP5124" t="s">
        <v>394</v>
      </c>
      <c r="AQ5124" s="289"/>
      <c r="AR5124" s="304"/>
      <c r="AS5124" s="304"/>
      <c r="AU5124"/>
    </row>
    <row r="5125" spans="1:47" ht="28.8" x14ac:dyDescent="0.3">
      <c r="A5125" s="285">
        <v>124330</v>
      </c>
      <c r="B5125" s="286" t="s">
        <v>542</v>
      </c>
      <c r="C5125" t="s">
        <v>394</v>
      </c>
      <c r="D5125" t="s">
        <v>394</v>
      </c>
      <c r="E5125" t="s">
        <v>394</v>
      </c>
      <c r="F5125" t="s">
        <v>394</v>
      </c>
      <c r="G5125" t="s">
        <v>394</v>
      </c>
      <c r="H5125" t="s">
        <v>394</v>
      </c>
      <c r="I5125" t="s">
        <v>394</v>
      </c>
      <c r="J5125" t="s">
        <v>394</v>
      </c>
      <c r="K5125" t="s">
        <v>394</v>
      </c>
      <c r="L5125" t="s">
        <v>394</v>
      </c>
      <c r="M5125" t="s">
        <v>225</v>
      </c>
      <c r="N5125" t="s">
        <v>225</v>
      </c>
      <c r="O5125" t="s">
        <v>225</v>
      </c>
      <c r="P5125" t="s">
        <v>225</v>
      </c>
      <c r="Q5125" t="s">
        <v>225</v>
      </c>
      <c r="AM5125" t="s">
        <v>394</v>
      </c>
      <c r="AN5125" t="s">
        <v>394</v>
      </c>
      <c r="AO5125" t="s">
        <v>394</v>
      </c>
      <c r="AP5125" t="s">
        <v>394</v>
      </c>
      <c r="AQ5125" s="286" t="s">
        <v>394</v>
      </c>
      <c r="AR5125" s="304"/>
      <c r="AS5125" s="304"/>
      <c r="AU5125"/>
    </row>
    <row r="5126" spans="1:47" x14ac:dyDescent="0.3">
      <c r="A5126" s="285">
        <v>124331</v>
      </c>
      <c r="B5126" s="286" t="s">
        <v>5586</v>
      </c>
      <c r="C5126" t="s">
        <v>226</v>
      </c>
      <c r="D5126" t="s">
        <v>226</v>
      </c>
      <c r="E5126" t="s">
        <v>226</v>
      </c>
      <c r="F5126" t="s">
        <v>226</v>
      </c>
      <c r="G5126" t="s">
        <v>226</v>
      </c>
      <c r="H5126" t="s">
        <v>226</v>
      </c>
      <c r="I5126" t="s">
        <v>226</v>
      </c>
      <c r="J5126" t="s">
        <v>226</v>
      </c>
      <c r="K5126" t="s">
        <v>226</v>
      </c>
      <c r="L5126" t="s">
        <v>226</v>
      </c>
      <c r="M5126" t="s">
        <v>394</v>
      </c>
      <c r="N5126" t="s">
        <v>394</v>
      </c>
      <c r="O5126" t="s">
        <v>394</v>
      </c>
      <c r="P5126" t="s">
        <v>394</v>
      </c>
      <c r="Q5126" t="s">
        <v>394</v>
      </c>
      <c r="R5126" t="s">
        <v>394</v>
      </c>
      <c r="S5126" t="s">
        <v>394</v>
      </c>
      <c r="T5126" t="s">
        <v>394</v>
      </c>
      <c r="U5126" t="s">
        <v>394</v>
      </c>
      <c r="V5126" t="s">
        <v>394</v>
      </c>
      <c r="W5126" t="s">
        <v>394</v>
      </c>
      <c r="X5126" t="s">
        <v>394</v>
      </c>
      <c r="Y5126" t="s">
        <v>394</v>
      </c>
      <c r="Z5126" t="s">
        <v>394</v>
      </c>
      <c r="AA5126" t="s">
        <v>394</v>
      </c>
      <c r="AB5126" t="s">
        <v>394</v>
      </c>
      <c r="AC5126" t="s">
        <v>394</v>
      </c>
      <c r="AD5126" t="s">
        <v>394</v>
      </c>
      <c r="AE5126" t="s">
        <v>394</v>
      </c>
      <c r="AF5126" t="s">
        <v>394</v>
      </c>
      <c r="AG5126" t="s">
        <v>394</v>
      </c>
      <c r="AH5126" t="s">
        <v>394</v>
      </c>
      <c r="AI5126" t="s">
        <v>394</v>
      </c>
      <c r="AJ5126" t="s">
        <v>394</v>
      </c>
      <c r="AK5126" t="s">
        <v>394</v>
      </c>
      <c r="AL5126" t="s">
        <v>394</v>
      </c>
      <c r="AM5126" t="s">
        <v>394</v>
      </c>
      <c r="AN5126" t="s">
        <v>394</v>
      </c>
      <c r="AO5126" t="s">
        <v>394</v>
      </c>
      <c r="AP5126" t="s">
        <v>394</v>
      </c>
      <c r="AQ5126" s="286" t="s">
        <v>394</v>
      </c>
      <c r="AR5126" s="304"/>
      <c r="AS5126" s="304"/>
      <c r="AU5126"/>
    </row>
    <row r="5127" spans="1:47" ht="28.8" x14ac:dyDescent="0.3">
      <c r="A5127" s="285">
        <v>124332</v>
      </c>
      <c r="B5127" s="286" t="s">
        <v>542</v>
      </c>
      <c r="C5127" t="s">
        <v>224</v>
      </c>
      <c r="D5127" t="s">
        <v>225</v>
      </c>
      <c r="E5127" t="s">
        <v>226</v>
      </c>
      <c r="F5127" t="s">
        <v>226</v>
      </c>
      <c r="G5127" t="s">
        <v>225</v>
      </c>
      <c r="H5127" t="s">
        <v>225</v>
      </c>
      <c r="I5127" t="s">
        <v>225</v>
      </c>
      <c r="J5127" t="s">
        <v>226</v>
      </c>
      <c r="K5127" t="s">
        <v>225</v>
      </c>
      <c r="L5127" t="s">
        <v>225</v>
      </c>
      <c r="M5127" t="s">
        <v>225</v>
      </c>
      <c r="N5127" t="s">
        <v>225</v>
      </c>
      <c r="O5127" t="s">
        <v>225</v>
      </c>
      <c r="P5127" t="s">
        <v>225</v>
      </c>
      <c r="Q5127" t="s">
        <v>225</v>
      </c>
      <c r="AM5127" t="s">
        <v>394</v>
      </c>
      <c r="AN5127" t="s">
        <v>394</v>
      </c>
      <c r="AO5127" t="s">
        <v>394</v>
      </c>
      <c r="AP5127" t="s">
        <v>394</v>
      </c>
      <c r="AQ5127" s="286" t="s">
        <v>394</v>
      </c>
      <c r="AR5127" s="304"/>
      <c r="AS5127" s="304"/>
      <c r="AU5127"/>
    </row>
    <row r="5128" spans="1:47" ht="28.8" x14ac:dyDescent="0.3">
      <c r="A5128" s="285">
        <v>124333</v>
      </c>
      <c r="B5128" s="286" t="s">
        <v>542</v>
      </c>
      <c r="C5128" t="s">
        <v>226</v>
      </c>
      <c r="D5128" t="s">
        <v>226</v>
      </c>
      <c r="E5128" t="s">
        <v>226</v>
      </c>
      <c r="F5128" t="s">
        <v>226</v>
      </c>
      <c r="G5128" t="s">
        <v>226</v>
      </c>
      <c r="H5128" t="s">
        <v>226</v>
      </c>
      <c r="I5128" t="s">
        <v>226</v>
      </c>
      <c r="J5128" t="s">
        <v>226</v>
      </c>
      <c r="K5128" t="s">
        <v>226</v>
      </c>
      <c r="L5128" t="s">
        <v>226</v>
      </c>
      <c r="M5128" t="s">
        <v>225</v>
      </c>
      <c r="N5128" t="s">
        <v>225</v>
      </c>
      <c r="O5128" t="s">
        <v>225</v>
      </c>
      <c r="P5128" t="s">
        <v>225</v>
      </c>
      <c r="Q5128" t="s">
        <v>225</v>
      </c>
      <c r="AM5128" t="s">
        <v>394</v>
      </c>
      <c r="AN5128" t="s">
        <v>394</v>
      </c>
      <c r="AO5128" t="s">
        <v>394</v>
      </c>
      <c r="AP5128" t="s">
        <v>394</v>
      </c>
      <c r="AQ5128" s="286" t="s">
        <v>394</v>
      </c>
      <c r="AR5128" s="304"/>
      <c r="AS5128" s="304"/>
      <c r="AU5128"/>
    </row>
    <row r="5129" spans="1:47" ht="28.8" x14ac:dyDescent="0.3">
      <c r="A5129" s="285">
        <v>124334</v>
      </c>
      <c r="B5129" s="286" t="s">
        <v>542</v>
      </c>
      <c r="C5129" t="s">
        <v>226</v>
      </c>
      <c r="D5129" t="s">
        <v>226</v>
      </c>
      <c r="E5129" t="s">
        <v>224</v>
      </c>
      <c r="F5129" t="s">
        <v>226</v>
      </c>
      <c r="G5129" t="s">
        <v>225</v>
      </c>
      <c r="H5129" t="s">
        <v>226</v>
      </c>
      <c r="I5129" t="s">
        <v>226</v>
      </c>
      <c r="J5129" t="s">
        <v>226</v>
      </c>
      <c r="K5129" t="s">
        <v>225</v>
      </c>
      <c r="L5129" t="s">
        <v>225</v>
      </c>
      <c r="M5129" t="s">
        <v>225</v>
      </c>
      <c r="N5129" t="s">
        <v>225</v>
      </c>
      <c r="O5129" t="s">
        <v>225</v>
      </c>
      <c r="P5129" t="s">
        <v>225</v>
      </c>
      <c r="Q5129" t="s">
        <v>225</v>
      </c>
      <c r="AM5129" t="s">
        <v>394</v>
      </c>
      <c r="AN5129" t="s">
        <v>394</v>
      </c>
      <c r="AO5129" t="s">
        <v>394</v>
      </c>
      <c r="AP5129" t="s">
        <v>394</v>
      </c>
      <c r="AQ5129" s="286" t="s">
        <v>394</v>
      </c>
      <c r="AR5129" s="304"/>
      <c r="AS5129" s="304"/>
      <c r="AU5129"/>
    </row>
    <row r="5130" spans="1:47" ht="21.6" x14ac:dyDescent="0.65">
      <c r="A5130" s="285">
        <v>124335</v>
      </c>
      <c r="B5130" s="286" t="s">
        <v>5586</v>
      </c>
      <c r="C5130" t="s">
        <v>226</v>
      </c>
      <c r="D5130" t="s">
        <v>225</v>
      </c>
      <c r="E5130" t="s">
        <v>225</v>
      </c>
      <c r="F5130" t="s">
        <v>226</v>
      </c>
      <c r="G5130" t="s">
        <v>226</v>
      </c>
      <c r="H5130" t="s">
        <v>394</v>
      </c>
      <c r="I5130" t="s">
        <v>394</v>
      </c>
      <c r="J5130" t="s">
        <v>394</v>
      </c>
      <c r="K5130" t="s">
        <v>394</v>
      </c>
      <c r="L5130" t="s">
        <v>394</v>
      </c>
      <c r="M5130" t="s">
        <v>394</v>
      </c>
      <c r="N5130" t="s">
        <v>394</v>
      </c>
      <c r="O5130" t="s">
        <v>394</v>
      </c>
      <c r="P5130" t="s">
        <v>394</v>
      </c>
      <c r="Q5130" t="s">
        <v>394</v>
      </c>
      <c r="R5130" t="s">
        <v>394</v>
      </c>
      <c r="S5130" t="s">
        <v>394</v>
      </c>
      <c r="T5130" t="s">
        <v>394</v>
      </c>
      <c r="U5130" t="s">
        <v>394</v>
      </c>
      <c r="V5130" t="s">
        <v>394</v>
      </c>
      <c r="W5130" t="s">
        <v>394</v>
      </c>
      <c r="X5130" t="s">
        <v>394</v>
      </c>
      <c r="Y5130" t="s">
        <v>394</v>
      </c>
      <c r="Z5130" t="s">
        <v>394</v>
      </c>
      <c r="AA5130" t="s">
        <v>394</v>
      </c>
      <c r="AB5130" t="s">
        <v>394</v>
      </c>
      <c r="AC5130" t="s">
        <v>394</v>
      </c>
      <c r="AD5130" t="s">
        <v>394</v>
      </c>
      <c r="AE5130" t="s">
        <v>394</v>
      </c>
      <c r="AF5130" t="s">
        <v>394</v>
      </c>
      <c r="AG5130" t="s">
        <v>394</v>
      </c>
      <c r="AH5130" t="s">
        <v>394</v>
      </c>
      <c r="AI5130" t="s">
        <v>394</v>
      </c>
      <c r="AJ5130" t="s">
        <v>394</v>
      </c>
      <c r="AK5130" t="s">
        <v>394</v>
      </c>
      <c r="AL5130" t="s">
        <v>394</v>
      </c>
      <c r="AM5130" t="s">
        <v>394</v>
      </c>
      <c r="AN5130" t="s">
        <v>394</v>
      </c>
      <c r="AO5130" t="s">
        <v>394</v>
      </c>
      <c r="AP5130" t="s">
        <v>394</v>
      </c>
      <c r="AQ5130" s="288"/>
      <c r="AR5130" s="304"/>
      <c r="AS5130" s="304"/>
      <c r="AU5130"/>
    </row>
    <row r="5131" spans="1:47" ht="28.8" x14ac:dyDescent="0.3">
      <c r="A5131" s="285">
        <v>124336</v>
      </c>
      <c r="B5131" s="286" t="s">
        <v>542</v>
      </c>
      <c r="C5131" t="s">
        <v>224</v>
      </c>
      <c r="D5131" t="s">
        <v>226</v>
      </c>
      <c r="E5131" t="s">
        <v>226</v>
      </c>
      <c r="F5131" t="s">
        <v>226</v>
      </c>
      <c r="G5131" t="s">
        <v>225</v>
      </c>
      <c r="H5131" t="s">
        <v>225</v>
      </c>
      <c r="I5131" t="s">
        <v>226</v>
      </c>
      <c r="J5131" t="s">
        <v>226</v>
      </c>
      <c r="K5131" t="s">
        <v>226</v>
      </c>
      <c r="L5131" t="s">
        <v>226</v>
      </c>
      <c r="M5131" t="s">
        <v>225</v>
      </c>
      <c r="N5131" t="s">
        <v>225</v>
      </c>
      <c r="O5131" t="s">
        <v>225</v>
      </c>
      <c r="P5131" t="s">
        <v>225</v>
      </c>
      <c r="Q5131" t="s">
        <v>225</v>
      </c>
      <c r="AM5131" t="s">
        <v>394</v>
      </c>
      <c r="AN5131" t="s">
        <v>394</v>
      </c>
      <c r="AO5131" t="s">
        <v>394</v>
      </c>
      <c r="AP5131" t="s">
        <v>394</v>
      </c>
      <c r="AQ5131" s="286" t="s">
        <v>394</v>
      </c>
      <c r="AR5131" s="304"/>
      <c r="AS5131" s="304"/>
      <c r="AU5131"/>
    </row>
    <row r="5132" spans="1:47" x14ac:dyDescent="0.3">
      <c r="A5132" s="285">
        <v>124337</v>
      </c>
      <c r="B5132" s="286" t="s">
        <v>5586</v>
      </c>
      <c r="C5132" t="s">
        <v>225</v>
      </c>
      <c r="D5132" t="s">
        <v>226</v>
      </c>
      <c r="E5132" t="s">
        <v>225</v>
      </c>
      <c r="F5132" t="s">
        <v>226</v>
      </c>
      <c r="G5132" t="s">
        <v>225</v>
      </c>
      <c r="H5132" t="s">
        <v>225</v>
      </c>
      <c r="I5132" t="s">
        <v>225</v>
      </c>
      <c r="J5132" t="s">
        <v>225</v>
      </c>
      <c r="K5132" t="s">
        <v>225</v>
      </c>
      <c r="L5132" t="s">
        <v>225</v>
      </c>
      <c r="M5132" t="s">
        <v>394</v>
      </c>
      <c r="N5132" t="s">
        <v>394</v>
      </c>
      <c r="O5132" t="s">
        <v>394</v>
      </c>
      <c r="P5132" t="s">
        <v>394</v>
      </c>
      <c r="Q5132" t="s">
        <v>394</v>
      </c>
      <c r="R5132" t="s">
        <v>394</v>
      </c>
      <c r="S5132" t="s">
        <v>394</v>
      </c>
      <c r="T5132" t="s">
        <v>394</v>
      </c>
      <c r="U5132" t="s">
        <v>394</v>
      </c>
      <c r="V5132" t="s">
        <v>394</v>
      </c>
      <c r="W5132" t="s">
        <v>394</v>
      </c>
      <c r="X5132" t="s">
        <v>394</v>
      </c>
      <c r="Y5132" t="s">
        <v>394</v>
      </c>
      <c r="Z5132" t="s">
        <v>394</v>
      </c>
      <c r="AA5132" t="s">
        <v>394</v>
      </c>
      <c r="AB5132" t="s">
        <v>394</v>
      </c>
      <c r="AC5132" t="s">
        <v>394</v>
      </c>
      <c r="AD5132" t="s">
        <v>394</v>
      </c>
      <c r="AE5132" t="s">
        <v>394</v>
      </c>
      <c r="AF5132" t="s">
        <v>394</v>
      </c>
      <c r="AG5132" t="s">
        <v>394</v>
      </c>
      <c r="AH5132" t="s">
        <v>394</v>
      </c>
      <c r="AI5132" t="s">
        <v>394</v>
      </c>
      <c r="AJ5132" t="s">
        <v>394</v>
      </c>
      <c r="AK5132" t="s">
        <v>394</v>
      </c>
      <c r="AL5132" t="s">
        <v>394</v>
      </c>
      <c r="AM5132" t="s">
        <v>394</v>
      </c>
      <c r="AN5132" t="s">
        <v>394</v>
      </c>
      <c r="AO5132" t="s">
        <v>394</v>
      </c>
      <c r="AP5132" t="s">
        <v>394</v>
      </c>
      <c r="AQ5132" s="286" t="s">
        <v>394</v>
      </c>
      <c r="AR5132" s="304"/>
      <c r="AS5132" s="304"/>
      <c r="AU5132"/>
    </row>
    <row r="5133" spans="1:47" ht="21.6" x14ac:dyDescent="0.65">
      <c r="A5133" s="285">
        <v>124338</v>
      </c>
      <c r="B5133" s="286" t="s">
        <v>5586</v>
      </c>
      <c r="C5133" t="s">
        <v>226</v>
      </c>
      <c r="D5133" t="s">
        <v>226</v>
      </c>
      <c r="E5133" t="s">
        <v>225</v>
      </c>
      <c r="F5133" t="s">
        <v>225</v>
      </c>
      <c r="G5133" t="s">
        <v>225</v>
      </c>
      <c r="H5133" t="s">
        <v>394</v>
      </c>
      <c r="I5133" t="s">
        <v>394</v>
      </c>
      <c r="J5133" t="s">
        <v>394</v>
      </c>
      <c r="K5133" t="s">
        <v>394</v>
      </c>
      <c r="L5133" t="s">
        <v>394</v>
      </c>
      <c r="M5133" t="s">
        <v>394</v>
      </c>
      <c r="N5133" t="s">
        <v>394</v>
      </c>
      <c r="O5133" t="s">
        <v>394</v>
      </c>
      <c r="P5133" t="s">
        <v>394</v>
      </c>
      <c r="Q5133" t="s">
        <v>394</v>
      </c>
      <c r="R5133" t="s">
        <v>394</v>
      </c>
      <c r="S5133" t="s">
        <v>394</v>
      </c>
      <c r="T5133" t="s">
        <v>394</v>
      </c>
      <c r="U5133" t="s">
        <v>394</v>
      </c>
      <c r="V5133" t="s">
        <v>394</v>
      </c>
      <c r="W5133" t="s">
        <v>394</v>
      </c>
      <c r="X5133" t="s">
        <v>394</v>
      </c>
      <c r="Y5133" t="s">
        <v>394</v>
      </c>
      <c r="Z5133" t="s">
        <v>394</v>
      </c>
      <c r="AA5133" t="s">
        <v>394</v>
      </c>
      <c r="AB5133" t="s">
        <v>394</v>
      </c>
      <c r="AC5133" t="s">
        <v>394</v>
      </c>
      <c r="AD5133" t="s">
        <v>394</v>
      </c>
      <c r="AE5133" t="s">
        <v>394</v>
      </c>
      <c r="AF5133" t="s">
        <v>394</v>
      </c>
      <c r="AG5133" t="s">
        <v>394</v>
      </c>
      <c r="AH5133" t="s">
        <v>394</v>
      </c>
      <c r="AI5133" t="s">
        <v>394</v>
      </c>
      <c r="AJ5133" t="s">
        <v>394</v>
      </c>
      <c r="AK5133" t="s">
        <v>394</v>
      </c>
      <c r="AL5133" t="s">
        <v>394</v>
      </c>
      <c r="AM5133" t="s">
        <v>394</v>
      </c>
      <c r="AN5133" t="s">
        <v>394</v>
      </c>
      <c r="AO5133" t="s">
        <v>394</v>
      </c>
      <c r="AP5133" t="s">
        <v>394</v>
      </c>
      <c r="AQ5133" s="288"/>
      <c r="AR5133" s="304"/>
      <c r="AS5133" s="304"/>
      <c r="AU5133"/>
    </row>
    <row r="5134" spans="1:47" x14ac:dyDescent="0.3">
      <c r="A5134" s="285">
        <v>124339</v>
      </c>
      <c r="B5134" s="286" t="s">
        <v>5586</v>
      </c>
      <c r="C5134" t="s">
        <v>226</v>
      </c>
      <c r="D5134" t="s">
        <v>226</v>
      </c>
      <c r="E5134" t="s">
        <v>225</v>
      </c>
      <c r="F5134" t="s">
        <v>226</v>
      </c>
      <c r="G5134" t="s">
        <v>225</v>
      </c>
      <c r="H5134" t="s">
        <v>394</v>
      </c>
      <c r="I5134" t="s">
        <v>394</v>
      </c>
      <c r="J5134" t="s">
        <v>394</v>
      </c>
      <c r="K5134" t="s">
        <v>394</v>
      </c>
      <c r="L5134" t="s">
        <v>394</v>
      </c>
      <c r="M5134" t="s">
        <v>394</v>
      </c>
      <c r="N5134" t="s">
        <v>394</v>
      </c>
      <c r="O5134" t="s">
        <v>394</v>
      </c>
      <c r="P5134" t="s">
        <v>394</v>
      </c>
      <c r="Q5134" t="s">
        <v>394</v>
      </c>
      <c r="R5134" t="s">
        <v>394</v>
      </c>
      <c r="S5134" t="s">
        <v>394</v>
      </c>
      <c r="T5134" t="s">
        <v>394</v>
      </c>
      <c r="U5134" t="s">
        <v>394</v>
      </c>
      <c r="V5134" t="s">
        <v>394</v>
      </c>
      <c r="W5134" t="s">
        <v>394</v>
      </c>
      <c r="X5134" t="s">
        <v>394</v>
      </c>
      <c r="Y5134" t="s">
        <v>394</v>
      </c>
      <c r="Z5134" t="s">
        <v>394</v>
      </c>
      <c r="AA5134" t="s">
        <v>394</v>
      </c>
      <c r="AB5134" t="s">
        <v>394</v>
      </c>
      <c r="AC5134" t="s">
        <v>394</v>
      </c>
      <c r="AD5134" t="s">
        <v>394</v>
      </c>
      <c r="AE5134" t="s">
        <v>394</v>
      </c>
      <c r="AF5134" t="s">
        <v>394</v>
      </c>
      <c r="AG5134" t="s">
        <v>394</v>
      </c>
      <c r="AH5134" t="s">
        <v>394</v>
      </c>
      <c r="AI5134" t="s">
        <v>394</v>
      </c>
      <c r="AJ5134" t="s">
        <v>394</v>
      </c>
      <c r="AK5134" t="s">
        <v>394</v>
      </c>
      <c r="AL5134" t="s">
        <v>394</v>
      </c>
      <c r="AM5134" t="s">
        <v>394</v>
      </c>
      <c r="AN5134" t="s">
        <v>394</v>
      </c>
      <c r="AO5134" t="s">
        <v>394</v>
      </c>
      <c r="AP5134" t="s">
        <v>394</v>
      </c>
      <c r="AQ5134" s="289"/>
      <c r="AR5134" s="304"/>
      <c r="AS5134" s="304"/>
      <c r="AU5134"/>
    </row>
    <row r="5135" spans="1:47" ht="28.8" x14ac:dyDescent="0.3">
      <c r="A5135" s="285">
        <v>124340</v>
      </c>
      <c r="B5135" s="286" t="s">
        <v>542</v>
      </c>
      <c r="C5135" t="s">
        <v>225</v>
      </c>
      <c r="D5135" t="s">
        <v>225</v>
      </c>
      <c r="E5135" t="s">
        <v>225</v>
      </c>
      <c r="F5135" t="s">
        <v>225</v>
      </c>
      <c r="G5135" t="s">
        <v>225</v>
      </c>
      <c r="H5135" t="s">
        <v>225</v>
      </c>
      <c r="I5135" t="s">
        <v>226</v>
      </c>
      <c r="J5135" t="s">
        <v>226</v>
      </c>
      <c r="K5135" t="s">
        <v>225</v>
      </c>
      <c r="L5135" t="s">
        <v>225</v>
      </c>
      <c r="M5135" t="s">
        <v>225</v>
      </c>
      <c r="N5135" t="s">
        <v>225</v>
      </c>
      <c r="O5135" t="s">
        <v>225</v>
      </c>
      <c r="P5135" t="s">
        <v>225</v>
      </c>
      <c r="Q5135" t="s">
        <v>225</v>
      </c>
      <c r="AM5135" t="s">
        <v>394</v>
      </c>
      <c r="AN5135" t="s">
        <v>394</v>
      </c>
      <c r="AO5135" t="s">
        <v>394</v>
      </c>
      <c r="AP5135" t="s">
        <v>394</v>
      </c>
      <c r="AQ5135" s="286" t="s">
        <v>394</v>
      </c>
      <c r="AR5135" s="304"/>
      <c r="AS5135" s="304"/>
      <c r="AU5135"/>
    </row>
    <row r="5136" spans="1:47" ht="28.8" x14ac:dyDescent="0.3">
      <c r="A5136" s="285">
        <v>124341</v>
      </c>
      <c r="B5136" s="286" t="s">
        <v>542</v>
      </c>
      <c r="C5136" t="s">
        <v>226</v>
      </c>
      <c r="D5136" t="s">
        <v>226</v>
      </c>
      <c r="E5136" t="s">
        <v>226</v>
      </c>
      <c r="F5136" t="s">
        <v>226</v>
      </c>
      <c r="G5136" t="s">
        <v>226</v>
      </c>
      <c r="H5136" t="s">
        <v>226</v>
      </c>
      <c r="I5136" t="s">
        <v>226</v>
      </c>
      <c r="J5136" t="s">
        <v>226</v>
      </c>
      <c r="K5136" t="s">
        <v>226</v>
      </c>
      <c r="L5136" t="s">
        <v>226</v>
      </c>
      <c r="M5136" t="s">
        <v>225</v>
      </c>
      <c r="N5136" t="s">
        <v>225</v>
      </c>
      <c r="O5136" t="s">
        <v>225</v>
      </c>
      <c r="P5136" t="s">
        <v>225</v>
      </c>
      <c r="Q5136" t="s">
        <v>225</v>
      </c>
      <c r="AM5136" t="s">
        <v>394</v>
      </c>
      <c r="AN5136" t="s">
        <v>394</v>
      </c>
      <c r="AO5136" t="s">
        <v>394</v>
      </c>
      <c r="AP5136" t="s">
        <v>394</v>
      </c>
      <c r="AQ5136" s="286" t="s">
        <v>394</v>
      </c>
      <c r="AR5136" s="304"/>
      <c r="AS5136" s="304"/>
      <c r="AU5136"/>
    </row>
    <row r="5137" spans="1:47" ht="28.8" x14ac:dyDescent="0.3">
      <c r="A5137" s="285">
        <v>124342</v>
      </c>
      <c r="B5137" s="286" t="s">
        <v>542</v>
      </c>
      <c r="C5137" t="s">
        <v>226</v>
      </c>
      <c r="D5137" t="s">
        <v>226</v>
      </c>
      <c r="E5137" t="s">
        <v>224</v>
      </c>
      <c r="F5137" t="s">
        <v>226</v>
      </c>
      <c r="G5137" t="s">
        <v>224</v>
      </c>
      <c r="H5137" t="s">
        <v>226</v>
      </c>
      <c r="I5137" t="s">
        <v>226</v>
      </c>
      <c r="J5137" t="s">
        <v>226</v>
      </c>
      <c r="K5137" t="s">
        <v>226</v>
      </c>
      <c r="L5137" t="s">
        <v>226</v>
      </c>
      <c r="M5137" t="s">
        <v>225</v>
      </c>
      <c r="N5137" t="s">
        <v>225</v>
      </c>
      <c r="O5137" t="s">
        <v>225</v>
      </c>
      <c r="P5137" t="s">
        <v>225</v>
      </c>
      <c r="Q5137" t="s">
        <v>225</v>
      </c>
      <c r="AM5137" t="s">
        <v>394</v>
      </c>
      <c r="AN5137" t="s">
        <v>394</v>
      </c>
      <c r="AO5137" t="s">
        <v>394</v>
      </c>
      <c r="AP5137" t="s">
        <v>394</v>
      </c>
      <c r="AQ5137" s="286" t="s">
        <v>394</v>
      </c>
      <c r="AR5137" s="304"/>
      <c r="AS5137" s="304"/>
      <c r="AU5137"/>
    </row>
    <row r="5138" spans="1:47" ht="28.8" x14ac:dyDescent="0.3">
      <c r="A5138" s="285">
        <v>124343</v>
      </c>
      <c r="B5138" s="286" t="s">
        <v>542</v>
      </c>
      <c r="C5138" t="s">
        <v>226</v>
      </c>
      <c r="D5138" t="s">
        <v>226</v>
      </c>
      <c r="E5138" t="s">
        <v>226</v>
      </c>
      <c r="F5138" t="s">
        <v>226</v>
      </c>
      <c r="G5138" t="s">
        <v>226</v>
      </c>
      <c r="H5138" t="s">
        <v>226</v>
      </c>
      <c r="I5138" t="s">
        <v>226</v>
      </c>
      <c r="J5138" t="s">
        <v>226</v>
      </c>
      <c r="K5138" t="s">
        <v>226</v>
      </c>
      <c r="L5138" t="s">
        <v>226</v>
      </c>
      <c r="M5138" t="s">
        <v>225</v>
      </c>
      <c r="N5138" t="s">
        <v>225</v>
      </c>
      <c r="O5138" t="s">
        <v>225</v>
      </c>
      <c r="P5138" t="s">
        <v>225</v>
      </c>
      <c r="Q5138" t="s">
        <v>225</v>
      </c>
      <c r="AM5138" t="s">
        <v>394</v>
      </c>
      <c r="AN5138" t="s">
        <v>394</v>
      </c>
      <c r="AO5138" t="s">
        <v>394</v>
      </c>
      <c r="AP5138" t="s">
        <v>394</v>
      </c>
      <c r="AQ5138" s="286" t="s">
        <v>394</v>
      </c>
      <c r="AR5138" s="304"/>
      <c r="AS5138" s="304"/>
      <c r="AU5138"/>
    </row>
    <row r="5139" spans="1:47" ht="21.6" x14ac:dyDescent="0.65">
      <c r="A5139" s="285">
        <v>124344</v>
      </c>
      <c r="B5139" s="286" t="s">
        <v>5586</v>
      </c>
      <c r="C5139" t="s">
        <v>226</v>
      </c>
      <c r="D5139" t="s">
        <v>225</v>
      </c>
      <c r="E5139" t="s">
        <v>226</v>
      </c>
      <c r="F5139" t="s">
        <v>226</v>
      </c>
      <c r="G5139" t="s">
        <v>225</v>
      </c>
      <c r="H5139" t="s">
        <v>394</v>
      </c>
      <c r="I5139" t="s">
        <v>394</v>
      </c>
      <c r="J5139" t="s">
        <v>394</v>
      </c>
      <c r="K5139" t="s">
        <v>394</v>
      </c>
      <c r="L5139" t="s">
        <v>394</v>
      </c>
      <c r="M5139" t="s">
        <v>394</v>
      </c>
      <c r="N5139" t="s">
        <v>394</v>
      </c>
      <c r="O5139" t="s">
        <v>394</v>
      </c>
      <c r="P5139" t="s">
        <v>394</v>
      </c>
      <c r="Q5139" t="s">
        <v>394</v>
      </c>
      <c r="R5139" t="s">
        <v>394</v>
      </c>
      <c r="S5139" t="s">
        <v>394</v>
      </c>
      <c r="T5139" t="s">
        <v>394</v>
      </c>
      <c r="U5139" t="s">
        <v>394</v>
      </c>
      <c r="V5139" t="s">
        <v>394</v>
      </c>
      <c r="W5139" t="s">
        <v>394</v>
      </c>
      <c r="X5139" t="s">
        <v>394</v>
      </c>
      <c r="Y5139" t="s">
        <v>394</v>
      </c>
      <c r="Z5139" t="s">
        <v>394</v>
      </c>
      <c r="AA5139" t="s">
        <v>394</v>
      </c>
      <c r="AB5139" t="s">
        <v>394</v>
      </c>
      <c r="AC5139" t="s">
        <v>394</v>
      </c>
      <c r="AD5139" t="s">
        <v>394</v>
      </c>
      <c r="AE5139" t="s">
        <v>394</v>
      </c>
      <c r="AF5139" t="s">
        <v>394</v>
      </c>
      <c r="AG5139" t="s">
        <v>394</v>
      </c>
      <c r="AH5139" t="s">
        <v>394</v>
      </c>
      <c r="AI5139" t="s">
        <v>394</v>
      </c>
      <c r="AJ5139" t="s">
        <v>394</v>
      </c>
      <c r="AK5139" t="s">
        <v>394</v>
      </c>
      <c r="AL5139" t="s">
        <v>394</v>
      </c>
      <c r="AM5139" t="s">
        <v>394</v>
      </c>
      <c r="AN5139" t="s">
        <v>394</v>
      </c>
      <c r="AO5139" t="s">
        <v>394</v>
      </c>
      <c r="AP5139" t="s">
        <v>394</v>
      </c>
      <c r="AQ5139" s="288"/>
      <c r="AR5139" s="304"/>
      <c r="AS5139" s="304"/>
      <c r="AU5139"/>
    </row>
    <row r="5140" spans="1:47" ht="28.8" x14ac:dyDescent="0.3">
      <c r="A5140" s="285">
        <v>124345</v>
      </c>
      <c r="B5140" s="286" t="s">
        <v>542</v>
      </c>
      <c r="C5140" t="s">
        <v>225</v>
      </c>
      <c r="D5140" t="s">
        <v>226</v>
      </c>
      <c r="E5140" t="s">
        <v>226</v>
      </c>
      <c r="F5140" t="s">
        <v>226</v>
      </c>
      <c r="G5140" t="s">
        <v>224</v>
      </c>
      <c r="H5140" t="s">
        <v>225</v>
      </c>
      <c r="I5140" t="s">
        <v>226</v>
      </c>
      <c r="J5140" t="s">
        <v>226</v>
      </c>
      <c r="K5140" t="s">
        <v>226</v>
      </c>
      <c r="L5140" t="s">
        <v>226</v>
      </c>
      <c r="M5140" t="s">
        <v>225</v>
      </c>
      <c r="N5140" t="s">
        <v>225</v>
      </c>
      <c r="O5140" t="s">
        <v>225</v>
      </c>
      <c r="P5140" t="s">
        <v>225</v>
      </c>
      <c r="Q5140" t="s">
        <v>225</v>
      </c>
      <c r="AM5140" t="s">
        <v>394</v>
      </c>
      <c r="AN5140" t="s">
        <v>394</v>
      </c>
      <c r="AO5140" t="s">
        <v>394</v>
      </c>
      <c r="AP5140" t="s">
        <v>394</v>
      </c>
      <c r="AQ5140" s="286" t="s">
        <v>394</v>
      </c>
      <c r="AR5140" s="304"/>
      <c r="AS5140" s="304"/>
      <c r="AU5140"/>
    </row>
    <row r="5141" spans="1:47" ht="28.8" x14ac:dyDescent="0.3">
      <c r="A5141" s="285">
        <v>124346</v>
      </c>
      <c r="B5141" s="286" t="s">
        <v>542</v>
      </c>
      <c r="C5141" t="s">
        <v>226</v>
      </c>
      <c r="D5141" t="s">
        <v>226</v>
      </c>
      <c r="E5141" t="s">
        <v>224</v>
      </c>
      <c r="F5141" t="s">
        <v>226</v>
      </c>
      <c r="G5141" t="s">
        <v>226</v>
      </c>
      <c r="H5141" t="s">
        <v>226</v>
      </c>
      <c r="I5141" t="s">
        <v>226</v>
      </c>
      <c r="J5141" t="s">
        <v>226</v>
      </c>
      <c r="K5141" t="s">
        <v>226</v>
      </c>
      <c r="L5141" t="s">
        <v>226</v>
      </c>
      <c r="M5141" t="s">
        <v>225</v>
      </c>
      <c r="N5141" t="s">
        <v>225</v>
      </c>
      <c r="O5141" t="s">
        <v>225</v>
      </c>
      <c r="P5141" t="s">
        <v>225</v>
      </c>
      <c r="Q5141" t="s">
        <v>225</v>
      </c>
      <c r="AM5141" t="s">
        <v>394</v>
      </c>
      <c r="AN5141" t="s">
        <v>394</v>
      </c>
      <c r="AO5141" t="s">
        <v>394</v>
      </c>
      <c r="AP5141" t="s">
        <v>394</v>
      </c>
      <c r="AQ5141" s="286" t="s">
        <v>394</v>
      </c>
      <c r="AR5141" s="304"/>
      <c r="AS5141" s="304"/>
      <c r="AU5141"/>
    </row>
    <row r="5142" spans="1:47" ht="28.8" x14ac:dyDescent="0.3">
      <c r="A5142" s="285">
        <v>124347</v>
      </c>
      <c r="B5142" s="286" t="s">
        <v>542</v>
      </c>
      <c r="C5142" t="s">
        <v>226</v>
      </c>
      <c r="D5142" t="s">
        <v>225</v>
      </c>
      <c r="E5142" t="s">
        <v>226</v>
      </c>
      <c r="F5142" t="s">
        <v>226</v>
      </c>
      <c r="G5142" t="s">
        <v>226</v>
      </c>
      <c r="H5142" t="s">
        <v>226</v>
      </c>
      <c r="I5142" t="s">
        <v>226</v>
      </c>
      <c r="J5142" t="s">
        <v>225</v>
      </c>
      <c r="K5142" t="s">
        <v>226</v>
      </c>
      <c r="L5142" t="s">
        <v>226</v>
      </c>
      <c r="M5142" t="s">
        <v>225</v>
      </c>
      <c r="N5142" t="s">
        <v>225</v>
      </c>
      <c r="O5142" t="s">
        <v>225</v>
      </c>
      <c r="P5142" t="s">
        <v>225</v>
      </c>
      <c r="Q5142" t="s">
        <v>225</v>
      </c>
      <c r="AM5142" t="s">
        <v>394</v>
      </c>
      <c r="AN5142" t="s">
        <v>394</v>
      </c>
      <c r="AO5142" t="s">
        <v>394</v>
      </c>
      <c r="AP5142" t="s">
        <v>394</v>
      </c>
      <c r="AQ5142" s="286" t="s">
        <v>394</v>
      </c>
      <c r="AR5142" s="304"/>
      <c r="AS5142" s="304"/>
      <c r="AU5142"/>
    </row>
    <row r="5143" spans="1:47" x14ac:dyDescent="0.3">
      <c r="A5143" s="285">
        <v>124348</v>
      </c>
      <c r="B5143" s="286" t="s">
        <v>5586</v>
      </c>
      <c r="C5143" t="s">
        <v>226</v>
      </c>
      <c r="D5143" t="s">
        <v>226</v>
      </c>
      <c r="E5143" t="s">
        <v>226</v>
      </c>
      <c r="F5143" t="s">
        <v>226</v>
      </c>
      <c r="G5143" t="s">
        <v>226</v>
      </c>
      <c r="H5143" t="s">
        <v>226</v>
      </c>
      <c r="I5143" t="s">
        <v>226</v>
      </c>
      <c r="J5143" t="s">
        <v>226</v>
      </c>
      <c r="K5143" t="s">
        <v>226</v>
      </c>
      <c r="L5143" t="s">
        <v>226</v>
      </c>
      <c r="M5143" t="s">
        <v>394</v>
      </c>
      <c r="N5143" t="s">
        <v>394</v>
      </c>
      <c r="O5143" t="s">
        <v>394</v>
      </c>
      <c r="P5143" t="s">
        <v>394</v>
      </c>
      <c r="Q5143" t="s">
        <v>394</v>
      </c>
      <c r="R5143" t="s">
        <v>394</v>
      </c>
      <c r="S5143" t="s">
        <v>394</v>
      </c>
      <c r="T5143" t="s">
        <v>394</v>
      </c>
      <c r="U5143" t="s">
        <v>394</v>
      </c>
      <c r="V5143" t="s">
        <v>394</v>
      </c>
      <c r="W5143" t="s">
        <v>394</v>
      </c>
      <c r="X5143" t="s">
        <v>394</v>
      </c>
      <c r="Y5143" t="s">
        <v>394</v>
      </c>
      <c r="Z5143" t="s">
        <v>394</v>
      </c>
      <c r="AA5143" t="s">
        <v>394</v>
      </c>
      <c r="AB5143" t="s">
        <v>394</v>
      </c>
      <c r="AC5143" t="s">
        <v>394</v>
      </c>
      <c r="AD5143" t="s">
        <v>394</v>
      </c>
      <c r="AE5143" t="s">
        <v>394</v>
      </c>
      <c r="AF5143" t="s">
        <v>394</v>
      </c>
      <c r="AG5143" t="s">
        <v>394</v>
      </c>
      <c r="AH5143" t="s">
        <v>394</v>
      </c>
      <c r="AI5143" t="s">
        <v>394</v>
      </c>
      <c r="AJ5143" t="s">
        <v>394</v>
      </c>
      <c r="AK5143" t="s">
        <v>394</v>
      </c>
      <c r="AL5143" t="s">
        <v>394</v>
      </c>
      <c r="AM5143" t="s">
        <v>394</v>
      </c>
      <c r="AN5143" t="s">
        <v>394</v>
      </c>
      <c r="AO5143" t="s">
        <v>394</v>
      </c>
      <c r="AP5143" t="s">
        <v>394</v>
      </c>
      <c r="AQ5143" s="286" t="s">
        <v>394</v>
      </c>
      <c r="AR5143" s="304"/>
      <c r="AS5143" s="304"/>
      <c r="AU5143"/>
    </row>
    <row r="5144" spans="1:47" x14ac:dyDescent="0.3">
      <c r="A5144" s="285">
        <v>124349</v>
      </c>
      <c r="B5144" s="286" t="s">
        <v>5586</v>
      </c>
      <c r="C5144" t="s">
        <v>224</v>
      </c>
      <c r="D5144" t="s">
        <v>224</v>
      </c>
      <c r="E5144" t="s">
        <v>224</v>
      </c>
      <c r="F5144" t="s">
        <v>226</v>
      </c>
      <c r="G5144" t="s">
        <v>226</v>
      </c>
      <c r="H5144" t="s">
        <v>226</v>
      </c>
      <c r="I5144" t="s">
        <v>226</v>
      </c>
      <c r="J5144" t="s">
        <v>226</v>
      </c>
      <c r="K5144" t="s">
        <v>226</v>
      </c>
      <c r="L5144" t="s">
        <v>226</v>
      </c>
      <c r="M5144" t="s">
        <v>394</v>
      </c>
      <c r="N5144" t="s">
        <v>394</v>
      </c>
      <c r="O5144" t="s">
        <v>394</v>
      </c>
      <c r="P5144" t="s">
        <v>394</v>
      </c>
      <c r="Q5144" t="s">
        <v>394</v>
      </c>
      <c r="R5144" t="s">
        <v>394</v>
      </c>
      <c r="S5144" t="s">
        <v>394</v>
      </c>
      <c r="T5144" t="s">
        <v>394</v>
      </c>
      <c r="U5144" t="s">
        <v>394</v>
      </c>
      <c r="V5144" t="s">
        <v>394</v>
      </c>
      <c r="W5144" t="s">
        <v>394</v>
      </c>
      <c r="X5144" t="s">
        <v>394</v>
      </c>
      <c r="Y5144" t="s">
        <v>394</v>
      </c>
      <c r="Z5144" t="s">
        <v>394</v>
      </c>
      <c r="AA5144" t="s">
        <v>394</v>
      </c>
      <c r="AB5144" t="s">
        <v>394</v>
      </c>
      <c r="AC5144" t="s">
        <v>394</v>
      </c>
      <c r="AD5144" t="s">
        <v>394</v>
      </c>
      <c r="AE5144" t="s">
        <v>394</v>
      </c>
      <c r="AF5144" t="s">
        <v>394</v>
      </c>
      <c r="AG5144" t="s">
        <v>394</v>
      </c>
      <c r="AH5144" t="s">
        <v>394</v>
      </c>
      <c r="AI5144" t="s">
        <v>394</v>
      </c>
      <c r="AJ5144" t="s">
        <v>394</v>
      </c>
      <c r="AK5144" t="s">
        <v>394</v>
      </c>
      <c r="AL5144" t="s">
        <v>394</v>
      </c>
      <c r="AM5144" t="s">
        <v>394</v>
      </c>
      <c r="AN5144" t="s">
        <v>394</v>
      </c>
      <c r="AO5144" t="s">
        <v>394</v>
      </c>
      <c r="AP5144" t="s">
        <v>394</v>
      </c>
      <c r="AQ5144" s="286" t="s">
        <v>394</v>
      </c>
      <c r="AR5144" s="304"/>
      <c r="AS5144" s="304"/>
      <c r="AU5144"/>
    </row>
    <row r="5145" spans="1:47" ht="28.8" x14ac:dyDescent="0.3">
      <c r="A5145" s="285">
        <v>124350</v>
      </c>
      <c r="B5145" s="286" t="s">
        <v>542</v>
      </c>
      <c r="C5145" t="s">
        <v>226</v>
      </c>
      <c r="D5145" t="s">
        <v>226</v>
      </c>
      <c r="E5145" t="s">
        <v>226</v>
      </c>
      <c r="F5145" t="s">
        <v>226</v>
      </c>
      <c r="G5145" t="s">
        <v>226</v>
      </c>
      <c r="H5145" t="s">
        <v>226</v>
      </c>
      <c r="I5145" t="s">
        <v>225</v>
      </c>
      <c r="J5145" t="s">
        <v>225</v>
      </c>
      <c r="K5145" t="s">
        <v>226</v>
      </c>
      <c r="L5145" t="s">
        <v>226</v>
      </c>
      <c r="M5145" t="s">
        <v>225</v>
      </c>
      <c r="N5145" t="s">
        <v>225</v>
      </c>
      <c r="O5145" t="s">
        <v>225</v>
      </c>
      <c r="P5145" t="s">
        <v>225</v>
      </c>
      <c r="Q5145" t="s">
        <v>225</v>
      </c>
      <c r="AM5145" t="s">
        <v>394</v>
      </c>
      <c r="AN5145" t="s">
        <v>394</v>
      </c>
      <c r="AO5145" t="s">
        <v>394</v>
      </c>
      <c r="AP5145" t="s">
        <v>394</v>
      </c>
      <c r="AQ5145" s="286" t="s">
        <v>394</v>
      </c>
      <c r="AR5145" s="304"/>
      <c r="AS5145" s="304"/>
      <c r="AU5145"/>
    </row>
    <row r="5146" spans="1:47" ht="28.8" x14ac:dyDescent="0.3">
      <c r="A5146" s="285">
        <v>124351</v>
      </c>
      <c r="B5146" s="286" t="s">
        <v>542</v>
      </c>
      <c r="C5146" t="s">
        <v>226</v>
      </c>
      <c r="D5146" t="s">
        <v>224</v>
      </c>
      <c r="E5146" t="s">
        <v>226</v>
      </c>
      <c r="F5146" t="s">
        <v>226</v>
      </c>
      <c r="G5146" t="s">
        <v>226</v>
      </c>
      <c r="H5146" t="s">
        <v>226</v>
      </c>
      <c r="I5146" t="s">
        <v>226</v>
      </c>
      <c r="J5146" t="s">
        <v>226</v>
      </c>
      <c r="K5146" t="s">
        <v>226</v>
      </c>
      <c r="L5146" t="s">
        <v>226</v>
      </c>
      <c r="M5146" t="s">
        <v>225</v>
      </c>
      <c r="N5146" t="s">
        <v>225</v>
      </c>
      <c r="O5146" t="s">
        <v>225</v>
      </c>
      <c r="P5146" t="s">
        <v>225</v>
      </c>
      <c r="Q5146" t="s">
        <v>225</v>
      </c>
      <c r="AM5146" t="s">
        <v>394</v>
      </c>
      <c r="AN5146" t="s">
        <v>394</v>
      </c>
      <c r="AO5146" t="s">
        <v>394</v>
      </c>
      <c r="AP5146" t="s">
        <v>394</v>
      </c>
      <c r="AQ5146" s="286" t="s">
        <v>394</v>
      </c>
      <c r="AR5146" s="304"/>
      <c r="AS5146" s="304"/>
      <c r="AU5146"/>
    </row>
    <row r="5147" spans="1:47" x14ac:dyDescent="0.3">
      <c r="A5147" s="285">
        <v>124352</v>
      </c>
      <c r="B5147" s="286" t="s">
        <v>5586</v>
      </c>
      <c r="C5147" t="s">
        <v>226</v>
      </c>
      <c r="D5147" t="s">
        <v>225</v>
      </c>
      <c r="E5147" t="s">
        <v>226</v>
      </c>
      <c r="F5147" t="s">
        <v>226</v>
      </c>
      <c r="G5147" t="s">
        <v>226</v>
      </c>
      <c r="H5147" t="s">
        <v>225</v>
      </c>
      <c r="I5147" t="s">
        <v>225</v>
      </c>
      <c r="J5147" t="s">
        <v>225</v>
      </c>
      <c r="K5147" t="s">
        <v>225</v>
      </c>
      <c r="L5147" t="s">
        <v>225</v>
      </c>
      <c r="M5147" t="s">
        <v>394</v>
      </c>
      <c r="N5147" t="s">
        <v>394</v>
      </c>
      <c r="O5147" t="s">
        <v>394</v>
      </c>
      <c r="P5147" t="s">
        <v>394</v>
      </c>
      <c r="Q5147" t="s">
        <v>394</v>
      </c>
      <c r="R5147" t="s">
        <v>394</v>
      </c>
      <c r="S5147" t="s">
        <v>394</v>
      </c>
      <c r="T5147" t="s">
        <v>394</v>
      </c>
      <c r="U5147" t="s">
        <v>394</v>
      </c>
      <c r="V5147" t="s">
        <v>394</v>
      </c>
      <c r="W5147" t="s">
        <v>394</v>
      </c>
      <c r="X5147" t="s">
        <v>394</v>
      </c>
      <c r="Y5147" t="s">
        <v>394</v>
      </c>
      <c r="Z5147" t="s">
        <v>394</v>
      </c>
      <c r="AA5147" t="s">
        <v>394</v>
      </c>
      <c r="AB5147" t="s">
        <v>394</v>
      </c>
      <c r="AC5147" t="s">
        <v>394</v>
      </c>
      <c r="AD5147" t="s">
        <v>394</v>
      </c>
      <c r="AE5147" t="s">
        <v>394</v>
      </c>
      <c r="AF5147" t="s">
        <v>394</v>
      </c>
      <c r="AG5147" t="s">
        <v>394</v>
      </c>
      <c r="AH5147" t="s">
        <v>394</v>
      </c>
      <c r="AI5147" t="s">
        <v>394</v>
      </c>
      <c r="AJ5147" t="s">
        <v>394</v>
      </c>
      <c r="AK5147" t="s">
        <v>394</v>
      </c>
      <c r="AL5147" t="s">
        <v>394</v>
      </c>
      <c r="AM5147" t="s">
        <v>394</v>
      </c>
      <c r="AN5147" t="s">
        <v>394</v>
      </c>
      <c r="AO5147" t="s">
        <v>394</v>
      </c>
      <c r="AP5147" t="s">
        <v>394</v>
      </c>
      <c r="AQ5147" s="286" t="s">
        <v>394</v>
      </c>
      <c r="AR5147" s="304"/>
      <c r="AS5147" s="304"/>
      <c r="AU5147"/>
    </row>
    <row r="5148" spans="1:47" ht="28.8" x14ac:dyDescent="0.3">
      <c r="A5148" s="285">
        <v>124353</v>
      </c>
      <c r="B5148" s="286" t="s">
        <v>542</v>
      </c>
      <c r="C5148" t="s">
        <v>226</v>
      </c>
      <c r="D5148" t="s">
        <v>225</v>
      </c>
      <c r="E5148" t="s">
        <v>226</v>
      </c>
      <c r="F5148" t="s">
        <v>226</v>
      </c>
      <c r="G5148" t="s">
        <v>226</v>
      </c>
      <c r="H5148" t="s">
        <v>226</v>
      </c>
      <c r="I5148" t="s">
        <v>226</v>
      </c>
      <c r="J5148" t="s">
        <v>225</v>
      </c>
      <c r="K5148" t="s">
        <v>225</v>
      </c>
      <c r="L5148" t="s">
        <v>225</v>
      </c>
      <c r="M5148" t="s">
        <v>225</v>
      </c>
      <c r="N5148" t="s">
        <v>225</v>
      </c>
      <c r="O5148" t="s">
        <v>225</v>
      </c>
      <c r="P5148" t="s">
        <v>225</v>
      </c>
      <c r="Q5148" t="s">
        <v>225</v>
      </c>
      <c r="AM5148" t="s">
        <v>394</v>
      </c>
      <c r="AN5148" t="s">
        <v>394</v>
      </c>
      <c r="AO5148" t="s">
        <v>394</v>
      </c>
      <c r="AP5148" t="s">
        <v>394</v>
      </c>
      <c r="AQ5148" s="286" t="s">
        <v>394</v>
      </c>
      <c r="AR5148" s="304"/>
      <c r="AS5148" s="304"/>
      <c r="AU5148"/>
    </row>
    <row r="5149" spans="1:47" x14ac:dyDescent="0.3">
      <c r="A5149" s="285">
        <v>124354</v>
      </c>
      <c r="B5149" s="286" t="s">
        <v>5586</v>
      </c>
      <c r="C5149" t="s">
        <v>225</v>
      </c>
      <c r="D5149" t="s">
        <v>226</v>
      </c>
      <c r="E5149" t="s">
        <v>225</v>
      </c>
      <c r="F5149" t="s">
        <v>225</v>
      </c>
      <c r="G5149" t="s">
        <v>226</v>
      </c>
      <c r="H5149" t="s">
        <v>394</v>
      </c>
      <c r="I5149" t="s">
        <v>394</v>
      </c>
      <c r="J5149" t="s">
        <v>394</v>
      </c>
      <c r="K5149" t="s">
        <v>394</v>
      </c>
      <c r="L5149" t="s">
        <v>394</v>
      </c>
      <c r="M5149" t="s">
        <v>394</v>
      </c>
      <c r="N5149" t="s">
        <v>394</v>
      </c>
      <c r="O5149" t="s">
        <v>394</v>
      </c>
      <c r="P5149" t="s">
        <v>394</v>
      </c>
      <c r="Q5149" t="s">
        <v>394</v>
      </c>
      <c r="R5149" t="s">
        <v>394</v>
      </c>
      <c r="S5149" t="s">
        <v>394</v>
      </c>
      <c r="T5149" t="s">
        <v>394</v>
      </c>
      <c r="U5149" t="s">
        <v>394</v>
      </c>
      <c r="V5149" t="s">
        <v>394</v>
      </c>
      <c r="W5149" t="s">
        <v>394</v>
      </c>
      <c r="X5149" t="s">
        <v>394</v>
      </c>
      <c r="Y5149" t="s">
        <v>394</v>
      </c>
      <c r="Z5149" t="s">
        <v>394</v>
      </c>
      <c r="AA5149" t="s">
        <v>394</v>
      </c>
      <c r="AB5149" t="s">
        <v>394</v>
      </c>
      <c r="AC5149" t="s">
        <v>394</v>
      </c>
      <c r="AD5149" t="s">
        <v>394</v>
      </c>
      <c r="AE5149" t="s">
        <v>394</v>
      </c>
      <c r="AF5149" t="s">
        <v>394</v>
      </c>
      <c r="AG5149" t="s">
        <v>394</v>
      </c>
      <c r="AH5149" t="s">
        <v>394</v>
      </c>
      <c r="AI5149" t="s">
        <v>394</v>
      </c>
      <c r="AJ5149" t="s">
        <v>394</v>
      </c>
      <c r="AK5149" t="s">
        <v>394</v>
      </c>
      <c r="AL5149" t="s">
        <v>394</v>
      </c>
      <c r="AM5149" t="s">
        <v>394</v>
      </c>
      <c r="AN5149" t="s">
        <v>394</v>
      </c>
      <c r="AO5149" t="s">
        <v>394</v>
      </c>
      <c r="AP5149" t="s">
        <v>394</v>
      </c>
      <c r="AQ5149" s="289"/>
      <c r="AR5149" s="304"/>
      <c r="AS5149" s="304"/>
      <c r="AU5149"/>
    </row>
    <row r="5150" spans="1:47" ht="28.8" x14ac:dyDescent="0.3">
      <c r="A5150" s="285">
        <v>124355</v>
      </c>
      <c r="B5150" s="286" t="s">
        <v>542</v>
      </c>
      <c r="C5150" t="s">
        <v>226</v>
      </c>
      <c r="D5150" t="s">
        <v>226</v>
      </c>
      <c r="E5150" t="s">
        <v>226</v>
      </c>
      <c r="F5150" t="s">
        <v>226</v>
      </c>
      <c r="G5150" t="s">
        <v>226</v>
      </c>
      <c r="H5150" t="s">
        <v>226</v>
      </c>
      <c r="I5150" t="s">
        <v>226</v>
      </c>
      <c r="J5150" t="s">
        <v>226</v>
      </c>
      <c r="K5150" t="s">
        <v>226</v>
      </c>
      <c r="L5150" t="s">
        <v>226</v>
      </c>
      <c r="M5150" t="s">
        <v>225</v>
      </c>
      <c r="N5150" t="s">
        <v>225</v>
      </c>
      <c r="O5150" t="s">
        <v>225</v>
      </c>
      <c r="P5150" t="s">
        <v>225</v>
      </c>
      <c r="Q5150" t="s">
        <v>225</v>
      </c>
      <c r="AM5150" t="s">
        <v>394</v>
      </c>
      <c r="AN5150" t="s">
        <v>394</v>
      </c>
      <c r="AO5150" t="s">
        <v>394</v>
      </c>
      <c r="AP5150" t="s">
        <v>394</v>
      </c>
      <c r="AQ5150" s="286" t="s">
        <v>394</v>
      </c>
      <c r="AR5150" s="304"/>
      <c r="AS5150" s="304"/>
      <c r="AU5150"/>
    </row>
    <row r="5151" spans="1:47" ht="28.8" x14ac:dyDescent="0.3">
      <c r="A5151" s="285">
        <v>124356</v>
      </c>
      <c r="B5151" s="286" t="s">
        <v>542</v>
      </c>
      <c r="C5151" t="s">
        <v>226</v>
      </c>
      <c r="D5151" t="s">
        <v>226</v>
      </c>
      <c r="E5151" t="s">
        <v>226</v>
      </c>
      <c r="F5151" t="s">
        <v>226</v>
      </c>
      <c r="G5151" t="s">
        <v>225</v>
      </c>
      <c r="H5151" t="s">
        <v>226</v>
      </c>
      <c r="I5151" t="s">
        <v>226</v>
      </c>
      <c r="J5151" t="s">
        <v>226</v>
      </c>
      <c r="K5151" t="s">
        <v>226</v>
      </c>
      <c r="L5151" t="s">
        <v>226</v>
      </c>
      <c r="M5151" t="s">
        <v>225</v>
      </c>
      <c r="N5151" t="s">
        <v>225</v>
      </c>
      <c r="O5151" t="s">
        <v>225</v>
      </c>
      <c r="P5151" t="s">
        <v>225</v>
      </c>
      <c r="Q5151" t="s">
        <v>225</v>
      </c>
      <c r="AM5151" t="s">
        <v>394</v>
      </c>
      <c r="AN5151" t="s">
        <v>394</v>
      </c>
      <c r="AO5151" t="s">
        <v>394</v>
      </c>
      <c r="AP5151" t="s">
        <v>394</v>
      </c>
      <c r="AQ5151" s="286" t="s">
        <v>394</v>
      </c>
      <c r="AR5151" s="304"/>
      <c r="AS5151" s="304"/>
      <c r="AU5151"/>
    </row>
    <row r="5152" spans="1:47" ht="33" x14ac:dyDescent="0.65">
      <c r="A5152" s="285">
        <v>124357</v>
      </c>
      <c r="B5152" s="286" t="s">
        <v>542</v>
      </c>
      <c r="C5152" t="s">
        <v>225</v>
      </c>
      <c r="D5152" t="s">
        <v>226</v>
      </c>
      <c r="E5152" t="s">
        <v>226</v>
      </c>
      <c r="F5152" t="s">
        <v>225</v>
      </c>
      <c r="G5152" t="s">
        <v>226</v>
      </c>
      <c r="H5152" t="s">
        <v>394</v>
      </c>
      <c r="I5152" t="s">
        <v>394</v>
      </c>
      <c r="J5152" t="s">
        <v>394</v>
      </c>
      <c r="K5152" t="s">
        <v>394</v>
      </c>
      <c r="L5152" t="s">
        <v>394</v>
      </c>
      <c r="M5152" t="s">
        <v>225</v>
      </c>
      <c r="N5152" t="s">
        <v>225</v>
      </c>
      <c r="O5152" t="s">
        <v>225</v>
      </c>
      <c r="P5152" t="s">
        <v>225</v>
      </c>
      <c r="Q5152" t="s">
        <v>225</v>
      </c>
      <c r="AM5152" t="s">
        <v>394</v>
      </c>
      <c r="AN5152" t="s">
        <v>394</v>
      </c>
      <c r="AO5152" t="s">
        <v>394</v>
      </c>
      <c r="AP5152" t="s">
        <v>394</v>
      </c>
      <c r="AQ5152" s="288"/>
      <c r="AR5152" s="304"/>
      <c r="AS5152" s="304"/>
      <c r="AU5152"/>
    </row>
    <row r="5153" spans="1:47" x14ac:dyDescent="0.3">
      <c r="A5153" s="285">
        <v>124358</v>
      </c>
      <c r="B5153" s="286" t="s">
        <v>5586</v>
      </c>
      <c r="C5153" t="s">
        <v>226</v>
      </c>
      <c r="D5153" t="s">
        <v>226</v>
      </c>
      <c r="E5153" t="s">
        <v>226</v>
      </c>
      <c r="F5153" t="s">
        <v>226</v>
      </c>
      <c r="G5153" t="s">
        <v>226</v>
      </c>
      <c r="H5153" t="s">
        <v>394</v>
      </c>
      <c r="I5153" t="s">
        <v>394</v>
      </c>
      <c r="J5153" t="s">
        <v>394</v>
      </c>
      <c r="K5153" t="s">
        <v>394</v>
      </c>
      <c r="L5153" t="s">
        <v>394</v>
      </c>
      <c r="M5153" t="s">
        <v>394</v>
      </c>
      <c r="N5153" t="s">
        <v>394</v>
      </c>
      <c r="O5153" t="s">
        <v>394</v>
      </c>
      <c r="P5153" t="s">
        <v>394</v>
      </c>
      <c r="Q5153" t="s">
        <v>394</v>
      </c>
      <c r="R5153" t="s">
        <v>394</v>
      </c>
      <c r="S5153" t="s">
        <v>394</v>
      </c>
      <c r="T5153" t="s">
        <v>394</v>
      </c>
      <c r="U5153" t="s">
        <v>394</v>
      </c>
      <c r="V5153" t="s">
        <v>394</v>
      </c>
      <c r="W5153" t="s">
        <v>394</v>
      </c>
      <c r="X5153" t="s">
        <v>394</v>
      </c>
      <c r="Y5153" t="s">
        <v>394</v>
      </c>
      <c r="Z5153" t="s">
        <v>394</v>
      </c>
      <c r="AA5153" t="s">
        <v>394</v>
      </c>
      <c r="AB5153" t="s">
        <v>394</v>
      </c>
      <c r="AC5153" t="s">
        <v>394</v>
      </c>
      <c r="AD5153" t="s">
        <v>394</v>
      </c>
      <c r="AE5153" t="s">
        <v>394</v>
      </c>
      <c r="AF5153" t="s">
        <v>394</v>
      </c>
      <c r="AG5153" t="s">
        <v>394</v>
      </c>
      <c r="AH5153" t="s">
        <v>394</v>
      </c>
      <c r="AI5153" t="s">
        <v>394</v>
      </c>
      <c r="AJ5153" t="s">
        <v>394</v>
      </c>
      <c r="AK5153" t="s">
        <v>394</v>
      </c>
      <c r="AL5153" t="s">
        <v>394</v>
      </c>
      <c r="AM5153" t="s">
        <v>394</v>
      </c>
      <c r="AN5153" t="s">
        <v>394</v>
      </c>
      <c r="AO5153" t="s">
        <v>394</v>
      </c>
      <c r="AP5153" t="s">
        <v>394</v>
      </c>
      <c r="AQ5153" s="289"/>
      <c r="AR5153" s="304"/>
      <c r="AS5153" s="304"/>
      <c r="AU5153"/>
    </row>
    <row r="5154" spans="1:47" ht="21.6" x14ac:dyDescent="0.65">
      <c r="A5154" s="285">
        <v>124359</v>
      </c>
      <c r="B5154" s="286" t="s">
        <v>5586</v>
      </c>
      <c r="C5154" t="s">
        <v>226</v>
      </c>
      <c r="D5154" t="s">
        <v>226</v>
      </c>
      <c r="E5154" t="s">
        <v>226</v>
      </c>
      <c r="F5154" t="s">
        <v>225</v>
      </c>
      <c r="G5154" t="s">
        <v>225</v>
      </c>
      <c r="H5154" t="s">
        <v>394</v>
      </c>
      <c r="I5154" t="s">
        <v>394</v>
      </c>
      <c r="J5154" t="s">
        <v>394</v>
      </c>
      <c r="K5154" t="s">
        <v>394</v>
      </c>
      <c r="L5154" t="s">
        <v>394</v>
      </c>
      <c r="M5154" t="s">
        <v>394</v>
      </c>
      <c r="N5154" t="s">
        <v>394</v>
      </c>
      <c r="O5154" t="s">
        <v>394</v>
      </c>
      <c r="P5154" t="s">
        <v>394</v>
      </c>
      <c r="Q5154" t="s">
        <v>394</v>
      </c>
      <c r="R5154" t="s">
        <v>394</v>
      </c>
      <c r="S5154" t="s">
        <v>394</v>
      </c>
      <c r="T5154" t="s">
        <v>394</v>
      </c>
      <c r="U5154" t="s">
        <v>394</v>
      </c>
      <c r="V5154" t="s">
        <v>394</v>
      </c>
      <c r="W5154" t="s">
        <v>394</v>
      </c>
      <c r="X5154" t="s">
        <v>394</v>
      </c>
      <c r="Y5154" t="s">
        <v>394</v>
      </c>
      <c r="Z5154" t="s">
        <v>394</v>
      </c>
      <c r="AA5154" t="s">
        <v>394</v>
      </c>
      <c r="AB5154" t="s">
        <v>394</v>
      </c>
      <c r="AC5154" t="s">
        <v>394</v>
      </c>
      <c r="AD5154" t="s">
        <v>394</v>
      </c>
      <c r="AE5154" t="s">
        <v>394</v>
      </c>
      <c r="AF5154" t="s">
        <v>394</v>
      </c>
      <c r="AG5154" t="s">
        <v>394</v>
      </c>
      <c r="AH5154" t="s">
        <v>394</v>
      </c>
      <c r="AI5154" t="s">
        <v>394</v>
      </c>
      <c r="AJ5154" t="s">
        <v>394</v>
      </c>
      <c r="AK5154" t="s">
        <v>394</v>
      </c>
      <c r="AL5154" t="s">
        <v>394</v>
      </c>
      <c r="AM5154" t="s">
        <v>394</v>
      </c>
      <c r="AN5154" t="s">
        <v>394</v>
      </c>
      <c r="AO5154" t="s">
        <v>394</v>
      </c>
      <c r="AP5154" t="s">
        <v>394</v>
      </c>
      <c r="AQ5154" s="288"/>
      <c r="AR5154" s="304"/>
      <c r="AS5154" s="304"/>
      <c r="AU5154"/>
    </row>
    <row r="5155" spans="1:47" ht="28.8" x14ac:dyDescent="0.3">
      <c r="A5155" s="285">
        <v>124360</v>
      </c>
      <c r="B5155" s="286" t="s">
        <v>542</v>
      </c>
      <c r="C5155" t="s">
        <v>226</v>
      </c>
      <c r="D5155" t="s">
        <v>226</v>
      </c>
      <c r="E5155" t="s">
        <v>226</v>
      </c>
      <c r="F5155" t="s">
        <v>226</v>
      </c>
      <c r="G5155" t="s">
        <v>226</v>
      </c>
      <c r="H5155" t="s">
        <v>226</v>
      </c>
      <c r="I5155" t="s">
        <v>225</v>
      </c>
      <c r="J5155" t="s">
        <v>225</v>
      </c>
      <c r="K5155" t="s">
        <v>226</v>
      </c>
      <c r="L5155" t="s">
        <v>226</v>
      </c>
      <c r="M5155" t="s">
        <v>225</v>
      </c>
      <c r="N5155" t="s">
        <v>225</v>
      </c>
      <c r="O5155" t="s">
        <v>225</v>
      </c>
      <c r="P5155" t="s">
        <v>225</v>
      </c>
      <c r="Q5155" t="s">
        <v>225</v>
      </c>
      <c r="AM5155" t="s">
        <v>394</v>
      </c>
      <c r="AN5155" t="s">
        <v>394</v>
      </c>
      <c r="AO5155" t="s">
        <v>394</v>
      </c>
      <c r="AP5155" t="s">
        <v>394</v>
      </c>
      <c r="AQ5155" s="286" t="s">
        <v>394</v>
      </c>
      <c r="AR5155" s="304"/>
      <c r="AS5155" s="304"/>
      <c r="AU5155"/>
    </row>
    <row r="5156" spans="1:47" ht="28.8" x14ac:dyDescent="0.3">
      <c r="A5156" s="285">
        <v>124361</v>
      </c>
      <c r="B5156" s="286" t="s">
        <v>542</v>
      </c>
      <c r="C5156" t="s">
        <v>226</v>
      </c>
      <c r="D5156" t="s">
        <v>226</v>
      </c>
      <c r="E5156" t="s">
        <v>224</v>
      </c>
      <c r="F5156" t="s">
        <v>226</v>
      </c>
      <c r="G5156" t="s">
        <v>226</v>
      </c>
      <c r="H5156" t="s">
        <v>226</v>
      </c>
      <c r="I5156" t="s">
        <v>226</v>
      </c>
      <c r="J5156" t="s">
        <v>226</v>
      </c>
      <c r="K5156" t="s">
        <v>226</v>
      </c>
      <c r="L5156" t="s">
        <v>226</v>
      </c>
      <c r="M5156" t="s">
        <v>225</v>
      </c>
      <c r="N5156" t="s">
        <v>225</v>
      </c>
      <c r="O5156" t="s">
        <v>225</v>
      </c>
      <c r="P5156" t="s">
        <v>225</v>
      </c>
      <c r="Q5156" t="s">
        <v>225</v>
      </c>
      <c r="AM5156" t="s">
        <v>394</v>
      </c>
      <c r="AN5156" t="s">
        <v>394</v>
      </c>
      <c r="AO5156" t="s">
        <v>394</v>
      </c>
      <c r="AP5156" t="s">
        <v>394</v>
      </c>
      <c r="AQ5156" s="286" t="s">
        <v>394</v>
      </c>
      <c r="AR5156" s="304"/>
      <c r="AS5156" s="304"/>
      <c r="AU5156"/>
    </row>
    <row r="5157" spans="1:47" ht="28.8" x14ac:dyDescent="0.3">
      <c r="A5157" s="285">
        <v>124362</v>
      </c>
      <c r="B5157" s="286" t="s">
        <v>542</v>
      </c>
      <c r="C5157" t="s">
        <v>226</v>
      </c>
      <c r="D5157" t="s">
        <v>224</v>
      </c>
      <c r="E5157" t="s">
        <v>224</v>
      </c>
      <c r="F5157" t="s">
        <v>225</v>
      </c>
      <c r="G5157" t="s">
        <v>224</v>
      </c>
      <c r="H5157" t="s">
        <v>226</v>
      </c>
      <c r="I5157" t="s">
        <v>226</v>
      </c>
      <c r="J5157" t="s">
        <v>226</v>
      </c>
      <c r="K5157" t="s">
        <v>225</v>
      </c>
      <c r="L5157" t="s">
        <v>225</v>
      </c>
      <c r="M5157" t="s">
        <v>225</v>
      </c>
      <c r="N5157" t="s">
        <v>225</v>
      </c>
      <c r="O5157" t="s">
        <v>225</v>
      </c>
      <c r="P5157" t="s">
        <v>225</v>
      </c>
      <c r="Q5157" t="s">
        <v>225</v>
      </c>
      <c r="AM5157" t="s">
        <v>394</v>
      </c>
      <c r="AN5157" t="s">
        <v>394</v>
      </c>
      <c r="AO5157" t="s">
        <v>394</v>
      </c>
      <c r="AP5157" t="s">
        <v>394</v>
      </c>
      <c r="AQ5157" s="286" t="s">
        <v>394</v>
      </c>
      <c r="AR5157" s="304"/>
      <c r="AS5157" s="304"/>
      <c r="AU5157"/>
    </row>
    <row r="5158" spans="1:47" x14ac:dyDescent="0.3">
      <c r="A5158" s="285">
        <v>124363</v>
      </c>
      <c r="B5158" s="286" t="s">
        <v>5586</v>
      </c>
      <c r="C5158" t="s">
        <v>226</v>
      </c>
      <c r="D5158" t="s">
        <v>226</v>
      </c>
      <c r="E5158" t="s">
        <v>226</v>
      </c>
      <c r="F5158" t="s">
        <v>226</v>
      </c>
      <c r="G5158" t="s">
        <v>225</v>
      </c>
      <c r="H5158" t="s">
        <v>226</v>
      </c>
      <c r="I5158" t="s">
        <v>226</v>
      </c>
      <c r="J5158" t="s">
        <v>225</v>
      </c>
      <c r="K5158" t="s">
        <v>225</v>
      </c>
      <c r="L5158" t="s">
        <v>225</v>
      </c>
      <c r="M5158" t="s">
        <v>394</v>
      </c>
      <c r="N5158" t="s">
        <v>394</v>
      </c>
      <c r="O5158" t="s">
        <v>394</v>
      </c>
      <c r="P5158" t="s">
        <v>394</v>
      </c>
      <c r="Q5158" t="s">
        <v>394</v>
      </c>
      <c r="R5158" t="s">
        <v>394</v>
      </c>
      <c r="S5158" t="s">
        <v>394</v>
      </c>
      <c r="T5158" t="s">
        <v>394</v>
      </c>
      <c r="U5158" t="s">
        <v>394</v>
      </c>
      <c r="V5158" t="s">
        <v>394</v>
      </c>
      <c r="W5158" t="s">
        <v>394</v>
      </c>
      <c r="X5158" t="s">
        <v>394</v>
      </c>
      <c r="Y5158" t="s">
        <v>394</v>
      </c>
      <c r="Z5158" t="s">
        <v>394</v>
      </c>
      <c r="AA5158" t="s">
        <v>394</v>
      </c>
      <c r="AB5158" t="s">
        <v>394</v>
      </c>
      <c r="AC5158" t="s">
        <v>394</v>
      </c>
      <c r="AD5158" t="s">
        <v>394</v>
      </c>
      <c r="AE5158" t="s">
        <v>394</v>
      </c>
      <c r="AF5158" t="s">
        <v>394</v>
      </c>
      <c r="AG5158" t="s">
        <v>394</v>
      </c>
      <c r="AH5158" t="s">
        <v>394</v>
      </c>
      <c r="AI5158" t="s">
        <v>394</v>
      </c>
      <c r="AJ5158" t="s">
        <v>394</v>
      </c>
      <c r="AK5158" t="s">
        <v>394</v>
      </c>
      <c r="AL5158" t="s">
        <v>394</v>
      </c>
      <c r="AM5158" t="s">
        <v>394</v>
      </c>
      <c r="AN5158" t="s">
        <v>394</v>
      </c>
      <c r="AO5158" t="s">
        <v>394</v>
      </c>
      <c r="AP5158" t="s">
        <v>394</v>
      </c>
      <c r="AQ5158" s="286" t="s">
        <v>394</v>
      </c>
      <c r="AR5158" s="304"/>
      <c r="AS5158" s="304"/>
      <c r="AU5158"/>
    </row>
    <row r="5159" spans="1:47" ht="28.8" x14ac:dyDescent="0.3">
      <c r="A5159" s="285">
        <v>124364</v>
      </c>
      <c r="B5159" s="286" t="s">
        <v>542</v>
      </c>
      <c r="C5159" t="s">
        <v>225</v>
      </c>
      <c r="D5159" t="s">
        <v>225</v>
      </c>
      <c r="E5159" t="s">
        <v>226</v>
      </c>
      <c r="F5159" t="s">
        <v>226</v>
      </c>
      <c r="G5159" t="s">
        <v>224</v>
      </c>
      <c r="H5159" t="s">
        <v>225</v>
      </c>
      <c r="I5159" t="s">
        <v>225</v>
      </c>
      <c r="J5159" t="s">
        <v>225</v>
      </c>
      <c r="K5159" t="s">
        <v>225</v>
      </c>
      <c r="L5159" t="s">
        <v>225</v>
      </c>
      <c r="M5159" t="s">
        <v>225</v>
      </c>
      <c r="N5159" t="s">
        <v>225</v>
      </c>
      <c r="O5159" t="s">
        <v>225</v>
      </c>
      <c r="P5159" t="s">
        <v>225</v>
      </c>
      <c r="Q5159" t="s">
        <v>225</v>
      </c>
      <c r="AM5159" t="s">
        <v>394</v>
      </c>
      <c r="AN5159" t="s">
        <v>394</v>
      </c>
      <c r="AO5159" t="s">
        <v>394</v>
      </c>
      <c r="AP5159" t="s">
        <v>394</v>
      </c>
      <c r="AQ5159" s="286" t="s">
        <v>394</v>
      </c>
      <c r="AR5159" s="304"/>
      <c r="AS5159" s="304"/>
      <c r="AU5159"/>
    </row>
    <row r="5160" spans="1:47" x14ac:dyDescent="0.3">
      <c r="A5160" s="285">
        <v>124365</v>
      </c>
      <c r="B5160" s="286" t="s">
        <v>5586</v>
      </c>
      <c r="C5160" t="s">
        <v>226</v>
      </c>
      <c r="D5160" t="s">
        <v>225</v>
      </c>
      <c r="E5160" t="s">
        <v>226</v>
      </c>
      <c r="F5160" t="s">
        <v>226</v>
      </c>
      <c r="G5160" t="s">
        <v>225</v>
      </c>
      <c r="H5160" t="s">
        <v>394</v>
      </c>
      <c r="I5160" t="s">
        <v>394</v>
      </c>
      <c r="J5160" t="s">
        <v>394</v>
      </c>
      <c r="K5160" t="s">
        <v>394</v>
      </c>
      <c r="L5160" t="s">
        <v>394</v>
      </c>
      <c r="M5160" t="s">
        <v>394</v>
      </c>
      <c r="N5160" t="s">
        <v>394</v>
      </c>
      <c r="O5160" t="s">
        <v>394</v>
      </c>
      <c r="P5160" t="s">
        <v>394</v>
      </c>
      <c r="Q5160" t="s">
        <v>394</v>
      </c>
      <c r="R5160" t="s">
        <v>394</v>
      </c>
      <c r="S5160" t="s">
        <v>394</v>
      </c>
      <c r="T5160" t="s">
        <v>394</v>
      </c>
      <c r="U5160" t="s">
        <v>394</v>
      </c>
      <c r="V5160" t="s">
        <v>394</v>
      </c>
      <c r="W5160" t="s">
        <v>394</v>
      </c>
      <c r="X5160" t="s">
        <v>394</v>
      </c>
      <c r="Y5160" t="s">
        <v>394</v>
      </c>
      <c r="Z5160" t="s">
        <v>394</v>
      </c>
      <c r="AA5160" t="s">
        <v>394</v>
      </c>
      <c r="AB5160" t="s">
        <v>394</v>
      </c>
      <c r="AC5160" t="s">
        <v>394</v>
      </c>
      <c r="AD5160" t="s">
        <v>394</v>
      </c>
      <c r="AE5160" t="s">
        <v>394</v>
      </c>
      <c r="AF5160" t="s">
        <v>394</v>
      </c>
      <c r="AG5160" t="s">
        <v>394</v>
      </c>
      <c r="AH5160" t="s">
        <v>394</v>
      </c>
      <c r="AI5160" t="s">
        <v>394</v>
      </c>
      <c r="AJ5160" t="s">
        <v>394</v>
      </c>
      <c r="AK5160" t="s">
        <v>394</v>
      </c>
      <c r="AL5160" t="s">
        <v>394</v>
      </c>
      <c r="AM5160" t="s">
        <v>394</v>
      </c>
      <c r="AN5160" t="s">
        <v>394</v>
      </c>
      <c r="AO5160" t="s">
        <v>394</v>
      </c>
      <c r="AP5160" t="s">
        <v>394</v>
      </c>
      <c r="AQ5160" s="289"/>
      <c r="AR5160" s="304"/>
      <c r="AS5160" s="304"/>
      <c r="AU5160"/>
    </row>
    <row r="5161" spans="1:47" ht="21.6" x14ac:dyDescent="0.65">
      <c r="A5161" s="285">
        <v>124366</v>
      </c>
      <c r="B5161" s="286" t="s">
        <v>5586</v>
      </c>
      <c r="C5161" t="s">
        <v>226</v>
      </c>
      <c r="D5161" t="s">
        <v>226</v>
      </c>
      <c r="E5161" t="s">
        <v>226</v>
      </c>
      <c r="F5161" t="s">
        <v>226</v>
      </c>
      <c r="G5161" t="s">
        <v>225</v>
      </c>
      <c r="H5161" t="s">
        <v>394</v>
      </c>
      <c r="I5161" t="s">
        <v>394</v>
      </c>
      <c r="J5161" t="s">
        <v>394</v>
      </c>
      <c r="K5161" t="s">
        <v>394</v>
      </c>
      <c r="L5161" t="s">
        <v>394</v>
      </c>
      <c r="M5161" t="s">
        <v>394</v>
      </c>
      <c r="N5161" t="s">
        <v>394</v>
      </c>
      <c r="O5161" t="s">
        <v>394</v>
      </c>
      <c r="P5161" t="s">
        <v>394</v>
      </c>
      <c r="Q5161" t="s">
        <v>394</v>
      </c>
      <c r="R5161" t="s">
        <v>394</v>
      </c>
      <c r="S5161" t="s">
        <v>394</v>
      </c>
      <c r="T5161" t="s">
        <v>394</v>
      </c>
      <c r="U5161" t="s">
        <v>394</v>
      </c>
      <c r="V5161" t="s">
        <v>394</v>
      </c>
      <c r="W5161" t="s">
        <v>394</v>
      </c>
      <c r="X5161" t="s">
        <v>394</v>
      </c>
      <c r="Y5161" t="s">
        <v>394</v>
      </c>
      <c r="Z5161" t="s">
        <v>394</v>
      </c>
      <c r="AA5161" t="s">
        <v>394</v>
      </c>
      <c r="AB5161" t="s">
        <v>394</v>
      </c>
      <c r="AC5161" t="s">
        <v>394</v>
      </c>
      <c r="AD5161" t="s">
        <v>394</v>
      </c>
      <c r="AE5161" t="s">
        <v>394</v>
      </c>
      <c r="AF5161" t="s">
        <v>394</v>
      </c>
      <c r="AG5161" t="s">
        <v>394</v>
      </c>
      <c r="AH5161" t="s">
        <v>394</v>
      </c>
      <c r="AI5161" t="s">
        <v>394</v>
      </c>
      <c r="AJ5161" t="s">
        <v>394</v>
      </c>
      <c r="AK5161" t="s">
        <v>394</v>
      </c>
      <c r="AL5161" t="s">
        <v>394</v>
      </c>
      <c r="AM5161" t="s">
        <v>394</v>
      </c>
      <c r="AN5161" t="s">
        <v>394</v>
      </c>
      <c r="AO5161" t="s">
        <v>394</v>
      </c>
      <c r="AP5161" t="s">
        <v>394</v>
      </c>
      <c r="AQ5161" s="288"/>
      <c r="AR5161" s="304"/>
      <c r="AS5161" s="304"/>
      <c r="AU5161"/>
    </row>
    <row r="5162" spans="1:47" ht="28.8" x14ac:dyDescent="0.3">
      <c r="A5162" s="285">
        <v>124367</v>
      </c>
      <c r="B5162" s="286" t="s">
        <v>542</v>
      </c>
      <c r="C5162" t="s">
        <v>226</v>
      </c>
      <c r="D5162" t="s">
        <v>224</v>
      </c>
      <c r="E5162" t="s">
        <v>224</v>
      </c>
      <c r="F5162" t="s">
        <v>226</v>
      </c>
      <c r="G5162" t="s">
        <v>224</v>
      </c>
      <c r="H5162" t="s">
        <v>226</v>
      </c>
      <c r="I5162" t="s">
        <v>225</v>
      </c>
      <c r="J5162" t="s">
        <v>225</v>
      </c>
      <c r="K5162" t="s">
        <v>226</v>
      </c>
      <c r="L5162" t="s">
        <v>225</v>
      </c>
      <c r="M5162" t="s">
        <v>225</v>
      </c>
      <c r="N5162" t="s">
        <v>225</v>
      </c>
      <c r="O5162" t="s">
        <v>225</v>
      </c>
      <c r="P5162" t="s">
        <v>225</v>
      </c>
      <c r="Q5162" t="s">
        <v>225</v>
      </c>
      <c r="AM5162" t="s">
        <v>394</v>
      </c>
      <c r="AN5162" t="s">
        <v>394</v>
      </c>
      <c r="AO5162" t="s">
        <v>394</v>
      </c>
      <c r="AP5162" t="s">
        <v>394</v>
      </c>
      <c r="AQ5162" s="286" t="s">
        <v>394</v>
      </c>
      <c r="AR5162" s="304"/>
      <c r="AS5162" s="304"/>
      <c r="AU5162"/>
    </row>
    <row r="5163" spans="1:47" ht="28.8" x14ac:dyDescent="0.3">
      <c r="A5163" s="285">
        <v>124368</v>
      </c>
      <c r="B5163" s="286" t="s">
        <v>542</v>
      </c>
      <c r="C5163" t="s">
        <v>226</v>
      </c>
      <c r="D5163" t="s">
        <v>226</v>
      </c>
      <c r="E5163" t="s">
        <v>224</v>
      </c>
      <c r="F5163" t="s">
        <v>226</v>
      </c>
      <c r="G5163" t="s">
        <v>226</v>
      </c>
      <c r="H5163" t="s">
        <v>226</v>
      </c>
      <c r="I5163" t="s">
        <v>226</v>
      </c>
      <c r="J5163" t="s">
        <v>226</v>
      </c>
      <c r="K5163" t="s">
        <v>226</v>
      </c>
      <c r="L5163" t="s">
        <v>226</v>
      </c>
      <c r="M5163" t="s">
        <v>225</v>
      </c>
      <c r="N5163" t="s">
        <v>225</v>
      </c>
      <c r="O5163" t="s">
        <v>225</v>
      </c>
      <c r="P5163" t="s">
        <v>225</v>
      </c>
      <c r="Q5163" t="s">
        <v>225</v>
      </c>
      <c r="AM5163" t="s">
        <v>394</v>
      </c>
      <c r="AN5163" t="s">
        <v>394</v>
      </c>
      <c r="AO5163" t="s">
        <v>394</v>
      </c>
      <c r="AP5163" t="s">
        <v>394</v>
      </c>
      <c r="AQ5163" s="286" t="s">
        <v>394</v>
      </c>
      <c r="AR5163" s="304"/>
      <c r="AS5163" s="304"/>
      <c r="AU5163"/>
    </row>
    <row r="5164" spans="1:47" x14ac:dyDescent="0.3">
      <c r="A5164" s="285">
        <v>124369</v>
      </c>
      <c r="B5164" s="286" t="s">
        <v>5586</v>
      </c>
      <c r="C5164" t="s">
        <v>226</v>
      </c>
      <c r="D5164" t="s">
        <v>226</v>
      </c>
      <c r="E5164" t="s">
        <v>225</v>
      </c>
      <c r="F5164" t="s">
        <v>225</v>
      </c>
      <c r="G5164" t="s">
        <v>226</v>
      </c>
      <c r="H5164" t="s">
        <v>394</v>
      </c>
      <c r="I5164" t="s">
        <v>394</v>
      </c>
      <c r="J5164" t="s">
        <v>394</v>
      </c>
      <c r="K5164" t="s">
        <v>394</v>
      </c>
      <c r="L5164" t="s">
        <v>394</v>
      </c>
      <c r="M5164" t="s">
        <v>394</v>
      </c>
      <c r="N5164" t="s">
        <v>394</v>
      </c>
      <c r="O5164" t="s">
        <v>394</v>
      </c>
      <c r="P5164" t="s">
        <v>394</v>
      </c>
      <c r="Q5164" t="s">
        <v>394</v>
      </c>
      <c r="R5164" t="s">
        <v>394</v>
      </c>
      <c r="S5164" t="s">
        <v>394</v>
      </c>
      <c r="T5164" t="s">
        <v>394</v>
      </c>
      <c r="U5164" t="s">
        <v>394</v>
      </c>
      <c r="V5164" t="s">
        <v>394</v>
      </c>
      <c r="W5164" t="s">
        <v>394</v>
      </c>
      <c r="X5164" t="s">
        <v>394</v>
      </c>
      <c r="Y5164" t="s">
        <v>394</v>
      </c>
      <c r="Z5164" t="s">
        <v>394</v>
      </c>
      <c r="AA5164" t="s">
        <v>394</v>
      </c>
      <c r="AB5164" t="s">
        <v>394</v>
      </c>
      <c r="AC5164" t="s">
        <v>394</v>
      </c>
      <c r="AD5164" t="s">
        <v>394</v>
      </c>
      <c r="AE5164" t="s">
        <v>394</v>
      </c>
      <c r="AF5164" t="s">
        <v>394</v>
      </c>
      <c r="AG5164" t="s">
        <v>394</v>
      </c>
      <c r="AH5164" t="s">
        <v>394</v>
      </c>
      <c r="AI5164" t="s">
        <v>394</v>
      </c>
      <c r="AJ5164" t="s">
        <v>394</v>
      </c>
      <c r="AK5164" t="s">
        <v>394</v>
      </c>
      <c r="AL5164" t="s">
        <v>394</v>
      </c>
      <c r="AM5164" t="s">
        <v>394</v>
      </c>
      <c r="AN5164" t="s">
        <v>394</v>
      </c>
      <c r="AO5164" t="s">
        <v>394</v>
      </c>
      <c r="AP5164" t="s">
        <v>394</v>
      </c>
      <c r="AQ5164" s="289"/>
      <c r="AR5164" s="304"/>
      <c r="AS5164" s="304"/>
      <c r="AU5164"/>
    </row>
    <row r="5165" spans="1:47" ht="21.6" x14ac:dyDescent="0.65">
      <c r="A5165" s="285">
        <v>124370</v>
      </c>
      <c r="B5165" s="286" t="s">
        <v>5586</v>
      </c>
      <c r="C5165" t="s">
        <v>226</v>
      </c>
      <c r="D5165" t="s">
        <v>226</v>
      </c>
      <c r="E5165" t="s">
        <v>226</v>
      </c>
      <c r="F5165" t="s">
        <v>226</v>
      </c>
      <c r="G5165" t="s">
        <v>226</v>
      </c>
      <c r="H5165" t="s">
        <v>394</v>
      </c>
      <c r="I5165" t="s">
        <v>394</v>
      </c>
      <c r="J5165" t="s">
        <v>394</v>
      </c>
      <c r="K5165" t="s">
        <v>394</v>
      </c>
      <c r="L5165" t="s">
        <v>394</v>
      </c>
      <c r="M5165" t="s">
        <v>394</v>
      </c>
      <c r="N5165" t="s">
        <v>394</v>
      </c>
      <c r="O5165" t="s">
        <v>394</v>
      </c>
      <c r="P5165" t="s">
        <v>394</v>
      </c>
      <c r="Q5165" t="s">
        <v>394</v>
      </c>
      <c r="R5165" t="s">
        <v>394</v>
      </c>
      <c r="S5165" t="s">
        <v>394</v>
      </c>
      <c r="T5165" t="s">
        <v>394</v>
      </c>
      <c r="U5165" t="s">
        <v>394</v>
      </c>
      <c r="V5165" t="s">
        <v>394</v>
      </c>
      <c r="W5165" t="s">
        <v>394</v>
      </c>
      <c r="X5165" t="s">
        <v>394</v>
      </c>
      <c r="Y5165" t="s">
        <v>394</v>
      </c>
      <c r="Z5165" t="s">
        <v>394</v>
      </c>
      <c r="AA5165" t="s">
        <v>394</v>
      </c>
      <c r="AB5165" t="s">
        <v>394</v>
      </c>
      <c r="AC5165" t="s">
        <v>394</v>
      </c>
      <c r="AD5165" t="s">
        <v>394</v>
      </c>
      <c r="AE5165" t="s">
        <v>394</v>
      </c>
      <c r="AF5165" t="s">
        <v>394</v>
      </c>
      <c r="AG5165" t="s">
        <v>394</v>
      </c>
      <c r="AH5165" t="s">
        <v>394</v>
      </c>
      <c r="AI5165" t="s">
        <v>394</v>
      </c>
      <c r="AJ5165" t="s">
        <v>394</v>
      </c>
      <c r="AK5165" t="s">
        <v>394</v>
      </c>
      <c r="AL5165" t="s">
        <v>394</v>
      </c>
      <c r="AM5165" t="s">
        <v>394</v>
      </c>
      <c r="AN5165" t="s">
        <v>394</v>
      </c>
      <c r="AO5165" t="s">
        <v>394</v>
      </c>
      <c r="AP5165" t="s">
        <v>394</v>
      </c>
      <c r="AQ5165" s="288"/>
      <c r="AR5165" s="304"/>
      <c r="AS5165" s="304"/>
      <c r="AU5165"/>
    </row>
    <row r="5166" spans="1:47" ht="28.8" x14ac:dyDescent="0.3">
      <c r="A5166" s="285">
        <v>124371</v>
      </c>
      <c r="B5166" s="286" t="s">
        <v>542</v>
      </c>
      <c r="C5166" t="s">
        <v>226</v>
      </c>
      <c r="D5166" t="s">
        <v>226</v>
      </c>
      <c r="E5166" t="s">
        <v>226</v>
      </c>
      <c r="F5166" t="s">
        <v>226</v>
      </c>
      <c r="G5166" t="s">
        <v>226</v>
      </c>
      <c r="H5166" t="s">
        <v>226</v>
      </c>
      <c r="I5166" t="s">
        <v>226</v>
      </c>
      <c r="J5166" t="s">
        <v>226</v>
      </c>
      <c r="K5166" t="s">
        <v>226</v>
      </c>
      <c r="L5166" t="s">
        <v>226</v>
      </c>
      <c r="M5166" t="s">
        <v>225</v>
      </c>
      <c r="N5166" t="s">
        <v>225</v>
      </c>
      <c r="O5166" t="s">
        <v>225</v>
      </c>
      <c r="P5166" t="s">
        <v>225</v>
      </c>
      <c r="Q5166" t="s">
        <v>225</v>
      </c>
      <c r="AM5166" t="s">
        <v>394</v>
      </c>
      <c r="AN5166" t="s">
        <v>394</v>
      </c>
      <c r="AO5166" t="s">
        <v>394</v>
      </c>
      <c r="AP5166" t="s">
        <v>394</v>
      </c>
      <c r="AQ5166" s="286" t="s">
        <v>394</v>
      </c>
      <c r="AR5166" s="304"/>
      <c r="AS5166" s="304"/>
      <c r="AU5166"/>
    </row>
    <row r="5167" spans="1:47" ht="28.8" x14ac:dyDescent="0.3">
      <c r="A5167" s="285">
        <v>124372</v>
      </c>
      <c r="B5167" s="286" t="s">
        <v>67</v>
      </c>
      <c r="C5167" t="s">
        <v>226</v>
      </c>
      <c r="D5167" t="s">
        <v>226</v>
      </c>
      <c r="E5167" t="s">
        <v>224</v>
      </c>
      <c r="F5167" t="s">
        <v>226</v>
      </c>
      <c r="G5167" t="s">
        <v>226</v>
      </c>
      <c r="H5167" t="s">
        <v>226</v>
      </c>
      <c r="I5167" t="s">
        <v>226</v>
      </c>
      <c r="J5167" t="s">
        <v>226</v>
      </c>
      <c r="K5167" t="s">
        <v>226</v>
      </c>
      <c r="L5167" t="s">
        <v>226</v>
      </c>
      <c r="M5167" t="s">
        <v>226</v>
      </c>
      <c r="N5167" t="s">
        <v>394</v>
      </c>
      <c r="O5167" t="s">
        <v>394</v>
      </c>
      <c r="P5167" t="s">
        <v>394</v>
      </c>
      <c r="Q5167" t="s">
        <v>394</v>
      </c>
      <c r="R5167" t="s">
        <v>394</v>
      </c>
      <c r="S5167" t="s">
        <v>394</v>
      </c>
      <c r="T5167" t="s">
        <v>394</v>
      </c>
      <c r="U5167" t="s">
        <v>394</v>
      </c>
      <c r="V5167" t="s">
        <v>394</v>
      </c>
      <c r="W5167" t="s">
        <v>394</v>
      </c>
      <c r="X5167" t="s">
        <v>394</v>
      </c>
      <c r="Y5167" t="s">
        <v>394</v>
      </c>
      <c r="Z5167" t="s">
        <v>394</v>
      </c>
      <c r="AA5167" t="s">
        <v>394</v>
      </c>
      <c r="AB5167" t="s">
        <v>394</v>
      </c>
      <c r="AC5167" t="s">
        <v>394</v>
      </c>
      <c r="AD5167" t="s">
        <v>394</v>
      </c>
      <c r="AE5167" t="s">
        <v>394</v>
      </c>
      <c r="AF5167" t="s">
        <v>394</v>
      </c>
      <c r="AG5167" t="s">
        <v>225</v>
      </c>
      <c r="AH5167" t="s">
        <v>225</v>
      </c>
      <c r="AI5167" t="s">
        <v>225</v>
      </c>
      <c r="AJ5167" t="s">
        <v>225</v>
      </c>
      <c r="AK5167" t="s">
        <v>225</v>
      </c>
      <c r="AL5167" t="s">
        <v>394</v>
      </c>
      <c r="AM5167" t="s">
        <v>394</v>
      </c>
      <c r="AN5167" t="s">
        <v>394</v>
      </c>
      <c r="AO5167" t="s">
        <v>394</v>
      </c>
      <c r="AP5167" t="s">
        <v>394</v>
      </c>
      <c r="AQ5167" s="286" t="s">
        <v>394</v>
      </c>
      <c r="AR5167" s="304"/>
      <c r="AS5167" s="304"/>
      <c r="AU5167"/>
    </row>
    <row r="5168" spans="1:47" ht="28.8" x14ac:dyDescent="0.3">
      <c r="A5168" s="285">
        <v>124373</v>
      </c>
      <c r="B5168" s="286" t="s">
        <v>542</v>
      </c>
      <c r="C5168" t="s">
        <v>225</v>
      </c>
      <c r="D5168" t="s">
        <v>225</v>
      </c>
      <c r="E5168" t="s">
        <v>225</v>
      </c>
      <c r="F5168" t="s">
        <v>225</v>
      </c>
      <c r="G5168" t="s">
        <v>225</v>
      </c>
      <c r="H5168" t="s">
        <v>226</v>
      </c>
      <c r="I5168" t="s">
        <v>225</v>
      </c>
      <c r="J5168" t="s">
        <v>225</v>
      </c>
      <c r="K5168" t="s">
        <v>225</v>
      </c>
      <c r="L5168" t="s">
        <v>225</v>
      </c>
      <c r="M5168" t="s">
        <v>225</v>
      </c>
      <c r="N5168" t="s">
        <v>225</v>
      </c>
      <c r="O5168" t="s">
        <v>225</v>
      </c>
      <c r="P5168" t="s">
        <v>225</v>
      </c>
      <c r="Q5168" t="s">
        <v>225</v>
      </c>
      <c r="AM5168" t="s">
        <v>394</v>
      </c>
      <c r="AN5168" t="s">
        <v>394</v>
      </c>
      <c r="AO5168" t="s">
        <v>394</v>
      </c>
      <c r="AP5168" t="s">
        <v>394</v>
      </c>
      <c r="AQ5168" s="286" t="s">
        <v>394</v>
      </c>
      <c r="AR5168" s="304"/>
      <c r="AS5168" s="304"/>
      <c r="AU5168"/>
    </row>
    <row r="5169" spans="1:47" ht="21.6" x14ac:dyDescent="0.65">
      <c r="A5169" s="285">
        <v>124374</v>
      </c>
      <c r="B5169" s="286" t="s">
        <v>5586</v>
      </c>
      <c r="C5169" t="s">
        <v>226</v>
      </c>
      <c r="D5169" t="s">
        <v>226</v>
      </c>
      <c r="E5169" t="s">
        <v>225</v>
      </c>
      <c r="F5169" t="s">
        <v>225</v>
      </c>
      <c r="G5169" t="s">
        <v>226</v>
      </c>
      <c r="H5169" t="s">
        <v>394</v>
      </c>
      <c r="I5169" t="s">
        <v>394</v>
      </c>
      <c r="J5169" t="s">
        <v>394</v>
      </c>
      <c r="K5169" t="s">
        <v>394</v>
      </c>
      <c r="L5169" t="s">
        <v>394</v>
      </c>
      <c r="M5169" t="s">
        <v>394</v>
      </c>
      <c r="N5169" t="s">
        <v>394</v>
      </c>
      <c r="O5169" t="s">
        <v>394</v>
      </c>
      <c r="P5169" t="s">
        <v>394</v>
      </c>
      <c r="Q5169" t="s">
        <v>394</v>
      </c>
      <c r="R5169" t="s">
        <v>394</v>
      </c>
      <c r="S5169" t="s">
        <v>394</v>
      </c>
      <c r="T5169" t="s">
        <v>394</v>
      </c>
      <c r="U5169" t="s">
        <v>394</v>
      </c>
      <c r="V5169" t="s">
        <v>394</v>
      </c>
      <c r="W5169" t="s">
        <v>394</v>
      </c>
      <c r="X5169" t="s">
        <v>394</v>
      </c>
      <c r="Y5169" t="s">
        <v>394</v>
      </c>
      <c r="Z5169" t="s">
        <v>394</v>
      </c>
      <c r="AA5169" t="s">
        <v>394</v>
      </c>
      <c r="AB5169" t="s">
        <v>394</v>
      </c>
      <c r="AC5169" t="s">
        <v>394</v>
      </c>
      <c r="AD5169" t="s">
        <v>394</v>
      </c>
      <c r="AE5169" t="s">
        <v>394</v>
      </c>
      <c r="AF5169" t="s">
        <v>394</v>
      </c>
      <c r="AG5169" t="s">
        <v>394</v>
      </c>
      <c r="AH5169" t="s">
        <v>394</v>
      </c>
      <c r="AI5169" t="s">
        <v>394</v>
      </c>
      <c r="AJ5169" t="s">
        <v>394</v>
      </c>
      <c r="AK5169" t="s">
        <v>394</v>
      </c>
      <c r="AL5169" t="s">
        <v>394</v>
      </c>
      <c r="AM5169" t="s">
        <v>394</v>
      </c>
      <c r="AN5169" t="s">
        <v>394</v>
      </c>
      <c r="AO5169" t="s">
        <v>394</v>
      </c>
      <c r="AP5169" t="s">
        <v>394</v>
      </c>
      <c r="AQ5169" s="288"/>
      <c r="AR5169" s="304"/>
      <c r="AS5169" s="304"/>
      <c r="AU5169"/>
    </row>
    <row r="5170" spans="1:47" ht="28.8" x14ac:dyDescent="0.3">
      <c r="A5170" s="285">
        <v>124375</v>
      </c>
      <c r="B5170" s="286" t="s">
        <v>542</v>
      </c>
      <c r="C5170" t="s">
        <v>226</v>
      </c>
      <c r="D5170" t="s">
        <v>226</v>
      </c>
      <c r="E5170" t="s">
        <v>226</v>
      </c>
      <c r="F5170" t="s">
        <v>226</v>
      </c>
      <c r="G5170" t="s">
        <v>226</v>
      </c>
      <c r="H5170" t="s">
        <v>226</v>
      </c>
      <c r="I5170" t="s">
        <v>226</v>
      </c>
      <c r="J5170" t="s">
        <v>226</v>
      </c>
      <c r="K5170" t="s">
        <v>226</v>
      </c>
      <c r="L5170" t="s">
        <v>226</v>
      </c>
      <c r="M5170" t="s">
        <v>225</v>
      </c>
      <c r="N5170" t="s">
        <v>225</v>
      </c>
      <c r="O5170" t="s">
        <v>225</v>
      </c>
      <c r="P5170" t="s">
        <v>225</v>
      </c>
      <c r="Q5170" t="s">
        <v>225</v>
      </c>
      <c r="AM5170" t="s">
        <v>394</v>
      </c>
      <c r="AN5170" t="s">
        <v>394</v>
      </c>
      <c r="AO5170" t="s">
        <v>394</v>
      </c>
      <c r="AP5170" t="s">
        <v>394</v>
      </c>
      <c r="AQ5170" s="286" t="s">
        <v>394</v>
      </c>
      <c r="AR5170" s="304"/>
      <c r="AS5170" s="304"/>
      <c r="AU5170"/>
    </row>
    <row r="5171" spans="1:47" x14ac:dyDescent="0.3">
      <c r="A5171" s="285">
        <v>124376</v>
      </c>
      <c r="B5171" s="286" t="s">
        <v>5586</v>
      </c>
      <c r="C5171" t="s">
        <v>226</v>
      </c>
      <c r="D5171" t="s">
        <v>226</v>
      </c>
      <c r="E5171" t="s">
        <v>226</v>
      </c>
      <c r="F5171" t="s">
        <v>226</v>
      </c>
      <c r="G5171" t="s">
        <v>226</v>
      </c>
      <c r="H5171" t="s">
        <v>394</v>
      </c>
      <c r="I5171" t="s">
        <v>394</v>
      </c>
      <c r="J5171" t="s">
        <v>394</v>
      </c>
      <c r="K5171" t="s">
        <v>394</v>
      </c>
      <c r="L5171" t="s">
        <v>394</v>
      </c>
      <c r="M5171" t="s">
        <v>394</v>
      </c>
      <c r="N5171" t="s">
        <v>394</v>
      </c>
      <c r="O5171" t="s">
        <v>394</v>
      </c>
      <c r="P5171" t="s">
        <v>394</v>
      </c>
      <c r="Q5171" t="s">
        <v>394</v>
      </c>
      <c r="R5171" t="s">
        <v>394</v>
      </c>
      <c r="S5171" t="s">
        <v>394</v>
      </c>
      <c r="T5171" t="s">
        <v>394</v>
      </c>
      <c r="U5171" t="s">
        <v>394</v>
      </c>
      <c r="V5171" t="s">
        <v>394</v>
      </c>
      <c r="W5171" t="s">
        <v>394</v>
      </c>
      <c r="X5171" t="s">
        <v>394</v>
      </c>
      <c r="Y5171" t="s">
        <v>394</v>
      </c>
      <c r="Z5171" t="s">
        <v>394</v>
      </c>
      <c r="AA5171" t="s">
        <v>394</v>
      </c>
      <c r="AB5171" t="s">
        <v>394</v>
      </c>
      <c r="AC5171" t="s">
        <v>394</v>
      </c>
      <c r="AD5171" t="s">
        <v>394</v>
      </c>
      <c r="AE5171" t="s">
        <v>394</v>
      </c>
      <c r="AF5171" t="s">
        <v>394</v>
      </c>
      <c r="AG5171" t="s">
        <v>394</v>
      </c>
      <c r="AH5171" t="s">
        <v>394</v>
      </c>
      <c r="AI5171" t="s">
        <v>394</v>
      </c>
      <c r="AJ5171" t="s">
        <v>394</v>
      </c>
      <c r="AK5171" t="s">
        <v>394</v>
      </c>
      <c r="AL5171" t="s">
        <v>394</v>
      </c>
      <c r="AM5171" t="s">
        <v>394</v>
      </c>
      <c r="AN5171" t="s">
        <v>394</v>
      </c>
      <c r="AO5171" t="s">
        <v>394</v>
      </c>
      <c r="AP5171" t="s">
        <v>394</v>
      </c>
      <c r="AQ5171" s="289"/>
      <c r="AR5171" s="304"/>
      <c r="AS5171" s="304"/>
      <c r="AU5171"/>
    </row>
    <row r="5172" spans="1:47" ht="21.6" x14ac:dyDescent="0.65">
      <c r="A5172" s="285">
        <v>124377</v>
      </c>
      <c r="B5172" s="286" t="s">
        <v>5586</v>
      </c>
      <c r="C5172" t="s">
        <v>226</v>
      </c>
      <c r="D5172" t="s">
        <v>226</v>
      </c>
      <c r="E5172" t="s">
        <v>226</v>
      </c>
      <c r="F5172" t="s">
        <v>226</v>
      </c>
      <c r="G5172" t="s">
        <v>226</v>
      </c>
      <c r="H5172" t="s">
        <v>394</v>
      </c>
      <c r="I5172" t="s">
        <v>394</v>
      </c>
      <c r="J5172" t="s">
        <v>394</v>
      </c>
      <c r="K5172" t="s">
        <v>394</v>
      </c>
      <c r="L5172" t="s">
        <v>394</v>
      </c>
      <c r="M5172" t="s">
        <v>394</v>
      </c>
      <c r="N5172" t="s">
        <v>394</v>
      </c>
      <c r="O5172" t="s">
        <v>394</v>
      </c>
      <c r="P5172" t="s">
        <v>394</v>
      </c>
      <c r="Q5172" t="s">
        <v>394</v>
      </c>
      <c r="R5172" t="s">
        <v>394</v>
      </c>
      <c r="S5172" t="s">
        <v>394</v>
      </c>
      <c r="T5172" t="s">
        <v>394</v>
      </c>
      <c r="U5172" t="s">
        <v>394</v>
      </c>
      <c r="V5172" t="s">
        <v>394</v>
      </c>
      <c r="W5172" t="s">
        <v>394</v>
      </c>
      <c r="X5172" t="s">
        <v>394</v>
      </c>
      <c r="Y5172" t="s">
        <v>394</v>
      </c>
      <c r="Z5172" t="s">
        <v>394</v>
      </c>
      <c r="AA5172" t="s">
        <v>394</v>
      </c>
      <c r="AB5172" t="s">
        <v>394</v>
      </c>
      <c r="AC5172" t="s">
        <v>394</v>
      </c>
      <c r="AD5172" t="s">
        <v>394</v>
      </c>
      <c r="AE5172" t="s">
        <v>394</v>
      </c>
      <c r="AF5172" t="s">
        <v>394</v>
      </c>
      <c r="AG5172" t="s">
        <v>394</v>
      </c>
      <c r="AH5172" t="s">
        <v>394</v>
      </c>
      <c r="AI5172" t="s">
        <v>394</v>
      </c>
      <c r="AJ5172" t="s">
        <v>394</v>
      </c>
      <c r="AK5172" t="s">
        <v>394</v>
      </c>
      <c r="AL5172" t="s">
        <v>394</v>
      </c>
      <c r="AM5172" t="s">
        <v>394</v>
      </c>
      <c r="AN5172" t="s">
        <v>394</v>
      </c>
      <c r="AO5172" t="s">
        <v>394</v>
      </c>
      <c r="AP5172" t="s">
        <v>394</v>
      </c>
      <c r="AQ5172" s="288"/>
      <c r="AR5172" s="304"/>
      <c r="AS5172" s="304"/>
      <c r="AU5172"/>
    </row>
    <row r="5173" spans="1:47" ht="28.8" x14ac:dyDescent="0.3">
      <c r="A5173" s="285">
        <v>124378</v>
      </c>
      <c r="B5173" s="286" t="s">
        <v>542</v>
      </c>
      <c r="C5173" t="s">
        <v>226</v>
      </c>
      <c r="D5173" t="s">
        <v>226</v>
      </c>
      <c r="E5173" t="s">
        <v>226</v>
      </c>
      <c r="F5173" t="s">
        <v>226</v>
      </c>
      <c r="G5173" t="s">
        <v>226</v>
      </c>
      <c r="H5173" t="s">
        <v>226</v>
      </c>
      <c r="I5173" t="s">
        <v>226</v>
      </c>
      <c r="J5173" t="s">
        <v>226</v>
      </c>
      <c r="K5173" t="s">
        <v>226</v>
      </c>
      <c r="L5173" t="s">
        <v>226</v>
      </c>
      <c r="M5173" t="s">
        <v>225</v>
      </c>
      <c r="N5173" t="s">
        <v>225</v>
      </c>
      <c r="O5173" t="s">
        <v>225</v>
      </c>
      <c r="P5173" t="s">
        <v>225</v>
      </c>
      <c r="Q5173" t="s">
        <v>225</v>
      </c>
      <c r="AM5173" t="s">
        <v>394</v>
      </c>
      <c r="AN5173" t="s">
        <v>394</v>
      </c>
      <c r="AO5173" t="s">
        <v>394</v>
      </c>
      <c r="AP5173" t="s">
        <v>394</v>
      </c>
      <c r="AQ5173" s="286" t="s">
        <v>394</v>
      </c>
      <c r="AR5173" s="304"/>
      <c r="AS5173" s="304"/>
      <c r="AU5173"/>
    </row>
    <row r="5174" spans="1:47" ht="28.8" x14ac:dyDescent="0.3">
      <c r="A5174" s="285">
        <v>124379</v>
      </c>
      <c r="B5174" s="286" t="s">
        <v>542</v>
      </c>
      <c r="C5174" t="s">
        <v>226</v>
      </c>
      <c r="D5174" t="s">
        <v>226</v>
      </c>
      <c r="E5174" t="s">
        <v>226</v>
      </c>
      <c r="F5174" t="s">
        <v>226</v>
      </c>
      <c r="G5174" t="s">
        <v>226</v>
      </c>
      <c r="H5174" t="s">
        <v>225</v>
      </c>
      <c r="I5174" t="s">
        <v>226</v>
      </c>
      <c r="J5174" t="s">
        <v>226</v>
      </c>
      <c r="K5174" t="s">
        <v>226</v>
      </c>
      <c r="L5174" t="s">
        <v>226</v>
      </c>
      <c r="M5174" t="s">
        <v>225</v>
      </c>
      <c r="N5174" t="s">
        <v>225</v>
      </c>
      <c r="O5174" t="s">
        <v>225</v>
      </c>
      <c r="P5174" t="s">
        <v>225</v>
      </c>
      <c r="Q5174" t="s">
        <v>225</v>
      </c>
      <c r="AM5174" t="s">
        <v>394</v>
      </c>
      <c r="AN5174" t="s">
        <v>394</v>
      </c>
      <c r="AO5174" t="s">
        <v>394</v>
      </c>
      <c r="AP5174" t="s">
        <v>394</v>
      </c>
      <c r="AQ5174" s="286" t="s">
        <v>394</v>
      </c>
      <c r="AR5174" s="304"/>
      <c r="AS5174" s="304"/>
      <c r="AU5174"/>
    </row>
    <row r="5175" spans="1:47" x14ac:dyDescent="0.3">
      <c r="A5175" s="285">
        <v>124380</v>
      </c>
      <c r="B5175" s="286" t="s">
        <v>5586</v>
      </c>
      <c r="C5175" t="s">
        <v>226</v>
      </c>
      <c r="D5175" t="s">
        <v>226</v>
      </c>
      <c r="E5175" t="s">
        <v>225</v>
      </c>
      <c r="F5175" t="s">
        <v>225</v>
      </c>
      <c r="G5175" t="s">
        <v>225</v>
      </c>
      <c r="H5175" t="s">
        <v>394</v>
      </c>
      <c r="I5175" t="s">
        <v>394</v>
      </c>
      <c r="J5175" t="s">
        <v>394</v>
      </c>
      <c r="K5175" t="s">
        <v>394</v>
      </c>
      <c r="L5175" t="s">
        <v>394</v>
      </c>
      <c r="M5175" t="s">
        <v>394</v>
      </c>
      <c r="N5175" t="s">
        <v>394</v>
      </c>
      <c r="O5175" t="s">
        <v>394</v>
      </c>
      <c r="P5175" t="s">
        <v>394</v>
      </c>
      <c r="Q5175" t="s">
        <v>394</v>
      </c>
      <c r="R5175" t="s">
        <v>394</v>
      </c>
      <c r="S5175" t="s">
        <v>394</v>
      </c>
      <c r="T5175" t="s">
        <v>394</v>
      </c>
      <c r="U5175" t="s">
        <v>394</v>
      </c>
      <c r="V5175" t="s">
        <v>394</v>
      </c>
      <c r="W5175" t="s">
        <v>394</v>
      </c>
      <c r="X5175" t="s">
        <v>394</v>
      </c>
      <c r="Y5175" t="s">
        <v>394</v>
      </c>
      <c r="Z5175" t="s">
        <v>394</v>
      </c>
      <c r="AA5175" t="s">
        <v>394</v>
      </c>
      <c r="AB5175" t="s">
        <v>394</v>
      </c>
      <c r="AC5175" t="s">
        <v>394</v>
      </c>
      <c r="AD5175" t="s">
        <v>394</v>
      </c>
      <c r="AE5175" t="s">
        <v>394</v>
      </c>
      <c r="AF5175" t="s">
        <v>394</v>
      </c>
      <c r="AG5175" t="s">
        <v>394</v>
      </c>
      <c r="AH5175" t="s">
        <v>394</v>
      </c>
      <c r="AI5175" t="s">
        <v>394</v>
      </c>
      <c r="AJ5175" t="s">
        <v>394</v>
      </c>
      <c r="AK5175" t="s">
        <v>394</v>
      </c>
      <c r="AL5175" t="s">
        <v>394</v>
      </c>
      <c r="AM5175" t="s">
        <v>394</v>
      </c>
      <c r="AN5175" t="s">
        <v>394</v>
      </c>
      <c r="AO5175" t="s">
        <v>394</v>
      </c>
      <c r="AP5175" t="s">
        <v>394</v>
      </c>
      <c r="AQ5175" s="289"/>
      <c r="AR5175" s="304"/>
      <c r="AS5175" s="304"/>
      <c r="AU5175"/>
    </row>
    <row r="5176" spans="1:47" ht="21.6" x14ac:dyDescent="0.65">
      <c r="A5176" s="285">
        <v>124381</v>
      </c>
      <c r="B5176" s="286" t="s">
        <v>5586</v>
      </c>
      <c r="C5176" t="s">
        <v>226</v>
      </c>
      <c r="D5176" t="s">
        <v>225</v>
      </c>
      <c r="E5176" t="s">
        <v>225</v>
      </c>
      <c r="F5176" t="s">
        <v>226</v>
      </c>
      <c r="G5176" t="s">
        <v>225</v>
      </c>
      <c r="H5176" t="s">
        <v>394</v>
      </c>
      <c r="I5176" t="s">
        <v>394</v>
      </c>
      <c r="J5176" t="s">
        <v>394</v>
      </c>
      <c r="K5176" t="s">
        <v>394</v>
      </c>
      <c r="L5176" t="s">
        <v>394</v>
      </c>
      <c r="M5176" t="s">
        <v>394</v>
      </c>
      <c r="N5176" t="s">
        <v>394</v>
      </c>
      <c r="O5176" t="s">
        <v>394</v>
      </c>
      <c r="P5176" t="s">
        <v>394</v>
      </c>
      <c r="Q5176" t="s">
        <v>394</v>
      </c>
      <c r="R5176" t="s">
        <v>394</v>
      </c>
      <c r="S5176" t="s">
        <v>394</v>
      </c>
      <c r="T5176" t="s">
        <v>394</v>
      </c>
      <c r="U5176" t="s">
        <v>394</v>
      </c>
      <c r="V5176" t="s">
        <v>394</v>
      </c>
      <c r="W5176" t="s">
        <v>394</v>
      </c>
      <c r="X5176" t="s">
        <v>394</v>
      </c>
      <c r="Y5176" t="s">
        <v>394</v>
      </c>
      <c r="Z5176" t="s">
        <v>394</v>
      </c>
      <c r="AA5176" t="s">
        <v>394</v>
      </c>
      <c r="AB5176" t="s">
        <v>394</v>
      </c>
      <c r="AC5176" t="s">
        <v>394</v>
      </c>
      <c r="AD5176" t="s">
        <v>394</v>
      </c>
      <c r="AE5176" t="s">
        <v>394</v>
      </c>
      <c r="AF5176" t="s">
        <v>394</v>
      </c>
      <c r="AG5176" t="s">
        <v>394</v>
      </c>
      <c r="AH5176" t="s">
        <v>394</v>
      </c>
      <c r="AI5176" t="s">
        <v>394</v>
      </c>
      <c r="AJ5176" t="s">
        <v>394</v>
      </c>
      <c r="AK5176" t="s">
        <v>394</v>
      </c>
      <c r="AL5176" t="s">
        <v>394</v>
      </c>
      <c r="AM5176" t="s">
        <v>394</v>
      </c>
      <c r="AN5176" t="s">
        <v>394</v>
      </c>
      <c r="AO5176" t="s">
        <v>394</v>
      </c>
      <c r="AP5176" t="s">
        <v>394</v>
      </c>
      <c r="AQ5176" s="288"/>
      <c r="AR5176" s="304"/>
      <c r="AS5176" s="304"/>
      <c r="AU5176"/>
    </row>
    <row r="5177" spans="1:47" ht="28.8" x14ac:dyDescent="0.3">
      <c r="A5177" s="285">
        <v>124382</v>
      </c>
      <c r="B5177" s="286" t="s">
        <v>542</v>
      </c>
      <c r="C5177" t="s">
        <v>225</v>
      </c>
      <c r="D5177" t="s">
        <v>226</v>
      </c>
      <c r="E5177" t="s">
        <v>224</v>
      </c>
      <c r="F5177" t="s">
        <v>226</v>
      </c>
      <c r="G5177" t="s">
        <v>226</v>
      </c>
      <c r="H5177" t="s">
        <v>226</v>
      </c>
      <c r="I5177" t="s">
        <v>226</v>
      </c>
      <c r="J5177" t="s">
        <v>226</v>
      </c>
      <c r="K5177" t="s">
        <v>225</v>
      </c>
      <c r="L5177" t="s">
        <v>225</v>
      </c>
      <c r="M5177" t="s">
        <v>225</v>
      </c>
      <c r="N5177" t="s">
        <v>225</v>
      </c>
      <c r="O5177" t="s">
        <v>225</v>
      </c>
      <c r="P5177" t="s">
        <v>225</v>
      </c>
      <c r="Q5177" t="s">
        <v>225</v>
      </c>
      <c r="AM5177" t="s">
        <v>394</v>
      </c>
      <c r="AN5177" t="s">
        <v>394</v>
      </c>
      <c r="AO5177" t="s">
        <v>394</v>
      </c>
      <c r="AP5177" t="s">
        <v>394</v>
      </c>
      <c r="AQ5177" s="286" t="s">
        <v>394</v>
      </c>
      <c r="AR5177" s="304"/>
      <c r="AS5177" s="304"/>
      <c r="AU5177"/>
    </row>
    <row r="5178" spans="1:47" ht="28.8" x14ac:dyDescent="0.3">
      <c r="A5178" s="285">
        <v>124383</v>
      </c>
      <c r="B5178" s="286" t="s">
        <v>542</v>
      </c>
      <c r="C5178" t="s">
        <v>226</v>
      </c>
      <c r="D5178" t="s">
        <v>224</v>
      </c>
      <c r="E5178" t="s">
        <v>226</v>
      </c>
      <c r="F5178" t="s">
        <v>226</v>
      </c>
      <c r="G5178" t="s">
        <v>225</v>
      </c>
      <c r="H5178" t="s">
        <v>225</v>
      </c>
      <c r="I5178" t="s">
        <v>226</v>
      </c>
      <c r="J5178" t="s">
        <v>226</v>
      </c>
      <c r="K5178" t="s">
        <v>226</v>
      </c>
      <c r="L5178" t="s">
        <v>225</v>
      </c>
      <c r="M5178" t="s">
        <v>225</v>
      </c>
      <c r="N5178" t="s">
        <v>225</v>
      </c>
      <c r="O5178" t="s">
        <v>225</v>
      </c>
      <c r="P5178" t="s">
        <v>225</v>
      </c>
      <c r="Q5178" t="s">
        <v>225</v>
      </c>
      <c r="AM5178" t="s">
        <v>394</v>
      </c>
      <c r="AN5178" t="s">
        <v>394</v>
      </c>
      <c r="AO5178" t="s">
        <v>394</v>
      </c>
      <c r="AP5178" t="s">
        <v>394</v>
      </c>
      <c r="AQ5178" s="286" t="s">
        <v>394</v>
      </c>
      <c r="AR5178" s="304"/>
      <c r="AS5178" s="304"/>
      <c r="AU5178"/>
    </row>
    <row r="5179" spans="1:47" ht="28.8" x14ac:dyDescent="0.3">
      <c r="A5179" s="285">
        <v>124384</v>
      </c>
      <c r="B5179" s="286" t="s">
        <v>542</v>
      </c>
      <c r="C5179" t="s">
        <v>226</v>
      </c>
      <c r="D5179" t="s">
        <v>226</v>
      </c>
      <c r="E5179" t="s">
        <v>224</v>
      </c>
      <c r="F5179" t="s">
        <v>226</v>
      </c>
      <c r="G5179" t="s">
        <v>226</v>
      </c>
      <c r="H5179" t="s">
        <v>226</v>
      </c>
      <c r="I5179" t="s">
        <v>225</v>
      </c>
      <c r="J5179" t="s">
        <v>225</v>
      </c>
      <c r="K5179" t="s">
        <v>226</v>
      </c>
      <c r="L5179" t="s">
        <v>225</v>
      </c>
      <c r="M5179" t="s">
        <v>225</v>
      </c>
      <c r="N5179" t="s">
        <v>225</v>
      </c>
      <c r="O5179" t="s">
        <v>225</v>
      </c>
      <c r="P5179" t="s">
        <v>225</v>
      </c>
      <c r="Q5179" t="s">
        <v>225</v>
      </c>
      <c r="AM5179" t="s">
        <v>394</v>
      </c>
      <c r="AN5179" t="s">
        <v>394</v>
      </c>
      <c r="AO5179" t="s">
        <v>394</v>
      </c>
      <c r="AP5179" t="s">
        <v>394</v>
      </c>
      <c r="AQ5179" s="286" t="s">
        <v>394</v>
      </c>
      <c r="AR5179" s="304"/>
      <c r="AS5179" s="304"/>
      <c r="AU5179"/>
    </row>
    <row r="5180" spans="1:47" ht="28.8" x14ac:dyDescent="0.3">
      <c r="A5180" s="285">
        <v>124385</v>
      </c>
      <c r="B5180" s="286" t="s">
        <v>542</v>
      </c>
      <c r="C5180" t="s">
        <v>226</v>
      </c>
      <c r="D5180" t="s">
        <v>226</v>
      </c>
      <c r="E5180" t="s">
        <v>226</v>
      </c>
      <c r="F5180" t="s">
        <v>226</v>
      </c>
      <c r="G5180" t="s">
        <v>226</v>
      </c>
      <c r="H5180" t="s">
        <v>226</v>
      </c>
      <c r="I5180" t="s">
        <v>226</v>
      </c>
      <c r="J5180" t="s">
        <v>226</v>
      </c>
      <c r="K5180" t="s">
        <v>226</v>
      </c>
      <c r="L5180" t="s">
        <v>226</v>
      </c>
      <c r="M5180" t="s">
        <v>225</v>
      </c>
      <c r="N5180" t="s">
        <v>225</v>
      </c>
      <c r="O5180" t="s">
        <v>225</v>
      </c>
      <c r="P5180" t="s">
        <v>225</v>
      </c>
      <c r="Q5180" t="s">
        <v>225</v>
      </c>
      <c r="AM5180" t="s">
        <v>394</v>
      </c>
      <c r="AN5180" t="s">
        <v>394</v>
      </c>
      <c r="AO5180" t="s">
        <v>394</v>
      </c>
      <c r="AP5180" t="s">
        <v>394</v>
      </c>
      <c r="AQ5180" s="286" t="s">
        <v>394</v>
      </c>
      <c r="AR5180" s="304"/>
      <c r="AS5180" s="304"/>
      <c r="AU5180"/>
    </row>
    <row r="5181" spans="1:47" ht="28.8" x14ac:dyDescent="0.3">
      <c r="A5181" s="285">
        <v>124386</v>
      </c>
      <c r="B5181" s="286" t="s">
        <v>542</v>
      </c>
      <c r="C5181" t="s">
        <v>226</v>
      </c>
      <c r="D5181" t="s">
        <v>226</v>
      </c>
      <c r="E5181" t="s">
        <v>224</v>
      </c>
      <c r="F5181" t="s">
        <v>226</v>
      </c>
      <c r="G5181" t="s">
        <v>224</v>
      </c>
      <c r="H5181" t="s">
        <v>226</v>
      </c>
      <c r="I5181" t="s">
        <v>226</v>
      </c>
      <c r="J5181" t="s">
        <v>226</v>
      </c>
      <c r="K5181" t="s">
        <v>226</v>
      </c>
      <c r="L5181" t="s">
        <v>226</v>
      </c>
      <c r="M5181" t="s">
        <v>225</v>
      </c>
      <c r="N5181" t="s">
        <v>225</v>
      </c>
      <c r="O5181" t="s">
        <v>225</v>
      </c>
      <c r="P5181" t="s">
        <v>225</v>
      </c>
      <c r="Q5181" t="s">
        <v>225</v>
      </c>
      <c r="AM5181" t="s">
        <v>394</v>
      </c>
      <c r="AN5181" t="s">
        <v>394</v>
      </c>
      <c r="AO5181" t="s">
        <v>394</v>
      </c>
      <c r="AP5181" t="s">
        <v>394</v>
      </c>
      <c r="AQ5181" s="286" t="s">
        <v>394</v>
      </c>
      <c r="AR5181" s="304"/>
      <c r="AS5181" s="304"/>
      <c r="AU5181"/>
    </row>
    <row r="5182" spans="1:47" ht="28.8" x14ac:dyDescent="0.3">
      <c r="A5182" s="285">
        <v>124387</v>
      </c>
      <c r="B5182" s="286" t="s">
        <v>542</v>
      </c>
      <c r="C5182" t="s">
        <v>226</v>
      </c>
      <c r="D5182" t="s">
        <v>226</v>
      </c>
      <c r="E5182" t="s">
        <v>226</v>
      </c>
      <c r="F5182" t="s">
        <v>226</v>
      </c>
      <c r="G5182" t="s">
        <v>226</v>
      </c>
      <c r="H5182" t="s">
        <v>226</v>
      </c>
      <c r="I5182" t="s">
        <v>226</v>
      </c>
      <c r="J5182" t="s">
        <v>226</v>
      </c>
      <c r="K5182" t="s">
        <v>226</v>
      </c>
      <c r="L5182" t="s">
        <v>226</v>
      </c>
      <c r="M5182" t="s">
        <v>225</v>
      </c>
      <c r="N5182" t="s">
        <v>225</v>
      </c>
      <c r="O5182" t="s">
        <v>225</v>
      </c>
      <c r="P5182" t="s">
        <v>225</v>
      </c>
      <c r="Q5182" t="s">
        <v>225</v>
      </c>
      <c r="AM5182" t="s">
        <v>394</v>
      </c>
      <c r="AN5182" t="s">
        <v>394</v>
      </c>
      <c r="AO5182" t="s">
        <v>394</v>
      </c>
      <c r="AP5182" t="s">
        <v>394</v>
      </c>
      <c r="AQ5182" s="286" t="s">
        <v>394</v>
      </c>
      <c r="AR5182" s="304"/>
      <c r="AS5182" s="304"/>
      <c r="AU5182"/>
    </row>
    <row r="5183" spans="1:47" ht="28.8" x14ac:dyDescent="0.3">
      <c r="A5183" s="285">
        <v>124388</v>
      </c>
      <c r="B5183" s="286" t="s">
        <v>542</v>
      </c>
      <c r="C5183" t="s">
        <v>226</v>
      </c>
      <c r="D5183" t="s">
        <v>226</v>
      </c>
      <c r="E5183" t="s">
        <v>226</v>
      </c>
      <c r="F5183" t="s">
        <v>226</v>
      </c>
      <c r="G5183" t="s">
        <v>226</v>
      </c>
      <c r="H5183" t="s">
        <v>225</v>
      </c>
      <c r="I5183" t="s">
        <v>226</v>
      </c>
      <c r="J5183" t="s">
        <v>226</v>
      </c>
      <c r="K5183" t="s">
        <v>226</v>
      </c>
      <c r="L5183" t="s">
        <v>226</v>
      </c>
      <c r="M5183" t="s">
        <v>225</v>
      </c>
      <c r="N5183" t="s">
        <v>225</v>
      </c>
      <c r="O5183" t="s">
        <v>225</v>
      </c>
      <c r="P5183" t="s">
        <v>225</v>
      </c>
      <c r="Q5183" t="s">
        <v>225</v>
      </c>
      <c r="AM5183" t="s">
        <v>394</v>
      </c>
      <c r="AN5183" t="s">
        <v>394</v>
      </c>
      <c r="AO5183" t="s">
        <v>394</v>
      </c>
      <c r="AP5183" t="s">
        <v>394</v>
      </c>
      <c r="AQ5183" s="286" t="s">
        <v>394</v>
      </c>
      <c r="AR5183" s="304"/>
      <c r="AS5183" s="304"/>
      <c r="AU5183"/>
    </row>
    <row r="5184" spans="1:47" ht="28.8" x14ac:dyDescent="0.3">
      <c r="A5184" s="285">
        <v>124389</v>
      </c>
      <c r="B5184" s="286" t="s">
        <v>542</v>
      </c>
      <c r="C5184" t="s">
        <v>226</v>
      </c>
      <c r="D5184" t="s">
        <v>226</v>
      </c>
      <c r="E5184" t="s">
        <v>226</v>
      </c>
      <c r="F5184" t="s">
        <v>226</v>
      </c>
      <c r="G5184" t="s">
        <v>226</v>
      </c>
      <c r="H5184" t="s">
        <v>226</v>
      </c>
      <c r="I5184" t="s">
        <v>226</v>
      </c>
      <c r="J5184" t="s">
        <v>226</v>
      </c>
      <c r="K5184" t="s">
        <v>226</v>
      </c>
      <c r="L5184" t="s">
        <v>226</v>
      </c>
      <c r="M5184" t="s">
        <v>225</v>
      </c>
      <c r="N5184" t="s">
        <v>225</v>
      </c>
      <c r="O5184" t="s">
        <v>225</v>
      </c>
      <c r="P5184" t="s">
        <v>225</v>
      </c>
      <c r="Q5184" t="s">
        <v>225</v>
      </c>
      <c r="AM5184" t="s">
        <v>394</v>
      </c>
      <c r="AN5184" t="s">
        <v>394</v>
      </c>
      <c r="AO5184" t="s">
        <v>394</v>
      </c>
      <c r="AP5184" t="s">
        <v>394</v>
      </c>
      <c r="AQ5184" s="286" t="s">
        <v>394</v>
      </c>
      <c r="AR5184" s="304"/>
      <c r="AS5184" s="304"/>
      <c r="AU5184"/>
    </row>
    <row r="5185" spans="1:47" x14ac:dyDescent="0.3">
      <c r="A5185" s="285">
        <v>124390</v>
      </c>
      <c r="B5185" s="286" t="s">
        <v>5586</v>
      </c>
      <c r="C5185" t="s">
        <v>226</v>
      </c>
      <c r="D5185" t="s">
        <v>226</v>
      </c>
      <c r="E5185" t="s">
        <v>225</v>
      </c>
      <c r="F5185" t="s">
        <v>226</v>
      </c>
      <c r="G5185" t="s">
        <v>225</v>
      </c>
      <c r="H5185" t="s">
        <v>394</v>
      </c>
      <c r="I5185" t="s">
        <v>394</v>
      </c>
      <c r="J5185" t="s">
        <v>394</v>
      </c>
      <c r="K5185" t="s">
        <v>394</v>
      </c>
      <c r="L5185" t="s">
        <v>394</v>
      </c>
      <c r="M5185" t="s">
        <v>394</v>
      </c>
      <c r="N5185" t="s">
        <v>394</v>
      </c>
      <c r="O5185" t="s">
        <v>394</v>
      </c>
      <c r="P5185" t="s">
        <v>394</v>
      </c>
      <c r="Q5185" t="s">
        <v>394</v>
      </c>
      <c r="R5185" t="s">
        <v>394</v>
      </c>
      <c r="S5185" t="s">
        <v>394</v>
      </c>
      <c r="T5185" t="s">
        <v>394</v>
      </c>
      <c r="U5185" t="s">
        <v>394</v>
      </c>
      <c r="V5185" t="s">
        <v>394</v>
      </c>
      <c r="W5185" t="s">
        <v>394</v>
      </c>
      <c r="X5185" t="s">
        <v>394</v>
      </c>
      <c r="Y5185" t="s">
        <v>394</v>
      </c>
      <c r="Z5185" t="s">
        <v>394</v>
      </c>
      <c r="AA5185" t="s">
        <v>394</v>
      </c>
      <c r="AB5185" t="s">
        <v>394</v>
      </c>
      <c r="AC5185" t="s">
        <v>394</v>
      </c>
      <c r="AD5185" t="s">
        <v>394</v>
      </c>
      <c r="AE5185" t="s">
        <v>394</v>
      </c>
      <c r="AF5185" t="s">
        <v>394</v>
      </c>
      <c r="AG5185" t="s">
        <v>394</v>
      </c>
      <c r="AH5185" t="s">
        <v>394</v>
      </c>
      <c r="AI5185" t="s">
        <v>394</v>
      </c>
      <c r="AJ5185" t="s">
        <v>394</v>
      </c>
      <c r="AK5185" t="s">
        <v>394</v>
      </c>
      <c r="AL5185" t="s">
        <v>394</v>
      </c>
      <c r="AM5185" t="s">
        <v>394</v>
      </c>
      <c r="AN5185" t="s">
        <v>394</v>
      </c>
      <c r="AO5185" t="s">
        <v>394</v>
      </c>
      <c r="AP5185" t="s">
        <v>394</v>
      </c>
      <c r="AQ5185" s="289"/>
      <c r="AR5185" s="304"/>
      <c r="AS5185" s="304"/>
      <c r="AU5185"/>
    </row>
    <row r="5186" spans="1:47" x14ac:dyDescent="0.3">
      <c r="A5186" s="285">
        <v>124391</v>
      </c>
      <c r="B5186" s="286" t="s">
        <v>5586</v>
      </c>
      <c r="C5186" t="s">
        <v>226</v>
      </c>
      <c r="D5186" t="s">
        <v>226</v>
      </c>
      <c r="E5186" t="s">
        <v>226</v>
      </c>
      <c r="F5186" t="s">
        <v>226</v>
      </c>
      <c r="G5186" t="s">
        <v>226</v>
      </c>
      <c r="H5186" t="s">
        <v>226</v>
      </c>
      <c r="I5186" t="s">
        <v>226</v>
      </c>
      <c r="J5186" t="s">
        <v>226</v>
      </c>
      <c r="K5186" t="s">
        <v>226</v>
      </c>
      <c r="L5186" t="s">
        <v>226</v>
      </c>
      <c r="M5186" t="s">
        <v>394</v>
      </c>
      <c r="N5186" t="s">
        <v>394</v>
      </c>
      <c r="O5186" t="s">
        <v>394</v>
      </c>
      <c r="P5186" t="s">
        <v>394</v>
      </c>
      <c r="Q5186" t="s">
        <v>394</v>
      </c>
      <c r="R5186" t="s">
        <v>394</v>
      </c>
      <c r="S5186" t="s">
        <v>394</v>
      </c>
      <c r="T5186" t="s">
        <v>394</v>
      </c>
      <c r="U5186" t="s">
        <v>394</v>
      </c>
      <c r="V5186" t="s">
        <v>394</v>
      </c>
      <c r="W5186" t="s">
        <v>394</v>
      </c>
      <c r="X5186" t="s">
        <v>394</v>
      </c>
      <c r="Y5186" t="s">
        <v>394</v>
      </c>
      <c r="Z5186" t="s">
        <v>394</v>
      </c>
      <c r="AA5186" t="s">
        <v>394</v>
      </c>
      <c r="AB5186" t="s">
        <v>394</v>
      </c>
      <c r="AC5186" t="s">
        <v>394</v>
      </c>
      <c r="AD5186" t="s">
        <v>394</v>
      </c>
      <c r="AE5186" t="s">
        <v>394</v>
      </c>
      <c r="AF5186" t="s">
        <v>394</v>
      </c>
      <c r="AG5186" t="s">
        <v>394</v>
      </c>
      <c r="AH5186" t="s">
        <v>394</v>
      </c>
      <c r="AI5186" t="s">
        <v>394</v>
      </c>
      <c r="AJ5186" t="s">
        <v>394</v>
      </c>
      <c r="AK5186" t="s">
        <v>394</v>
      </c>
      <c r="AL5186" t="s">
        <v>394</v>
      </c>
      <c r="AM5186" t="s">
        <v>394</v>
      </c>
      <c r="AN5186" t="s">
        <v>394</v>
      </c>
      <c r="AO5186" t="s">
        <v>394</v>
      </c>
      <c r="AP5186" t="s">
        <v>394</v>
      </c>
      <c r="AQ5186" s="286" t="s">
        <v>394</v>
      </c>
      <c r="AR5186" s="304"/>
      <c r="AS5186" s="304"/>
      <c r="AU5186"/>
    </row>
    <row r="5187" spans="1:47" ht="28.8" x14ac:dyDescent="0.3">
      <c r="A5187" s="285">
        <v>124392</v>
      </c>
      <c r="B5187" s="286" t="s">
        <v>542</v>
      </c>
      <c r="C5187" t="s">
        <v>226</v>
      </c>
      <c r="D5187" t="s">
        <v>225</v>
      </c>
      <c r="E5187" t="s">
        <v>226</v>
      </c>
      <c r="F5187" t="s">
        <v>225</v>
      </c>
      <c r="G5187" t="s">
        <v>225</v>
      </c>
      <c r="H5187" t="s">
        <v>226</v>
      </c>
      <c r="I5187" t="s">
        <v>225</v>
      </c>
      <c r="J5187" t="s">
        <v>225</v>
      </c>
      <c r="K5187" t="s">
        <v>225</v>
      </c>
      <c r="L5187" t="s">
        <v>225</v>
      </c>
      <c r="M5187" t="s">
        <v>225</v>
      </c>
      <c r="N5187" t="s">
        <v>225</v>
      </c>
      <c r="O5187" t="s">
        <v>225</v>
      </c>
      <c r="P5187" t="s">
        <v>225</v>
      </c>
      <c r="Q5187" t="s">
        <v>225</v>
      </c>
      <c r="AM5187" t="s">
        <v>394</v>
      </c>
      <c r="AN5187" t="s">
        <v>394</v>
      </c>
      <c r="AO5187" t="s">
        <v>394</v>
      </c>
      <c r="AP5187" t="s">
        <v>394</v>
      </c>
      <c r="AQ5187" s="286" t="s">
        <v>394</v>
      </c>
      <c r="AR5187" s="304"/>
      <c r="AS5187" s="304"/>
      <c r="AU5187"/>
    </row>
    <row r="5188" spans="1:47" ht="28.8" x14ac:dyDescent="0.3">
      <c r="A5188" s="285">
        <v>124393</v>
      </c>
      <c r="B5188" s="286" t="s">
        <v>542</v>
      </c>
      <c r="C5188" t="s">
        <v>226</v>
      </c>
      <c r="D5188" t="s">
        <v>226</v>
      </c>
      <c r="E5188" t="s">
        <v>226</v>
      </c>
      <c r="F5188" t="s">
        <v>226</v>
      </c>
      <c r="G5188" t="s">
        <v>226</v>
      </c>
      <c r="H5188" t="s">
        <v>226</v>
      </c>
      <c r="I5188" t="s">
        <v>226</v>
      </c>
      <c r="J5188" t="s">
        <v>226</v>
      </c>
      <c r="K5188" t="s">
        <v>226</v>
      </c>
      <c r="L5188" t="s">
        <v>226</v>
      </c>
      <c r="M5188" t="s">
        <v>225</v>
      </c>
      <c r="N5188" t="s">
        <v>225</v>
      </c>
      <c r="O5188" t="s">
        <v>225</v>
      </c>
      <c r="P5188" t="s">
        <v>225</v>
      </c>
      <c r="Q5188" t="s">
        <v>225</v>
      </c>
      <c r="AM5188" t="s">
        <v>394</v>
      </c>
      <c r="AN5188" t="s">
        <v>394</v>
      </c>
      <c r="AO5188" t="s">
        <v>394</v>
      </c>
      <c r="AP5188" t="s">
        <v>394</v>
      </c>
      <c r="AQ5188" s="286" t="s">
        <v>394</v>
      </c>
      <c r="AR5188" s="304"/>
      <c r="AS5188" s="304"/>
      <c r="AU5188"/>
    </row>
    <row r="5189" spans="1:47" ht="28.8" x14ac:dyDescent="0.3">
      <c r="A5189" s="285">
        <v>124394</v>
      </c>
      <c r="B5189" s="286" t="s">
        <v>542</v>
      </c>
      <c r="C5189" t="s">
        <v>226</v>
      </c>
      <c r="D5189" t="s">
        <v>226</v>
      </c>
      <c r="E5189" t="s">
        <v>226</v>
      </c>
      <c r="F5189" t="s">
        <v>226</v>
      </c>
      <c r="G5189" t="s">
        <v>226</v>
      </c>
      <c r="H5189" t="s">
        <v>226</v>
      </c>
      <c r="I5189" t="s">
        <v>226</v>
      </c>
      <c r="J5189" t="s">
        <v>226</v>
      </c>
      <c r="K5189" t="s">
        <v>226</v>
      </c>
      <c r="L5189" t="s">
        <v>226</v>
      </c>
      <c r="M5189" t="s">
        <v>225</v>
      </c>
      <c r="N5189" t="s">
        <v>225</v>
      </c>
      <c r="O5189" t="s">
        <v>225</v>
      </c>
      <c r="P5189" t="s">
        <v>225</v>
      </c>
      <c r="Q5189" t="s">
        <v>225</v>
      </c>
      <c r="AM5189" t="s">
        <v>394</v>
      </c>
      <c r="AN5189" t="s">
        <v>394</v>
      </c>
      <c r="AO5189" t="s">
        <v>394</v>
      </c>
      <c r="AP5189" t="s">
        <v>394</v>
      </c>
      <c r="AQ5189" s="286" t="s">
        <v>394</v>
      </c>
      <c r="AR5189" s="304"/>
      <c r="AS5189" s="304"/>
      <c r="AU5189"/>
    </row>
    <row r="5190" spans="1:47" ht="21.6" x14ac:dyDescent="0.65">
      <c r="A5190" s="285">
        <v>124395</v>
      </c>
      <c r="B5190" s="286" t="s">
        <v>5586</v>
      </c>
      <c r="C5190" t="s">
        <v>226</v>
      </c>
      <c r="D5190" t="s">
        <v>226</v>
      </c>
      <c r="E5190" t="s">
        <v>226</v>
      </c>
      <c r="F5190" t="s">
        <v>226</v>
      </c>
      <c r="G5190" t="s">
        <v>226</v>
      </c>
      <c r="H5190" t="s">
        <v>394</v>
      </c>
      <c r="I5190" t="s">
        <v>394</v>
      </c>
      <c r="J5190" t="s">
        <v>394</v>
      </c>
      <c r="K5190" t="s">
        <v>394</v>
      </c>
      <c r="L5190" t="s">
        <v>394</v>
      </c>
      <c r="M5190" t="s">
        <v>394</v>
      </c>
      <c r="N5190" t="s">
        <v>394</v>
      </c>
      <c r="O5190" t="s">
        <v>394</v>
      </c>
      <c r="P5190" t="s">
        <v>394</v>
      </c>
      <c r="Q5190" t="s">
        <v>394</v>
      </c>
      <c r="R5190" t="s">
        <v>394</v>
      </c>
      <c r="S5190" t="s">
        <v>394</v>
      </c>
      <c r="T5190" t="s">
        <v>394</v>
      </c>
      <c r="U5190" t="s">
        <v>394</v>
      </c>
      <c r="V5190" t="s">
        <v>394</v>
      </c>
      <c r="W5190" t="s">
        <v>394</v>
      </c>
      <c r="X5190" t="s">
        <v>394</v>
      </c>
      <c r="Y5190" t="s">
        <v>394</v>
      </c>
      <c r="Z5190" t="s">
        <v>394</v>
      </c>
      <c r="AA5190" t="s">
        <v>394</v>
      </c>
      <c r="AB5190" t="s">
        <v>394</v>
      </c>
      <c r="AC5190" t="s">
        <v>394</v>
      </c>
      <c r="AD5190" t="s">
        <v>394</v>
      </c>
      <c r="AE5190" t="s">
        <v>394</v>
      </c>
      <c r="AF5190" t="s">
        <v>394</v>
      </c>
      <c r="AG5190" t="s">
        <v>394</v>
      </c>
      <c r="AH5190" t="s">
        <v>394</v>
      </c>
      <c r="AI5190" t="s">
        <v>394</v>
      </c>
      <c r="AJ5190" t="s">
        <v>394</v>
      </c>
      <c r="AK5190" t="s">
        <v>394</v>
      </c>
      <c r="AL5190" t="s">
        <v>394</v>
      </c>
      <c r="AM5190" t="s">
        <v>394</v>
      </c>
      <c r="AN5190" t="s">
        <v>394</v>
      </c>
      <c r="AO5190" t="s">
        <v>394</v>
      </c>
      <c r="AP5190" t="s">
        <v>394</v>
      </c>
      <c r="AQ5190" s="288"/>
      <c r="AR5190" s="304"/>
      <c r="AS5190" s="304"/>
      <c r="AU5190"/>
    </row>
    <row r="5191" spans="1:47" ht="28.8" x14ac:dyDescent="0.3">
      <c r="A5191" s="285">
        <v>124396</v>
      </c>
      <c r="B5191" s="286" t="s">
        <v>542</v>
      </c>
      <c r="C5191" t="s">
        <v>226</v>
      </c>
      <c r="D5191" t="s">
        <v>226</v>
      </c>
      <c r="E5191" t="s">
        <v>226</v>
      </c>
      <c r="F5191" t="s">
        <v>226</v>
      </c>
      <c r="G5191" t="s">
        <v>226</v>
      </c>
      <c r="H5191" t="s">
        <v>226</v>
      </c>
      <c r="I5191" t="s">
        <v>226</v>
      </c>
      <c r="J5191" t="s">
        <v>226</v>
      </c>
      <c r="K5191" t="s">
        <v>226</v>
      </c>
      <c r="L5191" t="s">
        <v>226</v>
      </c>
      <c r="M5191" t="s">
        <v>225</v>
      </c>
      <c r="N5191" t="s">
        <v>225</v>
      </c>
      <c r="O5191" t="s">
        <v>225</v>
      </c>
      <c r="P5191" t="s">
        <v>225</v>
      </c>
      <c r="Q5191" t="s">
        <v>225</v>
      </c>
      <c r="AM5191" t="s">
        <v>394</v>
      </c>
      <c r="AN5191" t="s">
        <v>394</v>
      </c>
      <c r="AO5191" t="s">
        <v>394</v>
      </c>
      <c r="AP5191" t="s">
        <v>394</v>
      </c>
      <c r="AQ5191" s="286" t="s">
        <v>394</v>
      </c>
      <c r="AR5191" s="304"/>
      <c r="AS5191" s="304"/>
      <c r="AU5191"/>
    </row>
    <row r="5192" spans="1:47" ht="28.8" x14ac:dyDescent="0.3">
      <c r="A5192" s="285">
        <v>124397</v>
      </c>
      <c r="B5192" s="286" t="s">
        <v>542</v>
      </c>
      <c r="C5192" t="s">
        <v>226</v>
      </c>
      <c r="D5192" t="s">
        <v>224</v>
      </c>
      <c r="E5192" t="s">
        <v>224</v>
      </c>
      <c r="F5192" t="s">
        <v>224</v>
      </c>
      <c r="G5192" t="s">
        <v>226</v>
      </c>
      <c r="H5192" t="s">
        <v>226</v>
      </c>
      <c r="I5192" t="s">
        <v>226</v>
      </c>
      <c r="J5192" t="s">
        <v>226</v>
      </c>
      <c r="K5192" t="s">
        <v>226</v>
      </c>
      <c r="L5192" t="s">
        <v>226</v>
      </c>
      <c r="M5192" t="s">
        <v>225</v>
      </c>
      <c r="N5192" t="s">
        <v>225</v>
      </c>
      <c r="O5192" t="s">
        <v>225</v>
      </c>
      <c r="P5192" t="s">
        <v>225</v>
      </c>
      <c r="Q5192" t="s">
        <v>225</v>
      </c>
      <c r="AM5192" t="s">
        <v>394</v>
      </c>
      <c r="AN5192" t="s">
        <v>394</v>
      </c>
      <c r="AO5192" t="s">
        <v>394</v>
      </c>
      <c r="AP5192" t="s">
        <v>394</v>
      </c>
      <c r="AQ5192" s="286" t="s">
        <v>394</v>
      </c>
      <c r="AR5192" s="304"/>
      <c r="AS5192" s="304"/>
      <c r="AU5192"/>
    </row>
    <row r="5193" spans="1:47" ht="28.8" x14ac:dyDescent="0.3">
      <c r="A5193" s="285">
        <v>124398</v>
      </c>
      <c r="B5193" s="286" t="s">
        <v>542</v>
      </c>
      <c r="C5193" t="s">
        <v>226</v>
      </c>
      <c r="D5193" t="s">
        <v>226</v>
      </c>
      <c r="E5193" t="s">
        <v>224</v>
      </c>
      <c r="F5193" t="s">
        <v>226</v>
      </c>
      <c r="G5193" t="s">
        <v>225</v>
      </c>
      <c r="H5193" t="s">
        <v>226</v>
      </c>
      <c r="I5193" t="s">
        <v>226</v>
      </c>
      <c r="J5193" t="s">
        <v>226</v>
      </c>
      <c r="K5193" t="s">
        <v>226</v>
      </c>
      <c r="L5193" t="s">
        <v>226</v>
      </c>
      <c r="M5193" t="s">
        <v>225</v>
      </c>
      <c r="N5193" t="s">
        <v>225</v>
      </c>
      <c r="O5193" t="s">
        <v>225</v>
      </c>
      <c r="P5193" t="s">
        <v>225</v>
      </c>
      <c r="Q5193" t="s">
        <v>225</v>
      </c>
      <c r="AM5193" t="s">
        <v>394</v>
      </c>
      <c r="AN5193" t="s">
        <v>394</v>
      </c>
      <c r="AO5193" t="s">
        <v>394</v>
      </c>
      <c r="AP5193" t="s">
        <v>394</v>
      </c>
      <c r="AQ5193" s="286" t="s">
        <v>394</v>
      </c>
      <c r="AR5193" s="304"/>
      <c r="AS5193" s="304"/>
      <c r="AU5193"/>
    </row>
    <row r="5194" spans="1:47" ht="28.8" x14ac:dyDescent="0.3">
      <c r="A5194" s="285">
        <v>124399</v>
      </c>
      <c r="B5194" s="286" t="s">
        <v>542</v>
      </c>
      <c r="C5194" t="s">
        <v>224</v>
      </c>
      <c r="D5194" t="s">
        <v>224</v>
      </c>
      <c r="E5194" t="s">
        <v>224</v>
      </c>
      <c r="F5194" t="s">
        <v>226</v>
      </c>
      <c r="G5194" t="s">
        <v>224</v>
      </c>
      <c r="H5194" t="s">
        <v>226</v>
      </c>
      <c r="I5194" t="s">
        <v>226</v>
      </c>
      <c r="J5194" t="s">
        <v>226</v>
      </c>
      <c r="K5194" t="s">
        <v>225</v>
      </c>
      <c r="L5194" t="s">
        <v>226</v>
      </c>
      <c r="M5194" t="s">
        <v>225</v>
      </c>
      <c r="N5194" t="s">
        <v>225</v>
      </c>
      <c r="O5194" t="s">
        <v>225</v>
      </c>
      <c r="P5194" t="s">
        <v>225</v>
      </c>
      <c r="Q5194" t="s">
        <v>225</v>
      </c>
      <c r="AM5194" t="s">
        <v>394</v>
      </c>
      <c r="AN5194" t="s">
        <v>394</v>
      </c>
      <c r="AO5194" t="s">
        <v>394</v>
      </c>
      <c r="AP5194" t="s">
        <v>394</v>
      </c>
      <c r="AQ5194" s="286" t="s">
        <v>394</v>
      </c>
      <c r="AR5194" s="304"/>
      <c r="AS5194" s="304"/>
      <c r="AU5194"/>
    </row>
    <row r="5195" spans="1:47" x14ac:dyDescent="0.3">
      <c r="A5195" s="285">
        <v>124400</v>
      </c>
      <c r="B5195" s="286" t="s">
        <v>5586</v>
      </c>
      <c r="C5195" t="s">
        <v>226</v>
      </c>
      <c r="D5195" t="s">
        <v>225</v>
      </c>
      <c r="E5195" t="s">
        <v>226</v>
      </c>
      <c r="F5195" t="s">
        <v>225</v>
      </c>
      <c r="G5195" t="s">
        <v>225</v>
      </c>
      <c r="H5195" t="s">
        <v>394</v>
      </c>
      <c r="I5195" t="s">
        <v>394</v>
      </c>
      <c r="J5195" t="s">
        <v>394</v>
      </c>
      <c r="K5195" t="s">
        <v>394</v>
      </c>
      <c r="L5195" t="s">
        <v>394</v>
      </c>
      <c r="M5195" t="s">
        <v>394</v>
      </c>
      <c r="N5195" t="s">
        <v>394</v>
      </c>
      <c r="O5195" t="s">
        <v>394</v>
      </c>
      <c r="P5195" t="s">
        <v>394</v>
      </c>
      <c r="Q5195" t="s">
        <v>394</v>
      </c>
      <c r="R5195" t="s">
        <v>394</v>
      </c>
      <c r="S5195" t="s">
        <v>394</v>
      </c>
      <c r="T5195" t="s">
        <v>394</v>
      </c>
      <c r="U5195" t="s">
        <v>394</v>
      </c>
      <c r="V5195" t="s">
        <v>394</v>
      </c>
      <c r="W5195" t="s">
        <v>394</v>
      </c>
      <c r="X5195" t="s">
        <v>394</v>
      </c>
      <c r="Y5195" t="s">
        <v>394</v>
      </c>
      <c r="Z5195" t="s">
        <v>394</v>
      </c>
      <c r="AA5195" t="s">
        <v>394</v>
      </c>
      <c r="AB5195" t="s">
        <v>394</v>
      </c>
      <c r="AC5195" t="s">
        <v>394</v>
      </c>
      <c r="AD5195" t="s">
        <v>394</v>
      </c>
      <c r="AE5195" t="s">
        <v>394</v>
      </c>
      <c r="AF5195" t="s">
        <v>394</v>
      </c>
      <c r="AG5195" t="s">
        <v>394</v>
      </c>
      <c r="AH5195" t="s">
        <v>394</v>
      </c>
      <c r="AI5195" t="s">
        <v>394</v>
      </c>
      <c r="AJ5195" t="s">
        <v>394</v>
      </c>
      <c r="AK5195" t="s">
        <v>394</v>
      </c>
      <c r="AL5195" t="s">
        <v>394</v>
      </c>
      <c r="AM5195" t="s">
        <v>394</v>
      </c>
      <c r="AN5195" t="s">
        <v>394</v>
      </c>
      <c r="AO5195" t="s">
        <v>394</v>
      </c>
      <c r="AP5195" t="s">
        <v>394</v>
      </c>
      <c r="AQ5195" s="289"/>
      <c r="AR5195" s="304"/>
      <c r="AS5195" s="304"/>
      <c r="AU5195"/>
    </row>
    <row r="5196" spans="1:47" ht="28.8" x14ac:dyDescent="0.3">
      <c r="A5196" s="285">
        <v>124401</v>
      </c>
      <c r="B5196" s="286" t="s">
        <v>542</v>
      </c>
      <c r="C5196" t="s">
        <v>226</v>
      </c>
      <c r="D5196" t="s">
        <v>226</v>
      </c>
      <c r="E5196" t="s">
        <v>224</v>
      </c>
      <c r="F5196" t="s">
        <v>226</v>
      </c>
      <c r="G5196" t="s">
        <v>226</v>
      </c>
      <c r="H5196" t="s">
        <v>226</v>
      </c>
      <c r="I5196" t="s">
        <v>225</v>
      </c>
      <c r="J5196" t="s">
        <v>225</v>
      </c>
      <c r="K5196" t="s">
        <v>226</v>
      </c>
      <c r="L5196" t="s">
        <v>225</v>
      </c>
      <c r="M5196" t="s">
        <v>225</v>
      </c>
      <c r="N5196" t="s">
        <v>225</v>
      </c>
      <c r="O5196" t="s">
        <v>225</v>
      </c>
      <c r="P5196" t="s">
        <v>225</v>
      </c>
      <c r="Q5196" t="s">
        <v>225</v>
      </c>
      <c r="AM5196" t="s">
        <v>394</v>
      </c>
      <c r="AN5196" t="s">
        <v>394</v>
      </c>
      <c r="AO5196" t="s">
        <v>394</v>
      </c>
      <c r="AP5196" t="s">
        <v>394</v>
      </c>
      <c r="AQ5196" s="286" t="s">
        <v>394</v>
      </c>
      <c r="AR5196" s="304"/>
      <c r="AS5196" s="304"/>
      <c r="AU5196"/>
    </row>
    <row r="5197" spans="1:47" ht="28.8" x14ac:dyDescent="0.3">
      <c r="A5197" s="285">
        <v>124402</v>
      </c>
      <c r="B5197" s="286" t="s">
        <v>542</v>
      </c>
      <c r="C5197" t="s">
        <v>226</v>
      </c>
      <c r="D5197" t="s">
        <v>226</v>
      </c>
      <c r="E5197" t="s">
        <v>226</v>
      </c>
      <c r="F5197" t="s">
        <v>226</v>
      </c>
      <c r="G5197" t="s">
        <v>226</v>
      </c>
      <c r="H5197" t="s">
        <v>226</v>
      </c>
      <c r="I5197" t="s">
        <v>226</v>
      </c>
      <c r="J5197" t="s">
        <v>226</v>
      </c>
      <c r="K5197" t="s">
        <v>226</v>
      </c>
      <c r="L5197" t="s">
        <v>226</v>
      </c>
      <c r="M5197" t="s">
        <v>225</v>
      </c>
      <c r="N5197" t="s">
        <v>225</v>
      </c>
      <c r="O5197" t="s">
        <v>225</v>
      </c>
      <c r="P5197" t="s">
        <v>225</v>
      </c>
      <c r="Q5197" t="s">
        <v>225</v>
      </c>
      <c r="AM5197" t="s">
        <v>394</v>
      </c>
      <c r="AN5197" t="s">
        <v>394</v>
      </c>
      <c r="AO5197" t="s">
        <v>394</v>
      </c>
      <c r="AP5197" t="s">
        <v>394</v>
      </c>
      <c r="AQ5197" s="286" t="s">
        <v>394</v>
      </c>
      <c r="AR5197" s="304"/>
      <c r="AS5197" s="304"/>
      <c r="AU5197"/>
    </row>
    <row r="5198" spans="1:47" ht="28.8" x14ac:dyDescent="0.3">
      <c r="A5198" s="285">
        <v>124403</v>
      </c>
      <c r="B5198" s="286" t="s">
        <v>542</v>
      </c>
      <c r="C5198" t="s">
        <v>226</v>
      </c>
      <c r="D5198" t="s">
        <v>226</v>
      </c>
      <c r="E5198" t="s">
        <v>224</v>
      </c>
      <c r="F5198" t="s">
        <v>226</v>
      </c>
      <c r="G5198" t="s">
        <v>226</v>
      </c>
      <c r="H5198" t="s">
        <v>226</v>
      </c>
      <c r="I5198" t="s">
        <v>226</v>
      </c>
      <c r="J5198" t="s">
        <v>226</v>
      </c>
      <c r="K5198" t="s">
        <v>226</v>
      </c>
      <c r="L5198" t="s">
        <v>226</v>
      </c>
      <c r="M5198" t="s">
        <v>225</v>
      </c>
      <c r="N5198" t="s">
        <v>225</v>
      </c>
      <c r="O5198" t="s">
        <v>225</v>
      </c>
      <c r="P5198" t="s">
        <v>225</v>
      </c>
      <c r="Q5198" t="s">
        <v>225</v>
      </c>
      <c r="AM5198" t="s">
        <v>394</v>
      </c>
      <c r="AN5198" t="s">
        <v>394</v>
      </c>
      <c r="AO5198" t="s">
        <v>394</v>
      </c>
      <c r="AP5198" t="s">
        <v>394</v>
      </c>
      <c r="AQ5198" s="286" t="s">
        <v>394</v>
      </c>
      <c r="AR5198" s="304"/>
      <c r="AS5198" s="304"/>
      <c r="AU5198"/>
    </row>
    <row r="5199" spans="1:47" ht="28.8" x14ac:dyDescent="0.3">
      <c r="A5199" s="285">
        <v>124404</v>
      </c>
      <c r="B5199" s="286" t="s">
        <v>542</v>
      </c>
      <c r="C5199" t="s">
        <v>226</v>
      </c>
      <c r="D5199" t="s">
        <v>226</v>
      </c>
      <c r="E5199" t="s">
        <v>226</v>
      </c>
      <c r="F5199" t="s">
        <v>226</v>
      </c>
      <c r="G5199" t="s">
        <v>226</v>
      </c>
      <c r="H5199" t="s">
        <v>226</v>
      </c>
      <c r="I5199" t="s">
        <v>226</v>
      </c>
      <c r="J5199" t="s">
        <v>226</v>
      </c>
      <c r="K5199" t="s">
        <v>226</v>
      </c>
      <c r="L5199" t="s">
        <v>226</v>
      </c>
      <c r="M5199" t="s">
        <v>225</v>
      </c>
      <c r="N5199" t="s">
        <v>225</v>
      </c>
      <c r="O5199" t="s">
        <v>225</v>
      </c>
      <c r="P5199" t="s">
        <v>225</v>
      </c>
      <c r="Q5199" t="s">
        <v>225</v>
      </c>
      <c r="AM5199" t="s">
        <v>394</v>
      </c>
      <c r="AN5199" t="s">
        <v>394</v>
      </c>
      <c r="AO5199" t="s">
        <v>394</v>
      </c>
      <c r="AP5199" t="s">
        <v>394</v>
      </c>
      <c r="AQ5199" s="286" t="s">
        <v>394</v>
      </c>
      <c r="AR5199" s="304"/>
      <c r="AS5199" s="304"/>
      <c r="AU5199"/>
    </row>
    <row r="5200" spans="1:47" ht="21.6" x14ac:dyDescent="0.65">
      <c r="A5200" s="285">
        <v>124405</v>
      </c>
      <c r="B5200" s="286" t="s">
        <v>5586</v>
      </c>
      <c r="C5200" t="s">
        <v>226</v>
      </c>
      <c r="D5200" t="s">
        <v>226</v>
      </c>
      <c r="E5200" t="s">
        <v>226</v>
      </c>
      <c r="F5200" t="s">
        <v>226</v>
      </c>
      <c r="G5200" t="s">
        <v>226</v>
      </c>
      <c r="H5200" t="s">
        <v>394</v>
      </c>
      <c r="I5200" t="s">
        <v>394</v>
      </c>
      <c r="J5200" t="s">
        <v>394</v>
      </c>
      <c r="K5200" t="s">
        <v>394</v>
      </c>
      <c r="L5200" t="s">
        <v>394</v>
      </c>
      <c r="M5200" t="s">
        <v>394</v>
      </c>
      <c r="N5200" t="s">
        <v>394</v>
      </c>
      <c r="O5200" t="s">
        <v>394</v>
      </c>
      <c r="P5200" t="s">
        <v>394</v>
      </c>
      <c r="Q5200" t="s">
        <v>394</v>
      </c>
      <c r="R5200" t="s">
        <v>394</v>
      </c>
      <c r="S5200" t="s">
        <v>394</v>
      </c>
      <c r="T5200" t="s">
        <v>394</v>
      </c>
      <c r="U5200" t="s">
        <v>394</v>
      </c>
      <c r="V5200" t="s">
        <v>394</v>
      </c>
      <c r="W5200" t="s">
        <v>394</v>
      </c>
      <c r="X5200" t="s">
        <v>394</v>
      </c>
      <c r="Y5200" t="s">
        <v>394</v>
      </c>
      <c r="Z5200" t="s">
        <v>394</v>
      </c>
      <c r="AA5200" t="s">
        <v>394</v>
      </c>
      <c r="AB5200" t="s">
        <v>394</v>
      </c>
      <c r="AC5200" t="s">
        <v>394</v>
      </c>
      <c r="AD5200" t="s">
        <v>394</v>
      </c>
      <c r="AE5200" t="s">
        <v>394</v>
      </c>
      <c r="AF5200" t="s">
        <v>394</v>
      </c>
      <c r="AG5200" t="s">
        <v>394</v>
      </c>
      <c r="AH5200" t="s">
        <v>394</v>
      </c>
      <c r="AI5200" t="s">
        <v>394</v>
      </c>
      <c r="AJ5200" t="s">
        <v>394</v>
      </c>
      <c r="AK5200" t="s">
        <v>394</v>
      </c>
      <c r="AL5200" t="s">
        <v>394</v>
      </c>
      <c r="AM5200" t="s">
        <v>394</v>
      </c>
      <c r="AN5200" t="s">
        <v>394</v>
      </c>
      <c r="AO5200" t="s">
        <v>394</v>
      </c>
      <c r="AP5200" t="s">
        <v>394</v>
      </c>
      <c r="AQ5200" s="288"/>
      <c r="AR5200" s="304"/>
      <c r="AS5200" s="304"/>
      <c r="AU5200"/>
    </row>
    <row r="5201" spans="1:47" x14ac:dyDescent="0.3">
      <c r="A5201" s="285">
        <v>124406</v>
      </c>
      <c r="B5201" s="286" t="s">
        <v>5586</v>
      </c>
      <c r="C5201" t="s">
        <v>226</v>
      </c>
      <c r="D5201" t="s">
        <v>226</v>
      </c>
      <c r="E5201" t="s">
        <v>226</v>
      </c>
      <c r="F5201" t="s">
        <v>226</v>
      </c>
      <c r="G5201" t="s">
        <v>226</v>
      </c>
      <c r="H5201" t="s">
        <v>226</v>
      </c>
      <c r="I5201" t="s">
        <v>226</v>
      </c>
      <c r="J5201" t="s">
        <v>226</v>
      </c>
      <c r="K5201" t="s">
        <v>226</v>
      </c>
      <c r="L5201" t="s">
        <v>226</v>
      </c>
      <c r="M5201" t="s">
        <v>394</v>
      </c>
      <c r="N5201" t="s">
        <v>394</v>
      </c>
      <c r="O5201" t="s">
        <v>394</v>
      </c>
      <c r="P5201" t="s">
        <v>394</v>
      </c>
      <c r="Q5201" t="s">
        <v>394</v>
      </c>
      <c r="R5201" t="s">
        <v>394</v>
      </c>
      <c r="S5201" t="s">
        <v>394</v>
      </c>
      <c r="T5201" t="s">
        <v>394</v>
      </c>
      <c r="U5201" t="s">
        <v>394</v>
      </c>
      <c r="V5201" t="s">
        <v>394</v>
      </c>
      <c r="W5201" t="s">
        <v>394</v>
      </c>
      <c r="X5201" t="s">
        <v>394</v>
      </c>
      <c r="Y5201" t="s">
        <v>394</v>
      </c>
      <c r="Z5201" t="s">
        <v>394</v>
      </c>
      <c r="AA5201" t="s">
        <v>394</v>
      </c>
      <c r="AB5201" t="s">
        <v>394</v>
      </c>
      <c r="AC5201" t="s">
        <v>394</v>
      </c>
      <c r="AD5201" t="s">
        <v>394</v>
      </c>
      <c r="AE5201" t="s">
        <v>394</v>
      </c>
      <c r="AF5201" t="s">
        <v>394</v>
      </c>
      <c r="AG5201" t="s">
        <v>394</v>
      </c>
      <c r="AH5201" t="s">
        <v>394</v>
      </c>
      <c r="AI5201" t="s">
        <v>394</v>
      </c>
      <c r="AJ5201" t="s">
        <v>394</v>
      </c>
      <c r="AK5201" t="s">
        <v>394</v>
      </c>
      <c r="AL5201" t="s">
        <v>394</v>
      </c>
      <c r="AM5201" t="s">
        <v>394</v>
      </c>
      <c r="AN5201" t="s">
        <v>394</v>
      </c>
      <c r="AO5201" t="s">
        <v>394</v>
      </c>
      <c r="AP5201" t="s">
        <v>394</v>
      </c>
      <c r="AQ5201" s="286" t="s">
        <v>394</v>
      </c>
      <c r="AR5201" s="304"/>
      <c r="AS5201" s="304"/>
      <c r="AU5201"/>
    </row>
    <row r="5202" spans="1:47" x14ac:dyDescent="0.3">
      <c r="A5202" s="285">
        <v>124407</v>
      </c>
      <c r="B5202" s="286" t="s">
        <v>540</v>
      </c>
      <c r="C5202" t="s">
        <v>226</v>
      </c>
      <c r="D5202" t="s">
        <v>225</v>
      </c>
      <c r="E5202" t="s">
        <v>226</v>
      </c>
      <c r="F5202" t="s">
        <v>225</v>
      </c>
      <c r="G5202" t="s">
        <v>225</v>
      </c>
      <c r="H5202" t="s">
        <v>225</v>
      </c>
      <c r="I5202" t="s">
        <v>225</v>
      </c>
      <c r="J5202" t="s">
        <v>225</v>
      </c>
      <c r="K5202" t="s">
        <v>225</v>
      </c>
      <c r="L5202" t="s">
        <v>225</v>
      </c>
      <c r="M5202" t="s">
        <v>225</v>
      </c>
      <c r="N5202" t="s">
        <v>394</v>
      </c>
      <c r="O5202" t="s">
        <v>394</v>
      </c>
      <c r="P5202" t="s">
        <v>394</v>
      </c>
      <c r="Q5202" t="s">
        <v>394</v>
      </c>
      <c r="R5202" t="s">
        <v>394</v>
      </c>
      <c r="S5202" t="s">
        <v>394</v>
      </c>
      <c r="T5202" t="s">
        <v>394</v>
      </c>
      <c r="U5202" t="s">
        <v>394</v>
      </c>
      <c r="V5202" t="s">
        <v>394</v>
      </c>
      <c r="W5202" t="s">
        <v>394</v>
      </c>
      <c r="X5202" t="s">
        <v>394</v>
      </c>
      <c r="Y5202" t="s">
        <v>394</v>
      </c>
      <c r="Z5202" t="s">
        <v>394</v>
      </c>
      <c r="AA5202" t="s">
        <v>394</v>
      </c>
      <c r="AB5202" t="s">
        <v>394</v>
      </c>
      <c r="AC5202" t="s">
        <v>394</v>
      </c>
      <c r="AD5202" t="s">
        <v>394</v>
      </c>
      <c r="AE5202" t="s">
        <v>394</v>
      </c>
      <c r="AF5202" t="s">
        <v>394</v>
      </c>
      <c r="AG5202" t="s">
        <v>394</v>
      </c>
      <c r="AH5202" t="s">
        <v>394</v>
      </c>
      <c r="AI5202" t="s">
        <v>394</v>
      </c>
      <c r="AJ5202" t="s">
        <v>394</v>
      </c>
      <c r="AK5202" t="s">
        <v>394</v>
      </c>
      <c r="AL5202" t="s">
        <v>394</v>
      </c>
      <c r="AM5202" t="s">
        <v>394</v>
      </c>
      <c r="AN5202" t="s">
        <v>394</v>
      </c>
      <c r="AO5202" t="s">
        <v>394</v>
      </c>
      <c r="AP5202" t="s">
        <v>394</v>
      </c>
      <c r="AQ5202" s="286" t="s">
        <v>394</v>
      </c>
      <c r="AR5202" s="304"/>
      <c r="AS5202" s="304"/>
      <c r="AU5202"/>
    </row>
    <row r="5203" spans="1:47" ht="28.8" x14ac:dyDescent="0.3">
      <c r="A5203" s="285">
        <v>124408</v>
      </c>
      <c r="B5203" s="286" t="s">
        <v>542</v>
      </c>
      <c r="C5203" t="s">
        <v>225</v>
      </c>
      <c r="D5203" t="s">
        <v>225</v>
      </c>
      <c r="E5203" t="s">
        <v>225</v>
      </c>
      <c r="F5203" t="s">
        <v>225</v>
      </c>
      <c r="G5203" t="s">
        <v>225</v>
      </c>
      <c r="H5203" t="s">
        <v>226</v>
      </c>
      <c r="I5203" t="s">
        <v>226</v>
      </c>
      <c r="J5203" t="s">
        <v>226</v>
      </c>
      <c r="K5203" t="s">
        <v>226</v>
      </c>
      <c r="L5203" t="s">
        <v>224</v>
      </c>
      <c r="M5203" t="s">
        <v>225</v>
      </c>
      <c r="N5203" t="s">
        <v>225</v>
      </c>
      <c r="O5203" t="s">
        <v>225</v>
      </c>
      <c r="P5203" t="s">
        <v>225</v>
      </c>
      <c r="Q5203" t="s">
        <v>225</v>
      </c>
      <c r="AM5203" t="s">
        <v>394</v>
      </c>
      <c r="AN5203" t="s">
        <v>394</v>
      </c>
      <c r="AO5203" t="s">
        <v>394</v>
      </c>
      <c r="AP5203" t="s">
        <v>394</v>
      </c>
      <c r="AQ5203" s="286" t="s">
        <v>394</v>
      </c>
      <c r="AR5203" s="304"/>
      <c r="AS5203" s="304"/>
      <c r="AU5203"/>
    </row>
    <row r="5204" spans="1:47" ht="28.8" x14ac:dyDescent="0.3">
      <c r="A5204" s="285">
        <v>124409</v>
      </c>
      <c r="B5204" s="286" t="s">
        <v>542</v>
      </c>
      <c r="C5204" t="s">
        <v>226</v>
      </c>
      <c r="D5204" t="s">
        <v>226</v>
      </c>
      <c r="E5204" t="s">
        <v>226</v>
      </c>
      <c r="F5204" t="s">
        <v>226</v>
      </c>
      <c r="G5204" t="s">
        <v>226</v>
      </c>
      <c r="H5204" t="s">
        <v>226</v>
      </c>
      <c r="I5204" t="s">
        <v>226</v>
      </c>
      <c r="J5204" t="s">
        <v>226</v>
      </c>
      <c r="K5204" t="s">
        <v>226</v>
      </c>
      <c r="L5204" t="s">
        <v>226</v>
      </c>
      <c r="M5204" t="s">
        <v>225</v>
      </c>
      <c r="N5204" t="s">
        <v>225</v>
      </c>
      <c r="O5204" t="s">
        <v>225</v>
      </c>
      <c r="P5204" t="s">
        <v>225</v>
      </c>
      <c r="Q5204" t="s">
        <v>225</v>
      </c>
      <c r="AM5204" t="s">
        <v>394</v>
      </c>
      <c r="AN5204" t="s">
        <v>394</v>
      </c>
      <c r="AO5204" t="s">
        <v>394</v>
      </c>
      <c r="AP5204" t="s">
        <v>394</v>
      </c>
      <c r="AQ5204" s="286" t="s">
        <v>394</v>
      </c>
      <c r="AR5204" s="304"/>
      <c r="AS5204" s="304"/>
      <c r="AU5204"/>
    </row>
    <row r="5205" spans="1:47" ht="28.8" x14ac:dyDescent="0.3">
      <c r="A5205" s="285">
        <v>124410</v>
      </c>
      <c r="B5205" s="286" t="s">
        <v>542</v>
      </c>
      <c r="C5205" t="s">
        <v>226</v>
      </c>
      <c r="D5205" t="s">
        <v>226</v>
      </c>
      <c r="E5205" t="s">
        <v>226</v>
      </c>
      <c r="F5205" t="s">
        <v>226</v>
      </c>
      <c r="G5205" t="s">
        <v>226</v>
      </c>
      <c r="H5205" t="s">
        <v>226</v>
      </c>
      <c r="I5205" t="s">
        <v>226</v>
      </c>
      <c r="J5205" t="s">
        <v>226</v>
      </c>
      <c r="K5205" t="s">
        <v>226</v>
      </c>
      <c r="L5205" t="s">
        <v>226</v>
      </c>
      <c r="M5205" t="s">
        <v>225</v>
      </c>
      <c r="N5205" t="s">
        <v>225</v>
      </c>
      <c r="O5205" t="s">
        <v>225</v>
      </c>
      <c r="P5205" t="s">
        <v>225</v>
      </c>
      <c r="Q5205" t="s">
        <v>225</v>
      </c>
      <c r="AM5205" t="s">
        <v>394</v>
      </c>
      <c r="AN5205" t="s">
        <v>394</v>
      </c>
      <c r="AO5205" t="s">
        <v>394</v>
      </c>
      <c r="AP5205" t="s">
        <v>394</v>
      </c>
      <c r="AQ5205" s="286" t="s">
        <v>394</v>
      </c>
      <c r="AR5205" s="304"/>
      <c r="AS5205" s="304"/>
      <c r="AU5205"/>
    </row>
    <row r="5206" spans="1:47" x14ac:dyDescent="0.3">
      <c r="A5206" s="285">
        <v>124411</v>
      </c>
      <c r="B5206" s="286" t="s">
        <v>5586</v>
      </c>
      <c r="C5206" t="s">
        <v>226</v>
      </c>
      <c r="D5206" t="s">
        <v>226</v>
      </c>
      <c r="E5206" t="s">
        <v>225</v>
      </c>
      <c r="F5206" t="s">
        <v>225</v>
      </c>
      <c r="G5206" t="s">
        <v>225</v>
      </c>
      <c r="H5206" t="s">
        <v>394</v>
      </c>
      <c r="I5206" t="s">
        <v>394</v>
      </c>
      <c r="J5206" t="s">
        <v>394</v>
      </c>
      <c r="K5206" t="s">
        <v>394</v>
      </c>
      <c r="L5206" t="s">
        <v>394</v>
      </c>
      <c r="M5206" t="s">
        <v>394</v>
      </c>
      <c r="N5206" t="s">
        <v>394</v>
      </c>
      <c r="O5206" t="s">
        <v>394</v>
      </c>
      <c r="P5206" t="s">
        <v>394</v>
      </c>
      <c r="Q5206" t="s">
        <v>394</v>
      </c>
      <c r="R5206" t="s">
        <v>394</v>
      </c>
      <c r="S5206" t="s">
        <v>394</v>
      </c>
      <c r="T5206" t="s">
        <v>394</v>
      </c>
      <c r="U5206" t="s">
        <v>394</v>
      </c>
      <c r="V5206" t="s">
        <v>394</v>
      </c>
      <c r="W5206" t="s">
        <v>394</v>
      </c>
      <c r="X5206" t="s">
        <v>394</v>
      </c>
      <c r="Y5206" t="s">
        <v>394</v>
      </c>
      <c r="Z5206" t="s">
        <v>394</v>
      </c>
      <c r="AA5206" t="s">
        <v>394</v>
      </c>
      <c r="AB5206" t="s">
        <v>394</v>
      </c>
      <c r="AC5206" t="s">
        <v>394</v>
      </c>
      <c r="AD5206" t="s">
        <v>394</v>
      </c>
      <c r="AE5206" t="s">
        <v>394</v>
      </c>
      <c r="AF5206" t="s">
        <v>394</v>
      </c>
      <c r="AG5206" t="s">
        <v>394</v>
      </c>
      <c r="AH5206" t="s">
        <v>394</v>
      </c>
      <c r="AI5206" t="s">
        <v>394</v>
      </c>
      <c r="AJ5206" t="s">
        <v>394</v>
      </c>
      <c r="AK5206" t="s">
        <v>394</v>
      </c>
      <c r="AL5206" t="s">
        <v>394</v>
      </c>
      <c r="AM5206" t="s">
        <v>394</v>
      </c>
      <c r="AN5206" t="s">
        <v>394</v>
      </c>
      <c r="AO5206" t="s">
        <v>394</v>
      </c>
      <c r="AP5206" t="s">
        <v>394</v>
      </c>
      <c r="AQ5206" s="289"/>
      <c r="AR5206" s="304"/>
      <c r="AS5206" s="304"/>
      <c r="AU5206"/>
    </row>
    <row r="5207" spans="1:47" ht="28.8" x14ac:dyDescent="0.3">
      <c r="A5207" s="285">
        <v>124412</v>
      </c>
      <c r="B5207" s="286" t="s">
        <v>542</v>
      </c>
      <c r="C5207" t="s">
        <v>226</v>
      </c>
      <c r="D5207" t="s">
        <v>226</v>
      </c>
      <c r="E5207" t="s">
        <v>224</v>
      </c>
      <c r="F5207" t="s">
        <v>226</v>
      </c>
      <c r="G5207" t="s">
        <v>226</v>
      </c>
      <c r="H5207" t="s">
        <v>225</v>
      </c>
      <c r="I5207" t="s">
        <v>226</v>
      </c>
      <c r="J5207" t="s">
        <v>226</v>
      </c>
      <c r="K5207" t="s">
        <v>226</v>
      </c>
      <c r="L5207" t="s">
        <v>226</v>
      </c>
      <c r="M5207" t="s">
        <v>225</v>
      </c>
      <c r="N5207" t="s">
        <v>225</v>
      </c>
      <c r="O5207" t="s">
        <v>225</v>
      </c>
      <c r="P5207" t="s">
        <v>225</v>
      </c>
      <c r="Q5207" t="s">
        <v>225</v>
      </c>
      <c r="AM5207" t="s">
        <v>394</v>
      </c>
      <c r="AN5207" t="s">
        <v>394</v>
      </c>
      <c r="AO5207" t="s">
        <v>394</v>
      </c>
      <c r="AP5207" t="s">
        <v>394</v>
      </c>
      <c r="AQ5207" s="286" t="s">
        <v>394</v>
      </c>
      <c r="AR5207" s="304"/>
      <c r="AS5207" s="304"/>
      <c r="AU5207"/>
    </row>
    <row r="5208" spans="1:47" ht="28.8" x14ac:dyDescent="0.3">
      <c r="A5208" s="285">
        <v>124413</v>
      </c>
      <c r="B5208" s="286" t="s">
        <v>542</v>
      </c>
      <c r="C5208" t="s">
        <v>224</v>
      </c>
      <c r="D5208" t="s">
        <v>226</v>
      </c>
      <c r="E5208" t="s">
        <v>224</v>
      </c>
      <c r="F5208" t="s">
        <v>224</v>
      </c>
      <c r="G5208" t="s">
        <v>224</v>
      </c>
      <c r="H5208" t="s">
        <v>226</v>
      </c>
      <c r="I5208" t="s">
        <v>226</v>
      </c>
      <c r="J5208" t="s">
        <v>226</v>
      </c>
      <c r="K5208" t="s">
        <v>226</v>
      </c>
      <c r="L5208" t="s">
        <v>226</v>
      </c>
      <c r="M5208" t="s">
        <v>225</v>
      </c>
      <c r="N5208" t="s">
        <v>225</v>
      </c>
      <c r="O5208" t="s">
        <v>225</v>
      </c>
      <c r="P5208" t="s">
        <v>225</v>
      </c>
      <c r="Q5208" t="s">
        <v>225</v>
      </c>
      <c r="AM5208" t="s">
        <v>394</v>
      </c>
      <c r="AN5208" t="s">
        <v>394</v>
      </c>
      <c r="AO5208" t="s">
        <v>394</v>
      </c>
      <c r="AP5208" t="s">
        <v>394</v>
      </c>
      <c r="AQ5208" s="286" t="s">
        <v>394</v>
      </c>
      <c r="AR5208" s="304"/>
      <c r="AS5208" s="304"/>
      <c r="AU5208"/>
    </row>
    <row r="5209" spans="1:47" ht="21.6" x14ac:dyDescent="0.65">
      <c r="A5209" s="285">
        <v>124414</v>
      </c>
      <c r="B5209" s="286" t="s">
        <v>5586</v>
      </c>
      <c r="C5209" t="s">
        <v>226</v>
      </c>
      <c r="D5209" t="s">
        <v>226</v>
      </c>
      <c r="E5209" t="s">
        <v>226</v>
      </c>
      <c r="F5209" t="s">
        <v>226</v>
      </c>
      <c r="G5209" t="s">
        <v>226</v>
      </c>
      <c r="H5209" t="s">
        <v>394</v>
      </c>
      <c r="I5209" t="s">
        <v>394</v>
      </c>
      <c r="J5209" t="s">
        <v>394</v>
      </c>
      <c r="K5209" t="s">
        <v>394</v>
      </c>
      <c r="L5209" t="s">
        <v>394</v>
      </c>
      <c r="M5209" t="s">
        <v>394</v>
      </c>
      <c r="N5209" t="s">
        <v>394</v>
      </c>
      <c r="O5209" t="s">
        <v>394</v>
      </c>
      <c r="P5209" t="s">
        <v>394</v>
      </c>
      <c r="Q5209" t="s">
        <v>394</v>
      </c>
      <c r="R5209" t="s">
        <v>394</v>
      </c>
      <c r="S5209" t="s">
        <v>394</v>
      </c>
      <c r="T5209" t="s">
        <v>394</v>
      </c>
      <c r="U5209" t="s">
        <v>394</v>
      </c>
      <c r="V5209" t="s">
        <v>394</v>
      </c>
      <c r="W5209" t="s">
        <v>394</v>
      </c>
      <c r="X5209" t="s">
        <v>394</v>
      </c>
      <c r="Y5209" t="s">
        <v>394</v>
      </c>
      <c r="Z5209" t="s">
        <v>394</v>
      </c>
      <c r="AA5209" t="s">
        <v>394</v>
      </c>
      <c r="AB5209" t="s">
        <v>394</v>
      </c>
      <c r="AC5209" t="s">
        <v>394</v>
      </c>
      <c r="AD5209" t="s">
        <v>394</v>
      </c>
      <c r="AE5209" t="s">
        <v>394</v>
      </c>
      <c r="AF5209" t="s">
        <v>394</v>
      </c>
      <c r="AG5209" t="s">
        <v>394</v>
      </c>
      <c r="AH5209" t="s">
        <v>394</v>
      </c>
      <c r="AI5209" t="s">
        <v>394</v>
      </c>
      <c r="AJ5209" t="s">
        <v>394</v>
      </c>
      <c r="AK5209" t="s">
        <v>394</v>
      </c>
      <c r="AL5209" t="s">
        <v>394</v>
      </c>
      <c r="AM5209" t="s">
        <v>394</v>
      </c>
      <c r="AN5209" t="s">
        <v>394</v>
      </c>
      <c r="AO5209" t="s">
        <v>394</v>
      </c>
      <c r="AP5209" t="s">
        <v>394</v>
      </c>
      <c r="AQ5209" s="288"/>
      <c r="AR5209" s="304"/>
      <c r="AS5209" s="304"/>
      <c r="AU5209"/>
    </row>
    <row r="5210" spans="1:47" ht="28.8" x14ac:dyDescent="0.3">
      <c r="A5210" s="285">
        <v>124415</v>
      </c>
      <c r="B5210" s="286" t="s">
        <v>541</v>
      </c>
      <c r="C5210" t="s">
        <v>226</v>
      </c>
      <c r="D5210" t="s">
        <v>226</v>
      </c>
      <c r="E5210" t="s">
        <v>226</v>
      </c>
      <c r="F5210" t="s">
        <v>226</v>
      </c>
      <c r="G5210" t="s">
        <v>226</v>
      </c>
      <c r="H5210" t="s">
        <v>226</v>
      </c>
      <c r="I5210" t="s">
        <v>226</v>
      </c>
      <c r="J5210" t="s">
        <v>226</v>
      </c>
      <c r="K5210" t="s">
        <v>226</v>
      </c>
      <c r="L5210" t="s">
        <v>226</v>
      </c>
      <c r="M5210" t="s">
        <v>226</v>
      </c>
      <c r="N5210" t="s">
        <v>394</v>
      </c>
      <c r="O5210" t="s">
        <v>394</v>
      </c>
      <c r="P5210" t="s">
        <v>394</v>
      </c>
      <c r="Q5210" t="s">
        <v>394</v>
      </c>
      <c r="R5210" t="s">
        <v>394</v>
      </c>
      <c r="S5210" t="s">
        <v>394</v>
      </c>
      <c r="T5210" t="s">
        <v>394</v>
      </c>
      <c r="U5210" t="s">
        <v>394</v>
      </c>
      <c r="V5210" t="s">
        <v>394</v>
      </c>
      <c r="W5210" t="s">
        <v>225</v>
      </c>
      <c r="X5210" t="s">
        <v>225</v>
      </c>
      <c r="Y5210" t="s">
        <v>225</v>
      </c>
      <c r="Z5210" t="s">
        <v>225</v>
      </c>
      <c r="AA5210" t="s">
        <v>225</v>
      </c>
      <c r="AQ5210" s="286" t="s">
        <v>394</v>
      </c>
      <c r="AR5210" s="304"/>
      <c r="AS5210" s="304"/>
      <c r="AU5210"/>
    </row>
    <row r="5211" spans="1:47" ht="28.8" x14ac:dyDescent="0.3">
      <c r="A5211" s="285">
        <v>124416</v>
      </c>
      <c r="B5211" s="286" t="s">
        <v>542</v>
      </c>
      <c r="C5211" t="s">
        <v>225</v>
      </c>
      <c r="D5211" t="s">
        <v>225</v>
      </c>
      <c r="E5211" t="s">
        <v>225</v>
      </c>
      <c r="F5211" t="s">
        <v>225</v>
      </c>
      <c r="G5211" t="s">
        <v>225</v>
      </c>
      <c r="H5211" t="s">
        <v>226</v>
      </c>
      <c r="I5211" t="s">
        <v>225</v>
      </c>
      <c r="J5211" t="s">
        <v>226</v>
      </c>
      <c r="K5211" t="s">
        <v>226</v>
      </c>
      <c r="L5211" t="s">
        <v>224</v>
      </c>
      <c r="M5211" t="s">
        <v>225</v>
      </c>
      <c r="N5211" t="s">
        <v>225</v>
      </c>
      <c r="O5211" t="s">
        <v>225</v>
      </c>
      <c r="P5211" t="s">
        <v>225</v>
      </c>
      <c r="Q5211" t="s">
        <v>225</v>
      </c>
      <c r="AM5211" t="s">
        <v>394</v>
      </c>
      <c r="AN5211" t="s">
        <v>394</v>
      </c>
      <c r="AO5211" t="s">
        <v>394</v>
      </c>
      <c r="AP5211" t="s">
        <v>394</v>
      </c>
      <c r="AQ5211" s="286" t="s">
        <v>394</v>
      </c>
      <c r="AR5211" s="304"/>
      <c r="AS5211" s="304"/>
      <c r="AU5211"/>
    </row>
    <row r="5212" spans="1:47" x14ac:dyDescent="0.3">
      <c r="A5212" s="285">
        <v>124417</v>
      </c>
      <c r="B5212" s="286" t="s">
        <v>5586</v>
      </c>
      <c r="C5212" t="s">
        <v>226</v>
      </c>
      <c r="D5212" t="s">
        <v>226</v>
      </c>
      <c r="E5212" t="s">
        <v>224</v>
      </c>
      <c r="F5212" t="s">
        <v>226</v>
      </c>
      <c r="G5212" t="s">
        <v>226</v>
      </c>
      <c r="H5212" t="s">
        <v>226</v>
      </c>
      <c r="I5212" t="s">
        <v>226</v>
      </c>
      <c r="J5212" t="s">
        <v>226</v>
      </c>
      <c r="K5212" t="s">
        <v>226</v>
      </c>
      <c r="L5212" t="s">
        <v>226</v>
      </c>
      <c r="M5212" t="s">
        <v>394</v>
      </c>
      <c r="N5212" t="s">
        <v>394</v>
      </c>
      <c r="O5212" t="s">
        <v>394</v>
      </c>
      <c r="P5212" t="s">
        <v>394</v>
      </c>
      <c r="Q5212" t="s">
        <v>394</v>
      </c>
      <c r="R5212" t="s">
        <v>394</v>
      </c>
      <c r="S5212" t="s">
        <v>394</v>
      </c>
      <c r="T5212" t="s">
        <v>394</v>
      </c>
      <c r="U5212" t="s">
        <v>394</v>
      </c>
      <c r="V5212" t="s">
        <v>394</v>
      </c>
      <c r="W5212" t="s">
        <v>394</v>
      </c>
      <c r="X5212" t="s">
        <v>394</v>
      </c>
      <c r="Y5212" t="s">
        <v>394</v>
      </c>
      <c r="Z5212" t="s">
        <v>394</v>
      </c>
      <c r="AA5212" t="s">
        <v>394</v>
      </c>
      <c r="AB5212" t="s">
        <v>394</v>
      </c>
      <c r="AC5212" t="s">
        <v>394</v>
      </c>
      <c r="AD5212" t="s">
        <v>394</v>
      </c>
      <c r="AE5212" t="s">
        <v>394</v>
      </c>
      <c r="AF5212" t="s">
        <v>394</v>
      </c>
      <c r="AG5212" t="s">
        <v>394</v>
      </c>
      <c r="AH5212" t="s">
        <v>394</v>
      </c>
      <c r="AI5212" t="s">
        <v>394</v>
      </c>
      <c r="AJ5212" t="s">
        <v>394</v>
      </c>
      <c r="AK5212" t="s">
        <v>394</v>
      </c>
      <c r="AL5212" t="s">
        <v>394</v>
      </c>
      <c r="AM5212" t="s">
        <v>394</v>
      </c>
      <c r="AN5212" t="s">
        <v>394</v>
      </c>
      <c r="AO5212" t="s">
        <v>394</v>
      </c>
      <c r="AP5212" t="s">
        <v>394</v>
      </c>
      <c r="AQ5212" s="286" t="s">
        <v>394</v>
      </c>
      <c r="AR5212" s="304"/>
      <c r="AS5212" s="304"/>
      <c r="AU5212"/>
    </row>
    <row r="5213" spans="1:47" x14ac:dyDescent="0.3">
      <c r="A5213" s="285">
        <v>124418</v>
      </c>
      <c r="B5213" s="286" t="s">
        <v>5586</v>
      </c>
      <c r="C5213" t="s">
        <v>224</v>
      </c>
      <c r="D5213" t="s">
        <v>226</v>
      </c>
      <c r="E5213" t="s">
        <v>224</v>
      </c>
      <c r="F5213" t="s">
        <v>226</v>
      </c>
      <c r="G5213" t="s">
        <v>224</v>
      </c>
      <c r="H5213" t="s">
        <v>226</v>
      </c>
      <c r="I5213" t="s">
        <v>226</v>
      </c>
      <c r="J5213" t="s">
        <v>226</v>
      </c>
      <c r="K5213" t="s">
        <v>226</v>
      </c>
      <c r="L5213" t="s">
        <v>226</v>
      </c>
      <c r="M5213" t="s">
        <v>394</v>
      </c>
      <c r="N5213" t="s">
        <v>394</v>
      </c>
      <c r="O5213" t="s">
        <v>394</v>
      </c>
      <c r="P5213" t="s">
        <v>394</v>
      </c>
      <c r="Q5213" t="s">
        <v>394</v>
      </c>
      <c r="R5213" t="s">
        <v>394</v>
      </c>
      <c r="S5213" t="s">
        <v>394</v>
      </c>
      <c r="T5213" t="s">
        <v>394</v>
      </c>
      <c r="U5213" t="s">
        <v>394</v>
      </c>
      <c r="V5213" t="s">
        <v>394</v>
      </c>
      <c r="W5213" t="s">
        <v>394</v>
      </c>
      <c r="X5213" t="s">
        <v>394</v>
      </c>
      <c r="Y5213" t="s">
        <v>394</v>
      </c>
      <c r="Z5213" t="s">
        <v>394</v>
      </c>
      <c r="AA5213" t="s">
        <v>394</v>
      </c>
      <c r="AB5213" t="s">
        <v>394</v>
      </c>
      <c r="AC5213" t="s">
        <v>394</v>
      </c>
      <c r="AD5213" t="s">
        <v>394</v>
      </c>
      <c r="AE5213" t="s">
        <v>394</v>
      </c>
      <c r="AF5213" t="s">
        <v>394</v>
      </c>
      <c r="AG5213" t="s">
        <v>394</v>
      </c>
      <c r="AH5213" t="s">
        <v>394</v>
      </c>
      <c r="AI5213" t="s">
        <v>394</v>
      </c>
      <c r="AJ5213" t="s">
        <v>394</v>
      </c>
      <c r="AK5213" t="s">
        <v>394</v>
      </c>
      <c r="AL5213" t="s">
        <v>394</v>
      </c>
      <c r="AM5213" t="s">
        <v>394</v>
      </c>
      <c r="AN5213" t="s">
        <v>394</v>
      </c>
      <c r="AO5213" t="s">
        <v>394</v>
      </c>
      <c r="AP5213" t="s">
        <v>394</v>
      </c>
      <c r="AQ5213" s="286" t="s">
        <v>394</v>
      </c>
      <c r="AR5213" s="304"/>
      <c r="AS5213" s="304"/>
      <c r="AU5213"/>
    </row>
    <row r="5214" spans="1:47" x14ac:dyDescent="0.3">
      <c r="A5214" s="285">
        <v>124419</v>
      </c>
      <c r="B5214" s="286" t="s">
        <v>5586</v>
      </c>
      <c r="C5214" t="s">
        <v>224</v>
      </c>
      <c r="D5214" t="s">
        <v>226</v>
      </c>
      <c r="E5214" t="s">
        <v>226</v>
      </c>
      <c r="F5214" t="s">
        <v>226</v>
      </c>
      <c r="G5214" t="s">
        <v>226</v>
      </c>
      <c r="H5214" t="s">
        <v>226</v>
      </c>
      <c r="I5214" t="s">
        <v>225</v>
      </c>
      <c r="J5214" t="s">
        <v>225</v>
      </c>
      <c r="K5214" t="s">
        <v>225</v>
      </c>
      <c r="L5214" t="s">
        <v>225</v>
      </c>
      <c r="M5214" t="s">
        <v>394</v>
      </c>
      <c r="N5214" t="s">
        <v>394</v>
      </c>
      <c r="O5214" t="s">
        <v>394</v>
      </c>
      <c r="P5214" t="s">
        <v>394</v>
      </c>
      <c r="Q5214" t="s">
        <v>394</v>
      </c>
      <c r="R5214" t="s">
        <v>394</v>
      </c>
      <c r="S5214" t="s">
        <v>394</v>
      </c>
      <c r="T5214" t="s">
        <v>394</v>
      </c>
      <c r="U5214" t="s">
        <v>394</v>
      </c>
      <c r="V5214" t="s">
        <v>394</v>
      </c>
      <c r="W5214" t="s">
        <v>394</v>
      </c>
      <c r="X5214" t="s">
        <v>394</v>
      </c>
      <c r="Y5214" t="s">
        <v>394</v>
      </c>
      <c r="Z5214" t="s">
        <v>394</v>
      </c>
      <c r="AA5214" t="s">
        <v>394</v>
      </c>
      <c r="AB5214" t="s">
        <v>394</v>
      </c>
      <c r="AC5214" t="s">
        <v>394</v>
      </c>
      <c r="AD5214" t="s">
        <v>394</v>
      </c>
      <c r="AE5214" t="s">
        <v>394</v>
      </c>
      <c r="AF5214" t="s">
        <v>394</v>
      </c>
      <c r="AG5214" t="s">
        <v>394</v>
      </c>
      <c r="AH5214" t="s">
        <v>394</v>
      </c>
      <c r="AI5214" t="s">
        <v>394</v>
      </c>
      <c r="AJ5214" t="s">
        <v>394</v>
      </c>
      <c r="AK5214" t="s">
        <v>394</v>
      </c>
      <c r="AL5214" t="s">
        <v>394</v>
      </c>
      <c r="AM5214" t="s">
        <v>394</v>
      </c>
      <c r="AN5214" t="s">
        <v>394</v>
      </c>
      <c r="AO5214" t="s">
        <v>394</v>
      </c>
      <c r="AP5214" t="s">
        <v>394</v>
      </c>
      <c r="AQ5214" s="286" t="s">
        <v>394</v>
      </c>
      <c r="AR5214" s="304"/>
      <c r="AS5214" s="304"/>
      <c r="AU5214"/>
    </row>
    <row r="5215" spans="1:47" ht="21.6" x14ac:dyDescent="0.65">
      <c r="A5215" s="285">
        <v>124420</v>
      </c>
      <c r="B5215" s="286" t="s">
        <v>5586</v>
      </c>
      <c r="C5215" t="s">
        <v>226</v>
      </c>
      <c r="D5215" t="s">
        <v>226</v>
      </c>
      <c r="E5215" t="s">
        <v>226</v>
      </c>
      <c r="F5215" t="s">
        <v>226</v>
      </c>
      <c r="G5215" t="s">
        <v>226</v>
      </c>
      <c r="H5215" t="s">
        <v>394</v>
      </c>
      <c r="I5215" t="s">
        <v>394</v>
      </c>
      <c r="J5215" t="s">
        <v>394</v>
      </c>
      <c r="K5215" t="s">
        <v>394</v>
      </c>
      <c r="L5215" t="s">
        <v>394</v>
      </c>
      <c r="M5215" t="s">
        <v>394</v>
      </c>
      <c r="N5215" t="s">
        <v>394</v>
      </c>
      <c r="O5215" t="s">
        <v>394</v>
      </c>
      <c r="P5215" t="s">
        <v>394</v>
      </c>
      <c r="Q5215" t="s">
        <v>394</v>
      </c>
      <c r="R5215" t="s">
        <v>394</v>
      </c>
      <c r="S5215" t="s">
        <v>394</v>
      </c>
      <c r="T5215" t="s">
        <v>394</v>
      </c>
      <c r="U5215" t="s">
        <v>394</v>
      </c>
      <c r="V5215" t="s">
        <v>394</v>
      </c>
      <c r="W5215" t="s">
        <v>394</v>
      </c>
      <c r="X5215" t="s">
        <v>394</v>
      </c>
      <c r="Y5215" t="s">
        <v>394</v>
      </c>
      <c r="Z5215" t="s">
        <v>394</v>
      </c>
      <c r="AA5215" t="s">
        <v>394</v>
      </c>
      <c r="AB5215" t="s">
        <v>394</v>
      </c>
      <c r="AC5215" t="s">
        <v>394</v>
      </c>
      <c r="AD5215" t="s">
        <v>394</v>
      </c>
      <c r="AE5215" t="s">
        <v>394</v>
      </c>
      <c r="AF5215" t="s">
        <v>394</v>
      </c>
      <c r="AG5215" t="s">
        <v>394</v>
      </c>
      <c r="AH5215" t="s">
        <v>394</v>
      </c>
      <c r="AI5215" t="s">
        <v>394</v>
      </c>
      <c r="AJ5215" t="s">
        <v>394</v>
      </c>
      <c r="AK5215" t="s">
        <v>394</v>
      </c>
      <c r="AL5215" t="s">
        <v>394</v>
      </c>
      <c r="AM5215" t="s">
        <v>394</v>
      </c>
      <c r="AN5215" t="s">
        <v>394</v>
      </c>
      <c r="AO5215" t="s">
        <v>394</v>
      </c>
      <c r="AP5215" t="s">
        <v>394</v>
      </c>
      <c r="AQ5215" s="288"/>
      <c r="AR5215" s="304"/>
      <c r="AS5215" s="304"/>
      <c r="AU5215"/>
    </row>
    <row r="5216" spans="1:47" x14ac:dyDescent="0.3">
      <c r="A5216" s="285">
        <v>124421</v>
      </c>
      <c r="B5216" s="286" t="s">
        <v>540</v>
      </c>
      <c r="C5216" t="s">
        <v>224</v>
      </c>
      <c r="D5216" t="s">
        <v>224</v>
      </c>
      <c r="E5216" t="s">
        <v>226</v>
      </c>
      <c r="F5216" t="s">
        <v>226</v>
      </c>
      <c r="G5216" t="s">
        <v>226</v>
      </c>
      <c r="H5216" t="s">
        <v>226</v>
      </c>
      <c r="I5216" t="s">
        <v>225</v>
      </c>
      <c r="J5216" t="s">
        <v>226</v>
      </c>
      <c r="K5216" t="s">
        <v>226</v>
      </c>
      <c r="L5216" t="s">
        <v>225</v>
      </c>
      <c r="M5216" t="s">
        <v>226</v>
      </c>
      <c r="N5216" t="s">
        <v>394</v>
      </c>
      <c r="O5216" t="s">
        <v>394</v>
      </c>
      <c r="P5216" t="s">
        <v>394</v>
      </c>
      <c r="Q5216" t="s">
        <v>394</v>
      </c>
      <c r="R5216" t="s">
        <v>394</v>
      </c>
      <c r="S5216" t="s">
        <v>394</v>
      </c>
      <c r="T5216" t="s">
        <v>394</v>
      </c>
      <c r="U5216" t="s">
        <v>394</v>
      </c>
      <c r="V5216" t="s">
        <v>394</v>
      </c>
      <c r="W5216" t="s">
        <v>394</v>
      </c>
      <c r="X5216" t="s">
        <v>394</v>
      </c>
      <c r="Y5216" t="s">
        <v>394</v>
      </c>
      <c r="Z5216" t="s">
        <v>394</v>
      </c>
      <c r="AA5216" t="s">
        <v>394</v>
      </c>
      <c r="AB5216" t="s">
        <v>394</v>
      </c>
      <c r="AC5216" t="s">
        <v>394</v>
      </c>
      <c r="AD5216" t="s">
        <v>394</v>
      </c>
      <c r="AE5216" t="s">
        <v>394</v>
      </c>
      <c r="AF5216" t="s">
        <v>394</v>
      </c>
      <c r="AG5216" t="s">
        <v>394</v>
      </c>
      <c r="AH5216" t="s">
        <v>394</v>
      </c>
      <c r="AI5216" t="s">
        <v>394</v>
      </c>
      <c r="AJ5216" t="s">
        <v>394</v>
      </c>
      <c r="AK5216" t="s">
        <v>394</v>
      </c>
      <c r="AL5216" t="s">
        <v>394</v>
      </c>
      <c r="AM5216" t="s">
        <v>394</v>
      </c>
      <c r="AN5216" t="s">
        <v>394</v>
      </c>
      <c r="AO5216" t="s">
        <v>394</v>
      </c>
      <c r="AP5216" t="s">
        <v>394</v>
      </c>
      <c r="AQ5216" s="286" t="s">
        <v>394</v>
      </c>
      <c r="AR5216" s="304"/>
      <c r="AS5216" s="304"/>
      <c r="AU5216"/>
    </row>
    <row r="5217" spans="1:47" ht="28.8" x14ac:dyDescent="0.3">
      <c r="A5217" s="285">
        <v>124422</v>
      </c>
      <c r="B5217" s="286" t="s">
        <v>542</v>
      </c>
      <c r="C5217" t="s">
        <v>225</v>
      </c>
      <c r="D5217" t="s">
        <v>225</v>
      </c>
      <c r="E5217" t="s">
        <v>225</v>
      </c>
      <c r="F5217" t="s">
        <v>225</v>
      </c>
      <c r="G5217" t="s">
        <v>226</v>
      </c>
      <c r="H5217" t="s">
        <v>226</v>
      </c>
      <c r="I5217" t="s">
        <v>226</v>
      </c>
      <c r="J5217" t="s">
        <v>225</v>
      </c>
      <c r="K5217" t="s">
        <v>226</v>
      </c>
      <c r="L5217" t="s">
        <v>226</v>
      </c>
      <c r="M5217" t="s">
        <v>225</v>
      </c>
      <c r="N5217" t="s">
        <v>225</v>
      </c>
      <c r="O5217" t="s">
        <v>225</v>
      </c>
      <c r="P5217" t="s">
        <v>225</v>
      </c>
      <c r="Q5217" t="s">
        <v>225</v>
      </c>
      <c r="AM5217" t="s">
        <v>394</v>
      </c>
      <c r="AN5217" t="s">
        <v>394</v>
      </c>
      <c r="AO5217" t="s">
        <v>394</v>
      </c>
      <c r="AP5217" t="s">
        <v>394</v>
      </c>
      <c r="AQ5217" s="286" t="s">
        <v>394</v>
      </c>
      <c r="AR5217" s="304"/>
      <c r="AS5217" s="304"/>
      <c r="AU5217"/>
    </row>
    <row r="5218" spans="1:47" x14ac:dyDescent="0.3">
      <c r="A5218" s="285">
        <v>124423</v>
      </c>
      <c r="B5218" s="286" t="s">
        <v>538</v>
      </c>
      <c r="C5218" t="s">
        <v>224</v>
      </c>
      <c r="D5218" t="s">
        <v>226</v>
      </c>
      <c r="E5218" t="s">
        <v>224</v>
      </c>
      <c r="F5218" t="s">
        <v>224</v>
      </c>
      <c r="G5218" t="s">
        <v>226</v>
      </c>
      <c r="H5218" t="s">
        <v>226</v>
      </c>
      <c r="I5218" t="s">
        <v>226</v>
      </c>
      <c r="J5218" t="s">
        <v>226</v>
      </c>
      <c r="K5218" t="s">
        <v>226</v>
      </c>
      <c r="L5218" t="s">
        <v>226</v>
      </c>
      <c r="M5218" t="s">
        <v>225</v>
      </c>
      <c r="N5218" t="s">
        <v>394</v>
      </c>
      <c r="O5218" t="s">
        <v>394</v>
      </c>
      <c r="P5218" t="s">
        <v>394</v>
      </c>
      <c r="Q5218" t="s">
        <v>394</v>
      </c>
      <c r="R5218" t="s">
        <v>394</v>
      </c>
      <c r="S5218" t="s">
        <v>394</v>
      </c>
      <c r="T5218" t="s">
        <v>394</v>
      </c>
      <c r="U5218" t="s">
        <v>394</v>
      </c>
      <c r="V5218" t="s">
        <v>394</v>
      </c>
      <c r="W5218" t="s">
        <v>394</v>
      </c>
      <c r="X5218" t="s">
        <v>394</v>
      </c>
      <c r="Y5218" t="s">
        <v>394</v>
      </c>
      <c r="Z5218" t="s">
        <v>394</v>
      </c>
      <c r="AA5218" t="s">
        <v>394</v>
      </c>
      <c r="AB5218" t="s">
        <v>394</v>
      </c>
      <c r="AC5218" t="s">
        <v>394</v>
      </c>
      <c r="AD5218" t="s">
        <v>394</v>
      </c>
      <c r="AE5218" t="s">
        <v>394</v>
      </c>
      <c r="AF5218" t="s">
        <v>394</v>
      </c>
      <c r="AG5218" t="s">
        <v>394</v>
      </c>
      <c r="AH5218" t="s">
        <v>394</v>
      </c>
      <c r="AI5218" t="s">
        <v>394</v>
      </c>
      <c r="AJ5218" t="s">
        <v>394</v>
      </c>
      <c r="AK5218" t="s">
        <v>394</v>
      </c>
      <c r="AL5218" t="s">
        <v>394</v>
      </c>
      <c r="AM5218" t="s">
        <v>394</v>
      </c>
      <c r="AN5218" t="s">
        <v>394</v>
      </c>
      <c r="AO5218" t="s">
        <v>394</v>
      </c>
      <c r="AP5218" t="s">
        <v>394</v>
      </c>
      <c r="AQ5218" s="286" t="s">
        <v>394</v>
      </c>
      <c r="AR5218" s="304"/>
      <c r="AS5218" s="304"/>
      <c r="AU5218"/>
    </row>
    <row r="5219" spans="1:47" x14ac:dyDescent="0.3">
      <c r="A5219" s="285">
        <v>124424</v>
      </c>
      <c r="B5219" s="286" t="s">
        <v>5586</v>
      </c>
      <c r="C5219" t="s">
        <v>226</v>
      </c>
      <c r="D5219" t="s">
        <v>225</v>
      </c>
      <c r="E5219" t="s">
        <v>225</v>
      </c>
      <c r="F5219" t="s">
        <v>226</v>
      </c>
      <c r="G5219" t="s">
        <v>225</v>
      </c>
      <c r="H5219" t="s">
        <v>394</v>
      </c>
      <c r="I5219" t="s">
        <v>394</v>
      </c>
      <c r="J5219" t="s">
        <v>394</v>
      </c>
      <c r="K5219" t="s">
        <v>394</v>
      </c>
      <c r="L5219" t="s">
        <v>394</v>
      </c>
      <c r="M5219" t="s">
        <v>394</v>
      </c>
      <c r="N5219" t="s">
        <v>394</v>
      </c>
      <c r="O5219" t="s">
        <v>394</v>
      </c>
      <c r="P5219" t="s">
        <v>394</v>
      </c>
      <c r="Q5219" t="s">
        <v>394</v>
      </c>
      <c r="R5219" t="s">
        <v>394</v>
      </c>
      <c r="S5219" t="s">
        <v>394</v>
      </c>
      <c r="T5219" t="s">
        <v>394</v>
      </c>
      <c r="U5219" t="s">
        <v>394</v>
      </c>
      <c r="V5219" t="s">
        <v>394</v>
      </c>
      <c r="W5219" t="s">
        <v>394</v>
      </c>
      <c r="X5219" t="s">
        <v>394</v>
      </c>
      <c r="Y5219" t="s">
        <v>394</v>
      </c>
      <c r="Z5219" t="s">
        <v>394</v>
      </c>
      <c r="AA5219" t="s">
        <v>394</v>
      </c>
      <c r="AB5219" t="s">
        <v>394</v>
      </c>
      <c r="AC5219" t="s">
        <v>394</v>
      </c>
      <c r="AD5219" t="s">
        <v>394</v>
      </c>
      <c r="AE5219" t="s">
        <v>394</v>
      </c>
      <c r="AF5219" t="s">
        <v>394</v>
      </c>
      <c r="AG5219" t="s">
        <v>394</v>
      </c>
      <c r="AH5219" t="s">
        <v>394</v>
      </c>
      <c r="AI5219" t="s">
        <v>394</v>
      </c>
      <c r="AJ5219" t="s">
        <v>394</v>
      </c>
      <c r="AK5219" t="s">
        <v>394</v>
      </c>
      <c r="AL5219" t="s">
        <v>394</v>
      </c>
      <c r="AM5219" t="s">
        <v>394</v>
      </c>
      <c r="AN5219" t="s">
        <v>394</v>
      </c>
      <c r="AO5219" t="s">
        <v>394</v>
      </c>
      <c r="AP5219" t="s">
        <v>394</v>
      </c>
      <c r="AQ5219" s="289"/>
      <c r="AR5219" s="304"/>
      <c r="AS5219" s="304"/>
      <c r="AU5219"/>
    </row>
    <row r="5220" spans="1:47" ht="28.8" x14ac:dyDescent="0.3">
      <c r="A5220" s="285">
        <v>124425</v>
      </c>
      <c r="B5220" s="286" t="s">
        <v>542</v>
      </c>
      <c r="C5220" t="s">
        <v>225</v>
      </c>
      <c r="D5220" t="s">
        <v>225</v>
      </c>
      <c r="E5220" t="s">
        <v>225</v>
      </c>
      <c r="F5220" t="s">
        <v>225</v>
      </c>
      <c r="G5220" t="s">
        <v>225</v>
      </c>
      <c r="H5220" t="s">
        <v>224</v>
      </c>
      <c r="I5220" t="s">
        <v>225</v>
      </c>
      <c r="J5220" t="s">
        <v>225</v>
      </c>
      <c r="K5220" t="s">
        <v>225</v>
      </c>
      <c r="L5220" t="s">
        <v>225</v>
      </c>
      <c r="M5220" t="s">
        <v>225</v>
      </c>
      <c r="N5220" t="s">
        <v>225</v>
      </c>
      <c r="O5220" t="s">
        <v>225</v>
      </c>
      <c r="P5220" t="s">
        <v>225</v>
      </c>
      <c r="Q5220" t="s">
        <v>225</v>
      </c>
      <c r="AM5220" t="s">
        <v>394</v>
      </c>
      <c r="AN5220" t="s">
        <v>394</v>
      </c>
      <c r="AO5220" t="s">
        <v>394</v>
      </c>
      <c r="AP5220" t="s">
        <v>394</v>
      </c>
      <c r="AQ5220" s="286" t="s">
        <v>394</v>
      </c>
      <c r="AR5220" s="304"/>
      <c r="AS5220" s="304"/>
      <c r="AU5220"/>
    </row>
    <row r="5221" spans="1:47" ht="28.8" x14ac:dyDescent="0.3">
      <c r="A5221" s="285">
        <v>124426</v>
      </c>
      <c r="B5221" s="286" t="s">
        <v>542</v>
      </c>
      <c r="C5221" t="s">
        <v>226</v>
      </c>
      <c r="D5221" t="s">
        <v>224</v>
      </c>
      <c r="E5221" t="s">
        <v>224</v>
      </c>
      <c r="F5221" t="s">
        <v>226</v>
      </c>
      <c r="G5221" t="s">
        <v>224</v>
      </c>
      <c r="H5221" t="s">
        <v>226</v>
      </c>
      <c r="I5221" t="s">
        <v>225</v>
      </c>
      <c r="J5221" t="s">
        <v>225</v>
      </c>
      <c r="K5221" t="s">
        <v>226</v>
      </c>
      <c r="L5221" t="s">
        <v>226</v>
      </c>
      <c r="M5221" t="s">
        <v>225</v>
      </c>
      <c r="N5221" t="s">
        <v>225</v>
      </c>
      <c r="O5221" t="s">
        <v>225</v>
      </c>
      <c r="P5221" t="s">
        <v>225</v>
      </c>
      <c r="Q5221" t="s">
        <v>225</v>
      </c>
      <c r="AM5221" t="s">
        <v>394</v>
      </c>
      <c r="AN5221" t="s">
        <v>394</v>
      </c>
      <c r="AO5221" t="s">
        <v>394</v>
      </c>
      <c r="AP5221" t="s">
        <v>394</v>
      </c>
      <c r="AQ5221" s="286" t="s">
        <v>394</v>
      </c>
      <c r="AR5221" s="304"/>
      <c r="AS5221" s="304"/>
      <c r="AU5221"/>
    </row>
    <row r="5222" spans="1:47" ht="28.8" x14ac:dyDescent="0.3">
      <c r="A5222" s="285">
        <v>124427</v>
      </c>
      <c r="B5222" s="286" t="s">
        <v>542</v>
      </c>
      <c r="C5222" t="s">
        <v>226</v>
      </c>
      <c r="D5222" t="s">
        <v>226</v>
      </c>
      <c r="E5222" t="s">
        <v>226</v>
      </c>
      <c r="F5222" t="s">
        <v>226</v>
      </c>
      <c r="G5222" t="s">
        <v>225</v>
      </c>
      <c r="H5222" t="s">
        <v>226</v>
      </c>
      <c r="I5222" t="s">
        <v>226</v>
      </c>
      <c r="J5222" t="s">
        <v>226</v>
      </c>
      <c r="K5222" t="s">
        <v>226</v>
      </c>
      <c r="L5222" t="s">
        <v>226</v>
      </c>
      <c r="M5222" t="s">
        <v>225</v>
      </c>
      <c r="N5222" t="s">
        <v>225</v>
      </c>
      <c r="O5222" t="s">
        <v>225</v>
      </c>
      <c r="P5222" t="s">
        <v>225</v>
      </c>
      <c r="Q5222" t="s">
        <v>225</v>
      </c>
      <c r="AM5222" t="s">
        <v>394</v>
      </c>
      <c r="AN5222" t="s">
        <v>394</v>
      </c>
      <c r="AO5222" t="s">
        <v>394</v>
      </c>
      <c r="AP5222" t="s">
        <v>394</v>
      </c>
      <c r="AQ5222" s="286" t="s">
        <v>394</v>
      </c>
      <c r="AR5222" s="304"/>
      <c r="AS5222" s="304"/>
      <c r="AU5222"/>
    </row>
    <row r="5223" spans="1:47" ht="28.8" x14ac:dyDescent="0.3">
      <c r="A5223" s="285">
        <v>124428</v>
      </c>
      <c r="B5223" s="286" t="s">
        <v>542</v>
      </c>
      <c r="C5223" t="s">
        <v>226</v>
      </c>
      <c r="D5223" t="s">
        <v>225</v>
      </c>
      <c r="E5223" t="s">
        <v>226</v>
      </c>
      <c r="F5223" t="s">
        <v>226</v>
      </c>
      <c r="G5223" t="s">
        <v>226</v>
      </c>
      <c r="H5223" t="s">
        <v>226</v>
      </c>
      <c r="I5223" t="s">
        <v>226</v>
      </c>
      <c r="J5223" t="s">
        <v>226</v>
      </c>
      <c r="K5223" t="s">
        <v>226</v>
      </c>
      <c r="L5223" t="s">
        <v>226</v>
      </c>
      <c r="M5223" t="s">
        <v>225</v>
      </c>
      <c r="N5223" t="s">
        <v>225</v>
      </c>
      <c r="O5223" t="s">
        <v>225</v>
      </c>
      <c r="P5223" t="s">
        <v>225</v>
      </c>
      <c r="Q5223" t="s">
        <v>225</v>
      </c>
      <c r="AM5223" t="s">
        <v>394</v>
      </c>
      <c r="AN5223" t="s">
        <v>394</v>
      </c>
      <c r="AO5223" t="s">
        <v>394</v>
      </c>
      <c r="AP5223" t="s">
        <v>394</v>
      </c>
      <c r="AQ5223" s="286" t="s">
        <v>394</v>
      </c>
      <c r="AR5223" s="304"/>
      <c r="AS5223" s="304"/>
      <c r="AU5223"/>
    </row>
    <row r="5224" spans="1:47" ht="21.6" x14ac:dyDescent="0.65">
      <c r="A5224" s="285">
        <v>124429</v>
      </c>
      <c r="B5224" s="286" t="s">
        <v>5586</v>
      </c>
      <c r="C5224" t="s">
        <v>226</v>
      </c>
      <c r="D5224" t="s">
        <v>226</v>
      </c>
      <c r="E5224" t="s">
        <v>226</v>
      </c>
      <c r="F5224" t="s">
        <v>226</v>
      </c>
      <c r="G5224" t="s">
        <v>226</v>
      </c>
      <c r="H5224" t="s">
        <v>394</v>
      </c>
      <c r="I5224" t="s">
        <v>394</v>
      </c>
      <c r="J5224" t="s">
        <v>394</v>
      </c>
      <c r="K5224" t="s">
        <v>394</v>
      </c>
      <c r="L5224" t="s">
        <v>394</v>
      </c>
      <c r="M5224" t="s">
        <v>394</v>
      </c>
      <c r="N5224" t="s">
        <v>394</v>
      </c>
      <c r="O5224" t="s">
        <v>394</v>
      </c>
      <c r="P5224" t="s">
        <v>394</v>
      </c>
      <c r="Q5224" t="s">
        <v>394</v>
      </c>
      <c r="R5224" t="s">
        <v>394</v>
      </c>
      <c r="S5224" t="s">
        <v>394</v>
      </c>
      <c r="T5224" t="s">
        <v>394</v>
      </c>
      <c r="U5224" t="s">
        <v>394</v>
      </c>
      <c r="V5224" t="s">
        <v>394</v>
      </c>
      <c r="W5224" t="s">
        <v>394</v>
      </c>
      <c r="X5224" t="s">
        <v>394</v>
      </c>
      <c r="Y5224" t="s">
        <v>394</v>
      </c>
      <c r="Z5224" t="s">
        <v>394</v>
      </c>
      <c r="AA5224" t="s">
        <v>394</v>
      </c>
      <c r="AB5224" t="s">
        <v>394</v>
      </c>
      <c r="AC5224" t="s">
        <v>394</v>
      </c>
      <c r="AD5224" t="s">
        <v>394</v>
      </c>
      <c r="AE5224" t="s">
        <v>394</v>
      </c>
      <c r="AF5224" t="s">
        <v>394</v>
      </c>
      <c r="AG5224" t="s">
        <v>394</v>
      </c>
      <c r="AH5224" t="s">
        <v>394</v>
      </c>
      <c r="AI5224" t="s">
        <v>394</v>
      </c>
      <c r="AJ5224" t="s">
        <v>394</v>
      </c>
      <c r="AK5224" t="s">
        <v>394</v>
      </c>
      <c r="AL5224" t="s">
        <v>394</v>
      </c>
      <c r="AM5224" t="s">
        <v>394</v>
      </c>
      <c r="AN5224" t="s">
        <v>394</v>
      </c>
      <c r="AO5224" t="s">
        <v>394</v>
      </c>
      <c r="AP5224" t="s">
        <v>394</v>
      </c>
      <c r="AQ5224" s="288"/>
      <c r="AR5224" s="304"/>
      <c r="AS5224" s="304"/>
      <c r="AU5224"/>
    </row>
    <row r="5225" spans="1:47" ht="28.8" x14ac:dyDescent="0.3">
      <c r="A5225" s="285">
        <v>124430</v>
      </c>
      <c r="B5225" s="286" t="s">
        <v>542</v>
      </c>
      <c r="C5225" t="s">
        <v>226</v>
      </c>
      <c r="D5225" t="s">
        <v>225</v>
      </c>
      <c r="E5225" t="s">
        <v>226</v>
      </c>
      <c r="F5225" t="s">
        <v>226</v>
      </c>
      <c r="G5225" t="s">
        <v>225</v>
      </c>
      <c r="H5225" t="s">
        <v>226</v>
      </c>
      <c r="I5225" t="s">
        <v>226</v>
      </c>
      <c r="J5225" t="s">
        <v>226</v>
      </c>
      <c r="K5225" t="s">
        <v>226</v>
      </c>
      <c r="L5225" t="s">
        <v>226</v>
      </c>
      <c r="M5225" t="s">
        <v>225</v>
      </c>
      <c r="N5225" t="s">
        <v>225</v>
      </c>
      <c r="O5225" t="s">
        <v>225</v>
      </c>
      <c r="P5225" t="s">
        <v>225</v>
      </c>
      <c r="Q5225" t="s">
        <v>225</v>
      </c>
      <c r="AM5225" t="s">
        <v>394</v>
      </c>
      <c r="AN5225" t="s">
        <v>394</v>
      </c>
      <c r="AO5225" t="s">
        <v>394</v>
      </c>
      <c r="AP5225" t="s">
        <v>394</v>
      </c>
      <c r="AQ5225" s="286" t="s">
        <v>394</v>
      </c>
      <c r="AR5225" s="304"/>
      <c r="AS5225" s="304"/>
      <c r="AU5225"/>
    </row>
    <row r="5226" spans="1:47" x14ac:dyDescent="0.3">
      <c r="A5226" s="285">
        <v>124431</v>
      </c>
      <c r="B5226" s="286" t="s">
        <v>5586</v>
      </c>
      <c r="C5226" t="s">
        <v>226</v>
      </c>
      <c r="D5226" t="s">
        <v>226</v>
      </c>
      <c r="E5226" t="s">
        <v>226</v>
      </c>
      <c r="F5226" t="s">
        <v>226</v>
      </c>
      <c r="G5226" t="s">
        <v>226</v>
      </c>
      <c r="H5226" t="s">
        <v>226</v>
      </c>
      <c r="I5226" t="s">
        <v>226</v>
      </c>
      <c r="J5226" t="s">
        <v>226</v>
      </c>
      <c r="K5226" t="s">
        <v>226</v>
      </c>
      <c r="L5226" t="s">
        <v>226</v>
      </c>
      <c r="M5226" t="s">
        <v>394</v>
      </c>
      <c r="N5226" t="s">
        <v>394</v>
      </c>
      <c r="O5226" t="s">
        <v>394</v>
      </c>
      <c r="P5226" t="s">
        <v>394</v>
      </c>
      <c r="Q5226" t="s">
        <v>394</v>
      </c>
      <c r="R5226" t="s">
        <v>394</v>
      </c>
      <c r="S5226" t="s">
        <v>394</v>
      </c>
      <c r="T5226" t="s">
        <v>394</v>
      </c>
      <c r="U5226" t="s">
        <v>394</v>
      </c>
      <c r="V5226" t="s">
        <v>394</v>
      </c>
      <c r="W5226" t="s">
        <v>394</v>
      </c>
      <c r="X5226" t="s">
        <v>394</v>
      </c>
      <c r="Y5226" t="s">
        <v>394</v>
      </c>
      <c r="Z5226" t="s">
        <v>394</v>
      </c>
      <c r="AA5226" t="s">
        <v>394</v>
      </c>
      <c r="AB5226" t="s">
        <v>394</v>
      </c>
      <c r="AC5226" t="s">
        <v>394</v>
      </c>
      <c r="AD5226" t="s">
        <v>394</v>
      </c>
      <c r="AE5226" t="s">
        <v>394</v>
      </c>
      <c r="AF5226" t="s">
        <v>394</v>
      </c>
      <c r="AG5226" t="s">
        <v>394</v>
      </c>
      <c r="AH5226" t="s">
        <v>394</v>
      </c>
      <c r="AI5226" t="s">
        <v>394</v>
      </c>
      <c r="AJ5226" t="s">
        <v>394</v>
      </c>
      <c r="AK5226" t="s">
        <v>394</v>
      </c>
      <c r="AL5226" t="s">
        <v>394</v>
      </c>
      <c r="AM5226" t="s">
        <v>394</v>
      </c>
      <c r="AN5226" t="s">
        <v>394</v>
      </c>
      <c r="AO5226" t="s">
        <v>394</v>
      </c>
      <c r="AP5226" t="s">
        <v>394</v>
      </c>
      <c r="AQ5226" s="286" t="s">
        <v>394</v>
      </c>
      <c r="AR5226" s="304"/>
      <c r="AS5226" s="304"/>
      <c r="AU5226"/>
    </row>
    <row r="5227" spans="1:47" x14ac:dyDescent="0.3">
      <c r="A5227" s="285">
        <v>124432</v>
      </c>
      <c r="B5227" s="286" t="s">
        <v>5586</v>
      </c>
      <c r="C5227" t="s">
        <v>226</v>
      </c>
      <c r="D5227" t="s">
        <v>226</v>
      </c>
      <c r="E5227" t="s">
        <v>225</v>
      </c>
      <c r="F5227" t="s">
        <v>224</v>
      </c>
      <c r="G5227" t="s">
        <v>226</v>
      </c>
      <c r="H5227" t="s">
        <v>225</v>
      </c>
      <c r="I5227" t="s">
        <v>225</v>
      </c>
      <c r="J5227" t="s">
        <v>225</v>
      </c>
      <c r="K5227" t="s">
        <v>225</v>
      </c>
      <c r="L5227" t="s">
        <v>225</v>
      </c>
      <c r="M5227" t="s">
        <v>394</v>
      </c>
      <c r="N5227" t="s">
        <v>394</v>
      </c>
      <c r="O5227" t="s">
        <v>394</v>
      </c>
      <c r="P5227" t="s">
        <v>394</v>
      </c>
      <c r="Q5227" t="s">
        <v>394</v>
      </c>
      <c r="R5227" t="s">
        <v>394</v>
      </c>
      <c r="S5227" t="s">
        <v>394</v>
      </c>
      <c r="T5227" t="s">
        <v>394</v>
      </c>
      <c r="U5227" t="s">
        <v>394</v>
      </c>
      <c r="V5227" t="s">
        <v>394</v>
      </c>
      <c r="W5227" t="s">
        <v>394</v>
      </c>
      <c r="X5227" t="s">
        <v>394</v>
      </c>
      <c r="Y5227" t="s">
        <v>394</v>
      </c>
      <c r="Z5227" t="s">
        <v>394</v>
      </c>
      <c r="AA5227" t="s">
        <v>394</v>
      </c>
      <c r="AB5227" t="s">
        <v>394</v>
      </c>
      <c r="AC5227" t="s">
        <v>394</v>
      </c>
      <c r="AD5227" t="s">
        <v>394</v>
      </c>
      <c r="AE5227" t="s">
        <v>394</v>
      </c>
      <c r="AF5227" t="s">
        <v>394</v>
      </c>
      <c r="AG5227" t="s">
        <v>394</v>
      </c>
      <c r="AH5227" t="s">
        <v>394</v>
      </c>
      <c r="AI5227" t="s">
        <v>394</v>
      </c>
      <c r="AJ5227" t="s">
        <v>394</v>
      </c>
      <c r="AK5227" t="s">
        <v>394</v>
      </c>
      <c r="AL5227" t="s">
        <v>394</v>
      </c>
      <c r="AM5227" t="s">
        <v>394</v>
      </c>
      <c r="AN5227" t="s">
        <v>394</v>
      </c>
      <c r="AO5227" t="s">
        <v>394</v>
      </c>
      <c r="AP5227" t="s">
        <v>394</v>
      </c>
      <c r="AQ5227" s="286" t="s">
        <v>394</v>
      </c>
      <c r="AR5227" s="304"/>
      <c r="AS5227" s="304"/>
      <c r="AU5227"/>
    </row>
    <row r="5228" spans="1:47" ht="28.8" x14ac:dyDescent="0.3">
      <c r="A5228" s="285">
        <v>124433</v>
      </c>
      <c r="B5228" s="286" t="s">
        <v>542</v>
      </c>
      <c r="C5228" t="s">
        <v>226</v>
      </c>
      <c r="D5228" t="s">
        <v>224</v>
      </c>
      <c r="E5228" t="s">
        <v>224</v>
      </c>
      <c r="F5228" t="s">
        <v>226</v>
      </c>
      <c r="G5228" t="s">
        <v>226</v>
      </c>
      <c r="H5228" t="s">
        <v>226</v>
      </c>
      <c r="I5228" t="s">
        <v>226</v>
      </c>
      <c r="J5228" t="s">
        <v>226</v>
      </c>
      <c r="K5228" t="s">
        <v>226</v>
      </c>
      <c r="L5228" t="s">
        <v>225</v>
      </c>
      <c r="M5228" t="s">
        <v>225</v>
      </c>
      <c r="N5228" t="s">
        <v>225</v>
      </c>
      <c r="O5228" t="s">
        <v>225</v>
      </c>
      <c r="P5228" t="s">
        <v>225</v>
      </c>
      <c r="Q5228" t="s">
        <v>225</v>
      </c>
      <c r="AM5228" t="s">
        <v>394</v>
      </c>
      <c r="AN5228" t="s">
        <v>394</v>
      </c>
      <c r="AO5228" t="s">
        <v>394</v>
      </c>
      <c r="AP5228" t="s">
        <v>394</v>
      </c>
      <c r="AQ5228" s="286" t="s">
        <v>394</v>
      </c>
      <c r="AR5228" s="304"/>
      <c r="AS5228" s="304"/>
      <c r="AU5228"/>
    </row>
    <row r="5229" spans="1:47" ht="28.8" x14ac:dyDescent="0.3">
      <c r="A5229" s="285">
        <v>124434</v>
      </c>
      <c r="B5229" s="286" t="s">
        <v>542</v>
      </c>
      <c r="C5229" t="s">
        <v>226</v>
      </c>
      <c r="D5229" t="s">
        <v>226</v>
      </c>
      <c r="E5229" t="s">
        <v>226</v>
      </c>
      <c r="F5229" t="s">
        <v>226</v>
      </c>
      <c r="G5229" t="s">
        <v>226</v>
      </c>
      <c r="H5229" t="s">
        <v>225</v>
      </c>
      <c r="I5229" t="s">
        <v>226</v>
      </c>
      <c r="J5229" t="s">
        <v>226</v>
      </c>
      <c r="K5229" t="s">
        <v>226</v>
      </c>
      <c r="L5229" t="s">
        <v>225</v>
      </c>
      <c r="M5229" t="s">
        <v>225</v>
      </c>
      <c r="N5229" t="s">
        <v>225</v>
      </c>
      <c r="O5229" t="s">
        <v>225</v>
      </c>
      <c r="P5229" t="s">
        <v>225</v>
      </c>
      <c r="Q5229" t="s">
        <v>225</v>
      </c>
      <c r="AM5229" t="s">
        <v>394</v>
      </c>
      <c r="AN5229" t="s">
        <v>394</v>
      </c>
      <c r="AO5229" t="s">
        <v>394</v>
      </c>
      <c r="AP5229" t="s">
        <v>394</v>
      </c>
      <c r="AQ5229" s="286" t="s">
        <v>394</v>
      </c>
      <c r="AR5229" s="304"/>
      <c r="AS5229" s="304"/>
      <c r="AU5229"/>
    </row>
    <row r="5230" spans="1:47" ht="28.8" x14ac:dyDescent="0.3">
      <c r="A5230" s="285">
        <v>124435</v>
      </c>
      <c r="B5230" s="286" t="s">
        <v>542</v>
      </c>
      <c r="C5230" t="s">
        <v>224</v>
      </c>
      <c r="D5230" t="s">
        <v>226</v>
      </c>
      <c r="E5230" t="s">
        <v>224</v>
      </c>
      <c r="F5230" t="s">
        <v>226</v>
      </c>
      <c r="G5230" t="s">
        <v>225</v>
      </c>
      <c r="H5230" t="s">
        <v>226</v>
      </c>
      <c r="I5230" t="s">
        <v>225</v>
      </c>
      <c r="J5230" t="s">
        <v>225</v>
      </c>
      <c r="K5230" t="s">
        <v>225</v>
      </c>
      <c r="L5230" t="s">
        <v>225</v>
      </c>
      <c r="M5230" t="s">
        <v>225</v>
      </c>
      <c r="N5230" t="s">
        <v>225</v>
      </c>
      <c r="O5230" t="s">
        <v>225</v>
      </c>
      <c r="P5230" t="s">
        <v>225</v>
      </c>
      <c r="Q5230" t="s">
        <v>225</v>
      </c>
      <c r="AM5230" t="s">
        <v>394</v>
      </c>
      <c r="AN5230" t="s">
        <v>394</v>
      </c>
      <c r="AO5230" t="s">
        <v>394</v>
      </c>
      <c r="AP5230" t="s">
        <v>394</v>
      </c>
      <c r="AQ5230" s="286" t="s">
        <v>394</v>
      </c>
      <c r="AR5230" s="304"/>
      <c r="AS5230" s="304"/>
      <c r="AU5230"/>
    </row>
    <row r="5231" spans="1:47" ht="28.8" x14ac:dyDescent="0.3">
      <c r="A5231" s="285">
        <v>124436</v>
      </c>
      <c r="B5231" s="286" t="s">
        <v>542</v>
      </c>
      <c r="C5231" t="s">
        <v>226</v>
      </c>
      <c r="D5231" t="s">
        <v>226</v>
      </c>
      <c r="E5231" t="s">
        <v>225</v>
      </c>
      <c r="F5231" t="s">
        <v>226</v>
      </c>
      <c r="G5231" t="s">
        <v>225</v>
      </c>
      <c r="H5231" t="s">
        <v>226</v>
      </c>
      <c r="I5231" t="s">
        <v>226</v>
      </c>
      <c r="J5231" t="s">
        <v>226</v>
      </c>
      <c r="K5231" t="s">
        <v>226</v>
      </c>
      <c r="L5231" t="s">
        <v>226</v>
      </c>
      <c r="M5231" t="s">
        <v>225</v>
      </c>
      <c r="N5231" t="s">
        <v>225</v>
      </c>
      <c r="O5231" t="s">
        <v>225</v>
      </c>
      <c r="P5231" t="s">
        <v>225</v>
      </c>
      <c r="Q5231" t="s">
        <v>225</v>
      </c>
      <c r="AM5231" t="s">
        <v>394</v>
      </c>
      <c r="AN5231" t="s">
        <v>394</v>
      </c>
      <c r="AO5231" t="s">
        <v>394</v>
      </c>
      <c r="AP5231" t="s">
        <v>394</v>
      </c>
      <c r="AQ5231" s="286" t="s">
        <v>394</v>
      </c>
      <c r="AR5231" s="304"/>
      <c r="AS5231" s="304"/>
      <c r="AU5231"/>
    </row>
    <row r="5232" spans="1:47" ht="28.8" x14ac:dyDescent="0.3">
      <c r="A5232" s="285">
        <v>124437</v>
      </c>
      <c r="B5232" s="286" t="s">
        <v>542</v>
      </c>
      <c r="C5232" t="s">
        <v>226</v>
      </c>
      <c r="D5232" t="s">
        <v>224</v>
      </c>
      <c r="E5232" t="s">
        <v>224</v>
      </c>
      <c r="F5232" t="s">
        <v>226</v>
      </c>
      <c r="G5232" t="s">
        <v>226</v>
      </c>
      <c r="H5232" t="s">
        <v>226</v>
      </c>
      <c r="I5232" t="s">
        <v>226</v>
      </c>
      <c r="J5232" t="s">
        <v>226</v>
      </c>
      <c r="K5232" t="s">
        <v>226</v>
      </c>
      <c r="L5232" t="s">
        <v>225</v>
      </c>
      <c r="M5232" t="s">
        <v>225</v>
      </c>
      <c r="N5232" t="s">
        <v>225</v>
      </c>
      <c r="O5232" t="s">
        <v>225</v>
      </c>
      <c r="P5232" t="s">
        <v>225</v>
      </c>
      <c r="Q5232" t="s">
        <v>225</v>
      </c>
      <c r="AM5232" t="s">
        <v>394</v>
      </c>
      <c r="AN5232" t="s">
        <v>394</v>
      </c>
      <c r="AO5232" t="s">
        <v>394</v>
      </c>
      <c r="AP5232" t="s">
        <v>394</v>
      </c>
      <c r="AQ5232" s="286" t="s">
        <v>394</v>
      </c>
      <c r="AR5232" s="304"/>
      <c r="AS5232" s="304"/>
      <c r="AU5232"/>
    </row>
    <row r="5233" spans="1:47" x14ac:dyDescent="0.3">
      <c r="A5233" s="285">
        <v>124438</v>
      </c>
      <c r="B5233" s="286" t="s">
        <v>5586</v>
      </c>
      <c r="C5233" t="s">
        <v>226</v>
      </c>
      <c r="D5233" t="s">
        <v>226</v>
      </c>
      <c r="E5233" t="s">
        <v>226</v>
      </c>
      <c r="F5233" t="s">
        <v>226</v>
      </c>
      <c r="G5233" t="s">
        <v>226</v>
      </c>
      <c r="H5233" t="s">
        <v>394</v>
      </c>
      <c r="I5233" t="s">
        <v>394</v>
      </c>
      <c r="J5233" t="s">
        <v>394</v>
      </c>
      <c r="K5233" t="s">
        <v>394</v>
      </c>
      <c r="L5233" t="s">
        <v>394</v>
      </c>
      <c r="M5233" t="s">
        <v>394</v>
      </c>
      <c r="N5233" t="s">
        <v>394</v>
      </c>
      <c r="O5233" t="s">
        <v>394</v>
      </c>
      <c r="P5233" t="s">
        <v>394</v>
      </c>
      <c r="Q5233" t="s">
        <v>394</v>
      </c>
      <c r="R5233" t="s">
        <v>394</v>
      </c>
      <c r="S5233" t="s">
        <v>394</v>
      </c>
      <c r="T5233" t="s">
        <v>394</v>
      </c>
      <c r="U5233" t="s">
        <v>394</v>
      </c>
      <c r="V5233" t="s">
        <v>394</v>
      </c>
      <c r="W5233" t="s">
        <v>394</v>
      </c>
      <c r="X5233" t="s">
        <v>394</v>
      </c>
      <c r="Y5233" t="s">
        <v>394</v>
      </c>
      <c r="Z5233" t="s">
        <v>394</v>
      </c>
      <c r="AA5233" t="s">
        <v>394</v>
      </c>
      <c r="AB5233" t="s">
        <v>394</v>
      </c>
      <c r="AC5233" t="s">
        <v>394</v>
      </c>
      <c r="AD5233" t="s">
        <v>394</v>
      </c>
      <c r="AE5233" t="s">
        <v>394</v>
      </c>
      <c r="AF5233" t="s">
        <v>394</v>
      </c>
      <c r="AG5233" t="s">
        <v>394</v>
      </c>
      <c r="AH5233" t="s">
        <v>394</v>
      </c>
      <c r="AI5233" t="s">
        <v>394</v>
      </c>
      <c r="AJ5233" t="s">
        <v>394</v>
      </c>
      <c r="AK5233" t="s">
        <v>394</v>
      </c>
      <c r="AL5233" t="s">
        <v>394</v>
      </c>
      <c r="AM5233" t="s">
        <v>394</v>
      </c>
      <c r="AN5233" t="s">
        <v>394</v>
      </c>
      <c r="AO5233" t="s">
        <v>394</v>
      </c>
      <c r="AP5233" t="s">
        <v>394</v>
      </c>
      <c r="AQ5233" s="289"/>
      <c r="AR5233" s="304"/>
      <c r="AS5233" s="304"/>
      <c r="AU5233"/>
    </row>
    <row r="5234" spans="1:47" ht="28.8" x14ac:dyDescent="0.3">
      <c r="A5234" s="285">
        <v>124439</v>
      </c>
      <c r="B5234" s="286" t="s">
        <v>542</v>
      </c>
      <c r="C5234" t="s">
        <v>226</v>
      </c>
      <c r="D5234" t="s">
        <v>224</v>
      </c>
      <c r="E5234" t="s">
        <v>226</v>
      </c>
      <c r="F5234" t="s">
        <v>226</v>
      </c>
      <c r="G5234" t="s">
        <v>225</v>
      </c>
      <c r="H5234" t="s">
        <v>226</v>
      </c>
      <c r="I5234" t="s">
        <v>225</v>
      </c>
      <c r="J5234" t="s">
        <v>226</v>
      </c>
      <c r="K5234" t="s">
        <v>226</v>
      </c>
      <c r="L5234" t="s">
        <v>226</v>
      </c>
      <c r="M5234" t="s">
        <v>225</v>
      </c>
      <c r="N5234" t="s">
        <v>225</v>
      </c>
      <c r="O5234" t="s">
        <v>225</v>
      </c>
      <c r="P5234" t="s">
        <v>225</v>
      </c>
      <c r="Q5234" t="s">
        <v>225</v>
      </c>
      <c r="AM5234" t="s">
        <v>394</v>
      </c>
      <c r="AN5234" t="s">
        <v>394</v>
      </c>
      <c r="AO5234" t="s">
        <v>394</v>
      </c>
      <c r="AP5234" t="s">
        <v>394</v>
      </c>
      <c r="AQ5234" s="286" t="s">
        <v>394</v>
      </c>
      <c r="AR5234" s="304"/>
      <c r="AS5234" s="304"/>
      <c r="AU5234"/>
    </row>
    <row r="5235" spans="1:47" ht="21.6" x14ac:dyDescent="0.65">
      <c r="A5235" s="285">
        <v>124440</v>
      </c>
      <c r="B5235" s="286" t="s">
        <v>5586</v>
      </c>
      <c r="C5235" t="s">
        <v>226</v>
      </c>
      <c r="D5235" t="s">
        <v>226</v>
      </c>
      <c r="E5235" t="s">
        <v>226</v>
      </c>
      <c r="F5235" t="s">
        <v>226</v>
      </c>
      <c r="G5235" t="s">
        <v>226</v>
      </c>
      <c r="H5235" t="s">
        <v>394</v>
      </c>
      <c r="I5235" t="s">
        <v>394</v>
      </c>
      <c r="J5235" t="s">
        <v>394</v>
      </c>
      <c r="K5235" t="s">
        <v>394</v>
      </c>
      <c r="L5235" t="s">
        <v>394</v>
      </c>
      <c r="M5235" t="s">
        <v>394</v>
      </c>
      <c r="N5235" t="s">
        <v>394</v>
      </c>
      <c r="O5235" t="s">
        <v>394</v>
      </c>
      <c r="P5235" t="s">
        <v>394</v>
      </c>
      <c r="Q5235" t="s">
        <v>394</v>
      </c>
      <c r="R5235" t="s">
        <v>394</v>
      </c>
      <c r="S5235" t="s">
        <v>394</v>
      </c>
      <c r="T5235" t="s">
        <v>394</v>
      </c>
      <c r="U5235" t="s">
        <v>394</v>
      </c>
      <c r="V5235" t="s">
        <v>394</v>
      </c>
      <c r="W5235" t="s">
        <v>394</v>
      </c>
      <c r="X5235" t="s">
        <v>394</v>
      </c>
      <c r="Y5235" t="s">
        <v>394</v>
      </c>
      <c r="Z5235" t="s">
        <v>394</v>
      </c>
      <c r="AA5235" t="s">
        <v>394</v>
      </c>
      <c r="AB5235" t="s">
        <v>394</v>
      </c>
      <c r="AC5235" t="s">
        <v>394</v>
      </c>
      <c r="AD5235" t="s">
        <v>394</v>
      </c>
      <c r="AE5235" t="s">
        <v>394</v>
      </c>
      <c r="AF5235" t="s">
        <v>394</v>
      </c>
      <c r="AG5235" t="s">
        <v>394</v>
      </c>
      <c r="AH5235" t="s">
        <v>394</v>
      </c>
      <c r="AI5235" t="s">
        <v>394</v>
      </c>
      <c r="AJ5235" t="s">
        <v>394</v>
      </c>
      <c r="AK5235" t="s">
        <v>394</v>
      </c>
      <c r="AL5235" t="s">
        <v>394</v>
      </c>
      <c r="AM5235" t="s">
        <v>394</v>
      </c>
      <c r="AN5235" t="s">
        <v>394</v>
      </c>
      <c r="AO5235" t="s">
        <v>394</v>
      </c>
      <c r="AP5235" t="s">
        <v>394</v>
      </c>
      <c r="AQ5235" s="288"/>
      <c r="AR5235" s="304"/>
      <c r="AS5235" s="304"/>
      <c r="AU5235"/>
    </row>
    <row r="5236" spans="1:47" ht="28.8" x14ac:dyDescent="0.3">
      <c r="A5236" s="285">
        <v>124441</v>
      </c>
      <c r="B5236" s="286" t="s">
        <v>541</v>
      </c>
      <c r="C5236" t="s">
        <v>226</v>
      </c>
      <c r="D5236" t="s">
        <v>226</v>
      </c>
      <c r="E5236" t="s">
        <v>226</v>
      </c>
      <c r="F5236" t="s">
        <v>226</v>
      </c>
      <c r="G5236" t="s">
        <v>226</v>
      </c>
      <c r="H5236" t="s">
        <v>226</v>
      </c>
      <c r="I5236" t="s">
        <v>226</v>
      </c>
      <c r="J5236" t="s">
        <v>226</v>
      </c>
      <c r="K5236" t="s">
        <v>226</v>
      </c>
      <c r="L5236" t="s">
        <v>226</v>
      </c>
      <c r="M5236" t="s">
        <v>225</v>
      </c>
      <c r="N5236" t="s">
        <v>394</v>
      </c>
      <c r="O5236" t="s">
        <v>394</v>
      </c>
      <c r="P5236" t="s">
        <v>394</v>
      </c>
      <c r="Q5236" t="s">
        <v>394</v>
      </c>
      <c r="R5236" t="s">
        <v>394</v>
      </c>
      <c r="S5236" t="s">
        <v>394</v>
      </c>
      <c r="T5236" t="s">
        <v>394</v>
      </c>
      <c r="U5236" t="s">
        <v>394</v>
      </c>
      <c r="V5236" t="s">
        <v>394</v>
      </c>
      <c r="W5236" t="s">
        <v>225</v>
      </c>
      <c r="X5236" t="s">
        <v>225</v>
      </c>
      <c r="Y5236" t="s">
        <v>225</v>
      </c>
      <c r="Z5236" t="s">
        <v>225</v>
      </c>
      <c r="AA5236" t="s">
        <v>225</v>
      </c>
      <c r="AQ5236" s="286" t="s">
        <v>394</v>
      </c>
      <c r="AR5236" s="304"/>
      <c r="AS5236" s="304"/>
      <c r="AU5236"/>
    </row>
    <row r="5237" spans="1:47" x14ac:dyDescent="0.3">
      <c r="A5237" s="285">
        <v>124442</v>
      </c>
      <c r="B5237" s="286" t="s">
        <v>5586</v>
      </c>
      <c r="C5237" t="s">
        <v>225</v>
      </c>
      <c r="D5237" t="s">
        <v>225</v>
      </c>
      <c r="E5237" t="s">
        <v>225</v>
      </c>
      <c r="F5237" t="s">
        <v>225</v>
      </c>
      <c r="G5237" t="s">
        <v>226</v>
      </c>
      <c r="H5237" t="s">
        <v>226</v>
      </c>
      <c r="I5237" t="s">
        <v>225</v>
      </c>
      <c r="J5237" t="s">
        <v>225</v>
      </c>
      <c r="K5237" t="s">
        <v>225</v>
      </c>
      <c r="L5237" t="s">
        <v>225</v>
      </c>
      <c r="M5237" t="s">
        <v>394</v>
      </c>
      <c r="N5237" t="s">
        <v>225</v>
      </c>
      <c r="O5237" t="s">
        <v>225</v>
      </c>
      <c r="P5237" t="s">
        <v>225</v>
      </c>
      <c r="Q5237" t="s">
        <v>226</v>
      </c>
      <c r="R5237" t="s">
        <v>226</v>
      </c>
      <c r="S5237" t="s">
        <v>225</v>
      </c>
      <c r="T5237" t="s">
        <v>225</v>
      </c>
      <c r="U5237" t="s">
        <v>225</v>
      </c>
      <c r="V5237" t="s">
        <v>226</v>
      </c>
      <c r="W5237" t="s">
        <v>226</v>
      </c>
      <c r="X5237" t="s">
        <v>225</v>
      </c>
      <c r="Y5237" t="s">
        <v>225</v>
      </c>
      <c r="Z5237" t="s">
        <v>226</v>
      </c>
      <c r="AA5237" t="s">
        <v>226</v>
      </c>
      <c r="AB5237" t="s">
        <v>226</v>
      </c>
      <c r="AC5237" t="s">
        <v>225</v>
      </c>
      <c r="AD5237" t="s">
        <v>225</v>
      </c>
      <c r="AE5237" t="s">
        <v>226</v>
      </c>
      <c r="AF5237" t="s">
        <v>226</v>
      </c>
      <c r="AG5237" t="s">
        <v>394</v>
      </c>
      <c r="AH5237" t="s">
        <v>394</v>
      </c>
      <c r="AI5237" t="s">
        <v>394</v>
      </c>
      <c r="AJ5237" t="s">
        <v>394</v>
      </c>
      <c r="AK5237" t="s">
        <v>394</v>
      </c>
      <c r="AL5237" t="s">
        <v>394</v>
      </c>
      <c r="AM5237" t="s">
        <v>394</v>
      </c>
      <c r="AN5237" t="s">
        <v>394</v>
      </c>
      <c r="AO5237" t="s">
        <v>394</v>
      </c>
      <c r="AP5237" t="s">
        <v>394</v>
      </c>
      <c r="AQ5237" s="286" t="s">
        <v>394</v>
      </c>
      <c r="AR5237" s="304"/>
      <c r="AS5237" s="304"/>
      <c r="AU5237"/>
    </row>
    <row r="5238" spans="1:47" ht="28.8" x14ac:dyDescent="0.3">
      <c r="A5238" s="285">
        <v>124443</v>
      </c>
      <c r="B5238" s="286" t="s">
        <v>542</v>
      </c>
      <c r="C5238" t="s">
        <v>225</v>
      </c>
      <c r="D5238" t="s">
        <v>226</v>
      </c>
      <c r="E5238" t="s">
        <v>225</v>
      </c>
      <c r="F5238" t="s">
        <v>226</v>
      </c>
      <c r="G5238" t="s">
        <v>225</v>
      </c>
      <c r="H5238" t="s">
        <v>225</v>
      </c>
      <c r="I5238" t="s">
        <v>226</v>
      </c>
      <c r="J5238" t="s">
        <v>225</v>
      </c>
      <c r="K5238" t="s">
        <v>225</v>
      </c>
      <c r="L5238" t="s">
        <v>226</v>
      </c>
      <c r="M5238" t="s">
        <v>225</v>
      </c>
      <c r="N5238" t="s">
        <v>225</v>
      </c>
      <c r="O5238" t="s">
        <v>225</v>
      </c>
      <c r="P5238" t="s">
        <v>225</v>
      </c>
      <c r="Q5238" t="s">
        <v>225</v>
      </c>
      <c r="AM5238" t="s">
        <v>394</v>
      </c>
      <c r="AN5238" t="s">
        <v>394</v>
      </c>
      <c r="AO5238" t="s">
        <v>394</v>
      </c>
      <c r="AP5238" t="s">
        <v>394</v>
      </c>
      <c r="AQ5238" s="286" t="s">
        <v>394</v>
      </c>
      <c r="AR5238" s="304"/>
      <c r="AS5238" s="304"/>
      <c r="AU5238"/>
    </row>
    <row r="5239" spans="1:47" ht="28.8" x14ac:dyDescent="0.3">
      <c r="A5239" s="285">
        <v>124444</v>
      </c>
      <c r="B5239" s="286" t="s">
        <v>542</v>
      </c>
      <c r="C5239" t="s">
        <v>225</v>
      </c>
      <c r="D5239" t="s">
        <v>226</v>
      </c>
      <c r="E5239" t="s">
        <v>226</v>
      </c>
      <c r="F5239" t="s">
        <v>226</v>
      </c>
      <c r="G5239" t="s">
        <v>226</v>
      </c>
      <c r="H5239" t="s">
        <v>225</v>
      </c>
      <c r="I5239" t="s">
        <v>225</v>
      </c>
      <c r="J5239" t="s">
        <v>226</v>
      </c>
      <c r="K5239" t="s">
        <v>226</v>
      </c>
      <c r="L5239" t="s">
        <v>225</v>
      </c>
      <c r="M5239" t="s">
        <v>225</v>
      </c>
      <c r="N5239" t="s">
        <v>225</v>
      </c>
      <c r="O5239" t="s">
        <v>225</v>
      </c>
      <c r="P5239" t="s">
        <v>225</v>
      </c>
      <c r="Q5239" t="s">
        <v>225</v>
      </c>
      <c r="AM5239" t="s">
        <v>394</v>
      </c>
      <c r="AN5239" t="s">
        <v>394</v>
      </c>
      <c r="AO5239" t="s">
        <v>394</v>
      </c>
      <c r="AP5239" t="s">
        <v>394</v>
      </c>
      <c r="AQ5239" s="286" t="s">
        <v>394</v>
      </c>
      <c r="AR5239" s="304"/>
      <c r="AS5239" s="304"/>
      <c r="AU5239"/>
    </row>
    <row r="5240" spans="1:47" x14ac:dyDescent="0.3">
      <c r="A5240" s="285">
        <v>124445</v>
      </c>
      <c r="B5240" s="286" t="s">
        <v>5586</v>
      </c>
      <c r="C5240" t="s">
        <v>226</v>
      </c>
      <c r="D5240" t="s">
        <v>226</v>
      </c>
      <c r="E5240" t="s">
        <v>226</v>
      </c>
      <c r="F5240" t="s">
        <v>226</v>
      </c>
      <c r="G5240" t="s">
        <v>225</v>
      </c>
      <c r="H5240" t="s">
        <v>226</v>
      </c>
      <c r="I5240" t="s">
        <v>226</v>
      </c>
      <c r="J5240" t="s">
        <v>226</v>
      </c>
      <c r="K5240" t="s">
        <v>226</v>
      </c>
      <c r="L5240" t="s">
        <v>226</v>
      </c>
      <c r="M5240" t="s">
        <v>394</v>
      </c>
      <c r="N5240" t="s">
        <v>394</v>
      </c>
      <c r="O5240" t="s">
        <v>394</v>
      </c>
      <c r="P5240" t="s">
        <v>394</v>
      </c>
      <c r="Q5240" t="s">
        <v>394</v>
      </c>
      <c r="R5240" t="s">
        <v>394</v>
      </c>
      <c r="S5240" t="s">
        <v>394</v>
      </c>
      <c r="T5240" t="s">
        <v>394</v>
      </c>
      <c r="U5240" t="s">
        <v>394</v>
      </c>
      <c r="V5240" t="s">
        <v>394</v>
      </c>
      <c r="W5240" t="s">
        <v>394</v>
      </c>
      <c r="X5240" t="s">
        <v>394</v>
      </c>
      <c r="Y5240" t="s">
        <v>394</v>
      </c>
      <c r="Z5240" t="s">
        <v>394</v>
      </c>
      <c r="AA5240" t="s">
        <v>394</v>
      </c>
      <c r="AB5240" t="s">
        <v>394</v>
      </c>
      <c r="AC5240" t="s">
        <v>394</v>
      </c>
      <c r="AD5240" t="s">
        <v>394</v>
      </c>
      <c r="AE5240" t="s">
        <v>394</v>
      </c>
      <c r="AF5240" t="s">
        <v>394</v>
      </c>
      <c r="AG5240" t="s">
        <v>394</v>
      </c>
      <c r="AH5240" t="s">
        <v>394</v>
      </c>
      <c r="AI5240" t="s">
        <v>394</v>
      </c>
      <c r="AJ5240" t="s">
        <v>394</v>
      </c>
      <c r="AK5240" t="s">
        <v>394</v>
      </c>
      <c r="AL5240" t="s">
        <v>394</v>
      </c>
      <c r="AM5240" t="s">
        <v>394</v>
      </c>
      <c r="AN5240" t="s">
        <v>394</v>
      </c>
      <c r="AO5240" t="s">
        <v>394</v>
      </c>
      <c r="AP5240" t="s">
        <v>394</v>
      </c>
      <c r="AQ5240" s="286" t="s">
        <v>394</v>
      </c>
      <c r="AR5240" s="304"/>
      <c r="AS5240" s="304"/>
      <c r="AU5240"/>
    </row>
    <row r="5241" spans="1:47" ht="28.8" x14ac:dyDescent="0.3">
      <c r="A5241" s="285">
        <v>124446</v>
      </c>
      <c r="B5241" s="286" t="s">
        <v>542</v>
      </c>
      <c r="C5241" t="s">
        <v>225</v>
      </c>
      <c r="D5241" t="s">
        <v>226</v>
      </c>
      <c r="E5241" t="s">
        <v>225</v>
      </c>
      <c r="F5241" t="s">
        <v>226</v>
      </c>
      <c r="G5241" t="s">
        <v>225</v>
      </c>
      <c r="H5241" t="s">
        <v>225</v>
      </c>
      <c r="I5241" t="s">
        <v>225</v>
      </c>
      <c r="J5241" t="s">
        <v>225</v>
      </c>
      <c r="K5241" t="s">
        <v>225</v>
      </c>
      <c r="L5241" t="s">
        <v>225</v>
      </c>
      <c r="M5241" t="s">
        <v>225</v>
      </c>
      <c r="N5241" t="s">
        <v>225</v>
      </c>
      <c r="O5241" t="s">
        <v>225</v>
      </c>
      <c r="P5241" t="s">
        <v>225</v>
      </c>
      <c r="Q5241" t="s">
        <v>225</v>
      </c>
      <c r="AM5241" t="s">
        <v>394</v>
      </c>
      <c r="AN5241" t="s">
        <v>394</v>
      </c>
      <c r="AO5241" t="s">
        <v>394</v>
      </c>
      <c r="AP5241" t="s">
        <v>394</v>
      </c>
      <c r="AQ5241" s="286" t="s">
        <v>394</v>
      </c>
      <c r="AR5241" s="304"/>
      <c r="AS5241" s="304"/>
      <c r="AU5241"/>
    </row>
    <row r="5242" spans="1:47" ht="28.8" x14ac:dyDescent="0.3">
      <c r="A5242" s="285">
        <v>124447</v>
      </c>
      <c r="B5242" s="286" t="s">
        <v>542</v>
      </c>
      <c r="C5242" t="s">
        <v>226</v>
      </c>
      <c r="D5242" t="s">
        <v>224</v>
      </c>
      <c r="E5242" t="s">
        <v>226</v>
      </c>
      <c r="F5242" t="s">
        <v>226</v>
      </c>
      <c r="G5242" t="s">
        <v>226</v>
      </c>
      <c r="H5242" t="s">
        <v>226</v>
      </c>
      <c r="I5242" t="s">
        <v>225</v>
      </c>
      <c r="J5242" t="s">
        <v>226</v>
      </c>
      <c r="K5242" t="s">
        <v>226</v>
      </c>
      <c r="L5242" t="s">
        <v>225</v>
      </c>
      <c r="M5242" t="s">
        <v>225</v>
      </c>
      <c r="N5242" t="s">
        <v>225</v>
      </c>
      <c r="O5242" t="s">
        <v>225</v>
      </c>
      <c r="P5242" t="s">
        <v>225</v>
      </c>
      <c r="Q5242" t="s">
        <v>225</v>
      </c>
      <c r="AM5242" t="s">
        <v>394</v>
      </c>
      <c r="AN5242" t="s">
        <v>394</v>
      </c>
      <c r="AO5242" t="s">
        <v>394</v>
      </c>
      <c r="AP5242" t="s">
        <v>394</v>
      </c>
      <c r="AQ5242" s="286" t="s">
        <v>394</v>
      </c>
      <c r="AR5242" s="304"/>
      <c r="AS5242" s="304"/>
      <c r="AU5242"/>
    </row>
    <row r="5243" spans="1:47" ht="28.8" x14ac:dyDescent="0.3">
      <c r="A5243" s="285">
        <v>124448</v>
      </c>
      <c r="B5243" s="286" t="s">
        <v>541</v>
      </c>
      <c r="C5243" t="s">
        <v>226</v>
      </c>
      <c r="D5243" t="s">
        <v>226</v>
      </c>
      <c r="E5243" t="s">
        <v>226</v>
      </c>
      <c r="F5243" t="s">
        <v>226</v>
      </c>
      <c r="G5243" t="s">
        <v>226</v>
      </c>
      <c r="H5243" t="s">
        <v>226</v>
      </c>
      <c r="I5243" t="s">
        <v>226</v>
      </c>
      <c r="J5243" t="s">
        <v>226</v>
      </c>
      <c r="K5243" t="s">
        <v>226</v>
      </c>
      <c r="L5243" t="s">
        <v>226</v>
      </c>
      <c r="M5243" t="s">
        <v>225</v>
      </c>
      <c r="N5243" t="s">
        <v>394</v>
      </c>
      <c r="O5243" t="s">
        <v>394</v>
      </c>
      <c r="P5243" t="s">
        <v>394</v>
      </c>
      <c r="Q5243" t="s">
        <v>394</v>
      </c>
      <c r="R5243" t="s">
        <v>394</v>
      </c>
      <c r="S5243" t="s">
        <v>394</v>
      </c>
      <c r="T5243" t="s">
        <v>394</v>
      </c>
      <c r="U5243" t="s">
        <v>394</v>
      </c>
      <c r="V5243" t="s">
        <v>394</v>
      </c>
      <c r="W5243" t="s">
        <v>225</v>
      </c>
      <c r="X5243" t="s">
        <v>225</v>
      </c>
      <c r="Y5243" t="s">
        <v>225</v>
      </c>
      <c r="Z5243" t="s">
        <v>225</v>
      </c>
      <c r="AA5243" t="s">
        <v>225</v>
      </c>
      <c r="AQ5243" s="286" t="s">
        <v>394</v>
      </c>
      <c r="AR5243" s="304"/>
      <c r="AS5243" s="304"/>
      <c r="AU5243"/>
    </row>
    <row r="5244" spans="1:47" ht="21.6" x14ac:dyDescent="0.65">
      <c r="A5244" s="285">
        <v>124449</v>
      </c>
      <c r="B5244" s="286" t="s">
        <v>5586</v>
      </c>
      <c r="C5244" t="s">
        <v>225</v>
      </c>
      <c r="D5244" t="s">
        <v>225</v>
      </c>
      <c r="E5244" t="s">
        <v>226</v>
      </c>
      <c r="F5244" t="s">
        <v>226</v>
      </c>
      <c r="G5244" t="s">
        <v>226</v>
      </c>
      <c r="H5244" t="s">
        <v>394</v>
      </c>
      <c r="I5244" t="s">
        <v>394</v>
      </c>
      <c r="J5244" t="s">
        <v>394</v>
      </c>
      <c r="K5244" t="s">
        <v>394</v>
      </c>
      <c r="L5244" t="s">
        <v>394</v>
      </c>
      <c r="M5244" t="s">
        <v>394</v>
      </c>
      <c r="N5244" t="s">
        <v>394</v>
      </c>
      <c r="O5244" t="s">
        <v>394</v>
      </c>
      <c r="P5244" t="s">
        <v>394</v>
      </c>
      <c r="Q5244" t="s">
        <v>394</v>
      </c>
      <c r="R5244" t="s">
        <v>394</v>
      </c>
      <c r="S5244" t="s">
        <v>394</v>
      </c>
      <c r="T5244" t="s">
        <v>394</v>
      </c>
      <c r="U5244" t="s">
        <v>394</v>
      </c>
      <c r="V5244" t="s">
        <v>394</v>
      </c>
      <c r="W5244" t="s">
        <v>394</v>
      </c>
      <c r="X5244" t="s">
        <v>394</v>
      </c>
      <c r="Y5244" t="s">
        <v>394</v>
      </c>
      <c r="Z5244" t="s">
        <v>394</v>
      </c>
      <c r="AA5244" t="s">
        <v>394</v>
      </c>
      <c r="AB5244" t="s">
        <v>394</v>
      </c>
      <c r="AC5244" t="s">
        <v>394</v>
      </c>
      <c r="AD5244" t="s">
        <v>394</v>
      </c>
      <c r="AE5244" t="s">
        <v>394</v>
      </c>
      <c r="AF5244" t="s">
        <v>394</v>
      </c>
      <c r="AG5244" t="s">
        <v>394</v>
      </c>
      <c r="AH5244" t="s">
        <v>394</v>
      </c>
      <c r="AI5244" t="s">
        <v>394</v>
      </c>
      <c r="AJ5244" t="s">
        <v>394</v>
      </c>
      <c r="AK5244" t="s">
        <v>394</v>
      </c>
      <c r="AL5244" t="s">
        <v>394</v>
      </c>
      <c r="AM5244" t="s">
        <v>394</v>
      </c>
      <c r="AN5244" t="s">
        <v>394</v>
      </c>
      <c r="AO5244" t="s">
        <v>394</v>
      </c>
      <c r="AP5244" t="s">
        <v>394</v>
      </c>
      <c r="AQ5244" s="288"/>
      <c r="AR5244" s="304"/>
      <c r="AS5244" s="304"/>
      <c r="AU5244"/>
    </row>
    <row r="5245" spans="1:47" x14ac:dyDescent="0.3">
      <c r="A5245" s="285">
        <v>124450</v>
      </c>
      <c r="B5245" s="286" t="s">
        <v>5586</v>
      </c>
      <c r="C5245" t="s">
        <v>225</v>
      </c>
      <c r="D5245" t="s">
        <v>225</v>
      </c>
      <c r="E5245" t="s">
        <v>225</v>
      </c>
      <c r="F5245" t="s">
        <v>225</v>
      </c>
      <c r="G5245" t="s">
        <v>226</v>
      </c>
      <c r="H5245" t="s">
        <v>226</v>
      </c>
      <c r="I5245" t="s">
        <v>225</v>
      </c>
      <c r="J5245" t="s">
        <v>225</v>
      </c>
      <c r="K5245" t="s">
        <v>225</v>
      </c>
      <c r="L5245" t="s">
        <v>224</v>
      </c>
      <c r="M5245" t="s">
        <v>394</v>
      </c>
      <c r="N5245" t="s">
        <v>224</v>
      </c>
      <c r="O5245" t="s">
        <v>225</v>
      </c>
      <c r="P5245" t="s">
        <v>224</v>
      </c>
      <c r="Q5245" t="s">
        <v>224</v>
      </c>
      <c r="R5245" t="s">
        <v>226</v>
      </c>
      <c r="S5245" t="s">
        <v>226</v>
      </c>
      <c r="T5245" t="s">
        <v>225</v>
      </c>
      <c r="U5245" t="s">
        <v>226</v>
      </c>
      <c r="V5245" t="s">
        <v>225</v>
      </c>
      <c r="W5245" t="s">
        <v>394</v>
      </c>
      <c r="X5245" t="s">
        <v>394</v>
      </c>
      <c r="Y5245" t="s">
        <v>394</v>
      </c>
      <c r="Z5245" t="s">
        <v>394</v>
      </c>
      <c r="AA5245" t="s">
        <v>394</v>
      </c>
      <c r="AB5245" t="s">
        <v>394</v>
      </c>
      <c r="AC5245" t="s">
        <v>394</v>
      </c>
      <c r="AD5245" t="s">
        <v>394</v>
      </c>
      <c r="AE5245" t="s">
        <v>394</v>
      </c>
      <c r="AF5245" t="s">
        <v>394</v>
      </c>
      <c r="AG5245" t="s">
        <v>394</v>
      </c>
      <c r="AH5245" t="s">
        <v>394</v>
      </c>
      <c r="AI5245" t="s">
        <v>394</v>
      </c>
      <c r="AJ5245" t="s">
        <v>394</v>
      </c>
      <c r="AK5245" t="s">
        <v>394</v>
      </c>
      <c r="AL5245" t="s">
        <v>394</v>
      </c>
      <c r="AM5245" t="s">
        <v>394</v>
      </c>
      <c r="AN5245" t="s">
        <v>394</v>
      </c>
      <c r="AO5245" t="s">
        <v>394</v>
      </c>
      <c r="AP5245" t="s">
        <v>394</v>
      </c>
      <c r="AQ5245" s="286" t="s">
        <v>394</v>
      </c>
      <c r="AR5245" s="304"/>
      <c r="AS5245" s="304"/>
      <c r="AU5245"/>
    </row>
    <row r="5246" spans="1:47" x14ac:dyDescent="0.3">
      <c r="A5246" s="285">
        <v>124451</v>
      </c>
      <c r="B5246" s="286" t="s">
        <v>5586</v>
      </c>
      <c r="C5246" t="s">
        <v>226</v>
      </c>
      <c r="D5246" t="s">
        <v>225</v>
      </c>
      <c r="E5246" t="s">
        <v>225</v>
      </c>
      <c r="F5246" t="s">
        <v>225</v>
      </c>
      <c r="G5246" t="s">
        <v>226</v>
      </c>
      <c r="H5246" t="s">
        <v>394</v>
      </c>
      <c r="I5246" t="s">
        <v>394</v>
      </c>
      <c r="J5246" t="s">
        <v>394</v>
      </c>
      <c r="K5246" t="s">
        <v>394</v>
      </c>
      <c r="L5246" t="s">
        <v>394</v>
      </c>
      <c r="M5246" t="s">
        <v>394</v>
      </c>
      <c r="N5246" t="s">
        <v>394</v>
      </c>
      <c r="O5246" t="s">
        <v>394</v>
      </c>
      <c r="P5246" t="s">
        <v>394</v>
      </c>
      <c r="Q5246" t="s">
        <v>394</v>
      </c>
      <c r="R5246" t="s">
        <v>394</v>
      </c>
      <c r="S5246" t="s">
        <v>394</v>
      </c>
      <c r="T5246" t="s">
        <v>394</v>
      </c>
      <c r="U5246" t="s">
        <v>394</v>
      </c>
      <c r="V5246" t="s">
        <v>394</v>
      </c>
      <c r="W5246" t="s">
        <v>394</v>
      </c>
      <c r="X5246" t="s">
        <v>394</v>
      </c>
      <c r="Y5246" t="s">
        <v>394</v>
      </c>
      <c r="Z5246" t="s">
        <v>394</v>
      </c>
      <c r="AA5246" t="s">
        <v>394</v>
      </c>
      <c r="AB5246" t="s">
        <v>394</v>
      </c>
      <c r="AC5246" t="s">
        <v>394</v>
      </c>
      <c r="AD5246" t="s">
        <v>394</v>
      </c>
      <c r="AE5246" t="s">
        <v>394</v>
      </c>
      <c r="AF5246" t="s">
        <v>394</v>
      </c>
      <c r="AG5246" t="s">
        <v>394</v>
      </c>
      <c r="AH5246" t="s">
        <v>394</v>
      </c>
      <c r="AI5246" t="s">
        <v>394</v>
      </c>
      <c r="AJ5246" t="s">
        <v>394</v>
      </c>
      <c r="AK5246" t="s">
        <v>394</v>
      </c>
      <c r="AL5246" t="s">
        <v>394</v>
      </c>
      <c r="AM5246" t="s">
        <v>394</v>
      </c>
      <c r="AN5246" t="s">
        <v>394</v>
      </c>
      <c r="AO5246" t="s">
        <v>394</v>
      </c>
      <c r="AP5246" t="s">
        <v>394</v>
      </c>
      <c r="AQ5246" s="289"/>
      <c r="AR5246" s="304"/>
      <c r="AS5246" s="304"/>
      <c r="AU5246"/>
    </row>
    <row r="5247" spans="1:47" ht="21.6" x14ac:dyDescent="0.65">
      <c r="A5247" s="285">
        <v>124452</v>
      </c>
      <c r="B5247" s="286" t="s">
        <v>5586</v>
      </c>
      <c r="C5247" t="s">
        <v>226</v>
      </c>
      <c r="D5247" t="s">
        <v>226</v>
      </c>
      <c r="E5247" t="s">
        <v>226</v>
      </c>
      <c r="F5247" t="s">
        <v>226</v>
      </c>
      <c r="G5247" t="s">
        <v>226</v>
      </c>
      <c r="H5247" t="s">
        <v>394</v>
      </c>
      <c r="I5247" t="s">
        <v>394</v>
      </c>
      <c r="J5247" t="s">
        <v>394</v>
      </c>
      <c r="K5247" t="s">
        <v>394</v>
      </c>
      <c r="L5247" t="s">
        <v>394</v>
      </c>
      <c r="M5247" t="s">
        <v>394</v>
      </c>
      <c r="N5247" t="s">
        <v>394</v>
      </c>
      <c r="O5247" t="s">
        <v>394</v>
      </c>
      <c r="P5247" t="s">
        <v>394</v>
      </c>
      <c r="Q5247" t="s">
        <v>394</v>
      </c>
      <c r="R5247" t="s">
        <v>394</v>
      </c>
      <c r="S5247" t="s">
        <v>394</v>
      </c>
      <c r="T5247" t="s">
        <v>394</v>
      </c>
      <c r="U5247" t="s">
        <v>394</v>
      </c>
      <c r="V5247" t="s">
        <v>394</v>
      </c>
      <c r="W5247" t="s">
        <v>394</v>
      </c>
      <c r="X5247" t="s">
        <v>394</v>
      </c>
      <c r="Y5247" t="s">
        <v>394</v>
      </c>
      <c r="Z5247" t="s">
        <v>394</v>
      </c>
      <c r="AA5247" t="s">
        <v>394</v>
      </c>
      <c r="AB5247" t="s">
        <v>394</v>
      </c>
      <c r="AC5247" t="s">
        <v>394</v>
      </c>
      <c r="AD5247" t="s">
        <v>394</v>
      </c>
      <c r="AE5247" t="s">
        <v>394</v>
      </c>
      <c r="AF5247" t="s">
        <v>394</v>
      </c>
      <c r="AG5247" t="s">
        <v>394</v>
      </c>
      <c r="AH5247" t="s">
        <v>394</v>
      </c>
      <c r="AI5247" t="s">
        <v>394</v>
      </c>
      <c r="AJ5247" t="s">
        <v>394</v>
      </c>
      <c r="AK5247" t="s">
        <v>394</v>
      </c>
      <c r="AL5247" t="s">
        <v>394</v>
      </c>
      <c r="AM5247" t="s">
        <v>394</v>
      </c>
      <c r="AN5247" t="s">
        <v>394</v>
      </c>
      <c r="AO5247" t="s">
        <v>394</v>
      </c>
      <c r="AP5247" t="s">
        <v>394</v>
      </c>
      <c r="AQ5247" s="288"/>
      <c r="AR5247" s="304"/>
      <c r="AS5247" s="304"/>
      <c r="AU5247"/>
    </row>
    <row r="5248" spans="1:47" x14ac:dyDescent="0.3">
      <c r="A5248" s="285">
        <v>124453</v>
      </c>
      <c r="B5248" s="286" t="s">
        <v>5586</v>
      </c>
      <c r="C5248" t="s">
        <v>226</v>
      </c>
      <c r="D5248" t="s">
        <v>224</v>
      </c>
      <c r="E5248" t="s">
        <v>224</v>
      </c>
      <c r="F5248" t="s">
        <v>226</v>
      </c>
      <c r="G5248" t="s">
        <v>225</v>
      </c>
      <c r="H5248" t="s">
        <v>226</v>
      </c>
      <c r="I5248" t="s">
        <v>225</v>
      </c>
      <c r="J5248" t="s">
        <v>225</v>
      </c>
      <c r="K5248" t="s">
        <v>226</v>
      </c>
      <c r="L5248" t="s">
        <v>225</v>
      </c>
      <c r="M5248" t="s">
        <v>394</v>
      </c>
      <c r="N5248" t="s">
        <v>394</v>
      </c>
      <c r="O5248" t="s">
        <v>394</v>
      </c>
      <c r="P5248" t="s">
        <v>394</v>
      </c>
      <c r="Q5248" t="s">
        <v>394</v>
      </c>
      <c r="R5248" t="s">
        <v>394</v>
      </c>
      <c r="S5248" t="s">
        <v>394</v>
      </c>
      <c r="T5248" t="s">
        <v>394</v>
      </c>
      <c r="U5248" t="s">
        <v>394</v>
      </c>
      <c r="V5248" t="s">
        <v>394</v>
      </c>
      <c r="W5248" t="s">
        <v>394</v>
      </c>
      <c r="X5248" t="s">
        <v>394</v>
      </c>
      <c r="Y5248" t="s">
        <v>394</v>
      </c>
      <c r="Z5248" t="s">
        <v>394</v>
      </c>
      <c r="AA5248" t="s">
        <v>394</v>
      </c>
      <c r="AB5248" t="s">
        <v>394</v>
      </c>
      <c r="AC5248" t="s">
        <v>394</v>
      </c>
      <c r="AD5248" t="s">
        <v>394</v>
      </c>
      <c r="AE5248" t="s">
        <v>394</v>
      </c>
      <c r="AF5248" t="s">
        <v>394</v>
      </c>
      <c r="AG5248" t="s">
        <v>394</v>
      </c>
      <c r="AH5248" t="s">
        <v>394</v>
      </c>
      <c r="AI5248" t="s">
        <v>394</v>
      </c>
      <c r="AJ5248" t="s">
        <v>394</v>
      </c>
      <c r="AK5248" t="s">
        <v>394</v>
      </c>
      <c r="AL5248" t="s">
        <v>394</v>
      </c>
      <c r="AM5248" t="s">
        <v>394</v>
      </c>
      <c r="AN5248" t="s">
        <v>394</v>
      </c>
      <c r="AO5248" t="s">
        <v>394</v>
      </c>
      <c r="AP5248" t="s">
        <v>394</v>
      </c>
      <c r="AQ5248" s="286" t="s">
        <v>394</v>
      </c>
      <c r="AR5248" s="304"/>
      <c r="AS5248" s="304"/>
      <c r="AU5248"/>
    </row>
    <row r="5249" spans="1:47" x14ac:dyDescent="0.3">
      <c r="A5249" s="285">
        <v>124454</v>
      </c>
      <c r="B5249" s="286" t="s">
        <v>5586</v>
      </c>
      <c r="C5249" t="s">
        <v>226</v>
      </c>
      <c r="D5249" t="s">
        <v>226</v>
      </c>
      <c r="E5249" t="s">
        <v>226</v>
      </c>
      <c r="F5249" t="s">
        <v>225</v>
      </c>
      <c r="G5249" t="s">
        <v>226</v>
      </c>
      <c r="H5249" t="s">
        <v>226</v>
      </c>
      <c r="I5249" t="s">
        <v>225</v>
      </c>
      <c r="J5249" t="s">
        <v>225</v>
      </c>
      <c r="K5249" t="s">
        <v>225</v>
      </c>
      <c r="L5249" t="s">
        <v>226</v>
      </c>
      <c r="M5249" t="s">
        <v>394</v>
      </c>
      <c r="N5249" t="s">
        <v>394</v>
      </c>
      <c r="O5249" t="s">
        <v>394</v>
      </c>
      <c r="P5249" t="s">
        <v>394</v>
      </c>
      <c r="Q5249" t="s">
        <v>394</v>
      </c>
      <c r="R5249" t="s">
        <v>394</v>
      </c>
      <c r="S5249" t="s">
        <v>394</v>
      </c>
      <c r="T5249" t="s">
        <v>394</v>
      </c>
      <c r="U5249" t="s">
        <v>394</v>
      </c>
      <c r="V5249" t="s">
        <v>394</v>
      </c>
      <c r="W5249" t="s">
        <v>394</v>
      </c>
      <c r="X5249" t="s">
        <v>394</v>
      </c>
      <c r="Y5249" t="s">
        <v>394</v>
      </c>
      <c r="Z5249" t="s">
        <v>394</v>
      </c>
      <c r="AA5249" t="s">
        <v>394</v>
      </c>
      <c r="AB5249" t="s">
        <v>394</v>
      </c>
      <c r="AC5249" t="s">
        <v>394</v>
      </c>
      <c r="AD5249" t="s">
        <v>394</v>
      </c>
      <c r="AE5249" t="s">
        <v>394</v>
      </c>
      <c r="AF5249" t="s">
        <v>394</v>
      </c>
      <c r="AG5249" t="s">
        <v>394</v>
      </c>
      <c r="AH5249" t="s">
        <v>394</v>
      </c>
      <c r="AI5249" t="s">
        <v>394</v>
      </c>
      <c r="AJ5249" t="s">
        <v>394</v>
      </c>
      <c r="AK5249" t="s">
        <v>394</v>
      </c>
      <c r="AL5249" t="s">
        <v>394</v>
      </c>
      <c r="AM5249" t="s">
        <v>394</v>
      </c>
      <c r="AN5249" t="s">
        <v>394</v>
      </c>
      <c r="AO5249" t="s">
        <v>394</v>
      </c>
      <c r="AP5249" t="s">
        <v>394</v>
      </c>
      <c r="AQ5249" s="286" t="s">
        <v>394</v>
      </c>
      <c r="AR5249" s="304"/>
      <c r="AS5249" s="304"/>
      <c r="AU5249"/>
    </row>
    <row r="5250" spans="1:47" ht="28.8" x14ac:dyDescent="0.3">
      <c r="A5250" s="285">
        <v>124455</v>
      </c>
      <c r="B5250" s="286" t="s">
        <v>542</v>
      </c>
      <c r="C5250" t="s">
        <v>226</v>
      </c>
      <c r="D5250" t="s">
        <v>225</v>
      </c>
      <c r="E5250" t="s">
        <v>226</v>
      </c>
      <c r="F5250" t="s">
        <v>225</v>
      </c>
      <c r="G5250" t="s">
        <v>226</v>
      </c>
      <c r="H5250" t="s">
        <v>226</v>
      </c>
      <c r="I5250" t="s">
        <v>225</v>
      </c>
      <c r="J5250" t="s">
        <v>225</v>
      </c>
      <c r="K5250" t="s">
        <v>225</v>
      </c>
      <c r="L5250" t="s">
        <v>226</v>
      </c>
      <c r="M5250" t="s">
        <v>225</v>
      </c>
      <c r="N5250" t="s">
        <v>225</v>
      </c>
      <c r="O5250" t="s">
        <v>225</v>
      </c>
      <c r="P5250" t="s">
        <v>225</v>
      </c>
      <c r="Q5250" t="s">
        <v>225</v>
      </c>
      <c r="AM5250" t="s">
        <v>394</v>
      </c>
      <c r="AN5250" t="s">
        <v>394</v>
      </c>
      <c r="AO5250" t="s">
        <v>394</v>
      </c>
      <c r="AP5250" t="s">
        <v>394</v>
      </c>
      <c r="AQ5250" s="286" t="s">
        <v>394</v>
      </c>
      <c r="AR5250" s="304"/>
      <c r="AS5250" s="304"/>
      <c r="AU5250"/>
    </row>
    <row r="5251" spans="1:47" ht="28.8" x14ac:dyDescent="0.3">
      <c r="A5251" s="285">
        <v>124456</v>
      </c>
      <c r="B5251" s="286" t="s">
        <v>542</v>
      </c>
      <c r="C5251" t="s">
        <v>226</v>
      </c>
      <c r="D5251" t="s">
        <v>224</v>
      </c>
      <c r="E5251" t="s">
        <v>224</v>
      </c>
      <c r="F5251" t="s">
        <v>226</v>
      </c>
      <c r="G5251" t="s">
        <v>226</v>
      </c>
      <c r="H5251" t="s">
        <v>226</v>
      </c>
      <c r="I5251" t="s">
        <v>226</v>
      </c>
      <c r="J5251" t="s">
        <v>226</v>
      </c>
      <c r="K5251" t="s">
        <v>226</v>
      </c>
      <c r="L5251" t="s">
        <v>226</v>
      </c>
      <c r="M5251" t="s">
        <v>225</v>
      </c>
      <c r="N5251" t="s">
        <v>225</v>
      </c>
      <c r="O5251" t="s">
        <v>225</v>
      </c>
      <c r="P5251" t="s">
        <v>225</v>
      </c>
      <c r="Q5251" t="s">
        <v>225</v>
      </c>
      <c r="AM5251" t="s">
        <v>394</v>
      </c>
      <c r="AN5251" t="s">
        <v>394</v>
      </c>
      <c r="AO5251" t="s">
        <v>394</v>
      </c>
      <c r="AP5251" t="s">
        <v>394</v>
      </c>
      <c r="AQ5251" s="286" t="s">
        <v>394</v>
      </c>
      <c r="AR5251" s="304"/>
      <c r="AS5251" s="304"/>
      <c r="AU5251"/>
    </row>
    <row r="5252" spans="1:47" ht="28.8" x14ac:dyDescent="0.3">
      <c r="A5252" s="285">
        <v>124457</v>
      </c>
      <c r="B5252" s="286" t="s">
        <v>542</v>
      </c>
      <c r="C5252" t="s">
        <v>226</v>
      </c>
      <c r="D5252" t="s">
        <v>226</v>
      </c>
      <c r="E5252" t="s">
        <v>225</v>
      </c>
      <c r="F5252" t="s">
        <v>226</v>
      </c>
      <c r="G5252" t="s">
        <v>226</v>
      </c>
      <c r="H5252" t="s">
        <v>226</v>
      </c>
      <c r="I5252" t="s">
        <v>225</v>
      </c>
      <c r="J5252" t="s">
        <v>226</v>
      </c>
      <c r="K5252" t="s">
        <v>225</v>
      </c>
      <c r="L5252" t="s">
        <v>225</v>
      </c>
      <c r="M5252" t="s">
        <v>225</v>
      </c>
      <c r="N5252" t="s">
        <v>225</v>
      </c>
      <c r="O5252" t="s">
        <v>225</v>
      </c>
      <c r="P5252" t="s">
        <v>225</v>
      </c>
      <c r="Q5252" t="s">
        <v>225</v>
      </c>
      <c r="AM5252" t="s">
        <v>394</v>
      </c>
      <c r="AN5252" t="s">
        <v>394</v>
      </c>
      <c r="AO5252" t="s">
        <v>394</v>
      </c>
      <c r="AP5252" t="s">
        <v>394</v>
      </c>
      <c r="AQ5252" s="286" t="s">
        <v>394</v>
      </c>
      <c r="AR5252" s="304"/>
      <c r="AS5252" s="304"/>
      <c r="AU5252"/>
    </row>
    <row r="5253" spans="1:47" ht="28.8" x14ac:dyDescent="0.3">
      <c r="A5253" s="285">
        <v>124458</v>
      </c>
      <c r="B5253" s="286" t="s">
        <v>542</v>
      </c>
      <c r="C5253" t="s">
        <v>226</v>
      </c>
      <c r="D5253" t="s">
        <v>226</v>
      </c>
      <c r="E5253" t="s">
        <v>225</v>
      </c>
      <c r="F5253" t="s">
        <v>225</v>
      </c>
      <c r="G5253" t="s">
        <v>226</v>
      </c>
      <c r="H5253" t="s">
        <v>226</v>
      </c>
      <c r="I5253" t="s">
        <v>226</v>
      </c>
      <c r="J5253" t="s">
        <v>226</v>
      </c>
      <c r="K5253" t="s">
        <v>226</v>
      </c>
      <c r="L5253" t="s">
        <v>226</v>
      </c>
      <c r="M5253" t="s">
        <v>225</v>
      </c>
      <c r="N5253" t="s">
        <v>225</v>
      </c>
      <c r="O5253" t="s">
        <v>225</v>
      </c>
      <c r="P5253" t="s">
        <v>225</v>
      </c>
      <c r="Q5253" t="s">
        <v>225</v>
      </c>
      <c r="AM5253" t="s">
        <v>394</v>
      </c>
      <c r="AN5253" t="s">
        <v>394</v>
      </c>
      <c r="AO5253" t="s">
        <v>394</v>
      </c>
      <c r="AP5253" t="s">
        <v>394</v>
      </c>
      <c r="AQ5253" s="286" t="s">
        <v>394</v>
      </c>
      <c r="AR5253" s="304"/>
      <c r="AS5253" s="304"/>
      <c r="AU5253"/>
    </row>
    <row r="5254" spans="1:47" ht="28.8" x14ac:dyDescent="0.3">
      <c r="A5254" s="285">
        <v>124459</v>
      </c>
      <c r="B5254" s="286" t="s">
        <v>542</v>
      </c>
      <c r="C5254" t="s">
        <v>226</v>
      </c>
      <c r="D5254" t="s">
        <v>226</v>
      </c>
      <c r="E5254" t="s">
        <v>224</v>
      </c>
      <c r="F5254" t="s">
        <v>226</v>
      </c>
      <c r="G5254" t="s">
        <v>226</v>
      </c>
      <c r="H5254" t="s">
        <v>226</v>
      </c>
      <c r="I5254" t="s">
        <v>226</v>
      </c>
      <c r="J5254" t="s">
        <v>225</v>
      </c>
      <c r="K5254" t="s">
        <v>226</v>
      </c>
      <c r="L5254" t="s">
        <v>226</v>
      </c>
      <c r="M5254" t="s">
        <v>225</v>
      </c>
      <c r="N5254" t="s">
        <v>225</v>
      </c>
      <c r="O5254" t="s">
        <v>225</v>
      </c>
      <c r="P5254" t="s">
        <v>225</v>
      </c>
      <c r="Q5254" t="s">
        <v>225</v>
      </c>
      <c r="AM5254" t="s">
        <v>394</v>
      </c>
      <c r="AN5254" t="s">
        <v>394</v>
      </c>
      <c r="AO5254" t="s">
        <v>394</v>
      </c>
      <c r="AP5254" t="s">
        <v>394</v>
      </c>
      <c r="AQ5254" s="286" t="s">
        <v>394</v>
      </c>
      <c r="AR5254" s="304"/>
      <c r="AS5254" s="304"/>
      <c r="AU5254"/>
    </row>
    <row r="5255" spans="1:47" ht="28.8" x14ac:dyDescent="0.3">
      <c r="A5255" s="285">
        <v>124460</v>
      </c>
      <c r="B5255" s="286" t="s">
        <v>542</v>
      </c>
      <c r="C5255" t="s">
        <v>226</v>
      </c>
      <c r="D5255" t="s">
        <v>226</v>
      </c>
      <c r="E5255" t="s">
        <v>224</v>
      </c>
      <c r="F5255" t="s">
        <v>226</v>
      </c>
      <c r="G5255" t="s">
        <v>226</v>
      </c>
      <c r="H5255" t="s">
        <v>226</v>
      </c>
      <c r="I5255" t="s">
        <v>226</v>
      </c>
      <c r="J5255" t="s">
        <v>226</v>
      </c>
      <c r="K5255" t="s">
        <v>226</v>
      </c>
      <c r="L5255" t="s">
        <v>226</v>
      </c>
      <c r="M5255" t="s">
        <v>225</v>
      </c>
      <c r="N5255" t="s">
        <v>225</v>
      </c>
      <c r="O5255" t="s">
        <v>225</v>
      </c>
      <c r="P5255" t="s">
        <v>225</v>
      </c>
      <c r="Q5255" t="s">
        <v>225</v>
      </c>
      <c r="AM5255" t="s">
        <v>394</v>
      </c>
      <c r="AN5255" t="s">
        <v>394</v>
      </c>
      <c r="AO5255" t="s">
        <v>394</v>
      </c>
      <c r="AP5255" t="s">
        <v>394</v>
      </c>
      <c r="AQ5255" s="286" t="s">
        <v>394</v>
      </c>
      <c r="AR5255" s="304"/>
      <c r="AS5255" s="304"/>
      <c r="AU5255"/>
    </row>
    <row r="5256" spans="1:47" x14ac:dyDescent="0.3">
      <c r="A5256" s="285">
        <v>124461</v>
      </c>
      <c r="B5256" s="286" t="s">
        <v>5586</v>
      </c>
      <c r="C5256" t="s">
        <v>226</v>
      </c>
      <c r="D5256" t="s">
        <v>226</v>
      </c>
      <c r="E5256" t="s">
        <v>226</v>
      </c>
      <c r="F5256" t="s">
        <v>226</v>
      </c>
      <c r="G5256" t="s">
        <v>224</v>
      </c>
      <c r="H5256" t="s">
        <v>226</v>
      </c>
      <c r="I5256" t="s">
        <v>226</v>
      </c>
      <c r="J5256" t="s">
        <v>226</v>
      </c>
      <c r="K5256" t="s">
        <v>226</v>
      </c>
      <c r="L5256" t="s">
        <v>226</v>
      </c>
      <c r="M5256" t="s">
        <v>394</v>
      </c>
      <c r="N5256" t="s">
        <v>394</v>
      </c>
      <c r="O5256" t="s">
        <v>394</v>
      </c>
      <c r="P5256" t="s">
        <v>394</v>
      </c>
      <c r="Q5256" t="s">
        <v>394</v>
      </c>
      <c r="R5256" t="s">
        <v>394</v>
      </c>
      <c r="S5256" t="s">
        <v>394</v>
      </c>
      <c r="T5256" t="s">
        <v>394</v>
      </c>
      <c r="U5256" t="s">
        <v>394</v>
      </c>
      <c r="V5256" t="s">
        <v>394</v>
      </c>
      <c r="W5256" t="s">
        <v>394</v>
      </c>
      <c r="X5256" t="s">
        <v>394</v>
      </c>
      <c r="Y5256" t="s">
        <v>394</v>
      </c>
      <c r="Z5256" t="s">
        <v>394</v>
      </c>
      <c r="AA5256" t="s">
        <v>394</v>
      </c>
      <c r="AB5256" t="s">
        <v>394</v>
      </c>
      <c r="AC5256" t="s">
        <v>394</v>
      </c>
      <c r="AD5256" t="s">
        <v>394</v>
      </c>
      <c r="AE5256" t="s">
        <v>394</v>
      </c>
      <c r="AF5256" t="s">
        <v>394</v>
      </c>
      <c r="AG5256" t="s">
        <v>394</v>
      </c>
      <c r="AH5256" t="s">
        <v>394</v>
      </c>
      <c r="AI5256" t="s">
        <v>394</v>
      </c>
      <c r="AJ5256" t="s">
        <v>394</v>
      </c>
      <c r="AK5256" t="s">
        <v>394</v>
      </c>
      <c r="AL5256" t="s">
        <v>394</v>
      </c>
      <c r="AM5256" t="s">
        <v>394</v>
      </c>
      <c r="AN5256" t="s">
        <v>394</v>
      </c>
      <c r="AO5256" t="s">
        <v>394</v>
      </c>
      <c r="AP5256" t="s">
        <v>394</v>
      </c>
      <c r="AQ5256" s="286" t="s">
        <v>394</v>
      </c>
      <c r="AR5256" s="304"/>
      <c r="AS5256" s="304"/>
      <c r="AU5256"/>
    </row>
    <row r="5257" spans="1:47" ht="28.8" x14ac:dyDescent="0.3">
      <c r="A5257" s="285">
        <v>124462</v>
      </c>
      <c r="B5257" s="286" t="s">
        <v>542</v>
      </c>
      <c r="C5257" t="s">
        <v>224</v>
      </c>
      <c r="D5257" t="s">
        <v>225</v>
      </c>
      <c r="E5257" t="s">
        <v>224</v>
      </c>
      <c r="F5257" t="s">
        <v>225</v>
      </c>
      <c r="G5257" t="s">
        <v>225</v>
      </c>
      <c r="H5257" t="s">
        <v>225</v>
      </c>
      <c r="I5257" t="s">
        <v>225</v>
      </c>
      <c r="J5257" t="s">
        <v>225</v>
      </c>
      <c r="K5257" t="s">
        <v>225</v>
      </c>
      <c r="L5257" t="s">
        <v>225</v>
      </c>
      <c r="M5257" t="s">
        <v>225</v>
      </c>
      <c r="N5257" t="s">
        <v>225</v>
      </c>
      <c r="O5257" t="s">
        <v>225</v>
      </c>
      <c r="P5257" t="s">
        <v>225</v>
      </c>
      <c r="Q5257" t="s">
        <v>225</v>
      </c>
      <c r="AM5257" t="s">
        <v>394</v>
      </c>
      <c r="AN5257" t="s">
        <v>394</v>
      </c>
      <c r="AO5257" t="s">
        <v>394</v>
      </c>
      <c r="AP5257" t="s">
        <v>394</v>
      </c>
      <c r="AQ5257" s="286" t="s">
        <v>394</v>
      </c>
      <c r="AR5257" s="304"/>
      <c r="AS5257" s="304"/>
      <c r="AU5257"/>
    </row>
    <row r="5258" spans="1:47" x14ac:dyDescent="0.3">
      <c r="A5258" s="285">
        <v>124463</v>
      </c>
      <c r="B5258" s="286" t="s">
        <v>5586</v>
      </c>
      <c r="C5258" t="s">
        <v>225</v>
      </c>
      <c r="D5258" t="s">
        <v>225</v>
      </c>
      <c r="E5258" t="s">
        <v>226</v>
      </c>
      <c r="F5258" t="s">
        <v>226</v>
      </c>
      <c r="G5258" t="s">
        <v>225</v>
      </c>
      <c r="H5258" t="s">
        <v>225</v>
      </c>
      <c r="I5258" t="s">
        <v>226</v>
      </c>
      <c r="J5258" t="s">
        <v>225</v>
      </c>
      <c r="K5258" t="s">
        <v>226</v>
      </c>
      <c r="L5258" t="s">
        <v>225</v>
      </c>
      <c r="M5258" t="s">
        <v>394</v>
      </c>
      <c r="N5258" t="s">
        <v>394</v>
      </c>
      <c r="O5258" t="s">
        <v>394</v>
      </c>
      <c r="P5258" t="s">
        <v>394</v>
      </c>
      <c r="Q5258" t="s">
        <v>394</v>
      </c>
      <c r="R5258" t="s">
        <v>394</v>
      </c>
      <c r="S5258" t="s">
        <v>394</v>
      </c>
      <c r="T5258" t="s">
        <v>394</v>
      </c>
      <c r="U5258" t="s">
        <v>394</v>
      </c>
      <c r="V5258" t="s">
        <v>394</v>
      </c>
      <c r="W5258" t="s">
        <v>394</v>
      </c>
      <c r="X5258" t="s">
        <v>394</v>
      </c>
      <c r="Y5258" t="s">
        <v>394</v>
      </c>
      <c r="Z5258" t="s">
        <v>394</v>
      </c>
      <c r="AA5258" t="s">
        <v>394</v>
      </c>
      <c r="AB5258" t="s">
        <v>394</v>
      </c>
      <c r="AC5258" t="s">
        <v>394</v>
      </c>
      <c r="AD5258" t="s">
        <v>394</v>
      </c>
      <c r="AE5258" t="s">
        <v>394</v>
      </c>
      <c r="AF5258" t="s">
        <v>394</v>
      </c>
      <c r="AG5258" t="s">
        <v>394</v>
      </c>
      <c r="AH5258" t="s">
        <v>394</v>
      </c>
      <c r="AI5258" t="s">
        <v>394</v>
      </c>
      <c r="AJ5258" t="s">
        <v>394</v>
      </c>
      <c r="AK5258" t="s">
        <v>394</v>
      </c>
      <c r="AL5258" t="s">
        <v>394</v>
      </c>
      <c r="AM5258" t="s">
        <v>394</v>
      </c>
      <c r="AN5258" t="s">
        <v>394</v>
      </c>
      <c r="AO5258" t="s">
        <v>394</v>
      </c>
      <c r="AP5258" t="s">
        <v>394</v>
      </c>
      <c r="AQ5258" s="286" t="s">
        <v>394</v>
      </c>
      <c r="AR5258" s="304"/>
      <c r="AS5258" s="304"/>
      <c r="AU5258"/>
    </row>
    <row r="5259" spans="1:47" ht="28.8" x14ac:dyDescent="0.3">
      <c r="A5259" s="285">
        <v>124464</v>
      </c>
      <c r="B5259" s="286" t="s">
        <v>542</v>
      </c>
      <c r="C5259" t="s">
        <v>226</v>
      </c>
      <c r="D5259" t="s">
        <v>226</v>
      </c>
      <c r="E5259" t="s">
        <v>224</v>
      </c>
      <c r="F5259" t="s">
        <v>224</v>
      </c>
      <c r="G5259" t="s">
        <v>226</v>
      </c>
      <c r="H5259" t="s">
        <v>226</v>
      </c>
      <c r="I5259" t="s">
        <v>226</v>
      </c>
      <c r="J5259" t="s">
        <v>225</v>
      </c>
      <c r="K5259" t="s">
        <v>226</v>
      </c>
      <c r="L5259" t="s">
        <v>225</v>
      </c>
      <c r="M5259" t="s">
        <v>225</v>
      </c>
      <c r="N5259" t="s">
        <v>225</v>
      </c>
      <c r="O5259" t="s">
        <v>225</v>
      </c>
      <c r="P5259" t="s">
        <v>225</v>
      </c>
      <c r="Q5259" t="s">
        <v>225</v>
      </c>
      <c r="AM5259" t="s">
        <v>394</v>
      </c>
      <c r="AN5259" t="s">
        <v>394</v>
      </c>
      <c r="AO5259" t="s">
        <v>394</v>
      </c>
      <c r="AP5259" t="s">
        <v>394</v>
      </c>
      <c r="AQ5259" s="286" t="s">
        <v>394</v>
      </c>
      <c r="AR5259" s="304"/>
      <c r="AS5259" s="304"/>
      <c r="AU5259"/>
    </row>
    <row r="5260" spans="1:47" x14ac:dyDescent="0.3">
      <c r="A5260" s="285">
        <v>124465</v>
      </c>
      <c r="B5260" s="286" t="s">
        <v>5586</v>
      </c>
      <c r="C5260" t="s">
        <v>226</v>
      </c>
      <c r="D5260" t="s">
        <v>225</v>
      </c>
      <c r="E5260" t="s">
        <v>224</v>
      </c>
      <c r="F5260" t="s">
        <v>225</v>
      </c>
      <c r="G5260" t="s">
        <v>225</v>
      </c>
      <c r="H5260" t="s">
        <v>226</v>
      </c>
      <c r="I5260" t="s">
        <v>226</v>
      </c>
      <c r="J5260" t="s">
        <v>225</v>
      </c>
      <c r="K5260" t="s">
        <v>225</v>
      </c>
      <c r="L5260" t="s">
        <v>225</v>
      </c>
      <c r="M5260" t="s">
        <v>394</v>
      </c>
      <c r="N5260" t="s">
        <v>394</v>
      </c>
      <c r="O5260" t="s">
        <v>394</v>
      </c>
      <c r="P5260" t="s">
        <v>394</v>
      </c>
      <c r="Q5260" t="s">
        <v>394</v>
      </c>
      <c r="R5260" t="s">
        <v>394</v>
      </c>
      <c r="S5260" t="s">
        <v>394</v>
      </c>
      <c r="T5260" t="s">
        <v>394</v>
      </c>
      <c r="U5260" t="s">
        <v>394</v>
      </c>
      <c r="V5260" t="s">
        <v>394</v>
      </c>
      <c r="W5260" t="s">
        <v>394</v>
      </c>
      <c r="X5260" t="s">
        <v>394</v>
      </c>
      <c r="Y5260" t="s">
        <v>394</v>
      </c>
      <c r="Z5260" t="s">
        <v>394</v>
      </c>
      <c r="AA5260" t="s">
        <v>394</v>
      </c>
      <c r="AB5260" t="s">
        <v>394</v>
      </c>
      <c r="AC5260" t="s">
        <v>394</v>
      </c>
      <c r="AD5260" t="s">
        <v>394</v>
      </c>
      <c r="AE5260" t="s">
        <v>394</v>
      </c>
      <c r="AF5260" t="s">
        <v>394</v>
      </c>
      <c r="AG5260" t="s">
        <v>394</v>
      </c>
      <c r="AH5260" t="s">
        <v>394</v>
      </c>
      <c r="AI5260" t="s">
        <v>394</v>
      </c>
      <c r="AJ5260" t="s">
        <v>394</v>
      </c>
      <c r="AK5260" t="s">
        <v>394</v>
      </c>
      <c r="AL5260" t="s">
        <v>394</v>
      </c>
      <c r="AM5260" t="s">
        <v>394</v>
      </c>
      <c r="AN5260" t="s">
        <v>394</v>
      </c>
      <c r="AO5260" t="s">
        <v>394</v>
      </c>
      <c r="AP5260" t="s">
        <v>394</v>
      </c>
      <c r="AQ5260" s="286" t="s">
        <v>394</v>
      </c>
      <c r="AR5260" s="304"/>
      <c r="AS5260" s="304"/>
      <c r="AU5260"/>
    </row>
    <row r="5261" spans="1:47" x14ac:dyDescent="0.3">
      <c r="A5261" s="285">
        <v>124466</v>
      </c>
      <c r="B5261" s="286" t="s">
        <v>5586</v>
      </c>
      <c r="C5261" t="s">
        <v>225</v>
      </c>
      <c r="D5261" t="s">
        <v>225</v>
      </c>
      <c r="E5261" t="s">
        <v>226</v>
      </c>
      <c r="F5261" t="s">
        <v>226</v>
      </c>
      <c r="G5261" t="s">
        <v>226</v>
      </c>
      <c r="H5261" t="s">
        <v>394</v>
      </c>
      <c r="I5261" t="s">
        <v>394</v>
      </c>
      <c r="J5261" t="s">
        <v>394</v>
      </c>
      <c r="K5261" t="s">
        <v>394</v>
      </c>
      <c r="L5261" t="s">
        <v>394</v>
      </c>
      <c r="M5261" t="s">
        <v>394</v>
      </c>
      <c r="N5261" t="s">
        <v>394</v>
      </c>
      <c r="O5261" t="s">
        <v>394</v>
      </c>
      <c r="P5261" t="s">
        <v>394</v>
      </c>
      <c r="Q5261" t="s">
        <v>394</v>
      </c>
      <c r="R5261" t="s">
        <v>394</v>
      </c>
      <c r="S5261" t="s">
        <v>394</v>
      </c>
      <c r="T5261" t="s">
        <v>394</v>
      </c>
      <c r="U5261" t="s">
        <v>394</v>
      </c>
      <c r="V5261" t="s">
        <v>394</v>
      </c>
      <c r="W5261" t="s">
        <v>394</v>
      </c>
      <c r="X5261" t="s">
        <v>394</v>
      </c>
      <c r="Y5261" t="s">
        <v>394</v>
      </c>
      <c r="Z5261" t="s">
        <v>394</v>
      </c>
      <c r="AA5261" t="s">
        <v>394</v>
      </c>
      <c r="AB5261" t="s">
        <v>394</v>
      </c>
      <c r="AC5261" t="s">
        <v>394</v>
      </c>
      <c r="AD5261" t="s">
        <v>394</v>
      </c>
      <c r="AE5261" t="s">
        <v>394</v>
      </c>
      <c r="AF5261" t="s">
        <v>394</v>
      </c>
      <c r="AG5261" t="s">
        <v>394</v>
      </c>
      <c r="AH5261" t="s">
        <v>394</v>
      </c>
      <c r="AI5261" t="s">
        <v>394</v>
      </c>
      <c r="AJ5261" t="s">
        <v>394</v>
      </c>
      <c r="AK5261" t="s">
        <v>394</v>
      </c>
      <c r="AL5261" t="s">
        <v>394</v>
      </c>
      <c r="AM5261" t="s">
        <v>394</v>
      </c>
      <c r="AN5261" t="s">
        <v>394</v>
      </c>
      <c r="AO5261" t="s">
        <v>394</v>
      </c>
      <c r="AP5261" t="s">
        <v>394</v>
      </c>
      <c r="AQ5261" s="289"/>
      <c r="AR5261" s="304"/>
      <c r="AS5261" s="304"/>
      <c r="AU5261"/>
    </row>
    <row r="5262" spans="1:47" ht="28.8" x14ac:dyDescent="0.3">
      <c r="A5262" s="285">
        <v>124467</v>
      </c>
      <c r="B5262" s="286" t="s">
        <v>542</v>
      </c>
      <c r="C5262" t="s">
        <v>226</v>
      </c>
      <c r="D5262" t="s">
        <v>226</v>
      </c>
      <c r="E5262" t="s">
        <v>226</v>
      </c>
      <c r="F5262" t="s">
        <v>226</v>
      </c>
      <c r="G5262" t="s">
        <v>226</v>
      </c>
      <c r="H5262" t="s">
        <v>226</v>
      </c>
      <c r="I5262" t="s">
        <v>226</v>
      </c>
      <c r="J5262" t="s">
        <v>225</v>
      </c>
      <c r="K5262" t="s">
        <v>225</v>
      </c>
      <c r="L5262" t="s">
        <v>225</v>
      </c>
      <c r="M5262" t="s">
        <v>225</v>
      </c>
      <c r="N5262" t="s">
        <v>225</v>
      </c>
      <c r="O5262" t="s">
        <v>225</v>
      </c>
      <c r="P5262" t="s">
        <v>225</v>
      </c>
      <c r="Q5262" t="s">
        <v>225</v>
      </c>
      <c r="AM5262" t="s">
        <v>394</v>
      </c>
      <c r="AN5262" t="s">
        <v>394</v>
      </c>
      <c r="AO5262" t="s">
        <v>394</v>
      </c>
      <c r="AP5262" t="s">
        <v>394</v>
      </c>
      <c r="AQ5262" s="286" t="s">
        <v>394</v>
      </c>
      <c r="AR5262" s="304"/>
      <c r="AS5262" s="304"/>
      <c r="AU5262"/>
    </row>
    <row r="5263" spans="1:47" ht="28.8" x14ac:dyDescent="0.3">
      <c r="A5263" s="285">
        <v>124468</v>
      </c>
      <c r="B5263" s="286" t="s">
        <v>542</v>
      </c>
      <c r="C5263" t="s">
        <v>224</v>
      </c>
      <c r="D5263" t="s">
        <v>226</v>
      </c>
      <c r="E5263" t="s">
        <v>226</v>
      </c>
      <c r="F5263" t="s">
        <v>226</v>
      </c>
      <c r="G5263" t="s">
        <v>226</v>
      </c>
      <c r="H5263" t="s">
        <v>226</v>
      </c>
      <c r="I5263" t="s">
        <v>226</v>
      </c>
      <c r="J5263" t="s">
        <v>226</v>
      </c>
      <c r="K5263" t="s">
        <v>226</v>
      </c>
      <c r="L5263" t="s">
        <v>226</v>
      </c>
      <c r="M5263" t="s">
        <v>225</v>
      </c>
      <c r="N5263" t="s">
        <v>225</v>
      </c>
      <c r="O5263" t="s">
        <v>225</v>
      </c>
      <c r="P5263" t="s">
        <v>225</v>
      </c>
      <c r="Q5263" t="s">
        <v>225</v>
      </c>
      <c r="AM5263" t="s">
        <v>394</v>
      </c>
      <c r="AN5263" t="s">
        <v>394</v>
      </c>
      <c r="AO5263" t="s">
        <v>394</v>
      </c>
      <c r="AP5263" t="s">
        <v>394</v>
      </c>
      <c r="AQ5263" s="286" t="s">
        <v>394</v>
      </c>
      <c r="AR5263" s="304"/>
      <c r="AS5263" s="304"/>
      <c r="AU5263"/>
    </row>
    <row r="5264" spans="1:47" ht="28.8" x14ac:dyDescent="0.3">
      <c r="A5264" s="285">
        <v>124469</v>
      </c>
      <c r="B5264" s="286" t="s">
        <v>542</v>
      </c>
      <c r="C5264" t="s">
        <v>226</v>
      </c>
      <c r="D5264" t="s">
        <v>226</v>
      </c>
      <c r="E5264" t="s">
        <v>226</v>
      </c>
      <c r="F5264" t="s">
        <v>226</v>
      </c>
      <c r="G5264" t="s">
        <v>226</v>
      </c>
      <c r="H5264" t="s">
        <v>226</v>
      </c>
      <c r="I5264" t="s">
        <v>226</v>
      </c>
      <c r="J5264" t="s">
        <v>226</v>
      </c>
      <c r="K5264" t="s">
        <v>226</v>
      </c>
      <c r="L5264" t="s">
        <v>226</v>
      </c>
      <c r="M5264" t="s">
        <v>225</v>
      </c>
      <c r="N5264" t="s">
        <v>225</v>
      </c>
      <c r="O5264" t="s">
        <v>225</v>
      </c>
      <c r="P5264" t="s">
        <v>225</v>
      </c>
      <c r="Q5264" t="s">
        <v>225</v>
      </c>
      <c r="AM5264" t="s">
        <v>394</v>
      </c>
      <c r="AN5264" t="s">
        <v>394</v>
      </c>
      <c r="AO5264" t="s">
        <v>394</v>
      </c>
      <c r="AP5264" t="s">
        <v>394</v>
      </c>
      <c r="AQ5264" s="286" t="s">
        <v>394</v>
      </c>
      <c r="AR5264" s="304"/>
      <c r="AS5264" s="304"/>
      <c r="AU5264"/>
    </row>
    <row r="5265" spans="1:47" ht="28.8" x14ac:dyDescent="0.3">
      <c r="A5265" s="285">
        <v>124470</v>
      </c>
      <c r="B5265" s="286" t="s">
        <v>542</v>
      </c>
      <c r="C5265" t="s">
        <v>226</v>
      </c>
      <c r="D5265" t="s">
        <v>226</v>
      </c>
      <c r="E5265" t="s">
        <v>226</v>
      </c>
      <c r="F5265" t="s">
        <v>226</v>
      </c>
      <c r="G5265" t="s">
        <v>226</v>
      </c>
      <c r="H5265" t="s">
        <v>226</v>
      </c>
      <c r="I5265" t="s">
        <v>226</v>
      </c>
      <c r="J5265" t="s">
        <v>226</v>
      </c>
      <c r="K5265" t="s">
        <v>226</v>
      </c>
      <c r="L5265" t="s">
        <v>226</v>
      </c>
      <c r="M5265" t="s">
        <v>225</v>
      </c>
      <c r="N5265" t="s">
        <v>225</v>
      </c>
      <c r="O5265" t="s">
        <v>225</v>
      </c>
      <c r="P5265" t="s">
        <v>225</v>
      </c>
      <c r="Q5265" t="s">
        <v>225</v>
      </c>
      <c r="AM5265" t="s">
        <v>394</v>
      </c>
      <c r="AN5265" t="s">
        <v>394</v>
      </c>
      <c r="AO5265" t="s">
        <v>394</v>
      </c>
      <c r="AP5265" t="s">
        <v>394</v>
      </c>
      <c r="AQ5265" s="286" t="s">
        <v>394</v>
      </c>
      <c r="AR5265" s="304"/>
      <c r="AS5265" s="304"/>
      <c r="AU5265"/>
    </row>
    <row r="5266" spans="1:47" x14ac:dyDescent="0.3">
      <c r="A5266" s="285">
        <v>124471</v>
      </c>
      <c r="B5266" s="286" t="s">
        <v>5586</v>
      </c>
      <c r="C5266" t="s">
        <v>226</v>
      </c>
      <c r="D5266" t="s">
        <v>226</v>
      </c>
      <c r="E5266" t="s">
        <v>226</v>
      </c>
      <c r="F5266" t="s">
        <v>226</v>
      </c>
      <c r="G5266" t="s">
        <v>226</v>
      </c>
      <c r="H5266" t="s">
        <v>226</v>
      </c>
      <c r="I5266" t="s">
        <v>226</v>
      </c>
      <c r="J5266" t="s">
        <v>226</v>
      </c>
      <c r="K5266" t="s">
        <v>226</v>
      </c>
      <c r="L5266" t="s">
        <v>226</v>
      </c>
      <c r="M5266" t="s">
        <v>394</v>
      </c>
      <c r="N5266" t="s">
        <v>394</v>
      </c>
      <c r="O5266" t="s">
        <v>394</v>
      </c>
      <c r="P5266" t="s">
        <v>394</v>
      </c>
      <c r="Q5266" t="s">
        <v>394</v>
      </c>
      <c r="R5266" t="s">
        <v>394</v>
      </c>
      <c r="S5266" t="s">
        <v>394</v>
      </c>
      <c r="T5266" t="s">
        <v>394</v>
      </c>
      <c r="U5266" t="s">
        <v>394</v>
      </c>
      <c r="V5266" t="s">
        <v>394</v>
      </c>
      <c r="W5266" t="s">
        <v>394</v>
      </c>
      <c r="X5266" t="s">
        <v>394</v>
      </c>
      <c r="Y5266" t="s">
        <v>394</v>
      </c>
      <c r="Z5266" t="s">
        <v>394</v>
      </c>
      <c r="AA5266" t="s">
        <v>394</v>
      </c>
      <c r="AB5266" t="s">
        <v>394</v>
      </c>
      <c r="AC5266" t="s">
        <v>394</v>
      </c>
      <c r="AD5266" t="s">
        <v>394</v>
      </c>
      <c r="AE5266" t="s">
        <v>394</v>
      </c>
      <c r="AF5266" t="s">
        <v>394</v>
      </c>
      <c r="AG5266" t="s">
        <v>394</v>
      </c>
      <c r="AH5266" t="s">
        <v>394</v>
      </c>
      <c r="AI5266" t="s">
        <v>394</v>
      </c>
      <c r="AJ5266" t="s">
        <v>394</v>
      </c>
      <c r="AK5266" t="s">
        <v>394</v>
      </c>
      <c r="AL5266" t="s">
        <v>394</v>
      </c>
      <c r="AM5266" t="s">
        <v>394</v>
      </c>
      <c r="AN5266" t="s">
        <v>394</v>
      </c>
      <c r="AO5266" t="s">
        <v>394</v>
      </c>
      <c r="AP5266" t="s">
        <v>394</v>
      </c>
      <c r="AQ5266" s="286" t="s">
        <v>394</v>
      </c>
      <c r="AR5266" s="304"/>
      <c r="AS5266" s="304"/>
      <c r="AU5266"/>
    </row>
    <row r="5267" spans="1:47" ht="28.8" x14ac:dyDescent="0.3">
      <c r="A5267" s="285">
        <v>124472</v>
      </c>
      <c r="B5267" s="286" t="s">
        <v>542</v>
      </c>
      <c r="C5267" t="s">
        <v>226</v>
      </c>
      <c r="D5267" t="s">
        <v>224</v>
      </c>
      <c r="E5267" t="s">
        <v>225</v>
      </c>
      <c r="F5267" t="s">
        <v>226</v>
      </c>
      <c r="G5267" t="s">
        <v>226</v>
      </c>
      <c r="H5267" t="s">
        <v>226</v>
      </c>
      <c r="I5267" t="s">
        <v>226</v>
      </c>
      <c r="J5267" t="s">
        <v>226</v>
      </c>
      <c r="K5267" t="s">
        <v>226</v>
      </c>
      <c r="L5267" t="s">
        <v>226</v>
      </c>
      <c r="M5267" t="s">
        <v>225</v>
      </c>
      <c r="N5267" t="s">
        <v>225</v>
      </c>
      <c r="O5267" t="s">
        <v>225</v>
      </c>
      <c r="P5267" t="s">
        <v>225</v>
      </c>
      <c r="Q5267" t="s">
        <v>225</v>
      </c>
      <c r="AM5267" t="s">
        <v>394</v>
      </c>
      <c r="AN5267" t="s">
        <v>394</v>
      </c>
      <c r="AO5267" t="s">
        <v>394</v>
      </c>
      <c r="AP5267" t="s">
        <v>394</v>
      </c>
      <c r="AQ5267" s="286" t="s">
        <v>394</v>
      </c>
      <c r="AR5267" s="304"/>
      <c r="AS5267" s="304"/>
      <c r="AU5267"/>
    </row>
    <row r="5268" spans="1:47" ht="28.8" x14ac:dyDescent="0.3">
      <c r="A5268" s="285">
        <v>124473</v>
      </c>
      <c r="B5268" s="286" t="s">
        <v>542</v>
      </c>
      <c r="C5268" t="s">
        <v>226</v>
      </c>
      <c r="D5268" t="s">
        <v>226</v>
      </c>
      <c r="E5268" t="s">
        <v>226</v>
      </c>
      <c r="F5268" t="s">
        <v>226</v>
      </c>
      <c r="G5268" t="s">
        <v>226</v>
      </c>
      <c r="H5268" t="s">
        <v>226</v>
      </c>
      <c r="I5268" t="s">
        <v>226</v>
      </c>
      <c r="J5268" t="s">
        <v>226</v>
      </c>
      <c r="K5268" t="s">
        <v>226</v>
      </c>
      <c r="L5268" t="s">
        <v>226</v>
      </c>
      <c r="M5268" t="s">
        <v>225</v>
      </c>
      <c r="N5268" t="s">
        <v>225</v>
      </c>
      <c r="O5268" t="s">
        <v>225</v>
      </c>
      <c r="P5268" t="s">
        <v>225</v>
      </c>
      <c r="Q5268" t="s">
        <v>225</v>
      </c>
      <c r="AM5268" t="s">
        <v>394</v>
      </c>
      <c r="AN5268" t="s">
        <v>394</v>
      </c>
      <c r="AO5268" t="s">
        <v>394</v>
      </c>
      <c r="AP5268" t="s">
        <v>394</v>
      </c>
      <c r="AQ5268" s="286" t="s">
        <v>394</v>
      </c>
      <c r="AR5268" s="304"/>
      <c r="AS5268" s="304"/>
      <c r="AU5268"/>
    </row>
    <row r="5269" spans="1:47" x14ac:dyDescent="0.3">
      <c r="A5269" s="285">
        <v>124474</v>
      </c>
      <c r="B5269" s="286" t="s">
        <v>540</v>
      </c>
      <c r="C5269" t="s">
        <v>225</v>
      </c>
      <c r="D5269" t="s">
        <v>225</v>
      </c>
      <c r="E5269" t="s">
        <v>226</v>
      </c>
      <c r="F5269" t="s">
        <v>226</v>
      </c>
      <c r="G5269" t="s">
        <v>226</v>
      </c>
      <c r="H5269" t="s">
        <v>226</v>
      </c>
      <c r="I5269" t="s">
        <v>226</v>
      </c>
      <c r="J5269" t="s">
        <v>225</v>
      </c>
      <c r="K5269" t="s">
        <v>226</v>
      </c>
      <c r="L5269" t="s">
        <v>226</v>
      </c>
      <c r="M5269" t="s">
        <v>226</v>
      </c>
      <c r="N5269" t="s">
        <v>394</v>
      </c>
      <c r="O5269" t="s">
        <v>394</v>
      </c>
      <c r="P5269" t="s">
        <v>394</v>
      </c>
      <c r="Q5269" t="s">
        <v>394</v>
      </c>
      <c r="R5269" t="s">
        <v>394</v>
      </c>
      <c r="S5269" t="s">
        <v>394</v>
      </c>
      <c r="T5269" t="s">
        <v>394</v>
      </c>
      <c r="U5269" t="s">
        <v>394</v>
      </c>
      <c r="V5269" t="s">
        <v>394</v>
      </c>
      <c r="W5269" t="s">
        <v>394</v>
      </c>
      <c r="X5269" t="s">
        <v>394</v>
      </c>
      <c r="Y5269" t="s">
        <v>394</v>
      </c>
      <c r="Z5269" t="s">
        <v>394</v>
      </c>
      <c r="AA5269" t="s">
        <v>394</v>
      </c>
      <c r="AB5269" t="s">
        <v>394</v>
      </c>
      <c r="AC5269" t="s">
        <v>394</v>
      </c>
      <c r="AD5269" t="s">
        <v>394</v>
      </c>
      <c r="AE5269" t="s">
        <v>394</v>
      </c>
      <c r="AF5269" t="s">
        <v>394</v>
      </c>
      <c r="AG5269" t="s">
        <v>394</v>
      </c>
      <c r="AH5269" t="s">
        <v>394</v>
      </c>
      <c r="AI5269" t="s">
        <v>394</v>
      </c>
      <c r="AJ5269" t="s">
        <v>394</v>
      </c>
      <c r="AK5269" t="s">
        <v>394</v>
      </c>
      <c r="AL5269" t="s">
        <v>394</v>
      </c>
      <c r="AM5269" t="s">
        <v>394</v>
      </c>
      <c r="AN5269" t="s">
        <v>394</v>
      </c>
      <c r="AO5269" t="s">
        <v>394</v>
      </c>
      <c r="AP5269" t="s">
        <v>394</v>
      </c>
      <c r="AQ5269" s="286" t="s">
        <v>394</v>
      </c>
      <c r="AR5269" s="304"/>
      <c r="AS5269" s="304"/>
      <c r="AU5269"/>
    </row>
    <row r="5270" spans="1:47" ht="28.8" x14ac:dyDescent="0.3">
      <c r="A5270" s="285">
        <v>124475</v>
      </c>
      <c r="B5270" s="286" t="s">
        <v>542</v>
      </c>
      <c r="C5270" t="s">
        <v>225</v>
      </c>
      <c r="D5270" t="s">
        <v>225</v>
      </c>
      <c r="E5270" t="s">
        <v>225</v>
      </c>
      <c r="F5270" t="s">
        <v>226</v>
      </c>
      <c r="G5270" t="s">
        <v>225</v>
      </c>
      <c r="H5270" t="s">
        <v>225</v>
      </c>
      <c r="I5270" t="s">
        <v>226</v>
      </c>
      <c r="J5270" t="s">
        <v>225</v>
      </c>
      <c r="K5270" t="s">
        <v>225</v>
      </c>
      <c r="L5270" t="s">
        <v>225</v>
      </c>
      <c r="M5270" t="s">
        <v>225</v>
      </c>
      <c r="N5270" t="s">
        <v>225</v>
      </c>
      <c r="O5270" t="s">
        <v>225</v>
      </c>
      <c r="P5270" t="s">
        <v>225</v>
      </c>
      <c r="Q5270" t="s">
        <v>225</v>
      </c>
      <c r="AM5270" t="s">
        <v>394</v>
      </c>
      <c r="AN5270" t="s">
        <v>394</v>
      </c>
      <c r="AO5270" t="s">
        <v>394</v>
      </c>
      <c r="AP5270" t="s">
        <v>394</v>
      </c>
      <c r="AQ5270" s="286" t="s">
        <v>394</v>
      </c>
      <c r="AR5270" s="304"/>
      <c r="AS5270" s="304"/>
      <c r="AU5270"/>
    </row>
    <row r="5271" spans="1:47" ht="28.8" x14ac:dyDescent="0.3">
      <c r="A5271" s="285">
        <v>124476</v>
      </c>
      <c r="B5271" s="286" t="s">
        <v>542</v>
      </c>
      <c r="C5271" t="s">
        <v>224</v>
      </c>
      <c r="D5271" t="s">
        <v>224</v>
      </c>
      <c r="E5271" t="s">
        <v>224</v>
      </c>
      <c r="F5271" t="s">
        <v>226</v>
      </c>
      <c r="G5271" t="s">
        <v>226</v>
      </c>
      <c r="H5271" t="s">
        <v>226</v>
      </c>
      <c r="I5271" t="s">
        <v>226</v>
      </c>
      <c r="J5271" t="s">
        <v>226</v>
      </c>
      <c r="K5271" t="s">
        <v>226</v>
      </c>
      <c r="L5271" t="s">
        <v>226</v>
      </c>
      <c r="M5271" t="s">
        <v>225</v>
      </c>
      <c r="N5271" t="s">
        <v>225</v>
      </c>
      <c r="O5271" t="s">
        <v>225</v>
      </c>
      <c r="P5271" t="s">
        <v>225</v>
      </c>
      <c r="Q5271" t="s">
        <v>225</v>
      </c>
      <c r="AM5271" t="s">
        <v>394</v>
      </c>
      <c r="AN5271" t="s">
        <v>394</v>
      </c>
      <c r="AO5271" t="s">
        <v>394</v>
      </c>
      <c r="AP5271" t="s">
        <v>394</v>
      </c>
      <c r="AQ5271" s="286" t="s">
        <v>394</v>
      </c>
      <c r="AR5271" s="304"/>
      <c r="AS5271" s="304"/>
      <c r="AU5271"/>
    </row>
    <row r="5272" spans="1:47" ht="33" x14ac:dyDescent="0.65">
      <c r="A5272" s="285">
        <v>124477</v>
      </c>
      <c r="B5272" s="286" t="s">
        <v>542</v>
      </c>
      <c r="C5272" t="s">
        <v>225</v>
      </c>
      <c r="D5272" t="s">
        <v>226</v>
      </c>
      <c r="E5272" t="s">
        <v>226</v>
      </c>
      <c r="F5272" t="s">
        <v>226</v>
      </c>
      <c r="G5272" t="s">
        <v>225</v>
      </c>
      <c r="H5272" t="s">
        <v>394</v>
      </c>
      <c r="I5272" t="s">
        <v>394</v>
      </c>
      <c r="J5272" t="s">
        <v>394</v>
      </c>
      <c r="K5272" t="s">
        <v>394</v>
      </c>
      <c r="L5272" t="s">
        <v>394</v>
      </c>
      <c r="M5272" t="s">
        <v>225</v>
      </c>
      <c r="N5272" t="s">
        <v>225</v>
      </c>
      <c r="O5272" t="s">
        <v>225</v>
      </c>
      <c r="P5272" t="s">
        <v>225</v>
      </c>
      <c r="Q5272" t="s">
        <v>225</v>
      </c>
      <c r="AM5272" t="s">
        <v>394</v>
      </c>
      <c r="AN5272" t="s">
        <v>394</v>
      </c>
      <c r="AO5272" t="s">
        <v>394</v>
      </c>
      <c r="AP5272" t="s">
        <v>394</v>
      </c>
      <c r="AQ5272" s="288"/>
      <c r="AR5272" s="304"/>
      <c r="AS5272" s="304"/>
      <c r="AU5272"/>
    </row>
    <row r="5273" spans="1:47" x14ac:dyDescent="0.3">
      <c r="A5273" s="285">
        <v>124478</v>
      </c>
      <c r="B5273" s="286" t="s">
        <v>5586</v>
      </c>
      <c r="C5273" t="s">
        <v>226</v>
      </c>
      <c r="D5273" t="s">
        <v>226</v>
      </c>
      <c r="E5273" t="s">
        <v>226</v>
      </c>
      <c r="F5273" t="s">
        <v>226</v>
      </c>
      <c r="G5273" t="s">
        <v>226</v>
      </c>
      <c r="H5273" t="s">
        <v>225</v>
      </c>
      <c r="I5273" t="s">
        <v>225</v>
      </c>
      <c r="J5273" t="s">
        <v>225</v>
      </c>
      <c r="K5273" t="s">
        <v>225</v>
      </c>
      <c r="L5273" t="s">
        <v>225</v>
      </c>
      <c r="M5273" t="s">
        <v>394</v>
      </c>
      <c r="N5273" t="s">
        <v>394</v>
      </c>
      <c r="O5273" t="s">
        <v>394</v>
      </c>
      <c r="P5273" t="s">
        <v>394</v>
      </c>
      <c r="Q5273" t="s">
        <v>394</v>
      </c>
      <c r="R5273" t="s">
        <v>7215</v>
      </c>
      <c r="S5273" t="s">
        <v>7215</v>
      </c>
      <c r="T5273" t="s">
        <v>225</v>
      </c>
      <c r="U5273" t="s">
        <v>225</v>
      </c>
      <c r="V5273" t="s">
        <v>394</v>
      </c>
      <c r="W5273" t="s">
        <v>394</v>
      </c>
      <c r="X5273" t="s">
        <v>394</v>
      </c>
      <c r="Y5273" t="s">
        <v>394</v>
      </c>
      <c r="Z5273" t="s">
        <v>394</v>
      </c>
      <c r="AA5273" t="s">
        <v>394</v>
      </c>
      <c r="AB5273" t="s">
        <v>394</v>
      </c>
      <c r="AC5273" t="s">
        <v>394</v>
      </c>
      <c r="AD5273" t="s">
        <v>394</v>
      </c>
      <c r="AE5273" t="s">
        <v>394</v>
      </c>
      <c r="AF5273" t="s">
        <v>394</v>
      </c>
      <c r="AG5273" t="s">
        <v>995</v>
      </c>
      <c r="AH5273" t="s">
        <v>995</v>
      </c>
      <c r="AI5273" t="s">
        <v>995</v>
      </c>
      <c r="AJ5273" t="s">
        <v>995</v>
      </c>
      <c r="AK5273" t="s">
        <v>995</v>
      </c>
      <c r="AL5273" t="s">
        <v>394</v>
      </c>
      <c r="AM5273" t="s">
        <v>394</v>
      </c>
      <c r="AN5273" t="s">
        <v>394</v>
      </c>
      <c r="AO5273" t="s">
        <v>394</v>
      </c>
      <c r="AP5273" t="s">
        <v>394</v>
      </c>
      <c r="AQ5273" s="286" t="s">
        <v>394</v>
      </c>
      <c r="AR5273" s="304"/>
      <c r="AS5273" s="304"/>
      <c r="AU5273"/>
    </row>
    <row r="5274" spans="1:47" ht="28.8" x14ac:dyDescent="0.3">
      <c r="A5274" s="285">
        <v>124479</v>
      </c>
      <c r="B5274" s="286" t="s">
        <v>542</v>
      </c>
      <c r="C5274" t="s">
        <v>226</v>
      </c>
      <c r="D5274" t="s">
        <v>225</v>
      </c>
      <c r="E5274" t="s">
        <v>226</v>
      </c>
      <c r="F5274" t="s">
        <v>226</v>
      </c>
      <c r="G5274" t="s">
        <v>226</v>
      </c>
      <c r="H5274" t="s">
        <v>225</v>
      </c>
      <c r="I5274" t="s">
        <v>226</v>
      </c>
      <c r="J5274" t="s">
        <v>225</v>
      </c>
      <c r="K5274" t="s">
        <v>225</v>
      </c>
      <c r="L5274" t="s">
        <v>225</v>
      </c>
      <c r="M5274" t="s">
        <v>225</v>
      </c>
      <c r="N5274" t="s">
        <v>225</v>
      </c>
      <c r="O5274" t="s">
        <v>225</v>
      </c>
      <c r="P5274" t="s">
        <v>225</v>
      </c>
      <c r="Q5274" t="s">
        <v>225</v>
      </c>
      <c r="AM5274" t="s">
        <v>394</v>
      </c>
      <c r="AN5274" t="s">
        <v>394</v>
      </c>
      <c r="AO5274" t="s">
        <v>394</v>
      </c>
      <c r="AP5274" t="s">
        <v>394</v>
      </c>
      <c r="AQ5274" s="286" t="s">
        <v>394</v>
      </c>
      <c r="AR5274" s="304"/>
      <c r="AS5274" s="304"/>
      <c r="AU5274"/>
    </row>
    <row r="5275" spans="1:47" ht="28.8" x14ac:dyDescent="0.3">
      <c r="A5275" s="285">
        <v>124480</v>
      </c>
      <c r="B5275" s="286" t="s">
        <v>542</v>
      </c>
      <c r="C5275" t="s">
        <v>226</v>
      </c>
      <c r="D5275" t="s">
        <v>226</v>
      </c>
      <c r="E5275" t="s">
        <v>224</v>
      </c>
      <c r="F5275" t="s">
        <v>224</v>
      </c>
      <c r="G5275" t="s">
        <v>226</v>
      </c>
      <c r="H5275" t="s">
        <v>226</v>
      </c>
      <c r="I5275" t="s">
        <v>226</v>
      </c>
      <c r="J5275" t="s">
        <v>226</v>
      </c>
      <c r="K5275" t="s">
        <v>226</v>
      </c>
      <c r="L5275" t="s">
        <v>226</v>
      </c>
      <c r="M5275" t="s">
        <v>225</v>
      </c>
      <c r="N5275" t="s">
        <v>225</v>
      </c>
      <c r="O5275" t="s">
        <v>225</v>
      </c>
      <c r="P5275" t="s">
        <v>225</v>
      </c>
      <c r="Q5275" t="s">
        <v>225</v>
      </c>
      <c r="AM5275" t="s">
        <v>394</v>
      </c>
      <c r="AN5275" t="s">
        <v>394</v>
      </c>
      <c r="AO5275" t="s">
        <v>394</v>
      </c>
      <c r="AP5275" t="s">
        <v>394</v>
      </c>
      <c r="AQ5275" s="286" t="s">
        <v>394</v>
      </c>
      <c r="AR5275" s="304"/>
      <c r="AS5275" s="304"/>
      <c r="AU5275"/>
    </row>
    <row r="5276" spans="1:47" ht="28.8" x14ac:dyDescent="0.3">
      <c r="A5276" s="285">
        <v>124481</v>
      </c>
      <c r="B5276" s="286" t="s">
        <v>542</v>
      </c>
      <c r="C5276" t="s">
        <v>226</v>
      </c>
      <c r="D5276" t="s">
        <v>226</v>
      </c>
      <c r="E5276" t="s">
        <v>226</v>
      </c>
      <c r="F5276" t="s">
        <v>226</v>
      </c>
      <c r="G5276" t="s">
        <v>226</v>
      </c>
      <c r="H5276" t="s">
        <v>226</v>
      </c>
      <c r="I5276" t="s">
        <v>226</v>
      </c>
      <c r="J5276" t="s">
        <v>226</v>
      </c>
      <c r="K5276" t="s">
        <v>226</v>
      </c>
      <c r="L5276" t="s">
        <v>226</v>
      </c>
      <c r="M5276" t="s">
        <v>225</v>
      </c>
      <c r="N5276" t="s">
        <v>225</v>
      </c>
      <c r="O5276" t="s">
        <v>225</v>
      </c>
      <c r="P5276" t="s">
        <v>225</v>
      </c>
      <c r="Q5276" t="s">
        <v>225</v>
      </c>
      <c r="AM5276" t="s">
        <v>394</v>
      </c>
      <c r="AN5276" t="s">
        <v>394</v>
      </c>
      <c r="AO5276" t="s">
        <v>394</v>
      </c>
      <c r="AP5276" t="s">
        <v>394</v>
      </c>
      <c r="AQ5276" s="286" t="s">
        <v>394</v>
      </c>
      <c r="AR5276" s="304"/>
      <c r="AS5276" s="304"/>
      <c r="AU5276"/>
    </row>
    <row r="5277" spans="1:47" ht="28.8" x14ac:dyDescent="0.3">
      <c r="A5277" s="285">
        <v>124482</v>
      </c>
      <c r="B5277" s="286" t="s">
        <v>542</v>
      </c>
      <c r="C5277" t="s">
        <v>226</v>
      </c>
      <c r="D5277" t="s">
        <v>226</v>
      </c>
      <c r="E5277" t="s">
        <v>224</v>
      </c>
      <c r="F5277" t="s">
        <v>226</v>
      </c>
      <c r="G5277" t="s">
        <v>226</v>
      </c>
      <c r="H5277" t="s">
        <v>226</v>
      </c>
      <c r="I5277" t="s">
        <v>226</v>
      </c>
      <c r="J5277" t="s">
        <v>226</v>
      </c>
      <c r="K5277" t="s">
        <v>226</v>
      </c>
      <c r="L5277" t="s">
        <v>226</v>
      </c>
      <c r="M5277" t="s">
        <v>225</v>
      </c>
      <c r="N5277" t="s">
        <v>225</v>
      </c>
      <c r="O5277" t="s">
        <v>225</v>
      </c>
      <c r="P5277" t="s">
        <v>225</v>
      </c>
      <c r="Q5277" t="s">
        <v>225</v>
      </c>
      <c r="AM5277" t="s">
        <v>394</v>
      </c>
      <c r="AN5277" t="s">
        <v>394</v>
      </c>
      <c r="AO5277" t="s">
        <v>394</v>
      </c>
      <c r="AP5277" t="s">
        <v>394</v>
      </c>
      <c r="AQ5277" s="286" t="s">
        <v>394</v>
      </c>
      <c r="AR5277" s="304"/>
      <c r="AS5277" s="304"/>
      <c r="AU5277"/>
    </row>
    <row r="5278" spans="1:47" ht="28.8" x14ac:dyDescent="0.3">
      <c r="A5278" s="285">
        <v>124483</v>
      </c>
      <c r="B5278" s="286" t="s">
        <v>67</v>
      </c>
      <c r="C5278" t="s">
        <v>226</v>
      </c>
      <c r="D5278" t="s">
        <v>226</v>
      </c>
      <c r="E5278" t="s">
        <v>226</v>
      </c>
      <c r="F5278" t="s">
        <v>226</v>
      </c>
      <c r="G5278" t="s">
        <v>226</v>
      </c>
      <c r="H5278" t="s">
        <v>226</v>
      </c>
      <c r="I5278" t="s">
        <v>226</v>
      </c>
      <c r="J5278" t="s">
        <v>226</v>
      </c>
      <c r="K5278" t="s">
        <v>226</v>
      </c>
      <c r="L5278" t="s">
        <v>226</v>
      </c>
      <c r="M5278" t="s">
        <v>226</v>
      </c>
      <c r="N5278" t="s">
        <v>394</v>
      </c>
      <c r="O5278" t="s">
        <v>394</v>
      </c>
      <c r="P5278" t="s">
        <v>394</v>
      </c>
      <c r="Q5278" t="s">
        <v>394</v>
      </c>
      <c r="R5278" t="s">
        <v>394</v>
      </c>
      <c r="S5278" t="s">
        <v>394</v>
      </c>
      <c r="T5278" t="s">
        <v>394</v>
      </c>
      <c r="U5278" t="s">
        <v>394</v>
      </c>
      <c r="V5278" t="s">
        <v>394</v>
      </c>
      <c r="W5278" t="s">
        <v>394</v>
      </c>
      <c r="X5278" t="s">
        <v>394</v>
      </c>
      <c r="Y5278" t="s">
        <v>394</v>
      </c>
      <c r="Z5278" t="s">
        <v>394</v>
      </c>
      <c r="AA5278" t="s">
        <v>394</v>
      </c>
      <c r="AB5278" t="s">
        <v>394</v>
      </c>
      <c r="AC5278" t="s">
        <v>394</v>
      </c>
      <c r="AD5278" t="s">
        <v>394</v>
      </c>
      <c r="AE5278" t="s">
        <v>394</v>
      </c>
      <c r="AF5278" t="s">
        <v>394</v>
      </c>
      <c r="AG5278" t="s">
        <v>225</v>
      </c>
      <c r="AH5278" t="s">
        <v>225</v>
      </c>
      <c r="AI5278" t="s">
        <v>225</v>
      </c>
      <c r="AJ5278" t="s">
        <v>225</v>
      </c>
      <c r="AK5278" t="s">
        <v>225</v>
      </c>
      <c r="AL5278" t="s">
        <v>394</v>
      </c>
      <c r="AM5278" t="s">
        <v>394</v>
      </c>
      <c r="AN5278" t="s">
        <v>394</v>
      </c>
      <c r="AO5278" t="s">
        <v>394</v>
      </c>
      <c r="AP5278" t="s">
        <v>394</v>
      </c>
      <c r="AQ5278" s="286" t="s">
        <v>394</v>
      </c>
      <c r="AR5278" s="304"/>
      <c r="AS5278" s="304"/>
      <c r="AU5278"/>
    </row>
    <row r="5279" spans="1:47" ht="28.8" x14ac:dyDescent="0.3">
      <c r="A5279" s="285">
        <v>124484</v>
      </c>
      <c r="B5279" s="286" t="s">
        <v>542</v>
      </c>
      <c r="C5279" t="s">
        <v>225</v>
      </c>
      <c r="D5279" t="s">
        <v>225</v>
      </c>
      <c r="E5279" t="s">
        <v>225</v>
      </c>
      <c r="F5279" t="s">
        <v>225</v>
      </c>
      <c r="G5279" t="s">
        <v>225</v>
      </c>
      <c r="H5279" t="s">
        <v>226</v>
      </c>
      <c r="I5279" t="s">
        <v>225</v>
      </c>
      <c r="J5279" t="s">
        <v>225</v>
      </c>
      <c r="K5279" t="s">
        <v>225</v>
      </c>
      <c r="L5279" t="s">
        <v>226</v>
      </c>
      <c r="M5279" t="s">
        <v>225</v>
      </c>
      <c r="N5279" t="s">
        <v>225</v>
      </c>
      <c r="O5279" t="s">
        <v>225</v>
      </c>
      <c r="P5279" t="s">
        <v>225</v>
      </c>
      <c r="Q5279" t="s">
        <v>225</v>
      </c>
      <c r="AM5279" t="s">
        <v>394</v>
      </c>
      <c r="AN5279" t="s">
        <v>394</v>
      </c>
      <c r="AO5279" t="s">
        <v>394</v>
      </c>
      <c r="AP5279" t="s">
        <v>394</v>
      </c>
      <c r="AQ5279" s="286" t="s">
        <v>394</v>
      </c>
      <c r="AR5279" s="304"/>
      <c r="AS5279" s="304"/>
      <c r="AU5279"/>
    </row>
    <row r="5280" spans="1:47" x14ac:dyDescent="0.3">
      <c r="A5280" s="285">
        <v>124485</v>
      </c>
      <c r="B5280" s="286" t="s">
        <v>5586</v>
      </c>
      <c r="C5280" t="s">
        <v>226</v>
      </c>
      <c r="D5280" t="s">
        <v>226</v>
      </c>
      <c r="E5280" t="s">
        <v>226</v>
      </c>
      <c r="F5280" t="s">
        <v>226</v>
      </c>
      <c r="G5280" t="s">
        <v>226</v>
      </c>
      <c r="H5280" t="s">
        <v>394</v>
      </c>
      <c r="I5280" t="s">
        <v>394</v>
      </c>
      <c r="J5280" t="s">
        <v>394</v>
      </c>
      <c r="K5280" t="s">
        <v>394</v>
      </c>
      <c r="L5280" t="s">
        <v>394</v>
      </c>
      <c r="M5280" t="s">
        <v>394</v>
      </c>
      <c r="N5280" t="s">
        <v>394</v>
      </c>
      <c r="O5280" t="s">
        <v>394</v>
      </c>
      <c r="P5280" t="s">
        <v>394</v>
      </c>
      <c r="Q5280" t="s">
        <v>394</v>
      </c>
      <c r="R5280" t="s">
        <v>394</v>
      </c>
      <c r="S5280" t="s">
        <v>394</v>
      </c>
      <c r="T5280" t="s">
        <v>394</v>
      </c>
      <c r="U5280" t="s">
        <v>394</v>
      </c>
      <c r="V5280" t="s">
        <v>394</v>
      </c>
      <c r="W5280" t="s">
        <v>394</v>
      </c>
      <c r="X5280" t="s">
        <v>394</v>
      </c>
      <c r="Y5280" t="s">
        <v>394</v>
      </c>
      <c r="Z5280" t="s">
        <v>394</v>
      </c>
      <c r="AA5280" t="s">
        <v>394</v>
      </c>
      <c r="AB5280" t="s">
        <v>394</v>
      </c>
      <c r="AC5280" t="s">
        <v>394</v>
      </c>
      <c r="AD5280" t="s">
        <v>394</v>
      </c>
      <c r="AE5280" t="s">
        <v>394</v>
      </c>
      <c r="AF5280" t="s">
        <v>394</v>
      </c>
      <c r="AG5280" t="s">
        <v>394</v>
      </c>
      <c r="AH5280" t="s">
        <v>394</v>
      </c>
      <c r="AI5280" t="s">
        <v>394</v>
      </c>
      <c r="AJ5280" t="s">
        <v>394</v>
      </c>
      <c r="AK5280" t="s">
        <v>394</v>
      </c>
      <c r="AL5280" t="s">
        <v>394</v>
      </c>
      <c r="AM5280" t="s">
        <v>394</v>
      </c>
      <c r="AN5280" t="s">
        <v>394</v>
      </c>
      <c r="AO5280" t="s">
        <v>394</v>
      </c>
      <c r="AP5280" t="s">
        <v>394</v>
      </c>
      <c r="AQ5280" s="289"/>
      <c r="AR5280" s="304"/>
      <c r="AS5280" s="304"/>
      <c r="AU5280"/>
    </row>
    <row r="5281" spans="1:47" ht="28.8" x14ac:dyDescent="0.3">
      <c r="A5281" s="285">
        <v>124486</v>
      </c>
      <c r="B5281" s="286" t="s">
        <v>542</v>
      </c>
      <c r="C5281" t="s">
        <v>226</v>
      </c>
      <c r="D5281" t="s">
        <v>226</v>
      </c>
      <c r="E5281" t="s">
        <v>226</v>
      </c>
      <c r="F5281" t="s">
        <v>226</v>
      </c>
      <c r="G5281" t="s">
        <v>226</v>
      </c>
      <c r="H5281" t="s">
        <v>226</v>
      </c>
      <c r="I5281" t="s">
        <v>226</v>
      </c>
      <c r="J5281" t="s">
        <v>225</v>
      </c>
      <c r="K5281" t="s">
        <v>226</v>
      </c>
      <c r="L5281" t="s">
        <v>225</v>
      </c>
      <c r="M5281" t="s">
        <v>225</v>
      </c>
      <c r="N5281" t="s">
        <v>225</v>
      </c>
      <c r="O5281" t="s">
        <v>225</v>
      </c>
      <c r="P5281" t="s">
        <v>225</v>
      </c>
      <c r="Q5281" t="s">
        <v>225</v>
      </c>
      <c r="AM5281" t="s">
        <v>394</v>
      </c>
      <c r="AN5281" t="s">
        <v>394</v>
      </c>
      <c r="AO5281" t="s">
        <v>394</v>
      </c>
      <c r="AP5281" t="s">
        <v>394</v>
      </c>
      <c r="AQ5281" s="286" t="s">
        <v>394</v>
      </c>
      <c r="AR5281" s="304"/>
      <c r="AS5281" s="304"/>
      <c r="AU5281"/>
    </row>
    <row r="5282" spans="1:47" ht="28.8" x14ac:dyDescent="0.3">
      <c r="A5282" s="285">
        <v>124487</v>
      </c>
      <c r="B5282" s="286" t="s">
        <v>542</v>
      </c>
      <c r="C5282" t="s">
        <v>226</v>
      </c>
      <c r="D5282" t="s">
        <v>226</v>
      </c>
      <c r="E5282" t="s">
        <v>224</v>
      </c>
      <c r="F5282" t="s">
        <v>226</v>
      </c>
      <c r="G5282" t="s">
        <v>226</v>
      </c>
      <c r="H5282" t="s">
        <v>226</v>
      </c>
      <c r="I5282" t="s">
        <v>225</v>
      </c>
      <c r="J5282" t="s">
        <v>226</v>
      </c>
      <c r="K5282" t="s">
        <v>226</v>
      </c>
      <c r="L5282" t="s">
        <v>226</v>
      </c>
      <c r="M5282" t="s">
        <v>225</v>
      </c>
      <c r="N5282" t="s">
        <v>225</v>
      </c>
      <c r="O5282" t="s">
        <v>225</v>
      </c>
      <c r="P5282" t="s">
        <v>225</v>
      </c>
      <c r="Q5282" t="s">
        <v>225</v>
      </c>
      <c r="AM5282" t="s">
        <v>394</v>
      </c>
      <c r="AN5282" t="s">
        <v>394</v>
      </c>
      <c r="AO5282" t="s">
        <v>394</v>
      </c>
      <c r="AP5282" t="s">
        <v>394</v>
      </c>
      <c r="AQ5282" s="286" t="s">
        <v>394</v>
      </c>
      <c r="AR5282" s="304"/>
      <c r="AS5282" s="304"/>
      <c r="AU5282"/>
    </row>
    <row r="5283" spans="1:47" ht="21.6" x14ac:dyDescent="0.65">
      <c r="A5283" s="285">
        <v>124488</v>
      </c>
      <c r="B5283" s="286" t="s">
        <v>540</v>
      </c>
      <c r="C5283" t="s">
        <v>226</v>
      </c>
      <c r="D5283" t="s">
        <v>225</v>
      </c>
      <c r="E5283" t="s">
        <v>225</v>
      </c>
      <c r="F5283" t="s">
        <v>226</v>
      </c>
      <c r="G5283" t="s">
        <v>226</v>
      </c>
      <c r="H5283" t="s">
        <v>394</v>
      </c>
      <c r="I5283" t="s">
        <v>394</v>
      </c>
      <c r="J5283" t="s">
        <v>394</v>
      </c>
      <c r="K5283" t="s">
        <v>394</v>
      </c>
      <c r="L5283" t="s">
        <v>394</v>
      </c>
      <c r="M5283" t="s">
        <v>225</v>
      </c>
      <c r="N5283" t="s">
        <v>394</v>
      </c>
      <c r="O5283" t="s">
        <v>394</v>
      </c>
      <c r="P5283" t="s">
        <v>394</v>
      </c>
      <c r="Q5283" t="s">
        <v>394</v>
      </c>
      <c r="R5283" t="s">
        <v>394</v>
      </c>
      <c r="S5283" t="s">
        <v>394</v>
      </c>
      <c r="T5283" t="s">
        <v>394</v>
      </c>
      <c r="U5283" t="s">
        <v>394</v>
      </c>
      <c r="V5283" t="s">
        <v>394</v>
      </c>
      <c r="W5283" t="s">
        <v>394</v>
      </c>
      <c r="X5283" t="s">
        <v>394</v>
      </c>
      <c r="Y5283" t="s">
        <v>394</v>
      </c>
      <c r="Z5283" t="s">
        <v>394</v>
      </c>
      <c r="AA5283" t="s">
        <v>394</v>
      </c>
      <c r="AB5283" t="s">
        <v>394</v>
      </c>
      <c r="AC5283" t="s">
        <v>394</v>
      </c>
      <c r="AD5283" t="s">
        <v>394</v>
      </c>
      <c r="AE5283" t="s">
        <v>394</v>
      </c>
      <c r="AF5283" t="s">
        <v>394</v>
      </c>
      <c r="AG5283" t="s">
        <v>394</v>
      </c>
      <c r="AH5283" t="s">
        <v>394</v>
      </c>
      <c r="AI5283" t="s">
        <v>394</v>
      </c>
      <c r="AJ5283" t="s">
        <v>394</v>
      </c>
      <c r="AK5283" t="s">
        <v>394</v>
      </c>
      <c r="AL5283" t="s">
        <v>394</v>
      </c>
      <c r="AM5283" t="s">
        <v>394</v>
      </c>
      <c r="AN5283" t="s">
        <v>394</v>
      </c>
      <c r="AO5283" t="s">
        <v>394</v>
      </c>
      <c r="AP5283" t="s">
        <v>394</v>
      </c>
      <c r="AQ5283" s="288"/>
      <c r="AR5283" s="304"/>
      <c r="AS5283" s="304"/>
      <c r="AU5283"/>
    </row>
    <row r="5284" spans="1:47" x14ac:dyDescent="0.3">
      <c r="A5284" s="285">
        <v>124489</v>
      </c>
      <c r="B5284" s="286" t="s">
        <v>5586</v>
      </c>
      <c r="C5284" t="s">
        <v>225</v>
      </c>
      <c r="D5284" t="s">
        <v>225</v>
      </c>
      <c r="E5284" t="s">
        <v>225</v>
      </c>
      <c r="F5284" t="s">
        <v>225</v>
      </c>
      <c r="G5284" t="s">
        <v>226</v>
      </c>
      <c r="H5284" t="s">
        <v>226</v>
      </c>
      <c r="I5284" t="s">
        <v>225</v>
      </c>
      <c r="J5284" t="s">
        <v>225</v>
      </c>
      <c r="K5284" t="s">
        <v>225</v>
      </c>
      <c r="L5284" t="s">
        <v>226</v>
      </c>
      <c r="M5284" t="s">
        <v>394</v>
      </c>
      <c r="N5284" t="s">
        <v>225</v>
      </c>
      <c r="O5284" t="s">
        <v>225</v>
      </c>
      <c r="P5284" t="s">
        <v>225</v>
      </c>
      <c r="Q5284" t="s">
        <v>225</v>
      </c>
      <c r="R5284" t="s">
        <v>225</v>
      </c>
      <c r="S5284" t="s">
        <v>225</v>
      </c>
      <c r="T5284" t="s">
        <v>225</v>
      </c>
      <c r="U5284" t="s">
        <v>225</v>
      </c>
      <c r="V5284" t="s">
        <v>225</v>
      </c>
      <c r="W5284" t="s">
        <v>394</v>
      </c>
      <c r="X5284" t="s">
        <v>394</v>
      </c>
      <c r="Y5284" t="s">
        <v>394</v>
      </c>
      <c r="Z5284" t="s">
        <v>394</v>
      </c>
      <c r="AA5284" t="s">
        <v>394</v>
      </c>
      <c r="AB5284" t="s">
        <v>394</v>
      </c>
      <c r="AC5284" t="s">
        <v>394</v>
      </c>
      <c r="AD5284" t="s">
        <v>394</v>
      </c>
      <c r="AE5284" t="s">
        <v>394</v>
      </c>
      <c r="AF5284" t="s">
        <v>394</v>
      </c>
      <c r="AG5284" t="s">
        <v>394</v>
      </c>
      <c r="AH5284" t="s">
        <v>394</v>
      </c>
      <c r="AI5284" t="s">
        <v>394</v>
      </c>
      <c r="AJ5284" t="s">
        <v>394</v>
      </c>
      <c r="AK5284" t="s">
        <v>394</v>
      </c>
      <c r="AL5284" t="s">
        <v>394</v>
      </c>
      <c r="AM5284" t="s">
        <v>394</v>
      </c>
      <c r="AN5284" t="s">
        <v>394</v>
      </c>
      <c r="AO5284" t="s">
        <v>394</v>
      </c>
      <c r="AP5284" t="s">
        <v>394</v>
      </c>
      <c r="AQ5284" s="289"/>
      <c r="AR5284" s="304"/>
      <c r="AS5284" s="304"/>
      <c r="AU5284"/>
    </row>
    <row r="5285" spans="1:47" ht="28.8" x14ac:dyDescent="0.3">
      <c r="A5285" s="285">
        <v>124490</v>
      </c>
      <c r="B5285" s="286" t="s">
        <v>542</v>
      </c>
      <c r="C5285" t="s">
        <v>226</v>
      </c>
      <c r="D5285" t="s">
        <v>225</v>
      </c>
      <c r="E5285" t="s">
        <v>226</v>
      </c>
      <c r="F5285" t="s">
        <v>225</v>
      </c>
      <c r="G5285" t="s">
        <v>226</v>
      </c>
      <c r="H5285" t="s">
        <v>226</v>
      </c>
      <c r="I5285" t="s">
        <v>226</v>
      </c>
      <c r="J5285" t="s">
        <v>225</v>
      </c>
      <c r="K5285" t="s">
        <v>226</v>
      </c>
      <c r="L5285" t="s">
        <v>226</v>
      </c>
      <c r="M5285" t="s">
        <v>225</v>
      </c>
      <c r="N5285" t="s">
        <v>225</v>
      </c>
      <c r="O5285" t="s">
        <v>225</v>
      </c>
      <c r="P5285" t="s">
        <v>225</v>
      </c>
      <c r="Q5285" t="s">
        <v>225</v>
      </c>
      <c r="AM5285" t="s">
        <v>394</v>
      </c>
      <c r="AN5285" t="s">
        <v>394</v>
      </c>
      <c r="AO5285" t="s">
        <v>394</v>
      </c>
      <c r="AP5285" t="s">
        <v>394</v>
      </c>
      <c r="AQ5285" s="286" t="s">
        <v>394</v>
      </c>
      <c r="AR5285" s="304"/>
      <c r="AS5285" s="304"/>
      <c r="AU5285"/>
    </row>
    <row r="5286" spans="1:47" ht="28.8" x14ac:dyDescent="0.3">
      <c r="A5286" s="285">
        <v>124491</v>
      </c>
      <c r="B5286" s="286" t="s">
        <v>542</v>
      </c>
      <c r="C5286" t="s">
        <v>226</v>
      </c>
      <c r="D5286" t="s">
        <v>226</v>
      </c>
      <c r="E5286" t="s">
        <v>224</v>
      </c>
      <c r="F5286" t="s">
        <v>226</v>
      </c>
      <c r="G5286" t="s">
        <v>226</v>
      </c>
      <c r="H5286" t="s">
        <v>226</v>
      </c>
      <c r="I5286" t="s">
        <v>225</v>
      </c>
      <c r="J5286" t="s">
        <v>226</v>
      </c>
      <c r="K5286" t="s">
        <v>226</v>
      </c>
      <c r="L5286" t="s">
        <v>226</v>
      </c>
      <c r="M5286" t="s">
        <v>225</v>
      </c>
      <c r="N5286" t="s">
        <v>225</v>
      </c>
      <c r="O5286" t="s">
        <v>225</v>
      </c>
      <c r="P5286" t="s">
        <v>225</v>
      </c>
      <c r="Q5286" t="s">
        <v>225</v>
      </c>
      <c r="AM5286" t="s">
        <v>394</v>
      </c>
      <c r="AN5286" t="s">
        <v>394</v>
      </c>
      <c r="AO5286" t="s">
        <v>394</v>
      </c>
      <c r="AP5286" t="s">
        <v>394</v>
      </c>
      <c r="AQ5286" s="286" t="s">
        <v>394</v>
      </c>
      <c r="AR5286" s="304"/>
      <c r="AS5286" s="304"/>
      <c r="AU5286"/>
    </row>
    <row r="5287" spans="1:47" ht="28.8" x14ac:dyDescent="0.3">
      <c r="A5287" s="285">
        <v>124492</v>
      </c>
      <c r="B5287" s="286" t="s">
        <v>541</v>
      </c>
      <c r="C5287" t="s">
        <v>226</v>
      </c>
      <c r="D5287" t="s">
        <v>226</v>
      </c>
      <c r="E5287" t="s">
        <v>226</v>
      </c>
      <c r="F5287" t="s">
        <v>225</v>
      </c>
      <c r="G5287" t="s">
        <v>224</v>
      </c>
      <c r="H5287" t="s">
        <v>226</v>
      </c>
      <c r="I5287" t="s">
        <v>226</v>
      </c>
      <c r="J5287" t="s">
        <v>225</v>
      </c>
      <c r="K5287" t="s">
        <v>225</v>
      </c>
      <c r="L5287" t="s">
        <v>226</v>
      </c>
      <c r="M5287" t="s">
        <v>225</v>
      </c>
      <c r="N5287" t="s">
        <v>394</v>
      </c>
      <c r="O5287" t="s">
        <v>394</v>
      </c>
      <c r="P5287" t="s">
        <v>394</v>
      </c>
      <c r="Q5287" t="s">
        <v>394</v>
      </c>
      <c r="R5287" t="s">
        <v>394</v>
      </c>
      <c r="S5287" t="s">
        <v>394</v>
      </c>
      <c r="T5287" t="s">
        <v>394</v>
      </c>
      <c r="U5287" t="s">
        <v>394</v>
      </c>
      <c r="V5287" t="s">
        <v>394</v>
      </c>
      <c r="W5287" t="s">
        <v>225</v>
      </c>
      <c r="X5287" t="s">
        <v>225</v>
      </c>
      <c r="Y5287" t="s">
        <v>225</v>
      </c>
      <c r="Z5287" t="s">
        <v>225</v>
      </c>
      <c r="AA5287" t="s">
        <v>225</v>
      </c>
      <c r="AQ5287" s="286" t="s">
        <v>394</v>
      </c>
      <c r="AR5287" s="304"/>
      <c r="AS5287" s="304"/>
      <c r="AU5287"/>
    </row>
    <row r="5288" spans="1:47" ht="28.8" x14ac:dyDescent="0.3">
      <c r="A5288" s="285">
        <v>124493</v>
      </c>
      <c r="B5288" s="286" t="s">
        <v>542</v>
      </c>
      <c r="C5288" t="s">
        <v>225</v>
      </c>
      <c r="D5288" t="s">
        <v>225</v>
      </c>
      <c r="E5288" t="s">
        <v>225</v>
      </c>
      <c r="F5288" t="s">
        <v>225</v>
      </c>
      <c r="G5288" t="s">
        <v>224</v>
      </c>
      <c r="H5288" t="s">
        <v>226</v>
      </c>
      <c r="I5288" t="s">
        <v>225</v>
      </c>
      <c r="J5288" t="s">
        <v>226</v>
      </c>
      <c r="K5288" t="s">
        <v>225</v>
      </c>
      <c r="L5288" t="s">
        <v>224</v>
      </c>
      <c r="M5288" t="s">
        <v>225</v>
      </c>
      <c r="N5288" t="s">
        <v>225</v>
      </c>
      <c r="O5288" t="s">
        <v>225</v>
      </c>
      <c r="P5288" t="s">
        <v>225</v>
      </c>
      <c r="Q5288" t="s">
        <v>225</v>
      </c>
      <c r="AM5288" t="s">
        <v>394</v>
      </c>
      <c r="AN5288" t="s">
        <v>394</v>
      </c>
      <c r="AO5288" t="s">
        <v>394</v>
      </c>
      <c r="AP5288" t="s">
        <v>394</v>
      </c>
      <c r="AQ5288" s="286" t="s">
        <v>394</v>
      </c>
      <c r="AR5288" s="304"/>
      <c r="AS5288" s="304"/>
      <c r="AU5288"/>
    </row>
    <row r="5289" spans="1:47" ht="28.8" x14ac:dyDescent="0.3">
      <c r="A5289" s="285">
        <v>124494</v>
      </c>
      <c r="B5289" s="286" t="s">
        <v>542</v>
      </c>
      <c r="C5289" t="s">
        <v>226</v>
      </c>
      <c r="D5289" t="s">
        <v>226</v>
      </c>
      <c r="E5289" t="s">
        <v>226</v>
      </c>
      <c r="F5289" t="s">
        <v>226</v>
      </c>
      <c r="G5289" t="s">
        <v>226</v>
      </c>
      <c r="H5289" t="s">
        <v>226</v>
      </c>
      <c r="I5289" t="s">
        <v>225</v>
      </c>
      <c r="J5289" t="s">
        <v>226</v>
      </c>
      <c r="K5289" t="s">
        <v>226</v>
      </c>
      <c r="L5289" t="s">
        <v>225</v>
      </c>
      <c r="M5289" t="s">
        <v>225</v>
      </c>
      <c r="N5289" t="s">
        <v>225</v>
      </c>
      <c r="O5289" t="s">
        <v>225</v>
      </c>
      <c r="P5289" t="s">
        <v>225</v>
      </c>
      <c r="Q5289" t="s">
        <v>225</v>
      </c>
      <c r="AM5289" t="s">
        <v>394</v>
      </c>
      <c r="AN5289" t="s">
        <v>394</v>
      </c>
      <c r="AO5289" t="s">
        <v>394</v>
      </c>
      <c r="AP5289" t="s">
        <v>394</v>
      </c>
      <c r="AQ5289" s="286" t="s">
        <v>394</v>
      </c>
      <c r="AR5289" s="304"/>
      <c r="AS5289" s="304"/>
      <c r="AU5289"/>
    </row>
    <row r="5290" spans="1:47" ht="28.8" x14ac:dyDescent="0.3">
      <c r="A5290" s="285">
        <v>124495</v>
      </c>
      <c r="B5290" s="286" t="s">
        <v>542</v>
      </c>
      <c r="C5290" t="s">
        <v>226</v>
      </c>
      <c r="D5290" t="s">
        <v>226</v>
      </c>
      <c r="E5290" t="s">
        <v>226</v>
      </c>
      <c r="F5290" t="s">
        <v>226</v>
      </c>
      <c r="G5290" t="s">
        <v>225</v>
      </c>
      <c r="H5290" t="s">
        <v>226</v>
      </c>
      <c r="I5290" t="s">
        <v>225</v>
      </c>
      <c r="J5290" t="s">
        <v>226</v>
      </c>
      <c r="K5290" t="s">
        <v>226</v>
      </c>
      <c r="L5290" t="s">
        <v>225</v>
      </c>
      <c r="M5290" t="s">
        <v>225</v>
      </c>
      <c r="N5290" t="s">
        <v>225</v>
      </c>
      <c r="O5290" t="s">
        <v>225</v>
      </c>
      <c r="P5290" t="s">
        <v>225</v>
      </c>
      <c r="Q5290" t="s">
        <v>225</v>
      </c>
      <c r="AM5290" t="s">
        <v>394</v>
      </c>
      <c r="AN5290" t="s">
        <v>394</v>
      </c>
      <c r="AO5290" t="s">
        <v>394</v>
      </c>
      <c r="AP5290" t="s">
        <v>394</v>
      </c>
      <c r="AQ5290" s="286" t="s">
        <v>394</v>
      </c>
      <c r="AR5290" s="304"/>
      <c r="AS5290" s="304"/>
      <c r="AU5290"/>
    </row>
    <row r="5291" spans="1:47" x14ac:dyDescent="0.3">
      <c r="A5291" s="285">
        <v>124496</v>
      </c>
      <c r="B5291" s="286" t="s">
        <v>5586</v>
      </c>
      <c r="C5291" t="s">
        <v>226</v>
      </c>
      <c r="D5291" t="s">
        <v>226</v>
      </c>
      <c r="E5291" t="s">
        <v>226</v>
      </c>
      <c r="F5291" t="s">
        <v>226</v>
      </c>
      <c r="G5291" t="s">
        <v>226</v>
      </c>
      <c r="H5291" t="s">
        <v>226</v>
      </c>
      <c r="I5291" t="s">
        <v>226</v>
      </c>
      <c r="J5291" t="s">
        <v>226</v>
      </c>
      <c r="K5291" t="s">
        <v>226</v>
      </c>
      <c r="L5291" t="s">
        <v>226</v>
      </c>
      <c r="M5291" t="s">
        <v>394</v>
      </c>
      <c r="N5291" t="s">
        <v>394</v>
      </c>
      <c r="O5291" t="s">
        <v>394</v>
      </c>
      <c r="P5291" t="s">
        <v>394</v>
      </c>
      <c r="Q5291" t="s">
        <v>394</v>
      </c>
      <c r="R5291" t="s">
        <v>394</v>
      </c>
      <c r="S5291" t="s">
        <v>394</v>
      </c>
      <c r="T5291" t="s">
        <v>394</v>
      </c>
      <c r="U5291" t="s">
        <v>394</v>
      </c>
      <c r="V5291" t="s">
        <v>394</v>
      </c>
      <c r="W5291" t="s">
        <v>394</v>
      </c>
      <c r="X5291" t="s">
        <v>394</v>
      </c>
      <c r="Y5291" t="s">
        <v>394</v>
      </c>
      <c r="Z5291" t="s">
        <v>394</v>
      </c>
      <c r="AA5291" t="s">
        <v>394</v>
      </c>
      <c r="AB5291" t="s">
        <v>394</v>
      </c>
      <c r="AC5291" t="s">
        <v>394</v>
      </c>
      <c r="AD5291" t="s">
        <v>394</v>
      </c>
      <c r="AE5291" t="s">
        <v>394</v>
      </c>
      <c r="AF5291" t="s">
        <v>394</v>
      </c>
      <c r="AG5291" t="s">
        <v>394</v>
      </c>
      <c r="AH5291" t="s">
        <v>394</v>
      </c>
      <c r="AI5291" t="s">
        <v>394</v>
      </c>
      <c r="AJ5291" t="s">
        <v>394</v>
      </c>
      <c r="AK5291" t="s">
        <v>394</v>
      </c>
      <c r="AL5291" t="s">
        <v>394</v>
      </c>
      <c r="AM5291" t="s">
        <v>394</v>
      </c>
      <c r="AN5291" t="s">
        <v>394</v>
      </c>
      <c r="AO5291" t="s">
        <v>394</v>
      </c>
      <c r="AP5291" t="s">
        <v>394</v>
      </c>
      <c r="AQ5291" s="286" t="s">
        <v>394</v>
      </c>
      <c r="AR5291" s="304"/>
      <c r="AS5291" s="304"/>
      <c r="AU5291"/>
    </row>
    <row r="5292" spans="1:47" ht="21.6" x14ac:dyDescent="0.65">
      <c r="A5292" s="285">
        <v>124497</v>
      </c>
      <c r="B5292" s="286" t="s">
        <v>5586</v>
      </c>
      <c r="C5292" t="s">
        <v>226</v>
      </c>
      <c r="D5292" t="s">
        <v>226</v>
      </c>
      <c r="E5292" t="s">
        <v>226</v>
      </c>
      <c r="F5292" t="s">
        <v>226</v>
      </c>
      <c r="G5292" t="s">
        <v>226</v>
      </c>
      <c r="H5292" t="s">
        <v>394</v>
      </c>
      <c r="I5292" t="s">
        <v>394</v>
      </c>
      <c r="J5292" t="s">
        <v>394</v>
      </c>
      <c r="K5292" t="s">
        <v>394</v>
      </c>
      <c r="L5292" t="s">
        <v>394</v>
      </c>
      <c r="M5292" t="s">
        <v>394</v>
      </c>
      <c r="N5292" t="s">
        <v>394</v>
      </c>
      <c r="O5292" t="s">
        <v>394</v>
      </c>
      <c r="P5292" t="s">
        <v>394</v>
      </c>
      <c r="Q5292" t="s">
        <v>394</v>
      </c>
      <c r="R5292" t="s">
        <v>394</v>
      </c>
      <c r="S5292" t="s">
        <v>394</v>
      </c>
      <c r="T5292" t="s">
        <v>394</v>
      </c>
      <c r="U5292" t="s">
        <v>394</v>
      </c>
      <c r="V5292" t="s">
        <v>394</v>
      </c>
      <c r="W5292" t="s">
        <v>394</v>
      </c>
      <c r="X5292" t="s">
        <v>394</v>
      </c>
      <c r="Y5292" t="s">
        <v>394</v>
      </c>
      <c r="Z5292" t="s">
        <v>394</v>
      </c>
      <c r="AA5292" t="s">
        <v>394</v>
      </c>
      <c r="AB5292" t="s">
        <v>394</v>
      </c>
      <c r="AC5292" t="s">
        <v>394</v>
      </c>
      <c r="AD5292" t="s">
        <v>394</v>
      </c>
      <c r="AE5292" t="s">
        <v>394</v>
      </c>
      <c r="AF5292" t="s">
        <v>394</v>
      </c>
      <c r="AG5292" t="s">
        <v>394</v>
      </c>
      <c r="AH5292" t="s">
        <v>394</v>
      </c>
      <c r="AI5292" t="s">
        <v>394</v>
      </c>
      <c r="AJ5292" t="s">
        <v>394</v>
      </c>
      <c r="AK5292" t="s">
        <v>394</v>
      </c>
      <c r="AL5292" t="s">
        <v>394</v>
      </c>
      <c r="AM5292" t="s">
        <v>394</v>
      </c>
      <c r="AN5292" t="s">
        <v>394</v>
      </c>
      <c r="AO5292" t="s">
        <v>394</v>
      </c>
      <c r="AP5292" t="s">
        <v>394</v>
      </c>
      <c r="AQ5292" s="288"/>
      <c r="AR5292" s="304"/>
      <c r="AS5292" s="304"/>
      <c r="AU5292"/>
    </row>
    <row r="5293" spans="1:47" x14ac:dyDescent="0.3">
      <c r="A5293" s="285">
        <v>124498</v>
      </c>
      <c r="B5293" s="286" t="s">
        <v>540</v>
      </c>
      <c r="C5293" t="s">
        <v>226</v>
      </c>
      <c r="D5293" t="s">
        <v>224</v>
      </c>
      <c r="E5293" t="s">
        <v>224</v>
      </c>
      <c r="F5293" t="s">
        <v>225</v>
      </c>
      <c r="G5293" t="s">
        <v>226</v>
      </c>
      <c r="H5293" t="s">
        <v>226</v>
      </c>
      <c r="I5293" t="s">
        <v>225</v>
      </c>
      <c r="J5293" t="s">
        <v>226</v>
      </c>
      <c r="K5293" t="s">
        <v>225</v>
      </c>
      <c r="L5293" t="s">
        <v>226</v>
      </c>
      <c r="M5293" t="s">
        <v>226</v>
      </c>
      <c r="N5293" t="s">
        <v>394</v>
      </c>
      <c r="O5293" t="s">
        <v>394</v>
      </c>
      <c r="P5293" t="s">
        <v>394</v>
      </c>
      <c r="Q5293" t="s">
        <v>394</v>
      </c>
      <c r="R5293" t="s">
        <v>394</v>
      </c>
      <c r="S5293" t="s">
        <v>394</v>
      </c>
      <c r="T5293" t="s">
        <v>394</v>
      </c>
      <c r="U5293" t="s">
        <v>394</v>
      </c>
      <c r="V5293" t="s">
        <v>394</v>
      </c>
      <c r="W5293" t="s">
        <v>394</v>
      </c>
      <c r="X5293" t="s">
        <v>394</v>
      </c>
      <c r="Y5293" t="s">
        <v>394</v>
      </c>
      <c r="Z5293" t="s">
        <v>394</v>
      </c>
      <c r="AA5293" t="s">
        <v>394</v>
      </c>
      <c r="AB5293" t="s">
        <v>394</v>
      </c>
      <c r="AC5293" t="s">
        <v>394</v>
      </c>
      <c r="AD5293" t="s">
        <v>394</v>
      </c>
      <c r="AE5293" t="s">
        <v>394</v>
      </c>
      <c r="AF5293" t="s">
        <v>394</v>
      </c>
      <c r="AG5293" t="s">
        <v>394</v>
      </c>
      <c r="AH5293" t="s">
        <v>394</v>
      </c>
      <c r="AI5293" t="s">
        <v>394</v>
      </c>
      <c r="AJ5293" t="s">
        <v>394</v>
      </c>
      <c r="AK5293" t="s">
        <v>394</v>
      </c>
      <c r="AL5293" t="s">
        <v>394</v>
      </c>
      <c r="AM5293" t="s">
        <v>394</v>
      </c>
      <c r="AN5293" t="s">
        <v>394</v>
      </c>
      <c r="AO5293" t="s">
        <v>394</v>
      </c>
      <c r="AP5293" t="s">
        <v>394</v>
      </c>
      <c r="AQ5293" s="286" t="s">
        <v>394</v>
      </c>
      <c r="AR5293" s="304"/>
      <c r="AS5293" s="304"/>
      <c r="AU5293"/>
    </row>
    <row r="5294" spans="1:47" ht="28.8" x14ac:dyDescent="0.3">
      <c r="A5294" s="285">
        <v>124499</v>
      </c>
      <c r="B5294" s="286" t="s">
        <v>542</v>
      </c>
      <c r="C5294" t="s">
        <v>225</v>
      </c>
      <c r="D5294" t="s">
        <v>225</v>
      </c>
      <c r="E5294" t="s">
        <v>225</v>
      </c>
      <c r="F5294" t="s">
        <v>225</v>
      </c>
      <c r="G5294" t="s">
        <v>224</v>
      </c>
      <c r="H5294" t="s">
        <v>226</v>
      </c>
      <c r="I5294" t="s">
        <v>225</v>
      </c>
      <c r="J5294" t="s">
        <v>225</v>
      </c>
      <c r="K5294" t="s">
        <v>224</v>
      </c>
      <c r="L5294" t="s">
        <v>224</v>
      </c>
      <c r="M5294" t="s">
        <v>225</v>
      </c>
      <c r="N5294" t="s">
        <v>225</v>
      </c>
      <c r="O5294" t="s">
        <v>225</v>
      </c>
      <c r="P5294" t="s">
        <v>225</v>
      </c>
      <c r="Q5294" t="s">
        <v>225</v>
      </c>
      <c r="AM5294" t="s">
        <v>394</v>
      </c>
      <c r="AN5294" t="s">
        <v>394</v>
      </c>
      <c r="AO5294" t="s">
        <v>394</v>
      </c>
      <c r="AP5294" t="s">
        <v>394</v>
      </c>
      <c r="AQ5294" s="286" t="s">
        <v>394</v>
      </c>
      <c r="AR5294" s="304"/>
      <c r="AS5294" s="304"/>
      <c r="AU5294"/>
    </row>
    <row r="5295" spans="1:47" ht="28.8" x14ac:dyDescent="0.3">
      <c r="A5295" s="285">
        <v>124500</v>
      </c>
      <c r="B5295" s="286" t="s">
        <v>541</v>
      </c>
      <c r="C5295" t="s">
        <v>226</v>
      </c>
      <c r="D5295" t="s">
        <v>225</v>
      </c>
      <c r="E5295" t="s">
        <v>225</v>
      </c>
      <c r="F5295" t="s">
        <v>226</v>
      </c>
      <c r="G5295" t="s">
        <v>226</v>
      </c>
      <c r="H5295" t="s">
        <v>394</v>
      </c>
      <c r="I5295" t="s">
        <v>394</v>
      </c>
      <c r="J5295" t="s">
        <v>394</v>
      </c>
      <c r="K5295" t="s">
        <v>394</v>
      </c>
      <c r="L5295" t="s">
        <v>394</v>
      </c>
      <c r="M5295" t="s">
        <v>226</v>
      </c>
      <c r="N5295" t="s">
        <v>394</v>
      </c>
      <c r="O5295" t="s">
        <v>394</v>
      </c>
      <c r="P5295" t="s">
        <v>394</v>
      </c>
      <c r="Q5295" t="s">
        <v>394</v>
      </c>
      <c r="R5295" t="s">
        <v>394</v>
      </c>
      <c r="S5295" t="s">
        <v>394</v>
      </c>
      <c r="T5295" t="s">
        <v>394</v>
      </c>
      <c r="U5295" t="s">
        <v>394</v>
      </c>
      <c r="V5295" t="s">
        <v>394</v>
      </c>
      <c r="W5295" t="s">
        <v>225</v>
      </c>
      <c r="X5295" t="s">
        <v>225</v>
      </c>
      <c r="Y5295" t="s">
        <v>225</v>
      </c>
      <c r="Z5295" t="s">
        <v>225</v>
      </c>
      <c r="AA5295" t="s">
        <v>225</v>
      </c>
      <c r="AQ5295" s="289"/>
      <c r="AR5295" s="304"/>
      <c r="AS5295" s="304"/>
      <c r="AU5295"/>
    </row>
    <row r="5296" spans="1:47" ht="28.8" x14ac:dyDescent="0.3">
      <c r="A5296" s="285">
        <v>124501</v>
      </c>
      <c r="B5296" s="286" t="s">
        <v>542</v>
      </c>
      <c r="C5296" t="s">
        <v>224</v>
      </c>
      <c r="D5296" t="s">
        <v>224</v>
      </c>
      <c r="E5296" t="s">
        <v>224</v>
      </c>
      <c r="F5296" t="s">
        <v>224</v>
      </c>
      <c r="G5296" t="s">
        <v>224</v>
      </c>
      <c r="H5296" t="s">
        <v>226</v>
      </c>
      <c r="I5296" t="s">
        <v>226</v>
      </c>
      <c r="J5296" t="s">
        <v>226</v>
      </c>
      <c r="K5296" t="s">
        <v>226</v>
      </c>
      <c r="L5296" t="s">
        <v>226</v>
      </c>
      <c r="M5296" t="s">
        <v>225</v>
      </c>
      <c r="N5296" t="s">
        <v>225</v>
      </c>
      <c r="O5296" t="s">
        <v>225</v>
      </c>
      <c r="P5296" t="s">
        <v>225</v>
      </c>
      <c r="Q5296" t="s">
        <v>225</v>
      </c>
      <c r="AM5296" t="s">
        <v>394</v>
      </c>
      <c r="AN5296" t="s">
        <v>394</v>
      </c>
      <c r="AO5296" t="s">
        <v>394</v>
      </c>
      <c r="AP5296" t="s">
        <v>394</v>
      </c>
      <c r="AQ5296" s="286" t="s">
        <v>394</v>
      </c>
      <c r="AR5296" s="304"/>
      <c r="AS5296" s="304"/>
      <c r="AU5296"/>
    </row>
    <row r="5297" spans="1:47" ht="33" x14ac:dyDescent="0.65">
      <c r="A5297" s="285">
        <v>124502</v>
      </c>
      <c r="B5297" s="286" t="s">
        <v>542</v>
      </c>
      <c r="C5297" t="s">
        <v>225</v>
      </c>
      <c r="D5297" t="s">
        <v>225</v>
      </c>
      <c r="E5297" t="s">
        <v>225</v>
      </c>
      <c r="F5297" t="s">
        <v>225</v>
      </c>
      <c r="G5297" t="s">
        <v>226</v>
      </c>
      <c r="H5297" t="s">
        <v>226</v>
      </c>
      <c r="I5297" t="s">
        <v>225</v>
      </c>
      <c r="J5297" t="s">
        <v>225</v>
      </c>
      <c r="K5297" t="s">
        <v>225</v>
      </c>
      <c r="L5297" t="s">
        <v>226</v>
      </c>
      <c r="M5297" t="s">
        <v>225</v>
      </c>
      <c r="N5297" t="s">
        <v>225</v>
      </c>
      <c r="O5297" t="s">
        <v>225</v>
      </c>
      <c r="P5297" t="s">
        <v>225</v>
      </c>
      <c r="Q5297" t="s">
        <v>225</v>
      </c>
      <c r="AM5297" t="s">
        <v>394</v>
      </c>
      <c r="AN5297" t="s">
        <v>394</v>
      </c>
      <c r="AO5297" t="s">
        <v>394</v>
      </c>
      <c r="AP5297" t="s">
        <v>394</v>
      </c>
      <c r="AQ5297" s="288"/>
      <c r="AR5297" s="304"/>
      <c r="AS5297" s="304"/>
      <c r="AU5297"/>
    </row>
    <row r="5298" spans="1:47" ht="28.8" x14ac:dyDescent="0.3">
      <c r="A5298" s="285">
        <v>124503</v>
      </c>
      <c r="B5298" s="286" t="s">
        <v>542</v>
      </c>
      <c r="C5298" t="s">
        <v>226</v>
      </c>
      <c r="D5298" t="s">
        <v>224</v>
      </c>
      <c r="E5298" t="s">
        <v>226</v>
      </c>
      <c r="F5298" t="s">
        <v>226</v>
      </c>
      <c r="G5298" t="s">
        <v>226</v>
      </c>
      <c r="H5298" t="s">
        <v>226</v>
      </c>
      <c r="I5298" t="s">
        <v>226</v>
      </c>
      <c r="J5298" t="s">
        <v>225</v>
      </c>
      <c r="K5298" t="s">
        <v>226</v>
      </c>
      <c r="L5298" t="s">
        <v>225</v>
      </c>
      <c r="M5298" t="s">
        <v>225</v>
      </c>
      <c r="N5298" t="s">
        <v>225</v>
      </c>
      <c r="O5298" t="s">
        <v>225</v>
      </c>
      <c r="P5298" t="s">
        <v>225</v>
      </c>
      <c r="Q5298" t="s">
        <v>225</v>
      </c>
      <c r="AM5298" t="s">
        <v>394</v>
      </c>
      <c r="AN5298" t="s">
        <v>394</v>
      </c>
      <c r="AO5298" t="s">
        <v>394</v>
      </c>
      <c r="AP5298" t="s">
        <v>394</v>
      </c>
      <c r="AQ5298" s="286" t="s">
        <v>394</v>
      </c>
      <c r="AR5298" s="304"/>
      <c r="AS5298" s="304"/>
      <c r="AU5298"/>
    </row>
    <row r="5299" spans="1:47" x14ac:dyDescent="0.3">
      <c r="A5299" s="285">
        <v>124504</v>
      </c>
      <c r="B5299" s="286" t="s">
        <v>5586</v>
      </c>
      <c r="C5299" t="s">
        <v>224</v>
      </c>
      <c r="D5299" t="s">
        <v>226</v>
      </c>
      <c r="E5299" t="s">
        <v>224</v>
      </c>
      <c r="F5299" t="s">
        <v>226</v>
      </c>
      <c r="G5299" t="s">
        <v>226</v>
      </c>
      <c r="H5299" t="s">
        <v>226</v>
      </c>
      <c r="I5299" t="s">
        <v>226</v>
      </c>
      <c r="J5299" t="s">
        <v>226</v>
      </c>
      <c r="K5299" t="s">
        <v>225</v>
      </c>
      <c r="L5299" t="s">
        <v>226</v>
      </c>
      <c r="M5299" t="s">
        <v>394</v>
      </c>
      <c r="N5299" t="s">
        <v>394</v>
      </c>
      <c r="O5299" t="s">
        <v>394</v>
      </c>
      <c r="P5299" t="s">
        <v>394</v>
      </c>
      <c r="Q5299" t="s">
        <v>394</v>
      </c>
      <c r="R5299" t="s">
        <v>394</v>
      </c>
      <c r="S5299" t="s">
        <v>394</v>
      </c>
      <c r="T5299" t="s">
        <v>394</v>
      </c>
      <c r="U5299" t="s">
        <v>394</v>
      </c>
      <c r="V5299" t="s">
        <v>394</v>
      </c>
      <c r="W5299" t="s">
        <v>394</v>
      </c>
      <c r="X5299" t="s">
        <v>394</v>
      </c>
      <c r="Y5299" t="s">
        <v>394</v>
      </c>
      <c r="Z5299" t="s">
        <v>394</v>
      </c>
      <c r="AA5299" t="s">
        <v>394</v>
      </c>
      <c r="AB5299" t="s">
        <v>394</v>
      </c>
      <c r="AC5299" t="s">
        <v>394</v>
      </c>
      <c r="AD5299" t="s">
        <v>394</v>
      </c>
      <c r="AE5299" t="s">
        <v>394</v>
      </c>
      <c r="AF5299" t="s">
        <v>394</v>
      </c>
      <c r="AG5299" t="s">
        <v>394</v>
      </c>
      <c r="AH5299" t="s">
        <v>394</v>
      </c>
      <c r="AI5299" t="s">
        <v>394</v>
      </c>
      <c r="AJ5299" t="s">
        <v>394</v>
      </c>
      <c r="AK5299" t="s">
        <v>394</v>
      </c>
      <c r="AL5299" t="s">
        <v>394</v>
      </c>
      <c r="AM5299" t="s">
        <v>394</v>
      </c>
      <c r="AN5299" t="s">
        <v>394</v>
      </c>
      <c r="AO5299" t="s">
        <v>394</v>
      </c>
      <c r="AP5299" t="s">
        <v>394</v>
      </c>
      <c r="AQ5299" s="286" t="s">
        <v>394</v>
      </c>
      <c r="AR5299" s="304"/>
      <c r="AS5299" s="304"/>
      <c r="AU5299"/>
    </row>
    <row r="5300" spans="1:47" ht="28.8" x14ac:dyDescent="0.3">
      <c r="A5300" s="285">
        <v>124505</v>
      </c>
      <c r="B5300" s="286" t="s">
        <v>542</v>
      </c>
      <c r="C5300" t="s">
        <v>224</v>
      </c>
      <c r="D5300" t="s">
        <v>224</v>
      </c>
      <c r="E5300" t="s">
        <v>224</v>
      </c>
      <c r="F5300" t="s">
        <v>226</v>
      </c>
      <c r="G5300" t="s">
        <v>224</v>
      </c>
      <c r="H5300" t="s">
        <v>226</v>
      </c>
      <c r="I5300" t="s">
        <v>226</v>
      </c>
      <c r="J5300" t="s">
        <v>226</v>
      </c>
      <c r="K5300" t="s">
        <v>226</v>
      </c>
      <c r="L5300" t="s">
        <v>226</v>
      </c>
      <c r="M5300" t="s">
        <v>225</v>
      </c>
      <c r="N5300" t="s">
        <v>225</v>
      </c>
      <c r="O5300" t="s">
        <v>225</v>
      </c>
      <c r="P5300" t="s">
        <v>225</v>
      </c>
      <c r="Q5300" t="s">
        <v>225</v>
      </c>
      <c r="AM5300" t="s">
        <v>394</v>
      </c>
      <c r="AN5300" t="s">
        <v>394</v>
      </c>
      <c r="AO5300" t="s">
        <v>394</v>
      </c>
      <c r="AP5300" t="s">
        <v>394</v>
      </c>
      <c r="AQ5300" s="286" t="s">
        <v>394</v>
      </c>
      <c r="AR5300" s="304"/>
      <c r="AS5300" s="304"/>
      <c r="AU5300"/>
    </row>
    <row r="5301" spans="1:47" ht="28.8" x14ac:dyDescent="0.3">
      <c r="A5301" s="285">
        <v>124506</v>
      </c>
      <c r="B5301" s="286" t="s">
        <v>542</v>
      </c>
      <c r="C5301" t="s">
        <v>226</v>
      </c>
      <c r="D5301" t="s">
        <v>226</v>
      </c>
      <c r="E5301" t="s">
        <v>224</v>
      </c>
      <c r="F5301" t="s">
        <v>226</v>
      </c>
      <c r="G5301" t="s">
        <v>226</v>
      </c>
      <c r="H5301" t="s">
        <v>226</v>
      </c>
      <c r="I5301" t="s">
        <v>226</v>
      </c>
      <c r="J5301" t="s">
        <v>226</v>
      </c>
      <c r="K5301" t="s">
        <v>226</v>
      </c>
      <c r="L5301" t="s">
        <v>226</v>
      </c>
      <c r="M5301" t="s">
        <v>225</v>
      </c>
      <c r="N5301" t="s">
        <v>225</v>
      </c>
      <c r="O5301" t="s">
        <v>225</v>
      </c>
      <c r="P5301" t="s">
        <v>225</v>
      </c>
      <c r="Q5301" t="s">
        <v>225</v>
      </c>
      <c r="AM5301" t="s">
        <v>394</v>
      </c>
      <c r="AN5301" t="s">
        <v>394</v>
      </c>
      <c r="AO5301" t="s">
        <v>394</v>
      </c>
      <c r="AP5301" t="s">
        <v>394</v>
      </c>
      <c r="AQ5301" s="286" t="s">
        <v>394</v>
      </c>
      <c r="AR5301" s="304"/>
      <c r="AS5301" s="304"/>
      <c r="AU5301"/>
    </row>
    <row r="5302" spans="1:47" ht="28.8" x14ac:dyDescent="0.3">
      <c r="A5302" s="285">
        <v>124507</v>
      </c>
      <c r="B5302" s="286" t="s">
        <v>542</v>
      </c>
      <c r="C5302" t="s">
        <v>226</v>
      </c>
      <c r="D5302" t="s">
        <v>226</v>
      </c>
      <c r="E5302" t="s">
        <v>226</v>
      </c>
      <c r="F5302" t="s">
        <v>226</v>
      </c>
      <c r="G5302" t="s">
        <v>226</v>
      </c>
      <c r="H5302" t="s">
        <v>226</v>
      </c>
      <c r="I5302" t="s">
        <v>226</v>
      </c>
      <c r="J5302" t="s">
        <v>226</v>
      </c>
      <c r="K5302" t="s">
        <v>226</v>
      </c>
      <c r="L5302" t="s">
        <v>226</v>
      </c>
      <c r="M5302" t="s">
        <v>225</v>
      </c>
      <c r="N5302" t="s">
        <v>225</v>
      </c>
      <c r="O5302" t="s">
        <v>225</v>
      </c>
      <c r="P5302" t="s">
        <v>225</v>
      </c>
      <c r="Q5302" t="s">
        <v>225</v>
      </c>
      <c r="AM5302" t="s">
        <v>394</v>
      </c>
      <c r="AN5302" t="s">
        <v>394</v>
      </c>
      <c r="AO5302" t="s">
        <v>394</v>
      </c>
      <c r="AP5302" t="s">
        <v>394</v>
      </c>
      <c r="AQ5302" s="286" t="s">
        <v>394</v>
      </c>
      <c r="AR5302" s="304"/>
      <c r="AS5302" s="304"/>
      <c r="AU5302"/>
    </row>
    <row r="5303" spans="1:47" x14ac:dyDescent="0.3">
      <c r="A5303" s="285">
        <v>124508</v>
      </c>
      <c r="B5303" s="286" t="s">
        <v>5586</v>
      </c>
      <c r="C5303" t="s">
        <v>226</v>
      </c>
      <c r="D5303" t="s">
        <v>226</v>
      </c>
      <c r="E5303" t="s">
        <v>226</v>
      </c>
      <c r="F5303" t="s">
        <v>226</v>
      </c>
      <c r="G5303" t="s">
        <v>226</v>
      </c>
      <c r="H5303" t="s">
        <v>226</v>
      </c>
      <c r="I5303" t="s">
        <v>226</v>
      </c>
      <c r="J5303" t="s">
        <v>226</v>
      </c>
      <c r="K5303" t="s">
        <v>226</v>
      </c>
      <c r="L5303" t="s">
        <v>226</v>
      </c>
      <c r="M5303" t="s">
        <v>394</v>
      </c>
      <c r="N5303" t="s">
        <v>394</v>
      </c>
      <c r="O5303" t="s">
        <v>394</v>
      </c>
      <c r="P5303" t="s">
        <v>394</v>
      </c>
      <c r="Q5303" t="s">
        <v>394</v>
      </c>
      <c r="R5303" t="s">
        <v>394</v>
      </c>
      <c r="S5303" t="s">
        <v>394</v>
      </c>
      <c r="T5303" t="s">
        <v>394</v>
      </c>
      <c r="U5303" t="s">
        <v>394</v>
      </c>
      <c r="V5303" t="s">
        <v>394</v>
      </c>
      <c r="W5303" t="s">
        <v>394</v>
      </c>
      <c r="X5303" t="s">
        <v>394</v>
      </c>
      <c r="Y5303" t="s">
        <v>394</v>
      </c>
      <c r="Z5303" t="s">
        <v>394</v>
      </c>
      <c r="AA5303" t="s">
        <v>394</v>
      </c>
      <c r="AB5303" t="s">
        <v>394</v>
      </c>
      <c r="AC5303" t="s">
        <v>394</v>
      </c>
      <c r="AD5303" t="s">
        <v>394</v>
      </c>
      <c r="AE5303" t="s">
        <v>394</v>
      </c>
      <c r="AF5303" t="s">
        <v>394</v>
      </c>
      <c r="AG5303" t="s">
        <v>394</v>
      </c>
      <c r="AH5303" t="s">
        <v>394</v>
      </c>
      <c r="AI5303" t="s">
        <v>394</v>
      </c>
      <c r="AJ5303" t="s">
        <v>394</v>
      </c>
      <c r="AK5303" t="s">
        <v>394</v>
      </c>
      <c r="AL5303" t="s">
        <v>394</v>
      </c>
      <c r="AM5303" t="s">
        <v>394</v>
      </c>
      <c r="AN5303" t="s">
        <v>394</v>
      </c>
      <c r="AO5303" t="s">
        <v>394</v>
      </c>
      <c r="AP5303" t="s">
        <v>394</v>
      </c>
      <c r="AQ5303" s="286" t="s">
        <v>394</v>
      </c>
      <c r="AR5303" s="304"/>
      <c r="AS5303" s="304"/>
      <c r="AU5303"/>
    </row>
    <row r="5304" spans="1:47" x14ac:dyDescent="0.3">
      <c r="A5304" s="285">
        <v>124509</v>
      </c>
      <c r="B5304" s="286" t="s">
        <v>5586</v>
      </c>
      <c r="C5304" t="s">
        <v>226</v>
      </c>
      <c r="D5304" t="s">
        <v>226</v>
      </c>
      <c r="E5304" t="s">
        <v>226</v>
      </c>
      <c r="F5304" t="s">
        <v>226</v>
      </c>
      <c r="G5304" t="s">
        <v>226</v>
      </c>
      <c r="H5304" t="s">
        <v>394</v>
      </c>
      <c r="I5304" t="s">
        <v>394</v>
      </c>
      <c r="J5304" t="s">
        <v>394</v>
      </c>
      <c r="K5304" t="s">
        <v>394</v>
      </c>
      <c r="L5304" t="s">
        <v>394</v>
      </c>
      <c r="M5304" t="s">
        <v>394</v>
      </c>
      <c r="N5304" t="s">
        <v>394</v>
      </c>
      <c r="O5304" t="s">
        <v>394</v>
      </c>
      <c r="P5304" t="s">
        <v>394</v>
      </c>
      <c r="Q5304" t="s">
        <v>394</v>
      </c>
      <c r="R5304" t="s">
        <v>394</v>
      </c>
      <c r="S5304" t="s">
        <v>394</v>
      </c>
      <c r="T5304" t="s">
        <v>394</v>
      </c>
      <c r="U5304" t="s">
        <v>394</v>
      </c>
      <c r="V5304" t="s">
        <v>394</v>
      </c>
      <c r="W5304" t="s">
        <v>394</v>
      </c>
      <c r="X5304" t="s">
        <v>394</v>
      </c>
      <c r="Y5304" t="s">
        <v>394</v>
      </c>
      <c r="Z5304" t="s">
        <v>394</v>
      </c>
      <c r="AA5304" t="s">
        <v>394</v>
      </c>
      <c r="AB5304" t="s">
        <v>394</v>
      </c>
      <c r="AC5304" t="s">
        <v>394</v>
      </c>
      <c r="AD5304" t="s">
        <v>394</v>
      </c>
      <c r="AE5304" t="s">
        <v>394</v>
      </c>
      <c r="AF5304" t="s">
        <v>394</v>
      </c>
      <c r="AG5304" t="s">
        <v>394</v>
      </c>
      <c r="AH5304" t="s">
        <v>394</v>
      </c>
      <c r="AI5304" t="s">
        <v>394</v>
      </c>
      <c r="AJ5304" t="s">
        <v>394</v>
      </c>
      <c r="AK5304" t="s">
        <v>394</v>
      </c>
      <c r="AL5304" t="s">
        <v>394</v>
      </c>
      <c r="AM5304" t="s">
        <v>394</v>
      </c>
      <c r="AN5304" t="s">
        <v>394</v>
      </c>
      <c r="AO5304" t="s">
        <v>394</v>
      </c>
      <c r="AP5304" t="s">
        <v>394</v>
      </c>
      <c r="AQ5304" s="289"/>
      <c r="AR5304" s="304"/>
      <c r="AS5304" s="304"/>
      <c r="AU5304"/>
    </row>
    <row r="5305" spans="1:47" ht="28.8" x14ac:dyDescent="0.3">
      <c r="A5305" s="285">
        <v>124510</v>
      </c>
      <c r="B5305" s="286" t="s">
        <v>542</v>
      </c>
      <c r="C5305" t="s">
        <v>226</v>
      </c>
      <c r="D5305" t="s">
        <v>226</v>
      </c>
      <c r="E5305" t="s">
        <v>226</v>
      </c>
      <c r="F5305" t="s">
        <v>226</v>
      </c>
      <c r="G5305" t="s">
        <v>226</v>
      </c>
      <c r="H5305" t="s">
        <v>225</v>
      </c>
      <c r="I5305" t="s">
        <v>225</v>
      </c>
      <c r="J5305" t="s">
        <v>225</v>
      </c>
      <c r="K5305" t="s">
        <v>225</v>
      </c>
      <c r="L5305" t="s">
        <v>225</v>
      </c>
      <c r="M5305" t="s">
        <v>225</v>
      </c>
      <c r="N5305" t="s">
        <v>225</v>
      </c>
      <c r="O5305" t="s">
        <v>225</v>
      </c>
      <c r="P5305" t="s">
        <v>225</v>
      </c>
      <c r="Q5305" t="s">
        <v>225</v>
      </c>
      <c r="AM5305" t="s">
        <v>394</v>
      </c>
      <c r="AN5305" t="s">
        <v>394</v>
      </c>
      <c r="AO5305" t="s">
        <v>394</v>
      </c>
      <c r="AP5305" t="s">
        <v>394</v>
      </c>
      <c r="AQ5305" s="286" t="s">
        <v>394</v>
      </c>
      <c r="AR5305" s="304"/>
      <c r="AS5305" s="304"/>
      <c r="AU5305"/>
    </row>
    <row r="5306" spans="1:47" ht="28.8" x14ac:dyDescent="0.3">
      <c r="A5306" s="285">
        <v>124511</v>
      </c>
      <c r="B5306" s="286" t="s">
        <v>542</v>
      </c>
      <c r="C5306" t="s">
        <v>226</v>
      </c>
      <c r="D5306" t="s">
        <v>226</v>
      </c>
      <c r="E5306" t="s">
        <v>226</v>
      </c>
      <c r="F5306" t="s">
        <v>226</v>
      </c>
      <c r="G5306" t="s">
        <v>226</v>
      </c>
      <c r="H5306" t="s">
        <v>226</v>
      </c>
      <c r="I5306" t="s">
        <v>226</v>
      </c>
      <c r="J5306" t="s">
        <v>226</v>
      </c>
      <c r="K5306" t="s">
        <v>226</v>
      </c>
      <c r="L5306" t="s">
        <v>226</v>
      </c>
      <c r="M5306" t="s">
        <v>225</v>
      </c>
      <c r="N5306" t="s">
        <v>225</v>
      </c>
      <c r="O5306" t="s">
        <v>225</v>
      </c>
      <c r="P5306" t="s">
        <v>225</v>
      </c>
      <c r="Q5306" t="s">
        <v>225</v>
      </c>
      <c r="AM5306" t="s">
        <v>394</v>
      </c>
      <c r="AN5306" t="s">
        <v>394</v>
      </c>
      <c r="AO5306" t="s">
        <v>394</v>
      </c>
      <c r="AP5306" t="s">
        <v>394</v>
      </c>
      <c r="AQ5306" s="286" t="s">
        <v>394</v>
      </c>
      <c r="AR5306" s="304"/>
      <c r="AS5306" s="304"/>
      <c r="AU5306"/>
    </row>
    <row r="5307" spans="1:47" ht="21.6" x14ac:dyDescent="0.65">
      <c r="A5307" s="285">
        <v>124512</v>
      </c>
      <c r="B5307" s="286" t="s">
        <v>5586</v>
      </c>
      <c r="C5307" t="s">
        <v>226</v>
      </c>
      <c r="D5307" t="s">
        <v>226</v>
      </c>
      <c r="E5307" t="s">
        <v>225</v>
      </c>
      <c r="F5307" t="s">
        <v>225</v>
      </c>
      <c r="G5307" t="s">
        <v>225</v>
      </c>
      <c r="H5307" t="s">
        <v>394</v>
      </c>
      <c r="I5307" t="s">
        <v>394</v>
      </c>
      <c r="J5307" t="s">
        <v>394</v>
      </c>
      <c r="K5307" t="s">
        <v>394</v>
      </c>
      <c r="L5307" t="s">
        <v>394</v>
      </c>
      <c r="M5307" t="s">
        <v>394</v>
      </c>
      <c r="N5307" t="s">
        <v>394</v>
      </c>
      <c r="O5307" t="s">
        <v>394</v>
      </c>
      <c r="P5307" t="s">
        <v>394</v>
      </c>
      <c r="Q5307" t="s">
        <v>394</v>
      </c>
      <c r="R5307" t="s">
        <v>394</v>
      </c>
      <c r="S5307" t="s">
        <v>394</v>
      </c>
      <c r="T5307" t="s">
        <v>394</v>
      </c>
      <c r="U5307" t="s">
        <v>394</v>
      </c>
      <c r="V5307" t="s">
        <v>394</v>
      </c>
      <c r="W5307" t="s">
        <v>394</v>
      </c>
      <c r="X5307" t="s">
        <v>394</v>
      </c>
      <c r="Y5307" t="s">
        <v>394</v>
      </c>
      <c r="Z5307" t="s">
        <v>394</v>
      </c>
      <c r="AA5307" t="s">
        <v>394</v>
      </c>
      <c r="AB5307" t="s">
        <v>394</v>
      </c>
      <c r="AC5307" t="s">
        <v>394</v>
      </c>
      <c r="AD5307" t="s">
        <v>394</v>
      </c>
      <c r="AE5307" t="s">
        <v>394</v>
      </c>
      <c r="AF5307" t="s">
        <v>394</v>
      </c>
      <c r="AG5307" t="s">
        <v>394</v>
      </c>
      <c r="AH5307" t="s">
        <v>394</v>
      </c>
      <c r="AI5307" t="s">
        <v>394</v>
      </c>
      <c r="AJ5307" t="s">
        <v>394</v>
      </c>
      <c r="AK5307" t="s">
        <v>394</v>
      </c>
      <c r="AL5307" t="s">
        <v>394</v>
      </c>
      <c r="AM5307" t="s">
        <v>394</v>
      </c>
      <c r="AN5307" t="s">
        <v>394</v>
      </c>
      <c r="AO5307" t="s">
        <v>394</v>
      </c>
      <c r="AP5307" t="s">
        <v>394</v>
      </c>
      <c r="AQ5307" s="288"/>
      <c r="AR5307" s="304"/>
      <c r="AS5307" s="304"/>
      <c r="AU5307"/>
    </row>
    <row r="5308" spans="1:47" x14ac:dyDescent="0.3">
      <c r="A5308" s="285">
        <v>124513</v>
      </c>
      <c r="B5308" s="286" t="s">
        <v>5586</v>
      </c>
      <c r="C5308" t="s">
        <v>226</v>
      </c>
      <c r="D5308" t="s">
        <v>226</v>
      </c>
      <c r="E5308" t="s">
        <v>226</v>
      </c>
      <c r="F5308" t="s">
        <v>226</v>
      </c>
      <c r="G5308" t="s">
        <v>226</v>
      </c>
      <c r="H5308" t="s">
        <v>226</v>
      </c>
      <c r="I5308" t="s">
        <v>226</v>
      </c>
      <c r="J5308" t="s">
        <v>226</v>
      </c>
      <c r="K5308" t="s">
        <v>226</v>
      </c>
      <c r="L5308" t="s">
        <v>225</v>
      </c>
      <c r="M5308" t="s">
        <v>394</v>
      </c>
      <c r="N5308" t="s">
        <v>394</v>
      </c>
      <c r="O5308" t="s">
        <v>394</v>
      </c>
      <c r="P5308" t="s">
        <v>394</v>
      </c>
      <c r="Q5308" t="s">
        <v>394</v>
      </c>
      <c r="R5308" t="s">
        <v>394</v>
      </c>
      <c r="S5308" t="s">
        <v>394</v>
      </c>
      <c r="T5308" t="s">
        <v>394</v>
      </c>
      <c r="U5308" t="s">
        <v>394</v>
      </c>
      <c r="V5308" t="s">
        <v>394</v>
      </c>
      <c r="W5308" t="s">
        <v>394</v>
      </c>
      <c r="X5308" t="s">
        <v>394</v>
      </c>
      <c r="Y5308" t="s">
        <v>394</v>
      </c>
      <c r="Z5308" t="s">
        <v>394</v>
      </c>
      <c r="AA5308" t="s">
        <v>394</v>
      </c>
      <c r="AB5308" t="s">
        <v>394</v>
      </c>
      <c r="AC5308" t="s">
        <v>394</v>
      </c>
      <c r="AD5308" t="s">
        <v>394</v>
      </c>
      <c r="AE5308" t="s">
        <v>394</v>
      </c>
      <c r="AF5308" t="s">
        <v>394</v>
      </c>
      <c r="AG5308" t="s">
        <v>394</v>
      </c>
      <c r="AH5308" t="s">
        <v>394</v>
      </c>
      <c r="AI5308" t="s">
        <v>394</v>
      </c>
      <c r="AJ5308" t="s">
        <v>394</v>
      </c>
      <c r="AK5308" t="s">
        <v>394</v>
      </c>
      <c r="AL5308" t="s">
        <v>394</v>
      </c>
      <c r="AM5308" t="s">
        <v>394</v>
      </c>
      <c r="AN5308" t="s">
        <v>394</v>
      </c>
      <c r="AO5308" t="s">
        <v>394</v>
      </c>
      <c r="AP5308" t="s">
        <v>394</v>
      </c>
      <c r="AQ5308" s="286" t="s">
        <v>394</v>
      </c>
      <c r="AR5308" s="304"/>
      <c r="AS5308" s="304"/>
      <c r="AU5308"/>
    </row>
    <row r="5309" spans="1:47" ht="21.6" x14ac:dyDescent="0.65">
      <c r="A5309" s="285">
        <v>124514</v>
      </c>
      <c r="B5309" s="286" t="s">
        <v>5586</v>
      </c>
      <c r="C5309" t="s">
        <v>226</v>
      </c>
      <c r="D5309" t="s">
        <v>226</v>
      </c>
      <c r="E5309" t="s">
        <v>225</v>
      </c>
      <c r="F5309" t="s">
        <v>226</v>
      </c>
      <c r="G5309" t="s">
        <v>226</v>
      </c>
      <c r="H5309" t="s">
        <v>394</v>
      </c>
      <c r="I5309" t="s">
        <v>394</v>
      </c>
      <c r="J5309" t="s">
        <v>394</v>
      </c>
      <c r="K5309" t="s">
        <v>394</v>
      </c>
      <c r="L5309" t="s">
        <v>394</v>
      </c>
      <c r="M5309" t="s">
        <v>394</v>
      </c>
      <c r="N5309" t="s">
        <v>394</v>
      </c>
      <c r="O5309" t="s">
        <v>394</v>
      </c>
      <c r="P5309" t="s">
        <v>394</v>
      </c>
      <c r="Q5309" t="s">
        <v>394</v>
      </c>
      <c r="R5309" t="s">
        <v>394</v>
      </c>
      <c r="S5309" t="s">
        <v>394</v>
      </c>
      <c r="T5309" t="s">
        <v>394</v>
      </c>
      <c r="U5309" t="s">
        <v>394</v>
      </c>
      <c r="V5309" t="s">
        <v>394</v>
      </c>
      <c r="W5309" t="s">
        <v>394</v>
      </c>
      <c r="X5309" t="s">
        <v>394</v>
      </c>
      <c r="Y5309" t="s">
        <v>394</v>
      </c>
      <c r="Z5309" t="s">
        <v>394</v>
      </c>
      <c r="AA5309" t="s">
        <v>394</v>
      </c>
      <c r="AB5309" t="s">
        <v>394</v>
      </c>
      <c r="AC5309" t="s">
        <v>394</v>
      </c>
      <c r="AD5309" t="s">
        <v>394</v>
      </c>
      <c r="AE5309" t="s">
        <v>394</v>
      </c>
      <c r="AF5309" t="s">
        <v>394</v>
      </c>
      <c r="AG5309" t="s">
        <v>394</v>
      </c>
      <c r="AH5309" t="s">
        <v>394</v>
      </c>
      <c r="AI5309" t="s">
        <v>394</v>
      </c>
      <c r="AJ5309" t="s">
        <v>394</v>
      </c>
      <c r="AK5309" t="s">
        <v>394</v>
      </c>
      <c r="AL5309" t="s">
        <v>394</v>
      </c>
      <c r="AM5309" t="s">
        <v>394</v>
      </c>
      <c r="AN5309" t="s">
        <v>394</v>
      </c>
      <c r="AO5309" t="s">
        <v>394</v>
      </c>
      <c r="AP5309" t="s">
        <v>394</v>
      </c>
      <c r="AQ5309" s="288"/>
      <c r="AR5309" s="304"/>
      <c r="AS5309" s="304"/>
      <c r="AU5309"/>
    </row>
    <row r="5310" spans="1:47" ht="28.8" x14ac:dyDescent="0.3">
      <c r="A5310" s="285">
        <v>124515</v>
      </c>
      <c r="B5310" s="286" t="s">
        <v>542</v>
      </c>
      <c r="C5310" t="s">
        <v>224</v>
      </c>
      <c r="D5310" t="s">
        <v>226</v>
      </c>
      <c r="E5310" t="s">
        <v>224</v>
      </c>
      <c r="F5310" t="s">
        <v>226</v>
      </c>
      <c r="G5310" t="s">
        <v>226</v>
      </c>
      <c r="H5310" t="s">
        <v>226</v>
      </c>
      <c r="I5310" t="s">
        <v>226</v>
      </c>
      <c r="J5310" t="s">
        <v>225</v>
      </c>
      <c r="K5310" t="s">
        <v>226</v>
      </c>
      <c r="L5310" t="s">
        <v>226</v>
      </c>
      <c r="M5310" t="s">
        <v>225</v>
      </c>
      <c r="N5310" t="s">
        <v>225</v>
      </c>
      <c r="O5310" t="s">
        <v>225</v>
      </c>
      <c r="P5310" t="s">
        <v>225</v>
      </c>
      <c r="Q5310" t="s">
        <v>225</v>
      </c>
      <c r="AM5310" t="s">
        <v>394</v>
      </c>
      <c r="AN5310" t="s">
        <v>394</v>
      </c>
      <c r="AO5310" t="s">
        <v>394</v>
      </c>
      <c r="AP5310" t="s">
        <v>394</v>
      </c>
      <c r="AQ5310" s="286" t="s">
        <v>394</v>
      </c>
      <c r="AR5310" s="304"/>
      <c r="AS5310" s="304"/>
      <c r="AU5310"/>
    </row>
    <row r="5311" spans="1:47" ht="28.8" x14ac:dyDescent="0.3">
      <c r="A5311" s="285">
        <v>124516</v>
      </c>
      <c r="B5311" s="286" t="s">
        <v>542</v>
      </c>
      <c r="C5311" t="s">
        <v>226</v>
      </c>
      <c r="D5311" t="s">
        <v>226</v>
      </c>
      <c r="E5311" t="s">
        <v>226</v>
      </c>
      <c r="F5311" t="s">
        <v>226</v>
      </c>
      <c r="G5311" t="s">
        <v>226</v>
      </c>
      <c r="H5311" t="s">
        <v>226</v>
      </c>
      <c r="I5311" t="s">
        <v>226</v>
      </c>
      <c r="J5311" t="s">
        <v>226</v>
      </c>
      <c r="K5311" t="s">
        <v>226</v>
      </c>
      <c r="L5311" t="s">
        <v>226</v>
      </c>
      <c r="M5311" t="s">
        <v>225</v>
      </c>
      <c r="N5311" t="s">
        <v>225</v>
      </c>
      <c r="O5311" t="s">
        <v>225</v>
      </c>
      <c r="P5311" t="s">
        <v>225</v>
      </c>
      <c r="Q5311" t="s">
        <v>225</v>
      </c>
      <c r="AM5311" t="s">
        <v>394</v>
      </c>
      <c r="AN5311" t="s">
        <v>394</v>
      </c>
      <c r="AO5311" t="s">
        <v>394</v>
      </c>
      <c r="AP5311" t="s">
        <v>394</v>
      </c>
      <c r="AQ5311" s="286" t="s">
        <v>394</v>
      </c>
      <c r="AR5311" s="304"/>
      <c r="AS5311" s="304"/>
      <c r="AU5311"/>
    </row>
    <row r="5312" spans="1:47" x14ac:dyDescent="0.3">
      <c r="A5312" s="285">
        <v>124517</v>
      </c>
      <c r="B5312" s="286" t="s">
        <v>5586</v>
      </c>
      <c r="C5312" t="s">
        <v>225</v>
      </c>
      <c r="D5312" t="s">
        <v>226</v>
      </c>
      <c r="E5312" t="s">
        <v>225</v>
      </c>
      <c r="F5312" t="s">
        <v>226</v>
      </c>
      <c r="G5312" t="s">
        <v>225</v>
      </c>
      <c r="H5312" t="s">
        <v>394</v>
      </c>
      <c r="I5312" t="s">
        <v>394</v>
      </c>
      <c r="J5312" t="s">
        <v>394</v>
      </c>
      <c r="K5312" t="s">
        <v>394</v>
      </c>
      <c r="L5312" t="s">
        <v>394</v>
      </c>
      <c r="M5312" t="s">
        <v>394</v>
      </c>
      <c r="N5312" t="s">
        <v>394</v>
      </c>
      <c r="O5312" t="s">
        <v>394</v>
      </c>
      <c r="P5312" t="s">
        <v>394</v>
      </c>
      <c r="Q5312" t="s">
        <v>394</v>
      </c>
      <c r="R5312" t="s">
        <v>394</v>
      </c>
      <c r="S5312" t="s">
        <v>394</v>
      </c>
      <c r="T5312" t="s">
        <v>394</v>
      </c>
      <c r="U5312" t="s">
        <v>394</v>
      </c>
      <c r="V5312" t="s">
        <v>394</v>
      </c>
      <c r="W5312" t="s">
        <v>394</v>
      </c>
      <c r="X5312" t="s">
        <v>394</v>
      </c>
      <c r="Y5312" t="s">
        <v>394</v>
      </c>
      <c r="Z5312" t="s">
        <v>394</v>
      </c>
      <c r="AA5312" t="s">
        <v>394</v>
      </c>
      <c r="AB5312" t="s">
        <v>394</v>
      </c>
      <c r="AC5312" t="s">
        <v>394</v>
      </c>
      <c r="AD5312" t="s">
        <v>394</v>
      </c>
      <c r="AE5312" t="s">
        <v>394</v>
      </c>
      <c r="AF5312" t="s">
        <v>394</v>
      </c>
      <c r="AG5312" t="s">
        <v>394</v>
      </c>
      <c r="AH5312" t="s">
        <v>394</v>
      </c>
      <c r="AI5312" t="s">
        <v>394</v>
      </c>
      <c r="AJ5312" t="s">
        <v>394</v>
      </c>
      <c r="AK5312" t="s">
        <v>394</v>
      </c>
      <c r="AL5312" t="s">
        <v>394</v>
      </c>
      <c r="AM5312" t="s">
        <v>394</v>
      </c>
      <c r="AN5312" t="s">
        <v>394</v>
      </c>
      <c r="AO5312" t="s">
        <v>394</v>
      </c>
      <c r="AP5312" t="s">
        <v>394</v>
      </c>
      <c r="AQ5312" s="289"/>
      <c r="AR5312" s="304"/>
      <c r="AS5312" s="304"/>
      <c r="AU5312"/>
    </row>
    <row r="5313" spans="1:47" x14ac:dyDescent="0.3">
      <c r="A5313" s="285">
        <v>124518</v>
      </c>
      <c r="B5313" s="286" t="s">
        <v>5586</v>
      </c>
      <c r="C5313" t="s">
        <v>226</v>
      </c>
      <c r="D5313" t="s">
        <v>226</v>
      </c>
      <c r="E5313" t="s">
        <v>226</v>
      </c>
      <c r="F5313" t="s">
        <v>226</v>
      </c>
      <c r="G5313" t="s">
        <v>226</v>
      </c>
      <c r="H5313" t="s">
        <v>226</v>
      </c>
      <c r="I5313" t="s">
        <v>226</v>
      </c>
      <c r="J5313" t="s">
        <v>226</v>
      </c>
      <c r="K5313" t="s">
        <v>226</v>
      </c>
      <c r="L5313" t="s">
        <v>226</v>
      </c>
      <c r="M5313" t="s">
        <v>394</v>
      </c>
      <c r="N5313" t="s">
        <v>394</v>
      </c>
      <c r="O5313" t="s">
        <v>394</v>
      </c>
      <c r="P5313" t="s">
        <v>394</v>
      </c>
      <c r="Q5313" t="s">
        <v>394</v>
      </c>
      <c r="R5313" t="s">
        <v>394</v>
      </c>
      <c r="S5313" t="s">
        <v>394</v>
      </c>
      <c r="T5313" t="s">
        <v>394</v>
      </c>
      <c r="U5313" t="s">
        <v>394</v>
      </c>
      <c r="V5313" t="s">
        <v>394</v>
      </c>
      <c r="W5313" t="s">
        <v>394</v>
      </c>
      <c r="X5313" t="s">
        <v>394</v>
      </c>
      <c r="Y5313" t="s">
        <v>394</v>
      </c>
      <c r="Z5313" t="s">
        <v>394</v>
      </c>
      <c r="AA5313" t="s">
        <v>394</v>
      </c>
      <c r="AB5313" t="s">
        <v>394</v>
      </c>
      <c r="AC5313" t="s">
        <v>394</v>
      </c>
      <c r="AD5313" t="s">
        <v>394</v>
      </c>
      <c r="AE5313" t="s">
        <v>394</v>
      </c>
      <c r="AF5313" t="s">
        <v>394</v>
      </c>
      <c r="AG5313" t="s">
        <v>394</v>
      </c>
      <c r="AH5313" t="s">
        <v>394</v>
      </c>
      <c r="AI5313" t="s">
        <v>394</v>
      </c>
      <c r="AJ5313" t="s">
        <v>394</v>
      </c>
      <c r="AK5313" t="s">
        <v>394</v>
      </c>
      <c r="AL5313" t="s">
        <v>394</v>
      </c>
      <c r="AM5313" t="s">
        <v>394</v>
      </c>
      <c r="AN5313" t="s">
        <v>394</v>
      </c>
      <c r="AO5313" t="s">
        <v>394</v>
      </c>
      <c r="AP5313" t="s">
        <v>394</v>
      </c>
      <c r="AQ5313" s="286" t="s">
        <v>394</v>
      </c>
      <c r="AR5313" s="304"/>
      <c r="AS5313" s="304"/>
      <c r="AU5313"/>
    </row>
    <row r="5314" spans="1:47" x14ac:dyDescent="0.3">
      <c r="A5314" s="285">
        <v>124519</v>
      </c>
      <c r="B5314" s="286" t="s">
        <v>5586</v>
      </c>
      <c r="C5314" t="s">
        <v>224</v>
      </c>
      <c r="D5314" t="s">
        <v>226</v>
      </c>
      <c r="E5314" t="s">
        <v>224</v>
      </c>
      <c r="F5314" t="s">
        <v>226</v>
      </c>
      <c r="G5314" t="s">
        <v>226</v>
      </c>
      <c r="H5314" t="s">
        <v>226</v>
      </c>
      <c r="I5314" t="s">
        <v>226</v>
      </c>
      <c r="J5314" t="s">
        <v>226</v>
      </c>
      <c r="K5314" t="s">
        <v>226</v>
      </c>
      <c r="L5314" t="s">
        <v>226</v>
      </c>
      <c r="M5314" t="s">
        <v>394</v>
      </c>
      <c r="N5314" t="s">
        <v>394</v>
      </c>
      <c r="O5314" t="s">
        <v>394</v>
      </c>
      <c r="P5314" t="s">
        <v>394</v>
      </c>
      <c r="Q5314" t="s">
        <v>394</v>
      </c>
      <c r="R5314" t="s">
        <v>394</v>
      </c>
      <c r="S5314" t="s">
        <v>394</v>
      </c>
      <c r="T5314" t="s">
        <v>394</v>
      </c>
      <c r="U5314" t="s">
        <v>394</v>
      </c>
      <c r="V5314" t="s">
        <v>394</v>
      </c>
      <c r="W5314" t="s">
        <v>394</v>
      </c>
      <c r="X5314" t="s">
        <v>394</v>
      </c>
      <c r="Y5314" t="s">
        <v>394</v>
      </c>
      <c r="Z5314" t="s">
        <v>394</v>
      </c>
      <c r="AA5314" t="s">
        <v>394</v>
      </c>
      <c r="AB5314" t="s">
        <v>394</v>
      </c>
      <c r="AC5314" t="s">
        <v>394</v>
      </c>
      <c r="AD5314" t="s">
        <v>394</v>
      </c>
      <c r="AE5314" t="s">
        <v>394</v>
      </c>
      <c r="AF5314" t="s">
        <v>394</v>
      </c>
      <c r="AG5314" t="s">
        <v>394</v>
      </c>
      <c r="AH5314" t="s">
        <v>394</v>
      </c>
      <c r="AI5314" t="s">
        <v>394</v>
      </c>
      <c r="AJ5314" t="s">
        <v>394</v>
      </c>
      <c r="AK5314" t="s">
        <v>394</v>
      </c>
      <c r="AL5314" t="s">
        <v>394</v>
      </c>
      <c r="AM5314" t="s">
        <v>394</v>
      </c>
      <c r="AN5314" t="s">
        <v>394</v>
      </c>
      <c r="AO5314" t="s">
        <v>394</v>
      </c>
      <c r="AP5314" t="s">
        <v>394</v>
      </c>
      <c r="AQ5314" s="286" t="s">
        <v>394</v>
      </c>
      <c r="AR5314" s="304"/>
      <c r="AS5314" s="304"/>
      <c r="AU5314"/>
    </row>
    <row r="5315" spans="1:47" ht="28.8" x14ac:dyDescent="0.3">
      <c r="A5315" s="285">
        <v>124520</v>
      </c>
      <c r="B5315" s="286" t="s">
        <v>542</v>
      </c>
      <c r="C5315" t="s">
        <v>226</v>
      </c>
      <c r="D5315" t="s">
        <v>226</v>
      </c>
      <c r="E5315" t="s">
        <v>224</v>
      </c>
      <c r="F5315" t="s">
        <v>224</v>
      </c>
      <c r="G5315" t="s">
        <v>226</v>
      </c>
      <c r="H5315" t="s">
        <v>226</v>
      </c>
      <c r="I5315" t="s">
        <v>225</v>
      </c>
      <c r="J5315" t="s">
        <v>225</v>
      </c>
      <c r="K5315" t="s">
        <v>226</v>
      </c>
      <c r="L5315" t="s">
        <v>225</v>
      </c>
      <c r="M5315" t="s">
        <v>225</v>
      </c>
      <c r="N5315" t="s">
        <v>225</v>
      </c>
      <c r="O5315" t="s">
        <v>225</v>
      </c>
      <c r="P5315" t="s">
        <v>225</v>
      </c>
      <c r="Q5315" t="s">
        <v>225</v>
      </c>
      <c r="AM5315" t="s">
        <v>394</v>
      </c>
      <c r="AN5315" t="s">
        <v>394</v>
      </c>
      <c r="AO5315" t="s">
        <v>394</v>
      </c>
      <c r="AP5315" t="s">
        <v>394</v>
      </c>
      <c r="AQ5315" s="286" t="s">
        <v>394</v>
      </c>
      <c r="AR5315" s="304"/>
      <c r="AS5315" s="304"/>
      <c r="AU5315"/>
    </row>
    <row r="5316" spans="1:47" ht="28.8" x14ac:dyDescent="0.3">
      <c r="A5316" s="285">
        <v>124521</v>
      </c>
      <c r="B5316" s="286" t="s">
        <v>542</v>
      </c>
      <c r="C5316" t="s">
        <v>226</v>
      </c>
      <c r="D5316" t="s">
        <v>224</v>
      </c>
      <c r="E5316" t="s">
        <v>224</v>
      </c>
      <c r="F5316" t="s">
        <v>224</v>
      </c>
      <c r="G5316" t="s">
        <v>226</v>
      </c>
      <c r="H5316" t="s">
        <v>226</v>
      </c>
      <c r="I5316" t="s">
        <v>226</v>
      </c>
      <c r="J5316" t="s">
        <v>226</v>
      </c>
      <c r="K5316" t="s">
        <v>226</v>
      </c>
      <c r="L5316" t="s">
        <v>226</v>
      </c>
      <c r="M5316" t="s">
        <v>225</v>
      </c>
      <c r="N5316" t="s">
        <v>225</v>
      </c>
      <c r="O5316" t="s">
        <v>225</v>
      </c>
      <c r="P5316" t="s">
        <v>225</v>
      </c>
      <c r="Q5316" t="s">
        <v>225</v>
      </c>
      <c r="AM5316" t="s">
        <v>394</v>
      </c>
      <c r="AN5316" t="s">
        <v>394</v>
      </c>
      <c r="AO5316" t="s">
        <v>394</v>
      </c>
      <c r="AP5316" t="s">
        <v>394</v>
      </c>
      <c r="AQ5316" s="286" t="s">
        <v>394</v>
      </c>
      <c r="AR5316" s="304"/>
      <c r="AS5316" s="304"/>
      <c r="AU5316"/>
    </row>
    <row r="5317" spans="1:47" ht="21.6" x14ac:dyDescent="0.65">
      <c r="A5317" s="285">
        <v>124522</v>
      </c>
      <c r="B5317" s="286" t="s">
        <v>5586</v>
      </c>
      <c r="C5317" t="s">
        <v>226</v>
      </c>
      <c r="D5317" t="s">
        <v>226</v>
      </c>
      <c r="E5317" t="s">
        <v>226</v>
      </c>
      <c r="F5317" t="s">
        <v>226</v>
      </c>
      <c r="G5317" t="s">
        <v>226</v>
      </c>
      <c r="H5317" t="s">
        <v>394</v>
      </c>
      <c r="I5317" t="s">
        <v>394</v>
      </c>
      <c r="J5317" t="s">
        <v>394</v>
      </c>
      <c r="K5317" t="s">
        <v>394</v>
      </c>
      <c r="L5317" t="s">
        <v>394</v>
      </c>
      <c r="M5317" t="s">
        <v>394</v>
      </c>
      <c r="N5317" t="s">
        <v>394</v>
      </c>
      <c r="O5317" t="s">
        <v>394</v>
      </c>
      <c r="P5317" t="s">
        <v>394</v>
      </c>
      <c r="Q5317" t="s">
        <v>394</v>
      </c>
      <c r="R5317" t="s">
        <v>394</v>
      </c>
      <c r="S5317" t="s">
        <v>394</v>
      </c>
      <c r="T5317" t="s">
        <v>394</v>
      </c>
      <c r="U5317" t="s">
        <v>394</v>
      </c>
      <c r="V5317" t="s">
        <v>394</v>
      </c>
      <c r="W5317" t="s">
        <v>394</v>
      </c>
      <c r="X5317" t="s">
        <v>394</v>
      </c>
      <c r="Y5317" t="s">
        <v>394</v>
      </c>
      <c r="Z5317" t="s">
        <v>394</v>
      </c>
      <c r="AA5317" t="s">
        <v>394</v>
      </c>
      <c r="AB5317" t="s">
        <v>394</v>
      </c>
      <c r="AC5317" t="s">
        <v>394</v>
      </c>
      <c r="AD5317" t="s">
        <v>394</v>
      </c>
      <c r="AE5317" t="s">
        <v>394</v>
      </c>
      <c r="AF5317" t="s">
        <v>394</v>
      </c>
      <c r="AG5317" t="s">
        <v>394</v>
      </c>
      <c r="AH5317" t="s">
        <v>394</v>
      </c>
      <c r="AI5317" t="s">
        <v>394</v>
      </c>
      <c r="AJ5317" t="s">
        <v>394</v>
      </c>
      <c r="AK5317" t="s">
        <v>394</v>
      </c>
      <c r="AL5317" t="s">
        <v>394</v>
      </c>
      <c r="AM5317" t="s">
        <v>394</v>
      </c>
      <c r="AN5317" t="s">
        <v>394</v>
      </c>
      <c r="AO5317" t="s">
        <v>394</v>
      </c>
      <c r="AP5317" t="s">
        <v>394</v>
      </c>
      <c r="AQ5317" s="288"/>
      <c r="AR5317" s="304"/>
      <c r="AS5317" s="304"/>
      <c r="AU5317"/>
    </row>
    <row r="5318" spans="1:47" ht="28.8" x14ac:dyDescent="0.3">
      <c r="A5318" s="285">
        <v>124523</v>
      </c>
      <c r="B5318" s="286" t="s">
        <v>542</v>
      </c>
      <c r="C5318" t="s">
        <v>226</v>
      </c>
      <c r="D5318" t="s">
        <v>226</v>
      </c>
      <c r="E5318" t="s">
        <v>226</v>
      </c>
      <c r="F5318" t="s">
        <v>226</v>
      </c>
      <c r="G5318" t="s">
        <v>226</v>
      </c>
      <c r="H5318" t="s">
        <v>226</v>
      </c>
      <c r="I5318" t="s">
        <v>226</v>
      </c>
      <c r="J5318" t="s">
        <v>226</v>
      </c>
      <c r="K5318" t="s">
        <v>226</v>
      </c>
      <c r="L5318" t="s">
        <v>226</v>
      </c>
      <c r="M5318" t="s">
        <v>225</v>
      </c>
      <c r="N5318" t="s">
        <v>225</v>
      </c>
      <c r="O5318" t="s">
        <v>225</v>
      </c>
      <c r="P5318" t="s">
        <v>225</v>
      </c>
      <c r="Q5318" t="s">
        <v>225</v>
      </c>
      <c r="AM5318" t="s">
        <v>394</v>
      </c>
      <c r="AN5318" t="s">
        <v>394</v>
      </c>
      <c r="AO5318" t="s">
        <v>394</v>
      </c>
      <c r="AP5318" t="s">
        <v>394</v>
      </c>
      <c r="AQ5318" s="286" t="s">
        <v>394</v>
      </c>
      <c r="AR5318" s="304"/>
      <c r="AS5318" s="304"/>
      <c r="AU5318"/>
    </row>
    <row r="5319" spans="1:47" ht="28.8" x14ac:dyDescent="0.3">
      <c r="A5319" s="285">
        <v>124524</v>
      </c>
      <c r="B5319" s="286" t="s">
        <v>542</v>
      </c>
      <c r="C5319" t="s">
        <v>226</v>
      </c>
      <c r="D5319" t="s">
        <v>226</v>
      </c>
      <c r="E5319" t="s">
        <v>224</v>
      </c>
      <c r="F5319" t="s">
        <v>226</v>
      </c>
      <c r="G5319" t="s">
        <v>226</v>
      </c>
      <c r="H5319" t="s">
        <v>226</v>
      </c>
      <c r="I5319" t="s">
        <v>226</v>
      </c>
      <c r="J5319" t="s">
        <v>226</v>
      </c>
      <c r="K5319" t="s">
        <v>226</v>
      </c>
      <c r="L5319" t="s">
        <v>226</v>
      </c>
      <c r="M5319" t="s">
        <v>225</v>
      </c>
      <c r="N5319" t="s">
        <v>225</v>
      </c>
      <c r="O5319" t="s">
        <v>225</v>
      </c>
      <c r="P5319" t="s">
        <v>225</v>
      </c>
      <c r="Q5319" t="s">
        <v>225</v>
      </c>
      <c r="AM5319" t="s">
        <v>394</v>
      </c>
      <c r="AN5319" t="s">
        <v>394</v>
      </c>
      <c r="AO5319" t="s">
        <v>394</v>
      </c>
      <c r="AP5319" t="s">
        <v>394</v>
      </c>
      <c r="AQ5319" s="286" t="s">
        <v>394</v>
      </c>
      <c r="AR5319" s="304"/>
      <c r="AS5319" s="304"/>
      <c r="AU5319"/>
    </row>
    <row r="5320" spans="1:47" ht="28.8" x14ac:dyDescent="0.3">
      <c r="A5320" s="285">
        <v>124525</v>
      </c>
      <c r="B5320" s="286" t="s">
        <v>542</v>
      </c>
      <c r="C5320" t="s">
        <v>226</v>
      </c>
      <c r="D5320" t="s">
        <v>226</v>
      </c>
      <c r="E5320" t="s">
        <v>226</v>
      </c>
      <c r="F5320" t="s">
        <v>226</v>
      </c>
      <c r="G5320" t="s">
        <v>226</v>
      </c>
      <c r="H5320" t="s">
        <v>226</v>
      </c>
      <c r="I5320" t="s">
        <v>226</v>
      </c>
      <c r="J5320" t="s">
        <v>226</v>
      </c>
      <c r="K5320" t="s">
        <v>226</v>
      </c>
      <c r="L5320" t="s">
        <v>226</v>
      </c>
      <c r="M5320" t="s">
        <v>225</v>
      </c>
      <c r="N5320" t="s">
        <v>225</v>
      </c>
      <c r="O5320" t="s">
        <v>225</v>
      </c>
      <c r="P5320" t="s">
        <v>225</v>
      </c>
      <c r="Q5320" t="s">
        <v>225</v>
      </c>
      <c r="AM5320" t="s">
        <v>394</v>
      </c>
      <c r="AN5320" t="s">
        <v>394</v>
      </c>
      <c r="AO5320" t="s">
        <v>394</v>
      </c>
      <c r="AP5320" t="s">
        <v>394</v>
      </c>
      <c r="AQ5320" s="286" t="s">
        <v>394</v>
      </c>
      <c r="AR5320" s="304"/>
      <c r="AS5320" s="304"/>
      <c r="AU5320"/>
    </row>
    <row r="5321" spans="1:47" ht="28.8" x14ac:dyDescent="0.3">
      <c r="A5321" s="285">
        <v>124526</v>
      </c>
      <c r="B5321" s="286" t="s">
        <v>542</v>
      </c>
      <c r="C5321" t="s">
        <v>226</v>
      </c>
      <c r="D5321" t="s">
        <v>226</v>
      </c>
      <c r="E5321" t="s">
        <v>226</v>
      </c>
      <c r="F5321" t="s">
        <v>226</v>
      </c>
      <c r="G5321" t="s">
        <v>226</v>
      </c>
      <c r="H5321" t="s">
        <v>226</v>
      </c>
      <c r="I5321" t="s">
        <v>225</v>
      </c>
      <c r="J5321" t="s">
        <v>226</v>
      </c>
      <c r="K5321" t="s">
        <v>225</v>
      </c>
      <c r="L5321" t="s">
        <v>226</v>
      </c>
      <c r="M5321" t="s">
        <v>225</v>
      </c>
      <c r="N5321" t="s">
        <v>225</v>
      </c>
      <c r="O5321" t="s">
        <v>225</v>
      </c>
      <c r="P5321" t="s">
        <v>225</v>
      </c>
      <c r="Q5321" t="s">
        <v>225</v>
      </c>
      <c r="AM5321" t="s">
        <v>394</v>
      </c>
      <c r="AN5321" t="s">
        <v>394</v>
      </c>
      <c r="AO5321" t="s">
        <v>394</v>
      </c>
      <c r="AP5321" t="s">
        <v>394</v>
      </c>
      <c r="AQ5321" s="286" t="s">
        <v>394</v>
      </c>
      <c r="AR5321" s="304"/>
      <c r="AS5321" s="304"/>
      <c r="AU5321"/>
    </row>
    <row r="5322" spans="1:47" x14ac:dyDescent="0.3">
      <c r="A5322" s="285">
        <v>124527</v>
      </c>
      <c r="B5322" s="286" t="s">
        <v>5586</v>
      </c>
      <c r="C5322" t="s">
        <v>226</v>
      </c>
      <c r="D5322" t="s">
        <v>226</v>
      </c>
      <c r="E5322" t="s">
        <v>226</v>
      </c>
      <c r="F5322" t="s">
        <v>226</v>
      </c>
      <c r="G5322" t="s">
        <v>226</v>
      </c>
      <c r="H5322" t="s">
        <v>394</v>
      </c>
      <c r="I5322" t="s">
        <v>394</v>
      </c>
      <c r="J5322" t="s">
        <v>394</v>
      </c>
      <c r="K5322" t="s">
        <v>394</v>
      </c>
      <c r="L5322" t="s">
        <v>394</v>
      </c>
      <c r="M5322" t="s">
        <v>394</v>
      </c>
      <c r="N5322" t="s">
        <v>394</v>
      </c>
      <c r="O5322" t="s">
        <v>394</v>
      </c>
      <c r="P5322" t="s">
        <v>394</v>
      </c>
      <c r="Q5322" t="s">
        <v>394</v>
      </c>
      <c r="R5322" t="s">
        <v>394</v>
      </c>
      <c r="S5322" t="s">
        <v>394</v>
      </c>
      <c r="T5322" t="s">
        <v>394</v>
      </c>
      <c r="U5322" t="s">
        <v>394</v>
      </c>
      <c r="V5322" t="s">
        <v>394</v>
      </c>
      <c r="W5322" t="s">
        <v>394</v>
      </c>
      <c r="X5322" t="s">
        <v>394</v>
      </c>
      <c r="Y5322" t="s">
        <v>394</v>
      </c>
      <c r="Z5322" t="s">
        <v>394</v>
      </c>
      <c r="AA5322" t="s">
        <v>394</v>
      </c>
      <c r="AB5322" t="s">
        <v>394</v>
      </c>
      <c r="AC5322" t="s">
        <v>394</v>
      </c>
      <c r="AD5322" t="s">
        <v>394</v>
      </c>
      <c r="AE5322" t="s">
        <v>394</v>
      </c>
      <c r="AF5322" t="s">
        <v>394</v>
      </c>
      <c r="AG5322" t="s">
        <v>394</v>
      </c>
      <c r="AH5322" t="s">
        <v>394</v>
      </c>
      <c r="AI5322" t="s">
        <v>394</v>
      </c>
      <c r="AJ5322" t="s">
        <v>394</v>
      </c>
      <c r="AK5322" t="s">
        <v>394</v>
      </c>
      <c r="AL5322" t="s">
        <v>394</v>
      </c>
      <c r="AM5322" t="s">
        <v>394</v>
      </c>
      <c r="AN5322" t="s">
        <v>394</v>
      </c>
      <c r="AO5322" t="s">
        <v>394</v>
      </c>
      <c r="AP5322" t="s">
        <v>394</v>
      </c>
      <c r="AQ5322" s="289"/>
      <c r="AR5322" s="304"/>
      <c r="AS5322" s="304"/>
      <c r="AU5322"/>
    </row>
    <row r="5323" spans="1:47" x14ac:dyDescent="0.3">
      <c r="A5323" s="285">
        <v>124528</v>
      </c>
      <c r="B5323" s="286" t="s">
        <v>5586</v>
      </c>
      <c r="C5323" t="s">
        <v>226</v>
      </c>
      <c r="D5323" t="s">
        <v>226</v>
      </c>
      <c r="E5323" t="s">
        <v>226</v>
      </c>
      <c r="F5323" t="s">
        <v>226</v>
      </c>
      <c r="G5323" t="s">
        <v>226</v>
      </c>
      <c r="H5323" t="s">
        <v>226</v>
      </c>
      <c r="I5323" t="s">
        <v>225</v>
      </c>
      <c r="J5323" t="s">
        <v>226</v>
      </c>
      <c r="K5323" t="s">
        <v>225</v>
      </c>
      <c r="L5323" t="s">
        <v>226</v>
      </c>
      <c r="M5323" t="s">
        <v>394</v>
      </c>
      <c r="N5323" t="s">
        <v>394</v>
      </c>
      <c r="O5323" t="s">
        <v>394</v>
      </c>
      <c r="P5323" t="s">
        <v>394</v>
      </c>
      <c r="Q5323" t="s">
        <v>394</v>
      </c>
      <c r="R5323" t="s">
        <v>394</v>
      </c>
      <c r="S5323" t="s">
        <v>394</v>
      </c>
      <c r="T5323" t="s">
        <v>394</v>
      </c>
      <c r="U5323" t="s">
        <v>394</v>
      </c>
      <c r="V5323" t="s">
        <v>394</v>
      </c>
      <c r="W5323" t="s">
        <v>394</v>
      </c>
      <c r="X5323" t="s">
        <v>394</v>
      </c>
      <c r="Y5323" t="s">
        <v>394</v>
      </c>
      <c r="Z5323" t="s">
        <v>394</v>
      </c>
      <c r="AA5323" t="s">
        <v>394</v>
      </c>
      <c r="AB5323" t="s">
        <v>394</v>
      </c>
      <c r="AC5323" t="s">
        <v>394</v>
      </c>
      <c r="AD5323" t="s">
        <v>394</v>
      </c>
      <c r="AE5323" t="s">
        <v>394</v>
      </c>
      <c r="AF5323" t="s">
        <v>394</v>
      </c>
      <c r="AG5323" t="s">
        <v>394</v>
      </c>
      <c r="AH5323" t="s">
        <v>394</v>
      </c>
      <c r="AI5323" t="s">
        <v>394</v>
      </c>
      <c r="AJ5323" t="s">
        <v>394</v>
      </c>
      <c r="AK5323" t="s">
        <v>394</v>
      </c>
      <c r="AL5323" t="s">
        <v>394</v>
      </c>
      <c r="AM5323" t="s">
        <v>394</v>
      </c>
      <c r="AN5323" t="s">
        <v>394</v>
      </c>
      <c r="AO5323" t="s">
        <v>394</v>
      </c>
      <c r="AP5323" t="s">
        <v>394</v>
      </c>
      <c r="AQ5323" s="286" t="s">
        <v>394</v>
      </c>
      <c r="AR5323" s="304"/>
      <c r="AS5323" s="304"/>
      <c r="AU5323"/>
    </row>
    <row r="5324" spans="1:47" ht="28.8" x14ac:dyDescent="0.3">
      <c r="A5324" s="285">
        <v>124529</v>
      </c>
      <c r="B5324" s="286" t="s">
        <v>542</v>
      </c>
      <c r="C5324" t="s">
        <v>226</v>
      </c>
      <c r="D5324" t="s">
        <v>226</v>
      </c>
      <c r="E5324" t="s">
        <v>226</v>
      </c>
      <c r="F5324" t="s">
        <v>226</v>
      </c>
      <c r="G5324" t="s">
        <v>226</v>
      </c>
      <c r="H5324" t="s">
        <v>226</v>
      </c>
      <c r="I5324" t="s">
        <v>226</v>
      </c>
      <c r="J5324" t="s">
        <v>226</v>
      </c>
      <c r="K5324" t="s">
        <v>226</v>
      </c>
      <c r="L5324" t="s">
        <v>226</v>
      </c>
      <c r="M5324" t="s">
        <v>225</v>
      </c>
      <c r="N5324" t="s">
        <v>225</v>
      </c>
      <c r="O5324" t="s">
        <v>225</v>
      </c>
      <c r="P5324" t="s">
        <v>225</v>
      </c>
      <c r="Q5324" t="s">
        <v>225</v>
      </c>
      <c r="AM5324" t="s">
        <v>394</v>
      </c>
      <c r="AN5324" t="s">
        <v>394</v>
      </c>
      <c r="AO5324" t="s">
        <v>394</v>
      </c>
      <c r="AP5324" t="s">
        <v>394</v>
      </c>
      <c r="AQ5324" s="286" t="s">
        <v>394</v>
      </c>
      <c r="AR5324" s="304"/>
      <c r="AS5324" s="304"/>
      <c r="AU5324"/>
    </row>
    <row r="5325" spans="1:47" ht="21.6" x14ac:dyDescent="0.65">
      <c r="A5325" s="285">
        <v>124530</v>
      </c>
      <c r="B5325" s="286" t="s">
        <v>5586</v>
      </c>
      <c r="C5325" t="s">
        <v>226</v>
      </c>
      <c r="D5325" t="s">
        <v>226</v>
      </c>
      <c r="E5325" t="s">
        <v>226</v>
      </c>
      <c r="F5325" t="s">
        <v>226</v>
      </c>
      <c r="G5325" t="s">
        <v>226</v>
      </c>
      <c r="H5325" t="s">
        <v>394</v>
      </c>
      <c r="I5325" t="s">
        <v>394</v>
      </c>
      <c r="J5325" t="s">
        <v>394</v>
      </c>
      <c r="K5325" t="s">
        <v>394</v>
      </c>
      <c r="L5325" t="s">
        <v>394</v>
      </c>
      <c r="M5325" t="s">
        <v>394</v>
      </c>
      <c r="N5325" t="s">
        <v>394</v>
      </c>
      <c r="O5325" t="s">
        <v>394</v>
      </c>
      <c r="P5325" t="s">
        <v>394</v>
      </c>
      <c r="Q5325" t="s">
        <v>394</v>
      </c>
      <c r="R5325" t="s">
        <v>394</v>
      </c>
      <c r="S5325" t="s">
        <v>394</v>
      </c>
      <c r="T5325" t="s">
        <v>394</v>
      </c>
      <c r="U5325" t="s">
        <v>394</v>
      </c>
      <c r="V5325" t="s">
        <v>394</v>
      </c>
      <c r="W5325" t="s">
        <v>394</v>
      </c>
      <c r="X5325" t="s">
        <v>394</v>
      </c>
      <c r="Y5325" t="s">
        <v>394</v>
      </c>
      <c r="Z5325" t="s">
        <v>394</v>
      </c>
      <c r="AA5325" t="s">
        <v>394</v>
      </c>
      <c r="AB5325" t="s">
        <v>394</v>
      </c>
      <c r="AC5325" t="s">
        <v>394</v>
      </c>
      <c r="AD5325" t="s">
        <v>394</v>
      </c>
      <c r="AE5325" t="s">
        <v>394</v>
      </c>
      <c r="AF5325" t="s">
        <v>394</v>
      </c>
      <c r="AG5325" t="s">
        <v>394</v>
      </c>
      <c r="AH5325" t="s">
        <v>394</v>
      </c>
      <c r="AI5325" t="s">
        <v>394</v>
      </c>
      <c r="AJ5325" t="s">
        <v>394</v>
      </c>
      <c r="AK5325" t="s">
        <v>394</v>
      </c>
      <c r="AL5325" t="s">
        <v>394</v>
      </c>
      <c r="AM5325" t="s">
        <v>394</v>
      </c>
      <c r="AN5325" t="s">
        <v>394</v>
      </c>
      <c r="AO5325" t="s">
        <v>394</v>
      </c>
      <c r="AP5325" t="s">
        <v>394</v>
      </c>
      <c r="AQ5325" s="288"/>
      <c r="AR5325" s="304"/>
      <c r="AS5325" s="304"/>
      <c r="AU5325"/>
    </row>
    <row r="5326" spans="1:47" x14ac:dyDescent="0.3">
      <c r="A5326" s="285">
        <v>124531</v>
      </c>
      <c r="B5326" s="286" t="s">
        <v>5586</v>
      </c>
      <c r="C5326" t="s">
        <v>226</v>
      </c>
      <c r="D5326" t="s">
        <v>226</v>
      </c>
      <c r="E5326" t="s">
        <v>226</v>
      </c>
      <c r="F5326" t="s">
        <v>226</v>
      </c>
      <c r="G5326" t="s">
        <v>226</v>
      </c>
      <c r="H5326" t="s">
        <v>394</v>
      </c>
      <c r="I5326" t="s">
        <v>394</v>
      </c>
      <c r="J5326" t="s">
        <v>394</v>
      </c>
      <c r="K5326" t="s">
        <v>394</v>
      </c>
      <c r="L5326" t="s">
        <v>394</v>
      </c>
      <c r="M5326" t="s">
        <v>394</v>
      </c>
      <c r="N5326" t="s">
        <v>394</v>
      </c>
      <c r="O5326" t="s">
        <v>394</v>
      </c>
      <c r="P5326" t="s">
        <v>394</v>
      </c>
      <c r="Q5326" t="s">
        <v>394</v>
      </c>
      <c r="R5326" t="s">
        <v>394</v>
      </c>
      <c r="S5326" t="s">
        <v>394</v>
      </c>
      <c r="T5326" t="s">
        <v>394</v>
      </c>
      <c r="U5326" t="s">
        <v>394</v>
      </c>
      <c r="V5326" t="s">
        <v>394</v>
      </c>
      <c r="W5326" t="s">
        <v>394</v>
      </c>
      <c r="X5326" t="s">
        <v>394</v>
      </c>
      <c r="Y5326" t="s">
        <v>394</v>
      </c>
      <c r="Z5326" t="s">
        <v>394</v>
      </c>
      <c r="AA5326" t="s">
        <v>394</v>
      </c>
      <c r="AB5326" t="s">
        <v>394</v>
      </c>
      <c r="AC5326" t="s">
        <v>394</v>
      </c>
      <c r="AD5326" t="s">
        <v>394</v>
      </c>
      <c r="AE5326" t="s">
        <v>394</v>
      </c>
      <c r="AF5326" t="s">
        <v>394</v>
      </c>
      <c r="AG5326" t="s">
        <v>394</v>
      </c>
      <c r="AH5326" t="s">
        <v>394</v>
      </c>
      <c r="AI5326" t="s">
        <v>394</v>
      </c>
      <c r="AJ5326" t="s">
        <v>394</v>
      </c>
      <c r="AK5326" t="s">
        <v>394</v>
      </c>
      <c r="AL5326" t="s">
        <v>394</v>
      </c>
      <c r="AM5326" t="s">
        <v>394</v>
      </c>
      <c r="AN5326" t="s">
        <v>394</v>
      </c>
      <c r="AO5326" t="s">
        <v>394</v>
      </c>
      <c r="AP5326" t="s">
        <v>394</v>
      </c>
      <c r="AQ5326" s="289"/>
      <c r="AR5326" s="304"/>
      <c r="AS5326" s="304"/>
      <c r="AU5326"/>
    </row>
    <row r="5327" spans="1:47" ht="21.6" x14ac:dyDescent="0.65">
      <c r="A5327" s="285">
        <v>124532</v>
      </c>
      <c r="B5327" s="286" t="s">
        <v>5586</v>
      </c>
      <c r="C5327" t="s">
        <v>226</v>
      </c>
      <c r="D5327" t="s">
        <v>226</v>
      </c>
      <c r="E5327" t="s">
        <v>226</v>
      </c>
      <c r="F5327" t="s">
        <v>226</v>
      </c>
      <c r="G5327" t="s">
        <v>226</v>
      </c>
      <c r="H5327" t="s">
        <v>394</v>
      </c>
      <c r="I5327" t="s">
        <v>394</v>
      </c>
      <c r="J5327" t="s">
        <v>394</v>
      </c>
      <c r="K5327" t="s">
        <v>394</v>
      </c>
      <c r="L5327" t="s">
        <v>394</v>
      </c>
      <c r="M5327" t="s">
        <v>394</v>
      </c>
      <c r="N5327" t="s">
        <v>394</v>
      </c>
      <c r="O5327" t="s">
        <v>394</v>
      </c>
      <c r="P5327" t="s">
        <v>394</v>
      </c>
      <c r="Q5327" t="s">
        <v>394</v>
      </c>
      <c r="R5327" t="s">
        <v>394</v>
      </c>
      <c r="S5327" t="s">
        <v>394</v>
      </c>
      <c r="T5327" t="s">
        <v>394</v>
      </c>
      <c r="U5327" t="s">
        <v>394</v>
      </c>
      <c r="V5327" t="s">
        <v>394</v>
      </c>
      <c r="W5327" t="s">
        <v>394</v>
      </c>
      <c r="X5327" t="s">
        <v>394</v>
      </c>
      <c r="Y5327" t="s">
        <v>394</v>
      </c>
      <c r="Z5327" t="s">
        <v>394</v>
      </c>
      <c r="AA5327" t="s">
        <v>394</v>
      </c>
      <c r="AB5327" t="s">
        <v>394</v>
      </c>
      <c r="AC5327" t="s">
        <v>394</v>
      </c>
      <c r="AD5327" t="s">
        <v>394</v>
      </c>
      <c r="AE5327" t="s">
        <v>394</v>
      </c>
      <c r="AF5327" t="s">
        <v>394</v>
      </c>
      <c r="AG5327" t="s">
        <v>394</v>
      </c>
      <c r="AH5327" t="s">
        <v>394</v>
      </c>
      <c r="AI5327" t="s">
        <v>394</v>
      </c>
      <c r="AJ5327" t="s">
        <v>394</v>
      </c>
      <c r="AK5327" t="s">
        <v>394</v>
      </c>
      <c r="AL5327" t="s">
        <v>394</v>
      </c>
      <c r="AM5327" t="s">
        <v>394</v>
      </c>
      <c r="AN5327" t="s">
        <v>394</v>
      </c>
      <c r="AO5327" t="s">
        <v>394</v>
      </c>
      <c r="AP5327" t="s">
        <v>394</v>
      </c>
      <c r="AQ5327" s="288"/>
      <c r="AR5327" s="304"/>
      <c r="AS5327" s="304"/>
      <c r="AU5327"/>
    </row>
    <row r="5328" spans="1:47" ht="28.8" x14ac:dyDescent="0.3">
      <c r="A5328" s="285">
        <v>124533</v>
      </c>
      <c r="B5328" s="286" t="s">
        <v>542</v>
      </c>
      <c r="C5328" t="s">
        <v>226</v>
      </c>
      <c r="D5328" t="s">
        <v>226</v>
      </c>
      <c r="E5328" t="s">
        <v>226</v>
      </c>
      <c r="F5328" t="s">
        <v>226</v>
      </c>
      <c r="G5328" t="s">
        <v>226</v>
      </c>
      <c r="H5328" t="s">
        <v>225</v>
      </c>
      <c r="I5328" t="s">
        <v>226</v>
      </c>
      <c r="J5328" t="s">
        <v>226</v>
      </c>
      <c r="K5328" t="s">
        <v>226</v>
      </c>
      <c r="L5328" t="s">
        <v>225</v>
      </c>
      <c r="M5328" t="s">
        <v>225</v>
      </c>
      <c r="N5328" t="s">
        <v>225</v>
      </c>
      <c r="O5328" t="s">
        <v>225</v>
      </c>
      <c r="P5328" t="s">
        <v>225</v>
      </c>
      <c r="Q5328" t="s">
        <v>225</v>
      </c>
      <c r="AM5328" t="s">
        <v>394</v>
      </c>
      <c r="AN5328" t="s">
        <v>394</v>
      </c>
      <c r="AO5328" t="s">
        <v>394</v>
      </c>
      <c r="AP5328" t="s">
        <v>394</v>
      </c>
      <c r="AQ5328" s="286" t="s">
        <v>394</v>
      </c>
      <c r="AR5328" s="304"/>
      <c r="AS5328" s="304"/>
      <c r="AU5328"/>
    </row>
    <row r="5329" spans="1:47" x14ac:dyDescent="0.3">
      <c r="A5329" s="285">
        <v>124534</v>
      </c>
      <c r="B5329" s="286" t="s">
        <v>538</v>
      </c>
      <c r="C5329" t="s">
        <v>226</v>
      </c>
      <c r="D5329" t="s">
        <v>226</v>
      </c>
      <c r="E5329" t="s">
        <v>226</v>
      </c>
      <c r="F5329" t="s">
        <v>226</v>
      </c>
      <c r="G5329" t="s">
        <v>226</v>
      </c>
      <c r="H5329" t="s">
        <v>226</v>
      </c>
      <c r="I5329" t="s">
        <v>226</v>
      </c>
      <c r="J5329" t="s">
        <v>226</v>
      </c>
      <c r="K5329" t="s">
        <v>226</v>
      </c>
      <c r="L5329" t="s">
        <v>226</v>
      </c>
      <c r="M5329" t="s">
        <v>226</v>
      </c>
      <c r="N5329" t="s">
        <v>394</v>
      </c>
      <c r="O5329" t="s">
        <v>394</v>
      </c>
      <c r="P5329" t="s">
        <v>394</v>
      </c>
      <c r="Q5329" t="s">
        <v>394</v>
      </c>
      <c r="R5329" t="s">
        <v>394</v>
      </c>
      <c r="S5329" t="s">
        <v>394</v>
      </c>
      <c r="T5329" t="s">
        <v>394</v>
      </c>
      <c r="U5329" t="s">
        <v>394</v>
      </c>
      <c r="V5329" t="s">
        <v>394</v>
      </c>
      <c r="W5329" t="s">
        <v>394</v>
      </c>
      <c r="X5329" t="s">
        <v>394</v>
      </c>
      <c r="Y5329" t="s">
        <v>394</v>
      </c>
      <c r="Z5329" t="s">
        <v>394</v>
      </c>
      <c r="AA5329" t="s">
        <v>394</v>
      </c>
      <c r="AB5329" t="s">
        <v>394</v>
      </c>
      <c r="AC5329" t="s">
        <v>394</v>
      </c>
      <c r="AD5329" t="s">
        <v>394</v>
      </c>
      <c r="AE5329" t="s">
        <v>394</v>
      </c>
      <c r="AF5329" t="s">
        <v>394</v>
      </c>
      <c r="AG5329" t="s">
        <v>394</v>
      </c>
      <c r="AH5329" t="s">
        <v>394</v>
      </c>
      <c r="AI5329" t="s">
        <v>394</v>
      </c>
      <c r="AJ5329" t="s">
        <v>394</v>
      </c>
      <c r="AK5329" t="s">
        <v>394</v>
      </c>
      <c r="AL5329" t="s">
        <v>394</v>
      </c>
      <c r="AM5329" t="s">
        <v>394</v>
      </c>
      <c r="AN5329" t="s">
        <v>394</v>
      </c>
      <c r="AO5329" t="s">
        <v>394</v>
      </c>
      <c r="AP5329" t="s">
        <v>394</v>
      </c>
      <c r="AQ5329" s="286" t="s">
        <v>394</v>
      </c>
      <c r="AR5329" s="304"/>
      <c r="AS5329" s="304"/>
      <c r="AU5329"/>
    </row>
    <row r="5330" spans="1:47" ht="28.8" x14ac:dyDescent="0.3">
      <c r="A5330" s="285">
        <v>124535</v>
      </c>
      <c r="B5330" s="286" t="s">
        <v>542</v>
      </c>
      <c r="C5330" t="s">
        <v>225</v>
      </c>
      <c r="D5330" t="s">
        <v>225</v>
      </c>
      <c r="E5330" t="s">
        <v>225</v>
      </c>
      <c r="F5330" t="s">
        <v>225</v>
      </c>
      <c r="G5330" t="s">
        <v>225</v>
      </c>
      <c r="H5330" t="s">
        <v>224</v>
      </c>
      <c r="I5330" t="s">
        <v>225</v>
      </c>
      <c r="J5330" t="s">
        <v>225</v>
      </c>
      <c r="K5330" t="s">
        <v>225</v>
      </c>
      <c r="L5330" t="s">
        <v>224</v>
      </c>
      <c r="M5330" t="s">
        <v>225</v>
      </c>
      <c r="N5330" t="s">
        <v>225</v>
      </c>
      <c r="O5330" t="s">
        <v>225</v>
      </c>
      <c r="P5330" t="s">
        <v>225</v>
      </c>
      <c r="Q5330" t="s">
        <v>225</v>
      </c>
      <c r="AM5330" t="s">
        <v>394</v>
      </c>
      <c r="AN5330" t="s">
        <v>394</v>
      </c>
      <c r="AO5330" t="s">
        <v>394</v>
      </c>
      <c r="AP5330" t="s">
        <v>394</v>
      </c>
      <c r="AQ5330" s="286" t="s">
        <v>394</v>
      </c>
      <c r="AR5330" s="304"/>
      <c r="AS5330" s="304"/>
      <c r="AU5330"/>
    </row>
    <row r="5331" spans="1:47" ht="28.8" x14ac:dyDescent="0.3">
      <c r="A5331" s="285">
        <v>124536</v>
      </c>
      <c r="B5331" s="286" t="s">
        <v>542</v>
      </c>
      <c r="C5331" t="s">
        <v>226</v>
      </c>
      <c r="D5331" t="s">
        <v>226</v>
      </c>
      <c r="E5331" t="s">
        <v>226</v>
      </c>
      <c r="F5331" t="s">
        <v>224</v>
      </c>
      <c r="G5331" t="s">
        <v>226</v>
      </c>
      <c r="H5331" t="s">
        <v>225</v>
      </c>
      <c r="I5331" t="s">
        <v>226</v>
      </c>
      <c r="J5331" t="s">
        <v>226</v>
      </c>
      <c r="K5331" t="s">
        <v>225</v>
      </c>
      <c r="L5331" t="s">
        <v>225</v>
      </c>
      <c r="M5331" t="s">
        <v>225</v>
      </c>
      <c r="N5331" t="s">
        <v>225</v>
      </c>
      <c r="O5331" t="s">
        <v>225</v>
      </c>
      <c r="P5331" t="s">
        <v>225</v>
      </c>
      <c r="Q5331" t="s">
        <v>225</v>
      </c>
      <c r="AM5331" t="s">
        <v>394</v>
      </c>
      <c r="AN5331" t="s">
        <v>394</v>
      </c>
      <c r="AO5331" t="s">
        <v>394</v>
      </c>
      <c r="AP5331" t="s">
        <v>394</v>
      </c>
      <c r="AQ5331" s="286" t="s">
        <v>394</v>
      </c>
      <c r="AR5331" s="304"/>
      <c r="AS5331" s="304"/>
      <c r="AU5331"/>
    </row>
    <row r="5332" spans="1:47" ht="28.8" x14ac:dyDescent="0.3">
      <c r="A5332" s="285">
        <v>124537</v>
      </c>
      <c r="B5332" s="286" t="s">
        <v>542</v>
      </c>
      <c r="C5332" t="s">
        <v>226</v>
      </c>
      <c r="D5332" t="s">
        <v>226</v>
      </c>
      <c r="E5332" t="s">
        <v>226</v>
      </c>
      <c r="F5332" t="s">
        <v>226</v>
      </c>
      <c r="G5332" t="s">
        <v>226</v>
      </c>
      <c r="H5332" t="s">
        <v>226</v>
      </c>
      <c r="I5332" t="s">
        <v>226</v>
      </c>
      <c r="J5332" t="s">
        <v>226</v>
      </c>
      <c r="K5332" t="s">
        <v>226</v>
      </c>
      <c r="L5332" t="s">
        <v>226</v>
      </c>
      <c r="M5332" t="s">
        <v>225</v>
      </c>
      <c r="N5332" t="s">
        <v>225</v>
      </c>
      <c r="O5332" t="s">
        <v>225</v>
      </c>
      <c r="P5332" t="s">
        <v>225</v>
      </c>
      <c r="Q5332" t="s">
        <v>225</v>
      </c>
      <c r="AM5332" t="s">
        <v>394</v>
      </c>
      <c r="AN5332" t="s">
        <v>394</v>
      </c>
      <c r="AO5332" t="s">
        <v>394</v>
      </c>
      <c r="AP5332" t="s">
        <v>394</v>
      </c>
      <c r="AQ5332" s="286" t="s">
        <v>394</v>
      </c>
      <c r="AR5332" s="304"/>
      <c r="AS5332" s="304"/>
      <c r="AU5332"/>
    </row>
    <row r="5333" spans="1:47" ht="28.8" x14ac:dyDescent="0.3">
      <c r="A5333" s="285">
        <v>124538</v>
      </c>
      <c r="B5333" s="286" t="s">
        <v>542</v>
      </c>
      <c r="C5333" t="s">
        <v>226</v>
      </c>
      <c r="D5333" t="s">
        <v>226</v>
      </c>
      <c r="E5333" t="s">
        <v>226</v>
      </c>
      <c r="F5333" t="s">
        <v>225</v>
      </c>
      <c r="G5333" t="s">
        <v>226</v>
      </c>
      <c r="H5333" t="s">
        <v>226</v>
      </c>
      <c r="I5333" t="s">
        <v>226</v>
      </c>
      <c r="J5333" t="s">
        <v>226</v>
      </c>
      <c r="K5333" t="s">
        <v>225</v>
      </c>
      <c r="L5333" t="s">
        <v>225</v>
      </c>
      <c r="M5333" t="s">
        <v>225</v>
      </c>
      <c r="N5333" t="s">
        <v>225</v>
      </c>
      <c r="O5333" t="s">
        <v>225</v>
      </c>
      <c r="P5333" t="s">
        <v>225</v>
      </c>
      <c r="Q5333" t="s">
        <v>225</v>
      </c>
      <c r="AM5333" t="s">
        <v>394</v>
      </c>
      <c r="AN5333" t="s">
        <v>394</v>
      </c>
      <c r="AO5333" t="s">
        <v>394</v>
      </c>
      <c r="AP5333" t="s">
        <v>394</v>
      </c>
      <c r="AQ5333" s="286" t="s">
        <v>394</v>
      </c>
      <c r="AR5333" s="304"/>
      <c r="AS5333" s="304"/>
      <c r="AU5333"/>
    </row>
    <row r="5334" spans="1:47" ht="28.8" x14ac:dyDescent="0.3">
      <c r="A5334" s="285">
        <v>124539</v>
      </c>
      <c r="B5334" s="286" t="s">
        <v>542</v>
      </c>
      <c r="C5334" t="s">
        <v>226</v>
      </c>
      <c r="D5334" t="s">
        <v>226</v>
      </c>
      <c r="E5334" t="s">
        <v>224</v>
      </c>
      <c r="F5334" t="s">
        <v>226</v>
      </c>
      <c r="G5334" t="s">
        <v>226</v>
      </c>
      <c r="H5334" t="s">
        <v>226</v>
      </c>
      <c r="I5334" t="s">
        <v>226</v>
      </c>
      <c r="J5334" t="s">
        <v>226</v>
      </c>
      <c r="K5334" t="s">
        <v>226</v>
      </c>
      <c r="L5334" t="s">
        <v>226</v>
      </c>
      <c r="M5334" t="s">
        <v>225</v>
      </c>
      <c r="N5334" t="s">
        <v>225</v>
      </c>
      <c r="O5334" t="s">
        <v>225</v>
      </c>
      <c r="P5334" t="s">
        <v>225</v>
      </c>
      <c r="Q5334" t="s">
        <v>225</v>
      </c>
      <c r="AM5334" t="s">
        <v>394</v>
      </c>
      <c r="AN5334" t="s">
        <v>394</v>
      </c>
      <c r="AO5334" t="s">
        <v>394</v>
      </c>
      <c r="AP5334" t="s">
        <v>394</v>
      </c>
      <c r="AQ5334" s="286" t="s">
        <v>394</v>
      </c>
      <c r="AR5334" s="304"/>
      <c r="AS5334" s="304"/>
      <c r="AU5334"/>
    </row>
    <row r="5335" spans="1:47" ht="28.8" x14ac:dyDescent="0.3">
      <c r="A5335" s="285">
        <v>124540</v>
      </c>
      <c r="B5335" s="286" t="s">
        <v>542</v>
      </c>
      <c r="C5335" t="s">
        <v>226</v>
      </c>
      <c r="D5335" t="s">
        <v>225</v>
      </c>
      <c r="E5335" t="s">
        <v>226</v>
      </c>
      <c r="F5335" t="s">
        <v>226</v>
      </c>
      <c r="G5335" t="s">
        <v>225</v>
      </c>
      <c r="H5335" t="s">
        <v>226</v>
      </c>
      <c r="I5335" t="s">
        <v>226</v>
      </c>
      <c r="J5335" t="s">
        <v>226</v>
      </c>
      <c r="K5335" t="s">
        <v>226</v>
      </c>
      <c r="L5335" t="s">
        <v>226</v>
      </c>
      <c r="M5335" t="s">
        <v>225</v>
      </c>
      <c r="N5335" t="s">
        <v>225</v>
      </c>
      <c r="O5335" t="s">
        <v>225</v>
      </c>
      <c r="P5335" t="s">
        <v>225</v>
      </c>
      <c r="Q5335" t="s">
        <v>225</v>
      </c>
      <c r="AM5335" t="s">
        <v>394</v>
      </c>
      <c r="AN5335" t="s">
        <v>394</v>
      </c>
      <c r="AO5335" t="s">
        <v>394</v>
      </c>
      <c r="AP5335" t="s">
        <v>394</v>
      </c>
      <c r="AQ5335" s="286" t="s">
        <v>394</v>
      </c>
      <c r="AR5335" s="304"/>
      <c r="AS5335" s="304"/>
      <c r="AU5335"/>
    </row>
    <row r="5336" spans="1:47" ht="28.8" x14ac:dyDescent="0.3">
      <c r="A5336" s="285">
        <v>124541</v>
      </c>
      <c r="B5336" s="286" t="s">
        <v>542</v>
      </c>
      <c r="C5336" t="s">
        <v>226</v>
      </c>
      <c r="D5336" t="s">
        <v>226</v>
      </c>
      <c r="E5336" t="s">
        <v>226</v>
      </c>
      <c r="F5336" t="s">
        <v>224</v>
      </c>
      <c r="G5336" t="s">
        <v>226</v>
      </c>
      <c r="H5336" t="s">
        <v>225</v>
      </c>
      <c r="I5336" t="s">
        <v>225</v>
      </c>
      <c r="J5336" t="s">
        <v>226</v>
      </c>
      <c r="K5336" t="s">
        <v>225</v>
      </c>
      <c r="L5336" t="s">
        <v>225</v>
      </c>
      <c r="M5336" t="s">
        <v>225</v>
      </c>
      <c r="N5336" t="s">
        <v>225</v>
      </c>
      <c r="O5336" t="s">
        <v>225</v>
      </c>
      <c r="P5336" t="s">
        <v>225</v>
      </c>
      <c r="Q5336" t="s">
        <v>225</v>
      </c>
      <c r="AM5336" t="s">
        <v>394</v>
      </c>
      <c r="AN5336" t="s">
        <v>394</v>
      </c>
      <c r="AO5336" t="s">
        <v>394</v>
      </c>
      <c r="AP5336" t="s">
        <v>394</v>
      </c>
      <c r="AQ5336" s="286" t="s">
        <v>394</v>
      </c>
      <c r="AR5336" s="304"/>
      <c r="AS5336" s="304"/>
      <c r="AU5336"/>
    </row>
    <row r="5337" spans="1:47" x14ac:dyDescent="0.3">
      <c r="A5337" s="285">
        <v>124542</v>
      </c>
      <c r="B5337" s="286" t="s">
        <v>5586</v>
      </c>
      <c r="C5337" t="s">
        <v>226</v>
      </c>
      <c r="D5337" t="s">
        <v>226</v>
      </c>
      <c r="E5337" t="s">
        <v>226</v>
      </c>
      <c r="F5337" t="s">
        <v>226</v>
      </c>
      <c r="G5337" t="s">
        <v>226</v>
      </c>
      <c r="H5337" t="s">
        <v>226</v>
      </c>
      <c r="I5337" t="s">
        <v>226</v>
      </c>
      <c r="J5337" t="s">
        <v>226</v>
      </c>
      <c r="K5337" t="s">
        <v>226</v>
      </c>
      <c r="L5337" t="s">
        <v>226</v>
      </c>
      <c r="M5337" t="s">
        <v>394</v>
      </c>
      <c r="N5337" t="s">
        <v>394</v>
      </c>
      <c r="O5337" t="s">
        <v>394</v>
      </c>
      <c r="P5337" t="s">
        <v>394</v>
      </c>
      <c r="Q5337" t="s">
        <v>394</v>
      </c>
      <c r="R5337" t="s">
        <v>394</v>
      </c>
      <c r="S5337" t="s">
        <v>394</v>
      </c>
      <c r="T5337" t="s">
        <v>394</v>
      </c>
      <c r="U5337" t="s">
        <v>394</v>
      </c>
      <c r="V5337" t="s">
        <v>394</v>
      </c>
      <c r="W5337" t="s">
        <v>394</v>
      </c>
      <c r="X5337" t="s">
        <v>394</v>
      </c>
      <c r="Y5337" t="s">
        <v>394</v>
      </c>
      <c r="Z5337" t="s">
        <v>394</v>
      </c>
      <c r="AA5337" t="s">
        <v>394</v>
      </c>
      <c r="AB5337" t="s">
        <v>394</v>
      </c>
      <c r="AC5337" t="s">
        <v>394</v>
      </c>
      <c r="AD5337" t="s">
        <v>394</v>
      </c>
      <c r="AE5337" t="s">
        <v>394</v>
      </c>
      <c r="AF5337" t="s">
        <v>394</v>
      </c>
      <c r="AG5337" t="s">
        <v>394</v>
      </c>
      <c r="AH5337" t="s">
        <v>394</v>
      </c>
      <c r="AI5337" t="s">
        <v>394</v>
      </c>
      <c r="AJ5337" t="s">
        <v>394</v>
      </c>
      <c r="AK5337" t="s">
        <v>394</v>
      </c>
      <c r="AL5337" t="s">
        <v>394</v>
      </c>
      <c r="AM5337" t="s">
        <v>394</v>
      </c>
      <c r="AN5337" t="s">
        <v>394</v>
      </c>
      <c r="AO5337" t="s">
        <v>394</v>
      </c>
      <c r="AP5337" t="s">
        <v>394</v>
      </c>
      <c r="AQ5337" s="286" t="s">
        <v>394</v>
      </c>
      <c r="AR5337" s="304"/>
      <c r="AS5337" s="304"/>
      <c r="AU5337"/>
    </row>
    <row r="5338" spans="1:47" ht="28.8" x14ac:dyDescent="0.3">
      <c r="A5338" s="285">
        <v>124543</v>
      </c>
      <c r="B5338" s="286" t="s">
        <v>542</v>
      </c>
      <c r="C5338" t="s">
        <v>225</v>
      </c>
      <c r="D5338" t="s">
        <v>224</v>
      </c>
      <c r="E5338" t="s">
        <v>224</v>
      </c>
      <c r="F5338" t="s">
        <v>224</v>
      </c>
      <c r="G5338" t="s">
        <v>225</v>
      </c>
      <c r="H5338" t="s">
        <v>225</v>
      </c>
      <c r="I5338" t="s">
        <v>225</v>
      </c>
      <c r="J5338" t="s">
        <v>225</v>
      </c>
      <c r="K5338" t="s">
        <v>225</v>
      </c>
      <c r="L5338" t="s">
        <v>225</v>
      </c>
      <c r="M5338" t="s">
        <v>225</v>
      </c>
      <c r="N5338" t="s">
        <v>225</v>
      </c>
      <c r="O5338" t="s">
        <v>225</v>
      </c>
      <c r="P5338" t="s">
        <v>225</v>
      </c>
      <c r="Q5338" t="s">
        <v>225</v>
      </c>
      <c r="AM5338" t="s">
        <v>394</v>
      </c>
      <c r="AN5338" t="s">
        <v>394</v>
      </c>
      <c r="AO5338" t="s">
        <v>394</v>
      </c>
      <c r="AP5338" t="s">
        <v>394</v>
      </c>
      <c r="AQ5338" s="286" t="s">
        <v>394</v>
      </c>
      <c r="AR5338" s="304"/>
      <c r="AS5338" s="304"/>
      <c r="AU5338"/>
    </row>
    <row r="5339" spans="1:47" ht="28.8" x14ac:dyDescent="0.3">
      <c r="A5339" s="285">
        <v>124544</v>
      </c>
      <c r="B5339" s="286" t="s">
        <v>542</v>
      </c>
      <c r="C5339" t="s">
        <v>226</v>
      </c>
      <c r="D5339" t="s">
        <v>226</v>
      </c>
      <c r="E5339" t="s">
        <v>224</v>
      </c>
      <c r="F5339" t="s">
        <v>226</v>
      </c>
      <c r="G5339" t="s">
        <v>226</v>
      </c>
      <c r="H5339" t="s">
        <v>226</v>
      </c>
      <c r="I5339" t="s">
        <v>226</v>
      </c>
      <c r="J5339" t="s">
        <v>226</v>
      </c>
      <c r="K5339" t="s">
        <v>226</v>
      </c>
      <c r="L5339" t="s">
        <v>226</v>
      </c>
      <c r="M5339" t="s">
        <v>225</v>
      </c>
      <c r="N5339" t="s">
        <v>225</v>
      </c>
      <c r="O5339" t="s">
        <v>225</v>
      </c>
      <c r="P5339" t="s">
        <v>225</v>
      </c>
      <c r="Q5339" t="s">
        <v>225</v>
      </c>
      <c r="AM5339" t="s">
        <v>394</v>
      </c>
      <c r="AN5339" t="s">
        <v>394</v>
      </c>
      <c r="AO5339" t="s">
        <v>394</v>
      </c>
      <c r="AP5339" t="s">
        <v>394</v>
      </c>
      <c r="AQ5339" s="286" t="s">
        <v>394</v>
      </c>
      <c r="AR5339" s="304"/>
      <c r="AS5339" s="304"/>
      <c r="AU5339"/>
    </row>
    <row r="5340" spans="1:47" ht="28.8" x14ac:dyDescent="0.3">
      <c r="A5340" s="285">
        <v>124545</v>
      </c>
      <c r="B5340" s="286" t="s">
        <v>542</v>
      </c>
      <c r="C5340" t="s">
        <v>226</v>
      </c>
      <c r="D5340" t="s">
        <v>226</v>
      </c>
      <c r="E5340" t="s">
        <v>224</v>
      </c>
      <c r="F5340" t="s">
        <v>226</v>
      </c>
      <c r="G5340" t="s">
        <v>225</v>
      </c>
      <c r="H5340" t="s">
        <v>226</v>
      </c>
      <c r="I5340" t="s">
        <v>225</v>
      </c>
      <c r="J5340" t="s">
        <v>226</v>
      </c>
      <c r="K5340" t="s">
        <v>226</v>
      </c>
      <c r="L5340" t="s">
        <v>226</v>
      </c>
      <c r="M5340" t="s">
        <v>225</v>
      </c>
      <c r="N5340" t="s">
        <v>225</v>
      </c>
      <c r="O5340" t="s">
        <v>225</v>
      </c>
      <c r="P5340" t="s">
        <v>225</v>
      </c>
      <c r="Q5340" t="s">
        <v>225</v>
      </c>
      <c r="AM5340" t="s">
        <v>394</v>
      </c>
      <c r="AN5340" t="s">
        <v>394</v>
      </c>
      <c r="AO5340" t="s">
        <v>394</v>
      </c>
      <c r="AP5340" t="s">
        <v>394</v>
      </c>
      <c r="AQ5340" s="286" t="s">
        <v>394</v>
      </c>
      <c r="AR5340" s="304"/>
      <c r="AS5340" s="304"/>
      <c r="AU5340"/>
    </row>
    <row r="5341" spans="1:47" ht="28.8" x14ac:dyDescent="0.3">
      <c r="A5341" s="285">
        <v>124546</v>
      </c>
      <c r="B5341" s="286" t="s">
        <v>542</v>
      </c>
      <c r="C5341" t="s">
        <v>226</v>
      </c>
      <c r="D5341" t="s">
        <v>225</v>
      </c>
      <c r="E5341" t="s">
        <v>226</v>
      </c>
      <c r="F5341" t="s">
        <v>226</v>
      </c>
      <c r="G5341" t="s">
        <v>225</v>
      </c>
      <c r="H5341" t="s">
        <v>226</v>
      </c>
      <c r="I5341" t="s">
        <v>226</v>
      </c>
      <c r="J5341" t="s">
        <v>226</v>
      </c>
      <c r="K5341" t="s">
        <v>226</v>
      </c>
      <c r="L5341" t="s">
        <v>226</v>
      </c>
      <c r="M5341" t="s">
        <v>225</v>
      </c>
      <c r="N5341" t="s">
        <v>225</v>
      </c>
      <c r="O5341" t="s">
        <v>225</v>
      </c>
      <c r="P5341" t="s">
        <v>225</v>
      </c>
      <c r="Q5341" t="s">
        <v>225</v>
      </c>
      <c r="AM5341" t="s">
        <v>394</v>
      </c>
      <c r="AN5341" t="s">
        <v>394</v>
      </c>
      <c r="AO5341" t="s">
        <v>394</v>
      </c>
      <c r="AP5341" t="s">
        <v>394</v>
      </c>
      <c r="AQ5341" s="286" t="s">
        <v>394</v>
      </c>
      <c r="AR5341" s="304"/>
      <c r="AS5341" s="304"/>
      <c r="AU5341"/>
    </row>
    <row r="5342" spans="1:47" ht="28.8" x14ac:dyDescent="0.3">
      <c r="A5342" s="285">
        <v>124547</v>
      </c>
      <c r="B5342" s="286" t="s">
        <v>542</v>
      </c>
      <c r="C5342" t="s">
        <v>226</v>
      </c>
      <c r="D5342" t="s">
        <v>226</v>
      </c>
      <c r="E5342" t="s">
        <v>226</v>
      </c>
      <c r="F5342" t="s">
        <v>226</v>
      </c>
      <c r="G5342" t="s">
        <v>226</v>
      </c>
      <c r="H5342" t="s">
        <v>226</v>
      </c>
      <c r="I5342" t="s">
        <v>226</v>
      </c>
      <c r="J5342" t="s">
        <v>226</v>
      </c>
      <c r="K5342" t="s">
        <v>226</v>
      </c>
      <c r="L5342" t="s">
        <v>226</v>
      </c>
      <c r="M5342" t="s">
        <v>225</v>
      </c>
      <c r="N5342" t="s">
        <v>225</v>
      </c>
      <c r="O5342" t="s">
        <v>225</v>
      </c>
      <c r="P5342" t="s">
        <v>225</v>
      </c>
      <c r="Q5342" t="s">
        <v>225</v>
      </c>
      <c r="AM5342" t="s">
        <v>394</v>
      </c>
      <c r="AN5342" t="s">
        <v>394</v>
      </c>
      <c r="AO5342" t="s">
        <v>394</v>
      </c>
      <c r="AP5342" t="s">
        <v>394</v>
      </c>
      <c r="AQ5342" s="286" t="s">
        <v>394</v>
      </c>
      <c r="AR5342" s="304"/>
      <c r="AS5342" s="304"/>
      <c r="AU5342"/>
    </row>
    <row r="5343" spans="1:47" x14ac:dyDescent="0.3">
      <c r="A5343" s="285">
        <v>124548</v>
      </c>
      <c r="B5343" s="286" t="s">
        <v>5586</v>
      </c>
      <c r="C5343" t="s">
        <v>226</v>
      </c>
      <c r="D5343" t="s">
        <v>226</v>
      </c>
      <c r="E5343" t="s">
        <v>226</v>
      </c>
      <c r="F5343" t="s">
        <v>226</v>
      </c>
      <c r="G5343" t="s">
        <v>226</v>
      </c>
      <c r="H5343" t="s">
        <v>226</v>
      </c>
      <c r="I5343" t="s">
        <v>226</v>
      </c>
      <c r="J5343" t="s">
        <v>226</v>
      </c>
      <c r="K5343" t="s">
        <v>226</v>
      </c>
      <c r="L5343" t="s">
        <v>226</v>
      </c>
      <c r="M5343" t="s">
        <v>394</v>
      </c>
      <c r="N5343" t="s">
        <v>394</v>
      </c>
      <c r="O5343" t="s">
        <v>394</v>
      </c>
      <c r="P5343" t="s">
        <v>394</v>
      </c>
      <c r="Q5343" t="s">
        <v>394</v>
      </c>
      <c r="R5343" t="s">
        <v>394</v>
      </c>
      <c r="S5343" t="s">
        <v>394</v>
      </c>
      <c r="T5343" t="s">
        <v>394</v>
      </c>
      <c r="U5343" t="s">
        <v>394</v>
      </c>
      <c r="V5343" t="s">
        <v>394</v>
      </c>
      <c r="W5343" t="s">
        <v>394</v>
      </c>
      <c r="X5343" t="s">
        <v>394</v>
      </c>
      <c r="Y5343" t="s">
        <v>394</v>
      </c>
      <c r="Z5343" t="s">
        <v>394</v>
      </c>
      <c r="AA5343" t="s">
        <v>394</v>
      </c>
      <c r="AB5343" t="s">
        <v>394</v>
      </c>
      <c r="AC5343" t="s">
        <v>394</v>
      </c>
      <c r="AD5343" t="s">
        <v>394</v>
      </c>
      <c r="AE5343" t="s">
        <v>394</v>
      </c>
      <c r="AF5343" t="s">
        <v>394</v>
      </c>
      <c r="AG5343" t="s">
        <v>394</v>
      </c>
      <c r="AH5343" t="s">
        <v>394</v>
      </c>
      <c r="AI5343" t="s">
        <v>394</v>
      </c>
      <c r="AJ5343" t="s">
        <v>394</v>
      </c>
      <c r="AK5343" t="s">
        <v>394</v>
      </c>
      <c r="AL5343" t="s">
        <v>394</v>
      </c>
      <c r="AM5343" t="s">
        <v>394</v>
      </c>
      <c r="AN5343" t="s">
        <v>394</v>
      </c>
      <c r="AO5343" t="s">
        <v>394</v>
      </c>
      <c r="AP5343" t="s">
        <v>394</v>
      </c>
      <c r="AQ5343" s="286" t="s">
        <v>394</v>
      </c>
      <c r="AR5343" s="304"/>
      <c r="AS5343" s="304"/>
      <c r="AU5343"/>
    </row>
    <row r="5344" spans="1:47" ht="28.8" x14ac:dyDescent="0.3">
      <c r="A5344" s="285">
        <v>124549</v>
      </c>
      <c r="B5344" s="286" t="s">
        <v>542</v>
      </c>
      <c r="C5344" t="s">
        <v>226</v>
      </c>
      <c r="D5344" t="s">
        <v>226</v>
      </c>
      <c r="E5344" t="s">
        <v>226</v>
      </c>
      <c r="F5344" t="s">
        <v>226</v>
      </c>
      <c r="G5344" t="s">
        <v>226</v>
      </c>
      <c r="H5344" t="s">
        <v>225</v>
      </c>
      <c r="I5344" t="s">
        <v>225</v>
      </c>
      <c r="J5344" t="s">
        <v>226</v>
      </c>
      <c r="K5344" t="s">
        <v>226</v>
      </c>
      <c r="L5344" t="s">
        <v>225</v>
      </c>
      <c r="M5344" t="s">
        <v>225</v>
      </c>
      <c r="N5344" t="s">
        <v>225</v>
      </c>
      <c r="O5344" t="s">
        <v>225</v>
      </c>
      <c r="P5344" t="s">
        <v>225</v>
      </c>
      <c r="Q5344" t="s">
        <v>225</v>
      </c>
      <c r="AM5344" t="s">
        <v>394</v>
      </c>
      <c r="AN5344" t="s">
        <v>394</v>
      </c>
      <c r="AO5344" t="s">
        <v>394</v>
      </c>
      <c r="AP5344" t="s">
        <v>394</v>
      </c>
      <c r="AQ5344" s="286" t="s">
        <v>394</v>
      </c>
      <c r="AR5344" s="304"/>
      <c r="AS5344" s="304"/>
      <c r="AU5344"/>
    </row>
    <row r="5345" spans="1:47" ht="28.8" x14ac:dyDescent="0.3">
      <c r="A5345" s="285">
        <v>124550</v>
      </c>
      <c r="B5345" s="286" t="s">
        <v>542</v>
      </c>
      <c r="C5345" t="s">
        <v>225</v>
      </c>
      <c r="D5345" t="s">
        <v>225</v>
      </c>
      <c r="E5345" t="s">
        <v>225</v>
      </c>
      <c r="F5345" t="s">
        <v>226</v>
      </c>
      <c r="G5345" t="s">
        <v>226</v>
      </c>
      <c r="H5345" t="s">
        <v>394</v>
      </c>
      <c r="I5345" t="s">
        <v>394</v>
      </c>
      <c r="J5345" t="s">
        <v>394</v>
      </c>
      <c r="K5345" t="s">
        <v>394</v>
      </c>
      <c r="L5345" t="s">
        <v>394</v>
      </c>
      <c r="M5345" t="s">
        <v>225</v>
      </c>
      <c r="N5345" t="s">
        <v>225</v>
      </c>
      <c r="O5345" t="s">
        <v>225</v>
      </c>
      <c r="P5345" t="s">
        <v>225</v>
      </c>
      <c r="Q5345" t="s">
        <v>225</v>
      </c>
      <c r="AM5345" t="s">
        <v>394</v>
      </c>
      <c r="AN5345" t="s">
        <v>394</v>
      </c>
      <c r="AO5345" t="s">
        <v>394</v>
      </c>
      <c r="AP5345" t="s">
        <v>394</v>
      </c>
      <c r="AQ5345" s="289"/>
      <c r="AR5345" s="304"/>
      <c r="AS5345" s="304"/>
      <c r="AU5345"/>
    </row>
    <row r="5346" spans="1:47" ht="28.8" x14ac:dyDescent="0.3">
      <c r="A5346" s="285">
        <v>124551</v>
      </c>
      <c r="B5346" s="286" t="s">
        <v>542</v>
      </c>
      <c r="C5346" t="s">
        <v>224</v>
      </c>
      <c r="D5346" t="s">
        <v>226</v>
      </c>
      <c r="E5346" t="s">
        <v>224</v>
      </c>
      <c r="F5346" t="s">
        <v>226</v>
      </c>
      <c r="G5346" t="s">
        <v>226</v>
      </c>
      <c r="H5346" t="s">
        <v>225</v>
      </c>
      <c r="I5346" t="s">
        <v>225</v>
      </c>
      <c r="J5346" t="s">
        <v>225</v>
      </c>
      <c r="K5346" t="s">
        <v>226</v>
      </c>
      <c r="L5346" t="s">
        <v>226</v>
      </c>
      <c r="M5346" t="s">
        <v>225</v>
      </c>
      <c r="N5346" t="s">
        <v>225</v>
      </c>
      <c r="O5346" t="s">
        <v>225</v>
      </c>
      <c r="P5346" t="s">
        <v>225</v>
      </c>
      <c r="Q5346" t="s">
        <v>225</v>
      </c>
      <c r="AM5346" t="s">
        <v>394</v>
      </c>
      <c r="AN5346" t="s">
        <v>394</v>
      </c>
      <c r="AO5346" t="s">
        <v>394</v>
      </c>
      <c r="AP5346" t="s">
        <v>394</v>
      </c>
      <c r="AQ5346" s="286" t="s">
        <v>394</v>
      </c>
      <c r="AR5346" s="304"/>
      <c r="AS5346" s="304"/>
      <c r="AU5346"/>
    </row>
    <row r="5347" spans="1:47" ht="28.8" x14ac:dyDescent="0.3">
      <c r="A5347" s="285">
        <v>124552</v>
      </c>
      <c r="B5347" s="286" t="s">
        <v>542</v>
      </c>
      <c r="C5347" t="s">
        <v>226</v>
      </c>
      <c r="D5347" t="s">
        <v>226</v>
      </c>
      <c r="E5347" t="s">
        <v>226</v>
      </c>
      <c r="F5347" t="s">
        <v>226</v>
      </c>
      <c r="G5347" t="s">
        <v>226</v>
      </c>
      <c r="H5347" t="s">
        <v>226</v>
      </c>
      <c r="I5347" t="s">
        <v>226</v>
      </c>
      <c r="J5347" t="s">
        <v>226</v>
      </c>
      <c r="K5347" t="s">
        <v>226</v>
      </c>
      <c r="L5347" t="s">
        <v>226</v>
      </c>
      <c r="M5347" t="s">
        <v>225</v>
      </c>
      <c r="N5347" t="s">
        <v>225</v>
      </c>
      <c r="O5347" t="s">
        <v>225</v>
      </c>
      <c r="P5347" t="s">
        <v>225</v>
      </c>
      <c r="Q5347" t="s">
        <v>225</v>
      </c>
      <c r="AM5347" t="s">
        <v>394</v>
      </c>
      <c r="AN5347" t="s">
        <v>394</v>
      </c>
      <c r="AO5347" t="s">
        <v>394</v>
      </c>
      <c r="AP5347" t="s">
        <v>394</v>
      </c>
      <c r="AQ5347" s="286" t="s">
        <v>394</v>
      </c>
      <c r="AR5347" s="304"/>
      <c r="AS5347" s="304"/>
      <c r="AU5347"/>
    </row>
    <row r="5348" spans="1:47" ht="28.8" x14ac:dyDescent="0.3">
      <c r="A5348" s="285">
        <v>124553</v>
      </c>
      <c r="B5348" s="286" t="s">
        <v>542</v>
      </c>
      <c r="C5348" t="s">
        <v>226</v>
      </c>
      <c r="D5348" t="s">
        <v>224</v>
      </c>
      <c r="E5348" t="s">
        <v>224</v>
      </c>
      <c r="F5348" t="s">
        <v>225</v>
      </c>
      <c r="G5348" t="s">
        <v>226</v>
      </c>
      <c r="H5348" t="s">
        <v>226</v>
      </c>
      <c r="I5348" t="s">
        <v>226</v>
      </c>
      <c r="J5348" t="s">
        <v>226</v>
      </c>
      <c r="K5348" t="s">
        <v>225</v>
      </c>
      <c r="L5348" t="s">
        <v>226</v>
      </c>
      <c r="M5348" t="s">
        <v>225</v>
      </c>
      <c r="N5348" t="s">
        <v>225</v>
      </c>
      <c r="O5348" t="s">
        <v>225</v>
      </c>
      <c r="P5348" t="s">
        <v>225</v>
      </c>
      <c r="Q5348" t="s">
        <v>225</v>
      </c>
      <c r="AM5348" t="s">
        <v>394</v>
      </c>
      <c r="AN5348" t="s">
        <v>394</v>
      </c>
      <c r="AO5348" t="s">
        <v>394</v>
      </c>
      <c r="AP5348" t="s">
        <v>394</v>
      </c>
      <c r="AQ5348" s="286" t="s">
        <v>394</v>
      </c>
      <c r="AR5348" s="304"/>
      <c r="AS5348" s="304"/>
      <c r="AU5348"/>
    </row>
    <row r="5349" spans="1:47" ht="21.6" x14ac:dyDescent="0.65">
      <c r="A5349" s="285">
        <v>124554</v>
      </c>
      <c r="B5349" s="286" t="s">
        <v>5586</v>
      </c>
      <c r="C5349" t="s">
        <v>226</v>
      </c>
      <c r="D5349" t="s">
        <v>226</v>
      </c>
      <c r="E5349" t="s">
        <v>226</v>
      </c>
      <c r="F5349" t="s">
        <v>226</v>
      </c>
      <c r="G5349" t="s">
        <v>226</v>
      </c>
      <c r="H5349" t="s">
        <v>394</v>
      </c>
      <c r="I5349" t="s">
        <v>394</v>
      </c>
      <c r="J5349" t="s">
        <v>394</v>
      </c>
      <c r="K5349" t="s">
        <v>394</v>
      </c>
      <c r="L5349" t="s">
        <v>394</v>
      </c>
      <c r="M5349" t="s">
        <v>394</v>
      </c>
      <c r="N5349" t="s">
        <v>394</v>
      </c>
      <c r="O5349" t="s">
        <v>394</v>
      </c>
      <c r="P5349" t="s">
        <v>394</v>
      </c>
      <c r="Q5349" t="s">
        <v>394</v>
      </c>
      <c r="R5349" t="s">
        <v>394</v>
      </c>
      <c r="S5349" t="s">
        <v>394</v>
      </c>
      <c r="T5349" t="s">
        <v>394</v>
      </c>
      <c r="U5349" t="s">
        <v>394</v>
      </c>
      <c r="V5349" t="s">
        <v>394</v>
      </c>
      <c r="W5349" t="s">
        <v>394</v>
      </c>
      <c r="X5349" t="s">
        <v>394</v>
      </c>
      <c r="Y5349" t="s">
        <v>394</v>
      </c>
      <c r="Z5349" t="s">
        <v>394</v>
      </c>
      <c r="AA5349" t="s">
        <v>394</v>
      </c>
      <c r="AB5349" t="s">
        <v>394</v>
      </c>
      <c r="AC5349" t="s">
        <v>394</v>
      </c>
      <c r="AD5349" t="s">
        <v>394</v>
      </c>
      <c r="AE5349" t="s">
        <v>394</v>
      </c>
      <c r="AF5349" t="s">
        <v>394</v>
      </c>
      <c r="AG5349" t="s">
        <v>394</v>
      </c>
      <c r="AH5349" t="s">
        <v>394</v>
      </c>
      <c r="AI5349" t="s">
        <v>394</v>
      </c>
      <c r="AJ5349" t="s">
        <v>394</v>
      </c>
      <c r="AK5349" t="s">
        <v>394</v>
      </c>
      <c r="AL5349" t="s">
        <v>394</v>
      </c>
      <c r="AM5349" t="s">
        <v>394</v>
      </c>
      <c r="AN5349" t="s">
        <v>394</v>
      </c>
      <c r="AO5349" t="s">
        <v>394</v>
      </c>
      <c r="AP5349" t="s">
        <v>394</v>
      </c>
      <c r="AQ5349" s="288"/>
      <c r="AR5349" s="304"/>
      <c r="AS5349" s="304"/>
      <c r="AU5349"/>
    </row>
    <row r="5350" spans="1:47" x14ac:dyDescent="0.3">
      <c r="A5350" s="285">
        <v>124555</v>
      </c>
      <c r="B5350" s="286" t="s">
        <v>5586</v>
      </c>
      <c r="C5350" t="s">
        <v>226</v>
      </c>
      <c r="D5350" t="s">
        <v>225</v>
      </c>
      <c r="E5350" t="s">
        <v>226</v>
      </c>
      <c r="F5350" t="s">
        <v>226</v>
      </c>
      <c r="G5350" t="s">
        <v>225</v>
      </c>
      <c r="H5350" t="s">
        <v>394</v>
      </c>
      <c r="I5350" t="s">
        <v>394</v>
      </c>
      <c r="J5350" t="s">
        <v>394</v>
      </c>
      <c r="K5350" t="s">
        <v>394</v>
      </c>
      <c r="L5350" t="s">
        <v>394</v>
      </c>
      <c r="M5350" t="s">
        <v>394</v>
      </c>
      <c r="N5350" t="s">
        <v>394</v>
      </c>
      <c r="O5350" t="s">
        <v>394</v>
      </c>
      <c r="P5350" t="s">
        <v>394</v>
      </c>
      <c r="Q5350" t="s">
        <v>394</v>
      </c>
      <c r="R5350" t="s">
        <v>394</v>
      </c>
      <c r="S5350" t="s">
        <v>394</v>
      </c>
      <c r="T5350" t="s">
        <v>394</v>
      </c>
      <c r="U5350" t="s">
        <v>394</v>
      </c>
      <c r="V5350" t="s">
        <v>394</v>
      </c>
      <c r="W5350" t="s">
        <v>394</v>
      </c>
      <c r="X5350" t="s">
        <v>394</v>
      </c>
      <c r="Y5350" t="s">
        <v>394</v>
      </c>
      <c r="Z5350" t="s">
        <v>394</v>
      </c>
      <c r="AA5350" t="s">
        <v>394</v>
      </c>
      <c r="AB5350" t="s">
        <v>394</v>
      </c>
      <c r="AC5350" t="s">
        <v>394</v>
      </c>
      <c r="AD5350" t="s">
        <v>394</v>
      </c>
      <c r="AE5350" t="s">
        <v>394</v>
      </c>
      <c r="AF5350" t="s">
        <v>394</v>
      </c>
      <c r="AG5350" t="s">
        <v>394</v>
      </c>
      <c r="AH5350" t="s">
        <v>394</v>
      </c>
      <c r="AI5350" t="s">
        <v>394</v>
      </c>
      <c r="AJ5350" t="s">
        <v>394</v>
      </c>
      <c r="AK5350" t="s">
        <v>394</v>
      </c>
      <c r="AL5350" t="s">
        <v>394</v>
      </c>
      <c r="AM5350" t="s">
        <v>394</v>
      </c>
      <c r="AN5350" t="s">
        <v>394</v>
      </c>
      <c r="AO5350" t="s">
        <v>394</v>
      </c>
      <c r="AP5350" t="s">
        <v>394</v>
      </c>
      <c r="AQ5350" s="289"/>
      <c r="AR5350" s="304"/>
      <c r="AS5350" s="304"/>
      <c r="AU5350"/>
    </row>
    <row r="5351" spans="1:47" ht="28.8" x14ac:dyDescent="0.3">
      <c r="A5351" s="285">
        <v>124556</v>
      </c>
      <c r="B5351" s="286" t="s">
        <v>542</v>
      </c>
      <c r="C5351" t="s">
        <v>226</v>
      </c>
      <c r="D5351" t="s">
        <v>226</v>
      </c>
      <c r="E5351" t="s">
        <v>226</v>
      </c>
      <c r="F5351" t="s">
        <v>226</v>
      </c>
      <c r="G5351" t="s">
        <v>226</v>
      </c>
      <c r="H5351" t="s">
        <v>226</v>
      </c>
      <c r="I5351" t="s">
        <v>226</v>
      </c>
      <c r="J5351" t="s">
        <v>226</v>
      </c>
      <c r="K5351" t="s">
        <v>226</v>
      </c>
      <c r="L5351" t="s">
        <v>226</v>
      </c>
      <c r="M5351" t="s">
        <v>225</v>
      </c>
      <c r="N5351" t="s">
        <v>225</v>
      </c>
      <c r="O5351" t="s">
        <v>225</v>
      </c>
      <c r="P5351" t="s">
        <v>225</v>
      </c>
      <c r="Q5351" t="s">
        <v>225</v>
      </c>
      <c r="AM5351" t="s">
        <v>394</v>
      </c>
      <c r="AN5351" t="s">
        <v>394</v>
      </c>
      <c r="AO5351" t="s">
        <v>394</v>
      </c>
      <c r="AP5351" t="s">
        <v>394</v>
      </c>
      <c r="AQ5351" s="286" t="s">
        <v>394</v>
      </c>
      <c r="AR5351" s="304"/>
      <c r="AS5351" s="304"/>
      <c r="AU5351"/>
    </row>
    <row r="5352" spans="1:47" ht="28.8" x14ac:dyDescent="0.3">
      <c r="A5352" s="285">
        <v>124557</v>
      </c>
      <c r="B5352" s="286" t="s">
        <v>542</v>
      </c>
      <c r="C5352" t="s">
        <v>226</v>
      </c>
      <c r="D5352" t="s">
        <v>226</v>
      </c>
      <c r="E5352" t="s">
        <v>226</v>
      </c>
      <c r="F5352" t="s">
        <v>226</v>
      </c>
      <c r="G5352" t="s">
        <v>226</v>
      </c>
      <c r="H5352" t="s">
        <v>226</v>
      </c>
      <c r="I5352" t="s">
        <v>226</v>
      </c>
      <c r="J5352" t="s">
        <v>226</v>
      </c>
      <c r="K5352" t="s">
        <v>226</v>
      </c>
      <c r="L5352" t="s">
        <v>226</v>
      </c>
      <c r="M5352" t="s">
        <v>225</v>
      </c>
      <c r="N5352" t="s">
        <v>225</v>
      </c>
      <c r="O5352" t="s">
        <v>225</v>
      </c>
      <c r="P5352" t="s">
        <v>225</v>
      </c>
      <c r="Q5352" t="s">
        <v>225</v>
      </c>
      <c r="AM5352" t="s">
        <v>394</v>
      </c>
      <c r="AN5352" t="s">
        <v>394</v>
      </c>
      <c r="AO5352" t="s">
        <v>394</v>
      </c>
      <c r="AP5352" t="s">
        <v>394</v>
      </c>
      <c r="AQ5352" s="286" t="s">
        <v>394</v>
      </c>
      <c r="AR5352" s="304"/>
      <c r="AS5352" s="304"/>
      <c r="AU5352"/>
    </row>
    <row r="5353" spans="1:47" x14ac:dyDescent="0.3">
      <c r="A5353" s="285">
        <v>124558</v>
      </c>
      <c r="B5353" s="286" t="s">
        <v>5586</v>
      </c>
      <c r="C5353" t="s">
        <v>224</v>
      </c>
      <c r="D5353" t="s">
        <v>226</v>
      </c>
      <c r="E5353" t="s">
        <v>224</v>
      </c>
      <c r="F5353" t="s">
        <v>226</v>
      </c>
      <c r="G5353" t="s">
        <v>226</v>
      </c>
      <c r="H5353" t="s">
        <v>226</v>
      </c>
      <c r="I5353" t="s">
        <v>225</v>
      </c>
      <c r="J5353" t="s">
        <v>226</v>
      </c>
      <c r="K5353" t="s">
        <v>226</v>
      </c>
      <c r="L5353" t="s">
        <v>226</v>
      </c>
      <c r="M5353" t="s">
        <v>394</v>
      </c>
      <c r="N5353" t="s">
        <v>394</v>
      </c>
      <c r="O5353" t="s">
        <v>394</v>
      </c>
      <c r="P5353" t="s">
        <v>394</v>
      </c>
      <c r="Q5353" t="s">
        <v>394</v>
      </c>
      <c r="R5353" t="s">
        <v>394</v>
      </c>
      <c r="S5353" t="s">
        <v>394</v>
      </c>
      <c r="T5353" t="s">
        <v>394</v>
      </c>
      <c r="U5353" t="s">
        <v>394</v>
      </c>
      <c r="V5353" t="s">
        <v>394</v>
      </c>
      <c r="W5353" t="s">
        <v>394</v>
      </c>
      <c r="X5353" t="s">
        <v>394</v>
      </c>
      <c r="Y5353" t="s">
        <v>394</v>
      </c>
      <c r="Z5353" t="s">
        <v>394</v>
      </c>
      <c r="AA5353" t="s">
        <v>394</v>
      </c>
      <c r="AB5353" t="s">
        <v>394</v>
      </c>
      <c r="AC5353" t="s">
        <v>394</v>
      </c>
      <c r="AD5353" t="s">
        <v>394</v>
      </c>
      <c r="AE5353" t="s">
        <v>394</v>
      </c>
      <c r="AF5353" t="s">
        <v>394</v>
      </c>
      <c r="AG5353" t="s">
        <v>394</v>
      </c>
      <c r="AH5353" t="s">
        <v>394</v>
      </c>
      <c r="AI5353" t="s">
        <v>394</v>
      </c>
      <c r="AJ5353" t="s">
        <v>394</v>
      </c>
      <c r="AK5353" t="s">
        <v>394</v>
      </c>
      <c r="AL5353" t="s">
        <v>394</v>
      </c>
      <c r="AM5353" t="s">
        <v>394</v>
      </c>
      <c r="AN5353" t="s">
        <v>394</v>
      </c>
      <c r="AO5353" t="s">
        <v>394</v>
      </c>
      <c r="AP5353" t="s">
        <v>394</v>
      </c>
      <c r="AQ5353" s="286" t="s">
        <v>394</v>
      </c>
      <c r="AR5353" s="304"/>
      <c r="AS5353" s="304"/>
      <c r="AU5353"/>
    </row>
    <row r="5354" spans="1:47" ht="21.6" x14ac:dyDescent="0.65">
      <c r="A5354" s="285">
        <v>124559</v>
      </c>
      <c r="B5354" s="286" t="s">
        <v>5586</v>
      </c>
      <c r="C5354" t="s">
        <v>226</v>
      </c>
      <c r="D5354" t="s">
        <v>226</v>
      </c>
      <c r="E5354" t="s">
        <v>226</v>
      </c>
      <c r="F5354" t="s">
        <v>226</v>
      </c>
      <c r="G5354" t="s">
        <v>226</v>
      </c>
      <c r="H5354" t="s">
        <v>394</v>
      </c>
      <c r="I5354" t="s">
        <v>394</v>
      </c>
      <c r="J5354" t="s">
        <v>394</v>
      </c>
      <c r="K5354" t="s">
        <v>394</v>
      </c>
      <c r="L5354" t="s">
        <v>394</v>
      </c>
      <c r="M5354" t="s">
        <v>394</v>
      </c>
      <c r="N5354" t="s">
        <v>394</v>
      </c>
      <c r="O5354" t="s">
        <v>394</v>
      </c>
      <c r="P5354" t="s">
        <v>394</v>
      </c>
      <c r="Q5354" t="s">
        <v>394</v>
      </c>
      <c r="R5354" t="s">
        <v>394</v>
      </c>
      <c r="S5354" t="s">
        <v>394</v>
      </c>
      <c r="T5354" t="s">
        <v>394</v>
      </c>
      <c r="U5354" t="s">
        <v>394</v>
      </c>
      <c r="V5354" t="s">
        <v>394</v>
      </c>
      <c r="W5354" t="s">
        <v>394</v>
      </c>
      <c r="X5354" t="s">
        <v>394</v>
      </c>
      <c r="Y5354" t="s">
        <v>394</v>
      </c>
      <c r="Z5354" t="s">
        <v>394</v>
      </c>
      <c r="AA5354" t="s">
        <v>394</v>
      </c>
      <c r="AB5354" t="s">
        <v>394</v>
      </c>
      <c r="AC5354" t="s">
        <v>394</v>
      </c>
      <c r="AD5354" t="s">
        <v>394</v>
      </c>
      <c r="AE5354" t="s">
        <v>394</v>
      </c>
      <c r="AF5354" t="s">
        <v>394</v>
      </c>
      <c r="AG5354" t="s">
        <v>394</v>
      </c>
      <c r="AH5354" t="s">
        <v>394</v>
      </c>
      <c r="AI5354" t="s">
        <v>394</v>
      </c>
      <c r="AJ5354" t="s">
        <v>394</v>
      </c>
      <c r="AK5354" t="s">
        <v>394</v>
      </c>
      <c r="AL5354" t="s">
        <v>394</v>
      </c>
      <c r="AM5354" t="s">
        <v>394</v>
      </c>
      <c r="AN5354" t="s">
        <v>394</v>
      </c>
      <c r="AO5354" t="s">
        <v>394</v>
      </c>
      <c r="AP5354" t="s">
        <v>394</v>
      </c>
      <c r="AQ5354" s="288"/>
      <c r="AR5354" s="304"/>
      <c r="AS5354" s="304"/>
      <c r="AU5354"/>
    </row>
    <row r="5355" spans="1:47" ht="28.8" x14ac:dyDescent="0.3">
      <c r="A5355" s="285">
        <v>124560</v>
      </c>
      <c r="B5355" s="286" t="s">
        <v>542</v>
      </c>
      <c r="C5355" t="s">
        <v>224</v>
      </c>
      <c r="D5355" t="s">
        <v>226</v>
      </c>
      <c r="E5355" t="s">
        <v>226</v>
      </c>
      <c r="F5355" t="s">
        <v>226</v>
      </c>
      <c r="G5355" t="s">
        <v>224</v>
      </c>
      <c r="H5355" t="s">
        <v>225</v>
      </c>
      <c r="I5355" t="s">
        <v>225</v>
      </c>
      <c r="J5355" t="s">
        <v>225</v>
      </c>
      <c r="K5355" t="s">
        <v>225</v>
      </c>
      <c r="L5355" t="s">
        <v>225</v>
      </c>
      <c r="M5355" t="s">
        <v>225</v>
      </c>
      <c r="N5355" t="s">
        <v>225</v>
      </c>
      <c r="O5355" t="s">
        <v>225</v>
      </c>
      <c r="P5355" t="s">
        <v>225</v>
      </c>
      <c r="Q5355" t="s">
        <v>225</v>
      </c>
      <c r="AM5355" t="s">
        <v>394</v>
      </c>
      <c r="AN5355" t="s">
        <v>394</v>
      </c>
      <c r="AO5355" t="s">
        <v>394</v>
      </c>
      <c r="AP5355" t="s">
        <v>394</v>
      </c>
      <c r="AQ5355" s="286" t="s">
        <v>394</v>
      </c>
      <c r="AR5355" s="304"/>
      <c r="AS5355" s="304"/>
      <c r="AU5355"/>
    </row>
    <row r="5356" spans="1:47" ht="28.8" x14ac:dyDescent="0.3">
      <c r="A5356" s="285">
        <v>124561</v>
      </c>
      <c r="B5356" s="286" t="s">
        <v>542</v>
      </c>
      <c r="C5356" t="s">
        <v>226</v>
      </c>
      <c r="D5356" t="s">
        <v>226</v>
      </c>
      <c r="E5356" t="s">
        <v>224</v>
      </c>
      <c r="F5356" t="s">
        <v>226</v>
      </c>
      <c r="G5356" t="s">
        <v>226</v>
      </c>
      <c r="H5356" t="s">
        <v>226</v>
      </c>
      <c r="I5356" t="s">
        <v>226</v>
      </c>
      <c r="J5356" t="s">
        <v>226</v>
      </c>
      <c r="K5356" t="s">
        <v>226</v>
      </c>
      <c r="L5356" t="s">
        <v>226</v>
      </c>
      <c r="M5356" t="s">
        <v>225</v>
      </c>
      <c r="N5356" t="s">
        <v>225</v>
      </c>
      <c r="O5356" t="s">
        <v>225</v>
      </c>
      <c r="P5356" t="s">
        <v>225</v>
      </c>
      <c r="Q5356" t="s">
        <v>225</v>
      </c>
      <c r="AM5356" t="s">
        <v>394</v>
      </c>
      <c r="AN5356" t="s">
        <v>394</v>
      </c>
      <c r="AO5356" t="s">
        <v>394</v>
      </c>
      <c r="AP5356" t="s">
        <v>394</v>
      </c>
      <c r="AQ5356" s="286" t="s">
        <v>394</v>
      </c>
      <c r="AR5356" s="304"/>
      <c r="AS5356" s="304"/>
      <c r="AU5356"/>
    </row>
    <row r="5357" spans="1:47" x14ac:dyDescent="0.3">
      <c r="A5357" s="285">
        <v>124562</v>
      </c>
      <c r="B5357" s="286" t="s">
        <v>5586</v>
      </c>
      <c r="C5357" t="s">
        <v>225</v>
      </c>
      <c r="D5357" t="s">
        <v>225</v>
      </c>
      <c r="E5357" t="s">
        <v>226</v>
      </c>
      <c r="F5357" t="s">
        <v>226</v>
      </c>
      <c r="G5357" t="s">
        <v>225</v>
      </c>
      <c r="H5357" t="s">
        <v>394</v>
      </c>
      <c r="I5357" t="s">
        <v>394</v>
      </c>
      <c r="J5357" t="s">
        <v>394</v>
      </c>
      <c r="K5357" t="s">
        <v>394</v>
      </c>
      <c r="L5357" t="s">
        <v>394</v>
      </c>
      <c r="M5357" t="s">
        <v>394</v>
      </c>
      <c r="N5357" t="s">
        <v>394</v>
      </c>
      <c r="O5357" t="s">
        <v>394</v>
      </c>
      <c r="P5357" t="s">
        <v>394</v>
      </c>
      <c r="Q5357" t="s">
        <v>394</v>
      </c>
      <c r="R5357" t="s">
        <v>394</v>
      </c>
      <c r="S5357" t="s">
        <v>394</v>
      </c>
      <c r="T5357" t="s">
        <v>394</v>
      </c>
      <c r="U5357" t="s">
        <v>394</v>
      </c>
      <c r="V5357" t="s">
        <v>394</v>
      </c>
      <c r="W5357" t="s">
        <v>394</v>
      </c>
      <c r="X5357" t="s">
        <v>394</v>
      </c>
      <c r="Y5357" t="s">
        <v>394</v>
      </c>
      <c r="Z5357" t="s">
        <v>394</v>
      </c>
      <c r="AA5357" t="s">
        <v>394</v>
      </c>
      <c r="AB5357" t="s">
        <v>394</v>
      </c>
      <c r="AC5357" t="s">
        <v>394</v>
      </c>
      <c r="AD5357" t="s">
        <v>394</v>
      </c>
      <c r="AE5357" t="s">
        <v>394</v>
      </c>
      <c r="AF5357" t="s">
        <v>394</v>
      </c>
      <c r="AG5357" t="s">
        <v>394</v>
      </c>
      <c r="AH5357" t="s">
        <v>394</v>
      </c>
      <c r="AI5357" t="s">
        <v>394</v>
      </c>
      <c r="AJ5357" t="s">
        <v>394</v>
      </c>
      <c r="AK5357" t="s">
        <v>394</v>
      </c>
      <c r="AL5357" t="s">
        <v>394</v>
      </c>
      <c r="AM5357" t="s">
        <v>394</v>
      </c>
      <c r="AN5357" t="s">
        <v>394</v>
      </c>
      <c r="AO5357" t="s">
        <v>394</v>
      </c>
      <c r="AP5357" t="s">
        <v>394</v>
      </c>
      <c r="AQ5357" s="289"/>
      <c r="AR5357" s="304"/>
      <c r="AS5357" s="304"/>
      <c r="AU5357"/>
    </row>
    <row r="5358" spans="1:47" ht="21.6" x14ac:dyDescent="0.65">
      <c r="A5358" s="285">
        <v>124563</v>
      </c>
      <c r="B5358" s="286" t="s">
        <v>5586</v>
      </c>
      <c r="C5358" t="s">
        <v>226</v>
      </c>
      <c r="D5358" t="s">
        <v>226</v>
      </c>
      <c r="E5358" t="s">
        <v>226</v>
      </c>
      <c r="F5358" t="s">
        <v>226</v>
      </c>
      <c r="G5358" t="s">
        <v>226</v>
      </c>
      <c r="H5358" t="s">
        <v>394</v>
      </c>
      <c r="I5358" t="s">
        <v>394</v>
      </c>
      <c r="J5358" t="s">
        <v>394</v>
      </c>
      <c r="K5358" t="s">
        <v>394</v>
      </c>
      <c r="L5358" t="s">
        <v>394</v>
      </c>
      <c r="M5358" t="s">
        <v>394</v>
      </c>
      <c r="N5358" t="s">
        <v>394</v>
      </c>
      <c r="O5358" t="s">
        <v>394</v>
      </c>
      <c r="P5358" t="s">
        <v>394</v>
      </c>
      <c r="Q5358" t="s">
        <v>394</v>
      </c>
      <c r="R5358" t="s">
        <v>394</v>
      </c>
      <c r="S5358" t="s">
        <v>394</v>
      </c>
      <c r="T5358" t="s">
        <v>394</v>
      </c>
      <c r="U5358" t="s">
        <v>394</v>
      </c>
      <c r="V5358" t="s">
        <v>394</v>
      </c>
      <c r="W5358" t="s">
        <v>394</v>
      </c>
      <c r="X5358" t="s">
        <v>394</v>
      </c>
      <c r="Y5358" t="s">
        <v>394</v>
      </c>
      <c r="Z5358" t="s">
        <v>394</v>
      </c>
      <c r="AA5358" t="s">
        <v>394</v>
      </c>
      <c r="AB5358" t="s">
        <v>394</v>
      </c>
      <c r="AC5358" t="s">
        <v>394</v>
      </c>
      <c r="AD5358" t="s">
        <v>394</v>
      </c>
      <c r="AE5358" t="s">
        <v>394</v>
      </c>
      <c r="AF5358" t="s">
        <v>394</v>
      </c>
      <c r="AG5358" t="s">
        <v>394</v>
      </c>
      <c r="AH5358" t="s">
        <v>394</v>
      </c>
      <c r="AI5358" t="s">
        <v>394</v>
      </c>
      <c r="AJ5358" t="s">
        <v>394</v>
      </c>
      <c r="AK5358" t="s">
        <v>394</v>
      </c>
      <c r="AL5358" t="s">
        <v>394</v>
      </c>
      <c r="AM5358" t="s">
        <v>394</v>
      </c>
      <c r="AN5358" t="s">
        <v>394</v>
      </c>
      <c r="AO5358" t="s">
        <v>394</v>
      </c>
      <c r="AP5358" t="s">
        <v>394</v>
      </c>
      <c r="AQ5358" s="288"/>
      <c r="AR5358" s="304"/>
      <c r="AS5358" s="304"/>
      <c r="AU5358"/>
    </row>
    <row r="5359" spans="1:47" ht="28.8" x14ac:dyDescent="0.3">
      <c r="A5359" s="285">
        <v>124564</v>
      </c>
      <c r="B5359" s="286" t="s">
        <v>542</v>
      </c>
      <c r="C5359" t="s">
        <v>226</v>
      </c>
      <c r="D5359" t="s">
        <v>226</v>
      </c>
      <c r="E5359" t="s">
        <v>226</v>
      </c>
      <c r="F5359" t="s">
        <v>226</v>
      </c>
      <c r="G5359" t="s">
        <v>226</v>
      </c>
      <c r="H5359" t="s">
        <v>226</v>
      </c>
      <c r="I5359" t="s">
        <v>226</v>
      </c>
      <c r="J5359" t="s">
        <v>226</v>
      </c>
      <c r="K5359" t="s">
        <v>226</v>
      </c>
      <c r="L5359" t="s">
        <v>225</v>
      </c>
      <c r="M5359" t="s">
        <v>225</v>
      </c>
      <c r="N5359" t="s">
        <v>225</v>
      </c>
      <c r="O5359" t="s">
        <v>225</v>
      </c>
      <c r="P5359" t="s">
        <v>225</v>
      </c>
      <c r="Q5359" t="s">
        <v>225</v>
      </c>
      <c r="AM5359" t="s">
        <v>394</v>
      </c>
      <c r="AN5359" t="s">
        <v>394</v>
      </c>
      <c r="AO5359" t="s">
        <v>394</v>
      </c>
      <c r="AP5359" t="s">
        <v>394</v>
      </c>
      <c r="AQ5359" s="286" t="s">
        <v>394</v>
      </c>
      <c r="AR5359" s="304"/>
      <c r="AS5359" s="304"/>
      <c r="AU5359"/>
    </row>
    <row r="5360" spans="1:47" ht="21.6" x14ac:dyDescent="0.65">
      <c r="A5360" s="285">
        <v>124565</v>
      </c>
      <c r="B5360" s="286" t="s">
        <v>5586</v>
      </c>
      <c r="C5360" t="s">
        <v>226</v>
      </c>
      <c r="D5360" t="s">
        <v>225</v>
      </c>
      <c r="E5360" t="s">
        <v>226</v>
      </c>
      <c r="F5360" t="s">
        <v>226</v>
      </c>
      <c r="G5360" t="s">
        <v>225</v>
      </c>
      <c r="H5360" t="s">
        <v>394</v>
      </c>
      <c r="I5360" t="s">
        <v>394</v>
      </c>
      <c r="J5360" t="s">
        <v>394</v>
      </c>
      <c r="K5360" t="s">
        <v>394</v>
      </c>
      <c r="L5360" t="s">
        <v>394</v>
      </c>
      <c r="M5360" t="s">
        <v>394</v>
      </c>
      <c r="N5360" t="s">
        <v>394</v>
      </c>
      <c r="O5360" t="s">
        <v>394</v>
      </c>
      <c r="P5360" t="s">
        <v>394</v>
      </c>
      <c r="Q5360" t="s">
        <v>394</v>
      </c>
      <c r="R5360" t="s">
        <v>394</v>
      </c>
      <c r="S5360" t="s">
        <v>394</v>
      </c>
      <c r="T5360" t="s">
        <v>394</v>
      </c>
      <c r="U5360" t="s">
        <v>394</v>
      </c>
      <c r="V5360" t="s">
        <v>394</v>
      </c>
      <c r="W5360" t="s">
        <v>394</v>
      </c>
      <c r="X5360" t="s">
        <v>394</v>
      </c>
      <c r="Y5360" t="s">
        <v>394</v>
      </c>
      <c r="Z5360" t="s">
        <v>394</v>
      </c>
      <c r="AA5360" t="s">
        <v>394</v>
      </c>
      <c r="AB5360" t="s">
        <v>394</v>
      </c>
      <c r="AC5360" t="s">
        <v>394</v>
      </c>
      <c r="AD5360" t="s">
        <v>394</v>
      </c>
      <c r="AE5360" t="s">
        <v>394</v>
      </c>
      <c r="AF5360" t="s">
        <v>394</v>
      </c>
      <c r="AG5360" t="s">
        <v>394</v>
      </c>
      <c r="AH5360" t="s">
        <v>394</v>
      </c>
      <c r="AI5360" t="s">
        <v>394</v>
      </c>
      <c r="AJ5360" t="s">
        <v>394</v>
      </c>
      <c r="AK5360" t="s">
        <v>394</v>
      </c>
      <c r="AL5360" t="s">
        <v>394</v>
      </c>
      <c r="AM5360" t="s">
        <v>394</v>
      </c>
      <c r="AN5360" t="s">
        <v>394</v>
      </c>
      <c r="AO5360" t="s">
        <v>394</v>
      </c>
      <c r="AP5360" t="s">
        <v>394</v>
      </c>
      <c r="AQ5360" s="288"/>
      <c r="AR5360" s="304"/>
      <c r="AS5360" s="304"/>
      <c r="AU5360"/>
    </row>
    <row r="5361" spans="1:47" x14ac:dyDescent="0.3">
      <c r="A5361" s="285">
        <v>124566</v>
      </c>
      <c r="B5361" s="286" t="s">
        <v>5586</v>
      </c>
      <c r="C5361" t="s">
        <v>226</v>
      </c>
      <c r="D5361" t="s">
        <v>226</v>
      </c>
      <c r="E5361" t="s">
        <v>226</v>
      </c>
      <c r="F5361" t="s">
        <v>225</v>
      </c>
      <c r="G5361" t="s">
        <v>225</v>
      </c>
      <c r="H5361" t="s">
        <v>394</v>
      </c>
      <c r="I5361" t="s">
        <v>394</v>
      </c>
      <c r="J5361" t="s">
        <v>394</v>
      </c>
      <c r="K5361" t="s">
        <v>394</v>
      </c>
      <c r="L5361" t="s">
        <v>394</v>
      </c>
      <c r="M5361" t="s">
        <v>394</v>
      </c>
      <c r="N5361" t="s">
        <v>394</v>
      </c>
      <c r="O5361" t="s">
        <v>394</v>
      </c>
      <c r="P5361" t="s">
        <v>394</v>
      </c>
      <c r="Q5361" t="s">
        <v>394</v>
      </c>
      <c r="R5361" t="s">
        <v>394</v>
      </c>
      <c r="S5361" t="s">
        <v>394</v>
      </c>
      <c r="T5361" t="s">
        <v>394</v>
      </c>
      <c r="U5361" t="s">
        <v>394</v>
      </c>
      <c r="V5361" t="s">
        <v>394</v>
      </c>
      <c r="W5361" t="s">
        <v>394</v>
      </c>
      <c r="X5361" t="s">
        <v>394</v>
      </c>
      <c r="Y5361" t="s">
        <v>394</v>
      </c>
      <c r="Z5361" t="s">
        <v>394</v>
      </c>
      <c r="AA5361" t="s">
        <v>394</v>
      </c>
      <c r="AB5361" t="s">
        <v>394</v>
      </c>
      <c r="AC5361" t="s">
        <v>394</v>
      </c>
      <c r="AD5361" t="s">
        <v>394</v>
      </c>
      <c r="AE5361" t="s">
        <v>394</v>
      </c>
      <c r="AF5361" t="s">
        <v>394</v>
      </c>
      <c r="AG5361" t="s">
        <v>394</v>
      </c>
      <c r="AH5361" t="s">
        <v>394</v>
      </c>
      <c r="AI5361" t="s">
        <v>394</v>
      </c>
      <c r="AJ5361" t="s">
        <v>394</v>
      </c>
      <c r="AK5361" t="s">
        <v>394</v>
      </c>
      <c r="AL5361" t="s">
        <v>394</v>
      </c>
      <c r="AM5361" t="s">
        <v>394</v>
      </c>
      <c r="AN5361" t="s">
        <v>394</v>
      </c>
      <c r="AO5361" t="s">
        <v>394</v>
      </c>
      <c r="AP5361" t="s">
        <v>394</v>
      </c>
      <c r="AQ5361" s="289"/>
      <c r="AR5361" s="304"/>
      <c r="AS5361" s="304"/>
      <c r="AU5361"/>
    </row>
    <row r="5362" spans="1:47" ht="28.8" x14ac:dyDescent="0.3">
      <c r="A5362" s="285">
        <v>124567</v>
      </c>
      <c r="B5362" s="286" t="s">
        <v>542</v>
      </c>
      <c r="C5362" t="s">
        <v>224</v>
      </c>
      <c r="D5362" t="s">
        <v>224</v>
      </c>
      <c r="E5362" t="s">
        <v>224</v>
      </c>
      <c r="F5362" t="s">
        <v>226</v>
      </c>
      <c r="G5362" t="s">
        <v>224</v>
      </c>
      <c r="H5362" t="s">
        <v>226</v>
      </c>
      <c r="I5362" t="s">
        <v>226</v>
      </c>
      <c r="J5362" t="s">
        <v>226</v>
      </c>
      <c r="K5362" t="s">
        <v>226</v>
      </c>
      <c r="L5362" t="s">
        <v>225</v>
      </c>
      <c r="M5362" t="s">
        <v>225</v>
      </c>
      <c r="N5362" t="s">
        <v>225</v>
      </c>
      <c r="O5362" t="s">
        <v>225</v>
      </c>
      <c r="P5362" t="s">
        <v>225</v>
      </c>
      <c r="Q5362" t="s">
        <v>225</v>
      </c>
      <c r="AM5362" t="s">
        <v>394</v>
      </c>
      <c r="AN5362" t="s">
        <v>394</v>
      </c>
      <c r="AO5362" t="s">
        <v>394</v>
      </c>
      <c r="AP5362" t="s">
        <v>394</v>
      </c>
      <c r="AQ5362" s="286" t="s">
        <v>394</v>
      </c>
      <c r="AR5362" s="304"/>
      <c r="AS5362" s="304"/>
      <c r="AU5362"/>
    </row>
    <row r="5363" spans="1:47" ht="21.6" x14ac:dyDescent="0.65">
      <c r="A5363" s="285">
        <v>124568</v>
      </c>
      <c r="B5363" s="286" t="s">
        <v>5586</v>
      </c>
      <c r="C5363" t="s">
        <v>226</v>
      </c>
      <c r="D5363" t="s">
        <v>226</v>
      </c>
      <c r="E5363" t="s">
        <v>226</v>
      </c>
      <c r="F5363" t="s">
        <v>226</v>
      </c>
      <c r="G5363" t="s">
        <v>226</v>
      </c>
      <c r="H5363" t="s">
        <v>394</v>
      </c>
      <c r="I5363" t="s">
        <v>394</v>
      </c>
      <c r="J5363" t="s">
        <v>394</v>
      </c>
      <c r="K5363" t="s">
        <v>394</v>
      </c>
      <c r="L5363" t="s">
        <v>394</v>
      </c>
      <c r="M5363" t="s">
        <v>394</v>
      </c>
      <c r="N5363" t="s">
        <v>394</v>
      </c>
      <c r="O5363" t="s">
        <v>394</v>
      </c>
      <c r="P5363" t="s">
        <v>394</v>
      </c>
      <c r="Q5363" t="s">
        <v>394</v>
      </c>
      <c r="R5363" t="s">
        <v>394</v>
      </c>
      <c r="S5363" t="s">
        <v>394</v>
      </c>
      <c r="T5363" t="s">
        <v>394</v>
      </c>
      <c r="U5363" t="s">
        <v>394</v>
      </c>
      <c r="V5363" t="s">
        <v>394</v>
      </c>
      <c r="W5363" t="s">
        <v>394</v>
      </c>
      <c r="X5363" t="s">
        <v>394</v>
      </c>
      <c r="Y5363" t="s">
        <v>394</v>
      </c>
      <c r="Z5363" t="s">
        <v>394</v>
      </c>
      <c r="AA5363" t="s">
        <v>394</v>
      </c>
      <c r="AB5363" t="s">
        <v>394</v>
      </c>
      <c r="AC5363" t="s">
        <v>394</v>
      </c>
      <c r="AD5363" t="s">
        <v>394</v>
      </c>
      <c r="AE5363" t="s">
        <v>394</v>
      </c>
      <c r="AF5363" t="s">
        <v>394</v>
      </c>
      <c r="AG5363" t="s">
        <v>394</v>
      </c>
      <c r="AH5363" t="s">
        <v>394</v>
      </c>
      <c r="AI5363" t="s">
        <v>394</v>
      </c>
      <c r="AJ5363" t="s">
        <v>394</v>
      </c>
      <c r="AK5363" t="s">
        <v>394</v>
      </c>
      <c r="AL5363" t="s">
        <v>394</v>
      </c>
      <c r="AM5363" t="s">
        <v>394</v>
      </c>
      <c r="AN5363" t="s">
        <v>394</v>
      </c>
      <c r="AO5363" t="s">
        <v>394</v>
      </c>
      <c r="AP5363" t="s">
        <v>394</v>
      </c>
      <c r="AQ5363" s="288"/>
      <c r="AR5363" s="304"/>
      <c r="AS5363" s="304"/>
      <c r="AU5363"/>
    </row>
    <row r="5364" spans="1:47" x14ac:dyDescent="0.3">
      <c r="A5364" s="285">
        <v>124569</v>
      </c>
      <c r="B5364" s="286" t="s">
        <v>540</v>
      </c>
      <c r="C5364" t="s">
        <v>224</v>
      </c>
      <c r="D5364" t="s">
        <v>224</v>
      </c>
      <c r="E5364" t="s">
        <v>224</v>
      </c>
      <c r="F5364" t="s">
        <v>224</v>
      </c>
      <c r="G5364" t="s">
        <v>226</v>
      </c>
      <c r="H5364" t="s">
        <v>226</v>
      </c>
      <c r="I5364" t="s">
        <v>226</v>
      </c>
      <c r="J5364" t="s">
        <v>226</v>
      </c>
      <c r="K5364" t="s">
        <v>226</v>
      </c>
      <c r="L5364" t="s">
        <v>225</v>
      </c>
      <c r="M5364" t="s">
        <v>226</v>
      </c>
      <c r="N5364" t="s">
        <v>394</v>
      </c>
      <c r="O5364" t="s">
        <v>394</v>
      </c>
      <c r="P5364" t="s">
        <v>394</v>
      </c>
      <c r="Q5364" t="s">
        <v>394</v>
      </c>
      <c r="R5364" t="s">
        <v>394</v>
      </c>
      <c r="S5364" t="s">
        <v>394</v>
      </c>
      <c r="T5364" t="s">
        <v>394</v>
      </c>
      <c r="U5364" t="s">
        <v>394</v>
      </c>
      <c r="V5364" t="s">
        <v>394</v>
      </c>
      <c r="W5364" t="s">
        <v>394</v>
      </c>
      <c r="X5364" t="s">
        <v>394</v>
      </c>
      <c r="Y5364" t="s">
        <v>394</v>
      </c>
      <c r="Z5364" t="s">
        <v>394</v>
      </c>
      <c r="AA5364" t="s">
        <v>394</v>
      </c>
      <c r="AB5364" t="s">
        <v>394</v>
      </c>
      <c r="AC5364" t="s">
        <v>394</v>
      </c>
      <c r="AD5364" t="s">
        <v>394</v>
      </c>
      <c r="AE5364" t="s">
        <v>394</v>
      </c>
      <c r="AF5364" t="s">
        <v>394</v>
      </c>
      <c r="AG5364" t="s">
        <v>394</v>
      </c>
      <c r="AH5364" t="s">
        <v>394</v>
      </c>
      <c r="AI5364" t="s">
        <v>394</v>
      </c>
      <c r="AJ5364" t="s">
        <v>394</v>
      </c>
      <c r="AK5364" t="s">
        <v>394</v>
      </c>
      <c r="AL5364" t="s">
        <v>394</v>
      </c>
      <c r="AM5364" t="s">
        <v>394</v>
      </c>
      <c r="AN5364" t="s">
        <v>394</v>
      </c>
      <c r="AO5364" t="s">
        <v>394</v>
      </c>
      <c r="AP5364" t="s">
        <v>394</v>
      </c>
      <c r="AQ5364" s="286" t="s">
        <v>394</v>
      </c>
      <c r="AR5364" s="304"/>
      <c r="AS5364" s="304"/>
      <c r="AU5364"/>
    </row>
    <row r="5365" spans="1:47" x14ac:dyDescent="0.3">
      <c r="A5365" s="285">
        <v>124570</v>
      </c>
      <c r="B5365" s="286" t="s">
        <v>5586</v>
      </c>
      <c r="C5365" t="s">
        <v>226</v>
      </c>
      <c r="D5365" t="s">
        <v>226</v>
      </c>
      <c r="E5365" t="s">
        <v>226</v>
      </c>
      <c r="F5365" t="s">
        <v>226</v>
      </c>
      <c r="G5365" t="s">
        <v>225</v>
      </c>
      <c r="H5365" t="s">
        <v>394</v>
      </c>
      <c r="I5365" t="s">
        <v>394</v>
      </c>
      <c r="J5365" t="s">
        <v>394</v>
      </c>
      <c r="K5365" t="s">
        <v>394</v>
      </c>
      <c r="L5365" t="s">
        <v>394</v>
      </c>
      <c r="M5365" t="s">
        <v>394</v>
      </c>
      <c r="N5365" t="s">
        <v>394</v>
      </c>
      <c r="O5365" t="s">
        <v>394</v>
      </c>
      <c r="P5365" t="s">
        <v>394</v>
      </c>
      <c r="Q5365" t="s">
        <v>394</v>
      </c>
      <c r="R5365" t="s">
        <v>394</v>
      </c>
      <c r="S5365" t="s">
        <v>394</v>
      </c>
      <c r="T5365" t="s">
        <v>394</v>
      </c>
      <c r="U5365" t="s">
        <v>394</v>
      </c>
      <c r="V5365" t="s">
        <v>394</v>
      </c>
      <c r="W5365" t="s">
        <v>394</v>
      </c>
      <c r="X5365" t="s">
        <v>394</v>
      </c>
      <c r="Y5365" t="s">
        <v>394</v>
      </c>
      <c r="Z5365" t="s">
        <v>394</v>
      </c>
      <c r="AA5365" t="s">
        <v>394</v>
      </c>
      <c r="AB5365" t="s">
        <v>394</v>
      </c>
      <c r="AC5365" t="s">
        <v>394</v>
      </c>
      <c r="AD5365" t="s">
        <v>394</v>
      </c>
      <c r="AE5365" t="s">
        <v>394</v>
      </c>
      <c r="AF5365" t="s">
        <v>394</v>
      </c>
      <c r="AG5365" t="s">
        <v>394</v>
      </c>
      <c r="AH5365" t="s">
        <v>394</v>
      </c>
      <c r="AI5365" t="s">
        <v>394</v>
      </c>
      <c r="AJ5365" t="s">
        <v>394</v>
      </c>
      <c r="AK5365" t="s">
        <v>394</v>
      </c>
      <c r="AL5365" t="s">
        <v>394</v>
      </c>
      <c r="AM5365" t="s">
        <v>394</v>
      </c>
      <c r="AN5365" t="s">
        <v>394</v>
      </c>
      <c r="AO5365" t="s">
        <v>394</v>
      </c>
      <c r="AP5365" t="s">
        <v>394</v>
      </c>
      <c r="AQ5365" s="289"/>
      <c r="AR5365" s="304"/>
      <c r="AS5365" s="304"/>
      <c r="AU5365"/>
    </row>
    <row r="5366" spans="1:47" ht="21.6" x14ac:dyDescent="0.65">
      <c r="A5366" s="285">
        <v>124571</v>
      </c>
      <c r="B5366" s="286" t="s">
        <v>5586</v>
      </c>
      <c r="C5366" t="s">
        <v>226</v>
      </c>
      <c r="D5366" t="s">
        <v>225</v>
      </c>
      <c r="E5366" t="s">
        <v>225</v>
      </c>
      <c r="F5366" t="s">
        <v>225</v>
      </c>
      <c r="G5366" t="s">
        <v>226</v>
      </c>
      <c r="H5366" t="s">
        <v>394</v>
      </c>
      <c r="I5366" t="s">
        <v>394</v>
      </c>
      <c r="J5366" t="s">
        <v>394</v>
      </c>
      <c r="K5366" t="s">
        <v>394</v>
      </c>
      <c r="L5366" t="s">
        <v>394</v>
      </c>
      <c r="M5366" t="s">
        <v>394</v>
      </c>
      <c r="N5366" t="s">
        <v>394</v>
      </c>
      <c r="O5366" t="s">
        <v>394</v>
      </c>
      <c r="P5366" t="s">
        <v>394</v>
      </c>
      <c r="Q5366" t="s">
        <v>394</v>
      </c>
      <c r="R5366" t="s">
        <v>394</v>
      </c>
      <c r="S5366" t="s">
        <v>394</v>
      </c>
      <c r="T5366" t="s">
        <v>394</v>
      </c>
      <c r="U5366" t="s">
        <v>394</v>
      </c>
      <c r="V5366" t="s">
        <v>394</v>
      </c>
      <c r="W5366" t="s">
        <v>394</v>
      </c>
      <c r="X5366" t="s">
        <v>394</v>
      </c>
      <c r="Y5366" t="s">
        <v>394</v>
      </c>
      <c r="Z5366" t="s">
        <v>394</v>
      </c>
      <c r="AA5366" t="s">
        <v>394</v>
      </c>
      <c r="AB5366" t="s">
        <v>394</v>
      </c>
      <c r="AC5366" t="s">
        <v>394</v>
      </c>
      <c r="AD5366" t="s">
        <v>394</v>
      </c>
      <c r="AE5366" t="s">
        <v>394</v>
      </c>
      <c r="AF5366" t="s">
        <v>394</v>
      </c>
      <c r="AG5366" t="s">
        <v>394</v>
      </c>
      <c r="AH5366" t="s">
        <v>394</v>
      </c>
      <c r="AI5366" t="s">
        <v>394</v>
      </c>
      <c r="AJ5366" t="s">
        <v>394</v>
      </c>
      <c r="AK5366" t="s">
        <v>394</v>
      </c>
      <c r="AL5366" t="s">
        <v>394</v>
      </c>
      <c r="AM5366" t="s">
        <v>394</v>
      </c>
      <c r="AN5366" t="s">
        <v>394</v>
      </c>
      <c r="AO5366" t="s">
        <v>394</v>
      </c>
      <c r="AP5366" t="s">
        <v>394</v>
      </c>
      <c r="AQ5366" s="288"/>
      <c r="AR5366" s="304"/>
      <c r="AS5366" s="304"/>
      <c r="AU5366"/>
    </row>
    <row r="5367" spans="1:47" ht="28.8" x14ac:dyDescent="0.3">
      <c r="A5367" s="285">
        <v>124572</v>
      </c>
      <c r="B5367" s="286" t="s">
        <v>542</v>
      </c>
      <c r="C5367" t="s">
        <v>226</v>
      </c>
      <c r="D5367" t="s">
        <v>225</v>
      </c>
      <c r="E5367" t="s">
        <v>226</v>
      </c>
      <c r="F5367" t="s">
        <v>226</v>
      </c>
      <c r="G5367" t="s">
        <v>225</v>
      </c>
      <c r="H5367" t="s">
        <v>394</v>
      </c>
      <c r="I5367" t="s">
        <v>394</v>
      </c>
      <c r="J5367" t="s">
        <v>394</v>
      </c>
      <c r="K5367" t="s">
        <v>394</v>
      </c>
      <c r="L5367" t="s">
        <v>394</v>
      </c>
      <c r="M5367" t="s">
        <v>225</v>
      </c>
      <c r="N5367" t="s">
        <v>225</v>
      </c>
      <c r="O5367" t="s">
        <v>225</v>
      </c>
      <c r="P5367" t="s">
        <v>225</v>
      </c>
      <c r="Q5367" t="s">
        <v>225</v>
      </c>
      <c r="AM5367" t="s">
        <v>394</v>
      </c>
      <c r="AN5367" t="s">
        <v>394</v>
      </c>
      <c r="AO5367" t="s">
        <v>394</v>
      </c>
      <c r="AP5367" t="s">
        <v>394</v>
      </c>
      <c r="AQ5367" s="289"/>
      <c r="AR5367" s="304"/>
      <c r="AS5367" s="304"/>
      <c r="AU5367"/>
    </row>
    <row r="5368" spans="1:47" ht="28.8" x14ac:dyDescent="0.3">
      <c r="A5368" s="285">
        <v>124573</v>
      </c>
      <c r="B5368" s="286" t="s">
        <v>542</v>
      </c>
      <c r="C5368" t="s">
        <v>225</v>
      </c>
      <c r="D5368" t="s">
        <v>225</v>
      </c>
      <c r="E5368" t="s">
        <v>225</v>
      </c>
      <c r="F5368" t="s">
        <v>225</v>
      </c>
      <c r="G5368" t="s">
        <v>224</v>
      </c>
      <c r="H5368" t="s">
        <v>226</v>
      </c>
      <c r="I5368" t="s">
        <v>225</v>
      </c>
      <c r="J5368" t="s">
        <v>226</v>
      </c>
      <c r="K5368" t="s">
        <v>225</v>
      </c>
      <c r="L5368" t="s">
        <v>224</v>
      </c>
      <c r="M5368" t="s">
        <v>225</v>
      </c>
      <c r="N5368" t="s">
        <v>225</v>
      </c>
      <c r="O5368" t="s">
        <v>225</v>
      </c>
      <c r="P5368" t="s">
        <v>225</v>
      </c>
      <c r="Q5368" t="s">
        <v>225</v>
      </c>
      <c r="AM5368" t="s">
        <v>394</v>
      </c>
      <c r="AN5368" t="s">
        <v>394</v>
      </c>
      <c r="AO5368" t="s">
        <v>394</v>
      </c>
      <c r="AP5368" t="s">
        <v>394</v>
      </c>
      <c r="AQ5368" s="286" t="s">
        <v>394</v>
      </c>
      <c r="AR5368" s="304"/>
      <c r="AS5368" s="304"/>
      <c r="AU5368"/>
    </row>
    <row r="5369" spans="1:47" x14ac:dyDescent="0.3">
      <c r="A5369" s="285">
        <v>124574</v>
      </c>
      <c r="B5369" s="286" t="s">
        <v>540</v>
      </c>
      <c r="C5369" t="s">
        <v>226</v>
      </c>
      <c r="D5369" t="s">
        <v>226</v>
      </c>
      <c r="E5369" t="s">
        <v>226</v>
      </c>
      <c r="F5369" t="s">
        <v>226</v>
      </c>
      <c r="G5369" t="s">
        <v>226</v>
      </c>
      <c r="H5369" t="s">
        <v>226</v>
      </c>
      <c r="I5369" t="s">
        <v>226</v>
      </c>
      <c r="J5369" t="s">
        <v>226</v>
      </c>
      <c r="K5369" t="s">
        <v>226</v>
      </c>
      <c r="L5369" t="s">
        <v>225</v>
      </c>
      <c r="M5369" t="s">
        <v>226</v>
      </c>
      <c r="N5369" t="s">
        <v>394</v>
      </c>
      <c r="O5369" t="s">
        <v>394</v>
      </c>
      <c r="P5369" t="s">
        <v>394</v>
      </c>
      <c r="Q5369" t="s">
        <v>394</v>
      </c>
      <c r="R5369" t="s">
        <v>394</v>
      </c>
      <c r="S5369" t="s">
        <v>394</v>
      </c>
      <c r="T5369" t="s">
        <v>394</v>
      </c>
      <c r="U5369" t="s">
        <v>394</v>
      </c>
      <c r="V5369" t="s">
        <v>394</v>
      </c>
      <c r="W5369" t="s">
        <v>394</v>
      </c>
      <c r="X5369" t="s">
        <v>394</v>
      </c>
      <c r="Y5369" t="s">
        <v>394</v>
      </c>
      <c r="Z5369" t="s">
        <v>394</v>
      </c>
      <c r="AA5369" t="s">
        <v>394</v>
      </c>
      <c r="AB5369" t="s">
        <v>394</v>
      </c>
      <c r="AC5369" t="s">
        <v>394</v>
      </c>
      <c r="AD5369" t="s">
        <v>394</v>
      </c>
      <c r="AE5369" t="s">
        <v>394</v>
      </c>
      <c r="AF5369" t="s">
        <v>394</v>
      </c>
      <c r="AG5369" t="s">
        <v>394</v>
      </c>
      <c r="AH5369" t="s">
        <v>394</v>
      </c>
      <c r="AI5369" t="s">
        <v>394</v>
      </c>
      <c r="AJ5369" t="s">
        <v>394</v>
      </c>
      <c r="AK5369" t="s">
        <v>394</v>
      </c>
      <c r="AL5369" t="s">
        <v>394</v>
      </c>
      <c r="AM5369" t="s">
        <v>394</v>
      </c>
      <c r="AN5369" t="s">
        <v>394</v>
      </c>
      <c r="AO5369" t="s">
        <v>394</v>
      </c>
      <c r="AP5369" t="s">
        <v>394</v>
      </c>
      <c r="AQ5369" s="286" t="s">
        <v>394</v>
      </c>
      <c r="AR5369" s="304"/>
      <c r="AS5369" s="304"/>
      <c r="AU5369"/>
    </row>
    <row r="5370" spans="1:47" ht="28.8" x14ac:dyDescent="0.3">
      <c r="A5370" s="285">
        <v>124575</v>
      </c>
      <c r="B5370" s="286" t="s">
        <v>542</v>
      </c>
      <c r="C5370" t="s">
        <v>226</v>
      </c>
      <c r="D5370" t="s">
        <v>225</v>
      </c>
      <c r="E5370" t="s">
        <v>224</v>
      </c>
      <c r="F5370" t="s">
        <v>225</v>
      </c>
      <c r="G5370" t="s">
        <v>226</v>
      </c>
      <c r="H5370" t="s">
        <v>225</v>
      </c>
      <c r="I5370" t="s">
        <v>225</v>
      </c>
      <c r="J5370" t="s">
        <v>226</v>
      </c>
      <c r="K5370" t="s">
        <v>226</v>
      </c>
      <c r="L5370" t="s">
        <v>224</v>
      </c>
      <c r="M5370" t="s">
        <v>225</v>
      </c>
      <c r="N5370" t="s">
        <v>225</v>
      </c>
      <c r="O5370" t="s">
        <v>225</v>
      </c>
      <c r="P5370" t="s">
        <v>225</v>
      </c>
      <c r="Q5370" t="s">
        <v>225</v>
      </c>
      <c r="AM5370" t="s">
        <v>394</v>
      </c>
      <c r="AN5370" t="s">
        <v>394</v>
      </c>
      <c r="AO5370" t="s">
        <v>394</v>
      </c>
      <c r="AP5370" t="s">
        <v>394</v>
      </c>
      <c r="AQ5370" s="286" t="s">
        <v>394</v>
      </c>
      <c r="AR5370" s="304"/>
      <c r="AS5370" s="304"/>
      <c r="AU5370"/>
    </row>
    <row r="5371" spans="1:47" x14ac:dyDescent="0.3">
      <c r="A5371" s="285">
        <v>124576</v>
      </c>
      <c r="B5371" s="286" t="s">
        <v>5586</v>
      </c>
      <c r="C5371" t="s">
        <v>226</v>
      </c>
      <c r="D5371" t="s">
        <v>226</v>
      </c>
      <c r="E5371" t="s">
        <v>226</v>
      </c>
      <c r="F5371" t="s">
        <v>224</v>
      </c>
      <c r="G5371" t="s">
        <v>226</v>
      </c>
      <c r="H5371" t="s">
        <v>226</v>
      </c>
      <c r="I5371" t="s">
        <v>226</v>
      </c>
      <c r="J5371" t="s">
        <v>226</v>
      </c>
      <c r="K5371" t="s">
        <v>226</v>
      </c>
      <c r="L5371" t="s">
        <v>226</v>
      </c>
      <c r="M5371" t="s">
        <v>394</v>
      </c>
      <c r="N5371" t="s">
        <v>394</v>
      </c>
      <c r="O5371" t="s">
        <v>394</v>
      </c>
      <c r="P5371" t="s">
        <v>394</v>
      </c>
      <c r="Q5371" t="s">
        <v>394</v>
      </c>
      <c r="R5371" t="s">
        <v>394</v>
      </c>
      <c r="S5371" t="s">
        <v>394</v>
      </c>
      <c r="T5371" t="s">
        <v>394</v>
      </c>
      <c r="U5371" t="s">
        <v>394</v>
      </c>
      <c r="V5371" t="s">
        <v>394</v>
      </c>
      <c r="W5371" t="s">
        <v>394</v>
      </c>
      <c r="X5371" t="s">
        <v>394</v>
      </c>
      <c r="Y5371" t="s">
        <v>394</v>
      </c>
      <c r="Z5371" t="s">
        <v>394</v>
      </c>
      <c r="AA5371" t="s">
        <v>394</v>
      </c>
      <c r="AB5371" t="s">
        <v>394</v>
      </c>
      <c r="AC5371" t="s">
        <v>394</v>
      </c>
      <c r="AD5371" t="s">
        <v>394</v>
      </c>
      <c r="AE5371" t="s">
        <v>394</v>
      </c>
      <c r="AF5371" t="s">
        <v>394</v>
      </c>
      <c r="AG5371" t="s">
        <v>394</v>
      </c>
      <c r="AH5371" t="s">
        <v>394</v>
      </c>
      <c r="AI5371" t="s">
        <v>394</v>
      </c>
      <c r="AJ5371" t="s">
        <v>394</v>
      </c>
      <c r="AK5371" t="s">
        <v>394</v>
      </c>
      <c r="AL5371" t="s">
        <v>394</v>
      </c>
      <c r="AM5371" t="s">
        <v>394</v>
      </c>
      <c r="AN5371" t="s">
        <v>394</v>
      </c>
      <c r="AO5371" t="s">
        <v>394</v>
      </c>
      <c r="AP5371" t="s">
        <v>394</v>
      </c>
      <c r="AQ5371" s="286" t="s">
        <v>394</v>
      </c>
      <c r="AR5371" s="304"/>
      <c r="AS5371" s="304"/>
      <c r="AU5371"/>
    </row>
    <row r="5372" spans="1:47" ht="28.8" x14ac:dyDescent="0.3">
      <c r="A5372" s="285">
        <v>124577</v>
      </c>
      <c r="B5372" s="286" t="s">
        <v>542</v>
      </c>
      <c r="C5372" t="s">
        <v>226</v>
      </c>
      <c r="D5372" t="s">
        <v>226</v>
      </c>
      <c r="E5372" t="s">
        <v>226</v>
      </c>
      <c r="F5372" t="s">
        <v>225</v>
      </c>
      <c r="G5372" t="s">
        <v>225</v>
      </c>
      <c r="H5372" t="s">
        <v>226</v>
      </c>
      <c r="I5372" t="s">
        <v>225</v>
      </c>
      <c r="J5372" t="s">
        <v>226</v>
      </c>
      <c r="K5372" t="s">
        <v>225</v>
      </c>
      <c r="L5372" t="s">
        <v>225</v>
      </c>
      <c r="M5372" t="s">
        <v>225</v>
      </c>
      <c r="N5372" t="s">
        <v>225</v>
      </c>
      <c r="O5372" t="s">
        <v>225</v>
      </c>
      <c r="P5372" t="s">
        <v>225</v>
      </c>
      <c r="Q5372" t="s">
        <v>225</v>
      </c>
      <c r="AM5372" t="s">
        <v>394</v>
      </c>
      <c r="AN5372" t="s">
        <v>394</v>
      </c>
      <c r="AO5372" t="s">
        <v>394</v>
      </c>
      <c r="AP5372" t="s">
        <v>394</v>
      </c>
      <c r="AQ5372" s="286" t="s">
        <v>394</v>
      </c>
      <c r="AR5372" s="304"/>
      <c r="AS5372" s="304"/>
      <c r="AU5372"/>
    </row>
    <row r="5373" spans="1:47" ht="28.8" x14ac:dyDescent="0.3">
      <c r="A5373" s="285">
        <v>124578</v>
      </c>
      <c r="B5373" s="286" t="s">
        <v>542</v>
      </c>
      <c r="C5373" t="s">
        <v>226</v>
      </c>
      <c r="D5373" t="s">
        <v>226</v>
      </c>
      <c r="E5373" t="s">
        <v>226</v>
      </c>
      <c r="F5373" t="s">
        <v>226</v>
      </c>
      <c r="G5373" t="s">
        <v>226</v>
      </c>
      <c r="H5373" t="s">
        <v>226</v>
      </c>
      <c r="I5373" t="s">
        <v>225</v>
      </c>
      <c r="J5373" t="s">
        <v>226</v>
      </c>
      <c r="K5373" t="s">
        <v>226</v>
      </c>
      <c r="L5373" t="s">
        <v>226</v>
      </c>
      <c r="M5373" t="s">
        <v>225</v>
      </c>
      <c r="N5373" t="s">
        <v>225</v>
      </c>
      <c r="O5373" t="s">
        <v>225</v>
      </c>
      <c r="P5373" t="s">
        <v>225</v>
      </c>
      <c r="Q5373" t="s">
        <v>225</v>
      </c>
      <c r="AM5373" t="s">
        <v>394</v>
      </c>
      <c r="AN5373" t="s">
        <v>394</v>
      </c>
      <c r="AO5373" t="s">
        <v>394</v>
      </c>
      <c r="AP5373" t="s">
        <v>394</v>
      </c>
      <c r="AQ5373" s="286" t="s">
        <v>394</v>
      </c>
      <c r="AR5373" s="304"/>
      <c r="AS5373" s="304"/>
      <c r="AU5373"/>
    </row>
    <row r="5374" spans="1:47" ht="28.8" x14ac:dyDescent="0.3">
      <c r="A5374" s="285">
        <v>124578</v>
      </c>
      <c r="B5374" s="286" t="s">
        <v>542</v>
      </c>
      <c r="C5374" t="s">
        <v>226</v>
      </c>
      <c r="D5374" t="s">
        <v>226</v>
      </c>
      <c r="E5374" t="s">
        <v>224</v>
      </c>
      <c r="F5374" t="s">
        <v>226</v>
      </c>
      <c r="G5374" t="s">
        <v>226</v>
      </c>
      <c r="H5374" t="s">
        <v>226</v>
      </c>
      <c r="I5374" t="s">
        <v>226</v>
      </c>
      <c r="J5374" t="s">
        <v>226</v>
      </c>
      <c r="K5374" t="s">
        <v>226</v>
      </c>
      <c r="L5374" t="s">
        <v>226</v>
      </c>
      <c r="M5374" t="s">
        <v>225</v>
      </c>
      <c r="N5374" t="s">
        <v>225</v>
      </c>
      <c r="O5374" t="s">
        <v>225</v>
      </c>
      <c r="P5374" t="s">
        <v>225</v>
      </c>
      <c r="Q5374" t="s">
        <v>225</v>
      </c>
      <c r="AM5374" t="s">
        <v>394</v>
      </c>
      <c r="AN5374" t="s">
        <v>394</v>
      </c>
      <c r="AO5374" t="s">
        <v>394</v>
      </c>
      <c r="AP5374" t="s">
        <v>394</v>
      </c>
      <c r="AQ5374" s="286" t="s">
        <v>394</v>
      </c>
      <c r="AR5374" s="304"/>
      <c r="AS5374" s="304"/>
      <c r="AU5374"/>
    </row>
    <row r="5375" spans="1:47" ht="28.8" x14ac:dyDescent="0.3">
      <c r="A5375" s="285">
        <v>124579</v>
      </c>
      <c r="B5375" s="286" t="s">
        <v>541</v>
      </c>
      <c r="C5375" t="s">
        <v>226</v>
      </c>
      <c r="D5375" t="s">
        <v>226</v>
      </c>
      <c r="E5375" t="s">
        <v>224</v>
      </c>
      <c r="F5375" t="s">
        <v>226</v>
      </c>
      <c r="G5375" t="s">
        <v>226</v>
      </c>
      <c r="H5375" t="s">
        <v>226</v>
      </c>
      <c r="I5375" t="s">
        <v>226</v>
      </c>
      <c r="J5375" t="s">
        <v>226</v>
      </c>
      <c r="K5375" t="s">
        <v>226</v>
      </c>
      <c r="L5375" t="s">
        <v>226</v>
      </c>
      <c r="M5375" t="s">
        <v>225</v>
      </c>
      <c r="N5375" t="s">
        <v>394</v>
      </c>
      <c r="O5375" t="s">
        <v>394</v>
      </c>
      <c r="P5375" t="s">
        <v>394</v>
      </c>
      <c r="Q5375" t="s">
        <v>394</v>
      </c>
      <c r="R5375" t="s">
        <v>394</v>
      </c>
      <c r="S5375" t="s">
        <v>394</v>
      </c>
      <c r="T5375" t="s">
        <v>394</v>
      </c>
      <c r="U5375" t="s">
        <v>394</v>
      </c>
      <c r="V5375" t="s">
        <v>394</v>
      </c>
      <c r="W5375" t="s">
        <v>225</v>
      </c>
      <c r="X5375" t="s">
        <v>225</v>
      </c>
      <c r="Y5375" t="s">
        <v>225</v>
      </c>
      <c r="Z5375" t="s">
        <v>225</v>
      </c>
      <c r="AA5375" t="s">
        <v>225</v>
      </c>
      <c r="AQ5375" s="286" t="s">
        <v>394</v>
      </c>
      <c r="AR5375" s="304"/>
      <c r="AS5375" s="304"/>
      <c r="AU5375"/>
    </row>
    <row r="5376" spans="1:47" ht="28.8" x14ac:dyDescent="0.3">
      <c r="A5376" s="285">
        <v>124580</v>
      </c>
      <c r="B5376" s="286" t="s">
        <v>542</v>
      </c>
      <c r="C5376" t="s">
        <v>226</v>
      </c>
      <c r="D5376" t="s">
        <v>225</v>
      </c>
      <c r="E5376" t="s">
        <v>225</v>
      </c>
      <c r="F5376" t="s">
        <v>225</v>
      </c>
      <c r="G5376" t="s">
        <v>225</v>
      </c>
      <c r="H5376" t="s">
        <v>226</v>
      </c>
      <c r="I5376" t="s">
        <v>225</v>
      </c>
      <c r="J5376" t="s">
        <v>225</v>
      </c>
      <c r="K5376" t="s">
        <v>225</v>
      </c>
      <c r="L5376" t="s">
        <v>225</v>
      </c>
      <c r="M5376" t="s">
        <v>225</v>
      </c>
      <c r="N5376" t="s">
        <v>225</v>
      </c>
      <c r="O5376" t="s">
        <v>225</v>
      </c>
      <c r="P5376" t="s">
        <v>225</v>
      </c>
      <c r="Q5376" t="s">
        <v>225</v>
      </c>
      <c r="AM5376" t="s">
        <v>394</v>
      </c>
      <c r="AN5376" t="s">
        <v>394</v>
      </c>
      <c r="AO5376" t="s">
        <v>394</v>
      </c>
      <c r="AP5376" t="s">
        <v>394</v>
      </c>
      <c r="AQ5376" s="286" t="s">
        <v>394</v>
      </c>
      <c r="AR5376" s="304"/>
      <c r="AS5376" s="304"/>
      <c r="AU5376"/>
    </row>
    <row r="5377" spans="1:47" ht="21.6" x14ac:dyDescent="0.65">
      <c r="A5377" s="285">
        <v>124581</v>
      </c>
      <c r="B5377" s="286" t="s">
        <v>5586</v>
      </c>
      <c r="C5377" t="s">
        <v>226</v>
      </c>
      <c r="D5377" t="s">
        <v>226</v>
      </c>
      <c r="E5377" t="s">
        <v>226</v>
      </c>
      <c r="F5377" t="s">
        <v>226</v>
      </c>
      <c r="G5377" t="s">
        <v>226</v>
      </c>
      <c r="H5377" t="s">
        <v>394</v>
      </c>
      <c r="I5377" t="s">
        <v>394</v>
      </c>
      <c r="J5377" t="s">
        <v>394</v>
      </c>
      <c r="K5377" t="s">
        <v>394</v>
      </c>
      <c r="L5377" t="s">
        <v>394</v>
      </c>
      <c r="M5377" t="s">
        <v>394</v>
      </c>
      <c r="N5377" t="s">
        <v>394</v>
      </c>
      <c r="O5377" t="s">
        <v>394</v>
      </c>
      <c r="P5377" t="s">
        <v>394</v>
      </c>
      <c r="Q5377" t="s">
        <v>394</v>
      </c>
      <c r="R5377" t="s">
        <v>394</v>
      </c>
      <c r="S5377" t="s">
        <v>394</v>
      </c>
      <c r="T5377" t="s">
        <v>394</v>
      </c>
      <c r="U5377" t="s">
        <v>394</v>
      </c>
      <c r="V5377" t="s">
        <v>394</v>
      </c>
      <c r="W5377" t="s">
        <v>394</v>
      </c>
      <c r="X5377" t="s">
        <v>394</v>
      </c>
      <c r="Y5377" t="s">
        <v>394</v>
      </c>
      <c r="Z5377" t="s">
        <v>394</v>
      </c>
      <c r="AA5377" t="s">
        <v>394</v>
      </c>
      <c r="AB5377" t="s">
        <v>394</v>
      </c>
      <c r="AC5377" t="s">
        <v>394</v>
      </c>
      <c r="AD5377" t="s">
        <v>394</v>
      </c>
      <c r="AE5377" t="s">
        <v>394</v>
      </c>
      <c r="AF5377" t="s">
        <v>394</v>
      </c>
      <c r="AG5377" t="s">
        <v>394</v>
      </c>
      <c r="AH5377" t="s">
        <v>394</v>
      </c>
      <c r="AI5377" t="s">
        <v>394</v>
      </c>
      <c r="AJ5377" t="s">
        <v>394</v>
      </c>
      <c r="AK5377" t="s">
        <v>394</v>
      </c>
      <c r="AL5377" t="s">
        <v>394</v>
      </c>
      <c r="AM5377" t="s">
        <v>394</v>
      </c>
      <c r="AN5377" t="s">
        <v>394</v>
      </c>
      <c r="AO5377" t="s">
        <v>394</v>
      </c>
      <c r="AP5377" t="s">
        <v>394</v>
      </c>
      <c r="AQ5377" s="288"/>
      <c r="AR5377" s="304"/>
      <c r="AS5377" s="304"/>
      <c r="AU5377"/>
    </row>
    <row r="5378" spans="1:47" ht="28.8" x14ac:dyDescent="0.3">
      <c r="A5378" s="285">
        <v>124582</v>
      </c>
      <c r="B5378" s="286" t="s">
        <v>542</v>
      </c>
      <c r="C5378" t="s">
        <v>226</v>
      </c>
      <c r="D5378" t="s">
        <v>226</v>
      </c>
      <c r="E5378" t="s">
        <v>226</v>
      </c>
      <c r="F5378" t="s">
        <v>226</v>
      </c>
      <c r="G5378" t="s">
        <v>226</v>
      </c>
      <c r="H5378" t="s">
        <v>226</v>
      </c>
      <c r="I5378" t="s">
        <v>226</v>
      </c>
      <c r="J5378" t="s">
        <v>226</v>
      </c>
      <c r="K5378" t="s">
        <v>226</v>
      </c>
      <c r="L5378" t="s">
        <v>226</v>
      </c>
      <c r="M5378" t="s">
        <v>225</v>
      </c>
      <c r="N5378" t="s">
        <v>225</v>
      </c>
      <c r="O5378" t="s">
        <v>225</v>
      </c>
      <c r="P5378" t="s">
        <v>225</v>
      </c>
      <c r="Q5378" t="s">
        <v>225</v>
      </c>
      <c r="AM5378" t="s">
        <v>394</v>
      </c>
      <c r="AN5378" t="s">
        <v>394</v>
      </c>
      <c r="AO5378" t="s">
        <v>394</v>
      </c>
      <c r="AP5378" t="s">
        <v>394</v>
      </c>
      <c r="AQ5378" s="286" t="s">
        <v>394</v>
      </c>
      <c r="AR5378" s="304"/>
      <c r="AS5378" s="304"/>
      <c r="AU5378"/>
    </row>
    <row r="5379" spans="1:47" x14ac:dyDescent="0.3">
      <c r="A5379" s="285">
        <v>124583</v>
      </c>
      <c r="B5379" s="286" t="s">
        <v>5586</v>
      </c>
      <c r="C5379" t="s">
        <v>226</v>
      </c>
      <c r="D5379" t="s">
        <v>226</v>
      </c>
      <c r="E5379" t="s">
        <v>226</v>
      </c>
      <c r="F5379" t="s">
        <v>226</v>
      </c>
      <c r="G5379" t="s">
        <v>226</v>
      </c>
      <c r="H5379" t="s">
        <v>226</v>
      </c>
      <c r="I5379" t="s">
        <v>226</v>
      </c>
      <c r="J5379" t="s">
        <v>226</v>
      </c>
      <c r="K5379" t="s">
        <v>226</v>
      </c>
      <c r="L5379" t="s">
        <v>226</v>
      </c>
      <c r="M5379" t="s">
        <v>394</v>
      </c>
      <c r="N5379" t="s">
        <v>394</v>
      </c>
      <c r="O5379" t="s">
        <v>394</v>
      </c>
      <c r="P5379" t="s">
        <v>394</v>
      </c>
      <c r="Q5379" t="s">
        <v>394</v>
      </c>
      <c r="R5379" t="s">
        <v>394</v>
      </c>
      <c r="S5379" t="s">
        <v>394</v>
      </c>
      <c r="T5379" t="s">
        <v>394</v>
      </c>
      <c r="U5379" t="s">
        <v>394</v>
      </c>
      <c r="V5379" t="s">
        <v>394</v>
      </c>
      <c r="W5379" t="s">
        <v>394</v>
      </c>
      <c r="X5379" t="s">
        <v>394</v>
      </c>
      <c r="Y5379" t="s">
        <v>394</v>
      </c>
      <c r="Z5379" t="s">
        <v>394</v>
      </c>
      <c r="AA5379" t="s">
        <v>394</v>
      </c>
      <c r="AB5379" t="s">
        <v>394</v>
      </c>
      <c r="AC5379" t="s">
        <v>394</v>
      </c>
      <c r="AD5379" t="s">
        <v>394</v>
      </c>
      <c r="AE5379" t="s">
        <v>394</v>
      </c>
      <c r="AF5379" t="s">
        <v>394</v>
      </c>
      <c r="AG5379" t="s">
        <v>394</v>
      </c>
      <c r="AH5379" t="s">
        <v>394</v>
      </c>
      <c r="AI5379" t="s">
        <v>394</v>
      </c>
      <c r="AJ5379" t="s">
        <v>394</v>
      </c>
      <c r="AK5379" t="s">
        <v>394</v>
      </c>
      <c r="AL5379" t="s">
        <v>394</v>
      </c>
      <c r="AM5379" t="s">
        <v>394</v>
      </c>
      <c r="AN5379" t="s">
        <v>394</v>
      </c>
      <c r="AO5379" t="s">
        <v>394</v>
      </c>
      <c r="AP5379" t="s">
        <v>394</v>
      </c>
      <c r="AQ5379" s="286" t="s">
        <v>394</v>
      </c>
      <c r="AR5379" s="304"/>
      <c r="AS5379" s="304"/>
      <c r="AU5379"/>
    </row>
    <row r="5380" spans="1:47" ht="28.8" x14ac:dyDescent="0.3">
      <c r="A5380" s="285">
        <v>124584</v>
      </c>
      <c r="B5380" s="286" t="s">
        <v>541</v>
      </c>
      <c r="C5380" t="s">
        <v>225</v>
      </c>
      <c r="D5380" t="s">
        <v>224</v>
      </c>
      <c r="E5380" t="s">
        <v>224</v>
      </c>
      <c r="F5380" t="s">
        <v>226</v>
      </c>
      <c r="G5380" t="s">
        <v>225</v>
      </c>
      <c r="H5380" t="s">
        <v>225</v>
      </c>
      <c r="I5380" t="s">
        <v>225</v>
      </c>
      <c r="J5380" t="s">
        <v>225</v>
      </c>
      <c r="K5380" t="s">
        <v>225</v>
      </c>
      <c r="L5380" t="s">
        <v>225</v>
      </c>
      <c r="M5380" t="s">
        <v>226</v>
      </c>
      <c r="N5380" t="s">
        <v>394</v>
      </c>
      <c r="O5380" t="s">
        <v>394</v>
      </c>
      <c r="P5380" t="s">
        <v>394</v>
      </c>
      <c r="Q5380" t="s">
        <v>394</v>
      </c>
      <c r="R5380" t="s">
        <v>394</v>
      </c>
      <c r="S5380" t="s">
        <v>394</v>
      </c>
      <c r="T5380" t="s">
        <v>394</v>
      </c>
      <c r="U5380" t="s">
        <v>394</v>
      </c>
      <c r="V5380" t="s">
        <v>394</v>
      </c>
      <c r="W5380" t="s">
        <v>225</v>
      </c>
      <c r="X5380" t="s">
        <v>225</v>
      </c>
      <c r="Y5380" t="s">
        <v>225</v>
      </c>
      <c r="Z5380" t="s">
        <v>225</v>
      </c>
      <c r="AA5380" t="s">
        <v>225</v>
      </c>
      <c r="AQ5380" s="286" t="s">
        <v>394</v>
      </c>
      <c r="AR5380" s="304"/>
      <c r="AS5380" s="304"/>
      <c r="AU5380"/>
    </row>
    <row r="5381" spans="1:47" ht="28.8" x14ac:dyDescent="0.3">
      <c r="A5381" s="285">
        <v>124585</v>
      </c>
      <c r="B5381" s="286" t="s">
        <v>542</v>
      </c>
      <c r="C5381" t="s">
        <v>225</v>
      </c>
      <c r="D5381" t="s">
        <v>225</v>
      </c>
      <c r="E5381" t="s">
        <v>225</v>
      </c>
      <c r="F5381" t="s">
        <v>225</v>
      </c>
      <c r="G5381" t="s">
        <v>224</v>
      </c>
      <c r="H5381" t="s">
        <v>226</v>
      </c>
      <c r="I5381" t="s">
        <v>225</v>
      </c>
      <c r="J5381" t="s">
        <v>225</v>
      </c>
      <c r="K5381" t="s">
        <v>225</v>
      </c>
      <c r="L5381" t="s">
        <v>225</v>
      </c>
      <c r="M5381" t="s">
        <v>225</v>
      </c>
      <c r="N5381" t="s">
        <v>225</v>
      </c>
      <c r="O5381" t="s">
        <v>225</v>
      </c>
      <c r="P5381" t="s">
        <v>225</v>
      </c>
      <c r="Q5381" t="s">
        <v>225</v>
      </c>
      <c r="AM5381" t="s">
        <v>394</v>
      </c>
      <c r="AN5381" t="s">
        <v>394</v>
      </c>
      <c r="AO5381" t="s">
        <v>394</v>
      </c>
      <c r="AP5381" t="s">
        <v>394</v>
      </c>
      <c r="AQ5381" s="286" t="s">
        <v>394</v>
      </c>
      <c r="AR5381" s="304"/>
      <c r="AS5381" s="304"/>
      <c r="AU5381"/>
    </row>
    <row r="5382" spans="1:47" ht="28.8" x14ac:dyDescent="0.3">
      <c r="A5382" s="285">
        <v>124586</v>
      </c>
      <c r="B5382" s="286" t="s">
        <v>542</v>
      </c>
      <c r="C5382" t="s">
        <v>226</v>
      </c>
      <c r="D5382" t="s">
        <v>224</v>
      </c>
      <c r="E5382" t="s">
        <v>226</v>
      </c>
      <c r="F5382" t="s">
        <v>226</v>
      </c>
      <c r="G5382" t="s">
        <v>226</v>
      </c>
      <c r="H5382" t="s">
        <v>226</v>
      </c>
      <c r="I5382" t="s">
        <v>226</v>
      </c>
      <c r="J5382" t="s">
        <v>226</v>
      </c>
      <c r="K5382" t="s">
        <v>226</v>
      </c>
      <c r="L5382" t="s">
        <v>226</v>
      </c>
      <c r="M5382" t="s">
        <v>225</v>
      </c>
      <c r="N5382" t="s">
        <v>225</v>
      </c>
      <c r="O5382" t="s">
        <v>225</v>
      </c>
      <c r="P5382" t="s">
        <v>225</v>
      </c>
      <c r="Q5382" t="s">
        <v>225</v>
      </c>
      <c r="AM5382" t="s">
        <v>394</v>
      </c>
      <c r="AN5382" t="s">
        <v>394</v>
      </c>
      <c r="AO5382" t="s">
        <v>394</v>
      </c>
      <c r="AP5382" t="s">
        <v>394</v>
      </c>
      <c r="AQ5382" s="286" t="s">
        <v>394</v>
      </c>
      <c r="AR5382" s="304"/>
      <c r="AS5382" s="304"/>
      <c r="AU5382"/>
    </row>
    <row r="5383" spans="1:47" x14ac:dyDescent="0.3">
      <c r="A5383" s="285">
        <v>124587</v>
      </c>
      <c r="B5383" s="286" t="s">
        <v>540</v>
      </c>
      <c r="C5383" t="s">
        <v>226</v>
      </c>
      <c r="D5383" t="s">
        <v>224</v>
      </c>
      <c r="E5383" t="s">
        <v>224</v>
      </c>
      <c r="F5383" t="s">
        <v>226</v>
      </c>
      <c r="G5383" t="s">
        <v>226</v>
      </c>
      <c r="H5383" t="s">
        <v>226</v>
      </c>
      <c r="I5383" t="s">
        <v>226</v>
      </c>
      <c r="J5383" t="s">
        <v>225</v>
      </c>
      <c r="K5383" t="s">
        <v>226</v>
      </c>
      <c r="L5383" t="s">
        <v>225</v>
      </c>
      <c r="M5383" t="s">
        <v>226</v>
      </c>
      <c r="N5383" t="s">
        <v>394</v>
      </c>
      <c r="O5383" t="s">
        <v>394</v>
      </c>
      <c r="P5383" t="s">
        <v>394</v>
      </c>
      <c r="Q5383" t="s">
        <v>394</v>
      </c>
      <c r="R5383" t="s">
        <v>394</v>
      </c>
      <c r="S5383" t="s">
        <v>394</v>
      </c>
      <c r="T5383" t="s">
        <v>394</v>
      </c>
      <c r="U5383" t="s">
        <v>394</v>
      </c>
      <c r="V5383" t="s">
        <v>394</v>
      </c>
      <c r="W5383" t="s">
        <v>394</v>
      </c>
      <c r="X5383" t="s">
        <v>394</v>
      </c>
      <c r="Y5383" t="s">
        <v>394</v>
      </c>
      <c r="Z5383" t="s">
        <v>394</v>
      </c>
      <c r="AA5383" t="s">
        <v>394</v>
      </c>
      <c r="AB5383" t="s">
        <v>394</v>
      </c>
      <c r="AC5383" t="s">
        <v>394</v>
      </c>
      <c r="AD5383" t="s">
        <v>394</v>
      </c>
      <c r="AE5383" t="s">
        <v>394</v>
      </c>
      <c r="AF5383" t="s">
        <v>394</v>
      </c>
      <c r="AG5383" t="s">
        <v>394</v>
      </c>
      <c r="AH5383" t="s">
        <v>394</v>
      </c>
      <c r="AI5383" t="s">
        <v>394</v>
      </c>
      <c r="AJ5383" t="s">
        <v>394</v>
      </c>
      <c r="AK5383" t="s">
        <v>394</v>
      </c>
      <c r="AL5383" t="s">
        <v>394</v>
      </c>
      <c r="AM5383" t="s">
        <v>394</v>
      </c>
      <c r="AN5383" t="s">
        <v>394</v>
      </c>
      <c r="AO5383" t="s">
        <v>394</v>
      </c>
      <c r="AP5383" t="s">
        <v>394</v>
      </c>
      <c r="AQ5383" s="286" t="s">
        <v>394</v>
      </c>
      <c r="AR5383" s="304"/>
      <c r="AS5383" s="304"/>
      <c r="AU5383"/>
    </row>
    <row r="5384" spans="1:47" ht="28.8" x14ac:dyDescent="0.3">
      <c r="A5384" s="285">
        <v>124588</v>
      </c>
      <c r="B5384" s="286" t="s">
        <v>541</v>
      </c>
      <c r="C5384" t="s">
        <v>225</v>
      </c>
      <c r="D5384" t="s">
        <v>225</v>
      </c>
      <c r="E5384" t="s">
        <v>225</v>
      </c>
      <c r="F5384" t="s">
        <v>226</v>
      </c>
      <c r="G5384" t="s">
        <v>224</v>
      </c>
      <c r="H5384" t="s">
        <v>226</v>
      </c>
      <c r="I5384" t="s">
        <v>225</v>
      </c>
      <c r="J5384" t="s">
        <v>225</v>
      </c>
      <c r="K5384" t="s">
        <v>226</v>
      </c>
      <c r="L5384" t="s">
        <v>224</v>
      </c>
      <c r="M5384" t="s">
        <v>226</v>
      </c>
      <c r="N5384" t="s">
        <v>226</v>
      </c>
      <c r="O5384" t="s">
        <v>225</v>
      </c>
      <c r="P5384" t="s">
        <v>226</v>
      </c>
      <c r="Q5384" t="s">
        <v>226</v>
      </c>
      <c r="R5384" t="s">
        <v>394</v>
      </c>
      <c r="S5384" t="s">
        <v>394</v>
      </c>
      <c r="T5384" t="s">
        <v>394</v>
      </c>
      <c r="U5384" t="s">
        <v>394</v>
      </c>
      <c r="V5384" t="s">
        <v>394</v>
      </c>
      <c r="W5384" t="s">
        <v>225</v>
      </c>
      <c r="X5384" t="s">
        <v>225</v>
      </c>
      <c r="Y5384" t="s">
        <v>225</v>
      </c>
      <c r="Z5384" t="s">
        <v>225</v>
      </c>
      <c r="AA5384" t="s">
        <v>225</v>
      </c>
      <c r="AQ5384" s="286" t="s">
        <v>394</v>
      </c>
      <c r="AR5384" s="304"/>
      <c r="AS5384" s="304"/>
      <c r="AU5384"/>
    </row>
    <row r="5385" spans="1:47" ht="28.8" x14ac:dyDescent="0.3">
      <c r="A5385" s="285">
        <v>124589</v>
      </c>
      <c r="B5385" s="286" t="s">
        <v>541</v>
      </c>
      <c r="C5385" t="s">
        <v>225</v>
      </c>
      <c r="D5385" t="s">
        <v>225</v>
      </c>
      <c r="E5385" t="s">
        <v>225</v>
      </c>
      <c r="F5385" t="s">
        <v>225</v>
      </c>
      <c r="G5385" t="s">
        <v>226</v>
      </c>
      <c r="H5385" t="s">
        <v>224</v>
      </c>
      <c r="I5385" t="s">
        <v>225</v>
      </c>
      <c r="J5385" t="s">
        <v>225</v>
      </c>
      <c r="K5385" t="s">
        <v>225</v>
      </c>
      <c r="L5385" t="s">
        <v>226</v>
      </c>
      <c r="M5385" t="s">
        <v>225</v>
      </c>
      <c r="N5385" t="s">
        <v>226</v>
      </c>
      <c r="O5385" t="s">
        <v>225</v>
      </c>
      <c r="P5385" t="s">
        <v>226</v>
      </c>
      <c r="Q5385" t="s">
        <v>226</v>
      </c>
      <c r="R5385" t="s">
        <v>226</v>
      </c>
      <c r="S5385" t="s">
        <v>226</v>
      </c>
      <c r="T5385" t="s">
        <v>225</v>
      </c>
      <c r="U5385" t="s">
        <v>225</v>
      </c>
      <c r="V5385" t="s">
        <v>226</v>
      </c>
      <c r="W5385" t="s">
        <v>225</v>
      </c>
      <c r="X5385" t="s">
        <v>225</v>
      </c>
      <c r="Y5385" t="s">
        <v>225</v>
      </c>
      <c r="Z5385" t="s">
        <v>225</v>
      </c>
      <c r="AA5385" t="s">
        <v>225</v>
      </c>
      <c r="AQ5385" s="286" t="s">
        <v>394</v>
      </c>
      <c r="AR5385" s="304"/>
      <c r="AS5385" s="304"/>
      <c r="AU5385"/>
    </row>
    <row r="5386" spans="1:47" ht="28.8" x14ac:dyDescent="0.3">
      <c r="A5386" s="285">
        <v>124590</v>
      </c>
      <c r="B5386" s="286" t="s">
        <v>542</v>
      </c>
      <c r="C5386" t="s">
        <v>225</v>
      </c>
      <c r="D5386" t="s">
        <v>225</v>
      </c>
      <c r="E5386" t="s">
        <v>225</v>
      </c>
      <c r="F5386" t="s">
        <v>225</v>
      </c>
      <c r="G5386" t="s">
        <v>224</v>
      </c>
      <c r="H5386" t="s">
        <v>225</v>
      </c>
      <c r="I5386" t="s">
        <v>225</v>
      </c>
      <c r="J5386" t="s">
        <v>224</v>
      </c>
      <c r="K5386" t="s">
        <v>225</v>
      </c>
      <c r="L5386" t="s">
        <v>224</v>
      </c>
      <c r="M5386" t="s">
        <v>225</v>
      </c>
      <c r="N5386" t="s">
        <v>225</v>
      </c>
      <c r="O5386" t="s">
        <v>225</v>
      </c>
      <c r="P5386" t="s">
        <v>225</v>
      </c>
      <c r="Q5386" t="s">
        <v>225</v>
      </c>
      <c r="AM5386" t="s">
        <v>394</v>
      </c>
      <c r="AN5386" t="s">
        <v>394</v>
      </c>
      <c r="AO5386" t="s">
        <v>394</v>
      </c>
      <c r="AP5386" t="s">
        <v>394</v>
      </c>
      <c r="AQ5386" s="286" t="s">
        <v>394</v>
      </c>
      <c r="AR5386" s="304"/>
      <c r="AS5386" s="304"/>
      <c r="AU5386"/>
    </row>
    <row r="5387" spans="1:47" x14ac:dyDescent="0.3">
      <c r="A5387" s="285">
        <v>124591</v>
      </c>
      <c r="B5387" s="286" t="s">
        <v>5586</v>
      </c>
      <c r="C5387" t="s">
        <v>225</v>
      </c>
      <c r="D5387" t="s">
        <v>225</v>
      </c>
      <c r="E5387" t="s">
        <v>225</v>
      </c>
      <c r="F5387" t="s">
        <v>226</v>
      </c>
      <c r="G5387" t="s">
        <v>226</v>
      </c>
      <c r="H5387" t="s">
        <v>225</v>
      </c>
      <c r="I5387" t="s">
        <v>225</v>
      </c>
      <c r="J5387" t="s">
        <v>225</v>
      </c>
      <c r="K5387" t="s">
        <v>226</v>
      </c>
      <c r="L5387" t="s">
        <v>226</v>
      </c>
      <c r="M5387" t="s">
        <v>394</v>
      </c>
      <c r="N5387" t="s">
        <v>394</v>
      </c>
      <c r="O5387" t="s">
        <v>394</v>
      </c>
      <c r="P5387" t="s">
        <v>394</v>
      </c>
      <c r="Q5387" t="s">
        <v>394</v>
      </c>
      <c r="R5387" t="s">
        <v>394</v>
      </c>
      <c r="S5387" t="s">
        <v>394</v>
      </c>
      <c r="T5387" t="s">
        <v>394</v>
      </c>
      <c r="U5387" t="s">
        <v>394</v>
      </c>
      <c r="V5387" t="s">
        <v>394</v>
      </c>
      <c r="W5387" t="s">
        <v>394</v>
      </c>
      <c r="X5387" t="s">
        <v>394</v>
      </c>
      <c r="Y5387" t="s">
        <v>394</v>
      </c>
      <c r="Z5387" t="s">
        <v>394</v>
      </c>
      <c r="AA5387" t="s">
        <v>394</v>
      </c>
      <c r="AB5387" t="s">
        <v>394</v>
      </c>
      <c r="AC5387" t="s">
        <v>394</v>
      </c>
      <c r="AD5387" t="s">
        <v>394</v>
      </c>
      <c r="AE5387" t="s">
        <v>394</v>
      </c>
      <c r="AF5387" t="s">
        <v>394</v>
      </c>
      <c r="AG5387" t="s">
        <v>394</v>
      </c>
      <c r="AH5387" t="s">
        <v>394</v>
      </c>
      <c r="AI5387" t="s">
        <v>394</v>
      </c>
      <c r="AJ5387" t="s">
        <v>394</v>
      </c>
      <c r="AK5387" t="s">
        <v>394</v>
      </c>
      <c r="AL5387" t="s">
        <v>394</v>
      </c>
      <c r="AM5387" t="s">
        <v>394</v>
      </c>
      <c r="AN5387" t="s">
        <v>394</v>
      </c>
      <c r="AO5387" t="s">
        <v>394</v>
      </c>
      <c r="AP5387" t="s">
        <v>394</v>
      </c>
      <c r="AQ5387" s="286" t="s">
        <v>394</v>
      </c>
      <c r="AR5387" s="304"/>
      <c r="AS5387" s="304"/>
      <c r="AU5387"/>
    </row>
    <row r="5388" spans="1:47" ht="28.8" x14ac:dyDescent="0.3">
      <c r="A5388" s="285">
        <v>124592</v>
      </c>
      <c r="B5388" s="286" t="s">
        <v>542</v>
      </c>
      <c r="C5388" t="s">
        <v>225</v>
      </c>
      <c r="D5388" t="s">
        <v>226</v>
      </c>
      <c r="E5388" t="s">
        <v>226</v>
      </c>
      <c r="F5388" t="s">
        <v>226</v>
      </c>
      <c r="G5388" t="s">
        <v>225</v>
      </c>
      <c r="H5388" t="s">
        <v>225</v>
      </c>
      <c r="I5388" t="s">
        <v>225</v>
      </c>
      <c r="J5388" t="s">
        <v>225</v>
      </c>
      <c r="K5388" t="s">
        <v>225</v>
      </c>
      <c r="L5388" t="s">
        <v>226</v>
      </c>
      <c r="M5388" t="s">
        <v>225</v>
      </c>
      <c r="N5388" t="s">
        <v>225</v>
      </c>
      <c r="O5388" t="s">
        <v>225</v>
      </c>
      <c r="P5388" t="s">
        <v>225</v>
      </c>
      <c r="Q5388" t="s">
        <v>225</v>
      </c>
      <c r="AM5388" t="s">
        <v>394</v>
      </c>
      <c r="AN5388" t="s">
        <v>394</v>
      </c>
      <c r="AO5388" t="s">
        <v>394</v>
      </c>
      <c r="AP5388" t="s">
        <v>394</v>
      </c>
      <c r="AQ5388" s="286" t="s">
        <v>394</v>
      </c>
      <c r="AR5388" s="304"/>
      <c r="AS5388" s="304"/>
      <c r="AU5388"/>
    </row>
    <row r="5389" spans="1:47" ht="28.8" x14ac:dyDescent="0.3">
      <c r="A5389" s="285">
        <v>124593</v>
      </c>
      <c r="B5389" s="286" t="s">
        <v>542</v>
      </c>
      <c r="C5389" t="s">
        <v>225</v>
      </c>
      <c r="D5389" t="s">
        <v>226</v>
      </c>
      <c r="E5389" t="s">
        <v>226</v>
      </c>
      <c r="F5389" t="s">
        <v>226</v>
      </c>
      <c r="G5389" t="s">
        <v>224</v>
      </c>
      <c r="H5389" t="s">
        <v>225</v>
      </c>
      <c r="I5389" t="s">
        <v>226</v>
      </c>
      <c r="J5389" t="s">
        <v>226</v>
      </c>
      <c r="K5389" t="s">
        <v>226</v>
      </c>
      <c r="L5389" t="s">
        <v>226</v>
      </c>
      <c r="M5389" t="s">
        <v>225</v>
      </c>
      <c r="N5389" t="s">
        <v>225</v>
      </c>
      <c r="O5389" t="s">
        <v>225</v>
      </c>
      <c r="P5389" t="s">
        <v>225</v>
      </c>
      <c r="Q5389" t="s">
        <v>225</v>
      </c>
      <c r="AM5389" t="s">
        <v>394</v>
      </c>
      <c r="AN5389" t="s">
        <v>394</v>
      </c>
      <c r="AO5389" t="s">
        <v>394</v>
      </c>
      <c r="AP5389" t="s">
        <v>394</v>
      </c>
      <c r="AQ5389" s="286" t="s">
        <v>394</v>
      </c>
      <c r="AR5389" s="304"/>
      <c r="AS5389" s="304"/>
      <c r="AU5389"/>
    </row>
    <row r="5390" spans="1:47" ht="28.8" x14ac:dyDescent="0.3">
      <c r="A5390" s="285">
        <v>124594</v>
      </c>
      <c r="B5390" s="286" t="s">
        <v>542</v>
      </c>
      <c r="C5390" t="s">
        <v>226</v>
      </c>
      <c r="D5390" t="s">
        <v>224</v>
      </c>
      <c r="E5390" t="s">
        <v>226</v>
      </c>
      <c r="F5390" t="s">
        <v>226</v>
      </c>
      <c r="G5390" t="s">
        <v>226</v>
      </c>
      <c r="H5390" t="s">
        <v>226</v>
      </c>
      <c r="I5390" t="s">
        <v>225</v>
      </c>
      <c r="J5390" t="s">
        <v>226</v>
      </c>
      <c r="K5390" t="s">
        <v>225</v>
      </c>
      <c r="L5390" t="s">
        <v>225</v>
      </c>
      <c r="M5390" t="s">
        <v>225</v>
      </c>
      <c r="N5390" t="s">
        <v>225</v>
      </c>
      <c r="O5390" t="s">
        <v>225</v>
      </c>
      <c r="P5390" t="s">
        <v>225</v>
      </c>
      <c r="Q5390" t="s">
        <v>225</v>
      </c>
      <c r="AM5390" t="s">
        <v>394</v>
      </c>
      <c r="AN5390" t="s">
        <v>394</v>
      </c>
      <c r="AO5390" t="s">
        <v>394</v>
      </c>
      <c r="AP5390" t="s">
        <v>394</v>
      </c>
      <c r="AQ5390" s="286" t="s">
        <v>394</v>
      </c>
      <c r="AR5390" s="304"/>
      <c r="AS5390" s="304"/>
      <c r="AU5390"/>
    </row>
    <row r="5391" spans="1:47" ht="28.8" x14ac:dyDescent="0.3">
      <c r="A5391" s="285">
        <v>124595</v>
      </c>
      <c r="B5391" s="286" t="s">
        <v>542</v>
      </c>
      <c r="C5391" t="s">
        <v>225</v>
      </c>
      <c r="D5391" t="s">
        <v>226</v>
      </c>
      <c r="E5391" t="s">
        <v>226</v>
      </c>
      <c r="F5391" t="s">
        <v>226</v>
      </c>
      <c r="G5391" t="s">
        <v>226</v>
      </c>
      <c r="H5391" t="s">
        <v>225</v>
      </c>
      <c r="I5391" t="s">
        <v>226</v>
      </c>
      <c r="J5391" t="s">
        <v>226</v>
      </c>
      <c r="K5391" t="s">
        <v>226</v>
      </c>
      <c r="L5391" t="s">
        <v>226</v>
      </c>
      <c r="M5391" t="s">
        <v>225</v>
      </c>
      <c r="N5391" t="s">
        <v>225</v>
      </c>
      <c r="O5391" t="s">
        <v>225</v>
      </c>
      <c r="P5391" t="s">
        <v>225</v>
      </c>
      <c r="Q5391" t="s">
        <v>225</v>
      </c>
      <c r="AM5391" t="s">
        <v>394</v>
      </c>
      <c r="AN5391" t="s">
        <v>394</v>
      </c>
      <c r="AO5391" t="s">
        <v>394</v>
      </c>
      <c r="AP5391" t="s">
        <v>394</v>
      </c>
      <c r="AQ5391" s="286" t="s">
        <v>394</v>
      </c>
      <c r="AR5391" s="304"/>
      <c r="AS5391" s="304"/>
      <c r="AU5391"/>
    </row>
    <row r="5392" spans="1:47" ht="28.8" x14ac:dyDescent="0.3">
      <c r="A5392" s="285">
        <v>124596</v>
      </c>
      <c r="B5392" s="286" t="s">
        <v>542</v>
      </c>
      <c r="C5392" t="s">
        <v>226</v>
      </c>
      <c r="D5392" t="s">
        <v>226</v>
      </c>
      <c r="E5392" t="s">
        <v>224</v>
      </c>
      <c r="F5392" t="s">
        <v>226</v>
      </c>
      <c r="G5392" t="s">
        <v>226</v>
      </c>
      <c r="H5392" t="s">
        <v>226</v>
      </c>
      <c r="I5392" t="s">
        <v>226</v>
      </c>
      <c r="J5392" t="s">
        <v>226</v>
      </c>
      <c r="K5392" t="s">
        <v>226</v>
      </c>
      <c r="L5392" t="s">
        <v>226</v>
      </c>
      <c r="M5392" t="s">
        <v>225</v>
      </c>
      <c r="N5392" t="s">
        <v>225</v>
      </c>
      <c r="O5392" t="s">
        <v>225</v>
      </c>
      <c r="P5392" t="s">
        <v>225</v>
      </c>
      <c r="Q5392" t="s">
        <v>225</v>
      </c>
      <c r="AM5392" t="s">
        <v>394</v>
      </c>
      <c r="AN5392" t="s">
        <v>394</v>
      </c>
      <c r="AO5392" t="s">
        <v>394</v>
      </c>
      <c r="AP5392" t="s">
        <v>394</v>
      </c>
      <c r="AQ5392" s="286" t="s">
        <v>394</v>
      </c>
      <c r="AR5392" s="304"/>
      <c r="AS5392" s="304"/>
      <c r="AU5392"/>
    </row>
    <row r="5393" spans="1:47" ht="28.8" x14ac:dyDescent="0.3">
      <c r="A5393" s="285">
        <v>124597</v>
      </c>
      <c r="B5393" s="286" t="s">
        <v>542</v>
      </c>
      <c r="C5393" t="s">
        <v>226</v>
      </c>
      <c r="D5393" t="s">
        <v>226</v>
      </c>
      <c r="E5393" t="s">
        <v>226</v>
      </c>
      <c r="F5393" t="s">
        <v>226</v>
      </c>
      <c r="G5393" t="s">
        <v>226</v>
      </c>
      <c r="H5393" t="s">
        <v>225</v>
      </c>
      <c r="I5393" t="s">
        <v>225</v>
      </c>
      <c r="J5393" t="s">
        <v>226</v>
      </c>
      <c r="K5393" t="s">
        <v>226</v>
      </c>
      <c r="L5393" t="s">
        <v>225</v>
      </c>
      <c r="M5393" t="s">
        <v>225</v>
      </c>
      <c r="N5393" t="s">
        <v>225</v>
      </c>
      <c r="O5393" t="s">
        <v>225</v>
      </c>
      <c r="P5393" t="s">
        <v>225</v>
      </c>
      <c r="Q5393" t="s">
        <v>225</v>
      </c>
      <c r="AM5393" t="s">
        <v>394</v>
      </c>
      <c r="AN5393" t="s">
        <v>394</v>
      </c>
      <c r="AO5393" t="s">
        <v>394</v>
      </c>
      <c r="AP5393" t="s">
        <v>394</v>
      </c>
      <c r="AQ5393" s="286" t="s">
        <v>394</v>
      </c>
      <c r="AR5393" s="304"/>
      <c r="AS5393" s="304"/>
      <c r="AU5393"/>
    </row>
    <row r="5394" spans="1:47" x14ac:dyDescent="0.3">
      <c r="A5394" s="285">
        <v>124598</v>
      </c>
      <c r="B5394" s="286" t="s">
        <v>5586</v>
      </c>
      <c r="C5394" t="s">
        <v>224</v>
      </c>
      <c r="D5394" t="s">
        <v>226</v>
      </c>
      <c r="E5394" t="s">
        <v>226</v>
      </c>
      <c r="F5394" t="s">
        <v>226</v>
      </c>
      <c r="G5394" t="s">
        <v>226</v>
      </c>
      <c r="H5394" t="s">
        <v>226</v>
      </c>
      <c r="I5394" t="s">
        <v>226</v>
      </c>
      <c r="J5394" t="s">
        <v>226</v>
      </c>
      <c r="K5394" t="s">
        <v>226</v>
      </c>
      <c r="L5394" t="s">
        <v>226</v>
      </c>
      <c r="M5394" t="s">
        <v>394</v>
      </c>
      <c r="N5394" t="s">
        <v>394</v>
      </c>
      <c r="O5394" t="s">
        <v>394</v>
      </c>
      <c r="P5394" t="s">
        <v>394</v>
      </c>
      <c r="Q5394" t="s">
        <v>394</v>
      </c>
      <c r="R5394" t="s">
        <v>394</v>
      </c>
      <c r="S5394" t="s">
        <v>394</v>
      </c>
      <c r="T5394" t="s">
        <v>394</v>
      </c>
      <c r="U5394" t="s">
        <v>394</v>
      </c>
      <c r="V5394" t="s">
        <v>394</v>
      </c>
      <c r="W5394" t="s">
        <v>394</v>
      </c>
      <c r="X5394" t="s">
        <v>394</v>
      </c>
      <c r="Y5394" t="s">
        <v>394</v>
      </c>
      <c r="Z5394" t="s">
        <v>394</v>
      </c>
      <c r="AA5394" t="s">
        <v>394</v>
      </c>
      <c r="AB5394" t="s">
        <v>394</v>
      </c>
      <c r="AC5394" t="s">
        <v>394</v>
      </c>
      <c r="AD5394" t="s">
        <v>394</v>
      </c>
      <c r="AE5394" t="s">
        <v>394</v>
      </c>
      <c r="AF5394" t="s">
        <v>394</v>
      </c>
      <c r="AG5394" t="s">
        <v>394</v>
      </c>
      <c r="AH5394" t="s">
        <v>394</v>
      </c>
      <c r="AI5394" t="s">
        <v>394</v>
      </c>
      <c r="AJ5394" t="s">
        <v>394</v>
      </c>
      <c r="AK5394" t="s">
        <v>394</v>
      </c>
      <c r="AL5394" t="s">
        <v>394</v>
      </c>
      <c r="AM5394" t="s">
        <v>394</v>
      </c>
      <c r="AN5394" t="s">
        <v>394</v>
      </c>
      <c r="AO5394" t="s">
        <v>394</v>
      </c>
      <c r="AP5394" t="s">
        <v>394</v>
      </c>
      <c r="AQ5394" s="286" t="s">
        <v>394</v>
      </c>
      <c r="AR5394" s="304"/>
      <c r="AS5394" s="304"/>
      <c r="AU5394"/>
    </row>
    <row r="5395" spans="1:47" ht="28.8" x14ac:dyDescent="0.3">
      <c r="A5395" s="285">
        <v>124599</v>
      </c>
      <c r="B5395" s="286" t="s">
        <v>542</v>
      </c>
      <c r="C5395" t="s">
        <v>226</v>
      </c>
      <c r="D5395" t="s">
        <v>224</v>
      </c>
      <c r="E5395" t="s">
        <v>224</v>
      </c>
      <c r="F5395" t="s">
        <v>224</v>
      </c>
      <c r="G5395" t="s">
        <v>226</v>
      </c>
      <c r="H5395" t="s">
        <v>226</v>
      </c>
      <c r="I5395" t="s">
        <v>226</v>
      </c>
      <c r="J5395" t="s">
        <v>226</v>
      </c>
      <c r="K5395" t="s">
        <v>225</v>
      </c>
      <c r="L5395" t="s">
        <v>225</v>
      </c>
      <c r="M5395" t="s">
        <v>225</v>
      </c>
      <c r="N5395" t="s">
        <v>225</v>
      </c>
      <c r="O5395" t="s">
        <v>225</v>
      </c>
      <c r="P5395" t="s">
        <v>225</v>
      </c>
      <c r="Q5395" t="s">
        <v>225</v>
      </c>
      <c r="AM5395" t="s">
        <v>394</v>
      </c>
      <c r="AN5395" t="s">
        <v>394</v>
      </c>
      <c r="AO5395" t="s">
        <v>394</v>
      </c>
      <c r="AP5395" t="s">
        <v>394</v>
      </c>
      <c r="AQ5395" s="286" t="s">
        <v>394</v>
      </c>
      <c r="AR5395" s="304"/>
      <c r="AS5395" s="304"/>
      <c r="AU5395"/>
    </row>
    <row r="5396" spans="1:47" x14ac:dyDescent="0.3">
      <c r="A5396" s="285">
        <v>124600</v>
      </c>
      <c r="B5396" s="286" t="s">
        <v>5586</v>
      </c>
      <c r="C5396" t="s">
        <v>226</v>
      </c>
      <c r="D5396" t="s">
        <v>226</v>
      </c>
      <c r="E5396" t="s">
        <v>224</v>
      </c>
      <c r="F5396" t="s">
        <v>226</v>
      </c>
      <c r="G5396" t="s">
        <v>226</v>
      </c>
      <c r="H5396" t="s">
        <v>226</v>
      </c>
      <c r="I5396" t="s">
        <v>226</v>
      </c>
      <c r="J5396" t="s">
        <v>226</v>
      </c>
      <c r="K5396" t="s">
        <v>226</v>
      </c>
      <c r="L5396" t="s">
        <v>226</v>
      </c>
      <c r="M5396" t="s">
        <v>394</v>
      </c>
      <c r="N5396" t="s">
        <v>394</v>
      </c>
      <c r="O5396" t="s">
        <v>394</v>
      </c>
      <c r="P5396" t="s">
        <v>394</v>
      </c>
      <c r="Q5396" t="s">
        <v>394</v>
      </c>
      <c r="R5396" t="s">
        <v>394</v>
      </c>
      <c r="S5396" t="s">
        <v>394</v>
      </c>
      <c r="T5396" t="s">
        <v>394</v>
      </c>
      <c r="U5396" t="s">
        <v>394</v>
      </c>
      <c r="V5396" t="s">
        <v>394</v>
      </c>
      <c r="W5396" t="s">
        <v>394</v>
      </c>
      <c r="X5396" t="s">
        <v>394</v>
      </c>
      <c r="Y5396" t="s">
        <v>394</v>
      </c>
      <c r="Z5396" t="s">
        <v>394</v>
      </c>
      <c r="AA5396" t="s">
        <v>394</v>
      </c>
      <c r="AB5396" t="s">
        <v>394</v>
      </c>
      <c r="AC5396" t="s">
        <v>394</v>
      </c>
      <c r="AD5396" t="s">
        <v>394</v>
      </c>
      <c r="AE5396" t="s">
        <v>394</v>
      </c>
      <c r="AF5396" t="s">
        <v>394</v>
      </c>
      <c r="AG5396" t="s">
        <v>394</v>
      </c>
      <c r="AH5396" t="s">
        <v>394</v>
      </c>
      <c r="AI5396" t="s">
        <v>394</v>
      </c>
      <c r="AJ5396" t="s">
        <v>394</v>
      </c>
      <c r="AK5396" t="s">
        <v>394</v>
      </c>
      <c r="AL5396" t="s">
        <v>394</v>
      </c>
      <c r="AM5396" t="s">
        <v>394</v>
      </c>
      <c r="AN5396" t="s">
        <v>394</v>
      </c>
      <c r="AO5396" t="s">
        <v>394</v>
      </c>
      <c r="AP5396" t="s">
        <v>394</v>
      </c>
      <c r="AQ5396" s="286" t="s">
        <v>394</v>
      </c>
      <c r="AR5396" s="304"/>
      <c r="AS5396" s="304"/>
      <c r="AU5396"/>
    </row>
    <row r="5397" spans="1:47" ht="28.8" x14ac:dyDescent="0.3">
      <c r="A5397" s="285">
        <v>124601</v>
      </c>
      <c r="B5397" s="286" t="s">
        <v>542</v>
      </c>
      <c r="C5397" t="s">
        <v>224</v>
      </c>
      <c r="D5397" t="s">
        <v>224</v>
      </c>
      <c r="E5397" t="s">
        <v>224</v>
      </c>
      <c r="F5397" t="s">
        <v>224</v>
      </c>
      <c r="G5397" t="s">
        <v>224</v>
      </c>
      <c r="H5397" t="s">
        <v>226</v>
      </c>
      <c r="I5397" t="s">
        <v>226</v>
      </c>
      <c r="J5397" t="s">
        <v>226</v>
      </c>
      <c r="K5397" t="s">
        <v>226</v>
      </c>
      <c r="L5397" t="s">
        <v>226</v>
      </c>
      <c r="M5397" t="s">
        <v>225</v>
      </c>
      <c r="N5397" t="s">
        <v>225</v>
      </c>
      <c r="O5397" t="s">
        <v>225</v>
      </c>
      <c r="P5397" t="s">
        <v>225</v>
      </c>
      <c r="Q5397" t="s">
        <v>225</v>
      </c>
      <c r="AM5397" t="s">
        <v>394</v>
      </c>
      <c r="AN5397" t="s">
        <v>394</v>
      </c>
      <c r="AO5397" t="s">
        <v>394</v>
      </c>
      <c r="AP5397" t="s">
        <v>394</v>
      </c>
      <c r="AQ5397" s="286" t="s">
        <v>394</v>
      </c>
      <c r="AR5397" s="304"/>
      <c r="AS5397" s="304"/>
      <c r="AU5397"/>
    </row>
    <row r="5398" spans="1:47" ht="28.8" x14ac:dyDescent="0.3">
      <c r="A5398" s="285">
        <v>124602</v>
      </c>
      <c r="B5398" s="286" t="s">
        <v>542</v>
      </c>
      <c r="C5398" t="s">
        <v>226</v>
      </c>
      <c r="D5398" t="s">
        <v>226</v>
      </c>
      <c r="E5398" t="s">
        <v>226</v>
      </c>
      <c r="F5398" t="s">
        <v>226</v>
      </c>
      <c r="G5398" t="s">
        <v>226</v>
      </c>
      <c r="H5398" t="s">
        <v>226</v>
      </c>
      <c r="I5398" t="s">
        <v>226</v>
      </c>
      <c r="J5398" t="s">
        <v>225</v>
      </c>
      <c r="K5398" t="s">
        <v>226</v>
      </c>
      <c r="L5398" t="s">
        <v>226</v>
      </c>
      <c r="M5398" t="s">
        <v>225</v>
      </c>
      <c r="N5398" t="s">
        <v>225</v>
      </c>
      <c r="O5398" t="s">
        <v>225</v>
      </c>
      <c r="P5398" t="s">
        <v>225</v>
      </c>
      <c r="Q5398" t="s">
        <v>225</v>
      </c>
      <c r="AM5398" t="s">
        <v>394</v>
      </c>
      <c r="AN5398" t="s">
        <v>394</v>
      </c>
      <c r="AO5398" t="s">
        <v>394</v>
      </c>
      <c r="AP5398" t="s">
        <v>394</v>
      </c>
      <c r="AQ5398" s="286" t="s">
        <v>394</v>
      </c>
      <c r="AR5398" s="304"/>
      <c r="AS5398" s="304"/>
      <c r="AU5398"/>
    </row>
    <row r="5399" spans="1:47" ht="28.8" x14ac:dyDescent="0.3">
      <c r="A5399" s="285">
        <v>124603</v>
      </c>
      <c r="B5399" s="286" t="s">
        <v>542</v>
      </c>
      <c r="C5399" t="s">
        <v>224</v>
      </c>
      <c r="D5399" t="s">
        <v>224</v>
      </c>
      <c r="E5399" t="s">
        <v>224</v>
      </c>
      <c r="F5399" t="s">
        <v>226</v>
      </c>
      <c r="G5399" t="s">
        <v>224</v>
      </c>
      <c r="H5399" t="s">
        <v>226</v>
      </c>
      <c r="I5399" t="s">
        <v>226</v>
      </c>
      <c r="J5399" t="s">
        <v>226</v>
      </c>
      <c r="K5399" t="s">
        <v>226</v>
      </c>
      <c r="L5399" t="s">
        <v>226</v>
      </c>
      <c r="M5399" t="s">
        <v>225</v>
      </c>
      <c r="N5399" t="s">
        <v>225</v>
      </c>
      <c r="O5399" t="s">
        <v>225</v>
      </c>
      <c r="P5399" t="s">
        <v>225</v>
      </c>
      <c r="Q5399" t="s">
        <v>225</v>
      </c>
      <c r="AM5399" t="s">
        <v>394</v>
      </c>
      <c r="AN5399" t="s">
        <v>394</v>
      </c>
      <c r="AO5399" t="s">
        <v>394</v>
      </c>
      <c r="AP5399" t="s">
        <v>394</v>
      </c>
      <c r="AQ5399" s="286" t="s">
        <v>394</v>
      </c>
      <c r="AR5399" s="304"/>
      <c r="AS5399" s="304"/>
      <c r="AU5399"/>
    </row>
    <row r="5400" spans="1:47" ht="28.8" x14ac:dyDescent="0.3">
      <c r="A5400" s="285">
        <v>124604</v>
      </c>
      <c r="B5400" s="286" t="s">
        <v>542</v>
      </c>
      <c r="C5400" t="s">
        <v>226</v>
      </c>
      <c r="D5400" t="s">
        <v>224</v>
      </c>
      <c r="E5400" t="s">
        <v>224</v>
      </c>
      <c r="F5400" t="s">
        <v>226</v>
      </c>
      <c r="G5400" t="s">
        <v>226</v>
      </c>
      <c r="H5400" t="s">
        <v>226</v>
      </c>
      <c r="I5400" t="s">
        <v>226</v>
      </c>
      <c r="J5400" t="s">
        <v>226</v>
      </c>
      <c r="K5400" t="s">
        <v>226</v>
      </c>
      <c r="L5400" t="s">
        <v>226</v>
      </c>
      <c r="M5400" t="s">
        <v>225</v>
      </c>
      <c r="N5400" t="s">
        <v>225</v>
      </c>
      <c r="O5400" t="s">
        <v>225</v>
      </c>
      <c r="P5400" t="s">
        <v>225</v>
      </c>
      <c r="Q5400" t="s">
        <v>225</v>
      </c>
      <c r="AM5400" t="s">
        <v>394</v>
      </c>
      <c r="AN5400" t="s">
        <v>394</v>
      </c>
      <c r="AO5400" t="s">
        <v>394</v>
      </c>
      <c r="AP5400" t="s">
        <v>394</v>
      </c>
      <c r="AQ5400" s="286" t="s">
        <v>394</v>
      </c>
      <c r="AR5400" s="304"/>
      <c r="AS5400" s="304"/>
      <c r="AU5400"/>
    </row>
    <row r="5401" spans="1:47" x14ac:dyDescent="0.3">
      <c r="A5401" s="285">
        <v>124605</v>
      </c>
      <c r="B5401" s="286" t="s">
        <v>5586</v>
      </c>
      <c r="C5401" t="s">
        <v>226</v>
      </c>
      <c r="D5401" t="s">
        <v>226</v>
      </c>
      <c r="E5401" t="s">
        <v>226</v>
      </c>
      <c r="F5401" t="s">
        <v>226</v>
      </c>
      <c r="G5401" t="s">
        <v>226</v>
      </c>
      <c r="H5401" t="s">
        <v>394</v>
      </c>
      <c r="I5401" t="s">
        <v>394</v>
      </c>
      <c r="J5401" t="s">
        <v>394</v>
      </c>
      <c r="K5401" t="s">
        <v>394</v>
      </c>
      <c r="L5401" t="s">
        <v>394</v>
      </c>
      <c r="M5401" t="s">
        <v>394</v>
      </c>
      <c r="N5401" t="s">
        <v>394</v>
      </c>
      <c r="O5401" t="s">
        <v>394</v>
      </c>
      <c r="P5401" t="s">
        <v>394</v>
      </c>
      <c r="Q5401" t="s">
        <v>394</v>
      </c>
      <c r="R5401" t="s">
        <v>394</v>
      </c>
      <c r="S5401" t="s">
        <v>394</v>
      </c>
      <c r="T5401" t="s">
        <v>394</v>
      </c>
      <c r="U5401" t="s">
        <v>394</v>
      </c>
      <c r="V5401" t="s">
        <v>394</v>
      </c>
      <c r="W5401" t="s">
        <v>394</v>
      </c>
      <c r="X5401" t="s">
        <v>394</v>
      </c>
      <c r="Y5401" t="s">
        <v>394</v>
      </c>
      <c r="Z5401" t="s">
        <v>394</v>
      </c>
      <c r="AA5401" t="s">
        <v>394</v>
      </c>
      <c r="AB5401" t="s">
        <v>394</v>
      </c>
      <c r="AC5401" t="s">
        <v>394</v>
      </c>
      <c r="AD5401" t="s">
        <v>394</v>
      </c>
      <c r="AE5401" t="s">
        <v>394</v>
      </c>
      <c r="AF5401" t="s">
        <v>394</v>
      </c>
      <c r="AG5401" t="s">
        <v>394</v>
      </c>
      <c r="AH5401" t="s">
        <v>394</v>
      </c>
      <c r="AI5401" t="s">
        <v>394</v>
      </c>
      <c r="AJ5401" t="s">
        <v>394</v>
      </c>
      <c r="AK5401" t="s">
        <v>394</v>
      </c>
      <c r="AL5401" t="s">
        <v>394</v>
      </c>
      <c r="AM5401" t="s">
        <v>394</v>
      </c>
      <c r="AN5401" t="s">
        <v>394</v>
      </c>
      <c r="AO5401" t="s">
        <v>394</v>
      </c>
      <c r="AP5401" t="s">
        <v>394</v>
      </c>
      <c r="AQ5401" s="289"/>
      <c r="AR5401" s="304"/>
      <c r="AS5401" s="304"/>
      <c r="AU5401"/>
    </row>
    <row r="5402" spans="1:47" ht="21.6" x14ac:dyDescent="0.65">
      <c r="A5402" s="285">
        <v>124606</v>
      </c>
      <c r="B5402" s="286" t="s">
        <v>5586</v>
      </c>
      <c r="C5402" t="s">
        <v>226</v>
      </c>
      <c r="D5402" t="s">
        <v>226</v>
      </c>
      <c r="E5402" t="s">
        <v>225</v>
      </c>
      <c r="F5402" t="s">
        <v>225</v>
      </c>
      <c r="G5402" t="s">
        <v>225</v>
      </c>
      <c r="H5402" t="s">
        <v>394</v>
      </c>
      <c r="I5402" t="s">
        <v>394</v>
      </c>
      <c r="J5402" t="s">
        <v>394</v>
      </c>
      <c r="K5402" t="s">
        <v>394</v>
      </c>
      <c r="L5402" t="s">
        <v>394</v>
      </c>
      <c r="M5402" t="s">
        <v>394</v>
      </c>
      <c r="N5402" t="s">
        <v>394</v>
      </c>
      <c r="O5402" t="s">
        <v>394</v>
      </c>
      <c r="P5402" t="s">
        <v>394</v>
      </c>
      <c r="Q5402" t="s">
        <v>394</v>
      </c>
      <c r="R5402" t="s">
        <v>394</v>
      </c>
      <c r="S5402" t="s">
        <v>394</v>
      </c>
      <c r="T5402" t="s">
        <v>394</v>
      </c>
      <c r="U5402" t="s">
        <v>394</v>
      </c>
      <c r="V5402" t="s">
        <v>394</v>
      </c>
      <c r="W5402" t="s">
        <v>394</v>
      </c>
      <c r="X5402" t="s">
        <v>394</v>
      </c>
      <c r="Y5402" t="s">
        <v>394</v>
      </c>
      <c r="Z5402" t="s">
        <v>394</v>
      </c>
      <c r="AA5402" t="s">
        <v>394</v>
      </c>
      <c r="AB5402" t="s">
        <v>394</v>
      </c>
      <c r="AC5402" t="s">
        <v>394</v>
      </c>
      <c r="AD5402" t="s">
        <v>394</v>
      </c>
      <c r="AE5402" t="s">
        <v>394</v>
      </c>
      <c r="AF5402" t="s">
        <v>394</v>
      </c>
      <c r="AG5402" t="s">
        <v>394</v>
      </c>
      <c r="AH5402" t="s">
        <v>394</v>
      </c>
      <c r="AI5402" t="s">
        <v>394</v>
      </c>
      <c r="AJ5402" t="s">
        <v>394</v>
      </c>
      <c r="AK5402" t="s">
        <v>394</v>
      </c>
      <c r="AL5402" t="s">
        <v>394</v>
      </c>
      <c r="AM5402" t="s">
        <v>394</v>
      </c>
      <c r="AN5402" t="s">
        <v>394</v>
      </c>
      <c r="AO5402" t="s">
        <v>394</v>
      </c>
      <c r="AP5402" t="s">
        <v>394</v>
      </c>
      <c r="AQ5402" s="288"/>
      <c r="AR5402" s="304"/>
      <c r="AS5402" s="304"/>
      <c r="AU5402"/>
    </row>
    <row r="5403" spans="1:47" ht="28.8" x14ac:dyDescent="0.3">
      <c r="A5403" s="285">
        <v>124607</v>
      </c>
      <c r="B5403" s="286" t="s">
        <v>542</v>
      </c>
      <c r="C5403" t="s">
        <v>226</v>
      </c>
      <c r="D5403" t="s">
        <v>226</v>
      </c>
      <c r="E5403" t="s">
        <v>225</v>
      </c>
      <c r="F5403" t="s">
        <v>226</v>
      </c>
      <c r="G5403" t="s">
        <v>226</v>
      </c>
      <c r="H5403" t="s">
        <v>225</v>
      </c>
      <c r="I5403" t="s">
        <v>225</v>
      </c>
      <c r="J5403" t="s">
        <v>225</v>
      </c>
      <c r="K5403" t="s">
        <v>226</v>
      </c>
      <c r="L5403" t="s">
        <v>226</v>
      </c>
      <c r="M5403" t="s">
        <v>225</v>
      </c>
      <c r="N5403" t="s">
        <v>225</v>
      </c>
      <c r="O5403" t="s">
        <v>225</v>
      </c>
      <c r="P5403" t="s">
        <v>225</v>
      </c>
      <c r="Q5403" t="s">
        <v>225</v>
      </c>
      <c r="AM5403" t="s">
        <v>394</v>
      </c>
      <c r="AN5403" t="s">
        <v>394</v>
      </c>
      <c r="AO5403" t="s">
        <v>394</v>
      </c>
      <c r="AP5403" t="s">
        <v>394</v>
      </c>
      <c r="AQ5403" s="286" t="s">
        <v>394</v>
      </c>
      <c r="AR5403" s="304"/>
      <c r="AS5403" s="304"/>
      <c r="AU5403"/>
    </row>
    <row r="5404" spans="1:47" x14ac:dyDescent="0.3">
      <c r="A5404" s="285">
        <v>124608</v>
      </c>
      <c r="B5404" s="286" t="s">
        <v>5586</v>
      </c>
      <c r="C5404" t="s">
        <v>226</v>
      </c>
      <c r="D5404" t="s">
        <v>226</v>
      </c>
      <c r="E5404" t="s">
        <v>224</v>
      </c>
      <c r="F5404" t="s">
        <v>226</v>
      </c>
      <c r="G5404" t="s">
        <v>226</v>
      </c>
      <c r="H5404" t="s">
        <v>226</v>
      </c>
      <c r="I5404" t="s">
        <v>226</v>
      </c>
      <c r="J5404" t="s">
        <v>226</v>
      </c>
      <c r="K5404" t="s">
        <v>226</v>
      </c>
      <c r="L5404" t="s">
        <v>226</v>
      </c>
      <c r="M5404" t="s">
        <v>394</v>
      </c>
      <c r="N5404" t="s">
        <v>394</v>
      </c>
      <c r="O5404" t="s">
        <v>394</v>
      </c>
      <c r="P5404" t="s">
        <v>394</v>
      </c>
      <c r="Q5404" t="s">
        <v>394</v>
      </c>
      <c r="R5404" t="s">
        <v>394</v>
      </c>
      <c r="S5404" t="s">
        <v>394</v>
      </c>
      <c r="T5404" t="s">
        <v>394</v>
      </c>
      <c r="U5404" t="s">
        <v>394</v>
      </c>
      <c r="V5404" t="s">
        <v>394</v>
      </c>
      <c r="W5404" t="s">
        <v>394</v>
      </c>
      <c r="X5404" t="s">
        <v>394</v>
      </c>
      <c r="Y5404" t="s">
        <v>394</v>
      </c>
      <c r="Z5404" t="s">
        <v>394</v>
      </c>
      <c r="AA5404" t="s">
        <v>394</v>
      </c>
      <c r="AB5404" t="s">
        <v>394</v>
      </c>
      <c r="AC5404" t="s">
        <v>394</v>
      </c>
      <c r="AD5404" t="s">
        <v>394</v>
      </c>
      <c r="AE5404" t="s">
        <v>394</v>
      </c>
      <c r="AF5404" t="s">
        <v>394</v>
      </c>
      <c r="AG5404" t="s">
        <v>394</v>
      </c>
      <c r="AH5404" t="s">
        <v>394</v>
      </c>
      <c r="AI5404" t="s">
        <v>394</v>
      </c>
      <c r="AJ5404" t="s">
        <v>394</v>
      </c>
      <c r="AK5404" t="s">
        <v>394</v>
      </c>
      <c r="AL5404" t="s">
        <v>394</v>
      </c>
      <c r="AM5404" t="s">
        <v>394</v>
      </c>
      <c r="AN5404" t="s">
        <v>394</v>
      </c>
      <c r="AO5404" t="s">
        <v>394</v>
      </c>
      <c r="AP5404" t="s">
        <v>394</v>
      </c>
      <c r="AQ5404" s="286" t="s">
        <v>394</v>
      </c>
      <c r="AR5404" s="304"/>
      <c r="AS5404" s="304"/>
      <c r="AU5404"/>
    </row>
    <row r="5405" spans="1:47" ht="28.8" x14ac:dyDescent="0.3">
      <c r="A5405" s="285">
        <v>124609</v>
      </c>
      <c r="B5405" s="286" t="s">
        <v>542</v>
      </c>
      <c r="C5405" t="s">
        <v>226</v>
      </c>
      <c r="D5405" t="s">
        <v>224</v>
      </c>
      <c r="E5405" t="s">
        <v>226</v>
      </c>
      <c r="F5405" t="s">
        <v>226</v>
      </c>
      <c r="G5405" t="s">
        <v>226</v>
      </c>
      <c r="H5405" t="s">
        <v>226</v>
      </c>
      <c r="I5405" t="s">
        <v>226</v>
      </c>
      <c r="J5405" t="s">
        <v>226</v>
      </c>
      <c r="K5405" t="s">
        <v>226</v>
      </c>
      <c r="L5405" t="s">
        <v>226</v>
      </c>
      <c r="M5405" t="s">
        <v>225</v>
      </c>
      <c r="N5405" t="s">
        <v>225</v>
      </c>
      <c r="O5405" t="s">
        <v>225</v>
      </c>
      <c r="P5405" t="s">
        <v>225</v>
      </c>
      <c r="Q5405" t="s">
        <v>225</v>
      </c>
      <c r="AM5405" t="s">
        <v>394</v>
      </c>
      <c r="AN5405" t="s">
        <v>394</v>
      </c>
      <c r="AO5405" t="s">
        <v>394</v>
      </c>
      <c r="AP5405" t="s">
        <v>394</v>
      </c>
      <c r="AQ5405" s="286" t="s">
        <v>394</v>
      </c>
      <c r="AR5405" s="304"/>
      <c r="AS5405" s="304"/>
      <c r="AU5405"/>
    </row>
    <row r="5406" spans="1:47" ht="28.8" x14ac:dyDescent="0.3">
      <c r="A5406" s="285">
        <v>124610</v>
      </c>
      <c r="B5406" s="286" t="s">
        <v>542</v>
      </c>
      <c r="C5406" t="s">
        <v>226</v>
      </c>
      <c r="D5406" t="s">
        <v>224</v>
      </c>
      <c r="E5406" t="s">
        <v>226</v>
      </c>
      <c r="F5406" t="s">
        <v>226</v>
      </c>
      <c r="G5406" t="s">
        <v>226</v>
      </c>
      <c r="H5406" t="s">
        <v>226</v>
      </c>
      <c r="I5406" t="s">
        <v>226</v>
      </c>
      <c r="J5406" t="s">
        <v>226</v>
      </c>
      <c r="K5406" t="s">
        <v>226</v>
      </c>
      <c r="L5406" t="s">
        <v>226</v>
      </c>
      <c r="M5406" t="s">
        <v>225</v>
      </c>
      <c r="N5406" t="s">
        <v>225</v>
      </c>
      <c r="O5406" t="s">
        <v>225</v>
      </c>
      <c r="P5406" t="s">
        <v>225</v>
      </c>
      <c r="Q5406" t="s">
        <v>225</v>
      </c>
      <c r="AM5406" t="s">
        <v>394</v>
      </c>
      <c r="AN5406" t="s">
        <v>394</v>
      </c>
      <c r="AO5406" t="s">
        <v>394</v>
      </c>
      <c r="AP5406" t="s">
        <v>394</v>
      </c>
      <c r="AQ5406" s="286" t="s">
        <v>394</v>
      </c>
      <c r="AR5406" s="304"/>
      <c r="AS5406" s="304"/>
      <c r="AU5406"/>
    </row>
    <row r="5407" spans="1:47" x14ac:dyDescent="0.3">
      <c r="A5407" s="285">
        <v>124611</v>
      </c>
      <c r="B5407" s="286" t="s">
        <v>5586</v>
      </c>
      <c r="C5407" t="s">
        <v>224</v>
      </c>
      <c r="D5407" t="s">
        <v>226</v>
      </c>
      <c r="E5407" t="s">
        <v>226</v>
      </c>
      <c r="F5407" t="s">
        <v>226</v>
      </c>
      <c r="G5407" t="s">
        <v>226</v>
      </c>
      <c r="H5407" t="s">
        <v>226</v>
      </c>
      <c r="I5407" t="s">
        <v>226</v>
      </c>
      <c r="J5407" t="s">
        <v>226</v>
      </c>
      <c r="K5407" t="s">
        <v>226</v>
      </c>
      <c r="L5407" t="s">
        <v>226</v>
      </c>
      <c r="M5407" t="s">
        <v>394</v>
      </c>
      <c r="N5407" t="s">
        <v>394</v>
      </c>
      <c r="O5407" t="s">
        <v>394</v>
      </c>
      <c r="P5407" t="s">
        <v>394</v>
      </c>
      <c r="Q5407" t="s">
        <v>394</v>
      </c>
      <c r="R5407" t="s">
        <v>394</v>
      </c>
      <c r="S5407" t="s">
        <v>394</v>
      </c>
      <c r="T5407" t="s">
        <v>394</v>
      </c>
      <c r="U5407" t="s">
        <v>394</v>
      </c>
      <c r="V5407" t="s">
        <v>394</v>
      </c>
      <c r="W5407" t="s">
        <v>394</v>
      </c>
      <c r="X5407" t="s">
        <v>394</v>
      </c>
      <c r="Y5407" t="s">
        <v>394</v>
      </c>
      <c r="Z5407" t="s">
        <v>394</v>
      </c>
      <c r="AA5407" t="s">
        <v>394</v>
      </c>
      <c r="AB5407" t="s">
        <v>394</v>
      </c>
      <c r="AC5407" t="s">
        <v>394</v>
      </c>
      <c r="AD5407" t="s">
        <v>394</v>
      </c>
      <c r="AE5407" t="s">
        <v>394</v>
      </c>
      <c r="AF5407" t="s">
        <v>394</v>
      </c>
      <c r="AG5407" t="s">
        <v>394</v>
      </c>
      <c r="AH5407" t="s">
        <v>394</v>
      </c>
      <c r="AI5407" t="s">
        <v>394</v>
      </c>
      <c r="AJ5407" t="s">
        <v>394</v>
      </c>
      <c r="AK5407" t="s">
        <v>394</v>
      </c>
      <c r="AL5407" t="s">
        <v>394</v>
      </c>
      <c r="AM5407" t="s">
        <v>394</v>
      </c>
      <c r="AN5407" t="s">
        <v>394</v>
      </c>
      <c r="AO5407" t="s">
        <v>394</v>
      </c>
      <c r="AP5407" t="s">
        <v>394</v>
      </c>
      <c r="AQ5407" s="286" t="s">
        <v>394</v>
      </c>
      <c r="AR5407" s="304"/>
      <c r="AS5407" s="304"/>
      <c r="AU5407"/>
    </row>
    <row r="5408" spans="1:47" ht="28.8" x14ac:dyDescent="0.3">
      <c r="A5408" s="285">
        <v>124612</v>
      </c>
      <c r="B5408" s="286" t="s">
        <v>542</v>
      </c>
      <c r="C5408" t="s">
        <v>226</v>
      </c>
      <c r="D5408" t="s">
        <v>226</v>
      </c>
      <c r="E5408" t="s">
        <v>226</v>
      </c>
      <c r="F5408" t="s">
        <v>226</v>
      </c>
      <c r="G5408" t="s">
        <v>224</v>
      </c>
      <c r="H5408" t="s">
        <v>226</v>
      </c>
      <c r="I5408" t="s">
        <v>225</v>
      </c>
      <c r="J5408" t="s">
        <v>225</v>
      </c>
      <c r="K5408" t="s">
        <v>225</v>
      </c>
      <c r="L5408" t="s">
        <v>225</v>
      </c>
      <c r="M5408" t="s">
        <v>225</v>
      </c>
      <c r="N5408" t="s">
        <v>225</v>
      </c>
      <c r="O5408" t="s">
        <v>225</v>
      </c>
      <c r="P5408" t="s">
        <v>225</v>
      </c>
      <c r="Q5408" t="s">
        <v>225</v>
      </c>
      <c r="AM5408" t="s">
        <v>394</v>
      </c>
      <c r="AN5408" t="s">
        <v>394</v>
      </c>
      <c r="AO5408" t="s">
        <v>394</v>
      </c>
      <c r="AP5408" t="s">
        <v>394</v>
      </c>
      <c r="AQ5408" s="286" t="s">
        <v>394</v>
      </c>
      <c r="AR5408" s="304"/>
      <c r="AS5408" s="304"/>
      <c r="AU5408"/>
    </row>
    <row r="5409" spans="1:47" x14ac:dyDescent="0.3">
      <c r="A5409" s="285">
        <v>124613</v>
      </c>
      <c r="B5409" s="286" t="s">
        <v>5586</v>
      </c>
      <c r="C5409" t="s">
        <v>226</v>
      </c>
      <c r="D5409" t="s">
        <v>226</v>
      </c>
      <c r="E5409" t="s">
        <v>226</v>
      </c>
      <c r="F5409" t="s">
        <v>226</v>
      </c>
      <c r="G5409" t="s">
        <v>226</v>
      </c>
      <c r="H5409" t="s">
        <v>226</v>
      </c>
      <c r="I5409" t="s">
        <v>226</v>
      </c>
      <c r="J5409" t="s">
        <v>226</v>
      </c>
      <c r="K5409" t="s">
        <v>226</v>
      </c>
      <c r="L5409" t="s">
        <v>226</v>
      </c>
      <c r="M5409" t="s">
        <v>394</v>
      </c>
      <c r="N5409" t="s">
        <v>394</v>
      </c>
      <c r="O5409" t="s">
        <v>394</v>
      </c>
      <c r="P5409" t="s">
        <v>394</v>
      </c>
      <c r="Q5409" t="s">
        <v>394</v>
      </c>
      <c r="R5409" t="s">
        <v>394</v>
      </c>
      <c r="S5409" t="s">
        <v>394</v>
      </c>
      <c r="T5409" t="s">
        <v>394</v>
      </c>
      <c r="U5409" t="s">
        <v>394</v>
      </c>
      <c r="V5409" t="s">
        <v>394</v>
      </c>
      <c r="W5409" t="s">
        <v>394</v>
      </c>
      <c r="X5409" t="s">
        <v>394</v>
      </c>
      <c r="Y5409" t="s">
        <v>394</v>
      </c>
      <c r="Z5409" t="s">
        <v>394</v>
      </c>
      <c r="AA5409" t="s">
        <v>394</v>
      </c>
      <c r="AB5409" t="s">
        <v>394</v>
      </c>
      <c r="AC5409" t="s">
        <v>394</v>
      </c>
      <c r="AD5409" t="s">
        <v>394</v>
      </c>
      <c r="AE5409" t="s">
        <v>394</v>
      </c>
      <c r="AF5409" t="s">
        <v>394</v>
      </c>
      <c r="AG5409" t="s">
        <v>394</v>
      </c>
      <c r="AH5409" t="s">
        <v>394</v>
      </c>
      <c r="AI5409" t="s">
        <v>394</v>
      </c>
      <c r="AJ5409" t="s">
        <v>394</v>
      </c>
      <c r="AK5409" t="s">
        <v>394</v>
      </c>
      <c r="AL5409" t="s">
        <v>394</v>
      </c>
      <c r="AM5409" t="s">
        <v>394</v>
      </c>
      <c r="AN5409" t="s">
        <v>394</v>
      </c>
      <c r="AO5409" t="s">
        <v>394</v>
      </c>
      <c r="AP5409" t="s">
        <v>394</v>
      </c>
      <c r="AQ5409" s="286" t="s">
        <v>394</v>
      </c>
      <c r="AR5409" s="304"/>
      <c r="AS5409" s="304"/>
      <c r="AU5409"/>
    </row>
    <row r="5410" spans="1:47" x14ac:dyDescent="0.3">
      <c r="A5410" s="285">
        <v>124614</v>
      </c>
      <c r="B5410" s="286" t="s">
        <v>5586</v>
      </c>
      <c r="C5410" t="s">
        <v>226</v>
      </c>
      <c r="D5410" t="s">
        <v>226</v>
      </c>
      <c r="E5410" t="s">
        <v>225</v>
      </c>
      <c r="F5410" t="s">
        <v>225</v>
      </c>
      <c r="G5410" t="s">
        <v>226</v>
      </c>
      <c r="H5410" t="s">
        <v>394</v>
      </c>
      <c r="I5410" t="s">
        <v>394</v>
      </c>
      <c r="J5410" t="s">
        <v>394</v>
      </c>
      <c r="K5410" t="s">
        <v>394</v>
      </c>
      <c r="L5410" t="s">
        <v>394</v>
      </c>
      <c r="M5410" t="s">
        <v>394</v>
      </c>
      <c r="N5410" t="s">
        <v>394</v>
      </c>
      <c r="O5410" t="s">
        <v>394</v>
      </c>
      <c r="P5410" t="s">
        <v>394</v>
      </c>
      <c r="Q5410" t="s">
        <v>394</v>
      </c>
      <c r="R5410" t="s">
        <v>394</v>
      </c>
      <c r="S5410" t="s">
        <v>394</v>
      </c>
      <c r="T5410" t="s">
        <v>394</v>
      </c>
      <c r="U5410" t="s">
        <v>394</v>
      </c>
      <c r="V5410" t="s">
        <v>394</v>
      </c>
      <c r="W5410" t="s">
        <v>394</v>
      </c>
      <c r="X5410" t="s">
        <v>394</v>
      </c>
      <c r="Y5410" t="s">
        <v>394</v>
      </c>
      <c r="Z5410" t="s">
        <v>394</v>
      </c>
      <c r="AA5410" t="s">
        <v>394</v>
      </c>
      <c r="AB5410" t="s">
        <v>394</v>
      </c>
      <c r="AC5410" t="s">
        <v>394</v>
      </c>
      <c r="AD5410" t="s">
        <v>394</v>
      </c>
      <c r="AE5410" t="s">
        <v>394</v>
      </c>
      <c r="AF5410" t="s">
        <v>394</v>
      </c>
      <c r="AG5410" t="s">
        <v>394</v>
      </c>
      <c r="AH5410" t="s">
        <v>394</v>
      </c>
      <c r="AI5410" t="s">
        <v>394</v>
      </c>
      <c r="AJ5410" t="s">
        <v>394</v>
      </c>
      <c r="AK5410" t="s">
        <v>394</v>
      </c>
      <c r="AL5410" t="s">
        <v>394</v>
      </c>
      <c r="AM5410" t="s">
        <v>394</v>
      </c>
      <c r="AN5410" t="s">
        <v>394</v>
      </c>
      <c r="AO5410" t="s">
        <v>394</v>
      </c>
      <c r="AP5410" t="s">
        <v>394</v>
      </c>
      <c r="AQ5410" s="289"/>
      <c r="AR5410" s="304"/>
      <c r="AS5410" s="304"/>
      <c r="AU5410"/>
    </row>
    <row r="5411" spans="1:47" ht="28.8" x14ac:dyDescent="0.3">
      <c r="A5411" s="285">
        <v>124615</v>
      </c>
      <c r="B5411" s="286" t="s">
        <v>542</v>
      </c>
      <c r="C5411" t="s">
        <v>224</v>
      </c>
      <c r="D5411" t="s">
        <v>226</v>
      </c>
      <c r="E5411" t="s">
        <v>224</v>
      </c>
      <c r="F5411" t="s">
        <v>225</v>
      </c>
      <c r="G5411" t="s">
        <v>225</v>
      </c>
      <c r="H5411" t="s">
        <v>226</v>
      </c>
      <c r="I5411" t="s">
        <v>226</v>
      </c>
      <c r="J5411" t="s">
        <v>225</v>
      </c>
      <c r="K5411" t="s">
        <v>225</v>
      </c>
      <c r="L5411" t="s">
        <v>225</v>
      </c>
      <c r="M5411" t="s">
        <v>225</v>
      </c>
      <c r="N5411" t="s">
        <v>225</v>
      </c>
      <c r="O5411" t="s">
        <v>225</v>
      </c>
      <c r="P5411" t="s">
        <v>225</v>
      </c>
      <c r="Q5411" t="s">
        <v>225</v>
      </c>
      <c r="AM5411" t="s">
        <v>394</v>
      </c>
      <c r="AN5411" t="s">
        <v>394</v>
      </c>
      <c r="AO5411" t="s">
        <v>394</v>
      </c>
      <c r="AP5411" t="s">
        <v>394</v>
      </c>
      <c r="AQ5411" s="286" t="s">
        <v>394</v>
      </c>
      <c r="AR5411" s="304"/>
      <c r="AS5411" s="304"/>
      <c r="AU5411"/>
    </row>
    <row r="5412" spans="1:47" ht="21.6" x14ac:dyDescent="0.65">
      <c r="A5412" s="285">
        <v>124616</v>
      </c>
      <c r="B5412" s="286" t="s">
        <v>5586</v>
      </c>
      <c r="C5412" t="s">
        <v>226</v>
      </c>
      <c r="D5412" t="s">
        <v>226</v>
      </c>
      <c r="E5412" t="s">
        <v>225</v>
      </c>
      <c r="F5412" t="s">
        <v>226</v>
      </c>
      <c r="G5412" t="s">
        <v>225</v>
      </c>
      <c r="H5412" t="s">
        <v>394</v>
      </c>
      <c r="I5412" t="s">
        <v>394</v>
      </c>
      <c r="J5412" t="s">
        <v>394</v>
      </c>
      <c r="K5412" t="s">
        <v>394</v>
      </c>
      <c r="L5412" t="s">
        <v>394</v>
      </c>
      <c r="M5412" t="s">
        <v>394</v>
      </c>
      <c r="N5412" t="s">
        <v>394</v>
      </c>
      <c r="O5412" t="s">
        <v>394</v>
      </c>
      <c r="P5412" t="s">
        <v>394</v>
      </c>
      <c r="Q5412" t="s">
        <v>394</v>
      </c>
      <c r="R5412" t="s">
        <v>394</v>
      </c>
      <c r="S5412" t="s">
        <v>394</v>
      </c>
      <c r="T5412" t="s">
        <v>394</v>
      </c>
      <c r="U5412" t="s">
        <v>394</v>
      </c>
      <c r="V5412" t="s">
        <v>394</v>
      </c>
      <c r="W5412" t="s">
        <v>394</v>
      </c>
      <c r="X5412" t="s">
        <v>394</v>
      </c>
      <c r="Y5412" t="s">
        <v>394</v>
      </c>
      <c r="Z5412" t="s">
        <v>394</v>
      </c>
      <c r="AA5412" t="s">
        <v>394</v>
      </c>
      <c r="AB5412" t="s">
        <v>394</v>
      </c>
      <c r="AC5412" t="s">
        <v>394</v>
      </c>
      <c r="AD5412" t="s">
        <v>394</v>
      </c>
      <c r="AE5412" t="s">
        <v>394</v>
      </c>
      <c r="AF5412" t="s">
        <v>394</v>
      </c>
      <c r="AG5412" t="s">
        <v>394</v>
      </c>
      <c r="AH5412" t="s">
        <v>394</v>
      </c>
      <c r="AI5412" t="s">
        <v>394</v>
      </c>
      <c r="AJ5412" t="s">
        <v>394</v>
      </c>
      <c r="AK5412" t="s">
        <v>394</v>
      </c>
      <c r="AL5412" t="s">
        <v>394</v>
      </c>
      <c r="AM5412" t="s">
        <v>394</v>
      </c>
      <c r="AN5412" t="s">
        <v>394</v>
      </c>
      <c r="AO5412" t="s">
        <v>394</v>
      </c>
      <c r="AP5412" t="s">
        <v>394</v>
      </c>
      <c r="AQ5412" s="288"/>
      <c r="AR5412" s="304"/>
      <c r="AS5412" s="304"/>
      <c r="AU5412"/>
    </row>
    <row r="5413" spans="1:47" x14ac:dyDescent="0.3">
      <c r="A5413" s="285">
        <v>124617</v>
      </c>
      <c r="B5413" s="286" t="s">
        <v>5586</v>
      </c>
      <c r="C5413" t="s">
        <v>226</v>
      </c>
      <c r="D5413" t="s">
        <v>225</v>
      </c>
      <c r="E5413" t="s">
        <v>226</v>
      </c>
      <c r="F5413" t="s">
        <v>226</v>
      </c>
      <c r="G5413" t="s">
        <v>225</v>
      </c>
      <c r="H5413" t="s">
        <v>394</v>
      </c>
      <c r="I5413" t="s">
        <v>394</v>
      </c>
      <c r="J5413" t="s">
        <v>394</v>
      </c>
      <c r="K5413" t="s">
        <v>394</v>
      </c>
      <c r="L5413" t="s">
        <v>394</v>
      </c>
      <c r="M5413" t="s">
        <v>394</v>
      </c>
      <c r="N5413" t="s">
        <v>394</v>
      </c>
      <c r="O5413" t="s">
        <v>394</v>
      </c>
      <c r="P5413" t="s">
        <v>394</v>
      </c>
      <c r="Q5413" t="s">
        <v>394</v>
      </c>
      <c r="R5413" t="s">
        <v>394</v>
      </c>
      <c r="S5413" t="s">
        <v>394</v>
      </c>
      <c r="T5413" t="s">
        <v>394</v>
      </c>
      <c r="U5413" t="s">
        <v>394</v>
      </c>
      <c r="V5413" t="s">
        <v>394</v>
      </c>
      <c r="W5413" t="s">
        <v>394</v>
      </c>
      <c r="X5413" t="s">
        <v>394</v>
      </c>
      <c r="Y5413" t="s">
        <v>394</v>
      </c>
      <c r="Z5413" t="s">
        <v>394</v>
      </c>
      <c r="AA5413" t="s">
        <v>394</v>
      </c>
      <c r="AB5413" t="s">
        <v>394</v>
      </c>
      <c r="AC5413" t="s">
        <v>394</v>
      </c>
      <c r="AD5413" t="s">
        <v>394</v>
      </c>
      <c r="AE5413" t="s">
        <v>394</v>
      </c>
      <c r="AF5413" t="s">
        <v>394</v>
      </c>
      <c r="AG5413" t="s">
        <v>394</v>
      </c>
      <c r="AH5413" t="s">
        <v>394</v>
      </c>
      <c r="AI5413" t="s">
        <v>394</v>
      </c>
      <c r="AJ5413" t="s">
        <v>394</v>
      </c>
      <c r="AK5413" t="s">
        <v>394</v>
      </c>
      <c r="AL5413" t="s">
        <v>394</v>
      </c>
      <c r="AM5413" t="s">
        <v>394</v>
      </c>
      <c r="AN5413" t="s">
        <v>394</v>
      </c>
      <c r="AO5413" t="s">
        <v>394</v>
      </c>
      <c r="AP5413" t="s">
        <v>394</v>
      </c>
      <c r="AQ5413" s="289"/>
      <c r="AR5413" s="304"/>
      <c r="AS5413" s="304"/>
      <c r="AU5413"/>
    </row>
    <row r="5414" spans="1:47" ht="21.6" x14ac:dyDescent="0.65">
      <c r="A5414" s="285">
        <v>124618</v>
      </c>
      <c r="B5414" s="286" t="s">
        <v>5586</v>
      </c>
      <c r="C5414" t="s">
        <v>226</v>
      </c>
      <c r="D5414" t="s">
        <v>225</v>
      </c>
      <c r="E5414" t="s">
        <v>226</v>
      </c>
      <c r="F5414" t="s">
        <v>225</v>
      </c>
      <c r="G5414" t="s">
        <v>225</v>
      </c>
      <c r="H5414" t="s">
        <v>394</v>
      </c>
      <c r="I5414" t="s">
        <v>394</v>
      </c>
      <c r="J5414" t="s">
        <v>394</v>
      </c>
      <c r="K5414" t="s">
        <v>394</v>
      </c>
      <c r="L5414" t="s">
        <v>394</v>
      </c>
      <c r="M5414" t="s">
        <v>394</v>
      </c>
      <c r="N5414" t="s">
        <v>394</v>
      </c>
      <c r="O5414" t="s">
        <v>394</v>
      </c>
      <c r="P5414" t="s">
        <v>394</v>
      </c>
      <c r="Q5414" t="s">
        <v>394</v>
      </c>
      <c r="R5414" t="s">
        <v>394</v>
      </c>
      <c r="S5414" t="s">
        <v>394</v>
      </c>
      <c r="T5414" t="s">
        <v>394</v>
      </c>
      <c r="U5414" t="s">
        <v>394</v>
      </c>
      <c r="V5414" t="s">
        <v>394</v>
      </c>
      <c r="W5414" t="s">
        <v>394</v>
      </c>
      <c r="X5414" t="s">
        <v>394</v>
      </c>
      <c r="Y5414" t="s">
        <v>394</v>
      </c>
      <c r="Z5414" t="s">
        <v>394</v>
      </c>
      <c r="AA5414" t="s">
        <v>394</v>
      </c>
      <c r="AB5414" t="s">
        <v>394</v>
      </c>
      <c r="AC5414" t="s">
        <v>394</v>
      </c>
      <c r="AD5414" t="s">
        <v>394</v>
      </c>
      <c r="AE5414" t="s">
        <v>394</v>
      </c>
      <c r="AF5414" t="s">
        <v>394</v>
      </c>
      <c r="AG5414" t="s">
        <v>394</v>
      </c>
      <c r="AH5414" t="s">
        <v>394</v>
      </c>
      <c r="AI5414" t="s">
        <v>394</v>
      </c>
      <c r="AJ5414" t="s">
        <v>394</v>
      </c>
      <c r="AK5414" t="s">
        <v>394</v>
      </c>
      <c r="AL5414" t="s">
        <v>394</v>
      </c>
      <c r="AM5414" t="s">
        <v>394</v>
      </c>
      <c r="AN5414" t="s">
        <v>394</v>
      </c>
      <c r="AO5414" t="s">
        <v>394</v>
      </c>
      <c r="AP5414" t="s">
        <v>394</v>
      </c>
      <c r="AQ5414" s="288"/>
      <c r="AR5414" s="304"/>
      <c r="AS5414" s="304"/>
      <c r="AU5414"/>
    </row>
    <row r="5415" spans="1:47" ht="28.8" x14ac:dyDescent="0.3">
      <c r="A5415" s="285">
        <v>124619</v>
      </c>
      <c r="B5415" s="286" t="s">
        <v>541</v>
      </c>
      <c r="C5415" t="s">
        <v>226</v>
      </c>
      <c r="D5415" t="s">
        <v>226</v>
      </c>
      <c r="E5415" t="s">
        <v>226</v>
      </c>
      <c r="F5415" t="s">
        <v>226</v>
      </c>
      <c r="G5415" t="s">
        <v>226</v>
      </c>
      <c r="H5415" t="s">
        <v>226</v>
      </c>
      <c r="I5415" t="s">
        <v>226</v>
      </c>
      <c r="J5415" t="s">
        <v>226</v>
      </c>
      <c r="K5415" t="s">
        <v>226</v>
      </c>
      <c r="L5415" t="s">
        <v>226</v>
      </c>
      <c r="M5415" t="s">
        <v>226</v>
      </c>
      <c r="N5415" t="s">
        <v>226</v>
      </c>
      <c r="O5415" t="s">
        <v>226</v>
      </c>
      <c r="P5415" t="s">
        <v>226</v>
      </c>
      <c r="Q5415" t="s">
        <v>226</v>
      </c>
      <c r="R5415" t="s">
        <v>226</v>
      </c>
      <c r="S5415" t="s">
        <v>226</v>
      </c>
      <c r="T5415" t="s">
        <v>226</v>
      </c>
      <c r="U5415" t="s">
        <v>226</v>
      </c>
      <c r="V5415" t="s">
        <v>226</v>
      </c>
      <c r="W5415" t="s">
        <v>225</v>
      </c>
      <c r="X5415" t="s">
        <v>225</v>
      </c>
      <c r="Y5415" t="s">
        <v>225</v>
      </c>
      <c r="Z5415" t="s">
        <v>225</v>
      </c>
      <c r="AA5415" t="s">
        <v>225</v>
      </c>
      <c r="AQ5415" s="286" t="s">
        <v>394</v>
      </c>
      <c r="AR5415" s="304"/>
      <c r="AS5415" s="304"/>
      <c r="AU5415"/>
    </row>
    <row r="5416" spans="1:47" ht="21.6" x14ac:dyDescent="0.65">
      <c r="A5416" s="285">
        <v>124620</v>
      </c>
      <c r="B5416" s="286" t="s">
        <v>5586</v>
      </c>
      <c r="C5416" t="s">
        <v>226</v>
      </c>
      <c r="D5416" t="s">
        <v>226</v>
      </c>
      <c r="E5416" t="s">
        <v>225</v>
      </c>
      <c r="F5416" t="s">
        <v>225</v>
      </c>
      <c r="G5416" t="s">
        <v>226</v>
      </c>
      <c r="H5416" t="s">
        <v>394</v>
      </c>
      <c r="I5416" t="s">
        <v>394</v>
      </c>
      <c r="J5416" t="s">
        <v>394</v>
      </c>
      <c r="K5416" t="s">
        <v>394</v>
      </c>
      <c r="L5416" t="s">
        <v>394</v>
      </c>
      <c r="M5416" t="s">
        <v>394</v>
      </c>
      <c r="N5416" t="s">
        <v>394</v>
      </c>
      <c r="O5416" t="s">
        <v>394</v>
      </c>
      <c r="P5416" t="s">
        <v>394</v>
      </c>
      <c r="Q5416" t="s">
        <v>394</v>
      </c>
      <c r="R5416" t="s">
        <v>394</v>
      </c>
      <c r="S5416" t="s">
        <v>394</v>
      </c>
      <c r="T5416" t="s">
        <v>394</v>
      </c>
      <c r="U5416" t="s">
        <v>394</v>
      </c>
      <c r="V5416" t="s">
        <v>394</v>
      </c>
      <c r="W5416" t="s">
        <v>394</v>
      </c>
      <c r="X5416" t="s">
        <v>394</v>
      </c>
      <c r="Y5416" t="s">
        <v>394</v>
      </c>
      <c r="Z5416" t="s">
        <v>394</v>
      </c>
      <c r="AA5416" t="s">
        <v>394</v>
      </c>
      <c r="AB5416" t="s">
        <v>394</v>
      </c>
      <c r="AC5416" t="s">
        <v>394</v>
      </c>
      <c r="AD5416" t="s">
        <v>394</v>
      </c>
      <c r="AE5416" t="s">
        <v>394</v>
      </c>
      <c r="AF5416" t="s">
        <v>394</v>
      </c>
      <c r="AG5416" t="s">
        <v>394</v>
      </c>
      <c r="AH5416" t="s">
        <v>394</v>
      </c>
      <c r="AI5416" t="s">
        <v>394</v>
      </c>
      <c r="AJ5416" t="s">
        <v>394</v>
      </c>
      <c r="AK5416" t="s">
        <v>394</v>
      </c>
      <c r="AL5416" t="s">
        <v>394</v>
      </c>
      <c r="AM5416" t="s">
        <v>394</v>
      </c>
      <c r="AN5416" t="s">
        <v>394</v>
      </c>
      <c r="AO5416" t="s">
        <v>394</v>
      </c>
      <c r="AP5416" t="s">
        <v>394</v>
      </c>
      <c r="AQ5416" s="288"/>
      <c r="AR5416" s="304"/>
      <c r="AS5416" s="304"/>
      <c r="AU5416"/>
    </row>
    <row r="5417" spans="1:47" ht="21.6" x14ac:dyDescent="0.65">
      <c r="A5417" s="285">
        <v>124621</v>
      </c>
      <c r="B5417" s="286" t="s">
        <v>5586</v>
      </c>
      <c r="C5417" t="s">
        <v>226</v>
      </c>
      <c r="D5417" t="s">
        <v>226</v>
      </c>
      <c r="E5417" t="s">
        <v>225</v>
      </c>
      <c r="F5417" t="s">
        <v>226</v>
      </c>
      <c r="G5417" t="s">
        <v>225</v>
      </c>
      <c r="H5417" t="s">
        <v>394</v>
      </c>
      <c r="I5417" t="s">
        <v>394</v>
      </c>
      <c r="J5417" t="s">
        <v>394</v>
      </c>
      <c r="K5417" t="s">
        <v>394</v>
      </c>
      <c r="L5417" t="s">
        <v>394</v>
      </c>
      <c r="M5417" t="s">
        <v>394</v>
      </c>
      <c r="N5417" t="s">
        <v>394</v>
      </c>
      <c r="O5417" t="s">
        <v>394</v>
      </c>
      <c r="P5417" t="s">
        <v>394</v>
      </c>
      <c r="Q5417" t="s">
        <v>394</v>
      </c>
      <c r="R5417" t="s">
        <v>394</v>
      </c>
      <c r="S5417" t="s">
        <v>394</v>
      </c>
      <c r="T5417" t="s">
        <v>394</v>
      </c>
      <c r="U5417" t="s">
        <v>394</v>
      </c>
      <c r="V5417" t="s">
        <v>394</v>
      </c>
      <c r="W5417" t="s">
        <v>394</v>
      </c>
      <c r="X5417" t="s">
        <v>394</v>
      </c>
      <c r="Y5417" t="s">
        <v>394</v>
      </c>
      <c r="Z5417" t="s">
        <v>394</v>
      </c>
      <c r="AA5417" t="s">
        <v>394</v>
      </c>
      <c r="AB5417" t="s">
        <v>394</v>
      </c>
      <c r="AC5417" t="s">
        <v>394</v>
      </c>
      <c r="AD5417" t="s">
        <v>394</v>
      </c>
      <c r="AE5417" t="s">
        <v>394</v>
      </c>
      <c r="AF5417" t="s">
        <v>394</v>
      </c>
      <c r="AG5417" t="s">
        <v>394</v>
      </c>
      <c r="AH5417" t="s">
        <v>394</v>
      </c>
      <c r="AI5417" t="s">
        <v>394</v>
      </c>
      <c r="AJ5417" t="s">
        <v>394</v>
      </c>
      <c r="AK5417" t="s">
        <v>394</v>
      </c>
      <c r="AL5417" t="s">
        <v>394</v>
      </c>
      <c r="AM5417" t="s">
        <v>394</v>
      </c>
      <c r="AN5417" t="s">
        <v>394</v>
      </c>
      <c r="AO5417" t="s">
        <v>394</v>
      </c>
      <c r="AP5417" t="s">
        <v>394</v>
      </c>
      <c r="AQ5417" s="288"/>
      <c r="AR5417" s="304"/>
      <c r="AS5417" s="304"/>
      <c r="AU5417"/>
    </row>
    <row r="5418" spans="1:47" ht="28.8" x14ac:dyDescent="0.3">
      <c r="A5418" s="285">
        <v>124622</v>
      </c>
      <c r="B5418" s="286" t="s">
        <v>542</v>
      </c>
      <c r="C5418" t="s">
        <v>225</v>
      </c>
      <c r="D5418" t="s">
        <v>225</v>
      </c>
      <c r="E5418" t="s">
        <v>225</v>
      </c>
      <c r="F5418" t="s">
        <v>225</v>
      </c>
      <c r="G5418" t="s">
        <v>224</v>
      </c>
      <c r="H5418" t="s">
        <v>226</v>
      </c>
      <c r="I5418" t="s">
        <v>225</v>
      </c>
      <c r="J5418" t="s">
        <v>225</v>
      </c>
      <c r="K5418" t="s">
        <v>225</v>
      </c>
      <c r="L5418" t="s">
        <v>226</v>
      </c>
      <c r="M5418" t="s">
        <v>225</v>
      </c>
      <c r="N5418" t="s">
        <v>225</v>
      </c>
      <c r="O5418" t="s">
        <v>225</v>
      </c>
      <c r="P5418" t="s">
        <v>225</v>
      </c>
      <c r="Q5418" t="s">
        <v>225</v>
      </c>
      <c r="AM5418" t="s">
        <v>394</v>
      </c>
      <c r="AN5418" t="s">
        <v>394</v>
      </c>
      <c r="AO5418" t="s">
        <v>394</v>
      </c>
      <c r="AP5418" t="s">
        <v>394</v>
      </c>
      <c r="AQ5418" s="286" t="s">
        <v>394</v>
      </c>
      <c r="AR5418" s="304"/>
      <c r="AS5418" s="304"/>
      <c r="AU5418"/>
    </row>
    <row r="5419" spans="1:47" ht="21.6" x14ac:dyDescent="0.65">
      <c r="A5419" s="285">
        <v>124623</v>
      </c>
      <c r="B5419" s="286" t="s">
        <v>5586</v>
      </c>
      <c r="C5419" t="s">
        <v>226</v>
      </c>
      <c r="D5419" t="s">
        <v>226</v>
      </c>
      <c r="E5419" t="s">
        <v>226</v>
      </c>
      <c r="F5419" t="s">
        <v>225</v>
      </c>
      <c r="G5419" t="s">
        <v>225</v>
      </c>
      <c r="H5419" t="s">
        <v>394</v>
      </c>
      <c r="I5419" t="s">
        <v>394</v>
      </c>
      <c r="J5419" t="s">
        <v>394</v>
      </c>
      <c r="K5419" t="s">
        <v>394</v>
      </c>
      <c r="L5419" t="s">
        <v>394</v>
      </c>
      <c r="M5419" t="s">
        <v>394</v>
      </c>
      <c r="N5419" t="s">
        <v>394</v>
      </c>
      <c r="O5419" t="s">
        <v>394</v>
      </c>
      <c r="P5419" t="s">
        <v>394</v>
      </c>
      <c r="Q5419" t="s">
        <v>394</v>
      </c>
      <c r="R5419" t="s">
        <v>394</v>
      </c>
      <c r="S5419" t="s">
        <v>394</v>
      </c>
      <c r="T5419" t="s">
        <v>394</v>
      </c>
      <c r="U5419" t="s">
        <v>394</v>
      </c>
      <c r="V5419" t="s">
        <v>394</v>
      </c>
      <c r="W5419" t="s">
        <v>394</v>
      </c>
      <c r="X5419" t="s">
        <v>394</v>
      </c>
      <c r="Y5419" t="s">
        <v>394</v>
      </c>
      <c r="Z5419" t="s">
        <v>394</v>
      </c>
      <c r="AA5419" t="s">
        <v>394</v>
      </c>
      <c r="AB5419" t="s">
        <v>394</v>
      </c>
      <c r="AC5419" t="s">
        <v>394</v>
      </c>
      <c r="AD5419" t="s">
        <v>394</v>
      </c>
      <c r="AE5419" t="s">
        <v>394</v>
      </c>
      <c r="AF5419" t="s">
        <v>394</v>
      </c>
      <c r="AG5419" t="s">
        <v>394</v>
      </c>
      <c r="AH5419" t="s">
        <v>394</v>
      </c>
      <c r="AI5419" t="s">
        <v>394</v>
      </c>
      <c r="AJ5419" t="s">
        <v>394</v>
      </c>
      <c r="AK5419" t="s">
        <v>394</v>
      </c>
      <c r="AL5419" t="s">
        <v>394</v>
      </c>
      <c r="AM5419" t="s">
        <v>394</v>
      </c>
      <c r="AN5419" t="s">
        <v>394</v>
      </c>
      <c r="AO5419" t="s">
        <v>394</v>
      </c>
      <c r="AP5419" t="s">
        <v>394</v>
      </c>
      <c r="AQ5419" s="288"/>
      <c r="AR5419" s="304"/>
      <c r="AS5419" s="304"/>
      <c r="AU5419"/>
    </row>
    <row r="5420" spans="1:47" ht="28.8" x14ac:dyDescent="0.3">
      <c r="A5420" s="285">
        <v>124624</v>
      </c>
      <c r="B5420" s="286" t="s">
        <v>542</v>
      </c>
      <c r="C5420" t="s">
        <v>226</v>
      </c>
      <c r="D5420" t="s">
        <v>226</v>
      </c>
      <c r="E5420" t="s">
        <v>226</v>
      </c>
      <c r="F5420" t="s">
        <v>226</v>
      </c>
      <c r="G5420" t="s">
        <v>226</v>
      </c>
      <c r="H5420" t="s">
        <v>226</v>
      </c>
      <c r="I5420" t="s">
        <v>226</v>
      </c>
      <c r="J5420" t="s">
        <v>226</v>
      </c>
      <c r="K5420" t="s">
        <v>225</v>
      </c>
      <c r="L5420" t="s">
        <v>226</v>
      </c>
      <c r="M5420" t="s">
        <v>225</v>
      </c>
      <c r="N5420" t="s">
        <v>225</v>
      </c>
      <c r="O5420" t="s">
        <v>225</v>
      </c>
      <c r="P5420" t="s">
        <v>225</v>
      </c>
      <c r="Q5420" t="s">
        <v>225</v>
      </c>
      <c r="AM5420" t="s">
        <v>394</v>
      </c>
      <c r="AN5420" t="s">
        <v>394</v>
      </c>
      <c r="AO5420" t="s">
        <v>394</v>
      </c>
      <c r="AP5420" t="s">
        <v>394</v>
      </c>
      <c r="AQ5420" s="286" t="s">
        <v>394</v>
      </c>
      <c r="AR5420" s="304"/>
      <c r="AS5420" s="304"/>
      <c r="AU5420"/>
    </row>
    <row r="5421" spans="1:47" ht="28.8" x14ac:dyDescent="0.3">
      <c r="A5421" s="285">
        <v>124625</v>
      </c>
      <c r="B5421" s="286" t="s">
        <v>541</v>
      </c>
      <c r="C5421" t="s">
        <v>226</v>
      </c>
      <c r="D5421" t="s">
        <v>224</v>
      </c>
      <c r="E5421" t="s">
        <v>224</v>
      </c>
      <c r="F5421" t="s">
        <v>224</v>
      </c>
      <c r="G5421" t="s">
        <v>226</v>
      </c>
      <c r="H5421" t="s">
        <v>226</v>
      </c>
      <c r="I5421" t="s">
        <v>226</v>
      </c>
      <c r="J5421" t="s">
        <v>226</v>
      </c>
      <c r="K5421" t="s">
        <v>226</v>
      </c>
      <c r="L5421" t="s">
        <v>226</v>
      </c>
      <c r="M5421" t="s">
        <v>226</v>
      </c>
      <c r="N5421" t="s">
        <v>224</v>
      </c>
      <c r="O5421" t="s">
        <v>224</v>
      </c>
      <c r="P5421" t="s">
        <v>224</v>
      </c>
      <c r="Q5421" t="s">
        <v>226</v>
      </c>
      <c r="R5421" t="s">
        <v>226</v>
      </c>
      <c r="S5421" t="s">
        <v>226</v>
      </c>
      <c r="T5421" t="s">
        <v>226</v>
      </c>
      <c r="U5421" t="s">
        <v>226</v>
      </c>
      <c r="V5421" t="s">
        <v>226</v>
      </c>
      <c r="W5421" t="s">
        <v>225</v>
      </c>
      <c r="X5421" t="s">
        <v>225</v>
      </c>
      <c r="Y5421" t="s">
        <v>225</v>
      </c>
      <c r="Z5421" t="s">
        <v>225</v>
      </c>
      <c r="AA5421" t="s">
        <v>225</v>
      </c>
      <c r="AQ5421" s="286" t="s">
        <v>394</v>
      </c>
      <c r="AR5421" s="304"/>
      <c r="AS5421" s="304"/>
      <c r="AU5421"/>
    </row>
    <row r="5422" spans="1:47" x14ac:dyDescent="0.3">
      <c r="A5422" s="285">
        <v>124626</v>
      </c>
      <c r="B5422" s="286" t="s">
        <v>538</v>
      </c>
      <c r="C5422" t="s">
        <v>225</v>
      </c>
      <c r="D5422" t="s">
        <v>225</v>
      </c>
      <c r="E5422" t="s">
        <v>225</v>
      </c>
      <c r="F5422" t="s">
        <v>225</v>
      </c>
      <c r="G5422" t="s">
        <v>226</v>
      </c>
      <c r="H5422" t="s">
        <v>226</v>
      </c>
      <c r="I5422" t="s">
        <v>225</v>
      </c>
      <c r="J5422" t="s">
        <v>225</v>
      </c>
      <c r="K5422" t="s">
        <v>225</v>
      </c>
      <c r="L5422" t="s">
        <v>226</v>
      </c>
      <c r="M5422" t="s">
        <v>225</v>
      </c>
      <c r="N5422" t="s">
        <v>226</v>
      </c>
      <c r="O5422" t="s">
        <v>225</v>
      </c>
      <c r="P5422" t="s">
        <v>226</v>
      </c>
      <c r="Q5422" t="s">
        <v>226</v>
      </c>
      <c r="R5422" t="s">
        <v>226</v>
      </c>
      <c r="S5422" t="s">
        <v>226</v>
      </c>
      <c r="T5422" t="s">
        <v>226</v>
      </c>
      <c r="U5422" t="s">
        <v>226</v>
      </c>
      <c r="V5422" t="s">
        <v>225</v>
      </c>
      <c r="W5422" t="s">
        <v>394</v>
      </c>
      <c r="X5422" t="s">
        <v>394</v>
      </c>
      <c r="Y5422" t="s">
        <v>394</v>
      </c>
      <c r="Z5422" t="s">
        <v>394</v>
      </c>
      <c r="AA5422" t="s">
        <v>394</v>
      </c>
      <c r="AB5422" t="s">
        <v>394</v>
      </c>
      <c r="AC5422" t="s">
        <v>394</v>
      </c>
      <c r="AD5422" t="s">
        <v>394</v>
      </c>
      <c r="AE5422" t="s">
        <v>394</v>
      </c>
      <c r="AF5422" t="s">
        <v>394</v>
      </c>
      <c r="AG5422" t="s">
        <v>394</v>
      </c>
      <c r="AH5422" t="s">
        <v>394</v>
      </c>
      <c r="AI5422" t="s">
        <v>394</v>
      </c>
      <c r="AJ5422" t="s">
        <v>394</v>
      </c>
      <c r="AK5422" t="s">
        <v>394</v>
      </c>
      <c r="AL5422" t="s">
        <v>394</v>
      </c>
      <c r="AM5422" t="s">
        <v>394</v>
      </c>
      <c r="AN5422" t="s">
        <v>394</v>
      </c>
      <c r="AO5422" t="s">
        <v>394</v>
      </c>
      <c r="AP5422" t="s">
        <v>394</v>
      </c>
      <c r="AQ5422" s="286" t="s">
        <v>394</v>
      </c>
      <c r="AR5422" s="304"/>
      <c r="AS5422" s="304"/>
      <c r="AU5422"/>
    </row>
    <row r="5423" spans="1:47" ht="21.6" x14ac:dyDescent="0.65">
      <c r="A5423" s="285">
        <v>124627</v>
      </c>
      <c r="B5423" s="286" t="s">
        <v>5586</v>
      </c>
      <c r="C5423" t="s">
        <v>225</v>
      </c>
      <c r="D5423" t="s">
        <v>225</v>
      </c>
      <c r="E5423" t="s">
        <v>226</v>
      </c>
      <c r="F5423" t="s">
        <v>226</v>
      </c>
      <c r="G5423" t="s">
        <v>225</v>
      </c>
      <c r="H5423" t="s">
        <v>394</v>
      </c>
      <c r="I5423" t="s">
        <v>394</v>
      </c>
      <c r="J5423" t="s">
        <v>394</v>
      </c>
      <c r="K5423" t="s">
        <v>394</v>
      </c>
      <c r="L5423" t="s">
        <v>394</v>
      </c>
      <c r="M5423" t="s">
        <v>394</v>
      </c>
      <c r="N5423" t="s">
        <v>394</v>
      </c>
      <c r="O5423" t="s">
        <v>394</v>
      </c>
      <c r="P5423" t="s">
        <v>394</v>
      </c>
      <c r="Q5423" t="s">
        <v>394</v>
      </c>
      <c r="R5423" t="s">
        <v>394</v>
      </c>
      <c r="S5423" t="s">
        <v>394</v>
      </c>
      <c r="T5423" t="s">
        <v>394</v>
      </c>
      <c r="U5423" t="s">
        <v>394</v>
      </c>
      <c r="V5423" t="s">
        <v>394</v>
      </c>
      <c r="W5423" t="s">
        <v>394</v>
      </c>
      <c r="X5423" t="s">
        <v>394</v>
      </c>
      <c r="Y5423" t="s">
        <v>394</v>
      </c>
      <c r="Z5423" t="s">
        <v>394</v>
      </c>
      <c r="AA5423" t="s">
        <v>394</v>
      </c>
      <c r="AB5423" t="s">
        <v>394</v>
      </c>
      <c r="AC5423" t="s">
        <v>394</v>
      </c>
      <c r="AD5423" t="s">
        <v>394</v>
      </c>
      <c r="AE5423" t="s">
        <v>394</v>
      </c>
      <c r="AF5423" t="s">
        <v>394</v>
      </c>
      <c r="AG5423" t="s">
        <v>394</v>
      </c>
      <c r="AH5423" t="s">
        <v>394</v>
      </c>
      <c r="AI5423" t="s">
        <v>394</v>
      </c>
      <c r="AJ5423" t="s">
        <v>394</v>
      </c>
      <c r="AK5423" t="s">
        <v>394</v>
      </c>
      <c r="AL5423" t="s">
        <v>394</v>
      </c>
      <c r="AM5423" t="s">
        <v>394</v>
      </c>
      <c r="AN5423" t="s">
        <v>394</v>
      </c>
      <c r="AO5423" t="s">
        <v>394</v>
      </c>
      <c r="AP5423" t="s">
        <v>394</v>
      </c>
      <c r="AQ5423" s="301"/>
      <c r="AR5423" s="304"/>
      <c r="AS5423" s="304"/>
      <c r="AU5423"/>
    </row>
    <row r="5424" spans="1:47" ht="28.8" x14ac:dyDescent="0.3">
      <c r="A5424" s="285">
        <v>124628</v>
      </c>
      <c r="B5424" s="286" t="s">
        <v>542</v>
      </c>
      <c r="C5424" t="s">
        <v>225</v>
      </c>
      <c r="D5424" t="s">
        <v>225</v>
      </c>
      <c r="E5424" t="s">
        <v>225</v>
      </c>
      <c r="F5424" t="s">
        <v>225</v>
      </c>
      <c r="G5424" t="s">
        <v>225</v>
      </c>
      <c r="H5424" t="s">
        <v>226</v>
      </c>
      <c r="I5424" t="s">
        <v>225</v>
      </c>
      <c r="J5424" t="s">
        <v>225</v>
      </c>
      <c r="K5424" t="s">
        <v>225</v>
      </c>
      <c r="L5424" t="s">
        <v>225</v>
      </c>
      <c r="M5424" t="s">
        <v>225</v>
      </c>
      <c r="N5424" t="s">
        <v>225</v>
      </c>
      <c r="O5424" t="s">
        <v>225</v>
      </c>
      <c r="P5424" t="s">
        <v>225</v>
      </c>
      <c r="Q5424" t="s">
        <v>225</v>
      </c>
      <c r="AM5424" t="s">
        <v>394</v>
      </c>
      <c r="AN5424" t="s">
        <v>394</v>
      </c>
      <c r="AO5424" t="s">
        <v>394</v>
      </c>
      <c r="AP5424" t="s">
        <v>394</v>
      </c>
      <c r="AQ5424" s="286" t="s">
        <v>394</v>
      </c>
      <c r="AR5424" s="304"/>
      <c r="AS5424" s="304"/>
      <c r="AU5424"/>
    </row>
    <row r="5425" spans="1:47" ht="28.8" x14ac:dyDescent="0.3">
      <c r="A5425" s="285">
        <v>124629</v>
      </c>
      <c r="B5425" s="286" t="s">
        <v>542</v>
      </c>
      <c r="C5425" t="s">
        <v>226</v>
      </c>
      <c r="D5425" t="s">
        <v>226</v>
      </c>
      <c r="E5425" t="s">
        <v>226</v>
      </c>
      <c r="F5425" t="s">
        <v>226</v>
      </c>
      <c r="G5425" t="s">
        <v>226</v>
      </c>
      <c r="H5425" t="s">
        <v>225</v>
      </c>
      <c r="I5425" t="s">
        <v>226</v>
      </c>
      <c r="J5425" t="s">
        <v>225</v>
      </c>
      <c r="K5425" t="s">
        <v>226</v>
      </c>
      <c r="L5425" t="s">
        <v>225</v>
      </c>
      <c r="M5425" t="s">
        <v>225</v>
      </c>
      <c r="N5425" t="s">
        <v>225</v>
      </c>
      <c r="O5425" t="s">
        <v>225</v>
      </c>
      <c r="P5425" t="s">
        <v>225</v>
      </c>
      <c r="Q5425" t="s">
        <v>225</v>
      </c>
      <c r="AM5425" t="s">
        <v>394</v>
      </c>
      <c r="AN5425" t="s">
        <v>394</v>
      </c>
      <c r="AO5425" t="s">
        <v>394</v>
      </c>
      <c r="AP5425" t="s">
        <v>394</v>
      </c>
      <c r="AQ5425" s="286" t="s">
        <v>394</v>
      </c>
      <c r="AR5425" s="304"/>
      <c r="AS5425" s="304"/>
      <c r="AU5425"/>
    </row>
    <row r="5426" spans="1:47" ht="28.8" x14ac:dyDescent="0.3">
      <c r="A5426" s="285">
        <v>124630</v>
      </c>
      <c r="B5426" s="286" t="s">
        <v>541</v>
      </c>
      <c r="C5426" t="s">
        <v>226</v>
      </c>
      <c r="D5426" t="s">
        <v>224</v>
      </c>
      <c r="E5426" t="s">
        <v>224</v>
      </c>
      <c r="F5426" t="s">
        <v>226</v>
      </c>
      <c r="G5426" t="s">
        <v>224</v>
      </c>
      <c r="H5426" t="s">
        <v>226</v>
      </c>
      <c r="I5426" t="s">
        <v>226</v>
      </c>
      <c r="J5426" t="s">
        <v>226</v>
      </c>
      <c r="K5426" t="s">
        <v>226</v>
      </c>
      <c r="L5426" t="s">
        <v>226</v>
      </c>
      <c r="M5426" t="s">
        <v>226</v>
      </c>
      <c r="N5426" t="s">
        <v>224</v>
      </c>
      <c r="O5426" t="s">
        <v>224</v>
      </c>
      <c r="P5426" t="s">
        <v>226</v>
      </c>
      <c r="Q5426" t="s">
        <v>224</v>
      </c>
      <c r="R5426" t="s">
        <v>226</v>
      </c>
      <c r="S5426" t="s">
        <v>226</v>
      </c>
      <c r="T5426" t="s">
        <v>226</v>
      </c>
      <c r="U5426" t="s">
        <v>226</v>
      </c>
      <c r="V5426" t="s">
        <v>226</v>
      </c>
      <c r="W5426" t="s">
        <v>225</v>
      </c>
      <c r="X5426" t="s">
        <v>225</v>
      </c>
      <c r="Y5426" t="s">
        <v>225</v>
      </c>
      <c r="Z5426" t="s">
        <v>225</v>
      </c>
      <c r="AA5426" t="s">
        <v>225</v>
      </c>
      <c r="AQ5426" s="286" t="s">
        <v>394</v>
      </c>
      <c r="AR5426" s="304"/>
      <c r="AS5426" s="304"/>
      <c r="AU5426"/>
    </row>
    <row r="5427" spans="1:47" x14ac:dyDescent="0.3">
      <c r="A5427" s="285">
        <v>124631</v>
      </c>
      <c r="B5427" s="286" t="s">
        <v>5586</v>
      </c>
      <c r="C5427" t="s">
        <v>225</v>
      </c>
      <c r="D5427" t="s">
        <v>225</v>
      </c>
      <c r="E5427" t="s">
        <v>225</v>
      </c>
      <c r="F5427" t="s">
        <v>225</v>
      </c>
      <c r="G5427" t="s">
        <v>225</v>
      </c>
      <c r="H5427" t="s">
        <v>226</v>
      </c>
      <c r="I5427" t="s">
        <v>225</v>
      </c>
      <c r="J5427" t="s">
        <v>225</v>
      </c>
      <c r="K5427" t="s">
        <v>225</v>
      </c>
      <c r="L5427" t="s">
        <v>225</v>
      </c>
      <c r="M5427" t="s">
        <v>394</v>
      </c>
      <c r="N5427" t="s">
        <v>224</v>
      </c>
      <c r="O5427" t="s">
        <v>225</v>
      </c>
      <c r="P5427" t="s">
        <v>226</v>
      </c>
      <c r="Q5427" t="s">
        <v>226</v>
      </c>
      <c r="R5427" t="s">
        <v>226</v>
      </c>
      <c r="S5427" t="s">
        <v>226</v>
      </c>
      <c r="T5427" t="s">
        <v>225</v>
      </c>
      <c r="U5427" t="s">
        <v>226</v>
      </c>
      <c r="V5427" t="s">
        <v>225</v>
      </c>
      <c r="W5427" t="s">
        <v>394</v>
      </c>
      <c r="X5427" t="s">
        <v>394</v>
      </c>
      <c r="Y5427" t="s">
        <v>394</v>
      </c>
      <c r="Z5427" t="s">
        <v>394</v>
      </c>
      <c r="AA5427" t="s">
        <v>394</v>
      </c>
      <c r="AB5427" t="s">
        <v>394</v>
      </c>
      <c r="AC5427" t="s">
        <v>394</v>
      </c>
      <c r="AD5427" t="s">
        <v>394</v>
      </c>
      <c r="AE5427" t="s">
        <v>394</v>
      </c>
      <c r="AF5427" t="s">
        <v>394</v>
      </c>
      <c r="AG5427" t="s">
        <v>394</v>
      </c>
      <c r="AH5427" t="s">
        <v>394</v>
      </c>
      <c r="AI5427" t="s">
        <v>394</v>
      </c>
      <c r="AJ5427" t="s">
        <v>394</v>
      </c>
      <c r="AK5427" t="s">
        <v>394</v>
      </c>
      <c r="AL5427" t="s">
        <v>394</v>
      </c>
      <c r="AM5427" t="s">
        <v>394</v>
      </c>
      <c r="AN5427" t="s">
        <v>394</v>
      </c>
      <c r="AO5427" t="s">
        <v>394</v>
      </c>
      <c r="AP5427" t="s">
        <v>394</v>
      </c>
      <c r="AQ5427" s="286" t="s">
        <v>394</v>
      </c>
      <c r="AR5427" s="304"/>
      <c r="AS5427" s="304"/>
      <c r="AU5427"/>
    </row>
    <row r="5428" spans="1:47" x14ac:dyDescent="0.3">
      <c r="A5428" s="285">
        <v>124632</v>
      </c>
      <c r="B5428" s="286" t="s">
        <v>5586</v>
      </c>
      <c r="C5428" t="s">
        <v>226</v>
      </c>
      <c r="D5428" t="s">
        <v>226</v>
      </c>
      <c r="E5428" t="s">
        <v>224</v>
      </c>
      <c r="F5428" t="s">
        <v>225</v>
      </c>
      <c r="G5428" t="s">
        <v>225</v>
      </c>
      <c r="H5428" t="s">
        <v>226</v>
      </c>
      <c r="I5428" t="s">
        <v>225</v>
      </c>
      <c r="J5428" t="s">
        <v>225</v>
      </c>
      <c r="K5428" t="s">
        <v>225</v>
      </c>
      <c r="L5428" t="s">
        <v>225</v>
      </c>
      <c r="M5428" t="s">
        <v>394</v>
      </c>
      <c r="N5428" t="s">
        <v>394</v>
      </c>
      <c r="O5428" t="s">
        <v>394</v>
      </c>
      <c r="P5428" t="s">
        <v>394</v>
      </c>
      <c r="Q5428" t="s">
        <v>394</v>
      </c>
      <c r="R5428" t="s">
        <v>394</v>
      </c>
      <c r="S5428" t="s">
        <v>394</v>
      </c>
      <c r="T5428" t="s">
        <v>394</v>
      </c>
      <c r="U5428" t="s">
        <v>394</v>
      </c>
      <c r="V5428" t="s">
        <v>394</v>
      </c>
      <c r="W5428" t="s">
        <v>394</v>
      </c>
      <c r="X5428" t="s">
        <v>394</v>
      </c>
      <c r="Y5428" t="s">
        <v>394</v>
      </c>
      <c r="Z5428" t="s">
        <v>394</v>
      </c>
      <c r="AA5428" t="s">
        <v>394</v>
      </c>
      <c r="AB5428" t="s">
        <v>394</v>
      </c>
      <c r="AC5428" t="s">
        <v>394</v>
      </c>
      <c r="AD5428" t="s">
        <v>394</v>
      </c>
      <c r="AE5428" t="s">
        <v>394</v>
      </c>
      <c r="AF5428" t="s">
        <v>394</v>
      </c>
      <c r="AG5428" t="s">
        <v>394</v>
      </c>
      <c r="AH5428" t="s">
        <v>394</v>
      </c>
      <c r="AI5428" t="s">
        <v>394</v>
      </c>
      <c r="AJ5428" t="s">
        <v>394</v>
      </c>
      <c r="AK5428" t="s">
        <v>394</v>
      </c>
      <c r="AL5428" t="s">
        <v>394</v>
      </c>
      <c r="AM5428" t="s">
        <v>394</v>
      </c>
      <c r="AN5428" t="s">
        <v>394</v>
      </c>
      <c r="AO5428" t="s">
        <v>394</v>
      </c>
      <c r="AP5428" t="s">
        <v>394</v>
      </c>
      <c r="AQ5428" s="286" t="s">
        <v>394</v>
      </c>
      <c r="AR5428" s="304"/>
      <c r="AS5428" s="304"/>
      <c r="AU5428"/>
    </row>
    <row r="5429" spans="1:47" x14ac:dyDescent="0.3">
      <c r="A5429" s="285">
        <v>124633</v>
      </c>
      <c r="B5429" s="286" t="s">
        <v>5586</v>
      </c>
      <c r="C5429" t="s">
        <v>226</v>
      </c>
      <c r="D5429" t="s">
        <v>225</v>
      </c>
      <c r="E5429" t="s">
        <v>226</v>
      </c>
      <c r="F5429" t="s">
        <v>225</v>
      </c>
      <c r="G5429" t="s">
        <v>226</v>
      </c>
      <c r="H5429" t="s">
        <v>226</v>
      </c>
      <c r="I5429" t="s">
        <v>225</v>
      </c>
      <c r="J5429" t="s">
        <v>226</v>
      </c>
      <c r="K5429" t="s">
        <v>225</v>
      </c>
      <c r="L5429" t="s">
        <v>226</v>
      </c>
      <c r="M5429" t="s">
        <v>394</v>
      </c>
      <c r="N5429" t="s">
        <v>394</v>
      </c>
      <c r="O5429" t="s">
        <v>394</v>
      </c>
      <c r="P5429" t="s">
        <v>394</v>
      </c>
      <c r="Q5429" t="s">
        <v>394</v>
      </c>
      <c r="R5429" t="s">
        <v>394</v>
      </c>
      <c r="S5429" t="s">
        <v>394</v>
      </c>
      <c r="T5429" t="s">
        <v>394</v>
      </c>
      <c r="U5429" t="s">
        <v>394</v>
      </c>
      <c r="V5429" t="s">
        <v>394</v>
      </c>
      <c r="W5429" t="s">
        <v>394</v>
      </c>
      <c r="X5429" t="s">
        <v>394</v>
      </c>
      <c r="Y5429" t="s">
        <v>394</v>
      </c>
      <c r="Z5429" t="s">
        <v>394</v>
      </c>
      <c r="AA5429" t="s">
        <v>394</v>
      </c>
      <c r="AB5429" t="s">
        <v>394</v>
      </c>
      <c r="AC5429" t="s">
        <v>394</v>
      </c>
      <c r="AD5429" t="s">
        <v>394</v>
      </c>
      <c r="AE5429" t="s">
        <v>394</v>
      </c>
      <c r="AF5429" t="s">
        <v>394</v>
      </c>
      <c r="AG5429" t="s">
        <v>394</v>
      </c>
      <c r="AH5429" t="s">
        <v>394</v>
      </c>
      <c r="AI5429" t="s">
        <v>394</v>
      </c>
      <c r="AJ5429" t="s">
        <v>394</v>
      </c>
      <c r="AK5429" t="s">
        <v>394</v>
      </c>
      <c r="AL5429" t="s">
        <v>394</v>
      </c>
      <c r="AM5429" t="s">
        <v>394</v>
      </c>
      <c r="AN5429" t="s">
        <v>394</v>
      </c>
      <c r="AO5429" t="s">
        <v>394</v>
      </c>
      <c r="AP5429" t="s">
        <v>394</v>
      </c>
      <c r="AQ5429" s="286" t="s">
        <v>394</v>
      </c>
      <c r="AR5429" s="304"/>
      <c r="AS5429" s="304"/>
      <c r="AU5429"/>
    </row>
    <row r="5430" spans="1:47" ht="28.8" x14ac:dyDescent="0.3">
      <c r="A5430" s="285">
        <v>124634</v>
      </c>
      <c r="B5430" s="286" t="s">
        <v>542</v>
      </c>
      <c r="C5430" t="s">
        <v>226</v>
      </c>
      <c r="D5430" t="s">
        <v>226</v>
      </c>
      <c r="E5430" t="s">
        <v>226</v>
      </c>
      <c r="F5430" t="s">
        <v>226</v>
      </c>
      <c r="G5430" t="s">
        <v>226</v>
      </c>
      <c r="H5430" t="s">
        <v>226</v>
      </c>
      <c r="I5430" t="s">
        <v>226</v>
      </c>
      <c r="J5430" t="s">
        <v>225</v>
      </c>
      <c r="K5430" t="s">
        <v>225</v>
      </c>
      <c r="L5430" t="s">
        <v>225</v>
      </c>
      <c r="M5430" t="s">
        <v>225</v>
      </c>
      <c r="N5430" t="s">
        <v>225</v>
      </c>
      <c r="O5430" t="s">
        <v>225</v>
      </c>
      <c r="P5430" t="s">
        <v>225</v>
      </c>
      <c r="Q5430" t="s">
        <v>225</v>
      </c>
      <c r="AM5430" t="s">
        <v>394</v>
      </c>
      <c r="AN5430" t="s">
        <v>394</v>
      </c>
      <c r="AO5430" t="s">
        <v>394</v>
      </c>
      <c r="AP5430" t="s">
        <v>394</v>
      </c>
      <c r="AQ5430" s="286" t="s">
        <v>394</v>
      </c>
      <c r="AR5430" s="304"/>
      <c r="AS5430" s="304"/>
      <c r="AU5430"/>
    </row>
    <row r="5431" spans="1:47" x14ac:dyDescent="0.3">
      <c r="A5431" s="285">
        <v>124635</v>
      </c>
      <c r="B5431" s="286" t="s">
        <v>5586</v>
      </c>
      <c r="C5431" t="s">
        <v>224</v>
      </c>
      <c r="D5431" t="s">
        <v>226</v>
      </c>
      <c r="E5431" t="s">
        <v>226</v>
      </c>
      <c r="F5431" t="s">
        <v>226</v>
      </c>
      <c r="G5431" t="s">
        <v>226</v>
      </c>
      <c r="H5431" t="s">
        <v>226</v>
      </c>
      <c r="I5431" t="s">
        <v>226</v>
      </c>
      <c r="J5431" t="s">
        <v>225</v>
      </c>
      <c r="K5431" t="s">
        <v>226</v>
      </c>
      <c r="L5431" t="s">
        <v>225</v>
      </c>
      <c r="M5431" t="s">
        <v>394</v>
      </c>
      <c r="N5431" t="s">
        <v>394</v>
      </c>
      <c r="O5431" t="s">
        <v>394</v>
      </c>
      <c r="P5431" t="s">
        <v>394</v>
      </c>
      <c r="Q5431" t="s">
        <v>394</v>
      </c>
      <c r="R5431" t="s">
        <v>394</v>
      </c>
      <c r="S5431" t="s">
        <v>394</v>
      </c>
      <c r="T5431" t="s">
        <v>394</v>
      </c>
      <c r="U5431" t="s">
        <v>394</v>
      </c>
      <c r="V5431" t="s">
        <v>394</v>
      </c>
      <c r="W5431" t="s">
        <v>394</v>
      </c>
      <c r="X5431" t="s">
        <v>394</v>
      </c>
      <c r="Y5431" t="s">
        <v>394</v>
      </c>
      <c r="Z5431" t="s">
        <v>394</v>
      </c>
      <c r="AA5431" t="s">
        <v>394</v>
      </c>
      <c r="AB5431" t="s">
        <v>394</v>
      </c>
      <c r="AC5431" t="s">
        <v>394</v>
      </c>
      <c r="AD5431" t="s">
        <v>394</v>
      </c>
      <c r="AE5431" t="s">
        <v>394</v>
      </c>
      <c r="AF5431" t="s">
        <v>394</v>
      </c>
      <c r="AG5431" t="s">
        <v>394</v>
      </c>
      <c r="AH5431" t="s">
        <v>394</v>
      </c>
      <c r="AI5431" t="s">
        <v>394</v>
      </c>
      <c r="AJ5431" t="s">
        <v>394</v>
      </c>
      <c r="AK5431" t="s">
        <v>394</v>
      </c>
      <c r="AL5431" t="s">
        <v>394</v>
      </c>
      <c r="AM5431" t="s">
        <v>394</v>
      </c>
      <c r="AN5431" t="s">
        <v>394</v>
      </c>
      <c r="AO5431" t="s">
        <v>394</v>
      </c>
      <c r="AP5431" t="s">
        <v>394</v>
      </c>
      <c r="AQ5431" s="286" t="s">
        <v>394</v>
      </c>
      <c r="AR5431" s="304"/>
      <c r="AS5431" s="304"/>
      <c r="AU5431"/>
    </row>
    <row r="5432" spans="1:47" ht="18" x14ac:dyDescent="0.5">
      <c r="A5432" s="285">
        <v>124636</v>
      </c>
      <c r="B5432" s="286" t="s">
        <v>5586</v>
      </c>
      <c r="C5432" t="s">
        <v>226</v>
      </c>
      <c r="D5432" t="s">
        <v>226</v>
      </c>
      <c r="E5432" t="s">
        <v>226</v>
      </c>
      <c r="F5432" t="s">
        <v>226</v>
      </c>
      <c r="G5432" t="s">
        <v>226</v>
      </c>
      <c r="H5432" t="s">
        <v>394</v>
      </c>
      <c r="I5432" t="s">
        <v>394</v>
      </c>
      <c r="J5432" t="s">
        <v>394</v>
      </c>
      <c r="K5432" t="s">
        <v>394</v>
      </c>
      <c r="L5432" t="s">
        <v>394</v>
      </c>
      <c r="M5432" t="s">
        <v>394</v>
      </c>
      <c r="N5432" t="s">
        <v>394</v>
      </c>
      <c r="O5432" t="s">
        <v>394</v>
      </c>
      <c r="P5432" t="s">
        <v>394</v>
      </c>
      <c r="Q5432" t="s">
        <v>394</v>
      </c>
      <c r="R5432" t="s">
        <v>394</v>
      </c>
      <c r="S5432" t="s">
        <v>394</v>
      </c>
      <c r="T5432" t="s">
        <v>394</v>
      </c>
      <c r="U5432" t="s">
        <v>394</v>
      </c>
      <c r="V5432" t="s">
        <v>394</v>
      </c>
      <c r="W5432" t="s">
        <v>394</v>
      </c>
      <c r="X5432" t="s">
        <v>394</v>
      </c>
      <c r="Y5432" t="s">
        <v>394</v>
      </c>
      <c r="Z5432" t="s">
        <v>394</v>
      </c>
      <c r="AA5432" t="s">
        <v>394</v>
      </c>
      <c r="AB5432" t="s">
        <v>394</v>
      </c>
      <c r="AC5432" t="s">
        <v>394</v>
      </c>
      <c r="AD5432" t="s">
        <v>394</v>
      </c>
      <c r="AE5432" t="s">
        <v>394</v>
      </c>
      <c r="AF5432" t="s">
        <v>394</v>
      </c>
      <c r="AG5432" t="s">
        <v>394</v>
      </c>
      <c r="AH5432" t="s">
        <v>394</v>
      </c>
      <c r="AI5432" t="s">
        <v>394</v>
      </c>
      <c r="AJ5432" t="s">
        <v>394</v>
      </c>
      <c r="AK5432" t="s">
        <v>394</v>
      </c>
      <c r="AL5432" t="s">
        <v>394</v>
      </c>
      <c r="AM5432" t="s">
        <v>394</v>
      </c>
      <c r="AN5432" t="s">
        <v>394</v>
      </c>
      <c r="AO5432" t="s">
        <v>394</v>
      </c>
      <c r="AP5432" t="s">
        <v>394</v>
      </c>
      <c r="AQ5432" s="299"/>
      <c r="AR5432" s="304"/>
      <c r="AS5432" s="304"/>
      <c r="AU5432"/>
    </row>
    <row r="5433" spans="1:47" ht="33" x14ac:dyDescent="0.65">
      <c r="A5433" s="285">
        <v>124637</v>
      </c>
      <c r="B5433" s="286" t="s">
        <v>542</v>
      </c>
      <c r="C5433" s="294" t="s">
        <v>226</v>
      </c>
      <c r="D5433" s="294" t="s">
        <v>226</v>
      </c>
      <c r="E5433" s="294" t="s">
        <v>226</v>
      </c>
      <c r="F5433" s="294" t="s">
        <v>226</v>
      </c>
      <c r="G5433" s="294" t="s">
        <v>226</v>
      </c>
      <c r="H5433" s="294" t="s">
        <v>394</v>
      </c>
      <c r="I5433" s="294" t="s">
        <v>394</v>
      </c>
      <c r="J5433" s="294" t="s">
        <v>394</v>
      </c>
      <c r="K5433" s="294" t="s">
        <v>394</v>
      </c>
      <c r="L5433" s="294"/>
      <c r="R5433" s="294"/>
      <c r="S5433" s="294"/>
      <c r="T5433" s="294"/>
      <c r="U5433" s="294"/>
      <c r="V5433" s="294"/>
      <c r="W5433" s="294"/>
      <c r="X5433" s="294"/>
      <c r="Y5433" s="294"/>
      <c r="Z5433" s="294"/>
      <c r="AA5433" s="294"/>
      <c r="AB5433" s="294"/>
      <c r="AC5433" s="294"/>
      <c r="AD5433" s="294"/>
      <c r="AE5433" s="294"/>
      <c r="AF5433" s="294"/>
      <c r="AG5433" s="294"/>
      <c r="AH5433" s="294"/>
      <c r="AI5433" s="294"/>
      <c r="AJ5433" s="294"/>
      <c r="AK5433" s="294"/>
      <c r="AL5433" s="294"/>
      <c r="AM5433" s="294" t="s">
        <v>394</v>
      </c>
      <c r="AN5433" s="294" t="s">
        <v>394</v>
      </c>
      <c r="AO5433" s="294" t="s">
        <v>394</v>
      </c>
      <c r="AP5433" s="294" t="s">
        <v>394</v>
      </c>
      <c r="AQ5433" s="288"/>
      <c r="AR5433" s="304"/>
      <c r="AS5433" s="304"/>
      <c r="AU5433"/>
    </row>
    <row r="5434" spans="1:47" x14ac:dyDescent="0.3">
      <c r="A5434" s="285">
        <v>124638</v>
      </c>
      <c r="B5434" s="286" t="s">
        <v>540</v>
      </c>
      <c r="C5434" t="s">
        <v>225</v>
      </c>
      <c r="D5434" t="s">
        <v>226</v>
      </c>
      <c r="E5434" t="s">
        <v>225</v>
      </c>
      <c r="F5434" t="s">
        <v>226</v>
      </c>
      <c r="G5434" t="s">
        <v>225</v>
      </c>
      <c r="H5434" t="s">
        <v>226</v>
      </c>
      <c r="I5434" t="s">
        <v>226</v>
      </c>
      <c r="J5434" t="s">
        <v>225</v>
      </c>
      <c r="K5434" t="s">
        <v>225</v>
      </c>
      <c r="L5434" t="s">
        <v>225</v>
      </c>
      <c r="M5434" t="s">
        <v>226</v>
      </c>
      <c r="N5434" t="s">
        <v>394</v>
      </c>
      <c r="O5434" t="s">
        <v>394</v>
      </c>
      <c r="P5434" t="s">
        <v>394</v>
      </c>
      <c r="Q5434" t="s">
        <v>394</v>
      </c>
      <c r="R5434" t="s">
        <v>394</v>
      </c>
      <c r="S5434" t="s">
        <v>394</v>
      </c>
      <c r="T5434" t="s">
        <v>394</v>
      </c>
      <c r="U5434" t="s">
        <v>394</v>
      </c>
      <c r="V5434" t="s">
        <v>394</v>
      </c>
      <c r="W5434" t="s">
        <v>394</v>
      </c>
      <c r="X5434" t="s">
        <v>394</v>
      </c>
      <c r="Y5434" t="s">
        <v>394</v>
      </c>
      <c r="Z5434" t="s">
        <v>394</v>
      </c>
      <c r="AA5434" t="s">
        <v>394</v>
      </c>
      <c r="AB5434" t="s">
        <v>394</v>
      </c>
      <c r="AC5434" t="s">
        <v>394</v>
      </c>
      <c r="AD5434" t="s">
        <v>394</v>
      </c>
      <c r="AE5434" t="s">
        <v>394</v>
      </c>
      <c r="AF5434" t="s">
        <v>394</v>
      </c>
      <c r="AG5434" t="s">
        <v>394</v>
      </c>
      <c r="AH5434" t="s">
        <v>394</v>
      </c>
      <c r="AI5434" t="s">
        <v>394</v>
      </c>
      <c r="AJ5434" t="s">
        <v>394</v>
      </c>
      <c r="AK5434" t="s">
        <v>394</v>
      </c>
      <c r="AL5434" t="s">
        <v>394</v>
      </c>
      <c r="AM5434" t="s">
        <v>394</v>
      </c>
      <c r="AN5434" t="s">
        <v>394</v>
      </c>
      <c r="AO5434" t="s">
        <v>394</v>
      </c>
      <c r="AP5434" t="s">
        <v>394</v>
      </c>
      <c r="AQ5434" s="286" t="s">
        <v>394</v>
      </c>
      <c r="AR5434" s="304"/>
      <c r="AS5434" s="304"/>
      <c r="AU5434"/>
    </row>
    <row r="5435" spans="1:47" ht="28.8" x14ac:dyDescent="0.3">
      <c r="A5435" s="285">
        <v>124639</v>
      </c>
      <c r="B5435" s="286" t="s">
        <v>542</v>
      </c>
      <c r="C5435" t="s">
        <v>226</v>
      </c>
      <c r="D5435" t="s">
        <v>225</v>
      </c>
      <c r="E5435" t="s">
        <v>225</v>
      </c>
      <c r="F5435" t="s">
        <v>225</v>
      </c>
      <c r="G5435" t="s">
        <v>224</v>
      </c>
      <c r="H5435" t="s">
        <v>226</v>
      </c>
      <c r="I5435" t="s">
        <v>225</v>
      </c>
      <c r="J5435" t="s">
        <v>226</v>
      </c>
      <c r="K5435" t="s">
        <v>225</v>
      </c>
      <c r="L5435" t="s">
        <v>226</v>
      </c>
      <c r="M5435" t="s">
        <v>225</v>
      </c>
      <c r="N5435" t="s">
        <v>225</v>
      </c>
      <c r="O5435" t="s">
        <v>225</v>
      </c>
      <c r="P5435" t="s">
        <v>225</v>
      </c>
      <c r="Q5435" t="s">
        <v>225</v>
      </c>
      <c r="AM5435" t="s">
        <v>394</v>
      </c>
      <c r="AN5435" t="s">
        <v>394</v>
      </c>
      <c r="AO5435" t="s">
        <v>394</v>
      </c>
      <c r="AP5435" t="s">
        <v>394</v>
      </c>
      <c r="AQ5435" s="286" t="s">
        <v>394</v>
      </c>
      <c r="AR5435" s="304"/>
      <c r="AS5435" s="304"/>
      <c r="AU5435"/>
    </row>
    <row r="5436" spans="1:47" ht="28.8" x14ac:dyDescent="0.3">
      <c r="A5436" s="285">
        <v>124641</v>
      </c>
      <c r="B5436" s="286" t="s">
        <v>542</v>
      </c>
      <c r="C5436" t="s">
        <v>226</v>
      </c>
      <c r="D5436" t="s">
        <v>226</v>
      </c>
      <c r="E5436" t="s">
        <v>226</v>
      </c>
      <c r="F5436" t="s">
        <v>226</v>
      </c>
      <c r="G5436" t="s">
        <v>226</v>
      </c>
      <c r="H5436" t="s">
        <v>226</v>
      </c>
      <c r="I5436" t="s">
        <v>226</v>
      </c>
      <c r="J5436" t="s">
        <v>225</v>
      </c>
      <c r="K5436" t="s">
        <v>226</v>
      </c>
      <c r="L5436" t="s">
        <v>226</v>
      </c>
      <c r="M5436" t="s">
        <v>225</v>
      </c>
      <c r="N5436" t="s">
        <v>225</v>
      </c>
      <c r="O5436" t="s">
        <v>225</v>
      </c>
      <c r="P5436" t="s">
        <v>225</v>
      </c>
      <c r="Q5436" t="s">
        <v>225</v>
      </c>
      <c r="AM5436" t="s">
        <v>394</v>
      </c>
      <c r="AN5436" t="s">
        <v>394</v>
      </c>
      <c r="AO5436" t="s">
        <v>394</v>
      </c>
      <c r="AP5436" t="s">
        <v>394</v>
      </c>
      <c r="AQ5436" s="286" t="s">
        <v>394</v>
      </c>
      <c r="AR5436" s="304"/>
      <c r="AS5436" s="304"/>
      <c r="AU5436"/>
    </row>
    <row r="5437" spans="1:47" ht="28.8" x14ac:dyDescent="0.3">
      <c r="A5437" s="285">
        <v>124642</v>
      </c>
      <c r="B5437" s="286" t="s">
        <v>542</v>
      </c>
      <c r="C5437" t="s">
        <v>226</v>
      </c>
      <c r="D5437" t="s">
        <v>226</v>
      </c>
      <c r="E5437" t="s">
        <v>226</v>
      </c>
      <c r="F5437" t="s">
        <v>224</v>
      </c>
      <c r="G5437" t="s">
        <v>226</v>
      </c>
      <c r="H5437" t="s">
        <v>226</v>
      </c>
      <c r="I5437" t="s">
        <v>226</v>
      </c>
      <c r="J5437" t="s">
        <v>226</v>
      </c>
      <c r="K5437" t="s">
        <v>226</v>
      </c>
      <c r="L5437" t="s">
        <v>226</v>
      </c>
      <c r="M5437" t="s">
        <v>225</v>
      </c>
      <c r="N5437" t="s">
        <v>225</v>
      </c>
      <c r="O5437" t="s">
        <v>225</v>
      </c>
      <c r="P5437" t="s">
        <v>225</v>
      </c>
      <c r="Q5437" t="s">
        <v>225</v>
      </c>
      <c r="AM5437" t="s">
        <v>394</v>
      </c>
      <c r="AN5437" t="s">
        <v>394</v>
      </c>
      <c r="AO5437" t="s">
        <v>394</v>
      </c>
      <c r="AP5437" t="s">
        <v>394</v>
      </c>
      <c r="AQ5437" s="286" t="s">
        <v>394</v>
      </c>
      <c r="AR5437" s="304"/>
      <c r="AS5437" s="304"/>
      <c r="AU5437"/>
    </row>
    <row r="5438" spans="1:47" x14ac:dyDescent="0.3">
      <c r="A5438" s="285">
        <v>124643</v>
      </c>
      <c r="B5438" s="286" t="s">
        <v>5586</v>
      </c>
      <c r="C5438" t="s">
        <v>226</v>
      </c>
      <c r="D5438" t="s">
        <v>225</v>
      </c>
      <c r="E5438" t="s">
        <v>224</v>
      </c>
      <c r="F5438" t="s">
        <v>226</v>
      </c>
      <c r="G5438" t="s">
        <v>226</v>
      </c>
      <c r="H5438" t="s">
        <v>226</v>
      </c>
      <c r="I5438" t="s">
        <v>226</v>
      </c>
      <c r="J5438" t="s">
        <v>225</v>
      </c>
      <c r="K5438" t="s">
        <v>226</v>
      </c>
      <c r="L5438" t="s">
        <v>226</v>
      </c>
      <c r="M5438" t="s">
        <v>394</v>
      </c>
      <c r="N5438" t="s">
        <v>394</v>
      </c>
      <c r="O5438" t="s">
        <v>394</v>
      </c>
      <c r="P5438" t="s">
        <v>394</v>
      </c>
      <c r="Q5438" t="s">
        <v>394</v>
      </c>
      <c r="R5438" t="s">
        <v>394</v>
      </c>
      <c r="S5438" t="s">
        <v>394</v>
      </c>
      <c r="T5438" t="s">
        <v>394</v>
      </c>
      <c r="U5438" t="s">
        <v>394</v>
      </c>
      <c r="V5438" t="s">
        <v>394</v>
      </c>
      <c r="W5438" t="s">
        <v>394</v>
      </c>
      <c r="X5438" t="s">
        <v>394</v>
      </c>
      <c r="Y5438" t="s">
        <v>394</v>
      </c>
      <c r="Z5438" t="s">
        <v>394</v>
      </c>
      <c r="AA5438" t="s">
        <v>394</v>
      </c>
      <c r="AB5438" t="s">
        <v>394</v>
      </c>
      <c r="AC5438" t="s">
        <v>394</v>
      </c>
      <c r="AD5438" t="s">
        <v>394</v>
      </c>
      <c r="AE5438" t="s">
        <v>394</v>
      </c>
      <c r="AF5438" t="s">
        <v>394</v>
      </c>
      <c r="AG5438" t="s">
        <v>394</v>
      </c>
      <c r="AH5438" t="s">
        <v>394</v>
      </c>
      <c r="AI5438" t="s">
        <v>394</v>
      </c>
      <c r="AJ5438" t="s">
        <v>394</v>
      </c>
      <c r="AK5438" t="s">
        <v>394</v>
      </c>
      <c r="AL5438" t="s">
        <v>394</v>
      </c>
      <c r="AM5438" t="s">
        <v>394</v>
      </c>
      <c r="AN5438" t="s">
        <v>394</v>
      </c>
      <c r="AO5438" t="s">
        <v>394</v>
      </c>
      <c r="AP5438" t="s">
        <v>394</v>
      </c>
      <c r="AQ5438" s="286" t="s">
        <v>394</v>
      </c>
      <c r="AR5438" s="304"/>
      <c r="AS5438" s="304"/>
      <c r="AU5438"/>
    </row>
    <row r="5439" spans="1:47" ht="28.8" x14ac:dyDescent="0.3">
      <c r="A5439" s="285">
        <v>124644</v>
      </c>
      <c r="B5439" s="286" t="s">
        <v>541</v>
      </c>
      <c r="C5439" t="s">
        <v>226</v>
      </c>
      <c r="D5439" t="s">
        <v>226</v>
      </c>
      <c r="E5439" t="s">
        <v>226</v>
      </c>
      <c r="F5439" t="s">
        <v>226</v>
      </c>
      <c r="G5439" t="s">
        <v>225</v>
      </c>
      <c r="H5439" t="s">
        <v>225</v>
      </c>
      <c r="I5439" t="s">
        <v>225</v>
      </c>
      <c r="J5439" t="s">
        <v>225</v>
      </c>
      <c r="K5439" t="s">
        <v>225</v>
      </c>
      <c r="L5439" t="s">
        <v>225</v>
      </c>
      <c r="M5439" t="s">
        <v>226</v>
      </c>
      <c r="N5439" t="s">
        <v>226</v>
      </c>
      <c r="O5439" t="s">
        <v>226</v>
      </c>
      <c r="P5439" t="s">
        <v>226</v>
      </c>
      <c r="Q5439" t="s">
        <v>225</v>
      </c>
      <c r="R5439" t="s">
        <v>225</v>
      </c>
      <c r="S5439" t="s">
        <v>225</v>
      </c>
      <c r="T5439" t="s">
        <v>225</v>
      </c>
      <c r="U5439" t="s">
        <v>225</v>
      </c>
      <c r="V5439" t="s">
        <v>225</v>
      </c>
      <c r="W5439" t="s">
        <v>225</v>
      </c>
      <c r="X5439" t="s">
        <v>225</v>
      </c>
      <c r="Y5439" t="s">
        <v>225</v>
      </c>
      <c r="Z5439" t="s">
        <v>225</v>
      </c>
      <c r="AA5439" t="s">
        <v>225</v>
      </c>
      <c r="AQ5439" s="286" t="s">
        <v>394</v>
      </c>
      <c r="AR5439" s="304"/>
      <c r="AS5439" s="304"/>
      <c r="AU5439"/>
    </row>
    <row r="5440" spans="1:47" ht="28.8" x14ac:dyDescent="0.3">
      <c r="A5440" s="285">
        <v>124645</v>
      </c>
      <c r="B5440" s="286" t="s">
        <v>542</v>
      </c>
      <c r="C5440" t="s">
        <v>225</v>
      </c>
      <c r="D5440" t="s">
        <v>225</v>
      </c>
      <c r="E5440" t="s">
        <v>225</v>
      </c>
      <c r="F5440" t="s">
        <v>225</v>
      </c>
      <c r="G5440" t="s">
        <v>225</v>
      </c>
      <c r="H5440" t="s">
        <v>226</v>
      </c>
      <c r="I5440" t="s">
        <v>225</v>
      </c>
      <c r="J5440" t="s">
        <v>225</v>
      </c>
      <c r="K5440" t="s">
        <v>225</v>
      </c>
      <c r="L5440" t="s">
        <v>225</v>
      </c>
      <c r="M5440" t="s">
        <v>225</v>
      </c>
      <c r="N5440" t="s">
        <v>225</v>
      </c>
      <c r="O5440" t="s">
        <v>225</v>
      </c>
      <c r="P5440" t="s">
        <v>225</v>
      </c>
      <c r="Q5440" t="s">
        <v>225</v>
      </c>
      <c r="AM5440" t="s">
        <v>394</v>
      </c>
      <c r="AN5440" t="s">
        <v>394</v>
      </c>
      <c r="AO5440" t="s">
        <v>394</v>
      </c>
      <c r="AP5440" t="s">
        <v>394</v>
      </c>
      <c r="AQ5440" s="286" t="s">
        <v>394</v>
      </c>
      <c r="AR5440" s="304"/>
      <c r="AS5440" s="304"/>
      <c r="AU5440"/>
    </row>
    <row r="5441" spans="1:47" ht="21.6" x14ac:dyDescent="0.65">
      <c r="A5441" s="285">
        <v>124646</v>
      </c>
      <c r="B5441" s="286" t="s">
        <v>5586</v>
      </c>
      <c r="C5441" t="s">
        <v>225</v>
      </c>
      <c r="D5441" t="s">
        <v>226</v>
      </c>
      <c r="E5441" t="s">
        <v>226</v>
      </c>
      <c r="F5441" t="s">
        <v>226</v>
      </c>
      <c r="G5441" t="s">
        <v>226</v>
      </c>
      <c r="H5441" t="s">
        <v>394</v>
      </c>
      <c r="I5441" t="s">
        <v>394</v>
      </c>
      <c r="J5441" t="s">
        <v>394</v>
      </c>
      <c r="K5441" t="s">
        <v>394</v>
      </c>
      <c r="L5441" t="s">
        <v>394</v>
      </c>
      <c r="M5441" t="s">
        <v>394</v>
      </c>
      <c r="N5441" t="s">
        <v>394</v>
      </c>
      <c r="O5441" t="s">
        <v>394</v>
      </c>
      <c r="P5441" t="s">
        <v>394</v>
      </c>
      <c r="Q5441" t="s">
        <v>394</v>
      </c>
      <c r="R5441" t="s">
        <v>394</v>
      </c>
      <c r="S5441" t="s">
        <v>394</v>
      </c>
      <c r="T5441" t="s">
        <v>394</v>
      </c>
      <c r="U5441" t="s">
        <v>394</v>
      </c>
      <c r="V5441" t="s">
        <v>394</v>
      </c>
      <c r="W5441" t="s">
        <v>394</v>
      </c>
      <c r="X5441" t="s">
        <v>394</v>
      </c>
      <c r="Y5441" t="s">
        <v>394</v>
      </c>
      <c r="Z5441" t="s">
        <v>394</v>
      </c>
      <c r="AA5441" t="s">
        <v>394</v>
      </c>
      <c r="AB5441" t="s">
        <v>394</v>
      </c>
      <c r="AC5441" t="s">
        <v>394</v>
      </c>
      <c r="AD5441" t="s">
        <v>394</v>
      </c>
      <c r="AE5441" t="s">
        <v>394</v>
      </c>
      <c r="AF5441" t="s">
        <v>394</v>
      </c>
      <c r="AG5441" t="s">
        <v>394</v>
      </c>
      <c r="AH5441" t="s">
        <v>394</v>
      </c>
      <c r="AI5441" t="s">
        <v>394</v>
      </c>
      <c r="AJ5441" t="s">
        <v>394</v>
      </c>
      <c r="AK5441" t="s">
        <v>394</v>
      </c>
      <c r="AL5441" t="s">
        <v>394</v>
      </c>
      <c r="AM5441" t="s">
        <v>394</v>
      </c>
      <c r="AN5441" t="s">
        <v>394</v>
      </c>
      <c r="AO5441" t="s">
        <v>394</v>
      </c>
      <c r="AP5441" t="s">
        <v>394</v>
      </c>
      <c r="AQ5441" s="288"/>
      <c r="AR5441" s="304"/>
      <c r="AS5441" s="304"/>
      <c r="AU5441"/>
    </row>
    <row r="5442" spans="1:47" ht="28.8" x14ac:dyDescent="0.3">
      <c r="A5442" s="285">
        <v>124647</v>
      </c>
      <c r="B5442" s="286" t="s">
        <v>542</v>
      </c>
      <c r="C5442" t="s">
        <v>226</v>
      </c>
      <c r="D5442" t="s">
        <v>226</v>
      </c>
      <c r="E5442" t="s">
        <v>226</v>
      </c>
      <c r="F5442" t="s">
        <v>226</v>
      </c>
      <c r="G5442" t="s">
        <v>226</v>
      </c>
      <c r="H5442" t="s">
        <v>226</v>
      </c>
      <c r="I5442" t="s">
        <v>225</v>
      </c>
      <c r="J5442" t="s">
        <v>226</v>
      </c>
      <c r="K5442" t="s">
        <v>226</v>
      </c>
      <c r="L5442" t="s">
        <v>226</v>
      </c>
      <c r="M5442" t="s">
        <v>225</v>
      </c>
      <c r="N5442" t="s">
        <v>225</v>
      </c>
      <c r="O5442" t="s">
        <v>225</v>
      </c>
      <c r="P5442" t="s">
        <v>225</v>
      </c>
      <c r="Q5442" t="s">
        <v>225</v>
      </c>
      <c r="AM5442" t="s">
        <v>394</v>
      </c>
      <c r="AN5442" t="s">
        <v>394</v>
      </c>
      <c r="AO5442" t="s">
        <v>394</v>
      </c>
      <c r="AP5442" t="s">
        <v>394</v>
      </c>
      <c r="AQ5442" s="286" t="s">
        <v>394</v>
      </c>
      <c r="AR5442" s="304"/>
      <c r="AS5442" s="304"/>
      <c r="AU5442"/>
    </row>
    <row r="5443" spans="1:47" ht="28.8" x14ac:dyDescent="0.3">
      <c r="A5443" s="285">
        <v>124648</v>
      </c>
      <c r="B5443" s="286" t="s">
        <v>542</v>
      </c>
      <c r="C5443" t="s">
        <v>226</v>
      </c>
      <c r="D5443" t="s">
        <v>225</v>
      </c>
      <c r="E5443" t="s">
        <v>224</v>
      </c>
      <c r="F5443" t="s">
        <v>226</v>
      </c>
      <c r="G5443" t="s">
        <v>224</v>
      </c>
      <c r="H5443" t="s">
        <v>226</v>
      </c>
      <c r="I5443" t="s">
        <v>226</v>
      </c>
      <c r="J5443" t="s">
        <v>225</v>
      </c>
      <c r="K5443" t="s">
        <v>226</v>
      </c>
      <c r="L5443" t="s">
        <v>225</v>
      </c>
      <c r="M5443" t="s">
        <v>225</v>
      </c>
      <c r="N5443" t="s">
        <v>225</v>
      </c>
      <c r="O5443" t="s">
        <v>225</v>
      </c>
      <c r="P5443" t="s">
        <v>225</v>
      </c>
      <c r="Q5443" t="s">
        <v>225</v>
      </c>
      <c r="AM5443" t="s">
        <v>394</v>
      </c>
      <c r="AN5443" t="s">
        <v>394</v>
      </c>
      <c r="AO5443" t="s">
        <v>394</v>
      </c>
      <c r="AP5443" t="s">
        <v>394</v>
      </c>
      <c r="AQ5443" s="286" t="s">
        <v>394</v>
      </c>
      <c r="AR5443" s="304"/>
      <c r="AS5443" s="304"/>
      <c r="AU5443"/>
    </row>
    <row r="5444" spans="1:47" x14ac:dyDescent="0.3">
      <c r="A5444" s="285">
        <v>124649</v>
      </c>
      <c r="B5444" s="286" t="s">
        <v>5586</v>
      </c>
      <c r="C5444" t="s">
        <v>226</v>
      </c>
      <c r="D5444" t="s">
        <v>226</v>
      </c>
      <c r="E5444" t="s">
        <v>226</v>
      </c>
      <c r="F5444" t="s">
        <v>226</v>
      </c>
      <c r="G5444" t="s">
        <v>226</v>
      </c>
      <c r="H5444" t="s">
        <v>226</v>
      </c>
      <c r="I5444" t="s">
        <v>226</v>
      </c>
      <c r="J5444" t="s">
        <v>226</v>
      </c>
      <c r="K5444" t="s">
        <v>226</v>
      </c>
      <c r="L5444" t="s">
        <v>226</v>
      </c>
      <c r="M5444" t="s">
        <v>394</v>
      </c>
      <c r="N5444" t="s">
        <v>394</v>
      </c>
      <c r="O5444" t="s">
        <v>394</v>
      </c>
      <c r="P5444" t="s">
        <v>394</v>
      </c>
      <c r="Q5444" t="s">
        <v>394</v>
      </c>
      <c r="R5444" t="s">
        <v>394</v>
      </c>
      <c r="S5444" t="s">
        <v>394</v>
      </c>
      <c r="T5444" t="s">
        <v>394</v>
      </c>
      <c r="U5444" t="s">
        <v>394</v>
      </c>
      <c r="V5444" t="s">
        <v>394</v>
      </c>
      <c r="W5444" t="s">
        <v>394</v>
      </c>
      <c r="X5444" t="s">
        <v>394</v>
      </c>
      <c r="Y5444" t="s">
        <v>394</v>
      </c>
      <c r="Z5444" t="s">
        <v>394</v>
      </c>
      <c r="AA5444" t="s">
        <v>394</v>
      </c>
      <c r="AB5444" t="s">
        <v>394</v>
      </c>
      <c r="AC5444" t="s">
        <v>394</v>
      </c>
      <c r="AD5444" t="s">
        <v>394</v>
      </c>
      <c r="AE5444" t="s">
        <v>394</v>
      </c>
      <c r="AF5444" t="s">
        <v>394</v>
      </c>
      <c r="AG5444" t="s">
        <v>394</v>
      </c>
      <c r="AH5444" t="s">
        <v>394</v>
      </c>
      <c r="AI5444" t="s">
        <v>394</v>
      </c>
      <c r="AJ5444" t="s">
        <v>394</v>
      </c>
      <c r="AK5444" t="s">
        <v>394</v>
      </c>
      <c r="AL5444" t="s">
        <v>394</v>
      </c>
      <c r="AM5444" t="s">
        <v>394</v>
      </c>
      <c r="AN5444" t="s">
        <v>394</v>
      </c>
      <c r="AO5444" t="s">
        <v>394</v>
      </c>
      <c r="AP5444" t="s">
        <v>394</v>
      </c>
      <c r="AQ5444" s="286" t="s">
        <v>394</v>
      </c>
      <c r="AR5444" s="304"/>
      <c r="AS5444" s="304"/>
      <c r="AU5444"/>
    </row>
    <row r="5445" spans="1:47" ht="28.8" x14ac:dyDescent="0.3">
      <c r="A5445" s="285">
        <v>124650</v>
      </c>
      <c r="B5445" s="286" t="s">
        <v>542</v>
      </c>
      <c r="C5445" t="s">
        <v>224</v>
      </c>
      <c r="D5445" t="s">
        <v>226</v>
      </c>
      <c r="E5445" t="s">
        <v>226</v>
      </c>
      <c r="F5445" t="s">
        <v>226</v>
      </c>
      <c r="G5445" t="s">
        <v>226</v>
      </c>
      <c r="H5445" t="s">
        <v>225</v>
      </c>
      <c r="I5445" t="s">
        <v>225</v>
      </c>
      <c r="J5445" t="s">
        <v>226</v>
      </c>
      <c r="K5445" t="s">
        <v>225</v>
      </c>
      <c r="L5445" t="s">
        <v>225</v>
      </c>
      <c r="M5445" t="s">
        <v>225</v>
      </c>
      <c r="N5445" t="s">
        <v>225</v>
      </c>
      <c r="O5445" t="s">
        <v>225</v>
      </c>
      <c r="P5445" t="s">
        <v>225</v>
      </c>
      <c r="Q5445" t="s">
        <v>225</v>
      </c>
      <c r="AM5445" t="s">
        <v>394</v>
      </c>
      <c r="AN5445" t="s">
        <v>394</v>
      </c>
      <c r="AO5445" t="s">
        <v>394</v>
      </c>
      <c r="AP5445" t="s">
        <v>394</v>
      </c>
      <c r="AQ5445" s="286" t="s">
        <v>394</v>
      </c>
      <c r="AR5445" s="304"/>
      <c r="AS5445" s="304"/>
      <c r="AU5445"/>
    </row>
    <row r="5446" spans="1:47" ht="28.8" x14ac:dyDescent="0.3">
      <c r="A5446" s="285">
        <v>124651</v>
      </c>
      <c r="B5446" s="286" t="s">
        <v>542</v>
      </c>
      <c r="C5446" t="s">
        <v>226</v>
      </c>
      <c r="D5446" t="s">
        <v>226</v>
      </c>
      <c r="E5446" t="s">
        <v>226</v>
      </c>
      <c r="F5446" t="s">
        <v>226</v>
      </c>
      <c r="G5446" t="s">
        <v>225</v>
      </c>
      <c r="H5446" t="s">
        <v>226</v>
      </c>
      <c r="I5446" t="s">
        <v>226</v>
      </c>
      <c r="J5446" t="s">
        <v>225</v>
      </c>
      <c r="K5446" t="s">
        <v>226</v>
      </c>
      <c r="L5446" t="s">
        <v>225</v>
      </c>
      <c r="M5446" t="s">
        <v>225</v>
      </c>
      <c r="N5446" t="s">
        <v>225</v>
      </c>
      <c r="O5446" t="s">
        <v>225</v>
      </c>
      <c r="P5446" t="s">
        <v>225</v>
      </c>
      <c r="Q5446" t="s">
        <v>225</v>
      </c>
      <c r="AM5446" t="s">
        <v>394</v>
      </c>
      <c r="AN5446" t="s">
        <v>394</v>
      </c>
      <c r="AO5446" t="s">
        <v>394</v>
      </c>
      <c r="AP5446" t="s">
        <v>394</v>
      </c>
      <c r="AQ5446" s="286" t="s">
        <v>394</v>
      </c>
      <c r="AR5446" s="304"/>
      <c r="AS5446" s="304"/>
      <c r="AU5446"/>
    </row>
    <row r="5447" spans="1:47" ht="28.8" x14ac:dyDescent="0.3">
      <c r="A5447" s="285">
        <v>124652</v>
      </c>
      <c r="B5447" s="286" t="s">
        <v>542</v>
      </c>
      <c r="C5447" t="s">
        <v>226</v>
      </c>
      <c r="D5447" t="s">
        <v>226</v>
      </c>
      <c r="E5447" t="s">
        <v>226</v>
      </c>
      <c r="F5447" t="s">
        <v>226</v>
      </c>
      <c r="G5447" t="s">
        <v>226</v>
      </c>
      <c r="H5447" t="s">
        <v>226</v>
      </c>
      <c r="I5447" t="s">
        <v>226</v>
      </c>
      <c r="J5447" t="s">
        <v>226</v>
      </c>
      <c r="K5447" t="s">
        <v>226</v>
      </c>
      <c r="L5447" t="s">
        <v>226</v>
      </c>
      <c r="M5447" t="s">
        <v>225</v>
      </c>
      <c r="N5447" t="s">
        <v>225</v>
      </c>
      <c r="O5447" t="s">
        <v>225</v>
      </c>
      <c r="P5447" t="s">
        <v>225</v>
      </c>
      <c r="Q5447" t="s">
        <v>225</v>
      </c>
      <c r="AM5447" t="s">
        <v>394</v>
      </c>
      <c r="AN5447" t="s">
        <v>394</v>
      </c>
      <c r="AO5447" t="s">
        <v>394</v>
      </c>
      <c r="AP5447" t="s">
        <v>394</v>
      </c>
      <c r="AQ5447" s="286" t="s">
        <v>394</v>
      </c>
      <c r="AR5447" s="304"/>
      <c r="AS5447" s="304"/>
      <c r="AU5447"/>
    </row>
    <row r="5448" spans="1:47" ht="21.6" x14ac:dyDescent="0.65">
      <c r="A5448" s="285">
        <v>124653</v>
      </c>
      <c r="B5448" s="286" t="s">
        <v>5586</v>
      </c>
      <c r="C5448" t="s">
        <v>226</v>
      </c>
      <c r="D5448" t="s">
        <v>226</v>
      </c>
      <c r="E5448" t="s">
        <v>226</v>
      </c>
      <c r="F5448" t="s">
        <v>226</v>
      </c>
      <c r="G5448" t="s">
        <v>226</v>
      </c>
      <c r="H5448" t="s">
        <v>394</v>
      </c>
      <c r="I5448" t="s">
        <v>394</v>
      </c>
      <c r="J5448" t="s">
        <v>394</v>
      </c>
      <c r="K5448" t="s">
        <v>394</v>
      </c>
      <c r="L5448" t="s">
        <v>394</v>
      </c>
      <c r="M5448" t="s">
        <v>394</v>
      </c>
      <c r="N5448" t="s">
        <v>394</v>
      </c>
      <c r="O5448" t="s">
        <v>394</v>
      </c>
      <c r="P5448" t="s">
        <v>394</v>
      </c>
      <c r="Q5448" t="s">
        <v>394</v>
      </c>
      <c r="R5448" t="s">
        <v>394</v>
      </c>
      <c r="S5448" t="s">
        <v>394</v>
      </c>
      <c r="T5448" t="s">
        <v>394</v>
      </c>
      <c r="U5448" t="s">
        <v>394</v>
      </c>
      <c r="V5448" t="s">
        <v>394</v>
      </c>
      <c r="W5448" t="s">
        <v>394</v>
      </c>
      <c r="X5448" t="s">
        <v>394</v>
      </c>
      <c r="Y5448" t="s">
        <v>394</v>
      </c>
      <c r="Z5448" t="s">
        <v>394</v>
      </c>
      <c r="AA5448" t="s">
        <v>394</v>
      </c>
      <c r="AB5448" t="s">
        <v>394</v>
      </c>
      <c r="AC5448" t="s">
        <v>394</v>
      </c>
      <c r="AD5448" t="s">
        <v>394</v>
      </c>
      <c r="AE5448" t="s">
        <v>394</v>
      </c>
      <c r="AF5448" t="s">
        <v>394</v>
      </c>
      <c r="AG5448" t="s">
        <v>394</v>
      </c>
      <c r="AH5448" t="s">
        <v>394</v>
      </c>
      <c r="AI5448" t="s">
        <v>394</v>
      </c>
      <c r="AJ5448" t="s">
        <v>394</v>
      </c>
      <c r="AK5448" t="s">
        <v>394</v>
      </c>
      <c r="AL5448" t="s">
        <v>394</v>
      </c>
      <c r="AM5448" t="s">
        <v>394</v>
      </c>
      <c r="AN5448" t="s">
        <v>394</v>
      </c>
      <c r="AO5448" t="s">
        <v>394</v>
      </c>
      <c r="AP5448" t="s">
        <v>394</v>
      </c>
      <c r="AQ5448" s="288"/>
      <c r="AR5448" s="304"/>
      <c r="AS5448" s="304"/>
      <c r="AU5448"/>
    </row>
    <row r="5449" spans="1:47" ht="28.8" x14ac:dyDescent="0.3">
      <c r="A5449" s="285">
        <v>124654</v>
      </c>
      <c r="B5449" s="286" t="s">
        <v>542</v>
      </c>
      <c r="C5449" t="s">
        <v>226</v>
      </c>
      <c r="D5449" t="s">
        <v>226</v>
      </c>
      <c r="E5449" t="s">
        <v>224</v>
      </c>
      <c r="F5449" t="s">
        <v>226</v>
      </c>
      <c r="G5449" t="s">
        <v>226</v>
      </c>
      <c r="H5449" t="s">
        <v>226</v>
      </c>
      <c r="I5449" t="s">
        <v>226</v>
      </c>
      <c r="J5449" t="s">
        <v>226</v>
      </c>
      <c r="K5449" t="s">
        <v>226</v>
      </c>
      <c r="L5449" t="s">
        <v>226</v>
      </c>
      <c r="M5449" t="s">
        <v>225</v>
      </c>
      <c r="N5449" t="s">
        <v>225</v>
      </c>
      <c r="O5449" t="s">
        <v>225</v>
      </c>
      <c r="P5449" t="s">
        <v>225</v>
      </c>
      <c r="Q5449" t="s">
        <v>225</v>
      </c>
      <c r="AM5449" t="s">
        <v>394</v>
      </c>
      <c r="AN5449" t="s">
        <v>394</v>
      </c>
      <c r="AO5449" t="s">
        <v>394</v>
      </c>
      <c r="AP5449" t="s">
        <v>394</v>
      </c>
      <c r="AQ5449" s="286" t="s">
        <v>394</v>
      </c>
      <c r="AR5449" s="304"/>
      <c r="AS5449" s="304"/>
      <c r="AU5449"/>
    </row>
    <row r="5450" spans="1:47" ht="28.8" x14ac:dyDescent="0.3">
      <c r="A5450" s="285">
        <v>124655</v>
      </c>
      <c r="B5450" s="286" t="s">
        <v>542</v>
      </c>
      <c r="C5450" t="s">
        <v>226</v>
      </c>
      <c r="D5450" t="s">
        <v>226</v>
      </c>
      <c r="E5450" t="s">
        <v>226</v>
      </c>
      <c r="F5450" t="s">
        <v>226</v>
      </c>
      <c r="G5450" t="s">
        <v>226</v>
      </c>
      <c r="H5450" t="s">
        <v>226</v>
      </c>
      <c r="I5450" t="s">
        <v>226</v>
      </c>
      <c r="J5450" t="s">
        <v>226</v>
      </c>
      <c r="K5450" t="s">
        <v>226</v>
      </c>
      <c r="L5450" t="s">
        <v>226</v>
      </c>
      <c r="M5450" t="s">
        <v>225</v>
      </c>
      <c r="N5450" t="s">
        <v>225</v>
      </c>
      <c r="O5450" t="s">
        <v>225</v>
      </c>
      <c r="P5450" t="s">
        <v>225</v>
      </c>
      <c r="Q5450" t="s">
        <v>225</v>
      </c>
      <c r="AM5450" t="s">
        <v>394</v>
      </c>
      <c r="AN5450" t="s">
        <v>394</v>
      </c>
      <c r="AO5450" t="s">
        <v>394</v>
      </c>
      <c r="AP5450" t="s">
        <v>394</v>
      </c>
      <c r="AQ5450" s="286" t="s">
        <v>394</v>
      </c>
      <c r="AR5450" s="304"/>
      <c r="AS5450" s="304"/>
      <c r="AU5450"/>
    </row>
    <row r="5451" spans="1:47" ht="21.6" x14ac:dyDescent="0.65">
      <c r="A5451" s="285">
        <v>124656</v>
      </c>
      <c r="B5451" s="286" t="s">
        <v>5586</v>
      </c>
      <c r="C5451" t="s">
        <v>226</v>
      </c>
      <c r="D5451" t="s">
        <v>226</v>
      </c>
      <c r="E5451" t="s">
        <v>226</v>
      </c>
      <c r="F5451" t="s">
        <v>226</v>
      </c>
      <c r="G5451" t="s">
        <v>226</v>
      </c>
      <c r="H5451" t="s">
        <v>394</v>
      </c>
      <c r="I5451" t="s">
        <v>394</v>
      </c>
      <c r="J5451" t="s">
        <v>394</v>
      </c>
      <c r="K5451" t="s">
        <v>394</v>
      </c>
      <c r="L5451" t="s">
        <v>394</v>
      </c>
      <c r="M5451" t="s">
        <v>394</v>
      </c>
      <c r="N5451" t="s">
        <v>394</v>
      </c>
      <c r="O5451" t="s">
        <v>394</v>
      </c>
      <c r="P5451" t="s">
        <v>394</v>
      </c>
      <c r="Q5451" t="s">
        <v>394</v>
      </c>
      <c r="R5451" t="s">
        <v>394</v>
      </c>
      <c r="S5451" t="s">
        <v>394</v>
      </c>
      <c r="T5451" t="s">
        <v>394</v>
      </c>
      <c r="U5451" t="s">
        <v>394</v>
      </c>
      <c r="V5451" t="s">
        <v>394</v>
      </c>
      <c r="W5451" t="s">
        <v>394</v>
      </c>
      <c r="X5451" t="s">
        <v>394</v>
      </c>
      <c r="Y5451" t="s">
        <v>394</v>
      </c>
      <c r="Z5451" t="s">
        <v>394</v>
      </c>
      <c r="AA5451" t="s">
        <v>394</v>
      </c>
      <c r="AB5451" t="s">
        <v>394</v>
      </c>
      <c r="AC5451" t="s">
        <v>394</v>
      </c>
      <c r="AD5451" t="s">
        <v>394</v>
      </c>
      <c r="AE5451" t="s">
        <v>394</v>
      </c>
      <c r="AF5451" t="s">
        <v>394</v>
      </c>
      <c r="AG5451" t="s">
        <v>394</v>
      </c>
      <c r="AH5451" t="s">
        <v>394</v>
      </c>
      <c r="AI5451" t="s">
        <v>394</v>
      </c>
      <c r="AJ5451" t="s">
        <v>394</v>
      </c>
      <c r="AK5451" t="s">
        <v>394</v>
      </c>
      <c r="AL5451" t="s">
        <v>394</v>
      </c>
      <c r="AM5451" t="s">
        <v>394</v>
      </c>
      <c r="AN5451" t="s">
        <v>394</v>
      </c>
      <c r="AO5451" t="s">
        <v>394</v>
      </c>
      <c r="AP5451" t="s">
        <v>394</v>
      </c>
      <c r="AQ5451" s="288"/>
      <c r="AR5451" s="304"/>
      <c r="AS5451" s="304"/>
      <c r="AU5451"/>
    </row>
    <row r="5452" spans="1:47" ht="28.8" x14ac:dyDescent="0.3">
      <c r="A5452" s="285">
        <v>124657</v>
      </c>
      <c r="B5452" s="286" t="s">
        <v>542</v>
      </c>
      <c r="C5452" t="s">
        <v>226</v>
      </c>
      <c r="D5452" t="s">
        <v>224</v>
      </c>
      <c r="E5452" t="s">
        <v>226</v>
      </c>
      <c r="F5452" t="s">
        <v>226</v>
      </c>
      <c r="G5452" t="s">
        <v>226</v>
      </c>
      <c r="H5452" t="s">
        <v>226</v>
      </c>
      <c r="I5452" t="s">
        <v>225</v>
      </c>
      <c r="J5452" t="s">
        <v>225</v>
      </c>
      <c r="K5452" t="s">
        <v>226</v>
      </c>
      <c r="L5452" t="s">
        <v>226</v>
      </c>
      <c r="M5452" t="s">
        <v>225</v>
      </c>
      <c r="N5452" t="s">
        <v>225</v>
      </c>
      <c r="O5452" t="s">
        <v>225</v>
      </c>
      <c r="P5452" t="s">
        <v>225</v>
      </c>
      <c r="Q5452" t="s">
        <v>225</v>
      </c>
      <c r="AM5452" t="s">
        <v>394</v>
      </c>
      <c r="AN5452" t="s">
        <v>394</v>
      </c>
      <c r="AO5452" t="s">
        <v>394</v>
      </c>
      <c r="AP5452" t="s">
        <v>394</v>
      </c>
      <c r="AQ5452" s="286" t="s">
        <v>394</v>
      </c>
      <c r="AR5452" s="304"/>
      <c r="AS5452" s="304"/>
      <c r="AU5452"/>
    </row>
    <row r="5453" spans="1:47" ht="28.8" x14ac:dyDescent="0.3">
      <c r="A5453" s="285">
        <v>124658</v>
      </c>
      <c r="B5453" s="286" t="s">
        <v>542</v>
      </c>
      <c r="C5453" t="s">
        <v>226</v>
      </c>
      <c r="D5453" t="s">
        <v>226</v>
      </c>
      <c r="E5453" t="s">
        <v>226</v>
      </c>
      <c r="F5453" t="s">
        <v>226</v>
      </c>
      <c r="G5453" t="s">
        <v>226</v>
      </c>
      <c r="H5453" t="s">
        <v>226</v>
      </c>
      <c r="I5453" t="s">
        <v>226</v>
      </c>
      <c r="J5453" t="s">
        <v>226</v>
      </c>
      <c r="K5453" t="s">
        <v>226</v>
      </c>
      <c r="L5453" t="s">
        <v>226</v>
      </c>
      <c r="M5453" t="s">
        <v>225</v>
      </c>
      <c r="N5453" t="s">
        <v>225</v>
      </c>
      <c r="O5453" t="s">
        <v>225</v>
      </c>
      <c r="P5453" t="s">
        <v>225</v>
      </c>
      <c r="Q5453" t="s">
        <v>225</v>
      </c>
      <c r="AM5453" t="s">
        <v>394</v>
      </c>
      <c r="AN5453" t="s">
        <v>394</v>
      </c>
      <c r="AO5453" t="s">
        <v>394</v>
      </c>
      <c r="AP5453" t="s">
        <v>394</v>
      </c>
      <c r="AQ5453" s="286" t="s">
        <v>394</v>
      </c>
      <c r="AR5453" s="304"/>
      <c r="AS5453" s="304"/>
      <c r="AU5453"/>
    </row>
    <row r="5454" spans="1:47" ht="28.8" x14ac:dyDescent="0.3">
      <c r="A5454" s="285">
        <v>124659</v>
      </c>
      <c r="B5454" s="286" t="s">
        <v>542</v>
      </c>
      <c r="C5454" t="s">
        <v>226</v>
      </c>
      <c r="D5454" t="s">
        <v>226</v>
      </c>
      <c r="E5454" t="s">
        <v>226</v>
      </c>
      <c r="F5454" t="s">
        <v>226</v>
      </c>
      <c r="G5454" t="s">
        <v>226</v>
      </c>
      <c r="H5454" t="s">
        <v>226</v>
      </c>
      <c r="I5454" t="s">
        <v>226</v>
      </c>
      <c r="J5454" t="s">
        <v>226</v>
      </c>
      <c r="K5454" t="s">
        <v>226</v>
      </c>
      <c r="L5454" t="s">
        <v>226</v>
      </c>
      <c r="M5454" t="s">
        <v>225</v>
      </c>
      <c r="N5454" t="s">
        <v>225</v>
      </c>
      <c r="O5454" t="s">
        <v>225</v>
      </c>
      <c r="P5454" t="s">
        <v>225</v>
      </c>
      <c r="Q5454" t="s">
        <v>225</v>
      </c>
      <c r="AM5454" t="s">
        <v>394</v>
      </c>
      <c r="AN5454" t="s">
        <v>394</v>
      </c>
      <c r="AO5454" t="s">
        <v>394</v>
      </c>
      <c r="AP5454" t="s">
        <v>394</v>
      </c>
      <c r="AQ5454" s="286" t="s">
        <v>394</v>
      </c>
      <c r="AR5454" s="304"/>
      <c r="AS5454" s="304"/>
      <c r="AU5454"/>
    </row>
    <row r="5455" spans="1:47" x14ac:dyDescent="0.3">
      <c r="A5455" s="285">
        <v>124660</v>
      </c>
      <c r="B5455" s="286" t="s">
        <v>5586</v>
      </c>
      <c r="C5455" t="s">
        <v>226</v>
      </c>
      <c r="D5455" t="s">
        <v>226</v>
      </c>
      <c r="E5455" t="s">
        <v>224</v>
      </c>
      <c r="F5455" t="s">
        <v>226</v>
      </c>
      <c r="G5455" t="s">
        <v>226</v>
      </c>
      <c r="H5455" t="s">
        <v>226</v>
      </c>
      <c r="I5455" t="s">
        <v>226</v>
      </c>
      <c r="J5455" t="s">
        <v>226</v>
      </c>
      <c r="K5455" t="s">
        <v>226</v>
      </c>
      <c r="L5455" t="s">
        <v>226</v>
      </c>
      <c r="M5455" t="s">
        <v>394</v>
      </c>
      <c r="N5455" t="s">
        <v>394</v>
      </c>
      <c r="O5455" t="s">
        <v>394</v>
      </c>
      <c r="P5455" t="s">
        <v>394</v>
      </c>
      <c r="Q5455" t="s">
        <v>394</v>
      </c>
      <c r="R5455" t="s">
        <v>394</v>
      </c>
      <c r="S5455" t="s">
        <v>394</v>
      </c>
      <c r="T5455" t="s">
        <v>394</v>
      </c>
      <c r="U5455" t="s">
        <v>394</v>
      </c>
      <c r="V5455" t="s">
        <v>394</v>
      </c>
      <c r="W5455" t="s">
        <v>394</v>
      </c>
      <c r="X5455" t="s">
        <v>394</v>
      </c>
      <c r="Y5455" t="s">
        <v>394</v>
      </c>
      <c r="Z5455" t="s">
        <v>394</v>
      </c>
      <c r="AA5455" t="s">
        <v>394</v>
      </c>
      <c r="AB5455" t="s">
        <v>394</v>
      </c>
      <c r="AC5455" t="s">
        <v>394</v>
      </c>
      <c r="AD5455" t="s">
        <v>394</v>
      </c>
      <c r="AE5455" t="s">
        <v>394</v>
      </c>
      <c r="AF5455" t="s">
        <v>394</v>
      </c>
      <c r="AG5455" t="s">
        <v>394</v>
      </c>
      <c r="AH5455" t="s">
        <v>394</v>
      </c>
      <c r="AI5455" t="s">
        <v>394</v>
      </c>
      <c r="AJ5455" t="s">
        <v>394</v>
      </c>
      <c r="AK5455" t="s">
        <v>394</v>
      </c>
      <c r="AL5455" t="s">
        <v>394</v>
      </c>
      <c r="AM5455" t="s">
        <v>394</v>
      </c>
      <c r="AN5455" t="s">
        <v>394</v>
      </c>
      <c r="AO5455" t="s">
        <v>394</v>
      </c>
      <c r="AP5455" t="s">
        <v>394</v>
      </c>
      <c r="AQ5455" s="286" t="s">
        <v>394</v>
      </c>
      <c r="AR5455" s="304"/>
      <c r="AS5455" s="304"/>
      <c r="AU5455"/>
    </row>
    <row r="5456" spans="1:47" ht="28.8" x14ac:dyDescent="0.3">
      <c r="A5456" s="285">
        <v>124661</v>
      </c>
      <c r="B5456" s="286" t="s">
        <v>542</v>
      </c>
      <c r="C5456" t="s">
        <v>224</v>
      </c>
      <c r="D5456" t="s">
        <v>224</v>
      </c>
      <c r="E5456" t="s">
        <v>224</v>
      </c>
      <c r="F5456" t="s">
        <v>226</v>
      </c>
      <c r="G5456" t="s">
        <v>226</v>
      </c>
      <c r="H5456" t="s">
        <v>226</v>
      </c>
      <c r="I5456" t="s">
        <v>226</v>
      </c>
      <c r="J5456" t="s">
        <v>226</v>
      </c>
      <c r="K5456" t="s">
        <v>226</v>
      </c>
      <c r="L5456" t="s">
        <v>226</v>
      </c>
      <c r="M5456" t="s">
        <v>225</v>
      </c>
      <c r="N5456" t="s">
        <v>225</v>
      </c>
      <c r="O5456" t="s">
        <v>225</v>
      </c>
      <c r="P5456" t="s">
        <v>225</v>
      </c>
      <c r="Q5456" t="s">
        <v>225</v>
      </c>
      <c r="AM5456" t="s">
        <v>394</v>
      </c>
      <c r="AN5456" t="s">
        <v>394</v>
      </c>
      <c r="AO5456" t="s">
        <v>394</v>
      </c>
      <c r="AP5456" t="s">
        <v>394</v>
      </c>
      <c r="AQ5456" s="286" t="s">
        <v>394</v>
      </c>
      <c r="AR5456" s="304"/>
      <c r="AS5456" s="304"/>
      <c r="AU5456"/>
    </row>
    <row r="5457" spans="1:47" ht="18" x14ac:dyDescent="0.5">
      <c r="A5457" s="285">
        <v>124662</v>
      </c>
      <c r="B5457" s="286" t="s">
        <v>5586</v>
      </c>
      <c r="C5457" t="s">
        <v>226</v>
      </c>
      <c r="D5457" t="s">
        <v>225</v>
      </c>
      <c r="E5457" t="s">
        <v>225</v>
      </c>
      <c r="F5457" t="s">
        <v>226</v>
      </c>
      <c r="G5457" t="s">
        <v>225</v>
      </c>
      <c r="H5457" t="s">
        <v>394</v>
      </c>
      <c r="I5457" t="s">
        <v>394</v>
      </c>
      <c r="J5457" t="s">
        <v>394</v>
      </c>
      <c r="K5457" t="s">
        <v>394</v>
      </c>
      <c r="L5457" t="s">
        <v>394</v>
      </c>
      <c r="M5457" t="s">
        <v>394</v>
      </c>
      <c r="N5457" t="s">
        <v>394</v>
      </c>
      <c r="O5457" t="s">
        <v>394</v>
      </c>
      <c r="P5457" t="s">
        <v>394</v>
      </c>
      <c r="Q5457" t="s">
        <v>394</v>
      </c>
      <c r="R5457" t="s">
        <v>394</v>
      </c>
      <c r="S5457" t="s">
        <v>394</v>
      </c>
      <c r="T5457" t="s">
        <v>394</v>
      </c>
      <c r="U5457" t="s">
        <v>394</v>
      </c>
      <c r="V5457" t="s">
        <v>394</v>
      </c>
      <c r="W5457" t="s">
        <v>394</v>
      </c>
      <c r="X5457" t="s">
        <v>394</v>
      </c>
      <c r="Y5457" t="s">
        <v>394</v>
      </c>
      <c r="Z5457" t="s">
        <v>394</v>
      </c>
      <c r="AA5457" t="s">
        <v>394</v>
      </c>
      <c r="AB5457" t="s">
        <v>394</v>
      </c>
      <c r="AC5457" t="s">
        <v>394</v>
      </c>
      <c r="AD5457" t="s">
        <v>394</v>
      </c>
      <c r="AE5457" t="s">
        <v>394</v>
      </c>
      <c r="AF5457" t="s">
        <v>394</v>
      </c>
      <c r="AG5457" t="s">
        <v>394</v>
      </c>
      <c r="AH5457" t="s">
        <v>394</v>
      </c>
      <c r="AI5457" t="s">
        <v>394</v>
      </c>
      <c r="AJ5457" t="s">
        <v>394</v>
      </c>
      <c r="AK5457" t="s">
        <v>394</v>
      </c>
      <c r="AL5457" t="s">
        <v>394</v>
      </c>
      <c r="AM5457" t="s">
        <v>394</v>
      </c>
      <c r="AN5457" t="s">
        <v>394</v>
      </c>
      <c r="AO5457" t="s">
        <v>394</v>
      </c>
      <c r="AP5457" t="s">
        <v>394</v>
      </c>
      <c r="AQ5457" s="299"/>
      <c r="AR5457" s="304"/>
      <c r="AS5457" s="304"/>
      <c r="AU5457"/>
    </row>
    <row r="5458" spans="1:47" ht="28.8" x14ac:dyDescent="0.3">
      <c r="A5458" s="285">
        <v>124663</v>
      </c>
      <c r="B5458" s="286" t="s">
        <v>542</v>
      </c>
      <c r="C5458" t="s">
        <v>226</v>
      </c>
      <c r="D5458" t="s">
        <v>226</v>
      </c>
      <c r="E5458" t="s">
        <v>226</v>
      </c>
      <c r="F5458" t="s">
        <v>226</v>
      </c>
      <c r="G5458" t="s">
        <v>226</v>
      </c>
      <c r="H5458" t="s">
        <v>226</v>
      </c>
      <c r="I5458" t="s">
        <v>225</v>
      </c>
      <c r="J5458" t="s">
        <v>226</v>
      </c>
      <c r="K5458" t="s">
        <v>226</v>
      </c>
      <c r="L5458" t="s">
        <v>225</v>
      </c>
      <c r="M5458" t="s">
        <v>225</v>
      </c>
      <c r="N5458" t="s">
        <v>225</v>
      </c>
      <c r="O5458" t="s">
        <v>225</v>
      </c>
      <c r="P5458" t="s">
        <v>225</v>
      </c>
      <c r="Q5458" t="s">
        <v>225</v>
      </c>
      <c r="AM5458" t="s">
        <v>394</v>
      </c>
      <c r="AN5458" t="s">
        <v>394</v>
      </c>
      <c r="AO5458" t="s">
        <v>394</v>
      </c>
      <c r="AP5458" t="s">
        <v>394</v>
      </c>
      <c r="AQ5458" s="286" t="s">
        <v>394</v>
      </c>
      <c r="AR5458" s="304"/>
      <c r="AS5458" s="304"/>
      <c r="AU5458"/>
    </row>
    <row r="5459" spans="1:47" ht="28.8" x14ac:dyDescent="0.3">
      <c r="A5459" s="285">
        <v>124664</v>
      </c>
      <c r="B5459" s="286" t="s">
        <v>542</v>
      </c>
      <c r="C5459" t="s">
        <v>226</v>
      </c>
      <c r="D5459" t="s">
        <v>226</v>
      </c>
      <c r="E5459" t="s">
        <v>226</v>
      </c>
      <c r="F5459" t="s">
        <v>226</v>
      </c>
      <c r="G5459" t="s">
        <v>226</v>
      </c>
      <c r="H5459" t="s">
        <v>226</v>
      </c>
      <c r="I5459" t="s">
        <v>226</v>
      </c>
      <c r="J5459" t="s">
        <v>226</v>
      </c>
      <c r="K5459" t="s">
        <v>226</v>
      </c>
      <c r="L5459" t="s">
        <v>225</v>
      </c>
      <c r="M5459" t="s">
        <v>225</v>
      </c>
      <c r="N5459" t="s">
        <v>225</v>
      </c>
      <c r="O5459" t="s">
        <v>225</v>
      </c>
      <c r="P5459" t="s">
        <v>225</v>
      </c>
      <c r="Q5459" t="s">
        <v>225</v>
      </c>
      <c r="AM5459" t="s">
        <v>394</v>
      </c>
      <c r="AN5459" t="s">
        <v>394</v>
      </c>
      <c r="AO5459" t="s">
        <v>394</v>
      </c>
      <c r="AP5459" t="s">
        <v>394</v>
      </c>
      <c r="AQ5459" s="286" t="s">
        <v>394</v>
      </c>
      <c r="AR5459" s="304"/>
      <c r="AS5459" s="304"/>
      <c r="AU5459"/>
    </row>
    <row r="5460" spans="1:47" x14ac:dyDescent="0.3">
      <c r="A5460" s="285">
        <v>124665</v>
      </c>
      <c r="B5460" s="286" t="s">
        <v>5586</v>
      </c>
      <c r="C5460" t="s">
        <v>226</v>
      </c>
      <c r="D5460" t="s">
        <v>226</v>
      </c>
      <c r="E5460" t="s">
        <v>226</v>
      </c>
      <c r="F5460" t="s">
        <v>226</v>
      </c>
      <c r="G5460" t="s">
        <v>226</v>
      </c>
      <c r="H5460" t="s">
        <v>226</v>
      </c>
      <c r="I5460" t="s">
        <v>226</v>
      </c>
      <c r="J5460" t="s">
        <v>226</v>
      </c>
      <c r="K5460" t="s">
        <v>226</v>
      </c>
      <c r="L5460" t="s">
        <v>226</v>
      </c>
      <c r="M5460" t="s">
        <v>394</v>
      </c>
      <c r="N5460" t="s">
        <v>394</v>
      </c>
      <c r="O5460" t="s">
        <v>394</v>
      </c>
      <c r="P5460" t="s">
        <v>394</v>
      </c>
      <c r="Q5460" t="s">
        <v>394</v>
      </c>
      <c r="R5460" t="s">
        <v>394</v>
      </c>
      <c r="S5460" t="s">
        <v>394</v>
      </c>
      <c r="T5460" t="s">
        <v>394</v>
      </c>
      <c r="U5460" t="s">
        <v>394</v>
      </c>
      <c r="V5460" t="s">
        <v>394</v>
      </c>
      <c r="W5460" t="s">
        <v>394</v>
      </c>
      <c r="X5460" t="s">
        <v>394</v>
      </c>
      <c r="Y5460" t="s">
        <v>394</v>
      </c>
      <c r="Z5460" t="s">
        <v>394</v>
      </c>
      <c r="AA5460" t="s">
        <v>394</v>
      </c>
      <c r="AB5460" t="s">
        <v>394</v>
      </c>
      <c r="AC5460" t="s">
        <v>394</v>
      </c>
      <c r="AD5460" t="s">
        <v>394</v>
      </c>
      <c r="AE5460" t="s">
        <v>394</v>
      </c>
      <c r="AF5460" t="s">
        <v>394</v>
      </c>
      <c r="AG5460" t="s">
        <v>394</v>
      </c>
      <c r="AH5460" t="s">
        <v>394</v>
      </c>
      <c r="AI5460" t="s">
        <v>394</v>
      </c>
      <c r="AJ5460" t="s">
        <v>394</v>
      </c>
      <c r="AK5460" t="s">
        <v>394</v>
      </c>
      <c r="AL5460" t="s">
        <v>394</v>
      </c>
      <c r="AM5460" t="s">
        <v>394</v>
      </c>
      <c r="AN5460" t="s">
        <v>394</v>
      </c>
      <c r="AO5460" t="s">
        <v>394</v>
      </c>
      <c r="AP5460" t="s">
        <v>394</v>
      </c>
      <c r="AQ5460" s="286" t="s">
        <v>394</v>
      </c>
      <c r="AR5460" s="304"/>
      <c r="AS5460" s="304"/>
      <c r="AU5460"/>
    </row>
    <row r="5461" spans="1:47" ht="21.6" x14ac:dyDescent="0.65">
      <c r="A5461" s="285">
        <v>124666</v>
      </c>
      <c r="B5461" s="286" t="s">
        <v>5586</v>
      </c>
      <c r="C5461" t="s">
        <v>225</v>
      </c>
      <c r="D5461" t="s">
        <v>226</v>
      </c>
      <c r="E5461" t="s">
        <v>226</v>
      </c>
      <c r="F5461" t="s">
        <v>225</v>
      </c>
      <c r="G5461" t="s">
        <v>225</v>
      </c>
      <c r="H5461" t="s">
        <v>394</v>
      </c>
      <c r="I5461" t="s">
        <v>394</v>
      </c>
      <c r="J5461" t="s">
        <v>394</v>
      </c>
      <c r="K5461" t="s">
        <v>394</v>
      </c>
      <c r="L5461" t="s">
        <v>394</v>
      </c>
      <c r="M5461" t="s">
        <v>394</v>
      </c>
      <c r="N5461" t="s">
        <v>394</v>
      </c>
      <c r="O5461" t="s">
        <v>394</v>
      </c>
      <c r="P5461" t="s">
        <v>394</v>
      </c>
      <c r="Q5461" t="s">
        <v>394</v>
      </c>
      <c r="R5461" t="s">
        <v>394</v>
      </c>
      <c r="S5461" t="s">
        <v>394</v>
      </c>
      <c r="T5461" t="s">
        <v>394</v>
      </c>
      <c r="U5461" t="s">
        <v>394</v>
      </c>
      <c r="V5461" t="s">
        <v>394</v>
      </c>
      <c r="W5461" t="s">
        <v>394</v>
      </c>
      <c r="X5461" t="s">
        <v>394</v>
      </c>
      <c r="Y5461" t="s">
        <v>394</v>
      </c>
      <c r="Z5461" t="s">
        <v>394</v>
      </c>
      <c r="AA5461" t="s">
        <v>394</v>
      </c>
      <c r="AB5461" t="s">
        <v>394</v>
      </c>
      <c r="AC5461" t="s">
        <v>394</v>
      </c>
      <c r="AD5461" t="s">
        <v>394</v>
      </c>
      <c r="AE5461" t="s">
        <v>394</v>
      </c>
      <c r="AF5461" t="s">
        <v>394</v>
      </c>
      <c r="AG5461" t="s">
        <v>394</v>
      </c>
      <c r="AH5461" t="s">
        <v>394</v>
      </c>
      <c r="AI5461" t="s">
        <v>394</v>
      </c>
      <c r="AJ5461" t="s">
        <v>394</v>
      </c>
      <c r="AK5461" t="s">
        <v>394</v>
      </c>
      <c r="AL5461" t="s">
        <v>394</v>
      </c>
      <c r="AM5461" t="s">
        <v>394</v>
      </c>
      <c r="AN5461" t="s">
        <v>394</v>
      </c>
      <c r="AO5461" t="s">
        <v>394</v>
      </c>
      <c r="AP5461" t="s">
        <v>394</v>
      </c>
      <c r="AQ5461" s="288"/>
      <c r="AR5461" s="304"/>
      <c r="AS5461" s="304"/>
      <c r="AU5461"/>
    </row>
    <row r="5462" spans="1:47" ht="28.8" x14ac:dyDescent="0.3">
      <c r="A5462" s="285">
        <v>124667</v>
      </c>
      <c r="B5462" s="286" t="s">
        <v>542</v>
      </c>
      <c r="C5462" t="s">
        <v>226</v>
      </c>
      <c r="D5462" t="s">
        <v>224</v>
      </c>
      <c r="E5462" t="s">
        <v>226</v>
      </c>
      <c r="F5462" t="s">
        <v>226</v>
      </c>
      <c r="G5462" t="s">
        <v>226</v>
      </c>
      <c r="H5462" t="s">
        <v>225</v>
      </c>
      <c r="I5462" t="s">
        <v>225</v>
      </c>
      <c r="J5462" t="s">
        <v>225</v>
      </c>
      <c r="K5462" t="s">
        <v>225</v>
      </c>
      <c r="L5462" t="s">
        <v>226</v>
      </c>
      <c r="M5462" t="s">
        <v>225</v>
      </c>
      <c r="N5462" t="s">
        <v>225</v>
      </c>
      <c r="O5462" t="s">
        <v>225</v>
      </c>
      <c r="P5462" t="s">
        <v>225</v>
      </c>
      <c r="Q5462" t="s">
        <v>225</v>
      </c>
      <c r="AM5462" t="s">
        <v>394</v>
      </c>
      <c r="AN5462" t="s">
        <v>394</v>
      </c>
      <c r="AO5462" t="s">
        <v>394</v>
      </c>
      <c r="AP5462" t="s">
        <v>394</v>
      </c>
      <c r="AQ5462" s="286" t="s">
        <v>394</v>
      </c>
      <c r="AR5462" s="304"/>
      <c r="AS5462" s="304"/>
      <c r="AU5462"/>
    </row>
    <row r="5463" spans="1:47" ht="21.6" x14ac:dyDescent="0.65">
      <c r="A5463" s="285">
        <v>124668</v>
      </c>
      <c r="B5463" s="286" t="s">
        <v>5586</v>
      </c>
      <c r="C5463" t="s">
        <v>226</v>
      </c>
      <c r="D5463" t="s">
        <v>225</v>
      </c>
      <c r="E5463" t="s">
        <v>226</v>
      </c>
      <c r="F5463" t="s">
        <v>225</v>
      </c>
      <c r="G5463" t="s">
        <v>225</v>
      </c>
      <c r="H5463" t="s">
        <v>394</v>
      </c>
      <c r="I5463" t="s">
        <v>394</v>
      </c>
      <c r="J5463" t="s">
        <v>394</v>
      </c>
      <c r="K5463" t="s">
        <v>394</v>
      </c>
      <c r="L5463" t="s">
        <v>394</v>
      </c>
      <c r="M5463" t="s">
        <v>394</v>
      </c>
      <c r="N5463" t="s">
        <v>394</v>
      </c>
      <c r="O5463" t="s">
        <v>394</v>
      </c>
      <c r="P5463" t="s">
        <v>394</v>
      </c>
      <c r="Q5463" t="s">
        <v>394</v>
      </c>
      <c r="R5463" t="s">
        <v>394</v>
      </c>
      <c r="S5463" t="s">
        <v>394</v>
      </c>
      <c r="T5463" t="s">
        <v>394</v>
      </c>
      <c r="U5463" t="s">
        <v>394</v>
      </c>
      <c r="V5463" t="s">
        <v>394</v>
      </c>
      <c r="W5463" t="s">
        <v>394</v>
      </c>
      <c r="X5463" t="s">
        <v>394</v>
      </c>
      <c r="Y5463" t="s">
        <v>394</v>
      </c>
      <c r="Z5463" t="s">
        <v>394</v>
      </c>
      <c r="AA5463" t="s">
        <v>394</v>
      </c>
      <c r="AB5463" t="s">
        <v>394</v>
      </c>
      <c r="AC5463" t="s">
        <v>394</v>
      </c>
      <c r="AD5463" t="s">
        <v>394</v>
      </c>
      <c r="AE5463" t="s">
        <v>394</v>
      </c>
      <c r="AF5463" t="s">
        <v>394</v>
      </c>
      <c r="AG5463" t="s">
        <v>394</v>
      </c>
      <c r="AH5463" t="s">
        <v>394</v>
      </c>
      <c r="AI5463" t="s">
        <v>394</v>
      </c>
      <c r="AJ5463" t="s">
        <v>394</v>
      </c>
      <c r="AK5463" t="s">
        <v>394</v>
      </c>
      <c r="AL5463" t="s">
        <v>394</v>
      </c>
      <c r="AM5463" t="s">
        <v>394</v>
      </c>
      <c r="AN5463" t="s">
        <v>394</v>
      </c>
      <c r="AO5463" t="s">
        <v>394</v>
      </c>
      <c r="AP5463" t="s">
        <v>394</v>
      </c>
      <c r="AQ5463" s="288"/>
      <c r="AR5463" s="304"/>
      <c r="AS5463" s="304"/>
      <c r="AU5463"/>
    </row>
    <row r="5464" spans="1:47" ht="33" x14ac:dyDescent="0.65">
      <c r="A5464" s="285">
        <v>124669</v>
      </c>
      <c r="B5464" s="286" t="s">
        <v>542</v>
      </c>
      <c r="C5464" t="s">
        <v>226</v>
      </c>
      <c r="D5464" t="s">
        <v>226</v>
      </c>
      <c r="E5464" t="s">
        <v>226</v>
      </c>
      <c r="F5464" t="s">
        <v>225</v>
      </c>
      <c r="G5464" t="s">
        <v>226</v>
      </c>
      <c r="H5464" t="s">
        <v>394</v>
      </c>
      <c r="I5464" t="s">
        <v>394</v>
      </c>
      <c r="J5464" t="s">
        <v>394</v>
      </c>
      <c r="K5464" t="s">
        <v>394</v>
      </c>
      <c r="L5464" t="s">
        <v>394</v>
      </c>
      <c r="M5464" t="s">
        <v>225</v>
      </c>
      <c r="N5464" t="s">
        <v>225</v>
      </c>
      <c r="O5464" t="s">
        <v>225</v>
      </c>
      <c r="P5464" t="s">
        <v>225</v>
      </c>
      <c r="Q5464" t="s">
        <v>225</v>
      </c>
      <c r="AM5464" t="s">
        <v>394</v>
      </c>
      <c r="AN5464" t="s">
        <v>394</v>
      </c>
      <c r="AO5464" t="s">
        <v>394</v>
      </c>
      <c r="AP5464" t="s">
        <v>394</v>
      </c>
      <c r="AQ5464" s="288"/>
      <c r="AR5464" s="304"/>
      <c r="AS5464" s="304"/>
      <c r="AU5464"/>
    </row>
    <row r="5465" spans="1:47" ht="28.8" x14ac:dyDescent="0.3">
      <c r="A5465" s="285">
        <v>124670</v>
      </c>
      <c r="B5465" s="286" t="s">
        <v>542</v>
      </c>
      <c r="C5465" t="s">
        <v>226</v>
      </c>
      <c r="D5465" t="s">
        <v>226</v>
      </c>
      <c r="E5465" t="s">
        <v>224</v>
      </c>
      <c r="F5465" t="s">
        <v>226</v>
      </c>
      <c r="G5465" t="s">
        <v>226</v>
      </c>
      <c r="H5465" t="s">
        <v>226</v>
      </c>
      <c r="I5465" t="s">
        <v>226</v>
      </c>
      <c r="J5465" t="s">
        <v>226</v>
      </c>
      <c r="K5465" t="s">
        <v>226</v>
      </c>
      <c r="L5465" t="s">
        <v>226</v>
      </c>
      <c r="M5465" t="s">
        <v>225</v>
      </c>
      <c r="N5465" t="s">
        <v>225</v>
      </c>
      <c r="O5465" t="s">
        <v>225</v>
      </c>
      <c r="P5465" t="s">
        <v>225</v>
      </c>
      <c r="Q5465" t="s">
        <v>225</v>
      </c>
      <c r="AM5465" t="s">
        <v>394</v>
      </c>
      <c r="AN5465" t="s">
        <v>394</v>
      </c>
      <c r="AO5465" t="s">
        <v>394</v>
      </c>
      <c r="AP5465" t="s">
        <v>394</v>
      </c>
      <c r="AQ5465" s="286" t="s">
        <v>394</v>
      </c>
      <c r="AR5465" s="304"/>
      <c r="AS5465" s="304"/>
      <c r="AU5465"/>
    </row>
    <row r="5466" spans="1:47" ht="28.8" x14ac:dyDescent="0.3">
      <c r="A5466" s="285">
        <v>124671</v>
      </c>
      <c r="B5466" s="286" t="s">
        <v>542</v>
      </c>
      <c r="C5466" t="s">
        <v>226</v>
      </c>
      <c r="D5466" t="s">
        <v>226</v>
      </c>
      <c r="E5466" t="s">
        <v>226</v>
      </c>
      <c r="F5466" t="s">
        <v>226</v>
      </c>
      <c r="G5466" t="s">
        <v>226</v>
      </c>
      <c r="H5466" t="s">
        <v>226</v>
      </c>
      <c r="I5466" t="s">
        <v>226</v>
      </c>
      <c r="J5466" t="s">
        <v>225</v>
      </c>
      <c r="K5466" t="s">
        <v>226</v>
      </c>
      <c r="L5466" t="s">
        <v>225</v>
      </c>
      <c r="M5466" t="s">
        <v>225</v>
      </c>
      <c r="N5466" t="s">
        <v>225</v>
      </c>
      <c r="O5466" t="s">
        <v>225</v>
      </c>
      <c r="P5466" t="s">
        <v>225</v>
      </c>
      <c r="Q5466" t="s">
        <v>225</v>
      </c>
      <c r="AM5466" t="s">
        <v>394</v>
      </c>
      <c r="AN5466" t="s">
        <v>394</v>
      </c>
      <c r="AO5466" t="s">
        <v>394</v>
      </c>
      <c r="AP5466" t="s">
        <v>394</v>
      </c>
      <c r="AQ5466" s="286" t="s">
        <v>394</v>
      </c>
      <c r="AR5466" s="304"/>
      <c r="AS5466" s="304"/>
      <c r="AU5466"/>
    </row>
    <row r="5467" spans="1:47" ht="28.8" x14ac:dyDescent="0.3">
      <c r="A5467" s="285">
        <v>124672</v>
      </c>
      <c r="B5467" s="286" t="s">
        <v>541</v>
      </c>
      <c r="C5467" t="s">
        <v>226</v>
      </c>
      <c r="D5467" t="s">
        <v>226</v>
      </c>
      <c r="E5467" t="s">
        <v>224</v>
      </c>
      <c r="F5467" t="s">
        <v>226</v>
      </c>
      <c r="G5467" t="s">
        <v>226</v>
      </c>
      <c r="H5467" t="s">
        <v>226</v>
      </c>
      <c r="I5467" t="s">
        <v>226</v>
      </c>
      <c r="J5467" t="s">
        <v>226</v>
      </c>
      <c r="K5467" t="s">
        <v>226</v>
      </c>
      <c r="L5467" t="s">
        <v>226</v>
      </c>
      <c r="M5467" t="s">
        <v>226</v>
      </c>
      <c r="N5467" t="s">
        <v>226</v>
      </c>
      <c r="O5467" t="s">
        <v>226</v>
      </c>
      <c r="P5467" t="s">
        <v>224</v>
      </c>
      <c r="Q5467" t="s">
        <v>226</v>
      </c>
      <c r="R5467" t="s">
        <v>226</v>
      </c>
      <c r="S5467" t="s">
        <v>226</v>
      </c>
      <c r="T5467" t="s">
        <v>226</v>
      </c>
      <c r="U5467" t="s">
        <v>226</v>
      </c>
      <c r="V5467" t="s">
        <v>226</v>
      </c>
      <c r="W5467" t="s">
        <v>225</v>
      </c>
      <c r="X5467" t="s">
        <v>225</v>
      </c>
      <c r="Y5467" t="s">
        <v>225</v>
      </c>
      <c r="Z5467" t="s">
        <v>225</v>
      </c>
      <c r="AA5467" t="s">
        <v>225</v>
      </c>
      <c r="AQ5467" s="286" t="s">
        <v>394</v>
      </c>
      <c r="AR5467" s="304"/>
      <c r="AS5467" s="304"/>
      <c r="AU5467"/>
    </row>
    <row r="5468" spans="1:47" ht="28.8" x14ac:dyDescent="0.3">
      <c r="A5468" s="285">
        <v>124673</v>
      </c>
      <c r="B5468" s="286" t="s">
        <v>542</v>
      </c>
      <c r="C5468" t="s">
        <v>225</v>
      </c>
      <c r="D5468" t="s">
        <v>225</v>
      </c>
      <c r="E5468" t="s">
        <v>225</v>
      </c>
      <c r="F5468" t="s">
        <v>225</v>
      </c>
      <c r="G5468" t="s">
        <v>225</v>
      </c>
      <c r="H5468" t="s">
        <v>226</v>
      </c>
      <c r="I5468" t="s">
        <v>225</v>
      </c>
      <c r="J5468" t="s">
        <v>225</v>
      </c>
      <c r="K5468" t="s">
        <v>225</v>
      </c>
      <c r="L5468" t="s">
        <v>225</v>
      </c>
      <c r="M5468" t="s">
        <v>225</v>
      </c>
      <c r="N5468" t="s">
        <v>225</v>
      </c>
      <c r="O5468" t="s">
        <v>225</v>
      </c>
      <c r="P5468" t="s">
        <v>225</v>
      </c>
      <c r="Q5468" t="s">
        <v>225</v>
      </c>
      <c r="AM5468" t="s">
        <v>394</v>
      </c>
      <c r="AN5468" t="s">
        <v>394</v>
      </c>
      <c r="AO5468" t="s">
        <v>394</v>
      </c>
      <c r="AP5468" t="s">
        <v>394</v>
      </c>
      <c r="AQ5468" s="286" t="s">
        <v>394</v>
      </c>
      <c r="AR5468" s="304"/>
      <c r="AS5468" s="304"/>
      <c r="AU5468"/>
    </row>
    <row r="5469" spans="1:47" x14ac:dyDescent="0.3">
      <c r="A5469" s="285">
        <v>124674</v>
      </c>
      <c r="B5469" s="286" t="s">
        <v>5586</v>
      </c>
      <c r="C5469" t="s">
        <v>226</v>
      </c>
      <c r="D5469" t="s">
        <v>225</v>
      </c>
      <c r="E5469" t="s">
        <v>226</v>
      </c>
      <c r="F5469" t="s">
        <v>226</v>
      </c>
      <c r="G5469" t="s">
        <v>225</v>
      </c>
      <c r="H5469" t="s">
        <v>226</v>
      </c>
      <c r="I5469" t="s">
        <v>226</v>
      </c>
      <c r="J5469" t="s">
        <v>226</v>
      </c>
      <c r="K5469" t="s">
        <v>226</v>
      </c>
      <c r="L5469" t="s">
        <v>226</v>
      </c>
      <c r="M5469" t="s">
        <v>394</v>
      </c>
      <c r="N5469" t="s">
        <v>394</v>
      </c>
      <c r="O5469" t="s">
        <v>394</v>
      </c>
      <c r="P5469" t="s">
        <v>394</v>
      </c>
      <c r="Q5469" t="s">
        <v>394</v>
      </c>
      <c r="R5469" t="s">
        <v>394</v>
      </c>
      <c r="S5469" t="s">
        <v>394</v>
      </c>
      <c r="T5469" t="s">
        <v>394</v>
      </c>
      <c r="U5469" t="s">
        <v>394</v>
      </c>
      <c r="V5469" t="s">
        <v>394</v>
      </c>
      <c r="W5469" t="s">
        <v>394</v>
      </c>
      <c r="X5469" t="s">
        <v>394</v>
      </c>
      <c r="Y5469" t="s">
        <v>394</v>
      </c>
      <c r="Z5469" t="s">
        <v>394</v>
      </c>
      <c r="AA5469" t="s">
        <v>394</v>
      </c>
      <c r="AB5469" t="s">
        <v>394</v>
      </c>
      <c r="AC5469" t="s">
        <v>394</v>
      </c>
      <c r="AD5469" t="s">
        <v>394</v>
      </c>
      <c r="AE5469" t="s">
        <v>394</v>
      </c>
      <c r="AF5469" t="s">
        <v>394</v>
      </c>
      <c r="AG5469" t="s">
        <v>394</v>
      </c>
      <c r="AH5469" t="s">
        <v>394</v>
      </c>
      <c r="AI5469" t="s">
        <v>394</v>
      </c>
      <c r="AJ5469" t="s">
        <v>394</v>
      </c>
      <c r="AK5469" t="s">
        <v>394</v>
      </c>
      <c r="AL5469" t="s">
        <v>394</v>
      </c>
      <c r="AM5469" t="s">
        <v>394</v>
      </c>
      <c r="AN5469" t="s">
        <v>394</v>
      </c>
      <c r="AO5469" t="s">
        <v>394</v>
      </c>
      <c r="AP5469" t="s">
        <v>394</v>
      </c>
      <c r="AQ5469" s="286" t="s">
        <v>394</v>
      </c>
      <c r="AR5469" s="304"/>
      <c r="AS5469" s="304"/>
      <c r="AU5469"/>
    </row>
    <row r="5470" spans="1:47" ht="28.8" x14ac:dyDescent="0.3">
      <c r="A5470" s="285">
        <v>124675</v>
      </c>
      <c r="B5470" s="286" t="s">
        <v>542</v>
      </c>
      <c r="C5470" t="s">
        <v>224</v>
      </c>
      <c r="D5470" t="s">
        <v>226</v>
      </c>
      <c r="E5470" t="s">
        <v>226</v>
      </c>
      <c r="F5470" t="s">
        <v>226</v>
      </c>
      <c r="G5470" t="s">
        <v>224</v>
      </c>
      <c r="H5470" t="s">
        <v>226</v>
      </c>
      <c r="I5470" t="s">
        <v>226</v>
      </c>
      <c r="J5470" t="s">
        <v>226</v>
      </c>
      <c r="K5470" t="s">
        <v>226</v>
      </c>
      <c r="L5470" t="s">
        <v>226</v>
      </c>
      <c r="M5470" t="s">
        <v>225</v>
      </c>
      <c r="N5470" t="s">
        <v>225</v>
      </c>
      <c r="O5470" t="s">
        <v>225</v>
      </c>
      <c r="P5470" t="s">
        <v>225</v>
      </c>
      <c r="Q5470" t="s">
        <v>225</v>
      </c>
      <c r="AM5470" t="s">
        <v>394</v>
      </c>
      <c r="AN5470" t="s">
        <v>394</v>
      </c>
      <c r="AO5470" t="s">
        <v>394</v>
      </c>
      <c r="AP5470" t="s">
        <v>394</v>
      </c>
      <c r="AQ5470" s="286" t="s">
        <v>394</v>
      </c>
      <c r="AR5470" s="304"/>
      <c r="AS5470" s="304"/>
      <c r="AU5470"/>
    </row>
    <row r="5471" spans="1:47" x14ac:dyDescent="0.3">
      <c r="A5471" s="285">
        <v>124676</v>
      </c>
      <c r="B5471" s="286" t="s">
        <v>5586</v>
      </c>
      <c r="C5471" t="s">
        <v>226</v>
      </c>
      <c r="D5471" t="s">
        <v>226</v>
      </c>
      <c r="E5471" t="s">
        <v>226</v>
      </c>
      <c r="F5471" t="s">
        <v>226</v>
      </c>
      <c r="G5471" t="s">
        <v>226</v>
      </c>
      <c r="H5471" t="s">
        <v>226</v>
      </c>
      <c r="I5471" t="s">
        <v>225</v>
      </c>
      <c r="J5471" t="s">
        <v>226</v>
      </c>
      <c r="K5471" t="s">
        <v>226</v>
      </c>
      <c r="L5471" t="s">
        <v>226</v>
      </c>
      <c r="M5471" t="s">
        <v>394</v>
      </c>
      <c r="N5471" t="s">
        <v>394</v>
      </c>
      <c r="O5471" t="s">
        <v>394</v>
      </c>
      <c r="P5471" t="s">
        <v>394</v>
      </c>
      <c r="Q5471" t="s">
        <v>394</v>
      </c>
      <c r="R5471" t="s">
        <v>394</v>
      </c>
      <c r="S5471" t="s">
        <v>394</v>
      </c>
      <c r="T5471" t="s">
        <v>394</v>
      </c>
      <c r="U5471" t="s">
        <v>394</v>
      </c>
      <c r="V5471" t="s">
        <v>394</v>
      </c>
      <c r="W5471" t="s">
        <v>394</v>
      </c>
      <c r="X5471" t="s">
        <v>394</v>
      </c>
      <c r="Y5471" t="s">
        <v>394</v>
      </c>
      <c r="Z5471" t="s">
        <v>394</v>
      </c>
      <c r="AA5471" t="s">
        <v>394</v>
      </c>
      <c r="AB5471" t="s">
        <v>394</v>
      </c>
      <c r="AC5471" t="s">
        <v>394</v>
      </c>
      <c r="AD5471" t="s">
        <v>394</v>
      </c>
      <c r="AE5471" t="s">
        <v>394</v>
      </c>
      <c r="AF5471" t="s">
        <v>394</v>
      </c>
      <c r="AG5471" t="s">
        <v>394</v>
      </c>
      <c r="AH5471" t="s">
        <v>394</v>
      </c>
      <c r="AI5471" t="s">
        <v>394</v>
      </c>
      <c r="AJ5471" t="s">
        <v>394</v>
      </c>
      <c r="AK5471" t="s">
        <v>394</v>
      </c>
      <c r="AL5471" t="s">
        <v>394</v>
      </c>
      <c r="AM5471" t="s">
        <v>394</v>
      </c>
      <c r="AN5471" t="s">
        <v>394</v>
      </c>
      <c r="AO5471" t="s">
        <v>394</v>
      </c>
      <c r="AP5471" t="s">
        <v>394</v>
      </c>
      <c r="AQ5471" s="286" t="s">
        <v>394</v>
      </c>
      <c r="AR5471" s="304"/>
      <c r="AS5471" s="304"/>
      <c r="AU5471"/>
    </row>
    <row r="5472" spans="1:47" ht="28.8" x14ac:dyDescent="0.3">
      <c r="A5472" s="285">
        <v>124677</v>
      </c>
      <c r="B5472" s="286" t="s">
        <v>542</v>
      </c>
      <c r="C5472" t="s">
        <v>226</v>
      </c>
      <c r="D5472" t="s">
        <v>226</v>
      </c>
      <c r="E5472" t="s">
        <v>226</v>
      </c>
      <c r="F5472" t="s">
        <v>226</v>
      </c>
      <c r="G5472" t="s">
        <v>224</v>
      </c>
      <c r="H5472" t="s">
        <v>226</v>
      </c>
      <c r="I5472" t="s">
        <v>225</v>
      </c>
      <c r="J5472" t="s">
        <v>225</v>
      </c>
      <c r="K5472" t="s">
        <v>225</v>
      </c>
      <c r="L5472" t="s">
        <v>225</v>
      </c>
      <c r="M5472" t="s">
        <v>225</v>
      </c>
      <c r="N5472" t="s">
        <v>225</v>
      </c>
      <c r="O5472" t="s">
        <v>225</v>
      </c>
      <c r="P5472" t="s">
        <v>225</v>
      </c>
      <c r="Q5472" t="s">
        <v>225</v>
      </c>
      <c r="AM5472" t="s">
        <v>394</v>
      </c>
      <c r="AN5472" t="s">
        <v>394</v>
      </c>
      <c r="AO5472" t="s">
        <v>394</v>
      </c>
      <c r="AP5472" t="s">
        <v>394</v>
      </c>
      <c r="AQ5472" s="286" t="s">
        <v>394</v>
      </c>
      <c r="AR5472" s="304"/>
      <c r="AS5472" s="304"/>
      <c r="AU5472"/>
    </row>
    <row r="5473" spans="1:47" ht="28.8" x14ac:dyDescent="0.3">
      <c r="A5473" s="285">
        <v>124678</v>
      </c>
      <c r="B5473" s="286" t="s">
        <v>542</v>
      </c>
      <c r="C5473" t="s">
        <v>226</v>
      </c>
      <c r="D5473" t="s">
        <v>226</v>
      </c>
      <c r="E5473" t="s">
        <v>224</v>
      </c>
      <c r="F5473" t="s">
        <v>226</v>
      </c>
      <c r="G5473" t="s">
        <v>224</v>
      </c>
      <c r="H5473" t="s">
        <v>226</v>
      </c>
      <c r="I5473" t="s">
        <v>226</v>
      </c>
      <c r="J5473" t="s">
        <v>225</v>
      </c>
      <c r="K5473" t="s">
        <v>226</v>
      </c>
      <c r="L5473" t="s">
        <v>226</v>
      </c>
      <c r="M5473" t="s">
        <v>225</v>
      </c>
      <c r="N5473" t="s">
        <v>225</v>
      </c>
      <c r="O5473" t="s">
        <v>225</v>
      </c>
      <c r="P5473" t="s">
        <v>225</v>
      </c>
      <c r="Q5473" t="s">
        <v>225</v>
      </c>
      <c r="AM5473" t="s">
        <v>394</v>
      </c>
      <c r="AN5473" t="s">
        <v>394</v>
      </c>
      <c r="AO5473" t="s">
        <v>394</v>
      </c>
      <c r="AP5473" t="s">
        <v>394</v>
      </c>
      <c r="AQ5473" s="286" t="s">
        <v>394</v>
      </c>
      <c r="AR5473" s="304"/>
      <c r="AS5473" s="304"/>
      <c r="AU5473"/>
    </row>
    <row r="5474" spans="1:47" ht="28.8" x14ac:dyDescent="0.3">
      <c r="A5474" s="285">
        <v>124679</v>
      </c>
      <c r="B5474" s="286" t="s">
        <v>542</v>
      </c>
      <c r="C5474" t="s">
        <v>226</v>
      </c>
      <c r="D5474" t="s">
        <v>226</v>
      </c>
      <c r="E5474" t="s">
        <v>224</v>
      </c>
      <c r="F5474" t="s">
        <v>224</v>
      </c>
      <c r="G5474" t="s">
        <v>224</v>
      </c>
      <c r="H5474" t="s">
        <v>226</v>
      </c>
      <c r="I5474" t="s">
        <v>226</v>
      </c>
      <c r="J5474" t="s">
        <v>226</v>
      </c>
      <c r="K5474" t="s">
        <v>226</v>
      </c>
      <c r="L5474" t="s">
        <v>226</v>
      </c>
      <c r="M5474" t="s">
        <v>225</v>
      </c>
      <c r="N5474" t="s">
        <v>225</v>
      </c>
      <c r="O5474" t="s">
        <v>225</v>
      </c>
      <c r="P5474" t="s">
        <v>225</v>
      </c>
      <c r="Q5474" t="s">
        <v>225</v>
      </c>
      <c r="AM5474" t="s">
        <v>394</v>
      </c>
      <c r="AN5474" t="s">
        <v>394</v>
      </c>
      <c r="AO5474" t="s">
        <v>394</v>
      </c>
      <c r="AP5474" t="s">
        <v>394</v>
      </c>
      <c r="AQ5474" s="286" t="s">
        <v>394</v>
      </c>
      <c r="AR5474" s="304"/>
      <c r="AS5474" s="304"/>
      <c r="AU5474"/>
    </row>
    <row r="5475" spans="1:47" ht="28.8" x14ac:dyDescent="0.3">
      <c r="A5475" s="285">
        <v>124680</v>
      </c>
      <c r="B5475" s="286" t="s">
        <v>542</v>
      </c>
      <c r="C5475" t="s">
        <v>226</v>
      </c>
      <c r="D5475" t="s">
        <v>224</v>
      </c>
      <c r="E5475" t="s">
        <v>226</v>
      </c>
      <c r="F5475" t="s">
        <v>225</v>
      </c>
      <c r="G5475" t="s">
        <v>226</v>
      </c>
      <c r="H5475" t="s">
        <v>226</v>
      </c>
      <c r="I5475" t="s">
        <v>226</v>
      </c>
      <c r="J5475" t="s">
        <v>226</v>
      </c>
      <c r="K5475" t="s">
        <v>225</v>
      </c>
      <c r="L5475" t="s">
        <v>226</v>
      </c>
      <c r="M5475" t="s">
        <v>225</v>
      </c>
      <c r="N5475" t="s">
        <v>225</v>
      </c>
      <c r="O5475" t="s">
        <v>225</v>
      </c>
      <c r="P5475" t="s">
        <v>225</v>
      </c>
      <c r="Q5475" t="s">
        <v>225</v>
      </c>
      <c r="AM5475" t="s">
        <v>394</v>
      </c>
      <c r="AN5475" t="s">
        <v>394</v>
      </c>
      <c r="AO5475" t="s">
        <v>394</v>
      </c>
      <c r="AP5475" t="s">
        <v>394</v>
      </c>
      <c r="AQ5475" s="286" t="s">
        <v>394</v>
      </c>
      <c r="AR5475" s="304"/>
      <c r="AS5475" s="304"/>
      <c r="AU5475"/>
    </row>
    <row r="5476" spans="1:47" ht="21.6" x14ac:dyDescent="0.65">
      <c r="A5476" s="285">
        <v>124681</v>
      </c>
      <c r="B5476" s="286" t="s">
        <v>5586</v>
      </c>
      <c r="C5476" t="s">
        <v>226</v>
      </c>
      <c r="D5476" t="s">
        <v>226</v>
      </c>
      <c r="E5476" t="s">
        <v>226</v>
      </c>
      <c r="F5476" t="s">
        <v>226</v>
      </c>
      <c r="G5476" t="s">
        <v>226</v>
      </c>
      <c r="H5476" t="s">
        <v>394</v>
      </c>
      <c r="I5476" t="s">
        <v>394</v>
      </c>
      <c r="J5476" t="s">
        <v>394</v>
      </c>
      <c r="K5476" t="s">
        <v>394</v>
      </c>
      <c r="L5476" t="s">
        <v>394</v>
      </c>
      <c r="M5476" t="s">
        <v>394</v>
      </c>
      <c r="N5476" t="s">
        <v>394</v>
      </c>
      <c r="O5476" t="s">
        <v>394</v>
      </c>
      <c r="P5476" t="s">
        <v>394</v>
      </c>
      <c r="Q5476" t="s">
        <v>394</v>
      </c>
      <c r="R5476" t="s">
        <v>394</v>
      </c>
      <c r="S5476" t="s">
        <v>394</v>
      </c>
      <c r="T5476" t="s">
        <v>394</v>
      </c>
      <c r="U5476" t="s">
        <v>394</v>
      </c>
      <c r="V5476" t="s">
        <v>394</v>
      </c>
      <c r="W5476" t="s">
        <v>394</v>
      </c>
      <c r="X5476" t="s">
        <v>394</v>
      </c>
      <c r="Y5476" t="s">
        <v>394</v>
      </c>
      <c r="Z5476" t="s">
        <v>394</v>
      </c>
      <c r="AA5476" t="s">
        <v>394</v>
      </c>
      <c r="AB5476" t="s">
        <v>394</v>
      </c>
      <c r="AC5476" t="s">
        <v>394</v>
      </c>
      <c r="AD5476" t="s">
        <v>394</v>
      </c>
      <c r="AE5476" t="s">
        <v>394</v>
      </c>
      <c r="AF5476" t="s">
        <v>394</v>
      </c>
      <c r="AG5476" t="s">
        <v>394</v>
      </c>
      <c r="AH5476" t="s">
        <v>394</v>
      </c>
      <c r="AI5476" t="s">
        <v>394</v>
      </c>
      <c r="AJ5476" t="s">
        <v>394</v>
      </c>
      <c r="AK5476" t="s">
        <v>394</v>
      </c>
      <c r="AL5476" t="s">
        <v>394</v>
      </c>
      <c r="AM5476" t="s">
        <v>394</v>
      </c>
      <c r="AN5476" t="s">
        <v>394</v>
      </c>
      <c r="AO5476" t="s">
        <v>394</v>
      </c>
      <c r="AP5476" t="s">
        <v>394</v>
      </c>
      <c r="AQ5476" s="288"/>
      <c r="AR5476" s="304"/>
      <c r="AS5476" s="304"/>
      <c r="AU5476"/>
    </row>
    <row r="5477" spans="1:47" ht="28.8" x14ac:dyDescent="0.3">
      <c r="A5477" s="285">
        <v>124682</v>
      </c>
      <c r="B5477" s="286" t="s">
        <v>542</v>
      </c>
      <c r="C5477" t="s">
        <v>226</v>
      </c>
      <c r="D5477" t="s">
        <v>226</v>
      </c>
      <c r="E5477" t="s">
        <v>226</v>
      </c>
      <c r="F5477" t="s">
        <v>226</v>
      </c>
      <c r="G5477" t="s">
        <v>226</v>
      </c>
      <c r="H5477" t="s">
        <v>226</v>
      </c>
      <c r="I5477" t="s">
        <v>226</v>
      </c>
      <c r="J5477" t="s">
        <v>226</v>
      </c>
      <c r="K5477" t="s">
        <v>226</v>
      </c>
      <c r="L5477" t="s">
        <v>226</v>
      </c>
      <c r="M5477" t="s">
        <v>225</v>
      </c>
      <c r="N5477" t="s">
        <v>225</v>
      </c>
      <c r="O5477" t="s">
        <v>225</v>
      </c>
      <c r="P5477" t="s">
        <v>225</v>
      </c>
      <c r="Q5477" t="s">
        <v>225</v>
      </c>
      <c r="AM5477" t="s">
        <v>394</v>
      </c>
      <c r="AN5477" t="s">
        <v>394</v>
      </c>
      <c r="AO5477" t="s">
        <v>394</v>
      </c>
      <c r="AP5477" t="s">
        <v>394</v>
      </c>
      <c r="AQ5477" s="286" t="s">
        <v>394</v>
      </c>
      <c r="AR5477" s="304"/>
      <c r="AS5477" s="304"/>
      <c r="AU5477"/>
    </row>
    <row r="5478" spans="1:47" ht="28.8" x14ac:dyDescent="0.3">
      <c r="A5478" s="285">
        <v>124683</v>
      </c>
      <c r="B5478" s="286" t="s">
        <v>542</v>
      </c>
      <c r="C5478" t="s">
        <v>226</v>
      </c>
      <c r="D5478" t="s">
        <v>226</v>
      </c>
      <c r="E5478" t="s">
        <v>224</v>
      </c>
      <c r="F5478" t="s">
        <v>226</v>
      </c>
      <c r="G5478" t="s">
        <v>226</v>
      </c>
      <c r="H5478" t="s">
        <v>226</v>
      </c>
      <c r="I5478" t="s">
        <v>225</v>
      </c>
      <c r="J5478" t="s">
        <v>225</v>
      </c>
      <c r="K5478" t="s">
        <v>225</v>
      </c>
      <c r="L5478" t="s">
        <v>226</v>
      </c>
      <c r="M5478" t="s">
        <v>225</v>
      </c>
      <c r="N5478" t="s">
        <v>225</v>
      </c>
      <c r="O5478" t="s">
        <v>225</v>
      </c>
      <c r="P5478" t="s">
        <v>225</v>
      </c>
      <c r="Q5478" t="s">
        <v>225</v>
      </c>
      <c r="AM5478" t="s">
        <v>394</v>
      </c>
      <c r="AN5478" t="s">
        <v>394</v>
      </c>
      <c r="AO5478" t="s">
        <v>394</v>
      </c>
      <c r="AP5478" t="s">
        <v>394</v>
      </c>
      <c r="AQ5478" s="286" t="s">
        <v>394</v>
      </c>
      <c r="AR5478" s="304"/>
      <c r="AS5478" s="304"/>
      <c r="AU5478"/>
    </row>
    <row r="5479" spans="1:47" ht="28.8" x14ac:dyDescent="0.3">
      <c r="A5479" s="285">
        <v>124684</v>
      </c>
      <c r="B5479" s="286" t="s">
        <v>542</v>
      </c>
      <c r="C5479" t="s">
        <v>226</v>
      </c>
      <c r="D5479" t="s">
        <v>226</v>
      </c>
      <c r="E5479" t="s">
        <v>226</v>
      </c>
      <c r="F5479" t="s">
        <v>226</v>
      </c>
      <c r="G5479" t="s">
        <v>226</v>
      </c>
      <c r="H5479" t="s">
        <v>226</v>
      </c>
      <c r="I5479" t="s">
        <v>226</v>
      </c>
      <c r="J5479" t="s">
        <v>226</v>
      </c>
      <c r="K5479" t="s">
        <v>226</v>
      </c>
      <c r="L5479" t="s">
        <v>226</v>
      </c>
      <c r="M5479" t="s">
        <v>225</v>
      </c>
      <c r="N5479" t="s">
        <v>225</v>
      </c>
      <c r="O5479" t="s">
        <v>225</v>
      </c>
      <c r="P5479" t="s">
        <v>225</v>
      </c>
      <c r="Q5479" t="s">
        <v>225</v>
      </c>
      <c r="AM5479" t="s">
        <v>394</v>
      </c>
      <c r="AN5479" t="s">
        <v>394</v>
      </c>
      <c r="AO5479" t="s">
        <v>394</v>
      </c>
      <c r="AP5479" t="s">
        <v>394</v>
      </c>
      <c r="AQ5479" s="286" t="s">
        <v>394</v>
      </c>
      <c r="AR5479" s="304"/>
      <c r="AS5479" s="304"/>
      <c r="AU5479"/>
    </row>
    <row r="5480" spans="1:47" ht="21.6" x14ac:dyDescent="0.65">
      <c r="A5480" s="285">
        <v>124685</v>
      </c>
      <c r="B5480" s="286" t="s">
        <v>5586</v>
      </c>
      <c r="C5480" t="s">
        <v>226</v>
      </c>
      <c r="D5480" t="s">
        <v>226</v>
      </c>
      <c r="E5480" t="s">
        <v>226</v>
      </c>
      <c r="F5480" t="s">
        <v>225</v>
      </c>
      <c r="G5480" t="s">
        <v>225</v>
      </c>
      <c r="H5480" t="s">
        <v>394</v>
      </c>
      <c r="I5480" t="s">
        <v>394</v>
      </c>
      <c r="J5480" t="s">
        <v>394</v>
      </c>
      <c r="K5480" t="s">
        <v>394</v>
      </c>
      <c r="L5480" t="s">
        <v>394</v>
      </c>
      <c r="M5480" t="s">
        <v>394</v>
      </c>
      <c r="N5480" t="s">
        <v>394</v>
      </c>
      <c r="O5480" t="s">
        <v>394</v>
      </c>
      <c r="P5480" t="s">
        <v>394</v>
      </c>
      <c r="Q5480" t="s">
        <v>394</v>
      </c>
      <c r="R5480" t="s">
        <v>394</v>
      </c>
      <c r="S5480" t="s">
        <v>394</v>
      </c>
      <c r="T5480" t="s">
        <v>394</v>
      </c>
      <c r="U5480" t="s">
        <v>394</v>
      </c>
      <c r="V5480" t="s">
        <v>394</v>
      </c>
      <c r="W5480" t="s">
        <v>394</v>
      </c>
      <c r="X5480" t="s">
        <v>394</v>
      </c>
      <c r="Y5480" t="s">
        <v>394</v>
      </c>
      <c r="Z5480" t="s">
        <v>394</v>
      </c>
      <c r="AA5480" t="s">
        <v>394</v>
      </c>
      <c r="AB5480" t="s">
        <v>394</v>
      </c>
      <c r="AC5480" t="s">
        <v>394</v>
      </c>
      <c r="AD5480" t="s">
        <v>394</v>
      </c>
      <c r="AE5480" t="s">
        <v>394</v>
      </c>
      <c r="AF5480" t="s">
        <v>394</v>
      </c>
      <c r="AG5480" t="s">
        <v>394</v>
      </c>
      <c r="AH5480" t="s">
        <v>394</v>
      </c>
      <c r="AI5480" t="s">
        <v>394</v>
      </c>
      <c r="AJ5480" t="s">
        <v>394</v>
      </c>
      <c r="AK5480" t="s">
        <v>394</v>
      </c>
      <c r="AL5480" t="s">
        <v>394</v>
      </c>
      <c r="AM5480" t="s">
        <v>394</v>
      </c>
      <c r="AN5480" t="s">
        <v>394</v>
      </c>
      <c r="AO5480" t="s">
        <v>394</v>
      </c>
      <c r="AP5480" t="s">
        <v>394</v>
      </c>
      <c r="AQ5480" s="288"/>
      <c r="AR5480" s="304"/>
      <c r="AS5480" s="304"/>
      <c r="AU5480"/>
    </row>
    <row r="5481" spans="1:47" ht="28.8" x14ac:dyDescent="0.3">
      <c r="A5481" s="285">
        <v>124686</v>
      </c>
      <c r="B5481" s="286" t="s">
        <v>542</v>
      </c>
      <c r="C5481" t="s">
        <v>226</v>
      </c>
      <c r="D5481" t="s">
        <v>226</v>
      </c>
      <c r="E5481" t="s">
        <v>226</v>
      </c>
      <c r="F5481" t="s">
        <v>226</v>
      </c>
      <c r="G5481" t="s">
        <v>226</v>
      </c>
      <c r="H5481" t="s">
        <v>226</v>
      </c>
      <c r="I5481" t="s">
        <v>226</v>
      </c>
      <c r="J5481" t="s">
        <v>226</v>
      </c>
      <c r="K5481" t="s">
        <v>226</v>
      </c>
      <c r="L5481" t="s">
        <v>226</v>
      </c>
      <c r="M5481" t="s">
        <v>225</v>
      </c>
      <c r="N5481" t="s">
        <v>225</v>
      </c>
      <c r="O5481" t="s">
        <v>225</v>
      </c>
      <c r="P5481" t="s">
        <v>225</v>
      </c>
      <c r="Q5481" t="s">
        <v>225</v>
      </c>
      <c r="AM5481" t="s">
        <v>394</v>
      </c>
      <c r="AN5481" t="s">
        <v>394</v>
      </c>
      <c r="AO5481" t="s">
        <v>394</v>
      </c>
      <c r="AP5481" t="s">
        <v>394</v>
      </c>
      <c r="AQ5481" s="286" t="s">
        <v>394</v>
      </c>
      <c r="AR5481" s="304"/>
      <c r="AS5481" s="304"/>
      <c r="AU5481"/>
    </row>
    <row r="5482" spans="1:47" ht="28.8" x14ac:dyDescent="0.3">
      <c r="A5482" s="285">
        <v>124687</v>
      </c>
      <c r="B5482" s="286" t="s">
        <v>542</v>
      </c>
      <c r="C5482" t="s">
        <v>224</v>
      </c>
      <c r="D5482" t="s">
        <v>226</v>
      </c>
      <c r="E5482" t="s">
        <v>226</v>
      </c>
      <c r="F5482" t="s">
        <v>225</v>
      </c>
      <c r="G5482" t="s">
        <v>225</v>
      </c>
      <c r="H5482" t="s">
        <v>226</v>
      </c>
      <c r="I5482" t="s">
        <v>226</v>
      </c>
      <c r="J5482" t="s">
        <v>226</v>
      </c>
      <c r="K5482" t="s">
        <v>226</v>
      </c>
      <c r="L5482" t="s">
        <v>226</v>
      </c>
      <c r="M5482" t="s">
        <v>225</v>
      </c>
      <c r="N5482" t="s">
        <v>225</v>
      </c>
      <c r="O5482" t="s">
        <v>225</v>
      </c>
      <c r="P5482" t="s">
        <v>225</v>
      </c>
      <c r="Q5482" t="s">
        <v>225</v>
      </c>
      <c r="AM5482" t="s">
        <v>394</v>
      </c>
      <c r="AN5482" t="s">
        <v>394</v>
      </c>
      <c r="AO5482" t="s">
        <v>394</v>
      </c>
      <c r="AP5482" t="s">
        <v>394</v>
      </c>
      <c r="AQ5482" s="286" t="s">
        <v>394</v>
      </c>
      <c r="AR5482" s="304"/>
      <c r="AS5482" s="304"/>
      <c r="AU5482"/>
    </row>
    <row r="5483" spans="1:47" ht="18" x14ac:dyDescent="0.5">
      <c r="A5483" s="285">
        <v>124688</v>
      </c>
      <c r="B5483" s="286" t="s">
        <v>5586</v>
      </c>
      <c r="C5483" t="s">
        <v>226</v>
      </c>
      <c r="D5483" t="s">
        <v>226</v>
      </c>
      <c r="E5483" t="s">
        <v>226</v>
      </c>
      <c r="F5483" t="s">
        <v>226</v>
      </c>
      <c r="G5483" t="s">
        <v>226</v>
      </c>
      <c r="H5483" t="s">
        <v>394</v>
      </c>
      <c r="I5483" t="s">
        <v>394</v>
      </c>
      <c r="J5483" t="s">
        <v>394</v>
      </c>
      <c r="K5483" t="s">
        <v>394</v>
      </c>
      <c r="L5483" t="s">
        <v>394</v>
      </c>
      <c r="M5483" t="s">
        <v>394</v>
      </c>
      <c r="N5483" t="s">
        <v>394</v>
      </c>
      <c r="O5483" t="s">
        <v>394</v>
      </c>
      <c r="P5483" t="s">
        <v>394</v>
      </c>
      <c r="Q5483" t="s">
        <v>394</v>
      </c>
      <c r="R5483" t="s">
        <v>394</v>
      </c>
      <c r="S5483" t="s">
        <v>394</v>
      </c>
      <c r="T5483" t="s">
        <v>394</v>
      </c>
      <c r="U5483" t="s">
        <v>394</v>
      </c>
      <c r="V5483" t="s">
        <v>394</v>
      </c>
      <c r="W5483" t="s">
        <v>394</v>
      </c>
      <c r="X5483" t="s">
        <v>394</v>
      </c>
      <c r="Y5483" t="s">
        <v>394</v>
      </c>
      <c r="Z5483" t="s">
        <v>394</v>
      </c>
      <c r="AA5483" t="s">
        <v>394</v>
      </c>
      <c r="AB5483" t="s">
        <v>394</v>
      </c>
      <c r="AC5483" t="s">
        <v>394</v>
      </c>
      <c r="AD5483" t="s">
        <v>394</v>
      </c>
      <c r="AE5483" t="s">
        <v>394</v>
      </c>
      <c r="AF5483" t="s">
        <v>394</v>
      </c>
      <c r="AG5483" t="s">
        <v>394</v>
      </c>
      <c r="AH5483" t="s">
        <v>394</v>
      </c>
      <c r="AI5483" t="s">
        <v>394</v>
      </c>
      <c r="AJ5483" t="s">
        <v>394</v>
      </c>
      <c r="AK5483" t="s">
        <v>394</v>
      </c>
      <c r="AL5483" t="s">
        <v>394</v>
      </c>
      <c r="AM5483" t="s">
        <v>394</v>
      </c>
      <c r="AN5483" t="s">
        <v>394</v>
      </c>
      <c r="AO5483" t="s">
        <v>394</v>
      </c>
      <c r="AP5483" t="s">
        <v>394</v>
      </c>
      <c r="AQ5483" s="299"/>
      <c r="AR5483" s="304"/>
      <c r="AS5483" s="304"/>
      <c r="AU5483"/>
    </row>
    <row r="5484" spans="1:47" x14ac:dyDescent="0.3">
      <c r="A5484" s="285">
        <v>124689</v>
      </c>
      <c r="B5484" s="286" t="s">
        <v>538</v>
      </c>
      <c r="C5484" t="s">
        <v>226</v>
      </c>
      <c r="D5484" t="s">
        <v>226</v>
      </c>
      <c r="E5484" t="s">
        <v>226</v>
      </c>
      <c r="F5484" t="s">
        <v>226</v>
      </c>
      <c r="G5484" t="s">
        <v>226</v>
      </c>
      <c r="H5484" t="s">
        <v>226</v>
      </c>
      <c r="I5484" t="s">
        <v>226</v>
      </c>
      <c r="J5484" t="s">
        <v>226</v>
      </c>
      <c r="K5484" t="s">
        <v>226</v>
      </c>
      <c r="L5484" t="s">
        <v>226</v>
      </c>
      <c r="M5484" t="s">
        <v>225</v>
      </c>
      <c r="N5484" t="s">
        <v>394</v>
      </c>
      <c r="O5484" t="s">
        <v>394</v>
      </c>
      <c r="P5484" t="s">
        <v>394</v>
      </c>
      <c r="Q5484" t="s">
        <v>394</v>
      </c>
      <c r="R5484" t="s">
        <v>394</v>
      </c>
      <c r="S5484" t="s">
        <v>394</v>
      </c>
      <c r="T5484" t="s">
        <v>394</v>
      </c>
      <c r="U5484" t="s">
        <v>394</v>
      </c>
      <c r="V5484" t="s">
        <v>394</v>
      </c>
      <c r="W5484" t="s">
        <v>394</v>
      </c>
      <c r="X5484" t="s">
        <v>394</v>
      </c>
      <c r="Y5484" t="s">
        <v>394</v>
      </c>
      <c r="Z5484" t="s">
        <v>394</v>
      </c>
      <c r="AA5484" t="s">
        <v>394</v>
      </c>
      <c r="AB5484" t="s">
        <v>394</v>
      </c>
      <c r="AC5484" t="s">
        <v>394</v>
      </c>
      <c r="AD5484" t="s">
        <v>394</v>
      </c>
      <c r="AE5484" t="s">
        <v>394</v>
      </c>
      <c r="AF5484" t="s">
        <v>394</v>
      </c>
      <c r="AG5484" t="s">
        <v>394</v>
      </c>
      <c r="AH5484" t="s">
        <v>394</v>
      </c>
      <c r="AI5484" t="s">
        <v>394</v>
      </c>
      <c r="AJ5484" t="s">
        <v>394</v>
      </c>
      <c r="AK5484" t="s">
        <v>394</v>
      </c>
      <c r="AL5484" t="s">
        <v>394</v>
      </c>
      <c r="AM5484" t="s">
        <v>394</v>
      </c>
      <c r="AN5484" t="s">
        <v>394</v>
      </c>
      <c r="AO5484" t="s">
        <v>394</v>
      </c>
      <c r="AP5484" t="s">
        <v>394</v>
      </c>
      <c r="AQ5484" s="286" t="s">
        <v>394</v>
      </c>
      <c r="AR5484" s="304"/>
      <c r="AS5484" s="304"/>
      <c r="AU5484"/>
    </row>
    <row r="5485" spans="1:47" ht="28.8" x14ac:dyDescent="0.3">
      <c r="A5485" s="285">
        <v>124690</v>
      </c>
      <c r="B5485" s="286" t="s">
        <v>542</v>
      </c>
      <c r="C5485" t="s">
        <v>225</v>
      </c>
      <c r="D5485" t="s">
        <v>225</v>
      </c>
      <c r="E5485" t="s">
        <v>225</v>
      </c>
      <c r="F5485" t="s">
        <v>225</v>
      </c>
      <c r="G5485" t="s">
        <v>225</v>
      </c>
      <c r="H5485" t="s">
        <v>226</v>
      </c>
      <c r="I5485" t="s">
        <v>225</v>
      </c>
      <c r="J5485" t="s">
        <v>225</v>
      </c>
      <c r="K5485" t="s">
        <v>225</v>
      </c>
      <c r="L5485" t="s">
        <v>224</v>
      </c>
      <c r="M5485" t="s">
        <v>225</v>
      </c>
      <c r="N5485" t="s">
        <v>225</v>
      </c>
      <c r="O5485" t="s">
        <v>225</v>
      </c>
      <c r="P5485" t="s">
        <v>225</v>
      </c>
      <c r="Q5485" t="s">
        <v>225</v>
      </c>
      <c r="AM5485" t="s">
        <v>394</v>
      </c>
      <c r="AN5485" t="s">
        <v>394</v>
      </c>
      <c r="AO5485" t="s">
        <v>394</v>
      </c>
      <c r="AP5485" t="s">
        <v>394</v>
      </c>
      <c r="AQ5485" s="286" t="s">
        <v>394</v>
      </c>
      <c r="AR5485" s="304"/>
      <c r="AS5485" s="304"/>
      <c r="AU5485"/>
    </row>
    <row r="5486" spans="1:47" x14ac:dyDescent="0.3">
      <c r="A5486" s="285">
        <v>124691</v>
      </c>
      <c r="B5486" s="286" t="s">
        <v>540</v>
      </c>
      <c r="C5486" t="s">
        <v>226</v>
      </c>
      <c r="D5486" t="s">
        <v>225</v>
      </c>
      <c r="E5486" t="s">
        <v>226</v>
      </c>
      <c r="F5486" t="s">
        <v>226</v>
      </c>
      <c r="G5486" t="s">
        <v>225</v>
      </c>
      <c r="H5486" t="s">
        <v>226</v>
      </c>
      <c r="I5486" t="s">
        <v>226</v>
      </c>
      <c r="J5486" t="s">
        <v>226</v>
      </c>
      <c r="K5486" t="s">
        <v>226</v>
      </c>
      <c r="L5486" t="s">
        <v>226</v>
      </c>
      <c r="M5486" t="s">
        <v>226</v>
      </c>
      <c r="N5486" t="s">
        <v>394</v>
      </c>
      <c r="O5486" t="s">
        <v>394</v>
      </c>
      <c r="P5486" t="s">
        <v>394</v>
      </c>
      <c r="Q5486" t="s">
        <v>394</v>
      </c>
      <c r="R5486" t="s">
        <v>394</v>
      </c>
      <c r="S5486" t="s">
        <v>394</v>
      </c>
      <c r="T5486" t="s">
        <v>394</v>
      </c>
      <c r="U5486" t="s">
        <v>394</v>
      </c>
      <c r="V5486" t="s">
        <v>394</v>
      </c>
      <c r="W5486" t="s">
        <v>394</v>
      </c>
      <c r="X5486" t="s">
        <v>394</v>
      </c>
      <c r="Y5486" t="s">
        <v>394</v>
      </c>
      <c r="Z5486" t="s">
        <v>394</v>
      </c>
      <c r="AA5486" t="s">
        <v>394</v>
      </c>
      <c r="AB5486" t="s">
        <v>394</v>
      </c>
      <c r="AC5486" t="s">
        <v>394</v>
      </c>
      <c r="AD5486" t="s">
        <v>394</v>
      </c>
      <c r="AE5486" t="s">
        <v>394</v>
      </c>
      <c r="AF5486" t="s">
        <v>394</v>
      </c>
      <c r="AG5486" t="s">
        <v>394</v>
      </c>
      <c r="AH5486" t="s">
        <v>394</v>
      </c>
      <c r="AI5486" t="s">
        <v>394</v>
      </c>
      <c r="AJ5486" t="s">
        <v>394</v>
      </c>
      <c r="AK5486" t="s">
        <v>394</v>
      </c>
      <c r="AL5486" t="s">
        <v>394</v>
      </c>
      <c r="AM5486" t="s">
        <v>394</v>
      </c>
      <c r="AN5486" t="s">
        <v>394</v>
      </c>
      <c r="AO5486" t="s">
        <v>394</v>
      </c>
      <c r="AP5486" t="s">
        <v>394</v>
      </c>
      <c r="AQ5486" s="286" t="s">
        <v>394</v>
      </c>
      <c r="AR5486" s="304"/>
      <c r="AS5486" s="304"/>
      <c r="AU5486"/>
    </row>
    <row r="5487" spans="1:47" ht="28.8" x14ac:dyDescent="0.3">
      <c r="A5487" s="285">
        <v>124692</v>
      </c>
      <c r="B5487" s="286" t="s">
        <v>542</v>
      </c>
      <c r="C5487" t="s">
        <v>225</v>
      </c>
      <c r="D5487" t="s">
        <v>225</v>
      </c>
      <c r="E5487" t="s">
        <v>226</v>
      </c>
      <c r="F5487" t="s">
        <v>225</v>
      </c>
      <c r="G5487" t="s">
        <v>226</v>
      </c>
      <c r="H5487" t="s">
        <v>224</v>
      </c>
      <c r="I5487" t="s">
        <v>226</v>
      </c>
      <c r="J5487" t="s">
        <v>225</v>
      </c>
      <c r="K5487" t="s">
        <v>225</v>
      </c>
      <c r="L5487" t="s">
        <v>224</v>
      </c>
      <c r="M5487" t="s">
        <v>225</v>
      </c>
      <c r="N5487" t="s">
        <v>225</v>
      </c>
      <c r="O5487" t="s">
        <v>225</v>
      </c>
      <c r="P5487" t="s">
        <v>225</v>
      </c>
      <c r="Q5487" t="s">
        <v>225</v>
      </c>
      <c r="AM5487" t="s">
        <v>394</v>
      </c>
      <c r="AN5487" t="s">
        <v>394</v>
      </c>
      <c r="AO5487" t="s">
        <v>394</v>
      </c>
      <c r="AP5487" t="s">
        <v>394</v>
      </c>
      <c r="AQ5487" s="286" t="s">
        <v>394</v>
      </c>
      <c r="AR5487" s="304"/>
      <c r="AS5487" s="304"/>
      <c r="AU5487"/>
    </row>
    <row r="5488" spans="1:47" x14ac:dyDescent="0.3">
      <c r="A5488" s="285">
        <v>124693</v>
      </c>
      <c r="B5488" s="286" t="s">
        <v>538</v>
      </c>
      <c r="C5488" t="s">
        <v>226</v>
      </c>
      <c r="D5488" t="s">
        <v>226</v>
      </c>
      <c r="E5488" t="s">
        <v>226</v>
      </c>
      <c r="F5488" t="s">
        <v>226</v>
      </c>
      <c r="G5488" t="s">
        <v>225</v>
      </c>
      <c r="H5488" t="s">
        <v>226</v>
      </c>
      <c r="I5488" t="s">
        <v>226</v>
      </c>
      <c r="J5488" t="s">
        <v>226</v>
      </c>
      <c r="K5488" t="s">
        <v>226</v>
      </c>
      <c r="L5488" t="s">
        <v>226</v>
      </c>
      <c r="M5488" t="s">
        <v>226</v>
      </c>
      <c r="N5488" t="s">
        <v>394</v>
      </c>
      <c r="O5488" t="s">
        <v>394</v>
      </c>
      <c r="P5488" t="s">
        <v>394</v>
      </c>
      <c r="Q5488" t="s">
        <v>394</v>
      </c>
      <c r="R5488" t="s">
        <v>394</v>
      </c>
      <c r="S5488" t="s">
        <v>394</v>
      </c>
      <c r="T5488" t="s">
        <v>394</v>
      </c>
      <c r="U5488" t="s">
        <v>394</v>
      </c>
      <c r="V5488" t="s">
        <v>394</v>
      </c>
      <c r="W5488" t="s">
        <v>394</v>
      </c>
      <c r="X5488" t="s">
        <v>394</v>
      </c>
      <c r="Y5488" t="s">
        <v>394</v>
      </c>
      <c r="Z5488" t="s">
        <v>394</v>
      </c>
      <c r="AA5488" t="s">
        <v>394</v>
      </c>
      <c r="AB5488" t="s">
        <v>394</v>
      </c>
      <c r="AC5488" t="s">
        <v>394</v>
      </c>
      <c r="AD5488" t="s">
        <v>394</v>
      </c>
      <c r="AE5488" t="s">
        <v>394</v>
      </c>
      <c r="AF5488" t="s">
        <v>394</v>
      </c>
      <c r="AG5488" t="s">
        <v>394</v>
      </c>
      <c r="AH5488" t="s">
        <v>394</v>
      </c>
      <c r="AI5488" t="s">
        <v>394</v>
      </c>
      <c r="AJ5488" t="s">
        <v>394</v>
      </c>
      <c r="AK5488" t="s">
        <v>394</v>
      </c>
      <c r="AL5488" t="s">
        <v>394</v>
      </c>
      <c r="AM5488" t="s">
        <v>394</v>
      </c>
      <c r="AN5488" t="s">
        <v>394</v>
      </c>
      <c r="AO5488" t="s">
        <v>394</v>
      </c>
      <c r="AP5488" t="s">
        <v>394</v>
      </c>
      <c r="AQ5488" s="286" t="s">
        <v>394</v>
      </c>
      <c r="AR5488" s="304"/>
      <c r="AS5488" s="304"/>
      <c r="AU5488"/>
    </row>
    <row r="5489" spans="1:47" ht="21.6" x14ac:dyDescent="0.65">
      <c r="A5489" s="285">
        <v>124694</v>
      </c>
      <c r="B5489" s="286" t="s">
        <v>540</v>
      </c>
      <c r="C5489" t="s">
        <v>226</v>
      </c>
      <c r="D5489" t="s">
        <v>226</v>
      </c>
      <c r="E5489" t="s">
        <v>226</v>
      </c>
      <c r="F5489" t="s">
        <v>226</v>
      </c>
      <c r="G5489" t="s">
        <v>226</v>
      </c>
      <c r="H5489" t="s">
        <v>394</v>
      </c>
      <c r="I5489" t="s">
        <v>394</v>
      </c>
      <c r="J5489" t="s">
        <v>394</v>
      </c>
      <c r="K5489" t="s">
        <v>394</v>
      </c>
      <c r="L5489" t="s">
        <v>394</v>
      </c>
      <c r="M5489" t="s">
        <v>394</v>
      </c>
      <c r="N5489" t="s">
        <v>394</v>
      </c>
      <c r="O5489" t="s">
        <v>394</v>
      </c>
      <c r="P5489" t="s">
        <v>394</v>
      </c>
      <c r="Q5489" t="s">
        <v>394</v>
      </c>
      <c r="R5489" t="s">
        <v>394</v>
      </c>
      <c r="S5489" t="s">
        <v>394</v>
      </c>
      <c r="T5489" t="s">
        <v>394</v>
      </c>
      <c r="U5489" t="s">
        <v>394</v>
      </c>
      <c r="V5489" t="s">
        <v>394</v>
      </c>
      <c r="W5489" t="s">
        <v>394</v>
      </c>
      <c r="X5489" t="s">
        <v>394</v>
      </c>
      <c r="Y5489" t="s">
        <v>394</v>
      </c>
      <c r="Z5489" t="s">
        <v>394</v>
      </c>
      <c r="AA5489" t="s">
        <v>394</v>
      </c>
      <c r="AB5489" t="s">
        <v>394</v>
      </c>
      <c r="AC5489" t="s">
        <v>394</v>
      </c>
      <c r="AD5489" t="s">
        <v>394</v>
      </c>
      <c r="AE5489" t="s">
        <v>394</v>
      </c>
      <c r="AF5489" t="s">
        <v>394</v>
      </c>
      <c r="AG5489" t="s">
        <v>394</v>
      </c>
      <c r="AH5489" t="s">
        <v>394</v>
      </c>
      <c r="AI5489" t="s">
        <v>394</v>
      </c>
      <c r="AJ5489" t="s">
        <v>394</v>
      </c>
      <c r="AK5489" t="s">
        <v>394</v>
      </c>
      <c r="AL5489" t="s">
        <v>394</v>
      </c>
      <c r="AM5489" t="s">
        <v>394</v>
      </c>
      <c r="AN5489" t="s">
        <v>394</v>
      </c>
      <c r="AO5489" t="s">
        <v>394</v>
      </c>
      <c r="AP5489" t="s">
        <v>394</v>
      </c>
      <c r="AQ5489" s="288"/>
      <c r="AR5489" s="304"/>
      <c r="AS5489" s="304"/>
      <c r="AU5489"/>
    </row>
    <row r="5490" spans="1:47" ht="18" x14ac:dyDescent="0.5">
      <c r="A5490" s="285">
        <v>124695</v>
      </c>
      <c r="B5490" s="286" t="s">
        <v>5586</v>
      </c>
      <c r="C5490" t="s">
        <v>225</v>
      </c>
      <c r="D5490" t="s">
        <v>225</v>
      </c>
      <c r="E5490" t="s">
        <v>225</v>
      </c>
      <c r="F5490" t="s">
        <v>225</v>
      </c>
      <c r="G5490" t="s">
        <v>226</v>
      </c>
      <c r="H5490" t="s">
        <v>226</v>
      </c>
      <c r="I5490" t="s">
        <v>225</v>
      </c>
      <c r="J5490" t="s">
        <v>225</v>
      </c>
      <c r="K5490" t="s">
        <v>225</v>
      </c>
      <c r="L5490" t="s">
        <v>226</v>
      </c>
      <c r="M5490" t="s">
        <v>394</v>
      </c>
      <c r="N5490" t="s">
        <v>394</v>
      </c>
      <c r="O5490" t="s">
        <v>394</v>
      </c>
      <c r="P5490" t="s">
        <v>394</v>
      </c>
      <c r="Q5490" t="s">
        <v>394</v>
      </c>
      <c r="R5490" t="s">
        <v>394</v>
      </c>
      <c r="S5490" t="s">
        <v>394</v>
      </c>
      <c r="T5490" t="s">
        <v>394</v>
      </c>
      <c r="U5490" t="s">
        <v>394</v>
      </c>
      <c r="V5490" t="s">
        <v>394</v>
      </c>
      <c r="W5490" t="s">
        <v>394</v>
      </c>
      <c r="X5490" t="s">
        <v>394</v>
      </c>
      <c r="Y5490" t="s">
        <v>394</v>
      </c>
      <c r="Z5490" t="s">
        <v>394</v>
      </c>
      <c r="AA5490" t="s">
        <v>394</v>
      </c>
      <c r="AB5490" t="s">
        <v>394</v>
      </c>
      <c r="AC5490" t="s">
        <v>394</v>
      </c>
      <c r="AD5490" t="s">
        <v>394</v>
      </c>
      <c r="AE5490" t="s">
        <v>394</v>
      </c>
      <c r="AF5490" t="s">
        <v>394</v>
      </c>
      <c r="AG5490" t="s">
        <v>394</v>
      </c>
      <c r="AH5490" t="s">
        <v>394</v>
      </c>
      <c r="AI5490" t="s">
        <v>394</v>
      </c>
      <c r="AJ5490" t="s">
        <v>394</v>
      </c>
      <c r="AK5490" t="s">
        <v>394</v>
      </c>
      <c r="AL5490" t="s">
        <v>394</v>
      </c>
      <c r="AM5490" t="s">
        <v>394</v>
      </c>
      <c r="AN5490" t="s">
        <v>394</v>
      </c>
      <c r="AO5490" t="s">
        <v>394</v>
      </c>
      <c r="AP5490" t="s">
        <v>394</v>
      </c>
      <c r="AQ5490" s="299"/>
      <c r="AR5490" s="304"/>
      <c r="AS5490" s="304"/>
      <c r="AU5490"/>
    </row>
    <row r="5491" spans="1:47" ht="28.8" x14ac:dyDescent="0.3">
      <c r="A5491" s="285">
        <v>124696</v>
      </c>
      <c r="B5491" s="286" t="s">
        <v>542</v>
      </c>
      <c r="C5491" t="s">
        <v>225</v>
      </c>
      <c r="D5491" t="s">
        <v>225</v>
      </c>
      <c r="E5491" t="s">
        <v>225</v>
      </c>
      <c r="F5491" t="s">
        <v>225</v>
      </c>
      <c r="G5491" t="s">
        <v>225</v>
      </c>
      <c r="H5491" t="s">
        <v>226</v>
      </c>
      <c r="I5491" t="s">
        <v>225</v>
      </c>
      <c r="J5491" t="s">
        <v>225</v>
      </c>
      <c r="K5491" t="s">
        <v>225</v>
      </c>
      <c r="L5491" t="s">
        <v>226</v>
      </c>
      <c r="M5491" t="s">
        <v>225</v>
      </c>
      <c r="N5491" t="s">
        <v>225</v>
      </c>
      <c r="O5491" t="s">
        <v>225</v>
      </c>
      <c r="P5491" t="s">
        <v>225</v>
      </c>
      <c r="Q5491" t="s">
        <v>225</v>
      </c>
      <c r="AM5491" t="s">
        <v>394</v>
      </c>
      <c r="AN5491" t="s">
        <v>394</v>
      </c>
      <c r="AO5491" t="s">
        <v>394</v>
      </c>
      <c r="AP5491" t="s">
        <v>394</v>
      </c>
      <c r="AQ5491" s="286" t="s">
        <v>394</v>
      </c>
      <c r="AR5491" s="304"/>
      <c r="AS5491" s="304"/>
      <c r="AU5491"/>
    </row>
    <row r="5492" spans="1:47" ht="28.8" x14ac:dyDescent="0.3">
      <c r="A5492" s="285">
        <v>124697</v>
      </c>
      <c r="B5492" s="286" t="s">
        <v>542</v>
      </c>
      <c r="C5492" t="s">
        <v>226</v>
      </c>
      <c r="D5492" t="s">
        <v>226</v>
      </c>
      <c r="E5492" t="s">
        <v>226</v>
      </c>
      <c r="F5492" t="s">
        <v>226</v>
      </c>
      <c r="G5492" t="s">
        <v>225</v>
      </c>
      <c r="H5492" t="s">
        <v>226</v>
      </c>
      <c r="I5492" t="s">
        <v>226</v>
      </c>
      <c r="J5492" t="s">
        <v>225</v>
      </c>
      <c r="K5492" t="s">
        <v>226</v>
      </c>
      <c r="L5492" t="s">
        <v>226</v>
      </c>
      <c r="M5492" t="s">
        <v>225</v>
      </c>
      <c r="N5492" t="s">
        <v>225</v>
      </c>
      <c r="O5492" t="s">
        <v>225</v>
      </c>
      <c r="P5492" t="s">
        <v>225</v>
      </c>
      <c r="Q5492" t="s">
        <v>225</v>
      </c>
      <c r="AM5492" t="s">
        <v>394</v>
      </c>
      <c r="AN5492" t="s">
        <v>394</v>
      </c>
      <c r="AO5492" t="s">
        <v>394</v>
      </c>
      <c r="AP5492" t="s">
        <v>394</v>
      </c>
      <c r="AQ5492" s="286" t="s">
        <v>394</v>
      </c>
      <c r="AR5492" s="304"/>
      <c r="AS5492" s="304"/>
      <c r="AU5492"/>
    </row>
    <row r="5493" spans="1:47" ht="21.6" x14ac:dyDescent="0.65">
      <c r="A5493" s="285">
        <v>124698</v>
      </c>
      <c r="B5493" s="286" t="s">
        <v>5586</v>
      </c>
      <c r="C5493" t="s">
        <v>226</v>
      </c>
      <c r="D5493" t="s">
        <v>226</v>
      </c>
      <c r="E5493" t="s">
        <v>226</v>
      </c>
      <c r="F5493" t="s">
        <v>226</v>
      </c>
      <c r="G5493" t="s">
        <v>226</v>
      </c>
      <c r="H5493" t="s">
        <v>394</v>
      </c>
      <c r="I5493" t="s">
        <v>394</v>
      </c>
      <c r="J5493" t="s">
        <v>394</v>
      </c>
      <c r="K5493" t="s">
        <v>394</v>
      </c>
      <c r="L5493" t="s">
        <v>394</v>
      </c>
      <c r="M5493" t="s">
        <v>394</v>
      </c>
      <c r="N5493" t="s">
        <v>394</v>
      </c>
      <c r="O5493" t="s">
        <v>394</v>
      </c>
      <c r="P5493" t="s">
        <v>394</v>
      </c>
      <c r="Q5493" t="s">
        <v>394</v>
      </c>
      <c r="R5493" t="s">
        <v>394</v>
      </c>
      <c r="S5493" t="s">
        <v>394</v>
      </c>
      <c r="T5493" t="s">
        <v>394</v>
      </c>
      <c r="U5493" t="s">
        <v>394</v>
      </c>
      <c r="V5493" t="s">
        <v>394</v>
      </c>
      <c r="W5493" t="s">
        <v>394</v>
      </c>
      <c r="X5493" t="s">
        <v>394</v>
      </c>
      <c r="Y5493" t="s">
        <v>394</v>
      </c>
      <c r="Z5493" t="s">
        <v>394</v>
      </c>
      <c r="AA5493" t="s">
        <v>394</v>
      </c>
      <c r="AB5493" t="s">
        <v>394</v>
      </c>
      <c r="AC5493" t="s">
        <v>394</v>
      </c>
      <c r="AD5493" t="s">
        <v>394</v>
      </c>
      <c r="AE5493" t="s">
        <v>394</v>
      </c>
      <c r="AF5493" t="s">
        <v>394</v>
      </c>
      <c r="AG5493" t="s">
        <v>394</v>
      </c>
      <c r="AH5493" t="s">
        <v>394</v>
      </c>
      <c r="AI5493" t="s">
        <v>394</v>
      </c>
      <c r="AJ5493" t="s">
        <v>394</v>
      </c>
      <c r="AK5493" t="s">
        <v>394</v>
      </c>
      <c r="AL5493" t="s">
        <v>394</v>
      </c>
      <c r="AM5493" t="s">
        <v>394</v>
      </c>
      <c r="AN5493" t="s">
        <v>394</v>
      </c>
      <c r="AO5493" t="s">
        <v>394</v>
      </c>
      <c r="AP5493" t="s">
        <v>394</v>
      </c>
      <c r="AQ5493" s="288"/>
      <c r="AR5493" s="304"/>
      <c r="AS5493" s="304"/>
      <c r="AU5493"/>
    </row>
    <row r="5494" spans="1:47" ht="28.8" x14ac:dyDescent="0.3">
      <c r="A5494" s="285">
        <v>124699</v>
      </c>
      <c r="B5494" s="286" t="s">
        <v>542</v>
      </c>
      <c r="C5494" t="s">
        <v>226</v>
      </c>
      <c r="D5494" t="s">
        <v>226</v>
      </c>
      <c r="E5494" t="s">
        <v>226</v>
      </c>
      <c r="F5494" t="s">
        <v>226</v>
      </c>
      <c r="G5494" t="s">
        <v>226</v>
      </c>
      <c r="H5494" t="s">
        <v>226</v>
      </c>
      <c r="I5494" t="s">
        <v>226</v>
      </c>
      <c r="J5494" t="s">
        <v>226</v>
      </c>
      <c r="K5494" t="s">
        <v>226</v>
      </c>
      <c r="L5494" t="s">
        <v>226</v>
      </c>
      <c r="M5494" t="s">
        <v>225</v>
      </c>
      <c r="N5494" t="s">
        <v>225</v>
      </c>
      <c r="O5494" t="s">
        <v>225</v>
      </c>
      <c r="P5494" t="s">
        <v>225</v>
      </c>
      <c r="Q5494" t="s">
        <v>225</v>
      </c>
      <c r="AM5494" t="s">
        <v>394</v>
      </c>
      <c r="AN5494" t="s">
        <v>394</v>
      </c>
      <c r="AO5494" t="s">
        <v>394</v>
      </c>
      <c r="AP5494" t="s">
        <v>394</v>
      </c>
      <c r="AQ5494" s="286" t="s">
        <v>394</v>
      </c>
      <c r="AR5494" s="304"/>
      <c r="AS5494" s="304"/>
      <c r="AU5494"/>
    </row>
    <row r="5495" spans="1:47" ht="18" x14ac:dyDescent="0.5">
      <c r="A5495" s="285">
        <v>124700</v>
      </c>
      <c r="B5495" s="286" t="s">
        <v>5586</v>
      </c>
      <c r="C5495" t="s">
        <v>226</v>
      </c>
      <c r="D5495" t="s">
        <v>225</v>
      </c>
      <c r="E5495" t="s">
        <v>225</v>
      </c>
      <c r="F5495" t="s">
        <v>225</v>
      </c>
      <c r="G5495" t="s">
        <v>226</v>
      </c>
      <c r="H5495" t="s">
        <v>394</v>
      </c>
      <c r="I5495" t="s">
        <v>394</v>
      </c>
      <c r="J5495" t="s">
        <v>394</v>
      </c>
      <c r="K5495" t="s">
        <v>394</v>
      </c>
      <c r="L5495" t="s">
        <v>394</v>
      </c>
      <c r="M5495" t="s">
        <v>394</v>
      </c>
      <c r="N5495" t="s">
        <v>394</v>
      </c>
      <c r="O5495" t="s">
        <v>394</v>
      </c>
      <c r="P5495" t="s">
        <v>394</v>
      </c>
      <c r="Q5495" t="s">
        <v>394</v>
      </c>
      <c r="R5495" t="s">
        <v>394</v>
      </c>
      <c r="S5495" t="s">
        <v>394</v>
      </c>
      <c r="T5495" t="s">
        <v>394</v>
      </c>
      <c r="U5495" t="s">
        <v>394</v>
      </c>
      <c r="V5495" t="s">
        <v>394</v>
      </c>
      <c r="W5495" t="s">
        <v>394</v>
      </c>
      <c r="X5495" t="s">
        <v>394</v>
      </c>
      <c r="Y5495" t="s">
        <v>394</v>
      </c>
      <c r="Z5495" t="s">
        <v>394</v>
      </c>
      <c r="AA5495" t="s">
        <v>394</v>
      </c>
      <c r="AB5495" t="s">
        <v>394</v>
      </c>
      <c r="AC5495" t="s">
        <v>394</v>
      </c>
      <c r="AD5495" t="s">
        <v>394</v>
      </c>
      <c r="AE5495" t="s">
        <v>394</v>
      </c>
      <c r="AF5495" t="s">
        <v>394</v>
      </c>
      <c r="AG5495" t="s">
        <v>394</v>
      </c>
      <c r="AH5495" t="s">
        <v>394</v>
      </c>
      <c r="AI5495" t="s">
        <v>394</v>
      </c>
      <c r="AJ5495" t="s">
        <v>394</v>
      </c>
      <c r="AK5495" t="s">
        <v>394</v>
      </c>
      <c r="AL5495" t="s">
        <v>394</v>
      </c>
      <c r="AM5495" t="s">
        <v>394</v>
      </c>
      <c r="AN5495" t="s">
        <v>394</v>
      </c>
      <c r="AO5495" t="s">
        <v>394</v>
      </c>
      <c r="AP5495" t="s">
        <v>394</v>
      </c>
      <c r="AQ5495" s="299"/>
      <c r="AR5495" s="304"/>
      <c r="AS5495" s="304"/>
      <c r="AU5495"/>
    </row>
    <row r="5496" spans="1:47" x14ac:dyDescent="0.3">
      <c r="A5496" s="285">
        <v>124701</v>
      </c>
      <c r="B5496" s="286" t="s">
        <v>5586</v>
      </c>
      <c r="C5496" t="s">
        <v>226</v>
      </c>
      <c r="D5496" t="s">
        <v>224</v>
      </c>
      <c r="E5496" t="s">
        <v>226</v>
      </c>
      <c r="F5496" t="s">
        <v>226</v>
      </c>
      <c r="G5496" t="s">
        <v>226</v>
      </c>
      <c r="H5496" t="s">
        <v>226</v>
      </c>
      <c r="I5496" t="s">
        <v>226</v>
      </c>
      <c r="J5496" t="s">
        <v>226</v>
      </c>
      <c r="K5496" t="s">
        <v>226</v>
      </c>
      <c r="L5496" t="s">
        <v>226</v>
      </c>
      <c r="M5496" t="s">
        <v>394</v>
      </c>
      <c r="N5496" t="s">
        <v>394</v>
      </c>
      <c r="O5496" t="s">
        <v>394</v>
      </c>
      <c r="P5496" t="s">
        <v>394</v>
      </c>
      <c r="Q5496" t="s">
        <v>394</v>
      </c>
      <c r="R5496" t="s">
        <v>394</v>
      </c>
      <c r="S5496" t="s">
        <v>394</v>
      </c>
      <c r="T5496" t="s">
        <v>394</v>
      </c>
      <c r="U5496" t="s">
        <v>394</v>
      </c>
      <c r="V5496" t="s">
        <v>394</v>
      </c>
      <c r="W5496" t="s">
        <v>394</v>
      </c>
      <c r="X5496" t="s">
        <v>394</v>
      </c>
      <c r="Y5496" t="s">
        <v>394</v>
      </c>
      <c r="Z5496" t="s">
        <v>394</v>
      </c>
      <c r="AA5496" t="s">
        <v>394</v>
      </c>
      <c r="AB5496" t="s">
        <v>394</v>
      </c>
      <c r="AC5496" t="s">
        <v>394</v>
      </c>
      <c r="AD5496" t="s">
        <v>394</v>
      </c>
      <c r="AE5496" t="s">
        <v>394</v>
      </c>
      <c r="AF5496" t="s">
        <v>394</v>
      </c>
      <c r="AG5496" t="s">
        <v>394</v>
      </c>
      <c r="AH5496" t="s">
        <v>394</v>
      </c>
      <c r="AI5496" t="s">
        <v>394</v>
      </c>
      <c r="AJ5496" t="s">
        <v>394</v>
      </c>
      <c r="AK5496" t="s">
        <v>394</v>
      </c>
      <c r="AL5496" t="s">
        <v>394</v>
      </c>
      <c r="AM5496" t="s">
        <v>394</v>
      </c>
      <c r="AN5496" t="s">
        <v>394</v>
      </c>
      <c r="AO5496" t="s">
        <v>394</v>
      </c>
      <c r="AP5496" t="s">
        <v>394</v>
      </c>
      <c r="AQ5496" s="286" t="s">
        <v>394</v>
      </c>
      <c r="AR5496" s="304"/>
      <c r="AS5496" s="304"/>
      <c r="AU5496"/>
    </row>
    <row r="5497" spans="1:47" ht="28.8" x14ac:dyDescent="0.3">
      <c r="A5497" s="285">
        <v>124702</v>
      </c>
      <c r="B5497" s="286" t="s">
        <v>542</v>
      </c>
      <c r="C5497" t="s">
        <v>226</v>
      </c>
      <c r="D5497" t="s">
        <v>226</v>
      </c>
      <c r="E5497" t="s">
        <v>224</v>
      </c>
      <c r="F5497" t="s">
        <v>224</v>
      </c>
      <c r="G5497" t="s">
        <v>224</v>
      </c>
      <c r="H5497" t="s">
        <v>226</v>
      </c>
      <c r="I5497" t="s">
        <v>226</v>
      </c>
      <c r="J5497" t="s">
        <v>226</v>
      </c>
      <c r="K5497" t="s">
        <v>225</v>
      </c>
      <c r="L5497" t="s">
        <v>225</v>
      </c>
      <c r="M5497" t="s">
        <v>225</v>
      </c>
      <c r="N5497" t="s">
        <v>225</v>
      </c>
      <c r="O5497" t="s">
        <v>225</v>
      </c>
      <c r="P5497" t="s">
        <v>225</v>
      </c>
      <c r="Q5497" t="s">
        <v>225</v>
      </c>
      <c r="AM5497" t="s">
        <v>394</v>
      </c>
      <c r="AN5497" t="s">
        <v>394</v>
      </c>
      <c r="AO5497" t="s">
        <v>394</v>
      </c>
      <c r="AP5497" t="s">
        <v>394</v>
      </c>
      <c r="AQ5497" s="286" t="s">
        <v>394</v>
      </c>
      <c r="AR5497" s="304"/>
      <c r="AS5497" s="304"/>
      <c r="AU5497"/>
    </row>
    <row r="5498" spans="1:47" ht="28.8" x14ac:dyDescent="0.3">
      <c r="A5498" s="285">
        <v>124703</v>
      </c>
      <c r="B5498" s="286" t="s">
        <v>542</v>
      </c>
      <c r="C5498" t="s">
        <v>226</v>
      </c>
      <c r="D5498" t="s">
        <v>226</v>
      </c>
      <c r="E5498" t="s">
        <v>226</v>
      </c>
      <c r="F5498" t="s">
        <v>226</v>
      </c>
      <c r="G5498" t="s">
        <v>226</v>
      </c>
      <c r="H5498" t="s">
        <v>226</v>
      </c>
      <c r="I5498" t="s">
        <v>226</v>
      </c>
      <c r="J5498" t="s">
        <v>226</v>
      </c>
      <c r="K5498" t="s">
        <v>226</v>
      </c>
      <c r="L5498" t="s">
        <v>226</v>
      </c>
      <c r="M5498" t="s">
        <v>225</v>
      </c>
      <c r="N5498" t="s">
        <v>225</v>
      </c>
      <c r="O5498" t="s">
        <v>225</v>
      </c>
      <c r="P5498" t="s">
        <v>225</v>
      </c>
      <c r="Q5498" t="s">
        <v>225</v>
      </c>
      <c r="AM5498" t="s">
        <v>394</v>
      </c>
      <c r="AN5498" t="s">
        <v>394</v>
      </c>
      <c r="AO5498" t="s">
        <v>394</v>
      </c>
      <c r="AP5498" t="s">
        <v>394</v>
      </c>
      <c r="AQ5498" s="286" t="s">
        <v>394</v>
      </c>
      <c r="AR5498" s="304"/>
      <c r="AS5498" s="304"/>
      <c r="AU5498"/>
    </row>
    <row r="5499" spans="1:47" ht="18" x14ac:dyDescent="0.5">
      <c r="A5499" s="285">
        <v>124704</v>
      </c>
      <c r="B5499" s="286" t="s">
        <v>5586</v>
      </c>
      <c r="C5499" t="s">
        <v>226</v>
      </c>
      <c r="D5499" t="s">
        <v>226</v>
      </c>
      <c r="E5499" t="s">
        <v>226</v>
      </c>
      <c r="F5499" t="s">
        <v>225</v>
      </c>
      <c r="G5499" t="s">
        <v>225</v>
      </c>
      <c r="H5499" t="s">
        <v>394</v>
      </c>
      <c r="I5499" t="s">
        <v>394</v>
      </c>
      <c r="J5499" t="s">
        <v>394</v>
      </c>
      <c r="K5499" t="s">
        <v>394</v>
      </c>
      <c r="L5499" t="s">
        <v>394</v>
      </c>
      <c r="M5499" t="s">
        <v>394</v>
      </c>
      <c r="N5499" t="s">
        <v>394</v>
      </c>
      <c r="O5499" t="s">
        <v>394</v>
      </c>
      <c r="P5499" t="s">
        <v>394</v>
      </c>
      <c r="Q5499" t="s">
        <v>394</v>
      </c>
      <c r="R5499" t="s">
        <v>394</v>
      </c>
      <c r="S5499" t="s">
        <v>394</v>
      </c>
      <c r="T5499" t="s">
        <v>394</v>
      </c>
      <c r="U5499" t="s">
        <v>394</v>
      </c>
      <c r="V5499" t="s">
        <v>394</v>
      </c>
      <c r="W5499" t="s">
        <v>394</v>
      </c>
      <c r="X5499" t="s">
        <v>394</v>
      </c>
      <c r="Y5499" t="s">
        <v>394</v>
      </c>
      <c r="Z5499" t="s">
        <v>394</v>
      </c>
      <c r="AA5499" t="s">
        <v>394</v>
      </c>
      <c r="AB5499" t="s">
        <v>394</v>
      </c>
      <c r="AC5499" t="s">
        <v>394</v>
      </c>
      <c r="AD5499" t="s">
        <v>394</v>
      </c>
      <c r="AE5499" t="s">
        <v>394</v>
      </c>
      <c r="AF5499" t="s">
        <v>394</v>
      </c>
      <c r="AG5499" t="s">
        <v>394</v>
      </c>
      <c r="AH5499" t="s">
        <v>394</v>
      </c>
      <c r="AI5499" t="s">
        <v>394</v>
      </c>
      <c r="AJ5499" t="s">
        <v>394</v>
      </c>
      <c r="AK5499" t="s">
        <v>394</v>
      </c>
      <c r="AL5499" t="s">
        <v>394</v>
      </c>
      <c r="AM5499" t="s">
        <v>394</v>
      </c>
      <c r="AN5499" t="s">
        <v>394</v>
      </c>
      <c r="AO5499" t="s">
        <v>394</v>
      </c>
      <c r="AP5499" t="s">
        <v>394</v>
      </c>
      <c r="AQ5499" s="299"/>
      <c r="AR5499" s="304"/>
      <c r="AS5499" s="304"/>
      <c r="AU5499"/>
    </row>
    <row r="5500" spans="1:47" ht="28.8" x14ac:dyDescent="0.3">
      <c r="A5500" s="285">
        <v>124705</v>
      </c>
      <c r="B5500" s="286" t="s">
        <v>542</v>
      </c>
      <c r="C5500" t="s">
        <v>224</v>
      </c>
      <c r="D5500" t="s">
        <v>224</v>
      </c>
      <c r="E5500" t="s">
        <v>226</v>
      </c>
      <c r="F5500" t="s">
        <v>226</v>
      </c>
      <c r="G5500" t="s">
        <v>226</v>
      </c>
      <c r="H5500" t="s">
        <v>226</v>
      </c>
      <c r="I5500" t="s">
        <v>226</v>
      </c>
      <c r="J5500" t="s">
        <v>226</v>
      </c>
      <c r="K5500" t="s">
        <v>226</v>
      </c>
      <c r="L5500" t="s">
        <v>225</v>
      </c>
      <c r="M5500" t="s">
        <v>225</v>
      </c>
      <c r="N5500" t="s">
        <v>225</v>
      </c>
      <c r="O5500" t="s">
        <v>225</v>
      </c>
      <c r="P5500" t="s">
        <v>225</v>
      </c>
      <c r="Q5500" t="s">
        <v>225</v>
      </c>
      <c r="AM5500" t="s">
        <v>394</v>
      </c>
      <c r="AN5500" t="s">
        <v>394</v>
      </c>
      <c r="AO5500" t="s">
        <v>394</v>
      </c>
      <c r="AP5500" t="s">
        <v>394</v>
      </c>
      <c r="AQ5500" s="286" t="s">
        <v>394</v>
      </c>
      <c r="AR5500" s="304"/>
      <c r="AS5500" s="304"/>
      <c r="AU5500"/>
    </row>
    <row r="5501" spans="1:47" ht="28.8" x14ac:dyDescent="0.3">
      <c r="A5501" s="285">
        <v>124706</v>
      </c>
      <c r="B5501" s="286" t="s">
        <v>542</v>
      </c>
      <c r="C5501" t="s">
        <v>224</v>
      </c>
      <c r="D5501" t="s">
        <v>226</v>
      </c>
      <c r="E5501" t="s">
        <v>224</v>
      </c>
      <c r="F5501" t="s">
        <v>224</v>
      </c>
      <c r="G5501" t="s">
        <v>226</v>
      </c>
      <c r="H5501" t="s">
        <v>226</v>
      </c>
      <c r="I5501" t="s">
        <v>226</v>
      </c>
      <c r="J5501" t="s">
        <v>226</v>
      </c>
      <c r="K5501" t="s">
        <v>225</v>
      </c>
      <c r="L5501" t="s">
        <v>226</v>
      </c>
      <c r="M5501" t="s">
        <v>225</v>
      </c>
      <c r="N5501" t="s">
        <v>225</v>
      </c>
      <c r="O5501" t="s">
        <v>225</v>
      </c>
      <c r="P5501" t="s">
        <v>225</v>
      </c>
      <c r="Q5501" t="s">
        <v>225</v>
      </c>
      <c r="AM5501" t="s">
        <v>394</v>
      </c>
      <c r="AN5501" t="s">
        <v>394</v>
      </c>
      <c r="AO5501" t="s">
        <v>394</v>
      </c>
      <c r="AP5501" t="s">
        <v>394</v>
      </c>
      <c r="AQ5501" s="286" t="s">
        <v>394</v>
      </c>
      <c r="AR5501" s="304"/>
      <c r="AS5501" s="304"/>
      <c r="AU5501"/>
    </row>
    <row r="5502" spans="1:47" ht="28.8" x14ac:dyDescent="0.3">
      <c r="A5502" s="285">
        <v>124707</v>
      </c>
      <c r="B5502" s="286" t="s">
        <v>542</v>
      </c>
      <c r="C5502" t="s">
        <v>224</v>
      </c>
      <c r="D5502" t="s">
        <v>224</v>
      </c>
      <c r="E5502" t="s">
        <v>224</v>
      </c>
      <c r="F5502" t="s">
        <v>224</v>
      </c>
      <c r="G5502" t="s">
        <v>226</v>
      </c>
      <c r="H5502" t="s">
        <v>226</v>
      </c>
      <c r="I5502" t="s">
        <v>226</v>
      </c>
      <c r="J5502" t="s">
        <v>226</v>
      </c>
      <c r="K5502" t="s">
        <v>226</v>
      </c>
      <c r="L5502" t="s">
        <v>225</v>
      </c>
      <c r="M5502" t="s">
        <v>225</v>
      </c>
      <c r="N5502" t="s">
        <v>225</v>
      </c>
      <c r="O5502" t="s">
        <v>225</v>
      </c>
      <c r="P5502" t="s">
        <v>225</v>
      </c>
      <c r="Q5502" t="s">
        <v>225</v>
      </c>
      <c r="AM5502" t="s">
        <v>394</v>
      </c>
      <c r="AN5502" t="s">
        <v>394</v>
      </c>
      <c r="AO5502" t="s">
        <v>394</v>
      </c>
      <c r="AP5502" t="s">
        <v>394</v>
      </c>
      <c r="AQ5502" s="286" t="s">
        <v>394</v>
      </c>
      <c r="AR5502" s="304"/>
      <c r="AS5502" s="304"/>
      <c r="AU5502"/>
    </row>
    <row r="5503" spans="1:47" ht="28.8" x14ac:dyDescent="0.3">
      <c r="A5503" s="285">
        <v>124708</v>
      </c>
      <c r="B5503" s="286" t="s">
        <v>541</v>
      </c>
      <c r="C5503" t="s">
        <v>226</v>
      </c>
      <c r="D5503" t="s">
        <v>224</v>
      </c>
      <c r="E5503" t="s">
        <v>224</v>
      </c>
      <c r="F5503" t="s">
        <v>226</v>
      </c>
      <c r="G5503" t="s">
        <v>224</v>
      </c>
      <c r="H5503" t="s">
        <v>226</v>
      </c>
      <c r="I5503" t="s">
        <v>226</v>
      </c>
      <c r="J5503" t="s">
        <v>225</v>
      </c>
      <c r="K5503" t="s">
        <v>226</v>
      </c>
      <c r="L5503" t="s">
        <v>226</v>
      </c>
      <c r="M5503" t="s">
        <v>226</v>
      </c>
      <c r="N5503" t="s">
        <v>224</v>
      </c>
      <c r="O5503" t="s">
        <v>224</v>
      </c>
      <c r="P5503" t="s">
        <v>226</v>
      </c>
      <c r="Q5503" t="s">
        <v>224</v>
      </c>
      <c r="R5503" t="s">
        <v>226</v>
      </c>
      <c r="S5503" t="s">
        <v>226</v>
      </c>
      <c r="T5503" t="s">
        <v>225</v>
      </c>
      <c r="U5503" t="s">
        <v>226</v>
      </c>
      <c r="V5503" t="s">
        <v>226</v>
      </c>
      <c r="W5503" t="s">
        <v>225</v>
      </c>
      <c r="X5503" t="s">
        <v>225</v>
      </c>
      <c r="Y5503" t="s">
        <v>225</v>
      </c>
      <c r="Z5503" t="s">
        <v>225</v>
      </c>
      <c r="AA5503" t="s">
        <v>225</v>
      </c>
      <c r="AQ5503" s="286" t="s">
        <v>394</v>
      </c>
      <c r="AR5503" s="304"/>
      <c r="AS5503" s="304"/>
      <c r="AU5503"/>
    </row>
    <row r="5504" spans="1:47" ht="28.8" x14ac:dyDescent="0.3">
      <c r="A5504" s="285">
        <v>124709</v>
      </c>
      <c r="B5504" s="286" t="s">
        <v>542</v>
      </c>
      <c r="C5504" t="s">
        <v>225</v>
      </c>
      <c r="D5504" t="s">
        <v>225</v>
      </c>
      <c r="E5504" t="s">
        <v>225</v>
      </c>
      <c r="F5504" t="s">
        <v>225</v>
      </c>
      <c r="G5504" t="s">
        <v>226</v>
      </c>
      <c r="H5504" t="s">
        <v>225</v>
      </c>
      <c r="I5504" t="s">
        <v>225</v>
      </c>
      <c r="J5504" t="s">
        <v>225</v>
      </c>
      <c r="K5504" t="s">
        <v>225</v>
      </c>
      <c r="L5504" t="s">
        <v>226</v>
      </c>
      <c r="M5504" t="s">
        <v>225</v>
      </c>
      <c r="N5504" t="s">
        <v>225</v>
      </c>
      <c r="O5504" t="s">
        <v>225</v>
      </c>
      <c r="P5504" t="s">
        <v>225</v>
      </c>
      <c r="Q5504" t="s">
        <v>225</v>
      </c>
      <c r="AM5504" t="s">
        <v>394</v>
      </c>
      <c r="AN5504" t="s">
        <v>394</v>
      </c>
      <c r="AO5504" t="s">
        <v>394</v>
      </c>
      <c r="AP5504" t="s">
        <v>394</v>
      </c>
      <c r="AQ5504" s="286" t="s">
        <v>394</v>
      </c>
      <c r="AR5504" s="304"/>
      <c r="AS5504" s="304"/>
      <c r="AU5504"/>
    </row>
    <row r="5505" spans="1:47" ht="21.6" x14ac:dyDescent="0.65">
      <c r="A5505" s="285">
        <v>124710</v>
      </c>
      <c r="B5505" s="286" t="s">
        <v>5586</v>
      </c>
      <c r="C5505" t="s">
        <v>226</v>
      </c>
      <c r="D5505" t="s">
        <v>226</v>
      </c>
      <c r="E5505" t="s">
        <v>225</v>
      </c>
      <c r="F5505" t="s">
        <v>226</v>
      </c>
      <c r="G5505" t="s">
        <v>226</v>
      </c>
      <c r="H5505" t="s">
        <v>394</v>
      </c>
      <c r="I5505" t="s">
        <v>394</v>
      </c>
      <c r="J5505" t="s">
        <v>394</v>
      </c>
      <c r="K5505" t="s">
        <v>394</v>
      </c>
      <c r="L5505" t="s">
        <v>394</v>
      </c>
      <c r="M5505" t="s">
        <v>394</v>
      </c>
      <c r="N5505" t="s">
        <v>394</v>
      </c>
      <c r="O5505" t="s">
        <v>394</v>
      </c>
      <c r="P5505" t="s">
        <v>394</v>
      </c>
      <c r="Q5505" t="s">
        <v>394</v>
      </c>
      <c r="R5505" t="s">
        <v>394</v>
      </c>
      <c r="S5505" t="s">
        <v>394</v>
      </c>
      <c r="T5505" t="s">
        <v>394</v>
      </c>
      <c r="U5505" t="s">
        <v>394</v>
      </c>
      <c r="V5505" t="s">
        <v>394</v>
      </c>
      <c r="W5505" t="s">
        <v>394</v>
      </c>
      <c r="X5505" t="s">
        <v>394</v>
      </c>
      <c r="Y5505" t="s">
        <v>394</v>
      </c>
      <c r="Z5505" t="s">
        <v>394</v>
      </c>
      <c r="AA5505" t="s">
        <v>394</v>
      </c>
      <c r="AB5505" t="s">
        <v>394</v>
      </c>
      <c r="AC5505" t="s">
        <v>394</v>
      </c>
      <c r="AD5505" t="s">
        <v>394</v>
      </c>
      <c r="AE5505" t="s">
        <v>394</v>
      </c>
      <c r="AF5505" t="s">
        <v>394</v>
      </c>
      <c r="AG5505" t="s">
        <v>394</v>
      </c>
      <c r="AH5505" t="s">
        <v>394</v>
      </c>
      <c r="AI5505" t="s">
        <v>394</v>
      </c>
      <c r="AJ5505" t="s">
        <v>394</v>
      </c>
      <c r="AK5505" t="s">
        <v>394</v>
      </c>
      <c r="AL5505" t="s">
        <v>394</v>
      </c>
      <c r="AM5505" t="s">
        <v>394</v>
      </c>
      <c r="AN5505" t="s">
        <v>394</v>
      </c>
      <c r="AO5505" t="s">
        <v>394</v>
      </c>
      <c r="AP5505" t="s">
        <v>394</v>
      </c>
      <c r="AQ5505" s="288"/>
      <c r="AR5505" s="304"/>
      <c r="AS5505" s="304"/>
      <c r="AU5505"/>
    </row>
    <row r="5506" spans="1:47" ht="28.8" x14ac:dyDescent="0.3">
      <c r="A5506" s="285">
        <v>124711</v>
      </c>
      <c r="B5506" s="286" t="s">
        <v>542</v>
      </c>
      <c r="C5506" t="s">
        <v>226</v>
      </c>
      <c r="D5506" t="s">
        <v>226</v>
      </c>
      <c r="E5506" t="s">
        <v>224</v>
      </c>
      <c r="F5506" t="s">
        <v>226</v>
      </c>
      <c r="G5506" t="s">
        <v>226</v>
      </c>
      <c r="H5506" t="s">
        <v>226</v>
      </c>
      <c r="I5506" t="s">
        <v>226</v>
      </c>
      <c r="J5506" t="s">
        <v>225</v>
      </c>
      <c r="K5506" t="s">
        <v>226</v>
      </c>
      <c r="L5506" t="s">
        <v>226</v>
      </c>
      <c r="M5506" t="s">
        <v>225</v>
      </c>
      <c r="N5506" t="s">
        <v>225</v>
      </c>
      <c r="O5506" t="s">
        <v>225</v>
      </c>
      <c r="P5506" t="s">
        <v>225</v>
      </c>
      <c r="Q5506" t="s">
        <v>225</v>
      </c>
      <c r="AM5506" t="s">
        <v>394</v>
      </c>
      <c r="AN5506" t="s">
        <v>394</v>
      </c>
      <c r="AO5506" t="s">
        <v>394</v>
      </c>
      <c r="AP5506" t="s">
        <v>394</v>
      </c>
      <c r="AQ5506" s="286" t="s">
        <v>394</v>
      </c>
      <c r="AR5506" s="304"/>
      <c r="AS5506" s="304"/>
      <c r="AU5506"/>
    </row>
    <row r="5507" spans="1:47" x14ac:dyDescent="0.3">
      <c r="A5507" s="285">
        <v>124712</v>
      </c>
      <c r="B5507" s="286" t="s">
        <v>5586</v>
      </c>
      <c r="C5507" t="s">
        <v>226</v>
      </c>
      <c r="D5507" t="s">
        <v>226</v>
      </c>
      <c r="E5507" t="s">
        <v>226</v>
      </c>
      <c r="F5507" t="s">
        <v>226</v>
      </c>
      <c r="G5507" t="s">
        <v>226</v>
      </c>
      <c r="H5507" t="s">
        <v>226</v>
      </c>
      <c r="I5507" t="s">
        <v>226</v>
      </c>
      <c r="J5507" t="s">
        <v>225</v>
      </c>
      <c r="K5507" t="s">
        <v>225</v>
      </c>
      <c r="L5507" t="s">
        <v>225</v>
      </c>
      <c r="M5507" t="s">
        <v>394</v>
      </c>
      <c r="N5507" t="s">
        <v>394</v>
      </c>
      <c r="O5507" t="s">
        <v>394</v>
      </c>
      <c r="P5507" t="s">
        <v>394</v>
      </c>
      <c r="Q5507" t="s">
        <v>394</v>
      </c>
      <c r="R5507" t="s">
        <v>394</v>
      </c>
      <c r="S5507" t="s">
        <v>394</v>
      </c>
      <c r="T5507" t="s">
        <v>394</v>
      </c>
      <c r="U5507" t="s">
        <v>394</v>
      </c>
      <c r="V5507" t="s">
        <v>394</v>
      </c>
      <c r="W5507" t="s">
        <v>394</v>
      </c>
      <c r="X5507" t="s">
        <v>394</v>
      </c>
      <c r="Y5507" t="s">
        <v>394</v>
      </c>
      <c r="Z5507" t="s">
        <v>394</v>
      </c>
      <c r="AA5507" t="s">
        <v>394</v>
      </c>
      <c r="AB5507" t="s">
        <v>394</v>
      </c>
      <c r="AC5507" t="s">
        <v>394</v>
      </c>
      <c r="AD5507" t="s">
        <v>394</v>
      </c>
      <c r="AE5507" t="s">
        <v>394</v>
      </c>
      <c r="AF5507" t="s">
        <v>394</v>
      </c>
      <c r="AG5507" t="s">
        <v>394</v>
      </c>
      <c r="AH5507" t="s">
        <v>394</v>
      </c>
      <c r="AI5507" t="s">
        <v>394</v>
      </c>
      <c r="AJ5507" t="s">
        <v>394</v>
      </c>
      <c r="AK5507" t="s">
        <v>394</v>
      </c>
      <c r="AL5507" t="s">
        <v>394</v>
      </c>
      <c r="AM5507" t="s">
        <v>394</v>
      </c>
      <c r="AN5507" t="s">
        <v>394</v>
      </c>
      <c r="AO5507" t="s">
        <v>394</v>
      </c>
      <c r="AP5507" t="s">
        <v>394</v>
      </c>
      <c r="AQ5507" s="286" t="s">
        <v>394</v>
      </c>
      <c r="AR5507" s="304"/>
      <c r="AS5507" s="304"/>
      <c r="AU5507"/>
    </row>
    <row r="5508" spans="1:47" ht="28.8" x14ac:dyDescent="0.3">
      <c r="A5508" s="285">
        <v>124713</v>
      </c>
      <c r="B5508" s="286" t="s">
        <v>542</v>
      </c>
      <c r="C5508" t="s">
        <v>224</v>
      </c>
      <c r="D5508" t="s">
        <v>226</v>
      </c>
      <c r="E5508" t="s">
        <v>226</v>
      </c>
      <c r="F5508" t="s">
        <v>224</v>
      </c>
      <c r="G5508" t="s">
        <v>225</v>
      </c>
      <c r="H5508" t="s">
        <v>226</v>
      </c>
      <c r="I5508" t="s">
        <v>226</v>
      </c>
      <c r="J5508" t="s">
        <v>226</v>
      </c>
      <c r="K5508" t="s">
        <v>226</v>
      </c>
      <c r="L5508" t="s">
        <v>225</v>
      </c>
      <c r="M5508" t="s">
        <v>225</v>
      </c>
      <c r="N5508" t="s">
        <v>225</v>
      </c>
      <c r="O5508" t="s">
        <v>225</v>
      </c>
      <c r="P5508" t="s">
        <v>225</v>
      </c>
      <c r="Q5508" t="s">
        <v>225</v>
      </c>
      <c r="AM5508" t="s">
        <v>394</v>
      </c>
      <c r="AN5508" t="s">
        <v>394</v>
      </c>
      <c r="AO5508" t="s">
        <v>394</v>
      </c>
      <c r="AP5508" t="s">
        <v>394</v>
      </c>
      <c r="AQ5508" s="286" t="s">
        <v>394</v>
      </c>
      <c r="AR5508" s="304"/>
      <c r="AS5508" s="304"/>
      <c r="AU5508"/>
    </row>
    <row r="5509" spans="1:47" x14ac:dyDescent="0.3">
      <c r="A5509" s="285">
        <v>124714</v>
      </c>
      <c r="B5509" s="286" t="s">
        <v>538</v>
      </c>
      <c r="C5509" t="s">
        <v>226</v>
      </c>
      <c r="D5509" t="s">
        <v>226</v>
      </c>
      <c r="E5509" t="s">
        <v>226</v>
      </c>
      <c r="F5509" t="s">
        <v>226</v>
      </c>
      <c r="G5509" t="s">
        <v>226</v>
      </c>
      <c r="H5509" t="s">
        <v>226</v>
      </c>
      <c r="I5509" t="s">
        <v>226</v>
      </c>
      <c r="J5509" t="s">
        <v>226</v>
      </c>
      <c r="K5509" t="s">
        <v>226</v>
      </c>
      <c r="L5509" t="s">
        <v>226</v>
      </c>
      <c r="M5509" t="s">
        <v>225</v>
      </c>
      <c r="N5509" t="s">
        <v>394</v>
      </c>
      <c r="O5509" t="s">
        <v>394</v>
      </c>
      <c r="P5509" t="s">
        <v>394</v>
      </c>
      <c r="Q5509" t="s">
        <v>394</v>
      </c>
      <c r="R5509" t="s">
        <v>394</v>
      </c>
      <c r="S5509" t="s">
        <v>394</v>
      </c>
      <c r="T5509" t="s">
        <v>394</v>
      </c>
      <c r="U5509" t="s">
        <v>394</v>
      </c>
      <c r="V5509" t="s">
        <v>394</v>
      </c>
      <c r="W5509" t="s">
        <v>394</v>
      </c>
      <c r="X5509" t="s">
        <v>394</v>
      </c>
      <c r="Y5509" t="s">
        <v>394</v>
      </c>
      <c r="Z5509" t="s">
        <v>394</v>
      </c>
      <c r="AA5509" t="s">
        <v>394</v>
      </c>
      <c r="AB5509" t="s">
        <v>394</v>
      </c>
      <c r="AC5509" t="s">
        <v>394</v>
      </c>
      <c r="AD5509" t="s">
        <v>394</v>
      </c>
      <c r="AE5509" t="s">
        <v>394</v>
      </c>
      <c r="AF5509" t="s">
        <v>394</v>
      </c>
      <c r="AG5509" t="s">
        <v>394</v>
      </c>
      <c r="AH5509" t="s">
        <v>394</v>
      </c>
      <c r="AI5509" t="s">
        <v>394</v>
      </c>
      <c r="AJ5509" t="s">
        <v>394</v>
      </c>
      <c r="AK5509" t="s">
        <v>394</v>
      </c>
      <c r="AL5509" t="s">
        <v>394</v>
      </c>
      <c r="AM5509" t="s">
        <v>394</v>
      </c>
      <c r="AN5509" t="s">
        <v>394</v>
      </c>
      <c r="AO5509" t="s">
        <v>394</v>
      </c>
      <c r="AP5509" t="s">
        <v>394</v>
      </c>
      <c r="AQ5509" s="286" t="s">
        <v>394</v>
      </c>
      <c r="AR5509" s="304"/>
      <c r="AS5509" s="304"/>
      <c r="AU5509"/>
    </row>
    <row r="5510" spans="1:47" ht="28.8" x14ac:dyDescent="0.3">
      <c r="A5510" s="285">
        <v>124715</v>
      </c>
      <c r="B5510" s="286" t="s">
        <v>542</v>
      </c>
      <c r="C5510" t="s">
        <v>225</v>
      </c>
      <c r="D5510" t="s">
        <v>225</v>
      </c>
      <c r="E5510" t="s">
        <v>225</v>
      </c>
      <c r="F5510" t="s">
        <v>225</v>
      </c>
      <c r="G5510" t="s">
        <v>226</v>
      </c>
      <c r="H5510" t="s">
        <v>225</v>
      </c>
      <c r="I5510" t="s">
        <v>225</v>
      </c>
      <c r="J5510" t="s">
        <v>225</v>
      </c>
      <c r="K5510" t="s">
        <v>225</v>
      </c>
      <c r="L5510" t="s">
        <v>224</v>
      </c>
      <c r="M5510" t="s">
        <v>225</v>
      </c>
      <c r="N5510" t="s">
        <v>225</v>
      </c>
      <c r="O5510" t="s">
        <v>225</v>
      </c>
      <c r="P5510" t="s">
        <v>225</v>
      </c>
      <c r="Q5510" t="s">
        <v>225</v>
      </c>
      <c r="AM5510" t="s">
        <v>394</v>
      </c>
      <c r="AN5510" t="s">
        <v>394</v>
      </c>
      <c r="AO5510" t="s">
        <v>394</v>
      </c>
      <c r="AP5510" t="s">
        <v>394</v>
      </c>
      <c r="AQ5510" s="286" t="s">
        <v>394</v>
      </c>
      <c r="AR5510" s="304"/>
      <c r="AS5510" s="304"/>
      <c r="AU5510"/>
    </row>
    <row r="5511" spans="1:47" ht="21.6" x14ac:dyDescent="0.65">
      <c r="A5511" s="285">
        <v>124716</v>
      </c>
      <c r="B5511" s="286" t="s">
        <v>5586</v>
      </c>
      <c r="C5511" t="s">
        <v>226</v>
      </c>
      <c r="D5511" t="s">
        <v>225</v>
      </c>
      <c r="E5511" t="s">
        <v>226</v>
      </c>
      <c r="F5511" t="s">
        <v>225</v>
      </c>
      <c r="G5511" t="s">
        <v>226</v>
      </c>
      <c r="H5511" t="s">
        <v>394</v>
      </c>
      <c r="I5511" t="s">
        <v>394</v>
      </c>
      <c r="J5511" t="s">
        <v>394</v>
      </c>
      <c r="K5511" t="s">
        <v>394</v>
      </c>
      <c r="L5511" t="s">
        <v>394</v>
      </c>
      <c r="M5511" t="s">
        <v>394</v>
      </c>
      <c r="N5511" t="s">
        <v>394</v>
      </c>
      <c r="O5511" t="s">
        <v>394</v>
      </c>
      <c r="P5511" t="s">
        <v>394</v>
      </c>
      <c r="Q5511" t="s">
        <v>394</v>
      </c>
      <c r="R5511" t="s">
        <v>394</v>
      </c>
      <c r="S5511" t="s">
        <v>394</v>
      </c>
      <c r="T5511" t="s">
        <v>394</v>
      </c>
      <c r="U5511" t="s">
        <v>394</v>
      </c>
      <c r="V5511" t="s">
        <v>394</v>
      </c>
      <c r="W5511" t="s">
        <v>394</v>
      </c>
      <c r="X5511" t="s">
        <v>394</v>
      </c>
      <c r="Y5511" t="s">
        <v>394</v>
      </c>
      <c r="Z5511" t="s">
        <v>394</v>
      </c>
      <c r="AA5511" t="s">
        <v>394</v>
      </c>
      <c r="AB5511" t="s">
        <v>394</v>
      </c>
      <c r="AC5511" t="s">
        <v>394</v>
      </c>
      <c r="AD5511" t="s">
        <v>394</v>
      </c>
      <c r="AE5511" t="s">
        <v>394</v>
      </c>
      <c r="AF5511" t="s">
        <v>394</v>
      </c>
      <c r="AG5511" t="s">
        <v>394</v>
      </c>
      <c r="AH5511" t="s">
        <v>394</v>
      </c>
      <c r="AI5511" t="s">
        <v>394</v>
      </c>
      <c r="AJ5511" t="s">
        <v>394</v>
      </c>
      <c r="AK5511" t="s">
        <v>394</v>
      </c>
      <c r="AL5511" t="s">
        <v>394</v>
      </c>
      <c r="AM5511" t="s">
        <v>394</v>
      </c>
      <c r="AN5511" t="s">
        <v>394</v>
      </c>
      <c r="AO5511" t="s">
        <v>394</v>
      </c>
      <c r="AP5511" t="s">
        <v>394</v>
      </c>
      <c r="AQ5511" s="288"/>
      <c r="AR5511" s="304"/>
      <c r="AS5511" s="304"/>
      <c r="AU5511"/>
    </row>
    <row r="5512" spans="1:47" ht="28.8" x14ac:dyDescent="0.3">
      <c r="A5512" s="285">
        <v>124717</v>
      </c>
      <c r="B5512" s="286" t="s">
        <v>542</v>
      </c>
      <c r="C5512" t="s">
        <v>226</v>
      </c>
      <c r="D5512" t="s">
        <v>226</v>
      </c>
      <c r="E5512" t="s">
        <v>224</v>
      </c>
      <c r="F5512" t="s">
        <v>226</v>
      </c>
      <c r="G5512" t="s">
        <v>226</v>
      </c>
      <c r="H5512" t="s">
        <v>226</v>
      </c>
      <c r="I5512" t="s">
        <v>226</v>
      </c>
      <c r="J5512" t="s">
        <v>226</v>
      </c>
      <c r="K5512" t="s">
        <v>226</v>
      </c>
      <c r="L5512" t="s">
        <v>226</v>
      </c>
      <c r="M5512" t="s">
        <v>225</v>
      </c>
      <c r="N5512" t="s">
        <v>225</v>
      </c>
      <c r="O5512" t="s">
        <v>225</v>
      </c>
      <c r="P5512" t="s">
        <v>225</v>
      </c>
      <c r="Q5512" t="s">
        <v>225</v>
      </c>
      <c r="AM5512" t="s">
        <v>394</v>
      </c>
      <c r="AN5512" t="s">
        <v>394</v>
      </c>
      <c r="AO5512" t="s">
        <v>394</v>
      </c>
      <c r="AP5512" t="s">
        <v>394</v>
      </c>
      <c r="AQ5512" s="286" t="s">
        <v>394</v>
      </c>
      <c r="AR5512" s="304"/>
      <c r="AS5512" s="304"/>
      <c r="AU5512"/>
    </row>
    <row r="5513" spans="1:47" ht="28.8" x14ac:dyDescent="0.3">
      <c r="A5513" s="285">
        <v>124718</v>
      </c>
      <c r="B5513" s="286" t="s">
        <v>542</v>
      </c>
      <c r="C5513" t="s">
        <v>226</v>
      </c>
      <c r="D5513" t="s">
        <v>226</v>
      </c>
      <c r="E5513" t="s">
        <v>226</v>
      </c>
      <c r="F5513" t="s">
        <v>226</v>
      </c>
      <c r="G5513" t="s">
        <v>226</v>
      </c>
      <c r="H5513" t="s">
        <v>226</v>
      </c>
      <c r="I5513" t="s">
        <v>226</v>
      </c>
      <c r="J5513" t="s">
        <v>226</v>
      </c>
      <c r="K5513" t="s">
        <v>226</v>
      </c>
      <c r="L5513" t="s">
        <v>226</v>
      </c>
      <c r="M5513" t="s">
        <v>225</v>
      </c>
      <c r="N5513" t="s">
        <v>225</v>
      </c>
      <c r="O5513" t="s">
        <v>225</v>
      </c>
      <c r="P5513" t="s">
        <v>225</v>
      </c>
      <c r="Q5513" t="s">
        <v>225</v>
      </c>
      <c r="AM5513" t="s">
        <v>394</v>
      </c>
      <c r="AN5513" t="s">
        <v>394</v>
      </c>
      <c r="AO5513" t="s">
        <v>394</v>
      </c>
      <c r="AP5513" t="s">
        <v>394</v>
      </c>
      <c r="AQ5513" s="286" t="s">
        <v>394</v>
      </c>
      <c r="AR5513" s="304"/>
      <c r="AS5513" s="304"/>
      <c r="AU5513"/>
    </row>
    <row r="5514" spans="1:47" ht="21.6" x14ac:dyDescent="0.65">
      <c r="A5514" s="285">
        <v>124719</v>
      </c>
      <c r="B5514" s="286" t="s">
        <v>5586</v>
      </c>
      <c r="C5514" t="s">
        <v>226</v>
      </c>
      <c r="D5514" t="s">
        <v>226</v>
      </c>
      <c r="E5514" t="s">
        <v>226</v>
      </c>
      <c r="F5514" t="s">
        <v>226</v>
      </c>
      <c r="G5514" t="s">
        <v>225</v>
      </c>
      <c r="H5514" t="s">
        <v>394</v>
      </c>
      <c r="I5514" t="s">
        <v>394</v>
      </c>
      <c r="J5514" t="s">
        <v>394</v>
      </c>
      <c r="K5514" t="s">
        <v>394</v>
      </c>
      <c r="L5514" t="s">
        <v>394</v>
      </c>
      <c r="M5514" t="s">
        <v>394</v>
      </c>
      <c r="N5514" t="s">
        <v>394</v>
      </c>
      <c r="O5514" t="s">
        <v>394</v>
      </c>
      <c r="P5514" t="s">
        <v>394</v>
      </c>
      <c r="Q5514" t="s">
        <v>394</v>
      </c>
      <c r="R5514" t="s">
        <v>394</v>
      </c>
      <c r="S5514" t="s">
        <v>394</v>
      </c>
      <c r="T5514" t="s">
        <v>394</v>
      </c>
      <c r="U5514" t="s">
        <v>394</v>
      </c>
      <c r="V5514" t="s">
        <v>394</v>
      </c>
      <c r="W5514" t="s">
        <v>394</v>
      </c>
      <c r="X5514" t="s">
        <v>394</v>
      </c>
      <c r="Y5514" t="s">
        <v>394</v>
      </c>
      <c r="Z5514" t="s">
        <v>394</v>
      </c>
      <c r="AA5514" t="s">
        <v>394</v>
      </c>
      <c r="AB5514" t="s">
        <v>394</v>
      </c>
      <c r="AC5514" t="s">
        <v>394</v>
      </c>
      <c r="AD5514" t="s">
        <v>394</v>
      </c>
      <c r="AE5514" t="s">
        <v>394</v>
      </c>
      <c r="AF5514" t="s">
        <v>394</v>
      </c>
      <c r="AG5514" t="s">
        <v>394</v>
      </c>
      <c r="AH5514" t="s">
        <v>394</v>
      </c>
      <c r="AI5514" t="s">
        <v>394</v>
      </c>
      <c r="AJ5514" t="s">
        <v>394</v>
      </c>
      <c r="AK5514" t="s">
        <v>394</v>
      </c>
      <c r="AL5514" t="s">
        <v>394</v>
      </c>
      <c r="AM5514" t="s">
        <v>394</v>
      </c>
      <c r="AN5514" t="s">
        <v>394</v>
      </c>
      <c r="AO5514" t="s">
        <v>394</v>
      </c>
      <c r="AP5514" t="s">
        <v>394</v>
      </c>
      <c r="AQ5514" s="288"/>
      <c r="AR5514" s="304"/>
      <c r="AS5514" s="304"/>
      <c r="AU5514"/>
    </row>
    <row r="5515" spans="1:47" ht="28.8" x14ac:dyDescent="0.3">
      <c r="A5515" s="285">
        <v>124720</v>
      </c>
      <c r="B5515" s="286" t="s">
        <v>542</v>
      </c>
      <c r="C5515" t="s">
        <v>224</v>
      </c>
      <c r="D5515" t="s">
        <v>226</v>
      </c>
      <c r="E5515" t="s">
        <v>224</v>
      </c>
      <c r="F5515" t="s">
        <v>224</v>
      </c>
      <c r="G5515" t="s">
        <v>226</v>
      </c>
      <c r="H5515" t="s">
        <v>226</v>
      </c>
      <c r="I5515" t="s">
        <v>226</v>
      </c>
      <c r="J5515" t="s">
        <v>226</v>
      </c>
      <c r="K5515" t="s">
        <v>226</v>
      </c>
      <c r="L5515" t="s">
        <v>226</v>
      </c>
      <c r="M5515" t="s">
        <v>225</v>
      </c>
      <c r="N5515" t="s">
        <v>225</v>
      </c>
      <c r="O5515" t="s">
        <v>225</v>
      </c>
      <c r="P5515" t="s">
        <v>225</v>
      </c>
      <c r="Q5515" t="s">
        <v>225</v>
      </c>
      <c r="AM5515" t="s">
        <v>394</v>
      </c>
      <c r="AN5515" t="s">
        <v>394</v>
      </c>
      <c r="AO5515" t="s">
        <v>394</v>
      </c>
      <c r="AP5515" t="s">
        <v>394</v>
      </c>
      <c r="AQ5515" s="286" t="s">
        <v>394</v>
      </c>
      <c r="AR5515" s="304"/>
      <c r="AS5515" s="304"/>
      <c r="AU5515"/>
    </row>
    <row r="5516" spans="1:47" ht="28.8" x14ac:dyDescent="0.3">
      <c r="A5516" s="285">
        <v>124721</v>
      </c>
      <c r="B5516" s="286" t="s">
        <v>542</v>
      </c>
      <c r="C5516" t="s">
        <v>226</v>
      </c>
      <c r="D5516" t="s">
        <v>224</v>
      </c>
      <c r="E5516" t="s">
        <v>224</v>
      </c>
      <c r="F5516" t="s">
        <v>226</v>
      </c>
      <c r="G5516" t="s">
        <v>224</v>
      </c>
      <c r="H5516" t="s">
        <v>226</v>
      </c>
      <c r="I5516" t="s">
        <v>225</v>
      </c>
      <c r="J5516" t="s">
        <v>225</v>
      </c>
      <c r="K5516" t="s">
        <v>226</v>
      </c>
      <c r="L5516" t="s">
        <v>225</v>
      </c>
      <c r="M5516" t="s">
        <v>225</v>
      </c>
      <c r="N5516" t="s">
        <v>225</v>
      </c>
      <c r="O5516" t="s">
        <v>225</v>
      </c>
      <c r="P5516" t="s">
        <v>225</v>
      </c>
      <c r="Q5516" t="s">
        <v>225</v>
      </c>
      <c r="AM5516" t="s">
        <v>394</v>
      </c>
      <c r="AN5516" t="s">
        <v>394</v>
      </c>
      <c r="AO5516" t="s">
        <v>394</v>
      </c>
      <c r="AP5516" t="s">
        <v>394</v>
      </c>
      <c r="AQ5516" s="286" t="s">
        <v>394</v>
      </c>
      <c r="AR5516" s="304"/>
      <c r="AS5516" s="304"/>
      <c r="AU5516"/>
    </row>
    <row r="5517" spans="1:47" ht="28.8" x14ac:dyDescent="0.3">
      <c r="A5517" s="285">
        <v>124722</v>
      </c>
      <c r="B5517" s="286" t="s">
        <v>542</v>
      </c>
      <c r="C5517" t="s">
        <v>226</v>
      </c>
      <c r="D5517" t="s">
        <v>226</v>
      </c>
      <c r="E5517" t="s">
        <v>226</v>
      </c>
      <c r="F5517" t="s">
        <v>226</v>
      </c>
      <c r="G5517" t="s">
        <v>226</v>
      </c>
      <c r="H5517" t="s">
        <v>226</v>
      </c>
      <c r="I5517" t="s">
        <v>226</v>
      </c>
      <c r="J5517" t="s">
        <v>226</v>
      </c>
      <c r="K5517" t="s">
        <v>226</v>
      </c>
      <c r="L5517" t="s">
        <v>226</v>
      </c>
      <c r="M5517" t="s">
        <v>225</v>
      </c>
      <c r="N5517" t="s">
        <v>225</v>
      </c>
      <c r="O5517" t="s">
        <v>225</v>
      </c>
      <c r="P5517" t="s">
        <v>225</v>
      </c>
      <c r="Q5517" t="s">
        <v>225</v>
      </c>
      <c r="AM5517" t="s">
        <v>394</v>
      </c>
      <c r="AN5517" t="s">
        <v>394</v>
      </c>
      <c r="AO5517" t="s">
        <v>394</v>
      </c>
      <c r="AP5517" t="s">
        <v>394</v>
      </c>
      <c r="AQ5517" s="286" t="s">
        <v>394</v>
      </c>
      <c r="AR5517" s="304"/>
      <c r="AS5517" s="304"/>
      <c r="AU5517"/>
    </row>
    <row r="5518" spans="1:47" ht="28.8" x14ac:dyDescent="0.3">
      <c r="A5518" s="285">
        <v>124723</v>
      </c>
      <c r="B5518" s="286" t="s">
        <v>542</v>
      </c>
      <c r="C5518" t="s">
        <v>226</v>
      </c>
      <c r="D5518" t="s">
        <v>226</v>
      </c>
      <c r="E5518" t="s">
        <v>224</v>
      </c>
      <c r="F5518" t="s">
        <v>226</v>
      </c>
      <c r="G5518" t="s">
        <v>225</v>
      </c>
      <c r="H5518" t="s">
        <v>225</v>
      </c>
      <c r="I5518" t="s">
        <v>226</v>
      </c>
      <c r="J5518" t="s">
        <v>226</v>
      </c>
      <c r="K5518" t="s">
        <v>226</v>
      </c>
      <c r="L5518" t="s">
        <v>226</v>
      </c>
      <c r="M5518" t="s">
        <v>225</v>
      </c>
      <c r="N5518" t="s">
        <v>225</v>
      </c>
      <c r="O5518" t="s">
        <v>225</v>
      </c>
      <c r="P5518" t="s">
        <v>225</v>
      </c>
      <c r="Q5518" t="s">
        <v>225</v>
      </c>
      <c r="AM5518" t="s">
        <v>394</v>
      </c>
      <c r="AN5518" t="s">
        <v>394</v>
      </c>
      <c r="AO5518" t="s">
        <v>394</v>
      </c>
      <c r="AP5518" t="s">
        <v>394</v>
      </c>
      <c r="AQ5518" s="286" t="s">
        <v>394</v>
      </c>
      <c r="AR5518" s="304"/>
      <c r="AS5518" s="304"/>
      <c r="AU5518"/>
    </row>
    <row r="5519" spans="1:47" ht="28.8" x14ac:dyDescent="0.3">
      <c r="A5519" s="285">
        <v>124724</v>
      </c>
      <c r="B5519" s="286" t="s">
        <v>542</v>
      </c>
      <c r="C5519" t="s">
        <v>224</v>
      </c>
      <c r="D5519" t="s">
        <v>224</v>
      </c>
      <c r="E5519" t="s">
        <v>226</v>
      </c>
      <c r="F5519" t="s">
        <v>224</v>
      </c>
      <c r="G5519" t="s">
        <v>224</v>
      </c>
      <c r="H5519" t="s">
        <v>226</v>
      </c>
      <c r="I5519" t="s">
        <v>226</v>
      </c>
      <c r="J5519" t="s">
        <v>226</v>
      </c>
      <c r="K5519" t="s">
        <v>225</v>
      </c>
      <c r="L5519" t="s">
        <v>226</v>
      </c>
      <c r="M5519" t="s">
        <v>225</v>
      </c>
      <c r="N5519" t="s">
        <v>225</v>
      </c>
      <c r="O5519" t="s">
        <v>225</v>
      </c>
      <c r="P5519" t="s">
        <v>225</v>
      </c>
      <c r="Q5519" t="s">
        <v>225</v>
      </c>
      <c r="AM5519" t="s">
        <v>394</v>
      </c>
      <c r="AN5519" t="s">
        <v>394</v>
      </c>
      <c r="AO5519" t="s">
        <v>394</v>
      </c>
      <c r="AP5519" t="s">
        <v>394</v>
      </c>
      <c r="AQ5519" s="286" t="s">
        <v>394</v>
      </c>
      <c r="AR5519" s="304"/>
      <c r="AS5519" s="304"/>
      <c r="AU5519"/>
    </row>
    <row r="5520" spans="1:47" ht="28.8" x14ac:dyDescent="0.3">
      <c r="A5520" s="285">
        <v>124725</v>
      </c>
      <c r="B5520" s="286" t="s">
        <v>542</v>
      </c>
      <c r="C5520" t="s">
        <v>226</v>
      </c>
      <c r="D5520" t="s">
        <v>226</v>
      </c>
      <c r="E5520" t="s">
        <v>226</v>
      </c>
      <c r="F5520" t="s">
        <v>226</v>
      </c>
      <c r="G5520" t="s">
        <v>225</v>
      </c>
      <c r="H5520" t="s">
        <v>225</v>
      </c>
      <c r="I5520" t="s">
        <v>226</v>
      </c>
      <c r="J5520" t="s">
        <v>226</v>
      </c>
      <c r="K5520" t="s">
        <v>225</v>
      </c>
      <c r="L5520" t="s">
        <v>226</v>
      </c>
      <c r="M5520" t="s">
        <v>225</v>
      </c>
      <c r="N5520" t="s">
        <v>225</v>
      </c>
      <c r="O5520" t="s">
        <v>225</v>
      </c>
      <c r="P5520" t="s">
        <v>225</v>
      </c>
      <c r="Q5520" t="s">
        <v>225</v>
      </c>
      <c r="AM5520" t="s">
        <v>394</v>
      </c>
      <c r="AN5520" t="s">
        <v>394</v>
      </c>
      <c r="AO5520" t="s">
        <v>394</v>
      </c>
      <c r="AP5520" t="s">
        <v>394</v>
      </c>
      <c r="AQ5520" s="286" t="s">
        <v>394</v>
      </c>
      <c r="AR5520" s="304"/>
      <c r="AS5520" s="304"/>
      <c r="AU5520"/>
    </row>
    <row r="5521" spans="1:47" ht="21.6" x14ac:dyDescent="0.65">
      <c r="A5521" s="285">
        <v>124726</v>
      </c>
      <c r="B5521" s="286" t="s">
        <v>5586</v>
      </c>
      <c r="C5521" t="s">
        <v>226</v>
      </c>
      <c r="D5521" t="s">
        <v>226</v>
      </c>
      <c r="E5521" t="s">
        <v>226</v>
      </c>
      <c r="F5521" t="s">
        <v>226</v>
      </c>
      <c r="G5521" t="s">
        <v>226</v>
      </c>
      <c r="H5521" t="s">
        <v>394</v>
      </c>
      <c r="I5521" t="s">
        <v>394</v>
      </c>
      <c r="J5521" t="s">
        <v>394</v>
      </c>
      <c r="K5521" t="s">
        <v>394</v>
      </c>
      <c r="L5521" t="s">
        <v>394</v>
      </c>
      <c r="M5521" t="s">
        <v>394</v>
      </c>
      <c r="N5521" t="s">
        <v>394</v>
      </c>
      <c r="O5521" t="s">
        <v>394</v>
      </c>
      <c r="P5521" t="s">
        <v>394</v>
      </c>
      <c r="Q5521" t="s">
        <v>394</v>
      </c>
      <c r="R5521" t="s">
        <v>394</v>
      </c>
      <c r="S5521" t="s">
        <v>394</v>
      </c>
      <c r="T5521" t="s">
        <v>394</v>
      </c>
      <c r="U5521" t="s">
        <v>394</v>
      </c>
      <c r="V5521" t="s">
        <v>394</v>
      </c>
      <c r="W5521" t="s">
        <v>394</v>
      </c>
      <c r="X5521" t="s">
        <v>394</v>
      </c>
      <c r="Y5521" t="s">
        <v>394</v>
      </c>
      <c r="Z5521" t="s">
        <v>394</v>
      </c>
      <c r="AA5521" t="s">
        <v>394</v>
      </c>
      <c r="AB5521" t="s">
        <v>394</v>
      </c>
      <c r="AC5521" t="s">
        <v>394</v>
      </c>
      <c r="AD5521" t="s">
        <v>394</v>
      </c>
      <c r="AE5521" t="s">
        <v>394</v>
      </c>
      <c r="AF5521" t="s">
        <v>394</v>
      </c>
      <c r="AG5521" t="s">
        <v>394</v>
      </c>
      <c r="AH5521" t="s">
        <v>394</v>
      </c>
      <c r="AI5521" t="s">
        <v>394</v>
      </c>
      <c r="AJ5521" t="s">
        <v>394</v>
      </c>
      <c r="AK5521" t="s">
        <v>394</v>
      </c>
      <c r="AL5521" t="s">
        <v>394</v>
      </c>
      <c r="AM5521" t="s">
        <v>394</v>
      </c>
      <c r="AN5521" t="s">
        <v>394</v>
      </c>
      <c r="AO5521" t="s">
        <v>394</v>
      </c>
      <c r="AP5521" t="s">
        <v>394</v>
      </c>
      <c r="AQ5521" s="300"/>
      <c r="AR5521" s="304"/>
      <c r="AS5521" s="304"/>
      <c r="AU5521"/>
    </row>
    <row r="5522" spans="1:47" x14ac:dyDescent="0.3">
      <c r="A5522" s="285">
        <v>124727</v>
      </c>
      <c r="B5522" s="286" t="s">
        <v>5586</v>
      </c>
      <c r="C5522" t="s">
        <v>224</v>
      </c>
      <c r="D5522" t="s">
        <v>226</v>
      </c>
      <c r="E5522" t="s">
        <v>226</v>
      </c>
      <c r="F5522" t="s">
        <v>224</v>
      </c>
      <c r="G5522" t="s">
        <v>226</v>
      </c>
      <c r="H5522" t="s">
        <v>226</v>
      </c>
      <c r="I5522" t="s">
        <v>226</v>
      </c>
      <c r="J5522" t="s">
        <v>226</v>
      </c>
      <c r="K5522" t="s">
        <v>226</v>
      </c>
      <c r="L5522" t="s">
        <v>226</v>
      </c>
      <c r="M5522" t="s">
        <v>394</v>
      </c>
      <c r="N5522" t="s">
        <v>394</v>
      </c>
      <c r="O5522" t="s">
        <v>394</v>
      </c>
      <c r="P5522" t="s">
        <v>394</v>
      </c>
      <c r="Q5522" t="s">
        <v>394</v>
      </c>
      <c r="R5522" t="s">
        <v>394</v>
      </c>
      <c r="S5522" t="s">
        <v>394</v>
      </c>
      <c r="T5522" t="s">
        <v>394</v>
      </c>
      <c r="U5522" t="s">
        <v>394</v>
      </c>
      <c r="V5522" t="s">
        <v>394</v>
      </c>
      <c r="W5522" t="s">
        <v>394</v>
      </c>
      <c r="X5522" t="s">
        <v>394</v>
      </c>
      <c r="Y5522" t="s">
        <v>394</v>
      </c>
      <c r="Z5522" t="s">
        <v>394</v>
      </c>
      <c r="AA5522" t="s">
        <v>394</v>
      </c>
      <c r="AB5522" t="s">
        <v>394</v>
      </c>
      <c r="AC5522" t="s">
        <v>394</v>
      </c>
      <c r="AD5522" t="s">
        <v>394</v>
      </c>
      <c r="AE5522" t="s">
        <v>394</v>
      </c>
      <c r="AF5522" t="s">
        <v>394</v>
      </c>
      <c r="AG5522" t="s">
        <v>394</v>
      </c>
      <c r="AH5522" t="s">
        <v>394</v>
      </c>
      <c r="AI5522" t="s">
        <v>394</v>
      </c>
      <c r="AJ5522" t="s">
        <v>394</v>
      </c>
      <c r="AK5522" t="s">
        <v>394</v>
      </c>
      <c r="AL5522" t="s">
        <v>394</v>
      </c>
      <c r="AM5522" t="s">
        <v>394</v>
      </c>
      <c r="AN5522" t="s">
        <v>394</v>
      </c>
      <c r="AO5522" t="s">
        <v>394</v>
      </c>
      <c r="AP5522" t="s">
        <v>394</v>
      </c>
      <c r="AQ5522" s="286" t="s">
        <v>394</v>
      </c>
      <c r="AR5522" s="304"/>
      <c r="AS5522" s="304"/>
      <c r="AU5522"/>
    </row>
    <row r="5523" spans="1:47" ht="28.8" x14ac:dyDescent="0.3">
      <c r="A5523" s="285">
        <v>124728</v>
      </c>
      <c r="B5523" s="286" t="s">
        <v>542</v>
      </c>
      <c r="C5523" t="s">
        <v>226</v>
      </c>
      <c r="D5523" t="s">
        <v>226</v>
      </c>
      <c r="E5523" t="s">
        <v>226</v>
      </c>
      <c r="F5523" t="s">
        <v>226</v>
      </c>
      <c r="G5523" t="s">
        <v>226</v>
      </c>
      <c r="H5523" t="s">
        <v>226</v>
      </c>
      <c r="I5523" t="s">
        <v>226</v>
      </c>
      <c r="J5523" t="s">
        <v>226</v>
      </c>
      <c r="K5523" t="s">
        <v>226</v>
      </c>
      <c r="L5523" t="s">
        <v>226</v>
      </c>
      <c r="M5523" t="s">
        <v>225</v>
      </c>
      <c r="N5523" t="s">
        <v>225</v>
      </c>
      <c r="O5523" t="s">
        <v>225</v>
      </c>
      <c r="P5523" t="s">
        <v>225</v>
      </c>
      <c r="Q5523" t="s">
        <v>225</v>
      </c>
      <c r="AM5523" t="s">
        <v>394</v>
      </c>
      <c r="AN5523" t="s">
        <v>394</v>
      </c>
      <c r="AO5523" t="s">
        <v>394</v>
      </c>
      <c r="AP5523" t="s">
        <v>394</v>
      </c>
      <c r="AQ5523" s="286" t="s">
        <v>394</v>
      </c>
      <c r="AR5523" s="304"/>
      <c r="AS5523" s="304"/>
      <c r="AU5523"/>
    </row>
    <row r="5524" spans="1:47" ht="28.8" x14ac:dyDescent="0.3">
      <c r="A5524" s="285">
        <v>124729</v>
      </c>
      <c r="B5524" s="286" t="s">
        <v>542</v>
      </c>
      <c r="C5524" t="s">
        <v>226</v>
      </c>
      <c r="D5524" t="s">
        <v>226</v>
      </c>
      <c r="E5524" t="s">
        <v>226</v>
      </c>
      <c r="F5524" t="s">
        <v>226</v>
      </c>
      <c r="G5524" t="s">
        <v>226</v>
      </c>
      <c r="H5524" t="s">
        <v>226</v>
      </c>
      <c r="I5524" t="s">
        <v>226</v>
      </c>
      <c r="J5524" t="s">
        <v>225</v>
      </c>
      <c r="K5524" t="s">
        <v>225</v>
      </c>
      <c r="L5524" t="s">
        <v>226</v>
      </c>
      <c r="M5524" t="s">
        <v>225</v>
      </c>
      <c r="N5524" t="s">
        <v>225</v>
      </c>
      <c r="O5524" t="s">
        <v>225</v>
      </c>
      <c r="P5524" t="s">
        <v>225</v>
      </c>
      <c r="Q5524" t="s">
        <v>225</v>
      </c>
      <c r="AM5524" t="s">
        <v>394</v>
      </c>
      <c r="AN5524" t="s">
        <v>394</v>
      </c>
      <c r="AO5524" t="s">
        <v>394</v>
      </c>
      <c r="AP5524" t="s">
        <v>394</v>
      </c>
      <c r="AQ5524" s="286" t="s">
        <v>394</v>
      </c>
      <c r="AR5524" s="304"/>
      <c r="AS5524" s="304"/>
      <c r="AU5524"/>
    </row>
    <row r="5525" spans="1:47" ht="28.8" x14ac:dyDescent="0.3">
      <c r="A5525" s="285">
        <v>124730</v>
      </c>
      <c r="B5525" s="286" t="s">
        <v>542</v>
      </c>
      <c r="C5525" t="s">
        <v>226</v>
      </c>
      <c r="D5525" t="s">
        <v>226</v>
      </c>
      <c r="E5525" t="s">
        <v>226</v>
      </c>
      <c r="F5525" t="s">
        <v>226</v>
      </c>
      <c r="G5525" t="s">
        <v>226</v>
      </c>
      <c r="H5525" t="s">
        <v>226</v>
      </c>
      <c r="I5525" t="s">
        <v>226</v>
      </c>
      <c r="J5525" t="s">
        <v>226</v>
      </c>
      <c r="K5525" t="s">
        <v>226</v>
      </c>
      <c r="L5525" t="s">
        <v>226</v>
      </c>
      <c r="M5525" t="s">
        <v>225</v>
      </c>
      <c r="N5525" t="s">
        <v>225</v>
      </c>
      <c r="O5525" t="s">
        <v>225</v>
      </c>
      <c r="P5525" t="s">
        <v>225</v>
      </c>
      <c r="Q5525" t="s">
        <v>225</v>
      </c>
      <c r="AM5525" t="s">
        <v>394</v>
      </c>
      <c r="AN5525" t="s">
        <v>394</v>
      </c>
      <c r="AO5525" t="s">
        <v>394</v>
      </c>
      <c r="AP5525" t="s">
        <v>394</v>
      </c>
      <c r="AQ5525" s="286" t="s">
        <v>394</v>
      </c>
      <c r="AR5525" s="304"/>
      <c r="AS5525" s="304"/>
      <c r="AU5525"/>
    </row>
    <row r="5526" spans="1:47" ht="28.8" x14ac:dyDescent="0.3">
      <c r="A5526" s="285">
        <v>124731</v>
      </c>
      <c r="B5526" s="286" t="s">
        <v>542</v>
      </c>
      <c r="C5526" t="s">
        <v>226</v>
      </c>
      <c r="D5526" t="s">
        <v>226</v>
      </c>
      <c r="E5526" t="s">
        <v>224</v>
      </c>
      <c r="F5526" t="s">
        <v>226</v>
      </c>
      <c r="G5526" t="s">
        <v>226</v>
      </c>
      <c r="H5526" t="s">
        <v>226</v>
      </c>
      <c r="I5526" t="s">
        <v>226</v>
      </c>
      <c r="J5526" t="s">
        <v>226</v>
      </c>
      <c r="K5526" t="s">
        <v>226</v>
      </c>
      <c r="L5526" t="s">
        <v>226</v>
      </c>
      <c r="M5526" t="s">
        <v>225</v>
      </c>
      <c r="N5526" t="s">
        <v>225</v>
      </c>
      <c r="O5526" t="s">
        <v>225</v>
      </c>
      <c r="P5526" t="s">
        <v>225</v>
      </c>
      <c r="Q5526" t="s">
        <v>225</v>
      </c>
      <c r="AM5526" t="s">
        <v>394</v>
      </c>
      <c r="AN5526" t="s">
        <v>394</v>
      </c>
      <c r="AO5526" t="s">
        <v>394</v>
      </c>
      <c r="AP5526" t="s">
        <v>394</v>
      </c>
      <c r="AQ5526" s="286" t="s">
        <v>394</v>
      </c>
      <c r="AR5526" s="304"/>
      <c r="AS5526" s="304"/>
      <c r="AU5526"/>
    </row>
    <row r="5527" spans="1:47" ht="28.8" x14ac:dyDescent="0.3">
      <c r="A5527" s="285">
        <v>124732</v>
      </c>
      <c r="B5527" s="286" t="s">
        <v>542</v>
      </c>
      <c r="C5527" t="s">
        <v>226</v>
      </c>
      <c r="D5527" t="s">
        <v>226</v>
      </c>
      <c r="E5527" t="s">
        <v>226</v>
      </c>
      <c r="F5527" t="s">
        <v>226</v>
      </c>
      <c r="G5527" t="s">
        <v>226</v>
      </c>
      <c r="H5527" t="s">
        <v>226</v>
      </c>
      <c r="I5527" t="s">
        <v>226</v>
      </c>
      <c r="J5527" t="s">
        <v>226</v>
      </c>
      <c r="K5527" t="s">
        <v>226</v>
      </c>
      <c r="L5527" t="s">
        <v>226</v>
      </c>
      <c r="M5527" t="s">
        <v>225</v>
      </c>
      <c r="N5527" t="s">
        <v>225</v>
      </c>
      <c r="O5527" t="s">
        <v>225</v>
      </c>
      <c r="P5527" t="s">
        <v>225</v>
      </c>
      <c r="Q5527" t="s">
        <v>225</v>
      </c>
      <c r="AM5527" t="s">
        <v>394</v>
      </c>
      <c r="AN5527" t="s">
        <v>394</v>
      </c>
      <c r="AO5527" t="s">
        <v>394</v>
      </c>
      <c r="AP5527" t="s">
        <v>394</v>
      </c>
      <c r="AQ5527" s="286" t="s">
        <v>394</v>
      </c>
      <c r="AR5527" s="304"/>
      <c r="AS5527" s="304"/>
      <c r="AU5527"/>
    </row>
    <row r="5528" spans="1:47" ht="18" x14ac:dyDescent="0.5">
      <c r="A5528" s="285">
        <v>124733</v>
      </c>
      <c r="B5528" s="286" t="s">
        <v>5586</v>
      </c>
      <c r="C5528" t="s">
        <v>226</v>
      </c>
      <c r="D5528" t="s">
        <v>226</v>
      </c>
      <c r="E5528" t="s">
        <v>225</v>
      </c>
      <c r="F5528" t="s">
        <v>226</v>
      </c>
      <c r="G5528" t="s">
        <v>225</v>
      </c>
      <c r="H5528" t="s">
        <v>394</v>
      </c>
      <c r="I5528" t="s">
        <v>394</v>
      </c>
      <c r="J5528" t="s">
        <v>394</v>
      </c>
      <c r="K5528" t="s">
        <v>394</v>
      </c>
      <c r="L5528" t="s">
        <v>394</v>
      </c>
      <c r="M5528" t="s">
        <v>394</v>
      </c>
      <c r="N5528" t="s">
        <v>394</v>
      </c>
      <c r="O5528" t="s">
        <v>394</v>
      </c>
      <c r="P5528" t="s">
        <v>394</v>
      </c>
      <c r="Q5528" t="s">
        <v>394</v>
      </c>
      <c r="R5528" t="s">
        <v>394</v>
      </c>
      <c r="S5528" t="s">
        <v>394</v>
      </c>
      <c r="T5528" t="s">
        <v>394</v>
      </c>
      <c r="U5528" t="s">
        <v>394</v>
      </c>
      <c r="V5528" t="s">
        <v>394</v>
      </c>
      <c r="W5528" t="s">
        <v>394</v>
      </c>
      <c r="X5528" t="s">
        <v>394</v>
      </c>
      <c r="Y5528" t="s">
        <v>394</v>
      </c>
      <c r="Z5528" t="s">
        <v>394</v>
      </c>
      <c r="AA5528" t="s">
        <v>394</v>
      </c>
      <c r="AB5528" t="s">
        <v>394</v>
      </c>
      <c r="AC5528" t="s">
        <v>394</v>
      </c>
      <c r="AD5528" t="s">
        <v>394</v>
      </c>
      <c r="AE5528" t="s">
        <v>394</v>
      </c>
      <c r="AF5528" t="s">
        <v>394</v>
      </c>
      <c r="AG5528" t="s">
        <v>394</v>
      </c>
      <c r="AH5528" t="s">
        <v>394</v>
      </c>
      <c r="AI5528" t="s">
        <v>394</v>
      </c>
      <c r="AJ5528" t="s">
        <v>394</v>
      </c>
      <c r="AK5528" t="s">
        <v>394</v>
      </c>
      <c r="AL5528" t="s">
        <v>394</v>
      </c>
      <c r="AM5528" t="s">
        <v>394</v>
      </c>
      <c r="AN5528" t="s">
        <v>394</v>
      </c>
      <c r="AO5528" t="s">
        <v>394</v>
      </c>
      <c r="AP5528" t="s">
        <v>394</v>
      </c>
      <c r="AQ5528" s="299"/>
      <c r="AR5528" s="304"/>
      <c r="AS5528" s="304"/>
      <c r="AU5528"/>
    </row>
    <row r="5529" spans="1:47" ht="28.8" x14ac:dyDescent="0.3">
      <c r="A5529" s="285">
        <v>124734</v>
      </c>
      <c r="B5529" s="286" t="s">
        <v>542</v>
      </c>
      <c r="C5529" t="s">
        <v>226</v>
      </c>
      <c r="D5529" t="s">
        <v>226</v>
      </c>
      <c r="E5529" t="s">
        <v>226</v>
      </c>
      <c r="F5529" t="s">
        <v>226</v>
      </c>
      <c r="G5529" t="s">
        <v>226</v>
      </c>
      <c r="H5529" t="s">
        <v>226</v>
      </c>
      <c r="I5529" t="s">
        <v>226</v>
      </c>
      <c r="J5529" t="s">
        <v>226</v>
      </c>
      <c r="K5529" t="s">
        <v>226</v>
      </c>
      <c r="L5529" t="s">
        <v>226</v>
      </c>
      <c r="M5529" t="s">
        <v>225</v>
      </c>
      <c r="N5529" t="s">
        <v>225</v>
      </c>
      <c r="O5529" t="s">
        <v>225</v>
      </c>
      <c r="P5529" t="s">
        <v>225</v>
      </c>
      <c r="Q5529" t="s">
        <v>225</v>
      </c>
      <c r="AM5529" t="s">
        <v>394</v>
      </c>
      <c r="AN5529" t="s">
        <v>394</v>
      </c>
      <c r="AO5529" t="s">
        <v>394</v>
      </c>
      <c r="AP5529" t="s">
        <v>394</v>
      </c>
      <c r="AQ5529" s="286" t="s">
        <v>394</v>
      </c>
      <c r="AR5529" s="304"/>
      <c r="AS5529" s="304"/>
      <c r="AU5529"/>
    </row>
    <row r="5530" spans="1:47" x14ac:dyDescent="0.3">
      <c r="A5530" s="285">
        <v>124735</v>
      </c>
      <c r="B5530" s="286" t="s">
        <v>540</v>
      </c>
      <c r="C5530" t="s">
        <v>226</v>
      </c>
      <c r="D5530" t="s">
        <v>224</v>
      </c>
      <c r="E5530" t="s">
        <v>224</v>
      </c>
      <c r="F5530" t="s">
        <v>226</v>
      </c>
      <c r="G5530" t="s">
        <v>226</v>
      </c>
      <c r="H5530" t="s">
        <v>226</v>
      </c>
      <c r="I5530" t="s">
        <v>226</v>
      </c>
      <c r="J5530" t="s">
        <v>226</v>
      </c>
      <c r="K5530" t="s">
        <v>226</v>
      </c>
      <c r="L5530" t="s">
        <v>226</v>
      </c>
      <c r="M5530" t="s">
        <v>226</v>
      </c>
      <c r="N5530" t="s">
        <v>394</v>
      </c>
      <c r="O5530" t="s">
        <v>394</v>
      </c>
      <c r="P5530" t="s">
        <v>394</v>
      </c>
      <c r="Q5530" t="s">
        <v>394</v>
      </c>
      <c r="R5530" t="s">
        <v>394</v>
      </c>
      <c r="S5530" t="s">
        <v>394</v>
      </c>
      <c r="T5530" t="s">
        <v>394</v>
      </c>
      <c r="U5530" t="s">
        <v>394</v>
      </c>
      <c r="V5530" t="s">
        <v>394</v>
      </c>
      <c r="W5530" t="s">
        <v>394</v>
      </c>
      <c r="X5530" t="s">
        <v>394</v>
      </c>
      <c r="Y5530" t="s">
        <v>394</v>
      </c>
      <c r="Z5530" t="s">
        <v>394</v>
      </c>
      <c r="AA5530" t="s">
        <v>394</v>
      </c>
      <c r="AB5530" t="s">
        <v>394</v>
      </c>
      <c r="AC5530" t="s">
        <v>394</v>
      </c>
      <c r="AD5530" t="s">
        <v>394</v>
      </c>
      <c r="AE5530" t="s">
        <v>394</v>
      </c>
      <c r="AF5530" t="s">
        <v>394</v>
      </c>
      <c r="AG5530" t="s">
        <v>394</v>
      </c>
      <c r="AH5530" t="s">
        <v>394</v>
      </c>
      <c r="AI5530" t="s">
        <v>394</v>
      </c>
      <c r="AJ5530" t="s">
        <v>394</v>
      </c>
      <c r="AK5530" t="s">
        <v>394</v>
      </c>
      <c r="AL5530" t="s">
        <v>394</v>
      </c>
      <c r="AM5530" t="s">
        <v>394</v>
      </c>
      <c r="AN5530" t="s">
        <v>394</v>
      </c>
      <c r="AO5530" t="s">
        <v>394</v>
      </c>
      <c r="AP5530" t="s">
        <v>394</v>
      </c>
      <c r="AQ5530" s="286" t="s">
        <v>394</v>
      </c>
      <c r="AR5530" s="304"/>
      <c r="AS5530" s="304"/>
      <c r="AU5530"/>
    </row>
    <row r="5531" spans="1:47" x14ac:dyDescent="0.3">
      <c r="A5531" s="285">
        <v>124736</v>
      </c>
      <c r="B5531" s="286" t="s">
        <v>540</v>
      </c>
      <c r="C5531" t="s">
        <v>225</v>
      </c>
      <c r="D5531" t="s">
        <v>225</v>
      </c>
      <c r="E5531" t="s">
        <v>224</v>
      </c>
      <c r="F5531" t="s">
        <v>224</v>
      </c>
      <c r="G5531" t="s">
        <v>226</v>
      </c>
      <c r="H5531" t="s">
        <v>226</v>
      </c>
      <c r="I5531" t="s">
        <v>225</v>
      </c>
      <c r="J5531" t="s">
        <v>225</v>
      </c>
      <c r="K5531" t="s">
        <v>225</v>
      </c>
      <c r="L5531" t="s">
        <v>224</v>
      </c>
      <c r="M5531" t="s">
        <v>226</v>
      </c>
      <c r="N5531" t="s">
        <v>226</v>
      </c>
      <c r="O5531" t="s">
        <v>225</v>
      </c>
      <c r="P5531" t="s">
        <v>226</v>
      </c>
      <c r="Q5531" t="s">
        <v>226</v>
      </c>
      <c r="R5531" t="s">
        <v>394</v>
      </c>
      <c r="S5531" t="s">
        <v>394</v>
      </c>
      <c r="T5531" t="s">
        <v>394</v>
      </c>
      <c r="U5531" t="s">
        <v>394</v>
      </c>
      <c r="V5531" t="s">
        <v>394</v>
      </c>
      <c r="W5531" t="s">
        <v>394</v>
      </c>
      <c r="X5531" t="s">
        <v>394</v>
      </c>
      <c r="Y5531" t="s">
        <v>394</v>
      </c>
      <c r="Z5531" t="s">
        <v>394</v>
      </c>
      <c r="AA5531" t="s">
        <v>394</v>
      </c>
      <c r="AB5531" t="s">
        <v>394</v>
      </c>
      <c r="AC5531" t="s">
        <v>394</v>
      </c>
      <c r="AD5531" t="s">
        <v>394</v>
      </c>
      <c r="AE5531" t="s">
        <v>394</v>
      </c>
      <c r="AF5531" t="s">
        <v>394</v>
      </c>
      <c r="AG5531" t="s">
        <v>394</v>
      </c>
      <c r="AH5531" t="s">
        <v>394</v>
      </c>
      <c r="AI5531" t="s">
        <v>394</v>
      </c>
      <c r="AJ5531" t="s">
        <v>394</v>
      </c>
      <c r="AK5531" t="s">
        <v>394</v>
      </c>
      <c r="AL5531" t="s">
        <v>394</v>
      </c>
      <c r="AM5531" t="s">
        <v>394</v>
      </c>
      <c r="AN5531" t="s">
        <v>394</v>
      </c>
      <c r="AO5531" t="s">
        <v>394</v>
      </c>
      <c r="AP5531" t="s">
        <v>394</v>
      </c>
      <c r="AQ5531" s="286" t="s">
        <v>394</v>
      </c>
      <c r="AR5531" s="304"/>
      <c r="AS5531" s="304"/>
      <c r="AU5531"/>
    </row>
    <row r="5532" spans="1:47" ht="28.8" x14ac:dyDescent="0.3">
      <c r="A5532" s="285">
        <v>124737</v>
      </c>
      <c r="B5532" s="286" t="s">
        <v>541</v>
      </c>
      <c r="C5532" t="s">
        <v>225</v>
      </c>
      <c r="D5532" t="s">
        <v>225</v>
      </c>
      <c r="E5532" t="s">
        <v>225</v>
      </c>
      <c r="F5532" t="s">
        <v>225</v>
      </c>
      <c r="G5532" t="s">
        <v>226</v>
      </c>
      <c r="H5532" t="s">
        <v>226</v>
      </c>
      <c r="I5532" t="s">
        <v>225</v>
      </c>
      <c r="J5532" t="s">
        <v>225</v>
      </c>
      <c r="K5532" t="s">
        <v>226</v>
      </c>
      <c r="L5532" t="s">
        <v>226</v>
      </c>
      <c r="M5532" t="s">
        <v>226</v>
      </c>
      <c r="N5532" t="s">
        <v>226</v>
      </c>
      <c r="O5532" t="s">
        <v>225</v>
      </c>
      <c r="P5532" t="s">
        <v>226</v>
      </c>
      <c r="Q5532" t="s">
        <v>225</v>
      </c>
      <c r="R5532" t="s">
        <v>225</v>
      </c>
      <c r="S5532" t="s">
        <v>226</v>
      </c>
      <c r="T5532" t="s">
        <v>225</v>
      </c>
      <c r="U5532" t="s">
        <v>226</v>
      </c>
      <c r="V5532" t="s">
        <v>225</v>
      </c>
      <c r="W5532" t="s">
        <v>225</v>
      </c>
      <c r="X5532" t="s">
        <v>225</v>
      </c>
      <c r="Y5532" t="s">
        <v>225</v>
      </c>
      <c r="Z5532" t="s">
        <v>225</v>
      </c>
      <c r="AA5532" t="s">
        <v>225</v>
      </c>
      <c r="AQ5532" s="286" t="s">
        <v>394</v>
      </c>
      <c r="AR5532" s="304"/>
      <c r="AS5532" s="304"/>
      <c r="AU5532"/>
    </row>
    <row r="5533" spans="1:47" ht="28.8" x14ac:dyDescent="0.3">
      <c r="A5533" s="285">
        <v>124738</v>
      </c>
      <c r="B5533" s="286" t="s">
        <v>541</v>
      </c>
      <c r="C5533" t="s">
        <v>226</v>
      </c>
      <c r="D5533" t="s">
        <v>225</v>
      </c>
      <c r="E5533" t="s">
        <v>225</v>
      </c>
      <c r="F5533" t="s">
        <v>225</v>
      </c>
      <c r="G5533" t="s">
        <v>226</v>
      </c>
      <c r="H5533" t="s">
        <v>224</v>
      </c>
      <c r="I5533" t="s">
        <v>225</v>
      </c>
      <c r="J5533" t="s">
        <v>225</v>
      </c>
      <c r="K5533" t="s">
        <v>225</v>
      </c>
      <c r="L5533" t="s">
        <v>226</v>
      </c>
      <c r="M5533" t="s">
        <v>226</v>
      </c>
      <c r="N5533" t="s">
        <v>226</v>
      </c>
      <c r="O5533" t="s">
        <v>225</v>
      </c>
      <c r="P5533" t="s">
        <v>225</v>
      </c>
      <c r="Q5533" t="s">
        <v>225</v>
      </c>
      <c r="R5533" t="s">
        <v>226</v>
      </c>
      <c r="S5533" t="s">
        <v>226</v>
      </c>
      <c r="T5533" t="s">
        <v>225</v>
      </c>
      <c r="U5533" t="s">
        <v>226</v>
      </c>
      <c r="V5533" t="s">
        <v>225</v>
      </c>
      <c r="W5533" t="s">
        <v>225</v>
      </c>
      <c r="X5533" t="s">
        <v>225</v>
      </c>
      <c r="Y5533" t="s">
        <v>225</v>
      </c>
      <c r="Z5533" t="s">
        <v>225</v>
      </c>
      <c r="AA5533" t="s">
        <v>225</v>
      </c>
      <c r="AQ5533" s="286" t="s">
        <v>394</v>
      </c>
      <c r="AR5533" s="304"/>
      <c r="AS5533" s="304"/>
      <c r="AU5533"/>
    </row>
    <row r="5534" spans="1:47" x14ac:dyDescent="0.3">
      <c r="A5534" s="285">
        <v>124739</v>
      </c>
      <c r="B5534" s="286" t="s">
        <v>538</v>
      </c>
      <c r="C5534" t="s">
        <v>225</v>
      </c>
      <c r="D5534" t="s">
        <v>225</v>
      </c>
      <c r="E5534" t="s">
        <v>225</v>
      </c>
      <c r="F5534" t="s">
        <v>225</v>
      </c>
      <c r="G5534" t="s">
        <v>225</v>
      </c>
      <c r="H5534" t="s">
        <v>226</v>
      </c>
      <c r="I5534" t="s">
        <v>225</v>
      </c>
      <c r="J5534" t="s">
        <v>225</v>
      </c>
      <c r="K5534" t="s">
        <v>225</v>
      </c>
      <c r="L5534" t="s">
        <v>225</v>
      </c>
      <c r="M5534" t="s">
        <v>226</v>
      </c>
      <c r="N5534" t="s">
        <v>225</v>
      </c>
      <c r="O5534" t="s">
        <v>225</v>
      </c>
      <c r="P5534" t="s">
        <v>225</v>
      </c>
      <c r="Q5534" t="s">
        <v>225</v>
      </c>
      <c r="R5534" t="s">
        <v>226</v>
      </c>
      <c r="S5534" t="s">
        <v>225</v>
      </c>
      <c r="T5534" t="s">
        <v>225</v>
      </c>
      <c r="U5534" t="s">
        <v>226</v>
      </c>
      <c r="V5534" t="s">
        <v>226</v>
      </c>
      <c r="W5534" t="s">
        <v>394</v>
      </c>
      <c r="X5534" t="s">
        <v>394</v>
      </c>
      <c r="Y5534" t="s">
        <v>394</v>
      </c>
      <c r="Z5534" t="s">
        <v>394</v>
      </c>
      <c r="AA5534" t="s">
        <v>394</v>
      </c>
      <c r="AB5534" t="s">
        <v>394</v>
      </c>
      <c r="AC5534" t="s">
        <v>394</v>
      </c>
      <c r="AD5534" t="s">
        <v>394</v>
      </c>
      <c r="AE5534" t="s">
        <v>394</v>
      </c>
      <c r="AF5534" t="s">
        <v>394</v>
      </c>
      <c r="AG5534" t="s">
        <v>394</v>
      </c>
      <c r="AH5534" t="s">
        <v>394</v>
      </c>
      <c r="AI5534" t="s">
        <v>394</v>
      </c>
      <c r="AJ5534" t="s">
        <v>394</v>
      </c>
      <c r="AK5534" t="s">
        <v>394</v>
      </c>
      <c r="AL5534" t="s">
        <v>394</v>
      </c>
      <c r="AM5534" t="s">
        <v>394</v>
      </c>
      <c r="AN5534" t="s">
        <v>394</v>
      </c>
      <c r="AO5534" t="s">
        <v>394</v>
      </c>
      <c r="AP5534" t="s">
        <v>394</v>
      </c>
      <c r="AQ5534" s="286" t="s">
        <v>394</v>
      </c>
      <c r="AR5534" s="304"/>
      <c r="AS5534" s="304"/>
      <c r="AU5534"/>
    </row>
    <row r="5535" spans="1:47" ht="33" x14ac:dyDescent="0.65">
      <c r="A5535" s="285">
        <v>124740</v>
      </c>
      <c r="B5535" s="286" t="s">
        <v>67</v>
      </c>
      <c r="C5535" t="s">
        <v>226</v>
      </c>
      <c r="D5535" t="s">
        <v>226</v>
      </c>
      <c r="E5535" t="s">
        <v>226</v>
      </c>
      <c r="F5535" t="s">
        <v>226</v>
      </c>
      <c r="G5535" t="s">
        <v>226</v>
      </c>
      <c r="H5535" t="s">
        <v>394</v>
      </c>
      <c r="I5535" t="s">
        <v>394</v>
      </c>
      <c r="J5535" t="s">
        <v>394</v>
      </c>
      <c r="K5535" t="s">
        <v>394</v>
      </c>
      <c r="L5535" t="s">
        <v>394</v>
      </c>
      <c r="M5535" t="s">
        <v>226</v>
      </c>
      <c r="N5535" t="s">
        <v>394</v>
      </c>
      <c r="O5535" t="s">
        <v>394</v>
      </c>
      <c r="P5535" t="s">
        <v>394</v>
      </c>
      <c r="Q5535" t="s">
        <v>394</v>
      </c>
      <c r="R5535" t="s">
        <v>394</v>
      </c>
      <c r="S5535" t="s">
        <v>394</v>
      </c>
      <c r="T5535" t="s">
        <v>394</v>
      </c>
      <c r="U5535" t="s">
        <v>394</v>
      </c>
      <c r="V5535" t="s">
        <v>394</v>
      </c>
      <c r="W5535" t="s">
        <v>394</v>
      </c>
      <c r="X5535" t="s">
        <v>394</v>
      </c>
      <c r="Y5535" t="s">
        <v>394</v>
      </c>
      <c r="Z5535" t="s">
        <v>394</v>
      </c>
      <c r="AA5535" t="s">
        <v>394</v>
      </c>
      <c r="AB5535" t="s">
        <v>394</v>
      </c>
      <c r="AC5535" t="s">
        <v>394</v>
      </c>
      <c r="AD5535" t="s">
        <v>394</v>
      </c>
      <c r="AE5535" t="s">
        <v>394</v>
      </c>
      <c r="AF5535" t="s">
        <v>394</v>
      </c>
      <c r="AG5535" t="s">
        <v>225</v>
      </c>
      <c r="AH5535" t="s">
        <v>225</v>
      </c>
      <c r="AI5535" t="s">
        <v>225</v>
      </c>
      <c r="AJ5535" t="s">
        <v>225</v>
      </c>
      <c r="AK5535" t="s">
        <v>225</v>
      </c>
      <c r="AL5535" t="s">
        <v>394</v>
      </c>
      <c r="AM5535" t="s">
        <v>394</v>
      </c>
      <c r="AN5535" t="s">
        <v>394</v>
      </c>
      <c r="AO5535" t="s">
        <v>394</v>
      </c>
      <c r="AP5535" t="s">
        <v>394</v>
      </c>
      <c r="AQ5535" s="300"/>
      <c r="AR5535" s="304"/>
      <c r="AS5535" s="304"/>
      <c r="AU5535"/>
    </row>
    <row r="5536" spans="1:47" ht="21.6" x14ac:dyDescent="0.65">
      <c r="A5536" s="285">
        <v>124741</v>
      </c>
      <c r="B5536" s="286" t="s">
        <v>538</v>
      </c>
      <c r="C5536" t="s">
        <v>225</v>
      </c>
      <c r="D5536" t="s">
        <v>225</v>
      </c>
      <c r="E5536" t="s">
        <v>225</v>
      </c>
      <c r="F5536" t="s">
        <v>225</v>
      </c>
      <c r="G5536" t="s">
        <v>225</v>
      </c>
      <c r="H5536" t="s">
        <v>226</v>
      </c>
      <c r="I5536" t="s">
        <v>225</v>
      </c>
      <c r="J5536" t="s">
        <v>225</v>
      </c>
      <c r="K5536" t="s">
        <v>225</v>
      </c>
      <c r="L5536" t="s">
        <v>225</v>
      </c>
      <c r="M5536" t="s">
        <v>225</v>
      </c>
      <c r="N5536" t="s">
        <v>225</v>
      </c>
      <c r="O5536" t="s">
        <v>225</v>
      </c>
      <c r="P5536" t="s">
        <v>225</v>
      </c>
      <c r="Q5536" t="s">
        <v>225</v>
      </c>
      <c r="R5536" t="s">
        <v>226</v>
      </c>
      <c r="S5536" t="s">
        <v>225</v>
      </c>
      <c r="T5536" t="s">
        <v>225</v>
      </c>
      <c r="U5536" t="s">
        <v>225</v>
      </c>
      <c r="V5536" t="s">
        <v>225</v>
      </c>
      <c r="W5536" t="s">
        <v>225</v>
      </c>
      <c r="X5536" t="s">
        <v>225</v>
      </c>
      <c r="Y5536" t="s">
        <v>225</v>
      </c>
      <c r="Z5536" t="s">
        <v>225</v>
      </c>
      <c r="AA5536" t="s">
        <v>225</v>
      </c>
      <c r="AB5536" t="s">
        <v>225</v>
      </c>
      <c r="AC5536" t="s">
        <v>225</v>
      </c>
      <c r="AD5536" t="s">
        <v>225</v>
      </c>
      <c r="AE5536" t="s">
        <v>225</v>
      </c>
      <c r="AF5536" t="s">
        <v>225</v>
      </c>
      <c r="AG5536" t="s">
        <v>394</v>
      </c>
      <c r="AH5536" t="s">
        <v>394</v>
      </c>
      <c r="AI5536" t="s">
        <v>394</v>
      </c>
      <c r="AJ5536" t="s">
        <v>394</v>
      </c>
      <c r="AK5536" t="s">
        <v>394</v>
      </c>
      <c r="AL5536" t="s">
        <v>394</v>
      </c>
      <c r="AM5536" t="s">
        <v>394</v>
      </c>
      <c r="AN5536" t="s">
        <v>394</v>
      </c>
      <c r="AO5536" t="s">
        <v>394</v>
      </c>
      <c r="AP5536" t="s">
        <v>394</v>
      </c>
      <c r="AQ5536" s="288"/>
      <c r="AR5536" s="304"/>
      <c r="AS5536" s="304"/>
      <c r="AU5536"/>
    </row>
    <row r="5537" spans="1:47" ht="18" x14ac:dyDescent="0.5">
      <c r="A5537" s="285">
        <v>124742</v>
      </c>
      <c r="B5537" s="286" t="s">
        <v>540</v>
      </c>
      <c r="C5537" t="s">
        <v>225</v>
      </c>
      <c r="D5537" t="s">
        <v>225</v>
      </c>
      <c r="E5537" t="s">
        <v>225</v>
      </c>
      <c r="F5537" t="s">
        <v>225</v>
      </c>
      <c r="G5537" t="s">
        <v>225</v>
      </c>
      <c r="H5537" t="s">
        <v>225</v>
      </c>
      <c r="I5537" t="s">
        <v>225</v>
      </c>
      <c r="J5537" t="s">
        <v>225</v>
      </c>
      <c r="K5537" t="s">
        <v>225</v>
      </c>
      <c r="L5537" t="s">
        <v>225</v>
      </c>
      <c r="M5537" t="s">
        <v>225</v>
      </c>
      <c r="N5537" t="s">
        <v>225</v>
      </c>
      <c r="O5537" t="s">
        <v>225</v>
      </c>
      <c r="P5537" t="s">
        <v>225</v>
      </c>
      <c r="Q5537" t="s">
        <v>225</v>
      </c>
      <c r="R5537" t="s">
        <v>225</v>
      </c>
      <c r="S5537" t="s">
        <v>225</v>
      </c>
      <c r="T5537" t="s">
        <v>225</v>
      </c>
      <c r="U5537" t="s">
        <v>226</v>
      </c>
      <c r="V5537" t="s">
        <v>225</v>
      </c>
      <c r="W5537" t="s">
        <v>226</v>
      </c>
      <c r="X5537" t="s">
        <v>225</v>
      </c>
      <c r="Y5537" t="s">
        <v>225</v>
      </c>
      <c r="Z5537" t="s">
        <v>225</v>
      </c>
      <c r="AA5537" t="s">
        <v>225</v>
      </c>
      <c r="AB5537" t="s">
        <v>225</v>
      </c>
      <c r="AC5537" t="s">
        <v>225</v>
      </c>
      <c r="AD5537" t="s">
        <v>225</v>
      </c>
      <c r="AE5537" t="s">
        <v>225</v>
      </c>
      <c r="AF5537" t="s">
        <v>225</v>
      </c>
      <c r="AG5537" t="s">
        <v>394</v>
      </c>
      <c r="AH5537" t="s">
        <v>394</v>
      </c>
      <c r="AI5537" t="s">
        <v>394</v>
      </c>
      <c r="AJ5537" t="s">
        <v>394</v>
      </c>
      <c r="AK5537" t="s">
        <v>394</v>
      </c>
      <c r="AL5537" t="s">
        <v>394</v>
      </c>
      <c r="AM5537" t="s">
        <v>394</v>
      </c>
      <c r="AN5537" t="s">
        <v>394</v>
      </c>
      <c r="AO5537" t="s">
        <v>394</v>
      </c>
      <c r="AP5537" t="s">
        <v>394</v>
      </c>
      <c r="AQ5537" s="299"/>
      <c r="AR5537" s="304"/>
      <c r="AS5537" s="304"/>
      <c r="AU5537"/>
    </row>
    <row r="5540" spans="1:47" ht="30.75" customHeight="1" x14ac:dyDescent="0.3"/>
    <row r="5541" spans="1:47" ht="30.75" customHeight="1" x14ac:dyDescent="0.3"/>
    <row r="5542" spans="1:47" ht="30.75" customHeight="1" x14ac:dyDescent="0.3"/>
    <row r="5543" spans="1:47" ht="30.75" customHeight="1" x14ac:dyDescent="0.3"/>
    <row r="5544" spans="1:47" ht="30.75" customHeight="1" x14ac:dyDescent="0.3"/>
    <row r="5545" spans="1:47" ht="30.75" customHeight="1" x14ac:dyDescent="0.3"/>
    <row r="5546" spans="1:47" ht="30.75" customHeight="1" x14ac:dyDescent="0.3"/>
    <row r="5547" spans="1:47" ht="30.75" customHeight="1" x14ac:dyDescent="0.3"/>
    <row r="5548" spans="1:47" ht="30.75" customHeight="1" x14ac:dyDescent="0.3"/>
    <row r="5549" spans="1:47" ht="30.75" customHeight="1" x14ac:dyDescent="0.3"/>
    <row r="5550" spans="1:47" ht="30.75" customHeight="1" x14ac:dyDescent="0.3"/>
    <row r="5551" spans="1:47" ht="30.75" customHeight="1" x14ac:dyDescent="0.3"/>
    <row r="5552" spans="1:47" ht="30.75" customHeight="1" x14ac:dyDescent="0.3"/>
    <row r="5553" ht="30.75" customHeight="1" x14ac:dyDescent="0.3"/>
    <row r="5554" ht="30.75" customHeight="1" x14ac:dyDescent="0.3"/>
    <row r="5555" ht="30.75" customHeight="1" x14ac:dyDescent="0.3"/>
    <row r="5556" ht="30.75" customHeight="1" x14ac:dyDescent="0.3"/>
    <row r="5557" ht="30.75" customHeight="1" x14ac:dyDescent="0.3"/>
    <row r="5558" ht="30.75" customHeight="1" x14ac:dyDescent="0.3"/>
    <row r="5559" ht="30.75" customHeight="1" x14ac:dyDescent="0.3"/>
    <row r="5560" ht="30.75" customHeight="1" x14ac:dyDescent="0.3"/>
    <row r="5561" ht="30.75" customHeight="1" x14ac:dyDescent="0.3"/>
    <row r="5562" ht="30.75" customHeight="1" x14ac:dyDescent="0.3"/>
    <row r="5563" ht="30.75" customHeight="1" x14ac:dyDescent="0.3"/>
    <row r="5564" ht="30.75" customHeight="1" x14ac:dyDescent="0.3"/>
    <row r="5565" ht="30.75" customHeight="1" x14ac:dyDescent="0.3"/>
    <row r="5566" ht="30.75" customHeight="1" x14ac:dyDescent="0.3"/>
    <row r="5567" ht="30.75" customHeight="1" x14ac:dyDescent="0.3"/>
    <row r="5568" ht="30.75" customHeight="1" x14ac:dyDescent="0.3"/>
    <row r="5569" ht="30.75" customHeight="1" x14ac:dyDescent="0.3"/>
    <row r="5570" ht="30.75" customHeight="1" x14ac:dyDescent="0.3"/>
    <row r="5571" ht="30.75" customHeight="1" x14ac:dyDescent="0.3"/>
    <row r="5572" ht="30.75" customHeight="1" x14ac:dyDescent="0.3"/>
    <row r="5573" ht="30.75" customHeight="1" x14ac:dyDescent="0.3"/>
    <row r="5574" ht="30.75" customHeight="1" x14ac:dyDescent="0.3"/>
    <row r="5575" ht="30.75" customHeight="1" x14ac:dyDescent="0.3"/>
    <row r="5576" ht="30.75" customHeight="1" x14ac:dyDescent="0.3"/>
    <row r="5577" ht="30.75" customHeight="1" x14ac:dyDescent="0.3"/>
    <row r="5578" ht="30.75" customHeight="1" x14ac:dyDescent="0.3"/>
    <row r="5579" ht="30.75" customHeight="1" x14ac:dyDescent="0.3"/>
    <row r="5580" ht="30.75" customHeight="1" x14ac:dyDescent="0.3"/>
    <row r="5581" ht="30.75" customHeight="1" x14ac:dyDescent="0.3"/>
    <row r="5582" ht="30.75" customHeight="1" x14ac:dyDescent="0.3"/>
    <row r="5583" ht="30.75" customHeight="1" x14ac:dyDescent="0.3"/>
    <row r="5584" ht="30.75" customHeight="1" x14ac:dyDescent="0.3"/>
    <row r="5585" ht="30.75" customHeight="1" x14ac:dyDescent="0.3"/>
    <row r="5586" ht="30.75" customHeight="1" x14ac:dyDescent="0.3"/>
    <row r="5587" ht="30.75" customHeight="1" x14ac:dyDescent="0.3"/>
    <row r="5588" ht="30.75" customHeight="1" x14ac:dyDescent="0.3"/>
    <row r="5589" ht="30.75" customHeight="1" x14ac:dyDescent="0.3"/>
    <row r="5590" ht="30.75" customHeight="1" x14ac:dyDescent="0.3"/>
    <row r="5591" ht="30.75" customHeight="1" x14ac:dyDescent="0.3"/>
    <row r="5592" ht="30.75" customHeight="1" x14ac:dyDescent="0.3"/>
    <row r="5593" ht="30.75" customHeight="1" x14ac:dyDescent="0.3"/>
    <row r="5594" ht="30.75" customHeight="1" x14ac:dyDescent="0.3"/>
    <row r="5595" ht="30.75" customHeight="1" x14ac:dyDescent="0.3"/>
    <row r="5596" ht="30.75" customHeight="1" x14ac:dyDescent="0.3"/>
    <row r="5597" ht="30.75" customHeight="1" x14ac:dyDescent="0.3"/>
    <row r="5598" ht="30.75" customHeight="1" x14ac:dyDescent="0.3"/>
    <row r="5599" ht="30.75" customHeight="1" x14ac:dyDescent="0.3"/>
    <row r="5600" ht="30.75" customHeight="1" x14ac:dyDescent="0.3"/>
    <row r="5601" ht="30.75" customHeight="1" x14ac:dyDescent="0.3"/>
    <row r="5602" ht="30.75" customHeight="1" x14ac:dyDescent="0.3"/>
    <row r="5603" ht="30.75" customHeight="1" x14ac:dyDescent="0.3"/>
    <row r="5604" ht="30.75" customHeight="1" x14ac:dyDescent="0.3"/>
    <row r="5605" ht="30.75" customHeight="1" x14ac:dyDescent="0.3"/>
    <row r="5606" ht="30.75" customHeight="1" x14ac:dyDescent="0.3"/>
    <row r="5607" ht="30.75" customHeight="1" x14ac:dyDescent="0.3"/>
    <row r="5608" ht="30.75" customHeight="1" x14ac:dyDescent="0.3"/>
    <row r="5609" ht="30.75" customHeight="1" x14ac:dyDescent="0.3"/>
    <row r="5610" ht="30.75" customHeight="1" x14ac:dyDescent="0.3"/>
    <row r="5611" ht="30.75" customHeight="1" x14ac:dyDescent="0.3"/>
    <row r="5612" ht="30.75" customHeight="1" x14ac:dyDescent="0.3"/>
    <row r="5613" ht="30.75" customHeight="1" x14ac:dyDescent="0.3"/>
    <row r="5614" ht="30.75" customHeight="1" x14ac:dyDescent="0.3"/>
    <row r="5615" ht="30.75" customHeight="1" x14ac:dyDescent="0.3"/>
    <row r="5616" ht="30.75" customHeight="1" x14ac:dyDescent="0.3"/>
    <row r="5617" ht="30.75" customHeight="1" x14ac:dyDescent="0.3"/>
    <row r="5618" ht="30.75" customHeight="1" x14ac:dyDescent="0.3"/>
    <row r="5619" ht="30.75" customHeight="1" x14ac:dyDescent="0.3"/>
    <row r="5620" ht="30.75" customHeight="1" x14ac:dyDescent="0.3"/>
    <row r="5621" ht="30.75" customHeight="1" x14ac:dyDescent="0.3"/>
    <row r="5622" ht="30.75" customHeight="1" x14ac:dyDescent="0.3"/>
    <row r="5623" ht="30.75" customHeight="1" x14ac:dyDescent="0.3"/>
    <row r="5624" ht="30.75" customHeight="1" x14ac:dyDescent="0.3"/>
    <row r="5625" ht="30.75" customHeight="1" x14ac:dyDescent="0.3"/>
    <row r="5626" ht="30.75" customHeight="1" x14ac:dyDescent="0.3"/>
    <row r="5627" ht="30.75" customHeight="1" x14ac:dyDescent="0.3"/>
    <row r="5628" ht="30.75" customHeight="1" x14ac:dyDescent="0.3"/>
    <row r="5629" ht="30.75" customHeight="1" x14ac:dyDescent="0.3"/>
    <row r="5630" ht="30.75" customHeight="1" x14ac:dyDescent="0.3"/>
    <row r="5631" ht="30.75" customHeight="1" x14ac:dyDescent="0.3"/>
    <row r="5632" ht="30.75" customHeight="1" x14ac:dyDescent="0.3"/>
    <row r="5633" ht="30.75" customHeight="1" x14ac:dyDescent="0.3"/>
    <row r="5634" ht="30.75" customHeight="1" x14ac:dyDescent="0.3"/>
    <row r="5635" ht="30.75" customHeight="1" x14ac:dyDescent="0.3"/>
    <row r="5636" ht="30.75" customHeight="1" x14ac:dyDescent="0.3"/>
    <row r="5637" ht="30.75" customHeight="1" x14ac:dyDescent="0.3"/>
    <row r="5638" ht="30.75" customHeight="1" x14ac:dyDescent="0.3"/>
    <row r="5639" ht="30.75" customHeight="1" x14ac:dyDescent="0.3"/>
    <row r="5640" ht="30.75" customHeight="1" x14ac:dyDescent="0.3"/>
    <row r="5641" ht="30.75" customHeight="1" x14ac:dyDescent="0.3"/>
    <row r="5642" ht="30.75" customHeight="1" x14ac:dyDescent="0.3"/>
    <row r="5643" ht="30.75" customHeight="1" x14ac:dyDescent="0.3"/>
    <row r="5644" ht="30.75" customHeight="1" x14ac:dyDescent="0.3"/>
    <row r="5645" ht="30.75" customHeight="1" x14ac:dyDescent="0.3"/>
    <row r="5646" ht="30.75" customHeight="1" x14ac:dyDescent="0.3"/>
    <row r="5647" ht="30.75" customHeight="1" x14ac:dyDescent="0.3"/>
    <row r="5648" ht="30.75" customHeight="1" x14ac:dyDescent="0.3"/>
    <row r="5649" ht="30.75" customHeight="1" x14ac:dyDescent="0.3"/>
    <row r="5650" ht="30.75" customHeight="1" x14ac:dyDescent="0.3"/>
    <row r="5651" ht="30.75" customHeight="1" x14ac:dyDescent="0.3"/>
    <row r="5652" ht="30.75" customHeight="1" x14ac:dyDescent="0.3"/>
    <row r="5653" ht="30.75" customHeight="1" x14ac:dyDescent="0.3"/>
    <row r="5654" ht="30.75" customHeight="1" x14ac:dyDescent="0.3"/>
    <row r="5655" ht="30.75" customHeight="1" x14ac:dyDescent="0.3"/>
    <row r="5656" ht="30.75" customHeight="1" x14ac:dyDescent="0.3"/>
    <row r="5657" ht="30.75" customHeight="1" x14ac:dyDescent="0.3"/>
    <row r="5658" ht="30.75" customHeight="1" x14ac:dyDescent="0.3"/>
    <row r="5659" ht="30.75" customHeight="1" x14ac:dyDescent="0.3"/>
    <row r="5660" ht="30.75" customHeight="1" x14ac:dyDescent="0.3"/>
    <row r="5661" ht="30.75" customHeight="1" x14ac:dyDescent="0.3"/>
    <row r="5662" ht="30.75" customHeight="1" x14ac:dyDescent="0.3"/>
    <row r="5663" ht="30.75" customHeight="1" x14ac:dyDescent="0.3"/>
    <row r="5664" ht="30.75" customHeight="1" x14ac:dyDescent="0.3"/>
    <row r="5665" ht="30.75" customHeight="1" x14ac:dyDescent="0.3"/>
    <row r="5666" ht="30.75" customHeight="1" x14ac:dyDescent="0.3"/>
    <row r="5667" ht="30.75" customHeight="1" x14ac:dyDescent="0.3"/>
    <row r="5668" ht="30.75" customHeight="1" x14ac:dyDescent="0.3"/>
    <row r="5669" ht="30.75" customHeight="1" x14ac:dyDescent="0.3"/>
    <row r="5670" ht="30.75" customHeight="1" x14ac:dyDescent="0.3"/>
    <row r="5671" ht="30.75" customHeight="1" x14ac:dyDescent="0.3"/>
    <row r="5672" ht="30.75" customHeight="1" x14ac:dyDescent="0.3"/>
    <row r="5673" ht="30.75" customHeight="1" x14ac:dyDescent="0.3"/>
    <row r="5674" ht="30.75" customHeight="1" x14ac:dyDescent="0.3"/>
    <row r="5675" ht="30.75" customHeight="1" x14ac:dyDescent="0.3"/>
    <row r="5676" ht="30.75" customHeight="1" x14ac:dyDescent="0.3"/>
    <row r="5677" ht="30.75" customHeight="1" x14ac:dyDescent="0.3"/>
    <row r="5678" ht="30.75" customHeight="1" x14ac:dyDescent="0.3"/>
    <row r="5679" ht="30.75" customHeight="1" x14ac:dyDescent="0.3"/>
    <row r="5680" ht="30.75" customHeight="1" x14ac:dyDescent="0.3"/>
    <row r="5681" ht="30.75" customHeight="1" x14ac:dyDescent="0.3"/>
    <row r="5682" ht="30.75" customHeight="1" x14ac:dyDescent="0.3"/>
    <row r="5683" ht="30.75" customHeight="1" x14ac:dyDescent="0.3"/>
    <row r="5684" ht="30.75" customHeight="1" x14ac:dyDescent="0.3"/>
    <row r="5685" ht="30.75" customHeight="1" x14ac:dyDescent="0.3"/>
    <row r="5686" ht="30.75" customHeight="1" x14ac:dyDescent="0.3"/>
    <row r="5687" ht="30.75" customHeight="1" x14ac:dyDescent="0.3"/>
    <row r="5688" ht="30.75" customHeight="1" x14ac:dyDescent="0.3"/>
    <row r="5689" ht="30.75" customHeight="1" x14ac:dyDescent="0.3"/>
    <row r="5690" ht="30.75" customHeight="1" x14ac:dyDescent="0.3"/>
    <row r="5691" ht="30.75" customHeight="1" x14ac:dyDescent="0.3"/>
    <row r="5692" ht="30.75" customHeight="1" x14ac:dyDescent="0.3"/>
    <row r="5693" ht="30.75" customHeight="1" x14ac:dyDescent="0.3"/>
    <row r="5694" ht="30.75" customHeight="1" x14ac:dyDescent="0.3"/>
    <row r="5695" ht="30.75" customHeight="1" x14ac:dyDescent="0.3"/>
    <row r="5696" ht="30.75" customHeight="1" x14ac:dyDescent="0.3"/>
    <row r="5697" ht="30.75" customHeight="1" x14ac:dyDescent="0.3"/>
    <row r="5698" ht="30.75" customHeight="1" x14ac:dyDescent="0.3"/>
    <row r="5699" ht="30.75" customHeight="1" x14ac:dyDescent="0.3"/>
    <row r="5700" ht="30.75" customHeight="1" x14ac:dyDescent="0.3"/>
    <row r="5701" ht="30.75" customHeight="1" x14ac:dyDescent="0.3"/>
    <row r="5702" ht="30.75" customHeight="1" x14ac:dyDescent="0.3"/>
    <row r="5703" ht="30.75" customHeight="1" x14ac:dyDescent="0.3"/>
    <row r="5704" ht="30.75" customHeight="1" x14ac:dyDescent="0.3"/>
    <row r="5705" ht="30.75" customHeight="1" x14ac:dyDescent="0.3"/>
    <row r="5706" ht="30.75" customHeight="1" x14ac:dyDescent="0.3"/>
    <row r="5707" ht="30.75" customHeight="1" x14ac:dyDescent="0.3"/>
    <row r="5708" ht="30.75" customHeight="1" x14ac:dyDescent="0.3"/>
    <row r="5709" ht="30.75" customHeight="1" x14ac:dyDescent="0.3"/>
    <row r="5710" ht="30.75" customHeight="1" x14ac:dyDescent="0.3"/>
    <row r="5711" ht="30.75" customHeight="1" x14ac:dyDescent="0.3"/>
    <row r="5712" ht="30.75" customHeight="1" x14ac:dyDescent="0.3"/>
    <row r="5713" ht="30.75" customHeight="1" x14ac:dyDescent="0.3"/>
    <row r="5714" ht="30.75" customHeight="1" x14ac:dyDescent="0.3"/>
    <row r="5715" ht="30.75" customHeight="1" x14ac:dyDescent="0.3"/>
    <row r="5716" ht="30.75" customHeight="1" x14ac:dyDescent="0.3"/>
    <row r="5717" ht="30.75" customHeight="1" x14ac:dyDescent="0.3"/>
    <row r="5718" ht="30.75" customHeight="1" x14ac:dyDescent="0.3"/>
    <row r="5719" ht="30.75" customHeight="1" x14ac:dyDescent="0.3"/>
    <row r="5720" ht="30.75" customHeight="1" x14ac:dyDescent="0.3"/>
    <row r="5721" ht="30.75" customHeight="1" x14ac:dyDescent="0.3"/>
    <row r="5722" ht="30.75" customHeight="1" x14ac:dyDescent="0.3"/>
    <row r="5723" ht="30.75" customHeight="1" x14ac:dyDescent="0.3"/>
    <row r="5724" ht="30.75" customHeight="1" x14ac:dyDescent="0.3"/>
    <row r="5725" ht="30.75" customHeight="1" x14ac:dyDescent="0.3"/>
    <row r="5726" ht="30.75" customHeight="1" x14ac:dyDescent="0.3"/>
    <row r="5727" ht="30.75" customHeight="1" x14ac:dyDescent="0.3"/>
    <row r="5728" ht="30.75" customHeight="1" x14ac:dyDescent="0.3"/>
    <row r="5729" ht="30.75" customHeight="1" x14ac:dyDescent="0.3"/>
    <row r="5730" ht="30.75" customHeight="1" x14ac:dyDescent="0.3"/>
    <row r="5731" ht="30.75" customHeight="1" x14ac:dyDescent="0.3"/>
    <row r="5732" ht="30.75" customHeight="1" x14ac:dyDescent="0.3"/>
    <row r="5733" ht="30.75" customHeight="1" x14ac:dyDescent="0.3"/>
    <row r="5734" ht="30.75" customHeight="1" x14ac:dyDescent="0.3"/>
    <row r="5735" ht="30.75" customHeight="1" x14ac:dyDescent="0.3"/>
    <row r="5736" ht="30.75" customHeight="1" x14ac:dyDescent="0.3"/>
    <row r="5737" ht="30.75" customHeight="1" x14ac:dyDescent="0.3"/>
    <row r="5738" ht="30.75" customHeight="1" x14ac:dyDescent="0.3"/>
    <row r="5739" ht="30.75" customHeight="1" x14ac:dyDescent="0.3"/>
    <row r="5740" ht="30.75" customHeight="1" x14ac:dyDescent="0.3"/>
    <row r="5741" ht="30.75" customHeight="1" x14ac:dyDescent="0.3"/>
    <row r="5742" ht="30.75" customHeight="1" x14ac:dyDescent="0.3"/>
    <row r="5743" ht="30.75" customHeight="1" x14ac:dyDescent="0.3"/>
    <row r="5744" ht="30.75" customHeight="1" x14ac:dyDescent="0.3"/>
    <row r="5745" ht="30.75" customHeight="1" x14ac:dyDescent="0.3"/>
    <row r="5746" ht="30.75" customHeight="1" x14ac:dyDescent="0.3"/>
    <row r="5747" ht="30.75" customHeight="1" x14ac:dyDescent="0.3"/>
    <row r="5748" ht="30.75" customHeight="1" x14ac:dyDescent="0.3"/>
    <row r="5749" ht="30.75" customHeight="1" x14ac:dyDescent="0.3"/>
    <row r="5750" ht="30.75" customHeight="1" x14ac:dyDescent="0.3"/>
    <row r="5751" ht="30.75" customHeight="1" x14ac:dyDescent="0.3"/>
    <row r="5752" ht="30.75" customHeight="1" x14ac:dyDescent="0.3"/>
    <row r="5753" ht="30.75" customHeight="1" x14ac:dyDescent="0.3"/>
    <row r="5754" ht="30.75" customHeight="1" x14ac:dyDescent="0.3"/>
    <row r="5755" ht="30.75" customHeight="1" x14ac:dyDescent="0.3"/>
    <row r="5756" ht="30.75" customHeight="1" x14ac:dyDescent="0.3"/>
    <row r="5757" ht="30.75" customHeight="1" x14ac:dyDescent="0.3"/>
    <row r="5758" ht="30.75" customHeight="1" x14ac:dyDescent="0.3"/>
    <row r="5759" ht="30.75" customHeight="1" x14ac:dyDescent="0.3"/>
    <row r="5760" ht="30.75" customHeight="1" x14ac:dyDescent="0.3"/>
    <row r="5761" ht="30.75" customHeight="1" x14ac:dyDescent="0.3"/>
    <row r="5762" ht="30.75" customHeight="1" x14ac:dyDescent="0.3"/>
    <row r="5763" ht="30.75" customHeight="1" x14ac:dyDescent="0.3"/>
    <row r="5764" ht="30.75" customHeight="1" x14ac:dyDescent="0.3"/>
    <row r="5765" ht="30.75" customHeight="1" x14ac:dyDescent="0.3"/>
    <row r="5766" ht="30.75" customHeight="1" x14ac:dyDescent="0.3"/>
    <row r="5767" ht="30.75" customHeight="1" x14ac:dyDescent="0.3"/>
    <row r="5768" ht="30.75" customHeight="1" x14ac:dyDescent="0.3"/>
    <row r="5769" ht="30.75" customHeight="1" x14ac:dyDescent="0.3"/>
    <row r="5770" ht="30.75" customHeight="1" x14ac:dyDescent="0.3"/>
    <row r="5771" ht="30.75" customHeight="1" x14ac:dyDescent="0.3"/>
    <row r="5772" ht="30.75" customHeight="1" x14ac:dyDescent="0.3"/>
    <row r="5773" ht="30.75" customHeight="1" x14ac:dyDescent="0.3"/>
    <row r="5774" ht="30.75" customHeight="1" x14ac:dyDescent="0.3"/>
    <row r="5775" ht="30.75" customHeight="1" x14ac:dyDescent="0.3"/>
    <row r="5776" ht="30.75" customHeight="1" x14ac:dyDescent="0.3"/>
    <row r="5777" ht="30.75" customHeight="1" x14ac:dyDescent="0.3"/>
    <row r="5778" ht="30.75" customHeight="1" x14ac:dyDescent="0.3"/>
    <row r="5779" ht="30.75" customHeight="1" x14ac:dyDescent="0.3"/>
    <row r="5780" ht="30.75" customHeight="1" x14ac:dyDescent="0.3"/>
    <row r="5781" ht="30.75" customHeight="1" x14ac:dyDescent="0.3"/>
    <row r="5782" ht="30.75" customHeight="1" x14ac:dyDescent="0.3"/>
    <row r="5783" ht="30.75" customHeight="1" x14ac:dyDescent="0.3"/>
    <row r="5784" ht="30.75" customHeight="1" x14ac:dyDescent="0.3"/>
    <row r="5785" ht="30.75" customHeight="1" x14ac:dyDescent="0.3"/>
    <row r="5786" ht="30.75" customHeight="1" x14ac:dyDescent="0.3"/>
    <row r="5787" ht="30.75" customHeight="1" x14ac:dyDescent="0.3"/>
    <row r="5788" ht="30.75" customHeight="1" x14ac:dyDescent="0.3"/>
    <row r="5789" ht="30.75" customHeight="1" x14ac:dyDescent="0.3"/>
    <row r="5790" ht="30.75" customHeight="1" x14ac:dyDescent="0.3"/>
    <row r="5791" ht="30.75" customHeight="1" x14ac:dyDescent="0.3"/>
    <row r="5792" ht="30.75" customHeight="1" x14ac:dyDescent="0.3"/>
    <row r="5793" ht="30.75" customHeight="1" x14ac:dyDescent="0.3"/>
    <row r="5794" ht="30.75" customHeight="1" x14ac:dyDescent="0.3"/>
    <row r="5795" ht="30.75" customHeight="1" x14ac:dyDescent="0.3"/>
    <row r="5796" ht="30.75" customHeight="1" x14ac:dyDescent="0.3"/>
    <row r="5797" ht="30.75" customHeight="1" x14ac:dyDescent="0.3"/>
    <row r="5798" ht="30.75" customHeight="1" x14ac:dyDescent="0.3"/>
    <row r="5799" ht="30.75" customHeight="1" x14ac:dyDescent="0.3"/>
    <row r="5800" ht="30.75" customHeight="1" x14ac:dyDescent="0.3"/>
    <row r="5801" ht="30.75" customHeight="1" x14ac:dyDescent="0.3"/>
    <row r="5802" ht="30.75" customHeight="1" x14ac:dyDescent="0.3"/>
    <row r="5803" ht="30.75" customHeight="1" x14ac:dyDescent="0.3"/>
    <row r="5804" ht="30.75" customHeight="1" x14ac:dyDescent="0.3"/>
    <row r="5805" ht="30.75" customHeight="1" x14ac:dyDescent="0.3"/>
    <row r="5806" ht="30.75" customHeight="1" x14ac:dyDescent="0.3"/>
    <row r="5807" ht="30.75" customHeight="1" x14ac:dyDescent="0.3"/>
    <row r="5808" ht="30.75" customHeight="1" x14ac:dyDescent="0.3"/>
    <row r="5809" ht="30.75" customHeight="1" x14ac:dyDescent="0.3"/>
    <row r="5810" ht="30.75" customHeight="1" x14ac:dyDescent="0.3"/>
    <row r="5811" ht="30.75" customHeight="1" x14ac:dyDescent="0.3"/>
    <row r="5812" ht="30.75" customHeight="1" x14ac:dyDescent="0.3"/>
    <row r="5813" ht="30.75" customHeight="1" x14ac:dyDescent="0.3"/>
    <row r="5814" ht="30.75" customHeight="1" x14ac:dyDescent="0.3"/>
    <row r="5815" ht="30.75" customHeight="1" x14ac:dyDescent="0.3"/>
    <row r="5816" ht="30.75" customHeight="1" x14ac:dyDescent="0.3"/>
    <row r="5817" ht="30.75" customHeight="1" x14ac:dyDescent="0.3"/>
    <row r="5818" ht="30.75" customHeight="1" x14ac:dyDescent="0.3"/>
    <row r="5819" ht="30.75" customHeight="1" x14ac:dyDescent="0.3"/>
    <row r="5820" ht="30.75" customHeight="1" x14ac:dyDescent="0.3"/>
    <row r="5821" ht="30.75" customHeight="1" x14ac:dyDescent="0.3"/>
    <row r="5822" ht="30.75" customHeight="1" x14ac:dyDescent="0.3"/>
    <row r="5823" ht="30.75" customHeight="1" x14ac:dyDescent="0.3"/>
    <row r="5824" ht="30.75" customHeight="1" x14ac:dyDescent="0.3"/>
    <row r="5825" ht="30.75" customHeight="1" x14ac:dyDescent="0.3"/>
    <row r="5826" ht="30.75" customHeight="1" x14ac:dyDescent="0.3"/>
    <row r="5827" ht="30.75" customHeight="1" x14ac:dyDescent="0.3"/>
    <row r="5828" ht="30.75" customHeight="1" x14ac:dyDescent="0.3"/>
    <row r="5829" ht="30.75" customHeight="1" x14ac:dyDescent="0.3"/>
    <row r="5830" ht="30.75" customHeight="1" x14ac:dyDescent="0.3"/>
    <row r="5831" ht="30.75" customHeight="1" x14ac:dyDescent="0.3"/>
    <row r="5832" ht="30.75" customHeight="1" x14ac:dyDescent="0.3"/>
    <row r="5833" ht="30.75" customHeight="1" x14ac:dyDescent="0.3"/>
    <row r="5984" ht="30.75" customHeight="1" x14ac:dyDescent="0.3"/>
    <row r="5985" ht="30.75" customHeight="1" x14ac:dyDescent="0.3"/>
    <row r="5986" ht="30.75" customHeight="1" x14ac:dyDescent="0.3"/>
    <row r="5987" ht="30.75" customHeight="1" x14ac:dyDescent="0.3"/>
    <row r="5988" ht="30.75" customHeight="1" x14ac:dyDescent="0.3"/>
    <row r="5989" ht="30.75" customHeight="1" x14ac:dyDescent="0.3"/>
    <row r="5990" ht="30.75" customHeight="1" x14ac:dyDescent="0.3"/>
    <row r="5991" ht="30.75" customHeight="1" x14ac:dyDescent="0.3"/>
    <row r="5992" ht="30.75" customHeight="1" x14ac:dyDescent="0.3"/>
    <row r="5993" ht="30.75" customHeight="1" x14ac:dyDescent="0.3"/>
    <row r="5994" ht="30.75" customHeight="1" x14ac:dyDescent="0.3"/>
    <row r="5995" ht="30.75" customHeight="1" x14ac:dyDescent="0.3"/>
    <row r="5996" ht="30.75" customHeight="1" x14ac:dyDescent="0.3"/>
    <row r="5997" ht="30.75" customHeight="1" x14ac:dyDescent="0.3"/>
    <row r="5998" ht="30.75" customHeight="1" x14ac:dyDescent="0.3"/>
    <row r="5999" ht="30.75" customHeight="1" x14ac:dyDescent="0.3"/>
  </sheetData>
  <sheetProtection selectLockedCells="1" selectUnlockedCells="1"/>
  <autoFilter ref="A1:AU1" xr:uid="{00000000-0009-0000-0000-000006000000}">
    <sortState xmlns:xlrd2="http://schemas.microsoft.com/office/spreadsheetml/2017/richdata2" ref="A2:AU5537">
      <sortCondition ref="A1"/>
    </sortState>
  </autoFilter>
  <phoneticPr fontId="41" type="noConversion"/>
  <conditionalFormatting sqref="A5538:A1048576">
    <cfRule type="duplicateValues" dxfId="0" priority="1"/>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7</vt:i4>
      </vt:variant>
      <vt:variant>
        <vt:lpstr>النطاقات المسماة</vt:lpstr>
      </vt:variant>
      <vt:variant>
        <vt:i4>1</vt:i4>
      </vt:variant>
    </vt:vector>
  </HeadingPairs>
  <TitlesOfParts>
    <vt:vector size="8" baseType="lpstr">
      <vt:lpstr>تعليمات التسجيل</vt:lpstr>
      <vt:lpstr>إدخال البيانات</vt:lpstr>
      <vt:lpstr>اختيار المقررات</vt:lpstr>
      <vt:lpstr>الإستمارة</vt:lpstr>
      <vt:lpstr>tra</vt:lpstr>
      <vt:lpstr>ورقة2</vt:lpstr>
      <vt:lpstr>ورقة4</vt:lpstr>
      <vt:lpstr>الإستمارة!Print_Area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ahmad hamdash</dc:creator>
  <cp:lastModifiedBy>mohammad bakeer</cp:lastModifiedBy>
  <cp:revision/>
  <cp:lastPrinted>2024-02-06T10:29:42Z</cp:lastPrinted>
  <dcterms:created xsi:type="dcterms:W3CDTF">2015-06-05T18:17:20Z</dcterms:created>
  <dcterms:modified xsi:type="dcterms:W3CDTF">2024-02-07T18:53:31Z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2023-07-11T07:11:57Z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2670a961-ebdc-426c-b900-f2dfbcbc9378</vt:lpwstr>
  </property>
  <property fmtid="{D5CDD505-2E9C-101B-9397-08002B2CF9AE}" pid="7" name="MSIP_Label_defa4170-0d19-0005-0004-bc88714345d2_ActionId">
    <vt:lpwstr>9526ffa3-0f81-462c-bb6a-ceabc19054e3</vt:lpwstr>
  </property>
  <property fmtid="{D5CDD505-2E9C-101B-9397-08002B2CF9AE}" pid="8" name="MSIP_Label_defa4170-0d19-0005-0004-bc88714345d2_ContentBits">
    <vt:lpwstr>0</vt:lpwstr>
  </property>
</Properties>
</file>